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omments6.xml" ContentType="application/vnd.openxmlformats-officedocument.spreadsheetml.comments+xml"/>
  <Override PartName="/xl/threadedComments/threadedComment6.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7.xml" ContentType="application/vnd.openxmlformats-officedocument.spreadsheetml.comments+xml"/>
  <Override PartName="/xl/comments8.xml" ContentType="application/vnd.openxmlformats-officedocument.spreadsheetml.comments+xml"/>
  <Override PartName="/xl/threadedComments/threadedComment7.xml" ContentType="application/vnd.ms-excel.threadedcomments+xml"/>
  <Override PartName="/xl/pivotTables/pivotTable3.xml" ContentType="application/vnd.openxmlformats-officedocument.spreadsheetml.pivotTable+xml"/>
  <Override PartName="/xl/comments9.xml" ContentType="application/vnd.openxmlformats-officedocument.spreadsheetml.comments+xml"/>
  <Override PartName="/xl/threadedComments/threadedComment8.xml" ContentType="application/vnd.ms-excel.threadedcomments+xml"/>
  <Override PartName="/xl/comments10.xml" ContentType="application/vnd.openxmlformats-officedocument.spreadsheetml.comments+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omments11.xml" ContentType="application/vnd.openxmlformats-officedocument.spreadsheetml.comments+xml"/>
  <Override PartName="/xl/threadedComments/threadedComment9.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ml.chartshap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Data\USU_Courses\WR_System_Analysis\Final_project\"/>
    </mc:Choice>
  </mc:AlternateContent>
  <xr:revisionPtr revIDLastSave="0" documentId="13_ncr:1_{3B5E2DE6-A4BA-439D-A30C-64E6EF820249}" xr6:coauthVersionLast="47" xr6:coauthVersionMax="47" xr10:uidLastSave="{00000000-0000-0000-0000-000000000000}"/>
  <bookViews>
    <workbookView xWindow="-110" yWindow="-110" windowWidth="38620" windowHeight="21100" firstSheet="3" activeTab="7" xr2:uid="{80A78B10-F376-8B49-A706-FB1E547D8617}"/>
  </bookViews>
  <sheets>
    <sheet name="HyrumElevation" sheetId="32" state="hidden" r:id="rId1"/>
    <sheet name="FlowQuantiles_Monthly_v2" sheetId="68" state="hidden" r:id="rId2"/>
    <sheet name="Inflow Quantiles - (old and New" sheetId="67" state="hidden" r:id="rId3"/>
    <sheet name="Directions" sheetId="2" r:id="rId4"/>
    <sheet name="Versions" sheetId="18" state="hidden" r:id="rId5"/>
    <sheet name="Assumptions" sheetId="9" state="hidden" r:id="rId6"/>
    <sheet name="Cells" sheetId="4" state="hidden" r:id="rId7"/>
    <sheet name="ModelGW" sheetId="78" r:id="rId8"/>
    <sheet name="GW_Use" sheetId="79" r:id="rId9"/>
    <sheet name="Model" sheetId="29" state="hidden" r:id="rId10"/>
    <sheet name="Inflow Quantiles - Seasonal" sheetId="55" state="hidden" r:id="rId11"/>
    <sheet name="Elevation-Area-Storage" sheetId="12" state="hidden" r:id="rId12"/>
    <sheet name="Ag Water Use - Tiers" sheetId="8" state="hidden" r:id="rId13"/>
    <sheet name="Non Ag Water Use - Tiers" sheetId="75" state="hidden" r:id="rId14"/>
    <sheet name="WaterUse" sheetId="7" state="hidden" r:id="rId15"/>
    <sheet name="Hyrum&amp;Paradise" sheetId="77" state="hidden" r:id="rId16"/>
    <sheet name="LandUse_Canals" sheetId="71" state="hidden" r:id="rId17"/>
    <sheet name="ResElevation" sheetId="63" state="hidden" r:id="rId18"/>
    <sheet name="Structural" sheetId="3" state="hidden" r:id="rId19"/>
    <sheet name="LandUse" sheetId="56" state="hidden" r:id="rId20"/>
    <sheet name="Canal_Irr" sheetId="76" state="hidden" r:id="rId21"/>
    <sheet name="Crop &amp; Costs" sheetId="42" state="hidden" r:id="rId22"/>
    <sheet name="Lu_Canals" sheetId="70" state="hidden" r:id="rId23"/>
    <sheet name="Inflows-Quantiles" sheetId="41" state="hidden" r:id="rId24"/>
    <sheet name="IrrigatedAreaData" sheetId="62" state="hidden" r:id="rId25"/>
    <sheet name="FlowQuantiles_Monthly" sheetId="52" state="hidden" r:id="rId26"/>
    <sheet name="Cutlter Release" sheetId="16" state="hidden" r:id="rId27"/>
    <sheet name="Return" sheetId="14" state="hidden" r:id="rId28"/>
    <sheet name="Rivers" sheetId="24" state="hidden" r:id="rId29"/>
    <sheet name="Reservoirs" sheetId="22" state="hidden" r:id="rId30"/>
    <sheet name="Inflows" sheetId="20" state="hidden" r:id="rId31"/>
    <sheet name="Crop Costs-Details" sheetId="60" state="hidden" r:id="rId32"/>
    <sheet name="FlowQuantiles_Monthly_Data" sheetId="47" state="hidden" r:id="rId33"/>
    <sheet name="FlowQuantiles_Seasonal (2)" sheetId="51" state="hidden" r:id="rId34"/>
    <sheet name="Porcupine Res Ele (2)" sheetId="45" state="hidden" r:id="rId35"/>
    <sheet name="NonIrrUsers" sheetId="69" state="hidden" r:id="rId36"/>
    <sheet name="Crop Water Requirements" sheetId="61" state="hidden" r:id="rId37"/>
    <sheet name="nodes" sheetId="26" state="hidden" r:id="rId38"/>
    <sheet name="HyrumResEle" sheetId="43" state="hidden" r:id="rId39"/>
    <sheet name="Network" sheetId="5" state="hidden" r:id="rId40"/>
    <sheet name="El_Area_Calc" sheetId="37" state="hidden" r:id="rId41"/>
    <sheet name="ElevationArea_arrange" sheetId="31" state="hidden" r:id="rId42"/>
    <sheet name="Alfalfa ET" sheetId="74" state="hidden" r:id="rId43"/>
  </sheets>
  <definedNames>
    <definedName name="_xlnm._FilterDatabase" localSheetId="25" hidden="1">FlowQuantiles_Monthly!$A$1:$B$47</definedName>
    <definedName name="_xlnm._FilterDatabase" localSheetId="33" hidden="1">'FlowQuantiles_Seasonal (2)'!$B$1:$C$22</definedName>
    <definedName name="_xlnm._FilterDatabase" localSheetId="38" hidden="1">HyrumResEle!$A$1:$D$7388</definedName>
    <definedName name="_xlnm._FilterDatabase" localSheetId="22" hidden="1">Lu_Canals!$B$1:$O$1</definedName>
    <definedName name="_xlnm._FilterDatabase" localSheetId="9" hidden="1">Model!$A$55:$G$65</definedName>
    <definedName name="_xlnm._FilterDatabase" localSheetId="7" hidden="1">ModelGW!$A$58:$G$70</definedName>
    <definedName name="_xlnm._FilterDatabase" localSheetId="34" hidden="1">'Porcupine Res Ele (2)'!$A$1:$D$1625</definedName>
    <definedName name="_xlnm._FilterDatabase" localSheetId="14" hidden="1">WaterUse!$A$1:$T$15</definedName>
  </definedNames>
  <calcPr calcId="191028"/>
  <pivotCaches>
    <pivotCache cacheId="0" r:id="rId44"/>
    <pivotCache cacheId="1" r:id="rId45"/>
    <pivotCache cacheId="2" r:id="rId46"/>
    <pivotCache cacheId="3" r:id="rId47"/>
    <pivotCache cacheId="4" r:id="rId48"/>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734" i="31" l="1"/>
  <c r="F733" i="31"/>
  <c r="F732" i="31"/>
  <c r="F731" i="31"/>
  <c r="F730" i="31"/>
  <c r="F729" i="31"/>
  <c r="F728" i="31"/>
  <c r="F727" i="31"/>
  <c r="F726" i="31"/>
  <c r="F725" i="31"/>
  <c r="F724" i="31"/>
  <c r="F723" i="31"/>
  <c r="F722" i="31"/>
  <c r="F721" i="31"/>
  <c r="F720" i="31"/>
  <c r="F719" i="31"/>
  <c r="F718" i="31"/>
  <c r="F717" i="31"/>
  <c r="F716" i="31"/>
  <c r="F715" i="31"/>
  <c r="F714" i="31"/>
  <c r="F713" i="31"/>
  <c r="F712" i="31"/>
  <c r="F711" i="31"/>
  <c r="F710" i="31"/>
  <c r="F709" i="31"/>
  <c r="F708" i="31"/>
  <c r="F707" i="31"/>
  <c r="F706" i="31"/>
  <c r="F705" i="31"/>
  <c r="F704" i="31"/>
  <c r="F703" i="31"/>
  <c r="F702" i="31"/>
  <c r="F701" i="31"/>
  <c r="F700" i="31"/>
  <c r="F699" i="31"/>
  <c r="F698" i="31"/>
  <c r="F697" i="31"/>
  <c r="F696" i="31"/>
  <c r="F695" i="31"/>
  <c r="F694" i="31"/>
  <c r="F693" i="31"/>
  <c r="F692" i="31"/>
  <c r="F691" i="31"/>
  <c r="F690" i="31"/>
  <c r="F689" i="31"/>
  <c r="F688" i="31"/>
  <c r="F687" i="31"/>
  <c r="F686" i="31"/>
  <c r="F685" i="31"/>
  <c r="F684" i="31"/>
  <c r="F683" i="31"/>
  <c r="F682" i="31"/>
  <c r="F681" i="31"/>
  <c r="F680" i="31"/>
  <c r="F679" i="31"/>
  <c r="F678" i="31"/>
  <c r="F677" i="31"/>
  <c r="F676" i="31"/>
  <c r="F675" i="31"/>
  <c r="F674" i="31"/>
  <c r="F673" i="31"/>
  <c r="F672" i="31"/>
  <c r="F671" i="31"/>
  <c r="F670" i="31"/>
  <c r="F669" i="31"/>
  <c r="F668" i="31"/>
  <c r="F667" i="31"/>
  <c r="F666" i="31"/>
  <c r="F665" i="31"/>
  <c r="F664" i="31"/>
  <c r="F663" i="31"/>
  <c r="F662" i="31"/>
  <c r="F661" i="31"/>
  <c r="F660" i="31"/>
  <c r="F659" i="31"/>
  <c r="F658" i="31"/>
  <c r="F657" i="31"/>
  <c r="F656" i="31"/>
  <c r="F655" i="31"/>
  <c r="F654" i="31"/>
  <c r="F653" i="31"/>
  <c r="F652" i="31"/>
  <c r="F651" i="31"/>
  <c r="F650" i="31"/>
  <c r="F649" i="31"/>
  <c r="F648" i="31"/>
  <c r="F647" i="31"/>
  <c r="F646" i="31"/>
  <c r="F645" i="31"/>
  <c r="F644" i="31"/>
  <c r="F643" i="31"/>
  <c r="F642" i="31"/>
  <c r="F641" i="31"/>
  <c r="F640" i="31"/>
  <c r="F639" i="31"/>
  <c r="F638" i="31"/>
  <c r="F637" i="31"/>
  <c r="F636" i="31"/>
  <c r="F635" i="31"/>
  <c r="F634" i="31"/>
  <c r="F633" i="31"/>
  <c r="F632" i="31"/>
  <c r="F631" i="31"/>
  <c r="F630" i="31"/>
  <c r="F629" i="31"/>
  <c r="F628" i="31"/>
  <c r="F627" i="31"/>
  <c r="F626" i="31"/>
  <c r="F625" i="31"/>
  <c r="F624" i="31"/>
  <c r="F623" i="31"/>
  <c r="F622" i="31"/>
  <c r="F621" i="31"/>
  <c r="F620" i="31"/>
  <c r="F619" i="31"/>
  <c r="F618" i="31"/>
  <c r="F617" i="31"/>
  <c r="F616" i="31"/>
  <c r="F615" i="31"/>
  <c r="F614" i="31"/>
  <c r="F613" i="31"/>
  <c r="F612" i="31"/>
  <c r="F611" i="31"/>
  <c r="F610" i="31"/>
  <c r="F609" i="31"/>
  <c r="F608" i="31"/>
  <c r="F607" i="31"/>
  <c r="F606" i="31"/>
  <c r="F605" i="31"/>
  <c r="F604" i="31"/>
  <c r="F603" i="31"/>
  <c r="F602" i="31"/>
  <c r="F601" i="31"/>
  <c r="F600" i="31"/>
  <c r="F599" i="31"/>
  <c r="F598" i="31"/>
  <c r="F597" i="31"/>
  <c r="F596" i="31"/>
  <c r="F595" i="31"/>
  <c r="F594" i="31"/>
  <c r="F593" i="31"/>
  <c r="F592" i="31"/>
  <c r="F591" i="31"/>
  <c r="F590" i="31"/>
  <c r="F589" i="31"/>
  <c r="F588" i="31"/>
  <c r="F587" i="31"/>
  <c r="F586" i="31"/>
  <c r="F585" i="31"/>
  <c r="F584" i="31"/>
  <c r="F583" i="31"/>
  <c r="F582" i="31"/>
  <c r="F581" i="31"/>
  <c r="F580" i="31"/>
  <c r="F579" i="31"/>
  <c r="F578" i="31"/>
  <c r="F577" i="31"/>
  <c r="F576" i="31"/>
  <c r="F575" i="31"/>
  <c r="F574" i="31"/>
  <c r="F573" i="31"/>
  <c r="F572" i="31"/>
  <c r="F571" i="31"/>
  <c r="F570" i="31"/>
  <c r="F569" i="31"/>
  <c r="F568" i="31"/>
  <c r="F567" i="31"/>
  <c r="F566" i="31"/>
  <c r="F565" i="31"/>
  <c r="F564" i="31"/>
  <c r="F563" i="31"/>
  <c r="F562" i="31"/>
  <c r="F561" i="31"/>
  <c r="F560" i="31"/>
  <c r="F559" i="31"/>
  <c r="F558" i="31"/>
  <c r="F557" i="31"/>
  <c r="F556" i="31"/>
  <c r="F555" i="31"/>
  <c r="F554" i="31"/>
  <c r="F553" i="31"/>
  <c r="F552" i="31"/>
  <c r="F551" i="31"/>
  <c r="F550" i="31"/>
  <c r="F549" i="31"/>
  <c r="F548" i="31"/>
  <c r="F547" i="31"/>
  <c r="F546" i="31"/>
  <c r="F545" i="31"/>
  <c r="F544" i="31"/>
  <c r="F543" i="31"/>
  <c r="F542" i="31"/>
  <c r="F541" i="31"/>
  <c r="F540" i="31"/>
  <c r="F539" i="31"/>
  <c r="F538" i="31"/>
  <c r="F537" i="31"/>
  <c r="F536" i="31"/>
  <c r="F535" i="31"/>
  <c r="F534" i="31"/>
  <c r="F533" i="31"/>
  <c r="F532" i="31"/>
  <c r="F531" i="31"/>
  <c r="F530" i="31"/>
  <c r="F529" i="31"/>
  <c r="F528" i="31"/>
  <c r="F527" i="31"/>
  <c r="F526" i="31"/>
  <c r="F525" i="31"/>
  <c r="F524" i="31"/>
  <c r="F523" i="31"/>
  <c r="F522" i="31"/>
  <c r="F521" i="31"/>
  <c r="F520" i="31"/>
  <c r="F519" i="31"/>
  <c r="F518" i="31"/>
  <c r="F517" i="31"/>
  <c r="F516" i="31"/>
  <c r="F515" i="31"/>
  <c r="F514" i="31"/>
  <c r="F513" i="31"/>
  <c r="F512" i="31"/>
  <c r="F511" i="31"/>
  <c r="F510" i="31"/>
  <c r="F509" i="31"/>
  <c r="F508" i="31"/>
  <c r="F507" i="31"/>
  <c r="F506" i="31"/>
  <c r="F505" i="31"/>
  <c r="F504" i="31"/>
  <c r="F503" i="31"/>
  <c r="F502" i="31"/>
  <c r="F501" i="31"/>
  <c r="F500" i="31"/>
  <c r="F499" i="31"/>
  <c r="F498" i="31"/>
  <c r="F497" i="31"/>
  <c r="F496" i="31"/>
  <c r="F495" i="31"/>
  <c r="F494" i="31"/>
  <c r="F493" i="31"/>
  <c r="F492" i="31"/>
  <c r="F491" i="31"/>
  <c r="F490" i="31"/>
  <c r="F489" i="31"/>
  <c r="F488" i="31"/>
  <c r="F487" i="31"/>
  <c r="F486" i="31"/>
  <c r="F485" i="31"/>
  <c r="F484" i="31"/>
  <c r="F483" i="31"/>
  <c r="F482" i="31"/>
  <c r="F481" i="31"/>
  <c r="F480" i="31"/>
  <c r="F479" i="31"/>
  <c r="F478" i="31"/>
  <c r="F477" i="31"/>
  <c r="F476" i="31"/>
  <c r="F475" i="31"/>
  <c r="F474" i="31"/>
  <c r="F473" i="31"/>
  <c r="F472" i="31"/>
  <c r="F471" i="31"/>
  <c r="F470" i="31"/>
  <c r="F469" i="31"/>
  <c r="F468" i="31"/>
  <c r="F467" i="31"/>
  <c r="F466" i="31"/>
  <c r="F465" i="31"/>
  <c r="F464" i="31"/>
  <c r="F463" i="31"/>
  <c r="F462" i="31"/>
  <c r="F461" i="31"/>
  <c r="F460" i="31"/>
  <c r="F459" i="31"/>
  <c r="F458" i="31"/>
  <c r="F457" i="31"/>
  <c r="F456" i="31"/>
  <c r="F455" i="31"/>
  <c r="F454" i="31"/>
  <c r="F453" i="31"/>
  <c r="F452" i="31"/>
  <c r="F451" i="31"/>
  <c r="F450" i="31"/>
  <c r="F449" i="31"/>
  <c r="F448" i="31"/>
  <c r="F447" i="31"/>
  <c r="F446" i="31"/>
  <c r="F445" i="31"/>
  <c r="F444" i="31"/>
  <c r="F443" i="31"/>
  <c r="F442" i="31"/>
  <c r="F441" i="31"/>
  <c r="F440" i="31"/>
  <c r="F439" i="31"/>
  <c r="F438" i="31"/>
  <c r="F437" i="31"/>
  <c r="F436" i="31"/>
  <c r="F435" i="31"/>
  <c r="F434" i="31"/>
  <c r="F433" i="31"/>
  <c r="F432" i="31"/>
  <c r="F431" i="31"/>
  <c r="F430" i="31"/>
  <c r="F429" i="31"/>
  <c r="F428" i="31"/>
  <c r="F427" i="31"/>
  <c r="F426" i="31"/>
  <c r="F425" i="31"/>
  <c r="F424" i="31"/>
  <c r="F423" i="31"/>
  <c r="F422" i="31"/>
  <c r="F421" i="31"/>
  <c r="F420" i="31"/>
  <c r="F419" i="31"/>
  <c r="F418" i="31"/>
  <c r="F417" i="31"/>
  <c r="F416" i="31"/>
  <c r="F415" i="31"/>
  <c r="F414" i="31"/>
  <c r="F413" i="31"/>
  <c r="F412" i="31"/>
  <c r="F411" i="31"/>
  <c r="F410" i="31"/>
  <c r="F409" i="31"/>
  <c r="F408" i="31"/>
  <c r="F407" i="31"/>
  <c r="F406" i="31"/>
  <c r="F405" i="31"/>
  <c r="F404" i="31"/>
  <c r="F403" i="31"/>
  <c r="F402" i="31"/>
  <c r="F401" i="31"/>
  <c r="F400" i="31"/>
  <c r="F399" i="31"/>
  <c r="F398" i="31"/>
  <c r="F397" i="31"/>
  <c r="F396" i="31"/>
  <c r="F395" i="31"/>
  <c r="F394" i="31"/>
  <c r="F393" i="31"/>
  <c r="F392" i="31"/>
  <c r="F391" i="31"/>
  <c r="F390" i="31"/>
  <c r="F389" i="31"/>
  <c r="F388" i="31"/>
  <c r="F387" i="31"/>
  <c r="F386" i="31"/>
  <c r="F385" i="31"/>
  <c r="F384" i="31"/>
  <c r="F383" i="31"/>
  <c r="F382" i="31"/>
  <c r="F381" i="31"/>
  <c r="F380" i="31"/>
  <c r="F379" i="31"/>
  <c r="F378" i="31"/>
  <c r="F377" i="31"/>
  <c r="F376" i="31"/>
  <c r="F375" i="31"/>
  <c r="F374" i="31"/>
  <c r="F373" i="31"/>
  <c r="F372" i="31"/>
  <c r="F371" i="31"/>
  <c r="F370" i="31"/>
  <c r="F369" i="31"/>
  <c r="F368" i="31"/>
  <c r="F367" i="31"/>
  <c r="F366" i="31"/>
  <c r="F365" i="31"/>
  <c r="F364" i="31"/>
  <c r="F363" i="31"/>
  <c r="F362" i="31"/>
  <c r="F361" i="31"/>
  <c r="F360" i="31"/>
  <c r="F359" i="31"/>
  <c r="F358" i="31"/>
  <c r="F357" i="31"/>
  <c r="F356" i="31"/>
  <c r="F355" i="31"/>
  <c r="F354" i="31"/>
  <c r="F353" i="31"/>
  <c r="F352" i="31"/>
  <c r="F351" i="31"/>
  <c r="F350" i="31"/>
  <c r="F349" i="31"/>
  <c r="F348" i="31"/>
  <c r="F347" i="31"/>
  <c r="F346" i="31"/>
  <c r="F345" i="31"/>
  <c r="F344" i="31"/>
  <c r="F343" i="31"/>
  <c r="F342" i="31"/>
  <c r="F341" i="31"/>
  <c r="F340" i="31"/>
  <c r="F339" i="31"/>
  <c r="F338" i="31"/>
  <c r="F337" i="31"/>
  <c r="F336" i="31"/>
  <c r="F335" i="31"/>
  <c r="F334" i="31"/>
  <c r="F333" i="31"/>
  <c r="F332" i="31"/>
  <c r="F331" i="31"/>
  <c r="F330" i="31"/>
  <c r="F329" i="31"/>
  <c r="F328" i="31"/>
  <c r="F327" i="31"/>
  <c r="F326" i="31"/>
  <c r="F325" i="31"/>
  <c r="F324" i="31"/>
  <c r="F323" i="31"/>
  <c r="F322" i="31"/>
  <c r="F321" i="31"/>
  <c r="F320" i="31"/>
  <c r="F319" i="31"/>
  <c r="F318" i="31"/>
  <c r="F317" i="31"/>
  <c r="F316" i="31"/>
  <c r="F315" i="31"/>
  <c r="F314" i="31"/>
  <c r="F313" i="31"/>
  <c r="F312" i="31"/>
  <c r="F311" i="31"/>
  <c r="F310" i="31"/>
  <c r="F309" i="31"/>
  <c r="F308" i="31"/>
  <c r="F307" i="31"/>
  <c r="F306" i="31"/>
  <c r="F305" i="31"/>
  <c r="F304" i="31"/>
  <c r="F303" i="31"/>
  <c r="F302" i="31"/>
  <c r="F301" i="31"/>
  <c r="F300" i="31"/>
  <c r="F299" i="31"/>
  <c r="F298" i="31"/>
  <c r="F297" i="31"/>
  <c r="F296" i="31"/>
  <c r="F295" i="31"/>
  <c r="F294" i="31"/>
  <c r="F293" i="31"/>
  <c r="F292" i="31"/>
  <c r="F291" i="31"/>
  <c r="F290" i="31"/>
  <c r="F289" i="31"/>
  <c r="F288" i="31"/>
  <c r="F287" i="31"/>
  <c r="F286" i="31"/>
  <c r="F285" i="31"/>
  <c r="F284" i="31"/>
  <c r="F283" i="31"/>
  <c r="F282" i="31"/>
  <c r="F281" i="31"/>
  <c r="F280" i="31"/>
  <c r="F279" i="31"/>
  <c r="F278" i="31"/>
  <c r="F277" i="31"/>
  <c r="F276" i="31"/>
  <c r="F275" i="31"/>
  <c r="F274" i="31"/>
  <c r="F273" i="31"/>
  <c r="F272" i="31"/>
  <c r="F271" i="31"/>
  <c r="F270" i="31"/>
  <c r="F269" i="31"/>
  <c r="F268" i="31"/>
  <c r="F267" i="31"/>
  <c r="F266" i="31"/>
  <c r="F265" i="31"/>
  <c r="F264" i="31"/>
  <c r="F263" i="31"/>
  <c r="F262" i="31"/>
  <c r="F261" i="31"/>
  <c r="F260" i="31"/>
  <c r="F259" i="31"/>
  <c r="F258" i="31"/>
  <c r="F257" i="31"/>
  <c r="F256" i="31"/>
  <c r="F255" i="31"/>
  <c r="F254" i="31"/>
  <c r="F253" i="31"/>
  <c r="F252" i="31"/>
  <c r="F251" i="31"/>
  <c r="F250" i="31"/>
  <c r="F249" i="31"/>
  <c r="F248" i="31"/>
  <c r="F247" i="31"/>
  <c r="F246" i="31"/>
  <c r="F245" i="31"/>
  <c r="F244" i="31"/>
  <c r="F243" i="31"/>
  <c r="F242" i="31"/>
  <c r="F241" i="31"/>
  <c r="F240" i="31"/>
  <c r="F239" i="31"/>
  <c r="F238" i="31"/>
  <c r="F237" i="31"/>
  <c r="F236" i="31"/>
  <c r="F235" i="31"/>
  <c r="F234" i="31"/>
  <c r="F233" i="31"/>
  <c r="F232" i="31"/>
  <c r="F231" i="31"/>
  <c r="F230" i="31"/>
  <c r="F229" i="31"/>
  <c r="F228" i="31"/>
  <c r="F227" i="31"/>
  <c r="F226" i="31"/>
  <c r="F225" i="31"/>
  <c r="F224" i="31"/>
  <c r="F223" i="31"/>
  <c r="F222" i="31"/>
  <c r="F221" i="31"/>
  <c r="F220" i="31"/>
  <c r="F219" i="31"/>
  <c r="F218" i="31"/>
  <c r="F217" i="31"/>
  <c r="F216" i="31"/>
  <c r="F215" i="31"/>
  <c r="F214" i="31"/>
  <c r="F213" i="31"/>
  <c r="F212" i="31"/>
  <c r="F211" i="31"/>
  <c r="F210" i="31"/>
  <c r="F209" i="31"/>
  <c r="F208" i="31"/>
  <c r="F207" i="31"/>
  <c r="F206" i="31"/>
  <c r="F205" i="31"/>
  <c r="F204" i="31"/>
  <c r="F203" i="31"/>
  <c r="F202" i="31"/>
  <c r="F201" i="31"/>
  <c r="F200" i="31"/>
  <c r="F199" i="31"/>
  <c r="F198" i="31"/>
  <c r="F197" i="31"/>
  <c r="F196" i="31"/>
  <c r="F195" i="31"/>
  <c r="F194" i="31"/>
  <c r="F193" i="31"/>
  <c r="F192" i="31"/>
  <c r="F191" i="31"/>
  <c r="F190" i="31"/>
  <c r="F189" i="31"/>
  <c r="F188" i="31"/>
  <c r="F187" i="31"/>
  <c r="F186" i="31"/>
  <c r="F185" i="31"/>
  <c r="F184" i="31"/>
  <c r="F183" i="31"/>
  <c r="F182" i="31"/>
  <c r="F181" i="31"/>
  <c r="F180" i="31"/>
  <c r="F179" i="31"/>
  <c r="F178" i="31"/>
  <c r="F177" i="31"/>
  <c r="F176" i="31"/>
  <c r="F175" i="31"/>
  <c r="F174" i="31"/>
  <c r="F173" i="31"/>
  <c r="F172" i="31"/>
  <c r="F171" i="31"/>
  <c r="F170" i="31"/>
  <c r="F169" i="31"/>
  <c r="F168" i="31"/>
  <c r="F167" i="31"/>
  <c r="F166" i="31"/>
  <c r="F165" i="31"/>
  <c r="F164" i="31"/>
  <c r="F163" i="31"/>
  <c r="F162" i="31"/>
  <c r="F161" i="31"/>
  <c r="F160" i="31"/>
  <c r="F159" i="31"/>
  <c r="F158" i="31"/>
  <c r="F157" i="31"/>
  <c r="F156" i="31"/>
  <c r="F155" i="31"/>
  <c r="F154" i="31"/>
  <c r="F153" i="31"/>
  <c r="F152" i="31"/>
  <c r="F151" i="31"/>
  <c r="F150" i="31"/>
  <c r="F149" i="31"/>
  <c r="F148" i="31"/>
  <c r="F147" i="31"/>
  <c r="F146" i="31"/>
  <c r="F145" i="31"/>
  <c r="F144" i="31"/>
  <c r="F143" i="31"/>
  <c r="F142" i="31"/>
  <c r="F141" i="31"/>
  <c r="F140" i="31"/>
  <c r="F139" i="31"/>
  <c r="F138" i="31"/>
  <c r="F137" i="31"/>
  <c r="F136" i="31"/>
  <c r="F135" i="31"/>
  <c r="F134" i="31"/>
  <c r="F133" i="31"/>
  <c r="F132" i="31"/>
  <c r="F131" i="31"/>
  <c r="F130" i="31"/>
  <c r="F129" i="31"/>
  <c r="F128" i="31"/>
  <c r="F127" i="31"/>
  <c r="F126" i="31"/>
  <c r="F125" i="31"/>
  <c r="F124" i="31"/>
  <c r="F123" i="31"/>
  <c r="F122" i="31"/>
  <c r="F121" i="31"/>
  <c r="F120" i="31"/>
  <c r="F119" i="31"/>
  <c r="F118" i="31"/>
  <c r="F117" i="31"/>
  <c r="F116" i="31"/>
  <c r="F115" i="31"/>
  <c r="F114" i="31"/>
  <c r="F113" i="31"/>
  <c r="F112" i="31"/>
  <c r="F111" i="31"/>
  <c r="F110" i="31"/>
  <c r="F109" i="31"/>
  <c r="F108" i="31"/>
  <c r="F107" i="31"/>
  <c r="F106" i="31"/>
  <c r="F105" i="31"/>
  <c r="F104" i="31"/>
  <c r="F103" i="31"/>
  <c r="F102" i="31"/>
  <c r="F101" i="31"/>
  <c r="F100" i="31"/>
  <c r="F99" i="31"/>
  <c r="F98" i="31"/>
  <c r="F97" i="31"/>
  <c r="F96" i="31"/>
  <c r="F95" i="31"/>
  <c r="F94" i="3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F65" i="31"/>
  <c r="F64" i="31"/>
  <c r="F63" i="31"/>
  <c r="F62" i="31"/>
  <c r="F61" i="31"/>
  <c r="F60" i="31"/>
  <c r="F59" i="31"/>
  <c r="F58" i="31"/>
  <c r="F57" i="31"/>
  <c r="F56" i="31"/>
  <c r="F55" i="31"/>
  <c r="F54" i="31"/>
  <c r="F53" i="31"/>
  <c r="F52" i="31"/>
  <c r="F51" i="31"/>
  <c r="F50" i="31"/>
  <c r="F49" i="31"/>
  <c r="F48" i="31"/>
  <c r="F47" i="31"/>
  <c r="F46" i="31"/>
  <c r="F45" i="31"/>
  <c r="F44" i="31"/>
  <c r="F43" i="31"/>
  <c r="F42" i="31"/>
  <c r="F41" i="31"/>
  <c r="F40" i="31"/>
  <c r="F39" i="31"/>
  <c r="F38" i="31"/>
  <c r="F37" i="31"/>
  <c r="F36" i="31"/>
  <c r="F35" i="31"/>
  <c r="F34" i="31"/>
  <c r="F33" i="31"/>
  <c r="F32" i="31"/>
  <c r="F31" i="31"/>
  <c r="F30" i="31"/>
  <c r="F29" i="31"/>
  <c r="F28" i="31"/>
  <c r="F27" i="31"/>
  <c r="F26" i="31"/>
  <c r="F25" i="31"/>
  <c r="F24" i="31"/>
  <c r="F23" i="31"/>
  <c r="F22" i="31"/>
  <c r="F21" i="31"/>
  <c r="F20" i="31"/>
  <c r="F19" i="31"/>
  <c r="F18" i="31"/>
  <c r="F17" i="31"/>
  <c r="F16" i="31"/>
  <c r="F15" i="31"/>
  <c r="F14" i="31"/>
  <c r="F13" i="31"/>
  <c r="F12" i="31"/>
  <c r="F11" i="31"/>
  <c r="F10" i="31"/>
  <c r="F9" i="31"/>
  <c r="F8" i="31"/>
  <c r="F7" i="31"/>
  <c r="F6" i="31"/>
  <c r="F5" i="31"/>
  <c r="F4" i="31"/>
  <c r="I43" i="37"/>
  <c r="I19" i="37"/>
  <c r="C12" i="61"/>
  <c r="C11" i="61"/>
  <c r="C10" i="61"/>
  <c r="C9" i="61"/>
  <c r="C8" i="61"/>
  <c r="C7" i="61"/>
  <c r="C6" i="61"/>
  <c r="C5" i="61"/>
  <c r="C4" i="61"/>
  <c r="B4" i="61"/>
  <c r="C12" i="69"/>
  <c r="C11" i="69"/>
  <c r="C10" i="69"/>
  <c r="C9" i="69"/>
  <c r="C8" i="69"/>
  <c r="C7" i="69"/>
  <c r="C6" i="69"/>
  <c r="C5" i="69"/>
  <c r="E74" i="20"/>
  <c r="B24" i="14"/>
  <c r="C26" i="16"/>
  <c r="C25" i="16"/>
  <c r="C24" i="16"/>
  <c r="C23" i="16"/>
  <c r="C22" i="16"/>
  <c r="C21" i="16"/>
  <c r="C20" i="16"/>
  <c r="C19" i="16"/>
  <c r="C18" i="16"/>
  <c r="C17" i="16"/>
  <c r="C16" i="16"/>
  <c r="C15" i="16"/>
  <c r="C14" i="16"/>
  <c r="C13" i="16"/>
  <c r="C12" i="16"/>
  <c r="C11" i="16"/>
  <c r="C10" i="16"/>
  <c r="C9" i="16"/>
  <c r="C8" i="16"/>
  <c r="C7" i="16"/>
  <c r="C6" i="16"/>
  <c r="C5" i="16"/>
  <c r="C4" i="16"/>
  <c r="C49" i="52"/>
  <c r="CW35" i="41"/>
  <c r="CV35" i="41"/>
  <c r="CU35" i="41"/>
  <c r="CT35" i="41"/>
  <c r="CS35" i="41"/>
  <c r="CR35" i="41"/>
  <c r="CQ35" i="41"/>
  <c r="CP35" i="41"/>
  <c r="CO35" i="41"/>
  <c r="CN35" i="41"/>
  <c r="CM35" i="41"/>
  <c r="CL35" i="41"/>
  <c r="CK35" i="41"/>
  <c r="CJ35" i="41"/>
  <c r="CI35" i="41"/>
  <c r="CH35" i="41"/>
  <c r="CG35" i="41"/>
  <c r="CF35" i="41"/>
  <c r="CE35" i="41"/>
  <c r="CD35" i="41"/>
  <c r="CC35" i="41"/>
  <c r="CB35" i="41"/>
  <c r="CA35" i="41"/>
  <c r="BZ35" i="41"/>
  <c r="BY35" i="41"/>
  <c r="BX35" i="41"/>
  <c r="BW35" i="41"/>
  <c r="BV35" i="41"/>
  <c r="BU35" i="41"/>
  <c r="BT35" i="41"/>
  <c r="BS35" i="41"/>
  <c r="BR35" i="41"/>
  <c r="BQ35" i="41"/>
  <c r="BP35" i="41"/>
  <c r="BO35" i="41"/>
  <c r="BN35" i="41"/>
  <c r="BM35" i="41"/>
  <c r="BL35" i="41"/>
  <c r="BK35" i="41"/>
  <c r="BJ35" i="41"/>
  <c r="BI35" i="41"/>
  <c r="BH35" i="41"/>
  <c r="BG35" i="41"/>
  <c r="BF35" i="41"/>
  <c r="BE35" i="41"/>
  <c r="BD35" i="41"/>
  <c r="BC35" i="41"/>
  <c r="BB35" i="41"/>
  <c r="BA35" i="41"/>
  <c r="AZ35" i="41"/>
  <c r="AY35" i="41"/>
  <c r="AX35" i="41"/>
  <c r="AW35" i="41"/>
  <c r="AV35" i="41"/>
  <c r="AU35" i="41"/>
  <c r="AT35" i="41"/>
  <c r="AS35" i="41"/>
  <c r="AR35" i="41"/>
  <c r="AQ35" i="41"/>
  <c r="AP35" i="41"/>
  <c r="AO35" i="41"/>
  <c r="AN35" i="41"/>
  <c r="AM35" i="41"/>
  <c r="AL35" i="41"/>
  <c r="AK35" i="41"/>
  <c r="AJ35" i="41"/>
  <c r="AI35" i="41"/>
  <c r="AH35" i="41"/>
  <c r="AG35" i="41"/>
  <c r="AF35" i="41"/>
  <c r="AE35" i="41"/>
  <c r="AD35" i="41"/>
  <c r="AC35" i="41"/>
  <c r="AB35" i="41"/>
  <c r="AA35" i="41"/>
  <c r="Z35" i="41"/>
  <c r="Y35" i="41"/>
  <c r="X35" i="41"/>
  <c r="W35" i="41"/>
  <c r="V35" i="41"/>
  <c r="U35" i="41"/>
  <c r="T35" i="41"/>
  <c r="S35" i="41"/>
  <c r="R35" i="41"/>
  <c r="Q35" i="41"/>
  <c r="P35" i="41"/>
  <c r="O35" i="41"/>
  <c r="N35" i="41"/>
  <c r="M35" i="41"/>
  <c r="L35" i="41"/>
  <c r="K35" i="41"/>
  <c r="J35" i="41"/>
  <c r="I35" i="41"/>
  <c r="H35" i="41"/>
  <c r="G35" i="41"/>
  <c r="F35" i="41"/>
  <c r="E35" i="41"/>
  <c r="D35" i="41"/>
  <c r="C35" i="41"/>
  <c r="B35" i="41"/>
  <c r="CX9" i="41"/>
  <c r="E14" i="42"/>
  <c r="D14" i="42"/>
  <c r="E13" i="42"/>
  <c r="D13" i="42"/>
  <c r="E12" i="42"/>
  <c r="D12" i="42"/>
  <c r="E11" i="42"/>
  <c r="D11" i="42"/>
  <c r="E7" i="42"/>
  <c r="E6" i="42"/>
  <c r="E5" i="42"/>
  <c r="E4" i="42"/>
  <c r="D38" i="56"/>
  <c r="D37" i="56"/>
  <c r="D36" i="56"/>
  <c r="B36" i="56"/>
  <c r="D35" i="56"/>
  <c r="B35" i="56"/>
  <c r="D34" i="56"/>
  <c r="B34" i="56"/>
  <c r="D33" i="56"/>
  <c r="D32" i="56"/>
  <c r="B32" i="56"/>
  <c r="D31" i="56"/>
  <c r="B31" i="56"/>
  <c r="D30" i="56"/>
  <c r="B30" i="56"/>
  <c r="D29" i="56"/>
  <c r="B29" i="56"/>
  <c r="B28" i="56"/>
  <c r="D27" i="56"/>
  <c r="B27" i="56"/>
  <c r="D26" i="56"/>
  <c r="B26" i="56"/>
  <c r="D25" i="56"/>
  <c r="B25" i="56"/>
  <c r="D24" i="56"/>
  <c r="B24" i="56"/>
  <c r="B23" i="56"/>
  <c r="D22" i="56"/>
  <c r="B22" i="56"/>
  <c r="D21" i="56"/>
  <c r="B21" i="56"/>
  <c r="D20" i="56"/>
  <c r="B20" i="56"/>
  <c r="D19" i="56"/>
  <c r="B19" i="56"/>
  <c r="D18" i="56"/>
  <c r="B18" i="56"/>
  <c r="D17" i="56"/>
  <c r="B17" i="56"/>
  <c r="D16" i="56"/>
  <c r="B16" i="56"/>
  <c r="D15" i="56"/>
  <c r="B15" i="56"/>
  <c r="D14" i="56"/>
  <c r="B14" i="56"/>
  <c r="D13" i="56"/>
  <c r="B13" i="56"/>
  <c r="D12" i="56"/>
  <c r="B12" i="56"/>
  <c r="D11" i="56"/>
  <c r="B11" i="56"/>
  <c r="D10" i="56"/>
  <c r="B10" i="56"/>
  <c r="D9" i="56"/>
  <c r="B9" i="56"/>
  <c r="D8" i="56"/>
  <c r="B8" i="56"/>
  <c r="D7" i="56"/>
  <c r="B7" i="56"/>
  <c r="D6" i="56"/>
  <c r="D5" i="56"/>
  <c r="B15" i="3"/>
  <c r="F14" i="3"/>
  <c r="I7" i="3"/>
  <c r="I6" i="3"/>
  <c r="I5" i="3"/>
  <c r="M4" i="63"/>
  <c r="L4" i="63"/>
  <c r="K4" i="63"/>
  <c r="J4" i="63"/>
  <c r="I4" i="63"/>
  <c r="F4" i="63"/>
  <c r="E4" i="63"/>
  <c r="D4" i="63"/>
  <c r="C4" i="63"/>
  <c r="B4" i="63"/>
  <c r="M3" i="63"/>
  <c r="L3" i="63"/>
  <c r="K3" i="63"/>
  <c r="J3" i="63"/>
  <c r="I3" i="63"/>
  <c r="F3" i="63"/>
  <c r="E3" i="63"/>
  <c r="D3" i="63"/>
  <c r="C3" i="63"/>
  <c r="B3" i="63"/>
  <c r="B21" i="77"/>
  <c r="B2" i="77"/>
  <c r="K149" i="7"/>
  <c r="I149" i="7"/>
  <c r="H149" i="7"/>
  <c r="G149" i="7"/>
  <c r="E149" i="7"/>
  <c r="K148" i="7"/>
  <c r="I148" i="7"/>
  <c r="H148" i="7"/>
  <c r="G148" i="7"/>
  <c r="E148" i="7"/>
  <c r="K147" i="7"/>
  <c r="I147" i="7"/>
  <c r="H147" i="7"/>
  <c r="G147" i="7"/>
  <c r="E147" i="7"/>
  <c r="K146" i="7"/>
  <c r="I146" i="7"/>
  <c r="H146" i="7"/>
  <c r="G146" i="7"/>
  <c r="E146" i="7"/>
  <c r="K145" i="7"/>
  <c r="I145" i="7"/>
  <c r="H145" i="7"/>
  <c r="G145" i="7"/>
  <c r="E145" i="7"/>
  <c r="K144" i="7"/>
  <c r="I144" i="7"/>
  <c r="H144" i="7"/>
  <c r="G144" i="7"/>
  <c r="E144" i="7"/>
  <c r="K143" i="7"/>
  <c r="I143" i="7"/>
  <c r="H143" i="7"/>
  <c r="G143" i="7"/>
  <c r="E143" i="7"/>
  <c r="K142" i="7"/>
  <c r="I142" i="7"/>
  <c r="H142" i="7"/>
  <c r="G142" i="7"/>
  <c r="E142" i="7"/>
  <c r="K141" i="7"/>
  <c r="I141" i="7"/>
  <c r="H141" i="7"/>
  <c r="G141" i="7"/>
  <c r="E141" i="7"/>
  <c r="K140" i="7"/>
  <c r="I140" i="7"/>
  <c r="H140" i="7"/>
  <c r="G140" i="7"/>
  <c r="E140" i="7"/>
  <c r="K139" i="7"/>
  <c r="I139" i="7"/>
  <c r="H139" i="7"/>
  <c r="G139" i="7"/>
  <c r="E139" i="7"/>
  <c r="K138" i="7"/>
  <c r="I138" i="7"/>
  <c r="H138" i="7"/>
  <c r="G138" i="7"/>
  <c r="E138" i="7"/>
  <c r="K137" i="7"/>
  <c r="I137" i="7"/>
  <c r="H137" i="7"/>
  <c r="G137" i="7"/>
  <c r="E137" i="7"/>
  <c r="K136" i="7"/>
  <c r="I136" i="7"/>
  <c r="H136" i="7"/>
  <c r="G136" i="7"/>
  <c r="E136" i="7"/>
  <c r="K135" i="7"/>
  <c r="I135" i="7"/>
  <c r="H135" i="7"/>
  <c r="G135" i="7"/>
  <c r="E135" i="7"/>
  <c r="K134" i="7"/>
  <c r="I134" i="7"/>
  <c r="H134" i="7"/>
  <c r="G134" i="7"/>
  <c r="E134" i="7"/>
  <c r="K133" i="7"/>
  <c r="I133" i="7"/>
  <c r="H133" i="7"/>
  <c r="G133" i="7"/>
  <c r="E133" i="7"/>
  <c r="K132" i="7"/>
  <c r="I132" i="7"/>
  <c r="H132" i="7"/>
  <c r="G132" i="7"/>
  <c r="E132" i="7"/>
  <c r="P131" i="7"/>
  <c r="K131" i="7"/>
  <c r="I131" i="7"/>
  <c r="H131" i="7"/>
  <c r="G131" i="7"/>
  <c r="E131" i="7"/>
  <c r="P130" i="7"/>
  <c r="K130" i="7"/>
  <c r="I130" i="7"/>
  <c r="H130" i="7"/>
  <c r="G130" i="7"/>
  <c r="E130" i="7"/>
  <c r="K129" i="7"/>
  <c r="I129" i="7"/>
  <c r="H129" i="7"/>
  <c r="G129" i="7"/>
  <c r="E129" i="7"/>
  <c r="K128" i="7"/>
  <c r="I128" i="7"/>
  <c r="H128" i="7"/>
  <c r="G128" i="7"/>
  <c r="E128" i="7"/>
  <c r="K127" i="7"/>
  <c r="I127" i="7"/>
  <c r="H127" i="7"/>
  <c r="G127" i="7"/>
  <c r="E127" i="7"/>
  <c r="K126" i="7"/>
  <c r="I126" i="7"/>
  <c r="H126" i="7"/>
  <c r="G126" i="7"/>
  <c r="E126" i="7"/>
  <c r="K125" i="7"/>
  <c r="I125" i="7"/>
  <c r="H125" i="7"/>
  <c r="G125" i="7"/>
  <c r="E125" i="7"/>
  <c r="K124" i="7"/>
  <c r="I124" i="7"/>
  <c r="H124" i="7"/>
  <c r="G124" i="7"/>
  <c r="E124" i="7"/>
  <c r="K123" i="7"/>
  <c r="I123" i="7"/>
  <c r="H123" i="7"/>
  <c r="G123" i="7"/>
  <c r="E123" i="7"/>
  <c r="K122" i="7"/>
  <c r="I122" i="7"/>
  <c r="H122" i="7"/>
  <c r="G122" i="7"/>
  <c r="E122" i="7"/>
  <c r="K121" i="7"/>
  <c r="I121" i="7"/>
  <c r="H121" i="7"/>
  <c r="G121" i="7"/>
  <c r="E121" i="7"/>
  <c r="K120" i="7"/>
  <c r="I120" i="7"/>
  <c r="H120" i="7"/>
  <c r="G120" i="7"/>
  <c r="E120" i="7"/>
  <c r="K119" i="7"/>
  <c r="I119" i="7"/>
  <c r="H119" i="7"/>
  <c r="G119" i="7"/>
  <c r="E119" i="7"/>
  <c r="K118" i="7"/>
  <c r="I118" i="7"/>
  <c r="H118" i="7"/>
  <c r="G118" i="7"/>
  <c r="E118" i="7"/>
  <c r="K117" i="7"/>
  <c r="I117" i="7"/>
  <c r="H117" i="7"/>
  <c r="G117" i="7"/>
  <c r="E117" i="7"/>
  <c r="K116" i="7"/>
  <c r="I116" i="7"/>
  <c r="H116" i="7"/>
  <c r="G116" i="7"/>
  <c r="E116" i="7"/>
  <c r="K115" i="7"/>
  <c r="I115" i="7"/>
  <c r="H115" i="7"/>
  <c r="G115" i="7"/>
  <c r="E115" i="7"/>
  <c r="K114" i="7"/>
  <c r="I114" i="7"/>
  <c r="H114" i="7"/>
  <c r="G114" i="7"/>
  <c r="E114" i="7"/>
  <c r="K113" i="7"/>
  <c r="I113" i="7"/>
  <c r="H113" i="7"/>
  <c r="G113" i="7"/>
  <c r="E113" i="7"/>
  <c r="K112" i="7"/>
  <c r="I112" i="7"/>
  <c r="H112" i="7"/>
  <c r="G112" i="7"/>
  <c r="E112" i="7"/>
  <c r="K111" i="7"/>
  <c r="I111" i="7"/>
  <c r="H111" i="7"/>
  <c r="G111" i="7"/>
  <c r="E111" i="7"/>
  <c r="K110" i="7"/>
  <c r="I110" i="7"/>
  <c r="H110" i="7"/>
  <c r="G110" i="7"/>
  <c r="E110" i="7"/>
  <c r="K109" i="7"/>
  <c r="I109" i="7"/>
  <c r="H109" i="7"/>
  <c r="G109" i="7"/>
  <c r="E109" i="7"/>
  <c r="K108" i="7"/>
  <c r="I108" i="7"/>
  <c r="H108" i="7"/>
  <c r="G108" i="7"/>
  <c r="E108" i="7"/>
  <c r="K107" i="7"/>
  <c r="I107" i="7"/>
  <c r="H107" i="7"/>
  <c r="G107" i="7"/>
  <c r="E107" i="7"/>
  <c r="K106" i="7"/>
  <c r="I106" i="7"/>
  <c r="H106" i="7"/>
  <c r="G106" i="7"/>
  <c r="E106" i="7"/>
  <c r="K105" i="7"/>
  <c r="I105" i="7"/>
  <c r="H105" i="7"/>
  <c r="G105" i="7"/>
  <c r="E105" i="7"/>
  <c r="K104" i="7"/>
  <c r="I104" i="7"/>
  <c r="H104" i="7"/>
  <c r="G104" i="7"/>
  <c r="E104" i="7"/>
  <c r="K103" i="7"/>
  <c r="I103" i="7"/>
  <c r="H103" i="7"/>
  <c r="G103" i="7"/>
  <c r="E103" i="7"/>
  <c r="K102" i="7"/>
  <c r="I102" i="7"/>
  <c r="H102" i="7"/>
  <c r="G102" i="7"/>
  <c r="E102" i="7"/>
  <c r="K101" i="7"/>
  <c r="I101" i="7"/>
  <c r="H101" i="7"/>
  <c r="G101" i="7"/>
  <c r="E101" i="7"/>
  <c r="K100" i="7"/>
  <c r="I100" i="7"/>
  <c r="H100" i="7"/>
  <c r="G100" i="7"/>
  <c r="E100" i="7"/>
  <c r="K99" i="7"/>
  <c r="I99" i="7"/>
  <c r="H99" i="7"/>
  <c r="G99" i="7"/>
  <c r="E99" i="7"/>
  <c r="K98" i="7"/>
  <c r="I98" i="7"/>
  <c r="H98" i="7"/>
  <c r="G98" i="7"/>
  <c r="E98" i="7"/>
  <c r="K97" i="7"/>
  <c r="I97" i="7"/>
  <c r="H97" i="7"/>
  <c r="G97" i="7"/>
  <c r="E97" i="7"/>
  <c r="K96" i="7"/>
  <c r="I96" i="7"/>
  <c r="H96" i="7"/>
  <c r="G96" i="7"/>
  <c r="E96" i="7"/>
  <c r="K95" i="7"/>
  <c r="I95" i="7"/>
  <c r="H95" i="7"/>
  <c r="G95" i="7"/>
  <c r="E95" i="7"/>
  <c r="K94" i="7"/>
  <c r="I94" i="7"/>
  <c r="H94" i="7"/>
  <c r="G94" i="7"/>
  <c r="E94" i="7"/>
  <c r="K93" i="7"/>
  <c r="I93" i="7"/>
  <c r="H93" i="7"/>
  <c r="G93" i="7"/>
  <c r="E93" i="7"/>
  <c r="K92" i="7"/>
  <c r="I92" i="7"/>
  <c r="H92" i="7"/>
  <c r="G92" i="7"/>
  <c r="E92" i="7"/>
  <c r="K91" i="7"/>
  <c r="I91" i="7"/>
  <c r="H91" i="7"/>
  <c r="G91" i="7"/>
  <c r="E91" i="7"/>
  <c r="K90" i="7"/>
  <c r="I90" i="7"/>
  <c r="H90" i="7"/>
  <c r="G90" i="7"/>
  <c r="E90" i="7"/>
  <c r="K89" i="7"/>
  <c r="I89" i="7"/>
  <c r="H89" i="7"/>
  <c r="G89" i="7"/>
  <c r="E89" i="7"/>
  <c r="K88" i="7"/>
  <c r="I88" i="7"/>
  <c r="H88" i="7"/>
  <c r="G88" i="7"/>
  <c r="E88" i="7"/>
  <c r="K87" i="7"/>
  <c r="I87" i="7"/>
  <c r="H87" i="7"/>
  <c r="G87" i="7"/>
  <c r="E87" i="7"/>
  <c r="K86" i="7"/>
  <c r="I86" i="7"/>
  <c r="H86" i="7"/>
  <c r="G86" i="7"/>
  <c r="E86" i="7"/>
  <c r="K85" i="7"/>
  <c r="I85" i="7"/>
  <c r="H85" i="7"/>
  <c r="G85" i="7"/>
  <c r="E85" i="7"/>
  <c r="K84" i="7"/>
  <c r="I84" i="7"/>
  <c r="H84" i="7"/>
  <c r="G84" i="7"/>
  <c r="E84" i="7"/>
  <c r="K83" i="7"/>
  <c r="I83" i="7"/>
  <c r="H83" i="7"/>
  <c r="G83" i="7"/>
  <c r="E83" i="7"/>
  <c r="K82" i="7"/>
  <c r="I82" i="7"/>
  <c r="H82" i="7"/>
  <c r="G82" i="7"/>
  <c r="E82" i="7"/>
  <c r="K81" i="7"/>
  <c r="I81" i="7"/>
  <c r="H81" i="7"/>
  <c r="G81" i="7"/>
  <c r="E81" i="7"/>
  <c r="K80" i="7"/>
  <c r="I80" i="7"/>
  <c r="H80" i="7"/>
  <c r="G80" i="7"/>
  <c r="E80" i="7"/>
  <c r="K79" i="7"/>
  <c r="I79" i="7"/>
  <c r="H79" i="7"/>
  <c r="G79" i="7"/>
  <c r="E79" i="7"/>
  <c r="K78" i="7"/>
  <c r="I78" i="7"/>
  <c r="H78" i="7"/>
  <c r="G78" i="7"/>
  <c r="E78" i="7"/>
  <c r="K77" i="7"/>
  <c r="I77" i="7"/>
  <c r="H77" i="7"/>
  <c r="G77" i="7"/>
  <c r="E77" i="7"/>
  <c r="K76" i="7"/>
  <c r="I76" i="7"/>
  <c r="H76" i="7"/>
  <c r="G76" i="7"/>
  <c r="E76" i="7"/>
  <c r="K75" i="7"/>
  <c r="I75" i="7"/>
  <c r="H75" i="7"/>
  <c r="G75" i="7"/>
  <c r="E75" i="7"/>
  <c r="K74" i="7"/>
  <c r="I74" i="7"/>
  <c r="H74" i="7"/>
  <c r="G74" i="7"/>
  <c r="E74" i="7"/>
  <c r="K73" i="7"/>
  <c r="I73" i="7"/>
  <c r="H73" i="7"/>
  <c r="G73" i="7"/>
  <c r="E73" i="7"/>
  <c r="K72" i="7"/>
  <c r="I72" i="7"/>
  <c r="H72" i="7"/>
  <c r="G72" i="7"/>
  <c r="E72" i="7"/>
  <c r="K71" i="7"/>
  <c r="I71" i="7"/>
  <c r="H71" i="7"/>
  <c r="G71" i="7"/>
  <c r="E71" i="7"/>
  <c r="K70" i="7"/>
  <c r="I70" i="7"/>
  <c r="H70" i="7"/>
  <c r="G70" i="7"/>
  <c r="E70" i="7"/>
  <c r="K69" i="7"/>
  <c r="I69" i="7"/>
  <c r="H69" i="7"/>
  <c r="G69" i="7"/>
  <c r="E69" i="7"/>
  <c r="K68" i="7"/>
  <c r="I68" i="7"/>
  <c r="H68" i="7"/>
  <c r="G68" i="7"/>
  <c r="E68" i="7"/>
  <c r="K67" i="7"/>
  <c r="I67" i="7"/>
  <c r="H67" i="7"/>
  <c r="G67" i="7"/>
  <c r="E67" i="7"/>
  <c r="K66" i="7"/>
  <c r="I66" i="7"/>
  <c r="H66" i="7"/>
  <c r="G66" i="7"/>
  <c r="E66" i="7"/>
  <c r="K65" i="7"/>
  <c r="I65" i="7"/>
  <c r="H65" i="7"/>
  <c r="G65" i="7"/>
  <c r="E65" i="7"/>
  <c r="K64" i="7"/>
  <c r="I64" i="7"/>
  <c r="H64" i="7"/>
  <c r="G64" i="7"/>
  <c r="E64" i="7"/>
  <c r="K63" i="7"/>
  <c r="I63" i="7"/>
  <c r="H63" i="7"/>
  <c r="G63" i="7"/>
  <c r="E63" i="7"/>
  <c r="K62" i="7"/>
  <c r="I62" i="7"/>
  <c r="H62" i="7"/>
  <c r="G62" i="7"/>
  <c r="E62" i="7"/>
  <c r="K61" i="7"/>
  <c r="I61" i="7"/>
  <c r="H61" i="7"/>
  <c r="G61" i="7"/>
  <c r="E61" i="7"/>
  <c r="K60" i="7"/>
  <c r="I60" i="7"/>
  <c r="H60" i="7"/>
  <c r="G60" i="7"/>
  <c r="E60" i="7"/>
  <c r="I56" i="7"/>
  <c r="I55" i="7"/>
  <c r="D55" i="7"/>
  <c r="H54" i="7"/>
  <c r="D54" i="7"/>
  <c r="I53" i="7"/>
  <c r="H53" i="7"/>
  <c r="D53" i="7"/>
  <c r="I52" i="7"/>
  <c r="D52" i="7"/>
  <c r="I51" i="7"/>
  <c r="H51" i="7"/>
  <c r="D51" i="7"/>
  <c r="D50" i="7"/>
  <c r="H49" i="7"/>
  <c r="D49" i="7"/>
  <c r="I48" i="7"/>
  <c r="D48" i="7"/>
  <c r="C48" i="7"/>
  <c r="W47" i="7"/>
  <c r="V47" i="7"/>
  <c r="U47" i="7"/>
  <c r="T47" i="7"/>
  <c r="S47" i="7"/>
  <c r="R47" i="7"/>
  <c r="Q47" i="7"/>
  <c r="P47" i="7"/>
  <c r="O47" i="7"/>
  <c r="N47" i="7"/>
  <c r="M47" i="7"/>
  <c r="L47" i="7"/>
  <c r="K47" i="7"/>
  <c r="I47" i="7"/>
  <c r="H47" i="7"/>
  <c r="D47" i="7"/>
  <c r="C47" i="7"/>
  <c r="W46" i="7"/>
  <c r="V46" i="7"/>
  <c r="U46" i="7"/>
  <c r="T46" i="7"/>
  <c r="S46" i="7"/>
  <c r="R46" i="7"/>
  <c r="Q46" i="7"/>
  <c r="P46" i="7"/>
  <c r="O46" i="7"/>
  <c r="N46" i="7"/>
  <c r="M46" i="7"/>
  <c r="L46" i="7"/>
  <c r="K46" i="7"/>
  <c r="I46" i="7"/>
  <c r="H46" i="7"/>
  <c r="D46" i="7"/>
  <c r="C46" i="7"/>
  <c r="I45" i="7"/>
  <c r="D45" i="7"/>
  <c r="I44" i="7"/>
  <c r="W43" i="7"/>
  <c r="V43" i="7"/>
  <c r="U43" i="7"/>
  <c r="T43" i="7"/>
  <c r="S43" i="7"/>
  <c r="R43" i="7"/>
  <c r="Q43" i="7"/>
  <c r="P43" i="7"/>
  <c r="O43" i="7"/>
  <c r="N43" i="7"/>
  <c r="M43" i="7"/>
  <c r="L43" i="7"/>
  <c r="K43" i="7"/>
  <c r="I43" i="7"/>
  <c r="H43" i="7"/>
  <c r="D43" i="7"/>
  <c r="I42" i="7"/>
  <c r="C42" i="7"/>
  <c r="I41" i="7"/>
  <c r="D41" i="7"/>
  <c r="C41" i="7"/>
  <c r="I40" i="7"/>
  <c r="D40" i="7"/>
  <c r="C40" i="7"/>
  <c r="I39" i="7"/>
  <c r="D39" i="7"/>
  <c r="C39" i="7"/>
  <c r="W38" i="7"/>
  <c r="V38" i="7"/>
  <c r="U38" i="7"/>
  <c r="T38" i="7"/>
  <c r="S38" i="7"/>
  <c r="R38" i="7"/>
  <c r="Q38" i="7"/>
  <c r="P38" i="7"/>
  <c r="O38" i="7"/>
  <c r="N38" i="7"/>
  <c r="M38" i="7"/>
  <c r="L38" i="7"/>
  <c r="K38" i="7"/>
  <c r="I38" i="7"/>
  <c r="D38" i="7"/>
  <c r="C38" i="7"/>
  <c r="I37" i="7"/>
  <c r="H37" i="7"/>
  <c r="D37" i="7"/>
  <c r="C37" i="7"/>
  <c r="I35" i="7"/>
  <c r="D35" i="7"/>
  <c r="C35" i="7"/>
  <c r="I34" i="7"/>
  <c r="H34" i="7"/>
  <c r="D34" i="7"/>
  <c r="H33" i="7"/>
  <c r="D33" i="7"/>
  <c r="C33" i="7"/>
  <c r="W32" i="7"/>
  <c r="V32" i="7"/>
  <c r="U32" i="7"/>
  <c r="T32" i="7"/>
  <c r="S32" i="7"/>
  <c r="R32" i="7"/>
  <c r="Q32" i="7"/>
  <c r="P32" i="7"/>
  <c r="O32" i="7"/>
  <c r="N32" i="7"/>
  <c r="I32" i="7"/>
  <c r="D32" i="7"/>
  <c r="C32" i="7"/>
  <c r="I31" i="7"/>
  <c r="H31" i="7"/>
  <c r="D31" i="7"/>
  <c r="C31" i="7"/>
  <c r="I30" i="7"/>
  <c r="H30" i="7"/>
  <c r="D30" i="7"/>
  <c r="C30" i="7"/>
  <c r="I29" i="7"/>
  <c r="H29" i="7"/>
  <c r="D29" i="7"/>
  <c r="C29" i="7"/>
  <c r="I28" i="7"/>
  <c r="H28" i="7"/>
  <c r="D28" i="7"/>
  <c r="C28" i="7"/>
  <c r="I27" i="7"/>
  <c r="H27" i="7"/>
  <c r="D27" i="7"/>
  <c r="C27" i="7"/>
  <c r="I26" i="7"/>
  <c r="H26" i="7"/>
  <c r="D26" i="7"/>
  <c r="C26" i="7"/>
  <c r="I25" i="7"/>
  <c r="H25" i="7"/>
  <c r="D25" i="7"/>
  <c r="C25" i="7"/>
  <c r="I24" i="7"/>
  <c r="H24" i="7"/>
  <c r="D24" i="7"/>
  <c r="C24" i="7"/>
  <c r="I23" i="7"/>
  <c r="H23" i="7"/>
  <c r="D23" i="7"/>
  <c r="C23" i="7"/>
  <c r="I22" i="7"/>
  <c r="H22" i="7"/>
  <c r="D22" i="7"/>
  <c r="C22" i="7"/>
  <c r="I21" i="7"/>
  <c r="H21" i="7"/>
  <c r="D21" i="7"/>
  <c r="C21" i="7"/>
  <c r="I20" i="7"/>
  <c r="H20" i="7"/>
  <c r="D20" i="7"/>
  <c r="C20" i="7"/>
  <c r="I19" i="7"/>
  <c r="H19" i="7"/>
  <c r="D19" i="7"/>
  <c r="C19" i="7"/>
  <c r="I18" i="7"/>
  <c r="H18" i="7"/>
  <c r="D18" i="7"/>
  <c r="C18" i="7"/>
  <c r="W17" i="7"/>
  <c r="V17" i="7"/>
  <c r="U17" i="7"/>
  <c r="T17" i="7"/>
  <c r="S17" i="7"/>
  <c r="I17" i="7"/>
  <c r="H17" i="7"/>
  <c r="F17" i="7"/>
  <c r="D17" i="7"/>
  <c r="I16" i="7"/>
  <c r="H16" i="7"/>
  <c r="I15" i="7"/>
  <c r="I14" i="7"/>
  <c r="H14" i="7"/>
  <c r="I13" i="7"/>
  <c r="H13" i="7"/>
  <c r="I12" i="7"/>
  <c r="I11" i="7"/>
  <c r="H11" i="7"/>
  <c r="I10" i="7"/>
  <c r="H10" i="7"/>
  <c r="T9" i="7"/>
  <c r="I9" i="7"/>
  <c r="H9" i="7"/>
  <c r="I8" i="7"/>
  <c r="I7" i="7"/>
  <c r="H7" i="7"/>
  <c r="I6" i="7"/>
  <c r="C7" i="75"/>
  <c r="B7" i="75"/>
  <c r="C6" i="75"/>
  <c r="B6" i="75"/>
  <c r="C5" i="75"/>
  <c r="B5" i="75"/>
  <c r="C4" i="75"/>
  <c r="B4" i="75"/>
  <c r="C3" i="75"/>
  <c r="B3" i="75"/>
  <c r="C2" i="75"/>
  <c r="B2" i="75"/>
  <c r="D6" i="8"/>
  <c r="C6" i="8"/>
  <c r="B6" i="8"/>
  <c r="D5" i="8"/>
  <c r="C5" i="8"/>
  <c r="B5" i="8"/>
  <c r="D4" i="8"/>
  <c r="C4" i="8"/>
  <c r="D3" i="8"/>
  <c r="B3" i="8"/>
  <c r="D2" i="8"/>
  <c r="C2" i="8"/>
  <c r="B2" i="8"/>
  <c r="G152" i="12"/>
  <c r="E152" i="12"/>
  <c r="G151" i="12"/>
  <c r="E151" i="12"/>
  <c r="E150" i="12"/>
  <c r="E149" i="12"/>
  <c r="E148" i="12"/>
  <c r="E147" i="12"/>
  <c r="E146" i="12"/>
  <c r="E145" i="12"/>
  <c r="E144" i="12"/>
  <c r="E143" i="12"/>
  <c r="E142" i="12"/>
  <c r="E141" i="12"/>
  <c r="E140" i="12"/>
  <c r="E139" i="12"/>
  <c r="E138" i="12"/>
  <c r="E137" i="12"/>
  <c r="E136" i="12"/>
  <c r="E135" i="12"/>
  <c r="E134" i="12"/>
  <c r="E133" i="12"/>
  <c r="E132" i="12"/>
  <c r="E131" i="12"/>
  <c r="E130" i="12"/>
  <c r="E129" i="12"/>
  <c r="E128" i="12"/>
  <c r="E127" i="12"/>
  <c r="E126" i="12"/>
  <c r="E125" i="12"/>
  <c r="E124" i="12"/>
  <c r="E123" i="12"/>
  <c r="E122" i="12"/>
  <c r="E121" i="12"/>
  <c r="E120" i="12"/>
  <c r="E119" i="12"/>
  <c r="E118" i="12"/>
  <c r="E117" i="12"/>
  <c r="E116" i="12"/>
  <c r="E115" i="12"/>
  <c r="E114" i="12"/>
  <c r="E113" i="12"/>
  <c r="E112" i="12"/>
  <c r="E111" i="12"/>
  <c r="E110" i="12"/>
  <c r="E109" i="12"/>
  <c r="E108" i="12"/>
  <c r="E107" i="12"/>
  <c r="E106" i="12"/>
  <c r="E105" i="12"/>
  <c r="E104" i="12"/>
  <c r="E103" i="12"/>
  <c r="E102" i="12"/>
  <c r="E101" i="12"/>
  <c r="E100" i="12"/>
  <c r="E99" i="12"/>
  <c r="E98" i="12"/>
  <c r="E97" i="12"/>
  <c r="E96" i="12"/>
  <c r="E95" i="12"/>
  <c r="E94" i="12"/>
  <c r="E93" i="12"/>
  <c r="E92" i="12"/>
  <c r="E91" i="12"/>
  <c r="E90" i="12"/>
  <c r="E89" i="12"/>
  <c r="E88" i="12"/>
  <c r="E87" i="12"/>
  <c r="E86" i="12"/>
  <c r="E85" i="12"/>
  <c r="E84" i="12"/>
  <c r="E83" i="12"/>
  <c r="E82" i="12"/>
  <c r="E81" i="12"/>
  <c r="E80" i="12"/>
  <c r="E79" i="12"/>
  <c r="E78" i="12"/>
  <c r="E77" i="12"/>
  <c r="E76" i="12"/>
  <c r="E75" i="12"/>
  <c r="E74" i="12"/>
  <c r="E73" i="12"/>
  <c r="E72" i="12"/>
  <c r="E71" i="12"/>
  <c r="E70" i="12"/>
  <c r="E69" i="12"/>
  <c r="E68" i="12"/>
  <c r="E67" i="12"/>
  <c r="E66" i="12"/>
  <c r="E65" i="12"/>
  <c r="E64" i="12"/>
  <c r="E63" i="12"/>
  <c r="E62" i="12"/>
  <c r="E61" i="12"/>
  <c r="E60" i="12"/>
  <c r="E59" i="12"/>
  <c r="E58" i="12"/>
  <c r="E57" i="12"/>
  <c r="E56" i="12"/>
  <c r="E55" i="12"/>
  <c r="E54" i="12"/>
  <c r="E53" i="12"/>
  <c r="E52" i="12"/>
  <c r="E51" i="12"/>
  <c r="E50" i="12"/>
  <c r="E49" i="12"/>
  <c r="E48" i="12"/>
  <c r="E47" i="12"/>
  <c r="E46" i="12"/>
  <c r="E45" i="12"/>
  <c r="E44" i="12"/>
  <c r="E43" i="12"/>
  <c r="E42" i="12"/>
  <c r="E41" i="12"/>
  <c r="E40" i="12"/>
  <c r="E39" i="12"/>
  <c r="E38" i="12"/>
  <c r="E37" i="12"/>
  <c r="E36" i="12"/>
  <c r="E35" i="12"/>
  <c r="E34" i="12"/>
  <c r="E33" i="12"/>
  <c r="E32" i="12"/>
  <c r="E31" i="12"/>
  <c r="E30" i="12"/>
  <c r="E29" i="12"/>
  <c r="E28" i="12"/>
  <c r="E27" i="12"/>
  <c r="E26" i="12"/>
  <c r="E25" i="12"/>
  <c r="E24" i="12"/>
  <c r="E23" i="12"/>
  <c r="E22" i="12"/>
  <c r="E21" i="12"/>
  <c r="E20" i="12"/>
  <c r="E19" i="12"/>
  <c r="E18" i="12"/>
  <c r="E17" i="12"/>
  <c r="E16" i="12"/>
  <c r="E15" i="12"/>
  <c r="E14" i="12"/>
  <c r="E13" i="12"/>
  <c r="E12" i="12"/>
  <c r="E11" i="12"/>
  <c r="B44" i="55"/>
  <c r="CW39" i="55"/>
  <c r="CV39" i="55"/>
  <c r="CU39" i="55"/>
  <c r="CT39" i="55"/>
  <c r="CS39" i="55"/>
  <c r="CR39" i="55"/>
  <c r="CQ39" i="55"/>
  <c r="CP39" i="55"/>
  <c r="CO39" i="55"/>
  <c r="CN39" i="55"/>
  <c r="CM39" i="55"/>
  <c r="CL39" i="55"/>
  <c r="CK39" i="55"/>
  <c r="CJ39" i="55"/>
  <c r="CI39" i="55"/>
  <c r="CH39" i="55"/>
  <c r="CG39" i="55"/>
  <c r="CF39" i="55"/>
  <c r="CE39" i="55"/>
  <c r="CD39" i="55"/>
  <c r="CC39" i="55"/>
  <c r="CB39" i="55"/>
  <c r="CA39" i="55"/>
  <c r="BZ39" i="55"/>
  <c r="BY39" i="55"/>
  <c r="BX39" i="55"/>
  <c r="BW39" i="55"/>
  <c r="BV39" i="55"/>
  <c r="BU39" i="55"/>
  <c r="BT39" i="55"/>
  <c r="BS39" i="55"/>
  <c r="BR39" i="55"/>
  <c r="BQ39" i="55"/>
  <c r="BP39" i="55"/>
  <c r="BO39" i="55"/>
  <c r="BN39" i="55"/>
  <c r="BM39" i="55"/>
  <c r="BL39" i="55"/>
  <c r="BK39" i="55"/>
  <c r="BJ39" i="55"/>
  <c r="BI39" i="55"/>
  <c r="BH39" i="55"/>
  <c r="BG39" i="55"/>
  <c r="BF39" i="55"/>
  <c r="BE39" i="55"/>
  <c r="BD39" i="55"/>
  <c r="BC39" i="55"/>
  <c r="BB39" i="55"/>
  <c r="BA39" i="55"/>
  <c r="AZ39" i="55"/>
  <c r="AY39" i="55"/>
  <c r="AX39" i="55"/>
  <c r="AW39" i="55"/>
  <c r="AV39" i="55"/>
  <c r="AU39" i="55"/>
  <c r="AT39" i="55"/>
  <c r="AS39" i="55"/>
  <c r="AR39" i="55"/>
  <c r="AQ39" i="55"/>
  <c r="AP39" i="55"/>
  <c r="AO39" i="55"/>
  <c r="AN39" i="55"/>
  <c r="AM39" i="55"/>
  <c r="AL39" i="55"/>
  <c r="AK39" i="55"/>
  <c r="AJ39" i="55"/>
  <c r="AI39" i="55"/>
  <c r="AH39"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B39" i="55"/>
  <c r="CW38" i="55"/>
  <c r="CV38" i="55"/>
  <c r="CU38" i="55"/>
  <c r="CT38" i="55"/>
  <c r="CS38" i="55"/>
  <c r="CR38" i="55"/>
  <c r="CQ38" i="55"/>
  <c r="CP38" i="55"/>
  <c r="CO38" i="55"/>
  <c r="CN38" i="55"/>
  <c r="CM38" i="55"/>
  <c r="CL38" i="55"/>
  <c r="CK38" i="55"/>
  <c r="CJ38" i="55"/>
  <c r="CI38" i="55"/>
  <c r="CH38" i="55"/>
  <c r="CG38" i="55"/>
  <c r="CF38" i="55"/>
  <c r="CE38" i="55"/>
  <c r="CD38" i="55"/>
  <c r="CC38" i="55"/>
  <c r="CB38" i="55"/>
  <c r="CA38" i="55"/>
  <c r="BZ38" i="55"/>
  <c r="BY38" i="55"/>
  <c r="BX38" i="55"/>
  <c r="BW38" i="55"/>
  <c r="BV38" i="55"/>
  <c r="BU38" i="55"/>
  <c r="BT38" i="55"/>
  <c r="BS38" i="55"/>
  <c r="BR38" i="55"/>
  <c r="BQ38" i="55"/>
  <c r="BP38" i="55"/>
  <c r="BO38" i="55"/>
  <c r="BN38" i="55"/>
  <c r="BM38" i="55"/>
  <c r="BL38" i="55"/>
  <c r="BK38" i="55"/>
  <c r="BJ38" i="55"/>
  <c r="BI38" i="55"/>
  <c r="BH38" i="55"/>
  <c r="BG38" i="55"/>
  <c r="BF38" i="55"/>
  <c r="BE38" i="55"/>
  <c r="BD38" i="55"/>
  <c r="BC38" i="55"/>
  <c r="BB38" i="55"/>
  <c r="BA38" i="55"/>
  <c r="AZ38" i="55"/>
  <c r="AY38" i="55"/>
  <c r="AX38" i="55"/>
  <c r="AW38" i="55"/>
  <c r="AV38" i="55"/>
  <c r="AU38" i="55"/>
  <c r="AT38" i="55"/>
  <c r="AS38" i="55"/>
  <c r="AR38" i="55"/>
  <c r="AQ38" i="55"/>
  <c r="AP38" i="55"/>
  <c r="AO38" i="55"/>
  <c r="AN38" i="55"/>
  <c r="AM38" i="55"/>
  <c r="AL38" i="55"/>
  <c r="AK38" i="55"/>
  <c r="AJ38" i="55"/>
  <c r="AI38" i="55"/>
  <c r="AH38"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B38" i="55"/>
  <c r="CW34" i="55"/>
  <c r="CW34" i="55" a="1"/>
  <c r="CV34" i="55"/>
  <c r="CV34" i="55" a="1"/>
  <c r="CU34" i="55"/>
  <c r="CU34" i="55" a="1"/>
  <c r="CT34" i="55"/>
  <c r="CT34" i="55" a="1"/>
  <c r="CS34" i="55"/>
  <c r="CS34" i="55" a="1"/>
  <c r="CR34" i="55"/>
  <c r="CR34" i="55" a="1"/>
  <c r="CQ34" i="55"/>
  <c r="CQ34" i="55" a="1"/>
  <c r="CP34" i="55"/>
  <c r="CP34" i="55" a="1"/>
  <c r="CO34" i="55"/>
  <c r="CO34" i="55" a="1"/>
  <c r="CN34" i="55"/>
  <c r="CN34" i="55" a="1"/>
  <c r="CM34" i="55"/>
  <c r="CM34" i="55" a="1"/>
  <c r="CL34" i="55"/>
  <c r="CL34" i="55" a="1"/>
  <c r="CK34" i="55"/>
  <c r="CK34" i="55" a="1"/>
  <c r="CJ34" i="55"/>
  <c r="CJ34" i="55" a="1"/>
  <c r="CI34" i="55"/>
  <c r="CI34" i="55" a="1"/>
  <c r="CH34" i="55"/>
  <c r="CH34" i="55" a="1"/>
  <c r="CG34" i="55"/>
  <c r="CG34" i="55" a="1"/>
  <c r="CF34" i="55"/>
  <c r="CF34" i="55" a="1"/>
  <c r="CE34" i="55"/>
  <c r="CE34" i="55" a="1"/>
  <c r="CD34" i="55"/>
  <c r="CD34" i="55" a="1"/>
  <c r="CC34" i="55"/>
  <c r="CC34" i="55" a="1"/>
  <c r="CB34" i="55"/>
  <c r="CB34" i="55" a="1"/>
  <c r="CA34" i="55"/>
  <c r="CA34" i="55" a="1"/>
  <c r="BZ34" i="55"/>
  <c r="BZ34" i="55" a="1"/>
  <c r="BY34" i="55"/>
  <c r="BY34" i="55" a="1"/>
  <c r="BX34" i="55"/>
  <c r="BX34" i="55" a="1"/>
  <c r="BW34" i="55"/>
  <c r="BW34" i="55" a="1"/>
  <c r="BV34" i="55"/>
  <c r="BV34" i="55" a="1"/>
  <c r="BU34" i="55"/>
  <c r="BU34" i="55" a="1"/>
  <c r="BT34" i="55"/>
  <c r="BT34" i="55" a="1"/>
  <c r="BS34" i="55"/>
  <c r="BS34" i="55" a="1"/>
  <c r="BR34" i="55"/>
  <c r="BR34" i="55" a="1"/>
  <c r="BQ34" i="55"/>
  <c r="BQ34" i="55" a="1"/>
  <c r="BP34" i="55"/>
  <c r="BP34" i="55" a="1"/>
  <c r="BO34" i="55"/>
  <c r="BO34" i="55" a="1"/>
  <c r="BN34" i="55"/>
  <c r="BN34" i="55" a="1"/>
  <c r="BM34" i="55"/>
  <c r="BM34" i="55" a="1"/>
  <c r="BL34" i="55"/>
  <c r="BL34" i="55" a="1"/>
  <c r="BK34" i="55"/>
  <c r="BK34" i="55" a="1"/>
  <c r="BJ34" i="55"/>
  <c r="BJ34" i="55" a="1"/>
  <c r="BI34" i="55"/>
  <c r="BI34" i="55" a="1"/>
  <c r="BH34" i="55"/>
  <c r="BH34" i="55" a="1"/>
  <c r="BG34" i="55"/>
  <c r="BG34" i="55" a="1"/>
  <c r="BF34" i="55"/>
  <c r="BF34" i="55" a="1"/>
  <c r="BE34" i="55"/>
  <c r="BE34" i="55" a="1"/>
  <c r="BD34" i="55"/>
  <c r="BD34" i="55" a="1"/>
  <c r="BC34" i="55"/>
  <c r="BC34" i="55" a="1"/>
  <c r="BB34" i="55"/>
  <c r="BB34" i="55" a="1"/>
  <c r="BA34" i="55"/>
  <c r="BA34" i="55" a="1"/>
  <c r="AZ34" i="55"/>
  <c r="AZ34" i="55" a="1"/>
  <c r="AY34" i="55"/>
  <c r="AY34" i="55" a="1"/>
  <c r="AX34" i="55"/>
  <c r="AX34" i="55" a="1"/>
  <c r="AW34" i="55"/>
  <c r="AW34" i="55" a="1"/>
  <c r="AV34" i="55"/>
  <c r="AV34" i="55" a="1"/>
  <c r="AU34" i="55"/>
  <c r="AU34" i="55" a="1"/>
  <c r="AT34" i="55"/>
  <c r="AT34" i="55" a="1"/>
  <c r="AS34" i="55"/>
  <c r="AS34" i="55" a="1"/>
  <c r="AR34" i="55"/>
  <c r="AR34" i="55" a="1"/>
  <c r="AQ34" i="55"/>
  <c r="AQ34" i="55" a="1"/>
  <c r="AP34" i="55"/>
  <c r="AP34" i="55" a="1"/>
  <c r="AO34" i="55"/>
  <c r="AO34" i="55" a="1"/>
  <c r="AN34" i="55"/>
  <c r="AN34" i="55" a="1"/>
  <c r="AM34" i="55"/>
  <c r="AM34" i="55" a="1"/>
  <c r="AL34" i="55"/>
  <c r="AL34" i="55" a="1"/>
  <c r="AK34" i="55"/>
  <c r="AK34" i="55" a="1"/>
  <c r="AJ34" i="55"/>
  <c r="AJ34" i="55" a="1"/>
  <c r="AI34" i="55"/>
  <c r="AI34" i="55" a="1"/>
  <c r="AH34" i="55"/>
  <c r="AH34" i="55" a="1"/>
  <c r="AG34" i="55"/>
  <c r="AG34" i="55" a="1"/>
  <c r="AF34" i="55"/>
  <c r="AF34" i="55" a="1"/>
  <c r="AE34" i="55"/>
  <c r="AE34" i="55" a="1"/>
  <c r="AD34" i="55"/>
  <c r="AD34" i="55" a="1"/>
  <c r="AC34" i="55"/>
  <c r="AC34" i="55" a="1"/>
  <c r="AB34" i="55"/>
  <c r="AB34" i="55" a="1"/>
  <c r="AA34" i="55"/>
  <c r="AA34" i="55" a="1"/>
  <c r="Z34" i="55"/>
  <c r="Z34" i="55" a="1"/>
  <c r="Y34" i="55"/>
  <c r="Y34" i="55" a="1"/>
  <c r="X34" i="55"/>
  <c r="X34" i="55" a="1"/>
  <c r="W34" i="55"/>
  <c r="W34" i="55" a="1"/>
  <c r="V34" i="55"/>
  <c r="V34" i="55" a="1"/>
  <c r="U34" i="55"/>
  <c r="U34" i="55" a="1"/>
  <c r="T34" i="55"/>
  <c r="T34" i="55" a="1"/>
  <c r="S34" i="55"/>
  <c r="S34" i="55" a="1"/>
  <c r="R34" i="55"/>
  <c r="R34" i="55" a="1"/>
  <c r="Q34" i="55"/>
  <c r="Q34" i="55" a="1"/>
  <c r="P34" i="55"/>
  <c r="P34" i="55" a="1"/>
  <c r="O34" i="55"/>
  <c r="O34" i="55" a="1"/>
  <c r="N34" i="55"/>
  <c r="N34" i="55" a="1"/>
  <c r="M34" i="55"/>
  <c r="M34" i="55" a="1"/>
  <c r="L34" i="55"/>
  <c r="L34" i="55" a="1"/>
  <c r="K34" i="55"/>
  <c r="K34" i="55" a="1"/>
  <c r="J34" i="55"/>
  <c r="J34" i="55" a="1"/>
  <c r="I34" i="55"/>
  <c r="I34" i="55" a="1"/>
  <c r="H34" i="55"/>
  <c r="H34" i="55" a="1"/>
  <c r="G34" i="55"/>
  <c r="G34" i="55" a="1"/>
  <c r="F34" i="55"/>
  <c r="F34" i="55" a="1"/>
  <c r="E34" i="55"/>
  <c r="E34" i="55" a="1"/>
  <c r="D34" i="55"/>
  <c r="D34" i="55" a="1"/>
  <c r="C34" i="55"/>
  <c r="C34" i="55" a="1"/>
  <c r="B34" i="55"/>
  <c r="B34" i="55" a="1"/>
  <c r="CW31" i="55"/>
  <c r="CV31" i="55"/>
  <c r="CU31" i="55"/>
  <c r="CT31" i="55"/>
  <c r="CS31" i="55"/>
  <c r="CR31" i="55"/>
  <c r="CQ31" i="55"/>
  <c r="CP31" i="55"/>
  <c r="CO31" i="55"/>
  <c r="CN31" i="55"/>
  <c r="CM31" i="55"/>
  <c r="CL31" i="55"/>
  <c r="CK31" i="55"/>
  <c r="CJ31" i="55"/>
  <c r="CI31" i="55"/>
  <c r="CH31" i="55"/>
  <c r="CG31" i="55"/>
  <c r="CF31" i="55"/>
  <c r="CE31" i="55"/>
  <c r="CD31" i="55"/>
  <c r="CC31" i="55"/>
  <c r="CB31" i="55"/>
  <c r="CA31" i="55"/>
  <c r="BZ31" i="55"/>
  <c r="BY31" i="55"/>
  <c r="BX31" i="55"/>
  <c r="BW31" i="55"/>
  <c r="BV31" i="55"/>
  <c r="BU31" i="55"/>
  <c r="BT31" i="55"/>
  <c r="BS31" i="55"/>
  <c r="BR31" i="55"/>
  <c r="BQ31" i="55"/>
  <c r="BP31" i="55"/>
  <c r="BO31" i="55"/>
  <c r="BN31" i="55"/>
  <c r="BM31" i="55"/>
  <c r="BL31" i="55"/>
  <c r="BK31" i="55"/>
  <c r="BJ31" i="55"/>
  <c r="BI31" i="55"/>
  <c r="BH31" i="55"/>
  <c r="BG31" i="55"/>
  <c r="BF31" i="55"/>
  <c r="BE31" i="55"/>
  <c r="BD31" i="55"/>
  <c r="BC31" i="55"/>
  <c r="BB31" i="55"/>
  <c r="BA31" i="55"/>
  <c r="AZ31" i="55"/>
  <c r="AY31" i="55"/>
  <c r="AX31" i="55"/>
  <c r="AW31" i="55"/>
  <c r="AV31" i="55"/>
  <c r="AU31" i="55"/>
  <c r="AT31" i="55"/>
  <c r="AS31" i="55"/>
  <c r="AR31" i="55"/>
  <c r="AQ31" i="55"/>
  <c r="AP31" i="55"/>
  <c r="AO31" i="55"/>
  <c r="AN31" i="55"/>
  <c r="AM31" i="55"/>
  <c r="AL31" i="55"/>
  <c r="AK31" i="55"/>
  <c r="AJ31" i="55"/>
  <c r="AI31" i="55"/>
  <c r="AH31"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B31" i="55"/>
  <c r="CW30" i="55"/>
  <c r="CV30" i="55"/>
  <c r="CU30" i="55"/>
  <c r="CT30" i="55"/>
  <c r="CS30" i="55"/>
  <c r="CR30" i="55"/>
  <c r="CQ30" i="55"/>
  <c r="CP30" i="55"/>
  <c r="CO30" i="55"/>
  <c r="CN30" i="55"/>
  <c r="CM30" i="55"/>
  <c r="CL30" i="55"/>
  <c r="CK30" i="55"/>
  <c r="CJ30" i="55"/>
  <c r="CI30" i="55"/>
  <c r="CH30" i="55"/>
  <c r="CG30" i="55"/>
  <c r="CF30" i="55"/>
  <c r="CE30" i="55"/>
  <c r="CD30" i="55"/>
  <c r="CC30" i="55"/>
  <c r="CB30" i="55"/>
  <c r="CA30" i="55"/>
  <c r="BZ30" i="55"/>
  <c r="BY30" i="55"/>
  <c r="BX30" i="55"/>
  <c r="BW30" i="55"/>
  <c r="BV30" i="55"/>
  <c r="BU30" i="55"/>
  <c r="BT30" i="55"/>
  <c r="BS30" i="55"/>
  <c r="BR30" i="55"/>
  <c r="BQ30" i="55"/>
  <c r="BP30" i="55"/>
  <c r="BO30" i="55"/>
  <c r="BN30" i="55"/>
  <c r="BM30" i="55"/>
  <c r="BL30" i="55"/>
  <c r="BK30" i="55"/>
  <c r="BJ30" i="55"/>
  <c r="BI30" i="55"/>
  <c r="BH30" i="55"/>
  <c r="BG30" i="55"/>
  <c r="BF30" i="55"/>
  <c r="BE30" i="55"/>
  <c r="BD30" i="55"/>
  <c r="BC30" i="55"/>
  <c r="BB30" i="55"/>
  <c r="BA30" i="55"/>
  <c r="AZ30" i="55"/>
  <c r="AY30" i="55"/>
  <c r="AX30" i="55"/>
  <c r="AW30" i="55"/>
  <c r="AV30" i="55"/>
  <c r="AU30" i="55"/>
  <c r="AT30" i="55"/>
  <c r="AS30" i="55"/>
  <c r="AR30" i="55"/>
  <c r="AQ30" i="55"/>
  <c r="AP30" i="55"/>
  <c r="AO30" i="55"/>
  <c r="AN30" i="55"/>
  <c r="AM30" i="55"/>
  <c r="AL30" i="55"/>
  <c r="AK30" i="55"/>
  <c r="AJ30" i="55"/>
  <c r="AI30" i="55"/>
  <c r="AH30"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B30" i="55"/>
  <c r="F158" i="29"/>
  <c r="E158" i="29"/>
  <c r="D158" i="29"/>
  <c r="C158" i="29"/>
  <c r="F157" i="29"/>
  <c r="E157" i="29"/>
  <c r="D157" i="29"/>
  <c r="C157" i="29"/>
  <c r="C155" i="29"/>
  <c r="C154" i="29"/>
  <c r="F152" i="29"/>
  <c r="E152" i="29"/>
  <c r="D152" i="29"/>
  <c r="C152" i="29"/>
  <c r="F151" i="29"/>
  <c r="E151" i="29"/>
  <c r="D151" i="29"/>
  <c r="C151" i="29"/>
  <c r="F149" i="29"/>
  <c r="E149" i="29"/>
  <c r="D149" i="29"/>
  <c r="C149" i="29"/>
  <c r="F148" i="29"/>
  <c r="E148" i="29"/>
  <c r="D148" i="29"/>
  <c r="C148" i="29"/>
  <c r="F146" i="29"/>
  <c r="E146" i="29"/>
  <c r="D146" i="29"/>
  <c r="C146" i="29"/>
  <c r="F145" i="29"/>
  <c r="E145" i="29"/>
  <c r="D145" i="29"/>
  <c r="C145" i="29"/>
  <c r="F143" i="29"/>
  <c r="E143" i="29"/>
  <c r="D143" i="29"/>
  <c r="C143" i="29"/>
  <c r="F142" i="29"/>
  <c r="E142" i="29"/>
  <c r="D142" i="29"/>
  <c r="C142" i="29"/>
  <c r="F141" i="29"/>
  <c r="E141" i="29"/>
  <c r="D141" i="29"/>
  <c r="C141" i="29"/>
  <c r="F140" i="29"/>
  <c r="E140" i="29"/>
  <c r="D140" i="29"/>
  <c r="C140" i="29"/>
  <c r="F139" i="29"/>
  <c r="E139" i="29"/>
  <c r="D139" i="29"/>
  <c r="C139" i="29"/>
  <c r="F136" i="29"/>
  <c r="E136" i="29"/>
  <c r="D136" i="29"/>
  <c r="C136" i="29"/>
  <c r="F135" i="29"/>
  <c r="E135" i="29"/>
  <c r="D135" i="29"/>
  <c r="C135" i="29"/>
  <c r="F134" i="29"/>
  <c r="E134" i="29"/>
  <c r="D134" i="29"/>
  <c r="C134" i="29"/>
  <c r="F133" i="29"/>
  <c r="E133" i="29"/>
  <c r="D133" i="29"/>
  <c r="C133" i="29"/>
  <c r="F130" i="29"/>
  <c r="E130" i="29"/>
  <c r="D130" i="29"/>
  <c r="C130" i="29"/>
  <c r="F129" i="29"/>
  <c r="E129" i="29"/>
  <c r="D129" i="29"/>
  <c r="C129" i="29"/>
  <c r="F128" i="29"/>
  <c r="E128" i="29"/>
  <c r="D128" i="29"/>
  <c r="C128" i="29"/>
  <c r="F127" i="29"/>
  <c r="E127" i="29"/>
  <c r="D127" i="29"/>
  <c r="C127" i="29"/>
  <c r="F124" i="29"/>
  <c r="E124" i="29"/>
  <c r="D124" i="29"/>
  <c r="C124" i="29"/>
  <c r="F123" i="29"/>
  <c r="E123" i="29"/>
  <c r="D123" i="29"/>
  <c r="C123" i="29"/>
  <c r="F122" i="29"/>
  <c r="E122" i="29"/>
  <c r="D122" i="29"/>
  <c r="C122" i="29"/>
  <c r="F121" i="29"/>
  <c r="E121" i="29"/>
  <c r="D121" i="29"/>
  <c r="C121" i="29"/>
  <c r="F119" i="29"/>
  <c r="E119" i="29"/>
  <c r="D119" i="29"/>
  <c r="C119" i="29"/>
  <c r="F115" i="29"/>
  <c r="E115" i="29"/>
  <c r="D115" i="29"/>
  <c r="C115" i="29"/>
  <c r="F112" i="29"/>
  <c r="E112" i="29"/>
  <c r="D112" i="29"/>
  <c r="C112" i="29"/>
  <c r="F111" i="29"/>
  <c r="E111" i="29"/>
  <c r="D111" i="29"/>
  <c r="C111" i="29"/>
  <c r="F110" i="29"/>
  <c r="E110" i="29"/>
  <c r="D110" i="29"/>
  <c r="C110" i="29"/>
  <c r="F109" i="29"/>
  <c r="E109" i="29"/>
  <c r="D109" i="29"/>
  <c r="C109" i="29"/>
  <c r="F108" i="29"/>
  <c r="E108" i="29"/>
  <c r="D108" i="29"/>
  <c r="F107" i="29"/>
  <c r="E107" i="29"/>
  <c r="D107" i="29"/>
  <c r="C107" i="29"/>
  <c r="F106" i="29"/>
  <c r="E106" i="29"/>
  <c r="D106" i="29"/>
  <c r="C106" i="29"/>
  <c r="F104" i="29"/>
  <c r="E104" i="29"/>
  <c r="D104" i="29"/>
  <c r="C104" i="29"/>
  <c r="F103" i="29"/>
  <c r="E103" i="29"/>
  <c r="D103" i="29"/>
  <c r="C103" i="29"/>
  <c r="F100" i="29"/>
  <c r="E100" i="29"/>
  <c r="D100" i="29"/>
  <c r="C100" i="29"/>
  <c r="F97" i="29"/>
  <c r="E97" i="29"/>
  <c r="D97" i="29"/>
  <c r="C97" i="29"/>
  <c r="D95" i="29"/>
  <c r="C95" i="29"/>
  <c r="F94" i="29"/>
  <c r="E94" i="29"/>
  <c r="D94" i="29"/>
  <c r="C94" i="29"/>
  <c r="F92" i="29"/>
  <c r="F92" i="29" a="1"/>
  <c r="E92" i="29" a="1"/>
  <c r="E92" i="29" s="1"/>
  <c r="D92" i="29" a="1"/>
  <c r="D92" i="29" s="1"/>
  <c r="C92" i="29"/>
  <c r="C92" i="29" a="1"/>
  <c r="F89" i="29"/>
  <c r="E89" i="29"/>
  <c r="D89" i="29"/>
  <c r="C89" i="29"/>
  <c r="F88" i="29"/>
  <c r="E88" i="29"/>
  <c r="D88" i="29"/>
  <c r="C88" i="29"/>
  <c r="F87" i="29"/>
  <c r="E87" i="29"/>
  <c r="D87" i="29"/>
  <c r="C87" i="29"/>
  <c r="F86" i="29"/>
  <c r="E86" i="29"/>
  <c r="D86" i="29"/>
  <c r="C86" i="29"/>
  <c r="F84" i="29"/>
  <c r="E84" i="29"/>
  <c r="D84" i="29"/>
  <c r="C84" i="29"/>
  <c r="F83" i="29"/>
  <c r="E83" i="29"/>
  <c r="D83" i="29"/>
  <c r="C83" i="29"/>
  <c r="F80" i="29"/>
  <c r="E80" i="29"/>
  <c r="E80" i="29" a="1"/>
  <c r="D80" i="29"/>
  <c r="D80" i="29" a="1"/>
  <c r="C80" i="29"/>
  <c r="C80" i="29" a="1"/>
  <c r="F77" i="29"/>
  <c r="E77" i="29"/>
  <c r="D77" i="29"/>
  <c r="C77" i="29"/>
  <c r="F76" i="29"/>
  <c r="E76" i="29"/>
  <c r="D76" i="29"/>
  <c r="C76" i="29"/>
  <c r="F75" i="29"/>
  <c r="E75" i="29"/>
  <c r="D75" i="29"/>
  <c r="C75" i="29"/>
  <c r="F74" i="29"/>
  <c r="E74" i="29"/>
  <c r="D74" i="29"/>
  <c r="C74" i="29"/>
  <c r="F72" i="29"/>
  <c r="E72" i="29"/>
  <c r="D72" i="29"/>
  <c r="C72" i="29"/>
  <c r="F71" i="29"/>
  <c r="E71" i="29"/>
  <c r="D71" i="29"/>
  <c r="C71" i="29"/>
  <c r="F68" i="29"/>
  <c r="F68" i="29" a="1"/>
  <c r="E68" i="29"/>
  <c r="E68" i="29" a="1"/>
  <c r="D68" i="29"/>
  <c r="D68" i="29" a="1"/>
  <c r="C68" i="29"/>
  <c r="C68" i="29" a="1"/>
  <c r="F65" i="29"/>
  <c r="E65" i="29"/>
  <c r="D65" i="29"/>
  <c r="C65" i="29"/>
  <c r="F64" i="29"/>
  <c r="E64" i="29"/>
  <c r="D64" i="29"/>
  <c r="C64" i="29"/>
  <c r="F63" i="29"/>
  <c r="E63" i="29"/>
  <c r="D63" i="29"/>
  <c r="C63" i="29"/>
  <c r="F62" i="29"/>
  <c r="E62" i="29"/>
  <c r="D62" i="29"/>
  <c r="C62" i="29"/>
  <c r="F60" i="29"/>
  <c r="E60" i="29"/>
  <c r="D60" i="29"/>
  <c r="F59" i="29"/>
  <c r="E59" i="29"/>
  <c r="D59" i="29"/>
  <c r="C59" i="29"/>
  <c r="F56" i="29"/>
  <c r="F56" i="29" a="1"/>
  <c r="E56" i="29"/>
  <c r="E56" i="29" a="1"/>
  <c r="D56" i="29"/>
  <c r="D56" i="29" a="1"/>
  <c r="C56" i="29"/>
  <c r="C56" i="29" a="1"/>
  <c r="F51" i="29"/>
  <c r="E51" i="29"/>
  <c r="D51" i="29"/>
  <c r="C51" i="29"/>
  <c r="F50" i="29"/>
  <c r="E50" i="29"/>
  <c r="D50" i="29"/>
  <c r="C50" i="29"/>
  <c r="F49" i="29"/>
  <c r="E49" i="29"/>
  <c r="D49" i="29"/>
  <c r="C49" i="29"/>
  <c r="F48" i="29"/>
  <c r="E48" i="29"/>
  <c r="D48" i="29"/>
  <c r="C48" i="29"/>
  <c r="F45" i="29"/>
  <c r="E45" i="29"/>
  <c r="D45" i="29"/>
  <c r="C45" i="29"/>
  <c r="F44" i="29"/>
  <c r="F44" i="29" a="1"/>
  <c r="E44" i="29"/>
  <c r="E44" i="29" a="1"/>
  <c r="D44" i="29"/>
  <c r="D44" i="29" a="1"/>
  <c r="C44" i="29"/>
  <c r="C44" i="29" a="1"/>
  <c r="F43" i="29"/>
  <c r="F43" i="29" a="1"/>
  <c r="E43" i="29"/>
  <c r="E43" i="29" a="1"/>
  <c r="D43" i="29"/>
  <c r="D43" i="29" a="1"/>
  <c r="C43" i="29"/>
  <c r="C43" i="29" a="1"/>
  <c r="F42" i="29"/>
  <c r="F42" i="29" a="1"/>
  <c r="E42" i="29"/>
  <c r="E42" i="29" a="1"/>
  <c r="D42" i="29"/>
  <c r="D42" i="29" a="1"/>
  <c r="C42" i="29"/>
  <c r="C42" i="29" a="1"/>
  <c r="F41" i="29"/>
  <c r="F41" i="29" a="1"/>
  <c r="E41" i="29"/>
  <c r="E41" i="29" a="1"/>
  <c r="D41" i="29"/>
  <c r="D41" i="29" a="1"/>
  <c r="C41" i="29"/>
  <c r="C41" i="29" a="1"/>
  <c r="F39" i="29"/>
  <c r="E39" i="29"/>
  <c r="D39" i="29"/>
  <c r="C39" i="29"/>
  <c r="F38" i="29"/>
  <c r="F38" i="29" a="1"/>
  <c r="E38" i="29"/>
  <c r="E38" i="29" a="1"/>
  <c r="D38" i="29"/>
  <c r="D38" i="29" a="1"/>
  <c r="C38" i="29"/>
  <c r="C38" i="29" a="1"/>
  <c r="F37" i="29"/>
  <c r="F37" i="29" a="1"/>
  <c r="E37" i="29"/>
  <c r="E37" i="29" a="1"/>
  <c r="D37" i="29"/>
  <c r="D37" i="29" a="1"/>
  <c r="C37" i="29"/>
  <c r="C37" i="29" a="1"/>
  <c r="F36" i="29"/>
  <c r="F36" i="29" a="1"/>
  <c r="E36" i="29"/>
  <c r="E36" i="29" a="1"/>
  <c r="D36" i="29"/>
  <c r="D36" i="29" a="1"/>
  <c r="C36" i="29"/>
  <c r="C36" i="29" a="1"/>
  <c r="F35" i="29"/>
  <c r="F35" i="29" a="1"/>
  <c r="E35" i="29"/>
  <c r="E35" i="29" a="1"/>
  <c r="D35" i="29"/>
  <c r="D35" i="29" a="1"/>
  <c r="C35" i="29"/>
  <c r="C35" i="29" a="1"/>
  <c r="F32" i="29"/>
  <c r="E32" i="29"/>
  <c r="D32" i="29"/>
  <c r="C32" i="29"/>
  <c r="F31" i="29"/>
  <c r="E31" i="29"/>
  <c r="D31" i="29"/>
  <c r="C31" i="29"/>
  <c r="F30" i="29"/>
  <c r="E30" i="29"/>
  <c r="D30" i="29"/>
  <c r="C30" i="29"/>
  <c r="F29" i="29"/>
  <c r="E29" i="29"/>
  <c r="D29" i="29"/>
  <c r="C29" i="29"/>
  <c r="F28" i="29"/>
  <c r="E28" i="29"/>
  <c r="D28" i="29"/>
  <c r="C28" i="29"/>
  <c r="F26" i="29"/>
  <c r="E26" i="29"/>
  <c r="D26" i="29"/>
  <c r="F25" i="29"/>
  <c r="E25" i="29"/>
  <c r="D25" i="29"/>
  <c r="D21" i="29"/>
  <c r="C21" i="29"/>
  <c r="E20" i="29"/>
  <c r="D20" i="29"/>
  <c r="C20" i="29"/>
  <c r="E19" i="29"/>
  <c r="D19" i="29"/>
  <c r="C19" i="29"/>
  <c r="D18" i="29"/>
  <c r="C18" i="29"/>
  <c r="D17" i="29"/>
  <c r="C17" i="29"/>
  <c r="E16" i="29"/>
  <c r="D16" i="29"/>
  <c r="C16" i="29"/>
  <c r="B9" i="29"/>
  <c r="B8" i="29"/>
  <c r="B7" i="29"/>
  <c r="G3" i="79"/>
  <c r="F3" i="79"/>
  <c r="G2" i="79"/>
  <c r="F2" i="79"/>
  <c r="F148" i="78"/>
  <c r="E148" i="78"/>
  <c r="D148" i="78"/>
  <c r="C148" i="78"/>
  <c r="F147" i="78"/>
  <c r="E147" i="78"/>
  <c r="D147" i="78"/>
  <c r="C147" i="78"/>
  <c r="C145" i="78"/>
  <c r="C144" i="78"/>
  <c r="F142" i="78"/>
  <c r="E142" i="78"/>
  <c r="D142" i="78"/>
  <c r="C142" i="78"/>
  <c r="F141" i="78"/>
  <c r="E141" i="78"/>
  <c r="D141" i="78"/>
  <c r="C141" i="78"/>
  <c r="F139" i="78"/>
  <c r="E139" i="78"/>
  <c r="D139" i="78"/>
  <c r="C139" i="78"/>
  <c r="F138" i="78"/>
  <c r="E138" i="78"/>
  <c r="D138" i="78"/>
  <c r="C138" i="78"/>
  <c r="F136" i="78"/>
  <c r="E136" i="78"/>
  <c r="D136" i="78"/>
  <c r="C136" i="78"/>
  <c r="F135" i="78"/>
  <c r="E135" i="78"/>
  <c r="D135" i="78"/>
  <c r="C135" i="78"/>
  <c r="F133" i="78"/>
  <c r="E133" i="78"/>
  <c r="D133" i="78"/>
  <c r="C133" i="78"/>
  <c r="F132" i="78"/>
  <c r="E132" i="78"/>
  <c r="D132" i="78"/>
  <c r="C132" i="78"/>
  <c r="F131" i="78"/>
  <c r="E131" i="78"/>
  <c r="D131" i="78"/>
  <c r="C131" i="78"/>
  <c r="F129" i="78"/>
  <c r="E129" i="78"/>
  <c r="D129" i="78"/>
  <c r="C129" i="78"/>
  <c r="F128" i="78"/>
  <c r="E128" i="78"/>
  <c r="D128" i="78"/>
  <c r="C128" i="78"/>
  <c r="F127" i="78"/>
  <c r="E127" i="78"/>
  <c r="D127" i="78"/>
  <c r="C127" i="78"/>
  <c r="F124" i="78"/>
  <c r="E124" i="78"/>
  <c r="D124" i="78"/>
  <c r="C124" i="78"/>
  <c r="F123" i="78"/>
  <c r="E123" i="78"/>
  <c r="D123" i="78"/>
  <c r="C123" i="78"/>
  <c r="F120" i="78"/>
  <c r="E120" i="78"/>
  <c r="D120" i="78"/>
  <c r="C120" i="78"/>
  <c r="F119" i="78"/>
  <c r="E119" i="78"/>
  <c r="D119" i="78"/>
  <c r="C119" i="78"/>
  <c r="F118" i="78"/>
  <c r="E118" i="78"/>
  <c r="D118" i="78"/>
  <c r="C118" i="78"/>
  <c r="F117" i="78"/>
  <c r="E117" i="78"/>
  <c r="D117" i="78"/>
  <c r="C117" i="78"/>
  <c r="F114" i="78"/>
  <c r="E114" i="78"/>
  <c r="D114" i="78"/>
  <c r="C114" i="78"/>
  <c r="F113" i="78"/>
  <c r="E113" i="78"/>
  <c r="D113" i="78"/>
  <c r="C113" i="78"/>
  <c r="F112" i="78"/>
  <c r="E112" i="78"/>
  <c r="D112" i="78"/>
  <c r="C112" i="78"/>
  <c r="F110" i="78"/>
  <c r="E110" i="78"/>
  <c r="D110" i="78"/>
  <c r="C110" i="78"/>
  <c r="F108" i="78"/>
  <c r="E108" i="78"/>
  <c r="D108" i="78"/>
  <c r="C108" i="78"/>
  <c r="F107" i="78"/>
  <c r="E107" i="78"/>
  <c r="D107" i="78"/>
  <c r="C107" i="78"/>
  <c r="F104" i="78"/>
  <c r="E104" i="78"/>
  <c r="D104" i="78"/>
  <c r="C104" i="78"/>
  <c r="F103" i="78"/>
  <c r="E103" i="78"/>
  <c r="D103" i="78"/>
  <c r="C103" i="78"/>
  <c r="F102" i="78"/>
  <c r="E102" i="78"/>
  <c r="D102" i="78"/>
  <c r="C102" i="78"/>
  <c r="F101" i="78"/>
  <c r="E101" i="78"/>
  <c r="D101" i="78"/>
  <c r="C101" i="78"/>
  <c r="F100" i="78"/>
  <c r="E100" i="78"/>
  <c r="D100" i="78"/>
  <c r="C100" i="78"/>
  <c r="F99" i="78"/>
  <c r="E99" i="78"/>
  <c r="D99" i="78"/>
  <c r="C99" i="78"/>
  <c r="F98" i="78"/>
  <c r="E98" i="78"/>
  <c r="D98" i="78"/>
  <c r="C98" i="78"/>
  <c r="F95" i="78"/>
  <c r="E95" i="78"/>
  <c r="D95" i="78"/>
  <c r="C95" i="78"/>
  <c r="F94" i="78"/>
  <c r="E94" i="78"/>
  <c r="D94" i="78"/>
  <c r="C94" i="78"/>
  <c r="F93" i="78"/>
  <c r="E93" i="78"/>
  <c r="D93" i="78"/>
  <c r="C93" i="78"/>
  <c r="F91" i="78"/>
  <c r="E91" i="78"/>
  <c r="D91" i="78"/>
  <c r="C91" i="78"/>
  <c r="D89" i="78"/>
  <c r="C89" i="78"/>
  <c r="F88" i="78"/>
  <c r="E88" i="78"/>
  <c r="D88" i="78"/>
  <c r="C88" i="78"/>
  <c r="F86" i="78"/>
  <c r="F86" i="78" a="1"/>
  <c r="E86" i="78"/>
  <c r="E86" i="78" a="1"/>
  <c r="D86" i="78"/>
  <c r="D86" i="78" a="1"/>
  <c r="C86" i="78"/>
  <c r="C86" i="78" a="1"/>
  <c r="F83" i="78"/>
  <c r="E83" i="78"/>
  <c r="D83" i="78"/>
  <c r="C83" i="78"/>
  <c r="F82" i="78"/>
  <c r="E82" i="78"/>
  <c r="D82" i="78"/>
  <c r="C82" i="78"/>
  <c r="F81" i="78"/>
  <c r="E81" i="78"/>
  <c r="D81" i="78"/>
  <c r="C81" i="78"/>
  <c r="F80" i="78"/>
  <c r="E80" i="78"/>
  <c r="D80" i="78"/>
  <c r="C80" i="78"/>
  <c r="F77" i="78"/>
  <c r="E77" i="78"/>
  <c r="D77" i="78"/>
  <c r="C77" i="78"/>
  <c r="F76" i="78"/>
  <c r="E76" i="78"/>
  <c r="D76" i="78"/>
  <c r="C76" i="78"/>
  <c r="F73" i="78"/>
  <c r="E73" i="78"/>
  <c r="D73" i="78"/>
  <c r="C73" i="78"/>
  <c r="F70" i="78"/>
  <c r="E70" i="78"/>
  <c r="D70" i="78"/>
  <c r="C70" i="78"/>
  <c r="F69" i="78"/>
  <c r="E69" i="78"/>
  <c r="D69" i="78"/>
  <c r="C69" i="78"/>
  <c r="F68" i="78"/>
  <c r="E68" i="78"/>
  <c r="D68" i="78"/>
  <c r="C68" i="78"/>
  <c r="F67" i="78"/>
  <c r="E67" i="78"/>
  <c r="D67" i="78"/>
  <c r="C67" i="78"/>
  <c r="F63" i="78"/>
  <c r="E63" i="78"/>
  <c r="D63" i="78"/>
  <c r="C63" i="78"/>
  <c r="F62" i="78"/>
  <c r="E62" i="78"/>
  <c r="D62" i="78"/>
  <c r="C62" i="78"/>
  <c r="F59" i="78"/>
  <c r="F59" i="78" a="1"/>
  <c r="E59" i="78"/>
  <c r="E59" i="78" a="1"/>
  <c r="D59" i="78"/>
  <c r="D59" i="78" a="1"/>
  <c r="C59" i="78"/>
  <c r="F55" i="78"/>
  <c r="E55" i="78"/>
  <c r="D55" i="78"/>
  <c r="C55" i="78"/>
  <c r="F54" i="78"/>
  <c r="E54" i="78"/>
  <c r="D54" i="78"/>
  <c r="C54" i="78"/>
  <c r="F53" i="78"/>
  <c r="E53" i="78"/>
  <c r="D53" i="78"/>
  <c r="C53" i="78"/>
  <c r="F50" i="78"/>
  <c r="E50" i="78"/>
  <c r="D50" i="78"/>
  <c r="C50" i="78"/>
  <c r="F49" i="78"/>
  <c r="E49" i="78"/>
  <c r="D49" i="78"/>
  <c r="C49" i="78"/>
  <c r="F45" i="78"/>
  <c r="E45" i="78"/>
  <c r="D45" i="78"/>
  <c r="C45" i="78"/>
  <c r="F42" i="78"/>
  <c r="E42" i="78"/>
  <c r="D42" i="78"/>
  <c r="C42" i="78"/>
  <c r="F41" i="78"/>
  <c r="F41" i="78" a="1"/>
  <c r="E41" i="78"/>
  <c r="E41" i="78" a="1"/>
  <c r="D41" i="78"/>
  <c r="D41" i="78" a="1"/>
  <c r="C41" i="78"/>
  <c r="C41" i="78" a="1"/>
  <c r="F40" i="78"/>
  <c r="F40" i="78" a="1"/>
  <c r="E40" i="78"/>
  <c r="E40" i="78" a="1"/>
  <c r="D40" i="78"/>
  <c r="D40" i="78" a="1"/>
  <c r="C40" i="78"/>
  <c r="C40" i="78" a="1"/>
  <c r="F38" i="78"/>
  <c r="E38" i="78"/>
  <c r="D38" i="78"/>
  <c r="C38" i="78"/>
  <c r="F37" i="78"/>
  <c r="F37" i="78" a="1"/>
  <c r="E37" i="78"/>
  <c r="E37" i="78" a="1"/>
  <c r="D37" i="78"/>
  <c r="D37" i="78" a="1"/>
  <c r="C37" i="78"/>
  <c r="C37" i="78" a="1"/>
  <c r="F36" i="78"/>
  <c r="F36" i="78" a="1"/>
  <c r="E36" i="78"/>
  <c r="E36" i="78" a="1"/>
  <c r="D36" i="78"/>
  <c r="D36" i="78" a="1"/>
  <c r="C36" i="78"/>
  <c r="C36" i="78" a="1"/>
  <c r="F33" i="78"/>
  <c r="E33" i="78"/>
  <c r="D33" i="78"/>
  <c r="C33" i="78"/>
  <c r="F32" i="78"/>
  <c r="E32" i="78"/>
  <c r="D32" i="78"/>
  <c r="C32" i="78"/>
  <c r="F31" i="78"/>
  <c r="E31" i="78"/>
  <c r="D31" i="78"/>
  <c r="C31" i="78"/>
  <c r="F30" i="78"/>
  <c r="E30" i="78"/>
  <c r="D30" i="78"/>
  <c r="C30" i="78"/>
  <c r="F29" i="78"/>
  <c r="E29" i="78"/>
  <c r="D29" i="78"/>
  <c r="C29" i="78"/>
  <c r="F27" i="78"/>
  <c r="E27" i="78"/>
  <c r="D27" i="78"/>
  <c r="F26" i="78"/>
  <c r="E26" i="78"/>
  <c r="D26" i="78"/>
  <c r="D19" i="78"/>
  <c r="C19" i="78"/>
  <c r="E18" i="78"/>
  <c r="D18" i="78"/>
  <c r="C18" i="78"/>
  <c r="E17" i="78"/>
  <c r="D17" i="78"/>
  <c r="C17" i="78"/>
  <c r="D16" i="78"/>
  <c r="C16" i="78"/>
  <c r="D15" i="78"/>
  <c r="C15" i="78"/>
  <c r="E14" i="78"/>
  <c r="D14" i="78"/>
  <c r="C14" i="78"/>
  <c r="B7" i="78"/>
  <c r="CW33" i="67"/>
  <c r="CV33" i="67"/>
  <c r="CU33" i="67"/>
  <c r="CT33" i="67"/>
  <c r="CS33" i="67"/>
  <c r="CR33" i="67"/>
  <c r="CQ33" i="67"/>
  <c r="CP33" i="67"/>
  <c r="CO33" i="67"/>
  <c r="CN33" i="67"/>
  <c r="CM33" i="67"/>
  <c r="CL33" i="67"/>
  <c r="CK33" i="67"/>
  <c r="CJ33" i="67"/>
  <c r="CI33" i="67"/>
  <c r="CH33" i="67"/>
  <c r="CG33" i="67"/>
  <c r="CF33" i="67"/>
  <c r="CE33" i="67"/>
  <c r="CD33" i="67"/>
  <c r="CC33" i="67"/>
  <c r="CB33" i="67"/>
  <c r="CA33" i="67"/>
  <c r="BZ33" i="67"/>
  <c r="BY33" i="67"/>
  <c r="BX33" i="67"/>
  <c r="BW33" i="67"/>
  <c r="BV33" i="67"/>
  <c r="BU33" i="67"/>
  <c r="BT33" i="67"/>
  <c r="BS33" i="67"/>
  <c r="BR33" i="67"/>
  <c r="BQ33" i="67"/>
  <c r="BP33" i="67"/>
  <c r="BO33" i="67"/>
  <c r="BN33" i="67"/>
  <c r="BM33" i="67"/>
  <c r="BL33" i="67"/>
  <c r="BK33" i="67"/>
  <c r="BJ33" i="67"/>
  <c r="BI33" i="67"/>
  <c r="BH33" i="67"/>
  <c r="BG33" i="67"/>
  <c r="BF33" i="67"/>
  <c r="BE33" i="67"/>
  <c r="BD33" i="67"/>
  <c r="BC33" i="67"/>
  <c r="BB33" i="67"/>
  <c r="BA33" i="67"/>
  <c r="AZ33" i="67"/>
  <c r="AY33" i="67"/>
  <c r="AX33" i="67"/>
  <c r="AW33" i="67"/>
  <c r="AV33" i="67"/>
  <c r="AU33" i="67"/>
  <c r="AT33" i="67"/>
  <c r="AS33" i="67"/>
  <c r="AR33" i="67"/>
  <c r="AQ33" i="67"/>
  <c r="AP33" i="67"/>
  <c r="AO33" i="67"/>
  <c r="AN33" i="67"/>
  <c r="AM33" i="67"/>
  <c r="AL33" i="67"/>
  <c r="AK33" i="67"/>
  <c r="AJ33" i="67"/>
  <c r="AI33" i="67"/>
  <c r="AH33" i="67"/>
  <c r="AG33" i="67"/>
  <c r="AF33" i="67"/>
  <c r="AE33" i="67"/>
  <c r="AD33" i="67"/>
  <c r="AC33" i="67"/>
  <c r="AB33" i="67"/>
  <c r="AA33" i="67"/>
  <c r="Z33" i="67"/>
  <c r="Y33" i="67"/>
  <c r="X33" i="67"/>
  <c r="W33" i="67"/>
  <c r="V33" i="67"/>
  <c r="U33" i="67"/>
  <c r="T33" i="67"/>
  <c r="S33" i="67"/>
  <c r="R33" i="67"/>
  <c r="Q33" i="67"/>
  <c r="P33" i="67"/>
  <c r="O33" i="67"/>
  <c r="N33" i="67"/>
  <c r="M33" i="67"/>
  <c r="L33" i="67"/>
  <c r="K33" i="67"/>
  <c r="J33" i="67"/>
  <c r="I33" i="67"/>
  <c r="H33" i="67"/>
  <c r="G33" i="67"/>
  <c r="F33" i="67"/>
  <c r="E33" i="67"/>
  <c r="D33" i="67"/>
  <c r="C33" i="67"/>
  <c r="B33" i="67"/>
  <c r="CW32" i="67"/>
  <c r="CV32" i="67"/>
  <c r="CU32" i="67"/>
  <c r="CT32" i="67"/>
  <c r="CS32" i="67"/>
  <c r="CR32" i="67"/>
  <c r="CQ32" i="67"/>
  <c r="CP32" i="67"/>
  <c r="CO32" i="67"/>
  <c r="CN32" i="67"/>
  <c r="CM32" i="67"/>
  <c r="CL32" i="67"/>
  <c r="CK32" i="67"/>
  <c r="CJ32" i="67"/>
  <c r="CI32" i="67"/>
  <c r="CH32" i="67"/>
  <c r="CG32" i="67"/>
  <c r="CF32" i="67"/>
  <c r="CE32" i="67"/>
  <c r="CD32" i="67"/>
  <c r="CC32" i="67"/>
  <c r="CB32" i="67"/>
  <c r="CA32" i="67"/>
  <c r="BZ32" i="67"/>
  <c r="BY32" i="67"/>
  <c r="BX32" i="67"/>
  <c r="BW32" i="67"/>
  <c r="BV32" i="67"/>
  <c r="BU32" i="67"/>
  <c r="BT32" i="67"/>
  <c r="BS32" i="67"/>
  <c r="BR32" i="67"/>
  <c r="BQ32" i="67"/>
  <c r="BP32" i="67"/>
  <c r="BO32" i="67"/>
  <c r="BN32" i="67"/>
  <c r="BM32" i="67"/>
  <c r="BL32" i="67"/>
  <c r="BK32" i="67"/>
  <c r="BJ32" i="67"/>
  <c r="BI32" i="67"/>
  <c r="BH32" i="67"/>
  <c r="BG32" i="67"/>
  <c r="BF32" i="67"/>
  <c r="BE32" i="67"/>
  <c r="BD32" i="67"/>
  <c r="BC32" i="67"/>
  <c r="BB32" i="67"/>
  <c r="BA32" i="67"/>
  <c r="AZ32" i="67"/>
  <c r="AY32" i="67"/>
  <c r="AX32" i="67"/>
  <c r="AW32" i="67"/>
  <c r="AV32" i="67"/>
  <c r="AU32" i="67"/>
  <c r="AT32" i="67"/>
  <c r="AS32" i="67"/>
  <c r="AR32" i="67"/>
  <c r="AQ32" i="67"/>
  <c r="AP32" i="67"/>
  <c r="AO32" i="67"/>
  <c r="AN32" i="67"/>
  <c r="AM32" i="67"/>
  <c r="AL32" i="67"/>
  <c r="AK32" i="67"/>
  <c r="AJ32" i="67"/>
  <c r="AI32" i="67"/>
  <c r="AH32" i="67"/>
  <c r="AG32" i="67"/>
  <c r="AF32" i="67"/>
  <c r="AE32" i="67"/>
  <c r="AD32" i="67"/>
  <c r="AC32" i="67"/>
  <c r="AB32" i="67"/>
  <c r="AA32" i="67"/>
  <c r="Z32" i="67"/>
  <c r="Y32" i="67"/>
  <c r="X32" i="67"/>
  <c r="W32" i="67"/>
  <c r="V32" i="67"/>
  <c r="U32" i="67"/>
  <c r="T32" i="67"/>
  <c r="S32" i="67"/>
  <c r="R32" i="67"/>
  <c r="Q32" i="67"/>
  <c r="P32" i="67"/>
  <c r="O32" i="67"/>
  <c r="N32" i="67"/>
  <c r="M32" i="67"/>
  <c r="L32" i="67"/>
  <c r="K32" i="67"/>
  <c r="J32" i="67"/>
  <c r="I32" i="67"/>
  <c r="H32" i="67"/>
  <c r="G32" i="67"/>
  <c r="F32" i="67"/>
  <c r="E32" i="67"/>
  <c r="D32" i="67"/>
  <c r="C32" i="67"/>
  <c r="B32" i="67"/>
  <c r="CW25" i="67"/>
  <c r="CV25" i="67"/>
  <c r="CU25" i="67"/>
  <c r="CT25" i="67"/>
  <c r="CS25" i="67"/>
  <c r="CR25" i="67"/>
  <c r="CQ25" i="67"/>
  <c r="CP25" i="67"/>
  <c r="CO25" i="67"/>
  <c r="CN25" i="67"/>
  <c r="CM25" i="67"/>
  <c r="CL25" i="67"/>
  <c r="CK25" i="67"/>
  <c r="CJ25" i="67"/>
  <c r="CI25" i="67"/>
  <c r="CH25" i="67"/>
  <c r="CG25" i="67"/>
  <c r="CF25" i="67"/>
  <c r="CE25" i="67"/>
  <c r="CD25" i="67"/>
  <c r="CC25" i="67"/>
  <c r="CB25" i="67"/>
  <c r="CA25" i="67"/>
  <c r="BZ25" i="67"/>
  <c r="BY25" i="67"/>
  <c r="BX25" i="67"/>
  <c r="BW25" i="67"/>
  <c r="BV25" i="67"/>
  <c r="BU25" i="67"/>
  <c r="BT25" i="67"/>
  <c r="BS25" i="67"/>
  <c r="BR25" i="67"/>
  <c r="BQ25" i="67"/>
  <c r="BP25" i="67"/>
  <c r="BO25" i="67"/>
  <c r="BN25" i="67"/>
  <c r="BM25" i="67"/>
  <c r="BL25" i="67"/>
  <c r="BK25" i="67"/>
  <c r="BJ25" i="67"/>
  <c r="BI25" i="67"/>
  <c r="BH25" i="67"/>
  <c r="BG25" i="67"/>
  <c r="BF25" i="67"/>
  <c r="BE25" i="67"/>
  <c r="BD25" i="67"/>
  <c r="BC25" i="67"/>
  <c r="BB25" i="67"/>
  <c r="BA25" i="67"/>
  <c r="AZ25" i="67"/>
  <c r="AY25" i="67"/>
  <c r="AX25" i="67"/>
  <c r="AW25" i="67"/>
  <c r="AV25" i="67"/>
  <c r="AU25" i="67"/>
  <c r="AT25" i="67"/>
  <c r="AS25" i="67"/>
  <c r="AR25" i="67"/>
  <c r="AQ25" i="67"/>
  <c r="AP25" i="67"/>
  <c r="AO25" i="67"/>
  <c r="AN25" i="67"/>
  <c r="AM25" i="67"/>
  <c r="AL25" i="67"/>
  <c r="AK25" i="67"/>
  <c r="AJ25" i="67"/>
  <c r="AI25" i="67"/>
  <c r="AH25" i="67"/>
  <c r="AG25" i="67"/>
  <c r="AF25" i="67"/>
  <c r="AE25" i="67"/>
  <c r="AD25" i="67"/>
  <c r="AC25" i="67"/>
  <c r="AB25" i="67"/>
  <c r="AA25" i="67"/>
  <c r="Z25" i="67"/>
  <c r="Y25" i="67"/>
  <c r="X25" i="67"/>
  <c r="W25" i="67"/>
  <c r="V25" i="67"/>
  <c r="U25" i="67"/>
  <c r="T25" i="67"/>
  <c r="S25" i="67"/>
  <c r="R25" i="67"/>
  <c r="Q25" i="67"/>
  <c r="P25" i="67"/>
  <c r="O25" i="67"/>
  <c r="N25" i="67"/>
  <c r="M25" i="67"/>
  <c r="L25" i="67"/>
  <c r="K25" i="67"/>
  <c r="J25" i="67"/>
  <c r="I25" i="67"/>
  <c r="H25" i="67"/>
  <c r="G25" i="67"/>
  <c r="F25" i="67"/>
  <c r="E25" i="67"/>
  <c r="D25" i="67"/>
  <c r="C25" i="67"/>
  <c r="B25" i="67"/>
  <c r="CW24" i="67"/>
  <c r="CV24" i="67"/>
  <c r="CU24" i="67"/>
  <c r="CT24" i="67"/>
  <c r="CS24" i="67"/>
  <c r="CR24" i="67"/>
  <c r="CQ24" i="67"/>
  <c r="CP24" i="67"/>
  <c r="CO24" i="67"/>
  <c r="CN24" i="67"/>
  <c r="CM24" i="67"/>
  <c r="CL24" i="67"/>
  <c r="CK24" i="67"/>
  <c r="CJ24" i="67"/>
  <c r="CI24" i="67"/>
  <c r="CH24" i="67"/>
  <c r="CG24" i="67"/>
  <c r="CF24" i="67"/>
  <c r="CE24" i="67"/>
  <c r="CD24" i="67"/>
  <c r="CC24" i="67"/>
  <c r="CB24" i="67"/>
  <c r="CA24" i="67"/>
  <c r="BZ24" i="67"/>
  <c r="BY24" i="67"/>
  <c r="BX24" i="67"/>
  <c r="BW24" i="67"/>
  <c r="BV24" i="67"/>
  <c r="BU24" i="67"/>
  <c r="BT24" i="67"/>
  <c r="BS24" i="67"/>
  <c r="BR24" i="67"/>
  <c r="BQ24" i="67"/>
  <c r="BP24" i="67"/>
  <c r="BO24" i="67"/>
  <c r="BN24" i="67"/>
  <c r="BM24" i="67"/>
  <c r="BL24" i="67"/>
  <c r="BK24" i="67"/>
  <c r="BJ24" i="67"/>
  <c r="BI24" i="67"/>
  <c r="BH24" i="67"/>
  <c r="BG24" i="67"/>
  <c r="BF24" i="67"/>
  <c r="BE24" i="67"/>
  <c r="BD24" i="67"/>
  <c r="BC24" i="67"/>
  <c r="BB24" i="67"/>
  <c r="BA24" i="67"/>
  <c r="AZ24" i="67"/>
  <c r="AY24" i="67"/>
  <c r="AX24" i="67"/>
  <c r="AW24" i="67"/>
  <c r="AV24" i="67"/>
  <c r="AU24" i="67"/>
  <c r="AT24" i="67"/>
  <c r="AS24" i="67"/>
  <c r="AR24" i="67"/>
  <c r="AQ24" i="67"/>
  <c r="AP24" i="67"/>
  <c r="AO24" i="67"/>
  <c r="AN24" i="67"/>
  <c r="AM24" i="67"/>
  <c r="AL24" i="67"/>
  <c r="AK24" i="67"/>
  <c r="AJ24" i="67"/>
  <c r="AI24" i="67"/>
  <c r="AH24" i="67"/>
  <c r="AG24" i="67"/>
  <c r="AF24" i="67"/>
  <c r="AE24" i="67"/>
  <c r="AD24" i="67"/>
  <c r="AC24" i="67"/>
  <c r="AB24" i="67"/>
  <c r="AA24" i="67"/>
  <c r="Z24" i="67"/>
  <c r="Y24" i="67"/>
  <c r="X24" i="67"/>
  <c r="W24" i="67"/>
  <c r="V24" i="67"/>
  <c r="U24" i="67"/>
  <c r="T24" i="67"/>
  <c r="S24" i="67"/>
  <c r="R24" i="67"/>
  <c r="Q24" i="67"/>
  <c r="P24" i="67"/>
  <c r="O24" i="67"/>
  <c r="N24" i="67"/>
  <c r="M24" i="67"/>
  <c r="L24" i="67"/>
  <c r="K24" i="67"/>
  <c r="J24" i="67"/>
  <c r="I24" i="67"/>
  <c r="H24" i="67"/>
  <c r="G24" i="67"/>
  <c r="F24" i="67"/>
  <c r="E24" i="67"/>
  <c r="D24" i="67"/>
  <c r="C24" i="67"/>
  <c r="B24" i="67"/>
  <c r="B4"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tc={D7AC7A90-BAF6-524B-A824-731E0C09E6F1}</author>
  </authors>
  <commentList>
    <comment ref="B21" authorId="0" shapeId="0" xr:uid="{D7AC7A90-BAF6-524B-A824-731E0C09E6F1}">
      <text>
        <t>[Threaded comment]
Your version of Excel allows you to read this threaded comment; however, any edits to it will get removed if the file is opened in a newer version of Excel. Learn more: https://go.microsoft.com/fwlink/?linkid=870924
Comment:
    Data acquired from the gage listed at the Utah Division of Water Rights’ Realtime Distribution System.
Reply:
    *Water use” data from Div of Water Rights Gage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Hadia Akbar</author>
    <author>tc={61920A2E-1AE5-4BB7-B72E-C255BF989469}</author>
  </authors>
  <commentList>
    <comment ref="B19" authorId="0" shapeId="0" xr:uid="{AD3915B2-D19D-4B1A-9F67-AC4BDE9E4231}">
      <text>
        <r>
          <rPr>
            <b/>
            <sz val="9"/>
            <color rgb="FF000000"/>
            <rFont val="Tahoma"/>
            <family val="2"/>
          </rPr>
          <t>Hadia Akbar:</t>
        </r>
        <r>
          <rPr>
            <sz val="9"/>
            <color rgb="FF000000"/>
            <rFont val="Tahoma"/>
            <family val="2"/>
          </rPr>
          <t xml:space="preserve">
</t>
        </r>
        <r>
          <rPr>
            <sz val="9"/>
            <color rgb="FF000000"/>
            <rFont val="Tahoma"/>
            <family val="2"/>
          </rPr>
          <t xml:space="preserve">Taken from Ayman's WASH model data input
</t>
        </r>
      </text>
    </comment>
    <comment ref="C26" authorId="1" shapeId="0" xr:uid="{61920A2E-1AE5-4BB7-B72E-C255BF989469}">
      <text>
        <t>[Threaded comment]
Your version of Excel allows you to read this threaded comment; however, any edits to it will get removed if the file is opened in a newer version of Excel. Learn more: https://go.microsoft.com/fwlink/?linkid=870924
Comment:
    Reservoir Elevation on October 1st 2022.</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Hadia Akbar</author>
    <author>tc={297F76F9-A6DB-0842-A023-768A67889A03}</author>
  </authors>
  <commentList>
    <comment ref="B21" authorId="0" shapeId="0" xr:uid="{D7561500-9DBA-F946-9089-C49B0986F7E1}">
      <text>
        <r>
          <rPr>
            <b/>
            <sz val="9"/>
            <color rgb="FF000000"/>
            <rFont val="Tahoma"/>
            <family val="2"/>
          </rPr>
          <t>Hadia Akbar:</t>
        </r>
        <r>
          <rPr>
            <sz val="9"/>
            <color rgb="FF000000"/>
            <rFont val="Tahoma"/>
            <family val="2"/>
          </rPr>
          <t xml:space="preserve">
</t>
        </r>
        <r>
          <rPr>
            <sz val="9"/>
            <color rgb="FF000000"/>
            <rFont val="Tahoma"/>
            <family val="2"/>
          </rPr>
          <t xml:space="preserve">Taken from Ayman's WASH model data input
</t>
        </r>
      </text>
    </comment>
    <comment ref="C25" authorId="1" shapeId="0" xr:uid="{297F76F9-A6DB-0842-A023-768A67889A03}">
      <text>
        <t>[Threaded comment]
Your version of Excel allows you to read this threaded comment; however, any edits to it will get removed if the file is opened in a newer version of Excel. Learn more: https://go.microsoft.com/fwlink/?linkid=870924
Comment:
    Reservoir Elevation on October 1st 2022.</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tc={52E4D473-7C33-DD4A-9917-A29B56F7D86C}</author>
  </authors>
  <commentList>
    <comment ref="A28" authorId="0" shapeId="0" xr:uid="{52E4D473-7C33-DD4A-9917-A29B56F7D86C}">
      <text>
        <t>[Threaded comment]
Your version of Excel allows you to read this threaded comment; however, any edits to it will get removed if the file is opened in a newer version of Excel. Learn more: https://go.microsoft.com/fwlink/?linkid=870924
Comment:
    Summer flows are calculated for Logan River - Cache Highline Users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tc={B8FCFC27-D8F7-644C-9BA5-48AE06231DCD}</author>
  </authors>
  <commentList>
    <comment ref="E4" authorId="0" shapeId="0" xr:uid="{B8FCFC27-D8F7-644C-9BA5-48AE06231DCD}">
      <text>
        <t>[Threaded comment]
Your version of Excel allows you to read this threaded comment; however, any edits to it will get removed if the file is opened in a newer version of Excel. Learn more: https://go.microsoft.com/fwlink/?linkid=870924
Comment:
    The area is calculated using polynomial regression in R using WEAP data by Alafifi(2019) as the training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tc={5B82E08F-2EA1-E846-84BB-4AFE1758CF08}</author>
    <author>tc={1E84C91A-E526-2043-82D7-B5007DD350A2}</author>
    <author>tc={79CE54F7-5A98-4343-8A4C-9216A7762870}</author>
    <author>tc={418DD975-D75E-4247-9925-43F5BA210DB3}</author>
    <author>tc={13206CFD-63DE-5644-B855-36633A9D5143}</author>
    <author>tc={546D3457-D26F-8548-A0A3-FA7834020B89}</author>
    <author>tc={EAB6C64B-0731-B547-B26C-FAB850B0698D}</author>
    <author>Hadia Akbar</author>
    <author>tc={A0DA29F7-745C-4354-9921-6128910C55EF}</author>
    <author>tc={6FAA0E5A-095C-4CB0-8AF2-E43382E5F449}</author>
    <author>tc={936F2864-0060-874D-8FA0-3473CAA8E18B}</author>
    <author>tc={6F58D3F2-F050-5C42-91CB-4E6AE80B9A64}</author>
    <author>tc={AAB84656-8B4B-6F43-ACE2-4AFB63AB7F47}</author>
    <author>tc={1AD4824C-B397-CE40-8E6F-029B8A033E9E}</author>
    <author>tc={EA550F5E-FD49-CA44-A638-68C73A30EE7E}</author>
    <author>tc={1BC9A2AD-21EE-254C-9D0C-32B7EB8FD80B}</author>
    <author>tc={BB0A05D7-C147-1444-8BCB-DAA94EF45979}</author>
    <author>tc={70F9C740-824B-8F43-8191-7D2572F2863C}</author>
    <author>tc={B5079666-4FE6-7845-B122-8FD3F769CA23}</author>
    <author>tc={EBC1C0EE-4B7B-3C42-8F9D-193F96FAF72E}</author>
    <author>tc={A30A25D1-A6AC-FE4F-B5F9-2302BB8A7BDA}</author>
    <author>tc={F4EAD157-3E38-874F-8F02-6B7E9DDD5249}</author>
    <author>tc={4FD2AC6B-F57A-8944-A512-CC7A17F41709}</author>
    <author>tc={22C75D95-E6A3-C54A-AB2B-1144651B1D2B}</author>
    <author>tc={896B8903-F0CD-444A-8282-C86757F73021}</author>
    <author>tc={BB7BA31C-42F9-8F47-92F0-13971F1FF685}</author>
    <author>tc={450FDAAA-9CBC-9D48-98CF-88D07FDB554D}</author>
    <author>tc={2649D89E-2FDE-1241-A925-0426685B62A8}</author>
    <author>tc={B238F587-10D7-0045-97DF-FA26D5DA7A93}</author>
    <author>tc={710B0A88-8A69-DC4B-9A61-9BA47D0EAEBF}</author>
    <author>tc={D583C198-F204-5346-AC29-758057F8CABE}</author>
    <author>tc={2588E48B-269F-1D47-A478-C8AE30129810}</author>
    <author>tc={782B2E1B-9EE0-A24B-BCF6-6E06A70C334B}</author>
    <author>tc={55738B2E-7A49-DD49-BDD0-CD94CF7C0C85}</author>
    <author>tc={335190B6-3D22-0643-8601-7BAAA61261D0}</author>
  </authors>
  <commentList>
    <comment ref="F3" authorId="0" shapeId="0" xr:uid="{5B82E08F-2EA1-E846-84BB-4AFE1758CF08}">
      <text>
        <t xml:space="preserve">[Threaded comment]
Your version of Excel allows you to read this threaded comment; however, any edits to it will get removed if the file is opened in a newer version of Excel. Learn more: https://go.microsoft.com/fwlink/?linkid=870924
Comment:
    If the water isn't used, it's either stored in the reservoir (not released) or reaches the reservoir in case of cutler.
</t>
      </text>
    </comment>
    <comment ref="I3" authorId="1" shapeId="0" xr:uid="{1E84C91A-E526-2043-82D7-B5007DD350A2}">
      <text>
        <t>[Threaded comment]
Your version of Excel allows you to read this threaded comment; however, any edits to it will get removed if the file is opened in a newer version of Excel. Learn more: https://go.microsoft.com/fwlink/?linkid=870924
Comment:
    Water use means water diverted for all uses.</t>
      </text>
    </comment>
    <comment ref="K3" authorId="2" shapeId="0" xr:uid="{79CE54F7-5A98-4343-8A4C-9216A7762870}">
      <text>
        <t>[Threaded comment]
Your version of Excel allows you to read this threaded comment; however, any edits to it will get removed if the file is opened in a newer version of Excel. Learn more: https://go.microsoft.com/fwlink/?linkid=870924
Comment:
    Calendar Year</t>
      </text>
    </comment>
    <comment ref="H6" authorId="3" shapeId="0" xr:uid="{418DD975-D75E-4247-9925-43F5BA210DB3}">
      <text>
        <t xml:space="preserve">[Threaded comment]
Your version of Excel allows you to read this threaded comment; however, any edits to it will get removed if the file is opened in a newer version of Excel. Learn more: https://go.microsoft.com/fwlink/?linkid=870924
Comment:
    Data for only user is present in reports. </t>
      </text>
    </comment>
    <comment ref="A17" authorId="4" shapeId="0" xr:uid="{13206CFD-63DE-5644-B855-36633A9D5143}">
      <text>
        <t>[Threaded comment]
Your version of Excel allows you to read this threaded comment; however, any edits to it will get removed if the file is opened in a newer version of Excel. Learn more: https://go.microsoft.com/fwlink/?linkid=870924
Comment:
    Logan HydePark Smithfield Canal + Logan Northern</t>
      </text>
    </comment>
    <comment ref="A24" authorId="5" shapeId="0" xr:uid="{546D3457-D26F-8548-A0A3-FA7834020B89}">
      <text>
        <t>[Threaded comment]
Your version of Excel allows you to read this threaded comment; however, any edits to it will get removed if the file is opened in a newer version of Excel. Learn more: https://go.microsoft.com/fwlink/?linkid=870924
Comment:
    The diversion is a part of North Field Irrigation Company Rights.</t>
      </text>
    </comment>
    <comment ref="A28" authorId="6" shapeId="0" xr:uid="{EAB6C64B-0731-B547-B26C-FAB850B0698D}">
      <text>
        <t>[Threaded comment]
Your version of Excel allows you to read this threaded comment; however, any edits to it will get removed if the file is opened in a newer version of Excel. Learn more: https://go.microsoft.com/fwlink/?linkid=870924
Comment:
    Water diverted for Logan Southwest and Logan Cow Pasture Water Company.</t>
      </text>
    </comment>
    <comment ref="A29" authorId="7" shapeId="0" xr:uid="{8726E160-C4CD-364A-89A9-ADCBC0A5BBDF}">
      <text>
        <r>
          <rPr>
            <b/>
            <sz val="10"/>
            <color rgb="FF000000"/>
            <rFont val="Tahoma"/>
            <family val="2"/>
          </rPr>
          <t>Hadia Akbar:</t>
        </r>
        <r>
          <rPr>
            <sz val="10"/>
            <color rgb="FF000000"/>
            <rFont val="Tahoma"/>
            <family val="2"/>
          </rPr>
          <t xml:space="preserve">
</t>
        </r>
        <r>
          <rPr>
            <sz val="10"/>
            <color rgb="FF000000"/>
            <rFont val="Tahoma"/>
            <family val="2"/>
          </rPr>
          <t>Diverts water from the Logan Southwest Field Canal Company.</t>
        </r>
      </text>
    </comment>
    <comment ref="A38" authorId="8" shapeId="0" xr:uid="{A0DA29F7-745C-4354-9921-6128910C55EF}">
      <text>
        <t>[Threaded comment]
Your version of Excel allows you to read this threaded comment; however, any edits to it will get removed if the file is opened in a newer version of Excel. Learn more: https://go.microsoft.com/fwlink/?linkid=870924
Comment:
    Average water diverted minus the water supplied to cities</t>
      </text>
    </comment>
    <comment ref="H38" authorId="7" shapeId="0" xr:uid="{D84C90C2-94D5-3845-92CE-FDABB63F6D8F}">
      <text>
        <r>
          <rPr>
            <b/>
            <sz val="9"/>
            <color rgb="FF000000"/>
            <rFont val="Tahoma"/>
            <family val="2"/>
          </rPr>
          <t>Hadia Akbar:</t>
        </r>
        <r>
          <rPr>
            <sz val="9"/>
            <color rgb="FF000000"/>
            <rFont val="Tahoma"/>
            <family val="2"/>
          </rPr>
          <t xml:space="preserve">
</t>
        </r>
        <r>
          <rPr>
            <sz val="9"/>
            <color rgb="FF000000"/>
            <rFont val="Tahoma"/>
            <family val="2"/>
          </rPr>
          <t xml:space="preserve">From conversations
</t>
        </r>
      </text>
    </comment>
    <comment ref="H39" authorId="7" shapeId="0" xr:uid="{815E4C0E-FBA2-45ED-A43B-F931E716528F}">
      <text>
        <r>
          <rPr>
            <b/>
            <sz val="9"/>
            <color rgb="FF000000"/>
            <rFont val="Tahoma"/>
            <family val="2"/>
          </rPr>
          <t>Hadia Akbar:</t>
        </r>
        <r>
          <rPr>
            <sz val="9"/>
            <color rgb="FF000000"/>
            <rFont val="Tahoma"/>
            <family val="2"/>
          </rPr>
          <t xml:space="preserve">
</t>
        </r>
        <r>
          <rPr>
            <sz val="9"/>
            <color rgb="FF000000"/>
            <rFont val="Tahoma"/>
            <family val="2"/>
          </rPr>
          <t xml:space="preserve">From conversations
</t>
        </r>
      </text>
    </comment>
    <comment ref="A40" authorId="9" shapeId="0" xr:uid="{6FAA0E5A-095C-4CB0-8AF2-E43382E5F449}">
      <text>
        <t>[Threaded comment]
Your version of Excel allows you to read this threaded comment; however, any edits to it will get removed if the file is opened in a newer version of Excel. Learn more: https://go.microsoft.com/fwlink/?linkid=870924
Comment:
    Average water diverted minus the water supplied to cites</t>
      </text>
    </comment>
    <comment ref="I44" authorId="10" shapeId="0" xr:uid="{936F2864-0060-874D-8FA0-3473CAA8E18B}">
      <text>
        <t>[Threaded comment]
Your version of Excel allows you to read this threaded comment; however, any edits to it will get removed if the file is opened in a newer version of Excel. Learn more: https://go.microsoft.com/fwlink/?linkid=870924
Comment:
    Share with Providence Blacksmith Fork Irrigation
Company</t>
      </text>
    </comment>
    <comment ref="A46" authorId="11" shapeId="0" xr:uid="{6F58D3F2-F050-5C42-91CB-4E6AE80B9A64}">
      <text>
        <t>[Threaded comment]
Your version of Excel allows you to read this threaded comment; however, any edits to it will get removed if the file is opened in a newer version of Excel. Learn more: https://go.microsoft.com/fwlink/?linkid=870924
Comment:
    Since the companies at the BSF River have same water rights , we are using data available for Nibley BSF company</t>
      </text>
    </comment>
    <comment ref="A47" authorId="12" shapeId="0" xr:uid="{AAB84656-8B4B-6F43-ACE2-4AFB63AB7F47}">
      <text>
        <t>[Threaded comment]
Your version of Excel allows you to read this threaded comment; however, any edits to it will get removed if the file is opened in a newer version of Excel. Learn more: https://go.microsoft.com/fwlink/?linkid=870924
Comment:
    Since the companies at the BSF River have same water rights , we are using data available for Nibley BSF company</t>
      </text>
    </comment>
    <comment ref="A48" authorId="13" shapeId="0" xr:uid="{1AD4824C-B397-CE40-8E6F-029B8A033E9E}">
      <text>
        <t>[Threaded comment]
Your version of Excel allows you to read this threaded comment; however, any edits to it will get removed if the file is opened in a newer version of Excel. Learn more: https://go.microsoft.com/fwlink/?linkid=870924
Comment:
    Data acquired from the gage listed at the Utah Division of Water Rights’ Realtime Distribution System.
Reply:
    *Water use” data from Div of Water Rights Gage</t>
      </text>
    </comment>
    <comment ref="A51" authorId="14" shapeId="0" xr:uid="{EA550F5E-FD49-CA44-A638-68C73A30EE7E}">
      <text>
        <t>[Threaded comment]
Your version of Excel allows you to read this threaded comment; however, any edits to it will get removed if the file is opened in a newer version of Excel. Learn more: https://go.microsoft.com/fwlink/?linkid=870924
Comment:
    Trout of Paradise here. Using this to be consistent with the model</t>
      </text>
    </comment>
    <comment ref="A52" authorId="15" shapeId="0" xr:uid="{1BC9A2AD-21EE-254C-9D0C-32B7EB8FD80B}">
      <text>
        <t>[Threaded comment]
Your version of Excel allows you to read this threaded comment; however, any edits to it will get removed if the file is opened in a newer version of Excel. Learn more: https://go.microsoft.com/fwlink/?linkid=870924
Comment:
    Diverted from the Porcupine Highline Canal</t>
      </text>
    </comment>
    <comment ref="H53" authorId="16" shapeId="0" xr:uid="{BB0A05D7-C147-1444-8BCB-DAA94EF45979}">
      <text>
        <t xml:space="preserve">[Threaded comment]
Your version of Excel allows you to read this threaded comment; however, any edits to it will get removed if the file is opened in a newer version of Excel. Learn more: https://go.microsoft.com/fwlink/?linkid=870924
Comment:
    Secondary Water
</t>
      </text>
    </comment>
    <comment ref="I56" authorId="17" shapeId="0" xr:uid="{70F9C740-824B-8F43-8191-7D2572F2863C}">
      <text>
        <t>[Threaded comment]
Your version of Excel allows you to read this threaded comment; however, any edits to it will get removed if the file is opened in a newer version of Excel. Learn more: https://go.microsoft.com/fwlink/?linkid=870924
Comment:
    Just a dummy variable with water users not accounted for in the model.</t>
      </text>
    </comment>
    <comment ref="A64" authorId="18" shapeId="0" xr:uid="{B5079666-4FE6-7845-B122-8FD3F769CA23}">
      <text>
        <t>[Threaded comment]
Your version of Excel allows you to read this threaded comment; however, any edits to it will get removed if the file is opened in a newer version of Excel. Learn more: https://go.microsoft.com/fwlink/?linkid=870924
Comment:
    Logan, HydePark and Smithfield Canal</t>
      </text>
    </comment>
    <comment ref="A65" authorId="19" shapeId="0" xr:uid="{EBC1C0EE-4B7B-3C42-8F9D-193F96FAF72E}">
      <text>
        <t>[Threaded comment]
Your version of Excel allows you to read this threaded comment; however, any edits to it will get removed if the file is opened in a newer version of Excel. Learn more: https://go.microsoft.com/fwlink/?linkid=870924
Comment:
    Logan, HydePark and Smithfield Canal</t>
      </text>
    </comment>
    <comment ref="A66" authorId="20" shapeId="0" xr:uid="{A30A25D1-A6AC-FE4F-B5F9-2302BB8A7BDA}">
      <text>
        <t>[Threaded comment]
Your version of Excel allows you to read this threaded comment; however, any edits to it will get removed if the file is opened in a newer version of Excel. Learn more: https://go.microsoft.com/fwlink/?linkid=870924
Comment:
    Logan, HydePark and Smithfield Canal</t>
      </text>
    </comment>
    <comment ref="A67" authorId="21" shapeId="0" xr:uid="{F4EAD157-3E38-874F-8F02-6B7E9DDD5249}">
      <text>
        <t>[Threaded comment]
Your version of Excel allows you to read this threaded comment; however, any edits to it will get removed if the file is opened in a newer version of Excel. Learn more: https://go.microsoft.com/fwlink/?linkid=870924
Comment:
    Logan, HydePark and Smithfield Canal</t>
      </text>
    </comment>
    <comment ref="A68" authorId="22" shapeId="0" xr:uid="{4FD2AC6B-F57A-8944-A512-CC7A17F41709}">
      <text>
        <t>[Threaded comment]
Your version of Excel allows you to read this threaded comment; however, any edits to it will get removed if the file is opened in a newer version of Excel. Learn more: https://go.microsoft.com/fwlink/?linkid=870924
Comment:
    Logan, HydePark and Smithfield Canal</t>
      </text>
    </comment>
    <comment ref="A69" authorId="23" shapeId="0" xr:uid="{22C75D95-E6A3-C54A-AB2B-1144651B1D2B}">
      <text>
        <t>[Threaded comment]
Your version of Excel allows you to read this threaded comment; however, any edits to it will get removed if the file is opened in a newer version of Excel. Learn more: https://go.microsoft.com/fwlink/?linkid=870924
Comment:
    Logan &amp; Northern Canal</t>
      </text>
    </comment>
    <comment ref="A70" authorId="24" shapeId="0" xr:uid="{896B8903-F0CD-444A-8282-C86757F73021}">
      <text>
        <t>[Threaded comment]
Your version of Excel allows you to read this threaded comment; however, any edits to it will get removed if the file is opened in a newer version of Excel. Learn more: https://go.microsoft.com/fwlink/?linkid=870924
Comment:
    Logan &amp; Northern Canal</t>
      </text>
    </comment>
    <comment ref="A71" authorId="25" shapeId="0" xr:uid="{BB7BA31C-42F9-8F47-92F0-13971F1FF685}">
      <text>
        <t>[Threaded comment]
Your version of Excel allows you to read this threaded comment; however, any edits to it will get removed if the file is opened in a newer version of Excel. Learn more: https://go.microsoft.com/fwlink/?linkid=870924
Comment:
    Logan &amp; Northern Canal</t>
      </text>
    </comment>
    <comment ref="A72" authorId="26" shapeId="0" xr:uid="{450FDAAA-9CBC-9D48-98CF-88D07FDB554D}">
      <text>
        <t>[Threaded comment]
Your version of Excel allows you to read this threaded comment; however, any edits to it will get removed if the file is opened in a newer version of Excel. Learn more: https://go.microsoft.com/fwlink/?linkid=870924
Comment:
    Logan &amp; Northern Canal</t>
      </text>
    </comment>
    <comment ref="A73" authorId="27" shapeId="0" xr:uid="{2649D89E-2FDE-1241-A925-0426685B62A8}">
      <text>
        <t>[Threaded comment]
Your version of Excel allows you to read this threaded comment; however, any edits to it will get removed if the file is opened in a newer version of Excel. Learn more: https://go.microsoft.com/fwlink/?linkid=870924
Comment:
    Logan &amp; Northern Canal</t>
      </text>
    </comment>
    <comment ref="C86" authorId="28" shapeId="0" xr:uid="{B238F587-10D7-0045-97DF-FA26D5DA7A93}">
      <text>
        <t>[Threaded comment]
Your version of Excel allows you to read this threaded comment; however, any edits to it will get removed if the file is opened in a newer version of Excel. Learn more: https://go.microsoft.com/fwlink/?linkid=870924
Comment:
    The period of use differs within this allocation. For convenience, we are using 30th Sep as most of the area (acreage) in this location has end use of Sep 30th.</t>
      </text>
    </comment>
    <comment ref="C87" authorId="29" shapeId="0" xr:uid="{710B0A88-8A69-DC4B-9A61-9BA47D0EAEBF}">
      <text>
        <t>[Threaded comment]
Your version of Excel allows you to read this threaded comment; however, any edits to it will get removed if the file is opened in a newer version of Excel. Learn more: https://go.microsoft.com/fwlink/?linkid=870924
Comment:
    The period of use differs within this allocation. For convenience, we are using 30th Sep as most of the area (acreage) in this location has end use of Sep 30th.</t>
      </text>
    </comment>
    <comment ref="A111" authorId="7" shapeId="0" xr:uid="{5CECF29E-5C65-914B-8B4A-CB44CF5F4714}">
      <text>
        <r>
          <rPr>
            <b/>
            <sz val="10"/>
            <color rgb="FF000000"/>
            <rFont val="Tahoma"/>
            <family val="2"/>
          </rPr>
          <t>Hadia Akbar:</t>
        </r>
        <r>
          <rPr>
            <sz val="10"/>
            <color rgb="FF000000"/>
            <rFont val="Tahoma"/>
            <family val="2"/>
          </rPr>
          <t xml:space="preserve">
</t>
        </r>
        <r>
          <rPr>
            <sz val="10"/>
            <color rgb="FF000000"/>
            <rFont val="Tahoma"/>
            <family val="2"/>
          </rPr>
          <t>Diverts water from the Logan Southwest Field Canal Company.</t>
        </r>
      </text>
    </comment>
    <comment ref="C117" authorId="30" shapeId="0" xr:uid="{D583C198-F204-5346-AC29-758057F8CABE}">
      <text>
        <t>[Threaded comment]
Your version of Excel allows you to read this threaded comment; however, any edits to it will get removed if the file is opened in a newer version of Excel. Learn more: https://go.microsoft.com/fwlink/?linkid=870924
Comment:
    The period of use differs within this allocation. For convenience, we are using 30th Sep as most of the area (acreage) in this location has end use of Sep 30th.</t>
      </text>
    </comment>
    <comment ref="C118" authorId="31" shapeId="0" xr:uid="{2588E48B-269F-1D47-A478-C8AE30129810}">
      <text>
        <t>[Threaded comment]
Your version of Excel allows you to read this threaded comment; however, any edits to it will get removed if the file is opened in a newer version of Excel. Learn more: https://go.microsoft.com/fwlink/?linkid=870924
Comment:
    The period of use differs within this allocation. For convenience, we are using 30th Sep as most of the area (acreage) in this location has end use of Sep 30th.</t>
      </text>
    </comment>
    <comment ref="A119" authorId="32" shapeId="0" xr:uid="{782B2E1B-9EE0-A24B-BCF6-6E06A70C334B}">
      <text>
        <t>[Threaded comment]
Your version of Excel allows you to read this threaded comment; however, any edits to it will get removed if the file is opened in a newer version of Excel. Learn more: https://go.microsoft.com/fwlink/?linkid=870924
Comment:
    Data acquired from the gage listed at the Utah Division of Water Rights’ Realtime Distribution System.</t>
      </text>
    </comment>
    <comment ref="C119" authorId="33" shapeId="0" xr:uid="{55738B2E-7A49-DD49-BDD0-CD94CF7C0C85}">
      <text>
        <t>[Threaded comment]
Your version of Excel allows you to read this threaded comment; however, any edits to it will get removed if the file is opened in a newer version of Excel. Learn more: https://go.microsoft.com/fwlink/?linkid=870924
Comment:
    The period of use differs within this allocation. For convenience, we are using 30th Sep as most of the area (acreage) in this location has end use of Sep 30th.</t>
      </text>
    </comment>
    <comment ref="A137" authorId="34" shapeId="0" xr:uid="{335190B6-3D22-0643-8601-7BAAA61261D0}">
      <text>
        <t>[Threaded comment]
Your version of Excel allows you to read this threaded comment; however, any edits to it will get removed if the file is opened in a newer version of Excel. Learn more: https://go.microsoft.com/fwlink/?linkid=870924
Comment:
    Trout of Paradise here. Using this to be consistent with the model</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Hadia Akbar</author>
  </authors>
  <commentList>
    <comment ref="B5" authorId="0" shapeId="0" xr:uid="{422160A0-D846-4F5C-9297-81842BD685AC}">
      <text>
        <r>
          <rPr>
            <b/>
            <sz val="9"/>
            <color rgb="FF000000"/>
            <rFont val="Tahoma"/>
            <family val="2"/>
          </rPr>
          <t>Hadia Akbar:</t>
        </r>
        <r>
          <rPr>
            <sz val="9"/>
            <color rgb="FF000000"/>
            <rFont val="Tahoma"/>
            <family val="2"/>
          </rPr>
          <t xml:space="preserve">
</t>
        </r>
        <r>
          <rPr>
            <sz val="9"/>
            <color rgb="FF000000"/>
            <rFont val="Tahoma"/>
            <family val="2"/>
          </rPr>
          <t xml:space="preserve">In 2019 Bathymetric survey bu USBR.
</t>
        </r>
        <r>
          <rPr>
            <sz val="9"/>
            <color rgb="FF000000"/>
            <rFont val="Tahoma"/>
            <family val="2"/>
          </rPr>
          <t>Refers to 2006 survey.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tc={022414AF-8955-944F-B999-57B10A8675A0}</author>
    <author>tc={FD25A03F-1BB0-FE45-BF97-E1F930D9D46B}</author>
    <author>Hadia Akbar</author>
    <author>tc={804D6EA8-97D0-FD44-95D3-1A0724D7B126}</author>
    <author>tc={F06098F2-6CC3-B348-BF20-E93D4F424BE2}</author>
    <author>tc={BF9E2F4A-C368-A749-ABCC-E558140AAC39}</author>
    <author>tc={DCE1CEBB-0B33-2D42-826E-4423788F5CB5}</author>
    <author>tc={EDCDF56A-A828-D74D-9980-0EBAA174991F}</author>
    <author>tc={48AB8F6C-01F3-6249-B6CC-2BE712A365C6}</author>
    <author>tc={A78D4559-BE9A-C148-B0A0-33086138B706}</author>
  </authors>
  <commentList>
    <comment ref="A12" authorId="0" shapeId="0" xr:uid="{022414AF-8955-944F-B999-57B10A8675A0}">
      <text>
        <t>[Threaded comment]
Your version of Excel allows you to read this threaded comment; however, any edits to it will get removed if the file is opened in a newer version of Excel. Learn more: https://go.microsoft.com/fwlink/?linkid=870924
Comment:
    The diversion is a part of North Field Irrigation Company Rights.</t>
      </text>
    </comment>
    <comment ref="A16" authorId="1" shapeId="0" xr:uid="{FD25A03F-1BB0-FE45-BF97-E1F930D9D46B}">
      <text>
        <t>[Threaded comment]
Your version of Excel allows you to read this threaded comment; however, any edits to it will get removed if the file is opened in a newer version of Excel. Learn more: https://go.microsoft.com/fwlink/?linkid=870924
Comment:
    Water diverted for Logan Southwest and Logan Cow Pasture Water Company.</t>
      </text>
    </comment>
    <comment ref="A17" authorId="2" shapeId="0" xr:uid="{0456165D-5E19-7345-A563-575BF51DC279}">
      <text>
        <r>
          <rPr>
            <b/>
            <sz val="10"/>
            <color rgb="FF000000"/>
            <rFont val="Tahoma"/>
            <family val="2"/>
          </rPr>
          <t>Hadia Akbar:</t>
        </r>
        <r>
          <rPr>
            <sz val="10"/>
            <color rgb="FF000000"/>
            <rFont val="Tahoma"/>
            <family val="2"/>
          </rPr>
          <t xml:space="preserve">
</t>
        </r>
        <r>
          <rPr>
            <sz val="10"/>
            <color rgb="FF000000"/>
            <rFont val="Tahoma"/>
            <family val="2"/>
          </rPr>
          <t>Diverts water from the Logan Southwest Field Canal Company.</t>
        </r>
      </text>
    </comment>
    <comment ref="A30" authorId="3" shapeId="0" xr:uid="{804D6EA8-97D0-FD44-95D3-1A0724D7B126}">
      <text>
        <t>[Threaded comment]
Your version of Excel allows you to read this threaded comment; however, any edits to it will get removed if the file is opened in a newer version of Excel. Learn more: https://go.microsoft.com/fwlink/?linkid=870924
Comment:
    Since the companies at the BSF River have same water rights , we are using data available for Nibley BSF company</t>
      </text>
    </comment>
    <comment ref="A31" authorId="4" shapeId="0" xr:uid="{F06098F2-6CC3-B348-BF20-E93D4F424BE2}">
      <text>
        <t>[Threaded comment]
Your version of Excel allows you to read this threaded comment; however, any edits to it will get removed if the file is opened in a newer version of Excel. Learn more: https://go.microsoft.com/fwlink/?linkid=870924
Comment:
    Since the companies at the BSF River have same water rights , we are using data available for Nibley BSF company</t>
      </text>
    </comment>
    <comment ref="A32" authorId="5" shapeId="0" xr:uid="{BF9E2F4A-C368-A749-ABCC-E558140AAC39}">
      <text>
        <t>[Threaded comment]
Your version of Excel allows you to read this threaded comment; however, any edits to it will get removed if the file is opened in a newer version of Excel. Learn more: https://go.microsoft.com/fwlink/?linkid=870924
Comment:
    Data acquired from the gage listed at the Utah Division of Water Rights’ Realtime Distribution System.
Reply:
    *Water use” data from Div of Water Rights Gage</t>
      </text>
    </comment>
    <comment ref="A34" authorId="6" shapeId="0" xr:uid="{DCE1CEBB-0B33-2D42-826E-4423788F5CB5}">
      <text>
        <t>[Threaded comment]
Your version of Excel allows you to read this threaded comment; however, any edits to it will get removed if the file is opened in a newer version of Excel. Learn more: https://go.microsoft.com/fwlink/?linkid=870924
Comment:
    Trout of Paradise here. Using this to be consistent with the model</t>
      </text>
    </comment>
    <comment ref="A35" authorId="7" shapeId="0" xr:uid="{EDCDF56A-A828-D74D-9980-0EBAA174991F}">
      <text>
        <t>[Threaded comment]
Your version of Excel allows you to read this threaded comment; however, any edits to it will get removed if the file is opened in a newer version of Excel. Learn more: https://go.microsoft.com/fwlink/?linkid=870924
Comment:
    Diverted from the Porcupine Highline Canal</t>
      </text>
    </comment>
    <comment ref="G63" authorId="2" shapeId="0" xr:uid="{47E8FCDA-976B-DA41-AB29-29AE56A03DB5}">
      <text>
        <r>
          <rPr>
            <b/>
            <sz val="10"/>
            <color rgb="FF000000"/>
            <rFont val="Tahoma"/>
            <family val="2"/>
          </rPr>
          <t>Hadia Akbar:</t>
        </r>
        <r>
          <rPr>
            <sz val="10"/>
            <color rgb="FF000000"/>
            <rFont val="Tahoma"/>
            <family val="2"/>
          </rPr>
          <t xml:space="preserve">
</t>
        </r>
        <r>
          <rPr>
            <sz val="10"/>
            <color rgb="FF000000"/>
            <rFont val="Tahoma"/>
            <family val="2"/>
          </rPr>
          <t>Diverts water from the Logan Southwest Field Canal Company.</t>
        </r>
      </text>
    </comment>
    <comment ref="G71" authorId="8" shapeId="0" xr:uid="{48AB8F6C-01F3-6249-B6CC-2BE712A365C6}">
      <text>
        <t>[Threaded comment]
Your version of Excel allows you to read this threaded comment; however, any edits to it will get removed if the file is opened in a newer version of Excel. Learn more: https://go.microsoft.com/fwlink/?linkid=870924
Comment:
    Data acquired from the gage listed at the Utah Division of Water Rights’ Realtime Distribution System.</t>
      </text>
    </comment>
    <comment ref="A121" authorId="9" shapeId="0" xr:uid="{A78D4559-BE9A-C148-B0A0-33086138B706}">
      <text>
        <t>[Threaded comment]
Your version of Excel allows you to read this threaded comment; however, any edits to it will get removed if the file is opened in a newer version of Excel. Learn more: https://go.microsoft.com/fwlink/?linkid=870924
Comment:
    Trout of Paradise here. Using this to be consistent with the model</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tc={56912C8A-899A-414D-B740-D1AC60530AA1}</author>
    <author>tc={815118D7-2D02-48CE-B6E4-183F166AF77F}</author>
    <author>Hadia Akbar</author>
    <author>tc={43BD5483-AB07-4BEA-A0D2-7B5CE05AE0D5}</author>
    <author>tc={9669C52C-B92C-447E-B4D2-0E411A429472}</author>
    <author>tc={17B4181F-7C7F-4302-8EC3-601CDA60C31E}</author>
    <author>tc={9EB29903-E5D0-4EAF-B6E6-0FE2C9855ABE}</author>
    <author>tc={2ECB35DA-3D0A-46A9-BF96-1F35A5384096}</author>
    <author>tc={A76955E0-1F04-41DC-BAD3-C2254DCD2042}</author>
    <author>tc={4658B250-77D4-4A32-ADE0-7CB10768A57C}</author>
    <author>tc={24EE700F-C245-49E6-A333-6C1B40C50C0D}</author>
    <author>tc={52966E04-124D-48EE-91B3-D622130473FD}</author>
    <author>tc={44615604-8622-4F2E-B115-49E74B97787C}</author>
  </authors>
  <commentList>
    <comment ref="E10" authorId="0" shapeId="0" xr:uid="{56912C8A-899A-414D-B740-D1AC60530AA1}">
      <text>
        <t>[Threaded comment]
Your version of Excel allows you to read this threaded comment; however, any edits to it will get removed if the file is opened in a newer version of Excel. Learn more: https://go.microsoft.com/fwlink/?linkid=870924
Comment:
    The diversion is a part of North Field Irrigation Company Rights.</t>
      </text>
    </comment>
    <comment ref="E14" authorId="1" shapeId="0" xr:uid="{815118D7-2D02-48CE-B6E4-183F166AF77F}">
      <text>
        <t>[Threaded comment]
Your version of Excel allows you to read this threaded comment; however, any edits to it will get removed if the file is opened in a newer version of Excel. Learn more: https://go.microsoft.com/fwlink/?linkid=870924
Comment:
    Water diverted for Logan Southwest and Logan Cow Pasture Water Company.</t>
      </text>
    </comment>
    <comment ref="E15" authorId="2" shapeId="0" xr:uid="{D49371D0-8237-44A1-9370-0F290C493417}">
      <text>
        <r>
          <rPr>
            <b/>
            <sz val="10"/>
            <color rgb="FF000000"/>
            <rFont val="Tahoma"/>
            <family val="2"/>
          </rPr>
          <t>Hadia Akbar:</t>
        </r>
        <r>
          <rPr>
            <sz val="10"/>
            <color rgb="FF000000"/>
            <rFont val="Tahoma"/>
            <family val="2"/>
          </rPr>
          <t xml:space="preserve">
</t>
        </r>
        <r>
          <rPr>
            <sz val="10"/>
            <color rgb="FF000000"/>
            <rFont val="Tahoma"/>
            <family val="2"/>
          </rPr>
          <t>Diverts water from the Logan Southwest Field Canal Company.</t>
        </r>
      </text>
    </comment>
    <comment ref="G23" authorId="3" shapeId="0" xr:uid="{43BD5483-AB07-4BEA-A0D2-7B5CE05AE0D5}">
      <text>
        <t>[Threaded comment]
Your version of Excel allows you to read this threaded comment; however, any edits to it will get removed if the file is opened in a newer version of Excel. Learn more: https://go.microsoft.com/fwlink/?linkid=870924
Comment:
    Since the companies at the BSF River have same water rights , we are using data available for Nibley BSF company</t>
      </text>
    </comment>
    <comment ref="G27" authorId="4" shapeId="0" xr:uid="{9669C52C-B92C-447E-B4D2-0E411A429472}">
      <text>
        <t>[Threaded comment]
Your version of Excel allows you to read this threaded comment; however, any edits to it will get removed if the file is opened in a newer version of Excel. Learn more: https://go.microsoft.com/fwlink/?linkid=870924
Comment:
    Water diverted for Logan Southwest and Logan Cow Pasture Water Company.</t>
      </text>
    </comment>
    <comment ref="E28" authorId="5" shapeId="0" xr:uid="{17B4181F-7C7F-4302-8EC3-601CDA60C31E}">
      <text>
        <t>[Threaded comment]
Your version of Excel allows you to read this threaded comment; however, any edits to it will get removed if the file is opened in a newer version of Excel. Learn more: https://go.microsoft.com/fwlink/?linkid=870924
Comment:
    Since the companies at the BSF River have same water rights , we are using data available for Nibley BSF company</t>
      </text>
    </comment>
    <comment ref="E29" authorId="6" shapeId="0" xr:uid="{9EB29903-E5D0-4EAF-B6E6-0FE2C9855ABE}">
      <text>
        <t>[Threaded comment]
Your version of Excel allows you to read this threaded comment; however, any edits to it will get removed if the file is opened in a newer version of Excel. Learn more: https://go.microsoft.com/fwlink/?linkid=870924
Comment:
    Since the companies at the BSF River have same water rights , we are using data available for Nibley BSF company</t>
      </text>
    </comment>
    <comment ref="E30" authorId="7" shapeId="0" xr:uid="{2ECB35DA-3D0A-46A9-BF96-1F35A5384096}">
      <text>
        <t>[Threaded comment]
Your version of Excel allows you to read this threaded comment; however, any edits to it will get removed if the file is opened in a newer version of Excel. Learn more: https://go.microsoft.com/fwlink/?linkid=870924
Comment:
    Data acquired from the gage listed at the Utah Division of Water Rights’ Realtime Distribution System.
Reply:
    *Water use” data from Div of Water Rights Gage</t>
      </text>
    </comment>
    <comment ref="E31" authorId="8" shapeId="0" xr:uid="{A76955E0-1F04-41DC-BAD3-C2254DCD2042}">
      <text>
        <t>[Threaded comment]
Your version of Excel allows you to read this threaded comment; however, any edits to it will get removed if the file is opened in a newer version of Excel. Learn more: https://go.microsoft.com/fwlink/?linkid=870924
Comment:
    Trout of Paradise here. Using this to be consistent with the model</t>
      </text>
    </comment>
    <comment ref="E32" authorId="9" shapeId="0" xr:uid="{4658B250-77D4-4A32-ADE0-7CB10768A57C}">
      <text>
        <t>[Threaded comment]
Your version of Excel allows you to read this threaded comment; however, any edits to it will get removed if the file is opened in a newer version of Excel. Learn more: https://go.microsoft.com/fwlink/?linkid=870924
Comment:
    Diverted from the Porcupine Highline Canal</t>
      </text>
    </comment>
    <comment ref="G32" authorId="10" shapeId="0" xr:uid="{24EE700F-C245-49E6-A333-6C1B40C50C0D}">
      <text>
        <t>[Threaded comment]
Your version of Excel allows you to read this threaded comment; however, any edits to it will get removed if the file is opened in a newer version of Excel. Learn more: https://go.microsoft.com/fwlink/?linkid=870924
Comment:
    Water diverted for Logan Southwest and Logan Cow Pasture Water Company.</t>
      </text>
    </comment>
    <comment ref="G36" authorId="11" shapeId="0" xr:uid="{52966E04-124D-48EE-91B3-D622130473FD}">
      <text>
        <t>[Threaded comment]
Your version of Excel allows you to read this threaded comment; however, any edits to it will get removed if the file is opened in a newer version of Excel. Learn more: https://go.microsoft.com/fwlink/?linkid=870924
Comment:
    Since the companies at the BSF River have same water rights , we are using data available for Nibley BSF company</t>
      </text>
    </comment>
    <comment ref="G39" authorId="12" shapeId="0" xr:uid="{44615604-8622-4F2E-B115-49E74B97787C}">
      <text>
        <t>[Threaded comment]
Your version of Excel allows you to read this threaded comment; however, any edits to it will get removed if the file is opened in a newer version of Excel. Learn more: https://go.microsoft.com/fwlink/?linkid=870924
Comment:
    Data acquired from the gage listed at the Utah Division of Water Rights’ Realtime Distribution System.
Reply:
    *Water use” data from Div of Water Rights Gage</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Hadia Akbar</author>
  </authors>
  <commentList>
    <comment ref="B6" authorId="0" shapeId="0" xr:uid="{96F5E610-9363-4427-BABC-185216961FCA}">
      <text>
        <r>
          <rPr>
            <b/>
            <sz val="10"/>
            <color rgb="FF000000"/>
            <rFont val="Tahoma"/>
            <family val="2"/>
          </rPr>
          <t>Hadia Akbar:</t>
        </r>
        <r>
          <rPr>
            <sz val="10"/>
            <color rgb="FF000000"/>
            <rFont val="Tahoma"/>
            <family val="2"/>
          </rPr>
          <t xml:space="preserve">
</t>
        </r>
        <r>
          <rPr>
            <sz val="10"/>
            <color rgb="FF000000"/>
            <rFont val="Tahoma"/>
            <family val="2"/>
          </rPr>
          <t>Numbers okay for silage and not for grain.</t>
        </r>
      </text>
    </comment>
    <comment ref="B13" authorId="0" shapeId="0" xr:uid="{35925912-8604-4504-9D10-F51B0AA62E1C}">
      <text>
        <r>
          <rPr>
            <b/>
            <sz val="10"/>
            <color rgb="FF000000"/>
            <rFont val="Tahoma"/>
            <family val="2"/>
          </rPr>
          <t>Hadia Akbar:</t>
        </r>
        <r>
          <rPr>
            <sz val="10"/>
            <color rgb="FF000000"/>
            <rFont val="Tahoma"/>
            <family val="2"/>
          </rPr>
          <t xml:space="preserve">
</t>
        </r>
        <r>
          <rPr>
            <sz val="10"/>
            <color rgb="FF000000"/>
            <rFont val="Tahoma"/>
            <family val="2"/>
          </rPr>
          <t>Numbers okay for silage and not for grain.</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tc={B5A955AD-1CB8-4D4E-8911-6A286C3A04AC}</author>
  </authors>
  <commentList>
    <comment ref="A5" authorId="0" shapeId="0" xr:uid="{B5A955AD-1CB8-4D4E-8911-6A286C3A04AC}">
      <text>
        <t>[Threaded comment]
Your version of Excel allows you to read this threaded comment; however, any edits to it will get removed if the file is opened in a newer version of Excel. Learn more: https://go.microsoft.com/fwlink/?linkid=870924
Comment:
    Reported as spring grain in the report, it Includes wheat and grain. Assuming wheat for this model.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<sst xmlns="http://schemas.openxmlformats.org/spreadsheetml/2006/main" count="149487" uniqueCount="896">
  <si>
    <t>Date</t>
  </si>
  <si>
    <t>Elevation</t>
  </si>
  <si>
    <t>River</t>
  </si>
  <si>
    <t>month</t>
  </si>
  <si>
    <t>BSF</t>
  </si>
  <si>
    <t>CacheHighline</t>
  </si>
  <si>
    <t>EFork</t>
  </si>
  <si>
    <t>LBRatParadise</t>
  </si>
  <si>
    <t>Logan</t>
  </si>
  <si>
    <t>SFork</t>
  </si>
  <si>
    <t>Contains quNTILES FOR LOGAN RIVER WITH AND WITHOUT CACHE HIGHLINE CANAL INFLOWS</t>
  </si>
  <si>
    <t>Winter</t>
  </si>
  <si>
    <t>Blacksmith  Fork</t>
  </si>
  <si>
    <t>East Fork - Little Bear River</t>
  </si>
  <si>
    <t>Logan River</t>
  </si>
  <si>
    <t>South Fork - Little Bear River</t>
  </si>
  <si>
    <t>East + South Fork - Little Bear River</t>
  </si>
  <si>
    <t>Grand Total</t>
  </si>
  <si>
    <t>Summer</t>
  </si>
  <si>
    <t>(All)</t>
  </si>
  <si>
    <t>Row Labels</t>
  </si>
  <si>
    <t>Sum of 1</t>
  </si>
  <si>
    <t>Sum of 2</t>
  </si>
  <si>
    <t>Sum of 3</t>
  </si>
  <si>
    <t>Sum of 4</t>
  </si>
  <si>
    <t>Sum of 5</t>
  </si>
  <si>
    <t>Sum of 6</t>
  </si>
  <si>
    <t>Sum of 7</t>
  </si>
  <si>
    <t>Sum of 8</t>
  </si>
  <si>
    <t>Sum of 9</t>
  </si>
  <si>
    <t>Sum of 10</t>
  </si>
  <si>
    <t>Sum of 11</t>
  </si>
  <si>
    <t>Sum of 12</t>
  </si>
  <si>
    <t>Sum of 13</t>
  </si>
  <si>
    <t>Sum of 14</t>
  </si>
  <si>
    <t>Sum of 15</t>
  </si>
  <si>
    <t>Sum of 16</t>
  </si>
  <si>
    <t>Sum of 17</t>
  </si>
  <si>
    <t>Sum of 18</t>
  </si>
  <si>
    <t>Sum of 19</t>
  </si>
  <si>
    <t>Sum of 20</t>
  </si>
  <si>
    <t>Sum of 21</t>
  </si>
  <si>
    <t>Sum of 22</t>
  </si>
  <si>
    <t>Sum of 23</t>
  </si>
  <si>
    <t>Sum of 24</t>
  </si>
  <si>
    <t>Sum of 25</t>
  </si>
  <si>
    <t>Sum of 26</t>
  </si>
  <si>
    <t>Sum of 27</t>
  </si>
  <si>
    <t>Sum of 28</t>
  </si>
  <si>
    <t>Sum of 29</t>
  </si>
  <si>
    <t>Sum of 30</t>
  </si>
  <si>
    <t>Sum of 31</t>
  </si>
  <si>
    <t>Sum of 32</t>
  </si>
  <si>
    <t>Sum of 33</t>
  </si>
  <si>
    <t>Sum of 34</t>
  </si>
  <si>
    <t>Sum of 35</t>
  </si>
  <si>
    <t>Sum of 36</t>
  </si>
  <si>
    <t>Sum of 37</t>
  </si>
  <si>
    <t>Sum of 38</t>
  </si>
  <si>
    <t>Sum of 39</t>
  </si>
  <si>
    <t>Sum of 40</t>
  </si>
  <si>
    <t>Sum of 41</t>
  </si>
  <si>
    <t>Sum of 42</t>
  </si>
  <si>
    <t>Sum of 43</t>
  </si>
  <si>
    <t>Sum of 44</t>
  </si>
  <si>
    <t>Sum of 45</t>
  </si>
  <si>
    <t>Sum of 46</t>
  </si>
  <si>
    <t>Sum of 47</t>
  </si>
  <si>
    <t>Sum of 48</t>
  </si>
  <si>
    <t>Sum of 49</t>
  </si>
  <si>
    <t>Sum of 50</t>
  </si>
  <si>
    <t>Sum of 51</t>
  </si>
  <si>
    <t>Sum of 52</t>
  </si>
  <si>
    <t>Sum of 53</t>
  </si>
  <si>
    <t>Sum of 54</t>
  </si>
  <si>
    <t>Sum of 55</t>
  </si>
  <si>
    <t>Sum of 56</t>
  </si>
  <si>
    <t>Sum of 57</t>
  </si>
  <si>
    <t>Sum of 58</t>
  </si>
  <si>
    <t>Sum of 59</t>
  </si>
  <si>
    <t>Sum of 60</t>
  </si>
  <si>
    <t>Sum of 61</t>
  </si>
  <si>
    <t>Sum of 62</t>
  </si>
  <si>
    <t>Sum of 63</t>
  </si>
  <si>
    <t>Sum of 64</t>
  </si>
  <si>
    <t>Sum of 65</t>
  </si>
  <si>
    <t>Sum of 66</t>
  </si>
  <si>
    <t>Sum of 67</t>
  </si>
  <si>
    <t>Sum of 68</t>
  </si>
  <si>
    <t>Sum of 69</t>
  </si>
  <si>
    <t>Sum of 70</t>
  </si>
  <si>
    <t>Sum of 71</t>
  </si>
  <si>
    <t>Sum of 72</t>
  </si>
  <si>
    <t>Sum of 73</t>
  </si>
  <si>
    <t>Sum of 74</t>
  </si>
  <si>
    <t>Sum of 75</t>
  </si>
  <si>
    <t>Sum of 76</t>
  </si>
  <si>
    <t>Sum of 77</t>
  </si>
  <si>
    <t>Sum of 78</t>
  </si>
  <si>
    <t>Sum of 79</t>
  </si>
  <si>
    <t>Sum of 80</t>
  </si>
  <si>
    <t>Sum of 81</t>
  </si>
  <si>
    <t>Sum of 82</t>
  </si>
  <si>
    <t>Sum of 83</t>
  </si>
  <si>
    <t>Sum of 84</t>
  </si>
  <si>
    <t>Sum of 85</t>
  </si>
  <si>
    <t>Sum of 86</t>
  </si>
  <si>
    <t>Sum of 87</t>
  </si>
  <si>
    <t>Sum of 88</t>
  </si>
  <si>
    <t>Sum of 89</t>
  </si>
  <si>
    <t>Sum of 90</t>
  </si>
  <si>
    <t>Sum of 91</t>
  </si>
  <si>
    <t>Sum of 92</t>
  </si>
  <si>
    <t>Sum of 93</t>
  </si>
  <si>
    <t>Sum of 94</t>
  </si>
  <si>
    <t>Sum of 95</t>
  </si>
  <si>
    <t>Sum of 96</t>
  </si>
  <si>
    <t>Sum of 97</t>
  </si>
  <si>
    <t>Sum of 98</t>
  </si>
  <si>
    <t>Sum of 99</t>
  </si>
  <si>
    <t>Sum of 100</t>
  </si>
  <si>
    <t>OVERVIEW</t>
  </si>
  <si>
    <t>REQUIREMENTS</t>
  </si>
  <si>
    <t xml:space="preserve">Facilitator </t>
  </si>
  <si>
    <t>Number of People: 2 or more (facilitator may also participate).</t>
  </si>
  <si>
    <t>Software: Facilitator has a Google Account.</t>
  </si>
  <si>
    <t>FACILITATION DIRECTIONS</t>
  </si>
  <si>
    <t>Setup</t>
  </si>
  <si>
    <t>Download this Excel file</t>
  </si>
  <si>
    <t>Move this Excel file to your Google Drive. Open as a Google Sheet.</t>
  </si>
  <si>
    <r>
      <t xml:space="preserve">Open the </t>
    </r>
    <r>
      <rPr>
        <b/>
        <sz val="11"/>
        <color theme="1"/>
        <rFont val="Calibri"/>
        <family val="2"/>
      </rPr>
      <t>Versions</t>
    </r>
    <r>
      <rPr>
        <sz val="11"/>
        <color theme="1"/>
        <rFont val="Calibri"/>
        <family val="2"/>
      </rPr>
      <t xml:space="preserve"> Worksheet to see updates.</t>
    </r>
  </si>
  <si>
    <r>
      <t xml:space="preserve">Duplicate the </t>
    </r>
    <r>
      <rPr>
        <b/>
        <sz val="11"/>
        <color theme="1"/>
        <rFont val="Calibri"/>
        <family val="2"/>
      </rPr>
      <t>Model</t>
    </r>
    <r>
      <rPr>
        <sz val="11"/>
        <color theme="1"/>
        <rFont val="Calibri"/>
        <family val="2"/>
      </rPr>
      <t xml:space="preserve"> Worksheet to save a blank version for later use.</t>
    </r>
  </si>
  <si>
    <t>Invite 1 or more other people to join the Google Sheet.</t>
  </si>
  <si>
    <t>a.</t>
  </si>
  <si>
    <r>
      <t xml:space="preserve">In the upper right of the Google Sheet, click the </t>
    </r>
    <r>
      <rPr>
        <b/>
        <sz val="11"/>
        <color theme="1"/>
        <rFont val="Calibri"/>
        <family val="2"/>
      </rPr>
      <t>Share</t>
    </r>
    <r>
      <rPr>
        <sz val="11"/>
        <color theme="1"/>
        <rFont val="Calibri"/>
        <family val="2"/>
      </rPr>
      <t xml:space="preserve"> button.</t>
    </r>
  </si>
  <si>
    <t>b.</t>
  </si>
  <si>
    <t>Add emails, and set permissions so players can access the Google Sheet. Or copy and share the sheet's URL.</t>
  </si>
  <si>
    <t>c.</t>
  </si>
  <si>
    <t>Copy and share the sheet's URL.</t>
  </si>
  <si>
    <t>Play</t>
  </si>
  <si>
    <t>A - Select Participant and Stratgey</t>
  </si>
  <si>
    <r>
      <t xml:space="preserve">On the </t>
    </r>
    <r>
      <rPr>
        <b/>
        <sz val="11"/>
        <color theme="1"/>
        <rFont val="Calibri"/>
        <family val="2"/>
      </rPr>
      <t>Model</t>
    </r>
    <r>
      <rPr>
        <sz val="11"/>
        <color theme="1"/>
        <rFont val="Calibri"/>
        <family val="2"/>
      </rPr>
      <t xml:space="preserve"> Worksheet, scroll down Column A. The directions are given in  </t>
    </r>
    <r>
      <rPr>
        <b/>
        <sz val="11"/>
        <color rgb="FF0000FF"/>
        <rFont val="Calibri"/>
        <family val="2"/>
      </rPr>
      <t>Blue text</t>
    </r>
    <r>
      <rPr>
        <sz val="11"/>
        <color theme="1"/>
        <rFont val="Calibri"/>
        <family val="2"/>
      </rPr>
      <t>.</t>
    </r>
  </si>
  <si>
    <t>A partipant's strategy to play a Party is the main goal of that entity for in terms of water use.</t>
  </si>
  <si>
    <t>D - Decide Water Requirement for Each Year, Trade Water with Bank</t>
  </si>
  <si>
    <r>
      <t xml:space="preserve">If the cell is highlighted </t>
    </r>
    <r>
      <rPr>
        <sz val="11"/>
        <color rgb="FFFF0000"/>
        <rFont val="Calibri"/>
        <family val="2"/>
      </rPr>
      <t>red</t>
    </r>
    <r>
      <rPr>
        <sz val="11"/>
        <color theme="1"/>
        <rFont val="Calibri"/>
        <family val="2"/>
      </rPr>
      <t>, this means the cell has a negative value which is not feasible. Go back and change the volume of water traded or the consumptive use.</t>
    </r>
  </si>
  <si>
    <t>WORKSHEET DESCRIPTIONS</t>
  </si>
  <si>
    <t>Directions</t>
  </si>
  <si>
    <t>Set of directions and related details to use the model</t>
  </si>
  <si>
    <t>Versions</t>
  </si>
  <si>
    <t>A record of changes made over time</t>
  </si>
  <si>
    <t>Assumptions</t>
  </si>
  <si>
    <t>Assumptions and ctiteria used in model</t>
  </si>
  <si>
    <t>Model</t>
  </si>
  <si>
    <t>Blank template. Duplicate this worksheet before using. See directions above for use</t>
  </si>
  <si>
    <t>Inflow Quantiles - Seasonal</t>
  </si>
  <si>
    <t>1 - 99th percentile flows for each main surface water source for inflow in Cache Valley, UT; divided into winter and summer flow</t>
  </si>
  <si>
    <t>Crop Water Requirements</t>
  </si>
  <si>
    <t>Crop water requiremnet of major crops in Cache Valley, UT</t>
  </si>
  <si>
    <t>Crop and Costs</t>
  </si>
  <si>
    <t>Costs associated with production of major crops in Cache Valley, UT</t>
  </si>
  <si>
    <t>Network</t>
  </si>
  <si>
    <t>A network of surface water sources and canal companies in Cache Valley, UT</t>
  </si>
  <si>
    <t>Elevation-Area Storage</t>
  </si>
  <si>
    <t>Elevation-Area-Storage data and curves for Hyrum and Porcupine Reservoir</t>
  </si>
  <si>
    <t>ResElevation</t>
  </si>
  <si>
    <t>Change in reservoir elevation and storage in the model as the users make decisions</t>
  </si>
  <si>
    <t xml:space="preserve">Structural </t>
  </si>
  <si>
    <t>Data for Reservoirs in Cache Valley, UT Included in the model</t>
  </si>
  <si>
    <t>Cells</t>
  </si>
  <si>
    <t>Explanation of the model cell types (different fill colors)</t>
  </si>
  <si>
    <t>Contact Information</t>
  </si>
  <si>
    <t>Hadia Akbar</t>
  </si>
  <si>
    <t>Explain Cell Types</t>
  </si>
  <si>
    <t>Individual Decision</t>
  </si>
  <si>
    <t>Joint Decision</t>
  </si>
  <si>
    <t>Physical watershed data</t>
  </si>
  <si>
    <t>Calculated Cell</t>
  </si>
  <si>
    <t>xa</t>
  </si>
  <si>
    <t>Date Implemented</t>
  </si>
  <si>
    <t>Version</t>
  </si>
  <si>
    <t>Changes</t>
  </si>
  <si>
    <t>Implemented By</t>
  </si>
  <si>
    <t>Suggested By</t>
  </si>
  <si>
    <t>Date Suggested</t>
  </si>
  <si>
    <t>Comments</t>
  </si>
  <si>
    <t>Changed many to many relation to one to many realation for trading water between the banks and users</t>
  </si>
  <si>
    <t>David Rosenberg</t>
  </si>
  <si>
    <t>Change wording for directions in section 4 (Participant dashboard) to make it clear for users</t>
  </si>
  <si>
    <t>USU student</t>
  </si>
  <si>
    <t>1.2.1</t>
  </si>
  <si>
    <t xml:space="preserve">Regroup the water users to have fewer tiers </t>
  </si>
  <si>
    <t>1.2.2</t>
  </si>
  <si>
    <t>Rearrange the items in the model sheet to make yje flow easier to follow.</t>
  </si>
  <si>
    <t>1.2.4</t>
  </si>
  <si>
    <t>Simplify formulae and add explanation of formulae used</t>
  </si>
  <si>
    <t>Allow users to trade water twice in one year , add an option to trade excess water for each year.</t>
  </si>
  <si>
    <t>Give users a range of options for potential strategies with pros and cons for choosing each strategy</t>
  </si>
  <si>
    <t>Add time series for reservoir storage and elevation</t>
  </si>
  <si>
    <t>Add graphs for flow percentiles to give users an idea  of what a certain percentile looks like in terms volume of water.</t>
  </si>
  <si>
    <t>6./14/23</t>
  </si>
  <si>
    <t>Rearrnage the market dashboard, include consumptive use before decision to buy or sell.</t>
  </si>
  <si>
    <t>2.1.1</t>
  </si>
  <si>
    <t>Distribute water every year based  on the inflows. The users only get water from inflows and the bank has storage.</t>
  </si>
  <si>
    <t>Make reservoir start storage for all years dynamic</t>
  </si>
  <si>
    <t>6./15/23</t>
  </si>
  <si>
    <t>Reorganize dashboard such that the users choose the water requirement for the year. The difference is either bought by or sold to the bank. The user and bank can negotitate price.</t>
  </si>
  <si>
    <t xml:space="preserve">Use historic diversions instead of the water rights for allocation per year. </t>
  </si>
  <si>
    <t>Water Mangaer</t>
  </si>
  <si>
    <t>Allow every user to get a part of their share of allcoation every year instead of strictly going based on priority.</t>
  </si>
  <si>
    <t>Add an option to allow users to choose a crop type to use water for, convert the value of water into crop production</t>
  </si>
  <si>
    <t>Include area of land that can be irrigated by each agricultural user.</t>
  </si>
  <si>
    <t>Use seasonal flows instead of annual flows. Nost of the times, the summer flows are diverted for irrigation.</t>
  </si>
  <si>
    <t>21--9-2023</t>
  </si>
  <si>
    <t>Allow users to withdraw water from the actual source instaed of withdrawing from the combined inflows</t>
  </si>
  <si>
    <t>-</t>
  </si>
  <si>
    <t>Users don't make a choice for start of year elevation for year 1. Srart at the elevation for any year of choice, currently set at Oct 1st 2022</t>
  </si>
  <si>
    <t>Instead of users choosing the # of households and expected demand per household in the urban areas, add a row for population in urban areas and let the user decide. Water requirement automatically based on population.</t>
  </si>
  <si>
    <t>Remove the section where users select the amount of water they wish to withdraw. Instead calculate the water withdrawl by user based on historic use and directly use the number in particpant dashboard.</t>
  </si>
  <si>
    <t>Simplify model by removing rows that contain data from the connected sheets. Instead, use that data  directly in rows where calculations are being made.</t>
  </si>
  <si>
    <t xml:space="preserve"> Allow users from different river systems to trade water but the remaining water in the Logan river should not be added to bank storage but be left as spill</t>
  </si>
  <si>
    <t>5.1.1</t>
  </si>
  <si>
    <t>Add user trades in the year end summary</t>
  </si>
  <si>
    <t xml:space="preserve">Add cropping choice for users where they can selecte # of cuttings of Alfalafa each season and use the related water requirement </t>
  </si>
  <si>
    <t xml:space="preserve">David Rosenberg/ Alfonso Torres  </t>
  </si>
  <si>
    <t>8/1/2023 22/09/23</t>
  </si>
  <si>
    <t>Add irrigation efficieny while calculating the net returns on water</t>
  </si>
  <si>
    <t>Burdette Barker</t>
  </si>
  <si>
    <t>Remove Cache Highline inflow and the users from the model  since they divert water in the Canyon</t>
  </si>
  <si>
    <t>Remove the Urban area use from the overall canal service area.</t>
  </si>
  <si>
    <t>We do not have data for urban and agricultural water use separately. If I only select agricultural areas, the water use is over estimated since the estimate includes water use for urban and agriculture. We have taken a rought approximation and assigned a canal company as being urban or ag userz</t>
  </si>
  <si>
    <t>Account for urban water users water removal based on the avaialable water</t>
  </si>
  <si>
    <t>Data not available for all tiers, but we have used for the ones where available.</t>
  </si>
  <si>
    <t>Incude the water diverted from sources, subtract the consumptive use and then adjust for water available to trade.</t>
  </si>
  <si>
    <t>July 5th 2024</t>
  </si>
  <si>
    <t>Added streamflow losses at the end of year before water is added to bank storage.</t>
  </si>
  <si>
    <t>The cities do not buy water, switch it so cities can sell water to the bank.</t>
  </si>
  <si>
    <t>Water Attorney</t>
  </si>
  <si>
    <t>The cities have water rights, incorporate the water rights and set the model so the cities buy water if needed.</t>
  </si>
  <si>
    <t>Assumptions and Calculations</t>
  </si>
  <si>
    <t>The inflow to the system is the river flow only. No spring creeks or groundwater sources are accounted for in this exercise.</t>
  </si>
  <si>
    <t>The inflow data for winter season for East Fork and  South Fork of Little Bear River is avaialble for only a few years m wherease the data for Logan and BSF River is avaiable and entire 2000-2022 dataset is used. Thus the data for Little Bear River is not as accurate but is used in the model as a very high level approximation of water availability.</t>
  </si>
  <si>
    <t>Streamlow losses are assumed to be 40% at the end of year.</t>
  </si>
  <si>
    <t>Trades can only be made via bank i,e users can only buy or sell from the bank.</t>
  </si>
  <si>
    <t>Only bank has carryover storage.</t>
  </si>
  <si>
    <t>The water allocations are made each year from inflow that year. The bank can decide to buy or sell from users or sell from the existing water available from storage.</t>
  </si>
  <si>
    <t>If the users decide on consuming less water than the allocated amount, the remaining water is moved to bank. The user can decide if they want to sell the water to bank and set a price or just allow the water to be used by the bank.</t>
  </si>
  <si>
    <t>The return flows are not accounted for in the model.</t>
  </si>
  <si>
    <t>The surface water rights from rivers and tributaries (diversions , flow, storage) are included in this model. Underground water rights (such as wells) , rights from springs /streams/drains are not included.</t>
  </si>
  <si>
    <t>The users who have storage and flow rights (cfs), the storage rights (acft) have been included in the model.</t>
  </si>
  <si>
    <t>For users who have flow rights only, flow rights (cfs) have been converted into volume (acft) and are considered as consumptive rights that are deducted from the total water if the user takes that water.</t>
  </si>
  <si>
    <t>The annual flow is divided into summer and winter flows. Only summer inflow + active storage is available for users to withdraw. Winter inflow is added to the reservoir storage.</t>
  </si>
  <si>
    <t>Since the users are tiered based on source of water and the water user, some non agricultural users are included in Tier A,B,C. The water for these users is suntratced from the total available water proportional to the seasonal flow determined. For example, if the flow is 80th percentile in a year, the water available for agricultural users in Tier A is equal to the inflow minus the 88% percent of average water use of the non irrigation users.</t>
  </si>
  <si>
    <t>The water allocations and period of use differ for different users or groups under one allocation of flow water rights. Some generalizations have been made, which are explained in comments in the sheet 'Water Use', Column C.</t>
  </si>
  <si>
    <t xml:space="preserve">Evaporation rates from all reservoirs is considered constant @ 2.7 acft per year or 0.823 m per year taken from (Alafifi &amp; Rosenberg, 2020). </t>
  </si>
  <si>
    <t>Link to article</t>
  </si>
  <si>
    <t>The data for reservoir area-elevation curve for Porcupine Dam is obtained by fitting a second order curve to the available data from (Alafifi &amp; Rosenberg, 2020)</t>
  </si>
  <si>
    <t>BSF diversion</t>
  </si>
  <si>
    <t>The crop returns are calculated assuming sprinkler systems used for irrigation</t>
  </si>
  <si>
    <t>The gallons per capita water demand and expected population are taken from Cache_County_Water_Master_Plan_Report_Aug_2013.pdf</t>
  </si>
  <si>
    <t>The diversion data for Nibley Blacksmith Fork Irrigation Company is available for BSF river diversions. We have used that as a proxy for other canal companies and calculated flows accordingly based on the data avaialble in reports.</t>
  </si>
  <si>
    <t xml:space="preserve">Cache Valley Water Bank </t>
  </si>
  <si>
    <r>
      <t xml:space="preserve">Partipants instructions are given bold </t>
    </r>
    <r>
      <rPr>
        <b/>
        <sz val="12"/>
        <color rgb="FF0432FF"/>
        <rFont val="Calibri (Body)"/>
      </rPr>
      <t xml:space="preserve">blue </t>
    </r>
    <r>
      <rPr>
        <b/>
        <sz val="12"/>
        <color theme="1"/>
        <rFont val="Calibri (Body)"/>
      </rPr>
      <t>text</t>
    </r>
  </si>
  <si>
    <t>Assign participants and define water use strategy. Cell C6 to D13</t>
  </si>
  <si>
    <t>Party</t>
  </si>
  <si>
    <t>Person</t>
  </si>
  <si>
    <t>Strategy</t>
  </si>
  <si>
    <t>TIER</t>
  </si>
  <si>
    <t>WATER USERS/ COMPANIES  INCLUDED</t>
  </si>
  <si>
    <t>Instructions</t>
  </si>
  <si>
    <t>A</t>
  </si>
  <si>
    <t>Adel</t>
  </si>
  <si>
    <t>Preserve and protect agriculture/farming for the next generation</t>
  </si>
  <si>
    <t>Formula Explanation</t>
  </si>
  <si>
    <t>B</t>
  </si>
  <si>
    <t>Generate the most profit $$$</t>
  </si>
  <si>
    <t>C</t>
  </si>
  <si>
    <t>Participate in conservation programs for profit</t>
  </si>
  <si>
    <t>D</t>
  </si>
  <si>
    <t>South Fork Instream Flow for Bonneville Cutthroat Trout</t>
  </si>
  <si>
    <t>Hyrum City &amp; Paradise City</t>
  </si>
  <si>
    <t>Maximize growth and ensure a reliable water supply into the future for residents</t>
  </si>
  <si>
    <t>E</t>
  </si>
  <si>
    <t>Other Users</t>
  </si>
  <si>
    <t>F</t>
  </si>
  <si>
    <t>Shared Reserve / Bank</t>
  </si>
  <si>
    <t>Reservoir Assumptions</t>
  </si>
  <si>
    <t>Hyrum</t>
  </si>
  <si>
    <t>Porcupine</t>
  </si>
  <si>
    <t>Total</t>
  </si>
  <si>
    <t>Maximum Reservoir Storage (acre-feet)</t>
  </si>
  <si>
    <t>Reservoir Max elvation (feet)</t>
  </si>
  <si>
    <t xml:space="preserve">   Protect elevation (feet)</t>
  </si>
  <si>
    <t>Storage at protection elevation (af)</t>
  </si>
  <si>
    <t>Maximum Reservoir Active Storage</t>
  </si>
  <si>
    <t xml:space="preserve">   Evaporation rate (feet/year)</t>
  </si>
  <si>
    <t>Water Budget (acft)</t>
  </si>
  <si>
    <t>Year 1</t>
  </si>
  <si>
    <t>Year 2</t>
  </si>
  <si>
    <t>Year 3</t>
  </si>
  <si>
    <t>Year 4</t>
  </si>
  <si>
    <t>Beginning of the year reservoir elevation (ft)</t>
  </si>
  <si>
    <t>Hyrum Reservoir</t>
  </si>
  <si>
    <t>Starting at Year 2, the reservoir elevation is calculated by reservoir storage at year end the previous year.</t>
  </si>
  <si>
    <t>Porcupine Reservoir</t>
  </si>
  <si>
    <t>3A</t>
  </si>
  <si>
    <t>Beginning of the year reservoir storage (acft)</t>
  </si>
  <si>
    <r>
      <rPr>
        <b/>
        <sz val="12"/>
        <color theme="1"/>
        <rFont val="Calibri"/>
        <family val="2"/>
        <scheme val="minor"/>
      </rPr>
      <t xml:space="preserve">Starting at Year 2: </t>
    </r>
    <r>
      <rPr>
        <sz val="12"/>
        <color theme="1"/>
        <rFont val="Calibri"/>
        <family val="2"/>
        <scheme val="minor"/>
      </rPr>
      <t>If total water available at the end of previous year is more than the combined active storage of the reservoirs, start current year with full reservoirs. Otherwise, split the water proportionaltely between reservoirs based on their capacity. Hyrum-58% Porcupine-42%</t>
    </r>
  </si>
  <si>
    <t>Total Start Storage for the System(acft)</t>
  </si>
  <si>
    <t>Total Active Storage (acft)</t>
  </si>
  <si>
    <t>Total Evaporation from Reservoirs(acft)</t>
  </si>
  <si>
    <t>3B</t>
  </si>
  <si>
    <r>
      <t>Select percentile of flow as compared to historic flows (1 - 99) [acft].</t>
    </r>
    <r>
      <rPr>
        <sz val="12"/>
        <color rgb="FF0432FF"/>
        <rFont val="Calibri"/>
        <family val="2"/>
        <scheme val="minor"/>
      </rPr>
      <t xml:space="preserve"> OR</t>
    </r>
    <r>
      <rPr>
        <u/>
        <sz val="12"/>
        <color rgb="FF0432FF"/>
        <rFont val="Calibri"/>
        <family val="2"/>
        <scheme val="minor"/>
      </rPr>
      <t xml:space="preserve">
</t>
    </r>
    <r>
      <rPr>
        <sz val="12"/>
        <color rgb="FF0432FF"/>
        <rFont val="Calibri"/>
        <family val="2"/>
        <scheme val="minor"/>
      </rPr>
      <t>a value greater than 99 for an estimate of inflow</t>
    </r>
  </si>
  <si>
    <t>Winter Flow (October - March) - acft</t>
  </si>
  <si>
    <t>If the value of inflow percentile is less than 1 , use the fraction of value for 1 perccentile of flow. If the value of inflow percentile is greater than 100, multiply the 100th percentile value for inflow with the percentile . Otherwise look for calculated percentiles from the historic flows</t>
  </si>
  <si>
    <t>Total Winter Inflow</t>
  </si>
  <si>
    <t>Summer Flow (April - September) - acft</t>
  </si>
  <si>
    <t>Total Summer Inflow</t>
  </si>
  <si>
    <t>3C</t>
  </si>
  <si>
    <t>Water Available per source of water</t>
  </si>
  <si>
    <t xml:space="preserve"> Participant Dashboard- Here the users decide if they want to involve in water trading with the bank</t>
  </si>
  <si>
    <t>Tier</t>
  </si>
  <si>
    <t>Agricultural Users</t>
  </si>
  <si>
    <t>Available water (acft)</t>
  </si>
  <si>
    <t>If the water available is less than or equal to the historic average use, the user gets the water avaialbe. Otherwise, the user gets the water equal to historic water diversion MINUS the non - agricultural water use</t>
  </si>
  <si>
    <t>Select the Crop you want to plant</t>
  </si>
  <si>
    <t xml:space="preserve">Hay - Alfalfa </t>
  </si>
  <si>
    <t>Barley</t>
  </si>
  <si>
    <t xml:space="preserve">Corn </t>
  </si>
  <si>
    <t>Enter the % of area you would like to crop this year (1-100)</t>
  </si>
  <si>
    <t>Water Requirred for crop choice (acft)</t>
  </si>
  <si>
    <t>If the user requires more water than the allocation, the water is bought from the bank. If they decide to use less than tne allocated water, the remaining water can be sold to bank. If the excess water is not sold to bank, the water is added to bank storage without any compensation</t>
  </si>
  <si>
    <t>Volume of water to Buy (-) or Sell (+) [acre-ft] to zero out your account</t>
  </si>
  <si>
    <t>Enter compensation to Buy(-) or Sell(+) [$ per acft]</t>
  </si>
  <si>
    <t>End of Year Balance [acft]</t>
  </si>
  <si>
    <t xml:space="preserve">Total compensation from water trades </t>
  </si>
  <si>
    <t xml:space="preserve">Returns on crop production </t>
  </si>
  <si>
    <t>Cropped area (ac) * returns on production / acre</t>
  </si>
  <si>
    <t>Net Returns</t>
  </si>
  <si>
    <t>If the water available is less than or equal to the historic average use, the user gets the water avaialbe. Otherwise, the user gets the water equal to historic water diversion</t>
  </si>
  <si>
    <t>Wheat - Irrigated</t>
  </si>
  <si>
    <t>;</t>
  </si>
  <si>
    <t>Environmental Flows</t>
  </si>
  <si>
    <t>Desired instream summer flow (cfs)</t>
  </si>
  <si>
    <t xml:space="preserve">The seasonal flow varies between 10 - 20 cfs. Summer months are considered to be May - Aug </t>
  </si>
  <si>
    <t>Desired instream summer flow (acft)</t>
  </si>
  <si>
    <t>Converting cfs to acft /day and multiplying by # of days the flow is required</t>
  </si>
  <si>
    <t>Volume of water to Buy [acre-ft] - Automatically calculated as well</t>
  </si>
  <si>
    <t>Urban Users</t>
  </si>
  <si>
    <t>Enter the expected population</t>
  </si>
  <si>
    <t>Currrent population: 11,877</t>
  </si>
  <si>
    <t>Water demand (acft)</t>
  </si>
  <si>
    <t>Each connection waters ~1/2 acre lots, ~80% of lots are turf that require 40" of water per year</t>
  </si>
  <si>
    <t>Price to Buy(-) water from or Sell(+) to the bank[$ per 1000 gallons]</t>
  </si>
  <si>
    <t>Price of  water to sell to customers [$ per 1000 gallons]</t>
  </si>
  <si>
    <t xml:space="preserve">  </t>
  </si>
  <si>
    <t>Price of  water to sell to customers [$ per acft ]</t>
  </si>
  <si>
    <t xml:space="preserve">Total compensation from water trades with the bank </t>
  </si>
  <si>
    <t>Revenue from sales to the customers</t>
  </si>
  <si>
    <t>End of year Summary for Trades</t>
  </si>
  <si>
    <t xml:space="preserve">Year 3 </t>
  </si>
  <si>
    <t xml:space="preserve">Year 4 </t>
  </si>
  <si>
    <t>Available water before allocation</t>
  </si>
  <si>
    <t>The water available in active reservoir storage + inflows</t>
  </si>
  <si>
    <t>User Trades - Water Bought (+), Sold (-) or Leased [acft]</t>
  </si>
  <si>
    <t>Water consumed by non-agricultural users not involved in trading in agricultural tiers</t>
  </si>
  <si>
    <t>Total water withdrawn from Non-Ag users in Ag Tiers</t>
  </si>
  <si>
    <t>Bank Summary</t>
  </si>
  <si>
    <t>Total Volume Bought [acre-ft] OR added to bank storage if the user didn't sell</t>
  </si>
  <si>
    <t>Total Volume Sold [acre-ft]</t>
  </si>
  <si>
    <t>Net Volume traded with bank: Bought (+) or Sold (-) [acre-ft]</t>
  </si>
  <si>
    <t>End of Year Summary</t>
  </si>
  <si>
    <t>Volume of water available before allocation and trades [acft[</t>
  </si>
  <si>
    <t>Water diverted as per allocations [acft]</t>
  </si>
  <si>
    <t>Volume of water available after allocation and trades [acft]</t>
  </si>
  <si>
    <t>If the avaialble water at the end of year is more than the combined storage of reservoirs, reservoirs are filled and excess water is spilled. Otherwise split the available water between the two reservoirs proportional to capacity. Hyrum-58% Porcupine-42%</t>
  </si>
  <si>
    <t>Water available for Great Salt Lake [acft]</t>
  </si>
  <si>
    <t>End of year bank storage [acft]</t>
  </si>
  <si>
    <t>End of Year Reservoir Storage [acft)</t>
  </si>
  <si>
    <t>End of Year Reservoir Active Storage [acft)</t>
  </si>
  <si>
    <t>Res Max Capacity (acft)</t>
  </si>
  <si>
    <t>Res Protect Elevation (ft)</t>
  </si>
  <si>
    <t xml:space="preserve">End of Year Reservoir Elevation </t>
  </si>
  <si>
    <t>Streamflow losses</t>
  </si>
  <si>
    <t>Effective Streamflow</t>
  </si>
  <si>
    <t>Hyrum Dam</t>
  </si>
  <si>
    <t>Porcupine Dam</t>
  </si>
  <si>
    <t>Oct 1 Reservoir Levels</t>
  </si>
  <si>
    <t>Click here for historic Reservoir Elevartion</t>
  </si>
  <si>
    <t xml:space="preserve">Hyrum </t>
  </si>
  <si>
    <t>Source</t>
  </si>
  <si>
    <t>(Hyrum Reservoir Bathymetric
Survey - USBR, 2019)</t>
  </si>
  <si>
    <t>Little Bear River Dsit. System - Water Comm. Report - 2021</t>
  </si>
  <si>
    <t>Elevation (ft)</t>
  </si>
  <si>
    <t>Surface Area (acres)</t>
  </si>
  <si>
    <t>Total Storage (ac-ft)</t>
  </si>
  <si>
    <t>Water Rights</t>
  </si>
  <si>
    <t>Average water use (ac-ft)</t>
  </si>
  <si>
    <t>Irrigated Area (acres)</t>
  </si>
  <si>
    <t>Source or Drainage</t>
  </si>
  <si>
    <t>Notes</t>
  </si>
  <si>
    <t>Logan River Diversions OR Drainage to Culter Reservoir</t>
  </si>
  <si>
    <t xml:space="preserve">Porcupine &amp; Hyrum Reservoir </t>
  </si>
  <si>
    <t>Hyrum Reservoir Storage or Drainage</t>
  </si>
  <si>
    <t>Blacksmith Fork River Diversions</t>
  </si>
  <si>
    <t>BSF River diversions OR Drainage to Cutler</t>
  </si>
  <si>
    <t>BSF River diversions</t>
  </si>
  <si>
    <t>The data for water use for different users is acquired from the annual reports by Water Comiisioners</t>
  </si>
  <si>
    <t>Major Use Types</t>
  </si>
  <si>
    <t>Users</t>
  </si>
  <si>
    <t>Major User Type</t>
  </si>
  <si>
    <t>Irrigated Area</t>
  </si>
  <si>
    <t>Reservoir</t>
  </si>
  <si>
    <t>WaterRights</t>
  </si>
  <si>
    <t>Average water use</t>
  </si>
  <si>
    <t>Vol of water used by year (acft)</t>
  </si>
  <si>
    <t>Ag</t>
  </si>
  <si>
    <t>cfs</t>
  </si>
  <si>
    <t xml:space="preserve">Acft </t>
  </si>
  <si>
    <t>Acft</t>
  </si>
  <si>
    <t>Available water</t>
  </si>
  <si>
    <t>NonAg</t>
  </si>
  <si>
    <t>Adverse Users (Some are a part of Hyrum Canal)</t>
  </si>
  <si>
    <t>1879/1929</t>
  </si>
  <si>
    <t>South / East Fork Little Bear</t>
  </si>
  <si>
    <t>Lofthouse Ditch</t>
  </si>
  <si>
    <t>1860/1878/1864</t>
  </si>
  <si>
    <t>Little Bear River</t>
  </si>
  <si>
    <t>Lyle Lofthouse / Rusty Lofthouse</t>
  </si>
  <si>
    <t>Lofthouse Spring Stream</t>
  </si>
  <si>
    <t xml:space="preserve"> PULSIPHER, NUHN AND FREDRICKSON DITCH   </t>
  </si>
  <si>
    <t>1860/1864</t>
  </si>
  <si>
    <t>South Fork Little Bear</t>
  </si>
  <si>
    <t xml:space="preserve">LEE BICKMORE DITCH  </t>
  </si>
  <si>
    <t xml:space="preserve">Hall Spring </t>
  </si>
  <si>
    <t xml:space="preserve">WILLIAM A. OBRAY DITCH  </t>
  </si>
  <si>
    <t>T.K. Obray Spring Stream</t>
  </si>
  <si>
    <t>CARROLL H. MILLER RIGHT</t>
  </si>
  <si>
    <t xml:space="preserve">OBRAY SPRING STREAM DITCH   </t>
  </si>
  <si>
    <t xml:space="preserve">NICHOLS DITCH  </t>
  </si>
  <si>
    <t>1877/1860/1890</t>
  </si>
  <si>
    <t>Southeast Fork LBR</t>
  </si>
  <si>
    <t xml:space="preserve">DARLEY DITCH  </t>
  </si>
  <si>
    <t>171-38</t>
  </si>
  <si>
    <t>Logan City</t>
  </si>
  <si>
    <t>Cache Highline Water Users</t>
  </si>
  <si>
    <t>`</t>
  </si>
  <si>
    <t>Logan Hollow</t>
  </si>
  <si>
    <t>Providence Logan Canal</t>
  </si>
  <si>
    <t>Logan Island Irrigation Company</t>
  </si>
  <si>
    <t>Sunday Water users Canal</t>
  </si>
  <si>
    <t>Seventh Ward Irrigation Company</t>
  </si>
  <si>
    <t>Hyde Park and Logan Northfield Canal Company</t>
  </si>
  <si>
    <t>Central Mill Penstock Division</t>
  </si>
  <si>
    <t xml:space="preserve">Thatcher Irrigation Association </t>
  </si>
  <si>
    <t>Logan Northwest Field Canal Company</t>
  </si>
  <si>
    <t>Benson Irrigation Company</t>
  </si>
  <si>
    <t>Logan Southwest Field Company and Logan Cow Pasture  Water Company</t>
  </si>
  <si>
    <t>Logan Cow Pasture Water Company</t>
  </si>
  <si>
    <t>Providence Pioneer Canal</t>
  </si>
  <si>
    <t>Ezra J Nixon</t>
  </si>
  <si>
    <t>Logan Blacksmith Fork Irrigation Company</t>
  </si>
  <si>
    <t>Cutler Reservoir</t>
  </si>
  <si>
    <t>Porcupine Reservoir Company</t>
  </si>
  <si>
    <t xml:space="preserve">JACKSON DITCH (Highline Canal)  </t>
  </si>
  <si>
    <t>Paradise Irrigation and Reservoir Company</t>
  </si>
  <si>
    <t>East Fork Little Bear</t>
  </si>
  <si>
    <t>Paradise City</t>
  </si>
  <si>
    <t xml:space="preserve">Wellsville East Field Irrigation Company </t>
  </si>
  <si>
    <t>Porcupine Highline Canal Company</t>
  </si>
  <si>
    <t>Hyrum Irrigation Company</t>
  </si>
  <si>
    <t>Wellsville-Mendon Conservancy District (Canal)</t>
  </si>
  <si>
    <t xml:space="preserve">South Cache Water Users Associations   </t>
  </si>
  <si>
    <t>Other Users (Individual water right owners, small ditches etc.)</t>
  </si>
  <si>
    <t>Providence City</t>
  </si>
  <si>
    <t>Providence Blacksmith Fork Irrigation Company</t>
  </si>
  <si>
    <t>Blacksmith Fork River</t>
  </si>
  <si>
    <t>Hyrum Blacksmith Fork Irrigation Company</t>
  </si>
  <si>
    <t>Millville Irrigation Company</t>
  </si>
  <si>
    <t>Nibley Blacksmith Fork Irrigation Company</t>
  </si>
  <si>
    <t>Environmental Users (Trout of Paradise)</t>
  </si>
  <si>
    <t>Paradise City - Secondary</t>
  </si>
  <si>
    <t>Hyrum City - Secondary</t>
  </si>
  <si>
    <t>Clarkson Town</t>
  </si>
  <si>
    <t>SpringCreek Irrigation</t>
  </si>
  <si>
    <t>Converting Flow Rights (cfs) Converted to Volume (acft)</t>
  </si>
  <si>
    <t xml:space="preserve">Start </t>
  </si>
  <si>
    <t>End</t>
  </si>
  <si>
    <t>Days (#)</t>
  </si>
  <si>
    <t>Flow (cfs)</t>
  </si>
  <si>
    <t>Volume  (cu-ft)</t>
  </si>
  <si>
    <t>Volume (acft)</t>
  </si>
  <si>
    <t>Cross Check</t>
  </si>
  <si>
    <t>Sensitivity</t>
  </si>
  <si>
    <t>Cache Highline Water User</t>
  </si>
  <si>
    <t>Logan Northwest Field Canal Compant</t>
  </si>
  <si>
    <t>Logan Southwest Field Company</t>
  </si>
  <si>
    <t>Logan Cow Paster Water Company</t>
  </si>
  <si>
    <t>Ezra J nixon</t>
  </si>
  <si>
    <t>Environmental Users (Trout of Paradise + Others?)</t>
  </si>
  <si>
    <t>Paradise</t>
  </si>
  <si>
    <t>Total Secondary Water Rights</t>
  </si>
  <si>
    <t>Area of Irrigated lawns and gardens  [acft]</t>
  </si>
  <si>
    <t>Hyrum City</t>
  </si>
  <si>
    <t>Water Source</t>
  </si>
  <si>
    <t>#</t>
  </si>
  <si>
    <t>Water Use</t>
  </si>
  <si>
    <t>Wells</t>
  </si>
  <si>
    <t>Culinary Water</t>
  </si>
  <si>
    <t>Springs</t>
  </si>
  <si>
    <t>Irrigation Companies</t>
  </si>
  <si>
    <t>Secondary Water</t>
  </si>
  <si>
    <t>Source for Secondary Water rights</t>
  </si>
  <si>
    <t>Volume [acft]</t>
  </si>
  <si>
    <t>BlacksmithFork</t>
  </si>
  <si>
    <t>Richmond Irrigation</t>
  </si>
  <si>
    <t>Misc</t>
  </si>
  <si>
    <t>Landuse</t>
  </si>
  <si>
    <t>Agricultural</t>
  </si>
  <si>
    <t>Riparian/Wetland</t>
  </si>
  <si>
    <t>Urban</t>
  </si>
  <si>
    <t>Other</t>
  </si>
  <si>
    <t>Sum of Area</t>
  </si>
  <si>
    <t>Bench Irrigation</t>
  </si>
  <si>
    <t>Benson Bear Lake</t>
  </si>
  <si>
    <t>Benson Irrigation</t>
  </si>
  <si>
    <t>Cache Highline LHPS</t>
  </si>
  <si>
    <t>Cache Highline Logan Northern</t>
  </si>
  <si>
    <t>Chambers Spring</t>
  </si>
  <si>
    <t>Clarkston Irrigation</t>
  </si>
  <si>
    <t>Clarkston Town</t>
  </si>
  <si>
    <t>Clayton Spring</t>
  </si>
  <si>
    <t>Clear Creek</t>
  </si>
  <si>
    <t>College Irrigation Service Area</t>
  </si>
  <si>
    <t>Cove Water Works</t>
  </si>
  <si>
    <t>Coveville Irrigation</t>
  </si>
  <si>
    <t>Cub River Irrigation</t>
  </si>
  <si>
    <t>First South Hyde Park</t>
  </si>
  <si>
    <t>Garr Springs</t>
  </si>
  <si>
    <t>Goasland Spring Irrigation</t>
  </si>
  <si>
    <t>Greater Mendon Irrigation</t>
  </si>
  <si>
    <t>Green Belt Irrigation</t>
  </si>
  <si>
    <t>High Creek Culinary</t>
  </si>
  <si>
    <t>Hyde Park Irrigation</t>
  </si>
  <si>
    <t>Hyrum Blacksmith Fork</t>
  </si>
  <si>
    <t>Hyrum Irrigation</t>
  </si>
  <si>
    <t>Johnson Park Pipeline</t>
  </si>
  <si>
    <t>King Irrigation</t>
  </si>
  <si>
    <t>Logan Cow Pasture</t>
  </si>
  <si>
    <t>Logan Island</t>
  </si>
  <si>
    <t>Logan North Field</t>
  </si>
  <si>
    <t>Logan Northwest</t>
  </si>
  <si>
    <t>Logan River Blacksmith Fork Irrigation</t>
  </si>
  <si>
    <t>Logan Southwest Field</t>
  </si>
  <si>
    <t>Mendon Central Irrigation</t>
  </si>
  <si>
    <t>Mendon North</t>
  </si>
  <si>
    <t>Mendon South</t>
  </si>
  <si>
    <t>Millville Irrigation</t>
  </si>
  <si>
    <t>Montage Park</t>
  </si>
  <si>
    <t>Mountain Home Irrigation</t>
  </si>
  <si>
    <t>Newton Water Users</t>
  </si>
  <si>
    <t>Nibley BSF</t>
  </si>
  <si>
    <t>North Hyde Park Irrigation</t>
  </si>
  <si>
    <t>Paradise Irrigation</t>
  </si>
  <si>
    <t>Porcupine Highline</t>
  </si>
  <si>
    <t>Providence BSF</t>
  </si>
  <si>
    <t>Providence Logan Irrigation</t>
  </si>
  <si>
    <t>Providence Pioneer</t>
  </si>
  <si>
    <t>Skyline Irrigation</t>
  </si>
  <si>
    <t>Smithfield Irrigation</t>
  </si>
  <si>
    <t>Smithfield North Bench</t>
  </si>
  <si>
    <t>Smithfield West Bench</t>
  </si>
  <si>
    <t>Spring Creek Cache Irrigation</t>
  </si>
  <si>
    <t>Spring Creek Water Company</t>
  </si>
  <si>
    <t>Thatcher Irrigation</t>
  </si>
  <si>
    <t>US Bureau of Reclamation North</t>
  </si>
  <si>
    <t>Webster Irrigation</t>
  </si>
  <si>
    <t>Wellsville City Irrigation</t>
  </si>
  <si>
    <t>Wellsville East Field Irrigation</t>
  </si>
  <si>
    <t>Wellsville Mendon Conservancy District</t>
  </si>
  <si>
    <t>Wellsville North Field Irrigation</t>
  </si>
  <si>
    <t>Wellsville Slough</t>
  </si>
  <si>
    <t>West Cache</t>
  </si>
  <si>
    <t>(blank)</t>
  </si>
  <si>
    <t>Reservoir Year End Elevation (ft)</t>
  </si>
  <si>
    <t>Reservoir Year End Storage (acft)</t>
  </si>
  <si>
    <t>Go Back to Model</t>
  </si>
  <si>
    <t>Start</t>
  </si>
  <si>
    <t xml:space="preserve">      </t>
  </si>
  <si>
    <t xml:space="preserve">Add maximumn storage level </t>
  </si>
  <si>
    <t>Dead Pool</t>
  </si>
  <si>
    <t>https://www.federaldams.org/porcupine_dam/</t>
  </si>
  <si>
    <t>https://www.usbr.gov/projects/index.php?id=145</t>
  </si>
  <si>
    <t>Characteristics</t>
  </si>
  <si>
    <t>Value</t>
  </si>
  <si>
    <t>Unit</t>
  </si>
  <si>
    <t>Dam Inflows</t>
  </si>
  <si>
    <t>Drainage Area</t>
  </si>
  <si>
    <t>sq mi</t>
  </si>
  <si>
    <t>Capacity</t>
  </si>
  <si>
    <t>ac-ft</t>
  </si>
  <si>
    <t>S. Area</t>
  </si>
  <si>
    <t>ac</t>
  </si>
  <si>
    <t>Outlet Capacity @4666 ft</t>
  </si>
  <si>
    <t xml:space="preserve">Outlet Capacity </t>
  </si>
  <si>
    <t>Hyrum Feeder, Wellsville, and Hyrum-Mendon Canals</t>
  </si>
  <si>
    <t>Spillway capacity @ 4672 ft</t>
  </si>
  <si>
    <t>Spillway capacity</t>
  </si>
  <si>
    <t>Hydraulic ht (operating depth)</t>
  </si>
  <si>
    <t>ft</t>
  </si>
  <si>
    <t xml:space="preserve">Max surface water elevation </t>
  </si>
  <si>
    <t>Top of Inactive Conservation Pool (Elevation)</t>
  </si>
  <si>
    <t>Dead pool</t>
  </si>
  <si>
    <t>acft</t>
  </si>
  <si>
    <t>base width</t>
  </si>
  <si>
    <t>Str height</t>
  </si>
  <si>
    <t>Crest Width</t>
  </si>
  <si>
    <t>Crest Length</t>
  </si>
  <si>
    <t>Crest Elevation</t>
  </si>
  <si>
    <t>Cutler</t>
  </si>
  <si>
    <t>Total Active Storage</t>
  </si>
  <si>
    <t>Outlet Capacity @</t>
  </si>
  <si>
    <t>ft abv msl</t>
  </si>
  <si>
    <t>Service Area</t>
  </si>
  <si>
    <t>Agriculture</t>
  </si>
  <si>
    <t>Canal Company</t>
  </si>
  <si>
    <t>Irr Area</t>
  </si>
  <si>
    <t xml:space="preserve">Cache County Crop Production Costs and Returns, 2011  </t>
  </si>
  <si>
    <t>Cost of Production</t>
  </si>
  <si>
    <t>Crop</t>
  </si>
  <si>
    <t>Operating Cost</t>
  </si>
  <si>
    <t>Ownership Cost</t>
  </si>
  <si>
    <t>Total Cost</t>
  </si>
  <si>
    <t xml:space="preserve"> $ / acre</t>
  </si>
  <si>
    <t>$/acre</t>
  </si>
  <si>
    <t>Corn</t>
  </si>
  <si>
    <t>https://extension.usu.edu//irrigation/files/Crop_and_Wetland_Water_Use_Hill_Baker_Lewis.pdf</t>
  </si>
  <si>
    <t>https://extension.usu.edu//irrigation/files/Appendix_I_ET_NWS_Stations.pdf</t>
  </si>
  <si>
    <t>Returns on Production</t>
  </si>
  <si>
    <t>Gross Return</t>
  </si>
  <si>
    <t>Total cost</t>
  </si>
  <si>
    <t>Net projected returns</t>
  </si>
  <si>
    <t>Company Name</t>
  </si>
  <si>
    <t>Area</t>
  </si>
  <si>
    <t>Descriptio</t>
  </si>
  <si>
    <t>IRR_Method</t>
  </si>
  <si>
    <t>Class_Name</t>
  </si>
  <si>
    <t>LU_Group</t>
  </si>
  <si>
    <t>Alfalfa</t>
  </si>
  <si>
    <t>Flood</t>
  </si>
  <si>
    <t>Active IR</t>
  </si>
  <si>
    <t>Developed/Low Intensity</t>
  </si>
  <si>
    <t>Developed/Open Space</t>
  </si>
  <si>
    <t>Sprinkler</t>
  </si>
  <si>
    <t>Herbaceous Wetlands</t>
  </si>
  <si>
    <t>Berries</t>
  </si>
  <si>
    <t>Shrubland</t>
  </si>
  <si>
    <t>Dbl Crop Triticale/Corn</t>
  </si>
  <si>
    <t>Sweet Corn</t>
  </si>
  <si>
    <t>Dry Crop</t>
  </si>
  <si>
    <t>Dry Ag</t>
  </si>
  <si>
    <t>Fallow/Idle</t>
  </si>
  <si>
    <t>Fallow/Idle Cropland</t>
  </si>
  <si>
    <t>Idle/Fallow</t>
  </si>
  <si>
    <t>Grass Hay</t>
  </si>
  <si>
    <t>Other Hay/Non Alfalfa</t>
  </si>
  <si>
    <t>Grain/Seeds unspecified</t>
  </si>
  <si>
    <t>Winter Wheat</t>
  </si>
  <si>
    <t>Spring Wheat</t>
  </si>
  <si>
    <t>Triticale</t>
  </si>
  <si>
    <t>Dry Land/Other</t>
  </si>
  <si>
    <t>None</t>
  </si>
  <si>
    <t>Woody Wetlands</t>
  </si>
  <si>
    <t>Peaches</t>
  </si>
  <si>
    <t>Pasture</t>
  </si>
  <si>
    <t>Grassland/Pasture</t>
  </si>
  <si>
    <t>Safflower</t>
  </si>
  <si>
    <t>Evergreen Forest</t>
  </si>
  <si>
    <t>Sub-irrigated</t>
  </si>
  <si>
    <t>SubIRR</t>
  </si>
  <si>
    <t>Developed/Med Intensity</t>
  </si>
  <si>
    <t>Horticulture</t>
  </si>
  <si>
    <t>Oats</t>
  </si>
  <si>
    <t>Orchard unspecified</t>
  </si>
  <si>
    <t>Drip</t>
  </si>
  <si>
    <t>Other Tree Crops</t>
  </si>
  <si>
    <t>Cherries</t>
  </si>
  <si>
    <t>Apples</t>
  </si>
  <si>
    <t>Potato</t>
  </si>
  <si>
    <t>Potatoes</t>
  </si>
  <si>
    <t>Riparian</t>
  </si>
  <si>
    <t>RIP</t>
  </si>
  <si>
    <t>Water</t>
  </si>
  <si>
    <t>Sewage Lagoon</t>
  </si>
  <si>
    <t>Open Water</t>
  </si>
  <si>
    <t>Sorghum</t>
  </si>
  <si>
    <t>Turfgrass Ag</t>
  </si>
  <si>
    <t>Sod/Grass Seed</t>
  </si>
  <si>
    <t>Turfgrass Urban</t>
  </si>
  <si>
    <t>Urban Grass</t>
  </si>
  <si>
    <t>Developed/High Intensity</t>
  </si>
  <si>
    <t>Vegetables</t>
  </si>
  <si>
    <t>Peas</t>
  </si>
  <si>
    <t>Grapes</t>
  </si>
  <si>
    <t>Deciduous Forest</t>
  </si>
  <si>
    <t>Wet Flats</t>
  </si>
  <si>
    <t>Wetflats</t>
  </si>
  <si>
    <t>Rivers</t>
  </si>
  <si>
    <t>Percentiles</t>
  </si>
  <si>
    <t>Sum of 0</t>
  </si>
  <si>
    <t>Sum of Area__acre</t>
  </si>
  <si>
    <t>Company</t>
  </si>
  <si>
    <t>Area (acres)</t>
  </si>
  <si>
    <t>Year</t>
  </si>
  <si>
    <t>Annual Ppt</t>
  </si>
  <si>
    <t>Avege Annual</t>
  </si>
  <si>
    <t>Fall</t>
  </si>
  <si>
    <t>Spring</t>
  </si>
  <si>
    <t>in</t>
  </si>
  <si>
    <t>wateryear</t>
  </si>
  <si>
    <t>WMendon</t>
  </si>
  <si>
    <t>Identifier</t>
  </si>
  <si>
    <t xml:space="preserve">LBR </t>
  </si>
  <si>
    <t>Blacksmith Fork</t>
  </si>
  <si>
    <t>Name</t>
  </si>
  <si>
    <t>P</t>
  </si>
  <si>
    <t>H</t>
  </si>
  <si>
    <t>vol</t>
  </si>
  <si>
    <t>Data downloaded from USGS and Division of Water Rights website.</t>
  </si>
  <si>
    <t>Wfork</t>
  </si>
  <si>
    <t>Converted cfs to acft</t>
  </si>
  <si>
    <t>summed acft by water year- water year 2001 = 10/01/2001 - 09-30-2002</t>
  </si>
  <si>
    <t>BigSpring</t>
  </si>
  <si>
    <t>Insecticide</t>
  </si>
  <si>
    <t>Liability / Crop Insurance</t>
  </si>
  <si>
    <t>Herbicide</t>
  </si>
  <si>
    <t>Accounting and Legal</t>
  </si>
  <si>
    <t>Fertilizer</t>
  </si>
  <si>
    <t>Office and Travel</t>
  </si>
  <si>
    <t>Testing (Soil and Forage)</t>
  </si>
  <si>
    <t>Annual Investment Insurance</t>
  </si>
  <si>
    <t>Seed</t>
  </si>
  <si>
    <t>Annual Investment Taxes</t>
  </si>
  <si>
    <t>Labor</t>
  </si>
  <si>
    <t>Operator Labor</t>
  </si>
  <si>
    <t>Fuel and Lube</t>
  </si>
  <si>
    <t>Maintenance</t>
  </si>
  <si>
    <t>Season</t>
  </si>
  <si>
    <t xml:space="preserve"> "year"</t>
  </si>
  <si>
    <t>day</t>
  </si>
  <si>
    <t>Daily gage height in FEET</t>
  </si>
  <si>
    <t>This sheet contaoins water use for users that do not use water for irrigation but are tiered in agricultural users</t>
  </si>
  <si>
    <t>Average Water Use</t>
  </si>
  <si>
    <t>Source:</t>
  </si>
  <si>
    <t>Utah Consumptive Use Report (Hardware Ranch Station)</t>
  </si>
  <si>
    <t>Seasonal Water Requirement</t>
  </si>
  <si>
    <t>Irrigation Efficiency</t>
  </si>
  <si>
    <t>Hay - Other</t>
  </si>
  <si>
    <t>Alfalfa - Beef</t>
  </si>
  <si>
    <t>Alfalfa - Dairy</t>
  </si>
  <si>
    <t>Apples / Cherries</t>
  </si>
  <si>
    <t>a1</t>
  </si>
  <si>
    <t xml:space="preserve">South fork </t>
  </si>
  <si>
    <t>Yes</t>
  </si>
  <si>
    <t>For Reserve</t>
  </si>
  <si>
    <t>Buy</t>
  </si>
  <si>
    <t>a2</t>
  </si>
  <si>
    <t>No</t>
  </si>
  <si>
    <t>From Reserve</t>
  </si>
  <si>
    <t>Sell</t>
  </si>
  <si>
    <t>From Other Users</t>
  </si>
  <si>
    <t>Do Nothing</t>
  </si>
  <si>
    <t>Daily Gage Height</t>
  </si>
  <si>
    <t>Area_pred</t>
  </si>
  <si>
    <t>The Area is calculated with polynomial regression of degree 3 in R using the WEAP data as training model</t>
  </si>
  <si>
    <t>WEAP Data</t>
  </si>
  <si>
    <t>elevation (ft)</t>
  </si>
  <si>
    <t>STOR (AF)</t>
  </si>
  <si>
    <t>Area Acres</t>
  </si>
  <si>
    <t>Month</t>
  </si>
  <si>
    <t>evap(ft)</t>
  </si>
  <si>
    <t>t1</t>
  </si>
  <si>
    <t>t2</t>
  </si>
  <si>
    <t>t3</t>
  </si>
  <si>
    <t>t4</t>
  </si>
  <si>
    <t>t5</t>
  </si>
  <si>
    <t>t6</t>
  </si>
  <si>
    <t>t7</t>
  </si>
  <si>
    <t>t8</t>
  </si>
  <si>
    <t>t9</t>
  </si>
  <si>
    <t>t10</t>
  </si>
  <si>
    <t>t11</t>
  </si>
  <si>
    <t>t12</t>
  </si>
  <si>
    <t>Area (Acre)</t>
  </si>
  <si>
    <t>Storage (Acre-Feet)</t>
  </si>
  <si>
    <t>Facilitator: 1 person to setup in Google Sheets (see Setup , invite participants, and organize play)</t>
  </si>
  <si>
    <t>Time: 1.5 to 2 hours.</t>
  </si>
  <si>
    <t>Participants continue to enter values in Year 1 (Column C) to Year 4 (Column F) in each round, one year at a time.</t>
  </si>
  <si>
    <t xml:space="preserve">Water Use </t>
  </si>
  <si>
    <t xml:space="preserve">Ag Water Use - Tiers </t>
  </si>
  <si>
    <t>Non Ag Water Use - Tiers</t>
  </si>
  <si>
    <t>El_Area_Calc</t>
  </si>
  <si>
    <t>Hyrum&amp;Paradise</t>
  </si>
  <si>
    <t>LandUse</t>
  </si>
  <si>
    <t>Non Irr Use</t>
  </si>
  <si>
    <t>Averge water use for agricultrual users in each tier</t>
  </si>
  <si>
    <t>Averge water use for non agricultral users in each tier</t>
  </si>
  <si>
    <t>Details of water rights, water use from 2010-2022 and tiers for all users included in the model + Water rights and water use summed up for users in each tier</t>
  </si>
  <si>
    <t xml:space="preserve">Details of water rights and use for Hyrum &amp; Paradise city </t>
  </si>
  <si>
    <t>Details of land use for each canal company</t>
  </si>
  <si>
    <t>Water use for non-ag purposes that are tiered with ag users</t>
  </si>
  <si>
    <t>Reservoir elevation, area, storage data</t>
  </si>
  <si>
    <t>Add a line item for water for Great Salt Lake and add the water bought by bank for GSL.</t>
  </si>
  <si>
    <t>Net water available in the bank to use for Great Salt Lake.</t>
  </si>
  <si>
    <t>Enter the expected # of connections</t>
  </si>
  <si>
    <t>Enter the price to Buy water from the bank OR to sell to bank [$ per acft]</t>
  </si>
  <si>
    <t>Current residential water connections :  ~ 2900 - 3000</t>
  </si>
  <si>
    <t>Last Updated</t>
  </si>
  <si>
    <t>Groundwater - acft</t>
  </si>
  <si>
    <t>HUC 10 CODE</t>
  </si>
  <si>
    <t>HUC 10 NAME</t>
  </si>
  <si>
    <t>Irrigation (Acres)</t>
  </si>
  <si>
    <t>Domestic (EDU)</t>
  </si>
  <si>
    <t>Stockwater (ELU)</t>
  </si>
  <si>
    <t>Domestic (ACFT)</t>
  </si>
  <si>
    <t>Stockwater (ACFT)</t>
  </si>
  <si>
    <t>Headwaters Little Bear River</t>
  </si>
  <si>
    <t>Outlet Little Bear River</t>
  </si>
  <si>
    <t>Irrigation from wells</t>
  </si>
  <si>
    <t>Domestic water use</t>
  </si>
  <si>
    <t>For the 288000 acres of Cache Valley the GW available is equal to 40 million acft (Bjorhund and Mc. Greevy 1971). By relationship for the Little Bear River area of 147374 acres the volume of GW is equal to 20468611 acft per year</t>
  </si>
  <si>
    <t>Volume of GW (acft)</t>
  </si>
  <si>
    <t>Robinson (1999) estimated a recharge of 215 cfs fo Cache Valley</t>
  </si>
  <si>
    <t>Water Available per water source</t>
  </si>
  <si>
    <t>Surface water (acft)</t>
  </si>
  <si>
    <t>Groundwater (acft)</t>
  </si>
  <si>
    <t>Groundwater agriculture</t>
  </si>
  <si>
    <t>GW use based on DWR registers</t>
  </si>
  <si>
    <t>Groundwater Agricultural Users</t>
  </si>
  <si>
    <t>Volume of water available to trade [acre-ft]</t>
  </si>
  <si>
    <t>Available surfacewater before allocation</t>
  </si>
  <si>
    <t>Available groundwater before allocation</t>
  </si>
  <si>
    <t>User Trades - Surface Water Bought (+), Sold (-) or Leased [acft]</t>
  </si>
  <si>
    <t>User Trades - Groundwater Bought (+), Sold (-) or Leased [acft]</t>
  </si>
  <si>
    <t>Surface Water Bank Summary</t>
  </si>
  <si>
    <t>Groundwater Bank Summary</t>
  </si>
  <si>
    <t>Volume of surfacewater available after allocation and trades [acft]</t>
  </si>
  <si>
    <t>Volume of groundwater available after allocation and trades [acft]</t>
  </si>
  <si>
    <t>Surfacewater available for Great Salt Lake [acft]</t>
  </si>
  <si>
    <t>Groundwater available for Great Salt Lake [acft]</t>
  </si>
  <si>
    <t>End of Year Reservoir Storage [acft]</t>
  </si>
  <si>
    <t>End of Year Reservoir Active Storage [acft]</t>
  </si>
  <si>
    <t>End of year surface water bank storage [acft]</t>
  </si>
  <si>
    <t>End of year groundwater storage [acft]</t>
  </si>
  <si>
    <t>Reference annual recharge (acft)</t>
  </si>
  <si>
    <t>Select percentage of extractable groundwater (%)</t>
  </si>
  <si>
    <t>Groundwater reference values</t>
  </si>
  <si>
    <t>Select recharge percentage of surface water to groundwater (%)</t>
  </si>
  <si>
    <t>Select recharge percentage of groundwater to surface water (%)</t>
  </si>
  <si>
    <t>Define volume of water to Buy (-) or Sell (+) [acre-ft] for reservoir storage</t>
  </si>
  <si>
    <t>Define volume of water to Sell (+) [acre-ft] for groundwater recharge</t>
  </si>
  <si>
    <t>Model Assumptions</t>
  </si>
  <si>
    <t>Reservoir Max elevation (feet)</t>
  </si>
  <si>
    <t>For the first year the value is calculated based on the percentage of extractable groundwater and the volume of groundwater</t>
  </si>
  <si>
    <t>Available stored volume [acft]</t>
  </si>
  <si>
    <t>If the water available is less than or equal to the historic average use, the user gets the water available. Otherwise, the user gets the water equal to historic water diversion MINUS the non - agricultural water use</t>
  </si>
  <si>
    <t>The volume of water used for domestic purposes is extracted from the DWR database assuming that the groundwater aquifer has the same extent than the watershed</t>
  </si>
  <si>
    <t>For groundwater user can only sell the water for aquifer artificial recharge</t>
  </si>
  <si>
    <t>The percentage of area available for cropping from groundwater was calculated based on the DWR information assuming that the groundwater aquifer has the same extent of the watershed</t>
  </si>
  <si>
    <t>Enter groundwater percentage that influences Great Salt Lake volume [%] (2-40)</t>
  </si>
  <si>
    <t>Value is calculated based in the available groundwater storage and the percentage selected by the user</t>
  </si>
  <si>
    <t>If the user requires more water than the allocation, the water is bought from the bank. If they decide to use less than the allocated water, the remaining water can be sold to bank</t>
  </si>
  <si>
    <t>Little Bear River Groundwater Bank - Activity to simulate an Online Groundwater Market in Little Bear River, UT</t>
  </si>
  <si>
    <t>Acknowledgement :This model has been adapted from Akbar and Rosenberg  (2024). Collaborative Model for Water Bank in Cache Valley, UT.</t>
  </si>
  <si>
    <t>Pamela Claure Gutierrez</t>
  </si>
  <si>
    <t>liliana.claure@usu.edu</t>
  </si>
  <si>
    <t>Author:</t>
  </si>
  <si>
    <t>This tool gives users the opportunity to  enagage in an online groundwater bank setup for the Little Bear River, UT</t>
  </si>
  <si>
    <t xml:space="preserve">Little Bear River Groundwater Bank </t>
  </si>
  <si>
    <t>Assign participants and define water use strategy. Cell C6 to D11</t>
  </si>
  <si>
    <r>
      <t>Rows</t>
    </r>
    <r>
      <rPr>
        <sz val="11"/>
        <color rgb="FF0070C0"/>
        <rFont val="Calibri"/>
        <family val="2"/>
      </rPr>
      <t xml:space="preserve"> 7-11</t>
    </r>
    <r>
      <rPr>
        <sz val="11"/>
        <color theme="1"/>
        <rFont val="Calibri"/>
        <family val="2"/>
      </rPr>
      <t xml:space="preserve">, participants select a </t>
    </r>
    <r>
      <rPr>
        <b/>
        <sz val="11"/>
        <color theme="1"/>
        <rFont val="Calibri"/>
        <family val="2"/>
      </rPr>
      <t>Party</t>
    </r>
    <r>
      <rPr>
        <sz val="11"/>
        <color theme="1"/>
        <rFont val="Calibri"/>
        <family val="2"/>
      </rPr>
      <t xml:space="preserve"> and enter a </t>
    </r>
    <r>
      <rPr>
        <b/>
        <sz val="11"/>
        <color theme="1"/>
        <rFont val="Calibri"/>
        <family val="2"/>
      </rPr>
      <t>Strategy</t>
    </r>
    <r>
      <rPr>
        <sz val="11"/>
        <color theme="1"/>
        <rFont val="Calibri"/>
        <family val="2"/>
      </rPr>
      <t>.  A party includes water users grouped into different tiers based on their proximity and main source of water / water rights and water use.</t>
    </r>
  </si>
  <si>
    <r>
      <rPr>
        <sz val="11"/>
        <color rgb="FF000000"/>
        <rFont val="Calibri"/>
        <family val="2"/>
      </rPr>
      <t xml:space="preserve">Move to </t>
    </r>
    <r>
      <rPr>
        <sz val="11"/>
        <color rgb="FF0432FF"/>
        <rFont val="Calibri"/>
        <family val="2"/>
      </rPr>
      <t xml:space="preserve">Row 34. </t>
    </r>
  </si>
  <si>
    <t>B- Choose Water Inflow Data and Groundwater Data</t>
  </si>
  <si>
    <t>Participants jointly decide the percentile flow for respective year depending upon if participant decide it's a dry, wet or an average year.</t>
  </si>
  <si>
    <t xml:space="preserve">a. </t>
  </si>
  <si>
    <t>Participants jointly decide the percentage of extractable groundwater</t>
  </si>
  <si>
    <t>Participants jointly decide the percentage of  surface water to groundwater recharge</t>
  </si>
  <si>
    <t>Participants jointly decide the percentage of  groundwater to surface water recharge</t>
  </si>
  <si>
    <t xml:space="preserve">C- Decide Water Allocation  </t>
  </si>
  <si>
    <t>Model allocates water to users based on historic average water diverted form the source in the case of surface water and based on water rights in the case of groundwater</t>
  </si>
  <si>
    <r>
      <rPr>
        <sz val="11"/>
        <color rgb="FF0432FF"/>
        <rFont val="Calibri"/>
        <family val="2"/>
      </rPr>
      <t>Row 58-104</t>
    </r>
    <r>
      <rPr>
        <sz val="11"/>
        <color rgb="FF000000"/>
        <rFont val="Calibri"/>
        <family val="2"/>
      </rPr>
      <t>- water requirement for the year is calculated based on different decisions made by the users. Based on the water allocation users decide if they want to buy or sell water to the bank, decide the price per acft and the consumptive use for that year</t>
    </r>
  </si>
  <si>
    <r>
      <rPr>
        <sz val="11"/>
        <color rgb="FF000000"/>
        <rFont val="Calibri"/>
        <family val="2"/>
      </rPr>
      <t>Move back to</t>
    </r>
    <r>
      <rPr>
        <sz val="11"/>
        <color rgb="FF0432FF"/>
        <rFont val="Calibri"/>
        <family val="2"/>
      </rPr>
      <t xml:space="preserve"> Row 34</t>
    </r>
    <r>
      <rPr>
        <sz val="11"/>
        <color rgb="FF000000"/>
        <rFont val="Calibri"/>
        <family val="2"/>
      </rPr>
      <t xml:space="preserve"> to play another round for next year.</t>
    </r>
  </si>
  <si>
    <r>
      <t xml:space="preserve">Move to </t>
    </r>
    <r>
      <rPr>
        <sz val="11"/>
        <color rgb="FF0432FF"/>
        <rFont val="Calibri"/>
        <family val="2"/>
      </rPr>
      <t>Row 44</t>
    </r>
    <r>
      <rPr>
        <sz val="11"/>
        <color theme="1"/>
        <rFont val="Calibri"/>
        <family val="2"/>
      </rPr>
      <t xml:space="preserve">. </t>
    </r>
  </si>
  <si>
    <r>
      <t xml:space="preserve">Move to </t>
    </r>
    <r>
      <rPr>
        <sz val="11"/>
        <color rgb="FF0432FF"/>
        <rFont val="Calibri"/>
        <family val="2"/>
      </rPr>
      <t>Row 46</t>
    </r>
    <r>
      <rPr>
        <sz val="11"/>
        <color theme="1"/>
        <rFont val="Calibri"/>
        <family val="2"/>
      </rPr>
      <t xml:space="preserve">. </t>
    </r>
  </si>
  <si>
    <r>
      <t xml:space="preserve">Move to </t>
    </r>
    <r>
      <rPr>
        <sz val="11"/>
        <color rgb="FF0432FF"/>
        <rFont val="Calibri"/>
        <family val="2"/>
      </rPr>
      <t>Row 47</t>
    </r>
    <r>
      <rPr>
        <sz val="11"/>
        <color theme="1"/>
        <rFont val="Calibri"/>
        <family val="2"/>
      </rPr>
      <t xml:space="preserve">. </t>
    </r>
  </si>
  <si>
    <r>
      <t xml:space="preserve">Participants instructions are given bold </t>
    </r>
    <r>
      <rPr>
        <b/>
        <sz val="12"/>
        <color rgb="FF0432FF"/>
        <rFont val="Calibri (Body)"/>
      </rPr>
      <t xml:space="preserve">blue </t>
    </r>
    <r>
      <rPr>
        <b/>
        <sz val="12"/>
        <color theme="1"/>
        <rFont val="Calibri (Body)"/>
      </rPr>
      <t>text</t>
    </r>
  </si>
  <si>
    <t>Cell Types Explanation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</si>
</sst>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
    <numFmt numFmtId="165" formatCode="0.0"/>
    <numFmt numFmtId="166" formatCode="0.000"/>
    <numFmt numFmtId="167" formatCode="[$-409]mmmm\-yy;@"/>
    <numFmt numFmtId="168" formatCode="_(&quot;$&quot;* #,##0_);_(&quot;$&quot;* \(#,##0\);_(&quot;$&quot;* &quot;-&quot;??_);_(@_)"/>
    <numFmt numFmtId="169" formatCode="&quot;$&quot;#,##0"/>
    <numFmt numFmtId="170" formatCode="[$-F800]dddd\,\ mmmm\ dd\,\ yyyy"/>
    <numFmt numFmtId="171" formatCode="0.0000000000"/>
    <numFmt numFmtId="172" formatCode="0.000000000"/>
    <numFmt numFmtId="173" formatCode="_(* #,##0_);_(* \(#,##0\);_(* &quot;-&quot;??_);_(@_)"/>
    <numFmt numFmtId="174" formatCode="[$-409]d\-mmm\-yyyy;@"/>
    <numFmt numFmtId="175" formatCode="0.0000"/>
  </numFmts>
  <fonts count="74">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2"/>
      <color theme="0"/>
      <name val="Calibri"/>
      <family val="2"/>
      <scheme val="minor"/>
    </font>
    <font>
      <sz val="11"/>
      <color theme="1"/>
      <name val="Calibri"/>
      <family val="2"/>
      <scheme val="minor"/>
    </font>
    <font>
      <sz val="11"/>
      <color theme="1"/>
      <name val="Calibri"/>
      <family val="2"/>
    </font>
    <font>
      <b/>
      <sz val="11"/>
      <color theme="1"/>
      <name val="Calibri"/>
      <family val="2"/>
    </font>
    <font>
      <u/>
      <sz val="11"/>
      <color theme="10"/>
      <name val="Calibri"/>
      <family val="2"/>
    </font>
    <font>
      <u/>
      <sz val="11"/>
      <color theme="10"/>
      <name val="Calibri"/>
      <family val="2"/>
      <scheme val="minor"/>
    </font>
    <font>
      <sz val="11"/>
      <name val="Calibri"/>
      <family val="2"/>
    </font>
    <font>
      <sz val="11"/>
      <color rgb="FFFF0000"/>
      <name val="Calibri"/>
      <family val="2"/>
    </font>
    <font>
      <sz val="11"/>
      <color rgb="FF0432FF"/>
      <name val="Calibri"/>
      <family val="2"/>
    </font>
    <font>
      <sz val="11"/>
      <color rgb="FF0070C0"/>
      <name val="Calibri"/>
      <family val="2"/>
    </font>
    <font>
      <b/>
      <sz val="11"/>
      <color rgb="FF0000FF"/>
      <name val="Calibri"/>
      <family val="2"/>
    </font>
    <font>
      <sz val="9"/>
      <color theme="1"/>
      <name val="Calibri"/>
      <family val="2"/>
      <scheme val="minor"/>
    </font>
    <font>
      <b/>
      <sz val="12"/>
      <color theme="2" tint="-0.89999084444715716"/>
      <name val="Calibri"/>
      <family val="2"/>
    </font>
    <font>
      <b/>
      <sz val="11"/>
      <color theme="1"/>
      <name val="Calibri"/>
      <family val="2"/>
      <scheme val="minor"/>
    </font>
    <font>
      <b/>
      <sz val="9"/>
      <color rgb="FF000000"/>
      <name val="Tahoma"/>
      <family val="2"/>
    </font>
    <font>
      <sz val="9"/>
      <color rgb="FF000000"/>
      <name val="Tahoma"/>
      <family val="2"/>
    </font>
    <font>
      <sz val="14"/>
      <color theme="5" tint="-0.499984740745262"/>
      <name val="Calibri"/>
      <family val="2"/>
      <scheme val="minor"/>
    </font>
    <font>
      <sz val="14"/>
      <color theme="1"/>
      <name val="Calibri"/>
      <family val="2"/>
      <scheme val="minor"/>
    </font>
    <font>
      <b/>
      <sz val="14"/>
      <color theme="0"/>
      <name val="Calibri"/>
      <family val="2"/>
      <scheme val="minor"/>
    </font>
    <font>
      <b/>
      <sz val="14"/>
      <color theme="1"/>
      <name val="Calibri"/>
      <family val="2"/>
      <scheme val="minor"/>
    </font>
    <font>
      <sz val="10"/>
      <color rgb="FF000000"/>
      <name val="Helvetica Neue"/>
      <family val="2"/>
    </font>
    <font>
      <sz val="11"/>
      <color rgb="FFFF0000"/>
      <name val="Calibri"/>
      <family val="2"/>
      <scheme val="minor"/>
    </font>
    <font>
      <sz val="10"/>
      <color rgb="FF000000"/>
      <name val="Segoe UI"/>
      <family val="2"/>
    </font>
    <font>
      <sz val="11"/>
      <color rgb="FF000000"/>
      <name val="Calibri"/>
      <family val="2"/>
      <scheme val="minor"/>
    </font>
    <font>
      <sz val="10"/>
      <color rgb="FF000000"/>
      <name val="Arial Unicode MS"/>
      <family val="2"/>
    </font>
    <font>
      <b/>
      <sz val="11"/>
      <color rgb="FF0070C0"/>
      <name val="Calibri"/>
      <family val="2"/>
      <scheme val="minor"/>
    </font>
    <font>
      <b/>
      <sz val="10"/>
      <color rgb="FF000000"/>
      <name val="Tahoma"/>
      <family val="2"/>
    </font>
    <font>
      <sz val="10"/>
      <color rgb="FF000000"/>
      <name val="Tahoma"/>
      <family val="2"/>
    </font>
    <font>
      <sz val="11"/>
      <color rgb="FF0432FF"/>
      <name val="Calibri"/>
      <family val="2"/>
      <scheme val="minor"/>
    </font>
    <font>
      <sz val="10"/>
      <color rgb="FF000000"/>
      <name val="Times New Roman"/>
      <family val="2"/>
    </font>
    <font>
      <sz val="11"/>
      <color rgb="FF000000"/>
      <name val="Times New Roman"/>
      <family val="2"/>
    </font>
    <font>
      <sz val="11"/>
      <name val="Times New Roman"/>
      <family val="1"/>
    </font>
    <font>
      <b/>
      <sz val="12"/>
      <color theme="1"/>
      <name val="Calibri"/>
      <family val="2"/>
      <scheme val="minor"/>
    </font>
    <font>
      <sz val="12"/>
      <color theme="5" tint="-0.499984740745262"/>
      <name val="Calibri"/>
      <family val="2"/>
      <scheme val="minor"/>
    </font>
    <font>
      <sz val="11"/>
      <color rgb="FF000000"/>
      <name val="Calibri"/>
      <family val="2"/>
    </font>
    <font>
      <b/>
      <sz val="11"/>
      <color rgb="FF000000"/>
      <name val="Calibri"/>
      <family val="2"/>
    </font>
    <font>
      <u/>
      <sz val="12"/>
      <color theme="10"/>
      <name val="Calibri"/>
      <family val="2"/>
      <scheme val="minor"/>
    </font>
    <font>
      <sz val="12"/>
      <color rgb="FF000000"/>
      <name val="Calibri"/>
      <family val="2"/>
      <scheme val="minor"/>
    </font>
    <font>
      <sz val="12"/>
      <name val="Calibri"/>
      <family val="2"/>
      <scheme val="minor"/>
    </font>
    <font>
      <sz val="12"/>
      <color rgb="FF833C0C"/>
      <name val="Calibri"/>
      <family val="2"/>
    </font>
    <font>
      <sz val="12"/>
      <color rgb="FF3F3F76"/>
      <name val="Calibri"/>
      <family val="2"/>
      <scheme val="minor"/>
    </font>
    <font>
      <sz val="12"/>
      <color rgb="FF833C0C"/>
      <name val="Calibri"/>
      <family val="2"/>
      <scheme val="minor"/>
    </font>
    <font>
      <b/>
      <sz val="12"/>
      <color rgb="FFC00000"/>
      <name val="Calibri"/>
      <family val="2"/>
      <scheme val="minor"/>
    </font>
    <font>
      <sz val="12"/>
      <color rgb="FFC00000"/>
      <name val="Calibri"/>
      <family val="2"/>
      <scheme val="minor"/>
    </font>
    <font>
      <sz val="12"/>
      <color rgb="FF0432FF"/>
      <name val="Calibri"/>
      <family val="2"/>
      <scheme val="minor"/>
    </font>
    <font>
      <b/>
      <sz val="12"/>
      <color rgb="FF0432FF"/>
      <name val="Calibri (Body)"/>
    </font>
    <font>
      <b/>
      <sz val="12"/>
      <color theme="1"/>
      <name val="Calibri (Body)"/>
    </font>
    <font>
      <b/>
      <sz val="12"/>
      <color rgb="FF0432FF"/>
      <name val="Calibri"/>
      <family val="2"/>
      <scheme val="minor"/>
    </font>
    <font>
      <b/>
      <sz val="12"/>
      <name val="Calibri"/>
      <family val="2"/>
      <scheme val="minor"/>
    </font>
    <font>
      <sz val="12"/>
      <color rgb="FFFF0000"/>
      <name val="Calibri"/>
      <family val="2"/>
      <scheme val="minor"/>
    </font>
    <font>
      <b/>
      <sz val="12"/>
      <color rgb="FFFF0000"/>
      <name val="Calibri"/>
      <family val="2"/>
      <scheme val="minor"/>
    </font>
    <font>
      <u/>
      <sz val="12"/>
      <color rgb="FF0070C0"/>
      <name val="Calibri"/>
      <family val="2"/>
      <scheme val="minor"/>
    </font>
    <font>
      <sz val="11"/>
      <name val="Calibri"/>
      <family val="2"/>
      <scheme val="minor"/>
    </font>
    <font>
      <u/>
      <sz val="12"/>
      <color rgb="FF0432FF"/>
      <name val="Calibri"/>
      <family val="2"/>
      <scheme val="minor"/>
    </font>
    <font>
      <sz val="14"/>
      <color rgb="FF000000"/>
      <name val="Arial"/>
      <family val="2"/>
    </font>
    <font>
      <sz val="16"/>
      <color rgb="FF212529"/>
      <name val="Helvetica Neue"/>
      <family val="2"/>
    </font>
    <font>
      <b/>
      <sz val="12"/>
      <color theme="5" tint="-0.499984740745262"/>
      <name val="Calibri"/>
      <family val="2"/>
      <scheme val="minor"/>
    </font>
    <font>
      <sz val="12"/>
      <color rgb="FF000000"/>
      <name val="Calibri"/>
      <family val="2"/>
    </font>
    <font>
      <i/>
      <sz val="12"/>
      <color theme="5" tint="-0.499984740745262"/>
      <name val="Calibri"/>
      <family val="2"/>
      <scheme val="minor"/>
    </font>
    <font>
      <b/>
      <sz val="9"/>
      <color theme="1"/>
      <name val="Calibri"/>
      <family val="2"/>
      <scheme val="minor"/>
    </font>
    <font>
      <b/>
      <sz val="18"/>
      <color theme="1"/>
      <name val="Calibri"/>
      <family val="2"/>
      <scheme val="minor"/>
    </font>
  </fonts>
  <fills count="30">
    <fill>
      <patternFill patternType="none"/>
    </fill>
    <fill>
      <patternFill patternType="gray125"/>
    </fill>
    <fill>
      <patternFill patternType="solid">
        <fgColor theme="9" tint="0.79998168889431442"/>
        <bgColor indexed="64"/>
      </patternFill>
    </fill>
    <fill>
      <patternFill patternType="solid">
        <fgColor rgb="FFE2EFD9"/>
        <bgColor rgb="FFE2EFD9"/>
      </patternFill>
    </fill>
    <fill>
      <patternFill patternType="solid">
        <fgColor theme="4" tint="0.79998168889431442"/>
        <bgColor rgb="FFDEEAF6"/>
      </patternFill>
    </fill>
    <fill>
      <patternFill patternType="solid">
        <fgColor theme="4" tint="0.79998168889431442"/>
        <bgColor indexed="64"/>
      </patternFill>
    </fill>
    <fill>
      <patternFill patternType="solid">
        <fgColor theme="9" tint="0.79998168889431442"/>
        <bgColor rgb="FFE2EFD9"/>
      </patternFill>
    </fill>
    <fill>
      <patternFill patternType="solid">
        <fgColor rgb="FFFEF2CB"/>
        <bgColor rgb="FFFEF2CB"/>
      </patternFill>
    </fill>
    <fill>
      <patternFill patternType="solid">
        <fgColor rgb="FFDEEAF6"/>
        <bgColor rgb="FFDEEAF6"/>
      </patternFill>
    </fill>
    <fill>
      <patternFill patternType="solid">
        <fgColor theme="5" tint="0.59999389629810485"/>
        <bgColor indexed="64"/>
      </patternFill>
    </fill>
    <fill>
      <patternFill patternType="solid">
        <fgColor rgb="FF00B050"/>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2F2F2"/>
      </patternFill>
    </fill>
    <fill>
      <patternFill patternType="solid">
        <fgColor theme="4" tint="0.59999389629810485"/>
        <bgColor indexed="65"/>
      </patternFill>
    </fill>
    <fill>
      <patternFill patternType="solid">
        <fgColor theme="5" tint="0.59999389629810485"/>
        <bgColor indexed="65"/>
      </patternFill>
    </fill>
    <fill>
      <patternFill patternType="solid">
        <fgColor theme="8" tint="0.39997558519241921"/>
        <bgColor indexed="65"/>
      </patternFill>
    </fill>
    <fill>
      <patternFill patternType="solid">
        <fgColor theme="9" tint="0.59996337778862885"/>
        <bgColor indexed="65"/>
      </patternFill>
    </fill>
    <fill>
      <patternFill patternType="solid">
        <fgColor rgb="FF92D050"/>
      </patternFill>
    </fill>
    <fill>
      <patternFill patternType="solid">
        <fgColor rgb="FFF8CBAD"/>
        <bgColor rgb="FF000000"/>
      </patternFill>
    </fill>
    <fill>
      <patternFill patternType="solid">
        <fgColor rgb="FFFFCC99"/>
      </patternFill>
    </fill>
    <fill>
      <patternFill patternType="solid">
        <fgColor theme="4" tint="0.79998168889431442"/>
        <bgColor theme="4" tint="0.79998168889431442"/>
      </patternFill>
    </fill>
    <fill>
      <patternFill patternType="solid">
        <fgColor theme="9" tint="0.59999389629810485"/>
        <bgColor indexed="64"/>
      </patternFill>
    </fill>
    <fill>
      <patternFill patternType="solid">
        <fgColor theme="9" tint="0.59999389629810485"/>
        <bgColor indexed="65"/>
      </patternFill>
    </fill>
    <fill>
      <patternFill patternType="solid">
        <fgColor theme="6" tint="0.39997558519241921"/>
        <bgColor indexed="65"/>
      </patternFill>
    </fill>
    <fill>
      <patternFill patternType="solid">
        <fgColor theme="7" tint="0.79998168889431442"/>
        <bgColor indexed="65"/>
      </patternFill>
    </fill>
  </fills>
  <borders count="68">
    <border>
      <left/>
      <right/>
      <top/>
      <bottom/>
      <diagonal/>
    </border>
    <border>
      <left style="thin">
        <color rgb="FF7F7F7F"/>
      </left>
      <right style="thin">
        <color rgb="FF7F7F7F"/>
      </right>
      <top style="thin">
        <color rgb="FF7F7F7F"/>
      </top>
      <bottom style="thin">
        <color rgb="FF7F7F7F"/>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rgb="FF000000"/>
      </left>
      <right/>
      <top/>
      <bottom style="thin">
        <color indexed="64"/>
      </bottom>
      <diagonal/>
    </border>
    <border>
      <left style="thin">
        <color indexed="64"/>
      </left>
      <right style="thin">
        <color rgb="FF000000"/>
      </right>
      <top/>
      <bottom style="thin">
        <color indexed="64"/>
      </bottom>
      <diagonal/>
    </border>
    <border>
      <left style="thin">
        <color rgb="FF000000"/>
      </left>
      <right/>
      <top/>
      <bottom/>
      <diagonal/>
    </border>
    <border>
      <left style="thin">
        <color indexed="64"/>
      </left>
      <right style="thin">
        <color rgb="FF000000"/>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rgb="FF7F7F7F"/>
      </left>
      <right/>
      <top style="thin">
        <color rgb="FF7F7F7F"/>
      </top>
      <bottom style="thin">
        <color rgb="FF7F7F7F"/>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style="thin">
        <color rgb="FF7F7F7F"/>
      </left>
      <right style="thin">
        <color rgb="FF7F7F7F"/>
      </right>
      <top/>
      <bottom style="thin">
        <color rgb="FF7F7F7F"/>
      </bottom>
      <diagonal/>
    </border>
    <border>
      <left style="thin">
        <color rgb="FF7F7F7F"/>
      </left>
      <right/>
      <top/>
      <bottom/>
      <diagonal/>
    </border>
    <border>
      <left style="thin">
        <color indexed="64"/>
      </left>
      <right/>
      <top style="thin">
        <color indexed="64"/>
      </top>
      <bottom/>
      <diagonal/>
    </border>
    <border>
      <left style="thin">
        <color indexed="64"/>
      </left>
      <right style="thin">
        <color indexed="64"/>
      </right>
      <top style="thin">
        <color indexed="64"/>
      </top>
      <bottom style="thin">
        <color rgb="FF000000"/>
      </bottom>
      <diagonal/>
    </border>
    <border>
      <left/>
      <right/>
      <top/>
      <bottom style="thin">
        <color theme="4" tint="0.39997558519241921"/>
      </bottom>
      <diagonal/>
    </border>
    <border>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
      <left style="thin">
        <color rgb="FF7F7F7F"/>
      </left>
      <right/>
      <top/>
      <bottom style="thin">
        <color rgb="FF7F7F7F"/>
      </bottom>
      <diagonal/>
    </border>
    <border>
      <left/>
      <right style="thin">
        <color indexed="64"/>
      </right>
      <top style="thin">
        <color indexed="64"/>
      </top>
      <bottom style="thin">
        <color rgb="FF000000"/>
      </bottom>
      <diagonal/>
    </border>
    <border>
      <left/>
      <right style="thin">
        <color rgb="FF7F7F7F"/>
      </right>
      <top/>
      <bottom style="thin">
        <color rgb="FF7F7F7F"/>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rgb="FF7F7F7F"/>
      </left>
      <right style="thin">
        <color rgb="FF7F7F7F"/>
      </right>
      <top style="thin">
        <color rgb="FF7F7F7F"/>
      </top>
      <bottom style="medium">
        <color indexed="64"/>
      </bottom>
      <diagonal/>
    </border>
    <border>
      <left/>
      <right/>
      <top style="thin">
        <color theme="2" tint="-0.249977111117893"/>
      </top>
      <bottom/>
      <diagonal/>
    </border>
    <border>
      <left style="thin">
        <color indexed="64"/>
      </left>
      <right style="thin">
        <color indexed="64"/>
      </right>
      <top style="thin">
        <color theme="2" tint="-0.249977111117893"/>
      </top>
      <bottom style="thin">
        <color indexed="64"/>
      </bottom>
      <diagonal/>
    </border>
    <border>
      <left style="thin">
        <color rgb="FF7F7F7F"/>
      </left>
      <right style="thin">
        <color rgb="FF7F7F7F"/>
      </right>
      <top style="thin">
        <color rgb="FF7F7F7F"/>
      </top>
      <bottom style="thin">
        <color theme="2" tint="-0.499984740745262"/>
      </bottom>
      <diagonal/>
    </border>
    <border>
      <left style="thin">
        <color rgb="FF7F7F7F"/>
      </left>
      <right style="thin">
        <color rgb="FF7F7F7F"/>
      </right>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bottom style="thin">
        <color theme="2" tint="-0.499984740745262"/>
      </bottom>
      <diagonal/>
    </border>
    <border>
      <left style="thin">
        <color rgb="FF7F7F7F"/>
      </left>
      <right style="thin">
        <color rgb="FF7F7F7F"/>
      </right>
      <top/>
      <bottom style="medium">
        <color indexed="64"/>
      </bottom>
      <diagonal/>
    </border>
    <border>
      <left style="thin">
        <color rgb="FF7F7F7F"/>
      </left>
      <right style="thin">
        <color rgb="FF7F7F7F"/>
      </right>
      <top style="thin">
        <color theme="2" tint="-0.499984740745262"/>
      </top>
      <bottom style="thin">
        <color theme="2" tint="-0.499984740745262"/>
      </bottom>
      <diagonal/>
    </border>
    <border>
      <left style="thin">
        <color theme="2" tint="-0.499984740745262"/>
      </left>
      <right/>
      <top style="thin">
        <color rgb="FF7F7F7F"/>
      </top>
      <bottom style="thin">
        <color rgb="FF7F7F7F"/>
      </bottom>
      <diagonal/>
    </border>
    <border>
      <left style="thin">
        <color indexed="64"/>
      </left>
      <right/>
      <top style="thin">
        <color theme="2" tint="-0.499984740745262"/>
      </top>
      <bottom style="thin">
        <color theme="2" tint="-0.499984740745262"/>
      </bottom>
      <diagonal/>
    </border>
    <border>
      <left style="thin">
        <color indexed="64"/>
      </left>
      <right/>
      <top/>
      <bottom style="thin">
        <color rgb="FF000000"/>
      </bottom>
      <diagonal/>
    </border>
    <border>
      <left/>
      <right/>
      <top style="thin">
        <color rgb="FF7F7F7F"/>
      </top>
      <bottom style="thin">
        <color rgb="FF7F7F7F"/>
      </bottom>
      <diagonal/>
    </border>
    <border>
      <left style="thin">
        <color rgb="FF7F7F7F"/>
      </left>
      <right style="medium">
        <color indexed="64"/>
      </right>
      <top style="thin">
        <color rgb="FF7F7F7F"/>
      </top>
      <bottom/>
      <diagonal/>
    </border>
    <border>
      <left style="thin">
        <color rgb="FF000000"/>
      </left>
      <right style="thin">
        <color rgb="FF000000"/>
      </right>
      <top/>
      <bottom style="thin">
        <color rgb="FF000000"/>
      </bottom>
      <diagonal/>
    </border>
    <border>
      <left/>
      <right style="thin">
        <color rgb="FF7F7F7F"/>
      </right>
      <top style="thin">
        <color rgb="FF7F7F7F"/>
      </top>
      <bottom/>
      <diagonal/>
    </border>
    <border>
      <left style="thin">
        <color rgb="FF7F7F7F"/>
      </left>
      <right/>
      <top style="thin">
        <color rgb="FF7F7F7F"/>
      </top>
      <bottom/>
      <diagonal/>
    </border>
    <border>
      <left style="medium">
        <color indexed="64"/>
      </left>
      <right style="medium">
        <color indexed="64"/>
      </right>
      <top style="thin">
        <color rgb="FF7F7F7F"/>
      </top>
      <bottom style="thin">
        <color rgb="FF7F7F7F"/>
      </bottom>
      <diagonal/>
    </border>
  </borders>
  <cellStyleXfs count="26">
    <xf numFmtId="0" fontId="0" fillId="0" borderId="0"/>
    <xf numFmtId="0" fontId="14" fillId="0" borderId="0"/>
    <xf numFmtId="0" fontId="18" fillId="0" borderId="0" applyNumberFormat="0" applyFill="0" applyBorder="0" applyAlignment="0" applyProtection="0"/>
    <xf numFmtId="0" fontId="12" fillId="0" borderId="0"/>
    <xf numFmtId="0" fontId="12" fillId="0" borderId="0"/>
    <xf numFmtId="0" fontId="46" fillId="17" borderId="1" applyNumberFormat="0" applyAlignment="0" applyProtection="0"/>
    <xf numFmtId="0" fontId="12" fillId="1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13" fillId="22" borderId="0" applyNumberFormat="0" applyBorder="0" applyAlignment="0" applyProtection="0"/>
    <xf numFmtId="0" fontId="12" fillId="21" borderId="0" applyNumberFormat="0" applyBorder="0" applyAlignment="0" applyProtection="0"/>
    <xf numFmtId="0" fontId="41" fillId="0" borderId="0">
      <alignment horizontal="center" vertical="center"/>
    </xf>
    <xf numFmtId="0" fontId="11" fillId="0" borderId="0"/>
    <xf numFmtId="0" fontId="10" fillId="0" borderId="0"/>
    <xf numFmtId="0" fontId="49" fillId="0" borderId="0" applyNumberFormat="0" applyFill="0" applyBorder="0" applyAlignment="0" applyProtection="0"/>
    <xf numFmtId="0" fontId="53" fillId="24" borderId="1" applyNumberFormat="0" applyAlignment="0" applyProtection="0"/>
    <xf numFmtId="0" fontId="9" fillId="0" borderId="0"/>
    <xf numFmtId="0" fontId="8" fillId="0" borderId="0"/>
    <xf numFmtId="0" fontId="7" fillId="27" borderId="0" applyNumberFormat="0" applyBorder="0" applyAlignment="0" applyProtection="0"/>
    <xf numFmtId="44" fontId="12" fillId="0" borderId="0" applyFont="0" applyFill="0" applyBorder="0" applyAlignment="0" applyProtection="0"/>
    <xf numFmtId="43" fontId="12" fillId="0" borderId="0" applyFont="0" applyFill="0" applyBorder="0" applyAlignment="0" applyProtection="0"/>
    <xf numFmtId="0" fontId="12" fillId="28" borderId="0" applyNumberFormat="0" applyBorder="0" applyAlignment="0" applyProtection="0"/>
    <xf numFmtId="0" fontId="6" fillId="0" borderId="0"/>
    <xf numFmtId="0" fontId="5" fillId="0" borderId="0"/>
    <xf numFmtId="9" fontId="12" fillId="0" borderId="0" applyFont="0" applyFill="0" applyBorder="0" applyAlignment="0" applyProtection="0"/>
    <xf numFmtId="0" fontId="1" fillId="29" borderId="0" applyNumberFormat="0" applyBorder="0" applyAlignment="0" applyProtection="0"/>
  </cellStyleXfs>
  <cellXfs count="1030">
    <xf numFmtId="0" fontId="0" fillId="0" borderId="0" xfId="0"/>
    <xf numFmtId="0" fontId="14" fillId="0" borderId="0" xfId="1"/>
    <xf numFmtId="0" fontId="15" fillId="0" borderId="0" xfId="1" applyFont="1" applyAlignment="1">
      <alignment wrapText="1"/>
    </xf>
    <xf numFmtId="0" fontId="16" fillId="0" borderId="0" xfId="1" applyFont="1"/>
    <xf numFmtId="0" fontId="17" fillId="0" borderId="0" xfId="1" applyFont="1"/>
    <xf numFmtId="0" fontId="14" fillId="2" borderId="5" xfId="1" applyFill="1" applyBorder="1"/>
    <xf numFmtId="0" fontId="15" fillId="3" borderId="5" xfId="1" applyFont="1" applyFill="1" applyBorder="1" applyAlignment="1">
      <alignment vertical="top"/>
    </xf>
    <xf numFmtId="0" fontId="15" fillId="0" borderId="0" xfId="1" applyFont="1" applyAlignment="1">
      <alignment vertical="top"/>
    </xf>
    <xf numFmtId="0" fontId="16" fillId="0" borderId="0" xfId="1" applyFont="1" applyAlignment="1">
      <alignment vertical="top"/>
    </xf>
    <xf numFmtId="0" fontId="19" fillId="0" borderId="0" xfId="1" applyFont="1"/>
    <xf numFmtId="164" fontId="15" fillId="0" borderId="0" xfId="1" applyNumberFormat="1" applyFont="1" applyAlignment="1">
      <alignment vertical="top"/>
    </xf>
    <xf numFmtId="0" fontId="15" fillId="4" borderId="0" xfId="1" applyFont="1" applyFill="1" applyAlignment="1">
      <alignment horizontal="left" vertical="top"/>
    </xf>
    <xf numFmtId="164" fontId="15" fillId="4" borderId="0" xfId="1" applyNumberFormat="1" applyFont="1" applyFill="1" applyAlignment="1">
      <alignment horizontal="right" vertical="top"/>
    </xf>
    <xf numFmtId="0" fontId="17" fillId="0" borderId="0" xfId="1" applyFont="1" applyAlignment="1">
      <alignment vertical="top"/>
    </xf>
    <xf numFmtId="0" fontId="15" fillId="4" borderId="11" xfId="1" applyFont="1" applyFill="1" applyBorder="1" applyAlignment="1">
      <alignment vertical="top"/>
    </xf>
    <xf numFmtId="0" fontId="15" fillId="4" borderId="12" xfId="1" applyFont="1" applyFill="1" applyBorder="1" applyAlignment="1">
      <alignment vertical="top"/>
    </xf>
    <xf numFmtId="164" fontId="15" fillId="4" borderId="3" xfId="1" applyNumberFormat="1" applyFont="1" applyFill="1" applyBorder="1" applyAlignment="1">
      <alignment horizontal="right" vertical="top" wrapText="1"/>
    </xf>
    <xf numFmtId="164" fontId="15" fillId="4" borderId="0" xfId="1" applyNumberFormat="1" applyFont="1" applyFill="1" applyAlignment="1">
      <alignment horizontal="right" vertical="top" wrapText="1"/>
    </xf>
    <xf numFmtId="0" fontId="19" fillId="5" borderId="5" xfId="1" applyFont="1" applyFill="1" applyBorder="1" applyAlignment="1">
      <alignment horizontal="left"/>
    </xf>
    <xf numFmtId="164" fontId="15" fillId="4" borderId="0" xfId="1" applyNumberFormat="1" applyFont="1" applyFill="1" applyAlignment="1">
      <alignment horizontal="left" vertical="top" wrapText="1"/>
    </xf>
    <xf numFmtId="0" fontId="19" fillId="5" borderId="0" xfId="1" applyFont="1" applyFill="1" applyAlignment="1">
      <alignment horizontal="left"/>
    </xf>
    <xf numFmtId="0" fontId="15" fillId="0" borderId="0" xfId="1" applyFont="1"/>
    <xf numFmtId="0" fontId="19" fillId="5" borderId="5" xfId="1" applyFont="1" applyFill="1" applyBorder="1"/>
    <xf numFmtId="0" fontId="19" fillId="5" borderId="0" xfId="1" applyFont="1" applyFill="1"/>
    <xf numFmtId="0" fontId="15" fillId="0" borderId="0" xfId="1" applyFont="1" applyAlignment="1">
      <alignment vertical="top" wrapText="1"/>
    </xf>
    <xf numFmtId="0" fontId="14" fillId="0" borderId="0" xfId="1" applyAlignment="1">
      <alignment wrapText="1"/>
    </xf>
    <xf numFmtId="0" fontId="14" fillId="0" borderId="3" xfId="1" applyBorder="1" applyAlignment="1">
      <alignment horizontal="center" vertical="center" wrapText="1"/>
    </xf>
    <xf numFmtId="0" fontId="24" fillId="0" borderId="3" xfId="1" applyFont="1" applyBorder="1" applyAlignment="1">
      <alignment vertical="center" wrapText="1"/>
    </xf>
    <xf numFmtId="0" fontId="14" fillId="0" borderId="17" xfId="1" applyBorder="1"/>
    <xf numFmtId="1" fontId="14" fillId="0" borderId="18" xfId="1" applyNumberFormat="1" applyBorder="1"/>
    <xf numFmtId="0" fontId="14" fillId="0" borderId="19" xfId="1" applyBorder="1"/>
    <xf numFmtId="0" fontId="14" fillId="0" borderId="20" xfId="1" applyBorder="1"/>
    <xf numFmtId="1" fontId="14" fillId="0" borderId="0" xfId="1" applyNumberFormat="1"/>
    <xf numFmtId="0" fontId="14" fillId="0" borderId="21" xfId="1" applyBorder="1"/>
    <xf numFmtId="2" fontId="14" fillId="0" borderId="0" xfId="1" applyNumberFormat="1"/>
    <xf numFmtId="0" fontId="26" fillId="0" borderId="20" xfId="1" applyFont="1" applyBorder="1"/>
    <xf numFmtId="0" fontId="26" fillId="0" borderId="0" xfId="1" applyFont="1"/>
    <xf numFmtId="0" fontId="26" fillId="0" borderId="21" xfId="1" applyFont="1" applyBorder="1"/>
    <xf numFmtId="0" fontId="14" fillId="0" borderId="18" xfId="1" applyBorder="1"/>
    <xf numFmtId="0" fontId="14" fillId="0" borderId="21" xfId="1" applyBorder="1" applyAlignment="1">
      <alignment horizontal="right"/>
    </xf>
    <xf numFmtId="0" fontId="14" fillId="0" borderId="0" xfId="1" applyAlignment="1">
      <alignment horizontal="center"/>
    </xf>
    <xf numFmtId="0" fontId="29" fillId="0" borderId="0" xfId="1" applyFont="1" applyAlignment="1">
      <alignment horizontal="center" vertical="center"/>
    </xf>
    <xf numFmtId="0" fontId="30" fillId="9" borderId="0" xfId="1" applyFont="1" applyFill="1" applyAlignment="1">
      <alignment horizontal="center" vertical="center"/>
    </xf>
    <xf numFmtId="0" fontId="31" fillId="10" borderId="0" xfId="1" applyFont="1" applyFill="1" applyAlignment="1">
      <alignment horizontal="center" vertical="center"/>
    </xf>
    <xf numFmtId="0" fontId="32" fillId="2" borderId="0" xfId="1" applyFont="1" applyFill="1" applyAlignment="1">
      <alignment horizontal="center" vertical="center"/>
    </xf>
    <xf numFmtId="0" fontId="32" fillId="0" borderId="0" xfId="1" applyFont="1" applyAlignment="1">
      <alignment horizontal="center"/>
    </xf>
    <xf numFmtId="2" fontId="33" fillId="0" borderId="0" xfId="1" applyNumberFormat="1" applyFont="1"/>
    <xf numFmtId="0" fontId="33" fillId="0" borderId="0" xfId="1" applyFont="1"/>
    <xf numFmtId="2" fontId="14" fillId="0" borderId="0" xfId="1" applyNumberFormat="1" applyAlignment="1">
      <alignment horizontal="center" vertical="center"/>
    </xf>
    <xf numFmtId="0" fontId="14" fillId="0" borderId="0" xfId="1" applyAlignment="1">
      <alignment horizontal="center" vertical="center"/>
    </xf>
    <xf numFmtId="1" fontId="14" fillId="0" borderId="0" xfId="1" applyNumberFormat="1" applyAlignment="1">
      <alignment horizontal="center" vertical="center"/>
    </xf>
    <xf numFmtId="0" fontId="26" fillId="0" borderId="0" xfId="1" applyFont="1" applyAlignment="1">
      <alignment horizontal="center"/>
    </xf>
    <xf numFmtId="165" fontId="34" fillId="0" borderId="17" xfId="1" applyNumberFormat="1" applyFont="1" applyBorder="1" applyAlignment="1">
      <alignment horizontal="center"/>
    </xf>
    <xf numFmtId="2" fontId="14" fillId="0" borderId="18" xfId="1" applyNumberFormat="1" applyBorder="1" applyAlignment="1">
      <alignment horizontal="center" vertical="center"/>
    </xf>
    <xf numFmtId="1" fontId="14" fillId="0" borderId="18" xfId="1" applyNumberFormat="1" applyBorder="1" applyAlignment="1">
      <alignment horizontal="center" vertical="center"/>
    </xf>
    <xf numFmtId="0" fontId="14" fillId="0" borderId="18" xfId="1" applyBorder="1" applyAlignment="1">
      <alignment horizontal="center" vertical="center"/>
    </xf>
    <xf numFmtId="0" fontId="14" fillId="0" borderId="18" xfId="1" applyBorder="1" applyAlignment="1">
      <alignment horizontal="center"/>
    </xf>
    <xf numFmtId="165" fontId="34" fillId="0" borderId="20" xfId="1" applyNumberFormat="1" applyFont="1" applyBorder="1" applyAlignment="1">
      <alignment horizontal="center"/>
    </xf>
    <xf numFmtId="165" fontId="34" fillId="0" borderId="22" xfId="1" applyNumberFormat="1" applyFont="1" applyBorder="1" applyAlignment="1">
      <alignment horizontal="center"/>
    </xf>
    <xf numFmtId="2" fontId="14" fillId="0" borderId="23" xfId="1" applyNumberFormat="1" applyBorder="1" applyAlignment="1">
      <alignment horizontal="center" vertical="center"/>
    </xf>
    <xf numFmtId="1" fontId="14" fillId="0" borderId="23" xfId="1" applyNumberFormat="1" applyBorder="1" applyAlignment="1">
      <alignment horizontal="center" vertical="center"/>
    </xf>
    <xf numFmtId="0" fontId="14" fillId="0" borderId="23" xfId="1" applyBorder="1" applyAlignment="1">
      <alignment horizontal="center" vertical="center"/>
    </xf>
    <xf numFmtId="0" fontId="14" fillId="0" borderId="23" xfId="1" applyBorder="1" applyAlignment="1">
      <alignment horizontal="center"/>
    </xf>
    <xf numFmtId="165" fontId="34" fillId="0" borderId="25" xfId="1" applyNumberFormat="1" applyFont="1" applyBorder="1" applyAlignment="1">
      <alignment horizontal="center"/>
    </xf>
    <xf numFmtId="2" fontId="14" fillId="0" borderId="26" xfId="1" applyNumberFormat="1" applyBorder="1" applyAlignment="1">
      <alignment horizontal="center" vertical="center"/>
    </xf>
    <xf numFmtId="1" fontId="14" fillId="0" borderId="26" xfId="1" applyNumberFormat="1" applyBorder="1" applyAlignment="1">
      <alignment horizontal="center" vertical="center"/>
    </xf>
    <xf numFmtId="0" fontId="14" fillId="0" borderId="26" xfId="1" applyBorder="1" applyAlignment="1">
      <alignment horizontal="center" vertical="center"/>
    </xf>
    <xf numFmtId="0" fontId="14" fillId="0" borderId="26" xfId="1" applyBorder="1" applyAlignment="1">
      <alignment horizontal="center"/>
    </xf>
    <xf numFmtId="16" fontId="14" fillId="0" borderId="18" xfId="1" applyNumberFormat="1" applyBorder="1" applyAlignment="1">
      <alignment horizontal="center"/>
    </xf>
    <xf numFmtId="16" fontId="14" fillId="0" borderId="0" xfId="1" applyNumberFormat="1" applyAlignment="1">
      <alignment horizontal="center"/>
    </xf>
    <xf numFmtId="16" fontId="26" fillId="0" borderId="0" xfId="1" applyNumberFormat="1" applyFont="1" applyAlignment="1">
      <alignment horizontal="center"/>
    </xf>
    <xf numFmtId="0" fontId="14" fillId="0" borderId="21" xfId="1" applyBorder="1" applyAlignment="1">
      <alignment horizontal="left" vertical="center" wrapText="1"/>
    </xf>
    <xf numFmtId="16" fontId="14" fillId="0" borderId="23" xfId="1" applyNumberFormat="1" applyBorder="1" applyAlignment="1">
      <alignment horizontal="center"/>
    </xf>
    <xf numFmtId="0" fontId="14" fillId="0" borderId="21" xfId="1" applyBorder="1" applyAlignment="1">
      <alignment wrapText="1"/>
    </xf>
    <xf numFmtId="0" fontId="14" fillId="0" borderId="21" xfId="1" applyBorder="1" applyAlignment="1">
      <alignment horizontal="left" wrapText="1"/>
    </xf>
    <xf numFmtId="16" fontId="14" fillId="0" borderId="26" xfId="1" applyNumberFormat="1" applyBorder="1" applyAlignment="1">
      <alignment horizontal="center"/>
    </xf>
    <xf numFmtId="16" fontId="14" fillId="13" borderId="23" xfId="1" applyNumberFormat="1" applyFill="1" applyBorder="1" applyAlignment="1">
      <alignment horizontal="center"/>
    </xf>
    <xf numFmtId="0" fontId="26" fillId="0" borderId="25" xfId="1" applyFont="1" applyBorder="1" applyAlignment="1">
      <alignment horizontal="center" vertical="center" wrapText="1"/>
    </xf>
    <xf numFmtId="0" fontId="26" fillId="0" borderId="26" xfId="1" applyFont="1" applyBorder="1" applyAlignment="1">
      <alignment horizontal="center" vertical="center" wrapText="1"/>
    </xf>
    <xf numFmtId="0" fontId="26" fillId="0" borderId="27" xfId="1" applyFont="1" applyBorder="1" applyAlignment="1">
      <alignment horizontal="center" vertical="center" wrapText="1"/>
    </xf>
    <xf numFmtId="2" fontId="14" fillId="0" borderId="28" xfId="1" applyNumberFormat="1" applyBorder="1" applyAlignment="1">
      <alignment horizontal="center" vertical="center"/>
    </xf>
    <xf numFmtId="0" fontId="14" fillId="0" borderId="19" xfId="1" applyBorder="1" applyAlignment="1">
      <alignment horizontal="center" vertical="center"/>
    </xf>
    <xf numFmtId="0" fontId="14" fillId="0" borderId="28" xfId="1" applyBorder="1" applyAlignment="1">
      <alignment horizontal="center" vertical="center"/>
    </xf>
    <xf numFmtId="0" fontId="14" fillId="0" borderId="28" xfId="1" applyBorder="1" applyAlignment="1">
      <alignment horizontal="center"/>
    </xf>
    <xf numFmtId="0" fontId="26" fillId="0" borderId="28" xfId="1" applyFont="1" applyBorder="1" applyAlignment="1">
      <alignment horizontal="center"/>
    </xf>
    <xf numFmtId="0" fontId="14" fillId="0" borderId="28" xfId="1" applyBorder="1" applyAlignment="1">
      <alignment horizontal="left" wrapText="1"/>
    </xf>
    <xf numFmtId="2" fontId="14" fillId="0" borderId="29" xfId="1" applyNumberFormat="1" applyBorder="1" applyAlignment="1">
      <alignment horizontal="center" vertical="center"/>
    </xf>
    <xf numFmtId="0" fontId="14" fillId="0" borderId="21" xfId="1" applyBorder="1" applyAlignment="1">
      <alignment horizontal="center" vertical="center"/>
    </xf>
    <xf numFmtId="0" fontId="14" fillId="0" borderId="29" xfId="1" applyBorder="1" applyAlignment="1">
      <alignment horizontal="center" vertical="center"/>
    </xf>
    <xf numFmtId="0" fontId="14" fillId="0" borderId="29" xfId="1" applyBorder="1" applyAlignment="1">
      <alignment horizontal="center"/>
    </xf>
    <xf numFmtId="0" fontId="26" fillId="0" borderId="29" xfId="1" applyFont="1" applyBorder="1" applyAlignment="1">
      <alignment horizontal="center"/>
    </xf>
    <xf numFmtId="0" fontId="14" fillId="0" borderId="29" xfId="1" applyBorder="1" applyAlignment="1">
      <alignment horizontal="left" wrapText="1"/>
    </xf>
    <xf numFmtId="2" fontId="14" fillId="0" borderId="17" xfId="1" applyNumberFormat="1" applyBorder="1" applyAlignment="1">
      <alignment horizontal="center" vertical="center"/>
    </xf>
    <xf numFmtId="0" fontId="14" fillId="0" borderId="27" xfId="1" applyBorder="1" applyAlignment="1">
      <alignment horizontal="center" vertical="center"/>
    </xf>
    <xf numFmtId="0" fontId="14" fillId="0" borderId="30" xfId="1" applyBorder="1" applyAlignment="1">
      <alignment horizontal="center" vertical="center"/>
    </xf>
    <xf numFmtId="0" fontId="14" fillId="0" borderId="30" xfId="1" applyBorder="1" applyAlignment="1">
      <alignment horizontal="center"/>
    </xf>
    <xf numFmtId="0" fontId="14" fillId="0" borderId="30" xfId="1" applyBorder="1" applyAlignment="1">
      <alignment horizontal="left" wrapText="1"/>
    </xf>
    <xf numFmtId="0" fontId="14" fillId="12" borderId="30" xfId="1" applyFill="1" applyBorder="1" applyAlignment="1">
      <alignment horizontal="left" wrapText="1"/>
    </xf>
    <xf numFmtId="0" fontId="14" fillId="0" borderId="28" xfId="1" applyBorder="1" applyAlignment="1">
      <alignment wrapText="1"/>
    </xf>
    <xf numFmtId="2" fontId="14" fillId="0" borderId="20" xfId="1" applyNumberFormat="1" applyBorder="1" applyAlignment="1">
      <alignment horizontal="center" vertical="center"/>
    </xf>
    <xf numFmtId="0" fontId="14" fillId="0" borderId="29" xfId="1" applyBorder="1" applyAlignment="1">
      <alignment wrapText="1"/>
    </xf>
    <xf numFmtId="2" fontId="14" fillId="0" borderId="22" xfId="1" applyNumberFormat="1" applyBorder="1" applyAlignment="1">
      <alignment horizontal="center" vertical="center"/>
    </xf>
    <xf numFmtId="0" fontId="14" fillId="0" borderId="24" xfId="1" applyBorder="1" applyAlignment="1">
      <alignment horizontal="center" vertical="center"/>
    </xf>
    <xf numFmtId="0" fontId="14" fillId="0" borderId="31" xfId="1" applyBorder="1" applyAlignment="1">
      <alignment horizontal="center" vertical="center"/>
    </xf>
    <xf numFmtId="0" fontId="26" fillId="0" borderId="31" xfId="1" applyFont="1" applyBorder="1" applyAlignment="1">
      <alignment horizontal="center"/>
    </xf>
    <xf numFmtId="0" fontId="14" fillId="0" borderId="31" xfId="1" applyBorder="1" applyAlignment="1">
      <alignment horizontal="left" wrapText="1"/>
    </xf>
    <xf numFmtId="0" fontId="14" fillId="0" borderId="29" xfId="1" applyBorder="1" applyAlignment="1">
      <alignment horizontal="right" wrapText="1"/>
    </xf>
    <xf numFmtId="0" fontId="26" fillId="0" borderId="31" xfId="1" applyFont="1" applyBorder="1" applyAlignment="1">
      <alignment horizontal="center" vertical="center"/>
    </xf>
    <xf numFmtId="0" fontId="14" fillId="0" borderId="31" xfId="1" applyBorder="1" applyAlignment="1">
      <alignment horizontal="left" vertical="center" wrapText="1"/>
    </xf>
    <xf numFmtId="2" fontId="14" fillId="14" borderId="17" xfId="1" applyNumberFormat="1" applyFill="1" applyBorder="1" applyAlignment="1">
      <alignment horizontal="center" vertical="center"/>
    </xf>
    <xf numFmtId="0" fontId="26" fillId="0" borderId="29" xfId="1" applyFont="1" applyBorder="1" applyAlignment="1">
      <alignment horizontal="center" vertical="center"/>
    </xf>
    <xf numFmtId="0" fontId="14" fillId="0" borderId="29" xfId="1" applyBorder="1" applyAlignment="1">
      <alignment horizontal="left" vertical="center" wrapText="1"/>
    </xf>
    <xf numFmtId="0" fontId="14" fillId="0" borderId="31" xfId="1" applyBorder="1" applyAlignment="1">
      <alignment wrapText="1"/>
    </xf>
    <xf numFmtId="0" fontId="26" fillId="0" borderId="0" xfId="1" applyFont="1" applyAlignment="1">
      <alignment horizontal="center" vertical="center"/>
    </xf>
    <xf numFmtId="2" fontId="26" fillId="0" borderId="20" xfId="1" applyNumberFormat="1" applyFont="1" applyBorder="1" applyAlignment="1">
      <alignment horizontal="center" vertical="center"/>
    </xf>
    <xf numFmtId="0" fontId="26" fillId="0" borderId="21" xfId="1" applyFont="1" applyBorder="1" applyAlignment="1">
      <alignment horizontal="center" vertical="center"/>
    </xf>
    <xf numFmtId="0" fontId="26" fillId="0" borderId="23" xfId="1" applyFont="1" applyBorder="1" applyAlignment="1">
      <alignment horizontal="center" vertical="center"/>
    </xf>
    <xf numFmtId="0" fontId="26" fillId="0" borderId="31" xfId="1" applyFont="1" applyBorder="1" applyAlignment="1">
      <alignment horizontal="center" wrapText="1"/>
    </xf>
    <xf numFmtId="0" fontId="38" fillId="0" borderId="0" xfId="1" applyFont="1"/>
    <xf numFmtId="0" fontId="38" fillId="0" borderId="0" xfId="1" applyFont="1" applyAlignment="1">
      <alignment horizontal="center"/>
    </xf>
    <xf numFmtId="2" fontId="38" fillId="0" borderId="0" xfId="1" applyNumberFormat="1" applyFont="1" applyAlignment="1">
      <alignment horizontal="center" vertical="center"/>
    </xf>
    <xf numFmtId="0" fontId="38" fillId="0" borderId="0" xfId="1" applyFont="1" applyAlignment="1">
      <alignment horizontal="center" vertical="center"/>
    </xf>
    <xf numFmtId="0" fontId="14" fillId="0" borderId="20" xfId="1" applyBorder="1" applyAlignment="1">
      <alignment horizontal="left" vertical="center" wrapText="1"/>
    </xf>
    <xf numFmtId="0" fontId="14" fillId="0" borderId="20" xfId="1" applyBorder="1" applyAlignment="1">
      <alignment horizontal="center" vertical="top" wrapText="1"/>
    </xf>
    <xf numFmtId="0" fontId="14" fillId="0" borderId="25" xfId="1" applyBorder="1" applyAlignment="1">
      <alignment horizontal="center" vertical="center"/>
    </xf>
    <xf numFmtId="0" fontId="14" fillId="0" borderId="30" xfId="1" applyBorder="1"/>
    <xf numFmtId="0" fontId="14" fillId="0" borderId="32" xfId="1" applyBorder="1" applyAlignment="1">
      <alignment horizontal="center" vertical="center"/>
    </xf>
    <xf numFmtId="0" fontId="14" fillId="0" borderId="0" xfId="1" applyAlignment="1">
      <alignment horizontal="left" vertical="center" wrapText="1"/>
    </xf>
    <xf numFmtId="165" fontId="14" fillId="0" borderId="0" xfId="1" applyNumberFormat="1"/>
    <xf numFmtId="0" fontId="26" fillId="0" borderId="32" xfId="1" applyFont="1" applyBorder="1"/>
    <xf numFmtId="165" fontId="14" fillId="0" borderId="0" xfId="1" applyNumberFormat="1" applyAlignment="1">
      <alignment horizontal="center" vertical="center"/>
    </xf>
    <xf numFmtId="0" fontId="16" fillId="8" borderId="35" xfId="1" applyFont="1" applyFill="1" applyBorder="1" applyAlignment="1">
      <alignment horizontal="center" vertical="center" wrapText="1"/>
    </xf>
    <xf numFmtId="165" fontId="42" fillId="0" borderId="17" xfId="1" applyNumberFormat="1" applyFont="1" applyBorder="1" applyAlignment="1">
      <alignment horizontal="center" vertical="center" shrinkToFit="1"/>
    </xf>
    <xf numFmtId="2" fontId="14" fillId="0" borderId="19" xfId="1" applyNumberFormat="1" applyBorder="1" applyAlignment="1">
      <alignment horizontal="center" vertical="center"/>
    </xf>
    <xf numFmtId="165" fontId="42" fillId="0" borderId="20" xfId="1" applyNumberFormat="1" applyFont="1" applyBorder="1" applyAlignment="1">
      <alignment horizontal="center" vertical="center" shrinkToFit="1"/>
    </xf>
    <xf numFmtId="2" fontId="14" fillId="0" borderId="21" xfId="1" applyNumberFormat="1" applyBorder="1" applyAlignment="1">
      <alignment horizontal="center" vertical="center"/>
    </xf>
    <xf numFmtId="165" fontId="43" fillId="0" borderId="20" xfId="1" applyNumberFormat="1" applyFont="1" applyBorder="1" applyAlignment="1">
      <alignment horizontal="center" vertical="center" shrinkToFit="1"/>
    </xf>
    <xf numFmtId="165" fontId="43" fillId="0" borderId="0" xfId="1" applyNumberFormat="1" applyFont="1" applyAlignment="1">
      <alignment horizontal="center" vertical="top" shrinkToFit="1"/>
    </xf>
    <xf numFmtId="165" fontId="43" fillId="0" borderId="0" xfId="1" applyNumberFormat="1" applyFont="1" applyAlignment="1">
      <alignment horizontal="left" vertical="top" shrinkToFit="1"/>
    </xf>
    <xf numFmtId="2" fontId="43" fillId="0" borderId="21" xfId="1" applyNumberFormat="1" applyFont="1" applyBorder="1" applyAlignment="1">
      <alignment horizontal="center" vertical="center" shrinkToFit="1"/>
    </xf>
    <xf numFmtId="0" fontId="33" fillId="0" borderId="0" xfId="1" applyFont="1" applyAlignment="1">
      <alignment horizontal="right"/>
    </xf>
    <xf numFmtId="14" fontId="14" fillId="0" borderId="0" xfId="1" applyNumberFormat="1" applyAlignment="1">
      <alignment horizontal="center" vertical="center"/>
    </xf>
    <xf numFmtId="0" fontId="15" fillId="4" borderId="0" xfId="1" applyFont="1" applyFill="1" applyAlignment="1">
      <alignment vertical="top"/>
    </xf>
    <xf numFmtId="0" fontId="15" fillId="4" borderId="5" xfId="1" applyFont="1" applyFill="1" applyBorder="1" applyAlignment="1">
      <alignment vertical="top"/>
    </xf>
    <xf numFmtId="164" fontId="15" fillId="4" borderId="12" xfId="1" applyNumberFormat="1" applyFont="1" applyFill="1" applyBorder="1" applyAlignment="1">
      <alignment horizontal="left" vertical="top" wrapText="1"/>
    </xf>
    <xf numFmtId="164" fontId="15" fillId="4" borderId="0" xfId="1" applyNumberFormat="1" applyFont="1" applyFill="1" applyAlignment="1">
      <alignment horizontal="left" vertical="top"/>
    </xf>
    <xf numFmtId="165" fontId="43" fillId="0" borderId="0" xfId="1" applyNumberFormat="1" applyFont="1" applyAlignment="1">
      <alignment horizontal="center" vertical="center" shrinkToFit="1"/>
    </xf>
    <xf numFmtId="165" fontId="44" fillId="0" borderId="0" xfId="1" applyNumberFormat="1" applyFont="1" applyAlignment="1">
      <alignment horizontal="center" vertical="center" wrapText="1"/>
    </xf>
    <xf numFmtId="0" fontId="14" fillId="0" borderId="7" xfId="1" applyBorder="1" applyAlignment="1">
      <alignment horizontal="center" wrapText="1"/>
    </xf>
    <xf numFmtId="0" fontId="14" fillId="0" borderId="5" xfId="1" applyBorder="1" applyAlignment="1">
      <alignment horizontal="center"/>
    </xf>
    <xf numFmtId="0" fontId="14" fillId="0" borderId="2" xfId="1" applyBorder="1" applyAlignment="1">
      <alignment horizontal="center"/>
    </xf>
    <xf numFmtId="0" fontId="14" fillId="0" borderId="10" xfId="1" applyBorder="1" applyAlignment="1">
      <alignment horizontal="center" vertical="center"/>
    </xf>
    <xf numFmtId="0" fontId="14" fillId="0" borderId="9" xfId="1" applyBorder="1" applyAlignment="1">
      <alignment horizontal="center" vertical="center"/>
    </xf>
    <xf numFmtId="165" fontId="43" fillId="0" borderId="7" xfId="1" applyNumberFormat="1" applyFont="1" applyBorder="1" applyAlignment="1">
      <alignment horizontal="center" shrinkToFit="1"/>
    </xf>
    <xf numFmtId="165" fontId="43" fillId="0" borderId="6" xfId="1" applyNumberFormat="1" applyFont="1" applyBorder="1" applyAlignment="1">
      <alignment horizontal="center" shrinkToFit="1"/>
    </xf>
    <xf numFmtId="165" fontId="14" fillId="0" borderId="6" xfId="1" applyNumberFormat="1" applyBorder="1" applyAlignment="1">
      <alignment horizontal="center"/>
    </xf>
    <xf numFmtId="165" fontId="44" fillId="0" borderId="6" xfId="1" applyNumberFormat="1" applyFont="1" applyBorder="1" applyAlignment="1">
      <alignment horizontal="center" wrapText="1"/>
    </xf>
    <xf numFmtId="165" fontId="43" fillId="0" borderId="4" xfId="1" applyNumberFormat="1" applyFont="1" applyBorder="1" applyAlignment="1">
      <alignment horizontal="center" shrinkToFit="1"/>
    </xf>
    <xf numFmtId="0" fontId="14" fillId="0" borderId="7" xfId="1" applyBorder="1" applyAlignment="1">
      <alignment horizontal="center" vertical="center"/>
    </xf>
    <xf numFmtId="0" fontId="14" fillId="0" borderId="6" xfId="1" applyBorder="1" applyAlignment="1">
      <alignment horizontal="center" vertical="center"/>
    </xf>
    <xf numFmtId="0" fontId="14" fillId="0" borderId="4" xfId="1" applyBorder="1" applyAlignment="1">
      <alignment horizontal="center" vertical="center"/>
    </xf>
    <xf numFmtId="0" fontId="18" fillId="0" borderId="7" xfId="2" applyBorder="1" applyAlignment="1">
      <alignment horizontal="center" vertical="center"/>
    </xf>
    <xf numFmtId="0" fontId="18" fillId="0" borderId="32" xfId="2" applyBorder="1" applyAlignment="1">
      <alignment horizontal="center" vertical="center"/>
    </xf>
    <xf numFmtId="165" fontId="14" fillId="0" borderId="5" xfId="1" applyNumberFormat="1" applyBorder="1" applyAlignment="1">
      <alignment horizontal="center" vertical="center"/>
    </xf>
    <xf numFmtId="0" fontId="45" fillId="18" borderId="32" xfId="6" applyFont="1" applyBorder="1" applyAlignment="1">
      <alignment horizontal="center" vertical="center"/>
    </xf>
    <xf numFmtId="1" fontId="45" fillId="18" borderId="32" xfId="6" applyNumberFormat="1" applyFont="1" applyBorder="1" applyAlignment="1">
      <alignment horizontal="center" vertical="center"/>
    </xf>
    <xf numFmtId="0" fontId="14" fillId="0" borderId="10" xfId="1" applyBorder="1" applyAlignment="1">
      <alignment wrapText="1"/>
    </xf>
    <xf numFmtId="0" fontId="14" fillId="0" borderId="8" xfId="1" applyBorder="1" applyAlignment="1">
      <alignment wrapText="1"/>
    </xf>
    <xf numFmtId="0" fontId="14" fillId="0" borderId="0" xfId="1" applyAlignment="1">
      <alignment horizontal="center" wrapText="1"/>
    </xf>
    <xf numFmtId="0" fontId="11" fillId="0" borderId="0" xfId="12"/>
    <xf numFmtId="14" fontId="11" fillId="0" borderId="0" xfId="12" applyNumberFormat="1"/>
    <xf numFmtId="0" fontId="48" fillId="23" borderId="0" xfId="0" applyFont="1" applyFill="1"/>
    <xf numFmtId="0" fontId="48" fillId="0" borderId="0" xfId="0" applyFont="1"/>
    <xf numFmtId="0" fontId="20" fillId="0" borderId="0" xfId="0" applyFont="1"/>
    <xf numFmtId="164" fontId="16" fillId="4" borderId="0" xfId="1" applyNumberFormat="1" applyFont="1" applyFill="1" applyAlignment="1">
      <alignment horizontal="left" vertical="top"/>
    </xf>
    <xf numFmtId="164" fontId="16" fillId="4" borderId="10" xfId="1" applyNumberFormat="1" applyFont="1" applyFill="1" applyBorder="1" applyAlignment="1">
      <alignment horizontal="left" vertical="top"/>
    </xf>
    <xf numFmtId="0" fontId="15" fillId="4" borderId="9" xfId="1" applyFont="1" applyFill="1" applyBorder="1" applyAlignment="1">
      <alignment horizontal="left" vertical="top" wrapText="1"/>
    </xf>
    <xf numFmtId="0" fontId="15" fillId="4" borderId="8" xfId="1" applyFont="1" applyFill="1" applyBorder="1" applyAlignment="1">
      <alignment horizontal="left" vertical="top" wrapText="1"/>
    </xf>
    <xf numFmtId="0" fontId="49" fillId="0" borderId="0" xfId="14"/>
    <xf numFmtId="0" fontId="26" fillId="9" borderId="0" xfId="0" applyFont="1" applyFill="1"/>
    <xf numFmtId="0" fontId="26" fillId="0" borderId="0" xfId="0" applyFont="1"/>
    <xf numFmtId="0" fontId="26" fillId="0" borderId="9" xfId="0" applyFont="1" applyBorder="1" applyAlignment="1">
      <alignment horizontal="center" vertical="center" wrapText="1"/>
    </xf>
    <xf numFmtId="0" fontId="0" fillId="0" borderId="3" xfId="0" applyBorder="1"/>
    <xf numFmtId="0" fontId="49" fillId="0" borderId="32" xfId="2" applyFont="1" applyBorder="1" applyAlignment="1">
      <alignment horizontal="center" vertical="center"/>
    </xf>
    <xf numFmtId="0" fontId="49" fillId="0" borderId="7" xfId="2" applyFont="1" applyBorder="1" applyAlignment="1">
      <alignment horizontal="center" vertical="center"/>
    </xf>
    <xf numFmtId="0" fontId="12" fillId="0" borderId="10" xfId="1" applyFont="1" applyBorder="1" applyAlignment="1">
      <alignment horizontal="center" vertical="center" wrapText="1"/>
    </xf>
    <xf numFmtId="0" fontId="12" fillId="0" borderId="32" xfId="1" applyFont="1" applyBorder="1" applyAlignment="1">
      <alignment horizontal="center" vertical="center" wrapText="1"/>
    </xf>
    <xf numFmtId="0" fontId="12" fillId="0" borderId="9" xfId="1" applyFont="1" applyBorder="1" applyAlignment="1">
      <alignment horizontal="center" vertical="center" wrapText="1"/>
    </xf>
    <xf numFmtId="0" fontId="12" fillId="0" borderId="12" xfId="1" applyFont="1" applyBorder="1" applyAlignment="1">
      <alignment horizontal="center" vertical="center"/>
    </xf>
    <xf numFmtId="165" fontId="12" fillId="0" borderId="7" xfId="1" applyNumberFormat="1" applyFont="1" applyBorder="1" applyAlignment="1">
      <alignment horizontal="center" vertical="center"/>
    </xf>
    <xf numFmtId="0" fontId="12" fillId="0" borderId="7" xfId="1" applyFont="1" applyBorder="1" applyAlignment="1">
      <alignment horizontal="center"/>
    </xf>
    <xf numFmtId="2" fontId="12" fillId="0" borderId="21" xfId="1" applyNumberFormat="1" applyFont="1" applyBorder="1" applyAlignment="1">
      <alignment horizontal="center" vertical="center"/>
    </xf>
    <xf numFmtId="0" fontId="12" fillId="0" borderId="0" xfId="1" applyFont="1" applyAlignment="1">
      <alignment horizontal="center" vertical="center"/>
    </xf>
    <xf numFmtId="0" fontId="12" fillId="0" borderId="6" xfId="1" applyFont="1" applyBorder="1" applyAlignment="1">
      <alignment horizontal="center"/>
    </xf>
    <xf numFmtId="165" fontId="12" fillId="0" borderId="36" xfId="1" applyNumberFormat="1" applyFont="1" applyBorder="1" applyAlignment="1">
      <alignment horizontal="center"/>
    </xf>
    <xf numFmtId="0" fontId="12" fillId="0" borderId="4" xfId="1" applyFont="1" applyBorder="1" applyAlignment="1">
      <alignment horizontal="center"/>
    </xf>
    <xf numFmtId="0" fontId="12" fillId="0" borderId="0" xfId="1" applyFont="1"/>
    <xf numFmtId="165" fontId="12" fillId="0" borderId="0" xfId="1" applyNumberFormat="1" applyFont="1" applyAlignment="1">
      <alignment horizontal="center" vertical="center"/>
    </xf>
    <xf numFmtId="0" fontId="12" fillId="0" borderId="0" xfId="1" applyFont="1" applyAlignment="1">
      <alignment horizontal="center"/>
    </xf>
    <xf numFmtId="2" fontId="12" fillId="0" borderId="19" xfId="1" applyNumberFormat="1" applyFont="1" applyBorder="1" applyAlignment="1">
      <alignment horizontal="center" vertical="center"/>
    </xf>
    <xf numFmtId="2" fontId="50" fillId="0" borderId="21" xfId="1" applyNumberFormat="1" applyFont="1" applyBorder="1" applyAlignment="1">
      <alignment horizontal="center" vertical="center" shrinkToFit="1"/>
    </xf>
    <xf numFmtId="165" fontId="50" fillId="0" borderId="39" xfId="1" applyNumberFormat="1" applyFont="1" applyBorder="1" applyAlignment="1">
      <alignment horizontal="center" shrinkToFit="1"/>
    </xf>
    <xf numFmtId="165" fontId="50" fillId="0" borderId="7" xfId="1" applyNumberFormat="1" applyFont="1" applyBorder="1" applyAlignment="1">
      <alignment horizontal="center" vertical="center" shrinkToFit="1"/>
    </xf>
    <xf numFmtId="165" fontId="50" fillId="0" borderId="36" xfId="1" applyNumberFormat="1" applyFont="1" applyBorder="1" applyAlignment="1">
      <alignment horizontal="center" shrinkToFit="1"/>
    </xf>
    <xf numFmtId="165" fontId="50" fillId="0" borderId="6" xfId="1" applyNumberFormat="1" applyFont="1" applyBorder="1" applyAlignment="1">
      <alignment horizontal="center" vertical="center" shrinkToFit="1"/>
    </xf>
    <xf numFmtId="165" fontId="51" fillId="0" borderId="6" xfId="1" applyNumberFormat="1" applyFont="1" applyBorder="1" applyAlignment="1">
      <alignment horizontal="center" vertical="center" wrapText="1"/>
    </xf>
    <xf numFmtId="165" fontId="51" fillId="0" borderId="36" xfId="1" applyNumberFormat="1" applyFont="1" applyBorder="1" applyAlignment="1">
      <alignment horizontal="center" wrapText="1"/>
    </xf>
    <xf numFmtId="165" fontId="50" fillId="0" borderId="33" xfId="1" applyNumberFormat="1" applyFont="1" applyBorder="1" applyAlignment="1">
      <alignment horizontal="center" shrinkToFit="1"/>
    </xf>
    <xf numFmtId="165" fontId="50" fillId="0" borderId="4" xfId="1" applyNumberFormat="1" applyFont="1" applyBorder="1" applyAlignment="1">
      <alignment horizontal="center" vertical="center" shrinkToFit="1"/>
    </xf>
    <xf numFmtId="0" fontId="0" fillId="16" borderId="0" xfId="0" applyFill="1"/>
    <xf numFmtId="0" fontId="0" fillId="0" borderId="0" xfId="0" applyAlignment="1">
      <alignment horizontal="center" vertical="center"/>
    </xf>
    <xf numFmtId="0" fontId="14" fillId="16" borderId="0" xfId="1" applyFill="1"/>
    <xf numFmtId="0" fontId="49" fillId="0" borderId="7" xfId="14" applyBorder="1" applyAlignment="1">
      <alignment horizontal="center" vertical="center" wrapText="1"/>
    </xf>
    <xf numFmtId="0" fontId="0" fillId="0" borderId="0" xfId="0" pivotButton="1"/>
    <xf numFmtId="0" fontId="0" fillId="0" borderId="0" xfId="0" applyAlignment="1">
      <alignment horizontal="left"/>
    </xf>
    <xf numFmtId="2" fontId="0" fillId="0" borderId="0" xfId="0" applyNumberFormat="1"/>
    <xf numFmtId="0" fontId="32" fillId="0" borderId="0" xfId="1" applyFont="1"/>
    <xf numFmtId="0" fontId="47" fillId="0" borderId="0" xfId="0" applyFont="1"/>
    <xf numFmtId="0" fontId="45" fillId="25" borderId="41" xfId="0" applyFont="1" applyFill="1" applyBorder="1"/>
    <xf numFmtId="2" fontId="0" fillId="15" borderId="0" xfId="0" applyNumberFormat="1" applyFill="1"/>
    <xf numFmtId="0" fontId="14" fillId="0" borderId="0" xfId="1" applyAlignment="1">
      <alignment horizontal="left" wrapText="1"/>
    </xf>
    <xf numFmtId="0" fontId="50" fillId="0" borderId="0" xfId="0" applyFont="1" applyAlignment="1">
      <alignment horizontal="left"/>
    </xf>
    <xf numFmtId="1" fontId="50" fillId="0" borderId="0" xfId="0" applyNumberFormat="1" applyFont="1" applyAlignment="1">
      <alignment horizontal="center" vertical="center"/>
    </xf>
    <xf numFmtId="0" fontId="50" fillId="0" borderId="0" xfId="0" applyFont="1" applyAlignment="1">
      <alignment horizontal="center"/>
    </xf>
    <xf numFmtId="0" fontId="50" fillId="0" borderId="0" xfId="0" applyFont="1" applyAlignment="1">
      <alignment horizontal="center" vertical="center"/>
    </xf>
    <xf numFmtId="1" fontId="50" fillId="0" borderId="0" xfId="0" applyNumberFormat="1" applyFont="1" applyAlignment="1">
      <alignment horizontal="center"/>
    </xf>
    <xf numFmtId="1" fontId="50" fillId="0" borderId="0" xfId="0" applyNumberFormat="1" applyFont="1" applyAlignment="1">
      <alignment horizontal="center" shrinkToFit="1"/>
    </xf>
    <xf numFmtId="0" fontId="50" fillId="0" borderId="0" xfId="0" applyFont="1" applyAlignment="1">
      <alignment vertical="top"/>
    </xf>
    <xf numFmtId="0" fontId="54" fillId="0" borderId="0" xfId="0" applyFont="1" applyAlignment="1">
      <alignment vertical="top" wrapText="1"/>
    </xf>
    <xf numFmtId="1" fontId="54" fillId="0" borderId="0" xfId="0" applyNumberFormat="1" applyFont="1" applyAlignment="1">
      <alignment horizontal="center" vertical="center"/>
    </xf>
    <xf numFmtId="1" fontId="54" fillId="0" borderId="0" xfId="0" applyNumberFormat="1" applyFont="1" applyAlignment="1">
      <alignment horizontal="center"/>
    </xf>
    <xf numFmtId="165" fontId="50" fillId="0" borderId="0" xfId="0" applyNumberFormat="1" applyFont="1" applyAlignment="1">
      <alignment horizontal="center" vertical="center"/>
    </xf>
    <xf numFmtId="165" fontId="50" fillId="0" borderId="0" xfId="0" applyNumberFormat="1" applyFont="1" applyAlignment="1">
      <alignment horizontal="center"/>
    </xf>
    <xf numFmtId="2" fontId="35" fillId="0" borderId="18" xfId="1" applyNumberFormat="1" applyFont="1" applyBorder="1" applyAlignment="1">
      <alignment horizontal="center" vertical="center"/>
    </xf>
    <xf numFmtId="0" fontId="26" fillId="0" borderId="24" xfId="1" applyFont="1" applyBorder="1" applyAlignment="1">
      <alignment horizontal="center" vertical="center"/>
    </xf>
    <xf numFmtId="2" fontId="14" fillId="0" borderId="24" xfId="1" applyNumberFormat="1" applyBorder="1" applyAlignment="1">
      <alignment horizontal="center" vertical="center"/>
    </xf>
    <xf numFmtId="0" fontId="26" fillId="0" borderId="29" xfId="1" applyFont="1" applyBorder="1" applyAlignment="1">
      <alignment horizontal="center" vertical="center" wrapText="1"/>
    </xf>
    <xf numFmtId="0" fontId="37" fillId="0" borderId="0" xfId="0" applyFont="1"/>
    <xf numFmtId="0" fontId="49" fillId="0" borderId="28" xfId="14" applyBorder="1" applyAlignment="1">
      <alignment horizontal="left" wrapText="1"/>
    </xf>
    <xf numFmtId="0" fontId="9" fillId="0" borderId="0" xfId="16"/>
    <xf numFmtId="0" fontId="0" fillId="0" borderId="0" xfId="0" applyAlignment="1">
      <alignment horizontal="center"/>
    </xf>
    <xf numFmtId="166" fontId="0" fillId="0" borderId="0" xfId="0" applyNumberFormat="1" applyAlignment="1">
      <alignment horizontal="center"/>
    </xf>
    <xf numFmtId="0" fontId="32" fillId="0" borderId="0" xfId="1" applyFont="1" applyAlignment="1">
      <alignment vertical="center" wrapText="1"/>
    </xf>
    <xf numFmtId="0" fontId="14" fillId="11" borderId="0" xfId="1" applyFill="1" applyAlignment="1">
      <alignment horizontal="left" wrapText="1"/>
    </xf>
    <xf numFmtId="0" fontId="14" fillId="0" borderId="0" xfId="1" applyAlignment="1">
      <alignment horizontal="right" wrapText="1"/>
    </xf>
    <xf numFmtId="0" fontId="14" fillId="12" borderId="0" xfId="1" applyFill="1" applyAlignment="1">
      <alignment horizontal="left" wrapText="1"/>
    </xf>
    <xf numFmtId="0" fontId="14" fillId="12" borderId="0" xfId="1" applyFill="1" applyAlignment="1">
      <alignment horizontal="right" wrapText="1"/>
    </xf>
    <xf numFmtId="0" fontId="45" fillId="0" borderId="0" xfId="0" applyFont="1"/>
    <xf numFmtId="0" fontId="0" fillId="0" borderId="20" xfId="0" applyBorder="1"/>
    <xf numFmtId="0" fontId="0" fillId="0" borderId="17" xfId="0" applyBorder="1"/>
    <xf numFmtId="0" fontId="45" fillId="0" borderId="25" xfId="0" applyFont="1" applyBorder="1" applyAlignment="1">
      <alignment horizontal="center" vertical="center"/>
    </xf>
    <xf numFmtId="0" fontId="45" fillId="0" borderId="30" xfId="0" applyFont="1" applyBorder="1" applyAlignment="1">
      <alignment horizontal="center" vertical="center"/>
    </xf>
    <xf numFmtId="0" fontId="0" fillId="0" borderId="29" xfId="0" applyBorder="1"/>
    <xf numFmtId="0" fontId="0" fillId="0" borderId="28" xfId="0" applyBorder="1"/>
    <xf numFmtId="0" fontId="0" fillId="0" borderId="0" xfId="0" applyAlignment="1">
      <alignment wrapText="1"/>
    </xf>
    <xf numFmtId="0" fontId="8" fillId="0" borderId="0" xfId="17"/>
    <xf numFmtId="0" fontId="8" fillId="0" borderId="0" xfId="17" applyAlignment="1">
      <alignment horizontal="left"/>
    </xf>
    <xf numFmtId="2" fontId="0" fillId="0" borderId="0" xfId="0" applyNumberFormat="1" applyAlignment="1">
      <alignment horizontal="center" vertical="center"/>
    </xf>
    <xf numFmtId="166" fontId="0" fillId="0" borderId="0" xfId="0" applyNumberFormat="1" applyAlignment="1">
      <alignment horizontal="center" vertical="center"/>
    </xf>
    <xf numFmtId="0" fontId="45" fillId="20" borderId="0" xfId="8" applyFont="1" applyAlignment="1">
      <alignment vertical="center"/>
    </xf>
    <xf numFmtId="0" fontId="0" fillId="0" borderId="33" xfId="0" applyBorder="1"/>
    <xf numFmtId="1" fontId="0" fillId="0" borderId="3" xfId="0" applyNumberFormat="1" applyBorder="1"/>
    <xf numFmtId="1" fontId="0" fillId="0" borderId="2" xfId="0" applyNumberFormat="1" applyBorder="1"/>
    <xf numFmtId="0" fontId="0" fillId="0" borderId="6" xfId="0" applyBorder="1"/>
    <xf numFmtId="0" fontId="0" fillId="0" borderId="4" xfId="0" applyBorder="1"/>
    <xf numFmtId="0" fontId="0" fillId="0" borderId="39" xfId="0" applyBorder="1"/>
    <xf numFmtId="1" fontId="0" fillId="0" borderId="33" xfId="0" applyNumberFormat="1" applyBorder="1"/>
    <xf numFmtId="1" fontId="0" fillId="0" borderId="12" xfId="0" applyNumberFormat="1" applyBorder="1"/>
    <xf numFmtId="1" fontId="0" fillId="0" borderId="11" xfId="0" applyNumberFormat="1" applyBorder="1"/>
    <xf numFmtId="1" fontId="0" fillId="0" borderId="39" xfId="0" applyNumberFormat="1" applyBorder="1"/>
    <xf numFmtId="1" fontId="0" fillId="0" borderId="4" xfId="0" applyNumberFormat="1" applyBorder="1"/>
    <xf numFmtId="1" fontId="0" fillId="0" borderId="7" xfId="0" applyNumberFormat="1" applyBorder="1"/>
    <xf numFmtId="0" fontId="0" fillId="0" borderId="10"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8" xfId="0" applyBorder="1" applyAlignment="1">
      <alignment horizontal="center" vertical="center"/>
    </xf>
    <xf numFmtId="0" fontId="0" fillId="0" borderId="32" xfId="0" applyBorder="1" applyAlignment="1">
      <alignment horizontal="center" vertical="center"/>
    </xf>
    <xf numFmtId="0" fontId="51" fillId="0" borderId="0" xfId="1" applyFont="1"/>
    <xf numFmtId="0" fontId="56" fillId="0" borderId="0" xfId="1" applyFont="1"/>
    <xf numFmtId="0" fontId="57" fillId="0" borderId="0" xfId="11" applyFont="1">
      <alignment horizontal="center" vertical="center"/>
    </xf>
    <xf numFmtId="0" fontId="57" fillId="0" borderId="32" xfId="1" applyFont="1" applyBorder="1" applyAlignment="1">
      <alignment horizontal="left" wrapText="1"/>
    </xf>
    <xf numFmtId="1" fontId="12" fillId="0" borderId="0" xfId="1" applyNumberFormat="1" applyFont="1" applyAlignment="1">
      <alignment horizontal="center"/>
    </xf>
    <xf numFmtId="0" fontId="12" fillId="0" borderId="0" xfId="1" applyFont="1" applyAlignment="1">
      <alignment horizontal="left"/>
    </xf>
    <xf numFmtId="0" fontId="45" fillId="0" borderId="0" xfId="1" applyFont="1" applyAlignment="1">
      <alignment horizontal="left" vertical="center"/>
    </xf>
    <xf numFmtId="0" fontId="60" fillId="0" borderId="0" xfId="1" applyFont="1" applyAlignment="1">
      <alignment horizontal="center"/>
    </xf>
    <xf numFmtId="0" fontId="60" fillId="0" borderId="0" xfId="1" applyFont="1" applyAlignment="1">
      <alignment horizontal="left" vertical="center"/>
    </xf>
    <xf numFmtId="0" fontId="61" fillId="0" borderId="0" xfId="1" applyFont="1" applyAlignment="1">
      <alignment horizontal="left" vertical="center"/>
    </xf>
    <xf numFmtId="0" fontId="61" fillId="0" borderId="0" xfId="1" applyFont="1" applyAlignment="1">
      <alignment horizontal="center" vertical="center"/>
    </xf>
    <xf numFmtId="1" fontId="45" fillId="0" borderId="32" xfId="1" applyNumberFormat="1" applyFont="1" applyBorder="1" applyAlignment="1">
      <alignment horizontal="center" vertical="center"/>
    </xf>
    <xf numFmtId="0" fontId="61" fillId="0" borderId="32" xfId="1" applyFont="1" applyBorder="1" applyAlignment="1">
      <alignment horizontal="center" vertical="center"/>
    </xf>
    <xf numFmtId="0" fontId="61" fillId="0" borderId="32" xfId="1" applyFont="1" applyBorder="1" applyAlignment="1">
      <alignment horizontal="center"/>
    </xf>
    <xf numFmtId="0" fontId="60" fillId="0" borderId="0" xfId="11" applyFont="1">
      <alignment horizontal="center" vertical="center"/>
    </xf>
    <xf numFmtId="0" fontId="12" fillId="0" borderId="36" xfId="1" applyFont="1" applyBorder="1" applyAlignment="1">
      <alignment horizontal="center"/>
    </xf>
    <xf numFmtId="0" fontId="63" fillId="0" borderId="0" xfId="1" applyFont="1" applyAlignment="1">
      <alignment horizontal="left" vertical="center"/>
    </xf>
    <xf numFmtId="0" fontId="63" fillId="0" borderId="0" xfId="1" applyFont="1" applyAlignment="1">
      <alignment horizontal="center" vertical="center"/>
    </xf>
    <xf numFmtId="1" fontId="63" fillId="0" borderId="0" xfId="1" applyNumberFormat="1" applyFont="1" applyAlignment="1">
      <alignment horizontal="center" vertical="center"/>
    </xf>
    <xf numFmtId="1" fontId="45" fillId="0" borderId="0" xfId="1" applyNumberFormat="1" applyFont="1" applyAlignment="1">
      <alignment horizontal="center"/>
    </xf>
    <xf numFmtId="2" fontId="12" fillId="0" borderId="0" xfId="1" applyNumberFormat="1" applyFont="1" applyAlignment="1">
      <alignment horizontal="center" vertical="center"/>
    </xf>
    <xf numFmtId="2" fontId="12" fillId="0" borderId="0" xfId="1" applyNumberFormat="1" applyFont="1" applyAlignment="1">
      <alignment horizontal="center"/>
    </xf>
    <xf numFmtId="1" fontId="12" fillId="0" borderId="0" xfId="1" applyNumberFormat="1" applyFont="1" applyAlignment="1">
      <alignment horizontal="center" vertical="center"/>
    </xf>
    <xf numFmtId="0" fontId="45" fillId="16" borderId="0" xfId="1" applyFont="1" applyFill="1" applyAlignment="1">
      <alignment horizontal="center"/>
    </xf>
    <xf numFmtId="0" fontId="12" fillId="0" borderId="0" xfId="1" applyFont="1" applyAlignment="1">
      <alignment vertical="center" wrapText="1"/>
    </xf>
    <xf numFmtId="0" fontId="62" fillId="0" borderId="0" xfId="1" applyFont="1" applyAlignment="1">
      <alignment horizontal="center" vertical="center"/>
    </xf>
    <xf numFmtId="165" fontId="12" fillId="0" borderId="0" xfId="1" applyNumberFormat="1" applyFont="1"/>
    <xf numFmtId="0" fontId="12" fillId="0" borderId="0" xfId="1" applyFont="1" applyAlignment="1">
      <alignment horizontal="right"/>
    </xf>
    <xf numFmtId="1" fontId="12" fillId="0" borderId="0" xfId="1" applyNumberFormat="1" applyFont="1" applyAlignment="1">
      <alignment horizontal="center" vertical="center" wrapText="1"/>
    </xf>
    <xf numFmtId="0" fontId="12" fillId="0" borderId="0" xfId="1" applyFont="1" applyAlignment="1">
      <alignment horizontal="left" vertical="center" wrapText="1"/>
    </xf>
    <xf numFmtId="0" fontId="60" fillId="0" borderId="0" xfId="1" applyFont="1" applyAlignment="1">
      <alignment horizontal="center" vertical="center"/>
    </xf>
    <xf numFmtId="0" fontId="57" fillId="0" borderId="0" xfId="1" applyFont="1"/>
    <xf numFmtId="0" fontId="51" fillId="0" borderId="0" xfId="1" applyFont="1" applyAlignment="1">
      <alignment horizontal="center" vertical="center"/>
    </xf>
    <xf numFmtId="0" fontId="13" fillId="0" borderId="0" xfId="1" applyFont="1"/>
    <xf numFmtId="0" fontId="12" fillId="0" borderId="0" xfId="1" applyFont="1" applyAlignment="1">
      <alignment vertical="top" wrapText="1"/>
    </xf>
    <xf numFmtId="1" fontId="12" fillId="0" borderId="0" xfId="1" applyNumberFormat="1" applyFont="1"/>
    <xf numFmtId="1" fontId="51" fillId="0" borderId="0" xfId="1" applyNumberFormat="1" applyFont="1" applyAlignment="1">
      <alignment horizontal="center"/>
    </xf>
    <xf numFmtId="0" fontId="12" fillId="0" borderId="0" xfId="1" applyFont="1" applyAlignment="1">
      <alignment vertical="top"/>
    </xf>
    <xf numFmtId="0" fontId="12" fillId="0" borderId="32" xfId="1" applyFont="1" applyBorder="1" applyAlignment="1">
      <alignment vertical="center" wrapText="1"/>
    </xf>
    <xf numFmtId="0" fontId="12" fillId="0" borderId="38" xfId="1" applyFont="1" applyBorder="1" applyAlignment="1">
      <alignment vertical="center" wrapText="1"/>
    </xf>
    <xf numFmtId="0" fontId="12" fillId="0" borderId="38" xfId="1" applyFont="1" applyBorder="1" applyAlignment="1">
      <alignment vertical="top" wrapText="1"/>
    </xf>
    <xf numFmtId="1" fontId="12" fillId="0" borderId="38" xfId="1" applyNumberFormat="1" applyFont="1" applyBorder="1" applyAlignment="1">
      <alignment horizontal="left" vertical="center" wrapText="1"/>
    </xf>
    <xf numFmtId="1" fontId="12" fillId="0" borderId="38" xfId="1" applyNumberFormat="1" applyFont="1" applyBorder="1" applyAlignment="1">
      <alignment horizontal="left" vertical="top" wrapText="1"/>
    </xf>
    <xf numFmtId="0" fontId="13" fillId="0" borderId="0" xfId="1" applyFont="1" applyAlignment="1">
      <alignment horizontal="center" vertical="center" wrapText="1"/>
    </xf>
    <xf numFmtId="1" fontId="13" fillId="0" borderId="0" xfId="1" applyNumberFormat="1" applyFont="1" applyAlignment="1">
      <alignment horizontal="center"/>
    </xf>
    <xf numFmtId="0" fontId="12" fillId="0" borderId="0" xfId="1" applyFont="1" applyAlignment="1">
      <alignment horizontal="center" wrapText="1"/>
    </xf>
    <xf numFmtId="0" fontId="12" fillId="0" borderId="0" xfId="1" applyFont="1" applyAlignment="1">
      <alignment horizontal="center" vertical="center" wrapText="1"/>
    </xf>
    <xf numFmtId="0" fontId="49" fillId="0" borderId="0" xfId="14" applyAlignment="1"/>
    <xf numFmtId="0" fontId="0" fillId="0" borderId="0" xfId="0" applyAlignment="1">
      <alignment horizontal="right"/>
    </xf>
    <xf numFmtId="0" fontId="51" fillId="0" borderId="0" xfId="0" applyFont="1" applyAlignment="1">
      <alignment horizontal="center"/>
    </xf>
    <xf numFmtId="0" fontId="64" fillId="0" borderId="0" xfId="14" applyFont="1" applyAlignment="1">
      <alignment horizontal="left"/>
    </xf>
    <xf numFmtId="0" fontId="51" fillId="0" borderId="5" xfId="0" applyFont="1" applyBorder="1" applyAlignment="1">
      <alignment horizontal="center"/>
    </xf>
    <xf numFmtId="0" fontId="12" fillId="0" borderId="0" xfId="0" applyFont="1" applyAlignment="1">
      <alignment horizontal="center"/>
    </xf>
    <xf numFmtId="0" fontId="12" fillId="0" borderId="5" xfId="0" applyFont="1" applyBorder="1" applyAlignment="1">
      <alignment horizontal="center"/>
    </xf>
    <xf numFmtId="0" fontId="0" fillId="0" borderId="3" xfId="0" applyBorder="1" applyAlignment="1">
      <alignment horizontal="center"/>
    </xf>
    <xf numFmtId="0" fontId="0" fillId="0" borderId="2" xfId="0" applyBorder="1" applyAlignment="1">
      <alignment horizontal="center"/>
    </xf>
    <xf numFmtId="0" fontId="45" fillId="0" borderId="11" xfId="0" applyFont="1" applyBorder="1" applyAlignment="1">
      <alignment horizontal="center"/>
    </xf>
    <xf numFmtId="0" fontId="12" fillId="0" borderId="3" xfId="0" applyFont="1" applyBorder="1" applyAlignment="1">
      <alignment horizontal="center"/>
    </xf>
    <xf numFmtId="0" fontId="45" fillId="0" borderId="9" xfId="0" applyFont="1" applyBorder="1"/>
    <xf numFmtId="0" fontId="45" fillId="0" borderId="8" xfId="0" applyFont="1" applyBorder="1"/>
    <xf numFmtId="0" fontId="51" fillId="0" borderId="6" xfId="0" applyFont="1" applyBorder="1" applyAlignment="1">
      <alignment horizontal="center"/>
    </xf>
    <xf numFmtId="0" fontId="51" fillId="0" borderId="4" xfId="0" applyFont="1" applyBorder="1" applyAlignment="1">
      <alignment horizontal="center"/>
    </xf>
    <xf numFmtId="0" fontId="61" fillId="0" borderId="3" xfId="0" applyFont="1" applyBorder="1" applyAlignment="1">
      <alignment horizontal="center"/>
    </xf>
    <xf numFmtId="0" fontId="61" fillId="0" borderId="2" xfId="0" applyFont="1" applyBorder="1" applyAlignment="1">
      <alignment horizontal="center"/>
    </xf>
    <xf numFmtId="0" fontId="61" fillId="0" borderId="12" xfId="0" applyFont="1" applyBorder="1" applyAlignment="1">
      <alignment horizontal="center"/>
    </xf>
    <xf numFmtId="0" fontId="61" fillId="0" borderId="11" xfId="0" applyFont="1" applyBorder="1" applyAlignment="1">
      <alignment horizontal="center"/>
    </xf>
    <xf numFmtId="1" fontId="51" fillId="0" borderId="0" xfId="1" applyNumberFormat="1" applyFont="1" applyAlignment="1">
      <alignment horizontal="center" vertical="center"/>
    </xf>
    <xf numFmtId="0" fontId="57" fillId="0" borderId="32" xfId="11" applyFont="1" applyBorder="1">
      <alignment horizontal="center" vertical="center"/>
    </xf>
    <xf numFmtId="0" fontId="63" fillId="0" borderId="0" xfId="1" applyFont="1"/>
    <xf numFmtId="0" fontId="45" fillId="19" borderId="32" xfId="7" applyFont="1" applyBorder="1" applyAlignment="1">
      <alignment horizontal="center"/>
    </xf>
    <xf numFmtId="0" fontId="62" fillId="0" borderId="0" xfId="0" applyFont="1"/>
    <xf numFmtId="167" fontId="14" fillId="0" borderId="0" xfId="1" applyNumberFormat="1" applyAlignment="1">
      <alignment horizontal="center" vertical="center"/>
    </xf>
    <xf numFmtId="0" fontId="55" fillId="0" borderId="0" xfId="1" applyFont="1" applyAlignment="1">
      <alignment vertical="center" textRotation="90"/>
    </xf>
    <xf numFmtId="0" fontId="60" fillId="0" borderId="0" xfId="1" applyFont="1" applyAlignment="1">
      <alignment horizontal="left"/>
    </xf>
    <xf numFmtId="0" fontId="45" fillId="20" borderId="24" xfId="8" applyFont="1" applyBorder="1" applyAlignment="1">
      <alignment vertical="center"/>
    </xf>
    <xf numFmtId="0" fontId="45" fillId="20" borderId="47" xfId="8" applyFont="1" applyBorder="1" applyAlignment="1">
      <alignment vertical="center"/>
    </xf>
    <xf numFmtId="165" fontId="45" fillId="20" borderId="47" xfId="8" applyNumberFormat="1" applyFont="1" applyBorder="1" applyAlignment="1">
      <alignment horizontal="center" vertical="center"/>
    </xf>
    <xf numFmtId="1" fontId="45" fillId="20" borderId="47" xfId="8" applyNumberFormat="1" applyFont="1" applyBorder="1" applyAlignment="1">
      <alignment horizontal="center"/>
    </xf>
    <xf numFmtId="1" fontId="45" fillId="20" borderId="48" xfId="8" applyNumberFormat="1" applyFont="1" applyBorder="1" applyAlignment="1">
      <alignment horizontal="center"/>
    </xf>
    <xf numFmtId="0" fontId="57" fillId="0" borderId="1" xfId="5" applyFont="1" applyFill="1" applyAlignment="1">
      <alignment horizontal="center" vertical="center"/>
    </xf>
    <xf numFmtId="0" fontId="57" fillId="0" borderId="51" xfId="11" applyFont="1" applyBorder="1">
      <alignment horizontal="center" vertical="center"/>
    </xf>
    <xf numFmtId="0" fontId="57" fillId="0" borderId="52" xfId="1" applyFont="1" applyBorder="1" applyAlignment="1">
      <alignment horizontal="left"/>
    </xf>
    <xf numFmtId="2" fontId="12" fillId="0" borderId="0" xfId="1" applyNumberFormat="1" applyFont="1" applyAlignment="1">
      <alignment horizontal="center" vertical="top" wrapText="1"/>
    </xf>
    <xf numFmtId="2" fontId="51" fillId="0" borderId="0" xfId="1" applyNumberFormat="1" applyFont="1" applyAlignment="1">
      <alignment horizontal="center" vertical="center"/>
    </xf>
    <xf numFmtId="169" fontId="12" fillId="0" borderId="0" xfId="1" applyNumberFormat="1" applyFont="1"/>
    <xf numFmtId="2" fontId="12" fillId="0" borderId="0" xfId="1" applyNumberFormat="1" applyFont="1"/>
    <xf numFmtId="168" fontId="12" fillId="21" borderId="32" xfId="19" applyNumberFormat="1" applyFont="1" applyFill="1" applyBorder="1" applyAlignment="1">
      <alignment horizontal="center" vertical="center"/>
    </xf>
    <xf numFmtId="1" fontId="12" fillId="0" borderId="38" xfId="1" applyNumberFormat="1" applyFont="1" applyBorder="1" applyAlignment="1">
      <alignment vertical="center" wrapText="1"/>
    </xf>
    <xf numFmtId="171" fontId="12" fillId="0" borderId="0" xfId="1" applyNumberFormat="1" applyFont="1"/>
    <xf numFmtId="1" fontId="51" fillId="0" borderId="0" xfId="1" applyNumberFormat="1" applyFont="1"/>
    <xf numFmtId="0" fontId="52" fillId="17" borderId="1" xfId="5" applyFont="1" applyAlignment="1" applyProtection="1">
      <alignment horizontal="left" vertical="center"/>
      <protection locked="0"/>
    </xf>
    <xf numFmtId="169" fontId="46" fillId="17" borderId="1" xfId="20" applyNumberFormat="1" applyFont="1" applyFill="1" applyBorder="1" applyAlignment="1" applyProtection="1">
      <alignment horizontal="center" vertical="center"/>
      <protection locked="0"/>
    </xf>
    <xf numFmtId="0" fontId="34" fillId="0" borderId="0" xfId="1" applyFont="1" applyAlignment="1">
      <alignment horizontal="left" vertical="center" wrapText="1"/>
    </xf>
    <xf numFmtId="0" fontId="45" fillId="15" borderId="8" xfId="1" applyFont="1" applyFill="1" applyBorder="1" applyAlignment="1">
      <alignment horizontal="center" vertical="center"/>
    </xf>
    <xf numFmtId="1" fontId="45" fillId="15" borderId="32" xfId="1" applyNumberFormat="1" applyFont="1" applyFill="1" applyBorder="1" applyAlignment="1">
      <alignment horizontal="center" vertical="center"/>
    </xf>
    <xf numFmtId="1" fontId="45" fillId="15" borderId="32" xfId="1" applyNumberFormat="1" applyFont="1" applyFill="1" applyBorder="1" applyAlignment="1">
      <alignment horizontal="center"/>
    </xf>
    <xf numFmtId="1" fontId="45" fillId="15" borderId="10" xfId="1" applyNumberFormat="1" applyFont="1" applyFill="1" applyBorder="1" applyAlignment="1">
      <alignment horizontal="center" vertical="center"/>
    </xf>
    <xf numFmtId="0" fontId="12" fillId="15" borderId="1" xfId="5" applyFont="1" applyFill="1" applyAlignment="1" applyProtection="1">
      <alignment horizontal="center" vertical="center"/>
      <protection locked="0"/>
    </xf>
    <xf numFmtId="1" fontId="12" fillId="15" borderId="1" xfId="5" applyNumberFormat="1" applyFont="1" applyFill="1" applyAlignment="1" applyProtection="1">
      <alignment horizontal="center" vertical="center" wrapText="1"/>
      <protection locked="0"/>
    </xf>
    <xf numFmtId="166" fontId="0" fillId="0" borderId="0" xfId="0" applyNumberFormat="1" applyAlignment="1">
      <alignment horizontal="left" indent="3"/>
    </xf>
    <xf numFmtId="1" fontId="50" fillId="0" borderId="0" xfId="0" applyNumberFormat="1" applyFont="1"/>
    <xf numFmtId="0" fontId="0" fillId="0" borderId="21" xfId="0" applyBorder="1" applyAlignment="1">
      <alignment horizontal="left"/>
    </xf>
    <xf numFmtId="0" fontId="0" fillId="0" borderId="19" xfId="0" applyBorder="1" applyAlignment="1">
      <alignment horizontal="center"/>
    </xf>
    <xf numFmtId="0" fontId="0" fillId="0" borderId="24" xfId="0" applyBorder="1" applyAlignment="1">
      <alignment horizontal="left"/>
    </xf>
    <xf numFmtId="0" fontId="65" fillId="0" borderId="0" xfId="1" applyFont="1" applyAlignment="1">
      <alignment horizontal="left" vertical="center" wrapText="1"/>
    </xf>
    <xf numFmtId="0" fontId="12" fillId="0" borderId="0" xfId="1" applyFont="1" applyAlignment="1">
      <alignment wrapText="1"/>
    </xf>
    <xf numFmtId="0" fontId="12" fillId="0" borderId="36" xfId="1" applyFont="1" applyBorder="1" applyAlignment="1">
      <alignment vertical="center" wrapText="1"/>
    </xf>
    <xf numFmtId="0" fontId="26" fillId="0" borderId="18" xfId="1" applyFont="1" applyBorder="1" applyAlignment="1">
      <alignment horizontal="center"/>
    </xf>
    <xf numFmtId="16" fontId="26" fillId="0" borderId="23" xfId="1" applyNumberFormat="1" applyFont="1" applyBorder="1" applyAlignment="1">
      <alignment horizontal="center"/>
    </xf>
    <xf numFmtId="16" fontId="26" fillId="0" borderId="26" xfId="1" applyNumberFormat="1" applyFont="1" applyBorder="1" applyAlignment="1">
      <alignment horizontal="center"/>
    </xf>
    <xf numFmtId="0" fontId="26" fillId="0" borderId="26" xfId="1" applyFont="1" applyBorder="1" applyAlignment="1">
      <alignment horizontal="center"/>
    </xf>
    <xf numFmtId="16" fontId="26" fillId="0" borderId="18" xfId="1" applyNumberFormat="1" applyFont="1" applyBorder="1" applyAlignment="1">
      <alignment horizontal="center"/>
    </xf>
    <xf numFmtId="0" fontId="6" fillId="0" borderId="0" xfId="22"/>
    <xf numFmtId="1" fontId="14" fillId="0" borderId="0" xfId="1" applyNumberFormat="1" applyAlignment="1">
      <alignment horizontal="center"/>
    </xf>
    <xf numFmtId="1" fontId="26" fillId="0" borderId="0" xfId="1" applyNumberFormat="1" applyFont="1" applyAlignment="1">
      <alignment horizontal="center"/>
    </xf>
    <xf numFmtId="0" fontId="45" fillId="19" borderId="32" xfId="7" applyFont="1" applyBorder="1" applyAlignment="1">
      <alignment horizontal="center" vertical="center"/>
    </xf>
    <xf numFmtId="172" fontId="12" fillId="0" borderId="0" xfId="1" applyNumberFormat="1" applyFont="1" applyAlignment="1">
      <alignment horizontal="center" vertical="center"/>
    </xf>
    <xf numFmtId="1" fontId="0" fillId="0" borderId="0" xfId="0" applyNumberFormat="1"/>
    <xf numFmtId="0" fontId="0" fillId="0" borderId="20" xfId="0" applyBorder="1" applyAlignment="1">
      <alignment horizontal="center"/>
    </xf>
    <xf numFmtId="1" fontId="0" fillId="0" borderId="20" xfId="0" applyNumberFormat="1" applyBorder="1" applyAlignment="1">
      <alignment horizontal="center"/>
    </xf>
    <xf numFmtId="1" fontId="0" fillId="0" borderId="17" xfId="0" applyNumberFormat="1" applyBorder="1" applyAlignment="1">
      <alignment horizontal="center"/>
    </xf>
    <xf numFmtId="1" fontId="0" fillId="0" borderId="31" xfId="0" applyNumberFormat="1" applyBorder="1" applyAlignment="1">
      <alignment horizontal="center"/>
    </xf>
    <xf numFmtId="1" fontId="0" fillId="0" borderId="29" xfId="0" applyNumberFormat="1" applyBorder="1" applyAlignment="1">
      <alignment horizontal="center"/>
    </xf>
    <xf numFmtId="1" fontId="0" fillId="0" borderId="28" xfId="0" applyNumberFormat="1" applyBorder="1" applyAlignment="1">
      <alignment horizontal="center"/>
    </xf>
    <xf numFmtId="1" fontId="0" fillId="0" borderId="29" xfId="0" applyNumberFormat="1" applyBorder="1" applyAlignment="1">
      <alignment horizontal="center" vertical="center"/>
    </xf>
    <xf numFmtId="0" fontId="14" fillId="0" borderId="29" xfId="1" applyBorder="1" applyAlignment="1">
      <alignment horizontal="center" vertical="center" wrapText="1"/>
    </xf>
    <xf numFmtId="0" fontId="45" fillId="19" borderId="32" xfId="7" applyFont="1" applyBorder="1" applyAlignment="1" applyProtection="1">
      <alignment horizontal="left" vertical="center"/>
      <protection locked="0"/>
    </xf>
    <xf numFmtId="1" fontId="45" fillId="19" borderId="32" xfId="7" applyNumberFormat="1" applyFont="1" applyBorder="1" applyAlignment="1" applyProtection="1">
      <alignment horizontal="center" vertical="center"/>
      <protection locked="0"/>
    </xf>
    <xf numFmtId="0" fontId="45" fillId="19" borderId="32" xfId="7" applyFont="1" applyBorder="1" applyAlignment="1" applyProtection="1">
      <alignment horizontal="center" vertical="center"/>
      <protection locked="0"/>
    </xf>
    <xf numFmtId="0" fontId="45" fillId="19" borderId="10" xfId="7" applyFont="1" applyBorder="1" applyProtection="1">
      <protection locked="0"/>
    </xf>
    <xf numFmtId="0" fontId="45" fillId="19" borderId="39" xfId="7" applyFont="1" applyBorder="1" applyAlignment="1" applyProtection="1">
      <alignment horizontal="center" vertical="center"/>
      <protection locked="0"/>
    </xf>
    <xf numFmtId="0" fontId="45" fillId="19" borderId="61" xfId="7" applyFont="1" applyBorder="1" applyAlignment="1" applyProtection="1">
      <alignment horizontal="center" vertical="center"/>
      <protection locked="0"/>
    </xf>
    <xf numFmtId="0" fontId="12" fillId="0" borderId="10" xfId="1" applyFont="1" applyBorder="1" applyProtection="1">
      <protection locked="0"/>
    </xf>
    <xf numFmtId="0" fontId="12" fillId="0" borderId="32" xfId="1" applyFont="1" applyBorder="1" applyProtection="1">
      <protection locked="0"/>
    </xf>
    <xf numFmtId="0" fontId="12" fillId="0" borderId="0" xfId="1" applyFont="1" applyProtection="1">
      <protection locked="0"/>
    </xf>
    <xf numFmtId="169" fontId="46" fillId="17" borderId="1" xfId="19" applyNumberFormat="1" applyFont="1" applyFill="1" applyBorder="1" applyAlignment="1" applyProtection="1">
      <alignment horizontal="center" vertical="center"/>
      <protection locked="0"/>
    </xf>
    <xf numFmtId="0" fontId="61" fillId="15" borderId="32" xfId="1" applyFont="1" applyFill="1" applyBorder="1" applyAlignment="1" applyProtection="1">
      <alignment horizontal="center" vertical="center"/>
      <protection locked="0"/>
    </xf>
    <xf numFmtId="1" fontId="12" fillId="15" borderId="32" xfId="1" applyNumberFormat="1" applyFont="1" applyFill="1" applyBorder="1" applyAlignment="1" applyProtection="1">
      <alignment horizontal="center" vertical="center"/>
      <protection locked="0"/>
    </xf>
    <xf numFmtId="1" fontId="12" fillId="15" borderId="10" xfId="1" applyNumberFormat="1" applyFont="1" applyFill="1" applyBorder="1" applyAlignment="1" applyProtection="1">
      <alignment horizontal="center" vertical="center"/>
      <protection locked="0"/>
    </xf>
    <xf numFmtId="0" fontId="26" fillId="0" borderId="0" xfId="1" applyFont="1" applyAlignment="1">
      <alignment horizontal="center" vertical="center" wrapText="1"/>
    </xf>
    <xf numFmtId="0" fontId="26" fillId="14" borderId="28" xfId="1" applyFont="1" applyFill="1" applyBorder="1" applyAlignment="1">
      <alignment horizontal="center"/>
    </xf>
    <xf numFmtId="0" fontId="14" fillId="14" borderId="28" xfId="1" applyFill="1" applyBorder="1" applyAlignment="1">
      <alignment horizontal="center" vertical="center"/>
    </xf>
    <xf numFmtId="0" fontId="14" fillId="14" borderId="18" xfId="1" applyFill="1" applyBorder="1" applyAlignment="1">
      <alignment horizontal="center" vertical="center"/>
    </xf>
    <xf numFmtId="0" fontId="14" fillId="14" borderId="19" xfId="1" applyFill="1" applyBorder="1" applyAlignment="1">
      <alignment horizontal="center" vertical="center"/>
    </xf>
    <xf numFmtId="0" fontId="14" fillId="14" borderId="0" xfId="1" applyFill="1"/>
    <xf numFmtId="1" fontId="14" fillId="0" borderId="36" xfId="1" applyNumberFormat="1" applyBorder="1" applyAlignment="1">
      <alignment horizontal="center" vertical="center"/>
    </xf>
    <xf numFmtId="0" fontId="61" fillId="0" borderId="0" xfId="0" applyFont="1" applyAlignment="1">
      <alignment horizontal="center"/>
    </xf>
    <xf numFmtId="0" fontId="34" fillId="0" borderId="0" xfId="1" applyFont="1"/>
    <xf numFmtId="173" fontId="46" fillId="17" borderId="1" xfId="20" applyNumberFormat="1" applyFont="1" applyFill="1" applyBorder="1" applyAlignment="1" applyProtection="1">
      <alignment horizontal="center" vertical="center"/>
      <protection locked="0"/>
    </xf>
    <xf numFmtId="173" fontId="46" fillId="17" borderId="1" xfId="20" applyNumberFormat="1" applyFont="1" applyFill="1" applyBorder="1" applyAlignment="1" applyProtection="1">
      <alignment horizontal="center" vertical="center"/>
    </xf>
    <xf numFmtId="173" fontId="46" fillId="17" borderId="42" xfId="20" applyNumberFormat="1" applyFont="1" applyFill="1" applyBorder="1" applyAlignment="1" applyProtection="1">
      <alignment horizontal="center" vertical="center"/>
    </xf>
    <xf numFmtId="173" fontId="46" fillId="17" borderId="50" xfId="20" applyNumberFormat="1" applyFont="1" applyFill="1" applyBorder="1" applyAlignment="1" applyProtection="1">
      <alignment horizontal="center" vertical="center"/>
    </xf>
    <xf numFmtId="0" fontId="62" fillId="0" borderId="36" xfId="1" applyFont="1" applyBorder="1" applyAlignment="1">
      <alignment horizontal="left" vertical="center"/>
    </xf>
    <xf numFmtId="0" fontId="12" fillId="16" borderId="36" xfId="1" applyFont="1" applyFill="1" applyBorder="1" applyAlignment="1">
      <alignment vertical="center" wrapText="1"/>
    </xf>
    <xf numFmtId="0" fontId="12" fillId="16" borderId="0" xfId="1" applyFont="1" applyFill="1" applyAlignment="1">
      <alignment wrapText="1"/>
    </xf>
    <xf numFmtId="0" fontId="51" fillId="16" borderId="0" xfId="1" applyFont="1" applyFill="1"/>
    <xf numFmtId="0" fontId="12" fillId="16" borderId="0" xfId="1" applyFont="1" applyFill="1"/>
    <xf numFmtId="44" fontId="12" fillId="16" borderId="0" xfId="1" applyNumberFormat="1" applyFont="1" applyFill="1" applyAlignment="1">
      <alignment horizontal="center" vertical="top" wrapText="1"/>
    </xf>
    <xf numFmtId="0" fontId="12" fillId="0" borderId="0" xfId="13" applyFont="1" applyProtection="1">
      <protection locked="0"/>
    </xf>
    <xf numFmtId="0" fontId="60" fillId="0" borderId="32" xfId="1" applyFont="1" applyBorder="1" applyAlignment="1">
      <alignment horizontal="center" vertical="center"/>
    </xf>
    <xf numFmtId="0" fontId="66" fillId="0" borderId="1" xfId="14" applyFont="1" applyFill="1" applyBorder="1" applyAlignment="1">
      <alignment horizontal="center" vertical="center" wrapText="1"/>
    </xf>
    <xf numFmtId="0" fontId="45" fillId="0" borderId="32" xfId="1" applyFont="1" applyBorder="1"/>
    <xf numFmtId="0" fontId="45" fillId="0" borderId="32" xfId="1" applyFont="1" applyBorder="1" applyAlignment="1">
      <alignment horizontal="center" vertical="center" textRotation="90"/>
    </xf>
    <xf numFmtId="0" fontId="12" fillId="0" borderId="32" xfId="1" applyFont="1" applyBorder="1"/>
    <xf numFmtId="0" fontId="45" fillId="0" borderId="32" xfId="1" applyFont="1" applyBorder="1" applyProtection="1">
      <protection locked="0"/>
    </xf>
    <xf numFmtId="0" fontId="45" fillId="0" borderId="32" xfId="1" applyFont="1" applyBorder="1" applyAlignment="1" applyProtection="1">
      <alignment horizontal="center" vertical="center" textRotation="90"/>
      <protection locked="0"/>
    </xf>
    <xf numFmtId="43" fontId="12" fillId="0" borderId="0" xfId="1" applyNumberFormat="1" applyFont="1" applyAlignment="1">
      <alignment horizontal="center" vertical="top" wrapText="1"/>
    </xf>
    <xf numFmtId="9" fontId="0" fillId="0" borderId="0" xfId="0" applyNumberFormat="1" applyAlignment="1">
      <alignment horizontal="center"/>
    </xf>
    <xf numFmtId="43" fontId="12" fillId="0" borderId="0" xfId="1" applyNumberFormat="1" applyFont="1" applyAlignment="1">
      <alignment vertical="top" wrapText="1"/>
    </xf>
    <xf numFmtId="0" fontId="46" fillId="17" borderId="1" xfId="5" applyAlignment="1" applyProtection="1">
      <alignment horizontal="right"/>
    </xf>
    <xf numFmtId="0" fontId="46" fillId="17" borderId="58" xfId="5" applyBorder="1" applyAlignment="1" applyProtection="1">
      <alignment horizontal="center" vertical="center" wrapText="1"/>
      <protection locked="0"/>
    </xf>
    <xf numFmtId="0" fontId="46" fillId="17" borderId="1" xfId="5" applyAlignment="1" applyProtection="1">
      <alignment horizontal="left" vertical="center"/>
    </xf>
    <xf numFmtId="0" fontId="12" fillId="21" borderId="32" xfId="10" applyBorder="1" applyAlignment="1">
      <alignment horizontal="center" vertical="center"/>
    </xf>
    <xf numFmtId="0" fontId="12" fillId="21" borderId="49" xfId="10" applyBorder="1" applyAlignment="1">
      <alignment horizontal="center" vertical="center"/>
    </xf>
    <xf numFmtId="0" fontId="46" fillId="17" borderId="1" xfId="5" applyAlignment="1" applyProtection="1">
      <alignment horizontal="center"/>
    </xf>
    <xf numFmtId="0" fontId="46" fillId="17" borderId="50" xfId="5" applyBorder="1" applyAlignment="1" applyProtection="1">
      <alignment horizontal="right"/>
    </xf>
    <xf numFmtId="0" fontId="12" fillId="21" borderId="0" xfId="10" applyAlignment="1">
      <alignment horizontal="center" vertical="center"/>
    </xf>
    <xf numFmtId="0" fontId="13" fillId="22" borderId="0" xfId="9" applyAlignment="1">
      <alignment horizontal="center" vertical="center"/>
    </xf>
    <xf numFmtId="0" fontId="12" fillId="19" borderId="0" xfId="7" applyAlignment="1">
      <alignment horizontal="center" vertical="center"/>
    </xf>
    <xf numFmtId="0" fontId="46" fillId="17" borderId="1" xfId="5" applyAlignment="1">
      <alignment horizontal="center" vertical="center"/>
    </xf>
    <xf numFmtId="0" fontId="12" fillId="21" borderId="32" xfId="10" applyBorder="1" applyAlignment="1" applyProtection="1">
      <alignment horizontal="center" vertical="center"/>
      <protection locked="0"/>
    </xf>
    <xf numFmtId="0" fontId="12" fillId="21" borderId="32" xfId="10" applyBorder="1" applyAlignment="1">
      <alignment horizontal="center" vertical="center" wrapText="1"/>
    </xf>
    <xf numFmtId="0" fontId="12" fillId="21" borderId="32" xfId="10" applyBorder="1" applyAlignment="1">
      <alignment horizontal="center"/>
    </xf>
    <xf numFmtId="0" fontId="12" fillId="21" borderId="32" xfId="10" applyBorder="1" applyAlignment="1" applyProtection="1">
      <alignment horizontal="center" vertical="center" wrapText="1"/>
      <protection locked="0"/>
    </xf>
    <xf numFmtId="0" fontId="12" fillId="19" borderId="32" xfId="7" applyBorder="1" applyAlignment="1">
      <alignment horizontal="center"/>
    </xf>
    <xf numFmtId="0" fontId="12" fillId="19" borderId="32" xfId="7" applyBorder="1" applyAlignment="1" applyProtection="1">
      <alignment horizontal="left"/>
      <protection locked="0"/>
    </xf>
    <xf numFmtId="1" fontId="12" fillId="19" borderId="32" xfId="7" applyNumberFormat="1" applyBorder="1" applyAlignment="1" applyProtection="1">
      <alignment horizontal="center" vertical="center"/>
      <protection locked="0"/>
    </xf>
    <xf numFmtId="0" fontId="12" fillId="19" borderId="32" xfId="7" applyBorder="1"/>
    <xf numFmtId="0" fontId="12" fillId="19" borderId="32" xfId="7" applyBorder="1" applyAlignment="1" applyProtection="1">
      <alignment vertical="top"/>
      <protection locked="0"/>
    </xf>
    <xf numFmtId="0" fontId="46" fillId="17" borderId="1" xfId="5"/>
    <xf numFmtId="0" fontId="46" fillId="17" borderId="1" xfId="5" applyAlignment="1" applyProtection="1">
      <alignment vertical="top" wrapText="1"/>
      <protection locked="0"/>
    </xf>
    <xf numFmtId="1" fontId="46" fillId="17" borderId="1" xfId="5" applyNumberFormat="1" applyAlignment="1" applyProtection="1">
      <alignment horizontal="center" vertical="center"/>
      <protection locked="0"/>
    </xf>
    <xf numFmtId="1" fontId="46" fillId="17" borderId="1" xfId="5" applyNumberFormat="1" applyAlignment="1" applyProtection="1">
      <alignment horizontal="center"/>
      <protection locked="0"/>
    </xf>
    <xf numFmtId="0" fontId="12" fillId="19" borderId="55" xfId="7" applyBorder="1" applyProtection="1">
      <protection locked="0"/>
    </xf>
    <xf numFmtId="0" fontId="49" fillId="17" borderId="44" xfId="14" applyFill="1" applyBorder="1" applyAlignment="1" applyProtection="1">
      <alignment horizontal="right" vertical="center"/>
      <protection locked="0"/>
    </xf>
    <xf numFmtId="1" fontId="46" fillId="17" borderId="32" xfId="5" applyNumberFormat="1" applyBorder="1" applyAlignment="1" applyProtection="1">
      <alignment horizontal="center" vertical="center"/>
      <protection locked="0"/>
    </xf>
    <xf numFmtId="0" fontId="49" fillId="17" borderId="34" xfId="14" applyFill="1" applyBorder="1" applyAlignment="1" applyProtection="1">
      <alignment horizontal="right" vertical="center"/>
      <protection locked="0"/>
    </xf>
    <xf numFmtId="0" fontId="46" fillId="17" borderId="34" xfId="5" applyBorder="1" applyAlignment="1" applyProtection="1">
      <alignment horizontal="center" vertical="center"/>
      <protection locked="0"/>
    </xf>
    <xf numFmtId="0" fontId="46" fillId="17" borderId="34" xfId="5" applyBorder="1" applyAlignment="1" applyProtection="1">
      <alignment horizontal="center" vertical="top"/>
      <protection locked="0"/>
    </xf>
    <xf numFmtId="0" fontId="46" fillId="17" borderId="34" xfId="5" applyBorder="1" applyAlignment="1" applyProtection="1">
      <alignment horizontal="center"/>
      <protection locked="0"/>
    </xf>
    <xf numFmtId="0" fontId="12" fillId="18" borderId="1" xfId="6" applyBorder="1" applyAlignment="1">
      <alignment vertical="center" wrapText="1"/>
    </xf>
    <xf numFmtId="2" fontId="12" fillId="18" borderId="1" xfId="6" applyNumberFormat="1" applyBorder="1" applyAlignment="1">
      <alignment horizontal="center" vertical="center"/>
    </xf>
    <xf numFmtId="2" fontId="12" fillId="18" borderId="34" xfId="6" applyNumberFormat="1" applyBorder="1" applyAlignment="1">
      <alignment horizontal="center" vertical="center"/>
    </xf>
    <xf numFmtId="2" fontId="12" fillId="18" borderId="0" xfId="6" applyNumberFormat="1" applyBorder="1" applyAlignment="1">
      <alignment horizontal="center" vertical="center"/>
    </xf>
    <xf numFmtId="1" fontId="46" fillId="17" borderId="1" xfId="5" applyNumberFormat="1" applyAlignment="1" applyProtection="1">
      <alignment horizontal="center"/>
    </xf>
    <xf numFmtId="0" fontId="46" fillId="17" borderId="1" xfId="5" applyAlignment="1" applyProtection="1">
      <alignment horizontal="center"/>
      <protection locked="0"/>
    </xf>
    <xf numFmtId="0" fontId="46" fillId="17" borderId="1" xfId="5" applyAlignment="1">
      <alignment horizontal="center"/>
    </xf>
    <xf numFmtId="1" fontId="46" fillId="17" borderId="1" xfId="5" applyNumberFormat="1" applyAlignment="1">
      <alignment horizontal="center"/>
    </xf>
    <xf numFmtId="0" fontId="60" fillId="0" borderId="0" xfId="1" applyFont="1" applyAlignment="1">
      <alignment vertical="center" wrapText="1"/>
    </xf>
    <xf numFmtId="0" fontId="12" fillId="18" borderId="4" xfId="6" applyBorder="1" applyAlignment="1">
      <alignment horizontal="center" vertical="center"/>
    </xf>
    <xf numFmtId="1" fontId="12" fillId="18" borderId="4" xfId="6" applyNumberFormat="1" applyBorder="1" applyAlignment="1">
      <alignment horizontal="center" vertical="center"/>
    </xf>
    <xf numFmtId="0" fontId="45" fillId="0" borderId="10" xfId="1" applyFont="1" applyBorder="1" applyAlignment="1" applyProtection="1">
      <alignment horizontal="center" vertical="center"/>
      <protection locked="0"/>
    </xf>
    <xf numFmtId="0" fontId="45" fillId="0" borderId="33" xfId="1" applyFont="1" applyBorder="1" applyAlignment="1" applyProtection="1">
      <alignment horizontal="center" vertical="center"/>
      <protection locked="0"/>
    </xf>
    <xf numFmtId="0" fontId="45" fillId="0" borderId="10" xfId="1" quotePrefix="1" applyFont="1" applyBorder="1" applyAlignment="1" applyProtection="1">
      <alignment horizontal="center" vertical="center"/>
      <protection locked="0"/>
    </xf>
    <xf numFmtId="0" fontId="45" fillId="0" borderId="10" xfId="1" applyFont="1" applyBorder="1" applyAlignment="1" applyProtection="1">
      <alignment horizontal="center"/>
      <protection locked="0"/>
    </xf>
    <xf numFmtId="0" fontId="45" fillId="20" borderId="47" xfId="8" applyFont="1" applyBorder="1" applyAlignment="1">
      <alignment vertical="center" wrapText="1"/>
    </xf>
    <xf numFmtId="0" fontId="46" fillId="17" borderId="1" xfId="5" applyAlignment="1" applyProtection="1">
      <alignment horizontal="center" vertical="center" wrapText="1"/>
      <protection locked="0"/>
    </xf>
    <xf numFmtId="0" fontId="57" fillId="0" borderId="60" xfId="11" applyFont="1" applyBorder="1" applyAlignment="1">
      <alignment horizontal="center" vertical="center" wrapText="1"/>
    </xf>
    <xf numFmtId="0" fontId="46" fillId="17" borderId="1" xfId="5" applyAlignment="1" applyProtection="1">
      <alignment horizontal="left" vertical="center" wrapText="1"/>
      <protection locked="0"/>
    </xf>
    <xf numFmtId="173" fontId="46" fillId="17" borderId="42" xfId="20" applyNumberFormat="1" applyFont="1" applyFill="1" applyBorder="1" applyAlignment="1" applyProtection="1">
      <alignment horizontal="center" vertical="center"/>
      <protection locked="0"/>
    </xf>
    <xf numFmtId="0" fontId="57" fillId="0" borderId="56" xfId="1" applyFont="1" applyBorder="1" applyAlignment="1">
      <alignment horizontal="left" wrapText="1"/>
    </xf>
    <xf numFmtId="0" fontId="46" fillId="17" borderId="55" xfId="5" applyBorder="1" applyAlignment="1" applyProtection="1">
      <alignment horizontal="center" wrapText="1"/>
      <protection locked="0"/>
    </xf>
    <xf numFmtId="0" fontId="46" fillId="17" borderId="37" xfId="5" applyBorder="1" applyAlignment="1" applyProtection="1">
      <alignment horizontal="right" wrapText="1"/>
      <protection locked="0"/>
    </xf>
    <xf numFmtId="0" fontId="46" fillId="17" borderId="53" xfId="5" applyBorder="1" applyAlignment="1" applyProtection="1">
      <alignment horizontal="right" wrapText="1"/>
      <protection locked="0"/>
    </xf>
    <xf numFmtId="0" fontId="46" fillId="17" borderId="57" xfId="5" applyBorder="1" applyAlignment="1" applyProtection="1">
      <alignment horizontal="right" wrapText="1"/>
      <protection locked="0"/>
    </xf>
    <xf numFmtId="165" fontId="12" fillId="20" borderId="47" xfId="8" applyNumberFormat="1" applyBorder="1" applyAlignment="1">
      <alignment horizontal="center" vertical="center"/>
    </xf>
    <xf numFmtId="1" fontId="12" fillId="20" borderId="47" xfId="8" applyNumberFormat="1" applyBorder="1" applyAlignment="1">
      <alignment horizontal="center"/>
    </xf>
    <xf numFmtId="1" fontId="12" fillId="20" borderId="48" xfId="8" applyNumberFormat="1" applyBorder="1" applyAlignment="1">
      <alignment horizontal="center"/>
    </xf>
    <xf numFmtId="0" fontId="46" fillId="17" borderId="1" xfId="5" applyProtection="1"/>
    <xf numFmtId="0" fontId="46" fillId="17" borderId="1" xfId="5" applyAlignment="1" applyProtection="1">
      <alignment horizontal="right"/>
      <protection locked="0"/>
    </xf>
    <xf numFmtId="0" fontId="46" fillId="17" borderId="43" xfId="5" applyBorder="1" applyAlignment="1" applyProtection="1">
      <alignment horizontal="center" vertical="center"/>
      <protection locked="0"/>
    </xf>
    <xf numFmtId="0" fontId="46" fillId="17" borderId="50" xfId="5" applyBorder="1" applyAlignment="1" applyProtection="1">
      <alignment horizontal="right"/>
      <protection locked="0"/>
    </xf>
    <xf numFmtId="165" fontId="12" fillId="20" borderId="32" xfId="8" applyNumberFormat="1" applyBorder="1" applyAlignment="1">
      <alignment horizontal="center" vertical="center"/>
    </xf>
    <xf numFmtId="1" fontId="12" fillId="20" borderId="32" xfId="8" applyNumberFormat="1" applyBorder="1" applyAlignment="1">
      <alignment horizontal="center"/>
    </xf>
    <xf numFmtId="0" fontId="46" fillId="17" borderId="1" xfId="5" applyAlignment="1" applyProtection="1">
      <alignment horizontal="left" wrapText="1"/>
      <protection locked="0"/>
    </xf>
    <xf numFmtId="0" fontId="46" fillId="17" borderId="1" xfId="5" applyAlignment="1" applyProtection="1">
      <alignment horizontal="center" vertical="center"/>
      <protection locked="0"/>
    </xf>
    <xf numFmtId="1" fontId="46" fillId="17" borderId="1" xfId="5" applyNumberFormat="1" applyAlignment="1" applyProtection="1">
      <alignment horizontal="center" vertical="center" wrapText="1"/>
      <protection locked="0"/>
    </xf>
    <xf numFmtId="0" fontId="46" fillId="17" borderId="1" xfId="5" applyAlignment="1" applyProtection="1">
      <alignment horizontal="right" vertical="center"/>
      <protection locked="0"/>
    </xf>
    <xf numFmtId="0" fontId="53" fillId="24" borderId="1" xfId="15" applyAlignment="1" applyProtection="1">
      <alignment horizontal="left" vertical="top"/>
      <protection locked="0"/>
    </xf>
    <xf numFmtId="1" fontId="53" fillId="24" borderId="1" xfId="15" applyNumberFormat="1" applyAlignment="1" applyProtection="1">
      <alignment horizontal="center" vertical="center"/>
      <protection locked="0"/>
    </xf>
    <xf numFmtId="0" fontId="53" fillId="24" borderId="1" xfId="15" applyAlignment="1" applyProtection="1">
      <alignment horizontal="right" vertical="top"/>
      <protection locked="0"/>
    </xf>
    <xf numFmtId="0" fontId="53" fillId="24" borderId="1" xfId="15" applyAlignment="1" applyProtection="1">
      <alignment horizontal="left" vertical="center"/>
      <protection locked="0"/>
    </xf>
    <xf numFmtId="0" fontId="53" fillId="24" borderId="1" xfId="15" applyAlignment="1" applyProtection="1">
      <alignment horizontal="right" vertical="center"/>
      <protection locked="0"/>
    </xf>
    <xf numFmtId="0" fontId="49" fillId="17" borderId="1" xfId="14" applyFill="1" applyBorder="1" applyAlignment="1" applyProtection="1">
      <alignment horizontal="left" vertical="center"/>
      <protection locked="0"/>
    </xf>
    <xf numFmtId="174" fontId="14" fillId="0" borderId="0" xfId="1" applyNumberFormat="1" applyAlignment="1">
      <alignment horizontal="center" vertical="center"/>
    </xf>
    <xf numFmtId="2" fontId="26" fillId="0" borderId="0" xfId="1" applyNumberFormat="1" applyFont="1" applyAlignment="1">
      <alignment horizontal="center"/>
    </xf>
    <xf numFmtId="0" fontId="32" fillId="0" borderId="0" xfId="1" applyFont="1" applyAlignment="1">
      <alignment horizontal="center" vertical="center" wrapText="1"/>
    </xf>
    <xf numFmtId="175" fontId="0" fillId="0" borderId="0" xfId="0" applyNumberFormat="1"/>
    <xf numFmtId="166" fontId="0" fillId="0" borderId="0" xfId="0" applyNumberFormat="1" applyAlignment="1">
      <alignment horizontal="center" wrapText="1"/>
    </xf>
    <xf numFmtId="1" fontId="14" fillId="0" borderId="23" xfId="1" applyNumberFormat="1" applyBorder="1" applyAlignment="1">
      <alignment horizontal="center" wrapText="1"/>
    </xf>
    <xf numFmtId="1" fontId="14" fillId="0" borderId="22" xfId="1" applyNumberFormat="1" applyBorder="1" applyAlignment="1">
      <alignment horizontal="center" wrapText="1"/>
    </xf>
    <xf numFmtId="1" fontId="14" fillId="0" borderId="22" xfId="1" applyNumberFormat="1" applyBorder="1" applyAlignment="1">
      <alignment horizontal="center" vertical="center"/>
    </xf>
    <xf numFmtId="0" fontId="24" fillId="0" borderId="0" xfId="1" applyFont="1" applyAlignment="1">
      <alignment wrapText="1"/>
    </xf>
    <xf numFmtId="175" fontId="0" fillId="0" borderId="0" xfId="0" applyNumberFormat="1" applyAlignment="1">
      <alignment horizontal="center"/>
    </xf>
    <xf numFmtId="175" fontId="0" fillId="0" borderId="0" xfId="0" applyNumberFormat="1" applyAlignment="1">
      <alignment horizontal="center" wrapText="1"/>
    </xf>
    <xf numFmtId="175" fontId="0" fillId="0" borderId="0" xfId="0" applyNumberFormat="1" applyAlignment="1">
      <alignment horizontal="center" vertical="center"/>
    </xf>
    <xf numFmtId="175" fontId="0" fillId="0" borderId="18" xfId="0" applyNumberFormat="1" applyBorder="1" applyAlignment="1">
      <alignment horizontal="center" wrapText="1"/>
    </xf>
    <xf numFmtId="175" fontId="0" fillId="0" borderId="17" xfId="0" applyNumberFormat="1" applyBorder="1" applyAlignment="1">
      <alignment horizontal="center" wrapText="1"/>
    </xf>
    <xf numFmtId="166" fontId="0" fillId="0" borderId="23" xfId="0" applyNumberFormat="1" applyBorder="1" applyAlignment="1">
      <alignment horizontal="center" vertical="center"/>
    </xf>
    <xf numFmtId="166" fontId="0" fillId="0" borderId="22" xfId="0" applyNumberFormat="1" applyBorder="1" applyAlignment="1">
      <alignment horizontal="center" vertical="center"/>
    </xf>
    <xf numFmtId="0" fontId="5" fillId="0" borderId="0" xfId="23"/>
    <xf numFmtId="0" fontId="5" fillId="0" borderId="0" xfId="23" applyAlignment="1">
      <alignment horizontal="left"/>
    </xf>
    <xf numFmtId="0" fontId="5" fillId="0" borderId="21" xfId="23" applyBorder="1" applyAlignment="1">
      <alignment horizontal="left"/>
    </xf>
    <xf numFmtId="0" fontId="5" fillId="0" borderId="20" xfId="23" applyBorder="1"/>
    <xf numFmtId="0" fontId="26" fillId="25" borderId="19" xfId="23" applyFont="1" applyFill="1" applyBorder="1" applyAlignment="1">
      <alignment horizontal="left"/>
    </xf>
    <xf numFmtId="0" fontId="26" fillId="25" borderId="17" xfId="23" applyFont="1" applyFill="1" applyBorder="1"/>
    <xf numFmtId="0" fontId="26" fillId="0" borderId="24" xfId="23" applyFont="1" applyBorder="1"/>
    <xf numFmtId="0" fontId="26" fillId="0" borderId="22" xfId="23" applyFont="1" applyBorder="1"/>
    <xf numFmtId="1" fontId="26" fillId="0" borderId="0" xfId="1" applyNumberFormat="1" applyFont="1" applyAlignment="1">
      <alignment horizontal="center" vertical="center"/>
    </xf>
    <xf numFmtId="1" fontId="14" fillId="0" borderId="0" xfId="1" applyNumberFormat="1" applyAlignment="1">
      <alignment horizontal="center" vertical="center" wrapText="1"/>
    </xf>
    <xf numFmtId="0" fontId="26" fillId="0" borderId="36" xfId="1" applyFont="1" applyBorder="1" applyAlignment="1">
      <alignment horizontal="center" vertical="center" wrapText="1"/>
    </xf>
    <xf numFmtId="0" fontId="26" fillId="0" borderId="5" xfId="1" applyFont="1" applyBorder="1" applyAlignment="1">
      <alignment horizontal="center" vertical="center"/>
    </xf>
    <xf numFmtId="0" fontId="14" fillId="0" borderId="36" xfId="1" applyBorder="1" applyAlignment="1">
      <alignment horizontal="left" wrapText="1"/>
    </xf>
    <xf numFmtId="0" fontId="14" fillId="0" borderId="36" xfId="1" applyBorder="1" applyAlignment="1">
      <alignment wrapText="1"/>
    </xf>
    <xf numFmtId="0" fontId="14" fillId="0" borderId="36" xfId="1" applyBorder="1" applyAlignment="1">
      <alignment horizontal="right" wrapText="1"/>
    </xf>
    <xf numFmtId="0" fontId="14" fillId="0" borderId="36" xfId="1" applyBorder="1" applyAlignment="1">
      <alignment horizontal="left" vertical="center" wrapText="1"/>
    </xf>
    <xf numFmtId="0" fontId="14" fillId="0" borderId="33" xfId="1" applyBorder="1" applyAlignment="1">
      <alignment horizontal="left" wrapText="1"/>
    </xf>
    <xf numFmtId="0" fontId="26" fillId="0" borderId="10" xfId="1" applyFont="1" applyBorder="1" applyAlignment="1">
      <alignment horizontal="center" wrapText="1"/>
    </xf>
    <xf numFmtId="0" fontId="26" fillId="0" borderId="8" xfId="1" applyFont="1" applyBorder="1" applyAlignment="1">
      <alignment horizontal="center"/>
    </xf>
    <xf numFmtId="0" fontId="14" fillId="0" borderId="33" xfId="1" applyBorder="1" applyAlignment="1">
      <alignment wrapText="1"/>
    </xf>
    <xf numFmtId="0" fontId="14" fillId="0" borderId="39" xfId="1" applyBorder="1" applyAlignment="1">
      <alignment wrapText="1"/>
    </xf>
    <xf numFmtId="0" fontId="14" fillId="0" borderId="39" xfId="1" applyBorder="1" applyAlignment="1">
      <alignment horizontal="left" wrapText="1"/>
    </xf>
    <xf numFmtId="0" fontId="14" fillId="12" borderId="10" xfId="1" applyFill="1" applyBorder="1" applyAlignment="1">
      <alignment horizontal="left" wrapText="1"/>
    </xf>
    <xf numFmtId="0" fontId="49" fillId="0" borderId="33" xfId="14" applyBorder="1" applyAlignment="1">
      <alignment horizontal="left" wrapText="1"/>
    </xf>
    <xf numFmtId="169" fontId="46" fillId="0" borderId="1" xfId="20" applyNumberFormat="1" applyFont="1" applyFill="1" applyBorder="1" applyAlignment="1" applyProtection="1">
      <alignment horizontal="center" vertical="center"/>
      <protection locked="0"/>
    </xf>
    <xf numFmtId="0" fontId="4" fillId="0" borderId="0" xfId="1" applyFont="1" applyAlignment="1">
      <alignment wrapText="1"/>
    </xf>
    <xf numFmtId="9" fontId="0" fillId="0" borderId="0" xfId="24" applyFont="1"/>
    <xf numFmtId="0" fontId="14" fillId="0" borderId="20" xfId="1" applyBorder="1" applyAlignment="1">
      <alignment horizontal="center" vertical="top"/>
    </xf>
    <xf numFmtId="1" fontId="14" fillId="0" borderId="29" xfId="1" applyNumberFormat="1" applyBorder="1" applyAlignment="1">
      <alignment horizontal="center" vertical="center"/>
    </xf>
    <xf numFmtId="2" fontId="14" fillId="0" borderId="31" xfId="1" applyNumberFormat="1" applyBorder="1" applyAlignment="1">
      <alignment horizontal="center" vertical="center"/>
    </xf>
    <xf numFmtId="2" fontId="36" fillId="0" borderId="29" xfId="1" applyNumberFormat="1" applyFont="1" applyBorder="1" applyAlignment="1">
      <alignment horizontal="center" vertical="center"/>
    </xf>
    <xf numFmtId="0" fontId="14" fillId="0" borderId="31" xfId="1" applyBorder="1" applyAlignment="1">
      <alignment horizontal="center"/>
    </xf>
    <xf numFmtId="2" fontId="14" fillId="0" borderId="23" xfId="1" applyNumberFormat="1" applyBorder="1"/>
    <xf numFmtId="0" fontId="14" fillId="0" borderId="23" xfId="1" applyBorder="1"/>
    <xf numFmtId="0" fontId="26" fillId="0" borderId="23" xfId="1" applyFont="1" applyBorder="1"/>
    <xf numFmtId="0" fontId="26" fillId="0" borderId="22" xfId="1" applyFont="1" applyBorder="1"/>
    <xf numFmtId="0" fontId="14" fillId="14" borderId="29" xfId="1" applyFill="1" applyBorder="1" applyAlignment="1">
      <alignment horizontal="center" vertical="center"/>
    </xf>
    <xf numFmtId="0" fontId="14" fillId="14" borderId="0" xfId="1" applyFill="1" applyAlignment="1">
      <alignment horizontal="center" vertical="center"/>
    </xf>
    <xf numFmtId="0" fontId="14" fillId="14" borderId="21" xfId="1" applyFill="1" applyBorder="1" applyAlignment="1">
      <alignment horizontal="center" vertical="center"/>
    </xf>
    <xf numFmtId="2" fontId="14" fillId="14" borderId="20" xfId="1" applyNumberFormat="1" applyFill="1" applyBorder="1" applyAlignment="1">
      <alignment horizontal="center" vertical="center"/>
    </xf>
    <xf numFmtId="0" fontId="26" fillId="0" borderId="21" xfId="1" applyFont="1" applyBorder="1" applyAlignment="1">
      <alignment horizontal="center"/>
    </xf>
    <xf numFmtId="0" fontId="26" fillId="0" borderId="19" xfId="1" applyFont="1" applyBorder="1" applyAlignment="1">
      <alignment horizontal="center"/>
    </xf>
    <xf numFmtId="0" fontId="14" fillId="0" borderId="22" xfId="1" applyBorder="1"/>
    <xf numFmtId="2" fontId="14" fillId="14" borderId="27" xfId="1" applyNumberFormat="1" applyFill="1" applyBorder="1" applyAlignment="1">
      <alignment horizontal="center" vertical="center"/>
    </xf>
    <xf numFmtId="0" fontId="14" fillId="14" borderId="26" xfId="1" applyFill="1" applyBorder="1"/>
    <xf numFmtId="0" fontId="14" fillId="14" borderId="25" xfId="1" applyFill="1" applyBorder="1"/>
    <xf numFmtId="0" fontId="37" fillId="0" borderId="18" xfId="0" applyFont="1" applyBorder="1"/>
    <xf numFmtId="2" fontId="49" fillId="0" borderId="0" xfId="14" applyNumberFormat="1" applyBorder="1" applyAlignment="1">
      <alignment horizontal="center" vertical="center"/>
    </xf>
    <xf numFmtId="0" fontId="14" fillId="0" borderId="26" xfId="1" applyBorder="1"/>
    <xf numFmtId="0" fontId="37" fillId="0" borderId="26" xfId="0" applyFont="1" applyBorder="1"/>
    <xf numFmtId="0" fontId="14" fillId="0" borderId="25" xfId="1" applyBorder="1"/>
    <xf numFmtId="0" fontId="37" fillId="0" borderId="23" xfId="1" applyFont="1" applyBorder="1" applyAlignment="1">
      <alignment vertical="center"/>
    </xf>
    <xf numFmtId="2" fontId="35" fillId="0" borderId="0" xfId="1" applyNumberFormat="1" applyFont="1" applyAlignment="1">
      <alignment horizontal="center" vertical="center"/>
    </xf>
    <xf numFmtId="2" fontId="36" fillId="0" borderId="0" xfId="1" applyNumberFormat="1" applyFont="1" applyAlignment="1">
      <alignment horizontal="center" vertical="center"/>
    </xf>
    <xf numFmtId="0" fontId="26" fillId="0" borderId="20" xfId="1" applyFont="1" applyBorder="1" applyAlignment="1">
      <alignment horizontal="center" vertical="center"/>
    </xf>
    <xf numFmtId="0" fontId="26" fillId="0" borderId="19" xfId="1" applyFont="1" applyBorder="1" applyAlignment="1">
      <alignment horizontal="center" vertical="center"/>
    </xf>
    <xf numFmtId="0" fontId="26" fillId="0" borderId="18" xfId="1" applyFont="1" applyBorder="1" applyAlignment="1">
      <alignment horizontal="center" vertical="center"/>
    </xf>
    <xf numFmtId="0" fontId="26" fillId="0" borderId="17" xfId="1" applyFont="1" applyBorder="1" applyAlignment="1">
      <alignment horizontal="center" vertical="center"/>
    </xf>
    <xf numFmtId="0" fontId="26" fillId="0" borderId="12" xfId="1" applyFont="1" applyBorder="1" applyAlignment="1">
      <alignment horizontal="center"/>
    </xf>
    <xf numFmtId="0" fontId="26" fillId="0" borderId="3" xfId="1" applyFont="1" applyBorder="1" applyAlignment="1">
      <alignment horizontal="center"/>
    </xf>
    <xf numFmtId="0" fontId="26" fillId="0" borderId="9" xfId="1" applyFont="1" applyBorder="1" applyAlignment="1">
      <alignment horizontal="center"/>
    </xf>
    <xf numFmtId="0" fontId="26" fillId="0" borderId="7" xfId="1" applyFont="1" applyBorder="1" applyAlignment="1">
      <alignment horizontal="center" vertical="center"/>
    </xf>
    <xf numFmtId="2" fontId="26" fillId="0" borderId="7" xfId="1" applyNumberFormat="1" applyFont="1" applyBorder="1" applyAlignment="1">
      <alignment horizontal="center" vertical="center"/>
    </xf>
    <xf numFmtId="0" fontId="26" fillId="0" borderId="39" xfId="1" applyFont="1" applyBorder="1" applyAlignment="1">
      <alignment horizontal="center"/>
    </xf>
    <xf numFmtId="0" fontId="14" fillId="0" borderId="11" xfId="1" applyBorder="1"/>
    <xf numFmtId="0" fontId="26" fillId="0" borderId="36" xfId="1" applyFont="1" applyBorder="1" applyAlignment="1">
      <alignment horizontal="center"/>
    </xf>
    <xf numFmtId="1" fontId="14" fillId="0" borderId="5" xfId="1" applyNumberFormat="1" applyBorder="1"/>
    <xf numFmtId="0" fontId="14" fillId="0" borderId="5" xfId="1" applyBorder="1"/>
    <xf numFmtId="0" fontId="14" fillId="0" borderId="36" xfId="1" applyBorder="1"/>
    <xf numFmtId="0" fontId="26" fillId="0" borderId="5" xfId="1" applyFont="1" applyBorder="1"/>
    <xf numFmtId="0" fontId="26" fillId="0" borderId="33" xfId="1" applyFont="1" applyBorder="1" applyAlignment="1">
      <alignment horizontal="center"/>
    </xf>
    <xf numFmtId="0" fontId="14" fillId="0" borderId="2" xfId="1" applyBorder="1"/>
    <xf numFmtId="1" fontId="26" fillId="0" borderId="7" xfId="1" applyNumberFormat="1" applyFont="1" applyBorder="1" applyAlignment="1">
      <alignment horizontal="center"/>
    </xf>
    <xf numFmtId="1" fontId="14" fillId="0" borderId="6" xfId="1" applyNumberFormat="1" applyBorder="1" applyAlignment="1">
      <alignment horizontal="center"/>
    </xf>
    <xf numFmtId="1" fontId="14" fillId="0" borderId="4" xfId="1" applyNumberFormat="1" applyBorder="1" applyAlignment="1">
      <alignment horizontal="center"/>
    </xf>
    <xf numFmtId="17" fontId="14" fillId="0" borderId="0" xfId="1" applyNumberFormat="1" applyAlignment="1">
      <alignment horizontal="center" vertical="center"/>
    </xf>
    <xf numFmtId="1" fontId="12" fillId="19" borderId="32" xfId="7" applyNumberFormat="1" applyBorder="1" applyAlignment="1" applyProtection="1">
      <alignment horizontal="center" vertical="center"/>
    </xf>
    <xf numFmtId="1" fontId="12" fillId="19" borderId="32" xfId="7" applyNumberFormat="1" applyBorder="1" applyAlignment="1" applyProtection="1">
      <alignment horizontal="center"/>
    </xf>
    <xf numFmtId="0" fontId="12" fillId="19" borderId="32" xfId="7" applyBorder="1" applyAlignment="1" applyProtection="1">
      <alignment horizontal="center"/>
    </xf>
    <xf numFmtId="1" fontId="12" fillId="19" borderId="32" xfId="7" applyNumberFormat="1" applyBorder="1" applyAlignment="1" applyProtection="1">
      <alignment horizontal="center" shrinkToFit="1"/>
    </xf>
    <xf numFmtId="1" fontId="46" fillId="17" borderId="1" xfId="5" applyNumberFormat="1" applyAlignment="1" applyProtection="1">
      <alignment horizontal="center" vertical="center"/>
    </xf>
    <xf numFmtId="165" fontId="12" fillId="19" borderId="32" xfId="7" applyNumberFormat="1" applyBorder="1" applyAlignment="1" applyProtection="1">
      <alignment horizontal="center"/>
    </xf>
    <xf numFmtId="165" fontId="12" fillId="19" borderId="32" xfId="7" applyNumberFormat="1" applyBorder="1" applyAlignment="1" applyProtection="1">
      <alignment horizontal="center" vertical="center"/>
    </xf>
    <xf numFmtId="1" fontId="46" fillId="17" borderId="32" xfId="5" applyNumberFormat="1" applyBorder="1" applyAlignment="1" applyProtection="1">
      <alignment horizontal="center" vertical="center"/>
    </xf>
    <xf numFmtId="2" fontId="26" fillId="0" borderId="21" xfId="1" applyNumberFormat="1" applyFont="1" applyBorder="1" applyAlignment="1">
      <alignment horizontal="center"/>
    </xf>
    <xf numFmtId="0" fontId="36" fillId="0" borderId="0" xfId="0" applyFont="1" applyAlignment="1">
      <alignment horizontal="center" vertical="center"/>
    </xf>
    <xf numFmtId="0" fontId="60" fillId="0" borderId="32" xfId="5" applyFont="1" applyFill="1" applyBorder="1" applyAlignment="1">
      <alignment horizontal="center" vertical="center"/>
    </xf>
    <xf numFmtId="0" fontId="60" fillId="0" borderId="54" xfId="5" applyFont="1" applyFill="1" applyBorder="1" applyAlignment="1">
      <alignment horizontal="center" vertical="center" wrapText="1"/>
    </xf>
    <xf numFmtId="44" fontId="46" fillId="17" borderId="1" xfId="5" applyNumberFormat="1" applyAlignment="1" applyProtection="1">
      <alignment horizontal="center" vertical="center"/>
    </xf>
    <xf numFmtId="1" fontId="46" fillId="17" borderId="1" xfId="5" applyNumberFormat="1" applyAlignment="1" applyProtection="1">
      <alignment horizontal="center" vertical="center" wrapText="1"/>
    </xf>
    <xf numFmtId="169" fontId="46" fillId="17" borderId="1" xfId="20" applyNumberFormat="1" applyFont="1" applyFill="1" applyBorder="1" applyAlignment="1" applyProtection="1">
      <alignment horizontal="center" vertical="center"/>
    </xf>
    <xf numFmtId="1" fontId="53" fillId="24" borderId="1" xfId="15" applyNumberFormat="1" applyAlignment="1" applyProtection="1">
      <alignment horizontal="center" vertical="center"/>
    </xf>
    <xf numFmtId="1" fontId="46" fillId="17" borderId="1" xfId="20" applyNumberFormat="1" applyFont="1" applyFill="1" applyBorder="1" applyAlignment="1" applyProtection="1">
      <alignment horizontal="center" vertical="center"/>
    </xf>
    <xf numFmtId="169" fontId="46" fillId="17" borderId="50" xfId="19" applyNumberFormat="1" applyFont="1" applyFill="1" applyBorder="1" applyAlignment="1" applyProtection="1">
      <alignment horizontal="center" vertical="center"/>
    </xf>
    <xf numFmtId="1" fontId="31" fillId="22" borderId="37" xfId="9" applyNumberFormat="1" applyFont="1" applyBorder="1" applyAlignment="1" applyProtection="1">
      <alignment horizontal="center" vertical="center"/>
      <protection locked="0"/>
    </xf>
    <xf numFmtId="1" fontId="12" fillId="26" borderId="1" xfId="5" applyNumberFormat="1" applyFont="1" applyFill="1" applyAlignment="1" applyProtection="1">
      <alignment horizontal="center" vertical="center" wrapText="1"/>
      <protection locked="0"/>
    </xf>
    <xf numFmtId="0" fontId="12" fillId="21" borderId="59" xfId="10" applyBorder="1" applyAlignment="1" applyProtection="1">
      <alignment horizontal="center" vertical="center"/>
      <protection locked="0"/>
    </xf>
    <xf numFmtId="0" fontId="12" fillId="21" borderId="20" xfId="10" applyBorder="1" applyAlignment="1" applyProtection="1">
      <alignment horizontal="center" vertical="center"/>
      <protection locked="0"/>
    </xf>
    <xf numFmtId="44" fontId="12" fillId="21" borderId="8" xfId="19" applyFont="1" applyFill="1" applyBorder="1" applyAlignment="1" applyProtection="1">
      <alignment horizontal="center" vertical="center"/>
      <protection locked="0"/>
    </xf>
    <xf numFmtId="0" fontId="12" fillId="21" borderId="49" xfId="10" applyBorder="1" applyAlignment="1" applyProtection="1">
      <alignment horizontal="center" vertical="center"/>
      <protection locked="0"/>
    </xf>
    <xf numFmtId="1" fontId="12" fillId="27" borderId="42" xfId="18" applyNumberFormat="1" applyFont="1" applyBorder="1" applyAlignment="1" applyProtection="1">
      <alignment horizontal="center" vertical="center"/>
      <protection locked="0"/>
    </xf>
    <xf numFmtId="168" fontId="12" fillId="21" borderId="32" xfId="19" applyNumberFormat="1" applyFont="1" applyFill="1" applyBorder="1" applyAlignment="1" applyProtection="1">
      <alignment horizontal="center" vertical="center"/>
      <protection locked="0"/>
    </xf>
    <xf numFmtId="0" fontId="45" fillId="28" borderId="7" xfId="21" applyFont="1" applyBorder="1" applyAlignment="1">
      <alignment vertical="center"/>
    </xf>
    <xf numFmtId="0" fontId="18" fillId="0" borderId="21" xfId="14" applyFont="1" applyBorder="1" applyAlignment="1">
      <alignment wrapText="1"/>
    </xf>
    <xf numFmtId="0" fontId="18" fillId="0" borderId="19" xfId="14" applyFont="1" applyBorder="1" applyAlignment="1">
      <alignment horizontal="left" wrapText="1"/>
    </xf>
    <xf numFmtId="0" fontId="49" fillId="0" borderId="36" xfId="14" applyBorder="1" applyAlignment="1">
      <alignment wrapText="1"/>
    </xf>
    <xf numFmtId="2" fontId="67" fillId="0" borderId="0" xfId="0" applyNumberFormat="1" applyFont="1"/>
    <xf numFmtId="9" fontId="0" fillId="0" borderId="0" xfId="0" applyNumberFormat="1"/>
    <xf numFmtId="1" fontId="46" fillId="17" borderId="1" xfId="5" applyNumberFormat="1" applyAlignment="1">
      <alignment horizontal="center" vertical="center"/>
    </xf>
    <xf numFmtId="0" fontId="0" fillId="16" borderId="0" xfId="1" applyFont="1" applyFill="1" applyAlignment="1">
      <alignment wrapText="1"/>
    </xf>
    <xf numFmtId="0" fontId="18" fillId="0" borderId="29" xfId="14" applyFont="1" applyBorder="1" applyAlignment="1">
      <alignment horizontal="left" wrapText="1"/>
    </xf>
    <xf numFmtId="0" fontId="14" fillId="0" borderId="20" xfId="1" applyBorder="1" applyAlignment="1">
      <alignment horizontal="center" vertical="center"/>
    </xf>
    <xf numFmtId="14" fontId="14" fillId="0" borderId="0" xfId="1" applyNumberFormat="1"/>
    <xf numFmtId="1" fontId="26" fillId="0" borderId="0" xfId="1" applyNumberFormat="1" applyFont="1"/>
    <xf numFmtId="0" fontId="49" fillId="0" borderId="36" xfId="14" applyBorder="1" applyAlignment="1">
      <alignment horizontal="left" vertical="center" wrapText="1"/>
    </xf>
    <xf numFmtId="0" fontId="12" fillId="0" borderId="0" xfId="0" applyFont="1"/>
    <xf numFmtId="0" fontId="0" fillId="21" borderId="32" xfId="10" applyFont="1" applyBorder="1" applyAlignment="1" applyProtection="1">
      <alignment horizontal="center" vertical="center"/>
      <protection locked="0"/>
    </xf>
    <xf numFmtId="0" fontId="0" fillId="21" borderId="32" xfId="10" applyFont="1" applyBorder="1" applyAlignment="1" applyProtection="1">
      <alignment horizontal="center"/>
      <protection locked="0"/>
    </xf>
    <xf numFmtId="0" fontId="0" fillId="16" borderId="0" xfId="1" applyFont="1" applyFill="1"/>
    <xf numFmtId="0" fontId="0" fillId="0" borderId="26" xfId="0" applyBorder="1" applyAlignment="1">
      <alignment horizontal="center" vertical="center"/>
    </xf>
    <xf numFmtId="0" fontId="0" fillId="0" borderId="18" xfId="0" applyBorder="1" applyAlignment="1">
      <alignment horizontal="center" vertical="center"/>
    </xf>
    <xf numFmtId="0" fontId="0" fillId="0" borderId="30"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49" fillId="0" borderId="24" xfId="14" applyBorder="1" applyAlignment="1">
      <alignment horizontal="left" wrapText="1"/>
    </xf>
    <xf numFmtId="1" fontId="14" fillId="0" borderId="20" xfId="1" applyNumberFormat="1" applyBorder="1" applyAlignment="1">
      <alignment horizontal="center" vertical="center"/>
    </xf>
    <xf numFmtId="3" fontId="68" fillId="0" borderId="0" xfId="0" applyNumberFormat="1" applyFont="1"/>
    <xf numFmtId="44" fontId="46" fillId="17" borderId="1" xfId="19" applyFont="1" applyFill="1" applyBorder="1" applyAlignment="1" applyProtection="1">
      <alignment horizontal="center" vertical="center"/>
    </xf>
    <xf numFmtId="0" fontId="69" fillId="5" borderId="1" xfId="5" applyFont="1" applyFill="1" applyAlignment="1" applyProtection="1">
      <alignment horizontal="center" vertical="center"/>
      <protection locked="0"/>
    </xf>
    <xf numFmtId="1" fontId="69" fillId="5" borderId="1" xfId="5" applyNumberFormat="1" applyFont="1" applyFill="1" applyAlignment="1" applyProtection="1">
      <alignment horizontal="center" vertical="center"/>
    </xf>
    <xf numFmtId="0" fontId="0" fillId="21" borderId="59" xfId="10" applyFont="1" applyBorder="1" applyAlignment="1" applyProtection="1">
      <alignment horizontal="center" vertical="center"/>
      <protection locked="0"/>
    </xf>
    <xf numFmtId="0" fontId="0" fillId="0" borderId="18" xfId="0" applyBorder="1" applyAlignment="1">
      <alignment horizontal="center"/>
    </xf>
    <xf numFmtId="0" fontId="0" fillId="0" borderId="18" xfId="0" applyBorder="1"/>
    <xf numFmtId="0" fontId="0" fillId="0" borderId="26" xfId="0" applyBorder="1" applyAlignment="1">
      <alignment horizontal="center"/>
    </xf>
    <xf numFmtId="0" fontId="49" fillId="0" borderId="21" xfId="14" applyBorder="1"/>
    <xf numFmtId="0" fontId="0" fillId="0" borderId="21" xfId="0" applyBorder="1"/>
    <xf numFmtId="0" fontId="0" fillId="0" borderId="19" xfId="0" applyBorder="1"/>
    <xf numFmtId="0" fontId="0" fillId="0" borderId="0" xfId="0" applyAlignment="1">
      <alignment horizontal="center" vertical="center" wrapText="1"/>
    </xf>
    <xf numFmtId="0" fontId="0" fillId="0" borderId="21" xfId="0" applyBorder="1" applyAlignment="1">
      <alignment horizontal="center" vertical="center" wrapText="1"/>
    </xf>
    <xf numFmtId="0" fontId="49" fillId="0" borderId="30" xfId="14" applyBorder="1" applyAlignment="1">
      <alignment horizontal="center" vertical="center" wrapText="1"/>
    </xf>
    <xf numFmtId="0" fontId="0" fillId="0" borderId="29" xfId="0" applyBorder="1" applyAlignment="1">
      <alignment horizontal="center" vertical="center" wrapText="1"/>
    </xf>
    <xf numFmtId="0" fontId="0" fillId="0" borderId="28" xfId="0" applyBorder="1" applyAlignment="1">
      <alignment horizontal="center" vertical="center" wrapText="1"/>
    </xf>
    <xf numFmtId="0" fontId="0" fillId="0" borderId="27" xfId="0" applyBorder="1" applyAlignment="1">
      <alignment horizontal="left" vertical="top" wrapText="1"/>
    </xf>
    <xf numFmtId="0" fontId="0" fillId="0" borderId="21" xfId="0" applyBorder="1" applyAlignment="1">
      <alignment horizontal="left" vertical="center" wrapText="1"/>
    </xf>
    <xf numFmtId="0" fontId="0" fillId="0" borderId="19" xfId="0" applyBorder="1" applyAlignment="1">
      <alignment horizontal="center" vertical="center" wrapText="1"/>
    </xf>
    <xf numFmtId="0" fontId="3" fillId="0" borderId="29" xfId="1" applyFont="1" applyBorder="1" applyAlignment="1">
      <alignment horizontal="left" wrapText="1"/>
    </xf>
    <xf numFmtId="0" fontId="26" fillId="0" borderId="30" xfId="1" applyFont="1" applyBorder="1" applyAlignment="1">
      <alignment horizontal="center" vertical="center" wrapText="1"/>
    </xf>
    <xf numFmtId="0" fontId="26" fillId="0" borderId="30" xfId="1" applyFont="1" applyBorder="1" applyAlignment="1">
      <alignment horizontal="center" vertical="center"/>
    </xf>
    <xf numFmtId="0" fontId="38" fillId="0" borderId="30" xfId="1" applyFont="1" applyBorder="1" applyAlignment="1">
      <alignment horizontal="center"/>
    </xf>
    <xf numFmtId="0" fontId="26" fillId="0" borderId="26" xfId="1" applyFont="1" applyBorder="1" applyAlignment="1">
      <alignment horizontal="center" vertical="center"/>
    </xf>
    <xf numFmtId="0" fontId="26" fillId="0" borderId="27" xfId="1" applyFont="1" applyBorder="1" applyAlignment="1">
      <alignment horizontal="center" vertical="center"/>
    </xf>
    <xf numFmtId="2" fontId="26" fillId="0" borderId="30" xfId="1" applyNumberFormat="1" applyFont="1" applyBorder="1" applyAlignment="1">
      <alignment horizontal="center" vertical="center"/>
    </xf>
    <xf numFmtId="0" fontId="14" fillId="0" borderId="27" xfId="1" applyBorder="1"/>
    <xf numFmtId="2" fontId="14" fillId="0" borderId="29" xfId="1" applyNumberFormat="1" applyBorder="1" applyAlignment="1">
      <alignment horizontal="center"/>
    </xf>
    <xf numFmtId="1" fontId="14" fillId="0" borderId="28" xfId="1" applyNumberFormat="1" applyBorder="1" applyAlignment="1">
      <alignment horizontal="center" vertical="center"/>
    </xf>
    <xf numFmtId="0" fontId="14" fillId="0" borderId="22" xfId="1" applyBorder="1" applyAlignment="1">
      <alignment horizontal="center"/>
    </xf>
    <xf numFmtId="0" fontId="14" fillId="0" borderId="17" xfId="1" applyBorder="1" applyAlignment="1">
      <alignment horizontal="center"/>
    </xf>
    <xf numFmtId="0" fontId="26" fillId="14" borderId="24" xfId="1" applyFont="1" applyFill="1" applyBorder="1" applyAlignment="1">
      <alignment horizontal="center"/>
    </xf>
    <xf numFmtId="2" fontId="49" fillId="0" borderId="31" xfId="14" applyNumberFormat="1" applyBorder="1" applyAlignment="1">
      <alignment horizontal="center" vertical="center"/>
    </xf>
    <xf numFmtId="1" fontId="46" fillId="17" borderId="43" xfId="20" applyNumberFormat="1" applyFont="1" applyFill="1" applyBorder="1" applyAlignment="1" applyProtection="1">
      <alignment horizontal="center" vertical="center"/>
    </xf>
    <xf numFmtId="1" fontId="46" fillId="17" borderId="37" xfId="5" applyNumberFormat="1" applyBorder="1" applyAlignment="1" applyProtection="1">
      <alignment horizontal="center" vertical="center"/>
      <protection locked="0"/>
    </xf>
    <xf numFmtId="44" fontId="46" fillId="17" borderId="43" xfId="5" applyNumberFormat="1" applyBorder="1" applyAlignment="1" applyProtection="1">
      <alignment horizontal="center" vertical="center"/>
    </xf>
    <xf numFmtId="169" fontId="46" fillId="17" borderId="37" xfId="19" applyNumberFormat="1" applyFont="1" applyFill="1" applyBorder="1" applyAlignment="1" applyProtection="1">
      <alignment horizontal="center" vertical="center"/>
      <protection locked="0"/>
    </xf>
    <xf numFmtId="1" fontId="12" fillId="26" borderId="43" xfId="5" applyNumberFormat="1" applyFont="1" applyFill="1" applyBorder="1" applyAlignment="1" applyProtection="1">
      <alignment horizontal="center" vertical="center"/>
      <protection locked="0"/>
    </xf>
    <xf numFmtId="1" fontId="12" fillId="26" borderId="63" xfId="5" applyNumberFormat="1" applyFont="1" applyFill="1" applyBorder="1" applyAlignment="1" applyProtection="1">
      <alignment horizontal="center" vertical="center"/>
      <protection locked="0"/>
    </xf>
    <xf numFmtId="173" fontId="46" fillId="17" borderId="37" xfId="20" applyNumberFormat="1" applyFont="1" applyFill="1" applyBorder="1" applyAlignment="1" applyProtection="1">
      <alignment horizontal="center" vertical="center"/>
    </xf>
    <xf numFmtId="1" fontId="12" fillId="21" borderId="32" xfId="10" applyNumberFormat="1" applyBorder="1" applyAlignment="1" applyProtection="1">
      <alignment horizontal="center" vertical="center"/>
      <protection locked="0"/>
    </xf>
    <xf numFmtId="0" fontId="15" fillId="0" borderId="0" xfId="1" applyFont="1" applyAlignment="1">
      <alignment horizontal="left" vertical="top" wrapText="1"/>
    </xf>
    <xf numFmtId="0" fontId="15" fillId="4" borderId="0" xfId="1" applyFont="1" applyFill="1" applyAlignment="1">
      <alignment horizontal="left" vertical="top" wrapText="1"/>
    </xf>
    <xf numFmtId="0" fontId="15" fillId="4" borderId="5" xfId="1" applyFont="1" applyFill="1" applyBorder="1" applyAlignment="1">
      <alignment horizontal="left" vertical="top" wrapText="1"/>
    </xf>
    <xf numFmtId="0" fontId="12" fillId="16" borderId="0" xfId="1" applyFont="1" applyFill="1" applyAlignment="1">
      <alignment horizontal="center" vertical="top" wrapText="1"/>
    </xf>
    <xf numFmtId="0" fontId="12" fillId="0" borderId="0" xfId="1" applyFont="1" applyAlignment="1">
      <alignment horizontal="center" vertical="top" wrapText="1"/>
    </xf>
    <xf numFmtId="0" fontId="45" fillId="0" borderId="0" xfId="1" applyFont="1" applyAlignment="1">
      <alignment horizontal="center" vertical="center"/>
    </xf>
    <xf numFmtId="0" fontId="45" fillId="0" borderId="0" xfId="1" applyFont="1" applyAlignment="1">
      <alignment horizontal="center"/>
    </xf>
    <xf numFmtId="0" fontId="26" fillId="0" borderId="23" xfId="1" applyFont="1" applyBorder="1" applyAlignment="1">
      <alignment horizontal="center"/>
    </xf>
    <xf numFmtId="0" fontId="0" fillId="0" borderId="24" xfId="0" applyBorder="1" applyAlignment="1">
      <alignment horizontal="center"/>
    </xf>
    <xf numFmtId="0" fontId="0" fillId="0" borderId="22" xfId="0" applyBorder="1" applyAlignment="1">
      <alignment horizontal="center"/>
    </xf>
    <xf numFmtId="0" fontId="45" fillId="0" borderId="12" xfId="0" applyFont="1" applyBorder="1" applyAlignment="1">
      <alignment horizontal="center"/>
    </xf>
    <xf numFmtId="0" fontId="45" fillId="0" borderId="0" xfId="0" applyFont="1" applyAlignment="1">
      <alignment horizontal="center" vertical="center"/>
    </xf>
    <xf numFmtId="0" fontId="12" fillId="21" borderId="32" xfId="10" applyBorder="1" applyAlignment="1">
      <alignment horizontal="center" wrapText="1"/>
    </xf>
    <xf numFmtId="0" fontId="50" fillId="21" borderId="32" xfId="14" applyFont="1" applyFill="1" applyBorder="1" applyAlignment="1">
      <alignment horizontal="center"/>
    </xf>
    <xf numFmtId="173" fontId="12" fillId="19" borderId="8" xfId="7" applyNumberFormat="1" applyBorder="1" applyAlignment="1" applyProtection="1">
      <alignment horizontal="center"/>
      <protection locked="0"/>
    </xf>
    <xf numFmtId="173" fontId="46" fillId="17" borderId="42" xfId="5" applyNumberFormat="1" applyBorder="1" applyAlignment="1" applyProtection="1">
      <alignment horizontal="center" vertical="center"/>
    </xf>
    <xf numFmtId="173" fontId="12" fillId="19" borderId="8" xfId="7" applyNumberFormat="1" applyBorder="1" applyAlignment="1" applyProtection="1">
      <alignment horizontal="center" vertical="center"/>
      <protection locked="0"/>
    </xf>
    <xf numFmtId="173" fontId="45" fillId="0" borderId="32" xfId="1" applyNumberFormat="1" applyFont="1" applyBorder="1" applyAlignment="1" applyProtection="1">
      <alignment horizontal="center" vertical="center"/>
      <protection locked="0"/>
    </xf>
    <xf numFmtId="173" fontId="45" fillId="0" borderId="45" xfId="1" applyNumberFormat="1" applyFont="1" applyBorder="1" applyAlignment="1" applyProtection="1">
      <alignment horizontal="center" vertical="center"/>
      <protection locked="0"/>
    </xf>
    <xf numFmtId="173" fontId="45" fillId="0" borderId="40" xfId="1" applyNumberFormat="1" applyFont="1" applyBorder="1" applyAlignment="1" applyProtection="1">
      <alignment horizontal="center" vertical="center"/>
      <protection locked="0"/>
    </xf>
    <xf numFmtId="173" fontId="46" fillId="17" borderId="32" xfId="5" applyNumberFormat="1" applyBorder="1" applyAlignment="1" applyProtection="1">
      <alignment horizontal="center" vertical="center"/>
    </xf>
    <xf numFmtId="173" fontId="46" fillId="17" borderId="46" xfId="5" applyNumberFormat="1" applyBorder="1" applyAlignment="1" applyProtection="1">
      <alignment horizontal="center" vertical="center"/>
    </xf>
    <xf numFmtId="173" fontId="46" fillId="17" borderId="42" xfId="5" applyNumberFormat="1" applyBorder="1" applyAlignment="1" applyProtection="1">
      <alignment horizontal="center"/>
    </xf>
    <xf numFmtId="173" fontId="46" fillId="17" borderId="1" xfId="5" applyNumberFormat="1" applyAlignment="1" applyProtection="1">
      <alignment horizontal="center"/>
    </xf>
    <xf numFmtId="0" fontId="3" fillId="0" borderId="0" xfId="1" applyFont="1" applyAlignment="1">
      <alignment wrapText="1"/>
    </xf>
    <xf numFmtId="0" fontId="3" fillId="0" borderId="0" xfId="1" applyFont="1" applyAlignment="1">
      <alignment horizontal="left" vertical="center" wrapText="1"/>
    </xf>
    <xf numFmtId="0" fontId="3" fillId="0" borderId="0" xfId="1" applyFont="1" applyAlignment="1">
      <alignment horizontal="center" vertical="center"/>
    </xf>
    <xf numFmtId="165" fontId="3" fillId="0" borderId="0" xfId="1" applyNumberFormat="1" applyFont="1" applyAlignment="1">
      <alignment horizontal="center" vertical="center"/>
    </xf>
    <xf numFmtId="170" fontId="3" fillId="0" borderId="0" xfId="1" applyNumberFormat="1" applyFont="1" applyAlignment="1">
      <alignment horizontal="center" vertical="center"/>
    </xf>
    <xf numFmtId="14" fontId="3" fillId="0" borderId="0" xfId="1" applyNumberFormat="1" applyFont="1" applyAlignment="1">
      <alignment horizontal="center" vertical="center"/>
    </xf>
    <xf numFmtId="0" fontId="3" fillId="0" borderId="0" xfId="1" applyFont="1" applyAlignment="1">
      <alignment horizontal="center" vertical="center" wrapText="1"/>
    </xf>
    <xf numFmtId="17" fontId="3" fillId="0" borderId="0" xfId="1" applyNumberFormat="1" applyFont="1" applyAlignment="1">
      <alignment horizontal="center" vertical="center" wrapText="1"/>
    </xf>
    <xf numFmtId="0" fontId="3" fillId="0" borderId="0" xfId="1" applyFont="1"/>
    <xf numFmtId="0" fontId="3" fillId="0" borderId="0" xfId="1" applyFont="1" applyAlignment="1">
      <alignment horizontal="left" wrapText="1"/>
    </xf>
    <xf numFmtId="0" fontId="3" fillId="0" borderId="0" xfId="0" applyFont="1" applyAlignment="1">
      <alignment vertical="top" wrapText="1"/>
    </xf>
    <xf numFmtId="0" fontId="3" fillId="0" borderId="23" xfId="1" applyFont="1" applyBorder="1" applyAlignment="1">
      <alignment horizontal="center"/>
    </xf>
    <xf numFmtId="0" fontId="3" fillId="0" borderId="20" xfId="1" applyFont="1" applyBorder="1" applyAlignment="1">
      <alignment horizontal="center" vertical="top"/>
    </xf>
    <xf numFmtId="0" fontId="3" fillId="0" borderId="20" xfId="1" applyFont="1" applyBorder="1" applyAlignment="1">
      <alignment horizontal="center" vertical="top" wrapText="1"/>
    </xf>
    <xf numFmtId="0" fontId="3" fillId="0" borderId="22" xfId="1" applyFont="1" applyBorder="1" applyAlignment="1">
      <alignment horizontal="center" vertical="top" wrapText="1"/>
    </xf>
    <xf numFmtId="0" fontId="3" fillId="0" borderId="20" xfId="1" applyFont="1" applyBorder="1" applyAlignment="1">
      <alignment horizontal="left" vertical="center"/>
    </xf>
    <xf numFmtId="0" fontId="3" fillId="0" borderId="21" xfId="1" applyFont="1" applyBorder="1" applyAlignment="1">
      <alignment horizontal="center" vertical="center"/>
    </xf>
    <xf numFmtId="0" fontId="3" fillId="0" borderId="29" xfId="1" applyFont="1" applyBorder="1" applyAlignment="1">
      <alignment horizontal="right" wrapText="1"/>
    </xf>
    <xf numFmtId="0" fontId="3" fillId="12" borderId="29" xfId="1" applyFont="1" applyFill="1" applyBorder="1" applyAlignment="1">
      <alignment horizontal="right" wrapText="1"/>
    </xf>
    <xf numFmtId="0" fontId="3" fillId="0" borderId="28" xfId="1" applyFont="1" applyBorder="1" applyAlignment="1">
      <alignment horizontal="left" wrapText="1"/>
    </xf>
    <xf numFmtId="0" fontId="3" fillId="0" borderId="29" xfId="1" applyFont="1" applyBorder="1" applyAlignment="1">
      <alignment horizontal="center"/>
    </xf>
    <xf numFmtId="0" fontId="3" fillId="0" borderId="29" xfId="1" applyFont="1" applyBorder="1" applyAlignment="1">
      <alignment horizontal="center" vertical="center"/>
    </xf>
    <xf numFmtId="0" fontId="3" fillId="0" borderId="28" xfId="1" applyFont="1" applyBorder="1"/>
    <xf numFmtId="0" fontId="3" fillId="0" borderId="31" xfId="1" applyFont="1" applyBorder="1" applyAlignment="1">
      <alignment wrapText="1"/>
    </xf>
    <xf numFmtId="2" fontId="3" fillId="0" borderId="31" xfId="1" applyNumberFormat="1" applyFont="1" applyBorder="1" applyAlignment="1">
      <alignment horizontal="center" vertical="center"/>
    </xf>
    <xf numFmtId="0" fontId="3" fillId="0" borderId="29" xfId="1" applyFont="1" applyBorder="1" applyAlignment="1">
      <alignment horizontal="left" vertical="center" wrapText="1"/>
    </xf>
    <xf numFmtId="0" fontId="3" fillId="0" borderId="29" xfId="1" applyFont="1" applyBorder="1" applyAlignment="1">
      <alignment wrapText="1"/>
    </xf>
    <xf numFmtId="0" fontId="3" fillId="14" borderId="28" xfId="1" applyFont="1" applyFill="1" applyBorder="1" applyAlignment="1">
      <alignment wrapText="1"/>
    </xf>
    <xf numFmtId="0" fontId="3" fillId="14" borderId="0" xfId="1" applyFont="1" applyFill="1"/>
    <xf numFmtId="0" fontId="3" fillId="0" borderId="24" xfId="1" applyFont="1" applyBorder="1" applyAlignment="1">
      <alignment horizontal="left" vertical="center" wrapText="1"/>
    </xf>
    <xf numFmtId="0" fontId="3" fillId="0" borderId="21" xfId="1" applyFont="1" applyBorder="1" applyAlignment="1">
      <alignment wrapText="1"/>
    </xf>
    <xf numFmtId="0" fontId="37" fillId="0" borderId="0" xfId="0" applyFont="1" applyAlignment="1">
      <alignment vertical="center"/>
    </xf>
    <xf numFmtId="0" fontId="3" fillId="0" borderId="21" xfId="1" applyFont="1" applyBorder="1" applyAlignment="1">
      <alignment horizontal="left" wrapText="1"/>
    </xf>
    <xf numFmtId="0" fontId="3" fillId="0" borderId="31" xfId="1" applyFont="1" applyBorder="1" applyAlignment="1">
      <alignment horizontal="left" wrapText="1"/>
    </xf>
    <xf numFmtId="0" fontId="3" fillId="0" borderId="28" xfId="0" applyFont="1" applyBorder="1" applyAlignment="1">
      <alignment vertical="top" wrapText="1"/>
    </xf>
    <xf numFmtId="0" fontId="3" fillId="0" borderId="28" xfId="1" applyFont="1" applyBorder="1" applyAlignment="1">
      <alignment wrapText="1"/>
    </xf>
    <xf numFmtId="0" fontId="3" fillId="12" borderId="31" xfId="1" applyFont="1" applyFill="1" applyBorder="1" applyAlignment="1">
      <alignment horizontal="left" wrapText="1"/>
    </xf>
    <xf numFmtId="0" fontId="3" fillId="0" borderId="23" xfId="1" applyFont="1" applyBorder="1" applyAlignment="1">
      <alignment horizontal="center" vertical="center"/>
    </xf>
    <xf numFmtId="0" fontId="3" fillId="0" borderId="18" xfId="1" applyFont="1" applyBorder="1" applyAlignment="1">
      <alignment horizontal="center" vertical="center"/>
    </xf>
    <xf numFmtId="0" fontId="3" fillId="0" borderId="24" xfId="1" applyFont="1" applyBorder="1" applyAlignment="1">
      <alignment horizontal="left" wrapText="1"/>
    </xf>
    <xf numFmtId="0" fontId="3" fillId="0" borderId="19" xfId="1" applyFont="1" applyBorder="1" applyAlignment="1">
      <alignment horizontal="left" wrapText="1"/>
    </xf>
    <xf numFmtId="0" fontId="3" fillId="0" borderId="24" xfId="1" applyFont="1" applyBorder="1" applyAlignment="1">
      <alignment wrapText="1"/>
    </xf>
    <xf numFmtId="0" fontId="3" fillId="0" borderId="19" xfId="1" applyFont="1" applyBorder="1" applyAlignment="1">
      <alignment wrapText="1"/>
    </xf>
    <xf numFmtId="0" fontId="3" fillId="0" borderId="27" xfId="1" applyFont="1" applyBorder="1" applyAlignment="1">
      <alignment horizontal="left" wrapText="1"/>
    </xf>
    <xf numFmtId="0" fontId="3" fillId="0" borderId="27" xfId="1" applyFont="1" applyBorder="1" applyAlignment="1">
      <alignment wrapText="1"/>
    </xf>
    <xf numFmtId="0" fontId="3" fillId="11" borderId="21" xfId="1" applyFont="1" applyFill="1" applyBorder="1" applyAlignment="1">
      <alignment horizontal="left" wrapText="1"/>
    </xf>
    <xf numFmtId="0" fontId="3" fillId="0" borderId="19" xfId="1" applyFont="1" applyBorder="1" applyAlignment="1">
      <alignment horizontal="right" wrapText="1"/>
    </xf>
    <xf numFmtId="0" fontId="3" fillId="0" borderId="27" xfId="1" applyFont="1" applyBorder="1" applyAlignment="1">
      <alignment horizontal="left" vertical="center" wrapText="1"/>
    </xf>
    <xf numFmtId="0" fontId="3" fillId="0" borderId="21" xfId="1" applyFont="1" applyBorder="1" applyAlignment="1">
      <alignment horizontal="left" vertical="center" wrapText="1"/>
    </xf>
    <xf numFmtId="0" fontId="3" fillId="0" borderId="19" xfId="1" applyFont="1" applyBorder="1" applyAlignment="1">
      <alignment horizontal="left" vertical="center" wrapText="1"/>
    </xf>
    <xf numFmtId="0" fontId="3" fillId="12" borderId="27" xfId="1" applyFont="1" applyFill="1" applyBorder="1" applyAlignment="1">
      <alignment horizontal="left" wrapText="1"/>
    </xf>
    <xf numFmtId="0" fontId="3" fillId="0" borderId="21" xfId="1" applyFont="1" applyBorder="1" applyAlignment="1">
      <alignment horizontal="right" wrapText="1"/>
    </xf>
    <xf numFmtId="0" fontId="3" fillId="12" borderId="21" xfId="1" applyFont="1" applyFill="1" applyBorder="1" applyAlignment="1">
      <alignment horizontal="right" wrapText="1"/>
    </xf>
    <xf numFmtId="0" fontId="3" fillId="11" borderId="19" xfId="1" applyFont="1" applyFill="1" applyBorder="1" applyAlignment="1">
      <alignment horizontal="left" wrapText="1"/>
    </xf>
    <xf numFmtId="0" fontId="3" fillId="0" borderId="39" xfId="1" applyFont="1" applyBorder="1" applyAlignment="1">
      <alignment horizontal="left" wrapText="1"/>
    </xf>
    <xf numFmtId="0" fontId="3" fillId="0" borderId="36" xfId="1" applyFont="1" applyBorder="1" applyAlignment="1">
      <alignment horizontal="left" wrapText="1"/>
    </xf>
    <xf numFmtId="0" fontId="3" fillId="0" borderId="33" xfId="1" applyFont="1" applyBorder="1" applyAlignment="1">
      <alignment wrapText="1"/>
    </xf>
    <xf numFmtId="0" fontId="3" fillId="0" borderId="21" xfId="23" applyFont="1" applyBorder="1" applyAlignment="1">
      <alignment horizontal="left"/>
    </xf>
    <xf numFmtId="0" fontId="3" fillId="16" borderId="0" xfId="1" applyFont="1" applyFill="1"/>
    <xf numFmtId="0" fontId="3" fillId="0" borderId="32" xfId="1" applyFont="1" applyBorder="1" applyAlignment="1">
      <alignment horizontal="center"/>
    </xf>
    <xf numFmtId="0" fontId="19" fillId="2" borderId="3" xfId="1" applyFont="1" applyFill="1" applyBorder="1"/>
    <xf numFmtId="0" fontId="3" fillId="0" borderId="19" xfId="1" applyFont="1" applyBorder="1" applyAlignment="1">
      <alignment horizontal="center" vertical="center"/>
    </xf>
    <xf numFmtId="1" fontId="14" fillId="0" borderId="17" xfId="1" applyNumberFormat="1" applyBorder="1" applyAlignment="1">
      <alignment horizontal="center" vertical="center"/>
    </xf>
    <xf numFmtId="0" fontId="14" fillId="0" borderId="17" xfId="1" applyBorder="1" applyAlignment="1">
      <alignment horizontal="center" vertical="top"/>
    </xf>
    <xf numFmtId="0" fontId="14" fillId="0" borderId="24" xfId="1" applyBorder="1"/>
    <xf numFmtId="0" fontId="19" fillId="2" borderId="0" xfId="1" applyFont="1" applyFill="1"/>
    <xf numFmtId="0" fontId="16" fillId="3" borderId="39" xfId="1" applyFont="1" applyFill="1" applyBorder="1" applyAlignment="1">
      <alignment horizontal="center" vertical="center"/>
    </xf>
    <xf numFmtId="0" fontId="16" fillId="3" borderId="12" xfId="1" applyFont="1" applyFill="1" applyBorder="1" applyAlignment="1">
      <alignment horizontal="center" vertical="center"/>
    </xf>
    <xf numFmtId="0" fontId="16" fillId="3" borderId="11" xfId="1" applyFont="1" applyFill="1" applyBorder="1" applyAlignment="1">
      <alignment horizontal="center" vertical="center"/>
    </xf>
    <xf numFmtId="0" fontId="15" fillId="2" borderId="0" xfId="1" applyFont="1" applyFill="1" applyAlignment="1">
      <alignment horizontal="left" vertical="top"/>
    </xf>
    <xf numFmtId="0" fontId="15" fillId="3" borderId="0" xfId="1" applyFont="1" applyFill="1" applyAlignment="1">
      <alignment horizontal="left" vertical="top" wrapText="1"/>
    </xf>
    <xf numFmtId="0" fontId="15" fillId="3" borderId="0" xfId="1" applyFont="1" applyFill="1" applyAlignment="1">
      <alignment vertical="top"/>
    </xf>
    <xf numFmtId="0" fontId="15" fillId="3" borderId="3" xfId="1" applyFont="1" applyFill="1" applyBorder="1" applyAlignment="1">
      <alignment vertical="top"/>
    </xf>
    <xf numFmtId="0" fontId="14" fillId="2" borderId="2" xfId="1" applyFill="1" applyBorder="1"/>
    <xf numFmtId="0" fontId="15" fillId="3" borderId="39" xfId="1" applyFont="1" applyFill="1" applyBorder="1" applyAlignment="1">
      <alignment horizontal="left" vertical="center"/>
    </xf>
    <xf numFmtId="0" fontId="15" fillId="3" borderId="36" xfId="1" applyFont="1" applyFill="1" applyBorder="1" applyAlignment="1">
      <alignment horizontal="left" vertical="top"/>
    </xf>
    <xf numFmtId="0" fontId="15" fillId="3" borderId="36" xfId="1" applyFont="1" applyFill="1" applyBorder="1" applyAlignment="1">
      <alignment vertical="top"/>
    </xf>
    <xf numFmtId="0" fontId="15" fillId="3" borderId="33" xfId="1" applyFont="1" applyFill="1" applyBorder="1" applyAlignment="1">
      <alignment vertical="top"/>
    </xf>
    <xf numFmtId="0" fontId="49" fillId="3" borderId="36" xfId="14" applyFill="1" applyBorder="1" applyAlignment="1">
      <alignment horizontal="center" vertical="center"/>
    </xf>
    <xf numFmtId="0" fontId="49" fillId="3" borderId="33" xfId="14" applyFill="1" applyBorder="1" applyAlignment="1">
      <alignment horizontal="center" vertical="center"/>
    </xf>
    <xf numFmtId="17" fontId="14" fillId="0" borderId="0" xfId="1" applyNumberFormat="1" applyAlignment="1">
      <alignment horizontal="center"/>
    </xf>
    <xf numFmtId="0" fontId="14" fillId="0" borderId="22" xfId="1" applyBorder="1" applyAlignment="1">
      <alignment horizontal="center" vertical="center"/>
    </xf>
    <xf numFmtId="0" fontId="14" fillId="0" borderId="5" xfId="1" applyBorder="1" applyAlignment="1">
      <alignment horizontal="left" vertical="center"/>
    </xf>
    <xf numFmtId="0" fontId="3" fillId="0" borderId="5" xfId="1" applyFont="1" applyBorder="1" applyAlignment="1">
      <alignment horizontal="center" vertical="top" wrapText="1"/>
    </xf>
    <xf numFmtId="0" fontId="14" fillId="0" borderId="5" xfId="1" applyBorder="1" applyAlignment="1">
      <alignment horizontal="left" vertical="center" wrapText="1"/>
    </xf>
    <xf numFmtId="1" fontId="14" fillId="0" borderId="33" xfId="1" applyNumberFormat="1" applyBorder="1" applyAlignment="1">
      <alignment horizontal="center" vertical="center"/>
    </xf>
    <xf numFmtId="0" fontId="3" fillId="0" borderId="7" xfId="1" applyFont="1" applyBorder="1" applyAlignment="1">
      <alignment horizontal="center"/>
    </xf>
    <xf numFmtId="1" fontId="14" fillId="0" borderId="6" xfId="1" applyNumberFormat="1" applyBorder="1" applyAlignment="1">
      <alignment horizontal="center" vertical="center"/>
    </xf>
    <xf numFmtId="1" fontId="14" fillId="0" borderId="4" xfId="1" applyNumberFormat="1" applyBorder="1" applyAlignment="1">
      <alignment horizontal="center" vertical="center"/>
    </xf>
    <xf numFmtId="0" fontId="3" fillId="0" borderId="7" xfId="1" applyFont="1" applyBorder="1"/>
    <xf numFmtId="0" fontId="14" fillId="0" borderId="7" xfId="1" applyBorder="1" applyAlignment="1">
      <alignment horizontal="center"/>
    </xf>
    <xf numFmtId="0" fontId="3" fillId="0" borderId="6" xfId="1" applyFont="1" applyBorder="1" applyAlignment="1">
      <alignment horizontal="center" vertical="top"/>
    </xf>
    <xf numFmtId="0" fontId="14" fillId="0" borderId="6" xfId="1" applyBorder="1" applyAlignment="1">
      <alignment horizontal="center" vertical="top"/>
    </xf>
    <xf numFmtId="0" fontId="3" fillId="0" borderId="4" xfId="1" applyFont="1" applyBorder="1" applyAlignment="1">
      <alignment horizontal="center" vertical="top"/>
    </xf>
    <xf numFmtId="0" fontId="0" fillId="0" borderId="36" xfId="0" applyBorder="1" applyAlignment="1">
      <alignment horizontal="center" vertical="center" wrapText="1"/>
    </xf>
    <xf numFmtId="0" fontId="0" fillId="0" borderId="5" xfId="0" applyBorder="1" applyAlignment="1">
      <alignment horizontal="center" vertical="center"/>
    </xf>
    <xf numFmtId="0" fontId="0" fillId="0" borderId="33" xfId="0" applyBorder="1" applyAlignment="1">
      <alignment horizontal="center" vertical="center" wrapText="1"/>
    </xf>
    <xf numFmtId="0" fontId="0" fillId="0" borderId="2" xfId="0" applyBorder="1" applyAlignment="1">
      <alignment horizontal="center" vertical="center"/>
    </xf>
    <xf numFmtId="0" fontId="0" fillId="0" borderId="10" xfId="0" applyBorder="1" applyAlignment="1">
      <alignment horizontal="center" vertical="center" wrapText="1"/>
    </xf>
    <xf numFmtId="0" fontId="0" fillId="0" borderId="36" xfId="0" applyBorder="1" applyAlignment="1">
      <alignment horizontal="center" vertical="center"/>
    </xf>
    <xf numFmtId="0" fontId="0" fillId="0" borderId="33" xfId="0" applyBorder="1" applyAlignment="1">
      <alignment horizontal="center" vertical="center"/>
    </xf>
    <xf numFmtId="0" fontId="2" fillId="0" borderId="0" xfId="1" applyFont="1"/>
    <xf numFmtId="0" fontId="2" fillId="0" borderId="0" xfId="1" applyFont="1" applyAlignment="1">
      <alignment horizontal="left" wrapText="1"/>
    </xf>
    <xf numFmtId="0" fontId="0" fillId="16" borderId="38" xfId="1" applyFont="1" applyFill="1" applyBorder="1" applyAlignment="1">
      <alignment vertical="center" wrapText="1"/>
    </xf>
    <xf numFmtId="1" fontId="12" fillId="26" borderId="43" xfId="5" applyNumberFormat="1" applyFont="1" applyFill="1" applyBorder="1" applyAlignment="1">
      <alignment horizontal="center" vertical="center"/>
    </xf>
    <xf numFmtId="1" fontId="12" fillId="26" borderId="63" xfId="5" applyNumberFormat="1" applyFont="1" applyFill="1" applyBorder="1" applyAlignment="1">
      <alignment horizontal="center" vertical="center"/>
    </xf>
    <xf numFmtId="0" fontId="0" fillId="21" borderId="32" xfId="10" applyFont="1" applyBorder="1" applyAlignment="1">
      <alignment horizontal="center" vertical="center"/>
    </xf>
    <xf numFmtId="0" fontId="16" fillId="8" borderId="64" xfId="1" applyFont="1" applyFill="1" applyBorder="1" applyAlignment="1">
      <alignment horizontal="center" vertical="center" wrapText="1"/>
    </xf>
    <xf numFmtId="49" fontId="16" fillId="8" borderId="64" xfId="1" applyNumberFormat="1" applyFont="1" applyFill="1" applyBorder="1" applyAlignment="1">
      <alignment horizontal="center" vertical="center" wrapText="1"/>
    </xf>
    <xf numFmtId="0" fontId="26" fillId="0" borderId="27" xfId="1" applyFont="1" applyBorder="1"/>
    <xf numFmtId="14" fontId="26" fillId="0" borderId="25" xfId="1" applyNumberFormat="1" applyFont="1" applyBorder="1"/>
    <xf numFmtId="0" fontId="0" fillId="21" borderId="32" xfId="10" applyFont="1" applyBorder="1" applyAlignment="1" applyProtection="1">
      <alignment horizontal="center" vertical="center" wrapText="1"/>
      <protection locked="0"/>
    </xf>
    <xf numFmtId="0" fontId="0" fillId="21" borderId="32" xfId="10" applyFont="1" applyBorder="1" applyAlignment="1">
      <alignment horizontal="center" vertical="center" wrapText="1"/>
    </xf>
    <xf numFmtId="0" fontId="0" fillId="18" borderId="1" xfId="6" applyFont="1" applyBorder="1" applyAlignment="1">
      <alignment vertical="center" wrapText="1"/>
    </xf>
    <xf numFmtId="0" fontId="26" fillId="0" borderId="32" xfId="0" applyFont="1" applyBorder="1"/>
    <xf numFmtId="0" fontId="0" fillId="0" borderId="32" xfId="0" applyBorder="1"/>
    <xf numFmtId="1" fontId="0" fillId="0" borderId="32" xfId="0" applyNumberFormat="1" applyBorder="1"/>
    <xf numFmtId="0" fontId="0" fillId="19" borderId="32" xfId="7" applyFont="1" applyBorder="1" applyAlignment="1" applyProtection="1">
      <alignment vertical="top"/>
      <protection locked="0"/>
    </xf>
    <xf numFmtId="1" fontId="0" fillId="16" borderId="0" xfId="1" applyNumberFormat="1" applyFont="1" applyFill="1" applyAlignment="1">
      <alignment horizontal="center" vertical="center" wrapText="1"/>
    </xf>
    <xf numFmtId="0" fontId="1" fillId="0" borderId="6" xfId="1" applyFont="1" applyBorder="1" applyAlignment="1">
      <alignment horizontal="center" vertical="top"/>
    </xf>
    <xf numFmtId="0" fontId="1" fillId="0" borderId="5" xfId="1" applyFont="1" applyBorder="1" applyAlignment="1">
      <alignment horizontal="left" vertical="center"/>
    </xf>
    <xf numFmtId="0" fontId="46" fillId="17" borderId="34" xfId="5" applyBorder="1" applyAlignment="1" applyProtection="1">
      <alignment horizontal="right"/>
      <protection locked="0"/>
    </xf>
    <xf numFmtId="1" fontId="46" fillId="17" borderId="32" xfId="20" applyNumberFormat="1" applyFont="1" applyFill="1" applyBorder="1" applyAlignment="1" applyProtection="1">
      <alignment horizontal="center" vertical="center"/>
    </xf>
    <xf numFmtId="173" fontId="46" fillId="17" borderId="65" xfId="20" applyNumberFormat="1" applyFont="1" applyFill="1" applyBorder="1" applyAlignment="1" applyProtection="1">
      <alignment horizontal="center" vertical="center"/>
    </xf>
    <xf numFmtId="173" fontId="12" fillId="21" borderId="32" xfId="10" applyNumberFormat="1" applyBorder="1" applyAlignment="1" applyProtection="1">
      <alignment horizontal="center" vertical="center"/>
    </xf>
    <xf numFmtId="0" fontId="46" fillId="17" borderId="66" xfId="5" applyBorder="1" applyAlignment="1" applyProtection="1">
      <alignment horizontal="right"/>
      <protection locked="0"/>
    </xf>
    <xf numFmtId="1" fontId="46" fillId="17" borderId="7" xfId="5" applyNumberFormat="1" applyBorder="1" applyAlignment="1" applyProtection="1">
      <alignment horizontal="center" vertical="center"/>
      <protection locked="0"/>
    </xf>
    <xf numFmtId="1" fontId="12" fillId="21" borderId="37" xfId="10" applyNumberFormat="1" applyBorder="1" applyAlignment="1" applyProtection="1">
      <alignment horizontal="center" vertical="center"/>
    </xf>
    <xf numFmtId="0" fontId="0" fillId="15" borderId="1" xfId="5" applyFont="1" applyFill="1" applyAlignment="1" applyProtection="1">
      <alignment horizontal="center" vertical="center"/>
      <protection locked="0"/>
    </xf>
    <xf numFmtId="169" fontId="46" fillId="17" borderId="0" xfId="20" applyNumberFormat="1" applyFont="1" applyFill="1" applyBorder="1" applyAlignment="1" applyProtection="1">
      <alignment horizontal="center" vertical="center"/>
    </xf>
    <xf numFmtId="0" fontId="57" fillId="0" borderId="56" xfId="1" applyFont="1" applyBorder="1" applyAlignment="1">
      <alignment horizontal="center" wrapText="1"/>
    </xf>
    <xf numFmtId="0" fontId="46" fillId="17" borderId="43" xfId="5" applyBorder="1" applyAlignment="1" applyProtection="1">
      <alignment horizontal="center" vertical="center" wrapText="1"/>
      <protection locked="0"/>
    </xf>
    <xf numFmtId="0" fontId="57" fillId="0" borderId="32" xfId="1" applyFont="1" applyBorder="1" applyAlignment="1">
      <alignment horizontal="center" wrapText="1"/>
    </xf>
    <xf numFmtId="0" fontId="46" fillId="17" borderId="43" xfId="5" applyBorder="1" applyAlignment="1" applyProtection="1">
      <alignment horizontal="right" vertical="center" wrapText="1"/>
      <protection locked="0"/>
    </xf>
    <xf numFmtId="0" fontId="57" fillId="0" borderId="52" xfId="1" applyFont="1" applyBorder="1" applyAlignment="1">
      <alignment horizontal="center"/>
    </xf>
    <xf numFmtId="0" fontId="71" fillId="17" borderId="1" xfId="5" applyFont="1" applyAlignment="1" applyProtection="1">
      <alignment horizontal="center" vertical="center"/>
      <protection locked="0"/>
    </xf>
    <xf numFmtId="0" fontId="1" fillId="29" borderId="0" xfId="25" applyAlignment="1">
      <alignment horizontal="center" vertical="center"/>
    </xf>
    <xf numFmtId="0" fontId="1" fillId="29" borderId="0" xfId="25" applyAlignment="1">
      <alignment horizontal="center" vertical="center" wrapText="1"/>
    </xf>
    <xf numFmtId="0" fontId="0" fillId="19" borderId="32" xfId="7" applyFont="1" applyBorder="1" applyAlignment="1" applyProtection="1">
      <alignment horizontal="left"/>
      <protection locked="0"/>
    </xf>
    <xf numFmtId="1" fontId="46" fillId="17" borderId="37" xfId="5" applyNumberFormat="1" applyBorder="1" applyAlignment="1" applyProtection="1">
      <alignment horizontal="center"/>
      <protection locked="0"/>
    </xf>
    <xf numFmtId="1" fontId="46" fillId="17" borderId="37" xfId="5" applyNumberFormat="1" applyBorder="1" applyAlignment="1" applyProtection="1">
      <alignment horizontal="center"/>
    </xf>
    <xf numFmtId="0" fontId="0" fillId="16" borderId="0" xfId="1" applyFont="1" applyFill="1" applyAlignment="1">
      <alignment horizontal="center" vertical="top" wrapText="1"/>
    </xf>
    <xf numFmtId="0" fontId="0" fillId="16" borderId="0" xfId="1" applyFont="1" applyFill="1" applyAlignment="1">
      <alignment vertical="top" wrapText="1"/>
    </xf>
    <xf numFmtId="0" fontId="0" fillId="0" borderId="0" xfId="1" applyFont="1" applyAlignment="1">
      <alignment vertical="top" wrapText="1"/>
    </xf>
    <xf numFmtId="0" fontId="0" fillId="0" borderId="0" xfId="1" applyFont="1"/>
    <xf numFmtId="44" fontId="12" fillId="0" borderId="0" xfId="1" applyNumberFormat="1" applyFont="1" applyAlignment="1">
      <alignment horizontal="center" vertical="top" wrapText="1"/>
    </xf>
    <xf numFmtId="0" fontId="0" fillId="0" borderId="38" xfId="1" applyFont="1" applyBorder="1" applyAlignment="1">
      <alignment vertical="center" wrapText="1"/>
    </xf>
    <xf numFmtId="165" fontId="0" fillId="0" borderId="32" xfId="0" applyNumberFormat="1" applyBorder="1"/>
    <xf numFmtId="0" fontId="1" fillId="0" borderId="0" xfId="1" applyFont="1"/>
    <xf numFmtId="0" fontId="49" fillId="0" borderId="0" xfId="14" applyFill="1" applyBorder="1" applyAlignment="1">
      <alignment horizontal="left" vertical="top"/>
    </xf>
    <xf numFmtId="0" fontId="15" fillId="3" borderId="36" xfId="1" applyFont="1" applyFill="1" applyBorder="1" applyAlignment="1">
      <alignment horizontal="left" vertical="top"/>
    </xf>
    <xf numFmtId="0" fontId="15" fillId="3" borderId="0" xfId="1" applyFont="1" applyFill="1" applyAlignment="1">
      <alignment horizontal="left" vertical="top"/>
    </xf>
    <xf numFmtId="0" fontId="15" fillId="4" borderId="0" xfId="1" applyFont="1" applyFill="1" applyAlignment="1">
      <alignment horizontal="left" vertical="top" wrapText="1"/>
    </xf>
    <xf numFmtId="0" fontId="15" fillId="4" borderId="5" xfId="1" applyFont="1" applyFill="1" applyBorder="1" applyAlignment="1">
      <alignment horizontal="left" vertical="top" wrapText="1"/>
    </xf>
    <xf numFmtId="0" fontId="16" fillId="3" borderId="10" xfId="1" applyFont="1" applyFill="1" applyBorder="1" applyAlignment="1">
      <alignment horizontal="center" vertical="center"/>
    </xf>
    <xf numFmtId="0" fontId="16" fillId="3" borderId="12" xfId="1" applyFont="1" applyFill="1" applyBorder="1" applyAlignment="1">
      <alignment horizontal="center" vertical="center"/>
    </xf>
    <xf numFmtId="0" fontId="16" fillId="3" borderId="11" xfId="1" applyFont="1" applyFill="1" applyBorder="1" applyAlignment="1">
      <alignment horizontal="center" vertical="center"/>
    </xf>
    <xf numFmtId="0" fontId="15" fillId="3" borderId="36" xfId="1" applyFont="1" applyFill="1" applyBorder="1" applyAlignment="1">
      <alignment horizontal="left" vertical="top" wrapText="1"/>
    </xf>
    <xf numFmtId="0" fontId="15" fillId="3" borderId="0" xfId="1" applyFont="1" applyFill="1" applyAlignment="1">
      <alignment horizontal="left" vertical="top" wrapText="1"/>
    </xf>
    <xf numFmtId="164" fontId="16" fillId="4" borderId="7" xfId="1" applyNumberFormat="1" applyFont="1" applyFill="1" applyBorder="1" applyAlignment="1">
      <alignment horizontal="center" vertical="center" wrapText="1"/>
    </xf>
    <xf numFmtId="164" fontId="16" fillId="4" borderId="6" xfId="1" applyNumberFormat="1" applyFont="1" applyFill="1" applyBorder="1" applyAlignment="1">
      <alignment horizontal="center" vertical="center" wrapText="1"/>
    </xf>
    <xf numFmtId="164" fontId="16" fillId="4" borderId="4" xfId="1" applyNumberFormat="1" applyFont="1" applyFill="1" applyBorder="1" applyAlignment="1">
      <alignment horizontal="center" vertical="center" wrapText="1"/>
    </xf>
    <xf numFmtId="0" fontId="15" fillId="4" borderId="3" xfId="1" applyFont="1" applyFill="1" applyBorder="1" applyAlignment="1">
      <alignment horizontal="left" vertical="top" wrapText="1"/>
    </xf>
    <xf numFmtId="0" fontId="15" fillId="4" borderId="2" xfId="1" applyFont="1" applyFill="1" applyBorder="1" applyAlignment="1">
      <alignment horizontal="left" vertical="top" wrapText="1"/>
    </xf>
    <xf numFmtId="0" fontId="16" fillId="4" borderId="10" xfId="1" applyFont="1" applyFill="1" applyBorder="1" applyAlignment="1">
      <alignment horizontal="center" vertical="center" wrapText="1"/>
    </xf>
    <xf numFmtId="0" fontId="16" fillId="4" borderId="9" xfId="1" applyFont="1" applyFill="1" applyBorder="1" applyAlignment="1">
      <alignment horizontal="center" vertical="center" wrapText="1"/>
    </xf>
    <xf numFmtId="0" fontId="16" fillId="4" borderId="8" xfId="1" applyFont="1" applyFill="1" applyBorder="1" applyAlignment="1">
      <alignment horizontal="center" vertical="center" wrapText="1"/>
    </xf>
    <xf numFmtId="0" fontId="16" fillId="4" borderId="7" xfId="1" applyFont="1" applyFill="1" applyBorder="1" applyAlignment="1">
      <alignment horizontal="center" vertical="center" wrapText="1"/>
    </xf>
    <xf numFmtId="0" fontId="16" fillId="4" borderId="6" xfId="1" applyFont="1" applyFill="1" applyBorder="1" applyAlignment="1">
      <alignment horizontal="center" vertical="center" wrapText="1"/>
    </xf>
    <xf numFmtId="0" fontId="16" fillId="4" borderId="4" xfId="1" applyFont="1" applyFill="1" applyBorder="1" applyAlignment="1">
      <alignment horizontal="center" vertical="center" wrapText="1"/>
    </xf>
    <xf numFmtId="0" fontId="72" fillId="16" borderId="24" xfId="1" applyFont="1" applyFill="1" applyBorder="1" applyAlignment="1">
      <alignment horizontal="center" vertical="center" wrapText="1"/>
    </xf>
    <xf numFmtId="0" fontId="72" fillId="16" borderId="23" xfId="1" applyFont="1" applyFill="1" applyBorder="1" applyAlignment="1">
      <alignment horizontal="center" vertical="center" wrapText="1"/>
    </xf>
    <xf numFmtId="0" fontId="72" fillId="16" borderId="22" xfId="1" applyFont="1" applyFill="1" applyBorder="1" applyAlignment="1">
      <alignment horizontal="center" vertical="center" wrapText="1"/>
    </xf>
    <xf numFmtId="0" fontId="72" fillId="16" borderId="19" xfId="1" applyFont="1" applyFill="1" applyBorder="1" applyAlignment="1">
      <alignment horizontal="center" vertical="center" wrapText="1"/>
    </xf>
    <xf numFmtId="0" fontId="72" fillId="16" borderId="18" xfId="1" applyFont="1" applyFill="1" applyBorder="1" applyAlignment="1">
      <alignment horizontal="center" vertical="center" wrapText="1"/>
    </xf>
    <xf numFmtId="0" fontId="72" fillId="16" borderId="17" xfId="1" applyFont="1" applyFill="1" applyBorder="1" applyAlignment="1">
      <alignment horizontal="center" vertical="center" wrapText="1"/>
    </xf>
    <xf numFmtId="0" fontId="15" fillId="0" borderId="0" xfId="1" applyFont="1" applyAlignment="1">
      <alignment horizontal="left" vertical="top" wrapText="1"/>
    </xf>
    <xf numFmtId="0" fontId="14" fillId="0" borderId="0" xfId="1"/>
    <xf numFmtId="0" fontId="16" fillId="3" borderId="10" xfId="1" applyFont="1" applyFill="1" applyBorder="1" applyAlignment="1">
      <alignment horizontal="center" vertical="top" wrapText="1"/>
    </xf>
    <xf numFmtId="0" fontId="16" fillId="3" borderId="9" xfId="1" applyFont="1" applyFill="1" applyBorder="1" applyAlignment="1">
      <alignment horizontal="center" vertical="top" wrapText="1"/>
    </xf>
    <xf numFmtId="0" fontId="16" fillId="3" borderId="8" xfId="1" applyFont="1" applyFill="1" applyBorder="1" applyAlignment="1">
      <alignment horizontal="center" vertical="top" wrapText="1"/>
    </xf>
    <xf numFmtId="0" fontId="14" fillId="2" borderId="16" xfId="1" applyFill="1" applyBorder="1" applyAlignment="1">
      <alignment horizontal="center" vertical="center"/>
    </xf>
    <xf numFmtId="0" fontId="14" fillId="2" borderId="14" xfId="1" applyFill="1" applyBorder="1" applyAlignment="1">
      <alignment horizontal="center" vertical="center"/>
    </xf>
    <xf numFmtId="0" fontId="15" fillId="6" borderId="15" xfId="1" applyFont="1" applyFill="1" applyBorder="1" applyAlignment="1">
      <alignment horizontal="left" vertical="top" wrapText="1"/>
    </xf>
    <xf numFmtId="0" fontId="19" fillId="2" borderId="0" xfId="1" applyFont="1" applyFill="1"/>
    <xf numFmtId="0" fontId="19" fillId="2" borderId="5" xfId="1" applyFont="1" applyFill="1" applyBorder="1"/>
    <xf numFmtId="0" fontId="15" fillId="6" borderId="13" xfId="1" applyFont="1" applyFill="1" applyBorder="1" applyAlignment="1">
      <alignment horizontal="left" vertical="top" wrapText="1"/>
    </xf>
    <xf numFmtId="0" fontId="19" fillId="2" borderId="3" xfId="1" applyFont="1" applyFill="1" applyBorder="1"/>
    <xf numFmtId="0" fontId="19" fillId="2" borderId="2" xfId="1" applyFont="1" applyFill="1" applyBorder="1"/>
    <xf numFmtId="0" fontId="25" fillId="8" borderId="0" xfId="1" applyFont="1" applyFill="1" applyAlignment="1">
      <alignment horizontal="center" vertical="center"/>
    </xf>
    <xf numFmtId="0" fontId="16" fillId="7" borderId="10" xfId="1" applyFont="1" applyFill="1" applyBorder="1" applyAlignment="1">
      <alignment horizontal="center" vertical="center"/>
    </xf>
    <xf numFmtId="0" fontId="16" fillId="7" borderId="9" xfId="1" applyFont="1" applyFill="1" applyBorder="1" applyAlignment="1">
      <alignment horizontal="center" vertical="center"/>
    </xf>
    <xf numFmtId="0" fontId="16" fillId="7" borderId="8" xfId="1" applyFont="1" applyFill="1" applyBorder="1" applyAlignment="1">
      <alignment horizontal="center" vertical="center"/>
    </xf>
    <xf numFmtId="0" fontId="15" fillId="7" borderId="19" xfId="1" applyFont="1" applyFill="1" applyBorder="1" applyAlignment="1">
      <alignment horizontal="left" vertical="top" wrapText="1"/>
    </xf>
    <xf numFmtId="0" fontId="15" fillId="7" borderId="18" xfId="1" applyFont="1" applyFill="1" applyBorder="1" applyAlignment="1">
      <alignment horizontal="left" vertical="top" wrapText="1"/>
    </xf>
    <xf numFmtId="0" fontId="15" fillId="7" borderId="17" xfId="1" applyFont="1" applyFill="1" applyBorder="1" applyAlignment="1">
      <alignment horizontal="left" vertical="top" wrapText="1"/>
    </xf>
    <xf numFmtId="165" fontId="14" fillId="0" borderId="0" xfId="1" applyNumberFormat="1" applyAlignment="1">
      <alignment horizontal="center" vertical="center"/>
    </xf>
    <xf numFmtId="0" fontId="26" fillId="0" borderId="0" xfId="1" applyFont="1" applyAlignment="1">
      <alignment horizontal="center"/>
    </xf>
    <xf numFmtId="0" fontId="49" fillId="0" borderId="0" xfId="14" applyAlignment="1">
      <alignment horizontal="center" vertical="center"/>
    </xf>
    <xf numFmtId="0" fontId="12" fillId="21" borderId="10" xfId="10" applyBorder="1" applyAlignment="1">
      <alignment horizontal="center"/>
    </xf>
    <xf numFmtId="0" fontId="12" fillId="21" borderId="8" xfId="10" applyBorder="1" applyAlignment="1">
      <alignment horizontal="center"/>
    </xf>
    <xf numFmtId="0" fontId="12" fillId="21" borderId="10" xfId="10" applyBorder="1" applyAlignment="1">
      <alignment horizontal="left" wrapText="1"/>
    </xf>
    <xf numFmtId="0" fontId="12" fillId="21" borderId="8" xfId="10" applyBorder="1" applyAlignment="1">
      <alignment horizontal="left" wrapText="1"/>
    </xf>
    <xf numFmtId="1" fontId="12" fillId="21" borderId="10" xfId="10" applyNumberFormat="1" applyBorder="1" applyAlignment="1">
      <alignment horizontal="center" vertical="center"/>
    </xf>
    <xf numFmtId="1" fontId="12" fillId="21" borderId="8" xfId="10" applyNumberFormat="1" applyBorder="1" applyAlignment="1">
      <alignment horizontal="center" vertical="center"/>
    </xf>
    <xf numFmtId="0" fontId="12" fillId="16" borderId="38" xfId="1" applyFont="1" applyFill="1" applyBorder="1" applyAlignment="1">
      <alignment horizontal="center" wrapText="1"/>
    </xf>
    <xf numFmtId="0" fontId="45" fillId="0" borderId="0" xfId="1" applyFont="1" applyAlignment="1">
      <alignment horizontal="center" vertical="center"/>
    </xf>
    <xf numFmtId="0" fontId="45" fillId="0" borderId="10" xfId="1" applyFont="1" applyBorder="1" applyAlignment="1">
      <alignment horizontal="center"/>
    </xf>
    <xf numFmtId="0" fontId="45" fillId="0" borderId="8" xfId="1" applyFont="1" applyBorder="1" applyAlignment="1">
      <alignment horizontal="center"/>
    </xf>
    <xf numFmtId="0" fontId="45" fillId="0" borderId="10" xfId="1" applyFont="1" applyBorder="1" applyAlignment="1">
      <alignment horizontal="center" vertical="center"/>
    </xf>
    <xf numFmtId="0" fontId="45" fillId="0" borderId="8" xfId="1" applyFont="1" applyBorder="1" applyAlignment="1">
      <alignment horizontal="center" vertical="center"/>
    </xf>
    <xf numFmtId="0" fontId="61" fillId="0" borderId="10" xfId="1" applyFont="1" applyBorder="1" applyAlignment="1">
      <alignment horizontal="center"/>
    </xf>
    <xf numFmtId="0" fontId="61" fillId="0" borderId="8" xfId="1" applyFont="1" applyBorder="1" applyAlignment="1">
      <alignment horizontal="center"/>
    </xf>
    <xf numFmtId="0" fontId="12" fillId="21" borderId="10" xfId="10" applyBorder="1" applyAlignment="1">
      <alignment horizontal="center" wrapText="1"/>
    </xf>
    <xf numFmtId="0" fontId="12" fillId="21" borderId="8" xfId="10" applyBorder="1" applyAlignment="1">
      <alignment horizontal="center" wrapText="1"/>
    </xf>
    <xf numFmtId="0" fontId="70" fillId="21" borderId="10" xfId="10" applyFont="1" applyBorder="1" applyAlignment="1">
      <alignment horizontal="center" wrapText="1"/>
    </xf>
    <xf numFmtId="165" fontId="12" fillId="19" borderId="32" xfId="7" applyNumberFormat="1" applyBorder="1" applyAlignment="1" applyProtection="1">
      <alignment horizontal="center" vertical="center"/>
    </xf>
    <xf numFmtId="1" fontId="45" fillId="19" borderId="10" xfId="7" applyNumberFormat="1" applyFont="1" applyBorder="1" applyAlignment="1" applyProtection="1">
      <alignment horizontal="center" vertical="center"/>
      <protection locked="0"/>
    </xf>
    <xf numFmtId="1" fontId="45" fillId="19" borderId="9" xfId="7" applyNumberFormat="1" applyFont="1" applyBorder="1" applyAlignment="1" applyProtection="1">
      <alignment horizontal="center" vertical="center"/>
      <protection locked="0"/>
    </xf>
    <xf numFmtId="1" fontId="45" fillId="19" borderId="8" xfId="7" applyNumberFormat="1" applyFont="1" applyBorder="1" applyAlignment="1" applyProtection="1">
      <alignment horizontal="center" vertical="center"/>
      <protection locked="0"/>
    </xf>
    <xf numFmtId="0" fontId="0" fillId="16" borderId="38" xfId="1" applyFont="1" applyFill="1" applyBorder="1" applyAlignment="1">
      <alignment horizontal="center" vertical="center" wrapText="1"/>
    </xf>
    <xf numFmtId="0" fontId="12" fillId="16" borderId="38" xfId="1" applyFont="1" applyFill="1" applyBorder="1" applyAlignment="1">
      <alignment horizontal="center" vertical="center" wrapText="1"/>
    </xf>
    <xf numFmtId="1" fontId="12" fillId="16" borderId="38" xfId="1" applyNumberFormat="1" applyFont="1" applyFill="1" applyBorder="1" applyAlignment="1">
      <alignment horizontal="center" vertical="center" wrapText="1"/>
    </xf>
    <xf numFmtId="0" fontId="55" fillId="0" borderId="21" xfId="1" applyFont="1" applyBorder="1" applyAlignment="1">
      <alignment horizontal="center" vertical="center" textRotation="90"/>
    </xf>
    <xf numFmtId="0" fontId="55" fillId="0" borderId="19" xfId="1" applyFont="1" applyBorder="1" applyAlignment="1">
      <alignment horizontal="center" vertical="center" textRotation="90"/>
    </xf>
    <xf numFmtId="1" fontId="31" fillId="22" borderId="32" xfId="9" applyNumberFormat="1" applyFont="1" applyBorder="1" applyAlignment="1" applyProtection="1">
      <alignment horizontal="center" vertical="center"/>
      <protection locked="0"/>
    </xf>
    <xf numFmtId="1" fontId="31" fillId="22" borderId="34" xfId="9" applyNumberFormat="1" applyFont="1" applyBorder="1" applyAlignment="1" applyProtection="1">
      <alignment horizontal="center" vertical="center"/>
      <protection locked="0"/>
    </xf>
    <xf numFmtId="1" fontId="31" fillId="22" borderId="62" xfId="9" applyNumberFormat="1" applyFont="1" applyBorder="1" applyAlignment="1" applyProtection="1">
      <alignment horizontal="center" vertical="center"/>
      <protection locked="0"/>
    </xf>
    <xf numFmtId="1" fontId="31" fillId="22" borderId="42" xfId="9" applyNumberFormat="1" applyFont="1" applyBorder="1" applyAlignment="1" applyProtection="1">
      <alignment horizontal="center" vertical="center"/>
      <protection locked="0"/>
    </xf>
    <xf numFmtId="1" fontId="53" fillId="24" borderId="34" xfId="15" applyNumberFormat="1" applyBorder="1" applyAlignment="1" applyProtection="1">
      <alignment horizontal="center" vertical="center"/>
    </xf>
    <xf numFmtId="1" fontId="53" fillId="24" borderId="62" xfId="15" applyNumberFormat="1" applyBorder="1" applyAlignment="1" applyProtection="1">
      <alignment horizontal="center" vertical="center"/>
    </xf>
    <xf numFmtId="1" fontId="53" fillId="24" borderId="42" xfId="15" applyNumberFormat="1" applyBorder="1" applyAlignment="1" applyProtection="1">
      <alignment horizontal="center" vertical="center"/>
    </xf>
    <xf numFmtId="0" fontId="12" fillId="0" borderId="0" xfId="1" applyFont="1" applyAlignment="1">
      <alignment horizontal="left" wrapText="1"/>
    </xf>
    <xf numFmtId="0" fontId="13" fillId="0" borderId="0" xfId="1" applyFont="1" applyAlignment="1">
      <alignment horizontal="left" wrapText="1"/>
    </xf>
    <xf numFmtId="0" fontId="12" fillId="0" borderId="0" xfId="1" applyFont="1" applyAlignment="1">
      <alignment horizontal="center" vertical="top" wrapText="1"/>
    </xf>
    <xf numFmtId="0" fontId="55" fillId="0" borderId="0" xfId="1" applyFont="1" applyAlignment="1">
      <alignment horizontal="center" vertical="center" textRotation="90"/>
    </xf>
    <xf numFmtId="1" fontId="53" fillId="24" borderId="34" xfId="15" applyNumberFormat="1" applyBorder="1" applyAlignment="1" applyProtection="1">
      <alignment horizontal="center" vertical="top"/>
    </xf>
    <xf numFmtId="1" fontId="53" fillId="24" borderId="62" xfId="15" applyNumberFormat="1" applyBorder="1" applyAlignment="1" applyProtection="1">
      <alignment horizontal="center" vertical="top"/>
    </xf>
    <xf numFmtId="1" fontId="53" fillId="24" borderId="42" xfId="15" applyNumberFormat="1" applyBorder="1" applyAlignment="1" applyProtection="1">
      <alignment horizontal="center" vertical="top"/>
    </xf>
    <xf numFmtId="0" fontId="52" fillId="17" borderId="34" xfId="5" applyFont="1" applyBorder="1" applyAlignment="1" applyProtection="1">
      <alignment horizontal="left" vertical="center"/>
      <protection locked="0"/>
    </xf>
    <xf numFmtId="0" fontId="52" fillId="17" borderId="62" xfId="5" applyFont="1" applyBorder="1" applyAlignment="1" applyProtection="1">
      <alignment horizontal="left" vertical="center"/>
      <protection locked="0"/>
    </xf>
    <xf numFmtId="0" fontId="52" fillId="17" borderId="42" xfId="5" applyFont="1" applyBorder="1" applyAlignment="1" applyProtection="1">
      <alignment horizontal="left" vertical="center"/>
      <protection locked="0"/>
    </xf>
    <xf numFmtId="0" fontId="53" fillId="24" borderId="34" xfId="15" applyBorder="1" applyAlignment="1" applyProtection="1">
      <alignment horizontal="left" vertical="top"/>
      <protection locked="0"/>
    </xf>
    <xf numFmtId="0" fontId="53" fillId="24" borderId="62" xfId="15" applyBorder="1" applyAlignment="1" applyProtection="1">
      <alignment horizontal="left" vertical="top"/>
      <protection locked="0"/>
    </xf>
    <xf numFmtId="0" fontId="53" fillId="24" borderId="42" xfId="15" applyBorder="1" applyAlignment="1" applyProtection="1">
      <alignment horizontal="left" vertical="top"/>
      <protection locked="0"/>
    </xf>
    <xf numFmtId="0" fontId="53" fillId="24" borderId="34" xfId="15" applyBorder="1" applyAlignment="1" applyProtection="1">
      <alignment horizontal="left" vertical="center"/>
      <protection locked="0"/>
    </xf>
    <xf numFmtId="0" fontId="53" fillId="24" borderId="62" xfId="15" applyBorder="1" applyAlignment="1" applyProtection="1">
      <alignment horizontal="left" vertical="center"/>
      <protection locked="0"/>
    </xf>
    <xf numFmtId="0" fontId="53" fillId="24" borderId="42" xfId="15" applyBorder="1" applyAlignment="1" applyProtection="1">
      <alignment horizontal="left" vertical="center"/>
      <protection locked="0"/>
    </xf>
    <xf numFmtId="0" fontId="49" fillId="17" borderId="34" xfId="14" applyFill="1" applyBorder="1" applyAlignment="1" applyProtection="1">
      <alignment horizontal="left" vertical="center"/>
      <protection locked="0"/>
    </xf>
    <xf numFmtId="0" fontId="49" fillId="17" borderId="62" xfId="14" applyFill="1" applyBorder="1" applyAlignment="1" applyProtection="1">
      <alignment horizontal="left" vertical="center"/>
      <protection locked="0"/>
    </xf>
    <xf numFmtId="0" fontId="49" fillId="17" borderId="42" xfId="14" applyFill="1" applyBorder="1" applyAlignment="1" applyProtection="1">
      <alignment horizontal="left" vertical="center"/>
      <protection locked="0"/>
    </xf>
    <xf numFmtId="0" fontId="12" fillId="16" borderId="0" xfId="1" applyFont="1" applyFill="1" applyAlignment="1">
      <alignment horizontal="center" vertical="top" wrapText="1"/>
    </xf>
    <xf numFmtId="0" fontId="45" fillId="0" borderId="0" xfId="1" applyFont="1" applyAlignment="1">
      <alignment horizontal="center"/>
    </xf>
    <xf numFmtId="0" fontId="45" fillId="0" borderId="32" xfId="1" applyFont="1" applyBorder="1" applyAlignment="1">
      <alignment horizontal="center"/>
    </xf>
    <xf numFmtId="0" fontId="45" fillId="0" borderId="32" xfId="1" applyFont="1" applyBorder="1" applyAlignment="1">
      <alignment horizontal="center" vertical="center"/>
    </xf>
    <xf numFmtId="0" fontId="12" fillId="0" borderId="10" xfId="1" applyFont="1" applyBorder="1" applyAlignment="1">
      <alignment horizontal="center" wrapText="1"/>
    </xf>
    <xf numFmtId="0" fontId="12" fillId="0" borderId="8" xfId="1" applyFont="1" applyBorder="1" applyAlignment="1">
      <alignment horizontal="center" wrapText="1"/>
    </xf>
    <xf numFmtId="0" fontId="45" fillId="0" borderId="9" xfId="1" applyFont="1" applyBorder="1" applyAlignment="1">
      <alignment horizontal="center" vertical="center"/>
    </xf>
    <xf numFmtId="0" fontId="26" fillId="0" borderId="24" xfId="1" applyFont="1" applyBorder="1" applyAlignment="1">
      <alignment horizontal="center"/>
    </xf>
    <xf numFmtId="0" fontId="26" fillId="0" borderId="23" xfId="1" applyFont="1" applyBorder="1" applyAlignment="1">
      <alignment horizontal="center"/>
    </xf>
    <xf numFmtId="0" fontId="32" fillId="0" borderId="19" xfId="1" applyFont="1" applyBorder="1" applyAlignment="1">
      <alignment horizontal="center" vertical="center" wrapText="1"/>
    </xf>
    <xf numFmtId="0" fontId="32" fillId="0" borderId="18" xfId="1" applyFont="1" applyBorder="1" applyAlignment="1">
      <alignment horizontal="center" vertical="center" wrapText="1"/>
    </xf>
    <xf numFmtId="0" fontId="32" fillId="0" borderId="17" xfId="1" applyFont="1" applyBorder="1" applyAlignment="1">
      <alignment horizontal="center" vertical="center" wrapText="1"/>
    </xf>
    <xf numFmtId="0" fontId="26" fillId="0" borderId="24" xfId="1" applyFont="1" applyBorder="1" applyAlignment="1">
      <alignment horizontal="center" vertical="center" wrapText="1"/>
    </xf>
    <xf numFmtId="0" fontId="26" fillId="0" borderId="22" xfId="1" applyFont="1" applyBorder="1" applyAlignment="1">
      <alignment horizontal="center" vertical="center" wrapText="1"/>
    </xf>
    <xf numFmtId="0" fontId="0" fillId="0" borderId="24" xfId="0" applyBorder="1" applyAlignment="1">
      <alignment horizontal="center"/>
    </xf>
    <xf numFmtId="0" fontId="0" fillId="0" borderId="23" xfId="0" applyBorder="1" applyAlignment="1">
      <alignment horizontal="center"/>
    </xf>
    <xf numFmtId="0" fontId="0" fillId="0" borderId="22" xfId="0" applyBorder="1" applyAlignment="1">
      <alignment horizontal="center"/>
    </xf>
    <xf numFmtId="0" fontId="0" fillId="0" borderId="24" xfId="0" applyBorder="1" applyAlignment="1">
      <alignment horizontal="center" vertical="center"/>
    </xf>
    <xf numFmtId="0" fontId="0" fillId="0" borderId="23" xfId="0" applyBorder="1" applyAlignment="1">
      <alignment horizontal="center" vertical="center"/>
    </xf>
    <xf numFmtId="0" fontId="0" fillId="0" borderId="22" xfId="0" applyBorder="1" applyAlignment="1">
      <alignment horizontal="center" vertical="center"/>
    </xf>
    <xf numFmtId="0" fontId="45" fillId="0" borderId="10" xfId="0" applyFont="1" applyBorder="1" applyAlignment="1">
      <alignment horizontal="center"/>
    </xf>
    <xf numFmtId="0" fontId="45" fillId="0" borderId="12" xfId="0" applyFont="1" applyBorder="1" applyAlignment="1">
      <alignment horizontal="center"/>
    </xf>
    <xf numFmtId="0" fontId="45" fillId="0" borderId="9" xfId="0" applyFont="1" applyBorder="1" applyAlignment="1">
      <alignment horizontal="center"/>
    </xf>
    <xf numFmtId="0" fontId="45" fillId="0" borderId="8" xfId="0" applyFont="1" applyBorder="1" applyAlignment="1">
      <alignment horizontal="center"/>
    </xf>
    <xf numFmtId="0" fontId="26" fillId="0" borderId="22" xfId="1" applyFont="1" applyBorder="1" applyAlignment="1">
      <alignment horizontal="center"/>
    </xf>
    <xf numFmtId="2" fontId="26" fillId="0" borderId="32" xfId="1" applyNumberFormat="1" applyFont="1" applyBorder="1" applyAlignment="1">
      <alignment horizontal="center"/>
    </xf>
    <xf numFmtId="0" fontId="61" fillId="0" borderId="7" xfId="14" applyFont="1" applyBorder="1" applyAlignment="1">
      <alignment horizontal="center" vertical="center" wrapText="1"/>
    </xf>
    <xf numFmtId="0" fontId="61" fillId="0" borderId="6" xfId="14" applyFont="1" applyBorder="1" applyAlignment="1">
      <alignment horizontal="center" vertical="center" wrapText="1"/>
    </xf>
    <xf numFmtId="0" fontId="61" fillId="0" borderId="4" xfId="14" applyFont="1" applyBorder="1" applyAlignment="1">
      <alignment horizontal="center" vertical="center" wrapText="1"/>
    </xf>
    <xf numFmtId="0" fontId="45" fillId="0" borderId="7" xfId="0" applyFont="1" applyBorder="1" applyAlignment="1">
      <alignment horizontal="center" vertical="center" wrapText="1"/>
    </xf>
    <xf numFmtId="0" fontId="45" fillId="0" borderId="6" xfId="0" applyFont="1" applyBorder="1" applyAlignment="1">
      <alignment horizontal="center" vertical="center" wrapText="1"/>
    </xf>
    <xf numFmtId="0" fontId="45" fillId="0" borderId="4" xfId="0" applyFont="1" applyBorder="1" applyAlignment="1">
      <alignment horizontal="center" vertical="center" wrapText="1"/>
    </xf>
    <xf numFmtId="0" fontId="61" fillId="0" borderId="7" xfId="14" applyFont="1" applyBorder="1" applyAlignment="1">
      <alignment horizontal="center" vertical="center"/>
    </xf>
    <xf numFmtId="0" fontId="61" fillId="0" borderId="4" xfId="14" applyFont="1" applyBorder="1" applyAlignment="1">
      <alignment horizontal="center" vertical="center"/>
    </xf>
    <xf numFmtId="0" fontId="45" fillId="0" borderId="7" xfId="0" applyFont="1" applyBorder="1" applyAlignment="1">
      <alignment horizontal="center" vertical="center"/>
    </xf>
    <xf numFmtId="0" fontId="45" fillId="0" borderId="4" xfId="0" applyFont="1" applyBorder="1" applyAlignment="1">
      <alignment horizontal="center" vertical="center"/>
    </xf>
    <xf numFmtId="0" fontId="32" fillId="0" borderId="0" xfId="1" applyFont="1" applyAlignment="1">
      <alignment horizontal="left"/>
    </xf>
    <xf numFmtId="0" fontId="45" fillId="0" borderId="0" xfId="0" applyFont="1" applyAlignment="1">
      <alignment horizontal="center" vertical="center"/>
    </xf>
    <xf numFmtId="0" fontId="26" fillId="0" borderId="10" xfId="1" applyFont="1" applyBorder="1" applyAlignment="1">
      <alignment horizontal="center" vertical="center"/>
    </xf>
    <xf numFmtId="0" fontId="26" fillId="0" borderId="9" xfId="1" applyFont="1" applyBorder="1" applyAlignment="1">
      <alignment horizontal="center" vertical="center"/>
    </xf>
    <xf numFmtId="0" fontId="26" fillId="0" borderId="8" xfId="1" applyFont="1" applyBorder="1" applyAlignment="1">
      <alignment horizontal="center" vertical="center"/>
    </xf>
    <xf numFmtId="165" fontId="13" fillId="0" borderId="0" xfId="1" applyNumberFormat="1" applyFont="1"/>
    <xf numFmtId="0" fontId="73" fillId="0" borderId="0" xfId="1" applyFont="1" applyAlignment="1">
      <alignment horizontal="center" vertical="center"/>
    </xf>
    <xf numFmtId="0" fontId="45" fillId="0" borderId="31" xfId="1" applyFont="1" applyBorder="1" applyAlignment="1">
      <alignment horizontal="center"/>
    </xf>
    <xf numFmtId="0" fontId="12" fillId="21" borderId="29" xfId="10" applyBorder="1" applyAlignment="1">
      <alignment horizontal="center" vertical="center"/>
    </xf>
    <xf numFmtId="0" fontId="13" fillId="22" borderId="29" xfId="9" applyBorder="1" applyAlignment="1">
      <alignment horizontal="center" vertical="center"/>
    </xf>
    <xf numFmtId="0" fontId="12" fillId="19" borderId="29" xfId="7" applyBorder="1" applyAlignment="1">
      <alignment horizontal="center" vertical="center"/>
    </xf>
    <xf numFmtId="0" fontId="46" fillId="17" borderId="67" xfId="5" applyBorder="1" applyAlignment="1">
      <alignment horizontal="center" vertical="center"/>
    </xf>
    <xf numFmtId="0" fontId="60" fillId="0" borderId="29" xfId="11" applyFont="1" applyBorder="1">
      <alignment horizontal="center" vertical="center"/>
    </xf>
    <xf numFmtId="0" fontId="45" fillId="16" borderId="29" xfId="1" applyFont="1" applyFill="1" applyBorder="1" applyAlignment="1">
      <alignment horizontal="center"/>
    </xf>
    <xf numFmtId="0" fontId="1" fillId="29" borderId="28" xfId="25" applyBorder="1" applyAlignment="1">
      <alignment horizontal="center" vertical="center"/>
    </xf>
  </cellXfs>
  <cellStyles count="26">
    <cellStyle name="20% - Accent4" xfId="25" builtinId="42"/>
    <cellStyle name="40% - Accent1" xfId="6" builtinId="31"/>
    <cellStyle name="40% - Accent2" xfId="7" builtinId="35"/>
    <cellStyle name="40% - Accent6" xfId="18" builtinId="51"/>
    <cellStyle name="60% - Accent3" xfId="21" builtinId="40"/>
    <cellStyle name="60% - Accent5" xfId="8" builtinId="48"/>
    <cellStyle name="60% - Accent6" xfId="10" builtinId="52" customBuiltin="1"/>
    <cellStyle name="Accent6" xfId="9" builtinId="49" customBuiltin="1"/>
    <cellStyle name="Calculation" xfId="5" builtinId="22" customBuiltin="1"/>
    <cellStyle name="Comma" xfId="20" builtinId="3"/>
    <cellStyle name="Currency" xfId="19" builtinId="4"/>
    <cellStyle name="Hyperlink" xfId="14" builtinId="8"/>
    <cellStyle name="Hyperlink 2" xfId="2" xr:uid="{F126ED8D-20F3-944D-8724-3D60551B57AD}"/>
    <cellStyle name="Input" xfId="15" builtinId="20"/>
    <cellStyle name="Instructions" xfId="11" xr:uid="{09C39958-11C5-9C4F-85F3-DE34D36E7DE0}"/>
    <cellStyle name="Normal" xfId="0" builtinId="0"/>
    <cellStyle name="Normal 2" xfId="1" xr:uid="{6C5F37FD-8595-084B-B488-5D73F3D14690}"/>
    <cellStyle name="Normal 3" xfId="3" xr:uid="{20623A61-D2B3-9A42-8254-6DEDD5FDC566}"/>
    <cellStyle name="Normal 3 2" xfId="4" xr:uid="{C9E6E171-D7A8-2F48-BDD4-2E1FCE7949C9}"/>
    <cellStyle name="Normal 4" xfId="12" xr:uid="{D7C6277E-48EE-4EBF-8458-AF3BF7131DA1}"/>
    <cellStyle name="Normal 5" xfId="13" xr:uid="{CC325194-D9F8-4162-9195-7BA61B704D51}"/>
    <cellStyle name="Normal 6" xfId="16" xr:uid="{457C16A5-F35D-4739-BB1E-CA0046DCDD59}"/>
    <cellStyle name="Normal 7" xfId="17" xr:uid="{2E849594-0FA2-4E20-9F71-ACFEAC0DC415}"/>
    <cellStyle name="Normal 8" xfId="22" xr:uid="{89E6CBDF-4094-4772-8A5B-E195084E7ACB}"/>
    <cellStyle name="Normal 9" xfId="23" xr:uid="{C192F4F0-367C-48BB-A380-CFCF87CB163B}"/>
    <cellStyle name="Percent" xfId="24" builtinId="5"/>
  </cellStyles>
  <dxfs count="4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2" formatCode="0.00"/>
    </dxf>
    <dxf>
      <numFmt numFmtId="166" formatCode="0.000"/>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relativeIndent="1"/>
    </dxf>
    <dxf>
      <alignment horizontal="left" relativeIndent="1"/>
    </dxf>
  </dxfs>
  <tableStyles count="0" defaultTableStyle="TableStyleMedium2" defaultPivotStyle="PivotStyleLight16"/>
  <colors>
    <mruColors>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pivotCacheDefinition" Target="pivotCache/pivotCacheDefinition4.xml"/><Relationship Id="rId50" Type="http://schemas.openxmlformats.org/officeDocument/2006/relationships/styles" Target="styles.xml"/><Relationship Id="rId55" Type="http://schemas.microsoft.com/office/2017/06/relationships/rdRichValueTypes" Target="richData/rdRichValueTyp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2.xml"/><Relationship Id="rId53" Type="http://schemas.microsoft.com/office/2017/06/relationships/rdRichValue" Target="richData/rdrichvalue.xml"/><Relationship Id="rId58" Type="http://schemas.openxmlformats.org/officeDocument/2006/relationships/customXml" Target="../customXml/item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5.xml"/><Relationship Id="rId56" Type="http://schemas.microsoft.com/office/2017/10/relationships/person" Target="persons/person.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3.xml"/><Relationship Id="rId59"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52" Type="http://schemas.openxmlformats.org/officeDocument/2006/relationships/sheetMetadata" Target="metadata.xml"/><Relationship Id="rId6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r>
              <a:rPr lang="en-US" sz="1600">
                <a:solidFill>
                  <a:schemeClr val="tx1"/>
                </a:solidFill>
              </a:rPr>
              <a:t>Summer Flow Percentile</a:t>
            </a:r>
          </a:p>
        </c:rich>
      </c:tx>
      <c:layout>
        <c:manualLayout>
          <c:xMode val="edge"/>
          <c:yMode val="edge"/>
          <c:x val="0.29126365913866686"/>
          <c:y val="4.8794931790536879E-2"/>
        </c:manualLayout>
      </c:layout>
      <c:overlay val="0"/>
      <c:spPr>
        <a:solidFill>
          <a:schemeClr val="bg1">
            <a:lumMod val="75000"/>
          </a:schemeClr>
        </a:solidFill>
        <a:ln>
          <a:solidFill>
            <a:schemeClr val="accent1"/>
          </a:solidFill>
        </a:ln>
        <a:effectLst/>
      </c:spPr>
      <c:txPr>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4.239606690596328E-2"/>
          <c:y val="1.8513071105924987E-2"/>
          <c:w val="0.9202818552527372"/>
          <c:h val="0.85859607035095054"/>
        </c:manualLayout>
      </c:layout>
      <c:areaChart>
        <c:grouping val="stacked"/>
        <c:varyColors val="0"/>
        <c:ser>
          <c:idx val="2"/>
          <c:order val="0"/>
          <c:tx>
            <c:strRef>
              <c:f>'Inflow Quantiles - (old and New'!$A$30</c:f>
              <c:strCache>
                <c:ptCount val="1"/>
                <c:pt idx="0">
                  <c:v>Logan River</c:v>
                </c:pt>
              </c:strCache>
            </c:strRef>
          </c:tx>
          <c:spPr>
            <a:solidFill>
              <a:srgbClr val="92D050"/>
            </a:solidFill>
            <a:ln w="25400">
              <a:noFill/>
            </a:ln>
            <a:effectLst/>
          </c:spPr>
          <c:cat>
            <c:numRef>
              <c:f>'Inflows-Quantiles'!$B$32:$CW$32</c:f>
              <c:numCache>
                <c:formatCode>General</c:formatCod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numCache>
            </c:numRef>
          </c:cat>
          <c:val>
            <c:numRef>
              <c:f>'Inflow Quantiles - (old and New'!$B$30:$CW$30</c:f>
              <c:numCache>
                <c:formatCode>0.000</c:formatCode>
                <c:ptCount val="100"/>
                <c:pt idx="0">
                  <c:v>56.680612510000003</c:v>
                </c:pt>
                <c:pt idx="1">
                  <c:v>59.883918979999997</c:v>
                </c:pt>
                <c:pt idx="2">
                  <c:v>63.087225459999999</c:v>
                </c:pt>
                <c:pt idx="3">
                  <c:v>66.29053193</c:v>
                </c:pt>
                <c:pt idx="4">
                  <c:v>69.493838400000001</c:v>
                </c:pt>
                <c:pt idx="5">
                  <c:v>70.49865226</c:v>
                </c:pt>
                <c:pt idx="6">
                  <c:v>71.503466119999999</c:v>
                </c:pt>
                <c:pt idx="7">
                  <c:v>72.508279990000005</c:v>
                </c:pt>
                <c:pt idx="8">
                  <c:v>73.513093850000004</c:v>
                </c:pt>
                <c:pt idx="9">
                  <c:v>74.517907710000003</c:v>
                </c:pt>
                <c:pt idx="10">
                  <c:v>75.088745990000007</c:v>
                </c:pt>
                <c:pt idx="11">
                  <c:v>75.659584269999996</c:v>
                </c:pt>
                <c:pt idx="12">
                  <c:v>76.230422540000006</c:v>
                </c:pt>
                <c:pt idx="13">
                  <c:v>76.801260819999996</c:v>
                </c:pt>
                <c:pt idx="14">
                  <c:v>77.3720991</c:v>
                </c:pt>
                <c:pt idx="15">
                  <c:v>77.830616289999995</c:v>
                </c:pt>
                <c:pt idx="16">
                  <c:v>78.289133480000004</c:v>
                </c:pt>
                <c:pt idx="17">
                  <c:v>78.747650680000007</c:v>
                </c:pt>
                <c:pt idx="18">
                  <c:v>79.206167870000002</c:v>
                </c:pt>
                <c:pt idx="19">
                  <c:v>79.664685059999996</c:v>
                </c:pt>
                <c:pt idx="20">
                  <c:v>80.263467770000005</c:v>
                </c:pt>
                <c:pt idx="21">
                  <c:v>80.862250489999994</c:v>
                </c:pt>
                <c:pt idx="22">
                  <c:v>81.461033200000003</c:v>
                </c:pt>
                <c:pt idx="23">
                  <c:v>82.059815920000005</c:v>
                </c:pt>
                <c:pt idx="24">
                  <c:v>82.65859863</c:v>
                </c:pt>
                <c:pt idx="25">
                  <c:v>83.200096439999996</c:v>
                </c:pt>
                <c:pt idx="26">
                  <c:v>83.741594250000006</c:v>
                </c:pt>
                <c:pt idx="27">
                  <c:v>84.283092060000001</c:v>
                </c:pt>
                <c:pt idx="28">
                  <c:v>84.824589869999997</c:v>
                </c:pt>
                <c:pt idx="29">
                  <c:v>85.366087680000007</c:v>
                </c:pt>
                <c:pt idx="30">
                  <c:v>86.202572599999996</c:v>
                </c:pt>
                <c:pt idx="31">
                  <c:v>87.039057529999994</c:v>
                </c:pt>
                <c:pt idx="32">
                  <c:v>87.875542449999998</c:v>
                </c:pt>
                <c:pt idx="33">
                  <c:v>88.712027379999995</c:v>
                </c:pt>
                <c:pt idx="34">
                  <c:v>89.548512299999999</c:v>
                </c:pt>
                <c:pt idx="35">
                  <c:v>89.714675799999995</c:v>
                </c:pt>
                <c:pt idx="36">
                  <c:v>89.880839300000005</c:v>
                </c:pt>
                <c:pt idx="37">
                  <c:v>90.047002809999995</c:v>
                </c:pt>
                <c:pt idx="38">
                  <c:v>90.213166310000005</c:v>
                </c:pt>
                <c:pt idx="39">
                  <c:v>90.379329810000002</c:v>
                </c:pt>
                <c:pt idx="40">
                  <c:v>92.845844700000001</c:v>
                </c:pt>
                <c:pt idx="41">
                  <c:v>95.31235959</c:v>
                </c:pt>
                <c:pt idx="42">
                  <c:v>97.778874479999999</c:v>
                </c:pt>
                <c:pt idx="43">
                  <c:v>100.24538939999999</c:v>
                </c:pt>
                <c:pt idx="44">
                  <c:v>102.7119043</c:v>
                </c:pt>
                <c:pt idx="45">
                  <c:v>103.1120935</c:v>
                </c:pt>
                <c:pt idx="46">
                  <c:v>103.5122827</c:v>
                </c:pt>
                <c:pt idx="47">
                  <c:v>103.91247199999999</c:v>
                </c:pt>
                <c:pt idx="48">
                  <c:v>104.31266119999999</c:v>
                </c:pt>
                <c:pt idx="49">
                  <c:v>104.71285039999999</c:v>
                </c:pt>
                <c:pt idx="50">
                  <c:v>105.56690070000001</c:v>
                </c:pt>
                <c:pt idx="51">
                  <c:v>106.4209511</c:v>
                </c:pt>
                <c:pt idx="52">
                  <c:v>107.27500139999999</c:v>
                </c:pt>
                <c:pt idx="53">
                  <c:v>108.1290518</c:v>
                </c:pt>
                <c:pt idx="54">
                  <c:v>108.9831021</c:v>
                </c:pt>
                <c:pt idx="55">
                  <c:v>109.4714555</c:v>
                </c:pt>
                <c:pt idx="56">
                  <c:v>109.9598089</c:v>
                </c:pt>
                <c:pt idx="57">
                  <c:v>110.44816230000001</c:v>
                </c:pt>
                <c:pt idx="58">
                  <c:v>110.9365157</c:v>
                </c:pt>
                <c:pt idx="59">
                  <c:v>111.4248692</c:v>
                </c:pt>
                <c:pt idx="60">
                  <c:v>111.65883940000001</c:v>
                </c:pt>
                <c:pt idx="61">
                  <c:v>111.89280960000001</c:v>
                </c:pt>
                <c:pt idx="62">
                  <c:v>112.12677979999999</c:v>
                </c:pt>
                <c:pt idx="63">
                  <c:v>112.36075</c:v>
                </c:pt>
                <c:pt idx="64">
                  <c:v>112.5947202</c:v>
                </c:pt>
                <c:pt idx="65">
                  <c:v>113.03157899999999</c:v>
                </c:pt>
                <c:pt idx="66">
                  <c:v>113.4684379</c:v>
                </c:pt>
                <c:pt idx="67">
                  <c:v>113.9052968</c:v>
                </c:pt>
                <c:pt idx="68">
                  <c:v>114.3421556</c:v>
                </c:pt>
                <c:pt idx="69">
                  <c:v>114.7790145</c:v>
                </c:pt>
                <c:pt idx="70">
                  <c:v>118.1436935</c:v>
                </c:pt>
                <c:pt idx="71">
                  <c:v>121.5083726</c:v>
                </c:pt>
                <c:pt idx="72">
                  <c:v>124.8730516</c:v>
                </c:pt>
                <c:pt idx="73">
                  <c:v>128.23773069999999</c:v>
                </c:pt>
                <c:pt idx="74">
                  <c:v>131.60240970000001</c:v>
                </c:pt>
                <c:pt idx="75">
                  <c:v>135.02284280000001</c:v>
                </c:pt>
                <c:pt idx="76">
                  <c:v>138.4432759</c:v>
                </c:pt>
                <c:pt idx="77">
                  <c:v>141.863709</c:v>
                </c:pt>
                <c:pt idx="78">
                  <c:v>145.284142</c:v>
                </c:pt>
                <c:pt idx="79">
                  <c:v>148.7045751</c:v>
                </c:pt>
                <c:pt idx="80">
                  <c:v>153.28735159999999</c:v>
                </c:pt>
                <c:pt idx="81">
                  <c:v>157.87012799999999</c:v>
                </c:pt>
                <c:pt idx="82">
                  <c:v>162.45290449999999</c:v>
                </c:pt>
                <c:pt idx="83">
                  <c:v>167.03568089999999</c:v>
                </c:pt>
                <c:pt idx="84">
                  <c:v>171.61845740000001</c:v>
                </c:pt>
                <c:pt idx="85">
                  <c:v>175.5914812</c:v>
                </c:pt>
                <c:pt idx="86">
                  <c:v>179.564505</c:v>
                </c:pt>
                <c:pt idx="87">
                  <c:v>183.5375287</c:v>
                </c:pt>
                <c:pt idx="88">
                  <c:v>187.51055249999999</c:v>
                </c:pt>
                <c:pt idx="89">
                  <c:v>191.48357630000001</c:v>
                </c:pt>
                <c:pt idx="90">
                  <c:v>199.11555630000001</c:v>
                </c:pt>
                <c:pt idx="91">
                  <c:v>206.7475364</c:v>
                </c:pt>
                <c:pt idx="92">
                  <c:v>214.3795164</c:v>
                </c:pt>
                <c:pt idx="93">
                  <c:v>222.0114964</c:v>
                </c:pt>
                <c:pt idx="94">
                  <c:v>229.64347649999999</c:v>
                </c:pt>
                <c:pt idx="95">
                  <c:v>236.29990380000001</c:v>
                </c:pt>
                <c:pt idx="96">
                  <c:v>242.9563311</c:v>
                </c:pt>
                <c:pt idx="97">
                  <c:v>249.61275839999999</c:v>
                </c:pt>
                <c:pt idx="98">
                  <c:v>256.26918569999998</c:v>
                </c:pt>
                <c:pt idx="99">
                  <c:v>262.92561310000002</c:v>
                </c:pt>
              </c:numCache>
            </c:numRef>
          </c:val>
          <c:extLst>
            <c:ext xmlns:c16="http://schemas.microsoft.com/office/drawing/2014/chart" uri="{C3380CC4-5D6E-409C-BE32-E72D297353CC}">
              <c16:uniqueId val="{00000000-E1FC-A141-A5F7-8B4B30DFBF91}"/>
            </c:ext>
          </c:extLst>
        </c:ser>
        <c:ser>
          <c:idx val="0"/>
          <c:order val="1"/>
          <c:tx>
            <c:strRef>
              <c:f>'Inflow Quantiles - (old and New'!$A$28</c:f>
              <c:strCache>
                <c:ptCount val="1"/>
                <c:pt idx="0">
                  <c:v>Blacksmith  Fork</c:v>
                </c:pt>
              </c:strCache>
            </c:strRef>
          </c:tx>
          <c:spPr>
            <a:solidFill>
              <a:srgbClr val="0070C0"/>
            </a:solidFill>
            <a:ln w="25400">
              <a:noFill/>
            </a:ln>
            <a:effectLst/>
          </c:spPr>
          <c:cat>
            <c:numRef>
              <c:f>'Inflows-Quantiles'!$B$32:$CW$32</c:f>
              <c:numCache>
                <c:formatCode>General</c:formatCod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numCache>
            </c:numRef>
          </c:cat>
          <c:val>
            <c:numRef>
              <c:f>'Inflow Quantiles - (old and New'!$B$28:$CW$28</c:f>
              <c:numCache>
                <c:formatCode>0.000</c:formatCode>
                <c:ptCount val="100"/>
                <c:pt idx="0">
                  <c:v>21.306224520000001</c:v>
                </c:pt>
                <c:pt idx="1">
                  <c:v>21.844688340000001</c:v>
                </c:pt>
                <c:pt idx="2">
                  <c:v>22.383152160000002</c:v>
                </c:pt>
                <c:pt idx="3">
                  <c:v>22.921615979999999</c:v>
                </c:pt>
                <c:pt idx="4">
                  <c:v>23.460079799999999</c:v>
                </c:pt>
                <c:pt idx="5">
                  <c:v>23.533212840000001</c:v>
                </c:pt>
                <c:pt idx="6">
                  <c:v>23.606345879999999</c:v>
                </c:pt>
                <c:pt idx="7">
                  <c:v>23.679478920000001</c:v>
                </c:pt>
                <c:pt idx="8">
                  <c:v>23.752611959999999</c:v>
                </c:pt>
                <c:pt idx="9">
                  <c:v>23.825745000000001</c:v>
                </c:pt>
                <c:pt idx="10">
                  <c:v>24.129064679999999</c:v>
                </c:pt>
                <c:pt idx="11">
                  <c:v>24.43238436</c:v>
                </c:pt>
                <c:pt idx="12">
                  <c:v>24.735704040000002</c:v>
                </c:pt>
                <c:pt idx="13">
                  <c:v>25.039023719999999</c:v>
                </c:pt>
                <c:pt idx="14">
                  <c:v>25.342343400000001</c:v>
                </c:pt>
                <c:pt idx="15">
                  <c:v>25.342502039999999</c:v>
                </c:pt>
                <c:pt idx="16">
                  <c:v>25.342660680000002</c:v>
                </c:pt>
                <c:pt idx="17">
                  <c:v>25.34281932</c:v>
                </c:pt>
                <c:pt idx="18">
                  <c:v>25.342977959999999</c:v>
                </c:pt>
                <c:pt idx="19">
                  <c:v>25.343136600000001</c:v>
                </c:pt>
                <c:pt idx="20">
                  <c:v>25.560433740000001</c:v>
                </c:pt>
                <c:pt idx="21">
                  <c:v>25.77773088</c:v>
                </c:pt>
                <c:pt idx="22">
                  <c:v>25.995028019999999</c:v>
                </c:pt>
                <c:pt idx="23">
                  <c:v>26.212325159999999</c:v>
                </c:pt>
                <c:pt idx="24">
                  <c:v>26.429622299999998</c:v>
                </c:pt>
                <c:pt idx="25">
                  <c:v>26.790409319999998</c:v>
                </c:pt>
                <c:pt idx="26">
                  <c:v>27.151196339999998</c:v>
                </c:pt>
                <c:pt idx="27">
                  <c:v>27.511983359999999</c:v>
                </c:pt>
                <c:pt idx="28">
                  <c:v>27.872770379999999</c:v>
                </c:pt>
                <c:pt idx="29">
                  <c:v>28.233557399999999</c:v>
                </c:pt>
                <c:pt idx="30">
                  <c:v>28.237126799999999</c:v>
                </c:pt>
                <c:pt idx="31">
                  <c:v>28.240696199999999</c:v>
                </c:pt>
                <c:pt idx="32">
                  <c:v>28.244265599999999</c:v>
                </c:pt>
                <c:pt idx="33">
                  <c:v>28.247834999999998</c:v>
                </c:pt>
                <c:pt idx="34">
                  <c:v>28.251404399999998</c:v>
                </c:pt>
                <c:pt idx="35">
                  <c:v>28.878825599999999</c:v>
                </c:pt>
                <c:pt idx="36">
                  <c:v>29.5062468</c:v>
                </c:pt>
                <c:pt idx="37">
                  <c:v>30.133668</c:v>
                </c:pt>
                <c:pt idx="38">
                  <c:v>30.761089200000001</c:v>
                </c:pt>
                <c:pt idx="39">
                  <c:v>31.388510400000001</c:v>
                </c:pt>
                <c:pt idx="40">
                  <c:v>32.105245920000002</c:v>
                </c:pt>
                <c:pt idx="41">
                  <c:v>32.821981440000002</c:v>
                </c:pt>
                <c:pt idx="42">
                  <c:v>33.538716960000002</c:v>
                </c:pt>
                <c:pt idx="43">
                  <c:v>34.255452480000002</c:v>
                </c:pt>
                <c:pt idx="44">
                  <c:v>34.972188000000003</c:v>
                </c:pt>
                <c:pt idx="45">
                  <c:v>35.628917940000001</c:v>
                </c:pt>
                <c:pt idx="46">
                  <c:v>36.285647879999999</c:v>
                </c:pt>
                <c:pt idx="47">
                  <c:v>36.942377819999997</c:v>
                </c:pt>
                <c:pt idx="48">
                  <c:v>37.599107760000003</c:v>
                </c:pt>
                <c:pt idx="49">
                  <c:v>38.255837700000001</c:v>
                </c:pt>
                <c:pt idx="50">
                  <c:v>38.355622259999997</c:v>
                </c:pt>
                <c:pt idx="51">
                  <c:v>38.45540682</c:v>
                </c:pt>
                <c:pt idx="52">
                  <c:v>38.555191379999997</c:v>
                </c:pt>
                <c:pt idx="53">
                  <c:v>38.65497594</c:v>
                </c:pt>
                <c:pt idx="54">
                  <c:v>38.754760500000003</c:v>
                </c:pt>
                <c:pt idx="55">
                  <c:v>39.173332139999999</c:v>
                </c:pt>
                <c:pt idx="56">
                  <c:v>39.591903780000003</c:v>
                </c:pt>
                <c:pt idx="57">
                  <c:v>40.010475419999999</c:v>
                </c:pt>
                <c:pt idx="58">
                  <c:v>40.429047060000002</c:v>
                </c:pt>
                <c:pt idx="59">
                  <c:v>40.847618699999998</c:v>
                </c:pt>
                <c:pt idx="60">
                  <c:v>41.014745939999997</c:v>
                </c:pt>
                <c:pt idx="61">
                  <c:v>41.181873179999997</c:v>
                </c:pt>
                <c:pt idx="62">
                  <c:v>41.349000420000003</c:v>
                </c:pt>
                <c:pt idx="63">
                  <c:v>41.516127660000002</c:v>
                </c:pt>
                <c:pt idx="64">
                  <c:v>41.683254900000001</c:v>
                </c:pt>
                <c:pt idx="65">
                  <c:v>42.078546119999999</c:v>
                </c:pt>
                <c:pt idx="66">
                  <c:v>42.473837340000003</c:v>
                </c:pt>
                <c:pt idx="67">
                  <c:v>42.86912856</c:v>
                </c:pt>
                <c:pt idx="68">
                  <c:v>43.264419779999997</c:v>
                </c:pt>
                <c:pt idx="69">
                  <c:v>43.659711000000001</c:v>
                </c:pt>
                <c:pt idx="70">
                  <c:v>45.561844260000001</c:v>
                </c:pt>
                <c:pt idx="71">
                  <c:v>47.46397752</c:v>
                </c:pt>
                <c:pt idx="72">
                  <c:v>49.36611078</c:v>
                </c:pt>
                <c:pt idx="73">
                  <c:v>51.268244039999999</c:v>
                </c:pt>
                <c:pt idx="74">
                  <c:v>53.170377299999998</c:v>
                </c:pt>
                <c:pt idx="75">
                  <c:v>55.693506839999998</c:v>
                </c:pt>
                <c:pt idx="76">
                  <c:v>58.216636379999997</c:v>
                </c:pt>
                <c:pt idx="77">
                  <c:v>60.739765920000004</c:v>
                </c:pt>
                <c:pt idx="78">
                  <c:v>63.262895460000003</c:v>
                </c:pt>
                <c:pt idx="79">
                  <c:v>65.786024999999995</c:v>
                </c:pt>
                <c:pt idx="80">
                  <c:v>66.195197219999997</c:v>
                </c:pt>
                <c:pt idx="81">
                  <c:v>66.604369439999999</c:v>
                </c:pt>
                <c:pt idx="82">
                  <c:v>67.013541660000001</c:v>
                </c:pt>
                <c:pt idx="83">
                  <c:v>67.422713880000003</c:v>
                </c:pt>
                <c:pt idx="84">
                  <c:v>67.831886100000006</c:v>
                </c:pt>
                <c:pt idx="85">
                  <c:v>69.696025079999998</c:v>
                </c:pt>
                <c:pt idx="86">
                  <c:v>71.560164060000005</c:v>
                </c:pt>
                <c:pt idx="87">
                  <c:v>73.424303039999998</c:v>
                </c:pt>
                <c:pt idx="88">
                  <c:v>75.288442020000005</c:v>
                </c:pt>
                <c:pt idx="89">
                  <c:v>77.152580999999998</c:v>
                </c:pt>
                <c:pt idx="90">
                  <c:v>82.644142560000006</c:v>
                </c:pt>
                <c:pt idx="91">
                  <c:v>88.13570412</c:v>
                </c:pt>
                <c:pt idx="92">
                  <c:v>93.627265679999994</c:v>
                </c:pt>
                <c:pt idx="93">
                  <c:v>99.118827240000002</c:v>
                </c:pt>
                <c:pt idx="94">
                  <c:v>104.6103888</c:v>
                </c:pt>
                <c:pt idx="95">
                  <c:v>112.2788084</c:v>
                </c:pt>
                <c:pt idx="96">
                  <c:v>119.9472281</c:v>
                </c:pt>
                <c:pt idx="97">
                  <c:v>127.6156477</c:v>
                </c:pt>
                <c:pt idx="98">
                  <c:v>135.2840674</c:v>
                </c:pt>
                <c:pt idx="99">
                  <c:v>142.95248699999999</c:v>
                </c:pt>
              </c:numCache>
            </c:numRef>
          </c:val>
          <c:extLst>
            <c:ext xmlns:c16="http://schemas.microsoft.com/office/drawing/2014/chart" uri="{C3380CC4-5D6E-409C-BE32-E72D297353CC}">
              <c16:uniqueId val="{00000001-E1FC-A141-A5F7-8B4B30DFBF91}"/>
            </c:ext>
          </c:extLst>
        </c:ser>
        <c:ser>
          <c:idx val="1"/>
          <c:order val="2"/>
          <c:tx>
            <c:strRef>
              <c:f>'Inflow Quantiles - (old and New'!$A$32</c:f>
              <c:strCache>
                <c:ptCount val="1"/>
                <c:pt idx="0">
                  <c:v>East + South Fork - Little Bear River</c:v>
                </c:pt>
              </c:strCache>
            </c:strRef>
          </c:tx>
          <c:spPr>
            <a:solidFill>
              <a:schemeClr val="accent2"/>
            </a:solidFill>
            <a:ln w="25400">
              <a:noFill/>
            </a:ln>
            <a:effectLst/>
          </c:spPr>
          <c:cat>
            <c:numRef>
              <c:f>'Inflows-Quantiles'!$B$32:$CW$32</c:f>
              <c:numCache>
                <c:formatCode>General</c:formatCod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numCache>
            </c:numRef>
          </c:cat>
          <c:val>
            <c:numRef>
              <c:f>'Inflow Quantiles - (old and New'!$B$32:$CW$32</c:f>
              <c:numCache>
                <c:formatCode>0.000</c:formatCode>
                <c:ptCount val="100"/>
                <c:pt idx="0">
                  <c:v>3.6252764979999998</c:v>
                </c:pt>
                <c:pt idx="1">
                  <c:v>3.7031345509999998</c:v>
                </c:pt>
                <c:pt idx="2">
                  <c:v>3.7809926039999997</c:v>
                </c:pt>
                <c:pt idx="3">
                  <c:v>3.8588506569999996</c:v>
                </c:pt>
                <c:pt idx="4">
                  <c:v>3.9367087100000004</c:v>
                </c:pt>
                <c:pt idx="5">
                  <c:v>4.0145667629999995</c:v>
                </c:pt>
                <c:pt idx="6">
                  <c:v>4.0924248169999995</c:v>
                </c:pt>
                <c:pt idx="7">
                  <c:v>4.1702828699999994</c:v>
                </c:pt>
                <c:pt idx="8">
                  <c:v>4.2481409230000002</c:v>
                </c:pt>
                <c:pt idx="9">
                  <c:v>4.3259989760000002</c:v>
                </c:pt>
                <c:pt idx="10">
                  <c:v>4.4427099480000001</c:v>
                </c:pt>
                <c:pt idx="11">
                  <c:v>4.55942092</c:v>
                </c:pt>
                <c:pt idx="12">
                  <c:v>4.6761318919999999</c:v>
                </c:pt>
                <c:pt idx="13">
                  <c:v>4.7928428639999998</c:v>
                </c:pt>
                <c:pt idx="14">
                  <c:v>4.9095538359999997</c:v>
                </c:pt>
                <c:pt idx="15">
                  <c:v>5.0262648080000005</c:v>
                </c:pt>
                <c:pt idx="16">
                  <c:v>5.1429757800000004</c:v>
                </c:pt>
                <c:pt idx="17">
                  <c:v>5.2596867520000004</c:v>
                </c:pt>
                <c:pt idx="18">
                  <c:v>5.3763977250000003</c:v>
                </c:pt>
                <c:pt idx="19">
                  <c:v>5.4931086970000003</c:v>
                </c:pt>
                <c:pt idx="20">
                  <c:v>5.5880205500000004</c:v>
                </c:pt>
                <c:pt idx="21">
                  <c:v>5.6829324029999997</c:v>
                </c:pt>
                <c:pt idx="22">
                  <c:v>5.7778442559999998</c:v>
                </c:pt>
                <c:pt idx="23">
                  <c:v>5.872756109</c:v>
                </c:pt>
                <c:pt idx="24">
                  <c:v>5.9676679620000002</c:v>
                </c:pt>
                <c:pt idx="25">
                  <c:v>6.0259679239999997</c:v>
                </c:pt>
                <c:pt idx="26">
                  <c:v>6.0842678860000001</c:v>
                </c:pt>
                <c:pt idx="27">
                  <c:v>6.1425678480000006</c:v>
                </c:pt>
                <c:pt idx="28">
                  <c:v>6.2008678100000001</c:v>
                </c:pt>
                <c:pt idx="29">
                  <c:v>6.2591677719999996</c:v>
                </c:pt>
                <c:pt idx="30">
                  <c:v>6.331382445</c:v>
                </c:pt>
                <c:pt idx="31">
                  <c:v>6.4035971180000004</c:v>
                </c:pt>
                <c:pt idx="32">
                  <c:v>6.4758117909999999</c:v>
                </c:pt>
                <c:pt idx="33">
                  <c:v>6.5480264639999994</c:v>
                </c:pt>
                <c:pt idx="34">
                  <c:v>6.6202411369999998</c:v>
                </c:pt>
                <c:pt idx="35">
                  <c:v>6.6924558100000002</c:v>
                </c:pt>
                <c:pt idx="36">
                  <c:v>6.7646704829999997</c:v>
                </c:pt>
                <c:pt idx="37">
                  <c:v>6.8368851570000002</c:v>
                </c:pt>
                <c:pt idx="38">
                  <c:v>6.9090998299999997</c:v>
                </c:pt>
                <c:pt idx="39">
                  <c:v>6.9813145030000001</c:v>
                </c:pt>
                <c:pt idx="40">
                  <c:v>7.4661121559999994</c:v>
                </c:pt>
                <c:pt idx="41">
                  <c:v>7.9509098090000005</c:v>
                </c:pt>
                <c:pt idx="42">
                  <c:v>8.4357074619999999</c:v>
                </c:pt>
                <c:pt idx="43">
                  <c:v>8.920505115000001</c:v>
                </c:pt>
                <c:pt idx="44">
                  <c:v>9.4053027680000003</c:v>
                </c:pt>
                <c:pt idx="45">
                  <c:v>9.8901004209999996</c:v>
                </c:pt>
                <c:pt idx="46">
                  <c:v>10.374898074000001</c:v>
                </c:pt>
                <c:pt idx="47">
                  <c:v>10.859695727</c:v>
                </c:pt>
                <c:pt idx="48">
                  <c:v>11.344493380000001</c:v>
                </c:pt>
                <c:pt idx="49">
                  <c:v>11.829291032999999</c:v>
                </c:pt>
                <c:pt idx="50">
                  <c:v>11.982605702000001</c:v>
                </c:pt>
                <c:pt idx="51">
                  <c:v>12.135920371999999</c:v>
                </c:pt>
                <c:pt idx="52">
                  <c:v>12.289235041</c:v>
                </c:pt>
                <c:pt idx="53">
                  <c:v>12.442549711000002</c:v>
                </c:pt>
                <c:pt idx="54">
                  <c:v>12.595864379</c:v>
                </c:pt>
                <c:pt idx="55">
                  <c:v>12.749179049</c:v>
                </c:pt>
                <c:pt idx="56">
                  <c:v>12.902493717999999</c:v>
                </c:pt>
                <c:pt idx="57">
                  <c:v>13.055808388000001</c:v>
                </c:pt>
                <c:pt idx="58">
                  <c:v>13.209123056999999</c:v>
                </c:pt>
                <c:pt idx="59">
                  <c:v>13.362437726</c:v>
                </c:pt>
                <c:pt idx="60">
                  <c:v>13.732483076000001</c:v>
                </c:pt>
                <c:pt idx="61">
                  <c:v>14.102528434</c:v>
                </c:pt>
                <c:pt idx="62">
                  <c:v>14.472573783</c:v>
                </c:pt>
                <c:pt idx="63">
                  <c:v>14.842619141</c:v>
                </c:pt>
                <c:pt idx="64">
                  <c:v>15.21266449</c:v>
                </c:pt>
                <c:pt idx="65">
                  <c:v>15.582709848</c:v>
                </c:pt>
                <c:pt idx="66">
                  <c:v>15.952755195999998</c:v>
                </c:pt>
                <c:pt idx="67">
                  <c:v>16.322800555000001</c:v>
                </c:pt>
                <c:pt idx="68">
                  <c:v>16.692845903000002</c:v>
                </c:pt>
                <c:pt idx="69">
                  <c:v>17.062891262000001</c:v>
                </c:pt>
                <c:pt idx="70">
                  <c:v>17.120851729999998</c:v>
                </c:pt>
                <c:pt idx="71">
                  <c:v>17.178812209</c:v>
                </c:pt>
                <c:pt idx="72">
                  <c:v>17.236772677000001</c:v>
                </c:pt>
                <c:pt idx="73">
                  <c:v>17.294733155999999</c:v>
                </c:pt>
                <c:pt idx="74">
                  <c:v>17.352693624</c:v>
                </c:pt>
                <c:pt idx="75">
                  <c:v>17.443727994</c:v>
                </c:pt>
                <c:pt idx="76">
                  <c:v>17.534762374</c:v>
                </c:pt>
                <c:pt idx="77">
                  <c:v>17.625796745000002</c:v>
                </c:pt>
                <c:pt idx="78">
                  <c:v>17.716831124999999</c:v>
                </c:pt>
                <c:pt idx="79">
                  <c:v>17.807865495000001</c:v>
                </c:pt>
                <c:pt idx="80">
                  <c:v>18.983466024999998</c:v>
                </c:pt>
                <c:pt idx="81">
                  <c:v>20.159066554999999</c:v>
                </c:pt>
                <c:pt idx="82">
                  <c:v>21.334667086000003</c:v>
                </c:pt>
                <c:pt idx="83">
                  <c:v>22.510267616</c:v>
                </c:pt>
                <c:pt idx="84">
                  <c:v>23.685868146000001</c:v>
                </c:pt>
                <c:pt idx="85">
                  <c:v>24.861468676000001</c:v>
                </c:pt>
                <c:pt idx="86">
                  <c:v>26.037069205999998</c:v>
                </c:pt>
                <c:pt idx="87">
                  <c:v>27.212669736999999</c:v>
                </c:pt>
                <c:pt idx="88">
                  <c:v>28.388270267000003</c:v>
                </c:pt>
                <c:pt idx="89">
                  <c:v>29.563870797</c:v>
                </c:pt>
                <c:pt idx="90">
                  <c:v>30.799417417000001</c:v>
                </c:pt>
                <c:pt idx="91">
                  <c:v>32.034964037000002</c:v>
                </c:pt>
                <c:pt idx="92">
                  <c:v>33.270510657999999</c:v>
                </c:pt>
                <c:pt idx="93">
                  <c:v>34.506057278</c:v>
                </c:pt>
                <c:pt idx="94">
                  <c:v>35.741603898000001</c:v>
                </c:pt>
                <c:pt idx="95">
                  <c:v>36.977150518000002</c:v>
                </c:pt>
                <c:pt idx="96">
                  <c:v>38.212697137999996</c:v>
                </c:pt>
                <c:pt idx="97">
                  <c:v>39.448243758999993</c:v>
                </c:pt>
                <c:pt idx="98">
                  <c:v>40.683790379000001</c:v>
                </c:pt>
                <c:pt idx="99">
                  <c:v>41.919336999000002</c:v>
                </c:pt>
              </c:numCache>
            </c:numRef>
          </c:val>
          <c:extLst>
            <c:ext xmlns:c16="http://schemas.microsoft.com/office/drawing/2014/chart" uri="{C3380CC4-5D6E-409C-BE32-E72D297353CC}">
              <c16:uniqueId val="{00000002-E1FC-A141-A5F7-8B4B30DFBF91}"/>
            </c:ext>
          </c:extLst>
        </c:ser>
        <c:dLbls>
          <c:showLegendKey val="0"/>
          <c:showVal val="0"/>
          <c:showCatName val="0"/>
          <c:showSerName val="0"/>
          <c:showPercent val="0"/>
          <c:showBubbleSize val="0"/>
        </c:dLbls>
        <c:axId val="123599231"/>
        <c:axId val="760904351"/>
      </c:areaChart>
      <c:lineChart>
        <c:grouping val="standard"/>
        <c:varyColors val="0"/>
        <c:ser>
          <c:idx val="3"/>
          <c:order val="3"/>
          <c:tx>
            <c:v>Total</c:v>
          </c:tx>
          <c:spPr>
            <a:ln w="28575" cap="rnd">
              <a:solidFill>
                <a:srgbClr val="FFFF00"/>
              </a:solidFill>
              <a:round/>
            </a:ln>
            <a:effectLst/>
          </c:spPr>
          <c:marker>
            <c:symbol val="none"/>
          </c:marker>
          <c:val>
            <c:numRef>
              <c:f>'Inflow Quantiles - (old and New'!$B$33:$CW$33</c:f>
              <c:numCache>
                <c:formatCode>0.000</c:formatCode>
                <c:ptCount val="100"/>
                <c:pt idx="0">
                  <c:v>81.612113527999995</c:v>
                </c:pt>
                <c:pt idx="1">
                  <c:v>85.431741870999986</c:v>
                </c:pt>
                <c:pt idx="2">
                  <c:v>89.251370223999999</c:v>
                </c:pt>
                <c:pt idx="3">
                  <c:v>93.070998567000004</c:v>
                </c:pt>
                <c:pt idx="4">
                  <c:v>96.890626909999995</c:v>
                </c:pt>
                <c:pt idx="5">
                  <c:v>98.046431862999995</c:v>
                </c:pt>
                <c:pt idx="6">
                  <c:v>99.202236816999999</c:v>
                </c:pt>
                <c:pt idx="7">
                  <c:v>100.35804178000001</c:v>
                </c:pt>
                <c:pt idx="8">
                  <c:v>101.51384673300001</c:v>
                </c:pt>
                <c:pt idx="9">
                  <c:v>102.66965168600001</c:v>
                </c:pt>
                <c:pt idx="10">
                  <c:v>103.66052061800001</c:v>
                </c:pt>
                <c:pt idx="11">
                  <c:v>104.65138955</c:v>
                </c:pt>
                <c:pt idx="12">
                  <c:v>105.64225847200001</c:v>
                </c:pt>
                <c:pt idx="13">
                  <c:v>106.63312740400001</c:v>
                </c:pt>
                <c:pt idx="14">
                  <c:v>107.623996336</c:v>
                </c:pt>
                <c:pt idx="15">
                  <c:v>108.199383138</c:v>
                </c:pt>
                <c:pt idx="16">
                  <c:v>108.77476994000001</c:v>
                </c:pt>
                <c:pt idx="17">
                  <c:v>109.350156752</c:v>
                </c:pt>
                <c:pt idx="18">
                  <c:v>109.92554355499999</c:v>
                </c:pt>
                <c:pt idx="19">
                  <c:v>110.500930357</c:v>
                </c:pt>
                <c:pt idx="20">
                  <c:v>111.41192206000001</c:v>
                </c:pt>
                <c:pt idx="21">
                  <c:v>112.322913773</c:v>
                </c:pt>
                <c:pt idx="22">
                  <c:v>113.233905476</c:v>
                </c:pt>
                <c:pt idx="23">
                  <c:v>114.14489718900001</c:v>
                </c:pt>
                <c:pt idx="24">
                  <c:v>115.055888892</c:v>
                </c:pt>
                <c:pt idx="25">
                  <c:v>116.01647368399999</c:v>
                </c:pt>
                <c:pt idx="26">
                  <c:v>116.97705847600001</c:v>
                </c:pt>
                <c:pt idx="27">
                  <c:v>117.93764326799999</c:v>
                </c:pt>
                <c:pt idx="28">
                  <c:v>118.89822805999999</c:v>
                </c:pt>
                <c:pt idx="29">
                  <c:v>119.858812852</c:v>
                </c:pt>
                <c:pt idx="30">
                  <c:v>120.771081845</c:v>
                </c:pt>
                <c:pt idx="31">
                  <c:v>121.68335084799999</c:v>
                </c:pt>
                <c:pt idx="32">
                  <c:v>122.595619841</c:v>
                </c:pt>
                <c:pt idx="33">
                  <c:v>123.50788884399999</c:v>
                </c:pt>
                <c:pt idx="34">
                  <c:v>124.42015783699999</c:v>
                </c:pt>
                <c:pt idx="35">
                  <c:v>125.28595720999999</c:v>
                </c:pt>
                <c:pt idx="36">
                  <c:v>126.15175658299999</c:v>
                </c:pt>
                <c:pt idx="37">
                  <c:v>127.01755596699999</c:v>
                </c:pt>
                <c:pt idx="38">
                  <c:v>127.88335534000001</c:v>
                </c:pt>
                <c:pt idx="39">
                  <c:v>128.749154713</c:v>
                </c:pt>
                <c:pt idx="40">
                  <c:v>132.41720277600001</c:v>
                </c:pt>
                <c:pt idx="41">
                  <c:v>136.085250839</c:v>
                </c:pt>
                <c:pt idx="42">
                  <c:v>139.75329890199998</c:v>
                </c:pt>
                <c:pt idx="43">
                  <c:v>143.42134699499999</c:v>
                </c:pt>
                <c:pt idx="44">
                  <c:v>147.08939506800002</c:v>
                </c:pt>
                <c:pt idx="45">
                  <c:v>148.63111186100002</c:v>
                </c:pt>
                <c:pt idx="46">
                  <c:v>150.172828654</c:v>
                </c:pt>
                <c:pt idx="47">
                  <c:v>151.714545547</c:v>
                </c:pt>
                <c:pt idx="48">
                  <c:v>153.25626234000001</c:v>
                </c:pt>
                <c:pt idx="49">
                  <c:v>154.79797913299998</c:v>
                </c:pt>
                <c:pt idx="50">
                  <c:v>155.90512866199998</c:v>
                </c:pt>
                <c:pt idx="51">
                  <c:v>157.01227829200002</c:v>
                </c:pt>
                <c:pt idx="52">
                  <c:v>158.11942782099999</c:v>
                </c:pt>
                <c:pt idx="53">
                  <c:v>159.226577451</c:v>
                </c:pt>
                <c:pt idx="54">
                  <c:v>160.33372697900001</c:v>
                </c:pt>
                <c:pt idx="55">
                  <c:v>161.39396668900002</c:v>
                </c:pt>
                <c:pt idx="56">
                  <c:v>162.454206398</c:v>
                </c:pt>
                <c:pt idx="57">
                  <c:v>163.51444610800002</c:v>
                </c:pt>
                <c:pt idx="58">
                  <c:v>164.57468581699999</c:v>
                </c:pt>
                <c:pt idx="59">
                  <c:v>165.63492562599998</c:v>
                </c:pt>
                <c:pt idx="60">
                  <c:v>166.40606841599998</c:v>
                </c:pt>
                <c:pt idx="61">
                  <c:v>167.17721121400001</c:v>
                </c:pt>
                <c:pt idx="62">
                  <c:v>167.94835400300002</c:v>
                </c:pt>
                <c:pt idx="63">
                  <c:v>168.71949680099999</c:v>
                </c:pt>
                <c:pt idx="64">
                  <c:v>169.49063959000003</c:v>
                </c:pt>
                <c:pt idx="65">
                  <c:v>170.692834968</c:v>
                </c:pt>
                <c:pt idx="66">
                  <c:v>171.89503043599998</c:v>
                </c:pt>
                <c:pt idx="67">
                  <c:v>173.097225915</c:v>
                </c:pt>
                <c:pt idx="68">
                  <c:v>174.29942128299999</c:v>
                </c:pt>
                <c:pt idx="69">
                  <c:v>175.501616762</c:v>
                </c:pt>
                <c:pt idx="70">
                  <c:v>180.82638949</c:v>
                </c:pt>
                <c:pt idx="71">
                  <c:v>186.15116232899999</c:v>
                </c:pt>
                <c:pt idx="72">
                  <c:v>191.47593505699999</c:v>
                </c:pt>
                <c:pt idx="73">
                  <c:v>196.80070789600001</c:v>
                </c:pt>
                <c:pt idx="74">
                  <c:v>202.12548062400001</c:v>
                </c:pt>
                <c:pt idx="75">
                  <c:v>208.160077634</c:v>
                </c:pt>
                <c:pt idx="76">
                  <c:v>214.19467465400001</c:v>
                </c:pt>
                <c:pt idx="77">
                  <c:v>220.229271665</c:v>
                </c:pt>
                <c:pt idx="78">
                  <c:v>226.26386858500001</c:v>
                </c:pt>
                <c:pt idx="79">
                  <c:v>232.29846559499998</c:v>
                </c:pt>
                <c:pt idx="80">
                  <c:v>238.46601484499999</c:v>
                </c:pt>
                <c:pt idx="81">
                  <c:v>244.633563995</c:v>
                </c:pt>
                <c:pt idx="82">
                  <c:v>250.801113246</c:v>
                </c:pt>
                <c:pt idx="83">
                  <c:v>256.96866239600001</c:v>
                </c:pt>
                <c:pt idx="84">
                  <c:v>263.13621164600005</c:v>
                </c:pt>
                <c:pt idx="85">
                  <c:v>270.14897495600002</c:v>
                </c:pt>
                <c:pt idx="86">
                  <c:v>277.16173826599999</c:v>
                </c:pt>
                <c:pt idx="87">
                  <c:v>284.17450147699998</c:v>
                </c:pt>
                <c:pt idx="88">
                  <c:v>291.187264787</c:v>
                </c:pt>
                <c:pt idx="89">
                  <c:v>298.20002809699997</c:v>
                </c:pt>
                <c:pt idx="90">
                  <c:v>312.55911627700004</c:v>
                </c:pt>
                <c:pt idx="91">
                  <c:v>326.91820455700002</c:v>
                </c:pt>
                <c:pt idx="92">
                  <c:v>341.27729273800003</c:v>
                </c:pt>
                <c:pt idx="93">
                  <c:v>355.63638091799999</c:v>
                </c:pt>
                <c:pt idx="94">
                  <c:v>369.99546919799997</c:v>
                </c:pt>
                <c:pt idx="95">
                  <c:v>385.55586271800001</c:v>
                </c:pt>
                <c:pt idx="96">
                  <c:v>401.11625633799997</c:v>
                </c:pt>
                <c:pt idx="97">
                  <c:v>416.67664985900001</c:v>
                </c:pt>
                <c:pt idx="98">
                  <c:v>432.23704347900002</c:v>
                </c:pt>
                <c:pt idx="99">
                  <c:v>447.79743709900004</c:v>
                </c:pt>
              </c:numCache>
            </c:numRef>
          </c:val>
          <c:smooth val="0"/>
          <c:extLst>
            <c:ext xmlns:c16="http://schemas.microsoft.com/office/drawing/2014/chart" uri="{C3380CC4-5D6E-409C-BE32-E72D297353CC}">
              <c16:uniqueId val="{00000003-E1FC-A141-A5F7-8B4B30DFBF91}"/>
            </c:ext>
          </c:extLst>
        </c:ser>
        <c:dLbls>
          <c:showLegendKey val="0"/>
          <c:showVal val="0"/>
          <c:showCatName val="0"/>
          <c:showSerName val="0"/>
          <c:showPercent val="0"/>
          <c:showBubbleSize val="0"/>
        </c:dLbls>
        <c:marker val="1"/>
        <c:smooth val="0"/>
        <c:axId val="123599231"/>
        <c:axId val="760904351"/>
      </c:lineChart>
      <c:catAx>
        <c:axId val="123599231"/>
        <c:scaling>
          <c:orientation val="maxMin"/>
        </c:scaling>
        <c:delete val="0"/>
        <c:axPos val="b"/>
        <c:majorGridlines>
          <c:spPr>
            <a:ln w="9525" cap="flat" cmpd="sng" algn="ctr">
              <a:solidFill>
                <a:schemeClr val="bg1">
                  <a:lumMod val="50000"/>
                  <a:alpha val="16000"/>
                </a:schemeClr>
              </a:solidFill>
              <a:round/>
            </a:ln>
            <a:effectLst/>
          </c:spPr>
        </c:majorGridlines>
        <c:minorGridlines>
          <c:spPr>
            <a:ln w="9525" cap="flat" cmpd="sng" algn="ctr">
              <a:no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Percentile</a:t>
                </a:r>
              </a:p>
            </c:rich>
          </c:tx>
          <c:layout>
            <c:manualLayout>
              <c:xMode val="edge"/>
              <c:yMode val="edge"/>
              <c:x val="0.45908079487264813"/>
              <c:y val="0.9395396314134868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accent3">
                <a:lumMod val="75000"/>
              </a:schemeClr>
            </a:solidFill>
            <a:round/>
          </a:ln>
          <a:effectLst/>
        </c:spPr>
        <c:txPr>
          <a:bodyPr rot="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60904351"/>
        <c:crosses val="autoZero"/>
        <c:auto val="1"/>
        <c:lblAlgn val="ctr"/>
        <c:lblOffset val="100"/>
        <c:tickLblSkip val="4"/>
        <c:tickMarkSkip val="5"/>
        <c:noMultiLvlLbl val="0"/>
      </c:catAx>
      <c:valAx>
        <c:axId val="760904351"/>
        <c:scaling>
          <c:orientation val="minMax"/>
        </c:scaling>
        <c:delete val="0"/>
        <c:axPos val="r"/>
        <c:majorGridlines>
          <c:spPr>
            <a:ln w="9525" cap="flat" cmpd="sng" algn="ctr">
              <a:solidFill>
                <a:schemeClr val="accent3">
                  <a:lumMod val="75000"/>
                  <a:alpha val="14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Water</a:t>
                </a:r>
                <a:r>
                  <a:rPr lang="en-US" sz="1400" baseline="0"/>
                  <a:t> Inflow (acft)</a:t>
                </a:r>
                <a:endParaRPr lang="en-US" sz="1400"/>
              </a:p>
            </c:rich>
          </c:tx>
          <c:layout>
            <c:manualLayout>
              <c:xMode val="edge"/>
              <c:yMode val="edge"/>
              <c:x val="2.4141838537747179E-3"/>
              <c:y val="0.28271734162413409"/>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99231"/>
        <c:crossesAt val="1"/>
        <c:crossBetween val="midCat"/>
        <c:majorUnit val="20"/>
        <c:minorUnit val="10"/>
      </c:valAx>
      <c:spPr>
        <a:solidFill>
          <a:schemeClr val="bg1">
            <a:lumMod val="85000"/>
          </a:schemeClr>
        </a:solidFill>
        <a:ln>
          <a:noFill/>
        </a:ln>
        <a:effectLst/>
      </c:spPr>
    </c:plotArea>
    <c:legend>
      <c:legendPos val="b"/>
      <c:layout>
        <c:manualLayout>
          <c:xMode val="edge"/>
          <c:yMode val="edge"/>
          <c:x val="0.53654360945492119"/>
          <c:y val="0.16674421319843902"/>
          <c:w val="0.42181473142382175"/>
          <c:h val="0.2315228501776162"/>
        </c:manualLayout>
      </c:layout>
      <c:overlay val="0"/>
      <c:spPr>
        <a:solidFill>
          <a:schemeClr val="bg1">
            <a:lumMod val="75000"/>
          </a:schemeClr>
        </a:solid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r>
              <a:rPr lang="en-US" sz="1600">
                <a:solidFill>
                  <a:schemeClr val="tx1"/>
                </a:solidFill>
              </a:rPr>
              <a:t>Winter Flow Percentile</a:t>
            </a:r>
          </a:p>
        </c:rich>
      </c:tx>
      <c:layout>
        <c:manualLayout>
          <c:xMode val="edge"/>
          <c:yMode val="edge"/>
          <c:x val="0.29126365913866686"/>
          <c:y val="4.8794931790536879E-2"/>
        </c:manualLayout>
      </c:layout>
      <c:overlay val="0"/>
      <c:spPr>
        <a:solidFill>
          <a:schemeClr val="bg1">
            <a:lumMod val="75000"/>
          </a:schemeClr>
        </a:solidFill>
        <a:ln>
          <a:solidFill>
            <a:schemeClr val="accent1"/>
          </a:solidFill>
        </a:ln>
        <a:effectLst/>
      </c:spPr>
      <c:txPr>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428174918823082E-2"/>
          <c:y val="1.8513071105924987E-2"/>
          <c:w val="0.90887889193220872"/>
          <c:h val="0.86544574144656006"/>
        </c:manualLayout>
      </c:layout>
      <c:areaChart>
        <c:grouping val="stacked"/>
        <c:varyColors val="0"/>
        <c:ser>
          <c:idx val="0"/>
          <c:order val="0"/>
          <c:tx>
            <c:strRef>
              <c:f>'Inflow Quantiles - (old and New'!$A$22</c:f>
              <c:strCache>
                <c:ptCount val="1"/>
                <c:pt idx="0">
                  <c:v>Logan River</c:v>
                </c:pt>
              </c:strCache>
            </c:strRef>
          </c:tx>
          <c:spPr>
            <a:solidFill>
              <a:srgbClr val="92D050"/>
            </a:solidFill>
            <a:ln w="25400">
              <a:noFill/>
            </a:ln>
            <a:effectLst/>
          </c:spPr>
          <c:cat>
            <c:numRef>
              <c:f>'Inflows-Quantiles'!$B$32:$CW$32</c:f>
              <c:numCache>
                <c:formatCode>General</c:formatCod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numCache>
            </c:numRef>
          </c:cat>
          <c:val>
            <c:numRef>
              <c:f>'Inflow Quantiles - (old and New'!$B$22:$CW$22</c:f>
              <c:numCache>
                <c:formatCode>0.000</c:formatCode>
                <c:ptCount val="100"/>
                <c:pt idx="0">
                  <c:v>28.363309059999999</c:v>
                </c:pt>
                <c:pt idx="1">
                  <c:v>28.862017689999998</c:v>
                </c:pt>
                <c:pt idx="2">
                  <c:v>29.360726329999999</c:v>
                </c:pt>
                <c:pt idx="3">
                  <c:v>29.859434960000002</c:v>
                </c:pt>
                <c:pt idx="4">
                  <c:v>30.358143599999998</c:v>
                </c:pt>
                <c:pt idx="5">
                  <c:v>30.727156099999998</c:v>
                </c:pt>
                <c:pt idx="6">
                  <c:v>31.096168609999999</c:v>
                </c:pt>
                <c:pt idx="7">
                  <c:v>31.46518111</c:v>
                </c:pt>
                <c:pt idx="8">
                  <c:v>31.834193620000001</c:v>
                </c:pt>
                <c:pt idx="9">
                  <c:v>32.203206119999997</c:v>
                </c:pt>
                <c:pt idx="10">
                  <c:v>32.340973060000003</c:v>
                </c:pt>
                <c:pt idx="11">
                  <c:v>32.478740000000002</c:v>
                </c:pt>
                <c:pt idx="12">
                  <c:v>32.616506950000002</c:v>
                </c:pt>
                <c:pt idx="13">
                  <c:v>32.75427389</c:v>
                </c:pt>
                <c:pt idx="14">
                  <c:v>32.892040829999999</c:v>
                </c:pt>
                <c:pt idx="15">
                  <c:v>32.95141185</c:v>
                </c:pt>
                <c:pt idx="16">
                  <c:v>33.01078287</c:v>
                </c:pt>
                <c:pt idx="17">
                  <c:v>33.07015389</c:v>
                </c:pt>
                <c:pt idx="18">
                  <c:v>33.129524910000001</c:v>
                </c:pt>
                <c:pt idx="19">
                  <c:v>33.188895930000001</c:v>
                </c:pt>
                <c:pt idx="20">
                  <c:v>33.256076</c:v>
                </c:pt>
                <c:pt idx="21">
                  <c:v>33.32325608</c:v>
                </c:pt>
                <c:pt idx="22">
                  <c:v>33.390436149999999</c:v>
                </c:pt>
                <c:pt idx="23">
                  <c:v>33.457616229999999</c:v>
                </c:pt>
                <c:pt idx="24">
                  <c:v>33.524796299999998</c:v>
                </c:pt>
                <c:pt idx="25">
                  <c:v>33.639612</c:v>
                </c:pt>
                <c:pt idx="26">
                  <c:v>33.754427700000001</c:v>
                </c:pt>
                <c:pt idx="27">
                  <c:v>33.869243400000002</c:v>
                </c:pt>
                <c:pt idx="28">
                  <c:v>33.984059100000003</c:v>
                </c:pt>
                <c:pt idx="29">
                  <c:v>34.098874799999997</c:v>
                </c:pt>
                <c:pt idx="30">
                  <c:v>34.249685919999997</c:v>
                </c:pt>
                <c:pt idx="31">
                  <c:v>34.400497029999997</c:v>
                </c:pt>
                <c:pt idx="32">
                  <c:v>34.551308149999997</c:v>
                </c:pt>
                <c:pt idx="33">
                  <c:v>34.702119260000003</c:v>
                </c:pt>
                <c:pt idx="34">
                  <c:v>34.852930379999997</c:v>
                </c:pt>
                <c:pt idx="35">
                  <c:v>35.076390680000003</c:v>
                </c:pt>
                <c:pt idx="36">
                  <c:v>35.299850990000003</c:v>
                </c:pt>
                <c:pt idx="37">
                  <c:v>35.523311290000002</c:v>
                </c:pt>
                <c:pt idx="38">
                  <c:v>35.746771600000002</c:v>
                </c:pt>
                <c:pt idx="39">
                  <c:v>35.970231900000002</c:v>
                </c:pt>
                <c:pt idx="40">
                  <c:v>36.273971979999999</c:v>
                </c:pt>
                <c:pt idx="41">
                  <c:v>36.577712050000002</c:v>
                </c:pt>
                <c:pt idx="42">
                  <c:v>36.88145213</c:v>
                </c:pt>
                <c:pt idx="43">
                  <c:v>37.185192200000003</c:v>
                </c:pt>
                <c:pt idx="44">
                  <c:v>37.48893228</c:v>
                </c:pt>
                <c:pt idx="45">
                  <c:v>37.489781000000001</c:v>
                </c:pt>
                <c:pt idx="46">
                  <c:v>37.490629730000002</c:v>
                </c:pt>
                <c:pt idx="47">
                  <c:v>37.491478450000002</c:v>
                </c:pt>
                <c:pt idx="48">
                  <c:v>37.492327179999997</c:v>
                </c:pt>
                <c:pt idx="49">
                  <c:v>37.493175899999997</c:v>
                </c:pt>
                <c:pt idx="50">
                  <c:v>37.525340159999999</c:v>
                </c:pt>
                <c:pt idx="51">
                  <c:v>37.557504420000001</c:v>
                </c:pt>
                <c:pt idx="52">
                  <c:v>37.589668680000003</c:v>
                </c:pt>
                <c:pt idx="53">
                  <c:v>37.621832939999997</c:v>
                </c:pt>
                <c:pt idx="54">
                  <c:v>37.653997199999999</c:v>
                </c:pt>
                <c:pt idx="55">
                  <c:v>37.987696440000001</c:v>
                </c:pt>
                <c:pt idx="56">
                  <c:v>38.321395680000002</c:v>
                </c:pt>
                <c:pt idx="57">
                  <c:v>38.655094920000003</c:v>
                </c:pt>
                <c:pt idx="58">
                  <c:v>38.988794159999998</c:v>
                </c:pt>
                <c:pt idx="59">
                  <c:v>39.322493399999999</c:v>
                </c:pt>
                <c:pt idx="60">
                  <c:v>39.655593770000003</c:v>
                </c:pt>
                <c:pt idx="61">
                  <c:v>39.988694150000001</c:v>
                </c:pt>
                <c:pt idx="62">
                  <c:v>40.321794519999997</c:v>
                </c:pt>
                <c:pt idx="63">
                  <c:v>40.654894900000002</c:v>
                </c:pt>
                <c:pt idx="64">
                  <c:v>40.987995269999999</c:v>
                </c:pt>
                <c:pt idx="65">
                  <c:v>41.313223129999997</c:v>
                </c:pt>
                <c:pt idx="66">
                  <c:v>41.638451000000003</c:v>
                </c:pt>
                <c:pt idx="67">
                  <c:v>41.963678860000002</c:v>
                </c:pt>
                <c:pt idx="68">
                  <c:v>42.288906730000001</c:v>
                </c:pt>
                <c:pt idx="69">
                  <c:v>42.614134589999999</c:v>
                </c:pt>
                <c:pt idx="70">
                  <c:v>42.719776930000002</c:v>
                </c:pt>
                <c:pt idx="71">
                  <c:v>42.825419269999998</c:v>
                </c:pt>
                <c:pt idx="72">
                  <c:v>42.931061620000001</c:v>
                </c:pt>
                <c:pt idx="73">
                  <c:v>43.036703959999997</c:v>
                </c:pt>
                <c:pt idx="74">
                  <c:v>43.1423463</c:v>
                </c:pt>
                <c:pt idx="75">
                  <c:v>43.681004450000003</c:v>
                </c:pt>
                <c:pt idx="76">
                  <c:v>44.21966261</c:v>
                </c:pt>
                <c:pt idx="77">
                  <c:v>44.758320759999997</c:v>
                </c:pt>
                <c:pt idx="78">
                  <c:v>45.296978920000001</c:v>
                </c:pt>
                <c:pt idx="79">
                  <c:v>45.835637069999997</c:v>
                </c:pt>
                <c:pt idx="80">
                  <c:v>47.366191819999997</c:v>
                </c:pt>
                <c:pt idx="81">
                  <c:v>48.896746579999999</c:v>
                </c:pt>
                <c:pt idx="82">
                  <c:v>50.427301329999999</c:v>
                </c:pt>
                <c:pt idx="83">
                  <c:v>51.95785609</c:v>
                </c:pt>
                <c:pt idx="84">
                  <c:v>53.48841084</c:v>
                </c:pt>
                <c:pt idx="85">
                  <c:v>54.161754350000002</c:v>
                </c:pt>
                <c:pt idx="86">
                  <c:v>54.835097869999998</c:v>
                </c:pt>
                <c:pt idx="87">
                  <c:v>55.508441380000001</c:v>
                </c:pt>
                <c:pt idx="88">
                  <c:v>56.181784899999997</c:v>
                </c:pt>
                <c:pt idx="89">
                  <c:v>56.855128409999999</c:v>
                </c:pt>
                <c:pt idx="90">
                  <c:v>59.144236190000001</c:v>
                </c:pt>
                <c:pt idx="91">
                  <c:v>61.433343970000003</c:v>
                </c:pt>
                <c:pt idx="92">
                  <c:v>63.722451739999997</c:v>
                </c:pt>
                <c:pt idx="93">
                  <c:v>66.011559520000006</c:v>
                </c:pt>
                <c:pt idx="94">
                  <c:v>68.300667300000001</c:v>
                </c:pt>
                <c:pt idx="95">
                  <c:v>68.527419379999998</c:v>
                </c:pt>
                <c:pt idx="96">
                  <c:v>68.754171470000003</c:v>
                </c:pt>
                <c:pt idx="97">
                  <c:v>68.98092355</c:v>
                </c:pt>
                <c:pt idx="98">
                  <c:v>69.207675640000005</c:v>
                </c:pt>
                <c:pt idx="99">
                  <c:v>69.434427720000002</c:v>
                </c:pt>
              </c:numCache>
            </c:numRef>
          </c:val>
          <c:extLst>
            <c:ext xmlns:c16="http://schemas.microsoft.com/office/drawing/2014/chart" uri="{C3380CC4-5D6E-409C-BE32-E72D297353CC}">
              <c16:uniqueId val="{00000000-9A88-DE40-9F71-351D21983218}"/>
            </c:ext>
          </c:extLst>
        </c:ser>
        <c:ser>
          <c:idx val="2"/>
          <c:order val="1"/>
          <c:tx>
            <c:strRef>
              <c:f>'Inflow Quantiles - (old and New'!$A$20</c:f>
              <c:strCache>
                <c:ptCount val="1"/>
                <c:pt idx="0">
                  <c:v>Blacksmith  Fork</c:v>
                </c:pt>
              </c:strCache>
            </c:strRef>
          </c:tx>
          <c:spPr>
            <a:solidFill>
              <a:srgbClr val="0070C0"/>
            </a:solidFill>
            <a:ln w="25400">
              <a:noFill/>
            </a:ln>
            <a:effectLst/>
          </c:spPr>
          <c:cat>
            <c:numRef>
              <c:f>'Inflows-Quantiles'!$B$32:$CW$32</c:f>
              <c:numCache>
                <c:formatCode>General</c:formatCod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numCache>
            </c:numRef>
          </c:cat>
          <c:val>
            <c:numRef>
              <c:f>'Inflow Quantiles - (old and New'!$B$20:$CW$20</c:f>
              <c:numCache>
                <c:formatCode>0.000</c:formatCode>
                <c:ptCount val="100"/>
                <c:pt idx="0">
                  <c:v>18.190059000000002</c:v>
                </c:pt>
                <c:pt idx="1">
                  <c:v>18.441305100000001</c:v>
                </c:pt>
                <c:pt idx="2">
                  <c:v>18.6925512</c:v>
                </c:pt>
                <c:pt idx="3">
                  <c:v>18.9437973</c:v>
                </c:pt>
                <c:pt idx="4">
                  <c:v>19.195043399999999</c:v>
                </c:pt>
                <c:pt idx="5">
                  <c:v>19.355864700000001</c:v>
                </c:pt>
                <c:pt idx="6">
                  <c:v>19.516686</c:v>
                </c:pt>
                <c:pt idx="7">
                  <c:v>19.677507299999998</c:v>
                </c:pt>
                <c:pt idx="8">
                  <c:v>19.838328600000001</c:v>
                </c:pt>
                <c:pt idx="9">
                  <c:v>19.999149899999999</c:v>
                </c:pt>
                <c:pt idx="10">
                  <c:v>20.1218976</c:v>
                </c:pt>
                <c:pt idx="11">
                  <c:v>20.244645299999998</c:v>
                </c:pt>
                <c:pt idx="12">
                  <c:v>20.367393</c:v>
                </c:pt>
                <c:pt idx="13">
                  <c:v>20.490140700000001</c:v>
                </c:pt>
                <c:pt idx="14">
                  <c:v>20.612888399999999</c:v>
                </c:pt>
                <c:pt idx="15">
                  <c:v>20.624112180000001</c:v>
                </c:pt>
                <c:pt idx="16">
                  <c:v>20.635335959999999</c:v>
                </c:pt>
                <c:pt idx="17">
                  <c:v>20.646559740000001</c:v>
                </c:pt>
                <c:pt idx="18">
                  <c:v>20.657783519999999</c:v>
                </c:pt>
                <c:pt idx="19">
                  <c:v>20.669007300000001</c:v>
                </c:pt>
                <c:pt idx="20">
                  <c:v>20.696214059999999</c:v>
                </c:pt>
                <c:pt idx="21">
                  <c:v>20.723420820000001</c:v>
                </c:pt>
                <c:pt idx="22">
                  <c:v>20.75062758</c:v>
                </c:pt>
                <c:pt idx="23">
                  <c:v>20.777834339999998</c:v>
                </c:pt>
                <c:pt idx="24">
                  <c:v>20.8050411</c:v>
                </c:pt>
                <c:pt idx="25">
                  <c:v>20.820746459999999</c:v>
                </c:pt>
                <c:pt idx="26">
                  <c:v>20.836451820000001</c:v>
                </c:pt>
                <c:pt idx="27">
                  <c:v>20.852157179999999</c:v>
                </c:pt>
                <c:pt idx="28">
                  <c:v>20.867862540000001</c:v>
                </c:pt>
                <c:pt idx="29">
                  <c:v>20.883567899999999</c:v>
                </c:pt>
                <c:pt idx="30">
                  <c:v>20.919142919999999</c:v>
                </c:pt>
                <c:pt idx="31">
                  <c:v>20.954717939999998</c:v>
                </c:pt>
                <c:pt idx="32">
                  <c:v>20.990292960000001</c:v>
                </c:pt>
                <c:pt idx="33">
                  <c:v>21.025867980000001</c:v>
                </c:pt>
                <c:pt idx="34">
                  <c:v>21.061443000000001</c:v>
                </c:pt>
                <c:pt idx="35">
                  <c:v>21.445470780000001</c:v>
                </c:pt>
                <c:pt idx="36">
                  <c:v>21.829498560000001</c:v>
                </c:pt>
                <c:pt idx="37">
                  <c:v>22.213526340000001</c:v>
                </c:pt>
                <c:pt idx="38">
                  <c:v>22.597554120000002</c:v>
                </c:pt>
                <c:pt idx="39">
                  <c:v>22.981581899999998</c:v>
                </c:pt>
                <c:pt idx="40">
                  <c:v>23.15830686</c:v>
                </c:pt>
                <c:pt idx="41">
                  <c:v>23.335031820000001</c:v>
                </c:pt>
                <c:pt idx="42">
                  <c:v>23.511756779999999</c:v>
                </c:pt>
                <c:pt idx="43">
                  <c:v>23.68848174</c:v>
                </c:pt>
                <c:pt idx="44">
                  <c:v>23.865206700000002</c:v>
                </c:pt>
                <c:pt idx="45">
                  <c:v>24.0482376</c:v>
                </c:pt>
                <c:pt idx="46">
                  <c:v>24.231268499999999</c:v>
                </c:pt>
                <c:pt idx="47">
                  <c:v>24.414299400000001</c:v>
                </c:pt>
                <c:pt idx="48">
                  <c:v>24.597330299999999</c:v>
                </c:pt>
                <c:pt idx="49">
                  <c:v>24.780361200000002</c:v>
                </c:pt>
                <c:pt idx="50">
                  <c:v>24.975885000000002</c:v>
                </c:pt>
                <c:pt idx="51">
                  <c:v>25.171408799999998</c:v>
                </c:pt>
                <c:pt idx="52">
                  <c:v>25.366932599999998</c:v>
                </c:pt>
                <c:pt idx="53">
                  <c:v>25.562456399999999</c:v>
                </c:pt>
                <c:pt idx="54">
                  <c:v>25.757980199999999</c:v>
                </c:pt>
                <c:pt idx="55">
                  <c:v>25.8634758</c:v>
                </c:pt>
                <c:pt idx="56">
                  <c:v>25.968971400000001</c:v>
                </c:pt>
                <c:pt idx="57">
                  <c:v>26.074466999999999</c:v>
                </c:pt>
                <c:pt idx="58">
                  <c:v>26.1799626</c:v>
                </c:pt>
                <c:pt idx="59">
                  <c:v>26.285458200000001</c:v>
                </c:pt>
                <c:pt idx="60">
                  <c:v>26.308302359999999</c:v>
                </c:pt>
                <c:pt idx="61">
                  <c:v>26.331146520000001</c:v>
                </c:pt>
                <c:pt idx="62">
                  <c:v>26.353990679999999</c:v>
                </c:pt>
                <c:pt idx="63">
                  <c:v>26.376834840000001</c:v>
                </c:pt>
                <c:pt idx="64">
                  <c:v>26.399678999999999</c:v>
                </c:pt>
                <c:pt idx="65">
                  <c:v>27.154567440000001</c:v>
                </c:pt>
                <c:pt idx="66">
                  <c:v>27.909455879999999</c:v>
                </c:pt>
                <c:pt idx="67">
                  <c:v>28.664344320000001</c:v>
                </c:pt>
                <c:pt idx="68">
                  <c:v>29.41923276</c:v>
                </c:pt>
                <c:pt idx="69">
                  <c:v>30.174121199999998</c:v>
                </c:pt>
                <c:pt idx="70">
                  <c:v>30.451463579999999</c:v>
                </c:pt>
                <c:pt idx="71">
                  <c:v>30.728805959999999</c:v>
                </c:pt>
                <c:pt idx="72">
                  <c:v>31.006148339999999</c:v>
                </c:pt>
                <c:pt idx="73">
                  <c:v>31.28349072</c:v>
                </c:pt>
                <c:pt idx="74">
                  <c:v>31.5608331</c:v>
                </c:pt>
                <c:pt idx="75">
                  <c:v>31.616238119999998</c:v>
                </c:pt>
                <c:pt idx="76">
                  <c:v>31.67164314</c:v>
                </c:pt>
                <c:pt idx="77">
                  <c:v>31.727048159999999</c:v>
                </c:pt>
                <c:pt idx="78">
                  <c:v>31.782453180000001</c:v>
                </c:pt>
                <c:pt idx="79">
                  <c:v>31.837858199999999</c:v>
                </c:pt>
                <c:pt idx="80">
                  <c:v>32.086010819999998</c:v>
                </c:pt>
                <c:pt idx="81">
                  <c:v>32.334163439999998</c:v>
                </c:pt>
                <c:pt idx="82">
                  <c:v>32.582316059999997</c:v>
                </c:pt>
                <c:pt idx="83">
                  <c:v>32.830468680000003</c:v>
                </c:pt>
                <c:pt idx="84">
                  <c:v>33.078621300000002</c:v>
                </c:pt>
                <c:pt idx="85">
                  <c:v>34.491112200000003</c:v>
                </c:pt>
                <c:pt idx="86">
                  <c:v>35.903603099999998</c:v>
                </c:pt>
                <c:pt idx="87">
                  <c:v>37.316094</c:v>
                </c:pt>
                <c:pt idx="88">
                  <c:v>38.728584900000001</c:v>
                </c:pt>
                <c:pt idx="89">
                  <c:v>40.141075800000003</c:v>
                </c:pt>
                <c:pt idx="90">
                  <c:v>41.654184119999996</c:v>
                </c:pt>
                <c:pt idx="91">
                  <c:v>43.167292439999997</c:v>
                </c:pt>
                <c:pt idx="92">
                  <c:v>44.680400759999998</c:v>
                </c:pt>
                <c:pt idx="93">
                  <c:v>46.193509079999998</c:v>
                </c:pt>
                <c:pt idx="94">
                  <c:v>47.706617399999999</c:v>
                </c:pt>
                <c:pt idx="95">
                  <c:v>48.199908479999998</c:v>
                </c:pt>
                <c:pt idx="96">
                  <c:v>48.693199559999996</c:v>
                </c:pt>
                <c:pt idx="97">
                  <c:v>49.186490640000002</c:v>
                </c:pt>
                <c:pt idx="98">
                  <c:v>49.679781720000001</c:v>
                </c:pt>
                <c:pt idx="99">
                  <c:v>50.1730728</c:v>
                </c:pt>
              </c:numCache>
            </c:numRef>
          </c:val>
          <c:extLst>
            <c:ext xmlns:c16="http://schemas.microsoft.com/office/drawing/2014/chart" uri="{C3380CC4-5D6E-409C-BE32-E72D297353CC}">
              <c16:uniqueId val="{00000001-9A88-DE40-9F71-351D21983218}"/>
            </c:ext>
          </c:extLst>
        </c:ser>
        <c:ser>
          <c:idx val="1"/>
          <c:order val="2"/>
          <c:tx>
            <c:strRef>
              <c:f>'Inflow Quantiles - (old and New'!$A$24</c:f>
              <c:strCache>
                <c:ptCount val="1"/>
                <c:pt idx="0">
                  <c:v>East + South Fork - Little Bear River</c:v>
                </c:pt>
              </c:strCache>
            </c:strRef>
          </c:tx>
          <c:spPr>
            <a:solidFill>
              <a:schemeClr val="accent2"/>
            </a:solidFill>
            <a:ln w="25400">
              <a:noFill/>
            </a:ln>
            <a:effectLst/>
          </c:spPr>
          <c:cat>
            <c:numRef>
              <c:f>'Inflows-Quantiles'!$B$32:$CW$32</c:f>
              <c:numCache>
                <c:formatCode>General</c:formatCod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numCache>
            </c:numRef>
          </c:cat>
          <c:val>
            <c:numRef>
              <c:f>'Inflow Quantiles - (old and New'!$B$24:$CW$24</c:f>
              <c:numCache>
                <c:formatCode>0.000</c:formatCode>
                <c:ptCount val="100"/>
                <c:pt idx="0">
                  <c:v>2.604967909</c:v>
                </c:pt>
                <c:pt idx="1">
                  <c:v>2.612942543</c:v>
                </c:pt>
                <c:pt idx="2">
                  <c:v>2.620917178</c:v>
                </c:pt>
                <c:pt idx="3">
                  <c:v>2.628891812</c:v>
                </c:pt>
                <c:pt idx="4">
                  <c:v>2.6368664470000001</c:v>
                </c:pt>
                <c:pt idx="5">
                  <c:v>2.644841081</c:v>
                </c:pt>
                <c:pt idx="6">
                  <c:v>2.6528157160000001</c:v>
                </c:pt>
                <c:pt idx="7">
                  <c:v>2.6607903500000001</c:v>
                </c:pt>
                <c:pt idx="8">
                  <c:v>2.6687649850000001</c:v>
                </c:pt>
                <c:pt idx="9">
                  <c:v>2.6767396190000001</c:v>
                </c:pt>
                <c:pt idx="10">
                  <c:v>2.6847142540000002</c:v>
                </c:pt>
                <c:pt idx="11">
                  <c:v>2.6926888880000002</c:v>
                </c:pt>
                <c:pt idx="12">
                  <c:v>2.7006635230000002</c:v>
                </c:pt>
                <c:pt idx="13">
                  <c:v>2.7086381570000002</c:v>
                </c:pt>
                <c:pt idx="14">
                  <c:v>2.7166127920000003</c:v>
                </c:pt>
                <c:pt idx="15">
                  <c:v>2.7245874260000003</c:v>
                </c:pt>
                <c:pt idx="16">
                  <c:v>2.7325620610000003</c:v>
                </c:pt>
                <c:pt idx="17">
                  <c:v>2.7405366950000003</c:v>
                </c:pt>
                <c:pt idx="18">
                  <c:v>2.7485113300000004</c:v>
                </c:pt>
                <c:pt idx="19">
                  <c:v>2.7564859640000003</c:v>
                </c:pt>
                <c:pt idx="20">
                  <c:v>2.764460599</c:v>
                </c:pt>
                <c:pt idx="21">
                  <c:v>2.7724352329999999</c:v>
                </c:pt>
                <c:pt idx="22">
                  <c:v>2.780409868</c:v>
                </c:pt>
                <c:pt idx="23">
                  <c:v>2.788384502</c:v>
                </c:pt>
                <c:pt idx="24">
                  <c:v>2.7963591370000001</c:v>
                </c:pt>
                <c:pt idx="25">
                  <c:v>2.804333771</c:v>
                </c:pt>
                <c:pt idx="26">
                  <c:v>2.8123084060000001</c:v>
                </c:pt>
                <c:pt idx="27">
                  <c:v>2.8202830400000001</c:v>
                </c:pt>
                <c:pt idx="28">
                  <c:v>2.8282576750000001</c:v>
                </c:pt>
                <c:pt idx="29">
                  <c:v>2.8362323090000001</c:v>
                </c:pt>
                <c:pt idx="30">
                  <c:v>2.8442069440000002</c:v>
                </c:pt>
                <c:pt idx="31">
                  <c:v>2.8521815780000002</c:v>
                </c:pt>
                <c:pt idx="32">
                  <c:v>2.8601562130000002</c:v>
                </c:pt>
                <c:pt idx="33">
                  <c:v>2.8705789790000003</c:v>
                </c:pt>
                <c:pt idx="34">
                  <c:v>2.8822258130000002</c:v>
                </c:pt>
                <c:pt idx="35">
                  <c:v>2.8938726460000002</c:v>
                </c:pt>
                <c:pt idx="36">
                  <c:v>2.9055194790000001</c:v>
                </c:pt>
                <c:pt idx="37">
                  <c:v>2.917166312</c:v>
                </c:pt>
                <c:pt idx="38">
                  <c:v>2.928813146</c:v>
                </c:pt>
                <c:pt idx="39">
                  <c:v>2.9404599790000003</c:v>
                </c:pt>
                <c:pt idx="40">
                  <c:v>2.9521068120000002</c:v>
                </c:pt>
                <c:pt idx="41">
                  <c:v>2.9637536450000002</c:v>
                </c:pt>
                <c:pt idx="42">
                  <c:v>2.9754004780000001</c:v>
                </c:pt>
                <c:pt idx="43">
                  <c:v>2.9870473120000001</c:v>
                </c:pt>
                <c:pt idx="44">
                  <c:v>2.998694145</c:v>
                </c:pt>
                <c:pt idx="45">
                  <c:v>3.0103409780000003</c:v>
                </c:pt>
                <c:pt idx="46">
                  <c:v>3.0219878110000002</c:v>
                </c:pt>
                <c:pt idx="47">
                  <c:v>3.0336346450000002</c:v>
                </c:pt>
                <c:pt idx="48">
                  <c:v>3.0452814780000002</c:v>
                </c:pt>
                <c:pt idx="49">
                  <c:v>3.0569283110000001</c:v>
                </c:pt>
                <c:pt idx="50">
                  <c:v>3.068575144</c:v>
                </c:pt>
                <c:pt idx="51">
                  <c:v>3.0802219770000003</c:v>
                </c:pt>
                <c:pt idx="52">
                  <c:v>3.0918688110000003</c:v>
                </c:pt>
                <c:pt idx="53">
                  <c:v>3.1035156440000002</c:v>
                </c:pt>
                <c:pt idx="54">
                  <c:v>3.1151624770000002</c:v>
                </c:pt>
                <c:pt idx="55">
                  <c:v>3.1268093100000001</c:v>
                </c:pt>
                <c:pt idx="56">
                  <c:v>3.1384561440000001</c:v>
                </c:pt>
                <c:pt idx="57">
                  <c:v>3.150102977</c:v>
                </c:pt>
                <c:pt idx="58">
                  <c:v>3.1617498100000003</c:v>
                </c:pt>
                <c:pt idx="59">
                  <c:v>3.1733966430000002</c:v>
                </c:pt>
                <c:pt idx="60">
                  <c:v>3.1850434760000002</c:v>
                </c:pt>
                <c:pt idx="61">
                  <c:v>3.1966903100000001</c:v>
                </c:pt>
                <c:pt idx="62">
                  <c:v>3.2083371430000001</c:v>
                </c:pt>
                <c:pt idx="63">
                  <c:v>3.219983976</c:v>
                </c:pt>
                <c:pt idx="64">
                  <c:v>3.2316308090000003</c:v>
                </c:pt>
                <c:pt idx="65">
                  <c:v>3.2432776430000003</c:v>
                </c:pt>
                <c:pt idx="66">
                  <c:v>3.254684176</c:v>
                </c:pt>
                <c:pt idx="67">
                  <c:v>3.2656101090000003</c:v>
                </c:pt>
                <c:pt idx="68">
                  <c:v>3.2765360430000001</c:v>
                </c:pt>
                <c:pt idx="69">
                  <c:v>3.2874619760000003</c:v>
                </c:pt>
                <c:pt idx="70">
                  <c:v>3.2983879090000001</c:v>
                </c:pt>
                <c:pt idx="71">
                  <c:v>3.309313843</c:v>
                </c:pt>
                <c:pt idx="72">
                  <c:v>3.3202397760000002</c:v>
                </c:pt>
                <c:pt idx="73">
                  <c:v>3.3311657100000001</c:v>
                </c:pt>
                <c:pt idx="74">
                  <c:v>3.3420916430000003</c:v>
                </c:pt>
                <c:pt idx="75">
                  <c:v>3.3530175760000001</c:v>
                </c:pt>
                <c:pt idx="76">
                  <c:v>3.3639435100000004</c:v>
                </c:pt>
                <c:pt idx="77">
                  <c:v>3.3748694430000001</c:v>
                </c:pt>
                <c:pt idx="78">
                  <c:v>3.385795377</c:v>
                </c:pt>
                <c:pt idx="79">
                  <c:v>3.3967213100000002</c:v>
                </c:pt>
                <c:pt idx="80">
                  <c:v>3.407647243</c:v>
                </c:pt>
                <c:pt idx="81">
                  <c:v>3.4185731770000003</c:v>
                </c:pt>
                <c:pt idx="82">
                  <c:v>3.4294991100000001</c:v>
                </c:pt>
                <c:pt idx="83">
                  <c:v>3.4404250439999999</c:v>
                </c:pt>
                <c:pt idx="84">
                  <c:v>3.4513509770000002</c:v>
                </c:pt>
                <c:pt idx="85">
                  <c:v>3.4622769099999999</c:v>
                </c:pt>
                <c:pt idx="86">
                  <c:v>3.4732028440000002</c:v>
                </c:pt>
                <c:pt idx="87">
                  <c:v>3.484128777</c:v>
                </c:pt>
                <c:pt idx="88">
                  <c:v>3.4950547110000003</c:v>
                </c:pt>
                <c:pt idx="89">
                  <c:v>3.5059806440000001</c:v>
                </c:pt>
                <c:pt idx="90">
                  <c:v>3.5169065770000003</c:v>
                </c:pt>
                <c:pt idx="91">
                  <c:v>3.5278325110000002</c:v>
                </c:pt>
                <c:pt idx="92">
                  <c:v>3.5387584439999999</c:v>
                </c:pt>
                <c:pt idx="93">
                  <c:v>3.5496843780000003</c:v>
                </c:pt>
                <c:pt idx="94">
                  <c:v>3.560610311</c:v>
                </c:pt>
                <c:pt idx="95">
                  <c:v>3.5715362440000002</c:v>
                </c:pt>
                <c:pt idx="96">
                  <c:v>3.5824621780000001</c:v>
                </c:pt>
                <c:pt idx="97">
                  <c:v>3.5933881110000003</c:v>
                </c:pt>
                <c:pt idx="98">
                  <c:v>3.6043140450000002</c:v>
                </c:pt>
                <c:pt idx="99">
                  <c:v>3.615239978</c:v>
                </c:pt>
              </c:numCache>
            </c:numRef>
          </c:val>
          <c:extLst>
            <c:ext xmlns:c16="http://schemas.microsoft.com/office/drawing/2014/chart" uri="{C3380CC4-5D6E-409C-BE32-E72D297353CC}">
              <c16:uniqueId val="{00000002-9A88-DE40-9F71-351D21983218}"/>
            </c:ext>
          </c:extLst>
        </c:ser>
        <c:dLbls>
          <c:showLegendKey val="0"/>
          <c:showVal val="0"/>
          <c:showCatName val="0"/>
          <c:showSerName val="0"/>
          <c:showPercent val="0"/>
          <c:showBubbleSize val="0"/>
        </c:dLbls>
        <c:axId val="123599231"/>
        <c:axId val="760904351"/>
      </c:areaChart>
      <c:lineChart>
        <c:grouping val="standard"/>
        <c:varyColors val="0"/>
        <c:ser>
          <c:idx val="3"/>
          <c:order val="3"/>
          <c:tx>
            <c:v>Total</c:v>
          </c:tx>
          <c:spPr>
            <a:ln w="28575" cap="rnd">
              <a:solidFill>
                <a:srgbClr val="FFFF00"/>
              </a:solidFill>
              <a:round/>
            </a:ln>
            <a:effectLst/>
          </c:spPr>
          <c:marker>
            <c:symbol val="none"/>
          </c:marker>
          <c:val>
            <c:numRef>
              <c:f>'Inflow Quantiles - (old and New'!$B$25:$CW$25</c:f>
              <c:numCache>
                <c:formatCode>0.000</c:formatCode>
                <c:ptCount val="100"/>
                <c:pt idx="0">
                  <c:v>49.158335969000007</c:v>
                </c:pt>
                <c:pt idx="1">
                  <c:v>49.916265333000005</c:v>
                </c:pt>
                <c:pt idx="2">
                  <c:v>50.674194707999995</c:v>
                </c:pt>
                <c:pt idx="3">
                  <c:v>51.432124072000001</c:v>
                </c:pt>
                <c:pt idx="4">
                  <c:v>52.190053447000004</c:v>
                </c:pt>
                <c:pt idx="5">
                  <c:v>52.727861881000003</c:v>
                </c:pt>
                <c:pt idx="6">
                  <c:v>53.265670325999999</c:v>
                </c:pt>
                <c:pt idx="7">
                  <c:v>53.803478759999997</c:v>
                </c:pt>
                <c:pt idx="8">
                  <c:v>54.341287205</c:v>
                </c:pt>
                <c:pt idx="9">
                  <c:v>54.879095638999999</c:v>
                </c:pt>
                <c:pt idx="10">
                  <c:v>55.147584913999999</c:v>
                </c:pt>
                <c:pt idx="11">
                  <c:v>55.416074187999996</c:v>
                </c:pt>
                <c:pt idx="12">
                  <c:v>55.684563473000004</c:v>
                </c:pt>
                <c:pt idx="13">
                  <c:v>55.953052747000001</c:v>
                </c:pt>
                <c:pt idx="14">
                  <c:v>56.221542021999994</c:v>
                </c:pt>
                <c:pt idx="15">
                  <c:v>56.300111456000003</c:v>
                </c:pt>
                <c:pt idx="16">
                  <c:v>56.378680891000002</c:v>
                </c:pt>
                <c:pt idx="17">
                  <c:v>56.457250325000004</c:v>
                </c:pt>
                <c:pt idx="18">
                  <c:v>56.535819760000003</c:v>
                </c:pt>
                <c:pt idx="19">
                  <c:v>56.614389193999997</c:v>
                </c:pt>
                <c:pt idx="20">
                  <c:v>56.716750659000006</c:v>
                </c:pt>
                <c:pt idx="21">
                  <c:v>56.819112133000004</c:v>
                </c:pt>
                <c:pt idx="22">
                  <c:v>56.921473597999999</c:v>
                </c:pt>
                <c:pt idx="23">
                  <c:v>57.023835071999997</c:v>
                </c:pt>
                <c:pt idx="24">
                  <c:v>57.126196536999998</c:v>
                </c:pt>
                <c:pt idx="25">
                  <c:v>57.264692231000005</c:v>
                </c:pt>
                <c:pt idx="26">
                  <c:v>57.403187926000001</c:v>
                </c:pt>
                <c:pt idx="27">
                  <c:v>57.541683620000001</c:v>
                </c:pt>
                <c:pt idx="28">
                  <c:v>57.680179315000011</c:v>
                </c:pt>
                <c:pt idx="29">
                  <c:v>57.818675009000003</c:v>
                </c:pt>
                <c:pt idx="30">
                  <c:v>58.013035783999996</c:v>
                </c:pt>
                <c:pt idx="31">
                  <c:v>58.207396547999998</c:v>
                </c:pt>
                <c:pt idx="32">
                  <c:v>58.401757322999998</c:v>
                </c:pt>
                <c:pt idx="33">
                  <c:v>58.598566219000006</c:v>
                </c:pt>
                <c:pt idx="34">
                  <c:v>58.796599192999992</c:v>
                </c:pt>
                <c:pt idx="35">
                  <c:v>59.415734106000002</c:v>
                </c:pt>
                <c:pt idx="36">
                  <c:v>60.034869029000006</c:v>
                </c:pt>
                <c:pt idx="37">
                  <c:v>60.654003942000003</c:v>
                </c:pt>
                <c:pt idx="38">
                  <c:v>61.273138866000011</c:v>
                </c:pt>
                <c:pt idx="39">
                  <c:v>61.892273779000007</c:v>
                </c:pt>
                <c:pt idx="40">
                  <c:v>62.384385652000006</c:v>
                </c:pt>
                <c:pt idx="41">
                  <c:v>62.876497515000011</c:v>
                </c:pt>
                <c:pt idx="42">
                  <c:v>63.368609387999996</c:v>
                </c:pt>
                <c:pt idx="43">
                  <c:v>63.860721252000005</c:v>
                </c:pt>
                <c:pt idx="44">
                  <c:v>64.352833125000004</c:v>
                </c:pt>
                <c:pt idx="45">
                  <c:v>64.548359578000003</c:v>
                </c:pt>
                <c:pt idx="46">
                  <c:v>64.743886040999996</c:v>
                </c:pt>
                <c:pt idx="47">
                  <c:v>64.939412494999999</c:v>
                </c:pt>
                <c:pt idx="48">
                  <c:v>65.134938957999992</c:v>
                </c:pt>
                <c:pt idx="49">
                  <c:v>65.330465411000006</c:v>
                </c:pt>
                <c:pt idx="50">
                  <c:v>65.569800303999997</c:v>
                </c:pt>
                <c:pt idx="51">
                  <c:v>65.809135197000003</c:v>
                </c:pt>
                <c:pt idx="52">
                  <c:v>66.048470090999999</c:v>
                </c:pt>
                <c:pt idx="53">
                  <c:v>66.287804984000005</c:v>
                </c:pt>
                <c:pt idx="54">
                  <c:v>66.527139876999996</c:v>
                </c:pt>
                <c:pt idx="55">
                  <c:v>66.97798155000001</c:v>
                </c:pt>
                <c:pt idx="56">
                  <c:v>67.428823223999999</c:v>
                </c:pt>
                <c:pt idx="57">
                  <c:v>67.879664896999998</c:v>
                </c:pt>
                <c:pt idx="58">
                  <c:v>68.330506569999997</c:v>
                </c:pt>
                <c:pt idx="59">
                  <c:v>68.781348242999997</c:v>
                </c:pt>
                <c:pt idx="60">
                  <c:v>69.148939605999999</c:v>
                </c:pt>
                <c:pt idx="61">
                  <c:v>69.516530979999999</c:v>
                </c:pt>
                <c:pt idx="62">
                  <c:v>69.884122343000001</c:v>
                </c:pt>
                <c:pt idx="63">
                  <c:v>70.251713716000012</c:v>
                </c:pt>
                <c:pt idx="64">
                  <c:v>70.619305079</c:v>
                </c:pt>
                <c:pt idx="65">
                  <c:v>71.711068213000004</c:v>
                </c:pt>
                <c:pt idx="66">
                  <c:v>72.802591056000011</c:v>
                </c:pt>
                <c:pt idx="67">
                  <c:v>73.893633289000007</c:v>
                </c:pt>
                <c:pt idx="68">
                  <c:v>74.984675533000001</c:v>
                </c:pt>
                <c:pt idx="69">
                  <c:v>76.075717765999997</c:v>
                </c:pt>
                <c:pt idx="70">
                  <c:v>76.469628419000003</c:v>
                </c:pt>
                <c:pt idx="71">
                  <c:v>76.863539072999998</c:v>
                </c:pt>
                <c:pt idx="72">
                  <c:v>77.257449735999998</c:v>
                </c:pt>
                <c:pt idx="73">
                  <c:v>77.651360389999994</c:v>
                </c:pt>
                <c:pt idx="74">
                  <c:v>78.045271043</c:v>
                </c:pt>
                <c:pt idx="75">
                  <c:v>78.650260146000008</c:v>
                </c:pt>
                <c:pt idx="76">
                  <c:v>79.255249259999999</c:v>
                </c:pt>
                <c:pt idx="77">
                  <c:v>79.860238362999993</c:v>
                </c:pt>
                <c:pt idx="78">
                  <c:v>80.465227476999999</c:v>
                </c:pt>
                <c:pt idx="79">
                  <c:v>81.070216579999993</c:v>
                </c:pt>
                <c:pt idx="80">
                  <c:v>82.85984988300001</c:v>
                </c:pt>
                <c:pt idx="81">
                  <c:v>84.649483196999995</c:v>
                </c:pt>
                <c:pt idx="82">
                  <c:v>86.439116499999997</c:v>
                </c:pt>
                <c:pt idx="83">
                  <c:v>88.228749814000011</c:v>
                </c:pt>
                <c:pt idx="84">
                  <c:v>90.018383116999999</c:v>
                </c:pt>
                <c:pt idx="85">
                  <c:v>92.115143460000013</c:v>
                </c:pt>
                <c:pt idx="86">
                  <c:v>94.21190381400001</c:v>
                </c:pt>
                <c:pt idx="87">
                  <c:v>96.308664156999995</c:v>
                </c:pt>
                <c:pt idx="88">
                  <c:v>98.405424510999993</c:v>
                </c:pt>
                <c:pt idx="89">
                  <c:v>100.50218485400001</c:v>
                </c:pt>
                <c:pt idx="90">
                  <c:v>104.315326887</c:v>
                </c:pt>
                <c:pt idx="91">
                  <c:v>108.12846892100001</c:v>
                </c:pt>
                <c:pt idx="92">
                  <c:v>111.941610944</c:v>
                </c:pt>
                <c:pt idx="93">
                  <c:v>115.75475297800001</c:v>
                </c:pt>
                <c:pt idx="94">
                  <c:v>119.56789501099999</c:v>
                </c:pt>
                <c:pt idx="95">
                  <c:v>120.298864104</c:v>
                </c:pt>
                <c:pt idx="96">
                  <c:v>121.02983320800001</c:v>
                </c:pt>
                <c:pt idx="97">
                  <c:v>121.760802301</c:v>
                </c:pt>
                <c:pt idx="98">
                  <c:v>122.49177140500001</c:v>
                </c:pt>
                <c:pt idx="99">
                  <c:v>123.22274049800001</c:v>
                </c:pt>
              </c:numCache>
            </c:numRef>
          </c:val>
          <c:smooth val="0"/>
          <c:extLst>
            <c:ext xmlns:c16="http://schemas.microsoft.com/office/drawing/2014/chart" uri="{C3380CC4-5D6E-409C-BE32-E72D297353CC}">
              <c16:uniqueId val="{00000003-9A88-DE40-9F71-351D21983218}"/>
            </c:ext>
          </c:extLst>
        </c:ser>
        <c:dLbls>
          <c:showLegendKey val="0"/>
          <c:showVal val="0"/>
          <c:showCatName val="0"/>
          <c:showSerName val="0"/>
          <c:showPercent val="0"/>
          <c:showBubbleSize val="0"/>
        </c:dLbls>
        <c:marker val="1"/>
        <c:smooth val="0"/>
        <c:axId val="123599231"/>
        <c:axId val="760904351"/>
      </c:lineChart>
      <c:catAx>
        <c:axId val="123599231"/>
        <c:scaling>
          <c:orientation val="maxMin"/>
        </c:scaling>
        <c:delete val="0"/>
        <c:axPos val="b"/>
        <c:majorGridlines>
          <c:spPr>
            <a:ln w="9525" cap="flat" cmpd="sng" algn="ctr">
              <a:solidFill>
                <a:schemeClr val="bg1">
                  <a:lumMod val="50000"/>
                  <a:alpha val="16000"/>
                </a:schemeClr>
              </a:solidFill>
              <a:round/>
            </a:ln>
            <a:effectLst/>
          </c:spPr>
        </c:majorGridlines>
        <c:minorGridlines>
          <c:spPr>
            <a:ln w="9525" cap="flat" cmpd="sng" algn="ctr">
              <a:no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Percentile</a:t>
                </a:r>
              </a:p>
            </c:rich>
          </c:tx>
          <c:layout>
            <c:manualLayout>
              <c:xMode val="edge"/>
              <c:yMode val="edge"/>
              <c:x val="0.45908079487264813"/>
              <c:y val="0.9395396314134868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accent3">
                <a:lumMod val="75000"/>
              </a:schemeClr>
            </a:solidFill>
            <a:round/>
          </a:ln>
          <a:effectLst/>
        </c:spPr>
        <c:txPr>
          <a:bodyPr rot="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60904351"/>
        <c:crosses val="autoZero"/>
        <c:auto val="1"/>
        <c:lblAlgn val="ctr"/>
        <c:lblOffset val="100"/>
        <c:tickLblSkip val="4"/>
        <c:tickMarkSkip val="5"/>
        <c:noMultiLvlLbl val="0"/>
      </c:catAx>
      <c:valAx>
        <c:axId val="760904351"/>
        <c:scaling>
          <c:orientation val="minMax"/>
        </c:scaling>
        <c:delete val="0"/>
        <c:axPos val="r"/>
        <c:majorGridlines>
          <c:spPr>
            <a:ln w="9525" cap="flat" cmpd="sng" algn="ctr">
              <a:solidFill>
                <a:schemeClr val="accent3">
                  <a:lumMod val="75000"/>
                  <a:alpha val="14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Water</a:t>
                </a:r>
                <a:r>
                  <a:rPr lang="en-US" sz="1400" baseline="0"/>
                  <a:t> Inflow (acft)</a:t>
                </a:r>
                <a:endParaRPr lang="en-US" sz="1400"/>
              </a:p>
            </c:rich>
          </c:tx>
          <c:layout>
            <c:manualLayout>
              <c:xMode val="edge"/>
              <c:yMode val="edge"/>
              <c:x val="2.4141838537747179E-3"/>
              <c:y val="0.28271734162413409"/>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99231"/>
        <c:crossesAt val="1"/>
        <c:crossBetween val="midCat"/>
        <c:majorUnit val="20"/>
      </c:valAx>
      <c:spPr>
        <a:solidFill>
          <a:schemeClr val="bg1">
            <a:lumMod val="85000"/>
          </a:schemeClr>
        </a:solidFill>
        <a:ln>
          <a:noFill/>
        </a:ln>
        <a:effectLst/>
      </c:spPr>
    </c:plotArea>
    <c:legend>
      <c:legendPos val="b"/>
      <c:layout>
        <c:manualLayout>
          <c:xMode val="edge"/>
          <c:yMode val="edge"/>
          <c:x val="0.52240879006316465"/>
          <c:y val="0.16674411495313063"/>
          <c:w val="0.42181473142382175"/>
          <c:h val="0.2315228501776162"/>
        </c:manualLayout>
      </c:layout>
      <c:overlay val="0"/>
      <c:spPr>
        <a:solidFill>
          <a:schemeClr val="bg1">
            <a:lumMod val="75000"/>
          </a:schemeClr>
        </a:solid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r>
              <a:rPr lang="en-US" sz="1600">
                <a:solidFill>
                  <a:schemeClr val="tx1"/>
                </a:solidFill>
              </a:rPr>
              <a:t>Summer Flow Percentile</a:t>
            </a:r>
          </a:p>
        </c:rich>
      </c:tx>
      <c:layout>
        <c:manualLayout>
          <c:xMode val="edge"/>
          <c:yMode val="edge"/>
          <c:x val="0.29126372623215846"/>
          <c:y val="3.018017582261667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1499013929422731E-2"/>
          <c:y val="1.7364171888910096E-2"/>
          <c:w val="0.89250500389558696"/>
          <c:h val="0.80395395200050157"/>
        </c:manualLayout>
      </c:layout>
      <c:areaChart>
        <c:grouping val="stacked"/>
        <c:varyColors val="0"/>
        <c:ser>
          <c:idx val="2"/>
          <c:order val="0"/>
          <c:tx>
            <c:strRef>
              <c:f>'Inflow Quantiles - Seasonal'!$A$28</c:f>
              <c:strCache>
                <c:ptCount val="1"/>
                <c:pt idx="0">
                  <c:v>Logan River</c:v>
                </c:pt>
              </c:strCache>
            </c:strRef>
          </c:tx>
          <c:spPr>
            <a:solidFill>
              <a:schemeClr val="accent3"/>
            </a:solidFill>
            <a:ln w="25400">
              <a:noFill/>
            </a:ln>
            <a:effectLst/>
          </c:spPr>
          <c:cat>
            <c:numRef>
              <c:f>'Inflow Quantiles - Seasonal'!$B$25:$CW$25</c:f>
              <c:numCache>
                <c:formatCode>0</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'Inflow Quantiles - Seasonal'!$B$28:$CW$28</c:f>
              <c:numCache>
                <c:formatCode>General</c:formatCode>
                <c:ptCount val="100"/>
                <c:pt idx="0">
                  <c:v>35.989716440000002</c:v>
                </c:pt>
                <c:pt idx="1">
                  <c:v>38.773500079999998</c:v>
                </c:pt>
                <c:pt idx="2">
                  <c:v>41.557283720000001</c:v>
                </c:pt>
                <c:pt idx="3">
                  <c:v>44.341067359999997</c:v>
                </c:pt>
                <c:pt idx="4">
                  <c:v>47.124851</c:v>
                </c:pt>
                <c:pt idx="5">
                  <c:v>47.184367139999999</c:v>
                </c:pt>
                <c:pt idx="6">
                  <c:v>47.243883279999999</c:v>
                </c:pt>
                <c:pt idx="7">
                  <c:v>47.303399419999998</c:v>
                </c:pt>
                <c:pt idx="8">
                  <c:v>47.362915559999998</c:v>
                </c:pt>
                <c:pt idx="9">
                  <c:v>47.422431699999997</c:v>
                </c:pt>
                <c:pt idx="10">
                  <c:v>47.523876659999999</c:v>
                </c:pt>
                <c:pt idx="11">
                  <c:v>47.625321620000001</c:v>
                </c:pt>
                <c:pt idx="12">
                  <c:v>47.726766580000003</c:v>
                </c:pt>
                <c:pt idx="13">
                  <c:v>47.828211539999998</c:v>
                </c:pt>
                <c:pt idx="14">
                  <c:v>47.9296565</c:v>
                </c:pt>
                <c:pt idx="15">
                  <c:v>49.104980419999997</c:v>
                </c:pt>
                <c:pt idx="16">
                  <c:v>50.280304340000001</c:v>
                </c:pt>
                <c:pt idx="17">
                  <c:v>51.455628259999997</c:v>
                </c:pt>
                <c:pt idx="18">
                  <c:v>52.630952180000001</c:v>
                </c:pt>
                <c:pt idx="19">
                  <c:v>53.806276099999998</c:v>
                </c:pt>
                <c:pt idx="20">
                  <c:v>54.42974332</c:v>
                </c:pt>
                <c:pt idx="21">
                  <c:v>55.053210540000002</c:v>
                </c:pt>
                <c:pt idx="22">
                  <c:v>55.676677759999997</c:v>
                </c:pt>
                <c:pt idx="23">
                  <c:v>56.300144979999999</c:v>
                </c:pt>
                <c:pt idx="24">
                  <c:v>56.923612200000001</c:v>
                </c:pt>
                <c:pt idx="25">
                  <c:v>58.192110460000002</c:v>
                </c:pt>
                <c:pt idx="26">
                  <c:v>59.460608720000003</c:v>
                </c:pt>
                <c:pt idx="27">
                  <c:v>60.729106979999997</c:v>
                </c:pt>
                <c:pt idx="28">
                  <c:v>61.997605239999999</c:v>
                </c:pt>
                <c:pt idx="29">
                  <c:v>63.2661035</c:v>
                </c:pt>
                <c:pt idx="30">
                  <c:v>63.679956574800997</c:v>
                </c:pt>
                <c:pt idx="31">
                  <c:v>64.093809649601994</c:v>
                </c:pt>
                <c:pt idx="32">
                  <c:v>64.507662724403005</c:v>
                </c:pt>
                <c:pt idx="33">
                  <c:v>64.921515799204002</c:v>
                </c:pt>
                <c:pt idx="34">
                  <c:v>65.335368874004999</c:v>
                </c:pt>
                <c:pt idx="35">
                  <c:v>65.794963819204</c:v>
                </c:pt>
                <c:pt idx="36">
                  <c:v>66.254558764403001</c:v>
                </c:pt>
                <c:pt idx="37">
                  <c:v>66.714153709602002</c:v>
                </c:pt>
                <c:pt idx="38">
                  <c:v>67.173748654801003</c:v>
                </c:pt>
                <c:pt idx="39">
                  <c:v>67.633343600000003</c:v>
                </c:pt>
                <c:pt idx="40">
                  <c:v>69.44349622</c:v>
                </c:pt>
                <c:pt idx="41">
                  <c:v>71.253648839999997</c:v>
                </c:pt>
                <c:pt idx="42">
                  <c:v>73.063801459999993</c:v>
                </c:pt>
                <c:pt idx="43">
                  <c:v>74.873954080000004</c:v>
                </c:pt>
                <c:pt idx="44">
                  <c:v>76.684106700000001</c:v>
                </c:pt>
                <c:pt idx="45">
                  <c:v>76.834570319999997</c:v>
                </c:pt>
                <c:pt idx="46">
                  <c:v>76.985033939999994</c:v>
                </c:pt>
                <c:pt idx="47">
                  <c:v>77.135497560000005</c:v>
                </c:pt>
                <c:pt idx="48">
                  <c:v>77.285961180000001</c:v>
                </c:pt>
                <c:pt idx="49">
                  <c:v>77.436424799999998</c:v>
                </c:pt>
                <c:pt idx="50">
                  <c:v>78.583806339999995</c:v>
                </c:pt>
                <c:pt idx="51">
                  <c:v>79.731187879999993</c:v>
                </c:pt>
                <c:pt idx="52">
                  <c:v>80.878569420000005</c:v>
                </c:pt>
                <c:pt idx="53">
                  <c:v>82.025950960000003</c:v>
                </c:pt>
                <c:pt idx="54">
                  <c:v>83.173332500000001</c:v>
                </c:pt>
                <c:pt idx="55">
                  <c:v>83.481195760000006</c:v>
                </c:pt>
                <c:pt idx="56">
                  <c:v>83.789059019999996</c:v>
                </c:pt>
                <c:pt idx="57">
                  <c:v>84.096922280000001</c:v>
                </c:pt>
                <c:pt idx="58">
                  <c:v>84.404785540000006</c:v>
                </c:pt>
                <c:pt idx="59">
                  <c:v>84.712648799999997</c:v>
                </c:pt>
                <c:pt idx="60">
                  <c:v>85.209898379999998</c:v>
                </c:pt>
                <c:pt idx="61">
                  <c:v>85.70714796</c:v>
                </c:pt>
                <c:pt idx="62">
                  <c:v>86.204397540000002</c:v>
                </c:pt>
                <c:pt idx="63">
                  <c:v>86.701647120000004</c:v>
                </c:pt>
                <c:pt idx="64">
                  <c:v>87.198896700000006</c:v>
                </c:pt>
                <c:pt idx="65">
                  <c:v>87.727085066541207</c:v>
                </c:pt>
                <c:pt idx="66">
                  <c:v>88.255273433082394</c:v>
                </c:pt>
                <c:pt idx="67">
                  <c:v>88.783461799623595</c:v>
                </c:pt>
                <c:pt idx="68">
                  <c:v>89.311650166164796</c:v>
                </c:pt>
                <c:pt idx="69">
                  <c:v>89.839838532705997</c:v>
                </c:pt>
                <c:pt idx="70">
                  <c:v>90.048674426164794</c:v>
                </c:pt>
                <c:pt idx="71">
                  <c:v>90.257510319623606</c:v>
                </c:pt>
                <c:pt idx="72">
                  <c:v>90.466346213082403</c:v>
                </c:pt>
                <c:pt idx="73">
                  <c:v>90.6751821065412</c:v>
                </c:pt>
                <c:pt idx="74">
                  <c:v>90.884017999999998</c:v>
                </c:pt>
                <c:pt idx="75">
                  <c:v>91.239600159999995</c:v>
                </c:pt>
                <c:pt idx="76">
                  <c:v>91.595182320000006</c:v>
                </c:pt>
                <c:pt idx="77">
                  <c:v>91.950764480000004</c:v>
                </c:pt>
                <c:pt idx="78">
                  <c:v>92.306346640000001</c:v>
                </c:pt>
                <c:pt idx="79">
                  <c:v>92.661928799999998</c:v>
                </c:pt>
                <c:pt idx="80">
                  <c:v>96.017114593263699</c:v>
                </c:pt>
                <c:pt idx="81">
                  <c:v>99.3723003865273</c:v>
                </c:pt>
                <c:pt idx="82">
                  <c:v>102.727486179791</c:v>
                </c:pt>
                <c:pt idx="83">
                  <c:v>106.082671973054</c:v>
                </c:pt>
                <c:pt idx="84">
                  <c:v>109.437857766318</c:v>
                </c:pt>
                <c:pt idx="85">
                  <c:v>114.42151754066801</c:v>
                </c:pt>
                <c:pt idx="86">
                  <c:v>119.40517731501799</c:v>
                </c:pt>
                <c:pt idx="87">
                  <c:v>124.388837089368</c:v>
                </c:pt>
                <c:pt idx="88">
                  <c:v>129.372496863718</c:v>
                </c:pt>
                <c:pt idx="89">
                  <c:v>134.356156638068</c:v>
                </c:pt>
                <c:pt idx="90">
                  <c:v>141.132477710454</c:v>
                </c:pt>
                <c:pt idx="91">
                  <c:v>147.90879878284099</c:v>
                </c:pt>
                <c:pt idx="92">
                  <c:v>154.68511985522699</c:v>
                </c:pt>
                <c:pt idx="93">
                  <c:v>161.46144092761401</c:v>
                </c:pt>
                <c:pt idx="94">
                  <c:v>168.237762</c:v>
                </c:pt>
                <c:pt idx="95">
                  <c:v>169.0797862</c:v>
                </c:pt>
                <c:pt idx="96">
                  <c:v>169.9218104</c:v>
                </c:pt>
                <c:pt idx="97">
                  <c:v>170.7638346</c:v>
                </c:pt>
                <c:pt idx="98">
                  <c:v>171.60585879999999</c:v>
                </c:pt>
                <c:pt idx="99">
                  <c:v>172.44788299999999</c:v>
                </c:pt>
              </c:numCache>
            </c:numRef>
          </c:val>
          <c:extLst>
            <c:ext xmlns:c16="http://schemas.microsoft.com/office/drawing/2014/chart" uri="{C3380CC4-5D6E-409C-BE32-E72D297353CC}">
              <c16:uniqueId val="{00000000-1EDC-B441-B700-BE287820E47F}"/>
            </c:ext>
          </c:extLst>
        </c:ser>
        <c:ser>
          <c:idx val="0"/>
          <c:order val="1"/>
          <c:tx>
            <c:strRef>
              <c:f>'Inflow Quantiles - Seasonal'!$A$27</c:f>
              <c:strCache>
                <c:ptCount val="1"/>
                <c:pt idx="0">
                  <c:v>Blacksmith  Fork</c:v>
                </c:pt>
              </c:strCache>
            </c:strRef>
          </c:tx>
          <c:spPr>
            <a:solidFill>
              <a:schemeClr val="accent1"/>
            </a:solidFill>
            <a:ln w="25400">
              <a:noFill/>
            </a:ln>
            <a:effectLst/>
          </c:spPr>
          <c:cat>
            <c:numRef>
              <c:f>'Inflow Quantiles - Seasonal'!$B$25:$CW$25</c:f>
              <c:numCache>
                <c:formatCode>0</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'Inflow Quantiles - Seasonal'!$B$27:$CW$27</c:f>
              <c:numCache>
                <c:formatCode>0.0000</c:formatCode>
                <c:ptCount val="100"/>
                <c:pt idx="0">
                  <c:v>21.236313854999999</c:v>
                </c:pt>
                <c:pt idx="1">
                  <c:v>21.852005609999999</c:v>
                </c:pt>
                <c:pt idx="2">
                  <c:v>22.467697364999999</c:v>
                </c:pt>
                <c:pt idx="3">
                  <c:v>23.08338912</c:v>
                </c:pt>
                <c:pt idx="4">
                  <c:v>23.56615047</c:v>
                </c:pt>
                <c:pt idx="5">
                  <c:v>23.623534524</c:v>
                </c:pt>
                <c:pt idx="6">
                  <c:v>23.680918578</c:v>
                </c:pt>
                <c:pt idx="7">
                  <c:v>23.738302632</c:v>
                </c:pt>
                <c:pt idx="8">
                  <c:v>23.795686686</c:v>
                </c:pt>
                <c:pt idx="9">
                  <c:v>23.96354367</c:v>
                </c:pt>
                <c:pt idx="10">
                  <c:v>24.252920877000001</c:v>
                </c:pt>
                <c:pt idx="11">
                  <c:v>24.542298083999999</c:v>
                </c:pt>
                <c:pt idx="12">
                  <c:v>24.831675291</c:v>
                </c:pt>
                <c:pt idx="13">
                  <c:v>25.121052498000001</c:v>
                </c:pt>
                <c:pt idx="14">
                  <c:v>25.387615289999999</c:v>
                </c:pt>
                <c:pt idx="15">
                  <c:v>25.645052316000001</c:v>
                </c:pt>
                <c:pt idx="16">
                  <c:v>25.902489341999999</c:v>
                </c:pt>
                <c:pt idx="17">
                  <c:v>26.159926368000001</c:v>
                </c:pt>
                <c:pt idx="18">
                  <c:v>26.417363393999999</c:v>
                </c:pt>
                <c:pt idx="19">
                  <c:v>26.50850604</c:v>
                </c:pt>
                <c:pt idx="20">
                  <c:v>26.591333967000001</c:v>
                </c:pt>
                <c:pt idx="21">
                  <c:v>26.674161894000001</c:v>
                </c:pt>
                <c:pt idx="22">
                  <c:v>26.756989821000001</c:v>
                </c:pt>
                <c:pt idx="23">
                  <c:v>26.880421655999999</c:v>
                </c:pt>
                <c:pt idx="24">
                  <c:v>27.176420100000001</c:v>
                </c:pt>
                <c:pt idx="25">
                  <c:v>27.472418544</c:v>
                </c:pt>
                <c:pt idx="26">
                  <c:v>27.768416987999998</c:v>
                </c:pt>
                <c:pt idx="27">
                  <c:v>28.064415432000001</c:v>
                </c:pt>
                <c:pt idx="28">
                  <c:v>28.235163629999999</c:v>
                </c:pt>
                <c:pt idx="29">
                  <c:v>28.2389115</c:v>
                </c:pt>
                <c:pt idx="30">
                  <c:v>28.242659369999998</c:v>
                </c:pt>
                <c:pt idx="31">
                  <c:v>28.24640724</c:v>
                </c:pt>
                <c:pt idx="32">
                  <c:v>28.250155110000001</c:v>
                </c:pt>
                <c:pt idx="33">
                  <c:v>28.690599240000001</c:v>
                </c:pt>
                <c:pt idx="34">
                  <c:v>29.349391499999999</c:v>
                </c:pt>
                <c:pt idx="35">
                  <c:v>30.008183760000001</c:v>
                </c:pt>
                <c:pt idx="36">
                  <c:v>30.66697602</c:v>
                </c:pt>
                <c:pt idx="37">
                  <c:v>31.325768279999998</c:v>
                </c:pt>
                <c:pt idx="38">
                  <c:v>32.095896074999999</c:v>
                </c:pt>
                <c:pt idx="39">
                  <c:v>32.8777434</c:v>
                </c:pt>
                <c:pt idx="40">
                  <c:v>33.659590725000001</c:v>
                </c:pt>
                <c:pt idx="41">
                  <c:v>34.441438050000002</c:v>
                </c:pt>
                <c:pt idx="42">
                  <c:v>35.130492873000001</c:v>
                </c:pt>
                <c:pt idx="43">
                  <c:v>35.262792683999997</c:v>
                </c:pt>
                <c:pt idx="44">
                  <c:v>35.395092495</c:v>
                </c:pt>
                <c:pt idx="45">
                  <c:v>35.527392306000003</c:v>
                </c:pt>
                <c:pt idx="46">
                  <c:v>35.659692116999999</c:v>
                </c:pt>
                <c:pt idx="47">
                  <c:v>35.942731655999999</c:v>
                </c:pt>
                <c:pt idx="48">
                  <c:v>36.470723253000003</c:v>
                </c:pt>
                <c:pt idx="49">
                  <c:v>36.998714849999999</c:v>
                </c:pt>
                <c:pt idx="50">
                  <c:v>37.526706447000002</c:v>
                </c:pt>
                <c:pt idx="51">
                  <c:v>38.054698043999998</c:v>
                </c:pt>
                <c:pt idx="52">
                  <c:v>38.320697664000001</c:v>
                </c:pt>
                <c:pt idx="53">
                  <c:v>38.425471451999996</c:v>
                </c:pt>
                <c:pt idx="54">
                  <c:v>38.530245239999999</c:v>
                </c:pt>
                <c:pt idx="55">
                  <c:v>38.635019028000002</c:v>
                </c:pt>
                <c:pt idx="56">
                  <c:v>38.739792815999998</c:v>
                </c:pt>
                <c:pt idx="57">
                  <c:v>39.156317999999999</c:v>
                </c:pt>
                <c:pt idx="58">
                  <c:v>39.624801750000003</c:v>
                </c:pt>
                <c:pt idx="59">
                  <c:v>40.0932855</c:v>
                </c:pt>
                <c:pt idx="60">
                  <c:v>40.561769249999998</c:v>
                </c:pt>
                <c:pt idx="61">
                  <c:v>41.002530659999998</c:v>
                </c:pt>
                <c:pt idx="62">
                  <c:v>41.17992984</c:v>
                </c:pt>
                <c:pt idx="63">
                  <c:v>41.357329020000002</c:v>
                </c:pt>
                <c:pt idx="64">
                  <c:v>41.534728200000004</c:v>
                </c:pt>
                <c:pt idx="65">
                  <c:v>41.712127379999998</c:v>
                </c:pt>
                <c:pt idx="66">
                  <c:v>41.968370640000003</c:v>
                </c:pt>
                <c:pt idx="67">
                  <c:v>42.382302060000001</c:v>
                </c:pt>
                <c:pt idx="68">
                  <c:v>42.796233479999998</c:v>
                </c:pt>
                <c:pt idx="69">
                  <c:v>43.210164900000002</c:v>
                </c:pt>
                <c:pt idx="70">
                  <c:v>43.62409632</c:v>
                </c:pt>
                <c:pt idx="71">
                  <c:v>44.908747175999999</c:v>
                </c:pt>
                <c:pt idx="72">
                  <c:v>46.846437608999999</c:v>
                </c:pt>
                <c:pt idx="73">
                  <c:v>48.784128041999999</c:v>
                </c:pt>
                <c:pt idx="74">
                  <c:v>50.721818474999999</c:v>
                </c:pt>
                <c:pt idx="75">
                  <c:v>52.659508907999999</c:v>
                </c:pt>
                <c:pt idx="76">
                  <c:v>55.197356274000001</c:v>
                </c:pt>
                <c:pt idx="77">
                  <c:v>57.876417035999999</c:v>
                </c:pt>
                <c:pt idx="78">
                  <c:v>60.555477797999998</c:v>
                </c:pt>
                <c:pt idx="79">
                  <c:v>63.234538559999997</c:v>
                </c:pt>
                <c:pt idx="80">
                  <c:v>65.805559532999993</c:v>
                </c:pt>
                <c:pt idx="81">
                  <c:v>66.215784725999995</c:v>
                </c:pt>
                <c:pt idx="82">
                  <c:v>66.626009918999998</c:v>
                </c:pt>
                <c:pt idx="83">
                  <c:v>67.036235112</c:v>
                </c:pt>
                <c:pt idx="84">
                  <c:v>67.446460305000002</c:v>
                </c:pt>
                <c:pt idx="85">
                  <c:v>68.304264462000006</c:v>
                </c:pt>
                <c:pt idx="86">
                  <c:v>70.281016029</c:v>
                </c:pt>
                <c:pt idx="87">
                  <c:v>72.257767595999994</c:v>
                </c:pt>
                <c:pt idx="88">
                  <c:v>74.234519163000002</c:v>
                </c:pt>
                <c:pt idx="89">
                  <c:v>76.211270729999995</c:v>
                </c:pt>
                <c:pt idx="90">
                  <c:v>80.157758009999995</c:v>
                </c:pt>
                <c:pt idx="91">
                  <c:v>85.894914119999996</c:v>
                </c:pt>
                <c:pt idx="92">
                  <c:v>91.632070229999997</c:v>
                </c:pt>
                <c:pt idx="93">
                  <c:v>97.369226340000097</c:v>
                </c:pt>
                <c:pt idx="94">
                  <c:v>103.10638245</c:v>
                </c:pt>
                <c:pt idx="95">
                  <c:v>110.6291904</c:v>
                </c:pt>
                <c:pt idx="96">
                  <c:v>118.71001455</c:v>
                </c:pt>
                <c:pt idx="97">
                  <c:v>126.79083869999999</c:v>
                </c:pt>
                <c:pt idx="98">
                  <c:v>134.87166285000001</c:v>
                </c:pt>
                <c:pt idx="99">
                  <c:v>142.95248699999999</c:v>
                </c:pt>
              </c:numCache>
            </c:numRef>
          </c:val>
          <c:extLst>
            <c:ext xmlns:c16="http://schemas.microsoft.com/office/drawing/2014/chart" uri="{C3380CC4-5D6E-409C-BE32-E72D297353CC}">
              <c16:uniqueId val="{00000001-1EDC-B441-B700-BE287820E47F}"/>
            </c:ext>
          </c:extLst>
        </c:ser>
        <c:ser>
          <c:idx val="1"/>
          <c:order val="2"/>
          <c:tx>
            <c:strRef>
              <c:f>'Inflow Quantiles - Seasonal'!$A$30</c:f>
              <c:strCache>
                <c:ptCount val="1"/>
                <c:pt idx="0">
                  <c:v>East + South Fork - Little Bear River</c:v>
                </c:pt>
              </c:strCache>
            </c:strRef>
          </c:tx>
          <c:spPr>
            <a:solidFill>
              <a:schemeClr val="accent2"/>
            </a:solidFill>
            <a:ln w="25400">
              <a:noFill/>
            </a:ln>
            <a:effectLst/>
          </c:spPr>
          <c:cat>
            <c:numRef>
              <c:f>'Inflow Quantiles - Seasonal'!$B$25:$CW$25</c:f>
              <c:numCache>
                <c:formatCode>0</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'Inflow Quantiles - Seasonal'!$B$30:$CW$30</c:f>
              <c:numCache>
                <c:formatCode>0.0000</c:formatCode>
                <c:ptCount val="100"/>
                <c:pt idx="0">
                  <c:v>18.343770769080002</c:v>
                </c:pt>
                <c:pt idx="1">
                  <c:v>18.68322023316</c:v>
                </c:pt>
                <c:pt idx="2">
                  <c:v>19.022669697240001</c:v>
                </c:pt>
                <c:pt idx="3">
                  <c:v>19.362119161320003</c:v>
                </c:pt>
                <c:pt idx="4">
                  <c:v>19.7015686254</c:v>
                </c:pt>
                <c:pt idx="5">
                  <c:v>19.945953069479998</c:v>
                </c:pt>
                <c:pt idx="6">
                  <c:v>20.190337513560003</c:v>
                </c:pt>
                <c:pt idx="7">
                  <c:v>20.434721957640001</c:v>
                </c:pt>
                <c:pt idx="8">
                  <c:v>20.679106401720002</c:v>
                </c:pt>
                <c:pt idx="9">
                  <c:v>20.923490845800004</c:v>
                </c:pt>
                <c:pt idx="10">
                  <c:v>21.03993212988</c:v>
                </c:pt>
                <c:pt idx="11">
                  <c:v>21.156373413959997</c:v>
                </c:pt>
                <c:pt idx="12">
                  <c:v>21.272814698040001</c:v>
                </c:pt>
                <c:pt idx="13">
                  <c:v>21.389255982119998</c:v>
                </c:pt>
                <c:pt idx="14">
                  <c:v>21.505697266199999</c:v>
                </c:pt>
                <c:pt idx="15">
                  <c:v>21.649226330280001</c:v>
                </c:pt>
                <c:pt idx="16">
                  <c:v>21.79275539436</c:v>
                </c:pt>
                <c:pt idx="17">
                  <c:v>21.936284458439999</c:v>
                </c:pt>
                <c:pt idx="18">
                  <c:v>22.079813522520002</c:v>
                </c:pt>
                <c:pt idx="19">
                  <c:v>22.223342586600001</c:v>
                </c:pt>
                <c:pt idx="20">
                  <c:v>22.477800670680001</c:v>
                </c:pt>
                <c:pt idx="21">
                  <c:v>22.73225875476</c:v>
                </c:pt>
                <c:pt idx="22">
                  <c:v>22.98671683884</c:v>
                </c:pt>
                <c:pt idx="23">
                  <c:v>23.241174922920003</c:v>
                </c:pt>
                <c:pt idx="24">
                  <c:v>23.495633006999999</c:v>
                </c:pt>
                <c:pt idx="25">
                  <c:v>23.58660686004</c:v>
                </c:pt>
                <c:pt idx="26">
                  <c:v>23.677580713080001</c:v>
                </c:pt>
                <c:pt idx="27">
                  <c:v>23.768554566119995</c:v>
                </c:pt>
                <c:pt idx="28">
                  <c:v>23.85952841916</c:v>
                </c:pt>
                <c:pt idx="29">
                  <c:v>23.950502272199998</c:v>
                </c:pt>
                <c:pt idx="30">
                  <c:v>24.08815594524</c:v>
                </c:pt>
                <c:pt idx="31">
                  <c:v>24.22580961828</c:v>
                </c:pt>
                <c:pt idx="32">
                  <c:v>24.363463291320002</c:v>
                </c:pt>
                <c:pt idx="33">
                  <c:v>24.501116964360001</c:v>
                </c:pt>
                <c:pt idx="34">
                  <c:v>24.6387706374</c:v>
                </c:pt>
                <c:pt idx="35">
                  <c:v>24.887868910439998</c:v>
                </c:pt>
                <c:pt idx="36">
                  <c:v>25.136967183479999</c:v>
                </c:pt>
                <c:pt idx="37">
                  <c:v>25.386065456519997</c:v>
                </c:pt>
                <c:pt idx="38">
                  <c:v>25.635163729559999</c:v>
                </c:pt>
                <c:pt idx="39">
                  <c:v>25.884262002600003</c:v>
                </c:pt>
                <c:pt idx="40">
                  <c:v>26.11269741564</c:v>
                </c:pt>
                <c:pt idx="41">
                  <c:v>26.341132828680003</c:v>
                </c:pt>
                <c:pt idx="42">
                  <c:v>26.569568241719999</c:v>
                </c:pt>
                <c:pt idx="43">
                  <c:v>26.798003654760002</c:v>
                </c:pt>
                <c:pt idx="44">
                  <c:v>27.026439067800002</c:v>
                </c:pt>
                <c:pt idx="45">
                  <c:v>27.220251300839998</c:v>
                </c:pt>
                <c:pt idx="46">
                  <c:v>27.41406353388</c:v>
                </c:pt>
                <c:pt idx="47">
                  <c:v>27.607875766920003</c:v>
                </c:pt>
                <c:pt idx="48">
                  <c:v>27.801687999959995</c:v>
                </c:pt>
                <c:pt idx="49">
                  <c:v>27.995500233000001</c:v>
                </c:pt>
                <c:pt idx="50">
                  <c:v>28.223249131440003</c:v>
                </c:pt>
                <c:pt idx="51">
                  <c:v>28.450998029880004</c:v>
                </c:pt>
                <c:pt idx="52">
                  <c:v>28.678746928319999</c:v>
                </c:pt>
                <c:pt idx="53">
                  <c:v>28.906495826759997</c:v>
                </c:pt>
                <c:pt idx="54">
                  <c:v>29.134244725199999</c:v>
                </c:pt>
                <c:pt idx="55">
                  <c:v>29.251183583639996</c:v>
                </c:pt>
                <c:pt idx="56">
                  <c:v>29.368122442080001</c:v>
                </c:pt>
                <c:pt idx="57">
                  <c:v>29.485061300520002</c:v>
                </c:pt>
                <c:pt idx="58">
                  <c:v>29.602000158959999</c:v>
                </c:pt>
                <c:pt idx="59">
                  <c:v>29.7189390174</c:v>
                </c:pt>
                <c:pt idx="60">
                  <c:v>29.833458615840001</c:v>
                </c:pt>
                <c:pt idx="61">
                  <c:v>29.947978214279999</c:v>
                </c:pt>
                <c:pt idx="62">
                  <c:v>30.06249781272</c:v>
                </c:pt>
                <c:pt idx="63">
                  <c:v>30.177017411160001</c:v>
                </c:pt>
                <c:pt idx="64">
                  <c:v>30.291537009600003</c:v>
                </c:pt>
                <c:pt idx="65">
                  <c:v>30.704617088039999</c:v>
                </c:pt>
                <c:pt idx="66">
                  <c:v>31.117697166480003</c:v>
                </c:pt>
                <c:pt idx="67">
                  <c:v>31.530777244920003</c:v>
                </c:pt>
                <c:pt idx="68">
                  <c:v>31.943857323360003</c:v>
                </c:pt>
                <c:pt idx="69">
                  <c:v>32.356937401799996</c:v>
                </c:pt>
                <c:pt idx="70">
                  <c:v>32.702397180239998</c:v>
                </c:pt>
                <c:pt idx="71">
                  <c:v>33.047856958680001</c:v>
                </c:pt>
                <c:pt idx="72">
                  <c:v>33.393316737120003</c:v>
                </c:pt>
                <c:pt idx="73">
                  <c:v>33.738776515560005</c:v>
                </c:pt>
                <c:pt idx="74">
                  <c:v>34.084236294000007</c:v>
                </c:pt>
                <c:pt idx="75">
                  <c:v>34.312537894199998</c:v>
                </c:pt>
                <c:pt idx="76">
                  <c:v>34.540839494400004</c:v>
                </c:pt>
                <c:pt idx="77">
                  <c:v>34.769141094600002</c:v>
                </c:pt>
                <c:pt idx="78">
                  <c:v>34.9974426948</c:v>
                </c:pt>
                <c:pt idx="79">
                  <c:v>35.225744295000005</c:v>
                </c:pt>
                <c:pt idx="80">
                  <c:v>35.798453335200001</c:v>
                </c:pt>
                <c:pt idx="81">
                  <c:v>36.371162375399997</c:v>
                </c:pt>
                <c:pt idx="82">
                  <c:v>36.9438714156</c:v>
                </c:pt>
                <c:pt idx="83">
                  <c:v>37.516580455799996</c:v>
                </c:pt>
                <c:pt idx="84">
                  <c:v>38.089289496000006</c:v>
                </c:pt>
                <c:pt idx="85">
                  <c:v>38.482854316200005</c:v>
                </c:pt>
                <c:pt idx="86">
                  <c:v>38.876419136400003</c:v>
                </c:pt>
                <c:pt idx="87">
                  <c:v>39.269983956600001</c:v>
                </c:pt>
                <c:pt idx="88">
                  <c:v>39.663548776799999</c:v>
                </c:pt>
                <c:pt idx="89">
                  <c:v>40.057113597000004</c:v>
                </c:pt>
                <c:pt idx="90">
                  <c:v>41.620807057199997</c:v>
                </c:pt>
                <c:pt idx="91">
                  <c:v>43.184500517399997</c:v>
                </c:pt>
                <c:pt idx="92">
                  <c:v>44.748193977599996</c:v>
                </c:pt>
                <c:pt idx="93">
                  <c:v>46.311887437800003</c:v>
                </c:pt>
                <c:pt idx="94">
                  <c:v>47.875580898000003</c:v>
                </c:pt>
                <c:pt idx="95">
                  <c:v>52.905954958200027</c:v>
                </c:pt>
                <c:pt idx="96">
                  <c:v>57.936329018399995</c:v>
                </c:pt>
                <c:pt idx="97">
                  <c:v>62.966703078600005</c:v>
                </c:pt>
                <c:pt idx="98">
                  <c:v>67.997077138799995</c:v>
                </c:pt>
                <c:pt idx="99">
                  <c:v>73.027451198999998</c:v>
                </c:pt>
              </c:numCache>
            </c:numRef>
          </c:val>
          <c:extLst>
            <c:ext xmlns:c16="http://schemas.microsoft.com/office/drawing/2014/chart" uri="{C3380CC4-5D6E-409C-BE32-E72D297353CC}">
              <c16:uniqueId val="{00000002-1EDC-B441-B700-BE287820E47F}"/>
            </c:ext>
          </c:extLst>
        </c:ser>
        <c:dLbls>
          <c:showLegendKey val="0"/>
          <c:showVal val="0"/>
          <c:showCatName val="0"/>
          <c:showSerName val="0"/>
          <c:showPercent val="0"/>
          <c:showBubbleSize val="0"/>
        </c:dLbls>
        <c:axId val="123599231"/>
        <c:axId val="760904351"/>
      </c:areaChart>
      <c:lineChart>
        <c:grouping val="standard"/>
        <c:varyColors val="0"/>
        <c:ser>
          <c:idx val="3"/>
          <c:order val="3"/>
          <c:tx>
            <c:v>Total</c:v>
          </c:tx>
          <c:spPr>
            <a:ln w="28575" cap="rnd">
              <a:solidFill>
                <a:srgbClr val="FFFF00"/>
              </a:solidFill>
              <a:round/>
            </a:ln>
            <a:effectLst/>
          </c:spPr>
          <c:marker>
            <c:symbol val="none"/>
          </c:marker>
          <c:val>
            <c:numRef>
              <c:f>'Inflow Quantiles - Seasonal'!$B$31:$CW$31</c:f>
              <c:numCache>
                <c:formatCode>0.0000</c:formatCode>
                <c:ptCount val="100"/>
                <c:pt idx="0">
                  <c:v>75.569801064080011</c:v>
                </c:pt>
                <c:pt idx="1">
                  <c:v>79.308725923160011</c:v>
                </c:pt>
                <c:pt idx="2">
                  <c:v>83.047650782239998</c:v>
                </c:pt>
                <c:pt idx="3">
                  <c:v>86.786575641319999</c:v>
                </c:pt>
                <c:pt idx="4">
                  <c:v>90.392570095400004</c:v>
                </c:pt>
                <c:pt idx="5">
                  <c:v>90.753854733479983</c:v>
                </c:pt>
                <c:pt idx="6">
                  <c:v>91.115139371560005</c:v>
                </c:pt>
                <c:pt idx="7">
                  <c:v>91.476424009639999</c:v>
                </c:pt>
                <c:pt idx="8">
                  <c:v>91.837708647720007</c:v>
                </c:pt>
                <c:pt idx="9">
                  <c:v>92.309466215800001</c:v>
                </c:pt>
                <c:pt idx="10">
                  <c:v>92.816729666880008</c:v>
                </c:pt>
                <c:pt idx="11">
                  <c:v>93.323993117959986</c:v>
                </c:pt>
                <c:pt idx="12">
                  <c:v>93.831256569040008</c:v>
                </c:pt>
                <c:pt idx="13">
                  <c:v>94.338520020120001</c:v>
                </c:pt>
                <c:pt idx="14">
                  <c:v>94.822969056199994</c:v>
                </c:pt>
                <c:pt idx="15">
                  <c:v>96.39925906628001</c:v>
                </c:pt>
                <c:pt idx="16">
                  <c:v>97.975549076360011</c:v>
                </c:pt>
                <c:pt idx="17">
                  <c:v>99.551839086439998</c:v>
                </c:pt>
                <c:pt idx="18">
                  <c:v>101.12812909652</c:v>
                </c:pt>
                <c:pt idx="19">
                  <c:v>102.53812472660002</c:v>
                </c:pt>
                <c:pt idx="20">
                  <c:v>103.49887795767999</c:v>
                </c:pt>
                <c:pt idx="21">
                  <c:v>104.45963118876001</c:v>
                </c:pt>
                <c:pt idx="22">
                  <c:v>105.42038441983999</c:v>
                </c:pt>
                <c:pt idx="23">
                  <c:v>106.42174155891999</c:v>
                </c:pt>
                <c:pt idx="24">
                  <c:v>107.595665307</c:v>
                </c:pt>
                <c:pt idx="25">
                  <c:v>109.25113586403999</c:v>
                </c:pt>
                <c:pt idx="26">
                  <c:v>110.90660642108001</c:v>
                </c:pt>
                <c:pt idx="27">
                  <c:v>112.56207697812</c:v>
                </c:pt>
                <c:pt idx="28">
                  <c:v>114.09229728916</c:v>
                </c:pt>
                <c:pt idx="29">
                  <c:v>115.4555172722</c:v>
                </c:pt>
                <c:pt idx="30">
                  <c:v>116.010771890041</c:v>
                </c:pt>
                <c:pt idx="31">
                  <c:v>116.566026507882</c:v>
                </c:pt>
                <c:pt idx="32">
                  <c:v>117.12128112572302</c:v>
                </c:pt>
                <c:pt idx="33">
                  <c:v>118.11323200356401</c:v>
                </c:pt>
                <c:pt idx="34">
                  <c:v>119.323531011405</c:v>
                </c:pt>
                <c:pt idx="35">
                  <c:v>120.691016489644</c:v>
                </c:pt>
                <c:pt idx="36">
                  <c:v>122.058501967883</c:v>
                </c:pt>
                <c:pt idx="37">
                  <c:v>123.42598744612199</c:v>
                </c:pt>
                <c:pt idx="38">
                  <c:v>124.90480845936101</c:v>
                </c:pt>
                <c:pt idx="39">
                  <c:v>126.39534900260001</c:v>
                </c:pt>
                <c:pt idx="40">
                  <c:v>129.21578436063999</c:v>
                </c:pt>
                <c:pt idx="41">
                  <c:v>132.03621971868</c:v>
                </c:pt>
                <c:pt idx="42">
                  <c:v>134.76386257471998</c:v>
                </c:pt>
                <c:pt idx="43">
                  <c:v>136.93475041875999</c:v>
                </c:pt>
                <c:pt idx="44">
                  <c:v>139.1056382628</c:v>
                </c:pt>
                <c:pt idx="45">
                  <c:v>139.58221392683998</c:v>
                </c:pt>
                <c:pt idx="46">
                  <c:v>140.05878959087997</c:v>
                </c:pt>
                <c:pt idx="47">
                  <c:v>140.68610498292</c:v>
                </c:pt>
                <c:pt idx="48">
                  <c:v>141.55837243296</c:v>
                </c:pt>
                <c:pt idx="49">
                  <c:v>142.43063988299997</c:v>
                </c:pt>
                <c:pt idx="50">
                  <c:v>144.33376191843999</c:v>
                </c:pt>
                <c:pt idx="51">
                  <c:v>146.23688395387998</c:v>
                </c:pt>
                <c:pt idx="52">
                  <c:v>147.87801401231999</c:v>
                </c:pt>
                <c:pt idx="53">
                  <c:v>149.35791823876002</c:v>
                </c:pt>
                <c:pt idx="54">
                  <c:v>150.83782246519999</c:v>
                </c:pt>
                <c:pt idx="55">
                  <c:v>151.36739837164004</c:v>
                </c:pt>
                <c:pt idx="56">
                  <c:v>151.89697427807999</c:v>
                </c:pt>
                <c:pt idx="57">
                  <c:v>152.73830158051999</c:v>
                </c:pt>
                <c:pt idx="58">
                  <c:v>153.63158744896</c:v>
                </c:pt>
                <c:pt idx="59">
                  <c:v>154.52487331739999</c:v>
                </c:pt>
                <c:pt idx="60">
                  <c:v>155.60512624583998</c:v>
                </c:pt>
                <c:pt idx="61">
                  <c:v>156.65765683428</c:v>
                </c:pt>
                <c:pt idx="62">
                  <c:v>157.44682519272001</c:v>
                </c:pt>
                <c:pt idx="63">
                  <c:v>158.23599355116002</c:v>
                </c:pt>
                <c:pt idx="64">
                  <c:v>159.0251619096</c:v>
                </c:pt>
                <c:pt idx="65">
                  <c:v>160.14382953458119</c:v>
                </c:pt>
                <c:pt idx="66">
                  <c:v>161.34134123956241</c:v>
                </c:pt>
                <c:pt idx="67">
                  <c:v>162.6965411045436</c:v>
                </c:pt>
                <c:pt idx="68">
                  <c:v>164.05174096952479</c:v>
                </c:pt>
                <c:pt idx="69">
                  <c:v>165.406940834506</c:v>
                </c:pt>
                <c:pt idx="70">
                  <c:v>166.3751679264048</c:v>
                </c:pt>
                <c:pt idx="71">
                  <c:v>168.2141144543036</c:v>
                </c:pt>
                <c:pt idx="72">
                  <c:v>170.70610055920241</c:v>
                </c:pt>
                <c:pt idx="73">
                  <c:v>173.1980866641012</c:v>
                </c:pt>
                <c:pt idx="74">
                  <c:v>175.69007276899998</c:v>
                </c:pt>
                <c:pt idx="75">
                  <c:v>178.21164696220001</c:v>
                </c:pt>
                <c:pt idx="76">
                  <c:v>181.3333780884</c:v>
                </c:pt>
                <c:pt idx="77">
                  <c:v>184.5963226106</c:v>
                </c:pt>
                <c:pt idx="78">
                  <c:v>187.8592671328</c:v>
                </c:pt>
                <c:pt idx="79">
                  <c:v>191.122211655</c:v>
                </c:pt>
                <c:pt idx="80">
                  <c:v>197.62112746146369</c:v>
                </c:pt>
                <c:pt idx="81">
                  <c:v>201.95924748792729</c:v>
                </c:pt>
                <c:pt idx="82">
                  <c:v>206.297367514391</c:v>
                </c:pt>
                <c:pt idx="83">
                  <c:v>210.635487540854</c:v>
                </c:pt>
                <c:pt idx="84">
                  <c:v>214.97360756731803</c:v>
                </c:pt>
                <c:pt idx="85">
                  <c:v>221.208636318868</c:v>
                </c:pt>
                <c:pt idx="86">
                  <c:v>228.56261248041798</c:v>
                </c:pt>
                <c:pt idx="87">
                  <c:v>235.91658864196799</c:v>
                </c:pt>
                <c:pt idx="88">
                  <c:v>243.270564803518</c:v>
                </c:pt>
                <c:pt idx="89">
                  <c:v>250.62454096506798</c:v>
                </c:pt>
                <c:pt idx="90">
                  <c:v>262.91104277765402</c:v>
                </c:pt>
                <c:pt idx="91">
                  <c:v>276.98821342024098</c:v>
                </c:pt>
                <c:pt idx="92">
                  <c:v>291.06538406282692</c:v>
                </c:pt>
                <c:pt idx="93">
                  <c:v>305.14255470541411</c:v>
                </c:pt>
                <c:pt idx="94">
                  <c:v>319.219725348</c:v>
                </c:pt>
                <c:pt idx="95">
                  <c:v>332.6149315582</c:v>
                </c:pt>
                <c:pt idx="96">
                  <c:v>346.5681539684</c:v>
                </c:pt>
                <c:pt idx="97">
                  <c:v>360.5213763786</c:v>
                </c:pt>
                <c:pt idx="98">
                  <c:v>374.47459878879999</c:v>
                </c:pt>
                <c:pt idx="99">
                  <c:v>388.42782119899999</c:v>
                </c:pt>
              </c:numCache>
            </c:numRef>
          </c:val>
          <c:smooth val="0"/>
          <c:extLst>
            <c:ext xmlns:c16="http://schemas.microsoft.com/office/drawing/2014/chart" uri="{C3380CC4-5D6E-409C-BE32-E72D297353CC}">
              <c16:uniqueId val="{00000003-1EDC-B441-B700-BE287820E47F}"/>
            </c:ext>
          </c:extLst>
        </c:ser>
        <c:dLbls>
          <c:showLegendKey val="0"/>
          <c:showVal val="0"/>
          <c:showCatName val="0"/>
          <c:showSerName val="0"/>
          <c:showPercent val="0"/>
          <c:showBubbleSize val="0"/>
        </c:dLbls>
        <c:marker val="1"/>
        <c:smooth val="0"/>
        <c:axId val="123599231"/>
        <c:axId val="760904351"/>
      </c:lineChart>
      <c:catAx>
        <c:axId val="123599231"/>
        <c:scaling>
          <c:orientation val="maxMin"/>
        </c:scaling>
        <c:delete val="0"/>
        <c:axPos val="b"/>
        <c:majorGridlines>
          <c:spPr>
            <a:ln w="9525" cap="flat" cmpd="sng" algn="ctr">
              <a:noFill/>
              <a:round/>
            </a:ln>
            <a:effectLst/>
          </c:spPr>
        </c:majorGridlines>
        <c:minorGridlines>
          <c:spPr>
            <a:ln w="9525" cap="flat" cmpd="sng" algn="ctr">
              <a:no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Percentile</a:t>
                </a:r>
              </a:p>
            </c:rich>
          </c:tx>
          <c:layout>
            <c:manualLayout>
              <c:xMode val="edge"/>
              <c:yMode val="edge"/>
              <c:x val="0.45908079487264813"/>
              <c:y val="0.9395396314134868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in"/>
        <c:minorTickMark val="none"/>
        <c:tickLblPos val="nextTo"/>
        <c:spPr>
          <a:noFill/>
          <a:ln w="9525" cap="flat" cmpd="sng" algn="ctr">
            <a:solidFill>
              <a:schemeClr val="accent3">
                <a:lumMod val="75000"/>
              </a:schemeClr>
            </a:solidFill>
            <a:round/>
          </a:ln>
          <a:effectLst/>
        </c:spPr>
        <c:txPr>
          <a:bodyPr rot="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60904351"/>
        <c:crosses val="autoZero"/>
        <c:auto val="1"/>
        <c:lblAlgn val="ctr"/>
        <c:lblOffset val="100"/>
        <c:tickLblSkip val="4"/>
        <c:tickMarkSkip val="5"/>
        <c:noMultiLvlLbl val="0"/>
      </c:catAx>
      <c:valAx>
        <c:axId val="760904351"/>
        <c:scaling>
          <c:orientation val="minMax"/>
          <c:max val="450"/>
        </c:scaling>
        <c:delete val="0"/>
        <c:axPos val="r"/>
        <c:majorGridlines>
          <c:spPr>
            <a:ln w="9525" cap="flat" cmpd="sng" algn="ctr">
              <a:solidFill>
                <a:schemeClr val="accent3">
                  <a:lumMod val="75000"/>
                  <a:alpha val="14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i="0" u="none" strike="noStrike" kern="1200" baseline="0">
                    <a:solidFill>
                      <a:sysClr val="windowText" lastClr="000000">
                        <a:lumMod val="65000"/>
                        <a:lumOff val="35000"/>
                      </a:sysClr>
                    </a:solidFill>
                  </a:rPr>
                  <a:t>Water Inflow (acft)</a:t>
                </a:r>
              </a:p>
            </c:rich>
          </c:tx>
          <c:layout>
            <c:manualLayout>
              <c:xMode val="edge"/>
              <c:yMode val="edge"/>
              <c:x val="8.7798554203082895E-3"/>
              <c:y val="0.295408505469453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99231"/>
        <c:crossesAt val="1"/>
        <c:crossBetween val="midCat"/>
        <c:majorUnit val="50"/>
        <c:minorUnit val="10"/>
      </c:valAx>
      <c:spPr>
        <a:solidFill>
          <a:schemeClr val="bg1">
            <a:lumMod val="85000"/>
          </a:schemeClr>
        </a:solidFill>
        <a:ln>
          <a:noFill/>
        </a:ln>
        <a:effectLst/>
      </c:spPr>
    </c:plotArea>
    <c:legend>
      <c:legendPos val="b"/>
      <c:layout>
        <c:manualLayout>
          <c:xMode val="edge"/>
          <c:yMode val="edge"/>
          <c:x val="0.45566968111264566"/>
          <c:y val="0.15185242837070789"/>
          <c:w val="0.47931471626355676"/>
          <c:h val="0.231522850177616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r>
              <a:rPr lang="en-US" sz="1600">
                <a:solidFill>
                  <a:schemeClr val="tx1"/>
                </a:solidFill>
              </a:rPr>
              <a:t>Winter Flow Percentile</a:t>
            </a:r>
          </a:p>
        </c:rich>
      </c:tx>
      <c:layout>
        <c:manualLayout>
          <c:xMode val="edge"/>
          <c:yMode val="edge"/>
          <c:x val="0.29615475784954814"/>
          <c:y val="3.762973877296967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7.980207810250807E-2"/>
          <c:y val="1.8586015491834348E-2"/>
          <c:w val="0.88374237069142114"/>
          <c:h val="0.80662214192439152"/>
        </c:manualLayout>
      </c:layout>
      <c:areaChart>
        <c:grouping val="stacked"/>
        <c:varyColors val="0"/>
        <c:ser>
          <c:idx val="0"/>
          <c:order val="0"/>
          <c:tx>
            <c:strRef>
              <c:f>'Inflow Quantiles - Seasonal'!$A$36</c:f>
              <c:strCache>
                <c:ptCount val="1"/>
                <c:pt idx="0">
                  <c:v>Logan River</c:v>
                </c:pt>
              </c:strCache>
            </c:strRef>
          </c:tx>
          <c:spPr>
            <a:solidFill>
              <a:srgbClr val="92D050"/>
            </a:solidFill>
            <a:ln w="25400">
              <a:noFill/>
            </a:ln>
            <a:effectLst/>
          </c:spPr>
          <c:cat>
            <c:numRef>
              <c:f>'Inflows-Quantiles'!$B$32:$CW$32</c:f>
              <c:numCache>
                <c:formatCode>General</c:formatCod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numCache>
            </c:numRef>
          </c:cat>
          <c:val>
            <c:numRef>
              <c:f>'Inflow Quantiles - Seasonal'!$B$36:$CW$36</c:f>
              <c:numCache>
                <c:formatCode>General</c:formatCode>
                <c:ptCount val="100"/>
                <c:pt idx="0">
                  <c:v>16.856523228</c:v>
                </c:pt>
                <c:pt idx="1">
                  <c:v>20.191960955999999</c:v>
                </c:pt>
                <c:pt idx="2">
                  <c:v>23.527398684000001</c:v>
                </c:pt>
                <c:pt idx="3">
                  <c:v>26.862836412</c:v>
                </c:pt>
                <c:pt idx="4">
                  <c:v>29.439112335000001</c:v>
                </c:pt>
                <c:pt idx="5">
                  <c:v>29.586070482</c:v>
                </c:pt>
                <c:pt idx="6">
                  <c:v>29.733028629</c:v>
                </c:pt>
                <c:pt idx="7">
                  <c:v>29.879986775999999</c:v>
                </c:pt>
                <c:pt idx="8">
                  <c:v>30.026944922999999</c:v>
                </c:pt>
                <c:pt idx="9">
                  <c:v>30.117288420000001</c:v>
                </c:pt>
                <c:pt idx="10">
                  <c:v>30.145355802000001</c:v>
                </c:pt>
                <c:pt idx="11">
                  <c:v>30.173423184000001</c:v>
                </c:pt>
                <c:pt idx="12">
                  <c:v>30.201490566</c:v>
                </c:pt>
                <c:pt idx="13">
                  <c:v>30.229557948</c:v>
                </c:pt>
                <c:pt idx="14">
                  <c:v>30.372441030000001</c:v>
                </c:pt>
                <c:pt idx="15">
                  <c:v>30.561250392000002</c:v>
                </c:pt>
                <c:pt idx="16">
                  <c:v>30.750059753999999</c:v>
                </c:pt>
                <c:pt idx="17">
                  <c:v>30.938869115999999</c:v>
                </c:pt>
                <c:pt idx="18">
                  <c:v>31.127678478</c:v>
                </c:pt>
                <c:pt idx="19">
                  <c:v>31.42686162</c:v>
                </c:pt>
                <c:pt idx="20">
                  <c:v>31.731563451</c:v>
                </c:pt>
                <c:pt idx="21">
                  <c:v>32.036265282000002</c:v>
                </c:pt>
                <c:pt idx="22">
                  <c:v>32.340967112999998</c:v>
                </c:pt>
                <c:pt idx="23">
                  <c:v>32.596823688000001</c:v>
                </c:pt>
                <c:pt idx="24">
                  <c:v>32.645087924999999</c:v>
                </c:pt>
                <c:pt idx="25">
                  <c:v>32.693352161999996</c:v>
                </c:pt>
                <c:pt idx="26">
                  <c:v>32.741616399000002</c:v>
                </c:pt>
                <c:pt idx="27">
                  <c:v>32.789880635999999</c:v>
                </c:pt>
                <c:pt idx="28">
                  <c:v>32.898003711000001</c:v>
                </c:pt>
                <c:pt idx="29">
                  <c:v>33.085938570000003</c:v>
                </c:pt>
                <c:pt idx="30">
                  <c:v>33.273873428999998</c:v>
                </c:pt>
                <c:pt idx="31">
                  <c:v>33.461808288</c:v>
                </c:pt>
                <c:pt idx="32">
                  <c:v>33.649743147000002</c:v>
                </c:pt>
                <c:pt idx="33">
                  <c:v>33.765135899999997</c:v>
                </c:pt>
                <c:pt idx="34">
                  <c:v>33.844257599999999</c:v>
                </c:pt>
                <c:pt idx="35">
                  <c:v>33.923379300000001</c:v>
                </c:pt>
                <c:pt idx="36">
                  <c:v>34.002501000000002</c:v>
                </c:pt>
                <c:pt idx="37">
                  <c:v>34.081622699999997</c:v>
                </c:pt>
                <c:pt idx="38">
                  <c:v>34.582425383999997</c:v>
                </c:pt>
                <c:pt idx="39">
                  <c:v>35.127615540000001</c:v>
                </c:pt>
                <c:pt idx="40">
                  <c:v>35.672805695999998</c:v>
                </c:pt>
                <c:pt idx="41">
                  <c:v>36.217995852000001</c:v>
                </c:pt>
                <c:pt idx="42">
                  <c:v>36.687449289</c:v>
                </c:pt>
                <c:pt idx="43">
                  <c:v>36.702482412000002</c:v>
                </c:pt>
                <c:pt idx="44">
                  <c:v>36.717515534999997</c:v>
                </c:pt>
                <c:pt idx="45">
                  <c:v>36.732548657999999</c:v>
                </c:pt>
                <c:pt idx="46">
                  <c:v>36.747581781000001</c:v>
                </c:pt>
                <c:pt idx="47">
                  <c:v>36.757617744000001</c:v>
                </c:pt>
                <c:pt idx="48">
                  <c:v>36.759533322000003</c:v>
                </c:pt>
                <c:pt idx="49">
                  <c:v>36.761448899999998</c:v>
                </c:pt>
                <c:pt idx="50">
                  <c:v>36.763364478</c:v>
                </c:pt>
                <c:pt idx="51">
                  <c:v>36.765280056000002</c:v>
                </c:pt>
                <c:pt idx="52">
                  <c:v>36.859587570000002</c:v>
                </c:pt>
                <c:pt idx="53">
                  <c:v>37.010751659999997</c:v>
                </c:pt>
                <c:pt idx="54">
                  <c:v>37.161915749999999</c:v>
                </c:pt>
                <c:pt idx="55">
                  <c:v>37.31307984</c:v>
                </c:pt>
                <c:pt idx="56">
                  <c:v>37.464243930000002</c:v>
                </c:pt>
                <c:pt idx="57">
                  <c:v>37.683333701999999</c:v>
                </c:pt>
                <c:pt idx="58">
                  <c:v>37.913744420999997</c:v>
                </c:pt>
                <c:pt idx="59">
                  <c:v>38.144155140000002</c:v>
                </c:pt>
                <c:pt idx="60">
                  <c:v>38.374565859000001</c:v>
                </c:pt>
                <c:pt idx="61">
                  <c:v>38.619408851999999</c:v>
                </c:pt>
                <c:pt idx="62">
                  <c:v>39.001358447999998</c:v>
                </c:pt>
                <c:pt idx="63">
                  <c:v>39.383308044000003</c:v>
                </c:pt>
                <c:pt idx="64">
                  <c:v>39.765257640000002</c:v>
                </c:pt>
                <c:pt idx="65">
                  <c:v>40.147207236</c:v>
                </c:pt>
                <c:pt idx="66">
                  <c:v>40.423605707999997</c:v>
                </c:pt>
                <c:pt idx="67">
                  <c:v>40.488901931999997</c:v>
                </c:pt>
                <c:pt idx="68">
                  <c:v>40.554198155999998</c:v>
                </c:pt>
                <c:pt idx="69">
                  <c:v>40.619494379999999</c:v>
                </c:pt>
                <c:pt idx="70">
                  <c:v>40.684790604</c:v>
                </c:pt>
                <c:pt idx="71">
                  <c:v>40.914469596000004</c:v>
                </c:pt>
                <c:pt idx="72">
                  <c:v>41.267435663999997</c:v>
                </c:pt>
                <c:pt idx="73">
                  <c:v>41.620401731999998</c:v>
                </c:pt>
                <c:pt idx="74">
                  <c:v>41.973367799999998</c:v>
                </c:pt>
                <c:pt idx="75">
                  <c:v>42.326333867999999</c:v>
                </c:pt>
                <c:pt idx="76">
                  <c:v>42.394104876</c:v>
                </c:pt>
                <c:pt idx="77">
                  <c:v>42.394771163999998</c:v>
                </c:pt>
                <c:pt idx="78">
                  <c:v>42.395437452000003</c:v>
                </c:pt>
                <c:pt idx="79">
                  <c:v>42.396103740000001</c:v>
                </c:pt>
                <c:pt idx="80">
                  <c:v>42.501656847</c:v>
                </c:pt>
                <c:pt idx="81">
                  <c:v>44.704946333999999</c:v>
                </c:pt>
                <c:pt idx="82">
                  <c:v>46.908235820999998</c:v>
                </c:pt>
                <c:pt idx="83">
                  <c:v>49.111525307999997</c:v>
                </c:pt>
                <c:pt idx="84">
                  <c:v>51.314814794999997</c:v>
                </c:pt>
                <c:pt idx="85">
                  <c:v>53.115249900000002</c:v>
                </c:pt>
                <c:pt idx="86">
                  <c:v>53.908549049999998</c:v>
                </c:pt>
                <c:pt idx="87">
                  <c:v>54.701848200000001</c:v>
                </c:pt>
                <c:pt idx="88">
                  <c:v>55.495147350000003</c:v>
                </c:pt>
                <c:pt idx="89">
                  <c:v>56.288446499999999</c:v>
                </c:pt>
                <c:pt idx="90">
                  <c:v>57.871376249999997</c:v>
                </c:pt>
                <c:pt idx="91">
                  <c:v>60.172151999999997</c:v>
                </c:pt>
                <c:pt idx="92">
                  <c:v>62.472927749999997</c:v>
                </c:pt>
                <c:pt idx="93">
                  <c:v>64.773703499999996</c:v>
                </c:pt>
                <c:pt idx="94">
                  <c:v>67.074479249999996</c:v>
                </c:pt>
                <c:pt idx="95">
                  <c:v>67.655914679999995</c:v>
                </c:pt>
                <c:pt idx="96">
                  <c:v>67.700056259999997</c:v>
                </c:pt>
                <c:pt idx="97">
                  <c:v>67.744197839999998</c:v>
                </c:pt>
                <c:pt idx="98">
                  <c:v>67.78833942</c:v>
                </c:pt>
                <c:pt idx="99">
                  <c:v>67.832481000000001</c:v>
                </c:pt>
              </c:numCache>
            </c:numRef>
          </c:val>
          <c:extLst>
            <c:ext xmlns:c16="http://schemas.microsoft.com/office/drawing/2014/chart" uri="{C3380CC4-5D6E-409C-BE32-E72D297353CC}">
              <c16:uniqueId val="{00000001-390A-A545-8A0F-44F724039B25}"/>
            </c:ext>
          </c:extLst>
        </c:ser>
        <c:ser>
          <c:idx val="2"/>
          <c:order val="1"/>
          <c:tx>
            <c:strRef>
              <c:f>'Inflow Quantiles - Seasonal'!$A$35</c:f>
              <c:strCache>
                <c:ptCount val="1"/>
                <c:pt idx="0">
                  <c:v>Blacksmith  Fork</c:v>
                </c:pt>
              </c:strCache>
            </c:strRef>
          </c:tx>
          <c:spPr>
            <a:solidFill>
              <a:srgbClr val="0070C0"/>
            </a:solidFill>
            <a:ln w="25400">
              <a:noFill/>
            </a:ln>
            <a:effectLst/>
          </c:spPr>
          <c:cat>
            <c:numRef>
              <c:f>'Inflows-Quantiles'!$B$32:$CW$32</c:f>
              <c:numCache>
                <c:formatCode>General</c:formatCod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numCache>
            </c:numRef>
          </c:cat>
          <c:val>
            <c:numRef>
              <c:f>'Inflow Quantiles - Seasonal'!$B$35:$CW$35</c:f>
              <c:numCache>
                <c:formatCode>0.0000</c:formatCode>
                <c:ptCount val="100"/>
                <c:pt idx="0">
                  <c:v>10.973529365999999</c:v>
                </c:pt>
                <c:pt idx="1">
                  <c:v>12.825060432000001</c:v>
                </c:pt>
                <c:pt idx="2">
                  <c:v>14.676591498000001</c:v>
                </c:pt>
                <c:pt idx="3">
                  <c:v>16.528122564</c:v>
                </c:pt>
                <c:pt idx="4">
                  <c:v>18.041829750000002</c:v>
                </c:pt>
                <c:pt idx="5">
                  <c:v>18.474500519999999</c:v>
                </c:pt>
                <c:pt idx="6">
                  <c:v>18.907171290000001</c:v>
                </c:pt>
                <c:pt idx="7">
                  <c:v>19.339842059999999</c:v>
                </c:pt>
                <c:pt idx="8">
                  <c:v>19.77251283</c:v>
                </c:pt>
                <c:pt idx="9">
                  <c:v>20.060523750000002</c:v>
                </c:pt>
                <c:pt idx="10">
                  <c:v>20.189408834999998</c:v>
                </c:pt>
                <c:pt idx="11">
                  <c:v>20.318293919999999</c:v>
                </c:pt>
                <c:pt idx="12">
                  <c:v>20.447179004999999</c:v>
                </c:pt>
                <c:pt idx="13">
                  <c:v>20.576064089999999</c:v>
                </c:pt>
                <c:pt idx="14">
                  <c:v>20.621306234999999</c:v>
                </c:pt>
                <c:pt idx="15">
                  <c:v>20.633091203999999</c:v>
                </c:pt>
                <c:pt idx="16">
                  <c:v>20.644876173</c:v>
                </c:pt>
                <c:pt idx="17">
                  <c:v>20.656661142000001</c:v>
                </c:pt>
                <c:pt idx="18">
                  <c:v>20.668446111000002</c:v>
                </c:pt>
                <c:pt idx="19">
                  <c:v>20.696214059999999</c:v>
                </c:pt>
                <c:pt idx="20">
                  <c:v>20.724781157999999</c:v>
                </c:pt>
                <c:pt idx="21">
                  <c:v>20.753348255999999</c:v>
                </c:pt>
                <c:pt idx="22">
                  <c:v>20.781915353999999</c:v>
                </c:pt>
                <c:pt idx="23">
                  <c:v>20.808182171999999</c:v>
                </c:pt>
                <c:pt idx="24">
                  <c:v>20.824672799999998</c:v>
                </c:pt>
                <c:pt idx="25">
                  <c:v>20.841163428000002</c:v>
                </c:pt>
                <c:pt idx="26">
                  <c:v>20.857654056000001</c:v>
                </c:pt>
                <c:pt idx="27">
                  <c:v>20.874144684000001</c:v>
                </c:pt>
                <c:pt idx="28">
                  <c:v>20.899576659000001</c:v>
                </c:pt>
                <c:pt idx="29">
                  <c:v>20.93693043</c:v>
                </c:pt>
                <c:pt idx="30">
                  <c:v>20.974284201</c:v>
                </c:pt>
                <c:pt idx="31">
                  <c:v>21.011637971999999</c:v>
                </c:pt>
                <c:pt idx="32">
                  <c:v>21.048991742999998</c:v>
                </c:pt>
                <c:pt idx="33">
                  <c:v>21.330262445999999</c:v>
                </c:pt>
                <c:pt idx="34">
                  <c:v>21.733491614999998</c:v>
                </c:pt>
                <c:pt idx="35">
                  <c:v>22.136720784000001</c:v>
                </c:pt>
                <c:pt idx="36">
                  <c:v>22.539949953000001</c:v>
                </c:pt>
                <c:pt idx="37">
                  <c:v>22.943179122</c:v>
                </c:pt>
                <c:pt idx="38">
                  <c:v>23.149470611999998</c:v>
                </c:pt>
                <c:pt idx="39">
                  <c:v>23.335031820000001</c:v>
                </c:pt>
                <c:pt idx="40">
                  <c:v>23.520593028</c:v>
                </c:pt>
                <c:pt idx="41">
                  <c:v>23.706154236</c:v>
                </c:pt>
                <c:pt idx="42">
                  <c:v>23.892661335</c:v>
                </c:pt>
                <c:pt idx="43">
                  <c:v>24.08484378</c:v>
                </c:pt>
                <c:pt idx="44">
                  <c:v>24.277026225</c:v>
                </c:pt>
                <c:pt idx="45">
                  <c:v>24.46920867</c:v>
                </c:pt>
                <c:pt idx="46">
                  <c:v>24.661391115000001</c:v>
                </c:pt>
                <c:pt idx="47">
                  <c:v>24.858570719999999</c:v>
                </c:pt>
                <c:pt idx="48">
                  <c:v>25.06387071</c:v>
                </c:pt>
                <c:pt idx="49">
                  <c:v>25.2691707</c:v>
                </c:pt>
                <c:pt idx="50">
                  <c:v>25.47447069</c:v>
                </c:pt>
                <c:pt idx="51">
                  <c:v>25.679770680000001</c:v>
                </c:pt>
                <c:pt idx="52">
                  <c:v>25.788554093999998</c:v>
                </c:pt>
                <c:pt idx="53">
                  <c:v>25.837942691999999</c:v>
                </c:pt>
                <c:pt idx="54">
                  <c:v>25.887331289999999</c:v>
                </c:pt>
                <c:pt idx="55">
                  <c:v>25.936719887999999</c:v>
                </c:pt>
                <c:pt idx="56">
                  <c:v>25.986108485999999</c:v>
                </c:pt>
                <c:pt idx="57">
                  <c:v>26.045776956000001</c:v>
                </c:pt>
                <c:pt idx="58">
                  <c:v>26.107158737999999</c:v>
                </c:pt>
                <c:pt idx="59">
                  <c:v>26.168540520000001</c:v>
                </c:pt>
                <c:pt idx="60">
                  <c:v>26.229922301999999</c:v>
                </c:pt>
                <c:pt idx="61">
                  <c:v>26.287742615999999</c:v>
                </c:pt>
                <c:pt idx="62">
                  <c:v>26.311728983999998</c:v>
                </c:pt>
                <c:pt idx="63">
                  <c:v>26.335715352000001</c:v>
                </c:pt>
                <c:pt idx="64">
                  <c:v>26.35970172</c:v>
                </c:pt>
                <c:pt idx="65">
                  <c:v>26.383688088</c:v>
                </c:pt>
                <c:pt idx="66">
                  <c:v>26.663889953999998</c:v>
                </c:pt>
                <c:pt idx="67">
                  <c:v>27.456522816</c:v>
                </c:pt>
                <c:pt idx="68">
                  <c:v>28.249155678000001</c:v>
                </c:pt>
                <c:pt idx="69">
                  <c:v>29.041788539999999</c:v>
                </c:pt>
                <c:pt idx="70">
                  <c:v>29.834421402</c:v>
                </c:pt>
                <c:pt idx="71">
                  <c:v>30.340526627999999</c:v>
                </c:pt>
                <c:pt idx="72">
                  <c:v>30.631736127</c:v>
                </c:pt>
                <c:pt idx="73">
                  <c:v>30.922945626000001</c:v>
                </c:pt>
                <c:pt idx="74">
                  <c:v>31.214155125000001</c:v>
                </c:pt>
                <c:pt idx="75">
                  <c:v>31.505364623999998</c:v>
                </c:pt>
                <c:pt idx="76">
                  <c:v>31.607927366999998</c:v>
                </c:pt>
                <c:pt idx="77">
                  <c:v>31.666102638000002</c:v>
                </c:pt>
                <c:pt idx="78">
                  <c:v>31.724277909000001</c:v>
                </c:pt>
                <c:pt idx="79">
                  <c:v>31.782453180000001</c:v>
                </c:pt>
                <c:pt idx="80">
                  <c:v>31.850265831000002</c:v>
                </c:pt>
                <c:pt idx="81">
                  <c:v>32.110826082000003</c:v>
                </c:pt>
                <c:pt idx="82">
                  <c:v>32.371386332999997</c:v>
                </c:pt>
                <c:pt idx="83">
                  <c:v>32.631946583999998</c:v>
                </c:pt>
                <c:pt idx="84">
                  <c:v>32.892506834999999</c:v>
                </c:pt>
                <c:pt idx="85">
                  <c:v>33.502368570000002</c:v>
                </c:pt>
                <c:pt idx="86">
                  <c:v>34.985484014999997</c:v>
                </c:pt>
                <c:pt idx="87">
                  <c:v>36.46859946</c:v>
                </c:pt>
                <c:pt idx="88">
                  <c:v>37.951714905000003</c:v>
                </c:pt>
                <c:pt idx="89">
                  <c:v>39.434830349999999</c:v>
                </c:pt>
                <c:pt idx="90">
                  <c:v>40.973285376</c:v>
                </c:pt>
                <c:pt idx="91">
                  <c:v>42.562049111999997</c:v>
                </c:pt>
                <c:pt idx="92">
                  <c:v>44.150812848000001</c:v>
                </c:pt>
                <c:pt idx="93">
                  <c:v>45.739576583999998</c:v>
                </c:pt>
                <c:pt idx="94">
                  <c:v>47.328340320000002</c:v>
                </c:pt>
                <c:pt idx="95">
                  <c:v>48.101250264000001</c:v>
                </c:pt>
                <c:pt idx="96">
                  <c:v>48.619205897999997</c:v>
                </c:pt>
                <c:pt idx="97">
                  <c:v>49.137161532</c:v>
                </c:pt>
                <c:pt idx="98">
                  <c:v>49.655117165999997</c:v>
                </c:pt>
                <c:pt idx="99">
                  <c:v>50.1730728</c:v>
                </c:pt>
              </c:numCache>
            </c:numRef>
          </c:val>
          <c:extLst>
            <c:ext xmlns:c16="http://schemas.microsoft.com/office/drawing/2014/chart" uri="{C3380CC4-5D6E-409C-BE32-E72D297353CC}">
              <c16:uniqueId val="{00000000-390A-A545-8A0F-44F724039B25}"/>
            </c:ext>
          </c:extLst>
        </c:ser>
        <c:ser>
          <c:idx val="1"/>
          <c:order val="2"/>
          <c:tx>
            <c:strRef>
              <c:f>'Inflow Quantiles - Seasonal'!$A$38</c:f>
              <c:strCache>
                <c:ptCount val="1"/>
                <c:pt idx="0">
                  <c:v>East + South Fork - Little Bear River</c:v>
                </c:pt>
              </c:strCache>
            </c:strRef>
          </c:tx>
          <c:spPr>
            <a:solidFill>
              <a:schemeClr val="accent2"/>
            </a:solidFill>
            <a:ln w="25400">
              <a:noFill/>
            </a:ln>
            <a:effectLst/>
          </c:spPr>
          <c:cat>
            <c:numRef>
              <c:f>'Inflows-Quantiles'!$B$32:$CW$32</c:f>
              <c:numCache>
                <c:formatCode>General</c:formatCode>
                <c:ptCount val="1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numCache>
            </c:numRef>
          </c:cat>
          <c:val>
            <c:numRef>
              <c:f>'Inflow Quantiles - Seasonal'!$B$38:$CW$38</c:f>
              <c:numCache>
                <c:formatCode>0.0000</c:formatCode>
                <c:ptCount val="100"/>
                <c:pt idx="0">
                  <c:v>11.339734252657177</c:v>
                </c:pt>
                <c:pt idx="1">
                  <c:v>12.457628183169829</c:v>
                </c:pt>
                <c:pt idx="2">
                  <c:v>13.502218774206609</c:v>
                </c:pt>
                <c:pt idx="3">
                  <c:v>14.484581893896248</c:v>
                </c:pt>
                <c:pt idx="4">
                  <c:v>15.157865927815859</c:v>
                </c:pt>
                <c:pt idx="5">
                  <c:v>15.412681558577761</c:v>
                </c:pt>
                <c:pt idx="6">
                  <c:v>15.669273326633997</c:v>
                </c:pt>
                <c:pt idx="7">
                  <c:v>15.9276282053874</c:v>
                </c:pt>
                <c:pt idx="8">
                  <c:v>16.187733295316896</c:v>
                </c:pt>
                <c:pt idx="9">
                  <c:v>16.375259735871364</c:v>
                </c:pt>
                <c:pt idx="10">
                  <c:v>16.381336313843381</c:v>
                </c:pt>
                <c:pt idx="11">
                  <c:v>16.387685765546088</c:v>
                </c:pt>
                <c:pt idx="12">
                  <c:v>16.394303123655536</c:v>
                </c:pt>
                <c:pt idx="13">
                  <c:v>16.40118354068581</c:v>
                </c:pt>
                <c:pt idx="14">
                  <c:v>16.420641598940627</c:v>
                </c:pt>
                <c:pt idx="15">
                  <c:v>16.269241240099902</c:v>
                </c:pt>
                <c:pt idx="16">
                  <c:v>16.124366991527012</c:v>
                </c:pt>
                <c:pt idx="17">
                  <c:v>15.985652198162695</c:v>
                </c:pt>
                <c:pt idx="18">
                  <c:v>15.85275716629695</c:v>
                </c:pt>
                <c:pt idx="19">
                  <c:v>15.782494617573942</c:v>
                </c:pt>
                <c:pt idx="20">
                  <c:v>15.878598120764197</c:v>
                </c:pt>
                <c:pt idx="21">
                  <c:v>15.974668761153142</c:v>
                </c:pt>
                <c:pt idx="22">
                  <c:v>16.070707429612408</c:v>
                </c:pt>
                <c:pt idx="23">
                  <c:v>16.147880926133929</c:v>
                </c:pt>
                <c:pt idx="24">
                  <c:v>16.145337327565414</c:v>
                </c:pt>
                <c:pt idx="25">
                  <c:v>15.967909845711148</c:v>
                </c:pt>
                <c:pt idx="26">
                  <c:v>15.797152267484867</c:v>
                </c:pt>
                <c:pt idx="27">
                  <c:v>15.632716544514238</c:v>
                </c:pt>
                <c:pt idx="28">
                  <c:v>15.50732745412289</c:v>
                </c:pt>
                <c:pt idx="29">
                  <c:v>15.429627646273863</c:v>
                </c:pt>
                <c:pt idx="30">
                  <c:v>15.497517438718596</c:v>
                </c:pt>
                <c:pt idx="31">
                  <c:v>15.565398871336315</c:v>
                </c:pt>
                <c:pt idx="32">
                  <c:v>15.633272060494166</c:v>
                </c:pt>
                <c:pt idx="33">
                  <c:v>15.683686795506047</c:v>
                </c:pt>
                <c:pt idx="34">
                  <c:v>15.725757919606929</c:v>
                </c:pt>
                <c:pt idx="35">
                  <c:v>15.828588666644947</c:v>
                </c:pt>
                <c:pt idx="36">
                  <c:v>15.931542346182127</c:v>
                </c:pt>
                <c:pt idx="37">
                  <c:v>16.034614777694905</c:v>
                </c:pt>
                <c:pt idx="38">
                  <c:v>16.173191926932876</c:v>
                </c:pt>
                <c:pt idx="39">
                  <c:v>16.31550762482189</c:v>
                </c:pt>
                <c:pt idx="40">
                  <c:v>16.271128613541173</c:v>
                </c:pt>
                <c:pt idx="41">
                  <c:v>16.232220800850637</c:v>
                </c:pt>
                <c:pt idx="42">
                  <c:v>16.19375460084045</c:v>
                </c:pt>
                <c:pt idx="43">
                  <c:v>16.13146779719888</c:v>
                </c:pt>
                <c:pt idx="44">
                  <c:v>16.07247993465575</c:v>
                </c:pt>
                <c:pt idx="45">
                  <c:v>16.187405838232365</c:v>
                </c:pt>
                <c:pt idx="46">
                  <c:v>16.302417942548491</c:v>
                </c:pt>
                <c:pt idx="47">
                  <c:v>16.399885167880964</c:v>
                </c:pt>
                <c:pt idx="48">
                  <c:v>16.468688764732299</c:v>
                </c:pt>
                <c:pt idx="49">
                  <c:v>16.537434406924127</c:v>
                </c:pt>
                <c:pt idx="50">
                  <c:v>16.503154431080198</c:v>
                </c:pt>
                <c:pt idx="51">
                  <c:v>16.470867783842465</c:v>
                </c:pt>
                <c:pt idx="52">
                  <c:v>16.468632263006576</c:v>
                </c:pt>
                <c:pt idx="53">
                  <c:v>16.484540597147159</c:v>
                </c:pt>
                <c:pt idx="54">
                  <c:v>16.501013240032332</c:v>
                </c:pt>
                <c:pt idx="55">
                  <c:v>16.550575119198751</c:v>
                </c:pt>
                <c:pt idx="56">
                  <c:v>16.600141223378927</c:v>
                </c:pt>
                <c:pt idx="57">
                  <c:v>16.632046980744949</c:v>
                </c:pt>
                <c:pt idx="58">
                  <c:v>16.661163652412633</c:v>
                </c:pt>
                <c:pt idx="59">
                  <c:v>16.690443917760163</c:v>
                </c:pt>
                <c:pt idx="60">
                  <c:v>16.698498714288746</c:v>
                </c:pt>
                <c:pt idx="61">
                  <c:v>16.712091578602379</c:v>
                </c:pt>
                <c:pt idx="62">
                  <c:v>16.774443613998628</c:v>
                </c:pt>
                <c:pt idx="63">
                  <c:v>16.836749253490069</c:v>
                </c:pt>
                <c:pt idx="64">
                  <c:v>16.89900924345962</c:v>
                </c:pt>
                <c:pt idx="65">
                  <c:v>17.11393082013716</c:v>
                </c:pt>
                <c:pt idx="66">
                  <c:v>17.350992767812773</c:v>
                </c:pt>
                <c:pt idx="67">
                  <c:v>17.632791508326068</c:v>
                </c:pt>
                <c:pt idx="68">
                  <c:v>17.915519046363578</c:v>
                </c:pt>
                <c:pt idx="69">
                  <c:v>18.199155488236855</c:v>
                </c:pt>
                <c:pt idx="70">
                  <c:v>18.483232958369683</c:v>
                </c:pt>
                <c:pt idx="71">
                  <c:v>18.64502160758882</c:v>
                </c:pt>
                <c:pt idx="72">
                  <c:v>18.715237958762465</c:v>
                </c:pt>
                <c:pt idx="73">
                  <c:v>18.786480315294032</c:v>
                </c:pt>
                <c:pt idx="74">
                  <c:v>18.858702570943827</c:v>
                </c:pt>
                <c:pt idx="75">
                  <c:v>18.835610848268225</c:v>
                </c:pt>
                <c:pt idx="76">
                  <c:v>18.657557983058943</c:v>
                </c:pt>
                <c:pt idx="77">
                  <c:v>18.451048641108656</c:v>
                </c:pt>
                <c:pt idx="78">
                  <c:v>18.25326267629363</c:v>
                </c:pt>
                <c:pt idx="79">
                  <c:v>18.063693729978667</c:v>
                </c:pt>
                <c:pt idx="80">
                  <c:v>17.808532774394639</c:v>
                </c:pt>
                <c:pt idx="81">
                  <c:v>18.183931833032204</c:v>
                </c:pt>
                <c:pt idx="82">
                  <c:v>18.557660318827541</c:v>
                </c:pt>
                <c:pt idx="83">
                  <c:v>18.929826261904196</c:v>
                </c:pt>
                <c:pt idx="84">
                  <c:v>19.300528574353841</c:v>
                </c:pt>
                <c:pt idx="85">
                  <c:v>19.39261662206556</c:v>
                </c:pt>
                <c:pt idx="86">
                  <c:v>19.371226771726597</c:v>
                </c:pt>
                <c:pt idx="87">
                  <c:v>19.359500676040852</c:v>
                </c:pt>
                <c:pt idx="88">
                  <c:v>19.356461738530996</c:v>
                </c:pt>
                <c:pt idx="89">
                  <c:v>19.361260664524444</c:v>
                </c:pt>
                <c:pt idx="90">
                  <c:v>19.765889163907531</c:v>
                </c:pt>
                <c:pt idx="91">
                  <c:v>20.170003059779198</c:v>
                </c:pt>
                <c:pt idx="92">
                  <c:v>20.581202095680155</c:v>
                </c:pt>
                <c:pt idx="93">
                  <c:v>20.998474049645822</c:v>
                </c:pt>
                <c:pt idx="94">
                  <c:v>21.420990750327192</c:v>
                </c:pt>
                <c:pt idx="95">
                  <c:v>23.174175858778018</c:v>
                </c:pt>
                <c:pt idx="96">
                  <c:v>24.69157823951728</c:v>
                </c:pt>
                <c:pt idx="97">
                  <c:v>26.138399812278841</c:v>
                </c:pt>
                <c:pt idx="98">
                  <c:v>27.52073858502564</c:v>
                </c:pt>
                <c:pt idx="99">
                  <c:v>28.844009759488721</c:v>
                </c:pt>
              </c:numCache>
            </c:numRef>
          </c:val>
          <c:extLst>
            <c:ext xmlns:c16="http://schemas.microsoft.com/office/drawing/2014/chart" uri="{C3380CC4-5D6E-409C-BE32-E72D297353CC}">
              <c16:uniqueId val="{00000002-390A-A545-8A0F-44F724039B25}"/>
            </c:ext>
          </c:extLst>
        </c:ser>
        <c:dLbls>
          <c:showLegendKey val="0"/>
          <c:showVal val="0"/>
          <c:showCatName val="0"/>
          <c:showSerName val="0"/>
          <c:showPercent val="0"/>
          <c:showBubbleSize val="0"/>
        </c:dLbls>
        <c:axId val="123599231"/>
        <c:axId val="760904351"/>
      </c:areaChart>
      <c:lineChart>
        <c:grouping val="standard"/>
        <c:varyColors val="0"/>
        <c:ser>
          <c:idx val="3"/>
          <c:order val="3"/>
          <c:tx>
            <c:v>Total</c:v>
          </c:tx>
          <c:spPr>
            <a:ln w="28575" cap="rnd">
              <a:solidFill>
                <a:srgbClr val="FFFF00"/>
              </a:solidFill>
              <a:round/>
            </a:ln>
            <a:effectLst/>
          </c:spPr>
          <c:marker>
            <c:symbol val="none"/>
          </c:marker>
          <c:val>
            <c:numRef>
              <c:f>'Inflow Quantiles - Seasonal'!$B$39:$CW$39</c:f>
              <c:numCache>
                <c:formatCode>0.0000</c:formatCode>
                <c:ptCount val="100"/>
                <c:pt idx="0">
                  <c:v>39.169786846657175</c:v>
                </c:pt>
                <c:pt idx="1">
                  <c:v>45.474649571169827</c:v>
                </c:pt>
                <c:pt idx="2">
                  <c:v>51.706208956206609</c:v>
                </c:pt>
                <c:pt idx="3">
                  <c:v>57.875540869896248</c:v>
                </c:pt>
                <c:pt idx="4">
                  <c:v>62.638808012815858</c:v>
                </c:pt>
                <c:pt idx="5">
                  <c:v>63.473252560577762</c:v>
                </c:pt>
                <c:pt idx="6">
                  <c:v>64.309473245633995</c:v>
                </c:pt>
                <c:pt idx="7">
                  <c:v>65.147457041387398</c:v>
                </c:pt>
                <c:pt idx="8">
                  <c:v>65.987191048316902</c:v>
                </c:pt>
                <c:pt idx="9">
                  <c:v>66.553071905871363</c:v>
                </c:pt>
                <c:pt idx="10">
                  <c:v>66.716100950843369</c:v>
                </c:pt>
                <c:pt idx="11">
                  <c:v>66.879402869546084</c:v>
                </c:pt>
                <c:pt idx="12">
                  <c:v>67.042972694655532</c:v>
                </c:pt>
                <c:pt idx="13">
                  <c:v>67.206805578685803</c:v>
                </c:pt>
                <c:pt idx="14">
                  <c:v>67.41438886394063</c:v>
                </c:pt>
                <c:pt idx="15">
                  <c:v>67.463582836099917</c:v>
                </c:pt>
                <c:pt idx="16">
                  <c:v>67.519302918527018</c:v>
                </c:pt>
                <c:pt idx="17">
                  <c:v>67.581182456162679</c:v>
                </c:pt>
                <c:pt idx="18">
                  <c:v>67.648881755296955</c:v>
                </c:pt>
                <c:pt idx="19">
                  <c:v>67.905570297573945</c:v>
                </c:pt>
                <c:pt idx="20">
                  <c:v>68.334942729764194</c:v>
                </c:pt>
                <c:pt idx="21">
                  <c:v>68.764282299153138</c:v>
                </c:pt>
                <c:pt idx="22">
                  <c:v>69.193589896612409</c:v>
                </c:pt>
                <c:pt idx="23">
                  <c:v>69.552886786133939</c:v>
                </c:pt>
                <c:pt idx="24">
                  <c:v>69.615098052565401</c:v>
                </c:pt>
                <c:pt idx="25">
                  <c:v>69.502425435711146</c:v>
                </c:pt>
                <c:pt idx="26">
                  <c:v>69.396422722484857</c:v>
                </c:pt>
                <c:pt idx="27">
                  <c:v>69.296741864514232</c:v>
                </c:pt>
                <c:pt idx="28">
                  <c:v>69.304907824122893</c:v>
                </c:pt>
                <c:pt idx="29">
                  <c:v>69.452496646273872</c:v>
                </c:pt>
                <c:pt idx="30">
                  <c:v>69.745675068718597</c:v>
                </c:pt>
                <c:pt idx="31">
                  <c:v>70.038845131336316</c:v>
                </c:pt>
                <c:pt idx="32">
                  <c:v>70.332006950494161</c:v>
                </c:pt>
                <c:pt idx="33">
                  <c:v>70.779085141506044</c:v>
                </c:pt>
                <c:pt idx="34">
                  <c:v>71.303507134606932</c:v>
                </c:pt>
                <c:pt idx="35">
                  <c:v>71.88868875064496</c:v>
                </c:pt>
                <c:pt idx="36">
                  <c:v>72.473993299182141</c:v>
                </c:pt>
                <c:pt idx="37">
                  <c:v>73.059416599694899</c:v>
                </c:pt>
                <c:pt idx="38">
                  <c:v>73.905087922932879</c:v>
                </c:pt>
                <c:pt idx="39">
                  <c:v>74.778154984821882</c:v>
                </c:pt>
                <c:pt idx="40">
                  <c:v>75.46452733754117</c:v>
                </c:pt>
                <c:pt idx="41">
                  <c:v>76.156370888850631</c:v>
                </c:pt>
                <c:pt idx="42">
                  <c:v>76.773865224840449</c:v>
                </c:pt>
                <c:pt idx="43">
                  <c:v>76.918793989198875</c:v>
                </c:pt>
                <c:pt idx="44">
                  <c:v>77.06702169465575</c:v>
                </c:pt>
                <c:pt idx="45">
                  <c:v>77.389163166232379</c:v>
                </c:pt>
                <c:pt idx="46">
                  <c:v>77.711390838548496</c:v>
                </c:pt>
                <c:pt idx="47">
                  <c:v>78.016073631880971</c:v>
                </c:pt>
                <c:pt idx="48">
                  <c:v>78.292092796732305</c:v>
                </c:pt>
                <c:pt idx="49">
                  <c:v>78.568054006924115</c:v>
                </c:pt>
                <c:pt idx="50">
                  <c:v>78.740989599080194</c:v>
                </c:pt>
                <c:pt idx="51">
                  <c:v>78.915918519842464</c:v>
                </c:pt>
                <c:pt idx="52">
                  <c:v>79.116773927006562</c:v>
                </c:pt>
                <c:pt idx="53">
                  <c:v>79.33323494914714</c:v>
                </c:pt>
                <c:pt idx="54">
                  <c:v>79.550260280032333</c:v>
                </c:pt>
                <c:pt idx="55">
                  <c:v>79.800374847198754</c:v>
                </c:pt>
                <c:pt idx="56">
                  <c:v>80.050493639378928</c:v>
                </c:pt>
                <c:pt idx="57">
                  <c:v>80.361157638744956</c:v>
                </c:pt>
                <c:pt idx="58">
                  <c:v>80.682066811412639</c:v>
                </c:pt>
                <c:pt idx="59">
                  <c:v>81.003139577760166</c:v>
                </c:pt>
                <c:pt idx="60">
                  <c:v>81.302986875288738</c:v>
                </c:pt>
                <c:pt idx="61">
                  <c:v>81.619243046602364</c:v>
                </c:pt>
                <c:pt idx="62">
                  <c:v>82.087531045998631</c:v>
                </c:pt>
                <c:pt idx="63">
                  <c:v>82.555772649490066</c:v>
                </c:pt>
                <c:pt idx="64">
                  <c:v>83.023968603459622</c:v>
                </c:pt>
                <c:pt idx="65">
                  <c:v>83.64482614413717</c:v>
                </c:pt>
                <c:pt idx="66">
                  <c:v>84.438488429812764</c:v>
                </c:pt>
                <c:pt idx="67">
                  <c:v>85.578216256326058</c:v>
                </c:pt>
                <c:pt idx="68">
                  <c:v>86.718872880363591</c:v>
                </c:pt>
                <c:pt idx="69">
                  <c:v>87.86043840823686</c:v>
                </c:pt>
                <c:pt idx="70">
                  <c:v>89.002444964369673</c:v>
                </c:pt>
                <c:pt idx="71">
                  <c:v>89.900017831588826</c:v>
                </c:pt>
                <c:pt idx="72">
                  <c:v>90.614409749762459</c:v>
                </c:pt>
                <c:pt idx="73">
                  <c:v>91.329827673294034</c:v>
                </c:pt>
                <c:pt idx="74">
                  <c:v>92.046225495943816</c:v>
                </c:pt>
                <c:pt idx="75">
                  <c:v>92.667309340268233</c:v>
                </c:pt>
                <c:pt idx="76">
                  <c:v>92.659590226058938</c:v>
                </c:pt>
                <c:pt idx="77">
                  <c:v>92.511922443108659</c:v>
                </c:pt>
                <c:pt idx="78">
                  <c:v>92.372978037293649</c:v>
                </c:pt>
                <c:pt idx="79">
                  <c:v>92.242250649978672</c:v>
                </c:pt>
                <c:pt idx="80">
                  <c:v>92.160455452394629</c:v>
                </c:pt>
                <c:pt idx="81">
                  <c:v>94.999704249032206</c:v>
                </c:pt>
                <c:pt idx="82">
                  <c:v>97.837282472827539</c:v>
                </c:pt>
                <c:pt idx="83">
                  <c:v>100.6732981539042</c:v>
                </c:pt>
                <c:pt idx="84">
                  <c:v>103.50785020435384</c:v>
                </c:pt>
                <c:pt idx="85">
                  <c:v>106.01023509206557</c:v>
                </c:pt>
                <c:pt idx="86">
                  <c:v>108.26525983672659</c:v>
                </c:pt>
                <c:pt idx="87">
                  <c:v>110.52994833604086</c:v>
                </c:pt>
                <c:pt idx="88">
                  <c:v>112.803323993531</c:v>
                </c:pt>
                <c:pt idx="89">
                  <c:v>115.08453751452444</c:v>
                </c:pt>
                <c:pt idx="90">
                  <c:v>118.61055078990752</c:v>
                </c:pt>
                <c:pt idx="91">
                  <c:v>122.9042041717792</c:v>
                </c:pt>
                <c:pt idx="92">
                  <c:v>127.20494269368017</c:v>
                </c:pt>
                <c:pt idx="93">
                  <c:v>131.51175413364584</c:v>
                </c:pt>
                <c:pt idx="94">
                  <c:v>135.8238103203272</c:v>
                </c:pt>
                <c:pt idx="95">
                  <c:v>138.93134080277804</c:v>
                </c:pt>
                <c:pt idx="96">
                  <c:v>141.01084039751728</c:v>
                </c:pt>
                <c:pt idx="97">
                  <c:v>143.01975918427883</c:v>
                </c:pt>
                <c:pt idx="98">
                  <c:v>144.96419517102564</c:v>
                </c:pt>
                <c:pt idx="99">
                  <c:v>146.8495635594887</c:v>
                </c:pt>
              </c:numCache>
            </c:numRef>
          </c:val>
          <c:smooth val="0"/>
          <c:extLst>
            <c:ext xmlns:c16="http://schemas.microsoft.com/office/drawing/2014/chart" uri="{C3380CC4-5D6E-409C-BE32-E72D297353CC}">
              <c16:uniqueId val="{00000003-390A-A545-8A0F-44F724039B25}"/>
            </c:ext>
          </c:extLst>
        </c:ser>
        <c:dLbls>
          <c:showLegendKey val="0"/>
          <c:showVal val="0"/>
          <c:showCatName val="0"/>
          <c:showSerName val="0"/>
          <c:showPercent val="0"/>
          <c:showBubbleSize val="0"/>
        </c:dLbls>
        <c:marker val="1"/>
        <c:smooth val="0"/>
        <c:axId val="123599231"/>
        <c:axId val="760904351"/>
      </c:lineChart>
      <c:catAx>
        <c:axId val="123599231"/>
        <c:scaling>
          <c:orientation val="maxMin"/>
        </c:scaling>
        <c:delete val="0"/>
        <c:axPos val="b"/>
        <c:majorGridlines>
          <c:spPr>
            <a:ln w="9525" cap="flat" cmpd="sng" algn="ctr">
              <a:noFill/>
              <a:round/>
            </a:ln>
            <a:effectLst/>
          </c:spPr>
        </c:majorGridlines>
        <c:minorGridlines>
          <c:spPr>
            <a:ln w="9525" cap="flat" cmpd="sng" algn="ctr">
              <a:no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Percentile</a:t>
                </a:r>
              </a:p>
            </c:rich>
          </c:tx>
          <c:layout>
            <c:manualLayout>
              <c:xMode val="edge"/>
              <c:yMode val="edge"/>
              <c:x val="0.45908079487264813"/>
              <c:y val="0.9395396314134868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accent3">
                <a:lumMod val="75000"/>
              </a:schemeClr>
            </a:solidFill>
            <a:round/>
          </a:ln>
          <a:effectLst/>
        </c:spPr>
        <c:txPr>
          <a:bodyPr rot="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60904351"/>
        <c:crosses val="autoZero"/>
        <c:auto val="1"/>
        <c:lblAlgn val="ctr"/>
        <c:lblOffset val="100"/>
        <c:tickLblSkip val="4"/>
        <c:tickMarkSkip val="2"/>
        <c:noMultiLvlLbl val="0"/>
      </c:catAx>
      <c:valAx>
        <c:axId val="760904351"/>
        <c:scaling>
          <c:orientation val="minMax"/>
          <c:max val="450"/>
        </c:scaling>
        <c:delete val="0"/>
        <c:axPos val="r"/>
        <c:majorGridlines>
          <c:spPr>
            <a:ln w="9525" cap="flat" cmpd="sng" algn="ctr">
              <a:solidFill>
                <a:schemeClr val="accent3">
                  <a:lumMod val="75000"/>
                  <a:alpha val="14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Water</a:t>
                </a:r>
                <a:r>
                  <a:rPr lang="en-US" sz="1400" baseline="0"/>
                  <a:t> Inflow (acft)</a:t>
                </a:r>
                <a:endParaRPr lang="en-US" sz="1400"/>
              </a:p>
            </c:rich>
          </c:tx>
          <c:layout>
            <c:manualLayout>
              <c:xMode val="edge"/>
              <c:yMode val="edge"/>
              <c:x val="1.7539991481307186E-2"/>
              <c:y val="0.27668682014651536"/>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99231"/>
        <c:crossesAt val="1"/>
        <c:crossBetween val="midCat"/>
        <c:majorUnit val="20"/>
      </c:valAx>
      <c:spPr>
        <a:solidFill>
          <a:schemeClr val="bg1">
            <a:lumMod val="85000"/>
          </a:schemeClr>
        </a:solidFill>
        <a:ln>
          <a:noFill/>
        </a:ln>
        <a:effectLst/>
      </c:spPr>
    </c:plotArea>
    <c:legend>
      <c:legendPos val="b"/>
      <c:layout>
        <c:manualLayout>
          <c:xMode val="edge"/>
          <c:yMode val="edge"/>
          <c:x val="0.17956817463135089"/>
          <c:y val="0.15408613116224437"/>
          <c:w val="0.50496197236499984"/>
          <c:h val="0.231522850177616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1"/>
                </a:solidFill>
              </a:rPr>
              <a:t>Elevation</a:t>
            </a:r>
            <a:r>
              <a:rPr lang="en-US" sz="1200" baseline="0">
                <a:solidFill>
                  <a:schemeClr val="tx1"/>
                </a:solidFill>
              </a:rPr>
              <a:t> Area Storage Curve </a:t>
            </a:r>
            <a:br>
              <a:rPr lang="en-US" sz="1200" baseline="0">
                <a:solidFill>
                  <a:schemeClr val="tx1"/>
                </a:solidFill>
              </a:rPr>
            </a:br>
            <a:r>
              <a:rPr lang="en-US" sz="1200" baseline="0">
                <a:solidFill>
                  <a:schemeClr val="tx1"/>
                </a:solidFill>
              </a:rPr>
              <a:t>Hyrum Dam</a:t>
            </a:r>
            <a:endParaRPr lang="en-US" sz="1200">
              <a:solidFill>
                <a:schemeClr val="tx1"/>
              </a:solidFill>
            </a:endParaRPr>
          </a:p>
        </c:rich>
      </c:tx>
      <c:layout>
        <c:manualLayout>
          <c:xMode val="edge"/>
          <c:yMode val="edge"/>
          <c:x val="0.38819865194113928"/>
          <c:y val="5.5828640447147963E-2"/>
        </c:manualLayout>
      </c:layout>
      <c:overlay val="1"/>
      <c:spPr>
        <a:noFill/>
        <a:ln>
          <a:solidFill>
            <a:schemeClr val="accent1"/>
          </a:solid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30040662182024"/>
          <c:y val="4.3341980011808133E-2"/>
          <c:w val="0.7688156468934737"/>
          <c:h val="0.70478837355264312"/>
        </c:manualLayout>
      </c:layout>
      <c:areaChart>
        <c:grouping val="stacked"/>
        <c:varyColors val="0"/>
        <c:ser>
          <c:idx val="1"/>
          <c:order val="0"/>
          <c:tx>
            <c:v>Storage (acft)</c:v>
          </c:tx>
          <c:spPr>
            <a:solidFill>
              <a:schemeClr val="accent2"/>
            </a:solidFill>
            <a:ln>
              <a:noFill/>
            </a:ln>
            <a:effectLst/>
          </c:spPr>
          <c:cat>
            <c:numRef>
              <c:f>'Elevation-Area-Storage'!$A$5:$A$735</c:f>
              <c:numCache>
                <c:formatCode>0.00</c:formatCode>
                <c:ptCount val="731"/>
                <c:pt idx="0">
                  <c:v>4600</c:v>
                </c:pt>
                <c:pt idx="1">
                  <c:v>4600.1000000000004</c:v>
                </c:pt>
                <c:pt idx="2">
                  <c:v>4600.2000000000007</c:v>
                </c:pt>
                <c:pt idx="3">
                  <c:v>4600.3000000000011</c:v>
                </c:pt>
                <c:pt idx="4">
                  <c:v>4600.4000000000015</c:v>
                </c:pt>
                <c:pt idx="5">
                  <c:v>4600.5000000000018</c:v>
                </c:pt>
                <c:pt idx="6">
                  <c:v>4600.6000000000022</c:v>
                </c:pt>
                <c:pt idx="7">
                  <c:v>4600.7000000000025</c:v>
                </c:pt>
                <c:pt idx="8">
                  <c:v>4600.8000000000029</c:v>
                </c:pt>
                <c:pt idx="9">
                  <c:v>4600.9000000000033</c:v>
                </c:pt>
                <c:pt idx="10">
                  <c:v>4601.0000000000036</c:v>
                </c:pt>
                <c:pt idx="11">
                  <c:v>4601.100000000004</c:v>
                </c:pt>
                <c:pt idx="12">
                  <c:v>4601.2000000000044</c:v>
                </c:pt>
                <c:pt idx="13">
                  <c:v>4601.3000000000047</c:v>
                </c:pt>
                <c:pt idx="14">
                  <c:v>4601.3999999999996</c:v>
                </c:pt>
                <c:pt idx="15">
                  <c:v>4601.5</c:v>
                </c:pt>
                <c:pt idx="16">
                  <c:v>4601.6000000000004</c:v>
                </c:pt>
                <c:pt idx="17">
                  <c:v>4601.7</c:v>
                </c:pt>
                <c:pt idx="18">
                  <c:v>4601.8</c:v>
                </c:pt>
                <c:pt idx="19">
                  <c:v>4601.8999999999996</c:v>
                </c:pt>
                <c:pt idx="20">
                  <c:v>4602</c:v>
                </c:pt>
                <c:pt idx="21">
                  <c:v>4602.1000000000004</c:v>
                </c:pt>
                <c:pt idx="22">
                  <c:v>4602.2</c:v>
                </c:pt>
                <c:pt idx="23">
                  <c:v>4602.3</c:v>
                </c:pt>
                <c:pt idx="24">
                  <c:v>4602.3999999999996</c:v>
                </c:pt>
                <c:pt idx="25">
                  <c:v>4602.5</c:v>
                </c:pt>
                <c:pt idx="26">
                  <c:v>4602.6000000000004</c:v>
                </c:pt>
                <c:pt idx="27">
                  <c:v>4602.7</c:v>
                </c:pt>
                <c:pt idx="28">
                  <c:v>4602.8</c:v>
                </c:pt>
                <c:pt idx="29">
                  <c:v>4602.8999999999996</c:v>
                </c:pt>
                <c:pt idx="30">
                  <c:v>4603</c:v>
                </c:pt>
                <c:pt idx="31">
                  <c:v>4603.1000000000004</c:v>
                </c:pt>
                <c:pt idx="32">
                  <c:v>4603.2</c:v>
                </c:pt>
                <c:pt idx="33">
                  <c:v>4603.3</c:v>
                </c:pt>
                <c:pt idx="34">
                  <c:v>4603.3999999999996</c:v>
                </c:pt>
                <c:pt idx="35">
                  <c:v>4603.5</c:v>
                </c:pt>
                <c:pt idx="36">
                  <c:v>4603.6000000000004</c:v>
                </c:pt>
                <c:pt idx="37">
                  <c:v>4603.7</c:v>
                </c:pt>
                <c:pt idx="38">
                  <c:v>4603.8</c:v>
                </c:pt>
                <c:pt idx="39">
                  <c:v>4603.8999999999996</c:v>
                </c:pt>
                <c:pt idx="40">
                  <c:v>4604</c:v>
                </c:pt>
                <c:pt idx="41">
                  <c:v>4604.1000000000004</c:v>
                </c:pt>
                <c:pt idx="42">
                  <c:v>4604.2</c:v>
                </c:pt>
                <c:pt idx="43">
                  <c:v>4604.3</c:v>
                </c:pt>
                <c:pt idx="44">
                  <c:v>4604.3999999999996</c:v>
                </c:pt>
                <c:pt idx="45">
                  <c:v>4604.5</c:v>
                </c:pt>
                <c:pt idx="46">
                  <c:v>4604.6000000000004</c:v>
                </c:pt>
                <c:pt idx="47">
                  <c:v>4604.7</c:v>
                </c:pt>
                <c:pt idx="48">
                  <c:v>4604.8</c:v>
                </c:pt>
                <c:pt idx="49">
                  <c:v>4604.8999999999996</c:v>
                </c:pt>
                <c:pt idx="50">
                  <c:v>4605</c:v>
                </c:pt>
                <c:pt idx="51">
                  <c:v>4605.1000000000004</c:v>
                </c:pt>
                <c:pt idx="52">
                  <c:v>4605.2</c:v>
                </c:pt>
                <c:pt idx="53">
                  <c:v>4605.3</c:v>
                </c:pt>
                <c:pt idx="54">
                  <c:v>4605.3999999999996</c:v>
                </c:pt>
                <c:pt idx="55">
                  <c:v>4605.5</c:v>
                </c:pt>
                <c:pt idx="56">
                  <c:v>4605.6000000000004</c:v>
                </c:pt>
                <c:pt idx="57">
                  <c:v>4605.7</c:v>
                </c:pt>
                <c:pt idx="58">
                  <c:v>4605.8</c:v>
                </c:pt>
                <c:pt idx="59">
                  <c:v>4605.8999999999996</c:v>
                </c:pt>
                <c:pt idx="60">
                  <c:v>4606</c:v>
                </c:pt>
                <c:pt idx="61">
                  <c:v>4606.1000000000004</c:v>
                </c:pt>
                <c:pt idx="62">
                  <c:v>4606.2</c:v>
                </c:pt>
                <c:pt idx="63">
                  <c:v>4606.3</c:v>
                </c:pt>
                <c:pt idx="64">
                  <c:v>4606.3999999999996</c:v>
                </c:pt>
                <c:pt idx="65">
                  <c:v>4606.5</c:v>
                </c:pt>
                <c:pt idx="66">
                  <c:v>4606.6000000000004</c:v>
                </c:pt>
                <c:pt idx="67">
                  <c:v>4606.7</c:v>
                </c:pt>
                <c:pt idx="68">
                  <c:v>4606.8</c:v>
                </c:pt>
                <c:pt idx="69">
                  <c:v>4606.8999999999996</c:v>
                </c:pt>
                <c:pt idx="70">
                  <c:v>4607</c:v>
                </c:pt>
                <c:pt idx="71">
                  <c:v>4607.1000000000004</c:v>
                </c:pt>
                <c:pt idx="72">
                  <c:v>4607.2</c:v>
                </c:pt>
                <c:pt idx="73">
                  <c:v>4607.3</c:v>
                </c:pt>
                <c:pt idx="74">
                  <c:v>4607.3999999999996</c:v>
                </c:pt>
                <c:pt idx="75">
                  <c:v>4607.5</c:v>
                </c:pt>
                <c:pt idx="76">
                  <c:v>4607.6000000000004</c:v>
                </c:pt>
                <c:pt idx="77">
                  <c:v>4607.7</c:v>
                </c:pt>
                <c:pt idx="78">
                  <c:v>4607.8</c:v>
                </c:pt>
                <c:pt idx="79">
                  <c:v>4607.8999999999996</c:v>
                </c:pt>
                <c:pt idx="80">
                  <c:v>4608</c:v>
                </c:pt>
                <c:pt idx="81">
                  <c:v>4608.1000000000004</c:v>
                </c:pt>
                <c:pt idx="82">
                  <c:v>4608.2</c:v>
                </c:pt>
                <c:pt idx="83">
                  <c:v>4608.3</c:v>
                </c:pt>
                <c:pt idx="84">
                  <c:v>4608.3999999999996</c:v>
                </c:pt>
                <c:pt idx="85">
                  <c:v>4608.5</c:v>
                </c:pt>
                <c:pt idx="86">
                  <c:v>4608.6000000000004</c:v>
                </c:pt>
                <c:pt idx="87">
                  <c:v>4608.7</c:v>
                </c:pt>
                <c:pt idx="88">
                  <c:v>4608.8</c:v>
                </c:pt>
                <c:pt idx="89">
                  <c:v>4608.8999999999996</c:v>
                </c:pt>
                <c:pt idx="90">
                  <c:v>4609</c:v>
                </c:pt>
                <c:pt idx="91">
                  <c:v>4609.1000000000004</c:v>
                </c:pt>
                <c:pt idx="92">
                  <c:v>4609.2</c:v>
                </c:pt>
                <c:pt idx="93">
                  <c:v>4609.3</c:v>
                </c:pt>
                <c:pt idx="94">
                  <c:v>4609.3999999999996</c:v>
                </c:pt>
                <c:pt idx="95">
                  <c:v>4609.5</c:v>
                </c:pt>
                <c:pt idx="96">
                  <c:v>4609.6000000000004</c:v>
                </c:pt>
                <c:pt idx="97">
                  <c:v>4609.7</c:v>
                </c:pt>
                <c:pt idx="98">
                  <c:v>4609.8</c:v>
                </c:pt>
                <c:pt idx="99">
                  <c:v>4609.8999999999996</c:v>
                </c:pt>
                <c:pt idx="100">
                  <c:v>4610</c:v>
                </c:pt>
                <c:pt idx="101">
                  <c:v>4610.1000000000004</c:v>
                </c:pt>
                <c:pt idx="102">
                  <c:v>4610.2</c:v>
                </c:pt>
                <c:pt idx="103">
                  <c:v>4610.3</c:v>
                </c:pt>
                <c:pt idx="104">
                  <c:v>4610.3999999999996</c:v>
                </c:pt>
                <c:pt idx="105">
                  <c:v>4610.5</c:v>
                </c:pt>
                <c:pt idx="106">
                  <c:v>4610.6000000000004</c:v>
                </c:pt>
                <c:pt idx="107">
                  <c:v>4610.7</c:v>
                </c:pt>
                <c:pt idx="108">
                  <c:v>4610.8</c:v>
                </c:pt>
                <c:pt idx="109">
                  <c:v>4610.8999999999996</c:v>
                </c:pt>
                <c:pt idx="110">
                  <c:v>4611</c:v>
                </c:pt>
                <c:pt idx="111">
                  <c:v>4611.1000000000004</c:v>
                </c:pt>
                <c:pt idx="112">
                  <c:v>4611.2</c:v>
                </c:pt>
                <c:pt idx="113">
                  <c:v>4611.3</c:v>
                </c:pt>
                <c:pt idx="114">
                  <c:v>4611.3999999999996</c:v>
                </c:pt>
                <c:pt idx="115">
                  <c:v>4611.5</c:v>
                </c:pt>
                <c:pt idx="116">
                  <c:v>4611.6000000000004</c:v>
                </c:pt>
                <c:pt idx="117">
                  <c:v>4611.7</c:v>
                </c:pt>
                <c:pt idx="118">
                  <c:v>4611.8</c:v>
                </c:pt>
                <c:pt idx="119">
                  <c:v>4611.8999999999996</c:v>
                </c:pt>
                <c:pt idx="120">
                  <c:v>4612</c:v>
                </c:pt>
                <c:pt idx="121">
                  <c:v>4612.1000000000004</c:v>
                </c:pt>
                <c:pt idx="122">
                  <c:v>4612.2</c:v>
                </c:pt>
                <c:pt idx="123">
                  <c:v>4612.3</c:v>
                </c:pt>
                <c:pt idx="124">
                  <c:v>4612.3999999999996</c:v>
                </c:pt>
                <c:pt idx="125">
                  <c:v>4612.5</c:v>
                </c:pt>
                <c:pt idx="126">
                  <c:v>4612.6000000000004</c:v>
                </c:pt>
                <c:pt idx="127">
                  <c:v>4612.7</c:v>
                </c:pt>
                <c:pt idx="128">
                  <c:v>4612.8</c:v>
                </c:pt>
                <c:pt idx="129">
                  <c:v>4612.8999999999996</c:v>
                </c:pt>
                <c:pt idx="130">
                  <c:v>4613</c:v>
                </c:pt>
                <c:pt idx="131">
                  <c:v>4613.1000000000004</c:v>
                </c:pt>
                <c:pt idx="132">
                  <c:v>4613.2</c:v>
                </c:pt>
                <c:pt idx="133">
                  <c:v>4613.3</c:v>
                </c:pt>
                <c:pt idx="134">
                  <c:v>4613.3999999999996</c:v>
                </c:pt>
                <c:pt idx="135">
                  <c:v>4613.5</c:v>
                </c:pt>
                <c:pt idx="136">
                  <c:v>4613.6000000000004</c:v>
                </c:pt>
                <c:pt idx="137">
                  <c:v>4613.7</c:v>
                </c:pt>
                <c:pt idx="138">
                  <c:v>4613.8</c:v>
                </c:pt>
                <c:pt idx="139">
                  <c:v>4613.8999999999996</c:v>
                </c:pt>
                <c:pt idx="140">
                  <c:v>4614</c:v>
                </c:pt>
                <c:pt idx="141">
                  <c:v>4614.1000000000004</c:v>
                </c:pt>
                <c:pt idx="142">
                  <c:v>4614.2</c:v>
                </c:pt>
                <c:pt idx="143">
                  <c:v>4614.3</c:v>
                </c:pt>
                <c:pt idx="144">
                  <c:v>4614.3999999999996</c:v>
                </c:pt>
                <c:pt idx="145">
                  <c:v>4614.5</c:v>
                </c:pt>
                <c:pt idx="146">
                  <c:v>4614.6000000000004</c:v>
                </c:pt>
                <c:pt idx="147">
                  <c:v>4614.7</c:v>
                </c:pt>
                <c:pt idx="148">
                  <c:v>4614.8</c:v>
                </c:pt>
                <c:pt idx="149">
                  <c:v>4614.8999999999996</c:v>
                </c:pt>
                <c:pt idx="150">
                  <c:v>4615</c:v>
                </c:pt>
                <c:pt idx="151">
                  <c:v>4615.1000000000004</c:v>
                </c:pt>
                <c:pt idx="152">
                  <c:v>4615.2</c:v>
                </c:pt>
                <c:pt idx="153">
                  <c:v>4615.3</c:v>
                </c:pt>
                <c:pt idx="154">
                  <c:v>4615.3999999999996</c:v>
                </c:pt>
                <c:pt idx="155">
                  <c:v>4615.5</c:v>
                </c:pt>
                <c:pt idx="156">
                  <c:v>4615.6000000000004</c:v>
                </c:pt>
                <c:pt idx="157">
                  <c:v>4615.7</c:v>
                </c:pt>
                <c:pt idx="158">
                  <c:v>4615.8</c:v>
                </c:pt>
                <c:pt idx="159">
                  <c:v>4615.8999999999996</c:v>
                </c:pt>
                <c:pt idx="160">
                  <c:v>4616</c:v>
                </c:pt>
                <c:pt idx="161">
                  <c:v>4616.1000000000004</c:v>
                </c:pt>
                <c:pt idx="162">
                  <c:v>4616.2</c:v>
                </c:pt>
                <c:pt idx="163">
                  <c:v>4616.3</c:v>
                </c:pt>
                <c:pt idx="164">
                  <c:v>4616.3999999999996</c:v>
                </c:pt>
                <c:pt idx="165">
                  <c:v>4616.5</c:v>
                </c:pt>
                <c:pt idx="166">
                  <c:v>4616.6000000000004</c:v>
                </c:pt>
                <c:pt idx="167">
                  <c:v>4616.7</c:v>
                </c:pt>
                <c:pt idx="168">
                  <c:v>4616.8</c:v>
                </c:pt>
                <c:pt idx="169">
                  <c:v>4616.8999999999996</c:v>
                </c:pt>
                <c:pt idx="170">
                  <c:v>4617</c:v>
                </c:pt>
                <c:pt idx="171">
                  <c:v>4617.1000000000004</c:v>
                </c:pt>
                <c:pt idx="172">
                  <c:v>4617.2</c:v>
                </c:pt>
                <c:pt idx="173">
                  <c:v>4617.3</c:v>
                </c:pt>
                <c:pt idx="174">
                  <c:v>4617.3999999999996</c:v>
                </c:pt>
                <c:pt idx="175">
                  <c:v>4617.5</c:v>
                </c:pt>
                <c:pt idx="176">
                  <c:v>4617.6000000000004</c:v>
                </c:pt>
                <c:pt idx="177">
                  <c:v>4617.7</c:v>
                </c:pt>
                <c:pt idx="178">
                  <c:v>4617.8</c:v>
                </c:pt>
                <c:pt idx="179">
                  <c:v>4617.8999999999996</c:v>
                </c:pt>
                <c:pt idx="180">
                  <c:v>4618</c:v>
                </c:pt>
                <c:pt idx="181">
                  <c:v>4618.1000000000004</c:v>
                </c:pt>
                <c:pt idx="182">
                  <c:v>4618.2</c:v>
                </c:pt>
                <c:pt idx="183">
                  <c:v>4618.3</c:v>
                </c:pt>
                <c:pt idx="184">
                  <c:v>4618.3999999999996</c:v>
                </c:pt>
                <c:pt idx="185">
                  <c:v>4618.5</c:v>
                </c:pt>
                <c:pt idx="186">
                  <c:v>4618.6000000000004</c:v>
                </c:pt>
                <c:pt idx="187">
                  <c:v>4618.7</c:v>
                </c:pt>
                <c:pt idx="188">
                  <c:v>4618.8</c:v>
                </c:pt>
                <c:pt idx="189">
                  <c:v>4618.8999999999996</c:v>
                </c:pt>
                <c:pt idx="190">
                  <c:v>4619</c:v>
                </c:pt>
                <c:pt idx="191">
                  <c:v>4619.1000000000004</c:v>
                </c:pt>
                <c:pt idx="192">
                  <c:v>4619.2</c:v>
                </c:pt>
                <c:pt idx="193">
                  <c:v>4619.3</c:v>
                </c:pt>
                <c:pt idx="194">
                  <c:v>4619.3999999999996</c:v>
                </c:pt>
                <c:pt idx="195">
                  <c:v>4619.5</c:v>
                </c:pt>
                <c:pt idx="196">
                  <c:v>4619.6000000000004</c:v>
                </c:pt>
                <c:pt idx="197">
                  <c:v>4619.7</c:v>
                </c:pt>
                <c:pt idx="198">
                  <c:v>4619.8</c:v>
                </c:pt>
                <c:pt idx="199">
                  <c:v>4619.8999999999996</c:v>
                </c:pt>
                <c:pt idx="200">
                  <c:v>4620</c:v>
                </c:pt>
                <c:pt idx="201">
                  <c:v>4620.1000000000004</c:v>
                </c:pt>
                <c:pt idx="202">
                  <c:v>4620.2</c:v>
                </c:pt>
                <c:pt idx="203">
                  <c:v>4620.3</c:v>
                </c:pt>
                <c:pt idx="204">
                  <c:v>4620.3999999999996</c:v>
                </c:pt>
                <c:pt idx="205">
                  <c:v>4620.5</c:v>
                </c:pt>
                <c:pt idx="206">
                  <c:v>4620.6000000000004</c:v>
                </c:pt>
                <c:pt idx="207">
                  <c:v>4620.7</c:v>
                </c:pt>
                <c:pt idx="208">
                  <c:v>4620.8</c:v>
                </c:pt>
                <c:pt idx="209">
                  <c:v>4620.8999999999996</c:v>
                </c:pt>
                <c:pt idx="210">
                  <c:v>4621</c:v>
                </c:pt>
                <c:pt idx="211">
                  <c:v>4621.1000000000004</c:v>
                </c:pt>
                <c:pt idx="212">
                  <c:v>4621.2</c:v>
                </c:pt>
                <c:pt idx="213">
                  <c:v>4621.3</c:v>
                </c:pt>
                <c:pt idx="214">
                  <c:v>4621.3999999999996</c:v>
                </c:pt>
                <c:pt idx="215">
                  <c:v>4621.5</c:v>
                </c:pt>
                <c:pt idx="216">
                  <c:v>4621.6000000000004</c:v>
                </c:pt>
                <c:pt idx="217">
                  <c:v>4621.7</c:v>
                </c:pt>
                <c:pt idx="218">
                  <c:v>4621.8</c:v>
                </c:pt>
                <c:pt idx="219">
                  <c:v>4621.8999999999996</c:v>
                </c:pt>
                <c:pt idx="220">
                  <c:v>4622</c:v>
                </c:pt>
                <c:pt idx="221">
                  <c:v>4622.1000000000004</c:v>
                </c:pt>
                <c:pt idx="222">
                  <c:v>4622.2</c:v>
                </c:pt>
                <c:pt idx="223">
                  <c:v>4622.3</c:v>
                </c:pt>
                <c:pt idx="224">
                  <c:v>4622.3999999999996</c:v>
                </c:pt>
                <c:pt idx="225">
                  <c:v>4622.5</c:v>
                </c:pt>
                <c:pt idx="226">
                  <c:v>4622.6000000000004</c:v>
                </c:pt>
                <c:pt idx="227">
                  <c:v>4622.7</c:v>
                </c:pt>
                <c:pt idx="228">
                  <c:v>4622.8</c:v>
                </c:pt>
                <c:pt idx="229">
                  <c:v>4622.8999999999996</c:v>
                </c:pt>
                <c:pt idx="230">
                  <c:v>4623</c:v>
                </c:pt>
                <c:pt idx="231">
                  <c:v>4623.1000000000004</c:v>
                </c:pt>
                <c:pt idx="232">
                  <c:v>4623.2</c:v>
                </c:pt>
                <c:pt idx="233">
                  <c:v>4623.3</c:v>
                </c:pt>
                <c:pt idx="234">
                  <c:v>4623.3999999999996</c:v>
                </c:pt>
                <c:pt idx="235">
                  <c:v>4623.5</c:v>
                </c:pt>
                <c:pt idx="236">
                  <c:v>4623.6000000000004</c:v>
                </c:pt>
                <c:pt idx="237">
                  <c:v>4623.7</c:v>
                </c:pt>
                <c:pt idx="238">
                  <c:v>4623.8</c:v>
                </c:pt>
                <c:pt idx="239">
                  <c:v>4623.8999999999996</c:v>
                </c:pt>
                <c:pt idx="240">
                  <c:v>4624</c:v>
                </c:pt>
                <c:pt idx="241">
                  <c:v>4624.1000000000004</c:v>
                </c:pt>
                <c:pt idx="242">
                  <c:v>4624.2</c:v>
                </c:pt>
                <c:pt idx="243">
                  <c:v>4624.3</c:v>
                </c:pt>
                <c:pt idx="244">
                  <c:v>4624.3999999999996</c:v>
                </c:pt>
                <c:pt idx="245">
                  <c:v>4624.5</c:v>
                </c:pt>
                <c:pt idx="246">
                  <c:v>4624.6000000000004</c:v>
                </c:pt>
                <c:pt idx="247">
                  <c:v>4624.7</c:v>
                </c:pt>
                <c:pt idx="248">
                  <c:v>4624.8</c:v>
                </c:pt>
                <c:pt idx="249">
                  <c:v>4624.8999999999996</c:v>
                </c:pt>
                <c:pt idx="250">
                  <c:v>4625</c:v>
                </c:pt>
                <c:pt idx="251">
                  <c:v>4625.1000000000004</c:v>
                </c:pt>
                <c:pt idx="252">
                  <c:v>4625.2</c:v>
                </c:pt>
                <c:pt idx="253">
                  <c:v>4625.3</c:v>
                </c:pt>
                <c:pt idx="254">
                  <c:v>4625.3999999999996</c:v>
                </c:pt>
                <c:pt idx="255">
                  <c:v>4625.5</c:v>
                </c:pt>
                <c:pt idx="256">
                  <c:v>4625.6000000000004</c:v>
                </c:pt>
                <c:pt idx="257">
                  <c:v>4625.7</c:v>
                </c:pt>
                <c:pt idx="258">
                  <c:v>4625.8</c:v>
                </c:pt>
                <c:pt idx="259">
                  <c:v>4625.8999999999996</c:v>
                </c:pt>
                <c:pt idx="260">
                  <c:v>4626</c:v>
                </c:pt>
                <c:pt idx="261">
                  <c:v>4626.1000000000004</c:v>
                </c:pt>
                <c:pt idx="262">
                  <c:v>4626.2</c:v>
                </c:pt>
                <c:pt idx="263">
                  <c:v>4626.3</c:v>
                </c:pt>
                <c:pt idx="264">
                  <c:v>4626.3999999999996</c:v>
                </c:pt>
                <c:pt idx="265">
                  <c:v>4626.5</c:v>
                </c:pt>
                <c:pt idx="266">
                  <c:v>4626.6000000000004</c:v>
                </c:pt>
                <c:pt idx="267">
                  <c:v>4626.7</c:v>
                </c:pt>
                <c:pt idx="268">
                  <c:v>4626.8</c:v>
                </c:pt>
                <c:pt idx="269">
                  <c:v>4626.8999999999996</c:v>
                </c:pt>
                <c:pt idx="270">
                  <c:v>4627</c:v>
                </c:pt>
                <c:pt idx="271">
                  <c:v>4627.1000000000004</c:v>
                </c:pt>
                <c:pt idx="272">
                  <c:v>4627.2</c:v>
                </c:pt>
                <c:pt idx="273">
                  <c:v>4627.3</c:v>
                </c:pt>
                <c:pt idx="274">
                  <c:v>4627.3999999999996</c:v>
                </c:pt>
                <c:pt idx="275">
                  <c:v>4627.5</c:v>
                </c:pt>
                <c:pt idx="276">
                  <c:v>4627.6000000000004</c:v>
                </c:pt>
                <c:pt idx="277">
                  <c:v>4627.7</c:v>
                </c:pt>
                <c:pt idx="278">
                  <c:v>4627.8</c:v>
                </c:pt>
                <c:pt idx="279">
                  <c:v>4627.8999999999996</c:v>
                </c:pt>
                <c:pt idx="280">
                  <c:v>4628</c:v>
                </c:pt>
                <c:pt idx="281">
                  <c:v>4628.1000000000004</c:v>
                </c:pt>
                <c:pt idx="282">
                  <c:v>4628.2</c:v>
                </c:pt>
                <c:pt idx="283">
                  <c:v>4628.3</c:v>
                </c:pt>
                <c:pt idx="284">
                  <c:v>4628.3999999999996</c:v>
                </c:pt>
                <c:pt idx="285">
                  <c:v>4628.5</c:v>
                </c:pt>
                <c:pt idx="286">
                  <c:v>4628.6000000000004</c:v>
                </c:pt>
                <c:pt idx="287">
                  <c:v>4628.7</c:v>
                </c:pt>
                <c:pt idx="288">
                  <c:v>4628.8</c:v>
                </c:pt>
                <c:pt idx="289">
                  <c:v>4628.9000000000005</c:v>
                </c:pt>
                <c:pt idx="290">
                  <c:v>4629.0000000000009</c:v>
                </c:pt>
                <c:pt idx="291">
                  <c:v>4629.1000000000013</c:v>
                </c:pt>
                <c:pt idx="292">
                  <c:v>4629.2000000000016</c:v>
                </c:pt>
                <c:pt idx="293">
                  <c:v>4629.300000000002</c:v>
                </c:pt>
                <c:pt idx="294">
                  <c:v>4629.4000000000024</c:v>
                </c:pt>
                <c:pt idx="295">
                  <c:v>4629.5000000000027</c:v>
                </c:pt>
                <c:pt idx="296">
                  <c:v>4629.6000000000031</c:v>
                </c:pt>
                <c:pt idx="297">
                  <c:v>4629.7000000000035</c:v>
                </c:pt>
                <c:pt idx="298">
                  <c:v>4629.8000000000038</c:v>
                </c:pt>
                <c:pt idx="299">
                  <c:v>4629.9000000000042</c:v>
                </c:pt>
                <c:pt idx="300">
                  <c:v>4630.0000000000045</c:v>
                </c:pt>
                <c:pt idx="301">
                  <c:v>4630.1000000000049</c:v>
                </c:pt>
                <c:pt idx="302">
                  <c:v>4630.2</c:v>
                </c:pt>
                <c:pt idx="303">
                  <c:v>4630.3</c:v>
                </c:pt>
                <c:pt idx="304">
                  <c:v>4630.3999999999996</c:v>
                </c:pt>
                <c:pt idx="305">
                  <c:v>4630.5</c:v>
                </c:pt>
                <c:pt idx="306">
                  <c:v>4630.6000000000004</c:v>
                </c:pt>
                <c:pt idx="307">
                  <c:v>4630.7</c:v>
                </c:pt>
                <c:pt idx="308">
                  <c:v>4630.8</c:v>
                </c:pt>
                <c:pt idx="309">
                  <c:v>4630.8999999999996</c:v>
                </c:pt>
                <c:pt idx="310">
                  <c:v>4631</c:v>
                </c:pt>
                <c:pt idx="311">
                  <c:v>4631.1000000000004</c:v>
                </c:pt>
                <c:pt idx="312">
                  <c:v>4631.2</c:v>
                </c:pt>
                <c:pt idx="313">
                  <c:v>4631.3</c:v>
                </c:pt>
                <c:pt idx="314">
                  <c:v>4631.3999999999996</c:v>
                </c:pt>
                <c:pt idx="315">
                  <c:v>4631.5</c:v>
                </c:pt>
                <c:pt idx="316">
                  <c:v>4631.6000000000004</c:v>
                </c:pt>
                <c:pt idx="317">
                  <c:v>4631.7</c:v>
                </c:pt>
                <c:pt idx="318">
                  <c:v>4631.8</c:v>
                </c:pt>
                <c:pt idx="319">
                  <c:v>4631.8999999999996</c:v>
                </c:pt>
                <c:pt idx="320">
                  <c:v>4632</c:v>
                </c:pt>
                <c:pt idx="321">
                  <c:v>4632.1000000000004</c:v>
                </c:pt>
                <c:pt idx="322">
                  <c:v>4632.2</c:v>
                </c:pt>
                <c:pt idx="323">
                  <c:v>4632.3</c:v>
                </c:pt>
                <c:pt idx="324">
                  <c:v>4632.3999999999996</c:v>
                </c:pt>
                <c:pt idx="325">
                  <c:v>4632.5</c:v>
                </c:pt>
                <c:pt idx="326">
                  <c:v>4632.6000000000004</c:v>
                </c:pt>
                <c:pt idx="327">
                  <c:v>4632.7</c:v>
                </c:pt>
                <c:pt idx="328">
                  <c:v>4632.8</c:v>
                </c:pt>
                <c:pt idx="329">
                  <c:v>4632.8999999999996</c:v>
                </c:pt>
                <c:pt idx="330">
                  <c:v>4633</c:v>
                </c:pt>
                <c:pt idx="331">
                  <c:v>4633.1000000000004</c:v>
                </c:pt>
                <c:pt idx="332">
                  <c:v>4633.2</c:v>
                </c:pt>
                <c:pt idx="333">
                  <c:v>4633.3</c:v>
                </c:pt>
                <c:pt idx="334">
                  <c:v>4633.3999999999996</c:v>
                </c:pt>
                <c:pt idx="335">
                  <c:v>4633.5</c:v>
                </c:pt>
                <c:pt idx="336">
                  <c:v>4633.6000000000004</c:v>
                </c:pt>
                <c:pt idx="337">
                  <c:v>4633.7</c:v>
                </c:pt>
                <c:pt idx="338">
                  <c:v>4633.8</c:v>
                </c:pt>
                <c:pt idx="339">
                  <c:v>4633.8999999999996</c:v>
                </c:pt>
                <c:pt idx="340">
                  <c:v>4634</c:v>
                </c:pt>
                <c:pt idx="341">
                  <c:v>4634.1000000000004</c:v>
                </c:pt>
                <c:pt idx="342">
                  <c:v>4634.2</c:v>
                </c:pt>
                <c:pt idx="343">
                  <c:v>4634.3</c:v>
                </c:pt>
                <c:pt idx="344">
                  <c:v>4634.3999999999996</c:v>
                </c:pt>
                <c:pt idx="345">
                  <c:v>4634.5</c:v>
                </c:pt>
                <c:pt idx="346">
                  <c:v>4634.6000000000004</c:v>
                </c:pt>
                <c:pt idx="347">
                  <c:v>4634.7</c:v>
                </c:pt>
                <c:pt idx="348">
                  <c:v>4634.8</c:v>
                </c:pt>
                <c:pt idx="349">
                  <c:v>4634.8999999999996</c:v>
                </c:pt>
                <c:pt idx="350">
                  <c:v>4635</c:v>
                </c:pt>
                <c:pt idx="351">
                  <c:v>4635.1000000000004</c:v>
                </c:pt>
                <c:pt idx="352">
                  <c:v>4635.2</c:v>
                </c:pt>
                <c:pt idx="353">
                  <c:v>4635.3</c:v>
                </c:pt>
                <c:pt idx="354">
                  <c:v>4635.3999999999996</c:v>
                </c:pt>
                <c:pt idx="355">
                  <c:v>4635.5</c:v>
                </c:pt>
                <c:pt idx="356">
                  <c:v>4635.6000000000004</c:v>
                </c:pt>
                <c:pt idx="357">
                  <c:v>4635.7</c:v>
                </c:pt>
                <c:pt idx="358">
                  <c:v>4635.8</c:v>
                </c:pt>
                <c:pt idx="359">
                  <c:v>4635.8999999999996</c:v>
                </c:pt>
                <c:pt idx="360">
                  <c:v>4636</c:v>
                </c:pt>
                <c:pt idx="361">
                  <c:v>4636.1000000000004</c:v>
                </c:pt>
                <c:pt idx="362">
                  <c:v>4636.2</c:v>
                </c:pt>
                <c:pt idx="363">
                  <c:v>4636.3</c:v>
                </c:pt>
                <c:pt idx="364">
                  <c:v>4636.3999999999996</c:v>
                </c:pt>
                <c:pt idx="365">
                  <c:v>4636.5</c:v>
                </c:pt>
                <c:pt idx="366">
                  <c:v>4636.6000000000004</c:v>
                </c:pt>
                <c:pt idx="367">
                  <c:v>4636.7</c:v>
                </c:pt>
                <c:pt idx="368">
                  <c:v>4636.8</c:v>
                </c:pt>
                <c:pt idx="369">
                  <c:v>4636.8999999999996</c:v>
                </c:pt>
                <c:pt idx="370">
                  <c:v>4637</c:v>
                </c:pt>
                <c:pt idx="371">
                  <c:v>4637.1000000000004</c:v>
                </c:pt>
                <c:pt idx="372">
                  <c:v>4637.2</c:v>
                </c:pt>
                <c:pt idx="373">
                  <c:v>4637.3</c:v>
                </c:pt>
                <c:pt idx="374">
                  <c:v>4637.3999999999996</c:v>
                </c:pt>
                <c:pt idx="375">
                  <c:v>4637.5</c:v>
                </c:pt>
                <c:pt idx="376">
                  <c:v>4637.6000000000004</c:v>
                </c:pt>
                <c:pt idx="377">
                  <c:v>4637.7</c:v>
                </c:pt>
                <c:pt idx="378">
                  <c:v>4637.8</c:v>
                </c:pt>
                <c:pt idx="379">
                  <c:v>4637.8999999999996</c:v>
                </c:pt>
                <c:pt idx="380">
                  <c:v>4638</c:v>
                </c:pt>
                <c:pt idx="381">
                  <c:v>4638.1000000000004</c:v>
                </c:pt>
                <c:pt idx="382">
                  <c:v>4638.2</c:v>
                </c:pt>
                <c:pt idx="383">
                  <c:v>4638.3</c:v>
                </c:pt>
                <c:pt idx="384">
                  <c:v>4638.3999999999996</c:v>
                </c:pt>
                <c:pt idx="385">
                  <c:v>4638.5</c:v>
                </c:pt>
                <c:pt idx="386">
                  <c:v>4638.6000000000004</c:v>
                </c:pt>
                <c:pt idx="387">
                  <c:v>4638.7</c:v>
                </c:pt>
                <c:pt idx="388">
                  <c:v>4638.8</c:v>
                </c:pt>
                <c:pt idx="389">
                  <c:v>4638.8999999999996</c:v>
                </c:pt>
                <c:pt idx="390">
                  <c:v>4639</c:v>
                </c:pt>
                <c:pt idx="391">
                  <c:v>4639.1000000000004</c:v>
                </c:pt>
                <c:pt idx="392">
                  <c:v>4639.2</c:v>
                </c:pt>
                <c:pt idx="393">
                  <c:v>4639.3</c:v>
                </c:pt>
                <c:pt idx="394">
                  <c:v>4639.3999999999996</c:v>
                </c:pt>
                <c:pt idx="395">
                  <c:v>4639.5</c:v>
                </c:pt>
                <c:pt idx="396">
                  <c:v>4639.6000000000004</c:v>
                </c:pt>
                <c:pt idx="397">
                  <c:v>4639.7</c:v>
                </c:pt>
                <c:pt idx="398">
                  <c:v>4639.8</c:v>
                </c:pt>
                <c:pt idx="399">
                  <c:v>4639.8999999999996</c:v>
                </c:pt>
                <c:pt idx="400">
                  <c:v>4640</c:v>
                </c:pt>
                <c:pt idx="401">
                  <c:v>4640.1000000000004</c:v>
                </c:pt>
                <c:pt idx="402">
                  <c:v>4640.2</c:v>
                </c:pt>
                <c:pt idx="403">
                  <c:v>4640.3</c:v>
                </c:pt>
                <c:pt idx="404">
                  <c:v>4640.3999999999996</c:v>
                </c:pt>
                <c:pt idx="405">
                  <c:v>4640.5</c:v>
                </c:pt>
                <c:pt idx="406">
                  <c:v>4640.6000000000004</c:v>
                </c:pt>
                <c:pt idx="407">
                  <c:v>4640.7</c:v>
                </c:pt>
                <c:pt idx="408">
                  <c:v>4640.8</c:v>
                </c:pt>
                <c:pt idx="409">
                  <c:v>4640.8999999999996</c:v>
                </c:pt>
                <c:pt idx="410">
                  <c:v>4641</c:v>
                </c:pt>
                <c:pt idx="411">
                  <c:v>4641.1000000000004</c:v>
                </c:pt>
                <c:pt idx="412">
                  <c:v>4641.2</c:v>
                </c:pt>
                <c:pt idx="413">
                  <c:v>4641.3</c:v>
                </c:pt>
                <c:pt idx="414">
                  <c:v>4641.3999999999996</c:v>
                </c:pt>
                <c:pt idx="415">
                  <c:v>4641.5</c:v>
                </c:pt>
                <c:pt idx="416">
                  <c:v>4641.6000000000004</c:v>
                </c:pt>
                <c:pt idx="417">
                  <c:v>4641.7</c:v>
                </c:pt>
                <c:pt idx="418">
                  <c:v>4641.8</c:v>
                </c:pt>
                <c:pt idx="419">
                  <c:v>4641.8999999999996</c:v>
                </c:pt>
                <c:pt idx="420">
                  <c:v>4642</c:v>
                </c:pt>
                <c:pt idx="421">
                  <c:v>4642.1000000000004</c:v>
                </c:pt>
                <c:pt idx="422">
                  <c:v>4642.2</c:v>
                </c:pt>
                <c:pt idx="423">
                  <c:v>4642.3</c:v>
                </c:pt>
                <c:pt idx="424">
                  <c:v>4642.3999999999996</c:v>
                </c:pt>
                <c:pt idx="425">
                  <c:v>4642.5</c:v>
                </c:pt>
                <c:pt idx="426">
                  <c:v>4642.6000000000004</c:v>
                </c:pt>
                <c:pt idx="427">
                  <c:v>4642.7</c:v>
                </c:pt>
                <c:pt idx="428">
                  <c:v>4642.8</c:v>
                </c:pt>
                <c:pt idx="429">
                  <c:v>4642.8999999999996</c:v>
                </c:pt>
                <c:pt idx="430">
                  <c:v>4643</c:v>
                </c:pt>
                <c:pt idx="431">
                  <c:v>4643.1000000000004</c:v>
                </c:pt>
                <c:pt idx="432">
                  <c:v>4643.2</c:v>
                </c:pt>
                <c:pt idx="433">
                  <c:v>4643.3</c:v>
                </c:pt>
                <c:pt idx="434">
                  <c:v>4643.3999999999996</c:v>
                </c:pt>
                <c:pt idx="435">
                  <c:v>4643.5</c:v>
                </c:pt>
                <c:pt idx="436">
                  <c:v>4643.6000000000004</c:v>
                </c:pt>
                <c:pt idx="437">
                  <c:v>4643.7</c:v>
                </c:pt>
                <c:pt idx="438">
                  <c:v>4643.8</c:v>
                </c:pt>
                <c:pt idx="439">
                  <c:v>4643.8999999999996</c:v>
                </c:pt>
                <c:pt idx="440">
                  <c:v>4644</c:v>
                </c:pt>
                <c:pt idx="441">
                  <c:v>4644.1000000000004</c:v>
                </c:pt>
                <c:pt idx="442">
                  <c:v>4644.2</c:v>
                </c:pt>
                <c:pt idx="443">
                  <c:v>4644.3</c:v>
                </c:pt>
                <c:pt idx="444">
                  <c:v>4644.3999999999996</c:v>
                </c:pt>
                <c:pt idx="445">
                  <c:v>4644.5</c:v>
                </c:pt>
                <c:pt idx="446">
                  <c:v>4644.6000000000004</c:v>
                </c:pt>
                <c:pt idx="447">
                  <c:v>4644.7</c:v>
                </c:pt>
                <c:pt idx="448">
                  <c:v>4644.8</c:v>
                </c:pt>
                <c:pt idx="449">
                  <c:v>4644.8999999999996</c:v>
                </c:pt>
                <c:pt idx="450">
                  <c:v>4645</c:v>
                </c:pt>
                <c:pt idx="451">
                  <c:v>4645.1000000000004</c:v>
                </c:pt>
                <c:pt idx="452">
                  <c:v>4645.2</c:v>
                </c:pt>
                <c:pt idx="453">
                  <c:v>4645.3</c:v>
                </c:pt>
                <c:pt idx="454">
                  <c:v>4645.3999999999996</c:v>
                </c:pt>
                <c:pt idx="455">
                  <c:v>4645.5</c:v>
                </c:pt>
                <c:pt idx="456">
                  <c:v>4645.6000000000004</c:v>
                </c:pt>
                <c:pt idx="457">
                  <c:v>4645.7</c:v>
                </c:pt>
                <c:pt idx="458">
                  <c:v>4645.8</c:v>
                </c:pt>
                <c:pt idx="459">
                  <c:v>4645.8999999999996</c:v>
                </c:pt>
                <c:pt idx="460">
                  <c:v>4646</c:v>
                </c:pt>
                <c:pt idx="461">
                  <c:v>4646.1000000000004</c:v>
                </c:pt>
                <c:pt idx="462">
                  <c:v>4646.2</c:v>
                </c:pt>
                <c:pt idx="463">
                  <c:v>4646.3</c:v>
                </c:pt>
                <c:pt idx="464">
                  <c:v>4646.3999999999996</c:v>
                </c:pt>
                <c:pt idx="465">
                  <c:v>4646.5</c:v>
                </c:pt>
                <c:pt idx="466">
                  <c:v>4646.6000000000004</c:v>
                </c:pt>
                <c:pt idx="467">
                  <c:v>4646.7</c:v>
                </c:pt>
                <c:pt idx="468">
                  <c:v>4646.8</c:v>
                </c:pt>
                <c:pt idx="469">
                  <c:v>4646.8999999999996</c:v>
                </c:pt>
                <c:pt idx="470">
                  <c:v>4647</c:v>
                </c:pt>
                <c:pt idx="471">
                  <c:v>4647.1000000000004</c:v>
                </c:pt>
                <c:pt idx="472">
                  <c:v>4647.2</c:v>
                </c:pt>
                <c:pt idx="473">
                  <c:v>4647.3</c:v>
                </c:pt>
                <c:pt idx="474">
                  <c:v>4647.3999999999996</c:v>
                </c:pt>
                <c:pt idx="475">
                  <c:v>4647.5</c:v>
                </c:pt>
                <c:pt idx="476">
                  <c:v>4647.6000000000004</c:v>
                </c:pt>
                <c:pt idx="477">
                  <c:v>4647.7</c:v>
                </c:pt>
                <c:pt idx="478">
                  <c:v>4647.8</c:v>
                </c:pt>
                <c:pt idx="479">
                  <c:v>4647.8999999999996</c:v>
                </c:pt>
                <c:pt idx="480">
                  <c:v>4648</c:v>
                </c:pt>
                <c:pt idx="481">
                  <c:v>4648.1000000000004</c:v>
                </c:pt>
                <c:pt idx="482">
                  <c:v>4648.2</c:v>
                </c:pt>
                <c:pt idx="483">
                  <c:v>4648.3</c:v>
                </c:pt>
                <c:pt idx="484">
                  <c:v>4648.3999999999996</c:v>
                </c:pt>
                <c:pt idx="485">
                  <c:v>4648.5</c:v>
                </c:pt>
                <c:pt idx="486">
                  <c:v>4648.6000000000004</c:v>
                </c:pt>
                <c:pt idx="487">
                  <c:v>4648.7</c:v>
                </c:pt>
                <c:pt idx="488">
                  <c:v>4648.8</c:v>
                </c:pt>
                <c:pt idx="489">
                  <c:v>4648.8999999999996</c:v>
                </c:pt>
                <c:pt idx="490">
                  <c:v>4649</c:v>
                </c:pt>
                <c:pt idx="491">
                  <c:v>4649.1000000000004</c:v>
                </c:pt>
                <c:pt idx="492">
                  <c:v>4649.2</c:v>
                </c:pt>
                <c:pt idx="493">
                  <c:v>4649.3</c:v>
                </c:pt>
                <c:pt idx="494">
                  <c:v>4649.3999999999996</c:v>
                </c:pt>
                <c:pt idx="495">
                  <c:v>4649.5</c:v>
                </c:pt>
                <c:pt idx="496">
                  <c:v>4649.6000000000004</c:v>
                </c:pt>
                <c:pt idx="497">
                  <c:v>4649.7</c:v>
                </c:pt>
                <c:pt idx="498">
                  <c:v>4649.8</c:v>
                </c:pt>
                <c:pt idx="499">
                  <c:v>4649.8999999999996</c:v>
                </c:pt>
                <c:pt idx="500">
                  <c:v>4650</c:v>
                </c:pt>
                <c:pt idx="501">
                  <c:v>4650.1000000000004</c:v>
                </c:pt>
                <c:pt idx="502">
                  <c:v>4650.2</c:v>
                </c:pt>
                <c:pt idx="503">
                  <c:v>4650.3</c:v>
                </c:pt>
                <c:pt idx="504">
                  <c:v>4650.3999999999996</c:v>
                </c:pt>
                <c:pt idx="505">
                  <c:v>4650.5</c:v>
                </c:pt>
                <c:pt idx="506">
                  <c:v>4650.6000000000004</c:v>
                </c:pt>
                <c:pt idx="507">
                  <c:v>4650.7</c:v>
                </c:pt>
                <c:pt idx="508">
                  <c:v>4650.8</c:v>
                </c:pt>
                <c:pt idx="509">
                  <c:v>4650.8999999999996</c:v>
                </c:pt>
                <c:pt idx="510">
                  <c:v>4651</c:v>
                </c:pt>
                <c:pt idx="511">
                  <c:v>4651.1000000000004</c:v>
                </c:pt>
                <c:pt idx="512">
                  <c:v>4651.2</c:v>
                </c:pt>
                <c:pt idx="513">
                  <c:v>4651.3</c:v>
                </c:pt>
                <c:pt idx="514">
                  <c:v>4651.3999999999996</c:v>
                </c:pt>
                <c:pt idx="515">
                  <c:v>4651.5</c:v>
                </c:pt>
                <c:pt idx="516">
                  <c:v>4651.6000000000004</c:v>
                </c:pt>
                <c:pt idx="517">
                  <c:v>4651.7</c:v>
                </c:pt>
                <c:pt idx="518">
                  <c:v>4651.8</c:v>
                </c:pt>
                <c:pt idx="519">
                  <c:v>4651.8999999999996</c:v>
                </c:pt>
                <c:pt idx="520">
                  <c:v>4652</c:v>
                </c:pt>
                <c:pt idx="521">
                  <c:v>4652.1000000000004</c:v>
                </c:pt>
                <c:pt idx="522">
                  <c:v>4652.2</c:v>
                </c:pt>
                <c:pt idx="523">
                  <c:v>4652.3</c:v>
                </c:pt>
                <c:pt idx="524">
                  <c:v>4652.3999999999996</c:v>
                </c:pt>
                <c:pt idx="525">
                  <c:v>4652.5</c:v>
                </c:pt>
                <c:pt idx="526">
                  <c:v>4652.6000000000004</c:v>
                </c:pt>
                <c:pt idx="527">
                  <c:v>4652.7</c:v>
                </c:pt>
                <c:pt idx="528">
                  <c:v>4652.8</c:v>
                </c:pt>
                <c:pt idx="529">
                  <c:v>4652.8999999999996</c:v>
                </c:pt>
                <c:pt idx="530">
                  <c:v>4653</c:v>
                </c:pt>
                <c:pt idx="531">
                  <c:v>4653.1000000000004</c:v>
                </c:pt>
                <c:pt idx="532">
                  <c:v>4653.2</c:v>
                </c:pt>
                <c:pt idx="533">
                  <c:v>4653.3</c:v>
                </c:pt>
                <c:pt idx="534">
                  <c:v>4653.3999999999996</c:v>
                </c:pt>
                <c:pt idx="535">
                  <c:v>4653.5</c:v>
                </c:pt>
                <c:pt idx="536">
                  <c:v>4653.6000000000004</c:v>
                </c:pt>
                <c:pt idx="537">
                  <c:v>4653.7</c:v>
                </c:pt>
                <c:pt idx="538">
                  <c:v>4653.8</c:v>
                </c:pt>
                <c:pt idx="539">
                  <c:v>4653.8999999999996</c:v>
                </c:pt>
                <c:pt idx="540">
                  <c:v>4654</c:v>
                </c:pt>
                <c:pt idx="541">
                  <c:v>4654.1000000000004</c:v>
                </c:pt>
                <c:pt idx="542">
                  <c:v>4654.2</c:v>
                </c:pt>
                <c:pt idx="543">
                  <c:v>4654.3</c:v>
                </c:pt>
                <c:pt idx="544">
                  <c:v>4654.3999999999996</c:v>
                </c:pt>
                <c:pt idx="545">
                  <c:v>4654.5</c:v>
                </c:pt>
                <c:pt idx="546">
                  <c:v>4654.6000000000004</c:v>
                </c:pt>
                <c:pt idx="547">
                  <c:v>4654.7</c:v>
                </c:pt>
                <c:pt idx="548">
                  <c:v>4654.8</c:v>
                </c:pt>
                <c:pt idx="549">
                  <c:v>4654.8999999999996</c:v>
                </c:pt>
                <c:pt idx="550">
                  <c:v>4655</c:v>
                </c:pt>
                <c:pt idx="551">
                  <c:v>4655.1000000000004</c:v>
                </c:pt>
                <c:pt idx="552">
                  <c:v>4655.2</c:v>
                </c:pt>
                <c:pt idx="553">
                  <c:v>4655.3</c:v>
                </c:pt>
                <c:pt idx="554">
                  <c:v>4655.3999999999996</c:v>
                </c:pt>
                <c:pt idx="555">
                  <c:v>4655.5</c:v>
                </c:pt>
                <c:pt idx="556">
                  <c:v>4655.6000000000004</c:v>
                </c:pt>
                <c:pt idx="557">
                  <c:v>4655.7</c:v>
                </c:pt>
                <c:pt idx="558">
                  <c:v>4655.8</c:v>
                </c:pt>
                <c:pt idx="559">
                  <c:v>4655.8999999999996</c:v>
                </c:pt>
                <c:pt idx="560">
                  <c:v>4656</c:v>
                </c:pt>
                <c:pt idx="561">
                  <c:v>4656.1000000000004</c:v>
                </c:pt>
                <c:pt idx="562">
                  <c:v>4656.2</c:v>
                </c:pt>
                <c:pt idx="563">
                  <c:v>4656.3</c:v>
                </c:pt>
                <c:pt idx="564">
                  <c:v>4656.3999999999996</c:v>
                </c:pt>
                <c:pt idx="565">
                  <c:v>4656.5</c:v>
                </c:pt>
                <c:pt idx="566">
                  <c:v>4656.6000000000004</c:v>
                </c:pt>
                <c:pt idx="567">
                  <c:v>4656.7</c:v>
                </c:pt>
                <c:pt idx="568">
                  <c:v>4656.8</c:v>
                </c:pt>
                <c:pt idx="569">
                  <c:v>4656.8999999999996</c:v>
                </c:pt>
                <c:pt idx="570">
                  <c:v>4657</c:v>
                </c:pt>
                <c:pt idx="571">
                  <c:v>4657.1000000000004</c:v>
                </c:pt>
                <c:pt idx="572">
                  <c:v>4657.2</c:v>
                </c:pt>
                <c:pt idx="573">
                  <c:v>4657.3</c:v>
                </c:pt>
                <c:pt idx="574">
                  <c:v>4657.3999999999996</c:v>
                </c:pt>
                <c:pt idx="575">
                  <c:v>4657.5</c:v>
                </c:pt>
                <c:pt idx="576">
                  <c:v>4657.6000000000004</c:v>
                </c:pt>
                <c:pt idx="577">
                  <c:v>4657.7000000000007</c:v>
                </c:pt>
                <c:pt idx="578">
                  <c:v>4657.8000000000011</c:v>
                </c:pt>
                <c:pt idx="579">
                  <c:v>4657.9000000000015</c:v>
                </c:pt>
                <c:pt idx="580">
                  <c:v>4658.0000000000018</c:v>
                </c:pt>
                <c:pt idx="581">
                  <c:v>4658.1000000000022</c:v>
                </c:pt>
                <c:pt idx="582">
                  <c:v>4658.2000000000025</c:v>
                </c:pt>
                <c:pt idx="583">
                  <c:v>4658.3000000000029</c:v>
                </c:pt>
                <c:pt idx="584">
                  <c:v>4658.4000000000033</c:v>
                </c:pt>
                <c:pt idx="585">
                  <c:v>4658.5000000000036</c:v>
                </c:pt>
                <c:pt idx="586">
                  <c:v>4658.600000000004</c:v>
                </c:pt>
                <c:pt idx="587">
                  <c:v>4658.7000000000044</c:v>
                </c:pt>
                <c:pt idx="588">
                  <c:v>4658.8000000000047</c:v>
                </c:pt>
                <c:pt idx="589">
                  <c:v>4658.8999999999996</c:v>
                </c:pt>
                <c:pt idx="590">
                  <c:v>4659</c:v>
                </c:pt>
                <c:pt idx="591">
                  <c:v>4659.1000000000004</c:v>
                </c:pt>
                <c:pt idx="592">
                  <c:v>4659.2</c:v>
                </c:pt>
                <c:pt idx="593">
                  <c:v>4659.3</c:v>
                </c:pt>
                <c:pt idx="594">
                  <c:v>4659.3999999999996</c:v>
                </c:pt>
                <c:pt idx="595">
                  <c:v>4659.5</c:v>
                </c:pt>
                <c:pt idx="596">
                  <c:v>4659.6000000000004</c:v>
                </c:pt>
                <c:pt idx="597">
                  <c:v>4659.7</c:v>
                </c:pt>
                <c:pt idx="598">
                  <c:v>4659.8</c:v>
                </c:pt>
                <c:pt idx="599">
                  <c:v>4659.8999999999996</c:v>
                </c:pt>
                <c:pt idx="600">
                  <c:v>4660</c:v>
                </c:pt>
                <c:pt idx="601">
                  <c:v>4660.1000000000004</c:v>
                </c:pt>
                <c:pt idx="602">
                  <c:v>4660.2</c:v>
                </c:pt>
                <c:pt idx="603">
                  <c:v>4660.3</c:v>
                </c:pt>
                <c:pt idx="604">
                  <c:v>4660.3999999999996</c:v>
                </c:pt>
                <c:pt idx="605">
                  <c:v>4660.5</c:v>
                </c:pt>
                <c:pt idx="606">
                  <c:v>4660.6000000000004</c:v>
                </c:pt>
                <c:pt idx="607">
                  <c:v>4660.7</c:v>
                </c:pt>
                <c:pt idx="608">
                  <c:v>4660.8</c:v>
                </c:pt>
                <c:pt idx="609">
                  <c:v>4660.8999999999996</c:v>
                </c:pt>
                <c:pt idx="610">
                  <c:v>4661</c:v>
                </c:pt>
                <c:pt idx="611">
                  <c:v>4661.1000000000004</c:v>
                </c:pt>
                <c:pt idx="612">
                  <c:v>4661.2</c:v>
                </c:pt>
                <c:pt idx="613">
                  <c:v>4661.3</c:v>
                </c:pt>
                <c:pt idx="614">
                  <c:v>4661.3999999999996</c:v>
                </c:pt>
                <c:pt idx="615">
                  <c:v>4661.5</c:v>
                </c:pt>
                <c:pt idx="616">
                  <c:v>4661.6000000000004</c:v>
                </c:pt>
                <c:pt idx="617">
                  <c:v>4661.7</c:v>
                </c:pt>
                <c:pt idx="618">
                  <c:v>4661.8</c:v>
                </c:pt>
                <c:pt idx="619">
                  <c:v>4661.8999999999996</c:v>
                </c:pt>
                <c:pt idx="620">
                  <c:v>4662</c:v>
                </c:pt>
                <c:pt idx="621">
                  <c:v>4662.1000000000004</c:v>
                </c:pt>
                <c:pt idx="622">
                  <c:v>4662.2</c:v>
                </c:pt>
                <c:pt idx="623">
                  <c:v>4662.3</c:v>
                </c:pt>
                <c:pt idx="624">
                  <c:v>4662.3999999999996</c:v>
                </c:pt>
                <c:pt idx="625">
                  <c:v>4662.5</c:v>
                </c:pt>
                <c:pt idx="626">
                  <c:v>4662.6000000000004</c:v>
                </c:pt>
                <c:pt idx="627">
                  <c:v>4662.7</c:v>
                </c:pt>
                <c:pt idx="628">
                  <c:v>4662.8</c:v>
                </c:pt>
                <c:pt idx="629">
                  <c:v>4662.8999999999996</c:v>
                </c:pt>
                <c:pt idx="630">
                  <c:v>4663</c:v>
                </c:pt>
                <c:pt idx="631">
                  <c:v>4663.1000000000004</c:v>
                </c:pt>
                <c:pt idx="632">
                  <c:v>4663.2</c:v>
                </c:pt>
                <c:pt idx="633">
                  <c:v>4663.3</c:v>
                </c:pt>
                <c:pt idx="634">
                  <c:v>4663.3999999999996</c:v>
                </c:pt>
                <c:pt idx="635">
                  <c:v>4663.5</c:v>
                </c:pt>
                <c:pt idx="636">
                  <c:v>4663.6000000000004</c:v>
                </c:pt>
                <c:pt idx="637">
                  <c:v>4663.7</c:v>
                </c:pt>
                <c:pt idx="638">
                  <c:v>4663.8</c:v>
                </c:pt>
                <c:pt idx="639">
                  <c:v>4663.8999999999996</c:v>
                </c:pt>
                <c:pt idx="640">
                  <c:v>4664</c:v>
                </c:pt>
                <c:pt idx="641">
                  <c:v>4664.1000000000004</c:v>
                </c:pt>
                <c:pt idx="642">
                  <c:v>4664.2</c:v>
                </c:pt>
                <c:pt idx="643">
                  <c:v>4664.3</c:v>
                </c:pt>
                <c:pt idx="644">
                  <c:v>4664.3999999999996</c:v>
                </c:pt>
                <c:pt idx="645">
                  <c:v>4664.5</c:v>
                </c:pt>
                <c:pt idx="646">
                  <c:v>4664.6000000000004</c:v>
                </c:pt>
                <c:pt idx="647">
                  <c:v>4664.7</c:v>
                </c:pt>
                <c:pt idx="648">
                  <c:v>4664.8</c:v>
                </c:pt>
                <c:pt idx="649">
                  <c:v>4664.8999999999996</c:v>
                </c:pt>
                <c:pt idx="650">
                  <c:v>4665</c:v>
                </c:pt>
                <c:pt idx="651">
                  <c:v>4665.1000000000004</c:v>
                </c:pt>
                <c:pt idx="652">
                  <c:v>4665.2</c:v>
                </c:pt>
                <c:pt idx="653">
                  <c:v>4665.3</c:v>
                </c:pt>
                <c:pt idx="654">
                  <c:v>4665.3999999999996</c:v>
                </c:pt>
                <c:pt idx="655">
                  <c:v>4665.5</c:v>
                </c:pt>
                <c:pt idx="656">
                  <c:v>4665.6000000000004</c:v>
                </c:pt>
                <c:pt idx="657">
                  <c:v>4665.7</c:v>
                </c:pt>
                <c:pt idx="658">
                  <c:v>4665.8</c:v>
                </c:pt>
                <c:pt idx="659">
                  <c:v>4665.8999999999996</c:v>
                </c:pt>
                <c:pt idx="660">
                  <c:v>4666</c:v>
                </c:pt>
                <c:pt idx="661">
                  <c:v>4666.1000000000004</c:v>
                </c:pt>
                <c:pt idx="662">
                  <c:v>4666.2</c:v>
                </c:pt>
                <c:pt idx="663">
                  <c:v>4666.3</c:v>
                </c:pt>
                <c:pt idx="664">
                  <c:v>4666.3999999999996</c:v>
                </c:pt>
                <c:pt idx="665">
                  <c:v>4666.5</c:v>
                </c:pt>
                <c:pt idx="666">
                  <c:v>4666.6000000000004</c:v>
                </c:pt>
                <c:pt idx="667">
                  <c:v>4666.7</c:v>
                </c:pt>
                <c:pt idx="668">
                  <c:v>4666.8</c:v>
                </c:pt>
                <c:pt idx="669">
                  <c:v>4666.8999999999996</c:v>
                </c:pt>
                <c:pt idx="670">
                  <c:v>4667</c:v>
                </c:pt>
                <c:pt idx="671">
                  <c:v>4667.1000000000004</c:v>
                </c:pt>
                <c:pt idx="672">
                  <c:v>4667.2</c:v>
                </c:pt>
                <c:pt idx="673">
                  <c:v>4667.3</c:v>
                </c:pt>
                <c:pt idx="674">
                  <c:v>4667.3999999999996</c:v>
                </c:pt>
                <c:pt idx="675">
                  <c:v>4667.5</c:v>
                </c:pt>
                <c:pt idx="676">
                  <c:v>4667.6000000000004</c:v>
                </c:pt>
                <c:pt idx="677">
                  <c:v>4667.7</c:v>
                </c:pt>
                <c:pt idx="678">
                  <c:v>4667.8</c:v>
                </c:pt>
                <c:pt idx="679">
                  <c:v>4667.8999999999996</c:v>
                </c:pt>
                <c:pt idx="680">
                  <c:v>4668</c:v>
                </c:pt>
                <c:pt idx="681">
                  <c:v>4668.1000000000004</c:v>
                </c:pt>
                <c:pt idx="682">
                  <c:v>4668.2</c:v>
                </c:pt>
                <c:pt idx="683">
                  <c:v>4668.3</c:v>
                </c:pt>
                <c:pt idx="684">
                  <c:v>4668.3999999999996</c:v>
                </c:pt>
                <c:pt idx="685">
                  <c:v>4668.5</c:v>
                </c:pt>
                <c:pt idx="686">
                  <c:v>4668.6000000000004</c:v>
                </c:pt>
                <c:pt idx="687">
                  <c:v>4668.7</c:v>
                </c:pt>
                <c:pt idx="688">
                  <c:v>4668.8</c:v>
                </c:pt>
                <c:pt idx="689">
                  <c:v>4668.8999999999996</c:v>
                </c:pt>
                <c:pt idx="690">
                  <c:v>4669</c:v>
                </c:pt>
                <c:pt idx="691">
                  <c:v>4669.1000000000004</c:v>
                </c:pt>
                <c:pt idx="692">
                  <c:v>4669.2</c:v>
                </c:pt>
                <c:pt idx="693">
                  <c:v>4669.3</c:v>
                </c:pt>
                <c:pt idx="694">
                  <c:v>4669.3999999999996</c:v>
                </c:pt>
                <c:pt idx="695">
                  <c:v>4669.5</c:v>
                </c:pt>
                <c:pt idx="696">
                  <c:v>4669.6000000000004</c:v>
                </c:pt>
                <c:pt idx="697">
                  <c:v>4669.7</c:v>
                </c:pt>
                <c:pt idx="698">
                  <c:v>4669.8</c:v>
                </c:pt>
                <c:pt idx="699">
                  <c:v>4669.8999999999996</c:v>
                </c:pt>
                <c:pt idx="700">
                  <c:v>4670</c:v>
                </c:pt>
                <c:pt idx="701">
                  <c:v>4670.1000000000004</c:v>
                </c:pt>
                <c:pt idx="702">
                  <c:v>4670.2</c:v>
                </c:pt>
                <c:pt idx="703">
                  <c:v>4670.3</c:v>
                </c:pt>
                <c:pt idx="704">
                  <c:v>4670.3999999999996</c:v>
                </c:pt>
                <c:pt idx="705">
                  <c:v>4670.5</c:v>
                </c:pt>
                <c:pt idx="706">
                  <c:v>4670.6000000000004</c:v>
                </c:pt>
                <c:pt idx="707">
                  <c:v>4670.7</c:v>
                </c:pt>
                <c:pt idx="708">
                  <c:v>4670.8</c:v>
                </c:pt>
                <c:pt idx="709">
                  <c:v>4670.8999999999996</c:v>
                </c:pt>
                <c:pt idx="710">
                  <c:v>4671</c:v>
                </c:pt>
                <c:pt idx="711">
                  <c:v>4671.1000000000004</c:v>
                </c:pt>
                <c:pt idx="712">
                  <c:v>4671.2</c:v>
                </c:pt>
                <c:pt idx="713">
                  <c:v>4671.3</c:v>
                </c:pt>
                <c:pt idx="714">
                  <c:v>4671.3999999999996</c:v>
                </c:pt>
                <c:pt idx="715">
                  <c:v>4671.5</c:v>
                </c:pt>
                <c:pt idx="716">
                  <c:v>4671.6000000000004</c:v>
                </c:pt>
                <c:pt idx="717">
                  <c:v>4671.7</c:v>
                </c:pt>
                <c:pt idx="718">
                  <c:v>4671.8</c:v>
                </c:pt>
                <c:pt idx="719">
                  <c:v>4671.8999999999996</c:v>
                </c:pt>
                <c:pt idx="720">
                  <c:v>4672</c:v>
                </c:pt>
                <c:pt idx="721">
                  <c:v>4672.1000000000004</c:v>
                </c:pt>
                <c:pt idx="722">
                  <c:v>4672.2</c:v>
                </c:pt>
                <c:pt idx="723">
                  <c:v>4672.3</c:v>
                </c:pt>
                <c:pt idx="724">
                  <c:v>4672.3999999999996</c:v>
                </c:pt>
                <c:pt idx="725">
                  <c:v>4672.5</c:v>
                </c:pt>
                <c:pt idx="726">
                  <c:v>4672.6000000000004</c:v>
                </c:pt>
                <c:pt idx="727">
                  <c:v>4672.7</c:v>
                </c:pt>
                <c:pt idx="728">
                  <c:v>4672.8</c:v>
                </c:pt>
                <c:pt idx="729">
                  <c:v>4672.8999999999996</c:v>
                </c:pt>
                <c:pt idx="730">
                  <c:v>4673</c:v>
                </c:pt>
              </c:numCache>
            </c:numRef>
          </c:cat>
          <c:val>
            <c:numRef>
              <c:f>'Elevation-Area-Storage'!$C$5:$C$735</c:f>
              <c:numCache>
                <c:formatCode>0.0</c:formatCode>
                <c:ptCount val="731"/>
                <c:pt idx="0">
                  <c:v>10</c:v>
                </c:pt>
                <c:pt idx="1">
                  <c:v>11.1</c:v>
                </c:pt>
                <c:pt idx="2">
                  <c:v>12.2</c:v>
                </c:pt>
                <c:pt idx="3">
                  <c:v>13.3</c:v>
                </c:pt>
                <c:pt idx="4">
                  <c:v>14.5</c:v>
                </c:pt>
                <c:pt idx="5">
                  <c:v>15.8</c:v>
                </c:pt>
                <c:pt idx="6">
                  <c:v>17.100000000000001</c:v>
                </c:pt>
                <c:pt idx="7">
                  <c:v>18.5</c:v>
                </c:pt>
                <c:pt idx="8">
                  <c:v>19.899999999999999</c:v>
                </c:pt>
                <c:pt idx="9">
                  <c:v>21.4</c:v>
                </c:pt>
                <c:pt idx="10">
                  <c:v>23</c:v>
                </c:pt>
                <c:pt idx="11">
                  <c:v>24.6</c:v>
                </c:pt>
                <c:pt idx="12">
                  <c:v>26.4</c:v>
                </c:pt>
                <c:pt idx="13">
                  <c:v>28.2</c:v>
                </c:pt>
                <c:pt idx="14">
                  <c:v>30.2</c:v>
                </c:pt>
                <c:pt idx="15">
                  <c:v>32.4</c:v>
                </c:pt>
                <c:pt idx="16">
                  <c:v>34.6</c:v>
                </c:pt>
                <c:pt idx="17">
                  <c:v>37</c:v>
                </c:pt>
                <c:pt idx="18">
                  <c:v>39.5</c:v>
                </c:pt>
                <c:pt idx="19">
                  <c:v>42.2</c:v>
                </c:pt>
                <c:pt idx="20">
                  <c:v>44.9</c:v>
                </c:pt>
                <c:pt idx="21">
                  <c:v>47.8</c:v>
                </c:pt>
                <c:pt idx="22">
                  <c:v>50.7</c:v>
                </c:pt>
                <c:pt idx="23">
                  <c:v>53.6</c:v>
                </c:pt>
                <c:pt idx="24">
                  <c:v>56.7</c:v>
                </c:pt>
                <c:pt idx="25">
                  <c:v>59.7</c:v>
                </c:pt>
                <c:pt idx="26">
                  <c:v>62.9</c:v>
                </c:pt>
                <c:pt idx="27">
                  <c:v>66.099999999999994</c:v>
                </c:pt>
                <c:pt idx="28">
                  <c:v>69.3</c:v>
                </c:pt>
                <c:pt idx="29">
                  <c:v>72.599999999999994</c:v>
                </c:pt>
                <c:pt idx="30">
                  <c:v>76</c:v>
                </c:pt>
                <c:pt idx="31">
                  <c:v>79.5</c:v>
                </c:pt>
                <c:pt idx="32">
                  <c:v>83.1</c:v>
                </c:pt>
                <c:pt idx="33">
                  <c:v>86.9</c:v>
                </c:pt>
                <c:pt idx="34">
                  <c:v>90.9</c:v>
                </c:pt>
                <c:pt idx="35">
                  <c:v>95</c:v>
                </c:pt>
                <c:pt idx="36">
                  <c:v>99.2</c:v>
                </c:pt>
                <c:pt idx="37">
                  <c:v>103.6</c:v>
                </c:pt>
                <c:pt idx="38">
                  <c:v>108.2</c:v>
                </c:pt>
                <c:pt idx="39">
                  <c:v>113</c:v>
                </c:pt>
                <c:pt idx="40">
                  <c:v>117.8</c:v>
                </c:pt>
                <c:pt idx="41">
                  <c:v>122.8</c:v>
                </c:pt>
                <c:pt idx="42">
                  <c:v>127.9</c:v>
                </c:pt>
                <c:pt idx="43">
                  <c:v>132.9</c:v>
                </c:pt>
                <c:pt idx="44">
                  <c:v>138</c:v>
                </c:pt>
                <c:pt idx="45">
                  <c:v>143.19999999999999</c:v>
                </c:pt>
                <c:pt idx="46">
                  <c:v>148.4</c:v>
                </c:pt>
                <c:pt idx="47">
                  <c:v>153.6</c:v>
                </c:pt>
                <c:pt idx="48">
                  <c:v>158.9</c:v>
                </c:pt>
                <c:pt idx="49">
                  <c:v>164.2</c:v>
                </c:pt>
                <c:pt idx="50">
                  <c:v>169.6</c:v>
                </c:pt>
                <c:pt idx="51">
                  <c:v>175</c:v>
                </c:pt>
                <c:pt idx="52">
                  <c:v>180.5</c:v>
                </c:pt>
                <c:pt idx="53">
                  <c:v>186.1</c:v>
                </c:pt>
                <c:pt idx="54">
                  <c:v>191.8</c:v>
                </c:pt>
                <c:pt idx="55">
                  <c:v>197.6</c:v>
                </c:pt>
                <c:pt idx="56">
                  <c:v>203.5</c:v>
                </c:pt>
                <c:pt idx="57">
                  <c:v>209.4</c:v>
                </c:pt>
                <c:pt idx="58">
                  <c:v>215.4</c:v>
                </c:pt>
                <c:pt idx="59">
                  <c:v>221.5</c:v>
                </c:pt>
                <c:pt idx="60">
                  <c:v>227.7</c:v>
                </c:pt>
                <c:pt idx="61">
                  <c:v>234</c:v>
                </c:pt>
                <c:pt idx="62">
                  <c:v>240.3</c:v>
                </c:pt>
                <c:pt idx="63">
                  <c:v>246.6</c:v>
                </c:pt>
                <c:pt idx="64">
                  <c:v>253</c:v>
                </c:pt>
                <c:pt idx="65">
                  <c:v>259.39999999999998</c:v>
                </c:pt>
                <c:pt idx="66">
                  <c:v>265.8</c:v>
                </c:pt>
                <c:pt idx="67">
                  <c:v>272.3</c:v>
                </c:pt>
                <c:pt idx="68">
                  <c:v>278.89999999999998</c:v>
                </c:pt>
                <c:pt idx="69">
                  <c:v>285.39999999999998</c:v>
                </c:pt>
                <c:pt idx="70">
                  <c:v>292</c:v>
                </c:pt>
                <c:pt idx="71">
                  <c:v>298.7</c:v>
                </c:pt>
                <c:pt idx="72">
                  <c:v>305.5</c:v>
                </c:pt>
                <c:pt idx="73">
                  <c:v>312.39999999999998</c:v>
                </c:pt>
                <c:pt idx="74">
                  <c:v>319.39999999999998</c:v>
                </c:pt>
                <c:pt idx="75">
                  <c:v>326.60000000000002</c:v>
                </c:pt>
                <c:pt idx="76">
                  <c:v>333.8</c:v>
                </c:pt>
                <c:pt idx="77">
                  <c:v>341.2</c:v>
                </c:pt>
                <c:pt idx="78">
                  <c:v>348.7</c:v>
                </c:pt>
                <c:pt idx="79">
                  <c:v>356.3</c:v>
                </c:pt>
                <c:pt idx="80">
                  <c:v>364</c:v>
                </c:pt>
                <c:pt idx="81">
                  <c:v>371.8</c:v>
                </c:pt>
                <c:pt idx="82">
                  <c:v>379.7</c:v>
                </c:pt>
                <c:pt idx="83">
                  <c:v>387.5</c:v>
                </c:pt>
                <c:pt idx="84">
                  <c:v>395.5</c:v>
                </c:pt>
                <c:pt idx="85">
                  <c:v>403.4</c:v>
                </c:pt>
                <c:pt idx="86">
                  <c:v>411.4</c:v>
                </c:pt>
                <c:pt idx="87">
                  <c:v>419.4</c:v>
                </c:pt>
                <c:pt idx="88">
                  <c:v>427.5</c:v>
                </c:pt>
                <c:pt idx="89">
                  <c:v>435.6</c:v>
                </c:pt>
                <c:pt idx="90">
                  <c:v>443.7</c:v>
                </c:pt>
                <c:pt idx="91">
                  <c:v>451.9</c:v>
                </c:pt>
                <c:pt idx="92">
                  <c:v>460.2</c:v>
                </c:pt>
                <c:pt idx="93">
                  <c:v>468.6</c:v>
                </c:pt>
                <c:pt idx="94">
                  <c:v>477</c:v>
                </c:pt>
                <c:pt idx="95">
                  <c:v>485.6</c:v>
                </c:pt>
                <c:pt idx="96">
                  <c:v>494.3</c:v>
                </c:pt>
                <c:pt idx="97">
                  <c:v>503</c:v>
                </c:pt>
                <c:pt idx="98">
                  <c:v>511.9</c:v>
                </c:pt>
                <c:pt idx="99">
                  <c:v>520.9</c:v>
                </c:pt>
                <c:pt idx="100">
                  <c:v>529.9</c:v>
                </c:pt>
                <c:pt idx="101">
                  <c:v>539</c:v>
                </c:pt>
                <c:pt idx="102">
                  <c:v>548.20000000000005</c:v>
                </c:pt>
                <c:pt idx="103">
                  <c:v>557.4</c:v>
                </c:pt>
                <c:pt idx="104">
                  <c:v>566.6</c:v>
                </c:pt>
                <c:pt idx="105">
                  <c:v>575.9</c:v>
                </c:pt>
                <c:pt idx="106">
                  <c:v>585.20000000000005</c:v>
                </c:pt>
                <c:pt idx="107">
                  <c:v>594.6</c:v>
                </c:pt>
                <c:pt idx="108">
                  <c:v>604</c:v>
                </c:pt>
                <c:pt idx="109">
                  <c:v>613.4</c:v>
                </c:pt>
                <c:pt idx="110">
                  <c:v>622.9</c:v>
                </c:pt>
                <c:pt idx="111">
                  <c:v>632.5</c:v>
                </c:pt>
                <c:pt idx="112">
                  <c:v>642.1</c:v>
                </c:pt>
                <c:pt idx="113">
                  <c:v>651.79999999999995</c:v>
                </c:pt>
                <c:pt idx="114">
                  <c:v>661.6</c:v>
                </c:pt>
                <c:pt idx="115">
                  <c:v>671.5</c:v>
                </c:pt>
                <c:pt idx="116">
                  <c:v>681.5</c:v>
                </c:pt>
                <c:pt idx="117">
                  <c:v>691.6</c:v>
                </c:pt>
                <c:pt idx="118">
                  <c:v>701.8</c:v>
                </c:pt>
                <c:pt idx="119">
                  <c:v>712</c:v>
                </c:pt>
                <c:pt idx="120">
                  <c:v>722.4</c:v>
                </c:pt>
                <c:pt idx="121">
                  <c:v>732.8</c:v>
                </c:pt>
                <c:pt idx="122">
                  <c:v>743.3</c:v>
                </c:pt>
                <c:pt idx="123">
                  <c:v>753.8</c:v>
                </c:pt>
                <c:pt idx="124">
                  <c:v>764.3</c:v>
                </c:pt>
                <c:pt idx="125">
                  <c:v>775</c:v>
                </c:pt>
                <c:pt idx="126">
                  <c:v>785.6</c:v>
                </c:pt>
                <c:pt idx="127">
                  <c:v>796.4</c:v>
                </c:pt>
                <c:pt idx="128">
                  <c:v>807.1</c:v>
                </c:pt>
                <c:pt idx="129">
                  <c:v>817.9</c:v>
                </c:pt>
                <c:pt idx="130">
                  <c:v>828.8</c:v>
                </c:pt>
                <c:pt idx="131">
                  <c:v>839.8</c:v>
                </c:pt>
                <c:pt idx="132">
                  <c:v>850.8</c:v>
                </c:pt>
                <c:pt idx="133">
                  <c:v>861.9</c:v>
                </c:pt>
                <c:pt idx="134">
                  <c:v>873.1</c:v>
                </c:pt>
                <c:pt idx="135">
                  <c:v>884.3</c:v>
                </c:pt>
                <c:pt idx="136">
                  <c:v>895.7</c:v>
                </c:pt>
                <c:pt idx="137">
                  <c:v>907.1</c:v>
                </c:pt>
                <c:pt idx="138">
                  <c:v>918.6</c:v>
                </c:pt>
                <c:pt idx="139">
                  <c:v>930.2</c:v>
                </c:pt>
                <c:pt idx="140">
                  <c:v>941.9</c:v>
                </c:pt>
                <c:pt idx="141">
                  <c:v>953.6</c:v>
                </c:pt>
                <c:pt idx="142">
                  <c:v>965.4</c:v>
                </c:pt>
                <c:pt idx="143">
                  <c:v>977.2</c:v>
                </c:pt>
                <c:pt idx="144">
                  <c:v>989.1</c:v>
                </c:pt>
                <c:pt idx="145">
                  <c:v>1001</c:v>
                </c:pt>
                <c:pt idx="146">
                  <c:v>1013</c:v>
                </c:pt>
                <c:pt idx="147">
                  <c:v>1025</c:v>
                </c:pt>
                <c:pt idx="148">
                  <c:v>1037.0999999999999</c:v>
                </c:pt>
                <c:pt idx="149">
                  <c:v>1049.2</c:v>
                </c:pt>
                <c:pt idx="150">
                  <c:v>1061.3</c:v>
                </c:pt>
                <c:pt idx="151">
                  <c:v>1073.5999999999999</c:v>
                </c:pt>
                <c:pt idx="152">
                  <c:v>1085.9000000000001</c:v>
                </c:pt>
                <c:pt idx="153">
                  <c:v>1098.3</c:v>
                </c:pt>
                <c:pt idx="154">
                  <c:v>1110.8</c:v>
                </c:pt>
                <c:pt idx="155">
                  <c:v>1123.4000000000001</c:v>
                </c:pt>
                <c:pt idx="156">
                  <c:v>1136.2</c:v>
                </c:pt>
                <c:pt idx="157">
                  <c:v>1149</c:v>
                </c:pt>
                <c:pt idx="158">
                  <c:v>1161.8</c:v>
                </c:pt>
                <c:pt idx="159">
                  <c:v>1174.8</c:v>
                </c:pt>
                <c:pt idx="160">
                  <c:v>1187.9000000000001</c:v>
                </c:pt>
                <c:pt idx="161">
                  <c:v>1201.0999999999999</c:v>
                </c:pt>
                <c:pt idx="162">
                  <c:v>1214.3</c:v>
                </c:pt>
                <c:pt idx="163">
                  <c:v>1227.5</c:v>
                </c:pt>
                <c:pt idx="164">
                  <c:v>1240.8</c:v>
                </c:pt>
                <c:pt idx="165">
                  <c:v>1254.2</c:v>
                </c:pt>
                <c:pt idx="166">
                  <c:v>1267.5999999999999</c:v>
                </c:pt>
                <c:pt idx="167">
                  <c:v>1281</c:v>
                </c:pt>
                <c:pt idx="168">
                  <c:v>1294.5</c:v>
                </c:pt>
                <c:pt idx="169">
                  <c:v>1308.0999999999999</c:v>
                </c:pt>
                <c:pt idx="170">
                  <c:v>1321.7</c:v>
                </c:pt>
                <c:pt idx="171">
                  <c:v>1335.4</c:v>
                </c:pt>
                <c:pt idx="172">
                  <c:v>1349.1</c:v>
                </c:pt>
                <c:pt idx="173">
                  <c:v>1363</c:v>
                </c:pt>
                <c:pt idx="174">
                  <c:v>1377</c:v>
                </c:pt>
                <c:pt idx="175">
                  <c:v>1391</c:v>
                </c:pt>
                <c:pt idx="176">
                  <c:v>1405.1</c:v>
                </c:pt>
                <c:pt idx="177">
                  <c:v>1419.4</c:v>
                </c:pt>
                <c:pt idx="178">
                  <c:v>1433.7</c:v>
                </c:pt>
                <c:pt idx="179">
                  <c:v>1448.1</c:v>
                </c:pt>
                <c:pt idx="180">
                  <c:v>1462.6</c:v>
                </c:pt>
                <c:pt idx="181">
                  <c:v>1477.2</c:v>
                </c:pt>
                <c:pt idx="182">
                  <c:v>1491.8</c:v>
                </c:pt>
                <c:pt idx="183">
                  <c:v>1506.5</c:v>
                </c:pt>
                <c:pt idx="184">
                  <c:v>1521.2</c:v>
                </c:pt>
                <c:pt idx="185">
                  <c:v>1536</c:v>
                </c:pt>
                <c:pt idx="186">
                  <c:v>1550.8</c:v>
                </c:pt>
                <c:pt idx="187">
                  <c:v>1565.7</c:v>
                </c:pt>
                <c:pt idx="188">
                  <c:v>1580.6</c:v>
                </c:pt>
                <c:pt idx="189">
                  <c:v>1595.6</c:v>
                </c:pt>
                <c:pt idx="190">
                  <c:v>1610.6</c:v>
                </c:pt>
                <c:pt idx="191">
                  <c:v>1625.7</c:v>
                </c:pt>
                <c:pt idx="192">
                  <c:v>1640.9</c:v>
                </c:pt>
                <c:pt idx="193">
                  <c:v>1656.1</c:v>
                </c:pt>
                <c:pt idx="194">
                  <c:v>1671.5</c:v>
                </c:pt>
                <c:pt idx="195">
                  <c:v>1686.9</c:v>
                </c:pt>
                <c:pt idx="196">
                  <c:v>1702.4</c:v>
                </c:pt>
                <c:pt idx="197">
                  <c:v>1718</c:v>
                </c:pt>
                <c:pt idx="198">
                  <c:v>1733.7</c:v>
                </c:pt>
                <c:pt idx="199">
                  <c:v>1749.5</c:v>
                </c:pt>
                <c:pt idx="200">
                  <c:v>1765.4</c:v>
                </c:pt>
                <c:pt idx="201">
                  <c:v>1781.4</c:v>
                </c:pt>
                <c:pt idx="202">
                  <c:v>1797.4</c:v>
                </c:pt>
                <c:pt idx="203">
                  <c:v>1813.4</c:v>
                </c:pt>
                <c:pt idx="204">
                  <c:v>1829.6</c:v>
                </c:pt>
                <c:pt idx="205">
                  <c:v>1845.7</c:v>
                </c:pt>
                <c:pt idx="206">
                  <c:v>1862</c:v>
                </c:pt>
                <c:pt idx="207">
                  <c:v>1878.3</c:v>
                </c:pt>
                <c:pt idx="208">
                  <c:v>1894.6</c:v>
                </c:pt>
                <c:pt idx="209">
                  <c:v>1911</c:v>
                </c:pt>
                <c:pt idx="210">
                  <c:v>1927.5</c:v>
                </c:pt>
                <c:pt idx="211">
                  <c:v>1944</c:v>
                </c:pt>
                <c:pt idx="212">
                  <c:v>1960.6</c:v>
                </c:pt>
                <c:pt idx="213">
                  <c:v>1977.3</c:v>
                </c:pt>
                <c:pt idx="214">
                  <c:v>1994.2</c:v>
                </c:pt>
                <c:pt idx="215">
                  <c:v>2011.1</c:v>
                </c:pt>
                <c:pt idx="216">
                  <c:v>2028.1</c:v>
                </c:pt>
                <c:pt idx="217">
                  <c:v>2045.2</c:v>
                </c:pt>
                <c:pt idx="218">
                  <c:v>2062.4</c:v>
                </c:pt>
                <c:pt idx="219">
                  <c:v>2079.6999999999998</c:v>
                </c:pt>
                <c:pt idx="220">
                  <c:v>2097.1</c:v>
                </c:pt>
                <c:pt idx="221">
                  <c:v>2114.5</c:v>
                </c:pt>
                <c:pt idx="222">
                  <c:v>2132</c:v>
                </c:pt>
                <c:pt idx="223">
                  <c:v>2149.6</c:v>
                </c:pt>
                <c:pt idx="224">
                  <c:v>2167.1999999999998</c:v>
                </c:pt>
                <c:pt idx="225">
                  <c:v>2184.8000000000002</c:v>
                </c:pt>
                <c:pt idx="226">
                  <c:v>2202.5</c:v>
                </c:pt>
                <c:pt idx="227">
                  <c:v>2220.3000000000002</c:v>
                </c:pt>
                <c:pt idx="228">
                  <c:v>2238.1</c:v>
                </c:pt>
                <c:pt idx="229">
                  <c:v>2255.9</c:v>
                </c:pt>
                <c:pt idx="230">
                  <c:v>2273.8000000000002</c:v>
                </c:pt>
                <c:pt idx="231">
                  <c:v>2291.8000000000002</c:v>
                </c:pt>
                <c:pt idx="232">
                  <c:v>2309.8000000000002</c:v>
                </c:pt>
                <c:pt idx="233">
                  <c:v>2328</c:v>
                </c:pt>
                <c:pt idx="234">
                  <c:v>2346.1999999999998</c:v>
                </c:pt>
                <c:pt idx="235">
                  <c:v>2364.5</c:v>
                </c:pt>
                <c:pt idx="236">
                  <c:v>2382.9</c:v>
                </c:pt>
                <c:pt idx="237">
                  <c:v>2401.4</c:v>
                </c:pt>
                <c:pt idx="238">
                  <c:v>2420</c:v>
                </c:pt>
                <c:pt idx="239">
                  <c:v>2438.6999999999998</c:v>
                </c:pt>
                <c:pt idx="240">
                  <c:v>2457.5</c:v>
                </c:pt>
                <c:pt idx="241">
                  <c:v>2476.3000000000002</c:v>
                </c:pt>
                <c:pt idx="242">
                  <c:v>2495.3000000000002</c:v>
                </c:pt>
                <c:pt idx="243">
                  <c:v>2514.1999999999998</c:v>
                </c:pt>
                <c:pt idx="244">
                  <c:v>2533.1999999999998</c:v>
                </c:pt>
                <c:pt idx="245">
                  <c:v>2552.3000000000002</c:v>
                </c:pt>
                <c:pt idx="246">
                  <c:v>2571.4</c:v>
                </c:pt>
                <c:pt idx="247">
                  <c:v>2590.6</c:v>
                </c:pt>
                <c:pt idx="248">
                  <c:v>2609.9</c:v>
                </c:pt>
                <c:pt idx="249">
                  <c:v>2629.2</c:v>
                </c:pt>
                <c:pt idx="250">
                  <c:v>2648.5</c:v>
                </c:pt>
                <c:pt idx="251">
                  <c:v>2667.9</c:v>
                </c:pt>
                <c:pt idx="252">
                  <c:v>2687.4</c:v>
                </c:pt>
                <c:pt idx="253">
                  <c:v>2707</c:v>
                </c:pt>
                <c:pt idx="254">
                  <c:v>2726.7</c:v>
                </c:pt>
                <c:pt idx="255">
                  <c:v>2746.5</c:v>
                </c:pt>
                <c:pt idx="256">
                  <c:v>2766.3</c:v>
                </c:pt>
                <c:pt idx="257">
                  <c:v>2786.2</c:v>
                </c:pt>
                <c:pt idx="258">
                  <c:v>2806.2</c:v>
                </c:pt>
                <c:pt idx="259">
                  <c:v>2826.3</c:v>
                </c:pt>
                <c:pt idx="260">
                  <c:v>2846.5</c:v>
                </c:pt>
                <c:pt idx="261">
                  <c:v>2866.8</c:v>
                </c:pt>
                <c:pt idx="262">
                  <c:v>2887.1</c:v>
                </c:pt>
                <c:pt idx="263">
                  <c:v>2907.4</c:v>
                </c:pt>
                <c:pt idx="264">
                  <c:v>2927.9</c:v>
                </c:pt>
                <c:pt idx="265">
                  <c:v>2948.3</c:v>
                </c:pt>
                <c:pt idx="266">
                  <c:v>2968.9</c:v>
                </c:pt>
                <c:pt idx="267">
                  <c:v>2989.5</c:v>
                </c:pt>
                <c:pt idx="268">
                  <c:v>3010.1</c:v>
                </c:pt>
                <c:pt idx="269">
                  <c:v>3030.9</c:v>
                </c:pt>
                <c:pt idx="270">
                  <c:v>3051.6</c:v>
                </c:pt>
                <c:pt idx="271">
                  <c:v>3072.5</c:v>
                </c:pt>
                <c:pt idx="272">
                  <c:v>3093.4</c:v>
                </c:pt>
                <c:pt idx="273">
                  <c:v>3114.5</c:v>
                </c:pt>
                <c:pt idx="274">
                  <c:v>3135.7</c:v>
                </c:pt>
                <c:pt idx="275">
                  <c:v>3156.9</c:v>
                </c:pt>
                <c:pt idx="276">
                  <c:v>3178.3</c:v>
                </c:pt>
                <c:pt idx="277">
                  <c:v>3199.8</c:v>
                </c:pt>
                <c:pt idx="278">
                  <c:v>3221.4</c:v>
                </c:pt>
                <c:pt idx="279">
                  <c:v>3243.1</c:v>
                </c:pt>
                <c:pt idx="280">
                  <c:v>3264.9</c:v>
                </c:pt>
                <c:pt idx="281">
                  <c:v>3286.7</c:v>
                </c:pt>
                <c:pt idx="282">
                  <c:v>3308.7</c:v>
                </c:pt>
                <c:pt idx="283">
                  <c:v>3330.6</c:v>
                </c:pt>
                <c:pt idx="284">
                  <c:v>3352.7</c:v>
                </c:pt>
                <c:pt idx="285">
                  <c:v>3374.8</c:v>
                </c:pt>
                <c:pt idx="286">
                  <c:v>3397</c:v>
                </c:pt>
                <c:pt idx="287">
                  <c:v>3419.2</c:v>
                </c:pt>
                <c:pt idx="288">
                  <c:v>3441.5</c:v>
                </c:pt>
                <c:pt idx="289">
                  <c:v>3463.8</c:v>
                </c:pt>
                <c:pt idx="290">
                  <c:v>3486.2</c:v>
                </c:pt>
                <c:pt idx="291">
                  <c:v>3508.7</c:v>
                </c:pt>
                <c:pt idx="292">
                  <c:v>3531.3</c:v>
                </c:pt>
                <c:pt idx="293">
                  <c:v>3554</c:v>
                </c:pt>
                <c:pt idx="294">
                  <c:v>3576.7</c:v>
                </c:pt>
                <c:pt idx="295">
                  <c:v>3599.6</c:v>
                </c:pt>
                <c:pt idx="296">
                  <c:v>3622.6</c:v>
                </c:pt>
                <c:pt idx="297">
                  <c:v>3645.7</c:v>
                </c:pt>
                <c:pt idx="298">
                  <c:v>3668.9</c:v>
                </c:pt>
                <c:pt idx="299">
                  <c:v>3692.1</c:v>
                </c:pt>
                <c:pt idx="300">
                  <c:v>3715.5</c:v>
                </c:pt>
                <c:pt idx="301">
                  <c:v>3739</c:v>
                </c:pt>
                <c:pt idx="302">
                  <c:v>3762.5</c:v>
                </c:pt>
                <c:pt idx="303">
                  <c:v>3786.1</c:v>
                </c:pt>
                <c:pt idx="304">
                  <c:v>3809.8</c:v>
                </c:pt>
                <c:pt idx="305">
                  <c:v>3833.5</c:v>
                </c:pt>
                <c:pt idx="306">
                  <c:v>3857.3</c:v>
                </c:pt>
                <c:pt idx="307">
                  <c:v>3881.2</c:v>
                </c:pt>
                <c:pt idx="308">
                  <c:v>3905.1</c:v>
                </c:pt>
                <c:pt idx="309">
                  <c:v>3929.1</c:v>
                </c:pt>
                <c:pt idx="310">
                  <c:v>3953.1</c:v>
                </c:pt>
                <c:pt idx="311">
                  <c:v>3977.2</c:v>
                </c:pt>
                <c:pt idx="312">
                  <c:v>4001.5</c:v>
                </c:pt>
                <c:pt idx="313">
                  <c:v>4025.8</c:v>
                </c:pt>
                <c:pt idx="314">
                  <c:v>4050.2</c:v>
                </c:pt>
                <c:pt idx="315">
                  <c:v>4074.7</c:v>
                </c:pt>
                <c:pt idx="316">
                  <c:v>4099.3999999999996</c:v>
                </c:pt>
                <c:pt idx="317">
                  <c:v>4124.1000000000004</c:v>
                </c:pt>
                <c:pt idx="318">
                  <c:v>4148.8999999999996</c:v>
                </c:pt>
                <c:pt idx="319">
                  <c:v>4173.8</c:v>
                </c:pt>
                <c:pt idx="320">
                  <c:v>4198.8</c:v>
                </c:pt>
                <c:pt idx="321">
                  <c:v>4223.8999999999996</c:v>
                </c:pt>
                <c:pt idx="322">
                  <c:v>4249.1000000000004</c:v>
                </c:pt>
                <c:pt idx="323">
                  <c:v>4274.3</c:v>
                </c:pt>
                <c:pt idx="324">
                  <c:v>4299.6000000000004</c:v>
                </c:pt>
                <c:pt idx="325">
                  <c:v>4324.8999999999996</c:v>
                </c:pt>
                <c:pt idx="326">
                  <c:v>4350.3999999999996</c:v>
                </c:pt>
                <c:pt idx="327">
                  <c:v>4375.8</c:v>
                </c:pt>
                <c:pt idx="328">
                  <c:v>4401.3999999999996</c:v>
                </c:pt>
                <c:pt idx="329">
                  <c:v>4427</c:v>
                </c:pt>
                <c:pt idx="330">
                  <c:v>4452.7</c:v>
                </c:pt>
                <c:pt idx="331">
                  <c:v>4478.3999999999996</c:v>
                </c:pt>
                <c:pt idx="332">
                  <c:v>4504.3</c:v>
                </c:pt>
                <c:pt idx="333">
                  <c:v>4530.2</c:v>
                </c:pt>
                <c:pt idx="334">
                  <c:v>4556.3</c:v>
                </c:pt>
                <c:pt idx="335">
                  <c:v>4582.3999999999996</c:v>
                </c:pt>
                <c:pt idx="336">
                  <c:v>4608.6000000000004</c:v>
                </c:pt>
                <c:pt idx="337">
                  <c:v>4634.8999999999996</c:v>
                </c:pt>
                <c:pt idx="338">
                  <c:v>4661.3</c:v>
                </c:pt>
                <c:pt idx="339">
                  <c:v>4687.8</c:v>
                </c:pt>
                <c:pt idx="340">
                  <c:v>4714.3999999999996</c:v>
                </c:pt>
                <c:pt idx="341">
                  <c:v>4741.1000000000004</c:v>
                </c:pt>
                <c:pt idx="342">
                  <c:v>4767.8</c:v>
                </c:pt>
                <c:pt idx="343">
                  <c:v>4794.6000000000004</c:v>
                </c:pt>
                <c:pt idx="344">
                  <c:v>4821.3999999999996</c:v>
                </c:pt>
                <c:pt idx="345">
                  <c:v>4848.3</c:v>
                </c:pt>
                <c:pt idx="346">
                  <c:v>4875.3</c:v>
                </c:pt>
                <c:pt idx="347">
                  <c:v>4902.3</c:v>
                </c:pt>
                <c:pt idx="348">
                  <c:v>4929.3999999999996</c:v>
                </c:pt>
                <c:pt idx="349">
                  <c:v>4956.6000000000004</c:v>
                </c:pt>
                <c:pt idx="350">
                  <c:v>4983.8</c:v>
                </c:pt>
                <c:pt idx="351">
                  <c:v>5011.1000000000004</c:v>
                </c:pt>
                <c:pt idx="352">
                  <c:v>5038.3999999999996</c:v>
                </c:pt>
                <c:pt idx="353">
                  <c:v>5065.8999999999996</c:v>
                </c:pt>
                <c:pt idx="354">
                  <c:v>5093.3999999999996</c:v>
                </c:pt>
                <c:pt idx="355">
                  <c:v>5121</c:v>
                </c:pt>
                <c:pt idx="356">
                  <c:v>5148.7</c:v>
                </c:pt>
                <c:pt idx="357">
                  <c:v>5176.5</c:v>
                </c:pt>
                <c:pt idx="358">
                  <c:v>5204.3</c:v>
                </c:pt>
                <c:pt idx="359">
                  <c:v>5232.3</c:v>
                </c:pt>
                <c:pt idx="360">
                  <c:v>5260.3</c:v>
                </c:pt>
                <c:pt idx="361">
                  <c:v>5288.4</c:v>
                </c:pt>
                <c:pt idx="362">
                  <c:v>5316.5</c:v>
                </c:pt>
                <c:pt idx="363">
                  <c:v>5344.7</c:v>
                </c:pt>
                <c:pt idx="364">
                  <c:v>5373</c:v>
                </c:pt>
                <c:pt idx="365">
                  <c:v>5401.3</c:v>
                </c:pt>
                <c:pt idx="366">
                  <c:v>5429.7</c:v>
                </c:pt>
                <c:pt idx="367">
                  <c:v>5458.1</c:v>
                </c:pt>
                <c:pt idx="368">
                  <c:v>5486.6</c:v>
                </c:pt>
                <c:pt idx="369">
                  <c:v>5515.1</c:v>
                </c:pt>
                <c:pt idx="370">
                  <c:v>5543.7</c:v>
                </c:pt>
                <c:pt idx="371">
                  <c:v>5572.4</c:v>
                </c:pt>
                <c:pt idx="372">
                  <c:v>5601.2</c:v>
                </c:pt>
                <c:pt idx="373">
                  <c:v>5630.1</c:v>
                </c:pt>
                <c:pt idx="374">
                  <c:v>5659</c:v>
                </c:pt>
                <c:pt idx="375">
                  <c:v>5688.1</c:v>
                </c:pt>
                <c:pt idx="376">
                  <c:v>5717.2</c:v>
                </c:pt>
                <c:pt idx="377">
                  <c:v>5746.5</c:v>
                </c:pt>
                <c:pt idx="378">
                  <c:v>5775.8</c:v>
                </c:pt>
                <c:pt idx="379">
                  <c:v>5805.2</c:v>
                </c:pt>
                <c:pt idx="380">
                  <c:v>5834.7</c:v>
                </c:pt>
                <c:pt idx="381">
                  <c:v>5864.3</c:v>
                </c:pt>
                <c:pt idx="382">
                  <c:v>5894</c:v>
                </c:pt>
                <c:pt idx="383">
                  <c:v>5923.7</c:v>
                </c:pt>
                <c:pt idx="384">
                  <c:v>5953.4</c:v>
                </c:pt>
                <c:pt idx="385">
                  <c:v>5983.2</c:v>
                </c:pt>
                <c:pt idx="386">
                  <c:v>6013.1</c:v>
                </c:pt>
                <c:pt idx="387">
                  <c:v>6043</c:v>
                </c:pt>
                <c:pt idx="388">
                  <c:v>6073</c:v>
                </c:pt>
                <c:pt idx="389">
                  <c:v>6103</c:v>
                </c:pt>
                <c:pt idx="390">
                  <c:v>6133</c:v>
                </c:pt>
                <c:pt idx="391">
                  <c:v>6163.2</c:v>
                </c:pt>
                <c:pt idx="392">
                  <c:v>6193.4</c:v>
                </c:pt>
                <c:pt idx="393">
                  <c:v>6223.6</c:v>
                </c:pt>
                <c:pt idx="394">
                  <c:v>6254</c:v>
                </c:pt>
                <c:pt idx="395">
                  <c:v>6284.4</c:v>
                </c:pt>
                <c:pt idx="396">
                  <c:v>6315</c:v>
                </c:pt>
                <c:pt idx="397">
                  <c:v>6345.5</c:v>
                </c:pt>
                <c:pt idx="398">
                  <c:v>6376.2</c:v>
                </c:pt>
                <c:pt idx="399">
                  <c:v>6407</c:v>
                </c:pt>
                <c:pt idx="400">
                  <c:v>6437.8</c:v>
                </c:pt>
                <c:pt idx="401">
                  <c:v>6468.7</c:v>
                </c:pt>
                <c:pt idx="402">
                  <c:v>6499.6</c:v>
                </c:pt>
                <c:pt idx="403">
                  <c:v>6530.5</c:v>
                </c:pt>
                <c:pt idx="404">
                  <c:v>6561.5</c:v>
                </c:pt>
                <c:pt idx="405">
                  <c:v>6592.5</c:v>
                </c:pt>
                <c:pt idx="406">
                  <c:v>6623.6</c:v>
                </c:pt>
                <c:pt idx="407">
                  <c:v>6654.7</c:v>
                </c:pt>
                <c:pt idx="408">
                  <c:v>6685.8</c:v>
                </c:pt>
                <c:pt idx="409">
                  <c:v>6717</c:v>
                </c:pt>
                <c:pt idx="410">
                  <c:v>6748.2</c:v>
                </c:pt>
                <c:pt idx="411">
                  <c:v>6779.4</c:v>
                </c:pt>
                <c:pt idx="412">
                  <c:v>6810.7</c:v>
                </c:pt>
                <c:pt idx="413">
                  <c:v>6842</c:v>
                </c:pt>
                <c:pt idx="414">
                  <c:v>6873.4</c:v>
                </c:pt>
                <c:pt idx="415">
                  <c:v>6904.8</c:v>
                </c:pt>
                <c:pt idx="416">
                  <c:v>6936.2</c:v>
                </c:pt>
                <c:pt idx="417">
                  <c:v>6967.7</c:v>
                </c:pt>
                <c:pt idx="418">
                  <c:v>6999.3</c:v>
                </c:pt>
                <c:pt idx="419">
                  <c:v>7030.8</c:v>
                </c:pt>
                <c:pt idx="420">
                  <c:v>7062.4</c:v>
                </c:pt>
                <c:pt idx="421">
                  <c:v>7094.1</c:v>
                </c:pt>
                <c:pt idx="422">
                  <c:v>7125.7</c:v>
                </c:pt>
                <c:pt idx="423">
                  <c:v>7157.4</c:v>
                </c:pt>
                <c:pt idx="424">
                  <c:v>7189.1</c:v>
                </c:pt>
                <c:pt idx="425">
                  <c:v>7220.8</c:v>
                </c:pt>
                <c:pt idx="426">
                  <c:v>7252.6</c:v>
                </c:pt>
                <c:pt idx="427">
                  <c:v>7284.3</c:v>
                </c:pt>
                <c:pt idx="428">
                  <c:v>7316.1</c:v>
                </c:pt>
                <c:pt idx="429">
                  <c:v>7347.9</c:v>
                </c:pt>
                <c:pt idx="430">
                  <c:v>7379.7</c:v>
                </c:pt>
                <c:pt idx="431">
                  <c:v>7411.5</c:v>
                </c:pt>
                <c:pt idx="432">
                  <c:v>7443.4</c:v>
                </c:pt>
                <c:pt idx="433">
                  <c:v>7475.2</c:v>
                </c:pt>
                <c:pt idx="434">
                  <c:v>7507.1</c:v>
                </c:pt>
                <c:pt idx="435">
                  <c:v>7539.1</c:v>
                </c:pt>
                <c:pt idx="436">
                  <c:v>7571</c:v>
                </c:pt>
                <c:pt idx="437">
                  <c:v>7603</c:v>
                </c:pt>
                <c:pt idx="438">
                  <c:v>7634.9</c:v>
                </c:pt>
                <c:pt idx="439">
                  <c:v>7666.9</c:v>
                </c:pt>
                <c:pt idx="440">
                  <c:v>7699</c:v>
                </c:pt>
                <c:pt idx="441">
                  <c:v>7731</c:v>
                </c:pt>
                <c:pt idx="442">
                  <c:v>7763.1</c:v>
                </c:pt>
                <c:pt idx="443">
                  <c:v>7795.1</c:v>
                </c:pt>
                <c:pt idx="444">
                  <c:v>7827.2</c:v>
                </c:pt>
                <c:pt idx="445">
                  <c:v>7859.3</c:v>
                </c:pt>
                <c:pt idx="446">
                  <c:v>7891.5</c:v>
                </c:pt>
                <c:pt idx="447">
                  <c:v>7923.6</c:v>
                </c:pt>
                <c:pt idx="448">
                  <c:v>7955.8</c:v>
                </c:pt>
                <c:pt idx="449">
                  <c:v>7987.9</c:v>
                </c:pt>
                <c:pt idx="450">
                  <c:v>8020.1</c:v>
                </c:pt>
                <c:pt idx="451">
                  <c:v>8052.3</c:v>
                </c:pt>
                <c:pt idx="452">
                  <c:v>8084.5</c:v>
                </c:pt>
                <c:pt idx="453">
                  <c:v>8116.8</c:v>
                </c:pt>
                <c:pt idx="454">
                  <c:v>8149</c:v>
                </c:pt>
                <c:pt idx="455">
                  <c:v>8181.3</c:v>
                </c:pt>
                <c:pt idx="456">
                  <c:v>8213.5</c:v>
                </c:pt>
                <c:pt idx="457">
                  <c:v>8245.7999999999993</c:v>
                </c:pt>
                <c:pt idx="458">
                  <c:v>8278.2000000000007</c:v>
                </c:pt>
                <c:pt idx="459">
                  <c:v>8310.5</c:v>
                </c:pt>
                <c:pt idx="460">
                  <c:v>8342.7999999999993</c:v>
                </c:pt>
                <c:pt idx="461">
                  <c:v>8375.2000000000007</c:v>
                </c:pt>
                <c:pt idx="462">
                  <c:v>8407.5</c:v>
                </c:pt>
                <c:pt idx="463">
                  <c:v>8439.9</c:v>
                </c:pt>
                <c:pt idx="464">
                  <c:v>8472.2999999999993</c:v>
                </c:pt>
                <c:pt idx="465">
                  <c:v>8504.7999999999993</c:v>
                </c:pt>
                <c:pt idx="466">
                  <c:v>8537.2000000000007</c:v>
                </c:pt>
                <c:pt idx="467">
                  <c:v>8569.7000000000007</c:v>
                </c:pt>
                <c:pt idx="468">
                  <c:v>8602.1</c:v>
                </c:pt>
                <c:pt idx="469">
                  <c:v>8634.6</c:v>
                </c:pt>
                <c:pt idx="470">
                  <c:v>8667.1</c:v>
                </c:pt>
                <c:pt idx="471">
                  <c:v>8699.6</c:v>
                </c:pt>
                <c:pt idx="472">
                  <c:v>8732.2000000000007</c:v>
                </c:pt>
                <c:pt idx="473">
                  <c:v>8764.7000000000007</c:v>
                </c:pt>
                <c:pt idx="474">
                  <c:v>8797.2999999999993</c:v>
                </c:pt>
                <c:pt idx="475">
                  <c:v>8829.9</c:v>
                </c:pt>
                <c:pt idx="476">
                  <c:v>8862.4</c:v>
                </c:pt>
                <c:pt idx="477">
                  <c:v>8895.1</c:v>
                </c:pt>
                <c:pt idx="478">
                  <c:v>8927.7000000000007</c:v>
                </c:pt>
                <c:pt idx="479">
                  <c:v>8960.2999999999993</c:v>
                </c:pt>
                <c:pt idx="480">
                  <c:v>8993</c:v>
                </c:pt>
                <c:pt idx="481">
                  <c:v>9025.7000000000007</c:v>
                </c:pt>
                <c:pt idx="482">
                  <c:v>9058.4</c:v>
                </c:pt>
                <c:pt idx="483">
                  <c:v>9091.1</c:v>
                </c:pt>
                <c:pt idx="484">
                  <c:v>9123.7999999999993</c:v>
                </c:pt>
                <c:pt idx="485">
                  <c:v>9156.6</c:v>
                </c:pt>
                <c:pt idx="486">
                  <c:v>9189.2999999999993</c:v>
                </c:pt>
                <c:pt idx="487">
                  <c:v>9222.1</c:v>
                </c:pt>
                <c:pt idx="488">
                  <c:v>9254.9</c:v>
                </c:pt>
                <c:pt idx="489">
                  <c:v>9287.7000000000007</c:v>
                </c:pt>
                <c:pt idx="490">
                  <c:v>9320.5</c:v>
                </c:pt>
                <c:pt idx="491">
                  <c:v>9353.4</c:v>
                </c:pt>
                <c:pt idx="492">
                  <c:v>9386.2000000000007</c:v>
                </c:pt>
                <c:pt idx="493">
                  <c:v>9419.1</c:v>
                </c:pt>
                <c:pt idx="494">
                  <c:v>9452</c:v>
                </c:pt>
                <c:pt idx="495">
                  <c:v>9484.9</c:v>
                </c:pt>
                <c:pt idx="496">
                  <c:v>9517.7999999999993</c:v>
                </c:pt>
                <c:pt idx="497">
                  <c:v>9550.7999999999993</c:v>
                </c:pt>
                <c:pt idx="498">
                  <c:v>9583.7000000000007</c:v>
                </c:pt>
                <c:pt idx="499">
                  <c:v>9616.7000000000007</c:v>
                </c:pt>
                <c:pt idx="500">
                  <c:v>9649.7000000000007</c:v>
                </c:pt>
                <c:pt idx="501">
                  <c:v>9682.7000000000007</c:v>
                </c:pt>
                <c:pt idx="502">
                  <c:v>9715.7000000000007</c:v>
                </c:pt>
                <c:pt idx="503">
                  <c:v>9748.7000000000007</c:v>
                </c:pt>
                <c:pt idx="504">
                  <c:v>9781.7999999999993</c:v>
                </c:pt>
                <c:pt idx="505">
                  <c:v>9814.9</c:v>
                </c:pt>
                <c:pt idx="506">
                  <c:v>9848</c:v>
                </c:pt>
                <c:pt idx="507">
                  <c:v>9881.1</c:v>
                </c:pt>
                <c:pt idx="508">
                  <c:v>9914.2000000000007</c:v>
                </c:pt>
                <c:pt idx="509">
                  <c:v>9947.2999999999993</c:v>
                </c:pt>
                <c:pt idx="510">
                  <c:v>9980.5</c:v>
                </c:pt>
                <c:pt idx="511">
                  <c:v>10013.700000000001</c:v>
                </c:pt>
                <c:pt idx="512">
                  <c:v>10046.9</c:v>
                </c:pt>
                <c:pt idx="513">
                  <c:v>10080.1</c:v>
                </c:pt>
                <c:pt idx="514">
                  <c:v>10113.299999999999</c:v>
                </c:pt>
                <c:pt idx="515">
                  <c:v>10146.5</c:v>
                </c:pt>
                <c:pt idx="516">
                  <c:v>10179.799999999999</c:v>
                </c:pt>
                <c:pt idx="517">
                  <c:v>10213.1</c:v>
                </c:pt>
                <c:pt idx="518">
                  <c:v>10246.4</c:v>
                </c:pt>
                <c:pt idx="519">
                  <c:v>10279.700000000001</c:v>
                </c:pt>
                <c:pt idx="520">
                  <c:v>10313</c:v>
                </c:pt>
                <c:pt idx="521">
                  <c:v>10346.299999999999</c:v>
                </c:pt>
                <c:pt idx="522">
                  <c:v>10379.700000000001</c:v>
                </c:pt>
                <c:pt idx="523">
                  <c:v>10413.1</c:v>
                </c:pt>
                <c:pt idx="524">
                  <c:v>10446.5</c:v>
                </c:pt>
                <c:pt idx="525">
                  <c:v>10479.9</c:v>
                </c:pt>
                <c:pt idx="526">
                  <c:v>10513.3</c:v>
                </c:pt>
                <c:pt idx="527">
                  <c:v>10546.8</c:v>
                </c:pt>
                <c:pt idx="528">
                  <c:v>10580.2</c:v>
                </c:pt>
                <c:pt idx="529">
                  <c:v>10613.7</c:v>
                </c:pt>
                <c:pt idx="530">
                  <c:v>10647.2</c:v>
                </c:pt>
                <c:pt idx="531">
                  <c:v>10680.7</c:v>
                </c:pt>
                <c:pt idx="532">
                  <c:v>10714.3</c:v>
                </c:pt>
                <c:pt idx="533">
                  <c:v>10747.8</c:v>
                </c:pt>
                <c:pt idx="534">
                  <c:v>10781.4</c:v>
                </c:pt>
                <c:pt idx="535">
                  <c:v>10815</c:v>
                </c:pt>
                <c:pt idx="536">
                  <c:v>10848.6</c:v>
                </c:pt>
                <c:pt idx="537">
                  <c:v>10882.2</c:v>
                </c:pt>
                <c:pt idx="538">
                  <c:v>10915.8</c:v>
                </c:pt>
                <c:pt idx="539">
                  <c:v>10949.5</c:v>
                </c:pt>
                <c:pt idx="540">
                  <c:v>10983.1</c:v>
                </c:pt>
                <c:pt idx="541">
                  <c:v>11016.8</c:v>
                </c:pt>
                <c:pt idx="542">
                  <c:v>11050.5</c:v>
                </c:pt>
                <c:pt idx="543">
                  <c:v>11084.2</c:v>
                </c:pt>
                <c:pt idx="544">
                  <c:v>11118</c:v>
                </c:pt>
                <c:pt idx="545">
                  <c:v>11151.7</c:v>
                </c:pt>
                <c:pt idx="546">
                  <c:v>11185.5</c:v>
                </c:pt>
                <c:pt idx="547">
                  <c:v>11219.3</c:v>
                </c:pt>
                <c:pt idx="548">
                  <c:v>11253.1</c:v>
                </c:pt>
                <c:pt idx="549">
                  <c:v>11286.9</c:v>
                </c:pt>
                <c:pt idx="550">
                  <c:v>11320.8</c:v>
                </c:pt>
                <c:pt idx="551">
                  <c:v>11354.7</c:v>
                </c:pt>
                <c:pt idx="552">
                  <c:v>11388.5</c:v>
                </c:pt>
                <c:pt idx="553">
                  <c:v>11422.4</c:v>
                </c:pt>
                <c:pt idx="554">
                  <c:v>11456.4</c:v>
                </c:pt>
                <c:pt idx="555">
                  <c:v>11490.3</c:v>
                </c:pt>
                <c:pt idx="556">
                  <c:v>11524.2</c:v>
                </c:pt>
                <c:pt idx="557">
                  <c:v>11558.2</c:v>
                </c:pt>
                <c:pt idx="558">
                  <c:v>11592.2</c:v>
                </c:pt>
                <c:pt idx="559">
                  <c:v>11626.2</c:v>
                </c:pt>
                <c:pt idx="560">
                  <c:v>11660.2</c:v>
                </c:pt>
                <c:pt idx="561">
                  <c:v>11694.3</c:v>
                </c:pt>
                <c:pt idx="562">
                  <c:v>11728.3</c:v>
                </c:pt>
                <c:pt idx="563">
                  <c:v>11762.4</c:v>
                </c:pt>
                <c:pt idx="564">
                  <c:v>11796.5</c:v>
                </c:pt>
                <c:pt idx="565">
                  <c:v>11830.6</c:v>
                </c:pt>
                <c:pt idx="566">
                  <c:v>11864.7</c:v>
                </c:pt>
                <c:pt idx="567">
                  <c:v>11898.9</c:v>
                </c:pt>
                <c:pt idx="568">
                  <c:v>11933.1</c:v>
                </c:pt>
                <c:pt idx="569">
                  <c:v>11967.2</c:v>
                </c:pt>
                <c:pt idx="570">
                  <c:v>12001.4</c:v>
                </c:pt>
                <c:pt idx="571">
                  <c:v>12035.7</c:v>
                </c:pt>
                <c:pt idx="572">
                  <c:v>12069.9</c:v>
                </c:pt>
                <c:pt idx="573">
                  <c:v>12104.2</c:v>
                </c:pt>
                <c:pt idx="574">
                  <c:v>12138.5</c:v>
                </c:pt>
                <c:pt idx="575">
                  <c:v>12172.8</c:v>
                </c:pt>
                <c:pt idx="576">
                  <c:v>12207.1</c:v>
                </c:pt>
                <c:pt idx="577">
                  <c:v>12241.4</c:v>
                </c:pt>
                <c:pt idx="578">
                  <c:v>12275.8</c:v>
                </c:pt>
                <c:pt idx="579">
                  <c:v>12310.1</c:v>
                </c:pt>
                <c:pt idx="580">
                  <c:v>12344.5</c:v>
                </c:pt>
                <c:pt idx="581">
                  <c:v>12379</c:v>
                </c:pt>
                <c:pt idx="582">
                  <c:v>12413.6</c:v>
                </c:pt>
                <c:pt idx="583">
                  <c:v>12448.4</c:v>
                </c:pt>
                <c:pt idx="584">
                  <c:v>12483.4</c:v>
                </c:pt>
                <c:pt idx="585">
                  <c:v>12518.5</c:v>
                </c:pt>
                <c:pt idx="586">
                  <c:v>12553.7</c:v>
                </c:pt>
                <c:pt idx="587">
                  <c:v>12589.1</c:v>
                </c:pt>
                <c:pt idx="588">
                  <c:v>12624.7</c:v>
                </c:pt>
                <c:pt idx="589">
                  <c:v>12660.4</c:v>
                </c:pt>
                <c:pt idx="590">
                  <c:v>12696.3</c:v>
                </c:pt>
                <c:pt idx="591">
                  <c:v>12732.3</c:v>
                </c:pt>
                <c:pt idx="592">
                  <c:v>12768.3</c:v>
                </c:pt>
                <c:pt idx="593">
                  <c:v>12804.4</c:v>
                </c:pt>
                <c:pt idx="594">
                  <c:v>12840.6</c:v>
                </c:pt>
                <c:pt idx="595">
                  <c:v>12876.8</c:v>
                </c:pt>
                <c:pt idx="596">
                  <c:v>12913.1</c:v>
                </c:pt>
                <c:pt idx="597">
                  <c:v>12949.5</c:v>
                </c:pt>
                <c:pt idx="598">
                  <c:v>12985.9</c:v>
                </c:pt>
                <c:pt idx="599">
                  <c:v>13022.4</c:v>
                </c:pt>
                <c:pt idx="600">
                  <c:v>13059</c:v>
                </c:pt>
                <c:pt idx="601">
                  <c:v>13095.6</c:v>
                </c:pt>
                <c:pt idx="602">
                  <c:v>13132.3</c:v>
                </c:pt>
                <c:pt idx="603">
                  <c:v>13169.1</c:v>
                </c:pt>
                <c:pt idx="604">
                  <c:v>13205.9</c:v>
                </c:pt>
                <c:pt idx="605">
                  <c:v>13242.8</c:v>
                </c:pt>
                <c:pt idx="606">
                  <c:v>13279.8</c:v>
                </c:pt>
                <c:pt idx="607">
                  <c:v>13316.9</c:v>
                </c:pt>
                <c:pt idx="608">
                  <c:v>13354</c:v>
                </c:pt>
                <c:pt idx="609">
                  <c:v>13391.2</c:v>
                </c:pt>
                <c:pt idx="610">
                  <c:v>13428.5</c:v>
                </c:pt>
                <c:pt idx="611">
                  <c:v>13465.9</c:v>
                </c:pt>
                <c:pt idx="612">
                  <c:v>13503.3</c:v>
                </c:pt>
                <c:pt idx="613">
                  <c:v>13540.8</c:v>
                </c:pt>
                <c:pt idx="614">
                  <c:v>13578.3</c:v>
                </c:pt>
                <c:pt idx="615">
                  <c:v>13615.9</c:v>
                </c:pt>
                <c:pt idx="616">
                  <c:v>13653.6</c:v>
                </c:pt>
                <c:pt idx="617">
                  <c:v>13691.3</c:v>
                </c:pt>
                <c:pt idx="618">
                  <c:v>13729.1</c:v>
                </c:pt>
                <c:pt idx="619">
                  <c:v>13767</c:v>
                </c:pt>
                <c:pt idx="620">
                  <c:v>13804.9</c:v>
                </c:pt>
                <c:pt idx="621">
                  <c:v>13842.9</c:v>
                </c:pt>
                <c:pt idx="622">
                  <c:v>13881</c:v>
                </c:pt>
                <c:pt idx="623">
                  <c:v>13919.3</c:v>
                </c:pt>
                <c:pt idx="624">
                  <c:v>13957.6</c:v>
                </c:pt>
                <c:pt idx="625">
                  <c:v>13996.1</c:v>
                </c:pt>
                <c:pt idx="626">
                  <c:v>14034.7</c:v>
                </c:pt>
                <c:pt idx="627">
                  <c:v>14073.4</c:v>
                </c:pt>
                <c:pt idx="628">
                  <c:v>14112.3</c:v>
                </c:pt>
                <c:pt idx="629">
                  <c:v>14151.2</c:v>
                </c:pt>
                <c:pt idx="630">
                  <c:v>14190.3</c:v>
                </c:pt>
                <c:pt idx="631">
                  <c:v>14229.5</c:v>
                </c:pt>
                <c:pt idx="632">
                  <c:v>14268.7</c:v>
                </c:pt>
                <c:pt idx="633">
                  <c:v>14308</c:v>
                </c:pt>
                <c:pt idx="634">
                  <c:v>14347.3</c:v>
                </c:pt>
                <c:pt idx="635">
                  <c:v>14386.7</c:v>
                </c:pt>
                <c:pt idx="636">
                  <c:v>14426.2</c:v>
                </c:pt>
                <c:pt idx="637">
                  <c:v>14465.7</c:v>
                </c:pt>
                <c:pt idx="638">
                  <c:v>14505.3</c:v>
                </c:pt>
                <c:pt idx="639">
                  <c:v>14545</c:v>
                </c:pt>
                <c:pt idx="640">
                  <c:v>14584.7</c:v>
                </c:pt>
                <c:pt idx="641">
                  <c:v>14624.5</c:v>
                </c:pt>
                <c:pt idx="642">
                  <c:v>14664.3</c:v>
                </c:pt>
                <c:pt idx="643">
                  <c:v>14704.2</c:v>
                </c:pt>
                <c:pt idx="644">
                  <c:v>14744.2</c:v>
                </c:pt>
                <c:pt idx="645">
                  <c:v>14784.2</c:v>
                </c:pt>
                <c:pt idx="646">
                  <c:v>14824.3</c:v>
                </c:pt>
                <c:pt idx="647">
                  <c:v>14864.5</c:v>
                </c:pt>
                <c:pt idx="648">
                  <c:v>14904.8</c:v>
                </c:pt>
                <c:pt idx="649">
                  <c:v>14945.1</c:v>
                </c:pt>
                <c:pt idx="650">
                  <c:v>14985.4</c:v>
                </c:pt>
                <c:pt idx="651">
                  <c:v>15025.9</c:v>
                </c:pt>
                <c:pt idx="652">
                  <c:v>15066.4</c:v>
                </c:pt>
                <c:pt idx="653">
                  <c:v>15106.9</c:v>
                </c:pt>
                <c:pt idx="654">
                  <c:v>15147.5</c:v>
                </c:pt>
                <c:pt idx="655">
                  <c:v>15188.2</c:v>
                </c:pt>
                <c:pt idx="656">
                  <c:v>15228.9</c:v>
                </c:pt>
                <c:pt idx="657">
                  <c:v>15269.7</c:v>
                </c:pt>
                <c:pt idx="658">
                  <c:v>15310.5</c:v>
                </c:pt>
                <c:pt idx="659">
                  <c:v>15351.4</c:v>
                </c:pt>
                <c:pt idx="660">
                  <c:v>15392.4</c:v>
                </c:pt>
                <c:pt idx="661">
                  <c:v>15433.4</c:v>
                </c:pt>
                <c:pt idx="662">
                  <c:v>15474.5</c:v>
                </c:pt>
                <c:pt idx="663">
                  <c:v>15515.6</c:v>
                </c:pt>
                <c:pt idx="664">
                  <c:v>15556.9</c:v>
                </c:pt>
                <c:pt idx="665">
                  <c:v>15598.1</c:v>
                </c:pt>
                <c:pt idx="666">
                  <c:v>15639.5</c:v>
                </c:pt>
                <c:pt idx="667">
                  <c:v>15680.9</c:v>
                </c:pt>
                <c:pt idx="668">
                  <c:v>15722.3</c:v>
                </c:pt>
                <c:pt idx="669">
                  <c:v>15763.9</c:v>
                </c:pt>
                <c:pt idx="670">
                  <c:v>15805.5</c:v>
                </c:pt>
                <c:pt idx="671">
                  <c:v>15847.1</c:v>
                </c:pt>
                <c:pt idx="672">
                  <c:v>15888.9</c:v>
                </c:pt>
                <c:pt idx="673">
                  <c:v>15930.6</c:v>
                </c:pt>
                <c:pt idx="674">
                  <c:v>15972.5</c:v>
                </c:pt>
                <c:pt idx="675">
                  <c:v>16014.4</c:v>
                </c:pt>
                <c:pt idx="676">
                  <c:v>16056.4</c:v>
                </c:pt>
                <c:pt idx="677">
                  <c:v>16098.5</c:v>
                </c:pt>
                <c:pt idx="678">
                  <c:v>16140.6</c:v>
                </c:pt>
                <c:pt idx="679">
                  <c:v>16182.7</c:v>
                </c:pt>
                <c:pt idx="680">
                  <c:v>16225</c:v>
                </c:pt>
                <c:pt idx="681">
                  <c:v>16267.3</c:v>
                </c:pt>
                <c:pt idx="682">
                  <c:v>16309.8</c:v>
                </c:pt>
                <c:pt idx="683">
                  <c:v>16352.3</c:v>
                </c:pt>
                <c:pt idx="684">
                  <c:v>16395</c:v>
                </c:pt>
                <c:pt idx="685">
                  <c:v>16437.7</c:v>
                </c:pt>
                <c:pt idx="686">
                  <c:v>16480.599999999999</c:v>
                </c:pt>
                <c:pt idx="687">
                  <c:v>16523.599999999999</c:v>
                </c:pt>
                <c:pt idx="688">
                  <c:v>16566.7</c:v>
                </c:pt>
                <c:pt idx="689">
                  <c:v>16609.8</c:v>
                </c:pt>
                <c:pt idx="690">
                  <c:v>16653.099999999999</c:v>
                </c:pt>
                <c:pt idx="691">
                  <c:v>16696.5</c:v>
                </c:pt>
                <c:pt idx="692">
                  <c:v>16740</c:v>
                </c:pt>
                <c:pt idx="693">
                  <c:v>16783.599999999999</c:v>
                </c:pt>
                <c:pt idx="694">
                  <c:v>16827.2</c:v>
                </c:pt>
                <c:pt idx="695">
                  <c:v>16870.900000000001</c:v>
                </c:pt>
                <c:pt idx="696">
                  <c:v>16914.7</c:v>
                </c:pt>
                <c:pt idx="697">
                  <c:v>16958.599999999999</c:v>
                </c:pt>
                <c:pt idx="698">
                  <c:v>17002.5</c:v>
                </c:pt>
                <c:pt idx="699">
                  <c:v>17046.599999999999</c:v>
                </c:pt>
                <c:pt idx="700">
                  <c:v>17090.7</c:v>
                </c:pt>
                <c:pt idx="701">
                  <c:v>17134.900000000001</c:v>
                </c:pt>
                <c:pt idx="702">
                  <c:v>17179.2</c:v>
                </c:pt>
                <c:pt idx="703">
                  <c:v>17223.599999999999</c:v>
                </c:pt>
                <c:pt idx="704">
                  <c:v>17268.099999999999</c:v>
                </c:pt>
                <c:pt idx="705">
                  <c:v>17312.7</c:v>
                </c:pt>
                <c:pt idx="706">
                  <c:v>17357.3</c:v>
                </c:pt>
                <c:pt idx="707">
                  <c:v>17402.099999999999</c:v>
                </c:pt>
                <c:pt idx="708">
                  <c:v>17447</c:v>
                </c:pt>
                <c:pt idx="709">
                  <c:v>17492</c:v>
                </c:pt>
                <c:pt idx="710">
                  <c:v>17537</c:v>
                </c:pt>
                <c:pt idx="711">
                  <c:v>17582.2</c:v>
                </c:pt>
                <c:pt idx="712">
                  <c:v>17627.400000000001</c:v>
                </c:pt>
                <c:pt idx="713">
                  <c:v>17672.7</c:v>
                </c:pt>
                <c:pt idx="714">
                  <c:v>17718</c:v>
                </c:pt>
                <c:pt idx="715">
                  <c:v>17763.400000000001</c:v>
                </c:pt>
                <c:pt idx="716">
                  <c:v>17808.8</c:v>
                </c:pt>
                <c:pt idx="717">
                  <c:v>17854.400000000001</c:v>
                </c:pt>
                <c:pt idx="718">
                  <c:v>17899.900000000001</c:v>
                </c:pt>
                <c:pt idx="719">
                  <c:v>17945.599999999999</c:v>
                </c:pt>
                <c:pt idx="720">
                  <c:v>17991.3</c:v>
                </c:pt>
                <c:pt idx="721">
                  <c:v>18037</c:v>
                </c:pt>
                <c:pt idx="722">
                  <c:v>18082.900000000001</c:v>
                </c:pt>
                <c:pt idx="723">
                  <c:v>18128.8</c:v>
                </c:pt>
                <c:pt idx="724">
                  <c:v>18174.7</c:v>
                </c:pt>
                <c:pt idx="725">
                  <c:v>18220.7</c:v>
                </c:pt>
                <c:pt idx="726">
                  <c:v>18266.8</c:v>
                </c:pt>
                <c:pt idx="727">
                  <c:v>18312.900000000001</c:v>
                </c:pt>
                <c:pt idx="728">
                  <c:v>18359.099999999999</c:v>
                </c:pt>
                <c:pt idx="729">
                  <c:v>18405.400000000001</c:v>
                </c:pt>
                <c:pt idx="730">
                  <c:v>18451.7</c:v>
                </c:pt>
              </c:numCache>
            </c:numRef>
          </c:val>
          <c:extLst>
            <c:ext xmlns:c16="http://schemas.microsoft.com/office/drawing/2014/chart" uri="{C3380CC4-5D6E-409C-BE32-E72D297353CC}">
              <c16:uniqueId val="{00000001-D983-E44E-8187-1406B07E1801}"/>
            </c:ext>
          </c:extLst>
        </c:ser>
        <c:dLbls>
          <c:showLegendKey val="0"/>
          <c:showVal val="0"/>
          <c:showCatName val="0"/>
          <c:showSerName val="0"/>
          <c:showPercent val="0"/>
          <c:showBubbleSize val="0"/>
        </c:dLbls>
        <c:axId val="619378111"/>
        <c:axId val="235064511"/>
      </c:areaChart>
      <c:lineChart>
        <c:grouping val="standard"/>
        <c:varyColors val="0"/>
        <c:ser>
          <c:idx val="0"/>
          <c:order val="1"/>
          <c:tx>
            <c:v>Area (acres)</c:v>
          </c:tx>
          <c:spPr>
            <a:ln w="19050" cap="rnd">
              <a:solidFill>
                <a:schemeClr val="accent1"/>
              </a:solidFill>
              <a:round/>
            </a:ln>
            <a:effectLst/>
          </c:spPr>
          <c:marker>
            <c:symbol val="none"/>
          </c:marker>
          <c:cat>
            <c:numRef>
              <c:f>'Elevation-Area-Storage'!$A$6:$A$735</c:f>
              <c:numCache>
                <c:formatCode>0.00</c:formatCode>
                <c:ptCount val="730"/>
                <c:pt idx="0">
                  <c:v>4600.1000000000004</c:v>
                </c:pt>
                <c:pt idx="1">
                  <c:v>4600.2000000000007</c:v>
                </c:pt>
                <c:pt idx="2">
                  <c:v>4600.3000000000011</c:v>
                </c:pt>
                <c:pt idx="3">
                  <c:v>4600.4000000000015</c:v>
                </c:pt>
                <c:pt idx="4">
                  <c:v>4600.5000000000018</c:v>
                </c:pt>
                <c:pt idx="5">
                  <c:v>4600.6000000000022</c:v>
                </c:pt>
                <c:pt idx="6">
                  <c:v>4600.7000000000025</c:v>
                </c:pt>
                <c:pt idx="7">
                  <c:v>4600.8000000000029</c:v>
                </c:pt>
                <c:pt idx="8">
                  <c:v>4600.9000000000033</c:v>
                </c:pt>
                <c:pt idx="9">
                  <c:v>4601.0000000000036</c:v>
                </c:pt>
                <c:pt idx="10">
                  <c:v>4601.100000000004</c:v>
                </c:pt>
                <c:pt idx="11">
                  <c:v>4601.2000000000044</c:v>
                </c:pt>
                <c:pt idx="12">
                  <c:v>4601.3000000000047</c:v>
                </c:pt>
                <c:pt idx="13">
                  <c:v>4601.3999999999996</c:v>
                </c:pt>
                <c:pt idx="14">
                  <c:v>4601.5</c:v>
                </c:pt>
                <c:pt idx="15">
                  <c:v>4601.6000000000004</c:v>
                </c:pt>
                <c:pt idx="16">
                  <c:v>4601.7</c:v>
                </c:pt>
                <c:pt idx="17">
                  <c:v>4601.8</c:v>
                </c:pt>
                <c:pt idx="18">
                  <c:v>4601.8999999999996</c:v>
                </c:pt>
                <c:pt idx="19">
                  <c:v>4602</c:v>
                </c:pt>
                <c:pt idx="20">
                  <c:v>4602.1000000000004</c:v>
                </c:pt>
                <c:pt idx="21">
                  <c:v>4602.2</c:v>
                </c:pt>
                <c:pt idx="22">
                  <c:v>4602.3</c:v>
                </c:pt>
                <c:pt idx="23">
                  <c:v>4602.3999999999996</c:v>
                </c:pt>
                <c:pt idx="24">
                  <c:v>4602.5</c:v>
                </c:pt>
                <c:pt idx="25">
                  <c:v>4602.6000000000004</c:v>
                </c:pt>
                <c:pt idx="26">
                  <c:v>4602.7</c:v>
                </c:pt>
                <c:pt idx="27">
                  <c:v>4602.8</c:v>
                </c:pt>
                <c:pt idx="28">
                  <c:v>4602.8999999999996</c:v>
                </c:pt>
                <c:pt idx="29">
                  <c:v>4603</c:v>
                </c:pt>
                <c:pt idx="30">
                  <c:v>4603.1000000000004</c:v>
                </c:pt>
                <c:pt idx="31">
                  <c:v>4603.2</c:v>
                </c:pt>
                <c:pt idx="32">
                  <c:v>4603.3</c:v>
                </c:pt>
                <c:pt idx="33">
                  <c:v>4603.3999999999996</c:v>
                </c:pt>
                <c:pt idx="34">
                  <c:v>4603.5</c:v>
                </c:pt>
                <c:pt idx="35">
                  <c:v>4603.6000000000004</c:v>
                </c:pt>
                <c:pt idx="36">
                  <c:v>4603.7</c:v>
                </c:pt>
                <c:pt idx="37">
                  <c:v>4603.8</c:v>
                </c:pt>
                <c:pt idx="38">
                  <c:v>4603.8999999999996</c:v>
                </c:pt>
                <c:pt idx="39">
                  <c:v>4604</c:v>
                </c:pt>
                <c:pt idx="40">
                  <c:v>4604.1000000000004</c:v>
                </c:pt>
                <c:pt idx="41">
                  <c:v>4604.2</c:v>
                </c:pt>
                <c:pt idx="42">
                  <c:v>4604.3</c:v>
                </c:pt>
                <c:pt idx="43">
                  <c:v>4604.3999999999996</c:v>
                </c:pt>
                <c:pt idx="44">
                  <c:v>4604.5</c:v>
                </c:pt>
                <c:pt idx="45">
                  <c:v>4604.6000000000004</c:v>
                </c:pt>
                <c:pt idx="46">
                  <c:v>4604.7</c:v>
                </c:pt>
                <c:pt idx="47">
                  <c:v>4604.8</c:v>
                </c:pt>
                <c:pt idx="48">
                  <c:v>4604.8999999999996</c:v>
                </c:pt>
                <c:pt idx="49">
                  <c:v>4605</c:v>
                </c:pt>
                <c:pt idx="50">
                  <c:v>4605.1000000000004</c:v>
                </c:pt>
                <c:pt idx="51">
                  <c:v>4605.2</c:v>
                </c:pt>
                <c:pt idx="52">
                  <c:v>4605.3</c:v>
                </c:pt>
                <c:pt idx="53">
                  <c:v>4605.3999999999996</c:v>
                </c:pt>
                <c:pt idx="54">
                  <c:v>4605.5</c:v>
                </c:pt>
                <c:pt idx="55">
                  <c:v>4605.6000000000004</c:v>
                </c:pt>
                <c:pt idx="56">
                  <c:v>4605.7</c:v>
                </c:pt>
                <c:pt idx="57">
                  <c:v>4605.8</c:v>
                </c:pt>
                <c:pt idx="58">
                  <c:v>4605.8999999999996</c:v>
                </c:pt>
                <c:pt idx="59">
                  <c:v>4606</c:v>
                </c:pt>
                <c:pt idx="60">
                  <c:v>4606.1000000000004</c:v>
                </c:pt>
                <c:pt idx="61">
                  <c:v>4606.2</c:v>
                </c:pt>
                <c:pt idx="62">
                  <c:v>4606.3</c:v>
                </c:pt>
                <c:pt idx="63">
                  <c:v>4606.3999999999996</c:v>
                </c:pt>
                <c:pt idx="64">
                  <c:v>4606.5</c:v>
                </c:pt>
                <c:pt idx="65">
                  <c:v>4606.6000000000004</c:v>
                </c:pt>
                <c:pt idx="66">
                  <c:v>4606.7</c:v>
                </c:pt>
                <c:pt idx="67">
                  <c:v>4606.8</c:v>
                </c:pt>
                <c:pt idx="68">
                  <c:v>4606.8999999999996</c:v>
                </c:pt>
                <c:pt idx="69">
                  <c:v>4607</c:v>
                </c:pt>
                <c:pt idx="70">
                  <c:v>4607.1000000000004</c:v>
                </c:pt>
                <c:pt idx="71">
                  <c:v>4607.2</c:v>
                </c:pt>
                <c:pt idx="72">
                  <c:v>4607.3</c:v>
                </c:pt>
                <c:pt idx="73">
                  <c:v>4607.3999999999996</c:v>
                </c:pt>
                <c:pt idx="74">
                  <c:v>4607.5</c:v>
                </c:pt>
                <c:pt idx="75">
                  <c:v>4607.6000000000004</c:v>
                </c:pt>
                <c:pt idx="76">
                  <c:v>4607.7</c:v>
                </c:pt>
                <c:pt idx="77">
                  <c:v>4607.8</c:v>
                </c:pt>
                <c:pt idx="78">
                  <c:v>4607.8999999999996</c:v>
                </c:pt>
                <c:pt idx="79">
                  <c:v>4608</c:v>
                </c:pt>
                <c:pt idx="80">
                  <c:v>4608.1000000000004</c:v>
                </c:pt>
                <c:pt idx="81">
                  <c:v>4608.2</c:v>
                </c:pt>
                <c:pt idx="82">
                  <c:v>4608.3</c:v>
                </c:pt>
                <c:pt idx="83">
                  <c:v>4608.3999999999996</c:v>
                </c:pt>
                <c:pt idx="84">
                  <c:v>4608.5</c:v>
                </c:pt>
                <c:pt idx="85">
                  <c:v>4608.6000000000004</c:v>
                </c:pt>
                <c:pt idx="86">
                  <c:v>4608.7</c:v>
                </c:pt>
                <c:pt idx="87">
                  <c:v>4608.8</c:v>
                </c:pt>
                <c:pt idx="88">
                  <c:v>4608.8999999999996</c:v>
                </c:pt>
                <c:pt idx="89">
                  <c:v>4609</c:v>
                </c:pt>
                <c:pt idx="90">
                  <c:v>4609.1000000000004</c:v>
                </c:pt>
                <c:pt idx="91">
                  <c:v>4609.2</c:v>
                </c:pt>
                <c:pt idx="92">
                  <c:v>4609.3</c:v>
                </c:pt>
                <c:pt idx="93">
                  <c:v>4609.3999999999996</c:v>
                </c:pt>
                <c:pt idx="94">
                  <c:v>4609.5</c:v>
                </c:pt>
                <c:pt idx="95">
                  <c:v>4609.6000000000004</c:v>
                </c:pt>
                <c:pt idx="96">
                  <c:v>4609.7</c:v>
                </c:pt>
                <c:pt idx="97">
                  <c:v>4609.8</c:v>
                </c:pt>
                <c:pt idx="98">
                  <c:v>4609.8999999999996</c:v>
                </c:pt>
                <c:pt idx="99">
                  <c:v>4610</c:v>
                </c:pt>
                <c:pt idx="100">
                  <c:v>4610.1000000000004</c:v>
                </c:pt>
                <c:pt idx="101">
                  <c:v>4610.2</c:v>
                </c:pt>
                <c:pt idx="102">
                  <c:v>4610.3</c:v>
                </c:pt>
                <c:pt idx="103">
                  <c:v>4610.3999999999996</c:v>
                </c:pt>
                <c:pt idx="104">
                  <c:v>4610.5</c:v>
                </c:pt>
                <c:pt idx="105">
                  <c:v>4610.6000000000004</c:v>
                </c:pt>
                <c:pt idx="106">
                  <c:v>4610.7</c:v>
                </c:pt>
                <c:pt idx="107">
                  <c:v>4610.8</c:v>
                </c:pt>
                <c:pt idx="108">
                  <c:v>4610.8999999999996</c:v>
                </c:pt>
                <c:pt idx="109">
                  <c:v>4611</c:v>
                </c:pt>
                <c:pt idx="110">
                  <c:v>4611.1000000000004</c:v>
                </c:pt>
                <c:pt idx="111">
                  <c:v>4611.2</c:v>
                </c:pt>
                <c:pt idx="112">
                  <c:v>4611.3</c:v>
                </c:pt>
                <c:pt idx="113">
                  <c:v>4611.3999999999996</c:v>
                </c:pt>
                <c:pt idx="114">
                  <c:v>4611.5</c:v>
                </c:pt>
                <c:pt idx="115">
                  <c:v>4611.6000000000004</c:v>
                </c:pt>
                <c:pt idx="116">
                  <c:v>4611.7</c:v>
                </c:pt>
                <c:pt idx="117">
                  <c:v>4611.8</c:v>
                </c:pt>
                <c:pt idx="118">
                  <c:v>4611.8999999999996</c:v>
                </c:pt>
                <c:pt idx="119">
                  <c:v>4612</c:v>
                </c:pt>
                <c:pt idx="120">
                  <c:v>4612.1000000000004</c:v>
                </c:pt>
                <c:pt idx="121">
                  <c:v>4612.2</c:v>
                </c:pt>
                <c:pt idx="122">
                  <c:v>4612.3</c:v>
                </c:pt>
                <c:pt idx="123">
                  <c:v>4612.3999999999996</c:v>
                </c:pt>
                <c:pt idx="124">
                  <c:v>4612.5</c:v>
                </c:pt>
                <c:pt idx="125">
                  <c:v>4612.6000000000004</c:v>
                </c:pt>
                <c:pt idx="126">
                  <c:v>4612.7</c:v>
                </c:pt>
                <c:pt idx="127">
                  <c:v>4612.8</c:v>
                </c:pt>
                <c:pt idx="128">
                  <c:v>4612.8999999999996</c:v>
                </c:pt>
                <c:pt idx="129">
                  <c:v>4613</c:v>
                </c:pt>
                <c:pt idx="130">
                  <c:v>4613.1000000000004</c:v>
                </c:pt>
                <c:pt idx="131">
                  <c:v>4613.2</c:v>
                </c:pt>
                <c:pt idx="132">
                  <c:v>4613.3</c:v>
                </c:pt>
                <c:pt idx="133">
                  <c:v>4613.3999999999996</c:v>
                </c:pt>
                <c:pt idx="134">
                  <c:v>4613.5</c:v>
                </c:pt>
                <c:pt idx="135">
                  <c:v>4613.6000000000004</c:v>
                </c:pt>
                <c:pt idx="136">
                  <c:v>4613.7</c:v>
                </c:pt>
                <c:pt idx="137">
                  <c:v>4613.8</c:v>
                </c:pt>
                <c:pt idx="138">
                  <c:v>4613.8999999999996</c:v>
                </c:pt>
                <c:pt idx="139">
                  <c:v>4614</c:v>
                </c:pt>
                <c:pt idx="140">
                  <c:v>4614.1000000000004</c:v>
                </c:pt>
                <c:pt idx="141">
                  <c:v>4614.2</c:v>
                </c:pt>
                <c:pt idx="142">
                  <c:v>4614.3</c:v>
                </c:pt>
                <c:pt idx="143">
                  <c:v>4614.3999999999996</c:v>
                </c:pt>
                <c:pt idx="144">
                  <c:v>4614.5</c:v>
                </c:pt>
                <c:pt idx="145">
                  <c:v>4614.6000000000004</c:v>
                </c:pt>
                <c:pt idx="146">
                  <c:v>4614.7</c:v>
                </c:pt>
                <c:pt idx="147">
                  <c:v>4614.8</c:v>
                </c:pt>
                <c:pt idx="148">
                  <c:v>4614.8999999999996</c:v>
                </c:pt>
                <c:pt idx="149">
                  <c:v>4615</c:v>
                </c:pt>
                <c:pt idx="150">
                  <c:v>4615.1000000000004</c:v>
                </c:pt>
                <c:pt idx="151">
                  <c:v>4615.2</c:v>
                </c:pt>
                <c:pt idx="152">
                  <c:v>4615.3</c:v>
                </c:pt>
                <c:pt idx="153">
                  <c:v>4615.3999999999996</c:v>
                </c:pt>
                <c:pt idx="154">
                  <c:v>4615.5</c:v>
                </c:pt>
                <c:pt idx="155">
                  <c:v>4615.6000000000004</c:v>
                </c:pt>
                <c:pt idx="156">
                  <c:v>4615.7</c:v>
                </c:pt>
                <c:pt idx="157">
                  <c:v>4615.8</c:v>
                </c:pt>
                <c:pt idx="158">
                  <c:v>4615.8999999999996</c:v>
                </c:pt>
                <c:pt idx="159">
                  <c:v>4616</c:v>
                </c:pt>
                <c:pt idx="160">
                  <c:v>4616.1000000000004</c:v>
                </c:pt>
                <c:pt idx="161">
                  <c:v>4616.2</c:v>
                </c:pt>
                <c:pt idx="162">
                  <c:v>4616.3</c:v>
                </c:pt>
                <c:pt idx="163">
                  <c:v>4616.3999999999996</c:v>
                </c:pt>
                <c:pt idx="164">
                  <c:v>4616.5</c:v>
                </c:pt>
                <c:pt idx="165">
                  <c:v>4616.6000000000004</c:v>
                </c:pt>
                <c:pt idx="166">
                  <c:v>4616.7</c:v>
                </c:pt>
                <c:pt idx="167">
                  <c:v>4616.8</c:v>
                </c:pt>
                <c:pt idx="168">
                  <c:v>4616.8999999999996</c:v>
                </c:pt>
                <c:pt idx="169">
                  <c:v>4617</c:v>
                </c:pt>
                <c:pt idx="170">
                  <c:v>4617.1000000000004</c:v>
                </c:pt>
                <c:pt idx="171">
                  <c:v>4617.2</c:v>
                </c:pt>
                <c:pt idx="172">
                  <c:v>4617.3</c:v>
                </c:pt>
                <c:pt idx="173">
                  <c:v>4617.3999999999996</c:v>
                </c:pt>
                <c:pt idx="174">
                  <c:v>4617.5</c:v>
                </c:pt>
                <c:pt idx="175">
                  <c:v>4617.6000000000004</c:v>
                </c:pt>
                <c:pt idx="176">
                  <c:v>4617.7</c:v>
                </c:pt>
                <c:pt idx="177">
                  <c:v>4617.8</c:v>
                </c:pt>
                <c:pt idx="178">
                  <c:v>4617.8999999999996</c:v>
                </c:pt>
                <c:pt idx="179">
                  <c:v>4618</c:v>
                </c:pt>
                <c:pt idx="180">
                  <c:v>4618.1000000000004</c:v>
                </c:pt>
                <c:pt idx="181">
                  <c:v>4618.2</c:v>
                </c:pt>
                <c:pt idx="182">
                  <c:v>4618.3</c:v>
                </c:pt>
                <c:pt idx="183">
                  <c:v>4618.3999999999996</c:v>
                </c:pt>
                <c:pt idx="184">
                  <c:v>4618.5</c:v>
                </c:pt>
                <c:pt idx="185">
                  <c:v>4618.6000000000004</c:v>
                </c:pt>
                <c:pt idx="186">
                  <c:v>4618.7</c:v>
                </c:pt>
                <c:pt idx="187">
                  <c:v>4618.8</c:v>
                </c:pt>
                <c:pt idx="188">
                  <c:v>4618.8999999999996</c:v>
                </c:pt>
                <c:pt idx="189">
                  <c:v>4619</c:v>
                </c:pt>
                <c:pt idx="190">
                  <c:v>4619.1000000000004</c:v>
                </c:pt>
                <c:pt idx="191">
                  <c:v>4619.2</c:v>
                </c:pt>
                <c:pt idx="192">
                  <c:v>4619.3</c:v>
                </c:pt>
                <c:pt idx="193">
                  <c:v>4619.3999999999996</c:v>
                </c:pt>
                <c:pt idx="194">
                  <c:v>4619.5</c:v>
                </c:pt>
                <c:pt idx="195">
                  <c:v>4619.6000000000004</c:v>
                </c:pt>
                <c:pt idx="196">
                  <c:v>4619.7</c:v>
                </c:pt>
                <c:pt idx="197">
                  <c:v>4619.8</c:v>
                </c:pt>
                <c:pt idx="198">
                  <c:v>4619.8999999999996</c:v>
                </c:pt>
                <c:pt idx="199">
                  <c:v>4620</c:v>
                </c:pt>
                <c:pt idx="200">
                  <c:v>4620.1000000000004</c:v>
                </c:pt>
                <c:pt idx="201">
                  <c:v>4620.2</c:v>
                </c:pt>
                <c:pt idx="202">
                  <c:v>4620.3</c:v>
                </c:pt>
                <c:pt idx="203">
                  <c:v>4620.3999999999996</c:v>
                </c:pt>
                <c:pt idx="204">
                  <c:v>4620.5</c:v>
                </c:pt>
                <c:pt idx="205">
                  <c:v>4620.6000000000004</c:v>
                </c:pt>
                <c:pt idx="206">
                  <c:v>4620.7</c:v>
                </c:pt>
                <c:pt idx="207">
                  <c:v>4620.8</c:v>
                </c:pt>
                <c:pt idx="208">
                  <c:v>4620.8999999999996</c:v>
                </c:pt>
                <c:pt idx="209">
                  <c:v>4621</c:v>
                </c:pt>
                <c:pt idx="210">
                  <c:v>4621.1000000000004</c:v>
                </c:pt>
                <c:pt idx="211">
                  <c:v>4621.2</c:v>
                </c:pt>
                <c:pt idx="212">
                  <c:v>4621.3</c:v>
                </c:pt>
                <c:pt idx="213">
                  <c:v>4621.3999999999996</c:v>
                </c:pt>
                <c:pt idx="214">
                  <c:v>4621.5</c:v>
                </c:pt>
                <c:pt idx="215">
                  <c:v>4621.6000000000004</c:v>
                </c:pt>
                <c:pt idx="216">
                  <c:v>4621.7</c:v>
                </c:pt>
                <c:pt idx="217">
                  <c:v>4621.8</c:v>
                </c:pt>
                <c:pt idx="218">
                  <c:v>4621.8999999999996</c:v>
                </c:pt>
                <c:pt idx="219">
                  <c:v>4622</c:v>
                </c:pt>
                <c:pt idx="220">
                  <c:v>4622.1000000000004</c:v>
                </c:pt>
                <c:pt idx="221">
                  <c:v>4622.2</c:v>
                </c:pt>
                <c:pt idx="222">
                  <c:v>4622.3</c:v>
                </c:pt>
                <c:pt idx="223">
                  <c:v>4622.3999999999996</c:v>
                </c:pt>
                <c:pt idx="224">
                  <c:v>4622.5</c:v>
                </c:pt>
                <c:pt idx="225">
                  <c:v>4622.6000000000004</c:v>
                </c:pt>
                <c:pt idx="226">
                  <c:v>4622.7</c:v>
                </c:pt>
                <c:pt idx="227">
                  <c:v>4622.8</c:v>
                </c:pt>
                <c:pt idx="228">
                  <c:v>4622.8999999999996</c:v>
                </c:pt>
                <c:pt idx="229">
                  <c:v>4623</c:v>
                </c:pt>
                <c:pt idx="230">
                  <c:v>4623.1000000000004</c:v>
                </c:pt>
                <c:pt idx="231">
                  <c:v>4623.2</c:v>
                </c:pt>
                <c:pt idx="232">
                  <c:v>4623.3</c:v>
                </c:pt>
                <c:pt idx="233">
                  <c:v>4623.3999999999996</c:v>
                </c:pt>
                <c:pt idx="234">
                  <c:v>4623.5</c:v>
                </c:pt>
                <c:pt idx="235">
                  <c:v>4623.6000000000004</c:v>
                </c:pt>
                <c:pt idx="236">
                  <c:v>4623.7</c:v>
                </c:pt>
                <c:pt idx="237">
                  <c:v>4623.8</c:v>
                </c:pt>
                <c:pt idx="238">
                  <c:v>4623.8999999999996</c:v>
                </c:pt>
                <c:pt idx="239">
                  <c:v>4624</c:v>
                </c:pt>
                <c:pt idx="240">
                  <c:v>4624.1000000000004</c:v>
                </c:pt>
                <c:pt idx="241">
                  <c:v>4624.2</c:v>
                </c:pt>
                <c:pt idx="242">
                  <c:v>4624.3</c:v>
                </c:pt>
                <c:pt idx="243">
                  <c:v>4624.3999999999996</c:v>
                </c:pt>
                <c:pt idx="244">
                  <c:v>4624.5</c:v>
                </c:pt>
                <c:pt idx="245">
                  <c:v>4624.6000000000004</c:v>
                </c:pt>
                <c:pt idx="246">
                  <c:v>4624.7</c:v>
                </c:pt>
                <c:pt idx="247">
                  <c:v>4624.8</c:v>
                </c:pt>
                <c:pt idx="248">
                  <c:v>4624.8999999999996</c:v>
                </c:pt>
                <c:pt idx="249">
                  <c:v>4625</c:v>
                </c:pt>
                <c:pt idx="250">
                  <c:v>4625.1000000000004</c:v>
                </c:pt>
                <c:pt idx="251">
                  <c:v>4625.2</c:v>
                </c:pt>
                <c:pt idx="252">
                  <c:v>4625.3</c:v>
                </c:pt>
                <c:pt idx="253">
                  <c:v>4625.3999999999996</c:v>
                </c:pt>
                <c:pt idx="254">
                  <c:v>4625.5</c:v>
                </c:pt>
                <c:pt idx="255">
                  <c:v>4625.6000000000004</c:v>
                </c:pt>
                <c:pt idx="256">
                  <c:v>4625.7</c:v>
                </c:pt>
                <c:pt idx="257">
                  <c:v>4625.8</c:v>
                </c:pt>
                <c:pt idx="258">
                  <c:v>4625.8999999999996</c:v>
                </c:pt>
                <c:pt idx="259">
                  <c:v>4626</c:v>
                </c:pt>
                <c:pt idx="260">
                  <c:v>4626.1000000000004</c:v>
                </c:pt>
                <c:pt idx="261">
                  <c:v>4626.2</c:v>
                </c:pt>
                <c:pt idx="262">
                  <c:v>4626.3</c:v>
                </c:pt>
                <c:pt idx="263">
                  <c:v>4626.3999999999996</c:v>
                </c:pt>
                <c:pt idx="264">
                  <c:v>4626.5</c:v>
                </c:pt>
                <c:pt idx="265">
                  <c:v>4626.6000000000004</c:v>
                </c:pt>
                <c:pt idx="266">
                  <c:v>4626.7</c:v>
                </c:pt>
                <c:pt idx="267">
                  <c:v>4626.8</c:v>
                </c:pt>
                <c:pt idx="268">
                  <c:v>4626.8999999999996</c:v>
                </c:pt>
                <c:pt idx="269">
                  <c:v>4627</c:v>
                </c:pt>
                <c:pt idx="270">
                  <c:v>4627.1000000000004</c:v>
                </c:pt>
                <c:pt idx="271">
                  <c:v>4627.2</c:v>
                </c:pt>
                <c:pt idx="272">
                  <c:v>4627.3</c:v>
                </c:pt>
                <c:pt idx="273">
                  <c:v>4627.3999999999996</c:v>
                </c:pt>
                <c:pt idx="274">
                  <c:v>4627.5</c:v>
                </c:pt>
                <c:pt idx="275">
                  <c:v>4627.6000000000004</c:v>
                </c:pt>
                <c:pt idx="276">
                  <c:v>4627.7</c:v>
                </c:pt>
                <c:pt idx="277">
                  <c:v>4627.8</c:v>
                </c:pt>
                <c:pt idx="278">
                  <c:v>4627.8999999999996</c:v>
                </c:pt>
                <c:pt idx="279">
                  <c:v>4628</c:v>
                </c:pt>
                <c:pt idx="280">
                  <c:v>4628.1000000000004</c:v>
                </c:pt>
                <c:pt idx="281">
                  <c:v>4628.2</c:v>
                </c:pt>
                <c:pt idx="282">
                  <c:v>4628.3</c:v>
                </c:pt>
                <c:pt idx="283">
                  <c:v>4628.3999999999996</c:v>
                </c:pt>
                <c:pt idx="284">
                  <c:v>4628.5</c:v>
                </c:pt>
                <c:pt idx="285">
                  <c:v>4628.6000000000004</c:v>
                </c:pt>
                <c:pt idx="286">
                  <c:v>4628.7</c:v>
                </c:pt>
                <c:pt idx="287">
                  <c:v>4628.8</c:v>
                </c:pt>
                <c:pt idx="288">
                  <c:v>4628.9000000000005</c:v>
                </c:pt>
                <c:pt idx="289">
                  <c:v>4629.0000000000009</c:v>
                </c:pt>
                <c:pt idx="290">
                  <c:v>4629.1000000000013</c:v>
                </c:pt>
                <c:pt idx="291">
                  <c:v>4629.2000000000016</c:v>
                </c:pt>
                <c:pt idx="292">
                  <c:v>4629.300000000002</c:v>
                </c:pt>
                <c:pt idx="293">
                  <c:v>4629.4000000000024</c:v>
                </c:pt>
                <c:pt idx="294">
                  <c:v>4629.5000000000027</c:v>
                </c:pt>
                <c:pt idx="295">
                  <c:v>4629.6000000000031</c:v>
                </c:pt>
                <c:pt idx="296">
                  <c:v>4629.7000000000035</c:v>
                </c:pt>
                <c:pt idx="297">
                  <c:v>4629.8000000000038</c:v>
                </c:pt>
                <c:pt idx="298">
                  <c:v>4629.9000000000042</c:v>
                </c:pt>
                <c:pt idx="299">
                  <c:v>4630.0000000000045</c:v>
                </c:pt>
                <c:pt idx="300">
                  <c:v>4630.1000000000049</c:v>
                </c:pt>
                <c:pt idx="301">
                  <c:v>4630.2</c:v>
                </c:pt>
                <c:pt idx="302">
                  <c:v>4630.3</c:v>
                </c:pt>
                <c:pt idx="303">
                  <c:v>4630.3999999999996</c:v>
                </c:pt>
                <c:pt idx="304">
                  <c:v>4630.5</c:v>
                </c:pt>
                <c:pt idx="305">
                  <c:v>4630.6000000000004</c:v>
                </c:pt>
                <c:pt idx="306">
                  <c:v>4630.7</c:v>
                </c:pt>
                <c:pt idx="307">
                  <c:v>4630.8</c:v>
                </c:pt>
                <c:pt idx="308">
                  <c:v>4630.8999999999996</c:v>
                </c:pt>
                <c:pt idx="309">
                  <c:v>4631</c:v>
                </c:pt>
                <c:pt idx="310">
                  <c:v>4631.1000000000004</c:v>
                </c:pt>
                <c:pt idx="311">
                  <c:v>4631.2</c:v>
                </c:pt>
                <c:pt idx="312">
                  <c:v>4631.3</c:v>
                </c:pt>
                <c:pt idx="313">
                  <c:v>4631.3999999999996</c:v>
                </c:pt>
                <c:pt idx="314">
                  <c:v>4631.5</c:v>
                </c:pt>
                <c:pt idx="315">
                  <c:v>4631.6000000000004</c:v>
                </c:pt>
                <c:pt idx="316">
                  <c:v>4631.7</c:v>
                </c:pt>
                <c:pt idx="317">
                  <c:v>4631.8</c:v>
                </c:pt>
                <c:pt idx="318">
                  <c:v>4631.8999999999996</c:v>
                </c:pt>
                <c:pt idx="319">
                  <c:v>4632</c:v>
                </c:pt>
                <c:pt idx="320">
                  <c:v>4632.1000000000004</c:v>
                </c:pt>
                <c:pt idx="321">
                  <c:v>4632.2</c:v>
                </c:pt>
                <c:pt idx="322">
                  <c:v>4632.3</c:v>
                </c:pt>
                <c:pt idx="323">
                  <c:v>4632.3999999999996</c:v>
                </c:pt>
                <c:pt idx="324">
                  <c:v>4632.5</c:v>
                </c:pt>
                <c:pt idx="325">
                  <c:v>4632.6000000000004</c:v>
                </c:pt>
                <c:pt idx="326">
                  <c:v>4632.7</c:v>
                </c:pt>
                <c:pt idx="327">
                  <c:v>4632.8</c:v>
                </c:pt>
                <c:pt idx="328">
                  <c:v>4632.8999999999996</c:v>
                </c:pt>
                <c:pt idx="329">
                  <c:v>4633</c:v>
                </c:pt>
                <c:pt idx="330">
                  <c:v>4633.1000000000004</c:v>
                </c:pt>
                <c:pt idx="331">
                  <c:v>4633.2</c:v>
                </c:pt>
                <c:pt idx="332">
                  <c:v>4633.3</c:v>
                </c:pt>
                <c:pt idx="333">
                  <c:v>4633.3999999999996</c:v>
                </c:pt>
                <c:pt idx="334">
                  <c:v>4633.5</c:v>
                </c:pt>
                <c:pt idx="335">
                  <c:v>4633.6000000000004</c:v>
                </c:pt>
                <c:pt idx="336">
                  <c:v>4633.7</c:v>
                </c:pt>
                <c:pt idx="337">
                  <c:v>4633.8</c:v>
                </c:pt>
                <c:pt idx="338">
                  <c:v>4633.8999999999996</c:v>
                </c:pt>
                <c:pt idx="339">
                  <c:v>4634</c:v>
                </c:pt>
                <c:pt idx="340">
                  <c:v>4634.1000000000004</c:v>
                </c:pt>
                <c:pt idx="341">
                  <c:v>4634.2</c:v>
                </c:pt>
                <c:pt idx="342">
                  <c:v>4634.3</c:v>
                </c:pt>
                <c:pt idx="343">
                  <c:v>4634.3999999999996</c:v>
                </c:pt>
                <c:pt idx="344">
                  <c:v>4634.5</c:v>
                </c:pt>
                <c:pt idx="345">
                  <c:v>4634.6000000000004</c:v>
                </c:pt>
                <c:pt idx="346">
                  <c:v>4634.7</c:v>
                </c:pt>
                <c:pt idx="347">
                  <c:v>4634.8</c:v>
                </c:pt>
                <c:pt idx="348">
                  <c:v>4634.8999999999996</c:v>
                </c:pt>
                <c:pt idx="349">
                  <c:v>4635</c:v>
                </c:pt>
                <c:pt idx="350">
                  <c:v>4635.1000000000004</c:v>
                </c:pt>
                <c:pt idx="351">
                  <c:v>4635.2</c:v>
                </c:pt>
                <c:pt idx="352">
                  <c:v>4635.3</c:v>
                </c:pt>
                <c:pt idx="353">
                  <c:v>4635.3999999999996</c:v>
                </c:pt>
                <c:pt idx="354">
                  <c:v>4635.5</c:v>
                </c:pt>
                <c:pt idx="355">
                  <c:v>4635.6000000000004</c:v>
                </c:pt>
                <c:pt idx="356">
                  <c:v>4635.7</c:v>
                </c:pt>
                <c:pt idx="357">
                  <c:v>4635.8</c:v>
                </c:pt>
                <c:pt idx="358">
                  <c:v>4635.8999999999996</c:v>
                </c:pt>
                <c:pt idx="359">
                  <c:v>4636</c:v>
                </c:pt>
                <c:pt idx="360">
                  <c:v>4636.1000000000004</c:v>
                </c:pt>
                <c:pt idx="361">
                  <c:v>4636.2</c:v>
                </c:pt>
                <c:pt idx="362">
                  <c:v>4636.3</c:v>
                </c:pt>
                <c:pt idx="363">
                  <c:v>4636.3999999999996</c:v>
                </c:pt>
                <c:pt idx="364">
                  <c:v>4636.5</c:v>
                </c:pt>
                <c:pt idx="365">
                  <c:v>4636.6000000000004</c:v>
                </c:pt>
                <c:pt idx="366">
                  <c:v>4636.7</c:v>
                </c:pt>
                <c:pt idx="367">
                  <c:v>4636.8</c:v>
                </c:pt>
                <c:pt idx="368">
                  <c:v>4636.8999999999996</c:v>
                </c:pt>
                <c:pt idx="369">
                  <c:v>4637</c:v>
                </c:pt>
                <c:pt idx="370">
                  <c:v>4637.1000000000004</c:v>
                </c:pt>
                <c:pt idx="371">
                  <c:v>4637.2</c:v>
                </c:pt>
                <c:pt idx="372">
                  <c:v>4637.3</c:v>
                </c:pt>
                <c:pt idx="373">
                  <c:v>4637.3999999999996</c:v>
                </c:pt>
                <c:pt idx="374">
                  <c:v>4637.5</c:v>
                </c:pt>
                <c:pt idx="375">
                  <c:v>4637.6000000000004</c:v>
                </c:pt>
                <c:pt idx="376">
                  <c:v>4637.7</c:v>
                </c:pt>
                <c:pt idx="377">
                  <c:v>4637.8</c:v>
                </c:pt>
                <c:pt idx="378">
                  <c:v>4637.8999999999996</c:v>
                </c:pt>
                <c:pt idx="379">
                  <c:v>4638</c:v>
                </c:pt>
                <c:pt idx="380">
                  <c:v>4638.1000000000004</c:v>
                </c:pt>
                <c:pt idx="381">
                  <c:v>4638.2</c:v>
                </c:pt>
                <c:pt idx="382">
                  <c:v>4638.3</c:v>
                </c:pt>
                <c:pt idx="383">
                  <c:v>4638.3999999999996</c:v>
                </c:pt>
                <c:pt idx="384">
                  <c:v>4638.5</c:v>
                </c:pt>
                <c:pt idx="385">
                  <c:v>4638.6000000000004</c:v>
                </c:pt>
                <c:pt idx="386">
                  <c:v>4638.7</c:v>
                </c:pt>
                <c:pt idx="387">
                  <c:v>4638.8</c:v>
                </c:pt>
                <c:pt idx="388">
                  <c:v>4638.8999999999996</c:v>
                </c:pt>
                <c:pt idx="389">
                  <c:v>4639</c:v>
                </c:pt>
                <c:pt idx="390">
                  <c:v>4639.1000000000004</c:v>
                </c:pt>
                <c:pt idx="391">
                  <c:v>4639.2</c:v>
                </c:pt>
                <c:pt idx="392">
                  <c:v>4639.3</c:v>
                </c:pt>
                <c:pt idx="393">
                  <c:v>4639.3999999999996</c:v>
                </c:pt>
                <c:pt idx="394">
                  <c:v>4639.5</c:v>
                </c:pt>
                <c:pt idx="395">
                  <c:v>4639.6000000000004</c:v>
                </c:pt>
                <c:pt idx="396">
                  <c:v>4639.7</c:v>
                </c:pt>
                <c:pt idx="397">
                  <c:v>4639.8</c:v>
                </c:pt>
                <c:pt idx="398">
                  <c:v>4639.8999999999996</c:v>
                </c:pt>
                <c:pt idx="399">
                  <c:v>4640</c:v>
                </c:pt>
                <c:pt idx="400">
                  <c:v>4640.1000000000004</c:v>
                </c:pt>
                <c:pt idx="401">
                  <c:v>4640.2</c:v>
                </c:pt>
                <c:pt idx="402">
                  <c:v>4640.3</c:v>
                </c:pt>
                <c:pt idx="403">
                  <c:v>4640.3999999999996</c:v>
                </c:pt>
                <c:pt idx="404">
                  <c:v>4640.5</c:v>
                </c:pt>
                <c:pt idx="405">
                  <c:v>4640.6000000000004</c:v>
                </c:pt>
                <c:pt idx="406">
                  <c:v>4640.7</c:v>
                </c:pt>
                <c:pt idx="407">
                  <c:v>4640.8</c:v>
                </c:pt>
                <c:pt idx="408">
                  <c:v>4640.8999999999996</c:v>
                </c:pt>
                <c:pt idx="409">
                  <c:v>4641</c:v>
                </c:pt>
                <c:pt idx="410">
                  <c:v>4641.1000000000004</c:v>
                </c:pt>
                <c:pt idx="411">
                  <c:v>4641.2</c:v>
                </c:pt>
                <c:pt idx="412">
                  <c:v>4641.3</c:v>
                </c:pt>
                <c:pt idx="413">
                  <c:v>4641.3999999999996</c:v>
                </c:pt>
                <c:pt idx="414">
                  <c:v>4641.5</c:v>
                </c:pt>
                <c:pt idx="415">
                  <c:v>4641.6000000000004</c:v>
                </c:pt>
                <c:pt idx="416">
                  <c:v>4641.7</c:v>
                </c:pt>
                <c:pt idx="417">
                  <c:v>4641.8</c:v>
                </c:pt>
                <c:pt idx="418">
                  <c:v>4641.8999999999996</c:v>
                </c:pt>
                <c:pt idx="419">
                  <c:v>4642</c:v>
                </c:pt>
                <c:pt idx="420">
                  <c:v>4642.1000000000004</c:v>
                </c:pt>
                <c:pt idx="421">
                  <c:v>4642.2</c:v>
                </c:pt>
                <c:pt idx="422">
                  <c:v>4642.3</c:v>
                </c:pt>
                <c:pt idx="423">
                  <c:v>4642.3999999999996</c:v>
                </c:pt>
                <c:pt idx="424">
                  <c:v>4642.5</c:v>
                </c:pt>
                <c:pt idx="425">
                  <c:v>4642.6000000000004</c:v>
                </c:pt>
                <c:pt idx="426">
                  <c:v>4642.7</c:v>
                </c:pt>
                <c:pt idx="427">
                  <c:v>4642.8</c:v>
                </c:pt>
                <c:pt idx="428">
                  <c:v>4642.8999999999996</c:v>
                </c:pt>
                <c:pt idx="429">
                  <c:v>4643</c:v>
                </c:pt>
                <c:pt idx="430">
                  <c:v>4643.1000000000004</c:v>
                </c:pt>
                <c:pt idx="431">
                  <c:v>4643.2</c:v>
                </c:pt>
                <c:pt idx="432">
                  <c:v>4643.3</c:v>
                </c:pt>
                <c:pt idx="433">
                  <c:v>4643.3999999999996</c:v>
                </c:pt>
                <c:pt idx="434">
                  <c:v>4643.5</c:v>
                </c:pt>
                <c:pt idx="435">
                  <c:v>4643.6000000000004</c:v>
                </c:pt>
                <c:pt idx="436">
                  <c:v>4643.7</c:v>
                </c:pt>
                <c:pt idx="437">
                  <c:v>4643.8</c:v>
                </c:pt>
                <c:pt idx="438">
                  <c:v>4643.8999999999996</c:v>
                </c:pt>
                <c:pt idx="439">
                  <c:v>4644</c:v>
                </c:pt>
                <c:pt idx="440">
                  <c:v>4644.1000000000004</c:v>
                </c:pt>
                <c:pt idx="441">
                  <c:v>4644.2</c:v>
                </c:pt>
                <c:pt idx="442">
                  <c:v>4644.3</c:v>
                </c:pt>
                <c:pt idx="443">
                  <c:v>4644.3999999999996</c:v>
                </c:pt>
                <c:pt idx="444">
                  <c:v>4644.5</c:v>
                </c:pt>
                <c:pt idx="445">
                  <c:v>4644.6000000000004</c:v>
                </c:pt>
                <c:pt idx="446">
                  <c:v>4644.7</c:v>
                </c:pt>
                <c:pt idx="447">
                  <c:v>4644.8</c:v>
                </c:pt>
                <c:pt idx="448">
                  <c:v>4644.8999999999996</c:v>
                </c:pt>
                <c:pt idx="449">
                  <c:v>4645</c:v>
                </c:pt>
                <c:pt idx="450">
                  <c:v>4645.1000000000004</c:v>
                </c:pt>
                <c:pt idx="451">
                  <c:v>4645.2</c:v>
                </c:pt>
                <c:pt idx="452">
                  <c:v>4645.3</c:v>
                </c:pt>
                <c:pt idx="453">
                  <c:v>4645.3999999999996</c:v>
                </c:pt>
                <c:pt idx="454">
                  <c:v>4645.5</c:v>
                </c:pt>
                <c:pt idx="455">
                  <c:v>4645.6000000000004</c:v>
                </c:pt>
                <c:pt idx="456">
                  <c:v>4645.7</c:v>
                </c:pt>
                <c:pt idx="457">
                  <c:v>4645.8</c:v>
                </c:pt>
                <c:pt idx="458">
                  <c:v>4645.8999999999996</c:v>
                </c:pt>
                <c:pt idx="459">
                  <c:v>4646</c:v>
                </c:pt>
                <c:pt idx="460">
                  <c:v>4646.1000000000004</c:v>
                </c:pt>
                <c:pt idx="461">
                  <c:v>4646.2</c:v>
                </c:pt>
                <c:pt idx="462">
                  <c:v>4646.3</c:v>
                </c:pt>
                <c:pt idx="463">
                  <c:v>4646.3999999999996</c:v>
                </c:pt>
                <c:pt idx="464">
                  <c:v>4646.5</c:v>
                </c:pt>
                <c:pt idx="465">
                  <c:v>4646.6000000000004</c:v>
                </c:pt>
                <c:pt idx="466">
                  <c:v>4646.7</c:v>
                </c:pt>
                <c:pt idx="467">
                  <c:v>4646.8</c:v>
                </c:pt>
                <c:pt idx="468">
                  <c:v>4646.8999999999996</c:v>
                </c:pt>
                <c:pt idx="469">
                  <c:v>4647</c:v>
                </c:pt>
                <c:pt idx="470">
                  <c:v>4647.1000000000004</c:v>
                </c:pt>
                <c:pt idx="471">
                  <c:v>4647.2</c:v>
                </c:pt>
                <c:pt idx="472">
                  <c:v>4647.3</c:v>
                </c:pt>
                <c:pt idx="473">
                  <c:v>4647.3999999999996</c:v>
                </c:pt>
                <c:pt idx="474">
                  <c:v>4647.5</c:v>
                </c:pt>
                <c:pt idx="475">
                  <c:v>4647.6000000000004</c:v>
                </c:pt>
                <c:pt idx="476">
                  <c:v>4647.7</c:v>
                </c:pt>
                <c:pt idx="477">
                  <c:v>4647.8</c:v>
                </c:pt>
                <c:pt idx="478">
                  <c:v>4647.8999999999996</c:v>
                </c:pt>
                <c:pt idx="479">
                  <c:v>4648</c:v>
                </c:pt>
                <c:pt idx="480">
                  <c:v>4648.1000000000004</c:v>
                </c:pt>
                <c:pt idx="481">
                  <c:v>4648.2</c:v>
                </c:pt>
                <c:pt idx="482">
                  <c:v>4648.3</c:v>
                </c:pt>
                <c:pt idx="483">
                  <c:v>4648.3999999999996</c:v>
                </c:pt>
                <c:pt idx="484">
                  <c:v>4648.5</c:v>
                </c:pt>
                <c:pt idx="485">
                  <c:v>4648.6000000000004</c:v>
                </c:pt>
                <c:pt idx="486">
                  <c:v>4648.7</c:v>
                </c:pt>
                <c:pt idx="487">
                  <c:v>4648.8</c:v>
                </c:pt>
                <c:pt idx="488">
                  <c:v>4648.8999999999996</c:v>
                </c:pt>
                <c:pt idx="489">
                  <c:v>4649</c:v>
                </c:pt>
                <c:pt idx="490">
                  <c:v>4649.1000000000004</c:v>
                </c:pt>
                <c:pt idx="491">
                  <c:v>4649.2</c:v>
                </c:pt>
                <c:pt idx="492">
                  <c:v>4649.3</c:v>
                </c:pt>
                <c:pt idx="493">
                  <c:v>4649.3999999999996</c:v>
                </c:pt>
                <c:pt idx="494">
                  <c:v>4649.5</c:v>
                </c:pt>
                <c:pt idx="495">
                  <c:v>4649.6000000000004</c:v>
                </c:pt>
                <c:pt idx="496">
                  <c:v>4649.7</c:v>
                </c:pt>
                <c:pt idx="497">
                  <c:v>4649.8</c:v>
                </c:pt>
                <c:pt idx="498">
                  <c:v>4649.8999999999996</c:v>
                </c:pt>
                <c:pt idx="499">
                  <c:v>4650</c:v>
                </c:pt>
                <c:pt idx="500">
                  <c:v>4650.1000000000004</c:v>
                </c:pt>
                <c:pt idx="501">
                  <c:v>4650.2</c:v>
                </c:pt>
                <c:pt idx="502">
                  <c:v>4650.3</c:v>
                </c:pt>
                <c:pt idx="503">
                  <c:v>4650.3999999999996</c:v>
                </c:pt>
                <c:pt idx="504">
                  <c:v>4650.5</c:v>
                </c:pt>
                <c:pt idx="505">
                  <c:v>4650.6000000000004</c:v>
                </c:pt>
                <c:pt idx="506">
                  <c:v>4650.7</c:v>
                </c:pt>
                <c:pt idx="507">
                  <c:v>4650.8</c:v>
                </c:pt>
                <c:pt idx="508">
                  <c:v>4650.8999999999996</c:v>
                </c:pt>
                <c:pt idx="509">
                  <c:v>4651</c:v>
                </c:pt>
                <c:pt idx="510">
                  <c:v>4651.1000000000004</c:v>
                </c:pt>
                <c:pt idx="511">
                  <c:v>4651.2</c:v>
                </c:pt>
                <c:pt idx="512">
                  <c:v>4651.3</c:v>
                </c:pt>
                <c:pt idx="513">
                  <c:v>4651.3999999999996</c:v>
                </c:pt>
                <c:pt idx="514">
                  <c:v>4651.5</c:v>
                </c:pt>
                <c:pt idx="515">
                  <c:v>4651.6000000000004</c:v>
                </c:pt>
                <c:pt idx="516">
                  <c:v>4651.7</c:v>
                </c:pt>
                <c:pt idx="517">
                  <c:v>4651.8</c:v>
                </c:pt>
                <c:pt idx="518">
                  <c:v>4651.8999999999996</c:v>
                </c:pt>
                <c:pt idx="519">
                  <c:v>4652</c:v>
                </c:pt>
                <c:pt idx="520">
                  <c:v>4652.1000000000004</c:v>
                </c:pt>
                <c:pt idx="521">
                  <c:v>4652.2</c:v>
                </c:pt>
                <c:pt idx="522">
                  <c:v>4652.3</c:v>
                </c:pt>
                <c:pt idx="523">
                  <c:v>4652.3999999999996</c:v>
                </c:pt>
                <c:pt idx="524">
                  <c:v>4652.5</c:v>
                </c:pt>
                <c:pt idx="525">
                  <c:v>4652.6000000000004</c:v>
                </c:pt>
                <c:pt idx="526">
                  <c:v>4652.7</c:v>
                </c:pt>
                <c:pt idx="527">
                  <c:v>4652.8</c:v>
                </c:pt>
                <c:pt idx="528">
                  <c:v>4652.8999999999996</c:v>
                </c:pt>
                <c:pt idx="529">
                  <c:v>4653</c:v>
                </c:pt>
                <c:pt idx="530">
                  <c:v>4653.1000000000004</c:v>
                </c:pt>
                <c:pt idx="531">
                  <c:v>4653.2</c:v>
                </c:pt>
                <c:pt idx="532">
                  <c:v>4653.3</c:v>
                </c:pt>
                <c:pt idx="533">
                  <c:v>4653.3999999999996</c:v>
                </c:pt>
                <c:pt idx="534">
                  <c:v>4653.5</c:v>
                </c:pt>
                <c:pt idx="535">
                  <c:v>4653.6000000000004</c:v>
                </c:pt>
                <c:pt idx="536">
                  <c:v>4653.7</c:v>
                </c:pt>
                <c:pt idx="537">
                  <c:v>4653.8</c:v>
                </c:pt>
                <c:pt idx="538">
                  <c:v>4653.8999999999996</c:v>
                </c:pt>
                <c:pt idx="539">
                  <c:v>4654</c:v>
                </c:pt>
                <c:pt idx="540">
                  <c:v>4654.1000000000004</c:v>
                </c:pt>
                <c:pt idx="541">
                  <c:v>4654.2</c:v>
                </c:pt>
                <c:pt idx="542">
                  <c:v>4654.3</c:v>
                </c:pt>
                <c:pt idx="543">
                  <c:v>4654.3999999999996</c:v>
                </c:pt>
                <c:pt idx="544">
                  <c:v>4654.5</c:v>
                </c:pt>
                <c:pt idx="545">
                  <c:v>4654.6000000000004</c:v>
                </c:pt>
                <c:pt idx="546">
                  <c:v>4654.7</c:v>
                </c:pt>
                <c:pt idx="547">
                  <c:v>4654.8</c:v>
                </c:pt>
                <c:pt idx="548">
                  <c:v>4654.8999999999996</c:v>
                </c:pt>
                <c:pt idx="549">
                  <c:v>4655</c:v>
                </c:pt>
                <c:pt idx="550">
                  <c:v>4655.1000000000004</c:v>
                </c:pt>
                <c:pt idx="551">
                  <c:v>4655.2</c:v>
                </c:pt>
                <c:pt idx="552">
                  <c:v>4655.3</c:v>
                </c:pt>
                <c:pt idx="553">
                  <c:v>4655.3999999999996</c:v>
                </c:pt>
                <c:pt idx="554">
                  <c:v>4655.5</c:v>
                </c:pt>
                <c:pt idx="555">
                  <c:v>4655.6000000000004</c:v>
                </c:pt>
                <c:pt idx="556">
                  <c:v>4655.7</c:v>
                </c:pt>
                <c:pt idx="557">
                  <c:v>4655.8</c:v>
                </c:pt>
                <c:pt idx="558">
                  <c:v>4655.8999999999996</c:v>
                </c:pt>
                <c:pt idx="559">
                  <c:v>4656</c:v>
                </c:pt>
                <c:pt idx="560">
                  <c:v>4656.1000000000004</c:v>
                </c:pt>
                <c:pt idx="561">
                  <c:v>4656.2</c:v>
                </c:pt>
                <c:pt idx="562">
                  <c:v>4656.3</c:v>
                </c:pt>
                <c:pt idx="563">
                  <c:v>4656.3999999999996</c:v>
                </c:pt>
                <c:pt idx="564">
                  <c:v>4656.5</c:v>
                </c:pt>
                <c:pt idx="565">
                  <c:v>4656.6000000000004</c:v>
                </c:pt>
                <c:pt idx="566">
                  <c:v>4656.7</c:v>
                </c:pt>
                <c:pt idx="567">
                  <c:v>4656.8</c:v>
                </c:pt>
                <c:pt idx="568">
                  <c:v>4656.8999999999996</c:v>
                </c:pt>
                <c:pt idx="569">
                  <c:v>4657</c:v>
                </c:pt>
                <c:pt idx="570">
                  <c:v>4657.1000000000004</c:v>
                </c:pt>
                <c:pt idx="571">
                  <c:v>4657.2</c:v>
                </c:pt>
                <c:pt idx="572">
                  <c:v>4657.3</c:v>
                </c:pt>
                <c:pt idx="573">
                  <c:v>4657.3999999999996</c:v>
                </c:pt>
                <c:pt idx="574">
                  <c:v>4657.5</c:v>
                </c:pt>
                <c:pt idx="575">
                  <c:v>4657.6000000000004</c:v>
                </c:pt>
                <c:pt idx="576">
                  <c:v>4657.7000000000007</c:v>
                </c:pt>
                <c:pt idx="577">
                  <c:v>4657.8000000000011</c:v>
                </c:pt>
                <c:pt idx="578">
                  <c:v>4657.9000000000015</c:v>
                </c:pt>
                <c:pt idx="579">
                  <c:v>4658.0000000000018</c:v>
                </c:pt>
                <c:pt idx="580">
                  <c:v>4658.1000000000022</c:v>
                </c:pt>
                <c:pt idx="581">
                  <c:v>4658.2000000000025</c:v>
                </c:pt>
                <c:pt idx="582">
                  <c:v>4658.3000000000029</c:v>
                </c:pt>
                <c:pt idx="583">
                  <c:v>4658.4000000000033</c:v>
                </c:pt>
                <c:pt idx="584">
                  <c:v>4658.5000000000036</c:v>
                </c:pt>
                <c:pt idx="585">
                  <c:v>4658.600000000004</c:v>
                </c:pt>
                <c:pt idx="586">
                  <c:v>4658.7000000000044</c:v>
                </c:pt>
                <c:pt idx="587">
                  <c:v>4658.8000000000047</c:v>
                </c:pt>
                <c:pt idx="588">
                  <c:v>4658.8999999999996</c:v>
                </c:pt>
                <c:pt idx="589">
                  <c:v>4659</c:v>
                </c:pt>
                <c:pt idx="590">
                  <c:v>4659.1000000000004</c:v>
                </c:pt>
                <c:pt idx="591">
                  <c:v>4659.2</c:v>
                </c:pt>
                <c:pt idx="592">
                  <c:v>4659.3</c:v>
                </c:pt>
                <c:pt idx="593">
                  <c:v>4659.3999999999996</c:v>
                </c:pt>
                <c:pt idx="594">
                  <c:v>4659.5</c:v>
                </c:pt>
                <c:pt idx="595">
                  <c:v>4659.6000000000004</c:v>
                </c:pt>
                <c:pt idx="596">
                  <c:v>4659.7</c:v>
                </c:pt>
                <c:pt idx="597">
                  <c:v>4659.8</c:v>
                </c:pt>
                <c:pt idx="598">
                  <c:v>4659.8999999999996</c:v>
                </c:pt>
                <c:pt idx="599">
                  <c:v>4660</c:v>
                </c:pt>
                <c:pt idx="600">
                  <c:v>4660.1000000000004</c:v>
                </c:pt>
                <c:pt idx="601">
                  <c:v>4660.2</c:v>
                </c:pt>
                <c:pt idx="602">
                  <c:v>4660.3</c:v>
                </c:pt>
                <c:pt idx="603">
                  <c:v>4660.3999999999996</c:v>
                </c:pt>
                <c:pt idx="604">
                  <c:v>4660.5</c:v>
                </c:pt>
                <c:pt idx="605">
                  <c:v>4660.6000000000004</c:v>
                </c:pt>
                <c:pt idx="606">
                  <c:v>4660.7</c:v>
                </c:pt>
                <c:pt idx="607">
                  <c:v>4660.8</c:v>
                </c:pt>
                <c:pt idx="608">
                  <c:v>4660.8999999999996</c:v>
                </c:pt>
                <c:pt idx="609">
                  <c:v>4661</c:v>
                </c:pt>
                <c:pt idx="610">
                  <c:v>4661.1000000000004</c:v>
                </c:pt>
                <c:pt idx="611">
                  <c:v>4661.2</c:v>
                </c:pt>
                <c:pt idx="612">
                  <c:v>4661.3</c:v>
                </c:pt>
                <c:pt idx="613">
                  <c:v>4661.3999999999996</c:v>
                </c:pt>
                <c:pt idx="614">
                  <c:v>4661.5</c:v>
                </c:pt>
                <c:pt idx="615">
                  <c:v>4661.6000000000004</c:v>
                </c:pt>
                <c:pt idx="616">
                  <c:v>4661.7</c:v>
                </c:pt>
                <c:pt idx="617">
                  <c:v>4661.8</c:v>
                </c:pt>
                <c:pt idx="618">
                  <c:v>4661.8999999999996</c:v>
                </c:pt>
                <c:pt idx="619">
                  <c:v>4662</c:v>
                </c:pt>
                <c:pt idx="620">
                  <c:v>4662.1000000000004</c:v>
                </c:pt>
                <c:pt idx="621">
                  <c:v>4662.2</c:v>
                </c:pt>
                <c:pt idx="622">
                  <c:v>4662.3</c:v>
                </c:pt>
                <c:pt idx="623">
                  <c:v>4662.3999999999996</c:v>
                </c:pt>
                <c:pt idx="624">
                  <c:v>4662.5</c:v>
                </c:pt>
                <c:pt idx="625">
                  <c:v>4662.6000000000004</c:v>
                </c:pt>
                <c:pt idx="626">
                  <c:v>4662.7</c:v>
                </c:pt>
                <c:pt idx="627">
                  <c:v>4662.8</c:v>
                </c:pt>
                <c:pt idx="628">
                  <c:v>4662.8999999999996</c:v>
                </c:pt>
                <c:pt idx="629">
                  <c:v>4663</c:v>
                </c:pt>
                <c:pt idx="630">
                  <c:v>4663.1000000000004</c:v>
                </c:pt>
                <c:pt idx="631">
                  <c:v>4663.2</c:v>
                </c:pt>
                <c:pt idx="632">
                  <c:v>4663.3</c:v>
                </c:pt>
                <c:pt idx="633">
                  <c:v>4663.3999999999996</c:v>
                </c:pt>
                <c:pt idx="634">
                  <c:v>4663.5</c:v>
                </c:pt>
                <c:pt idx="635">
                  <c:v>4663.6000000000004</c:v>
                </c:pt>
                <c:pt idx="636">
                  <c:v>4663.7</c:v>
                </c:pt>
                <c:pt idx="637">
                  <c:v>4663.8</c:v>
                </c:pt>
                <c:pt idx="638">
                  <c:v>4663.8999999999996</c:v>
                </c:pt>
                <c:pt idx="639">
                  <c:v>4664</c:v>
                </c:pt>
                <c:pt idx="640">
                  <c:v>4664.1000000000004</c:v>
                </c:pt>
                <c:pt idx="641">
                  <c:v>4664.2</c:v>
                </c:pt>
                <c:pt idx="642">
                  <c:v>4664.3</c:v>
                </c:pt>
                <c:pt idx="643">
                  <c:v>4664.3999999999996</c:v>
                </c:pt>
                <c:pt idx="644">
                  <c:v>4664.5</c:v>
                </c:pt>
                <c:pt idx="645">
                  <c:v>4664.6000000000004</c:v>
                </c:pt>
                <c:pt idx="646">
                  <c:v>4664.7</c:v>
                </c:pt>
                <c:pt idx="647">
                  <c:v>4664.8</c:v>
                </c:pt>
                <c:pt idx="648">
                  <c:v>4664.8999999999996</c:v>
                </c:pt>
                <c:pt idx="649">
                  <c:v>4665</c:v>
                </c:pt>
                <c:pt idx="650">
                  <c:v>4665.1000000000004</c:v>
                </c:pt>
                <c:pt idx="651">
                  <c:v>4665.2</c:v>
                </c:pt>
                <c:pt idx="652">
                  <c:v>4665.3</c:v>
                </c:pt>
                <c:pt idx="653">
                  <c:v>4665.3999999999996</c:v>
                </c:pt>
                <c:pt idx="654">
                  <c:v>4665.5</c:v>
                </c:pt>
                <c:pt idx="655">
                  <c:v>4665.6000000000004</c:v>
                </c:pt>
                <c:pt idx="656">
                  <c:v>4665.7</c:v>
                </c:pt>
                <c:pt idx="657">
                  <c:v>4665.8</c:v>
                </c:pt>
                <c:pt idx="658">
                  <c:v>4665.8999999999996</c:v>
                </c:pt>
                <c:pt idx="659">
                  <c:v>4666</c:v>
                </c:pt>
                <c:pt idx="660">
                  <c:v>4666.1000000000004</c:v>
                </c:pt>
                <c:pt idx="661">
                  <c:v>4666.2</c:v>
                </c:pt>
                <c:pt idx="662">
                  <c:v>4666.3</c:v>
                </c:pt>
                <c:pt idx="663">
                  <c:v>4666.3999999999996</c:v>
                </c:pt>
                <c:pt idx="664">
                  <c:v>4666.5</c:v>
                </c:pt>
                <c:pt idx="665">
                  <c:v>4666.6000000000004</c:v>
                </c:pt>
                <c:pt idx="666">
                  <c:v>4666.7</c:v>
                </c:pt>
                <c:pt idx="667">
                  <c:v>4666.8</c:v>
                </c:pt>
                <c:pt idx="668">
                  <c:v>4666.8999999999996</c:v>
                </c:pt>
                <c:pt idx="669">
                  <c:v>4667</c:v>
                </c:pt>
                <c:pt idx="670">
                  <c:v>4667.1000000000004</c:v>
                </c:pt>
                <c:pt idx="671">
                  <c:v>4667.2</c:v>
                </c:pt>
                <c:pt idx="672">
                  <c:v>4667.3</c:v>
                </c:pt>
                <c:pt idx="673">
                  <c:v>4667.3999999999996</c:v>
                </c:pt>
                <c:pt idx="674">
                  <c:v>4667.5</c:v>
                </c:pt>
                <c:pt idx="675">
                  <c:v>4667.6000000000004</c:v>
                </c:pt>
                <c:pt idx="676">
                  <c:v>4667.7</c:v>
                </c:pt>
                <c:pt idx="677">
                  <c:v>4667.8</c:v>
                </c:pt>
                <c:pt idx="678">
                  <c:v>4667.8999999999996</c:v>
                </c:pt>
                <c:pt idx="679">
                  <c:v>4668</c:v>
                </c:pt>
                <c:pt idx="680">
                  <c:v>4668.1000000000004</c:v>
                </c:pt>
                <c:pt idx="681">
                  <c:v>4668.2</c:v>
                </c:pt>
                <c:pt idx="682">
                  <c:v>4668.3</c:v>
                </c:pt>
                <c:pt idx="683">
                  <c:v>4668.3999999999996</c:v>
                </c:pt>
                <c:pt idx="684">
                  <c:v>4668.5</c:v>
                </c:pt>
                <c:pt idx="685">
                  <c:v>4668.6000000000004</c:v>
                </c:pt>
                <c:pt idx="686">
                  <c:v>4668.7</c:v>
                </c:pt>
                <c:pt idx="687">
                  <c:v>4668.8</c:v>
                </c:pt>
                <c:pt idx="688">
                  <c:v>4668.8999999999996</c:v>
                </c:pt>
                <c:pt idx="689">
                  <c:v>4669</c:v>
                </c:pt>
                <c:pt idx="690">
                  <c:v>4669.1000000000004</c:v>
                </c:pt>
                <c:pt idx="691">
                  <c:v>4669.2</c:v>
                </c:pt>
                <c:pt idx="692">
                  <c:v>4669.3</c:v>
                </c:pt>
                <c:pt idx="693">
                  <c:v>4669.3999999999996</c:v>
                </c:pt>
                <c:pt idx="694">
                  <c:v>4669.5</c:v>
                </c:pt>
                <c:pt idx="695">
                  <c:v>4669.6000000000004</c:v>
                </c:pt>
                <c:pt idx="696">
                  <c:v>4669.7</c:v>
                </c:pt>
                <c:pt idx="697">
                  <c:v>4669.8</c:v>
                </c:pt>
                <c:pt idx="698">
                  <c:v>4669.8999999999996</c:v>
                </c:pt>
                <c:pt idx="699">
                  <c:v>4670</c:v>
                </c:pt>
                <c:pt idx="700">
                  <c:v>4670.1000000000004</c:v>
                </c:pt>
                <c:pt idx="701">
                  <c:v>4670.2</c:v>
                </c:pt>
                <c:pt idx="702">
                  <c:v>4670.3</c:v>
                </c:pt>
                <c:pt idx="703">
                  <c:v>4670.3999999999996</c:v>
                </c:pt>
                <c:pt idx="704">
                  <c:v>4670.5</c:v>
                </c:pt>
                <c:pt idx="705">
                  <c:v>4670.6000000000004</c:v>
                </c:pt>
                <c:pt idx="706">
                  <c:v>4670.7</c:v>
                </c:pt>
                <c:pt idx="707">
                  <c:v>4670.8</c:v>
                </c:pt>
                <c:pt idx="708">
                  <c:v>4670.8999999999996</c:v>
                </c:pt>
                <c:pt idx="709">
                  <c:v>4671</c:v>
                </c:pt>
                <c:pt idx="710">
                  <c:v>4671.1000000000004</c:v>
                </c:pt>
                <c:pt idx="711">
                  <c:v>4671.2</c:v>
                </c:pt>
                <c:pt idx="712">
                  <c:v>4671.3</c:v>
                </c:pt>
                <c:pt idx="713">
                  <c:v>4671.3999999999996</c:v>
                </c:pt>
                <c:pt idx="714">
                  <c:v>4671.5</c:v>
                </c:pt>
                <c:pt idx="715">
                  <c:v>4671.6000000000004</c:v>
                </c:pt>
                <c:pt idx="716">
                  <c:v>4671.7</c:v>
                </c:pt>
                <c:pt idx="717">
                  <c:v>4671.8</c:v>
                </c:pt>
                <c:pt idx="718">
                  <c:v>4671.8999999999996</c:v>
                </c:pt>
                <c:pt idx="719">
                  <c:v>4672</c:v>
                </c:pt>
                <c:pt idx="720">
                  <c:v>4672.1000000000004</c:v>
                </c:pt>
                <c:pt idx="721">
                  <c:v>4672.2</c:v>
                </c:pt>
                <c:pt idx="722">
                  <c:v>4672.3</c:v>
                </c:pt>
                <c:pt idx="723">
                  <c:v>4672.3999999999996</c:v>
                </c:pt>
                <c:pt idx="724">
                  <c:v>4672.5</c:v>
                </c:pt>
                <c:pt idx="725">
                  <c:v>4672.6000000000004</c:v>
                </c:pt>
                <c:pt idx="726">
                  <c:v>4672.7</c:v>
                </c:pt>
                <c:pt idx="727">
                  <c:v>4672.8</c:v>
                </c:pt>
                <c:pt idx="728">
                  <c:v>4672.8999999999996</c:v>
                </c:pt>
                <c:pt idx="729">
                  <c:v>4673</c:v>
                </c:pt>
              </c:numCache>
            </c:numRef>
          </c:cat>
          <c:val>
            <c:numRef>
              <c:f>'Elevation-Area-Storage'!$B$5:$B$735</c:f>
              <c:numCache>
                <c:formatCode>0.0</c:formatCode>
                <c:ptCount val="731"/>
                <c:pt idx="0">
                  <c:v>10.3</c:v>
                </c:pt>
                <c:pt idx="1">
                  <c:v>10.8</c:v>
                </c:pt>
                <c:pt idx="2">
                  <c:v>11.3</c:v>
                </c:pt>
                <c:pt idx="3">
                  <c:v>11.9</c:v>
                </c:pt>
                <c:pt idx="4">
                  <c:v>12.4</c:v>
                </c:pt>
                <c:pt idx="5">
                  <c:v>13</c:v>
                </c:pt>
                <c:pt idx="6">
                  <c:v>13.5</c:v>
                </c:pt>
                <c:pt idx="7">
                  <c:v>14</c:v>
                </c:pt>
                <c:pt idx="8">
                  <c:v>14.6</c:v>
                </c:pt>
                <c:pt idx="9">
                  <c:v>15.1</c:v>
                </c:pt>
                <c:pt idx="10">
                  <c:v>15.7</c:v>
                </c:pt>
                <c:pt idx="11">
                  <c:v>16.899999999999999</c:v>
                </c:pt>
                <c:pt idx="12">
                  <c:v>18.2</c:v>
                </c:pt>
                <c:pt idx="13">
                  <c:v>19.399999999999999</c:v>
                </c:pt>
                <c:pt idx="14">
                  <c:v>20.7</c:v>
                </c:pt>
                <c:pt idx="15">
                  <c:v>21.9</c:v>
                </c:pt>
                <c:pt idx="16">
                  <c:v>23.2</c:v>
                </c:pt>
                <c:pt idx="17">
                  <c:v>24.5</c:v>
                </c:pt>
                <c:pt idx="18">
                  <c:v>25.7</c:v>
                </c:pt>
                <c:pt idx="19">
                  <c:v>27</c:v>
                </c:pt>
                <c:pt idx="20">
                  <c:v>28.2</c:v>
                </c:pt>
                <c:pt idx="21">
                  <c:v>28.8</c:v>
                </c:pt>
                <c:pt idx="22">
                  <c:v>29.4</c:v>
                </c:pt>
                <c:pt idx="23">
                  <c:v>29.9</c:v>
                </c:pt>
                <c:pt idx="24">
                  <c:v>30.5</c:v>
                </c:pt>
                <c:pt idx="25">
                  <c:v>31.1</c:v>
                </c:pt>
                <c:pt idx="26">
                  <c:v>31.7</c:v>
                </c:pt>
                <c:pt idx="27">
                  <c:v>32.299999999999997</c:v>
                </c:pt>
                <c:pt idx="28">
                  <c:v>32.799999999999997</c:v>
                </c:pt>
                <c:pt idx="29">
                  <c:v>33.4</c:v>
                </c:pt>
                <c:pt idx="30">
                  <c:v>34</c:v>
                </c:pt>
                <c:pt idx="31">
                  <c:v>35.6</c:v>
                </c:pt>
                <c:pt idx="32">
                  <c:v>37.1</c:v>
                </c:pt>
                <c:pt idx="33">
                  <c:v>38.700000000000003</c:v>
                </c:pt>
                <c:pt idx="34">
                  <c:v>40.299999999999997</c:v>
                </c:pt>
                <c:pt idx="35">
                  <c:v>41.8</c:v>
                </c:pt>
                <c:pt idx="36">
                  <c:v>43.4</c:v>
                </c:pt>
                <c:pt idx="37">
                  <c:v>45</c:v>
                </c:pt>
                <c:pt idx="38">
                  <c:v>46.5</c:v>
                </c:pt>
                <c:pt idx="39">
                  <c:v>48.1</c:v>
                </c:pt>
                <c:pt idx="40">
                  <c:v>49.7</c:v>
                </c:pt>
                <c:pt idx="41">
                  <c:v>50.1</c:v>
                </c:pt>
                <c:pt idx="42">
                  <c:v>50.5</c:v>
                </c:pt>
                <c:pt idx="43">
                  <c:v>50.9</c:v>
                </c:pt>
                <c:pt idx="44">
                  <c:v>51.3</c:v>
                </c:pt>
                <c:pt idx="45">
                  <c:v>51.8</c:v>
                </c:pt>
                <c:pt idx="46">
                  <c:v>52.2</c:v>
                </c:pt>
                <c:pt idx="47">
                  <c:v>52.6</c:v>
                </c:pt>
                <c:pt idx="48">
                  <c:v>53</c:v>
                </c:pt>
                <c:pt idx="49">
                  <c:v>53.4</c:v>
                </c:pt>
                <c:pt idx="50">
                  <c:v>53.9</c:v>
                </c:pt>
                <c:pt idx="51">
                  <c:v>54.7</c:v>
                </c:pt>
                <c:pt idx="52">
                  <c:v>55.6</c:v>
                </c:pt>
                <c:pt idx="53">
                  <c:v>56.4</c:v>
                </c:pt>
                <c:pt idx="54">
                  <c:v>57.3</c:v>
                </c:pt>
                <c:pt idx="55">
                  <c:v>58.1</c:v>
                </c:pt>
                <c:pt idx="56">
                  <c:v>59</c:v>
                </c:pt>
                <c:pt idx="57">
                  <c:v>59.8</c:v>
                </c:pt>
                <c:pt idx="58">
                  <c:v>60.7</c:v>
                </c:pt>
                <c:pt idx="59">
                  <c:v>61.5</c:v>
                </c:pt>
                <c:pt idx="60">
                  <c:v>62.4</c:v>
                </c:pt>
                <c:pt idx="61">
                  <c:v>62.8</c:v>
                </c:pt>
                <c:pt idx="62">
                  <c:v>63.1</c:v>
                </c:pt>
                <c:pt idx="63">
                  <c:v>63.5</c:v>
                </c:pt>
                <c:pt idx="64">
                  <c:v>63.9</c:v>
                </c:pt>
                <c:pt idx="65">
                  <c:v>64.3</c:v>
                </c:pt>
                <c:pt idx="66">
                  <c:v>64.7</c:v>
                </c:pt>
                <c:pt idx="67">
                  <c:v>65.099999999999994</c:v>
                </c:pt>
                <c:pt idx="68">
                  <c:v>65.400000000000006</c:v>
                </c:pt>
                <c:pt idx="69">
                  <c:v>65.8</c:v>
                </c:pt>
                <c:pt idx="70">
                  <c:v>66.2</c:v>
                </c:pt>
                <c:pt idx="71">
                  <c:v>67.400000000000006</c:v>
                </c:pt>
                <c:pt idx="72">
                  <c:v>68.5</c:v>
                </c:pt>
                <c:pt idx="73">
                  <c:v>69.7</c:v>
                </c:pt>
                <c:pt idx="74">
                  <c:v>70.900000000000006</c:v>
                </c:pt>
                <c:pt idx="75">
                  <c:v>72</c:v>
                </c:pt>
                <c:pt idx="76">
                  <c:v>73.2</c:v>
                </c:pt>
                <c:pt idx="77">
                  <c:v>74.3</c:v>
                </c:pt>
                <c:pt idx="78">
                  <c:v>75.5</c:v>
                </c:pt>
                <c:pt idx="79">
                  <c:v>76.7</c:v>
                </c:pt>
                <c:pt idx="80">
                  <c:v>77.8</c:v>
                </c:pt>
                <c:pt idx="81">
                  <c:v>78.2</c:v>
                </c:pt>
                <c:pt idx="82">
                  <c:v>78.599999999999994</c:v>
                </c:pt>
                <c:pt idx="83">
                  <c:v>78.900000000000006</c:v>
                </c:pt>
                <c:pt idx="84">
                  <c:v>79.3</c:v>
                </c:pt>
                <c:pt idx="85">
                  <c:v>79.7</c:v>
                </c:pt>
                <c:pt idx="86">
                  <c:v>80</c:v>
                </c:pt>
                <c:pt idx="87">
                  <c:v>80.400000000000006</c:v>
                </c:pt>
                <c:pt idx="88">
                  <c:v>80.7</c:v>
                </c:pt>
                <c:pt idx="89">
                  <c:v>81.099999999999994</c:v>
                </c:pt>
                <c:pt idx="90">
                  <c:v>81.5</c:v>
                </c:pt>
                <c:pt idx="91">
                  <c:v>82.4</c:v>
                </c:pt>
                <c:pt idx="92">
                  <c:v>83.4</c:v>
                </c:pt>
                <c:pt idx="93">
                  <c:v>84.3</c:v>
                </c:pt>
                <c:pt idx="94">
                  <c:v>85.3</c:v>
                </c:pt>
                <c:pt idx="95">
                  <c:v>86.2</c:v>
                </c:pt>
                <c:pt idx="96">
                  <c:v>87.2</c:v>
                </c:pt>
                <c:pt idx="97">
                  <c:v>88.1</c:v>
                </c:pt>
                <c:pt idx="98">
                  <c:v>89.1</c:v>
                </c:pt>
                <c:pt idx="99">
                  <c:v>90</c:v>
                </c:pt>
                <c:pt idx="100">
                  <c:v>91</c:v>
                </c:pt>
                <c:pt idx="101">
                  <c:v>91.4</c:v>
                </c:pt>
                <c:pt idx="102">
                  <c:v>91.8</c:v>
                </c:pt>
                <c:pt idx="103">
                  <c:v>92.2</c:v>
                </c:pt>
                <c:pt idx="104">
                  <c:v>92.6</c:v>
                </c:pt>
                <c:pt idx="105">
                  <c:v>93</c:v>
                </c:pt>
                <c:pt idx="106">
                  <c:v>93.4</c:v>
                </c:pt>
                <c:pt idx="107">
                  <c:v>93.8</c:v>
                </c:pt>
                <c:pt idx="108">
                  <c:v>94.2</c:v>
                </c:pt>
                <c:pt idx="109">
                  <c:v>94.6</c:v>
                </c:pt>
                <c:pt idx="110">
                  <c:v>95</c:v>
                </c:pt>
                <c:pt idx="111">
                  <c:v>95.9</c:v>
                </c:pt>
                <c:pt idx="112">
                  <c:v>96.8</c:v>
                </c:pt>
                <c:pt idx="113">
                  <c:v>97.7</c:v>
                </c:pt>
                <c:pt idx="114">
                  <c:v>98.6</c:v>
                </c:pt>
                <c:pt idx="115">
                  <c:v>99.5</c:v>
                </c:pt>
                <c:pt idx="116">
                  <c:v>100.4</c:v>
                </c:pt>
                <c:pt idx="117">
                  <c:v>101.2</c:v>
                </c:pt>
                <c:pt idx="118">
                  <c:v>102.1</c:v>
                </c:pt>
                <c:pt idx="119">
                  <c:v>103</c:v>
                </c:pt>
                <c:pt idx="120">
                  <c:v>103.9</c:v>
                </c:pt>
                <c:pt idx="121">
                  <c:v>104.4</c:v>
                </c:pt>
                <c:pt idx="122">
                  <c:v>104.9</c:v>
                </c:pt>
                <c:pt idx="123">
                  <c:v>105.4</c:v>
                </c:pt>
                <c:pt idx="124">
                  <c:v>105.9</c:v>
                </c:pt>
                <c:pt idx="125">
                  <c:v>106.4</c:v>
                </c:pt>
                <c:pt idx="126">
                  <c:v>107</c:v>
                </c:pt>
                <c:pt idx="127">
                  <c:v>107.5</c:v>
                </c:pt>
                <c:pt idx="128">
                  <c:v>108</c:v>
                </c:pt>
                <c:pt idx="129">
                  <c:v>108.5</c:v>
                </c:pt>
                <c:pt idx="130">
                  <c:v>109</c:v>
                </c:pt>
                <c:pt idx="131">
                  <c:v>109.8</c:v>
                </c:pt>
                <c:pt idx="132">
                  <c:v>110.6</c:v>
                </c:pt>
                <c:pt idx="133">
                  <c:v>111.4</c:v>
                </c:pt>
                <c:pt idx="134">
                  <c:v>112.2</c:v>
                </c:pt>
                <c:pt idx="135">
                  <c:v>113</c:v>
                </c:pt>
                <c:pt idx="136">
                  <c:v>113.8</c:v>
                </c:pt>
                <c:pt idx="137">
                  <c:v>114.7</c:v>
                </c:pt>
                <c:pt idx="138">
                  <c:v>115.5</c:v>
                </c:pt>
                <c:pt idx="139">
                  <c:v>116.3</c:v>
                </c:pt>
                <c:pt idx="140">
                  <c:v>117.1</c:v>
                </c:pt>
                <c:pt idx="141">
                  <c:v>117.6</c:v>
                </c:pt>
                <c:pt idx="142">
                  <c:v>118</c:v>
                </c:pt>
                <c:pt idx="143">
                  <c:v>118.5</c:v>
                </c:pt>
                <c:pt idx="144">
                  <c:v>119</c:v>
                </c:pt>
                <c:pt idx="145">
                  <c:v>119.5</c:v>
                </c:pt>
                <c:pt idx="146">
                  <c:v>120</c:v>
                </c:pt>
                <c:pt idx="147">
                  <c:v>120.4</c:v>
                </c:pt>
                <c:pt idx="148">
                  <c:v>120.9</c:v>
                </c:pt>
                <c:pt idx="149">
                  <c:v>121.4</c:v>
                </c:pt>
                <c:pt idx="150">
                  <c:v>121.9</c:v>
                </c:pt>
                <c:pt idx="151">
                  <c:v>122.8</c:v>
                </c:pt>
                <c:pt idx="152">
                  <c:v>123.8</c:v>
                </c:pt>
                <c:pt idx="153">
                  <c:v>124.7</c:v>
                </c:pt>
                <c:pt idx="154">
                  <c:v>125.6</c:v>
                </c:pt>
                <c:pt idx="155">
                  <c:v>126.6</c:v>
                </c:pt>
                <c:pt idx="156">
                  <c:v>127.5</c:v>
                </c:pt>
                <c:pt idx="157">
                  <c:v>128.5</c:v>
                </c:pt>
                <c:pt idx="158">
                  <c:v>129.4</c:v>
                </c:pt>
                <c:pt idx="159">
                  <c:v>130.4</c:v>
                </c:pt>
                <c:pt idx="160">
                  <c:v>131.30000000000001</c:v>
                </c:pt>
                <c:pt idx="161">
                  <c:v>131.80000000000001</c:v>
                </c:pt>
                <c:pt idx="162">
                  <c:v>132.30000000000001</c:v>
                </c:pt>
                <c:pt idx="163">
                  <c:v>132.80000000000001</c:v>
                </c:pt>
                <c:pt idx="164">
                  <c:v>133.30000000000001</c:v>
                </c:pt>
                <c:pt idx="165">
                  <c:v>133.80000000000001</c:v>
                </c:pt>
                <c:pt idx="166">
                  <c:v>134.30000000000001</c:v>
                </c:pt>
                <c:pt idx="167">
                  <c:v>134.80000000000001</c:v>
                </c:pt>
                <c:pt idx="168">
                  <c:v>135.30000000000001</c:v>
                </c:pt>
                <c:pt idx="169">
                  <c:v>135.80000000000001</c:v>
                </c:pt>
                <c:pt idx="170">
                  <c:v>136.30000000000001</c:v>
                </c:pt>
                <c:pt idx="171">
                  <c:v>137.19999999999999</c:v>
                </c:pt>
                <c:pt idx="172">
                  <c:v>138.1</c:v>
                </c:pt>
                <c:pt idx="173">
                  <c:v>139.1</c:v>
                </c:pt>
                <c:pt idx="174">
                  <c:v>140</c:v>
                </c:pt>
                <c:pt idx="175">
                  <c:v>140.9</c:v>
                </c:pt>
                <c:pt idx="176">
                  <c:v>141.80000000000001</c:v>
                </c:pt>
                <c:pt idx="177">
                  <c:v>142.80000000000001</c:v>
                </c:pt>
                <c:pt idx="178">
                  <c:v>143.69999999999999</c:v>
                </c:pt>
                <c:pt idx="179">
                  <c:v>144.6</c:v>
                </c:pt>
                <c:pt idx="180">
                  <c:v>145.6</c:v>
                </c:pt>
                <c:pt idx="181">
                  <c:v>146</c:v>
                </c:pt>
                <c:pt idx="182">
                  <c:v>146.5</c:v>
                </c:pt>
                <c:pt idx="183">
                  <c:v>147</c:v>
                </c:pt>
                <c:pt idx="184">
                  <c:v>147.5</c:v>
                </c:pt>
                <c:pt idx="185">
                  <c:v>148</c:v>
                </c:pt>
                <c:pt idx="186">
                  <c:v>148.5</c:v>
                </c:pt>
                <c:pt idx="187">
                  <c:v>149</c:v>
                </c:pt>
                <c:pt idx="188">
                  <c:v>149.4</c:v>
                </c:pt>
                <c:pt idx="189">
                  <c:v>149.9</c:v>
                </c:pt>
                <c:pt idx="190">
                  <c:v>150.4</c:v>
                </c:pt>
                <c:pt idx="191">
                  <c:v>151.30000000000001</c:v>
                </c:pt>
                <c:pt idx="192">
                  <c:v>152.19999999999999</c:v>
                </c:pt>
                <c:pt idx="193">
                  <c:v>153.1</c:v>
                </c:pt>
                <c:pt idx="194">
                  <c:v>153.9</c:v>
                </c:pt>
                <c:pt idx="195">
                  <c:v>154.80000000000001</c:v>
                </c:pt>
                <c:pt idx="196">
                  <c:v>155.69999999999999</c:v>
                </c:pt>
                <c:pt idx="197">
                  <c:v>156.6</c:v>
                </c:pt>
                <c:pt idx="198">
                  <c:v>157.5</c:v>
                </c:pt>
                <c:pt idx="199">
                  <c:v>158.30000000000001</c:v>
                </c:pt>
                <c:pt idx="200">
                  <c:v>159.19999999999999</c:v>
                </c:pt>
                <c:pt idx="201">
                  <c:v>159.80000000000001</c:v>
                </c:pt>
                <c:pt idx="202">
                  <c:v>160.4</c:v>
                </c:pt>
                <c:pt idx="203">
                  <c:v>160.9</c:v>
                </c:pt>
                <c:pt idx="204">
                  <c:v>161.5</c:v>
                </c:pt>
                <c:pt idx="205">
                  <c:v>162.1</c:v>
                </c:pt>
                <c:pt idx="206">
                  <c:v>162.6</c:v>
                </c:pt>
                <c:pt idx="207">
                  <c:v>163.19999999999999</c:v>
                </c:pt>
                <c:pt idx="208">
                  <c:v>163.69999999999999</c:v>
                </c:pt>
                <c:pt idx="209">
                  <c:v>164.3</c:v>
                </c:pt>
                <c:pt idx="210">
                  <c:v>164.9</c:v>
                </c:pt>
                <c:pt idx="211">
                  <c:v>165.8</c:v>
                </c:pt>
                <c:pt idx="212">
                  <c:v>166.8</c:v>
                </c:pt>
                <c:pt idx="213">
                  <c:v>167.7</c:v>
                </c:pt>
                <c:pt idx="214">
                  <c:v>168.7</c:v>
                </c:pt>
                <c:pt idx="215">
                  <c:v>169.6</c:v>
                </c:pt>
                <c:pt idx="216">
                  <c:v>170.5</c:v>
                </c:pt>
                <c:pt idx="217">
                  <c:v>171.5</c:v>
                </c:pt>
                <c:pt idx="218">
                  <c:v>172.4</c:v>
                </c:pt>
                <c:pt idx="219">
                  <c:v>173.4</c:v>
                </c:pt>
                <c:pt idx="220">
                  <c:v>174.3</c:v>
                </c:pt>
                <c:pt idx="221">
                  <c:v>174.8</c:v>
                </c:pt>
                <c:pt idx="222">
                  <c:v>175.3</c:v>
                </c:pt>
                <c:pt idx="223">
                  <c:v>175.8</c:v>
                </c:pt>
                <c:pt idx="224">
                  <c:v>176.3</c:v>
                </c:pt>
                <c:pt idx="225">
                  <c:v>176.7</c:v>
                </c:pt>
                <c:pt idx="226">
                  <c:v>177.2</c:v>
                </c:pt>
                <c:pt idx="227">
                  <c:v>177.7</c:v>
                </c:pt>
                <c:pt idx="228">
                  <c:v>178.2</c:v>
                </c:pt>
                <c:pt idx="229">
                  <c:v>178.7</c:v>
                </c:pt>
                <c:pt idx="230">
                  <c:v>179.2</c:v>
                </c:pt>
                <c:pt idx="231">
                  <c:v>180.1</c:v>
                </c:pt>
                <c:pt idx="232">
                  <c:v>181</c:v>
                </c:pt>
                <c:pt idx="233">
                  <c:v>181.9</c:v>
                </c:pt>
                <c:pt idx="234">
                  <c:v>182.8</c:v>
                </c:pt>
                <c:pt idx="235">
                  <c:v>183.7</c:v>
                </c:pt>
                <c:pt idx="236">
                  <c:v>184.6</c:v>
                </c:pt>
                <c:pt idx="237">
                  <c:v>185.5</c:v>
                </c:pt>
                <c:pt idx="238">
                  <c:v>186.4</c:v>
                </c:pt>
                <c:pt idx="239">
                  <c:v>187.3</c:v>
                </c:pt>
                <c:pt idx="240">
                  <c:v>188.2</c:v>
                </c:pt>
                <c:pt idx="241">
                  <c:v>188.8</c:v>
                </c:pt>
                <c:pt idx="242">
                  <c:v>189.3</c:v>
                </c:pt>
                <c:pt idx="243">
                  <c:v>189.9</c:v>
                </c:pt>
                <c:pt idx="244">
                  <c:v>190.5</c:v>
                </c:pt>
                <c:pt idx="245">
                  <c:v>191</c:v>
                </c:pt>
                <c:pt idx="246">
                  <c:v>191.6</c:v>
                </c:pt>
                <c:pt idx="247">
                  <c:v>192.1</c:v>
                </c:pt>
                <c:pt idx="248">
                  <c:v>192.7</c:v>
                </c:pt>
                <c:pt idx="249">
                  <c:v>193.3</c:v>
                </c:pt>
                <c:pt idx="250">
                  <c:v>193.8</c:v>
                </c:pt>
                <c:pt idx="251">
                  <c:v>194.6</c:v>
                </c:pt>
                <c:pt idx="252">
                  <c:v>195.5</c:v>
                </c:pt>
                <c:pt idx="253">
                  <c:v>196.3</c:v>
                </c:pt>
                <c:pt idx="254">
                  <c:v>197.2</c:v>
                </c:pt>
                <c:pt idx="255">
                  <c:v>198</c:v>
                </c:pt>
                <c:pt idx="256">
                  <c:v>198.8</c:v>
                </c:pt>
                <c:pt idx="257">
                  <c:v>199.7</c:v>
                </c:pt>
                <c:pt idx="258">
                  <c:v>200.5</c:v>
                </c:pt>
                <c:pt idx="259">
                  <c:v>201.4</c:v>
                </c:pt>
                <c:pt idx="260">
                  <c:v>202.2</c:v>
                </c:pt>
                <c:pt idx="261">
                  <c:v>202.8</c:v>
                </c:pt>
                <c:pt idx="262">
                  <c:v>203.4</c:v>
                </c:pt>
                <c:pt idx="263">
                  <c:v>203.9</c:v>
                </c:pt>
                <c:pt idx="264">
                  <c:v>204.5</c:v>
                </c:pt>
                <c:pt idx="265">
                  <c:v>205.1</c:v>
                </c:pt>
                <c:pt idx="266">
                  <c:v>205.7</c:v>
                </c:pt>
                <c:pt idx="267">
                  <c:v>206.3</c:v>
                </c:pt>
                <c:pt idx="268">
                  <c:v>206.9</c:v>
                </c:pt>
                <c:pt idx="269">
                  <c:v>207.5</c:v>
                </c:pt>
                <c:pt idx="270">
                  <c:v>208</c:v>
                </c:pt>
                <c:pt idx="271">
                  <c:v>209.1</c:v>
                </c:pt>
                <c:pt idx="272">
                  <c:v>210.1</c:v>
                </c:pt>
                <c:pt idx="273">
                  <c:v>211.2</c:v>
                </c:pt>
                <c:pt idx="274">
                  <c:v>212.2</c:v>
                </c:pt>
                <c:pt idx="275">
                  <c:v>213.2</c:v>
                </c:pt>
                <c:pt idx="276">
                  <c:v>214.3</c:v>
                </c:pt>
                <c:pt idx="277">
                  <c:v>215.3</c:v>
                </c:pt>
                <c:pt idx="278">
                  <c:v>216.3</c:v>
                </c:pt>
                <c:pt idx="279">
                  <c:v>217.4</c:v>
                </c:pt>
                <c:pt idx="280">
                  <c:v>218.4</c:v>
                </c:pt>
                <c:pt idx="281">
                  <c:v>219</c:v>
                </c:pt>
                <c:pt idx="282">
                  <c:v>219.6</c:v>
                </c:pt>
                <c:pt idx="283">
                  <c:v>220.2</c:v>
                </c:pt>
                <c:pt idx="284">
                  <c:v>220.8</c:v>
                </c:pt>
                <c:pt idx="285">
                  <c:v>221.4</c:v>
                </c:pt>
                <c:pt idx="286">
                  <c:v>221.9</c:v>
                </c:pt>
                <c:pt idx="287">
                  <c:v>222.5</c:v>
                </c:pt>
                <c:pt idx="288">
                  <c:v>223.1</c:v>
                </c:pt>
                <c:pt idx="289">
                  <c:v>223.7</c:v>
                </c:pt>
                <c:pt idx="290">
                  <c:v>224.3</c:v>
                </c:pt>
                <c:pt idx="291">
                  <c:v>225.3</c:v>
                </c:pt>
                <c:pt idx="292">
                  <c:v>226.3</c:v>
                </c:pt>
                <c:pt idx="293">
                  <c:v>227.3</c:v>
                </c:pt>
                <c:pt idx="294">
                  <c:v>228.3</c:v>
                </c:pt>
                <c:pt idx="295">
                  <c:v>229.3</c:v>
                </c:pt>
                <c:pt idx="296">
                  <c:v>230.3</c:v>
                </c:pt>
                <c:pt idx="297">
                  <c:v>231.3</c:v>
                </c:pt>
                <c:pt idx="298">
                  <c:v>232.3</c:v>
                </c:pt>
                <c:pt idx="299">
                  <c:v>233.3</c:v>
                </c:pt>
                <c:pt idx="300">
                  <c:v>234.3</c:v>
                </c:pt>
                <c:pt idx="301">
                  <c:v>235</c:v>
                </c:pt>
                <c:pt idx="302">
                  <c:v>235.6</c:v>
                </c:pt>
                <c:pt idx="303">
                  <c:v>236.3</c:v>
                </c:pt>
                <c:pt idx="304">
                  <c:v>236.9</c:v>
                </c:pt>
                <c:pt idx="305">
                  <c:v>237.6</c:v>
                </c:pt>
                <c:pt idx="306">
                  <c:v>238.2</c:v>
                </c:pt>
                <c:pt idx="307">
                  <c:v>238.9</c:v>
                </c:pt>
                <c:pt idx="308">
                  <c:v>239.5</c:v>
                </c:pt>
                <c:pt idx="309">
                  <c:v>240.2</c:v>
                </c:pt>
                <c:pt idx="310">
                  <c:v>240.8</c:v>
                </c:pt>
                <c:pt idx="311">
                  <c:v>241.8</c:v>
                </c:pt>
                <c:pt idx="312">
                  <c:v>242.8</c:v>
                </c:pt>
                <c:pt idx="313">
                  <c:v>243.8</c:v>
                </c:pt>
                <c:pt idx="314">
                  <c:v>244.7</c:v>
                </c:pt>
                <c:pt idx="315">
                  <c:v>245.7</c:v>
                </c:pt>
                <c:pt idx="316">
                  <c:v>246.7</c:v>
                </c:pt>
                <c:pt idx="317">
                  <c:v>247.7</c:v>
                </c:pt>
                <c:pt idx="318">
                  <c:v>248.6</c:v>
                </c:pt>
                <c:pt idx="319">
                  <c:v>249.6</c:v>
                </c:pt>
                <c:pt idx="320">
                  <c:v>250.6</c:v>
                </c:pt>
                <c:pt idx="321">
                  <c:v>251.3</c:v>
                </c:pt>
                <c:pt idx="322">
                  <c:v>251.9</c:v>
                </c:pt>
                <c:pt idx="323">
                  <c:v>252.6</c:v>
                </c:pt>
                <c:pt idx="324">
                  <c:v>253.2</c:v>
                </c:pt>
                <c:pt idx="325">
                  <c:v>253.9</c:v>
                </c:pt>
                <c:pt idx="326">
                  <c:v>254.5</c:v>
                </c:pt>
                <c:pt idx="327">
                  <c:v>255.2</c:v>
                </c:pt>
                <c:pt idx="328">
                  <c:v>255.8</c:v>
                </c:pt>
                <c:pt idx="329">
                  <c:v>256.5</c:v>
                </c:pt>
                <c:pt idx="330">
                  <c:v>257.10000000000002</c:v>
                </c:pt>
                <c:pt idx="331">
                  <c:v>258</c:v>
                </c:pt>
                <c:pt idx="332">
                  <c:v>259</c:v>
                </c:pt>
                <c:pt idx="333">
                  <c:v>259.89999999999998</c:v>
                </c:pt>
                <c:pt idx="334">
                  <c:v>260.8</c:v>
                </c:pt>
                <c:pt idx="335">
                  <c:v>261.7</c:v>
                </c:pt>
                <c:pt idx="336">
                  <c:v>262.7</c:v>
                </c:pt>
                <c:pt idx="337">
                  <c:v>263.60000000000002</c:v>
                </c:pt>
                <c:pt idx="338">
                  <c:v>264.5</c:v>
                </c:pt>
                <c:pt idx="339">
                  <c:v>265.39999999999998</c:v>
                </c:pt>
                <c:pt idx="340">
                  <c:v>266.3</c:v>
                </c:pt>
                <c:pt idx="341">
                  <c:v>267</c:v>
                </c:pt>
                <c:pt idx="342">
                  <c:v>267.60000000000002</c:v>
                </c:pt>
                <c:pt idx="343">
                  <c:v>268.2</c:v>
                </c:pt>
                <c:pt idx="344">
                  <c:v>268.8</c:v>
                </c:pt>
                <c:pt idx="345">
                  <c:v>269.39999999999998</c:v>
                </c:pt>
                <c:pt idx="346">
                  <c:v>270</c:v>
                </c:pt>
                <c:pt idx="347">
                  <c:v>270.60000000000002</c:v>
                </c:pt>
                <c:pt idx="348">
                  <c:v>271.2</c:v>
                </c:pt>
                <c:pt idx="349">
                  <c:v>271.8</c:v>
                </c:pt>
                <c:pt idx="350">
                  <c:v>272.39999999999998</c:v>
                </c:pt>
                <c:pt idx="351">
                  <c:v>273.2</c:v>
                </c:pt>
                <c:pt idx="352">
                  <c:v>274</c:v>
                </c:pt>
                <c:pt idx="353">
                  <c:v>274.89999999999998</c:v>
                </c:pt>
                <c:pt idx="354">
                  <c:v>275.7</c:v>
                </c:pt>
                <c:pt idx="355">
                  <c:v>276.5</c:v>
                </c:pt>
                <c:pt idx="356">
                  <c:v>277.3</c:v>
                </c:pt>
                <c:pt idx="357">
                  <c:v>278.10000000000002</c:v>
                </c:pt>
                <c:pt idx="358">
                  <c:v>278.89999999999998</c:v>
                </c:pt>
                <c:pt idx="359">
                  <c:v>279.8</c:v>
                </c:pt>
                <c:pt idx="360">
                  <c:v>280.60000000000002</c:v>
                </c:pt>
                <c:pt idx="361">
                  <c:v>281.2</c:v>
                </c:pt>
                <c:pt idx="362">
                  <c:v>281.7</c:v>
                </c:pt>
                <c:pt idx="363">
                  <c:v>282.3</c:v>
                </c:pt>
                <c:pt idx="364">
                  <c:v>282.89999999999998</c:v>
                </c:pt>
                <c:pt idx="365">
                  <c:v>283.5</c:v>
                </c:pt>
                <c:pt idx="366">
                  <c:v>284</c:v>
                </c:pt>
                <c:pt idx="367">
                  <c:v>284.60000000000002</c:v>
                </c:pt>
                <c:pt idx="368">
                  <c:v>285.2</c:v>
                </c:pt>
                <c:pt idx="369">
                  <c:v>285.8</c:v>
                </c:pt>
                <c:pt idx="370">
                  <c:v>286.3</c:v>
                </c:pt>
                <c:pt idx="371">
                  <c:v>287.3</c:v>
                </c:pt>
                <c:pt idx="372">
                  <c:v>288.2</c:v>
                </c:pt>
                <c:pt idx="373">
                  <c:v>289.10000000000002</c:v>
                </c:pt>
                <c:pt idx="374">
                  <c:v>290.10000000000002</c:v>
                </c:pt>
                <c:pt idx="375">
                  <c:v>291</c:v>
                </c:pt>
                <c:pt idx="376">
                  <c:v>291.89999999999998</c:v>
                </c:pt>
                <c:pt idx="377">
                  <c:v>292.89999999999998</c:v>
                </c:pt>
                <c:pt idx="378">
                  <c:v>293.8</c:v>
                </c:pt>
                <c:pt idx="379">
                  <c:v>294.8</c:v>
                </c:pt>
                <c:pt idx="380">
                  <c:v>295.7</c:v>
                </c:pt>
                <c:pt idx="381">
                  <c:v>296.2</c:v>
                </c:pt>
                <c:pt idx="382">
                  <c:v>296.7</c:v>
                </c:pt>
                <c:pt idx="383">
                  <c:v>297.2</c:v>
                </c:pt>
                <c:pt idx="384">
                  <c:v>297.8</c:v>
                </c:pt>
                <c:pt idx="385">
                  <c:v>298.3</c:v>
                </c:pt>
                <c:pt idx="386">
                  <c:v>298.8</c:v>
                </c:pt>
                <c:pt idx="387">
                  <c:v>299.3</c:v>
                </c:pt>
                <c:pt idx="388">
                  <c:v>299.8</c:v>
                </c:pt>
                <c:pt idx="389">
                  <c:v>300.39999999999998</c:v>
                </c:pt>
                <c:pt idx="390">
                  <c:v>300.89999999999998</c:v>
                </c:pt>
                <c:pt idx="391">
                  <c:v>301.7</c:v>
                </c:pt>
                <c:pt idx="392">
                  <c:v>302.39999999999998</c:v>
                </c:pt>
                <c:pt idx="393">
                  <c:v>303.2</c:v>
                </c:pt>
                <c:pt idx="394">
                  <c:v>304</c:v>
                </c:pt>
                <c:pt idx="395">
                  <c:v>304.7</c:v>
                </c:pt>
                <c:pt idx="396">
                  <c:v>305.5</c:v>
                </c:pt>
                <c:pt idx="397">
                  <c:v>306.3</c:v>
                </c:pt>
                <c:pt idx="398">
                  <c:v>307.10000000000002</c:v>
                </c:pt>
                <c:pt idx="399">
                  <c:v>307.8</c:v>
                </c:pt>
                <c:pt idx="400">
                  <c:v>308.60000000000002</c:v>
                </c:pt>
                <c:pt idx="401">
                  <c:v>309</c:v>
                </c:pt>
                <c:pt idx="402">
                  <c:v>309.3</c:v>
                </c:pt>
                <c:pt idx="403">
                  <c:v>309.7</c:v>
                </c:pt>
                <c:pt idx="404">
                  <c:v>310</c:v>
                </c:pt>
                <c:pt idx="405">
                  <c:v>310.39999999999998</c:v>
                </c:pt>
                <c:pt idx="406">
                  <c:v>310.8</c:v>
                </c:pt>
                <c:pt idx="407">
                  <c:v>311.10000000000002</c:v>
                </c:pt>
                <c:pt idx="408">
                  <c:v>311.5</c:v>
                </c:pt>
                <c:pt idx="409">
                  <c:v>311.8</c:v>
                </c:pt>
                <c:pt idx="410">
                  <c:v>312.2</c:v>
                </c:pt>
                <c:pt idx="411">
                  <c:v>312.60000000000002</c:v>
                </c:pt>
                <c:pt idx="412">
                  <c:v>313</c:v>
                </c:pt>
                <c:pt idx="413">
                  <c:v>313.39999999999998</c:v>
                </c:pt>
                <c:pt idx="414">
                  <c:v>313.89999999999998</c:v>
                </c:pt>
                <c:pt idx="415">
                  <c:v>314.3</c:v>
                </c:pt>
                <c:pt idx="416">
                  <c:v>314.7</c:v>
                </c:pt>
                <c:pt idx="417">
                  <c:v>315.10000000000002</c:v>
                </c:pt>
                <c:pt idx="418">
                  <c:v>315.5</c:v>
                </c:pt>
                <c:pt idx="419">
                  <c:v>315.89999999999998</c:v>
                </c:pt>
                <c:pt idx="420">
                  <c:v>316.3</c:v>
                </c:pt>
                <c:pt idx="421">
                  <c:v>316.5</c:v>
                </c:pt>
                <c:pt idx="422">
                  <c:v>316.7</c:v>
                </c:pt>
                <c:pt idx="423">
                  <c:v>316.89999999999998</c:v>
                </c:pt>
                <c:pt idx="424">
                  <c:v>317.10000000000002</c:v>
                </c:pt>
                <c:pt idx="425">
                  <c:v>317.3</c:v>
                </c:pt>
                <c:pt idx="426">
                  <c:v>317.39999999999998</c:v>
                </c:pt>
                <c:pt idx="427">
                  <c:v>317.60000000000002</c:v>
                </c:pt>
                <c:pt idx="428">
                  <c:v>317.8</c:v>
                </c:pt>
                <c:pt idx="429">
                  <c:v>318</c:v>
                </c:pt>
                <c:pt idx="430">
                  <c:v>318.2</c:v>
                </c:pt>
                <c:pt idx="431">
                  <c:v>318.39999999999998</c:v>
                </c:pt>
                <c:pt idx="432">
                  <c:v>318.60000000000002</c:v>
                </c:pt>
                <c:pt idx="433">
                  <c:v>318.8</c:v>
                </c:pt>
                <c:pt idx="434">
                  <c:v>319</c:v>
                </c:pt>
                <c:pt idx="435">
                  <c:v>319.3</c:v>
                </c:pt>
                <c:pt idx="436">
                  <c:v>319.5</c:v>
                </c:pt>
                <c:pt idx="437">
                  <c:v>319.7</c:v>
                </c:pt>
                <c:pt idx="438">
                  <c:v>319.89999999999998</c:v>
                </c:pt>
                <c:pt idx="439">
                  <c:v>320.10000000000002</c:v>
                </c:pt>
                <c:pt idx="440">
                  <c:v>320.39999999999998</c:v>
                </c:pt>
                <c:pt idx="441">
                  <c:v>320.5</c:v>
                </c:pt>
                <c:pt idx="442">
                  <c:v>320.7</c:v>
                </c:pt>
                <c:pt idx="443">
                  <c:v>320.8</c:v>
                </c:pt>
                <c:pt idx="444">
                  <c:v>321</c:v>
                </c:pt>
                <c:pt idx="445">
                  <c:v>321.10000000000002</c:v>
                </c:pt>
                <c:pt idx="446">
                  <c:v>321.3</c:v>
                </c:pt>
                <c:pt idx="447">
                  <c:v>321.5</c:v>
                </c:pt>
                <c:pt idx="448">
                  <c:v>321.60000000000002</c:v>
                </c:pt>
                <c:pt idx="449">
                  <c:v>321.8</c:v>
                </c:pt>
                <c:pt idx="450">
                  <c:v>321.89999999999998</c:v>
                </c:pt>
                <c:pt idx="451">
                  <c:v>322.10000000000002</c:v>
                </c:pt>
                <c:pt idx="452">
                  <c:v>322.2</c:v>
                </c:pt>
                <c:pt idx="453">
                  <c:v>322.39999999999998</c:v>
                </c:pt>
                <c:pt idx="454">
                  <c:v>322.60000000000002</c:v>
                </c:pt>
                <c:pt idx="455">
                  <c:v>322.7</c:v>
                </c:pt>
                <c:pt idx="456">
                  <c:v>322.89999999999998</c:v>
                </c:pt>
                <c:pt idx="457">
                  <c:v>323</c:v>
                </c:pt>
                <c:pt idx="458">
                  <c:v>323.2</c:v>
                </c:pt>
                <c:pt idx="459">
                  <c:v>323.3</c:v>
                </c:pt>
                <c:pt idx="460">
                  <c:v>323.5</c:v>
                </c:pt>
                <c:pt idx="461">
                  <c:v>323.7</c:v>
                </c:pt>
                <c:pt idx="462">
                  <c:v>323.8</c:v>
                </c:pt>
                <c:pt idx="463">
                  <c:v>324</c:v>
                </c:pt>
                <c:pt idx="464">
                  <c:v>324.10000000000002</c:v>
                </c:pt>
                <c:pt idx="465">
                  <c:v>324.3</c:v>
                </c:pt>
                <c:pt idx="466">
                  <c:v>324.39999999999998</c:v>
                </c:pt>
                <c:pt idx="467">
                  <c:v>324.60000000000002</c:v>
                </c:pt>
                <c:pt idx="468">
                  <c:v>324.8</c:v>
                </c:pt>
                <c:pt idx="469">
                  <c:v>324.89999999999998</c:v>
                </c:pt>
                <c:pt idx="470">
                  <c:v>325.10000000000002</c:v>
                </c:pt>
                <c:pt idx="471">
                  <c:v>325.2</c:v>
                </c:pt>
                <c:pt idx="472">
                  <c:v>325.39999999999998</c:v>
                </c:pt>
                <c:pt idx="473">
                  <c:v>325.60000000000002</c:v>
                </c:pt>
                <c:pt idx="474">
                  <c:v>325.7</c:v>
                </c:pt>
                <c:pt idx="475">
                  <c:v>325.89999999999998</c:v>
                </c:pt>
                <c:pt idx="476">
                  <c:v>326.10000000000002</c:v>
                </c:pt>
                <c:pt idx="477">
                  <c:v>326.2</c:v>
                </c:pt>
                <c:pt idx="478">
                  <c:v>326.39999999999998</c:v>
                </c:pt>
                <c:pt idx="479">
                  <c:v>326.5</c:v>
                </c:pt>
                <c:pt idx="480">
                  <c:v>326.7</c:v>
                </c:pt>
                <c:pt idx="481">
                  <c:v>326.89999999999998</c:v>
                </c:pt>
                <c:pt idx="482">
                  <c:v>327</c:v>
                </c:pt>
                <c:pt idx="483">
                  <c:v>327.2</c:v>
                </c:pt>
                <c:pt idx="484">
                  <c:v>327.39999999999998</c:v>
                </c:pt>
                <c:pt idx="485">
                  <c:v>327.5</c:v>
                </c:pt>
                <c:pt idx="486">
                  <c:v>327.7</c:v>
                </c:pt>
                <c:pt idx="487">
                  <c:v>327.8</c:v>
                </c:pt>
                <c:pt idx="488">
                  <c:v>328</c:v>
                </c:pt>
                <c:pt idx="489">
                  <c:v>328.2</c:v>
                </c:pt>
                <c:pt idx="490">
                  <c:v>328.3</c:v>
                </c:pt>
                <c:pt idx="491">
                  <c:v>328.5</c:v>
                </c:pt>
                <c:pt idx="492">
                  <c:v>328.7</c:v>
                </c:pt>
                <c:pt idx="493">
                  <c:v>328.8</c:v>
                </c:pt>
                <c:pt idx="494">
                  <c:v>329</c:v>
                </c:pt>
                <c:pt idx="495">
                  <c:v>329.2</c:v>
                </c:pt>
                <c:pt idx="496">
                  <c:v>329.3</c:v>
                </c:pt>
                <c:pt idx="497">
                  <c:v>329.5</c:v>
                </c:pt>
                <c:pt idx="498">
                  <c:v>329.6</c:v>
                </c:pt>
                <c:pt idx="499">
                  <c:v>329.8</c:v>
                </c:pt>
                <c:pt idx="500">
                  <c:v>330</c:v>
                </c:pt>
                <c:pt idx="501">
                  <c:v>330.1</c:v>
                </c:pt>
                <c:pt idx="502">
                  <c:v>330.3</c:v>
                </c:pt>
                <c:pt idx="503">
                  <c:v>330.5</c:v>
                </c:pt>
                <c:pt idx="504">
                  <c:v>330.6</c:v>
                </c:pt>
                <c:pt idx="505">
                  <c:v>330.8</c:v>
                </c:pt>
                <c:pt idx="506">
                  <c:v>331</c:v>
                </c:pt>
                <c:pt idx="507">
                  <c:v>331.1</c:v>
                </c:pt>
                <c:pt idx="508">
                  <c:v>331.3</c:v>
                </c:pt>
                <c:pt idx="509">
                  <c:v>331.5</c:v>
                </c:pt>
                <c:pt idx="510">
                  <c:v>331.7</c:v>
                </c:pt>
                <c:pt idx="511">
                  <c:v>331.8</c:v>
                </c:pt>
                <c:pt idx="512">
                  <c:v>332</c:v>
                </c:pt>
                <c:pt idx="513">
                  <c:v>332.2</c:v>
                </c:pt>
                <c:pt idx="514">
                  <c:v>332.3</c:v>
                </c:pt>
                <c:pt idx="515">
                  <c:v>332.5</c:v>
                </c:pt>
                <c:pt idx="516">
                  <c:v>332.7</c:v>
                </c:pt>
                <c:pt idx="517">
                  <c:v>332.8</c:v>
                </c:pt>
                <c:pt idx="518">
                  <c:v>333</c:v>
                </c:pt>
                <c:pt idx="519">
                  <c:v>333.2</c:v>
                </c:pt>
                <c:pt idx="520">
                  <c:v>333.4</c:v>
                </c:pt>
                <c:pt idx="521">
                  <c:v>333.5</c:v>
                </c:pt>
                <c:pt idx="522">
                  <c:v>333.7</c:v>
                </c:pt>
                <c:pt idx="523">
                  <c:v>333.9</c:v>
                </c:pt>
                <c:pt idx="524">
                  <c:v>334</c:v>
                </c:pt>
                <c:pt idx="525">
                  <c:v>334.2</c:v>
                </c:pt>
                <c:pt idx="526">
                  <c:v>334.4</c:v>
                </c:pt>
                <c:pt idx="527">
                  <c:v>334.5</c:v>
                </c:pt>
                <c:pt idx="528">
                  <c:v>334.7</c:v>
                </c:pt>
                <c:pt idx="529">
                  <c:v>334.9</c:v>
                </c:pt>
                <c:pt idx="530">
                  <c:v>335.1</c:v>
                </c:pt>
                <c:pt idx="531">
                  <c:v>335.2</c:v>
                </c:pt>
                <c:pt idx="532">
                  <c:v>335.4</c:v>
                </c:pt>
                <c:pt idx="533">
                  <c:v>335.6</c:v>
                </c:pt>
                <c:pt idx="534">
                  <c:v>335.7</c:v>
                </c:pt>
                <c:pt idx="535">
                  <c:v>335.9</c:v>
                </c:pt>
                <c:pt idx="536">
                  <c:v>336.1</c:v>
                </c:pt>
                <c:pt idx="537">
                  <c:v>336.3</c:v>
                </c:pt>
                <c:pt idx="538">
                  <c:v>336.4</c:v>
                </c:pt>
                <c:pt idx="539">
                  <c:v>336.6</c:v>
                </c:pt>
                <c:pt idx="540">
                  <c:v>336.8</c:v>
                </c:pt>
                <c:pt idx="541">
                  <c:v>336.9</c:v>
                </c:pt>
                <c:pt idx="542">
                  <c:v>337.1</c:v>
                </c:pt>
                <c:pt idx="543">
                  <c:v>337.3</c:v>
                </c:pt>
                <c:pt idx="544">
                  <c:v>337.5</c:v>
                </c:pt>
                <c:pt idx="545">
                  <c:v>337.7</c:v>
                </c:pt>
                <c:pt idx="546">
                  <c:v>337.8</c:v>
                </c:pt>
                <c:pt idx="547">
                  <c:v>338</c:v>
                </c:pt>
                <c:pt idx="548">
                  <c:v>338.2</c:v>
                </c:pt>
                <c:pt idx="549">
                  <c:v>338.4</c:v>
                </c:pt>
                <c:pt idx="550">
                  <c:v>338.5</c:v>
                </c:pt>
                <c:pt idx="551">
                  <c:v>338.7</c:v>
                </c:pt>
                <c:pt idx="552">
                  <c:v>338.9</c:v>
                </c:pt>
                <c:pt idx="553">
                  <c:v>339.1</c:v>
                </c:pt>
                <c:pt idx="554">
                  <c:v>339.3</c:v>
                </c:pt>
                <c:pt idx="555">
                  <c:v>339.4</c:v>
                </c:pt>
                <c:pt idx="556">
                  <c:v>339.6</c:v>
                </c:pt>
                <c:pt idx="557">
                  <c:v>339.8</c:v>
                </c:pt>
                <c:pt idx="558">
                  <c:v>340</c:v>
                </c:pt>
                <c:pt idx="559">
                  <c:v>340.1</c:v>
                </c:pt>
                <c:pt idx="560">
                  <c:v>340.3</c:v>
                </c:pt>
                <c:pt idx="561">
                  <c:v>340.5</c:v>
                </c:pt>
                <c:pt idx="562">
                  <c:v>340.7</c:v>
                </c:pt>
                <c:pt idx="563">
                  <c:v>340.9</c:v>
                </c:pt>
                <c:pt idx="564">
                  <c:v>341</c:v>
                </c:pt>
                <c:pt idx="565">
                  <c:v>341.2</c:v>
                </c:pt>
                <c:pt idx="566">
                  <c:v>341.4</c:v>
                </c:pt>
                <c:pt idx="567">
                  <c:v>341.6</c:v>
                </c:pt>
                <c:pt idx="568">
                  <c:v>341.7</c:v>
                </c:pt>
                <c:pt idx="569">
                  <c:v>341.9</c:v>
                </c:pt>
                <c:pt idx="570">
                  <c:v>342.1</c:v>
                </c:pt>
                <c:pt idx="571">
                  <c:v>342.3</c:v>
                </c:pt>
                <c:pt idx="572">
                  <c:v>342.5</c:v>
                </c:pt>
                <c:pt idx="573">
                  <c:v>342.7</c:v>
                </c:pt>
                <c:pt idx="574">
                  <c:v>342.9</c:v>
                </c:pt>
                <c:pt idx="575">
                  <c:v>343.1</c:v>
                </c:pt>
                <c:pt idx="576">
                  <c:v>343.3</c:v>
                </c:pt>
                <c:pt idx="577">
                  <c:v>343.4</c:v>
                </c:pt>
                <c:pt idx="578">
                  <c:v>343.6</c:v>
                </c:pt>
                <c:pt idx="579">
                  <c:v>343.8</c:v>
                </c:pt>
                <c:pt idx="580">
                  <c:v>344</c:v>
                </c:pt>
                <c:pt idx="581">
                  <c:v>345.6</c:v>
                </c:pt>
                <c:pt idx="582">
                  <c:v>347.1</c:v>
                </c:pt>
                <c:pt idx="583">
                  <c:v>348.7</c:v>
                </c:pt>
                <c:pt idx="584">
                  <c:v>350.2</c:v>
                </c:pt>
                <c:pt idx="585">
                  <c:v>351.8</c:v>
                </c:pt>
                <c:pt idx="586">
                  <c:v>353.3</c:v>
                </c:pt>
                <c:pt idx="587">
                  <c:v>354.9</c:v>
                </c:pt>
                <c:pt idx="588">
                  <c:v>356.4</c:v>
                </c:pt>
                <c:pt idx="589">
                  <c:v>358</c:v>
                </c:pt>
                <c:pt idx="590">
                  <c:v>359.5</c:v>
                </c:pt>
                <c:pt idx="591">
                  <c:v>360.2</c:v>
                </c:pt>
                <c:pt idx="592">
                  <c:v>360.8</c:v>
                </c:pt>
                <c:pt idx="593">
                  <c:v>361.4</c:v>
                </c:pt>
                <c:pt idx="594">
                  <c:v>362.1</c:v>
                </c:pt>
                <c:pt idx="595">
                  <c:v>362.7</c:v>
                </c:pt>
                <c:pt idx="596">
                  <c:v>363.3</c:v>
                </c:pt>
                <c:pt idx="597">
                  <c:v>364</c:v>
                </c:pt>
                <c:pt idx="598">
                  <c:v>364.6</c:v>
                </c:pt>
                <c:pt idx="599">
                  <c:v>365.2</c:v>
                </c:pt>
                <c:pt idx="600">
                  <c:v>365.9</c:v>
                </c:pt>
                <c:pt idx="601">
                  <c:v>366.6</c:v>
                </c:pt>
                <c:pt idx="602">
                  <c:v>367.3</c:v>
                </c:pt>
                <c:pt idx="603">
                  <c:v>368.1</c:v>
                </c:pt>
                <c:pt idx="604">
                  <c:v>368.8</c:v>
                </c:pt>
                <c:pt idx="605">
                  <c:v>369.6</c:v>
                </c:pt>
                <c:pt idx="606">
                  <c:v>370.3</c:v>
                </c:pt>
                <c:pt idx="607">
                  <c:v>371</c:v>
                </c:pt>
                <c:pt idx="608">
                  <c:v>371.8</c:v>
                </c:pt>
                <c:pt idx="609">
                  <c:v>372.5</c:v>
                </c:pt>
                <c:pt idx="610">
                  <c:v>373.2</c:v>
                </c:pt>
                <c:pt idx="611">
                  <c:v>373.9</c:v>
                </c:pt>
                <c:pt idx="612">
                  <c:v>374.5</c:v>
                </c:pt>
                <c:pt idx="613">
                  <c:v>375.1</c:v>
                </c:pt>
                <c:pt idx="614">
                  <c:v>375.7</c:v>
                </c:pt>
                <c:pt idx="615">
                  <c:v>376.4</c:v>
                </c:pt>
                <c:pt idx="616">
                  <c:v>377</c:v>
                </c:pt>
                <c:pt idx="617">
                  <c:v>377.6</c:v>
                </c:pt>
                <c:pt idx="618">
                  <c:v>378.2</c:v>
                </c:pt>
                <c:pt idx="619">
                  <c:v>378.9</c:v>
                </c:pt>
                <c:pt idx="620">
                  <c:v>379.5</c:v>
                </c:pt>
                <c:pt idx="621">
                  <c:v>380.7</c:v>
                </c:pt>
                <c:pt idx="622">
                  <c:v>381.8</c:v>
                </c:pt>
                <c:pt idx="623">
                  <c:v>383</c:v>
                </c:pt>
                <c:pt idx="624">
                  <c:v>384.2</c:v>
                </c:pt>
                <c:pt idx="625">
                  <c:v>385.4</c:v>
                </c:pt>
                <c:pt idx="626">
                  <c:v>386.6</c:v>
                </c:pt>
                <c:pt idx="627">
                  <c:v>387.8</c:v>
                </c:pt>
                <c:pt idx="628">
                  <c:v>388.9</c:v>
                </c:pt>
                <c:pt idx="629">
                  <c:v>390.1</c:v>
                </c:pt>
                <c:pt idx="630">
                  <c:v>391.3</c:v>
                </c:pt>
                <c:pt idx="631">
                  <c:v>391.9</c:v>
                </c:pt>
                <c:pt idx="632">
                  <c:v>392.5</c:v>
                </c:pt>
                <c:pt idx="633">
                  <c:v>393.2</c:v>
                </c:pt>
                <c:pt idx="634">
                  <c:v>393.8</c:v>
                </c:pt>
                <c:pt idx="635">
                  <c:v>394.4</c:v>
                </c:pt>
                <c:pt idx="636">
                  <c:v>395</c:v>
                </c:pt>
                <c:pt idx="637">
                  <c:v>395.6</c:v>
                </c:pt>
                <c:pt idx="638">
                  <c:v>396.2</c:v>
                </c:pt>
                <c:pt idx="639">
                  <c:v>396.8</c:v>
                </c:pt>
                <c:pt idx="640">
                  <c:v>397.5</c:v>
                </c:pt>
                <c:pt idx="641">
                  <c:v>398.1</c:v>
                </c:pt>
                <c:pt idx="642">
                  <c:v>398.8</c:v>
                </c:pt>
                <c:pt idx="643">
                  <c:v>399.4</c:v>
                </c:pt>
                <c:pt idx="644">
                  <c:v>400.1</c:v>
                </c:pt>
                <c:pt idx="645">
                  <c:v>400.8</c:v>
                </c:pt>
                <c:pt idx="646">
                  <c:v>401.4</c:v>
                </c:pt>
                <c:pt idx="647">
                  <c:v>402.1</c:v>
                </c:pt>
                <c:pt idx="648">
                  <c:v>402.7</c:v>
                </c:pt>
                <c:pt idx="649">
                  <c:v>403.4</c:v>
                </c:pt>
                <c:pt idx="650">
                  <c:v>404.1</c:v>
                </c:pt>
                <c:pt idx="651">
                  <c:v>404.6</c:v>
                </c:pt>
                <c:pt idx="652">
                  <c:v>405.2</c:v>
                </c:pt>
                <c:pt idx="653">
                  <c:v>405.8</c:v>
                </c:pt>
                <c:pt idx="654">
                  <c:v>406.4</c:v>
                </c:pt>
                <c:pt idx="655">
                  <c:v>407</c:v>
                </c:pt>
                <c:pt idx="656">
                  <c:v>407.5</c:v>
                </c:pt>
                <c:pt idx="657">
                  <c:v>408.1</c:v>
                </c:pt>
                <c:pt idx="658">
                  <c:v>408.7</c:v>
                </c:pt>
                <c:pt idx="659">
                  <c:v>409.3</c:v>
                </c:pt>
                <c:pt idx="660">
                  <c:v>409.9</c:v>
                </c:pt>
                <c:pt idx="661">
                  <c:v>410.5</c:v>
                </c:pt>
                <c:pt idx="662">
                  <c:v>411.1</c:v>
                </c:pt>
                <c:pt idx="663">
                  <c:v>411.8</c:v>
                </c:pt>
                <c:pt idx="664">
                  <c:v>412.4</c:v>
                </c:pt>
                <c:pt idx="665">
                  <c:v>413.1</c:v>
                </c:pt>
                <c:pt idx="666">
                  <c:v>413.7</c:v>
                </c:pt>
                <c:pt idx="667">
                  <c:v>414.4</c:v>
                </c:pt>
                <c:pt idx="668">
                  <c:v>415</c:v>
                </c:pt>
                <c:pt idx="669">
                  <c:v>415.6</c:v>
                </c:pt>
                <c:pt idx="670">
                  <c:v>416.3</c:v>
                </c:pt>
                <c:pt idx="671">
                  <c:v>416.9</c:v>
                </c:pt>
                <c:pt idx="672">
                  <c:v>417.6</c:v>
                </c:pt>
                <c:pt idx="673">
                  <c:v>418.2</c:v>
                </c:pt>
                <c:pt idx="674">
                  <c:v>418.9</c:v>
                </c:pt>
                <c:pt idx="675">
                  <c:v>419.5</c:v>
                </c:pt>
                <c:pt idx="676">
                  <c:v>420.2</c:v>
                </c:pt>
                <c:pt idx="677">
                  <c:v>420.8</c:v>
                </c:pt>
                <c:pt idx="678">
                  <c:v>421.5</c:v>
                </c:pt>
                <c:pt idx="679">
                  <c:v>422.1</c:v>
                </c:pt>
                <c:pt idx="680">
                  <c:v>422.7</c:v>
                </c:pt>
                <c:pt idx="681">
                  <c:v>423.9</c:v>
                </c:pt>
                <c:pt idx="682">
                  <c:v>424.9</c:v>
                </c:pt>
                <c:pt idx="683">
                  <c:v>426</c:v>
                </c:pt>
                <c:pt idx="684">
                  <c:v>427.1</c:v>
                </c:pt>
                <c:pt idx="685">
                  <c:v>428.2</c:v>
                </c:pt>
                <c:pt idx="686">
                  <c:v>429.2</c:v>
                </c:pt>
                <c:pt idx="687">
                  <c:v>430.3</c:v>
                </c:pt>
                <c:pt idx="688">
                  <c:v>431.4</c:v>
                </c:pt>
                <c:pt idx="689">
                  <c:v>432.5</c:v>
                </c:pt>
                <c:pt idx="690">
                  <c:v>433.5</c:v>
                </c:pt>
                <c:pt idx="691">
                  <c:v>434.3</c:v>
                </c:pt>
                <c:pt idx="692">
                  <c:v>435.1</c:v>
                </c:pt>
                <c:pt idx="693">
                  <c:v>435.9</c:v>
                </c:pt>
                <c:pt idx="694">
                  <c:v>436.7</c:v>
                </c:pt>
                <c:pt idx="695">
                  <c:v>437.5</c:v>
                </c:pt>
                <c:pt idx="696">
                  <c:v>438.3</c:v>
                </c:pt>
                <c:pt idx="697">
                  <c:v>439.2</c:v>
                </c:pt>
                <c:pt idx="698">
                  <c:v>440</c:v>
                </c:pt>
                <c:pt idx="699">
                  <c:v>440.8</c:v>
                </c:pt>
                <c:pt idx="700">
                  <c:v>441.6</c:v>
                </c:pt>
                <c:pt idx="701">
                  <c:v>442.5</c:v>
                </c:pt>
                <c:pt idx="702">
                  <c:v>443.5</c:v>
                </c:pt>
                <c:pt idx="703">
                  <c:v>444.4</c:v>
                </c:pt>
                <c:pt idx="704">
                  <c:v>445.4</c:v>
                </c:pt>
                <c:pt idx="705">
                  <c:v>446.4</c:v>
                </c:pt>
                <c:pt idx="706">
                  <c:v>447.3</c:v>
                </c:pt>
                <c:pt idx="707">
                  <c:v>448.3</c:v>
                </c:pt>
                <c:pt idx="708">
                  <c:v>449.2</c:v>
                </c:pt>
                <c:pt idx="709">
                  <c:v>450.2</c:v>
                </c:pt>
                <c:pt idx="710">
                  <c:v>451.1</c:v>
                </c:pt>
                <c:pt idx="711">
                  <c:v>451.8</c:v>
                </c:pt>
                <c:pt idx="712">
                  <c:v>452.4</c:v>
                </c:pt>
                <c:pt idx="713">
                  <c:v>453</c:v>
                </c:pt>
                <c:pt idx="714">
                  <c:v>453.6</c:v>
                </c:pt>
                <c:pt idx="715">
                  <c:v>454.2</c:v>
                </c:pt>
                <c:pt idx="716">
                  <c:v>454.9</c:v>
                </c:pt>
                <c:pt idx="717">
                  <c:v>455.5</c:v>
                </c:pt>
                <c:pt idx="718">
                  <c:v>456.1</c:v>
                </c:pt>
                <c:pt idx="719">
                  <c:v>456.7</c:v>
                </c:pt>
                <c:pt idx="720">
                  <c:v>457.3</c:v>
                </c:pt>
                <c:pt idx="721">
                  <c:v>458</c:v>
                </c:pt>
                <c:pt idx="722">
                  <c:v>458.6</c:v>
                </c:pt>
                <c:pt idx="723">
                  <c:v>459.2</c:v>
                </c:pt>
                <c:pt idx="724">
                  <c:v>459.8</c:v>
                </c:pt>
                <c:pt idx="725">
                  <c:v>460.4</c:v>
                </c:pt>
                <c:pt idx="726">
                  <c:v>461.1</c:v>
                </c:pt>
                <c:pt idx="727">
                  <c:v>461.7</c:v>
                </c:pt>
                <c:pt idx="728">
                  <c:v>462.3</c:v>
                </c:pt>
                <c:pt idx="729">
                  <c:v>462.9</c:v>
                </c:pt>
                <c:pt idx="730">
                  <c:v>463.5</c:v>
                </c:pt>
              </c:numCache>
            </c:numRef>
          </c:val>
          <c:smooth val="0"/>
          <c:extLst>
            <c:ext xmlns:c16="http://schemas.microsoft.com/office/drawing/2014/chart" uri="{C3380CC4-5D6E-409C-BE32-E72D297353CC}">
              <c16:uniqueId val="{00000000-D983-E44E-8187-1406B07E1801}"/>
            </c:ext>
          </c:extLst>
        </c:ser>
        <c:dLbls>
          <c:showLegendKey val="0"/>
          <c:showVal val="0"/>
          <c:showCatName val="0"/>
          <c:showSerName val="0"/>
          <c:showPercent val="0"/>
          <c:showBubbleSize val="0"/>
        </c:dLbls>
        <c:marker val="1"/>
        <c:smooth val="0"/>
        <c:axId val="207321983"/>
        <c:axId val="205818832"/>
      </c:lineChart>
      <c:catAx>
        <c:axId val="6193781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Elevation</a:t>
                </a:r>
                <a:r>
                  <a:rPr lang="en-US" baseline="0"/>
                  <a:t> (ft)</a:t>
                </a:r>
                <a:endParaRPr lang="en-US"/>
              </a:p>
            </c:rich>
          </c:tx>
          <c:layout>
            <c:manualLayout>
              <c:xMode val="edge"/>
              <c:yMode val="edge"/>
              <c:x val="0.43686180356625576"/>
              <c:y val="0.908565175696349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064511"/>
        <c:crosses val="autoZero"/>
        <c:auto val="1"/>
        <c:lblAlgn val="ctr"/>
        <c:lblOffset val="100"/>
        <c:noMultiLvlLbl val="0"/>
      </c:catAx>
      <c:valAx>
        <c:axId val="235064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Storage (acft)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78111"/>
        <c:crosses val="autoZero"/>
        <c:crossBetween val="between"/>
      </c:valAx>
      <c:valAx>
        <c:axId val="20581883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Area (Acres)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21983"/>
        <c:crosses val="max"/>
        <c:crossBetween val="between"/>
      </c:valAx>
      <c:catAx>
        <c:axId val="207321983"/>
        <c:scaling>
          <c:orientation val="minMax"/>
        </c:scaling>
        <c:delete val="1"/>
        <c:axPos val="b"/>
        <c:numFmt formatCode="0.00" sourceLinked="1"/>
        <c:majorTickMark val="out"/>
        <c:minorTickMark val="none"/>
        <c:tickLblPos val="nextTo"/>
        <c:crossAx val="205818832"/>
        <c:crosses val="autoZero"/>
        <c:auto val="1"/>
        <c:lblAlgn val="ctr"/>
        <c:lblOffset val="100"/>
        <c:noMultiLvlLbl val="0"/>
      </c:catAx>
      <c:spPr>
        <a:noFill/>
        <a:ln>
          <a:noFill/>
        </a:ln>
        <a:effectLst/>
      </c:spPr>
    </c:plotArea>
    <c:legend>
      <c:legendPos val="b"/>
      <c:layout>
        <c:manualLayout>
          <c:xMode val="edge"/>
          <c:yMode val="edge"/>
          <c:x val="0.14009488951238408"/>
          <c:y val="5.9260366135453123E-2"/>
          <c:w val="0.22736839808273834"/>
          <c:h val="0.137261328983845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0" normalizeH="0" baseline="0">
                <a:solidFill>
                  <a:schemeClr val="tx1"/>
                </a:solidFill>
                <a:latin typeface="Calibri"/>
                <a:ea typeface="Calibri"/>
                <a:cs typeface="Calibri"/>
              </a:defRPr>
            </a:pPr>
            <a:r>
              <a:rPr lang="en-US"/>
              <a:t>Elevation Area Storage Curve </a:t>
            </a:r>
            <a:br>
              <a:rPr lang="en-US"/>
            </a:br>
            <a:r>
              <a:rPr lang="en-US"/>
              <a:t>Porcupine Dam</a:t>
            </a:r>
          </a:p>
        </c:rich>
      </c:tx>
      <c:layout>
        <c:manualLayout>
          <c:xMode val="edge"/>
          <c:yMode val="edge"/>
          <c:x val="0.34545219197658417"/>
          <c:y val="4.7132893734905951E-2"/>
        </c:manualLayout>
      </c:layout>
      <c:overlay val="1"/>
      <c:spPr>
        <a:noFill/>
        <a:ln>
          <a:solidFill>
            <a:schemeClr val="accent1">
              <a:lumMod val="75000"/>
            </a:schemeClr>
          </a:solidFill>
        </a:ln>
        <a:effectLst/>
      </c:spPr>
      <c:txPr>
        <a:bodyPr rot="0" spcFirstLastPara="1" vertOverflow="ellipsis" vert="horz" wrap="square" anchor="ctr" anchorCtr="1"/>
        <a:lstStyle/>
        <a:p>
          <a:pPr>
            <a:defRPr sz="1400" b="0" i="0" u="none" strike="noStrike" kern="1200" cap="none" spc="0" normalizeH="0" baseline="0">
              <a:solidFill>
                <a:schemeClr val="tx1"/>
              </a:solidFill>
              <a:latin typeface="Calibri"/>
              <a:ea typeface="Calibri"/>
              <a:cs typeface="Calibri"/>
            </a:defRPr>
          </a:pPr>
          <a:endParaRPr lang="en-US"/>
        </a:p>
      </c:txPr>
    </c:title>
    <c:autoTitleDeleted val="0"/>
    <c:plotArea>
      <c:layout>
        <c:manualLayout>
          <c:layoutTarget val="inner"/>
          <c:xMode val="edge"/>
          <c:yMode val="edge"/>
          <c:x val="0.12325273635744731"/>
          <c:y val="3.912363067292645E-2"/>
          <c:w val="0.77299797276920001"/>
          <c:h val="0.75347351747484825"/>
        </c:manualLayout>
      </c:layout>
      <c:areaChart>
        <c:grouping val="stacked"/>
        <c:varyColors val="0"/>
        <c:ser>
          <c:idx val="1"/>
          <c:order val="0"/>
          <c:tx>
            <c:v>Storage (acft)</c:v>
          </c:tx>
          <c:spPr>
            <a:solidFill>
              <a:schemeClr val="accent2"/>
            </a:solidFill>
            <a:ln>
              <a:noFill/>
            </a:ln>
            <a:effectLst/>
          </c:spPr>
          <c:cat>
            <c:numRef>
              <c:f>'Elevation-Area-Storage'!$D$5:$D$152</c:f>
              <c:numCache>
                <c:formatCode>General</c:formatCode>
                <c:ptCount val="148"/>
                <c:pt idx="0">
                  <c:v>5236</c:v>
                </c:pt>
                <c:pt idx="1">
                  <c:v>5237</c:v>
                </c:pt>
                <c:pt idx="2">
                  <c:v>5238</c:v>
                </c:pt>
                <c:pt idx="3">
                  <c:v>5239</c:v>
                </c:pt>
                <c:pt idx="4">
                  <c:v>5240</c:v>
                </c:pt>
                <c:pt idx="5">
                  <c:v>5241</c:v>
                </c:pt>
                <c:pt idx="6">
                  <c:v>5242</c:v>
                </c:pt>
                <c:pt idx="7">
                  <c:v>5243</c:v>
                </c:pt>
                <c:pt idx="8">
                  <c:v>5244</c:v>
                </c:pt>
                <c:pt idx="9">
                  <c:v>5245</c:v>
                </c:pt>
                <c:pt idx="10">
                  <c:v>5246</c:v>
                </c:pt>
                <c:pt idx="11">
                  <c:v>5247</c:v>
                </c:pt>
                <c:pt idx="12">
                  <c:v>5248</c:v>
                </c:pt>
                <c:pt idx="13">
                  <c:v>5249</c:v>
                </c:pt>
                <c:pt idx="14">
                  <c:v>5250</c:v>
                </c:pt>
                <c:pt idx="15">
                  <c:v>5251</c:v>
                </c:pt>
                <c:pt idx="16">
                  <c:v>5252</c:v>
                </c:pt>
                <c:pt idx="17">
                  <c:v>5253</c:v>
                </c:pt>
                <c:pt idx="18">
                  <c:v>5254</c:v>
                </c:pt>
                <c:pt idx="19">
                  <c:v>5255</c:v>
                </c:pt>
                <c:pt idx="20">
                  <c:v>5256</c:v>
                </c:pt>
                <c:pt idx="21">
                  <c:v>5257</c:v>
                </c:pt>
                <c:pt idx="22">
                  <c:v>5258</c:v>
                </c:pt>
                <c:pt idx="23">
                  <c:v>5259</c:v>
                </c:pt>
                <c:pt idx="24">
                  <c:v>5260</c:v>
                </c:pt>
                <c:pt idx="25">
                  <c:v>5261</c:v>
                </c:pt>
                <c:pt idx="26">
                  <c:v>5262</c:v>
                </c:pt>
                <c:pt idx="27">
                  <c:v>5263</c:v>
                </c:pt>
                <c:pt idx="28">
                  <c:v>5264</c:v>
                </c:pt>
                <c:pt idx="29">
                  <c:v>5265</c:v>
                </c:pt>
                <c:pt idx="30">
                  <c:v>5266</c:v>
                </c:pt>
                <c:pt idx="31">
                  <c:v>5267</c:v>
                </c:pt>
                <c:pt idx="32">
                  <c:v>5268</c:v>
                </c:pt>
                <c:pt idx="33">
                  <c:v>5269</c:v>
                </c:pt>
                <c:pt idx="34">
                  <c:v>5270</c:v>
                </c:pt>
                <c:pt idx="35">
                  <c:v>5271</c:v>
                </c:pt>
                <c:pt idx="36">
                  <c:v>5272</c:v>
                </c:pt>
                <c:pt idx="37">
                  <c:v>5273</c:v>
                </c:pt>
                <c:pt idx="38">
                  <c:v>5274</c:v>
                </c:pt>
                <c:pt idx="39">
                  <c:v>5275</c:v>
                </c:pt>
                <c:pt idx="40">
                  <c:v>5276</c:v>
                </c:pt>
                <c:pt idx="41">
                  <c:v>5277</c:v>
                </c:pt>
                <c:pt idx="42">
                  <c:v>5278</c:v>
                </c:pt>
                <c:pt idx="43">
                  <c:v>5279</c:v>
                </c:pt>
                <c:pt idx="44">
                  <c:v>5280</c:v>
                </c:pt>
                <c:pt idx="45">
                  <c:v>5281</c:v>
                </c:pt>
                <c:pt idx="46">
                  <c:v>5282</c:v>
                </c:pt>
                <c:pt idx="47">
                  <c:v>5283</c:v>
                </c:pt>
                <c:pt idx="48">
                  <c:v>5284</c:v>
                </c:pt>
                <c:pt idx="49">
                  <c:v>5285</c:v>
                </c:pt>
                <c:pt idx="50">
                  <c:v>5286</c:v>
                </c:pt>
                <c:pt idx="51">
                  <c:v>5287</c:v>
                </c:pt>
                <c:pt idx="52">
                  <c:v>5288</c:v>
                </c:pt>
                <c:pt idx="53">
                  <c:v>5289</c:v>
                </c:pt>
                <c:pt idx="54">
                  <c:v>5290</c:v>
                </c:pt>
                <c:pt idx="55">
                  <c:v>5291</c:v>
                </c:pt>
                <c:pt idx="56">
                  <c:v>5292</c:v>
                </c:pt>
                <c:pt idx="57">
                  <c:v>5293</c:v>
                </c:pt>
                <c:pt idx="58">
                  <c:v>5294</c:v>
                </c:pt>
                <c:pt idx="59">
                  <c:v>5295</c:v>
                </c:pt>
                <c:pt idx="60">
                  <c:v>5296</c:v>
                </c:pt>
                <c:pt idx="61">
                  <c:v>5297</c:v>
                </c:pt>
                <c:pt idx="62">
                  <c:v>5298</c:v>
                </c:pt>
                <c:pt idx="63">
                  <c:v>5299</c:v>
                </c:pt>
                <c:pt idx="64">
                  <c:v>5300</c:v>
                </c:pt>
                <c:pt idx="65">
                  <c:v>5301</c:v>
                </c:pt>
                <c:pt idx="66">
                  <c:v>5302</c:v>
                </c:pt>
                <c:pt idx="67">
                  <c:v>5303</c:v>
                </c:pt>
                <c:pt idx="68">
                  <c:v>5304</c:v>
                </c:pt>
                <c:pt idx="69">
                  <c:v>5305</c:v>
                </c:pt>
                <c:pt idx="70">
                  <c:v>5306</c:v>
                </c:pt>
                <c:pt idx="71">
                  <c:v>5307</c:v>
                </c:pt>
                <c:pt idx="72">
                  <c:v>5308</c:v>
                </c:pt>
                <c:pt idx="73">
                  <c:v>5309</c:v>
                </c:pt>
                <c:pt idx="74">
                  <c:v>5310</c:v>
                </c:pt>
                <c:pt idx="75">
                  <c:v>5311</c:v>
                </c:pt>
                <c:pt idx="76">
                  <c:v>5312</c:v>
                </c:pt>
                <c:pt idx="77">
                  <c:v>5313</c:v>
                </c:pt>
                <c:pt idx="78">
                  <c:v>5314</c:v>
                </c:pt>
                <c:pt idx="79">
                  <c:v>5315</c:v>
                </c:pt>
                <c:pt idx="80">
                  <c:v>5316</c:v>
                </c:pt>
                <c:pt idx="81">
                  <c:v>5317</c:v>
                </c:pt>
                <c:pt idx="82">
                  <c:v>5318</c:v>
                </c:pt>
                <c:pt idx="83">
                  <c:v>5319</c:v>
                </c:pt>
                <c:pt idx="84">
                  <c:v>5320</c:v>
                </c:pt>
                <c:pt idx="85">
                  <c:v>5321</c:v>
                </c:pt>
                <c:pt idx="86">
                  <c:v>5322</c:v>
                </c:pt>
                <c:pt idx="87">
                  <c:v>5323</c:v>
                </c:pt>
                <c:pt idx="88">
                  <c:v>5324</c:v>
                </c:pt>
                <c:pt idx="89">
                  <c:v>5325</c:v>
                </c:pt>
                <c:pt idx="90">
                  <c:v>5326</c:v>
                </c:pt>
                <c:pt idx="91">
                  <c:v>5327</c:v>
                </c:pt>
                <c:pt idx="92">
                  <c:v>5328</c:v>
                </c:pt>
                <c:pt idx="93">
                  <c:v>5329</c:v>
                </c:pt>
                <c:pt idx="94">
                  <c:v>5330</c:v>
                </c:pt>
                <c:pt idx="95">
                  <c:v>5331</c:v>
                </c:pt>
                <c:pt idx="96">
                  <c:v>5332</c:v>
                </c:pt>
                <c:pt idx="97">
                  <c:v>5333</c:v>
                </c:pt>
                <c:pt idx="98">
                  <c:v>5334</c:v>
                </c:pt>
                <c:pt idx="99">
                  <c:v>5335</c:v>
                </c:pt>
                <c:pt idx="100">
                  <c:v>5336</c:v>
                </c:pt>
                <c:pt idx="101">
                  <c:v>5337</c:v>
                </c:pt>
                <c:pt idx="102">
                  <c:v>5338</c:v>
                </c:pt>
                <c:pt idx="103">
                  <c:v>5339</c:v>
                </c:pt>
                <c:pt idx="104">
                  <c:v>5340</c:v>
                </c:pt>
                <c:pt idx="105">
                  <c:v>5341</c:v>
                </c:pt>
                <c:pt idx="106">
                  <c:v>5342</c:v>
                </c:pt>
                <c:pt idx="107">
                  <c:v>5343</c:v>
                </c:pt>
                <c:pt idx="108">
                  <c:v>5344</c:v>
                </c:pt>
                <c:pt idx="109">
                  <c:v>5345</c:v>
                </c:pt>
                <c:pt idx="110">
                  <c:v>5346</c:v>
                </c:pt>
                <c:pt idx="111">
                  <c:v>5347</c:v>
                </c:pt>
                <c:pt idx="112">
                  <c:v>5348</c:v>
                </c:pt>
                <c:pt idx="113">
                  <c:v>5349</c:v>
                </c:pt>
                <c:pt idx="114">
                  <c:v>5350</c:v>
                </c:pt>
                <c:pt idx="115">
                  <c:v>5351</c:v>
                </c:pt>
                <c:pt idx="116">
                  <c:v>5352</c:v>
                </c:pt>
                <c:pt idx="117">
                  <c:v>5353</c:v>
                </c:pt>
                <c:pt idx="118">
                  <c:v>5354</c:v>
                </c:pt>
                <c:pt idx="119">
                  <c:v>5355</c:v>
                </c:pt>
                <c:pt idx="120">
                  <c:v>5356</c:v>
                </c:pt>
                <c:pt idx="121">
                  <c:v>5357</c:v>
                </c:pt>
                <c:pt idx="122">
                  <c:v>5358</c:v>
                </c:pt>
                <c:pt idx="123">
                  <c:v>5359</c:v>
                </c:pt>
                <c:pt idx="124">
                  <c:v>5360</c:v>
                </c:pt>
                <c:pt idx="125">
                  <c:v>5361</c:v>
                </c:pt>
                <c:pt idx="126">
                  <c:v>5362</c:v>
                </c:pt>
                <c:pt idx="127">
                  <c:v>5363</c:v>
                </c:pt>
                <c:pt idx="128">
                  <c:v>5364</c:v>
                </c:pt>
                <c:pt idx="129">
                  <c:v>5365</c:v>
                </c:pt>
                <c:pt idx="130">
                  <c:v>5366</c:v>
                </c:pt>
                <c:pt idx="131">
                  <c:v>5367</c:v>
                </c:pt>
                <c:pt idx="132">
                  <c:v>5368</c:v>
                </c:pt>
                <c:pt idx="133">
                  <c:v>5369</c:v>
                </c:pt>
                <c:pt idx="134">
                  <c:v>5370</c:v>
                </c:pt>
                <c:pt idx="135">
                  <c:v>5371</c:v>
                </c:pt>
                <c:pt idx="136">
                  <c:v>5372</c:v>
                </c:pt>
                <c:pt idx="137">
                  <c:v>5373</c:v>
                </c:pt>
                <c:pt idx="138">
                  <c:v>5374</c:v>
                </c:pt>
                <c:pt idx="139">
                  <c:v>5375</c:v>
                </c:pt>
                <c:pt idx="140">
                  <c:v>5376</c:v>
                </c:pt>
                <c:pt idx="141">
                  <c:v>5377</c:v>
                </c:pt>
                <c:pt idx="142">
                  <c:v>5378</c:v>
                </c:pt>
                <c:pt idx="143">
                  <c:v>5379</c:v>
                </c:pt>
                <c:pt idx="144">
                  <c:v>5380</c:v>
                </c:pt>
                <c:pt idx="145">
                  <c:v>5381</c:v>
                </c:pt>
                <c:pt idx="146">
                  <c:v>5382</c:v>
                </c:pt>
                <c:pt idx="147">
                  <c:v>5383</c:v>
                </c:pt>
              </c:numCache>
            </c:numRef>
          </c:cat>
          <c:val>
            <c:numRef>
              <c:f>'Elevation-Area-Storage'!$F$5:$F$152</c:f>
              <c:numCache>
                <c:formatCode>General</c:formatCode>
                <c:ptCount val="148"/>
                <c:pt idx="0">
                  <c:v>0</c:v>
                </c:pt>
                <c:pt idx="1">
                  <c:v>0</c:v>
                </c:pt>
                <c:pt idx="2">
                  <c:v>0</c:v>
                </c:pt>
                <c:pt idx="3">
                  <c:v>0</c:v>
                </c:pt>
                <c:pt idx="4">
                  <c:v>1</c:v>
                </c:pt>
                <c:pt idx="5">
                  <c:v>2</c:v>
                </c:pt>
                <c:pt idx="6">
                  <c:v>2</c:v>
                </c:pt>
                <c:pt idx="7">
                  <c:v>3</c:v>
                </c:pt>
                <c:pt idx="8">
                  <c:v>4</c:v>
                </c:pt>
                <c:pt idx="9">
                  <c:v>5</c:v>
                </c:pt>
                <c:pt idx="10">
                  <c:v>11</c:v>
                </c:pt>
                <c:pt idx="11">
                  <c:v>16</c:v>
                </c:pt>
                <c:pt idx="12">
                  <c:v>22</c:v>
                </c:pt>
                <c:pt idx="13">
                  <c:v>28</c:v>
                </c:pt>
                <c:pt idx="14">
                  <c:v>34</c:v>
                </c:pt>
                <c:pt idx="15">
                  <c:v>48</c:v>
                </c:pt>
                <c:pt idx="16">
                  <c:v>62</c:v>
                </c:pt>
                <c:pt idx="17">
                  <c:v>76</c:v>
                </c:pt>
                <c:pt idx="18">
                  <c:v>90</c:v>
                </c:pt>
                <c:pt idx="19">
                  <c:v>104</c:v>
                </c:pt>
                <c:pt idx="20">
                  <c:v>122</c:v>
                </c:pt>
                <c:pt idx="21">
                  <c:v>140</c:v>
                </c:pt>
                <c:pt idx="22">
                  <c:v>158</c:v>
                </c:pt>
                <c:pt idx="23">
                  <c:v>177</c:v>
                </c:pt>
                <c:pt idx="24">
                  <c:v>195</c:v>
                </c:pt>
                <c:pt idx="25">
                  <c:v>218</c:v>
                </c:pt>
                <c:pt idx="26">
                  <c:v>241</c:v>
                </c:pt>
                <c:pt idx="27">
                  <c:v>263</c:v>
                </c:pt>
                <c:pt idx="28">
                  <c:v>286</c:v>
                </c:pt>
                <c:pt idx="29">
                  <c:v>308</c:v>
                </c:pt>
                <c:pt idx="30">
                  <c:v>336</c:v>
                </c:pt>
                <c:pt idx="31">
                  <c:v>364</c:v>
                </c:pt>
                <c:pt idx="32">
                  <c:v>393</c:v>
                </c:pt>
                <c:pt idx="33">
                  <c:v>421</c:v>
                </c:pt>
                <c:pt idx="34">
                  <c:v>450</c:v>
                </c:pt>
                <c:pt idx="35">
                  <c:v>487</c:v>
                </c:pt>
                <c:pt idx="36">
                  <c:v>523</c:v>
                </c:pt>
                <c:pt idx="37">
                  <c:v>559</c:v>
                </c:pt>
                <c:pt idx="38">
                  <c:v>595</c:v>
                </c:pt>
                <c:pt idx="39">
                  <c:v>631</c:v>
                </c:pt>
                <c:pt idx="40">
                  <c:v>674</c:v>
                </c:pt>
                <c:pt idx="41">
                  <c:v>718</c:v>
                </c:pt>
                <c:pt idx="42">
                  <c:v>761</c:v>
                </c:pt>
                <c:pt idx="43">
                  <c:v>805</c:v>
                </c:pt>
                <c:pt idx="44">
                  <c:v>849</c:v>
                </c:pt>
                <c:pt idx="45">
                  <c:v>902</c:v>
                </c:pt>
                <c:pt idx="46">
                  <c:v>955</c:v>
                </c:pt>
                <c:pt idx="47">
                  <c:v>1008</c:v>
                </c:pt>
                <c:pt idx="48">
                  <c:v>1061</c:v>
                </c:pt>
                <c:pt idx="49">
                  <c:v>1114</c:v>
                </c:pt>
                <c:pt idx="50">
                  <c:v>1174</c:v>
                </c:pt>
                <c:pt idx="51">
                  <c:v>1234</c:v>
                </c:pt>
                <c:pt idx="52">
                  <c:v>1294</c:v>
                </c:pt>
                <c:pt idx="53">
                  <c:v>1354</c:v>
                </c:pt>
                <c:pt idx="54">
                  <c:v>1413</c:v>
                </c:pt>
                <c:pt idx="55">
                  <c:v>1479</c:v>
                </c:pt>
                <c:pt idx="56">
                  <c:v>1546</c:v>
                </c:pt>
                <c:pt idx="57">
                  <c:v>1613</c:v>
                </c:pt>
                <c:pt idx="58">
                  <c:v>1680</c:v>
                </c:pt>
                <c:pt idx="59">
                  <c:v>1747</c:v>
                </c:pt>
                <c:pt idx="60">
                  <c:v>1821</c:v>
                </c:pt>
                <c:pt idx="61">
                  <c:v>1894</c:v>
                </c:pt>
                <c:pt idx="62">
                  <c:v>1967</c:v>
                </c:pt>
                <c:pt idx="63">
                  <c:v>2041</c:v>
                </c:pt>
                <c:pt idx="64">
                  <c:v>2114</c:v>
                </c:pt>
                <c:pt idx="65">
                  <c:v>2194</c:v>
                </c:pt>
                <c:pt idx="66">
                  <c:v>2275</c:v>
                </c:pt>
                <c:pt idx="67">
                  <c:v>2355</c:v>
                </c:pt>
                <c:pt idx="68">
                  <c:v>2436</c:v>
                </c:pt>
                <c:pt idx="69">
                  <c:v>2516</c:v>
                </c:pt>
                <c:pt idx="70">
                  <c:v>2605</c:v>
                </c:pt>
                <c:pt idx="71">
                  <c:v>2694</c:v>
                </c:pt>
                <c:pt idx="72">
                  <c:v>2784</c:v>
                </c:pt>
                <c:pt idx="73">
                  <c:v>2873</c:v>
                </c:pt>
                <c:pt idx="74">
                  <c:v>2962</c:v>
                </c:pt>
                <c:pt idx="75">
                  <c:v>3058</c:v>
                </c:pt>
                <c:pt idx="76">
                  <c:v>3154</c:v>
                </c:pt>
                <c:pt idx="77">
                  <c:v>3250</c:v>
                </c:pt>
                <c:pt idx="78">
                  <c:v>3346</c:v>
                </c:pt>
                <c:pt idx="79">
                  <c:v>3442</c:v>
                </c:pt>
                <c:pt idx="80">
                  <c:v>3546</c:v>
                </c:pt>
                <c:pt idx="81">
                  <c:v>3649</c:v>
                </c:pt>
                <c:pt idx="82">
                  <c:v>3752</c:v>
                </c:pt>
                <c:pt idx="83">
                  <c:v>3856</c:v>
                </c:pt>
                <c:pt idx="84">
                  <c:v>3959</c:v>
                </c:pt>
                <c:pt idx="85">
                  <c:v>4069</c:v>
                </c:pt>
                <c:pt idx="86">
                  <c:v>4178</c:v>
                </c:pt>
                <c:pt idx="87">
                  <c:v>4288</c:v>
                </c:pt>
                <c:pt idx="88">
                  <c:v>4398</c:v>
                </c:pt>
                <c:pt idx="89">
                  <c:v>4508</c:v>
                </c:pt>
                <c:pt idx="90">
                  <c:v>4625</c:v>
                </c:pt>
                <c:pt idx="91">
                  <c:v>4742</c:v>
                </c:pt>
                <c:pt idx="92">
                  <c:v>4858</c:v>
                </c:pt>
                <c:pt idx="93">
                  <c:v>4975</c:v>
                </c:pt>
                <c:pt idx="94">
                  <c:v>5091</c:v>
                </c:pt>
                <c:pt idx="95">
                  <c:v>5214</c:v>
                </c:pt>
                <c:pt idx="96">
                  <c:v>5337</c:v>
                </c:pt>
                <c:pt idx="97">
                  <c:v>5460</c:v>
                </c:pt>
                <c:pt idx="98">
                  <c:v>5583</c:v>
                </c:pt>
                <c:pt idx="99">
                  <c:v>5706</c:v>
                </c:pt>
                <c:pt idx="100">
                  <c:v>5835</c:v>
                </c:pt>
                <c:pt idx="101">
                  <c:v>5963</c:v>
                </c:pt>
                <c:pt idx="102">
                  <c:v>6092</c:v>
                </c:pt>
                <c:pt idx="103">
                  <c:v>6221</c:v>
                </c:pt>
                <c:pt idx="104">
                  <c:v>6350</c:v>
                </c:pt>
                <c:pt idx="105">
                  <c:v>6485</c:v>
                </c:pt>
                <c:pt idx="106">
                  <c:v>6619</c:v>
                </c:pt>
                <c:pt idx="107">
                  <c:v>6754</c:v>
                </c:pt>
                <c:pt idx="108">
                  <c:v>6889</c:v>
                </c:pt>
                <c:pt idx="109">
                  <c:v>7023</c:v>
                </c:pt>
                <c:pt idx="110">
                  <c:v>7163</c:v>
                </c:pt>
                <c:pt idx="111">
                  <c:v>7304</c:v>
                </c:pt>
                <c:pt idx="112">
                  <c:v>7445</c:v>
                </c:pt>
                <c:pt idx="113">
                  <c:v>7585</c:v>
                </c:pt>
                <c:pt idx="114">
                  <c:v>7726</c:v>
                </c:pt>
                <c:pt idx="115">
                  <c:v>7874</c:v>
                </c:pt>
                <c:pt idx="116">
                  <c:v>8021</c:v>
                </c:pt>
                <c:pt idx="117">
                  <c:v>8169</c:v>
                </c:pt>
                <c:pt idx="118">
                  <c:v>8317</c:v>
                </c:pt>
                <c:pt idx="119">
                  <c:v>8464</c:v>
                </c:pt>
                <c:pt idx="120">
                  <c:v>8618</c:v>
                </c:pt>
                <c:pt idx="121">
                  <c:v>8771</c:v>
                </c:pt>
                <c:pt idx="122">
                  <c:v>8925</c:v>
                </c:pt>
                <c:pt idx="123">
                  <c:v>9078</c:v>
                </c:pt>
                <c:pt idx="124">
                  <c:v>9232</c:v>
                </c:pt>
                <c:pt idx="125">
                  <c:v>9392</c:v>
                </c:pt>
                <c:pt idx="126">
                  <c:v>9551</c:v>
                </c:pt>
                <c:pt idx="127">
                  <c:v>9711</c:v>
                </c:pt>
                <c:pt idx="128">
                  <c:v>9871</c:v>
                </c:pt>
                <c:pt idx="129">
                  <c:v>10030</c:v>
                </c:pt>
                <c:pt idx="130">
                  <c:v>10195</c:v>
                </c:pt>
                <c:pt idx="131">
                  <c:v>10361</c:v>
                </c:pt>
                <c:pt idx="132">
                  <c:v>10526</c:v>
                </c:pt>
                <c:pt idx="133">
                  <c:v>10691</c:v>
                </c:pt>
                <c:pt idx="134">
                  <c:v>10857</c:v>
                </c:pt>
                <c:pt idx="135">
                  <c:v>11029</c:v>
                </c:pt>
                <c:pt idx="136">
                  <c:v>11201</c:v>
                </c:pt>
                <c:pt idx="137">
                  <c:v>11373</c:v>
                </c:pt>
                <c:pt idx="138">
                  <c:v>11546</c:v>
                </c:pt>
                <c:pt idx="139">
                  <c:v>11718</c:v>
                </c:pt>
                <c:pt idx="140">
                  <c:v>11898</c:v>
                </c:pt>
                <c:pt idx="141">
                  <c:v>12078</c:v>
                </c:pt>
                <c:pt idx="142">
                  <c:v>12258</c:v>
                </c:pt>
                <c:pt idx="143">
                  <c:v>12438</c:v>
                </c:pt>
                <c:pt idx="144">
                  <c:v>12618</c:v>
                </c:pt>
                <c:pt idx="145">
                  <c:v>12811</c:v>
                </c:pt>
                <c:pt idx="146">
                  <c:v>13003</c:v>
                </c:pt>
                <c:pt idx="147">
                  <c:v>13196</c:v>
                </c:pt>
              </c:numCache>
            </c:numRef>
          </c:val>
          <c:extLst>
            <c:ext xmlns:c16="http://schemas.microsoft.com/office/drawing/2014/chart" uri="{C3380CC4-5D6E-409C-BE32-E72D297353CC}">
              <c16:uniqueId val="{00000000-28F9-5243-96E1-D5679755F59D}"/>
            </c:ext>
          </c:extLst>
        </c:ser>
        <c:dLbls>
          <c:showLegendKey val="0"/>
          <c:showVal val="0"/>
          <c:showCatName val="0"/>
          <c:showSerName val="0"/>
          <c:showPercent val="0"/>
          <c:showBubbleSize val="0"/>
        </c:dLbls>
        <c:axId val="619378111"/>
        <c:axId val="235064511"/>
      </c:areaChart>
      <c:lineChart>
        <c:grouping val="standard"/>
        <c:varyColors val="0"/>
        <c:ser>
          <c:idx val="0"/>
          <c:order val="1"/>
          <c:tx>
            <c:v>Area (acres)</c:v>
          </c:tx>
          <c:spPr>
            <a:ln w="22225" cap="rnd">
              <a:solidFill>
                <a:schemeClr val="accent1"/>
              </a:solidFill>
              <a:round/>
            </a:ln>
            <a:effectLst/>
          </c:spPr>
          <c:marker>
            <c:symbol val="none"/>
          </c:marker>
          <c:cat>
            <c:numRef>
              <c:f>'Elevation-Area-Storage'!$D$5:$D$152</c:f>
              <c:numCache>
                <c:formatCode>General</c:formatCode>
                <c:ptCount val="148"/>
                <c:pt idx="0">
                  <c:v>5236</c:v>
                </c:pt>
                <c:pt idx="1">
                  <c:v>5237</c:v>
                </c:pt>
                <c:pt idx="2">
                  <c:v>5238</c:v>
                </c:pt>
                <c:pt idx="3">
                  <c:v>5239</c:v>
                </c:pt>
                <c:pt idx="4">
                  <c:v>5240</c:v>
                </c:pt>
                <c:pt idx="5">
                  <c:v>5241</c:v>
                </c:pt>
                <c:pt idx="6">
                  <c:v>5242</c:v>
                </c:pt>
                <c:pt idx="7">
                  <c:v>5243</c:v>
                </c:pt>
                <c:pt idx="8">
                  <c:v>5244</c:v>
                </c:pt>
                <c:pt idx="9">
                  <c:v>5245</c:v>
                </c:pt>
                <c:pt idx="10">
                  <c:v>5246</c:v>
                </c:pt>
                <c:pt idx="11">
                  <c:v>5247</c:v>
                </c:pt>
                <c:pt idx="12">
                  <c:v>5248</c:v>
                </c:pt>
                <c:pt idx="13">
                  <c:v>5249</c:v>
                </c:pt>
                <c:pt idx="14">
                  <c:v>5250</c:v>
                </c:pt>
                <c:pt idx="15">
                  <c:v>5251</c:v>
                </c:pt>
                <c:pt idx="16">
                  <c:v>5252</c:v>
                </c:pt>
                <c:pt idx="17">
                  <c:v>5253</c:v>
                </c:pt>
                <c:pt idx="18">
                  <c:v>5254</c:v>
                </c:pt>
                <c:pt idx="19">
                  <c:v>5255</c:v>
                </c:pt>
                <c:pt idx="20">
                  <c:v>5256</c:v>
                </c:pt>
                <c:pt idx="21">
                  <c:v>5257</c:v>
                </c:pt>
                <c:pt idx="22">
                  <c:v>5258</c:v>
                </c:pt>
                <c:pt idx="23">
                  <c:v>5259</c:v>
                </c:pt>
                <c:pt idx="24">
                  <c:v>5260</c:v>
                </c:pt>
                <c:pt idx="25">
                  <c:v>5261</c:v>
                </c:pt>
                <c:pt idx="26">
                  <c:v>5262</c:v>
                </c:pt>
                <c:pt idx="27">
                  <c:v>5263</c:v>
                </c:pt>
                <c:pt idx="28">
                  <c:v>5264</c:v>
                </c:pt>
                <c:pt idx="29">
                  <c:v>5265</c:v>
                </c:pt>
                <c:pt idx="30">
                  <c:v>5266</c:v>
                </c:pt>
                <c:pt idx="31">
                  <c:v>5267</c:v>
                </c:pt>
                <c:pt idx="32">
                  <c:v>5268</c:v>
                </c:pt>
                <c:pt idx="33">
                  <c:v>5269</c:v>
                </c:pt>
                <c:pt idx="34">
                  <c:v>5270</c:v>
                </c:pt>
                <c:pt idx="35">
                  <c:v>5271</c:v>
                </c:pt>
                <c:pt idx="36">
                  <c:v>5272</c:v>
                </c:pt>
                <c:pt idx="37">
                  <c:v>5273</c:v>
                </c:pt>
                <c:pt idx="38">
                  <c:v>5274</c:v>
                </c:pt>
                <c:pt idx="39">
                  <c:v>5275</c:v>
                </c:pt>
                <c:pt idx="40">
                  <c:v>5276</c:v>
                </c:pt>
                <c:pt idx="41">
                  <c:v>5277</c:v>
                </c:pt>
                <c:pt idx="42">
                  <c:v>5278</c:v>
                </c:pt>
                <c:pt idx="43">
                  <c:v>5279</c:v>
                </c:pt>
                <c:pt idx="44">
                  <c:v>5280</c:v>
                </c:pt>
                <c:pt idx="45">
                  <c:v>5281</c:v>
                </c:pt>
                <c:pt idx="46">
                  <c:v>5282</c:v>
                </c:pt>
                <c:pt idx="47">
                  <c:v>5283</c:v>
                </c:pt>
                <c:pt idx="48">
                  <c:v>5284</c:v>
                </c:pt>
                <c:pt idx="49">
                  <c:v>5285</c:v>
                </c:pt>
                <c:pt idx="50">
                  <c:v>5286</c:v>
                </c:pt>
                <c:pt idx="51">
                  <c:v>5287</c:v>
                </c:pt>
                <c:pt idx="52">
                  <c:v>5288</c:v>
                </c:pt>
                <c:pt idx="53">
                  <c:v>5289</c:v>
                </c:pt>
                <c:pt idx="54">
                  <c:v>5290</c:v>
                </c:pt>
                <c:pt idx="55">
                  <c:v>5291</c:v>
                </c:pt>
                <c:pt idx="56">
                  <c:v>5292</c:v>
                </c:pt>
                <c:pt idx="57">
                  <c:v>5293</c:v>
                </c:pt>
                <c:pt idx="58">
                  <c:v>5294</c:v>
                </c:pt>
                <c:pt idx="59">
                  <c:v>5295</c:v>
                </c:pt>
                <c:pt idx="60">
                  <c:v>5296</c:v>
                </c:pt>
                <c:pt idx="61">
                  <c:v>5297</c:v>
                </c:pt>
                <c:pt idx="62">
                  <c:v>5298</c:v>
                </c:pt>
                <c:pt idx="63">
                  <c:v>5299</c:v>
                </c:pt>
                <c:pt idx="64">
                  <c:v>5300</c:v>
                </c:pt>
                <c:pt idx="65">
                  <c:v>5301</c:v>
                </c:pt>
                <c:pt idx="66">
                  <c:v>5302</c:v>
                </c:pt>
                <c:pt idx="67">
                  <c:v>5303</c:v>
                </c:pt>
                <c:pt idx="68">
                  <c:v>5304</c:v>
                </c:pt>
                <c:pt idx="69">
                  <c:v>5305</c:v>
                </c:pt>
                <c:pt idx="70">
                  <c:v>5306</c:v>
                </c:pt>
                <c:pt idx="71">
                  <c:v>5307</c:v>
                </c:pt>
                <c:pt idx="72">
                  <c:v>5308</c:v>
                </c:pt>
                <c:pt idx="73">
                  <c:v>5309</c:v>
                </c:pt>
                <c:pt idx="74">
                  <c:v>5310</c:v>
                </c:pt>
                <c:pt idx="75">
                  <c:v>5311</c:v>
                </c:pt>
                <c:pt idx="76">
                  <c:v>5312</c:v>
                </c:pt>
                <c:pt idx="77">
                  <c:v>5313</c:v>
                </c:pt>
                <c:pt idx="78">
                  <c:v>5314</c:v>
                </c:pt>
                <c:pt idx="79">
                  <c:v>5315</c:v>
                </c:pt>
                <c:pt idx="80">
                  <c:v>5316</c:v>
                </c:pt>
                <c:pt idx="81">
                  <c:v>5317</c:v>
                </c:pt>
                <c:pt idx="82">
                  <c:v>5318</c:v>
                </c:pt>
                <c:pt idx="83">
                  <c:v>5319</c:v>
                </c:pt>
                <c:pt idx="84">
                  <c:v>5320</c:v>
                </c:pt>
                <c:pt idx="85">
                  <c:v>5321</c:v>
                </c:pt>
                <c:pt idx="86">
                  <c:v>5322</c:v>
                </c:pt>
                <c:pt idx="87">
                  <c:v>5323</c:v>
                </c:pt>
                <c:pt idx="88">
                  <c:v>5324</c:v>
                </c:pt>
                <c:pt idx="89">
                  <c:v>5325</c:v>
                </c:pt>
                <c:pt idx="90">
                  <c:v>5326</c:v>
                </c:pt>
                <c:pt idx="91">
                  <c:v>5327</c:v>
                </c:pt>
                <c:pt idx="92">
                  <c:v>5328</c:v>
                </c:pt>
                <c:pt idx="93">
                  <c:v>5329</c:v>
                </c:pt>
                <c:pt idx="94">
                  <c:v>5330</c:v>
                </c:pt>
                <c:pt idx="95">
                  <c:v>5331</c:v>
                </c:pt>
                <c:pt idx="96">
                  <c:v>5332</c:v>
                </c:pt>
                <c:pt idx="97">
                  <c:v>5333</c:v>
                </c:pt>
                <c:pt idx="98">
                  <c:v>5334</c:v>
                </c:pt>
                <c:pt idx="99">
                  <c:v>5335</c:v>
                </c:pt>
                <c:pt idx="100">
                  <c:v>5336</c:v>
                </c:pt>
                <c:pt idx="101">
                  <c:v>5337</c:v>
                </c:pt>
                <c:pt idx="102">
                  <c:v>5338</c:v>
                </c:pt>
                <c:pt idx="103">
                  <c:v>5339</c:v>
                </c:pt>
                <c:pt idx="104">
                  <c:v>5340</c:v>
                </c:pt>
                <c:pt idx="105">
                  <c:v>5341</c:v>
                </c:pt>
                <c:pt idx="106">
                  <c:v>5342</c:v>
                </c:pt>
                <c:pt idx="107">
                  <c:v>5343</c:v>
                </c:pt>
                <c:pt idx="108">
                  <c:v>5344</c:v>
                </c:pt>
                <c:pt idx="109">
                  <c:v>5345</c:v>
                </c:pt>
                <c:pt idx="110">
                  <c:v>5346</c:v>
                </c:pt>
                <c:pt idx="111">
                  <c:v>5347</c:v>
                </c:pt>
                <c:pt idx="112">
                  <c:v>5348</c:v>
                </c:pt>
                <c:pt idx="113">
                  <c:v>5349</c:v>
                </c:pt>
                <c:pt idx="114">
                  <c:v>5350</c:v>
                </c:pt>
                <c:pt idx="115">
                  <c:v>5351</c:v>
                </c:pt>
                <c:pt idx="116">
                  <c:v>5352</c:v>
                </c:pt>
                <c:pt idx="117">
                  <c:v>5353</c:v>
                </c:pt>
                <c:pt idx="118">
                  <c:v>5354</c:v>
                </c:pt>
                <c:pt idx="119">
                  <c:v>5355</c:v>
                </c:pt>
                <c:pt idx="120">
                  <c:v>5356</c:v>
                </c:pt>
                <c:pt idx="121">
                  <c:v>5357</c:v>
                </c:pt>
                <c:pt idx="122">
                  <c:v>5358</c:v>
                </c:pt>
                <c:pt idx="123">
                  <c:v>5359</c:v>
                </c:pt>
                <c:pt idx="124">
                  <c:v>5360</c:v>
                </c:pt>
                <c:pt idx="125">
                  <c:v>5361</c:v>
                </c:pt>
                <c:pt idx="126">
                  <c:v>5362</c:v>
                </c:pt>
                <c:pt idx="127">
                  <c:v>5363</c:v>
                </c:pt>
                <c:pt idx="128">
                  <c:v>5364</c:v>
                </c:pt>
                <c:pt idx="129">
                  <c:v>5365</c:v>
                </c:pt>
                <c:pt idx="130">
                  <c:v>5366</c:v>
                </c:pt>
                <c:pt idx="131">
                  <c:v>5367</c:v>
                </c:pt>
                <c:pt idx="132">
                  <c:v>5368</c:v>
                </c:pt>
                <c:pt idx="133">
                  <c:v>5369</c:v>
                </c:pt>
                <c:pt idx="134">
                  <c:v>5370</c:v>
                </c:pt>
                <c:pt idx="135">
                  <c:v>5371</c:v>
                </c:pt>
                <c:pt idx="136">
                  <c:v>5372</c:v>
                </c:pt>
                <c:pt idx="137">
                  <c:v>5373</c:v>
                </c:pt>
                <c:pt idx="138">
                  <c:v>5374</c:v>
                </c:pt>
                <c:pt idx="139">
                  <c:v>5375</c:v>
                </c:pt>
                <c:pt idx="140">
                  <c:v>5376</c:v>
                </c:pt>
                <c:pt idx="141">
                  <c:v>5377</c:v>
                </c:pt>
                <c:pt idx="142">
                  <c:v>5378</c:v>
                </c:pt>
                <c:pt idx="143">
                  <c:v>5379</c:v>
                </c:pt>
                <c:pt idx="144">
                  <c:v>5380</c:v>
                </c:pt>
                <c:pt idx="145">
                  <c:v>5381</c:v>
                </c:pt>
                <c:pt idx="146">
                  <c:v>5382</c:v>
                </c:pt>
                <c:pt idx="147">
                  <c:v>5383</c:v>
                </c:pt>
              </c:numCache>
            </c:numRef>
          </c:cat>
          <c:val>
            <c:numRef>
              <c:f>'Elevation-Area-Storage'!$E$5:$E$152</c:f>
              <c:numCache>
                <c:formatCode>0.0</c:formatCode>
                <c:ptCount val="148"/>
                <c:pt idx="0">
                  <c:v>0</c:v>
                </c:pt>
                <c:pt idx="1">
                  <c:v>0</c:v>
                </c:pt>
                <c:pt idx="2">
                  <c:v>0</c:v>
                </c:pt>
                <c:pt idx="3">
                  <c:v>0</c:v>
                </c:pt>
                <c:pt idx="4">
                  <c:v>0</c:v>
                </c:pt>
                <c:pt idx="5">
                  <c:v>0</c:v>
                </c:pt>
                <c:pt idx="6">
                  <c:v>9.1760065606006306E-3</c:v>
                </c:pt>
                <c:pt idx="7">
                  <c:v>1.99276550149731</c:v>
                </c:pt>
                <c:pt idx="8">
                  <c:v>3.9232025563002302</c:v>
                </c:pt>
                <c:pt idx="9">
                  <c:v>5.8014226171135697</c:v>
                </c:pt>
                <c:pt idx="10">
                  <c:v>7.6283611300815197</c:v>
                </c:pt>
                <c:pt idx="11">
                  <c:v>9.4049535413483003</c:v>
                </c:pt>
                <c:pt idx="12">
                  <c:v>11.132135297058101</c:v>
                </c:pt>
                <c:pt idx="13">
                  <c:v>12.810841843355099</c:v>
                </c:pt>
                <c:pt idx="14">
                  <c:v>14.442008626383499</c:v>
                </c:pt>
                <c:pt idx="15">
                  <c:v>16.026571092287501</c:v>
                </c:pt>
                <c:pt idx="16">
                  <c:v>17.5654646872113</c:v>
                </c:pt>
                <c:pt idx="17">
                  <c:v>19.059624857299202</c:v>
                </c:pt>
                <c:pt idx="18">
                  <c:v>20.509987048695201</c:v>
                </c:pt>
                <c:pt idx="19">
                  <c:v>21.917486707543699</c:v>
                </c:pt>
                <c:pt idx="20">
                  <c:v>23.283059279988802</c:v>
                </c:pt>
                <c:pt idx="21">
                  <c:v>24.607640212174701</c:v>
                </c:pt>
                <c:pt idx="22">
                  <c:v>25.892164950245601</c:v>
                </c:pt>
                <c:pt idx="23">
                  <c:v>27.137568940345702</c:v>
                </c:pt>
                <c:pt idx="24">
                  <c:v>28.344787628619201</c:v>
                </c:pt>
                <c:pt idx="25">
                  <c:v>29.5147564612103</c:v>
                </c:pt>
                <c:pt idx="26">
                  <c:v>30.6484108842632</c:v>
                </c:pt>
                <c:pt idx="27">
                  <c:v>31.7466863439221</c:v>
                </c:pt>
                <c:pt idx="28">
                  <c:v>32.810518286331202</c:v>
                </c:pt>
                <c:pt idx="29">
                  <c:v>33.840842157634803</c:v>
                </c:pt>
                <c:pt idx="30">
                  <c:v>34.838593403976901</c:v>
                </c:pt>
                <c:pt idx="31">
                  <c:v>35.8047074715018</c:v>
                </c:pt>
                <c:pt idx="32">
                  <c:v>36.740119806353803</c:v>
                </c:pt>
                <c:pt idx="33">
                  <c:v>37.645765854676903</c:v>
                </c:pt>
                <c:pt idx="34">
                  <c:v>38.522581062615501</c:v>
                </c:pt>
                <c:pt idx="35">
                  <c:v>39.371500876313597</c:v>
                </c:pt>
                <c:pt idx="36">
                  <c:v>40.193460741915501</c:v>
                </c:pt>
                <c:pt idx="37">
                  <c:v>40.989396105565497</c:v>
                </c:pt>
                <c:pt idx="38">
                  <c:v>41.760242413407603</c:v>
                </c:pt>
                <c:pt idx="39">
                  <c:v>42.506935111586202</c:v>
                </c:pt>
                <c:pt idx="40">
                  <c:v>43.230409646245299</c:v>
                </c:pt>
                <c:pt idx="41">
                  <c:v>43.931601463529297</c:v>
                </c:pt>
                <c:pt idx="42">
                  <c:v>44.611446009582203</c:v>
                </c:pt>
                <c:pt idx="43">
                  <c:v>45.270878730548297</c:v>
                </c:pt>
                <c:pt idx="44">
                  <c:v>45.9108350725718</c:v>
                </c:pt>
                <c:pt idx="45">
                  <c:v>46.532250481797</c:v>
                </c:pt>
                <c:pt idx="46">
                  <c:v>47.136060404367903</c:v>
                </c:pt>
                <c:pt idx="47">
                  <c:v>47.723200286428799</c:v>
                </c:pt>
                <c:pt idx="48">
                  <c:v>48.294605574123899</c:v>
                </c:pt>
                <c:pt idx="49">
                  <c:v>48.851211713597401</c:v>
                </c:pt>
                <c:pt idx="50">
                  <c:v>49.393954150993501</c:v>
                </c:pt>
                <c:pt idx="51">
                  <c:v>49.923768332456298</c:v>
                </c:pt>
                <c:pt idx="52">
                  <c:v>50.441589704130202</c:v>
                </c:pt>
                <c:pt idx="53">
                  <c:v>50.948353712159303</c:v>
                </c:pt>
                <c:pt idx="54">
                  <c:v>51.4449958026877</c:v>
                </c:pt>
                <c:pt idx="55">
                  <c:v>51.932451421859803</c:v>
                </c:pt>
                <c:pt idx="56">
                  <c:v>52.411656015819602</c:v>
                </c:pt>
                <c:pt idx="57">
                  <c:v>52.883545030711403</c:v>
                </c:pt>
                <c:pt idx="58">
                  <c:v>53.349053912679402</c:v>
                </c:pt>
                <c:pt idx="59">
                  <c:v>53.809118107867803</c:v>
                </c:pt>
                <c:pt idx="60">
                  <c:v>54.264673062420798</c:v>
                </c:pt>
                <c:pt idx="61">
                  <c:v>54.716654222482603</c:v>
                </c:pt>
                <c:pt idx="62">
                  <c:v>55.165997034197297</c:v>
                </c:pt>
                <c:pt idx="63">
                  <c:v>55.613636943709203</c:v>
                </c:pt>
                <c:pt idx="64">
                  <c:v>56.060509397162498</c:v>
                </c:pt>
                <c:pt idx="65">
                  <c:v>56.507549840701401</c:v>
                </c:pt>
                <c:pt idx="66">
                  <c:v>56.955693720470101</c:v>
                </c:pt>
                <c:pt idx="67">
                  <c:v>57.405876482612797</c:v>
                </c:pt>
                <c:pt idx="68">
                  <c:v>57.859033573273599</c:v>
                </c:pt>
                <c:pt idx="69">
                  <c:v>58.316100438596898</c:v>
                </c:pt>
                <c:pt idx="70">
                  <c:v>58.778012524726698</c:v>
                </c:pt>
                <c:pt idx="71">
                  <c:v>59.245705277807303</c:v>
                </c:pt>
                <c:pt idx="72">
                  <c:v>59.720114143982798</c:v>
                </c:pt>
                <c:pt idx="73">
                  <c:v>60.202174569397599</c:v>
                </c:pt>
                <c:pt idx="74">
                  <c:v>60.692822000195697</c:v>
                </c:pt>
                <c:pt idx="75">
                  <c:v>61.192991882521397</c:v>
                </c:pt>
                <c:pt idx="76">
                  <c:v>61.703619662518904</c:v>
                </c:pt>
                <c:pt idx="77">
                  <c:v>62.225640786332399</c:v>
                </c:pt>
                <c:pt idx="78">
                  <c:v>62.759990700106002</c:v>
                </c:pt>
                <c:pt idx="79">
                  <c:v>63.307604849984003</c:v>
                </c:pt>
                <c:pt idx="80">
                  <c:v>63.869418682110599</c:v>
                </c:pt>
                <c:pt idx="81">
                  <c:v>64.446367642629994</c:v>
                </c:pt>
                <c:pt idx="82">
                  <c:v>65.039387177686294</c:v>
                </c:pt>
                <c:pt idx="83">
                  <c:v>65.649412733423802</c:v>
                </c:pt>
                <c:pt idx="84">
                  <c:v>66.277379755986701</c:v>
                </c:pt>
                <c:pt idx="85">
                  <c:v>66.924223691519103</c:v>
                </c:pt>
                <c:pt idx="86">
                  <c:v>67.590879986165405</c:v>
                </c:pt>
                <c:pt idx="87">
                  <c:v>68.278284086069604</c:v>
                </c:pt>
                <c:pt idx="88">
                  <c:v>68.987371437375899</c:v>
                </c:pt>
                <c:pt idx="89">
                  <c:v>69.719077486228699</c:v>
                </c:pt>
                <c:pt idx="90">
                  <c:v>70.474337678772002</c:v>
                </c:pt>
                <c:pt idx="91">
                  <c:v>71.254087461149993</c:v>
                </c:pt>
                <c:pt idx="92">
                  <c:v>72.059262279507095</c:v>
                </c:pt>
                <c:pt idx="93">
                  <c:v>72.890797579987293</c:v>
                </c:pt>
                <c:pt idx="94">
                  <c:v>73.749628808734897</c:v>
                </c:pt>
                <c:pt idx="95">
                  <c:v>74.636691411894006</c:v>
                </c:pt>
                <c:pt idx="96">
                  <c:v>75.552920835608901</c:v>
                </c:pt>
                <c:pt idx="97">
                  <c:v>76.499252526023795</c:v>
                </c:pt>
                <c:pt idx="98">
                  <c:v>77.476621929282899</c:v>
                </c:pt>
                <c:pt idx="99">
                  <c:v>78.485964491530297</c:v>
                </c:pt>
                <c:pt idx="100">
                  <c:v>79.528215658910199</c:v>
                </c:pt>
                <c:pt idx="101">
                  <c:v>80.604310877567002</c:v>
                </c:pt>
                <c:pt idx="102">
                  <c:v>81.715185593644705</c:v>
                </c:pt>
                <c:pt idx="103">
                  <c:v>82.861775253287504</c:v>
                </c:pt>
                <c:pt idx="104">
                  <c:v>84.045015302639698</c:v>
                </c:pt>
                <c:pt idx="105">
                  <c:v>85.265841187845496</c:v>
                </c:pt>
                <c:pt idx="106">
                  <c:v>86.525188355048996</c:v>
                </c:pt>
                <c:pt idx="107">
                  <c:v>87.823992250394497</c:v>
                </c:pt>
                <c:pt idx="108">
                  <c:v>89.163188320026194</c:v>
                </c:pt>
                <c:pt idx="109">
                  <c:v>90.5437120100882</c:v>
                </c:pt>
                <c:pt idx="110">
                  <c:v>91.966498766724797</c:v>
                </c:pt>
                <c:pt idx="111">
                  <c:v>93.432484036080098</c:v>
                </c:pt>
                <c:pt idx="112">
                  <c:v>94.942603264298398</c:v>
                </c:pt>
                <c:pt idx="113">
                  <c:v>96.497791897523896</c:v>
                </c:pt>
                <c:pt idx="114">
                  <c:v>98.098985381900604</c:v>
                </c:pt>
                <c:pt idx="115">
                  <c:v>99.747119163573004</c:v>
                </c:pt>
                <c:pt idx="116">
                  <c:v>101.44312868868499</c:v>
                </c:pt>
                <c:pt idx="117">
                  <c:v>103.187949403381</c:v>
                </c:pt>
                <c:pt idx="118">
                  <c:v>104.982516753805</c:v>
                </c:pt>
                <c:pt idx="119">
                  <c:v>106.827766186102</c:v>
                </c:pt>
                <c:pt idx="120">
                  <c:v>108.724633146415</c:v>
                </c:pt>
                <c:pt idx="121">
                  <c:v>110.674053080889</c:v>
                </c:pt>
                <c:pt idx="122">
                  <c:v>112.67696143566801</c:v>
                </c:pt>
                <c:pt idx="123">
                  <c:v>114.734293656896</c:v>
                </c:pt>
                <c:pt idx="124">
                  <c:v>116.84698519071701</c:v>
                </c:pt>
                <c:pt idx="125">
                  <c:v>119.015971483276</c:v>
                </c:pt>
                <c:pt idx="126">
                  <c:v>121.24218798071701</c:v>
                </c:pt>
                <c:pt idx="127">
                  <c:v>123.526570129183</c:v>
                </c:pt>
                <c:pt idx="128">
                  <c:v>125.87005337482</c:v>
                </c:pt>
                <c:pt idx="129">
                  <c:v>128.273573163771</c:v>
                </c:pt>
                <c:pt idx="130">
                  <c:v>130.73806494218101</c:v>
                </c:pt>
                <c:pt idx="131">
                  <c:v>133.26446415619299</c:v>
                </c:pt>
                <c:pt idx="132">
                  <c:v>135.85370625195199</c:v>
                </c:pt>
                <c:pt idx="133">
                  <c:v>138.50672667560301</c:v>
                </c:pt>
                <c:pt idx="134">
                  <c:v>141.22446087328899</c:v>
                </c:pt>
                <c:pt idx="135">
                  <c:v>144.00784429115399</c:v>
                </c:pt>
                <c:pt idx="136">
                  <c:v>146.857812375343</c:v>
                </c:pt>
                <c:pt idx="137">
                  <c:v>149.77530057199999</c:v>
                </c:pt>
                <c:pt idx="138">
                  <c:v>152.761244327269</c:v>
                </c:pt>
                <c:pt idx="139">
                  <c:v>155.816579087295</c:v>
                </c:pt>
                <c:pt idx="140">
                  <c:v>158.94224029822101</c:v>
                </c:pt>
                <c:pt idx="141">
                  <c:v>162.13916340619099</c:v>
                </c:pt>
                <c:pt idx="142">
                  <c:v>165.40828385735099</c:v>
                </c:pt>
                <c:pt idx="143">
                  <c:v>168.75053709784399</c:v>
                </c:pt>
                <c:pt idx="144">
                  <c:v>172.16685857381401</c:v>
                </c:pt>
                <c:pt idx="145">
                  <c:v>175.65818373140601</c:v>
                </c:pt>
                <c:pt idx="146">
                  <c:v>179.22544801676401</c:v>
                </c:pt>
                <c:pt idx="147">
                  <c:v>182.86958687603101</c:v>
                </c:pt>
              </c:numCache>
            </c:numRef>
          </c:val>
          <c:smooth val="0"/>
          <c:extLst>
            <c:ext xmlns:c16="http://schemas.microsoft.com/office/drawing/2014/chart" uri="{C3380CC4-5D6E-409C-BE32-E72D297353CC}">
              <c16:uniqueId val="{00000001-28F9-5243-96E1-D5679755F59D}"/>
            </c:ext>
          </c:extLst>
        </c:ser>
        <c:dLbls>
          <c:showLegendKey val="0"/>
          <c:showVal val="0"/>
          <c:showCatName val="0"/>
          <c:showSerName val="0"/>
          <c:showPercent val="0"/>
          <c:showBubbleSize val="0"/>
        </c:dLbls>
        <c:marker val="1"/>
        <c:smooth val="0"/>
        <c:axId val="207321983"/>
        <c:axId val="205818832"/>
      </c:lineChart>
      <c:catAx>
        <c:axId val="619378111"/>
        <c:scaling>
          <c:orientation val="minMax"/>
        </c:scaling>
        <c:delete val="0"/>
        <c:axPos val="b"/>
        <c:majorGridlines>
          <c:spPr>
            <a:ln w="50800"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Elevation (ft)</a:t>
                </a:r>
              </a:p>
            </c:rich>
          </c:tx>
          <c:layout>
            <c:manualLayout>
              <c:xMode val="edge"/>
              <c:yMode val="edge"/>
              <c:x val="0.43686188145777016"/>
              <c:y val="0.9034419365181509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35064511"/>
        <c:crosses val="autoZero"/>
        <c:auto val="1"/>
        <c:lblAlgn val="ctr"/>
        <c:lblOffset val="100"/>
        <c:noMultiLvlLbl val="0"/>
      </c:catAx>
      <c:valAx>
        <c:axId val="235064511"/>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Storage (acft)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19378111"/>
        <c:crosses val="autoZero"/>
        <c:crossBetween val="between"/>
      </c:valAx>
      <c:valAx>
        <c:axId val="205818832"/>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Area (Acres)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07321983"/>
        <c:crosses val="max"/>
        <c:crossBetween val="between"/>
      </c:valAx>
      <c:catAx>
        <c:axId val="207321983"/>
        <c:scaling>
          <c:orientation val="minMax"/>
        </c:scaling>
        <c:delete val="1"/>
        <c:axPos val="b"/>
        <c:numFmt formatCode="General" sourceLinked="1"/>
        <c:majorTickMark val="out"/>
        <c:minorTickMark val="none"/>
        <c:tickLblPos val="nextTo"/>
        <c:crossAx val="205818832"/>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b"/>
      <c:layout>
        <c:manualLayout>
          <c:xMode val="edge"/>
          <c:yMode val="edge"/>
          <c:x val="0.11336933370131863"/>
          <c:y val="0.10060066115295127"/>
          <c:w val="0.18302531403217873"/>
          <c:h val="0.124040112783597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Hyrum Reservoir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654874390701163"/>
          <c:y val="0.17171296296296296"/>
          <c:w val="0.75192463442069735"/>
          <c:h val="0.6649609944590259"/>
        </c:manualLayout>
      </c:layout>
      <c:areaChart>
        <c:grouping val="stacked"/>
        <c:varyColors val="0"/>
        <c:ser>
          <c:idx val="1"/>
          <c:order val="1"/>
          <c:tx>
            <c:v>Storage</c:v>
          </c:tx>
          <c:spPr>
            <a:solidFill>
              <a:schemeClr val="accent2"/>
            </a:solidFill>
            <a:ln>
              <a:noFill/>
            </a:ln>
            <a:effectLst/>
          </c:spPr>
          <c:cat>
            <c:strRef>
              <c:f>ResElevation!$I$2:$M$2</c:f>
              <c:strCache>
                <c:ptCount val="5"/>
                <c:pt idx="0">
                  <c:v>Start</c:v>
                </c:pt>
                <c:pt idx="1">
                  <c:v>Year 1</c:v>
                </c:pt>
                <c:pt idx="2">
                  <c:v>Year 2</c:v>
                </c:pt>
                <c:pt idx="3">
                  <c:v>Year 3</c:v>
                </c:pt>
                <c:pt idx="4">
                  <c:v>Year 4</c:v>
                </c:pt>
              </c:strCache>
            </c:strRef>
          </c:cat>
          <c:val>
            <c:numRef>
              <c:f>ResElevation!$I$3:$M$3</c:f>
              <c:numCache>
                <c:formatCode>0</c:formatCode>
                <c:ptCount val="5"/>
                <c:pt idx="0">
                  <c:v>9156.6</c:v>
                </c:pt>
                <c:pt idx="1">
                  <c:v>18451.7</c:v>
                </c:pt>
                <c:pt idx="2">
                  <c:v>-16625.361721158995</c:v>
                </c:pt>
                <c:pt idx="3">
                  <c:v>#N/A</c:v>
                </c:pt>
                <c:pt idx="4">
                  <c:v>#N/A</c:v>
                </c:pt>
              </c:numCache>
            </c:numRef>
          </c:val>
          <c:extLst>
            <c:ext xmlns:c16="http://schemas.microsoft.com/office/drawing/2014/chart" uri="{C3380CC4-5D6E-409C-BE32-E72D297353CC}">
              <c16:uniqueId val="{00000001-FF73-492A-8F48-B1F30AC17453}"/>
            </c:ext>
          </c:extLst>
        </c:ser>
        <c:dLbls>
          <c:showLegendKey val="0"/>
          <c:showVal val="0"/>
          <c:showCatName val="0"/>
          <c:showSerName val="0"/>
          <c:showPercent val="0"/>
          <c:showBubbleSize val="0"/>
        </c:dLbls>
        <c:axId val="439340400"/>
        <c:axId val="441775584"/>
      </c:areaChart>
      <c:scatterChart>
        <c:scatterStyle val="smoothMarker"/>
        <c:varyColors val="0"/>
        <c:ser>
          <c:idx val="0"/>
          <c:order val="0"/>
          <c:tx>
            <c:v>Elevation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ResElevation!$B$2:$F$2</c:f>
              <c:strCache>
                <c:ptCount val="5"/>
                <c:pt idx="0">
                  <c:v>Start</c:v>
                </c:pt>
                <c:pt idx="1">
                  <c:v>Year 1</c:v>
                </c:pt>
                <c:pt idx="2">
                  <c:v>Year 2</c:v>
                </c:pt>
                <c:pt idx="3">
                  <c:v>Year 3</c:v>
                </c:pt>
                <c:pt idx="4">
                  <c:v>Year 4</c:v>
                </c:pt>
              </c:strCache>
            </c:strRef>
          </c:xVal>
          <c:yVal>
            <c:numRef>
              <c:f>ResElevation!$B$3:$F$3</c:f>
              <c:numCache>
                <c:formatCode>0</c:formatCode>
                <c:ptCount val="5"/>
                <c:pt idx="0">
                  <c:v>4648.5</c:v>
                </c:pt>
                <c:pt idx="1">
                  <c:v>4673</c:v>
                </c:pt>
                <c:pt idx="2">
                  <c:v>#N/A</c:v>
                </c:pt>
                <c:pt idx="3">
                  <c:v>#N/A</c:v>
                </c:pt>
                <c:pt idx="4">
                  <c:v>#N/A</c:v>
                </c:pt>
              </c:numCache>
            </c:numRef>
          </c:yVal>
          <c:smooth val="1"/>
          <c:extLst>
            <c:ext xmlns:c16="http://schemas.microsoft.com/office/drawing/2014/chart" uri="{C3380CC4-5D6E-409C-BE32-E72D297353CC}">
              <c16:uniqueId val="{00000000-FF73-492A-8F48-B1F30AC17453}"/>
            </c:ext>
          </c:extLst>
        </c:ser>
        <c:dLbls>
          <c:showLegendKey val="0"/>
          <c:showVal val="0"/>
          <c:showCatName val="0"/>
          <c:showSerName val="0"/>
          <c:showPercent val="0"/>
          <c:showBubbleSize val="0"/>
        </c:dLbls>
        <c:axId val="441780384"/>
        <c:axId val="441767904"/>
      </c:scatterChart>
      <c:catAx>
        <c:axId val="439340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775584"/>
        <c:crosses val="autoZero"/>
        <c:auto val="1"/>
        <c:lblAlgn val="ctr"/>
        <c:lblOffset val="100"/>
        <c:tickMarkSkip val="1"/>
        <c:noMultiLvlLbl val="0"/>
      </c:catAx>
      <c:valAx>
        <c:axId val="441775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Storage</a:t>
                </a:r>
                <a:r>
                  <a:rPr lang="en-US" baseline="0"/>
                  <a:t> (acft)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340400"/>
        <c:crosses val="autoZero"/>
        <c:crossBetween val="between"/>
      </c:valAx>
      <c:valAx>
        <c:axId val="4417679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Elevationn</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780384"/>
        <c:crosses val="max"/>
        <c:crossBetween val="midCat"/>
      </c:valAx>
      <c:valAx>
        <c:axId val="441780384"/>
        <c:scaling>
          <c:orientation val="minMax"/>
        </c:scaling>
        <c:delete val="1"/>
        <c:axPos val="t"/>
        <c:majorTickMark val="out"/>
        <c:minorTickMark val="none"/>
        <c:tickLblPos val="nextTo"/>
        <c:crossAx val="441767904"/>
        <c:crosses val="max"/>
        <c:crossBetween val="midCat"/>
      </c:valAx>
      <c:spPr>
        <a:noFill/>
        <a:ln>
          <a:noFill/>
        </a:ln>
        <a:effectLst/>
      </c:spPr>
    </c:plotArea>
    <c:legend>
      <c:legendPos val="b"/>
      <c:layout>
        <c:manualLayout>
          <c:xMode val="edge"/>
          <c:yMode val="edge"/>
          <c:x val="0.66482977781847041"/>
          <c:y val="0.1626151939340916"/>
          <c:w val="0.20328599005066228"/>
          <c:h val="0.129051472732575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Porcupine Reservoir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31064866891639"/>
          <c:y val="0.17171296296296296"/>
          <c:w val="0.7471627296587926"/>
          <c:h val="0.6649609944590259"/>
        </c:manualLayout>
      </c:layout>
      <c:areaChart>
        <c:grouping val="stacked"/>
        <c:varyColors val="0"/>
        <c:ser>
          <c:idx val="1"/>
          <c:order val="1"/>
          <c:tx>
            <c:v>Storage</c:v>
          </c:tx>
          <c:spPr>
            <a:solidFill>
              <a:schemeClr val="accent2"/>
            </a:solidFill>
            <a:ln w="25400">
              <a:noFill/>
            </a:ln>
            <a:effectLst/>
          </c:spPr>
          <c:cat>
            <c:strRef>
              <c:f>ResElevation!$I$2:$M$2</c:f>
              <c:strCache>
                <c:ptCount val="5"/>
                <c:pt idx="0">
                  <c:v>Start</c:v>
                </c:pt>
                <c:pt idx="1">
                  <c:v>Year 1</c:v>
                </c:pt>
                <c:pt idx="2">
                  <c:v>Year 2</c:v>
                </c:pt>
                <c:pt idx="3">
                  <c:v>Year 3</c:v>
                </c:pt>
                <c:pt idx="4">
                  <c:v>Year 4</c:v>
                </c:pt>
              </c:strCache>
            </c:strRef>
          </c:cat>
          <c:val>
            <c:numRef>
              <c:f>ResElevation!$I$4:$M$4</c:f>
              <c:numCache>
                <c:formatCode>0</c:formatCode>
                <c:ptCount val="5"/>
                <c:pt idx="0">
                  <c:v>4975</c:v>
                </c:pt>
                <c:pt idx="1">
                  <c:v>11650</c:v>
                </c:pt>
                <c:pt idx="2">
                  <c:v>-13435.86777762559</c:v>
                </c:pt>
                <c:pt idx="3">
                  <c:v>#N/A</c:v>
                </c:pt>
                <c:pt idx="4">
                  <c:v>#N/A</c:v>
                </c:pt>
              </c:numCache>
            </c:numRef>
          </c:val>
          <c:extLst>
            <c:ext xmlns:c16="http://schemas.microsoft.com/office/drawing/2014/chart" uri="{C3380CC4-5D6E-409C-BE32-E72D297353CC}">
              <c16:uniqueId val="{00000000-4B8F-4D1D-8D6A-5D6C770CEF11}"/>
            </c:ext>
          </c:extLst>
        </c:ser>
        <c:dLbls>
          <c:showLegendKey val="0"/>
          <c:showVal val="0"/>
          <c:showCatName val="0"/>
          <c:showSerName val="0"/>
          <c:showPercent val="0"/>
          <c:showBubbleSize val="0"/>
        </c:dLbls>
        <c:axId val="439340400"/>
        <c:axId val="441775584"/>
      </c:areaChart>
      <c:scatterChart>
        <c:scatterStyle val="smoothMarker"/>
        <c:varyColors val="0"/>
        <c:ser>
          <c:idx val="0"/>
          <c:order val="0"/>
          <c:tx>
            <c:v>Elevation</c:v>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ResElevation!$B$2:$F$2</c:f>
              <c:strCache>
                <c:ptCount val="5"/>
                <c:pt idx="0">
                  <c:v>Start</c:v>
                </c:pt>
                <c:pt idx="1">
                  <c:v>Year 1</c:v>
                </c:pt>
                <c:pt idx="2">
                  <c:v>Year 2</c:v>
                </c:pt>
                <c:pt idx="3">
                  <c:v>Year 3</c:v>
                </c:pt>
                <c:pt idx="4">
                  <c:v>Year 4</c:v>
                </c:pt>
              </c:strCache>
            </c:strRef>
          </c:xVal>
          <c:yVal>
            <c:numRef>
              <c:f>ResElevation!$B$4:$F$4</c:f>
              <c:numCache>
                <c:formatCode>0</c:formatCode>
                <c:ptCount val="5"/>
                <c:pt idx="0">
                  <c:v>5329.4</c:v>
                </c:pt>
                <c:pt idx="1">
                  <c:v>5383.1</c:v>
                </c:pt>
                <c:pt idx="2">
                  <c:v>#N/A</c:v>
                </c:pt>
                <c:pt idx="3">
                  <c:v>#N/A</c:v>
                </c:pt>
                <c:pt idx="4">
                  <c:v>#N/A</c:v>
                </c:pt>
              </c:numCache>
            </c:numRef>
          </c:yVal>
          <c:smooth val="1"/>
          <c:extLst>
            <c:ext xmlns:c16="http://schemas.microsoft.com/office/drawing/2014/chart" uri="{C3380CC4-5D6E-409C-BE32-E72D297353CC}">
              <c16:uniqueId val="{00000001-4B8F-4D1D-8D6A-5D6C770CEF11}"/>
            </c:ext>
          </c:extLst>
        </c:ser>
        <c:dLbls>
          <c:showLegendKey val="0"/>
          <c:showVal val="0"/>
          <c:showCatName val="0"/>
          <c:showSerName val="0"/>
          <c:showPercent val="0"/>
          <c:showBubbleSize val="0"/>
        </c:dLbls>
        <c:axId val="441780384"/>
        <c:axId val="441767904"/>
      </c:scatterChart>
      <c:catAx>
        <c:axId val="439340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775584"/>
        <c:crosses val="autoZero"/>
        <c:auto val="1"/>
        <c:lblAlgn val="ctr"/>
        <c:lblOffset val="100"/>
        <c:tickMarkSkip val="1"/>
        <c:noMultiLvlLbl val="0"/>
      </c:catAx>
      <c:valAx>
        <c:axId val="441775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Storage</a:t>
                </a:r>
                <a:r>
                  <a:rPr lang="en-US" baseline="0"/>
                  <a:t> (acft)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340400"/>
        <c:crosses val="autoZero"/>
        <c:crossBetween val="between"/>
      </c:valAx>
      <c:valAx>
        <c:axId val="44176790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Elevationn</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780384"/>
        <c:crosses val="max"/>
        <c:crossBetween val="midCat"/>
      </c:valAx>
      <c:valAx>
        <c:axId val="441780384"/>
        <c:scaling>
          <c:orientation val="minMax"/>
        </c:scaling>
        <c:delete val="1"/>
        <c:axPos val="t"/>
        <c:majorTickMark val="out"/>
        <c:minorTickMark val="none"/>
        <c:tickLblPos val="nextTo"/>
        <c:crossAx val="441767904"/>
        <c:crosses val="max"/>
        <c:crossBetween val="midCat"/>
      </c:valAx>
      <c:spPr>
        <a:noFill/>
        <a:ln>
          <a:noFill/>
        </a:ln>
        <a:effectLst/>
      </c:spPr>
    </c:plotArea>
    <c:legend>
      <c:legendPos val="b"/>
      <c:layout>
        <c:manualLayout>
          <c:xMode val="edge"/>
          <c:yMode val="edge"/>
          <c:x val="0.66482977781847041"/>
          <c:y val="0.1626151939340916"/>
          <c:w val="0.20328599005066228"/>
          <c:h val="0.129051472732575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r>
              <a:rPr lang="en-US" sz="1600">
                <a:solidFill>
                  <a:schemeClr val="tx1"/>
                </a:solidFill>
              </a:rPr>
              <a:t>Inflow</a:t>
            </a:r>
            <a:r>
              <a:rPr lang="en-US" sz="1600" baseline="0">
                <a:solidFill>
                  <a:schemeClr val="tx1"/>
                </a:solidFill>
              </a:rPr>
              <a:t> Volume Percentile</a:t>
            </a:r>
            <a:endParaRPr lang="en-US" sz="1600">
              <a:solidFill>
                <a:schemeClr val="tx1"/>
              </a:solidFill>
            </a:endParaRPr>
          </a:p>
        </c:rich>
      </c:tx>
      <c:layout>
        <c:manualLayout>
          <c:xMode val="edge"/>
          <c:yMode val="edge"/>
          <c:x val="0.37181226016078361"/>
          <c:y val="4.8794893002341487E-2"/>
        </c:manualLayout>
      </c:layout>
      <c:overlay val="0"/>
      <c:spPr>
        <a:solidFill>
          <a:schemeClr val="bg1">
            <a:lumMod val="75000"/>
          </a:schemeClr>
        </a:solidFill>
        <a:ln>
          <a:solidFill>
            <a:schemeClr val="accent1"/>
          </a:solidFill>
        </a:ln>
        <a:effectLst/>
      </c:spPr>
      <c:txPr>
        <a:bodyPr rot="0" spcFirstLastPara="1" vertOverflow="ellipsis" vert="horz" wrap="square" anchor="ctr" anchorCtr="1"/>
        <a:lstStyle/>
        <a:p>
          <a:pPr>
            <a:defRPr sz="16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4.5208003644882741E-2"/>
          <c:y val="2.8051493085893307E-2"/>
          <c:w val="0.93931634185333657"/>
          <c:h val="0.82208956546635714"/>
        </c:manualLayout>
      </c:layout>
      <c:areaChart>
        <c:grouping val="stacked"/>
        <c:varyColors val="0"/>
        <c:ser>
          <c:idx val="2"/>
          <c:order val="0"/>
          <c:tx>
            <c:strRef>
              <c:f>'Inflows-Quantiles'!$A$7</c:f>
              <c:strCache>
                <c:ptCount val="1"/>
                <c:pt idx="0">
                  <c:v>Logan River</c:v>
                </c:pt>
              </c:strCache>
            </c:strRef>
          </c:tx>
          <c:spPr>
            <a:solidFill>
              <a:schemeClr val="accent1">
                <a:lumMod val="60000"/>
                <a:lumOff val="40000"/>
              </a:schemeClr>
            </a:solidFill>
            <a:ln>
              <a:noFill/>
            </a:ln>
            <a:effectLst/>
          </c:spPr>
          <c:cat>
            <c:numRef>
              <c:extLst>
                <c:ext xmlns:c15="http://schemas.microsoft.com/office/drawing/2012/chart" uri="{02D57815-91ED-43cb-92C2-25804820EDAC}">
                  <c15:fullRef>
                    <c15:sqref>'Inflows-Quantiles'!$B$32:$CW$32</c15:sqref>
                  </c15:fullRef>
                </c:ext>
              </c:extLst>
              <c:f>'Inflows-Quantiles'!$C$32:$CW$32</c:f>
              <c:numCache>
                <c:formatCode>General</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numCache>
            </c:numRef>
          </c:cat>
          <c:val>
            <c:numRef>
              <c:extLst>
                <c:ext xmlns:c15="http://schemas.microsoft.com/office/drawing/2012/chart" uri="{02D57815-91ED-43cb-92C2-25804820EDAC}">
                  <c15:fullRef>
                    <c15:sqref>'Inflows-Quantiles'!$B$7:$CW$7</c15:sqref>
                  </c15:fullRef>
                </c:ext>
              </c:extLst>
              <c:f>'Inflows-Quantiles'!$C$7:$CW$7</c:f>
              <c:numCache>
                <c:formatCode>0.00</c:formatCode>
                <c:ptCount val="99"/>
                <c:pt idx="0">
                  <c:v>90.078183498000001</c:v>
                </c:pt>
                <c:pt idx="1">
                  <c:v>93.154264655999995</c:v>
                </c:pt>
                <c:pt idx="2">
                  <c:v>96.230345814000003</c:v>
                </c:pt>
                <c:pt idx="3">
                  <c:v>99.306426971999997</c:v>
                </c:pt>
                <c:pt idx="4">
                  <c:v>102.38250813000001</c:v>
                </c:pt>
                <c:pt idx="5">
                  <c:v>103.303409364</c:v>
                </c:pt>
                <c:pt idx="6">
                  <c:v>104.224310598</c:v>
                </c:pt>
                <c:pt idx="7">
                  <c:v>105.145211832</c:v>
                </c:pt>
                <c:pt idx="8">
                  <c:v>106.066113066</c:v>
                </c:pt>
                <c:pt idx="9">
                  <c:v>106.9870143</c:v>
                </c:pt>
                <c:pt idx="10">
                  <c:v>107.701810446</c:v>
                </c:pt>
                <c:pt idx="11">
                  <c:v>108.41660659199999</c:v>
                </c:pt>
                <c:pt idx="12">
                  <c:v>109.13140273800001</c:v>
                </c:pt>
                <c:pt idx="13">
                  <c:v>109.846198884</c:v>
                </c:pt>
                <c:pt idx="14">
                  <c:v>110.56099503</c:v>
                </c:pt>
                <c:pt idx="15">
                  <c:v>110.82237426</c:v>
                </c:pt>
                <c:pt idx="16">
                  <c:v>111.08375349000001</c:v>
                </c:pt>
                <c:pt idx="17">
                  <c:v>111.34513272</c:v>
                </c:pt>
                <c:pt idx="18">
                  <c:v>111.60651195</c:v>
                </c:pt>
                <c:pt idx="19">
                  <c:v>111.86789118</c:v>
                </c:pt>
                <c:pt idx="20">
                  <c:v>113.76157686000001</c:v>
                </c:pt>
                <c:pt idx="21">
                  <c:v>115.65526254</c:v>
                </c:pt>
                <c:pt idx="22">
                  <c:v>117.54894822</c:v>
                </c:pt>
                <c:pt idx="23">
                  <c:v>119.4426339</c:v>
                </c:pt>
                <c:pt idx="24">
                  <c:v>121.33631957999999</c:v>
                </c:pt>
                <c:pt idx="25">
                  <c:v>122.509557564</c:v>
                </c:pt>
                <c:pt idx="26">
                  <c:v>123.682795548</c:v>
                </c:pt>
                <c:pt idx="27">
                  <c:v>124.856033532</c:v>
                </c:pt>
                <c:pt idx="28">
                  <c:v>126.02927151599999</c:v>
                </c:pt>
                <c:pt idx="29">
                  <c:v>127.20250950000001</c:v>
                </c:pt>
                <c:pt idx="30">
                  <c:v>128.99140949400001</c:v>
                </c:pt>
                <c:pt idx="31">
                  <c:v>130.780309488</c:v>
                </c:pt>
                <c:pt idx="32">
                  <c:v>132.56920948199999</c:v>
                </c:pt>
                <c:pt idx="33">
                  <c:v>134.35810947600001</c:v>
                </c:pt>
                <c:pt idx="34">
                  <c:v>136.14700947</c:v>
                </c:pt>
                <c:pt idx="35">
                  <c:v>136.78585671600001</c:v>
                </c:pt>
                <c:pt idx="36">
                  <c:v>137.424703962</c:v>
                </c:pt>
                <c:pt idx="37">
                  <c:v>138.06355120800001</c:v>
                </c:pt>
                <c:pt idx="38">
                  <c:v>138.70239845399999</c:v>
                </c:pt>
                <c:pt idx="39">
                  <c:v>139.3412457</c:v>
                </c:pt>
                <c:pt idx="40">
                  <c:v>140.21297646599999</c:v>
                </c:pt>
                <c:pt idx="41">
                  <c:v>141.084707232</c:v>
                </c:pt>
                <c:pt idx="42">
                  <c:v>141.95643799800001</c:v>
                </c:pt>
                <c:pt idx="43">
                  <c:v>142.828168764</c:v>
                </c:pt>
                <c:pt idx="44">
                  <c:v>143.69989953000001</c:v>
                </c:pt>
                <c:pt idx="45">
                  <c:v>144.44944973400001</c:v>
                </c:pt>
                <c:pt idx="46">
                  <c:v>145.19899993799999</c:v>
                </c:pt>
                <c:pt idx="47">
                  <c:v>145.94855014199999</c:v>
                </c:pt>
                <c:pt idx="48">
                  <c:v>146.69810034599999</c:v>
                </c:pt>
                <c:pt idx="49">
                  <c:v>147.44765054999999</c:v>
                </c:pt>
                <c:pt idx="50">
                  <c:v>147.73369829999999</c:v>
                </c:pt>
                <c:pt idx="51">
                  <c:v>148.01974605000001</c:v>
                </c:pt>
                <c:pt idx="52">
                  <c:v>148.3057938</c:v>
                </c:pt>
                <c:pt idx="53">
                  <c:v>148.59184155</c:v>
                </c:pt>
                <c:pt idx="54">
                  <c:v>148.87788929999999</c:v>
                </c:pt>
                <c:pt idx="55">
                  <c:v>150.01575453000001</c:v>
                </c:pt>
                <c:pt idx="56">
                  <c:v>151.15361976</c:v>
                </c:pt>
                <c:pt idx="57">
                  <c:v>152.29148498999999</c:v>
                </c:pt>
                <c:pt idx="58">
                  <c:v>153.42935022</c:v>
                </c:pt>
                <c:pt idx="59">
                  <c:v>154.56721544999999</c:v>
                </c:pt>
                <c:pt idx="60">
                  <c:v>155.61652386599999</c:v>
                </c:pt>
                <c:pt idx="61">
                  <c:v>156.665832282</c:v>
                </c:pt>
                <c:pt idx="62">
                  <c:v>157.715140698</c:v>
                </c:pt>
                <c:pt idx="63">
                  <c:v>158.764449114</c:v>
                </c:pt>
                <c:pt idx="64">
                  <c:v>159.81375753</c:v>
                </c:pt>
                <c:pt idx="65">
                  <c:v>160.164601788</c:v>
                </c:pt>
                <c:pt idx="66">
                  <c:v>160.51544604599999</c:v>
                </c:pt>
                <c:pt idx="67">
                  <c:v>160.86629030399999</c:v>
                </c:pt>
                <c:pt idx="68">
                  <c:v>161.21713456200001</c:v>
                </c:pt>
                <c:pt idx="69">
                  <c:v>161.56797882000001</c:v>
                </c:pt>
                <c:pt idx="70">
                  <c:v>163.072651458</c:v>
                </c:pt>
                <c:pt idx="71">
                  <c:v>164.57732409600001</c:v>
                </c:pt>
                <c:pt idx="72">
                  <c:v>166.081996734</c:v>
                </c:pt>
                <c:pt idx="73">
                  <c:v>167.58666937199999</c:v>
                </c:pt>
                <c:pt idx="74">
                  <c:v>169.09134201000001</c:v>
                </c:pt>
                <c:pt idx="75">
                  <c:v>172.87848730799999</c:v>
                </c:pt>
                <c:pt idx="76">
                  <c:v>176.665632606</c:v>
                </c:pt>
                <c:pt idx="77">
                  <c:v>180.45277790399999</c:v>
                </c:pt>
                <c:pt idx="78">
                  <c:v>184.239923202</c:v>
                </c:pt>
                <c:pt idx="79">
                  <c:v>188.02706850000001</c:v>
                </c:pt>
                <c:pt idx="80">
                  <c:v>191.32375444199999</c:v>
                </c:pt>
                <c:pt idx="81">
                  <c:v>194.62044038400001</c:v>
                </c:pt>
                <c:pt idx="82">
                  <c:v>197.91712632599999</c:v>
                </c:pt>
                <c:pt idx="83">
                  <c:v>201.213812268</c:v>
                </c:pt>
                <c:pt idx="84">
                  <c:v>204.51049821000001</c:v>
                </c:pt>
                <c:pt idx="85">
                  <c:v>211.072241244</c:v>
                </c:pt>
                <c:pt idx="86">
                  <c:v>217.63398427800001</c:v>
                </c:pt>
                <c:pt idx="87">
                  <c:v>224.195727312</c:v>
                </c:pt>
                <c:pt idx="88">
                  <c:v>230.75747034599999</c:v>
                </c:pt>
                <c:pt idx="89">
                  <c:v>237.31921338000001</c:v>
                </c:pt>
                <c:pt idx="90">
                  <c:v>249.44419945800001</c:v>
                </c:pt>
                <c:pt idx="91">
                  <c:v>261.56918553600002</c:v>
                </c:pt>
                <c:pt idx="92">
                  <c:v>273.69417161400003</c:v>
                </c:pt>
                <c:pt idx="93">
                  <c:v>285.81915769199998</c:v>
                </c:pt>
                <c:pt idx="94">
                  <c:v>297.94414376999998</c:v>
                </c:pt>
                <c:pt idx="95">
                  <c:v>299.463264546</c:v>
                </c:pt>
                <c:pt idx="96">
                  <c:v>300.98238532200003</c:v>
                </c:pt>
                <c:pt idx="97">
                  <c:v>302.50150609799999</c:v>
                </c:pt>
                <c:pt idx="98">
                  <c:v>304.02062687400002</c:v>
                </c:pt>
              </c:numCache>
            </c:numRef>
          </c:val>
          <c:extLst>
            <c:ext xmlns:c16="http://schemas.microsoft.com/office/drawing/2014/chart" uri="{C3380CC4-5D6E-409C-BE32-E72D297353CC}">
              <c16:uniqueId val="{0000000A-6BB5-D84C-9CF7-7C170D029DAB}"/>
            </c:ext>
          </c:extLst>
        </c:ser>
        <c:ser>
          <c:idx val="0"/>
          <c:order val="1"/>
          <c:tx>
            <c:strRef>
              <c:f>'Inflows-Quantiles'!$A$5</c:f>
              <c:strCache>
                <c:ptCount val="1"/>
                <c:pt idx="0">
                  <c:v>Blacksmith  Fork</c:v>
                </c:pt>
              </c:strCache>
            </c:strRef>
          </c:tx>
          <c:spPr>
            <a:solidFill>
              <a:schemeClr val="accent6">
                <a:lumMod val="60000"/>
                <a:lumOff val="40000"/>
              </a:schemeClr>
            </a:solidFill>
            <a:ln>
              <a:noFill/>
            </a:ln>
            <a:effectLst/>
          </c:spPr>
          <c:cat>
            <c:numRef>
              <c:extLst>
                <c:ext xmlns:c15="http://schemas.microsoft.com/office/drawing/2012/chart" uri="{02D57815-91ED-43cb-92C2-25804820EDAC}">
                  <c15:fullRef>
                    <c15:sqref>'Inflows-Quantiles'!$B$32:$CW$32</c15:sqref>
                  </c15:fullRef>
                </c:ext>
              </c:extLst>
              <c:f>'Inflows-Quantiles'!$C$32:$CW$32</c:f>
              <c:numCache>
                <c:formatCode>General</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numCache>
            </c:numRef>
          </c:cat>
          <c:val>
            <c:numRef>
              <c:extLst>
                <c:ext xmlns:c15="http://schemas.microsoft.com/office/drawing/2012/chart" uri="{02D57815-91ED-43cb-92C2-25804820EDAC}">
                  <c15:fullRef>
                    <c15:sqref>'Inflows-Quantiles'!$B$5:$CW$5</c15:sqref>
                  </c15:fullRef>
                </c:ext>
              </c:extLst>
              <c:f>'Inflows-Quantiles'!$C$5:$CW$5</c:f>
              <c:numCache>
                <c:formatCode>0.00</c:formatCode>
                <c:ptCount val="99"/>
                <c:pt idx="0">
                  <c:v>42.006840840000002</c:v>
                </c:pt>
                <c:pt idx="1">
                  <c:v>42.61478898</c:v>
                </c:pt>
                <c:pt idx="2">
                  <c:v>43.222737119999998</c:v>
                </c:pt>
                <c:pt idx="3">
                  <c:v>43.830685260000003</c:v>
                </c:pt>
                <c:pt idx="4">
                  <c:v>44.438633400000001</c:v>
                </c:pt>
                <c:pt idx="5">
                  <c:v>44.458384080000002</c:v>
                </c:pt>
                <c:pt idx="6">
                  <c:v>44.478134760000003</c:v>
                </c:pt>
                <c:pt idx="7">
                  <c:v>44.497885439999997</c:v>
                </c:pt>
                <c:pt idx="8">
                  <c:v>44.517636119999999</c:v>
                </c:pt>
                <c:pt idx="9">
                  <c:v>44.5373868</c:v>
                </c:pt>
                <c:pt idx="10">
                  <c:v>44.55650292</c:v>
                </c:pt>
                <c:pt idx="11">
                  <c:v>44.575619039999999</c:v>
                </c:pt>
                <c:pt idx="12">
                  <c:v>44.594735159999999</c:v>
                </c:pt>
                <c:pt idx="13">
                  <c:v>44.613851279999999</c:v>
                </c:pt>
                <c:pt idx="14">
                  <c:v>44.632967399999998</c:v>
                </c:pt>
                <c:pt idx="15">
                  <c:v>45.126099840000002</c:v>
                </c:pt>
                <c:pt idx="16">
                  <c:v>45.619232279999999</c:v>
                </c:pt>
                <c:pt idx="17">
                  <c:v>46.112364720000002</c:v>
                </c:pt>
                <c:pt idx="18">
                  <c:v>46.605497159999999</c:v>
                </c:pt>
                <c:pt idx="19">
                  <c:v>47.098629600000002</c:v>
                </c:pt>
                <c:pt idx="20">
                  <c:v>47.537903759999999</c:v>
                </c:pt>
                <c:pt idx="21">
                  <c:v>47.977177920000003</c:v>
                </c:pt>
                <c:pt idx="22">
                  <c:v>48.416452079999999</c:v>
                </c:pt>
                <c:pt idx="23">
                  <c:v>48.855726240000003</c:v>
                </c:pt>
                <c:pt idx="24">
                  <c:v>49.295000399999999</c:v>
                </c:pt>
                <c:pt idx="25">
                  <c:v>49.46069988</c:v>
                </c:pt>
                <c:pt idx="26">
                  <c:v>49.6263993600001</c:v>
                </c:pt>
                <c:pt idx="27">
                  <c:v>49.792098840000101</c:v>
                </c:pt>
                <c:pt idx="28">
                  <c:v>49.957798320000101</c:v>
                </c:pt>
                <c:pt idx="29">
                  <c:v>50.123497800000102</c:v>
                </c:pt>
                <c:pt idx="30">
                  <c:v>51.656436120000102</c:v>
                </c:pt>
                <c:pt idx="31">
                  <c:v>53.189374440000101</c:v>
                </c:pt>
                <c:pt idx="32">
                  <c:v>54.722312760000101</c:v>
                </c:pt>
                <c:pt idx="33">
                  <c:v>56.2552510800001</c:v>
                </c:pt>
                <c:pt idx="34">
                  <c:v>57.7881894000001</c:v>
                </c:pt>
                <c:pt idx="35">
                  <c:v>58.058432639999999</c:v>
                </c:pt>
                <c:pt idx="36">
                  <c:v>58.328675879999999</c:v>
                </c:pt>
                <c:pt idx="37">
                  <c:v>58.598919119999998</c:v>
                </c:pt>
                <c:pt idx="38">
                  <c:v>58.869162359999997</c:v>
                </c:pt>
                <c:pt idx="39">
                  <c:v>59.139405600000003</c:v>
                </c:pt>
                <c:pt idx="40">
                  <c:v>59.273971979999999</c:v>
                </c:pt>
                <c:pt idx="41">
                  <c:v>59.408538360000001</c:v>
                </c:pt>
                <c:pt idx="42">
                  <c:v>59.543104739999997</c:v>
                </c:pt>
                <c:pt idx="43">
                  <c:v>59.677671119999999</c:v>
                </c:pt>
                <c:pt idx="44">
                  <c:v>59.812237500000101</c:v>
                </c:pt>
                <c:pt idx="45">
                  <c:v>60.019143720000002</c:v>
                </c:pt>
                <c:pt idx="46">
                  <c:v>60.226049940000003</c:v>
                </c:pt>
                <c:pt idx="47">
                  <c:v>60.432956160000003</c:v>
                </c:pt>
                <c:pt idx="48">
                  <c:v>60.639862379999997</c:v>
                </c:pt>
                <c:pt idx="49">
                  <c:v>60.846768599999997</c:v>
                </c:pt>
                <c:pt idx="50">
                  <c:v>62.005673459999997</c:v>
                </c:pt>
                <c:pt idx="51">
                  <c:v>63.164578319999997</c:v>
                </c:pt>
                <c:pt idx="52">
                  <c:v>64.323483179999997</c:v>
                </c:pt>
                <c:pt idx="53">
                  <c:v>65.482388040000004</c:v>
                </c:pt>
                <c:pt idx="54">
                  <c:v>66.641292899999996</c:v>
                </c:pt>
                <c:pt idx="55">
                  <c:v>68.265409559999995</c:v>
                </c:pt>
                <c:pt idx="56">
                  <c:v>69.889526219999993</c:v>
                </c:pt>
                <c:pt idx="57">
                  <c:v>71.513642880000006</c:v>
                </c:pt>
                <c:pt idx="58">
                  <c:v>73.137759539999905</c:v>
                </c:pt>
                <c:pt idx="59">
                  <c:v>74.761876199999904</c:v>
                </c:pt>
                <c:pt idx="60">
                  <c:v>75.588668219999903</c:v>
                </c:pt>
                <c:pt idx="61">
                  <c:v>76.415460239999902</c:v>
                </c:pt>
                <c:pt idx="62">
                  <c:v>77.242252260000001</c:v>
                </c:pt>
                <c:pt idx="63">
                  <c:v>78.06904428</c:v>
                </c:pt>
                <c:pt idx="64">
                  <c:v>78.895836299999999</c:v>
                </c:pt>
                <c:pt idx="65">
                  <c:v>78.902340539999997</c:v>
                </c:pt>
                <c:pt idx="66">
                  <c:v>78.908844779999995</c:v>
                </c:pt>
                <c:pt idx="67">
                  <c:v>78.915349019999994</c:v>
                </c:pt>
                <c:pt idx="68">
                  <c:v>78.921853260000006</c:v>
                </c:pt>
                <c:pt idx="69">
                  <c:v>78.928357500000004</c:v>
                </c:pt>
                <c:pt idx="70">
                  <c:v>79.678447079999998</c:v>
                </c:pt>
                <c:pt idx="71">
                  <c:v>80.428536660000006</c:v>
                </c:pt>
                <c:pt idx="72">
                  <c:v>81.17862624</c:v>
                </c:pt>
                <c:pt idx="73">
                  <c:v>81.928715819999994</c:v>
                </c:pt>
                <c:pt idx="74">
                  <c:v>82.678805400000002</c:v>
                </c:pt>
                <c:pt idx="75">
                  <c:v>83.870429759999993</c:v>
                </c:pt>
                <c:pt idx="76">
                  <c:v>85.062054119999999</c:v>
                </c:pt>
                <c:pt idx="77">
                  <c:v>86.253678480000005</c:v>
                </c:pt>
                <c:pt idx="78">
                  <c:v>87.445302839999997</c:v>
                </c:pt>
                <c:pt idx="79">
                  <c:v>88.636927200000002</c:v>
                </c:pt>
                <c:pt idx="80">
                  <c:v>89.323838400000099</c:v>
                </c:pt>
                <c:pt idx="81">
                  <c:v>90.010749599999997</c:v>
                </c:pt>
                <c:pt idx="82">
                  <c:v>90.697660799999994</c:v>
                </c:pt>
                <c:pt idx="83">
                  <c:v>91.384572000000006</c:v>
                </c:pt>
                <c:pt idx="84">
                  <c:v>92.071483200000003</c:v>
                </c:pt>
                <c:pt idx="85">
                  <c:v>95.455274399999993</c:v>
                </c:pt>
                <c:pt idx="86">
                  <c:v>98.839065599999998</c:v>
                </c:pt>
                <c:pt idx="87">
                  <c:v>102.2228568</c:v>
                </c:pt>
                <c:pt idx="88">
                  <c:v>105.60664800000001</c:v>
                </c:pt>
                <c:pt idx="89">
                  <c:v>108.9904392</c:v>
                </c:pt>
                <c:pt idx="90">
                  <c:v>118.14904368000001</c:v>
                </c:pt>
                <c:pt idx="91">
                  <c:v>127.30764816</c:v>
                </c:pt>
                <c:pt idx="92">
                  <c:v>136.46625263999999</c:v>
                </c:pt>
                <c:pt idx="93">
                  <c:v>145.62485712</c:v>
                </c:pt>
                <c:pt idx="94">
                  <c:v>154.78346160000001</c:v>
                </c:pt>
                <c:pt idx="95">
                  <c:v>158.45209091999999</c:v>
                </c:pt>
                <c:pt idx="96">
                  <c:v>162.12072024</c:v>
                </c:pt>
                <c:pt idx="97">
                  <c:v>165.78934956000001</c:v>
                </c:pt>
                <c:pt idx="98">
                  <c:v>169.45797888000001</c:v>
                </c:pt>
              </c:numCache>
            </c:numRef>
          </c:val>
          <c:extLst>
            <c:ext xmlns:c16="http://schemas.microsoft.com/office/drawing/2014/chart" uri="{C3380CC4-5D6E-409C-BE32-E72D297353CC}">
              <c16:uniqueId val="{0000000E-6BB5-D84C-9CF7-7C170D029DAB}"/>
            </c:ext>
          </c:extLst>
        </c:ser>
        <c:ser>
          <c:idx val="1"/>
          <c:order val="2"/>
          <c:tx>
            <c:strRef>
              <c:f>'Inflows-Quantiles'!$A$35</c:f>
              <c:strCache>
                <c:ptCount val="1"/>
                <c:pt idx="0">
                  <c:v>East + South Fork - Little Bear River</c:v>
                </c:pt>
              </c:strCache>
            </c:strRef>
          </c:tx>
          <c:spPr>
            <a:solidFill>
              <a:schemeClr val="accent2"/>
            </a:solidFill>
            <a:ln>
              <a:noFill/>
            </a:ln>
            <a:effectLst/>
          </c:spPr>
          <c:cat>
            <c:numRef>
              <c:extLst>
                <c:ext xmlns:c15="http://schemas.microsoft.com/office/drawing/2012/chart" uri="{02D57815-91ED-43cb-92C2-25804820EDAC}">
                  <c15:fullRef>
                    <c15:sqref>'Inflows-Quantiles'!$B$32:$CW$32</c15:sqref>
                  </c15:fullRef>
                </c:ext>
              </c:extLst>
              <c:f>'Inflows-Quantiles'!$C$32:$CW$32</c:f>
              <c:numCache>
                <c:formatCode>General</c:formatCode>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numCache>
            </c:numRef>
          </c:cat>
          <c:val>
            <c:numRef>
              <c:extLst>
                <c:ext xmlns:c15="http://schemas.microsoft.com/office/drawing/2012/chart" uri="{02D57815-91ED-43cb-92C2-25804820EDAC}">
                  <c15:fullRef>
                    <c15:sqref>'Inflows-Quantiles'!$B$35:$CW$35</c15:sqref>
                  </c15:fullRef>
                </c:ext>
              </c:extLst>
              <c:f>'Inflows-Quantiles'!$C$35:$CW$35</c:f>
              <c:numCache>
                <c:formatCode>0.00</c:formatCode>
                <c:ptCount val="99"/>
                <c:pt idx="0">
                  <c:v>3.7208469451199999</c:v>
                </c:pt>
                <c:pt idx="1">
                  <c:v>3.8942754452399999</c:v>
                </c:pt>
                <c:pt idx="2">
                  <c:v>4.2411324454799999</c:v>
                </c:pt>
                <c:pt idx="3">
                  <c:v>4.0677039453599999</c:v>
                </c:pt>
                <c:pt idx="4">
                  <c:v>4.4145609455999901</c:v>
                </c:pt>
                <c:pt idx="5">
                  <c:v>4.5879894457199901</c:v>
                </c:pt>
                <c:pt idx="6">
                  <c:v>4.7614179458399901</c:v>
                </c:pt>
                <c:pt idx="7">
                  <c:v>4.9348464459599901</c:v>
                </c:pt>
                <c:pt idx="8">
                  <c:v>5.1082749460799901</c:v>
                </c:pt>
                <c:pt idx="9">
                  <c:v>5.2817034461999892</c:v>
                </c:pt>
                <c:pt idx="10">
                  <c:v>5.4939848653199901</c:v>
                </c:pt>
                <c:pt idx="11">
                  <c:v>5.7062662844399901</c:v>
                </c:pt>
                <c:pt idx="12">
                  <c:v>5.91854770355999</c:v>
                </c:pt>
                <c:pt idx="13">
                  <c:v>6.13082912267999</c:v>
                </c:pt>
                <c:pt idx="14">
                  <c:v>6.34311054179999</c:v>
                </c:pt>
                <c:pt idx="15">
                  <c:v>6.55539196091999</c:v>
                </c:pt>
                <c:pt idx="16">
                  <c:v>6.76767338003999</c:v>
                </c:pt>
                <c:pt idx="17">
                  <c:v>6.97995479915999</c:v>
                </c:pt>
                <c:pt idx="18">
                  <c:v>7.1922362182799899</c:v>
                </c:pt>
                <c:pt idx="19">
                  <c:v>7.404517637399989</c:v>
                </c:pt>
                <c:pt idx="20">
                  <c:v>7.5949999375199901</c:v>
                </c:pt>
                <c:pt idx="21">
                  <c:v>7.7854822376399806</c:v>
                </c:pt>
                <c:pt idx="22">
                  <c:v>7.9759645377599906</c:v>
                </c:pt>
                <c:pt idx="23">
                  <c:v>8.1664468378800006</c:v>
                </c:pt>
                <c:pt idx="24">
                  <c:v>8.356929137999991</c:v>
                </c:pt>
                <c:pt idx="25">
                  <c:v>8.4559589682000009</c:v>
                </c:pt>
                <c:pt idx="26">
                  <c:v>8.5549887983999895</c:v>
                </c:pt>
                <c:pt idx="27">
                  <c:v>8.6540186285999994</c:v>
                </c:pt>
                <c:pt idx="28">
                  <c:v>8.7530484587999897</c:v>
                </c:pt>
                <c:pt idx="29">
                  <c:v>8.8520782889999996</c:v>
                </c:pt>
                <c:pt idx="30">
                  <c:v>8.9650228301999899</c:v>
                </c:pt>
                <c:pt idx="31">
                  <c:v>9.0779673713999998</c:v>
                </c:pt>
                <c:pt idx="32">
                  <c:v>9.1909119125999901</c:v>
                </c:pt>
                <c:pt idx="33">
                  <c:v>9.3038564537999999</c:v>
                </c:pt>
                <c:pt idx="34">
                  <c:v>9.4168009949999902</c:v>
                </c:pt>
                <c:pt idx="35">
                  <c:v>9.5297455362000001</c:v>
                </c:pt>
                <c:pt idx="36">
                  <c:v>9.6426900773999904</c:v>
                </c:pt>
                <c:pt idx="37">
                  <c:v>9.7556346186000003</c:v>
                </c:pt>
                <c:pt idx="38">
                  <c:v>9.8685791597999888</c:v>
                </c:pt>
                <c:pt idx="39">
                  <c:v>9.9815237009999898</c:v>
                </c:pt>
                <c:pt idx="40">
                  <c:v>10.507051222199991</c:v>
                </c:pt>
                <c:pt idx="41">
                  <c:v>11.032578743399991</c:v>
                </c:pt>
                <c:pt idx="42">
                  <c:v>11.55810626459998</c:v>
                </c:pt>
                <c:pt idx="43">
                  <c:v>12.083633785799989</c:v>
                </c:pt>
                <c:pt idx="44">
                  <c:v>12.60916130699998</c:v>
                </c:pt>
                <c:pt idx="45">
                  <c:v>13.134688828199991</c:v>
                </c:pt>
                <c:pt idx="46">
                  <c:v>13.660216349399981</c:v>
                </c:pt>
                <c:pt idx="47">
                  <c:v>14.18574387059998</c:v>
                </c:pt>
                <c:pt idx="48">
                  <c:v>14.711271391799979</c:v>
                </c:pt>
                <c:pt idx="49">
                  <c:v>15.23679891299998</c:v>
                </c:pt>
                <c:pt idx="50">
                  <c:v>15.380789769994241</c:v>
                </c:pt>
                <c:pt idx="51">
                  <c:v>15.524780626988498</c:v>
                </c:pt>
                <c:pt idx="52">
                  <c:v>15.668771483982759</c:v>
                </c:pt>
                <c:pt idx="53">
                  <c:v>15.812762340977031</c:v>
                </c:pt>
                <c:pt idx="54">
                  <c:v>15.956753197971299</c:v>
                </c:pt>
                <c:pt idx="55">
                  <c:v>16.10074405496556</c:v>
                </c:pt>
                <c:pt idx="56">
                  <c:v>16.244734911959821</c:v>
                </c:pt>
                <c:pt idx="57">
                  <c:v>16.388725768954082</c:v>
                </c:pt>
                <c:pt idx="58">
                  <c:v>16.532716625948339</c:v>
                </c:pt>
                <c:pt idx="59">
                  <c:v>16.6767074829426</c:v>
                </c:pt>
                <c:pt idx="60">
                  <c:v>16.995882604508299</c:v>
                </c:pt>
                <c:pt idx="61">
                  <c:v>17.315057726074102</c:v>
                </c:pt>
                <c:pt idx="62">
                  <c:v>17.634232847639801</c:v>
                </c:pt>
                <c:pt idx="63">
                  <c:v>17.9534079692056</c:v>
                </c:pt>
                <c:pt idx="64">
                  <c:v>18.272583090771299</c:v>
                </c:pt>
                <c:pt idx="65">
                  <c:v>18.591758212336998</c:v>
                </c:pt>
                <c:pt idx="66">
                  <c:v>18.910933333902801</c:v>
                </c:pt>
                <c:pt idx="67">
                  <c:v>19.2301084554685</c:v>
                </c:pt>
                <c:pt idx="68">
                  <c:v>19.549283577034302</c:v>
                </c:pt>
                <c:pt idx="69">
                  <c:v>19.868458698600001</c:v>
                </c:pt>
                <c:pt idx="70">
                  <c:v>19.89632214888</c:v>
                </c:pt>
                <c:pt idx="71">
                  <c:v>19.924185599160001</c:v>
                </c:pt>
                <c:pt idx="72">
                  <c:v>19.952049049439999</c:v>
                </c:pt>
                <c:pt idx="73">
                  <c:v>19.979912499720001</c:v>
                </c:pt>
                <c:pt idx="74">
                  <c:v>20.007775949999999</c:v>
                </c:pt>
                <c:pt idx="75">
                  <c:v>20.114339435160002</c:v>
                </c:pt>
                <c:pt idx="76">
                  <c:v>20.22090292032</c:v>
                </c:pt>
                <c:pt idx="77">
                  <c:v>20.327466405480003</c:v>
                </c:pt>
                <c:pt idx="78">
                  <c:v>20.434029890639998</c:v>
                </c:pt>
                <c:pt idx="79">
                  <c:v>20.5405933758</c:v>
                </c:pt>
                <c:pt idx="80">
                  <c:v>21.73172301696</c:v>
                </c:pt>
                <c:pt idx="81">
                  <c:v>22.92285265812</c:v>
                </c:pt>
                <c:pt idx="82">
                  <c:v>24.11398229928</c:v>
                </c:pt>
                <c:pt idx="83">
                  <c:v>25.30511194044</c:v>
                </c:pt>
                <c:pt idx="84">
                  <c:v>26.4962415816</c:v>
                </c:pt>
                <c:pt idx="85">
                  <c:v>27.68737122276</c:v>
                </c:pt>
                <c:pt idx="86">
                  <c:v>28.878500863919999</c:v>
                </c:pt>
                <c:pt idx="87">
                  <c:v>30.069630505079999</c:v>
                </c:pt>
                <c:pt idx="88">
                  <c:v>31.260760146240003</c:v>
                </c:pt>
                <c:pt idx="89">
                  <c:v>32.451889787399999</c:v>
                </c:pt>
                <c:pt idx="90">
                  <c:v>33.702965518559999</c:v>
                </c:pt>
                <c:pt idx="91">
                  <c:v>34.954041249719999</c:v>
                </c:pt>
                <c:pt idx="92">
                  <c:v>36.20511698088</c:v>
                </c:pt>
                <c:pt idx="93">
                  <c:v>37.456192712039901</c:v>
                </c:pt>
                <c:pt idx="94">
                  <c:v>38.707268443199901</c:v>
                </c:pt>
                <c:pt idx="95">
                  <c:v>39.958344174359901</c:v>
                </c:pt>
                <c:pt idx="96">
                  <c:v>41.209419905519901</c:v>
                </c:pt>
                <c:pt idx="97">
                  <c:v>42.460495636679894</c:v>
                </c:pt>
                <c:pt idx="98">
                  <c:v>43.711571367839902</c:v>
                </c:pt>
              </c:numCache>
            </c:numRef>
          </c:val>
          <c:extLst>
            <c:ext xmlns:c16="http://schemas.microsoft.com/office/drawing/2014/chart" uri="{C3380CC4-5D6E-409C-BE32-E72D297353CC}">
              <c16:uniqueId val="{00000013-6BB5-D84C-9CF7-7C170D029DAB}"/>
            </c:ext>
          </c:extLst>
        </c:ser>
        <c:dLbls>
          <c:showLegendKey val="0"/>
          <c:showVal val="0"/>
          <c:showCatName val="0"/>
          <c:showSerName val="0"/>
          <c:showPercent val="0"/>
          <c:showBubbleSize val="0"/>
        </c:dLbls>
        <c:axId val="123599231"/>
        <c:axId val="760904351"/>
      </c:areaChart>
      <c:lineChart>
        <c:grouping val="standard"/>
        <c:varyColors val="0"/>
        <c:ser>
          <c:idx val="3"/>
          <c:order val="3"/>
          <c:tx>
            <c:v>Total</c:v>
          </c:tx>
          <c:spPr>
            <a:ln w="28575" cap="rnd">
              <a:solidFill>
                <a:srgbClr val="FFFF00"/>
              </a:solidFill>
              <a:round/>
            </a:ln>
            <a:effectLst/>
          </c:spPr>
          <c:marker>
            <c:symbol val="none"/>
          </c:marker>
          <c:cat>
            <c:strLit>
              <c:ptCount val="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'Inflows-Quantiles'!$B$9:$CW$9</c15:sqref>
                  </c15:fullRef>
                </c:ext>
              </c:extLst>
              <c:f>'Inflows-Quantiles'!$C$9:$CW$9</c:f>
              <c:numCache>
                <c:formatCode>0.00</c:formatCode>
                <c:ptCount val="99"/>
                <c:pt idx="0">
                  <c:v>135.80587128312001</c:v>
                </c:pt>
                <c:pt idx="1">
                  <c:v>139.66332908123999</c:v>
                </c:pt>
                <c:pt idx="2">
                  <c:v>143.52078687936</c:v>
                </c:pt>
                <c:pt idx="3">
                  <c:v>147.37824467748001</c:v>
                </c:pt>
                <c:pt idx="4">
                  <c:v>151.23570247559999</c:v>
                </c:pt>
                <c:pt idx="5">
                  <c:v>152.34978288971999</c:v>
                </c:pt>
                <c:pt idx="6">
                  <c:v>153.46386330383999</c:v>
                </c:pt>
                <c:pt idx="7">
                  <c:v>154.57794371795998</c:v>
                </c:pt>
                <c:pt idx="8">
                  <c:v>155.69202413208001</c:v>
                </c:pt>
                <c:pt idx="9">
                  <c:v>156.80610454619998</c:v>
                </c:pt>
                <c:pt idx="10">
                  <c:v>157.75229823132</c:v>
                </c:pt>
                <c:pt idx="11">
                  <c:v>158.69849191643996</c:v>
                </c:pt>
                <c:pt idx="12">
                  <c:v>159.64468560155998</c:v>
                </c:pt>
                <c:pt idx="13">
                  <c:v>160.59087928668001</c:v>
                </c:pt>
                <c:pt idx="14">
                  <c:v>161.53707297179997</c:v>
                </c:pt>
                <c:pt idx="15">
                  <c:v>162.50386606091999</c:v>
                </c:pt>
                <c:pt idx="16">
                  <c:v>163.47065915003998</c:v>
                </c:pt>
                <c:pt idx="17">
                  <c:v>164.43745223916</c:v>
                </c:pt>
                <c:pt idx="18">
                  <c:v>165.40424532828001</c:v>
                </c:pt>
                <c:pt idx="19">
                  <c:v>166.3710384174</c:v>
                </c:pt>
                <c:pt idx="20">
                  <c:v>168.89448055751998</c:v>
                </c:pt>
                <c:pt idx="21">
                  <c:v>171.41792269763997</c:v>
                </c:pt>
                <c:pt idx="22">
                  <c:v>173.94136483775998</c:v>
                </c:pt>
                <c:pt idx="23">
                  <c:v>176.46480697788002</c:v>
                </c:pt>
                <c:pt idx="24">
                  <c:v>178.98824911799997</c:v>
                </c:pt>
                <c:pt idx="25">
                  <c:v>180.42621641220001</c:v>
                </c:pt>
                <c:pt idx="26">
                  <c:v>181.86418370640007</c:v>
                </c:pt>
                <c:pt idx="27">
                  <c:v>183.30215100060008</c:v>
                </c:pt>
                <c:pt idx="28">
                  <c:v>184.74011829480008</c:v>
                </c:pt>
                <c:pt idx="29">
                  <c:v>186.17808558900009</c:v>
                </c:pt>
                <c:pt idx="30">
                  <c:v>189.6128684442001</c:v>
                </c:pt>
                <c:pt idx="31">
                  <c:v>193.04765129940012</c:v>
                </c:pt>
                <c:pt idx="32">
                  <c:v>196.48243415460007</c:v>
                </c:pt>
                <c:pt idx="33">
                  <c:v>199.91721700980011</c:v>
                </c:pt>
                <c:pt idx="34">
                  <c:v>203.3519998650001</c:v>
                </c:pt>
                <c:pt idx="35">
                  <c:v>204.3740348922</c:v>
                </c:pt>
                <c:pt idx="36">
                  <c:v>205.39606991939996</c:v>
                </c:pt>
                <c:pt idx="37">
                  <c:v>206.41810494660001</c:v>
                </c:pt>
                <c:pt idx="38">
                  <c:v>207.4401399738</c:v>
                </c:pt>
                <c:pt idx="39">
                  <c:v>208.46217500099999</c:v>
                </c:pt>
                <c:pt idx="40">
                  <c:v>209.99399966819999</c:v>
                </c:pt>
                <c:pt idx="41">
                  <c:v>211.52582433539999</c:v>
                </c:pt>
                <c:pt idx="42">
                  <c:v>213.05764900259999</c:v>
                </c:pt>
                <c:pt idx="43">
                  <c:v>214.58947366979999</c:v>
                </c:pt>
                <c:pt idx="44">
                  <c:v>216.12129833700007</c:v>
                </c:pt>
                <c:pt idx="45">
                  <c:v>217.60328228220001</c:v>
                </c:pt>
                <c:pt idx="46">
                  <c:v>219.08526622739996</c:v>
                </c:pt>
                <c:pt idx="47">
                  <c:v>220.56725017259998</c:v>
                </c:pt>
                <c:pt idx="48">
                  <c:v>222.04923411779998</c:v>
                </c:pt>
                <c:pt idx="49">
                  <c:v>223.53121806299995</c:v>
                </c:pt>
                <c:pt idx="50">
                  <c:v>225.12016152999422</c:v>
                </c:pt>
                <c:pt idx="51">
                  <c:v>226.70910499698851</c:v>
                </c:pt>
                <c:pt idx="52">
                  <c:v>228.29804846398275</c:v>
                </c:pt>
                <c:pt idx="53">
                  <c:v>229.88699193097702</c:v>
                </c:pt>
                <c:pt idx="54">
                  <c:v>231.47593539797128</c:v>
                </c:pt>
                <c:pt idx="55">
                  <c:v>234.38190814496556</c:v>
                </c:pt>
                <c:pt idx="56">
                  <c:v>237.28788089195982</c:v>
                </c:pt>
                <c:pt idx="57">
                  <c:v>240.19385363895407</c:v>
                </c:pt>
                <c:pt idx="58">
                  <c:v>243.09982638594826</c:v>
                </c:pt>
                <c:pt idx="59">
                  <c:v>246.00579913294251</c:v>
                </c:pt>
                <c:pt idx="60">
                  <c:v>248.20107469050819</c:v>
                </c:pt>
                <c:pt idx="61">
                  <c:v>250.39635024807399</c:v>
                </c:pt>
                <c:pt idx="62">
                  <c:v>252.59162580563981</c:v>
                </c:pt>
                <c:pt idx="63">
                  <c:v>254.7869013632056</c:v>
                </c:pt>
                <c:pt idx="64">
                  <c:v>256.98217692077128</c:v>
                </c:pt>
                <c:pt idx="65">
                  <c:v>257.65870054033701</c:v>
                </c:pt>
                <c:pt idx="66">
                  <c:v>258.33522415990279</c:v>
                </c:pt>
                <c:pt idx="67">
                  <c:v>259.01174777946846</c:v>
                </c:pt>
                <c:pt idx="68">
                  <c:v>259.68827139903431</c:v>
                </c:pt>
                <c:pt idx="69">
                  <c:v>260.36479501860003</c:v>
                </c:pt>
                <c:pt idx="70">
                  <c:v>262.64742068688003</c:v>
                </c:pt>
                <c:pt idx="71">
                  <c:v>264.93004635515996</c:v>
                </c:pt>
                <c:pt idx="72">
                  <c:v>267.21267202344001</c:v>
                </c:pt>
                <c:pt idx="73">
                  <c:v>269.49529769171994</c:v>
                </c:pt>
                <c:pt idx="74">
                  <c:v>271.77792335999999</c:v>
                </c:pt>
                <c:pt idx="75">
                  <c:v>276.86325650315996</c:v>
                </c:pt>
                <c:pt idx="76">
                  <c:v>281.94858964632004</c:v>
                </c:pt>
                <c:pt idx="77">
                  <c:v>287.03392278947996</c:v>
                </c:pt>
                <c:pt idx="78">
                  <c:v>292.11925593263999</c:v>
                </c:pt>
                <c:pt idx="79">
                  <c:v>297.20458907580002</c:v>
                </c:pt>
                <c:pt idx="80">
                  <c:v>302.37931585896013</c:v>
                </c:pt>
                <c:pt idx="81">
                  <c:v>307.55404264212001</c:v>
                </c:pt>
                <c:pt idx="82">
                  <c:v>312.72876942528001</c:v>
                </c:pt>
                <c:pt idx="83">
                  <c:v>317.90349620843995</c:v>
                </c:pt>
                <c:pt idx="84">
                  <c:v>323.0782229916</c:v>
                </c:pt>
                <c:pt idx="85">
                  <c:v>334.21488686675997</c:v>
                </c:pt>
                <c:pt idx="86">
                  <c:v>345.35155074191999</c:v>
                </c:pt>
                <c:pt idx="87">
                  <c:v>356.48821461708002</c:v>
                </c:pt>
                <c:pt idx="88">
                  <c:v>367.62487849224004</c:v>
                </c:pt>
                <c:pt idx="89">
                  <c:v>378.76154236740001</c:v>
                </c:pt>
                <c:pt idx="90">
                  <c:v>401.29620865656</c:v>
                </c:pt>
                <c:pt idx="91">
                  <c:v>423.83087494572004</c:v>
                </c:pt>
                <c:pt idx="92">
                  <c:v>446.36554123488003</c:v>
                </c:pt>
                <c:pt idx="93">
                  <c:v>468.9002075240399</c:v>
                </c:pt>
                <c:pt idx="94">
                  <c:v>491.43487381319994</c:v>
                </c:pt>
                <c:pt idx="95">
                  <c:v>497.87369964035986</c:v>
                </c:pt>
                <c:pt idx="96">
                  <c:v>504.31252546751989</c:v>
                </c:pt>
                <c:pt idx="97">
                  <c:v>510.75135129467992</c:v>
                </c:pt>
                <c:pt idx="98">
                  <c:v>517.19017712183995</c:v>
                </c:pt>
              </c:numCache>
            </c:numRef>
          </c:val>
          <c:smooth val="0"/>
          <c:extLst>
            <c:ext xmlns:c16="http://schemas.microsoft.com/office/drawing/2014/chart" uri="{C3380CC4-5D6E-409C-BE32-E72D297353CC}">
              <c16:uniqueId val="{00000017-6BB5-D84C-9CF7-7C170D029DAB}"/>
            </c:ext>
          </c:extLst>
        </c:ser>
        <c:dLbls>
          <c:showLegendKey val="0"/>
          <c:showVal val="0"/>
          <c:showCatName val="0"/>
          <c:showSerName val="0"/>
          <c:showPercent val="0"/>
          <c:showBubbleSize val="0"/>
        </c:dLbls>
        <c:marker val="1"/>
        <c:smooth val="0"/>
        <c:axId val="123599231"/>
        <c:axId val="760904351"/>
      </c:lineChart>
      <c:catAx>
        <c:axId val="123599231"/>
        <c:scaling>
          <c:orientation val="maxMin"/>
        </c:scaling>
        <c:delete val="0"/>
        <c:axPos val="b"/>
        <c:majorGridlines>
          <c:spPr>
            <a:ln w="9525" cap="flat" cmpd="sng" algn="ctr">
              <a:solidFill>
                <a:schemeClr val="bg1">
                  <a:lumMod val="50000"/>
                  <a:alpha val="16000"/>
                </a:schemeClr>
              </a:solidFill>
              <a:round/>
            </a:ln>
            <a:effectLst/>
          </c:spPr>
        </c:majorGridlines>
        <c:minorGridlines>
          <c:spPr>
            <a:ln w="9525" cap="flat" cmpd="sng" algn="ctr">
              <a:noFill/>
              <a:round/>
            </a:ln>
            <a:effectLst/>
          </c:spPr>
        </c:minorGridlines>
        <c:title>
          <c:tx>
            <c:rich>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Percentile</a:t>
                </a:r>
              </a:p>
            </c:rich>
          </c:tx>
          <c:layout>
            <c:manualLayout>
              <c:xMode val="edge"/>
              <c:yMode val="edge"/>
              <c:x val="0.46627366834884254"/>
              <c:y val="0.95014007078889451"/>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accent3">
                <a:lumMod val="75000"/>
              </a:schemeClr>
            </a:solidFill>
            <a:round/>
          </a:ln>
          <a:effectLst/>
        </c:spPr>
        <c:txPr>
          <a:bodyPr rot="0" spcFirstLastPara="1" vertOverflow="ellipsis"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60904351"/>
        <c:crosses val="autoZero"/>
        <c:auto val="1"/>
        <c:lblAlgn val="ctr"/>
        <c:lblOffset val="100"/>
        <c:tickLblSkip val="4"/>
        <c:tickMarkSkip val="5"/>
        <c:noMultiLvlLbl val="0"/>
      </c:catAx>
      <c:valAx>
        <c:axId val="760904351"/>
        <c:scaling>
          <c:orientation val="minMax"/>
        </c:scaling>
        <c:delete val="1"/>
        <c:axPos val="r"/>
        <c:majorGridlines>
          <c:spPr>
            <a:ln w="9525" cap="flat" cmpd="sng" algn="ctr">
              <a:solidFill>
                <a:schemeClr val="accent3">
                  <a:lumMod val="75000"/>
                  <a:alpha val="14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Water</a:t>
                </a:r>
                <a:r>
                  <a:rPr lang="en-US" sz="1400" baseline="0"/>
                  <a:t> Inflow (acft)</a:t>
                </a:r>
                <a:endParaRPr lang="en-US" sz="1400"/>
              </a:p>
            </c:rich>
          </c:tx>
          <c:layout>
            <c:manualLayout>
              <c:xMode val="edge"/>
              <c:yMode val="edge"/>
              <c:x val="2.4141838537747179E-3"/>
              <c:y val="0.28271734162413409"/>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crossAx val="123599231"/>
        <c:crossesAt val="1"/>
        <c:crossBetween val="midCat"/>
        <c:majorUnit val="50"/>
      </c:valAx>
      <c:spPr>
        <a:solidFill>
          <a:schemeClr val="bg1">
            <a:lumMod val="85000"/>
          </a:schemeClr>
        </a:solidFill>
        <a:ln>
          <a:noFill/>
        </a:ln>
        <a:effectLst/>
      </c:spPr>
    </c:plotArea>
    <c:legend>
      <c:legendPos val="b"/>
      <c:layout>
        <c:manualLayout>
          <c:xMode val="edge"/>
          <c:yMode val="edge"/>
          <c:x val="0.62974926783994156"/>
          <c:y val="0.13259231262954771"/>
          <c:w val="0.34974495706393804"/>
          <c:h val="0.20116563132185067"/>
        </c:manualLayout>
      </c:layout>
      <c:overlay val="0"/>
      <c:spPr>
        <a:solidFill>
          <a:schemeClr val="bg1">
            <a:lumMod val="75000"/>
          </a:schemeClr>
        </a:solid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'Porcupine Res Ele (2)'!$D$2:$D$1625</c:f>
              <c:numCache>
                <c:formatCode>General</c:formatCode>
                <c:ptCount val="4"/>
                <c:pt idx="0">
                  <c:v>5352.4030000000002</c:v>
                </c:pt>
                <c:pt idx="1">
                  <c:v>5327.9219999999996</c:v>
                </c:pt>
                <c:pt idx="2">
                  <c:v>5310.1480000000001</c:v>
                </c:pt>
                <c:pt idx="3">
                  <c:v>5330.5420000000004</c:v>
                </c:pt>
              </c:numCache>
            </c:numRef>
          </c:yVal>
          <c:smooth val="0"/>
          <c:extLst>
            <c:ext xmlns:c16="http://schemas.microsoft.com/office/drawing/2014/chart" uri="{C3380CC4-5D6E-409C-BE32-E72D297353CC}">
              <c16:uniqueId val="{00000000-70CA-0348-895B-E25DEAD6207F}"/>
            </c:ext>
          </c:extLst>
        </c:ser>
        <c:dLbls>
          <c:showLegendKey val="0"/>
          <c:showVal val="0"/>
          <c:showCatName val="0"/>
          <c:showSerName val="0"/>
          <c:showPercent val="0"/>
          <c:showBubbleSize val="0"/>
        </c:dLbls>
        <c:axId val="1825089312"/>
        <c:axId val="1825091040"/>
      </c:scatterChart>
      <c:valAx>
        <c:axId val="182508931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091040"/>
        <c:crosses val="autoZero"/>
        <c:crossBetween val="midCat"/>
      </c:valAx>
      <c:valAx>
        <c:axId val="1825091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089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Hyrum Reservoir</a:t>
            </a:r>
            <a:r>
              <a:rPr lang="en-US" baseline="0"/>
              <a:t> Storage Elevation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537214415580147"/>
          <c:y val="0.12257660077973462"/>
          <c:w val="0.81904611156568952"/>
          <c:h val="0.77386759972873675"/>
        </c:manualLayout>
      </c:layout>
      <c:scatterChart>
        <c:scatterStyle val="smoothMarker"/>
        <c:varyColors val="0"/>
        <c:ser>
          <c:idx val="0"/>
          <c:order val="0"/>
          <c:tx>
            <c:strRef>
              <c:f>'Elevation-Area-Storage'!$B$4</c:f>
              <c:strCache>
                <c:ptCount val="1"/>
                <c:pt idx="0">
                  <c:v>Surface Area (acres)</c:v>
                </c:pt>
              </c:strCache>
              <c:extLst xmlns:c15="http://schemas.microsoft.com/office/drawing/2012/chart"/>
            </c:strRef>
          </c:tx>
          <c:spPr>
            <a:ln w="19050" cap="rnd">
              <a:solidFill>
                <a:schemeClr val="accent1"/>
              </a:solidFill>
              <a:round/>
            </a:ln>
            <a:effectLst/>
          </c:spPr>
          <c:marker>
            <c:symbol val="none"/>
          </c:marker>
          <c:xVal>
            <c:numRef>
              <c:f>'Elevation-Area-Storage'!$B$5:$B$735</c:f>
              <c:numCache>
                <c:formatCode>0.0</c:formatCode>
                <c:ptCount val="731"/>
                <c:pt idx="0">
                  <c:v>10.3</c:v>
                </c:pt>
                <c:pt idx="1">
                  <c:v>10.8</c:v>
                </c:pt>
                <c:pt idx="2">
                  <c:v>11.3</c:v>
                </c:pt>
                <c:pt idx="3">
                  <c:v>11.9</c:v>
                </c:pt>
                <c:pt idx="4">
                  <c:v>12.4</c:v>
                </c:pt>
                <c:pt idx="5">
                  <c:v>13</c:v>
                </c:pt>
                <c:pt idx="6">
                  <c:v>13.5</c:v>
                </c:pt>
                <c:pt idx="7">
                  <c:v>14</c:v>
                </c:pt>
                <c:pt idx="8">
                  <c:v>14.6</c:v>
                </c:pt>
                <c:pt idx="9">
                  <c:v>15.1</c:v>
                </c:pt>
                <c:pt idx="10">
                  <c:v>15.7</c:v>
                </c:pt>
                <c:pt idx="11">
                  <c:v>16.899999999999999</c:v>
                </c:pt>
                <c:pt idx="12">
                  <c:v>18.2</c:v>
                </c:pt>
                <c:pt idx="13">
                  <c:v>19.399999999999999</c:v>
                </c:pt>
                <c:pt idx="14">
                  <c:v>20.7</c:v>
                </c:pt>
                <c:pt idx="15">
                  <c:v>21.9</c:v>
                </c:pt>
                <c:pt idx="16">
                  <c:v>23.2</c:v>
                </c:pt>
                <c:pt idx="17">
                  <c:v>24.5</c:v>
                </c:pt>
                <c:pt idx="18">
                  <c:v>25.7</c:v>
                </c:pt>
                <c:pt idx="19">
                  <c:v>27</c:v>
                </c:pt>
                <c:pt idx="20">
                  <c:v>28.2</c:v>
                </c:pt>
                <c:pt idx="21">
                  <c:v>28.8</c:v>
                </c:pt>
                <c:pt idx="22">
                  <c:v>29.4</c:v>
                </c:pt>
                <c:pt idx="23">
                  <c:v>29.9</c:v>
                </c:pt>
                <c:pt idx="24">
                  <c:v>30.5</c:v>
                </c:pt>
                <c:pt idx="25">
                  <c:v>31.1</c:v>
                </c:pt>
                <c:pt idx="26">
                  <c:v>31.7</c:v>
                </c:pt>
                <c:pt idx="27">
                  <c:v>32.299999999999997</c:v>
                </c:pt>
                <c:pt idx="28">
                  <c:v>32.799999999999997</c:v>
                </c:pt>
                <c:pt idx="29">
                  <c:v>33.4</c:v>
                </c:pt>
                <c:pt idx="30">
                  <c:v>34</c:v>
                </c:pt>
                <c:pt idx="31">
                  <c:v>35.6</c:v>
                </c:pt>
                <c:pt idx="32">
                  <c:v>37.1</c:v>
                </c:pt>
                <c:pt idx="33">
                  <c:v>38.700000000000003</c:v>
                </c:pt>
                <c:pt idx="34">
                  <c:v>40.299999999999997</c:v>
                </c:pt>
                <c:pt idx="35">
                  <c:v>41.8</c:v>
                </c:pt>
                <c:pt idx="36">
                  <c:v>43.4</c:v>
                </c:pt>
                <c:pt idx="37">
                  <c:v>45</c:v>
                </c:pt>
                <c:pt idx="38">
                  <c:v>46.5</c:v>
                </c:pt>
                <c:pt idx="39">
                  <c:v>48.1</c:v>
                </c:pt>
                <c:pt idx="40">
                  <c:v>49.7</c:v>
                </c:pt>
                <c:pt idx="41">
                  <c:v>50.1</c:v>
                </c:pt>
                <c:pt idx="42">
                  <c:v>50.5</c:v>
                </c:pt>
                <c:pt idx="43">
                  <c:v>50.9</c:v>
                </c:pt>
                <c:pt idx="44">
                  <c:v>51.3</c:v>
                </c:pt>
                <c:pt idx="45">
                  <c:v>51.8</c:v>
                </c:pt>
                <c:pt idx="46">
                  <c:v>52.2</c:v>
                </c:pt>
                <c:pt idx="47">
                  <c:v>52.6</c:v>
                </c:pt>
                <c:pt idx="48">
                  <c:v>53</c:v>
                </c:pt>
                <c:pt idx="49">
                  <c:v>53.4</c:v>
                </c:pt>
                <c:pt idx="50">
                  <c:v>53.9</c:v>
                </c:pt>
                <c:pt idx="51">
                  <c:v>54.7</c:v>
                </c:pt>
                <c:pt idx="52">
                  <c:v>55.6</c:v>
                </c:pt>
                <c:pt idx="53">
                  <c:v>56.4</c:v>
                </c:pt>
                <c:pt idx="54">
                  <c:v>57.3</c:v>
                </c:pt>
                <c:pt idx="55">
                  <c:v>58.1</c:v>
                </c:pt>
                <c:pt idx="56">
                  <c:v>59</c:v>
                </c:pt>
                <c:pt idx="57">
                  <c:v>59.8</c:v>
                </c:pt>
                <c:pt idx="58">
                  <c:v>60.7</c:v>
                </c:pt>
                <c:pt idx="59">
                  <c:v>61.5</c:v>
                </c:pt>
                <c:pt idx="60">
                  <c:v>62.4</c:v>
                </c:pt>
                <c:pt idx="61">
                  <c:v>62.8</c:v>
                </c:pt>
                <c:pt idx="62">
                  <c:v>63.1</c:v>
                </c:pt>
                <c:pt idx="63">
                  <c:v>63.5</c:v>
                </c:pt>
                <c:pt idx="64">
                  <c:v>63.9</c:v>
                </c:pt>
                <c:pt idx="65">
                  <c:v>64.3</c:v>
                </c:pt>
                <c:pt idx="66">
                  <c:v>64.7</c:v>
                </c:pt>
                <c:pt idx="67">
                  <c:v>65.099999999999994</c:v>
                </c:pt>
                <c:pt idx="68">
                  <c:v>65.400000000000006</c:v>
                </c:pt>
                <c:pt idx="69">
                  <c:v>65.8</c:v>
                </c:pt>
                <c:pt idx="70">
                  <c:v>66.2</c:v>
                </c:pt>
                <c:pt idx="71">
                  <c:v>67.400000000000006</c:v>
                </c:pt>
                <c:pt idx="72">
                  <c:v>68.5</c:v>
                </c:pt>
                <c:pt idx="73">
                  <c:v>69.7</c:v>
                </c:pt>
                <c:pt idx="74">
                  <c:v>70.900000000000006</c:v>
                </c:pt>
                <c:pt idx="75">
                  <c:v>72</c:v>
                </c:pt>
                <c:pt idx="76">
                  <c:v>73.2</c:v>
                </c:pt>
                <c:pt idx="77">
                  <c:v>74.3</c:v>
                </c:pt>
                <c:pt idx="78">
                  <c:v>75.5</c:v>
                </c:pt>
                <c:pt idx="79">
                  <c:v>76.7</c:v>
                </c:pt>
                <c:pt idx="80">
                  <c:v>77.8</c:v>
                </c:pt>
                <c:pt idx="81">
                  <c:v>78.2</c:v>
                </c:pt>
                <c:pt idx="82">
                  <c:v>78.599999999999994</c:v>
                </c:pt>
                <c:pt idx="83">
                  <c:v>78.900000000000006</c:v>
                </c:pt>
                <c:pt idx="84">
                  <c:v>79.3</c:v>
                </c:pt>
                <c:pt idx="85">
                  <c:v>79.7</c:v>
                </c:pt>
                <c:pt idx="86">
                  <c:v>80</c:v>
                </c:pt>
                <c:pt idx="87">
                  <c:v>80.400000000000006</c:v>
                </c:pt>
                <c:pt idx="88">
                  <c:v>80.7</c:v>
                </c:pt>
                <c:pt idx="89">
                  <c:v>81.099999999999994</c:v>
                </c:pt>
                <c:pt idx="90">
                  <c:v>81.5</c:v>
                </c:pt>
                <c:pt idx="91">
                  <c:v>82.4</c:v>
                </c:pt>
                <c:pt idx="92">
                  <c:v>83.4</c:v>
                </c:pt>
                <c:pt idx="93">
                  <c:v>84.3</c:v>
                </c:pt>
                <c:pt idx="94">
                  <c:v>85.3</c:v>
                </c:pt>
                <c:pt idx="95">
                  <c:v>86.2</c:v>
                </c:pt>
                <c:pt idx="96">
                  <c:v>87.2</c:v>
                </c:pt>
                <c:pt idx="97">
                  <c:v>88.1</c:v>
                </c:pt>
                <c:pt idx="98">
                  <c:v>89.1</c:v>
                </c:pt>
                <c:pt idx="99">
                  <c:v>90</c:v>
                </c:pt>
                <c:pt idx="100">
                  <c:v>91</c:v>
                </c:pt>
                <c:pt idx="101">
                  <c:v>91.4</c:v>
                </c:pt>
                <c:pt idx="102">
                  <c:v>91.8</c:v>
                </c:pt>
                <c:pt idx="103">
                  <c:v>92.2</c:v>
                </c:pt>
                <c:pt idx="104">
                  <c:v>92.6</c:v>
                </c:pt>
                <c:pt idx="105">
                  <c:v>93</c:v>
                </c:pt>
                <c:pt idx="106">
                  <c:v>93.4</c:v>
                </c:pt>
                <c:pt idx="107">
                  <c:v>93.8</c:v>
                </c:pt>
                <c:pt idx="108">
                  <c:v>94.2</c:v>
                </c:pt>
                <c:pt idx="109">
                  <c:v>94.6</c:v>
                </c:pt>
                <c:pt idx="110">
                  <c:v>95</c:v>
                </c:pt>
                <c:pt idx="111">
                  <c:v>95.9</c:v>
                </c:pt>
                <c:pt idx="112">
                  <c:v>96.8</c:v>
                </c:pt>
                <c:pt idx="113">
                  <c:v>97.7</c:v>
                </c:pt>
                <c:pt idx="114">
                  <c:v>98.6</c:v>
                </c:pt>
                <c:pt idx="115">
                  <c:v>99.5</c:v>
                </c:pt>
                <c:pt idx="116">
                  <c:v>100.4</c:v>
                </c:pt>
                <c:pt idx="117">
                  <c:v>101.2</c:v>
                </c:pt>
                <c:pt idx="118">
                  <c:v>102.1</c:v>
                </c:pt>
                <c:pt idx="119">
                  <c:v>103</c:v>
                </c:pt>
                <c:pt idx="120">
                  <c:v>103.9</c:v>
                </c:pt>
                <c:pt idx="121">
                  <c:v>104.4</c:v>
                </c:pt>
                <c:pt idx="122">
                  <c:v>104.9</c:v>
                </c:pt>
                <c:pt idx="123">
                  <c:v>105.4</c:v>
                </c:pt>
                <c:pt idx="124">
                  <c:v>105.9</c:v>
                </c:pt>
                <c:pt idx="125">
                  <c:v>106.4</c:v>
                </c:pt>
                <c:pt idx="126">
                  <c:v>107</c:v>
                </c:pt>
                <c:pt idx="127">
                  <c:v>107.5</c:v>
                </c:pt>
                <c:pt idx="128">
                  <c:v>108</c:v>
                </c:pt>
                <c:pt idx="129">
                  <c:v>108.5</c:v>
                </c:pt>
                <c:pt idx="130">
                  <c:v>109</c:v>
                </c:pt>
                <c:pt idx="131">
                  <c:v>109.8</c:v>
                </c:pt>
                <c:pt idx="132">
                  <c:v>110.6</c:v>
                </c:pt>
                <c:pt idx="133">
                  <c:v>111.4</c:v>
                </c:pt>
                <c:pt idx="134">
                  <c:v>112.2</c:v>
                </c:pt>
                <c:pt idx="135">
                  <c:v>113</c:v>
                </c:pt>
                <c:pt idx="136">
                  <c:v>113.8</c:v>
                </c:pt>
                <c:pt idx="137">
                  <c:v>114.7</c:v>
                </c:pt>
                <c:pt idx="138">
                  <c:v>115.5</c:v>
                </c:pt>
                <c:pt idx="139">
                  <c:v>116.3</c:v>
                </c:pt>
                <c:pt idx="140">
                  <c:v>117.1</c:v>
                </c:pt>
                <c:pt idx="141">
                  <c:v>117.6</c:v>
                </c:pt>
                <c:pt idx="142">
                  <c:v>118</c:v>
                </c:pt>
                <c:pt idx="143">
                  <c:v>118.5</c:v>
                </c:pt>
                <c:pt idx="144">
                  <c:v>119</c:v>
                </c:pt>
                <c:pt idx="145">
                  <c:v>119.5</c:v>
                </c:pt>
                <c:pt idx="146">
                  <c:v>120</c:v>
                </c:pt>
                <c:pt idx="147">
                  <c:v>120.4</c:v>
                </c:pt>
                <c:pt idx="148">
                  <c:v>120.9</c:v>
                </c:pt>
                <c:pt idx="149">
                  <c:v>121.4</c:v>
                </c:pt>
                <c:pt idx="150">
                  <c:v>121.9</c:v>
                </c:pt>
                <c:pt idx="151">
                  <c:v>122.8</c:v>
                </c:pt>
                <c:pt idx="152">
                  <c:v>123.8</c:v>
                </c:pt>
                <c:pt idx="153">
                  <c:v>124.7</c:v>
                </c:pt>
                <c:pt idx="154">
                  <c:v>125.6</c:v>
                </c:pt>
                <c:pt idx="155">
                  <c:v>126.6</c:v>
                </c:pt>
                <c:pt idx="156">
                  <c:v>127.5</c:v>
                </c:pt>
                <c:pt idx="157">
                  <c:v>128.5</c:v>
                </c:pt>
                <c:pt idx="158">
                  <c:v>129.4</c:v>
                </c:pt>
                <c:pt idx="159">
                  <c:v>130.4</c:v>
                </c:pt>
                <c:pt idx="160">
                  <c:v>131.30000000000001</c:v>
                </c:pt>
                <c:pt idx="161">
                  <c:v>131.80000000000001</c:v>
                </c:pt>
                <c:pt idx="162">
                  <c:v>132.30000000000001</c:v>
                </c:pt>
                <c:pt idx="163">
                  <c:v>132.80000000000001</c:v>
                </c:pt>
                <c:pt idx="164">
                  <c:v>133.30000000000001</c:v>
                </c:pt>
                <c:pt idx="165">
                  <c:v>133.80000000000001</c:v>
                </c:pt>
                <c:pt idx="166">
                  <c:v>134.30000000000001</c:v>
                </c:pt>
                <c:pt idx="167">
                  <c:v>134.80000000000001</c:v>
                </c:pt>
                <c:pt idx="168">
                  <c:v>135.30000000000001</c:v>
                </c:pt>
                <c:pt idx="169">
                  <c:v>135.80000000000001</c:v>
                </c:pt>
                <c:pt idx="170">
                  <c:v>136.30000000000001</c:v>
                </c:pt>
                <c:pt idx="171">
                  <c:v>137.19999999999999</c:v>
                </c:pt>
                <c:pt idx="172">
                  <c:v>138.1</c:v>
                </c:pt>
                <c:pt idx="173">
                  <c:v>139.1</c:v>
                </c:pt>
                <c:pt idx="174">
                  <c:v>140</c:v>
                </c:pt>
                <c:pt idx="175">
                  <c:v>140.9</c:v>
                </c:pt>
                <c:pt idx="176">
                  <c:v>141.80000000000001</c:v>
                </c:pt>
                <c:pt idx="177">
                  <c:v>142.80000000000001</c:v>
                </c:pt>
                <c:pt idx="178">
                  <c:v>143.69999999999999</c:v>
                </c:pt>
                <c:pt idx="179">
                  <c:v>144.6</c:v>
                </c:pt>
                <c:pt idx="180">
                  <c:v>145.6</c:v>
                </c:pt>
                <c:pt idx="181">
                  <c:v>146</c:v>
                </c:pt>
                <c:pt idx="182">
                  <c:v>146.5</c:v>
                </c:pt>
                <c:pt idx="183">
                  <c:v>147</c:v>
                </c:pt>
                <c:pt idx="184">
                  <c:v>147.5</c:v>
                </c:pt>
                <c:pt idx="185">
                  <c:v>148</c:v>
                </c:pt>
                <c:pt idx="186">
                  <c:v>148.5</c:v>
                </c:pt>
                <c:pt idx="187">
                  <c:v>149</c:v>
                </c:pt>
                <c:pt idx="188">
                  <c:v>149.4</c:v>
                </c:pt>
                <c:pt idx="189">
                  <c:v>149.9</c:v>
                </c:pt>
                <c:pt idx="190">
                  <c:v>150.4</c:v>
                </c:pt>
                <c:pt idx="191">
                  <c:v>151.30000000000001</c:v>
                </c:pt>
                <c:pt idx="192">
                  <c:v>152.19999999999999</c:v>
                </c:pt>
                <c:pt idx="193">
                  <c:v>153.1</c:v>
                </c:pt>
                <c:pt idx="194">
                  <c:v>153.9</c:v>
                </c:pt>
                <c:pt idx="195">
                  <c:v>154.80000000000001</c:v>
                </c:pt>
                <c:pt idx="196">
                  <c:v>155.69999999999999</c:v>
                </c:pt>
                <c:pt idx="197">
                  <c:v>156.6</c:v>
                </c:pt>
                <c:pt idx="198">
                  <c:v>157.5</c:v>
                </c:pt>
                <c:pt idx="199">
                  <c:v>158.30000000000001</c:v>
                </c:pt>
                <c:pt idx="200">
                  <c:v>159.19999999999999</c:v>
                </c:pt>
                <c:pt idx="201">
                  <c:v>159.80000000000001</c:v>
                </c:pt>
                <c:pt idx="202">
                  <c:v>160.4</c:v>
                </c:pt>
                <c:pt idx="203">
                  <c:v>160.9</c:v>
                </c:pt>
                <c:pt idx="204">
                  <c:v>161.5</c:v>
                </c:pt>
                <c:pt idx="205">
                  <c:v>162.1</c:v>
                </c:pt>
                <c:pt idx="206">
                  <c:v>162.6</c:v>
                </c:pt>
                <c:pt idx="207">
                  <c:v>163.19999999999999</c:v>
                </c:pt>
                <c:pt idx="208">
                  <c:v>163.69999999999999</c:v>
                </c:pt>
                <c:pt idx="209">
                  <c:v>164.3</c:v>
                </c:pt>
                <c:pt idx="210">
                  <c:v>164.9</c:v>
                </c:pt>
                <c:pt idx="211">
                  <c:v>165.8</c:v>
                </c:pt>
                <c:pt idx="212">
                  <c:v>166.8</c:v>
                </c:pt>
                <c:pt idx="213">
                  <c:v>167.7</c:v>
                </c:pt>
                <c:pt idx="214">
                  <c:v>168.7</c:v>
                </c:pt>
                <c:pt idx="215">
                  <c:v>169.6</c:v>
                </c:pt>
                <c:pt idx="216">
                  <c:v>170.5</c:v>
                </c:pt>
                <c:pt idx="217">
                  <c:v>171.5</c:v>
                </c:pt>
                <c:pt idx="218">
                  <c:v>172.4</c:v>
                </c:pt>
                <c:pt idx="219">
                  <c:v>173.4</c:v>
                </c:pt>
                <c:pt idx="220">
                  <c:v>174.3</c:v>
                </c:pt>
                <c:pt idx="221">
                  <c:v>174.8</c:v>
                </c:pt>
                <c:pt idx="222">
                  <c:v>175.3</c:v>
                </c:pt>
                <c:pt idx="223">
                  <c:v>175.8</c:v>
                </c:pt>
                <c:pt idx="224">
                  <c:v>176.3</c:v>
                </c:pt>
                <c:pt idx="225">
                  <c:v>176.7</c:v>
                </c:pt>
                <c:pt idx="226">
                  <c:v>177.2</c:v>
                </c:pt>
                <c:pt idx="227">
                  <c:v>177.7</c:v>
                </c:pt>
                <c:pt idx="228">
                  <c:v>178.2</c:v>
                </c:pt>
                <c:pt idx="229">
                  <c:v>178.7</c:v>
                </c:pt>
                <c:pt idx="230">
                  <c:v>179.2</c:v>
                </c:pt>
                <c:pt idx="231">
                  <c:v>180.1</c:v>
                </c:pt>
                <c:pt idx="232">
                  <c:v>181</c:v>
                </c:pt>
                <c:pt idx="233">
                  <c:v>181.9</c:v>
                </c:pt>
                <c:pt idx="234">
                  <c:v>182.8</c:v>
                </c:pt>
                <c:pt idx="235">
                  <c:v>183.7</c:v>
                </c:pt>
                <c:pt idx="236">
                  <c:v>184.6</c:v>
                </c:pt>
                <c:pt idx="237">
                  <c:v>185.5</c:v>
                </c:pt>
                <c:pt idx="238">
                  <c:v>186.4</c:v>
                </c:pt>
                <c:pt idx="239">
                  <c:v>187.3</c:v>
                </c:pt>
                <c:pt idx="240">
                  <c:v>188.2</c:v>
                </c:pt>
                <c:pt idx="241">
                  <c:v>188.8</c:v>
                </c:pt>
                <c:pt idx="242">
                  <c:v>189.3</c:v>
                </c:pt>
                <c:pt idx="243">
                  <c:v>189.9</c:v>
                </c:pt>
                <c:pt idx="244">
                  <c:v>190.5</c:v>
                </c:pt>
                <c:pt idx="245">
                  <c:v>191</c:v>
                </c:pt>
                <c:pt idx="246">
                  <c:v>191.6</c:v>
                </c:pt>
                <c:pt idx="247">
                  <c:v>192.1</c:v>
                </c:pt>
                <c:pt idx="248">
                  <c:v>192.7</c:v>
                </c:pt>
                <c:pt idx="249">
                  <c:v>193.3</c:v>
                </c:pt>
                <c:pt idx="250">
                  <c:v>193.8</c:v>
                </c:pt>
                <c:pt idx="251">
                  <c:v>194.6</c:v>
                </c:pt>
                <c:pt idx="252">
                  <c:v>195.5</c:v>
                </c:pt>
                <c:pt idx="253">
                  <c:v>196.3</c:v>
                </c:pt>
                <c:pt idx="254">
                  <c:v>197.2</c:v>
                </c:pt>
                <c:pt idx="255">
                  <c:v>198</c:v>
                </c:pt>
                <c:pt idx="256">
                  <c:v>198.8</c:v>
                </c:pt>
                <c:pt idx="257">
                  <c:v>199.7</c:v>
                </c:pt>
                <c:pt idx="258">
                  <c:v>200.5</c:v>
                </c:pt>
                <c:pt idx="259">
                  <c:v>201.4</c:v>
                </c:pt>
                <c:pt idx="260">
                  <c:v>202.2</c:v>
                </c:pt>
                <c:pt idx="261">
                  <c:v>202.8</c:v>
                </c:pt>
                <c:pt idx="262">
                  <c:v>203.4</c:v>
                </c:pt>
                <c:pt idx="263">
                  <c:v>203.9</c:v>
                </c:pt>
                <c:pt idx="264">
                  <c:v>204.5</c:v>
                </c:pt>
                <c:pt idx="265">
                  <c:v>205.1</c:v>
                </c:pt>
                <c:pt idx="266">
                  <c:v>205.7</c:v>
                </c:pt>
                <c:pt idx="267">
                  <c:v>206.3</c:v>
                </c:pt>
                <c:pt idx="268">
                  <c:v>206.9</c:v>
                </c:pt>
                <c:pt idx="269">
                  <c:v>207.5</c:v>
                </c:pt>
                <c:pt idx="270">
                  <c:v>208</c:v>
                </c:pt>
                <c:pt idx="271">
                  <c:v>209.1</c:v>
                </c:pt>
                <c:pt idx="272">
                  <c:v>210.1</c:v>
                </c:pt>
                <c:pt idx="273">
                  <c:v>211.2</c:v>
                </c:pt>
                <c:pt idx="274">
                  <c:v>212.2</c:v>
                </c:pt>
                <c:pt idx="275">
                  <c:v>213.2</c:v>
                </c:pt>
                <c:pt idx="276">
                  <c:v>214.3</c:v>
                </c:pt>
                <c:pt idx="277">
                  <c:v>215.3</c:v>
                </c:pt>
                <c:pt idx="278">
                  <c:v>216.3</c:v>
                </c:pt>
                <c:pt idx="279">
                  <c:v>217.4</c:v>
                </c:pt>
                <c:pt idx="280">
                  <c:v>218.4</c:v>
                </c:pt>
                <c:pt idx="281">
                  <c:v>219</c:v>
                </c:pt>
                <c:pt idx="282">
                  <c:v>219.6</c:v>
                </c:pt>
                <c:pt idx="283">
                  <c:v>220.2</c:v>
                </c:pt>
                <c:pt idx="284">
                  <c:v>220.8</c:v>
                </c:pt>
                <c:pt idx="285">
                  <c:v>221.4</c:v>
                </c:pt>
                <c:pt idx="286">
                  <c:v>221.9</c:v>
                </c:pt>
                <c:pt idx="287">
                  <c:v>222.5</c:v>
                </c:pt>
                <c:pt idx="288">
                  <c:v>223.1</c:v>
                </c:pt>
                <c:pt idx="289">
                  <c:v>223.7</c:v>
                </c:pt>
                <c:pt idx="290">
                  <c:v>224.3</c:v>
                </c:pt>
                <c:pt idx="291">
                  <c:v>225.3</c:v>
                </c:pt>
                <c:pt idx="292">
                  <c:v>226.3</c:v>
                </c:pt>
                <c:pt idx="293">
                  <c:v>227.3</c:v>
                </c:pt>
                <c:pt idx="294">
                  <c:v>228.3</c:v>
                </c:pt>
                <c:pt idx="295">
                  <c:v>229.3</c:v>
                </c:pt>
                <c:pt idx="296">
                  <c:v>230.3</c:v>
                </c:pt>
                <c:pt idx="297">
                  <c:v>231.3</c:v>
                </c:pt>
                <c:pt idx="298">
                  <c:v>232.3</c:v>
                </c:pt>
                <c:pt idx="299">
                  <c:v>233.3</c:v>
                </c:pt>
                <c:pt idx="300">
                  <c:v>234.3</c:v>
                </c:pt>
                <c:pt idx="301">
                  <c:v>235</c:v>
                </c:pt>
                <c:pt idx="302">
                  <c:v>235.6</c:v>
                </c:pt>
                <c:pt idx="303">
                  <c:v>236.3</c:v>
                </c:pt>
                <c:pt idx="304">
                  <c:v>236.9</c:v>
                </c:pt>
                <c:pt idx="305">
                  <c:v>237.6</c:v>
                </c:pt>
                <c:pt idx="306">
                  <c:v>238.2</c:v>
                </c:pt>
                <c:pt idx="307">
                  <c:v>238.9</c:v>
                </c:pt>
                <c:pt idx="308">
                  <c:v>239.5</c:v>
                </c:pt>
                <c:pt idx="309">
                  <c:v>240.2</c:v>
                </c:pt>
                <c:pt idx="310">
                  <c:v>240.8</c:v>
                </c:pt>
                <c:pt idx="311">
                  <c:v>241.8</c:v>
                </c:pt>
                <c:pt idx="312">
                  <c:v>242.8</c:v>
                </c:pt>
                <c:pt idx="313">
                  <c:v>243.8</c:v>
                </c:pt>
                <c:pt idx="314">
                  <c:v>244.7</c:v>
                </c:pt>
                <c:pt idx="315">
                  <c:v>245.7</c:v>
                </c:pt>
                <c:pt idx="316">
                  <c:v>246.7</c:v>
                </c:pt>
                <c:pt idx="317">
                  <c:v>247.7</c:v>
                </c:pt>
                <c:pt idx="318">
                  <c:v>248.6</c:v>
                </c:pt>
                <c:pt idx="319">
                  <c:v>249.6</c:v>
                </c:pt>
                <c:pt idx="320">
                  <c:v>250.6</c:v>
                </c:pt>
                <c:pt idx="321">
                  <c:v>251.3</c:v>
                </c:pt>
                <c:pt idx="322">
                  <c:v>251.9</c:v>
                </c:pt>
                <c:pt idx="323">
                  <c:v>252.6</c:v>
                </c:pt>
                <c:pt idx="324">
                  <c:v>253.2</c:v>
                </c:pt>
                <c:pt idx="325">
                  <c:v>253.9</c:v>
                </c:pt>
                <c:pt idx="326">
                  <c:v>254.5</c:v>
                </c:pt>
                <c:pt idx="327">
                  <c:v>255.2</c:v>
                </c:pt>
                <c:pt idx="328">
                  <c:v>255.8</c:v>
                </c:pt>
                <c:pt idx="329">
                  <c:v>256.5</c:v>
                </c:pt>
                <c:pt idx="330">
                  <c:v>257.10000000000002</c:v>
                </c:pt>
                <c:pt idx="331">
                  <c:v>258</c:v>
                </c:pt>
                <c:pt idx="332">
                  <c:v>259</c:v>
                </c:pt>
                <c:pt idx="333">
                  <c:v>259.89999999999998</c:v>
                </c:pt>
                <c:pt idx="334">
                  <c:v>260.8</c:v>
                </c:pt>
                <c:pt idx="335">
                  <c:v>261.7</c:v>
                </c:pt>
                <c:pt idx="336">
                  <c:v>262.7</c:v>
                </c:pt>
                <c:pt idx="337">
                  <c:v>263.60000000000002</c:v>
                </c:pt>
                <c:pt idx="338">
                  <c:v>264.5</c:v>
                </c:pt>
                <c:pt idx="339">
                  <c:v>265.39999999999998</c:v>
                </c:pt>
                <c:pt idx="340">
                  <c:v>266.3</c:v>
                </c:pt>
                <c:pt idx="341">
                  <c:v>267</c:v>
                </c:pt>
                <c:pt idx="342">
                  <c:v>267.60000000000002</c:v>
                </c:pt>
                <c:pt idx="343">
                  <c:v>268.2</c:v>
                </c:pt>
                <c:pt idx="344">
                  <c:v>268.8</c:v>
                </c:pt>
                <c:pt idx="345">
                  <c:v>269.39999999999998</c:v>
                </c:pt>
                <c:pt idx="346">
                  <c:v>270</c:v>
                </c:pt>
                <c:pt idx="347">
                  <c:v>270.60000000000002</c:v>
                </c:pt>
                <c:pt idx="348">
                  <c:v>271.2</c:v>
                </c:pt>
                <c:pt idx="349">
                  <c:v>271.8</c:v>
                </c:pt>
                <c:pt idx="350">
                  <c:v>272.39999999999998</c:v>
                </c:pt>
                <c:pt idx="351">
                  <c:v>273.2</c:v>
                </c:pt>
                <c:pt idx="352">
                  <c:v>274</c:v>
                </c:pt>
                <c:pt idx="353">
                  <c:v>274.89999999999998</c:v>
                </c:pt>
                <c:pt idx="354">
                  <c:v>275.7</c:v>
                </c:pt>
                <c:pt idx="355">
                  <c:v>276.5</c:v>
                </c:pt>
                <c:pt idx="356">
                  <c:v>277.3</c:v>
                </c:pt>
                <c:pt idx="357">
                  <c:v>278.10000000000002</c:v>
                </c:pt>
                <c:pt idx="358">
                  <c:v>278.89999999999998</c:v>
                </c:pt>
                <c:pt idx="359">
                  <c:v>279.8</c:v>
                </c:pt>
                <c:pt idx="360">
                  <c:v>280.60000000000002</c:v>
                </c:pt>
                <c:pt idx="361">
                  <c:v>281.2</c:v>
                </c:pt>
                <c:pt idx="362">
                  <c:v>281.7</c:v>
                </c:pt>
                <c:pt idx="363">
                  <c:v>282.3</c:v>
                </c:pt>
                <c:pt idx="364">
                  <c:v>282.89999999999998</c:v>
                </c:pt>
                <c:pt idx="365">
                  <c:v>283.5</c:v>
                </c:pt>
                <c:pt idx="366">
                  <c:v>284</c:v>
                </c:pt>
                <c:pt idx="367">
                  <c:v>284.60000000000002</c:v>
                </c:pt>
                <c:pt idx="368">
                  <c:v>285.2</c:v>
                </c:pt>
                <c:pt idx="369">
                  <c:v>285.8</c:v>
                </c:pt>
                <c:pt idx="370">
                  <c:v>286.3</c:v>
                </c:pt>
                <c:pt idx="371">
                  <c:v>287.3</c:v>
                </c:pt>
                <c:pt idx="372">
                  <c:v>288.2</c:v>
                </c:pt>
                <c:pt idx="373">
                  <c:v>289.10000000000002</c:v>
                </c:pt>
                <c:pt idx="374">
                  <c:v>290.10000000000002</c:v>
                </c:pt>
                <c:pt idx="375">
                  <c:v>291</c:v>
                </c:pt>
                <c:pt idx="376">
                  <c:v>291.89999999999998</c:v>
                </c:pt>
                <c:pt idx="377">
                  <c:v>292.89999999999998</c:v>
                </c:pt>
                <c:pt idx="378">
                  <c:v>293.8</c:v>
                </c:pt>
                <c:pt idx="379">
                  <c:v>294.8</c:v>
                </c:pt>
                <c:pt idx="380">
                  <c:v>295.7</c:v>
                </c:pt>
                <c:pt idx="381">
                  <c:v>296.2</c:v>
                </c:pt>
                <c:pt idx="382">
                  <c:v>296.7</c:v>
                </c:pt>
                <c:pt idx="383">
                  <c:v>297.2</c:v>
                </c:pt>
                <c:pt idx="384">
                  <c:v>297.8</c:v>
                </c:pt>
                <c:pt idx="385">
                  <c:v>298.3</c:v>
                </c:pt>
                <c:pt idx="386">
                  <c:v>298.8</c:v>
                </c:pt>
                <c:pt idx="387">
                  <c:v>299.3</c:v>
                </c:pt>
                <c:pt idx="388">
                  <c:v>299.8</c:v>
                </c:pt>
                <c:pt idx="389">
                  <c:v>300.39999999999998</c:v>
                </c:pt>
                <c:pt idx="390">
                  <c:v>300.89999999999998</c:v>
                </c:pt>
                <c:pt idx="391">
                  <c:v>301.7</c:v>
                </c:pt>
                <c:pt idx="392">
                  <c:v>302.39999999999998</c:v>
                </c:pt>
                <c:pt idx="393">
                  <c:v>303.2</c:v>
                </c:pt>
                <c:pt idx="394">
                  <c:v>304</c:v>
                </c:pt>
                <c:pt idx="395">
                  <c:v>304.7</c:v>
                </c:pt>
                <c:pt idx="396">
                  <c:v>305.5</c:v>
                </c:pt>
                <c:pt idx="397">
                  <c:v>306.3</c:v>
                </c:pt>
                <c:pt idx="398">
                  <c:v>307.10000000000002</c:v>
                </c:pt>
                <c:pt idx="399">
                  <c:v>307.8</c:v>
                </c:pt>
                <c:pt idx="400">
                  <c:v>308.60000000000002</c:v>
                </c:pt>
                <c:pt idx="401">
                  <c:v>309</c:v>
                </c:pt>
                <c:pt idx="402">
                  <c:v>309.3</c:v>
                </c:pt>
                <c:pt idx="403">
                  <c:v>309.7</c:v>
                </c:pt>
                <c:pt idx="404">
                  <c:v>310</c:v>
                </c:pt>
                <c:pt idx="405">
                  <c:v>310.39999999999998</c:v>
                </c:pt>
                <c:pt idx="406">
                  <c:v>310.8</c:v>
                </c:pt>
                <c:pt idx="407">
                  <c:v>311.10000000000002</c:v>
                </c:pt>
                <c:pt idx="408">
                  <c:v>311.5</c:v>
                </c:pt>
                <c:pt idx="409">
                  <c:v>311.8</c:v>
                </c:pt>
                <c:pt idx="410">
                  <c:v>312.2</c:v>
                </c:pt>
                <c:pt idx="411">
                  <c:v>312.60000000000002</c:v>
                </c:pt>
                <c:pt idx="412">
                  <c:v>313</c:v>
                </c:pt>
                <c:pt idx="413">
                  <c:v>313.39999999999998</c:v>
                </c:pt>
                <c:pt idx="414">
                  <c:v>313.89999999999998</c:v>
                </c:pt>
                <c:pt idx="415">
                  <c:v>314.3</c:v>
                </c:pt>
                <c:pt idx="416">
                  <c:v>314.7</c:v>
                </c:pt>
                <c:pt idx="417">
                  <c:v>315.10000000000002</c:v>
                </c:pt>
                <c:pt idx="418">
                  <c:v>315.5</c:v>
                </c:pt>
                <c:pt idx="419">
                  <c:v>315.89999999999998</c:v>
                </c:pt>
                <c:pt idx="420">
                  <c:v>316.3</c:v>
                </c:pt>
                <c:pt idx="421">
                  <c:v>316.5</c:v>
                </c:pt>
                <c:pt idx="422">
                  <c:v>316.7</c:v>
                </c:pt>
                <c:pt idx="423">
                  <c:v>316.89999999999998</c:v>
                </c:pt>
                <c:pt idx="424">
                  <c:v>317.10000000000002</c:v>
                </c:pt>
                <c:pt idx="425">
                  <c:v>317.3</c:v>
                </c:pt>
                <c:pt idx="426">
                  <c:v>317.39999999999998</c:v>
                </c:pt>
                <c:pt idx="427">
                  <c:v>317.60000000000002</c:v>
                </c:pt>
                <c:pt idx="428">
                  <c:v>317.8</c:v>
                </c:pt>
                <c:pt idx="429">
                  <c:v>318</c:v>
                </c:pt>
                <c:pt idx="430">
                  <c:v>318.2</c:v>
                </c:pt>
                <c:pt idx="431">
                  <c:v>318.39999999999998</c:v>
                </c:pt>
                <c:pt idx="432">
                  <c:v>318.60000000000002</c:v>
                </c:pt>
                <c:pt idx="433">
                  <c:v>318.8</c:v>
                </c:pt>
                <c:pt idx="434">
                  <c:v>319</c:v>
                </c:pt>
                <c:pt idx="435">
                  <c:v>319.3</c:v>
                </c:pt>
                <c:pt idx="436">
                  <c:v>319.5</c:v>
                </c:pt>
                <c:pt idx="437">
                  <c:v>319.7</c:v>
                </c:pt>
                <c:pt idx="438">
                  <c:v>319.89999999999998</c:v>
                </c:pt>
                <c:pt idx="439">
                  <c:v>320.10000000000002</c:v>
                </c:pt>
                <c:pt idx="440">
                  <c:v>320.39999999999998</c:v>
                </c:pt>
                <c:pt idx="441">
                  <c:v>320.5</c:v>
                </c:pt>
                <c:pt idx="442">
                  <c:v>320.7</c:v>
                </c:pt>
                <c:pt idx="443">
                  <c:v>320.8</c:v>
                </c:pt>
                <c:pt idx="444">
                  <c:v>321</c:v>
                </c:pt>
                <c:pt idx="445">
                  <c:v>321.10000000000002</c:v>
                </c:pt>
                <c:pt idx="446">
                  <c:v>321.3</c:v>
                </c:pt>
                <c:pt idx="447">
                  <c:v>321.5</c:v>
                </c:pt>
                <c:pt idx="448">
                  <c:v>321.60000000000002</c:v>
                </c:pt>
                <c:pt idx="449">
                  <c:v>321.8</c:v>
                </c:pt>
                <c:pt idx="450">
                  <c:v>321.89999999999998</c:v>
                </c:pt>
                <c:pt idx="451">
                  <c:v>322.10000000000002</c:v>
                </c:pt>
                <c:pt idx="452">
                  <c:v>322.2</c:v>
                </c:pt>
                <c:pt idx="453">
                  <c:v>322.39999999999998</c:v>
                </c:pt>
                <c:pt idx="454">
                  <c:v>322.60000000000002</c:v>
                </c:pt>
                <c:pt idx="455">
                  <c:v>322.7</c:v>
                </c:pt>
                <c:pt idx="456">
                  <c:v>322.89999999999998</c:v>
                </c:pt>
                <c:pt idx="457">
                  <c:v>323</c:v>
                </c:pt>
                <c:pt idx="458">
                  <c:v>323.2</c:v>
                </c:pt>
                <c:pt idx="459">
                  <c:v>323.3</c:v>
                </c:pt>
                <c:pt idx="460">
                  <c:v>323.5</c:v>
                </c:pt>
                <c:pt idx="461">
                  <c:v>323.7</c:v>
                </c:pt>
                <c:pt idx="462">
                  <c:v>323.8</c:v>
                </c:pt>
                <c:pt idx="463">
                  <c:v>324</c:v>
                </c:pt>
                <c:pt idx="464">
                  <c:v>324.10000000000002</c:v>
                </c:pt>
                <c:pt idx="465">
                  <c:v>324.3</c:v>
                </c:pt>
                <c:pt idx="466">
                  <c:v>324.39999999999998</c:v>
                </c:pt>
                <c:pt idx="467">
                  <c:v>324.60000000000002</c:v>
                </c:pt>
                <c:pt idx="468">
                  <c:v>324.8</c:v>
                </c:pt>
                <c:pt idx="469">
                  <c:v>324.89999999999998</c:v>
                </c:pt>
                <c:pt idx="470">
                  <c:v>325.10000000000002</c:v>
                </c:pt>
                <c:pt idx="471">
                  <c:v>325.2</c:v>
                </c:pt>
                <c:pt idx="472">
                  <c:v>325.39999999999998</c:v>
                </c:pt>
                <c:pt idx="473">
                  <c:v>325.60000000000002</c:v>
                </c:pt>
                <c:pt idx="474">
                  <c:v>325.7</c:v>
                </c:pt>
                <c:pt idx="475">
                  <c:v>325.89999999999998</c:v>
                </c:pt>
                <c:pt idx="476">
                  <c:v>326.10000000000002</c:v>
                </c:pt>
                <c:pt idx="477">
                  <c:v>326.2</c:v>
                </c:pt>
                <c:pt idx="478">
                  <c:v>326.39999999999998</c:v>
                </c:pt>
                <c:pt idx="479">
                  <c:v>326.5</c:v>
                </c:pt>
                <c:pt idx="480">
                  <c:v>326.7</c:v>
                </c:pt>
                <c:pt idx="481">
                  <c:v>326.89999999999998</c:v>
                </c:pt>
                <c:pt idx="482">
                  <c:v>327</c:v>
                </c:pt>
                <c:pt idx="483">
                  <c:v>327.2</c:v>
                </c:pt>
                <c:pt idx="484">
                  <c:v>327.39999999999998</c:v>
                </c:pt>
                <c:pt idx="485">
                  <c:v>327.5</c:v>
                </c:pt>
                <c:pt idx="486">
                  <c:v>327.7</c:v>
                </c:pt>
                <c:pt idx="487">
                  <c:v>327.8</c:v>
                </c:pt>
                <c:pt idx="488">
                  <c:v>328</c:v>
                </c:pt>
                <c:pt idx="489">
                  <c:v>328.2</c:v>
                </c:pt>
                <c:pt idx="490">
                  <c:v>328.3</c:v>
                </c:pt>
                <c:pt idx="491">
                  <c:v>328.5</c:v>
                </c:pt>
                <c:pt idx="492">
                  <c:v>328.7</c:v>
                </c:pt>
                <c:pt idx="493">
                  <c:v>328.8</c:v>
                </c:pt>
                <c:pt idx="494">
                  <c:v>329</c:v>
                </c:pt>
                <c:pt idx="495">
                  <c:v>329.2</c:v>
                </c:pt>
                <c:pt idx="496">
                  <c:v>329.3</c:v>
                </c:pt>
                <c:pt idx="497">
                  <c:v>329.5</c:v>
                </c:pt>
                <c:pt idx="498">
                  <c:v>329.6</c:v>
                </c:pt>
                <c:pt idx="499">
                  <c:v>329.8</c:v>
                </c:pt>
                <c:pt idx="500">
                  <c:v>330</c:v>
                </c:pt>
                <c:pt idx="501">
                  <c:v>330.1</c:v>
                </c:pt>
                <c:pt idx="502">
                  <c:v>330.3</c:v>
                </c:pt>
                <c:pt idx="503">
                  <c:v>330.5</c:v>
                </c:pt>
                <c:pt idx="504">
                  <c:v>330.6</c:v>
                </c:pt>
                <c:pt idx="505">
                  <c:v>330.8</c:v>
                </c:pt>
                <c:pt idx="506">
                  <c:v>331</c:v>
                </c:pt>
                <c:pt idx="507">
                  <c:v>331.1</c:v>
                </c:pt>
                <c:pt idx="508">
                  <c:v>331.3</c:v>
                </c:pt>
                <c:pt idx="509">
                  <c:v>331.5</c:v>
                </c:pt>
                <c:pt idx="510">
                  <c:v>331.7</c:v>
                </c:pt>
                <c:pt idx="511">
                  <c:v>331.8</c:v>
                </c:pt>
                <c:pt idx="512">
                  <c:v>332</c:v>
                </c:pt>
                <c:pt idx="513">
                  <c:v>332.2</c:v>
                </c:pt>
                <c:pt idx="514">
                  <c:v>332.3</c:v>
                </c:pt>
                <c:pt idx="515">
                  <c:v>332.5</c:v>
                </c:pt>
                <c:pt idx="516">
                  <c:v>332.7</c:v>
                </c:pt>
                <c:pt idx="517">
                  <c:v>332.8</c:v>
                </c:pt>
                <c:pt idx="518">
                  <c:v>333</c:v>
                </c:pt>
                <c:pt idx="519">
                  <c:v>333.2</c:v>
                </c:pt>
                <c:pt idx="520">
                  <c:v>333.4</c:v>
                </c:pt>
                <c:pt idx="521">
                  <c:v>333.5</c:v>
                </c:pt>
                <c:pt idx="522">
                  <c:v>333.7</c:v>
                </c:pt>
                <c:pt idx="523">
                  <c:v>333.9</c:v>
                </c:pt>
                <c:pt idx="524">
                  <c:v>334</c:v>
                </c:pt>
                <c:pt idx="525">
                  <c:v>334.2</c:v>
                </c:pt>
                <c:pt idx="526">
                  <c:v>334.4</c:v>
                </c:pt>
                <c:pt idx="527">
                  <c:v>334.5</c:v>
                </c:pt>
                <c:pt idx="528">
                  <c:v>334.7</c:v>
                </c:pt>
                <c:pt idx="529">
                  <c:v>334.9</c:v>
                </c:pt>
                <c:pt idx="530">
                  <c:v>335.1</c:v>
                </c:pt>
                <c:pt idx="531">
                  <c:v>335.2</c:v>
                </c:pt>
                <c:pt idx="532">
                  <c:v>335.4</c:v>
                </c:pt>
                <c:pt idx="533">
                  <c:v>335.6</c:v>
                </c:pt>
                <c:pt idx="534">
                  <c:v>335.7</c:v>
                </c:pt>
                <c:pt idx="535">
                  <c:v>335.9</c:v>
                </c:pt>
                <c:pt idx="536">
                  <c:v>336.1</c:v>
                </c:pt>
                <c:pt idx="537">
                  <c:v>336.3</c:v>
                </c:pt>
                <c:pt idx="538">
                  <c:v>336.4</c:v>
                </c:pt>
                <c:pt idx="539">
                  <c:v>336.6</c:v>
                </c:pt>
                <c:pt idx="540">
                  <c:v>336.8</c:v>
                </c:pt>
                <c:pt idx="541">
                  <c:v>336.9</c:v>
                </c:pt>
                <c:pt idx="542">
                  <c:v>337.1</c:v>
                </c:pt>
                <c:pt idx="543">
                  <c:v>337.3</c:v>
                </c:pt>
                <c:pt idx="544">
                  <c:v>337.5</c:v>
                </c:pt>
                <c:pt idx="545">
                  <c:v>337.7</c:v>
                </c:pt>
                <c:pt idx="546">
                  <c:v>337.8</c:v>
                </c:pt>
                <c:pt idx="547">
                  <c:v>338</c:v>
                </c:pt>
                <c:pt idx="548">
                  <c:v>338.2</c:v>
                </c:pt>
                <c:pt idx="549">
                  <c:v>338.4</c:v>
                </c:pt>
                <c:pt idx="550">
                  <c:v>338.5</c:v>
                </c:pt>
                <c:pt idx="551">
                  <c:v>338.7</c:v>
                </c:pt>
                <c:pt idx="552">
                  <c:v>338.9</c:v>
                </c:pt>
                <c:pt idx="553">
                  <c:v>339.1</c:v>
                </c:pt>
                <c:pt idx="554">
                  <c:v>339.3</c:v>
                </c:pt>
                <c:pt idx="555">
                  <c:v>339.4</c:v>
                </c:pt>
                <c:pt idx="556">
                  <c:v>339.6</c:v>
                </c:pt>
                <c:pt idx="557">
                  <c:v>339.8</c:v>
                </c:pt>
                <c:pt idx="558">
                  <c:v>340</c:v>
                </c:pt>
                <c:pt idx="559">
                  <c:v>340.1</c:v>
                </c:pt>
                <c:pt idx="560">
                  <c:v>340.3</c:v>
                </c:pt>
                <c:pt idx="561">
                  <c:v>340.5</c:v>
                </c:pt>
                <c:pt idx="562">
                  <c:v>340.7</c:v>
                </c:pt>
                <c:pt idx="563">
                  <c:v>340.9</c:v>
                </c:pt>
                <c:pt idx="564">
                  <c:v>341</c:v>
                </c:pt>
                <c:pt idx="565">
                  <c:v>341.2</c:v>
                </c:pt>
                <c:pt idx="566">
                  <c:v>341.4</c:v>
                </c:pt>
                <c:pt idx="567">
                  <c:v>341.6</c:v>
                </c:pt>
                <c:pt idx="568">
                  <c:v>341.7</c:v>
                </c:pt>
                <c:pt idx="569">
                  <c:v>341.9</c:v>
                </c:pt>
                <c:pt idx="570">
                  <c:v>342.1</c:v>
                </c:pt>
                <c:pt idx="571">
                  <c:v>342.3</c:v>
                </c:pt>
                <c:pt idx="572">
                  <c:v>342.5</c:v>
                </c:pt>
                <c:pt idx="573">
                  <c:v>342.7</c:v>
                </c:pt>
                <c:pt idx="574">
                  <c:v>342.9</c:v>
                </c:pt>
                <c:pt idx="575">
                  <c:v>343.1</c:v>
                </c:pt>
                <c:pt idx="576">
                  <c:v>343.3</c:v>
                </c:pt>
                <c:pt idx="577">
                  <c:v>343.4</c:v>
                </c:pt>
                <c:pt idx="578">
                  <c:v>343.6</c:v>
                </c:pt>
                <c:pt idx="579">
                  <c:v>343.8</c:v>
                </c:pt>
                <c:pt idx="580">
                  <c:v>344</c:v>
                </c:pt>
                <c:pt idx="581">
                  <c:v>345.6</c:v>
                </c:pt>
                <c:pt idx="582">
                  <c:v>347.1</c:v>
                </c:pt>
                <c:pt idx="583">
                  <c:v>348.7</c:v>
                </c:pt>
                <c:pt idx="584">
                  <c:v>350.2</c:v>
                </c:pt>
                <c:pt idx="585">
                  <c:v>351.8</c:v>
                </c:pt>
                <c:pt idx="586">
                  <c:v>353.3</c:v>
                </c:pt>
                <c:pt idx="587">
                  <c:v>354.9</c:v>
                </c:pt>
                <c:pt idx="588">
                  <c:v>356.4</c:v>
                </c:pt>
                <c:pt idx="589">
                  <c:v>358</c:v>
                </c:pt>
                <c:pt idx="590">
                  <c:v>359.5</c:v>
                </c:pt>
                <c:pt idx="591">
                  <c:v>360.2</c:v>
                </c:pt>
                <c:pt idx="592">
                  <c:v>360.8</c:v>
                </c:pt>
                <c:pt idx="593">
                  <c:v>361.4</c:v>
                </c:pt>
                <c:pt idx="594">
                  <c:v>362.1</c:v>
                </c:pt>
                <c:pt idx="595">
                  <c:v>362.7</c:v>
                </c:pt>
                <c:pt idx="596">
                  <c:v>363.3</c:v>
                </c:pt>
                <c:pt idx="597">
                  <c:v>364</c:v>
                </c:pt>
                <c:pt idx="598">
                  <c:v>364.6</c:v>
                </c:pt>
                <c:pt idx="599">
                  <c:v>365.2</c:v>
                </c:pt>
                <c:pt idx="600">
                  <c:v>365.9</c:v>
                </c:pt>
                <c:pt idx="601">
                  <c:v>366.6</c:v>
                </c:pt>
                <c:pt idx="602">
                  <c:v>367.3</c:v>
                </c:pt>
                <c:pt idx="603">
                  <c:v>368.1</c:v>
                </c:pt>
                <c:pt idx="604">
                  <c:v>368.8</c:v>
                </c:pt>
                <c:pt idx="605">
                  <c:v>369.6</c:v>
                </c:pt>
                <c:pt idx="606">
                  <c:v>370.3</c:v>
                </c:pt>
                <c:pt idx="607">
                  <c:v>371</c:v>
                </c:pt>
                <c:pt idx="608">
                  <c:v>371.8</c:v>
                </c:pt>
                <c:pt idx="609">
                  <c:v>372.5</c:v>
                </c:pt>
                <c:pt idx="610">
                  <c:v>373.2</c:v>
                </c:pt>
                <c:pt idx="611">
                  <c:v>373.9</c:v>
                </c:pt>
                <c:pt idx="612">
                  <c:v>374.5</c:v>
                </c:pt>
                <c:pt idx="613">
                  <c:v>375.1</c:v>
                </c:pt>
                <c:pt idx="614">
                  <c:v>375.7</c:v>
                </c:pt>
                <c:pt idx="615">
                  <c:v>376.4</c:v>
                </c:pt>
                <c:pt idx="616">
                  <c:v>377</c:v>
                </c:pt>
                <c:pt idx="617">
                  <c:v>377.6</c:v>
                </c:pt>
                <c:pt idx="618">
                  <c:v>378.2</c:v>
                </c:pt>
                <c:pt idx="619">
                  <c:v>378.9</c:v>
                </c:pt>
                <c:pt idx="620">
                  <c:v>379.5</c:v>
                </c:pt>
                <c:pt idx="621">
                  <c:v>380.7</c:v>
                </c:pt>
                <c:pt idx="622">
                  <c:v>381.8</c:v>
                </c:pt>
                <c:pt idx="623">
                  <c:v>383</c:v>
                </c:pt>
                <c:pt idx="624">
                  <c:v>384.2</c:v>
                </c:pt>
                <c:pt idx="625">
                  <c:v>385.4</c:v>
                </c:pt>
                <c:pt idx="626">
                  <c:v>386.6</c:v>
                </c:pt>
                <c:pt idx="627">
                  <c:v>387.8</c:v>
                </c:pt>
                <c:pt idx="628">
                  <c:v>388.9</c:v>
                </c:pt>
                <c:pt idx="629">
                  <c:v>390.1</c:v>
                </c:pt>
                <c:pt idx="630">
                  <c:v>391.3</c:v>
                </c:pt>
                <c:pt idx="631">
                  <c:v>391.9</c:v>
                </c:pt>
                <c:pt idx="632">
                  <c:v>392.5</c:v>
                </c:pt>
                <c:pt idx="633">
                  <c:v>393.2</c:v>
                </c:pt>
                <c:pt idx="634">
                  <c:v>393.8</c:v>
                </c:pt>
                <c:pt idx="635">
                  <c:v>394.4</c:v>
                </c:pt>
                <c:pt idx="636">
                  <c:v>395</c:v>
                </c:pt>
                <c:pt idx="637">
                  <c:v>395.6</c:v>
                </c:pt>
                <c:pt idx="638">
                  <c:v>396.2</c:v>
                </c:pt>
                <c:pt idx="639">
                  <c:v>396.8</c:v>
                </c:pt>
                <c:pt idx="640">
                  <c:v>397.5</c:v>
                </c:pt>
                <c:pt idx="641">
                  <c:v>398.1</c:v>
                </c:pt>
                <c:pt idx="642">
                  <c:v>398.8</c:v>
                </c:pt>
                <c:pt idx="643">
                  <c:v>399.4</c:v>
                </c:pt>
                <c:pt idx="644">
                  <c:v>400.1</c:v>
                </c:pt>
                <c:pt idx="645">
                  <c:v>400.8</c:v>
                </c:pt>
                <c:pt idx="646">
                  <c:v>401.4</c:v>
                </c:pt>
                <c:pt idx="647">
                  <c:v>402.1</c:v>
                </c:pt>
                <c:pt idx="648">
                  <c:v>402.7</c:v>
                </c:pt>
                <c:pt idx="649">
                  <c:v>403.4</c:v>
                </c:pt>
                <c:pt idx="650">
                  <c:v>404.1</c:v>
                </c:pt>
                <c:pt idx="651">
                  <c:v>404.6</c:v>
                </c:pt>
                <c:pt idx="652">
                  <c:v>405.2</c:v>
                </c:pt>
                <c:pt idx="653">
                  <c:v>405.8</c:v>
                </c:pt>
                <c:pt idx="654">
                  <c:v>406.4</c:v>
                </c:pt>
                <c:pt idx="655">
                  <c:v>407</c:v>
                </c:pt>
                <c:pt idx="656">
                  <c:v>407.5</c:v>
                </c:pt>
                <c:pt idx="657">
                  <c:v>408.1</c:v>
                </c:pt>
                <c:pt idx="658">
                  <c:v>408.7</c:v>
                </c:pt>
                <c:pt idx="659">
                  <c:v>409.3</c:v>
                </c:pt>
                <c:pt idx="660">
                  <c:v>409.9</c:v>
                </c:pt>
                <c:pt idx="661">
                  <c:v>410.5</c:v>
                </c:pt>
                <c:pt idx="662">
                  <c:v>411.1</c:v>
                </c:pt>
                <c:pt idx="663">
                  <c:v>411.8</c:v>
                </c:pt>
                <c:pt idx="664">
                  <c:v>412.4</c:v>
                </c:pt>
                <c:pt idx="665">
                  <c:v>413.1</c:v>
                </c:pt>
                <c:pt idx="666">
                  <c:v>413.7</c:v>
                </c:pt>
                <c:pt idx="667">
                  <c:v>414.4</c:v>
                </c:pt>
                <c:pt idx="668">
                  <c:v>415</c:v>
                </c:pt>
                <c:pt idx="669">
                  <c:v>415.6</c:v>
                </c:pt>
                <c:pt idx="670">
                  <c:v>416.3</c:v>
                </c:pt>
                <c:pt idx="671">
                  <c:v>416.9</c:v>
                </c:pt>
                <c:pt idx="672">
                  <c:v>417.6</c:v>
                </c:pt>
                <c:pt idx="673">
                  <c:v>418.2</c:v>
                </c:pt>
                <c:pt idx="674">
                  <c:v>418.9</c:v>
                </c:pt>
                <c:pt idx="675">
                  <c:v>419.5</c:v>
                </c:pt>
                <c:pt idx="676">
                  <c:v>420.2</c:v>
                </c:pt>
                <c:pt idx="677">
                  <c:v>420.8</c:v>
                </c:pt>
                <c:pt idx="678">
                  <c:v>421.5</c:v>
                </c:pt>
                <c:pt idx="679">
                  <c:v>422.1</c:v>
                </c:pt>
                <c:pt idx="680">
                  <c:v>422.7</c:v>
                </c:pt>
                <c:pt idx="681">
                  <c:v>423.9</c:v>
                </c:pt>
                <c:pt idx="682">
                  <c:v>424.9</c:v>
                </c:pt>
                <c:pt idx="683">
                  <c:v>426</c:v>
                </c:pt>
                <c:pt idx="684">
                  <c:v>427.1</c:v>
                </c:pt>
                <c:pt idx="685">
                  <c:v>428.2</c:v>
                </c:pt>
                <c:pt idx="686">
                  <c:v>429.2</c:v>
                </c:pt>
                <c:pt idx="687">
                  <c:v>430.3</c:v>
                </c:pt>
                <c:pt idx="688">
                  <c:v>431.4</c:v>
                </c:pt>
                <c:pt idx="689">
                  <c:v>432.5</c:v>
                </c:pt>
                <c:pt idx="690">
                  <c:v>433.5</c:v>
                </c:pt>
                <c:pt idx="691">
                  <c:v>434.3</c:v>
                </c:pt>
                <c:pt idx="692">
                  <c:v>435.1</c:v>
                </c:pt>
                <c:pt idx="693">
                  <c:v>435.9</c:v>
                </c:pt>
                <c:pt idx="694">
                  <c:v>436.7</c:v>
                </c:pt>
                <c:pt idx="695">
                  <c:v>437.5</c:v>
                </c:pt>
                <c:pt idx="696">
                  <c:v>438.3</c:v>
                </c:pt>
                <c:pt idx="697">
                  <c:v>439.2</c:v>
                </c:pt>
                <c:pt idx="698">
                  <c:v>440</c:v>
                </c:pt>
                <c:pt idx="699">
                  <c:v>440.8</c:v>
                </c:pt>
                <c:pt idx="700">
                  <c:v>441.6</c:v>
                </c:pt>
                <c:pt idx="701">
                  <c:v>442.5</c:v>
                </c:pt>
                <c:pt idx="702">
                  <c:v>443.5</c:v>
                </c:pt>
                <c:pt idx="703">
                  <c:v>444.4</c:v>
                </c:pt>
                <c:pt idx="704">
                  <c:v>445.4</c:v>
                </c:pt>
                <c:pt idx="705">
                  <c:v>446.4</c:v>
                </c:pt>
                <c:pt idx="706">
                  <c:v>447.3</c:v>
                </c:pt>
                <c:pt idx="707">
                  <c:v>448.3</c:v>
                </c:pt>
                <c:pt idx="708">
                  <c:v>449.2</c:v>
                </c:pt>
                <c:pt idx="709">
                  <c:v>450.2</c:v>
                </c:pt>
                <c:pt idx="710">
                  <c:v>451.1</c:v>
                </c:pt>
                <c:pt idx="711">
                  <c:v>451.8</c:v>
                </c:pt>
                <c:pt idx="712">
                  <c:v>452.4</c:v>
                </c:pt>
                <c:pt idx="713">
                  <c:v>453</c:v>
                </c:pt>
                <c:pt idx="714">
                  <c:v>453.6</c:v>
                </c:pt>
                <c:pt idx="715">
                  <c:v>454.2</c:v>
                </c:pt>
                <c:pt idx="716">
                  <c:v>454.9</c:v>
                </c:pt>
                <c:pt idx="717">
                  <c:v>455.5</c:v>
                </c:pt>
                <c:pt idx="718">
                  <c:v>456.1</c:v>
                </c:pt>
                <c:pt idx="719">
                  <c:v>456.7</c:v>
                </c:pt>
                <c:pt idx="720">
                  <c:v>457.3</c:v>
                </c:pt>
                <c:pt idx="721">
                  <c:v>458</c:v>
                </c:pt>
                <c:pt idx="722">
                  <c:v>458.6</c:v>
                </c:pt>
                <c:pt idx="723">
                  <c:v>459.2</c:v>
                </c:pt>
                <c:pt idx="724">
                  <c:v>459.8</c:v>
                </c:pt>
                <c:pt idx="725">
                  <c:v>460.4</c:v>
                </c:pt>
                <c:pt idx="726">
                  <c:v>461.1</c:v>
                </c:pt>
                <c:pt idx="727">
                  <c:v>461.7</c:v>
                </c:pt>
                <c:pt idx="728">
                  <c:v>462.3</c:v>
                </c:pt>
                <c:pt idx="729">
                  <c:v>462.9</c:v>
                </c:pt>
                <c:pt idx="730">
                  <c:v>463.5</c:v>
                </c:pt>
              </c:numCache>
              <c:extLst xmlns:c15="http://schemas.microsoft.com/office/drawing/2012/chart"/>
            </c:numRef>
          </c:xVal>
          <c:yVal>
            <c:numRef>
              <c:f>'Elevation-Area-Storage'!$A$5:$A$735</c:f>
              <c:numCache>
                <c:formatCode>0.00</c:formatCode>
                <c:ptCount val="731"/>
                <c:pt idx="0">
                  <c:v>4600</c:v>
                </c:pt>
                <c:pt idx="1">
                  <c:v>4600.1000000000004</c:v>
                </c:pt>
                <c:pt idx="2">
                  <c:v>4600.2000000000007</c:v>
                </c:pt>
                <c:pt idx="3">
                  <c:v>4600.3000000000011</c:v>
                </c:pt>
                <c:pt idx="4">
                  <c:v>4600.4000000000015</c:v>
                </c:pt>
                <c:pt idx="5">
                  <c:v>4600.5000000000018</c:v>
                </c:pt>
                <c:pt idx="6">
                  <c:v>4600.6000000000022</c:v>
                </c:pt>
                <c:pt idx="7">
                  <c:v>4600.7000000000025</c:v>
                </c:pt>
                <c:pt idx="8">
                  <c:v>4600.8000000000029</c:v>
                </c:pt>
                <c:pt idx="9">
                  <c:v>4600.9000000000033</c:v>
                </c:pt>
                <c:pt idx="10">
                  <c:v>4601.0000000000036</c:v>
                </c:pt>
                <c:pt idx="11">
                  <c:v>4601.100000000004</c:v>
                </c:pt>
                <c:pt idx="12">
                  <c:v>4601.2000000000044</c:v>
                </c:pt>
                <c:pt idx="13">
                  <c:v>4601.3000000000047</c:v>
                </c:pt>
                <c:pt idx="14">
                  <c:v>4601.3999999999996</c:v>
                </c:pt>
                <c:pt idx="15">
                  <c:v>4601.5</c:v>
                </c:pt>
                <c:pt idx="16">
                  <c:v>4601.6000000000004</c:v>
                </c:pt>
                <c:pt idx="17">
                  <c:v>4601.7</c:v>
                </c:pt>
                <c:pt idx="18">
                  <c:v>4601.8</c:v>
                </c:pt>
                <c:pt idx="19">
                  <c:v>4601.8999999999996</c:v>
                </c:pt>
                <c:pt idx="20">
                  <c:v>4602</c:v>
                </c:pt>
                <c:pt idx="21">
                  <c:v>4602.1000000000004</c:v>
                </c:pt>
                <c:pt idx="22">
                  <c:v>4602.2</c:v>
                </c:pt>
                <c:pt idx="23">
                  <c:v>4602.3</c:v>
                </c:pt>
                <c:pt idx="24">
                  <c:v>4602.3999999999996</c:v>
                </c:pt>
                <c:pt idx="25">
                  <c:v>4602.5</c:v>
                </c:pt>
                <c:pt idx="26">
                  <c:v>4602.6000000000004</c:v>
                </c:pt>
                <c:pt idx="27">
                  <c:v>4602.7</c:v>
                </c:pt>
                <c:pt idx="28">
                  <c:v>4602.8</c:v>
                </c:pt>
                <c:pt idx="29">
                  <c:v>4602.8999999999996</c:v>
                </c:pt>
                <c:pt idx="30">
                  <c:v>4603</c:v>
                </c:pt>
                <c:pt idx="31">
                  <c:v>4603.1000000000004</c:v>
                </c:pt>
                <c:pt idx="32">
                  <c:v>4603.2</c:v>
                </c:pt>
                <c:pt idx="33">
                  <c:v>4603.3</c:v>
                </c:pt>
                <c:pt idx="34">
                  <c:v>4603.3999999999996</c:v>
                </c:pt>
                <c:pt idx="35">
                  <c:v>4603.5</c:v>
                </c:pt>
                <c:pt idx="36">
                  <c:v>4603.6000000000004</c:v>
                </c:pt>
                <c:pt idx="37">
                  <c:v>4603.7</c:v>
                </c:pt>
                <c:pt idx="38">
                  <c:v>4603.8</c:v>
                </c:pt>
                <c:pt idx="39">
                  <c:v>4603.8999999999996</c:v>
                </c:pt>
                <c:pt idx="40">
                  <c:v>4604</c:v>
                </c:pt>
                <c:pt idx="41">
                  <c:v>4604.1000000000004</c:v>
                </c:pt>
                <c:pt idx="42">
                  <c:v>4604.2</c:v>
                </c:pt>
                <c:pt idx="43">
                  <c:v>4604.3</c:v>
                </c:pt>
                <c:pt idx="44">
                  <c:v>4604.3999999999996</c:v>
                </c:pt>
                <c:pt idx="45">
                  <c:v>4604.5</c:v>
                </c:pt>
                <c:pt idx="46">
                  <c:v>4604.6000000000004</c:v>
                </c:pt>
                <c:pt idx="47">
                  <c:v>4604.7</c:v>
                </c:pt>
                <c:pt idx="48">
                  <c:v>4604.8</c:v>
                </c:pt>
                <c:pt idx="49">
                  <c:v>4604.8999999999996</c:v>
                </c:pt>
                <c:pt idx="50">
                  <c:v>4605</c:v>
                </c:pt>
                <c:pt idx="51">
                  <c:v>4605.1000000000004</c:v>
                </c:pt>
                <c:pt idx="52">
                  <c:v>4605.2</c:v>
                </c:pt>
                <c:pt idx="53">
                  <c:v>4605.3</c:v>
                </c:pt>
                <c:pt idx="54">
                  <c:v>4605.3999999999996</c:v>
                </c:pt>
                <c:pt idx="55">
                  <c:v>4605.5</c:v>
                </c:pt>
                <c:pt idx="56">
                  <c:v>4605.6000000000004</c:v>
                </c:pt>
                <c:pt idx="57">
                  <c:v>4605.7</c:v>
                </c:pt>
                <c:pt idx="58">
                  <c:v>4605.8</c:v>
                </c:pt>
                <c:pt idx="59">
                  <c:v>4605.8999999999996</c:v>
                </c:pt>
                <c:pt idx="60">
                  <c:v>4606</c:v>
                </c:pt>
                <c:pt idx="61">
                  <c:v>4606.1000000000004</c:v>
                </c:pt>
                <c:pt idx="62">
                  <c:v>4606.2</c:v>
                </c:pt>
                <c:pt idx="63">
                  <c:v>4606.3</c:v>
                </c:pt>
                <c:pt idx="64">
                  <c:v>4606.3999999999996</c:v>
                </c:pt>
                <c:pt idx="65">
                  <c:v>4606.5</c:v>
                </c:pt>
                <c:pt idx="66">
                  <c:v>4606.6000000000004</c:v>
                </c:pt>
                <c:pt idx="67">
                  <c:v>4606.7</c:v>
                </c:pt>
                <c:pt idx="68">
                  <c:v>4606.8</c:v>
                </c:pt>
                <c:pt idx="69">
                  <c:v>4606.8999999999996</c:v>
                </c:pt>
                <c:pt idx="70">
                  <c:v>4607</c:v>
                </c:pt>
                <c:pt idx="71">
                  <c:v>4607.1000000000004</c:v>
                </c:pt>
                <c:pt idx="72">
                  <c:v>4607.2</c:v>
                </c:pt>
                <c:pt idx="73">
                  <c:v>4607.3</c:v>
                </c:pt>
                <c:pt idx="74">
                  <c:v>4607.3999999999996</c:v>
                </c:pt>
                <c:pt idx="75">
                  <c:v>4607.5</c:v>
                </c:pt>
                <c:pt idx="76">
                  <c:v>4607.6000000000004</c:v>
                </c:pt>
                <c:pt idx="77">
                  <c:v>4607.7</c:v>
                </c:pt>
                <c:pt idx="78">
                  <c:v>4607.8</c:v>
                </c:pt>
                <c:pt idx="79">
                  <c:v>4607.8999999999996</c:v>
                </c:pt>
                <c:pt idx="80">
                  <c:v>4608</c:v>
                </c:pt>
                <c:pt idx="81">
                  <c:v>4608.1000000000004</c:v>
                </c:pt>
                <c:pt idx="82">
                  <c:v>4608.2</c:v>
                </c:pt>
                <c:pt idx="83">
                  <c:v>4608.3</c:v>
                </c:pt>
                <c:pt idx="84">
                  <c:v>4608.3999999999996</c:v>
                </c:pt>
                <c:pt idx="85">
                  <c:v>4608.5</c:v>
                </c:pt>
                <c:pt idx="86">
                  <c:v>4608.6000000000004</c:v>
                </c:pt>
                <c:pt idx="87">
                  <c:v>4608.7</c:v>
                </c:pt>
                <c:pt idx="88">
                  <c:v>4608.8</c:v>
                </c:pt>
                <c:pt idx="89">
                  <c:v>4608.8999999999996</c:v>
                </c:pt>
                <c:pt idx="90">
                  <c:v>4609</c:v>
                </c:pt>
                <c:pt idx="91">
                  <c:v>4609.1000000000004</c:v>
                </c:pt>
                <c:pt idx="92">
                  <c:v>4609.2</c:v>
                </c:pt>
                <c:pt idx="93">
                  <c:v>4609.3</c:v>
                </c:pt>
                <c:pt idx="94">
                  <c:v>4609.3999999999996</c:v>
                </c:pt>
                <c:pt idx="95">
                  <c:v>4609.5</c:v>
                </c:pt>
                <c:pt idx="96">
                  <c:v>4609.6000000000004</c:v>
                </c:pt>
                <c:pt idx="97">
                  <c:v>4609.7</c:v>
                </c:pt>
                <c:pt idx="98">
                  <c:v>4609.8</c:v>
                </c:pt>
                <c:pt idx="99">
                  <c:v>4609.8999999999996</c:v>
                </c:pt>
                <c:pt idx="100">
                  <c:v>4610</c:v>
                </c:pt>
                <c:pt idx="101">
                  <c:v>4610.1000000000004</c:v>
                </c:pt>
                <c:pt idx="102">
                  <c:v>4610.2</c:v>
                </c:pt>
                <c:pt idx="103">
                  <c:v>4610.3</c:v>
                </c:pt>
                <c:pt idx="104">
                  <c:v>4610.3999999999996</c:v>
                </c:pt>
                <c:pt idx="105">
                  <c:v>4610.5</c:v>
                </c:pt>
                <c:pt idx="106">
                  <c:v>4610.6000000000004</c:v>
                </c:pt>
                <c:pt idx="107">
                  <c:v>4610.7</c:v>
                </c:pt>
                <c:pt idx="108">
                  <c:v>4610.8</c:v>
                </c:pt>
                <c:pt idx="109">
                  <c:v>4610.8999999999996</c:v>
                </c:pt>
                <c:pt idx="110">
                  <c:v>4611</c:v>
                </c:pt>
                <c:pt idx="111">
                  <c:v>4611.1000000000004</c:v>
                </c:pt>
                <c:pt idx="112">
                  <c:v>4611.2</c:v>
                </c:pt>
                <c:pt idx="113">
                  <c:v>4611.3</c:v>
                </c:pt>
                <c:pt idx="114">
                  <c:v>4611.3999999999996</c:v>
                </c:pt>
                <c:pt idx="115">
                  <c:v>4611.5</c:v>
                </c:pt>
                <c:pt idx="116">
                  <c:v>4611.6000000000004</c:v>
                </c:pt>
                <c:pt idx="117">
                  <c:v>4611.7</c:v>
                </c:pt>
                <c:pt idx="118">
                  <c:v>4611.8</c:v>
                </c:pt>
                <c:pt idx="119">
                  <c:v>4611.8999999999996</c:v>
                </c:pt>
                <c:pt idx="120">
                  <c:v>4612</c:v>
                </c:pt>
                <c:pt idx="121">
                  <c:v>4612.1000000000004</c:v>
                </c:pt>
                <c:pt idx="122">
                  <c:v>4612.2</c:v>
                </c:pt>
                <c:pt idx="123">
                  <c:v>4612.3</c:v>
                </c:pt>
                <c:pt idx="124">
                  <c:v>4612.3999999999996</c:v>
                </c:pt>
                <c:pt idx="125">
                  <c:v>4612.5</c:v>
                </c:pt>
                <c:pt idx="126">
                  <c:v>4612.6000000000004</c:v>
                </c:pt>
                <c:pt idx="127">
                  <c:v>4612.7</c:v>
                </c:pt>
                <c:pt idx="128">
                  <c:v>4612.8</c:v>
                </c:pt>
                <c:pt idx="129">
                  <c:v>4612.8999999999996</c:v>
                </c:pt>
                <c:pt idx="130">
                  <c:v>4613</c:v>
                </c:pt>
                <c:pt idx="131">
                  <c:v>4613.1000000000004</c:v>
                </c:pt>
                <c:pt idx="132">
                  <c:v>4613.2</c:v>
                </c:pt>
                <c:pt idx="133">
                  <c:v>4613.3</c:v>
                </c:pt>
                <c:pt idx="134">
                  <c:v>4613.3999999999996</c:v>
                </c:pt>
                <c:pt idx="135">
                  <c:v>4613.5</c:v>
                </c:pt>
                <c:pt idx="136">
                  <c:v>4613.6000000000004</c:v>
                </c:pt>
                <c:pt idx="137">
                  <c:v>4613.7</c:v>
                </c:pt>
                <c:pt idx="138">
                  <c:v>4613.8</c:v>
                </c:pt>
                <c:pt idx="139">
                  <c:v>4613.8999999999996</c:v>
                </c:pt>
                <c:pt idx="140">
                  <c:v>4614</c:v>
                </c:pt>
                <c:pt idx="141">
                  <c:v>4614.1000000000004</c:v>
                </c:pt>
                <c:pt idx="142">
                  <c:v>4614.2</c:v>
                </c:pt>
                <c:pt idx="143">
                  <c:v>4614.3</c:v>
                </c:pt>
                <c:pt idx="144">
                  <c:v>4614.3999999999996</c:v>
                </c:pt>
                <c:pt idx="145">
                  <c:v>4614.5</c:v>
                </c:pt>
                <c:pt idx="146">
                  <c:v>4614.6000000000004</c:v>
                </c:pt>
                <c:pt idx="147">
                  <c:v>4614.7</c:v>
                </c:pt>
                <c:pt idx="148">
                  <c:v>4614.8</c:v>
                </c:pt>
                <c:pt idx="149">
                  <c:v>4614.8999999999996</c:v>
                </c:pt>
                <c:pt idx="150">
                  <c:v>4615</c:v>
                </c:pt>
                <c:pt idx="151">
                  <c:v>4615.1000000000004</c:v>
                </c:pt>
                <c:pt idx="152">
                  <c:v>4615.2</c:v>
                </c:pt>
                <c:pt idx="153">
                  <c:v>4615.3</c:v>
                </c:pt>
                <c:pt idx="154">
                  <c:v>4615.3999999999996</c:v>
                </c:pt>
                <c:pt idx="155">
                  <c:v>4615.5</c:v>
                </c:pt>
                <c:pt idx="156">
                  <c:v>4615.6000000000004</c:v>
                </c:pt>
                <c:pt idx="157">
                  <c:v>4615.7</c:v>
                </c:pt>
                <c:pt idx="158">
                  <c:v>4615.8</c:v>
                </c:pt>
                <c:pt idx="159">
                  <c:v>4615.8999999999996</c:v>
                </c:pt>
                <c:pt idx="160">
                  <c:v>4616</c:v>
                </c:pt>
                <c:pt idx="161">
                  <c:v>4616.1000000000004</c:v>
                </c:pt>
                <c:pt idx="162">
                  <c:v>4616.2</c:v>
                </c:pt>
                <c:pt idx="163">
                  <c:v>4616.3</c:v>
                </c:pt>
                <c:pt idx="164">
                  <c:v>4616.3999999999996</c:v>
                </c:pt>
                <c:pt idx="165">
                  <c:v>4616.5</c:v>
                </c:pt>
                <c:pt idx="166">
                  <c:v>4616.6000000000004</c:v>
                </c:pt>
                <c:pt idx="167">
                  <c:v>4616.7</c:v>
                </c:pt>
                <c:pt idx="168">
                  <c:v>4616.8</c:v>
                </c:pt>
                <c:pt idx="169">
                  <c:v>4616.8999999999996</c:v>
                </c:pt>
                <c:pt idx="170">
                  <c:v>4617</c:v>
                </c:pt>
                <c:pt idx="171">
                  <c:v>4617.1000000000004</c:v>
                </c:pt>
                <c:pt idx="172">
                  <c:v>4617.2</c:v>
                </c:pt>
                <c:pt idx="173">
                  <c:v>4617.3</c:v>
                </c:pt>
                <c:pt idx="174">
                  <c:v>4617.3999999999996</c:v>
                </c:pt>
                <c:pt idx="175">
                  <c:v>4617.5</c:v>
                </c:pt>
                <c:pt idx="176">
                  <c:v>4617.6000000000004</c:v>
                </c:pt>
                <c:pt idx="177">
                  <c:v>4617.7</c:v>
                </c:pt>
                <c:pt idx="178">
                  <c:v>4617.8</c:v>
                </c:pt>
                <c:pt idx="179">
                  <c:v>4617.8999999999996</c:v>
                </c:pt>
                <c:pt idx="180">
                  <c:v>4618</c:v>
                </c:pt>
                <c:pt idx="181">
                  <c:v>4618.1000000000004</c:v>
                </c:pt>
                <c:pt idx="182">
                  <c:v>4618.2</c:v>
                </c:pt>
                <c:pt idx="183">
                  <c:v>4618.3</c:v>
                </c:pt>
                <c:pt idx="184">
                  <c:v>4618.3999999999996</c:v>
                </c:pt>
                <c:pt idx="185">
                  <c:v>4618.5</c:v>
                </c:pt>
                <c:pt idx="186">
                  <c:v>4618.6000000000004</c:v>
                </c:pt>
                <c:pt idx="187">
                  <c:v>4618.7</c:v>
                </c:pt>
                <c:pt idx="188">
                  <c:v>4618.8</c:v>
                </c:pt>
                <c:pt idx="189">
                  <c:v>4618.8999999999996</c:v>
                </c:pt>
                <c:pt idx="190">
                  <c:v>4619</c:v>
                </c:pt>
                <c:pt idx="191">
                  <c:v>4619.1000000000004</c:v>
                </c:pt>
                <c:pt idx="192">
                  <c:v>4619.2</c:v>
                </c:pt>
                <c:pt idx="193">
                  <c:v>4619.3</c:v>
                </c:pt>
                <c:pt idx="194">
                  <c:v>4619.3999999999996</c:v>
                </c:pt>
                <c:pt idx="195">
                  <c:v>4619.5</c:v>
                </c:pt>
                <c:pt idx="196">
                  <c:v>4619.6000000000004</c:v>
                </c:pt>
                <c:pt idx="197">
                  <c:v>4619.7</c:v>
                </c:pt>
                <c:pt idx="198">
                  <c:v>4619.8</c:v>
                </c:pt>
                <c:pt idx="199">
                  <c:v>4619.8999999999996</c:v>
                </c:pt>
                <c:pt idx="200">
                  <c:v>4620</c:v>
                </c:pt>
                <c:pt idx="201">
                  <c:v>4620.1000000000004</c:v>
                </c:pt>
                <c:pt idx="202">
                  <c:v>4620.2</c:v>
                </c:pt>
                <c:pt idx="203">
                  <c:v>4620.3</c:v>
                </c:pt>
                <c:pt idx="204">
                  <c:v>4620.3999999999996</c:v>
                </c:pt>
                <c:pt idx="205">
                  <c:v>4620.5</c:v>
                </c:pt>
                <c:pt idx="206">
                  <c:v>4620.6000000000004</c:v>
                </c:pt>
                <c:pt idx="207">
                  <c:v>4620.7</c:v>
                </c:pt>
                <c:pt idx="208">
                  <c:v>4620.8</c:v>
                </c:pt>
                <c:pt idx="209">
                  <c:v>4620.8999999999996</c:v>
                </c:pt>
                <c:pt idx="210">
                  <c:v>4621</c:v>
                </c:pt>
                <c:pt idx="211">
                  <c:v>4621.1000000000004</c:v>
                </c:pt>
                <c:pt idx="212">
                  <c:v>4621.2</c:v>
                </c:pt>
                <c:pt idx="213">
                  <c:v>4621.3</c:v>
                </c:pt>
                <c:pt idx="214">
                  <c:v>4621.3999999999996</c:v>
                </c:pt>
                <c:pt idx="215">
                  <c:v>4621.5</c:v>
                </c:pt>
                <c:pt idx="216">
                  <c:v>4621.6000000000004</c:v>
                </c:pt>
                <c:pt idx="217">
                  <c:v>4621.7</c:v>
                </c:pt>
                <c:pt idx="218">
                  <c:v>4621.8</c:v>
                </c:pt>
                <c:pt idx="219">
                  <c:v>4621.8999999999996</c:v>
                </c:pt>
                <c:pt idx="220">
                  <c:v>4622</c:v>
                </c:pt>
                <c:pt idx="221">
                  <c:v>4622.1000000000004</c:v>
                </c:pt>
                <c:pt idx="222">
                  <c:v>4622.2</c:v>
                </c:pt>
                <c:pt idx="223">
                  <c:v>4622.3</c:v>
                </c:pt>
                <c:pt idx="224">
                  <c:v>4622.3999999999996</c:v>
                </c:pt>
                <c:pt idx="225">
                  <c:v>4622.5</c:v>
                </c:pt>
                <c:pt idx="226">
                  <c:v>4622.6000000000004</c:v>
                </c:pt>
                <c:pt idx="227">
                  <c:v>4622.7</c:v>
                </c:pt>
                <c:pt idx="228">
                  <c:v>4622.8</c:v>
                </c:pt>
                <c:pt idx="229">
                  <c:v>4622.8999999999996</c:v>
                </c:pt>
                <c:pt idx="230">
                  <c:v>4623</c:v>
                </c:pt>
                <c:pt idx="231">
                  <c:v>4623.1000000000004</c:v>
                </c:pt>
                <c:pt idx="232">
                  <c:v>4623.2</c:v>
                </c:pt>
                <c:pt idx="233">
                  <c:v>4623.3</c:v>
                </c:pt>
                <c:pt idx="234">
                  <c:v>4623.3999999999996</c:v>
                </c:pt>
                <c:pt idx="235">
                  <c:v>4623.5</c:v>
                </c:pt>
                <c:pt idx="236">
                  <c:v>4623.6000000000004</c:v>
                </c:pt>
                <c:pt idx="237">
                  <c:v>4623.7</c:v>
                </c:pt>
                <c:pt idx="238">
                  <c:v>4623.8</c:v>
                </c:pt>
                <c:pt idx="239">
                  <c:v>4623.8999999999996</c:v>
                </c:pt>
                <c:pt idx="240">
                  <c:v>4624</c:v>
                </c:pt>
                <c:pt idx="241">
                  <c:v>4624.1000000000004</c:v>
                </c:pt>
                <c:pt idx="242">
                  <c:v>4624.2</c:v>
                </c:pt>
                <c:pt idx="243">
                  <c:v>4624.3</c:v>
                </c:pt>
                <c:pt idx="244">
                  <c:v>4624.3999999999996</c:v>
                </c:pt>
                <c:pt idx="245">
                  <c:v>4624.5</c:v>
                </c:pt>
                <c:pt idx="246">
                  <c:v>4624.6000000000004</c:v>
                </c:pt>
                <c:pt idx="247">
                  <c:v>4624.7</c:v>
                </c:pt>
                <c:pt idx="248">
                  <c:v>4624.8</c:v>
                </c:pt>
                <c:pt idx="249">
                  <c:v>4624.8999999999996</c:v>
                </c:pt>
                <c:pt idx="250">
                  <c:v>4625</c:v>
                </c:pt>
                <c:pt idx="251">
                  <c:v>4625.1000000000004</c:v>
                </c:pt>
                <c:pt idx="252">
                  <c:v>4625.2</c:v>
                </c:pt>
                <c:pt idx="253">
                  <c:v>4625.3</c:v>
                </c:pt>
                <c:pt idx="254">
                  <c:v>4625.3999999999996</c:v>
                </c:pt>
                <c:pt idx="255">
                  <c:v>4625.5</c:v>
                </c:pt>
                <c:pt idx="256">
                  <c:v>4625.6000000000004</c:v>
                </c:pt>
                <c:pt idx="257">
                  <c:v>4625.7</c:v>
                </c:pt>
                <c:pt idx="258">
                  <c:v>4625.8</c:v>
                </c:pt>
                <c:pt idx="259">
                  <c:v>4625.8999999999996</c:v>
                </c:pt>
                <c:pt idx="260">
                  <c:v>4626</c:v>
                </c:pt>
                <c:pt idx="261">
                  <c:v>4626.1000000000004</c:v>
                </c:pt>
                <c:pt idx="262">
                  <c:v>4626.2</c:v>
                </c:pt>
                <c:pt idx="263">
                  <c:v>4626.3</c:v>
                </c:pt>
                <c:pt idx="264">
                  <c:v>4626.3999999999996</c:v>
                </c:pt>
                <c:pt idx="265">
                  <c:v>4626.5</c:v>
                </c:pt>
                <c:pt idx="266">
                  <c:v>4626.6000000000004</c:v>
                </c:pt>
                <c:pt idx="267">
                  <c:v>4626.7</c:v>
                </c:pt>
                <c:pt idx="268">
                  <c:v>4626.8</c:v>
                </c:pt>
                <c:pt idx="269">
                  <c:v>4626.8999999999996</c:v>
                </c:pt>
                <c:pt idx="270">
                  <c:v>4627</c:v>
                </c:pt>
                <c:pt idx="271">
                  <c:v>4627.1000000000004</c:v>
                </c:pt>
                <c:pt idx="272">
                  <c:v>4627.2</c:v>
                </c:pt>
                <c:pt idx="273">
                  <c:v>4627.3</c:v>
                </c:pt>
                <c:pt idx="274">
                  <c:v>4627.3999999999996</c:v>
                </c:pt>
                <c:pt idx="275">
                  <c:v>4627.5</c:v>
                </c:pt>
                <c:pt idx="276">
                  <c:v>4627.6000000000004</c:v>
                </c:pt>
                <c:pt idx="277">
                  <c:v>4627.7</c:v>
                </c:pt>
                <c:pt idx="278">
                  <c:v>4627.8</c:v>
                </c:pt>
                <c:pt idx="279">
                  <c:v>4627.8999999999996</c:v>
                </c:pt>
                <c:pt idx="280">
                  <c:v>4628</c:v>
                </c:pt>
                <c:pt idx="281">
                  <c:v>4628.1000000000004</c:v>
                </c:pt>
                <c:pt idx="282">
                  <c:v>4628.2</c:v>
                </c:pt>
                <c:pt idx="283">
                  <c:v>4628.3</c:v>
                </c:pt>
                <c:pt idx="284">
                  <c:v>4628.3999999999996</c:v>
                </c:pt>
                <c:pt idx="285">
                  <c:v>4628.5</c:v>
                </c:pt>
                <c:pt idx="286">
                  <c:v>4628.6000000000004</c:v>
                </c:pt>
                <c:pt idx="287">
                  <c:v>4628.7</c:v>
                </c:pt>
                <c:pt idx="288">
                  <c:v>4628.8</c:v>
                </c:pt>
                <c:pt idx="289">
                  <c:v>4628.9000000000005</c:v>
                </c:pt>
                <c:pt idx="290">
                  <c:v>4629.0000000000009</c:v>
                </c:pt>
                <c:pt idx="291">
                  <c:v>4629.1000000000013</c:v>
                </c:pt>
                <c:pt idx="292">
                  <c:v>4629.2000000000016</c:v>
                </c:pt>
                <c:pt idx="293">
                  <c:v>4629.300000000002</c:v>
                </c:pt>
                <c:pt idx="294">
                  <c:v>4629.4000000000024</c:v>
                </c:pt>
                <c:pt idx="295">
                  <c:v>4629.5000000000027</c:v>
                </c:pt>
                <c:pt idx="296">
                  <c:v>4629.6000000000031</c:v>
                </c:pt>
                <c:pt idx="297">
                  <c:v>4629.7000000000035</c:v>
                </c:pt>
                <c:pt idx="298">
                  <c:v>4629.8000000000038</c:v>
                </c:pt>
                <c:pt idx="299">
                  <c:v>4629.9000000000042</c:v>
                </c:pt>
                <c:pt idx="300">
                  <c:v>4630.0000000000045</c:v>
                </c:pt>
                <c:pt idx="301">
                  <c:v>4630.1000000000049</c:v>
                </c:pt>
                <c:pt idx="302">
                  <c:v>4630.2</c:v>
                </c:pt>
                <c:pt idx="303">
                  <c:v>4630.3</c:v>
                </c:pt>
                <c:pt idx="304">
                  <c:v>4630.3999999999996</c:v>
                </c:pt>
                <c:pt idx="305">
                  <c:v>4630.5</c:v>
                </c:pt>
                <c:pt idx="306">
                  <c:v>4630.6000000000004</c:v>
                </c:pt>
                <c:pt idx="307">
                  <c:v>4630.7</c:v>
                </c:pt>
                <c:pt idx="308">
                  <c:v>4630.8</c:v>
                </c:pt>
                <c:pt idx="309">
                  <c:v>4630.8999999999996</c:v>
                </c:pt>
                <c:pt idx="310">
                  <c:v>4631</c:v>
                </c:pt>
                <c:pt idx="311">
                  <c:v>4631.1000000000004</c:v>
                </c:pt>
                <c:pt idx="312">
                  <c:v>4631.2</c:v>
                </c:pt>
                <c:pt idx="313">
                  <c:v>4631.3</c:v>
                </c:pt>
                <c:pt idx="314">
                  <c:v>4631.3999999999996</c:v>
                </c:pt>
                <c:pt idx="315">
                  <c:v>4631.5</c:v>
                </c:pt>
                <c:pt idx="316">
                  <c:v>4631.6000000000004</c:v>
                </c:pt>
                <c:pt idx="317">
                  <c:v>4631.7</c:v>
                </c:pt>
                <c:pt idx="318">
                  <c:v>4631.8</c:v>
                </c:pt>
                <c:pt idx="319">
                  <c:v>4631.8999999999996</c:v>
                </c:pt>
                <c:pt idx="320">
                  <c:v>4632</c:v>
                </c:pt>
                <c:pt idx="321">
                  <c:v>4632.1000000000004</c:v>
                </c:pt>
                <c:pt idx="322">
                  <c:v>4632.2</c:v>
                </c:pt>
                <c:pt idx="323">
                  <c:v>4632.3</c:v>
                </c:pt>
                <c:pt idx="324">
                  <c:v>4632.3999999999996</c:v>
                </c:pt>
                <c:pt idx="325">
                  <c:v>4632.5</c:v>
                </c:pt>
                <c:pt idx="326">
                  <c:v>4632.6000000000004</c:v>
                </c:pt>
                <c:pt idx="327">
                  <c:v>4632.7</c:v>
                </c:pt>
                <c:pt idx="328">
                  <c:v>4632.8</c:v>
                </c:pt>
                <c:pt idx="329">
                  <c:v>4632.8999999999996</c:v>
                </c:pt>
                <c:pt idx="330">
                  <c:v>4633</c:v>
                </c:pt>
                <c:pt idx="331">
                  <c:v>4633.1000000000004</c:v>
                </c:pt>
                <c:pt idx="332">
                  <c:v>4633.2</c:v>
                </c:pt>
                <c:pt idx="333">
                  <c:v>4633.3</c:v>
                </c:pt>
                <c:pt idx="334">
                  <c:v>4633.3999999999996</c:v>
                </c:pt>
                <c:pt idx="335">
                  <c:v>4633.5</c:v>
                </c:pt>
                <c:pt idx="336">
                  <c:v>4633.6000000000004</c:v>
                </c:pt>
                <c:pt idx="337">
                  <c:v>4633.7</c:v>
                </c:pt>
                <c:pt idx="338">
                  <c:v>4633.8</c:v>
                </c:pt>
                <c:pt idx="339">
                  <c:v>4633.8999999999996</c:v>
                </c:pt>
                <c:pt idx="340">
                  <c:v>4634</c:v>
                </c:pt>
                <c:pt idx="341">
                  <c:v>4634.1000000000004</c:v>
                </c:pt>
                <c:pt idx="342">
                  <c:v>4634.2</c:v>
                </c:pt>
                <c:pt idx="343">
                  <c:v>4634.3</c:v>
                </c:pt>
                <c:pt idx="344">
                  <c:v>4634.3999999999996</c:v>
                </c:pt>
                <c:pt idx="345">
                  <c:v>4634.5</c:v>
                </c:pt>
                <c:pt idx="346">
                  <c:v>4634.6000000000004</c:v>
                </c:pt>
                <c:pt idx="347">
                  <c:v>4634.7</c:v>
                </c:pt>
                <c:pt idx="348">
                  <c:v>4634.8</c:v>
                </c:pt>
                <c:pt idx="349">
                  <c:v>4634.8999999999996</c:v>
                </c:pt>
                <c:pt idx="350">
                  <c:v>4635</c:v>
                </c:pt>
                <c:pt idx="351">
                  <c:v>4635.1000000000004</c:v>
                </c:pt>
                <c:pt idx="352">
                  <c:v>4635.2</c:v>
                </c:pt>
                <c:pt idx="353">
                  <c:v>4635.3</c:v>
                </c:pt>
                <c:pt idx="354">
                  <c:v>4635.3999999999996</c:v>
                </c:pt>
                <c:pt idx="355">
                  <c:v>4635.5</c:v>
                </c:pt>
                <c:pt idx="356">
                  <c:v>4635.6000000000004</c:v>
                </c:pt>
                <c:pt idx="357">
                  <c:v>4635.7</c:v>
                </c:pt>
                <c:pt idx="358">
                  <c:v>4635.8</c:v>
                </c:pt>
                <c:pt idx="359">
                  <c:v>4635.8999999999996</c:v>
                </c:pt>
                <c:pt idx="360">
                  <c:v>4636</c:v>
                </c:pt>
                <c:pt idx="361">
                  <c:v>4636.1000000000004</c:v>
                </c:pt>
                <c:pt idx="362">
                  <c:v>4636.2</c:v>
                </c:pt>
                <c:pt idx="363">
                  <c:v>4636.3</c:v>
                </c:pt>
                <c:pt idx="364">
                  <c:v>4636.3999999999996</c:v>
                </c:pt>
                <c:pt idx="365">
                  <c:v>4636.5</c:v>
                </c:pt>
                <c:pt idx="366">
                  <c:v>4636.6000000000004</c:v>
                </c:pt>
                <c:pt idx="367">
                  <c:v>4636.7</c:v>
                </c:pt>
                <c:pt idx="368">
                  <c:v>4636.8</c:v>
                </c:pt>
                <c:pt idx="369">
                  <c:v>4636.8999999999996</c:v>
                </c:pt>
                <c:pt idx="370">
                  <c:v>4637</c:v>
                </c:pt>
                <c:pt idx="371">
                  <c:v>4637.1000000000004</c:v>
                </c:pt>
                <c:pt idx="372">
                  <c:v>4637.2</c:v>
                </c:pt>
                <c:pt idx="373">
                  <c:v>4637.3</c:v>
                </c:pt>
                <c:pt idx="374">
                  <c:v>4637.3999999999996</c:v>
                </c:pt>
                <c:pt idx="375">
                  <c:v>4637.5</c:v>
                </c:pt>
                <c:pt idx="376">
                  <c:v>4637.6000000000004</c:v>
                </c:pt>
                <c:pt idx="377">
                  <c:v>4637.7</c:v>
                </c:pt>
                <c:pt idx="378">
                  <c:v>4637.8</c:v>
                </c:pt>
                <c:pt idx="379">
                  <c:v>4637.8999999999996</c:v>
                </c:pt>
                <c:pt idx="380">
                  <c:v>4638</c:v>
                </c:pt>
                <c:pt idx="381">
                  <c:v>4638.1000000000004</c:v>
                </c:pt>
                <c:pt idx="382">
                  <c:v>4638.2</c:v>
                </c:pt>
                <c:pt idx="383">
                  <c:v>4638.3</c:v>
                </c:pt>
                <c:pt idx="384">
                  <c:v>4638.3999999999996</c:v>
                </c:pt>
                <c:pt idx="385">
                  <c:v>4638.5</c:v>
                </c:pt>
                <c:pt idx="386">
                  <c:v>4638.6000000000004</c:v>
                </c:pt>
                <c:pt idx="387">
                  <c:v>4638.7</c:v>
                </c:pt>
                <c:pt idx="388">
                  <c:v>4638.8</c:v>
                </c:pt>
                <c:pt idx="389">
                  <c:v>4638.8999999999996</c:v>
                </c:pt>
                <c:pt idx="390">
                  <c:v>4639</c:v>
                </c:pt>
                <c:pt idx="391">
                  <c:v>4639.1000000000004</c:v>
                </c:pt>
                <c:pt idx="392">
                  <c:v>4639.2</c:v>
                </c:pt>
                <c:pt idx="393">
                  <c:v>4639.3</c:v>
                </c:pt>
                <c:pt idx="394">
                  <c:v>4639.3999999999996</c:v>
                </c:pt>
                <c:pt idx="395">
                  <c:v>4639.5</c:v>
                </c:pt>
                <c:pt idx="396">
                  <c:v>4639.6000000000004</c:v>
                </c:pt>
                <c:pt idx="397">
                  <c:v>4639.7</c:v>
                </c:pt>
                <c:pt idx="398">
                  <c:v>4639.8</c:v>
                </c:pt>
                <c:pt idx="399">
                  <c:v>4639.8999999999996</c:v>
                </c:pt>
                <c:pt idx="400">
                  <c:v>4640</c:v>
                </c:pt>
                <c:pt idx="401">
                  <c:v>4640.1000000000004</c:v>
                </c:pt>
                <c:pt idx="402">
                  <c:v>4640.2</c:v>
                </c:pt>
                <c:pt idx="403">
                  <c:v>4640.3</c:v>
                </c:pt>
                <c:pt idx="404">
                  <c:v>4640.3999999999996</c:v>
                </c:pt>
                <c:pt idx="405">
                  <c:v>4640.5</c:v>
                </c:pt>
                <c:pt idx="406">
                  <c:v>4640.6000000000004</c:v>
                </c:pt>
                <c:pt idx="407">
                  <c:v>4640.7</c:v>
                </c:pt>
                <c:pt idx="408">
                  <c:v>4640.8</c:v>
                </c:pt>
                <c:pt idx="409">
                  <c:v>4640.8999999999996</c:v>
                </c:pt>
                <c:pt idx="410">
                  <c:v>4641</c:v>
                </c:pt>
                <c:pt idx="411">
                  <c:v>4641.1000000000004</c:v>
                </c:pt>
                <c:pt idx="412">
                  <c:v>4641.2</c:v>
                </c:pt>
                <c:pt idx="413">
                  <c:v>4641.3</c:v>
                </c:pt>
                <c:pt idx="414">
                  <c:v>4641.3999999999996</c:v>
                </c:pt>
                <c:pt idx="415">
                  <c:v>4641.5</c:v>
                </c:pt>
                <c:pt idx="416">
                  <c:v>4641.6000000000004</c:v>
                </c:pt>
                <c:pt idx="417">
                  <c:v>4641.7</c:v>
                </c:pt>
                <c:pt idx="418">
                  <c:v>4641.8</c:v>
                </c:pt>
                <c:pt idx="419">
                  <c:v>4641.8999999999996</c:v>
                </c:pt>
                <c:pt idx="420">
                  <c:v>4642</c:v>
                </c:pt>
                <c:pt idx="421">
                  <c:v>4642.1000000000004</c:v>
                </c:pt>
                <c:pt idx="422">
                  <c:v>4642.2</c:v>
                </c:pt>
                <c:pt idx="423">
                  <c:v>4642.3</c:v>
                </c:pt>
                <c:pt idx="424">
                  <c:v>4642.3999999999996</c:v>
                </c:pt>
                <c:pt idx="425">
                  <c:v>4642.5</c:v>
                </c:pt>
                <c:pt idx="426">
                  <c:v>4642.6000000000004</c:v>
                </c:pt>
                <c:pt idx="427">
                  <c:v>4642.7</c:v>
                </c:pt>
                <c:pt idx="428">
                  <c:v>4642.8</c:v>
                </c:pt>
                <c:pt idx="429">
                  <c:v>4642.8999999999996</c:v>
                </c:pt>
                <c:pt idx="430">
                  <c:v>4643</c:v>
                </c:pt>
                <c:pt idx="431">
                  <c:v>4643.1000000000004</c:v>
                </c:pt>
                <c:pt idx="432">
                  <c:v>4643.2</c:v>
                </c:pt>
                <c:pt idx="433">
                  <c:v>4643.3</c:v>
                </c:pt>
                <c:pt idx="434">
                  <c:v>4643.3999999999996</c:v>
                </c:pt>
                <c:pt idx="435">
                  <c:v>4643.5</c:v>
                </c:pt>
                <c:pt idx="436">
                  <c:v>4643.6000000000004</c:v>
                </c:pt>
                <c:pt idx="437">
                  <c:v>4643.7</c:v>
                </c:pt>
                <c:pt idx="438">
                  <c:v>4643.8</c:v>
                </c:pt>
                <c:pt idx="439">
                  <c:v>4643.8999999999996</c:v>
                </c:pt>
                <c:pt idx="440">
                  <c:v>4644</c:v>
                </c:pt>
                <c:pt idx="441">
                  <c:v>4644.1000000000004</c:v>
                </c:pt>
                <c:pt idx="442">
                  <c:v>4644.2</c:v>
                </c:pt>
                <c:pt idx="443">
                  <c:v>4644.3</c:v>
                </c:pt>
                <c:pt idx="444">
                  <c:v>4644.3999999999996</c:v>
                </c:pt>
                <c:pt idx="445">
                  <c:v>4644.5</c:v>
                </c:pt>
                <c:pt idx="446">
                  <c:v>4644.6000000000004</c:v>
                </c:pt>
                <c:pt idx="447">
                  <c:v>4644.7</c:v>
                </c:pt>
                <c:pt idx="448">
                  <c:v>4644.8</c:v>
                </c:pt>
                <c:pt idx="449">
                  <c:v>4644.8999999999996</c:v>
                </c:pt>
                <c:pt idx="450">
                  <c:v>4645</c:v>
                </c:pt>
                <c:pt idx="451">
                  <c:v>4645.1000000000004</c:v>
                </c:pt>
                <c:pt idx="452">
                  <c:v>4645.2</c:v>
                </c:pt>
                <c:pt idx="453">
                  <c:v>4645.3</c:v>
                </c:pt>
                <c:pt idx="454">
                  <c:v>4645.3999999999996</c:v>
                </c:pt>
                <c:pt idx="455">
                  <c:v>4645.5</c:v>
                </c:pt>
                <c:pt idx="456">
                  <c:v>4645.6000000000004</c:v>
                </c:pt>
                <c:pt idx="457">
                  <c:v>4645.7</c:v>
                </c:pt>
                <c:pt idx="458">
                  <c:v>4645.8</c:v>
                </c:pt>
                <c:pt idx="459">
                  <c:v>4645.8999999999996</c:v>
                </c:pt>
                <c:pt idx="460">
                  <c:v>4646</c:v>
                </c:pt>
                <c:pt idx="461">
                  <c:v>4646.1000000000004</c:v>
                </c:pt>
                <c:pt idx="462">
                  <c:v>4646.2</c:v>
                </c:pt>
                <c:pt idx="463">
                  <c:v>4646.3</c:v>
                </c:pt>
                <c:pt idx="464">
                  <c:v>4646.3999999999996</c:v>
                </c:pt>
                <c:pt idx="465">
                  <c:v>4646.5</c:v>
                </c:pt>
                <c:pt idx="466">
                  <c:v>4646.6000000000004</c:v>
                </c:pt>
                <c:pt idx="467">
                  <c:v>4646.7</c:v>
                </c:pt>
                <c:pt idx="468">
                  <c:v>4646.8</c:v>
                </c:pt>
                <c:pt idx="469">
                  <c:v>4646.8999999999996</c:v>
                </c:pt>
                <c:pt idx="470">
                  <c:v>4647</c:v>
                </c:pt>
                <c:pt idx="471">
                  <c:v>4647.1000000000004</c:v>
                </c:pt>
                <c:pt idx="472">
                  <c:v>4647.2</c:v>
                </c:pt>
                <c:pt idx="473">
                  <c:v>4647.3</c:v>
                </c:pt>
                <c:pt idx="474">
                  <c:v>4647.3999999999996</c:v>
                </c:pt>
                <c:pt idx="475">
                  <c:v>4647.5</c:v>
                </c:pt>
                <c:pt idx="476">
                  <c:v>4647.6000000000004</c:v>
                </c:pt>
                <c:pt idx="477">
                  <c:v>4647.7</c:v>
                </c:pt>
                <c:pt idx="478">
                  <c:v>4647.8</c:v>
                </c:pt>
                <c:pt idx="479">
                  <c:v>4647.8999999999996</c:v>
                </c:pt>
                <c:pt idx="480">
                  <c:v>4648</c:v>
                </c:pt>
                <c:pt idx="481">
                  <c:v>4648.1000000000004</c:v>
                </c:pt>
                <c:pt idx="482">
                  <c:v>4648.2</c:v>
                </c:pt>
                <c:pt idx="483">
                  <c:v>4648.3</c:v>
                </c:pt>
                <c:pt idx="484">
                  <c:v>4648.3999999999996</c:v>
                </c:pt>
                <c:pt idx="485">
                  <c:v>4648.5</c:v>
                </c:pt>
                <c:pt idx="486">
                  <c:v>4648.6000000000004</c:v>
                </c:pt>
                <c:pt idx="487">
                  <c:v>4648.7</c:v>
                </c:pt>
                <c:pt idx="488">
                  <c:v>4648.8</c:v>
                </c:pt>
                <c:pt idx="489">
                  <c:v>4648.8999999999996</c:v>
                </c:pt>
                <c:pt idx="490">
                  <c:v>4649</c:v>
                </c:pt>
                <c:pt idx="491">
                  <c:v>4649.1000000000004</c:v>
                </c:pt>
                <c:pt idx="492">
                  <c:v>4649.2</c:v>
                </c:pt>
                <c:pt idx="493">
                  <c:v>4649.3</c:v>
                </c:pt>
                <c:pt idx="494">
                  <c:v>4649.3999999999996</c:v>
                </c:pt>
                <c:pt idx="495">
                  <c:v>4649.5</c:v>
                </c:pt>
                <c:pt idx="496">
                  <c:v>4649.6000000000004</c:v>
                </c:pt>
                <c:pt idx="497">
                  <c:v>4649.7</c:v>
                </c:pt>
                <c:pt idx="498">
                  <c:v>4649.8</c:v>
                </c:pt>
                <c:pt idx="499">
                  <c:v>4649.8999999999996</c:v>
                </c:pt>
                <c:pt idx="500">
                  <c:v>4650</c:v>
                </c:pt>
                <c:pt idx="501">
                  <c:v>4650.1000000000004</c:v>
                </c:pt>
                <c:pt idx="502">
                  <c:v>4650.2</c:v>
                </c:pt>
                <c:pt idx="503">
                  <c:v>4650.3</c:v>
                </c:pt>
                <c:pt idx="504">
                  <c:v>4650.3999999999996</c:v>
                </c:pt>
                <c:pt idx="505">
                  <c:v>4650.5</c:v>
                </c:pt>
                <c:pt idx="506">
                  <c:v>4650.6000000000004</c:v>
                </c:pt>
                <c:pt idx="507">
                  <c:v>4650.7</c:v>
                </c:pt>
                <c:pt idx="508">
                  <c:v>4650.8</c:v>
                </c:pt>
                <c:pt idx="509">
                  <c:v>4650.8999999999996</c:v>
                </c:pt>
                <c:pt idx="510">
                  <c:v>4651</c:v>
                </c:pt>
                <c:pt idx="511">
                  <c:v>4651.1000000000004</c:v>
                </c:pt>
                <c:pt idx="512">
                  <c:v>4651.2</c:v>
                </c:pt>
                <c:pt idx="513">
                  <c:v>4651.3</c:v>
                </c:pt>
                <c:pt idx="514">
                  <c:v>4651.3999999999996</c:v>
                </c:pt>
                <c:pt idx="515">
                  <c:v>4651.5</c:v>
                </c:pt>
                <c:pt idx="516">
                  <c:v>4651.6000000000004</c:v>
                </c:pt>
                <c:pt idx="517">
                  <c:v>4651.7</c:v>
                </c:pt>
                <c:pt idx="518">
                  <c:v>4651.8</c:v>
                </c:pt>
                <c:pt idx="519">
                  <c:v>4651.8999999999996</c:v>
                </c:pt>
                <c:pt idx="520">
                  <c:v>4652</c:v>
                </c:pt>
                <c:pt idx="521">
                  <c:v>4652.1000000000004</c:v>
                </c:pt>
                <c:pt idx="522">
                  <c:v>4652.2</c:v>
                </c:pt>
                <c:pt idx="523">
                  <c:v>4652.3</c:v>
                </c:pt>
                <c:pt idx="524">
                  <c:v>4652.3999999999996</c:v>
                </c:pt>
                <c:pt idx="525">
                  <c:v>4652.5</c:v>
                </c:pt>
                <c:pt idx="526">
                  <c:v>4652.6000000000004</c:v>
                </c:pt>
                <c:pt idx="527">
                  <c:v>4652.7</c:v>
                </c:pt>
                <c:pt idx="528">
                  <c:v>4652.8</c:v>
                </c:pt>
                <c:pt idx="529">
                  <c:v>4652.8999999999996</c:v>
                </c:pt>
                <c:pt idx="530">
                  <c:v>4653</c:v>
                </c:pt>
                <c:pt idx="531">
                  <c:v>4653.1000000000004</c:v>
                </c:pt>
                <c:pt idx="532">
                  <c:v>4653.2</c:v>
                </c:pt>
                <c:pt idx="533">
                  <c:v>4653.3</c:v>
                </c:pt>
                <c:pt idx="534">
                  <c:v>4653.3999999999996</c:v>
                </c:pt>
                <c:pt idx="535">
                  <c:v>4653.5</c:v>
                </c:pt>
                <c:pt idx="536">
                  <c:v>4653.6000000000004</c:v>
                </c:pt>
                <c:pt idx="537">
                  <c:v>4653.7</c:v>
                </c:pt>
                <c:pt idx="538">
                  <c:v>4653.8</c:v>
                </c:pt>
                <c:pt idx="539">
                  <c:v>4653.8999999999996</c:v>
                </c:pt>
                <c:pt idx="540">
                  <c:v>4654</c:v>
                </c:pt>
                <c:pt idx="541">
                  <c:v>4654.1000000000004</c:v>
                </c:pt>
                <c:pt idx="542">
                  <c:v>4654.2</c:v>
                </c:pt>
                <c:pt idx="543">
                  <c:v>4654.3</c:v>
                </c:pt>
                <c:pt idx="544">
                  <c:v>4654.3999999999996</c:v>
                </c:pt>
                <c:pt idx="545">
                  <c:v>4654.5</c:v>
                </c:pt>
                <c:pt idx="546">
                  <c:v>4654.6000000000004</c:v>
                </c:pt>
                <c:pt idx="547">
                  <c:v>4654.7</c:v>
                </c:pt>
                <c:pt idx="548">
                  <c:v>4654.8</c:v>
                </c:pt>
                <c:pt idx="549">
                  <c:v>4654.8999999999996</c:v>
                </c:pt>
                <c:pt idx="550">
                  <c:v>4655</c:v>
                </c:pt>
                <c:pt idx="551">
                  <c:v>4655.1000000000004</c:v>
                </c:pt>
                <c:pt idx="552">
                  <c:v>4655.2</c:v>
                </c:pt>
                <c:pt idx="553">
                  <c:v>4655.3</c:v>
                </c:pt>
                <c:pt idx="554">
                  <c:v>4655.3999999999996</c:v>
                </c:pt>
                <c:pt idx="555">
                  <c:v>4655.5</c:v>
                </c:pt>
                <c:pt idx="556">
                  <c:v>4655.6000000000004</c:v>
                </c:pt>
                <c:pt idx="557">
                  <c:v>4655.7</c:v>
                </c:pt>
                <c:pt idx="558">
                  <c:v>4655.8</c:v>
                </c:pt>
                <c:pt idx="559">
                  <c:v>4655.8999999999996</c:v>
                </c:pt>
                <c:pt idx="560">
                  <c:v>4656</c:v>
                </c:pt>
                <c:pt idx="561">
                  <c:v>4656.1000000000004</c:v>
                </c:pt>
                <c:pt idx="562">
                  <c:v>4656.2</c:v>
                </c:pt>
                <c:pt idx="563">
                  <c:v>4656.3</c:v>
                </c:pt>
                <c:pt idx="564">
                  <c:v>4656.3999999999996</c:v>
                </c:pt>
                <c:pt idx="565">
                  <c:v>4656.5</c:v>
                </c:pt>
                <c:pt idx="566">
                  <c:v>4656.6000000000004</c:v>
                </c:pt>
                <c:pt idx="567">
                  <c:v>4656.7</c:v>
                </c:pt>
                <c:pt idx="568">
                  <c:v>4656.8</c:v>
                </c:pt>
                <c:pt idx="569">
                  <c:v>4656.8999999999996</c:v>
                </c:pt>
                <c:pt idx="570">
                  <c:v>4657</c:v>
                </c:pt>
                <c:pt idx="571">
                  <c:v>4657.1000000000004</c:v>
                </c:pt>
                <c:pt idx="572">
                  <c:v>4657.2</c:v>
                </c:pt>
                <c:pt idx="573">
                  <c:v>4657.3</c:v>
                </c:pt>
                <c:pt idx="574">
                  <c:v>4657.3999999999996</c:v>
                </c:pt>
                <c:pt idx="575">
                  <c:v>4657.5</c:v>
                </c:pt>
                <c:pt idx="576">
                  <c:v>4657.6000000000004</c:v>
                </c:pt>
                <c:pt idx="577">
                  <c:v>4657.7000000000007</c:v>
                </c:pt>
                <c:pt idx="578">
                  <c:v>4657.8000000000011</c:v>
                </c:pt>
                <c:pt idx="579">
                  <c:v>4657.9000000000015</c:v>
                </c:pt>
                <c:pt idx="580">
                  <c:v>4658.0000000000018</c:v>
                </c:pt>
                <c:pt idx="581">
                  <c:v>4658.1000000000022</c:v>
                </c:pt>
                <c:pt idx="582">
                  <c:v>4658.2000000000025</c:v>
                </c:pt>
                <c:pt idx="583">
                  <c:v>4658.3000000000029</c:v>
                </c:pt>
                <c:pt idx="584">
                  <c:v>4658.4000000000033</c:v>
                </c:pt>
                <c:pt idx="585">
                  <c:v>4658.5000000000036</c:v>
                </c:pt>
                <c:pt idx="586">
                  <c:v>4658.600000000004</c:v>
                </c:pt>
                <c:pt idx="587">
                  <c:v>4658.7000000000044</c:v>
                </c:pt>
                <c:pt idx="588">
                  <c:v>4658.8000000000047</c:v>
                </c:pt>
                <c:pt idx="589">
                  <c:v>4658.8999999999996</c:v>
                </c:pt>
                <c:pt idx="590">
                  <c:v>4659</c:v>
                </c:pt>
                <c:pt idx="591">
                  <c:v>4659.1000000000004</c:v>
                </c:pt>
                <c:pt idx="592">
                  <c:v>4659.2</c:v>
                </c:pt>
                <c:pt idx="593">
                  <c:v>4659.3</c:v>
                </c:pt>
                <c:pt idx="594">
                  <c:v>4659.3999999999996</c:v>
                </c:pt>
                <c:pt idx="595">
                  <c:v>4659.5</c:v>
                </c:pt>
                <c:pt idx="596">
                  <c:v>4659.6000000000004</c:v>
                </c:pt>
                <c:pt idx="597">
                  <c:v>4659.7</c:v>
                </c:pt>
                <c:pt idx="598">
                  <c:v>4659.8</c:v>
                </c:pt>
                <c:pt idx="599">
                  <c:v>4659.8999999999996</c:v>
                </c:pt>
                <c:pt idx="600">
                  <c:v>4660</c:v>
                </c:pt>
                <c:pt idx="601">
                  <c:v>4660.1000000000004</c:v>
                </c:pt>
                <c:pt idx="602">
                  <c:v>4660.2</c:v>
                </c:pt>
                <c:pt idx="603">
                  <c:v>4660.3</c:v>
                </c:pt>
                <c:pt idx="604">
                  <c:v>4660.3999999999996</c:v>
                </c:pt>
                <c:pt idx="605">
                  <c:v>4660.5</c:v>
                </c:pt>
                <c:pt idx="606">
                  <c:v>4660.6000000000004</c:v>
                </c:pt>
                <c:pt idx="607">
                  <c:v>4660.7</c:v>
                </c:pt>
                <c:pt idx="608">
                  <c:v>4660.8</c:v>
                </c:pt>
                <c:pt idx="609">
                  <c:v>4660.8999999999996</c:v>
                </c:pt>
                <c:pt idx="610">
                  <c:v>4661</c:v>
                </c:pt>
                <c:pt idx="611">
                  <c:v>4661.1000000000004</c:v>
                </c:pt>
                <c:pt idx="612">
                  <c:v>4661.2</c:v>
                </c:pt>
                <c:pt idx="613">
                  <c:v>4661.3</c:v>
                </c:pt>
                <c:pt idx="614">
                  <c:v>4661.3999999999996</c:v>
                </c:pt>
                <c:pt idx="615">
                  <c:v>4661.5</c:v>
                </c:pt>
                <c:pt idx="616">
                  <c:v>4661.6000000000004</c:v>
                </c:pt>
                <c:pt idx="617">
                  <c:v>4661.7</c:v>
                </c:pt>
                <c:pt idx="618">
                  <c:v>4661.8</c:v>
                </c:pt>
                <c:pt idx="619">
                  <c:v>4661.8999999999996</c:v>
                </c:pt>
                <c:pt idx="620">
                  <c:v>4662</c:v>
                </c:pt>
                <c:pt idx="621">
                  <c:v>4662.1000000000004</c:v>
                </c:pt>
                <c:pt idx="622">
                  <c:v>4662.2</c:v>
                </c:pt>
                <c:pt idx="623">
                  <c:v>4662.3</c:v>
                </c:pt>
                <c:pt idx="624">
                  <c:v>4662.3999999999996</c:v>
                </c:pt>
                <c:pt idx="625">
                  <c:v>4662.5</c:v>
                </c:pt>
                <c:pt idx="626">
                  <c:v>4662.6000000000004</c:v>
                </c:pt>
                <c:pt idx="627">
                  <c:v>4662.7</c:v>
                </c:pt>
                <c:pt idx="628">
                  <c:v>4662.8</c:v>
                </c:pt>
                <c:pt idx="629">
                  <c:v>4662.8999999999996</c:v>
                </c:pt>
                <c:pt idx="630">
                  <c:v>4663</c:v>
                </c:pt>
                <c:pt idx="631">
                  <c:v>4663.1000000000004</c:v>
                </c:pt>
                <c:pt idx="632">
                  <c:v>4663.2</c:v>
                </c:pt>
                <c:pt idx="633">
                  <c:v>4663.3</c:v>
                </c:pt>
                <c:pt idx="634">
                  <c:v>4663.3999999999996</c:v>
                </c:pt>
                <c:pt idx="635">
                  <c:v>4663.5</c:v>
                </c:pt>
                <c:pt idx="636">
                  <c:v>4663.6000000000004</c:v>
                </c:pt>
                <c:pt idx="637">
                  <c:v>4663.7</c:v>
                </c:pt>
                <c:pt idx="638">
                  <c:v>4663.8</c:v>
                </c:pt>
                <c:pt idx="639">
                  <c:v>4663.8999999999996</c:v>
                </c:pt>
                <c:pt idx="640">
                  <c:v>4664</c:v>
                </c:pt>
                <c:pt idx="641">
                  <c:v>4664.1000000000004</c:v>
                </c:pt>
                <c:pt idx="642">
                  <c:v>4664.2</c:v>
                </c:pt>
                <c:pt idx="643">
                  <c:v>4664.3</c:v>
                </c:pt>
                <c:pt idx="644">
                  <c:v>4664.3999999999996</c:v>
                </c:pt>
                <c:pt idx="645">
                  <c:v>4664.5</c:v>
                </c:pt>
                <c:pt idx="646">
                  <c:v>4664.6000000000004</c:v>
                </c:pt>
                <c:pt idx="647">
                  <c:v>4664.7</c:v>
                </c:pt>
                <c:pt idx="648">
                  <c:v>4664.8</c:v>
                </c:pt>
                <c:pt idx="649">
                  <c:v>4664.8999999999996</c:v>
                </c:pt>
                <c:pt idx="650">
                  <c:v>4665</c:v>
                </c:pt>
                <c:pt idx="651">
                  <c:v>4665.1000000000004</c:v>
                </c:pt>
                <c:pt idx="652">
                  <c:v>4665.2</c:v>
                </c:pt>
                <c:pt idx="653">
                  <c:v>4665.3</c:v>
                </c:pt>
                <c:pt idx="654">
                  <c:v>4665.3999999999996</c:v>
                </c:pt>
                <c:pt idx="655">
                  <c:v>4665.5</c:v>
                </c:pt>
                <c:pt idx="656">
                  <c:v>4665.6000000000004</c:v>
                </c:pt>
                <c:pt idx="657">
                  <c:v>4665.7</c:v>
                </c:pt>
                <c:pt idx="658">
                  <c:v>4665.8</c:v>
                </c:pt>
                <c:pt idx="659">
                  <c:v>4665.8999999999996</c:v>
                </c:pt>
                <c:pt idx="660">
                  <c:v>4666</c:v>
                </c:pt>
                <c:pt idx="661">
                  <c:v>4666.1000000000004</c:v>
                </c:pt>
                <c:pt idx="662">
                  <c:v>4666.2</c:v>
                </c:pt>
                <c:pt idx="663">
                  <c:v>4666.3</c:v>
                </c:pt>
                <c:pt idx="664">
                  <c:v>4666.3999999999996</c:v>
                </c:pt>
                <c:pt idx="665">
                  <c:v>4666.5</c:v>
                </c:pt>
                <c:pt idx="666">
                  <c:v>4666.6000000000004</c:v>
                </c:pt>
                <c:pt idx="667">
                  <c:v>4666.7</c:v>
                </c:pt>
                <c:pt idx="668">
                  <c:v>4666.8</c:v>
                </c:pt>
                <c:pt idx="669">
                  <c:v>4666.8999999999996</c:v>
                </c:pt>
                <c:pt idx="670">
                  <c:v>4667</c:v>
                </c:pt>
                <c:pt idx="671">
                  <c:v>4667.1000000000004</c:v>
                </c:pt>
                <c:pt idx="672">
                  <c:v>4667.2</c:v>
                </c:pt>
                <c:pt idx="673">
                  <c:v>4667.3</c:v>
                </c:pt>
                <c:pt idx="674">
                  <c:v>4667.3999999999996</c:v>
                </c:pt>
                <c:pt idx="675">
                  <c:v>4667.5</c:v>
                </c:pt>
                <c:pt idx="676">
                  <c:v>4667.6000000000004</c:v>
                </c:pt>
                <c:pt idx="677">
                  <c:v>4667.7</c:v>
                </c:pt>
                <c:pt idx="678">
                  <c:v>4667.8</c:v>
                </c:pt>
                <c:pt idx="679">
                  <c:v>4667.8999999999996</c:v>
                </c:pt>
                <c:pt idx="680">
                  <c:v>4668</c:v>
                </c:pt>
                <c:pt idx="681">
                  <c:v>4668.1000000000004</c:v>
                </c:pt>
                <c:pt idx="682">
                  <c:v>4668.2</c:v>
                </c:pt>
                <c:pt idx="683">
                  <c:v>4668.3</c:v>
                </c:pt>
                <c:pt idx="684">
                  <c:v>4668.3999999999996</c:v>
                </c:pt>
                <c:pt idx="685">
                  <c:v>4668.5</c:v>
                </c:pt>
                <c:pt idx="686">
                  <c:v>4668.6000000000004</c:v>
                </c:pt>
                <c:pt idx="687">
                  <c:v>4668.7</c:v>
                </c:pt>
                <c:pt idx="688">
                  <c:v>4668.8</c:v>
                </c:pt>
                <c:pt idx="689">
                  <c:v>4668.8999999999996</c:v>
                </c:pt>
                <c:pt idx="690">
                  <c:v>4669</c:v>
                </c:pt>
                <c:pt idx="691">
                  <c:v>4669.1000000000004</c:v>
                </c:pt>
                <c:pt idx="692">
                  <c:v>4669.2</c:v>
                </c:pt>
                <c:pt idx="693">
                  <c:v>4669.3</c:v>
                </c:pt>
                <c:pt idx="694">
                  <c:v>4669.3999999999996</c:v>
                </c:pt>
                <c:pt idx="695">
                  <c:v>4669.5</c:v>
                </c:pt>
                <c:pt idx="696">
                  <c:v>4669.6000000000004</c:v>
                </c:pt>
                <c:pt idx="697">
                  <c:v>4669.7</c:v>
                </c:pt>
                <c:pt idx="698">
                  <c:v>4669.8</c:v>
                </c:pt>
                <c:pt idx="699">
                  <c:v>4669.8999999999996</c:v>
                </c:pt>
                <c:pt idx="700">
                  <c:v>4670</c:v>
                </c:pt>
                <c:pt idx="701">
                  <c:v>4670.1000000000004</c:v>
                </c:pt>
                <c:pt idx="702">
                  <c:v>4670.2</c:v>
                </c:pt>
                <c:pt idx="703">
                  <c:v>4670.3</c:v>
                </c:pt>
                <c:pt idx="704">
                  <c:v>4670.3999999999996</c:v>
                </c:pt>
                <c:pt idx="705">
                  <c:v>4670.5</c:v>
                </c:pt>
                <c:pt idx="706">
                  <c:v>4670.6000000000004</c:v>
                </c:pt>
                <c:pt idx="707">
                  <c:v>4670.7</c:v>
                </c:pt>
                <c:pt idx="708">
                  <c:v>4670.8</c:v>
                </c:pt>
                <c:pt idx="709">
                  <c:v>4670.8999999999996</c:v>
                </c:pt>
                <c:pt idx="710">
                  <c:v>4671</c:v>
                </c:pt>
                <c:pt idx="711">
                  <c:v>4671.1000000000004</c:v>
                </c:pt>
                <c:pt idx="712">
                  <c:v>4671.2</c:v>
                </c:pt>
                <c:pt idx="713">
                  <c:v>4671.3</c:v>
                </c:pt>
                <c:pt idx="714">
                  <c:v>4671.3999999999996</c:v>
                </c:pt>
                <c:pt idx="715">
                  <c:v>4671.5</c:v>
                </c:pt>
                <c:pt idx="716">
                  <c:v>4671.6000000000004</c:v>
                </c:pt>
                <c:pt idx="717">
                  <c:v>4671.7</c:v>
                </c:pt>
                <c:pt idx="718">
                  <c:v>4671.8</c:v>
                </c:pt>
                <c:pt idx="719">
                  <c:v>4671.8999999999996</c:v>
                </c:pt>
                <c:pt idx="720">
                  <c:v>4672</c:v>
                </c:pt>
                <c:pt idx="721">
                  <c:v>4672.1000000000004</c:v>
                </c:pt>
                <c:pt idx="722">
                  <c:v>4672.2</c:v>
                </c:pt>
                <c:pt idx="723">
                  <c:v>4672.3</c:v>
                </c:pt>
                <c:pt idx="724">
                  <c:v>4672.3999999999996</c:v>
                </c:pt>
                <c:pt idx="725">
                  <c:v>4672.5</c:v>
                </c:pt>
                <c:pt idx="726">
                  <c:v>4672.6000000000004</c:v>
                </c:pt>
                <c:pt idx="727">
                  <c:v>4672.7</c:v>
                </c:pt>
                <c:pt idx="728">
                  <c:v>4672.8</c:v>
                </c:pt>
                <c:pt idx="729">
                  <c:v>4672.8999999999996</c:v>
                </c:pt>
                <c:pt idx="730">
                  <c:v>4673</c:v>
                </c:pt>
              </c:numCache>
              <c:extLst xmlns:c15="http://schemas.microsoft.com/office/drawing/2012/chart"/>
            </c:numRef>
          </c:yVal>
          <c:smooth val="1"/>
          <c:extLst xmlns:c15="http://schemas.microsoft.com/office/drawing/2012/chart">
            <c:ext xmlns:c16="http://schemas.microsoft.com/office/drawing/2014/chart" uri="{C3380CC4-5D6E-409C-BE32-E72D297353CC}">
              <c16:uniqueId val="{00000000-98DE-3243-977D-D8DEA8DB09F1}"/>
            </c:ext>
          </c:extLst>
        </c:ser>
        <c:ser>
          <c:idx val="1"/>
          <c:order val="1"/>
          <c:tx>
            <c:strRef>
              <c:f>'Elevation-Area-Storage'!$C$4</c:f>
              <c:strCache>
                <c:ptCount val="1"/>
                <c:pt idx="0">
                  <c:v>Total Storage (ac-ft)</c:v>
                </c:pt>
              </c:strCache>
            </c:strRef>
          </c:tx>
          <c:spPr>
            <a:ln w="19050" cap="rnd">
              <a:solidFill>
                <a:schemeClr val="accent2"/>
              </a:solidFill>
              <a:round/>
            </a:ln>
            <a:effectLst/>
          </c:spPr>
          <c:marker>
            <c:symbol val="none"/>
          </c:marker>
          <c:xVal>
            <c:numRef>
              <c:f>'Elevation-Area-Storage'!$C$5:$C$735</c:f>
              <c:numCache>
                <c:formatCode>0.0</c:formatCode>
                <c:ptCount val="731"/>
                <c:pt idx="0">
                  <c:v>10</c:v>
                </c:pt>
                <c:pt idx="1">
                  <c:v>11.1</c:v>
                </c:pt>
                <c:pt idx="2">
                  <c:v>12.2</c:v>
                </c:pt>
                <c:pt idx="3">
                  <c:v>13.3</c:v>
                </c:pt>
                <c:pt idx="4">
                  <c:v>14.5</c:v>
                </c:pt>
                <c:pt idx="5">
                  <c:v>15.8</c:v>
                </c:pt>
                <c:pt idx="6">
                  <c:v>17.100000000000001</c:v>
                </c:pt>
                <c:pt idx="7">
                  <c:v>18.5</c:v>
                </c:pt>
                <c:pt idx="8">
                  <c:v>19.899999999999999</c:v>
                </c:pt>
                <c:pt idx="9">
                  <c:v>21.4</c:v>
                </c:pt>
                <c:pt idx="10">
                  <c:v>23</c:v>
                </c:pt>
                <c:pt idx="11">
                  <c:v>24.6</c:v>
                </c:pt>
                <c:pt idx="12">
                  <c:v>26.4</c:v>
                </c:pt>
                <c:pt idx="13">
                  <c:v>28.2</c:v>
                </c:pt>
                <c:pt idx="14">
                  <c:v>30.2</c:v>
                </c:pt>
                <c:pt idx="15">
                  <c:v>32.4</c:v>
                </c:pt>
                <c:pt idx="16">
                  <c:v>34.6</c:v>
                </c:pt>
                <c:pt idx="17">
                  <c:v>37</c:v>
                </c:pt>
                <c:pt idx="18">
                  <c:v>39.5</c:v>
                </c:pt>
                <c:pt idx="19">
                  <c:v>42.2</c:v>
                </c:pt>
                <c:pt idx="20">
                  <c:v>44.9</c:v>
                </c:pt>
                <c:pt idx="21">
                  <c:v>47.8</c:v>
                </c:pt>
                <c:pt idx="22">
                  <c:v>50.7</c:v>
                </c:pt>
                <c:pt idx="23">
                  <c:v>53.6</c:v>
                </c:pt>
                <c:pt idx="24">
                  <c:v>56.7</c:v>
                </c:pt>
                <c:pt idx="25">
                  <c:v>59.7</c:v>
                </c:pt>
                <c:pt idx="26">
                  <c:v>62.9</c:v>
                </c:pt>
                <c:pt idx="27">
                  <c:v>66.099999999999994</c:v>
                </c:pt>
                <c:pt idx="28">
                  <c:v>69.3</c:v>
                </c:pt>
                <c:pt idx="29">
                  <c:v>72.599999999999994</c:v>
                </c:pt>
                <c:pt idx="30">
                  <c:v>76</c:v>
                </c:pt>
                <c:pt idx="31">
                  <c:v>79.5</c:v>
                </c:pt>
                <c:pt idx="32">
                  <c:v>83.1</c:v>
                </c:pt>
                <c:pt idx="33">
                  <c:v>86.9</c:v>
                </c:pt>
                <c:pt idx="34">
                  <c:v>90.9</c:v>
                </c:pt>
                <c:pt idx="35">
                  <c:v>95</c:v>
                </c:pt>
                <c:pt idx="36">
                  <c:v>99.2</c:v>
                </c:pt>
                <c:pt idx="37">
                  <c:v>103.6</c:v>
                </c:pt>
                <c:pt idx="38">
                  <c:v>108.2</c:v>
                </c:pt>
                <c:pt idx="39">
                  <c:v>113</c:v>
                </c:pt>
                <c:pt idx="40">
                  <c:v>117.8</c:v>
                </c:pt>
                <c:pt idx="41">
                  <c:v>122.8</c:v>
                </c:pt>
                <c:pt idx="42">
                  <c:v>127.9</c:v>
                </c:pt>
                <c:pt idx="43">
                  <c:v>132.9</c:v>
                </c:pt>
                <c:pt idx="44">
                  <c:v>138</c:v>
                </c:pt>
                <c:pt idx="45">
                  <c:v>143.19999999999999</c:v>
                </c:pt>
                <c:pt idx="46">
                  <c:v>148.4</c:v>
                </c:pt>
                <c:pt idx="47">
                  <c:v>153.6</c:v>
                </c:pt>
                <c:pt idx="48">
                  <c:v>158.9</c:v>
                </c:pt>
                <c:pt idx="49">
                  <c:v>164.2</c:v>
                </c:pt>
                <c:pt idx="50">
                  <c:v>169.6</c:v>
                </c:pt>
                <c:pt idx="51">
                  <c:v>175</c:v>
                </c:pt>
                <c:pt idx="52">
                  <c:v>180.5</c:v>
                </c:pt>
                <c:pt idx="53">
                  <c:v>186.1</c:v>
                </c:pt>
                <c:pt idx="54">
                  <c:v>191.8</c:v>
                </c:pt>
                <c:pt idx="55">
                  <c:v>197.6</c:v>
                </c:pt>
                <c:pt idx="56">
                  <c:v>203.5</c:v>
                </c:pt>
                <c:pt idx="57">
                  <c:v>209.4</c:v>
                </c:pt>
                <c:pt idx="58">
                  <c:v>215.4</c:v>
                </c:pt>
                <c:pt idx="59">
                  <c:v>221.5</c:v>
                </c:pt>
                <c:pt idx="60">
                  <c:v>227.7</c:v>
                </c:pt>
                <c:pt idx="61">
                  <c:v>234</c:v>
                </c:pt>
                <c:pt idx="62">
                  <c:v>240.3</c:v>
                </c:pt>
                <c:pt idx="63">
                  <c:v>246.6</c:v>
                </c:pt>
                <c:pt idx="64">
                  <c:v>253</c:v>
                </c:pt>
                <c:pt idx="65">
                  <c:v>259.39999999999998</c:v>
                </c:pt>
                <c:pt idx="66">
                  <c:v>265.8</c:v>
                </c:pt>
                <c:pt idx="67">
                  <c:v>272.3</c:v>
                </c:pt>
                <c:pt idx="68">
                  <c:v>278.89999999999998</c:v>
                </c:pt>
                <c:pt idx="69">
                  <c:v>285.39999999999998</c:v>
                </c:pt>
                <c:pt idx="70">
                  <c:v>292</c:v>
                </c:pt>
                <c:pt idx="71">
                  <c:v>298.7</c:v>
                </c:pt>
                <c:pt idx="72">
                  <c:v>305.5</c:v>
                </c:pt>
                <c:pt idx="73">
                  <c:v>312.39999999999998</c:v>
                </c:pt>
                <c:pt idx="74">
                  <c:v>319.39999999999998</c:v>
                </c:pt>
                <c:pt idx="75">
                  <c:v>326.60000000000002</c:v>
                </c:pt>
                <c:pt idx="76">
                  <c:v>333.8</c:v>
                </c:pt>
                <c:pt idx="77">
                  <c:v>341.2</c:v>
                </c:pt>
                <c:pt idx="78">
                  <c:v>348.7</c:v>
                </c:pt>
                <c:pt idx="79">
                  <c:v>356.3</c:v>
                </c:pt>
                <c:pt idx="80">
                  <c:v>364</c:v>
                </c:pt>
                <c:pt idx="81">
                  <c:v>371.8</c:v>
                </c:pt>
                <c:pt idx="82">
                  <c:v>379.7</c:v>
                </c:pt>
                <c:pt idx="83">
                  <c:v>387.5</c:v>
                </c:pt>
                <c:pt idx="84">
                  <c:v>395.5</c:v>
                </c:pt>
                <c:pt idx="85">
                  <c:v>403.4</c:v>
                </c:pt>
                <c:pt idx="86">
                  <c:v>411.4</c:v>
                </c:pt>
                <c:pt idx="87">
                  <c:v>419.4</c:v>
                </c:pt>
                <c:pt idx="88">
                  <c:v>427.5</c:v>
                </c:pt>
                <c:pt idx="89">
                  <c:v>435.6</c:v>
                </c:pt>
                <c:pt idx="90">
                  <c:v>443.7</c:v>
                </c:pt>
                <c:pt idx="91">
                  <c:v>451.9</c:v>
                </c:pt>
                <c:pt idx="92">
                  <c:v>460.2</c:v>
                </c:pt>
                <c:pt idx="93">
                  <c:v>468.6</c:v>
                </c:pt>
                <c:pt idx="94">
                  <c:v>477</c:v>
                </c:pt>
                <c:pt idx="95">
                  <c:v>485.6</c:v>
                </c:pt>
                <c:pt idx="96">
                  <c:v>494.3</c:v>
                </c:pt>
                <c:pt idx="97">
                  <c:v>503</c:v>
                </c:pt>
                <c:pt idx="98">
                  <c:v>511.9</c:v>
                </c:pt>
                <c:pt idx="99">
                  <c:v>520.9</c:v>
                </c:pt>
                <c:pt idx="100">
                  <c:v>529.9</c:v>
                </c:pt>
                <c:pt idx="101">
                  <c:v>539</c:v>
                </c:pt>
                <c:pt idx="102">
                  <c:v>548.20000000000005</c:v>
                </c:pt>
                <c:pt idx="103">
                  <c:v>557.4</c:v>
                </c:pt>
                <c:pt idx="104">
                  <c:v>566.6</c:v>
                </c:pt>
                <c:pt idx="105">
                  <c:v>575.9</c:v>
                </c:pt>
                <c:pt idx="106">
                  <c:v>585.20000000000005</c:v>
                </c:pt>
                <c:pt idx="107">
                  <c:v>594.6</c:v>
                </c:pt>
                <c:pt idx="108">
                  <c:v>604</c:v>
                </c:pt>
                <c:pt idx="109">
                  <c:v>613.4</c:v>
                </c:pt>
                <c:pt idx="110">
                  <c:v>622.9</c:v>
                </c:pt>
                <c:pt idx="111">
                  <c:v>632.5</c:v>
                </c:pt>
                <c:pt idx="112">
                  <c:v>642.1</c:v>
                </c:pt>
                <c:pt idx="113">
                  <c:v>651.79999999999995</c:v>
                </c:pt>
                <c:pt idx="114">
                  <c:v>661.6</c:v>
                </c:pt>
                <c:pt idx="115">
                  <c:v>671.5</c:v>
                </c:pt>
                <c:pt idx="116">
                  <c:v>681.5</c:v>
                </c:pt>
                <c:pt idx="117">
                  <c:v>691.6</c:v>
                </c:pt>
                <c:pt idx="118">
                  <c:v>701.8</c:v>
                </c:pt>
                <c:pt idx="119">
                  <c:v>712</c:v>
                </c:pt>
                <c:pt idx="120">
                  <c:v>722.4</c:v>
                </c:pt>
                <c:pt idx="121">
                  <c:v>732.8</c:v>
                </c:pt>
                <c:pt idx="122">
                  <c:v>743.3</c:v>
                </c:pt>
                <c:pt idx="123">
                  <c:v>753.8</c:v>
                </c:pt>
                <c:pt idx="124">
                  <c:v>764.3</c:v>
                </c:pt>
                <c:pt idx="125">
                  <c:v>775</c:v>
                </c:pt>
                <c:pt idx="126">
                  <c:v>785.6</c:v>
                </c:pt>
                <c:pt idx="127">
                  <c:v>796.4</c:v>
                </c:pt>
                <c:pt idx="128">
                  <c:v>807.1</c:v>
                </c:pt>
                <c:pt idx="129">
                  <c:v>817.9</c:v>
                </c:pt>
                <c:pt idx="130">
                  <c:v>828.8</c:v>
                </c:pt>
                <c:pt idx="131">
                  <c:v>839.8</c:v>
                </c:pt>
                <c:pt idx="132">
                  <c:v>850.8</c:v>
                </c:pt>
                <c:pt idx="133">
                  <c:v>861.9</c:v>
                </c:pt>
                <c:pt idx="134">
                  <c:v>873.1</c:v>
                </c:pt>
                <c:pt idx="135">
                  <c:v>884.3</c:v>
                </c:pt>
                <c:pt idx="136">
                  <c:v>895.7</c:v>
                </c:pt>
                <c:pt idx="137">
                  <c:v>907.1</c:v>
                </c:pt>
                <c:pt idx="138">
                  <c:v>918.6</c:v>
                </c:pt>
                <c:pt idx="139">
                  <c:v>930.2</c:v>
                </c:pt>
                <c:pt idx="140">
                  <c:v>941.9</c:v>
                </c:pt>
                <c:pt idx="141">
                  <c:v>953.6</c:v>
                </c:pt>
                <c:pt idx="142">
                  <c:v>965.4</c:v>
                </c:pt>
                <c:pt idx="143">
                  <c:v>977.2</c:v>
                </c:pt>
                <c:pt idx="144">
                  <c:v>989.1</c:v>
                </c:pt>
                <c:pt idx="145">
                  <c:v>1001</c:v>
                </c:pt>
                <c:pt idx="146">
                  <c:v>1013</c:v>
                </c:pt>
                <c:pt idx="147">
                  <c:v>1025</c:v>
                </c:pt>
                <c:pt idx="148">
                  <c:v>1037.0999999999999</c:v>
                </c:pt>
                <c:pt idx="149">
                  <c:v>1049.2</c:v>
                </c:pt>
                <c:pt idx="150">
                  <c:v>1061.3</c:v>
                </c:pt>
                <c:pt idx="151">
                  <c:v>1073.5999999999999</c:v>
                </c:pt>
                <c:pt idx="152">
                  <c:v>1085.9000000000001</c:v>
                </c:pt>
                <c:pt idx="153">
                  <c:v>1098.3</c:v>
                </c:pt>
                <c:pt idx="154">
                  <c:v>1110.8</c:v>
                </c:pt>
                <c:pt idx="155">
                  <c:v>1123.4000000000001</c:v>
                </c:pt>
                <c:pt idx="156">
                  <c:v>1136.2</c:v>
                </c:pt>
                <c:pt idx="157">
                  <c:v>1149</c:v>
                </c:pt>
                <c:pt idx="158">
                  <c:v>1161.8</c:v>
                </c:pt>
                <c:pt idx="159">
                  <c:v>1174.8</c:v>
                </c:pt>
                <c:pt idx="160">
                  <c:v>1187.9000000000001</c:v>
                </c:pt>
                <c:pt idx="161">
                  <c:v>1201.0999999999999</c:v>
                </c:pt>
                <c:pt idx="162">
                  <c:v>1214.3</c:v>
                </c:pt>
                <c:pt idx="163">
                  <c:v>1227.5</c:v>
                </c:pt>
                <c:pt idx="164">
                  <c:v>1240.8</c:v>
                </c:pt>
                <c:pt idx="165">
                  <c:v>1254.2</c:v>
                </c:pt>
                <c:pt idx="166">
                  <c:v>1267.5999999999999</c:v>
                </c:pt>
                <c:pt idx="167">
                  <c:v>1281</c:v>
                </c:pt>
                <c:pt idx="168">
                  <c:v>1294.5</c:v>
                </c:pt>
                <c:pt idx="169">
                  <c:v>1308.0999999999999</c:v>
                </c:pt>
                <c:pt idx="170">
                  <c:v>1321.7</c:v>
                </c:pt>
                <c:pt idx="171">
                  <c:v>1335.4</c:v>
                </c:pt>
                <c:pt idx="172">
                  <c:v>1349.1</c:v>
                </c:pt>
                <c:pt idx="173">
                  <c:v>1363</c:v>
                </c:pt>
                <c:pt idx="174">
                  <c:v>1377</c:v>
                </c:pt>
                <c:pt idx="175">
                  <c:v>1391</c:v>
                </c:pt>
                <c:pt idx="176">
                  <c:v>1405.1</c:v>
                </c:pt>
                <c:pt idx="177">
                  <c:v>1419.4</c:v>
                </c:pt>
                <c:pt idx="178">
                  <c:v>1433.7</c:v>
                </c:pt>
                <c:pt idx="179">
                  <c:v>1448.1</c:v>
                </c:pt>
                <c:pt idx="180">
                  <c:v>1462.6</c:v>
                </c:pt>
                <c:pt idx="181">
                  <c:v>1477.2</c:v>
                </c:pt>
                <c:pt idx="182">
                  <c:v>1491.8</c:v>
                </c:pt>
                <c:pt idx="183">
                  <c:v>1506.5</c:v>
                </c:pt>
                <c:pt idx="184">
                  <c:v>1521.2</c:v>
                </c:pt>
                <c:pt idx="185">
                  <c:v>1536</c:v>
                </c:pt>
                <c:pt idx="186">
                  <c:v>1550.8</c:v>
                </c:pt>
                <c:pt idx="187">
                  <c:v>1565.7</c:v>
                </c:pt>
                <c:pt idx="188">
                  <c:v>1580.6</c:v>
                </c:pt>
                <c:pt idx="189">
                  <c:v>1595.6</c:v>
                </c:pt>
                <c:pt idx="190">
                  <c:v>1610.6</c:v>
                </c:pt>
                <c:pt idx="191">
                  <c:v>1625.7</c:v>
                </c:pt>
                <c:pt idx="192">
                  <c:v>1640.9</c:v>
                </c:pt>
                <c:pt idx="193">
                  <c:v>1656.1</c:v>
                </c:pt>
                <c:pt idx="194">
                  <c:v>1671.5</c:v>
                </c:pt>
                <c:pt idx="195">
                  <c:v>1686.9</c:v>
                </c:pt>
                <c:pt idx="196">
                  <c:v>1702.4</c:v>
                </c:pt>
                <c:pt idx="197">
                  <c:v>1718</c:v>
                </c:pt>
                <c:pt idx="198">
                  <c:v>1733.7</c:v>
                </c:pt>
                <c:pt idx="199">
                  <c:v>1749.5</c:v>
                </c:pt>
                <c:pt idx="200">
                  <c:v>1765.4</c:v>
                </c:pt>
                <c:pt idx="201">
                  <c:v>1781.4</c:v>
                </c:pt>
                <c:pt idx="202">
                  <c:v>1797.4</c:v>
                </c:pt>
                <c:pt idx="203">
                  <c:v>1813.4</c:v>
                </c:pt>
                <c:pt idx="204">
                  <c:v>1829.6</c:v>
                </c:pt>
                <c:pt idx="205">
                  <c:v>1845.7</c:v>
                </c:pt>
                <c:pt idx="206">
                  <c:v>1862</c:v>
                </c:pt>
                <c:pt idx="207">
                  <c:v>1878.3</c:v>
                </c:pt>
                <c:pt idx="208">
                  <c:v>1894.6</c:v>
                </c:pt>
                <c:pt idx="209">
                  <c:v>1911</c:v>
                </c:pt>
                <c:pt idx="210">
                  <c:v>1927.5</c:v>
                </c:pt>
                <c:pt idx="211">
                  <c:v>1944</c:v>
                </c:pt>
                <c:pt idx="212">
                  <c:v>1960.6</c:v>
                </c:pt>
                <c:pt idx="213">
                  <c:v>1977.3</c:v>
                </c:pt>
                <c:pt idx="214">
                  <c:v>1994.2</c:v>
                </c:pt>
                <c:pt idx="215">
                  <c:v>2011.1</c:v>
                </c:pt>
                <c:pt idx="216">
                  <c:v>2028.1</c:v>
                </c:pt>
                <c:pt idx="217">
                  <c:v>2045.2</c:v>
                </c:pt>
                <c:pt idx="218">
                  <c:v>2062.4</c:v>
                </c:pt>
                <c:pt idx="219">
                  <c:v>2079.6999999999998</c:v>
                </c:pt>
                <c:pt idx="220">
                  <c:v>2097.1</c:v>
                </c:pt>
                <c:pt idx="221">
                  <c:v>2114.5</c:v>
                </c:pt>
                <c:pt idx="222">
                  <c:v>2132</c:v>
                </c:pt>
                <c:pt idx="223">
                  <c:v>2149.6</c:v>
                </c:pt>
                <c:pt idx="224">
                  <c:v>2167.1999999999998</c:v>
                </c:pt>
                <c:pt idx="225">
                  <c:v>2184.8000000000002</c:v>
                </c:pt>
                <c:pt idx="226">
                  <c:v>2202.5</c:v>
                </c:pt>
                <c:pt idx="227">
                  <c:v>2220.3000000000002</c:v>
                </c:pt>
                <c:pt idx="228">
                  <c:v>2238.1</c:v>
                </c:pt>
                <c:pt idx="229">
                  <c:v>2255.9</c:v>
                </c:pt>
                <c:pt idx="230">
                  <c:v>2273.8000000000002</c:v>
                </c:pt>
                <c:pt idx="231">
                  <c:v>2291.8000000000002</c:v>
                </c:pt>
                <c:pt idx="232">
                  <c:v>2309.8000000000002</c:v>
                </c:pt>
                <c:pt idx="233">
                  <c:v>2328</c:v>
                </c:pt>
                <c:pt idx="234">
                  <c:v>2346.1999999999998</c:v>
                </c:pt>
                <c:pt idx="235">
                  <c:v>2364.5</c:v>
                </c:pt>
                <c:pt idx="236">
                  <c:v>2382.9</c:v>
                </c:pt>
                <c:pt idx="237">
                  <c:v>2401.4</c:v>
                </c:pt>
                <c:pt idx="238">
                  <c:v>2420</c:v>
                </c:pt>
                <c:pt idx="239">
                  <c:v>2438.6999999999998</c:v>
                </c:pt>
                <c:pt idx="240">
                  <c:v>2457.5</c:v>
                </c:pt>
                <c:pt idx="241">
                  <c:v>2476.3000000000002</c:v>
                </c:pt>
                <c:pt idx="242">
                  <c:v>2495.3000000000002</c:v>
                </c:pt>
                <c:pt idx="243">
                  <c:v>2514.1999999999998</c:v>
                </c:pt>
                <c:pt idx="244">
                  <c:v>2533.1999999999998</c:v>
                </c:pt>
                <c:pt idx="245">
                  <c:v>2552.3000000000002</c:v>
                </c:pt>
                <c:pt idx="246">
                  <c:v>2571.4</c:v>
                </c:pt>
                <c:pt idx="247">
                  <c:v>2590.6</c:v>
                </c:pt>
                <c:pt idx="248">
                  <c:v>2609.9</c:v>
                </c:pt>
                <c:pt idx="249">
                  <c:v>2629.2</c:v>
                </c:pt>
                <c:pt idx="250">
                  <c:v>2648.5</c:v>
                </c:pt>
                <c:pt idx="251">
                  <c:v>2667.9</c:v>
                </c:pt>
                <c:pt idx="252">
                  <c:v>2687.4</c:v>
                </c:pt>
                <c:pt idx="253">
                  <c:v>2707</c:v>
                </c:pt>
                <c:pt idx="254">
                  <c:v>2726.7</c:v>
                </c:pt>
                <c:pt idx="255">
                  <c:v>2746.5</c:v>
                </c:pt>
                <c:pt idx="256">
                  <c:v>2766.3</c:v>
                </c:pt>
                <c:pt idx="257">
                  <c:v>2786.2</c:v>
                </c:pt>
                <c:pt idx="258">
                  <c:v>2806.2</c:v>
                </c:pt>
                <c:pt idx="259">
                  <c:v>2826.3</c:v>
                </c:pt>
                <c:pt idx="260">
                  <c:v>2846.5</c:v>
                </c:pt>
                <c:pt idx="261">
                  <c:v>2866.8</c:v>
                </c:pt>
                <c:pt idx="262">
                  <c:v>2887.1</c:v>
                </c:pt>
                <c:pt idx="263">
                  <c:v>2907.4</c:v>
                </c:pt>
                <c:pt idx="264">
                  <c:v>2927.9</c:v>
                </c:pt>
                <c:pt idx="265">
                  <c:v>2948.3</c:v>
                </c:pt>
                <c:pt idx="266">
                  <c:v>2968.9</c:v>
                </c:pt>
                <c:pt idx="267">
                  <c:v>2989.5</c:v>
                </c:pt>
                <c:pt idx="268">
                  <c:v>3010.1</c:v>
                </c:pt>
                <c:pt idx="269">
                  <c:v>3030.9</c:v>
                </c:pt>
                <c:pt idx="270">
                  <c:v>3051.6</c:v>
                </c:pt>
                <c:pt idx="271">
                  <c:v>3072.5</c:v>
                </c:pt>
                <c:pt idx="272">
                  <c:v>3093.4</c:v>
                </c:pt>
                <c:pt idx="273">
                  <c:v>3114.5</c:v>
                </c:pt>
                <c:pt idx="274">
                  <c:v>3135.7</c:v>
                </c:pt>
                <c:pt idx="275">
                  <c:v>3156.9</c:v>
                </c:pt>
                <c:pt idx="276">
                  <c:v>3178.3</c:v>
                </c:pt>
                <c:pt idx="277">
                  <c:v>3199.8</c:v>
                </c:pt>
                <c:pt idx="278">
                  <c:v>3221.4</c:v>
                </c:pt>
                <c:pt idx="279">
                  <c:v>3243.1</c:v>
                </c:pt>
                <c:pt idx="280">
                  <c:v>3264.9</c:v>
                </c:pt>
                <c:pt idx="281">
                  <c:v>3286.7</c:v>
                </c:pt>
                <c:pt idx="282">
                  <c:v>3308.7</c:v>
                </c:pt>
                <c:pt idx="283">
                  <c:v>3330.6</c:v>
                </c:pt>
                <c:pt idx="284">
                  <c:v>3352.7</c:v>
                </c:pt>
                <c:pt idx="285">
                  <c:v>3374.8</c:v>
                </c:pt>
                <c:pt idx="286">
                  <c:v>3397</c:v>
                </c:pt>
                <c:pt idx="287">
                  <c:v>3419.2</c:v>
                </c:pt>
                <c:pt idx="288">
                  <c:v>3441.5</c:v>
                </c:pt>
                <c:pt idx="289">
                  <c:v>3463.8</c:v>
                </c:pt>
                <c:pt idx="290">
                  <c:v>3486.2</c:v>
                </c:pt>
                <c:pt idx="291">
                  <c:v>3508.7</c:v>
                </c:pt>
                <c:pt idx="292">
                  <c:v>3531.3</c:v>
                </c:pt>
                <c:pt idx="293">
                  <c:v>3554</c:v>
                </c:pt>
                <c:pt idx="294">
                  <c:v>3576.7</c:v>
                </c:pt>
                <c:pt idx="295">
                  <c:v>3599.6</c:v>
                </c:pt>
                <c:pt idx="296">
                  <c:v>3622.6</c:v>
                </c:pt>
                <c:pt idx="297">
                  <c:v>3645.7</c:v>
                </c:pt>
                <c:pt idx="298">
                  <c:v>3668.9</c:v>
                </c:pt>
                <c:pt idx="299">
                  <c:v>3692.1</c:v>
                </c:pt>
                <c:pt idx="300">
                  <c:v>3715.5</c:v>
                </c:pt>
                <c:pt idx="301">
                  <c:v>3739</c:v>
                </c:pt>
                <c:pt idx="302">
                  <c:v>3762.5</c:v>
                </c:pt>
                <c:pt idx="303">
                  <c:v>3786.1</c:v>
                </c:pt>
                <c:pt idx="304">
                  <c:v>3809.8</c:v>
                </c:pt>
                <c:pt idx="305">
                  <c:v>3833.5</c:v>
                </c:pt>
                <c:pt idx="306">
                  <c:v>3857.3</c:v>
                </c:pt>
                <c:pt idx="307">
                  <c:v>3881.2</c:v>
                </c:pt>
                <c:pt idx="308">
                  <c:v>3905.1</c:v>
                </c:pt>
                <c:pt idx="309">
                  <c:v>3929.1</c:v>
                </c:pt>
                <c:pt idx="310">
                  <c:v>3953.1</c:v>
                </c:pt>
                <c:pt idx="311">
                  <c:v>3977.2</c:v>
                </c:pt>
                <c:pt idx="312">
                  <c:v>4001.5</c:v>
                </c:pt>
                <c:pt idx="313">
                  <c:v>4025.8</c:v>
                </c:pt>
                <c:pt idx="314">
                  <c:v>4050.2</c:v>
                </c:pt>
                <c:pt idx="315">
                  <c:v>4074.7</c:v>
                </c:pt>
                <c:pt idx="316">
                  <c:v>4099.3999999999996</c:v>
                </c:pt>
                <c:pt idx="317">
                  <c:v>4124.1000000000004</c:v>
                </c:pt>
                <c:pt idx="318">
                  <c:v>4148.8999999999996</c:v>
                </c:pt>
                <c:pt idx="319">
                  <c:v>4173.8</c:v>
                </c:pt>
                <c:pt idx="320">
                  <c:v>4198.8</c:v>
                </c:pt>
                <c:pt idx="321">
                  <c:v>4223.8999999999996</c:v>
                </c:pt>
                <c:pt idx="322">
                  <c:v>4249.1000000000004</c:v>
                </c:pt>
                <c:pt idx="323">
                  <c:v>4274.3</c:v>
                </c:pt>
                <c:pt idx="324">
                  <c:v>4299.6000000000004</c:v>
                </c:pt>
                <c:pt idx="325">
                  <c:v>4324.8999999999996</c:v>
                </c:pt>
                <c:pt idx="326">
                  <c:v>4350.3999999999996</c:v>
                </c:pt>
                <c:pt idx="327">
                  <c:v>4375.8</c:v>
                </c:pt>
                <c:pt idx="328">
                  <c:v>4401.3999999999996</c:v>
                </c:pt>
                <c:pt idx="329">
                  <c:v>4427</c:v>
                </c:pt>
                <c:pt idx="330">
                  <c:v>4452.7</c:v>
                </c:pt>
                <c:pt idx="331">
                  <c:v>4478.3999999999996</c:v>
                </c:pt>
                <c:pt idx="332">
                  <c:v>4504.3</c:v>
                </c:pt>
                <c:pt idx="333">
                  <c:v>4530.2</c:v>
                </c:pt>
                <c:pt idx="334">
                  <c:v>4556.3</c:v>
                </c:pt>
                <c:pt idx="335">
                  <c:v>4582.3999999999996</c:v>
                </c:pt>
                <c:pt idx="336">
                  <c:v>4608.6000000000004</c:v>
                </c:pt>
                <c:pt idx="337">
                  <c:v>4634.8999999999996</c:v>
                </c:pt>
                <c:pt idx="338">
                  <c:v>4661.3</c:v>
                </c:pt>
                <c:pt idx="339">
                  <c:v>4687.8</c:v>
                </c:pt>
                <c:pt idx="340">
                  <c:v>4714.3999999999996</c:v>
                </c:pt>
                <c:pt idx="341">
                  <c:v>4741.1000000000004</c:v>
                </c:pt>
                <c:pt idx="342">
                  <c:v>4767.8</c:v>
                </c:pt>
                <c:pt idx="343">
                  <c:v>4794.6000000000004</c:v>
                </c:pt>
                <c:pt idx="344">
                  <c:v>4821.3999999999996</c:v>
                </c:pt>
                <c:pt idx="345">
                  <c:v>4848.3</c:v>
                </c:pt>
                <c:pt idx="346">
                  <c:v>4875.3</c:v>
                </c:pt>
                <c:pt idx="347">
                  <c:v>4902.3</c:v>
                </c:pt>
                <c:pt idx="348">
                  <c:v>4929.3999999999996</c:v>
                </c:pt>
                <c:pt idx="349">
                  <c:v>4956.6000000000004</c:v>
                </c:pt>
                <c:pt idx="350">
                  <c:v>4983.8</c:v>
                </c:pt>
                <c:pt idx="351">
                  <c:v>5011.1000000000004</c:v>
                </c:pt>
                <c:pt idx="352">
                  <c:v>5038.3999999999996</c:v>
                </c:pt>
                <c:pt idx="353">
                  <c:v>5065.8999999999996</c:v>
                </c:pt>
                <c:pt idx="354">
                  <c:v>5093.3999999999996</c:v>
                </c:pt>
                <c:pt idx="355">
                  <c:v>5121</c:v>
                </c:pt>
                <c:pt idx="356">
                  <c:v>5148.7</c:v>
                </c:pt>
                <c:pt idx="357">
                  <c:v>5176.5</c:v>
                </c:pt>
                <c:pt idx="358">
                  <c:v>5204.3</c:v>
                </c:pt>
                <c:pt idx="359">
                  <c:v>5232.3</c:v>
                </c:pt>
                <c:pt idx="360">
                  <c:v>5260.3</c:v>
                </c:pt>
                <c:pt idx="361">
                  <c:v>5288.4</c:v>
                </c:pt>
                <c:pt idx="362">
                  <c:v>5316.5</c:v>
                </c:pt>
                <c:pt idx="363">
                  <c:v>5344.7</c:v>
                </c:pt>
                <c:pt idx="364">
                  <c:v>5373</c:v>
                </c:pt>
                <c:pt idx="365">
                  <c:v>5401.3</c:v>
                </c:pt>
                <c:pt idx="366">
                  <c:v>5429.7</c:v>
                </c:pt>
                <c:pt idx="367">
                  <c:v>5458.1</c:v>
                </c:pt>
                <c:pt idx="368">
                  <c:v>5486.6</c:v>
                </c:pt>
                <c:pt idx="369">
                  <c:v>5515.1</c:v>
                </c:pt>
                <c:pt idx="370">
                  <c:v>5543.7</c:v>
                </c:pt>
                <c:pt idx="371">
                  <c:v>5572.4</c:v>
                </c:pt>
                <c:pt idx="372">
                  <c:v>5601.2</c:v>
                </c:pt>
                <c:pt idx="373">
                  <c:v>5630.1</c:v>
                </c:pt>
                <c:pt idx="374">
                  <c:v>5659</c:v>
                </c:pt>
                <c:pt idx="375">
                  <c:v>5688.1</c:v>
                </c:pt>
                <c:pt idx="376">
                  <c:v>5717.2</c:v>
                </c:pt>
                <c:pt idx="377">
                  <c:v>5746.5</c:v>
                </c:pt>
                <c:pt idx="378">
                  <c:v>5775.8</c:v>
                </c:pt>
                <c:pt idx="379">
                  <c:v>5805.2</c:v>
                </c:pt>
                <c:pt idx="380">
                  <c:v>5834.7</c:v>
                </c:pt>
                <c:pt idx="381">
                  <c:v>5864.3</c:v>
                </c:pt>
                <c:pt idx="382">
                  <c:v>5894</c:v>
                </c:pt>
                <c:pt idx="383">
                  <c:v>5923.7</c:v>
                </c:pt>
                <c:pt idx="384">
                  <c:v>5953.4</c:v>
                </c:pt>
                <c:pt idx="385">
                  <c:v>5983.2</c:v>
                </c:pt>
                <c:pt idx="386">
                  <c:v>6013.1</c:v>
                </c:pt>
                <c:pt idx="387">
                  <c:v>6043</c:v>
                </c:pt>
                <c:pt idx="388">
                  <c:v>6073</c:v>
                </c:pt>
                <c:pt idx="389">
                  <c:v>6103</c:v>
                </c:pt>
                <c:pt idx="390">
                  <c:v>6133</c:v>
                </c:pt>
                <c:pt idx="391">
                  <c:v>6163.2</c:v>
                </c:pt>
                <c:pt idx="392">
                  <c:v>6193.4</c:v>
                </c:pt>
                <c:pt idx="393">
                  <c:v>6223.6</c:v>
                </c:pt>
                <c:pt idx="394">
                  <c:v>6254</c:v>
                </c:pt>
                <c:pt idx="395">
                  <c:v>6284.4</c:v>
                </c:pt>
                <c:pt idx="396">
                  <c:v>6315</c:v>
                </c:pt>
                <c:pt idx="397">
                  <c:v>6345.5</c:v>
                </c:pt>
                <c:pt idx="398">
                  <c:v>6376.2</c:v>
                </c:pt>
                <c:pt idx="399">
                  <c:v>6407</c:v>
                </c:pt>
                <c:pt idx="400">
                  <c:v>6437.8</c:v>
                </c:pt>
                <c:pt idx="401">
                  <c:v>6468.7</c:v>
                </c:pt>
                <c:pt idx="402">
                  <c:v>6499.6</c:v>
                </c:pt>
                <c:pt idx="403">
                  <c:v>6530.5</c:v>
                </c:pt>
                <c:pt idx="404">
                  <c:v>6561.5</c:v>
                </c:pt>
                <c:pt idx="405">
                  <c:v>6592.5</c:v>
                </c:pt>
                <c:pt idx="406">
                  <c:v>6623.6</c:v>
                </c:pt>
                <c:pt idx="407">
                  <c:v>6654.7</c:v>
                </c:pt>
                <c:pt idx="408">
                  <c:v>6685.8</c:v>
                </c:pt>
                <c:pt idx="409">
                  <c:v>6717</c:v>
                </c:pt>
                <c:pt idx="410">
                  <c:v>6748.2</c:v>
                </c:pt>
                <c:pt idx="411">
                  <c:v>6779.4</c:v>
                </c:pt>
                <c:pt idx="412">
                  <c:v>6810.7</c:v>
                </c:pt>
                <c:pt idx="413">
                  <c:v>6842</c:v>
                </c:pt>
                <c:pt idx="414">
                  <c:v>6873.4</c:v>
                </c:pt>
                <c:pt idx="415">
                  <c:v>6904.8</c:v>
                </c:pt>
                <c:pt idx="416">
                  <c:v>6936.2</c:v>
                </c:pt>
                <c:pt idx="417">
                  <c:v>6967.7</c:v>
                </c:pt>
                <c:pt idx="418">
                  <c:v>6999.3</c:v>
                </c:pt>
                <c:pt idx="419">
                  <c:v>7030.8</c:v>
                </c:pt>
                <c:pt idx="420">
                  <c:v>7062.4</c:v>
                </c:pt>
                <c:pt idx="421">
                  <c:v>7094.1</c:v>
                </c:pt>
                <c:pt idx="422">
                  <c:v>7125.7</c:v>
                </c:pt>
                <c:pt idx="423">
                  <c:v>7157.4</c:v>
                </c:pt>
                <c:pt idx="424">
                  <c:v>7189.1</c:v>
                </c:pt>
                <c:pt idx="425">
                  <c:v>7220.8</c:v>
                </c:pt>
                <c:pt idx="426">
                  <c:v>7252.6</c:v>
                </c:pt>
                <c:pt idx="427">
                  <c:v>7284.3</c:v>
                </c:pt>
                <c:pt idx="428">
                  <c:v>7316.1</c:v>
                </c:pt>
                <c:pt idx="429">
                  <c:v>7347.9</c:v>
                </c:pt>
                <c:pt idx="430">
                  <c:v>7379.7</c:v>
                </c:pt>
                <c:pt idx="431">
                  <c:v>7411.5</c:v>
                </c:pt>
                <c:pt idx="432">
                  <c:v>7443.4</c:v>
                </c:pt>
                <c:pt idx="433">
                  <c:v>7475.2</c:v>
                </c:pt>
                <c:pt idx="434">
                  <c:v>7507.1</c:v>
                </c:pt>
                <c:pt idx="435">
                  <c:v>7539.1</c:v>
                </c:pt>
                <c:pt idx="436">
                  <c:v>7571</c:v>
                </c:pt>
                <c:pt idx="437">
                  <c:v>7603</c:v>
                </c:pt>
                <c:pt idx="438">
                  <c:v>7634.9</c:v>
                </c:pt>
                <c:pt idx="439">
                  <c:v>7666.9</c:v>
                </c:pt>
                <c:pt idx="440">
                  <c:v>7699</c:v>
                </c:pt>
                <c:pt idx="441">
                  <c:v>7731</c:v>
                </c:pt>
                <c:pt idx="442">
                  <c:v>7763.1</c:v>
                </c:pt>
                <c:pt idx="443">
                  <c:v>7795.1</c:v>
                </c:pt>
                <c:pt idx="444">
                  <c:v>7827.2</c:v>
                </c:pt>
                <c:pt idx="445">
                  <c:v>7859.3</c:v>
                </c:pt>
                <c:pt idx="446">
                  <c:v>7891.5</c:v>
                </c:pt>
                <c:pt idx="447">
                  <c:v>7923.6</c:v>
                </c:pt>
                <c:pt idx="448">
                  <c:v>7955.8</c:v>
                </c:pt>
                <c:pt idx="449">
                  <c:v>7987.9</c:v>
                </c:pt>
                <c:pt idx="450">
                  <c:v>8020.1</c:v>
                </c:pt>
                <c:pt idx="451">
                  <c:v>8052.3</c:v>
                </c:pt>
                <c:pt idx="452">
                  <c:v>8084.5</c:v>
                </c:pt>
                <c:pt idx="453">
                  <c:v>8116.8</c:v>
                </c:pt>
                <c:pt idx="454">
                  <c:v>8149</c:v>
                </c:pt>
                <c:pt idx="455">
                  <c:v>8181.3</c:v>
                </c:pt>
                <c:pt idx="456">
                  <c:v>8213.5</c:v>
                </c:pt>
                <c:pt idx="457">
                  <c:v>8245.7999999999993</c:v>
                </c:pt>
                <c:pt idx="458">
                  <c:v>8278.2000000000007</c:v>
                </c:pt>
                <c:pt idx="459">
                  <c:v>8310.5</c:v>
                </c:pt>
                <c:pt idx="460">
                  <c:v>8342.7999999999993</c:v>
                </c:pt>
                <c:pt idx="461">
                  <c:v>8375.2000000000007</c:v>
                </c:pt>
                <c:pt idx="462">
                  <c:v>8407.5</c:v>
                </c:pt>
                <c:pt idx="463">
                  <c:v>8439.9</c:v>
                </c:pt>
                <c:pt idx="464">
                  <c:v>8472.2999999999993</c:v>
                </c:pt>
                <c:pt idx="465">
                  <c:v>8504.7999999999993</c:v>
                </c:pt>
                <c:pt idx="466">
                  <c:v>8537.2000000000007</c:v>
                </c:pt>
                <c:pt idx="467">
                  <c:v>8569.7000000000007</c:v>
                </c:pt>
                <c:pt idx="468">
                  <c:v>8602.1</c:v>
                </c:pt>
                <c:pt idx="469">
                  <c:v>8634.6</c:v>
                </c:pt>
                <c:pt idx="470">
                  <c:v>8667.1</c:v>
                </c:pt>
                <c:pt idx="471">
                  <c:v>8699.6</c:v>
                </c:pt>
                <c:pt idx="472">
                  <c:v>8732.2000000000007</c:v>
                </c:pt>
                <c:pt idx="473">
                  <c:v>8764.7000000000007</c:v>
                </c:pt>
                <c:pt idx="474">
                  <c:v>8797.2999999999993</c:v>
                </c:pt>
                <c:pt idx="475">
                  <c:v>8829.9</c:v>
                </c:pt>
                <c:pt idx="476">
                  <c:v>8862.4</c:v>
                </c:pt>
                <c:pt idx="477">
                  <c:v>8895.1</c:v>
                </c:pt>
                <c:pt idx="478">
                  <c:v>8927.7000000000007</c:v>
                </c:pt>
                <c:pt idx="479">
                  <c:v>8960.2999999999993</c:v>
                </c:pt>
                <c:pt idx="480">
                  <c:v>8993</c:v>
                </c:pt>
                <c:pt idx="481">
                  <c:v>9025.7000000000007</c:v>
                </c:pt>
                <c:pt idx="482">
                  <c:v>9058.4</c:v>
                </c:pt>
                <c:pt idx="483">
                  <c:v>9091.1</c:v>
                </c:pt>
                <c:pt idx="484">
                  <c:v>9123.7999999999993</c:v>
                </c:pt>
                <c:pt idx="485">
                  <c:v>9156.6</c:v>
                </c:pt>
                <c:pt idx="486">
                  <c:v>9189.2999999999993</c:v>
                </c:pt>
                <c:pt idx="487">
                  <c:v>9222.1</c:v>
                </c:pt>
                <c:pt idx="488">
                  <c:v>9254.9</c:v>
                </c:pt>
                <c:pt idx="489">
                  <c:v>9287.7000000000007</c:v>
                </c:pt>
                <c:pt idx="490">
                  <c:v>9320.5</c:v>
                </c:pt>
                <c:pt idx="491">
                  <c:v>9353.4</c:v>
                </c:pt>
                <c:pt idx="492">
                  <c:v>9386.2000000000007</c:v>
                </c:pt>
                <c:pt idx="493">
                  <c:v>9419.1</c:v>
                </c:pt>
                <c:pt idx="494">
                  <c:v>9452</c:v>
                </c:pt>
                <c:pt idx="495">
                  <c:v>9484.9</c:v>
                </c:pt>
                <c:pt idx="496">
                  <c:v>9517.7999999999993</c:v>
                </c:pt>
                <c:pt idx="497">
                  <c:v>9550.7999999999993</c:v>
                </c:pt>
                <c:pt idx="498">
                  <c:v>9583.7000000000007</c:v>
                </c:pt>
                <c:pt idx="499">
                  <c:v>9616.7000000000007</c:v>
                </c:pt>
                <c:pt idx="500">
                  <c:v>9649.7000000000007</c:v>
                </c:pt>
                <c:pt idx="501">
                  <c:v>9682.7000000000007</c:v>
                </c:pt>
                <c:pt idx="502">
                  <c:v>9715.7000000000007</c:v>
                </c:pt>
                <c:pt idx="503">
                  <c:v>9748.7000000000007</c:v>
                </c:pt>
                <c:pt idx="504">
                  <c:v>9781.7999999999993</c:v>
                </c:pt>
                <c:pt idx="505">
                  <c:v>9814.9</c:v>
                </c:pt>
                <c:pt idx="506">
                  <c:v>9848</c:v>
                </c:pt>
                <c:pt idx="507">
                  <c:v>9881.1</c:v>
                </c:pt>
                <c:pt idx="508">
                  <c:v>9914.2000000000007</c:v>
                </c:pt>
                <c:pt idx="509">
                  <c:v>9947.2999999999993</c:v>
                </c:pt>
                <c:pt idx="510">
                  <c:v>9980.5</c:v>
                </c:pt>
                <c:pt idx="511">
                  <c:v>10013.700000000001</c:v>
                </c:pt>
                <c:pt idx="512">
                  <c:v>10046.9</c:v>
                </c:pt>
                <c:pt idx="513">
                  <c:v>10080.1</c:v>
                </c:pt>
                <c:pt idx="514">
                  <c:v>10113.299999999999</c:v>
                </c:pt>
                <c:pt idx="515">
                  <c:v>10146.5</c:v>
                </c:pt>
                <c:pt idx="516">
                  <c:v>10179.799999999999</c:v>
                </c:pt>
                <c:pt idx="517">
                  <c:v>10213.1</c:v>
                </c:pt>
                <c:pt idx="518">
                  <c:v>10246.4</c:v>
                </c:pt>
                <c:pt idx="519">
                  <c:v>10279.700000000001</c:v>
                </c:pt>
                <c:pt idx="520">
                  <c:v>10313</c:v>
                </c:pt>
                <c:pt idx="521">
                  <c:v>10346.299999999999</c:v>
                </c:pt>
                <c:pt idx="522">
                  <c:v>10379.700000000001</c:v>
                </c:pt>
                <c:pt idx="523">
                  <c:v>10413.1</c:v>
                </c:pt>
                <c:pt idx="524">
                  <c:v>10446.5</c:v>
                </c:pt>
                <c:pt idx="525">
                  <c:v>10479.9</c:v>
                </c:pt>
                <c:pt idx="526">
                  <c:v>10513.3</c:v>
                </c:pt>
                <c:pt idx="527">
                  <c:v>10546.8</c:v>
                </c:pt>
                <c:pt idx="528">
                  <c:v>10580.2</c:v>
                </c:pt>
                <c:pt idx="529">
                  <c:v>10613.7</c:v>
                </c:pt>
                <c:pt idx="530">
                  <c:v>10647.2</c:v>
                </c:pt>
                <c:pt idx="531">
                  <c:v>10680.7</c:v>
                </c:pt>
                <c:pt idx="532">
                  <c:v>10714.3</c:v>
                </c:pt>
                <c:pt idx="533">
                  <c:v>10747.8</c:v>
                </c:pt>
                <c:pt idx="534">
                  <c:v>10781.4</c:v>
                </c:pt>
                <c:pt idx="535">
                  <c:v>10815</c:v>
                </c:pt>
                <c:pt idx="536">
                  <c:v>10848.6</c:v>
                </c:pt>
                <c:pt idx="537">
                  <c:v>10882.2</c:v>
                </c:pt>
                <c:pt idx="538">
                  <c:v>10915.8</c:v>
                </c:pt>
                <c:pt idx="539">
                  <c:v>10949.5</c:v>
                </c:pt>
                <c:pt idx="540">
                  <c:v>10983.1</c:v>
                </c:pt>
                <c:pt idx="541">
                  <c:v>11016.8</c:v>
                </c:pt>
                <c:pt idx="542">
                  <c:v>11050.5</c:v>
                </c:pt>
                <c:pt idx="543">
                  <c:v>11084.2</c:v>
                </c:pt>
                <c:pt idx="544">
                  <c:v>11118</c:v>
                </c:pt>
                <c:pt idx="545">
                  <c:v>11151.7</c:v>
                </c:pt>
                <c:pt idx="546">
                  <c:v>11185.5</c:v>
                </c:pt>
                <c:pt idx="547">
                  <c:v>11219.3</c:v>
                </c:pt>
                <c:pt idx="548">
                  <c:v>11253.1</c:v>
                </c:pt>
                <c:pt idx="549">
                  <c:v>11286.9</c:v>
                </c:pt>
                <c:pt idx="550">
                  <c:v>11320.8</c:v>
                </c:pt>
                <c:pt idx="551">
                  <c:v>11354.7</c:v>
                </c:pt>
                <c:pt idx="552">
                  <c:v>11388.5</c:v>
                </c:pt>
                <c:pt idx="553">
                  <c:v>11422.4</c:v>
                </c:pt>
                <c:pt idx="554">
                  <c:v>11456.4</c:v>
                </c:pt>
                <c:pt idx="555">
                  <c:v>11490.3</c:v>
                </c:pt>
                <c:pt idx="556">
                  <c:v>11524.2</c:v>
                </c:pt>
                <c:pt idx="557">
                  <c:v>11558.2</c:v>
                </c:pt>
                <c:pt idx="558">
                  <c:v>11592.2</c:v>
                </c:pt>
                <c:pt idx="559">
                  <c:v>11626.2</c:v>
                </c:pt>
                <c:pt idx="560">
                  <c:v>11660.2</c:v>
                </c:pt>
                <c:pt idx="561">
                  <c:v>11694.3</c:v>
                </c:pt>
                <c:pt idx="562">
                  <c:v>11728.3</c:v>
                </c:pt>
                <c:pt idx="563">
                  <c:v>11762.4</c:v>
                </c:pt>
                <c:pt idx="564">
                  <c:v>11796.5</c:v>
                </c:pt>
                <c:pt idx="565">
                  <c:v>11830.6</c:v>
                </c:pt>
                <c:pt idx="566">
                  <c:v>11864.7</c:v>
                </c:pt>
                <c:pt idx="567">
                  <c:v>11898.9</c:v>
                </c:pt>
                <c:pt idx="568">
                  <c:v>11933.1</c:v>
                </c:pt>
                <c:pt idx="569">
                  <c:v>11967.2</c:v>
                </c:pt>
                <c:pt idx="570">
                  <c:v>12001.4</c:v>
                </c:pt>
                <c:pt idx="571">
                  <c:v>12035.7</c:v>
                </c:pt>
                <c:pt idx="572">
                  <c:v>12069.9</c:v>
                </c:pt>
                <c:pt idx="573">
                  <c:v>12104.2</c:v>
                </c:pt>
                <c:pt idx="574">
                  <c:v>12138.5</c:v>
                </c:pt>
                <c:pt idx="575">
                  <c:v>12172.8</c:v>
                </c:pt>
                <c:pt idx="576">
                  <c:v>12207.1</c:v>
                </c:pt>
                <c:pt idx="577">
                  <c:v>12241.4</c:v>
                </c:pt>
                <c:pt idx="578">
                  <c:v>12275.8</c:v>
                </c:pt>
                <c:pt idx="579">
                  <c:v>12310.1</c:v>
                </c:pt>
                <c:pt idx="580">
                  <c:v>12344.5</c:v>
                </c:pt>
                <c:pt idx="581">
                  <c:v>12379</c:v>
                </c:pt>
                <c:pt idx="582">
                  <c:v>12413.6</c:v>
                </c:pt>
                <c:pt idx="583">
                  <c:v>12448.4</c:v>
                </c:pt>
                <c:pt idx="584">
                  <c:v>12483.4</c:v>
                </c:pt>
                <c:pt idx="585">
                  <c:v>12518.5</c:v>
                </c:pt>
                <c:pt idx="586">
                  <c:v>12553.7</c:v>
                </c:pt>
                <c:pt idx="587">
                  <c:v>12589.1</c:v>
                </c:pt>
                <c:pt idx="588">
                  <c:v>12624.7</c:v>
                </c:pt>
                <c:pt idx="589">
                  <c:v>12660.4</c:v>
                </c:pt>
                <c:pt idx="590">
                  <c:v>12696.3</c:v>
                </c:pt>
                <c:pt idx="591">
                  <c:v>12732.3</c:v>
                </c:pt>
                <c:pt idx="592">
                  <c:v>12768.3</c:v>
                </c:pt>
                <c:pt idx="593">
                  <c:v>12804.4</c:v>
                </c:pt>
                <c:pt idx="594">
                  <c:v>12840.6</c:v>
                </c:pt>
                <c:pt idx="595">
                  <c:v>12876.8</c:v>
                </c:pt>
                <c:pt idx="596">
                  <c:v>12913.1</c:v>
                </c:pt>
                <c:pt idx="597">
                  <c:v>12949.5</c:v>
                </c:pt>
                <c:pt idx="598">
                  <c:v>12985.9</c:v>
                </c:pt>
                <c:pt idx="599">
                  <c:v>13022.4</c:v>
                </c:pt>
                <c:pt idx="600">
                  <c:v>13059</c:v>
                </c:pt>
                <c:pt idx="601">
                  <c:v>13095.6</c:v>
                </c:pt>
                <c:pt idx="602">
                  <c:v>13132.3</c:v>
                </c:pt>
                <c:pt idx="603">
                  <c:v>13169.1</c:v>
                </c:pt>
                <c:pt idx="604">
                  <c:v>13205.9</c:v>
                </c:pt>
                <c:pt idx="605">
                  <c:v>13242.8</c:v>
                </c:pt>
                <c:pt idx="606">
                  <c:v>13279.8</c:v>
                </c:pt>
                <c:pt idx="607">
                  <c:v>13316.9</c:v>
                </c:pt>
                <c:pt idx="608">
                  <c:v>13354</c:v>
                </c:pt>
                <c:pt idx="609">
                  <c:v>13391.2</c:v>
                </c:pt>
                <c:pt idx="610">
                  <c:v>13428.5</c:v>
                </c:pt>
                <c:pt idx="611">
                  <c:v>13465.9</c:v>
                </c:pt>
                <c:pt idx="612">
                  <c:v>13503.3</c:v>
                </c:pt>
                <c:pt idx="613">
                  <c:v>13540.8</c:v>
                </c:pt>
                <c:pt idx="614">
                  <c:v>13578.3</c:v>
                </c:pt>
                <c:pt idx="615">
                  <c:v>13615.9</c:v>
                </c:pt>
                <c:pt idx="616">
                  <c:v>13653.6</c:v>
                </c:pt>
                <c:pt idx="617">
                  <c:v>13691.3</c:v>
                </c:pt>
                <c:pt idx="618">
                  <c:v>13729.1</c:v>
                </c:pt>
                <c:pt idx="619">
                  <c:v>13767</c:v>
                </c:pt>
                <c:pt idx="620">
                  <c:v>13804.9</c:v>
                </c:pt>
                <c:pt idx="621">
                  <c:v>13842.9</c:v>
                </c:pt>
                <c:pt idx="622">
                  <c:v>13881</c:v>
                </c:pt>
                <c:pt idx="623">
                  <c:v>13919.3</c:v>
                </c:pt>
                <c:pt idx="624">
                  <c:v>13957.6</c:v>
                </c:pt>
                <c:pt idx="625">
                  <c:v>13996.1</c:v>
                </c:pt>
                <c:pt idx="626">
                  <c:v>14034.7</c:v>
                </c:pt>
                <c:pt idx="627">
                  <c:v>14073.4</c:v>
                </c:pt>
                <c:pt idx="628">
                  <c:v>14112.3</c:v>
                </c:pt>
                <c:pt idx="629">
                  <c:v>14151.2</c:v>
                </c:pt>
                <c:pt idx="630">
                  <c:v>14190.3</c:v>
                </c:pt>
                <c:pt idx="631">
                  <c:v>14229.5</c:v>
                </c:pt>
                <c:pt idx="632">
                  <c:v>14268.7</c:v>
                </c:pt>
                <c:pt idx="633">
                  <c:v>14308</c:v>
                </c:pt>
                <c:pt idx="634">
                  <c:v>14347.3</c:v>
                </c:pt>
                <c:pt idx="635">
                  <c:v>14386.7</c:v>
                </c:pt>
                <c:pt idx="636">
                  <c:v>14426.2</c:v>
                </c:pt>
                <c:pt idx="637">
                  <c:v>14465.7</c:v>
                </c:pt>
                <c:pt idx="638">
                  <c:v>14505.3</c:v>
                </c:pt>
                <c:pt idx="639">
                  <c:v>14545</c:v>
                </c:pt>
                <c:pt idx="640">
                  <c:v>14584.7</c:v>
                </c:pt>
                <c:pt idx="641">
                  <c:v>14624.5</c:v>
                </c:pt>
                <c:pt idx="642">
                  <c:v>14664.3</c:v>
                </c:pt>
                <c:pt idx="643">
                  <c:v>14704.2</c:v>
                </c:pt>
                <c:pt idx="644">
                  <c:v>14744.2</c:v>
                </c:pt>
                <c:pt idx="645">
                  <c:v>14784.2</c:v>
                </c:pt>
                <c:pt idx="646">
                  <c:v>14824.3</c:v>
                </c:pt>
                <c:pt idx="647">
                  <c:v>14864.5</c:v>
                </c:pt>
                <c:pt idx="648">
                  <c:v>14904.8</c:v>
                </c:pt>
                <c:pt idx="649">
                  <c:v>14945.1</c:v>
                </c:pt>
                <c:pt idx="650">
                  <c:v>14985.4</c:v>
                </c:pt>
                <c:pt idx="651">
                  <c:v>15025.9</c:v>
                </c:pt>
                <c:pt idx="652">
                  <c:v>15066.4</c:v>
                </c:pt>
                <c:pt idx="653">
                  <c:v>15106.9</c:v>
                </c:pt>
                <c:pt idx="654">
                  <c:v>15147.5</c:v>
                </c:pt>
                <c:pt idx="655">
                  <c:v>15188.2</c:v>
                </c:pt>
                <c:pt idx="656">
                  <c:v>15228.9</c:v>
                </c:pt>
                <c:pt idx="657">
                  <c:v>15269.7</c:v>
                </c:pt>
                <c:pt idx="658">
                  <c:v>15310.5</c:v>
                </c:pt>
                <c:pt idx="659">
                  <c:v>15351.4</c:v>
                </c:pt>
                <c:pt idx="660">
                  <c:v>15392.4</c:v>
                </c:pt>
                <c:pt idx="661">
                  <c:v>15433.4</c:v>
                </c:pt>
                <c:pt idx="662">
                  <c:v>15474.5</c:v>
                </c:pt>
                <c:pt idx="663">
                  <c:v>15515.6</c:v>
                </c:pt>
                <c:pt idx="664">
                  <c:v>15556.9</c:v>
                </c:pt>
                <c:pt idx="665">
                  <c:v>15598.1</c:v>
                </c:pt>
                <c:pt idx="666">
                  <c:v>15639.5</c:v>
                </c:pt>
                <c:pt idx="667">
                  <c:v>15680.9</c:v>
                </c:pt>
                <c:pt idx="668">
                  <c:v>15722.3</c:v>
                </c:pt>
                <c:pt idx="669">
                  <c:v>15763.9</c:v>
                </c:pt>
                <c:pt idx="670">
                  <c:v>15805.5</c:v>
                </c:pt>
                <c:pt idx="671">
                  <c:v>15847.1</c:v>
                </c:pt>
                <c:pt idx="672">
                  <c:v>15888.9</c:v>
                </c:pt>
                <c:pt idx="673">
                  <c:v>15930.6</c:v>
                </c:pt>
                <c:pt idx="674">
                  <c:v>15972.5</c:v>
                </c:pt>
                <c:pt idx="675">
                  <c:v>16014.4</c:v>
                </c:pt>
                <c:pt idx="676">
                  <c:v>16056.4</c:v>
                </c:pt>
                <c:pt idx="677">
                  <c:v>16098.5</c:v>
                </c:pt>
                <c:pt idx="678">
                  <c:v>16140.6</c:v>
                </c:pt>
                <c:pt idx="679">
                  <c:v>16182.7</c:v>
                </c:pt>
                <c:pt idx="680">
                  <c:v>16225</c:v>
                </c:pt>
                <c:pt idx="681">
                  <c:v>16267.3</c:v>
                </c:pt>
                <c:pt idx="682">
                  <c:v>16309.8</c:v>
                </c:pt>
                <c:pt idx="683">
                  <c:v>16352.3</c:v>
                </c:pt>
                <c:pt idx="684">
                  <c:v>16395</c:v>
                </c:pt>
                <c:pt idx="685">
                  <c:v>16437.7</c:v>
                </c:pt>
                <c:pt idx="686">
                  <c:v>16480.599999999999</c:v>
                </c:pt>
                <c:pt idx="687">
                  <c:v>16523.599999999999</c:v>
                </c:pt>
                <c:pt idx="688">
                  <c:v>16566.7</c:v>
                </c:pt>
                <c:pt idx="689">
                  <c:v>16609.8</c:v>
                </c:pt>
                <c:pt idx="690">
                  <c:v>16653.099999999999</c:v>
                </c:pt>
                <c:pt idx="691">
                  <c:v>16696.5</c:v>
                </c:pt>
                <c:pt idx="692">
                  <c:v>16740</c:v>
                </c:pt>
                <c:pt idx="693">
                  <c:v>16783.599999999999</c:v>
                </c:pt>
                <c:pt idx="694">
                  <c:v>16827.2</c:v>
                </c:pt>
                <c:pt idx="695">
                  <c:v>16870.900000000001</c:v>
                </c:pt>
                <c:pt idx="696">
                  <c:v>16914.7</c:v>
                </c:pt>
                <c:pt idx="697">
                  <c:v>16958.599999999999</c:v>
                </c:pt>
                <c:pt idx="698">
                  <c:v>17002.5</c:v>
                </c:pt>
                <c:pt idx="699">
                  <c:v>17046.599999999999</c:v>
                </c:pt>
                <c:pt idx="700">
                  <c:v>17090.7</c:v>
                </c:pt>
                <c:pt idx="701">
                  <c:v>17134.900000000001</c:v>
                </c:pt>
                <c:pt idx="702">
                  <c:v>17179.2</c:v>
                </c:pt>
                <c:pt idx="703">
                  <c:v>17223.599999999999</c:v>
                </c:pt>
                <c:pt idx="704">
                  <c:v>17268.099999999999</c:v>
                </c:pt>
                <c:pt idx="705">
                  <c:v>17312.7</c:v>
                </c:pt>
                <c:pt idx="706">
                  <c:v>17357.3</c:v>
                </c:pt>
                <c:pt idx="707">
                  <c:v>17402.099999999999</c:v>
                </c:pt>
                <c:pt idx="708">
                  <c:v>17447</c:v>
                </c:pt>
                <c:pt idx="709">
                  <c:v>17492</c:v>
                </c:pt>
                <c:pt idx="710">
                  <c:v>17537</c:v>
                </c:pt>
                <c:pt idx="711">
                  <c:v>17582.2</c:v>
                </c:pt>
                <c:pt idx="712">
                  <c:v>17627.400000000001</c:v>
                </c:pt>
                <c:pt idx="713">
                  <c:v>17672.7</c:v>
                </c:pt>
                <c:pt idx="714">
                  <c:v>17718</c:v>
                </c:pt>
                <c:pt idx="715">
                  <c:v>17763.400000000001</c:v>
                </c:pt>
                <c:pt idx="716">
                  <c:v>17808.8</c:v>
                </c:pt>
                <c:pt idx="717">
                  <c:v>17854.400000000001</c:v>
                </c:pt>
                <c:pt idx="718">
                  <c:v>17899.900000000001</c:v>
                </c:pt>
                <c:pt idx="719">
                  <c:v>17945.599999999999</c:v>
                </c:pt>
                <c:pt idx="720">
                  <c:v>17991.3</c:v>
                </c:pt>
                <c:pt idx="721">
                  <c:v>18037</c:v>
                </c:pt>
                <c:pt idx="722">
                  <c:v>18082.900000000001</c:v>
                </c:pt>
                <c:pt idx="723">
                  <c:v>18128.8</c:v>
                </c:pt>
                <c:pt idx="724">
                  <c:v>18174.7</c:v>
                </c:pt>
                <c:pt idx="725">
                  <c:v>18220.7</c:v>
                </c:pt>
                <c:pt idx="726">
                  <c:v>18266.8</c:v>
                </c:pt>
                <c:pt idx="727">
                  <c:v>18312.900000000001</c:v>
                </c:pt>
                <c:pt idx="728">
                  <c:v>18359.099999999999</c:v>
                </c:pt>
                <c:pt idx="729">
                  <c:v>18405.400000000001</c:v>
                </c:pt>
                <c:pt idx="730">
                  <c:v>18451.7</c:v>
                </c:pt>
              </c:numCache>
            </c:numRef>
          </c:xVal>
          <c:yVal>
            <c:numRef>
              <c:f>'Elevation-Area-Storage'!$A$5:$A$735</c:f>
              <c:numCache>
                <c:formatCode>0.00</c:formatCode>
                <c:ptCount val="731"/>
                <c:pt idx="0">
                  <c:v>4600</c:v>
                </c:pt>
                <c:pt idx="1">
                  <c:v>4600.1000000000004</c:v>
                </c:pt>
                <c:pt idx="2">
                  <c:v>4600.2000000000007</c:v>
                </c:pt>
                <c:pt idx="3">
                  <c:v>4600.3000000000011</c:v>
                </c:pt>
                <c:pt idx="4">
                  <c:v>4600.4000000000015</c:v>
                </c:pt>
                <c:pt idx="5">
                  <c:v>4600.5000000000018</c:v>
                </c:pt>
                <c:pt idx="6">
                  <c:v>4600.6000000000022</c:v>
                </c:pt>
                <c:pt idx="7">
                  <c:v>4600.7000000000025</c:v>
                </c:pt>
                <c:pt idx="8">
                  <c:v>4600.8000000000029</c:v>
                </c:pt>
                <c:pt idx="9">
                  <c:v>4600.9000000000033</c:v>
                </c:pt>
                <c:pt idx="10">
                  <c:v>4601.0000000000036</c:v>
                </c:pt>
                <c:pt idx="11">
                  <c:v>4601.100000000004</c:v>
                </c:pt>
                <c:pt idx="12">
                  <c:v>4601.2000000000044</c:v>
                </c:pt>
                <c:pt idx="13">
                  <c:v>4601.3000000000047</c:v>
                </c:pt>
                <c:pt idx="14">
                  <c:v>4601.3999999999996</c:v>
                </c:pt>
                <c:pt idx="15">
                  <c:v>4601.5</c:v>
                </c:pt>
                <c:pt idx="16">
                  <c:v>4601.6000000000004</c:v>
                </c:pt>
                <c:pt idx="17">
                  <c:v>4601.7</c:v>
                </c:pt>
                <c:pt idx="18">
                  <c:v>4601.8</c:v>
                </c:pt>
                <c:pt idx="19">
                  <c:v>4601.8999999999996</c:v>
                </c:pt>
                <c:pt idx="20">
                  <c:v>4602</c:v>
                </c:pt>
                <c:pt idx="21">
                  <c:v>4602.1000000000004</c:v>
                </c:pt>
                <c:pt idx="22">
                  <c:v>4602.2</c:v>
                </c:pt>
                <c:pt idx="23">
                  <c:v>4602.3</c:v>
                </c:pt>
                <c:pt idx="24">
                  <c:v>4602.3999999999996</c:v>
                </c:pt>
                <c:pt idx="25">
                  <c:v>4602.5</c:v>
                </c:pt>
                <c:pt idx="26">
                  <c:v>4602.6000000000004</c:v>
                </c:pt>
                <c:pt idx="27">
                  <c:v>4602.7</c:v>
                </c:pt>
                <c:pt idx="28">
                  <c:v>4602.8</c:v>
                </c:pt>
                <c:pt idx="29">
                  <c:v>4602.8999999999996</c:v>
                </c:pt>
                <c:pt idx="30">
                  <c:v>4603</c:v>
                </c:pt>
                <c:pt idx="31">
                  <c:v>4603.1000000000004</c:v>
                </c:pt>
                <c:pt idx="32">
                  <c:v>4603.2</c:v>
                </c:pt>
                <c:pt idx="33">
                  <c:v>4603.3</c:v>
                </c:pt>
                <c:pt idx="34">
                  <c:v>4603.3999999999996</c:v>
                </c:pt>
                <c:pt idx="35">
                  <c:v>4603.5</c:v>
                </c:pt>
                <c:pt idx="36">
                  <c:v>4603.6000000000004</c:v>
                </c:pt>
                <c:pt idx="37">
                  <c:v>4603.7</c:v>
                </c:pt>
                <c:pt idx="38">
                  <c:v>4603.8</c:v>
                </c:pt>
                <c:pt idx="39">
                  <c:v>4603.8999999999996</c:v>
                </c:pt>
                <c:pt idx="40">
                  <c:v>4604</c:v>
                </c:pt>
                <c:pt idx="41">
                  <c:v>4604.1000000000004</c:v>
                </c:pt>
                <c:pt idx="42">
                  <c:v>4604.2</c:v>
                </c:pt>
                <c:pt idx="43">
                  <c:v>4604.3</c:v>
                </c:pt>
                <c:pt idx="44">
                  <c:v>4604.3999999999996</c:v>
                </c:pt>
                <c:pt idx="45">
                  <c:v>4604.5</c:v>
                </c:pt>
                <c:pt idx="46">
                  <c:v>4604.6000000000004</c:v>
                </c:pt>
                <c:pt idx="47">
                  <c:v>4604.7</c:v>
                </c:pt>
                <c:pt idx="48">
                  <c:v>4604.8</c:v>
                </c:pt>
                <c:pt idx="49">
                  <c:v>4604.8999999999996</c:v>
                </c:pt>
                <c:pt idx="50">
                  <c:v>4605</c:v>
                </c:pt>
                <c:pt idx="51">
                  <c:v>4605.1000000000004</c:v>
                </c:pt>
                <c:pt idx="52">
                  <c:v>4605.2</c:v>
                </c:pt>
                <c:pt idx="53">
                  <c:v>4605.3</c:v>
                </c:pt>
                <c:pt idx="54">
                  <c:v>4605.3999999999996</c:v>
                </c:pt>
                <c:pt idx="55">
                  <c:v>4605.5</c:v>
                </c:pt>
                <c:pt idx="56">
                  <c:v>4605.6000000000004</c:v>
                </c:pt>
                <c:pt idx="57">
                  <c:v>4605.7</c:v>
                </c:pt>
                <c:pt idx="58">
                  <c:v>4605.8</c:v>
                </c:pt>
                <c:pt idx="59">
                  <c:v>4605.8999999999996</c:v>
                </c:pt>
                <c:pt idx="60">
                  <c:v>4606</c:v>
                </c:pt>
                <c:pt idx="61">
                  <c:v>4606.1000000000004</c:v>
                </c:pt>
                <c:pt idx="62">
                  <c:v>4606.2</c:v>
                </c:pt>
                <c:pt idx="63">
                  <c:v>4606.3</c:v>
                </c:pt>
                <c:pt idx="64">
                  <c:v>4606.3999999999996</c:v>
                </c:pt>
                <c:pt idx="65">
                  <c:v>4606.5</c:v>
                </c:pt>
                <c:pt idx="66">
                  <c:v>4606.6000000000004</c:v>
                </c:pt>
                <c:pt idx="67">
                  <c:v>4606.7</c:v>
                </c:pt>
                <c:pt idx="68">
                  <c:v>4606.8</c:v>
                </c:pt>
                <c:pt idx="69">
                  <c:v>4606.8999999999996</c:v>
                </c:pt>
                <c:pt idx="70">
                  <c:v>4607</c:v>
                </c:pt>
                <c:pt idx="71">
                  <c:v>4607.1000000000004</c:v>
                </c:pt>
                <c:pt idx="72">
                  <c:v>4607.2</c:v>
                </c:pt>
                <c:pt idx="73">
                  <c:v>4607.3</c:v>
                </c:pt>
                <c:pt idx="74">
                  <c:v>4607.3999999999996</c:v>
                </c:pt>
                <c:pt idx="75">
                  <c:v>4607.5</c:v>
                </c:pt>
                <c:pt idx="76">
                  <c:v>4607.6000000000004</c:v>
                </c:pt>
                <c:pt idx="77">
                  <c:v>4607.7</c:v>
                </c:pt>
                <c:pt idx="78">
                  <c:v>4607.8</c:v>
                </c:pt>
                <c:pt idx="79">
                  <c:v>4607.8999999999996</c:v>
                </c:pt>
                <c:pt idx="80">
                  <c:v>4608</c:v>
                </c:pt>
                <c:pt idx="81">
                  <c:v>4608.1000000000004</c:v>
                </c:pt>
                <c:pt idx="82">
                  <c:v>4608.2</c:v>
                </c:pt>
                <c:pt idx="83">
                  <c:v>4608.3</c:v>
                </c:pt>
                <c:pt idx="84">
                  <c:v>4608.3999999999996</c:v>
                </c:pt>
                <c:pt idx="85">
                  <c:v>4608.5</c:v>
                </c:pt>
                <c:pt idx="86">
                  <c:v>4608.6000000000004</c:v>
                </c:pt>
                <c:pt idx="87">
                  <c:v>4608.7</c:v>
                </c:pt>
                <c:pt idx="88">
                  <c:v>4608.8</c:v>
                </c:pt>
                <c:pt idx="89">
                  <c:v>4608.8999999999996</c:v>
                </c:pt>
                <c:pt idx="90">
                  <c:v>4609</c:v>
                </c:pt>
                <c:pt idx="91">
                  <c:v>4609.1000000000004</c:v>
                </c:pt>
                <c:pt idx="92">
                  <c:v>4609.2</c:v>
                </c:pt>
                <c:pt idx="93">
                  <c:v>4609.3</c:v>
                </c:pt>
                <c:pt idx="94">
                  <c:v>4609.3999999999996</c:v>
                </c:pt>
                <c:pt idx="95">
                  <c:v>4609.5</c:v>
                </c:pt>
                <c:pt idx="96">
                  <c:v>4609.6000000000004</c:v>
                </c:pt>
                <c:pt idx="97">
                  <c:v>4609.7</c:v>
                </c:pt>
                <c:pt idx="98">
                  <c:v>4609.8</c:v>
                </c:pt>
                <c:pt idx="99">
                  <c:v>4609.8999999999996</c:v>
                </c:pt>
                <c:pt idx="100">
                  <c:v>4610</c:v>
                </c:pt>
                <c:pt idx="101">
                  <c:v>4610.1000000000004</c:v>
                </c:pt>
                <c:pt idx="102">
                  <c:v>4610.2</c:v>
                </c:pt>
                <c:pt idx="103">
                  <c:v>4610.3</c:v>
                </c:pt>
                <c:pt idx="104">
                  <c:v>4610.3999999999996</c:v>
                </c:pt>
                <c:pt idx="105">
                  <c:v>4610.5</c:v>
                </c:pt>
                <c:pt idx="106">
                  <c:v>4610.6000000000004</c:v>
                </c:pt>
                <c:pt idx="107">
                  <c:v>4610.7</c:v>
                </c:pt>
                <c:pt idx="108">
                  <c:v>4610.8</c:v>
                </c:pt>
                <c:pt idx="109">
                  <c:v>4610.8999999999996</c:v>
                </c:pt>
                <c:pt idx="110">
                  <c:v>4611</c:v>
                </c:pt>
                <c:pt idx="111">
                  <c:v>4611.1000000000004</c:v>
                </c:pt>
                <c:pt idx="112">
                  <c:v>4611.2</c:v>
                </c:pt>
                <c:pt idx="113">
                  <c:v>4611.3</c:v>
                </c:pt>
                <c:pt idx="114">
                  <c:v>4611.3999999999996</c:v>
                </c:pt>
                <c:pt idx="115">
                  <c:v>4611.5</c:v>
                </c:pt>
                <c:pt idx="116">
                  <c:v>4611.6000000000004</c:v>
                </c:pt>
                <c:pt idx="117">
                  <c:v>4611.7</c:v>
                </c:pt>
                <c:pt idx="118">
                  <c:v>4611.8</c:v>
                </c:pt>
                <c:pt idx="119">
                  <c:v>4611.8999999999996</c:v>
                </c:pt>
                <c:pt idx="120">
                  <c:v>4612</c:v>
                </c:pt>
                <c:pt idx="121">
                  <c:v>4612.1000000000004</c:v>
                </c:pt>
                <c:pt idx="122">
                  <c:v>4612.2</c:v>
                </c:pt>
                <c:pt idx="123">
                  <c:v>4612.3</c:v>
                </c:pt>
                <c:pt idx="124">
                  <c:v>4612.3999999999996</c:v>
                </c:pt>
                <c:pt idx="125">
                  <c:v>4612.5</c:v>
                </c:pt>
                <c:pt idx="126">
                  <c:v>4612.6000000000004</c:v>
                </c:pt>
                <c:pt idx="127">
                  <c:v>4612.7</c:v>
                </c:pt>
                <c:pt idx="128">
                  <c:v>4612.8</c:v>
                </c:pt>
                <c:pt idx="129">
                  <c:v>4612.8999999999996</c:v>
                </c:pt>
                <c:pt idx="130">
                  <c:v>4613</c:v>
                </c:pt>
                <c:pt idx="131">
                  <c:v>4613.1000000000004</c:v>
                </c:pt>
                <c:pt idx="132">
                  <c:v>4613.2</c:v>
                </c:pt>
                <c:pt idx="133">
                  <c:v>4613.3</c:v>
                </c:pt>
                <c:pt idx="134">
                  <c:v>4613.3999999999996</c:v>
                </c:pt>
                <c:pt idx="135">
                  <c:v>4613.5</c:v>
                </c:pt>
                <c:pt idx="136">
                  <c:v>4613.6000000000004</c:v>
                </c:pt>
                <c:pt idx="137">
                  <c:v>4613.7</c:v>
                </c:pt>
                <c:pt idx="138">
                  <c:v>4613.8</c:v>
                </c:pt>
                <c:pt idx="139">
                  <c:v>4613.8999999999996</c:v>
                </c:pt>
                <c:pt idx="140">
                  <c:v>4614</c:v>
                </c:pt>
                <c:pt idx="141">
                  <c:v>4614.1000000000004</c:v>
                </c:pt>
                <c:pt idx="142">
                  <c:v>4614.2</c:v>
                </c:pt>
                <c:pt idx="143">
                  <c:v>4614.3</c:v>
                </c:pt>
                <c:pt idx="144">
                  <c:v>4614.3999999999996</c:v>
                </c:pt>
                <c:pt idx="145">
                  <c:v>4614.5</c:v>
                </c:pt>
                <c:pt idx="146">
                  <c:v>4614.6000000000004</c:v>
                </c:pt>
                <c:pt idx="147">
                  <c:v>4614.7</c:v>
                </c:pt>
                <c:pt idx="148">
                  <c:v>4614.8</c:v>
                </c:pt>
                <c:pt idx="149">
                  <c:v>4614.8999999999996</c:v>
                </c:pt>
                <c:pt idx="150">
                  <c:v>4615</c:v>
                </c:pt>
                <c:pt idx="151">
                  <c:v>4615.1000000000004</c:v>
                </c:pt>
                <c:pt idx="152">
                  <c:v>4615.2</c:v>
                </c:pt>
                <c:pt idx="153">
                  <c:v>4615.3</c:v>
                </c:pt>
                <c:pt idx="154">
                  <c:v>4615.3999999999996</c:v>
                </c:pt>
                <c:pt idx="155">
                  <c:v>4615.5</c:v>
                </c:pt>
                <c:pt idx="156">
                  <c:v>4615.6000000000004</c:v>
                </c:pt>
                <c:pt idx="157">
                  <c:v>4615.7</c:v>
                </c:pt>
                <c:pt idx="158">
                  <c:v>4615.8</c:v>
                </c:pt>
                <c:pt idx="159">
                  <c:v>4615.8999999999996</c:v>
                </c:pt>
                <c:pt idx="160">
                  <c:v>4616</c:v>
                </c:pt>
                <c:pt idx="161">
                  <c:v>4616.1000000000004</c:v>
                </c:pt>
                <c:pt idx="162">
                  <c:v>4616.2</c:v>
                </c:pt>
                <c:pt idx="163">
                  <c:v>4616.3</c:v>
                </c:pt>
                <c:pt idx="164">
                  <c:v>4616.3999999999996</c:v>
                </c:pt>
                <c:pt idx="165">
                  <c:v>4616.5</c:v>
                </c:pt>
                <c:pt idx="166">
                  <c:v>4616.6000000000004</c:v>
                </c:pt>
                <c:pt idx="167">
                  <c:v>4616.7</c:v>
                </c:pt>
                <c:pt idx="168">
                  <c:v>4616.8</c:v>
                </c:pt>
                <c:pt idx="169">
                  <c:v>4616.8999999999996</c:v>
                </c:pt>
                <c:pt idx="170">
                  <c:v>4617</c:v>
                </c:pt>
                <c:pt idx="171">
                  <c:v>4617.1000000000004</c:v>
                </c:pt>
                <c:pt idx="172">
                  <c:v>4617.2</c:v>
                </c:pt>
                <c:pt idx="173">
                  <c:v>4617.3</c:v>
                </c:pt>
                <c:pt idx="174">
                  <c:v>4617.3999999999996</c:v>
                </c:pt>
                <c:pt idx="175">
                  <c:v>4617.5</c:v>
                </c:pt>
                <c:pt idx="176">
                  <c:v>4617.6000000000004</c:v>
                </c:pt>
                <c:pt idx="177">
                  <c:v>4617.7</c:v>
                </c:pt>
                <c:pt idx="178">
                  <c:v>4617.8</c:v>
                </c:pt>
                <c:pt idx="179">
                  <c:v>4617.8999999999996</c:v>
                </c:pt>
                <c:pt idx="180">
                  <c:v>4618</c:v>
                </c:pt>
                <c:pt idx="181">
                  <c:v>4618.1000000000004</c:v>
                </c:pt>
                <c:pt idx="182">
                  <c:v>4618.2</c:v>
                </c:pt>
                <c:pt idx="183">
                  <c:v>4618.3</c:v>
                </c:pt>
                <c:pt idx="184">
                  <c:v>4618.3999999999996</c:v>
                </c:pt>
                <c:pt idx="185">
                  <c:v>4618.5</c:v>
                </c:pt>
                <c:pt idx="186">
                  <c:v>4618.6000000000004</c:v>
                </c:pt>
                <c:pt idx="187">
                  <c:v>4618.7</c:v>
                </c:pt>
                <c:pt idx="188">
                  <c:v>4618.8</c:v>
                </c:pt>
                <c:pt idx="189">
                  <c:v>4618.8999999999996</c:v>
                </c:pt>
                <c:pt idx="190">
                  <c:v>4619</c:v>
                </c:pt>
                <c:pt idx="191">
                  <c:v>4619.1000000000004</c:v>
                </c:pt>
                <c:pt idx="192">
                  <c:v>4619.2</c:v>
                </c:pt>
                <c:pt idx="193">
                  <c:v>4619.3</c:v>
                </c:pt>
                <c:pt idx="194">
                  <c:v>4619.3999999999996</c:v>
                </c:pt>
                <c:pt idx="195">
                  <c:v>4619.5</c:v>
                </c:pt>
                <c:pt idx="196">
                  <c:v>4619.6000000000004</c:v>
                </c:pt>
                <c:pt idx="197">
                  <c:v>4619.7</c:v>
                </c:pt>
                <c:pt idx="198">
                  <c:v>4619.8</c:v>
                </c:pt>
                <c:pt idx="199">
                  <c:v>4619.8999999999996</c:v>
                </c:pt>
                <c:pt idx="200">
                  <c:v>4620</c:v>
                </c:pt>
                <c:pt idx="201">
                  <c:v>4620.1000000000004</c:v>
                </c:pt>
                <c:pt idx="202">
                  <c:v>4620.2</c:v>
                </c:pt>
                <c:pt idx="203">
                  <c:v>4620.3</c:v>
                </c:pt>
                <c:pt idx="204">
                  <c:v>4620.3999999999996</c:v>
                </c:pt>
                <c:pt idx="205">
                  <c:v>4620.5</c:v>
                </c:pt>
                <c:pt idx="206">
                  <c:v>4620.6000000000004</c:v>
                </c:pt>
                <c:pt idx="207">
                  <c:v>4620.7</c:v>
                </c:pt>
                <c:pt idx="208">
                  <c:v>4620.8</c:v>
                </c:pt>
                <c:pt idx="209">
                  <c:v>4620.8999999999996</c:v>
                </c:pt>
                <c:pt idx="210">
                  <c:v>4621</c:v>
                </c:pt>
                <c:pt idx="211">
                  <c:v>4621.1000000000004</c:v>
                </c:pt>
                <c:pt idx="212">
                  <c:v>4621.2</c:v>
                </c:pt>
                <c:pt idx="213">
                  <c:v>4621.3</c:v>
                </c:pt>
                <c:pt idx="214">
                  <c:v>4621.3999999999996</c:v>
                </c:pt>
                <c:pt idx="215">
                  <c:v>4621.5</c:v>
                </c:pt>
                <c:pt idx="216">
                  <c:v>4621.6000000000004</c:v>
                </c:pt>
                <c:pt idx="217">
                  <c:v>4621.7</c:v>
                </c:pt>
                <c:pt idx="218">
                  <c:v>4621.8</c:v>
                </c:pt>
                <c:pt idx="219">
                  <c:v>4621.8999999999996</c:v>
                </c:pt>
                <c:pt idx="220">
                  <c:v>4622</c:v>
                </c:pt>
                <c:pt idx="221">
                  <c:v>4622.1000000000004</c:v>
                </c:pt>
                <c:pt idx="222">
                  <c:v>4622.2</c:v>
                </c:pt>
                <c:pt idx="223">
                  <c:v>4622.3</c:v>
                </c:pt>
                <c:pt idx="224">
                  <c:v>4622.3999999999996</c:v>
                </c:pt>
                <c:pt idx="225">
                  <c:v>4622.5</c:v>
                </c:pt>
                <c:pt idx="226">
                  <c:v>4622.6000000000004</c:v>
                </c:pt>
                <c:pt idx="227">
                  <c:v>4622.7</c:v>
                </c:pt>
                <c:pt idx="228">
                  <c:v>4622.8</c:v>
                </c:pt>
                <c:pt idx="229">
                  <c:v>4622.8999999999996</c:v>
                </c:pt>
                <c:pt idx="230">
                  <c:v>4623</c:v>
                </c:pt>
                <c:pt idx="231">
                  <c:v>4623.1000000000004</c:v>
                </c:pt>
                <c:pt idx="232">
                  <c:v>4623.2</c:v>
                </c:pt>
                <c:pt idx="233">
                  <c:v>4623.3</c:v>
                </c:pt>
                <c:pt idx="234">
                  <c:v>4623.3999999999996</c:v>
                </c:pt>
                <c:pt idx="235">
                  <c:v>4623.5</c:v>
                </c:pt>
                <c:pt idx="236">
                  <c:v>4623.6000000000004</c:v>
                </c:pt>
                <c:pt idx="237">
                  <c:v>4623.7</c:v>
                </c:pt>
                <c:pt idx="238">
                  <c:v>4623.8</c:v>
                </c:pt>
                <c:pt idx="239">
                  <c:v>4623.8999999999996</c:v>
                </c:pt>
                <c:pt idx="240">
                  <c:v>4624</c:v>
                </c:pt>
                <c:pt idx="241">
                  <c:v>4624.1000000000004</c:v>
                </c:pt>
                <c:pt idx="242">
                  <c:v>4624.2</c:v>
                </c:pt>
                <c:pt idx="243">
                  <c:v>4624.3</c:v>
                </c:pt>
                <c:pt idx="244">
                  <c:v>4624.3999999999996</c:v>
                </c:pt>
                <c:pt idx="245">
                  <c:v>4624.5</c:v>
                </c:pt>
                <c:pt idx="246">
                  <c:v>4624.6000000000004</c:v>
                </c:pt>
                <c:pt idx="247">
                  <c:v>4624.7</c:v>
                </c:pt>
                <c:pt idx="248">
                  <c:v>4624.8</c:v>
                </c:pt>
                <c:pt idx="249">
                  <c:v>4624.8999999999996</c:v>
                </c:pt>
                <c:pt idx="250">
                  <c:v>4625</c:v>
                </c:pt>
                <c:pt idx="251">
                  <c:v>4625.1000000000004</c:v>
                </c:pt>
                <c:pt idx="252">
                  <c:v>4625.2</c:v>
                </c:pt>
                <c:pt idx="253">
                  <c:v>4625.3</c:v>
                </c:pt>
                <c:pt idx="254">
                  <c:v>4625.3999999999996</c:v>
                </c:pt>
                <c:pt idx="255">
                  <c:v>4625.5</c:v>
                </c:pt>
                <c:pt idx="256">
                  <c:v>4625.6000000000004</c:v>
                </c:pt>
                <c:pt idx="257">
                  <c:v>4625.7</c:v>
                </c:pt>
                <c:pt idx="258">
                  <c:v>4625.8</c:v>
                </c:pt>
                <c:pt idx="259">
                  <c:v>4625.8999999999996</c:v>
                </c:pt>
                <c:pt idx="260">
                  <c:v>4626</c:v>
                </c:pt>
                <c:pt idx="261">
                  <c:v>4626.1000000000004</c:v>
                </c:pt>
                <c:pt idx="262">
                  <c:v>4626.2</c:v>
                </c:pt>
                <c:pt idx="263">
                  <c:v>4626.3</c:v>
                </c:pt>
                <c:pt idx="264">
                  <c:v>4626.3999999999996</c:v>
                </c:pt>
                <c:pt idx="265">
                  <c:v>4626.5</c:v>
                </c:pt>
                <c:pt idx="266">
                  <c:v>4626.6000000000004</c:v>
                </c:pt>
                <c:pt idx="267">
                  <c:v>4626.7</c:v>
                </c:pt>
                <c:pt idx="268">
                  <c:v>4626.8</c:v>
                </c:pt>
                <c:pt idx="269">
                  <c:v>4626.8999999999996</c:v>
                </c:pt>
                <c:pt idx="270">
                  <c:v>4627</c:v>
                </c:pt>
                <c:pt idx="271">
                  <c:v>4627.1000000000004</c:v>
                </c:pt>
                <c:pt idx="272">
                  <c:v>4627.2</c:v>
                </c:pt>
                <c:pt idx="273">
                  <c:v>4627.3</c:v>
                </c:pt>
                <c:pt idx="274">
                  <c:v>4627.3999999999996</c:v>
                </c:pt>
                <c:pt idx="275">
                  <c:v>4627.5</c:v>
                </c:pt>
                <c:pt idx="276">
                  <c:v>4627.6000000000004</c:v>
                </c:pt>
                <c:pt idx="277">
                  <c:v>4627.7</c:v>
                </c:pt>
                <c:pt idx="278">
                  <c:v>4627.8</c:v>
                </c:pt>
                <c:pt idx="279">
                  <c:v>4627.8999999999996</c:v>
                </c:pt>
                <c:pt idx="280">
                  <c:v>4628</c:v>
                </c:pt>
                <c:pt idx="281">
                  <c:v>4628.1000000000004</c:v>
                </c:pt>
                <c:pt idx="282">
                  <c:v>4628.2</c:v>
                </c:pt>
                <c:pt idx="283">
                  <c:v>4628.3</c:v>
                </c:pt>
                <c:pt idx="284">
                  <c:v>4628.3999999999996</c:v>
                </c:pt>
                <c:pt idx="285">
                  <c:v>4628.5</c:v>
                </c:pt>
                <c:pt idx="286">
                  <c:v>4628.6000000000004</c:v>
                </c:pt>
                <c:pt idx="287">
                  <c:v>4628.7</c:v>
                </c:pt>
                <c:pt idx="288">
                  <c:v>4628.8</c:v>
                </c:pt>
                <c:pt idx="289">
                  <c:v>4628.9000000000005</c:v>
                </c:pt>
                <c:pt idx="290">
                  <c:v>4629.0000000000009</c:v>
                </c:pt>
                <c:pt idx="291">
                  <c:v>4629.1000000000013</c:v>
                </c:pt>
                <c:pt idx="292">
                  <c:v>4629.2000000000016</c:v>
                </c:pt>
                <c:pt idx="293">
                  <c:v>4629.300000000002</c:v>
                </c:pt>
                <c:pt idx="294">
                  <c:v>4629.4000000000024</c:v>
                </c:pt>
                <c:pt idx="295">
                  <c:v>4629.5000000000027</c:v>
                </c:pt>
                <c:pt idx="296">
                  <c:v>4629.6000000000031</c:v>
                </c:pt>
                <c:pt idx="297">
                  <c:v>4629.7000000000035</c:v>
                </c:pt>
                <c:pt idx="298">
                  <c:v>4629.8000000000038</c:v>
                </c:pt>
                <c:pt idx="299">
                  <c:v>4629.9000000000042</c:v>
                </c:pt>
                <c:pt idx="300">
                  <c:v>4630.0000000000045</c:v>
                </c:pt>
                <c:pt idx="301">
                  <c:v>4630.1000000000049</c:v>
                </c:pt>
                <c:pt idx="302">
                  <c:v>4630.2</c:v>
                </c:pt>
                <c:pt idx="303">
                  <c:v>4630.3</c:v>
                </c:pt>
                <c:pt idx="304">
                  <c:v>4630.3999999999996</c:v>
                </c:pt>
                <c:pt idx="305">
                  <c:v>4630.5</c:v>
                </c:pt>
                <c:pt idx="306">
                  <c:v>4630.6000000000004</c:v>
                </c:pt>
                <c:pt idx="307">
                  <c:v>4630.7</c:v>
                </c:pt>
                <c:pt idx="308">
                  <c:v>4630.8</c:v>
                </c:pt>
                <c:pt idx="309">
                  <c:v>4630.8999999999996</c:v>
                </c:pt>
                <c:pt idx="310">
                  <c:v>4631</c:v>
                </c:pt>
                <c:pt idx="311">
                  <c:v>4631.1000000000004</c:v>
                </c:pt>
                <c:pt idx="312">
                  <c:v>4631.2</c:v>
                </c:pt>
                <c:pt idx="313">
                  <c:v>4631.3</c:v>
                </c:pt>
                <c:pt idx="314">
                  <c:v>4631.3999999999996</c:v>
                </c:pt>
                <c:pt idx="315">
                  <c:v>4631.5</c:v>
                </c:pt>
                <c:pt idx="316">
                  <c:v>4631.6000000000004</c:v>
                </c:pt>
                <c:pt idx="317">
                  <c:v>4631.7</c:v>
                </c:pt>
                <c:pt idx="318">
                  <c:v>4631.8</c:v>
                </c:pt>
                <c:pt idx="319">
                  <c:v>4631.8999999999996</c:v>
                </c:pt>
                <c:pt idx="320">
                  <c:v>4632</c:v>
                </c:pt>
                <c:pt idx="321">
                  <c:v>4632.1000000000004</c:v>
                </c:pt>
                <c:pt idx="322">
                  <c:v>4632.2</c:v>
                </c:pt>
                <c:pt idx="323">
                  <c:v>4632.3</c:v>
                </c:pt>
                <c:pt idx="324">
                  <c:v>4632.3999999999996</c:v>
                </c:pt>
                <c:pt idx="325">
                  <c:v>4632.5</c:v>
                </c:pt>
                <c:pt idx="326">
                  <c:v>4632.6000000000004</c:v>
                </c:pt>
                <c:pt idx="327">
                  <c:v>4632.7</c:v>
                </c:pt>
                <c:pt idx="328">
                  <c:v>4632.8</c:v>
                </c:pt>
                <c:pt idx="329">
                  <c:v>4632.8999999999996</c:v>
                </c:pt>
                <c:pt idx="330">
                  <c:v>4633</c:v>
                </c:pt>
                <c:pt idx="331">
                  <c:v>4633.1000000000004</c:v>
                </c:pt>
                <c:pt idx="332">
                  <c:v>4633.2</c:v>
                </c:pt>
                <c:pt idx="333">
                  <c:v>4633.3</c:v>
                </c:pt>
                <c:pt idx="334">
                  <c:v>4633.3999999999996</c:v>
                </c:pt>
                <c:pt idx="335">
                  <c:v>4633.5</c:v>
                </c:pt>
                <c:pt idx="336">
                  <c:v>4633.6000000000004</c:v>
                </c:pt>
                <c:pt idx="337">
                  <c:v>4633.7</c:v>
                </c:pt>
                <c:pt idx="338">
                  <c:v>4633.8</c:v>
                </c:pt>
                <c:pt idx="339">
                  <c:v>4633.8999999999996</c:v>
                </c:pt>
                <c:pt idx="340">
                  <c:v>4634</c:v>
                </c:pt>
                <c:pt idx="341">
                  <c:v>4634.1000000000004</c:v>
                </c:pt>
                <c:pt idx="342">
                  <c:v>4634.2</c:v>
                </c:pt>
                <c:pt idx="343">
                  <c:v>4634.3</c:v>
                </c:pt>
                <c:pt idx="344">
                  <c:v>4634.3999999999996</c:v>
                </c:pt>
                <c:pt idx="345">
                  <c:v>4634.5</c:v>
                </c:pt>
                <c:pt idx="346">
                  <c:v>4634.6000000000004</c:v>
                </c:pt>
                <c:pt idx="347">
                  <c:v>4634.7</c:v>
                </c:pt>
                <c:pt idx="348">
                  <c:v>4634.8</c:v>
                </c:pt>
                <c:pt idx="349">
                  <c:v>4634.8999999999996</c:v>
                </c:pt>
                <c:pt idx="350">
                  <c:v>4635</c:v>
                </c:pt>
                <c:pt idx="351">
                  <c:v>4635.1000000000004</c:v>
                </c:pt>
                <c:pt idx="352">
                  <c:v>4635.2</c:v>
                </c:pt>
                <c:pt idx="353">
                  <c:v>4635.3</c:v>
                </c:pt>
                <c:pt idx="354">
                  <c:v>4635.3999999999996</c:v>
                </c:pt>
                <c:pt idx="355">
                  <c:v>4635.5</c:v>
                </c:pt>
                <c:pt idx="356">
                  <c:v>4635.6000000000004</c:v>
                </c:pt>
                <c:pt idx="357">
                  <c:v>4635.7</c:v>
                </c:pt>
                <c:pt idx="358">
                  <c:v>4635.8</c:v>
                </c:pt>
                <c:pt idx="359">
                  <c:v>4635.8999999999996</c:v>
                </c:pt>
                <c:pt idx="360">
                  <c:v>4636</c:v>
                </c:pt>
                <c:pt idx="361">
                  <c:v>4636.1000000000004</c:v>
                </c:pt>
                <c:pt idx="362">
                  <c:v>4636.2</c:v>
                </c:pt>
                <c:pt idx="363">
                  <c:v>4636.3</c:v>
                </c:pt>
                <c:pt idx="364">
                  <c:v>4636.3999999999996</c:v>
                </c:pt>
                <c:pt idx="365">
                  <c:v>4636.5</c:v>
                </c:pt>
                <c:pt idx="366">
                  <c:v>4636.6000000000004</c:v>
                </c:pt>
                <c:pt idx="367">
                  <c:v>4636.7</c:v>
                </c:pt>
                <c:pt idx="368">
                  <c:v>4636.8</c:v>
                </c:pt>
                <c:pt idx="369">
                  <c:v>4636.8999999999996</c:v>
                </c:pt>
                <c:pt idx="370">
                  <c:v>4637</c:v>
                </c:pt>
                <c:pt idx="371">
                  <c:v>4637.1000000000004</c:v>
                </c:pt>
                <c:pt idx="372">
                  <c:v>4637.2</c:v>
                </c:pt>
                <c:pt idx="373">
                  <c:v>4637.3</c:v>
                </c:pt>
                <c:pt idx="374">
                  <c:v>4637.3999999999996</c:v>
                </c:pt>
                <c:pt idx="375">
                  <c:v>4637.5</c:v>
                </c:pt>
                <c:pt idx="376">
                  <c:v>4637.6000000000004</c:v>
                </c:pt>
                <c:pt idx="377">
                  <c:v>4637.7</c:v>
                </c:pt>
                <c:pt idx="378">
                  <c:v>4637.8</c:v>
                </c:pt>
                <c:pt idx="379">
                  <c:v>4637.8999999999996</c:v>
                </c:pt>
                <c:pt idx="380">
                  <c:v>4638</c:v>
                </c:pt>
                <c:pt idx="381">
                  <c:v>4638.1000000000004</c:v>
                </c:pt>
                <c:pt idx="382">
                  <c:v>4638.2</c:v>
                </c:pt>
                <c:pt idx="383">
                  <c:v>4638.3</c:v>
                </c:pt>
                <c:pt idx="384">
                  <c:v>4638.3999999999996</c:v>
                </c:pt>
                <c:pt idx="385">
                  <c:v>4638.5</c:v>
                </c:pt>
                <c:pt idx="386">
                  <c:v>4638.6000000000004</c:v>
                </c:pt>
                <c:pt idx="387">
                  <c:v>4638.7</c:v>
                </c:pt>
                <c:pt idx="388">
                  <c:v>4638.8</c:v>
                </c:pt>
                <c:pt idx="389">
                  <c:v>4638.8999999999996</c:v>
                </c:pt>
                <c:pt idx="390">
                  <c:v>4639</c:v>
                </c:pt>
                <c:pt idx="391">
                  <c:v>4639.1000000000004</c:v>
                </c:pt>
                <c:pt idx="392">
                  <c:v>4639.2</c:v>
                </c:pt>
                <c:pt idx="393">
                  <c:v>4639.3</c:v>
                </c:pt>
                <c:pt idx="394">
                  <c:v>4639.3999999999996</c:v>
                </c:pt>
                <c:pt idx="395">
                  <c:v>4639.5</c:v>
                </c:pt>
                <c:pt idx="396">
                  <c:v>4639.6000000000004</c:v>
                </c:pt>
                <c:pt idx="397">
                  <c:v>4639.7</c:v>
                </c:pt>
                <c:pt idx="398">
                  <c:v>4639.8</c:v>
                </c:pt>
                <c:pt idx="399">
                  <c:v>4639.8999999999996</c:v>
                </c:pt>
                <c:pt idx="400">
                  <c:v>4640</c:v>
                </c:pt>
                <c:pt idx="401">
                  <c:v>4640.1000000000004</c:v>
                </c:pt>
                <c:pt idx="402">
                  <c:v>4640.2</c:v>
                </c:pt>
                <c:pt idx="403">
                  <c:v>4640.3</c:v>
                </c:pt>
                <c:pt idx="404">
                  <c:v>4640.3999999999996</c:v>
                </c:pt>
                <c:pt idx="405">
                  <c:v>4640.5</c:v>
                </c:pt>
                <c:pt idx="406">
                  <c:v>4640.6000000000004</c:v>
                </c:pt>
                <c:pt idx="407">
                  <c:v>4640.7</c:v>
                </c:pt>
                <c:pt idx="408">
                  <c:v>4640.8</c:v>
                </c:pt>
                <c:pt idx="409">
                  <c:v>4640.8999999999996</c:v>
                </c:pt>
                <c:pt idx="410">
                  <c:v>4641</c:v>
                </c:pt>
                <c:pt idx="411">
                  <c:v>4641.1000000000004</c:v>
                </c:pt>
                <c:pt idx="412">
                  <c:v>4641.2</c:v>
                </c:pt>
                <c:pt idx="413">
                  <c:v>4641.3</c:v>
                </c:pt>
                <c:pt idx="414">
                  <c:v>4641.3999999999996</c:v>
                </c:pt>
                <c:pt idx="415">
                  <c:v>4641.5</c:v>
                </c:pt>
                <c:pt idx="416">
                  <c:v>4641.6000000000004</c:v>
                </c:pt>
                <c:pt idx="417">
                  <c:v>4641.7</c:v>
                </c:pt>
                <c:pt idx="418">
                  <c:v>4641.8</c:v>
                </c:pt>
                <c:pt idx="419">
                  <c:v>4641.8999999999996</c:v>
                </c:pt>
                <c:pt idx="420">
                  <c:v>4642</c:v>
                </c:pt>
                <c:pt idx="421">
                  <c:v>4642.1000000000004</c:v>
                </c:pt>
                <c:pt idx="422">
                  <c:v>4642.2</c:v>
                </c:pt>
                <c:pt idx="423">
                  <c:v>4642.3</c:v>
                </c:pt>
                <c:pt idx="424">
                  <c:v>4642.3999999999996</c:v>
                </c:pt>
                <c:pt idx="425">
                  <c:v>4642.5</c:v>
                </c:pt>
                <c:pt idx="426">
                  <c:v>4642.6000000000004</c:v>
                </c:pt>
                <c:pt idx="427">
                  <c:v>4642.7</c:v>
                </c:pt>
                <c:pt idx="428">
                  <c:v>4642.8</c:v>
                </c:pt>
                <c:pt idx="429">
                  <c:v>4642.8999999999996</c:v>
                </c:pt>
                <c:pt idx="430">
                  <c:v>4643</c:v>
                </c:pt>
                <c:pt idx="431">
                  <c:v>4643.1000000000004</c:v>
                </c:pt>
                <c:pt idx="432">
                  <c:v>4643.2</c:v>
                </c:pt>
                <c:pt idx="433">
                  <c:v>4643.3</c:v>
                </c:pt>
                <c:pt idx="434">
                  <c:v>4643.3999999999996</c:v>
                </c:pt>
                <c:pt idx="435">
                  <c:v>4643.5</c:v>
                </c:pt>
                <c:pt idx="436">
                  <c:v>4643.6000000000004</c:v>
                </c:pt>
                <c:pt idx="437">
                  <c:v>4643.7</c:v>
                </c:pt>
                <c:pt idx="438">
                  <c:v>4643.8</c:v>
                </c:pt>
                <c:pt idx="439">
                  <c:v>4643.8999999999996</c:v>
                </c:pt>
                <c:pt idx="440">
                  <c:v>4644</c:v>
                </c:pt>
                <c:pt idx="441">
                  <c:v>4644.1000000000004</c:v>
                </c:pt>
                <c:pt idx="442">
                  <c:v>4644.2</c:v>
                </c:pt>
                <c:pt idx="443">
                  <c:v>4644.3</c:v>
                </c:pt>
                <c:pt idx="444">
                  <c:v>4644.3999999999996</c:v>
                </c:pt>
                <c:pt idx="445">
                  <c:v>4644.5</c:v>
                </c:pt>
                <c:pt idx="446">
                  <c:v>4644.6000000000004</c:v>
                </c:pt>
                <c:pt idx="447">
                  <c:v>4644.7</c:v>
                </c:pt>
                <c:pt idx="448">
                  <c:v>4644.8</c:v>
                </c:pt>
                <c:pt idx="449">
                  <c:v>4644.8999999999996</c:v>
                </c:pt>
                <c:pt idx="450">
                  <c:v>4645</c:v>
                </c:pt>
                <c:pt idx="451">
                  <c:v>4645.1000000000004</c:v>
                </c:pt>
                <c:pt idx="452">
                  <c:v>4645.2</c:v>
                </c:pt>
                <c:pt idx="453">
                  <c:v>4645.3</c:v>
                </c:pt>
                <c:pt idx="454">
                  <c:v>4645.3999999999996</c:v>
                </c:pt>
                <c:pt idx="455">
                  <c:v>4645.5</c:v>
                </c:pt>
                <c:pt idx="456">
                  <c:v>4645.6000000000004</c:v>
                </c:pt>
                <c:pt idx="457">
                  <c:v>4645.7</c:v>
                </c:pt>
                <c:pt idx="458">
                  <c:v>4645.8</c:v>
                </c:pt>
                <c:pt idx="459">
                  <c:v>4645.8999999999996</c:v>
                </c:pt>
                <c:pt idx="460">
                  <c:v>4646</c:v>
                </c:pt>
                <c:pt idx="461">
                  <c:v>4646.1000000000004</c:v>
                </c:pt>
                <c:pt idx="462">
                  <c:v>4646.2</c:v>
                </c:pt>
                <c:pt idx="463">
                  <c:v>4646.3</c:v>
                </c:pt>
                <c:pt idx="464">
                  <c:v>4646.3999999999996</c:v>
                </c:pt>
                <c:pt idx="465">
                  <c:v>4646.5</c:v>
                </c:pt>
                <c:pt idx="466">
                  <c:v>4646.6000000000004</c:v>
                </c:pt>
                <c:pt idx="467">
                  <c:v>4646.7</c:v>
                </c:pt>
                <c:pt idx="468">
                  <c:v>4646.8</c:v>
                </c:pt>
                <c:pt idx="469">
                  <c:v>4646.8999999999996</c:v>
                </c:pt>
                <c:pt idx="470">
                  <c:v>4647</c:v>
                </c:pt>
                <c:pt idx="471">
                  <c:v>4647.1000000000004</c:v>
                </c:pt>
                <c:pt idx="472">
                  <c:v>4647.2</c:v>
                </c:pt>
                <c:pt idx="473">
                  <c:v>4647.3</c:v>
                </c:pt>
                <c:pt idx="474">
                  <c:v>4647.3999999999996</c:v>
                </c:pt>
                <c:pt idx="475">
                  <c:v>4647.5</c:v>
                </c:pt>
                <c:pt idx="476">
                  <c:v>4647.6000000000004</c:v>
                </c:pt>
                <c:pt idx="477">
                  <c:v>4647.7</c:v>
                </c:pt>
                <c:pt idx="478">
                  <c:v>4647.8</c:v>
                </c:pt>
                <c:pt idx="479">
                  <c:v>4647.8999999999996</c:v>
                </c:pt>
                <c:pt idx="480">
                  <c:v>4648</c:v>
                </c:pt>
                <c:pt idx="481">
                  <c:v>4648.1000000000004</c:v>
                </c:pt>
                <c:pt idx="482">
                  <c:v>4648.2</c:v>
                </c:pt>
                <c:pt idx="483">
                  <c:v>4648.3</c:v>
                </c:pt>
                <c:pt idx="484">
                  <c:v>4648.3999999999996</c:v>
                </c:pt>
                <c:pt idx="485">
                  <c:v>4648.5</c:v>
                </c:pt>
                <c:pt idx="486">
                  <c:v>4648.6000000000004</c:v>
                </c:pt>
                <c:pt idx="487">
                  <c:v>4648.7</c:v>
                </c:pt>
                <c:pt idx="488">
                  <c:v>4648.8</c:v>
                </c:pt>
                <c:pt idx="489">
                  <c:v>4648.8999999999996</c:v>
                </c:pt>
                <c:pt idx="490">
                  <c:v>4649</c:v>
                </c:pt>
                <c:pt idx="491">
                  <c:v>4649.1000000000004</c:v>
                </c:pt>
                <c:pt idx="492">
                  <c:v>4649.2</c:v>
                </c:pt>
                <c:pt idx="493">
                  <c:v>4649.3</c:v>
                </c:pt>
                <c:pt idx="494">
                  <c:v>4649.3999999999996</c:v>
                </c:pt>
                <c:pt idx="495">
                  <c:v>4649.5</c:v>
                </c:pt>
                <c:pt idx="496">
                  <c:v>4649.6000000000004</c:v>
                </c:pt>
                <c:pt idx="497">
                  <c:v>4649.7</c:v>
                </c:pt>
                <c:pt idx="498">
                  <c:v>4649.8</c:v>
                </c:pt>
                <c:pt idx="499">
                  <c:v>4649.8999999999996</c:v>
                </c:pt>
                <c:pt idx="500">
                  <c:v>4650</c:v>
                </c:pt>
                <c:pt idx="501">
                  <c:v>4650.1000000000004</c:v>
                </c:pt>
                <c:pt idx="502">
                  <c:v>4650.2</c:v>
                </c:pt>
                <c:pt idx="503">
                  <c:v>4650.3</c:v>
                </c:pt>
                <c:pt idx="504">
                  <c:v>4650.3999999999996</c:v>
                </c:pt>
                <c:pt idx="505">
                  <c:v>4650.5</c:v>
                </c:pt>
                <c:pt idx="506">
                  <c:v>4650.6000000000004</c:v>
                </c:pt>
                <c:pt idx="507">
                  <c:v>4650.7</c:v>
                </c:pt>
                <c:pt idx="508">
                  <c:v>4650.8</c:v>
                </c:pt>
                <c:pt idx="509">
                  <c:v>4650.8999999999996</c:v>
                </c:pt>
                <c:pt idx="510">
                  <c:v>4651</c:v>
                </c:pt>
                <c:pt idx="511">
                  <c:v>4651.1000000000004</c:v>
                </c:pt>
                <c:pt idx="512">
                  <c:v>4651.2</c:v>
                </c:pt>
                <c:pt idx="513">
                  <c:v>4651.3</c:v>
                </c:pt>
                <c:pt idx="514">
                  <c:v>4651.3999999999996</c:v>
                </c:pt>
                <c:pt idx="515">
                  <c:v>4651.5</c:v>
                </c:pt>
                <c:pt idx="516">
                  <c:v>4651.6000000000004</c:v>
                </c:pt>
                <c:pt idx="517">
                  <c:v>4651.7</c:v>
                </c:pt>
                <c:pt idx="518">
                  <c:v>4651.8</c:v>
                </c:pt>
                <c:pt idx="519">
                  <c:v>4651.8999999999996</c:v>
                </c:pt>
                <c:pt idx="520">
                  <c:v>4652</c:v>
                </c:pt>
                <c:pt idx="521">
                  <c:v>4652.1000000000004</c:v>
                </c:pt>
                <c:pt idx="522">
                  <c:v>4652.2</c:v>
                </c:pt>
                <c:pt idx="523">
                  <c:v>4652.3</c:v>
                </c:pt>
                <c:pt idx="524">
                  <c:v>4652.3999999999996</c:v>
                </c:pt>
                <c:pt idx="525">
                  <c:v>4652.5</c:v>
                </c:pt>
                <c:pt idx="526">
                  <c:v>4652.6000000000004</c:v>
                </c:pt>
                <c:pt idx="527">
                  <c:v>4652.7</c:v>
                </c:pt>
                <c:pt idx="528">
                  <c:v>4652.8</c:v>
                </c:pt>
                <c:pt idx="529">
                  <c:v>4652.8999999999996</c:v>
                </c:pt>
                <c:pt idx="530">
                  <c:v>4653</c:v>
                </c:pt>
                <c:pt idx="531">
                  <c:v>4653.1000000000004</c:v>
                </c:pt>
                <c:pt idx="532">
                  <c:v>4653.2</c:v>
                </c:pt>
                <c:pt idx="533">
                  <c:v>4653.3</c:v>
                </c:pt>
                <c:pt idx="534">
                  <c:v>4653.3999999999996</c:v>
                </c:pt>
                <c:pt idx="535">
                  <c:v>4653.5</c:v>
                </c:pt>
                <c:pt idx="536">
                  <c:v>4653.6000000000004</c:v>
                </c:pt>
                <c:pt idx="537">
                  <c:v>4653.7</c:v>
                </c:pt>
                <c:pt idx="538">
                  <c:v>4653.8</c:v>
                </c:pt>
                <c:pt idx="539">
                  <c:v>4653.8999999999996</c:v>
                </c:pt>
                <c:pt idx="540">
                  <c:v>4654</c:v>
                </c:pt>
                <c:pt idx="541">
                  <c:v>4654.1000000000004</c:v>
                </c:pt>
                <c:pt idx="542">
                  <c:v>4654.2</c:v>
                </c:pt>
                <c:pt idx="543">
                  <c:v>4654.3</c:v>
                </c:pt>
                <c:pt idx="544">
                  <c:v>4654.3999999999996</c:v>
                </c:pt>
                <c:pt idx="545">
                  <c:v>4654.5</c:v>
                </c:pt>
                <c:pt idx="546">
                  <c:v>4654.6000000000004</c:v>
                </c:pt>
                <c:pt idx="547">
                  <c:v>4654.7</c:v>
                </c:pt>
                <c:pt idx="548">
                  <c:v>4654.8</c:v>
                </c:pt>
                <c:pt idx="549">
                  <c:v>4654.8999999999996</c:v>
                </c:pt>
                <c:pt idx="550">
                  <c:v>4655</c:v>
                </c:pt>
                <c:pt idx="551">
                  <c:v>4655.1000000000004</c:v>
                </c:pt>
                <c:pt idx="552">
                  <c:v>4655.2</c:v>
                </c:pt>
                <c:pt idx="553">
                  <c:v>4655.3</c:v>
                </c:pt>
                <c:pt idx="554">
                  <c:v>4655.3999999999996</c:v>
                </c:pt>
                <c:pt idx="555">
                  <c:v>4655.5</c:v>
                </c:pt>
                <c:pt idx="556">
                  <c:v>4655.6000000000004</c:v>
                </c:pt>
                <c:pt idx="557">
                  <c:v>4655.7</c:v>
                </c:pt>
                <c:pt idx="558">
                  <c:v>4655.8</c:v>
                </c:pt>
                <c:pt idx="559">
                  <c:v>4655.8999999999996</c:v>
                </c:pt>
                <c:pt idx="560">
                  <c:v>4656</c:v>
                </c:pt>
                <c:pt idx="561">
                  <c:v>4656.1000000000004</c:v>
                </c:pt>
                <c:pt idx="562">
                  <c:v>4656.2</c:v>
                </c:pt>
                <c:pt idx="563">
                  <c:v>4656.3</c:v>
                </c:pt>
                <c:pt idx="564">
                  <c:v>4656.3999999999996</c:v>
                </c:pt>
                <c:pt idx="565">
                  <c:v>4656.5</c:v>
                </c:pt>
                <c:pt idx="566">
                  <c:v>4656.6000000000004</c:v>
                </c:pt>
                <c:pt idx="567">
                  <c:v>4656.7</c:v>
                </c:pt>
                <c:pt idx="568">
                  <c:v>4656.8</c:v>
                </c:pt>
                <c:pt idx="569">
                  <c:v>4656.8999999999996</c:v>
                </c:pt>
                <c:pt idx="570">
                  <c:v>4657</c:v>
                </c:pt>
                <c:pt idx="571">
                  <c:v>4657.1000000000004</c:v>
                </c:pt>
                <c:pt idx="572">
                  <c:v>4657.2</c:v>
                </c:pt>
                <c:pt idx="573">
                  <c:v>4657.3</c:v>
                </c:pt>
                <c:pt idx="574">
                  <c:v>4657.3999999999996</c:v>
                </c:pt>
                <c:pt idx="575">
                  <c:v>4657.5</c:v>
                </c:pt>
                <c:pt idx="576">
                  <c:v>4657.6000000000004</c:v>
                </c:pt>
                <c:pt idx="577">
                  <c:v>4657.7000000000007</c:v>
                </c:pt>
                <c:pt idx="578">
                  <c:v>4657.8000000000011</c:v>
                </c:pt>
                <c:pt idx="579">
                  <c:v>4657.9000000000015</c:v>
                </c:pt>
                <c:pt idx="580">
                  <c:v>4658.0000000000018</c:v>
                </c:pt>
                <c:pt idx="581">
                  <c:v>4658.1000000000022</c:v>
                </c:pt>
                <c:pt idx="582">
                  <c:v>4658.2000000000025</c:v>
                </c:pt>
                <c:pt idx="583">
                  <c:v>4658.3000000000029</c:v>
                </c:pt>
                <c:pt idx="584">
                  <c:v>4658.4000000000033</c:v>
                </c:pt>
                <c:pt idx="585">
                  <c:v>4658.5000000000036</c:v>
                </c:pt>
                <c:pt idx="586">
                  <c:v>4658.600000000004</c:v>
                </c:pt>
                <c:pt idx="587">
                  <c:v>4658.7000000000044</c:v>
                </c:pt>
                <c:pt idx="588">
                  <c:v>4658.8000000000047</c:v>
                </c:pt>
                <c:pt idx="589">
                  <c:v>4658.8999999999996</c:v>
                </c:pt>
                <c:pt idx="590">
                  <c:v>4659</c:v>
                </c:pt>
                <c:pt idx="591">
                  <c:v>4659.1000000000004</c:v>
                </c:pt>
                <c:pt idx="592">
                  <c:v>4659.2</c:v>
                </c:pt>
                <c:pt idx="593">
                  <c:v>4659.3</c:v>
                </c:pt>
                <c:pt idx="594">
                  <c:v>4659.3999999999996</c:v>
                </c:pt>
                <c:pt idx="595">
                  <c:v>4659.5</c:v>
                </c:pt>
                <c:pt idx="596">
                  <c:v>4659.6000000000004</c:v>
                </c:pt>
                <c:pt idx="597">
                  <c:v>4659.7</c:v>
                </c:pt>
                <c:pt idx="598">
                  <c:v>4659.8</c:v>
                </c:pt>
                <c:pt idx="599">
                  <c:v>4659.8999999999996</c:v>
                </c:pt>
                <c:pt idx="600">
                  <c:v>4660</c:v>
                </c:pt>
                <c:pt idx="601">
                  <c:v>4660.1000000000004</c:v>
                </c:pt>
                <c:pt idx="602">
                  <c:v>4660.2</c:v>
                </c:pt>
                <c:pt idx="603">
                  <c:v>4660.3</c:v>
                </c:pt>
                <c:pt idx="604">
                  <c:v>4660.3999999999996</c:v>
                </c:pt>
                <c:pt idx="605">
                  <c:v>4660.5</c:v>
                </c:pt>
                <c:pt idx="606">
                  <c:v>4660.6000000000004</c:v>
                </c:pt>
                <c:pt idx="607">
                  <c:v>4660.7</c:v>
                </c:pt>
                <c:pt idx="608">
                  <c:v>4660.8</c:v>
                </c:pt>
                <c:pt idx="609">
                  <c:v>4660.8999999999996</c:v>
                </c:pt>
                <c:pt idx="610">
                  <c:v>4661</c:v>
                </c:pt>
                <c:pt idx="611">
                  <c:v>4661.1000000000004</c:v>
                </c:pt>
                <c:pt idx="612">
                  <c:v>4661.2</c:v>
                </c:pt>
                <c:pt idx="613">
                  <c:v>4661.3</c:v>
                </c:pt>
                <c:pt idx="614">
                  <c:v>4661.3999999999996</c:v>
                </c:pt>
                <c:pt idx="615">
                  <c:v>4661.5</c:v>
                </c:pt>
                <c:pt idx="616">
                  <c:v>4661.6000000000004</c:v>
                </c:pt>
                <c:pt idx="617">
                  <c:v>4661.7</c:v>
                </c:pt>
                <c:pt idx="618">
                  <c:v>4661.8</c:v>
                </c:pt>
                <c:pt idx="619">
                  <c:v>4661.8999999999996</c:v>
                </c:pt>
                <c:pt idx="620">
                  <c:v>4662</c:v>
                </c:pt>
                <c:pt idx="621">
                  <c:v>4662.1000000000004</c:v>
                </c:pt>
                <c:pt idx="622">
                  <c:v>4662.2</c:v>
                </c:pt>
                <c:pt idx="623">
                  <c:v>4662.3</c:v>
                </c:pt>
                <c:pt idx="624">
                  <c:v>4662.3999999999996</c:v>
                </c:pt>
                <c:pt idx="625">
                  <c:v>4662.5</c:v>
                </c:pt>
                <c:pt idx="626">
                  <c:v>4662.6000000000004</c:v>
                </c:pt>
                <c:pt idx="627">
                  <c:v>4662.7</c:v>
                </c:pt>
                <c:pt idx="628">
                  <c:v>4662.8</c:v>
                </c:pt>
                <c:pt idx="629">
                  <c:v>4662.8999999999996</c:v>
                </c:pt>
                <c:pt idx="630">
                  <c:v>4663</c:v>
                </c:pt>
                <c:pt idx="631">
                  <c:v>4663.1000000000004</c:v>
                </c:pt>
                <c:pt idx="632">
                  <c:v>4663.2</c:v>
                </c:pt>
                <c:pt idx="633">
                  <c:v>4663.3</c:v>
                </c:pt>
                <c:pt idx="634">
                  <c:v>4663.3999999999996</c:v>
                </c:pt>
                <c:pt idx="635">
                  <c:v>4663.5</c:v>
                </c:pt>
                <c:pt idx="636">
                  <c:v>4663.6000000000004</c:v>
                </c:pt>
                <c:pt idx="637">
                  <c:v>4663.7</c:v>
                </c:pt>
                <c:pt idx="638">
                  <c:v>4663.8</c:v>
                </c:pt>
                <c:pt idx="639">
                  <c:v>4663.8999999999996</c:v>
                </c:pt>
                <c:pt idx="640">
                  <c:v>4664</c:v>
                </c:pt>
                <c:pt idx="641">
                  <c:v>4664.1000000000004</c:v>
                </c:pt>
                <c:pt idx="642">
                  <c:v>4664.2</c:v>
                </c:pt>
                <c:pt idx="643">
                  <c:v>4664.3</c:v>
                </c:pt>
                <c:pt idx="644">
                  <c:v>4664.3999999999996</c:v>
                </c:pt>
                <c:pt idx="645">
                  <c:v>4664.5</c:v>
                </c:pt>
                <c:pt idx="646">
                  <c:v>4664.6000000000004</c:v>
                </c:pt>
                <c:pt idx="647">
                  <c:v>4664.7</c:v>
                </c:pt>
                <c:pt idx="648">
                  <c:v>4664.8</c:v>
                </c:pt>
                <c:pt idx="649">
                  <c:v>4664.8999999999996</c:v>
                </c:pt>
                <c:pt idx="650">
                  <c:v>4665</c:v>
                </c:pt>
                <c:pt idx="651">
                  <c:v>4665.1000000000004</c:v>
                </c:pt>
                <c:pt idx="652">
                  <c:v>4665.2</c:v>
                </c:pt>
                <c:pt idx="653">
                  <c:v>4665.3</c:v>
                </c:pt>
                <c:pt idx="654">
                  <c:v>4665.3999999999996</c:v>
                </c:pt>
                <c:pt idx="655">
                  <c:v>4665.5</c:v>
                </c:pt>
                <c:pt idx="656">
                  <c:v>4665.6000000000004</c:v>
                </c:pt>
                <c:pt idx="657">
                  <c:v>4665.7</c:v>
                </c:pt>
                <c:pt idx="658">
                  <c:v>4665.8</c:v>
                </c:pt>
                <c:pt idx="659">
                  <c:v>4665.8999999999996</c:v>
                </c:pt>
                <c:pt idx="660">
                  <c:v>4666</c:v>
                </c:pt>
                <c:pt idx="661">
                  <c:v>4666.1000000000004</c:v>
                </c:pt>
                <c:pt idx="662">
                  <c:v>4666.2</c:v>
                </c:pt>
                <c:pt idx="663">
                  <c:v>4666.3</c:v>
                </c:pt>
                <c:pt idx="664">
                  <c:v>4666.3999999999996</c:v>
                </c:pt>
                <c:pt idx="665">
                  <c:v>4666.5</c:v>
                </c:pt>
                <c:pt idx="666">
                  <c:v>4666.6000000000004</c:v>
                </c:pt>
                <c:pt idx="667">
                  <c:v>4666.7</c:v>
                </c:pt>
                <c:pt idx="668">
                  <c:v>4666.8</c:v>
                </c:pt>
                <c:pt idx="669">
                  <c:v>4666.8999999999996</c:v>
                </c:pt>
                <c:pt idx="670">
                  <c:v>4667</c:v>
                </c:pt>
                <c:pt idx="671">
                  <c:v>4667.1000000000004</c:v>
                </c:pt>
                <c:pt idx="672">
                  <c:v>4667.2</c:v>
                </c:pt>
                <c:pt idx="673">
                  <c:v>4667.3</c:v>
                </c:pt>
                <c:pt idx="674">
                  <c:v>4667.3999999999996</c:v>
                </c:pt>
                <c:pt idx="675">
                  <c:v>4667.5</c:v>
                </c:pt>
                <c:pt idx="676">
                  <c:v>4667.6000000000004</c:v>
                </c:pt>
                <c:pt idx="677">
                  <c:v>4667.7</c:v>
                </c:pt>
                <c:pt idx="678">
                  <c:v>4667.8</c:v>
                </c:pt>
                <c:pt idx="679">
                  <c:v>4667.8999999999996</c:v>
                </c:pt>
                <c:pt idx="680">
                  <c:v>4668</c:v>
                </c:pt>
                <c:pt idx="681">
                  <c:v>4668.1000000000004</c:v>
                </c:pt>
                <c:pt idx="682">
                  <c:v>4668.2</c:v>
                </c:pt>
                <c:pt idx="683">
                  <c:v>4668.3</c:v>
                </c:pt>
                <c:pt idx="684">
                  <c:v>4668.3999999999996</c:v>
                </c:pt>
                <c:pt idx="685">
                  <c:v>4668.5</c:v>
                </c:pt>
                <c:pt idx="686">
                  <c:v>4668.6000000000004</c:v>
                </c:pt>
                <c:pt idx="687">
                  <c:v>4668.7</c:v>
                </c:pt>
                <c:pt idx="688">
                  <c:v>4668.8</c:v>
                </c:pt>
                <c:pt idx="689">
                  <c:v>4668.8999999999996</c:v>
                </c:pt>
                <c:pt idx="690">
                  <c:v>4669</c:v>
                </c:pt>
                <c:pt idx="691">
                  <c:v>4669.1000000000004</c:v>
                </c:pt>
                <c:pt idx="692">
                  <c:v>4669.2</c:v>
                </c:pt>
                <c:pt idx="693">
                  <c:v>4669.3</c:v>
                </c:pt>
                <c:pt idx="694">
                  <c:v>4669.3999999999996</c:v>
                </c:pt>
                <c:pt idx="695">
                  <c:v>4669.5</c:v>
                </c:pt>
                <c:pt idx="696">
                  <c:v>4669.6000000000004</c:v>
                </c:pt>
                <c:pt idx="697">
                  <c:v>4669.7</c:v>
                </c:pt>
                <c:pt idx="698">
                  <c:v>4669.8</c:v>
                </c:pt>
                <c:pt idx="699">
                  <c:v>4669.8999999999996</c:v>
                </c:pt>
                <c:pt idx="700">
                  <c:v>4670</c:v>
                </c:pt>
                <c:pt idx="701">
                  <c:v>4670.1000000000004</c:v>
                </c:pt>
                <c:pt idx="702">
                  <c:v>4670.2</c:v>
                </c:pt>
                <c:pt idx="703">
                  <c:v>4670.3</c:v>
                </c:pt>
                <c:pt idx="704">
                  <c:v>4670.3999999999996</c:v>
                </c:pt>
                <c:pt idx="705">
                  <c:v>4670.5</c:v>
                </c:pt>
                <c:pt idx="706">
                  <c:v>4670.6000000000004</c:v>
                </c:pt>
                <c:pt idx="707">
                  <c:v>4670.7</c:v>
                </c:pt>
                <c:pt idx="708">
                  <c:v>4670.8</c:v>
                </c:pt>
                <c:pt idx="709">
                  <c:v>4670.8999999999996</c:v>
                </c:pt>
                <c:pt idx="710">
                  <c:v>4671</c:v>
                </c:pt>
                <c:pt idx="711">
                  <c:v>4671.1000000000004</c:v>
                </c:pt>
                <c:pt idx="712">
                  <c:v>4671.2</c:v>
                </c:pt>
                <c:pt idx="713">
                  <c:v>4671.3</c:v>
                </c:pt>
                <c:pt idx="714">
                  <c:v>4671.3999999999996</c:v>
                </c:pt>
                <c:pt idx="715">
                  <c:v>4671.5</c:v>
                </c:pt>
                <c:pt idx="716">
                  <c:v>4671.6000000000004</c:v>
                </c:pt>
                <c:pt idx="717">
                  <c:v>4671.7</c:v>
                </c:pt>
                <c:pt idx="718">
                  <c:v>4671.8</c:v>
                </c:pt>
                <c:pt idx="719">
                  <c:v>4671.8999999999996</c:v>
                </c:pt>
                <c:pt idx="720">
                  <c:v>4672</c:v>
                </c:pt>
                <c:pt idx="721">
                  <c:v>4672.1000000000004</c:v>
                </c:pt>
                <c:pt idx="722">
                  <c:v>4672.2</c:v>
                </c:pt>
                <c:pt idx="723">
                  <c:v>4672.3</c:v>
                </c:pt>
                <c:pt idx="724">
                  <c:v>4672.3999999999996</c:v>
                </c:pt>
                <c:pt idx="725">
                  <c:v>4672.5</c:v>
                </c:pt>
                <c:pt idx="726">
                  <c:v>4672.6000000000004</c:v>
                </c:pt>
                <c:pt idx="727">
                  <c:v>4672.7</c:v>
                </c:pt>
                <c:pt idx="728">
                  <c:v>4672.8</c:v>
                </c:pt>
                <c:pt idx="729">
                  <c:v>4672.8999999999996</c:v>
                </c:pt>
                <c:pt idx="730">
                  <c:v>4673</c:v>
                </c:pt>
              </c:numCache>
            </c:numRef>
          </c:yVal>
          <c:smooth val="1"/>
          <c:extLst>
            <c:ext xmlns:c16="http://schemas.microsoft.com/office/drawing/2014/chart" uri="{C3380CC4-5D6E-409C-BE32-E72D297353CC}">
              <c16:uniqueId val="{00000001-98DE-3243-977D-D8DEA8DB09F1}"/>
            </c:ext>
          </c:extLst>
        </c:ser>
        <c:dLbls>
          <c:showLegendKey val="0"/>
          <c:showVal val="0"/>
          <c:showCatName val="0"/>
          <c:showSerName val="0"/>
          <c:showPercent val="0"/>
          <c:showBubbleSize val="0"/>
        </c:dLbls>
        <c:axId val="181376656"/>
        <c:axId val="181377904"/>
        <c:extLst/>
      </c:scatterChart>
      <c:valAx>
        <c:axId val="1813766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Storage</a:t>
                </a:r>
                <a:r>
                  <a:rPr lang="en-US" baseline="0"/>
                  <a:t> (acft)</a:t>
                </a:r>
                <a:endParaRPr lang="en-US"/>
              </a:p>
            </c:rich>
          </c:tx>
          <c:layout>
            <c:manualLayout>
              <c:xMode val="edge"/>
              <c:yMode val="edge"/>
              <c:x val="0.48945915914305499"/>
              <c:y val="0.9480668046131692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77904"/>
        <c:crosses val="autoZero"/>
        <c:crossBetween val="midCat"/>
      </c:valAx>
      <c:valAx>
        <c:axId val="181377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Elevation</a:t>
                </a:r>
                <a:r>
                  <a:rPr lang="en-US" baseline="0"/>
                  <a:t> (ft)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766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Porcupine Reservoir Storage Elevation Curve</a:t>
            </a:r>
            <a:endParaRPr lang="en-US"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5195383711112"/>
          <c:y val="0.13135009999542688"/>
          <c:w val="0.83543133001751402"/>
          <c:h val="0.70504388533262841"/>
        </c:manualLayout>
      </c:layout>
      <c:scatterChart>
        <c:scatterStyle val="smoothMarker"/>
        <c:varyColors val="0"/>
        <c:ser>
          <c:idx val="0"/>
          <c:order val="0"/>
          <c:tx>
            <c:strRef>
              <c:f>'Elevation-Area-Storage'!$F$4</c:f>
              <c:strCache>
                <c:ptCount val="1"/>
                <c:pt idx="0">
                  <c:v>Total Storage (ac-ft)</c:v>
                </c:pt>
              </c:strCache>
            </c:strRef>
          </c:tx>
          <c:spPr>
            <a:ln w="19050" cap="rnd">
              <a:solidFill>
                <a:schemeClr val="accent1"/>
              </a:solidFill>
              <a:round/>
            </a:ln>
            <a:effectLst/>
          </c:spPr>
          <c:marker>
            <c:symbol val="none"/>
          </c:marker>
          <c:xVal>
            <c:numRef>
              <c:f>'Elevation-Area-Storage'!$F$5:$F$152</c:f>
              <c:numCache>
                <c:formatCode>General</c:formatCode>
                <c:ptCount val="148"/>
                <c:pt idx="0">
                  <c:v>0</c:v>
                </c:pt>
                <c:pt idx="1">
                  <c:v>0</c:v>
                </c:pt>
                <c:pt idx="2">
                  <c:v>0</c:v>
                </c:pt>
                <c:pt idx="3">
                  <c:v>0</c:v>
                </c:pt>
                <c:pt idx="4">
                  <c:v>1</c:v>
                </c:pt>
                <c:pt idx="5">
                  <c:v>2</c:v>
                </c:pt>
                <c:pt idx="6">
                  <c:v>2</c:v>
                </c:pt>
                <c:pt idx="7">
                  <c:v>3</c:v>
                </c:pt>
                <c:pt idx="8">
                  <c:v>4</c:v>
                </c:pt>
                <c:pt idx="9">
                  <c:v>5</c:v>
                </c:pt>
                <c:pt idx="10">
                  <c:v>11</c:v>
                </c:pt>
                <c:pt idx="11">
                  <c:v>16</c:v>
                </c:pt>
                <c:pt idx="12">
                  <c:v>22</c:v>
                </c:pt>
                <c:pt idx="13">
                  <c:v>28</c:v>
                </c:pt>
                <c:pt idx="14">
                  <c:v>34</c:v>
                </c:pt>
                <c:pt idx="15">
                  <c:v>48</c:v>
                </c:pt>
                <c:pt idx="16">
                  <c:v>62</c:v>
                </c:pt>
                <c:pt idx="17">
                  <c:v>76</c:v>
                </c:pt>
                <c:pt idx="18">
                  <c:v>90</c:v>
                </c:pt>
                <c:pt idx="19">
                  <c:v>104</c:v>
                </c:pt>
                <c:pt idx="20">
                  <c:v>122</c:v>
                </c:pt>
                <c:pt idx="21">
                  <c:v>140</c:v>
                </c:pt>
                <c:pt idx="22">
                  <c:v>158</c:v>
                </c:pt>
                <c:pt idx="23">
                  <c:v>177</c:v>
                </c:pt>
                <c:pt idx="24">
                  <c:v>195</c:v>
                </c:pt>
                <c:pt idx="25">
                  <c:v>218</c:v>
                </c:pt>
                <c:pt idx="26">
                  <c:v>241</c:v>
                </c:pt>
                <c:pt idx="27">
                  <c:v>263</c:v>
                </c:pt>
                <c:pt idx="28">
                  <c:v>286</c:v>
                </c:pt>
                <c:pt idx="29">
                  <c:v>308</c:v>
                </c:pt>
                <c:pt idx="30">
                  <c:v>336</c:v>
                </c:pt>
                <c:pt idx="31">
                  <c:v>364</c:v>
                </c:pt>
                <c:pt idx="32">
                  <c:v>393</c:v>
                </c:pt>
                <c:pt idx="33">
                  <c:v>421</c:v>
                </c:pt>
                <c:pt idx="34">
                  <c:v>450</c:v>
                </c:pt>
                <c:pt idx="35">
                  <c:v>487</c:v>
                </c:pt>
                <c:pt idx="36">
                  <c:v>523</c:v>
                </c:pt>
                <c:pt idx="37">
                  <c:v>559</c:v>
                </c:pt>
                <c:pt idx="38">
                  <c:v>595</c:v>
                </c:pt>
                <c:pt idx="39">
                  <c:v>631</c:v>
                </c:pt>
                <c:pt idx="40">
                  <c:v>674</c:v>
                </c:pt>
                <c:pt idx="41">
                  <c:v>718</c:v>
                </c:pt>
                <c:pt idx="42">
                  <c:v>761</c:v>
                </c:pt>
                <c:pt idx="43">
                  <c:v>805</c:v>
                </c:pt>
                <c:pt idx="44">
                  <c:v>849</c:v>
                </c:pt>
                <c:pt idx="45">
                  <c:v>902</c:v>
                </c:pt>
                <c:pt idx="46">
                  <c:v>955</c:v>
                </c:pt>
                <c:pt idx="47">
                  <c:v>1008</c:v>
                </c:pt>
                <c:pt idx="48">
                  <c:v>1061</c:v>
                </c:pt>
                <c:pt idx="49">
                  <c:v>1114</c:v>
                </c:pt>
                <c:pt idx="50">
                  <c:v>1174</c:v>
                </c:pt>
                <c:pt idx="51">
                  <c:v>1234</c:v>
                </c:pt>
                <c:pt idx="52">
                  <c:v>1294</c:v>
                </c:pt>
                <c:pt idx="53">
                  <c:v>1354</c:v>
                </c:pt>
                <c:pt idx="54">
                  <c:v>1413</c:v>
                </c:pt>
                <c:pt idx="55">
                  <c:v>1479</c:v>
                </c:pt>
                <c:pt idx="56">
                  <c:v>1546</c:v>
                </c:pt>
                <c:pt idx="57">
                  <c:v>1613</c:v>
                </c:pt>
                <c:pt idx="58">
                  <c:v>1680</c:v>
                </c:pt>
                <c:pt idx="59">
                  <c:v>1747</c:v>
                </c:pt>
                <c:pt idx="60">
                  <c:v>1821</c:v>
                </c:pt>
                <c:pt idx="61">
                  <c:v>1894</c:v>
                </c:pt>
                <c:pt idx="62">
                  <c:v>1967</c:v>
                </c:pt>
                <c:pt idx="63">
                  <c:v>2041</c:v>
                </c:pt>
                <c:pt idx="64">
                  <c:v>2114</c:v>
                </c:pt>
                <c:pt idx="65">
                  <c:v>2194</c:v>
                </c:pt>
                <c:pt idx="66">
                  <c:v>2275</c:v>
                </c:pt>
                <c:pt idx="67">
                  <c:v>2355</c:v>
                </c:pt>
                <c:pt idx="68">
                  <c:v>2436</c:v>
                </c:pt>
                <c:pt idx="69">
                  <c:v>2516</c:v>
                </c:pt>
                <c:pt idx="70">
                  <c:v>2605</c:v>
                </c:pt>
                <c:pt idx="71">
                  <c:v>2694</c:v>
                </c:pt>
                <c:pt idx="72">
                  <c:v>2784</c:v>
                </c:pt>
                <c:pt idx="73">
                  <c:v>2873</c:v>
                </c:pt>
                <c:pt idx="74">
                  <c:v>2962</c:v>
                </c:pt>
                <c:pt idx="75">
                  <c:v>3058</c:v>
                </c:pt>
                <c:pt idx="76">
                  <c:v>3154</c:v>
                </c:pt>
                <c:pt idx="77">
                  <c:v>3250</c:v>
                </c:pt>
                <c:pt idx="78">
                  <c:v>3346</c:v>
                </c:pt>
                <c:pt idx="79">
                  <c:v>3442</c:v>
                </c:pt>
                <c:pt idx="80">
                  <c:v>3546</c:v>
                </c:pt>
                <c:pt idx="81">
                  <c:v>3649</c:v>
                </c:pt>
                <c:pt idx="82">
                  <c:v>3752</c:v>
                </c:pt>
                <c:pt idx="83">
                  <c:v>3856</c:v>
                </c:pt>
                <c:pt idx="84">
                  <c:v>3959</c:v>
                </c:pt>
                <c:pt idx="85">
                  <c:v>4069</c:v>
                </c:pt>
                <c:pt idx="86">
                  <c:v>4178</c:v>
                </c:pt>
                <c:pt idx="87">
                  <c:v>4288</c:v>
                </c:pt>
                <c:pt idx="88">
                  <c:v>4398</c:v>
                </c:pt>
                <c:pt idx="89">
                  <c:v>4508</c:v>
                </c:pt>
                <c:pt idx="90">
                  <c:v>4625</c:v>
                </c:pt>
                <c:pt idx="91">
                  <c:v>4742</c:v>
                </c:pt>
                <c:pt idx="92">
                  <c:v>4858</c:v>
                </c:pt>
                <c:pt idx="93">
                  <c:v>4975</c:v>
                </c:pt>
                <c:pt idx="94">
                  <c:v>5091</c:v>
                </c:pt>
                <c:pt idx="95">
                  <c:v>5214</c:v>
                </c:pt>
                <c:pt idx="96">
                  <c:v>5337</c:v>
                </c:pt>
                <c:pt idx="97">
                  <c:v>5460</c:v>
                </c:pt>
                <c:pt idx="98">
                  <c:v>5583</c:v>
                </c:pt>
                <c:pt idx="99">
                  <c:v>5706</c:v>
                </c:pt>
                <c:pt idx="100">
                  <c:v>5835</c:v>
                </c:pt>
                <c:pt idx="101">
                  <c:v>5963</c:v>
                </c:pt>
                <c:pt idx="102">
                  <c:v>6092</c:v>
                </c:pt>
                <c:pt idx="103">
                  <c:v>6221</c:v>
                </c:pt>
                <c:pt idx="104">
                  <c:v>6350</c:v>
                </c:pt>
                <c:pt idx="105">
                  <c:v>6485</c:v>
                </c:pt>
                <c:pt idx="106">
                  <c:v>6619</c:v>
                </c:pt>
                <c:pt idx="107">
                  <c:v>6754</c:v>
                </c:pt>
                <c:pt idx="108">
                  <c:v>6889</c:v>
                </c:pt>
                <c:pt idx="109">
                  <c:v>7023</c:v>
                </c:pt>
                <c:pt idx="110">
                  <c:v>7163</c:v>
                </c:pt>
                <c:pt idx="111">
                  <c:v>7304</c:v>
                </c:pt>
                <c:pt idx="112">
                  <c:v>7445</c:v>
                </c:pt>
                <c:pt idx="113">
                  <c:v>7585</c:v>
                </c:pt>
                <c:pt idx="114">
                  <c:v>7726</c:v>
                </c:pt>
                <c:pt idx="115">
                  <c:v>7874</c:v>
                </c:pt>
                <c:pt idx="116">
                  <c:v>8021</c:v>
                </c:pt>
                <c:pt idx="117">
                  <c:v>8169</c:v>
                </c:pt>
                <c:pt idx="118">
                  <c:v>8317</c:v>
                </c:pt>
                <c:pt idx="119">
                  <c:v>8464</c:v>
                </c:pt>
                <c:pt idx="120">
                  <c:v>8618</c:v>
                </c:pt>
                <c:pt idx="121">
                  <c:v>8771</c:v>
                </c:pt>
                <c:pt idx="122">
                  <c:v>8925</c:v>
                </c:pt>
                <c:pt idx="123">
                  <c:v>9078</c:v>
                </c:pt>
                <c:pt idx="124">
                  <c:v>9232</c:v>
                </c:pt>
                <c:pt idx="125">
                  <c:v>9392</c:v>
                </c:pt>
                <c:pt idx="126">
                  <c:v>9551</c:v>
                </c:pt>
                <c:pt idx="127">
                  <c:v>9711</c:v>
                </c:pt>
                <c:pt idx="128">
                  <c:v>9871</c:v>
                </c:pt>
                <c:pt idx="129">
                  <c:v>10030</c:v>
                </c:pt>
                <c:pt idx="130">
                  <c:v>10195</c:v>
                </c:pt>
                <c:pt idx="131">
                  <c:v>10361</c:v>
                </c:pt>
                <c:pt idx="132">
                  <c:v>10526</c:v>
                </c:pt>
                <c:pt idx="133">
                  <c:v>10691</c:v>
                </c:pt>
                <c:pt idx="134">
                  <c:v>10857</c:v>
                </c:pt>
                <c:pt idx="135">
                  <c:v>11029</c:v>
                </c:pt>
                <c:pt idx="136">
                  <c:v>11201</c:v>
                </c:pt>
                <c:pt idx="137">
                  <c:v>11373</c:v>
                </c:pt>
                <c:pt idx="138">
                  <c:v>11546</c:v>
                </c:pt>
                <c:pt idx="139">
                  <c:v>11718</c:v>
                </c:pt>
                <c:pt idx="140">
                  <c:v>11898</c:v>
                </c:pt>
                <c:pt idx="141">
                  <c:v>12078</c:v>
                </c:pt>
                <c:pt idx="142">
                  <c:v>12258</c:v>
                </c:pt>
                <c:pt idx="143">
                  <c:v>12438</c:v>
                </c:pt>
                <c:pt idx="144">
                  <c:v>12618</c:v>
                </c:pt>
                <c:pt idx="145">
                  <c:v>12811</c:v>
                </c:pt>
                <c:pt idx="146">
                  <c:v>13003</c:v>
                </c:pt>
                <c:pt idx="147">
                  <c:v>13196</c:v>
                </c:pt>
              </c:numCache>
            </c:numRef>
          </c:xVal>
          <c:yVal>
            <c:numRef>
              <c:f>'Elevation-Area-Storage'!$D$4:$D$152</c:f>
              <c:numCache>
                <c:formatCode>General</c:formatCode>
                <c:ptCount val="149"/>
                <c:pt idx="0">
                  <c:v>0</c:v>
                </c:pt>
                <c:pt idx="1">
                  <c:v>5236</c:v>
                </c:pt>
                <c:pt idx="2">
                  <c:v>5237</c:v>
                </c:pt>
                <c:pt idx="3">
                  <c:v>5238</c:v>
                </c:pt>
                <c:pt idx="4">
                  <c:v>5239</c:v>
                </c:pt>
                <c:pt idx="5">
                  <c:v>5240</c:v>
                </c:pt>
                <c:pt idx="6">
                  <c:v>5241</c:v>
                </c:pt>
                <c:pt idx="7">
                  <c:v>5242</c:v>
                </c:pt>
                <c:pt idx="8">
                  <c:v>5243</c:v>
                </c:pt>
                <c:pt idx="9">
                  <c:v>5244</c:v>
                </c:pt>
                <c:pt idx="10">
                  <c:v>5245</c:v>
                </c:pt>
                <c:pt idx="11">
                  <c:v>5246</c:v>
                </c:pt>
                <c:pt idx="12">
                  <c:v>5247</c:v>
                </c:pt>
                <c:pt idx="13">
                  <c:v>5248</c:v>
                </c:pt>
                <c:pt idx="14">
                  <c:v>5249</c:v>
                </c:pt>
                <c:pt idx="15">
                  <c:v>5250</c:v>
                </c:pt>
                <c:pt idx="16">
                  <c:v>5251</c:v>
                </c:pt>
                <c:pt idx="17">
                  <c:v>5252</c:v>
                </c:pt>
                <c:pt idx="18">
                  <c:v>5253</c:v>
                </c:pt>
                <c:pt idx="19">
                  <c:v>5254</c:v>
                </c:pt>
                <c:pt idx="20">
                  <c:v>5255</c:v>
                </c:pt>
                <c:pt idx="21">
                  <c:v>5256</c:v>
                </c:pt>
                <c:pt idx="22">
                  <c:v>5257</c:v>
                </c:pt>
                <c:pt idx="23">
                  <c:v>5258</c:v>
                </c:pt>
                <c:pt idx="24">
                  <c:v>5259</c:v>
                </c:pt>
                <c:pt idx="25">
                  <c:v>5260</c:v>
                </c:pt>
                <c:pt idx="26">
                  <c:v>5261</c:v>
                </c:pt>
                <c:pt idx="27">
                  <c:v>5262</c:v>
                </c:pt>
                <c:pt idx="28">
                  <c:v>5263</c:v>
                </c:pt>
                <c:pt idx="29">
                  <c:v>5264</c:v>
                </c:pt>
                <c:pt idx="30">
                  <c:v>5265</c:v>
                </c:pt>
                <c:pt idx="31">
                  <c:v>5266</c:v>
                </c:pt>
                <c:pt idx="32">
                  <c:v>5267</c:v>
                </c:pt>
                <c:pt idx="33">
                  <c:v>5268</c:v>
                </c:pt>
                <c:pt idx="34">
                  <c:v>5269</c:v>
                </c:pt>
                <c:pt idx="35">
                  <c:v>5270</c:v>
                </c:pt>
                <c:pt idx="36">
                  <c:v>5271</c:v>
                </c:pt>
                <c:pt idx="37">
                  <c:v>5272</c:v>
                </c:pt>
                <c:pt idx="38">
                  <c:v>5273</c:v>
                </c:pt>
                <c:pt idx="39">
                  <c:v>5274</c:v>
                </c:pt>
                <c:pt idx="40">
                  <c:v>5275</c:v>
                </c:pt>
                <c:pt idx="41">
                  <c:v>5276</c:v>
                </c:pt>
                <c:pt idx="42">
                  <c:v>5277</c:v>
                </c:pt>
                <c:pt idx="43">
                  <c:v>5278</c:v>
                </c:pt>
                <c:pt idx="44">
                  <c:v>5279</c:v>
                </c:pt>
                <c:pt idx="45">
                  <c:v>5280</c:v>
                </c:pt>
                <c:pt idx="46">
                  <c:v>5281</c:v>
                </c:pt>
                <c:pt idx="47">
                  <c:v>5282</c:v>
                </c:pt>
                <c:pt idx="48">
                  <c:v>5283</c:v>
                </c:pt>
                <c:pt idx="49">
                  <c:v>5284</c:v>
                </c:pt>
                <c:pt idx="50">
                  <c:v>5285</c:v>
                </c:pt>
                <c:pt idx="51">
                  <c:v>5286</c:v>
                </c:pt>
                <c:pt idx="52">
                  <c:v>5287</c:v>
                </c:pt>
                <c:pt idx="53">
                  <c:v>5288</c:v>
                </c:pt>
                <c:pt idx="54">
                  <c:v>5289</c:v>
                </c:pt>
                <c:pt idx="55">
                  <c:v>5290</c:v>
                </c:pt>
                <c:pt idx="56">
                  <c:v>5291</c:v>
                </c:pt>
                <c:pt idx="57">
                  <c:v>5292</c:v>
                </c:pt>
                <c:pt idx="58">
                  <c:v>5293</c:v>
                </c:pt>
                <c:pt idx="59">
                  <c:v>5294</c:v>
                </c:pt>
                <c:pt idx="60">
                  <c:v>5295</c:v>
                </c:pt>
                <c:pt idx="61">
                  <c:v>5296</c:v>
                </c:pt>
                <c:pt idx="62">
                  <c:v>5297</c:v>
                </c:pt>
                <c:pt idx="63">
                  <c:v>5298</c:v>
                </c:pt>
                <c:pt idx="64">
                  <c:v>5299</c:v>
                </c:pt>
                <c:pt idx="65">
                  <c:v>5300</c:v>
                </c:pt>
                <c:pt idx="66">
                  <c:v>5301</c:v>
                </c:pt>
                <c:pt idx="67">
                  <c:v>5302</c:v>
                </c:pt>
                <c:pt idx="68">
                  <c:v>5303</c:v>
                </c:pt>
                <c:pt idx="69">
                  <c:v>5304</c:v>
                </c:pt>
                <c:pt idx="70">
                  <c:v>5305</c:v>
                </c:pt>
                <c:pt idx="71">
                  <c:v>5306</c:v>
                </c:pt>
                <c:pt idx="72">
                  <c:v>5307</c:v>
                </c:pt>
                <c:pt idx="73">
                  <c:v>5308</c:v>
                </c:pt>
                <c:pt idx="74">
                  <c:v>5309</c:v>
                </c:pt>
                <c:pt idx="75">
                  <c:v>5310</c:v>
                </c:pt>
                <c:pt idx="76">
                  <c:v>5311</c:v>
                </c:pt>
                <c:pt idx="77">
                  <c:v>5312</c:v>
                </c:pt>
                <c:pt idx="78">
                  <c:v>5313</c:v>
                </c:pt>
                <c:pt idx="79">
                  <c:v>5314</c:v>
                </c:pt>
                <c:pt idx="80">
                  <c:v>5315</c:v>
                </c:pt>
                <c:pt idx="81">
                  <c:v>5316</c:v>
                </c:pt>
                <c:pt idx="82">
                  <c:v>5317</c:v>
                </c:pt>
                <c:pt idx="83">
                  <c:v>5318</c:v>
                </c:pt>
                <c:pt idx="84">
                  <c:v>5319</c:v>
                </c:pt>
                <c:pt idx="85">
                  <c:v>5320</c:v>
                </c:pt>
                <c:pt idx="86">
                  <c:v>5321</c:v>
                </c:pt>
                <c:pt idx="87">
                  <c:v>5322</c:v>
                </c:pt>
                <c:pt idx="88">
                  <c:v>5323</c:v>
                </c:pt>
                <c:pt idx="89">
                  <c:v>5324</c:v>
                </c:pt>
                <c:pt idx="90">
                  <c:v>5325</c:v>
                </c:pt>
                <c:pt idx="91">
                  <c:v>5326</c:v>
                </c:pt>
                <c:pt idx="92">
                  <c:v>5327</c:v>
                </c:pt>
                <c:pt idx="93">
                  <c:v>5328</c:v>
                </c:pt>
                <c:pt idx="94">
                  <c:v>5329</c:v>
                </c:pt>
                <c:pt idx="95">
                  <c:v>5330</c:v>
                </c:pt>
                <c:pt idx="96">
                  <c:v>5331</c:v>
                </c:pt>
                <c:pt idx="97">
                  <c:v>5332</c:v>
                </c:pt>
                <c:pt idx="98">
                  <c:v>5333</c:v>
                </c:pt>
                <c:pt idx="99">
                  <c:v>5334</c:v>
                </c:pt>
                <c:pt idx="100">
                  <c:v>5335</c:v>
                </c:pt>
                <c:pt idx="101">
                  <c:v>5336</c:v>
                </c:pt>
                <c:pt idx="102">
                  <c:v>5337</c:v>
                </c:pt>
                <c:pt idx="103">
                  <c:v>5338</c:v>
                </c:pt>
                <c:pt idx="104">
                  <c:v>5339</c:v>
                </c:pt>
                <c:pt idx="105">
                  <c:v>5340</c:v>
                </c:pt>
                <c:pt idx="106">
                  <c:v>5341</c:v>
                </c:pt>
                <c:pt idx="107">
                  <c:v>5342</c:v>
                </c:pt>
                <c:pt idx="108">
                  <c:v>5343</c:v>
                </c:pt>
                <c:pt idx="109">
                  <c:v>5344</c:v>
                </c:pt>
                <c:pt idx="110">
                  <c:v>5345</c:v>
                </c:pt>
                <c:pt idx="111">
                  <c:v>5346</c:v>
                </c:pt>
                <c:pt idx="112">
                  <c:v>5347</c:v>
                </c:pt>
                <c:pt idx="113">
                  <c:v>5348</c:v>
                </c:pt>
                <c:pt idx="114">
                  <c:v>5349</c:v>
                </c:pt>
                <c:pt idx="115">
                  <c:v>5350</c:v>
                </c:pt>
                <c:pt idx="116">
                  <c:v>5351</c:v>
                </c:pt>
                <c:pt idx="117">
                  <c:v>5352</c:v>
                </c:pt>
                <c:pt idx="118">
                  <c:v>5353</c:v>
                </c:pt>
                <c:pt idx="119">
                  <c:v>5354</c:v>
                </c:pt>
                <c:pt idx="120">
                  <c:v>5355</c:v>
                </c:pt>
                <c:pt idx="121">
                  <c:v>5356</c:v>
                </c:pt>
                <c:pt idx="122">
                  <c:v>5357</c:v>
                </c:pt>
                <c:pt idx="123">
                  <c:v>5358</c:v>
                </c:pt>
                <c:pt idx="124">
                  <c:v>5359</c:v>
                </c:pt>
                <c:pt idx="125">
                  <c:v>5360</c:v>
                </c:pt>
                <c:pt idx="126">
                  <c:v>5361</c:v>
                </c:pt>
                <c:pt idx="127">
                  <c:v>5362</c:v>
                </c:pt>
                <c:pt idx="128">
                  <c:v>5363</c:v>
                </c:pt>
                <c:pt idx="129">
                  <c:v>5364</c:v>
                </c:pt>
                <c:pt idx="130">
                  <c:v>5365</c:v>
                </c:pt>
                <c:pt idx="131">
                  <c:v>5366</c:v>
                </c:pt>
                <c:pt idx="132">
                  <c:v>5367</c:v>
                </c:pt>
                <c:pt idx="133">
                  <c:v>5368</c:v>
                </c:pt>
                <c:pt idx="134">
                  <c:v>5369</c:v>
                </c:pt>
                <c:pt idx="135">
                  <c:v>5370</c:v>
                </c:pt>
                <c:pt idx="136">
                  <c:v>5371</c:v>
                </c:pt>
                <c:pt idx="137">
                  <c:v>5372</c:v>
                </c:pt>
                <c:pt idx="138">
                  <c:v>5373</c:v>
                </c:pt>
                <c:pt idx="139">
                  <c:v>5374</c:v>
                </c:pt>
                <c:pt idx="140">
                  <c:v>5375</c:v>
                </c:pt>
                <c:pt idx="141">
                  <c:v>5376</c:v>
                </c:pt>
                <c:pt idx="142">
                  <c:v>5377</c:v>
                </c:pt>
                <c:pt idx="143">
                  <c:v>5378</c:v>
                </c:pt>
                <c:pt idx="144">
                  <c:v>5379</c:v>
                </c:pt>
                <c:pt idx="145">
                  <c:v>5380</c:v>
                </c:pt>
                <c:pt idx="146">
                  <c:v>5381</c:v>
                </c:pt>
                <c:pt idx="147">
                  <c:v>5382</c:v>
                </c:pt>
                <c:pt idx="148">
                  <c:v>5383</c:v>
                </c:pt>
              </c:numCache>
            </c:numRef>
          </c:yVal>
          <c:smooth val="1"/>
          <c:extLst>
            <c:ext xmlns:c16="http://schemas.microsoft.com/office/drawing/2014/chart" uri="{C3380CC4-5D6E-409C-BE32-E72D297353CC}">
              <c16:uniqueId val="{00000000-C3B7-104C-B5F7-672A3EF0E65E}"/>
            </c:ext>
          </c:extLst>
        </c:ser>
        <c:dLbls>
          <c:showLegendKey val="0"/>
          <c:showVal val="0"/>
          <c:showCatName val="0"/>
          <c:showSerName val="0"/>
          <c:showPercent val="0"/>
          <c:showBubbleSize val="0"/>
        </c:dLbls>
        <c:axId val="2117908767"/>
        <c:axId val="2117908351"/>
      </c:scatterChart>
      <c:valAx>
        <c:axId val="2117908767"/>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908351"/>
        <c:crosses val="autoZero"/>
        <c:crossBetween val="midCat"/>
      </c:valAx>
      <c:valAx>
        <c:axId val="2117908351"/>
        <c:scaling>
          <c:orientation val="minMax"/>
          <c:max val="5400"/>
          <c:min val="52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9087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chart" Target="../charts/chart12.xml"/><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461273</xdr:colOff>
      <xdr:row>1</xdr:row>
      <xdr:rowOff>75701</xdr:rowOff>
    </xdr:from>
    <xdr:to>
      <xdr:col>9</xdr:col>
      <xdr:colOff>894080</xdr:colOff>
      <xdr:row>17</xdr:row>
      <xdr:rowOff>23962</xdr:rowOff>
    </xdr:to>
    <xdr:graphicFrame macro="">
      <xdr:nvGraphicFramePr>
        <xdr:cNvPr id="2" name="Chart 1">
          <a:extLst>
            <a:ext uri="{FF2B5EF4-FFF2-40B4-BE49-F238E27FC236}">
              <a16:creationId xmlns:a16="http://schemas.microsoft.com/office/drawing/2014/main" id="{79A34E0D-28FE-4D48-8473-C69D158C09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xdr:row>
      <xdr:rowOff>103113</xdr:rowOff>
    </xdr:from>
    <xdr:to>
      <xdr:col>19</xdr:col>
      <xdr:colOff>666748</xdr:colOff>
      <xdr:row>17</xdr:row>
      <xdr:rowOff>0</xdr:rowOff>
    </xdr:to>
    <xdr:graphicFrame macro="">
      <xdr:nvGraphicFramePr>
        <xdr:cNvPr id="3" name="Chart 2">
          <a:extLst>
            <a:ext uri="{FF2B5EF4-FFF2-40B4-BE49-F238E27FC236}">
              <a16:creationId xmlns:a16="http://schemas.microsoft.com/office/drawing/2014/main" id="{6D4C2239-CCBA-A149-BBEB-C23A51B27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168778</xdr:colOff>
      <xdr:row>1</xdr:row>
      <xdr:rowOff>51142</xdr:rowOff>
    </xdr:from>
    <xdr:to>
      <xdr:col>10</xdr:col>
      <xdr:colOff>8757</xdr:colOff>
      <xdr:row>21</xdr:row>
      <xdr:rowOff>140138</xdr:rowOff>
    </xdr:to>
    <xdr:graphicFrame macro="">
      <xdr:nvGraphicFramePr>
        <xdr:cNvPr id="2" name="Chart 1">
          <a:extLst>
            <a:ext uri="{FF2B5EF4-FFF2-40B4-BE49-F238E27FC236}">
              <a16:creationId xmlns:a16="http://schemas.microsoft.com/office/drawing/2014/main" id="{D6E96DA4-77E3-8C49-8BC6-C4DDE447E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90207</xdr:colOff>
      <xdr:row>1</xdr:row>
      <xdr:rowOff>45195</xdr:rowOff>
    </xdr:from>
    <xdr:to>
      <xdr:col>22</xdr:col>
      <xdr:colOff>325120</xdr:colOff>
      <xdr:row>21</xdr:row>
      <xdr:rowOff>193040</xdr:rowOff>
    </xdr:to>
    <xdr:graphicFrame macro="">
      <xdr:nvGraphicFramePr>
        <xdr:cNvPr id="3" name="Chart 2">
          <a:extLst>
            <a:ext uri="{FF2B5EF4-FFF2-40B4-BE49-F238E27FC236}">
              <a16:creationId xmlns:a16="http://schemas.microsoft.com/office/drawing/2014/main" id="{0BB81FFF-2260-9448-A33F-BCECEB2DA3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76387</xdr:colOff>
      <xdr:row>0</xdr:row>
      <xdr:rowOff>142104</xdr:rowOff>
    </xdr:from>
    <xdr:to>
      <xdr:col>18</xdr:col>
      <xdr:colOff>631274</xdr:colOff>
      <xdr:row>14</xdr:row>
      <xdr:rowOff>164907</xdr:rowOff>
    </xdr:to>
    <xdr:graphicFrame macro="">
      <xdr:nvGraphicFramePr>
        <xdr:cNvPr id="9" name="Chart 8">
          <a:extLst>
            <a:ext uri="{FF2B5EF4-FFF2-40B4-BE49-F238E27FC236}">
              <a16:creationId xmlns:a16="http://schemas.microsoft.com/office/drawing/2014/main" id="{CA1AA95E-6D2D-274F-BCDF-D48D1B353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82586</xdr:colOff>
      <xdr:row>15</xdr:row>
      <xdr:rowOff>48171</xdr:rowOff>
    </xdr:from>
    <xdr:to>
      <xdr:col>18</xdr:col>
      <xdr:colOff>655512</xdr:colOff>
      <xdr:row>31</xdr:row>
      <xdr:rowOff>5473</xdr:rowOff>
    </xdr:to>
    <xdr:graphicFrame macro="">
      <xdr:nvGraphicFramePr>
        <xdr:cNvPr id="10" name="Chart 9">
          <a:extLst>
            <a:ext uri="{FF2B5EF4-FFF2-40B4-BE49-F238E27FC236}">
              <a16:creationId xmlns:a16="http://schemas.microsoft.com/office/drawing/2014/main" id="{CC2AB544-3C7F-384B-9517-FF5B448C29E5}"/>
            </a:ext>
            <a:ext uri="{147F2762-F138-4A5C-976F-8EAC2B608ADB}">
              <a16:predDERef xmlns:a16="http://schemas.microsoft.com/office/drawing/2014/main" pred="{CA1AA95E-6D2D-274F-BCDF-D48D1B353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4</xdr:row>
      <xdr:rowOff>133212</xdr:rowOff>
    </xdr:from>
    <xdr:to>
      <xdr:col>7</xdr:col>
      <xdr:colOff>640080</xdr:colOff>
      <xdr:row>17</xdr:row>
      <xdr:rowOff>102732</xdr:rowOff>
    </xdr:to>
    <xdr:graphicFrame macro="">
      <xdr:nvGraphicFramePr>
        <xdr:cNvPr id="4" name="Chart 3">
          <a:extLst>
            <a:ext uri="{FF2B5EF4-FFF2-40B4-BE49-F238E27FC236}">
              <a16:creationId xmlns:a16="http://schemas.microsoft.com/office/drawing/2014/main" id="{173D18DB-6B4B-19BC-838D-5B3762152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91440</xdr:colOff>
      <xdr:row>4</xdr:row>
      <xdr:rowOff>182880</xdr:rowOff>
    </xdr:from>
    <xdr:to>
      <xdr:col>16</xdr:col>
      <xdr:colOff>60960</xdr:colOff>
      <xdr:row>17</xdr:row>
      <xdr:rowOff>152400</xdr:rowOff>
    </xdr:to>
    <xdr:graphicFrame macro="">
      <xdr:nvGraphicFramePr>
        <xdr:cNvPr id="5" name="Chart 4">
          <a:extLst>
            <a:ext uri="{FF2B5EF4-FFF2-40B4-BE49-F238E27FC236}">
              <a16:creationId xmlns:a16="http://schemas.microsoft.com/office/drawing/2014/main" id="{38016788-773F-464D-828A-C77C3DF3F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168536</xdr:colOff>
      <xdr:row>9</xdr:row>
      <xdr:rowOff>60146</xdr:rowOff>
    </xdr:from>
    <xdr:to>
      <xdr:col>9</xdr:col>
      <xdr:colOff>534737</xdr:colOff>
      <xdr:row>30</xdr:row>
      <xdr:rowOff>7426</xdr:rowOff>
    </xdr:to>
    <xdr:graphicFrame macro="">
      <xdr:nvGraphicFramePr>
        <xdr:cNvPr id="7" name="Chart 6">
          <a:extLst>
            <a:ext uri="{FF2B5EF4-FFF2-40B4-BE49-F238E27FC236}">
              <a16:creationId xmlns:a16="http://schemas.microsoft.com/office/drawing/2014/main" id="{9602AD47-325B-FBEF-CF23-19F6AABC16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55880</xdr:colOff>
      <xdr:row>1603</xdr:row>
      <xdr:rowOff>172720</xdr:rowOff>
    </xdr:from>
    <xdr:to>
      <xdr:col>11</xdr:col>
      <xdr:colOff>513080</xdr:colOff>
      <xdr:row>1617</xdr:row>
      <xdr:rowOff>71120</xdr:rowOff>
    </xdr:to>
    <xdr:graphicFrame macro="">
      <xdr:nvGraphicFramePr>
        <xdr:cNvPr id="2" name="Chart 1">
          <a:extLst>
            <a:ext uri="{FF2B5EF4-FFF2-40B4-BE49-F238E27FC236}">
              <a16:creationId xmlns:a16="http://schemas.microsoft.com/office/drawing/2014/main" id="{555909CE-9B4B-7762-40F3-34D7A0109B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64617600" cy="39474246"/>
    <xdr:pic>
      <xdr:nvPicPr>
        <xdr:cNvPr id="2" name="Picture 1">
          <a:extLst>
            <a:ext uri="{FF2B5EF4-FFF2-40B4-BE49-F238E27FC236}">
              <a16:creationId xmlns:a16="http://schemas.microsoft.com/office/drawing/2014/main" id="{72BA18AC-36E7-A342-BE34-1CF129EE9A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4617600" cy="39474246"/>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xdr:from>
      <xdr:col>3</xdr:col>
      <xdr:colOff>0</xdr:colOff>
      <xdr:row>45</xdr:row>
      <xdr:rowOff>22824</xdr:rowOff>
    </xdr:from>
    <xdr:to>
      <xdr:col>11</xdr:col>
      <xdr:colOff>121168</xdr:colOff>
      <xdr:row>59</xdr:row>
      <xdr:rowOff>136710</xdr:rowOff>
    </xdr:to>
    <xdr:graphicFrame macro="">
      <xdr:nvGraphicFramePr>
        <xdr:cNvPr id="2" name="Chart 1">
          <a:extLst>
            <a:ext uri="{FF2B5EF4-FFF2-40B4-BE49-F238E27FC236}">
              <a16:creationId xmlns:a16="http://schemas.microsoft.com/office/drawing/2014/main" id="{8ECA82D5-2E93-9542-A0E7-9D236460CD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624115</xdr:colOff>
      <xdr:row>44</xdr:row>
      <xdr:rowOff>40258</xdr:rowOff>
    </xdr:from>
    <xdr:to>
      <xdr:col>18</xdr:col>
      <xdr:colOff>365067</xdr:colOff>
      <xdr:row>65</xdr:row>
      <xdr:rowOff>150488</xdr:rowOff>
    </xdr:to>
    <xdr:graphicFrame macro="">
      <xdr:nvGraphicFramePr>
        <xdr:cNvPr id="3" name="Chart 2">
          <a:extLst>
            <a:ext uri="{FF2B5EF4-FFF2-40B4-BE49-F238E27FC236}">
              <a16:creationId xmlns:a16="http://schemas.microsoft.com/office/drawing/2014/main" id="{EA54154B-84AE-E745-B237-FE5EBD6392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269768</xdr:colOff>
      <xdr:row>0</xdr:row>
      <xdr:rowOff>15582</xdr:rowOff>
    </xdr:from>
    <xdr:to>
      <xdr:col>19</xdr:col>
      <xdr:colOff>93496</xdr:colOff>
      <xdr:row>23</xdr:row>
      <xdr:rowOff>87494</xdr:rowOff>
    </xdr:to>
    <xdr:pic>
      <xdr:nvPicPr>
        <xdr:cNvPr id="4" name="Picture 3">
          <a:extLst>
            <a:ext uri="{FF2B5EF4-FFF2-40B4-BE49-F238E27FC236}">
              <a16:creationId xmlns:a16="http://schemas.microsoft.com/office/drawing/2014/main" id="{65F02A90-FC13-ED43-B13D-E0851BC285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855903" y="15582"/>
          <a:ext cx="6493176" cy="4731176"/>
        </a:xfrm>
        <a:prstGeom prst="rect">
          <a:avLst/>
        </a:prstGeom>
      </xdr:spPr>
    </xdr:pic>
    <xdr:clientData/>
  </xdr:twoCellAnchor>
</xdr:wsDr>
</file>

<file path=xl/drawings/drawing9.xml><?xml version="1.0" encoding="utf-8"?>
<c:userShapes xmlns:c="http://schemas.openxmlformats.org/drawingml/2006/chart">
  <cdr:relSizeAnchor xmlns:cdr="http://schemas.openxmlformats.org/drawingml/2006/chartDrawing">
    <cdr:from>
      <cdr:x>1.86478E-7</cdr:x>
      <cdr:y>0.32488</cdr:y>
    </cdr:from>
    <cdr:to>
      <cdr:x>0.04775</cdr:x>
      <cdr:y>0.56458</cdr:y>
    </cdr:to>
    <cdr:pic>
      <cdr:nvPicPr>
        <cdr:cNvPr id="2" name="chart">
          <a:extLst xmlns:a="http://schemas.openxmlformats.org/drawingml/2006/main">
            <a:ext uri="{FF2B5EF4-FFF2-40B4-BE49-F238E27FC236}">
              <a16:creationId xmlns:a16="http://schemas.microsoft.com/office/drawing/2014/main" id="{6756892D-205A-4920-8AC9-1A1AE417956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rot="16200000">
          <a:off x="-301778" y="1466850"/>
          <a:ext cx="859611" cy="256054"/>
        </a:xfrm>
        <a:prstGeom xmlns:a="http://schemas.openxmlformats.org/drawingml/2006/main" prst="rect">
          <a:avLst/>
        </a:prstGeom>
      </cdr:spPr>
    </cdr:pic>
  </cdr:relSizeAnchor>
  <cdr:relSizeAnchor xmlns:cdr="http://schemas.openxmlformats.org/drawingml/2006/chartDrawing">
    <cdr:from>
      <cdr:x>0.42984</cdr:x>
      <cdr:y>0.9286</cdr:y>
    </cdr:from>
    <cdr:to>
      <cdr:x>0.60264</cdr:x>
      <cdr:y>1</cdr:y>
    </cdr:to>
    <cdr:pic>
      <cdr:nvPicPr>
        <cdr:cNvPr id="3" name="chart">
          <a:extLst xmlns:a="http://schemas.openxmlformats.org/drawingml/2006/main">
            <a:ext uri="{FF2B5EF4-FFF2-40B4-BE49-F238E27FC236}">
              <a16:creationId xmlns:a16="http://schemas.microsoft.com/office/drawing/2014/main" id="{CEFB3E70-809E-40FD-828C-7D15B4AA198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2"/>
        <a:stretch xmlns:a="http://schemas.openxmlformats.org/drawingml/2006/main">
          <a:fillRect/>
        </a:stretch>
      </cdr:blipFill>
      <cdr:spPr>
        <a:xfrm xmlns:a="http://schemas.openxmlformats.org/drawingml/2006/main">
          <a:off x="2305050" y="3330110"/>
          <a:ext cx="926672" cy="256054"/>
        </a:xfrm>
        <a:prstGeom xmlns:a="http://schemas.openxmlformats.org/drawingml/2006/main" prst="rect">
          <a:avLst/>
        </a:prstGeom>
      </cdr:spPr>
    </cdr:pic>
  </cdr:relSizeAnchor>
</c:userShapes>
</file>

<file path=xl/persons/person.xml><?xml version="1.0" encoding="utf-8"?>
<personList xmlns="http://schemas.microsoft.com/office/spreadsheetml/2018/threadedcomments" xmlns:x="http://schemas.openxmlformats.org/spreadsheetml/2006/main">
  <person displayName="Hadia Akbar" id="{E631AC51-7A40-4AB0-B98E-2D28013E0CC1}" userId="Hadia Akbar" providerId="None"/>
  <person displayName="Hadia Akbar" id="{6491F702-EA7C-45FB-90DC-741CCC56E238}" userId="b012052cd10178e1" providerId="Windows Live"/>
  <person displayName="Hadia Akbar" id="{BFA57B14-9E0D-7F4E-8B8C-309E936963B5}" userId="19362115565_tp_box_2" providerId="Windows Live"/>
  <person displayName="Hadia Akbar" id="{07C29B3E-A042-7142-8551-2FCCF695F32B}" userId="S::A02263192@aggies.usu.edu::85f15695-f287-4b1b-9e04-01e8a192ee42" providerId="AD"/>
  <person displayName="Hadia Akbar" id="{0D78C37D-B955-D34C-AADE-433E3620E10A}" userId="S::a02263192@aggies.usu.edu::85f15695-f287-4b1b-9e04-01e8a192ee42" providerId="AD"/>
</personList>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api.box.com/wopi/files/1244293332476/WOPIServiceId_TP_BOX_2/WOPIUserId_19362115565/CacheValleyWaterBank.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api.box.com/wopi/files/1258419941406/WOPIServiceId_TP_BOX_2/WOPIUserId_19362115565/Data/Canal_irrigate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https://api.box.com/Users/graduate/Box/RosenbergResearchGroup-July2022/Students/HadiaAkbar/PhD/WaterAccountsModel/Data/AgAreaCanals_.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dia Akbar" refreshedDate="45093.676288078706" createdVersion="8" refreshedVersion="8" minRefreshableVersion="3" recordCount="7" xr:uid="{D16460AF-D871-FA40-A7B3-4186F16C6C39}">
  <cacheSource type="worksheet">
    <worksheetSource ref="A1:CW8" sheet="Inflows-Quantiles-Data" r:id="rId2"/>
  </cacheSource>
  <cacheFields count="102">
    <cacheField name="River" numFmtId="0">
      <sharedItems count="7">
        <s v="BigSpring"/>
        <s v="Blacksmith  Fork"/>
        <s v="East Fork - Little Bear River"/>
        <s v="LBRatParadise"/>
        <s v="Logan River"/>
        <s v="South Fork - Little Bear River"/>
        <s v="Wfork"/>
      </sharedItems>
    </cacheField>
    <cacheField name="0" numFmtId="0">
      <sharedItems containsSemiMixedTypes="0" containsString="0" containsNumber="1" containsInteger="1" minValue="0" maxValue="0"/>
    </cacheField>
    <cacheField name="1" numFmtId="2">
      <sharedItems containsSemiMixedTypes="0" containsString="0" containsNumber="1" minValue="0.15381238650000001" maxValue="90.078183498000001"/>
    </cacheField>
    <cacheField name="2" numFmtId="2">
      <sharedItems containsSemiMixedTypes="0" containsString="0" containsNumber="1" minValue="0.22324812299999999" maxValue="93.154264655999995" count="7">
        <n v="0.22324812299999999"/>
        <n v="42.61478898"/>
        <n v="2.549872278"/>
        <n v="21.4290079139999"/>
        <n v="93.154264655999995"/>
        <n v="1.3444031672400001"/>
        <n v="0.67220158362000004"/>
      </sharedItems>
    </cacheField>
    <cacheField name="3" numFmtId="2">
      <sharedItems containsSemiMixedTypes="0" containsString="0" containsNumber="1" minValue="0.29268385949999998" maxValue="96.230345814000003" count="7">
        <n v="0.29268385949999998"/>
        <n v="43.222737119999998"/>
        <n v="2.5664164469999999"/>
        <n v="21.8058849959999"/>
        <n v="96.230345814000003"/>
        <n v="1.50128749836"/>
        <n v="0.75064374917999999"/>
      </sharedItems>
    </cacheField>
    <cacheField name="4" numFmtId="2">
      <sharedItems containsSemiMixedTypes="0" containsString="0" containsNumber="1" minValue="0.36211959599999999" maxValue="99.306426971999997"/>
    </cacheField>
    <cacheField name="5" numFmtId="2">
      <sharedItems containsSemiMixedTypes="0" containsString="0" containsNumber="1" minValue="0.431555332499999" maxValue="102.38250813000001"/>
    </cacheField>
    <cacheField name="6" numFmtId="2">
      <sharedItems containsSemiMixedTypes="0" containsString="0" containsNumber="1" minValue="0.50099106899999901" maxValue="103.303409364"/>
    </cacheField>
    <cacheField name="7" numFmtId="2">
      <sharedItems containsSemiMixedTypes="0" containsString="0" containsNumber="1" minValue="0.57042680549999902" maxValue="104.224310598"/>
    </cacheField>
    <cacheField name="8" numFmtId="2">
      <sharedItems containsSemiMixedTypes="0" containsString="0" containsNumber="1" minValue="0.61995718799999899" maxValue="105.145211832"/>
    </cacheField>
    <cacheField name="9" numFmtId="2">
      <sharedItems containsSemiMixedTypes="0" containsString="0" containsNumber="1" minValue="0.62470052399999998" maxValue="106.066113066"/>
    </cacheField>
    <cacheField name="10" numFmtId="2">
      <sharedItems containsSemiMixedTypes="0" containsString="0" containsNumber="1" minValue="0.62944385999999997" maxValue="106.9870143"/>
    </cacheField>
    <cacheField name="11" numFmtId="2">
      <sharedItems containsSemiMixedTypes="0" containsString="0" containsNumber="1" minValue="0.63418719599999995" maxValue="107.701810446"/>
    </cacheField>
    <cacheField name="12" numFmtId="2">
      <sharedItems containsSemiMixedTypes="0" containsString="0" containsNumber="1" minValue="0.63893053200000105" maxValue="108.41660659199999"/>
    </cacheField>
    <cacheField name="13" numFmtId="2">
      <sharedItems containsSemiMixedTypes="0" containsString="0" containsNumber="1" minValue="0.64367386800000104" maxValue="109.13140273800001"/>
    </cacheField>
    <cacheField name="14" numFmtId="2">
      <sharedItems containsSemiMixedTypes="0" containsString="0" containsNumber="1" minValue="0.64841720400000102" maxValue="109.846198884"/>
    </cacheField>
    <cacheField name="15" numFmtId="2">
      <sharedItems containsSemiMixedTypes="0" containsString="0" containsNumber="1" minValue="0.65316054000000201" maxValue="110.56099503"/>
    </cacheField>
    <cacheField name="16" numFmtId="2">
      <sharedItems containsSemiMixedTypes="0" containsString="0" containsNumber="1" minValue="0.66112426800000201" maxValue="110.82237426"/>
    </cacheField>
    <cacheField name="17" numFmtId="2">
      <sharedItems containsSemiMixedTypes="0" containsString="0" containsNumber="1" minValue="0.67110074100000205" maxValue="111.08375349000001"/>
    </cacheField>
    <cacheField name="18" numFmtId="2">
      <sharedItems containsSemiMixedTypes="0" containsString="0" containsNumber="1" minValue="0.68107721400000099" maxValue="111.34513272"/>
    </cacheField>
    <cacheField name="19" numFmtId="2">
      <sharedItems containsSemiMixedTypes="0" containsString="0" containsNumber="1" minValue="0.69105368700000103" maxValue="111.60651195"/>
    </cacheField>
    <cacheField name="20" numFmtId="2">
      <sharedItems containsSemiMixedTypes="0" containsString="0" containsNumber="1" minValue="0.70103016000000096" maxValue="111.86789118"/>
    </cacheField>
    <cacheField name="21" numFmtId="2">
      <sharedItems containsSemiMixedTypes="0" containsString="0" containsNumber="1" minValue="0.711006633000001" maxValue="113.76157686000001"/>
    </cacheField>
    <cacheField name="22" numFmtId="2">
      <sharedItems containsSemiMixedTypes="0" containsString="0" containsNumber="1" minValue="0.72098310600000004" maxValue="115.65526254"/>
    </cacheField>
    <cacheField name="23" numFmtId="2">
      <sharedItems containsSemiMixedTypes="0" containsString="0" containsNumber="1" minValue="0.73095957899999997" maxValue="117.54894822"/>
    </cacheField>
    <cacheField name="24" numFmtId="2">
      <sharedItems containsSemiMixedTypes="0" containsString="0" containsNumber="1" minValue="0.73405900800000001" maxValue="119.4426339"/>
    </cacheField>
    <cacheField name="25" numFmtId="2">
      <sharedItems containsSemiMixedTypes="0" containsString="0" containsNumber="1" minValue="0.73658535000000003" maxValue="121.33631957999999"/>
    </cacheField>
    <cacheField name="26" numFmtId="2">
      <sharedItems containsSemiMixedTypes="0" containsString="0" containsNumber="1" minValue="0.73911169200000004" maxValue="122.509557564"/>
    </cacheField>
    <cacheField name="27" numFmtId="2">
      <sharedItems containsSemiMixedTypes="0" containsString="0" containsNumber="1" minValue="0.74163803399999995" maxValue="123.682795548"/>
    </cacheField>
    <cacheField name="28" numFmtId="2">
      <sharedItems containsSemiMixedTypes="0" containsString="0" containsNumber="1" minValue="0.74416437599999996" maxValue="124.856033532"/>
    </cacheField>
    <cacheField name="29" numFmtId="2">
      <sharedItems containsSemiMixedTypes="0" containsString="0" containsNumber="1" minValue="0.74669071799999998" maxValue="126.02927151599999"/>
    </cacheField>
    <cacheField name="30" numFmtId="2">
      <sharedItems containsSemiMixedTypes="0" containsString="0" containsNumber="1" minValue="0.74921705999999899" maxValue="127.20250950000001"/>
    </cacheField>
    <cacheField name="31" numFmtId="2">
      <sharedItems containsSemiMixedTypes="0" containsString="0" containsNumber="1" minValue="0.75565784399999902" maxValue="128.99140949400001"/>
    </cacheField>
    <cacheField name="32" numFmtId="2">
      <sharedItems containsSemiMixedTypes="0" containsString="0" containsNumber="1" minValue="0.77514676800000004" maxValue="130.780309488"/>
    </cacheField>
    <cacheField name="33" numFmtId="2">
      <sharedItems containsSemiMixedTypes="0" containsString="0" containsNumber="1" minValue="0.79463569199999995" maxValue="132.56920948199999"/>
    </cacheField>
    <cacheField name="34" numFmtId="2">
      <sharedItems containsSemiMixedTypes="0" containsString="0" containsNumber="1" minValue="0.81412461599999997" maxValue="134.35810947600001"/>
    </cacheField>
    <cacheField name="35" numFmtId="2">
      <sharedItems containsSemiMixedTypes="0" containsString="0" containsNumber="1" minValue="0.83361353999999999" maxValue="136.14700947"/>
    </cacheField>
    <cacheField name="36" numFmtId="2">
      <sharedItems containsSemiMixedTypes="0" containsString="0" containsNumber="1" minValue="0.853102464" maxValue="136.78585671600001"/>
    </cacheField>
    <cacheField name="37" numFmtId="2">
      <sharedItems containsSemiMixedTypes="0" containsString="0" containsNumber="1" minValue="0.87259138800000002" maxValue="137.424703962"/>
    </cacheField>
    <cacheField name="38" numFmtId="2">
      <sharedItems containsSemiMixedTypes="0" containsString="0" containsNumber="1" minValue="0.89208031200000104" maxValue="138.06355120800001"/>
    </cacheField>
    <cacheField name="39" numFmtId="2">
      <sharedItems containsSemiMixedTypes="0" containsString="0" containsNumber="1" minValue="0.90519785700000099" maxValue="138.70239845399999"/>
    </cacheField>
    <cacheField name="40" numFmtId="2">
      <sharedItems containsSemiMixedTypes="0" containsString="0" containsNumber="1" minValue="0.91285422000000005" maxValue="139.3412457"/>
    </cacheField>
    <cacheField name="41" numFmtId="2">
      <sharedItems containsSemiMixedTypes="0" containsString="0" containsNumber="1" minValue="0.92051058299999999" maxValue="140.21297646599999"/>
    </cacheField>
    <cacheField name="42" numFmtId="2">
      <sharedItems containsSemiMixedTypes="0" containsString="0" containsNumber="1" minValue="0.92816694600000005" maxValue="141.084707232"/>
    </cacheField>
    <cacheField name="43" numFmtId="2">
      <sharedItems containsSemiMixedTypes="0" containsString="0" containsNumber="1" minValue="0.93582330899999999" maxValue="141.95643799800001"/>
    </cacheField>
    <cacheField name="44" numFmtId="2">
      <sharedItems containsSemiMixedTypes="0" containsString="0" containsNumber="1" minValue="0.94347967200000005" maxValue="142.828168764"/>
    </cacheField>
    <cacheField name="45" numFmtId="2">
      <sharedItems containsSemiMixedTypes="0" containsString="0" containsNumber="1" minValue="0.95113603499999899" maxValue="143.69989953000001"/>
    </cacheField>
    <cacheField name="46" numFmtId="2">
      <sharedItems containsSemiMixedTypes="0" containsString="0" containsNumber="1" minValue="0.95879239799999905" maxValue="144.44944973400001"/>
    </cacheField>
    <cacheField name="47" numFmtId="2">
      <sharedItems containsSemiMixedTypes="0" containsString="0" containsNumber="1" minValue="0.97443231899999905" maxValue="145.19899993799999"/>
    </cacheField>
    <cacheField name="48" numFmtId="2">
      <sharedItems containsSemiMixedTypes="0" containsString="0" containsNumber="1" minValue="0.99152379599999896" maxValue="145.94855014199999"/>
    </cacheField>
    <cacheField name="49" numFmtId="2">
      <sharedItems containsSemiMixedTypes="0" containsString="0" containsNumber="1" minValue="1.008615273" maxValue="146.69810034599999"/>
    </cacheField>
    <cacheField name="50" numFmtId="2">
      <sharedItems containsSemiMixedTypes="0" containsString="0" containsNumber="1" minValue="1.0257067499999999" maxValue="147.44765054999999"/>
    </cacheField>
    <cacheField name="51" numFmtId="2">
      <sharedItems containsSemiMixedTypes="0" containsString="0" containsNumber="1" minValue="1.042798227" maxValue="147.73369829999999"/>
    </cacheField>
    <cacheField name="52" numFmtId="2">
      <sharedItems containsSemiMixedTypes="0" containsString="0" containsNumber="1" minValue="1.0598897039999999" maxValue="148.01974605000001"/>
    </cacheField>
    <cacheField name="53" numFmtId="2">
      <sharedItems containsSemiMixedTypes="0" containsString="0" containsNumber="1" minValue="1.0769811810000001" maxValue="148.3057938"/>
    </cacheField>
    <cacheField name="54" numFmtId="2">
      <sharedItems containsSemiMixedTypes="0" containsString="0" containsNumber="1" minValue="1.0916137379999999" maxValue="148.59184155"/>
    </cacheField>
    <cacheField name="55" numFmtId="2">
      <sharedItems containsSemiMixedTypes="0" containsString="0" containsNumber="1" minValue="1.0927222350000001" maxValue="148.87788929999999"/>
    </cacheField>
    <cacheField name="56" numFmtId="2">
      <sharedItems containsSemiMixedTypes="0" containsString="0" containsNumber="1" minValue="1.093830732" maxValue="150.01575453000001"/>
    </cacheField>
    <cacheField name="57" numFmtId="2">
      <sharedItems containsSemiMixedTypes="0" containsString="0" containsNumber="1" minValue="1.094939229" maxValue="151.15361976"/>
    </cacheField>
    <cacheField name="58" numFmtId="2">
      <sharedItems containsSemiMixedTypes="0" containsString="0" containsNumber="1" minValue="1.0960477260000001" maxValue="152.29148498999999"/>
    </cacheField>
    <cacheField name="59" numFmtId="2">
      <sharedItems containsSemiMixedTypes="0" containsString="0" containsNumber="1" minValue="1.097156223" maxValue="153.42935022"/>
    </cacheField>
    <cacheField name="60" numFmtId="2">
      <sharedItems containsSemiMixedTypes="0" containsString="0" containsNumber="1" minValue="1.09826472" maxValue="154.56721544999999"/>
    </cacheField>
    <cacheField name="61" numFmtId="2">
      <sharedItems containsSemiMixedTypes="0" containsString="0" containsNumber="1" minValue="1.0993732169999999" maxValue="155.61652386599999"/>
    </cacheField>
    <cacheField name="62" numFmtId="2">
      <sharedItems containsSemiMixedTypes="0" containsString="0" containsNumber="1" minValue="1.1116658340000001" maxValue="156.665832282"/>
    </cacheField>
    <cacheField name="63" numFmtId="2">
      <sharedItems containsSemiMixedTypes="0" containsString="0" containsNumber="1" minValue="1.137006591" maxValue="157.715140698"/>
    </cacheField>
    <cacheField name="64" numFmtId="2">
      <sharedItems containsSemiMixedTypes="0" containsString="0" containsNumber="1" minValue="1.1623473479999999" maxValue="158.764449114"/>
    </cacheField>
    <cacheField name="65" numFmtId="2">
      <sharedItems containsSemiMixedTypes="0" containsString="0" containsNumber="1" minValue="1.1876881050000001" maxValue="159.81375753"/>
    </cacheField>
    <cacheField name="66" numFmtId="2">
      <sharedItems containsSemiMixedTypes="0" containsString="0" containsNumber="1" minValue="1.213028862" maxValue="160.164601788"/>
    </cacheField>
    <cacheField name="67" numFmtId="2">
      <sharedItems containsSemiMixedTypes="0" containsString="0" containsNumber="1" minValue="1.238369619" maxValue="160.51544604599999"/>
    </cacheField>
    <cacheField name="68" numFmtId="2">
      <sharedItems containsSemiMixedTypes="0" containsString="0" containsNumber="1" minValue="1.2637103759999999" maxValue="160.86629030399999"/>
    </cacheField>
    <cacheField name="69" numFmtId="2">
      <sharedItems containsSemiMixedTypes="0" containsString="0" containsNumber="1" minValue="1.2890511330000001" maxValue="161.21713456200001"/>
    </cacheField>
    <cacheField name="70" numFmtId="2">
      <sharedItems containsSemiMixedTypes="0" containsString="0" containsNumber="1" minValue="1.2973975799999999" maxValue="161.56797882000001"/>
    </cacheField>
    <cacheField name="71" numFmtId="2">
      <sharedItems containsSemiMixedTypes="0" containsString="0" containsNumber="1" minValue="1.3006457339999999" maxValue="163.072651458"/>
    </cacheField>
    <cacheField name="72" numFmtId="2">
      <sharedItems containsSemiMixedTypes="0" containsString="0" containsNumber="1" minValue="1.3038938879999999" maxValue="164.57732409600001"/>
    </cacheField>
    <cacheField name="73" numFmtId="2">
      <sharedItems containsSemiMixedTypes="0" containsString="0" containsNumber="1" minValue="1.3071420419999999" maxValue="166.081996734"/>
    </cacheField>
    <cacheField name="74" numFmtId="2">
      <sharedItems containsSemiMixedTypes="0" containsString="0" containsNumber="1" minValue="1.310390196" maxValue="167.58666937199999"/>
    </cacheField>
    <cacheField name="75" numFmtId="2">
      <sharedItems containsSemiMixedTypes="0" containsString="0" containsNumber="1" minValue="1.31363835" maxValue="169.09134201000001"/>
    </cacheField>
    <cacheField name="76" numFmtId="2">
      <sharedItems containsSemiMixedTypes="0" containsString="0" containsNumber="1" minValue="1.316886504" maxValue="172.87848730799999"/>
    </cacheField>
    <cacheField name="77" numFmtId="2">
      <sharedItems containsSemiMixedTypes="0" containsString="0" containsNumber="1" minValue="1.323983661" maxValue="176.665632606"/>
    </cacheField>
    <cacheField name="78" numFmtId="2">
      <sharedItems containsSemiMixedTypes="0" containsString="0" containsNumber="1" minValue="1.377268854" maxValue="180.45277790399999"/>
    </cacheField>
    <cacheField name="79" numFmtId="2">
      <sharedItems containsSemiMixedTypes="0" containsString="0" containsNumber="1" minValue="1.430554047" maxValue="184.239923202"/>
    </cacheField>
    <cacheField name="80" numFmtId="2">
      <sharedItems containsSemiMixedTypes="0" containsString="0" containsNumber="1" minValue="1.48383924" maxValue="188.02706850000001"/>
    </cacheField>
    <cacheField name="81" numFmtId="2">
      <sharedItems containsSemiMixedTypes="0" containsString="0" containsNumber="1" minValue="1.537124433" maxValue="191.32375444199999"/>
    </cacheField>
    <cacheField name="82" numFmtId="2">
      <sharedItems containsSemiMixedTypes="0" containsString="0" containsNumber="1" minValue="1.590409626" maxValue="194.62044038400001"/>
    </cacheField>
    <cacheField name="83" numFmtId="2">
      <sharedItems containsSemiMixedTypes="0" containsString="0" containsNumber="1" minValue="1.643694819" maxValue="197.91712632599999"/>
    </cacheField>
    <cacheField name="84" numFmtId="2">
      <sharedItems containsSemiMixedTypes="0" containsString="0" containsNumber="1" minValue="1.696980012" maxValue="201.213812268"/>
    </cacheField>
    <cacheField name="85" numFmtId="2">
      <sharedItems containsSemiMixedTypes="0" containsString="0" containsNumber="1" minValue="1.7650286399999999" maxValue="204.51049821000001"/>
    </cacheField>
    <cacheField name="86" numFmtId="2">
      <sharedItems containsSemiMixedTypes="0" containsString="0" containsNumber="1" minValue="1.8566987639999999" maxValue="211.072241244"/>
    </cacheField>
    <cacheField name="87" numFmtId="2">
      <sharedItems containsSemiMixedTypes="0" containsString="0" containsNumber="1" minValue="1.9483688880000001" maxValue="217.63398427800001"/>
    </cacheField>
    <cacheField name="88" numFmtId="2">
      <sharedItems containsSemiMixedTypes="0" containsString="0" containsNumber="1" minValue="2.0400390119999998" maxValue="224.195727312"/>
    </cacheField>
    <cacheField name="89" numFmtId="2">
      <sharedItems containsSemiMixedTypes="0" containsString="0" containsNumber="1" minValue="2.131709136" maxValue="230.75747034599999"/>
    </cacheField>
    <cacheField name="90" numFmtId="2">
      <sharedItems containsSemiMixedTypes="0" containsString="0" containsNumber="1" minValue="2.2233792600000002" maxValue="237.31921338000001"/>
    </cacheField>
    <cacheField name="91" numFmtId="2">
      <sharedItems containsSemiMixedTypes="0" containsString="0" containsNumber="1" minValue="2.3150493839999999" maxValue="249.44419945800001"/>
    </cacheField>
    <cacheField name="92" numFmtId="2">
      <sharedItems containsSemiMixedTypes="0" containsString="0" containsNumber="1" minValue="2.4067195080000001" maxValue="261.56918553600002"/>
    </cacheField>
    <cacheField name="93" numFmtId="2">
      <sharedItems containsSemiMixedTypes="0" containsString="0" containsNumber="1" minValue="2.456663346" maxValue="273.69417161400003"/>
    </cacheField>
    <cacheField name="94" numFmtId="2">
      <sharedItems containsSemiMixedTypes="0" containsString="0" containsNumber="1" minValue="2.4880621679999999" maxValue="285.81915769199998"/>
    </cacheField>
    <cacheField name="95" numFmtId="2">
      <sharedItems containsSemiMixedTypes="0" containsString="0" containsNumber="1" minValue="2.5194609899999998" maxValue="297.94414376999998"/>
    </cacheField>
    <cacheField name="96" numFmtId="2">
      <sharedItems containsSemiMixedTypes="0" containsString="0" containsNumber="1" minValue="2.5508598120000001" maxValue="299.463264546"/>
    </cacheField>
    <cacheField name="97" numFmtId="2">
      <sharedItems containsSemiMixedTypes="0" containsString="0" containsNumber="1" minValue="2.582258634" maxValue="300.98238532200003"/>
    </cacheField>
    <cacheField name="98" numFmtId="2">
      <sharedItems containsSemiMixedTypes="0" containsString="0" containsNumber="1" minValue="2.6136574559999999" maxValue="302.50150609799999"/>
    </cacheField>
    <cacheField name="99" numFmtId="2">
      <sharedItems containsSemiMixedTypes="0" containsString="0" containsNumber="1" minValue="2.6450562780000002" maxValue="304.02062687400002"/>
    </cacheField>
    <cacheField name="3P" numFmtId="0" formula=" 0"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dia Akbar" refreshedDate="45131.789766203707" createdVersion="8" refreshedVersion="8" minRefreshableVersion="3" recordCount="9234" xr:uid="{78800F4A-FA04-4423-9F82-09AAFFAB21A1}">
  <cacheSource type="worksheet">
    <worksheetSource ref="A1:G9235" sheet="Canal_irrigated (2)" r:id="rId2"/>
  </cacheSource>
  <cacheFields count="7">
    <cacheField name="FID" numFmtId="0">
      <sharedItems containsSemiMixedTypes="0" containsString="0" containsNumber="1" containsInteger="1" minValue="0" maxValue="9233"/>
    </cacheField>
    <cacheField name="objectid" numFmtId="0">
      <sharedItems containsSemiMixedTypes="0" containsString="0" containsNumber="1" containsInteger="1" minValue="1" maxValue="9234"/>
    </cacheField>
    <cacheField name="name" numFmtId="0">
      <sharedItems count="62">
        <s v="Bench Irrigation"/>
        <s v="Benson Bear Lake"/>
        <s v="Benson Irrigation"/>
        <s v="Clear Creek"/>
        <s v="Cache Highline LHPS"/>
        <s v="Cache Highline Logan Northern"/>
        <s v="Clarkston Irrigation"/>
        <s v="Chambers Spring"/>
        <s v="Clayton Spring"/>
        <s v="First South Hyde Park"/>
        <s v="Logan North Field"/>
        <s v="College Irrigation Service Area"/>
        <s v="Logan Northwest"/>
        <s v="Nibley BSF"/>
        <s v="Cove Water Works"/>
        <s v="Coveville Irrigation"/>
        <s v="Cub River Irrigation"/>
        <s v="Garr Springs"/>
        <s v="High Creek Culinary"/>
        <s v="Providence BSF"/>
        <s v="Goasland Spring Irrigation"/>
        <s v="Greater Mendon Irrigation"/>
        <s v="Green Belt Irrigation"/>
        <s v="Hyde Park Irrigation"/>
        <s v="Johnson Park Pipeline"/>
        <s v="Hyrum Blacksmith Fork"/>
        <s v="Hyrum Irrigation"/>
        <s v="King Irrigation"/>
        <s v="Logan Cow Pasture"/>
        <s v="Logan Hollow"/>
        <s v="Logan Island"/>
        <s v="Logan River Blacksmith Fork Irrigation"/>
        <s v="Mendon Central Irrigation"/>
        <s v="Mendon North"/>
        <s v="Mendon South"/>
        <s v="Millville Irrigation"/>
        <s v="Montage Park"/>
        <s v="Mountain Home Irrigation"/>
        <s v="Newton Water Users"/>
        <s v="North Hyde Park Irrigation"/>
        <s v="Paradise Irrigation"/>
        <s v="Porcupine Highline"/>
        <s v="Providence Logan Irrigation"/>
        <s v="Providence Pioneer"/>
        <s v="Richmond Irrigation"/>
        <s v="Skyline Irrigation"/>
        <s v="Smithfield Irrigation"/>
        <s v="Smithfield North Bench"/>
        <s v="Logan Southwest Field"/>
        <s v="Smithfield West Bench"/>
        <s v="Spring Creek Cache Irrigation"/>
        <s v="Spring Creek Water Company"/>
        <s v="Thatcher Irrigation"/>
        <s v="Webster Irrigation"/>
        <s v="Wellsville City Irrigation"/>
        <s v="Wellsville East Field Irrigation"/>
        <s v="Wellsville Mendon Conservancy District"/>
        <s v="Wellsville North Field Irrigation"/>
        <s v="Wellsville Slough"/>
        <s v="West Cache"/>
        <s v="Clarkston Town"/>
        <s v="US Bureau of Reclamation North"/>
      </sharedItems>
    </cacheField>
    <cacheField name="st_area_sh" numFmtId="0">
      <sharedItems containsSemiMixedTypes="0" containsString="0" containsNumber="1" minValue="3.1666599999999999E-9" maxValue="736.24381983800004"/>
    </cacheField>
    <cacheField name="st_length_" numFmtId="0">
      <sharedItems containsSemiMixedTypes="0" containsString="0" containsNumber="1" minValue="8.4293744415600003E-2" maxValue="63221.402510200001"/>
    </cacheField>
    <cacheField name="Area__acre" numFmtId="0">
      <sharedItems containsSemiMixedTypes="0" containsString="0" containsNumber="1" minValue="3.1666599999999999E-9" maxValue="736.24381983800004"/>
    </cacheField>
    <cacheField name="st_area_sh2" numFmtId="0">
      <sharedItems containsSemiMixedTypes="0" containsString="0" containsNumber="1" minValue="1.3793896023300001E-4" maxValue="32070652.50919989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dia Akbar" refreshedDate="45203.726490856483" createdVersion="8" refreshedVersion="8" minRefreshableVersion="3" recordCount="70" xr:uid="{2C12E244-B7F0-404E-8474-A6D483A67330}">
  <cacheSource type="worksheet">
    <worksheetSource ref="B1:CY71" sheet="FlowQuantiles_Monthly_v2"/>
  </cacheSource>
  <cacheFields count="102">
    <cacheField name="River" numFmtId="0">
      <sharedItems count="6">
        <s v="BSF"/>
        <s v="CacheHighline"/>
        <s v="EFork"/>
        <s v="LBRatParadise"/>
        <s v="Logan"/>
        <s v="SFork"/>
      </sharedItems>
    </cacheField>
    <cacheField name="month" numFmtId="0">
      <sharedItems containsSemiMixedTypes="0" containsString="0" containsNumber="1" containsInteger="1" minValue="1" maxValue="12" count="12">
        <n v="1"/>
        <n v="2"/>
        <n v="3"/>
        <n v="4"/>
        <n v="5"/>
        <n v="6"/>
        <n v="7"/>
        <n v="8"/>
        <n v="9"/>
        <n v="10"/>
        <n v="11"/>
        <n v="12"/>
      </sharedItems>
    </cacheField>
    <cacheField name="1" numFmtId="0">
      <sharedItems containsSemiMixedTypes="0" containsString="0" containsNumber="1" minValue="1.72520012466E-4" maxValue="12.6975456"/>
    </cacheField>
    <cacheField name="2" numFmtId="0">
      <sharedItems containsSemiMixedTypes="0" containsString="0" containsNumber="1" minValue="1.72520012466E-4" maxValue="13.451482199999999"/>
    </cacheField>
    <cacheField name="3" numFmtId="0">
      <sharedItems containsSemiMixedTypes="0" containsString="0" containsNumber="1" minValue="1.72520012466E-4" maxValue="14.2054188"/>
    </cacheField>
    <cacheField name="4" numFmtId="0">
      <sharedItems containsSemiMixedTypes="0" containsString="0" containsNumber="1" minValue="1.72520012466E-4" maxValue="14.9593554"/>
    </cacheField>
    <cacheField name="5" numFmtId="0">
      <sharedItems containsSemiMixedTypes="0" containsString="0" containsNumber="1" minValue="1.72520012466E-4" maxValue="15.713291999999999"/>
    </cacheField>
    <cacheField name="6" numFmtId="0">
      <sharedItems containsSemiMixedTypes="0" containsString="0" containsNumber="1" minValue="1.72520012466E-4" maxValue="16.261393200000001"/>
    </cacheField>
    <cacheField name="7" numFmtId="0">
      <sharedItems containsSemiMixedTypes="0" containsString="0" containsNumber="1" minValue="1.72520012466E-4" maxValue="16.809494399999998"/>
    </cacheField>
    <cacheField name="8" numFmtId="0">
      <sharedItems containsSemiMixedTypes="0" containsString="0" containsNumber="1" minValue="1.72520012466E-4" maxValue="17.3575956"/>
    </cacheField>
    <cacheField name="9" numFmtId="0">
      <sharedItems containsSemiMixedTypes="0" containsString="0" containsNumber="1" minValue="1.72520012466E-4" maxValue="17.905696800000001"/>
    </cacheField>
    <cacheField name="10" numFmtId="0">
      <sharedItems containsSemiMixedTypes="0" containsString="0" containsNumber="1" minValue="1.72520012466E-4" maxValue="18.453797999999999"/>
    </cacheField>
    <cacheField name="11" numFmtId="0">
      <sharedItems containsSemiMixedTypes="0" containsString="0" containsNumber="1" minValue="1.72520012466E-4" maxValue="18.454194600000001"/>
    </cacheField>
    <cacheField name="12" numFmtId="0">
      <sharedItems containsSemiMixedTypes="0" containsString="0" containsNumber="1" minValue="1.72520012466E-4" maxValue="18.454591199999999"/>
    </cacheField>
    <cacheField name="13" numFmtId="0">
      <sharedItems containsSemiMixedTypes="0" containsString="0" containsNumber="1" minValue="1.72520012466E-4" maxValue="18.454987800000001"/>
    </cacheField>
    <cacheField name="14" numFmtId="0">
      <sharedItems containsSemiMixedTypes="0" containsString="0" containsNumber="1" minValue="1.72520012466E-4" maxValue="18.4553844"/>
    </cacheField>
    <cacheField name="15" numFmtId="0">
      <sharedItems containsSemiMixedTypes="0" containsString="0" containsNumber="1" minValue="1.72520012466E-4" maxValue="18.455781000000002"/>
    </cacheField>
    <cacheField name="16" numFmtId="0">
      <sharedItems containsSemiMixedTypes="0" containsString="0" containsNumber="1" minValue="1.72520012466E-4" maxValue="18.546205799999999"/>
    </cacheField>
    <cacheField name="17" numFmtId="0">
      <sharedItems containsSemiMixedTypes="0" containsString="0" containsNumber="1" minValue="1.72520012466E-4" maxValue="18.6366306"/>
    </cacheField>
    <cacheField name="18" numFmtId="0">
      <sharedItems containsSemiMixedTypes="0" containsString="0" containsNumber="1" minValue="1.72520012466E-4" maxValue="18.727055400000001"/>
    </cacheField>
    <cacheField name="19" numFmtId="0">
      <sharedItems containsSemiMixedTypes="0" containsString="0" containsNumber="1" minValue="1.72520012466E-4" maxValue="18.817480199999999"/>
    </cacheField>
    <cacheField name="20" numFmtId="0">
      <sharedItems containsSemiMixedTypes="0" containsString="0" containsNumber="1" minValue="1.72520012466E-4" maxValue="18.907905"/>
    </cacheField>
    <cacheField name="21" numFmtId="0">
      <sharedItems containsSemiMixedTypes="0" containsString="0" containsNumber="1" minValue="1.72520012466E-4" maxValue="18.943202400000001"/>
    </cacheField>
    <cacheField name="22" numFmtId="0">
      <sharedItems containsSemiMixedTypes="0" containsString="0" containsNumber="1" minValue="1.72520012466E-4" maxValue="18.978499800000002"/>
    </cacheField>
    <cacheField name="23" numFmtId="0">
      <sharedItems containsSemiMixedTypes="0" containsString="0" containsNumber="1" minValue="1.72520012466E-4" maxValue="19.013797199999999"/>
    </cacheField>
    <cacheField name="24" numFmtId="0">
      <sharedItems containsSemiMixedTypes="0" containsString="0" containsNumber="1" minValue="1.72520012466E-4" maxValue="19.0490946"/>
    </cacheField>
    <cacheField name="25" numFmtId="0">
      <sharedItems containsSemiMixedTypes="0" containsString="0" containsNumber="1" minValue="1.72520012466E-4" maxValue="19.084392000000001"/>
    </cacheField>
    <cacheField name="26" numFmtId="0">
      <sharedItems containsSemiMixedTypes="0" containsString="0" containsNumber="1" minValue="1.72520012466E-4" maxValue="19.632889800000001"/>
    </cacheField>
    <cacheField name="27" numFmtId="0">
      <sharedItems containsSemiMixedTypes="0" containsString="0" containsNumber="1" minValue="1.72520012466E-4" maxValue="20.181387600000001"/>
    </cacheField>
    <cacheField name="28" numFmtId="0">
      <sharedItems containsSemiMixedTypes="0" containsString="0" containsNumber="1" minValue="1.72520012466E-4" maxValue="20.729885400000001"/>
    </cacheField>
    <cacheField name="29" numFmtId="0">
      <sharedItems containsSemiMixedTypes="0" containsString="0" containsNumber="1" minValue="1.72520012466E-4" maxValue="21.2783832"/>
    </cacheField>
    <cacheField name="30" numFmtId="0">
      <sharedItems containsSemiMixedTypes="0" containsString="0" containsNumber="1" minValue="1.72520012466E-4" maxValue="21.826881"/>
    </cacheField>
    <cacheField name="31" numFmtId="0">
      <sharedItems containsSemiMixedTypes="0" containsString="0" containsNumber="1" minValue="1.72520012466E-4" maxValue="21.8820084"/>
    </cacheField>
    <cacheField name="32" numFmtId="0">
      <sharedItems containsSemiMixedTypes="0" containsString="0" containsNumber="1" minValue="1.72520012466E-4" maxValue="21.9371358"/>
    </cacheField>
    <cacheField name="33" numFmtId="0">
      <sharedItems containsSemiMixedTypes="0" containsString="0" containsNumber="1" minValue="1.72520012466E-4" maxValue="21.9922632"/>
    </cacheField>
    <cacheField name="34" numFmtId="0">
      <sharedItems containsSemiMixedTypes="0" containsString="0" containsNumber="1" minValue="1.72520012466E-4" maxValue="22.0473906"/>
    </cacheField>
    <cacheField name="35" numFmtId="0">
      <sharedItems containsSemiMixedTypes="0" containsString="0" containsNumber="1" minValue="1.72520012466E-4" maxValue="22.102518"/>
    </cacheField>
    <cacheField name="36" numFmtId="0">
      <sharedItems containsSemiMixedTypes="0" containsString="0" containsNumber="1" minValue="1.72520012466E-4" maxValue="22.155265799999999"/>
    </cacheField>
    <cacheField name="37" numFmtId="0">
      <sharedItems containsSemiMixedTypes="0" containsString="0" containsNumber="1" minValue="1.72520012466E-4" maxValue="22.208013600000001"/>
    </cacheField>
    <cacheField name="38" numFmtId="0">
      <sharedItems containsSemiMixedTypes="0" containsString="0" containsNumber="1" minValue="1.72520012466E-4" maxValue="22.2607614"/>
    </cacheField>
    <cacheField name="39" numFmtId="0">
      <sharedItems containsSemiMixedTypes="0" containsString="0" containsNumber="1" minValue="1.72520012466E-4" maxValue="22.313509199999999"/>
    </cacheField>
    <cacheField name="40" numFmtId="0">
      <sharedItems containsSemiMixedTypes="0" containsString="0" containsNumber="1" minValue="1.72520012466E-4" maxValue="22.366257000000001"/>
    </cacheField>
    <cacheField name="41" numFmtId="0">
      <sharedItems containsSemiMixedTypes="0" containsString="0" containsNumber="1" minValue="1.72520012466E-4" maxValue="22.455492"/>
    </cacheField>
    <cacheField name="42" numFmtId="0">
      <sharedItems containsSemiMixedTypes="0" containsString="0" containsNumber="1" minValue="1.72520012466E-4" maxValue="22.544727000000002"/>
    </cacheField>
    <cacheField name="43" numFmtId="0">
      <sharedItems containsSemiMixedTypes="0" containsString="0" containsNumber="1" minValue="1.72520012466E-4" maxValue="22.633962"/>
    </cacheField>
    <cacheField name="44" numFmtId="0">
      <sharedItems containsSemiMixedTypes="0" containsString="0" containsNumber="1" minValue="1.72520012466E-4" maxValue="22.723196999999999"/>
    </cacheField>
    <cacheField name="45" numFmtId="0">
      <sharedItems containsSemiMixedTypes="0" containsString="0" containsNumber="1" minValue="1.72520012466E-4" maxValue="22.812432000000001"/>
    </cacheField>
    <cacheField name="46" numFmtId="0">
      <sharedItems containsSemiMixedTypes="0" containsString="0" containsNumber="1" minValue="1.72520012466E-4" maxValue="22.9655196"/>
    </cacheField>
    <cacheField name="47" numFmtId="0">
      <sharedItems containsSemiMixedTypes="0" containsString="0" containsNumber="1" minValue="1.72520012466E-4" maxValue="23.1186072"/>
    </cacheField>
    <cacheField name="48" numFmtId="0">
      <sharedItems containsSemiMixedTypes="0" containsString="0" containsNumber="1" minValue="1.72520012466E-4" maxValue="23.813846999999999"/>
    </cacheField>
    <cacheField name="49" numFmtId="0">
      <sharedItems containsSemiMixedTypes="0" containsString="0" containsNumber="1" minValue="1.72520012466E-4" maxValue="24.870785999999999"/>
    </cacheField>
    <cacheField name="50" numFmtId="0">
      <sharedItems containsSemiMixedTypes="0" containsString="0" containsNumber="1" minValue="1.72520012466E-4" maxValue="25.927724999999999"/>
    </cacheField>
    <cacheField name="51" numFmtId="0">
      <sharedItems containsSemiMixedTypes="0" containsString="0" containsNumber="1" minValue="1.72520012466E-4" maxValue="25.9709544"/>
    </cacheField>
    <cacheField name="52" numFmtId="0">
      <sharedItems containsSemiMixedTypes="0" containsString="0" containsNumber="1" minValue="1.72520012466E-4" maxValue="26.014183800000001"/>
    </cacheField>
    <cacheField name="53" numFmtId="0">
      <sharedItems containsSemiMixedTypes="0" containsString="0" containsNumber="1" minValue="1.72520012466E-4" maxValue="26.190670799999999"/>
    </cacheField>
    <cacheField name="54" numFmtId="0">
      <sharedItems containsSemiMixedTypes="0" containsString="0" containsNumber="1" minValue="1.72520012466E-4" maxValue="27.0616044"/>
    </cacheField>
    <cacheField name="55" numFmtId="0">
      <sharedItems containsSemiMixedTypes="0" containsString="0" containsNumber="1" minValue="1.72520012466E-4" maxValue="27.932538000000001"/>
    </cacheField>
    <cacheField name="56" numFmtId="0">
      <sharedItems containsSemiMixedTypes="0" containsString="0" containsNumber="1" minValue="1.72520012466E-4" maxValue="28.192311"/>
    </cacheField>
    <cacheField name="57" numFmtId="0">
      <sharedItems containsSemiMixedTypes="0" containsString="0" containsNumber="1" minValue="1.72520012466E-4" maxValue="28.452083999999999"/>
    </cacheField>
    <cacheField name="58" numFmtId="0">
      <sharedItems containsSemiMixedTypes="0" containsString="0" containsNumber="1" minValue="1.72520012466E-4" maxValue="28.711856999999998"/>
    </cacheField>
    <cacheField name="59" numFmtId="0">
      <sharedItems containsSemiMixedTypes="0" containsString="0" containsNumber="1" minValue="1.72520012466E-4" maxValue="28.971630000000001"/>
    </cacheField>
    <cacheField name="60" numFmtId="0">
      <sharedItems containsSemiMixedTypes="0" containsString="0" containsNumber="1" minValue="1.72520012466E-4" maxValue="29.231403"/>
    </cacheField>
    <cacheField name="61" numFmtId="0">
      <sharedItems containsSemiMixedTypes="0" containsString="0" containsNumber="1" minValue="1.72520012466E-4" maxValue="29.4003546"/>
    </cacheField>
    <cacheField name="62" numFmtId="0">
      <sharedItems containsSemiMixedTypes="0" containsString="0" containsNumber="1" minValue="1.72520012466E-4" maxValue="30.715480199999998"/>
    </cacheField>
    <cacheField name="63" numFmtId="0">
      <sharedItems containsSemiMixedTypes="0" containsString="0" containsNumber="1" minValue="1.72520012466E-4" maxValue="32.054401800000001"/>
    </cacheField>
    <cacheField name="64" numFmtId="0">
      <sharedItems containsSemiMixedTypes="0" containsString="0" containsNumber="1" minValue="1.72520012466E-4" maxValue="33.3933234"/>
    </cacheField>
    <cacheField name="65" numFmtId="0">
      <sharedItems containsSemiMixedTypes="0" containsString="0" containsNumber="1" minValue="1.72520012466E-4" maxValue="34.732244999999999"/>
    </cacheField>
    <cacheField name="66" numFmtId="0">
      <sharedItems containsSemiMixedTypes="0" containsString="0" containsNumber="1" minValue="1.72520012466E-4" maxValue="34.757230800000002"/>
    </cacheField>
    <cacheField name="67" numFmtId="0">
      <sharedItems containsSemiMixedTypes="0" containsString="0" containsNumber="1" minValue="1.72520012466E-4" maxValue="34.782216599999998"/>
    </cacheField>
    <cacheField name="68" numFmtId="0">
      <sharedItems containsSemiMixedTypes="0" containsString="0" containsNumber="1" minValue="1.72520012466E-4" maxValue="34.807202400000001"/>
    </cacheField>
    <cacheField name="69" numFmtId="0">
      <sharedItems containsSemiMixedTypes="0" containsString="0" containsNumber="1" minValue="1.72520012466E-4" maxValue="34.832188199999997"/>
    </cacheField>
    <cacheField name="70" numFmtId="0">
      <sharedItems containsSemiMixedTypes="0" containsString="0" containsNumber="1" minValue="1.72520012466E-4" maxValue="34.857174000000001"/>
    </cacheField>
    <cacheField name="71" numFmtId="0">
      <sharedItems containsSemiMixedTypes="0" containsString="0" containsNumber="1" minValue="1.72520012466E-4" maxValue="35.758645799999996"/>
    </cacheField>
    <cacheField name="72" numFmtId="0">
      <sharedItems containsSemiMixedTypes="0" containsString="0" containsNumber="1" minValue="1.72520012466E-4" maxValue="36.6601176"/>
    </cacheField>
    <cacheField name="73" numFmtId="0">
      <sharedItems containsSemiMixedTypes="0" containsString="0" containsNumber="1" minValue="1.72520012466E-4" maxValue="37.561589400000003"/>
    </cacheField>
    <cacheField name="74" numFmtId="0">
      <sharedItems containsSemiMixedTypes="0" containsString="0" containsNumber="1" minValue="1.72520012466E-4" maxValue="38.463061199999999"/>
    </cacheField>
    <cacheField name="75" numFmtId="0">
      <sharedItems containsSemiMixedTypes="0" containsString="0" containsNumber="1" minValue="1.72520012466E-4" maxValue="39.364533000000002"/>
    </cacheField>
    <cacheField name="76" numFmtId="0">
      <sharedItems containsSemiMixedTypes="0" containsString="0" containsNumber="1" minValue="1.72520012466E-4" maxValue="40.026458400000003"/>
    </cacheField>
    <cacheField name="77" numFmtId="0">
      <sharedItems containsSemiMixedTypes="0" containsString="0" containsNumber="1" minValue="1.72520012466E-4" maxValue="40.688383799999997"/>
    </cacheField>
    <cacheField name="78" numFmtId="0">
      <sharedItems containsSemiMixedTypes="0" containsString="0" containsNumber="1" minValue="1.72520012466E-4" maxValue="41.350309199999998"/>
    </cacheField>
    <cacheField name="79" numFmtId="0">
      <sharedItems containsSemiMixedTypes="0" containsString="0" containsNumber="1" minValue="1.72520012466E-4" maxValue="42.012234599999999"/>
    </cacheField>
    <cacheField name="80" numFmtId="0">
      <sharedItems containsSemiMixedTypes="0" containsString="0" containsNumber="1" minValue="1.72520012466E-4" maxValue="42.674160000000001"/>
    </cacheField>
    <cacheField name="81" numFmtId="0">
      <sharedItems containsSemiMixedTypes="0" containsString="0" containsNumber="1" minValue="1.72520012466E-4" maxValue="43.852061999999997"/>
    </cacheField>
    <cacheField name="82" numFmtId="0">
      <sharedItems containsSemiMixedTypes="0" containsString="0" containsNumber="1" minValue="1.72520012466E-4" maxValue="45.029964"/>
    </cacheField>
    <cacheField name="83" numFmtId="0">
      <sharedItems containsSemiMixedTypes="0" containsString="0" containsNumber="1" minValue="1.72520012466E-4" maxValue="46.207866000000003"/>
    </cacheField>
    <cacheField name="84" numFmtId="0">
      <sharedItems containsSemiMixedTypes="0" containsString="0" containsNumber="1" minValue="1.72520012466E-4" maxValue="47.385767999999999"/>
    </cacheField>
    <cacheField name="85" numFmtId="0">
      <sharedItems containsSemiMixedTypes="0" containsString="0" containsNumber="1" minValue="1.72520012466E-4" maxValue="48.563670000000002"/>
    </cacheField>
    <cacheField name="86" numFmtId="0">
      <sharedItems containsSemiMixedTypes="0" containsString="0" containsNumber="1" minValue="1.72520012466E-4" maxValue="48.901969800000003"/>
    </cacheField>
    <cacheField name="87" numFmtId="0">
      <sharedItems containsSemiMixedTypes="0" containsString="0" containsNumber="1" minValue="1.72520012466E-4" maxValue="49.240269599999998"/>
    </cacheField>
    <cacheField name="88" numFmtId="0">
      <sharedItems containsSemiMixedTypes="0" containsString="0" containsNumber="1" minValue="1.72520012466E-4" maxValue="49.578569399999999"/>
    </cacheField>
    <cacheField name="89" numFmtId="0">
      <sharedItems containsSemiMixedTypes="0" containsString="0" containsNumber="1" minValue="1.72520012466E-4" maxValue="49.916869200000001"/>
    </cacheField>
    <cacheField name="90" numFmtId="0">
      <sharedItems containsSemiMixedTypes="0" containsString="0" containsNumber="1" minValue="1.72520012466E-4" maxValue="50.255169000000002"/>
    </cacheField>
    <cacheField name="91" numFmtId="0">
      <sharedItems containsSemiMixedTypes="0" containsString="0" containsNumber="1" minValue="1.72520012466E-4" maxValue="53.314144800000001"/>
    </cacheField>
    <cacheField name="92" numFmtId="0">
      <sharedItems containsSemiMixedTypes="0" containsString="0" containsNumber="1" minValue="1.72520012466E-4" maxValue="56.3731206"/>
    </cacheField>
    <cacheField name="93" numFmtId="0">
      <sharedItems containsSemiMixedTypes="0" containsString="0" containsNumber="1" minValue="1.72520012466E-4" maxValue="59.432096399999999"/>
    </cacheField>
    <cacheField name="94" numFmtId="0">
      <sharedItems containsSemiMixedTypes="0" containsString="0" containsNumber="1" minValue="1.72520012466E-4" maxValue="62.491072199999998"/>
    </cacheField>
    <cacheField name="95" numFmtId="0">
      <sharedItems containsSemiMixedTypes="0" containsString="0" containsNumber="1" minValue="1.72520012466E-4" maxValue="65.550048000000004"/>
    </cacheField>
    <cacheField name="96" numFmtId="0">
      <sharedItems containsSemiMixedTypes="0" containsString="0" containsNumber="1" minValue="1.72520012466E-4" maxValue="68.011744199999995"/>
    </cacheField>
    <cacheField name="97" numFmtId="0">
      <sharedItems containsSemiMixedTypes="0" containsString="0" containsNumber="1" minValue="1.72520012466E-4" maxValue="70.473440400000001"/>
    </cacheField>
    <cacheField name="98" numFmtId="0">
      <sharedItems containsSemiMixedTypes="0" containsString="0" containsNumber="1" minValue="1.72520012466E-4" maxValue="72.935136600000007"/>
    </cacheField>
    <cacheField name="99" numFmtId="0">
      <sharedItems containsSemiMixedTypes="0" containsString="0" containsNumber="1" minValue="1.72520012466E-4" maxValue="75.396832799999999"/>
    </cacheField>
    <cacheField name="100" numFmtId="0">
      <sharedItems containsSemiMixedTypes="0" containsString="0" containsNumber="1" minValue="1.72520012466E-4" maxValue="77.85852900000000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dia Akbar" refreshedDate="45204.730570254629" createdVersion="8" refreshedVersion="8" minRefreshableVersion="3" recordCount="24518" xr:uid="{9FD20247-A18D-4803-BE1A-5BDBE7FD553E}">
  <cacheSource type="worksheet">
    <worksheetSource ref="A1:G24519" sheet="Lu_Canals"/>
  </cacheSource>
  <cacheFields count="7">
    <cacheField name="Company Name" numFmtId="0">
      <sharedItems containsBlank="1" count="63">
        <s v="West Cache"/>
        <s v="College Irrigation Service Area"/>
        <s v="Wellsville North Field Irrigation"/>
        <s v="Wellsville East Field Irrigation"/>
        <s v="Mendon Central Irrigation"/>
        <s v="Nibley BSF"/>
        <s v="Hyrum Irrigation"/>
        <s v="Wellsville Mendon Conservancy District"/>
        <s v="Cub River Irrigation"/>
        <s v="Logan River Blacksmith Fork Irrigation"/>
        <s v="Spring Creek Cache Irrigation"/>
        <s v="Logan Northwest"/>
        <s v="Richmond Irrigation"/>
        <s v="Clarkston Irrigation"/>
        <s v="Coveville Irrigation"/>
        <s v="High Creek Culinary"/>
        <s v="Hyrum Blacksmith Fork"/>
        <s v="Cache Highline Logan Northern"/>
        <s v="Benson Bear Lake"/>
        <s v="Millville Irrigation"/>
        <s v="King Irrigation"/>
        <s v="Paradise Irrigation"/>
        <s v="Benson Irrigation"/>
        <s v="Hyde Park Irrigation"/>
        <s v="Mendon North"/>
        <s v="Providence BSF"/>
        <s v="Providence Pioneer"/>
        <s v="Logan Cow Pasture"/>
        <s v="Spring Creek Water Company"/>
        <s v="Porcupine Highline"/>
        <s v="Providence Logan Irrigation"/>
        <s v="Logan Southwest Field"/>
        <s v="Newton Water Users"/>
        <s v="US Bureau of Reclamation North"/>
        <s v="Smithfield West Bench"/>
        <s v="Garr Springs"/>
        <s v="Mountain Home Irrigation"/>
        <s v="Clear Creek"/>
        <s v="Logan North Field"/>
        <s v="Cache Highline LHPS"/>
        <s v="Smithfield Irrigation"/>
        <s v="Smithfield North Bench"/>
        <s v="Wellsville City Irrigation"/>
        <s v="Clarkston Town"/>
        <s v="Chambers Spring"/>
        <m/>
        <s v="Green Belt Irrigation"/>
        <s v="Wellsville Slough"/>
        <s v="Skyline Irrigation"/>
        <s v="Bench Irrigation"/>
        <s v="Goasland Spring Irrigation"/>
        <s v="Clayton Spring"/>
        <s v="Webster Irrigation"/>
        <s v="Mendon South"/>
        <s v="North Hyde Park Irrigation"/>
        <s v="Greater Mendon Irrigation"/>
        <s v="Cove Water Works"/>
        <s v="Johnson Park Pipeline"/>
        <s v="Logan Island"/>
        <s v="First South Hyde Park"/>
        <s v="Logan Hollow"/>
        <s v="Montage Park"/>
        <s v="Thatcher Irrigation"/>
      </sharedItems>
    </cacheField>
    <cacheField name="Landuse" numFmtId="0">
      <sharedItems count="5">
        <s v="Agricultural"/>
        <s v="Other"/>
        <s v="Riparian/Wetland"/>
        <s v="Water"/>
        <s v="Urban"/>
      </sharedItems>
    </cacheField>
    <cacheField name="Area" numFmtId="0">
      <sharedItems containsSemiMixedTypes="0" containsString="0" containsNumber="1" minValue="1.22304398051E-2" maxValue="34865.837904899898"/>
    </cacheField>
    <cacheField name="Descriptio" numFmtId="0">
      <sharedItems/>
    </cacheField>
    <cacheField name="IRR_Method" numFmtId="0">
      <sharedItems/>
    </cacheField>
    <cacheField name="Class_Name" numFmtId="0">
      <sharedItems/>
    </cacheField>
    <cacheField name="LU_Group"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dia Akbar" refreshedDate="45470.513203472219" createdVersion="8" refreshedVersion="8" minRefreshableVersion="3" recordCount="2701" xr:uid="{F4452DD0-3AD7-4D4D-BC2C-8B5C373EDFEB}">
  <cacheSource type="worksheet">
    <worksheetSource ref="C1:F2702" sheet="AgAreaCanals_" r:id="rId2"/>
  </cacheSource>
  <cacheFields count="4">
    <cacheField name="name" numFmtId="0">
      <sharedItems count="58">
        <s v="Bench Irrigation"/>
        <s v="Benson Bear Lake"/>
        <s v="Benson Irrigation"/>
        <s v="Cache Highline LHPS"/>
        <s v="Cache Highline Logan Northern"/>
        <s v="Chambers Spring"/>
        <s v="Clarkston Irrigation"/>
        <s v="Clayton Spring"/>
        <s v="Clear Creek"/>
        <s v="College Irrigation Service Area"/>
        <s v="Cove Water Works"/>
        <s v="Coveville Irrigation"/>
        <s v="Cub River Irrigation"/>
        <s v="Garr Springs"/>
        <s v="Goasland Spring Irrigation"/>
        <s v="Greater Mendon Irrigation"/>
        <s v="Green Belt Irrigation"/>
        <s v="High Creek Culinary"/>
        <s v="Hyde Park Irrigation"/>
        <s v="Hyrum Blacksmith Fork"/>
        <s v="Hyrum Irrigation"/>
        <s v="Johnson Park Pipeline"/>
        <s v="King Irrigation"/>
        <s v="Logan Cow Pasture"/>
        <s v="Logan Island"/>
        <s v="Logan North Field"/>
        <s v="Logan Northwest"/>
        <s v="Logan River Blacksmith Fork Irrigation"/>
        <s v="Mendon Central Irrigation"/>
        <s v="Mendon North"/>
        <s v="Mendon South"/>
        <s v="Millville Irrigation"/>
        <s v="Mountain Home Irrigation"/>
        <s v="Newton Water Users"/>
        <s v="Nibley BSF"/>
        <s v="North Hyde Park Irrigation"/>
        <s v="Paradise Irrigation"/>
        <s v="Porcupine Highline"/>
        <s v="Providence BSF"/>
        <s v="Providence Logan Irrigation"/>
        <s v="Providence Pioneer"/>
        <s v="Richmond Irrigation"/>
        <s v="Skyline Irrigation"/>
        <s v="Smithfield Irrigation"/>
        <s v="Smithfield North Bench"/>
        <s v="Smithfield West Bench"/>
        <s v="Logan Southwest Field"/>
        <s v="Spring Creek Cache Irrigation"/>
        <s v="Spring Creek Water Company"/>
        <s v="Webster Irrigation"/>
        <s v="Wellsville City Irrigation"/>
        <s v="Wellsville East Field Irrigation"/>
        <s v="Wellsville North Field Irrigation"/>
        <s v="Wellsville Slough"/>
        <s v="Wellsville Mendon Conservancy District"/>
        <s v="West Cache"/>
        <s v="Clarkston Town"/>
        <s v="US Bureau of Reclamation North"/>
      </sharedItems>
    </cacheField>
    <cacheField name="st_area_sh" numFmtId="0">
      <sharedItems containsSemiMixedTypes="0" containsString="0" containsNumber="1" minValue="9.6299935799999993E-7" maxValue="736.24381983800004"/>
    </cacheField>
    <cacheField name="st_length_" numFmtId="0">
      <sharedItems containsSemiMixedTypes="0" containsString="0" containsNumber="1" minValue="0.93761473216000002" maxValue="63221.402510200001"/>
    </cacheField>
    <cacheField name="Area" numFmtId="0">
      <sharedItems containsSemiMixedTypes="0" containsString="0" containsNumber="1" minValue="9.6299935799999993E-7" maxValue="736.24381983800004" count="2426">
        <n v="15.8679963205"/>
        <n v="39.301958237999898"/>
        <n v="157.440034015999"/>
        <n v="1.8557766352"/>
        <n v="17.2669536551"/>
        <n v="39.354717186499897"/>
        <n v="31.6654188432999"/>
        <n v="86.585592082299897"/>
        <n v="429.874737917"/>
        <n v="23.4564246738999"/>
        <n v="0.30808807687599998"/>
        <n v="7.5020097602499997E-3"/>
        <n v="5.4216612082400003E-3"/>
        <n v="43.489951118999898"/>
        <n v="108.438703692"/>
        <n v="9.2949552005800005"/>
        <n v="47.6754808049999"/>
        <n v="111.84091367000001"/>
        <n v="214.016744928999"/>
        <n v="1.2208132306499999"/>
        <n v="51.429635046800001"/>
        <n v="55.753177357799899"/>
        <n v="168.85927123600001"/>
        <n v="218.972979046999"/>
        <n v="375.66920006399903"/>
        <n v="17.3322298657"/>
        <n v="39.3678142812999"/>
        <n v="330.301401967"/>
        <n v="39.195999857499899"/>
        <n v="111.572752149999"/>
        <n v="65.943250522499895"/>
        <n v="2.0699009401600001"/>
        <n v="17.0021048812999"/>
        <n v="46.530411556899899"/>
        <n v="42.024769627399898"/>
        <n v="8.6441985672800001"/>
        <n v="95.697098704499894"/>
        <n v="81.479436603300002"/>
        <n v="0.84573613790500002"/>
        <n v="8.9804322909199996"/>
        <n v="9.3307538599599997"/>
        <n v="23.2298070454999"/>
        <n v="1.7419888318100001"/>
        <n v="4.8660546929699997"/>
        <n v="0.90949196904700003"/>
        <n v="43.1360162183"/>
        <n v="52.833804213599898"/>
        <n v="2.8277413633899999"/>
        <n v="5.45729035969"/>
        <n v="82.028578105999898"/>
        <n v="146.957809639"/>
        <n v="3.17951785696"/>
        <n v="2.3056887338300001E-2"/>
        <n v="5.2443742078699999E-2"/>
        <n v="0.26265973754299998"/>
        <n v="9.2782318175100003E-3"/>
        <n v="2.12487329966E-2"/>
        <n v="1.5589418650000001E-2"/>
        <n v="0.29589709036"/>
        <n v="1.2061634317900001"/>
        <n v="0.185776842326"/>
        <n v="0.113222927798"/>
        <n v="4.2924176169200003E-2"/>
        <n v="0.78374574555800003"/>
        <n v="3.1682031298300001E-3"/>
        <n v="3.8679406505400002E-3"/>
        <n v="3.1672023424099999E-2"/>
        <n v="8.3945561255000002E-3"/>
        <n v="0.381323714024"/>
        <n v="9.3599213958399999E-3"/>
        <n v="3.46407002772E-3"/>
        <n v="0.87552451062199999"/>
        <n v="0.121619779144"/>
        <n v="1.9220714038800001E-2"/>
        <n v="2.1571033224800001E-2"/>
        <n v="8.6913297221699999"/>
        <n v="29.6725839024"/>
        <n v="146.72325948599899"/>
        <n v="5.7789625004199996"/>
        <n v="8.3646295411100002"/>
        <n v="72.364975008000002"/>
        <n v="1.21193819586"/>
        <n v="8.4872551607200002"/>
        <n v="9.9753318132000004"/>
        <n v="80.019930259000006"/>
        <n v="110.250014574999"/>
        <n v="5.6922824684800002"/>
        <n v="13.3669296546"/>
        <n v="14.2800777746"/>
        <n v="28.1563556706"/>
        <n v="16.505055490699899"/>
        <n v="9.0017472620299905"/>
        <n v="2.3794341113800002"/>
        <n v="18.2670212722999"/>
        <n v="5.4948895069299999"/>
        <n v="4.5505952919699997"/>
        <n v="34.453410906000002"/>
        <n v="72.757596680199896"/>
        <n v="9.3396676679099997"/>
        <n v="36.313717739600001"/>
        <n v="7.0483905490599996"/>
        <n v="4.6355713405300003"/>
        <n v="1.4419904641200001"/>
        <n v="6.7636119285199996"/>
        <n v="128.17700292000001"/>
        <n v="225.36523561800001"/>
        <n v="82.046931987099896"/>
        <n v="39.225269331200003"/>
        <n v="100.013785666"/>
        <n v="143.459861050999"/>
        <n v="6.2180679054799999"/>
        <n v="5.6896441438399998"/>
        <n v="11.361840600500001"/>
        <n v="14.014250154300001"/>
        <n v="2.1201566358599999"/>
        <n v="1.5193842713100001"/>
        <n v="65.875763556899898"/>
        <n v="4.7195932987000004"/>
        <n v="62.206876745899898"/>
        <n v="0.76438211231999997"/>
        <n v="47.2280468023"/>
        <n v="1.9946160724899999"/>
        <n v="12.247150445200001"/>
        <n v="9.2838688327300005"/>
        <n v="0.19985325504500001"/>
        <n v="37.4466456225"/>
        <n v="8.8364219372800008"/>
        <n v="52.804418341199899"/>
        <n v="2.6462325348200002"/>
        <n v="4.9496739252299999"/>
        <n v="21.145072636599899"/>
        <n v="72.717944655699895"/>
        <n v="24.599994055900002"/>
        <n v="30.720052752200001"/>
        <n v="10.5888534195999"/>
        <n v="45.2301952069"/>
        <n v="4.5711389744900002"/>
        <n v="5.3906449594400003"/>
        <n v="5.1969286185000003"/>
        <n v="0.79084397500699999"/>
        <n v="10.484772101800001"/>
        <n v="58.580196367299898"/>
        <n v="2.6208619762900001"/>
        <n v="6.3165926024300001"/>
        <n v="127.550575628999"/>
        <n v="8.0809390656800002E-3"/>
        <n v="26.619773385999899"/>
        <n v="33.427562679399898"/>
        <n v="3.2750774279499999"/>
        <n v="5.3438962549599998"/>
        <n v="1.75883479725"/>
        <n v="8.6948018494300001"/>
        <n v="42.114382314399897"/>
        <n v="131.078524356999"/>
        <n v="1.8919662417500001"/>
        <n v="14.2601649183999"/>
        <n v="1.07714984661"/>
        <n v="1.86963924884"/>
        <n v="1.56757881188"/>
        <n v="34.583249336999899"/>
        <n v="4.0643234381099997"/>
        <n v="5.4311386171600002"/>
        <n v="12.4446270822"/>
        <n v="1.7704267095199999"/>
        <n v="2.90878110951"/>
        <n v="69.312743701100004"/>
        <n v="7.0198901625400003"/>
        <n v="121.325651643"/>
        <n v="2.55433086697"/>
        <n v="36.833092457900001"/>
        <n v="19.4600729522999"/>
        <n v="33.045211964499899"/>
        <n v="7.7662223902100003"/>
        <n v="103.725920502999"/>
        <n v="5.3954509760800002"/>
        <n v="10.3931283984"/>
        <n v="61.572318443199897"/>
        <n v="2.9769205472400002"/>
        <n v="120.044783787"/>
        <n v="0.305713077093"/>
        <n v="17.093912248900001"/>
        <n v="2.2652145570200002"/>
        <n v="52.265089795400002"/>
        <n v="47.042032679099897"/>
        <n v="1.1410413614899999"/>
        <n v="54.008431187299898"/>
        <n v="141.948508422999"/>
        <n v="14.4128451181"/>
        <n v="49.897467913600003"/>
        <n v="4.2960812217999997"/>
        <n v="5.1626077266100001"/>
        <n v="57.343691214099898"/>
        <n v="35.746966485199899"/>
        <n v="11.6479413563"/>
        <n v="6.5286397651200003"/>
        <n v="52.389906844899897"/>
        <n v="5.3423447552300001"/>
        <n v="6.0492474121599997"/>
        <n v="7.0205086697299999"/>
        <n v="9.5973993241199995"/>
        <n v="174.58357267900001"/>
        <n v="20.985187656200001"/>
        <n v="5.1902590603099998"/>
        <n v="114.605568281"/>
        <n v="45.2628084969"/>
        <n v="37.9152995667"/>
        <n v="17.6851782222999"/>
        <n v="10.9015165476"/>
        <n v="82.737140162800003"/>
        <n v="97.523033377199894"/>
        <n v="35.991218111899897"/>
        <n v="0.86793363947900004"/>
        <n v="37.548711084600001"/>
        <n v="170.390444368"/>
        <n v="81.887798244799896"/>
        <n v="94.917289126100002"/>
        <n v="38.556456290600003"/>
        <n v="125.261844784"/>
        <n v="133.54356154300001"/>
        <n v="3.4030192477600001"/>
        <n v="8.8296391557899998"/>
        <n v="2.0244065206799999"/>
        <n v="59.8863398754999"/>
        <n v="12.4958042188"/>
        <n v="5.9562062333499997"/>
        <n v="169.27973825999899"/>
        <n v="278.96950778199903"/>
        <n v="24.333814976500001"/>
        <n v="45.947381521600001"/>
        <n v="21.7405135606"/>
        <n v="139.46329655900001"/>
        <n v="13.1581436616"/>
        <n v="94.343257301500003"/>
        <n v="16.625069117399899"/>
        <n v="9.3913720582700009"/>
        <n v="45.822928677599897"/>
        <n v="2.3000994188699999"/>
        <n v="163.081526233999"/>
        <n v="3.0522212715500001"/>
        <n v="0.16800406818499999"/>
        <n v="31.2547330364999"/>
        <n v="41.952479709899897"/>
        <n v="50.402580395999898"/>
        <n v="66.9556278174"/>
        <n v="77.894684331400001"/>
        <n v="13.358522938"/>
        <n v="26.710059450100001"/>
        <n v="2.4592816963200002"/>
        <n v="82.383752595800004"/>
        <n v="77.408791648199895"/>
        <n v="4.95157823073"/>
        <n v="217.06419195000001"/>
        <n v="39.4905538593"/>
        <n v="152.92931794500001"/>
        <n v="64.465974296699898"/>
        <n v="12.857604178100001"/>
        <n v="5.1534283411599997"/>
        <n v="57.9517468118"/>
        <n v="249.09167519600001"/>
        <n v="23.374813244399899"/>
        <n v="18.775599397200001"/>
        <n v="66.960322070299895"/>
        <n v="34.807399949699899"/>
        <n v="0.845047173757"/>
        <n v="3.5604246328300002"/>
        <n v="55.333328617699898"/>
        <n v="46.348062658099899"/>
        <n v="86.126295079599899"/>
        <n v="54.224686907399899"/>
        <n v="34.017141894399899"/>
        <n v="7.4969596303500001"/>
        <n v="20.6747919401"/>
        <n v="4.48930382012"/>
        <n v="27.264514100500001"/>
        <n v="0.52580868627599997"/>
        <n v="160.306000998"/>
        <n v="3.90567058832"/>
        <n v="25.810616062800001"/>
        <n v="4.2633904123399997"/>
        <n v="114.932493292"/>
        <n v="35.655144954599898"/>
        <n v="39.624407762399898"/>
        <n v="53.433731719999898"/>
        <n v="4.4395361107599998"/>
        <n v="19.090836120799899"/>
        <n v="7.9372470566300004"/>
        <n v="11.3613146422"/>
        <n v="4.5722758666600001"/>
        <n v="5.6678161517100003"/>
        <n v="11.6634753143999"/>
        <n v="16.6843142777"/>
        <n v="40.598118828099899"/>
        <n v="38.5629433707999"/>
        <n v="13.0857014292"/>
        <n v="11.4932016046999"/>
        <n v="9.4751495023800008"/>
        <n v="10.1297000026"/>
        <n v="11.195026561900001"/>
        <n v="37.0576626856"/>
        <n v="6.9320917508699997"/>
        <n v="15.178762172800001"/>
        <n v="10.9911132931"/>
        <n v="21.6789559371"/>
        <n v="18.4428004841999"/>
        <n v="63.052480624300003"/>
        <n v="30.257124990400001"/>
        <n v="67.064273723200003"/>
        <n v="41.539978335000001"/>
        <n v="47.761870617500001"/>
        <n v="71.369620290200004"/>
        <n v="22.618049410600001"/>
        <n v="31.912104938399899"/>
        <n v="4.9267665100600003E-3"/>
        <n v="4.69804239649E-3"/>
        <n v="0.13234735482500001"/>
        <n v="0.38214398176100001"/>
        <n v="155.507388026999"/>
        <n v="13.593294070200001"/>
        <n v="8.1349288840600007"/>
        <n v="2.4251473232600001E-2"/>
        <n v="36.005627523800001"/>
        <n v="1.8643575260599999E-3"/>
        <n v="2.8386239924000001"/>
        <n v="12.8079748745999"/>
        <n v="34.050449981299899"/>
        <n v="0.82110539752400002"/>
        <n v="2.14957651941E-2"/>
        <n v="2.89826199129E-2"/>
        <n v="3.6995769198900001"/>
        <n v="23.80904821"/>
        <n v="1.5981748572400001"/>
        <n v="2.0207618582099999E-3"/>
        <n v="12.3026468496"/>
        <n v="0.17730837662599999"/>
        <n v="0.198944231271"/>
        <n v="1.16305311072E-2"/>
        <n v="8.5754761314899905"/>
        <n v="16.1461531634999"/>
        <n v="1.0842796888599999"/>
        <n v="2.2449889054100001"/>
        <n v="3.3535505886400002E-2"/>
        <n v="7.8213251323299995E-2"/>
        <n v="3.85433373478E-3"/>
        <n v="4.23835874199"/>
        <n v="5.2670902353600004"/>
        <n v="12.018666421600001"/>
        <n v="14.7644462330999"/>
        <n v="4.3821080240099997E-3"/>
        <n v="4.6590694339900001E-4"/>
        <n v="48.308254489299898"/>
        <n v="1.8303220284799999"/>
        <n v="38.0085907035999"/>
        <n v="19.305465589499899"/>
        <n v="25.323854541700001"/>
        <n v="4.5694603156799998"/>
        <n v="2.4949725720299999E-2"/>
        <n v="2.2861668180800001E-3"/>
        <n v="1.6283417998999999E-2"/>
        <n v="4.9609872450500003E-3"/>
        <n v="2.7285271155699999"/>
        <n v="2.72941409635E-2"/>
        <n v="3.9459510586800001E-2"/>
        <n v="7.7246751692999993E-2"/>
        <n v="1.48800780715"/>
        <n v="0.119904762131"/>
        <n v="6.4850840924899997E-2"/>
        <n v="0.11605269334"/>
        <n v="3.1456454362799998E-3"/>
        <n v="1.48622304999E-2"/>
        <n v="3.8997067705499999E-3"/>
        <n v="3.9825268523700002E-3"/>
        <n v="4.5419740606600003E-3"/>
        <n v="1.8035468271599998E-2"/>
        <n v="1.49050844711E-3"/>
        <n v="0.830815014859"/>
        <n v="3.2157698424399999"/>
        <n v="1.9778757600700001"/>
        <n v="0.73239043277000004"/>
        <n v="5.42752965689"/>
        <n v="7.7254434094900001E-2"/>
        <n v="57.192926747000001"/>
        <n v="0.99369233044500005"/>
        <n v="19.7709363092"/>
        <n v="1.9814160803200001"/>
        <n v="0.39593707064900002"/>
        <n v="0.14578541815000001"/>
        <n v="10.233346042000001"/>
        <n v="1.7674311519200001"/>
        <n v="16.471120821900001"/>
        <n v="13.0662728003"/>
        <n v="27.547713868999899"/>
        <n v="16.1649467682"/>
        <n v="223.494615662"/>
        <n v="32.979704431599899"/>
        <n v="0.49247935606400001"/>
        <n v="2.5432949896300001"/>
        <n v="5.2938532264700001E-2"/>
        <n v="31.338142452"/>
        <n v="0.56954608839300003"/>
        <n v="2.0433939176000001E-2"/>
        <n v="7.5969789630199996E-3"/>
        <n v="3.6712785338499998E-3"/>
        <n v="3.7035490433100001E-3"/>
        <n v="4.9741976613599997E-2"/>
        <n v="0.33780923409500002"/>
        <n v="0.81554670091600001"/>
        <n v="0.65235764438999999"/>
        <n v="0.36719827665100002"/>
        <n v="2.09409655322"/>
        <n v="25.102658857600002"/>
        <n v="36.657730007200001"/>
        <n v="8.1221931464499999"/>
        <n v="39.099713821599899"/>
        <n v="5.6694170849600001"/>
        <n v="312.376975023"/>
        <n v="77.366339525399894"/>
        <n v="21.462954130899899"/>
        <n v="39.235871709400001"/>
        <n v="19.7787556832"/>
        <n v="22.164078375700001"/>
        <n v="39.856274815600003"/>
        <n v="10.0726531581"/>
        <n v="12.2556450246"/>
        <n v="2.1254148709899998"/>
        <n v="42.992473218400001"/>
        <n v="45.055502594700002"/>
        <n v="20.2084088726"/>
        <n v="20.947492818699899"/>
        <n v="22.516821059400002"/>
        <n v="74.346112582200007"/>
        <n v="19.6264652111999"/>
        <n v="24.875633366700001"/>
        <n v="12.2529493338"/>
        <n v="1.01042455828"/>
        <n v="32.119243144800002"/>
        <n v="9.7255552612600003"/>
        <n v="7.0067830832900002"/>
        <n v="26.7788471321999"/>
        <n v="22.4712373178"/>
        <n v="8.5975458972900007"/>
        <n v="15.4663725425"/>
        <n v="8.0268757712899905"/>
        <n v="1.4768225320499999"/>
        <n v="1.88231340401"/>
        <n v="163.63114514399899"/>
        <n v="59.180135758500001"/>
        <n v="76.236543480799895"/>
        <n v="175.50860530400001"/>
        <n v="267.71465569600002"/>
        <n v="30.999911038299899"/>
        <n v="313.39353224899901"/>
        <n v="132.216002422999"/>
        <n v="177.00471438400001"/>
        <n v="146.890127175999"/>
        <n v="28.388628730600001"/>
        <n v="39.504392279400001"/>
        <n v="25.568382617200001"/>
        <n v="7.5758505738900004"/>
        <n v="23.265154028400001"/>
        <n v="14.8583070132999"/>
        <n v="34.4670830186"/>
        <n v="376.15867767899903"/>
        <n v="12.796578199900001"/>
        <n v="515.69664691900005"/>
        <n v="608.98592349600005"/>
        <n v="77.8312286564"/>
        <n v="154.55838199900001"/>
        <n v="283.33863810000003"/>
        <n v="341.18053519199901"/>
        <n v="312.99431081300003"/>
        <n v="147.876295120999"/>
        <n v="68.191413014999895"/>
        <n v="98.176579252899899"/>
        <n v="58.138000631700002"/>
        <n v="13.3934226915"/>
        <n v="4.6682195427000002"/>
        <n v="115.184695732999"/>
        <n v="605.58323585400001"/>
        <n v="115.685860323"/>
        <n v="53.481335495499899"/>
        <n v="599.15100683000003"/>
        <n v="2.4651274311"/>
        <n v="496.83871448500003"/>
        <n v="17.750087635500002"/>
        <n v="15.520956395600001"/>
        <n v="12.7729813894"/>
        <n v="59.666256712500001"/>
        <n v="430.643579504"/>
        <n v="34.980751420099899"/>
        <n v="147.66680401599899"/>
        <n v="97.381093043700005"/>
        <n v="12.2209081169"/>
        <n v="608.35365766100006"/>
        <n v="65.892697051100001"/>
        <n v="115.224214511"/>
        <n v="28.721382951500001"/>
        <n v="605.97935893199895"/>
        <n v="73.827708878699895"/>
        <n v="144.317975214999"/>
        <n v="479.14982391199902"/>
        <n v="49.045706193999898"/>
        <n v="3.83686964353"/>
        <n v="45.804269998499898"/>
        <n v="30.497207147000001"/>
        <n v="27.982209662300001"/>
        <n v="199.14100898300001"/>
        <n v="30.3350089427"/>
        <n v="30.4074319445999"/>
        <n v="47.808343234900001"/>
        <n v="147.15411548700001"/>
        <n v="18.719834983599899"/>
        <n v="63.755928188699897"/>
        <n v="24.923600117100001"/>
        <n v="8.0765105322299906"/>
        <n v="303.82440152800001"/>
        <n v="474.749601149"/>
        <n v="494.87048450899903"/>
        <n v="61.4828232861"/>
        <n v="196.481879163999"/>
        <n v="127.109289907"/>
        <n v="76.1550827051"/>
        <n v="54.242371525000003"/>
        <n v="150.161527503"/>
        <n v="157.088583206999"/>
        <n v="119.644444015"/>
        <n v="81.713311165600004"/>
        <n v="136.27755262100001"/>
        <n v="1.38935372381"/>
        <n v="64.198062776100002"/>
        <n v="17.9902195807"/>
        <n v="14.0665492162"/>
        <n v="56.099889017199899"/>
        <n v="42.557596218400001"/>
        <n v="126.512071832999"/>
        <n v="7.2954403823799998"/>
        <n v="26.421155680199899"/>
        <n v="104.265278507"/>
        <n v="79.6826678077"/>
        <n v="48.827496347699899"/>
        <n v="34.673866933600003"/>
        <n v="9.9030077960600007"/>
        <n v="26.5227783777"/>
        <n v="51.215853718200002"/>
        <n v="1.3047978447300001E-4"/>
        <n v="1.28493372221E-2"/>
        <n v="3.3893777812999998E-5"/>
        <n v="4.30191394921E-4"/>
        <n v="134.03860531800001"/>
        <n v="37.263545673400003"/>
        <n v="26.685623157999899"/>
        <n v="61.8722052156999"/>
        <n v="4.9603043579300001"/>
        <n v="5.1384045914999996"/>
        <n v="16.7560490667999"/>
        <n v="88.074407562999895"/>
        <n v="13.5740395068"/>
        <n v="3.6365802497500002"/>
        <n v="12.782515287000001"/>
        <n v="7.4995198048000002"/>
        <n v="5.9886231463500001"/>
        <n v="4.86957043482"/>
        <n v="2.5464242919400002"/>
        <n v="1.0028253305699999"/>
        <n v="0.449290048577"/>
        <n v="1.22182763913"/>
        <n v="0.63504133570700005"/>
        <n v="0.57831725434199999"/>
        <n v="1.04713478596"/>
        <n v="0.483331023744"/>
        <n v="1.5117546665499999"/>
        <n v="0.63921508918299996"/>
        <n v="4.06693152232"/>
        <n v="8.6754592405099995"/>
        <n v="5.4251169139400002"/>
        <n v="1.6387829196100001"/>
        <n v="71.2435883733"/>
        <n v="4.9054942368699998E-2"/>
        <n v="0.33870225303000001"/>
        <n v="0.43724434560600001"/>
        <n v="0.28610410455200003"/>
        <n v="7.3910209624499998"/>
        <n v="1.4868153364000001"/>
        <n v="0.658119092144"/>
        <n v="0.21816235740699999"/>
        <n v="0.233814372765"/>
        <n v="1.87769409136"/>
        <n v="31.509946948100001"/>
        <n v="5.1227141546399997"/>
        <n v="3.46401573129"/>
        <n v="1.18856188555"/>
        <n v="0.41235708344900002"/>
        <n v="16.0999058718999"/>
        <n v="0.43279000677899998"/>
        <n v="1.66686701003"/>
        <n v="3.5770072551099998"/>
        <n v="1.1104740118800001"/>
        <n v="19.156505830699899"/>
        <n v="0.52676007846700001"/>
        <n v="59.624491302000003"/>
        <n v="58.588741648800003"/>
        <n v="182.205545860999"/>
        <n v="83.896040534500003"/>
        <n v="132.520184951"/>
        <n v="4.44722938475"/>
        <n v="5.3734185721700003"/>
        <n v="26.5246040472"/>
        <n v="0.37524465550000002"/>
        <n v="0.923826781057"/>
        <n v="31.556196994299899"/>
        <n v="25.690700938100001"/>
        <n v="2.84490366074"/>
        <n v="0.40334968618"/>
        <n v="10.1068581338999"/>
        <n v="14.665419116400001"/>
        <n v="5.5149087089000002"/>
        <n v="9.8111505156700005"/>
        <n v="73.664792753100002"/>
        <n v="4.59379395754"/>
        <n v="8.0469448856099905"/>
        <n v="57.620326140400003"/>
        <n v="0.91986669414900002"/>
        <n v="57.249688855400002"/>
        <n v="197.47801922100001"/>
        <n v="20.0797006321"/>
        <n v="4.4549508373500002"/>
        <n v="6.0527922300499997"/>
        <n v="105.488381619999"/>
        <n v="28.488895342300001"/>
        <n v="44.300058794999899"/>
        <n v="180.52303020700001"/>
        <n v="36.651218723900001"/>
        <n v="77.223672754999896"/>
        <n v="17.0065007203"/>
        <n v="21.4889901714999"/>
        <n v="51.6562530856"/>
        <n v="4.53180591913"/>
        <n v="135.713910322999"/>
        <n v="3.4149016969699999"/>
        <n v="14.4362867593"/>
        <n v="34.868700051399898"/>
        <n v="5.6113812320000003"/>
        <n v="79.501488248000001"/>
        <n v="9.5526514114100003"/>
        <n v="6.1915503600599999"/>
        <n v="46.264447138900003"/>
        <n v="19.767511592200002"/>
        <n v="3.3560352026400002"/>
        <n v="21.805817368500001"/>
        <n v="32.993810223700002"/>
        <n v="54.729283709500002"/>
        <n v="52.7102810855"/>
        <n v="17.792849709999899"/>
        <n v="3.4717058627499999"/>
        <n v="0.84396799276800005"/>
        <n v="6.0634286061099996"/>
        <n v="4.1245652032700004"/>
        <n v="107.390574032"/>
        <n v="61.905980680100001"/>
        <n v="40.169196194400001"/>
        <n v="51.266374660099899"/>
        <n v="5.1648208569399996"/>
        <n v="179.857633007999"/>
        <n v="81.414315786000003"/>
        <n v="20.549632067400001"/>
        <n v="33.471362416600002"/>
        <n v="14.503282107"/>
        <n v="38.026275886800001"/>
        <n v="34.786715805"/>
        <n v="133.80279680300001"/>
        <n v="23.4163747369"/>
        <n v="54.215571422899899"/>
        <n v="145.471690778999"/>
        <n v="54.159722729999899"/>
        <n v="45.450710130799898"/>
        <n v="23.802816071399899"/>
        <n v="15.357964964800001"/>
        <n v="17.302374411500001"/>
        <n v="48.0806900145"/>
        <n v="134.477012373999"/>
        <n v="32.955161893700001"/>
        <n v="14.3739988176"/>
        <n v="20.8082869077999"/>
        <n v="29.725758676400002"/>
        <n v="25.420645893300001"/>
        <n v="215.15427550000001"/>
        <n v="19.405610087700001"/>
        <n v="6.7320304960700001"/>
        <n v="1.9947353667300001"/>
        <n v="11.8061993757"/>
        <n v="37.747941834999899"/>
        <n v="62.8195106358"/>
        <n v="1.5752283553499999"/>
        <n v="22.082836668900001"/>
        <n v="4.5095077289400001"/>
        <n v="5.6054816666000002"/>
        <n v="10.4146156685"/>
        <n v="0.48671187865400001"/>
        <n v="9.9501012275999905"/>
        <n v="12.9929887459"/>
        <n v="108.289306904"/>
        <n v="0.74818295885999997"/>
        <n v="3.6360592179300002"/>
        <n v="5.3992902965400003"/>
        <n v="2.6182127150199999"/>
        <n v="55.049814390400002"/>
        <n v="4.6378459435300003"/>
        <n v="3.7878635917199999"/>
        <n v="8.2365450132400007"/>
        <n v="33.106731395300002"/>
        <n v="1.4365099210300001"/>
        <n v="9.9357226641299903"/>
        <n v="27.3848385239999"/>
        <n v="18.6405730996999"/>
        <n v="4.8848587946300004"/>
        <n v="1.5032923298900001"/>
        <n v="2.0732480907099999"/>
        <n v="1.8180834071600001"/>
        <n v="15.7583858502"/>
        <n v="0.920437583502"/>
        <n v="10.8703102216"/>
        <n v="0.28007885468100002"/>
        <n v="1.0669712258899999"/>
        <n v="4.5948043698000003"/>
        <n v="11.1915457267999"/>
        <n v="16.722307231999899"/>
        <n v="9.6050637223600006"/>
        <n v="10.490917529300001"/>
        <n v="0.78112578425000001"/>
        <n v="0.64587040280100005"/>
        <n v="9.9074890094600008"/>
        <n v="21.927016938800001"/>
        <n v="18.422488322900001"/>
        <n v="31.648072384599899"/>
        <n v="6.5456669439399997"/>
        <n v="11.0213851264"/>
        <n v="9.8250920456100008"/>
        <n v="6.5233611415299997"/>
        <n v="4.3773159367699996"/>
        <n v="11.1653149448"/>
        <n v="1.0856355200100001"/>
        <n v="33.2371325951"/>
        <n v="4.1332144584000003"/>
        <n v="1.6140585707899999"/>
        <n v="20.0727658443999"/>
        <n v="4.9942595912699996"/>
        <n v="188.055749886999"/>
        <n v="13.1061328069"/>
        <n v="3.2519798387600001"/>
        <n v="4.8333545252299999"/>
        <n v="4.9224216413599997"/>
        <n v="10.9077172073999"/>
        <n v="81.953587307800007"/>
        <n v="1.5682702605100001"/>
        <n v="20.3131546701999"/>
        <n v="2.9607318040699999"/>
        <n v="1.62863054488"/>
        <n v="0.76065430678099999"/>
        <n v="1.14748322218"/>
        <n v="0.32574312778800002"/>
        <n v="178.26253113000001"/>
        <n v="6.0643839913099997"/>
        <n v="10.6059290726"/>
        <n v="5.5654610063999996"/>
        <n v="5.6691747771400003"/>
        <n v="0.80765447067700002"/>
        <n v="1.05641052805"/>
        <n v="132.16114549599899"/>
        <n v="65.0610359504999"/>
        <n v="171.14924175900001"/>
        <n v="22.680128589300001"/>
        <n v="27.1328857116"/>
        <n v="0.17193170838300001"/>
        <n v="22.424424751699899"/>
        <n v="93.952005897299898"/>
        <n v="52.452212915399897"/>
        <n v="165.047528016999"/>
        <n v="8.3605757509499998"/>
        <n v="66.587549671700003"/>
        <n v="19.0862004263"/>
        <n v="20.033547088500001"/>
        <n v="3.3012330997800001"/>
        <n v="0.70432172052800002"/>
        <n v="2.9997059308999998"/>
        <n v="75.772250963999895"/>
        <n v="8.0864203208499905"/>
        <n v="36.1936566287999"/>
        <n v="579.02643099099896"/>
        <n v="21.580745051000001"/>
        <n v="306.76760825700001"/>
        <n v="29.0281140499999"/>
        <n v="7.1382559687000002"/>
        <n v="22.705062589499899"/>
        <n v="14.7922209836"/>
        <n v="0.72811137732499998"/>
        <n v="3.7889027581599999"/>
        <n v="7.7349297295000001"/>
        <n v="30.244879618100001"/>
        <n v="1.35412130758"/>
        <n v="7.5548073879900004"/>
        <n v="15.546976341500001"/>
        <n v="11.0595080023999"/>
        <n v="26.8139898282"/>
        <n v="28.494848059500001"/>
        <n v="17.6735436847"/>
        <n v="1.59910125316"/>
        <n v="29.130269930800001"/>
        <n v="5.70893021883"/>
        <n v="3.2209154638299999"/>
        <n v="34.094606714199898"/>
        <n v="4.5394069212800003"/>
        <n v="7.6786951031899999"/>
        <n v="13.1595191508"/>
        <n v="181.14040534200001"/>
        <n v="36.1188672798"/>
        <n v="22.2007184751"/>
        <n v="10.1361645417999"/>
        <n v="114.031498846999"/>
        <n v="21.0322162484999"/>
        <n v="13.5360423112999"/>
        <n v="9.0232630867000001"/>
        <n v="10.4447332121999"/>
        <n v="50.363672991199898"/>
        <n v="14.721395336"/>
        <n v="20.591926640600001"/>
        <n v="0.16131510540800001"/>
        <n v="1.5154302984400001"/>
        <n v="6.66461774315"/>
        <n v="3.6676852494099998"/>
        <n v="130.29223578400001"/>
        <n v="45.1975448212999"/>
        <n v="11.755175209900001"/>
        <n v="68.277777074599896"/>
        <n v="83.569964573700005"/>
        <n v="81.743185984799894"/>
        <n v="35.865045608099898"/>
        <n v="75.718002239300006"/>
        <n v="72.548896062300003"/>
        <n v="65.013051327699898"/>
        <n v="7.1462629719399997"/>
        <n v="3.9855318300299998"/>
        <n v="6.7367446384400003"/>
        <n v="6.2804032260499998"/>
        <n v="1.2652516598100001"/>
        <n v="0.72999634328100005"/>
        <n v="1.83918045255"/>
        <n v="1.1689210777100001"/>
        <n v="2.4302998569500001"/>
        <n v="1.24378085459"/>
        <n v="1.41398490539"/>
        <n v="2.5559604433700001"/>
        <n v="2.0558595248199998"/>
        <n v="82.777730996200006"/>
        <n v="8.0886356050299906"/>
        <n v="1.62088361857"/>
        <n v="0.72600355880300005"/>
        <n v="0.91796933076700005"/>
        <n v="3.19850889254"/>
        <n v="7.96077323994"/>
        <n v="1.83388309187"/>
        <n v="413.922231662"/>
        <n v="136.592763988999"/>
        <n v="11.3555838212"/>
        <n v="5.0083166707000002"/>
        <n v="0.84387493813900005"/>
        <n v="4.0708221250100003"/>
        <n v="5.2995800703100002"/>
        <n v="20.094200831399899"/>
        <n v="33.973630672500001"/>
        <n v="4.9551563187100003"/>
        <n v="10.8859917146999"/>
        <n v="46.332765346599899"/>
        <n v="157.80076800699899"/>
        <n v="10.2197750027"/>
        <n v="21.159317306999899"/>
        <n v="109.705222754"/>
        <n v="18.496306482400001"/>
        <n v="7.4753468071700002"/>
        <n v="14.844282203600001"/>
        <n v="11.1793162547"/>
        <n v="1.6001742665800001"/>
        <n v="5.4598100811699997"/>
        <n v="20.016410352800001"/>
        <n v="11.639989632400001"/>
        <n v="8.9065737384299997"/>
        <n v="26.7430331449"/>
        <n v="4.1667783496000004"/>
        <n v="8.8922070372000004"/>
        <n v="22.587816702800001"/>
        <n v="41.333722067499899"/>
        <n v="24.044467487999899"/>
        <n v="2.2566469381799998"/>
        <n v="6.0120596189000004"/>
        <n v="12.8030015052999"/>
        <n v="15.4325799538999"/>
        <n v="25.415534223000002"/>
        <n v="12.2011634398"/>
        <n v="7.3887301130300003"/>
        <n v="4.7731479814000002"/>
        <n v="8.4988004094999905"/>
        <n v="0.37536074167"/>
        <n v="2.7684956381200001"/>
        <n v="26.9720915292"/>
        <n v="27.5496391804"/>
        <n v="4.3484690349899999"/>
        <n v="1.9639675918599999"/>
        <n v="9.0849738287200008"/>
        <n v="1.739830725"/>
        <n v="5.0629153121900003"/>
        <n v="4.85779091722"/>
        <n v="4.5122420598000001"/>
        <n v="10.6034345182"/>
        <n v="35.7325927256"/>
        <n v="4.3574548078899999"/>
        <n v="18.976947302300001"/>
        <n v="44.480667560199898"/>
        <n v="3.8929440873500001"/>
        <n v="18.310768859100001"/>
        <n v="11.2881228327999"/>
        <n v="0.183429023616"/>
        <n v="0.37400913467500002"/>
        <n v="2.4105125864699999"/>
        <n v="1.3021853985"/>
        <n v="2.22879902132"/>
        <n v="8.0194734893399904"/>
        <n v="10.109482848000001"/>
        <n v="0.97915485521099999"/>
        <n v="1.55442613894E-2"/>
        <n v="0.139907200634"/>
        <n v="0.33922294363799999"/>
        <n v="4.14214569962E-2"/>
        <n v="28.9186947285"/>
        <n v="11.236559987"/>
        <n v="1.2427345977299999"/>
        <n v="73.324637279599898"/>
        <n v="3.4628995746500002"/>
        <n v="10.6004460284"/>
        <n v="5.1600332134800002"/>
        <n v="166.79397581000001"/>
        <n v="201.907370530999"/>
        <n v="0.56333042197200001"/>
        <n v="0.23891166645199999"/>
        <n v="139.85935539900001"/>
        <n v="0.59161644746599995"/>
        <n v="0.49268727601599999"/>
        <n v="1.90178048583E-2"/>
        <n v="1.1559463372500001"/>
        <n v="5.6717479028100003E-2"/>
        <n v="0.70273660017799999"/>
        <n v="34.576212645799899"/>
        <n v="5.0579995047499997"/>
        <n v="0.15129325159099999"/>
        <n v="6.4952260209699997"/>
        <n v="0.71717649197900002"/>
        <n v="10.0621315601999"/>
        <n v="0.63468034506600002"/>
        <n v="117.195698004999"/>
        <n v="4.0648355850199998E-2"/>
        <n v="0.19852268765600001"/>
        <n v="0.67696827176399998"/>
        <n v="10.4575885675"/>
        <n v="0.84970904950199999"/>
        <n v="23.5921376519"/>
        <n v="2.9180930598799999"/>
        <n v="0.98617073779599995"/>
        <n v="1.4449204392099999"/>
        <n v="0.63947046995000001"/>
        <n v="0.106092134864"/>
        <n v="2.3835122036800001E-2"/>
        <n v="230.693228140999"/>
        <n v="1.9170068383200001"/>
        <n v="1.8685438616600001"/>
        <n v="0.14618713608100001"/>
        <n v="14.8272006417999"/>
        <n v="6.1261968211699996E-3"/>
        <n v="36.1936040492999"/>
        <n v="12.0614271044"/>
        <n v="23.2880308089"/>
        <n v="5.6232592306300004"/>
        <n v="8.7335591821600007E-3"/>
        <n v="6.8853688509700001E-2"/>
        <n v="6.2327067457099998"/>
        <n v="2.2566578202100001"/>
        <n v="58.903625843299899"/>
        <n v="1.6650866628100001"/>
        <n v="2.1635796678700001"/>
        <n v="0.88073901067899996"/>
        <n v="4.1585025349000002"/>
        <n v="0.37723788960999999"/>
        <n v="0.694315740194"/>
        <n v="17.2358850207"/>
        <n v="7.8924282301500002"/>
        <n v="197.42835054400001"/>
        <n v="170.14053660100001"/>
        <n v="1.88203425784E-4"/>
        <n v="7.4047187676400006E-2"/>
        <n v="1.5289742555100001"/>
        <n v="8.54213078105"/>
        <n v="24.936435822699899"/>
        <n v="20.793103950900001"/>
        <n v="7.6886050573000002"/>
        <n v="681.026307309"/>
        <n v="8.9401323925099998"/>
        <n v="85.212207667599898"/>
        <n v="6.9688173036700002E-3"/>
        <n v="0.146496937228"/>
        <n v="1.42483748767E-2"/>
        <n v="1.9842145969799999E-3"/>
        <n v="2.32631937614E-2"/>
        <n v="2.7877119316699998E-2"/>
        <n v="0.34457684936799998"/>
        <n v="0.371802568118"/>
        <n v="0.21474313863700001"/>
        <n v="5.5962941428699997"/>
        <n v="35.267350298799897"/>
        <n v="4.9802282570800003"/>
        <n v="6.8851830033999996E-5"/>
        <n v="3.5742691146499999"/>
        <n v="19.236718084900001"/>
        <n v="22.431306478900002"/>
        <n v="15.7418392516"/>
        <n v="2.8534875282900001"/>
        <n v="22.4419181061999"/>
        <n v="2.5218522540300001"/>
        <n v="10.4859506381"/>
        <n v="1.6369219478699999"/>
        <n v="2.3034890957399998"/>
        <n v="2.53179216289"/>
        <n v="19.7607978885999"/>
        <n v="10.3843091531"/>
        <n v="15.1720757946"/>
        <n v="2.6258771471100002"/>
        <n v="16.540387977000002"/>
        <n v="1.79539178938"/>
        <n v="2.5104816277799999"/>
        <n v="1.1231944275099999E-3"/>
        <n v="2.9828810962899999"/>
        <n v="3.4471685544800001"/>
        <n v="17.649783048700002"/>
        <n v="8.0833010357300008"/>
        <n v="6.8800450094099999"/>
        <n v="13.175697455"/>
        <n v="9.8497517496199904"/>
        <n v="10.4915863623"/>
        <n v="8.2239598736099904"/>
        <n v="20.8101436974999"/>
        <n v="4.4232076874399997"/>
        <n v="6.8716194652800002"/>
        <n v="1.8097674565099999"/>
        <n v="27.665832966300002"/>
        <n v="2.6128580595400002"/>
        <n v="3.3726379420399999"/>
        <n v="7.8440112556999999"/>
        <n v="3.1587221267599999"/>
        <n v="3.6532723515900001"/>
        <n v="7.3770586403299996"/>
        <n v="2.9580235033600002"/>
        <n v="1.20870907984"/>
        <n v="9.8743448981899906"/>
        <n v="1.8175428099299999"/>
        <n v="1.7484201617299999"/>
        <n v="6.3609351284500004"/>
        <n v="7.9525199970099996"/>
        <n v="2.72529730254"/>
        <n v="6.5039883725600003"/>
        <n v="5.8759729414599997"/>
        <n v="6.3098795012700002"/>
        <n v="10.187676634800001"/>
        <n v="10.1125625664999"/>
        <n v="10.446587103200001"/>
        <n v="4.4016847221899997"/>
        <n v="26.0301915358"/>
        <n v="7.8912515412999999"/>
        <n v="40.3768965728"/>
        <n v="10.9095087396"/>
        <n v="19.297190548900002"/>
        <n v="10.1031849179"/>
        <n v="6.5990767253199998"/>
        <n v="9.2240271855699998"/>
        <n v="40.601700257799898"/>
        <n v="77.141827246199895"/>
        <n v="24.9953096138"/>
        <n v="129.00496730200001"/>
        <n v="19.3228787832"/>
        <n v="12.6689251994"/>
        <n v="62.109479165000003"/>
        <n v="1.72244142584"/>
        <n v="9.6299935799999993E-7"/>
        <n v="63.642657497999899"/>
        <n v="6.4042971082099998"/>
        <n v="6.99198624941"/>
        <n v="5.0656188273299998"/>
        <n v="8.0654727812400004"/>
        <n v="5.9004614774000004"/>
        <n v="6.7823894736500003"/>
        <n v="11.8702547166"/>
        <n v="1.7711198530000001"/>
        <n v="55.2872118656"/>
        <n v="0.42154807237699998"/>
        <n v="8.5039490156199999"/>
        <n v="8.6047288684000005"/>
        <n v="5.6874736065900002"/>
        <n v="6.7637360966999998"/>
        <n v="7.44921046237"/>
        <n v="8.15204727323"/>
        <n v="6.20097341522"/>
        <n v="7.3244055684499996"/>
        <n v="8.0960837280300009"/>
        <n v="7.4737571330700003"/>
        <n v="8.2254330038199903"/>
        <n v="7.7113213886"/>
        <n v="2.7201755581899998"/>
        <n v="116.052009463"/>
        <n v="29.2070473319"/>
        <n v="27.9184973284999"/>
        <n v="1.01808803933E-4"/>
        <n v="118.793605120999"/>
        <n v="48.4306387122"/>
        <n v="4.9768662853899999"/>
        <n v="10.1302950315999"/>
        <n v="7.9181287845200004"/>
        <n v="3.9816038103400002"/>
        <n v="2.1865916329499999"/>
        <n v="5.9761565243000003"/>
        <n v="20.6914814161"/>
        <n v="1.1214055329899999"/>
        <n v="103.500238995999"/>
        <n v="9.9720646503499903"/>
        <n v="5.16680791866"/>
        <n v="85.659163730499898"/>
        <n v="38.376913765600001"/>
        <n v="151.497790968"/>
        <n v="12.3511577003"/>
        <n v="9.3004522126700007"/>
        <n v="0.77189060315799995"/>
        <n v="2.4573546945400002"/>
        <n v="1.5572290147700001"/>
        <n v="36.094827622799897"/>
        <n v="0.48755785294999998"/>
        <n v="107.50422689200001"/>
        <n v="2.54860194881"/>
        <n v="115.014325696"/>
        <n v="7.36758361457"/>
        <n v="23.6505175164999"/>
        <n v="9.3424120880599997"/>
        <n v="2.9143428884799998"/>
        <n v="56.433609983099899"/>
        <n v="55.129307372200003"/>
        <n v="12.6022900228"/>
        <n v="2.2124406250000002"/>
        <n v="3.3128824805099999"/>
        <n v="3.2999287558699999"/>
        <n v="3.4234169961399998"/>
        <n v="2.1181486389000002"/>
        <n v="46.839028224099899"/>
        <n v="2.7571346913000001"/>
        <n v="0.227149549063"/>
        <n v="0.15745732613800001"/>
        <n v="0.959175739852"/>
        <n v="0.52627035581299997"/>
        <n v="4.7675738493999997"/>
        <n v="0.46862981445099999"/>
        <n v="0.915363726303"/>
        <n v="6.4126312091599997"/>
        <n v="7.9979498620399996"/>
        <n v="2.0577960986999999"/>
        <n v="0.201276161319"/>
        <n v="10.8171963257999"/>
        <n v="3.86856392337"/>
        <n v="6.5106529311600001"/>
        <n v="6.3423355668300001"/>
        <n v="6.16019625705"/>
        <n v="2.9828838657599999"/>
        <n v="28.713925589799899"/>
        <n v="25.138464861700001"/>
        <n v="132.595890268999"/>
        <n v="102.824336544999"/>
        <n v="95.214838736299896"/>
        <n v="14.057335972600001"/>
        <n v="81.329438912100002"/>
        <n v="146.849847592999"/>
        <n v="26.247840096200001"/>
        <n v="226.02555432099899"/>
        <n v="43.026818920700002"/>
        <n v="54.767075663900002"/>
        <n v="113.437897785"/>
        <n v="123.759909648999"/>
        <n v="23.2638762409"/>
        <n v="64.912189718199897"/>
        <n v="17.0735445316"/>
        <n v="11.6236693731"/>
        <n v="2.8345773937600001"/>
        <n v="1.3414936582799999"/>
        <n v="1.82133284559"/>
        <n v="1.0941654529E-5"/>
        <n v="4.0808935457200004"/>
        <n v="38.9011633577"/>
        <n v="68.618007512999895"/>
        <n v="54.332226511499897"/>
        <n v="2.0250933431899998E-3"/>
        <n v="313.04581602899901"/>
        <n v="1.3117094306799999"/>
        <n v="11.4698786513"/>
        <n v="25.424550588500001"/>
        <n v="31.127452922700002"/>
        <n v="35.4835154770999"/>
        <n v="133.60243576600001"/>
        <n v="8.0863338303599903"/>
        <n v="27.816509956800001"/>
        <n v="18.0143608578"/>
        <n v="120.128429401999"/>
        <n v="2.0696565435899998"/>
        <n v="67.502996105099896"/>
        <n v="22.626828029799899"/>
        <n v="18.8361287269"/>
        <n v="11.6031388179"/>
        <n v="37.553002744899899"/>
        <n v="0.29898922782499998"/>
        <n v="1.60124690786E-4"/>
        <n v="1.06993700124"/>
        <n v="104.425494633"/>
        <n v="15.7406431671"/>
        <n v="36.624787793499898"/>
        <n v="1.80028348357E-4"/>
        <n v="10.255358166500001"/>
        <n v="193.944373786"/>
        <n v="77.925960357099896"/>
        <n v="25.9584408208"/>
        <n v="22.188269612700001"/>
        <n v="5.0526904069599999E-4"/>
        <n v="20.982955247900001"/>
        <n v="17.2737264625999"/>
        <n v="2.1281298615000001E-5"/>
        <n v="4.3859836210000001E-5"/>
        <n v="3.1080037922799999"/>
        <n v="2.11860109221"/>
        <n v="6.1407361756899999"/>
        <n v="3.89164656888E-4"/>
        <n v="37.535893696899898"/>
        <n v="16.101455184500001"/>
        <n v="1.09839795504"/>
        <n v="8.7687877449399902"/>
        <n v="122.600677028999"/>
        <n v="39.957349232699897"/>
        <n v="9.8150070105699996"/>
        <n v="0.40346048136599999"/>
        <n v="19.895764167700001"/>
        <n v="137.68983157900001"/>
        <n v="5.5711732740700001E-2"/>
        <n v="5.2311631525799995E-4"/>
        <n v="107.49643935"/>
        <n v="1.6282040876099999E-2"/>
        <n v="1.86739297576E-4"/>
        <n v="26.413335629599899"/>
        <n v="2.3287927221399998E-3"/>
        <n v="17.1320774014"/>
        <n v="151.004603540999"/>
        <n v="0.72192770164999998"/>
        <n v="7.1227462935399997"/>
        <n v="18.6433174533"/>
        <n v="95.5605815796999"/>
        <n v="66.5597643949"/>
        <n v="3.8929403410999998E-5"/>
        <n v="22.272877259600001"/>
        <n v="3.4771791584999998E-5"/>
        <n v="36.711651150999899"/>
        <n v="5.6601308855600001"/>
        <n v="0.12234951671200001"/>
        <n v="1.1716882717899999"/>
        <n v="10.8450495659"/>
        <n v="20.421002077000001"/>
        <n v="1.1472969825199999E-4"/>
        <n v="0.237222864108"/>
        <n v="44.283006160100001"/>
        <n v="0.40207269436900001"/>
        <n v="38.611892580899898"/>
        <n v="6.9878380472000003"/>
        <n v="3.5631397638100001E-4"/>
        <n v="5.0818147710300003"/>
        <n v="154.018395714999"/>
        <n v="36.948317098300002"/>
        <n v="3.48711220144"/>
        <n v="28.434431854100001"/>
        <n v="3.6981020104999998E-4"/>
        <n v="9.5116631409199995E-4"/>
        <n v="2.63074528528E-3"/>
        <n v="0.110548991673"/>
        <n v="5.1310928253899997"/>
        <n v="3.1055621317100002"/>
        <n v="1.0335834073700001"/>
        <n v="12.5199202023"/>
        <n v="51.604949944700003"/>
        <n v="31.374751252500001"/>
        <n v="55.109052087999899"/>
        <n v="45.9843344758999"/>
        <n v="5.0612961253100002"/>
        <n v="51.7908271623999"/>
        <n v="34.959160254499899"/>
        <n v="0.32888470532000003"/>
        <n v="7.8171320035900003"/>
        <n v="20.7752793430999"/>
        <n v="59.417974874400002"/>
        <n v="1.93276839675"/>
        <n v="8.6591624491200001"/>
        <n v="71.045959893700001"/>
        <n v="45.639730519300002"/>
        <n v="173.15057683500001"/>
        <n v="0.42624237300000001"/>
        <n v="33.208365675899898"/>
        <n v="0.57077336498800002"/>
        <n v="9.5222403632100008"/>
        <n v="9.7049459830899902"/>
        <n v="10.9952266050999"/>
        <n v="9.5449154921300003"/>
        <n v="62.875940237400002"/>
        <n v="27.450693860200001"/>
        <n v="11.4471173588"/>
        <n v="8.4069119220400008"/>
        <n v="18.0933026109"/>
        <n v="11.4302551128999"/>
        <n v="8.7193208123799906"/>
        <n v="9.0293366855400006"/>
        <n v="10.5788926423"/>
        <n v="4.1666228224099999"/>
        <n v="6.72785022365"/>
        <n v="10.647890691600001"/>
        <n v="10.7560110519"/>
        <n v="2.9782770154899998"/>
        <n v="10.8697927031"/>
        <n v="10.0438322293"/>
        <n v="6.7223088875699997"/>
        <n v="41.0017226712"/>
        <n v="11.7799536963"/>
        <n v="13.1850340444"/>
        <n v="80.544147095400007"/>
        <n v="10.556921277700001"/>
        <n v="11.645065581200001"/>
        <n v="1.5130020336300001"/>
        <n v="5.1578874932399996"/>
        <n v="16.056472667400001"/>
        <n v="59.333621698899897"/>
        <n v="6.1002596570399996"/>
        <n v="232.79167173299899"/>
        <n v="56.469691093199899"/>
        <n v="2.4680196978"/>
        <n v="25.7190950431999"/>
        <n v="59.712840762600003"/>
        <n v="13.6870246864999"/>
        <n v="23.009703815400002"/>
        <n v="77.706113700200007"/>
        <n v="262.50371557599902"/>
        <n v="607.56998576499905"/>
        <n v="67.217429617799894"/>
        <n v="143.877381533999"/>
        <n v="48.461234697400002"/>
        <n v="8.2440751679699904"/>
        <n v="547.46765840299895"/>
        <n v="13.5501435149"/>
        <n v="129.84108196400001"/>
        <n v="14.9733091803999"/>
        <n v="0.21710435242600001"/>
        <n v="47.856982966899899"/>
        <n v="6.60606271321"/>
        <n v="4.9168950339600004"/>
        <n v="59.912510466900002"/>
        <n v="57.839822916300001"/>
        <n v="65.304273473899897"/>
        <n v="60.2986864436999"/>
        <n v="8.0644178635799904"/>
        <n v="16.610426731899899"/>
        <n v="111.53379111700001"/>
        <n v="0.82803440647399995"/>
        <n v="101.761330806999"/>
        <n v="11.5710742984999"/>
        <n v="99.481930625000004"/>
        <n v="5.5844575240000003"/>
        <n v="66.360657047299895"/>
        <n v="76.9729920284"/>
        <n v="2.3964444924600001"/>
        <n v="32.665638760900002"/>
        <n v="37.020415019399898"/>
        <n v="92.2500684753999"/>
        <n v="52.0971206567"/>
        <n v="20.248943316399899"/>
        <n v="64.205628233499894"/>
        <n v="5.54909948337"/>
        <n v="60.699894559699899"/>
        <n v="112.861694951"/>
        <n v="58.761091830399899"/>
        <n v="0.80317720339700005"/>
        <n v="21.919788912000001"/>
        <n v="42.409605266200003"/>
        <n v="1.08616052559"/>
        <n v="0.31653934717299997"/>
        <n v="5.8433591332199997E-2"/>
        <n v="12.3662499716"/>
        <n v="14.3672941822"/>
        <n v="15.6658445176"/>
        <n v="0.74891051825099997"/>
        <n v="0.91447676330100003"/>
        <n v="24.253147767000002"/>
        <n v="4.6231120952299998"/>
        <n v="53.6795078424"/>
        <n v="20.0452944004"/>
        <n v="4.0487252816100003"/>
        <n v="0.76658368926499998"/>
        <n v="13.6364260229"/>
        <n v="7.1131959692200004"/>
        <n v="2.4193295255199998"/>
        <n v="52.130207435000003"/>
        <n v="0.33574348234200002"/>
        <n v="2.0518217065100002"/>
        <n v="8.2859111504299996"/>
        <n v="0.90192606436900002"/>
        <n v="32.917182261900003"/>
        <n v="10.097784321300001"/>
        <n v="4.5161048825199996"/>
        <n v="18.848255634200001"/>
        <n v="4.4777143547399998"/>
        <n v="0.25143659654200001"/>
        <n v="31.5551323139"/>
        <n v="1.7031823638000001"/>
        <n v="1.7078461789599999"/>
        <n v="3.4968225578799998"/>
        <n v="1.2746782327099999"/>
        <n v="3.2706547915800002"/>
        <n v="1.36019069015"/>
        <n v="1.6026125848399999"/>
        <n v="9.0825471905700006"/>
        <n v="12.8451073064999"/>
        <n v="12.533744323200001"/>
        <n v="26.056060538699899"/>
        <n v="146.085093255"/>
        <n v="28.5479117241"/>
        <n v="16.455763066900001"/>
        <n v="274.48157025199902"/>
        <n v="20.2046155443999"/>
        <n v="10.354692525200001"/>
        <n v="20.5091350695999"/>
        <n v="152.78720991399899"/>
        <n v="19.671957309500002"/>
        <n v="16.741127704699899"/>
        <n v="18.8497569429999"/>
        <n v="27.181984401200001"/>
        <n v="131.28636336599899"/>
        <n v="18.617120557700002"/>
        <n v="38.167443560800002"/>
        <n v="9.9123739818699903"/>
        <n v="21.364859594199899"/>
        <n v="9.9314927318200006"/>
        <n v="143.74215293500001"/>
        <n v="98.699725435900007"/>
        <n v="42.862307787299898"/>
        <n v="108.754602771999"/>
        <n v="27.9725303518"/>
        <n v="74.535015899599898"/>
        <n v="14.178190126800001"/>
        <n v="4.5076853609500001"/>
        <n v="43.0786313893"/>
        <n v="34.195167810400001"/>
        <n v="28.5120594889"/>
        <n v="34.953032665000002"/>
        <n v="46.936617382800002"/>
        <n v="18.3242561874"/>
        <n v="2.0086067406999999"/>
        <n v="141.17701098699899"/>
        <n v="30.961276335800001"/>
        <n v="11.5944040669999"/>
        <n v="26.610298429899899"/>
        <n v="13.4897233699"/>
        <n v="15.7455365377"/>
        <n v="190.08900733300001"/>
        <n v="13.8673467081999"/>
        <n v="63.9227686865"/>
        <n v="27.963381051100001"/>
        <n v="38.7918702967999"/>
        <n v="102.343940040999"/>
        <n v="3.7025317547899999"/>
        <n v="19.619688607099899"/>
        <n v="17.753666342700001"/>
        <n v="3.8626435095399998"/>
        <n v="0.934643977919"/>
        <n v="2.7081867050400001"/>
        <n v="10.1559094825"/>
        <n v="7.2723233944899999"/>
        <n v="9.8178693113400008"/>
        <n v="39.7976717174"/>
        <n v="3.58671160398"/>
        <n v="3.8972366845900002"/>
        <n v="3.7110231110299998"/>
        <n v="12.6319351248"/>
        <n v="17.833668200000002"/>
        <n v="2.7807159862700002"/>
        <n v="29.1152575461"/>
        <n v="8.3135210662700008"/>
        <n v="9.4770071748800007"/>
        <n v="8.5259776102099902"/>
        <n v="9.0686204465200007"/>
        <n v="19.959595299899899"/>
        <n v="8.0924836107800004"/>
        <n v="8.0914420647200007"/>
        <n v="8.8229375864899904"/>
        <n v="33.942151936800002"/>
        <n v="34.277930807499899"/>
        <n v="13.2890465891"/>
        <n v="4.5175589039800004"/>
        <n v="0.42652203633000002"/>
        <n v="11.5583613455"/>
        <n v="9.0328630274700004"/>
        <n v="0.12855558710500001"/>
        <n v="52.269080163200002"/>
        <n v="1.2848279526199999"/>
        <n v="6.0939373033799997"/>
        <n v="8.3668286691699905"/>
        <n v="8.1820112185500005"/>
        <n v="7.8981446647100002"/>
        <n v="14.9589399988"/>
        <n v="14.8915506418"/>
        <n v="3.70044972987E-2"/>
        <n v="95.266030797300004"/>
        <n v="8.4725106543099997"/>
        <n v="22.434123867099899"/>
        <n v="22.809720335200002"/>
        <n v="7.6165333636700003"/>
        <n v="5.83686250458"/>
        <n v="2.0990905014600001"/>
        <n v="78.977684857400007"/>
        <n v="2.1715363129799998"/>
        <n v="6.22406563908"/>
        <n v="0.174458286574"/>
        <n v="16.3328011852999"/>
        <n v="6.2443961212600003"/>
        <n v="21.2098012507"/>
        <n v="10.7612149517"/>
        <n v="6.09320940943"/>
        <n v="2.09656826307"/>
        <n v="7.3651097564199999"/>
        <n v="5.1758688592300004"/>
        <n v="9.1902879759200005"/>
        <n v="9.9531480711700002"/>
        <n v="8.1949845004699906"/>
        <n v="6.9870516712899997"/>
        <n v="2.6583487561300001"/>
        <n v="43.716483039700002"/>
        <n v="4.1931354193899999"/>
        <n v="18.097196125699899"/>
        <n v="2.9493209404899998E-2"/>
        <n v="16.150108050499899"/>
        <n v="12.3912221119999"/>
        <n v="7.2050548889200003"/>
        <n v="1.9994145765"/>
        <n v="8.7031311418899904"/>
        <n v="10.0155468011999"/>
        <n v="9.6012297014900003"/>
        <n v="7.9007477502499999"/>
        <n v="38.8845223131"/>
        <n v="10.3557612218"/>
        <n v="39.460141474099899"/>
        <n v="37.651123049100001"/>
        <n v="84.372403143200003"/>
        <n v="14.8658164781999"/>
        <n v="24.1946265141999"/>
        <n v="16.9421906874"/>
        <n v="7.4550783318100002"/>
        <n v="3.0097072209500002"/>
        <n v="36.019803089"/>
        <n v="1.6846965991"/>
        <n v="0.46467823185399998"/>
        <n v="13.7551248153"/>
        <n v="24.801161866600001"/>
        <n v="19.571678680400002"/>
        <n v="28.349484669799899"/>
        <n v="56.3098732208"/>
        <n v="10.5677095449"/>
        <n v="2.0733396506899999"/>
        <n v="22.853091147699899"/>
        <n v="15.3900176796"/>
        <n v="29.0755077076"/>
        <n v="31.926396346899899"/>
        <n v="18.4643051535"/>
        <n v="12.062378023400001"/>
        <n v="26.112167464500001"/>
        <n v="5.6413959590699996"/>
        <n v="1.1302525883800001"/>
        <n v="1.8869119514599999"/>
        <n v="10.795650798500001"/>
        <n v="39.792582684300001"/>
        <n v="2.37518996941"/>
        <n v="38.620797915600001"/>
        <n v="0.52660212236699999"/>
        <n v="38.090866091000002"/>
        <n v="25.1044965729"/>
        <n v="34.6960984287999"/>
        <n v="13.2215872639"/>
        <n v="52.905564286599898"/>
        <n v="21.3897295621999"/>
        <n v="36.3340571385"/>
        <n v="9.6311472404000007"/>
        <n v="10.8812618883999"/>
        <n v="8.5216838878000001"/>
        <n v="51.185780192899898"/>
        <n v="68.647808561299897"/>
        <n v="9.4322235331299904"/>
        <n v="46.202368211699898"/>
        <n v="2.3596755873299999"/>
        <n v="13.2209201910999"/>
        <n v="9.0213730878699998"/>
        <n v="6.4543963699900004"/>
        <n v="14.1008390256999"/>
        <n v="17.8668805259999"/>
        <n v="40.479927228199898"/>
        <n v="72.154866586099899"/>
        <n v="15.773143640000001"/>
        <n v="23.069470943199899"/>
        <n v="50.5268471678"/>
        <n v="21.7307959169"/>
        <n v="7.2079783727400004"/>
        <n v="28.286035521399899"/>
        <n v="27.043238752699899"/>
        <n v="1.52657972852"/>
        <n v="8.9303271399999904"/>
        <n v="19.6603974432999"/>
        <n v="4.9358891914700003"/>
        <n v="0.67202898284699997"/>
        <n v="26.931903061900002"/>
        <n v="2.9696288490999998"/>
        <n v="8.8989822307100006"/>
        <n v="21.1784623916"/>
        <n v="61.588586242600002"/>
        <n v="5.9989631688599996"/>
        <n v="81.846414915599894"/>
        <n v="19.4341933050999"/>
        <n v="3.7098670451800002"/>
        <n v="26.8696913261"/>
        <n v="125.457840677999"/>
        <n v="18.3428516651"/>
        <n v="31.420691032499899"/>
        <n v="17.942423307799899"/>
        <n v="30.027050687300001"/>
        <n v="62.417372027299898"/>
        <n v="13.6407574243"/>
        <n v="16.057359054100001"/>
        <n v="30.577598846800001"/>
        <n v="5.3456275669100002"/>
        <n v="4.3817025117400004"/>
        <n v="3.44501913652"/>
        <n v="1.01819653034"/>
        <n v="4.9471430618200003"/>
        <n v="12.6650392586"/>
        <n v="24.8872076858"/>
        <n v="30.730783702"/>
        <n v="9.9962202438100007"/>
        <n v="53.664001952500001"/>
        <n v="25.023845725600001"/>
        <n v="3.1711485579200001"/>
        <n v="14.0498196545"/>
        <n v="14.696435356"/>
        <n v="111.290944175999"/>
        <n v="6.5566092241699998"/>
        <n v="80.111290820899896"/>
        <n v="26.587345297799899"/>
        <n v="57.683182997700001"/>
        <n v="78.256965075099899"/>
        <n v="78.673972430800006"/>
        <n v="77.537287412300003"/>
        <n v="71.739278087299894"/>
        <n v="5.4999708816500004"/>
        <n v="77.9498305093"/>
        <n v="11.3087303290999"/>
        <n v="37.9651130499999"/>
        <n v="40.824139722399899"/>
        <n v="56.3098430394"/>
        <n v="79.601435382700004"/>
        <n v="11.1264579742999"/>
        <n v="79.5395616112"/>
        <n v="8.8128238729300001"/>
        <n v="37.446645622399899"/>
        <n v="0.44488953302599998"/>
        <n v="288.172149848"/>
        <n v="1.9847044495899999"/>
        <n v="3.0500193790200001"/>
        <n v="25.036112668600001"/>
        <n v="14.6885987757999"/>
        <n v="84.677943853499897"/>
        <n v="58.046658403400002"/>
        <n v="12.1625243769"/>
        <n v="21.9879523034"/>
        <n v="63.9862568908"/>
        <n v="151.294794351999"/>
        <n v="11.3165786488"/>
        <n v="139.36153271699899"/>
        <n v="125.242360839"/>
        <n v="3.18494245729"/>
        <n v="287.281716125"/>
        <n v="23.006129085400001"/>
        <n v="19.6226940516"/>
        <n v="19.863323552000001"/>
        <n v="86.183951594099895"/>
        <n v="35.268996370099899"/>
        <n v="59.5595093027"/>
        <n v="23.824907698099899"/>
        <n v="6.8290502264499997"/>
        <n v="47.174446567499899"/>
        <n v="33.563249717600002"/>
        <n v="33.1558969803"/>
        <n v="35.403486376399897"/>
        <n v="10.3176322976999"/>
        <n v="0.59633452846000001"/>
        <n v="9.3658817192499999"/>
        <n v="131.60203935300001"/>
        <n v="8.8972257910800003"/>
        <n v="85.299205350799895"/>
        <n v="7.9819747409900002"/>
        <n v="76.5223342403999"/>
        <n v="6.4234220947500003"/>
        <n v="16.266563366700002"/>
        <n v="11.9161769889"/>
        <n v="30.309158253500001"/>
        <n v="3.5974512891599999"/>
        <n v="3.16714318997"/>
        <n v="1.6054770700800001"/>
        <n v="49.739278514799899"/>
        <n v="47.322657180599897"/>
        <n v="81.7787034207999"/>
        <n v="0.42074987107700001"/>
        <n v="33.356059379500003"/>
        <n v="0.186942389091"/>
        <n v="28.3286562426999"/>
        <n v="9.4427345741599904"/>
        <n v="25.539349698700001"/>
        <n v="12.5111739129"/>
        <n v="15.281653881"/>
        <n v="3.3037156680500002"/>
        <n v="4.8031123327699996"/>
        <n v="38.420831542199899"/>
        <n v="29.9808875999999"/>
        <n v="10.6421192915"/>
        <n v="4.44617731666"/>
        <n v="7.1591712818"/>
        <n v="14.2865491971999"/>
        <n v="3.0402500426599999"/>
        <n v="1.3296620268599999"/>
        <n v="6.2559922072100003"/>
        <n v="1.6105397475800001"/>
        <n v="14.8524883448999"/>
        <n v="3.1194863218100002"/>
        <n v="34.398770510200002"/>
        <n v="26.1724995484999"/>
        <n v="5.8433604648299999"/>
        <n v="3.8344977351599998"/>
        <n v="2.27581767745E-2"/>
        <n v="66.487599755100007"/>
        <n v="3.6035750491999998"/>
        <n v="3.9391544378700001"/>
        <n v="6.4866681012300003"/>
        <n v="14.9001775493"/>
        <n v="7.7025123989799997"/>
        <n v="46.655123945200003"/>
        <n v="12.3118546572"/>
        <n v="13.5594418665"/>
        <n v="102.700697473999"/>
        <n v="107.850296878999"/>
        <n v="9.1646321100599906"/>
        <n v="3.02662645344"/>
        <n v="6.1135894887699997"/>
        <n v="10.3442128494"/>
        <n v="18.5506685577"/>
        <n v="2.8016733822300002"/>
        <n v="38.916945374199898"/>
        <n v="3.8962964320200002"/>
        <n v="56.425076097000002"/>
        <n v="4.5444086854399997"/>
        <n v="9.3502358654899904"/>
        <n v="2.95397657462"/>
        <n v="4.7854933939999997E-6"/>
        <n v="1.53762229956"/>
        <n v="2.41213134842"/>
        <n v="5.9676533104700002"/>
        <n v="91.333076264300004"/>
        <n v="8.6410661274499905"/>
        <n v="24.3923097879"/>
        <n v="2.8904964069600001"/>
        <n v="13.6520996637"/>
        <n v="3.9939459514300002"/>
        <n v="3.00447640929"/>
        <n v="13.5659594718999"/>
        <n v="35.115149546700003"/>
        <n v="5.4325411261999998E-4"/>
        <n v="63.9096766637999"/>
        <n v="7.94055585018"/>
        <n v="25.573210378900001"/>
        <n v="6.38332813264"/>
        <n v="4.6626460840700004"/>
        <n v="25.827375307499899"/>
        <n v="1.4214113188899999"/>
        <n v="24.208400070900002"/>
        <n v="12.2322275782"/>
        <n v="0.33766205544200001"/>
        <n v="2.8629819508400001"/>
        <n v="7.2361785563799996"/>
        <n v="12.784306534700001"/>
        <n v="13.0020572242"/>
        <n v="3.3271324953599999"/>
        <n v="2.3049257965900001"/>
        <n v="39.6683367308"/>
        <n v="3.0624522223300001"/>
        <n v="19.945012513199899"/>
        <n v="26.225130114999899"/>
        <n v="10.9617973606"/>
        <n v="25.087416786999899"/>
        <n v="5.3994091837399996"/>
        <n v="19.4959127585999"/>
        <n v="81.961892582399898"/>
        <n v="7.9958440935499997"/>
        <n v="5.3769141471299999"/>
        <n v="0.74880034683600005"/>
        <n v="29.7042139556"/>
        <n v="8.1962341130199903"/>
        <n v="49.403059813600002"/>
        <n v="24.384492728800002"/>
        <n v="10.3004501939"/>
        <n v="16.141472987499899"/>
        <n v="3.8695003000799999"/>
        <n v="1.1048907694900001"/>
        <n v="10.271233528"/>
        <n v="11.4885244725"/>
        <n v="53.579755149"/>
        <n v="7.9548272230099997"/>
        <n v="1.75185571438E-2"/>
        <n v="5.5812278636499997"/>
        <n v="3.01957833509E-2"/>
        <n v="6.0242099507700004"/>
        <n v="38.297029109900002"/>
        <n v="78.238609957600005"/>
        <n v="43.680719205300001"/>
        <n v="54.566991690199899"/>
        <n v="55.745796750399897"/>
        <n v="90.9776213751"/>
        <n v="57.530548123099898"/>
        <n v="113.755667029999"/>
        <n v="21.550471975400001"/>
        <n v="0.11474786971000001"/>
        <n v="46.022010369199897"/>
        <n v="0.36549545804700001"/>
        <n v="109.055404809999"/>
        <n v="28.854568007400001"/>
        <n v="13.1291983479999"/>
        <n v="0.37434095149800001"/>
        <n v="8.4312254784899903"/>
        <n v="40.077522520099897"/>
        <n v="3.1153165381200001"/>
        <n v="61.441481399700002"/>
        <n v="26.3093995437"/>
        <n v="57.223179921400003"/>
        <n v="0.57388137626199998"/>
        <n v="1.8248994165700001"/>
        <n v="100.020926188999"/>
        <n v="14.2159766312"/>
        <n v="6.2758378154200001"/>
        <n v="18.675679726599899"/>
        <n v="44.534665657399898"/>
        <n v="78.884473582599895"/>
        <n v="4.3896064348200001"/>
        <n v="9.2046622608599904"/>
        <n v="3.5563855982699999"/>
        <n v="26.9495190077999"/>
        <n v="9.6082072734199997"/>
        <n v="10.9271769886999"/>
        <n v="7.5888636022"/>
        <n v="10.7994746018"/>
        <n v="6.5897426698499997"/>
        <n v="5.7939212673"/>
        <n v="8.4969568006100005"/>
        <n v="4.2000275647700001"/>
        <n v="11.961810459200001"/>
        <n v="10.9849424758"/>
        <n v="38.020849267400003"/>
        <n v="6.5458115720699999"/>
        <n v="13.1681776370999"/>
        <n v="3.33532262148"/>
        <n v="11.504663674"/>
        <n v="5.3744361405400003"/>
        <n v="5.4374599252799998"/>
        <n v="7.9100111215700002"/>
        <n v="7.2025411579299998"/>
        <n v="15.5592201638999"/>
        <n v="9.3890961906400001"/>
        <n v="5.7504886332199998"/>
        <n v="11.2520197211"/>
        <n v="5.1303447757600003"/>
        <n v="11.5581543257"/>
        <n v="4.36863676805"/>
        <n v="4.0001211998799997"/>
        <n v="21.819301509999899"/>
        <n v="12.0167028545"/>
        <n v="11.8623209074999"/>
        <n v="11.340975222300001"/>
        <n v="7.5814197767499998"/>
        <n v="10.0960805491"/>
        <n v="12.1132421927"/>
        <n v="11.3430266344999"/>
        <n v="11.4251886587"/>
        <n v="11.179786159400001"/>
        <n v="7.7473336960600001"/>
        <n v="5.6802310653600001"/>
        <n v="12.6418129577999"/>
        <n v="11.9793240111999"/>
        <n v="10.4305131585"/>
        <n v="10.6630153374999"/>
        <n v="11.2747576642999"/>
        <n v="23.3583245772999"/>
        <n v="4.7240942122699998"/>
        <n v="3.66241998392"/>
        <n v="10.7745279541"/>
        <n v="78.264743852999899"/>
        <n v="6.3552006416199998"/>
        <n v="14.5527624928999"/>
        <n v="12.6034542929"/>
        <n v="8.77376072775"/>
        <n v="3.7287680212600001"/>
        <n v="4.3055744765300004"/>
        <n v="2.9665776023100001"/>
        <n v="9.0853761648799995"/>
        <n v="2.4633503561699999"/>
        <n v="23.8207967584"/>
        <n v="3.1801221630800001"/>
        <n v="136.671296049999"/>
        <n v="9.0846074800899999"/>
        <n v="8.7572213221999906"/>
        <n v="73.668482082599894"/>
        <n v="5.0648410622000002"/>
        <n v="5.7604824198299998"/>
        <n v="6.3554446472999997"/>
        <n v="3.7126390970099998"/>
        <n v="6.5062605439899999"/>
        <n v="8.7876893163900007"/>
        <n v="3.7194039676599999"/>
        <n v="11.8686818861999"/>
        <n v="6.0122951930399999"/>
        <n v="9.2664066795100002"/>
        <n v="3.8411615274800002"/>
        <n v="13.365876952000001"/>
        <n v="17.127830230000001"/>
        <n v="24.254152775600001"/>
        <n v="5.9074857893399999"/>
        <n v="149.322851412999"/>
        <n v="80.5948951945999"/>
        <n v="15.4901558626"/>
        <n v="23.1542783037"/>
        <n v="2.7095890068899999"/>
        <n v="89.710419138299898"/>
        <n v="300.40664220799903"/>
        <n v="1.65739483907"/>
        <n v="26.264369774199899"/>
        <n v="32.5929055480999"/>
        <n v="2.1779417635399998"/>
        <n v="6.2630440302599997"/>
        <n v="3.2019991333400002"/>
        <n v="5.0880924438299999"/>
        <n v="5.3218911764100003"/>
        <n v="3.31961062359"/>
        <n v="10.355966646100001"/>
        <n v="19.631149634"/>
        <n v="6.2383925136"/>
        <n v="15.6615277184"/>
        <n v="23.986696222700001"/>
        <n v="31.6687588363"/>
        <n v="6.2538471493300003"/>
        <n v="1.4683349730199999"/>
        <n v="3.0131148619900001"/>
        <n v="45.411327174199897"/>
        <n v="79.473777739400006"/>
        <n v="5.57545910302"/>
        <n v="33.471675495900001"/>
        <n v="30.160779814400001"/>
        <n v="141.411605715999"/>
        <n v="296.75146746899901"/>
        <n v="77.458746844299895"/>
        <n v="278.26065023000001"/>
        <n v="11.648036238"/>
        <n v="211.98615031200001"/>
        <n v="13.629752373100001"/>
        <n v="0.97352516547500001"/>
        <n v="50.673569041599897"/>
        <n v="141.260150498"/>
        <n v="44.337939209300004"/>
        <n v="43.021126074500003"/>
        <n v="42.789847963500002"/>
        <n v="1.5944255567200001"/>
        <n v="10.8106454403"/>
        <n v="10.4012221865"/>
        <n v="2.5830834114500001"/>
        <n v="160.75343730200001"/>
        <n v="50.845505574999898"/>
        <n v="7.2420084351899998"/>
        <n v="16.9128744715"/>
        <n v="36.108302662699899"/>
        <n v="138.528378613"/>
        <n v="24.8005345545"/>
        <n v="29.5352430658"/>
        <n v="10.7848909490999"/>
        <n v="7.1305480228600002"/>
        <n v="10.6477795759"/>
        <n v="38.845617624500001"/>
        <n v="198.54609143100001"/>
        <n v="32.035356022599899"/>
        <n v="17.967431649200002"/>
        <n v="15.0930584314999"/>
        <n v="24.5073718195999"/>
        <n v="22.751231085099899"/>
        <n v="7.7880059961999999"/>
        <n v="9.0563460689100008"/>
        <n v="6.0454577142800003"/>
        <n v="0.72164817731499997"/>
        <n v="2.0740009325400002"/>
        <n v="3.1745380172100002"/>
        <n v="25.308893968"/>
        <n v="15.4139923156"/>
        <n v="21.325890674299899"/>
        <n v="23.0215782141"/>
        <n v="5.2564986916700001"/>
        <n v="17.0881062911999"/>
        <n v="24.7764962942999"/>
        <n v="27.854382509400001"/>
        <n v="24.247679553600001"/>
        <n v="18.6368728893999"/>
        <n v="1.4495732079799999"/>
        <n v="17.454818974599899"/>
        <n v="27.850173501299899"/>
        <n v="12.973489428000001"/>
        <n v="5.5951266037599998"/>
        <n v="98.983836494900004"/>
        <n v="54.325483497500002"/>
        <n v="1.3237611710999999"/>
        <n v="1.7971087189399999"/>
        <n v="5.36436908702"/>
        <n v="2.3622555477299998"/>
        <n v="12.0034950880999"/>
        <n v="30.9801832076"/>
        <n v="4.6268089244699997"/>
        <n v="0.50603314785599995"/>
        <n v="3.1510906044300002"/>
        <n v="17.099295187300001"/>
        <n v="32.2363329609"/>
        <n v="7.6824022105600003"/>
        <n v="15.8978265366"/>
        <n v="20.342180447"/>
        <n v="10.9303819085999"/>
        <n v="11.7407281878"/>
        <n v="3.7201271558400002"/>
        <n v="59.751178717000002"/>
        <n v="4.5539011476100004"/>
        <n v="11.007596531000001"/>
        <n v="1.5680116989299999"/>
        <n v="26.1155458797999"/>
        <n v="6.3861330664600002"/>
        <n v="26.613329943299899"/>
        <n v="9.3237474372500007"/>
        <n v="2.6233119818699999E-4"/>
        <n v="2.2627564626300001"/>
        <n v="14.0765293281999"/>
        <n v="5.1748136368299997"/>
        <n v="2.6416253973999999"/>
        <n v="0.486971716286"/>
        <n v="22.4572282323"/>
        <n v="4.1651112025800003"/>
        <n v="10.0036751769"/>
        <n v="4.9845625286399997"/>
        <n v="2.8517648850000001"/>
        <n v="18.6129742773999"/>
        <n v="9.8001021850000001"/>
        <n v="5.6716317441599999"/>
        <n v="4.7620033635299999"/>
        <n v="1.6923533307400001"/>
        <n v="2.4677963845300002"/>
        <n v="1.28376613718"/>
        <n v="1.4620566886299999"/>
        <n v="2.12405126696"/>
        <n v="6.1962479117000004"/>
        <n v="3.99130010909"/>
        <n v="10.4342846354999"/>
        <n v="7.59589956657"/>
        <n v="1.07660495173"/>
        <n v="6.9072087813799996"/>
        <n v="1.0079994183400001"/>
        <n v="0.85325812867399997"/>
        <n v="0.90492101853899998"/>
        <n v="8.1505532163899996"/>
        <n v="4.0674965818500004"/>
        <n v="0.89606799825899996"/>
        <n v="2.1480887660499999"/>
        <n v="1.7431133676999999"/>
        <n v="1.5021382849999999E-5"/>
        <n v="0.671225618212"/>
        <n v="0.56521262652299997"/>
        <n v="0.726474113064"/>
        <n v="0.84817085462999997"/>
        <n v="3.28033596624"/>
        <n v="27.0599450467999"/>
        <n v="7.8554157708799996"/>
        <n v="0.60975591429700005"/>
        <n v="0.56052356061899999"/>
        <n v="62.632934894000002"/>
        <n v="14.6043671202999"/>
        <n v="2.9457919746700001"/>
        <n v="0.65790553265999996"/>
        <n v="5.8701605673400001"/>
        <n v="4.9551491514599995E-4"/>
        <n v="0.45689230489999999"/>
        <n v="3.0455166891399998"/>
        <n v="3.18013516689"/>
        <n v="48.871434004800001"/>
        <n v="3.5600836187999998"/>
        <n v="0.21053067938299999"/>
        <n v="8.7885989076000008"/>
        <n v="14.3660625179"/>
        <n v="189.99760206600001"/>
        <n v="173.26295762999899"/>
        <n v="66.7618726141"/>
        <n v="6.8148800637900004"/>
        <n v="2.3172456067599998"/>
        <n v="1.2079055593500001"/>
        <n v="341.46962832799898"/>
        <n v="6.6668471982000002"/>
        <n v="0.70767210026600003"/>
        <n v="54.570658451600004"/>
        <n v="0.458160022025"/>
        <n v="0.55249651936300004"/>
        <n v="1.35597723124"/>
        <n v="24.4015672797"/>
        <n v="14.8262836561999"/>
        <n v="5.3551089263799998"/>
        <n v="19.125893315900001"/>
        <n v="53.618104768099897"/>
        <n v="25.840295937499899"/>
        <n v="0.401774578843"/>
        <n v="0.29708850275100002"/>
        <n v="291.49217578999901"/>
        <n v="0.37419021860500001"/>
        <n v="0.60031053004699997"/>
        <n v="0.26179857814800001"/>
        <n v="151.60233276599899"/>
        <n v="26.3267266322"/>
        <n v="66.510943574699894"/>
        <n v="24.724771110100001"/>
        <n v="4.8327602040800004"/>
        <n v="14.1831402167"/>
        <n v="21.2093813963"/>
        <n v="58.3197676692999"/>
        <n v="25.975622646200001"/>
        <n v="27.1447367679"/>
        <n v="20.398074911599899"/>
        <n v="11.409879369800001"/>
        <n v="108.126261935"/>
        <n v="57.484906197199898"/>
        <n v="44.763210168299899"/>
        <n v="5.5930709738899997"/>
        <n v="0.80729384504000001"/>
        <n v="8.6035817909399999"/>
        <n v="39.756737015600002"/>
        <n v="29.249763482500001"/>
        <n v="10.715035261600001"/>
        <n v="48.0029930148999"/>
        <n v="7.3489667546600002"/>
        <n v="2.6437393364899999"/>
        <n v="0.59270378638700005"/>
        <n v="93.694077901100002"/>
        <n v="94.027300270300003"/>
        <n v="22.253310679199899"/>
        <n v="103.545755712"/>
        <n v="19.746052056300002"/>
        <n v="147.06096604800001"/>
        <n v="736.24381983800004"/>
        <n v="28.863826514900001"/>
        <n v="162.62654834200001"/>
        <n v="105.430726867"/>
        <n v="57.191045223800003"/>
        <n v="64.030326667699896"/>
        <n v="14.7299864227"/>
        <n v="4.3277423337999998"/>
        <n v="51.7321391041"/>
        <n v="12.2262184143"/>
        <n v="3.88392026467"/>
        <n v="56.7368793383"/>
        <n v="25.2090452873"/>
        <n v="66.6412118655999"/>
        <n v="10.9037938507"/>
        <n v="20.758551244500001"/>
        <n v="18.061790114000001"/>
        <n v="45.007607921199899"/>
        <n v="92.324774140000002"/>
        <n v="3.5678493230599999"/>
        <n v="15.035155935900001"/>
        <n v="32.902198423800002"/>
        <n v="280.02397167200002"/>
        <n v="15.7572546079"/>
        <n v="35.768300425699898"/>
        <n v="19.7776975270999"/>
        <n v="25.0878592279999"/>
        <n v="1.1894750000000001"/>
        <n v="12.3384002492999"/>
        <n v="1.8374891069699999"/>
        <n v="19.3394529497"/>
        <n v="26.0660525431"/>
        <n v="62.162563643399899"/>
        <n v="14.670184857800001"/>
        <n v="11.9872912004"/>
        <n v="61.185908503100002"/>
        <n v="39.4072011807"/>
        <n v="38.1150424398"/>
        <n v="128.407598011999"/>
        <n v="70.247309661900005"/>
        <n v="68.764379504100006"/>
        <n v="9.6160903908099904"/>
        <n v="28.426580420400001"/>
        <n v="9.9260881768800005E-2"/>
        <n v="3.7220601205800001"/>
        <n v="25.6510799584"/>
        <n v="247.86575457999899"/>
        <n v="102.183157152999"/>
        <n v="16.8938421717999"/>
        <n v="83.206609158700005"/>
        <n v="56.106966091700002"/>
        <n v="40.8271935064"/>
        <n v="147.037927370999"/>
        <n v="100.548154285999"/>
        <n v="27.1703032283"/>
        <n v="3.1511229586399998"/>
        <n v="3.8399265592499998"/>
        <n v="18.258171975900002"/>
        <n v="26.62219327"/>
        <n v="30.366044959"/>
        <n v="110.844645772999"/>
        <n v="14.2824264079999"/>
        <n v="3.5721476980700002"/>
        <n v="68.414876539900007"/>
        <n v="63.464304323299899"/>
        <n v="86.012501663400002"/>
        <n v="242.63907523699899"/>
        <n v="127.622145618"/>
        <n v="203.31970390800001"/>
        <n v="31.507698556400001"/>
        <n v="11.1921000888"/>
        <n v="37.059339395999899"/>
        <n v="82.1382728654999"/>
        <n v="38.374833682099897"/>
        <n v="48.626314358599899"/>
        <n v="52.278756689300003"/>
        <n v="41.197476436000002"/>
        <n v="92.673310847500005"/>
        <n v="35.7135053810999"/>
        <n v="41.8046986588"/>
        <n v="257.02763535899902"/>
        <n v="22.4721775342"/>
        <n v="260.57525979500002"/>
        <n v="203.373915659999"/>
        <n v="35.9450011051999"/>
        <n v="28.450729200200001"/>
        <n v="110.616944001999"/>
        <n v="3.8102797485600002"/>
        <n v="0.98748302664099996"/>
        <n v="38.195899515299899"/>
        <n v="0.164753024646"/>
        <n v="0.12390507603299999"/>
        <n v="62.591134050500003"/>
        <n v="5.7739860812400003"/>
        <n v="228.01321006500001"/>
        <n v="20.8803011846"/>
        <n v="20.758145954500002"/>
        <n v="35.355244220499898"/>
        <n v="37.027289315600001"/>
        <n v="58.063858745700003"/>
        <n v="677.85532664300001"/>
        <n v="36.7734578468"/>
        <n v="537.58935063299896"/>
        <n v="199.766510267"/>
        <n v="73.998268623300007"/>
        <n v="5.2440154095200002"/>
        <n v="5.7474592425399997"/>
        <n v="8.3853335256099903"/>
        <n v="0.196749066798"/>
        <n v="1.5403638103799999"/>
        <n v="0.20235759462799999"/>
        <n v="19.156127817600002"/>
        <n v="126.494338317"/>
        <n v="24.983944770000001"/>
        <n v="76.623254041899898"/>
        <n v="286.67549802299902"/>
        <n v="36.058605944500002"/>
        <n v="37.235159602000003"/>
        <n v="59.732533169299899"/>
        <n v="121.33172464800001"/>
        <n v="11.4172569146999"/>
        <n v="237.836745245"/>
        <n v="46.253657136999898"/>
        <n v="91.069009536099898"/>
        <n v="42.047332155100001"/>
        <n v="199.200256125999"/>
        <n v="8.2640672390500001"/>
        <n v="107.617199872"/>
        <n v="129.32151599400001"/>
        <n v="132.40286748099899"/>
        <n v="22.846179724500001"/>
        <n v="22.689515752799899"/>
        <n v="1.03100812961"/>
        <n v="152.88337603100001"/>
        <n v="12.2074496375"/>
        <n v="112.97028396100001"/>
        <n v="62.235341572099898"/>
        <n v="4.3700974846399996"/>
        <n v="50.356399397700002"/>
        <n v="1.6464680031800001"/>
        <n v="5.5082736754499999"/>
        <n v="2.0791573719900001"/>
        <n v="9.4409005879300008"/>
        <n v="8.9509546527299904"/>
        <n v="10.123260223600001"/>
        <n v="16.873101880699899"/>
        <n v="16.1641737072"/>
        <n v="287.52908052999902"/>
        <n v="73.198597802899897"/>
        <n v="11.4560704287"/>
        <n v="89.623054945800007"/>
        <n v="100.724380412"/>
        <n v="33.204344631700003"/>
        <n v="42.300914675000001"/>
        <n v="46.579428831500003"/>
        <n v="36.934771648500003"/>
        <n v="23.7493420791"/>
        <n v="39.994762756100002"/>
        <n v="11.633619915800001"/>
        <n v="27.3288677988999"/>
        <n v="232.86823636899899"/>
        <n v="4.3724446422699996"/>
        <n v="0.104880197097"/>
        <n v="4.6710735534100003"/>
        <n v="107.50730658400001"/>
        <n v="118.648104349999"/>
        <n v="214.08472775800001"/>
        <n v="0.14342024389399999"/>
        <n v="3.4851340561099999E-3"/>
        <n v="13.5312535051"/>
        <n v="16.999211811399899"/>
        <n v="24.2080534890999"/>
        <n v="8.25672912884"/>
        <n v="2.88362217313"/>
        <n v="9.0119199907999903"/>
        <n v="0.54571079337499995"/>
        <n v="0.213472623444"/>
        <n v="1.04106448797"/>
        <n v="0.20802991460100001"/>
        <n v="5.8360792476199999"/>
        <n v="0.25992684537999999"/>
        <n v="1.82718337814"/>
        <n v="8.8302985078600003"/>
        <n v="10.9938305244"/>
        <n v="4.9643066367899999"/>
        <n v="2.13728090596"/>
        <n v="2.1673483635099999"/>
        <n v="0.31153870502499997"/>
        <n v="0.304066740994"/>
        <n v="4.1121719084799997"/>
        <n v="0.96284504364800005"/>
        <n v="3.1064441648400001"/>
        <n v="0.74872601491799995"/>
        <n v="0.21496077756699999"/>
        <n v="0.35194364810000001"/>
        <n v="7.0428897365400003"/>
        <n v="9.5659121662899995"/>
        <n v="0.60351171079599997"/>
        <n v="2.8091648496900001"/>
        <n v="0.62290854757000003"/>
        <n v="9.4020056096599998"/>
        <n v="0.21682746148699999"/>
        <n v="0.23614758486099999"/>
        <n v="0.38532182735699999"/>
        <n v="0.67244919856100005"/>
        <n v="7.0246186616100006E-2"/>
        <n v="0.56100401443900005"/>
        <n v="0.14665640019100001"/>
        <n v="28.0236624443999"/>
        <n v="0.13633072735499999"/>
        <n v="1.46041447889"/>
        <n v="1.0535578211800001"/>
        <n v="10.4814500694999"/>
        <n v="104.791331322999"/>
        <n v="16.7775267319"/>
        <n v="14.879417238"/>
        <n v="119.238379984999"/>
        <n v="60.242181449299899"/>
        <n v="9.39653260463"/>
        <n v="26.1767792178"/>
        <n v="121.847981937"/>
        <n v="131.28334029499899"/>
        <n v="14.062373567"/>
        <n v="30.676736730799899"/>
        <n v="10.3958597484999"/>
        <n v="18.449082217400001"/>
        <n v="13.645600890000001"/>
        <n v="1.4930460881700001"/>
        <n v="15.2741947989"/>
        <n v="4.9880495656599999"/>
        <n v="11.471761666600001"/>
        <n v="244.608915588"/>
        <n v="104.379605084999"/>
        <n v="105.030831102999"/>
        <n v="1.26196229177"/>
        <n v="10.8168488388"/>
        <n v="0.60633079599299999"/>
        <n v="30.2496238162"/>
        <n v="40.115683076499899"/>
        <n v="10.356606723200001"/>
        <n v="25.0334071812999"/>
        <n v="142.743529023999"/>
        <n v="29.8711184629"/>
        <n v="4.2110974711100001E-2"/>
        <n v="47.282190205600003"/>
        <n v="47.317304172599897"/>
        <n v="184.095179978"/>
        <n v="3.0985960022099999"/>
        <n v="0.50688122218599996"/>
        <n v="38.9199153896"/>
        <n v="229.772443181"/>
        <n v="77.494538254899894"/>
        <n v="75.997066301700002"/>
        <n v="126.840027363"/>
        <n v="77.313402490399895"/>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n v="0"/>
    <n v="0.15381238650000001"/>
    <x v="0"/>
    <x v="0"/>
    <n v="0.36211959599999999"/>
    <n v="0.431555332499999"/>
    <n v="0.50099106899999901"/>
    <n v="0.57042680549999902"/>
    <n v="0.61995718799999899"/>
    <n v="0.62470052399999998"/>
    <n v="0.62944385999999997"/>
    <n v="0.63418719599999995"/>
    <n v="0.63893053200000105"/>
    <n v="0.64367386800000104"/>
    <n v="0.64841720400000102"/>
    <n v="0.65316054000000201"/>
    <n v="0.66112426800000201"/>
    <n v="0.67110074100000205"/>
    <n v="0.68107721400000099"/>
    <n v="0.69105368700000103"/>
    <n v="0.70103016000000096"/>
    <n v="0.711006633000001"/>
    <n v="0.72098310600000004"/>
    <n v="0.73095957899999997"/>
    <n v="0.73405900800000001"/>
    <n v="0.73658535000000003"/>
    <n v="0.73911169200000004"/>
    <n v="0.74163803399999995"/>
    <n v="0.74416437599999996"/>
    <n v="0.74669071799999998"/>
    <n v="0.74921705999999899"/>
    <n v="0.75565784399999902"/>
    <n v="0.77514676800000004"/>
    <n v="0.79463569199999995"/>
    <n v="0.81412461599999997"/>
    <n v="0.83361353999999999"/>
    <n v="0.853102464"/>
    <n v="0.87259138800000002"/>
    <n v="0.89208031200000104"/>
    <n v="0.90519785700000099"/>
    <n v="0.91285422000000005"/>
    <n v="0.92051058299999999"/>
    <n v="0.92816694600000005"/>
    <n v="0.93582330899999999"/>
    <n v="0.94347967200000005"/>
    <n v="0.95113603499999899"/>
    <n v="0.95879239799999905"/>
    <n v="0.97443231899999905"/>
    <n v="0.99152379599999896"/>
    <n v="1.008615273"/>
    <n v="1.0257067499999999"/>
    <n v="1.042798227"/>
    <n v="1.0598897039999999"/>
    <n v="1.0769811810000001"/>
    <n v="1.0916137379999999"/>
    <n v="1.0927222350000001"/>
    <n v="1.093830732"/>
    <n v="1.094939229"/>
    <n v="1.0960477260000001"/>
    <n v="1.097156223"/>
    <n v="1.09826472"/>
    <n v="1.0993732169999999"/>
    <n v="1.1116658340000001"/>
    <n v="1.137006591"/>
    <n v="1.1623473479999999"/>
    <n v="1.1876881050000001"/>
    <n v="1.213028862"/>
    <n v="1.238369619"/>
    <n v="1.2637103759999999"/>
    <n v="1.2890511330000001"/>
    <n v="1.2973975799999999"/>
    <n v="1.3006457339999999"/>
    <n v="1.3038938879999999"/>
    <n v="1.3071420419999999"/>
    <n v="1.310390196"/>
    <n v="1.31363835"/>
    <n v="1.316886504"/>
    <n v="1.323983661"/>
    <n v="1.377268854"/>
    <n v="1.430554047"/>
    <n v="1.48383924"/>
    <n v="1.537124433"/>
    <n v="1.590409626"/>
    <n v="1.643694819"/>
    <n v="1.696980012"/>
    <n v="1.7650286399999999"/>
    <n v="1.8566987639999999"/>
    <n v="1.9483688880000001"/>
    <n v="2.0400390119999998"/>
    <n v="2.131709136"/>
    <n v="2.2233792600000002"/>
    <n v="2.3150493839999999"/>
    <n v="2.4067195080000001"/>
    <n v="2.456663346"/>
    <n v="2.4880621679999999"/>
    <n v="2.5194609899999998"/>
    <n v="2.5508598120000001"/>
    <n v="2.582258634"/>
    <n v="2.6136574559999999"/>
    <n v="2.6450562780000002"/>
  </r>
  <r>
    <x v="1"/>
    <n v="0"/>
    <n v="42.006840840000002"/>
    <x v="1"/>
    <x v="1"/>
    <n v="43.830685260000003"/>
    <n v="44.438633400000001"/>
    <n v="44.458384080000002"/>
    <n v="44.478134760000003"/>
    <n v="44.497885439999997"/>
    <n v="44.517636119999999"/>
    <n v="44.5373868"/>
    <n v="44.55650292"/>
    <n v="44.575619039999999"/>
    <n v="44.594735159999999"/>
    <n v="44.613851279999999"/>
    <n v="44.632967399999998"/>
    <n v="45.126099840000002"/>
    <n v="45.619232279999999"/>
    <n v="46.112364720000002"/>
    <n v="46.605497159999999"/>
    <n v="47.098629600000002"/>
    <n v="47.537903759999999"/>
    <n v="47.977177920000003"/>
    <n v="48.416452079999999"/>
    <n v="48.855726240000003"/>
    <n v="49.295000399999999"/>
    <n v="49.46069988"/>
    <n v="49.6263993600001"/>
    <n v="49.792098840000101"/>
    <n v="49.957798320000101"/>
    <n v="50.123497800000102"/>
    <n v="51.656436120000102"/>
    <n v="53.189374440000101"/>
    <n v="54.722312760000101"/>
    <n v="56.2552510800001"/>
    <n v="57.7881894000001"/>
    <n v="58.058432639999999"/>
    <n v="58.328675879999999"/>
    <n v="58.598919119999998"/>
    <n v="58.869162359999997"/>
    <n v="59.139405600000003"/>
    <n v="59.273971979999999"/>
    <n v="59.408538360000001"/>
    <n v="59.543104739999997"/>
    <n v="59.677671119999999"/>
    <n v="59.812237500000101"/>
    <n v="60.019143720000002"/>
    <n v="60.226049940000003"/>
    <n v="60.432956160000003"/>
    <n v="60.639862379999997"/>
    <n v="60.846768599999997"/>
    <n v="62.005673459999997"/>
    <n v="63.164578319999997"/>
    <n v="64.323483179999997"/>
    <n v="65.482388040000004"/>
    <n v="66.641292899999996"/>
    <n v="68.265409559999995"/>
    <n v="69.889526219999993"/>
    <n v="71.513642880000006"/>
    <n v="73.137759539999905"/>
    <n v="74.761876199999904"/>
    <n v="75.588668219999903"/>
    <n v="76.415460239999902"/>
    <n v="77.242252260000001"/>
    <n v="78.06904428"/>
    <n v="78.895836299999999"/>
    <n v="78.902340539999997"/>
    <n v="78.908844779999995"/>
    <n v="78.915349019999994"/>
    <n v="78.921853260000006"/>
    <n v="78.928357500000004"/>
    <n v="79.678447079999998"/>
    <n v="80.428536660000006"/>
    <n v="81.17862624"/>
    <n v="81.928715819999994"/>
    <n v="82.678805400000002"/>
    <n v="83.870429759999993"/>
    <n v="85.062054119999999"/>
    <n v="86.253678480000005"/>
    <n v="87.445302839999997"/>
    <n v="88.636927200000002"/>
    <n v="89.323838400000099"/>
    <n v="90.010749599999997"/>
    <n v="90.697660799999994"/>
    <n v="91.384572000000006"/>
    <n v="92.071483200000003"/>
    <n v="95.455274399999993"/>
    <n v="98.839065599999998"/>
    <n v="102.2228568"/>
    <n v="105.60664800000001"/>
    <n v="108.9904392"/>
    <n v="118.14904368000001"/>
    <n v="127.30764816"/>
    <n v="136.46625263999999"/>
    <n v="145.62485712"/>
    <n v="154.78346160000001"/>
    <n v="158.45209091999999"/>
    <n v="162.12072024"/>
    <n v="165.78934956000001"/>
    <n v="169.45797888000001"/>
  </r>
  <r>
    <x v="2"/>
    <n v="0"/>
    <n v="2.5333281090000002"/>
    <x v="2"/>
    <x v="2"/>
    <n v="2.5829606159999998"/>
    <n v="2.5995047849999899"/>
    <n v="2.6160489539999898"/>
    <n v="2.6325931229999902"/>
    <n v="2.64913729199999"/>
    <n v="2.6656814609999899"/>
    <n v="2.6822256299999898"/>
    <n v="2.7376227179999901"/>
    <n v="2.79301980599999"/>
    <n v="2.8484168939999899"/>
    <n v="2.9038139819999902"/>
    <n v="2.9592110699999901"/>
    <n v="3.0146081579999899"/>
    <n v="3.0700052459999898"/>
    <n v="3.1254023339999901"/>
    <n v="3.18079942199999"/>
    <n v="3.2361965099999899"/>
    <n v="3.26979447899999"/>
    <n v="3.3033924479999901"/>
    <n v="3.3369904169999902"/>
    <n v="3.3705883860000001"/>
    <n v="3.4041863550000002"/>
    <n v="3.4377843239999999"/>
    <n v="3.471382293"/>
    <n v="3.5049802620000001"/>
    <n v="3.5385782309999998"/>
    <n v="3.5721761999999999"/>
    <n v="3.61968888"/>
    <n v="3.6672015600000001"/>
    <n v="3.7147142400000002"/>
    <n v="3.7622269199999998"/>
    <n v="3.8097395999999999"/>
    <n v="3.85725228"/>
    <n v="3.9047649600000001"/>
    <n v="3.9522776400000001"/>
    <n v="3.9997903199999998"/>
    <n v="4.0473030000000003"/>
    <n v="4.5073986599999998"/>
    <n v="4.9674943200000001"/>
    <n v="5.4275899799999898"/>
    <n v="5.8876856399999999"/>
    <n v="6.3477812999999896"/>
    <n v="6.8078769599999998"/>
    <n v="7.2679726199999903"/>
    <n v="7.7280682799999898"/>
    <n v="8.1881639399999901"/>
    <n v="8.6482595999999905"/>
    <n v="8.7875841407142499"/>
    <n v="8.9269086814285092"/>
    <n v="9.0662332221427704"/>
    <n v="9.2055577628570298"/>
    <n v="9.3448823035712998"/>
    <n v="9.4842068442855592"/>
    <n v="9.6235313849998203"/>
    <n v="9.7628559257140797"/>
    <n v="9.9021804664283408"/>
    <n v="10.0415050071426"/>
    <n v="10.3560138124283"/>
    <n v="10.6705226177141"/>
    <n v="10.9850314229998"/>
    <n v="11.299540228285601"/>
    <n v="11.6140490335713"/>
    <n v="11.928557838856999"/>
    <n v="12.2430666441428"/>
    <n v="12.5575754494285"/>
    <n v="12.8720842547143"/>
    <n v="13.18659306"/>
    <n v="13.209790194"/>
    <n v="13.232987328"/>
    <n v="13.256184462"/>
    <n v="13.279381596"/>
    <n v="13.30257873"/>
    <n v="13.325775864000001"/>
    <n v="13.348972998000001"/>
    <n v="13.372170132000001"/>
    <n v="13.395367265999999"/>
    <n v="13.418564399999999"/>
    <n v="14.52632769"/>
    <n v="15.63409098"/>
    <n v="16.741854270000001"/>
    <n v="17.849617559999999"/>
    <n v="18.95738085"/>
    <n v="20.065144140000001"/>
    <n v="21.172907429999999"/>
    <n v="22.28067072"/>
    <n v="23.388434010000001"/>
    <n v="24.496197299999999"/>
    <n v="25.66390668"/>
    <n v="26.831616060000002"/>
    <n v="27.99932544"/>
    <n v="29.167034819999898"/>
    <n v="30.3347441999999"/>
    <n v="31.502453579999901"/>
    <n v="32.670162959999899"/>
    <n v="33.837872339999898"/>
    <n v="35.005581719999903"/>
  </r>
  <r>
    <x v="3"/>
    <n v="0"/>
    <n v="21.0521308319999"/>
    <x v="3"/>
    <x v="3"/>
    <n v="22.1827620779999"/>
    <n v="22.5596391599999"/>
    <n v="23.3822787779999"/>
    <n v="24.204918395999901"/>
    <n v="25.027558013999901"/>
    <n v="25.850197631999901"/>
    <n v="26.672837249999802"/>
    <n v="27.059343779999899"/>
    <n v="27.445850309999901"/>
    <n v="27.8323568399999"/>
    <n v="28.218863369999902"/>
    <n v="28.605369899999999"/>
    <n v="28.915114500000001"/>
    <n v="29.2248590999999"/>
    <n v="29.534603699999899"/>
    <n v="29.844348299999901"/>
    <n v="30.154092899999899"/>
    <n v="30.176976719999999"/>
    <n v="30.19986054"/>
    <n v="30.22274436"/>
    <n v="30.245628180000001"/>
    <n v="30.268512000000001"/>
    <n v="30.650715420000001"/>
    <n v="31.032918840000001"/>
    <n v="31.41512226"/>
    <n v="31.79732568"/>
    <n v="32.179529099999897"/>
    <n v="32.206973820000002"/>
    <n v="32.23441854"/>
    <n v="32.261863259999998"/>
    <n v="32.289307979999997"/>
    <n v="32.316752700000002"/>
    <n v="34.050013679999999"/>
    <n v="35.783274659999996"/>
    <n v="37.516535639999901"/>
    <n v="39.249796619999898"/>
    <n v="40.983057599999903"/>
    <n v="41.658546719999897"/>
    <n v="42.334035839999899"/>
    <n v="43.00952496"/>
    <n v="43.685014080000002"/>
    <n v="44.360503199999997"/>
    <n v="44.686508400000001"/>
    <n v="45.012513599999998"/>
    <n v="45.338518800000003"/>
    <n v="45.664524"/>
    <n v="45.990529199999997"/>
    <n v="46.014087240000002"/>
    <n v="46.03764528"/>
    <n v="46.061203319999997"/>
    <n v="46.084761360000002"/>
    <n v="46.108319399999999"/>
    <n v="46.417508759999997"/>
    <n v="46.726698120000002"/>
    <n v="47.03588748"/>
    <n v="47.345076839999898"/>
    <n v="47.654266199999903"/>
    <n v="49.190099699999898"/>
    <n v="50.7259332"/>
    <n v="52.261766700000003"/>
    <n v="53.797600200000097"/>
    <n v="55.3334337000001"/>
    <n v="55.548271920000097"/>
    <n v="55.763110140000002"/>
    <n v="55.977948359999999"/>
    <n v="56.192786580000003"/>
    <n v="56.407624800000001"/>
    <n v="60.100129440000003"/>
    <n v="63.792634079999999"/>
    <n v="67.485138719999995"/>
    <n v="71.177643360000005"/>
    <n v="74.870148"/>
    <n v="75.840072960000001"/>
    <n v="76.809997920000001"/>
    <n v="77.779922880000001"/>
    <n v="78.749847840000001"/>
    <n v="79.719772800000001"/>
    <n v="81.0446547600001"/>
    <n v="82.369536719999999"/>
    <n v="83.694418679999998"/>
    <n v="85.019300639999997"/>
    <n v="86.344182599999996"/>
    <n v="86.869439639999996"/>
    <n v="87.394696679999996"/>
    <n v="87.919953719999995"/>
    <n v="88.445210759999995"/>
    <n v="88.970467799999994"/>
    <n v="98.428108679999994"/>
    <n v="107.88574955999999"/>
    <n v="117.34339043999999"/>
    <n v="126.80103132000001"/>
    <n v="136.25867220000001"/>
    <n v="136.89985541999999"/>
    <n v="137.54103864000001"/>
    <n v="138.18222186"/>
    <n v="138.82340507999999"/>
  </r>
  <r>
    <x v="4"/>
    <n v="0"/>
    <n v="90.078183498000001"/>
    <x v="4"/>
    <x v="4"/>
    <n v="99.306426971999997"/>
    <n v="102.38250813000001"/>
    <n v="103.303409364"/>
    <n v="104.224310598"/>
    <n v="105.145211832"/>
    <n v="106.066113066"/>
    <n v="106.9870143"/>
    <n v="107.701810446"/>
    <n v="108.41660659199999"/>
    <n v="109.13140273800001"/>
    <n v="109.846198884"/>
    <n v="110.56099503"/>
    <n v="110.82237426"/>
    <n v="111.08375349000001"/>
    <n v="111.34513272"/>
    <n v="111.60651195"/>
    <n v="111.86789118"/>
    <n v="113.76157686000001"/>
    <n v="115.65526254"/>
    <n v="117.54894822"/>
    <n v="119.4426339"/>
    <n v="121.33631957999999"/>
    <n v="122.509557564"/>
    <n v="123.682795548"/>
    <n v="124.856033532"/>
    <n v="126.02927151599999"/>
    <n v="127.20250950000001"/>
    <n v="128.99140949400001"/>
    <n v="130.780309488"/>
    <n v="132.56920948199999"/>
    <n v="134.35810947600001"/>
    <n v="136.14700947"/>
    <n v="136.78585671600001"/>
    <n v="137.424703962"/>
    <n v="138.06355120800001"/>
    <n v="138.70239845399999"/>
    <n v="139.3412457"/>
    <n v="140.21297646599999"/>
    <n v="141.084707232"/>
    <n v="141.95643799800001"/>
    <n v="142.828168764"/>
    <n v="143.69989953000001"/>
    <n v="144.44944973400001"/>
    <n v="145.19899993799999"/>
    <n v="145.94855014199999"/>
    <n v="146.69810034599999"/>
    <n v="147.44765054999999"/>
    <n v="147.73369829999999"/>
    <n v="148.01974605000001"/>
    <n v="148.3057938"/>
    <n v="148.59184155"/>
    <n v="148.87788929999999"/>
    <n v="150.01575453000001"/>
    <n v="151.15361976"/>
    <n v="152.29148498999999"/>
    <n v="153.42935022"/>
    <n v="154.56721544999999"/>
    <n v="155.61652386599999"/>
    <n v="156.665832282"/>
    <n v="157.715140698"/>
    <n v="158.764449114"/>
    <n v="159.81375753"/>
    <n v="160.164601788"/>
    <n v="160.51544604599999"/>
    <n v="160.86629030399999"/>
    <n v="161.21713456200001"/>
    <n v="161.56797882000001"/>
    <n v="163.072651458"/>
    <n v="164.57732409600001"/>
    <n v="166.081996734"/>
    <n v="167.58666937199999"/>
    <n v="169.09134201000001"/>
    <n v="172.87848730799999"/>
    <n v="176.665632606"/>
    <n v="180.45277790399999"/>
    <n v="184.239923202"/>
    <n v="188.02706850000001"/>
    <n v="191.32375444199999"/>
    <n v="194.62044038400001"/>
    <n v="197.91712632599999"/>
    <n v="201.213812268"/>
    <n v="204.51049821000001"/>
    <n v="211.072241244"/>
    <n v="217.63398427800001"/>
    <n v="224.195727312"/>
    <n v="230.75747034599999"/>
    <n v="237.31921338000001"/>
    <n v="249.44419945800001"/>
    <n v="261.56918553600002"/>
    <n v="273.69417161400003"/>
    <n v="285.81915769199998"/>
    <n v="297.94414376999998"/>
    <n v="299.463264546"/>
    <n v="300.98238532200003"/>
    <n v="302.50150609799999"/>
    <n v="304.02062687400002"/>
  </r>
  <r>
    <x v="5"/>
    <n v="0"/>
    <n v="1.18751883612"/>
    <x v="5"/>
    <x v="5"/>
    <n v="1.6581718294800001"/>
    <n v="1.8150561606"/>
    <n v="1.9719404917200001"/>
    <n v="2.12882482284"/>
    <n v="2.2857091539600001"/>
    <n v="2.4425934850800002"/>
    <n v="2.5994778161999998"/>
    <n v="2.75636214732"/>
    <n v="2.9132464784400001"/>
    <n v="3.0701308095600002"/>
    <n v="3.2270151406799998"/>
    <n v="3.3838994717999999"/>
    <n v="3.5407838029200001"/>
    <n v="3.6976681340400002"/>
    <n v="3.8545524651599998"/>
    <n v="4.0114367962799999"/>
    <n v="4.1683211273999996"/>
    <n v="4.3252054585200002"/>
    <n v="4.4820897896399901"/>
    <n v="4.6389741207600004"/>
    <n v="4.79585845188"/>
    <n v="4.9527427829999899"/>
    <n v="5.0181746442000001"/>
    <n v="5.0836065053999899"/>
    <n v="5.1490383666000001"/>
    <n v="5.2144702277999899"/>
    <n v="5.2799020890000001"/>
    <n v="5.3453339501999899"/>
    <n v="5.4107658114000001"/>
    <n v="5.4761976725999899"/>
    <n v="5.5416295338000001"/>
    <n v="5.6070613949999899"/>
    <n v="5.6724932562000001"/>
    <n v="5.7379251173999899"/>
    <n v="5.8033569786000001"/>
    <n v="5.8687888397999899"/>
    <n v="5.9342207009999903"/>
    <n v="5.9996525621999899"/>
    <n v="6.0650844233999903"/>
    <n v="6.1305162845999899"/>
    <n v="6.1959481457999903"/>
    <n v="6.2613800069999899"/>
    <n v="6.3268118681999903"/>
    <n v="6.3922437293999899"/>
    <n v="6.4576755905999903"/>
    <n v="6.5231074517999899"/>
    <n v="6.5885393129999903"/>
    <n v="6.5932056292799901"/>
    <n v="6.5978719455599899"/>
    <n v="6.6025382618399897"/>
    <n v="6.6072045781200002"/>
    <n v="6.6118708944"/>
    <n v="6.6165372106799998"/>
    <n v="6.6212035269599996"/>
    <n v="6.6258698432400003"/>
    <n v="6.6305361595200001"/>
    <n v="6.6352024757999999"/>
    <n v="6.6398687920799997"/>
    <n v="6.6445351083600004"/>
    <n v="6.6492014246400002"/>
    <n v="6.65386774092"/>
    <n v="6.6585340571999998"/>
    <n v="6.6632003734799996"/>
    <n v="6.6678666897600003"/>
    <n v="6.6725330060400001"/>
    <n v="6.6771993223199999"/>
    <n v="6.6818656385999997"/>
    <n v="6.6865319548800004"/>
    <n v="6.6911982711600002"/>
    <n v="6.69586458744"/>
    <n v="6.7005309037199998"/>
    <n v="6.7051972199999996"/>
    <n v="6.7885635711600001"/>
    <n v="6.8719299223199997"/>
    <n v="6.9552962734800001"/>
    <n v="7.0386626246399997"/>
    <n v="7.1220289758000002"/>
    <n v="7.2053953269599997"/>
    <n v="7.2887616781200002"/>
    <n v="7.3721280292799998"/>
    <n v="7.4554943804400002"/>
    <n v="7.5388607315999998"/>
    <n v="7.6222270827600003"/>
    <n v="7.7055934339199998"/>
    <n v="7.7889597850800003"/>
    <n v="7.8723261362399999"/>
    <n v="7.9556924874000003"/>
    <n v="8.0390588385600008"/>
    <n v="8.1224251897199995"/>
    <n v="8.20579154088"/>
    <n v="8.2891578920400004"/>
    <n v="8.3725242432000009"/>
    <n v="8.4558905943599996"/>
    <n v="8.53925694552"/>
    <n v="8.6226232966800005"/>
    <n v="8.7059896478399992"/>
  </r>
  <r>
    <x v="6"/>
    <n v="0"/>
    <n v="0.59375941805999999"/>
    <x v="6"/>
    <x v="6"/>
    <n v="0.82908591474000004"/>
    <n v="0.90752808029999998"/>
    <n v="0.98597024586000004"/>
    <n v="1.06441241142"/>
    <n v="1.14285457698"/>
    <n v="1.2212967425400001"/>
    <n v="1.2997389080999999"/>
    <n v="1.37818107366"/>
    <n v="1.45662323922"/>
    <n v="1.5350654047800001"/>
    <n v="1.6135075703399999"/>
    <n v="1.6919497359"/>
    <n v="1.77039190146"/>
    <n v="1.8488340670200001"/>
    <n v="1.9272762325799999"/>
    <n v="2.00571839814"/>
    <n v="2.0841605636999998"/>
    <n v="2.1626027292600001"/>
    <n v="2.2410448948199999"/>
    <n v="2.3194870603800002"/>
    <n v="2.39792922594"/>
    <n v="2.4763713914999999"/>
    <n v="2.5090873221000001"/>
    <n v="2.5418032526999998"/>
    <n v="2.5745191833000001"/>
    <n v="2.6072351138999998"/>
    <n v="2.6399510445000001"/>
    <n v="2.6726669750999998"/>
    <n v="2.7053829057000001"/>
    <n v="2.7380988362999998"/>
    <n v="2.7708147669000001"/>
    <n v="2.8035306974999998"/>
    <n v="2.8362466281000001"/>
    <n v="2.8689625586999998"/>
    <n v="2.9016784893000001"/>
    <n v="2.9343944198999998"/>
    <n v="2.9671103505"/>
    <n v="2.9998262810999998"/>
    <n v="3.0325422117"/>
    <n v="3.0652581422999998"/>
    <n v="3.0979740729"/>
    <n v="3.1306900034999998"/>
    <n v="3.1634059341"/>
    <n v="3.1961218646999998"/>
    <n v="3.2288377953"/>
    <n v="3.2615537258999998"/>
    <n v="3.2942696565"/>
    <n v="3.2966028146399999"/>
    <n v="3.2989359727799998"/>
    <n v="3.3012691309200002"/>
    <n v="3.3036022890600001"/>
    <n v="3.3059354472"/>
    <n v="3.3082686053399999"/>
    <n v="3.3106017634799998"/>
    <n v="3.3129349216200001"/>
    <n v="3.31526807976"/>
    <n v="3.3176012378999999"/>
    <n v="3.3199343960399998"/>
    <n v="3.3222675541800002"/>
    <n v="3.3246007123200001"/>
    <n v="3.32693387046"/>
    <n v="3.3292670285999999"/>
    <n v="3.3316001867399998"/>
    <n v="3.3339333448800001"/>
    <n v="3.3362665030200001"/>
    <n v="3.33859966116"/>
    <n v="3.3409328192999999"/>
    <n v="3.3432659774400002"/>
    <n v="3.3455991355800001"/>
    <n v="3.34793229372"/>
    <n v="3.3502654518599999"/>
    <n v="3.3525986099999998"/>
    <n v="3.39428178558"/>
    <n v="3.4359649611599998"/>
    <n v="3.4776481367400001"/>
    <n v="3.5193313123199998"/>
    <n v="3.5610144879000001"/>
    <n v="3.6026976634799999"/>
    <n v="3.6443808390600001"/>
    <n v="3.6860640146399999"/>
    <n v="3.7277471902200001"/>
    <n v="3.7694303657999999"/>
    <n v="3.8111135413800001"/>
    <n v="3.8527967169599999"/>
    <n v="3.8944798925400002"/>
    <n v="3.9361630681199999"/>
    <n v="3.9778462437000002"/>
    <n v="4.0195294192800004"/>
    <n v="4.0612125948599997"/>
    <n v="4.10289577044"/>
    <n v="4.1445789460200002"/>
    <n v="4.1862621216000004"/>
    <n v="4.2279452971799998"/>
    <n v="4.26962847276"/>
    <n v="4.3113116483400002"/>
    <n v="4.352994823919999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34">
  <r>
    <n v="0"/>
    <n v="1"/>
    <x v="0"/>
    <n v="2.27607996634E-2"/>
    <n v="146.396432274999"/>
    <n v="2.27607996634E-2"/>
    <n v="991.456467481"/>
  </r>
  <r>
    <n v="1"/>
    <n v="2"/>
    <x v="0"/>
    <n v="1.7005208991200001E-2"/>
    <n v="130.10178204600001"/>
    <n v="1.7005208991200001E-2"/>
    <n v="740.74394045400004"/>
  </r>
  <r>
    <n v="2"/>
    <n v="3"/>
    <x v="0"/>
    <n v="2.0033545112699998E-2"/>
    <n v="126.864406544"/>
    <n v="2.0033545112699998E-2"/>
    <n v="872.65773486900002"/>
  </r>
  <r>
    <n v="3"/>
    <n v="4"/>
    <x v="0"/>
    <n v="15.8679963205"/>
    <n v="4239.5388896100003"/>
    <n v="15.8679963205"/>
    <n v="691207.15488199901"/>
  </r>
  <r>
    <n v="4"/>
    <n v="5"/>
    <x v="0"/>
    <n v="39.301958237999898"/>
    <n v="5579.0411222700004"/>
    <n v="39.301958237999898"/>
    <n v="1711986.4528699899"/>
  </r>
  <r>
    <n v="5"/>
    <n v="6"/>
    <x v="0"/>
    <n v="157.440034015999"/>
    <n v="20276.653623800001"/>
    <n v="157.440034015999"/>
    <n v="6858060.4494200004"/>
  </r>
  <r>
    <n v="6"/>
    <n v="7"/>
    <x v="0"/>
    <n v="1.6347392641300001E-2"/>
    <n v="135.03867150400001"/>
    <n v="1.6347392641300001E-2"/>
    <n v="712.08957530400005"/>
  </r>
  <r>
    <n v="7"/>
    <n v="8"/>
    <x v="0"/>
    <n v="1.8557766352"/>
    <n v="1766.5644240900001"/>
    <n v="1.8557766352"/>
    <n v="80837.306879900003"/>
  </r>
  <r>
    <n v="8"/>
    <n v="9"/>
    <x v="1"/>
    <n v="17.2669536551"/>
    <n v="4022.33928594999"/>
    <n v="17.2669536551"/>
    <n v="752145.49263400002"/>
  </r>
  <r>
    <n v="9"/>
    <n v="10"/>
    <x v="1"/>
    <n v="39.354717186499897"/>
    <n v="6454.7682015700002"/>
    <n v="39.354717186499897"/>
    <n v="1714284.6234800001"/>
  </r>
  <r>
    <n v="10"/>
    <n v="11"/>
    <x v="1"/>
    <n v="31.6654188432999"/>
    <n v="5510.1304466000001"/>
    <n v="31.6654188432999"/>
    <n v="1379340.1274399899"/>
  </r>
  <r>
    <n v="11"/>
    <n v="12"/>
    <x v="1"/>
    <n v="86.585592082299897"/>
    <n v="12016.1153193999"/>
    <n v="86.585592082299897"/>
    <n v="3771653.30445999"/>
  </r>
  <r>
    <n v="12"/>
    <n v="13"/>
    <x v="1"/>
    <n v="429.874737917"/>
    <n v="38746.920143199903"/>
    <n v="429.874737917"/>
    <n v="18725268.682399899"/>
  </r>
  <r>
    <n v="13"/>
    <n v="14"/>
    <x v="1"/>
    <n v="23.4564246738999"/>
    <n v="4762.7907822200004"/>
    <n v="23.4564246738999"/>
    <n v="1021757.7717499899"/>
  </r>
  <r>
    <n v="14"/>
    <n v="15"/>
    <x v="1"/>
    <n v="4.0566039193699999E-2"/>
    <n v="277.51459716599902"/>
    <n v="4.0566039193699999E-2"/>
    <n v="1767.0495986599899"/>
  </r>
  <r>
    <n v="15"/>
    <n v="16"/>
    <x v="1"/>
    <n v="1.5174198337100001E-2"/>
    <n v="119.11214076900001"/>
    <n v="1.5174198337100001E-2"/>
    <n v="660.98543566499905"/>
  </r>
  <r>
    <n v="16"/>
    <n v="17"/>
    <x v="1"/>
    <n v="1.4937559472099999E-2"/>
    <n v="114.619750143999"/>
    <n v="1.4937559472099999E-2"/>
    <n v="650.67748805199903"/>
  </r>
  <r>
    <n v="17"/>
    <n v="18"/>
    <x v="1"/>
    <n v="1.0415152561699999E-2"/>
    <n v="96.127742164300003"/>
    <n v="1.0415152561699999E-2"/>
    <n v="453.68223080400003"/>
  </r>
  <r>
    <n v="18"/>
    <n v="19"/>
    <x v="1"/>
    <n v="0.101790921184"/>
    <n v="316.35785651200001"/>
    <n v="0.101790921184"/>
    <n v="4433.9947909499897"/>
  </r>
  <r>
    <n v="19"/>
    <n v="20"/>
    <x v="1"/>
    <n v="6.5673537304899998E-2"/>
    <n v="391.88112535400001"/>
    <n v="6.5673537304899998E-2"/>
    <n v="2860.7278421699898"/>
  </r>
  <r>
    <n v="20"/>
    <n v="21"/>
    <x v="1"/>
    <n v="1.9206966058199999"/>
    <n v="1898.3058657199899"/>
    <n v="1.9206966058199999"/>
    <n v="83665.209488599896"/>
  </r>
  <r>
    <n v="21"/>
    <n v="22"/>
    <x v="1"/>
    <n v="0.30808807687599998"/>
    <n v="770.31571940699905"/>
    <n v="0.30808807687599998"/>
    <n v="13420.262948199899"/>
  </r>
  <r>
    <n v="22"/>
    <n v="23"/>
    <x v="1"/>
    <n v="0.17968153816900001"/>
    <n v="851.87883310500001"/>
    <n v="0.17968153816900001"/>
    <n v="7826.8964949499896"/>
  </r>
  <r>
    <n v="23"/>
    <n v="24"/>
    <x v="1"/>
    <n v="2.22320708821E-2"/>
    <n v="170.286499144999"/>
    <n v="2.22320708821E-2"/>
    <n v="968.42513372400003"/>
  </r>
  <r>
    <n v="24"/>
    <n v="25"/>
    <x v="1"/>
    <n v="2.2026128761400001E-2"/>
    <n v="142.357738949999"/>
    <n v="2.2026128761400001E-2"/>
    <n v="959.45433124700003"/>
  </r>
  <r>
    <n v="25"/>
    <n v="26"/>
    <x v="1"/>
    <n v="6.6586127608300003E-2"/>
    <n v="345.78774338599902"/>
    <n v="6.6586127608300003E-2"/>
    <n v="2900.4801170999899"/>
  </r>
  <r>
    <n v="26"/>
    <n v="27"/>
    <x v="1"/>
    <n v="0.11320091071299999"/>
    <n v="341.26354007800001"/>
    <n v="0.11320091071299999"/>
    <n v="4931.0119457399896"/>
  </r>
  <r>
    <n v="27"/>
    <n v="28"/>
    <x v="1"/>
    <n v="6.1234980461400003E-2"/>
    <n v="272.55013818600003"/>
    <n v="6.1234980461400003E-2"/>
    <n v="2667.3850795899898"/>
  </r>
  <r>
    <n v="28"/>
    <n v="29"/>
    <x v="1"/>
    <n v="1.0049096500399999E-3"/>
    <n v="26.4964343107"/>
    <n v="1.0049096500399999E-3"/>
    <n v="43.773689247599897"/>
  </r>
  <r>
    <n v="29"/>
    <n v="30"/>
    <x v="1"/>
    <n v="5.8575694653700001E-2"/>
    <n v="202.13768184899899"/>
    <n v="5.8575694653700001E-2"/>
    <n v="2551.5470535899899"/>
  </r>
  <r>
    <n v="30"/>
    <n v="31"/>
    <x v="1"/>
    <n v="7.5020097602499997E-3"/>
    <n v="99.320692257199894"/>
    <n v="7.5020097602499997E-3"/>
    <n v="326.78623796300002"/>
  </r>
  <r>
    <n v="31"/>
    <n v="32"/>
    <x v="1"/>
    <n v="4.1365755947800004E-3"/>
    <n v="63.205495000100001"/>
    <n v="4.1365755947800004E-3"/>
    <n v="180.18851234100001"/>
  </r>
  <r>
    <n v="32"/>
    <n v="33"/>
    <x v="1"/>
    <n v="0.12742261329499999"/>
    <n v="300.101535716"/>
    <n v="0.12742261329499999"/>
    <n v="5550.5068333899899"/>
  </r>
  <r>
    <n v="33"/>
    <n v="34"/>
    <x v="1"/>
    <n v="6.3226108185099996E-3"/>
    <n v="81.862490470500006"/>
    <n v="6.3226108185099996E-3"/>
    <n v="275.41182568699901"/>
  </r>
  <r>
    <n v="34"/>
    <n v="35"/>
    <x v="1"/>
    <n v="5.8836359337800001E-2"/>
    <n v="225.71885443599899"/>
    <n v="5.8836359337800001E-2"/>
    <n v="2562.9015611499899"/>
  </r>
  <r>
    <n v="35"/>
    <n v="36"/>
    <x v="1"/>
    <n v="3.7034594748700002E-3"/>
    <n v="52.369495942299899"/>
    <n v="3.7034594748700002E-3"/>
    <n v="161.32204942499899"/>
  </r>
  <r>
    <n v="36"/>
    <n v="37"/>
    <x v="1"/>
    <n v="5.4216612082400003E-3"/>
    <n v="65.8591957691999"/>
    <n v="5.4216612082400003E-3"/>
    <n v="236.16661755499899"/>
  </r>
  <r>
    <n v="37"/>
    <n v="38"/>
    <x v="2"/>
    <n v="43.489951118999898"/>
    <n v="10499.4750215"/>
    <n v="43.489951118999898"/>
    <n v="1894414.6930599899"/>
  </r>
  <r>
    <n v="38"/>
    <n v="39"/>
    <x v="2"/>
    <n v="108.438703692"/>
    <n v="16528.802060599901"/>
    <n v="108.438703692"/>
    <n v="4723571.0384799903"/>
  </r>
  <r>
    <n v="39"/>
    <n v="40"/>
    <x v="2"/>
    <n v="9.2949552005800005"/>
    <n v="4718.5207217200004"/>
    <n v="9.2949552005800005"/>
    <n v="404886.628983"/>
  </r>
  <r>
    <n v="40"/>
    <n v="41"/>
    <x v="2"/>
    <n v="47.6754808049999"/>
    <n v="11755.574843099899"/>
    <n v="47.6754808049999"/>
    <n v="2076735.63688999"/>
  </r>
  <r>
    <n v="41"/>
    <n v="42"/>
    <x v="2"/>
    <n v="111.84091367000001"/>
    <n v="14087.6967356"/>
    <n v="111.84091367000001"/>
    <n v="4871770.7123400001"/>
  </r>
  <r>
    <n v="42"/>
    <n v="112"/>
    <x v="2"/>
    <n v="3.4195223118600002E-2"/>
    <n v="160.10963002700001"/>
    <n v="3.4195223118600002E-2"/>
    <n v="1489.53796106"/>
  </r>
  <r>
    <n v="43"/>
    <n v="43"/>
    <x v="2"/>
    <n v="214.016744928999"/>
    <n v="32209.829704499902"/>
    <n v="214.016744928999"/>
    <n v="9322532.1188699901"/>
  </r>
  <r>
    <n v="44"/>
    <n v="44"/>
    <x v="2"/>
    <n v="3.4341748159300001"/>
    <n v="2303.9850133999898"/>
    <n v="3.4341748159300001"/>
    <n v="149592.056611999"/>
  </r>
  <r>
    <n v="45"/>
    <n v="45"/>
    <x v="2"/>
    <n v="0.15900431948999999"/>
    <n v="482.93087031599902"/>
    <n v="0.15900431948999999"/>
    <n v="6926.2004515299896"/>
  </r>
  <r>
    <n v="46"/>
    <n v="46"/>
    <x v="2"/>
    <n v="1.2208132306499999"/>
    <n v="946.56847747100005"/>
    <n v="1.2208132306499999"/>
    <n v="53178.411613299897"/>
  </r>
  <r>
    <n v="47"/>
    <n v="47"/>
    <x v="2"/>
    <n v="51.429635046800001"/>
    <n v="7638.13767396"/>
    <n v="51.429635046800001"/>
    <n v="2240265.9415500001"/>
  </r>
  <r>
    <n v="48"/>
    <n v="48"/>
    <x v="2"/>
    <n v="0.69795735949799997"/>
    <n v="926.38151539700004"/>
    <n v="0.69795735949799997"/>
    <n v="30402.900968599901"/>
  </r>
  <r>
    <n v="49"/>
    <n v="49"/>
    <x v="2"/>
    <n v="55.753177357799899"/>
    <n v="10461.4069006999"/>
    <n v="55.753177357799899"/>
    <n v="2428598.6913000001"/>
  </r>
  <r>
    <n v="50"/>
    <n v="50"/>
    <x v="2"/>
    <n v="168.85927123600001"/>
    <n v="14370.4743990999"/>
    <n v="168.85927123600001"/>
    <n v="7355480.4329899903"/>
  </r>
  <r>
    <n v="51"/>
    <n v="51"/>
    <x v="2"/>
    <n v="218.972979046999"/>
    <n v="17590.9922727999"/>
    <n v="218.972979046999"/>
    <n v="9538424.8134700004"/>
  </r>
  <r>
    <n v="52"/>
    <n v="52"/>
    <x v="2"/>
    <n v="375.66920006399903"/>
    <n v="32081.129719799901"/>
    <n v="375.66920006399903"/>
    <n v="16364084.898299901"/>
  </r>
  <r>
    <n v="53"/>
    <n v="53"/>
    <x v="2"/>
    <n v="17.3322298657"/>
    <n v="5120.6703985399899"/>
    <n v="17.3322298657"/>
    <n v="754988.91298100003"/>
  </r>
  <r>
    <n v="54"/>
    <n v="54"/>
    <x v="2"/>
    <n v="39.3678142812999"/>
    <n v="5250.0992875499896"/>
    <n v="39.3678142812999"/>
    <n v="1714855.1306499899"/>
  </r>
  <r>
    <n v="55"/>
    <n v="76"/>
    <x v="2"/>
    <n v="52.833804213599898"/>
    <n v="6814.4023316900002"/>
    <n v="52.833804213599898"/>
    <n v="2301431.3057900001"/>
  </r>
  <r>
    <n v="56"/>
    <n v="77"/>
    <x v="2"/>
    <n v="2.8277413633899999"/>
    <n v="1763.4686974700001"/>
    <n v="2.8277413633899999"/>
    <n v="123175.921084"/>
  </r>
  <r>
    <n v="57"/>
    <n v="78"/>
    <x v="2"/>
    <n v="5.45729035969"/>
    <n v="2315.0452340299898"/>
    <n v="5.45729035969"/>
    <n v="237718.61719099901"/>
  </r>
  <r>
    <n v="58"/>
    <n v="146"/>
    <x v="2"/>
    <n v="8.9857196462700004E-2"/>
    <n v="348.41700694500003"/>
    <n v="8.9857196462700004E-2"/>
    <n v="3914.1638211200002"/>
  </r>
  <r>
    <n v="59"/>
    <n v="55"/>
    <x v="2"/>
    <n v="330.301401967"/>
    <n v="24646.734960500002"/>
    <n v="330.301401967"/>
    <n v="14387871.517999901"/>
  </r>
  <r>
    <n v="60"/>
    <n v="56"/>
    <x v="2"/>
    <n v="39.195999857499899"/>
    <n v="7019.8196312399896"/>
    <n v="39.195999857499899"/>
    <n v="1707370.9242799899"/>
  </r>
  <r>
    <n v="61"/>
    <n v="57"/>
    <x v="2"/>
    <n v="111.572752149999"/>
    <n v="10370.8455983"/>
    <n v="111.572752149999"/>
    <n v="4860089.6431999896"/>
  </r>
  <r>
    <n v="62"/>
    <n v="58"/>
    <x v="2"/>
    <n v="65.943250522499895"/>
    <n v="9848.2368718899907"/>
    <n v="65.943250522499895"/>
    <n v="2872476.5028300001"/>
  </r>
  <r>
    <n v="63"/>
    <n v="59"/>
    <x v="2"/>
    <n v="2.0699009401600001"/>
    <n v="1310.4030609399899"/>
    <n v="2.0699009401600001"/>
    <n v="90164.5242937"/>
  </r>
  <r>
    <n v="64"/>
    <n v="60"/>
    <x v="2"/>
    <n v="17.0021048812999"/>
    <n v="3515.0744992300001"/>
    <n v="17.0021048812999"/>
    <n v="740608.72617699904"/>
  </r>
  <r>
    <n v="65"/>
    <n v="61"/>
    <x v="2"/>
    <n v="46.530411556899899"/>
    <n v="6408.7322030599898"/>
    <n v="46.530411556899899"/>
    <n v="2026856.6199799899"/>
  </r>
  <r>
    <n v="66"/>
    <n v="62"/>
    <x v="2"/>
    <n v="42.024769627399898"/>
    <n v="11159.079285100001"/>
    <n v="42.024769627399898"/>
    <n v="1830591.6425900001"/>
  </r>
  <r>
    <n v="67"/>
    <n v="63"/>
    <x v="2"/>
    <n v="8.6441985672800001"/>
    <n v="2952.8829036799898"/>
    <n v="8.6441985672800001"/>
    <n v="376539.78342200001"/>
  </r>
  <r>
    <n v="68"/>
    <n v="64"/>
    <x v="2"/>
    <n v="95.697098704499894"/>
    <n v="13205.7636034999"/>
    <n v="95.697098704499894"/>
    <n v="4168548.94533"/>
  </r>
  <r>
    <n v="69"/>
    <n v="65"/>
    <x v="2"/>
    <n v="17.2669536551"/>
    <n v="4022.33928594999"/>
    <n v="17.2669536551"/>
    <n v="752145.49263400002"/>
  </r>
  <r>
    <n v="70"/>
    <n v="66"/>
    <x v="2"/>
    <n v="1.90833179167E-3"/>
    <n v="36.491047242500002"/>
    <n v="1.90833179167E-3"/>
    <n v="83.126600314200005"/>
  </r>
  <r>
    <n v="71"/>
    <n v="67"/>
    <x v="2"/>
    <n v="81.479436603300002"/>
    <n v="7970.7978849499896"/>
    <n v="81.479436603300002"/>
    <n v="3549230.0614700001"/>
  </r>
  <r>
    <n v="72"/>
    <n v="68"/>
    <x v="2"/>
    <n v="0.84573613790500002"/>
    <n v="868.10954536500003"/>
    <n v="0.84573613790500002"/>
    <n v="36840.1188081"/>
  </r>
  <r>
    <n v="73"/>
    <n v="69"/>
    <x v="2"/>
    <n v="8.9804322909199996"/>
    <n v="2542.54704562999"/>
    <n v="8.9804322909199996"/>
    <n v="391186.06584200001"/>
  </r>
  <r>
    <n v="74"/>
    <n v="70"/>
    <x v="2"/>
    <n v="9.3307538599599997"/>
    <n v="2525.8545358900001"/>
    <n v="9.3307538599599997"/>
    <n v="406446.012346"/>
  </r>
  <r>
    <n v="75"/>
    <n v="71"/>
    <x v="2"/>
    <n v="23.2298070454999"/>
    <n v="4825.4953390600003"/>
    <n v="23.2298070454999"/>
    <n v="1011886.34733999"/>
  </r>
  <r>
    <n v="76"/>
    <n v="72"/>
    <x v="2"/>
    <n v="1.7419888318100001"/>
    <n v="2390.01918999999"/>
    <n v="1.7419888318100001"/>
    <n v="75880.7299891"/>
  </r>
  <r>
    <n v="77"/>
    <n v="73"/>
    <x v="2"/>
    <n v="4.8660546929699997"/>
    <n v="3839.5657068"/>
    <n v="4.8660546929699997"/>
    <n v="211964.494563999"/>
  </r>
  <r>
    <n v="78"/>
    <n v="74"/>
    <x v="2"/>
    <n v="0.90949196904700003"/>
    <n v="1141.7149552200001"/>
    <n v="0.90949196904700003"/>
    <n v="39617.311702300001"/>
  </r>
  <r>
    <n v="79"/>
    <n v="75"/>
    <x v="2"/>
    <n v="43.1360162183"/>
    <n v="7805.9383689099895"/>
    <n v="43.1360162183"/>
    <n v="1878997.3504600001"/>
  </r>
  <r>
    <n v="80"/>
    <n v="79"/>
    <x v="2"/>
    <n v="82.028578105999898"/>
    <n v="9224.6376842099908"/>
    <n v="82.028578105999898"/>
    <n v="3573150.5696499902"/>
  </r>
  <r>
    <n v="81"/>
    <n v="80"/>
    <x v="2"/>
    <n v="146.957809639"/>
    <n v="14045.544956399899"/>
    <n v="146.957809639"/>
    <n v="6401456.5820000004"/>
  </r>
  <r>
    <n v="82"/>
    <n v="81"/>
    <x v="2"/>
    <n v="6.67087616636E-2"/>
    <n v="215.670446142"/>
    <n v="6.67087616636E-2"/>
    <n v="2905.8220347000001"/>
  </r>
  <r>
    <n v="83"/>
    <n v="82"/>
    <x v="2"/>
    <n v="6.6167647043300004E-3"/>
    <n v="70.3232704087999"/>
    <n v="6.6167647043300004E-3"/>
    <n v="288.22511740999897"/>
  </r>
  <r>
    <n v="84"/>
    <n v="83"/>
    <x v="2"/>
    <n v="8.4974148279199999E-3"/>
    <n v="83.511613435000001"/>
    <n v="8.4974148279199999E-3"/>
    <n v="370.14590942199902"/>
  </r>
  <r>
    <n v="85"/>
    <n v="84"/>
    <x v="2"/>
    <n v="3.3054409641099999E-2"/>
    <n v="179.98946516300001"/>
    <n v="3.3054409641099999E-2"/>
    <n v="1439.8443245200001"/>
  </r>
  <r>
    <n v="86"/>
    <n v="85"/>
    <x v="2"/>
    <n v="3.8110813452E-2"/>
    <n v="167.100715667"/>
    <n v="3.8110813452E-2"/>
    <n v="1660.1003934299899"/>
  </r>
  <r>
    <n v="87"/>
    <n v="86"/>
    <x v="2"/>
    <n v="3.17951785696"/>
    <n v="1700.8192849899899"/>
    <n v="3.17951785696"/>
    <n v="138499.243852999"/>
  </r>
  <r>
    <n v="88"/>
    <n v="87"/>
    <x v="2"/>
    <n v="8.3697005255200005E-2"/>
    <n v="523.56922465000002"/>
    <n v="8.3697005255200005E-2"/>
    <n v="3645.8269657000001"/>
  </r>
  <r>
    <n v="89"/>
    <n v="88"/>
    <x v="2"/>
    <n v="1.44930350806E-2"/>
    <n v="103.009245250999"/>
    <n v="1.44930350806E-2"/>
    <n v="631.314082998"/>
  </r>
  <r>
    <n v="90"/>
    <n v="89"/>
    <x v="2"/>
    <n v="2.3056887338300001E-2"/>
    <n v="125.441443183"/>
    <n v="2.3056887338300001E-2"/>
    <n v="1004.35399474999"/>
  </r>
  <r>
    <n v="91"/>
    <n v="90"/>
    <x v="2"/>
    <n v="1.55022832952E-2"/>
    <n v="104.299396220999"/>
    <n v="1.55022832952E-2"/>
    <n v="675.27675922299898"/>
  </r>
  <r>
    <n v="92"/>
    <n v="91"/>
    <x v="2"/>
    <n v="5.2443742078699999E-2"/>
    <n v="324.31860666599903"/>
    <n v="5.2443742078699999E-2"/>
    <n v="2284.4402673700001"/>
  </r>
  <r>
    <n v="93"/>
    <n v="92"/>
    <x v="2"/>
    <n v="0.10354272285299999"/>
    <n v="333.41446409999901"/>
    <n v="0.10354272285299999"/>
    <n v="4510.3029660399898"/>
  </r>
  <r>
    <n v="94"/>
    <n v="93"/>
    <x v="2"/>
    <n v="0.26265973754299998"/>
    <n v="814.75404649100005"/>
    <n v="0.26265973754299998"/>
    <n v="11441.4124009999"/>
  </r>
  <r>
    <n v="95"/>
    <n v="94"/>
    <x v="2"/>
    <n v="2.5078236535399999E-2"/>
    <n v="194.189435145999"/>
    <n v="2.5078236535399999E-2"/>
    <n v="1092.4036139499899"/>
  </r>
  <r>
    <n v="96"/>
    <n v="95"/>
    <x v="2"/>
    <n v="2.49374269607E-3"/>
    <n v="41.701267614000002"/>
    <n v="2.49374269607E-3"/>
    <n v="108.626997273"/>
  </r>
  <r>
    <n v="97"/>
    <n v="96"/>
    <x v="2"/>
    <n v="0.102010186315"/>
    <n v="367.35795702600001"/>
    <n v="0.102010186315"/>
    <n v="4443.5459411700003"/>
  </r>
  <r>
    <n v="98"/>
    <n v="97"/>
    <x v="2"/>
    <n v="9.2782318175100003E-3"/>
    <n v="80.997471204999897"/>
    <n v="9.2782318175100003E-3"/>
    <n v="404.15816155700003"/>
  </r>
  <r>
    <n v="99"/>
    <n v="98"/>
    <x v="2"/>
    <n v="3.6474370284700001E-3"/>
    <n v="50.7765132571"/>
    <n v="3.6474370284700001E-3"/>
    <n v="158.88172138900001"/>
  </r>
  <r>
    <n v="100"/>
    <n v="99"/>
    <x v="2"/>
    <n v="2.12487329966E-2"/>
    <n v="202.640648378999"/>
    <n v="2.12487329966E-2"/>
    <n v="925.591106255"/>
  </r>
  <r>
    <n v="101"/>
    <n v="100"/>
    <x v="2"/>
    <n v="3.5214220087299998E-2"/>
    <n v="157.10181853700001"/>
    <n v="3.5214220087299998E-2"/>
    <n v="1533.9252913400001"/>
  </r>
  <r>
    <n v="102"/>
    <n v="101"/>
    <x v="2"/>
    <n v="7.0988268517699999E-3"/>
    <n v="71.649758177500004"/>
    <n v="7.0988268517699999E-3"/>
    <n v="309.22366063999903"/>
  </r>
  <r>
    <n v="103"/>
    <n v="102"/>
    <x v="2"/>
    <n v="7.3886761231400002E-3"/>
    <n v="73.372168218100001"/>
    <n v="7.3886761231400002E-3"/>
    <n v="321.84944450099903"/>
  </r>
  <r>
    <n v="104"/>
    <n v="103"/>
    <x v="2"/>
    <n v="3.03586966093E-3"/>
    <n v="46.086921735700003"/>
    <n v="3.03586966093E-3"/>
    <n v="132.241953569"/>
  </r>
  <r>
    <n v="105"/>
    <n v="104"/>
    <x v="2"/>
    <n v="5.0598421545300001E-3"/>
    <n v="61.6487711726"/>
    <n v="5.0598421545300001E-3"/>
    <n v="220.405842847"/>
  </r>
  <r>
    <n v="106"/>
    <n v="105"/>
    <x v="2"/>
    <n v="5.2026083058599997E-3"/>
    <n v="62.1163771537"/>
    <n v="5.2026083058599997E-3"/>
    <n v="226.624711238999"/>
  </r>
  <r>
    <n v="107"/>
    <n v="106"/>
    <x v="2"/>
    <n v="4.7349513928500002E-2"/>
    <n v="221.60665108500001"/>
    <n v="4.7349513928500002E-2"/>
    <n v="2062.53657655999"/>
  </r>
  <r>
    <n v="108"/>
    <n v="107"/>
    <x v="2"/>
    <n v="0.67156600911300002"/>
    <n v="1023.41656946"/>
    <n v="0.67156600911300002"/>
    <n v="29253.2983442"/>
  </r>
  <r>
    <n v="109"/>
    <n v="108"/>
    <x v="2"/>
    <n v="2.84829341842E-2"/>
    <n v="227.909015420999"/>
    <n v="2.84829341842E-2"/>
    <n v="1240.7116507200001"/>
  </r>
  <r>
    <n v="110"/>
    <n v="109"/>
    <x v="2"/>
    <n v="0.101181288351"/>
    <n v="316.04195216900001"/>
    <n v="0.101181288351"/>
    <n v="4407.4392904400001"/>
  </r>
  <r>
    <n v="111"/>
    <n v="110"/>
    <x v="2"/>
    <n v="1.5589418650000001E-2"/>
    <n v="129.174769158"/>
    <n v="1.5589418650000001E-2"/>
    <n v="679.07236025500004"/>
  </r>
  <r>
    <n v="112"/>
    <n v="111"/>
    <x v="2"/>
    <n v="0.29589709036"/>
    <n v="525.02386919299897"/>
    <n v="0.29589709036"/>
    <n v="12889.2256995999"/>
  </r>
  <r>
    <n v="113"/>
    <n v="113"/>
    <x v="2"/>
    <n v="7.0756479490899998E-2"/>
    <n v="349.15198715799897"/>
    <n v="7.0756479490899998E-2"/>
    <n v="3082.1399180899898"/>
  </r>
  <r>
    <n v="114"/>
    <n v="114"/>
    <x v="2"/>
    <n v="4.2730439642E-3"/>
    <n v="56.7281625809999"/>
    <n v="4.2730439642E-3"/>
    <n v="186.133050494999"/>
  </r>
  <r>
    <n v="115"/>
    <n v="115"/>
    <x v="2"/>
    <n v="1.50980461508E-2"/>
    <n v="141.929719167999"/>
    <n v="1.50980461508E-2"/>
    <n v="657.66825969000001"/>
  </r>
  <r>
    <n v="116"/>
    <n v="116"/>
    <x v="2"/>
    <n v="9.4331604812099998E-2"/>
    <n v="354.75539351800001"/>
    <n v="9.4331604812099998E-2"/>
    <n v="4109.0682692999899"/>
  </r>
  <r>
    <n v="117"/>
    <n v="117"/>
    <x v="2"/>
    <n v="1.50010168117E-3"/>
    <n v="35.163387749899897"/>
    <n v="1.50010168117E-3"/>
    <n v="65.344167932900007"/>
  </r>
  <r>
    <n v="118"/>
    <n v="118"/>
    <x v="2"/>
    <n v="2.4339633573300001E-2"/>
    <n v="159.11338806500001"/>
    <n v="2.4339633573300001E-2"/>
    <n v="1060.23019752"/>
  </r>
  <r>
    <n v="119"/>
    <n v="119"/>
    <x v="2"/>
    <n v="1.43436620703E-2"/>
    <n v="147.627276682"/>
    <n v="1.43436620703E-2"/>
    <n v="624.807420761"/>
  </r>
  <r>
    <n v="120"/>
    <n v="120"/>
    <x v="2"/>
    <n v="5.4505511647800001E-2"/>
    <n v="233.512097087"/>
    <n v="5.4505511647800001E-2"/>
    <n v="2374.2505901499899"/>
  </r>
  <r>
    <n v="121"/>
    <n v="121"/>
    <x v="2"/>
    <n v="7.7427279926699996E-2"/>
    <n v="448.31173593099902"/>
    <n v="7.7427279926699996E-2"/>
    <n v="3372.7188225800001"/>
  </r>
  <r>
    <n v="122"/>
    <n v="122"/>
    <x v="2"/>
    <n v="5.7510325125100003E-3"/>
    <n v="70.517901289999898"/>
    <n v="5.7510325125100003E-3"/>
    <n v="250.513974093"/>
  </r>
  <r>
    <n v="123"/>
    <n v="123"/>
    <x v="2"/>
    <n v="7.3154187244200003E-2"/>
    <n v="438.06406993199897"/>
    <n v="7.3154187244200003E-2"/>
    <n v="3186.5836496100001"/>
  </r>
  <r>
    <n v="124"/>
    <n v="124"/>
    <x v="2"/>
    <n v="2.5499808138299999E-2"/>
    <n v="135.158689995"/>
    <n v="2.5499808138299999E-2"/>
    <n v="1110.7671993199899"/>
  </r>
  <r>
    <n v="125"/>
    <n v="125"/>
    <x v="2"/>
    <n v="0.32926488507599999"/>
    <n v="857.43550857499895"/>
    <n v="0.32926488507599999"/>
    <n v="14342.721023"/>
  </r>
  <r>
    <n v="126"/>
    <n v="126"/>
    <x v="2"/>
    <n v="1.2061634317900001"/>
    <n v="1493.67248087999"/>
    <n v="1.2061634317900001"/>
    <n v="52540.268926999903"/>
  </r>
  <r>
    <n v="127"/>
    <n v="127"/>
    <x v="2"/>
    <n v="3.77135027761E-2"/>
    <n v="199.138860413999"/>
    <n v="3.77135027761E-2"/>
    <n v="1642.7936098299899"/>
  </r>
  <r>
    <n v="128"/>
    <n v="128"/>
    <x v="2"/>
    <n v="2.3768025068599999E-2"/>
    <n v="203.078756763"/>
    <n v="2.3768025068599999E-2"/>
    <n v="1035.33103069"/>
  </r>
  <r>
    <n v="129"/>
    <n v="129"/>
    <x v="2"/>
    <n v="0.37561459153100002"/>
    <n v="956.32098885799905"/>
    <n v="0.37561459153100002"/>
    <n v="16361.7061585999"/>
  </r>
  <r>
    <n v="130"/>
    <n v="130"/>
    <x v="2"/>
    <n v="1.8540008245199999E-2"/>
    <n v="113.862356857999"/>
    <n v="1.8540008245199999E-2"/>
    <n v="807.59952866200001"/>
  </r>
  <r>
    <n v="131"/>
    <n v="131"/>
    <x v="2"/>
    <n v="1.35778019997E-2"/>
    <n v="99.305986957200005"/>
    <n v="1.35778019997E-2"/>
    <n v="591.44668926400004"/>
  </r>
  <r>
    <n v="132"/>
    <n v="132"/>
    <x v="2"/>
    <n v="8.4715545247400006E-3"/>
    <n v="78.047910889299899"/>
    <n v="8.4715545247400006E-3"/>
    <n v="369.019438842"/>
  </r>
  <r>
    <n v="133"/>
    <n v="133"/>
    <x v="2"/>
    <n v="1.6251637222100001E-2"/>
    <n v="116.089274578"/>
    <n v="1.6251637222100001E-2"/>
    <n v="707.91848601599895"/>
  </r>
  <r>
    <n v="134"/>
    <n v="134"/>
    <x v="2"/>
    <n v="1.5685767767200001E-2"/>
    <n v="161.104592832999"/>
    <n v="1.5685767767200001E-2"/>
    <n v="683.26931086499906"/>
  </r>
  <r>
    <n v="135"/>
    <n v="135"/>
    <x v="2"/>
    <n v="2.1276717942099999E-2"/>
    <n v="138.507491799999"/>
    <n v="2.1276717942099999E-2"/>
    <n v="926.81012639699895"/>
  </r>
  <r>
    <n v="136"/>
    <n v="136"/>
    <x v="2"/>
    <n v="0.185776842326"/>
    <n v="843.75989237900001"/>
    <n v="0.185776842326"/>
    <n v="8092.4068812400001"/>
  </r>
  <r>
    <n v="137"/>
    <n v="137"/>
    <x v="2"/>
    <n v="5.6980451051600003E-2"/>
    <n v="236.016784744999"/>
    <n v="5.6980451051600003E-2"/>
    <n v="2482.0585195499898"/>
  </r>
  <r>
    <n v="138"/>
    <n v="138"/>
    <x v="2"/>
    <n v="4.6236338130999997E-2"/>
    <n v="224.66163981099899"/>
    <n v="4.6236338130999997E-2"/>
    <n v="2014.04683247"/>
  </r>
  <r>
    <n v="139"/>
    <n v="139"/>
    <x v="2"/>
    <n v="0.12969180291999999"/>
    <n v="563.33226981200005"/>
    <n v="0.12969180291999999"/>
    <n v="5649.3523371299898"/>
  </r>
  <r>
    <n v="140"/>
    <n v="140"/>
    <x v="2"/>
    <n v="5.9707251187299998E-2"/>
    <n v="245.25930815500001"/>
    <n v="5.9707251187299998E-2"/>
    <n v="2600.83745885999"/>
  </r>
  <r>
    <n v="141"/>
    <n v="141"/>
    <x v="2"/>
    <n v="0.76212032650799999"/>
    <n v="966.65630288399905"/>
    <n v="0.76212032650799999"/>
    <n v="33197.828630299897"/>
  </r>
  <r>
    <n v="142"/>
    <n v="142"/>
    <x v="2"/>
    <n v="0.20814079816600001"/>
    <n v="722.59985789200005"/>
    <n v="0.20814079816600001"/>
    <n v="9066.5769025400004"/>
  </r>
  <r>
    <n v="143"/>
    <n v="143"/>
    <x v="2"/>
    <n v="0.113222927798"/>
    <n v="376.56562996899902"/>
    <n v="0.113222927798"/>
    <n v="4931.9710066400003"/>
  </r>
  <r>
    <n v="144"/>
    <n v="144"/>
    <x v="2"/>
    <n v="0.49142059334400001"/>
    <n v="756.53239328999905"/>
    <n v="0.49142059334400001"/>
    <n v="21406.195419700001"/>
  </r>
  <r>
    <n v="145"/>
    <n v="145"/>
    <x v="2"/>
    <n v="6.7503154731899995E-2"/>
    <n v="283.34034605300002"/>
    <n v="6.7503154731899995E-2"/>
    <n v="2940.4256580199899"/>
  </r>
  <r>
    <n v="146"/>
    <n v="1327"/>
    <x v="3"/>
    <n v="2.7255784584900001E-3"/>
    <n v="44.380722839400001"/>
    <n v="2.7255784584900001E-3"/>
    <n v="118.725722752999"/>
  </r>
  <r>
    <n v="147"/>
    <n v="147"/>
    <x v="2"/>
    <n v="4.2924176169200003E-2"/>
    <n v="199.938284111"/>
    <n v="4.2924176169200003E-2"/>
    <n v="1869.7696346499899"/>
  </r>
  <r>
    <n v="148"/>
    <n v="148"/>
    <x v="2"/>
    <n v="5.1135670018300002E-2"/>
    <n v="283.90419282900001"/>
    <n v="5.1135670018300002E-2"/>
    <n v="2227.4608763199899"/>
  </r>
  <r>
    <n v="149"/>
    <n v="149"/>
    <x v="2"/>
    <n v="6.9345594173200006E-2"/>
    <n v="233.113065632999"/>
    <n v="6.9345594173200006E-2"/>
    <n v="3020.6819993700001"/>
  </r>
  <r>
    <n v="150"/>
    <n v="150"/>
    <x v="2"/>
    <n v="0.102534478158"/>
    <n v="323.01224603200001"/>
    <n v="0.102534478158"/>
    <n v="4466.3840032799899"/>
  </r>
  <r>
    <n v="151"/>
    <n v="151"/>
    <x v="2"/>
    <n v="0.13077780291900001"/>
    <n v="587.19049328300002"/>
    <n v="0.13077780291900001"/>
    <n v="5696.6583092000001"/>
  </r>
  <r>
    <n v="152"/>
    <n v="152"/>
    <x v="2"/>
    <n v="7.8968431840699994E-3"/>
    <n v="74.500998012300002"/>
    <n v="7.8968431840699994E-3"/>
    <n v="343.98511319499897"/>
  </r>
  <r>
    <n v="153"/>
    <n v="153"/>
    <x v="2"/>
    <n v="6.2038930552000002E-3"/>
    <n v="68.613902322399895"/>
    <n v="6.2038930552000002E-3"/>
    <n v="270.240500419"/>
  </r>
  <r>
    <n v="154"/>
    <n v="154"/>
    <x v="2"/>
    <n v="0.78374574555800003"/>
    <n v="1573.3332417700001"/>
    <n v="0.78374574555800003"/>
    <n v="34139.828119199898"/>
  </r>
  <r>
    <n v="155"/>
    <n v="155"/>
    <x v="2"/>
    <n v="3.1968952775899999E-2"/>
    <n v="284.06938444100001"/>
    <n v="3.1968952775899999E-2"/>
    <n v="1392.5620126700001"/>
  </r>
  <r>
    <n v="156"/>
    <n v="156"/>
    <x v="2"/>
    <n v="2.7925317949800001E-2"/>
    <n v="172.25276390600001"/>
    <n v="2.7925317949800001E-2"/>
    <n v="1216.42198447999"/>
  </r>
  <r>
    <n v="157"/>
    <n v="157"/>
    <x v="2"/>
    <n v="2.58701994254E-2"/>
    <n v="161.14790503699899"/>
    <n v="2.58701994254E-2"/>
    <n v="1126.9013793700001"/>
  </r>
  <r>
    <n v="158"/>
    <n v="158"/>
    <x v="2"/>
    <n v="5.4624543345099998E-3"/>
    <n v="62.126118135600002"/>
    <n v="5.4624543345099998E-3"/>
    <n v="237.943559026999"/>
  </r>
  <r>
    <n v="159"/>
    <n v="159"/>
    <x v="2"/>
    <n v="3.2201499822100001E-2"/>
    <n v="190.797279943999"/>
    <n v="3.2201499822100001E-2"/>
    <n v="1402.6917218900001"/>
  </r>
  <r>
    <n v="160"/>
    <n v="160"/>
    <x v="2"/>
    <n v="8.0154683547700001E-2"/>
    <n v="398.00653778700001"/>
    <n v="8.0154683547700001E-2"/>
    <n v="3491.52404913999"/>
  </r>
  <r>
    <n v="161"/>
    <n v="161"/>
    <x v="2"/>
    <n v="2.6949774334799999E-2"/>
    <n v="168.794030370999"/>
    <n v="2.6949774334799999E-2"/>
    <n v="1173.9274744199899"/>
  </r>
  <r>
    <n v="162"/>
    <n v="162"/>
    <x v="2"/>
    <n v="4.5817526663700002E-2"/>
    <n v="188.198236605999"/>
    <n v="4.5817526663700002E-2"/>
    <n v="1995.80347783"/>
  </r>
  <r>
    <n v="163"/>
    <n v="163"/>
    <x v="2"/>
    <n v="0.35808694080100001"/>
    <n v="1221.69730712"/>
    <n v="0.35808694080100001"/>
    <n v="15598.204747899899"/>
  </r>
  <r>
    <n v="164"/>
    <n v="164"/>
    <x v="2"/>
    <n v="6.1907035402699997E-2"/>
    <n v="229.85299090999899"/>
    <n v="6.1907035402699997E-2"/>
    <n v="2696.6596758300002"/>
  </r>
  <r>
    <n v="165"/>
    <n v="165"/>
    <x v="2"/>
    <n v="7.9863249292899993E-2"/>
    <n v="294.91315147199902"/>
    <n v="7.9863249292899993E-2"/>
    <n v="3478.8292237400001"/>
  </r>
  <r>
    <n v="166"/>
    <n v="166"/>
    <x v="2"/>
    <n v="7.6498347884400002E-3"/>
    <n v="74.551723485500005"/>
    <n v="7.6498347884400002E-3"/>
    <n v="333.22547049000002"/>
  </r>
  <r>
    <n v="167"/>
    <n v="167"/>
    <x v="2"/>
    <n v="9.9468587519199996E-3"/>
    <n v="83.384522553599894"/>
    <n v="9.9468587519199996E-3"/>
    <n v="433.28343422500001"/>
  </r>
  <r>
    <n v="168"/>
    <n v="168"/>
    <x v="2"/>
    <n v="1.6279418097099999E-2"/>
    <n v="106.797289794999"/>
    <n v="1.6279418097099999E-2"/>
    <n v="709.12861584899895"/>
  </r>
  <r>
    <n v="169"/>
    <n v="169"/>
    <x v="2"/>
    <n v="2.9177412670699999E-2"/>
    <n v="183.154775720999"/>
    <n v="2.9177412670699999E-2"/>
    <n v="1270.9630122799899"/>
  </r>
  <r>
    <n v="170"/>
    <n v="170"/>
    <x v="2"/>
    <n v="1.9577766786000001E-2"/>
    <n v="172.028889257"/>
    <n v="1.9577766786000001E-2"/>
    <n v="852.80411073400001"/>
  </r>
  <r>
    <n v="171"/>
    <n v="171"/>
    <x v="2"/>
    <n v="3.3056246275700002E-2"/>
    <n v="187.756256035999"/>
    <n v="3.3056246275700002E-2"/>
    <n v="1439.9243274"/>
  </r>
  <r>
    <n v="172"/>
    <n v="172"/>
    <x v="2"/>
    <n v="2.6543500012799998E-2"/>
    <n v="180.02249576899899"/>
    <n v="2.6543500012799998E-2"/>
    <n v="1156.23023519"/>
  </r>
  <r>
    <n v="173"/>
    <n v="173"/>
    <x v="2"/>
    <n v="6.5734974850600002E-3"/>
    <n v="81.410730613300004"/>
    <n v="6.5734974850600002E-3"/>
    <n v="286.340404922"/>
  </r>
  <r>
    <n v="174"/>
    <n v="174"/>
    <x v="2"/>
    <n v="5.1612051941199999E-3"/>
    <n v="60.197028746100003"/>
    <n v="5.1612051941199999E-3"/>
    <n v="224.82119899899899"/>
  </r>
  <r>
    <n v="175"/>
    <n v="175"/>
    <x v="2"/>
    <n v="3.1682031298300001E-3"/>
    <n v="47.946943986100003"/>
    <n v="3.1682031298300001E-3"/>
    <n v="138.00637616399899"/>
  </r>
  <r>
    <n v="176"/>
    <n v="176"/>
    <x v="2"/>
    <n v="0.20976172856799999"/>
    <n v="598.22367896499895"/>
    <n v="0.20976172856799999"/>
    <n v="9137.1843476400009"/>
  </r>
  <r>
    <n v="177"/>
    <n v="177"/>
    <x v="2"/>
    <n v="2.6339725195599999E-2"/>
    <n v="142.072580305"/>
    <n v="2.6339725195599999E-2"/>
    <n v="1147.35384045"/>
  </r>
  <r>
    <n v="178"/>
    <n v="178"/>
    <x v="2"/>
    <n v="3.8679406505400002E-3"/>
    <n v="52.0925221874"/>
    <n v="3.8679406505400002E-3"/>
    <n v="168.486820862"/>
  </r>
  <r>
    <n v="179"/>
    <n v="179"/>
    <x v="2"/>
    <n v="3.7590856430700001"/>
    <n v="2064.3607735000001"/>
    <n v="3.7590856430700001"/>
    <n v="163745.11562799901"/>
  </r>
  <r>
    <n v="180"/>
    <n v="180"/>
    <x v="2"/>
    <n v="0.332399640499"/>
    <n v="885.21543293499894"/>
    <n v="0.332399640499"/>
    <n v="14479.270423100001"/>
  </r>
  <r>
    <n v="181"/>
    <n v="181"/>
    <x v="2"/>
    <n v="6.2843614744400006E-2"/>
    <n v="257.48061405200002"/>
    <n v="6.2843614744400006E-2"/>
    <n v="2737.4569083000001"/>
  </r>
  <r>
    <n v="182"/>
    <n v="182"/>
    <x v="2"/>
    <n v="2.14463689308E-2"/>
    <n v="149.601608636999"/>
    <n v="2.14463689308E-2"/>
    <n v="934.20009403200004"/>
  </r>
  <r>
    <n v="183"/>
    <n v="183"/>
    <x v="2"/>
    <n v="3.5591684027199998E-2"/>
    <n v="161.486209715999"/>
    <n v="3.5591684027199998E-2"/>
    <n v="1550.3675541499899"/>
  </r>
  <r>
    <n v="184"/>
    <n v="184"/>
    <x v="2"/>
    <n v="3.1672023424099999E-2"/>
    <n v="170.30580585000001"/>
    <n v="3.1672023424099999E-2"/>
    <n v="1379.6278214599899"/>
  </r>
  <r>
    <n v="185"/>
    <n v="185"/>
    <x v="2"/>
    <n v="1.28262630272E-2"/>
    <n v="95.5838147308"/>
    <n v="1.28262630272E-2"/>
    <n v="558.70978254299905"/>
  </r>
  <r>
    <n v="186"/>
    <n v="186"/>
    <x v="2"/>
    <n v="8.3945561255000002E-3"/>
    <n v="76.612910357299896"/>
    <n v="8.3945561255000002E-3"/>
    <n v="365.66540221799897"/>
  </r>
  <r>
    <n v="187"/>
    <n v="187"/>
    <x v="2"/>
    <n v="0.11556341654299999"/>
    <n v="395.43374379900001"/>
    <n v="0.11556341654299999"/>
    <n v="5033.9222889499897"/>
  </r>
  <r>
    <n v="188"/>
    <n v="188"/>
    <x v="2"/>
    <n v="1.38166952222E-2"/>
    <n v="102.203768515999"/>
    <n v="1.38166952222E-2"/>
    <n v="601.85283633899905"/>
  </r>
  <r>
    <n v="189"/>
    <n v="189"/>
    <x v="2"/>
    <n v="5.0189050020099997E-2"/>
    <n v="240.531923089999"/>
    <n v="5.0189050020099997E-2"/>
    <n v="2186.2262743400001"/>
  </r>
  <r>
    <n v="190"/>
    <n v="190"/>
    <x v="2"/>
    <n v="2.10050294926E-2"/>
    <n v="139.754144287999"/>
    <n v="2.10050294926E-2"/>
    <n v="914.97542473299904"/>
  </r>
  <r>
    <n v="191"/>
    <n v="191"/>
    <x v="2"/>
    <n v="4.4006428698700001E-2"/>
    <n v="246.44909591499899"/>
    <n v="4.4006428698700001E-2"/>
    <n v="1916.91236696999"/>
  </r>
  <r>
    <n v="192"/>
    <n v="192"/>
    <x v="2"/>
    <n v="0.381323714024"/>
    <n v="553.80354448499895"/>
    <n v="0.381323714024"/>
    <n v="16610.394541400001"/>
  </r>
  <r>
    <n v="193"/>
    <n v="193"/>
    <x v="2"/>
    <n v="9.3599213958399999E-3"/>
    <n v="84.623759376400002"/>
    <n v="9.3599213958399999E-3"/>
    <n v="407.71654498200002"/>
  </r>
  <r>
    <n v="194"/>
    <n v="194"/>
    <x v="2"/>
    <n v="0.151929870715"/>
    <n v="417.04460736300001"/>
    <n v="0.151929870715"/>
    <n v="6618.0386965199896"/>
  </r>
  <r>
    <n v="195"/>
    <n v="195"/>
    <x v="2"/>
    <n v="0.105805971143"/>
    <n v="319.54371243299897"/>
    <n v="0.105805971143"/>
    <n v="4608.8896670699896"/>
  </r>
  <r>
    <n v="196"/>
    <n v="196"/>
    <x v="2"/>
    <n v="7.6546520355500001E-3"/>
    <n v="77.271528520000004"/>
    <n v="7.6546520355500001E-3"/>
    <n v="333.43530901700001"/>
  </r>
  <r>
    <n v="197"/>
    <n v="197"/>
    <x v="2"/>
    <n v="9.8188989872000001E-3"/>
    <n v="108.409937017"/>
    <n v="9.8188989872000001E-3"/>
    <n v="427.70952901499902"/>
  </r>
  <r>
    <n v="198"/>
    <n v="198"/>
    <x v="2"/>
    <n v="9.7016441424700006E-2"/>
    <n v="304.62984779999903"/>
    <n v="9.7016441424700006E-2"/>
    <n v="4226.0192847799899"/>
  </r>
  <r>
    <n v="199"/>
    <n v="199"/>
    <x v="2"/>
    <n v="0.21517614086"/>
    <n v="549.99410487399905"/>
    <n v="0.21517614086"/>
    <n v="9373.0352041799906"/>
  </r>
  <r>
    <n v="200"/>
    <n v="200"/>
    <x v="2"/>
    <n v="1.5685184127600001E-2"/>
    <n v="128.504913291999"/>
    <n v="1.5685184127600001E-2"/>
    <n v="683.24388736399897"/>
  </r>
  <r>
    <n v="201"/>
    <n v="201"/>
    <x v="2"/>
    <n v="1.9281235182700002E-2"/>
    <n v="126.743141606999"/>
    <n v="1.9281235182700002E-2"/>
    <n v="839.887245151"/>
  </r>
  <r>
    <n v="202"/>
    <n v="202"/>
    <x v="2"/>
    <n v="1.03438218839E-2"/>
    <n v="84.915042209800006"/>
    <n v="1.03438218839E-2"/>
    <n v="450.57507870900002"/>
  </r>
  <r>
    <n v="203"/>
    <n v="203"/>
    <x v="2"/>
    <n v="2.29855677934E-2"/>
    <n v="136.494878572"/>
    <n v="2.29855677934E-2"/>
    <n v="1001.24732784"/>
  </r>
  <r>
    <n v="204"/>
    <n v="204"/>
    <x v="2"/>
    <n v="4.8194365601600002E-2"/>
    <n v="194.506851535999"/>
    <n v="4.8194365601600002E-2"/>
    <n v="2099.3381686799898"/>
  </r>
  <r>
    <n v="205"/>
    <n v="205"/>
    <x v="2"/>
    <n v="5.7098586807999997E-3"/>
    <n v="65.888589957899896"/>
    <n v="5.7098586807999997E-3"/>
    <n v="248.72044943"/>
  </r>
  <r>
    <n v="206"/>
    <n v="206"/>
    <x v="2"/>
    <n v="5.9854680950200004E-3"/>
    <n v="67.753173240400002"/>
    <n v="5.9854680950200004E-3"/>
    <n v="260.72594724300001"/>
  </r>
  <r>
    <n v="207"/>
    <n v="207"/>
    <x v="2"/>
    <n v="0.110291228277"/>
    <n v="332.18526783800002"/>
    <n v="0.110291228277"/>
    <n v="4804.26668616999"/>
  </r>
  <r>
    <n v="208"/>
    <n v="208"/>
    <x v="2"/>
    <n v="3.46407002772E-3"/>
    <n v="49.1515004695"/>
    <n v="3.46407002772E-3"/>
    <n v="150.894286781999"/>
  </r>
  <r>
    <n v="209"/>
    <n v="209"/>
    <x v="2"/>
    <n v="0.108618935828"/>
    <n v="364.62334751600002"/>
    <n v="0.108618935828"/>
    <n v="4731.4219187600002"/>
  </r>
  <r>
    <n v="210"/>
    <n v="210"/>
    <x v="2"/>
    <n v="2.8170823344499999E-2"/>
    <n v="149.76828233000001"/>
    <n v="2.8170823344499999E-2"/>
    <n v="1227.11615667"/>
  </r>
  <r>
    <n v="211"/>
    <n v="211"/>
    <x v="2"/>
    <n v="1.05704626269E-2"/>
    <n v="87.903801822600002"/>
    <n v="1.05704626269E-2"/>
    <n v="460.44751045399897"/>
  </r>
  <r>
    <n v="212"/>
    <n v="212"/>
    <x v="2"/>
    <n v="0.105911196949"/>
    <n v="350.23719313700002"/>
    <n v="0.105911196949"/>
    <n v="4613.4732852899897"/>
  </r>
  <r>
    <n v="213"/>
    <n v="213"/>
    <x v="2"/>
    <n v="1.6090341810099999E-2"/>
    <n v="110.253499563999"/>
    <n v="1.6090341810099999E-2"/>
    <n v="700.89248553200002"/>
  </r>
  <r>
    <n v="214"/>
    <n v="214"/>
    <x v="2"/>
    <n v="0.144523967112"/>
    <n v="460.27417469800002"/>
    <n v="0.144523967112"/>
    <n v="6295.4388261800004"/>
  </r>
  <r>
    <n v="215"/>
    <n v="215"/>
    <x v="2"/>
    <n v="0.13404693692700001"/>
    <n v="408.58350503600002"/>
    <n v="0.13404693692700001"/>
    <n v="5839.0612163200003"/>
  </r>
  <r>
    <n v="216"/>
    <n v="216"/>
    <x v="2"/>
    <n v="1.0890386932600001E-2"/>
    <n v="95.9688367685999"/>
    <n v="1.0890386932600001E-2"/>
    <n v="474.38335718500002"/>
  </r>
  <r>
    <n v="217"/>
    <n v="217"/>
    <x v="2"/>
    <n v="0.139050798542"/>
    <n v="386.14140109900001"/>
    <n v="0.139050798542"/>
    <n v="6057.0285560399898"/>
  </r>
  <r>
    <n v="218"/>
    <n v="218"/>
    <x v="2"/>
    <n v="0.151006089954"/>
    <n v="383.12566990599902"/>
    <n v="0.151006089954"/>
    <n v="6577.7989676400002"/>
  </r>
  <r>
    <n v="219"/>
    <n v="219"/>
    <x v="2"/>
    <n v="0.87552451062199999"/>
    <n v="2057.9008499699898"/>
    <n v="0.87552451062199999"/>
    <n v="38137.695131899898"/>
  </r>
  <r>
    <n v="220"/>
    <n v="220"/>
    <x v="2"/>
    <n v="0.195245502406"/>
    <n v="881.88428513600002"/>
    <n v="0.195245502406"/>
    <n v="8504.8600662699901"/>
  </r>
  <r>
    <n v="221"/>
    <n v="221"/>
    <x v="2"/>
    <n v="0.108934195321"/>
    <n v="363.10973522299901"/>
    <n v="0.108934195321"/>
    <n v="4745.1545680099898"/>
  </r>
  <r>
    <n v="222"/>
    <n v="222"/>
    <x v="2"/>
    <n v="0.121619779144"/>
    <n v="428.84376783900001"/>
    <n v="0.121619779144"/>
    <n v="5297.73638931"/>
  </r>
  <r>
    <n v="223"/>
    <n v="223"/>
    <x v="2"/>
    <n v="0.60488263797999997"/>
    <n v="1057.58242365"/>
    <n v="0.60488263797999997"/>
    <n v="26348.582315999902"/>
  </r>
  <r>
    <n v="224"/>
    <n v="224"/>
    <x v="2"/>
    <n v="2.6440250284599998E-2"/>
    <n v="139.58552728500001"/>
    <n v="2.6440250284599998E-2"/>
    <n v="1151.73269557"/>
  </r>
  <r>
    <n v="225"/>
    <n v="225"/>
    <x v="2"/>
    <n v="0.34141843177100001"/>
    <n v="726.33336306299896"/>
    <n v="0.34141843177100001"/>
    <n v="14872.127399299899"/>
  </r>
  <r>
    <n v="226"/>
    <n v="226"/>
    <x v="2"/>
    <n v="0.355249992086"/>
    <n v="834.21145785399904"/>
    <n v="0.355249992086"/>
    <n v="15474.627757099899"/>
  </r>
  <r>
    <n v="227"/>
    <n v="227"/>
    <x v="2"/>
    <n v="5.1001552896800001E-2"/>
    <n v="205.856921868"/>
    <n v="5.1001552896800001E-2"/>
    <n v="2221.6187577099899"/>
  </r>
  <r>
    <n v="228"/>
    <n v="228"/>
    <x v="2"/>
    <n v="0.104558699006"/>
    <n v="404.53672770299897"/>
    <n v="0.104558699006"/>
    <n v="4554.5587104099905"/>
  </r>
  <r>
    <n v="229"/>
    <n v="229"/>
    <x v="2"/>
    <n v="6.66600774506E-2"/>
    <n v="330.77489186000003"/>
    <n v="6.66600774506E-2"/>
    <n v="2903.7013589799899"/>
  </r>
  <r>
    <n v="230"/>
    <n v="230"/>
    <x v="2"/>
    <n v="4.4846986264000001E-2"/>
    <n v="213.551434706999"/>
    <n v="4.4846986264000001E-2"/>
    <n v="1953.5269078199899"/>
  </r>
  <r>
    <n v="231"/>
    <n v="231"/>
    <x v="2"/>
    <n v="0.13763513701499999"/>
    <n v="454.33322151900001"/>
    <n v="0.13763513701499999"/>
    <n v="5995.3625866700004"/>
  </r>
  <r>
    <n v="232"/>
    <n v="232"/>
    <x v="2"/>
    <n v="1.9220714038800001E-2"/>
    <n v="119.412538341"/>
    <n v="1.9220714038800001E-2"/>
    <n v="837.25095466699895"/>
  </r>
  <r>
    <n v="233"/>
    <n v="233"/>
    <x v="2"/>
    <n v="2.81624932841E-3"/>
    <n v="44.305041584800001"/>
    <n v="2.81624932841E-3"/>
    <n v="122.675330078"/>
  </r>
  <r>
    <n v="234"/>
    <n v="234"/>
    <x v="2"/>
    <n v="7.2493609993699998E-2"/>
    <n v="227.188254580999"/>
    <n v="7.2493609993699998E-2"/>
    <n v="3157.8090201999898"/>
  </r>
  <r>
    <n v="235"/>
    <n v="235"/>
    <x v="2"/>
    <n v="9.7042085590300003E-2"/>
    <n v="386.30086287799901"/>
    <n v="9.7042085590300003E-2"/>
    <n v="4227.13633939999"/>
  </r>
  <r>
    <n v="236"/>
    <n v="236"/>
    <x v="2"/>
    <n v="7.7955529703200004E-3"/>
    <n v="87.567602478799898"/>
    <n v="7.7955529703200004E-3"/>
    <n v="339.57292926299903"/>
  </r>
  <r>
    <n v="237"/>
    <n v="237"/>
    <x v="2"/>
    <n v="6.4987730484100004E-2"/>
    <n v="283.77646057200002"/>
    <n v="6.4987730484100004E-2"/>
    <n v="2830.85421653"/>
  </r>
  <r>
    <n v="238"/>
    <n v="238"/>
    <x v="2"/>
    <n v="6.5294815718600005E-2"/>
    <n v="248.70404993099899"/>
    <n v="6.5294815718600005E-2"/>
    <n v="2844.2307959599898"/>
  </r>
  <r>
    <n v="239"/>
    <n v="239"/>
    <x v="2"/>
    <n v="1.8063416165400002E-2"/>
    <n v="116.415498428999"/>
    <n v="1.8063416165400002E-2"/>
    <n v="786.83926053499897"/>
  </r>
  <r>
    <n v="240"/>
    <n v="240"/>
    <x v="2"/>
    <n v="6.0997882858699996E-3"/>
    <n v="67.634205912499894"/>
    <n v="6.0997882858699996E-3"/>
    <n v="265.70571490700002"/>
  </r>
  <r>
    <n v="241"/>
    <n v="241"/>
    <x v="2"/>
    <n v="2.8282917414799999E-3"/>
    <n v="46.241542343100001"/>
    <n v="2.8282917414799999E-3"/>
    <n v="123.19989547500001"/>
  </r>
  <r>
    <n v="242"/>
    <n v="242"/>
    <x v="2"/>
    <n v="7.4078857092799997E-3"/>
    <n v="71.905366911499897"/>
    <n v="7.4078857092799997E-3"/>
    <n v="322.68621075800002"/>
  </r>
  <r>
    <n v="243"/>
    <n v="243"/>
    <x v="2"/>
    <n v="8.9122756641799999E-3"/>
    <n v="80.978254649600004"/>
    <n v="8.9122756641799999E-3"/>
    <n v="388.21717511399902"/>
  </r>
  <r>
    <n v="244"/>
    <n v="244"/>
    <x v="2"/>
    <n v="8.5796928883199994E-2"/>
    <n v="311.94363091500003"/>
    <n v="8.5796928883199994E-2"/>
    <n v="3737.2992727699898"/>
  </r>
  <r>
    <n v="245"/>
    <n v="245"/>
    <x v="2"/>
    <n v="2.0535803366699999E-2"/>
    <n v="124.551097185"/>
    <n v="2.0535803366699999E-2"/>
    <n v="894.53601645900005"/>
  </r>
  <r>
    <n v="246"/>
    <n v="246"/>
    <x v="2"/>
    <n v="2.1571033224800001E-2"/>
    <n v="138.03422154200001"/>
    <n v="2.1571033224800001E-2"/>
    <n v="939.63044870099895"/>
  </r>
  <r>
    <n v="247"/>
    <n v="247"/>
    <x v="2"/>
    <n v="0.20783151571899999"/>
    <n v="423.04135702799903"/>
    <n v="0.20783151571899999"/>
    <n v="9053.1046109599902"/>
  </r>
  <r>
    <n v="248"/>
    <n v="248"/>
    <x v="2"/>
    <n v="5.78106051897E-2"/>
    <n v="249.25393543499899"/>
    <n v="5.78106051897E-2"/>
    <n v="2518.2198893200002"/>
  </r>
  <r>
    <n v="249"/>
    <n v="249"/>
    <x v="4"/>
    <n v="0.115687819713"/>
    <n v="294.84593544500001"/>
    <n v="0.115687819713"/>
    <n v="5039.3412700400004"/>
  </r>
  <r>
    <n v="250"/>
    <n v="250"/>
    <x v="4"/>
    <n v="8.40319763197E-3"/>
    <n v="84.144511448100005"/>
    <n v="8.40319763197E-3"/>
    <n v="366.04182450899901"/>
  </r>
  <r>
    <n v="251"/>
    <n v="251"/>
    <x v="4"/>
    <n v="8.6913297221699999"/>
    <n v="3857.9049136799899"/>
    <n v="8.6913297221699999"/>
    <n v="378592.80832000001"/>
  </r>
  <r>
    <n v="252"/>
    <n v="252"/>
    <x v="4"/>
    <n v="1.39400603486E-2"/>
    <n v="112.246412343"/>
    <n v="1.39400603486E-2"/>
    <n v="607.226599706"/>
  </r>
  <r>
    <n v="253"/>
    <n v="253"/>
    <x v="4"/>
    <n v="0.163666170532"/>
    <n v="675.71390038100003"/>
    <n v="0.163666170532"/>
    <n v="7129.2698703799897"/>
  </r>
  <r>
    <n v="254"/>
    <n v="254"/>
    <x v="4"/>
    <n v="1.02433897135"/>
    <n v="1307.84041623999"/>
    <n v="1.02433897135"/>
    <n v="44620.027112399897"/>
  </r>
  <r>
    <n v="255"/>
    <n v="255"/>
    <x v="4"/>
    <n v="29.6725839024"/>
    <n v="4588.0801689399896"/>
    <n v="29.6725839024"/>
    <n v="1292532.5846299899"/>
  </r>
  <r>
    <n v="256"/>
    <n v="256"/>
    <x v="4"/>
    <n v="146.72325948599899"/>
    <n v="10918.551449299899"/>
    <n v="146.72325948599899"/>
    <n v="6391239.6181699904"/>
  </r>
  <r>
    <n v="257"/>
    <n v="257"/>
    <x v="4"/>
    <n v="5.7789625004199996"/>
    <n v="7812.5455881300004"/>
    <n v="5.7789625004199996"/>
    <n v="251730.59959200001"/>
  </r>
  <r>
    <n v="258"/>
    <n v="258"/>
    <x v="4"/>
    <n v="0.63455898266900002"/>
    <n v="787.08083728099905"/>
    <n v="0.63455898266900002"/>
    <n v="27641.2787180999"/>
  </r>
  <r>
    <n v="259"/>
    <n v="259"/>
    <x v="4"/>
    <n v="6.75906667795E-2"/>
    <n v="259.57417230200002"/>
    <n v="6.75906667795E-2"/>
    <n v="2944.2376686699899"/>
  </r>
  <r>
    <n v="260"/>
    <n v="260"/>
    <x v="4"/>
    <n v="1.2272485445200001"/>
    <n v="1798.6034229100001"/>
    <n v="1.2272485445200001"/>
    <n v="53458.732763200002"/>
  </r>
  <r>
    <n v="261"/>
    <n v="261"/>
    <x v="4"/>
    <n v="1.37947875931"/>
    <n v="1602.4830153299899"/>
    <n v="1.37947875931"/>
    <n v="60089.854392399902"/>
  </r>
  <r>
    <n v="262"/>
    <n v="262"/>
    <x v="4"/>
    <n v="9.1406990806200003E-2"/>
    <n v="496.72268533699901"/>
    <n v="9.1406990806200003E-2"/>
    <n v="3981.6725923399899"/>
  </r>
  <r>
    <n v="263"/>
    <n v="263"/>
    <x v="4"/>
    <n v="2.7251386767199999"/>
    <n v="1548.7228674099899"/>
    <n v="2.7251386767199999"/>
    <n v="118706.56593199899"/>
  </r>
  <r>
    <n v="264"/>
    <n v="264"/>
    <x v="4"/>
    <n v="0.25792218117400001"/>
    <n v="427.86222826699901"/>
    <n v="0.25792218117400001"/>
    <n v="11235.045272400001"/>
  </r>
  <r>
    <n v="265"/>
    <n v="265"/>
    <x v="4"/>
    <n v="16.7295696625999"/>
    <n v="3854.4845633899899"/>
    <n v="16.7295696625999"/>
    <n v="728737.13953799906"/>
  </r>
  <r>
    <n v="266"/>
    <n v="266"/>
    <x v="4"/>
    <n v="6.3469148899999994E-2"/>
    <n v="214.750168277"/>
    <n v="6.3469148899999994E-2"/>
    <n v="2764.7050675"/>
  </r>
  <r>
    <n v="267"/>
    <n v="267"/>
    <x v="4"/>
    <n v="6.5988560055899995E-2"/>
    <n v="206.854480139"/>
    <n v="6.5988560055899995E-2"/>
    <n v="2874.45017774999"/>
  </r>
  <r>
    <n v="268"/>
    <n v="268"/>
    <x v="4"/>
    <n v="0.38308452690099998"/>
    <n v="517.43610864899904"/>
    <n v="0.38308452690099998"/>
    <n v="16687.095243700001"/>
  </r>
  <r>
    <n v="269"/>
    <n v="269"/>
    <x v="4"/>
    <n v="0.14054439899000001"/>
    <n v="615.18924374599897"/>
    <n v="0.14054439899000001"/>
    <n v="6122.0895317300001"/>
  </r>
  <r>
    <n v="270"/>
    <n v="270"/>
    <x v="4"/>
    <n v="0.14922537963099999"/>
    <n v="554.13074606400005"/>
    <n v="0.14922537963099999"/>
    <n v="6500.2315348100001"/>
  </r>
  <r>
    <n v="271"/>
    <n v="271"/>
    <x v="4"/>
    <n v="0.29648999489900002"/>
    <n v="545.93820459699896"/>
    <n v="0.29648999489900002"/>
    <n v="12915.0525168"/>
  </r>
  <r>
    <n v="272"/>
    <n v="272"/>
    <x v="4"/>
    <n v="9.5505222903399994E-2"/>
    <n v="581.80639448399904"/>
    <n v="9.5505222903399994E-2"/>
    <n v="4160.1908710199896"/>
  </r>
  <r>
    <n v="273"/>
    <n v="273"/>
    <x v="4"/>
    <n v="0.26894071450899998"/>
    <n v="572.19125533199895"/>
    <n v="0.26894071450899998"/>
    <n v="11715.0106644999"/>
  </r>
  <r>
    <n v="274"/>
    <n v="274"/>
    <x v="4"/>
    <n v="0.116961442464"/>
    <n v="583.57882597900004"/>
    <n v="0.116961442464"/>
    <n v="5094.8200543499897"/>
  </r>
  <r>
    <n v="275"/>
    <n v="275"/>
    <x v="4"/>
    <n v="8.3646295411100002"/>
    <n v="4169.9499190500001"/>
    <n v="8.3646295411100002"/>
    <n v="364361.80535400001"/>
  </r>
  <r>
    <n v="276"/>
    <n v="276"/>
    <x v="4"/>
    <n v="1.3720666402199999"/>
    <n v="1255.67276667999"/>
    <n v="1.3720666402199999"/>
    <n v="59766.983783000003"/>
  </r>
  <r>
    <n v="277"/>
    <n v="277"/>
    <x v="4"/>
    <n v="1.34105490112E-2"/>
    <n v="97.432246047700005"/>
    <n v="1.34105490112E-2"/>
    <n v="584.16117855699895"/>
  </r>
  <r>
    <n v="278"/>
    <n v="278"/>
    <x v="4"/>
    <n v="3.26126547392"/>
    <n v="1678.8247521400001"/>
    <n v="3.26126547392"/>
    <n v="142060.155800999"/>
  </r>
  <r>
    <n v="279"/>
    <n v="279"/>
    <x v="4"/>
    <n v="1.03164113663"/>
    <n v="1117.53076342999"/>
    <n v="1.03164113663"/>
    <n v="44938.108159199903"/>
  </r>
  <r>
    <n v="280"/>
    <n v="280"/>
    <x v="4"/>
    <n v="0.901798525613"/>
    <n v="1461.15036761999"/>
    <n v="0.901798525613"/>
    <n v="39282.186646499897"/>
  </r>
  <r>
    <n v="281"/>
    <n v="281"/>
    <x v="4"/>
    <n v="2.0703152119400001"/>
    <n v="2177.33251552"/>
    <n v="2.0703152119400001"/>
    <n v="90182.569899499897"/>
  </r>
  <r>
    <n v="282"/>
    <n v="282"/>
    <x v="4"/>
    <n v="0.65018922579799998"/>
    <n v="1266.2548566800001"/>
    <n v="0.65018922579799998"/>
    <n v="28322.129385200002"/>
  </r>
  <r>
    <n v="283"/>
    <n v="283"/>
    <x v="4"/>
    <n v="72.364975008000002"/>
    <n v="21077.393734400001"/>
    <n v="72.364975008000002"/>
    <n v="3152205.7024799902"/>
  </r>
  <r>
    <n v="284"/>
    <n v="284"/>
    <x v="4"/>
    <n v="8.9854948974399995E-2"/>
    <n v="413.08140985300003"/>
    <n v="8.9854948974399995E-2"/>
    <n v="3914.0659212700002"/>
  </r>
  <r>
    <n v="285"/>
    <n v="285"/>
    <x v="4"/>
    <n v="1.21193819586"/>
    <n v="2470.6876974299898"/>
    <n v="1.21193819586"/>
    <n v="52791.816641600002"/>
  </r>
  <r>
    <n v="286"/>
    <n v="286"/>
    <x v="4"/>
    <n v="0.89886427572500005"/>
    <n v="839.76008656199895"/>
    <n v="0.89886427572500005"/>
    <n v="39154.3712333"/>
  </r>
  <r>
    <n v="287"/>
    <n v="287"/>
    <x v="4"/>
    <n v="8.4872551607200002"/>
    <n v="3326.5999731699899"/>
    <n v="8.4872551607200002"/>
    <n v="369703.35598300002"/>
  </r>
  <r>
    <n v="288"/>
    <n v="288"/>
    <x v="4"/>
    <n v="0.96033685656300005"/>
    <n v="1359.5722254299901"/>
    <n v="0.96033685656300005"/>
    <n v="41832.106142600001"/>
  </r>
  <r>
    <n v="289"/>
    <n v="289"/>
    <x v="4"/>
    <n v="9.9753318132000004"/>
    <n v="2723.1000492200001"/>
    <n v="9.9753318132000004"/>
    <n v="434523.71568399901"/>
  </r>
  <r>
    <n v="290"/>
    <n v="290"/>
    <x v="4"/>
    <n v="1.4897301012499999"/>
    <n v="2206.8298731599898"/>
    <n v="1.4897301012499999"/>
    <n v="64892.383640899898"/>
  </r>
  <r>
    <n v="291"/>
    <n v="291"/>
    <x v="4"/>
    <n v="1.35010496362"/>
    <n v="1358.34506542999"/>
    <n v="1.35010496362"/>
    <n v="58810.3369714"/>
  </r>
  <r>
    <n v="292"/>
    <n v="292"/>
    <x v="4"/>
    <n v="3.7000276095199999E-2"/>
    <n v="227.955463667999"/>
    <n v="3.7000276095199999E-2"/>
    <n v="1611.7255799899899"/>
  </r>
  <r>
    <n v="293"/>
    <n v="293"/>
    <x v="4"/>
    <n v="6.26592776757"/>
    <n v="5851.1852678599898"/>
    <n v="6.26592776757"/>
    <n v="272942.72178600001"/>
  </r>
  <r>
    <n v="294"/>
    <n v="306"/>
    <x v="4"/>
    <n v="7.2243634179300003"/>
    <n v="9120.1170291199905"/>
    <n v="7.2243634179300003"/>
    <n v="314692.01171599899"/>
  </r>
  <r>
    <n v="295"/>
    <n v="1328"/>
    <x v="3"/>
    <n v="1.12828852139E-2"/>
    <n v="88.904877100600004"/>
    <n v="1.12828852139E-2"/>
    <n v="491.48051424699901"/>
  </r>
  <r>
    <n v="296"/>
    <n v="294"/>
    <x v="4"/>
    <n v="5.0524112265000003"/>
    <n v="3489.8473256500001"/>
    <n v="5.0524112265000003"/>
    <n v="220082.152697999"/>
  </r>
  <r>
    <n v="297"/>
    <n v="295"/>
    <x v="4"/>
    <n v="4.1249271053300003"/>
    <n v="1717.0500649999899"/>
    <n v="4.1249271053300003"/>
    <n v="179681.105979999"/>
  </r>
  <r>
    <n v="298"/>
    <n v="296"/>
    <x v="4"/>
    <n v="80.019930259000006"/>
    <n v="8596.6359084199903"/>
    <n v="80.019930259000006"/>
    <n v="3485654.2194099901"/>
  </r>
  <r>
    <n v="299"/>
    <n v="297"/>
    <x v="4"/>
    <n v="0.35940115394799999"/>
    <n v="503.79486401000003"/>
    <n v="0.35940115394799999"/>
    <n v="15655.4516444"/>
  </r>
  <r>
    <n v="300"/>
    <n v="298"/>
    <x v="4"/>
    <n v="110.250014574999"/>
    <n v="21462.323117799901"/>
    <n v="110.250014574999"/>
    <n v="4802471.4249400003"/>
  </r>
  <r>
    <n v="301"/>
    <n v="299"/>
    <x v="4"/>
    <n v="6.5064869050699997E-2"/>
    <n v="213.91538292000001"/>
    <n v="6.5064869050699997E-2"/>
    <n v="2834.2143592799898"/>
  </r>
  <r>
    <n v="302"/>
    <n v="300"/>
    <x v="4"/>
    <n v="5.6922824684800002"/>
    <n v="3059.5400153599899"/>
    <n v="5.6922824684800002"/>
    <n v="247954.832503999"/>
  </r>
  <r>
    <n v="303"/>
    <n v="301"/>
    <x v="4"/>
    <n v="0.52587911159300005"/>
    <n v="760.84324802699905"/>
    <n v="0.52587911159300005"/>
    <n v="22907.202471399902"/>
  </r>
  <r>
    <n v="304"/>
    <n v="302"/>
    <x v="4"/>
    <n v="6.6593595877000006E-2"/>
    <n v="273.05017557299902"/>
    <n v="6.6593595877000006E-2"/>
    <n v="2900.8054334600001"/>
  </r>
  <r>
    <n v="305"/>
    <n v="303"/>
    <x v="4"/>
    <n v="0.18080493690800001"/>
    <n v="378.42458751300001"/>
    <n v="0.18080493690800001"/>
    <n v="7875.83154852999"/>
  </r>
  <r>
    <n v="306"/>
    <n v="304"/>
    <x v="4"/>
    <n v="2.10739984771"/>
    <n v="3231.4045829299898"/>
    <n v="2.10739984771"/>
    <n v="91797.970172100002"/>
  </r>
  <r>
    <n v="307"/>
    <n v="305"/>
    <x v="4"/>
    <n v="0.28967382947999998"/>
    <n v="738.55070785199905"/>
    <n v="0.28967382947999998"/>
    <n v="12618.141538899899"/>
  </r>
  <r>
    <n v="308"/>
    <n v="330"/>
    <x v="4"/>
    <n v="0.89236396697099996"/>
    <n v="1759.3006718500001"/>
    <n v="0.89236396697099996"/>
    <n v="38871.2189163"/>
  </r>
  <r>
    <n v="309"/>
    <n v="1329"/>
    <x v="3"/>
    <n v="1.2682026505E-3"/>
    <n v="35.5871294324999"/>
    <n v="1.2682026505E-3"/>
    <n v="55.242686472700001"/>
  </r>
  <r>
    <n v="310"/>
    <n v="307"/>
    <x v="4"/>
    <n v="13.3669296546"/>
    <n v="5090.6388350500001"/>
    <n v="13.3669296546"/>
    <n v="582261.12670699903"/>
  </r>
  <r>
    <n v="311"/>
    <n v="308"/>
    <x v="4"/>
    <n v="0.116398815007"/>
    <n v="451.16430200399901"/>
    <n v="0.116398815007"/>
    <n v="5070.3120999599896"/>
  </r>
  <r>
    <n v="312"/>
    <n v="309"/>
    <x v="4"/>
    <n v="1.0018645208400001"/>
    <n v="2324.5196451699899"/>
    <n v="1.0018645208400001"/>
    <n v="43641.043962999902"/>
  </r>
  <r>
    <n v="313"/>
    <n v="310"/>
    <x v="4"/>
    <n v="14.2800777746"/>
    <n v="5123.4747555200001"/>
    <n v="14.2800777746"/>
    <n v="622037.69970500004"/>
  </r>
  <r>
    <n v="314"/>
    <n v="311"/>
    <x v="4"/>
    <n v="0.26146248518499998"/>
    <n v="416.479548389"/>
    <n v="0.26146248518499998"/>
    <n v="11389.2602981"/>
  </r>
  <r>
    <n v="315"/>
    <n v="312"/>
    <x v="4"/>
    <n v="0.132658328352"/>
    <n v="490.468790243"/>
    <n v="0.132658328352"/>
    <n v="5778.5736686399896"/>
  </r>
  <r>
    <n v="316"/>
    <n v="313"/>
    <x v="4"/>
    <n v="6.25524829112"/>
    <n v="6473.3079631600003"/>
    <n v="6.25524829112"/>
    <n v="272477.52564900002"/>
  </r>
  <r>
    <n v="317"/>
    <n v="314"/>
    <x v="4"/>
    <n v="8.1891373596400002E-2"/>
    <n v="424.22857309099902"/>
    <n v="8.1891373596400002E-2"/>
    <n v="3567.1739655199899"/>
  </r>
  <r>
    <n v="318"/>
    <n v="315"/>
    <x v="4"/>
    <n v="1.74869212196"/>
    <n v="2965.7533287599899"/>
    <n v="1.74869212196"/>
    <n v="76172.7241393"/>
  </r>
  <r>
    <n v="319"/>
    <n v="316"/>
    <x v="4"/>
    <n v="0.212820689683"/>
    <n v="386.18377084600002"/>
    <n v="0.212820689683"/>
    <n v="9270.4321608800001"/>
  </r>
  <r>
    <n v="320"/>
    <n v="317"/>
    <x v="4"/>
    <n v="0.202871115799"/>
    <n v="743.515298938"/>
    <n v="0.202871115799"/>
    <n v="8837.0304559199903"/>
  </r>
  <r>
    <n v="321"/>
    <n v="318"/>
    <x v="4"/>
    <n v="28.1563556706"/>
    <n v="5627.2885927099896"/>
    <n v="28.1563556706"/>
    <n v="1226485.9470500001"/>
  </r>
  <r>
    <n v="322"/>
    <n v="319"/>
    <x v="4"/>
    <n v="0.19887430424800001"/>
    <n v="705.68298535700001"/>
    <n v="0.19887430424800001"/>
    <n v="8662.9300397000006"/>
  </r>
  <r>
    <n v="323"/>
    <n v="320"/>
    <x v="4"/>
    <n v="0.25128458335100001"/>
    <n v="522.99838794899904"/>
    <n v="0.25128458335100001"/>
    <n v="10945.912667099899"/>
  </r>
  <r>
    <n v="324"/>
    <n v="321"/>
    <x v="4"/>
    <n v="16.505055490699899"/>
    <n v="3813.6759479100001"/>
    <n v="16.505055490699899"/>
    <n v="718957.34133399895"/>
  </r>
  <r>
    <n v="325"/>
    <n v="322"/>
    <x v="4"/>
    <n v="1.1069530880100001E-2"/>
    <n v="88.957710662899899"/>
    <n v="1.1069530880100001E-2"/>
    <n v="482.18683632900002"/>
  </r>
  <r>
    <n v="326"/>
    <n v="323"/>
    <x v="4"/>
    <n v="1.5905151659700001"/>
    <n v="1175.26502037"/>
    <n v="1.5905151659700001"/>
    <n v="69282.563497299896"/>
  </r>
  <r>
    <n v="327"/>
    <n v="324"/>
    <x v="4"/>
    <n v="0.73041003045999997"/>
    <n v="1313.63514609"/>
    <n v="0.73041003045999997"/>
    <n v="31816.533659000001"/>
  </r>
  <r>
    <n v="328"/>
    <n v="325"/>
    <x v="4"/>
    <n v="1.14103303291"/>
    <n v="1201.2991169100001"/>
    <n v="1.14103303291"/>
    <n v="49703.2000979"/>
  </r>
  <r>
    <n v="329"/>
    <n v="326"/>
    <x v="4"/>
    <n v="0.13900172011699999"/>
    <n v="347.10025486099897"/>
    <n v="0.13900172011699999"/>
    <n v="6054.8907095699897"/>
  </r>
  <r>
    <n v="330"/>
    <n v="327"/>
    <x v="4"/>
    <n v="0.27363102405799999"/>
    <n v="447.33914409099901"/>
    <n v="0.27363102405799999"/>
    <n v="11919.3197304"/>
  </r>
  <r>
    <n v="331"/>
    <n v="328"/>
    <x v="4"/>
    <n v="2.3225897337599999E-2"/>
    <n v="148.248829895"/>
    <n v="2.3225897337599999E-2"/>
    <n v="1011.71604107999"/>
  </r>
  <r>
    <n v="332"/>
    <n v="329"/>
    <x v="4"/>
    <n v="0.19838041071000001"/>
    <n v="387.07181440900001"/>
    <n v="0.19838041071000001"/>
    <n v="8641.4161251900005"/>
  </r>
  <r>
    <n v="333"/>
    <n v="331"/>
    <x v="4"/>
    <n v="2.3696718954799998"/>
    <n v="2996.1123884899898"/>
    <n v="2.3696718954799998"/>
    <n v="103222.494875"/>
  </r>
  <r>
    <n v="334"/>
    <n v="332"/>
    <x v="4"/>
    <n v="0.85992684850199996"/>
    <n v="1278.63070184"/>
    <n v="0.85992684850199996"/>
    <n v="37458.263686400001"/>
  </r>
  <r>
    <n v="335"/>
    <n v="333"/>
    <x v="4"/>
    <n v="2.8484738476199999E-2"/>
    <n v="147.430221066999"/>
    <n v="2.8484738476199999E-2"/>
    <n v="1240.7902450300001"/>
  </r>
  <r>
    <n v="336"/>
    <n v="334"/>
    <x v="4"/>
    <n v="9.2577960018400005E-2"/>
    <n v="321.20339711799897"/>
    <n v="9.2577960018400005E-2"/>
    <n v="4032.6798075500001"/>
  </r>
  <r>
    <n v="337"/>
    <n v="335"/>
    <x v="4"/>
    <n v="0.10384835482800001"/>
    <n v="399.04863890399901"/>
    <n v="0.10384835482800001"/>
    <n v="4523.6162425299899"/>
  </r>
  <r>
    <n v="338"/>
    <n v="336"/>
    <x v="4"/>
    <n v="17.6418032411"/>
    <n v="4926.75023701999"/>
    <n v="17.6418032411"/>
    <n v="768473.87527900003"/>
  </r>
  <r>
    <n v="339"/>
    <n v="337"/>
    <x v="4"/>
    <n v="3.6782910645999999E-2"/>
    <n v="170.68989725500001"/>
    <n v="3.6782910645999999E-2"/>
    <n v="1602.2571788800001"/>
  </r>
  <r>
    <n v="340"/>
    <n v="338"/>
    <x v="4"/>
    <n v="5.81124781986E-2"/>
    <n v="210.48083296600001"/>
    <n v="5.81124781986E-2"/>
    <n v="2531.3694247200001"/>
  </r>
  <r>
    <n v="341"/>
    <n v="339"/>
    <x v="4"/>
    <n v="0.21753396165300001"/>
    <n v="688.06047743600004"/>
    <n v="0.21753396165300001"/>
    <n v="9475.7414683999905"/>
  </r>
  <r>
    <n v="342"/>
    <n v="340"/>
    <x v="4"/>
    <n v="0.69758572343400005"/>
    <n v="740.93371477300002"/>
    <n v="0.69758572343400005"/>
    <n v="30386.7125640999"/>
  </r>
  <r>
    <n v="343"/>
    <n v="341"/>
    <x v="4"/>
    <n v="4.2727708862800001E-2"/>
    <n v="175.013220262999"/>
    <n v="4.2727708862800001E-2"/>
    <n v="1861.2115525900001"/>
  </r>
  <r>
    <n v="344"/>
    <n v="342"/>
    <x v="4"/>
    <n v="0.11509188624400001"/>
    <n v="406.46082602600001"/>
    <n v="0.11509188624400001"/>
    <n v="5013.3825103600002"/>
  </r>
  <r>
    <n v="345"/>
    <n v="343"/>
    <x v="4"/>
    <n v="0.22377881277"/>
    <n v="412.28559592099901"/>
    <n v="0.22377881277"/>
    <n v="9747.7660934499909"/>
  </r>
  <r>
    <n v="346"/>
    <n v="344"/>
    <x v="4"/>
    <n v="9.0017472620299905"/>
    <n v="6473.5956704999899"/>
    <n v="9.0017472620299905"/>
    <n v="392114.54227299901"/>
  </r>
  <r>
    <n v="347"/>
    <n v="345"/>
    <x v="4"/>
    <n v="4.22999655542E-2"/>
    <n v="164.71107771499899"/>
    <n v="4.22999655542E-2"/>
    <n v="1842.5791288200001"/>
  </r>
  <r>
    <n v="348"/>
    <n v="346"/>
    <x v="4"/>
    <n v="8.3236424982100002E-2"/>
    <n v="278.34234243899903"/>
    <n v="8.3236424982100002E-2"/>
    <n v="3625.7641691600002"/>
  </r>
  <r>
    <n v="349"/>
    <n v="347"/>
    <x v="4"/>
    <n v="6.2788080430000004E-2"/>
    <n v="247.20761398299899"/>
    <n v="6.2788080430000004E-2"/>
    <n v="2735.0378430999899"/>
  </r>
  <r>
    <n v="350"/>
    <n v="348"/>
    <x v="4"/>
    <n v="6.8447253054099999"/>
    <n v="6430.3916666900004"/>
    <n v="6.8447253054099999"/>
    <n v="298155.04167900002"/>
  </r>
  <r>
    <n v="351"/>
    <n v="349"/>
    <x v="4"/>
    <n v="0.48402821264599999"/>
    <n v="598.37958222600003"/>
    <n v="0.48402821264599999"/>
    <n v="21084.1846049999"/>
  </r>
  <r>
    <n v="352"/>
    <n v="350"/>
    <x v="4"/>
    <n v="0.203849055512"/>
    <n v="592.43304535200002"/>
    <n v="0.203849055512"/>
    <n v="8879.6293394399909"/>
  </r>
  <r>
    <n v="353"/>
    <n v="351"/>
    <x v="4"/>
    <n v="0.26805178829800003"/>
    <n v="700.82975143199894"/>
    <n v="0.26805178829800003"/>
    <n v="11676.2891944"/>
  </r>
  <r>
    <n v="354"/>
    <n v="352"/>
    <x v="4"/>
    <n v="5.0092541021299999"/>
    <n v="6297.0839789800002"/>
    <n v="5.0092541021299999"/>
    <n v="218202.23587699901"/>
  </r>
  <r>
    <n v="355"/>
    <n v="353"/>
    <x v="4"/>
    <n v="1.3234444889899999"/>
    <n v="974.04886097400004"/>
    <n v="1.3234444889899999"/>
    <n v="57649.011343700004"/>
  </r>
  <r>
    <n v="356"/>
    <n v="354"/>
    <x v="4"/>
    <n v="0.118515426804"/>
    <n v="341.31238023499901"/>
    <n v="0.118515426804"/>
    <n v="5162.5113419600002"/>
  </r>
  <r>
    <n v="357"/>
    <n v="376"/>
    <x v="4"/>
    <n v="72.757596680199896"/>
    <n v="9550.5287493499909"/>
    <n v="72.757596680199896"/>
    <n v="3169308.2341200002"/>
  </r>
  <r>
    <n v="358"/>
    <n v="355"/>
    <x v="4"/>
    <n v="2.0580270483200001"/>
    <n v="1333.74644014"/>
    <n v="2.0580270483200001"/>
    <n v="89647.299637100004"/>
  </r>
  <r>
    <n v="359"/>
    <n v="356"/>
    <x v="4"/>
    <n v="4.3114834248900002E-2"/>
    <n v="270.16117955099901"/>
    <n v="4.3114834248900002E-2"/>
    <n v="1878.0746676599899"/>
  </r>
  <r>
    <n v="360"/>
    <n v="357"/>
    <x v="4"/>
    <n v="2.3794341113800002"/>
    <n v="2102.6555005999899"/>
    <n v="2.3794341113800002"/>
    <n v="103647.735302"/>
  </r>
  <r>
    <n v="361"/>
    <n v="358"/>
    <x v="4"/>
    <n v="0.82412540124900002"/>
    <n v="1215.9781864700001"/>
    <n v="0.82412540124900002"/>
    <n v="35898.758882399903"/>
  </r>
  <r>
    <n v="362"/>
    <n v="359"/>
    <x v="4"/>
    <n v="18.2670212722999"/>
    <n v="5904.5546691500003"/>
    <n v="18.2670212722999"/>
    <n v="795708.26378200005"/>
  </r>
  <r>
    <n v="363"/>
    <n v="360"/>
    <x v="4"/>
    <n v="0.75148494428000001"/>
    <n v="1193.31760465"/>
    <n v="0.75148494428000001"/>
    <n v="32734.553234499901"/>
  </r>
  <r>
    <n v="364"/>
    <n v="361"/>
    <x v="4"/>
    <n v="5.4948895069299999"/>
    <n v="2959.9044062200001"/>
    <n v="5.4948895069299999"/>
    <n v="239356.42949199901"/>
  </r>
  <r>
    <n v="365"/>
    <n v="362"/>
    <x v="4"/>
    <n v="7.7838482233700004E-2"/>
    <n v="314.71896540699902"/>
    <n v="7.7838482233700004E-2"/>
    <n v="3390.63072405"/>
  </r>
  <r>
    <n v="366"/>
    <n v="363"/>
    <x v="4"/>
    <n v="2.06521335943"/>
    <n v="1327.3327583299899"/>
    <n v="2.06521335943"/>
    <n v="89960.334093500001"/>
  </r>
  <r>
    <n v="367"/>
    <n v="364"/>
    <x v="4"/>
    <n v="0.26994430659399998"/>
    <n v="739.51007014699906"/>
    <n v="0.26994430659399998"/>
    <n v="11758.7269593"/>
  </r>
  <r>
    <n v="368"/>
    <n v="365"/>
    <x v="4"/>
    <n v="1.0928214552700001E-2"/>
    <n v="147.49050143400001"/>
    <n v="1.0928214552700001E-2"/>
    <n v="476.03112159199901"/>
  </r>
  <r>
    <n v="369"/>
    <n v="366"/>
    <x v="4"/>
    <n v="4.5505952919699997"/>
    <n v="5464.9525018799995"/>
    <n v="4.5505952919699997"/>
    <n v="198223.13802300001"/>
  </r>
  <r>
    <n v="370"/>
    <n v="367"/>
    <x v="4"/>
    <n v="0.99030936888700005"/>
    <n v="1384.2584255899901"/>
    <n v="0.99030936888700005"/>
    <n v="43137.703560100003"/>
  </r>
  <r>
    <n v="371"/>
    <n v="368"/>
    <x v="4"/>
    <n v="1.1503229395100001"/>
    <n v="2252.55574286"/>
    <n v="1.1503229395100001"/>
    <n v="50107.866814000001"/>
  </r>
  <r>
    <n v="372"/>
    <n v="369"/>
    <x v="4"/>
    <n v="1.9455742645699999E-2"/>
    <n v="185.93950965100001"/>
    <n v="1.9455742645699999E-2"/>
    <n v="847.48875964599904"/>
  </r>
  <r>
    <n v="373"/>
    <n v="370"/>
    <x v="4"/>
    <n v="0.78906343662300005"/>
    <n v="1424.04482914"/>
    <n v="0.78906343662300005"/>
    <n v="34371.465810900001"/>
  </r>
  <r>
    <n v="374"/>
    <n v="371"/>
    <x v="4"/>
    <n v="1.41360841632"/>
    <n v="1852.06062027999"/>
    <n v="1.41360841632"/>
    <n v="61576.536307000002"/>
  </r>
  <r>
    <n v="375"/>
    <n v="372"/>
    <x v="4"/>
    <n v="34.453410906000002"/>
    <n v="9073.0966645299904"/>
    <n v="34.453410906000002"/>
    <n v="1500784.5759099899"/>
  </r>
  <r>
    <n v="376"/>
    <n v="373"/>
    <x v="4"/>
    <n v="6.3963797705400005E-2"/>
    <n v="237.121622231"/>
    <n v="6.3963797705400005E-2"/>
    <n v="2786.25188294999"/>
  </r>
  <r>
    <n v="377"/>
    <n v="374"/>
    <x v="4"/>
    <n v="0.29871985894500003"/>
    <n v="573.06513426699905"/>
    <n v="0.29871985894500003"/>
    <n v="13012.1850068"/>
  </r>
  <r>
    <n v="378"/>
    <n v="375"/>
    <x v="4"/>
    <n v="10.9810231266"/>
    <n v="2766.9091646799902"/>
    <n v="10.9810231266"/>
    <n v="478331.454063999"/>
  </r>
  <r>
    <n v="379"/>
    <n v="377"/>
    <x v="4"/>
    <n v="0.111217234242"/>
    <n v="422.909184901"/>
    <n v="0.111217234242"/>
    <n v="4844.6033446900001"/>
  </r>
  <r>
    <n v="380"/>
    <n v="378"/>
    <x v="4"/>
    <n v="9.3396676679099997"/>
    <n v="3884.3540457200002"/>
    <n v="9.3396676679099997"/>
    <n v="406834.29626799899"/>
  </r>
  <r>
    <n v="381"/>
    <n v="379"/>
    <x v="4"/>
    <n v="36.313717739600001"/>
    <n v="5255.1906941200004"/>
    <n v="36.313717739600001"/>
    <n v="1581819.2174500001"/>
  </r>
  <r>
    <n v="382"/>
    <n v="380"/>
    <x v="4"/>
    <n v="7.0483905490599996"/>
    <n v="4130.7614342999896"/>
    <n v="7.0483905490599996"/>
    <n v="307026.66420900001"/>
  </r>
  <r>
    <n v="383"/>
    <n v="381"/>
    <x v="4"/>
    <n v="4.6355713405300003"/>
    <n v="2240.8721062300001"/>
    <n v="4.6355713405300003"/>
    <n v="201924.679891999"/>
  </r>
  <r>
    <n v="384"/>
    <n v="382"/>
    <x v="4"/>
    <n v="1.2718312753600001"/>
    <n v="1697.0356644200001"/>
    <n v="1.2718312753600001"/>
    <n v="55400.748750799903"/>
  </r>
  <r>
    <n v="385"/>
    <n v="383"/>
    <x v="4"/>
    <n v="4.7170705306200003E-2"/>
    <n v="218.36020228999899"/>
    <n v="4.7170705306200003E-2"/>
    <n v="2054.7477036099899"/>
  </r>
  <r>
    <n v="386"/>
    <n v="384"/>
    <x v="4"/>
    <n v="1.77593121035E-2"/>
    <n v="115.29311989"/>
    <n v="1.77593121035E-2"/>
    <n v="773.59254091900004"/>
  </r>
  <r>
    <n v="387"/>
    <n v="385"/>
    <x v="4"/>
    <n v="1.4419904641200001"/>
    <n v="1383.8579294399899"/>
    <n v="1.4419904641200001"/>
    <n v="62812.853366000003"/>
  </r>
  <r>
    <n v="388"/>
    <n v="386"/>
    <x v="4"/>
    <n v="8.7403589210700003E-2"/>
    <n v="278.12019829899901"/>
    <n v="8.7403589210700003E-2"/>
    <n v="3807.2851169099899"/>
  </r>
  <r>
    <n v="389"/>
    <n v="387"/>
    <x v="4"/>
    <n v="0.411557493858"/>
    <n v="933.48993784200002"/>
    <n v="0.411557493858"/>
    <n v="17927.372724299901"/>
  </r>
  <r>
    <n v="390"/>
    <n v="388"/>
    <x v="4"/>
    <n v="3.2362313307799999"/>
    <n v="1632.46694741999"/>
    <n v="3.2362313307799999"/>
    <n v="140969.672889999"/>
  </r>
  <r>
    <n v="391"/>
    <n v="389"/>
    <x v="4"/>
    <n v="0.22771381016700001"/>
    <n v="373.673760512"/>
    <n v="0.22771381016700001"/>
    <n v="9919.1738937499904"/>
  </r>
  <r>
    <n v="392"/>
    <n v="390"/>
    <x v="4"/>
    <n v="1.5856737017400001E-2"/>
    <n v="108.139025887"/>
    <n v="1.5856737017400001E-2"/>
    <n v="690.71670152599904"/>
  </r>
  <r>
    <n v="393"/>
    <n v="391"/>
    <x v="4"/>
    <n v="25.760053886400001"/>
    <n v="6179.5818459900001"/>
    <n v="25.760053886400001"/>
    <n v="1122103.4588500001"/>
  </r>
  <r>
    <n v="394"/>
    <n v="392"/>
    <x v="4"/>
    <n v="0.66032830709799994"/>
    <n v="1011.48242014"/>
    <n v="0.66032830709799994"/>
    <n v="28763.786000700002"/>
  </r>
  <r>
    <n v="395"/>
    <n v="393"/>
    <x v="4"/>
    <n v="8.5448086045400006E-3"/>
    <n v="78.958269225999899"/>
    <n v="8.5448086045400006E-3"/>
    <n v="372.210373812"/>
  </r>
  <r>
    <n v="396"/>
    <n v="394"/>
    <x v="4"/>
    <n v="6.8799244551899993E-2"/>
    <n v="295.76731987300002"/>
    <n v="6.8799244551899993E-2"/>
    <n v="2996.8831053700001"/>
  </r>
  <r>
    <n v="397"/>
    <n v="395"/>
    <x v="4"/>
    <n v="6.7636119285199996"/>
    <n v="5550.3837253900001"/>
    <n v="6.7636119285199996"/>
    <n v="294621.757115999"/>
  </r>
  <r>
    <n v="398"/>
    <n v="396"/>
    <x v="4"/>
    <n v="0.179339949828"/>
    <n v="492.17705194899901"/>
    <n v="0.179339949828"/>
    <n v="7812.0169670499899"/>
  </r>
  <r>
    <n v="399"/>
    <n v="397"/>
    <x v="4"/>
    <n v="0.75581990186299997"/>
    <n v="1540.66270789999"/>
    <n v="0.75581990186299997"/>
    <n v="32923.383230799896"/>
  </r>
  <r>
    <n v="400"/>
    <n v="398"/>
    <x v="4"/>
    <n v="3.60671691166"/>
    <n v="2626.4949831399899"/>
    <n v="3.60671691166"/>
    <n v="157107.960240999"/>
  </r>
  <r>
    <n v="401"/>
    <n v="399"/>
    <x v="4"/>
    <n v="0.26068811722000002"/>
    <n v="649.92434326199896"/>
    <n v="0.26068811722000002"/>
    <n v="11355.528963700001"/>
  </r>
  <r>
    <n v="402"/>
    <n v="400"/>
    <x v="4"/>
    <n v="1.2179462479200001"/>
    <n v="2206.5815379599899"/>
    <n v="1.2179462479200001"/>
    <n v="53053.526343099897"/>
  </r>
  <r>
    <n v="403"/>
    <n v="401"/>
    <x v="4"/>
    <n v="1.5264920925400001"/>
    <n v="1387.3224777400001"/>
    <n v="1.5264920925400001"/>
    <n v="66493.729573499906"/>
  </r>
  <r>
    <n v="404"/>
    <n v="419"/>
    <x v="4"/>
    <n v="0.39449735852700002"/>
    <n v="866.08262207300004"/>
    <n v="0.39449735852700002"/>
    <n v="17184.236198999901"/>
  </r>
  <r>
    <n v="405"/>
    <n v="420"/>
    <x v="4"/>
    <n v="2.0956346888999999E-2"/>
    <n v="122.166598206"/>
    <n v="2.0956346888999999E-2"/>
    <n v="912.85481886299897"/>
  </r>
  <r>
    <n v="406"/>
    <n v="421"/>
    <x v="4"/>
    <n v="1.0466354915"/>
    <n v="2004.1162531800001"/>
    <n v="1.0466354915"/>
    <n v="45591.259643299898"/>
  </r>
  <r>
    <n v="407"/>
    <n v="422"/>
    <x v="4"/>
    <n v="3.0083494649000002"/>
    <n v="1618.19242174999"/>
    <n v="3.0083494649000002"/>
    <n v="131043.17852"/>
  </r>
  <r>
    <n v="408"/>
    <n v="402"/>
    <x v="4"/>
    <n v="128.17700292000001"/>
    <n v="18869.176283299901"/>
    <n v="128.17700292000001"/>
    <n v="5583367.9136600001"/>
  </r>
  <r>
    <n v="409"/>
    <n v="403"/>
    <x v="4"/>
    <n v="225.36523561800001"/>
    <n v="25586.794328399901"/>
    <n v="225.36523561800001"/>
    <n v="9816870.3959299903"/>
  </r>
  <r>
    <n v="410"/>
    <n v="404"/>
    <x v="4"/>
    <n v="11.798256084"/>
    <n v="5700.4003480299898"/>
    <n v="11.798256084"/>
    <n v="513929.97929099901"/>
  </r>
  <r>
    <n v="411"/>
    <n v="405"/>
    <x v="4"/>
    <n v="2.1247421283299999"/>
    <n v="2925.5556606499899"/>
    <n v="2.1247421283299999"/>
    <n v="92553.396897400002"/>
  </r>
  <r>
    <n v="412"/>
    <n v="406"/>
    <x v="4"/>
    <n v="0.466701964952"/>
    <n v="1099.6135231600001"/>
    <n v="0.466701964952"/>
    <n v="20329.4562756999"/>
  </r>
  <r>
    <n v="413"/>
    <n v="407"/>
    <x v="4"/>
    <n v="9.8041953194600004E-2"/>
    <n v="310.47819065800002"/>
    <n v="9.8041953194600004E-2"/>
    <n v="4270.69039823"/>
  </r>
  <r>
    <n v="414"/>
    <n v="408"/>
    <x v="4"/>
    <n v="2.6495029901999999E-2"/>
    <n v="131.192430965"/>
    <n v="2.6495029901999999E-2"/>
    <n v="1154.1188862500001"/>
  </r>
  <r>
    <n v="415"/>
    <n v="409"/>
    <x v="4"/>
    <n v="0.428805292442"/>
    <n v="611.21294909000005"/>
    <n v="0.428805292442"/>
    <n v="18678.683823300002"/>
  </r>
  <r>
    <n v="416"/>
    <n v="410"/>
    <x v="4"/>
    <n v="7.4969635574599999E-2"/>
    <n v="260.34619232799901"/>
    <n v="7.4969635574599999E-2"/>
    <n v="3265.6642632600001"/>
  </r>
  <r>
    <n v="417"/>
    <n v="411"/>
    <x v="4"/>
    <n v="82.046931987099896"/>
    <n v="8018.3156371799896"/>
    <n v="82.046931987099896"/>
    <n v="3573950.0615099901"/>
  </r>
  <r>
    <n v="418"/>
    <n v="412"/>
    <x v="4"/>
    <n v="0.16092183253100001"/>
    <n v="440.52099578000002"/>
    <n v="0.16092183253100001"/>
    <n v="7009.72698485"/>
  </r>
  <r>
    <n v="419"/>
    <n v="413"/>
    <x v="4"/>
    <n v="0.38798275779399999"/>
    <n v="956.22334668899896"/>
    <n v="0.38798275779399999"/>
    <n v="16900.461328699901"/>
  </r>
  <r>
    <n v="420"/>
    <n v="414"/>
    <x v="4"/>
    <n v="0.94607813161499998"/>
    <n v="1403.83190295999"/>
    <n v="0.94607813161499998"/>
    <n v="41210.998569399897"/>
  </r>
  <r>
    <n v="421"/>
    <n v="415"/>
    <x v="4"/>
    <n v="39.225269331200003"/>
    <n v="6047.3146233500001"/>
    <n v="39.225269331200003"/>
    <n v="1708645.8974599901"/>
  </r>
  <r>
    <n v="422"/>
    <n v="416"/>
    <x v="4"/>
    <n v="0.24311104795999999"/>
    <n v="727.82481848899897"/>
    <n v="0.24311104795999999"/>
    <n v="10589.8748900999"/>
  </r>
  <r>
    <n v="423"/>
    <n v="417"/>
    <x v="4"/>
    <n v="7.8424182238600002"/>
    <n v="2607.1869669900002"/>
    <n v="7.8424182238600002"/>
    <n v="341614.371366999"/>
  </r>
  <r>
    <n v="424"/>
    <n v="418"/>
    <x v="4"/>
    <n v="100.013785666"/>
    <n v="9326.9812985299905"/>
    <n v="100.013785666"/>
    <n v="4356583.0772399902"/>
  </r>
  <r>
    <n v="425"/>
    <n v="1330"/>
    <x v="3"/>
    <n v="8.2922445439599993E-3"/>
    <n v="85.281599460699894"/>
    <n v="8.2922445439599993E-3"/>
    <n v="361.20872750799901"/>
  </r>
  <r>
    <n v="426"/>
    <n v="423"/>
    <x v="4"/>
    <n v="7.9482695265E-2"/>
    <n v="267.618150818"/>
    <n v="7.9482695265E-2"/>
    <n v="3462.2523572499899"/>
  </r>
  <r>
    <n v="427"/>
    <n v="424"/>
    <x v="4"/>
    <n v="1.5088011182500001"/>
    <n v="2432.3878613500001"/>
    <n v="1.5088011182500001"/>
    <n v="65723.113816700003"/>
  </r>
  <r>
    <n v="428"/>
    <n v="425"/>
    <x v="4"/>
    <n v="3.8548751465400002E-2"/>
    <n v="157.59520004500001"/>
    <n v="3.8548751465400002E-2"/>
    <n v="1679.1768972899899"/>
  </r>
  <r>
    <n v="429"/>
    <n v="426"/>
    <x v="4"/>
    <n v="143.459861050999"/>
    <n v="13041.925023100001"/>
    <n v="143.459861050999"/>
    <n v="6249086.5509500001"/>
  </r>
  <r>
    <n v="430"/>
    <n v="427"/>
    <x v="4"/>
    <n v="0.199706005086"/>
    <n v="921.85835886500001"/>
    <n v="0.199706005086"/>
    <n v="8699.1587856200003"/>
  </r>
  <r>
    <n v="431"/>
    <n v="428"/>
    <x v="4"/>
    <n v="2.2737114063599999"/>
    <n v="3594.1435528500001"/>
    <n v="2.2737114063599999"/>
    <n v="99042.472687000001"/>
  </r>
  <r>
    <n v="432"/>
    <n v="429"/>
    <x v="4"/>
    <n v="1.55082647584E-2"/>
    <n v="144.48596118500001"/>
    <n v="1.55082647584E-2"/>
    <n v="675.53731101100004"/>
  </r>
  <r>
    <n v="433"/>
    <n v="430"/>
    <x v="4"/>
    <n v="0.20612102141800001"/>
    <n v="509.44167210799901"/>
    <n v="0.20612102141800001"/>
    <n v="8978.5957771600006"/>
  </r>
  <r>
    <n v="434"/>
    <n v="431"/>
    <x v="4"/>
    <n v="0.22998078389000001"/>
    <n v="721.60064213299904"/>
    <n v="0.22998078389000001"/>
    <n v="10017.922874899899"/>
  </r>
  <r>
    <n v="435"/>
    <n v="432"/>
    <x v="4"/>
    <n v="6.2180679054799999"/>
    <n v="3556.7800076600001"/>
    <n v="6.2180679054799999"/>
    <n v="270857.95452700002"/>
  </r>
  <r>
    <n v="436"/>
    <n v="433"/>
    <x v="4"/>
    <n v="1.8724529190100001"/>
    <n v="1335.7105841800001"/>
    <n v="1.8724529190100001"/>
    <n v="81563.722896499894"/>
  </r>
  <r>
    <n v="437"/>
    <n v="434"/>
    <x v="4"/>
    <n v="2.4340535977200001E-2"/>
    <n v="131.313276948999"/>
    <n v="2.4340535977200001E-2"/>
    <n v="1060.26950566"/>
  </r>
  <r>
    <n v="438"/>
    <n v="435"/>
    <x v="4"/>
    <n v="5.6896441438399998"/>
    <n v="2095.3461033499898"/>
    <n v="5.6896441438399998"/>
    <n v="247839.907539999"/>
  </r>
  <r>
    <n v="439"/>
    <n v="436"/>
    <x v="4"/>
    <n v="7.9387590928400004E-2"/>
    <n v="373.61793009699898"/>
    <n v="7.9387590928400004E-2"/>
    <n v="3458.10962822999"/>
  </r>
  <r>
    <n v="440"/>
    <n v="437"/>
    <x v="4"/>
    <n v="11.361840600500001"/>
    <n v="4405.8068725800003"/>
    <n v="11.361840600500001"/>
    <n v="494919.79687000002"/>
  </r>
  <r>
    <n v="441"/>
    <n v="438"/>
    <x v="4"/>
    <n v="4.5494267860800002E-3"/>
    <n v="65.388151036599893"/>
    <n v="4.5494267860800002E-3"/>
    <n v="198.17223824499899"/>
  </r>
  <r>
    <n v="442"/>
    <n v="439"/>
    <x v="4"/>
    <n v="3.4715807548499997E-2"/>
    <n v="180.76246740600001"/>
    <n v="3.4715807548499997E-2"/>
    <n v="1512.2145276000001"/>
  </r>
  <r>
    <n v="443"/>
    <n v="440"/>
    <x v="4"/>
    <n v="0.16910384474500001"/>
    <n v="504.47501479699901"/>
    <n v="0.16910384474500001"/>
    <n v="7366.1340132300002"/>
  </r>
  <r>
    <n v="444"/>
    <n v="441"/>
    <x v="4"/>
    <n v="0.65805808817900002"/>
    <n v="1692.46037238999"/>
    <n v="0.65805808817900002"/>
    <n v="28664.895659400001"/>
  </r>
  <r>
    <n v="445"/>
    <n v="442"/>
    <x v="4"/>
    <n v="0.231512595445"/>
    <n v="638.059962724"/>
    <n v="0.231512595445"/>
    <n v="10084.6483191999"/>
  </r>
  <r>
    <n v="446"/>
    <n v="443"/>
    <x v="4"/>
    <n v="14.014250154300001"/>
    <n v="3514.1449339000001"/>
    <n v="14.014250154300001"/>
    <n v="610458.29488299903"/>
  </r>
  <r>
    <n v="447"/>
    <n v="444"/>
    <x v="4"/>
    <n v="2.5154551390200002"/>
    <n v="2579.6352001300002"/>
    <n v="2.5154551390200002"/>
    <n v="109572.78756500001"/>
  </r>
  <r>
    <n v="448"/>
    <n v="445"/>
    <x v="4"/>
    <n v="2.1201566358599999"/>
    <n v="1610.1670883700001"/>
    <n v="2.1201566358599999"/>
    <n v="92353.653643700003"/>
  </r>
  <r>
    <n v="449"/>
    <n v="446"/>
    <x v="4"/>
    <n v="2.70982172143"/>
    <n v="2690.9095292299899"/>
    <n v="2.70982172143"/>
    <n v="118039.362020999"/>
  </r>
  <r>
    <n v="450"/>
    <n v="447"/>
    <x v="4"/>
    <n v="1.0495823689199999"/>
    <n v="860.26944727499904"/>
    <n v="1.0495823689199999"/>
    <n v="45719.625110300003"/>
  </r>
  <r>
    <n v="451"/>
    <n v="448"/>
    <x v="4"/>
    <n v="1.9737833491200001"/>
    <n v="1341.5777417199899"/>
    <n v="1.9737833491200001"/>
    <n v="85977.658775300006"/>
  </r>
  <r>
    <n v="452"/>
    <n v="449"/>
    <x v="4"/>
    <n v="9.3685043487899904"/>
    <n v="7018.4389320999899"/>
    <n v="9.3685043487899904"/>
    <n v="408090.417064999"/>
  </r>
  <r>
    <n v="453"/>
    <n v="450"/>
    <x v="4"/>
    <n v="0.21555953973899999"/>
    <n v="624.71731993900005"/>
    <n v="0.21555953973899999"/>
    <n v="9389.7359902299904"/>
  </r>
  <r>
    <n v="454"/>
    <n v="451"/>
    <x v="4"/>
    <n v="6.3330903518200001"/>
    <n v="7828.1543390400002"/>
    <n v="6.3330903518200001"/>
    <n v="275868.31225000002"/>
  </r>
  <r>
    <n v="455"/>
    <n v="452"/>
    <x v="4"/>
    <n v="2.5607779096800001"/>
    <n v="1520.08612175999"/>
    <n v="2.5607779096800001"/>
    <n v="111547.039554"/>
  </r>
  <r>
    <n v="456"/>
    <n v="453"/>
    <x v="4"/>
    <n v="1.5193842713100001"/>
    <n v="1063.02741364999"/>
    <n v="1.5193842713100001"/>
    <n v="66184.114120500002"/>
  </r>
  <r>
    <n v="457"/>
    <n v="454"/>
    <x v="4"/>
    <n v="65.875763556899898"/>
    <n v="7619.1119545399897"/>
    <n v="65.875763556899898"/>
    <n v="2869536.7823800002"/>
  </r>
  <r>
    <n v="458"/>
    <n v="455"/>
    <x v="4"/>
    <n v="4.7195932987000004"/>
    <n v="2195.8923244299899"/>
    <n v="4.7195932987000004"/>
    <n v="205584.66175200001"/>
  </r>
  <r>
    <n v="459"/>
    <n v="456"/>
    <x v="4"/>
    <n v="0.114356532774"/>
    <n v="479.46996543500001"/>
    <n v="0.114356532774"/>
    <n v="4981.3506415800002"/>
  </r>
  <r>
    <n v="460"/>
    <n v="457"/>
    <x v="4"/>
    <n v="62.206876745899898"/>
    <n v="13625.0586237999"/>
    <n v="62.206876745899898"/>
    <n v="2709720.7121399902"/>
  </r>
  <r>
    <n v="461"/>
    <n v="458"/>
    <x v="4"/>
    <n v="0.76438211231999997"/>
    <n v="1544.20029101"/>
    <n v="0.76438211231999997"/>
    <n v="33296.351627800002"/>
  </r>
  <r>
    <n v="462"/>
    <n v="476"/>
    <x v="4"/>
    <n v="0.25357673823799998"/>
    <n v="552.54539966699895"/>
    <n v="0.25357673823799998"/>
    <n v="11045.7585338999"/>
  </r>
  <r>
    <n v="463"/>
    <n v="477"/>
    <x v="4"/>
    <n v="0.19985325504500001"/>
    <n v="637.95659800700003"/>
    <n v="0.19985325504500001"/>
    <n v="8705.5729677800009"/>
  </r>
  <r>
    <n v="464"/>
    <n v="478"/>
    <x v="4"/>
    <n v="9.2843023420400002"/>
    <n v="4080.4908919899899"/>
    <n v="9.2843023420400002"/>
    <n v="404422.59233000001"/>
  </r>
  <r>
    <n v="465"/>
    <n v="479"/>
    <x v="4"/>
    <n v="6.38594766821"/>
    <n v="2706.7460948900002"/>
    <n v="6.38594766821"/>
    <n v="278170.76773999899"/>
  </r>
  <r>
    <n v="466"/>
    <n v="1331"/>
    <x v="3"/>
    <n v="1.40685549146E-2"/>
    <n v="113.551763254999"/>
    <n v="1.40685549146E-2"/>
    <n v="612.82380050799895"/>
  </r>
  <r>
    <n v="467"/>
    <n v="459"/>
    <x v="4"/>
    <n v="47.2280468023"/>
    <n v="21602.1874556"/>
    <n v="47.2280468023"/>
    <n v="2057245.4897"/>
  </r>
  <r>
    <n v="468"/>
    <n v="460"/>
    <x v="4"/>
    <n v="8.6720689848400007E-2"/>
    <n v="308.80689978599901"/>
    <n v="8.6720689848400007E-2"/>
    <n v="3777.5381395700001"/>
  </r>
  <r>
    <n v="469"/>
    <n v="461"/>
    <x v="4"/>
    <n v="0.43600573114899999"/>
    <n v="749.01633465800001"/>
    <n v="0.43600573114899999"/>
    <n v="18992.333680200001"/>
  </r>
  <r>
    <n v="470"/>
    <n v="462"/>
    <x v="4"/>
    <n v="0.57623024772099996"/>
    <n v="928.93765675899897"/>
    <n v="0.57623024772099996"/>
    <n v="25100.489188999902"/>
  </r>
  <r>
    <n v="471"/>
    <n v="463"/>
    <x v="4"/>
    <n v="17.438900875800002"/>
    <n v="5756.2763643199896"/>
    <n v="17.438900875800002"/>
    <n v="759635.48360699904"/>
  </r>
  <r>
    <n v="472"/>
    <n v="464"/>
    <x v="4"/>
    <n v="5.5874784791899996"/>
    <n v="2176.7989759900001"/>
    <n v="5.5874784791899996"/>
    <n v="243389.588989999"/>
  </r>
  <r>
    <n v="473"/>
    <n v="465"/>
    <x v="4"/>
    <n v="0.185883915082"/>
    <n v="592.41098633299896"/>
    <n v="0.185883915082"/>
    <n v="8097.0709517799896"/>
  </r>
  <r>
    <n v="474"/>
    <n v="466"/>
    <x v="4"/>
    <n v="1.9946160724899999"/>
    <n v="1997.8762004099899"/>
    <n v="1.9946160724899999"/>
    <n v="86885.128578200005"/>
  </r>
  <r>
    <n v="475"/>
    <n v="467"/>
    <x v="4"/>
    <n v="11.1442750078999"/>
    <n v="5202.2177377400003"/>
    <n v="11.1442750078999"/>
    <n v="485442.67756199901"/>
  </r>
  <r>
    <n v="476"/>
    <n v="468"/>
    <x v="4"/>
    <n v="7.3596039790799997E-2"/>
    <n v="237.143164377999"/>
    <n v="7.3596039790799997E-2"/>
    <n v="3205.83067002999"/>
  </r>
  <r>
    <n v="477"/>
    <n v="469"/>
    <x v="4"/>
    <n v="0.50679628279900002"/>
    <n v="1175.2152347399899"/>
    <n v="0.50679628279900002"/>
    <n v="22075.957777499902"/>
  </r>
  <r>
    <n v="478"/>
    <n v="470"/>
    <x v="4"/>
    <n v="0.64236930902800005"/>
    <n v="1369.6790976100001"/>
    <n v="0.64236930902800005"/>
    <n v="27981.495173899901"/>
  </r>
  <r>
    <n v="479"/>
    <n v="471"/>
    <x v="4"/>
    <n v="0.932786589231"/>
    <n v="1455.29722207999"/>
    <n v="0.932786589231"/>
    <n v="40632.021297200001"/>
  </r>
  <r>
    <n v="480"/>
    <n v="472"/>
    <x v="4"/>
    <n v="4.7660034817599999E-2"/>
    <n v="194.18187002400001"/>
    <n v="4.7660034817599999E-2"/>
    <n v="2076.0628123400002"/>
  </r>
  <r>
    <n v="481"/>
    <n v="473"/>
    <x v="4"/>
    <n v="0.16245310234099999"/>
    <n v="475.43618439699901"/>
    <n v="0.16245310234099999"/>
    <n v="7076.4288322000002"/>
  </r>
  <r>
    <n v="482"/>
    <n v="474"/>
    <x v="4"/>
    <n v="12.247150445200001"/>
    <n v="4534.3067425600002"/>
    <n v="12.247150445200001"/>
    <n v="533483.73946099903"/>
  </r>
  <r>
    <n v="483"/>
    <n v="475"/>
    <x v="4"/>
    <n v="9.2838688327300005"/>
    <n v="6231.2921210799896"/>
    <n v="9.2838688327300005"/>
    <n v="404403.708736"/>
  </r>
  <r>
    <n v="484"/>
    <n v="480"/>
    <x v="4"/>
    <n v="8.2856786503099994E-2"/>
    <n v="264.08747896699902"/>
    <n v="8.2856786503099994E-2"/>
    <n v="3609.22718291"/>
  </r>
  <r>
    <n v="485"/>
    <n v="481"/>
    <x v="4"/>
    <n v="4.6328887185300003"/>
    <n v="5376.8566881500001"/>
    <n v="4.6328887185300003"/>
    <n v="201807.82534400001"/>
  </r>
  <r>
    <n v="486"/>
    <n v="482"/>
    <x v="4"/>
    <n v="37.4466456225"/>
    <n v="8015.4373744100003"/>
    <n v="37.4466456225"/>
    <n v="1631169.3586299899"/>
  </r>
  <r>
    <n v="487"/>
    <n v="483"/>
    <x v="4"/>
    <n v="0.13816490373199999"/>
    <n v="341.65903594899902"/>
    <n v="0.13816490373199999"/>
    <n v="6018.4391322700003"/>
  </r>
  <r>
    <n v="488"/>
    <n v="484"/>
    <x v="4"/>
    <n v="0.57572226140600002"/>
    <n v="678.61763256400002"/>
    <n v="0.57572226140600002"/>
    <n v="25078.361391800001"/>
  </r>
  <r>
    <n v="489"/>
    <n v="485"/>
    <x v="4"/>
    <n v="1.18628476324"/>
    <n v="935.99982634000003"/>
    <n v="1.18628476324"/>
    <n v="51674.3575901"/>
  </r>
  <r>
    <n v="490"/>
    <n v="486"/>
    <x v="4"/>
    <n v="0.107515510612"/>
    <n v="513.42671922900001"/>
    <n v="0.107515510612"/>
    <n v="4683.3569095499897"/>
  </r>
  <r>
    <n v="491"/>
    <n v="487"/>
    <x v="4"/>
    <n v="5.6008752918399997E-2"/>
    <n v="197.98428238700001"/>
    <n v="5.6008752918399997E-2"/>
    <n v="2439.7315178600002"/>
  </r>
  <r>
    <n v="492"/>
    <n v="488"/>
    <x v="4"/>
    <n v="10.1534632089"/>
    <n v="5881.7782179799897"/>
    <n v="10.1534632089"/>
    <n v="442283.08824599901"/>
  </r>
  <r>
    <n v="493"/>
    <n v="489"/>
    <x v="4"/>
    <n v="0.23798854639600001"/>
    <n v="424.99505279900001"/>
    <n v="0.23798854639600001"/>
    <n v="10366.7396131"/>
  </r>
  <r>
    <n v="494"/>
    <n v="490"/>
    <x v="4"/>
    <n v="12.7926743221"/>
    <n v="4540.3689091899896"/>
    <n v="12.7926743221"/>
    <n v="557246.66448399902"/>
  </r>
  <r>
    <n v="495"/>
    <n v="491"/>
    <x v="4"/>
    <n v="0.17125418688800001"/>
    <n v="438.17722866999901"/>
    <n v="0.17125418688800001"/>
    <n v="7459.80254057"/>
  </r>
  <r>
    <n v="496"/>
    <n v="492"/>
    <x v="4"/>
    <n v="8.8364219372800008"/>
    <n v="3469.1214422600001"/>
    <n v="8.8364219372800008"/>
    <n v="384912.99992700003"/>
  </r>
  <r>
    <n v="497"/>
    <n v="493"/>
    <x v="4"/>
    <n v="0.187492172215"/>
    <n v="541.73896048500001"/>
    <n v="0.187492172215"/>
    <n v="8167.1263528299896"/>
  </r>
  <r>
    <n v="498"/>
    <n v="494"/>
    <x v="4"/>
    <n v="52.804418341199899"/>
    <n v="9202.1621505500007"/>
    <n v="52.804418341199899"/>
    <n v="2300151.2623100001"/>
  </r>
  <r>
    <n v="499"/>
    <n v="495"/>
    <x v="4"/>
    <n v="2.6462325348200002"/>
    <n v="2002.2771846000001"/>
    <n v="2.6462325348200002"/>
    <n v="115269.428136"/>
  </r>
  <r>
    <n v="500"/>
    <n v="496"/>
    <x v="4"/>
    <n v="0.30739667020599998"/>
    <n v="706.40802739299897"/>
    <n v="0.30739667020599998"/>
    <n v="13390.1453942999"/>
  </r>
  <r>
    <n v="501"/>
    <n v="497"/>
    <x v="4"/>
    <n v="4.9496739252299999"/>
    <n v="2955.9027838100001"/>
    <n v="4.9496739252299999"/>
    <n v="215606.933751"/>
  </r>
  <r>
    <n v="502"/>
    <n v="498"/>
    <x v="4"/>
    <n v="1.0842187028900001"/>
    <n v="1451.41498006999"/>
    <n v="1.0842187028900001"/>
    <n v="47228.377786999903"/>
  </r>
  <r>
    <n v="503"/>
    <n v="499"/>
    <x v="4"/>
    <n v="3.8699815776999998E-2"/>
    <n v="219.303641225999"/>
    <n v="3.8699815776999998E-2"/>
    <n v="1685.7572321699899"/>
  </r>
  <r>
    <n v="504"/>
    <n v="500"/>
    <x v="4"/>
    <n v="0.680472105918"/>
    <n v="1332.7394156"/>
    <n v="0.680472105918"/>
    <n v="29641.246367399901"/>
  </r>
  <r>
    <n v="505"/>
    <n v="501"/>
    <x v="4"/>
    <n v="7.6347685757599999"/>
    <n v="3403.8093333100001"/>
    <n v="7.6347685757599999"/>
    <n v="332569.18887900002"/>
  </r>
  <r>
    <n v="506"/>
    <n v="502"/>
    <x v="4"/>
    <n v="21.145072636599899"/>
    <n v="4067.9249608"/>
    <n v="21.145072636599899"/>
    <n v="921075.67974599905"/>
  </r>
  <r>
    <n v="507"/>
    <n v="531"/>
    <x v="4"/>
    <n v="5.4001685636499999E-2"/>
    <n v="230.40916056500001"/>
    <n v="5.4001685636499999E-2"/>
    <n v="2352.30401660999"/>
  </r>
  <r>
    <n v="508"/>
    <n v="532"/>
    <x v="4"/>
    <n v="7.8413941616299998E-2"/>
    <n v="320.80817280100001"/>
    <n v="7.8413941616299998E-2"/>
    <n v="3415.6976342399898"/>
  </r>
  <r>
    <n v="509"/>
    <n v="503"/>
    <x v="4"/>
    <n v="72.717944655699895"/>
    <n v="10558.7959209"/>
    <n v="72.717944655699895"/>
    <n v="3167580.99884"/>
  </r>
  <r>
    <n v="510"/>
    <n v="504"/>
    <x v="4"/>
    <n v="24.599994055900002"/>
    <n v="6551.4026525299896"/>
    <n v="24.599994055900002"/>
    <n v="1071571.45478"/>
  </r>
  <r>
    <n v="511"/>
    <n v="505"/>
    <x v="4"/>
    <n v="1.3464338353900001E-2"/>
    <n v="111.37566144"/>
    <n v="1.3464338353900001E-2"/>
    <n v="586.50423287800004"/>
  </r>
  <r>
    <n v="512"/>
    <n v="506"/>
    <x v="4"/>
    <n v="30.720052752200001"/>
    <n v="8028.9785872100001"/>
    <n v="30.720052752200001"/>
    <n v="1338160.1452299899"/>
  </r>
  <r>
    <n v="513"/>
    <n v="507"/>
    <x v="4"/>
    <n v="10.5888534195999"/>
    <n v="3662.3689490900001"/>
    <n v="10.5888534195999"/>
    <n v="461248.60996500001"/>
  </r>
  <r>
    <n v="514"/>
    <n v="508"/>
    <x v="4"/>
    <n v="9.2845538685700006"/>
    <n v="3295.8583114799899"/>
    <n v="9.2845538685700006"/>
    <n v="404433.54878100002"/>
  </r>
  <r>
    <n v="515"/>
    <n v="509"/>
    <x v="4"/>
    <n v="1.7999071008600001"/>
    <n v="1489.5522171499899"/>
    <n v="1.7999071008600001"/>
    <n v="78403.639699499894"/>
  </r>
  <r>
    <n v="516"/>
    <n v="510"/>
    <x v="4"/>
    <n v="1.8317147679600001"/>
    <n v="1231.68647187999"/>
    <n v="1.8317147679600001"/>
    <n v="79789.176134499896"/>
  </r>
  <r>
    <n v="517"/>
    <n v="511"/>
    <x v="4"/>
    <n v="1.22979291534E-2"/>
    <n v="114.50501682300001"/>
    <n v="1.22979291534E-2"/>
    <n v="535.69565122300003"/>
  </r>
  <r>
    <n v="518"/>
    <n v="512"/>
    <x v="4"/>
    <n v="0.14765167796000001"/>
    <n v="363.80697234899901"/>
    <n v="0.14765167796000001"/>
    <n v="6431.6813656100003"/>
  </r>
  <r>
    <n v="519"/>
    <n v="513"/>
    <x v="4"/>
    <n v="8.6344422144600003E-2"/>
    <n v="517.01114123900004"/>
    <n v="8.6344422144600003E-2"/>
    <n v="3761.1479852299899"/>
  </r>
  <r>
    <n v="520"/>
    <n v="514"/>
    <x v="4"/>
    <n v="1.0178057423"/>
    <n v="1313.3020412200001"/>
    <n v="1.0178057423"/>
    <n v="44335.440793299902"/>
  </r>
  <r>
    <n v="521"/>
    <n v="515"/>
    <x v="4"/>
    <n v="6.8118548642499999E-2"/>
    <n v="217.93111881600001"/>
    <n v="6.8118548642499999E-2"/>
    <n v="2967.2321101399898"/>
  </r>
  <r>
    <n v="522"/>
    <n v="516"/>
    <x v="4"/>
    <n v="0.96762861332899996"/>
    <n v="2003.36720927999"/>
    <n v="0.96762861332899996"/>
    <n v="42149.733797000001"/>
  </r>
  <r>
    <n v="523"/>
    <n v="517"/>
    <x v="4"/>
    <n v="4.8700134804699999"/>
    <n v="1989.28153234"/>
    <n v="4.8700134804699999"/>
    <n v="212136.938660999"/>
  </r>
  <r>
    <n v="524"/>
    <n v="518"/>
    <x v="4"/>
    <n v="0.204454631419"/>
    <n v="512.62186452900005"/>
    <n v="0.204454631419"/>
    <n v="8906.0081195900002"/>
  </r>
  <r>
    <n v="525"/>
    <n v="519"/>
    <x v="4"/>
    <n v="2.0840157765600002E-2"/>
    <n v="131.629832370999"/>
    <n v="2.0840157765600002E-2"/>
    <n v="907.79364089499904"/>
  </r>
  <r>
    <n v="526"/>
    <n v="520"/>
    <x v="4"/>
    <n v="45.2301952069"/>
    <n v="8291.1342597999901"/>
    <n v="45.2301952069"/>
    <n v="1970219.4223100001"/>
  </r>
  <r>
    <n v="527"/>
    <n v="521"/>
    <x v="4"/>
    <n v="0.54311545039999998"/>
    <n v="850.95248449799897"/>
    <n v="0.54311545039999998"/>
    <n v="23658.014385499901"/>
  </r>
  <r>
    <n v="528"/>
    <n v="522"/>
    <x v="4"/>
    <n v="2.1030425733799998"/>
    <n v="1532.4597187500001"/>
    <n v="2.1030425733799998"/>
    <n v="91608.168063499907"/>
  </r>
  <r>
    <n v="529"/>
    <n v="523"/>
    <x v="4"/>
    <n v="1.36100968787"/>
    <n v="1391.1378897100001"/>
    <n v="1.36100968787"/>
    <n v="59285.344861999904"/>
  </r>
  <r>
    <n v="530"/>
    <n v="524"/>
    <x v="4"/>
    <n v="1.5263520964999999"/>
    <n v="1376.7127805499899"/>
    <n v="1.5263520964999999"/>
    <n v="66487.631370200004"/>
  </r>
  <r>
    <n v="531"/>
    <n v="525"/>
    <x v="4"/>
    <n v="2.5834743955899998E-2"/>
    <n v="208.953403511999"/>
    <n v="2.5834743955899998E-2"/>
    <n v="1125.35694598999"/>
  </r>
  <r>
    <n v="532"/>
    <n v="526"/>
    <x v="4"/>
    <n v="4.5711389744900002"/>
    <n v="2974.8560697799899"/>
    <n v="4.5711389744900002"/>
    <n v="199118.01725699901"/>
  </r>
  <r>
    <n v="533"/>
    <n v="527"/>
    <x v="4"/>
    <n v="1.37563225964E-2"/>
    <n v="144.61541585000001"/>
    <n v="1.37563225964E-2"/>
    <n v="599.22301536899897"/>
  </r>
  <r>
    <n v="534"/>
    <n v="528"/>
    <x v="4"/>
    <n v="0.14949613793399999"/>
    <n v="427.157585428"/>
    <n v="0.14949613793399999"/>
    <n v="6512.0257210099899"/>
  </r>
  <r>
    <n v="535"/>
    <n v="529"/>
    <x v="4"/>
    <n v="0.35108455686599999"/>
    <n v="866.45475798699897"/>
    <n v="0.35108455686599999"/>
    <n v="15293.182124999899"/>
  </r>
  <r>
    <n v="536"/>
    <n v="530"/>
    <x v="4"/>
    <n v="5.9399656365199997E-2"/>
    <n v="296.50603282100002"/>
    <n v="5.9399656365199997E-2"/>
    <n v="2587.43868148"/>
  </r>
  <r>
    <n v="537"/>
    <n v="533"/>
    <x v="4"/>
    <n v="8.1008172865400005E-2"/>
    <n v="284.67027706200003"/>
    <n v="8.1008172865400005E-2"/>
    <n v="3528.7018949799899"/>
  </r>
  <r>
    <n v="538"/>
    <n v="534"/>
    <x v="4"/>
    <n v="5.3906449594400003"/>
    <n v="2176.4191017100002"/>
    <n v="5.3906449594400003"/>
    <n v="234815.555167999"/>
  </r>
  <r>
    <n v="539"/>
    <n v="535"/>
    <x v="4"/>
    <n v="5.1969286185000003"/>
    <n v="2078.0883793899902"/>
    <n v="5.1969286185000003"/>
    <n v="226377.305109999"/>
  </r>
  <r>
    <n v="540"/>
    <n v="536"/>
    <x v="4"/>
    <n v="0.31504399994100002"/>
    <n v="513.91706931099895"/>
    <n v="0.31504399994100002"/>
    <n v="13723.261744199899"/>
  </r>
  <r>
    <n v="541"/>
    <n v="537"/>
    <x v="4"/>
    <n v="0.13587582968100001"/>
    <n v="584.43750566799895"/>
    <n v="0.13587582968100001"/>
    <n v="5918.7274660499897"/>
  </r>
  <r>
    <n v="542"/>
    <n v="538"/>
    <x v="4"/>
    <n v="7.6143418894400003"/>
    <n v="5156.9833418099897"/>
    <n v="7.6143418894400003"/>
    <n v="331679.40598199901"/>
  </r>
  <r>
    <n v="543"/>
    <n v="539"/>
    <x v="4"/>
    <n v="4.0339297967499999"/>
    <n v="4628.7084078199896"/>
    <n v="4.0339297967499999"/>
    <n v="175717.27907499901"/>
  </r>
  <r>
    <n v="544"/>
    <n v="540"/>
    <x v="4"/>
    <n v="0.32136740245200002"/>
    <n v="639.46910020500002"/>
    <n v="0.32136740245200002"/>
    <n v="13998.7080561"/>
  </r>
  <r>
    <n v="545"/>
    <n v="541"/>
    <x v="4"/>
    <n v="1.7901516425399999"/>
    <n v="2225.7603328499899"/>
    <n v="1.7901516425399999"/>
    <n v="77978.693636199896"/>
  </r>
  <r>
    <n v="546"/>
    <n v="542"/>
    <x v="4"/>
    <n v="0.91448827293599999"/>
    <n v="866.02148171399904"/>
    <n v="0.91448827293599999"/>
    <n v="39834.949829600002"/>
  </r>
  <r>
    <n v="547"/>
    <n v="543"/>
    <x v="4"/>
    <n v="0.99041740656400001"/>
    <n v="971.55507009799896"/>
    <n v="0.99041740656400001"/>
    <n v="43142.409659199897"/>
  </r>
  <r>
    <n v="548"/>
    <n v="544"/>
    <x v="4"/>
    <n v="1.1068454626199999"/>
    <n v="2418.48975947999"/>
    <n v="1.1068454626199999"/>
    <n v="48213.995494100003"/>
  </r>
  <r>
    <n v="549"/>
    <n v="545"/>
    <x v="4"/>
    <n v="0.79084397500699999"/>
    <n v="1199.7612956099899"/>
    <n v="0.79084397500699999"/>
    <n v="34449.025755499897"/>
  </r>
  <r>
    <n v="550"/>
    <n v="546"/>
    <x v="4"/>
    <n v="2.6543959450200001E-2"/>
    <n v="140.29818968000001"/>
    <n v="2.6543959450200001E-2"/>
    <n v="1156.2502484500001"/>
  </r>
  <r>
    <n v="551"/>
    <n v="547"/>
    <x v="4"/>
    <n v="1.7194868262599999E-2"/>
    <n v="148.77099509600001"/>
    <n v="1.7194868262599999E-2"/>
    <n v="749.00546531800001"/>
  </r>
  <r>
    <n v="552"/>
    <n v="548"/>
    <x v="4"/>
    <n v="0.12284484686699999"/>
    <n v="362.23525299599902"/>
    <n v="0.12284484686699999"/>
    <n v="5351.1001251999896"/>
  </r>
  <r>
    <n v="553"/>
    <n v="549"/>
    <x v="4"/>
    <n v="8.4723872666200002"/>
    <n v="5202.0273579599898"/>
    <n v="8.4723872666200002"/>
    <n v="369055.71310599899"/>
  </r>
  <r>
    <n v="554"/>
    <n v="550"/>
    <x v="4"/>
    <n v="0.131922431024"/>
    <n v="305.65729724999898"/>
    <n v="0.131922431024"/>
    <n v="5746.5181086900002"/>
  </r>
  <r>
    <n v="555"/>
    <n v="551"/>
    <x v="4"/>
    <n v="4.8376120600000003E-2"/>
    <n v="238.05160512800001"/>
    <n v="4.8376120600000003E-2"/>
    <n v="2107.25538439"/>
  </r>
  <r>
    <n v="556"/>
    <n v="552"/>
    <x v="4"/>
    <n v="10.484772101800001"/>
    <n v="4145.1566573700002"/>
    <n v="10.484772101800001"/>
    <n v="456714.84588999901"/>
  </r>
  <r>
    <n v="557"/>
    <n v="553"/>
    <x v="4"/>
    <n v="58.580196367299898"/>
    <n v="7669.14986632"/>
    <n v="58.580196367299898"/>
    <n v="2551743.1467599901"/>
  </r>
  <r>
    <n v="558"/>
    <n v="554"/>
    <x v="4"/>
    <n v="1.79310147565E-2"/>
    <n v="114.028235754999"/>
    <n v="1.79310147565E-2"/>
    <n v="781.071878631"/>
  </r>
  <r>
    <n v="559"/>
    <n v="555"/>
    <x v="4"/>
    <n v="0.40559132726899999"/>
    <n v="588.51116012199896"/>
    <n v="0.40559132726899999"/>
    <n v="17667.4875452999"/>
  </r>
  <r>
    <n v="560"/>
    <n v="556"/>
    <x v="4"/>
    <n v="0.23595444279300001"/>
    <n v="416.59232808299902"/>
    <n v="0.23595444279300001"/>
    <n v="10278.134415799899"/>
  </r>
  <r>
    <n v="561"/>
    <n v="557"/>
    <x v="4"/>
    <n v="0.10418782920399999"/>
    <n v="316.69478440500001"/>
    <n v="0.10418782920399999"/>
    <n v="4538.40368596999"/>
  </r>
  <r>
    <n v="562"/>
    <n v="558"/>
    <x v="4"/>
    <n v="0.92934993434099999"/>
    <n v="2244.5597806000001"/>
    <n v="0.92934993434099999"/>
    <n v="40482.321209100002"/>
  </r>
  <r>
    <n v="563"/>
    <n v="559"/>
    <x v="4"/>
    <n v="0.52012352421800001"/>
    <n v="968.87744991600005"/>
    <n v="0.52012352421800001"/>
    <n v="22656.490087599901"/>
  </r>
  <r>
    <n v="564"/>
    <n v="560"/>
    <x v="4"/>
    <n v="0.21975598640300001"/>
    <n v="399.08903562299901"/>
    <n v="0.21975598640300001"/>
    <n v="9572.5324773499906"/>
  </r>
  <r>
    <n v="565"/>
    <n v="561"/>
    <x v="4"/>
    <n v="0.64490134143800004"/>
    <n v="1657.5142656999899"/>
    <n v="0.64490134143800004"/>
    <n v="28091.7900673"/>
  </r>
  <r>
    <n v="566"/>
    <n v="562"/>
    <x v="4"/>
    <n v="2.6208619762900001"/>
    <n v="1648.8958762499899"/>
    <n v="2.6208619762900001"/>
    <n v="114164.29102800001"/>
  </r>
  <r>
    <n v="567"/>
    <n v="563"/>
    <x v="4"/>
    <n v="6.6379074416300005E-2"/>
    <n v="298.12608326499901"/>
    <n v="6.6379074416300005E-2"/>
    <n v="2891.4609161799899"/>
  </r>
  <r>
    <n v="568"/>
    <n v="564"/>
    <x v="4"/>
    <n v="0.244358642199"/>
    <n v="431.92212709599897"/>
    <n v="0.244358642199"/>
    <n v="10644.219877199899"/>
  </r>
  <r>
    <n v="569"/>
    <n v="565"/>
    <x v="4"/>
    <n v="0.34720141127699999"/>
    <n v="786.17825299000003"/>
    <n v="0.34720141127699999"/>
    <n v="15124.0329786"/>
  </r>
  <r>
    <n v="570"/>
    <n v="566"/>
    <x v="4"/>
    <n v="0.19093348259599999"/>
    <n v="370.13158063600002"/>
    <n v="0.19093348259599999"/>
    <n v="8317.0292338300005"/>
  </r>
  <r>
    <n v="571"/>
    <n v="567"/>
    <x v="4"/>
    <n v="6.3165926024300001"/>
    <n v="3592.4734921700001"/>
    <n v="6.3165926024300001"/>
    <n v="275149.67316000001"/>
  </r>
  <r>
    <n v="572"/>
    <n v="568"/>
    <x v="4"/>
    <n v="1.41951837548"/>
    <n v="1068.2490447600001"/>
    <n v="1.41951837548"/>
    <n v="61833.973099399896"/>
  </r>
  <r>
    <n v="573"/>
    <n v="569"/>
    <x v="4"/>
    <n v="1.02791341507E-2"/>
    <n v="138.53120324700001"/>
    <n v="1.02791341507E-2"/>
    <n v="447.75729219900001"/>
  </r>
  <r>
    <n v="574"/>
    <n v="570"/>
    <x v="4"/>
    <n v="0.410166409791"/>
    <n v="1209.8743230499899"/>
    <n v="0.410166409791"/>
    <n v="17866.777343500002"/>
  </r>
  <r>
    <n v="575"/>
    <n v="571"/>
    <x v="4"/>
    <n v="127.550575628999"/>
    <n v="11718.804637400001"/>
    <n v="127.550575628999"/>
    <n v="5556080.8500199895"/>
  </r>
  <r>
    <n v="576"/>
    <n v="572"/>
    <x v="4"/>
    <n v="0.29203067667400001"/>
    <n v="486.90265431599897"/>
    <n v="0.29203067667400001"/>
    <n v="12720.805393099899"/>
  </r>
  <r>
    <n v="577"/>
    <n v="573"/>
    <x v="4"/>
    <n v="8.0809390656800002E-3"/>
    <n v="76.738887091999899"/>
    <n v="8.0809390656800002E-3"/>
    <n v="352.00429771199902"/>
  </r>
  <r>
    <n v="578"/>
    <n v="574"/>
    <x v="4"/>
    <n v="0.16446744639700001"/>
    <n v="677.07208998600004"/>
    <n v="0.16446744639700001"/>
    <n v="7164.1733092200002"/>
  </r>
  <r>
    <n v="579"/>
    <n v="575"/>
    <x v="4"/>
    <n v="5.1686976906500003E-2"/>
    <n v="244.54545198700001"/>
    <n v="5.1686976906500003E-2"/>
    <n v="2251.4757083999898"/>
  </r>
  <r>
    <n v="580"/>
    <n v="576"/>
    <x v="4"/>
    <n v="1.13185916667E-2"/>
    <n v="127.550752606"/>
    <n v="1.13185916667E-2"/>
    <n v="493.03588059499901"/>
  </r>
  <r>
    <n v="581"/>
    <n v="577"/>
    <x v="4"/>
    <n v="0.201679492456"/>
    <n v="514.46688885100002"/>
    <n v="0.201679492456"/>
    <n v="8785.1235503900007"/>
  </r>
  <r>
    <n v="582"/>
    <n v="578"/>
    <x v="4"/>
    <n v="0.55810862808299999"/>
    <n v="635.01876976100004"/>
    <n v="0.55810862808299999"/>
    <n v="24311.1145953999"/>
  </r>
  <r>
    <n v="583"/>
    <n v="579"/>
    <x v="4"/>
    <n v="0.24979483008299999"/>
    <n v="639.56299472700005"/>
    <n v="0.24979483008299999"/>
    <n v="10881.0192736999"/>
  </r>
  <r>
    <n v="584"/>
    <n v="580"/>
    <x v="4"/>
    <n v="0.96155506939699997"/>
    <n v="1315.04186817"/>
    <n v="0.96155506939699997"/>
    <n v="41885.171280100003"/>
  </r>
  <r>
    <n v="585"/>
    <n v="581"/>
    <x v="4"/>
    <n v="26.619773385999899"/>
    <n v="4688.7220078800001"/>
    <n v="26.619773385999899"/>
    <n v="1159552.69047"/>
  </r>
  <r>
    <n v="586"/>
    <n v="582"/>
    <x v="4"/>
    <n v="0.51661769633800003"/>
    <n v="623.13452264600005"/>
    <n v="0.51661769633800003"/>
    <n v="22503.7768370999"/>
  </r>
  <r>
    <n v="587"/>
    <n v="583"/>
    <x v="4"/>
    <n v="2.2768348600200002E-2"/>
    <n v="151.538844635999"/>
    <n v="2.2768348600200002E-2"/>
    <n v="991.78529803100002"/>
  </r>
  <r>
    <n v="588"/>
    <n v="584"/>
    <x v="4"/>
    <n v="4.4135943928900002E-2"/>
    <n v="255.116000001999"/>
    <n v="4.4135943928900002E-2"/>
    <n v="1922.5540270599899"/>
  </r>
  <r>
    <n v="589"/>
    <n v="585"/>
    <x v="4"/>
    <n v="1.12536576869"/>
    <n v="1187.6767092800001"/>
    <n v="1.12536576869"/>
    <n v="49020.736799400001"/>
  </r>
  <r>
    <n v="590"/>
    <n v="586"/>
    <x v="4"/>
    <n v="0.14208054779900001"/>
    <n v="445.726793122"/>
    <n v="0.14208054779900001"/>
    <n v="6189.0039053999899"/>
  </r>
  <r>
    <n v="591"/>
    <n v="606"/>
    <x v="4"/>
    <n v="5.85726500774E-3"/>
    <n v="74.025944211600006"/>
    <n v="5.85726500774E-3"/>
    <n v="255.141443229999"/>
  </r>
  <r>
    <n v="592"/>
    <n v="1417"/>
    <x v="3"/>
    <n v="1.3797718568599999E-2"/>
    <n v="170.26248795199899"/>
    <n v="1.3797718568599999E-2"/>
    <n v="601.02621658800001"/>
  </r>
  <r>
    <n v="593"/>
    <n v="587"/>
    <x v="4"/>
    <n v="5.1899578938299999"/>
    <n v="6152.6738536399898"/>
    <n v="5.1899578938299999"/>
    <n v="226073.661563"/>
  </r>
  <r>
    <n v="594"/>
    <n v="588"/>
    <x v="4"/>
    <n v="5.5928756816899998"/>
    <n v="6674.3911924699896"/>
    <n v="5.5928756816899998"/>
    <n v="243624.69019600001"/>
  </r>
  <r>
    <n v="595"/>
    <n v="589"/>
    <x v="4"/>
    <n v="0.85612473197200001"/>
    <n v="1236.0552794499899"/>
    <n v="0.85612473197200001"/>
    <n v="37292.644152200002"/>
  </r>
  <r>
    <n v="596"/>
    <n v="590"/>
    <x v="4"/>
    <n v="0.58880183432300004"/>
    <n v="1132.04040392"/>
    <n v="0.58880183432300004"/>
    <n v="25648.105310599902"/>
  </r>
  <r>
    <n v="597"/>
    <n v="591"/>
    <x v="4"/>
    <n v="0.32601858137"/>
    <n v="470.56585388000002"/>
    <n v="0.32601858137"/>
    <n v="14201.312599499901"/>
  </r>
  <r>
    <n v="598"/>
    <n v="592"/>
    <x v="4"/>
    <n v="33.427562679399898"/>
    <n v="5620.2176619600004"/>
    <n v="33.427562679399898"/>
    <n v="1456098.8059"/>
  </r>
  <r>
    <n v="599"/>
    <n v="593"/>
    <x v="4"/>
    <n v="4.2787449795400001E-2"/>
    <n v="276.66270671699903"/>
    <n v="4.2787449795400001E-2"/>
    <n v="1863.81385789"/>
  </r>
  <r>
    <n v="600"/>
    <n v="594"/>
    <x v="4"/>
    <n v="3.2750774279499999"/>
    <n v="2329.3380020300001"/>
    <n v="3.2750774279499999"/>
    <n v="142661.80210900001"/>
  </r>
  <r>
    <n v="601"/>
    <n v="595"/>
    <x v="4"/>
    <n v="0.78031293988999995"/>
    <n v="1026.63421121999"/>
    <n v="0.78031293988999995"/>
    <n v="33990.295700399904"/>
  </r>
  <r>
    <n v="602"/>
    <n v="596"/>
    <x v="4"/>
    <n v="5.3438962549599998"/>
    <n v="5353.8187241599899"/>
    <n v="5.3438962549599998"/>
    <n v="232779.189745999"/>
  </r>
  <r>
    <n v="603"/>
    <n v="597"/>
    <x v="4"/>
    <n v="3.8775112355600001"/>
    <n v="4151.9309440099896"/>
    <n v="3.8775112355600001"/>
    <n v="168903.71379999901"/>
  </r>
  <r>
    <n v="604"/>
    <n v="598"/>
    <x v="4"/>
    <n v="1.7150059632300001"/>
    <n v="1105.06209970999"/>
    <n v="1.7150059632300001"/>
    <n v="74705.360935000004"/>
  </r>
  <r>
    <n v="605"/>
    <n v="599"/>
    <x v="4"/>
    <n v="0.180101035558"/>
    <n v="528.21745418299895"/>
    <n v="0.180101035558"/>
    <n v="7845.1697292199897"/>
  </r>
  <r>
    <n v="606"/>
    <n v="600"/>
    <x v="4"/>
    <n v="1.2935451953399999"/>
    <n v="2237.2865038800001"/>
    <n v="1.2935451953399999"/>
    <n v="56346.603323399897"/>
  </r>
  <r>
    <n v="607"/>
    <n v="601"/>
    <x v="4"/>
    <n v="0.192753478132"/>
    <n v="368.91435059799898"/>
    <n v="0.192753478132"/>
    <n v="8396.3079223799905"/>
  </r>
  <r>
    <n v="608"/>
    <n v="602"/>
    <x v="4"/>
    <n v="3.7818599964100003E-2"/>
    <n v="176.68162382899899"/>
    <n v="3.7818599964100003E-2"/>
    <n v="1647.3716254000001"/>
  </r>
  <r>
    <n v="609"/>
    <n v="603"/>
    <x v="4"/>
    <n v="0.36945473587099997"/>
    <n v="548.97199700900001"/>
    <n v="0.36945473587099997"/>
    <n v="16093.3839215999"/>
  </r>
  <r>
    <n v="610"/>
    <n v="604"/>
    <x v="4"/>
    <n v="1.62521209253"/>
    <n v="2215.5408675799899"/>
    <n v="1.62521209253"/>
    <n v="70793.955574399894"/>
  </r>
  <r>
    <n v="611"/>
    <n v="605"/>
    <x v="4"/>
    <n v="0.335988051003"/>
    <n v="605.29086024100002"/>
    <n v="0.335988051003"/>
    <n v="14635.580958299901"/>
  </r>
  <r>
    <n v="612"/>
    <n v="607"/>
    <x v="4"/>
    <n v="6.0190706187499998"/>
    <n v="6008.4287469199899"/>
    <n v="6.0190706187499998"/>
    <n v="262189.66739100002"/>
  </r>
  <r>
    <n v="613"/>
    <n v="608"/>
    <x v="4"/>
    <n v="1.75883479725"/>
    <n v="1809.8819732300001"/>
    <n v="1.75883479725"/>
    <n v="76614.537308500003"/>
  </r>
  <r>
    <n v="614"/>
    <n v="609"/>
    <x v="4"/>
    <n v="1.13121632798"/>
    <n v="1416.4112593499899"/>
    <n v="1.13121632798"/>
    <n v="49275.586141599902"/>
  </r>
  <r>
    <n v="615"/>
    <n v="610"/>
    <x v="4"/>
    <n v="3.9136969721200003E-2"/>
    <n v="170.13518561500001"/>
    <n v="3.9136969721200003E-2"/>
    <n v="1704.7995823799899"/>
  </r>
  <r>
    <n v="616"/>
    <n v="611"/>
    <x v="4"/>
    <n v="5.6849869870400003"/>
    <n v="2076.3486416699898"/>
    <n v="5.6849869870400003"/>
    <n v="247637.042602"/>
  </r>
  <r>
    <n v="617"/>
    <n v="612"/>
    <x v="4"/>
    <n v="0.207663699487"/>
    <n v="453.09476773300003"/>
    <n v="0.207663699487"/>
    <n v="9045.7945663299906"/>
  </r>
  <r>
    <n v="618"/>
    <n v="613"/>
    <x v="4"/>
    <n v="0.148744937331"/>
    <n v="324.37967913"/>
    <n v="0.148744937331"/>
    <n v="6479.3035532000004"/>
  </r>
  <r>
    <n v="619"/>
    <n v="614"/>
    <x v="4"/>
    <n v="2.17860798271"/>
    <n v="1644.6272889899899"/>
    <n v="2.17860798271"/>
    <n v="94899.784128800005"/>
  </r>
  <r>
    <n v="620"/>
    <n v="615"/>
    <x v="4"/>
    <n v="0.98447736052199997"/>
    <n v="851.74986699600004"/>
    <n v="0.98447736052199997"/>
    <n v="42883.662291200002"/>
  </r>
  <r>
    <n v="621"/>
    <n v="616"/>
    <x v="4"/>
    <n v="8.6948018494300001"/>
    <n v="2434.9018049000001"/>
    <n v="8.6948018494300001"/>
    <n v="378744.05358399899"/>
  </r>
  <r>
    <n v="622"/>
    <n v="617"/>
    <x v="4"/>
    <n v="0.21399725796999999"/>
    <n v="487.19042422400003"/>
    <n v="0.21399725796999999"/>
    <n v="9321.6832703100008"/>
  </r>
  <r>
    <n v="623"/>
    <n v="618"/>
    <x v="4"/>
    <n v="1.6810672656E-2"/>
    <n v="148.26673177800001"/>
    <n v="1.6810672656E-2"/>
    <n v="732.26997193800003"/>
  </r>
  <r>
    <n v="624"/>
    <n v="619"/>
    <x v="4"/>
    <n v="0.92575350097800002"/>
    <n v="793.39656225500005"/>
    <n v="0.92575350097800002"/>
    <n v="40325.661200100003"/>
  </r>
  <r>
    <n v="625"/>
    <n v="620"/>
    <x v="4"/>
    <n v="3.3639588451399999E-2"/>
    <n v="165.03283526300001"/>
    <n v="3.3639588451399999E-2"/>
    <n v="1465.33461140999"/>
  </r>
  <r>
    <n v="626"/>
    <n v="621"/>
    <x v="4"/>
    <n v="4.8876673968000002E-2"/>
    <n v="240.622281259"/>
    <n v="4.8876673968000002E-2"/>
    <n v="2129.05940099999"/>
  </r>
  <r>
    <n v="627"/>
    <n v="622"/>
    <x v="4"/>
    <n v="42.114382314399897"/>
    <n v="6805.2560549299897"/>
    <n v="42.114382314399897"/>
    <n v="1834495.1556299899"/>
  </r>
  <r>
    <n v="628"/>
    <n v="623"/>
    <x v="4"/>
    <n v="0.85385659497800004"/>
    <n v="1283.14211339999"/>
    <n v="0.85385659497800004"/>
    <n v="37193.844504499903"/>
  </r>
  <r>
    <n v="629"/>
    <n v="624"/>
    <x v="4"/>
    <n v="131.078524356999"/>
    <n v="14529.150615099899"/>
    <n v="131.078524356999"/>
    <n v="5709757.6818500003"/>
  </r>
  <r>
    <n v="630"/>
    <n v="625"/>
    <x v="4"/>
    <n v="15.277763963"/>
    <n v="6557.1662979299899"/>
    <n v="15.277763963"/>
    <n v="665496.73623399902"/>
  </r>
  <r>
    <n v="631"/>
    <n v="626"/>
    <x v="4"/>
    <n v="0.24189051648599999"/>
    <n v="611.74544440099896"/>
    <n v="0.24189051648599999"/>
    <n v="10536.7087508"/>
  </r>
  <r>
    <n v="632"/>
    <n v="627"/>
    <x v="4"/>
    <n v="1.8919662417500001"/>
    <n v="1655.40763745"/>
    <n v="1.8919662417500001"/>
    <n v="82413.719834200005"/>
  </r>
  <r>
    <n v="633"/>
    <n v="628"/>
    <x v="4"/>
    <n v="14.2601649183999"/>
    <n v="3364.2893162700002"/>
    <n v="14.2601649183999"/>
    <n v="621170.29915900005"/>
  </r>
  <r>
    <n v="634"/>
    <n v="629"/>
    <x v="4"/>
    <n v="0.26512553529299998"/>
    <n v="434.20694607500002"/>
    <n v="0.26512553529299998"/>
    <n v="11548.8221224999"/>
  </r>
  <r>
    <n v="635"/>
    <n v="630"/>
    <x v="4"/>
    <n v="4.01816405485E-2"/>
    <n v="206.82806782500001"/>
    <n v="4.01816405485E-2"/>
    <n v="1750.3052603399899"/>
  </r>
  <r>
    <n v="636"/>
    <n v="631"/>
    <x v="4"/>
    <n v="12.5431834301999"/>
    <n v="4794.5733706800002"/>
    <n v="12.5431834301999"/>
    <n v="546378.88469700003"/>
  </r>
  <r>
    <n v="637"/>
    <n v="632"/>
    <x v="4"/>
    <n v="20.598790417899899"/>
    <n v="4016.2258284499899"/>
    <n v="20.598790417899899"/>
    <n v="897279.72147700004"/>
  </r>
  <r>
    <n v="638"/>
    <n v="633"/>
    <x v="4"/>
    <n v="9.9504391755000005E-2"/>
    <n v="354.82254976600001"/>
    <n v="9.9504391755000005E-2"/>
    <n v="4334.3939672099896"/>
  </r>
  <r>
    <n v="639"/>
    <n v="634"/>
    <x v="4"/>
    <n v="0.49307931734999999"/>
    <n v="1483.4929356600001"/>
    <n v="0.49307931734999999"/>
    <n v="21478.4491495"/>
  </r>
  <r>
    <n v="640"/>
    <n v="635"/>
    <x v="4"/>
    <n v="1.07714984661"/>
    <n v="958.73806199099897"/>
    <n v="1.07714984661"/>
    <n v="46920.459635300002"/>
  </r>
  <r>
    <n v="641"/>
    <n v="636"/>
    <x v="4"/>
    <n v="1.5595135597100001"/>
    <n v="2734.2726744900001"/>
    <n v="1.5595135597100001"/>
    <n v="67932.138933299895"/>
  </r>
  <r>
    <n v="642"/>
    <n v="637"/>
    <x v="4"/>
    <n v="0.153433069817"/>
    <n v="363.78818621200003"/>
    <n v="0.153433069817"/>
    <n v="6683.5177867299899"/>
  </r>
  <r>
    <n v="643"/>
    <n v="638"/>
    <x v="4"/>
    <n v="0.44290330895399999"/>
    <n v="950.33494182699906"/>
    <n v="0.44290330895399999"/>
    <n v="19292.7909680999"/>
  </r>
  <r>
    <n v="644"/>
    <n v="639"/>
    <x v="4"/>
    <n v="1.42138286549"/>
    <n v="2876.3846370900001"/>
    <n v="1.42138286549"/>
    <n v="61915.189960999902"/>
  </r>
  <r>
    <n v="645"/>
    <n v="640"/>
    <x v="4"/>
    <n v="7.84790043494E-2"/>
    <n v="321.86254096900001"/>
    <n v="7.84790043494E-2"/>
    <n v="3418.5317557200001"/>
  </r>
  <r>
    <n v="646"/>
    <n v="641"/>
    <x v="4"/>
    <n v="1.86963924884"/>
    <n v="1929.8554796799899"/>
    <n v="1.86963924884"/>
    <n v="81441.159913299896"/>
  </r>
  <r>
    <n v="647"/>
    <n v="642"/>
    <x v="4"/>
    <n v="0.488993625456"/>
    <n v="1154.6097090200001"/>
    <n v="0.488993625456"/>
    <n v="21300.4771206"/>
  </r>
  <r>
    <n v="648"/>
    <n v="643"/>
    <x v="4"/>
    <n v="1.56757881188"/>
    <n v="1029.72333236999"/>
    <n v="1.56757881188"/>
    <n v="68283.459911199898"/>
  </r>
  <r>
    <n v="649"/>
    <n v="644"/>
    <x v="4"/>
    <n v="9.1169652766699999E-2"/>
    <n v="289.10424400099902"/>
    <n v="9.1169652766699999E-2"/>
    <n v="3971.33418862999"/>
  </r>
  <r>
    <n v="650"/>
    <n v="645"/>
    <x v="4"/>
    <n v="5.4127170382800002E-2"/>
    <n v="186.22243574500001"/>
    <n v="5.4127170382800002E-2"/>
    <n v="2357.77011055"/>
  </r>
  <r>
    <n v="651"/>
    <n v="646"/>
    <x v="4"/>
    <n v="34.583249336999899"/>
    <n v="6764.6299312399897"/>
    <n v="34.583249336999899"/>
    <n v="1506440.31533999"/>
  </r>
  <r>
    <n v="652"/>
    <n v="647"/>
    <x v="4"/>
    <n v="1.1573736910400001"/>
    <n v="1335.0865727099899"/>
    <n v="1.1573736910400001"/>
    <n v="50414.996321099898"/>
  </r>
  <r>
    <n v="653"/>
    <n v="648"/>
    <x v="4"/>
    <n v="0.91456530562399996"/>
    <n v="1303.9216826100001"/>
    <n v="0.91456530562399996"/>
    <n v="39838.305359500002"/>
  </r>
  <r>
    <n v="654"/>
    <n v="649"/>
    <x v="4"/>
    <n v="32.083832450499898"/>
    <n v="5867.3511611800004"/>
    <n v="32.083832450499898"/>
    <n v="1397566.1512599899"/>
  </r>
  <r>
    <n v="655"/>
    <n v="650"/>
    <x v="4"/>
    <n v="0.68145096971700003"/>
    <n v="1071.7848722599899"/>
    <n v="0.68145096971700003"/>
    <n v="29683.885505099901"/>
  </r>
  <r>
    <n v="656"/>
    <n v="651"/>
    <x v="4"/>
    <n v="0.25816874102199999"/>
    <n v="627.117527096"/>
    <n v="0.25816874102199999"/>
    <n v="11245.785376100001"/>
  </r>
  <r>
    <n v="657"/>
    <n v="652"/>
    <x v="4"/>
    <n v="1.11562667355"/>
    <n v="1323.3406326199899"/>
    <n v="1.11562667355"/>
    <n v="48596.503511599898"/>
  </r>
  <r>
    <n v="658"/>
    <n v="653"/>
    <x v="4"/>
    <n v="2.0022425414799998"/>
    <n v="3353.64480172"/>
    <n v="2.0022425414799998"/>
    <n v="87217.336235900002"/>
  </r>
  <r>
    <n v="659"/>
    <n v="654"/>
    <x v="4"/>
    <n v="6.0012772642099996"/>
    <n v="3621.28089864"/>
    <n v="6.0012772642099996"/>
    <n v="261414.591966999"/>
  </r>
  <r>
    <n v="660"/>
    <n v="655"/>
    <x v="4"/>
    <n v="6.2104781047399998E-2"/>
    <n v="222.90606969500001"/>
    <n v="6.2104781047399998E-2"/>
    <n v="2705.2734409899899"/>
  </r>
  <r>
    <n v="661"/>
    <n v="656"/>
    <x v="4"/>
    <n v="2.8812741834699999E-2"/>
    <n v="142.638612905"/>
    <n v="2.8812741834699999E-2"/>
    <n v="1255.07801382"/>
  </r>
  <r>
    <n v="662"/>
    <n v="657"/>
    <x v="4"/>
    <n v="0.65202500625899995"/>
    <n v="1239.9932549800001"/>
    <n v="0.65202500625899995"/>
    <n v="28402.095662600001"/>
  </r>
  <r>
    <n v="663"/>
    <n v="658"/>
    <x v="4"/>
    <n v="0.27720103466700002"/>
    <n v="452.58641841999901"/>
    <n v="0.27720103466700002"/>
    <n v="12074.8287712"/>
  </r>
  <r>
    <n v="664"/>
    <n v="659"/>
    <x v="4"/>
    <n v="2.7528109321199999E-2"/>
    <n v="146.736717136999"/>
    <n v="2.7528109321199999E-2"/>
    <n v="1199.11964555999"/>
  </r>
  <r>
    <n v="665"/>
    <n v="660"/>
    <x v="4"/>
    <n v="1.78250949784E-2"/>
    <n v="120.122860344"/>
    <n v="1.78250949784E-2"/>
    <n v="776.45803122100006"/>
  </r>
  <r>
    <n v="666"/>
    <n v="1448"/>
    <x v="3"/>
    <n v="3.2280680177700001E-3"/>
    <n v="47.450935754"/>
    <n v="3.2280680177700001E-3"/>
    <n v="140.61408034600001"/>
  </r>
  <r>
    <n v="667"/>
    <n v="661"/>
    <x v="4"/>
    <n v="4.0643234381099997"/>
    <n v="4499.8221435900005"/>
    <n v="4.0643234381099997"/>
    <n v="177041.220796999"/>
  </r>
  <r>
    <n v="668"/>
    <n v="662"/>
    <x v="4"/>
    <n v="2.5607955962700001E-2"/>
    <n v="161.12246309400001"/>
    <n v="2.5607955962700001E-2"/>
    <n v="1115.47809925"/>
  </r>
  <r>
    <n v="669"/>
    <n v="663"/>
    <x v="4"/>
    <n v="3.0270981695099999"/>
    <n v="3519.2604301299898"/>
    <n v="3.0270981695099999"/>
    <n v="131859.86882299901"/>
  </r>
  <r>
    <n v="670"/>
    <n v="664"/>
    <x v="4"/>
    <n v="1.0208614807600001"/>
    <n v="1324.1049586700001"/>
    <n v="1.0208614807600001"/>
    <n v="44468.548225099898"/>
  </r>
  <r>
    <n v="671"/>
    <n v="665"/>
    <x v="4"/>
    <n v="1.00078134429"/>
    <n v="2053.9932532399898"/>
    <n v="1.00078134429"/>
    <n v="43593.8609794"/>
  </r>
  <r>
    <n v="672"/>
    <n v="666"/>
    <x v="4"/>
    <n v="0.17389892581300001"/>
    <n v="483.92292616399902"/>
    <n v="0.17389892581300001"/>
    <n v="7575.0069072200004"/>
  </r>
  <r>
    <n v="673"/>
    <n v="667"/>
    <x v="4"/>
    <n v="0.11912636498"/>
    <n v="288.84699674199902"/>
    <n v="0.11912636498"/>
    <n v="5189.1237023900003"/>
  </r>
  <r>
    <n v="674"/>
    <n v="668"/>
    <x v="4"/>
    <n v="2.1796105479599999"/>
    <n v="2329.2398337499899"/>
    <n v="2.1796105479599999"/>
    <n v="94943.455693700002"/>
  </r>
  <r>
    <n v="675"/>
    <n v="669"/>
    <x v="4"/>
    <n v="0.15815288860900001"/>
    <n v="341.35759014299902"/>
    <n v="0.15815288860900001"/>
    <n v="6889.1122720499898"/>
  </r>
  <r>
    <n v="676"/>
    <n v="670"/>
    <x v="4"/>
    <n v="1.56651871034"/>
    <n v="2955.6323183099898"/>
    <n v="1.56651871034"/>
    <n v="68237.282073099894"/>
  </r>
  <r>
    <n v="677"/>
    <n v="671"/>
    <x v="4"/>
    <n v="5.4984635182300003"/>
    <n v="4995.5004575100002"/>
    <n v="5.4984635182300003"/>
    <n v="239512.11279899901"/>
  </r>
  <r>
    <n v="678"/>
    <n v="672"/>
    <x v="4"/>
    <n v="3.86442499105E-2"/>
    <n v="174.312941268"/>
    <n v="3.86442499105E-2"/>
    <n v="1683.33679230999"/>
  </r>
  <r>
    <n v="679"/>
    <n v="673"/>
    <x v="4"/>
    <n v="0.226579495789"/>
    <n v="525.81080312300003"/>
    <n v="0.226579495789"/>
    <n v="9869.76335628999"/>
  </r>
  <r>
    <n v="680"/>
    <n v="674"/>
    <x v="4"/>
    <n v="1.3769922854700001"/>
    <n v="1172.5096355200001"/>
    <n v="1.3769922854700001"/>
    <n v="59981.544028800003"/>
  </r>
  <r>
    <n v="681"/>
    <n v="675"/>
    <x v="4"/>
    <n v="5.4311386171600002"/>
    <n v="2277.0592019999899"/>
    <n v="5.4311386171600002"/>
    <n v="236579.45184399901"/>
  </r>
  <r>
    <n v="682"/>
    <n v="676"/>
    <x v="4"/>
    <n v="0.17300451636799999"/>
    <n v="710.96390069200004"/>
    <n v="0.17300451636799999"/>
    <n v="7536.0465895999896"/>
  </r>
  <r>
    <n v="683"/>
    <n v="677"/>
    <x v="4"/>
    <n v="0.137712309555"/>
    <n v="345.76859467100002"/>
    <n v="0.137712309555"/>
    <n v="5998.7242091300004"/>
  </r>
  <r>
    <n v="684"/>
    <n v="678"/>
    <x v="4"/>
    <n v="0.242294184287"/>
    <n v="449.28436582"/>
    <n v="0.242294184287"/>
    <n v="10554.2924499"/>
  </r>
  <r>
    <n v="685"/>
    <n v="679"/>
    <x v="4"/>
    <n v="0.40361628250300002"/>
    <n v="1032.5336104299899"/>
    <n v="0.40361628250300002"/>
    <n v="17581.454939800002"/>
  </r>
  <r>
    <n v="686"/>
    <n v="680"/>
    <x v="4"/>
    <n v="0.15406850425400001"/>
    <n v="350.26018329800002"/>
    <n v="0.15406850425400001"/>
    <n v="6711.1972007100003"/>
  </r>
  <r>
    <n v="687"/>
    <n v="681"/>
    <x v="4"/>
    <n v="3.1241346178399998"/>
    <n v="4693.2502683499897"/>
    <n v="3.1241346178399998"/>
    <n v="136086.75960200001"/>
  </r>
  <r>
    <n v="688"/>
    <n v="682"/>
    <x v="4"/>
    <n v="9.2735157621200007E-2"/>
    <n v="265.47238111799902"/>
    <n v="9.2735157621200007E-2"/>
    <n v="4039.52730797"/>
  </r>
  <r>
    <n v="689"/>
    <n v="683"/>
    <x v="4"/>
    <n v="12.4446270822"/>
    <n v="5178.8531289100001"/>
    <n v="12.4446270822"/>
    <n v="542085.78735100001"/>
  </r>
  <r>
    <n v="690"/>
    <n v="684"/>
    <x v="4"/>
    <n v="5.5008942422400002E-2"/>
    <n v="202.158686133999"/>
    <n v="5.5008942422400002E-2"/>
    <n v="2396.1799469900002"/>
  </r>
  <r>
    <n v="691"/>
    <n v="685"/>
    <x v="4"/>
    <n v="2.7065437167000002"/>
    <n v="1908.5715871899899"/>
    <n v="2.7065437167000002"/>
    <n v="117896.572713999"/>
  </r>
  <r>
    <n v="692"/>
    <n v="686"/>
    <x v="4"/>
    <n v="0.62041793117800004"/>
    <n v="682.87517563599897"/>
    <n v="0.62041793117800004"/>
    <n v="27025.296981899901"/>
  </r>
  <r>
    <n v="693"/>
    <n v="687"/>
    <x v="4"/>
    <n v="0.64222779882900005"/>
    <n v="1957.8640133399899"/>
    <n v="0.64222779882900005"/>
    <n v="27975.331016799901"/>
  </r>
  <r>
    <n v="694"/>
    <n v="688"/>
    <x v="4"/>
    <n v="5.00883503694E-2"/>
    <n v="194.641388336999"/>
    <n v="5.00883503694E-2"/>
    <n v="2181.8398144399898"/>
  </r>
  <r>
    <n v="695"/>
    <n v="689"/>
    <x v="4"/>
    <n v="3.1582751930800002"/>
    <n v="1613.0664537800001"/>
    <n v="3.1582751930800002"/>
    <n v="137573.917109"/>
  </r>
  <r>
    <n v="696"/>
    <n v="690"/>
    <x v="4"/>
    <n v="1.7704267095199999"/>
    <n v="1458.2152216699899"/>
    <n v="1.7704267095199999"/>
    <n v="77119.478986799906"/>
  </r>
  <r>
    <n v="697"/>
    <n v="691"/>
    <x v="4"/>
    <n v="3.2819013782400002"/>
    <n v="1646.8222974"/>
    <n v="3.2819013782400002"/>
    <n v="142959.05219700001"/>
  </r>
  <r>
    <n v="698"/>
    <n v="692"/>
    <x v="4"/>
    <n v="9.6751567024499996E-2"/>
    <n v="254.05111131300001"/>
    <n v="9.6751567024499996E-2"/>
    <n v="4214.4814016099899"/>
  </r>
  <r>
    <n v="699"/>
    <n v="693"/>
    <x v="4"/>
    <n v="0.13954883977099999"/>
    <n v="323.99386355500002"/>
    <n v="0.13954883977099999"/>
    <n v="6078.7231450199897"/>
  </r>
  <r>
    <n v="700"/>
    <n v="694"/>
    <x v="4"/>
    <n v="0.38916120072499999"/>
    <n v="538.51806452699896"/>
    <n v="0.38916120072499999"/>
    <n v="16951.794097000002"/>
  </r>
  <r>
    <n v="701"/>
    <n v="695"/>
    <x v="4"/>
    <n v="8.9437541027499998E-2"/>
    <n v="267.32649462900002"/>
    <n v="8.9437541027499998E-2"/>
    <n v="3895.8837041100001"/>
  </r>
  <r>
    <n v="702"/>
    <n v="696"/>
    <x v="4"/>
    <n v="2.90878110951"/>
    <n v="2076.0623851800001"/>
    <n v="2.90878110951"/>
    <n v="126705.998307"/>
  </r>
  <r>
    <n v="703"/>
    <n v="697"/>
    <x v="4"/>
    <n v="1.33606140332"/>
    <n v="1285.6065031999899"/>
    <n v="1.33606140332"/>
    <n v="58198.601935799903"/>
  </r>
  <r>
    <n v="704"/>
    <n v="698"/>
    <x v="4"/>
    <n v="0.15787040938499999"/>
    <n v="539.91057298700002"/>
    <n v="0.15787040938499999"/>
    <n v="6876.80752467"/>
  </r>
  <r>
    <n v="705"/>
    <n v="699"/>
    <x v="4"/>
    <n v="69.312743701100004"/>
    <n v="10995.1995592"/>
    <n v="69.312743701100004"/>
    <n v="3019251.0385799902"/>
  </r>
  <r>
    <n v="706"/>
    <n v="700"/>
    <x v="4"/>
    <n v="0.27518780701899997"/>
    <n v="828.75916443200003"/>
    <n v="0.27518780701899997"/>
    <n v="11987.132922999899"/>
  </r>
  <r>
    <n v="707"/>
    <n v="701"/>
    <x v="4"/>
    <n v="0.45434772224600001"/>
    <n v="890.24283311900001"/>
    <n v="0.45434772224600001"/>
    <n v="19791.3076159999"/>
  </r>
  <r>
    <n v="708"/>
    <n v="702"/>
    <x v="4"/>
    <n v="7.0198901625400003"/>
    <n v="3449.2057473599898"/>
    <n v="7.0198901625400003"/>
    <n v="305785.19233599899"/>
  </r>
  <r>
    <n v="709"/>
    <n v="703"/>
    <x v="4"/>
    <n v="0.318172704616"/>
    <n v="953.51718213200002"/>
    <n v="0.318172704616"/>
    <n v="13859.5475767999"/>
  </r>
  <r>
    <n v="710"/>
    <n v="704"/>
    <x v="4"/>
    <n v="17.330677030299899"/>
    <n v="5246.2886541199896"/>
    <n v="17.330677030299899"/>
    <n v="754921.27176100004"/>
  </r>
  <r>
    <n v="711"/>
    <n v="705"/>
    <x v="4"/>
    <n v="0.30042457325499999"/>
    <n v="652.50597013699905"/>
    <n v="0.30042457325499999"/>
    <n v="13086.442065200001"/>
  </r>
  <r>
    <n v="712"/>
    <n v="706"/>
    <x v="4"/>
    <n v="121.325651643"/>
    <n v="15302.748905599899"/>
    <n v="121.325651643"/>
    <n v="5284924.2457999904"/>
  </r>
  <r>
    <n v="713"/>
    <n v="707"/>
    <x v="4"/>
    <n v="0.107334459122"/>
    <n v="343.74750443099902"/>
    <n v="0.107334459122"/>
    <n v="4675.4703371200003"/>
  </r>
  <r>
    <n v="714"/>
    <n v="708"/>
    <x v="4"/>
    <n v="3.1142857083299998E-2"/>
    <n v="150.94709397700001"/>
    <n v="3.1142857083299998E-2"/>
    <n v="1356.5774283400001"/>
  </r>
  <r>
    <n v="715"/>
    <n v="832"/>
    <x v="4"/>
    <n v="2.0915414558599998"/>
    <n v="1198.0884050899899"/>
    <n v="2.0915414558599998"/>
    <n v="91107.181383999894"/>
  </r>
  <r>
    <n v="716"/>
    <n v="709"/>
    <x v="4"/>
    <n v="0.54851102313800004"/>
    <n v="1036.01356437"/>
    <n v="0.54851102313800004"/>
    <n v="23893.0445961"/>
  </r>
  <r>
    <n v="717"/>
    <n v="710"/>
    <x v="4"/>
    <n v="1.5051219384200001"/>
    <n v="1088.40194818999"/>
    <n v="1.5051219384200001"/>
    <n v="65562.849387099894"/>
  </r>
  <r>
    <n v="718"/>
    <n v="711"/>
    <x v="4"/>
    <n v="2.0956781554899999"/>
    <n v="1375.7898746599899"/>
    <n v="2.0956781554899999"/>
    <n v="91287.375298500003"/>
  </r>
  <r>
    <n v="719"/>
    <n v="712"/>
    <x v="4"/>
    <n v="50.814820847"/>
    <n v="9694.8192158399906"/>
    <n v="50.814820847"/>
    <n v="2213484.7421300001"/>
  </r>
  <r>
    <n v="720"/>
    <n v="713"/>
    <x v="4"/>
    <n v="2.55433086697"/>
    <n v="2664.6968491399898"/>
    <n v="2.55433086697"/>
    <n v="111266.20749899901"/>
  </r>
  <r>
    <n v="721"/>
    <n v="714"/>
    <x v="4"/>
    <n v="5.2807595362100002E-2"/>
    <n v="382.880967618"/>
    <n v="5.2807595362100002E-2"/>
    <n v="2300.2896531900001"/>
  </r>
  <r>
    <n v="722"/>
    <n v="715"/>
    <x v="4"/>
    <n v="0.229003128513"/>
    <n v="708.01051180299896"/>
    <n v="0.229003128513"/>
    <n v="9975.3363769600001"/>
  </r>
  <r>
    <n v="723"/>
    <n v="716"/>
    <x v="4"/>
    <n v="0.65470535158700005"/>
    <n v="1034.10339515999"/>
    <n v="0.65470535158700005"/>
    <n v="28518.851040000001"/>
  </r>
  <r>
    <n v="724"/>
    <n v="717"/>
    <x v="4"/>
    <n v="3.4814273588499998E-2"/>
    <n v="204.61056943200001"/>
    <n v="3.4814273588499998E-2"/>
    <n v="1516.50369139999"/>
  </r>
  <r>
    <n v="725"/>
    <n v="718"/>
    <x v="4"/>
    <n v="0.290502989509"/>
    <n v="439.020144716"/>
    <n v="0.290502989509"/>
    <n v="12654.2596059999"/>
  </r>
  <r>
    <n v="726"/>
    <n v="719"/>
    <x v="4"/>
    <n v="36.833092457900001"/>
    <n v="6822.2436217599898"/>
    <n v="36.833092457900001"/>
    <n v="1604443.0896699899"/>
  </r>
  <r>
    <n v="727"/>
    <n v="720"/>
    <x v="4"/>
    <n v="2.4091472950399999"/>
    <n v="1459.6232947000001"/>
    <n v="2.4091472950399999"/>
    <n v="104942.036401"/>
  </r>
  <r>
    <n v="728"/>
    <n v="721"/>
    <x v="4"/>
    <n v="0.41895009074599998"/>
    <n v="1012.59439987999"/>
    <n v="0.41895009074599998"/>
    <n v="18249.392955200001"/>
  </r>
  <r>
    <n v="729"/>
    <n v="722"/>
    <x v="4"/>
    <n v="9.1477051086400002E-2"/>
    <n v="262.25920804100002"/>
    <n v="9.1477051086400002E-2"/>
    <n v="3984.7244064699898"/>
  </r>
  <r>
    <n v="730"/>
    <n v="723"/>
    <x v="4"/>
    <n v="0.14586151225899999"/>
    <n v="502.82466488799901"/>
    <n v="0.14586151225899999"/>
    <n v="6353.7020594799897"/>
  </r>
  <r>
    <n v="731"/>
    <n v="724"/>
    <x v="4"/>
    <n v="0.26405281459399998"/>
    <n v="577.66951480099897"/>
    <n v="0.26405281459399998"/>
    <n v="11502.094595299901"/>
  </r>
  <r>
    <n v="732"/>
    <n v="725"/>
    <x v="4"/>
    <n v="0.142252088735"/>
    <n v="468.537453744"/>
    <n v="0.142252088735"/>
    <n v="6196.4761986499898"/>
  </r>
  <r>
    <n v="733"/>
    <n v="726"/>
    <x v="4"/>
    <n v="9.2974539043599904"/>
    <n v="8593.7711665299903"/>
    <n v="9.2974539043599904"/>
    <n v="404995.472088999"/>
  </r>
  <r>
    <n v="734"/>
    <n v="727"/>
    <x v="4"/>
    <n v="0.840511399469"/>
    <n v="911.83871764699904"/>
    <n v="0.840511399469"/>
    <n v="36612.530110799897"/>
  </r>
  <r>
    <n v="735"/>
    <n v="728"/>
    <x v="4"/>
    <n v="1.26937991774"/>
    <n v="1623.2928004600001"/>
    <n v="1.26937991774"/>
    <n v="55293.968039300002"/>
  </r>
  <r>
    <n v="736"/>
    <n v="729"/>
    <x v="4"/>
    <n v="19.4600729522999"/>
    <n v="5023.2233520999898"/>
    <n v="19.4600729522999"/>
    <n v="847677.38707799895"/>
  </r>
  <r>
    <n v="737"/>
    <n v="884"/>
    <x v="5"/>
    <n v="0.11680647555900001"/>
    <n v="516.97011489399904"/>
    <n v="0.11680647555900001"/>
    <n v="5088.0697229099897"/>
  </r>
  <r>
    <n v="738"/>
    <n v="730"/>
    <x v="4"/>
    <n v="33.045211964499899"/>
    <n v="5869.3825219199898"/>
    <n v="33.045211964499899"/>
    <n v="1439443.67538999"/>
  </r>
  <r>
    <n v="739"/>
    <n v="731"/>
    <x v="4"/>
    <n v="7.7662223902100003"/>
    <n v="2449.1098560300002"/>
    <n v="7.7662223902100003"/>
    <n v="338295.294128999"/>
  </r>
  <r>
    <n v="740"/>
    <n v="732"/>
    <x v="4"/>
    <n v="3.1275558941200002E-2"/>
    <n v="154.75312494900001"/>
    <n v="3.1275558941200002E-2"/>
    <n v="1362.35789776"/>
  </r>
  <r>
    <n v="741"/>
    <n v="733"/>
    <x v="4"/>
    <n v="0.37582275924899999"/>
    <n v="714.09469460100001"/>
    <n v="0.37582275924899999"/>
    <n v="16370.773909400001"/>
  </r>
  <r>
    <n v="742"/>
    <n v="734"/>
    <x v="4"/>
    <n v="2.5851811549799999"/>
    <n v="4181.1586921199896"/>
    <n v="2.5851811549799999"/>
    <n v="112610.040668999"/>
  </r>
  <r>
    <n v="743"/>
    <n v="735"/>
    <x v="4"/>
    <n v="0.204886029631"/>
    <n v="367.00323521199903"/>
    <n v="0.204886029631"/>
    <n v="8924.7997514500003"/>
  </r>
  <r>
    <n v="744"/>
    <n v="736"/>
    <x v="4"/>
    <n v="103.725920502999"/>
    <n v="11614.6853606"/>
    <n v="103.725920502999"/>
    <n v="4518283.0239300001"/>
  </r>
  <r>
    <n v="745"/>
    <n v="737"/>
    <x v="4"/>
    <n v="0.59532948897299998"/>
    <n v="1134.51397849"/>
    <n v="0.59532948897299998"/>
    <n v="25932.448809699901"/>
  </r>
  <r>
    <n v="746"/>
    <n v="738"/>
    <x v="4"/>
    <n v="1.87390736526"/>
    <n v="2402.7093929900002"/>
    <n v="1.87390736526"/>
    <n v="81627.078322300003"/>
  </r>
  <r>
    <n v="747"/>
    <n v="739"/>
    <x v="4"/>
    <n v="14.4519281892"/>
    <n v="3281.8008325000001"/>
    <n v="14.4519281892"/>
    <n v="629523.47382700001"/>
  </r>
  <r>
    <n v="748"/>
    <n v="740"/>
    <x v="4"/>
    <n v="6.4979884036799995E-2"/>
    <n v="227.52527681500001"/>
    <n v="6.4979884036799995E-2"/>
    <n v="2830.5124263900002"/>
  </r>
  <r>
    <n v="749"/>
    <n v="741"/>
    <x v="4"/>
    <n v="5.3954509760800002"/>
    <n v="5455.2388323499899"/>
    <n v="5.3954509760800002"/>
    <n v="235024.90441899901"/>
  </r>
  <r>
    <n v="750"/>
    <n v="742"/>
    <x v="4"/>
    <n v="10.3931283984"/>
    <n v="4638.6643329299905"/>
    <n v="10.3931283984"/>
    <n v="452722.86213000002"/>
  </r>
  <r>
    <n v="751"/>
    <n v="743"/>
    <x v="4"/>
    <n v="1.5713122176199999E-2"/>
    <n v="144.36716581100001"/>
    <n v="1.5713122176199999E-2"/>
    <n v="684.46086420100005"/>
  </r>
  <r>
    <n v="752"/>
    <n v="744"/>
    <x v="4"/>
    <n v="13.8784815420999"/>
    <n v="3306.2906367700002"/>
    <n v="13.8784815420999"/>
    <n v="604544.23778600001"/>
  </r>
  <r>
    <n v="753"/>
    <n v="759"/>
    <x v="4"/>
    <n v="17.093912248900001"/>
    <n v="5780.0954013500004"/>
    <n v="17.093912248900001"/>
    <n v="744607.83911900001"/>
  </r>
  <r>
    <n v="754"/>
    <n v="760"/>
    <x v="4"/>
    <n v="0.24153903517799999"/>
    <n v="588.51248353599897"/>
    <n v="0.24153903517799999"/>
    <n v="10521.3982861"/>
  </r>
  <r>
    <n v="755"/>
    <n v="761"/>
    <x v="4"/>
    <n v="0.23319053276500001"/>
    <n v="395.06668674899902"/>
    <n v="0.23319053276500001"/>
    <n v="10157.738976500001"/>
  </r>
  <r>
    <n v="756"/>
    <n v="762"/>
    <x v="4"/>
    <n v="8.2997957203500006E-2"/>
    <n v="246.898874011"/>
    <n v="8.2997957203500006E-2"/>
    <n v="3615.3765540200002"/>
  </r>
  <r>
    <n v="757"/>
    <n v="763"/>
    <x v="4"/>
    <n v="2.2652145570200002"/>
    <n v="1745.8268490099899"/>
    <n v="2.2652145570200002"/>
    <n v="98672.351409900002"/>
  </r>
  <r>
    <n v="758"/>
    <n v="764"/>
    <x v="4"/>
    <n v="6.1365494822099999E-2"/>
    <n v="233.933851425"/>
    <n v="6.1365494822099999E-2"/>
    <n v="2673.0702624099899"/>
  </r>
  <r>
    <n v="759"/>
    <n v="765"/>
    <x v="4"/>
    <n v="0.279592265319"/>
    <n v="514.178198705"/>
    <n v="0.279592265319"/>
    <n v="12178.990360100001"/>
  </r>
  <r>
    <n v="760"/>
    <n v="766"/>
    <x v="4"/>
    <n v="0.934695422587"/>
    <n v="1466.1915318399899"/>
    <n v="0.934695422587"/>
    <n v="40715.169748"/>
  </r>
  <r>
    <n v="761"/>
    <n v="814"/>
    <x v="4"/>
    <n v="0.52438806911199998"/>
    <n v="1547.0787992200001"/>
    <n v="0.52438806911199998"/>
    <n v="22842.252921300002"/>
  </r>
  <r>
    <n v="762"/>
    <n v="745"/>
    <x v="4"/>
    <n v="61.572318443199897"/>
    <n v="29320.271652399901"/>
    <n v="61.572318443199897"/>
    <n v="2682079.4630499901"/>
  </r>
  <r>
    <n v="763"/>
    <n v="746"/>
    <x v="4"/>
    <n v="0.29761652101300001"/>
    <n v="534.79820074600002"/>
    <n v="0.29761652101300001"/>
    <n v="12964.123798500001"/>
  </r>
  <r>
    <n v="764"/>
    <n v="747"/>
    <x v="4"/>
    <n v="2.2855265476799998E-2"/>
    <n v="141.64611818500001"/>
    <n v="2.2855265476799998E-2"/>
    <n v="995.57138202900001"/>
  </r>
  <r>
    <n v="765"/>
    <n v="748"/>
    <x v="4"/>
    <n v="1.8581465168500001E-2"/>
    <n v="118.39044821500001"/>
    <n v="1.8581465168500001E-2"/>
    <n v="809.40538521899896"/>
  </r>
  <r>
    <n v="766"/>
    <n v="749"/>
    <x v="4"/>
    <n v="1.2116725240599999"/>
    <n v="1510.8130050899899"/>
    <n v="1.2116725240599999"/>
    <n v="52780.244024400003"/>
  </r>
  <r>
    <n v="767"/>
    <n v="750"/>
    <x v="4"/>
    <n v="2.9769205472400002"/>
    <n v="1668.2669538099899"/>
    <n v="2.9769205472400002"/>
    <n v="129674.14033999899"/>
  </r>
  <r>
    <n v="768"/>
    <n v="751"/>
    <x v="4"/>
    <n v="4.7729498325900002"/>
    <n v="3679.1234481699898"/>
    <n v="4.7729498325900002"/>
    <n v="207908.863075"/>
  </r>
  <r>
    <n v="769"/>
    <n v="752"/>
    <x v="4"/>
    <n v="6.1657118692400002E-2"/>
    <n v="308.90880179800001"/>
    <n v="6.1657118692400002E-2"/>
    <n v="2685.7733465599899"/>
  </r>
  <r>
    <n v="770"/>
    <n v="753"/>
    <x v="4"/>
    <n v="0.26116368741099999"/>
    <n v="435.37520689399901"/>
    <n v="0.26116368741099999"/>
    <n v="11376.244718600001"/>
  </r>
  <r>
    <n v="771"/>
    <n v="754"/>
    <x v="4"/>
    <n v="0.16915621281500001"/>
    <n v="432.26301517600001"/>
    <n v="0.16915621281500001"/>
    <n v="7368.4151561600002"/>
  </r>
  <r>
    <n v="772"/>
    <n v="755"/>
    <x v="4"/>
    <n v="6.0658918393999998E-2"/>
    <n v="243.88253999400001"/>
    <n v="6.0658918393999998E-2"/>
    <n v="2642.2919163299898"/>
  </r>
  <r>
    <n v="773"/>
    <n v="756"/>
    <x v="4"/>
    <n v="120.044783787"/>
    <n v="21030.820738800001"/>
    <n v="120.044783787"/>
    <n v="5229129.8651999896"/>
  </r>
  <r>
    <n v="774"/>
    <n v="757"/>
    <x v="4"/>
    <n v="7.3337559934600005E-2"/>
    <n v="242.319147563"/>
    <n v="7.3337559934600005E-2"/>
    <n v="3194.57133242999"/>
  </r>
  <r>
    <n v="775"/>
    <n v="758"/>
    <x v="4"/>
    <n v="0.305713077093"/>
    <n v="464.61505954400002"/>
    <n v="0.305713077093"/>
    <n v="13316.808370500001"/>
  </r>
  <r>
    <n v="776"/>
    <n v="812"/>
    <x v="4"/>
    <n v="0.47673692838999998"/>
    <n v="631.69532287200002"/>
    <n v="0.47673692838999998"/>
    <n v="20766.577534899901"/>
  </r>
  <r>
    <n v="777"/>
    <n v="767"/>
    <x v="4"/>
    <n v="52.265089795400002"/>
    <n v="8428.9021004400001"/>
    <n v="52.265089795400002"/>
    <n v="2276658.2048300002"/>
  </r>
  <r>
    <n v="778"/>
    <n v="768"/>
    <x v="4"/>
    <n v="1.7806322512199999"/>
    <n v="2342.4127247699898"/>
    <n v="1.7806322512199999"/>
    <n v="77564.030603499894"/>
  </r>
  <r>
    <n v="779"/>
    <n v="769"/>
    <x v="4"/>
    <n v="0.61901817232300005"/>
    <n v="1418.6652354400001"/>
    <n v="0.61901817232300005"/>
    <n v="26964.323728200001"/>
  </r>
  <r>
    <n v="780"/>
    <n v="770"/>
    <x v="4"/>
    <n v="1.95794830042"/>
    <n v="1971.45554182"/>
    <n v="1.95794830042"/>
    <n v="85287.886813599893"/>
  </r>
  <r>
    <n v="781"/>
    <n v="771"/>
    <x v="4"/>
    <n v="5.5599067190400003E-2"/>
    <n v="221.17333633499899"/>
    <n v="5.5599067190400003E-2"/>
    <n v="2421.8856789299898"/>
  </r>
  <r>
    <n v="782"/>
    <n v="772"/>
    <x v="4"/>
    <n v="0.28701548217"/>
    <n v="449.82724994799901"/>
    <n v="0.28701548217"/>
    <n v="12502.344394199899"/>
  </r>
  <r>
    <n v="783"/>
    <n v="773"/>
    <x v="4"/>
    <n v="8.0191184930999998E-2"/>
    <n v="400.48586593700003"/>
    <n v="8.0191184930999998E-2"/>
    <n v="3493.1140424199898"/>
  </r>
  <r>
    <n v="784"/>
    <n v="774"/>
    <x v="4"/>
    <n v="0.16100048463300001"/>
    <n v="453.74944268799902"/>
    <n v="0.16100048463300001"/>
    <n v="7013.1530573600003"/>
  </r>
  <r>
    <n v="785"/>
    <n v="775"/>
    <x v="4"/>
    <n v="0.48907883911099997"/>
    <n v="724.63765561000002"/>
    <n v="0.48907883911099997"/>
    <n v="21304.189013700001"/>
  </r>
  <r>
    <n v="786"/>
    <n v="776"/>
    <x v="4"/>
    <n v="5.3906449594400003"/>
    <n v="2176.4191017100002"/>
    <n v="5.3906449594400003"/>
    <n v="234815.555167999"/>
  </r>
  <r>
    <n v="787"/>
    <n v="777"/>
    <x v="4"/>
    <n v="47.042032679099897"/>
    <n v="6296.2916454400001"/>
    <n v="47.042032679099897"/>
    <n v="2049142.74690999"/>
  </r>
  <r>
    <n v="788"/>
    <n v="778"/>
    <x v="4"/>
    <n v="3.9362271876199999E-2"/>
    <n v="166.744081983999"/>
    <n v="3.9362271876199999E-2"/>
    <n v="1714.6137043199899"/>
  </r>
  <r>
    <n v="789"/>
    <n v="779"/>
    <x v="4"/>
    <n v="1.1410413614899999"/>
    <n v="1002.4054254"/>
    <n v="1.1410413614899999"/>
    <n v="49703.562891100002"/>
  </r>
  <r>
    <n v="790"/>
    <n v="780"/>
    <x v="4"/>
    <n v="54.008431187299898"/>
    <n v="12540.457165600001"/>
    <n v="54.008431187299898"/>
    <n v="2352597.8520800001"/>
  </r>
  <r>
    <n v="791"/>
    <n v="781"/>
    <x v="4"/>
    <n v="141.948508422999"/>
    <n v="13736.0852353999"/>
    <n v="141.948508422999"/>
    <n v="6183252.2938299896"/>
  </r>
  <r>
    <n v="792"/>
    <n v="782"/>
    <x v="4"/>
    <n v="14.4128451181"/>
    <n v="3185.6407761800001"/>
    <n v="14.4128451181"/>
    <n v="627821.02205200004"/>
  </r>
  <r>
    <n v="793"/>
    <n v="783"/>
    <x v="4"/>
    <n v="5.1874697916200002E-2"/>
    <n v="213.820237770999"/>
    <n v="5.1874697916200002E-2"/>
    <n v="2259.6528019799898"/>
  </r>
  <r>
    <n v="794"/>
    <n v="784"/>
    <x v="4"/>
    <n v="49.897467913600003"/>
    <n v="5931.9608376100005"/>
    <n v="49.897467913600003"/>
    <n v="2173525.0081899902"/>
  </r>
  <r>
    <n v="795"/>
    <n v="785"/>
    <x v="4"/>
    <n v="4.2960812217999997"/>
    <n v="3038.63740082"/>
    <n v="4.2960812217999997"/>
    <n v="187136.549472999"/>
  </r>
  <r>
    <n v="796"/>
    <n v="786"/>
    <x v="4"/>
    <n v="0.32548855883799999"/>
    <n v="916.20213105799905"/>
    <n v="0.32548855883799999"/>
    <n v="14178.224910700001"/>
  </r>
  <r>
    <n v="797"/>
    <n v="787"/>
    <x v="4"/>
    <n v="0.59292561019300005"/>
    <n v="1548.3383179499899"/>
    <n v="0.59292561019300005"/>
    <n v="25827.736266700002"/>
  </r>
  <r>
    <n v="798"/>
    <n v="813"/>
    <x v="4"/>
    <n v="2.1643280755499998"/>
    <n v="3001.9475708899899"/>
    <n v="2.1643280755499998"/>
    <n v="94277.753860600002"/>
  </r>
  <r>
    <n v="799"/>
    <n v="788"/>
    <x v="4"/>
    <n v="5.1626077266100001"/>
    <n v="4146.2384625100003"/>
    <n v="5.1626077266100001"/>
    <n v="224882.293039999"/>
  </r>
  <r>
    <n v="800"/>
    <n v="789"/>
    <x v="4"/>
    <n v="5.5766385832700001E-2"/>
    <n v="196.900920323999"/>
    <n v="5.5766385832700001E-2"/>
    <n v="2429.1740500800001"/>
  </r>
  <r>
    <n v="801"/>
    <n v="790"/>
    <x v="4"/>
    <n v="57.343691214099898"/>
    <n v="7680.7057652399899"/>
    <n v="57.343691214099898"/>
    <n v="2497881.19774999"/>
  </r>
  <r>
    <n v="802"/>
    <n v="791"/>
    <x v="4"/>
    <n v="3.1529997658600002"/>
    <n v="1616.90200684"/>
    <n v="3.1529997658600002"/>
    <n v="137344.12042200001"/>
  </r>
  <r>
    <n v="803"/>
    <n v="792"/>
    <x v="4"/>
    <n v="9.4324951194900003E-2"/>
    <n v="285.72174356499897"/>
    <n v="9.4324951194900003E-2"/>
    <n v="4108.7784389899898"/>
  </r>
  <r>
    <n v="804"/>
    <n v="793"/>
    <x v="4"/>
    <n v="9.4775057372600002E-2"/>
    <n v="249.14206373600001"/>
    <n v="9.4775057372600002E-2"/>
    <n v="4128.38498548999"/>
  </r>
  <r>
    <n v="805"/>
    <n v="794"/>
    <x v="4"/>
    <n v="35.746966485199899"/>
    <n v="10935.7164847"/>
    <n v="35.746966485199899"/>
    <n v="1557131.63155"/>
  </r>
  <r>
    <n v="806"/>
    <n v="795"/>
    <x v="4"/>
    <n v="0.209069270498"/>
    <n v="425.93514189699903"/>
    <n v="0.209069270498"/>
    <n v="9107.0209946300001"/>
  </r>
  <r>
    <n v="807"/>
    <n v="796"/>
    <x v="4"/>
    <n v="0.137386308938"/>
    <n v="309.67522181300001"/>
    <n v="0.137386308938"/>
    <n v="5984.5236791699899"/>
  </r>
  <r>
    <n v="808"/>
    <n v="797"/>
    <x v="4"/>
    <n v="0.121537307634"/>
    <n v="633.99043242100004"/>
    <n v="0.121537307634"/>
    <n v="5294.1439432500001"/>
  </r>
  <r>
    <n v="809"/>
    <n v="798"/>
    <x v="4"/>
    <n v="0.25424261902299999"/>
    <n v="429.09774632900002"/>
    <n v="0.25424261902299999"/>
    <n v="11074.7641862"/>
  </r>
  <r>
    <n v="810"/>
    <n v="799"/>
    <x v="4"/>
    <n v="11.6479413563"/>
    <n v="2965.4888333099898"/>
    <n v="11.6479413563"/>
    <n v="507382.295940999"/>
  </r>
  <r>
    <n v="811"/>
    <n v="800"/>
    <x v="4"/>
    <n v="0.142849623482"/>
    <n v="477.01667889800001"/>
    <n v="0.142849623482"/>
    <n v="6222.5047085599899"/>
  </r>
  <r>
    <n v="812"/>
    <n v="801"/>
    <x v="4"/>
    <n v="0.21999742898499999"/>
    <n v="417.50996267499897"/>
    <n v="0.21999742898499999"/>
    <n v="9583.0496748700007"/>
  </r>
  <r>
    <n v="813"/>
    <n v="802"/>
    <x v="4"/>
    <n v="4.9973437602699997"/>
    <n v="2236.3659309899899"/>
    <n v="4.9973437602699997"/>
    <n v="217683.423458"/>
  </r>
  <r>
    <n v="814"/>
    <n v="803"/>
    <x v="4"/>
    <n v="3.55678962062"/>
    <n v="3439.8566138699898"/>
    <n v="3.55678962062"/>
    <n v="154933.13613900001"/>
  </r>
  <r>
    <n v="815"/>
    <n v="804"/>
    <x v="4"/>
    <n v="0.12786969282999999"/>
    <n v="360.55286672699901"/>
    <n v="0.12786969282999999"/>
    <n v="5569.98154006"/>
  </r>
  <r>
    <n v="816"/>
    <n v="805"/>
    <x v="4"/>
    <n v="1.6349675228"/>
    <n v="2461.71245202"/>
    <n v="1.6349675228"/>
    <n v="71218.900417500001"/>
  </r>
  <r>
    <n v="817"/>
    <n v="806"/>
    <x v="4"/>
    <n v="24.293368021300001"/>
    <n v="4084.3631939100001"/>
    <n v="24.293368021300001"/>
    <n v="1058214.87815"/>
  </r>
  <r>
    <n v="818"/>
    <n v="807"/>
    <x v="4"/>
    <n v="9.3729332117800004E-2"/>
    <n v="277.78090118099902"/>
    <n v="9.3729332117800004E-2"/>
    <n v="4082.8333749899898"/>
  </r>
  <r>
    <n v="819"/>
    <n v="808"/>
    <x v="4"/>
    <n v="0.17025377249199999"/>
    <n v="488.32762952299902"/>
    <n v="0.17025377249199999"/>
    <n v="7416.2246639300001"/>
  </r>
  <r>
    <n v="820"/>
    <n v="809"/>
    <x v="4"/>
    <n v="2.90173795278"/>
    <n v="1931.1526254400001"/>
    <n v="2.90173795278"/>
    <n v="126399.199624999"/>
  </r>
  <r>
    <n v="821"/>
    <n v="810"/>
    <x v="4"/>
    <n v="1.8472015254199999E-2"/>
    <n v="153.26839227100001"/>
    <n v="1.8472015254199999E-2"/>
    <n v="804.63776563099896"/>
  </r>
  <r>
    <n v="822"/>
    <n v="811"/>
    <x v="4"/>
    <n v="1.36985184137"/>
    <n v="1346.69900189999"/>
    <n v="1.36985184137"/>
    <n v="59670.507529399903"/>
  </r>
  <r>
    <n v="823"/>
    <n v="1490"/>
    <x v="3"/>
    <n v="1.18613299789E-2"/>
    <n v="95.945262832300003"/>
    <n v="1.18613299789E-2"/>
    <n v="516.67746734399896"/>
  </r>
  <r>
    <n v="824"/>
    <n v="815"/>
    <x v="4"/>
    <n v="5.358176598"/>
    <n v="6147.0807473200002"/>
    <n v="5.358176598"/>
    <n v="233401.23900299901"/>
  </r>
  <r>
    <n v="825"/>
    <n v="816"/>
    <x v="4"/>
    <n v="6.5286397651200003"/>
    <n v="2322.7934768800001"/>
    <n v="6.5286397651200003"/>
    <n v="284386.410623"/>
  </r>
  <r>
    <n v="826"/>
    <n v="817"/>
    <x v="4"/>
    <n v="20.642801789500002"/>
    <n v="5832.5642678000004"/>
    <n v="20.642801789500002"/>
    <n v="899196.84915499901"/>
  </r>
  <r>
    <n v="827"/>
    <n v="818"/>
    <x v="4"/>
    <n v="0.109052019657"/>
    <n v="278.20025435899902"/>
    <n v="0.109052019657"/>
    <n v="4750.2869753300001"/>
  </r>
  <r>
    <n v="828"/>
    <n v="819"/>
    <x v="4"/>
    <n v="1.06224675666"/>
    <n v="853.41331546699905"/>
    <n v="1.06224675666"/>
    <n v="46271.283635400003"/>
  </r>
  <r>
    <n v="829"/>
    <n v="820"/>
    <x v="4"/>
    <n v="9.1507654711699998E-2"/>
    <n v="369.75204339099901"/>
    <n v="9.1507654711699998E-2"/>
    <n v="3986.0574938499899"/>
  </r>
  <r>
    <n v="830"/>
    <n v="821"/>
    <x v="4"/>
    <n v="0.30294415884100001"/>
    <n v="602.89791383099896"/>
    <n v="0.30294415884100001"/>
    <n v="13196.1947743"/>
  </r>
  <r>
    <n v="831"/>
    <n v="822"/>
    <x v="4"/>
    <n v="0.219007186396"/>
    <n v="396.49114811499902"/>
    <n v="0.219007186396"/>
    <n v="9539.9148799800005"/>
  </r>
  <r>
    <n v="832"/>
    <n v="823"/>
    <x v="4"/>
    <n v="0.206322535109"/>
    <n v="376.69926448500001"/>
    <n v="0.206322535109"/>
    <n v="8987.3736801600007"/>
  </r>
  <r>
    <n v="833"/>
    <n v="824"/>
    <x v="4"/>
    <n v="0.26830530293299998"/>
    <n v="424.43132884900001"/>
    <n v="0.26830530293299998"/>
    <n v="11687.3322466999"/>
  </r>
  <r>
    <n v="834"/>
    <n v="825"/>
    <x v="4"/>
    <n v="0.242940471495"/>
    <n v="938.09228843100004"/>
    <n v="0.242940471495"/>
    <n v="10582.4446086999"/>
  </r>
  <r>
    <n v="835"/>
    <n v="826"/>
    <x v="4"/>
    <n v="1.76742513692"/>
    <n v="1667.94117037"/>
    <n v="1.76742513692"/>
    <n v="76988.731011199896"/>
  </r>
  <r>
    <n v="836"/>
    <n v="827"/>
    <x v="4"/>
    <n v="0.33681658184199997"/>
    <n v="890.06096817699904"/>
    <n v="0.33681658184199997"/>
    <n v="14671.6716178999"/>
  </r>
  <r>
    <n v="837"/>
    <n v="828"/>
    <x v="4"/>
    <n v="8.1001492896199903"/>
    <n v="5872.2558033599898"/>
    <n v="8.1001492896199903"/>
    <n v="352841.09168599901"/>
  </r>
  <r>
    <n v="838"/>
    <n v="829"/>
    <x v="4"/>
    <n v="52.389906844899897"/>
    <n v="11718.1643284"/>
    <n v="52.389906844899897"/>
    <n v="2282095.2137600002"/>
  </r>
  <r>
    <n v="839"/>
    <n v="830"/>
    <x v="4"/>
    <n v="5.3423447552300001"/>
    <n v="2046.12359678999"/>
    <n v="5.3423447552300001"/>
    <n v="232711.60668799901"/>
  </r>
  <r>
    <n v="840"/>
    <n v="831"/>
    <x v="4"/>
    <n v="6.0492474121599997"/>
    <n v="4388.5527973999897"/>
    <n v="6.0492474121599997"/>
    <n v="263504.16325300001"/>
  </r>
  <r>
    <n v="841"/>
    <n v="833"/>
    <x v="4"/>
    <n v="7.0205086697299999"/>
    <n v="3456.34545346"/>
    <n v="7.0205086697299999"/>
    <n v="305812.13440600003"/>
  </r>
  <r>
    <n v="842"/>
    <n v="834"/>
    <x v="4"/>
    <n v="1.36563909085"/>
    <n v="1456.37781251"/>
    <n v="1.36563909085"/>
    <n v="59487.000848199903"/>
  </r>
  <r>
    <n v="843"/>
    <n v="835"/>
    <x v="4"/>
    <n v="23.131895559099899"/>
    <n v="5232.9898585299898"/>
    <n v="23.131895559099899"/>
    <n v="1007621.34004999"/>
  </r>
  <r>
    <n v="844"/>
    <n v="836"/>
    <x v="4"/>
    <n v="4.7266769496799997E-2"/>
    <n v="226.122657441999"/>
    <n v="4.7266769496799997E-2"/>
    <n v="2058.9322434800001"/>
  </r>
  <r>
    <n v="845"/>
    <n v="837"/>
    <x v="4"/>
    <n v="0.710594386834"/>
    <n v="695.70121740599905"/>
    <n v="0.710594386834"/>
    <n v="30953.367676199901"/>
  </r>
  <r>
    <n v="846"/>
    <n v="838"/>
    <x v="4"/>
    <n v="0.43382714318299997"/>
    <n v="749.23736355999904"/>
    <n v="0.43382714318299997"/>
    <n v="18897.434766599901"/>
  </r>
  <r>
    <n v="847"/>
    <n v="839"/>
    <x v="5"/>
    <n v="0.39955407395999998"/>
    <n v="811.87173180800005"/>
    <n v="0.39955407395999998"/>
    <n v="17404.505844300002"/>
  </r>
  <r>
    <n v="848"/>
    <n v="840"/>
    <x v="5"/>
    <n v="0.14442531568399999"/>
    <n v="482.97782264400001"/>
    <n v="0.14442531568399999"/>
    <n v="6291.1415857100001"/>
  </r>
  <r>
    <n v="849"/>
    <n v="841"/>
    <x v="5"/>
    <n v="0.38426546008399998"/>
    <n v="837.56862092599897"/>
    <n v="0.38426546008399998"/>
    <n v="16738.536488400001"/>
  </r>
  <r>
    <n v="850"/>
    <n v="842"/>
    <x v="5"/>
    <n v="0.105076488136"/>
    <n v="341.86062811900001"/>
    <n v="0.105076488136"/>
    <n v="4577.113515"/>
  </r>
  <r>
    <n v="851"/>
    <n v="843"/>
    <x v="5"/>
    <n v="3.00400234023"/>
    <n v="6099.1758680100002"/>
    <n v="3.00400234023"/>
    <n v="130853.818524"/>
  </r>
  <r>
    <n v="852"/>
    <n v="844"/>
    <x v="5"/>
    <n v="0.116479037344"/>
    <n v="486.346044151"/>
    <n v="0.116479037344"/>
    <n v="5073.8065715700004"/>
  </r>
  <r>
    <n v="853"/>
    <n v="845"/>
    <x v="5"/>
    <n v="6.9396537641700007E-2"/>
    <n v="380.42791030699902"/>
    <n v="6.9396537641700007E-2"/>
    <n v="3022.90108779"/>
  </r>
  <r>
    <n v="854"/>
    <n v="846"/>
    <x v="5"/>
    <n v="3.7287663246699999E-2"/>
    <n v="177.970706492999"/>
    <n v="3.7287663246699999E-2"/>
    <n v="1624.24411353"/>
  </r>
  <r>
    <n v="855"/>
    <n v="847"/>
    <x v="5"/>
    <n v="7.6910889014999997E-2"/>
    <n v="299.26017898200001"/>
    <n v="7.6910889014999997E-2"/>
    <n v="3350.2249245799899"/>
  </r>
  <r>
    <n v="856"/>
    <n v="848"/>
    <x v="5"/>
    <n v="0.147364728217"/>
    <n v="602.75039038900002"/>
    <n v="0.147364728217"/>
    <n v="6419.1818843299898"/>
  </r>
  <r>
    <n v="857"/>
    <n v="849"/>
    <x v="5"/>
    <n v="1.7733882385599999E-2"/>
    <n v="129.871566814"/>
    <n v="1.7733882385599999E-2"/>
    <n v="772.48482691599895"/>
  </r>
  <r>
    <n v="858"/>
    <n v="850"/>
    <x v="5"/>
    <n v="0.38402161437799998"/>
    <n v="946.47564300800002"/>
    <n v="0.38402161437799998"/>
    <n v="16727.9146102999"/>
  </r>
  <r>
    <n v="859"/>
    <n v="851"/>
    <x v="5"/>
    <n v="0.12121723588199999"/>
    <n v="808.64308521999897"/>
    <n v="0.12121723588199999"/>
    <n v="5280.2016742100004"/>
  </r>
  <r>
    <n v="860"/>
    <n v="852"/>
    <x v="5"/>
    <n v="0.106948176491"/>
    <n v="384.07790601400001"/>
    <n v="0.106948176491"/>
    <n v="4658.6439331399897"/>
  </r>
  <r>
    <n v="861"/>
    <n v="853"/>
    <x v="5"/>
    <n v="0.233988656213"/>
    <n v="954.11275672500005"/>
    <n v="0.233988656213"/>
    <n v="10192.505093199899"/>
  </r>
  <r>
    <n v="862"/>
    <n v="854"/>
    <x v="5"/>
    <n v="0.78244234036399996"/>
    <n v="1836.00392759999"/>
    <n v="0.78244234036399996"/>
    <n v="34083.052014100002"/>
  </r>
  <r>
    <n v="863"/>
    <n v="855"/>
    <x v="5"/>
    <n v="9.5973993241199995"/>
    <n v="3261.7803626199898"/>
    <n v="9.5973993241199995"/>
    <n v="418061.04231300001"/>
  </r>
  <r>
    <n v="864"/>
    <n v="856"/>
    <x v="5"/>
    <n v="174.58357267900001"/>
    <n v="22740.892055799901"/>
    <n v="174.58357267900001"/>
    <n v="7604830.0065000001"/>
  </r>
  <r>
    <n v="865"/>
    <n v="857"/>
    <x v="5"/>
    <n v="20.985187656200001"/>
    <n v="4704.1020848199896"/>
    <n v="20.985187656200001"/>
    <n v="914111.11784900003"/>
  </r>
  <r>
    <n v="866"/>
    <n v="858"/>
    <x v="5"/>
    <n v="5.1902590603099998"/>
    <n v="1953.77705055"/>
    <n v="5.1902590603099998"/>
    <n v="226086.78032099901"/>
  </r>
  <r>
    <n v="867"/>
    <n v="859"/>
    <x v="5"/>
    <n v="114.605568281"/>
    <n v="9699.9100109400006"/>
    <n v="114.605568281"/>
    <n v="4992198.5854500001"/>
  </r>
  <r>
    <n v="868"/>
    <n v="860"/>
    <x v="5"/>
    <n v="45.2628084969"/>
    <n v="7239.7679771200001"/>
    <n v="45.2628084969"/>
    <n v="1971640.0515399899"/>
  </r>
  <r>
    <n v="869"/>
    <n v="861"/>
    <x v="5"/>
    <n v="37.9152995667"/>
    <n v="5261.2106721099899"/>
    <n v="37.9152995667"/>
    <n v="1651583.84276999"/>
  </r>
  <r>
    <n v="870"/>
    <n v="862"/>
    <x v="5"/>
    <n v="17.6851782222999"/>
    <n v="5201.5639932399899"/>
    <n v="17.6851782222999"/>
    <n v="770363.28190599906"/>
  </r>
  <r>
    <n v="871"/>
    <n v="863"/>
    <x v="5"/>
    <n v="10.9015165476"/>
    <n v="5142.1615262400001"/>
    <n v="10.9015165476"/>
    <n v="474868.161334"/>
  </r>
  <r>
    <n v="872"/>
    <n v="864"/>
    <x v="5"/>
    <n v="82.737140162800003"/>
    <n v="7801.1645201399897"/>
    <n v="82.737140162800003"/>
    <n v="3604015.40939999"/>
  </r>
  <r>
    <n v="873"/>
    <n v="865"/>
    <x v="5"/>
    <n v="97.523033377199894"/>
    <n v="8361.9871678199906"/>
    <n v="97.523033377199894"/>
    <n v="4248086.3415200002"/>
  </r>
  <r>
    <n v="874"/>
    <n v="866"/>
    <x v="5"/>
    <n v="35.991218111899897"/>
    <n v="6046.7832350400004"/>
    <n v="35.991218111899897"/>
    <n v="1567771.18984999"/>
  </r>
  <r>
    <n v="875"/>
    <n v="867"/>
    <x v="5"/>
    <n v="0.86793363947900004"/>
    <n v="1349.1461839200001"/>
    <n v="0.86793363947900004"/>
    <n v="37807.0381022"/>
  </r>
  <r>
    <n v="876"/>
    <n v="868"/>
    <x v="5"/>
    <n v="37.548711084600001"/>
    <n v="5261.2342803499896"/>
    <n v="37.548711084600001"/>
    <n v="1635615.3123699899"/>
  </r>
  <r>
    <n v="877"/>
    <n v="869"/>
    <x v="5"/>
    <n v="170.390444368"/>
    <n v="22486.8270803999"/>
    <n v="170.390444368"/>
    <n v="7422178.0678599896"/>
  </r>
  <r>
    <n v="878"/>
    <n v="870"/>
    <x v="5"/>
    <n v="81.887798244799896"/>
    <n v="9165.6396890699907"/>
    <n v="81.887798244799896"/>
    <n v="3567018.22342999"/>
  </r>
  <r>
    <n v="879"/>
    <n v="871"/>
    <x v="5"/>
    <n v="9.6668323845100004E-2"/>
    <n v="455.76302825400001"/>
    <n v="9.6668323845100004E-2"/>
    <n v="4210.8553434900005"/>
  </r>
  <r>
    <n v="880"/>
    <n v="872"/>
    <x v="5"/>
    <n v="0.226886262197"/>
    <n v="591.83827952399895"/>
    <n v="0.226886262197"/>
    <n v="9883.1260492599904"/>
  </r>
  <r>
    <n v="881"/>
    <n v="873"/>
    <x v="5"/>
    <n v="0.37123591445100002"/>
    <n v="1168.8318413699899"/>
    <n v="0.37123591445100002"/>
    <n v="16170.9717483"/>
  </r>
  <r>
    <n v="882"/>
    <n v="874"/>
    <x v="5"/>
    <n v="1.27943900475E-2"/>
    <n v="114.390721325"/>
    <n v="1.27943900475E-2"/>
    <n v="557.32140112900004"/>
  </r>
  <r>
    <n v="883"/>
    <n v="875"/>
    <x v="5"/>
    <n v="0.26887205243200002"/>
    <n v="732.69704808200004"/>
    <n v="0.26887205243200002"/>
    <n v="11712.0197549"/>
  </r>
  <r>
    <n v="884"/>
    <n v="876"/>
    <x v="5"/>
    <n v="0.52275455258199999"/>
    <n v="1316.17734405999"/>
    <n v="0.52275455258199999"/>
    <n v="22771.097224500001"/>
  </r>
  <r>
    <n v="885"/>
    <n v="877"/>
    <x v="5"/>
    <n v="4.30729659529E-2"/>
    <n v="238.513701736999"/>
    <n v="4.30729659529E-2"/>
    <n v="1876.2508918999899"/>
  </r>
  <r>
    <n v="886"/>
    <n v="878"/>
    <x v="5"/>
    <n v="0.227890183981"/>
    <n v="686.57684671100003"/>
    <n v="0.227890183981"/>
    <n v="9926.85670742"/>
  </r>
  <r>
    <n v="887"/>
    <n v="879"/>
    <x v="5"/>
    <n v="0.70825462829399999"/>
    <n v="1798.63629663999"/>
    <n v="0.70825462829399999"/>
    <n v="30851.448203200001"/>
  </r>
  <r>
    <n v="888"/>
    <n v="880"/>
    <x v="5"/>
    <n v="1.5241816489799999E-2"/>
    <n v="113.765373808999"/>
    <n v="1.5241816489799999E-2"/>
    <n v="663.93087028699904"/>
  </r>
  <r>
    <n v="889"/>
    <n v="881"/>
    <x v="5"/>
    <n v="0.26872175217599997"/>
    <n v="700.55706645800001"/>
    <n v="0.26872175217599997"/>
    <n v="11705.472702999899"/>
  </r>
  <r>
    <n v="890"/>
    <n v="882"/>
    <x v="5"/>
    <n v="0.374956919379"/>
    <n v="887.38615998399905"/>
    <n v="0.374956919379"/>
    <n v="16333.058075299899"/>
  </r>
  <r>
    <n v="891"/>
    <n v="883"/>
    <x v="5"/>
    <n v="3.0877785975700001E-2"/>
    <n v="149.32738849200001"/>
    <n v="3.0877785975700001E-2"/>
    <n v="1345.0309769"/>
  </r>
  <r>
    <n v="892"/>
    <n v="885"/>
    <x v="5"/>
    <n v="3.6991007629200001"/>
    <n v="5215.2272710500001"/>
    <n v="3.6991007629200001"/>
    <n v="161132.18470000001"/>
  </r>
  <r>
    <n v="893"/>
    <n v="886"/>
    <x v="5"/>
    <n v="0.188264512552"/>
    <n v="793.81815390899897"/>
    <n v="0.188264512552"/>
    <n v="8200.7693638500004"/>
  </r>
  <r>
    <n v="894"/>
    <n v="887"/>
    <x v="5"/>
    <n v="94.917289126100002"/>
    <n v="11247.2843819999"/>
    <n v="94.917289126100002"/>
    <n v="4134580.57596"/>
  </r>
  <r>
    <n v="895"/>
    <n v="888"/>
    <x v="5"/>
    <n v="38.556456290600003"/>
    <n v="5772.7669947200002"/>
    <n v="38.556456290600003"/>
    <n v="1679512.5179399899"/>
  </r>
  <r>
    <n v="896"/>
    <n v="889"/>
    <x v="5"/>
    <n v="125.261844784"/>
    <n v="14870.2354716999"/>
    <n v="125.261844784"/>
    <n v="5456384.1331799896"/>
  </r>
  <r>
    <n v="897"/>
    <n v="890"/>
    <x v="5"/>
    <n v="133.54356154300001"/>
    <n v="14813.3057205"/>
    <n v="133.54356154300001"/>
    <n v="5817134.2721999902"/>
  </r>
  <r>
    <n v="898"/>
    <n v="891"/>
    <x v="5"/>
    <n v="3.4030192477600001"/>
    <n v="1876.8997494800001"/>
    <n v="3.4030192477600001"/>
    <n v="148234.925489999"/>
  </r>
  <r>
    <n v="899"/>
    <n v="892"/>
    <x v="5"/>
    <n v="8.8296391557899998"/>
    <n v="2955.14574528"/>
    <n v="8.8296391557899998"/>
    <n v="384617.54314999899"/>
  </r>
  <r>
    <n v="900"/>
    <n v="893"/>
    <x v="5"/>
    <n v="2.0244065206799999"/>
    <n v="1347.3751617200001"/>
    <n v="2.0244065206799999"/>
    <n v="88182.795309099907"/>
  </r>
  <r>
    <n v="901"/>
    <n v="894"/>
    <x v="5"/>
    <n v="59.8863398754999"/>
    <n v="6565.9796759700002"/>
    <n v="59.8863398754999"/>
    <n v="2608638.5303899902"/>
  </r>
  <r>
    <n v="902"/>
    <n v="895"/>
    <x v="5"/>
    <n v="12.4958042188"/>
    <n v="3970.1105209699899"/>
    <n v="12.4958042188"/>
    <n v="544315.05450399895"/>
  </r>
  <r>
    <n v="903"/>
    <n v="896"/>
    <x v="5"/>
    <n v="5.9562062333499997"/>
    <n v="2500.8556788999899"/>
    <n v="5.9562062333499997"/>
    <n v="259451.305716"/>
  </r>
  <r>
    <n v="904"/>
    <n v="897"/>
    <x v="5"/>
    <n v="169.27973825999899"/>
    <n v="12758.9006878"/>
    <n v="169.27973825999899"/>
    <n v="7373795.9033500003"/>
  </r>
  <r>
    <n v="905"/>
    <n v="898"/>
    <x v="5"/>
    <n v="278.96950778199903"/>
    <n v="25441.1878985"/>
    <n v="278.96950778199903"/>
    <n v="12151863.151399899"/>
  </r>
  <r>
    <n v="906"/>
    <n v="899"/>
    <x v="5"/>
    <n v="24.333814976500001"/>
    <n v="4753.9794267999896"/>
    <n v="24.333814976500001"/>
    <n v="1059976.74046"/>
  </r>
  <r>
    <n v="907"/>
    <n v="900"/>
    <x v="5"/>
    <n v="45.947381521600001"/>
    <n v="6302.7582665299897"/>
    <n v="45.947381521600001"/>
    <n v="2001459.93322"/>
  </r>
  <r>
    <n v="908"/>
    <n v="901"/>
    <x v="5"/>
    <n v="21.7405135606"/>
    <n v="7217.8777364300004"/>
    <n v="21.7405135606"/>
    <n v="947012.98262499901"/>
  </r>
  <r>
    <n v="909"/>
    <n v="902"/>
    <x v="5"/>
    <n v="139.46329655900001"/>
    <n v="14748.355081899899"/>
    <n v="139.46329655900001"/>
    <n v="6074996.8980200002"/>
  </r>
  <r>
    <n v="910"/>
    <n v="903"/>
    <x v="5"/>
    <n v="1.6440197645400001E-2"/>
    <n v="169.999669643999"/>
    <n v="1.6440197645400001E-2"/>
    <n v="716.13214482299895"/>
  </r>
  <r>
    <n v="911"/>
    <n v="904"/>
    <x v="5"/>
    <n v="0.20057231332700001"/>
    <n v="704.95487520400002"/>
    <n v="0.20057231332700001"/>
    <n v="8736.8950213499902"/>
  </r>
  <r>
    <n v="912"/>
    <n v="905"/>
    <x v="5"/>
    <n v="1.2112747250399999E-2"/>
    <n v="126.989012212999"/>
    <n v="1.2112747250399999E-2"/>
    <n v="527.62915972400003"/>
  </r>
  <r>
    <n v="913"/>
    <n v="906"/>
    <x v="5"/>
    <n v="1.14264680484"/>
    <n v="1151.9539569200001"/>
    <n v="1.14264680484"/>
    <n v="49773.495727900001"/>
  </r>
  <r>
    <n v="914"/>
    <n v="907"/>
    <x v="5"/>
    <n v="13.1581436616"/>
    <n v="5326.75722416999"/>
    <n v="13.1581436616"/>
    <n v="573166.44521599903"/>
  </r>
  <r>
    <n v="915"/>
    <n v="908"/>
    <x v="5"/>
    <n v="0.16925776063"/>
    <n v="847.58746901699897"/>
    <n v="0.16925776063"/>
    <n v="7372.8385594800002"/>
  </r>
  <r>
    <n v="916"/>
    <n v="909"/>
    <x v="5"/>
    <n v="5.225506211E-2"/>
    <n v="219.680835771999"/>
    <n v="5.225506211E-2"/>
    <n v="2276.2214010500002"/>
  </r>
  <r>
    <n v="917"/>
    <n v="910"/>
    <x v="5"/>
    <n v="7.00487839596E-2"/>
    <n v="240.417192295999"/>
    <n v="7.00487839596E-2"/>
    <n v="3051.31282357999"/>
  </r>
  <r>
    <n v="918"/>
    <n v="911"/>
    <x v="5"/>
    <n v="3.2807795571799997E-2"/>
    <n v="348.96941736899902"/>
    <n v="3.2807795571799997E-2"/>
    <n v="1429.10185900999"/>
  </r>
  <r>
    <n v="919"/>
    <n v="912"/>
    <x v="5"/>
    <n v="5.2390331906200002E-2"/>
    <n v="217.72668376799899"/>
    <n v="5.2390331906200002E-2"/>
    <n v="2282.1137297700002"/>
  </r>
  <r>
    <n v="920"/>
    <n v="913"/>
    <x v="5"/>
    <n v="0.48691253788200001"/>
    <n v="1539.7776705700001"/>
    <n v="0.48691253788200001"/>
    <n v="21209.82531"/>
  </r>
  <r>
    <n v="921"/>
    <n v="914"/>
    <x v="5"/>
    <n v="3.9455072177900001E-2"/>
    <n v="173.986156964999"/>
    <n v="3.9455072177900001E-2"/>
    <n v="1718.6560695400001"/>
  </r>
  <r>
    <n v="922"/>
    <n v="915"/>
    <x v="5"/>
    <n v="6.0820491083700003E-2"/>
    <n v="206.619467388"/>
    <n v="6.0820491083700003E-2"/>
    <n v="2649.3299940900001"/>
  </r>
  <r>
    <n v="923"/>
    <n v="916"/>
    <x v="5"/>
    <n v="0.154775131766"/>
    <n v="584.59446378600001"/>
    <n v="0.154775131766"/>
    <n v="6741.9777713000003"/>
  </r>
  <r>
    <n v="924"/>
    <n v="917"/>
    <x v="5"/>
    <n v="0.68258990203299996"/>
    <n v="1537.5863148399901"/>
    <n v="0.68258990203299996"/>
    <n v="29733.497199299902"/>
  </r>
  <r>
    <n v="925"/>
    <n v="918"/>
    <x v="5"/>
    <n v="2.11239857244E-2"/>
    <n v="124.012139849999"/>
    <n v="2.11239857244E-2"/>
    <n v="920.15713734899896"/>
  </r>
  <r>
    <n v="926"/>
    <n v="919"/>
    <x v="5"/>
    <n v="4.9973437602699997"/>
    <n v="2236.3659309899899"/>
    <n v="4.9973437602699997"/>
    <n v="217683.423458"/>
  </r>
  <r>
    <n v="927"/>
    <n v="920"/>
    <x v="5"/>
    <n v="7.0205086697299999"/>
    <n v="3456.34545346"/>
    <n v="7.0205086697299999"/>
    <n v="305812.13440600003"/>
  </r>
  <r>
    <n v="928"/>
    <n v="921"/>
    <x v="5"/>
    <n v="47.042032679099897"/>
    <n v="6296.2916454400001"/>
    <n v="47.042032679099897"/>
    <n v="2049142.74690999"/>
  </r>
  <r>
    <n v="929"/>
    <n v="922"/>
    <x v="5"/>
    <n v="52.265089795400002"/>
    <n v="8428.9021004400001"/>
    <n v="52.265089795400002"/>
    <n v="2276658.2048300002"/>
  </r>
  <r>
    <n v="930"/>
    <n v="923"/>
    <x v="5"/>
    <n v="94.343257301500003"/>
    <n v="11702.460354299899"/>
    <n v="94.343257301500003"/>
    <n v="4109575.8497100002"/>
  </r>
  <r>
    <n v="931"/>
    <n v="924"/>
    <x v="5"/>
    <n v="16.625069117399899"/>
    <n v="4588.9893153499897"/>
    <n v="16.625069117399899"/>
    <n v="724185.11399900005"/>
  </r>
  <r>
    <n v="932"/>
    <n v="925"/>
    <x v="5"/>
    <n v="9.3913720582700009"/>
    <n v="2760.0680567899899"/>
    <n v="9.3913720582700009"/>
    <n v="409086.53050599899"/>
  </r>
  <r>
    <n v="933"/>
    <n v="926"/>
    <x v="5"/>
    <n v="62.206876745899898"/>
    <n v="13625.0586237999"/>
    <n v="62.206876745899898"/>
    <n v="2709720.7121399902"/>
  </r>
  <r>
    <n v="934"/>
    <n v="927"/>
    <x v="5"/>
    <n v="13.3669296546"/>
    <n v="5090.6388350500001"/>
    <n v="13.3669296546"/>
    <n v="582261.12670699903"/>
  </r>
  <r>
    <n v="935"/>
    <n v="928"/>
    <x v="5"/>
    <n v="45.822928677599897"/>
    <n v="5708.6086425200001"/>
    <n v="45.822928677599897"/>
    <n v="1996038.7890300001"/>
  </r>
  <r>
    <n v="936"/>
    <n v="929"/>
    <x v="5"/>
    <n v="2.3000994188699999"/>
    <n v="1275.6772234600001"/>
    <n v="2.3000994188699999"/>
    <n v="100191.929921"/>
  </r>
  <r>
    <n v="937"/>
    <n v="930"/>
    <x v="5"/>
    <n v="45.2301952069"/>
    <n v="8291.1342597999901"/>
    <n v="45.2301952069"/>
    <n v="1970219.4223100001"/>
  </r>
  <r>
    <n v="938"/>
    <n v="931"/>
    <x v="5"/>
    <n v="163.081526233999"/>
    <n v="14913.0155591"/>
    <n v="163.081526233999"/>
    <n v="7103802.8674299903"/>
  </r>
  <r>
    <n v="939"/>
    <n v="932"/>
    <x v="5"/>
    <n v="2.2652145570200002"/>
    <n v="1745.8268490099899"/>
    <n v="2.2652145570200002"/>
    <n v="98672.351409900002"/>
  </r>
  <r>
    <n v="940"/>
    <n v="933"/>
    <x v="5"/>
    <n v="2.3794341113800002"/>
    <n v="2102.6555005999899"/>
    <n v="2.3794341113800002"/>
    <n v="103647.735302"/>
  </r>
  <r>
    <n v="941"/>
    <n v="934"/>
    <x v="5"/>
    <n v="3.0522212715500001"/>
    <n v="1602.06204675"/>
    <n v="3.0522212715500001"/>
    <n v="132954.226767999"/>
  </r>
  <r>
    <n v="942"/>
    <n v="935"/>
    <x v="5"/>
    <n v="0.16800406818499999"/>
    <n v="731.82304059800003"/>
    <n v="0.16800406818499999"/>
    <n v="7318.22793688"/>
  </r>
  <r>
    <n v="943"/>
    <n v="936"/>
    <x v="5"/>
    <n v="7.5862018296100004E-3"/>
    <n v="75.1342778227"/>
    <n v="7.5862018296100004E-3"/>
    <n v="330.45362992499901"/>
  </r>
  <r>
    <n v="944"/>
    <n v="937"/>
    <x v="5"/>
    <n v="6.7168436868699999E-2"/>
    <n v="241.601125803999"/>
    <n v="6.7168436868699999E-2"/>
    <n v="2925.84540706999"/>
  </r>
  <r>
    <n v="945"/>
    <n v="938"/>
    <x v="5"/>
    <n v="2.1502700040599999E-2"/>
    <n v="151.249882627999"/>
    <n v="2.1502700040599999E-2"/>
    <n v="936.65386726799898"/>
  </r>
  <r>
    <n v="946"/>
    <n v="939"/>
    <x v="5"/>
    <n v="3.2626005311899998E-2"/>
    <n v="171.55596095600001"/>
    <n v="3.2626005311899998E-2"/>
    <n v="1421.1831071399899"/>
  </r>
  <r>
    <n v="947"/>
    <n v="940"/>
    <x v="5"/>
    <n v="2.63473513519E-2"/>
    <n v="315.74223980199901"/>
    <n v="2.63473513519E-2"/>
    <n v="1147.68603454"/>
  </r>
  <r>
    <n v="948"/>
    <n v="941"/>
    <x v="5"/>
    <n v="3.3856592782399997E-2"/>
    <n v="373.95039346499902"/>
    <n v="3.3856592782399997E-2"/>
    <n v="1474.7872819300001"/>
  </r>
  <r>
    <n v="949"/>
    <n v="942"/>
    <x v="5"/>
    <n v="1.21163166233E-2"/>
    <n v="93.821444184599898"/>
    <n v="1.21163166233E-2"/>
    <n v="527.78464098899894"/>
  </r>
  <r>
    <n v="950"/>
    <n v="943"/>
    <x v="5"/>
    <n v="5.1410701068599997E-2"/>
    <n v="376.70095724700002"/>
    <n v="5.1410701068599997E-2"/>
    <n v="2239.4411794699899"/>
  </r>
  <r>
    <n v="951"/>
    <n v="944"/>
    <x v="5"/>
    <n v="1.2966316939099999E-2"/>
    <n v="119.60045121900001"/>
    <n v="1.2966316939099999E-2"/>
    <n v="564.81050661999905"/>
  </r>
  <r>
    <n v="952"/>
    <n v="945"/>
    <x v="5"/>
    <n v="1.9443382914599999E-2"/>
    <n v="120.024268930999"/>
    <n v="1.9443382914599999E-2"/>
    <n v="846.95037172100001"/>
  </r>
  <r>
    <n v="953"/>
    <n v="946"/>
    <x v="5"/>
    <n v="0.41745763692900001"/>
    <n v="604.32186944700004"/>
    <n v="0.41745763692900001"/>
    <n v="18184.381927900002"/>
  </r>
  <r>
    <n v="954"/>
    <n v="947"/>
    <x v="5"/>
    <n v="6.6668643492900003E-3"/>
    <n v="69.964025899999896"/>
    <n v="6.6668643492900003E-3"/>
    <n v="290.40744948399902"/>
  </r>
  <r>
    <n v="955"/>
    <n v="948"/>
    <x v="5"/>
    <n v="0.122145089907"/>
    <n v="314.300956606"/>
    <n v="0.122145089907"/>
    <n v="5320.6188340299896"/>
  </r>
  <r>
    <n v="956"/>
    <n v="949"/>
    <x v="5"/>
    <n v="7.0544139500199998E-2"/>
    <n v="276.35978548000003"/>
    <n v="7.0544139500199998E-2"/>
    <n v="3072.8904254700001"/>
  </r>
  <r>
    <n v="957"/>
    <n v="950"/>
    <x v="5"/>
    <n v="6.4791078342600006E-2"/>
    <n v="271.09346175899901"/>
    <n v="6.4791078342600006E-2"/>
    <n v="2822.2880823999899"/>
  </r>
  <r>
    <n v="958"/>
    <n v="951"/>
    <x v="5"/>
    <n v="31.2547330364999"/>
    <n v="7428.3619265500001"/>
    <n v="31.2547330364999"/>
    <n v="1361450.7252499899"/>
  </r>
  <r>
    <n v="959"/>
    <n v="952"/>
    <x v="5"/>
    <n v="0.134683720103"/>
    <n v="570.87990189100003"/>
    <n v="0.134683720103"/>
    <n v="5866.7993800800004"/>
  </r>
  <r>
    <n v="960"/>
    <n v="953"/>
    <x v="5"/>
    <n v="0.56369521642099996"/>
    <n v="698.87462189699897"/>
    <n v="0.56369521642099996"/>
    <n v="24554.465408799901"/>
  </r>
  <r>
    <n v="961"/>
    <n v="954"/>
    <x v="5"/>
    <n v="1.4702337627199999"/>
    <n v="1885.4639513100001"/>
    <n v="1.4702337627199999"/>
    <n v="64043.126532200004"/>
  </r>
  <r>
    <n v="962"/>
    <n v="955"/>
    <x v="5"/>
    <n v="1.7934505949599999"/>
    <n v="2057.8502572500001"/>
    <n v="1.7934505949599999"/>
    <n v="78122.395423399896"/>
  </r>
  <r>
    <n v="963"/>
    <n v="1004"/>
    <x v="5"/>
    <n v="77.894684331400001"/>
    <n v="11844.5136356"/>
    <n v="77.894684331400001"/>
    <n v="3393078.8771399902"/>
  </r>
  <r>
    <n v="964"/>
    <n v="956"/>
    <x v="5"/>
    <n v="42.437750490699898"/>
    <n v="12617.716736"/>
    <n v="42.437750490699898"/>
    <n v="1848581.01702999"/>
  </r>
  <r>
    <n v="965"/>
    <n v="957"/>
    <x v="5"/>
    <n v="5.2680043869100004"/>
    <n v="4651.5281709499905"/>
    <n v="5.2680043869100004"/>
    <n v="229473.35319799901"/>
  </r>
  <r>
    <n v="966"/>
    <n v="958"/>
    <x v="5"/>
    <n v="0.781501965232"/>
    <n v="789.63881671900003"/>
    <n v="0.781501965232"/>
    <n v="34042.089436100003"/>
  </r>
  <r>
    <n v="967"/>
    <n v="959"/>
    <x v="5"/>
    <n v="0.518300558139"/>
    <n v="1183.33112419999"/>
    <n v="0.518300558139"/>
    <n v="22577.082003300002"/>
  </r>
  <r>
    <n v="968"/>
    <n v="960"/>
    <x v="5"/>
    <n v="0.54093004348200002"/>
    <n v="1528.9296760300001"/>
    <n v="0.54093004348200002"/>
    <n v="23562.818442700001"/>
  </r>
  <r>
    <n v="969"/>
    <n v="961"/>
    <x v="5"/>
    <n v="0.281612122016"/>
    <n v="777.95232350799904"/>
    <n v="0.281612122016"/>
    <n v="12266.974965699899"/>
  </r>
  <r>
    <n v="970"/>
    <n v="962"/>
    <x v="5"/>
    <n v="2.8884957491200001"/>
    <n v="3250.2087155600002"/>
    <n v="2.8884957491200001"/>
    <n v="125822.371539999"/>
  </r>
  <r>
    <n v="971"/>
    <n v="963"/>
    <x v="5"/>
    <n v="10.1429568313999"/>
    <n v="2803.4664711"/>
    <n v="10.1429568313999"/>
    <n v="441825.43226600002"/>
  </r>
  <r>
    <n v="972"/>
    <n v="964"/>
    <x v="5"/>
    <n v="0.31089022312600001"/>
    <n v="735.44563619699898"/>
    <n v="0.31089022312600001"/>
    <n v="13542.323949699899"/>
  </r>
  <r>
    <n v="973"/>
    <n v="965"/>
    <x v="5"/>
    <n v="0.69880782797899998"/>
    <n v="990.11125203500001"/>
    <n v="0.69880782797899998"/>
    <n v="30439.947226600001"/>
  </r>
  <r>
    <n v="974"/>
    <n v="966"/>
    <x v="5"/>
    <n v="2.90878110951"/>
    <n v="2076.0623851800001"/>
    <n v="2.90878110951"/>
    <n v="126705.998307"/>
  </r>
  <r>
    <n v="975"/>
    <n v="967"/>
    <x v="5"/>
    <n v="0.30593307812100001"/>
    <n v="489.30899798799902"/>
    <n v="0.30593307812100001"/>
    <n v="13326.391577"/>
  </r>
  <r>
    <n v="976"/>
    <n v="968"/>
    <x v="5"/>
    <n v="0.105438318364"/>
    <n v="300.90448094800001"/>
    <n v="0.105438318364"/>
    <n v="4592.8747764500004"/>
  </r>
  <r>
    <n v="977"/>
    <n v="969"/>
    <x v="5"/>
    <n v="0.185445094925"/>
    <n v="645.17894254600003"/>
    <n v="0.185445094925"/>
    <n v="8077.9560224799898"/>
  </r>
  <r>
    <n v="978"/>
    <n v="970"/>
    <x v="5"/>
    <n v="0.223630147704"/>
    <n v="464.843267427"/>
    <n v="0.223630147704"/>
    <n v="9741.2902681399901"/>
  </r>
  <r>
    <n v="979"/>
    <n v="971"/>
    <x v="5"/>
    <n v="0.36990509483"/>
    <n v="1046.5086937599899"/>
    <n v="0.36990509483"/>
    <n v="16113.0014793999"/>
  </r>
  <r>
    <n v="980"/>
    <n v="972"/>
    <x v="5"/>
    <n v="0.24760418608900001"/>
    <n v="516.72183349399904"/>
    <n v="0.24760418608900001"/>
    <n v="10785.595203000001"/>
  </r>
  <r>
    <n v="981"/>
    <n v="973"/>
    <x v="5"/>
    <n v="4.9287778103400001E-2"/>
    <n v="191.17465880399899"/>
    <n v="4.9287778103400001E-2"/>
    <n v="2146.9670260900002"/>
  </r>
  <r>
    <n v="982"/>
    <n v="974"/>
    <x v="5"/>
    <n v="0.14235132566700001"/>
    <n v="451.83177551300003"/>
    <n v="0.14235132566700001"/>
    <n v="6200.7989425400001"/>
  </r>
  <r>
    <n v="983"/>
    <n v="975"/>
    <x v="5"/>
    <n v="6.4493237709099996E-2"/>
    <n v="212.048120576"/>
    <n v="6.4493237709099996E-2"/>
    <n v="2809.31419748999"/>
  </r>
  <r>
    <n v="984"/>
    <n v="976"/>
    <x v="5"/>
    <n v="8.7994630633199997E-2"/>
    <n v="258.05068886899898"/>
    <n v="8.7994630633199997E-2"/>
    <n v="3833.0307783200001"/>
  </r>
  <r>
    <n v="985"/>
    <n v="977"/>
    <x v="5"/>
    <n v="0.846885325859"/>
    <n v="1688.1964352899899"/>
    <n v="0.846885325859"/>
    <n v="36890.177233900002"/>
  </r>
  <r>
    <n v="986"/>
    <n v="978"/>
    <x v="5"/>
    <n v="0.49184696266900002"/>
    <n v="741.47439442899895"/>
    <n v="0.49184696266900002"/>
    <n v="21424.767995400001"/>
  </r>
  <r>
    <n v="987"/>
    <n v="1005"/>
    <x v="5"/>
    <n v="13.358522938"/>
    <n v="3882.7146508300002"/>
    <n v="13.358522938"/>
    <n v="581894.93160000001"/>
  </r>
  <r>
    <n v="988"/>
    <n v="1006"/>
    <x v="5"/>
    <n v="26.710059450100001"/>
    <n v="4806.85795873999"/>
    <n v="26.710059450100001"/>
    <n v="1163485.53567999"/>
  </r>
  <r>
    <n v="989"/>
    <n v="979"/>
    <x v="5"/>
    <n v="41.952479709899897"/>
    <n v="14321.727936400001"/>
    <n v="41.952479709899897"/>
    <n v="1827442.70637"/>
  </r>
  <r>
    <n v="990"/>
    <n v="980"/>
    <x v="5"/>
    <n v="0.27924685024099999"/>
    <n v="819.70726186299896"/>
    <n v="0.27924685024099999"/>
    <n v="12163.9441397999"/>
  </r>
  <r>
    <n v="991"/>
    <n v="981"/>
    <x v="5"/>
    <n v="1.2504627025999999"/>
    <n v="1676.2104332500001"/>
    <n v="1.2504627025999999"/>
    <n v="54469.937444399897"/>
  </r>
  <r>
    <n v="992"/>
    <n v="982"/>
    <x v="5"/>
    <n v="0.105717719871"/>
    <n v="543.83203711999897"/>
    <n v="0.105717719871"/>
    <n v="4605.0454573799898"/>
  </r>
  <r>
    <n v="993"/>
    <n v="983"/>
    <x v="5"/>
    <n v="0.55417900094299999"/>
    <n v="694.07370453099895"/>
    <n v="0.55417900094299999"/>
    <n v="24139.940721300001"/>
  </r>
  <r>
    <n v="994"/>
    <n v="984"/>
    <x v="5"/>
    <n v="7.7960267990399998E-2"/>
    <n v="261.49495674199898"/>
    <n v="7.7960267990399998E-2"/>
    <n v="3395.9356897299899"/>
  </r>
  <r>
    <n v="995"/>
    <n v="985"/>
    <x v="5"/>
    <n v="1.13254651162"/>
    <n v="1611.44215761999"/>
    <n v="1.13254651162"/>
    <n v="49333.528709999897"/>
  </r>
  <r>
    <n v="996"/>
    <n v="986"/>
    <x v="5"/>
    <n v="1.6837427942300001"/>
    <n v="1317.7925276399901"/>
    <n v="1.6837427942300001"/>
    <n v="73343.542744499893"/>
  </r>
  <r>
    <n v="997"/>
    <n v="987"/>
    <x v="5"/>
    <n v="3.4261630191699997E-2"/>
    <n v="212.448171481"/>
    <n v="3.4261630191699997E-2"/>
    <n v="1492.4306413199899"/>
  </r>
  <r>
    <n v="998"/>
    <n v="988"/>
    <x v="5"/>
    <n v="7.2609490890599995E-2"/>
    <n v="237.16430384700001"/>
    <n v="7.2609490890599995E-2"/>
    <n v="3162.8567720199899"/>
  </r>
  <r>
    <n v="999"/>
    <n v="989"/>
    <x v="5"/>
    <n v="0.21417036377599999"/>
    <n v="451.75595885400003"/>
    <n v="0.21417036377599999"/>
    <n v="9329.2237294000006"/>
  </r>
  <r>
    <n v="1000"/>
    <n v="990"/>
    <x v="5"/>
    <n v="9.6636322485399995E-2"/>
    <n v="454.28095227300003"/>
    <n v="9.6636322485399995E-2"/>
    <n v="4209.4613685200002"/>
  </r>
  <r>
    <n v="1001"/>
    <n v="991"/>
    <x v="5"/>
    <n v="2.3490952785500001"/>
    <n v="1313.22555740999"/>
    <n v="2.3490952785500001"/>
    <n v="102326.181028999"/>
  </r>
  <r>
    <n v="1002"/>
    <n v="992"/>
    <x v="5"/>
    <n v="2.77495064734E-2"/>
    <n v="178.873406235"/>
    <n v="2.77495064734E-2"/>
    <n v="1208.76366701999"/>
  </r>
  <r>
    <n v="1003"/>
    <n v="993"/>
    <x v="5"/>
    <n v="0.212883507291"/>
    <n v="702.65250570299895"/>
    <n v="0.212883507291"/>
    <n v="9273.1684853099905"/>
  </r>
  <r>
    <n v="1004"/>
    <n v="994"/>
    <x v="5"/>
    <n v="1.5856666905999999E-2"/>
    <n v="131.48461100200001"/>
    <n v="1.5856666905999999E-2"/>
    <n v="690.71364738600005"/>
  </r>
  <r>
    <n v="1005"/>
    <n v="995"/>
    <x v="5"/>
    <n v="1.8951438664600001E-2"/>
    <n v="142.83268093500001"/>
    <n v="1.8951438664600001E-2"/>
    <n v="825.52136609599904"/>
  </r>
  <r>
    <n v="1006"/>
    <n v="996"/>
    <x v="5"/>
    <n v="2.97508489465E-2"/>
    <n v="194.745966788999"/>
    <n v="2.97508489465E-2"/>
    <n v="1295.94179637"/>
  </r>
  <r>
    <n v="1007"/>
    <n v="997"/>
    <x v="5"/>
    <n v="0.47307452254100002"/>
    <n v="823.96889008699895"/>
    <n v="0.47307452254100002"/>
    <n v="20607.043775699902"/>
  </r>
  <r>
    <n v="1008"/>
    <n v="998"/>
    <x v="5"/>
    <n v="0.10676864826099999"/>
    <n v="482.37219934799901"/>
    <n v="0.10676864826099999"/>
    <n v="4650.8237158000002"/>
  </r>
  <r>
    <n v="1009"/>
    <n v="999"/>
    <x v="5"/>
    <n v="7.8146347052899995E-2"/>
    <n v="247.87460241100001"/>
    <n v="7.8146347052899995E-2"/>
    <n v="3404.0412613799899"/>
  </r>
  <r>
    <n v="1010"/>
    <n v="1000"/>
    <x v="5"/>
    <n v="8.0708008994299902"/>
    <n v="6416.0941349900004"/>
    <n v="8.0708008994299902"/>
    <n v="351562.68092200003"/>
  </r>
  <r>
    <n v="1011"/>
    <n v="1001"/>
    <x v="5"/>
    <n v="1.03751448794"/>
    <n v="1467.1264699400001"/>
    <n v="1.03751448794"/>
    <n v="45193.950318900002"/>
  </r>
  <r>
    <n v="1012"/>
    <n v="1002"/>
    <x v="5"/>
    <n v="50.402580395999898"/>
    <n v="7768.4719694799896"/>
    <n v="50.402580395999898"/>
    <n v="2195527.61989999"/>
  </r>
  <r>
    <n v="1013"/>
    <n v="1003"/>
    <x v="5"/>
    <n v="66.9556278174"/>
    <n v="10627.209200200001"/>
    <n v="66.9556278174"/>
    <n v="2916575.4813899901"/>
  </r>
  <r>
    <n v="1014"/>
    <n v="1007"/>
    <x v="5"/>
    <n v="2.4592816963200002"/>
    <n v="1309.69174569999"/>
    <n v="2.4592816963200002"/>
    <n v="107125.88218499901"/>
  </r>
  <r>
    <n v="1015"/>
    <n v="1008"/>
    <x v="5"/>
    <n v="82.383752595800004"/>
    <n v="8208.1305217000008"/>
    <n v="82.383752595800004"/>
    <n v="3588621.90854999"/>
  </r>
  <r>
    <n v="1016"/>
    <n v="1009"/>
    <x v="5"/>
    <n v="77.408791648199895"/>
    <n v="10130.789296000001"/>
    <n v="77.408791648199895"/>
    <n v="3371913.4765099902"/>
  </r>
  <r>
    <n v="1017"/>
    <n v="1010"/>
    <x v="5"/>
    <n v="4.95157823073"/>
    <n v="5448.3071301800001"/>
    <n v="4.95157823073"/>
    <n v="215689.88498"/>
  </r>
  <r>
    <n v="1018"/>
    <n v="1011"/>
    <x v="5"/>
    <n v="217.06419195000001"/>
    <n v="16401.6450589999"/>
    <n v="217.06419195000001"/>
    <n v="9455278.38010999"/>
  </r>
  <r>
    <n v="1019"/>
    <n v="1012"/>
    <x v="5"/>
    <n v="39.4905538593"/>
    <n v="9589.5941643700007"/>
    <n v="39.4905538593"/>
    <n v="1720201.6452800001"/>
  </r>
  <r>
    <n v="1020"/>
    <n v="1013"/>
    <x v="5"/>
    <n v="152.92931794500001"/>
    <n v="12058.730184100001"/>
    <n v="152.92931794500001"/>
    <n v="6661574.4433399905"/>
  </r>
  <r>
    <n v="1021"/>
    <n v="1014"/>
    <x v="5"/>
    <n v="64.465974296699898"/>
    <n v="8268.0930767600003"/>
    <n v="64.465974296699898"/>
    <n v="2808126.60782"/>
  </r>
  <r>
    <n v="1022"/>
    <n v="1015"/>
    <x v="5"/>
    <n v="6.2538224246000002E-2"/>
    <n v="221.44837225500001"/>
    <n v="6.2538224246000002E-2"/>
    <n v="2724.1541519299899"/>
  </r>
  <r>
    <n v="1023"/>
    <n v="1016"/>
    <x v="5"/>
    <n v="0.56962867324800004"/>
    <n v="697.02462571099898"/>
    <n v="0.56962867324800004"/>
    <n v="24812.925755100001"/>
  </r>
  <r>
    <n v="1024"/>
    <n v="1017"/>
    <x v="5"/>
    <n v="2.2725777086000001"/>
    <n v="2144.3493581500002"/>
    <n v="2.2725777086000001"/>
    <n v="98993.089015000005"/>
  </r>
  <r>
    <n v="1025"/>
    <n v="1018"/>
    <x v="5"/>
    <n v="0.88249275633699997"/>
    <n v="1515.13630908"/>
    <n v="0.88249275633699997"/>
    <n v="38441.230700200002"/>
  </r>
  <r>
    <n v="1026"/>
    <n v="1019"/>
    <x v="5"/>
    <n v="2.3452520971299999"/>
    <n v="2297.9386011500001"/>
    <n v="2.3452520971299999"/>
    <n v="102158.77271299899"/>
  </r>
  <r>
    <n v="1027"/>
    <n v="1020"/>
    <x v="5"/>
    <n v="2.9035473861100001"/>
    <n v="1421.33790662"/>
    <n v="2.9035473861100001"/>
    <n v="126478.018223999"/>
  </r>
  <r>
    <n v="1028"/>
    <n v="1021"/>
    <x v="5"/>
    <n v="1.8921922114600001"/>
    <n v="1388.6498426200001"/>
    <n v="1.8921922114600001"/>
    <n v="82423.563033700004"/>
  </r>
  <r>
    <n v="1029"/>
    <n v="1022"/>
    <x v="5"/>
    <n v="3.5799852506200001"/>
    <n v="2073.1697294199898"/>
    <n v="3.5799852506200001"/>
    <n v="155943.533743999"/>
  </r>
  <r>
    <n v="1030"/>
    <n v="1023"/>
    <x v="5"/>
    <n v="0.97769092517199996"/>
    <n v="1523.63742533"/>
    <n v="0.97769092517199996"/>
    <n v="42588.046346900002"/>
  </r>
  <r>
    <n v="1031"/>
    <n v="1024"/>
    <x v="5"/>
    <n v="1.4710757590400001"/>
    <n v="1971.8382810799901"/>
    <n v="1.4710757590400001"/>
    <n v="64079.803745099904"/>
  </r>
  <r>
    <n v="1032"/>
    <n v="1025"/>
    <x v="5"/>
    <n v="0.97117809599899996"/>
    <n v="1550.0872077900001"/>
    <n v="0.97117809599899996"/>
    <n v="42304.348645799902"/>
  </r>
  <r>
    <n v="1033"/>
    <n v="1026"/>
    <x v="5"/>
    <n v="4.3317792287300003"/>
    <n v="4122.5452257300003"/>
    <n v="4.3317792287300003"/>
    <n v="188691.54842999901"/>
  </r>
  <r>
    <n v="1034"/>
    <n v="1027"/>
    <x v="5"/>
    <n v="0.71123977282799999"/>
    <n v="1367.7247976000001"/>
    <n v="0.71123977282799999"/>
    <n v="30981.480579800002"/>
  </r>
  <r>
    <n v="1035"/>
    <n v="1028"/>
    <x v="5"/>
    <n v="3.0009109916500001"/>
    <n v="3553.2461911999899"/>
    <n v="3.0009109916500001"/>
    <n v="130719.159918"/>
  </r>
  <r>
    <n v="1036"/>
    <n v="1029"/>
    <x v="5"/>
    <n v="0.18849392758799999"/>
    <n v="600.80943376599896"/>
    <n v="0.18849392758799999"/>
    <n v="8210.7626434100002"/>
  </r>
  <r>
    <n v="1037"/>
    <n v="1030"/>
    <x v="5"/>
    <n v="12.857604178100001"/>
    <n v="3246.7919798799899"/>
    <n v="12.857604178100001"/>
    <n v="560074.99768899905"/>
  </r>
  <r>
    <n v="1038"/>
    <n v="1031"/>
    <x v="5"/>
    <n v="5.1534283411599997"/>
    <n v="5286.6944853200002"/>
    <n v="5.1534283411599997"/>
    <n v="224482.44060900001"/>
  </r>
  <r>
    <n v="1039"/>
    <n v="1032"/>
    <x v="5"/>
    <n v="57.9517468118"/>
    <n v="16094.1220837"/>
    <n v="57.9517468118"/>
    <n v="2524367.9936299901"/>
  </r>
  <r>
    <n v="1040"/>
    <n v="1033"/>
    <x v="5"/>
    <n v="249.09167519600001"/>
    <n v="24120.316018400001"/>
    <n v="249.09167519600001"/>
    <n v="10850389.969900001"/>
  </r>
  <r>
    <n v="1041"/>
    <n v="1034"/>
    <x v="5"/>
    <n v="23.374813244399899"/>
    <n v="7061.9889321600003"/>
    <n v="23.374813244399899"/>
    <n v="1018202.79209999"/>
  </r>
  <r>
    <n v="1042"/>
    <n v="1035"/>
    <x v="5"/>
    <n v="0.560493147084"/>
    <n v="1220.8733112499899"/>
    <n v="0.560493147084"/>
    <n v="24414.983824999901"/>
  </r>
  <r>
    <n v="1043"/>
    <n v="1036"/>
    <x v="5"/>
    <n v="0.54166903577600001"/>
    <n v="979.72563402799904"/>
    <n v="0.54166903577600001"/>
    <n v="23595.0088179999"/>
  </r>
  <r>
    <n v="1044"/>
    <n v="1037"/>
    <x v="5"/>
    <n v="5.10965855275"/>
    <n v="6127.9574005300001"/>
    <n v="5.10965855275"/>
    <n v="222575.836251"/>
  </r>
  <r>
    <n v="1045"/>
    <n v="1038"/>
    <x v="5"/>
    <n v="1.2915509241600001"/>
    <n v="1706.8126169899899"/>
    <n v="1.2915509241600001"/>
    <n v="56259.733218000001"/>
  </r>
  <r>
    <n v="1046"/>
    <n v="1039"/>
    <x v="5"/>
    <n v="2.3047958924600001"/>
    <n v="2798.1891486700001"/>
    <n v="2.3047958924600001"/>
    <n v="100396.50748899901"/>
  </r>
  <r>
    <n v="1047"/>
    <n v="1040"/>
    <x v="5"/>
    <n v="0.86474910779199998"/>
    <n v="1747.26000386999"/>
    <n v="0.86474910779199998"/>
    <n v="37668.320461499898"/>
  </r>
  <r>
    <n v="1048"/>
    <n v="1041"/>
    <x v="5"/>
    <n v="0.77719100974699995"/>
    <n v="1485.34361396999"/>
    <n v="0.77719100974699995"/>
    <n v="33854.304966299896"/>
  </r>
  <r>
    <n v="1049"/>
    <n v="1042"/>
    <x v="5"/>
    <n v="0.857097236702"/>
    <n v="1563.11151846999"/>
    <n v="0.857097236702"/>
    <n v="37335.006288999903"/>
  </r>
  <r>
    <n v="1050"/>
    <n v="1043"/>
    <x v="5"/>
    <n v="18.775599397200001"/>
    <n v="8085.8078406499899"/>
    <n v="18.775599397200001"/>
    <n v="817861.83828699903"/>
  </r>
  <r>
    <n v="1051"/>
    <n v="1044"/>
    <x v="5"/>
    <n v="2.1665698364699999"/>
    <n v="3691.7483954200002"/>
    <n v="2.1665698364699999"/>
    <n v="94375.404574300002"/>
  </r>
  <r>
    <n v="1052"/>
    <n v="1045"/>
    <x v="5"/>
    <n v="0.30481838214599999"/>
    <n v="522.64012997199904"/>
    <n v="0.30481838214599999"/>
    <n v="13277.835614600001"/>
  </r>
  <r>
    <n v="1053"/>
    <n v="1522"/>
    <x v="3"/>
    <n v="6.1898666316400001E-2"/>
    <n v="536.58519110600002"/>
    <n v="6.1898666316400001E-2"/>
    <n v="2696.2951193600002"/>
  </r>
  <r>
    <n v="1054"/>
    <n v="1046"/>
    <x v="5"/>
    <n v="2.1655779152499999E-2"/>
    <n v="213.48828752200001"/>
    <n v="2.1655779152499999E-2"/>
    <n v="943.32196668699896"/>
  </r>
  <r>
    <n v="1055"/>
    <n v="1047"/>
    <x v="5"/>
    <n v="0.61384239829599996"/>
    <n v="1457.23895401"/>
    <n v="0.61384239829599996"/>
    <n v="26738.8679147"/>
  </r>
  <r>
    <n v="1056"/>
    <n v="1048"/>
    <x v="5"/>
    <n v="66.960322070299895"/>
    <n v="11434.628162000001"/>
    <n v="66.960322070299895"/>
    <n v="2916779.9622300002"/>
  </r>
  <r>
    <n v="1057"/>
    <n v="1049"/>
    <x v="5"/>
    <n v="34.807399949699899"/>
    <n v="8033.3575502399899"/>
    <n v="34.807399949699899"/>
    <n v="1516204.27697"/>
  </r>
  <r>
    <n v="1058"/>
    <n v="1050"/>
    <x v="5"/>
    <n v="1.27617035337E-2"/>
    <n v="100.069393294999"/>
    <n v="1.27617035337E-2"/>
    <n v="555.89758231899896"/>
  </r>
  <r>
    <n v="1059"/>
    <n v="1051"/>
    <x v="5"/>
    <n v="2.5322575899699998E-2"/>
    <n v="128.87564691200001"/>
    <n v="2.5322575899699998E-2"/>
    <n v="1103.04699391999"/>
  </r>
  <r>
    <n v="1060"/>
    <n v="1052"/>
    <x v="5"/>
    <n v="6.1590546831000001E-2"/>
    <n v="208.513513488"/>
    <n v="6.1590546831000001E-2"/>
    <n v="2682.8734886799898"/>
  </r>
  <r>
    <n v="1061"/>
    <n v="1053"/>
    <x v="5"/>
    <n v="0.24122964916799999"/>
    <n v="648.52117491000001"/>
    <n v="0.24122964916799999"/>
    <n v="10507.9214866"/>
  </r>
  <r>
    <n v="1062"/>
    <n v="1054"/>
    <x v="5"/>
    <n v="0.845047173757"/>
    <n v="1061.17205119"/>
    <n v="0.845047173757"/>
    <n v="36810.107648700003"/>
  </r>
  <r>
    <n v="1063"/>
    <n v="1055"/>
    <x v="5"/>
    <n v="3.5604246328300002"/>
    <n v="2654.53468462"/>
    <n v="3.5604246328300002"/>
    <n v="155091.476637999"/>
  </r>
  <r>
    <n v="1064"/>
    <n v="1056"/>
    <x v="5"/>
    <n v="0.16821020244500001"/>
    <n v="464.47583384400002"/>
    <n v="0.16821020244500001"/>
    <n v="7327.2071110099896"/>
  </r>
  <r>
    <n v="1065"/>
    <n v="1057"/>
    <x v="5"/>
    <n v="0.155326851086"/>
    <n v="408.2151202"/>
    <n v="0.155326851086"/>
    <n v="6766.0105689800002"/>
  </r>
  <r>
    <n v="1066"/>
    <n v="1058"/>
    <x v="5"/>
    <n v="0.25010500609699998"/>
    <n v="619.40247561399894"/>
    <n v="0.25010500609699998"/>
    <n v="10894.530488099899"/>
  </r>
  <r>
    <n v="1067"/>
    <n v="1059"/>
    <x v="5"/>
    <n v="55.333328617699898"/>
    <n v="10157.2385035999"/>
    <n v="55.333328617699898"/>
    <n v="2410310.15332"/>
  </r>
  <r>
    <n v="1068"/>
    <n v="1060"/>
    <x v="5"/>
    <n v="46.348062658099899"/>
    <n v="9223.6305432200006"/>
    <n v="46.348062658099899"/>
    <n v="2018913.5337199899"/>
  </r>
  <r>
    <n v="1069"/>
    <n v="1061"/>
    <x v="5"/>
    <n v="9.1465845586500005E-2"/>
    <n v="259.86691198800003"/>
    <n v="9.1465845586500005E-2"/>
    <n v="3984.2362964600002"/>
  </r>
  <r>
    <n v="1070"/>
    <n v="1062"/>
    <x v="5"/>
    <n v="9.7838895930399996"/>
    <n v="3218.8837669300001"/>
    <n v="9.7838895930399996"/>
    <n v="426184.52592899901"/>
  </r>
  <r>
    <n v="1071"/>
    <n v="1063"/>
    <x v="5"/>
    <n v="0.184098180887"/>
    <n v="523.63202120699896"/>
    <n v="0.184098180887"/>
    <n v="8019.2846809700004"/>
  </r>
  <r>
    <n v="1072"/>
    <n v="1064"/>
    <x v="5"/>
    <n v="13.7532089264999"/>
    <n v="3276.22636241999"/>
    <n v="13.7532089264999"/>
    <n v="599087.38448000001"/>
  </r>
  <r>
    <n v="1073"/>
    <n v="1065"/>
    <x v="5"/>
    <n v="3.0423446055399999"/>
    <n v="1647.0704664100001"/>
    <n v="3.0423446055399999"/>
    <n v="132524.00091699901"/>
  </r>
  <r>
    <n v="1074"/>
    <n v="1066"/>
    <x v="5"/>
    <n v="37.867193851499898"/>
    <n v="6259.24103775"/>
    <n v="37.867193851499898"/>
    <n v="1649488.36618999"/>
  </r>
  <r>
    <n v="1075"/>
    <n v="1067"/>
    <x v="5"/>
    <n v="9.0804135282399905"/>
    <n v="3385.3985520299898"/>
    <n v="9.0804135282399905"/>
    <n v="395541.23112100002"/>
  </r>
  <r>
    <n v="1076"/>
    <n v="1068"/>
    <x v="5"/>
    <n v="55.7980893460999"/>
    <n v="7062.3633943499899"/>
    <n v="55.7980893460999"/>
    <n v="2430555.04966"/>
  </r>
  <r>
    <n v="1077"/>
    <n v="1069"/>
    <x v="5"/>
    <n v="9.7981584327700002"/>
    <n v="3517.4959904100001"/>
    <n v="9.7981584327700002"/>
    <n v="426806.07410199899"/>
  </r>
  <r>
    <n v="1078"/>
    <n v="1070"/>
    <x v="5"/>
    <n v="0.58623827640000004"/>
    <n v="829.60482782999895"/>
    <n v="0.58623827640000004"/>
    <n v="25536.437173199902"/>
  </r>
  <r>
    <n v="1079"/>
    <n v="1071"/>
    <x v="5"/>
    <n v="40.806105124399899"/>
    <n v="7084.6912127799897"/>
    <n v="40.806105124399899"/>
    <n v="1777506.8291799901"/>
  </r>
  <r>
    <n v="1080"/>
    <n v="1072"/>
    <x v="5"/>
    <n v="4.3542778901699997"/>
    <n v="3519.7755681899898"/>
    <n v="4.3542778901699997"/>
    <n v="189671.58620499901"/>
  </r>
  <r>
    <n v="1081"/>
    <n v="1073"/>
    <x v="5"/>
    <n v="0.19541196001"/>
    <n v="377.74798434199897"/>
    <n v="0.19541196001"/>
    <n v="8512.11092938"/>
  </r>
  <r>
    <n v="1082"/>
    <n v="1074"/>
    <x v="5"/>
    <n v="4.5575348576200003"/>
    <n v="2077.0357143400001"/>
    <n v="4.5575348576200003"/>
    <n v="198525.42429799901"/>
  </r>
  <r>
    <n v="1083"/>
    <n v="1075"/>
    <x v="5"/>
    <n v="86.126295079599899"/>
    <n v="13428.308080700001"/>
    <n v="86.126295079599899"/>
    <n v="3751646.4070399902"/>
  </r>
  <r>
    <n v="1084"/>
    <n v="1076"/>
    <x v="5"/>
    <n v="54.224686907399899"/>
    <n v="7604.6289168800004"/>
    <n v="54.224686907399899"/>
    <n v="2362017.9136000001"/>
  </r>
  <r>
    <n v="1085"/>
    <n v="1077"/>
    <x v="5"/>
    <n v="24.567749442499899"/>
    <n v="4371.0969832199899"/>
    <n v="24.567749442499899"/>
    <n v="1070166.8850400001"/>
  </r>
  <r>
    <n v="1086"/>
    <n v="1078"/>
    <x v="5"/>
    <n v="34.017141894399899"/>
    <n v="8551.2038878099902"/>
    <n v="34.017141894399899"/>
    <n v="1481780.7737799899"/>
  </r>
  <r>
    <n v="1087"/>
    <n v="1079"/>
    <x v="5"/>
    <n v="7.4969596303500001"/>
    <n v="6003.5170302400002"/>
    <n v="7.4969596303500001"/>
    <n v="326566.255229"/>
  </r>
  <r>
    <n v="1088"/>
    <n v="1080"/>
    <x v="5"/>
    <n v="0.65101225273200003"/>
    <n v="1248.8669392500001"/>
    <n v="0.65101225273200003"/>
    <n v="28357.980297599901"/>
  </r>
  <r>
    <n v="1089"/>
    <n v="1081"/>
    <x v="5"/>
    <n v="0.39191703306600001"/>
    <n v="718.55820159699897"/>
    <n v="0.39191703306600001"/>
    <n v="17071.837673000002"/>
  </r>
  <r>
    <n v="1090"/>
    <n v="1082"/>
    <x v="5"/>
    <n v="0.415019930245"/>
    <n v="922.171663749"/>
    <n v="0.415019930245"/>
    <n v="18078.195849899901"/>
  </r>
  <r>
    <n v="1091"/>
    <n v="1083"/>
    <x v="5"/>
    <n v="0.72731589594799995"/>
    <n v="874.49878774199897"/>
    <n v="0.72731589594799995"/>
    <n v="31681.753701500002"/>
  </r>
  <r>
    <n v="1092"/>
    <n v="1084"/>
    <x v="5"/>
    <n v="0.15082318403299999"/>
    <n v="330.98647987200002"/>
    <n v="0.15082318403299999"/>
    <n v="6569.8316169600002"/>
  </r>
  <r>
    <n v="1093"/>
    <n v="1085"/>
    <x v="5"/>
    <n v="0.76489997571500001"/>
    <n v="1082.6247117999901"/>
    <n v="0.76489997571500001"/>
    <n v="33318.909665699903"/>
  </r>
  <r>
    <n v="1094"/>
    <n v="1086"/>
    <x v="5"/>
    <n v="9.3298142360299999E-2"/>
    <n v="452.34271661700001"/>
    <n v="9.3298142360299999E-2"/>
    <n v="4064.0508247100001"/>
  </r>
  <r>
    <n v="1095"/>
    <n v="1087"/>
    <x v="5"/>
    <n v="0.52851713659800004"/>
    <n v="693.25033705600003"/>
    <n v="0.52851713659800004"/>
    <n v="23022.1143808999"/>
  </r>
  <r>
    <n v="1096"/>
    <n v="1088"/>
    <x v="5"/>
    <n v="0.22690443025500001"/>
    <n v="678.65488649099905"/>
    <n v="0.22690443025500001"/>
    <n v="9883.9174472699906"/>
  </r>
  <r>
    <n v="1097"/>
    <n v="1089"/>
    <x v="5"/>
    <n v="4.4000924576000001E-2"/>
    <n v="245.11640296300001"/>
    <n v="4.4000924576000001E-2"/>
    <n v="1916.6726079600001"/>
  </r>
  <r>
    <n v="1098"/>
    <n v="1090"/>
    <x v="5"/>
    <n v="0.15019341505200001"/>
    <n v="332.34608712499897"/>
    <n v="0.15019341505200001"/>
    <n v="6542.3989902000003"/>
  </r>
  <r>
    <n v="1099"/>
    <n v="1091"/>
    <x v="5"/>
    <n v="2.7496835255800001"/>
    <n v="3649.7492404499899"/>
    <n v="2.7496835255800001"/>
    <n v="119775.73527"/>
  </r>
  <r>
    <n v="1100"/>
    <n v="1092"/>
    <x v="5"/>
    <n v="0.20011263563699999"/>
    <n v="685.22140886900002"/>
    <n v="0.20011263563699999"/>
    <n v="8716.8715424099901"/>
  </r>
  <r>
    <n v="1101"/>
    <n v="1093"/>
    <x v="5"/>
    <n v="0.46557868560100002"/>
    <n v="657.68174156400005"/>
    <n v="0.46557868560100002"/>
    <n v="20280.5264223999"/>
  </r>
  <r>
    <n v="1102"/>
    <n v="1094"/>
    <x v="5"/>
    <n v="0.19797449316599999"/>
    <n v="417.24582113299903"/>
    <n v="0.19797449316599999"/>
    <n v="8623.7344267799908"/>
  </r>
  <r>
    <n v="1103"/>
    <n v="1095"/>
    <x v="5"/>
    <n v="10.993731701"/>
    <n v="2883.3325106799898"/>
    <n v="10.993731701"/>
    <n v="478885.03734400001"/>
  </r>
  <r>
    <n v="1104"/>
    <n v="1096"/>
    <x v="5"/>
    <n v="0.120783905498"/>
    <n v="624.222391657"/>
    <n v="0.120783905498"/>
    <n v="5261.3258784299896"/>
  </r>
  <r>
    <n v="1105"/>
    <n v="1097"/>
    <x v="5"/>
    <n v="0.19002187900199999"/>
    <n v="641.30229782000004"/>
    <n v="0.19002187900199999"/>
    <n v="8277.3199391899907"/>
  </r>
  <r>
    <n v="1106"/>
    <n v="1098"/>
    <x v="5"/>
    <n v="4.3285666033599998E-2"/>
    <n v="368.39612284700002"/>
    <n v="4.3285666033599998E-2"/>
    <n v="1885.51607037999"/>
  </r>
  <r>
    <n v="1107"/>
    <n v="1099"/>
    <x v="5"/>
    <n v="0.27890909260399999"/>
    <n v="685.85640167899896"/>
    <n v="0.27890909260399999"/>
    <n v="12149.2314760999"/>
  </r>
  <r>
    <n v="1108"/>
    <n v="1100"/>
    <x v="5"/>
    <n v="0.67744910993100005"/>
    <n v="874.80662886899904"/>
    <n v="0.67744910993100005"/>
    <n v="29509.565190500001"/>
  </r>
  <r>
    <n v="1109"/>
    <n v="1101"/>
    <x v="5"/>
    <n v="0.55238098992399998"/>
    <n v="760.94504041699895"/>
    <n v="0.55238098992399998"/>
    <n v="24061.6196748"/>
  </r>
  <r>
    <n v="1110"/>
    <n v="1102"/>
    <x v="5"/>
    <n v="0.89045089890600004"/>
    <n v="1208.8351306500001"/>
    <n v="0.89045089890600004"/>
    <n v="38787.886005400003"/>
  </r>
  <r>
    <n v="1111"/>
    <n v="1103"/>
    <x v="5"/>
    <n v="2.2229769884100001E-2"/>
    <n v="124.90608856"/>
    <n v="2.2229769884100001E-2"/>
    <n v="968.32490269000004"/>
  </r>
  <r>
    <n v="1112"/>
    <n v="1104"/>
    <x v="5"/>
    <n v="0.788220148841"/>
    <n v="1958.6293732500001"/>
    <n v="0.788220148841"/>
    <n v="34334.732344099903"/>
  </r>
  <r>
    <n v="1113"/>
    <n v="1105"/>
    <x v="5"/>
    <n v="0.36616047796500001"/>
    <n v="1554.2626006"/>
    <n v="0.36616047796500001"/>
    <n v="15949.8866206"/>
  </r>
  <r>
    <n v="1114"/>
    <n v="1106"/>
    <x v="5"/>
    <n v="0.16695813524399999"/>
    <n v="643.14459528299903"/>
    <n v="0.16695813524399999"/>
    <n v="7272.66728005"/>
  </r>
  <r>
    <n v="1115"/>
    <n v="1107"/>
    <x v="5"/>
    <n v="3.2137423255999997E-2"/>
    <n v="222.14343080500001"/>
    <n v="3.2137423255999997E-2"/>
    <n v="1399.9005578700001"/>
  </r>
  <r>
    <n v="1116"/>
    <n v="1108"/>
    <x v="5"/>
    <n v="0.26772011029800002"/>
    <n v="932.71262398800002"/>
    <n v="0.26772011029800002"/>
    <n v="11661.841356299899"/>
  </r>
  <r>
    <n v="1117"/>
    <n v="1109"/>
    <x v="5"/>
    <n v="1.2470706412999999"/>
    <n v="1231.9488856200001"/>
    <n v="1.2470706412999999"/>
    <n v="54322.179847599902"/>
  </r>
  <r>
    <n v="1118"/>
    <n v="1110"/>
    <x v="5"/>
    <n v="1.2627989429099999"/>
    <n v="1672.42960792999"/>
    <n v="1.2627989429099999"/>
    <n v="55007.301924699903"/>
  </r>
  <r>
    <n v="1119"/>
    <n v="1111"/>
    <x v="5"/>
    <n v="1.3133492839300001"/>
    <n v="1889.27240632999"/>
    <n v="1.3133492839300001"/>
    <n v="57209.265971599903"/>
  </r>
  <r>
    <n v="1120"/>
    <n v="1112"/>
    <x v="5"/>
    <n v="0.29407209809099999"/>
    <n v="1071.0014490999899"/>
    <n v="0.29407209809099999"/>
    <n v="12809.729354200001"/>
  </r>
  <r>
    <n v="1121"/>
    <n v="1113"/>
    <x v="5"/>
    <n v="3.4549596004200001"/>
    <n v="4620.1812460999899"/>
    <n v="3.4549596004200001"/>
    <n v="150497.4382"/>
  </r>
  <r>
    <n v="1122"/>
    <n v="1114"/>
    <x v="5"/>
    <n v="0.52514896992600002"/>
    <n v="1627.2895719099899"/>
    <n v="0.52514896992600002"/>
    <n v="22875.397627099901"/>
  </r>
  <r>
    <n v="1123"/>
    <n v="1115"/>
    <x v="5"/>
    <n v="1.47414416279E-2"/>
    <n v="101.402711658"/>
    <n v="1.47414416279E-2"/>
    <n v="642.13462868700003"/>
  </r>
  <r>
    <n v="1124"/>
    <n v="1116"/>
    <x v="5"/>
    <n v="4.4217968036400004"/>
    <n v="5964.3759741499898"/>
    <n v="4.4217968036400004"/>
    <n v="192612.698313"/>
  </r>
  <r>
    <n v="1125"/>
    <n v="1117"/>
    <x v="5"/>
    <n v="1.6636668057699999"/>
    <n v="2363.1126196700002"/>
    <n v="1.6636668057699999"/>
    <n v="72469.036184399898"/>
  </r>
  <r>
    <n v="1126"/>
    <n v="1118"/>
    <x v="5"/>
    <n v="9.2148476635999996E-2"/>
    <n v="517.82084314500003"/>
    <n v="9.2148476635999996E-2"/>
    <n v="4013.97158536999"/>
  </r>
  <r>
    <n v="1127"/>
    <n v="1119"/>
    <x v="5"/>
    <n v="0.180669450673"/>
    <n v="596.28667104199906"/>
    <n v="0.180669450673"/>
    <n v="7869.9297915300003"/>
  </r>
  <r>
    <n v="1128"/>
    <n v="1120"/>
    <x v="5"/>
    <n v="0.148750610778"/>
    <n v="721.03283565399897"/>
    <n v="0.148750610778"/>
    <n v="6479.5506864199897"/>
  </r>
  <r>
    <n v="1129"/>
    <n v="1121"/>
    <x v="5"/>
    <n v="0.137592340688"/>
    <n v="370.28433813300001"/>
    <n v="0.137592340688"/>
    <n v="5993.4983857500001"/>
  </r>
  <r>
    <n v="1130"/>
    <n v="1122"/>
    <x v="5"/>
    <n v="1.0010096016200001"/>
    <n v="1741.0708792400001"/>
    <n v="1.0010096016200001"/>
    <n v="43603.803831800004"/>
  </r>
  <r>
    <n v="1131"/>
    <n v="1123"/>
    <x v="5"/>
    <n v="0.15604131279299999"/>
    <n v="688.52778071299895"/>
    <n v="0.15604131279299999"/>
    <n v="6797.1323960500004"/>
  </r>
  <r>
    <n v="1132"/>
    <n v="1124"/>
    <x v="5"/>
    <n v="0.444761438821"/>
    <n v="1119.30088453999"/>
    <n v="0.444761438821"/>
    <n v="19373.7307798"/>
  </r>
  <r>
    <n v="1133"/>
    <n v="1125"/>
    <x v="5"/>
    <n v="0.30499285840899998"/>
    <n v="899.788564952"/>
    <n v="0.30499285840899998"/>
    <n v="13285.435771300001"/>
  </r>
  <r>
    <n v="1134"/>
    <n v="1126"/>
    <x v="5"/>
    <n v="0.42829483829300002"/>
    <n v="1100.8338871999899"/>
    <n v="0.42829483829300002"/>
    <n v="18656.448529000001"/>
  </r>
  <r>
    <n v="1135"/>
    <n v="1127"/>
    <x v="5"/>
    <n v="3.4845591738000001"/>
    <n v="3474.67965550999"/>
    <n v="3.4845591738000001"/>
    <n v="151786.790462"/>
  </r>
  <r>
    <n v="1136"/>
    <n v="1128"/>
    <x v="5"/>
    <n v="0.80942541569699999"/>
    <n v="1245.12829626999"/>
    <n v="0.80942541569699999"/>
    <n v="35258.430071000002"/>
  </r>
  <r>
    <n v="1137"/>
    <n v="1129"/>
    <x v="5"/>
    <n v="0.17821389524699999"/>
    <n v="359.27447651799901"/>
    <n v="0.17821389524699999"/>
    <n v="7762.9662246600001"/>
  </r>
  <r>
    <n v="1138"/>
    <n v="1130"/>
    <x v="5"/>
    <n v="1.25792872058"/>
    <n v="2161.8530974800001"/>
    <n v="1.25792872058"/>
    <n v="54795.155886200002"/>
  </r>
  <r>
    <n v="1139"/>
    <n v="1131"/>
    <x v="5"/>
    <n v="0.41569617430700001"/>
    <n v="1576.2931233500001"/>
    <n v="0.41569617430700001"/>
    <n v="18107.652921600002"/>
  </r>
  <r>
    <n v="1140"/>
    <n v="1132"/>
    <x v="5"/>
    <n v="2.4622720654900001"/>
    <n v="2309.7808570799898"/>
    <n v="2.4622720654900001"/>
    <n v="107256.14214799899"/>
  </r>
  <r>
    <n v="1141"/>
    <n v="1133"/>
    <x v="5"/>
    <n v="2.0484826132700001E-2"/>
    <n v="121.63635085200001"/>
    <n v="2.0484826132700001E-2"/>
    <n v="892.31545720899896"/>
  </r>
  <r>
    <n v="1142"/>
    <n v="1134"/>
    <x v="5"/>
    <n v="1.1037583367899999"/>
    <n v="2114.7570164899898"/>
    <n v="1.1037583367899999"/>
    <n v="48079.520833100003"/>
  </r>
  <r>
    <n v="1143"/>
    <n v="1135"/>
    <x v="5"/>
    <n v="0.23891246935999999"/>
    <n v="793.26061391300004"/>
    <n v="0.23891246935999999"/>
    <n v="10406.985535600001"/>
  </r>
  <r>
    <n v="1144"/>
    <n v="1136"/>
    <x v="5"/>
    <n v="1.5298947248799999"/>
    <n v="1047.7853227799901"/>
    <n v="1.5298947248799999"/>
    <n v="66641.947647799898"/>
  </r>
  <r>
    <n v="1145"/>
    <n v="1137"/>
    <x v="5"/>
    <n v="7.2152579036299999E-2"/>
    <n v="267.38795983699902"/>
    <n v="7.2152579036299999E-2"/>
    <n v="3142.9537707999898"/>
  </r>
  <r>
    <n v="1146"/>
    <n v="1138"/>
    <x v="5"/>
    <n v="0.15719109238699999"/>
    <n v="756.57090055200001"/>
    <n v="0.15719109238699999"/>
    <n v="6847.2165957500001"/>
  </r>
  <r>
    <n v="1147"/>
    <n v="1139"/>
    <x v="5"/>
    <n v="0.11935207832899999"/>
    <n v="476.29266094399901"/>
    <n v="0.11935207832899999"/>
    <n v="5198.9557363699896"/>
  </r>
  <r>
    <n v="1148"/>
    <n v="1140"/>
    <x v="5"/>
    <n v="2.0672123748699998E-2"/>
    <n v="123.312917807999"/>
    <n v="2.0672123748699998E-2"/>
    <n v="900.47410883299904"/>
  </r>
  <r>
    <n v="1149"/>
    <n v="1141"/>
    <x v="5"/>
    <n v="6.5304232558200004E-2"/>
    <n v="270.387066081"/>
    <n v="6.5304232558200004E-2"/>
    <n v="2844.6409912300001"/>
  </r>
  <r>
    <n v="1150"/>
    <n v="1142"/>
    <x v="5"/>
    <n v="2.4232589079E-2"/>
    <n v="137.91846620000001"/>
    <n v="2.4232589079E-2"/>
    <n v="1055.5673580499899"/>
  </r>
  <r>
    <n v="1151"/>
    <n v="1143"/>
    <x v="5"/>
    <n v="5.4994541897200003E-2"/>
    <n v="372.49580022599901"/>
    <n v="5.4994541897200003E-2"/>
    <n v="2395.5526630300001"/>
  </r>
  <r>
    <n v="1152"/>
    <n v="1144"/>
    <x v="5"/>
    <n v="0.11177130499600001"/>
    <n v="597.51278985800002"/>
    <n v="0.11177130499600001"/>
    <n v="4868.7385704199896"/>
  </r>
  <r>
    <n v="1153"/>
    <n v="1145"/>
    <x v="5"/>
    <n v="0.185233942703"/>
    <n v="731.90801475499904"/>
    <n v="0.185233942703"/>
    <n v="8068.7582689700002"/>
  </r>
  <r>
    <n v="1154"/>
    <n v="1146"/>
    <x v="5"/>
    <n v="1.0136545352399999"/>
    <n v="2141.6783598299899"/>
    <n v="1.0136545352399999"/>
    <n v="44154.614935600002"/>
  </r>
  <r>
    <n v="1155"/>
    <n v="1147"/>
    <x v="5"/>
    <n v="0.118670069012"/>
    <n v="321.204047731"/>
    <n v="0.118670069012"/>
    <n v="5169.2475290299899"/>
  </r>
  <r>
    <n v="1156"/>
    <n v="1148"/>
    <x v="5"/>
    <n v="2.4492856564899999"/>
    <n v="2137.48524111999"/>
    <n v="2.4492856564899999"/>
    <n v="106690.45643400001"/>
  </r>
  <r>
    <n v="1157"/>
    <n v="1149"/>
    <x v="5"/>
    <n v="0.14015828121599999"/>
    <n v="652.18539318499904"/>
    <n v="0.14015828121599999"/>
    <n v="6105.2703093"/>
  </r>
  <r>
    <n v="1158"/>
    <n v="1150"/>
    <x v="5"/>
    <n v="9.3191871837099996E-2"/>
    <n v="482.49545106199901"/>
    <n v="9.3191871837099996E-2"/>
    <n v="4059.4216989000001"/>
  </r>
  <r>
    <n v="1159"/>
    <n v="1151"/>
    <x v="5"/>
    <n v="0.141723710325"/>
    <n v="587.64819522400001"/>
    <n v="0.141723710325"/>
    <n v="6173.46012719999"/>
  </r>
  <r>
    <n v="1160"/>
    <n v="1152"/>
    <x v="5"/>
    <n v="9.7381249256599994E-2"/>
    <n v="616.21899947500003"/>
    <n v="9.7381249256599994E-2"/>
    <n v="4241.9102499199898"/>
  </r>
  <r>
    <n v="1161"/>
    <n v="1153"/>
    <x v="5"/>
    <n v="0.211322790107"/>
    <n v="437.45583044599903"/>
    <n v="0.211322790107"/>
    <n v="9205.1839158500006"/>
  </r>
  <r>
    <n v="1162"/>
    <n v="1154"/>
    <x v="5"/>
    <n v="0.277212259924"/>
    <n v="833.94769458300004"/>
    <n v="0.277212259924"/>
    <n v="12075.317739800001"/>
  </r>
  <r>
    <n v="1163"/>
    <n v="1155"/>
    <x v="5"/>
    <n v="0.52638773518000004"/>
    <n v="2087.9057254099898"/>
    <n v="0.52638773518000004"/>
    <n v="22929.358027400001"/>
  </r>
  <r>
    <n v="1164"/>
    <n v="1156"/>
    <x v="5"/>
    <n v="1.4323271020399999"/>
    <n v="1479.2395529999901"/>
    <n v="1.4323271020399999"/>
    <n v="62391.918996100001"/>
  </r>
  <r>
    <n v="1165"/>
    <n v="1157"/>
    <x v="5"/>
    <n v="1.3411024821599999"/>
    <n v="2326.2550316400002"/>
    <n v="1.3411024821599999"/>
    <n v="58418.190453299903"/>
  </r>
  <r>
    <n v="1166"/>
    <n v="1158"/>
    <x v="5"/>
    <n v="0.15105691834599999"/>
    <n v="336.76611963800002"/>
    <n v="0.15105691834599999"/>
    <n v="6580.0130429999899"/>
  </r>
  <r>
    <n v="1167"/>
    <n v="1159"/>
    <x v="5"/>
    <n v="0.21814582075300001"/>
    <n v="399.60358318900001"/>
    <n v="0.21814582075300001"/>
    <n v="9502.3939422099902"/>
  </r>
  <r>
    <n v="1168"/>
    <n v="1160"/>
    <x v="5"/>
    <n v="0.33780241014500001"/>
    <n v="991.87318192199905"/>
    <n v="0.33780241014500001"/>
    <n v="14714.614127500001"/>
  </r>
  <r>
    <n v="1169"/>
    <n v="1161"/>
    <x v="5"/>
    <n v="1.24026497645E-2"/>
    <n v="106.145387997"/>
    <n v="1.24026497645E-2"/>
    <n v="540.25726266000004"/>
  </r>
  <r>
    <n v="1170"/>
    <n v="1162"/>
    <x v="5"/>
    <n v="0.85807334302000005"/>
    <n v="1565.56560641999"/>
    <n v="0.85807334302000005"/>
    <n v="37377.525311400001"/>
  </r>
  <r>
    <n v="1171"/>
    <n v="1163"/>
    <x v="5"/>
    <n v="0.63414139165000005"/>
    <n v="909.25069163600006"/>
    <n v="0.63414139165000005"/>
    <n v="27623.088527700002"/>
  </r>
  <r>
    <n v="1172"/>
    <n v="1164"/>
    <x v="5"/>
    <n v="9.6067955920899999E-3"/>
    <n v="87.9528874823"/>
    <n v="9.6067955920899999E-3"/>
    <n v="418.47034226099902"/>
  </r>
  <r>
    <n v="1173"/>
    <n v="1165"/>
    <x v="5"/>
    <n v="2.0476624921700002"/>
    <n v="3581.7892275999902"/>
    <n v="2.0476624921700002"/>
    <n v="89195.821372899896"/>
  </r>
  <r>
    <n v="1174"/>
    <n v="1166"/>
    <x v="5"/>
    <n v="1.0006139896299999"/>
    <n v="2363.93438796999"/>
    <n v="1.0006139896299999"/>
    <n v="43586.571043700002"/>
  </r>
  <r>
    <n v="1175"/>
    <n v="1167"/>
    <x v="5"/>
    <n v="0.59490174254200001"/>
    <n v="1087.0682056099899"/>
    <n v="0.59490174254200001"/>
    <n v="25913.816249399901"/>
  </r>
  <r>
    <n v="1176"/>
    <n v="1168"/>
    <x v="5"/>
    <n v="9.5246184127899994E-2"/>
    <n v="372.94205910300002"/>
    <n v="9.5246184127899994E-2"/>
    <n v="4148.9071846400002"/>
  </r>
  <r>
    <n v="1177"/>
    <n v="1169"/>
    <x v="5"/>
    <n v="0.123482210833"/>
    <n v="480.86132307499901"/>
    <n v="0.123482210833"/>
    <n v="5378.8635888899898"/>
  </r>
  <r>
    <n v="1178"/>
    <n v="1170"/>
    <x v="5"/>
    <n v="0.37593529935699999"/>
    <n v="872.93788272200004"/>
    <n v="0.37593529935699999"/>
    <n v="16375.676136399899"/>
  </r>
  <r>
    <n v="1179"/>
    <n v="1171"/>
    <x v="5"/>
    <n v="2.6770626178600002E-2"/>
    <n v="140.140874580999"/>
    <n v="2.6770626178600002E-2"/>
    <n v="1166.1238120200001"/>
  </r>
  <r>
    <n v="1180"/>
    <n v="1172"/>
    <x v="5"/>
    <n v="0.10796187711000001"/>
    <n v="320.39498882200002"/>
    <n v="0.10796187711000001"/>
    <n v="4702.8005548199899"/>
  </r>
  <r>
    <n v="1181"/>
    <n v="1173"/>
    <x v="5"/>
    <n v="6.4085521098400003E-2"/>
    <n v="246.821794194999"/>
    <n v="6.4085521098400003E-2"/>
    <n v="2791.5541323100001"/>
  </r>
  <r>
    <n v="1182"/>
    <n v="1174"/>
    <x v="5"/>
    <n v="8.1883134432000002E-2"/>
    <n v="390.65085991699902"/>
    <n v="8.1883134432000002E-2"/>
    <n v="3566.8150681500001"/>
  </r>
  <r>
    <n v="1183"/>
    <n v="1175"/>
    <x v="5"/>
    <n v="0.16617803993499999"/>
    <n v="743.16722401499896"/>
    <n v="0.16617803993499999"/>
    <n v="7238.6864648700002"/>
  </r>
  <r>
    <n v="1184"/>
    <n v="1176"/>
    <x v="5"/>
    <n v="0.247995334378"/>
    <n v="1080.70706881"/>
    <n v="0.247995334378"/>
    <n v="10802.6335531"/>
  </r>
  <r>
    <n v="1185"/>
    <n v="1177"/>
    <x v="5"/>
    <n v="2.4627078237600001E-3"/>
    <n v="57.933867170900001"/>
    <n v="2.4627078237600001E-3"/>
    <n v="107.275123776"/>
  </r>
  <r>
    <n v="1186"/>
    <n v="1178"/>
    <x v="5"/>
    <n v="1.3983528547999999E-3"/>
    <n v="51.889058243400001"/>
    <n v="1.3983528547999999E-3"/>
    <n v="60.912006800699899"/>
  </r>
  <r>
    <n v="1187"/>
    <n v="1179"/>
    <x v="5"/>
    <n v="3.3357667866999998E-3"/>
    <n v="109.776607791"/>
    <n v="3.3357667866999998E-3"/>
    <n v="145.30542001200001"/>
  </r>
  <r>
    <n v="1188"/>
    <n v="1180"/>
    <x v="5"/>
    <n v="5.9515684557799996E-3"/>
    <n v="80.189261409899899"/>
    <n v="5.9515684557799996E-3"/>
    <n v="259.24928500200002"/>
  </r>
  <r>
    <n v="1189"/>
    <n v="1181"/>
    <x v="5"/>
    <n v="1.8173170064999999E-3"/>
    <n v="36.518609738999899"/>
    <n v="1.8173170064999999E-3"/>
    <n v="79.162012161800007"/>
  </r>
  <r>
    <n v="1190"/>
    <n v="1182"/>
    <x v="5"/>
    <n v="7.0237705668899997E-3"/>
    <n v="125.838420717999"/>
    <n v="7.0237705668899997E-3"/>
    <n v="305.95422225499902"/>
  </r>
  <r>
    <n v="1191"/>
    <n v="1183"/>
    <x v="5"/>
    <n v="0.22734008430399999"/>
    <n v="766.22769398599905"/>
    <n v="0.22734008430399999"/>
    <n v="9902.8944599400002"/>
  </r>
  <r>
    <n v="1192"/>
    <n v="1184"/>
    <x v="5"/>
    <n v="6.4140094368700003E-3"/>
    <n v="74.015641731700001"/>
    <n v="6.4140094368700003E-3"/>
    <n v="279.39313362399901"/>
  </r>
  <r>
    <n v="1193"/>
    <n v="1185"/>
    <x v="5"/>
    <n v="1.52663409091E-2"/>
    <n v="99.108392050800006"/>
    <n v="1.52663409091E-2"/>
    <n v="664.99915005499895"/>
  </r>
  <r>
    <n v="1194"/>
    <n v="1186"/>
    <x v="5"/>
    <n v="1.2184955700199999E-2"/>
    <n v="178.944415867999"/>
    <n v="1.2184955700199999E-2"/>
    <n v="530.77454679799905"/>
  </r>
  <r>
    <n v="1195"/>
    <n v="1187"/>
    <x v="5"/>
    <n v="1.3482879480199999E-2"/>
    <n v="155.301635605999"/>
    <n v="1.3482879480199999E-2"/>
    <n v="587.31188115199905"/>
  </r>
  <r>
    <n v="1196"/>
    <n v="1188"/>
    <x v="5"/>
    <n v="2.1129689144099999E-2"/>
    <n v="152.629939997999"/>
    <n v="2.1129689144099999E-2"/>
    <n v="920.40557752500001"/>
  </r>
  <r>
    <n v="1197"/>
    <n v="1189"/>
    <x v="5"/>
    <n v="0.105171483922"/>
    <n v="617.50551330300004"/>
    <n v="0.105171483922"/>
    <n v="4581.25151396"/>
  </r>
  <r>
    <n v="1198"/>
    <n v="1190"/>
    <x v="5"/>
    <n v="1.9073529370100002E-2"/>
    <n v="179.425228417"/>
    <n v="1.9073529370100002E-2"/>
    <n v="830.83961621699905"/>
  </r>
  <r>
    <n v="1199"/>
    <n v="1191"/>
    <x v="5"/>
    <n v="1.72513358011E-3"/>
    <n v="37.7919632881"/>
    <n v="1.72513358011E-3"/>
    <n v="75.146518128500006"/>
  </r>
  <r>
    <n v="1200"/>
    <n v="1192"/>
    <x v="5"/>
    <n v="1.20894054832E-2"/>
    <n v="111.073384089"/>
    <n v="1.20894054832E-2"/>
    <n v="526.61239620200001"/>
  </r>
  <r>
    <n v="1201"/>
    <n v="1193"/>
    <x v="5"/>
    <n v="1.22472889676E-3"/>
    <n v="29.891025026000001"/>
    <n v="1.22472889676E-3"/>
    <n v="53.348977329599897"/>
  </r>
  <r>
    <n v="1202"/>
    <n v="1194"/>
    <x v="5"/>
    <n v="2.0581936742000002E-2"/>
    <n v="132.43796059900001"/>
    <n v="2.0581936742000002E-2"/>
    <n v="896.54557807499896"/>
  </r>
  <r>
    <n v="1203"/>
    <n v="1195"/>
    <x v="5"/>
    <n v="0.28387735037200001"/>
    <n v="1011.8194336499899"/>
    <n v="0.28387735037200001"/>
    <n v="12365.6479190999"/>
  </r>
  <r>
    <n v="1204"/>
    <n v="1196"/>
    <x v="5"/>
    <n v="5.6681194665800003E-2"/>
    <n v="235.34686703899899"/>
    <n v="5.6681194665800003E-2"/>
    <n v="2469.0229632800001"/>
  </r>
  <r>
    <n v="1205"/>
    <n v="1197"/>
    <x v="5"/>
    <n v="1.32189525984"/>
    <n v="3284.7058818800001"/>
    <n v="1.32189525984"/>
    <n v="57581.527191300003"/>
  </r>
  <r>
    <n v="1206"/>
    <n v="1198"/>
    <x v="5"/>
    <n v="4.0111681465E-2"/>
    <n v="225.61460398400001"/>
    <n v="4.0111681465E-2"/>
    <n v="1747.2578555099899"/>
  </r>
  <r>
    <n v="1207"/>
    <n v="1199"/>
    <x v="5"/>
    <n v="1.6850659858600001E-3"/>
    <n v="36.466868439800002"/>
    <n v="1.6850659858600001E-3"/>
    <n v="73.401180716400006"/>
  </r>
  <r>
    <n v="1208"/>
    <n v="1200"/>
    <x v="5"/>
    <n v="5.9713782356700003E-2"/>
    <n v="296.30439040099901"/>
    <n v="5.9713782356700003E-2"/>
    <n v="2601.1219548700001"/>
  </r>
  <r>
    <n v="1209"/>
    <n v="1201"/>
    <x v="5"/>
    <n v="3.2495391170300002E-2"/>
    <n v="179.21727344600001"/>
    <n v="3.2495391170300002E-2"/>
    <n v="1415.49357774999"/>
  </r>
  <r>
    <n v="1210"/>
    <n v="1202"/>
    <x v="5"/>
    <n v="0.16520303540299999"/>
    <n v="595.59914891200003"/>
    <n v="0.16520303540299999"/>
    <n v="7196.2154369299897"/>
  </r>
  <r>
    <n v="1211"/>
    <n v="1203"/>
    <x v="5"/>
    <n v="3.3182664479100003E-2"/>
    <n v="200.24937208200001"/>
    <n v="3.3182664479100003E-2"/>
    <n v="1445.4310830300001"/>
  </r>
  <r>
    <n v="1212"/>
    <n v="1204"/>
    <x v="5"/>
    <n v="7.9929717532599993E-3"/>
    <n v="112.325689584"/>
    <n v="7.9929717532599993E-3"/>
    <n v="348.17245673000002"/>
  </r>
  <r>
    <n v="1213"/>
    <n v="1205"/>
    <x v="5"/>
    <n v="0.410172268811"/>
    <n v="1057.1726261700001"/>
    <n v="0.410172268811"/>
    <n v="17867.032561399901"/>
  </r>
  <r>
    <n v="1214"/>
    <n v="1206"/>
    <x v="5"/>
    <n v="7.0034481541900007E-2"/>
    <n v="233.624332944999"/>
    <n v="7.0034481541900007E-2"/>
    <n v="3050.6898136300001"/>
  </r>
  <r>
    <n v="1215"/>
    <n v="1207"/>
    <x v="5"/>
    <n v="8.7179193929599996E-2"/>
    <n v="299.23755500300001"/>
    <n v="8.7179193929599996E-2"/>
    <n v="3797.5104972899899"/>
  </r>
  <r>
    <n v="1216"/>
    <n v="1208"/>
    <x v="5"/>
    <n v="0.23416409497900001"/>
    <n v="539.46635200100002"/>
    <n v="0.23416409497900001"/>
    <n v="10200.147176799899"/>
  </r>
  <r>
    <n v="1217"/>
    <n v="1209"/>
    <x v="5"/>
    <n v="0.19036524330999999"/>
    <n v="458.62910697000001"/>
    <n v="0.19036524330999999"/>
    <n v="8292.2768292100009"/>
  </r>
  <r>
    <n v="1218"/>
    <n v="1210"/>
    <x v="5"/>
    <n v="4.3496423829300001E-3"/>
    <n v="55.194912543400001"/>
    <n v="4.3496423829300001E-3"/>
    <n v="189.469664346"/>
  </r>
  <r>
    <n v="1219"/>
    <n v="1211"/>
    <x v="5"/>
    <n v="1.22561504137E-2"/>
    <n v="96.086823257800006"/>
    <n v="1.22561504137E-2"/>
    <n v="533.87577661299895"/>
  </r>
  <r>
    <n v="1220"/>
    <n v="1212"/>
    <x v="5"/>
    <n v="3.04578273188E-2"/>
    <n v="147.319850755999"/>
    <n v="3.04578273188E-2"/>
    <n v="1326.7376511800001"/>
  </r>
  <r>
    <n v="1221"/>
    <n v="1213"/>
    <x v="5"/>
    <n v="8.0303060620599997E-2"/>
    <n v="321.61156379599902"/>
    <n v="8.0303060620599997E-2"/>
    <n v="3497.9873284700002"/>
  </r>
  <r>
    <n v="1222"/>
    <n v="1214"/>
    <x v="5"/>
    <n v="6.0980150008799999E-2"/>
    <n v="258.93047657099902"/>
    <n v="6.0980150008799999E-2"/>
    <n v="2656.2847093"/>
  </r>
  <r>
    <n v="1223"/>
    <n v="1215"/>
    <x v="5"/>
    <n v="3.1500812873000002E-2"/>
    <n v="177.864549431999"/>
    <n v="3.1500812873000002E-2"/>
    <n v="1372.1699200999899"/>
  </r>
  <r>
    <n v="1224"/>
    <n v="1216"/>
    <x v="5"/>
    <n v="1.58892614616E-3"/>
    <n v="33.962390913299899"/>
    <n v="1.58892614616E-3"/>
    <n v="69.213346133800002"/>
  </r>
  <r>
    <n v="1225"/>
    <n v="1217"/>
    <x v="5"/>
    <n v="7.2797770772100007E-2"/>
    <n v="350.77009295999898"/>
    <n v="7.2797770772100007E-2"/>
    <n v="3171.05821065999"/>
  </r>
  <r>
    <n v="1226"/>
    <n v="1218"/>
    <x v="5"/>
    <n v="1.70841201546"/>
    <n v="2379.7229647600002"/>
    <n v="1.70841201546"/>
    <n v="74418.129722400001"/>
  </r>
  <r>
    <n v="1227"/>
    <n v="1219"/>
    <x v="5"/>
    <n v="5.3312044163300001E-2"/>
    <n v="193.449317683"/>
    <n v="5.3312044163300001E-2"/>
    <n v="2322.26335496"/>
  </r>
  <r>
    <n v="1228"/>
    <n v="1220"/>
    <x v="5"/>
    <n v="6.2425797657200003E-3"/>
    <n v="66.141727575800005"/>
    <n v="6.2425797657200003E-3"/>
    <n v="271.92568686499902"/>
  </r>
  <r>
    <n v="1229"/>
    <n v="1221"/>
    <x v="5"/>
    <n v="0.10070303974399999"/>
    <n v="310.431515961"/>
    <n v="0.10070303974399999"/>
    <n v="4386.6068649500003"/>
  </r>
  <r>
    <n v="1230"/>
    <n v="1222"/>
    <x v="5"/>
    <n v="4.8060673704500003E-3"/>
    <n v="58.713186688699899"/>
    <n v="4.8060673704500003E-3"/>
    <n v="209.351457307"/>
  </r>
  <r>
    <n v="1231"/>
    <n v="1223"/>
    <x v="5"/>
    <n v="3.33228513163"/>
    <n v="5276.6533759699896"/>
    <n v="3.33228513163"/>
    <n v="145153.759714999"/>
  </r>
  <r>
    <n v="1232"/>
    <n v="1274"/>
    <x v="6"/>
    <n v="21.6789559371"/>
    <n v="4278.8033720699896"/>
    <n v="21.6789559371"/>
    <n v="944331.54328900005"/>
  </r>
  <r>
    <n v="1233"/>
    <n v="1367"/>
    <x v="3"/>
    <n v="3.8072869796900001E-3"/>
    <n v="74.5275056041"/>
    <n v="3.8072869796900001E-3"/>
    <n v="165.84475739300001"/>
  </r>
  <r>
    <n v="1234"/>
    <n v="1224"/>
    <x v="5"/>
    <n v="1.2257969987099999"/>
    <n v="2841.58825999999"/>
    <n v="1.2257969987099999"/>
    <n v="53395.503678799898"/>
  </r>
  <r>
    <n v="1235"/>
    <n v="1225"/>
    <x v="5"/>
    <n v="3.04981091513E-3"/>
    <n v="58.874155998100001"/>
    <n v="3.04981091513E-3"/>
    <n v="132.84923202100001"/>
  </r>
  <r>
    <n v="1236"/>
    <n v="1226"/>
    <x v="5"/>
    <n v="2.7621365858199999E-2"/>
    <n v="148.319908746999"/>
    <n v="2.7621365858199999E-2"/>
    <n v="1203.1818841100001"/>
  </r>
  <r>
    <n v="1237"/>
    <n v="1227"/>
    <x v="5"/>
    <n v="5.9730992711900001E-3"/>
    <n v="70.979116651200002"/>
    <n v="5.9730992711900001E-3"/>
    <n v="260.18716353100001"/>
  </r>
  <r>
    <n v="1238"/>
    <n v="1228"/>
    <x v="5"/>
    <n v="1.7203234363599999E-2"/>
    <n v="109.843393106999"/>
    <n v="1.7203234363599999E-2"/>
    <n v="749.36989106299905"/>
  </r>
  <r>
    <n v="1239"/>
    <n v="1229"/>
    <x v="5"/>
    <n v="4.3960288023399997E-2"/>
    <n v="296.32041591199902"/>
    <n v="4.3960288023399997E-2"/>
    <n v="1914.9024858299899"/>
  </r>
  <r>
    <n v="1240"/>
    <n v="1230"/>
    <x v="5"/>
    <n v="3.8087102708499999E-2"/>
    <n v="233.09670493600001"/>
    <n v="3.8087102708499999E-2"/>
    <n v="1659.0675576799899"/>
  </r>
  <r>
    <n v="1241"/>
    <n v="1231"/>
    <x v="5"/>
    <n v="5.4498910277799998E-3"/>
    <n v="76.544411132999898"/>
    <n v="5.4498910277799998E-3"/>
    <n v="237.39630361299899"/>
  </r>
  <r>
    <n v="1242"/>
    <n v="1232"/>
    <x v="5"/>
    <n v="4.1683631827499998E-2"/>
    <n v="481.19065981199901"/>
    <n v="4.1683631827499998E-2"/>
    <n v="1815.7317391300001"/>
  </r>
  <r>
    <n v="1243"/>
    <n v="1233"/>
    <x v="5"/>
    <n v="8.6009392547700004E-3"/>
    <n v="83.204065621400005"/>
    <n v="8.6009392547700004E-3"/>
    <n v="374.65541534599902"/>
  </r>
  <r>
    <n v="1244"/>
    <n v="1234"/>
    <x v="5"/>
    <n v="5.3314391809299998E-2"/>
    <n v="314.60482015000002"/>
    <n v="5.3314391809299998E-2"/>
    <n v="2322.3656176700001"/>
  </r>
  <r>
    <n v="1245"/>
    <n v="1235"/>
    <x v="5"/>
    <n v="1.22512215404E-2"/>
    <n v="104.02069588000001"/>
    <n v="1.22512215404E-2"/>
    <n v="533.66107583200005"/>
  </r>
  <r>
    <n v="1246"/>
    <n v="1236"/>
    <x v="5"/>
    <n v="1.7018253608200001E-2"/>
    <n v="111.639471548"/>
    <n v="1.7018253608200001E-2"/>
    <n v="741.31216194399894"/>
  </r>
  <r>
    <n v="1247"/>
    <n v="1237"/>
    <x v="5"/>
    <n v="0.16894696608199999"/>
    <n v="1087.67588331"/>
    <n v="0.16894696608199999"/>
    <n v="7359.3004054100002"/>
  </r>
  <r>
    <n v="1248"/>
    <n v="1238"/>
    <x v="5"/>
    <n v="2.9200437464100001E-2"/>
    <n v="155.900178447"/>
    <n v="2.9200437464100001E-2"/>
    <n v="1271.96596844999"/>
  </r>
  <r>
    <n v="1249"/>
    <n v="1239"/>
    <x v="5"/>
    <n v="5.2419612416499999E-2"/>
    <n v="628.15878486899896"/>
    <n v="5.2419612416499999E-2"/>
    <n v="2283.3891833100001"/>
  </r>
  <r>
    <n v="1250"/>
    <n v="1240"/>
    <x v="5"/>
    <n v="1.6503776929599999E-3"/>
    <n v="37.030468426699898"/>
    <n v="1.6503776929599999E-3"/>
    <n v="71.890164731499894"/>
  </r>
  <r>
    <n v="1251"/>
    <n v="1241"/>
    <x v="5"/>
    <n v="1.4560557271900001E-2"/>
    <n v="194.02609346899899"/>
    <n v="1.4560557271900001E-2"/>
    <n v="634.25533768599905"/>
  </r>
  <r>
    <n v="1252"/>
    <n v="1242"/>
    <x v="5"/>
    <n v="6.3884949489000004E-2"/>
    <n v="366.85493653999902"/>
    <n v="6.3884949489000004E-2"/>
    <n v="2782.8172688200002"/>
  </r>
  <r>
    <n v="1253"/>
    <n v="1243"/>
    <x v="7"/>
    <n v="20.6747919401"/>
    <n v="4013.9052044700002"/>
    <n v="20.6747919401"/>
    <n v="900590.33454099903"/>
  </r>
  <r>
    <n v="1254"/>
    <n v="1244"/>
    <x v="7"/>
    <n v="4.48930382012"/>
    <n v="1777.5170839800001"/>
    <n v="4.48930382012"/>
    <n v="195553.29219000001"/>
  </r>
  <r>
    <n v="1255"/>
    <n v="1245"/>
    <x v="7"/>
    <n v="27.264514100500001"/>
    <n v="4898.0166017900001"/>
    <n v="27.264514100500001"/>
    <n v="1187637.4836500001"/>
  </r>
  <r>
    <n v="1256"/>
    <n v="1246"/>
    <x v="7"/>
    <n v="0.52580868627599997"/>
    <n v="972.27190873300003"/>
    <n v="0.52580868627599997"/>
    <n v="22904.1347586999"/>
  </r>
  <r>
    <n v="1257"/>
    <n v="1247"/>
    <x v="7"/>
    <n v="160.306000998"/>
    <n v="10579.1433077"/>
    <n v="160.306000998"/>
    <n v="6982901.4717899896"/>
  </r>
  <r>
    <n v="1258"/>
    <n v="1248"/>
    <x v="7"/>
    <n v="3.90567058832"/>
    <n v="2415.3851256100002"/>
    <n v="3.90567058832"/>
    <n v="170130.33030500001"/>
  </r>
  <r>
    <n v="1259"/>
    <n v="1249"/>
    <x v="7"/>
    <n v="25.810616062800001"/>
    <n v="4659.5966445699896"/>
    <n v="25.810616062800001"/>
    <n v="1124305.93845"/>
  </r>
  <r>
    <n v="1260"/>
    <n v="1250"/>
    <x v="7"/>
    <n v="4.2633904123399997"/>
    <n v="1880.1008973600001"/>
    <n v="4.2633904123399997"/>
    <n v="185712.543512"/>
  </r>
  <r>
    <n v="1261"/>
    <n v="1251"/>
    <x v="7"/>
    <n v="114.932493292"/>
    <n v="16088.8187579"/>
    <n v="114.932493292"/>
    <n v="5006439.3819800001"/>
  </r>
  <r>
    <n v="1262"/>
    <n v="1252"/>
    <x v="7"/>
    <n v="35.655144954599898"/>
    <n v="6609.7659044299899"/>
    <n v="35.655144954599898"/>
    <n v="1553131.9016799901"/>
  </r>
  <r>
    <n v="1263"/>
    <n v="1253"/>
    <x v="7"/>
    <n v="39.624407762399898"/>
    <n v="5347.4498022999896"/>
    <n v="39.624407762399898"/>
    <n v="1726032.29798"/>
  </r>
  <r>
    <n v="1264"/>
    <n v="1275"/>
    <x v="6"/>
    <n v="18.4428004841999"/>
    <n v="3734.49273175999"/>
    <n v="18.4428004841999"/>
    <n v="803365.17562700005"/>
  </r>
  <r>
    <n v="1265"/>
    <n v="1254"/>
    <x v="7"/>
    <n v="53.433731719999898"/>
    <n v="7424.5125449500001"/>
    <n v="53.433731719999898"/>
    <n v="2327564.0434400002"/>
  </r>
  <r>
    <n v="1266"/>
    <n v="1255"/>
    <x v="7"/>
    <n v="4.4395361107599998"/>
    <n v="2815.0508673600002"/>
    <n v="4.4395361107599998"/>
    <n v="193385.41944200001"/>
  </r>
  <r>
    <n v="1267"/>
    <n v="1256"/>
    <x v="7"/>
    <n v="19.090836120799899"/>
    <n v="4365.2892766300001"/>
    <n v="19.090836120799899"/>
    <n v="831593.49504099903"/>
  </r>
  <r>
    <n v="1268"/>
    <n v="1257"/>
    <x v="6"/>
    <n v="7.9372470566300004"/>
    <n v="2387.9886003500001"/>
    <n v="7.9372470566300004"/>
    <n v="345745.09880400001"/>
  </r>
  <r>
    <n v="1269"/>
    <n v="1258"/>
    <x v="6"/>
    <n v="11.3613146422"/>
    <n v="3322.38659456"/>
    <n v="11.3613146422"/>
    <n v="494896.88622300001"/>
  </r>
  <r>
    <n v="1270"/>
    <n v="1259"/>
    <x v="6"/>
    <n v="4.5722758666600001"/>
    <n v="1971.5463367899899"/>
    <n v="4.5722758666600001"/>
    <n v="199167.54008100001"/>
  </r>
  <r>
    <n v="1271"/>
    <n v="1260"/>
    <x v="6"/>
    <n v="5.6678161517100003"/>
    <n v="2252.6801870999898"/>
    <n v="5.6678161517100003"/>
    <n v="246889.084005999"/>
  </r>
  <r>
    <n v="1272"/>
    <n v="1261"/>
    <x v="6"/>
    <n v="11.6634753143999"/>
    <n v="5887.3428488700001"/>
    <n v="11.6634753143999"/>
    <n v="508058.95245500002"/>
  </r>
  <r>
    <n v="1273"/>
    <n v="1262"/>
    <x v="6"/>
    <n v="16.6843142777"/>
    <n v="3395.0182328699898"/>
    <n v="16.6843142777"/>
    <n v="726765.82287000003"/>
  </r>
  <r>
    <n v="1274"/>
    <n v="1263"/>
    <x v="6"/>
    <n v="40.598118828099899"/>
    <n v="6162.4420331000001"/>
    <n v="40.598118828099899"/>
    <n v="1768446.98233"/>
  </r>
  <r>
    <n v="1275"/>
    <n v="1264"/>
    <x v="6"/>
    <n v="38.5629433707999"/>
    <n v="6129.73524937"/>
    <n v="38.5629433707999"/>
    <n v="1679795.0940400001"/>
  </r>
  <r>
    <n v="1276"/>
    <n v="1265"/>
    <x v="6"/>
    <n v="13.0857014292"/>
    <n v="3710.5945846999898"/>
    <n v="13.0857014292"/>
    <n v="570010.87420900003"/>
  </r>
  <r>
    <n v="1277"/>
    <n v="1266"/>
    <x v="6"/>
    <n v="11.4932016046999"/>
    <n v="2963.25327848999"/>
    <n v="11.4932016046999"/>
    <n v="500641.85932400002"/>
  </r>
  <r>
    <n v="1278"/>
    <n v="1267"/>
    <x v="6"/>
    <n v="9.4751495023800008"/>
    <n v="2803.6080794700001"/>
    <n v="9.4751495023800008"/>
    <n v="412735.86137900001"/>
  </r>
  <r>
    <n v="1279"/>
    <n v="1268"/>
    <x v="6"/>
    <n v="10.1297000026"/>
    <n v="2586.0388544900002"/>
    <n v="10.1297000026"/>
    <n v="441247.96711899899"/>
  </r>
  <r>
    <n v="1280"/>
    <n v="1269"/>
    <x v="6"/>
    <n v="11.195026561900001"/>
    <n v="2884.6952394599898"/>
    <n v="11.195026561900001"/>
    <n v="487653.40641599899"/>
  </r>
  <r>
    <n v="1281"/>
    <n v="1270"/>
    <x v="6"/>
    <n v="37.0576626856"/>
    <n v="6060.8630487999899"/>
    <n v="37.0576626856"/>
    <n v="1614225.32966"/>
  </r>
  <r>
    <n v="1282"/>
    <n v="1271"/>
    <x v="6"/>
    <n v="6.9320917508699997"/>
    <n v="2293.0254626300002"/>
    <n v="6.9320917508699997"/>
    <n v="301960.708825999"/>
  </r>
  <r>
    <n v="1283"/>
    <n v="1272"/>
    <x v="6"/>
    <n v="15.178762172800001"/>
    <n v="4208.2698632800002"/>
    <n v="15.178762172800001"/>
    <n v="661184.23550599895"/>
  </r>
  <r>
    <n v="1284"/>
    <n v="1273"/>
    <x v="6"/>
    <n v="10.9911132931"/>
    <n v="2769.4106926200002"/>
    <n v="10.9911132931"/>
    <n v="478770.97995200002"/>
  </r>
  <r>
    <n v="1285"/>
    <n v="1276"/>
    <x v="6"/>
    <n v="63.052480624300003"/>
    <n v="13086.092258000001"/>
    <n v="63.052480624300003"/>
    <n v="2746555.0697400002"/>
  </r>
  <r>
    <n v="1286"/>
    <n v="1277"/>
    <x v="6"/>
    <n v="30.257124990400001"/>
    <n v="4840.3139712900002"/>
    <n v="30.257124990400001"/>
    <n v="1317995.09259"/>
  </r>
  <r>
    <n v="1287"/>
    <n v="1278"/>
    <x v="6"/>
    <n v="67.064273723200003"/>
    <n v="17112.678835099901"/>
    <n v="67.064273723200003"/>
    <n v="2921308.0781"/>
  </r>
  <r>
    <n v="1288"/>
    <n v="1279"/>
    <x v="6"/>
    <n v="41.539978335000001"/>
    <n v="8668.4436039400007"/>
    <n v="41.539978335000001"/>
    <n v="1809474.2183600001"/>
  </r>
  <r>
    <n v="1289"/>
    <n v="1280"/>
    <x v="6"/>
    <n v="47.761870617500001"/>
    <n v="7524.7612687399896"/>
    <n v="47.761870617500001"/>
    <n v="2080498.76208"/>
  </r>
  <r>
    <n v="1290"/>
    <n v="1281"/>
    <x v="6"/>
    <n v="71.369620290200004"/>
    <n v="10636.698391100001"/>
    <n v="71.369620290200004"/>
    <n v="3108848.22440999"/>
  </r>
  <r>
    <n v="1291"/>
    <n v="1282"/>
    <x v="6"/>
    <n v="22.618049410600001"/>
    <n v="4235.2120196200003"/>
    <n v="22.618049410600001"/>
    <n v="985238.29135299905"/>
  </r>
  <r>
    <n v="1292"/>
    <n v="1283"/>
    <x v="6"/>
    <n v="31.912104938399899"/>
    <n v="6296.0677277000004"/>
    <n v="31.912104938399899"/>
    <n v="1390085.7307599899"/>
  </r>
  <r>
    <n v="1293"/>
    <n v="1284"/>
    <x v="6"/>
    <n v="4.9267665100600003E-3"/>
    <n v="68.528733521500001"/>
    <n v="4.9267665100600003E-3"/>
    <n v="214.609090815999"/>
  </r>
  <r>
    <n v="1294"/>
    <n v="1285"/>
    <x v="6"/>
    <n v="1.71628293625E-2"/>
    <n v="109.384796331"/>
    <n v="1.71628293625E-2"/>
    <n v="747.60985677400004"/>
  </r>
  <r>
    <n v="1295"/>
    <n v="1286"/>
    <x v="6"/>
    <n v="4.69804239649E-3"/>
    <n v="52.365413548100001"/>
    <n v="4.69804239649E-3"/>
    <n v="204.645908152"/>
  </r>
  <r>
    <n v="1296"/>
    <n v="1287"/>
    <x v="6"/>
    <n v="2.6548535752500001E-2"/>
    <n v="136.535086804"/>
    <n v="2.6548535752500001E-2"/>
    <n v="1156.4495912899899"/>
  </r>
  <r>
    <n v="1297"/>
    <n v="1288"/>
    <x v="6"/>
    <n v="7.4703824018800005E-2"/>
    <n v="358.87206250799898"/>
    <n v="7.4703824018800005E-2"/>
    <n v="3254.0855579499898"/>
  </r>
  <r>
    <n v="1298"/>
    <n v="1289"/>
    <x v="6"/>
    <n v="0.13234735482500001"/>
    <n v="371.94926257499901"/>
    <n v="0.13234735482500001"/>
    <n v="5765.0277159300003"/>
  </r>
  <r>
    <n v="1299"/>
    <n v="1290"/>
    <x v="6"/>
    <n v="1.96631511494E-2"/>
    <n v="130.934335790999"/>
    <n v="1.96631511494E-2"/>
    <n v="856.52343749500005"/>
  </r>
  <r>
    <n v="1300"/>
    <n v="1291"/>
    <x v="6"/>
    <n v="2.66532936344E-3"/>
    <n v="43.529038105600002"/>
    <n v="2.66532936344E-3"/>
    <n v="116.101282640999"/>
  </r>
  <r>
    <n v="1301"/>
    <n v="1292"/>
    <x v="6"/>
    <n v="0.294711737734"/>
    <n v="853.73859834400002"/>
    <n v="0.294711737734"/>
    <n v="12837.5919439999"/>
  </r>
  <r>
    <n v="1302"/>
    <n v="1293"/>
    <x v="6"/>
    <n v="4.8336746518199997E-2"/>
    <n v="206.187404659999"/>
    <n v="4.8336746518199997E-2"/>
    <n v="2105.5402561999899"/>
  </r>
  <r>
    <n v="1303"/>
    <n v="1294"/>
    <x v="6"/>
    <n v="1.7201804307599999E-2"/>
    <n v="108.63178671"/>
    <n v="1.7201804307599999E-2"/>
    <n v="749.30759830199895"/>
  </r>
  <r>
    <n v="1304"/>
    <n v="1295"/>
    <x v="6"/>
    <n v="5.15316238816E-2"/>
    <n v="219.446925824"/>
    <n v="5.15316238816E-2"/>
    <n v="2244.70855729"/>
  </r>
  <r>
    <n v="1305"/>
    <n v="1326"/>
    <x v="3"/>
    <n v="1.9370539335499998E-2"/>
    <n v="123.525829322999"/>
    <n v="1.9370539335499998E-2"/>
    <n v="843.77731865600003"/>
  </r>
  <r>
    <n v="1306"/>
    <n v="1296"/>
    <x v="6"/>
    <n v="7.8110578923499999E-2"/>
    <n v="446.93127620000001"/>
    <n v="7.8110578923499999E-2"/>
    <n v="3402.4832081099898"/>
  </r>
  <r>
    <n v="1307"/>
    <n v="1297"/>
    <x v="6"/>
    <n v="2.8096283546700002E-3"/>
    <n v="46.6710420462"/>
    <n v="2.8096283546700002E-3"/>
    <n v="122.386921400999"/>
  </r>
  <r>
    <n v="1308"/>
    <n v="1298"/>
    <x v="6"/>
    <n v="0.17016106912000001"/>
    <n v="569.44761897599903"/>
    <n v="0.17016106912000001"/>
    <n v="7412.1865222899896"/>
  </r>
  <r>
    <n v="1309"/>
    <n v="1299"/>
    <x v="6"/>
    <n v="4.0182626504400003E-3"/>
    <n v="47.669276130100002"/>
    <n v="4.0182626504400003E-3"/>
    <n v="175.034820924"/>
  </r>
  <r>
    <n v="1310"/>
    <n v="1300"/>
    <x v="6"/>
    <n v="2.0909258060399999E-3"/>
    <n v="38.214339305000003"/>
    <n v="2.0909258060399999E-3"/>
    <n v="91.080363660100005"/>
  </r>
  <r>
    <n v="1311"/>
    <n v="1301"/>
    <x v="6"/>
    <n v="6.1512073845900002E-3"/>
    <n v="107.690593737"/>
    <n v="6.1512073845900002E-3"/>
    <n v="267.94552210400002"/>
  </r>
  <r>
    <n v="1312"/>
    <n v="1302"/>
    <x v="6"/>
    <n v="1.17108037611E-3"/>
    <n v="37.551854325599898"/>
    <n v="1.17108037611E-3"/>
    <n v="51.012057067699899"/>
  </r>
  <r>
    <n v="1313"/>
    <n v="1303"/>
    <x v="6"/>
    <n v="5.6661601084499998E-3"/>
    <n v="72.972524322699897"/>
    <n v="5.6661601084499998E-3"/>
    <n v="246.816947104999"/>
  </r>
  <r>
    <n v="1314"/>
    <n v="1304"/>
    <x v="6"/>
    <n v="0.38214398176100001"/>
    <n v="2613.2135223999899"/>
    <n v="0.38214398176100001"/>
    <n v="16646.125263000002"/>
  </r>
  <r>
    <n v="1315"/>
    <n v="1305"/>
    <x v="6"/>
    <n v="0.13586124440399999"/>
    <n v="553.22616062600002"/>
    <n v="0.13586124440399999"/>
    <n v="5918.0921338899898"/>
  </r>
  <r>
    <n v="1316"/>
    <n v="1306"/>
    <x v="6"/>
    <n v="1.1825222275399999E-2"/>
    <n v="102.825990257"/>
    <n v="1.1825222275399999E-2"/>
    <n v="515.10462192900002"/>
  </r>
  <r>
    <n v="1317"/>
    <n v="1307"/>
    <x v="6"/>
    <n v="1.6835951436500001E-2"/>
    <n v="116.621628752999"/>
    <n v="1.6835951436500001E-2"/>
    <n v="733.37111131699896"/>
  </r>
  <r>
    <n v="1318"/>
    <n v="1308"/>
    <x v="6"/>
    <n v="3.6099389875500001E-3"/>
    <n v="70.593957878500007"/>
    <n v="3.6099389875500001E-3"/>
    <n v="157.24831328900001"/>
  </r>
  <r>
    <n v="1319"/>
    <n v="1309"/>
    <x v="6"/>
    <n v="0.17099393753100001"/>
    <n v="644.88779632299895"/>
    <n v="0.17099393753100001"/>
    <n v="7448.4661241000003"/>
  </r>
  <r>
    <n v="1320"/>
    <n v="1310"/>
    <x v="6"/>
    <n v="4.5240274443499998E-2"/>
    <n v="205.330771497999"/>
    <n v="4.5240274443499998E-2"/>
    <n v="1970.6584719099901"/>
  </r>
  <r>
    <n v="1321"/>
    <n v="1311"/>
    <x v="6"/>
    <n v="8.43200708217E-3"/>
    <n v="80.346839500100003"/>
    <n v="8.43200708217E-3"/>
    <n v="367.29675915500002"/>
  </r>
  <r>
    <n v="1322"/>
    <n v="1312"/>
    <x v="6"/>
    <n v="0.326344025275"/>
    <n v="642.56222780099904"/>
    <n v="0.326344025275"/>
    <n v="14215.4888792"/>
  </r>
  <r>
    <n v="1323"/>
    <n v="1313"/>
    <x v="6"/>
    <n v="8.8174728218599993E-2"/>
    <n v="261.91351320899901"/>
    <n v="8.8174728218599993E-2"/>
    <n v="3840.8757976000002"/>
  </r>
  <r>
    <n v="1324"/>
    <n v="1314"/>
    <x v="8"/>
    <n v="155.507388026999"/>
    <n v="17088.0181029999"/>
    <n v="155.507388026999"/>
    <n v="6773874.7268700004"/>
  </r>
  <r>
    <n v="1325"/>
    <n v="1315"/>
    <x v="8"/>
    <n v="13.593294070200001"/>
    <n v="3429.3861268999899"/>
    <n v="13.593294070200001"/>
    <n v="592121.52120299905"/>
  </r>
  <r>
    <n v="1326"/>
    <n v="1316"/>
    <x v="3"/>
    <n v="2.2888074642100002E-3"/>
    <n v="40.180437871999899"/>
    <n v="2.2888074642100002E-3"/>
    <n v="99.700054273099894"/>
  </r>
  <r>
    <n v="1327"/>
    <n v="1317"/>
    <x v="3"/>
    <n v="2.0865711812000001E-2"/>
    <n v="120.59937827100001"/>
    <n v="2.0865711812000001E-2"/>
    <n v="908.90677063099895"/>
  </r>
  <r>
    <n v="1328"/>
    <n v="1318"/>
    <x v="3"/>
    <n v="5.2047818066999997E-3"/>
    <n v="60.8878580282"/>
    <n v="5.2047818066999997E-3"/>
    <n v="226.71938860200001"/>
  </r>
  <r>
    <n v="1329"/>
    <n v="1319"/>
    <x v="3"/>
    <n v="8.6335096329000008E-3"/>
    <n v="158.664477758"/>
    <n v="8.6335096329000008E-3"/>
    <n v="376.07417476199902"/>
  </r>
  <r>
    <n v="1330"/>
    <n v="1320"/>
    <x v="3"/>
    <n v="1.1217116169000001E-2"/>
    <n v="141.52190993299899"/>
    <n v="1.1217116169000001E-2"/>
    <n v="488.61562564500002"/>
  </r>
  <r>
    <n v="1331"/>
    <n v="1321"/>
    <x v="3"/>
    <n v="4.2004859319799996E-3"/>
    <n v="54.2265863919"/>
    <n v="4.2004859319799996E-3"/>
    <n v="182.97243529400001"/>
  </r>
  <r>
    <n v="1332"/>
    <n v="1322"/>
    <x v="3"/>
    <n v="0.12824820612599999"/>
    <n v="395.89170296899903"/>
    <n v="0.12824820612599999"/>
    <n v="5586.4695124500004"/>
  </r>
  <r>
    <n v="1333"/>
    <n v="1323"/>
    <x v="3"/>
    <n v="2.66709810506E-2"/>
    <n v="466.33375894400001"/>
    <n v="2.66709810506E-2"/>
    <n v="1161.7832872399899"/>
  </r>
  <r>
    <n v="1334"/>
    <n v="1324"/>
    <x v="3"/>
    <n v="9.1114446605300003E-3"/>
    <n v="97.061828686200002"/>
    <n v="9.1114446605300003E-3"/>
    <n v="396.89294181700001"/>
  </r>
  <r>
    <n v="1335"/>
    <n v="1325"/>
    <x v="3"/>
    <n v="6.0370729278800002E-2"/>
    <n v="237.10895689500001"/>
    <n v="6.0370729278800002E-2"/>
    <n v="2629.7384489199899"/>
  </r>
  <r>
    <n v="1336"/>
    <n v="1332"/>
    <x v="3"/>
    <n v="7.9244194867800002E-2"/>
    <n v="408.15569760099902"/>
    <n v="7.9244194867800002E-2"/>
    <n v="3451.8633213399899"/>
  </r>
  <r>
    <n v="1337"/>
    <n v="1333"/>
    <x v="3"/>
    <n v="9.5474377174799997E-3"/>
    <n v="175.28870810199899"/>
    <n v="9.5474377174799997E-3"/>
    <n v="415.88472305900001"/>
  </r>
  <r>
    <n v="1338"/>
    <n v="1334"/>
    <x v="3"/>
    <n v="7.1904579663999999E-3"/>
    <n v="73.835062682"/>
    <n v="7.1904579663999999E-3"/>
    <n v="313.21509586899901"/>
  </r>
  <r>
    <n v="1339"/>
    <n v="1335"/>
    <x v="3"/>
    <n v="5.09794274662E-4"/>
    <n v="23.042065159700002"/>
    <n v="5.09794274662E-4"/>
    <n v="22.206549783"/>
  </r>
  <r>
    <n v="1340"/>
    <n v="1336"/>
    <x v="3"/>
    <n v="5.1785647863999999E-3"/>
    <n v="99.108503450599898"/>
    <n v="5.1785647863999999E-3"/>
    <n v="225.57737989500001"/>
  </r>
  <r>
    <n v="1341"/>
    <n v="1337"/>
    <x v="3"/>
    <n v="2.25781671357E-2"/>
    <n v="127.516528241"/>
    <n v="2.25781671357E-2"/>
    <n v="983.50102637099906"/>
  </r>
  <r>
    <n v="1342"/>
    <n v="1338"/>
    <x v="3"/>
    <n v="7.0923587227000005E-4"/>
    <n v="22.813644828600001"/>
    <n v="7.0923587227000005E-4"/>
    <n v="30.8941910222999"/>
  </r>
  <r>
    <n v="1343"/>
    <n v="1339"/>
    <x v="3"/>
    <n v="0.115432550496"/>
    <n v="367.86654667699901"/>
    <n v="0.115432550496"/>
    <n v="5028.2217866700003"/>
  </r>
  <r>
    <n v="1344"/>
    <n v="1340"/>
    <x v="3"/>
    <n v="2.2175929462300001E-2"/>
    <n v="260.61184504800002"/>
    <n v="2.2175929462300001E-2"/>
    <n v="965.97962331600002"/>
  </r>
  <r>
    <n v="1345"/>
    <n v="1341"/>
    <x v="3"/>
    <n v="5.9232117144900003E-2"/>
    <n v="285.62591970400001"/>
    <n v="5.9232117144900003E-2"/>
    <n v="2580.1407022899898"/>
  </r>
  <r>
    <n v="1346"/>
    <n v="1342"/>
    <x v="3"/>
    <n v="4.24816605774E-2"/>
    <n v="219.61545127900001"/>
    <n v="4.24816605774E-2"/>
    <n v="1850.4937324099899"/>
  </r>
  <r>
    <n v="1347"/>
    <n v="1343"/>
    <x v="3"/>
    <n v="3.5522611156500001E-3"/>
    <n v="59.589576626700001"/>
    <n v="3.5522611156500001E-3"/>
    <n v="154.73587530699899"/>
  </r>
  <r>
    <n v="1348"/>
    <n v="1344"/>
    <x v="3"/>
    <n v="5.1454227573999999E-2"/>
    <n v="226.620031600999"/>
    <n v="5.1454227573999999E-2"/>
    <n v="2241.3371877200002"/>
  </r>
  <r>
    <n v="1349"/>
    <n v="1345"/>
    <x v="3"/>
    <n v="0.13217852118100001"/>
    <n v="459.39361773299902"/>
    <n v="0.13217852118100001"/>
    <n v="5757.67335172"/>
  </r>
  <r>
    <n v="1350"/>
    <n v="1346"/>
    <x v="3"/>
    <n v="5.6068042505699996E-3"/>
    <n v="129.329749902999"/>
    <n v="5.6068042505699996E-3"/>
    <n v="244.231416005"/>
  </r>
  <r>
    <n v="1351"/>
    <n v="1347"/>
    <x v="3"/>
    <n v="9.0715991709599993E-3"/>
    <n v="174.366794408999"/>
    <n v="9.0715991709599993E-3"/>
    <n v="395.15727950699898"/>
  </r>
  <r>
    <n v="1352"/>
    <n v="1348"/>
    <x v="3"/>
    <n v="5.8507711402299998E-3"/>
    <n v="80.636611716199894"/>
    <n v="5.8507711402299998E-3"/>
    <n v="254.85857127099899"/>
  </r>
  <r>
    <n v="1353"/>
    <n v="1349"/>
    <x v="3"/>
    <n v="2.1319158218300002E-3"/>
    <n v="42.570690504600002"/>
    <n v="2.1319158218300002E-3"/>
    <n v="92.865881674099896"/>
  </r>
  <r>
    <n v="1354"/>
    <n v="1350"/>
    <x v="3"/>
    <n v="4.6475294325500002E-2"/>
    <n v="247.44940349500001"/>
    <n v="4.6475294325500002E-2"/>
    <n v="2024.45572319999"/>
  </r>
  <r>
    <n v="1355"/>
    <n v="1351"/>
    <x v="3"/>
    <n v="1.22157843739E-2"/>
    <n v="148.86114110400001"/>
    <n v="1.22157843739E-2"/>
    <n v="532.11743913999896"/>
  </r>
  <r>
    <n v="1356"/>
    <n v="1352"/>
    <x v="3"/>
    <n v="8.4540911732699994E-2"/>
    <n v="535.61549944399906"/>
    <n v="8.4540911732699994E-2"/>
    <n v="3682.58738429"/>
  </r>
  <r>
    <n v="1357"/>
    <n v="1353"/>
    <x v="3"/>
    <n v="0.105456215416"/>
    <n v="414.02835517300002"/>
    <n v="0.105456215416"/>
    <n v="4593.6543690300005"/>
  </r>
  <r>
    <n v="1358"/>
    <n v="1354"/>
    <x v="3"/>
    <n v="4.9699199721300001E-4"/>
    <n v="23.2663886114"/>
    <n v="4.9699199721300001E-4"/>
    <n v="21.648884794200001"/>
  </r>
  <r>
    <n v="1359"/>
    <n v="1355"/>
    <x v="3"/>
    <n v="8.1961294780899998E-3"/>
    <n v="75.610643369900004"/>
    <n v="8.1961294780899998E-3"/>
    <n v="357.02197221900002"/>
  </r>
  <r>
    <n v="1360"/>
    <n v="1356"/>
    <x v="3"/>
    <n v="0.13827082908499999"/>
    <n v="375.85916291199902"/>
    <n v="0.13827082908499999"/>
    <n v="6023.0532225699899"/>
  </r>
  <r>
    <n v="1361"/>
    <n v="1357"/>
    <x v="3"/>
    <n v="0.10743790117800001"/>
    <n v="297.14401973999901"/>
    <n v="0.10743790117800001"/>
    <n v="4679.97625496"/>
  </r>
  <r>
    <n v="1362"/>
    <n v="1358"/>
    <x v="3"/>
    <n v="1.03141787343E-2"/>
    <n v="277.670048721"/>
    <n v="1.03141787343E-2"/>
    <n v="449.28382817400001"/>
  </r>
  <r>
    <n v="1363"/>
    <n v="1359"/>
    <x v="3"/>
    <n v="0.17663548616800001"/>
    <n v="685.82772314500005"/>
    <n v="0.17663548616800001"/>
    <n v="7694.2110005699897"/>
  </r>
  <r>
    <n v="1364"/>
    <n v="1360"/>
    <x v="3"/>
    <n v="2.30984670071E-3"/>
    <n v="40.292630308900002"/>
    <n v="2.30984670071E-3"/>
    <n v="100.616519863999"/>
  </r>
  <r>
    <n v="1365"/>
    <n v="1361"/>
    <x v="3"/>
    <n v="7.4241356700799996E-2"/>
    <n v="328.70813132900003"/>
    <n v="7.4241356700799996E-2"/>
    <n v="3233.9405623299899"/>
  </r>
  <r>
    <n v="1366"/>
    <n v="1362"/>
    <x v="3"/>
    <n v="3.5856887362000003E-2"/>
    <n v="168.19627651100001"/>
    <n v="3.5856887362000003E-2"/>
    <n v="1561.9197655400001"/>
  </r>
  <r>
    <n v="1367"/>
    <n v="1363"/>
    <x v="3"/>
    <n v="5.2881227501899997E-2"/>
    <n v="257.10683532000002"/>
    <n v="5.2881227501899997E-2"/>
    <n v="2303.4970562799899"/>
  </r>
  <r>
    <n v="1368"/>
    <n v="1364"/>
    <x v="3"/>
    <n v="1.40986575072E-2"/>
    <n v="287.01134597800001"/>
    <n v="1.40986575072E-2"/>
    <n v="614.13506344100006"/>
  </r>
  <r>
    <n v="1369"/>
    <n v="1365"/>
    <x v="3"/>
    <n v="8.8453516309499995E-4"/>
    <n v="24.915306073099899"/>
    <n v="8.8453516309499995E-4"/>
    <n v="38.530197576600003"/>
  </r>
  <r>
    <n v="1370"/>
    <n v="1366"/>
    <x v="3"/>
    <n v="1.0802216201400001E-2"/>
    <n v="87.239008112899896"/>
    <n v="1.0802216201400001E-2"/>
    <n v="470.54265533300003"/>
  </r>
  <r>
    <n v="1371"/>
    <n v="1368"/>
    <x v="3"/>
    <n v="2.5379685455500001"/>
    <n v="3268.2672452699899"/>
    <n v="2.5379685455500001"/>
    <n v="110553.467629999"/>
  </r>
  <r>
    <n v="1372"/>
    <n v="1369"/>
    <x v="3"/>
    <n v="1.9548399444000001E-2"/>
    <n v="109.595347899999"/>
    <n v="1.9548399444000001E-2"/>
    <n v="851.52487396599895"/>
  </r>
  <r>
    <n v="1373"/>
    <n v="1370"/>
    <x v="3"/>
    <n v="5.3857320450900002E-3"/>
    <n v="72.236924756500002"/>
    <n v="5.3857320450900002E-3"/>
    <n v="234.60154930300001"/>
  </r>
  <r>
    <n v="1374"/>
    <n v="1371"/>
    <x v="3"/>
    <n v="3.2554212436799999E-3"/>
    <n v="47.996643644300001"/>
    <n v="3.2554212436799999E-3"/>
    <n v="141.805582014999"/>
  </r>
  <r>
    <n v="1375"/>
    <n v="1372"/>
    <x v="3"/>
    <n v="1.1724627248299999"/>
    <n v="3848.14297751"/>
    <n v="1.1724627248299999"/>
    <n v="51072.272003400001"/>
  </r>
  <r>
    <n v="1376"/>
    <n v="1373"/>
    <x v="3"/>
    <n v="1.2194285671E-2"/>
    <n v="215.762946228999"/>
    <n v="1.2194285671E-2"/>
    <n v="531.18095867600005"/>
  </r>
  <r>
    <n v="1377"/>
    <n v="1374"/>
    <x v="3"/>
    <n v="4.4965541917500003E-3"/>
    <n v="55.9964456039"/>
    <n v="4.4965541917500003E-3"/>
    <n v="195.86911695699899"/>
  </r>
  <r>
    <n v="1378"/>
    <n v="1375"/>
    <x v="3"/>
    <n v="6.0457509871000001E-2"/>
    <n v="317.450083479"/>
    <n v="6.0457509871000001E-2"/>
    <n v="2633.5185957799899"/>
  </r>
  <r>
    <n v="1379"/>
    <n v="1376"/>
    <x v="3"/>
    <n v="1.1786053231399999E-4"/>
    <n v="34.6021379385"/>
    <n v="1.1786053231399999E-4"/>
    <n v="5.1339842285400001"/>
  </r>
  <r>
    <n v="1380"/>
    <n v="1377"/>
    <x v="3"/>
    <n v="2.2751441878599999E-3"/>
    <n v="74.153173710399898"/>
    <n v="2.2751441878599999E-3"/>
    <n v="99.104884202999898"/>
  </r>
  <r>
    <n v="1381"/>
    <n v="1378"/>
    <x v="3"/>
    <n v="1.2416854307299999E-2"/>
    <n v="143.304476647999"/>
    <n v="1.2416854307299999E-2"/>
    <n v="540.87601001300004"/>
  </r>
  <r>
    <n v="1382"/>
    <n v="1379"/>
    <x v="3"/>
    <n v="8.1349288840600007"/>
    <n v="2594.5586063000001"/>
    <n v="8.1349288840600007"/>
    <n v="354356.08476400003"/>
  </r>
  <r>
    <n v="1383"/>
    <n v="1380"/>
    <x v="3"/>
    <n v="1.7725596607199999E-3"/>
    <n v="35.5668541691999"/>
    <n v="1.7725596607199999E-3"/>
    <n v="77.212390002000006"/>
  </r>
  <r>
    <n v="1384"/>
    <n v="1381"/>
    <x v="3"/>
    <n v="4.1596035128800002E-3"/>
    <n v="55.482744128699899"/>
    <n v="4.1596035128800002E-3"/>
    <n v="181.19160413700001"/>
  </r>
  <r>
    <n v="1385"/>
    <n v="1382"/>
    <x v="3"/>
    <n v="1.57260883957E-2"/>
    <n v="312.98647215800003"/>
    <n v="1.57260883957E-2"/>
    <n v="685.02566983099905"/>
  </r>
  <r>
    <n v="1386"/>
    <n v="1383"/>
    <x v="3"/>
    <n v="0.10862819963500001"/>
    <n v="293.77710657900002"/>
    <n v="0.10862819963500001"/>
    <n v="4731.8254483999899"/>
  </r>
  <r>
    <n v="1387"/>
    <n v="1384"/>
    <x v="3"/>
    <n v="8.7618543626799994E-2"/>
    <n v="317.369465289"/>
    <n v="8.7618543626799994E-2"/>
    <n v="3816.6484939900001"/>
  </r>
  <r>
    <n v="1388"/>
    <n v="1385"/>
    <x v="3"/>
    <n v="2.5421347655300002E-3"/>
    <n v="52.7896510656999"/>
    <n v="2.5421347655300002E-3"/>
    <n v="110.734947418999"/>
  </r>
  <r>
    <n v="1389"/>
    <n v="1386"/>
    <x v="3"/>
    <n v="5.4779440678899997E-2"/>
    <n v="233.26234077500001"/>
    <n v="5.4779440678899997E-2"/>
    <n v="2386.1828907600002"/>
  </r>
  <r>
    <n v="1390"/>
    <n v="1387"/>
    <x v="3"/>
    <n v="0.101094068116"/>
    <n v="428.54072525700002"/>
    <n v="0.101094068116"/>
    <n v="4403.6399924999896"/>
  </r>
  <r>
    <n v="1391"/>
    <n v="1388"/>
    <x v="3"/>
    <n v="1.1031943393E-3"/>
    <n v="31.3068583799"/>
    <n v="1.1031943393E-3"/>
    <n v="48.054953230199899"/>
  </r>
  <r>
    <n v="1392"/>
    <n v="1389"/>
    <x v="3"/>
    <n v="1.3943359005300001E-2"/>
    <n v="109.46137962"/>
    <n v="1.3943359005300001E-2"/>
    <n v="607.37028867000004"/>
  </r>
  <r>
    <n v="1393"/>
    <n v="1390"/>
    <x v="3"/>
    <n v="0.123497427949"/>
    <n v="369.56082662300003"/>
    <n v="0.123497427949"/>
    <n v="5379.5264434999899"/>
  </r>
  <r>
    <n v="1394"/>
    <n v="1391"/>
    <x v="3"/>
    <n v="2.1948294146600001E-3"/>
    <n v="39.2138207968"/>
    <n v="2.1948294146600001E-3"/>
    <n v="95.606386899699899"/>
  </r>
  <r>
    <n v="1395"/>
    <n v="1392"/>
    <x v="3"/>
    <n v="4.1855516053799996E-3"/>
    <n v="71.504845829199894"/>
    <n v="4.1855516053799996E-3"/>
    <n v="182.321898688999"/>
  </r>
  <r>
    <n v="1396"/>
    <n v="1393"/>
    <x v="3"/>
    <n v="5.4206530855800003E-2"/>
    <n v="256.95309069500001"/>
    <n v="5.4206530855800003E-2"/>
    <n v="2361.22703924999"/>
  </r>
  <r>
    <n v="1397"/>
    <n v="1394"/>
    <x v="3"/>
    <n v="2.0331315812799999E-3"/>
    <n v="36.694182574400003"/>
    <n v="2.0331315812799999E-3"/>
    <n v="88.562857457299899"/>
  </r>
  <r>
    <n v="1398"/>
    <n v="1395"/>
    <x v="3"/>
    <n v="1.3332571545400001E-2"/>
    <n v="391.39958656300001"/>
    <n v="1.3332571545400001E-2"/>
    <n v="580.76449344599905"/>
  </r>
  <r>
    <n v="1399"/>
    <n v="1396"/>
    <x v="3"/>
    <n v="2.8793852805200002"/>
    <n v="6713.6248279600004"/>
    <n v="2.8793852805200002"/>
    <n v="125425.52111499901"/>
  </r>
  <r>
    <n v="1400"/>
    <n v="1397"/>
    <x v="3"/>
    <n v="8.7250954258100005E-3"/>
    <n v="162.61245538700001"/>
    <n v="8.7250954258100005E-3"/>
    <n v="380.06363713500002"/>
  </r>
  <r>
    <n v="1401"/>
    <n v="1398"/>
    <x v="3"/>
    <n v="6.4463482028800007E-2"/>
    <n v="305.91984178899901"/>
    <n v="6.4463482028800007E-2"/>
    <n v="2808.0180450799899"/>
  </r>
  <r>
    <n v="1402"/>
    <n v="1399"/>
    <x v="3"/>
    <n v="1.2454660281E-3"/>
    <n v="30.491459320099899"/>
    <n v="1.2454660281E-3"/>
    <n v="54.252283123700003"/>
  </r>
  <r>
    <n v="1403"/>
    <n v="1400"/>
    <x v="3"/>
    <n v="5.5697821421999999E-2"/>
    <n v="240.92960069200001"/>
    <n v="5.5697821421999999E-2"/>
    <n v="2426.18739615"/>
  </r>
  <r>
    <n v="1404"/>
    <n v="1401"/>
    <x v="3"/>
    <n v="8.5775714823900003E-3"/>
    <n v="79.681753889199896"/>
    <n v="8.5775714823900003E-3"/>
    <n v="373.63751919600003"/>
  </r>
  <r>
    <n v="1405"/>
    <n v="1402"/>
    <x v="3"/>
    <n v="1.86101293131E-3"/>
    <n v="46.965793489699898"/>
    <n v="1.86101293131E-3"/>
    <n v="81.065399044200007"/>
  </r>
  <r>
    <n v="1406"/>
    <n v="1403"/>
    <x v="3"/>
    <n v="1.9579361319599999"/>
    <n v="9959.0331744800005"/>
    <n v="1.9579361319599999"/>
    <n v="85287.356762399897"/>
  </r>
  <r>
    <n v="1407"/>
    <n v="1404"/>
    <x v="3"/>
    <n v="1.3492544144299999E-2"/>
    <n v="95.603074101700003"/>
    <n v="1.3492544144299999E-2"/>
    <n v="587.73287204200005"/>
  </r>
  <r>
    <n v="1408"/>
    <n v="1405"/>
    <x v="3"/>
    <n v="1.2028145330800001E-2"/>
    <n v="142.80817953100001"/>
    <n v="1.2028145330800001E-2"/>
    <n v="523.94391518800001"/>
  </r>
  <r>
    <n v="1409"/>
    <n v="1406"/>
    <x v="3"/>
    <n v="6.4754779843199994E-2"/>
    <n v="325.88884105800003"/>
    <n v="6.4754779843199994E-2"/>
    <n v="2820.7069267900001"/>
  </r>
  <r>
    <n v="1410"/>
    <n v="1407"/>
    <x v="3"/>
    <n v="1.6452933016199999E-2"/>
    <n v="117.995228085999"/>
    <n v="1.6452933016199999E-2"/>
    <n v="716.68689560300004"/>
  </r>
  <r>
    <n v="1411"/>
    <n v="1408"/>
    <x v="3"/>
    <n v="8.3821725087700003E-3"/>
    <n v="84.568263708800004"/>
    <n v="8.3821725087700003E-3"/>
    <n v="365.12597391200001"/>
  </r>
  <r>
    <n v="1412"/>
    <n v="1409"/>
    <x v="3"/>
    <n v="1.1776426907999999E-2"/>
    <n v="230.398811647999"/>
    <n v="1.1776426907999999E-2"/>
    <n v="512.97910369900001"/>
  </r>
  <r>
    <n v="1413"/>
    <n v="1410"/>
    <x v="3"/>
    <n v="2.1919255085699999E-3"/>
    <n v="46.8942106939"/>
    <n v="2.1919255085699999E-3"/>
    <n v="95.4798932673"/>
  </r>
  <r>
    <n v="1414"/>
    <n v="1411"/>
    <x v="3"/>
    <n v="2.6354130079000002E-3"/>
    <n v="57.328289332200001"/>
    <n v="2.6354130079000002E-3"/>
    <n v="114.798131197"/>
  </r>
  <r>
    <n v="1415"/>
    <n v="1412"/>
    <x v="3"/>
    <n v="8.6042881944400004E-3"/>
    <n v="94.013039798799895"/>
    <n v="8.6042881944400004E-3"/>
    <n v="374.80129448799897"/>
  </r>
  <r>
    <n v="1416"/>
    <n v="1413"/>
    <x v="3"/>
    <n v="8.0197885938899996E-3"/>
    <n v="101.472357346999"/>
    <n v="8.0197885938899996E-3"/>
    <n v="349.34059364900003"/>
  </r>
  <r>
    <n v="1417"/>
    <n v="1414"/>
    <x v="3"/>
    <n v="7.4436926283700004E-4"/>
    <n v="27.4181219007999"/>
    <n v="7.4436926283700004E-4"/>
    <n v="32.424595369400002"/>
  </r>
  <r>
    <n v="1418"/>
    <n v="1415"/>
    <x v="3"/>
    <n v="8.5939970873300006E-2"/>
    <n v="344.66678106199902"/>
    <n v="8.5939970873300006E-2"/>
    <n v="3743.5301570800002"/>
  </r>
  <r>
    <n v="1419"/>
    <n v="1416"/>
    <x v="3"/>
    <n v="0.107535451748"/>
    <n v="292.98159946999903"/>
    <n v="0.107535451748"/>
    <n v="4684.2255415400004"/>
  </r>
  <r>
    <n v="1420"/>
    <n v="1418"/>
    <x v="3"/>
    <n v="0.78419726913099996"/>
    <n v="4745.9908070900001"/>
    <n v="0.78419726913099996"/>
    <n v="34159.496403800003"/>
  </r>
  <r>
    <n v="1421"/>
    <n v="1419"/>
    <x v="3"/>
    <n v="7.0295189711099999E-3"/>
    <n v="135.099052137999"/>
    <n v="7.0295189711099999E-3"/>
    <n v="306.20462140199902"/>
  </r>
  <r>
    <n v="1422"/>
    <n v="1420"/>
    <x v="3"/>
    <n v="7.6634690350099996E-2"/>
    <n v="364.87330353700003"/>
    <n v="7.6634690350099996E-2"/>
    <n v="3338.19375876"/>
  </r>
  <r>
    <n v="1423"/>
    <n v="1421"/>
    <x v="3"/>
    <n v="4.5185168145899998E-2"/>
    <n v="178.96569480599899"/>
    <n v="4.5185168145899998E-2"/>
    <n v="1968.2580511799899"/>
  </r>
  <r>
    <n v="1424"/>
    <n v="1422"/>
    <x v="3"/>
    <n v="0.11218562994800001"/>
    <n v="516.61696439100001"/>
    <n v="0.11218562994800001"/>
    <n v="4886.7864933700002"/>
  </r>
  <r>
    <n v="1425"/>
    <n v="1423"/>
    <x v="3"/>
    <n v="2.05805049725E-2"/>
    <n v="431.86102659699901"/>
    <n v="2.05805049725E-2"/>
    <n v="896.48321028999896"/>
  </r>
  <r>
    <n v="1426"/>
    <n v="1424"/>
    <x v="3"/>
    <n v="1.60333420261E-2"/>
    <n v="368.52572183400002"/>
    <n v="1.60333420261E-2"/>
    <n v="698.40958510899895"/>
  </r>
  <r>
    <n v="1427"/>
    <n v="1425"/>
    <x v="3"/>
    <n v="1.1132542142000001E-2"/>
    <n v="140.555193540999"/>
    <n v="1.1132542142000001E-2"/>
    <n v="484.931596404"/>
  </r>
  <r>
    <n v="1428"/>
    <n v="1426"/>
    <x v="3"/>
    <n v="4.8675526406199996E-3"/>
    <n v="59.028391939999899"/>
    <n v="4.8675526406199996E-3"/>
    <n v="212.029744956999"/>
  </r>
  <r>
    <n v="1429"/>
    <n v="1427"/>
    <x v="3"/>
    <n v="1.29104439745E-2"/>
    <n v="249.19709309199899"/>
    <n v="1.29104439745E-2"/>
    <n v="562.37668959300004"/>
  </r>
  <r>
    <n v="1430"/>
    <n v="1428"/>
    <x v="3"/>
    <n v="2.4251473232600001E-2"/>
    <n v="443.54102863999901"/>
    <n v="2.4251473232600001E-2"/>
    <n v="1056.3899484000001"/>
  </r>
  <r>
    <n v="1431"/>
    <n v="1429"/>
    <x v="3"/>
    <n v="0.12941058709700001"/>
    <n v="450.80847706100002"/>
    <n v="0.12941058709700001"/>
    <n v="5637.1026255699899"/>
  </r>
  <r>
    <n v="1432"/>
    <n v="1430"/>
    <x v="3"/>
    <n v="3.00581974294E-2"/>
    <n v="152.295847221999"/>
    <n v="3.00581974294E-2"/>
    <n v="1309.3298427100001"/>
  </r>
  <r>
    <n v="1433"/>
    <n v="1431"/>
    <x v="3"/>
    <n v="1.20319172843E-2"/>
    <n v="121.636370728"/>
    <n v="1.20319172843E-2"/>
    <n v="524.10822072600001"/>
  </r>
  <r>
    <n v="1434"/>
    <n v="1449"/>
    <x v="3"/>
    <n v="0.109639740215"/>
    <n v="292.94324874199901"/>
    <n v="0.109639740215"/>
    <n v="4775.8879801599896"/>
  </r>
  <r>
    <n v="1435"/>
    <n v="1450"/>
    <x v="3"/>
    <n v="1.1899800413100001E-2"/>
    <n v="102.755392800999"/>
    <n v="1.1899800413100001E-2"/>
    <n v="518.35323255399896"/>
  </r>
  <r>
    <n v="1436"/>
    <n v="1451"/>
    <x v="3"/>
    <n v="1.16954401091E-2"/>
    <n v="143.208893660999"/>
    <n v="1.16954401091E-2"/>
    <n v="509.45133287499903"/>
  </r>
  <r>
    <n v="1437"/>
    <n v="1452"/>
    <x v="3"/>
    <n v="7.7566292867300005E-2"/>
    <n v="318.68856835100001"/>
    <n v="7.7566292867300005E-2"/>
    <n v="3378.7742019299899"/>
  </r>
  <r>
    <n v="1438"/>
    <n v="1453"/>
    <x v="3"/>
    <n v="0.13913020341900001"/>
    <n v="385.41444633899903"/>
    <n v="0.13913020341900001"/>
    <n v="6060.4874193300002"/>
  </r>
  <r>
    <n v="1439"/>
    <n v="1454"/>
    <x v="3"/>
    <n v="2.13703854033E-2"/>
    <n v="128.39967590699899"/>
    <n v="2.13703854033E-2"/>
    <n v="930.89026471900002"/>
  </r>
  <r>
    <n v="1440"/>
    <n v="1455"/>
    <x v="3"/>
    <n v="7.3678312721100004E-3"/>
    <n v="193.42304293999899"/>
    <n v="7.3678312721100004E-3"/>
    <n v="320.94144641399902"/>
  </r>
  <r>
    <n v="1441"/>
    <n v="1456"/>
    <x v="3"/>
    <n v="2.4916224199299998E-3"/>
    <n v="57.122472862899897"/>
    <n v="2.4916224199299998E-3"/>
    <n v="108.534638555"/>
  </r>
  <r>
    <n v="1442"/>
    <n v="1457"/>
    <x v="3"/>
    <n v="3.98835716339E-3"/>
    <n v="115.547506335999"/>
    <n v="3.98835716339E-3"/>
    <n v="173.73214319799899"/>
  </r>
  <r>
    <n v="1443"/>
    <n v="1458"/>
    <x v="3"/>
    <n v="2.5244348745700002E-2"/>
    <n v="135.529419509999"/>
    <n v="2.5244348745700002E-2"/>
    <n v="1099.6394328399899"/>
  </r>
  <r>
    <n v="1444"/>
    <n v="1459"/>
    <x v="3"/>
    <n v="7.6704011970700004E-3"/>
    <n v="157.07993587600001"/>
    <n v="7.6704011970700004E-3"/>
    <n v="334.12133947500001"/>
  </r>
  <r>
    <n v="1445"/>
    <n v="1460"/>
    <x v="3"/>
    <n v="3.0007499439800001E-3"/>
    <n v="54.1977651674"/>
    <n v="3.0007499439800001E-3"/>
    <n v="130.712144679"/>
  </r>
  <r>
    <n v="1446"/>
    <n v="1461"/>
    <x v="3"/>
    <n v="1.2805217890500001E-2"/>
    <n v="94.726909907899895"/>
    <n v="1.2805217890500001E-2"/>
    <n v="557.79306007299897"/>
  </r>
  <r>
    <n v="1447"/>
    <n v="1657"/>
    <x v="3"/>
    <n v="1.8018173985599999E-3"/>
    <n v="37.989198839899899"/>
    <n v="1.8018173985599999E-3"/>
    <n v="78.486852025999895"/>
  </r>
  <r>
    <n v="1448"/>
    <n v="1432"/>
    <x v="3"/>
    <n v="36.005627523800001"/>
    <n v="20131.361121599901"/>
    <n v="36.005627523800001"/>
    <n v="1568398.86132999"/>
  </r>
  <r>
    <n v="1449"/>
    <n v="1433"/>
    <x v="3"/>
    <n v="1.5704078965799999E-2"/>
    <n v="120.117897155999"/>
    <n v="1.5704078965799999E-2"/>
    <n v="684.06694341399896"/>
  </r>
  <r>
    <n v="1450"/>
    <n v="1434"/>
    <x v="3"/>
    <n v="1.8643575260599999E-3"/>
    <n v="36.106695695200003"/>
    <n v="1.8643575260599999E-3"/>
    <n v="81.2110889576999"/>
  </r>
  <r>
    <n v="1451"/>
    <n v="1435"/>
    <x v="3"/>
    <n v="0.11659955337199999"/>
    <n v="356.06392345799901"/>
    <n v="0.11659955337199999"/>
    <n v="5079.0562285200003"/>
  </r>
  <r>
    <n v="1452"/>
    <n v="1436"/>
    <x v="3"/>
    <n v="2.6227255933200001E-2"/>
    <n v="150.76108685200001"/>
    <n v="2.6227255933200001E-2"/>
    <n v="1142.45469862"/>
  </r>
  <r>
    <n v="1453"/>
    <n v="1437"/>
    <x v="3"/>
    <n v="2.237237859E-3"/>
    <n v="39.6303721025999"/>
    <n v="2.237237859E-3"/>
    <n v="97.453691234600001"/>
  </r>
  <r>
    <n v="1454"/>
    <n v="1438"/>
    <x v="3"/>
    <n v="1.7589804113499999E-3"/>
    <n v="49.323595569299897"/>
    <n v="1.7589804113499999E-3"/>
    <n v="76.620880292699894"/>
  </r>
  <r>
    <n v="1455"/>
    <n v="1439"/>
    <x v="3"/>
    <n v="8.7419504008599998E-3"/>
    <n v="169.02720473900001"/>
    <n v="8.7419504008599998E-3"/>
    <n v="380.79783654499897"/>
  </r>
  <r>
    <n v="1456"/>
    <n v="1440"/>
    <x v="3"/>
    <n v="6.89510288251E-2"/>
    <n v="257.97177946499897"/>
    <n v="6.89510288251E-2"/>
    <n v="3003.4948013200001"/>
  </r>
  <r>
    <n v="1457"/>
    <n v="1441"/>
    <x v="3"/>
    <n v="1.2070888208300001E-2"/>
    <n v="243.114690072999"/>
    <n v="1.2070888208300001E-2"/>
    <n v="525.80578712600004"/>
  </r>
  <r>
    <n v="1458"/>
    <n v="1442"/>
    <x v="3"/>
    <n v="2.46480812961E-3"/>
    <n v="56.604326177399898"/>
    <n v="2.46480812961E-3"/>
    <n v="107.366612989"/>
  </r>
  <r>
    <n v="1459"/>
    <n v="1443"/>
    <x v="3"/>
    <n v="2.3524437756099999E-3"/>
    <n v="39.9374038212"/>
    <n v="2.3524437756099999E-3"/>
    <n v="102.472040903999"/>
  </r>
  <r>
    <n v="1460"/>
    <n v="1444"/>
    <x v="3"/>
    <n v="0.26897893531400002"/>
    <n v="1370.34599868999"/>
    <n v="0.26897893531400002"/>
    <n v="11716.675555199899"/>
  </r>
  <r>
    <n v="1461"/>
    <n v="1445"/>
    <x v="3"/>
    <n v="7.5271077161299998E-3"/>
    <n v="145.23911060699899"/>
    <n v="7.5271077161299998E-3"/>
    <n v="327.87950045100001"/>
  </r>
  <r>
    <n v="1462"/>
    <n v="1446"/>
    <x v="3"/>
    <n v="9.0877371142400007E-2"/>
    <n v="310.91549123999903"/>
    <n v="9.0877371142400007E-2"/>
    <n v="3958.6024523599899"/>
  </r>
  <r>
    <n v="1463"/>
    <n v="1447"/>
    <x v="3"/>
    <n v="3.7774491574099997E-2"/>
    <n v="177.445988180999"/>
    <n v="3.7774491574099997E-2"/>
    <n v="1645.4502713100001"/>
  </r>
  <r>
    <n v="1464"/>
    <n v="1462"/>
    <x v="3"/>
    <n v="6.5124212723499997E-2"/>
    <n v="221.18898073400001"/>
    <n v="6.5124212723499997E-2"/>
    <n v="2836.7993593400001"/>
  </r>
  <r>
    <n v="1465"/>
    <n v="1463"/>
    <x v="3"/>
    <n v="6.21006965961E-2"/>
    <n v="263.31062109800001"/>
    <n v="6.21006965961E-2"/>
    <n v="2705.09552303999"/>
  </r>
  <r>
    <n v="1466"/>
    <n v="1464"/>
    <x v="3"/>
    <n v="1.2586844168200001E-3"/>
    <n v="39.658699082299897"/>
    <n v="1.2586844168200001E-3"/>
    <n v="54.828073926999899"/>
  </r>
  <r>
    <n v="1467"/>
    <n v="1465"/>
    <x v="3"/>
    <n v="3.2726560347100003E-2"/>
    <n v="204.21529787700001"/>
    <n v="3.2726560347100003E-2"/>
    <n v="1425.5632662999899"/>
  </r>
  <r>
    <n v="1468"/>
    <n v="1466"/>
    <x v="3"/>
    <n v="6.5203112319699996E-3"/>
    <n v="107.853790183"/>
    <n v="6.5203112319699996E-3"/>
    <n v="284.02362100400001"/>
  </r>
  <r>
    <n v="1469"/>
    <n v="1467"/>
    <x v="3"/>
    <n v="2.13402013772E-2"/>
    <n v="229.502739171"/>
    <n v="2.13402013772E-2"/>
    <n v="929.57545331599897"/>
  </r>
  <r>
    <n v="1470"/>
    <n v="1468"/>
    <x v="3"/>
    <n v="2.6128212247300002E-3"/>
    <n v="48.705805369499899"/>
    <n v="2.6128212247300002E-3"/>
    <n v="113.814037249999"/>
  </r>
  <r>
    <n v="1471"/>
    <n v="1469"/>
    <x v="3"/>
    <n v="8.2107666730199994E-2"/>
    <n v="296.53335166099902"/>
    <n v="8.2107666730199994E-2"/>
    <n v="3576.5956563899899"/>
  </r>
  <r>
    <n v="1472"/>
    <n v="1470"/>
    <x v="3"/>
    <n v="7.2109608411799996E-4"/>
    <n v="27.6696743480999"/>
    <n v="7.2109608411799996E-4"/>
    <n v="31.410819735499899"/>
  </r>
  <r>
    <n v="1473"/>
    <n v="1471"/>
    <x v="3"/>
    <n v="0.35800057122599999"/>
    <n v="1338.98267886999"/>
    <n v="0.35800057122599999"/>
    <n v="15594.442505000001"/>
  </r>
  <r>
    <n v="1474"/>
    <n v="1472"/>
    <x v="3"/>
    <n v="3.6139208927200003E-2"/>
    <n v="164.791630935999"/>
    <n v="3.6139208927200003E-2"/>
    <n v="1574.21764411"/>
  </r>
  <r>
    <n v="1475"/>
    <n v="1473"/>
    <x v="3"/>
    <n v="7.8163656887299995E-2"/>
    <n v="372.19136979799902"/>
    <n v="7.8163656887299995E-2"/>
    <n v="3404.7952752400001"/>
  </r>
  <r>
    <n v="1476"/>
    <n v="1474"/>
    <x v="3"/>
    <n v="4.5061936949099997E-3"/>
    <n v="56.268686610700001"/>
    <n v="4.5061936949099997E-3"/>
    <n v="196.28901214000001"/>
  </r>
  <r>
    <n v="1477"/>
    <n v="1475"/>
    <x v="3"/>
    <n v="7.2594142752E-4"/>
    <n v="26.501572313"/>
    <n v="7.2594142752E-4"/>
    <n v="31.6218820598999"/>
  </r>
  <r>
    <n v="1478"/>
    <n v="1476"/>
    <x v="3"/>
    <n v="2.3439076141900002E-3"/>
    <n v="55.732372974"/>
    <n v="2.3439076141900002E-3"/>
    <n v="102.100207251"/>
  </r>
  <r>
    <n v="1479"/>
    <n v="1477"/>
    <x v="3"/>
    <n v="3.0379144234299999E-3"/>
    <n v="45.7701444223"/>
    <n v="3.0379144234299999E-3"/>
    <n v="132.331022902999"/>
  </r>
  <r>
    <n v="1480"/>
    <n v="1478"/>
    <x v="3"/>
    <n v="8.1395038021499999E-2"/>
    <n v="304.42081647399903"/>
    <n v="8.1395038021499999E-2"/>
    <n v="3545.5536738599899"/>
  </r>
  <r>
    <n v="1481"/>
    <n v="1479"/>
    <x v="3"/>
    <n v="3.3039060093399998E-3"/>
    <n v="48.070096094699899"/>
    <n v="3.3039060093399998E-3"/>
    <n v="143.91757006399899"/>
  </r>
  <r>
    <n v="1482"/>
    <n v="1480"/>
    <x v="3"/>
    <n v="2.2801684908E-3"/>
    <n v="47.164412497999898"/>
    <n v="2.2801684908E-3"/>
    <n v="99.323742096900006"/>
  </r>
  <r>
    <n v="1483"/>
    <n v="1481"/>
    <x v="3"/>
    <n v="8.3595517752600001E-3"/>
    <n v="77.791845882800004"/>
    <n v="8.3595517752600001E-3"/>
    <n v="364.14061876199901"/>
  </r>
  <r>
    <n v="1484"/>
    <n v="1482"/>
    <x v="3"/>
    <n v="1.3908140791800001"/>
    <n v="6519.2436151600004"/>
    <n v="1.3908140791800001"/>
    <n v="60583.618950900003"/>
  </r>
  <r>
    <n v="1485"/>
    <n v="1483"/>
    <x v="3"/>
    <n v="4.9357779730999997E-5"/>
    <n v="41.2214890467"/>
    <n v="4.9357779730999997E-5"/>
    <n v="2.1500163076000001"/>
  </r>
  <r>
    <n v="1486"/>
    <n v="1484"/>
    <x v="3"/>
    <n v="4.2603849432300001E-3"/>
    <n v="77.235146008900003"/>
    <n v="4.2603849432300001E-3"/>
    <n v="185.581625642999"/>
  </r>
  <r>
    <n v="1487"/>
    <n v="1485"/>
    <x v="3"/>
    <n v="2.8386239924000001"/>
    <n v="2996.6791878099898"/>
    <n v="2.8386239924000001"/>
    <n v="123649.966514999"/>
  </r>
  <r>
    <n v="1488"/>
    <n v="1486"/>
    <x v="3"/>
    <n v="1.9251614552100001E-2"/>
    <n v="150.09186554300001"/>
    <n v="1.9251614552100001E-2"/>
    <n v="838.59697558000005"/>
  </r>
  <r>
    <n v="1489"/>
    <n v="1487"/>
    <x v="3"/>
    <n v="3.9455257257500001E-3"/>
    <n v="52.510789689200003"/>
    <n v="3.9455257257500001E-3"/>
    <n v="171.86641322099899"/>
  </r>
  <r>
    <n v="1490"/>
    <n v="1488"/>
    <x v="3"/>
    <n v="7.6190876486200002E-2"/>
    <n v="344.18225154200002"/>
    <n v="7.6190876486200002E-2"/>
    <n v="3318.86130413"/>
  </r>
  <r>
    <n v="1491"/>
    <n v="1489"/>
    <x v="3"/>
    <n v="2.3361360282099998E-3"/>
    <n v="40.380799261900002"/>
    <n v="2.3361360282099998E-3"/>
    <n v="101.761678239999"/>
  </r>
  <r>
    <n v="1492"/>
    <n v="1491"/>
    <x v="3"/>
    <n v="1.16178193389E-2"/>
    <n v="119.937728093"/>
    <n v="1.16178193389E-2"/>
    <n v="506.07018610599903"/>
  </r>
  <r>
    <n v="1493"/>
    <n v="1492"/>
    <x v="3"/>
    <n v="0.107573996164"/>
    <n v="438.32869186599902"/>
    <n v="0.107573996164"/>
    <n v="4685.9045296100003"/>
  </r>
  <r>
    <n v="1494"/>
    <n v="1493"/>
    <x v="3"/>
    <n v="12.8079748745999"/>
    <n v="3334.0742888300001"/>
    <n v="12.8079748745999"/>
    <n v="557913.15387000004"/>
  </r>
  <r>
    <n v="1495"/>
    <n v="1494"/>
    <x v="3"/>
    <n v="4.8164969776600002E-2"/>
    <n v="182.43370712000001"/>
    <n v="4.8164969776600002E-2"/>
    <n v="2098.0576909400002"/>
  </r>
  <r>
    <n v="1496"/>
    <n v="1495"/>
    <x v="3"/>
    <n v="2.3953522591799998E-3"/>
    <n v="45.4879482780999"/>
    <n v="2.3953522591799998E-3"/>
    <n v="104.341127055"/>
  </r>
  <r>
    <n v="1497"/>
    <n v="1496"/>
    <x v="3"/>
    <n v="9.3529699448799998E-3"/>
    <n v="81.007580187000002"/>
    <n v="9.3529699448799998E-3"/>
    <n v="407.41374135500001"/>
  </r>
  <r>
    <n v="1498"/>
    <n v="1497"/>
    <x v="3"/>
    <n v="1.16699021228E-2"/>
    <n v="149.43721667099899"/>
    <n v="1.16699021228E-2"/>
    <n v="508.33890327500001"/>
  </r>
  <r>
    <n v="1499"/>
    <n v="1498"/>
    <x v="3"/>
    <n v="6.6571724582800001E-3"/>
    <n v="70.647204254299893"/>
    <n v="6.6571724582800001E-3"/>
    <n v="289.98527241499897"/>
  </r>
  <r>
    <n v="1500"/>
    <n v="1499"/>
    <x v="3"/>
    <n v="3.33917784303E-3"/>
    <n v="49.436110807799899"/>
    <n v="3.33917784303E-3"/>
    <n v="145.454005136999"/>
  </r>
  <r>
    <n v="1501"/>
    <n v="1500"/>
    <x v="3"/>
    <n v="2.26645002822E-2"/>
    <n v="189.388368052"/>
    <n v="2.26645002822E-2"/>
    <n v="987.26168353000003"/>
  </r>
  <r>
    <n v="1502"/>
    <n v="1501"/>
    <x v="3"/>
    <n v="1.02293405413E-3"/>
    <n v="31.0502332485"/>
    <n v="1.02293405413E-3"/>
    <n v="44.5588291981"/>
  </r>
  <r>
    <n v="1503"/>
    <n v="1502"/>
    <x v="3"/>
    <n v="2.1162191236699999E-3"/>
    <n v="47.217343245099897"/>
    <n v="2.1162191236699999E-3"/>
    <n v="92.182136277699897"/>
  </r>
  <r>
    <n v="1504"/>
    <n v="1503"/>
    <x v="3"/>
    <n v="1.05196544693E-2"/>
    <n v="117.85803382100001"/>
    <n v="1.05196544693E-2"/>
    <n v="458.234315627"/>
  </r>
  <r>
    <n v="1505"/>
    <n v="1504"/>
    <x v="3"/>
    <n v="8.9824313422099997E-2"/>
    <n v="509.45298633700003"/>
    <n v="8.9824313422099997E-2"/>
    <n v="3912.7314414299899"/>
  </r>
  <r>
    <n v="1506"/>
    <n v="1505"/>
    <x v="3"/>
    <n v="0.696513840775"/>
    <n v="2542.95009527"/>
    <n v="0.696513840775"/>
    <n v="30340.021543499901"/>
  </r>
  <r>
    <n v="1507"/>
    <n v="1506"/>
    <x v="3"/>
    <n v="3.8516135192399999E-2"/>
    <n v="494.06335745299901"/>
    <n v="3.8516135192399999E-2"/>
    <n v="1677.7561373000001"/>
  </r>
  <r>
    <n v="1508"/>
    <n v="1507"/>
    <x v="3"/>
    <n v="7.2176784370300007E-2"/>
    <n v="299.07145650899901"/>
    <n v="7.2176784370300007E-2"/>
    <n v="3144.00815155999"/>
  </r>
  <r>
    <n v="1509"/>
    <n v="1508"/>
    <x v="3"/>
    <n v="7.7951599878900001E-3"/>
    <n v="75.101302308200005"/>
    <n v="7.7951599878900001E-3"/>
    <n v="339.55581073100001"/>
  </r>
  <r>
    <n v="1510"/>
    <n v="1509"/>
    <x v="3"/>
    <n v="1.23265617085E-2"/>
    <n v="151.048996598999"/>
    <n v="1.23265617085E-2"/>
    <n v="536.94287996299897"/>
  </r>
  <r>
    <n v="1511"/>
    <n v="1510"/>
    <x v="3"/>
    <n v="0.101108103876"/>
    <n v="369.01817621999902"/>
    <n v="0.101108103876"/>
    <n v="4404.2513874300002"/>
  </r>
  <r>
    <n v="1512"/>
    <n v="1511"/>
    <x v="3"/>
    <n v="0.121963290389"/>
    <n v="569.75787875200001"/>
    <n v="0.121963290389"/>
    <n v="5312.69967851"/>
  </r>
  <r>
    <n v="1513"/>
    <n v="1512"/>
    <x v="3"/>
    <n v="4.1225860296700001E-3"/>
    <n v="53.6246188102999"/>
    <n v="4.1225860296700001E-3"/>
    <n v="179.57912912200001"/>
  </r>
  <r>
    <n v="1514"/>
    <n v="1513"/>
    <x v="3"/>
    <n v="6.2673864591999999E-3"/>
    <n v="121.067585567999"/>
    <n v="6.2673864591999999E-3"/>
    <n v="273.00626230599897"/>
  </r>
  <r>
    <n v="1515"/>
    <n v="1514"/>
    <x v="3"/>
    <n v="2.3956134120799999E-2"/>
    <n v="132.797025601"/>
    <n v="2.3956134120799999E-2"/>
    <n v="1043.5250281599899"/>
  </r>
  <r>
    <n v="1516"/>
    <n v="1515"/>
    <x v="3"/>
    <n v="1.0952770056899999E-2"/>
    <n v="137.89020042600001"/>
    <n v="1.0952770056899999E-2"/>
    <n v="477.10075513200002"/>
  </r>
  <r>
    <n v="1517"/>
    <n v="1516"/>
    <x v="3"/>
    <n v="5.7563199226100002E-2"/>
    <n v="260.50585345199897"/>
    <n v="5.7563199226100002E-2"/>
    <n v="2507.4429284100001"/>
  </r>
  <r>
    <n v="1518"/>
    <n v="1517"/>
    <x v="3"/>
    <n v="8.8405144901299998E-2"/>
    <n v="421.77299343800001"/>
    <n v="8.8405144901299998E-2"/>
    <n v="3850.9127077500002"/>
  </r>
  <r>
    <n v="1519"/>
    <n v="1518"/>
    <x v="3"/>
    <n v="2.8565642664400001E-3"/>
    <n v="93.947785365900003"/>
    <n v="2.8565642664400001E-3"/>
    <n v="124.43144163700001"/>
  </r>
  <r>
    <n v="1520"/>
    <n v="1519"/>
    <x v="3"/>
    <n v="0.24437497949"/>
    <n v="698.18856367599903"/>
    <n v="0.24437497949"/>
    <n v="10644.9315272"/>
  </r>
  <r>
    <n v="1521"/>
    <n v="1520"/>
    <x v="3"/>
    <n v="1.39277964807E-2"/>
    <n v="162.331432180999"/>
    <n v="1.39277964807E-2"/>
    <n v="606.69238729999904"/>
  </r>
  <r>
    <n v="1522"/>
    <n v="1521"/>
    <x v="3"/>
    <n v="2.9946369270900001E-2"/>
    <n v="700.12988877099895"/>
    <n v="2.9946369270900001E-2"/>
    <n v="1304.45862779"/>
  </r>
  <r>
    <n v="1523"/>
    <n v="1523"/>
    <x v="3"/>
    <n v="1.58499673399E-2"/>
    <n v="258.036041329"/>
    <n v="1.58499673399E-2"/>
    <n v="690.42181639099897"/>
  </r>
  <r>
    <n v="1524"/>
    <n v="1524"/>
    <x v="3"/>
    <n v="6.3391945721500004E-2"/>
    <n v="225.960675113999"/>
    <n v="6.3391945721500004E-2"/>
    <n v="2761.3421101600002"/>
  </r>
  <r>
    <n v="1525"/>
    <n v="1525"/>
    <x v="3"/>
    <n v="2.15174691064E-3"/>
    <n v="43.149920752299899"/>
    <n v="2.15174691064E-3"/>
    <n v="93.7297205644999"/>
  </r>
  <r>
    <n v="1526"/>
    <n v="1526"/>
    <x v="3"/>
    <n v="7.4408944865700002E-2"/>
    <n v="315.901951064"/>
    <n v="7.4408944865700002E-2"/>
    <n v="3241.2406730900002"/>
  </r>
  <r>
    <n v="1527"/>
    <n v="1527"/>
    <x v="3"/>
    <n v="7.3112289835600003E-3"/>
    <n v="71.558057167100003"/>
    <n v="7.3112289835600003E-3"/>
    <n v="318.475860533"/>
  </r>
  <r>
    <n v="1528"/>
    <n v="1528"/>
    <x v="3"/>
    <n v="7.7069956820300003E-2"/>
    <n v="282.79326134899901"/>
    <n v="7.7069956820300003E-2"/>
    <n v="3357.1538902000002"/>
  </r>
  <r>
    <n v="1529"/>
    <n v="1529"/>
    <x v="3"/>
    <n v="3.9893059375399997E-2"/>
    <n v="259.69045462700001"/>
    <n v="3.9893059375399997E-2"/>
    <n v="1737.7347151399899"/>
  </r>
  <r>
    <n v="1530"/>
    <n v="1530"/>
    <x v="3"/>
    <n v="1.7965443630800001E-3"/>
    <n v="39.618535375800001"/>
    <n v="1.7965443630800001E-3"/>
    <n v="78.257159438499897"/>
  </r>
  <r>
    <n v="1531"/>
    <n v="1531"/>
    <x v="3"/>
    <n v="2.4262382086E-3"/>
    <n v="56.600968287900002"/>
    <n v="2.4262382086E-3"/>
    <n v="105.686513547"/>
  </r>
  <r>
    <n v="1532"/>
    <n v="1532"/>
    <x v="3"/>
    <n v="9.1962515053000002E-2"/>
    <n v="494.24162798899903"/>
    <n v="9.1962515053000002E-2"/>
    <n v="4005.8711322099898"/>
  </r>
  <r>
    <n v="1533"/>
    <n v="1533"/>
    <x v="3"/>
    <n v="1.7063130999699999E-2"/>
    <n v="526.92461714599904"/>
    <n v="1.7063130999699999E-2"/>
    <n v="743.26701356700005"/>
  </r>
  <r>
    <n v="1534"/>
    <n v="1534"/>
    <x v="3"/>
    <n v="4.0437417140700002E-3"/>
    <n v="54.5483362306"/>
    <n v="4.0437417140700002E-3"/>
    <n v="176.144684471999"/>
  </r>
  <r>
    <n v="1535"/>
    <n v="1535"/>
    <x v="3"/>
    <n v="0.11622339647300001"/>
    <n v="407.05122951399898"/>
    <n v="0.11622339647300001"/>
    <n v="5062.6708997799897"/>
  </r>
  <r>
    <n v="1536"/>
    <n v="1536"/>
    <x v="3"/>
    <n v="3.5565397988500001E-3"/>
    <n v="49.967654562500002"/>
    <n v="3.5565397988500001E-3"/>
    <n v="154.922253984999"/>
  </r>
  <r>
    <n v="1537"/>
    <n v="1537"/>
    <x v="3"/>
    <n v="7.5694904970099994E-2"/>
    <n v="358.13278780199897"/>
    <n v="7.5694904970099994E-2"/>
    <n v="3297.2568716300002"/>
  </r>
  <r>
    <n v="1538"/>
    <n v="1538"/>
    <x v="3"/>
    <n v="0.123211410491"/>
    <n v="567.39932576399895"/>
    <n v="0.123211410491"/>
    <n v="5367.0675726700001"/>
  </r>
  <r>
    <n v="1539"/>
    <n v="1539"/>
    <x v="3"/>
    <n v="8.2392354523000005E-3"/>
    <n v="99.673719111400004"/>
    <n v="8.2392354523000005E-3"/>
    <n v="358.89966058300001"/>
  </r>
  <r>
    <n v="1540"/>
    <n v="1540"/>
    <x v="3"/>
    <n v="4.8305719118299999E-2"/>
    <n v="249.726033317999"/>
    <n v="4.8305719118299999E-2"/>
    <n v="2104.1887082500002"/>
  </r>
  <r>
    <n v="1541"/>
    <n v="1541"/>
    <x v="3"/>
    <n v="4.66696382599E-3"/>
    <n v="61.089175807300002"/>
    <n v="4.66696382599E-3"/>
    <n v="203.29213111799899"/>
  </r>
  <r>
    <n v="1542"/>
    <n v="1542"/>
    <x v="3"/>
    <n v="1.48348835517E-3"/>
    <n v="32.164518961699898"/>
    <n v="1.48348835517E-3"/>
    <n v="64.620494239699894"/>
  </r>
  <r>
    <n v="1543"/>
    <n v="1543"/>
    <x v="3"/>
    <n v="7.0275600999900002E-3"/>
    <n v="71.358742230600001"/>
    <n v="7.0275600999900002E-3"/>
    <n v="306.119293427"/>
  </r>
  <r>
    <n v="1544"/>
    <n v="1544"/>
    <x v="3"/>
    <n v="0.160014303548"/>
    <n v="622.92818856799897"/>
    <n v="0.160014303548"/>
    <n v="6970.1951815299899"/>
  </r>
  <r>
    <n v="1545"/>
    <n v="1545"/>
    <x v="3"/>
    <n v="1.0157753295799999E-2"/>
    <n v="122.20874094600001"/>
    <n v="1.0157753295799999E-2"/>
    <n v="442.46996349400001"/>
  </r>
  <r>
    <n v="1546"/>
    <n v="1546"/>
    <x v="3"/>
    <n v="2.4208283422200001E-2"/>
    <n v="378.02937229999901"/>
    <n v="2.4208283422200001E-2"/>
    <n v="1054.50860854999"/>
  </r>
  <r>
    <n v="1547"/>
    <n v="1547"/>
    <x v="3"/>
    <n v="2.3906153895499999E-3"/>
    <n v="55.920616289999899"/>
    <n v="2.3906153895499999E-3"/>
    <n v="104.134789745999"/>
  </r>
  <r>
    <n v="1548"/>
    <n v="1548"/>
    <x v="3"/>
    <n v="5.8101059706800002E-3"/>
    <n v="64.213059133399895"/>
    <n v="5.8101059706800002E-3"/>
    <n v="253.08720370699899"/>
  </r>
  <r>
    <n v="1549"/>
    <n v="1549"/>
    <x v="3"/>
    <n v="3.8989836253899998E-2"/>
    <n v="218.55935132900001"/>
    <n v="3.8989836253899998E-2"/>
    <n v="1698.39047376999"/>
  </r>
  <r>
    <n v="1550"/>
    <n v="1550"/>
    <x v="3"/>
    <n v="3.21158250227E-3"/>
    <n v="93.518256525300004"/>
    <n v="3.21158250227E-3"/>
    <n v="139.895974477999"/>
  </r>
  <r>
    <n v="1551"/>
    <n v="1551"/>
    <x v="3"/>
    <n v="1.0913694579999999E-2"/>
    <n v="96.355211143700004"/>
    <n v="1.0913694579999999E-2"/>
    <n v="475.39863427"/>
  </r>
  <r>
    <n v="1552"/>
    <n v="1552"/>
    <x v="3"/>
    <n v="9.92769060807E-3"/>
    <n v="169.73638118100001"/>
    <n v="9.92769060807E-3"/>
    <n v="432.44847317599903"/>
  </r>
  <r>
    <n v="1553"/>
    <n v="1553"/>
    <x v="3"/>
    <n v="5.8468663261600001E-3"/>
    <n v="72.153251628800007"/>
    <n v="5.8468663261600001E-3"/>
    <n v="254.688478379"/>
  </r>
  <r>
    <n v="1554"/>
    <n v="1554"/>
    <x v="3"/>
    <n v="4.2905407925299998E-3"/>
    <n v="61.2731801625999"/>
    <n v="4.2905407925299998E-3"/>
    <n v="186.89520937399899"/>
  </r>
  <r>
    <n v="1555"/>
    <n v="1555"/>
    <x v="3"/>
    <n v="1.13917605015E-2"/>
    <n v="142.274336519"/>
    <n v="1.13917605015E-2"/>
    <n v="496.22310197699898"/>
  </r>
  <r>
    <n v="1556"/>
    <n v="1556"/>
    <x v="3"/>
    <n v="1.46043488011E-2"/>
    <n v="178.69247140799899"/>
    <n v="1.46043488011E-2"/>
    <n v="636.16288927100004"/>
  </r>
  <r>
    <n v="1557"/>
    <n v="1557"/>
    <x v="3"/>
    <n v="1.838110033E-5"/>
    <n v="15.4665614611"/>
    <n v="1.838110033E-5"/>
    <n v="0.80067753926700003"/>
  </r>
  <r>
    <n v="1558"/>
    <n v="1558"/>
    <x v="3"/>
    <n v="7.3771148724999999E-2"/>
    <n v="271.22442116299902"/>
    <n v="7.3771148724999999E-2"/>
    <n v="3213.4583840999899"/>
  </r>
  <r>
    <n v="1559"/>
    <n v="1559"/>
    <x v="3"/>
    <n v="0.77493691763500006"/>
    <n v="2806.0747397700002"/>
    <n v="0.77493691763500006"/>
    <n v="33756.117110300002"/>
  </r>
  <r>
    <n v="1560"/>
    <n v="1560"/>
    <x v="3"/>
    <n v="3.2449030024699998E-3"/>
    <n v="59.9262443107"/>
    <n v="3.2449030024699998E-3"/>
    <n v="141.347409389999"/>
  </r>
  <r>
    <n v="1561"/>
    <n v="1561"/>
    <x v="3"/>
    <n v="3.7793550600899999E-2"/>
    <n v="413.43885076700002"/>
    <n v="3.7793550600899999E-2"/>
    <n v="1646.2804788799899"/>
  </r>
  <r>
    <n v="1562"/>
    <n v="1562"/>
    <x v="3"/>
    <n v="7.2265384015000001E-3"/>
    <n v="134.25136546600001"/>
    <n v="7.2265384015000001E-3"/>
    <n v="314.786754137"/>
  </r>
  <r>
    <n v="1563"/>
    <n v="1563"/>
    <x v="3"/>
    <n v="2.99852637639E-2"/>
    <n v="302.209068801"/>
    <n v="2.99852637639E-2"/>
    <n v="1306.1528650299899"/>
  </r>
  <r>
    <n v="1564"/>
    <n v="1564"/>
    <x v="3"/>
    <n v="6.7605297028900002E-2"/>
    <n v="264.13710085299903"/>
    <n v="6.7605297028900002E-2"/>
    <n v="2944.8749588300002"/>
  </r>
  <r>
    <n v="1565"/>
    <n v="1565"/>
    <x v="3"/>
    <n v="6.5604022795399994E-2"/>
    <n v="255.152301480999"/>
    <n v="6.5604022795399994E-2"/>
    <n v="2857.6998020800002"/>
  </r>
  <r>
    <n v="1566"/>
    <n v="1566"/>
    <x v="3"/>
    <n v="2.70561909494E-2"/>
    <n v="669.44393102599895"/>
    <n v="2.70561909494E-2"/>
    <n v="1178.5629614500001"/>
  </r>
  <r>
    <n v="1567"/>
    <n v="1567"/>
    <x v="3"/>
    <n v="8.2044090678299996E-3"/>
    <n v="155.747707426999"/>
    <n v="8.2044090678299996E-3"/>
    <n v="357.38262964099903"/>
  </r>
  <r>
    <n v="1568"/>
    <n v="1568"/>
    <x v="3"/>
    <n v="2.7850933666599999E-2"/>
    <n v="162.54219476"/>
    <n v="2.7850933666599999E-2"/>
    <n v="1213.18181774"/>
  </r>
  <r>
    <n v="1569"/>
    <n v="1569"/>
    <x v="3"/>
    <n v="9.0012025182199997E-3"/>
    <n v="89.232598509300004"/>
    <n v="9.0012025182199997E-3"/>
    <n v="392.09081332400001"/>
  </r>
  <r>
    <n v="1570"/>
    <n v="1570"/>
    <x v="3"/>
    <n v="2.9153282097E-3"/>
    <n v="93.017319458000003"/>
    <n v="2.9153282097E-3"/>
    <n v="126.99118896900001"/>
  </r>
  <r>
    <n v="1571"/>
    <n v="1571"/>
    <x v="3"/>
    <n v="0.13305731321100001"/>
    <n v="1362.67799145"/>
    <n v="0.13305731321100001"/>
    <n v="5795.9533822800004"/>
  </r>
  <r>
    <n v="1572"/>
    <n v="1572"/>
    <x v="3"/>
    <n v="1.89778099639E-2"/>
    <n v="178.47658365000001"/>
    <n v="1.89778099639E-2"/>
    <n v="826.67009522399906"/>
  </r>
  <r>
    <n v="1573"/>
    <n v="1573"/>
    <x v="3"/>
    <n v="2.0619022256999998E-2"/>
    <n v="126.386465311999"/>
    <n v="2.0619022256999998E-2"/>
    <n v="898.16101665199903"/>
  </r>
  <r>
    <n v="1574"/>
    <n v="1574"/>
    <x v="3"/>
    <n v="1.1778958308199999E-2"/>
    <n v="232.697313917"/>
    <n v="1.1778958308199999E-2"/>
    <n v="513.08937160899904"/>
  </r>
  <r>
    <n v="1575"/>
    <n v="1575"/>
    <x v="3"/>
    <n v="1.33568557385E-2"/>
    <n v="244.16806488399899"/>
    <n v="1.33568557385E-2"/>
    <n v="581.82230869"/>
  </r>
  <r>
    <n v="1576"/>
    <n v="1576"/>
    <x v="3"/>
    <n v="0.22888299777400001"/>
    <n v="845.18547483500004"/>
    <n v="0.22888299777400001"/>
    <n v="9970.1035032599902"/>
  </r>
  <r>
    <n v="1577"/>
    <n v="1577"/>
    <x v="3"/>
    <n v="1.2986091485E-5"/>
    <n v="55.520253144000002"/>
    <n v="1.2986091485E-5"/>
    <n v="0.56567169157099995"/>
  </r>
  <r>
    <n v="1578"/>
    <n v="1578"/>
    <x v="3"/>
    <n v="34.050449981299899"/>
    <n v="6448.8962360300002"/>
    <n v="34.050449981299899"/>
    <n v="1483231.66824"/>
  </r>
  <r>
    <n v="1579"/>
    <n v="1579"/>
    <x v="3"/>
    <n v="5.2451038156699999E-2"/>
    <n v="202.07014445799899"/>
    <n v="5.2451038156699999E-2"/>
    <n v="2284.75808293"/>
  </r>
  <r>
    <n v="1580"/>
    <n v="1580"/>
    <x v="3"/>
    <n v="2.8802761309300001E-3"/>
    <n v="44.811074373399897"/>
    <n v="2.8802761309300001E-3"/>
    <n v="125.464326525999"/>
  </r>
  <r>
    <n v="1581"/>
    <n v="1581"/>
    <x v="3"/>
    <n v="0.15241323230500001"/>
    <n v="1759.19434625999"/>
    <n v="0.15241323230500001"/>
    <n v="6639.0938412200003"/>
  </r>
  <r>
    <n v="1582"/>
    <n v="1582"/>
    <x v="3"/>
    <n v="1.44024731636E-3"/>
    <n v="76.803625851700005"/>
    <n v="1.44024731636E-3"/>
    <n v="62.736921968600001"/>
  </r>
  <r>
    <n v="1583"/>
    <n v="1583"/>
    <x v="3"/>
    <n v="1.0312568127599999E-2"/>
    <n v="237.399230926"/>
    <n v="1.0312568127599999E-2"/>
    <n v="449.21367014700002"/>
  </r>
  <r>
    <n v="1584"/>
    <n v="1584"/>
    <x v="3"/>
    <n v="1.9182920167599999E-2"/>
    <n v="227.86575661800001"/>
    <n v="1.9182920167599999E-2"/>
    <n v="835.60466076499904"/>
  </r>
  <r>
    <n v="1585"/>
    <n v="1585"/>
    <x v="3"/>
    <n v="0.112584566012"/>
    <n v="353.47953684599901"/>
    <n v="0.112584566012"/>
    <n v="4904.1640784600004"/>
  </r>
  <r>
    <n v="1586"/>
    <n v="1586"/>
    <x v="3"/>
    <n v="4.3866865870799999E-3"/>
    <n v="90.248532322800003"/>
    <n v="4.3866865870799999E-3"/>
    <n v="191.083303526999"/>
  </r>
  <r>
    <n v="1587"/>
    <n v="1587"/>
    <x v="3"/>
    <n v="6.9604744508199997E-3"/>
    <n v="171.004694747999"/>
    <n v="6.9604744508199997E-3"/>
    <n v="303.19705467099902"/>
  </r>
  <r>
    <n v="1588"/>
    <n v="1588"/>
    <x v="3"/>
    <n v="3.3513577432100002E-3"/>
    <n v="48.354543052700002"/>
    <n v="3.3513577432100002E-3"/>
    <n v="145.98455944200001"/>
  </r>
  <r>
    <n v="1589"/>
    <n v="1589"/>
    <x v="3"/>
    <n v="5.0301163455299999E-3"/>
    <n v="93.805714280499899"/>
    <n v="5.0301163455299999E-3"/>
    <n v="219.11099163700001"/>
  </r>
  <r>
    <n v="1590"/>
    <n v="1590"/>
    <x v="3"/>
    <n v="6.5893699467800002E-3"/>
    <n v="73.6337694785"/>
    <n v="6.5893699467800002E-3"/>
    <n v="287.03180681899897"/>
  </r>
  <r>
    <n v="1591"/>
    <n v="1591"/>
    <x v="3"/>
    <n v="1.32811731155E-2"/>
    <n v="247.528040656999"/>
    <n v="1.32811731155E-2"/>
    <n v="578.52558734599904"/>
  </r>
  <r>
    <n v="1592"/>
    <n v="1592"/>
    <x v="3"/>
    <n v="0.13658063675400001"/>
    <n v="555.47149485900002"/>
    <n v="0.13658063675400001"/>
    <n v="5949.4287387000004"/>
  </r>
  <r>
    <n v="1593"/>
    <n v="1593"/>
    <x v="3"/>
    <n v="2.4721068814800001E-2"/>
    <n v="140.473325041999"/>
    <n v="2.4721068814800001E-2"/>
    <n v="1076.8454497299899"/>
  </r>
  <r>
    <n v="1594"/>
    <n v="1594"/>
    <x v="3"/>
    <n v="1.6586059549600001E-2"/>
    <n v="132.448297416"/>
    <n v="1.6586059549600001E-2"/>
    <n v="722.48586407599896"/>
  </r>
  <r>
    <n v="1595"/>
    <n v="1595"/>
    <x v="3"/>
    <n v="1.90793130901E-3"/>
    <n v="39.511753553600002"/>
    <n v="1.90793130901E-3"/>
    <n v="83.109155475799895"/>
  </r>
  <r>
    <n v="1596"/>
    <n v="1596"/>
    <x v="3"/>
    <n v="2.8144578898400001E-3"/>
    <n v="91.344945979900004"/>
    <n v="2.8144578898400001E-3"/>
    <n v="122.597295321999"/>
  </r>
  <r>
    <n v="1597"/>
    <n v="1597"/>
    <x v="3"/>
    <n v="6.0483530759199997E-3"/>
    <n v="68.413309430400005"/>
    <n v="6.0483530759199997E-3"/>
    <n v="263.465206174"/>
  </r>
  <r>
    <n v="1598"/>
    <n v="1598"/>
    <x v="3"/>
    <n v="7.1047316818799999E-2"/>
    <n v="296.60048385999897"/>
    <n v="7.1047316818799999E-2"/>
    <n v="3094.8087411699898"/>
  </r>
  <r>
    <n v="1599"/>
    <n v="1599"/>
    <x v="3"/>
    <n v="1.9640338628300002E-3"/>
    <n v="39.349255244399899"/>
    <n v="1.9640338628300002E-3"/>
    <n v="85.552972726999897"/>
  </r>
  <r>
    <n v="1600"/>
    <n v="1600"/>
    <x v="3"/>
    <n v="5.6391748050299999E-2"/>
    <n v="269.062359372"/>
    <n v="5.6391748050299999E-2"/>
    <n v="2456.4147189800001"/>
  </r>
  <r>
    <n v="1601"/>
    <n v="1601"/>
    <x v="3"/>
    <n v="7.1779466834899996E-2"/>
    <n v="297.65784212900002"/>
    <n v="7.1779466834899996E-2"/>
    <n v="3126.7010685199898"/>
  </r>
  <r>
    <n v="1602"/>
    <n v="1602"/>
    <x v="3"/>
    <n v="5.05951691228E-4"/>
    <n v="21.3793915486999"/>
    <n v="5.05951691228E-4"/>
    <n v="22.039167447600001"/>
  </r>
  <r>
    <n v="1603"/>
    <n v="1603"/>
    <x v="3"/>
    <n v="1.3030994860800001E-3"/>
    <n v="31.1806962432"/>
    <n v="1.3030994860800001E-3"/>
    <n v="56.762786515899897"/>
  </r>
  <r>
    <n v="1604"/>
    <n v="1604"/>
    <x v="3"/>
    <n v="6.1021008800199998E-2"/>
    <n v="251.604625472999"/>
    <n v="6.1021008800199998E-2"/>
    <n v="2658.0645108899898"/>
  </r>
  <r>
    <n v="1605"/>
    <n v="1605"/>
    <x v="3"/>
    <n v="4.1958379064699998E-3"/>
    <n v="54.195853658300003"/>
    <n v="4.1958379064699998E-3"/>
    <n v="182.769968132999"/>
  </r>
  <r>
    <n v="1606"/>
    <n v="1606"/>
    <x v="3"/>
    <n v="8.0112503017399999E-4"/>
    <n v="24.3801729372999"/>
    <n v="8.0112503017399999E-4"/>
    <n v="34.896866742599897"/>
  </r>
  <r>
    <n v="1607"/>
    <n v="1607"/>
    <x v="3"/>
    <n v="1.1655737239600001E-2"/>
    <n v="146.08409176000001"/>
    <n v="1.1655737239600001E-2"/>
    <n v="507.72188330799901"/>
  </r>
  <r>
    <n v="1608"/>
    <n v="1608"/>
    <x v="3"/>
    <n v="6.0553695888300001E-3"/>
    <n v="72.117441498399899"/>
    <n v="6.0553695888300001E-3"/>
    <n v="263.77084446600003"/>
  </r>
  <r>
    <n v="1609"/>
    <n v="1609"/>
    <x v="3"/>
    <n v="0.82110539752400002"/>
    <n v="894.16232093199903"/>
    <n v="0.82110539752400002"/>
    <n v="35767.208044200001"/>
  </r>
  <r>
    <n v="1610"/>
    <n v="1610"/>
    <x v="3"/>
    <n v="4.0608646105599999E-2"/>
    <n v="707.35893128199905"/>
    <n v="4.0608646105599999E-2"/>
    <n v="1768.90554900999"/>
  </r>
  <r>
    <n v="1611"/>
    <n v="1611"/>
    <x v="3"/>
    <n v="8.3097182238399993E-3"/>
    <n v="179.59101920200001"/>
    <n v="8.3097182238399993E-3"/>
    <n v="361.96987754299897"/>
  </r>
  <r>
    <n v="1612"/>
    <n v="1612"/>
    <x v="3"/>
    <n v="6.0594516252899999E-3"/>
    <n v="162.862013069"/>
    <n v="6.0594516252899999E-3"/>
    <n v="263.94865650399902"/>
  </r>
  <r>
    <n v="1613"/>
    <n v="1613"/>
    <x v="3"/>
    <n v="8.7200920183200005E-3"/>
    <n v="159.77859976400001"/>
    <n v="8.7200920183200005E-3"/>
    <n v="379.84568927200002"/>
  </r>
  <r>
    <n v="1614"/>
    <n v="1614"/>
    <x v="3"/>
    <n v="0.244720904687"/>
    <n v="939.79744242899903"/>
    <n v="0.244720904687"/>
    <n v="10659.9999674999"/>
  </r>
  <r>
    <n v="1615"/>
    <n v="1615"/>
    <x v="3"/>
    <n v="2.0914829536599999E-3"/>
    <n v="65.431185289699897"/>
    <n v="2.0914829536599999E-3"/>
    <n v="91.104632898000006"/>
  </r>
  <r>
    <n v="1616"/>
    <n v="1616"/>
    <x v="3"/>
    <n v="6.8328212592199998E-3"/>
    <n v="162.72749666799899"/>
    <n v="6.8328212592199998E-3"/>
    <n v="297.63650295299902"/>
  </r>
  <r>
    <n v="1617"/>
    <n v="1617"/>
    <x v="3"/>
    <n v="0.110820946835"/>
    <n v="583.79228136500001"/>
    <n v="0.110820946835"/>
    <n v="4827.3411347000001"/>
  </r>
  <r>
    <n v="1618"/>
    <n v="1618"/>
    <x v="3"/>
    <n v="2.7439787635299999E-3"/>
    <n v="43.923485061999898"/>
    <n v="2.7439787635299999E-3"/>
    <n v="119.52723686"/>
  </r>
  <r>
    <n v="1619"/>
    <n v="1619"/>
    <x v="3"/>
    <n v="8.5713303813899994E-2"/>
    <n v="335.45202416099897"/>
    <n v="8.5713303813899994E-2"/>
    <n v="3733.6565797399899"/>
  </r>
  <r>
    <n v="1620"/>
    <n v="1620"/>
    <x v="3"/>
    <n v="1.7152119829300001E-3"/>
    <n v="42.3706688396"/>
    <n v="1.7152119829300001E-3"/>
    <n v="74.714335237699899"/>
  </r>
  <r>
    <n v="1621"/>
    <n v="1621"/>
    <x v="3"/>
    <n v="3.6794380846100001E-3"/>
    <n v="125.077433099"/>
    <n v="3.6794380846100001E-3"/>
    <n v="160.27568209200001"/>
  </r>
  <r>
    <n v="1622"/>
    <n v="1622"/>
    <x v="3"/>
    <n v="2.7593736495200001E-3"/>
    <n v="57.8175204964"/>
    <n v="2.7593736495200001E-3"/>
    <n v="120.197835376"/>
  </r>
  <r>
    <n v="1623"/>
    <n v="1651"/>
    <x v="3"/>
    <n v="7.6999972884600004E-2"/>
    <n v="285.33535975000001"/>
    <n v="7.6999972884600004E-2"/>
    <n v="3354.10540231"/>
  </r>
  <r>
    <n v="1624"/>
    <n v="1652"/>
    <x v="3"/>
    <n v="8.9490965978400006E-2"/>
    <n v="340.41428436500001"/>
    <n v="8.9490965978400006E-2"/>
    <n v="3898.21088516999"/>
  </r>
  <r>
    <n v="1625"/>
    <n v="1653"/>
    <x v="3"/>
    <n v="8.6806574524000008E-3"/>
    <n v="83.614686148600001"/>
    <n v="8.6806574524000008E-3"/>
    <n v="378.12792614400001"/>
  </r>
  <r>
    <n v="1626"/>
    <n v="1654"/>
    <x v="3"/>
    <n v="4.3391941618000002E-2"/>
    <n v="267.16489749300001"/>
    <n v="4.3391941618000002E-2"/>
    <n v="1890.1454164100001"/>
  </r>
  <r>
    <n v="1627"/>
    <n v="1655"/>
    <x v="3"/>
    <n v="1.8625377551599999E-3"/>
    <n v="38.283204405600003"/>
    <n v="1.8625377551599999E-3"/>
    <n v="81.131820124900003"/>
  </r>
  <r>
    <n v="1628"/>
    <n v="1656"/>
    <x v="3"/>
    <n v="6.9194243629500003E-3"/>
    <n v="71.191488266199897"/>
    <n v="6.9194243629500003E-3"/>
    <n v="301.40891947599903"/>
  </r>
  <r>
    <n v="1629"/>
    <n v="1623"/>
    <x v="3"/>
    <n v="6.7653210537000001"/>
    <n v="5131.9132301400005"/>
    <n v="6.7653210537000001"/>
    <n v="294696.206313"/>
  </r>
  <r>
    <n v="1630"/>
    <n v="1624"/>
    <x v="3"/>
    <n v="1.0327865651300001E-4"/>
    <n v="51.2854144265999"/>
    <n v="1.0327865651300001E-4"/>
    <n v="4.4988001812"/>
  </r>
  <r>
    <n v="1631"/>
    <n v="1625"/>
    <x v="3"/>
    <n v="0.49825196736999999"/>
    <n v="889.10579023699904"/>
    <n v="0.49825196736999999"/>
    <n v="21703.768884100002"/>
  </r>
  <r>
    <n v="1632"/>
    <n v="1626"/>
    <x v="3"/>
    <n v="6.8260992348600003E-2"/>
    <n v="717.47004436199904"/>
    <n v="6.8260992348600003E-2"/>
    <n v="2973.4369326000001"/>
  </r>
  <r>
    <n v="1633"/>
    <n v="1627"/>
    <x v="3"/>
    <n v="4.0405101810000001E-6"/>
    <n v="37.148491171700002"/>
    <n v="4.0405101810000001E-6"/>
    <n v="0.176003977852"/>
  </r>
  <r>
    <n v="1634"/>
    <n v="1628"/>
    <x v="3"/>
    <n v="6.5458901399300003E-3"/>
    <n v="84.640326257799899"/>
    <n v="6.5458901399300003E-3"/>
    <n v="285.13783380000001"/>
  </r>
  <r>
    <n v="1635"/>
    <n v="1629"/>
    <x v="3"/>
    <n v="6.8040537014899998E-3"/>
    <n v="68.9697341854"/>
    <n v="6.8040537014899998E-3"/>
    <n v="296.38339364299901"/>
  </r>
  <r>
    <n v="1636"/>
    <n v="1630"/>
    <x v="3"/>
    <n v="5.9855904362100002E-3"/>
    <n v="70.282560157299898"/>
    <n v="5.9855904362100002E-3"/>
    <n v="260.73127643399903"/>
  </r>
  <r>
    <n v="1637"/>
    <n v="1631"/>
    <x v="3"/>
    <n v="8.7956898134599996E-3"/>
    <n v="118.128564427"/>
    <n v="8.7956898134599996E-3"/>
    <n v="383.13871591899903"/>
  </r>
  <r>
    <n v="1638"/>
    <n v="1632"/>
    <x v="3"/>
    <n v="1.1006570152299999E-2"/>
    <n v="143.756918119999"/>
    <n v="1.1006570152299999E-2"/>
    <n v="479.44427816500001"/>
  </r>
  <r>
    <n v="1639"/>
    <n v="1633"/>
    <x v="3"/>
    <n v="0.215285259255"/>
    <n v="4533.8852760700001"/>
    <n v="0.215285259255"/>
    <n v="9377.78838679"/>
  </r>
  <r>
    <n v="1640"/>
    <n v="1634"/>
    <x v="3"/>
    <n v="8.1359084955499993E-3"/>
    <n v="75.015093555799893"/>
    <n v="8.1359084955499993E-3"/>
    <n v="354.39875649599901"/>
  </r>
  <r>
    <n v="1641"/>
    <n v="1635"/>
    <x v="3"/>
    <n v="9.8111780849000005E-2"/>
    <n v="372.11750778300001"/>
    <n v="9.8111780849000005E-2"/>
    <n v="4273.7320790499898"/>
  </r>
  <r>
    <n v="1642"/>
    <n v="1636"/>
    <x v="3"/>
    <n v="6.6484688559899996E-3"/>
    <n v="108.43237969"/>
    <n v="6.6484688559899996E-3"/>
    <n v="289.60614478799903"/>
  </r>
  <r>
    <n v="1643"/>
    <n v="1637"/>
    <x v="3"/>
    <n v="6.1903639141300003E-2"/>
    <n v="279.78176509000002"/>
    <n v="6.1903639141300003E-2"/>
    <n v="2696.5117343900001"/>
  </r>
  <r>
    <n v="1644"/>
    <n v="1638"/>
    <x v="3"/>
    <n v="6.4935394026399999E-3"/>
    <n v="68.618780657900004"/>
    <n v="6.4935394026399999E-3"/>
    <n v="282.85744488500001"/>
  </r>
  <r>
    <n v="1645"/>
    <n v="1639"/>
    <x v="3"/>
    <n v="2.14957651941E-2"/>
    <n v="141.33644515200001"/>
    <n v="2.14957651941E-2"/>
    <n v="936.35178665000001"/>
  </r>
  <r>
    <n v="1646"/>
    <n v="1640"/>
    <x v="3"/>
    <n v="8.6570857634700002E-2"/>
    <n v="262.544720111"/>
    <n v="8.6570857634700002E-2"/>
    <n v="3771.0114747299899"/>
  </r>
  <r>
    <n v="1647"/>
    <n v="1641"/>
    <x v="3"/>
    <n v="1.7948037051199999E-3"/>
    <n v="39.649713482300001"/>
    <n v="1.7948037051199999E-3"/>
    <n v="78.181336603999895"/>
  </r>
  <r>
    <n v="1648"/>
    <n v="1642"/>
    <x v="3"/>
    <n v="1.03913539765E-2"/>
    <n v="87.509686243900006"/>
    <n v="1.03913539765E-2"/>
    <n v="452.64556871199898"/>
  </r>
  <r>
    <n v="1649"/>
    <n v="1643"/>
    <x v="3"/>
    <n v="8.7845454656800007E-2"/>
    <n v="378.36225060200002"/>
    <n v="8.7845454656800007E-2"/>
    <n v="3826.5326989300002"/>
  </r>
  <r>
    <n v="1650"/>
    <n v="1644"/>
    <x v="3"/>
    <n v="6.8687120775200006E-2"/>
    <n v="256.24372205100002"/>
    <n v="6.8687120775200006E-2"/>
    <n v="2991.9990135799899"/>
  </r>
  <r>
    <n v="1651"/>
    <n v="1645"/>
    <x v="3"/>
    <n v="2.1750595896100001E-2"/>
    <n v="127.21281108700001"/>
    <n v="2.1750595896100001E-2"/>
    <n v="947.45216732599897"/>
  </r>
  <r>
    <n v="1652"/>
    <n v="1646"/>
    <x v="3"/>
    <n v="3.5894480984899999E-3"/>
    <n v="52.751778049000002"/>
    <n v="3.5894480984899999E-3"/>
    <n v="156.355733689"/>
  </r>
  <r>
    <n v="1653"/>
    <n v="1647"/>
    <x v="3"/>
    <n v="1.8057489665100001E-3"/>
    <n v="44.496487737899898"/>
    <n v="1.8057489665100001E-3"/>
    <n v="78.658110429999894"/>
  </r>
  <r>
    <n v="1654"/>
    <n v="1648"/>
    <x v="3"/>
    <n v="3.2332557465300001E-3"/>
    <n v="54.530677704200002"/>
    <n v="3.2332557465300001E-3"/>
    <n v="140.840056922999"/>
  </r>
  <r>
    <n v="1655"/>
    <n v="1649"/>
    <x v="3"/>
    <n v="5.6731460818399998E-2"/>
    <n v="283.18637471199901"/>
    <n v="5.6731460818399998E-2"/>
    <n v="2471.2125482599899"/>
  </r>
  <r>
    <n v="1656"/>
    <n v="1650"/>
    <x v="3"/>
    <n v="4.5960279013099996E-3"/>
    <n v="57.9536337235999"/>
    <n v="4.5960279013099996E-3"/>
    <n v="200.20217446300001"/>
  </r>
  <r>
    <n v="1657"/>
    <n v="1658"/>
    <x v="3"/>
    <n v="3.6797908511800002E-2"/>
    <n v="222.49504733500001"/>
    <n v="3.6797908511800002E-2"/>
    <n v="1602.91048281999"/>
  </r>
  <r>
    <n v="1658"/>
    <n v="1659"/>
    <x v="3"/>
    <n v="2.0693278022599999E-3"/>
    <n v="45.416247160799898"/>
    <n v="2.0693278022599999E-3"/>
    <n v="90.1395585434"/>
  </r>
  <r>
    <n v="1659"/>
    <n v="1660"/>
    <x v="3"/>
    <n v="6.85133418976E-3"/>
    <n v="70.533604183199898"/>
    <n v="6.85133418976E-3"/>
    <n v="298.442923554"/>
  </r>
  <r>
    <n v="1660"/>
    <n v="1661"/>
    <x v="3"/>
    <n v="3.58426526267E-3"/>
    <n v="50.922457815999898"/>
    <n v="3.58426526267E-3"/>
    <n v="156.12997034399899"/>
  </r>
  <r>
    <n v="1661"/>
    <n v="1662"/>
    <x v="3"/>
    <n v="6.4207228327299998E-2"/>
    <n v="254.41997850499899"/>
    <n v="6.4207228327299998E-2"/>
    <n v="2796.8556781000002"/>
  </r>
  <r>
    <n v="1662"/>
    <n v="1663"/>
    <x v="3"/>
    <n v="1.25667896049E-2"/>
    <n v="145.89429447500001"/>
    <n v="1.25667896049E-2"/>
    <n v="547.40716564499905"/>
  </r>
  <r>
    <n v="1663"/>
    <n v="1664"/>
    <x v="3"/>
    <n v="3.1638334738100002E-2"/>
    <n v="144.688915127"/>
    <n v="3.1638334738100002E-2"/>
    <n v="1378.16034837999"/>
  </r>
  <r>
    <n v="1664"/>
    <n v="1665"/>
    <x v="3"/>
    <n v="1.0996335236699999E-2"/>
    <n v="189.287126438"/>
    <n v="1.0996335236699999E-2"/>
    <n v="478.99844722900002"/>
  </r>
  <r>
    <n v="1665"/>
    <n v="1666"/>
    <x v="3"/>
    <n v="1.8520352414599999E-3"/>
    <n v="39.9769380595"/>
    <n v="1.8520352414599999E-3"/>
    <n v="80.674332404500007"/>
  </r>
  <r>
    <n v="1666"/>
    <n v="1667"/>
    <x v="3"/>
    <n v="5.6530945560899999E-2"/>
    <n v="267.39054725699901"/>
    <n v="5.6530945560899999E-2"/>
    <n v="2462.4781385000001"/>
  </r>
  <r>
    <n v="1667"/>
    <n v="1668"/>
    <x v="3"/>
    <n v="1.6947618640400001E-3"/>
    <n v="41.305927878600002"/>
    <n v="1.6947618640400001E-3"/>
    <n v="73.823531675599895"/>
  </r>
  <r>
    <n v="1668"/>
    <n v="1669"/>
    <x v="3"/>
    <n v="2.1827407612799998E-2"/>
    <n v="143.41247222499899"/>
    <n v="2.1827407612799998E-2"/>
    <n v="950.79807238599903"/>
  </r>
  <r>
    <n v="1669"/>
    <n v="1670"/>
    <x v="3"/>
    <n v="7.3372717875900004E-3"/>
    <n v="142.344875134999"/>
    <n v="7.3372717875900004E-3"/>
    <n v="319.61028082199903"/>
  </r>
  <r>
    <n v="1670"/>
    <n v="1671"/>
    <x v="3"/>
    <n v="4.4048087008500001E-3"/>
    <n v="74.639160220099896"/>
    <n v="4.4048087008500001E-3"/>
    <n v="191.87269945700001"/>
  </r>
  <r>
    <n v="1671"/>
    <n v="1672"/>
    <x v="3"/>
    <n v="0.10804520246800001"/>
    <n v="294.65517903599903"/>
    <n v="0.10804520246800001"/>
    <n v="4706.4301932199896"/>
  </r>
  <r>
    <n v="1672"/>
    <n v="1673"/>
    <x v="3"/>
    <n v="6.7728518053000004E-4"/>
    <n v="19.866964511500001"/>
    <n v="6.7728518053000004E-4"/>
    <n v="29.502424425600001"/>
  </r>
  <r>
    <n v="1673"/>
    <n v="1674"/>
    <x v="3"/>
    <n v="5.2276882134900003E-3"/>
    <n v="61.9688112921"/>
    <n v="5.2276882134900003E-3"/>
    <n v="227.71718764299899"/>
  </r>
  <r>
    <n v="1674"/>
    <n v="1675"/>
    <x v="3"/>
    <n v="2.92866979553E-3"/>
    <n v="45.320120773200003"/>
    <n v="2.92866979553E-3"/>
    <n v="127.572345829"/>
  </r>
  <r>
    <n v="1675"/>
    <n v="1676"/>
    <x v="3"/>
    <n v="5.6190054352699997E-2"/>
    <n v="207.18589607800001"/>
    <n v="5.6190054352699997E-2"/>
    <n v="2447.6289775199898"/>
  </r>
  <r>
    <n v="1676"/>
    <n v="1677"/>
    <x v="3"/>
    <n v="2.89826199129E-2"/>
    <n v="526.62793895599896"/>
    <n v="2.89826199129E-2"/>
    <n v="1262.4778728599899"/>
  </r>
  <r>
    <n v="1677"/>
    <n v="1678"/>
    <x v="3"/>
    <n v="1.0428747679400001E-3"/>
    <n v="45.228795957499898"/>
    <n v="1.0428747679400001E-3"/>
    <n v="45.427443155299898"/>
  </r>
  <r>
    <n v="1678"/>
    <n v="1679"/>
    <x v="3"/>
    <n v="1.9922050364599999E-3"/>
    <n v="46.664344246600002"/>
    <n v="1.9922050364599999E-3"/>
    <n v="86.780104142599896"/>
  </r>
  <r>
    <n v="1679"/>
    <n v="1680"/>
    <x v="3"/>
    <n v="5.45482687671E-3"/>
    <n v="67.046451154699895"/>
    <n v="5.45482687671E-3"/>
    <n v="237.61130820400001"/>
  </r>
  <r>
    <n v="1680"/>
    <n v="1681"/>
    <x v="3"/>
    <n v="7.3103017544800003E-2"/>
    <n v="316.28055934899902"/>
    <n v="7.3103017544800003E-2"/>
    <n v="3184.3547067099898"/>
  </r>
  <r>
    <n v="1681"/>
    <n v="1682"/>
    <x v="3"/>
    <n v="5.4490996781499997E-2"/>
    <n v="345.52111721099902"/>
    <n v="5.4490996781499997E-2"/>
    <n v="2373.6183251000002"/>
  </r>
  <r>
    <n v="1682"/>
    <n v="1683"/>
    <x v="3"/>
    <n v="3.6995769198900001"/>
    <n v="10345.3812135999"/>
    <n v="3.6995769198900001"/>
    <n v="161152.92601900001"/>
  </r>
  <r>
    <n v="1683"/>
    <n v="1692"/>
    <x v="3"/>
    <n v="3.9201623529799999E-3"/>
    <n v="81.046847601400003"/>
    <n v="3.9201623529799999E-3"/>
    <n v="170.761588939999"/>
  </r>
  <r>
    <n v="1684"/>
    <n v="1693"/>
    <x v="3"/>
    <n v="1.38565538422E-2"/>
    <n v="164.952708731"/>
    <n v="1.38565538422E-2"/>
    <n v="603.58907074800004"/>
  </r>
  <r>
    <n v="1685"/>
    <n v="1684"/>
    <x v="3"/>
    <n v="23.80904821"/>
    <n v="21274.478620699902"/>
    <n v="23.80904821"/>
    <n v="1037117.9915399899"/>
  </r>
  <r>
    <n v="1686"/>
    <n v="1685"/>
    <x v="3"/>
    <n v="0.79735861344600001"/>
    <n v="3192.23063916"/>
    <n v="0.79735861344600001"/>
    <n v="34732.802268400003"/>
  </r>
  <r>
    <n v="1687"/>
    <n v="1686"/>
    <x v="3"/>
    <n v="4.0490140353000002E-5"/>
    <n v="30.754033902100002"/>
    <n v="4.0490140353000002E-5"/>
    <n v="1.76374341001"/>
  </r>
  <r>
    <n v="1688"/>
    <n v="1687"/>
    <x v="3"/>
    <n v="1.3916918342499999E-2"/>
    <n v="112.26064447"/>
    <n v="1.3916918342499999E-2"/>
    <n v="606.21853801700001"/>
  </r>
  <r>
    <n v="1689"/>
    <n v="1688"/>
    <x v="3"/>
    <n v="9.0839054037299999E-2"/>
    <n v="350.44534986500003"/>
    <n v="9.0839054037299999E-2"/>
    <n v="3956.93336644999"/>
  </r>
  <r>
    <n v="1690"/>
    <n v="1689"/>
    <x v="3"/>
    <n v="5.6412834507900002E-2"/>
    <n v="255.261155137"/>
    <n v="5.6412834507900002E-2"/>
    <n v="2457.3332418700002"/>
  </r>
  <r>
    <n v="1691"/>
    <n v="1690"/>
    <x v="3"/>
    <n v="1.1352854612900001E-2"/>
    <n v="287.75134433900001"/>
    <n v="1.1352854612900001E-2"/>
    <n v="494.52836884200002"/>
  </r>
  <r>
    <n v="1692"/>
    <n v="1691"/>
    <x v="3"/>
    <n v="6.1505679842199996E-4"/>
    <n v="26.0230877752"/>
    <n v="6.1505679842199996E-4"/>
    <n v="26.791767027500001"/>
  </r>
  <r>
    <n v="1693"/>
    <n v="1694"/>
    <x v="3"/>
    <n v="7.4778114174699997E-2"/>
    <n v="285.06622774999897"/>
    <n v="7.4778114174699997E-2"/>
    <n v="3257.3216240900001"/>
  </r>
  <r>
    <n v="1694"/>
    <n v="1695"/>
    <x v="3"/>
    <n v="9.2087146981500001E-2"/>
    <n v="349.24775446500001"/>
    <n v="9.2087146981500001E-2"/>
    <n v="4011.3000773499898"/>
  </r>
  <r>
    <n v="1695"/>
    <n v="1696"/>
    <x v="3"/>
    <n v="1.10776070833E-2"/>
    <n v="98.932479295999897"/>
    <n v="1.10776070833E-2"/>
    <n v="482.53863449699901"/>
  </r>
  <r>
    <n v="1696"/>
    <n v="1697"/>
    <x v="3"/>
    <n v="1.5637091774700001E-2"/>
    <n v="189.552020153999"/>
    <n v="1.5637091774700001E-2"/>
    <n v="681.14899325099896"/>
  </r>
  <r>
    <n v="1697"/>
    <n v="1698"/>
    <x v="3"/>
    <n v="2.87396337284E-3"/>
    <n v="44.874133176900003"/>
    <n v="2.87396337284E-3"/>
    <n v="125.189343675"/>
  </r>
  <r>
    <n v="1698"/>
    <n v="1699"/>
    <x v="3"/>
    <n v="1.01708832735"/>
    <n v="4774.2139104300004"/>
    <n v="1.01708832735"/>
    <n v="44304.190323700001"/>
  </r>
  <r>
    <n v="1699"/>
    <n v="1700"/>
    <x v="3"/>
    <n v="3.3248008620399998E-2"/>
    <n v="225.26200892200001"/>
    <n v="3.3248008620399998E-2"/>
    <n v="1448.2774621399899"/>
  </r>
  <r>
    <n v="1700"/>
    <n v="1701"/>
    <x v="3"/>
    <n v="5.8457748285500002E-2"/>
    <n v="260.19797943700001"/>
    <n v="5.8457748285500002E-2"/>
    <n v="2546.4093297200002"/>
  </r>
  <r>
    <n v="1701"/>
    <n v="1702"/>
    <x v="3"/>
    <n v="6.6427090990400003E-3"/>
    <n v="69.458304525700001"/>
    <n v="6.6427090990400003E-3"/>
    <n v="289.35525114900003"/>
  </r>
  <r>
    <n v="1702"/>
    <n v="1703"/>
    <x v="3"/>
    <n v="5.7643789068899998E-2"/>
    <n v="333.79754949699901"/>
    <n v="5.7643789068899998E-2"/>
    <n v="2510.9534080499898"/>
  </r>
  <r>
    <n v="1703"/>
    <n v="1704"/>
    <x v="3"/>
    <n v="2.8262942053200002E-3"/>
    <n v="46.506968615600002"/>
    <n v="2.8262942053200002E-3"/>
    <n v="123.11288311600001"/>
  </r>
  <r>
    <n v="1704"/>
    <n v="1705"/>
    <x v="3"/>
    <n v="1.5981748572400001"/>
    <n v="4272.9334977199896"/>
    <n v="1.5981748572400001"/>
    <n v="69616.218315000006"/>
  </r>
  <r>
    <n v="1705"/>
    <n v="1706"/>
    <x v="3"/>
    <n v="1.93182056474E-2"/>
    <n v="355.89405984799902"/>
    <n v="1.93182056474E-2"/>
    <n v="841.49767196300002"/>
  </r>
  <r>
    <n v="1706"/>
    <n v="1707"/>
    <x v="3"/>
    <n v="6.8900302924500001E-3"/>
    <n v="71.3641736278"/>
    <n v="6.8900302924500001E-3"/>
    <n v="300.12851891899902"/>
  </r>
  <r>
    <n v="1707"/>
    <n v="1708"/>
    <x v="3"/>
    <n v="1.7057815304099999E-2"/>
    <n v="277.15736943899901"/>
    <n v="1.7057815304099999E-2"/>
    <n v="743.03546238299896"/>
  </r>
  <r>
    <n v="1708"/>
    <n v="1709"/>
    <x v="3"/>
    <n v="1.7895414082700001E-2"/>
    <n v="112.257052814999"/>
    <n v="1.7895414082700001E-2"/>
    <n v="779.52111954099905"/>
  </r>
  <r>
    <n v="1709"/>
    <n v="1710"/>
    <x v="3"/>
    <n v="7.2414425711699995E-2"/>
    <n v="290.20109317999902"/>
    <n v="7.2414425711699995E-2"/>
    <n v="3154.35976608999"/>
  </r>
  <r>
    <n v="1710"/>
    <n v="1711"/>
    <x v="3"/>
    <n v="2.53438968991E-2"/>
    <n v="256.17292069699897"/>
    <n v="2.53438968991E-2"/>
    <n v="1103.97573306"/>
  </r>
  <r>
    <n v="1711"/>
    <n v="1712"/>
    <x v="3"/>
    <n v="5.7781504110399999E-2"/>
    <n v="320.186296572"/>
    <n v="5.7781504110399999E-2"/>
    <n v="2516.9522511499899"/>
  </r>
  <r>
    <n v="1712"/>
    <n v="1713"/>
    <x v="3"/>
    <n v="3.37373812594E-3"/>
    <n v="49.671793330699899"/>
    <n v="3.37373812594E-3"/>
    <n v="146.959444845999"/>
  </r>
  <r>
    <n v="1713"/>
    <n v="1714"/>
    <x v="3"/>
    <n v="6.6963903208900003E-3"/>
    <n v="74.008969360799895"/>
    <n v="6.6963903208900003E-3"/>
    <n v="291.69359536299902"/>
  </r>
  <r>
    <n v="1714"/>
    <n v="1715"/>
    <x v="3"/>
    <n v="1.0260991138E-3"/>
    <n v="36.201248313599898"/>
    <n v="1.0260991138E-3"/>
    <n v="44.696698570000002"/>
  </r>
  <r>
    <n v="1715"/>
    <n v="1716"/>
    <x v="3"/>
    <n v="1.8139043048099999E-4"/>
    <n v="130.55843342700001"/>
    <n v="1.8139043048099999E-4"/>
    <n v="7.9013354004199998"/>
  </r>
  <r>
    <n v="1716"/>
    <n v="1717"/>
    <x v="3"/>
    <n v="4.7406184299899996E-3"/>
    <n v="58.286901039200004"/>
    <n v="4.7406184299899996E-3"/>
    <n v="206.500512810999"/>
  </r>
  <r>
    <n v="1717"/>
    <n v="1718"/>
    <x v="3"/>
    <n v="8.4469765379000007E-3"/>
    <n v="107.135885238"/>
    <n v="8.4469765379000007E-3"/>
    <n v="367.94882605899897"/>
  </r>
  <r>
    <n v="1718"/>
    <n v="1719"/>
    <x v="3"/>
    <n v="5.9949617605500004E-4"/>
    <n v="26.581472972499899"/>
    <n v="5.9949617605500004E-4"/>
    <n v="26.113948969900001"/>
  </r>
  <r>
    <n v="1719"/>
    <n v="1753"/>
    <x v="3"/>
    <n v="2.6927873989300001E-2"/>
    <n v="138.68214209600001"/>
    <n v="2.6927873989300001E-2"/>
    <n v="1172.97349912"/>
  </r>
  <r>
    <n v="1720"/>
    <n v="1754"/>
    <x v="3"/>
    <n v="0.110572320554"/>
    <n v="310.37034000900002"/>
    <n v="0.110572320554"/>
    <n v="4816.5110169199897"/>
  </r>
  <r>
    <n v="1721"/>
    <n v="1755"/>
    <x v="3"/>
    <n v="8.5604768985000001E-5"/>
    <n v="34.037438008300001"/>
    <n v="8.5604768985000001E-5"/>
    <n v="3.7289287226800001"/>
  </r>
  <r>
    <n v="1722"/>
    <n v="1792"/>
    <x v="3"/>
    <n v="1.2263270090900001E-2"/>
    <n v="172.092851179999"/>
    <n v="1.2263270090900001E-2"/>
    <n v="534.18590855000002"/>
  </r>
  <r>
    <n v="1723"/>
    <n v="1720"/>
    <x v="3"/>
    <n v="1.0583700875299999"/>
    <n v="3996.0427800900002"/>
    <n v="1.0583700875299999"/>
    <n v="46102.416604099897"/>
  </r>
  <r>
    <n v="1724"/>
    <n v="1721"/>
    <x v="3"/>
    <n v="3.9570243418100004E-3"/>
    <n v="52.5528313899"/>
    <n v="3.9570243418100004E-3"/>
    <n v="172.367290897999"/>
  </r>
  <r>
    <n v="1725"/>
    <n v="1722"/>
    <x v="3"/>
    <n v="1.24713647377E-2"/>
    <n v="98.213919766100005"/>
    <n v="1.24713647377E-2"/>
    <n v="543.25047502100006"/>
  </r>
  <r>
    <n v="1726"/>
    <n v="1723"/>
    <x v="3"/>
    <n v="1.6877013296100001E-3"/>
    <n v="36.121444017100004"/>
    <n v="1.6877013296100001E-3"/>
    <n v="73.515975801099898"/>
  </r>
  <r>
    <n v="1727"/>
    <n v="1724"/>
    <x v="3"/>
    <n v="8.6966586463100001E-2"/>
    <n v="288.96468002400002"/>
    <n v="8.6966586463100001E-2"/>
    <n v="3788.2493530500001"/>
  </r>
  <r>
    <n v="1728"/>
    <n v="1725"/>
    <x v="3"/>
    <n v="5.8307502760199997E-2"/>
    <n v="262.79788611200001"/>
    <n v="5.8307502760199997E-2"/>
    <n v="2539.8646606500001"/>
  </r>
  <r>
    <n v="1729"/>
    <n v="1726"/>
    <x v="3"/>
    <n v="1.7747463763100001E-3"/>
    <n v="36.352761230799899"/>
    <n v="1.7747463763100001E-3"/>
    <n v="77.307642962499898"/>
  </r>
  <r>
    <n v="1730"/>
    <n v="1727"/>
    <x v="3"/>
    <n v="1.36360599084E-2"/>
    <n v="166.83007860500001"/>
    <n v="1.36360599084E-2"/>
    <n v="593.98439386400003"/>
  </r>
  <r>
    <n v="1731"/>
    <n v="1728"/>
    <x v="3"/>
    <n v="6.0846352648999999E-2"/>
    <n v="249.090138636999"/>
    <n v="6.0846352648999999E-2"/>
    <n v="2650.4565193499898"/>
  </r>
  <r>
    <n v="1732"/>
    <n v="1729"/>
    <x v="3"/>
    <n v="6.7786408244700003E-2"/>
    <n v="228.473762351"/>
    <n v="6.7786408244700003E-2"/>
    <n v="2952.7641319200002"/>
  </r>
  <r>
    <n v="1733"/>
    <n v="1730"/>
    <x v="3"/>
    <n v="6.7319164743200001E-3"/>
    <n v="68.5305473304999"/>
    <n v="6.7319164743200001E-3"/>
    <n v="293.24110850099902"/>
  </r>
  <r>
    <n v="1734"/>
    <n v="1731"/>
    <x v="3"/>
    <n v="9.6756723142799997E-2"/>
    <n v="344.55048081000001"/>
    <n v="9.6756723142799997E-2"/>
    <n v="4214.7060009500001"/>
  </r>
  <r>
    <n v="1735"/>
    <n v="1732"/>
    <x v="3"/>
    <n v="1.86381991384E-3"/>
    <n v="50.3541507423"/>
    <n v="1.86381991384E-3"/>
    <n v="81.187670603499896"/>
  </r>
  <r>
    <n v="1736"/>
    <n v="1733"/>
    <x v="3"/>
    <n v="2.8411098293800001E-3"/>
    <n v="45.058744044199898"/>
    <n v="2.8411098293800001E-3"/>
    <n v="123.758249136"/>
  </r>
  <r>
    <n v="1737"/>
    <n v="1734"/>
    <x v="3"/>
    <n v="5.5304831517000001E-5"/>
    <n v="22.1669549647"/>
    <n v="5.5304831517000001E-5"/>
    <n v="2.4090687964400002"/>
  </r>
  <r>
    <n v="1738"/>
    <n v="1735"/>
    <x v="3"/>
    <n v="4.9434431852500002E-2"/>
    <n v="260.71329986099897"/>
    <n v="4.9434431852500002E-2"/>
    <n v="2153.3552379399898"/>
  </r>
  <r>
    <n v="1739"/>
    <n v="1736"/>
    <x v="3"/>
    <n v="6.9722812605500003E-3"/>
    <n v="132.587021558999"/>
    <n v="6.9722812605500003E-3"/>
    <n v="303.71135666599901"/>
  </r>
  <r>
    <n v="1740"/>
    <n v="1737"/>
    <x v="3"/>
    <n v="4.7149816233199999E-4"/>
    <n v="23.7430517475999"/>
    <n v="4.7149816233199999E-4"/>
    <n v="20.538377836399899"/>
  </r>
  <r>
    <n v="1741"/>
    <n v="1738"/>
    <x v="3"/>
    <n v="5.5869437095499999E-3"/>
    <n v="110.34327299500001"/>
    <n v="5.5869437095499999E-3"/>
    <n v="243.366294815"/>
  </r>
  <r>
    <n v="1742"/>
    <n v="1739"/>
    <x v="3"/>
    <n v="1.1517050496100001E-2"/>
    <n v="96.511956733399899"/>
    <n v="1.1517050496100001E-2"/>
    <n v="501.680712696"/>
  </r>
  <r>
    <n v="1743"/>
    <n v="1740"/>
    <x v="3"/>
    <n v="5.0892674351999999E-3"/>
    <n v="98.5920175798"/>
    <n v="5.0892674351999999E-3"/>
    <n v="221.68760282700001"/>
  </r>
  <r>
    <n v="1744"/>
    <n v="1741"/>
    <x v="3"/>
    <n v="6.82972592361E-2"/>
    <n v="265.71612824200002"/>
    <n v="6.82972592361E-2"/>
    <n v="2975.0167123599899"/>
  </r>
  <r>
    <n v="1745"/>
    <n v="1742"/>
    <x v="3"/>
    <n v="8.9782876103899997E-2"/>
    <n v="269.16981634699903"/>
    <n v="8.9782876103899997E-2"/>
    <n v="3910.9264395199898"/>
  </r>
  <r>
    <n v="1746"/>
    <n v="1743"/>
    <x v="3"/>
    <n v="1.20289766807E-2"/>
    <n v="214.82368675199899"/>
    <n v="1.20289766807E-2"/>
    <n v="523.98012747500002"/>
  </r>
  <r>
    <n v="1747"/>
    <n v="1744"/>
    <x v="3"/>
    <n v="4.4340091123800003E-3"/>
    <n v="61.137672540399898"/>
    <n v="4.4340091123800003E-3"/>
    <n v="193.144664317999"/>
  </r>
  <r>
    <n v="1748"/>
    <n v="1745"/>
    <x v="3"/>
    <n v="1.8798408615100001E-2"/>
    <n v="342.96608956300003"/>
    <n v="1.8798408615100001E-2"/>
    <n v="818.85540357399896"/>
  </r>
  <r>
    <n v="1749"/>
    <n v="1746"/>
    <x v="3"/>
    <n v="8.4833442345699991E-3"/>
    <n v="170.291317327"/>
    <n v="8.4833442345699991E-3"/>
    <n v="369.53299716200002"/>
  </r>
  <r>
    <n v="1750"/>
    <n v="1747"/>
    <x v="3"/>
    <n v="8.3070186070200003E-2"/>
    <n v="359.70529684399901"/>
    <n v="8.3070186070200003E-2"/>
    <n v="3618.5228315300001"/>
  </r>
  <r>
    <n v="1751"/>
    <n v="1748"/>
    <x v="3"/>
    <n v="5.6522470067200004E-3"/>
    <n v="63.5634064479"/>
    <n v="5.6522470067200004E-3"/>
    <n v="246.21089460300001"/>
  </r>
  <r>
    <n v="1752"/>
    <n v="1749"/>
    <x v="3"/>
    <n v="0.16191600835200001"/>
    <n v="463.44263795599898"/>
    <n v="0.16191600835200001"/>
    <n v="7053.0331119299899"/>
  </r>
  <r>
    <n v="1753"/>
    <n v="1750"/>
    <x v="3"/>
    <n v="8.1886379638199999E-3"/>
    <n v="81.643026101900006"/>
    <n v="8.1886379638199999E-3"/>
    <n v="356.69564281399897"/>
  </r>
  <r>
    <n v="1754"/>
    <n v="1751"/>
    <x v="3"/>
    <n v="3.8797099186500001E-3"/>
    <n v="52.355357225399899"/>
    <n v="3.8797099186500001E-3"/>
    <n v="168.999488041999"/>
  </r>
  <r>
    <n v="1755"/>
    <n v="1752"/>
    <x v="3"/>
    <n v="2.2818011469499999E-3"/>
    <n v="51.757136083699898"/>
    <n v="2.2818011469499999E-3"/>
    <n v="99.394860421700002"/>
  </r>
  <r>
    <n v="1756"/>
    <n v="1756"/>
    <x v="3"/>
    <n v="0.132233444083"/>
    <n v="605.175270028"/>
    <n v="0.132233444083"/>
    <n v="5760.0657841599896"/>
  </r>
  <r>
    <n v="1757"/>
    <n v="1757"/>
    <x v="3"/>
    <n v="1.79695159895E-3"/>
    <n v="35.429747204199899"/>
    <n v="1.79695159895E-3"/>
    <n v="78.274898561000001"/>
  </r>
  <r>
    <n v="1758"/>
    <n v="1758"/>
    <x v="3"/>
    <n v="5.5561638711799997E-2"/>
    <n v="264.69543742000002"/>
    <n v="5.5561638711799997E-2"/>
    <n v="2420.2553011800001"/>
  </r>
  <r>
    <n v="1759"/>
    <n v="1759"/>
    <x v="3"/>
    <n v="1.24758135189E-2"/>
    <n v="93.929978000899894"/>
    <n v="1.24758135189E-2"/>
    <n v="543.44426311500001"/>
  </r>
  <r>
    <n v="1760"/>
    <n v="1760"/>
    <x v="3"/>
    <n v="0.248544105317"/>
    <n v="1044.6825298599899"/>
    <n v="0.248544105317"/>
    <n v="10826.5379224999"/>
  </r>
  <r>
    <n v="1761"/>
    <n v="1761"/>
    <x v="3"/>
    <n v="0.117924509555"/>
    <n v="358.59828711799901"/>
    <n v="0.117924509555"/>
    <n v="5136.7710886300001"/>
  </r>
  <r>
    <n v="1762"/>
    <n v="1762"/>
    <x v="3"/>
    <n v="9.7168477978300007E-3"/>
    <n v="179.27718301799899"/>
    <n v="9.7168477978300007E-3"/>
    <n v="423.26419726900002"/>
  </r>
  <r>
    <n v="1763"/>
    <n v="1763"/>
    <x v="3"/>
    <n v="2.2623551018400002E-3"/>
    <n v="39.7356453063"/>
    <n v="2.2623551018400002E-3"/>
    <n v="98.547794112399899"/>
  </r>
  <r>
    <n v="1764"/>
    <n v="1764"/>
    <x v="3"/>
    <n v="1.1639870551100001E-2"/>
    <n v="142.73209569700001"/>
    <n v="1.1639870551100001E-2"/>
    <n v="507.03073312399903"/>
  </r>
  <r>
    <n v="1765"/>
    <n v="1765"/>
    <x v="3"/>
    <n v="6.7367870359500001E-3"/>
    <n v="75.375620380499896"/>
    <n v="6.7367870359500001E-3"/>
    <n v="293.45326943999902"/>
  </r>
  <r>
    <n v="1766"/>
    <n v="1766"/>
    <x v="3"/>
    <n v="2.3691513615299998E-3"/>
    <n v="45.2380782729999"/>
    <n v="2.3691513615299998E-3"/>
    <n v="103.199820583"/>
  </r>
  <r>
    <n v="1767"/>
    <n v="1767"/>
    <x v="3"/>
    <n v="9.0201594080699998E-2"/>
    <n v="250.79238749800001"/>
    <n v="9.0201594080699998E-2"/>
    <n v="3929.1657213799899"/>
  </r>
  <r>
    <n v="1768"/>
    <n v="1768"/>
    <x v="3"/>
    <n v="8.1033521003500003E-2"/>
    <n v="300.712116417"/>
    <n v="8.1033521003500003E-2"/>
    <n v="3529.8060555100001"/>
  </r>
  <r>
    <n v="1769"/>
    <n v="1769"/>
    <x v="3"/>
    <n v="0.121774874826"/>
    <n v="350.34852590100002"/>
    <n v="0.121774874826"/>
    <n v="5304.4923291599898"/>
  </r>
  <r>
    <n v="1770"/>
    <n v="1770"/>
    <x v="3"/>
    <n v="8.5062954321000001E-2"/>
    <n v="334.49476115300001"/>
    <n v="8.5062954321000001E-2"/>
    <n v="3705.32746889999"/>
  </r>
  <r>
    <n v="1771"/>
    <n v="1771"/>
    <x v="3"/>
    <n v="2.0207618582099999E-3"/>
    <n v="38.654691409000002"/>
    <n v="2.0207618582099999E-3"/>
    <n v="88.024034510600004"/>
  </r>
  <r>
    <n v="1772"/>
    <n v="1772"/>
    <x v="3"/>
    <n v="5.5339385009999999E-2"/>
    <n v="282.37509987700003"/>
    <n v="5.5339385009999999E-2"/>
    <n v="2410.5739689299899"/>
  </r>
  <r>
    <n v="1773"/>
    <n v="1773"/>
    <x v="3"/>
    <n v="6.1070105157100003E-3"/>
    <n v="81.217856106200003"/>
    <n v="6.1070105157100003E-3"/>
    <n v="266.02031384899902"/>
  </r>
  <r>
    <n v="1774"/>
    <n v="1774"/>
    <x v="3"/>
    <n v="1.1509247985E-5"/>
    <n v="54.919277359699898"/>
    <n v="1.1509247985E-5"/>
    <n v="0.50134073863600004"/>
  </r>
  <r>
    <n v="1775"/>
    <n v="1775"/>
    <x v="3"/>
    <n v="1.00674173685E-2"/>
    <n v="85.619635625599898"/>
    <n v="1.00674173685E-2"/>
    <n v="438.53494637599903"/>
  </r>
  <r>
    <n v="1776"/>
    <n v="1776"/>
    <x v="3"/>
    <n v="5.8522039403399997E-3"/>
    <n v="80.2138856844999"/>
    <n v="5.8522039403399997E-3"/>
    <n v="254.920983726"/>
  </r>
  <r>
    <n v="1777"/>
    <n v="1777"/>
    <x v="3"/>
    <n v="3.1597995055999998E-3"/>
    <n v="51.578374138800001"/>
    <n v="3.1597995055999998E-3"/>
    <n v="137.640315872"/>
  </r>
  <r>
    <n v="1778"/>
    <n v="1778"/>
    <x v="3"/>
    <n v="8.8620750779999993E-3"/>
    <n v="119.382776907999"/>
    <n v="8.8620750779999993E-3"/>
    <n v="386.03044632299901"/>
  </r>
  <r>
    <n v="1779"/>
    <n v="1779"/>
    <x v="3"/>
    <n v="5.2459658162099998E-3"/>
    <n v="66.956524301900004"/>
    <n v="5.2459658162099998E-3"/>
    <n v="228.51335705899899"/>
  </r>
  <r>
    <n v="1780"/>
    <n v="1780"/>
    <x v="3"/>
    <n v="7.0570966957200004E-3"/>
    <n v="72.889981435400003"/>
    <n v="7.0570966957200004E-3"/>
    <n v="307.405902475"/>
  </r>
  <r>
    <n v="1781"/>
    <n v="1781"/>
    <x v="3"/>
    <n v="2.6337906993599999E-2"/>
    <n v="308.90171180300001"/>
    <n v="2.6337906993599999E-2"/>
    <n v="1147.2746395900001"/>
  </r>
  <r>
    <n v="1782"/>
    <n v="1782"/>
    <x v="3"/>
    <n v="5.37714052811E-3"/>
    <n v="63.711354602900002"/>
    <n v="5.37714052811E-3"/>
    <n v="234.227304597"/>
  </r>
  <r>
    <n v="1783"/>
    <n v="1783"/>
    <x v="3"/>
    <n v="1.26929222435E-2"/>
    <n v="238.65184209500001"/>
    <n v="1.26929222435E-2"/>
    <n v="552.90148120499896"/>
  </r>
  <r>
    <n v="1784"/>
    <n v="1784"/>
    <x v="3"/>
    <n v="12.3026468496"/>
    <n v="3398.4272856100001"/>
    <n v="12.3026468496"/>
    <n v="535901.15316300001"/>
  </r>
  <r>
    <n v="1785"/>
    <n v="1785"/>
    <x v="3"/>
    <n v="9.5397529826400001E-4"/>
    <n v="26.5001178266"/>
    <n v="9.5397529826400001E-4"/>
    <n v="41.554997797799899"/>
  </r>
  <r>
    <n v="1786"/>
    <n v="1786"/>
    <x v="3"/>
    <n v="2.7228957954900002E-3"/>
    <n v="50.334953706599897"/>
    <n v="2.7228957954900002E-3"/>
    <n v="118.608866441999"/>
  </r>
  <r>
    <n v="1787"/>
    <n v="1787"/>
    <x v="3"/>
    <n v="4.1417189285E-5"/>
    <n v="40.796069749200001"/>
    <n v="4.1417189285E-5"/>
    <n v="1.8041255653499999"/>
  </r>
  <r>
    <n v="1788"/>
    <n v="1788"/>
    <x v="3"/>
    <n v="5.2870372167799998E-3"/>
    <n v="63.574778692700001"/>
    <n v="5.2870372167799998E-3"/>
    <n v="230.302419775999"/>
  </r>
  <r>
    <n v="1789"/>
    <n v="1789"/>
    <x v="3"/>
    <n v="9.5278591118499997E-2"/>
    <n v="448.68323070500003"/>
    <n v="9.5278591118499997E-2"/>
    <n v="4150.3188278999896"/>
  </r>
  <r>
    <n v="1790"/>
    <n v="1790"/>
    <x v="3"/>
    <n v="1.09195790151E-2"/>
    <n v="203.06509365100001"/>
    <n v="1.09195790151E-2"/>
    <n v="475.65495957199897"/>
  </r>
  <r>
    <n v="1791"/>
    <n v="1791"/>
    <x v="3"/>
    <n v="2.4474092961200001E-2"/>
    <n v="141.390110136999"/>
    <n v="2.4474092961200001E-2"/>
    <n v="1066.08722542999"/>
  </r>
  <r>
    <n v="1792"/>
    <n v="1793"/>
    <x v="3"/>
    <n v="0.131964127752"/>
    <n v="400.96419218599902"/>
    <n v="0.131964127752"/>
    <n v="5748.3344119100002"/>
  </r>
  <r>
    <n v="1793"/>
    <n v="1794"/>
    <x v="3"/>
    <n v="0.124783051733"/>
    <n v="417.65289149199901"/>
    <n v="0.124783051733"/>
    <n v="5435.5279908000002"/>
  </r>
  <r>
    <n v="1794"/>
    <n v="1795"/>
    <x v="3"/>
    <n v="5.7055117708500001E-3"/>
    <n v="79.836888253599895"/>
    <n v="5.7055117708500001E-3"/>
    <n v="248.531098471999"/>
  </r>
  <r>
    <n v="1795"/>
    <n v="1796"/>
    <x v="3"/>
    <n v="7.7206131388300001E-2"/>
    <n v="298.375595191"/>
    <n v="7.7206131388300001E-2"/>
    <n v="3363.0856314600001"/>
  </r>
  <r>
    <n v="1796"/>
    <n v="1797"/>
    <x v="3"/>
    <n v="3.19816910964E-3"/>
    <n v="47.241627194000003"/>
    <n v="3.19816910964E-3"/>
    <n v="139.311689099999"/>
  </r>
  <r>
    <n v="1797"/>
    <n v="1798"/>
    <x v="3"/>
    <n v="0.48646671599000002"/>
    <n v="2011.34490116999"/>
    <n v="0.48646671599000002"/>
    <n v="21190.405386900002"/>
  </r>
  <r>
    <n v="1798"/>
    <n v="1799"/>
    <x v="3"/>
    <n v="6.9426314865000003E-3"/>
    <n v="172.167658265"/>
    <n v="6.9426314865000003E-3"/>
    <n v="302.41981808999901"/>
  </r>
  <r>
    <n v="1799"/>
    <n v="1800"/>
    <x v="3"/>
    <n v="2.2628442587199998E-3"/>
    <n v="41.037018054000001"/>
    <n v="2.2628442587199998E-3"/>
    <n v="98.569101726"/>
  </r>
  <r>
    <n v="1800"/>
    <n v="1801"/>
    <x v="3"/>
    <n v="1.6850926382699999E-2"/>
    <n v="199.48383423000001"/>
    <n v="1.6850926382699999E-2"/>
    <n v="734.02341739500002"/>
  </r>
  <r>
    <n v="1801"/>
    <n v="1802"/>
    <x v="3"/>
    <n v="1.09800800372E-2"/>
    <n v="88.728990979599899"/>
    <n v="1.09800800372E-2"/>
    <n v="478.29037312399902"/>
  </r>
  <r>
    <n v="1802"/>
    <n v="1803"/>
    <x v="3"/>
    <n v="9.7873744139599997E-2"/>
    <n v="428.80386773999902"/>
    <n v="9.7873744139599997E-2"/>
    <n v="4263.3632410500004"/>
  </r>
  <r>
    <n v="1803"/>
    <n v="1804"/>
    <x v="3"/>
    <n v="0.17730837662599999"/>
    <n v="456.21008705799898"/>
    <n v="0.17730837662599999"/>
    <n v="7723.5219910599899"/>
  </r>
  <r>
    <n v="1804"/>
    <n v="1805"/>
    <x v="3"/>
    <n v="5.9365127867300003E-3"/>
    <n v="64.329240713800004"/>
    <n v="5.9365127867300003E-3"/>
    <n v="258.59346263800001"/>
  </r>
  <r>
    <n v="1805"/>
    <n v="1806"/>
    <x v="3"/>
    <n v="0.117247048847"/>
    <n v="361.51008962100002"/>
    <n v="0.117247048847"/>
    <n v="5107.2610178699897"/>
  </r>
  <r>
    <n v="1806"/>
    <n v="1807"/>
    <x v="3"/>
    <n v="1.5908103897300001E-2"/>
    <n v="135.014703736999"/>
    <n v="1.5908103897300001E-2"/>
    <n v="692.95423388699896"/>
  </r>
  <r>
    <n v="1807"/>
    <n v="1808"/>
    <x v="3"/>
    <n v="1.32909336713"/>
    <n v="2215.6278954200002"/>
    <n v="1.32909336713"/>
    <n v="57895.075491700001"/>
  </r>
  <r>
    <n v="1808"/>
    <n v="1809"/>
    <x v="3"/>
    <n v="2.3505913102500001E-2"/>
    <n v="424.78950766100002"/>
    <n v="2.3505913102500001E-2"/>
    <n v="1023.91347903999"/>
  </r>
  <r>
    <n v="1809"/>
    <n v="1810"/>
    <x v="3"/>
    <n v="4.8090034736299999E-3"/>
    <n v="57.9791474536"/>
    <n v="4.8090034736299999E-3"/>
    <n v="209.479353524999"/>
  </r>
  <r>
    <n v="1810"/>
    <n v="1811"/>
    <x v="3"/>
    <n v="9.5494457511399997E-2"/>
    <n v="384.24148547499902"/>
    <n v="9.5494457511399997E-2"/>
    <n v="4159.7219309700004"/>
  </r>
  <r>
    <n v="1811"/>
    <n v="1812"/>
    <x v="3"/>
    <n v="1.8864578048899999E-3"/>
    <n v="44.752980402600002"/>
    <n v="1.8864578048899999E-3"/>
    <n v="82.173773357000002"/>
  </r>
  <r>
    <n v="1812"/>
    <n v="1813"/>
    <x v="3"/>
    <n v="0.198944231271"/>
    <n v="722.50802792000002"/>
    <n v="0.198944231271"/>
    <n v="8665.9760488299908"/>
  </r>
  <r>
    <n v="1813"/>
    <n v="1814"/>
    <x v="3"/>
    <n v="2.8364927353900001E-3"/>
    <n v="54.900989830299899"/>
    <n v="2.8364927353900001E-3"/>
    <n v="123.55712918"/>
  </r>
  <r>
    <n v="1814"/>
    <n v="1815"/>
    <x v="3"/>
    <n v="1.38247706845E-3"/>
    <n v="31.204873072200002"/>
    <n v="1.38247706845E-3"/>
    <n v="60.2204601838"/>
  </r>
  <r>
    <n v="1815"/>
    <n v="1816"/>
    <x v="3"/>
    <n v="8.1402769274000001E-5"/>
    <n v="9.0246889692399996"/>
    <n v="8.1402769274000001E-5"/>
    <n v="3.5458904498699999"/>
  </r>
  <r>
    <n v="1816"/>
    <n v="1817"/>
    <x v="3"/>
    <n v="6.3261728931800001E-2"/>
    <n v="302.75417387099901"/>
    <n v="6.3261728931800001E-2"/>
    <n v="2755.6698893399898"/>
  </r>
  <r>
    <n v="1817"/>
    <n v="1818"/>
    <x v="3"/>
    <n v="4.9429933777699999E-3"/>
    <n v="70.079811819900002"/>
    <n v="4.9429933777699999E-3"/>
    <n v="215.315930304999"/>
  </r>
  <r>
    <n v="1818"/>
    <n v="1819"/>
    <x v="3"/>
    <n v="4.1471142796599997E-2"/>
    <n v="747.76504056199894"/>
    <n v="4.1471142796599997E-2"/>
    <n v="1806.4757551499899"/>
  </r>
  <r>
    <n v="1819"/>
    <n v="1820"/>
    <x v="3"/>
    <n v="8.4935175064400001E-2"/>
    <n v="283.68637237299902"/>
    <n v="8.4935175064400001E-2"/>
    <n v="3699.76142729"/>
  </r>
  <r>
    <n v="1820"/>
    <n v="1821"/>
    <x v="3"/>
    <n v="3.0725302495000001E-3"/>
    <n v="46.3948440688999"/>
    <n v="3.0725302495000001E-3"/>
    <n v="133.83888249200001"/>
  </r>
  <r>
    <n v="1821"/>
    <n v="1822"/>
    <x v="3"/>
    <n v="0.122161342006"/>
    <n v="433.54190779999902"/>
    <n v="0.122161342006"/>
    <n v="5321.3267724500001"/>
  </r>
  <r>
    <n v="1822"/>
    <n v="1823"/>
    <x v="3"/>
    <n v="1.7501760279399999E-3"/>
    <n v="43.482693156300002"/>
    <n v="1.7501760279399999E-3"/>
    <n v="76.237362945100003"/>
  </r>
  <r>
    <n v="1823"/>
    <n v="1824"/>
    <x v="3"/>
    <n v="9.5701846487699999E-2"/>
    <n v="328.60805285599901"/>
    <n v="9.5701846487699999E-2"/>
    <n v="4168.7557580499897"/>
  </r>
  <r>
    <n v="1824"/>
    <n v="1825"/>
    <x v="3"/>
    <n v="1.8402513941900001E-2"/>
    <n v="120.233240718999"/>
    <n v="1.8402513941900001E-2"/>
    <n v="801.61030097599905"/>
  </r>
  <r>
    <n v="1825"/>
    <n v="1826"/>
    <x v="3"/>
    <n v="7.7999087269299994E-2"/>
    <n v="274.94368474800001"/>
    <n v="7.7999087269299994E-2"/>
    <n v="3397.6266507700002"/>
  </r>
  <r>
    <n v="1826"/>
    <n v="1827"/>
    <x v="3"/>
    <n v="1.4472709022400001E-2"/>
    <n v="177.255682755999"/>
    <n v="1.4472709022400001E-2"/>
    <n v="630.42868354300003"/>
  </r>
  <r>
    <n v="1827"/>
    <n v="1828"/>
    <x v="3"/>
    <n v="4.5729963330599997E-2"/>
    <n v="451.97420009699903"/>
    <n v="4.5729963330599997E-2"/>
    <n v="1991.9892334599899"/>
  </r>
  <r>
    <n v="1828"/>
    <n v="1829"/>
    <x v="3"/>
    <n v="9.3976575821000004E-3"/>
    <n v="106.735782087"/>
    <n v="9.3976575821000004E-3"/>
    <n v="409.36032670499901"/>
  </r>
  <r>
    <n v="1829"/>
    <n v="1830"/>
    <x v="3"/>
    <n v="1.0234806652599999E-2"/>
    <n v="182.268753317999"/>
    <n v="1.0234806652599999E-2"/>
    <n v="445.82639421699901"/>
  </r>
  <r>
    <n v="1830"/>
    <n v="1831"/>
    <x v="3"/>
    <n v="8.1568525466099995E-2"/>
    <n v="364.32945356200003"/>
    <n v="8.1568525466099995E-2"/>
    <n v="3553.1107571100001"/>
  </r>
  <r>
    <n v="1831"/>
    <n v="1832"/>
    <x v="3"/>
    <n v="1.1273743794799999E-2"/>
    <n v="205.83158631000001"/>
    <n v="1.1273743794799999E-2"/>
    <n v="491.08231589899901"/>
  </r>
  <r>
    <n v="1832"/>
    <n v="1833"/>
    <x v="3"/>
    <n v="3.2258026667899998E-3"/>
    <n v="47.793623693999898"/>
    <n v="3.2258026667899998E-3"/>
    <n v="140.51540210799899"/>
  </r>
  <r>
    <n v="1833"/>
    <n v="1834"/>
    <x v="3"/>
    <n v="1.47868616247E-2"/>
    <n v="181.56772927"/>
    <n v="1.47868616247E-2"/>
    <n v="644.11311614800002"/>
  </r>
  <r>
    <n v="1834"/>
    <n v="1835"/>
    <x v="3"/>
    <n v="8.4252643709699999"/>
    <n v="13251.619578199899"/>
    <n v="8.4252643709699999"/>
    <n v="367003.047984"/>
  </r>
  <r>
    <n v="1835"/>
    <n v="1836"/>
    <x v="3"/>
    <n v="2.4867414993499999"/>
    <n v="3420.1931788400002"/>
    <n v="2.4867414993499999"/>
    <n v="108322.026421"/>
  </r>
  <r>
    <n v="1836"/>
    <n v="1837"/>
    <x v="3"/>
    <n v="0.16178228872799999"/>
    <n v="768.05484390499896"/>
    <n v="0.16178228872799999"/>
    <n v="7047.2083087800002"/>
  </r>
  <r>
    <n v="1837"/>
    <n v="1838"/>
    <x v="3"/>
    <n v="2.18937624887E-3"/>
    <n v="39.309419223500001"/>
    <n v="2.18937624887E-3"/>
    <n v="95.368847937300004"/>
  </r>
  <r>
    <n v="1838"/>
    <n v="1839"/>
    <x v="3"/>
    <n v="3.8315817065599999E-3"/>
    <n v="51.878353887400003"/>
    <n v="3.8315817065599999E-3"/>
    <n v="166.90303166199899"/>
  </r>
  <r>
    <n v="1839"/>
    <n v="1840"/>
    <x v="3"/>
    <n v="6.5388726531599999E-4"/>
    <n v="21.5526164945"/>
    <n v="6.5388726531599999E-4"/>
    <n v="28.4832152990999"/>
  </r>
  <r>
    <n v="1840"/>
    <n v="1841"/>
    <x v="3"/>
    <n v="4.35818455268E-3"/>
    <n v="56.5235709098"/>
    <n v="4.35818455268E-3"/>
    <n v="189.84175977800001"/>
  </r>
  <r>
    <n v="1841"/>
    <n v="1842"/>
    <x v="3"/>
    <n v="7.0837522115900003E-3"/>
    <n v="70.311599188000002"/>
    <n v="7.0837522115900003E-3"/>
    <n v="308.56701231099902"/>
  </r>
  <r>
    <n v="1842"/>
    <n v="1843"/>
    <x v="3"/>
    <n v="4.4406240529500001E-3"/>
    <n v="58.251037617500003"/>
    <n v="4.4406240529500001E-3"/>
    <n v="193.43281003300001"/>
  </r>
  <r>
    <n v="1843"/>
    <n v="1844"/>
    <x v="3"/>
    <n v="4.5555766396400002E-3"/>
    <n v="64.523296508300007"/>
    <n v="4.5555766396400002E-3"/>
    <n v="198.440124693999"/>
  </r>
  <r>
    <n v="1844"/>
    <n v="1845"/>
    <x v="3"/>
    <n v="0.10576941999099999"/>
    <n v="384.59325557199901"/>
    <n v="0.10576941999099999"/>
    <n v="4607.2975050900004"/>
  </r>
  <r>
    <n v="1845"/>
    <n v="1846"/>
    <x v="3"/>
    <n v="2.3503800322099999E-3"/>
    <n v="40.708985798500002"/>
    <n v="2.3503800322099999E-3"/>
    <n v="102.382144744"/>
  </r>
  <r>
    <n v="1846"/>
    <n v="1847"/>
    <x v="3"/>
    <n v="5.6227726574399998E-3"/>
    <n v="156.75527033700001"/>
    <n v="5.6227726574399998E-3"/>
    <n v="244.926997241999"/>
  </r>
  <r>
    <n v="1847"/>
    <n v="1848"/>
    <x v="3"/>
    <n v="9.7575264630000005E-2"/>
    <n v="1264.01215404"/>
    <n v="9.7575264630000005E-2"/>
    <n v="4250.3615269700003"/>
  </r>
  <r>
    <n v="1848"/>
    <n v="1849"/>
    <x v="3"/>
    <n v="7.3312090227600005E-2"/>
    <n v="351.15752348400002"/>
    <n v="7.3312090227600005E-2"/>
    <n v="3193.4618767299899"/>
  </r>
  <r>
    <n v="1849"/>
    <n v="1850"/>
    <x v="3"/>
    <n v="3.7112584942899998E-2"/>
    <n v="165.15988007600001"/>
    <n v="3.7112584942899998E-2"/>
    <n v="1616.6177333200001"/>
  </r>
  <r>
    <n v="1850"/>
    <n v="1851"/>
    <x v="3"/>
    <n v="1.7668491416399999E-2"/>
    <n v="128.642326314999"/>
    <n v="1.7668491416399999E-2"/>
    <n v="769.63640783899905"/>
  </r>
  <r>
    <n v="1851"/>
    <n v="1852"/>
    <x v="3"/>
    <n v="1.42756604336E-2"/>
    <n v="117.737879355999"/>
    <n v="1.42756604336E-2"/>
    <n v="621.84528142500005"/>
  </r>
  <r>
    <n v="1852"/>
    <n v="1853"/>
    <x v="3"/>
    <n v="1.00769505183E-2"/>
    <n v="123.630214895999"/>
    <n v="1.00769505183E-2"/>
    <n v="438.95020862899901"/>
  </r>
  <r>
    <n v="1853"/>
    <n v="1854"/>
    <x v="3"/>
    <n v="8.3508867641599996E-2"/>
    <n v="300.64320963300003"/>
    <n v="8.3508867641599996E-2"/>
    <n v="3637.6317239199898"/>
  </r>
  <r>
    <n v="1854"/>
    <n v="1855"/>
    <x v="3"/>
    <n v="6.0475210157500004E-3"/>
    <n v="158.934510832999"/>
    <n v="6.0475210157500004E-3"/>
    <n v="263.42896165000002"/>
  </r>
  <r>
    <n v="1855"/>
    <n v="1856"/>
    <x v="3"/>
    <n v="5.9409891336499997E-3"/>
    <n v="64.494947643299895"/>
    <n v="5.9409891336499997E-3"/>
    <n v="258.788451549"/>
  </r>
  <r>
    <n v="1856"/>
    <n v="1857"/>
    <x v="3"/>
    <n v="8.7898645813799997E-2"/>
    <n v="257.71251782600001"/>
    <n v="8.7898645813799997E-2"/>
    <n v="3828.84969623999"/>
  </r>
  <r>
    <n v="1857"/>
    <n v="1858"/>
    <x v="3"/>
    <n v="0.66077764318999999"/>
    <n v="2150.0558664800001"/>
    <n v="0.66077764318999999"/>
    <n v="28783.3590038"/>
  </r>
  <r>
    <n v="1858"/>
    <n v="1859"/>
    <x v="3"/>
    <n v="1.13776793494E-2"/>
    <n v="142.167028705999"/>
    <n v="1.13776793494E-2"/>
    <n v="495.60972961499903"/>
  </r>
  <r>
    <n v="1859"/>
    <n v="1860"/>
    <x v="3"/>
    <n v="6.8040713784399999E-3"/>
    <n v="94.3645815621"/>
    <n v="6.8040713784399999E-3"/>
    <n v="296.38416363699901"/>
  </r>
  <r>
    <n v="1860"/>
    <n v="1861"/>
    <x v="3"/>
    <n v="7.5937786887200001E-2"/>
    <n v="358.58406537899901"/>
    <n v="7.5937786887200001E-2"/>
    <n v="3307.83676495999"/>
  </r>
  <r>
    <n v="1861"/>
    <n v="1862"/>
    <x v="3"/>
    <n v="0.138415272157"/>
    <n v="500.06461361599901"/>
    <n v="0.138415272157"/>
    <n v="6029.3451375799896"/>
  </r>
  <r>
    <n v="1862"/>
    <n v="1863"/>
    <x v="3"/>
    <n v="7.73946586354E-3"/>
    <n v="99.224363306100003"/>
    <n v="7.73946586354E-3"/>
    <n v="337.12978442999901"/>
  </r>
  <r>
    <n v="1863"/>
    <n v="1864"/>
    <x v="3"/>
    <n v="3.23478472155E-3"/>
    <n v="47.696822185800002"/>
    <n v="3.23478472155E-3"/>
    <n v="140.90665883700001"/>
  </r>
  <r>
    <n v="1864"/>
    <n v="1865"/>
    <x v="3"/>
    <n v="2.3408814575700002E-2"/>
    <n v="144.82111813399899"/>
    <n v="2.3408814575700002E-2"/>
    <n v="1019.68388420999"/>
  </r>
  <r>
    <n v="1865"/>
    <n v="1866"/>
    <x v="3"/>
    <n v="1.04677085912E-3"/>
    <n v="36.986914309100001"/>
    <n v="1.04677085912E-3"/>
    <n v="45.5971563523999"/>
  </r>
  <r>
    <n v="1866"/>
    <n v="1867"/>
    <x v="3"/>
    <n v="8.6011154114000003E-3"/>
    <n v="116.058607612"/>
    <n v="8.6011154114000003E-3"/>
    <n v="374.66308885299901"/>
  </r>
  <r>
    <n v="1867"/>
    <n v="1868"/>
    <x v="3"/>
    <n v="1.6414129823200001E-2"/>
    <n v="107.711451984999"/>
    <n v="1.6414129823200001E-2"/>
    <n v="714.99663496200003"/>
  </r>
  <r>
    <n v="1868"/>
    <n v="1869"/>
    <x v="3"/>
    <n v="1.16305311072E-2"/>
    <n v="105.07627135600001"/>
    <n v="1.16305311072E-2"/>
    <n v="506.62390866700002"/>
  </r>
  <r>
    <n v="1869"/>
    <n v="1870"/>
    <x v="3"/>
    <n v="2.0167383290799999E-2"/>
    <n v="244.009426665999"/>
    <n v="2.0167383290799999E-2"/>
    <n v="878.48770295700001"/>
  </r>
  <r>
    <n v="1870"/>
    <n v="1871"/>
    <x v="3"/>
    <n v="7.0210741449899999E-2"/>
    <n v="306.57618980500001"/>
    <n v="7.0210741449899999E-2"/>
    <n v="3058.36766385999"/>
  </r>
  <r>
    <n v="1871"/>
    <n v="1872"/>
    <x v="3"/>
    <n v="7.8995915358200004E-3"/>
    <n v="74.853126962299896"/>
    <n v="7.8995915358200004E-3"/>
    <n v="344.10483108099902"/>
  </r>
  <r>
    <n v="1872"/>
    <n v="1873"/>
    <x v="3"/>
    <n v="9.5529465863499995E-3"/>
    <n v="81.606106424900005"/>
    <n v="9.5529465863499995E-3"/>
    <n v="416.124688843"/>
  </r>
  <r>
    <n v="1873"/>
    <n v="1874"/>
    <x v="3"/>
    <n v="7.9543293788900005E-3"/>
    <n v="164.59601424900001"/>
    <n v="7.9543293788900005E-3"/>
    <n v="346.48920180699901"/>
  </r>
  <r>
    <n v="1874"/>
    <n v="1875"/>
    <x v="3"/>
    <n v="5.4363415787100001E-2"/>
    <n v="250.87586320200001"/>
    <n v="5.4363415787100001E-2"/>
    <n v="2368.0609192400002"/>
  </r>
  <r>
    <n v="1875"/>
    <n v="1876"/>
    <x v="3"/>
    <n v="5.5698946800400002E-2"/>
    <n v="235.84690174299899"/>
    <n v="5.5698946800400002E-2"/>
    <n v="2426.2364175399898"/>
  </r>
  <r>
    <n v="1876"/>
    <n v="1877"/>
    <x v="3"/>
    <n v="3.7745071225400001E-3"/>
    <n v="60.218827810100002"/>
    <n v="3.7745071225400001E-3"/>
    <n v="164.41687269299899"/>
  </r>
  <r>
    <n v="1877"/>
    <n v="1878"/>
    <x v="3"/>
    <n v="0.25059595804700002"/>
    <n v="1678.1958282000001"/>
    <n v="0.25059595804700002"/>
    <n v="10915.916268700001"/>
  </r>
  <r>
    <n v="1878"/>
    <n v="1879"/>
    <x v="3"/>
    <n v="2.7023854940900001E-3"/>
    <n v="60.213090739800002"/>
    <n v="2.7023854940900001E-3"/>
    <n v="117.715441286"/>
  </r>
  <r>
    <n v="1879"/>
    <n v="1880"/>
    <x v="3"/>
    <n v="6.3091427363900004E-3"/>
    <n v="128.960302167999"/>
    <n v="6.3091427363900004E-3"/>
    <n v="274.82515826500003"/>
  </r>
  <r>
    <n v="1880"/>
    <n v="1881"/>
    <x v="3"/>
    <n v="3.1331946055700001E-3"/>
    <n v="80.966479340899895"/>
    <n v="3.1331946055700001E-3"/>
    <n v="136.481411121999"/>
  </r>
  <r>
    <n v="1881"/>
    <n v="1882"/>
    <x v="3"/>
    <n v="6.9283340154400005E-2"/>
    <n v="251.037066135"/>
    <n v="6.9283340154400005E-2"/>
    <n v="3017.9702248399899"/>
  </r>
  <r>
    <n v="1882"/>
    <n v="1883"/>
    <x v="3"/>
    <n v="1.3151953586100001E-3"/>
    <n v="40.109136890999899"/>
    <n v="1.3151953586100001E-3"/>
    <n v="57.289680675600003"/>
  </r>
  <r>
    <n v="1883"/>
    <n v="1884"/>
    <x v="3"/>
    <n v="7.6194305285499997E-3"/>
    <n v="208.64588550299899"/>
    <n v="7.6194305285499997E-3"/>
    <n v="331.90106622100001"/>
  </r>
  <r>
    <n v="1884"/>
    <n v="1885"/>
    <x v="3"/>
    <n v="8.1140742251100007E-3"/>
    <n v="87.475977133599898"/>
    <n v="8.1140742251100007E-3"/>
    <n v="353.44765934600002"/>
  </r>
  <r>
    <n v="1885"/>
    <n v="1886"/>
    <x v="3"/>
    <n v="8.5754761314899905"/>
    <n v="2830.7060129599899"/>
    <n v="8.5754761314899905"/>
    <n v="373546.24609600002"/>
  </r>
  <r>
    <n v="1886"/>
    <n v="1887"/>
    <x v="3"/>
    <n v="1.20571047555E-3"/>
    <n v="29.4347321137999"/>
    <n v="1.20571047555E-3"/>
    <n v="52.520538161799898"/>
  </r>
  <r>
    <n v="1887"/>
    <n v="1888"/>
    <x v="3"/>
    <n v="8.3762549136700004E-3"/>
    <n v="156.46188254200001"/>
    <n v="8.3762549136700004E-3"/>
    <n v="364.86820420700002"/>
  </r>
  <r>
    <n v="1888"/>
    <n v="1889"/>
    <x v="3"/>
    <n v="4.1683714487399997E-3"/>
    <n v="57.5090029781"/>
    <n v="4.1683714487399997E-3"/>
    <n v="181.573534029"/>
  </r>
  <r>
    <n v="1889"/>
    <n v="1890"/>
    <x v="3"/>
    <n v="8.7183021474700001E-2"/>
    <n v="295.64396680499902"/>
    <n v="8.7183021474700001E-2"/>
    <n v="3797.6772249099899"/>
  </r>
  <r>
    <n v="1890"/>
    <n v="1891"/>
    <x v="3"/>
    <n v="2.4200434933399999E-2"/>
    <n v="238.274696312999"/>
    <n v="2.4200434933399999E-2"/>
    <n v="1054.1667291799899"/>
  </r>
  <r>
    <n v="1891"/>
    <n v="1892"/>
    <x v="3"/>
    <n v="0.11198743444000001"/>
    <n v="338.41160360899897"/>
    <n v="0.11198743444000001"/>
    <n v="4878.1531313599899"/>
  </r>
  <r>
    <n v="1892"/>
    <n v="1893"/>
    <x v="3"/>
    <n v="3.5422887106799999E-3"/>
    <n v="72.442401547000003"/>
    <n v="3.5422887106799999E-3"/>
    <n v="154.30147904200001"/>
  </r>
  <r>
    <n v="1893"/>
    <n v="1894"/>
    <x v="3"/>
    <n v="4.7961203007100004E-3"/>
    <n v="58.222805552200001"/>
    <n v="4.7961203007100004E-3"/>
    <n v="208.918164606999"/>
  </r>
  <r>
    <n v="1894"/>
    <n v="1895"/>
    <x v="3"/>
    <n v="7.2456446979800001E-3"/>
    <n v="96.967805566699894"/>
    <n v="7.2456446979800001E-3"/>
    <n v="315.61902077500002"/>
  </r>
  <r>
    <n v="1895"/>
    <n v="1896"/>
    <x v="3"/>
    <n v="7.9681938657100004E-3"/>
    <n v="153.03308663300001"/>
    <n v="7.9681938657100004E-3"/>
    <n v="347.093136571"/>
  </r>
  <r>
    <n v="1896"/>
    <n v="1897"/>
    <x v="3"/>
    <n v="7.1407445382199994E-2"/>
    <n v="288.89599797699901"/>
    <n v="7.1407445382199994E-2"/>
    <n v="3110.4958785399899"/>
  </r>
  <r>
    <n v="1897"/>
    <n v="1898"/>
    <x v="3"/>
    <n v="3.9804955655899999E-3"/>
    <n v="83.379068525199898"/>
    <n v="3.9804955655899999E-3"/>
    <n v="173.389693233999"/>
  </r>
  <r>
    <n v="1898"/>
    <n v="1899"/>
    <x v="3"/>
    <n v="2.0256263133200001E-3"/>
    <n v="37.0563359289999"/>
    <n v="2.0256263133200001E-3"/>
    <n v="88.235929258699898"/>
  </r>
  <r>
    <n v="1899"/>
    <n v="1900"/>
    <x v="3"/>
    <n v="5.7708358793599999E-3"/>
    <n v="68.115542560999899"/>
    <n v="5.7708358793599999E-3"/>
    <n v="251.37660549200001"/>
  </r>
  <r>
    <n v="1900"/>
    <n v="1901"/>
    <x v="3"/>
    <n v="7.2824033256700003E-3"/>
    <n v="140.37037180600001"/>
    <n v="7.2824033256700003E-3"/>
    <n v="317.22021940000002"/>
  </r>
  <r>
    <n v="1901"/>
    <n v="1902"/>
    <x v="3"/>
    <n v="8.6507147900600004E-2"/>
    <n v="360.97244220699901"/>
    <n v="8.6507147900600004E-2"/>
    <n v="3768.2362898800002"/>
  </r>
  <r>
    <n v="1902"/>
    <n v="1903"/>
    <x v="3"/>
    <n v="8.2107491643499994E-2"/>
    <n v="334.779306104"/>
    <n v="8.2107491643499994E-2"/>
    <n v="3576.5880301900002"/>
  </r>
  <r>
    <n v="1903"/>
    <n v="1904"/>
    <x v="3"/>
    <n v="4.9601367301400001E-3"/>
    <n v="67.645871811899895"/>
    <n v="4.9601367301400001E-3"/>
    <n v="216.062691739999"/>
  </r>
  <r>
    <n v="1904"/>
    <n v="1905"/>
    <x v="3"/>
    <n v="1.47521479994E-3"/>
    <n v="32.315481883099899"/>
    <n v="1.47521479994E-3"/>
    <n v="64.260099616700003"/>
  </r>
  <r>
    <n v="1905"/>
    <n v="1906"/>
    <x v="3"/>
    <n v="3.4722342182800001E-2"/>
    <n v="189.24699373799899"/>
    <n v="3.4722342182800001E-2"/>
    <n v="1512.49917559"/>
  </r>
  <r>
    <n v="1906"/>
    <n v="1907"/>
    <x v="3"/>
    <n v="7.3021672610199999E-3"/>
    <n v="124.179319522"/>
    <n v="7.3021672610199999E-3"/>
    <n v="318.08113347900002"/>
  </r>
  <r>
    <n v="1907"/>
    <n v="1908"/>
    <x v="3"/>
    <n v="3.6474809441699998E-3"/>
    <n v="75.437514502300004"/>
    <n v="3.6474809441699998E-3"/>
    <n v="158.88363434300001"/>
  </r>
  <r>
    <n v="1908"/>
    <n v="1909"/>
    <x v="3"/>
    <n v="2.8597776967999999E-5"/>
    <n v="38.2187723816999"/>
    <n v="2.8597776967999999E-5"/>
    <n v="1.24571410232"/>
  </r>
  <r>
    <n v="1909"/>
    <n v="1910"/>
    <x v="3"/>
    <n v="1.1154827570199999E-2"/>
    <n v="92.453332802000006"/>
    <n v="1.1154827570199999E-2"/>
    <n v="485.902345416"/>
  </r>
  <r>
    <n v="1910"/>
    <n v="1911"/>
    <x v="3"/>
    <n v="7.6676078504900005E-2"/>
    <n v="320.67877221899897"/>
    <n v="7.6676078504900005E-2"/>
    <n v="3339.99661973"/>
  </r>
  <r>
    <n v="1911"/>
    <n v="1912"/>
    <x v="3"/>
    <n v="2.68521380539E-2"/>
    <n v="489.97674961699897"/>
    <n v="2.68521380539E-2"/>
    <n v="1169.67445477"/>
  </r>
  <r>
    <n v="1912"/>
    <n v="1917"/>
    <x v="3"/>
    <n v="4.62112730854E-3"/>
    <n v="57.5223582202999"/>
    <n v="4.62112730854E-3"/>
    <n v="201.29550029699899"/>
  </r>
  <r>
    <n v="1913"/>
    <n v="1913"/>
    <x v="3"/>
    <n v="16.1461531634999"/>
    <n v="13640.3060464999"/>
    <n v="16.1461531634999"/>
    <n v="703323.61849799904"/>
  </r>
  <r>
    <n v="1914"/>
    <n v="1914"/>
    <x v="3"/>
    <n v="7.2889947450400002E-3"/>
    <n v="95.684231798400006"/>
    <n v="7.2889947450400002E-3"/>
    <n v="317.50734109500002"/>
  </r>
  <r>
    <n v="1915"/>
    <n v="1915"/>
    <x v="3"/>
    <n v="3.2798132554200002E-3"/>
    <n v="47.738008806700002"/>
    <n v="3.2798132554200002E-3"/>
    <n v="142.86809391099899"/>
  </r>
  <r>
    <n v="1916"/>
    <n v="1916"/>
    <x v="3"/>
    <n v="12.2289692195"/>
    <n v="14704.8821788"/>
    <n v="12.2289692195"/>
    <n v="532691.76842800004"/>
  </r>
  <r>
    <n v="1917"/>
    <n v="1918"/>
    <x v="3"/>
    <n v="6.5354842466200005E-2"/>
    <n v="255.721134132"/>
    <n v="6.5354842466200005E-2"/>
    <n v="2846.8455497199898"/>
  </r>
  <r>
    <n v="1918"/>
    <n v="1919"/>
    <x v="3"/>
    <n v="6.0167498841599998E-2"/>
    <n v="227.79402729399899"/>
    <n v="6.0167498841599998E-2"/>
    <n v="2620.8857657799899"/>
  </r>
  <r>
    <n v="1919"/>
    <n v="1920"/>
    <x v="3"/>
    <n v="5.8284631309499998E-3"/>
    <n v="60.9163413805"/>
    <n v="5.8284631309499998E-3"/>
    <n v="253.886838441999"/>
  </r>
  <r>
    <n v="1920"/>
    <n v="1921"/>
    <x v="3"/>
    <n v="8.4386069298099997E-2"/>
    <n v="342.25363721100001"/>
    <n v="8.4386069298099997E-2"/>
    <n v="3675.84247520999"/>
  </r>
  <r>
    <n v="1921"/>
    <n v="1922"/>
    <x v="3"/>
    <n v="0.13900793694399999"/>
    <n v="515.16999324799895"/>
    <n v="0.13900793694399999"/>
    <n v="6055.1615123900001"/>
  </r>
  <r>
    <n v="1922"/>
    <n v="1923"/>
    <x v="3"/>
    <n v="1.0842796888599999"/>
    <n v="2520.0511878100001"/>
    <n v="1.0842796888599999"/>
    <n v="47231.0343278"/>
  </r>
  <r>
    <n v="1923"/>
    <n v="1924"/>
    <x v="3"/>
    <n v="6.9756438223900002E-4"/>
    <n v="27.0207782039999"/>
    <n v="6.9756438223900002E-4"/>
    <n v="30.385782943599899"/>
  </r>
  <r>
    <n v="1924"/>
    <n v="1925"/>
    <x v="3"/>
    <n v="3.4786969695399998E-3"/>
    <n v="57.8211115874999"/>
    <n v="3.4786969695399998E-3"/>
    <n v="151.531433835999"/>
  </r>
  <r>
    <n v="1925"/>
    <n v="1926"/>
    <x v="3"/>
    <n v="2.5738157833499999E-2"/>
    <n v="130.234563444"/>
    <n v="2.5738157833499999E-2"/>
    <n v="1121.1496704599899"/>
  </r>
  <r>
    <n v="1926"/>
    <n v="1927"/>
    <x v="3"/>
    <n v="2.5667365084799999E-3"/>
    <n v="89.715546731299895"/>
    <n v="2.5667365084799999E-3"/>
    <n v="111.806595200999"/>
  </r>
  <r>
    <n v="1927"/>
    <n v="1928"/>
    <x v="3"/>
    <n v="0.27203369905000002"/>
    <n v="645.54266237499905"/>
    <n v="0.27203369905000002"/>
    <n v="11849.7405316"/>
  </r>
  <r>
    <n v="1928"/>
    <n v="1929"/>
    <x v="3"/>
    <n v="2.7240250013000001E-2"/>
    <n v="309.90428472600001"/>
    <n v="2.7240250013000001E-2"/>
    <n v="1186.58054478999"/>
  </r>
  <r>
    <n v="1929"/>
    <n v="1930"/>
    <x v="3"/>
    <n v="7.9895623719200004E-2"/>
    <n v="317.41401577300002"/>
    <n v="7.9895623719200004E-2"/>
    <n v="3480.23944793999"/>
  </r>
  <r>
    <n v="1930"/>
    <n v="1931"/>
    <x v="3"/>
    <n v="1.02831661229E-3"/>
    <n v="29.006186312299899"/>
    <n v="1.02831661229E-3"/>
    <n v="44.793292385500003"/>
  </r>
  <r>
    <n v="1931"/>
    <n v="1932"/>
    <x v="3"/>
    <n v="0.14309686537399999"/>
    <n v="388.82018951700002"/>
    <n v="0.14309686537399999"/>
    <n v="6233.2745220999896"/>
  </r>
  <r>
    <n v="1932"/>
    <n v="1933"/>
    <x v="3"/>
    <n v="2.6961770805E-3"/>
    <n v="82.270991932800001"/>
    <n v="2.6961770805E-3"/>
    <n v="117.44500385400001"/>
  </r>
  <r>
    <n v="1933"/>
    <n v="1934"/>
    <x v="3"/>
    <n v="5.4373649549699999E-3"/>
    <n v="64.085795813800004"/>
    <n v="5.4373649549699999E-3"/>
    <n v="236.85067020599899"/>
  </r>
  <r>
    <n v="1934"/>
    <n v="1935"/>
    <x v="3"/>
    <n v="9.7684521241799993E-2"/>
    <n v="338.419153386"/>
    <n v="9.7684521241799993E-2"/>
    <n v="4255.1207247399898"/>
  </r>
  <r>
    <n v="1935"/>
    <n v="1936"/>
    <x v="3"/>
    <n v="1.4701165678000001"/>
    <n v="6519.8364497599896"/>
    <n v="1.4701165678000001"/>
    <n v="64038.021537499902"/>
  </r>
  <r>
    <n v="1936"/>
    <n v="1937"/>
    <x v="3"/>
    <n v="1.3007531126099999E-2"/>
    <n v="97.095486388400005"/>
    <n v="1.3007531126099999E-2"/>
    <n v="566.60578950700005"/>
  </r>
  <r>
    <n v="1937"/>
    <n v="1938"/>
    <x v="3"/>
    <n v="3.8670811795099998E-3"/>
    <n v="57.0806152595"/>
    <n v="3.8670811795099998E-3"/>
    <n v="168.449382571"/>
  </r>
  <r>
    <n v="1938"/>
    <n v="1939"/>
    <x v="3"/>
    <n v="2.2449889054100001"/>
    <n v="1238.6380525500001"/>
    <n v="2.2449889054100001"/>
    <n v="97791.3255546"/>
  </r>
  <r>
    <n v="1939"/>
    <n v="1940"/>
    <x v="3"/>
    <n v="2.1888745709600001E-3"/>
    <n v="40.067690434200003"/>
    <n v="2.1888745709600001E-3"/>
    <n v="95.346994918500002"/>
  </r>
  <r>
    <n v="1940"/>
    <n v="1941"/>
    <x v="3"/>
    <n v="1.0334212031599999E-2"/>
    <n v="123.200713006"/>
    <n v="1.0334212031599999E-2"/>
    <n v="450.15647546000002"/>
  </r>
  <r>
    <n v="1941"/>
    <n v="1942"/>
    <x v="3"/>
    <n v="2.5969555810299999E-2"/>
    <n v="130.799844317999"/>
    <n v="2.5969555810299999E-2"/>
    <n v="1131.22932614"/>
  </r>
  <r>
    <n v="1942"/>
    <n v="1943"/>
    <x v="3"/>
    <n v="8.41185856349E-4"/>
    <n v="31.6158547542999"/>
    <n v="8.41185856349E-4"/>
    <n v="36.641909278500002"/>
  </r>
  <r>
    <n v="1943"/>
    <n v="1944"/>
    <x v="3"/>
    <n v="1.08594896472E-2"/>
    <n v="199.750536619"/>
    <n v="1.08594896472E-2"/>
    <n v="473.03747647"/>
  </r>
  <r>
    <n v="1944"/>
    <n v="1945"/>
    <x v="3"/>
    <n v="4.5543919894200001E-2"/>
    <n v="290.19461611000003"/>
    <n v="4.5543919894200001E-2"/>
    <n v="1983.88521480999"/>
  </r>
  <r>
    <n v="1945"/>
    <n v="1946"/>
    <x v="3"/>
    <n v="1.1181773404200001E-2"/>
    <n v="141.326260361999"/>
    <n v="1.1181773404200001E-2"/>
    <n v="487.07610150400001"/>
  </r>
  <r>
    <n v="1946"/>
    <n v="1947"/>
    <x v="3"/>
    <n v="2.30596653008E-2"/>
    <n v="267.09506042599901"/>
    <n v="2.30596653008E-2"/>
    <n v="1004.47500231"/>
  </r>
  <r>
    <n v="1947"/>
    <n v="1948"/>
    <x v="3"/>
    <n v="2.72549347747E-2"/>
    <n v="311.01373066899902"/>
    <n v="2.72549347747E-2"/>
    <n v="1187.2202100500001"/>
  </r>
  <r>
    <n v="1948"/>
    <n v="1949"/>
    <x v="3"/>
    <n v="0.100278794393"/>
    <n v="338.268320883"/>
    <n v="0.100278794393"/>
    <n v="4368.1268114200002"/>
  </r>
  <r>
    <n v="1949"/>
    <n v="1950"/>
    <x v="3"/>
    <n v="1.17278614862E-2"/>
    <n v="89.953472911700004"/>
    <n v="1.17278614862E-2"/>
    <n v="510.86360270099902"/>
  </r>
  <r>
    <n v="1950"/>
    <n v="1951"/>
    <x v="3"/>
    <n v="1.1631279425900001E-2"/>
    <n v="149.64372221599899"/>
    <n v="1.1631279425900001E-2"/>
    <n v="506.65650515499902"/>
  </r>
  <r>
    <n v="1951"/>
    <n v="1952"/>
    <x v="3"/>
    <n v="2.0343688914399999E-3"/>
    <n v="40.8732268686"/>
    <n v="2.0343688914399999E-3"/>
    <n v="88.616754455399899"/>
  </r>
  <r>
    <n v="1952"/>
    <n v="1953"/>
    <x v="3"/>
    <n v="2.9338758073400001E-2"/>
    <n v="523.15894120600001"/>
    <n v="2.9338758073400001E-2"/>
    <n v="1277.9911908900001"/>
  </r>
  <r>
    <n v="1953"/>
    <n v="1954"/>
    <x v="3"/>
    <n v="2.9937198110499999E-3"/>
    <n v="46.519013830399899"/>
    <n v="2.9937198110499999E-3"/>
    <n v="130.405913405999"/>
  </r>
  <r>
    <n v="1954"/>
    <n v="1955"/>
    <x v="3"/>
    <n v="1.61912961389E-3"/>
    <n v="33.687573337499899"/>
    <n v="1.61912961389E-3"/>
    <n v="70.529003900000006"/>
  </r>
  <r>
    <n v="1955"/>
    <n v="1956"/>
    <x v="3"/>
    <n v="8.5914906528400004E-2"/>
    <n v="325.44965122000002"/>
    <n v="8.5914906528400004E-2"/>
    <n v="3742.43835884999"/>
  </r>
  <r>
    <n v="1956"/>
    <n v="1957"/>
    <x v="3"/>
    <n v="0.139472883337"/>
    <n v="2986.0177415100002"/>
    <n v="0.139472883337"/>
    <n v="6075.4144978000004"/>
  </r>
  <r>
    <n v="1957"/>
    <n v="1958"/>
    <x v="3"/>
    <n v="1.64048072824E-2"/>
    <n v="475.64242193799902"/>
    <n v="1.64048072824E-2"/>
    <n v="714.5905467"/>
  </r>
  <r>
    <n v="1958"/>
    <n v="1959"/>
    <x v="3"/>
    <n v="5.8933106494500004E-3"/>
    <n v="126.711554715999"/>
    <n v="5.8933106494500004E-3"/>
    <n v="256.71158546100003"/>
  </r>
  <r>
    <n v="1959"/>
    <n v="1960"/>
    <x v="3"/>
    <n v="5.5085413467499997E-2"/>
    <n v="357.03158285299901"/>
    <n v="5.5085413467499997E-2"/>
    <n v="2399.51101319999"/>
  </r>
  <r>
    <n v="1960"/>
    <n v="1961"/>
    <x v="3"/>
    <n v="1.0357836960599999E-2"/>
    <n v="155.580013965999"/>
    <n v="1.0357836960599999E-2"/>
    <n v="451.18557362000001"/>
  </r>
  <r>
    <n v="1961"/>
    <n v="1962"/>
    <x v="3"/>
    <n v="1.2740628528E-2"/>
    <n v="237.36092899100001"/>
    <n v="1.2740628528E-2"/>
    <n v="554.97955908899905"/>
  </r>
  <r>
    <n v="1962"/>
    <n v="1963"/>
    <x v="3"/>
    <n v="6.2227885932699997E-2"/>
    <n v="268.26360464399897"/>
    <n v="6.2227885932699997E-2"/>
    <n v="2710.6358686100002"/>
  </r>
  <r>
    <n v="1963"/>
    <n v="1964"/>
    <x v="3"/>
    <n v="1.20820797333E-2"/>
    <n v="220.48065367500001"/>
    <n v="1.20820797333E-2"/>
    <n v="526.29328838399897"/>
  </r>
  <r>
    <n v="1964"/>
    <n v="1965"/>
    <x v="3"/>
    <n v="0.110790251373"/>
    <n v="388.55444755399901"/>
    <n v="0.110790251373"/>
    <n v="4826.0040453800002"/>
  </r>
  <r>
    <n v="1965"/>
    <n v="1966"/>
    <x v="3"/>
    <n v="9.1340612164900001"/>
    <n v="9066.5637802900001"/>
    <n v="9.1340612164900001"/>
    <n v="397878.11507399898"/>
  </r>
  <r>
    <n v="1966"/>
    <n v="1967"/>
    <x v="3"/>
    <n v="3.6470343279399998E-2"/>
    <n v="176.564362200999"/>
    <n v="3.6470343279399998E-2"/>
    <n v="1588.6417982600001"/>
  </r>
  <r>
    <n v="1967"/>
    <n v="1968"/>
    <x v="3"/>
    <n v="3.3535505886400002E-2"/>
    <n v="202.99801895799899"/>
    <n v="3.3535505886400002E-2"/>
    <n v="1460.8007931899899"/>
  </r>
  <r>
    <n v="1968"/>
    <n v="1969"/>
    <x v="3"/>
    <n v="1.4186811610199999E-4"/>
    <n v="12.5807517821"/>
    <n v="1.4186811610199999E-4"/>
    <n v="6.1797503991599996"/>
  </r>
  <r>
    <n v="1969"/>
    <n v="1970"/>
    <x v="3"/>
    <n v="3.4057880913600002E-3"/>
    <n v="48.195479960199897"/>
    <n v="3.4057880913600002E-3"/>
    <n v="148.355535879999"/>
  </r>
  <r>
    <n v="1970"/>
    <n v="1971"/>
    <x v="3"/>
    <n v="8.4246979858599996E-3"/>
    <n v="164.70438773199899"/>
    <n v="8.4246979858599996E-3"/>
    <n v="366.97837639099902"/>
  </r>
  <r>
    <n v="1971"/>
    <n v="1972"/>
    <x v="3"/>
    <n v="2.1179569478399999E-2"/>
    <n v="132.592162841"/>
    <n v="2.1179569478399999E-2"/>
    <n v="922.57835629099895"/>
  </r>
  <r>
    <n v="1972"/>
    <n v="1973"/>
    <x v="3"/>
    <n v="4.7018415152600003E-2"/>
    <n v="184.16699645099899"/>
    <n v="4.7018415152600003E-2"/>
    <n v="2048.1139713900002"/>
  </r>
  <r>
    <n v="1973"/>
    <n v="1974"/>
    <x v="3"/>
    <n v="3.4747930240399999E-3"/>
    <n v="49.3502571864"/>
    <n v="3.4747930240399999E-3"/>
    <n v="151.36137861700001"/>
  </r>
  <r>
    <n v="1974"/>
    <n v="1975"/>
    <x v="3"/>
    <n v="1.1445930754E-2"/>
    <n v="141.99494032000001"/>
    <n v="1.1445930754E-2"/>
    <n v="498.58274976799902"/>
  </r>
  <r>
    <n v="1975"/>
    <n v="1976"/>
    <x v="3"/>
    <n v="5.51822015077E-2"/>
    <n v="298.59556548099903"/>
    <n v="5.51822015077E-2"/>
    <n v="2403.72708280999"/>
  </r>
  <r>
    <n v="1976"/>
    <n v="1977"/>
    <x v="3"/>
    <n v="1.10058789134E-2"/>
    <n v="308.28173072399898"/>
    <n v="1.10058789134E-2"/>
    <n v="479.41416748400002"/>
  </r>
  <r>
    <n v="1977"/>
    <n v="1978"/>
    <x v="3"/>
    <n v="8.5108239349100008E-3"/>
    <n v="77.269582739900002"/>
    <n v="8.5108239349100008E-3"/>
    <n v="370.73000767000002"/>
  </r>
  <r>
    <n v="1978"/>
    <n v="1979"/>
    <x v="3"/>
    <n v="2.6526101136399999E-2"/>
    <n v="309.79996408900001"/>
    <n v="2.6526101136399999E-2"/>
    <n v="1155.4723436500001"/>
  </r>
  <r>
    <n v="1979"/>
    <n v="1980"/>
    <x v="3"/>
    <n v="7.5730956561100002E-2"/>
    <n v="304.19505964799902"/>
    <n v="7.5730956561100002E-2"/>
    <n v="3298.8272722500001"/>
  </r>
  <r>
    <n v="1980"/>
    <n v="1981"/>
    <x v="3"/>
    <n v="0.53595566399100003"/>
    <n v="2228.9406846299898"/>
    <n v="0.53595566399100003"/>
    <n v="23346.1353385"/>
  </r>
  <r>
    <n v="1981"/>
    <n v="1982"/>
    <x v="3"/>
    <n v="1.9884135620900001E-3"/>
    <n v="50.360737444599899"/>
    <n v="1.9884135620900001E-3"/>
    <n v="86.614948151700005"/>
  </r>
  <r>
    <n v="1982"/>
    <n v="1983"/>
    <x v="3"/>
    <n v="7.1871257652400003E-2"/>
    <n v="267.13724542099902"/>
    <n v="7.1871257652400003E-2"/>
    <n v="3130.69946054"/>
  </r>
  <r>
    <n v="1983"/>
    <n v="1984"/>
    <x v="3"/>
    <n v="1.1899071785600001E-2"/>
    <n v="148.04349410500001"/>
    <n v="1.1899071785600001E-2"/>
    <n v="518.32149340700005"/>
  </r>
  <r>
    <n v="1984"/>
    <n v="1985"/>
    <x v="3"/>
    <n v="1.4882296135699999E-3"/>
    <n v="35.215410804100003"/>
    <n v="1.4882296135699999E-3"/>
    <n v="64.827022715499893"/>
  </r>
  <r>
    <n v="1985"/>
    <n v="1986"/>
    <x v="3"/>
    <n v="3.4535504440999999E-3"/>
    <n v="72.030496065999898"/>
    <n v="3.4535504440999999E-3"/>
    <n v="150.436055654999"/>
  </r>
  <r>
    <n v="1986"/>
    <n v="1987"/>
    <x v="3"/>
    <n v="0.11457477611"/>
    <n v="413.19188962499902"/>
    <n v="0.11457477611"/>
    <n v="4990.8572840699899"/>
  </r>
  <r>
    <n v="1987"/>
    <n v="1988"/>
    <x v="3"/>
    <n v="4.6170443905400003E-3"/>
    <n v="61.010240218600003"/>
    <n v="4.6170443905400003E-3"/>
    <n v="201.117649185999"/>
  </r>
  <r>
    <n v="1988"/>
    <n v="1989"/>
    <x v="3"/>
    <n v="3.5105029352899999E-3"/>
    <n v="50.411615982800001"/>
    <n v="3.5105029352899999E-3"/>
    <n v="152.91689608900001"/>
  </r>
  <r>
    <n v="1989"/>
    <n v="1990"/>
    <x v="3"/>
    <n v="1.41031929971E-2"/>
    <n v="279.235079697"/>
    <n v="1.41031929971E-2"/>
    <n v="614.33262997500003"/>
  </r>
  <r>
    <n v="1990"/>
    <n v="1991"/>
    <x v="3"/>
    <n v="6.4307502563299996E-3"/>
    <n v="66.8782160433"/>
    <n v="6.4307502563299996E-3"/>
    <n v="280.12236050400003"/>
  </r>
  <r>
    <n v="1991"/>
    <n v="1992"/>
    <x v="3"/>
    <n v="8.3713096104800003E-2"/>
    <n v="279.76410861900001"/>
    <n v="8.3713096104800003E-2"/>
    <n v="3646.5278801600002"/>
  </r>
  <r>
    <n v="1992"/>
    <n v="1993"/>
    <x v="3"/>
    <n v="0.10611326495200001"/>
    <n v="295.15251772400001"/>
    <n v="0.10611326495200001"/>
    <n v="4622.2753327099899"/>
  </r>
  <r>
    <n v="1993"/>
    <n v="1994"/>
    <x v="3"/>
    <n v="5.8037826378300003E-2"/>
    <n v="256.16849445600002"/>
    <n v="5.8037826378300003E-2"/>
    <n v="2528.1176047399899"/>
  </r>
  <r>
    <n v="1994"/>
    <n v="1995"/>
    <x v="3"/>
    <n v="4.2907848151400004E-3"/>
    <n v="54.697700035300002"/>
    <n v="4.2907848151400004E-3"/>
    <n v="186.90583901599899"/>
  </r>
  <r>
    <n v="1995"/>
    <n v="1996"/>
    <x v="3"/>
    <n v="7.58261486189E-3"/>
    <n v="72.772371316600001"/>
    <n v="7.58261486189E-3"/>
    <n v="330.29738237999902"/>
  </r>
  <r>
    <n v="1996"/>
    <n v="1997"/>
    <x v="3"/>
    <n v="9.4204378862799993E-3"/>
    <n v="162.472233920999"/>
    <n v="9.4204378862799993E-3"/>
    <n v="410.35263310599902"/>
  </r>
  <r>
    <n v="1997"/>
    <n v="1998"/>
    <x v="3"/>
    <n v="1.37657532261E-2"/>
    <n v="159.307026712999"/>
    <n v="1.37657532261E-2"/>
    <n v="599.63381196299895"/>
  </r>
  <r>
    <n v="1998"/>
    <n v="1999"/>
    <x v="3"/>
    <n v="1.5253944686599999E-3"/>
    <n v="33.259183638499898"/>
    <n v="1.5253944686599999E-3"/>
    <n v="66.445917246799894"/>
  </r>
  <r>
    <n v="1999"/>
    <n v="2000"/>
    <x v="3"/>
    <n v="5.8164138892000004E-3"/>
    <n v="63.676398023399898"/>
    <n v="5.8164138892000004E-3"/>
    <n v="253.361975586"/>
  </r>
  <r>
    <n v="2000"/>
    <n v="2001"/>
    <x v="3"/>
    <n v="2.1495007209700002E-3"/>
    <n v="38.762993212399898"/>
    <n v="2.1495007209700002E-3"/>
    <n v="93.631876902499897"/>
  </r>
  <r>
    <n v="2001"/>
    <n v="2002"/>
    <x v="3"/>
    <n v="8.7341526832900002E-2"/>
    <n v="347.11155450000001"/>
    <n v="8.7341526832900002E-2"/>
    <n v="3804.5816903999898"/>
  </r>
  <r>
    <n v="2002"/>
    <n v="2003"/>
    <x v="3"/>
    <n v="5.2461055165499999E-3"/>
    <n v="63.9202918318"/>
    <n v="5.2461055165499999E-3"/>
    <n v="228.519442303999"/>
  </r>
  <r>
    <n v="2003"/>
    <n v="2004"/>
    <x v="3"/>
    <n v="6.6006869770400003E-2"/>
    <n v="333.024239104"/>
    <n v="6.6006869770400003E-2"/>
    <n v="2875.2477464100002"/>
  </r>
  <r>
    <n v="2004"/>
    <n v="2005"/>
    <x v="3"/>
    <n v="1.20692242643E-2"/>
    <n v="149.221500219999"/>
    <n v="1.20692242643E-2"/>
    <n v="525.73330571899896"/>
  </r>
  <r>
    <n v="2005"/>
    <n v="2006"/>
    <x v="3"/>
    <n v="2.3055033026900002E-3"/>
    <n v="44.773509776300003"/>
    <n v="2.3055033026900002E-3"/>
    <n v="100.427322290999"/>
  </r>
  <r>
    <n v="2006"/>
    <n v="2007"/>
    <x v="3"/>
    <n v="1.96124487337E-3"/>
    <n v="37.122645200999898"/>
    <n v="1.96124487337E-3"/>
    <n v="85.431484938799898"/>
  </r>
  <r>
    <n v="2007"/>
    <n v="2008"/>
    <x v="3"/>
    <n v="1.19073363235E-2"/>
    <n v="149.949885980999"/>
    <n v="1.19073363235E-2"/>
    <n v="518.68149514900006"/>
  </r>
  <r>
    <n v="2008"/>
    <n v="2009"/>
    <x v="3"/>
    <n v="4.4752590269599999E-3"/>
    <n v="86.695857828100003"/>
    <n v="4.4752590269599999E-3"/>
    <n v="194.941503605999"/>
  </r>
  <r>
    <n v="2009"/>
    <n v="2010"/>
    <x v="3"/>
    <n v="1.0659869130999999E-5"/>
    <n v="53.616478181399899"/>
    <n v="1.0659869130999999E-5"/>
    <n v="0.464342043536"/>
  </r>
  <r>
    <n v="2010"/>
    <n v="2011"/>
    <x v="3"/>
    <n v="1.94256235739E-2"/>
    <n v="127.185540642999"/>
    <n v="1.94256235739E-2"/>
    <n v="846.17677779400003"/>
  </r>
  <r>
    <n v="2011"/>
    <n v="2012"/>
    <x v="3"/>
    <n v="3.2748877863799999E-3"/>
    <n v="49.710719276100001"/>
    <n v="3.2748877863799999E-3"/>
    <n v="142.653541294999"/>
  </r>
  <r>
    <n v="2012"/>
    <n v="2013"/>
    <x v="3"/>
    <n v="2.1709771678000002E-3"/>
    <n v="39.207215769100003"/>
    <n v="2.1709771678000002E-3"/>
    <n v="94.567387218999897"/>
  </r>
  <r>
    <n v="2013"/>
    <n v="2014"/>
    <x v="3"/>
    <n v="8.6319209798900003E-3"/>
    <n v="77.712844334799897"/>
    <n v="8.6319209798900003E-3"/>
    <n v="376.00497380500002"/>
  </r>
  <r>
    <n v="2014"/>
    <n v="2015"/>
    <x v="3"/>
    <n v="9.0319878992299995E-3"/>
    <n v="115.848972137999"/>
    <n v="9.0319878992299995E-3"/>
    <n v="393.43181913699902"/>
  </r>
  <r>
    <n v="2015"/>
    <n v="2016"/>
    <x v="3"/>
    <n v="6.3554493663899999E-3"/>
    <n v="59.516340079899898"/>
    <n v="6.3554493663899999E-3"/>
    <n v="276.84226707499897"/>
  </r>
  <r>
    <n v="2016"/>
    <n v="2017"/>
    <x v="3"/>
    <n v="0.149517285921"/>
    <n v="674.00526924300004"/>
    <n v="0.149517285921"/>
    <n v="6512.9469223799897"/>
  </r>
  <r>
    <n v="2017"/>
    <n v="2018"/>
    <x v="3"/>
    <n v="0.87557642176299999"/>
    <n v="2987.65099142999"/>
    <n v="0.87557642176299999"/>
    <n v="38139.956369999898"/>
  </r>
  <r>
    <n v="2018"/>
    <n v="2019"/>
    <x v="3"/>
    <n v="8.1984134097000005E-2"/>
    <n v="350.43889856300001"/>
    <n v="8.1984134097000005E-2"/>
    <n v="3571.2145962499899"/>
  </r>
  <r>
    <n v="2019"/>
    <n v="2020"/>
    <x v="3"/>
    <n v="1.2194168301899999E-3"/>
    <n v="28.429848692"/>
    <n v="1.2194168301899999E-3"/>
    <n v="53.117584589300002"/>
  </r>
  <r>
    <n v="2020"/>
    <n v="2021"/>
    <x v="3"/>
    <n v="7.7235148174600005E-2"/>
    <n v="290.08040059199902"/>
    <n v="7.7235148174600005E-2"/>
    <n v="3364.3495970399899"/>
  </r>
  <r>
    <n v="2021"/>
    <n v="2022"/>
    <x v="3"/>
    <n v="2.5535887593399999E-2"/>
    <n v="472.35419819999902"/>
    <n v="2.5535887593399999E-2"/>
    <n v="1112.3388138299899"/>
  </r>
  <r>
    <n v="2022"/>
    <n v="2023"/>
    <x v="3"/>
    <n v="0.136985883078"/>
    <n v="536.07467245999896"/>
    <n v="0.136985883078"/>
    <n v="5967.0811987799898"/>
  </r>
  <r>
    <n v="2023"/>
    <n v="2024"/>
    <x v="3"/>
    <n v="8.1966338838999997E-5"/>
    <n v="36.413209665499899"/>
    <n v="8.1966338838999997E-5"/>
    <n v="3.57043938688"/>
  </r>
  <r>
    <n v="2024"/>
    <n v="2025"/>
    <x v="3"/>
    <n v="8.1302894605300005E-2"/>
    <n v="337.61667768099898"/>
    <n v="8.1302894605300005E-2"/>
    <n v="3541.5399232499899"/>
  </r>
  <r>
    <n v="2025"/>
    <n v="2026"/>
    <x v="3"/>
    <n v="7.1388524168799997E-2"/>
    <n v="286.73129380699902"/>
    <n v="7.1388524168799997E-2"/>
    <n v="3109.6716740299898"/>
  </r>
  <r>
    <n v="2026"/>
    <n v="2027"/>
    <x v="3"/>
    <n v="1.5838321733499999E-2"/>
    <n v="249.493547051999"/>
    <n v="1.5838321733499999E-2"/>
    <n v="689.91453480500002"/>
  </r>
  <r>
    <n v="2027"/>
    <n v="2028"/>
    <x v="3"/>
    <n v="2.7315304546199999E-3"/>
    <n v="59.698143004099897"/>
    <n v="2.7315304546199999E-3"/>
    <n v="118.984990573"/>
  </r>
  <r>
    <n v="2028"/>
    <n v="2029"/>
    <x v="3"/>
    <n v="0.10909285946900001"/>
    <n v="573.04120862900004"/>
    <n v="0.10909285946900001"/>
    <n v="4752.0659498799896"/>
  </r>
  <r>
    <n v="2029"/>
    <n v="2030"/>
    <x v="3"/>
    <n v="7.8213251323299995E-2"/>
    <n v="1356.1231596"/>
    <n v="7.8213251323299995E-2"/>
    <n v="3406.9555954799898"/>
  </r>
  <r>
    <n v="2030"/>
    <n v="2031"/>
    <x v="3"/>
    <n v="6.6236638855299998E-2"/>
    <n v="331.54385982500003"/>
    <n v="6.6236638855299998E-2"/>
    <n v="2885.2564472099898"/>
  </r>
  <r>
    <n v="2031"/>
    <n v="2032"/>
    <x v="3"/>
    <n v="1.0883030345300001E-2"/>
    <n v="140.53331403600001"/>
    <n v="1.0883030345300001E-2"/>
    <n v="474.06290582000003"/>
  </r>
  <r>
    <n v="2032"/>
    <n v="2072"/>
    <x v="3"/>
    <n v="2.19440360051E-2"/>
    <n v="128.43644824200001"/>
    <n v="2.19440360051E-2"/>
    <n v="955.87838490399895"/>
  </r>
  <r>
    <n v="2033"/>
    <n v="2073"/>
    <x v="3"/>
    <n v="9.1953834446299995E-2"/>
    <n v="312.50070636499902"/>
    <n v="9.1953834446299995E-2"/>
    <n v="4005.4930064800001"/>
  </r>
  <r>
    <n v="2034"/>
    <n v="2074"/>
    <x v="3"/>
    <n v="6.5821953995599994E-2"/>
    <n v="259.11197819199901"/>
    <n v="6.5821953995599994E-2"/>
    <n v="2867.1928470600001"/>
  </r>
  <r>
    <n v="2035"/>
    <n v="2075"/>
    <x v="3"/>
    <n v="6.2653784308499993E-2"/>
    <n v="211.011531982999"/>
    <n v="6.2653784308499993E-2"/>
    <n v="2729.1879283799899"/>
  </r>
  <r>
    <n v="2036"/>
    <n v="2033"/>
    <x v="3"/>
    <n v="19.234508906999899"/>
    <n v="17331.595120000002"/>
    <n v="19.234508906999899"/>
    <n v="837851.85657199903"/>
  </r>
  <r>
    <n v="2037"/>
    <n v="2034"/>
    <x v="3"/>
    <n v="1.73183721981E-2"/>
    <n v="237.852285991"/>
    <n v="1.73183721981E-2"/>
    <n v="754.38527474900002"/>
  </r>
  <r>
    <n v="2038"/>
    <n v="2035"/>
    <x v="3"/>
    <n v="0.42626700982100002"/>
    <n v="2423.5493155399899"/>
    <n v="0.42626700982100002"/>
    <n v="18568.116674600002"/>
  </r>
  <r>
    <n v="2039"/>
    <n v="2036"/>
    <x v="3"/>
    <n v="1.75595332169E-2"/>
    <n v="133.556371906999"/>
    <n v="1.75595332169E-2"/>
    <n v="764.89020721700001"/>
  </r>
  <r>
    <n v="2040"/>
    <n v="2037"/>
    <x v="3"/>
    <n v="7.5223804649099998E-3"/>
    <n v="273.77817174500001"/>
    <n v="7.5223804649099998E-3"/>
    <n v="327.67358244799902"/>
  </r>
  <r>
    <n v="2041"/>
    <n v="2038"/>
    <x v="3"/>
    <n v="1.7934998147099999E-2"/>
    <n v="111.883475423999"/>
    <n v="1.7934998147099999E-2"/>
    <n v="781.24539405600001"/>
  </r>
  <r>
    <n v="2042"/>
    <n v="2039"/>
    <x v="3"/>
    <n v="5.6090521194300004E-3"/>
    <n v="63.400688742299899"/>
    <n v="5.6090521194300004E-3"/>
    <n v="244.32933307600001"/>
  </r>
  <r>
    <n v="2043"/>
    <n v="2040"/>
    <x v="3"/>
    <n v="0.119528295397"/>
    <n v="384.13814844000001"/>
    <n v="0.119528295397"/>
    <n v="5206.6317211100004"/>
  </r>
  <r>
    <n v="2044"/>
    <n v="2041"/>
    <x v="3"/>
    <n v="3.8889484883499999E-3"/>
    <n v="82.851968057999898"/>
    <n v="3.8889484883499999E-3"/>
    <n v="169.40191858099899"/>
  </r>
  <r>
    <n v="2045"/>
    <n v="2076"/>
    <x v="3"/>
    <n v="2.7355645530399999E-3"/>
    <n v="43.890981770800003"/>
    <n v="2.7355645530399999E-3"/>
    <n v="119.160715281999"/>
  </r>
  <r>
    <n v="2046"/>
    <n v="2077"/>
    <x v="3"/>
    <n v="9.9358120230699995E-3"/>
    <n v="192.127748644999"/>
    <n v="9.9358120230699995E-3"/>
    <n v="432.80224043200002"/>
  </r>
  <r>
    <n v="2047"/>
    <n v="2078"/>
    <x v="3"/>
    <n v="6.17780924807E-2"/>
    <n v="263.14810711899901"/>
    <n v="6.17780924807E-2"/>
    <n v="2691.0429445300001"/>
  </r>
  <r>
    <n v="2048"/>
    <n v="2079"/>
    <x v="3"/>
    <n v="1.8989278623000001E-5"/>
    <n v="31.9718905661999"/>
    <n v="1.8989278623000001E-5"/>
    <n v="0.82716967725500001"/>
  </r>
  <r>
    <n v="2049"/>
    <n v="2080"/>
    <x v="3"/>
    <n v="1.3707784296400001E-2"/>
    <n v="254.08777367900001"/>
    <n v="1.3707784296400001E-2"/>
    <n v="597.10869532900006"/>
  </r>
  <r>
    <n v="2050"/>
    <n v="4903"/>
    <x v="9"/>
    <n v="6.1863151279E-3"/>
    <n v="66.208203606300003"/>
    <n v="6.1863151279E-3"/>
    <n v="269.47480910799902"/>
  </r>
  <r>
    <n v="2051"/>
    <n v="2042"/>
    <x v="3"/>
    <n v="1.49384439228"/>
    <n v="8276.1377718500007"/>
    <n v="1.49384439228"/>
    <n v="65071.601439500002"/>
  </r>
  <r>
    <n v="2052"/>
    <n v="2043"/>
    <x v="3"/>
    <n v="9.2590549271699997E-3"/>
    <n v="176.09348522400001"/>
    <n v="9.2590549271699997E-3"/>
    <n v="403.32281925199902"/>
  </r>
  <r>
    <n v="2053"/>
    <n v="2044"/>
    <x v="3"/>
    <n v="9.8135049060899995E-2"/>
    <n v="354.12643396099901"/>
    <n v="9.8135049060899995E-2"/>
    <n v="4274.7456380100002"/>
  </r>
  <r>
    <n v="2054"/>
    <n v="2045"/>
    <x v="3"/>
    <n v="0.114514390531"/>
    <n v="392.465989605"/>
    <n v="0.114514390531"/>
    <n v="4988.22689859"/>
  </r>
  <r>
    <n v="2055"/>
    <n v="2046"/>
    <x v="3"/>
    <n v="3.85433373478E-3"/>
    <n v="51.871922235900001"/>
    <n v="3.85433373478E-3"/>
    <n v="167.89410586899899"/>
  </r>
  <r>
    <n v="2056"/>
    <n v="2047"/>
    <x v="3"/>
    <n v="7.8600760127900002E-2"/>
    <n v="362.06513772099902"/>
    <n v="7.8600760127900002E-2"/>
    <n v="3423.8354154200001"/>
  </r>
  <r>
    <n v="2057"/>
    <n v="2048"/>
    <x v="3"/>
    <n v="2.98768060982E-3"/>
    <n v="56.6455006294999"/>
    <n v="2.98768060982E-3"/>
    <n v="130.142846749"/>
  </r>
  <r>
    <n v="2058"/>
    <n v="2049"/>
    <x v="3"/>
    <n v="4.2989239657299999E-3"/>
    <n v="87.611680470500005"/>
    <n v="4.2989239657299999E-3"/>
    <n v="187.26037901000001"/>
  </r>
  <r>
    <n v="2059"/>
    <n v="2050"/>
    <x v="3"/>
    <n v="3.3264099943700002E-3"/>
    <n v="82.240439911400003"/>
    <n v="3.3264099943700002E-3"/>
    <n v="144.897839715999"/>
  </r>
  <r>
    <n v="2060"/>
    <n v="2051"/>
    <x v="3"/>
    <n v="3.7473048878000001E-3"/>
    <n v="51.895573514699898"/>
    <n v="3.7473048878000001E-3"/>
    <n v="163.23194812400001"/>
  </r>
  <r>
    <n v="2061"/>
    <n v="2052"/>
    <x v="3"/>
    <n v="8.8868055451699998E-2"/>
    <n v="341.32349971799903"/>
    <n v="8.8868055451699998E-2"/>
    <n v="3871.0770107899898"/>
  </r>
  <r>
    <n v="2062"/>
    <n v="2053"/>
    <x v="3"/>
    <n v="2.35471789214E-3"/>
    <n v="60.338896435700001"/>
    <n v="2.35471789214E-3"/>
    <n v="102.57110104500001"/>
  </r>
  <r>
    <n v="2063"/>
    <n v="2054"/>
    <x v="3"/>
    <n v="4.3574248947800001E-2"/>
    <n v="175.780134476"/>
    <n v="4.3574248947800001E-2"/>
    <n v="1898.0866915199899"/>
  </r>
  <r>
    <n v="2064"/>
    <n v="2055"/>
    <x v="3"/>
    <n v="7.3511574333600005E-2"/>
    <n v="275.18193514900003"/>
    <n v="7.3511574333600005E-2"/>
    <n v="3202.15136918999"/>
  </r>
  <r>
    <n v="2065"/>
    <n v="2056"/>
    <x v="3"/>
    <n v="5.4481563470699997E-2"/>
    <n v="245.115974254999"/>
    <n v="5.4481563470699997E-2"/>
    <n v="2373.2074115599899"/>
  </r>
  <r>
    <n v="2066"/>
    <n v="2057"/>
    <x v="3"/>
    <n v="7.4407031588799993E-2"/>
    <n v="340.83597907199902"/>
    <n v="7.4407031588799993E-2"/>
    <n v="3241.15733116"/>
  </r>
  <r>
    <n v="2067"/>
    <n v="2058"/>
    <x v="3"/>
    <n v="1.3841941617600001E-2"/>
    <n v="186.041009282999"/>
    <n v="1.3841941617600001E-2"/>
    <n v="602.95256435999897"/>
  </r>
  <r>
    <n v="2068"/>
    <n v="2059"/>
    <x v="3"/>
    <n v="5.4428864663899998E-2"/>
    <n v="248.50123856900001"/>
    <n v="5.4428864663899998E-2"/>
    <n v="2370.9118608799899"/>
  </r>
  <r>
    <n v="2069"/>
    <n v="2060"/>
    <x v="3"/>
    <n v="8.5086198257500005E-4"/>
    <n v="41.200570917100002"/>
    <n v="8.5086198257500005E-4"/>
    <n v="37.063399666499897"/>
  </r>
  <r>
    <n v="2070"/>
    <n v="2081"/>
    <x v="3"/>
    <n v="1.13815760223E-2"/>
    <n v="141.42003233400001"/>
    <n v="1.13815760223E-2"/>
    <n v="495.77946826900001"/>
  </r>
  <r>
    <n v="2071"/>
    <n v="2082"/>
    <x v="3"/>
    <n v="1.5442419854E-2"/>
    <n v="292.43278192299903"/>
    <n v="1.5442419854E-2"/>
    <n v="672.66911811700004"/>
  </r>
  <r>
    <n v="2072"/>
    <n v="2083"/>
    <x v="3"/>
    <n v="8.1357620343499996E-4"/>
    <n v="25.0937529304999"/>
    <n v="8.1357620343499996E-4"/>
    <n v="35.439237621399897"/>
  </r>
  <r>
    <n v="2073"/>
    <n v="2084"/>
    <x v="3"/>
    <n v="1.24606121991E-2"/>
    <n v="159.898384964"/>
    <n v="1.24606121991E-2"/>
    <n v="542.78209674300001"/>
  </r>
  <r>
    <n v="2074"/>
    <n v="2085"/>
    <x v="3"/>
    <n v="7.4171849186899994E-2"/>
    <n v="285.77472225600002"/>
    <n v="7.4171849186899994E-2"/>
    <n v="3230.9128271200002"/>
  </r>
  <r>
    <n v="2075"/>
    <n v="5830"/>
    <x v="10"/>
    <n v="3.0483501390100001E-2"/>
    <n v="146.721233269999"/>
    <n v="3.0483501390100001E-2"/>
    <n v="1327.8560095099899"/>
  </r>
  <r>
    <n v="2076"/>
    <n v="2061"/>
    <x v="3"/>
    <n v="6.8659109318700002"/>
    <n v="21686.5691095"/>
    <n v="6.8659109318700002"/>
    <n v="299077.883873999"/>
  </r>
  <r>
    <n v="2077"/>
    <n v="2062"/>
    <x v="3"/>
    <n v="3.4221603163500001E-3"/>
    <n v="49.154200239700003"/>
    <n v="3.4221603163500001E-3"/>
    <n v="149.068707160999"/>
  </r>
  <r>
    <n v="2078"/>
    <n v="2063"/>
    <x v="3"/>
    <n v="0.109817387901"/>
    <n v="383.74994192399902"/>
    <n v="0.109817387901"/>
    <n v="4783.6262824799896"/>
  </r>
  <r>
    <n v="2079"/>
    <n v="2064"/>
    <x v="3"/>
    <n v="1.28240162634E-2"/>
    <n v="236.388223783"/>
    <n v="1.28240162634E-2"/>
    <n v="558.61191321000001"/>
  </r>
  <r>
    <n v="2080"/>
    <n v="2065"/>
    <x v="3"/>
    <n v="1.30126139805E-2"/>
    <n v="96.553283487499897"/>
    <n v="1.30126139805E-2"/>
    <n v="566.82719773700001"/>
  </r>
  <r>
    <n v="2081"/>
    <n v="2066"/>
    <x v="3"/>
    <n v="1.8920192452199999E-3"/>
    <n v="36.892314666700003"/>
    <n v="1.8920192452199999E-3"/>
    <n v="82.416028615499897"/>
  </r>
  <r>
    <n v="2082"/>
    <n v="2067"/>
    <x v="3"/>
    <n v="1.0631226980800001E-2"/>
    <n v="94.008278003900003"/>
    <n v="1.0631226980800001E-2"/>
    <n v="463.09439489800002"/>
  </r>
  <r>
    <n v="2083"/>
    <n v="2068"/>
    <x v="3"/>
    <n v="0.16213216120599999"/>
    <n v="653.46801426399895"/>
    <n v="0.16213216120599999"/>
    <n v="7062.4486920999898"/>
  </r>
  <r>
    <n v="2084"/>
    <n v="2069"/>
    <x v="3"/>
    <n v="0.29227757210900002"/>
    <n v="5305.2049267299899"/>
    <n v="0.29227757210900002"/>
    <n v="12731.560119399899"/>
  </r>
  <r>
    <n v="2085"/>
    <n v="2070"/>
    <x v="3"/>
    <n v="1.9519527222E-3"/>
    <n v="38.8372854176"/>
    <n v="1.9519527222E-3"/>
    <n v="85.026720416700002"/>
  </r>
  <r>
    <n v="2086"/>
    <n v="2071"/>
    <x v="3"/>
    <n v="4.5132654362100002E-3"/>
    <n v="63.603560584500002"/>
    <n v="4.5132654362100002E-3"/>
    <n v="196.59705610200001"/>
  </r>
  <r>
    <n v="2087"/>
    <n v="2086"/>
    <x v="3"/>
    <n v="0.115220234549"/>
    <n v="422.16193963000001"/>
    <n v="0.115220234549"/>
    <n v="5018.9733403500004"/>
  </r>
  <r>
    <n v="2088"/>
    <n v="2087"/>
    <x v="3"/>
    <n v="1.8755052369099998E-2"/>
    <n v="130.02351014300001"/>
    <n v="1.8755052369099998E-2"/>
    <n v="816.96681378000005"/>
  </r>
  <r>
    <n v="2089"/>
    <n v="2088"/>
    <x v="3"/>
    <n v="5.6630274989600002E-3"/>
    <n v="110.821583758"/>
    <n v="5.6630274989600002E-3"/>
    <n v="246.680491404999"/>
  </r>
  <r>
    <n v="2090"/>
    <n v="2089"/>
    <x v="3"/>
    <n v="0.111619879866"/>
    <n v="413.00682121300002"/>
    <n v="0.111619879866"/>
    <n v="4862.14251856999"/>
  </r>
  <r>
    <n v="2091"/>
    <n v="2090"/>
    <x v="3"/>
    <n v="0.100062543324"/>
    <n v="376.09823598600002"/>
    <n v="0.100062543324"/>
    <n v="4358.7069527699896"/>
  </r>
  <r>
    <n v="2092"/>
    <n v="2091"/>
    <x v="3"/>
    <n v="4.6045178153700003E-2"/>
    <n v="195.192043280999"/>
    <n v="4.6045178153700003E-2"/>
    <n v="2005.7199369699899"/>
  </r>
  <r>
    <n v="2093"/>
    <n v="2092"/>
    <x v="3"/>
    <n v="0.654333341038"/>
    <n v="825.10118673199895"/>
    <n v="0.654333341038"/>
    <n v="28502.646323799901"/>
  </r>
  <r>
    <n v="2094"/>
    <n v="2093"/>
    <x v="3"/>
    <n v="1.24952511256E-2"/>
    <n v="148.588425462"/>
    <n v="1.24952511256E-2"/>
    <n v="544.29096151500005"/>
  </r>
  <r>
    <n v="2095"/>
    <n v="2094"/>
    <x v="3"/>
    <n v="2.2186433605899999E-2"/>
    <n v="276.14689638200002"/>
    <n v="2.2186433605899999E-2"/>
    <n v="966.43718299299906"/>
  </r>
  <r>
    <n v="2096"/>
    <n v="2095"/>
    <x v="3"/>
    <n v="0.51496437995300004"/>
    <n v="1681.5972025399899"/>
    <n v="0.51496437995300004"/>
    <n v="22431.758663299901"/>
  </r>
  <r>
    <n v="2097"/>
    <n v="2096"/>
    <x v="3"/>
    <n v="2.42865127387E-3"/>
    <n v="41.278574070700003"/>
    <n v="2.42865127387E-3"/>
    <n v="105.791626264"/>
  </r>
  <r>
    <n v="2098"/>
    <n v="2097"/>
    <x v="3"/>
    <n v="0.110976218022"/>
    <n v="311.36456422999902"/>
    <n v="0.110976218022"/>
    <n v="4834.1047210400002"/>
  </r>
  <r>
    <n v="2099"/>
    <n v="2098"/>
    <x v="3"/>
    <n v="0.39793874779400001"/>
    <n v="1929.27016047999"/>
    <n v="0.39793874779400001"/>
    <n v="17334.142517899902"/>
  </r>
  <r>
    <n v="2100"/>
    <n v="2099"/>
    <x v="3"/>
    <n v="1.0075359325E-2"/>
    <n v="168.64436949200001"/>
    <n v="1.0075359325E-2"/>
    <n v="438.88089701899901"/>
  </r>
  <r>
    <n v="2101"/>
    <n v="2100"/>
    <x v="3"/>
    <n v="1.28114483343E-3"/>
    <n v="39.0759495950999"/>
    <n v="1.28114483343E-3"/>
    <n v="55.806445694200001"/>
  </r>
  <r>
    <n v="2102"/>
    <n v="2101"/>
    <x v="3"/>
    <n v="3.66675864463E-3"/>
    <n v="46.1131629270999"/>
    <n v="3.66675864463E-3"/>
    <n v="159.723367768"/>
  </r>
  <r>
    <n v="2103"/>
    <n v="2102"/>
    <x v="3"/>
    <n v="5.9039268696500002E-2"/>
    <n v="292.28337732400001"/>
    <n v="5.9039268696500002E-2"/>
    <n v="2571.74025729"/>
  </r>
  <r>
    <n v="2104"/>
    <n v="2103"/>
    <x v="3"/>
    <n v="1.05952579664E-2"/>
    <n v="92.726016981800001"/>
    <n v="1.05952579664E-2"/>
    <n v="461.52759081099902"/>
  </r>
  <r>
    <n v="2105"/>
    <n v="2104"/>
    <x v="3"/>
    <n v="9.2856266679699996E-4"/>
    <n v="25.875436216600001"/>
    <n v="9.2856266679699996E-4"/>
    <n v="40.448027900699898"/>
  </r>
  <r>
    <n v="2106"/>
    <n v="2105"/>
    <x v="3"/>
    <n v="5.87707666824E-2"/>
    <n v="274.04763805800002"/>
    <n v="5.87707666824E-2"/>
    <n v="2560.0443563899898"/>
  </r>
  <r>
    <n v="2107"/>
    <n v="2106"/>
    <x v="3"/>
    <n v="0.19578616332099999"/>
    <n v="581.07331229600004"/>
    <n v="0.19578616332099999"/>
    <n v="8528.4111604900008"/>
  </r>
  <r>
    <n v="2108"/>
    <n v="2107"/>
    <x v="3"/>
    <n v="1.2837565892899999E-2"/>
    <n v="158.83171553899899"/>
    <n v="1.2837565892899999E-2"/>
    <n v="559.20213330000001"/>
  </r>
  <r>
    <n v="2109"/>
    <n v="2108"/>
    <x v="3"/>
    <n v="3.7923578411100001E-2"/>
    <n v="242.105239514999"/>
    <n v="3.7923578411100001E-2"/>
    <n v="1651.94446786"/>
  </r>
  <r>
    <n v="2110"/>
    <n v="2109"/>
    <x v="3"/>
    <n v="6.2238370803000001E-2"/>
    <n v="321.54819967299898"/>
    <n v="6.2238370803000001E-2"/>
    <n v="2711.0925879500001"/>
  </r>
  <r>
    <n v="2111"/>
    <n v="2110"/>
    <x v="3"/>
    <n v="4.6597402842400003E-3"/>
    <n v="94.942316150699895"/>
    <n v="4.6597402842400003E-3"/>
    <n v="202.97747502000001"/>
  </r>
  <r>
    <n v="2112"/>
    <n v="2111"/>
    <x v="3"/>
    <n v="2.9969391630100001E-3"/>
    <n v="55.5011063960999"/>
    <n v="2.9969391630100001E-3"/>
    <n v="130.54614776099899"/>
  </r>
  <r>
    <n v="2113"/>
    <n v="2112"/>
    <x v="11"/>
    <n v="6.2173062506000001"/>
    <n v="34348.831757300002"/>
    <n v="6.2173062506000001"/>
    <n v="270824.77696300001"/>
  </r>
  <r>
    <n v="2114"/>
    <n v="2113"/>
    <x v="11"/>
    <n v="4.23835874199"/>
    <n v="2891.7158599200002"/>
    <n v="4.23835874199"/>
    <n v="184622.16831000001"/>
  </r>
  <r>
    <n v="2115"/>
    <n v="2114"/>
    <x v="11"/>
    <n v="5.2670902353600004"/>
    <n v="5056.3441461000002"/>
    <n v="5.2670902353600004"/>
    <n v="229433.532917"/>
  </r>
  <r>
    <n v="2116"/>
    <n v="2127"/>
    <x v="11"/>
    <n v="19.305465589499899"/>
    <n v="7090.6256761200002"/>
    <n v="19.305465589499899"/>
    <n v="840942.71730300004"/>
  </r>
  <r>
    <n v="2117"/>
    <n v="2115"/>
    <x v="11"/>
    <n v="12.018666421600001"/>
    <n v="5104.8705081799899"/>
    <n v="12.018666421600001"/>
    <n v="523531.01518899901"/>
  </r>
  <r>
    <n v="2118"/>
    <n v="2116"/>
    <x v="11"/>
    <n v="14.7644462330999"/>
    <n v="3542.8383818299899"/>
    <n v="14.7644462330999"/>
    <n v="643136.70536300004"/>
  </r>
  <r>
    <n v="2119"/>
    <n v="2117"/>
    <x v="11"/>
    <n v="0.24818902939000001"/>
    <n v="567.88905986500004"/>
    <n v="0.24818902939000001"/>
    <n v="10811.070875400001"/>
  </r>
  <r>
    <n v="2120"/>
    <n v="2118"/>
    <x v="11"/>
    <n v="4.3821080240099997E-3"/>
    <n v="415.66346060400002"/>
    <n v="4.3821080240099997E-3"/>
    <n v="190.883861604999"/>
  </r>
  <r>
    <n v="2121"/>
    <n v="2119"/>
    <x v="11"/>
    <n v="4.6590694339900001E-4"/>
    <n v="73.745941146000007"/>
    <n v="4.6590694339900001E-4"/>
    <n v="20.2948254241999"/>
  </r>
  <r>
    <n v="2122"/>
    <n v="2120"/>
    <x v="11"/>
    <n v="9.2841953143799998E-3"/>
    <n v="198.16317626700001"/>
    <n v="9.2841953143799998E-3"/>
    <n v="404.41792962800002"/>
  </r>
  <r>
    <n v="2123"/>
    <n v="2121"/>
    <x v="11"/>
    <n v="48.308254489299898"/>
    <n v="12377.467748700001"/>
    <n v="48.308254489299898"/>
    <n v="2104299.1483399901"/>
  </r>
  <r>
    <n v="2124"/>
    <n v="2122"/>
    <x v="11"/>
    <n v="1.8303220284799999"/>
    <n v="1155.6235984899899"/>
    <n v="1.8303220284799999"/>
    <n v="79728.508644600006"/>
  </r>
  <r>
    <n v="2125"/>
    <n v="2128"/>
    <x v="11"/>
    <n v="8.8171349299999993E-6"/>
    <n v="5.20376024789"/>
    <n v="8.8171349299999993E-6"/>
    <n v="0.38407287074200003"/>
  </r>
  <r>
    <n v="2126"/>
    <n v="2129"/>
    <x v="11"/>
    <n v="25.323854541700001"/>
    <n v="11060.923200699899"/>
    <n v="25.323854541700001"/>
    <n v="1103102.69140999"/>
  </r>
  <r>
    <n v="2127"/>
    <n v="2130"/>
    <x v="11"/>
    <n v="9.4050435961000005"/>
    <n v="8456.1218942699907"/>
    <n v="9.4050435961000005"/>
    <n v="409682.06031500001"/>
  </r>
  <r>
    <n v="2128"/>
    <n v="2131"/>
    <x v="11"/>
    <n v="1.8811414704299999E-2"/>
    <n v="274.72507134300002"/>
    <n v="1.8811414704299999E-2"/>
    <n v="819.42194692400005"/>
  </r>
  <r>
    <n v="2129"/>
    <n v="5869"/>
    <x v="10"/>
    <n v="1.8193511351399998E-2"/>
    <n v="112.61062186700001"/>
    <n v="1.8193511351399998E-2"/>
    <n v="792.50618401899897"/>
  </r>
  <r>
    <n v="2130"/>
    <n v="2123"/>
    <x v="11"/>
    <n v="6.9660477140900001"/>
    <n v="13727.8020438"/>
    <n v="6.9660477140900001"/>
    <n v="303439.82466300001"/>
  </r>
  <r>
    <n v="2131"/>
    <n v="2124"/>
    <x v="11"/>
    <n v="1.5771155154300001"/>
    <n v="1659.0439402300001"/>
    <n v="1.5771155154300001"/>
    <n v="68698.877055899895"/>
  </r>
  <r>
    <n v="2132"/>
    <n v="2125"/>
    <x v="11"/>
    <n v="0.63442570164800005"/>
    <n v="2313.5107752899899"/>
    <n v="0.63442570164800005"/>
    <n v="27635.473021099901"/>
  </r>
  <r>
    <n v="2133"/>
    <n v="2126"/>
    <x v="11"/>
    <n v="38.0085907035999"/>
    <n v="6507.9417761200002"/>
    <n v="38.0085907035999"/>
    <n v="1655647.5884400001"/>
  </r>
  <r>
    <n v="2134"/>
    <n v="2132"/>
    <x v="11"/>
    <n v="2.6259624862100001E-3"/>
    <n v="47.555433993500003"/>
    <n v="2.6259624862100001E-3"/>
    <n v="114.38646827300001"/>
  </r>
  <r>
    <n v="2135"/>
    <n v="2133"/>
    <x v="11"/>
    <n v="4.5694603156799998"/>
    <n v="16588.367720800001"/>
    <n v="4.5694603156799998"/>
    <n v="199044.895171999"/>
  </r>
  <r>
    <n v="2136"/>
    <n v="2134"/>
    <x v="11"/>
    <n v="2.6325894676500001E-2"/>
    <n v="257.843522393"/>
    <n v="2.6325894676500001E-2"/>
    <n v="1146.7513845799899"/>
  </r>
  <r>
    <n v="2137"/>
    <n v="2135"/>
    <x v="11"/>
    <n v="1.1921664360899999E-2"/>
    <n v="165.557810824"/>
    <n v="1.1921664360899999E-2"/>
    <n v="519.30562287500004"/>
  </r>
  <r>
    <n v="2138"/>
    <n v="2136"/>
    <x v="11"/>
    <n v="6.0011169253499997E-3"/>
    <n v="91.695343762600004"/>
    <n v="6.0011169253499997E-3"/>
    <n v="261.40760762500003"/>
  </r>
  <r>
    <n v="2139"/>
    <n v="2137"/>
    <x v="11"/>
    <n v="9.0824002174800002E-3"/>
    <n v="131.142057088999"/>
    <n v="9.0824002174800002E-3"/>
    <n v="395.62777105499902"/>
  </r>
  <r>
    <n v="2140"/>
    <n v="2138"/>
    <x v="11"/>
    <n v="4.7657703715599999E-2"/>
    <n v="642.032750061"/>
    <n v="4.7657703715599999E-2"/>
    <n v="2075.9612692999899"/>
  </r>
  <r>
    <n v="2141"/>
    <n v="2139"/>
    <x v="11"/>
    <n v="2.36616226433E-2"/>
    <n v="359.33995035300001"/>
    <n v="2.36616226433E-2"/>
    <n v="1030.6961600499901"/>
  </r>
  <r>
    <n v="2142"/>
    <n v="2140"/>
    <x v="11"/>
    <n v="4.2759876608E-2"/>
    <n v="591.87276274400006"/>
    <n v="4.2759876608E-2"/>
    <n v="1862.6127747600001"/>
  </r>
  <r>
    <n v="2143"/>
    <n v="2141"/>
    <x v="11"/>
    <n v="2.2752112117400001E-2"/>
    <n v="319.12731939600002"/>
    <n v="2.2752112117400001E-2"/>
    <n v="991.07803955899897"/>
  </r>
  <r>
    <n v="2144"/>
    <n v="2142"/>
    <x v="11"/>
    <n v="2.4050660851000001E-2"/>
    <n v="339.33575122000002"/>
    <n v="2.4050660851000001E-2"/>
    <n v="1047.6425953600001"/>
  </r>
  <r>
    <n v="2145"/>
    <n v="2143"/>
    <x v="11"/>
    <n v="1.34291216795E-2"/>
    <n v="192.261704721"/>
    <n v="1.34291216795E-2"/>
    <n v="584.97020019299896"/>
  </r>
  <r>
    <n v="2146"/>
    <n v="2144"/>
    <x v="11"/>
    <n v="2.1507258240799999E-2"/>
    <n v="308.54072553499901"/>
    <n v="2.1507258240799999E-2"/>
    <n v="936.85242047199904"/>
  </r>
  <r>
    <n v="2147"/>
    <n v="2145"/>
    <x v="11"/>
    <n v="1.0735076268699999E-2"/>
    <n v="150.84349184499899"/>
    <n v="1.0735076268699999E-2"/>
    <n v="467.61805132500001"/>
  </r>
  <r>
    <n v="2148"/>
    <n v="2146"/>
    <x v="11"/>
    <n v="8.6058897326699996E-3"/>
    <n v="122.881930023999"/>
    <n v="8.6058897326699996E-3"/>
    <n v="374.87105694199897"/>
  </r>
  <r>
    <n v="2149"/>
    <n v="2147"/>
    <x v="11"/>
    <n v="2.95259841239E-2"/>
    <n v="398.577927047"/>
    <n v="2.95259841239E-2"/>
    <n v="1286.1467239999899"/>
  </r>
  <r>
    <n v="2150"/>
    <n v="2148"/>
    <x v="11"/>
    <n v="1.03593489656E-2"/>
    <n v="148.61395048399899"/>
    <n v="1.03593489656E-2"/>
    <n v="451.25143594799903"/>
  </r>
  <r>
    <n v="2151"/>
    <n v="2149"/>
    <x v="11"/>
    <n v="2.6622456045499999E-2"/>
    <n v="370.49087963400001"/>
    <n v="2.6622456045499999E-2"/>
    <n v="1159.6695469399899"/>
  </r>
  <r>
    <n v="2152"/>
    <n v="2150"/>
    <x v="11"/>
    <n v="1.9236785320500001E-2"/>
    <n v="251.49170599499899"/>
    <n v="1.9236785320500001E-2"/>
    <n v="837.95101743999896"/>
  </r>
  <r>
    <n v="2153"/>
    <n v="2151"/>
    <x v="11"/>
    <n v="3.6036738795700001E-3"/>
    <n v="59.151132104699897"/>
    <n v="3.6036738795700001E-3"/>
    <n v="156.975406249999"/>
  </r>
  <r>
    <n v="2154"/>
    <n v="2152"/>
    <x v="11"/>
    <n v="3.1208474635299999E-3"/>
    <n v="52.279568365800003"/>
    <n v="3.1208474635299999E-3"/>
    <n v="135.94357177699899"/>
  </r>
  <r>
    <n v="2155"/>
    <n v="2153"/>
    <x v="11"/>
    <n v="1.7262892318399999E-2"/>
    <n v="234.883557394999"/>
    <n v="1.7262892318399999E-2"/>
    <n v="751.96858125899905"/>
  </r>
  <r>
    <n v="2156"/>
    <n v="2154"/>
    <x v="11"/>
    <n v="2.5436973034399998E-3"/>
    <n v="45.887674601000001"/>
    <n v="2.5436973034399998E-3"/>
    <n v="110.803011280999"/>
  </r>
  <r>
    <n v="2157"/>
    <n v="2155"/>
    <x v="11"/>
    <n v="3.4826434011200003E-2"/>
    <n v="471.96330243199901"/>
    <n v="3.4826434011200003E-2"/>
    <n v="1517.0333976700001"/>
  </r>
  <r>
    <n v="2158"/>
    <n v="2156"/>
    <x v="11"/>
    <n v="4.4936434615800002E-3"/>
    <n v="71.898777404599898"/>
    <n v="4.4936434615800002E-3"/>
    <n v="195.74232608099899"/>
  </r>
  <r>
    <n v="2159"/>
    <n v="2157"/>
    <x v="11"/>
    <n v="8.1377495341100007E-3"/>
    <n v="119.247137624999"/>
    <n v="8.1377495341100007E-3"/>
    <n v="354.47895177499902"/>
  </r>
  <r>
    <n v="2160"/>
    <n v="2158"/>
    <x v="11"/>
    <n v="4.6630035275300004E-3"/>
    <n v="74.244140597699896"/>
    <n v="4.6630035275300004E-3"/>
    <n v="203.11962130699899"/>
  </r>
  <r>
    <n v="2161"/>
    <n v="2159"/>
    <x v="11"/>
    <n v="4.8986290050299997E-3"/>
    <n v="75.461777129400005"/>
    <n v="4.8986290050299997E-3"/>
    <n v="213.38342586900001"/>
  </r>
  <r>
    <n v="2162"/>
    <n v="2160"/>
    <x v="11"/>
    <n v="6.4113162772699997E-3"/>
    <n v="98.503663001000007"/>
    <n v="6.4113162772699997E-3"/>
    <n v="279.27581984800003"/>
  </r>
  <r>
    <n v="2163"/>
    <n v="2161"/>
    <x v="11"/>
    <n v="5.8555005666599998E-3"/>
    <n v="94.698610096400003"/>
    <n v="5.8555005666599998E-3"/>
    <n v="255.064584427"/>
  </r>
  <r>
    <n v="2164"/>
    <n v="2162"/>
    <x v="11"/>
    <n v="7.9467151573100001E-3"/>
    <n v="119.999103765"/>
    <n v="7.9467151573100001E-3"/>
    <n v="346.157527711"/>
  </r>
  <r>
    <n v="2165"/>
    <n v="2163"/>
    <x v="11"/>
    <n v="3.08443897705E-2"/>
    <n v="419.21220657399903"/>
    <n v="3.08443897705E-2"/>
    <n v="1343.57624405"/>
  </r>
  <r>
    <n v="2166"/>
    <n v="2164"/>
    <x v="11"/>
    <n v="2.2182664384799999E-2"/>
    <n v="301.89744150699897"/>
    <n v="2.2182664384799999E-2"/>
    <n v="966.27299531999904"/>
  </r>
  <r>
    <n v="2167"/>
    <n v="2165"/>
    <x v="11"/>
    <n v="9.5989281286899993E-3"/>
    <n v="135.035543144"/>
    <n v="9.5989281286899993E-3"/>
    <n v="418.12763670800001"/>
  </r>
  <r>
    <n v="2168"/>
    <n v="2166"/>
    <x v="11"/>
    <n v="1.09337750224E-2"/>
    <n v="156.25799104800001"/>
    <n v="1.09337750224E-2"/>
    <n v="476.27333508700002"/>
  </r>
  <r>
    <n v="2169"/>
    <n v="2167"/>
    <x v="11"/>
    <n v="3.2654643448899998E-2"/>
    <n v="304.51430638499897"/>
    <n v="3.2654643448899998E-2"/>
    <n v="1422.4305784400001"/>
  </r>
  <r>
    <n v="2170"/>
    <n v="2168"/>
    <x v="11"/>
    <n v="9.1164873567600002E-2"/>
    <n v="315.16251259500001"/>
    <n v="9.1164873567600002E-2"/>
    <n v="3971.12600763"/>
  </r>
  <r>
    <n v="2171"/>
    <n v="2169"/>
    <x v="11"/>
    <n v="9.5455832703099999E-2"/>
    <n v="389.28227451499902"/>
    <n v="9.5455832703099999E-2"/>
    <n v="4158.0394400200003"/>
  </r>
  <r>
    <n v="2172"/>
    <n v="2170"/>
    <x v="11"/>
    <n v="2.34992673738E-3"/>
    <n v="45.755140779400001"/>
    <n v="2.34992673738E-3"/>
    <n v="102.362399289999"/>
  </r>
  <r>
    <n v="2173"/>
    <n v="2171"/>
    <x v="11"/>
    <n v="1.3900809305799999E-3"/>
    <n v="33.365419362799898"/>
    <n v="1.3900809305799999E-3"/>
    <n v="60.551683165500002"/>
  </r>
  <r>
    <n v="2174"/>
    <n v="2172"/>
    <x v="11"/>
    <n v="5.9044099869500002E-2"/>
    <n v="252.168041651999"/>
    <n v="5.9044099869500002E-2"/>
    <n v="2571.9507024099898"/>
  </r>
  <r>
    <n v="2175"/>
    <n v="2173"/>
    <x v="11"/>
    <n v="4.0665827391199998E-2"/>
    <n v="200.198539990999"/>
    <n v="4.0665827391199998E-2"/>
    <n v="1771.39635604"/>
  </r>
  <r>
    <n v="2176"/>
    <n v="2174"/>
    <x v="11"/>
    <n v="0.13724635470400001"/>
    <n v="478.755952648"/>
    <n v="0.13724635470400001"/>
    <n v="5978.4272969100002"/>
  </r>
  <r>
    <n v="2177"/>
    <n v="2175"/>
    <x v="11"/>
    <n v="4.6633146316499997E-3"/>
    <n v="84.028395249100001"/>
    <n v="4.6633146316499997E-3"/>
    <n v="203.133172747"/>
  </r>
  <r>
    <n v="2178"/>
    <n v="2176"/>
    <x v="11"/>
    <n v="5.2743514945400001E-3"/>
    <n v="60.7677842854999"/>
    <n v="5.2743514945400001E-3"/>
    <n v="229.74983210400001"/>
  </r>
  <r>
    <n v="2179"/>
    <n v="2177"/>
    <x v="11"/>
    <n v="0.15716879929899999"/>
    <n v="384.59150856700001"/>
    <n v="0.15716879929899999"/>
    <n v="6846.2455124600001"/>
  </r>
  <r>
    <n v="2180"/>
    <n v="2178"/>
    <x v="11"/>
    <n v="5.64784358655E-3"/>
    <n v="84.279097588400006"/>
    <n v="5.64784358655E-3"/>
    <n v="246.019082217999"/>
  </r>
  <r>
    <n v="2181"/>
    <n v="2179"/>
    <x v="11"/>
    <n v="2.4949725720299999E-2"/>
    <n v="151.804981279999"/>
    <n v="2.4949725720299999E-2"/>
    <n v="1086.80570499999"/>
  </r>
  <r>
    <n v="2182"/>
    <n v="5890"/>
    <x v="10"/>
    <n v="4.8783398196500004E-3"/>
    <n v="67.334349646899895"/>
    <n v="4.8783398196500004E-3"/>
    <n v="212.499632544999"/>
  </r>
  <r>
    <n v="2183"/>
    <n v="2180"/>
    <x v="11"/>
    <n v="9.0278279715899995E-2"/>
    <n v="302.35840981000001"/>
    <n v="9.0278279715899995E-2"/>
    <n v="3932.5061343399898"/>
  </r>
  <r>
    <n v="2184"/>
    <n v="2181"/>
    <x v="11"/>
    <n v="0.10402022726"/>
    <n v="349.40830853699902"/>
    <n v="0.10402022726"/>
    <n v="4531.1029749099898"/>
  </r>
  <r>
    <n v="2185"/>
    <n v="2182"/>
    <x v="11"/>
    <n v="8.1987270204600003E-4"/>
    <n v="28.724524408800001"/>
    <n v="8.1987270204600003E-4"/>
    <n v="35.7135119946999"/>
  </r>
  <r>
    <n v="2186"/>
    <n v="2183"/>
    <x v="11"/>
    <n v="2.2861668180800001E-3"/>
    <n v="40.011713257899899"/>
    <n v="2.2861668180800001E-3"/>
    <n v="99.585028249700002"/>
  </r>
  <r>
    <n v="2187"/>
    <n v="2184"/>
    <x v="11"/>
    <n v="8.7626036962999993E-3"/>
    <n v="82.906492407200005"/>
    <n v="8.7626036962999993E-3"/>
    <n v="381.69749026699901"/>
  </r>
  <r>
    <n v="2188"/>
    <n v="2185"/>
    <x v="11"/>
    <n v="0.103416014106"/>
    <n v="338.82134309999901"/>
    <n v="0.103416014106"/>
    <n v="4504.7835550700001"/>
  </r>
  <r>
    <n v="2189"/>
    <n v="2186"/>
    <x v="11"/>
    <n v="9.5331594420399998E-2"/>
    <n v="316.09100239299897"/>
    <n v="9.5331594420399998E-2"/>
    <n v="4152.6276422000001"/>
  </r>
  <r>
    <n v="2190"/>
    <n v="2187"/>
    <x v="11"/>
    <n v="1.0618069823200001E-3"/>
    <n v="33.184130118299898"/>
    <n v="1.0618069823200001E-3"/>
    <n v="46.252127132699897"/>
  </r>
  <r>
    <n v="2191"/>
    <n v="2188"/>
    <x v="11"/>
    <n v="0.10267074173100001"/>
    <n v="361.41945773600003"/>
    <n v="0.10267074173100001"/>
    <n v="4472.3196202400004"/>
  </r>
  <r>
    <n v="2192"/>
    <n v="2189"/>
    <x v="11"/>
    <n v="2.5225519677E-3"/>
    <n v="44.718185799399897"/>
    <n v="2.5225519677E-3"/>
    <n v="109.88192417"/>
  </r>
  <r>
    <n v="2193"/>
    <n v="2190"/>
    <x v="11"/>
    <n v="4.0096817740499996E-3"/>
    <n v="52.8821711931"/>
    <n v="4.0096817740499996E-3"/>
    <n v="174.66103949500001"/>
  </r>
  <r>
    <n v="2194"/>
    <n v="2191"/>
    <x v="11"/>
    <n v="0.1389524194"/>
    <n v="422.07107449400002"/>
    <n v="0.1389524194"/>
    <n v="6052.7431776200001"/>
  </r>
  <r>
    <n v="2195"/>
    <n v="2192"/>
    <x v="11"/>
    <n v="2.08113714168E-3"/>
    <n v="41.817719002600001"/>
    <n v="2.08113714168E-3"/>
    <n v="90.653971299299897"/>
  </r>
  <r>
    <n v="2196"/>
    <n v="2193"/>
    <x v="11"/>
    <n v="4.6203987092399996E-3"/>
    <n v="60.990520133399897"/>
    <n v="4.6203987092399996E-3"/>
    <n v="201.263762657"/>
  </r>
  <r>
    <n v="2197"/>
    <n v="2194"/>
    <x v="11"/>
    <n v="0.13336240957000001"/>
    <n v="443.75727355700002"/>
    <n v="0.13336240957000001"/>
    <n v="5809.2433239900001"/>
  </r>
  <r>
    <n v="2198"/>
    <n v="2195"/>
    <x v="11"/>
    <n v="6.3679480274600004E-3"/>
    <n v="69.846876555600005"/>
    <n v="6.3679480274600004E-3"/>
    <n v="277.386706554"/>
  </r>
  <r>
    <n v="2199"/>
    <n v="2196"/>
    <x v="11"/>
    <n v="9.4399385046800002E-4"/>
    <n v="29.124790312999899"/>
    <n v="9.4399385046800002E-4"/>
    <n v="41.120207629200003"/>
  </r>
  <r>
    <n v="2200"/>
    <n v="2197"/>
    <x v="11"/>
    <n v="4.8198441583400002E-3"/>
    <n v="60.506826593699898"/>
    <n v="4.8198441583400002E-3"/>
    <n v="209.95157165200001"/>
  </r>
  <r>
    <n v="2201"/>
    <n v="2198"/>
    <x v="11"/>
    <n v="8.4641110588400001E-2"/>
    <n v="334.14389867599903"/>
    <n v="8.4641110588400001E-2"/>
    <n v="3686.9520296599899"/>
  </r>
  <r>
    <n v="2202"/>
    <n v="2199"/>
    <x v="11"/>
    <n v="1.67060545497E-3"/>
    <n v="35.100792481500001"/>
    <n v="1.67060545497E-3"/>
    <n v="72.771282589099897"/>
  </r>
  <r>
    <n v="2203"/>
    <n v="2200"/>
    <x v="11"/>
    <n v="7.4330014454900006E-2"/>
    <n v="267.96313350000003"/>
    <n v="7.4330014454900006E-2"/>
    <n v="3237.8024784200002"/>
  </r>
  <r>
    <n v="2204"/>
    <n v="2201"/>
    <x v="11"/>
    <n v="0.13150354291899999"/>
    <n v="346.31833655000003"/>
    <n v="0.13150354291899999"/>
    <n v="5728.2714162299899"/>
  </r>
  <r>
    <n v="2205"/>
    <n v="2202"/>
    <x v="11"/>
    <n v="5.75005980719E-2"/>
    <n v="240.400480888"/>
    <n v="5.75005980719E-2"/>
    <n v="2504.7160334499899"/>
  </r>
  <r>
    <n v="2206"/>
    <n v="2203"/>
    <x v="11"/>
    <n v="0.106599576476"/>
    <n v="317.93847689400002"/>
    <n v="0.106599576476"/>
    <n v="4643.4589768400001"/>
  </r>
  <r>
    <n v="2207"/>
    <n v="2204"/>
    <x v="11"/>
    <n v="0.12122169092"/>
    <n v="333.84074445499903"/>
    <n v="0.12122169092"/>
    <n v="5280.3957351600002"/>
  </r>
  <r>
    <n v="2208"/>
    <n v="2205"/>
    <x v="11"/>
    <n v="4.5826343359E-3"/>
    <n v="56.600945994100002"/>
    <n v="4.5826343359E-3"/>
    <n v="199.61875320799899"/>
  </r>
  <r>
    <n v="2209"/>
    <n v="2206"/>
    <x v="11"/>
    <n v="9.5327518973299996E-2"/>
    <n v="334.46957794100001"/>
    <n v="9.5327518973299996E-2"/>
    <n v="4152.4501161600001"/>
  </r>
  <r>
    <n v="2210"/>
    <n v="2207"/>
    <x v="11"/>
    <n v="2.62658890076E-3"/>
    <n v="44.933567410800002"/>
    <n v="2.62658890076E-3"/>
    <n v="114.41375483900001"/>
  </r>
  <r>
    <n v="2211"/>
    <n v="2208"/>
    <x v="11"/>
    <n v="7.0625944927699996E-2"/>
    <n v="295.55044519099903"/>
    <n v="7.0625944927699996E-2"/>
    <n v="3076.45385532"/>
  </r>
  <r>
    <n v="2212"/>
    <n v="2209"/>
    <x v="11"/>
    <n v="6.03749896971E-2"/>
    <n v="273.84868691700001"/>
    <n v="6.03749896971E-2"/>
    <n v="2629.9240314499898"/>
  </r>
  <r>
    <n v="2213"/>
    <n v="2210"/>
    <x v="11"/>
    <n v="4.1382398454500001E-2"/>
    <n v="177.40873932900001"/>
    <n v="4.1382398454500001E-2"/>
    <n v="1802.6100662700001"/>
  </r>
  <r>
    <n v="2214"/>
    <n v="2211"/>
    <x v="11"/>
    <n v="0.11006637745099999"/>
    <n v="316.97088836400002"/>
    <n v="0.11006637745099999"/>
    <n v="4794.4722243799897"/>
  </r>
  <r>
    <n v="2215"/>
    <n v="2212"/>
    <x v="11"/>
    <n v="6.7757543037900006E-2"/>
    <n v="255.977758356999"/>
    <n v="6.7757543037900006E-2"/>
    <n v="2951.5067688899899"/>
  </r>
  <r>
    <n v="2216"/>
    <n v="2213"/>
    <x v="11"/>
    <n v="3.2178795337899999E-3"/>
    <n v="47.402010732100003"/>
    <n v="3.2178795337899999E-3"/>
    <n v="140.17027177899899"/>
  </r>
  <r>
    <n v="2217"/>
    <n v="2214"/>
    <x v="11"/>
    <n v="0.10811142406"/>
    <n v="335.55435818799901"/>
    <n v="0.10811142406"/>
    <n v="4709.3147946099898"/>
  </r>
  <r>
    <n v="2218"/>
    <n v="2215"/>
    <x v="11"/>
    <n v="2.2347683308599998E-3"/>
    <n v="39.9403486159"/>
    <n v="2.2347683308599998E-3"/>
    <n v="97.346119189299898"/>
  </r>
  <r>
    <n v="2219"/>
    <n v="2216"/>
    <x v="11"/>
    <n v="0.590388933078"/>
    <n v="724.52052304400002"/>
    <n v="0.590388933078"/>
    <n v="25717.2390549999"/>
  </r>
  <r>
    <n v="2220"/>
    <n v="2217"/>
    <x v="11"/>
    <n v="0.22816835302899999"/>
    <n v="452.46932784900002"/>
    <n v="0.22816835302899999"/>
    <n v="9938.9737012400001"/>
  </r>
  <r>
    <n v="2221"/>
    <n v="2218"/>
    <x v="11"/>
    <n v="6.5459005087400005E-2"/>
    <n v="1134.1754605900001"/>
    <n v="6.5459005087400005E-2"/>
    <n v="2851.38285773999"/>
  </r>
  <r>
    <n v="2222"/>
    <n v="2219"/>
    <x v="11"/>
    <n v="1.8332698164700002E-2"/>
    <n v="332.59242030799902"/>
    <n v="1.8332698164700002E-2"/>
    <n v="798.56913779299896"/>
  </r>
  <r>
    <n v="2223"/>
    <n v="2220"/>
    <x v="11"/>
    <n v="9.7755414089999992E-3"/>
    <n v="230.692797861"/>
    <n v="9.7755414089999992E-3"/>
    <n v="425.82088018100001"/>
  </r>
  <r>
    <n v="2224"/>
    <n v="2221"/>
    <x v="11"/>
    <n v="4.2390669452100003"/>
    <n v="7462.8329018599898"/>
    <n v="4.2390669452100003"/>
    <n v="184653.017518999"/>
  </r>
  <r>
    <n v="2225"/>
    <n v="2222"/>
    <x v="11"/>
    <n v="2.1357229685499999E-2"/>
    <n v="308.03766979599902"/>
    <n v="2.1357229685499999E-2"/>
    <n v="930.31720400899906"/>
  </r>
  <r>
    <n v="2226"/>
    <n v="2223"/>
    <x v="11"/>
    <n v="1.24138708804E-2"/>
    <n v="186.185346823999"/>
    <n v="1.24138708804E-2"/>
    <n v="540.74605272999895"/>
  </r>
  <r>
    <n v="2227"/>
    <n v="2224"/>
    <x v="11"/>
    <n v="1.35477433546E-2"/>
    <n v="201.022608413999"/>
    <n v="1.35477433546E-2"/>
    <n v="590.13734020000004"/>
  </r>
  <r>
    <n v="2228"/>
    <n v="2228"/>
    <x v="11"/>
    <n v="2.0497762659399998"/>
    <n v="4239.3987019300002"/>
    <n v="2.0497762659399998"/>
    <n v="89287.896993200004"/>
  </r>
  <r>
    <n v="2229"/>
    <n v="2261"/>
    <x v="11"/>
    <n v="2.2853310145899999E-2"/>
    <n v="315.95300122999902"/>
    <n v="2.2853310145899999E-2"/>
    <n v="995.48620765400005"/>
  </r>
  <r>
    <n v="2230"/>
    <n v="2262"/>
    <x v="11"/>
    <n v="2.3054100778899999E-3"/>
    <n v="40.113013580599898"/>
    <n v="2.3054100778899999E-3"/>
    <n v="100.423261353"/>
  </r>
  <r>
    <n v="2231"/>
    <n v="2263"/>
    <x v="11"/>
    <n v="9.6440945099699991E-3"/>
    <n v="147.25464968200001"/>
    <n v="9.6440945099699991E-3"/>
    <n v="420.09507662099901"/>
  </r>
  <r>
    <n v="2232"/>
    <n v="2225"/>
    <x v="11"/>
    <n v="5.9301368192900004"/>
    <n v="27558.3080109"/>
    <n v="5.9301368192900004"/>
    <n v="258315.72657900001"/>
  </r>
  <r>
    <n v="2233"/>
    <n v="2226"/>
    <x v="11"/>
    <n v="7.5480723535399996E-3"/>
    <n v="118.387222033"/>
    <n v="7.5480723535399996E-3"/>
    <n v="328.79271664599901"/>
  </r>
  <r>
    <n v="2234"/>
    <n v="2227"/>
    <x v="11"/>
    <n v="1.1915772154800001E-2"/>
    <n v="174.58669022999899"/>
    <n v="1.1915772154800001E-2"/>
    <n v="519.04895851100002"/>
  </r>
  <r>
    <n v="2235"/>
    <n v="2258"/>
    <x v="11"/>
    <n v="9.7718158700599994E-3"/>
    <n v="145.507512622999"/>
    <n v="9.7718158700599994E-3"/>
    <n v="425.65859620499901"/>
  </r>
  <r>
    <n v="2236"/>
    <n v="2259"/>
    <x v="11"/>
    <n v="2.1723612290899998E-2"/>
    <n v="263.58211594800002"/>
    <n v="2.1723612290899998E-2"/>
    <n v="946.27676614200004"/>
  </r>
  <r>
    <n v="2237"/>
    <n v="2260"/>
    <x v="11"/>
    <n v="6.3526433407199998E-3"/>
    <n v="86.061305429599898"/>
    <n v="6.3526433407199998E-3"/>
    <n v="276.72003706399897"/>
  </r>
  <r>
    <n v="2238"/>
    <n v="2229"/>
    <x v="11"/>
    <n v="2.6613839459699999"/>
    <n v="4493.9751413800004"/>
    <n v="2.6613839459699999"/>
    <n v="115929.42096499899"/>
  </r>
  <r>
    <n v="2239"/>
    <n v="2230"/>
    <x v="11"/>
    <n v="1.45804674853E-2"/>
    <n v="211.49548245400001"/>
    <n v="1.45804674853E-2"/>
    <n v="635.12262392100001"/>
  </r>
  <r>
    <n v="2240"/>
    <n v="2231"/>
    <x v="11"/>
    <n v="3.8559751624100001E-3"/>
    <n v="68.795344445500007"/>
    <n v="3.8559751624100001E-3"/>
    <n v="167.96560609599899"/>
  </r>
  <r>
    <n v="2241"/>
    <n v="2232"/>
    <x v="11"/>
    <n v="1.27240815131E-2"/>
    <n v="189.350997836"/>
    <n v="1.27240815131E-2"/>
    <n v="554.25877377200004"/>
  </r>
  <r>
    <n v="2242"/>
    <n v="2233"/>
    <x v="11"/>
    <n v="8.6228808092300002E-3"/>
    <n v="133.601972324999"/>
    <n v="8.6228808092300002E-3"/>
    <n v="375.61118562899901"/>
  </r>
  <r>
    <n v="2243"/>
    <n v="2234"/>
    <x v="11"/>
    <n v="4.6332873773800003E-3"/>
    <n v="78.286201938600001"/>
    <n v="4.6332873773800003E-3"/>
    <n v="201.82519107100001"/>
  </r>
  <r>
    <n v="2244"/>
    <n v="2235"/>
    <x v="11"/>
    <n v="1.1555508736500001E-2"/>
    <n v="168.673949206"/>
    <n v="1.1555508736500001E-2"/>
    <n v="503.35594778400002"/>
  </r>
  <r>
    <n v="2245"/>
    <n v="2236"/>
    <x v="11"/>
    <n v="2.10857443375E-2"/>
    <n v="289.88924014899902"/>
    <n v="2.10857443375E-2"/>
    <n v="918.49134954500005"/>
  </r>
  <r>
    <n v="2246"/>
    <n v="2237"/>
    <x v="11"/>
    <n v="8.9131040004200007E-3"/>
    <n v="134.08247055800001"/>
    <n v="8.9131040004200007E-3"/>
    <n v="388.25325731999902"/>
  </r>
  <r>
    <n v="2247"/>
    <n v="2238"/>
    <x v="11"/>
    <n v="2.1628910057399999E-2"/>
    <n v="315.85038397300002"/>
    <n v="2.1628910057399999E-2"/>
    <n v="942.15155310299895"/>
  </r>
  <r>
    <n v="2248"/>
    <n v="2239"/>
    <x v="11"/>
    <n v="3.5298383043400001E-2"/>
    <n v="420.24032159199902"/>
    <n v="3.5298383043400001E-2"/>
    <n v="1537.5914150999899"/>
  </r>
  <r>
    <n v="2249"/>
    <n v="2240"/>
    <x v="11"/>
    <n v="1.3554295300299999E-2"/>
    <n v="163.50250489499899"/>
    <n v="1.3554295300299999E-2"/>
    <n v="590.42274134499905"/>
  </r>
  <r>
    <n v="2250"/>
    <n v="2241"/>
    <x v="11"/>
    <n v="1.5079841615100001E-2"/>
    <n v="182.37416358900001"/>
    <n v="1.5079841615100001E-2"/>
    <n v="656.87527347299897"/>
  </r>
  <r>
    <n v="2251"/>
    <n v="2242"/>
    <x v="11"/>
    <n v="9.7966590316100003E-3"/>
    <n v="126.71224426400001"/>
    <n v="9.7966590316100003E-3"/>
    <n v="426.74076077000001"/>
  </r>
  <r>
    <n v="2252"/>
    <n v="2243"/>
    <x v="11"/>
    <n v="7.87890055627E-3"/>
    <n v="102.943881185999"/>
    <n v="7.87890055627E-3"/>
    <n v="343.203535708"/>
  </r>
  <r>
    <n v="2253"/>
    <n v="2244"/>
    <x v="11"/>
    <n v="5.3109044963699998E-3"/>
    <n v="74.691143534399899"/>
    <n v="5.3109044963699998E-3"/>
    <n v="231.342074491999"/>
  </r>
  <r>
    <n v="2254"/>
    <n v="2245"/>
    <x v="11"/>
    <n v="1.23819911686E-2"/>
    <n v="153.046141925999"/>
    <n v="1.23819911686E-2"/>
    <n v="539.35737794600004"/>
  </r>
  <r>
    <n v="2255"/>
    <n v="2246"/>
    <x v="11"/>
    <n v="1.1912585653099999E-2"/>
    <n v="178.50138660100001"/>
    <n v="1.1912585653099999E-2"/>
    <n v="518.91015510499903"/>
  </r>
  <r>
    <n v="2256"/>
    <n v="2247"/>
    <x v="11"/>
    <n v="1.11032911192E-2"/>
    <n v="137.728676317999"/>
    <n v="1.11032911192E-2"/>
    <n v="483.65742683399901"/>
  </r>
  <r>
    <n v="2257"/>
    <n v="2248"/>
    <x v="11"/>
    <n v="7.8904570394200003E-3"/>
    <n v="105.61349524000001"/>
    <n v="7.8904570394200003E-3"/>
    <n v="343.70693385200002"/>
  </r>
  <r>
    <n v="2258"/>
    <n v="2249"/>
    <x v="11"/>
    <n v="2.5921084513899999E-2"/>
    <n v="374.12966935200001"/>
    <n v="2.5921084513899999E-2"/>
    <n v="1129.11792504"/>
  </r>
  <r>
    <n v="2259"/>
    <n v="2250"/>
    <x v="11"/>
    <n v="1.7279993650199998E-2"/>
    <n v="254.124639567"/>
    <n v="1.7279993650199998E-2"/>
    <n v="752.71351283700005"/>
  </r>
  <r>
    <n v="2260"/>
    <n v="2251"/>
    <x v="11"/>
    <n v="3.3595353443899999E-3"/>
    <n v="61.068110237699898"/>
    <n v="3.3595353443899999E-3"/>
    <n v="146.340774186"/>
  </r>
  <r>
    <n v="2261"/>
    <n v="2252"/>
    <x v="11"/>
    <n v="1.1520222082100001E-2"/>
    <n v="176.706074341"/>
    <n v="1.1520222082100001E-2"/>
    <n v="501.81886644899902"/>
  </r>
  <r>
    <n v="2262"/>
    <n v="2253"/>
    <x v="11"/>
    <n v="7.8049420654299996E-3"/>
    <n v="122.533386657999"/>
    <n v="7.8049420654299996E-3"/>
    <n v="339.98191655699901"/>
  </r>
  <r>
    <n v="2263"/>
    <n v="2254"/>
    <x v="11"/>
    <n v="3.1143795958599998E-3"/>
    <n v="57.622552139900002"/>
    <n v="3.1143795958599998E-3"/>
    <n v="135.661832554"/>
  </r>
  <r>
    <n v="2264"/>
    <n v="2255"/>
    <x v="11"/>
    <n v="1.05858158432E-2"/>
    <n v="156.046650048"/>
    <n v="1.05858158432E-2"/>
    <n v="461.11629348299903"/>
  </r>
  <r>
    <n v="2265"/>
    <n v="2256"/>
    <x v="11"/>
    <n v="1.16599789731E-2"/>
    <n v="176.80615868000001"/>
    <n v="1.16599789731E-2"/>
    <n v="507.90665235699902"/>
  </r>
  <r>
    <n v="2266"/>
    <n v="2257"/>
    <x v="11"/>
    <n v="8.2705390777999994E-3"/>
    <n v="124.818300695999"/>
    <n v="8.2705390777999994E-3"/>
    <n v="360.26324107800002"/>
  </r>
  <r>
    <n v="2267"/>
    <n v="2264"/>
    <x v="11"/>
    <n v="4.2090731782899998E-3"/>
    <n v="72.0598897916"/>
    <n v="4.2090731782899998E-3"/>
    <n v="183.346494376999"/>
  </r>
  <r>
    <n v="2268"/>
    <n v="2265"/>
    <x v="11"/>
    <n v="9.9410831036399992E-3"/>
    <n v="152.148683570999"/>
    <n v="9.9410831036399992E-3"/>
    <n v="433.03184809300001"/>
  </r>
  <r>
    <n v="2269"/>
    <n v="2266"/>
    <x v="11"/>
    <n v="1.1588034385300001E-2"/>
    <n v="176.23630931700001"/>
    <n v="1.1588034385300001E-2"/>
    <n v="504.77275899400001"/>
  </r>
  <r>
    <n v="2270"/>
    <n v="2267"/>
    <x v="11"/>
    <n v="2.7315488890399999E-3"/>
    <n v="51.209508750200001"/>
    <n v="2.7315488890399999E-3"/>
    <n v="118.985793665"/>
  </r>
  <r>
    <n v="2271"/>
    <n v="2268"/>
    <x v="11"/>
    <n v="4.9741224878800004E-3"/>
    <n v="78.937096580900004"/>
    <n v="4.9741224878800004E-3"/>
    <n v="216.67190881900001"/>
  </r>
  <r>
    <n v="2272"/>
    <n v="2269"/>
    <x v="11"/>
    <n v="7.8006094574700003E-3"/>
    <n v="121.955392027"/>
    <n v="7.8006094574700003E-3"/>
    <n v="339.79318888099903"/>
  </r>
  <r>
    <n v="2273"/>
    <n v="2270"/>
    <x v="11"/>
    <n v="1.7621842266300002E-2"/>
    <n v="267.548042065"/>
    <n v="1.7621842266300002E-2"/>
    <n v="767.60437869400005"/>
  </r>
  <r>
    <n v="2274"/>
    <n v="2271"/>
    <x v="11"/>
    <n v="1.45294087724E-2"/>
    <n v="216.48091699700001"/>
    <n v="1.45294087724E-2"/>
    <n v="632.89851474700004"/>
  </r>
  <r>
    <n v="2275"/>
    <n v="2272"/>
    <x v="11"/>
    <n v="4.5591239911899999E-3"/>
    <n v="75.301947406699895"/>
    <n v="4.5591239911899999E-3"/>
    <n v="198.594646791"/>
  </r>
  <r>
    <n v="2276"/>
    <n v="2273"/>
    <x v="11"/>
    <n v="1.31703189358E-2"/>
    <n v="196.383373065999"/>
    <n v="1.31703189358E-2"/>
    <n v="573.69679826000004"/>
  </r>
  <r>
    <n v="2277"/>
    <n v="2274"/>
    <x v="11"/>
    <n v="8.4112206469700006E-3"/>
    <n v="129.723207954"/>
    <n v="8.4112206469700006E-3"/>
    <n v="366.39130602300003"/>
  </r>
  <r>
    <n v="2278"/>
    <n v="2275"/>
    <x v="11"/>
    <n v="1.03837454769E-2"/>
    <n v="155.22797352500001"/>
    <n v="1.03837454769E-2"/>
    <n v="452.31414385400001"/>
  </r>
  <r>
    <n v="2279"/>
    <n v="2276"/>
    <x v="11"/>
    <n v="5.7640351835700002E-3"/>
    <n v="89.557221754400004"/>
    <n v="5.7640351835700002E-3"/>
    <n v="251.080368362999"/>
  </r>
  <r>
    <n v="2280"/>
    <n v="2277"/>
    <x v="11"/>
    <n v="8.7800058346099996E-3"/>
    <n v="135.762531620999"/>
    <n v="8.7800058346099996E-3"/>
    <n v="382.45552394700002"/>
  </r>
  <r>
    <n v="2281"/>
    <n v="2278"/>
    <x v="11"/>
    <n v="1.1017898383700001E-2"/>
    <n v="166.62172092700001"/>
    <n v="1.1017898383700001E-2"/>
    <n v="479.93773356399902"/>
  </r>
  <r>
    <n v="2282"/>
    <n v="2279"/>
    <x v="11"/>
    <n v="1.6883226714399999E-2"/>
    <n v="250.688877509999"/>
    <n v="1.6883226714399999E-2"/>
    <n v="735.43041405600002"/>
  </r>
  <r>
    <n v="2283"/>
    <n v="2280"/>
    <x v="11"/>
    <n v="1.2568920101200001E-2"/>
    <n v="178.327143871"/>
    <n v="1.2568920101200001E-2"/>
    <n v="547.49997004099896"/>
  </r>
  <r>
    <n v="2284"/>
    <n v="2281"/>
    <x v="11"/>
    <n v="1.1046678923800001E-2"/>
    <n v="165.87656530500001"/>
    <n v="1.1046678923800001E-2"/>
    <n v="481.19140894499901"/>
  </r>
  <r>
    <n v="2285"/>
    <n v="2282"/>
    <x v="11"/>
    <n v="1.8138101936499999E-2"/>
    <n v="274.18825837499901"/>
    <n v="1.8138101936499999E-2"/>
    <n v="790.09256000799905"/>
  </r>
  <r>
    <n v="2286"/>
    <n v="2283"/>
    <x v="11"/>
    <n v="1.0749596211999999E-2"/>
    <n v="165.96405775599899"/>
    <n v="1.0749596211999999E-2"/>
    <n v="468.25053800099897"/>
  </r>
  <r>
    <n v="2287"/>
    <n v="2284"/>
    <x v="11"/>
    <n v="1.8581948421899998E-2"/>
    <n v="268.129225738"/>
    <n v="1.8581948421899998E-2"/>
    <n v="809.42643530700002"/>
  </r>
  <r>
    <n v="2288"/>
    <n v="2285"/>
    <x v="11"/>
    <n v="5.2046627090499998E-3"/>
    <n v="84.920346283800001"/>
    <n v="5.2046627090499998E-3"/>
    <n v="226.71420068699899"/>
  </r>
  <r>
    <n v="2289"/>
    <n v="2286"/>
    <x v="11"/>
    <n v="1.77960561632E-2"/>
    <n v="258.10147366299901"/>
    <n v="1.77960561632E-2"/>
    <n v="775.19310555300001"/>
  </r>
  <r>
    <n v="2290"/>
    <n v="2287"/>
    <x v="11"/>
    <n v="1.1018421961899999E-2"/>
    <n v="166.77113566200001"/>
    <n v="1.1018421961899999E-2"/>
    <n v="479.96054117599903"/>
  </r>
  <r>
    <n v="2291"/>
    <n v="2288"/>
    <x v="11"/>
    <n v="1.25553609771E-2"/>
    <n v="178.107596188999"/>
    <n v="1.25553609771E-2"/>
    <n v="546.90933661799897"/>
  </r>
  <r>
    <n v="2292"/>
    <n v="2289"/>
    <x v="11"/>
    <n v="1.2407770599200001E-2"/>
    <n v="178.01828220100001"/>
    <n v="1.2407770599200001E-2"/>
    <n v="540.48032551300003"/>
  </r>
  <r>
    <n v="2293"/>
    <n v="2290"/>
    <x v="11"/>
    <n v="4.4581904823500001E-3"/>
    <n v="73.423215947900005"/>
    <n v="4.4581904823500001E-3"/>
    <n v="194.198000715999"/>
  </r>
  <r>
    <n v="2294"/>
    <n v="2291"/>
    <x v="11"/>
    <n v="8.7524405000100006E-3"/>
    <n v="134.98404394900001"/>
    <n v="8.7524405000100006E-3"/>
    <n v="381.25478359700003"/>
  </r>
  <r>
    <n v="2295"/>
    <n v="2292"/>
    <x v="11"/>
    <n v="4.2328690081999999E-2"/>
    <n v="584.55195904799905"/>
    <n v="4.2328690081999999E-2"/>
    <n v="1843.8303652699899"/>
  </r>
  <r>
    <n v="2296"/>
    <n v="2293"/>
    <x v="11"/>
    <n v="9.1661179338300008E-3"/>
    <n v="140.00974897"/>
    <n v="9.1661179338300008E-3"/>
    <n v="399.27449994400001"/>
  </r>
  <r>
    <n v="2297"/>
    <n v="2294"/>
    <x v="11"/>
    <n v="7.7516656949400001E-3"/>
    <n v="118.405818820999"/>
    <n v="7.7516656949400001E-3"/>
    <n v="337.66120684100002"/>
  </r>
  <r>
    <n v="2298"/>
    <n v="2295"/>
    <x v="11"/>
    <n v="2.2476891329399999E-2"/>
    <n v="310.919362433"/>
    <n v="2.2476891329399999E-2"/>
    <n v="979.08946894899896"/>
  </r>
  <r>
    <n v="2299"/>
    <n v="2296"/>
    <x v="11"/>
    <n v="1.2814968449299999E-2"/>
    <n v="187.059791273999"/>
    <n v="1.2814968449299999E-2"/>
    <n v="558.21779291500002"/>
  </r>
  <r>
    <n v="2300"/>
    <n v="2297"/>
    <x v="11"/>
    <n v="6.7581768880000004E-2"/>
    <n v="999.04684310499897"/>
    <n v="6.7581768880000004E-2"/>
    <n v="2943.8500769900002"/>
  </r>
  <r>
    <n v="2301"/>
    <n v="2298"/>
    <x v="11"/>
    <n v="4.4678608818899998E-2"/>
    <n v="650.67306349299895"/>
    <n v="4.4678608818899998E-2"/>
    <n v="1946.1924162400001"/>
  </r>
  <r>
    <n v="2302"/>
    <n v="2299"/>
    <x v="11"/>
    <n v="1.30878380059E-2"/>
    <n v="191.179762234999"/>
    <n v="1.30878380059E-2"/>
    <n v="570.10394241999904"/>
  </r>
  <r>
    <n v="2303"/>
    <n v="2300"/>
    <x v="11"/>
    <n v="1.3853257827999999E-2"/>
    <n v="203.74055845999899"/>
    <n v="1.3853257827999999E-2"/>
    <n v="603.44549641900005"/>
  </r>
  <r>
    <n v="2304"/>
    <n v="2301"/>
    <x v="11"/>
    <n v="7.6012064198500004E-3"/>
    <n v="114.214069374999"/>
    <n v="7.6012064198500004E-3"/>
    <n v="331.10722734299901"/>
  </r>
  <r>
    <n v="2305"/>
    <n v="2302"/>
    <x v="11"/>
    <n v="7.7873949405100002E-3"/>
    <n v="123.62621092800001"/>
    <n v="7.7873949405100002E-3"/>
    <n v="339.21756680099901"/>
  </r>
  <r>
    <n v="2306"/>
    <n v="2303"/>
    <x v="11"/>
    <n v="1.03650237339E-3"/>
    <n v="27.9893838397"/>
    <n v="1.03650237339E-3"/>
    <n v="45.149862767800002"/>
  </r>
  <r>
    <n v="2307"/>
    <n v="2304"/>
    <x v="11"/>
    <n v="3.3102552112400001E-3"/>
    <n v="60.438797999599899"/>
    <n v="3.3102552112400001E-3"/>
    <n v="144.19414031599899"/>
  </r>
  <r>
    <n v="2308"/>
    <n v="2305"/>
    <x v="11"/>
    <n v="7.4310397874099996E-3"/>
    <n v="115.386207581999"/>
    <n v="7.4310397874099996E-3"/>
    <n v="323.69479869200001"/>
  </r>
  <r>
    <n v="2309"/>
    <n v="2306"/>
    <x v="11"/>
    <n v="2.6492181425900002E-3"/>
    <n v="49.310061299700003"/>
    <n v="2.6492181425900002E-3"/>
    <n v="115.399480694999"/>
  </r>
  <r>
    <n v="2310"/>
    <n v="2307"/>
    <x v="11"/>
    <n v="1.54274290119E-2"/>
    <n v="257.95898749499901"/>
    <n v="1.54274290119E-2"/>
    <n v="672.01612008500001"/>
  </r>
  <r>
    <n v="2311"/>
    <n v="2308"/>
    <x v="11"/>
    <n v="4.9137452576600002E-2"/>
    <n v="677.16345849399897"/>
    <n v="4.9137452576600002E-2"/>
    <n v="2140.4188717299899"/>
  </r>
  <r>
    <n v="2312"/>
    <n v="2309"/>
    <x v="11"/>
    <n v="5.7812193526500001E-3"/>
    <n v="90.5478396054"/>
    <n v="5.7812193526500001E-3"/>
    <n v="251.82890771999899"/>
  </r>
  <r>
    <n v="2313"/>
    <n v="2310"/>
    <x v="11"/>
    <n v="1.15343045809E-2"/>
    <n v="179.15161700100001"/>
    <n v="1.15343045809E-2"/>
    <n v="502.432297527"/>
  </r>
  <r>
    <n v="2314"/>
    <n v="2311"/>
    <x v="11"/>
    <n v="9.7793429370999999E-3"/>
    <n v="147.17100814899899"/>
    <n v="9.7793429370999999E-3"/>
    <n v="425.986474423"/>
  </r>
  <r>
    <n v="2315"/>
    <n v="2312"/>
    <x v="11"/>
    <n v="5.73156444952E-3"/>
    <n v="97.2484588282"/>
    <n v="5.73156444952E-3"/>
    <n v="249.665948560999"/>
  </r>
  <r>
    <n v="2316"/>
    <n v="2313"/>
    <x v="11"/>
    <n v="2.8881529091500002E-2"/>
    <n v="342.98563713800002"/>
    <n v="2.8881529091500002E-2"/>
    <n v="1258.0743750500001"/>
  </r>
  <r>
    <n v="2317"/>
    <n v="2314"/>
    <x v="11"/>
    <n v="3.7557535611899999E-2"/>
    <n v="434.52958229400002"/>
    <n v="3.7557535611899999E-2"/>
    <n v="1635.99970733999"/>
  </r>
  <r>
    <n v="2318"/>
    <n v="2315"/>
    <x v="11"/>
    <n v="1.5118597433299999E-2"/>
    <n v="180.20447273299899"/>
    <n v="1.5118597433299999E-2"/>
    <n v="658.56347019500004"/>
  </r>
  <r>
    <n v="2319"/>
    <n v="2316"/>
    <x v="11"/>
    <n v="5.8551578906200002E-3"/>
    <n v="91.916713154999897"/>
    <n v="5.8551578906200002E-3"/>
    <n v="255.049657472999"/>
  </r>
  <r>
    <n v="2320"/>
    <n v="2317"/>
    <x v="11"/>
    <n v="9.2838513061300004E-2"/>
    <n v="300.67189046599901"/>
    <n v="9.2838513061300004E-2"/>
    <n v="4044.02945318"/>
  </r>
  <r>
    <n v="2321"/>
    <n v="2318"/>
    <x v="11"/>
    <n v="8.1307904452400007E-2"/>
    <n v="326.33007251499902"/>
    <n v="8.1307904452400007E-2"/>
    <n v="3541.7581512500001"/>
  </r>
  <r>
    <n v="2322"/>
    <n v="2319"/>
    <x v="11"/>
    <n v="1.20466095156E-3"/>
    <n v="32.883806146799898"/>
    <n v="1.20466095156E-3"/>
    <n v="52.474821164700003"/>
  </r>
  <r>
    <n v="2323"/>
    <n v="2320"/>
    <x v="11"/>
    <n v="8.5757156520599995E-2"/>
    <n v="340.47614367199901"/>
    <n v="8.5757156520599995E-2"/>
    <n v="3735.5667952700001"/>
  </r>
  <r>
    <n v="2324"/>
    <n v="2321"/>
    <x v="11"/>
    <n v="1.74781011329E-3"/>
    <n v="39.757934107899899"/>
    <n v="1.74781011329E-3"/>
    <n v="76.134304081799897"/>
  </r>
  <r>
    <n v="2325"/>
    <n v="2322"/>
    <x v="11"/>
    <n v="9.7548374542700003E-2"/>
    <n v="310.28491323399902"/>
    <n v="9.7548374542700003E-2"/>
    <n v="4249.1901979200002"/>
  </r>
  <r>
    <n v="2326"/>
    <n v="2323"/>
    <x v="11"/>
    <n v="3.6304739170899998E-3"/>
    <n v="51.520771304"/>
    <n v="3.6304739170899998E-3"/>
    <n v="158.142811064"/>
  </r>
  <r>
    <n v="2327"/>
    <n v="2324"/>
    <x v="11"/>
    <n v="0.101014069808"/>
    <n v="407.82317915300001"/>
    <n v="0.101014069808"/>
    <n v="4400.1552797300001"/>
  </r>
  <r>
    <n v="2328"/>
    <n v="2325"/>
    <x v="11"/>
    <n v="2.0118251157E-3"/>
    <n v="44.881495782199899"/>
    <n v="2.0118251157E-3"/>
    <n v="87.634751497500005"/>
  </r>
  <r>
    <n v="2329"/>
    <n v="2326"/>
    <x v="11"/>
    <n v="2.6116654805900001E-3"/>
    <n v="49.847770200900001"/>
    <n v="2.6116654805900001E-3"/>
    <n v="113.76369324300001"/>
  </r>
  <r>
    <n v="2330"/>
    <n v="2327"/>
    <x v="11"/>
    <n v="2.57812645753E-3"/>
    <n v="85.127876005199894"/>
    <n v="2.57812645753E-3"/>
    <n v="112.302739412999"/>
  </r>
  <r>
    <n v="2331"/>
    <n v="2328"/>
    <x v="11"/>
    <n v="7.2185748864800003E-2"/>
    <n v="314.321012096"/>
    <n v="7.2185748864800003E-2"/>
    <n v="3144.3986432000002"/>
  </r>
  <r>
    <n v="2332"/>
    <n v="2329"/>
    <x v="11"/>
    <n v="1.5620333800399999E-3"/>
    <n v="37.078143130100003"/>
    <n v="1.5620333800399999E-3"/>
    <n v="68.0419018013"/>
  </r>
  <r>
    <n v="2333"/>
    <n v="2330"/>
    <x v="11"/>
    <n v="8.4643092798500005E-2"/>
    <n v="362.81543261699898"/>
    <n v="8.4643092798500005E-2"/>
    <n v="3687.03837427999"/>
  </r>
  <r>
    <n v="2334"/>
    <n v="2331"/>
    <x v="11"/>
    <n v="2.3032087145900002E-3"/>
    <n v="48.689293011499899"/>
    <n v="2.3032087145900002E-3"/>
    <n v="100.32737031000001"/>
  </r>
  <r>
    <n v="2335"/>
    <n v="2332"/>
    <x v="11"/>
    <n v="7.15417753707E-2"/>
    <n v="320.94613732400001"/>
    <n v="7.15417753707E-2"/>
    <n v="3116.3472692999899"/>
  </r>
  <r>
    <n v="2336"/>
    <n v="2333"/>
    <x v="11"/>
    <n v="1.9464667908799999E-3"/>
    <n v="40.3916107561"/>
    <n v="1.9464667908799999E-3"/>
    <n v="84.787754273100006"/>
  </r>
  <r>
    <n v="2337"/>
    <n v="2334"/>
    <x v="11"/>
    <n v="1.4080560674000001E-3"/>
    <n v="32.536759236000002"/>
    <n v="1.4080560674000001E-3"/>
    <n v="61.334677069999898"/>
  </r>
  <r>
    <n v="2338"/>
    <n v="2335"/>
    <x v="11"/>
    <n v="7.3338162005399998E-2"/>
    <n v="286.73508161799901"/>
    <n v="7.3338162005399998E-2"/>
    <n v="3194.5975589200002"/>
  </r>
  <r>
    <n v="2339"/>
    <n v="2336"/>
    <x v="11"/>
    <n v="9.2458220375600003E-2"/>
    <n v="332.07427138700001"/>
    <n v="9.2458220375600003E-2"/>
    <n v="4027.4639700299899"/>
  </r>
  <r>
    <n v="2340"/>
    <n v="2337"/>
    <x v="11"/>
    <n v="1.7750929538400001E-3"/>
    <n v="40.557769059100004"/>
    <n v="1.7750929538400001E-3"/>
    <n v="77.322739663199897"/>
  </r>
  <r>
    <n v="2341"/>
    <n v="2338"/>
    <x v="11"/>
    <n v="0.10553185229000001"/>
    <n v="363.43451731800002"/>
    <n v="0.10553185229000001"/>
    <n v="4596.9490984100003"/>
  </r>
  <r>
    <n v="2342"/>
    <n v="2339"/>
    <x v="11"/>
    <n v="1.5681437018499999E-3"/>
    <n v="32.9324208982"/>
    <n v="1.5681437018499999E-3"/>
    <n v="68.308066461699894"/>
  </r>
  <r>
    <n v="2343"/>
    <n v="2340"/>
    <x v="11"/>
    <n v="7.4345655366900004E-3"/>
    <n v="81.394176021000007"/>
    <n v="7.4345655366900004E-3"/>
    <n v="323.84837938200002"/>
  </r>
  <r>
    <n v="2344"/>
    <n v="2341"/>
    <x v="11"/>
    <n v="0.101575736492"/>
    <n v="321.55685324699903"/>
    <n v="0.101575736492"/>
    <n v="4424.6213836699899"/>
  </r>
  <r>
    <n v="2345"/>
    <n v="2342"/>
    <x v="11"/>
    <n v="5.79021793363E-3"/>
    <n v="63.592744019100003"/>
    <n v="5.79021793363E-3"/>
    <n v="252.22088412100001"/>
  </r>
  <r>
    <n v="2346"/>
    <n v="2343"/>
    <x v="11"/>
    <n v="1.9061070601800001E-3"/>
    <n v="36.463642857300002"/>
    <n v="1.9061070601800001E-3"/>
    <n v="83.029691440299899"/>
  </r>
  <r>
    <n v="2347"/>
    <n v="2344"/>
    <x v="11"/>
    <n v="2.01421318696E-2"/>
    <n v="161.12502932300001"/>
    <n v="2.01421318696E-2"/>
    <n v="877.38775497599897"/>
  </r>
  <r>
    <n v="2348"/>
    <n v="2345"/>
    <x v="11"/>
    <n v="6.0263045244899997E-2"/>
    <n v="325.08138257299902"/>
    <n v="6.0263045244899997E-2"/>
    <n v="2625.0477510999899"/>
  </r>
  <r>
    <n v="2349"/>
    <n v="2346"/>
    <x v="11"/>
    <n v="3.6878813514300002E-3"/>
    <n v="56.5375450372999"/>
    <n v="3.6878813514300002E-3"/>
    <n v="160.64346907000001"/>
  </r>
  <r>
    <n v="2350"/>
    <n v="2347"/>
    <x v="11"/>
    <n v="5.1010421083599999E-3"/>
    <n v="60.074335381399898"/>
    <n v="5.1010421083599999E-3"/>
    <n v="222.20050541200001"/>
  </r>
  <r>
    <n v="2351"/>
    <n v="2348"/>
    <x v="11"/>
    <n v="7.6999407883799997E-2"/>
    <n v="307.26261179699901"/>
    <n v="7.6999407883799997E-2"/>
    <n v="3354.0807912599898"/>
  </r>
  <r>
    <n v="2352"/>
    <n v="2349"/>
    <x v="11"/>
    <n v="5.9041221781899996E-3"/>
    <n v="67.724105239099899"/>
    <n v="5.9041221781899996E-3"/>
    <n v="257.18253328999901"/>
  </r>
  <r>
    <n v="2353"/>
    <n v="2350"/>
    <x v="11"/>
    <n v="1.2874881712499999E-3"/>
    <n v="26.8671306725"/>
    <n v="1.2874881712499999E-3"/>
    <n v="56.0827604123999"/>
  </r>
  <r>
    <n v="2354"/>
    <n v="2351"/>
    <x v="11"/>
    <n v="9.5085230188100001E-2"/>
    <n v="364.88656434099897"/>
    <n v="9.5085230188100001E-2"/>
    <n v="4141.8960594999899"/>
  </r>
  <r>
    <n v="2355"/>
    <n v="2352"/>
    <x v="11"/>
    <n v="5.68631556397E-2"/>
    <n v="219.130314303999"/>
    <n v="5.68631556397E-2"/>
    <n v="2476.94915179999"/>
  </r>
  <r>
    <n v="2356"/>
    <n v="2353"/>
    <x v="11"/>
    <n v="6.1646001456999999E-2"/>
    <n v="272.74356458400001"/>
    <n v="6.1646001456999999E-2"/>
    <n v="2685.28908232"/>
  </r>
  <r>
    <n v="2357"/>
    <n v="2354"/>
    <x v="11"/>
    <n v="0.10333005451299999"/>
    <n v="450.17373820199902"/>
    <n v="0.10333005451299999"/>
    <n v="4501.0391699700003"/>
  </r>
  <r>
    <n v="2358"/>
    <n v="2355"/>
    <x v="11"/>
    <n v="1.7278727602999999E-3"/>
    <n v="66.880368548700005"/>
    <n v="1.7278727602999999E-3"/>
    <n v="75.265836405499897"/>
  </r>
  <r>
    <n v="2359"/>
    <n v="2356"/>
    <x v="11"/>
    <n v="6.1386251550600004E-3"/>
    <n v="65.431804575000001"/>
    <n v="6.1386251550600004E-3"/>
    <n v="267.397442232"/>
  </r>
  <r>
    <n v="2360"/>
    <n v="2357"/>
    <x v="11"/>
    <n v="9.0390322014999996E-2"/>
    <n v="295.10696851300003"/>
    <n v="9.0390322014999996E-2"/>
    <n v="3937.3866769000001"/>
  </r>
  <r>
    <n v="2361"/>
    <n v="2358"/>
    <x v="11"/>
    <n v="6.3105579607099999E-3"/>
    <n v="66.366666871999897"/>
    <n v="6.3105579607099999E-3"/>
    <n v="274.88680508599901"/>
  </r>
  <r>
    <n v="2362"/>
    <n v="2359"/>
    <x v="11"/>
    <n v="3.8458736880400003E-2"/>
    <n v="171.22728955700001"/>
    <n v="3.8458736880400003E-2"/>
    <n v="1675.2558776599899"/>
  </r>
  <r>
    <n v="2363"/>
    <n v="2360"/>
    <x v="11"/>
    <n v="0.10538659634"/>
    <n v="382.92427762900002"/>
    <n v="0.10538659634"/>
    <n v="4590.6217744200003"/>
  </r>
  <r>
    <n v="2364"/>
    <n v="2361"/>
    <x v="11"/>
    <n v="3.6635066051099998E-3"/>
    <n v="50.487619401300002"/>
    <n v="3.6635066051099998E-3"/>
    <n v="159.581709461"/>
  </r>
  <r>
    <n v="2365"/>
    <n v="2362"/>
    <x v="11"/>
    <n v="0.100981151895"/>
    <n v="341.29127750899897"/>
    <n v="0.100981151895"/>
    <n v="4398.72138119999"/>
  </r>
  <r>
    <n v="2366"/>
    <n v="2363"/>
    <x v="11"/>
    <n v="8.7136012049200001E-4"/>
    <n v="25.704874598"/>
    <n v="8.7136012049200001E-4"/>
    <n v="37.9562950247999"/>
  </r>
  <r>
    <n v="2367"/>
    <n v="2364"/>
    <x v="11"/>
    <n v="1.35450389005E-2"/>
    <n v="111.173768748"/>
    <n v="1.35450389005E-2"/>
    <n v="590.01953457000002"/>
  </r>
  <r>
    <n v="2368"/>
    <n v="2365"/>
    <x v="11"/>
    <n v="9.5890651862400006E-2"/>
    <n v="348.18435692100002"/>
    <n v="9.5890651862400006E-2"/>
    <n v="4176.9800871799898"/>
  </r>
  <r>
    <n v="2369"/>
    <n v="2366"/>
    <x v="11"/>
    <n v="5.3402641038500002E-2"/>
    <n v="290.103843971"/>
    <n v="5.3402641038500002E-2"/>
    <n v="2326.2097391000002"/>
  </r>
  <r>
    <n v="2370"/>
    <n v="2367"/>
    <x v="11"/>
    <n v="8.8648156329699995E-2"/>
    <n v="295.39171469899901"/>
    <n v="8.8648156329699995E-2"/>
    <n v="3861.49824381999"/>
  </r>
  <r>
    <n v="2371"/>
    <n v="2368"/>
    <x v="11"/>
    <n v="4.7779713122900001E-3"/>
    <n v="57.831095107899898"/>
    <n v="4.7779713122900001E-3"/>
    <n v="208.12759783800001"/>
  </r>
  <r>
    <n v="2372"/>
    <n v="2369"/>
    <x v="11"/>
    <n v="2.6738562971E-3"/>
    <n v="43.209979587699898"/>
    <n v="2.6738562971E-3"/>
    <n v="116.472714533"/>
  </r>
  <r>
    <n v="2373"/>
    <n v="2370"/>
    <x v="11"/>
    <n v="0.106734985171"/>
    <n v="323.58208369900001"/>
    <n v="0.106734985171"/>
    <n v="4649.3573560900004"/>
  </r>
  <r>
    <n v="2374"/>
    <n v="2371"/>
    <x v="11"/>
    <n v="1.9633530746100001E-2"/>
    <n v="121.25089066300001"/>
    <n v="1.9633530746100001E-2"/>
    <n v="855.23317836499905"/>
  </r>
  <r>
    <n v="2375"/>
    <n v="2372"/>
    <x v="11"/>
    <n v="8.6317810260599995E-2"/>
    <n v="361.89592276199897"/>
    <n v="8.6317810260599995E-2"/>
    <n v="3759.9887750500002"/>
  </r>
  <r>
    <n v="2376"/>
    <n v="2373"/>
    <x v="11"/>
    <n v="9.8541928938500009E-4"/>
    <n v="27.1687612714999"/>
    <n v="9.8541928938500009E-4"/>
    <n v="42.924692546300001"/>
  </r>
  <r>
    <n v="2377"/>
    <n v="2374"/>
    <x v="11"/>
    <n v="2.72370622415E-2"/>
    <n v="139.494348317999"/>
    <n v="2.72370622415E-2"/>
    <n v="1186.4416857900001"/>
  </r>
  <r>
    <n v="2378"/>
    <n v="2375"/>
    <x v="11"/>
    <n v="8.3421697498999997E-2"/>
    <n v="458.479784268"/>
    <n v="8.3421697498999997E-2"/>
    <n v="3633.8346075499899"/>
  </r>
  <r>
    <n v="2379"/>
    <n v="2376"/>
    <x v="11"/>
    <n v="7.6703459718099998E-2"/>
    <n v="247.71381533600001"/>
    <n v="7.6703459718099998E-2"/>
    <n v="3341.1893401900002"/>
  </r>
  <r>
    <n v="2380"/>
    <n v="2377"/>
    <x v="11"/>
    <n v="2.2878656249899999E-3"/>
    <n v="60.372030802799898"/>
    <n v="2.2878656249899999E-3"/>
    <n v="99.659028007900005"/>
  </r>
  <r>
    <n v="2381"/>
    <n v="2378"/>
    <x v="11"/>
    <n v="7.0378194087099999E-2"/>
    <n v="326.503044058"/>
    <n v="7.0378194087099999E-2"/>
    <n v="3065.6618713399898"/>
  </r>
  <r>
    <n v="2382"/>
    <n v="2379"/>
    <x v="11"/>
    <n v="1.8083348764000001E-3"/>
    <n v="33.697839322100002"/>
    <n v="1.8083348764000001E-3"/>
    <n v="78.770752149200007"/>
  </r>
  <r>
    <n v="2383"/>
    <n v="2380"/>
    <x v="11"/>
    <n v="5.34386663108E-2"/>
    <n v="243.16371934"/>
    <n v="5.34386663108E-2"/>
    <n v="2327.7789933099898"/>
  </r>
  <r>
    <n v="2384"/>
    <n v="2381"/>
    <x v="11"/>
    <n v="8.0580036617500003E-2"/>
    <n v="269.00979278699901"/>
    <n v="8.0580036617500003E-2"/>
    <n v="3510.05235472"/>
  </r>
  <r>
    <n v="2385"/>
    <n v="2382"/>
    <x v="11"/>
    <n v="7.5035792275699995E-2"/>
    <n v="282.44223467900002"/>
    <n v="7.5035792275699995E-2"/>
    <n v="3268.5460374099898"/>
  </r>
  <r>
    <n v="2386"/>
    <n v="2383"/>
    <x v="11"/>
    <n v="0.16701636282400001"/>
    <n v="635.03807243699896"/>
    <n v="0.16701636282400001"/>
    <n v="7275.2036638199897"/>
  </r>
  <r>
    <n v="2387"/>
    <n v="2384"/>
    <x v="11"/>
    <n v="4.9257734034499996E-3"/>
    <n v="60.263169894400001"/>
    <n v="4.9257734034499996E-3"/>
    <n v="214.565831156"/>
  </r>
  <r>
    <n v="2388"/>
    <n v="2385"/>
    <x v="11"/>
    <n v="0.12554692680099999"/>
    <n v="413.409389836"/>
    <n v="0.12554692680099999"/>
    <n v="5468.8022556100004"/>
  </r>
  <r>
    <n v="2389"/>
    <n v="2386"/>
    <x v="11"/>
    <n v="0.100891580159"/>
    <n v="347.35177800799897"/>
    <n v="0.100891580159"/>
    <n v="4394.8196524200002"/>
  </r>
  <r>
    <n v="2390"/>
    <n v="2387"/>
    <x v="11"/>
    <n v="1.3889247756E-3"/>
    <n v="37.408909047500003"/>
    <n v="1.3889247756E-3"/>
    <n v="60.501321290500002"/>
  </r>
  <r>
    <n v="2391"/>
    <n v="2388"/>
    <x v="11"/>
    <n v="4.2270035629099999E-2"/>
    <n v="180.99631821700001"/>
    <n v="4.2270035629099999E-2"/>
    <n v="1841.2753864399899"/>
  </r>
  <r>
    <n v="2392"/>
    <n v="2389"/>
    <x v="11"/>
    <n v="8.0448827752199997E-2"/>
    <n v="312.19778572400003"/>
    <n v="8.0448827752199997E-2"/>
    <n v="3504.3369194000002"/>
  </r>
  <r>
    <n v="2393"/>
    <n v="2390"/>
    <x v="11"/>
    <n v="9.7904746412400007E-3"/>
    <n v="83.458062213600002"/>
    <n v="9.7904746412400007E-3"/>
    <n v="426.47136931799901"/>
  </r>
  <r>
    <n v="2394"/>
    <n v="2454"/>
    <x v="11"/>
    <n v="2.43320364108E-3"/>
    <n v="41.318086683200001"/>
    <n v="2.43320364108E-3"/>
    <n v="105.989926515999"/>
  </r>
  <r>
    <n v="2395"/>
    <n v="2391"/>
    <x v="11"/>
    <n v="6.5753182041299998E-2"/>
    <n v="355.15505507400002"/>
    <n v="6.5753182041299998E-2"/>
    <n v="2864.19715266"/>
  </r>
  <r>
    <n v="2396"/>
    <n v="2392"/>
    <x v="11"/>
    <n v="1.93911624452E-3"/>
    <n v="80.7642774471"/>
    <n v="1.93911624452E-3"/>
    <n v="84.467565870100003"/>
  </r>
  <r>
    <n v="2397"/>
    <n v="2393"/>
    <x v="11"/>
    <n v="7.8519272240800006E-2"/>
    <n v="301.84004940699901"/>
    <n v="7.8519272240800006E-2"/>
    <n v="3420.28581789999"/>
  </r>
  <r>
    <n v="2398"/>
    <n v="2394"/>
    <x v="11"/>
    <n v="9.56465522836E-2"/>
    <n v="513.09055908599896"/>
    <n v="9.56465522836E-2"/>
    <n v="4166.3471525300001"/>
  </r>
  <r>
    <n v="2399"/>
    <n v="2395"/>
    <x v="11"/>
    <n v="4.7231464021900002E-3"/>
    <n v="74.018912818199894"/>
    <n v="4.7231464021900002E-3"/>
    <n v="205.73943440900001"/>
  </r>
  <r>
    <n v="2400"/>
    <n v="2396"/>
    <x v="11"/>
    <n v="0.16995140477699999"/>
    <n v="609.61687469000003"/>
    <n v="0.16995140477699999"/>
    <n v="7403.0535797499897"/>
  </r>
  <r>
    <n v="2401"/>
    <n v="2397"/>
    <x v="11"/>
    <n v="2.6126195989999998E-3"/>
    <n v="67.228449042500003"/>
    <n v="2.6126195989999998E-3"/>
    <n v="113.805254472"/>
  </r>
  <r>
    <n v="2402"/>
    <n v="2398"/>
    <x v="11"/>
    <n v="0.119337802209"/>
    <n v="401.82731854899902"/>
    <n v="0.119337802209"/>
    <n v="5198.3338705599899"/>
  </r>
  <r>
    <n v="2403"/>
    <n v="2399"/>
    <x v="11"/>
    <n v="2.8537369342100001E-3"/>
    <n v="45.309649863700002"/>
    <n v="2.8537369342100001E-3"/>
    <n v="124.308283618999"/>
  </r>
  <r>
    <n v="2404"/>
    <n v="2400"/>
    <x v="11"/>
    <n v="2.9421200675199999E-3"/>
    <n v="46.676105427400003"/>
    <n v="2.9421200675199999E-3"/>
    <n v="128.158237498999"/>
  </r>
  <r>
    <n v="2405"/>
    <n v="2401"/>
    <x v="11"/>
    <n v="0.14836297942500001"/>
    <n v="382.88423296299902"/>
    <n v="0.14836297942500001"/>
    <n v="6462.6655315899898"/>
  </r>
  <r>
    <n v="2406"/>
    <n v="2402"/>
    <x v="11"/>
    <n v="0.74368811433000004"/>
    <n v="1292.04397743"/>
    <n v="0.74368811433000004"/>
    <n v="32394.924679700001"/>
  </r>
  <r>
    <n v="2407"/>
    <n v="2403"/>
    <x v="11"/>
    <n v="7.4637103069399996E-2"/>
    <n v="255.005382534999"/>
    <n v="7.4637103069399996E-2"/>
    <n v="3251.1792052599899"/>
  </r>
  <r>
    <n v="2408"/>
    <n v="2404"/>
    <x v="11"/>
    <n v="8.7483511088099999E-2"/>
    <n v="266.72982566000002"/>
    <n v="8.7483511088099999E-2"/>
    <n v="3810.76650036"/>
  </r>
  <r>
    <n v="2409"/>
    <n v="2405"/>
    <x v="11"/>
    <n v="4.55464342925E-2"/>
    <n v="180.58495543000001"/>
    <n v="4.55464342925E-2"/>
    <n v="1983.99474183999"/>
  </r>
  <r>
    <n v="2410"/>
    <n v="2406"/>
    <x v="11"/>
    <n v="6.5388137994000003E-3"/>
    <n v="69.816314577100002"/>
    <n v="6.5388137994000003E-3"/>
    <n v="284.82958984499902"/>
  </r>
  <r>
    <n v="2411"/>
    <n v="2407"/>
    <x v="11"/>
    <n v="6.8913118471500001E-2"/>
    <n v="383.06536264800002"/>
    <n v="6.8913118471500001E-2"/>
    <n v="3001.8434328399899"/>
  </r>
  <r>
    <n v="2412"/>
    <n v="2408"/>
    <x v="11"/>
    <n v="4.2633818940099998E-3"/>
    <n v="48.965101793700001"/>
    <n v="4.2633818940099998E-3"/>
    <n v="185.712172463999"/>
  </r>
  <r>
    <n v="2413"/>
    <n v="2409"/>
    <x v="11"/>
    <n v="0.160136027387"/>
    <n v="360.58901742500001"/>
    <n v="0.160136027387"/>
    <n v="6975.4974506999897"/>
  </r>
  <r>
    <n v="2414"/>
    <n v="2410"/>
    <x v="11"/>
    <n v="4.5146614647400003E-2"/>
    <n v="210.08141177300001"/>
    <n v="4.5146614647400003E-2"/>
    <n v="1966.5786673699899"/>
  </r>
  <r>
    <n v="2415"/>
    <n v="2411"/>
    <x v="11"/>
    <n v="0.20069876533299999"/>
    <n v="538.36242345100004"/>
    <n v="0.20069876533299999"/>
    <n v="8742.4032480200003"/>
  </r>
  <r>
    <n v="2416"/>
    <n v="2412"/>
    <x v="11"/>
    <n v="1.12505446683E-2"/>
    <n v="102.516426971"/>
    <n v="1.12505446683E-2"/>
    <n v="490.071765712"/>
  </r>
  <r>
    <n v="2417"/>
    <n v="2413"/>
    <x v="11"/>
    <n v="6.81063742454E-3"/>
    <n v="99.265678351099893"/>
    <n v="6.81063742454E-3"/>
    <n v="296.67017939800002"/>
  </r>
  <r>
    <n v="2418"/>
    <n v="2414"/>
    <x v="11"/>
    <n v="2.3102097152100001E-2"/>
    <n v="162.636568318999"/>
    <n v="2.3102097152100001E-2"/>
    <n v="1006.32332662999"/>
  </r>
  <r>
    <n v="2419"/>
    <n v="2415"/>
    <x v="11"/>
    <n v="6.2989634330100006E-2"/>
    <n v="264.60615441900001"/>
    <n v="6.2989634330100006E-2"/>
    <n v="2743.8174966199899"/>
  </r>
  <r>
    <n v="2420"/>
    <n v="2416"/>
    <x v="11"/>
    <n v="3.04304565469E-3"/>
    <n v="53.638911456999899"/>
    <n v="3.04304565469E-3"/>
    <n v="132.554538538"/>
  </r>
  <r>
    <n v="2421"/>
    <n v="2417"/>
    <x v="11"/>
    <n v="0.18583720722200001"/>
    <n v="426.70211830499898"/>
    <n v="0.18583720722200001"/>
    <n v="8095.0363661600004"/>
  </r>
  <r>
    <n v="2422"/>
    <n v="2418"/>
    <x v="11"/>
    <n v="0.21576858849899999"/>
    <n v="573.729174091"/>
    <n v="0.21576858849899999"/>
    <n v="9398.8421195999908"/>
  </r>
  <r>
    <n v="2423"/>
    <n v="2419"/>
    <x v="11"/>
    <n v="2.7823861920400002E-3"/>
    <n v="44.057305056499899"/>
    <n v="2.7823861920400002E-3"/>
    <n v="121.200257714"/>
  </r>
  <r>
    <n v="2424"/>
    <n v="2420"/>
    <x v="11"/>
    <n v="1.0807350177700001E-2"/>
    <n v="153.74450491900001"/>
    <n v="1.0807350177700001E-2"/>
    <n v="470.76629060800002"/>
  </r>
  <r>
    <n v="2425"/>
    <n v="2421"/>
    <x v="11"/>
    <n v="1.6283417998999999E-2"/>
    <n v="107.326190992999"/>
    <n v="1.6283417998999999E-2"/>
    <n v="709.30285078600002"/>
  </r>
  <r>
    <n v="2426"/>
    <n v="2422"/>
    <x v="11"/>
    <n v="4.9609872450500003E-3"/>
    <n v="60.177071983600001"/>
    <n v="4.9609872450500003E-3"/>
    <n v="216.099739894999"/>
  </r>
  <r>
    <n v="2427"/>
    <n v="2423"/>
    <x v="11"/>
    <n v="7.9781878558899996E-2"/>
    <n v="331.15118732399901"/>
    <n v="7.9781878558899996E-2"/>
    <n v="3475.28472843999"/>
  </r>
  <r>
    <n v="2428"/>
    <n v="2424"/>
    <x v="11"/>
    <n v="3.42602316463E-3"/>
    <n v="49.314441823800003"/>
    <n v="3.42602316463E-3"/>
    <n v="149.236972078999"/>
  </r>
  <r>
    <n v="2429"/>
    <n v="2425"/>
    <x v="11"/>
    <n v="7.5581222447099999E-2"/>
    <n v="283.59320035299902"/>
    <n v="7.5581222447099999E-2"/>
    <n v="3292.3048806100001"/>
  </r>
  <r>
    <n v="2430"/>
    <n v="2426"/>
    <x v="11"/>
    <n v="9.1437849859200004E-2"/>
    <n v="309.15138420400001"/>
    <n v="9.1437849859200004E-2"/>
    <n v="3983.0168082"/>
  </r>
  <r>
    <n v="2431"/>
    <n v="2427"/>
    <x v="11"/>
    <n v="8.5037419219000002E-2"/>
    <n v="289.171511017"/>
    <n v="8.5037419219000002E-2"/>
    <n v="3704.2151638400001"/>
  </r>
  <r>
    <n v="2432"/>
    <n v="2428"/>
    <x v="11"/>
    <n v="0.11193538771600001"/>
    <n v="359.10253990500001"/>
    <n v="0.11193538771600001"/>
    <n v="4875.8859851699899"/>
  </r>
  <r>
    <n v="2433"/>
    <n v="2429"/>
    <x v="11"/>
    <n v="1.96557715483E-3"/>
    <n v="37.3520233477999"/>
    <n v="1.96557715483E-3"/>
    <n v="85.620198353000006"/>
  </r>
  <r>
    <n v="2434"/>
    <n v="2430"/>
    <x v="11"/>
    <n v="0.11129934469199999"/>
    <n v="474.76437848900002"/>
    <n v="0.11129934469199999"/>
    <n v="4848.1800614100002"/>
  </r>
  <r>
    <n v="2435"/>
    <n v="2431"/>
    <x v="11"/>
    <n v="7.9978281699999995E-4"/>
    <n v="23.660352142499899"/>
    <n v="7.9978281699999995E-4"/>
    <n v="34.838400159899898"/>
  </r>
  <r>
    <n v="2436"/>
    <n v="2432"/>
    <x v="11"/>
    <n v="8.7053570116299994E-2"/>
    <n v="291.94468790199898"/>
    <n v="8.7053570116299994E-2"/>
    <n v="3792.03834598"/>
  </r>
  <r>
    <n v="2437"/>
    <n v="2433"/>
    <x v="11"/>
    <n v="5.8895696568399998E-3"/>
    <n v="59.797968763900002"/>
    <n v="5.8895696568399998E-3"/>
    <n v="256.54862815199903"/>
  </r>
  <r>
    <n v="2438"/>
    <n v="2434"/>
    <x v="11"/>
    <n v="6.6779367663899997E-2"/>
    <n v="256.42854773900001"/>
    <n v="6.6779367663899997E-2"/>
    <n v="2908.8976193399899"/>
  </r>
  <r>
    <n v="2439"/>
    <n v="2435"/>
    <x v="11"/>
    <n v="6.1631074568600001E-2"/>
    <n v="265.05744786999901"/>
    <n v="6.1631074568600001E-2"/>
    <n v="2684.6388695400001"/>
  </r>
  <r>
    <n v="2440"/>
    <n v="2436"/>
    <x v="11"/>
    <n v="2.0971877107400002E-3"/>
    <n v="38.457317226299899"/>
    <n v="2.0971877107400002E-3"/>
    <n v="91.353131361099898"/>
  </r>
  <r>
    <n v="2441"/>
    <n v="2437"/>
    <x v="11"/>
    <n v="7.2616395146099993E-2"/>
    <n v="331.81373489100002"/>
    <n v="7.2616395146099993E-2"/>
    <n v="3163.1575201800001"/>
  </r>
  <r>
    <n v="2442"/>
    <n v="2438"/>
    <x v="11"/>
    <n v="1.0768673632100001E-3"/>
    <n v="27.535129117099899"/>
    <n v="1.0768673632100001E-3"/>
    <n v="46.908154763399899"/>
  </r>
  <r>
    <n v="2443"/>
    <n v="2439"/>
    <x v="11"/>
    <n v="8.09650627875E-2"/>
    <n v="287.05064571299903"/>
    <n v="8.09650627875E-2"/>
    <n v="3526.8240275600001"/>
  </r>
  <r>
    <n v="2444"/>
    <n v="2440"/>
    <x v="11"/>
    <n v="0.105808260552"/>
    <n v="309.131157325"/>
    <n v="0.105808260552"/>
    <n v="4608.9893938200003"/>
  </r>
  <r>
    <n v="2445"/>
    <n v="2441"/>
    <x v="11"/>
    <n v="0.197896438821"/>
    <n v="482.66456039600001"/>
    <n v="0.197896438821"/>
    <n v="8620.3343938899907"/>
  </r>
  <r>
    <n v="2446"/>
    <n v="2442"/>
    <x v="11"/>
    <n v="0.15027915372699999"/>
    <n v="385.17751278499901"/>
    <n v="0.15027915372699999"/>
    <n v="6546.13375111"/>
  </r>
  <r>
    <n v="2447"/>
    <n v="2443"/>
    <x v="11"/>
    <n v="5.86157532519E-2"/>
    <n v="255.164219043"/>
    <n v="5.86157532519E-2"/>
    <n v="2553.29199844"/>
  </r>
  <r>
    <n v="2448"/>
    <n v="2444"/>
    <x v="11"/>
    <n v="1.66889586855E-3"/>
    <n v="34.154757246400003"/>
    <n v="1.66889586855E-3"/>
    <n v="72.696813257100004"/>
  </r>
  <r>
    <n v="2449"/>
    <n v="2445"/>
    <x v="11"/>
    <n v="8.3602111593900005E-2"/>
    <n v="294.48013415299903"/>
    <n v="8.3602111593900005E-2"/>
    <n v="3641.69341437"/>
  </r>
  <r>
    <n v="2450"/>
    <n v="2446"/>
    <x v="11"/>
    <n v="1.79850079707E-2"/>
    <n v="116.52707988100001"/>
    <n v="1.79850079707E-2"/>
    <n v="783.42381357299905"/>
  </r>
  <r>
    <n v="2451"/>
    <n v="2447"/>
    <x v="11"/>
    <n v="9.7599650503799998E-2"/>
    <n v="352.24923221199901"/>
    <n v="9.7599650503799998E-2"/>
    <n v="4251.42377063"/>
  </r>
  <r>
    <n v="2452"/>
    <n v="2448"/>
    <x v="11"/>
    <n v="7.3653597607299995E-4"/>
    <n v="25.9305201037999"/>
    <n v="7.3653597607299995E-4"/>
    <n v="32.083378728900001"/>
  </r>
  <r>
    <n v="2453"/>
    <n v="2449"/>
    <x v="11"/>
    <n v="7.1093508850699996E-2"/>
    <n v="314.65554678400002"/>
    <n v="7.1093508850699996E-2"/>
    <n v="3096.8208582299899"/>
  </r>
  <r>
    <n v="2454"/>
    <n v="2450"/>
    <x v="11"/>
    <n v="1.1788265218500001E-3"/>
    <n v="29.353474250000001"/>
    <n v="1.1788265218500001E-3"/>
    <n v="51.349477884199899"/>
  </r>
  <r>
    <n v="2455"/>
    <n v="2451"/>
    <x v="11"/>
    <n v="0.10943307550799999"/>
    <n v="319.721745865"/>
    <n v="0.10943307550799999"/>
    <n v="4766.8857016100001"/>
  </r>
  <r>
    <n v="2456"/>
    <n v="2452"/>
    <x v="11"/>
    <n v="8.1910398126100001E-2"/>
    <n v="337.82981694799901"/>
    <n v="8.1910398126100001E-2"/>
    <n v="3568.00267028999"/>
  </r>
  <r>
    <n v="2457"/>
    <n v="2453"/>
    <x v="11"/>
    <n v="1.8529385874700001E-3"/>
    <n v="41.2318253068999"/>
    <n v="1.8529385874700001E-3"/>
    <n v="80.713682035900007"/>
  </r>
  <r>
    <n v="2458"/>
    <n v="2455"/>
    <x v="11"/>
    <n v="9.0325222848900003E-2"/>
    <n v="333.35762561799902"/>
    <n v="9.0325222848900003E-2"/>
    <n v="3934.55096942"/>
  </r>
  <r>
    <n v="2459"/>
    <n v="2456"/>
    <x v="11"/>
    <n v="1.1847569809100001E-3"/>
    <n v="33.811094386199898"/>
    <n v="1.1847569809100001E-3"/>
    <n v="51.607807633100002"/>
  </r>
  <r>
    <n v="2460"/>
    <n v="2457"/>
    <x v="11"/>
    <n v="1.40009309703E-3"/>
    <n v="31.267688608299899"/>
    <n v="1.40009309703E-3"/>
    <n v="60.987811336599897"/>
  </r>
  <r>
    <n v="2461"/>
    <n v="2458"/>
    <x v="11"/>
    <n v="8.0073445893500003E-2"/>
    <n v="352.87092278199901"/>
    <n v="8.0073445893500003E-2"/>
    <n v="3487.9853507299899"/>
  </r>
  <r>
    <n v="2462"/>
    <n v="2459"/>
    <x v="11"/>
    <n v="2.0449882129600001E-3"/>
    <n v="42.351307171999899"/>
    <n v="2.0449882129600001E-3"/>
    <n v="89.079330202099896"/>
  </r>
  <r>
    <n v="2463"/>
    <n v="2460"/>
    <x v="11"/>
    <n v="8.39297503359E-2"/>
    <n v="331.75496167900002"/>
    <n v="8.39297503359E-2"/>
    <n v="3655.9653012399899"/>
  </r>
  <r>
    <n v="2464"/>
    <n v="2461"/>
    <x v="11"/>
    <n v="1.9904519431699999E-3"/>
    <n v="39.553704849299898"/>
    <n v="1.9904519431699999E-3"/>
    <n v="86.703739831799894"/>
  </r>
  <r>
    <n v="2465"/>
    <n v="2462"/>
    <x v="11"/>
    <n v="1.6029264792E-3"/>
    <n v="33.4353538477"/>
    <n v="1.6029264792E-3"/>
    <n v="69.823198172800005"/>
  </r>
  <r>
    <n v="2466"/>
    <n v="2463"/>
    <x v="11"/>
    <n v="5.9916289300299998E-4"/>
    <n v="44.711806046500001"/>
    <n v="5.9916289300299998E-4"/>
    <n v="26.0994313114"/>
  </r>
  <r>
    <n v="2467"/>
    <n v="2464"/>
    <x v="11"/>
    <n v="7.0244870067800003E-2"/>
    <n v="269.55782243200002"/>
    <n v="7.0244870067800003E-2"/>
    <n v="3059.8543003300001"/>
  </r>
  <r>
    <n v="2468"/>
    <n v="2465"/>
    <x v="11"/>
    <n v="7.55465463066E-3"/>
    <n v="72.571069351600002"/>
    <n v="7.55465463066E-3"/>
    <n v="329.07943932400002"/>
  </r>
  <r>
    <n v="2469"/>
    <n v="2466"/>
    <x v="11"/>
    <n v="7.2228406046800003E-2"/>
    <n v="287.27608969200003"/>
    <n v="7.2228406046800003E-2"/>
    <n v="3146.2567822800002"/>
  </r>
  <r>
    <n v="2470"/>
    <n v="2467"/>
    <x v="11"/>
    <n v="0.16117548714900001"/>
    <n v="440.73300056199901"/>
    <n v="0.16117548714900001"/>
    <n v="7020.7761368900001"/>
  </r>
  <r>
    <n v="2471"/>
    <n v="2468"/>
    <x v="11"/>
    <n v="0.39013315851500002"/>
    <n v="1179.8553039799899"/>
    <n v="0.39013315851500002"/>
    <n v="16994.1324098"/>
  </r>
  <r>
    <n v="2472"/>
    <n v="2469"/>
    <x v="11"/>
    <n v="9.50994925264E-4"/>
    <n v="28.3555099394999"/>
    <n v="9.50994925264E-4"/>
    <n v="41.425173178999898"/>
  </r>
  <r>
    <n v="2473"/>
    <n v="2470"/>
    <x v="11"/>
    <n v="9.69721739029E-2"/>
    <n v="353.03049337700003"/>
    <n v="9.69721739029E-2"/>
    <n v="4224.0909984899899"/>
  </r>
  <r>
    <n v="2474"/>
    <n v="2471"/>
    <x v="11"/>
    <n v="1.45180066528E-3"/>
    <n v="36.209497231900002"/>
    <n v="1.45180066528E-3"/>
    <n v="63.240184057599897"/>
  </r>
  <r>
    <n v="2475"/>
    <n v="2472"/>
    <x v="11"/>
    <n v="1.6841127236499999E-3"/>
    <n v="45.333456968"/>
    <n v="1.6841127236499999E-3"/>
    <n v="73.359656999099897"/>
  </r>
  <r>
    <n v="2476"/>
    <n v="2473"/>
    <x v="11"/>
    <n v="6.9006279526100001E-2"/>
    <n v="313.43684339200001"/>
    <n v="6.9006279526100001E-2"/>
    <n v="3005.9015129899899"/>
  </r>
  <r>
    <n v="2477"/>
    <n v="2474"/>
    <x v="11"/>
    <n v="8.2671162068300005E-4"/>
    <n v="37.788217854800003"/>
    <n v="8.2671162068300005E-4"/>
    <n v="36.0114140795"/>
  </r>
  <r>
    <n v="2478"/>
    <n v="2475"/>
    <x v="11"/>
    <n v="0.15487105340000001"/>
    <n v="493.86849422900002"/>
    <n v="0.15487105340000001"/>
    <n v="6746.1561018800003"/>
  </r>
  <r>
    <n v="2479"/>
    <n v="2476"/>
    <x v="11"/>
    <n v="0.118768001668"/>
    <n v="412.605099064"/>
    <n v="0.118768001668"/>
    <n v="5173.5134583700001"/>
  </r>
  <r>
    <n v="2480"/>
    <n v="2477"/>
    <x v="11"/>
    <n v="4.9500236892499995E-4"/>
    <n v="20.8687564714999"/>
    <n v="4.9500236892499995E-4"/>
    <n v="21.5622169865999"/>
  </r>
  <r>
    <n v="2481"/>
    <n v="2478"/>
    <x v="11"/>
    <n v="4.2341672374900004E-3"/>
    <n v="60.007938165500001"/>
    <n v="4.2341672374900004E-3"/>
    <n v="184.439587119999"/>
  </r>
  <r>
    <n v="2482"/>
    <n v="2479"/>
    <x v="11"/>
    <n v="2.9883653642300001E-2"/>
    <n v="146.186141472"/>
    <n v="2.9883653642300001E-2"/>
    <n v="1301.72674619999"/>
  </r>
  <r>
    <n v="2483"/>
    <n v="2480"/>
    <x v="11"/>
    <n v="8.6595274952999998E-2"/>
    <n v="340.44178422900001"/>
    <n v="8.6595274952999998E-2"/>
    <n v="3772.07508852"/>
  </r>
  <r>
    <n v="2484"/>
    <n v="2481"/>
    <x v="11"/>
    <n v="1.03065794913E-3"/>
    <n v="31.043621622100002"/>
    <n v="1.03065794913E-3"/>
    <n v="44.8952806745"/>
  </r>
  <r>
    <n v="2485"/>
    <n v="2482"/>
    <x v="11"/>
    <n v="7.7734404149299996E-2"/>
    <n v="328.76287005299901"/>
    <n v="7.7734404149299996E-2"/>
    <n v="3386.0971009300001"/>
  </r>
  <r>
    <n v="2486"/>
    <n v="2483"/>
    <x v="11"/>
    <n v="1.88833851696E-3"/>
    <n v="43.115631277600002"/>
    <n v="1.88833851696E-3"/>
    <n v="82.255696720900005"/>
  </r>
  <r>
    <n v="2487"/>
    <n v="2484"/>
    <x v="11"/>
    <n v="4.1285888323700001E-3"/>
    <n v="71.957224251699898"/>
    <n v="4.1285888323700001E-3"/>
    <n v="179.84061004700001"/>
  </r>
  <r>
    <n v="2488"/>
    <n v="2485"/>
    <x v="11"/>
    <n v="7.9889678553399998E-2"/>
    <n v="338.08105809699902"/>
    <n v="7.9889678553399998E-2"/>
    <n v="3479.9804776400001"/>
  </r>
  <r>
    <n v="2489"/>
    <n v="2486"/>
    <x v="11"/>
    <n v="1.17351655156E-3"/>
    <n v="29.9562179099999"/>
    <n v="1.17351655156E-3"/>
    <n v="51.118176529099898"/>
  </r>
  <r>
    <n v="2490"/>
    <n v="2487"/>
    <x v="11"/>
    <n v="2.5864654327799998E-3"/>
    <n v="42.790529169700001"/>
    <n v="2.5864654327799998E-3"/>
    <n v="112.665983608999"/>
  </r>
  <r>
    <n v="2491"/>
    <n v="2488"/>
    <x v="11"/>
    <n v="7.5063293025199998E-2"/>
    <n v="331.57761070599901"/>
    <n v="7.5063293025199998E-2"/>
    <n v="3269.7439652100002"/>
  </r>
  <r>
    <n v="2492"/>
    <n v="2489"/>
    <x v="11"/>
    <n v="1.40414067499E-3"/>
    <n v="39.578271345600001"/>
    <n v="1.40414067499E-3"/>
    <n v="61.164123161100001"/>
  </r>
  <r>
    <n v="2493"/>
    <n v="2490"/>
    <x v="11"/>
    <n v="7.9650181880699999E-2"/>
    <n v="351.77484403199901"/>
    <n v="7.9650181880699999E-2"/>
    <n v="3469.54804461"/>
  </r>
  <r>
    <n v="2494"/>
    <n v="2491"/>
    <x v="11"/>
    <n v="1.6231098280099999E-3"/>
    <n v="39.156941961199898"/>
    <n v="1.6231098280099999E-3"/>
    <n v="70.702381332800002"/>
  </r>
  <r>
    <n v="2495"/>
    <n v="2492"/>
    <x v="11"/>
    <n v="2.89343595263E-2"/>
    <n v="177.475524804"/>
    <n v="2.89343595263E-2"/>
    <n v="1260.37565936999"/>
  </r>
  <r>
    <n v="2496"/>
    <n v="2493"/>
    <x v="11"/>
    <n v="2.1042256406299999E-3"/>
    <n v="38.3999021598"/>
    <n v="2.1042256406299999E-3"/>
    <n v="91.659702287900004"/>
  </r>
  <r>
    <n v="2497"/>
    <n v="2494"/>
    <x v="11"/>
    <n v="0.122017741244"/>
    <n v="445.421310957"/>
    <n v="0.122017741244"/>
    <n v="5315.0715481799898"/>
  </r>
  <r>
    <n v="2498"/>
    <n v="2495"/>
    <x v="11"/>
    <n v="2.3624275255399998E-3"/>
    <n v="40.207469013500003"/>
    <n v="2.3624275255399998E-3"/>
    <n v="102.906931338999"/>
  </r>
  <r>
    <n v="2499"/>
    <n v="2496"/>
    <x v="11"/>
    <n v="8.4610004234199995E-2"/>
    <n v="328.16650433400002"/>
    <n v="8.4610004234199995E-2"/>
    <n v="3685.5970422300002"/>
  </r>
  <r>
    <n v="2500"/>
    <n v="2497"/>
    <x v="11"/>
    <n v="1.0818402196200001E-3"/>
    <n v="30.8354517458"/>
    <n v="1.0818402196200001E-3"/>
    <n v="47.124771458600001"/>
  </r>
  <r>
    <n v="2501"/>
    <n v="2498"/>
    <x v="11"/>
    <n v="2.7285271155699999"/>
    <n v="12652.470618900001"/>
    <n v="2.7285271155699999"/>
    <n v="118854.16574700001"/>
  </r>
  <r>
    <n v="2502"/>
    <n v="2499"/>
    <x v="11"/>
    <n v="2.5128074722600001E-2"/>
    <n v="338.00630136099898"/>
    <n v="2.5128074722600001E-2"/>
    <n v="1094.5745564599899"/>
  </r>
  <r>
    <n v="2503"/>
    <n v="2500"/>
    <x v="11"/>
    <n v="3.6673817423900003E-2"/>
    <n v="484.32318218500001"/>
    <n v="3.6673817423900003E-2"/>
    <n v="1597.5050986000001"/>
  </r>
  <r>
    <n v="2504"/>
    <n v="2501"/>
    <x v="11"/>
    <n v="2.50308353117E-3"/>
    <n v="47.566833643700001"/>
    <n v="2.50308353117E-3"/>
    <n v="109.033882384999"/>
  </r>
  <r>
    <n v="2505"/>
    <n v="2502"/>
    <x v="11"/>
    <n v="2.2473032001399999E-2"/>
    <n v="329.392222285"/>
    <n v="2.2473032001399999E-2"/>
    <n v="978.92135838399895"/>
  </r>
  <r>
    <n v="2506"/>
    <n v="2503"/>
    <x v="11"/>
    <n v="2.6772973144700001E-2"/>
    <n v="359.37059782"/>
    <n v="2.6772973144700001E-2"/>
    <n v="1166.22604572"/>
  </r>
  <r>
    <n v="2507"/>
    <n v="2504"/>
    <x v="11"/>
    <n v="4.6246485415699999E-2"/>
    <n v="636.87182110399897"/>
    <n v="4.6246485415699999E-2"/>
    <n v="2014.48884631999"/>
  </r>
  <r>
    <n v="2508"/>
    <n v="2505"/>
    <x v="11"/>
    <n v="4.4875449177099999E-2"/>
    <n v="605.34420671999897"/>
    <n v="4.4875449177099999E-2"/>
    <n v="1954.7667469"/>
  </r>
  <r>
    <n v="2509"/>
    <n v="2506"/>
    <x v="11"/>
    <n v="1.8064387890600001E-2"/>
    <n v="243.499306638999"/>
    <n v="1.8064387890600001E-2"/>
    <n v="786.88158820599904"/>
  </r>
  <r>
    <n v="2510"/>
    <n v="2507"/>
    <x v="11"/>
    <n v="2.7557528631899999E-2"/>
    <n v="367.03155006899902"/>
    <n v="2.7557528631899999E-2"/>
    <n v="1200.4011436000001"/>
  </r>
  <r>
    <n v="2511"/>
    <n v="2508"/>
    <x v="11"/>
    <n v="3.1631594913699997E-2"/>
    <n v="421.99404431499897"/>
    <n v="3.1631594913699997E-2"/>
    <n v="1377.8667623399899"/>
  </r>
  <r>
    <n v="2512"/>
    <n v="2509"/>
    <x v="11"/>
    <n v="3.0992760855800001E-2"/>
    <n v="415.71038433799902"/>
    <n v="3.0992760855800001E-2"/>
    <n v="1350.0392631100001"/>
  </r>
  <r>
    <n v="2513"/>
    <n v="2510"/>
    <x v="11"/>
    <n v="3.3803292370200001E-2"/>
    <n v="439.88653699899902"/>
    <n v="3.3803292370200001E-2"/>
    <n v="1472.46552537"/>
  </r>
  <r>
    <n v="2514"/>
    <n v="2511"/>
    <x v="11"/>
    <n v="8.3164084836000005E-2"/>
    <n v="1087.9282068299899"/>
    <n v="8.3164084836000005E-2"/>
    <n v="3622.6130445700001"/>
  </r>
  <r>
    <n v="2515"/>
    <n v="2512"/>
    <x v="11"/>
    <n v="0.12285193133"/>
    <n v="1651.0308154899899"/>
    <n v="0.12285193133"/>
    <n v="5351.40872166999"/>
  </r>
  <r>
    <n v="2516"/>
    <n v="2513"/>
    <x v="11"/>
    <n v="2.72941409635E-2"/>
    <n v="375.73168268299901"/>
    <n v="2.72941409635E-2"/>
    <n v="1188.9280240799901"/>
  </r>
  <r>
    <n v="2517"/>
    <n v="2514"/>
    <x v="11"/>
    <n v="3.9459510586800001E-2"/>
    <n v="514.79868926300003"/>
    <n v="3.9459510586800001E-2"/>
    <n v="1718.8494048"/>
  </r>
  <r>
    <n v="2518"/>
    <n v="2515"/>
    <x v="11"/>
    <n v="1.16851594882E-3"/>
    <n v="28.540490910500001"/>
    <n v="1.16851594882E-3"/>
    <n v="50.900351105299897"/>
  </r>
  <r>
    <n v="2519"/>
    <n v="2516"/>
    <x v="11"/>
    <n v="5.1759573421200004E-4"/>
    <n v="19.5336633099"/>
    <n v="5.1759573421200004E-4"/>
    <n v="22.546380037399899"/>
  </r>
  <r>
    <n v="2520"/>
    <n v="2517"/>
    <x v="11"/>
    <n v="1.2455079576999999E-3"/>
    <n v="29.5239257882"/>
    <n v="1.2455079576999999E-3"/>
    <n v="54.254109590500001"/>
  </r>
  <r>
    <n v="2521"/>
    <n v="2518"/>
    <x v="11"/>
    <n v="2.7138031918499998E-4"/>
    <n v="15.4227798245999"/>
    <n v="2.7138031918499998E-4"/>
    <n v="11.821279390400001"/>
  </r>
  <r>
    <n v="2522"/>
    <n v="2519"/>
    <x v="11"/>
    <n v="0.94463551901800002"/>
    <n v="1355.2172921700001"/>
    <n v="0.94463551901800002"/>
    <n v="41148.158616699897"/>
  </r>
  <r>
    <n v="2523"/>
    <n v="2520"/>
    <x v="11"/>
    <n v="0.13722564470699999"/>
    <n v="335.29832160699902"/>
    <n v="0.13722564470699999"/>
    <n v="5977.5251729399897"/>
  </r>
  <r>
    <n v="2524"/>
    <n v="2521"/>
    <x v="11"/>
    <n v="1.2095573011400001E-2"/>
    <n v="136.25826786100001"/>
    <n v="1.2095573011400001E-2"/>
    <n v="526.88105280499894"/>
  </r>
  <r>
    <n v="2525"/>
    <n v="2522"/>
    <x v="11"/>
    <n v="0.55257995191599996"/>
    <n v="806.11175334899895"/>
    <n v="0.55257995191599996"/>
    <n v="24070.286425300001"/>
  </r>
  <r>
    <n v="2526"/>
    <n v="2523"/>
    <x v="11"/>
    <n v="1.1249241781800001E-3"/>
    <n v="28.102318489799899"/>
    <n v="1.1249241781800001E-3"/>
    <n v="49.001501246799897"/>
  </r>
  <r>
    <n v="2527"/>
    <n v="2524"/>
    <x v="11"/>
    <n v="1.1822615253799999E-3"/>
    <n v="28.7146473721"/>
    <n v="1.1822615253799999E-3"/>
    <n v="51.4991059737999"/>
  </r>
  <r>
    <n v="2528"/>
    <n v="2525"/>
    <x v="11"/>
    <n v="3.6427886029799999E-4"/>
    <n v="17.579077791300001"/>
    <n v="3.6427886029799999E-4"/>
    <n v="15.8679237328"/>
  </r>
  <r>
    <n v="2529"/>
    <n v="2526"/>
    <x v="11"/>
    <n v="3.57927920293"/>
    <n v="1987.82794237999"/>
    <n v="3.57927920293"/>
    <n v="155912.77842700001"/>
  </r>
  <r>
    <n v="2530"/>
    <n v="2527"/>
    <x v="11"/>
    <n v="7.7246751692999993E-2"/>
    <n v="281.50043724800003"/>
    <n v="7.7246751692999993E-2"/>
    <n v="3364.8550436599899"/>
  </r>
  <r>
    <n v="2531"/>
    <n v="2528"/>
    <x v="11"/>
    <n v="0.19611463016200001"/>
    <n v="469.43472669599902"/>
    <n v="0.19611463016200001"/>
    <n v="8542.7191186300006"/>
  </r>
  <r>
    <n v="2532"/>
    <n v="2529"/>
    <x v="11"/>
    <n v="1.48800780715"/>
    <n v="1643.8719233500001"/>
    <n v="1.48800780715"/>
    <n v="64817.360808600002"/>
  </r>
  <r>
    <n v="2533"/>
    <n v="2530"/>
    <x v="11"/>
    <n v="0.119904762131"/>
    <n v="322.48638925"/>
    <n v="0.119904762131"/>
    <n v="5223.0305459600004"/>
  </r>
  <r>
    <n v="2534"/>
    <n v="2531"/>
    <x v="11"/>
    <n v="6.4850840924899997E-2"/>
    <n v="508.37815831099903"/>
    <n v="6.4850840924899997E-2"/>
    <n v="2824.89133012"/>
  </r>
  <r>
    <n v="2535"/>
    <n v="2532"/>
    <x v="11"/>
    <n v="1.31672106182E-2"/>
    <n v="112.290610798"/>
    <n v="1.31672106182E-2"/>
    <n v="573.56140011100001"/>
  </r>
  <r>
    <n v="2536"/>
    <n v="2533"/>
    <x v="11"/>
    <n v="0.11605269334"/>
    <n v="314.20261379700003"/>
    <n v="0.11605269334"/>
    <n v="5055.2351008400001"/>
  </r>
  <r>
    <n v="2537"/>
    <n v="2534"/>
    <x v="11"/>
    <n v="4.0568580725599997E-2"/>
    <n v="320.21302772699897"/>
    <n v="4.0568580725599997E-2"/>
    <n v="1767.1603079399899"/>
  </r>
  <r>
    <n v="2538"/>
    <n v="2535"/>
    <x v="11"/>
    <n v="7.0557771240500004E-3"/>
    <n v="72.101254603800001"/>
    <n v="7.0557771240500004E-3"/>
    <n v="307.34842218599903"/>
  </r>
  <r>
    <n v="2539"/>
    <n v="2536"/>
    <x v="11"/>
    <n v="9.1857953754799996E-3"/>
    <n v="85.687330815600006"/>
    <n v="9.1857953754799996E-3"/>
    <n v="400.13164618500002"/>
  </r>
  <r>
    <n v="2540"/>
    <n v="2537"/>
    <x v="11"/>
    <n v="8.3292494714200006E-3"/>
    <n v="80.355526380000001"/>
    <n v="8.3292494714200006E-3"/>
    <n v="362.82065555700001"/>
  </r>
  <r>
    <n v="2541"/>
    <n v="2538"/>
    <x v="11"/>
    <n v="5.5372096202500002E-3"/>
    <n v="64.946954536600003"/>
    <n v="5.5372096202500002E-3"/>
    <n v="241.199886268"/>
  </r>
  <r>
    <n v="2542"/>
    <n v="2539"/>
    <x v="11"/>
    <n v="3.1456454362799998E-3"/>
    <n v="86.3729488675"/>
    <n v="3.1456454362799998E-3"/>
    <n v="137.02376703900001"/>
  </r>
  <r>
    <n v="2543"/>
    <n v="2540"/>
    <x v="11"/>
    <n v="1.48622304999E-2"/>
    <n v="117.179290897"/>
    <n v="1.48622304999E-2"/>
    <n v="647.39617104000001"/>
  </r>
  <r>
    <n v="2544"/>
    <n v="2541"/>
    <x v="11"/>
    <n v="1.9699600800600001E-2"/>
    <n v="117.470346711"/>
    <n v="1.9699600800600001E-2"/>
    <n v="858.11117821899904"/>
  </r>
  <r>
    <n v="2545"/>
    <n v="2542"/>
    <x v="11"/>
    <n v="1.5961853450999999E-2"/>
    <n v="111.49049783300001"/>
    <n v="1.5961853450999999E-2"/>
    <n v="695.29555501000004"/>
  </r>
  <r>
    <n v="2546"/>
    <n v="2543"/>
    <x v="11"/>
    <n v="1.2422288410200001E-2"/>
    <n v="97.914377144400007"/>
    <n v="1.2422288410200001E-2"/>
    <n v="541.11271875900002"/>
  </r>
  <r>
    <n v="2547"/>
    <n v="2544"/>
    <x v="11"/>
    <n v="6.94906199143E-3"/>
    <n v="122.238145145999"/>
    <n v="6.94906199143E-3"/>
    <n v="302.69992981600001"/>
  </r>
  <r>
    <n v="2548"/>
    <n v="2545"/>
    <x v="11"/>
    <n v="1.12294414384E-2"/>
    <n v="99.622789442699897"/>
    <n v="1.12294414384E-2"/>
    <n v="489.15251233399903"/>
  </r>
  <r>
    <n v="2549"/>
    <n v="2546"/>
    <x v="11"/>
    <n v="1.0441844985899999E-2"/>
    <n v="89.979547044399894"/>
    <n v="1.0441844985899999E-2"/>
    <n v="454.84494833100001"/>
  </r>
  <r>
    <n v="2550"/>
    <n v="2547"/>
    <x v="11"/>
    <n v="9.0303697265800001E-4"/>
    <n v="26.3794467064"/>
    <n v="9.0303697265800001E-4"/>
    <n v="39.336133211300002"/>
  </r>
  <r>
    <n v="2551"/>
    <n v="2548"/>
    <x v="11"/>
    <n v="7.1444757315399995E-2"/>
    <n v="251.382612211999"/>
    <n v="7.1444757315399995E-2"/>
    <n v="3112.1211799900002"/>
  </r>
  <r>
    <n v="2552"/>
    <n v="2549"/>
    <x v="11"/>
    <n v="2.5795569462299999E-3"/>
    <n v="42.463184792200003"/>
    <n v="2.5795569462299999E-3"/>
    <n v="112.36505128"/>
  </r>
  <r>
    <n v="2553"/>
    <n v="2550"/>
    <x v="11"/>
    <n v="1.0895593273099999"/>
    <n v="2903.3729777399899"/>
    <n v="1.0895593273099999"/>
    <n v="47461.014453099902"/>
  </r>
  <r>
    <n v="2554"/>
    <n v="2551"/>
    <x v="11"/>
    <n v="2.3477225431E-2"/>
    <n v="298.52228800699902"/>
    <n v="2.3477225431E-2"/>
    <n v="1022.66384926"/>
  </r>
  <r>
    <n v="2555"/>
    <n v="2552"/>
    <x v="11"/>
    <n v="2.1534797193299999"/>
    <n v="11318.3469213999"/>
    <n v="2.1534797193299999"/>
    <n v="93805.201355700003"/>
  </r>
  <r>
    <n v="2556"/>
    <n v="2553"/>
    <x v="11"/>
    <n v="1.3213545710499999E-2"/>
    <n v="169.290277723"/>
    <n v="1.3213545710499999E-2"/>
    <n v="575.57974913299904"/>
  </r>
  <r>
    <n v="2557"/>
    <n v="2554"/>
    <x v="11"/>
    <n v="7.5827164680600002E-3"/>
    <n v="103.906622677"/>
    <n v="7.5827164680600002E-3"/>
    <n v="330.30180826700001"/>
  </r>
  <r>
    <n v="2558"/>
    <n v="2555"/>
    <x v="11"/>
    <n v="1.51091208763E-2"/>
    <n v="189.50368362500001"/>
    <n v="1.51091208763E-2"/>
    <n v="658.15067259900002"/>
  </r>
  <r>
    <n v="2559"/>
    <n v="2556"/>
    <x v="11"/>
    <n v="1.94351128438E-2"/>
    <n v="230.60475275300001"/>
    <n v="1.94351128438E-2"/>
    <n v="846.59012945999905"/>
  </r>
  <r>
    <n v="2560"/>
    <n v="2557"/>
    <x v="11"/>
    <n v="2.88452369307E-2"/>
    <n v="340.10431054600002"/>
    <n v="2.88452369307E-2"/>
    <n v="1256.4934945699899"/>
  </r>
  <r>
    <n v="2561"/>
    <n v="2558"/>
    <x v="11"/>
    <n v="1.2356214160499999E-2"/>
    <n v="149.248705873999"/>
    <n v="1.2356214160499999E-2"/>
    <n v="538.234535381"/>
  </r>
  <r>
    <n v="2562"/>
    <n v="2559"/>
    <x v="11"/>
    <n v="1.82987447962E-2"/>
    <n v="283.80523046899901"/>
    <n v="1.82987447962E-2"/>
    <n v="797.09013467900002"/>
  </r>
  <r>
    <n v="2563"/>
    <n v="2560"/>
    <x v="11"/>
    <n v="1.33886696884E-3"/>
    <n v="32.799564009500003"/>
    <n v="1.33886696884E-3"/>
    <n v="58.3208118615999"/>
  </r>
  <r>
    <n v="2564"/>
    <n v="2561"/>
    <x v="11"/>
    <n v="7.1629838084300004E-3"/>
    <n v="118.031634785999"/>
    <n v="7.1629838084300004E-3"/>
    <n v="312.01832674000002"/>
  </r>
  <r>
    <n v="2565"/>
    <n v="2562"/>
    <x v="11"/>
    <n v="1.18522538239E-2"/>
    <n v="182.665928196999"/>
    <n v="1.18522538239E-2"/>
    <n v="516.28211098099905"/>
  </r>
  <r>
    <n v="2566"/>
    <n v="2563"/>
    <x v="11"/>
    <n v="7.7916557078600004E-3"/>
    <n v="177.16589054299899"/>
    <n v="7.7916557078600004E-3"/>
    <n v="339.40316472199902"/>
  </r>
  <r>
    <n v="2567"/>
    <n v="2564"/>
    <x v="11"/>
    <n v="1.30869355307E-2"/>
    <n v="244.675621554999"/>
    <n v="1.30869355307E-2"/>
    <n v="570.06463137699905"/>
  </r>
  <r>
    <n v="2568"/>
    <n v="2565"/>
    <x v="11"/>
    <n v="1.8456135448699999E-2"/>
    <n v="221.014512480999"/>
    <n v="1.8456135448699999E-2"/>
    <n v="803.94604420899896"/>
  </r>
  <r>
    <n v="2569"/>
    <n v="2566"/>
    <x v="11"/>
    <n v="4.9560568740500001E-2"/>
    <n v="568.82715923900003"/>
    <n v="4.9560568740500001E-2"/>
    <n v="2158.8497400900001"/>
  </r>
  <r>
    <n v="2570"/>
    <n v="2567"/>
    <x v="11"/>
    <n v="3.3642230818299999E-2"/>
    <n v="385.23182839499901"/>
    <n v="3.3642230818299999E-2"/>
    <n v="1465.4497123000001"/>
  </r>
  <r>
    <n v="2571"/>
    <n v="2568"/>
    <x v="11"/>
    <n v="1.5749338714599999E-2"/>
    <n v="208.470599789999"/>
    <n v="1.5749338714599999E-2"/>
    <n v="686.03844975399898"/>
  </r>
  <r>
    <n v="2572"/>
    <n v="2569"/>
    <x v="11"/>
    <n v="1.28201449625E-2"/>
    <n v="213.057127323"/>
    <n v="1.28201449625E-2"/>
    <n v="558.443281028"/>
  </r>
  <r>
    <n v="2573"/>
    <n v="2570"/>
    <x v="11"/>
    <n v="1.04529809719E-2"/>
    <n v="165.93932259600001"/>
    <n v="1.04529809719E-2"/>
    <n v="455.33002997900002"/>
  </r>
  <r>
    <n v="2574"/>
    <n v="2571"/>
    <x v="11"/>
    <n v="1.3451907591899999E-3"/>
    <n v="31.7505423841999"/>
    <n v="1.3451907591899999E-3"/>
    <n v="58.596275104100002"/>
  </r>
  <r>
    <n v="2575"/>
    <n v="2572"/>
    <x v="11"/>
    <n v="1.6007639982500001E-3"/>
    <n v="34.774541580600001"/>
    <n v="1.6007639982500001E-3"/>
    <n v="69.729000878500003"/>
  </r>
  <r>
    <n v="2576"/>
    <n v="2573"/>
    <x v="11"/>
    <n v="1.03283690732E-3"/>
    <n v="28.987681396100001"/>
    <n v="1.03283690732E-3"/>
    <n v="44.9901957035"/>
  </r>
  <r>
    <n v="2577"/>
    <n v="2574"/>
    <x v="11"/>
    <n v="1.2602215035799999E-3"/>
    <n v="32.9983583612999"/>
    <n v="1.2602215035799999E-3"/>
    <n v="54.8950290569"/>
  </r>
  <r>
    <n v="2578"/>
    <n v="2575"/>
    <x v="11"/>
    <n v="0.159270598194"/>
    <n v="851.32679373500002"/>
    <n v="0.159270598194"/>
    <n v="6937.7995064200004"/>
  </r>
  <r>
    <n v="2579"/>
    <n v="2576"/>
    <x v="11"/>
    <n v="2.8653566789599998E-2"/>
    <n v="480.39277733400002"/>
    <n v="2.8653566789599998E-2"/>
    <n v="1248.1443766299899"/>
  </r>
  <r>
    <n v="2580"/>
    <n v="2577"/>
    <x v="11"/>
    <n v="1.46570581935E-2"/>
    <n v="268.334055863"/>
    <n v="1.46570581935E-2"/>
    <n v="638.45890064699904"/>
  </r>
  <r>
    <n v="2581"/>
    <n v="2578"/>
    <x v="11"/>
    <n v="3.4380321087400002E-2"/>
    <n v="533.63362169300001"/>
    <n v="3.4380321087400002E-2"/>
    <n v="1497.6007966699899"/>
  </r>
  <r>
    <n v="2582"/>
    <n v="2579"/>
    <x v="11"/>
    <n v="8.2870945242600001E-3"/>
    <n v="119.620971967"/>
    <n v="8.2870945242600001E-3"/>
    <n v="360.98439333499903"/>
  </r>
  <r>
    <n v="2583"/>
    <n v="2580"/>
    <x v="11"/>
    <n v="1.75879400745E-2"/>
    <n v="283.53684277000002"/>
    <n v="1.75879400745E-2"/>
    <n v="766.12760467099895"/>
  </r>
  <r>
    <n v="2584"/>
    <n v="2581"/>
    <x v="11"/>
    <n v="1.7571827545699999E-3"/>
    <n v="38.214954726099897"/>
    <n v="1.7571827545699999E-3"/>
    <n v="76.542574556899893"/>
  </r>
  <r>
    <n v="2585"/>
    <n v="2582"/>
    <x v="11"/>
    <n v="0.159285337257"/>
    <n v="768.49082135499896"/>
    <n v="0.159285337257"/>
    <n v="6938.4415376300003"/>
  </r>
  <r>
    <n v="2586"/>
    <n v="2583"/>
    <x v="11"/>
    <n v="0.117106593319"/>
    <n v="384.029212997"/>
    <n v="0.117106593319"/>
    <n v="5101.1428005799899"/>
  </r>
  <r>
    <n v="2587"/>
    <n v="2584"/>
    <x v="11"/>
    <n v="3.8614134182500003E-2"/>
    <n v="268.2632691"/>
    <n v="3.8614134182500003E-2"/>
    <n v="1682.0249566899899"/>
  </r>
  <r>
    <n v="2588"/>
    <n v="2585"/>
    <x v="11"/>
    <n v="1.96838550503E-3"/>
    <n v="37.1439968794"/>
    <n v="1.96838550503E-3"/>
    <n v="85.742529597900003"/>
  </r>
  <r>
    <n v="2589"/>
    <n v="2586"/>
    <x v="11"/>
    <n v="2.5358855976099999E-2"/>
    <n v="144.53392214900001"/>
    <n v="2.5358855976099999E-2"/>
    <n v="1104.62734782999"/>
  </r>
  <r>
    <n v="2590"/>
    <n v="2587"/>
    <x v="11"/>
    <n v="2.9514318228900001E-2"/>
    <n v="171.085907711999"/>
    <n v="2.9514318228900001E-2"/>
    <n v="1285.63855962"/>
  </r>
  <r>
    <n v="2591"/>
    <n v="2588"/>
    <x v="11"/>
    <n v="3.62415193797E-2"/>
    <n v="259.07412354899901"/>
    <n v="3.62415193797E-2"/>
    <n v="1578.6742691500001"/>
  </r>
  <r>
    <n v="2592"/>
    <n v="2589"/>
    <x v="11"/>
    <n v="7.7874047079500006E-2"/>
    <n v="353.50102082500001"/>
    <n v="7.7874047079500006E-2"/>
    <n v="3392.1799219499899"/>
  </r>
  <r>
    <n v="2593"/>
    <n v="2590"/>
    <x v="11"/>
    <n v="0.203980534947"/>
    <n v="1043.1980349800001"/>
    <n v="0.203980534947"/>
    <n v="8885.3565615700008"/>
  </r>
  <r>
    <n v="2594"/>
    <n v="2591"/>
    <x v="11"/>
    <n v="3.73646502868E-2"/>
    <n v="161.39944116800001"/>
    <n v="3.73646502868E-2"/>
    <n v="1627.5976562599899"/>
  </r>
  <r>
    <n v="2595"/>
    <n v="2592"/>
    <x v="11"/>
    <n v="3.8997067705499999E-3"/>
    <n v="52.202513743300003"/>
    <n v="3.8997067705499999E-3"/>
    <n v="169.870547549999"/>
  </r>
  <r>
    <n v="2596"/>
    <n v="2593"/>
    <x v="11"/>
    <n v="5.5610241567300003E-2"/>
    <n v="341.17104474799902"/>
    <n v="5.5610241567300003E-2"/>
    <n v="2422.37243295999"/>
  </r>
  <r>
    <n v="2597"/>
    <n v="2594"/>
    <x v="11"/>
    <n v="1.5751294757699999E-2"/>
    <n v="134.162321423999"/>
    <n v="1.5751294757699999E-2"/>
    <n v="686.12365528999896"/>
  </r>
  <r>
    <n v="2598"/>
    <n v="2595"/>
    <x v="11"/>
    <n v="3.4101168348300001E-2"/>
    <n v="191.62334768400001"/>
    <n v="3.4101168348300001E-2"/>
    <n v="1485.4409513999899"/>
  </r>
  <r>
    <n v="2599"/>
    <n v="2596"/>
    <x v="11"/>
    <n v="1.4303295144700001E-2"/>
    <n v="132.421535336999"/>
    <n v="1.4303295144700001E-2"/>
    <n v="623.04904416199895"/>
  </r>
  <r>
    <n v="2600"/>
    <n v="2597"/>
    <x v="11"/>
    <n v="6.7113152176199994E-2"/>
    <n v="383.35653773400003"/>
    <n v="6.7113152176199994E-2"/>
    <n v="2923.43721520999"/>
  </r>
  <r>
    <n v="2601"/>
    <n v="2598"/>
    <x v="11"/>
    <n v="1.0596681049699999E-2"/>
    <n v="104.060123598"/>
    <n v="1.0596681049699999E-2"/>
    <n v="461.58958003100003"/>
  </r>
  <r>
    <n v="2602"/>
    <n v="2599"/>
    <x v="11"/>
    <n v="2.7695122289200002E-3"/>
    <n v="43.410145502100001"/>
    <n v="2.7695122289200002E-3"/>
    <n v="120.639470126999"/>
  </r>
  <r>
    <n v="2603"/>
    <n v="2600"/>
    <x v="11"/>
    <n v="0.100853507504"/>
    <n v="560.60692667599903"/>
    <n v="0.100853507504"/>
    <n v="4393.1612145600002"/>
  </r>
  <r>
    <n v="2604"/>
    <n v="2601"/>
    <x v="11"/>
    <n v="1.7674889533200001E-2"/>
    <n v="135.921745821999"/>
    <n v="1.7674889533200001E-2"/>
    <n v="769.91510788400001"/>
  </r>
  <r>
    <n v="2605"/>
    <n v="2602"/>
    <x v="11"/>
    <n v="1.0508206599199999E-2"/>
    <n v="111.264689594999"/>
    <n v="1.0508206599199999E-2"/>
    <n v="457.73564841699903"/>
  </r>
  <r>
    <n v="2606"/>
    <n v="2603"/>
    <x v="11"/>
    <n v="2.1000374000799999E-3"/>
    <n v="39.096981669199899"/>
    <n v="2.1000374000799999E-3"/>
    <n v="91.477263239600006"/>
  </r>
  <r>
    <n v="2607"/>
    <n v="2604"/>
    <x v="11"/>
    <n v="4.0955667363100003E-2"/>
    <n v="220.79392400699899"/>
    <n v="4.0955667363100003E-2"/>
    <n v="1784.02173367"/>
  </r>
  <r>
    <n v="2608"/>
    <n v="2605"/>
    <x v="11"/>
    <n v="3.3446634684399998E-2"/>
    <n v="219.66240726999899"/>
    <n v="3.3446634684399998E-2"/>
    <n v="1456.9295796500001"/>
  </r>
  <r>
    <n v="2609"/>
    <n v="2606"/>
    <x v="11"/>
    <n v="6.3758234861099994E-2"/>
    <n v="295.03912014299902"/>
    <n v="6.3758234861099994E-2"/>
    <n v="2777.2976011300002"/>
  </r>
  <r>
    <n v="2610"/>
    <n v="2607"/>
    <x v="11"/>
    <n v="5.2073084238300003E-2"/>
    <n v="232.669518307"/>
    <n v="5.2073084238300003E-2"/>
    <n v="2268.2944757999899"/>
  </r>
  <r>
    <n v="2611"/>
    <n v="2608"/>
    <x v="11"/>
    <n v="4.90214076113E-2"/>
    <n v="234.11260896799899"/>
    <n v="4.90214076113E-2"/>
    <n v="2135.3639741500001"/>
  </r>
  <r>
    <n v="2612"/>
    <n v="2609"/>
    <x v="11"/>
    <n v="6.2599580852100004E-2"/>
    <n v="311.85555570600002"/>
    <n v="6.2599580852100004E-2"/>
    <n v="2726.8268343499899"/>
  </r>
  <r>
    <n v="2613"/>
    <n v="2610"/>
    <x v="11"/>
    <n v="2.8644398559899999E-2"/>
    <n v="213.528282429999"/>
    <n v="2.8644398559899999E-2"/>
    <n v="1247.74501039999"/>
  </r>
  <r>
    <n v="2614"/>
    <n v="2611"/>
    <x v="11"/>
    <n v="4.0386206972200002E-3"/>
    <n v="54.730181579300002"/>
    <n v="4.0386206972200002E-3"/>
    <n v="175.921613922999"/>
  </r>
  <r>
    <n v="2615"/>
    <n v="2612"/>
    <x v="11"/>
    <n v="0.114449335461"/>
    <n v="400.10339214499902"/>
    <n v="0.114449335461"/>
    <n v="4985.39311137"/>
  </r>
  <r>
    <n v="2616"/>
    <n v="2613"/>
    <x v="11"/>
    <n v="1.9691657145700001E-3"/>
    <n v="37.647006791899898"/>
    <n v="1.9691657145700001E-3"/>
    <n v="85.776515325099894"/>
  </r>
  <r>
    <n v="2617"/>
    <n v="2614"/>
    <x v="11"/>
    <n v="4.9473194996400002E-2"/>
    <n v="212.30964274799899"/>
    <n v="4.9473194996400002E-2"/>
    <n v="2155.04375337999"/>
  </r>
  <r>
    <n v="2618"/>
    <n v="2615"/>
    <x v="11"/>
    <n v="4.40757084398E-2"/>
    <n v="194.26429665000001"/>
    <n v="4.40757084398E-2"/>
    <n v="1919.93018009"/>
  </r>
  <r>
    <n v="2619"/>
    <n v="2616"/>
    <x v="11"/>
    <n v="4.6715847627999997E-2"/>
    <n v="208.295932880999"/>
    <n v="4.6715847627999997E-2"/>
    <n v="2034.93418289999"/>
  </r>
  <r>
    <n v="2620"/>
    <n v="2617"/>
    <x v="11"/>
    <n v="4.8104566566500001E-2"/>
    <n v="206.906717036"/>
    <n v="4.8104566566500001E-2"/>
    <n v="2095.4265375700002"/>
  </r>
  <r>
    <n v="2621"/>
    <n v="2618"/>
    <x v="11"/>
    <n v="5.2126738062299997E-2"/>
    <n v="206.673971375999"/>
    <n v="5.2126738062299997E-2"/>
    <n v="2270.6316270500001"/>
  </r>
  <r>
    <n v="2622"/>
    <n v="2619"/>
    <x v="11"/>
    <n v="4.2348217805599997E-2"/>
    <n v="193.519301299999"/>
    <n v="4.2348217805599997E-2"/>
    <n v="1844.68098871999"/>
  </r>
  <r>
    <n v="2623"/>
    <n v="2620"/>
    <x v="11"/>
    <n v="0.22060745696199999"/>
    <n v="675.90526316600005"/>
    <n v="0.22060745696199999"/>
    <n v="9609.6223874000007"/>
  </r>
  <r>
    <n v="2624"/>
    <n v="2621"/>
    <x v="11"/>
    <n v="8.5972216576099998E-3"/>
    <n v="115.205644566999"/>
    <n v="8.5972216576099998E-3"/>
    <n v="374.493477536"/>
  </r>
  <r>
    <n v="2625"/>
    <n v="2622"/>
    <x v="11"/>
    <n v="7.27885988267E-3"/>
    <n v="71.5215612440999"/>
    <n v="7.27885988267E-3"/>
    <n v="317.065868072"/>
  </r>
  <r>
    <n v="2626"/>
    <n v="2623"/>
    <x v="11"/>
    <n v="1.9737244203499999E-2"/>
    <n v="141.130562712"/>
    <n v="1.9737244203499999E-2"/>
    <n v="859.75091816300005"/>
  </r>
  <r>
    <n v="2627"/>
    <n v="2624"/>
    <x v="11"/>
    <n v="7.5210611922399999E-3"/>
    <n v="103.749602627"/>
    <n v="7.5210611922399999E-3"/>
    <n v="327.61611507499902"/>
  </r>
  <r>
    <n v="2628"/>
    <n v="2625"/>
    <x v="11"/>
    <n v="1.3849650988099999E-2"/>
    <n v="106.547983023"/>
    <n v="1.3849650988099999E-2"/>
    <n v="603.28838388999895"/>
  </r>
  <r>
    <n v="2629"/>
    <n v="2626"/>
    <x v="11"/>
    <n v="2.3542540003699999E-2"/>
    <n v="196.228057403999"/>
    <n v="2.3542540003699999E-2"/>
    <n v="1025.5089401"/>
  </r>
  <r>
    <n v="2630"/>
    <n v="2627"/>
    <x v="11"/>
    <n v="1.8228870118100001E-3"/>
    <n v="35.681735336800003"/>
    <n v="1.8228870118100001E-3"/>
    <n v="79.404640711200003"/>
  </r>
  <r>
    <n v="2631"/>
    <n v="2628"/>
    <x v="11"/>
    <n v="7.3388248482200002E-3"/>
    <n v="85.009233833799897"/>
    <n v="7.3388248482200002E-3"/>
    <n v="319.67793183600003"/>
  </r>
  <r>
    <n v="2632"/>
    <n v="2629"/>
    <x v="11"/>
    <n v="1.7666280990400001E-3"/>
    <n v="35.255505757000002"/>
    <n v="1.7666280990400001E-3"/>
    <n v="76.954012138500005"/>
  </r>
  <r>
    <n v="2633"/>
    <n v="2630"/>
    <x v="11"/>
    <n v="1.3175711753900001E-3"/>
    <n v="57.6708836116999"/>
    <n v="1.3175711753900001E-3"/>
    <n v="57.393170900900003"/>
  </r>
  <r>
    <n v="2634"/>
    <n v="2631"/>
    <x v="11"/>
    <n v="1.8721496753E-3"/>
    <n v="36.6989152899"/>
    <n v="1.8721496753E-3"/>
    <n v="81.550513575699895"/>
  </r>
  <r>
    <n v="2635"/>
    <n v="2632"/>
    <x v="11"/>
    <n v="7.4392878334400003E-3"/>
    <n v="74.163134259100005"/>
    <n v="7.4392878334400003E-3"/>
    <n v="324.05408194599897"/>
  </r>
  <r>
    <n v="2636"/>
    <n v="2633"/>
    <x v="11"/>
    <n v="4.6850794213099999E-3"/>
    <n v="58.8594297982999"/>
    <n v="4.6850794213099999E-3"/>
    <n v="204.081243365999"/>
  </r>
  <r>
    <n v="2637"/>
    <n v="2634"/>
    <x v="11"/>
    <n v="9.5086254979800007E-3"/>
    <n v="97.1945850761999"/>
    <n v="9.5086254979800007E-3"/>
    <n v="414.19406969900001"/>
  </r>
  <r>
    <n v="2638"/>
    <n v="2635"/>
    <x v="11"/>
    <n v="2.0434598091199998E-3"/>
    <n v="38.147405217100001"/>
    <n v="2.0434598091199998E-3"/>
    <n v="89.012753368199895"/>
  </r>
  <r>
    <n v="2639"/>
    <n v="2636"/>
    <x v="11"/>
    <n v="4.9910634333200001E-4"/>
    <n v="20.029998347500001"/>
    <n v="4.9910634333200001E-4"/>
    <n v="21.7409853409"/>
  </r>
  <r>
    <n v="2640"/>
    <n v="2637"/>
    <x v="11"/>
    <n v="3.9825268523700002E-3"/>
    <n v="81.615577048000006"/>
    <n v="3.9825268523700002E-3"/>
    <n v="173.47817566800001"/>
  </r>
  <r>
    <n v="2641"/>
    <n v="2638"/>
    <x v="11"/>
    <n v="4.5419740606600003E-3"/>
    <n v="56.715230180500001"/>
    <n v="4.5419740606600003E-3"/>
    <n v="197.847598605999"/>
  </r>
  <r>
    <n v="2642"/>
    <n v="2639"/>
    <x v="11"/>
    <n v="1.8035468271599998E-2"/>
    <n v="114.246490893"/>
    <n v="1.8035468271599998E-2"/>
    <n v="785.62185535000003"/>
  </r>
  <r>
    <n v="2643"/>
    <n v="2640"/>
    <x v="11"/>
    <n v="1.49050844711E-3"/>
    <n v="32.422790511300001"/>
    <n v="1.49050844711E-3"/>
    <n v="64.926288230500006"/>
  </r>
  <r>
    <n v="2644"/>
    <n v="2641"/>
    <x v="11"/>
    <n v="4.48133137743E-2"/>
    <n v="352.50069743400002"/>
    <n v="4.48133137743E-2"/>
    <n v="1952.06014"/>
  </r>
  <r>
    <n v="2645"/>
    <n v="2642"/>
    <x v="11"/>
    <n v="0.11165940667800001"/>
    <n v="294.99566084200001"/>
    <n v="0.11165940667800001"/>
    <n v="4863.8642989299897"/>
  </r>
  <r>
    <n v="2646"/>
    <n v="2643"/>
    <x v="11"/>
    <n v="1.54656845441E-3"/>
    <n v="38.1657233785999"/>
    <n v="1.54656845441E-3"/>
    <n v="67.3682523742999"/>
  </r>
  <r>
    <n v="2647"/>
    <n v="2644"/>
    <x v="11"/>
    <n v="4.4377673683000001E-4"/>
    <n v="39.648002201399898"/>
    <n v="4.4377673683000001E-4"/>
    <n v="19.330837251399899"/>
  </r>
  <r>
    <n v="2648"/>
    <n v="2645"/>
    <x v="11"/>
    <n v="3.8617869382999999E-2"/>
    <n v="329.43891842699901"/>
    <n v="3.8617869382999999E-2"/>
    <n v="1682.1876613699901"/>
  </r>
  <r>
    <n v="2649"/>
    <n v="2646"/>
    <x v="11"/>
    <n v="5.01158341205E-3"/>
    <n v="58.950596676499899"/>
    <n v="5.01158341205E-3"/>
    <n v="218.303700077"/>
  </r>
  <r>
    <n v="2650"/>
    <n v="2647"/>
    <x v="11"/>
    <n v="8.2490020694799999E-3"/>
    <n v="70.112744159800002"/>
    <n v="8.2490020694799999E-3"/>
    <n v="359.32509291399901"/>
  </r>
  <r>
    <n v="2651"/>
    <n v="2648"/>
    <x v="11"/>
    <n v="3.3856542425800003E-2"/>
    <n v="170.701550037"/>
    <n v="3.3856542425800003E-2"/>
    <n v="1474.7850891099899"/>
  </r>
  <r>
    <n v="2652"/>
    <n v="2665"/>
    <x v="11"/>
    <n v="1.7694180076300001E-2"/>
    <n v="179.59666355600001"/>
    <n v="1.7694180076300001E-2"/>
    <n v="770.75540146000003"/>
  </r>
  <r>
    <n v="2653"/>
    <n v="2666"/>
    <x v="11"/>
    <n v="8.9949541554600002E-3"/>
    <n v="120.32691632700001"/>
    <n v="8.9949541554600002E-3"/>
    <n v="391.81863591299901"/>
  </r>
  <r>
    <n v="2654"/>
    <n v="2667"/>
    <x v="11"/>
    <n v="1.32501283857E-2"/>
    <n v="99.598019018399896"/>
    <n v="1.32501283857E-2"/>
    <n v="577.17328372400004"/>
  </r>
  <r>
    <n v="2655"/>
    <n v="2668"/>
    <x v="11"/>
    <n v="1.8509122709399999E-3"/>
    <n v="42.021229197099899"/>
    <n v="1.8509122709399999E-3"/>
    <n v="80.625416063100005"/>
  </r>
  <r>
    <n v="2656"/>
    <n v="2669"/>
    <x v="11"/>
    <n v="2.8312395455999999E-2"/>
    <n v="161.642379554"/>
    <n v="2.8312395455999999E-2"/>
    <n v="1233.28301276"/>
  </r>
  <r>
    <n v="2657"/>
    <n v="2670"/>
    <x v="11"/>
    <n v="2.4877845122099999E-2"/>
    <n v="167.203013529999"/>
    <n v="2.4877845122099999E-2"/>
    <n v="1083.67459899"/>
  </r>
  <r>
    <n v="2658"/>
    <n v="2671"/>
    <x v="11"/>
    <n v="3.0405045347E-2"/>
    <n v="175.59860806699899"/>
    <n v="3.0405045347E-2"/>
    <n v="1324.4384774800001"/>
  </r>
  <r>
    <n v="2659"/>
    <n v="2672"/>
    <x v="11"/>
    <n v="2.9229470602700001E-2"/>
    <n v="161.88097091"/>
    <n v="2.9229470602700001E-2"/>
    <n v="1273.2306460100001"/>
  </r>
  <r>
    <n v="2660"/>
    <n v="2673"/>
    <x v="11"/>
    <n v="2.4789173688900001E-2"/>
    <n v="169.842266582999"/>
    <n v="2.4789173688900001E-2"/>
    <n v="1079.81208642"/>
  </r>
  <r>
    <n v="2661"/>
    <n v="2674"/>
    <x v="11"/>
    <n v="2.5941470487000001E-2"/>
    <n v="172.25120710300001"/>
    <n v="2.5941470487000001E-2"/>
    <n v="1130.00593408999"/>
  </r>
  <r>
    <n v="2662"/>
    <n v="2649"/>
    <x v="11"/>
    <n v="5.7329033416400001"/>
    <n v="14001.0705514"/>
    <n v="5.7329033416400001"/>
    <n v="249724.27066199901"/>
  </r>
  <r>
    <n v="2663"/>
    <n v="2650"/>
    <x v="11"/>
    <n v="0.48198664840400002"/>
    <n v="695.93667454000001"/>
    <n v="0.48198664840400002"/>
    <n v="20995.254422699902"/>
  </r>
  <r>
    <n v="2664"/>
    <n v="2651"/>
    <x v="11"/>
    <n v="2.11299008717E-2"/>
    <n v="412.71776841899901"/>
    <n v="2.11299008717E-2"/>
    <n v="920.41479866199904"/>
  </r>
  <r>
    <n v="2665"/>
    <n v="2652"/>
    <x v="11"/>
    <n v="0.447698740539"/>
    <n v="841.18604451500005"/>
    <n v="0.447698740539"/>
    <n v="19501.679131000001"/>
  </r>
  <r>
    <n v="2666"/>
    <n v="2653"/>
    <x v="11"/>
    <n v="8.1905054719399999E-3"/>
    <n v="70.248287766100006"/>
    <n v="8.1905054719399999E-3"/>
    <n v="356.77699128"/>
  </r>
  <r>
    <n v="2667"/>
    <n v="2654"/>
    <x v="11"/>
    <n v="3.3759747197999999E-3"/>
    <n v="52.038164454399897"/>
    <n v="3.3759747197999999E-3"/>
    <n v="147.056870492999"/>
  </r>
  <r>
    <n v="2668"/>
    <n v="2655"/>
    <x v="11"/>
    <n v="2.80281206062E-2"/>
    <n v="304.20352826399898"/>
    <n v="2.80281206062E-2"/>
    <n v="1220.90004984999"/>
  </r>
  <r>
    <n v="2669"/>
    <n v="2656"/>
    <x v="11"/>
    <n v="1.8902292767099999E-2"/>
    <n v="271.43571979799901"/>
    <n v="1.8902292767099999E-2"/>
    <n v="823.38057953600003"/>
  </r>
  <r>
    <n v="2670"/>
    <n v="2657"/>
    <x v="11"/>
    <n v="1.7752527894299999E-2"/>
    <n v="110.43014633600001"/>
    <n v="1.7752527894299999E-2"/>
    <n v="773.29702163199897"/>
  </r>
  <r>
    <n v="2671"/>
    <n v="2658"/>
    <x v="11"/>
    <n v="8.1722662359399994E-3"/>
    <n v="72.538288367299899"/>
    <n v="8.1722662359399994E-3"/>
    <n v="355.982493492"/>
  </r>
  <r>
    <n v="2672"/>
    <n v="2659"/>
    <x v="11"/>
    <n v="0.602820165267"/>
    <n v="949.76516884299895"/>
    <n v="0.602820165267"/>
    <n v="26258.7413629"/>
  </r>
  <r>
    <n v="2673"/>
    <n v="2660"/>
    <x v="11"/>
    <n v="1.1946594387400001E-2"/>
    <n v="147.725537588999"/>
    <n v="1.1946594387400001E-2"/>
    <n v="520.39156986199896"/>
  </r>
  <r>
    <n v="2674"/>
    <n v="2661"/>
    <x v="11"/>
    <n v="1.3612830069500001E-2"/>
    <n v="200.88533050500001"/>
    <n v="1.3612830069500001E-2"/>
    <n v="592.97250594299896"/>
  </r>
  <r>
    <n v="2675"/>
    <n v="2662"/>
    <x v="11"/>
    <n v="1.8624194979699998E-2"/>
    <n v="112.348866446"/>
    <n v="1.8624194979699998E-2"/>
    <n v="811.26668823199896"/>
  </r>
  <r>
    <n v="2676"/>
    <n v="2663"/>
    <x v="11"/>
    <n v="5.2655378918300003E-3"/>
    <n v="57.993334665699898"/>
    <n v="5.2655378918300003E-3"/>
    <n v="229.365912995"/>
  </r>
  <r>
    <n v="2677"/>
    <n v="2664"/>
    <x v="11"/>
    <n v="8.0156201167199993E-3"/>
    <n v="69.308663220699898"/>
    <n v="8.0156201167199993E-3"/>
    <n v="349.15901544100001"/>
  </r>
  <r>
    <n v="2678"/>
    <n v="2675"/>
    <x v="11"/>
    <n v="2.8476693391899999E-2"/>
    <n v="175.904421735"/>
    <n v="2.8476693391899999E-2"/>
    <n v="1240.43980267999"/>
  </r>
  <r>
    <n v="2679"/>
    <n v="2676"/>
    <x v="11"/>
    <n v="3.2198839334400001E-2"/>
    <n v="170.06437356500001"/>
    <n v="3.2198839334400001E-2"/>
    <n v="1402.57583088"/>
  </r>
  <r>
    <n v="2680"/>
    <n v="2677"/>
    <x v="11"/>
    <n v="2.8598087889E-2"/>
    <n v="163.773175546"/>
    <n v="2.8598087889E-2"/>
    <n v="1245.72772516999"/>
  </r>
  <r>
    <n v="2681"/>
    <n v="2678"/>
    <x v="11"/>
    <n v="2.7760626416900001E-2"/>
    <n v="173.20588043500001"/>
    <n v="2.7760626416900001E-2"/>
    <n v="1209.2480499799899"/>
  </r>
  <r>
    <n v="2682"/>
    <n v="2679"/>
    <x v="11"/>
    <n v="2.7394611227600001E-2"/>
    <n v="174.196380086"/>
    <n v="2.7394611227600001E-2"/>
    <n v="1193.3044920499899"/>
  </r>
  <r>
    <n v="2683"/>
    <n v="2680"/>
    <x v="11"/>
    <n v="2.3178632207400001E-2"/>
    <n v="167.669497605"/>
    <n v="2.3178632207400001E-2"/>
    <n v="1009.6571804599899"/>
  </r>
  <r>
    <n v="2684"/>
    <n v="2681"/>
    <x v="11"/>
    <n v="3.0029642132499999E-2"/>
    <n v="165.183541735999"/>
    <n v="3.0029642132499999E-2"/>
    <n v="1308.0859788600001"/>
  </r>
  <r>
    <n v="2685"/>
    <n v="2682"/>
    <x v="11"/>
    <n v="2.8059436681599999E-2"/>
    <n v="164.132412764999"/>
    <n v="2.8059436681599999E-2"/>
    <n v="1222.2641724699899"/>
  </r>
  <r>
    <n v="2686"/>
    <n v="2683"/>
    <x v="11"/>
    <n v="2.8610379698999999E-2"/>
    <n v="175.353974577"/>
    <n v="2.8610379698999999E-2"/>
    <n v="1246.26315449"/>
  </r>
  <r>
    <n v="2687"/>
    <n v="2684"/>
    <x v="11"/>
    <n v="2.4333918000499999E-2"/>
    <n v="171.44707947500001"/>
    <n v="2.4333918000499999E-2"/>
    <n v="1059.98122792"/>
  </r>
  <r>
    <n v="2688"/>
    <n v="2685"/>
    <x v="11"/>
    <n v="2.3409612216399998E-2"/>
    <n v="169.345386069"/>
    <n v="2.3409612216399998E-2"/>
    <n v="1019.71862938"/>
  </r>
  <r>
    <n v="2689"/>
    <n v="2686"/>
    <x v="11"/>
    <n v="2.7594820495300001E-2"/>
    <n v="162.050443572999"/>
    <n v="2.7594820495300001E-2"/>
    <n v="1202.02557232"/>
  </r>
  <r>
    <n v="2690"/>
    <n v="2687"/>
    <x v="11"/>
    <n v="2.9259109161E-2"/>
    <n v="163.98762920300001"/>
    <n v="2.9259109161E-2"/>
    <n v="1274.52169731"/>
  </r>
  <r>
    <n v="2691"/>
    <n v="2688"/>
    <x v="11"/>
    <n v="2.9904718577899999E-2"/>
    <n v="164.90249274600001"/>
    <n v="2.9904718577899999E-2"/>
    <n v="1302.6443310699899"/>
  </r>
  <r>
    <n v="2692"/>
    <n v="2689"/>
    <x v="11"/>
    <n v="2.8140637167899999E-2"/>
    <n v="177.441519822999"/>
    <n v="2.8140637167899999E-2"/>
    <n v="1225.80125214999"/>
  </r>
  <r>
    <n v="2693"/>
    <n v="2690"/>
    <x v="11"/>
    <n v="2.69465149896E-2"/>
    <n v="174.34454089900001"/>
    <n v="2.69465149896E-2"/>
    <n v="1173.78549771999"/>
  </r>
  <r>
    <n v="2694"/>
    <n v="2691"/>
    <x v="11"/>
    <n v="3.0762553281700002E-2"/>
    <n v="161.53244892500001"/>
    <n v="3.0762553281700002E-2"/>
    <n v="1340.01146081"/>
  </r>
  <r>
    <n v="2695"/>
    <n v="2692"/>
    <x v="11"/>
    <n v="2.5127671177700001E-2"/>
    <n v="164.870532623999"/>
    <n v="2.5127671177700001E-2"/>
    <n v="1094.55697787999"/>
  </r>
  <r>
    <n v="2696"/>
    <n v="2693"/>
    <x v="11"/>
    <n v="2.6324570148599999E-2"/>
    <n v="171.96914044299899"/>
    <n v="2.6324570148599999E-2"/>
    <n v="1146.6936886399899"/>
  </r>
  <r>
    <n v="2697"/>
    <n v="2694"/>
    <x v="11"/>
    <n v="2.7458180996799999E-2"/>
    <n v="154.608534781"/>
    <n v="2.7458180996799999E-2"/>
    <n v="1196.07358023999"/>
  </r>
  <r>
    <n v="2698"/>
    <n v="2695"/>
    <x v="11"/>
    <n v="2.5759013389799999E-2"/>
    <n v="165.81490277"/>
    <n v="2.5759013389799999E-2"/>
    <n v="1122.0581347899899"/>
  </r>
  <r>
    <n v="2699"/>
    <n v="2696"/>
    <x v="11"/>
    <n v="2.4028484737400001E-2"/>
    <n v="164.105393432"/>
    <n v="2.4028484737400001E-2"/>
    <n v="1046.6766086600001"/>
  </r>
  <r>
    <n v="2700"/>
    <n v="2697"/>
    <x v="11"/>
    <n v="2.8347474869000001E-2"/>
    <n v="158.326073067999"/>
    <n v="2.8347474869000001E-2"/>
    <n v="1234.8110660100001"/>
  </r>
  <r>
    <n v="2701"/>
    <n v="2698"/>
    <x v="11"/>
    <n v="2.85472097871E-2"/>
    <n v="158.35652688600001"/>
    <n v="2.85472097871E-2"/>
    <n v="1243.51148444"/>
  </r>
  <r>
    <n v="2702"/>
    <n v="2699"/>
    <x v="11"/>
    <n v="2.9357779745799999E-2"/>
    <n v="158.43798060200001"/>
    <n v="2.9357779745799999E-2"/>
    <n v="1278.8197705800001"/>
  </r>
  <r>
    <n v="2703"/>
    <n v="2700"/>
    <x v="11"/>
    <n v="2.6327374637500001E-2"/>
    <n v="166.843541168"/>
    <n v="2.6327374637500001E-2"/>
    <n v="1146.8158521800001"/>
  </r>
  <r>
    <n v="2704"/>
    <n v="2701"/>
    <x v="11"/>
    <n v="2.3156400551899999E-2"/>
    <n v="161.792135035999"/>
    <n v="2.3156400551899999E-2"/>
    <n v="1008.68877324"/>
  </r>
  <r>
    <n v="2705"/>
    <n v="2702"/>
    <x v="11"/>
    <n v="3.03728027932E-2"/>
    <n v="160.664543154"/>
    <n v="3.03728027932E-2"/>
    <n v="1323.03399751999"/>
  </r>
  <r>
    <n v="2706"/>
    <n v="2703"/>
    <x v="11"/>
    <n v="5.89624150907E-2"/>
    <n v="240.47402471000001"/>
    <n v="5.89624150907E-2"/>
    <n v="2568.3925279700002"/>
  </r>
  <r>
    <n v="2707"/>
    <n v="2704"/>
    <x v="11"/>
    <n v="1.16442541094E-4"/>
    <n v="138.99006467199899"/>
    <n v="1.16442541094E-4"/>
    <n v="5.0722167444400004"/>
  </r>
  <r>
    <n v="2708"/>
    <n v="2705"/>
    <x v="11"/>
    <n v="0.830815014859"/>
    <n v="1350.0122830499899"/>
    <n v="0.830815014859"/>
    <n v="36190.157288299903"/>
  </r>
  <r>
    <n v="2709"/>
    <n v="2706"/>
    <x v="11"/>
    <n v="4.5916836565099999"/>
    <n v="3762.2603513700001"/>
    <n v="4.5916836565099999"/>
    <n v="200012.94002199901"/>
  </r>
  <r>
    <n v="2710"/>
    <n v="2707"/>
    <x v="11"/>
    <n v="1.4093962276E-2"/>
    <n v="100.43093295200001"/>
    <n v="1.4093962276E-2"/>
    <n v="613.930541027"/>
  </r>
  <r>
    <n v="2711"/>
    <n v="2708"/>
    <x v="11"/>
    <n v="1.1104610552899999E-2"/>
    <n v="94.511917729399897"/>
    <n v="1.1104610552899999E-2"/>
    <n v="483.71490061200001"/>
  </r>
  <r>
    <n v="2712"/>
    <n v="5891"/>
    <x v="10"/>
    <n v="3.3643050817499999E-2"/>
    <n v="181.273141686"/>
    <n v="3.3643050817499999E-2"/>
    <n v="1465.48543132999"/>
  </r>
  <r>
    <n v="2713"/>
    <n v="2709"/>
    <x v="11"/>
    <n v="6.2742670844900001E-3"/>
    <n v="70.491150087600005"/>
    <n v="6.2742670844900001E-3"/>
    <n v="273.305981008"/>
  </r>
  <r>
    <n v="2714"/>
    <n v="2710"/>
    <x v="11"/>
    <n v="7.7087661400400001E-3"/>
    <n v="75.677765680999897"/>
    <n v="7.7087661400400001E-3"/>
    <n v="335.79250996600001"/>
  </r>
  <r>
    <n v="2715"/>
    <n v="2711"/>
    <x v="11"/>
    <n v="2.8659050665500001E-3"/>
    <n v="82.9492103020999"/>
    <n v="2.8659050665500001E-3"/>
    <n v="124.83832524100001"/>
  </r>
  <r>
    <n v="2716"/>
    <n v="2712"/>
    <x v="11"/>
    <n v="1.5925294096499999E-2"/>
    <n v="112.262566198"/>
    <n v="1.5925294096499999E-2"/>
    <n v="693.70303609799896"/>
  </r>
  <r>
    <n v="2717"/>
    <n v="2713"/>
    <x v="11"/>
    <n v="1.6748720044799999E-3"/>
    <n v="37.088904046700002"/>
    <n v="1.6748720044799999E-3"/>
    <n v="72.957132653200006"/>
  </r>
  <r>
    <n v="2718"/>
    <n v="2714"/>
    <x v="11"/>
    <n v="3.3584937955399997E-2"/>
    <n v="291.54679039400003"/>
    <n v="3.3584937955399997E-2"/>
    <n v="1462.9540458199899"/>
  </r>
  <r>
    <n v="2719"/>
    <n v="2715"/>
    <x v="11"/>
    <n v="0.50743845918700003"/>
    <n v="1260.42948718"/>
    <n v="0.50743845918700003"/>
    <n v="22103.930867099902"/>
  </r>
  <r>
    <n v="2720"/>
    <n v="2716"/>
    <x v="11"/>
    <n v="1.6636517556099999E-2"/>
    <n v="130.612716250999"/>
    <n v="1.6636517556099999E-2"/>
    <n v="724.68380591100004"/>
  </r>
  <r>
    <n v="2721"/>
    <n v="2717"/>
    <x v="11"/>
    <n v="9.1251831016700008E-3"/>
    <n v="84.389732016099899"/>
    <n v="9.1251831016700008E-3"/>
    <n v="397.49138587800002"/>
  </r>
  <r>
    <n v="2722"/>
    <n v="2718"/>
    <x v="11"/>
    <n v="3.7408595495600001E-2"/>
    <n v="206.20830828800001"/>
    <n v="3.7408595495600001E-2"/>
    <n v="1629.5119017300001"/>
  </r>
  <r>
    <n v="2723"/>
    <n v="2719"/>
    <x v="11"/>
    <n v="2.9320629497799999E-3"/>
    <n v="45.574071855"/>
    <n v="2.9320629497799999E-3"/>
    <n v="127.720151219"/>
  </r>
  <r>
    <n v="2724"/>
    <n v="2720"/>
    <x v="11"/>
    <n v="6.2863325020199997E-3"/>
    <n v="66.204203034700001"/>
    <n v="6.2863325020199997E-3"/>
    <n v="273.83154841399897"/>
  </r>
  <r>
    <n v="2725"/>
    <n v="2721"/>
    <x v="11"/>
    <n v="1.00550771431E-2"/>
    <n v="93.843503542700006"/>
    <n v="1.00550771431E-2"/>
    <n v="437.99740841999898"/>
  </r>
  <r>
    <n v="2726"/>
    <n v="2722"/>
    <x v="11"/>
    <n v="0.38323081924199998"/>
    <n v="1855.10302944"/>
    <n v="0.38323081924199998"/>
    <n v="16693.4677096999"/>
  </r>
  <r>
    <n v="2727"/>
    <n v="2723"/>
    <x v="11"/>
    <n v="4.0720430526000002E-2"/>
    <n v="163.371328855"/>
    <n v="4.0720430526000002E-2"/>
    <n v="1773.7748585700001"/>
  </r>
  <r>
    <n v="2728"/>
    <n v="2724"/>
    <x v="11"/>
    <n v="0.19238769096200001"/>
    <n v="690.97654735900005"/>
    <n v="0.19238769096200001"/>
    <n v="8380.3742968700008"/>
  </r>
  <r>
    <n v="2729"/>
    <n v="2725"/>
    <x v="11"/>
    <n v="1.00848026346E-2"/>
    <n v="116.882873756999"/>
    <n v="1.00848026346E-2"/>
    <n v="439.29224569199903"/>
  </r>
  <r>
    <n v="2730"/>
    <n v="2726"/>
    <x v="11"/>
    <n v="6.4386263592099997E-3"/>
    <n v="82.814055749800005"/>
    <n v="6.4386263592099997E-3"/>
    <n v="280.46544236099902"/>
  </r>
  <r>
    <n v="2731"/>
    <n v="2727"/>
    <x v="11"/>
    <n v="2.8838378653099999E-2"/>
    <n v="242.14556880000001"/>
    <n v="2.8838378653099999E-2"/>
    <n v="1256.19474902"/>
  </r>
  <r>
    <n v="2732"/>
    <n v="2728"/>
    <x v="11"/>
    <n v="0.11843455182400001"/>
    <n v="383.37375865799902"/>
    <n v="0.11843455182400001"/>
    <n v="5158.9884414099897"/>
  </r>
  <r>
    <n v="2733"/>
    <n v="2729"/>
    <x v="11"/>
    <n v="0.38946283874400001"/>
    <n v="532.14836917000002"/>
    <n v="0.38946283874400001"/>
    <n v="16964.933396100001"/>
  </r>
  <r>
    <n v="2734"/>
    <n v="2730"/>
    <x v="11"/>
    <n v="3.2157698424399999"/>
    <n v="1583.16497426"/>
    <n v="3.2157698424399999"/>
    <n v="140078.374022"/>
  </r>
  <r>
    <n v="2735"/>
    <n v="2731"/>
    <x v="11"/>
    <n v="1.0356274336000001E-2"/>
    <n v="85.399924078400005"/>
    <n v="1.0356274336000001E-2"/>
    <n v="451.11750566799901"/>
  </r>
  <r>
    <n v="2736"/>
    <n v="2732"/>
    <x v="11"/>
    <n v="7.0727012549400003E-2"/>
    <n v="197.787164848999"/>
    <n v="7.0727012549400003E-2"/>
    <n v="3080.8563429999899"/>
  </r>
  <r>
    <n v="2737"/>
    <n v="2733"/>
    <x v="11"/>
    <n v="2.59776909204E-2"/>
    <n v="139.59886731200001"/>
    <n v="2.59776909204E-2"/>
    <n v="1131.58369014"/>
  </r>
  <r>
    <n v="2738"/>
    <n v="2734"/>
    <x v="11"/>
    <n v="1.8298080792700001E-2"/>
    <n v="111.951449592"/>
    <n v="1.8298080792700001E-2"/>
    <n v="797.06121125300001"/>
  </r>
  <r>
    <n v="2739"/>
    <n v="2735"/>
    <x v="11"/>
    <n v="1.5333001553000001E-2"/>
    <n v="172.661106923999"/>
    <n v="1.5333001553000001E-2"/>
    <n v="667.90287641199905"/>
  </r>
  <r>
    <n v="2740"/>
    <n v="2757"/>
    <x v="11"/>
    <n v="2.2305425934600002E-3"/>
    <n v="48.969042329700002"/>
    <n v="2.2305425934600002E-3"/>
    <n v="97.162046777900002"/>
  </r>
  <r>
    <n v="2741"/>
    <n v="2736"/>
    <x v="11"/>
    <n v="4.9319299891900002E-2"/>
    <n v="202.724521237999"/>
    <n v="4.9319299891900002E-2"/>
    <n v="2148.34010983999"/>
  </r>
  <r>
    <n v="2742"/>
    <n v="2737"/>
    <x v="11"/>
    <n v="2.15691083378E-2"/>
    <n v="144.072148937999"/>
    <n v="2.15691083378E-2"/>
    <n v="939.54660124199904"/>
  </r>
  <r>
    <n v="2743"/>
    <n v="2738"/>
    <x v="11"/>
    <n v="0.33928207474900002"/>
    <n v="540.813760172"/>
    <n v="0.33928207474900002"/>
    <n v="14779.0680594"/>
  </r>
  <r>
    <n v="2744"/>
    <n v="2739"/>
    <x v="11"/>
    <n v="1.44402165195"/>
    <n v="3601.10097554"/>
    <n v="1.44402165195"/>
    <n v="62901.331554399898"/>
  </r>
  <r>
    <n v="2745"/>
    <n v="2740"/>
    <x v="11"/>
    <n v="1.4943209830900001E-2"/>
    <n v="119.803138646999"/>
    <n v="1.4943209830900001E-2"/>
    <n v="650.92361652700004"/>
  </r>
  <r>
    <n v="2746"/>
    <n v="2741"/>
    <x v="11"/>
    <n v="0.12638344106400001"/>
    <n v="1135.0556105600001"/>
    <n v="0.12638344106400001"/>
    <n v="5505.2406727999896"/>
  </r>
  <r>
    <n v="2747"/>
    <n v="2742"/>
    <x v="11"/>
    <n v="9.3955037882900005E-3"/>
    <n v="79.904566382699898"/>
    <n v="9.3955037882900005E-3"/>
    <n v="409.26650786800002"/>
  </r>
  <r>
    <n v="2748"/>
    <n v="2743"/>
    <x v="11"/>
    <n v="9.2635918048000008E-3"/>
    <n v="79.6536596073"/>
    <n v="9.2635918048000008E-3"/>
    <n v="403.52044498700002"/>
  </r>
  <r>
    <n v="2749"/>
    <n v="2744"/>
    <x v="11"/>
    <n v="9.5301011974600006E-3"/>
    <n v="80.102848354499898"/>
    <n v="9.5301011974600006E-3"/>
    <n v="415.12954740100002"/>
  </r>
  <r>
    <n v="2750"/>
    <n v="2745"/>
    <x v="11"/>
    <n v="9.4747324552899997E-3"/>
    <n v="79.558490878399894"/>
    <n v="9.4747324552899997E-3"/>
    <n v="412.71769479900001"/>
  </r>
  <r>
    <n v="2751"/>
    <n v="2746"/>
    <x v="11"/>
    <n v="9.7364496242000002E-3"/>
    <n v="81.290760978099897"/>
    <n v="9.7364496242000002E-3"/>
    <n v="424.11804895799901"/>
  </r>
  <r>
    <n v="2752"/>
    <n v="2747"/>
    <x v="11"/>
    <n v="9.6627471836200005E-3"/>
    <n v="80.898528567499895"/>
    <n v="9.6627471836200005E-3"/>
    <n v="420.90758364999903"/>
  </r>
  <r>
    <n v="2753"/>
    <n v="2748"/>
    <x v="11"/>
    <n v="9.7144606429100007E-3"/>
    <n v="81.809408664200006"/>
    <n v="9.7144606429100007E-3"/>
    <n v="423.16021303600002"/>
  </r>
  <r>
    <n v="2754"/>
    <n v="2749"/>
    <x v="11"/>
    <n v="9.4395631677700008E-3"/>
    <n v="80.219292260900005"/>
    <n v="9.4395631677700008E-3"/>
    <n v="411.18572662299903"/>
  </r>
  <r>
    <n v="2755"/>
    <n v="2750"/>
    <x v="11"/>
    <n v="3.2474050242499999"/>
    <n v="3199.0663673399899"/>
    <n v="3.2474050242499999"/>
    <n v="141456.397029999"/>
  </r>
  <r>
    <n v="2756"/>
    <n v="2751"/>
    <x v="11"/>
    <n v="1.9778757600700001"/>
    <n v="2861.7377086599899"/>
    <n v="1.9778757600700001"/>
    <n v="86155.923485699896"/>
  </r>
  <r>
    <n v="2757"/>
    <n v="2752"/>
    <x v="11"/>
    <n v="3.0872965657700001E-2"/>
    <n v="148.620097668"/>
    <n v="3.0872965657700001E-2"/>
    <n v="1344.82100452999"/>
  </r>
  <r>
    <n v="2758"/>
    <n v="2753"/>
    <x v="11"/>
    <n v="5.3919985255199997E-2"/>
    <n v="428.34020577299901"/>
    <n v="5.3919985255199997E-2"/>
    <n v="2348.7451627"/>
  </r>
  <r>
    <n v="2759"/>
    <n v="2754"/>
    <x v="11"/>
    <n v="0.49208644685399999"/>
    <n v="1194.81953717999"/>
    <n v="0.49208644685399999"/>
    <n v="21435.1998848"/>
  </r>
  <r>
    <n v="2760"/>
    <n v="2755"/>
    <x v="11"/>
    <n v="1.16129547032E-2"/>
    <n v="88.635189485300003"/>
    <n v="1.16129547032E-2"/>
    <n v="505.85828350000003"/>
  </r>
  <r>
    <n v="2761"/>
    <n v="2756"/>
    <x v="11"/>
    <n v="0.114999456374"/>
    <n v="451.65375407300002"/>
    <n v="0.114999456374"/>
    <n v="5009.3562820099896"/>
  </r>
  <r>
    <n v="2762"/>
    <n v="2758"/>
    <x v="11"/>
    <n v="1.91481486332E-2"/>
    <n v="117.008429085"/>
    <n v="1.91481486332E-2"/>
    <n v="834.09001816399905"/>
  </r>
  <r>
    <n v="2763"/>
    <n v="2759"/>
    <x v="11"/>
    <n v="2.95981575373E-2"/>
    <n v="184.69584478799899"/>
    <n v="2.95981575373E-2"/>
    <n v="1289.2905855700001"/>
  </r>
  <r>
    <n v="2764"/>
    <n v="2760"/>
    <x v="11"/>
    <n v="0.73239043277000004"/>
    <n v="1832.27636174999"/>
    <n v="0.73239043277000004"/>
    <n v="31902.799640299902"/>
  </r>
  <r>
    <n v="2765"/>
    <n v="2761"/>
    <x v="11"/>
    <n v="3.5419292563599998E-2"/>
    <n v="201.918689817999"/>
    <n v="3.5419292563599998E-2"/>
    <n v="1542.8582128600001"/>
  </r>
  <r>
    <n v="2766"/>
    <n v="2762"/>
    <x v="11"/>
    <n v="0.24858513193099999"/>
    <n v="1099.4134631100001"/>
    <n v="0.24858513193099999"/>
    <n v="10828.325033700001"/>
  </r>
  <r>
    <n v="2767"/>
    <n v="2763"/>
    <x v="11"/>
    <n v="0.195459091921"/>
    <n v="531.03012361799904"/>
    <n v="0.195459091921"/>
    <n v="8514.1639877800008"/>
  </r>
  <r>
    <n v="2768"/>
    <n v="2764"/>
    <x v="11"/>
    <n v="5.1496385470400003"/>
    <n v="4775.4122755999897"/>
    <n v="5.1496385470400003"/>
    <n v="224317.35783399901"/>
  </r>
  <r>
    <n v="2769"/>
    <n v="2765"/>
    <x v="11"/>
    <n v="0.13220454751899999"/>
    <n v="306.22842706699902"/>
    <n v="0.13220454751899999"/>
    <n v="5758.80705433"/>
  </r>
  <r>
    <n v="2770"/>
    <n v="2766"/>
    <x v="11"/>
    <n v="4.3204565625400003E-2"/>
    <n v="184.890059076"/>
    <n v="4.3204565625400003E-2"/>
    <n v="1881.98335038"/>
  </r>
  <r>
    <n v="2771"/>
    <n v="2767"/>
    <x v="11"/>
    <n v="3.9825950712500002E-2"/>
    <n v="167.524224266"/>
    <n v="3.9825950712500002E-2"/>
    <n v="1734.8114738899901"/>
  </r>
  <r>
    <n v="2772"/>
    <n v="2768"/>
    <x v="11"/>
    <n v="1.50932783076E-3"/>
    <n v="32.579962712099899"/>
    <n v="1.50932783076E-3"/>
    <n v="65.7460573721999"/>
  </r>
  <r>
    <n v="2773"/>
    <n v="2769"/>
    <x v="11"/>
    <n v="5.5965862380799999E-3"/>
    <n v="63.8220205561"/>
    <n v="5.5965862380799999E-3"/>
    <n v="243.78632142500001"/>
  </r>
  <r>
    <n v="2774"/>
    <n v="2770"/>
    <x v="11"/>
    <n v="4.3992021939200003E-3"/>
    <n v="56.426901243700001"/>
    <n v="4.3992021939200003E-3"/>
    <n v="191.62848102999899"/>
  </r>
  <r>
    <n v="2775"/>
    <n v="2771"/>
    <x v="11"/>
    <n v="0.30025405997400001"/>
    <n v="1116.1800996300001"/>
    <n v="0.30025405997400001"/>
    <n v="13079.0145369"/>
  </r>
  <r>
    <n v="2776"/>
    <n v="2772"/>
    <x v="11"/>
    <n v="2.9489852610699998"/>
    <n v="2655.8855154100002"/>
    <n v="2.9489852610699998"/>
    <n v="128457.28414"/>
  </r>
  <r>
    <n v="2777"/>
    <n v="2773"/>
    <x v="11"/>
    <n v="8.7145072619300001E-3"/>
    <n v="212.51395347100001"/>
    <n v="8.7145072619300001E-3"/>
    <n v="379.60241795899901"/>
  </r>
  <r>
    <n v="2778"/>
    <n v="2774"/>
    <x v="11"/>
    <n v="4.6966662538399997E-3"/>
    <n v="114.761506710999"/>
    <n v="4.6966662538399997E-3"/>
    <n v="204.585963851999"/>
  </r>
  <r>
    <n v="2779"/>
    <n v="2775"/>
    <x v="11"/>
    <n v="3.1573654588899999E-3"/>
    <n v="82.795910263099898"/>
    <n v="3.1573654588899999E-3"/>
    <n v="137.53428924900001"/>
  </r>
  <r>
    <n v="2780"/>
    <n v="2776"/>
    <x v="11"/>
    <n v="5.94063936344E-2"/>
    <n v="464.32136515399901"/>
    <n v="5.94063936344E-2"/>
    <n v="2587.7321557400001"/>
  </r>
  <r>
    <n v="2781"/>
    <n v="2777"/>
    <x v="11"/>
    <n v="2.1464802946399999"/>
    <n v="2615.39790498"/>
    <n v="2.1464802946399999"/>
    <n v="93500.307636600002"/>
  </r>
  <r>
    <n v="2782"/>
    <n v="2778"/>
    <x v="11"/>
    <n v="8.7333244666799995E-2"/>
    <n v="298.45664242800001"/>
    <n v="8.7333244666799995E-2"/>
    <n v="3804.2209215799899"/>
  </r>
  <r>
    <n v="2783"/>
    <n v="2779"/>
    <x v="11"/>
    <n v="9.0786191837599998E-3"/>
    <n v="79.562053042100004"/>
    <n v="9.0786191837599998E-3"/>
    <n v="395.46306989200002"/>
  </r>
  <r>
    <n v="2784"/>
    <n v="2780"/>
    <x v="11"/>
    <n v="1.12242630368E-2"/>
    <n v="107.451856934999"/>
    <n v="1.12242630368E-2"/>
    <n v="488.92694214599902"/>
  </r>
  <r>
    <n v="2785"/>
    <n v="2781"/>
    <x v="11"/>
    <n v="9.0735895393399997E-3"/>
    <n v="78.622314988400007"/>
    <n v="9.0735895393399997E-3"/>
    <n v="395.24397933699902"/>
  </r>
  <r>
    <n v="2786"/>
    <n v="2782"/>
    <x v="11"/>
    <n v="7.7463755935700002E-3"/>
    <n v="67.458242342399899"/>
    <n v="7.7463755935700002E-3"/>
    <n v="337.43077106200002"/>
  </r>
  <r>
    <n v="2787"/>
    <n v="2783"/>
    <x v="11"/>
    <n v="6.2115651914499996E-3"/>
    <n v="79.487904038099899"/>
    <n v="6.2115651914499996E-3"/>
    <n v="270.57469740300002"/>
  </r>
  <r>
    <n v="2788"/>
    <n v="2784"/>
    <x v="11"/>
    <n v="0.39964573681600002"/>
    <n v="521.61913255000002"/>
    <n v="0.39964573681600002"/>
    <n v="17408.4986610999"/>
  </r>
  <r>
    <n v="2789"/>
    <n v="2785"/>
    <x v="11"/>
    <n v="0.34958510777700003"/>
    <n v="563.34008540499894"/>
    <n v="0.34958510777700003"/>
    <n v="15227.8663835999"/>
  </r>
  <r>
    <n v="2790"/>
    <n v="2786"/>
    <x v="11"/>
    <n v="5.42752965689"/>
    <n v="22441.888844000001"/>
    <n v="5.42752965689"/>
    <n v="236422.246160999"/>
  </r>
  <r>
    <n v="2791"/>
    <n v="2787"/>
    <x v="11"/>
    <n v="2.3276536491800002"/>
    <n v="8975.2395300499902"/>
    <n v="2.3276536491800002"/>
    <n v="101392.18738899899"/>
  </r>
  <r>
    <n v="2792"/>
    <n v="2788"/>
    <x v="11"/>
    <n v="2.9935800268399999E-3"/>
    <n v="75.1855856375999"/>
    <n v="2.9935800268399999E-3"/>
    <n v="130.399824448"/>
  </r>
  <r>
    <n v="2793"/>
    <n v="2789"/>
    <x v="11"/>
    <n v="2.1350061353E-3"/>
    <n v="55.316813462699898"/>
    <n v="2.1350061353E-3"/>
    <n v="93.000495298999894"/>
  </r>
  <r>
    <n v="2794"/>
    <n v="2790"/>
    <x v="11"/>
    <n v="2.37893564865E-3"/>
    <n v="54.683734924299898"/>
    <n v="2.37893564865E-3"/>
    <n v="103.626022368999"/>
  </r>
  <r>
    <n v="2795"/>
    <n v="2791"/>
    <x v="11"/>
    <n v="9.9485814368099998E-4"/>
    <n v="29.897295548999899"/>
    <n v="9.9485814368099998E-4"/>
    <n v="43.335847361100001"/>
  </r>
  <r>
    <n v="2796"/>
    <n v="2814"/>
    <x v="11"/>
    <n v="2.0786134762400001E-3"/>
    <n v="65.730919760000006"/>
    <n v="2.0786134762400001E-3"/>
    <n v="90.544040836899896"/>
  </r>
  <r>
    <n v="2797"/>
    <n v="2815"/>
    <x v="11"/>
    <n v="2.2548082128100002E-3"/>
    <n v="85.950823169399897"/>
    <n v="2.2548082128100002E-3"/>
    <n v="98.219052794099895"/>
  </r>
  <r>
    <n v="2798"/>
    <n v="2816"/>
    <x v="11"/>
    <n v="1.0888415452E-2"/>
    <n v="277.286365445"/>
    <n v="1.0888415452E-2"/>
    <n v="474.29748019800002"/>
  </r>
  <r>
    <n v="2799"/>
    <n v="2817"/>
    <x v="11"/>
    <n v="3.7832489779099998E-3"/>
    <n v="92.641073305099894"/>
    <n v="3.7832489779099998E-3"/>
    <n v="164.797665975"/>
  </r>
  <r>
    <n v="2800"/>
    <n v="2818"/>
    <x v="11"/>
    <n v="3.9494287123700003E-3"/>
    <n v="91.979987642200001"/>
    <n v="3.9494287123700003E-3"/>
    <n v="172.03642672999899"/>
  </r>
  <r>
    <n v="2801"/>
    <n v="2819"/>
    <x v="11"/>
    <n v="1.60888634778E-3"/>
    <n v="43.445530138199899"/>
    <n v="1.60888634778E-3"/>
    <n v="70.082808875799898"/>
  </r>
  <r>
    <n v="2802"/>
    <n v="2820"/>
    <x v="11"/>
    <n v="9.3938125211699992E-3"/>
    <n v="213.60477569899899"/>
    <n v="9.3938125211699992E-3"/>
    <n v="409.19283635400001"/>
  </r>
  <r>
    <n v="2803"/>
    <n v="2821"/>
    <x v="11"/>
    <n v="4.2251686665499997E-3"/>
    <n v="107.619942768"/>
    <n v="4.2251686665499997E-3"/>
    <n v="184.04761098700001"/>
  </r>
  <r>
    <n v="2804"/>
    <n v="2822"/>
    <x v="11"/>
    <n v="3.56022007967E-3"/>
    <n v="91.918478200899898"/>
    <n v="3.56022007967E-3"/>
    <n v="155.082566235"/>
  </r>
  <r>
    <n v="2805"/>
    <n v="2823"/>
    <x v="11"/>
    <n v="2.9932781632899998E-3"/>
    <n v="79.4434930546999"/>
    <n v="2.9932781632899998E-3"/>
    <n v="130.38667536200001"/>
  </r>
  <r>
    <n v="2806"/>
    <n v="2824"/>
    <x v="11"/>
    <n v="3.5145308129600002E-3"/>
    <n v="95.1869198350999"/>
    <n v="3.5145308129600002E-3"/>
    <n v="153.092349818"/>
  </r>
  <r>
    <n v="2807"/>
    <n v="2825"/>
    <x v="11"/>
    <n v="7.5006316233499999E-3"/>
    <n v="173.30853423100001"/>
    <n v="7.5006316233499999E-3"/>
    <n v="326.72620582899901"/>
  </r>
  <r>
    <n v="2808"/>
    <n v="2792"/>
    <x v="11"/>
    <n v="2.4173545012800002"/>
    <n v="7754.9406379399898"/>
    <n v="2.4173545012800002"/>
    <n v="105299.540875999"/>
  </r>
  <r>
    <n v="2809"/>
    <n v="2793"/>
    <x v="11"/>
    <n v="1.25262714773E-2"/>
    <n v="293.67198424600002"/>
    <n v="1.25262714773E-2"/>
    <n v="545.64220338899895"/>
  </r>
  <r>
    <n v="2810"/>
    <n v="2794"/>
    <x v="11"/>
    <n v="4.4842257114199998E-3"/>
    <n v="104.555282200999"/>
    <n v="4.4842257114199998E-3"/>
    <n v="195.33209103799899"/>
  </r>
  <r>
    <n v="2811"/>
    <n v="2795"/>
    <x v="11"/>
    <n v="1.2579728658499999E-2"/>
    <n v="316.76438930500001"/>
    <n v="1.2579728658499999E-2"/>
    <n v="547.97078827300004"/>
  </r>
  <r>
    <n v="2812"/>
    <n v="2796"/>
    <x v="11"/>
    <n v="6.5102056456699999E-3"/>
    <n v="140.942819923"/>
    <n v="6.5102056456699999E-3"/>
    <n v="283.58342387499903"/>
  </r>
  <r>
    <n v="2813"/>
    <n v="2797"/>
    <x v="11"/>
    <n v="5.8182896921299999E-3"/>
    <n v="127.167313347999"/>
    <n v="5.8182896921299999E-3"/>
    <n v="253.443685340999"/>
  </r>
  <r>
    <n v="2814"/>
    <n v="2798"/>
    <x v="11"/>
    <n v="3.6004708335999999E-3"/>
    <n v="85.415655854400001"/>
    <n v="3.6004708335999999E-3"/>
    <n v="156.835882255999"/>
  </r>
  <r>
    <n v="2815"/>
    <n v="2799"/>
    <x v="11"/>
    <n v="1.3821479948200001E-2"/>
    <n v="290.98984117200001"/>
    <n v="1.3821479948200001E-2"/>
    <n v="602.06125887899896"/>
  </r>
  <r>
    <n v="2816"/>
    <n v="2800"/>
    <x v="11"/>
    <n v="3.0045682725200001E-3"/>
    <n v="67.7200867813999"/>
    <n v="3.0045682725200001E-3"/>
    <n v="130.87847032600001"/>
  </r>
  <r>
    <n v="2817"/>
    <n v="2801"/>
    <x v="11"/>
    <n v="3.5745459676899999E-3"/>
    <n v="83.8195820287999"/>
    <n v="3.5745459676899999E-3"/>
    <n v="155.70659945400001"/>
  </r>
  <r>
    <n v="2818"/>
    <n v="2802"/>
    <x v="11"/>
    <n v="6.7279760840200005E-4"/>
    <n v="22.3995854934"/>
    <n v="6.7279760840200005E-4"/>
    <n v="29.306946566499899"/>
  </r>
  <r>
    <n v="2819"/>
    <n v="2803"/>
    <x v="11"/>
    <n v="6.1442310596299997E-3"/>
    <n v="127.830883266"/>
    <n v="6.1442310596299997E-3"/>
    <n v="267.64163412499897"/>
  </r>
  <r>
    <n v="2820"/>
    <n v="2804"/>
    <x v="11"/>
    <n v="9.9156700169399994E-3"/>
    <n v="217.081560101999"/>
    <n v="9.9156700169399994E-3"/>
    <n v="431.92485849799903"/>
  </r>
  <r>
    <n v="2821"/>
    <n v="2805"/>
    <x v="11"/>
    <n v="4.9103457848400003E-3"/>
    <n v="109.207749652999"/>
    <n v="4.9103457848400003E-3"/>
    <n v="213.89380680400001"/>
  </r>
  <r>
    <n v="2822"/>
    <n v="2806"/>
    <x v="11"/>
    <n v="1.4654345668300001E-3"/>
    <n v="37.6430853982"/>
    <n v="1.4654345668300001E-3"/>
    <n v="63.834074411499898"/>
  </r>
  <r>
    <n v="2823"/>
    <n v="2807"/>
    <x v="11"/>
    <n v="3.2848199641600001E-3"/>
    <n v="81.5627883838999"/>
    <n v="3.2848199641600001E-3"/>
    <n v="143.08618536399899"/>
  </r>
  <r>
    <n v="2824"/>
    <n v="2808"/>
    <x v="11"/>
    <n v="1.3827597874E-2"/>
    <n v="346.12341237499902"/>
    <n v="1.3827597874E-2"/>
    <n v="602.32775399000002"/>
  </r>
  <r>
    <n v="2825"/>
    <n v="2809"/>
    <x v="11"/>
    <n v="2.39502661276E-3"/>
    <n v="64.249893901500002"/>
    <n v="2.39502661276E-3"/>
    <n v="104.326942161999"/>
  </r>
  <r>
    <n v="2826"/>
    <n v="2810"/>
    <x v="11"/>
    <n v="2.75958652501E-3"/>
    <n v="83.202376222500007"/>
    <n v="2.75958652501E-3"/>
    <n v="120.207108233"/>
  </r>
  <r>
    <n v="2827"/>
    <n v="2811"/>
    <x v="11"/>
    <n v="1.0605554427800001E-3"/>
    <n v="35.156377923800001"/>
    <n v="1.0605554427800001E-3"/>
    <n v="46.197610351100003"/>
  </r>
  <r>
    <n v="2828"/>
    <n v="2812"/>
    <x v="11"/>
    <n v="1.2488874011599999E-3"/>
    <n v="44.961842095400002"/>
    <n v="1.2488874011599999E-3"/>
    <n v="54.401317693700001"/>
  </r>
  <r>
    <n v="2829"/>
    <n v="2813"/>
    <x v="11"/>
    <n v="1.85768114708E-3"/>
    <n v="58.613520239300001"/>
    <n v="1.85768114708E-3"/>
    <n v="80.920267075799899"/>
  </r>
  <r>
    <n v="2830"/>
    <n v="2826"/>
    <x v="11"/>
    <n v="1.46799509188E-2"/>
    <n v="317.86798296500001"/>
    <n v="1.46799509188E-2"/>
    <n v="639.45610460800003"/>
  </r>
  <r>
    <n v="2831"/>
    <n v="2827"/>
    <x v="11"/>
    <n v="2.25651009097E-3"/>
    <n v="54.406228187000004"/>
    <n v="2.25651009097E-3"/>
    <n v="98.293186562499898"/>
  </r>
  <r>
    <n v="2832"/>
    <n v="2828"/>
    <x v="11"/>
    <n v="3.2505871068499999E-3"/>
    <n v="80.632200121400004"/>
    <n v="3.2505871068499999E-3"/>
    <n v="141.595007831999"/>
  </r>
  <r>
    <n v="2833"/>
    <n v="2829"/>
    <x v="11"/>
    <n v="1.7626159767199999E-3"/>
    <n v="48.7419143402999"/>
    <n v="1.7626159767199999E-3"/>
    <n v="76.779244767600005"/>
  </r>
  <r>
    <n v="2834"/>
    <n v="2830"/>
    <x v="11"/>
    <n v="3.2368898274800001E-3"/>
    <n v="81.544541439499895"/>
    <n v="3.2368898274800001E-3"/>
    <n v="140.998356814999"/>
  </r>
  <r>
    <n v="2835"/>
    <n v="2831"/>
    <x v="11"/>
    <n v="2.3083155287299999E-3"/>
    <n v="57.187743341599898"/>
    <n v="2.3083155287299999E-3"/>
    <n v="100.549821989999"/>
  </r>
  <r>
    <n v="2836"/>
    <n v="2832"/>
    <x v="11"/>
    <n v="2.9341508664699999E-3"/>
    <n v="69.748092859400003"/>
    <n v="2.9341508664699999E-3"/>
    <n v="127.811100193"/>
  </r>
  <r>
    <n v="2837"/>
    <n v="2833"/>
    <x v="11"/>
    <n v="3.94521398948E-3"/>
    <n v="92.008489316500004"/>
    <n v="3.94521398948E-3"/>
    <n v="171.852834279999"/>
  </r>
  <r>
    <n v="2838"/>
    <n v="2834"/>
    <x v="11"/>
    <n v="1.60616264171E-3"/>
    <n v="45.537448892699899"/>
    <n v="1.60616264171E-3"/>
    <n v="69.964164901299895"/>
  </r>
  <r>
    <n v="2839"/>
    <n v="2835"/>
    <x v="11"/>
    <n v="1.8445858329499999E-3"/>
    <n v="51.221460359399899"/>
    <n v="1.8445858329499999E-3"/>
    <n v="80.349837539600003"/>
  </r>
  <r>
    <n v="2840"/>
    <n v="2836"/>
    <x v="11"/>
    <n v="2.17480593283E-3"/>
    <n v="56.573811983200002"/>
    <n v="2.17480593283E-3"/>
    <n v="94.734167315999898"/>
  </r>
  <r>
    <n v="2841"/>
    <n v="2837"/>
    <x v="11"/>
    <n v="8.8580920244700004E-3"/>
    <n v="213.41451150699899"/>
    <n v="8.8580920244700004E-3"/>
    <n v="385.85694494400002"/>
  </r>
  <r>
    <n v="2842"/>
    <n v="2838"/>
    <x v="11"/>
    <n v="3.8280789748399999E-3"/>
    <n v="95.308423118099896"/>
    <n v="3.8280789748399999E-3"/>
    <n v="166.750453303999"/>
  </r>
  <r>
    <n v="2843"/>
    <n v="2839"/>
    <x v="11"/>
    <n v="1.88042945127E-3"/>
    <n v="47.9191736265999"/>
    <n v="1.88042945127E-3"/>
    <n v="81.911179179100003"/>
  </r>
  <r>
    <n v="2844"/>
    <n v="2840"/>
    <x v="11"/>
    <n v="3.4299861236699999E-3"/>
    <n v="85.560359942399899"/>
    <n v="3.4299861236699999E-3"/>
    <n v="149.40959787099899"/>
  </r>
  <r>
    <n v="2845"/>
    <n v="2841"/>
    <x v="11"/>
    <n v="1.6919185072999999E-3"/>
    <n v="47.5110674624"/>
    <n v="1.6919185072999999E-3"/>
    <n v="73.699675298299894"/>
  </r>
  <r>
    <n v="2846"/>
    <n v="2842"/>
    <x v="11"/>
    <n v="5.3033780502299999E-3"/>
    <n v="135.11410999"/>
    <n v="5.3033780502299999E-3"/>
    <n v="231.01422393799899"/>
  </r>
  <r>
    <n v="2847"/>
    <n v="2843"/>
    <x v="11"/>
    <n v="5.92536858217E-3"/>
    <n v="145.71768684899899"/>
    <n v="5.92536858217E-3"/>
    <n v="258.108022715"/>
  </r>
  <r>
    <n v="2848"/>
    <n v="2844"/>
    <x v="11"/>
    <n v="5.0138982134600003E-2"/>
    <n v="245.845458497999"/>
    <n v="5.0138982134600003E-2"/>
    <n v="2184.0453260200002"/>
  </r>
  <r>
    <n v="2849"/>
    <n v="2845"/>
    <x v="11"/>
    <n v="5.9364481431200003E-2"/>
    <n v="268.78925055399901"/>
    <n v="5.9364481431200003E-2"/>
    <n v="2585.9064676799899"/>
  </r>
  <r>
    <n v="2850"/>
    <n v="2846"/>
    <x v="11"/>
    <n v="3.3420669298100001E-3"/>
    <n v="48.794800743099898"/>
    <n v="3.3420669298100001E-3"/>
    <n v="145.579852936999"/>
  </r>
  <r>
    <n v="2851"/>
    <n v="2847"/>
    <x v="11"/>
    <n v="4.70389006498E-2"/>
    <n v="244.357268086999"/>
    <n v="4.70389006498E-2"/>
    <n v="2049.0063156900001"/>
  </r>
  <r>
    <n v="2852"/>
    <n v="2848"/>
    <x v="11"/>
    <n v="4.5252728438899999E-2"/>
    <n v="253.944085440999"/>
    <n v="4.5252728438899999E-2"/>
    <n v="1971.20096581999"/>
  </r>
  <r>
    <n v="2853"/>
    <n v="2849"/>
    <x v="11"/>
    <n v="5.1021622368099998E-2"/>
    <n v="245.63053789200001"/>
    <n v="5.1021622368099998E-2"/>
    <n v="2222.4929806599898"/>
  </r>
  <r>
    <n v="2854"/>
    <n v="2850"/>
    <x v="11"/>
    <n v="2.1967217305699999E-3"/>
    <n v="39.338784377700001"/>
    <n v="2.1967217305699999E-3"/>
    <n v="95.688815788699898"/>
  </r>
  <r>
    <n v="2855"/>
    <n v="2851"/>
    <x v="11"/>
    <n v="5.64164167557E-2"/>
    <n v="270.40105928000003"/>
    <n v="5.64164167557E-2"/>
    <n v="2457.4892836600002"/>
  </r>
  <r>
    <n v="2856"/>
    <n v="2852"/>
    <x v="11"/>
    <n v="1.7325879170000001E-3"/>
    <n v="35.097719225100001"/>
    <n v="1.7325879170000001E-3"/>
    <n v="75.471227786399893"/>
  </r>
  <r>
    <n v="2857"/>
    <n v="2853"/>
    <x v="11"/>
    <n v="5.5195262652800003E-2"/>
    <n v="255.484652756999"/>
    <n v="5.5195262652800003E-2"/>
    <n v="2404.2960244000001"/>
  </r>
  <r>
    <n v="2858"/>
    <n v="2854"/>
    <x v="11"/>
    <n v="2.6434294848599999E-3"/>
    <n v="43.009447598500003"/>
    <n v="2.6434294848599999E-3"/>
    <n v="115.147327791999"/>
  </r>
  <r>
    <n v="2859"/>
    <n v="2855"/>
    <x v="11"/>
    <n v="5.1601147714599997E-2"/>
    <n v="230.49344449200001"/>
    <n v="5.1601147714599997E-2"/>
    <n v="2247.73700344999"/>
  </r>
  <r>
    <n v="2860"/>
    <n v="2856"/>
    <x v="11"/>
    <n v="6.4191276570899999E-2"/>
    <n v="258.541931073"/>
    <n v="6.4191276570899999E-2"/>
    <n v="2796.1608225599898"/>
  </r>
  <r>
    <n v="2861"/>
    <n v="2857"/>
    <x v="11"/>
    <n v="1.50084728779E-3"/>
    <n v="32.433016606899898"/>
    <n v="1.50084728779E-3"/>
    <n v="65.3766463418999"/>
  </r>
  <r>
    <n v="2862"/>
    <n v="2858"/>
    <x v="11"/>
    <n v="7.18771684084E-2"/>
    <n v="292.92847549300001"/>
    <n v="7.18771684084E-2"/>
    <n v="3130.9569322500001"/>
  </r>
  <r>
    <n v="2863"/>
    <n v="2859"/>
    <x v="11"/>
    <n v="3.5500352540300002E-3"/>
    <n v="56.135366920499898"/>
    <n v="3.5500352540300002E-3"/>
    <n v="154.63891718900001"/>
  </r>
  <r>
    <n v="2864"/>
    <n v="2860"/>
    <x v="11"/>
    <n v="6.5844632818500004E-2"/>
    <n v="267.63002247899902"/>
    <n v="6.5844632818500004E-2"/>
    <n v="2868.1807327400002"/>
  </r>
  <r>
    <n v="2865"/>
    <n v="2861"/>
    <x v="11"/>
    <n v="2.2159398430899998E-3"/>
    <n v="39.420046407100003"/>
    <n v="2.2159398430899998E-3"/>
    <n v="96.525953452899898"/>
  </r>
  <r>
    <n v="2866"/>
    <n v="2862"/>
    <x v="11"/>
    <n v="4.5210080651800003E-2"/>
    <n v="217.69052017000001"/>
    <n v="4.5210080651800003E-2"/>
    <n v="1969.34323539"/>
  </r>
  <r>
    <n v="2867"/>
    <n v="2863"/>
    <x v="11"/>
    <n v="1.4140509951900001E-3"/>
    <n v="38.568752701800001"/>
    <n v="1.4140509951900001E-3"/>
    <n v="61.595815058100001"/>
  </r>
  <r>
    <n v="2868"/>
    <n v="2864"/>
    <x v="11"/>
    <n v="6.3419941742699996E-3"/>
    <n v="66.585068573000001"/>
    <n v="6.3419941742699996E-3"/>
    <n v="276.25616104199901"/>
  </r>
  <r>
    <n v="2869"/>
    <n v="2865"/>
    <x v="11"/>
    <n v="6.0205011575199998E-3"/>
    <n v="65.4702761641"/>
    <n v="6.0205011575199998E-3"/>
    <n v="262.25198140600003"/>
  </r>
  <r>
    <n v="2870"/>
    <n v="2866"/>
    <x v="11"/>
    <n v="6.8338990574500005E-2"/>
    <n v="253.65405741500001"/>
    <n v="6.8338990574500005E-2"/>
    <n v="2976.8345222500002"/>
  </r>
  <r>
    <n v="2871"/>
    <n v="2867"/>
    <x v="11"/>
    <n v="4.3462092114199997E-3"/>
    <n v="55.139362966500002"/>
    <n v="4.3462092114199997E-3"/>
    <n v="189.32011596300001"/>
  </r>
  <r>
    <n v="2872"/>
    <n v="2868"/>
    <x v="11"/>
    <n v="2.99210114604E-3"/>
    <n v="46.229987851200001"/>
    <n v="2.99210114604E-3"/>
    <n v="130.33540463899899"/>
  </r>
  <r>
    <n v="2873"/>
    <n v="2869"/>
    <x v="11"/>
    <n v="4.7575142681799999E-2"/>
    <n v="209.27537977700001"/>
    <n v="4.7575142681799999E-2"/>
    <n v="2072.3649257500001"/>
  </r>
  <r>
    <n v="2874"/>
    <n v="2870"/>
    <x v="11"/>
    <n v="2.8791055965100001E-3"/>
    <n v="45.332732042300002"/>
    <n v="2.8791055965100001E-3"/>
    <n v="125.413338300999"/>
  </r>
  <r>
    <n v="2875"/>
    <n v="2871"/>
    <x v="11"/>
    <n v="6.0443088396899998E-2"/>
    <n v="252.04508887399899"/>
    <n v="6.0443088396899998E-2"/>
    <n v="2632.8903991000002"/>
  </r>
  <r>
    <n v="2876"/>
    <n v="2872"/>
    <x v="11"/>
    <n v="1.36779599475E-2"/>
    <n v="112.622629821"/>
    <n v="1.36779599475E-2"/>
    <n v="595.80955202600001"/>
  </r>
  <r>
    <n v="2877"/>
    <n v="2873"/>
    <x v="11"/>
    <n v="4.0900755744300001E-2"/>
    <n v="189.178814402999"/>
    <n v="4.0900755744300001E-2"/>
    <n v="1781.62979352"/>
  </r>
  <r>
    <n v="2878"/>
    <n v="2874"/>
    <x v="11"/>
    <n v="3.5392081400500001E-3"/>
    <n v="58.010588141100001"/>
    <n v="3.5392081400500001E-3"/>
    <n v="154.167289836999"/>
  </r>
  <r>
    <n v="2879"/>
    <n v="2875"/>
    <x v="11"/>
    <n v="2.3555492909799998E-3"/>
    <n v="41.671456665000001"/>
    <n v="2.3555492909799998E-3"/>
    <n v="102.607316615"/>
  </r>
  <r>
    <n v="2880"/>
    <n v="2876"/>
    <x v="11"/>
    <n v="4.0156768373499997E-2"/>
    <n v="198.146940685"/>
    <n v="4.0156768373499997E-2"/>
    <n v="1749.22183339"/>
  </r>
  <r>
    <n v="2881"/>
    <n v="2877"/>
    <x v="11"/>
    <n v="5.0221000866800002E-2"/>
    <n v="233.01328915900001"/>
    <n v="5.0221000866800002E-2"/>
    <n v="2187.6180475599899"/>
  </r>
  <r>
    <n v="2882"/>
    <n v="2878"/>
    <x v="11"/>
    <n v="4.8038230132400002E-2"/>
    <n v="217.373888574999"/>
    <n v="4.8038230132400002E-2"/>
    <n v="2092.5369342600002"/>
  </r>
  <r>
    <n v="2883"/>
    <n v="2879"/>
    <x v="11"/>
    <n v="3.4357713421099998E-3"/>
    <n v="49.215838688799899"/>
    <n v="3.4357713421099998E-3"/>
    <n v="149.66160110300001"/>
  </r>
  <r>
    <n v="2884"/>
    <n v="2880"/>
    <x v="11"/>
    <n v="6.4827573626400001E-2"/>
    <n v="262.62649793899902"/>
    <n v="6.4827573626400001E-2"/>
    <n v="2823.8778115800001"/>
  </r>
  <r>
    <n v="2885"/>
    <n v="2881"/>
    <x v="11"/>
    <n v="8.1545107571000003E-4"/>
    <n v="25.785447991200002"/>
    <n v="8.1545107571000003E-4"/>
    <n v="35.520906742800001"/>
  </r>
  <r>
    <n v="2886"/>
    <n v="2882"/>
    <x v="11"/>
    <n v="4.46940474952E-2"/>
    <n v="191.73861101899899"/>
    <n v="4.46940474952E-2"/>
    <n v="1946.86492141999"/>
  </r>
  <r>
    <n v="2887"/>
    <n v="2883"/>
    <x v="11"/>
    <n v="9.7601417365400008E-3"/>
    <n v="82.737190629599894"/>
    <n v="9.7601417365400008E-3"/>
    <n v="425.15007354499897"/>
  </r>
  <r>
    <n v="2888"/>
    <n v="2884"/>
    <x v="11"/>
    <n v="2.24291478076E-3"/>
    <n v="39.952430159999899"/>
    <n v="2.24291478076E-3"/>
    <n v="97.700976986499896"/>
  </r>
  <r>
    <n v="2889"/>
    <n v="2885"/>
    <x v="11"/>
    <n v="4.6036160419000001E-2"/>
    <n v="314.71460137499901"/>
    <n v="4.6036160419000001E-2"/>
    <n v="2005.32712631"/>
  </r>
  <r>
    <n v="2890"/>
    <n v="2886"/>
    <x v="11"/>
    <n v="7.2842070634399998E-3"/>
    <n v="71.513752882600002"/>
    <n v="7.2842070634399998E-3"/>
    <n v="317.29879073400002"/>
  </r>
  <r>
    <n v="2891"/>
    <n v="2887"/>
    <x v="11"/>
    <n v="3.0362579784499999E-3"/>
    <n v="46.705784623600003"/>
    <n v="3.0362579784499999E-3"/>
    <n v="132.25886855600001"/>
  </r>
  <r>
    <n v="2892"/>
    <n v="2888"/>
    <x v="11"/>
    <n v="6.0960650129000003E-2"/>
    <n v="272.35036953100001"/>
    <n v="6.0960650129000003E-2"/>
    <n v="2655.4352978699899"/>
  </r>
  <r>
    <n v="2893"/>
    <n v="2889"/>
    <x v="11"/>
    <n v="2.8649571733199999E-3"/>
    <n v="44.7727233220999"/>
    <n v="2.8649571733199999E-3"/>
    <n v="124.797035207999"/>
  </r>
  <r>
    <n v="2894"/>
    <n v="2890"/>
    <x v="11"/>
    <n v="5.3578696321900002E-2"/>
    <n v="310.78789128400001"/>
    <n v="5.3578696321900002E-2"/>
    <n v="2333.87867662999"/>
  </r>
  <r>
    <n v="2895"/>
    <n v="2891"/>
    <x v="11"/>
    <n v="1.29296509847E-3"/>
    <n v="50.6853556838999"/>
    <n v="1.29296509847E-3"/>
    <n v="56.321334266800001"/>
  </r>
  <r>
    <n v="2896"/>
    <n v="2892"/>
    <x v="11"/>
    <n v="2.9751475261099998E-3"/>
    <n v="45.586289780599898"/>
    <n v="2.9751475261099998E-3"/>
    <n v="129.59690802399899"/>
  </r>
  <r>
    <n v="2897"/>
    <n v="2893"/>
    <x v="11"/>
    <n v="6.3804085600300001E-2"/>
    <n v="269.12674134000002"/>
    <n v="6.3804085600300001E-2"/>
    <n v="2779.2948516800002"/>
  </r>
  <r>
    <n v="2898"/>
    <n v="2894"/>
    <x v="11"/>
    <n v="6.9443261575500001E-2"/>
    <n v="369.76317512999901"/>
    <n v="6.9443261575500001E-2"/>
    <n v="3024.9363745599899"/>
  </r>
  <r>
    <n v="2899"/>
    <n v="2895"/>
    <x v="11"/>
    <n v="4.2122453900900001E-3"/>
    <n v="58.598595138599897"/>
    <n v="4.2122453900900001E-3"/>
    <n v="183.484675256"/>
  </r>
  <r>
    <n v="2900"/>
    <n v="2896"/>
    <x v="11"/>
    <n v="6.3861425561300006E-2"/>
    <n v="310.60174271699901"/>
    <n v="6.3861425561300006E-2"/>
    <n v="2781.7925706599899"/>
  </r>
  <r>
    <n v="2901"/>
    <n v="2897"/>
    <x v="11"/>
    <n v="2.0098315590299999E-3"/>
    <n v="45.465835074200001"/>
    <n v="2.0098315590299999E-3"/>
    <n v="87.547912490599899"/>
  </r>
  <r>
    <n v="2902"/>
    <n v="2898"/>
    <x v="11"/>
    <n v="5.2436945709200003E-2"/>
    <n v="328.67459432399897"/>
    <n v="5.2436945709200003E-2"/>
    <n v="2284.14421855"/>
  </r>
  <r>
    <n v="2903"/>
    <n v="2899"/>
    <x v="11"/>
    <n v="2.7255883259100001E-3"/>
    <n v="81.811414514899894"/>
    <n v="2.7255883259100001E-3"/>
    <n v="118.726152499999"/>
  </r>
  <r>
    <n v="2904"/>
    <n v="2900"/>
    <x v="11"/>
    <n v="1.56408458766E-3"/>
    <n v="33.051701110099899"/>
    <n v="1.56408458766E-3"/>
    <n v="68.131252126099895"/>
  </r>
  <r>
    <n v="2905"/>
    <n v="2901"/>
    <x v="11"/>
    <n v="5.0315011952599999E-2"/>
    <n v="305.51896407499902"/>
    <n v="5.0315011952599999E-2"/>
    <n v="2191.7131538499898"/>
  </r>
  <r>
    <n v="2906"/>
    <n v="2902"/>
    <x v="11"/>
    <n v="2.39325327383E-3"/>
    <n v="40.873471068100002"/>
    <n v="2.39325327383E-3"/>
    <n v="104.24969559"/>
  </r>
  <r>
    <n v="2907"/>
    <n v="2903"/>
    <x v="11"/>
    <n v="5.1996089096400001E-2"/>
    <n v="329.711422545"/>
    <n v="5.1996089096400001E-2"/>
    <n v="2264.9405813600001"/>
  </r>
  <r>
    <n v="2908"/>
    <n v="2904"/>
    <x v="11"/>
    <n v="2.96633022191E-3"/>
    <n v="45.528754450000001"/>
    <n v="2.96633022191E-3"/>
    <n v="129.212827726999"/>
  </r>
  <r>
    <n v="2909"/>
    <n v="2905"/>
    <x v="11"/>
    <n v="5.1114558186800003E-2"/>
    <n v="308.61619824799902"/>
    <n v="5.1114558186800003E-2"/>
    <n v="2226.5412484600001"/>
  </r>
  <r>
    <n v="2910"/>
    <n v="2906"/>
    <x v="11"/>
    <n v="2.3919786968799998E-3"/>
    <n v="55.6914766509"/>
    <n v="2.3919786968799998E-3"/>
    <n v="104.194175294"/>
  </r>
  <r>
    <n v="2911"/>
    <n v="2907"/>
    <x v="11"/>
    <n v="6.6701178666700001E-2"/>
    <n v="300.95031436800002"/>
    <n v="6.6701178666700001E-2"/>
    <n v="2905.4917204100002"/>
  </r>
  <r>
    <n v="2912"/>
    <n v="2908"/>
    <x v="11"/>
    <n v="2.3705781728600001E-3"/>
    <n v="40.669116697699899"/>
    <n v="2.3705781728600001E-3"/>
    <n v="103.261972120999"/>
  </r>
  <r>
    <n v="2913"/>
    <n v="2909"/>
    <x v="11"/>
    <n v="5.5838822299899997E-2"/>
    <n v="242.91963231099899"/>
    <n v="5.5838822299899997E-2"/>
    <n v="2432.3293698900002"/>
  </r>
  <r>
    <n v="2914"/>
    <n v="2910"/>
    <x v="11"/>
    <n v="2.28301412513E-3"/>
    <n v="39.958062915500001"/>
    <n v="2.28301412513E-3"/>
    <n v="99.447697501799894"/>
  </r>
  <r>
    <n v="2915"/>
    <n v="2911"/>
    <x v="11"/>
    <n v="8.6862410295299994E-2"/>
    <n v="346.46603325400002"/>
    <n v="8.6862410295299994E-2"/>
    <n v="3783.7114579600002"/>
  </r>
  <r>
    <n v="2916"/>
    <n v="2912"/>
    <x v="11"/>
    <n v="7.7254434094900001E-2"/>
    <n v="275.50274882100001"/>
    <n v="7.7254434094900001E-2"/>
    <n v="3365.1896882000001"/>
  </r>
  <r>
    <n v="2917"/>
    <n v="2913"/>
    <x v="11"/>
    <n v="3.2400260267100002E-2"/>
    <n v="159.29503106300001"/>
    <n v="3.2400260267100002E-2"/>
    <n v="1411.3496917699899"/>
  </r>
  <r>
    <n v="2918"/>
    <n v="2914"/>
    <x v="11"/>
    <n v="2.96207330927"/>
    <n v="5810.7864832900004"/>
    <n v="2.96207330927"/>
    <n v="129027.39724400001"/>
  </r>
  <r>
    <n v="2919"/>
    <n v="2915"/>
    <x v="11"/>
    <n v="2.3671899952199999E-2"/>
    <n v="121.974976366999"/>
    <n v="2.3671899952199999E-2"/>
    <n v="1031.14383773999"/>
  </r>
  <r>
    <n v="2920"/>
    <n v="2916"/>
    <x v="11"/>
    <n v="2.1334666860799999E-2"/>
    <n v="192.986587727"/>
    <n v="2.1334666860799999E-2"/>
    <n v="929.33437110399905"/>
  </r>
  <r>
    <n v="2921"/>
    <n v="2917"/>
    <x v="11"/>
    <n v="0.16946965114099999"/>
    <n v="1185.2338509599899"/>
    <n v="0.16946965114099999"/>
    <n v="7382.06847586"/>
  </r>
  <r>
    <n v="2922"/>
    <n v="2918"/>
    <x v="11"/>
    <n v="1.54964505481E-2"/>
    <n v="192.85764572400001"/>
    <n v="1.54964505481E-2"/>
    <n v="675.02268583"/>
  </r>
  <r>
    <n v="2923"/>
    <n v="2919"/>
    <x v="11"/>
    <n v="1.78582589453E-2"/>
    <n v="218.449756057"/>
    <n v="1.78582589453E-2"/>
    <n v="777.90264781500002"/>
  </r>
  <r>
    <n v="2924"/>
    <n v="2920"/>
    <x v="11"/>
    <n v="1.9957087238399999E-2"/>
    <n v="246.18620695499899"/>
    <n v="1.9957087238399999E-2"/>
    <n v="869.32724307499905"/>
  </r>
  <r>
    <n v="2925"/>
    <n v="2921"/>
    <x v="11"/>
    <n v="1.00407262473E-2"/>
    <n v="124.586343311999"/>
    <n v="1.00407262473E-2"/>
    <n v="437.37228562899901"/>
  </r>
  <r>
    <n v="2926"/>
    <n v="2922"/>
    <x v="11"/>
    <n v="9.6535444489200001E-3"/>
    <n v="123.621341285"/>
    <n v="9.6535444489200001E-3"/>
    <n v="420.50671430300002"/>
  </r>
  <r>
    <n v="2927"/>
    <n v="2923"/>
    <x v="11"/>
    <n v="1.15809044251E-2"/>
    <n v="146.884001699999"/>
    <n v="1.15809044251E-2"/>
    <n v="504.46217901099902"/>
  </r>
  <r>
    <n v="2928"/>
    <n v="2924"/>
    <x v="11"/>
    <n v="2.695275468E-2"/>
    <n v="314.90436702499898"/>
    <n v="2.695275468E-2"/>
    <n v="1174.05729769"/>
  </r>
  <r>
    <n v="2929"/>
    <n v="2925"/>
    <x v="11"/>
    <n v="1.91766851796E-2"/>
    <n v="228.63794170700001"/>
    <n v="1.91766851796E-2"/>
    <n v="835.33306530300001"/>
  </r>
  <r>
    <n v="2930"/>
    <n v="2926"/>
    <x v="11"/>
    <n v="4.8982678857700003E-3"/>
    <n v="74.101121950299898"/>
    <n v="4.8982678857700003E-3"/>
    <n v="213.367695714999"/>
  </r>
  <r>
    <n v="2931"/>
    <n v="2927"/>
    <x v="11"/>
    <n v="2.2383268693800001E-2"/>
    <n v="264.52516273899897"/>
    <n v="2.2383268693800001E-2"/>
    <n v="975.01128426900004"/>
  </r>
  <r>
    <n v="2932"/>
    <n v="2928"/>
    <x v="11"/>
    <n v="1.9301979790999998E-2"/>
    <n v="229.28255748999899"/>
    <n v="1.9301979790999998E-2"/>
    <n v="840.79087633699896"/>
  </r>
  <r>
    <n v="2933"/>
    <n v="2929"/>
    <x v="11"/>
    <n v="5.01740700552E-3"/>
    <n v="73.799328957399894"/>
    <n v="5.01740700552E-3"/>
    <n v="218.55737499200001"/>
  </r>
  <r>
    <n v="2934"/>
    <n v="2930"/>
    <x v="11"/>
    <n v="9.3310628755899992E-3"/>
    <n v="120.01261979100001"/>
    <n v="9.3310628755899992E-3"/>
    <n v="406.45947300799901"/>
  </r>
  <r>
    <n v="2935"/>
    <n v="2931"/>
    <x v="11"/>
    <n v="4.5545982987500004E-3"/>
    <n v="70.384233588100003"/>
    <n v="4.5545982987500004E-3"/>
    <n v="198.39750833599899"/>
  </r>
  <r>
    <n v="2936"/>
    <n v="2932"/>
    <x v="11"/>
    <n v="3.1138674704800001E-2"/>
    <n v="414.17350284600002"/>
    <n v="3.1138674704800001E-2"/>
    <n v="1356.39524492999"/>
  </r>
  <r>
    <n v="2937"/>
    <n v="2933"/>
    <x v="11"/>
    <n v="1.37008349013E-2"/>
    <n v="191.037795453"/>
    <n v="1.37008349013E-2"/>
    <n v="596.80598120299896"/>
  </r>
  <r>
    <n v="2938"/>
    <n v="2934"/>
    <x v="11"/>
    <n v="1.8225703820000001E-2"/>
    <n v="218.352027714"/>
    <n v="1.8225703820000001E-2"/>
    <n v="793.90848322199895"/>
  </r>
  <r>
    <n v="2939"/>
    <n v="2935"/>
    <x v="11"/>
    <n v="5.3774283914699997E-3"/>
    <n v="74.558854147100007"/>
    <n v="5.3774283914699997E-3"/>
    <n v="234.239843694999"/>
  </r>
  <r>
    <n v="2940"/>
    <n v="2936"/>
    <x v="11"/>
    <n v="8.5702533767900005E-2"/>
    <n v="358.11421047300001"/>
    <n v="8.5702533767900005E-2"/>
    <n v="3733.1874381399898"/>
  </r>
  <r>
    <n v="2941"/>
    <n v="2937"/>
    <x v="11"/>
    <n v="1.3116992749E-2"/>
    <n v="98.090959026099895"/>
    <n v="1.3116992749E-2"/>
    <n v="571.37391854800001"/>
  </r>
  <r>
    <n v="2942"/>
    <n v="2938"/>
    <x v="11"/>
    <n v="3.9387411547200002E-4"/>
    <n v="19.758186709899899"/>
    <n v="3.9387411547200002E-4"/>
    <n v="17.1570878542"/>
  </r>
  <r>
    <n v="2943"/>
    <n v="2939"/>
    <x v="11"/>
    <n v="5.2560333782599999E-3"/>
    <n v="60.532823970300001"/>
    <n v="5.2560333782599999E-3"/>
    <n v="228.95189822"/>
  </r>
  <r>
    <n v="2944"/>
    <n v="2940"/>
    <x v="11"/>
    <n v="7.0688202278699999E-2"/>
    <n v="328.13951980500002"/>
    <n v="7.0688202278699999E-2"/>
    <n v="3079.1657745699899"/>
  </r>
  <r>
    <n v="2945"/>
    <n v="2941"/>
    <x v="11"/>
    <n v="6.4675752436799995E-4"/>
    <n v="29.158253706099899"/>
    <n v="6.4675752436799995E-4"/>
    <n v="28.1726450574"/>
  </r>
  <r>
    <n v="2946"/>
    <n v="2942"/>
    <x v="11"/>
    <n v="7.2007202801099998E-2"/>
    <n v="277.447716313"/>
    <n v="7.2007202801099998E-2"/>
    <n v="3136.62120722999"/>
  </r>
  <r>
    <n v="2947"/>
    <n v="2943"/>
    <x v="11"/>
    <n v="8.4013786672000004E-2"/>
    <n v="299.23078114499901"/>
    <n v="8.4013786672000004E-2"/>
    <n v="3659.6259090100002"/>
  </r>
  <r>
    <n v="2948"/>
    <n v="2944"/>
    <x v="11"/>
    <n v="6.8314932118300004E-2"/>
    <n v="279.96066010399898"/>
    <n v="6.8314932118300004E-2"/>
    <n v="2975.7865398499898"/>
  </r>
  <r>
    <n v="2949"/>
    <n v="2945"/>
    <x v="11"/>
    <n v="2.0894914378699999E-2"/>
    <n v="120.432043562999"/>
    <n v="2.0894914378699999E-2"/>
    <n v="910.17882972899895"/>
  </r>
  <r>
    <n v="2950"/>
    <n v="2946"/>
    <x v="11"/>
    <n v="8.2957751909300007E-2"/>
    <n v="346.16965350499902"/>
    <n v="8.2957751909300007E-2"/>
    <n v="3613.6252188200001"/>
  </r>
  <r>
    <n v="2951"/>
    <n v="2947"/>
    <x v="11"/>
    <n v="2.1914355843500001E-3"/>
    <n v="38.344149841399897"/>
    <n v="2.1914355843500001E-3"/>
    <n v="95.458552178000005"/>
  </r>
  <r>
    <n v="2952"/>
    <n v="2948"/>
    <x v="11"/>
    <n v="7.5494881361400007E-2"/>
    <n v="294.37214269399902"/>
    <n v="7.5494881361400007E-2"/>
    <n v="3288.5438772299899"/>
  </r>
  <r>
    <n v="2953"/>
    <n v="2949"/>
    <x v="11"/>
    <n v="3.9056379815300001E-3"/>
    <n v="52.260172483700003"/>
    <n v="3.9056379815300001E-3"/>
    <n v="170.128909805999"/>
  </r>
  <r>
    <n v="2954"/>
    <n v="2950"/>
    <x v="11"/>
    <n v="6.3011857684799999E-2"/>
    <n v="299.21351493499901"/>
    <n v="6.3011857684799999E-2"/>
    <n v="2744.78554131999"/>
  </r>
  <r>
    <n v="2955"/>
    <n v="2951"/>
    <x v="11"/>
    <n v="4.35035292185E-4"/>
    <n v="20.672962495699899"/>
    <n v="4.35035292185E-4"/>
    <n v="18.950061568599899"/>
  </r>
  <r>
    <n v="2956"/>
    <n v="2952"/>
    <x v="11"/>
    <n v="5.8496479655800002E-2"/>
    <n v="285.32581645400001"/>
    <n v="5.8496479655800002E-2"/>
    <n v="2548.0964613599899"/>
  </r>
  <r>
    <n v="2957"/>
    <n v="2953"/>
    <x v="11"/>
    <n v="2.8266291454999998E-3"/>
    <n v="47.0679848857"/>
    <n v="2.8266291454999998E-3"/>
    <n v="123.127473160999"/>
  </r>
  <r>
    <n v="2958"/>
    <n v="2954"/>
    <x v="11"/>
    <n v="2.0557583842600001E-3"/>
    <n v="39.2692573819999"/>
    <n v="2.0557583842600001E-3"/>
    <n v="89.548476966899898"/>
  </r>
  <r>
    <n v="2959"/>
    <n v="2955"/>
    <x v="11"/>
    <n v="0.105298606798"/>
    <n v="320.63313971299903"/>
    <n v="0.105298606798"/>
    <n v="4586.78896523"/>
  </r>
  <r>
    <n v="2960"/>
    <n v="2956"/>
    <x v="11"/>
    <n v="6.8973410499800006E-2"/>
    <n v="295.55949223200003"/>
    <n v="6.8973410499800006E-2"/>
    <n v="3004.4697435500002"/>
  </r>
  <r>
    <n v="2961"/>
    <n v="2957"/>
    <x v="11"/>
    <n v="5.9450238031299996E-4"/>
    <n v="26.681811111599899"/>
    <n v="5.9450238031299996E-4"/>
    <n v="25.896420090700001"/>
  </r>
  <r>
    <n v="2962"/>
    <n v="2958"/>
    <x v="11"/>
    <n v="6.3538980672300002E-2"/>
    <n v="271.59838974399901"/>
    <n v="6.3538980672300002E-2"/>
    <n v="2767.7469269399899"/>
  </r>
  <r>
    <n v="2963"/>
    <n v="2959"/>
    <x v="11"/>
    <n v="3.8688035697799999E-4"/>
    <n v="16.855513162000001"/>
    <n v="3.8688035697799999E-4"/>
    <n v="16.852440914799899"/>
  </r>
  <r>
    <n v="2964"/>
    <n v="2960"/>
    <x v="11"/>
    <n v="8.5089867986199996E-2"/>
    <n v="308.17894377800002"/>
    <n v="8.5089867986199996E-2"/>
    <n v="3706.4998236400002"/>
  </r>
  <r>
    <n v="2965"/>
    <n v="2961"/>
    <x v="11"/>
    <n v="1.77260355935E-2"/>
    <n v="109.209852746999"/>
    <n v="1.77260355935E-2"/>
    <n v="772.14302186899897"/>
  </r>
  <r>
    <n v="2966"/>
    <n v="2962"/>
    <x v="11"/>
    <n v="7.7803729101699998E-2"/>
    <n v="281.97707757099897"/>
    <n v="7.7803729101699998E-2"/>
    <n v="3389.1168831999898"/>
  </r>
  <r>
    <n v="2967"/>
    <n v="2963"/>
    <x v="11"/>
    <n v="3.9704669089900002E-3"/>
    <n v="54.0439029156"/>
    <n v="3.9704669089900002E-3"/>
    <n v="172.952846628"/>
  </r>
  <r>
    <n v="2968"/>
    <n v="2964"/>
    <x v="11"/>
    <n v="8.50560366708E-2"/>
    <n v="296.67674888599902"/>
    <n v="8.50560366708E-2"/>
    <n v="3705.0261371800002"/>
  </r>
  <r>
    <n v="2969"/>
    <n v="2965"/>
    <x v="11"/>
    <n v="6.2924737238400003E-2"/>
    <n v="261.08199167200002"/>
    <n v="6.2924737238400003E-2"/>
    <n v="2740.9905901500001"/>
  </r>
  <r>
    <n v="2970"/>
    <n v="2966"/>
    <x v="11"/>
    <n v="2.8463479773600002E-3"/>
    <n v="46.231332071200001"/>
    <n v="2.8463479773600002E-3"/>
    <n v="123.986421918999"/>
  </r>
  <r>
    <n v="2971"/>
    <n v="2967"/>
    <x v="11"/>
    <n v="8.1893661536100004E-2"/>
    <n v="285.66748658699902"/>
    <n v="8.1893661536100004E-2"/>
    <n v="3567.27362708999"/>
  </r>
  <r>
    <n v="2972"/>
    <n v="2968"/>
    <x v="11"/>
    <n v="6.7835513392800001E-2"/>
    <n v="263.50178211600002"/>
    <n v="6.7835513392800001E-2"/>
    <n v="2954.90314347"/>
  </r>
  <r>
    <n v="2973"/>
    <n v="2969"/>
    <x v="11"/>
    <n v="1.0326250402699999E-3"/>
    <n v="32.3574902557"/>
    <n v="1.0326250402699999E-3"/>
    <n v="44.980966817400002"/>
  </r>
  <r>
    <n v="2974"/>
    <n v="2970"/>
    <x v="11"/>
    <n v="2.4142617001399998E-3"/>
    <n v="42.044755350099898"/>
    <n v="2.4142617001399998E-3"/>
    <n v="105.164819034999"/>
  </r>
  <r>
    <n v="2975"/>
    <n v="2971"/>
    <x v="11"/>
    <n v="1.0124354082599999E-3"/>
    <n v="31.655603645500001"/>
    <n v="1.0124354082599999E-3"/>
    <n v="44.101509986000003"/>
  </r>
  <r>
    <n v="2976"/>
    <n v="2972"/>
    <x v="11"/>
    <n v="2.19804075269E-2"/>
    <n v="136.661797347"/>
    <n v="2.19804075269E-2"/>
    <n v="957.46272198600002"/>
  </r>
  <r>
    <n v="2977"/>
    <n v="2973"/>
    <x v="11"/>
    <n v="4.7111790320500002E-2"/>
    <n v="196.809699604999"/>
    <n v="4.7111790320500002E-2"/>
    <n v="2052.1813771299899"/>
  </r>
  <r>
    <n v="2978"/>
    <n v="2974"/>
    <x v="11"/>
    <n v="2.5071221374199999E-3"/>
    <n v="41.803492884100002"/>
    <n v="2.5071221374199999E-3"/>
    <n v="109.209803480999"/>
  </r>
  <r>
    <n v="2979"/>
    <n v="2975"/>
    <x v="11"/>
    <n v="0.11857888743599999"/>
    <n v="423.60702942199902"/>
    <n v="0.11857888743599999"/>
    <n v="5165.2756756400004"/>
  </r>
  <r>
    <n v="2980"/>
    <n v="2976"/>
    <x v="11"/>
    <n v="0.11758006126499999"/>
    <n v="490.12366601299902"/>
    <n v="0.11758006126499999"/>
    <n v="5121.7669817699898"/>
  </r>
  <r>
    <n v="2981"/>
    <n v="2977"/>
    <x v="11"/>
    <n v="8.6933956391100006E-2"/>
    <n v="357.75180959599902"/>
    <n v="8.6933956391100006E-2"/>
    <n v="3786.8279928699899"/>
  </r>
  <r>
    <n v="2982"/>
    <n v="2978"/>
    <x v="11"/>
    <n v="9.0851809572899997E-2"/>
    <n v="331.93383570200001"/>
    <n v="9.0851809572899997E-2"/>
    <n v="3957.48899497"/>
  </r>
  <r>
    <n v="2983"/>
    <n v="2979"/>
    <x v="11"/>
    <n v="7.0483298544400002E-4"/>
    <n v="33.590245357599898"/>
    <n v="7.0483298544400002E-4"/>
    <n v="30.702401994399899"/>
  </r>
  <r>
    <n v="2984"/>
    <n v="2980"/>
    <x v="11"/>
    <n v="5.13645904559E-3"/>
    <n v="59.853082407800002"/>
    <n v="5.13645904559E-3"/>
    <n v="223.74326102800001"/>
  </r>
  <r>
    <n v="2985"/>
    <n v="2981"/>
    <x v="11"/>
    <n v="0.101262456163"/>
    <n v="353.14035404999902"/>
    <n v="0.101262456163"/>
    <n v="4410.97494671"/>
  </r>
  <r>
    <n v="2986"/>
    <n v="2982"/>
    <x v="11"/>
    <n v="0.108617692672"/>
    <n v="410.41110522100001"/>
    <n v="0.108617692672"/>
    <n v="4731.3677677400001"/>
  </r>
  <r>
    <n v="2987"/>
    <n v="2983"/>
    <x v="11"/>
    <n v="9.0305988054599995E-2"/>
    <n v="355.58528833100002"/>
    <n v="9.0305988054599995E-2"/>
    <n v="3933.7131046499899"/>
  </r>
  <r>
    <n v="2988"/>
    <n v="2984"/>
    <x v="11"/>
    <n v="2.2374130207900001E-3"/>
    <n v="39.961766695599898"/>
    <n v="2.2374130207900001E-3"/>
    <n v="97.461321363400003"/>
  </r>
  <r>
    <n v="2989"/>
    <n v="2985"/>
    <x v="11"/>
    <n v="6.4796224670900002E-2"/>
    <n v="278.61697255399901"/>
    <n v="6.4796224670900002E-2"/>
    <n v="2822.5122562900001"/>
  </r>
  <r>
    <n v="2990"/>
    <n v="2986"/>
    <x v="11"/>
    <n v="9.7030501765500002E-2"/>
    <n v="331.16030136000001"/>
    <n v="9.7030501765500002E-2"/>
    <n v="4226.63175013"/>
  </r>
  <r>
    <n v="2991"/>
    <n v="2987"/>
    <x v="11"/>
    <n v="3.34897017953E-3"/>
    <n v="54.032192334100003"/>
    <n v="3.34897017953E-3"/>
    <n v="145.88055739500001"/>
  </r>
  <r>
    <n v="2992"/>
    <n v="2988"/>
    <x v="11"/>
    <n v="7.4023706913300003E-3"/>
    <n v="99.1783689982"/>
    <n v="7.4023706913300003E-3"/>
    <n v="322.44597754599903"/>
  </r>
  <r>
    <n v="2993"/>
    <n v="2989"/>
    <x v="11"/>
    <n v="3.12580644956E-3"/>
    <n v="51.928079945100002"/>
    <n v="3.12580644956E-3"/>
    <n v="136.15958445800001"/>
  </r>
  <r>
    <n v="2994"/>
    <n v="2990"/>
    <x v="11"/>
    <n v="1.75029941519E-2"/>
    <n v="213.549236038"/>
    <n v="1.75029941519E-2"/>
    <n v="762.42737478599895"/>
  </r>
  <r>
    <n v="2995"/>
    <n v="2991"/>
    <x v="11"/>
    <n v="1.4392480604E-2"/>
    <n v="172.03843567000001"/>
    <n v="1.4392480604E-2"/>
    <n v="626.93394729600004"/>
  </r>
  <r>
    <n v="2996"/>
    <n v="2992"/>
    <x v="11"/>
    <n v="9.1673444906799992E-3"/>
    <n v="120.168878118999"/>
    <n v="9.1673444906799992E-3"/>
    <n v="399.32792849899897"/>
  </r>
  <r>
    <n v="2997"/>
    <n v="2993"/>
    <x v="11"/>
    <n v="9.0089342794700007E-3"/>
    <n v="116.409692856999"/>
    <n v="9.0089342794700007E-3"/>
    <n v="392.42760741400002"/>
  </r>
  <r>
    <n v="2998"/>
    <n v="2994"/>
    <x v="11"/>
    <n v="3.2134358802199999E-3"/>
    <n v="53.622911989899897"/>
    <n v="3.2134358802199999E-3"/>
    <n v="139.976706981999"/>
  </r>
  <r>
    <n v="2999"/>
    <n v="2995"/>
    <x v="11"/>
    <n v="2.21199043503E-2"/>
    <n v="133.36436950199899"/>
    <n v="2.21199043503E-2"/>
    <n v="963.539179515"/>
  </r>
  <r>
    <n v="3000"/>
    <n v="2996"/>
    <x v="11"/>
    <n v="4.10143097004"/>
    <n v="5476.5963567400004"/>
    <n v="4.10143097004"/>
    <n v="178657.61842000001"/>
  </r>
  <r>
    <n v="3001"/>
    <n v="2997"/>
    <x v="11"/>
    <n v="0.12534977376699999"/>
    <n v="449.19886376300002"/>
    <n v="0.12534977376699999"/>
    <n v="5460.2143052800002"/>
  </r>
  <r>
    <n v="3002"/>
    <n v="2998"/>
    <x v="11"/>
    <n v="2.41087059361E-3"/>
    <n v="42.937387088900003"/>
    <n v="2.41087059361E-3"/>
    <n v="105.017102930999"/>
  </r>
  <r>
    <n v="3003"/>
    <n v="2999"/>
    <x v="11"/>
    <n v="9.3986643480300003E-2"/>
    <n v="412.59287663100002"/>
    <n v="9.3986643480300003E-2"/>
    <n v="4094.0418132099899"/>
  </r>
  <r>
    <n v="3004"/>
    <n v="3000"/>
    <x v="11"/>
    <n v="1.1632700926100001E-3"/>
    <n v="28.4821013122999"/>
    <n v="1.1632700926100001E-3"/>
    <n v="50.671842543300002"/>
  </r>
  <r>
    <n v="3005"/>
    <n v="3001"/>
    <x v="11"/>
    <n v="4.9416589432200002E-3"/>
    <n v="65.325376396699895"/>
    <n v="4.9416589432200002E-3"/>
    <n v="215.25780256900001"/>
  </r>
  <r>
    <n v="3006"/>
    <n v="3002"/>
    <x v="11"/>
    <n v="5.9998850748000003E-3"/>
    <n v="64.678959591199899"/>
    <n v="5.9998850748000003E-3"/>
    <n v="261.35394850799901"/>
  </r>
  <r>
    <n v="3007"/>
    <n v="3003"/>
    <x v="11"/>
    <n v="0.122421983981"/>
    <n v="433.02471039099902"/>
    <n v="0.122421983981"/>
    <n v="5332.6802914700002"/>
  </r>
  <r>
    <n v="3008"/>
    <n v="3004"/>
    <x v="11"/>
    <n v="1.12452481627E-2"/>
    <n v="89.679783568700003"/>
    <n v="1.12452481627E-2"/>
    <n v="489.84105050300002"/>
  </r>
  <r>
    <n v="3009"/>
    <n v="3005"/>
    <x v="11"/>
    <n v="2.0455400681899999E-3"/>
    <n v="46.131166869300003"/>
    <n v="2.0455400681899999E-3"/>
    <n v="89.103369039399894"/>
  </r>
  <r>
    <n v="3010"/>
    <n v="3006"/>
    <x v="11"/>
    <n v="5.0540362226099998E-2"/>
    <n v="267.01997986999902"/>
    <n v="5.0540362226099998E-2"/>
    <n v="2201.52937221"/>
  </r>
  <r>
    <n v="3011"/>
    <n v="3007"/>
    <x v="11"/>
    <n v="9.7095153094299991E-3"/>
    <n v="78.804942098400005"/>
    <n v="9.7095153094299991E-3"/>
    <n v="422.94479511200001"/>
  </r>
  <r>
    <n v="3012"/>
    <n v="3008"/>
    <x v="11"/>
    <n v="6.7550834020199998E-2"/>
    <n v="327.82830986099901"/>
    <n v="6.7550834020199998E-2"/>
    <n v="2942.5025598399902"/>
  </r>
  <r>
    <n v="3013"/>
    <n v="3009"/>
    <x v="11"/>
    <n v="1.47725334709E-3"/>
    <n v="34.896510671599899"/>
    <n v="1.47725334709E-3"/>
    <n v="64.348898400899898"/>
  </r>
  <r>
    <n v="3014"/>
    <n v="5892"/>
    <x v="10"/>
    <n v="3.8180732999800002E-2"/>
    <n v="166.92124078000001"/>
    <n v="3.8180732999800002E-2"/>
    <n v="1663.14607700999"/>
  </r>
  <r>
    <n v="3015"/>
    <n v="3010"/>
    <x v="11"/>
    <n v="5.53554651536E-3"/>
    <n v="64.523676298200002"/>
    <n v="5.53554651536E-3"/>
    <n v="241.127441726999"/>
  </r>
  <r>
    <n v="3016"/>
    <n v="3011"/>
    <x v="11"/>
    <n v="6.9304494699599997E-3"/>
    <n v="71.095479173000001"/>
    <n v="6.9304494699599997E-3"/>
    <n v="301.88917137700003"/>
  </r>
  <r>
    <n v="3017"/>
    <n v="3012"/>
    <x v="11"/>
    <n v="9.7650901391700004E-2"/>
    <n v="393.89481583100002"/>
    <n v="9.7650901391700004E-2"/>
    <n v="4253.6562498900003"/>
  </r>
  <r>
    <n v="3018"/>
    <n v="3013"/>
    <x v="11"/>
    <n v="5.75890713949E-3"/>
    <n v="63.804778378000002"/>
    <n v="5.75890713949E-3"/>
    <n v="250.85699174300001"/>
  </r>
  <r>
    <n v="3019"/>
    <n v="3014"/>
    <x v="11"/>
    <n v="2.3345411375600002E-3"/>
    <n v="69.023073227300003"/>
    <n v="2.3345411375600002E-3"/>
    <n v="101.692205442"/>
  </r>
  <r>
    <n v="3020"/>
    <n v="3015"/>
    <x v="11"/>
    <n v="1.1841119652500001E-2"/>
    <n v="100.097629171999"/>
    <n v="1.1841119652500001E-2"/>
    <n v="515.79710898500002"/>
  </r>
  <r>
    <n v="3021"/>
    <n v="3016"/>
    <x v="11"/>
    <n v="3.5991478265E-3"/>
    <n v="59.926632499500002"/>
    <n v="3.5991478265E-3"/>
    <n v="156.77825229499899"/>
  </r>
  <r>
    <n v="3022"/>
    <n v="3017"/>
    <x v="11"/>
    <n v="7.7044618496099997E-3"/>
    <n v="110.128006446"/>
    <n v="7.7044618496099997E-3"/>
    <n v="335.60501572099901"/>
  </r>
  <r>
    <n v="3023"/>
    <n v="3018"/>
    <x v="11"/>
    <n v="1.9772123534899998E-2"/>
    <n v="230.72791634500001"/>
    <n v="1.9772123534899998E-2"/>
    <n v="861.27025660899903"/>
  </r>
  <r>
    <n v="3024"/>
    <n v="3019"/>
    <x v="11"/>
    <n v="7.0848004351300002E-3"/>
    <n v="94.600467469099897"/>
    <n v="7.0848004351300002E-3"/>
    <n v="308.61267258200002"/>
  </r>
  <r>
    <n v="3025"/>
    <n v="3020"/>
    <x v="11"/>
    <n v="2.6702946152000001E-2"/>
    <n v="283.17401525899902"/>
    <n v="2.6702946152000001E-2"/>
    <n v="1163.17568163999"/>
  </r>
  <r>
    <n v="3026"/>
    <n v="3021"/>
    <x v="11"/>
    <n v="1.6302299269199998E-2"/>
    <n v="262.13743055700002"/>
    <n v="1.6302299269199998E-2"/>
    <n v="710.12531487700005"/>
  </r>
  <r>
    <n v="3027"/>
    <n v="3022"/>
    <x v="11"/>
    <n v="8.2219825149799995E-4"/>
    <n v="45.478187052300001"/>
    <n v="8.2219825149799995E-4"/>
    <n v="35.814812634100001"/>
  </r>
  <r>
    <n v="3028"/>
    <n v="3023"/>
    <x v="11"/>
    <n v="2.3201652162000001E-3"/>
    <n v="90.356852911000004"/>
    <n v="2.3201652162000001E-3"/>
    <n v="101.065992378"/>
  </r>
  <r>
    <n v="3029"/>
    <n v="3024"/>
    <x v="11"/>
    <n v="6.6349006991800004E-3"/>
    <n v="164.030381382"/>
    <n v="6.6349006991800004E-3"/>
    <n v="289.01511826900003"/>
  </r>
  <r>
    <n v="3030"/>
    <n v="3025"/>
    <x v="11"/>
    <n v="6.2695708307900002"/>
    <n v="31664.829473400001"/>
    <n v="6.2695708307900002"/>
    <n v="273101.41298399901"/>
  </r>
  <r>
    <n v="3031"/>
    <n v="3026"/>
    <x v="11"/>
    <n v="1.90025507868E-2"/>
    <n v="225.85411847500001"/>
    <n v="1.90025507868E-2"/>
    <n v="827.74780193300001"/>
  </r>
  <r>
    <n v="3032"/>
    <n v="3027"/>
    <x v="11"/>
    <n v="5.6044042022000001E-3"/>
    <n v="79.066377393500005"/>
    <n v="5.6044042022000001E-3"/>
    <n v="244.126870112999"/>
  </r>
  <r>
    <n v="3033"/>
    <n v="3028"/>
    <x v="11"/>
    <n v="2.8687058937E-2"/>
    <n v="332.16420862899901"/>
    <n v="2.8687058937E-2"/>
    <n v="1249.6032898999899"/>
  </r>
  <r>
    <n v="3034"/>
    <n v="3029"/>
    <x v="11"/>
    <n v="0.74648119584200001"/>
    <n v="1880.6671120000001"/>
    <n v="0.74648119584200001"/>
    <n v="32516.590823999901"/>
  </r>
  <r>
    <n v="3035"/>
    <n v="3030"/>
    <x v="11"/>
    <n v="1.2026272967E-2"/>
    <n v="170.500006382999"/>
    <n v="1.2026272967E-2"/>
    <n v="523.862355159"/>
  </r>
  <r>
    <n v="3036"/>
    <n v="3031"/>
    <x v="11"/>
    <n v="5.8084920144399997E-3"/>
    <n v="90.348548862800001"/>
    <n v="5.8084920144399997E-3"/>
    <n v="253.016900206999"/>
  </r>
  <r>
    <n v="3037"/>
    <n v="3032"/>
    <x v="11"/>
    <n v="3.1371270378399999E-2"/>
    <n v="417.19467569400001"/>
    <n v="3.1371270378399999E-2"/>
    <n v="1366.52707151"/>
  </r>
  <r>
    <n v="3038"/>
    <n v="3033"/>
    <x v="11"/>
    <n v="4.3468288534899997E-3"/>
    <n v="69.280377218699897"/>
    <n v="4.3468288534899997E-3"/>
    <n v="189.34710732900001"/>
  </r>
  <r>
    <n v="3039"/>
    <n v="3034"/>
    <x v="11"/>
    <n v="1.9501640290899999E-2"/>
    <n v="264.08071403299903"/>
    <n v="1.9501640290899999E-2"/>
    <n v="849.48805285599894"/>
  </r>
  <r>
    <n v="3040"/>
    <n v="3035"/>
    <x v="11"/>
    <n v="1.69349138046E-3"/>
    <n v="36.773869877400003"/>
    <n v="1.69349138046E-3"/>
    <n v="73.768189466799896"/>
  </r>
  <r>
    <n v="3041"/>
    <n v="3036"/>
    <x v="11"/>
    <n v="1.90392628863E-2"/>
    <n v="257.67958511400002"/>
    <n v="1.90392628863E-2"/>
    <n v="829.34697377700002"/>
  </r>
  <r>
    <n v="3042"/>
    <n v="3037"/>
    <x v="11"/>
    <n v="7.2249245042900001E-3"/>
    <n v="105.066471777999"/>
    <n v="7.2249245042900001E-3"/>
    <n v="314.71645273600001"/>
  </r>
  <r>
    <n v="3043"/>
    <n v="3038"/>
    <x v="11"/>
    <n v="0.34929897164899998"/>
    <n v="752.47995915299896"/>
    <n v="0.34929897164899998"/>
    <n v="15215.4023426"/>
  </r>
  <r>
    <n v="3044"/>
    <n v="3039"/>
    <x v="11"/>
    <n v="0.15238144712900001"/>
    <n v="2449.03646608999"/>
    <n v="0.15238144712900001"/>
    <n v="6637.7092857699899"/>
  </r>
  <r>
    <n v="3045"/>
    <n v="3040"/>
    <x v="11"/>
    <n v="9.92267156145E-2"/>
    <n v="385.76736991600001"/>
    <n v="9.92267156145E-2"/>
    <n v="4322.2984425599898"/>
  </r>
  <r>
    <n v="3046"/>
    <n v="3041"/>
    <x v="11"/>
    <n v="9.3166043058899906"/>
    <n v="47724.817656200001"/>
    <n v="9.3166043058899906"/>
    <n v="405829.66023400001"/>
  </r>
  <r>
    <n v="3047"/>
    <n v="3042"/>
    <x v="11"/>
    <n v="1.07270377863E-3"/>
    <n v="29.385982531100002"/>
    <n v="1.07270377863E-3"/>
    <n v="46.726789679900001"/>
  </r>
  <r>
    <n v="3048"/>
    <n v="3043"/>
    <x v="11"/>
    <n v="3.0484578366800001E-3"/>
    <n v="54.685451864999898"/>
    <n v="3.0484578366800001E-3"/>
    <n v="132.79029215200001"/>
  </r>
  <r>
    <n v="3049"/>
    <n v="3044"/>
    <x v="11"/>
    <n v="1.1431140300600001E-2"/>
    <n v="156.78483268599899"/>
    <n v="1.1431140300600001E-2"/>
    <n v="497.93848021000002"/>
  </r>
  <r>
    <n v="3050"/>
    <n v="3045"/>
    <x v="11"/>
    <n v="7.3274312810200004E-3"/>
    <n v="105.341411120999"/>
    <n v="7.3274312810200004E-3"/>
    <n v="319.18162966300002"/>
  </r>
  <r>
    <n v="3051"/>
    <n v="3046"/>
    <x v="11"/>
    <n v="7.5145842274500002E-3"/>
    <n v="111.526146827999"/>
    <n v="7.5145842274500002E-3"/>
    <n v="327.33397958099903"/>
  </r>
  <r>
    <n v="3052"/>
    <n v="3047"/>
    <x v="11"/>
    <n v="6.1432741630500004E-3"/>
    <n v="91.5524761012"/>
    <n v="6.1432741630500004E-3"/>
    <n v="267.59995212500002"/>
  </r>
  <r>
    <n v="3053"/>
    <n v="3048"/>
    <x v="11"/>
    <n v="7.1152391670799998E-3"/>
    <n v="106.99019184300001"/>
    <n v="7.1152391670799998E-3"/>
    <n v="309.93857841200003"/>
  </r>
  <r>
    <n v="3054"/>
    <n v="3049"/>
    <x v="11"/>
    <n v="5.2693515836699997E-3"/>
    <n v="84.123289157000002"/>
    <n v="5.2693515836699997E-3"/>
    <n v="229.53203687300001"/>
  </r>
  <r>
    <n v="3055"/>
    <n v="3050"/>
    <x v="11"/>
    <n v="4.11250370143E-3"/>
    <n v="66.735990051399895"/>
    <n v="4.11250370143E-3"/>
    <n v="179.13994476600001"/>
  </r>
  <r>
    <n v="3056"/>
    <n v="3051"/>
    <x v="11"/>
    <n v="3.7931323215200001E-3"/>
    <n v="142.849622979"/>
    <n v="3.7931323215200001E-3"/>
    <n v="165.228182887999"/>
  </r>
  <r>
    <n v="3057"/>
    <n v="3052"/>
    <x v="11"/>
    <n v="9.7040385976100002E-4"/>
    <n v="117.241937964"/>
    <n v="9.7040385976100002E-4"/>
    <n v="42.2706233474999"/>
  </r>
  <r>
    <n v="3058"/>
    <n v="3053"/>
    <x v="11"/>
    <n v="9.6278943434500008E-3"/>
    <n v="133.120810277999"/>
    <n v="9.6278943434500008E-3"/>
    <n v="419.38940027500001"/>
  </r>
  <r>
    <n v="3059"/>
    <n v="3054"/>
    <x v="11"/>
    <n v="1.93247724337E-2"/>
    <n v="262.00127935900002"/>
    <n v="1.93247724337E-2"/>
    <n v="841.78372039299904"/>
  </r>
  <r>
    <n v="3060"/>
    <n v="3055"/>
    <x v="11"/>
    <n v="6.8557125271899999E-3"/>
    <n v="100.757527660999"/>
    <n v="6.8557125271899999E-3"/>
    <n v="298.63364356800002"/>
  </r>
  <r>
    <n v="3061"/>
    <n v="3056"/>
    <x v="11"/>
    <n v="9.0271864474800005E-3"/>
    <n v="125.807012710999"/>
    <n v="9.0271864474800005E-3"/>
    <n v="393.22266868999901"/>
  </r>
  <r>
    <n v="3062"/>
    <n v="3057"/>
    <x v="11"/>
    <n v="1.5286847599299999E-2"/>
    <n v="211.43007740300001"/>
    <n v="1.5286847599299999E-2"/>
    <n v="665.89241778899896"/>
  </r>
  <r>
    <n v="3063"/>
    <n v="3058"/>
    <x v="11"/>
    <n v="7.9787391943800003E-3"/>
    <n v="113.92415018200001"/>
    <n v="7.9787391943800003E-3"/>
    <n v="347.55248891600002"/>
  </r>
  <r>
    <n v="3064"/>
    <n v="3059"/>
    <x v="11"/>
    <n v="2.06794287285E-2"/>
    <n v="270.40928733399898"/>
    <n v="2.06794287285E-2"/>
    <n v="900.79231173300002"/>
  </r>
  <r>
    <n v="3065"/>
    <n v="3060"/>
    <x v="11"/>
    <n v="2.0143011537299998E-2"/>
    <n v="284.20598182800001"/>
    <n v="2.0143011537299998E-2"/>
    <n v="877.426072406"/>
  </r>
  <r>
    <n v="3066"/>
    <n v="3061"/>
    <x v="11"/>
    <n v="1.0359692243899999E-2"/>
    <n v="149.89626395400001"/>
    <n v="1.0359692243899999E-2"/>
    <n v="451.266388898"/>
  </r>
  <r>
    <n v="3067"/>
    <n v="3062"/>
    <x v="11"/>
    <n v="2.1529706968500002E-2"/>
    <n v="289.50202068599901"/>
    <n v="2.1529706968500002E-2"/>
    <n v="937.83028445399896"/>
  </r>
  <r>
    <n v="3068"/>
    <n v="3063"/>
    <x v="11"/>
    <n v="8.6178502047600004E-3"/>
    <n v="124.305353144999"/>
    <n v="8.6178502047600004E-3"/>
    <n v="375.39205379399903"/>
  </r>
  <r>
    <n v="3069"/>
    <n v="3064"/>
    <x v="11"/>
    <n v="5.12276024853E-3"/>
    <n v="81.091762563900005"/>
    <n v="5.12276024853E-3"/>
    <n v="223.14654370599899"/>
  </r>
  <r>
    <n v="3070"/>
    <n v="3065"/>
    <x v="11"/>
    <n v="6.8047590667500001E-3"/>
    <n v="101.066438818999"/>
    <n v="6.8047590667500001E-3"/>
    <n v="296.41411937200002"/>
  </r>
  <r>
    <n v="3071"/>
    <n v="3066"/>
    <x v="11"/>
    <n v="5.42998232158E-2"/>
    <n v="707.74422019500003"/>
    <n v="5.42998232158E-2"/>
    <n v="2365.2908379700002"/>
  </r>
  <r>
    <n v="3072"/>
    <n v="3067"/>
    <x v="11"/>
    <n v="3.3440191707099998E-2"/>
    <n v="443.79329593900002"/>
    <n v="3.3440191707099998E-2"/>
    <n v="1456.6489241899901"/>
  </r>
  <r>
    <n v="3073"/>
    <n v="3068"/>
    <x v="11"/>
    <n v="2.1969026803299999E-2"/>
    <n v="305.15239813099902"/>
    <n v="2.1969026803299999E-2"/>
    <n v="956.96697969599904"/>
  </r>
  <r>
    <n v="3074"/>
    <n v="3069"/>
    <x v="11"/>
    <n v="4.77765589943E-2"/>
    <n v="659.42018659799896"/>
    <n v="4.77765589943E-2"/>
    <n v="2081.1385858399899"/>
  </r>
  <r>
    <n v="3075"/>
    <n v="3070"/>
    <x v="11"/>
    <n v="3.2100258820799997E-2"/>
    <n v="414.034056733"/>
    <n v="3.2100258820799997E-2"/>
    <n v="1398.2816821199899"/>
  </r>
  <r>
    <n v="3076"/>
    <n v="3071"/>
    <x v="11"/>
    <n v="6.58459735386E-2"/>
    <n v="862.4970452"/>
    <n v="6.58459735386E-2"/>
    <n v="2868.2391340399899"/>
  </r>
  <r>
    <n v="3077"/>
    <n v="3072"/>
    <x v="11"/>
    <n v="2.1045594079300001E-2"/>
    <n v="306.61173647099901"/>
    <n v="2.1045594079300001E-2"/>
    <n v="916.74240968200002"/>
  </r>
  <r>
    <n v="3078"/>
    <n v="3073"/>
    <x v="11"/>
    <n v="1.5850836245799999E-2"/>
    <n v="305.64402896299902"/>
    <n v="1.5850836245799999E-2"/>
    <n v="690.45966559399903"/>
  </r>
  <r>
    <n v="3079"/>
    <n v="3074"/>
    <x v="11"/>
    <n v="6.80661388453E-3"/>
    <n v="170.900356434999"/>
    <n v="6.80661388453E-3"/>
    <n v="296.49491495199902"/>
  </r>
  <r>
    <n v="3080"/>
    <n v="3075"/>
    <x v="11"/>
    <n v="9.7653329766800006E-3"/>
    <n v="320.85939094899902"/>
    <n v="9.7653329766800006E-3"/>
    <n v="425.376203293"/>
  </r>
  <r>
    <n v="3081"/>
    <n v="3076"/>
    <x v="11"/>
    <n v="2.0172206596599999E-3"/>
    <n v="123.227518451999"/>
    <n v="2.0172206596599999E-3"/>
    <n v="87.869780541300003"/>
  </r>
  <r>
    <n v="3082"/>
    <n v="3077"/>
    <x v="11"/>
    <n v="3.1463721386499999E-2"/>
    <n v="410.07594793499902"/>
    <n v="3.1463721386499999E-2"/>
    <n v="1370.5542213599899"/>
  </r>
  <r>
    <n v="3083"/>
    <n v="3078"/>
    <x v="11"/>
    <n v="9.3623206450699995E-3"/>
    <n v="87.654139277400006"/>
    <n v="9.3623206450699995E-3"/>
    <n v="407.82105594500001"/>
  </r>
  <r>
    <n v="3084"/>
    <n v="3079"/>
    <x v="11"/>
    <n v="2.1433963289100001E-2"/>
    <n v="144.508714634"/>
    <n v="2.1433963289100001E-2"/>
    <n v="933.65970617999903"/>
  </r>
  <r>
    <n v="3085"/>
    <n v="3080"/>
    <x v="11"/>
    <n v="6.1871862598700004E-3"/>
    <n v="113.45156731500001"/>
    <n v="6.1871862598700004E-3"/>
    <n v="269.51275550799897"/>
  </r>
  <r>
    <n v="3086"/>
    <n v="3081"/>
    <x v="11"/>
    <n v="1.17346441328E-3"/>
    <n v="34.898065586400001"/>
    <n v="1.17346441328E-3"/>
    <n v="51.115905353099897"/>
  </r>
  <r>
    <n v="3087"/>
    <n v="3082"/>
    <x v="11"/>
    <n v="6.5332246533099997E-3"/>
    <n v="85.8668566067999"/>
    <n v="6.5332246533099997E-3"/>
    <n v="284.58612741899901"/>
  </r>
  <r>
    <n v="3088"/>
    <n v="3083"/>
    <x v="11"/>
    <n v="2.4587548788999999E-5"/>
    <n v="5.0295944963799997"/>
    <n v="2.4587548788999999E-5"/>
    <n v="1.0710293440500001"/>
  </r>
  <r>
    <n v="3089"/>
    <n v="3084"/>
    <x v="11"/>
    <n v="0.13708957034700001"/>
    <n v="411.45179242699902"/>
    <n v="0.13708957034700001"/>
    <n v="5971.5977977700004"/>
  </r>
  <r>
    <n v="3090"/>
    <n v="3085"/>
    <x v="11"/>
    <n v="4.3769490087600003E-3"/>
    <n v="59.248911590799899"/>
    <n v="4.3769490087600003E-3"/>
    <n v="190.659136111999"/>
  </r>
  <r>
    <n v="3091"/>
    <n v="3086"/>
    <x v="11"/>
    <n v="4.8920140887600003E-3"/>
    <n v="63.574720692500001"/>
    <n v="4.8920140887600003E-3"/>
    <n v="213.09528123000001"/>
  </r>
  <r>
    <n v="3092"/>
    <n v="3087"/>
    <x v="11"/>
    <n v="1.29464252506E-3"/>
    <n v="37.177128271199898"/>
    <n v="1.29464252506E-3"/>
    <n v="56.394402896700001"/>
  </r>
  <r>
    <n v="3093"/>
    <n v="3088"/>
    <x v="11"/>
    <n v="2.7547906880699999E-3"/>
    <n v="43.990629945000002"/>
    <n v="2.7547906880699999E-3"/>
    <n v="119.998202341999"/>
  </r>
  <r>
    <n v="3094"/>
    <n v="3089"/>
    <x v="11"/>
    <n v="2.70951825737E-3"/>
    <n v="43.668524797700002"/>
    <n v="2.70951825737E-3"/>
    <n v="118.026143277"/>
  </r>
  <r>
    <n v="3095"/>
    <n v="3090"/>
    <x v="11"/>
    <n v="0.111532918685"/>
    <n v="383.67882148500001"/>
    <n v="0.111532918685"/>
    <n v="4858.3545043399899"/>
  </r>
  <r>
    <n v="3096"/>
    <n v="3091"/>
    <x v="11"/>
    <n v="1.5706482806899999E-3"/>
    <n v="42.162890311699897"/>
    <n v="1.5706482806899999E-3"/>
    <n v="68.417165361599899"/>
  </r>
  <r>
    <n v="3097"/>
    <n v="3092"/>
    <x v="11"/>
    <n v="9.1617233204400003E-2"/>
    <n v="295.11449533199902"/>
    <n v="9.1617233204400003E-2"/>
    <n v="3990.8307148399899"/>
  </r>
  <r>
    <n v="3098"/>
    <n v="3093"/>
    <x v="11"/>
    <n v="7.0621333529300001E-2"/>
    <n v="266.43882482499902"/>
    <n v="7.0621333529300001E-2"/>
    <n v="3076.2529837900001"/>
  </r>
  <r>
    <n v="3099"/>
    <n v="3094"/>
    <x v="11"/>
    <n v="6.8655841428300002E-2"/>
    <n v="274.32707575299901"/>
    <n v="6.8655841428300002E-2"/>
    <n v="2990.6364896099899"/>
  </r>
  <r>
    <n v="3100"/>
    <n v="3095"/>
    <x v="11"/>
    <n v="3.14581285605E-3"/>
    <n v="53.9544680801"/>
    <n v="3.14581285605E-3"/>
    <n v="137.031059827999"/>
  </r>
  <r>
    <n v="3101"/>
    <n v="3096"/>
    <x v="11"/>
    <n v="6.3740100460099999E-3"/>
    <n v="95.198208675299895"/>
    <n v="6.3740100460099999E-3"/>
    <n v="277.65076682400002"/>
  </r>
  <r>
    <n v="3102"/>
    <n v="3097"/>
    <x v="11"/>
    <n v="5.75873121234E-2"/>
    <n v="242.74602503400001"/>
    <n v="5.75873121234E-2"/>
    <n v="2508.4932820899899"/>
  </r>
  <r>
    <n v="3103"/>
    <n v="3098"/>
    <x v="11"/>
    <n v="5.6015058740799997E-2"/>
    <n v="213.57260114799899"/>
    <n v="5.6015058740799997E-2"/>
    <n v="2440.0061993300001"/>
  </r>
  <r>
    <n v="3104"/>
    <n v="3099"/>
    <x v="11"/>
    <n v="2.1962504223999998E-3"/>
    <n v="133.475619018"/>
    <n v="2.1962504223999998E-3"/>
    <n v="95.668285218600005"/>
  </r>
  <r>
    <n v="3105"/>
    <n v="3100"/>
    <x v="11"/>
    <n v="5.2539887042000002E-4"/>
    <n v="19.6341079225"/>
    <n v="5.2539887042000002E-4"/>
    <n v="22.886283216900001"/>
  </r>
  <r>
    <n v="3106"/>
    <n v="3101"/>
    <x v="11"/>
    <n v="0.106582494862"/>
    <n v="385.99186612599902"/>
    <n v="0.106582494862"/>
    <n v="4642.7149050300004"/>
  </r>
  <r>
    <n v="3107"/>
    <n v="3102"/>
    <x v="11"/>
    <n v="4.6351521685299999E-3"/>
    <n v="57.6572678856"/>
    <n v="4.6351521685299999E-3"/>
    <n v="201.906420865"/>
  </r>
  <r>
    <n v="3108"/>
    <n v="3103"/>
    <x v="11"/>
    <n v="5.5563213429899998E-2"/>
    <n v="255.62724035100001"/>
    <n v="5.5563213429899998E-2"/>
    <n v="2420.3238960799899"/>
  </r>
  <r>
    <n v="3109"/>
    <n v="3104"/>
    <x v="11"/>
    <n v="9.4045326984199998E-2"/>
    <n v="375.71862674400001"/>
    <n v="9.4045326984199998E-2"/>
    <n v="4096.5980569100002"/>
  </r>
  <r>
    <n v="3110"/>
    <n v="3105"/>
    <x v="11"/>
    <n v="1.89715059558E-3"/>
    <n v="40.077855131200003"/>
    <n v="1.89715059558E-3"/>
    <n v="82.639549416799895"/>
  </r>
  <r>
    <n v="3111"/>
    <n v="3106"/>
    <x v="11"/>
    <n v="4.1311398857100001E-2"/>
    <n v="1150.8967334399899"/>
    <n v="4.1311398857100001E-2"/>
    <n v="1799.51733581999"/>
  </r>
  <r>
    <n v="3112"/>
    <n v="3107"/>
    <x v="11"/>
    <n v="5.4482049160199997E-2"/>
    <n v="263.36558341599903"/>
    <n v="5.4482049160199997E-2"/>
    <n v="2373.2285683199898"/>
  </r>
  <r>
    <n v="3113"/>
    <n v="3108"/>
    <x v="11"/>
    <n v="7.7030169738199995E-4"/>
    <n v="32.1638899768"/>
    <n v="7.7030169738199995E-4"/>
    <n v="33.554207761199898"/>
  </r>
  <r>
    <n v="3114"/>
    <n v="3109"/>
    <x v="11"/>
    <n v="2.01899871488E-3"/>
    <n v="44.0865098612"/>
    <n v="2.01899871488E-3"/>
    <n v="87.947232217999897"/>
  </r>
  <r>
    <n v="3115"/>
    <n v="3110"/>
    <x v="11"/>
    <n v="8.4965103176499995E-2"/>
    <n v="334.10392490300001"/>
    <n v="8.4965103176499995E-2"/>
    <n v="3701.0650900700002"/>
  </r>
  <r>
    <n v="3116"/>
    <n v="3111"/>
    <x v="11"/>
    <n v="6.6193252625099994E-2"/>
    <n v="204.019131168"/>
    <n v="6.6193252625099994E-2"/>
    <n v="2883.36655100999"/>
  </r>
  <r>
    <n v="3117"/>
    <n v="3112"/>
    <x v="11"/>
    <n v="4.5257280612700001E-3"/>
    <n v="107.38094806300001"/>
    <n v="4.5257280612700001E-3"/>
    <n v="197.139925293999"/>
  </r>
  <r>
    <n v="3118"/>
    <n v="3113"/>
    <x v="11"/>
    <n v="8.4160182262099995E-3"/>
    <n v="174.339653010999"/>
    <n v="8.4160182262099995E-3"/>
    <n v="366.600286939"/>
  </r>
  <r>
    <n v="3119"/>
    <n v="3114"/>
    <x v="11"/>
    <n v="57.192926747000001"/>
    <n v="12739.476644799901"/>
    <n v="57.192926747000001"/>
    <n v="2491313.9238200001"/>
  </r>
  <r>
    <n v="3120"/>
    <n v="3115"/>
    <x v="11"/>
    <n v="0.99369233044500005"/>
    <n v="1160.96659032"/>
    <n v="0.99369233044500005"/>
    <n v="43285.064771299898"/>
  </r>
  <r>
    <n v="3121"/>
    <n v="3116"/>
    <x v="11"/>
    <n v="19.7709363092"/>
    <n v="29921.855896000001"/>
    <n v="19.7709363092"/>
    <n v="861218.54073999904"/>
  </r>
  <r>
    <n v="3122"/>
    <n v="3117"/>
    <x v="11"/>
    <n v="4.4138822839300002E-3"/>
    <n v="99.653779156699898"/>
    <n v="4.4138822839300002E-3"/>
    <n v="192.26794312300001"/>
  </r>
  <r>
    <n v="3123"/>
    <n v="3118"/>
    <x v="11"/>
    <n v="1.1777542714699999E-3"/>
    <n v="31.6322665976999"/>
    <n v="1.1777542714699999E-3"/>
    <n v="51.302770826500002"/>
  </r>
  <r>
    <n v="3124"/>
    <n v="3119"/>
    <x v="11"/>
    <n v="1.91600434761E-3"/>
    <n v="49.845665702200002"/>
    <n v="1.91600434761E-3"/>
    <n v="83.460815543300001"/>
  </r>
  <r>
    <n v="3125"/>
    <n v="3120"/>
    <x v="11"/>
    <n v="2.9224584119600001E-3"/>
    <n v="69.598951673000002"/>
    <n v="2.9224584119600001E-3"/>
    <n v="127.30177933900001"/>
  </r>
  <r>
    <n v="3126"/>
    <n v="3121"/>
    <x v="11"/>
    <n v="1.6127564304299999E-3"/>
    <n v="39.835723495800003"/>
    <n v="1.6127564304299999E-3"/>
    <n v="70.251389121900004"/>
  </r>
  <r>
    <n v="3127"/>
    <n v="3122"/>
    <x v="11"/>
    <n v="2.2232690186699999E-3"/>
    <n v="50.414810838199898"/>
    <n v="2.2232690186699999E-3"/>
    <n v="96.845211050499898"/>
  </r>
  <r>
    <n v="3128"/>
    <n v="3123"/>
    <x v="11"/>
    <n v="4.8449977222200001E-3"/>
    <n v="114.717122844"/>
    <n v="4.8449977222200001E-3"/>
    <n v="211.047256817999"/>
  </r>
  <r>
    <n v="3129"/>
    <n v="3124"/>
    <x v="11"/>
    <n v="1.8751986716200001E-3"/>
    <n v="49.5461560707"/>
    <n v="1.8751986716200001E-3"/>
    <n v="81.683327266700005"/>
  </r>
  <r>
    <n v="3130"/>
    <n v="3125"/>
    <x v="11"/>
    <n v="1.2490974709400001E-2"/>
    <n v="296.00978136499901"/>
    <n v="1.2490974709400001E-2"/>
    <n v="544.10468164999895"/>
  </r>
  <r>
    <n v="3131"/>
    <n v="3126"/>
    <x v="11"/>
    <n v="5.4887158441700003E-3"/>
    <n v="132.93318265299899"/>
    <n v="5.4887158441700003E-3"/>
    <n v="239.08750625299899"/>
  </r>
  <r>
    <n v="3132"/>
    <n v="3127"/>
    <x v="11"/>
    <n v="6.8825896631099998E-3"/>
    <n v="161.40149398200001"/>
    <n v="6.8825896631099998E-3"/>
    <n v="299.80440670899901"/>
  </r>
  <r>
    <n v="3133"/>
    <n v="3128"/>
    <x v="11"/>
    <n v="6.6669084138899998E-4"/>
    <n v="22.5137292657"/>
    <n v="6.6669084138899998E-4"/>
    <n v="29.040936852000002"/>
  </r>
  <r>
    <n v="3134"/>
    <n v="3129"/>
    <x v="11"/>
    <n v="3.1745526385900001E-3"/>
    <n v="75.496433364500007"/>
    <n v="3.1745526385900001E-3"/>
    <n v="138.28295981700001"/>
  </r>
  <r>
    <n v="3135"/>
    <n v="3130"/>
    <x v="11"/>
    <n v="2.3457427453900002E-3"/>
    <n v="56.993048004099897"/>
    <n v="2.3457427453900002E-3"/>
    <n v="102.180145381"/>
  </r>
  <r>
    <n v="3136"/>
    <n v="3131"/>
    <x v="11"/>
    <n v="1.60143174013E-3"/>
    <n v="43.919000624100001"/>
    <n v="1.60143174013E-3"/>
    <n v="69.758087539100003"/>
  </r>
  <r>
    <n v="3137"/>
    <n v="3132"/>
    <x v="11"/>
    <n v="2.7235796964600002E-3"/>
    <n v="75.277871276900001"/>
    <n v="2.7235796964600002E-3"/>
    <n v="118.638656951"/>
  </r>
  <r>
    <n v="3138"/>
    <n v="3133"/>
    <x v="11"/>
    <n v="3.2255069816099998E-3"/>
    <n v="84.151397832100002"/>
    <n v="3.2255069816099998E-3"/>
    <n v="140.50252195600001"/>
  </r>
  <r>
    <n v="3139"/>
    <n v="3134"/>
    <x v="11"/>
    <n v="1.37924273112E-3"/>
    <n v="35.7210955356"/>
    <n v="1.37924273112E-3"/>
    <n v="60.079573054199898"/>
  </r>
  <r>
    <n v="3140"/>
    <n v="3135"/>
    <x v="11"/>
    <n v="5.1193200364699999E-3"/>
    <n v="121.088452950999"/>
    <n v="5.1193200364699999E-3"/>
    <n v="222.99668855300001"/>
  </r>
  <r>
    <n v="3141"/>
    <n v="3136"/>
    <x v="11"/>
    <n v="3.26092736226E-3"/>
    <n v="86.779317918800004"/>
    <n v="3.26092736226E-3"/>
    <n v="142.045427781999"/>
  </r>
  <r>
    <n v="3142"/>
    <n v="3137"/>
    <x v="11"/>
    <n v="1.35387723707E-3"/>
    <n v="36.7158582048"/>
    <n v="1.35387723707E-3"/>
    <n v="58.974656580000001"/>
  </r>
  <r>
    <n v="3143"/>
    <n v="3138"/>
    <x v="11"/>
    <n v="1.38113488093E-3"/>
    <n v="39.939207958600001"/>
    <n v="1.38113488093E-3"/>
    <n v="60.1619947850999"/>
  </r>
  <r>
    <n v="3144"/>
    <n v="3139"/>
    <x v="11"/>
    <n v="2.5518821588000002E-3"/>
    <n v="69.062861404000003"/>
    <n v="2.5518821588000002E-3"/>
    <n v="111.15954205200001"/>
  </r>
  <r>
    <n v="3145"/>
    <n v="3140"/>
    <x v="11"/>
    <n v="1.3138605304E-3"/>
    <n v="37.501593876900003"/>
    <n v="1.3138605304E-3"/>
    <n v="57.2315358249"/>
  </r>
  <r>
    <n v="3146"/>
    <n v="3141"/>
    <x v="11"/>
    <n v="1.75629434436E-3"/>
    <n v="47.736935686800003"/>
    <n v="1.75629434436E-3"/>
    <n v="76.503875547500002"/>
  </r>
  <r>
    <n v="3147"/>
    <n v="3142"/>
    <x v="11"/>
    <n v="2.5430171246899999E-3"/>
    <n v="57.690359932"/>
    <n v="2.5430171246899999E-3"/>
    <n v="110.773382820999"/>
  </r>
  <r>
    <n v="3148"/>
    <n v="3143"/>
    <x v="11"/>
    <n v="3.3439971983399998E-3"/>
    <n v="78.795143663299896"/>
    <n v="3.3439971983399998E-3"/>
    <n v="145.663935533"/>
  </r>
  <r>
    <n v="3149"/>
    <n v="3144"/>
    <x v="11"/>
    <n v="2.50474605715E-3"/>
    <n v="61.2106855388"/>
    <n v="2.50474605715E-3"/>
    <n v="109.106301737999"/>
  </r>
  <r>
    <n v="3150"/>
    <n v="3145"/>
    <x v="11"/>
    <n v="3.1359656921399999E-3"/>
    <n v="72.830790094500003"/>
    <n v="3.1359656921399999E-3"/>
    <n v="136.602119337"/>
  </r>
  <r>
    <n v="3151"/>
    <n v="3146"/>
    <x v="11"/>
    <n v="1.29590133381E-3"/>
    <n v="37.341312987199899"/>
    <n v="1.29590133381E-3"/>
    <n v="56.449236405100002"/>
  </r>
  <r>
    <n v="3152"/>
    <n v="3147"/>
    <x v="11"/>
    <n v="2.06501348376E-3"/>
    <n v="55.362548608399898"/>
    <n v="2.06501348376E-3"/>
    <n v="89.951627554699897"/>
  </r>
  <r>
    <n v="3153"/>
    <n v="3148"/>
    <x v="11"/>
    <n v="1.0791509248099999E-3"/>
    <n v="34.652530929400001"/>
    <n v="1.0791509248099999E-3"/>
    <n v="47.007626244999898"/>
  </r>
  <r>
    <n v="3154"/>
    <n v="3149"/>
    <x v="11"/>
    <n v="3.6355541932699999E-3"/>
    <n v="84.356517960199895"/>
    <n v="3.6355541932699999E-3"/>
    <n v="158.364107189999"/>
  </r>
  <r>
    <n v="3155"/>
    <n v="3150"/>
    <x v="11"/>
    <n v="3.01801970198E-3"/>
    <n v="74.870811695699899"/>
    <n v="3.01801970198E-3"/>
    <n v="131.46441221000001"/>
  </r>
  <r>
    <n v="3156"/>
    <n v="3151"/>
    <x v="11"/>
    <n v="1.47688465882E-3"/>
    <n v="43.118691511599899"/>
    <n v="1.47688465882E-3"/>
    <n v="64.332838387899898"/>
  </r>
  <r>
    <n v="3157"/>
    <n v="3152"/>
    <x v="11"/>
    <n v="8.2710294303300002E-4"/>
    <n v="28.1908114380999"/>
    <n v="8.2710294303300002E-4"/>
    <n v="36.028460062699899"/>
  </r>
  <r>
    <n v="3158"/>
    <n v="3153"/>
    <x v="11"/>
    <n v="1.0683717985799999E-2"/>
    <n v="253.92333278300001"/>
    <n v="1.0683717985799999E-2"/>
    <n v="465.38089402999901"/>
  </r>
  <r>
    <n v="3159"/>
    <n v="3154"/>
    <x v="11"/>
    <n v="5.3077402744900002E-3"/>
    <n v="129.511438575"/>
    <n v="5.3077402744900002E-3"/>
    <n v="231.204241986"/>
  </r>
  <r>
    <n v="3160"/>
    <n v="3155"/>
    <x v="11"/>
    <n v="1.01206549755E-2"/>
    <n v="244.797340136"/>
    <n v="1.01206549755E-2"/>
    <n v="440.853967565"/>
  </r>
  <r>
    <n v="3161"/>
    <n v="3156"/>
    <x v="11"/>
    <n v="5.3913330804599997E-4"/>
    <n v="19.527687085299899"/>
    <n v="5.3913330804599997E-4"/>
    <n v="23.4845529579"/>
  </r>
  <r>
    <n v="3162"/>
    <n v="3157"/>
    <x v="11"/>
    <n v="8.2148505576400003E-4"/>
    <n v="26.183464893299899"/>
    <n v="8.2148505576400003E-4"/>
    <n v="35.7837459600999"/>
  </r>
  <r>
    <n v="3163"/>
    <n v="3158"/>
    <x v="11"/>
    <n v="3.8373117093199998E-3"/>
    <n v="90.595955894200003"/>
    <n v="3.8373117093199998E-3"/>
    <n v="167.15262949300001"/>
  </r>
  <r>
    <n v="3164"/>
    <n v="3159"/>
    <x v="11"/>
    <n v="6.4494373486000001E-3"/>
    <n v="149.79698723499899"/>
    <n v="6.4494373486000001E-3"/>
    <n v="280.93636661699901"/>
  </r>
  <r>
    <n v="3165"/>
    <n v="3160"/>
    <x v="11"/>
    <n v="3.4106422418499998E-3"/>
    <n v="86.105588619800002"/>
    <n v="3.4106422418499998E-3"/>
    <n v="148.566981451999"/>
  </r>
  <r>
    <n v="3166"/>
    <n v="3161"/>
    <x v="11"/>
    <n v="3.1550936560699998E-3"/>
    <n v="83.835902966299898"/>
    <n v="3.1550936560699998E-3"/>
    <n v="137.43532996600001"/>
  </r>
  <r>
    <n v="3167"/>
    <n v="3162"/>
    <x v="11"/>
    <n v="3.1040339042400001E-3"/>
    <n v="83.115639217400002"/>
    <n v="3.1040339042400001E-3"/>
    <n v="135.21117601500001"/>
  </r>
  <r>
    <n v="3168"/>
    <n v="3163"/>
    <x v="11"/>
    <n v="1.7314649496299999E-3"/>
    <n v="47.7537285987"/>
    <n v="1.7314649496299999E-3"/>
    <n v="75.422311445000005"/>
  </r>
  <r>
    <n v="3169"/>
    <n v="3164"/>
    <x v="11"/>
    <n v="3.7363962750700001E-3"/>
    <n v="84.537577209999895"/>
    <n v="3.7363962750700001E-3"/>
    <n v="162.756770471999"/>
  </r>
  <r>
    <n v="3170"/>
    <n v="3165"/>
    <x v="11"/>
    <n v="2.7830545480999999E-3"/>
    <n v="74.177301567699899"/>
    <n v="2.7830545480999999E-3"/>
    <n v="121.229371176"/>
  </r>
  <r>
    <n v="3171"/>
    <n v="3166"/>
    <x v="11"/>
    <n v="1.0770073591899999E-2"/>
    <n v="266.22473729900003"/>
    <n v="1.0770073591899999E-2"/>
    <n v="469.14252876299901"/>
  </r>
  <r>
    <n v="3172"/>
    <n v="3167"/>
    <x v="11"/>
    <n v="2.7486924779E-3"/>
    <n v="63.042264267199897"/>
    <n v="2.7486924779E-3"/>
    <n v="119.73256548800001"/>
  </r>
  <r>
    <n v="3173"/>
    <n v="3168"/>
    <x v="11"/>
    <n v="5.1039667698299998E-2"/>
    <n v="259.368566004"/>
    <n v="5.1039667698299998E-2"/>
    <n v="2223.2790316700002"/>
  </r>
  <r>
    <n v="3174"/>
    <n v="3169"/>
    <x v="11"/>
    <n v="4.5507168462699997E-2"/>
    <n v="348.60318348399898"/>
    <n v="4.5507168462699997E-2"/>
    <n v="1982.2843292"/>
  </r>
  <r>
    <n v="3175"/>
    <n v="3170"/>
    <x v="11"/>
    <n v="4.6967853312100002E-2"/>
    <n v="267.11446176599901"/>
    <n v="4.6967853312100002E-2"/>
    <n v="2045.9115066300001"/>
  </r>
  <r>
    <n v="3176"/>
    <n v="3171"/>
    <x v="11"/>
    <n v="4.3680354421699999E-2"/>
    <n v="295.47881091400001"/>
    <n v="4.3680354421699999E-2"/>
    <n v="1902.7086280799899"/>
  </r>
  <r>
    <n v="3177"/>
    <n v="3172"/>
    <x v="11"/>
    <n v="4.5470596456899999E-2"/>
    <n v="313.41603166900001"/>
    <n v="4.5470596456899999E-2"/>
    <n v="1980.69125873999"/>
  </r>
  <r>
    <n v="3178"/>
    <n v="3173"/>
    <x v="11"/>
    <n v="4.5265946134599999E-2"/>
    <n v="280.41060626400002"/>
    <n v="4.5265946134599999E-2"/>
    <n v="1971.7767265899899"/>
  </r>
  <r>
    <n v="3179"/>
    <n v="3174"/>
    <x v="11"/>
    <n v="4.3436695488100002E-2"/>
    <n v="307.95740236900002"/>
    <n v="4.3436695488100002E-2"/>
    <n v="1892.09488723"/>
  </r>
  <r>
    <n v="3180"/>
    <n v="3175"/>
    <x v="11"/>
    <n v="4.3760209855499999E-2"/>
    <n v="302.60036907900002"/>
    <n v="4.3760209855499999E-2"/>
    <n v="1906.1871168099899"/>
  </r>
  <r>
    <n v="3181"/>
    <n v="3176"/>
    <x v="11"/>
    <n v="4.2046986836100003E-2"/>
    <n v="251.76827676900001"/>
    <n v="4.2046986836100003E-2"/>
    <n v="1831.55942026"/>
  </r>
  <r>
    <n v="3182"/>
    <n v="3177"/>
    <x v="11"/>
    <n v="4.21750468138E-2"/>
    <n v="261.71489952600001"/>
    <n v="4.21750468138E-2"/>
    <n v="1837.1376907599899"/>
  </r>
  <r>
    <n v="3183"/>
    <n v="3178"/>
    <x v="11"/>
    <n v="4.1620016886700001E-2"/>
    <n v="251.08211409"/>
    <n v="4.1620016886700001E-2"/>
    <n v="1812.96068394999"/>
  </r>
  <r>
    <n v="3184"/>
    <n v="3179"/>
    <x v="11"/>
    <n v="3.7290294606200002E-2"/>
    <n v="227.631868854"/>
    <n v="3.7290294606200002E-2"/>
    <n v="1624.3587356999899"/>
  </r>
  <r>
    <n v="3185"/>
    <n v="3180"/>
    <x v="11"/>
    <n v="4.0480615433699997E-2"/>
    <n v="236.78382602100001"/>
    <n v="4.0480615433699997E-2"/>
    <n v="1763.32855489999"/>
  </r>
  <r>
    <n v="3186"/>
    <n v="3181"/>
    <x v="11"/>
    <n v="3.5318214957299997E-2"/>
    <n v="199.56336611500001"/>
    <n v="3.5318214957299997E-2"/>
    <n v="1538.4552902600001"/>
  </r>
  <r>
    <n v="3187"/>
    <n v="3182"/>
    <x v="11"/>
    <n v="3.73493184173E-2"/>
    <n v="236.026199609999"/>
    <n v="3.73493184173E-2"/>
    <n v="1626.92980284999"/>
  </r>
  <r>
    <n v="3188"/>
    <n v="3183"/>
    <x v="11"/>
    <n v="4.8991625751699998E-2"/>
    <n v="272.34910390300001"/>
    <n v="4.8991625751699998E-2"/>
    <n v="2134.0666813799899"/>
  </r>
  <r>
    <n v="3189"/>
    <n v="3184"/>
    <x v="11"/>
    <n v="4.3681137328899999E-2"/>
    <n v="269.83734388900001"/>
    <n v="4.3681137328899999E-2"/>
    <n v="1902.74273055"/>
  </r>
  <r>
    <n v="3190"/>
    <n v="3185"/>
    <x v="11"/>
    <n v="4.9353110672200003E-2"/>
    <n v="304.476370497"/>
    <n v="4.9353110672200003E-2"/>
    <n v="2149.81290166999"/>
  </r>
  <r>
    <n v="3191"/>
    <n v="3186"/>
    <x v="11"/>
    <n v="5.0300651076199999E-2"/>
    <n v="256.81606691600001"/>
    <n v="5.0300651076199999E-2"/>
    <n v="2191.08759645999"/>
  </r>
  <r>
    <n v="3192"/>
    <n v="3187"/>
    <x v="11"/>
    <n v="5.2247900074999999E-2"/>
    <n v="325.88819934399902"/>
    <n v="5.2247900074999999E-2"/>
    <n v="2275.9094236000001"/>
  </r>
  <r>
    <n v="3193"/>
    <n v="3188"/>
    <x v="11"/>
    <n v="3.9834169905299997E-2"/>
    <n v="200.93807600400001"/>
    <n v="3.9834169905299997E-2"/>
    <n v="1735.16950040999"/>
  </r>
  <r>
    <n v="3194"/>
    <n v="3189"/>
    <x v="11"/>
    <n v="4.3091965104500002E-2"/>
    <n v="236.46043318599899"/>
    <n v="4.3091965104500002E-2"/>
    <n v="1877.0784915900001"/>
  </r>
  <r>
    <n v="3195"/>
    <n v="3190"/>
    <x v="11"/>
    <n v="4.5474256346199997E-2"/>
    <n v="244.80685285600001"/>
    <n v="4.5474256346199997E-2"/>
    <n v="1980.85068303"/>
  </r>
  <r>
    <n v="3196"/>
    <n v="3191"/>
    <x v="11"/>
    <n v="4.5092488338299999E-2"/>
    <n v="273.193308145"/>
    <n v="4.5092488338299999E-2"/>
    <n v="1964.2209347400001"/>
  </r>
  <r>
    <n v="3197"/>
    <n v="3192"/>
    <x v="11"/>
    <n v="4.3166435943700003E-2"/>
    <n v="292.58561872799902"/>
    <n v="4.3166435943700003E-2"/>
    <n v="1880.3224284400001"/>
  </r>
  <r>
    <n v="3198"/>
    <n v="3193"/>
    <x v="11"/>
    <n v="3.6436402149599999E-2"/>
    <n v="277.58864955799902"/>
    <n v="3.6436402149599999E-2"/>
    <n v="1587.16332904"/>
  </r>
  <r>
    <n v="3199"/>
    <n v="3194"/>
    <x v="11"/>
    <n v="4.9321565571099998E-2"/>
    <n v="256.58061574499902"/>
    <n v="4.9321565571099998E-2"/>
    <n v="2148.43880179999"/>
  </r>
  <r>
    <n v="3200"/>
    <n v="3195"/>
    <x v="11"/>
    <n v="4.3515392839000001E-2"/>
    <n v="259.39337746500001"/>
    <n v="4.3515392839000001E-2"/>
    <n v="1895.5229299699899"/>
  </r>
  <r>
    <n v="3201"/>
    <n v="3196"/>
    <x v="11"/>
    <n v="4.3716677721199998E-2"/>
    <n v="274.42051543100001"/>
    <n v="4.3716677721199998E-2"/>
    <n v="1904.2908646000001"/>
  </r>
  <r>
    <n v="3202"/>
    <n v="3197"/>
    <x v="11"/>
    <n v="3.5729265435599997E-2"/>
    <n v="244.934619155999"/>
    <n v="3.5729265435599997E-2"/>
    <n v="1556.3605770700001"/>
  </r>
  <r>
    <n v="3203"/>
    <n v="3198"/>
    <x v="11"/>
    <n v="5.1249637649799999E-2"/>
    <n v="255.36057772500001"/>
    <n v="5.1249637649799999E-2"/>
    <n v="2232.4252861999898"/>
  </r>
  <r>
    <n v="3204"/>
    <n v="3199"/>
    <x v="11"/>
    <n v="4.2771738573100002E-2"/>
    <n v="270.84083136200002"/>
    <n v="4.2771738573100002E-2"/>
    <n v="1863.1294795199899"/>
  </r>
  <r>
    <n v="3205"/>
    <n v="3200"/>
    <x v="11"/>
    <n v="4.2660707472499997E-2"/>
    <n v="266.25920602399901"/>
    <n v="4.2660707472499997E-2"/>
    <n v="1858.2929842599899"/>
  </r>
  <r>
    <n v="3206"/>
    <n v="3201"/>
    <x v="11"/>
    <n v="3.9932899453999998E-2"/>
    <n v="175.68316744500001"/>
    <n v="3.9932899453999998E-2"/>
    <n v="1739.4701420900001"/>
  </r>
  <r>
    <n v="3207"/>
    <n v="3202"/>
    <x v="11"/>
    <n v="3.9076879044100003E-2"/>
    <n v="259.90954372099901"/>
    <n v="3.9076879044100003E-2"/>
    <n v="1702.18204201"/>
  </r>
  <r>
    <n v="3208"/>
    <n v="3203"/>
    <x v="11"/>
    <n v="3.6066840598300003E-2"/>
    <n v="250.473982194"/>
    <n v="3.6066840598300003E-2"/>
    <n v="1571.0652926"/>
  </r>
  <r>
    <n v="3209"/>
    <n v="3204"/>
    <x v="11"/>
    <n v="5.0541576932499999E-2"/>
    <n v="253.00929299800001"/>
    <n v="5.0541576932499999E-2"/>
    <n v="2201.5822844700001"/>
  </r>
  <r>
    <n v="3210"/>
    <n v="3205"/>
    <x v="11"/>
    <n v="5.6003252888299999E-2"/>
    <n v="270.21466184100001"/>
    <n v="5.6003252888299999E-2"/>
    <n v="2439.4919377000001"/>
  </r>
  <r>
    <n v="3211"/>
    <n v="3206"/>
    <x v="11"/>
    <n v="1.12277886423E-2"/>
    <n v="99.0019406344"/>
    <n v="1.12277886423E-2"/>
    <n v="489.08051702300003"/>
  </r>
  <r>
    <n v="3212"/>
    <n v="3207"/>
    <x v="11"/>
    <n v="6.1268794398499998E-2"/>
    <n v="229.059586596999"/>
    <n v="6.1268794398499998E-2"/>
    <n v="2668.85800848999"/>
  </r>
  <r>
    <n v="3213"/>
    <n v="3208"/>
    <x v="11"/>
    <n v="5.5245221361199998E-2"/>
    <n v="275.31168032699901"/>
    <n v="5.5245221361199998E-2"/>
    <n v="2406.47221601"/>
  </r>
  <r>
    <n v="3214"/>
    <n v="3209"/>
    <x v="11"/>
    <n v="4.0962339124100001E-2"/>
    <n v="242.155408905999"/>
    <n v="4.0962339124100001E-2"/>
    <n v="1784.3123552300001"/>
  </r>
  <r>
    <n v="3215"/>
    <n v="3210"/>
    <x v="11"/>
    <n v="2.4801744168100001E-3"/>
    <n v="42.984301495799897"/>
    <n v="2.4801744168100001E-3"/>
    <n v="108.03596548"/>
  </r>
  <r>
    <n v="3216"/>
    <n v="3211"/>
    <x v="11"/>
    <n v="6.2080203868999997E-2"/>
    <n v="321.01720929099901"/>
    <n v="6.2080203868999997E-2"/>
    <n v="2704.2028640499898"/>
  </r>
  <r>
    <n v="3217"/>
    <n v="3212"/>
    <x v="11"/>
    <n v="1.1848438456200001E-2"/>
    <n v="91.586153572100002"/>
    <n v="1.1848438456200001E-2"/>
    <n v="516.11591444700002"/>
  </r>
  <r>
    <n v="3218"/>
    <n v="3213"/>
    <x v="11"/>
    <n v="2.0866022801999998E-3"/>
    <n v="38.208452050299897"/>
    <n v="2.0866022801999998E-3"/>
    <n v="90.892031771099894"/>
  </r>
  <r>
    <n v="3219"/>
    <n v="3214"/>
    <x v="11"/>
    <n v="6.0511789466199999E-2"/>
    <n v="299.76637841000002"/>
    <n v="6.0511789466199999E-2"/>
    <n v="2635.8830057800001"/>
  </r>
  <r>
    <n v="3220"/>
    <n v="3215"/>
    <x v="11"/>
    <n v="1.82495603521E-3"/>
    <n v="40.430376150199898"/>
    <n v="1.82495603521E-3"/>
    <n v="79.494766841699899"/>
  </r>
  <r>
    <n v="3221"/>
    <n v="3216"/>
    <x v="11"/>
    <n v="6.7768280430300004E-2"/>
    <n v="261.38645314699897"/>
    <n v="6.7768280430300004E-2"/>
    <n v="2951.9744876700001"/>
  </r>
  <r>
    <n v="3222"/>
    <n v="3217"/>
    <x v="11"/>
    <n v="1.0325086784699999E-3"/>
    <n v="26.9297739732"/>
    <n v="1.0325086784699999E-3"/>
    <n v="44.975898112300001"/>
  </r>
  <r>
    <n v="3223"/>
    <n v="3218"/>
    <x v="11"/>
    <n v="5.4801273604900003E-3"/>
    <n v="61.855216285300003"/>
    <n v="5.4801273604900003E-3"/>
    <n v="238.713392972999"/>
  </r>
  <r>
    <n v="3224"/>
    <n v="3219"/>
    <x v="11"/>
    <n v="4.9757707463300001E-2"/>
    <n v="216.194102399"/>
    <n v="4.9757707463300001E-2"/>
    <n v="2167.4370672499899"/>
  </r>
  <r>
    <n v="3225"/>
    <n v="3220"/>
    <x v="11"/>
    <n v="5.0588682022400001E-2"/>
    <n v="225.715233232999"/>
    <n v="5.0588682022400001E-2"/>
    <n v="2203.6341740799899"/>
  </r>
  <r>
    <n v="3226"/>
    <n v="3221"/>
    <x v="11"/>
    <n v="2.61093523332E-3"/>
    <n v="42.800726993399898"/>
    <n v="2.61093523332E-3"/>
    <n v="113.731883862"/>
  </r>
  <r>
    <n v="3227"/>
    <n v="3222"/>
    <x v="11"/>
    <n v="5.6808643148799999E-2"/>
    <n v="307.97054657500001"/>
    <n v="5.6808643148799999E-2"/>
    <n v="2474.57459724"/>
  </r>
  <r>
    <n v="3228"/>
    <n v="3223"/>
    <x v="11"/>
    <n v="6.9243684822099999E-2"/>
    <n v="278.877300832"/>
    <n v="6.9243684822099999E-2"/>
    <n v="3016.2428457599899"/>
  </r>
  <r>
    <n v="3229"/>
    <n v="3224"/>
    <x v="11"/>
    <n v="8.9025028111999999E-2"/>
    <n v="386.30995387299902"/>
    <n v="8.9025028111999999E-2"/>
    <n v="3877.9147130199899"/>
  </r>
  <r>
    <n v="3230"/>
    <n v="3225"/>
    <x v="11"/>
    <n v="5.3535413328000001E-3"/>
    <n v="61.670870563199898"/>
    <n v="5.3535413328000001E-3"/>
    <n v="233.199327707999"/>
  </r>
  <r>
    <n v="3231"/>
    <n v="3226"/>
    <x v="11"/>
    <n v="9.0829049595999994E-2"/>
    <n v="379.27792734600001"/>
    <n v="9.0829049595999994E-2"/>
    <n v="3956.4975752499899"/>
  </r>
  <r>
    <n v="3232"/>
    <n v="3227"/>
    <x v="11"/>
    <n v="1.1668761705200001E-3"/>
    <n v="31.016196028300001"/>
    <n v="1.1668761705200001E-3"/>
    <n v="50.828922619700002"/>
  </r>
  <r>
    <n v="3233"/>
    <n v="3228"/>
    <x v="11"/>
    <n v="5.8571757465300002E-2"/>
    <n v="225.96635132200001"/>
    <n v="5.8571757465300002E-2"/>
    <n v="2551.3755498700002"/>
  </r>
  <r>
    <n v="3234"/>
    <n v="3229"/>
    <x v="11"/>
    <n v="3.9538073667699999E-3"/>
    <n v="59.0573605449"/>
    <n v="3.9538073667699999E-3"/>
    <n v="172.227160037999"/>
  </r>
  <r>
    <n v="3235"/>
    <n v="3230"/>
    <x v="11"/>
    <n v="6.9596848669700007E-2"/>
    <n v="401.04002678900002"/>
    <n v="6.9596848669700007E-2"/>
    <n v="3031.6266018599899"/>
  </r>
  <r>
    <n v="3236"/>
    <n v="3231"/>
    <x v="11"/>
    <n v="7.4658366423700003E-4"/>
    <n v="41.934508982899899"/>
    <n v="7.4658366423700003E-4"/>
    <n v="32.521054475100001"/>
  </r>
  <r>
    <n v="3237"/>
    <n v="3232"/>
    <x v="11"/>
    <n v="2.8314145595200002E-3"/>
    <n v="47.9209309668"/>
    <n v="2.8314145595200002E-3"/>
    <n v="123.335924871"/>
  </r>
  <r>
    <n v="3238"/>
    <n v="3233"/>
    <x v="11"/>
    <n v="3.13754813532E-3"/>
    <n v="47.674115489599899"/>
    <n v="3.13754813532E-3"/>
    <n v="136.67105001300001"/>
  </r>
  <r>
    <n v="3239"/>
    <n v="3234"/>
    <x v="11"/>
    <n v="1.0857215590400001E-3"/>
    <n v="29.137952156400001"/>
    <n v="1.0857215590400001E-3"/>
    <n v="47.293841891299898"/>
  </r>
  <r>
    <n v="3240"/>
    <n v="3235"/>
    <x v="11"/>
    <n v="2.0381464688599998E-2"/>
    <n v="167.62398925900001"/>
    <n v="2.0381464688599998E-2"/>
    <n v="887.81305000199904"/>
  </r>
  <r>
    <n v="3241"/>
    <n v="3236"/>
    <x v="11"/>
    <n v="3.0099628472800002E-3"/>
    <n v="46.010861943400002"/>
    <n v="3.0099628472800002E-3"/>
    <n v="131.113457390999"/>
  </r>
  <r>
    <n v="3242"/>
    <n v="3237"/>
    <x v="11"/>
    <n v="6.6139601746199997E-2"/>
    <n v="295.12492935300003"/>
    <n v="6.6139601746199997E-2"/>
    <n v="2881.0295278399899"/>
  </r>
  <r>
    <n v="3243"/>
    <n v="3238"/>
    <x v="11"/>
    <n v="0.10238538146700001"/>
    <n v="309.37697040699902"/>
    <n v="0.10238538146700001"/>
    <n v="4459.88937703999"/>
  </r>
  <r>
    <n v="3244"/>
    <n v="3239"/>
    <x v="11"/>
    <n v="7.3327704883900002E-2"/>
    <n v="307.45537175300001"/>
    <n v="7.3327704883900002E-2"/>
    <n v="3194.1420481999899"/>
  </r>
  <r>
    <n v="3245"/>
    <n v="3240"/>
    <x v="11"/>
    <n v="1.43793576794E-3"/>
    <n v="31.690191665099899"/>
    <n v="1.43793576794E-3"/>
    <n v="62.6362315866999"/>
  </r>
  <r>
    <n v="3246"/>
    <n v="3241"/>
    <x v="11"/>
    <n v="9.5767032108399999E-2"/>
    <n v="513.29595142899905"/>
    <n v="9.5767032108399999E-2"/>
    <n v="4171.5952319199896"/>
  </r>
  <r>
    <n v="3247"/>
    <n v="3242"/>
    <x v="11"/>
    <n v="1.9903320066199999E-2"/>
    <n v="144.29573185500001"/>
    <n v="1.9903320066199999E-2"/>
    <n v="866.98515432700003"/>
  </r>
  <r>
    <n v="3248"/>
    <n v="3243"/>
    <x v="11"/>
    <n v="3.9602333806199999E-2"/>
    <n v="197.64874303400001"/>
    <n v="3.9602333806199999E-2"/>
    <n v="1725.07075996"/>
  </r>
  <r>
    <n v="3249"/>
    <n v="3244"/>
    <x v="11"/>
    <n v="5.7752978988300001E-2"/>
    <n v="300.60938295199901"/>
    <n v="5.7752978988300001E-2"/>
    <n v="2515.70970158"/>
  </r>
  <r>
    <n v="3250"/>
    <n v="3245"/>
    <x v="11"/>
    <n v="4.4018381884E-2"/>
    <n v="203.85181733900001"/>
    <n v="4.4018381884E-2"/>
    <n v="1917.43304521"/>
  </r>
  <r>
    <n v="3251"/>
    <n v="3246"/>
    <x v="11"/>
    <n v="4.6414069038599997E-3"/>
    <n v="58.162340004999898"/>
    <n v="4.6414069038599997E-3"/>
    <n v="202.178876145"/>
  </r>
  <r>
    <n v="3252"/>
    <n v="3247"/>
    <x v="11"/>
    <n v="5.0907951341599998E-2"/>
    <n v="327.34371831700003"/>
    <n v="5.0907951341599998E-2"/>
    <n v="2217.5414899500001"/>
  </r>
  <r>
    <n v="3253"/>
    <n v="3248"/>
    <x v="11"/>
    <n v="1.87844982225E-3"/>
    <n v="70.581481953500003"/>
    <n v="1.87844982225E-3"/>
    <n v="81.8249469852"/>
  </r>
  <r>
    <n v="3254"/>
    <n v="3249"/>
    <x v="11"/>
    <n v="2.24494332596E-3"/>
    <n v="39.7341478409"/>
    <n v="2.24494332596E-3"/>
    <n v="97.789340264700002"/>
  </r>
  <r>
    <n v="3255"/>
    <n v="3250"/>
    <x v="11"/>
    <n v="5.4339302084E-2"/>
    <n v="286.92841315700002"/>
    <n v="5.4339302084E-2"/>
    <n v="2367.0105303099899"/>
  </r>
  <r>
    <n v="3256"/>
    <n v="3251"/>
    <x v="11"/>
    <n v="1.50496246309E-3"/>
    <n v="33.161206157899898"/>
    <n v="1.50496246309E-3"/>
    <n v="65.555902783799894"/>
  </r>
  <r>
    <n v="3257"/>
    <n v="3252"/>
    <x v="11"/>
    <n v="6.0415857166499998E-2"/>
    <n v="321.32232207499902"/>
    <n v="6.0415857166499998E-2"/>
    <n v="2631.7042113299899"/>
  </r>
  <r>
    <n v="3258"/>
    <n v="3253"/>
    <x v="11"/>
    <n v="2.7749939039899999E-3"/>
    <n v="47.754841954600003"/>
    <n v="2.7749939039899999E-3"/>
    <n v="120.878250917"/>
  </r>
  <r>
    <n v="3259"/>
    <n v="3254"/>
    <x v="11"/>
    <n v="1.81733584383E-3"/>
    <n v="35.591531131700002"/>
    <n v="1.81733584383E-3"/>
    <n v="79.162832799"/>
  </r>
  <r>
    <n v="3260"/>
    <n v="3255"/>
    <x v="11"/>
    <n v="9.6525936706699997E-2"/>
    <n v="362.60771455100002"/>
    <n v="9.6525936706699997E-2"/>
    <n v="4204.6529842299897"/>
  </r>
  <r>
    <n v="3261"/>
    <n v="3256"/>
    <x v="11"/>
    <n v="8.0442831286399993E-2"/>
    <n v="309.09799476299901"/>
    <n v="8.0442831286399993E-2"/>
    <n v="3504.0757150600002"/>
  </r>
  <r>
    <n v="3262"/>
    <n v="3257"/>
    <x v="11"/>
    <n v="6.2458489214399997E-2"/>
    <n v="261.36750586099902"/>
    <n v="6.2458489214399997E-2"/>
    <n v="2720.6809075800002"/>
  </r>
  <r>
    <n v="3263"/>
    <n v="3258"/>
    <x v="11"/>
    <n v="8.7461780184300009E-3"/>
    <n v="80.489902638399897"/>
    <n v="8.7461780184300009E-3"/>
    <n v="380.98199060000002"/>
  </r>
  <r>
    <n v="3264"/>
    <n v="3259"/>
    <x v="11"/>
    <n v="5.2304663058899997E-2"/>
    <n v="270.15816245500002"/>
    <n v="5.2304663058899997E-2"/>
    <n v="2278.38200938"/>
  </r>
  <r>
    <n v="3265"/>
    <n v="3260"/>
    <x v="11"/>
    <n v="5.5144556815000002E-2"/>
    <n v="283.23339213999901"/>
    <n v="5.5144556815000002E-2"/>
    <n v="2402.0872863499899"/>
  </r>
  <r>
    <n v="3266"/>
    <n v="3261"/>
    <x v="11"/>
    <n v="1.7728476619799999E-2"/>
    <n v="118.208282225999"/>
    <n v="1.7728476619799999E-2"/>
    <n v="772.24935267900003"/>
  </r>
  <r>
    <n v="3267"/>
    <n v="3262"/>
    <x v="11"/>
    <n v="7.0333983463199995E-2"/>
    <n v="283.09776769400003"/>
    <n v="7.0333983463199995E-2"/>
    <n v="3063.7360646100001"/>
  </r>
  <r>
    <n v="3268"/>
    <n v="3263"/>
    <x v="11"/>
    <n v="5.8302566811400001E-3"/>
    <n v="72.850336180100001"/>
    <n v="5.8302566811400001E-3"/>
    <n v="253.964965175"/>
  </r>
  <r>
    <n v="3269"/>
    <n v="3264"/>
    <x v="11"/>
    <n v="4.8165145089299997E-2"/>
    <n v="302.74812923799902"/>
    <n v="4.8165145089299997E-2"/>
    <n v="2098.0653277400002"/>
  </r>
  <r>
    <n v="3270"/>
    <n v="3265"/>
    <x v="11"/>
    <n v="1.8501804671800001E-3"/>
    <n v="55.994251412899899"/>
    <n v="1.8501804671800001E-3"/>
    <n v="80.593538977500003"/>
  </r>
  <r>
    <n v="3271"/>
    <n v="3266"/>
    <x v="11"/>
    <n v="2.2331161627299999E-3"/>
    <n v="39.459016661299898"/>
    <n v="2.2331161627299999E-3"/>
    <n v="97.274150841899896"/>
  </r>
  <r>
    <n v="3272"/>
    <n v="3267"/>
    <x v="11"/>
    <n v="7.3175927358199999E-2"/>
    <n v="363.25803241900002"/>
    <n v="7.3175927358199999E-2"/>
    <n v="3187.5306455700002"/>
  </r>
  <r>
    <n v="3273"/>
    <n v="3268"/>
    <x v="11"/>
    <n v="2.8485454125400001E-3"/>
    <n v="72.285939874099896"/>
    <n v="2.8485454125400001E-3"/>
    <n v="124.082142085"/>
  </r>
  <r>
    <n v="3274"/>
    <n v="3269"/>
    <x v="11"/>
    <n v="1.9213190057E-3"/>
    <n v="36.605822636100001"/>
    <n v="1.9213190057E-3"/>
    <n v="83.692321035199896"/>
  </r>
  <r>
    <n v="3275"/>
    <n v="3270"/>
    <x v="11"/>
    <n v="6.6494697129300007E-2"/>
    <n v="467.41842378000001"/>
    <n v="6.6494697129300007E-2"/>
    <n v="2896.49742104999"/>
  </r>
  <r>
    <n v="3276"/>
    <n v="3271"/>
    <x v="11"/>
    <n v="3.9062245455500001E-2"/>
    <n v="192.927343468999"/>
    <n v="3.9062245455500001E-2"/>
    <n v="1701.54460552"/>
  </r>
  <r>
    <n v="3277"/>
    <n v="3272"/>
    <x v="11"/>
    <n v="5.6625502094600003E-2"/>
    <n v="242.910954556999"/>
    <n v="5.6625502094600003E-2"/>
    <n v="2466.5970049500002"/>
  </r>
  <r>
    <n v="3278"/>
    <n v="3273"/>
    <x v="11"/>
    <n v="5.4379182576299997E-3"/>
    <n v="63.038089008500002"/>
    <n v="5.4379182576299997E-3"/>
    <n v="236.874771742999"/>
  </r>
  <r>
    <n v="3279"/>
    <n v="3274"/>
    <x v="11"/>
    <n v="5.9356591304700002E-2"/>
    <n v="298.12957288400003"/>
    <n v="5.9356591304700002E-2"/>
    <n v="2585.5627751299899"/>
  </r>
  <r>
    <n v="3280"/>
    <n v="3275"/>
    <x v="11"/>
    <n v="2.5118067448799998E-3"/>
    <n v="55.391717012500003"/>
    <n v="2.5118067448799998E-3"/>
    <n v="109.41386407100001"/>
  </r>
  <r>
    <n v="3281"/>
    <n v="3276"/>
    <x v="11"/>
    <n v="5.5628177613799998E-2"/>
    <n v="265.65260874099903"/>
    <n v="5.5628177613799998E-2"/>
    <n v="2423.1537240799898"/>
  </r>
  <r>
    <n v="3282"/>
    <n v="3277"/>
    <x v="11"/>
    <n v="9.7530836089400005E-4"/>
    <n v="29.002223323100001"/>
    <n v="9.7530836089400005E-4"/>
    <n v="42.484262218799898"/>
  </r>
  <r>
    <n v="3283"/>
    <n v="3278"/>
    <x v="11"/>
    <n v="3.72127813391E-3"/>
    <n v="51.403978964700002"/>
    <n v="3.72127813391E-3"/>
    <n v="162.09822716400001"/>
  </r>
  <r>
    <n v="3284"/>
    <n v="3279"/>
    <x v="11"/>
    <n v="7.8263170064599999E-2"/>
    <n v="285.198808692"/>
    <n v="7.8263170064599999E-2"/>
    <n v="3409.1300514700001"/>
  </r>
  <r>
    <n v="3285"/>
    <n v="3280"/>
    <x v="11"/>
    <n v="2.35541743141E-3"/>
    <n v="40.5246127383"/>
    <n v="2.35541743141E-3"/>
    <n v="102.601572853999"/>
  </r>
  <r>
    <n v="3286"/>
    <n v="3281"/>
    <x v="11"/>
    <n v="6.6765800592300001E-2"/>
    <n v="284.025268025"/>
    <n v="6.6765800592300001E-2"/>
    <n v="2908.3066407199899"/>
  </r>
  <r>
    <n v="3287"/>
    <n v="3282"/>
    <x v="11"/>
    <n v="3.7003521829300002E-3"/>
    <n v="60.970411914400003"/>
    <n v="3.7003521829300002E-3"/>
    <n v="161.186696267999"/>
  </r>
  <r>
    <n v="3288"/>
    <n v="3283"/>
    <x v="11"/>
    <n v="7.9080759776900007E-3"/>
    <n v="84.842195574200005"/>
    <n v="7.9080759776900007E-3"/>
    <n v="344.47441180300001"/>
  </r>
  <r>
    <n v="3289"/>
    <n v="3284"/>
    <x v="11"/>
    <n v="5.9484954185300004E-3"/>
    <n v="75.520503599500003"/>
    <n v="5.9484954185300004E-3"/>
    <n v="259.11542382499903"/>
  </r>
  <r>
    <n v="3290"/>
    <n v="3285"/>
    <x v="11"/>
    <n v="4.76463152854E-3"/>
    <n v="58.343516071000003"/>
    <n v="4.76463152854E-3"/>
    <n v="207.546519337999"/>
  </r>
  <r>
    <n v="3291"/>
    <n v="3286"/>
    <x v="11"/>
    <n v="8.3953589473499998E-2"/>
    <n v="334.98034704299903"/>
    <n v="8.3953589473499998E-2"/>
    <n v="3657.0037294700001"/>
  </r>
  <r>
    <n v="3292"/>
    <n v="3287"/>
    <x v="11"/>
    <n v="1.85257915089E-3"/>
    <n v="38.8471313752"/>
    <n v="1.85257915089E-3"/>
    <n v="80.698025183499894"/>
  </r>
  <r>
    <n v="3293"/>
    <n v="3288"/>
    <x v="11"/>
    <n v="2.0660667468E-3"/>
    <n v="51.5570233491"/>
    <n v="2.0660667468E-3"/>
    <n v="89.997507624400001"/>
  </r>
  <r>
    <n v="3294"/>
    <n v="3289"/>
    <x v="11"/>
    <n v="5.1612441790999997E-2"/>
    <n v="277.47659004399901"/>
    <n v="5.1612441790999997E-2"/>
    <n v="2248.2289710099899"/>
  </r>
  <r>
    <n v="3295"/>
    <n v="3290"/>
    <x v="11"/>
    <n v="1.3003667622200001E-3"/>
    <n v="39.595073546499897"/>
    <n v="1.3003667622200001E-3"/>
    <n v="56.6437495525999"/>
  </r>
  <r>
    <n v="3296"/>
    <n v="3291"/>
    <x v="11"/>
    <n v="4.0350162145400001E-3"/>
    <n v="63.597651458999898"/>
    <n v="4.0350162145400001E-3"/>
    <n v="175.764603219999"/>
  </r>
  <r>
    <n v="3297"/>
    <n v="3292"/>
    <x v="11"/>
    <n v="7.2485222660299997E-2"/>
    <n v="291.58237297699901"/>
    <n v="7.2485222660299997E-2"/>
    <n v="3157.4436687100001"/>
  </r>
  <r>
    <n v="3298"/>
    <n v="3293"/>
    <x v="11"/>
    <n v="5.52839186361E-2"/>
    <n v="285.65987769899903"/>
    <n v="5.52839186361E-2"/>
    <n v="2408.1578633099898"/>
  </r>
  <r>
    <n v="3299"/>
    <n v="3294"/>
    <x v="11"/>
    <n v="6.4787472488399998E-3"/>
    <n v="69.592687469400005"/>
    <n v="6.4787472488399998E-3"/>
    <n v="282.21310137799901"/>
  </r>
  <r>
    <n v="3300"/>
    <n v="3295"/>
    <x v="11"/>
    <n v="7.2347141748299995E-2"/>
    <n v="321.75363679600002"/>
    <n v="7.2347141748299995E-2"/>
    <n v="3151.4288885699898"/>
  </r>
  <r>
    <n v="3301"/>
    <n v="3296"/>
    <x v="11"/>
    <n v="2.2693712689999999E-3"/>
    <n v="39.8641503915999"/>
    <n v="2.2693712689999999E-3"/>
    <n v="98.8534170114999"/>
  </r>
  <r>
    <n v="3302"/>
    <n v="3297"/>
    <x v="11"/>
    <n v="9.8907862653E-2"/>
    <n v="425.49266829599901"/>
    <n v="9.8907862653E-2"/>
    <n v="4308.4092638700004"/>
  </r>
  <r>
    <n v="3303"/>
    <n v="3298"/>
    <x v="11"/>
    <n v="2.3181298725399998E-3"/>
    <n v="40.2161967187999"/>
    <n v="2.3181298725399998E-3"/>
    <n v="100.977333363"/>
  </r>
  <r>
    <n v="3304"/>
    <n v="3299"/>
    <x v="11"/>
    <n v="8.0449751459000005E-2"/>
    <n v="407.34968429000003"/>
    <n v="8.0449751459000005E-2"/>
    <n v="3504.3771564600002"/>
  </r>
  <r>
    <n v="3305"/>
    <n v="3300"/>
    <x v="11"/>
    <n v="2.3396046595200001E-3"/>
    <n v="92.020855895599894"/>
    <n v="2.3396046595200001E-3"/>
    <n v="101.912771238"/>
  </r>
  <r>
    <n v="3306"/>
    <n v="3301"/>
    <x v="11"/>
    <n v="2.2426726474700002E-3"/>
    <n v="39.8546324884"/>
    <n v="2.2426726474700002E-3"/>
    <n v="97.6904297958"/>
  </r>
  <r>
    <n v="3307"/>
    <n v="3302"/>
    <x v="11"/>
    <n v="5.2348614055700002E-2"/>
    <n v="247.166882931"/>
    <n v="5.2348614055700002E-2"/>
    <n v="2280.2965076400001"/>
  </r>
  <r>
    <n v="3308"/>
    <n v="3303"/>
    <x v="11"/>
    <n v="6.2601996246400005E-2"/>
    <n v="275.49846671"/>
    <n v="6.2601996246400005E-2"/>
    <n v="2726.9320484700002"/>
  </r>
  <r>
    <n v="3309"/>
    <n v="3304"/>
    <x v="11"/>
    <n v="5.4515622848299999E-2"/>
    <n v="269.82781500800002"/>
    <n v="5.4515622848299999E-2"/>
    <n v="2374.6910324300002"/>
  </r>
  <r>
    <n v="3310"/>
    <n v="3305"/>
    <x v="11"/>
    <n v="4.9858584001400003E-2"/>
    <n v="243.34504547500001"/>
    <n v="4.9858584001400003E-2"/>
    <n v="2171.8312318799899"/>
  </r>
  <r>
    <n v="3311"/>
    <n v="3306"/>
    <x v="11"/>
    <n v="4.2416250772200001E-3"/>
    <n v="56.701281259300004"/>
    <n v="4.2416250772200001E-3"/>
    <n v="184.76444924800001"/>
  </r>
  <r>
    <n v="3312"/>
    <n v="3307"/>
    <x v="11"/>
    <n v="6.2335827391799999E-2"/>
    <n v="263.35634498399901"/>
    <n v="6.2335827391799999E-2"/>
    <n v="2715.33777989999"/>
  </r>
  <r>
    <n v="3313"/>
    <n v="3308"/>
    <x v="11"/>
    <n v="1.1963289279099999E-3"/>
    <n v="28.8896077803"/>
    <n v="1.1963289279099999E-3"/>
    <n v="52.111879703100001"/>
  </r>
  <r>
    <n v="3314"/>
    <n v="3309"/>
    <x v="11"/>
    <n v="6.2119794553399998E-2"/>
    <n v="310.21300981299902"/>
    <n v="6.2119794553399998E-2"/>
    <n v="2705.9274271999898"/>
  </r>
  <r>
    <n v="3315"/>
    <n v="3310"/>
    <x v="11"/>
    <n v="4.65056004316E-2"/>
    <n v="239.20369443600001"/>
    <n v="4.65056004316E-2"/>
    <n v="2025.7758513599899"/>
  </r>
  <r>
    <n v="3316"/>
    <n v="3311"/>
    <x v="11"/>
    <n v="2.8065154386800002E-3"/>
    <n v="44.7186963844999"/>
    <n v="2.8065154386800002E-3"/>
    <n v="122.25132342000001"/>
  </r>
  <r>
    <n v="3317"/>
    <n v="3312"/>
    <x v="11"/>
    <n v="7.6525159709499996E-2"/>
    <n v="331.48956684199902"/>
    <n v="7.6525159709499996E-2"/>
    <n v="3333.42262299"/>
  </r>
  <r>
    <n v="3318"/>
    <n v="3313"/>
    <x v="11"/>
    <n v="1.4917958086800001E-3"/>
    <n v="46.014176366500003"/>
    <n v="1.4917958086800001E-3"/>
    <n v="64.982365665200007"/>
  </r>
  <r>
    <n v="3319"/>
    <n v="3314"/>
    <x v="11"/>
    <n v="5.7145794590700003E-2"/>
    <n v="247.457171818999"/>
    <n v="5.7145794590700003E-2"/>
    <n v="2489.26085542999"/>
  </r>
  <r>
    <n v="3320"/>
    <n v="3315"/>
    <x v="11"/>
    <n v="6.3840774169299994E-2"/>
    <n v="264.46181686599903"/>
    <n v="6.3840774169299994E-2"/>
    <n v="2780.8929991800001"/>
  </r>
  <r>
    <n v="3321"/>
    <n v="3316"/>
    <x v="11"/>
    <n v="4.7307851291100003E-2"/>
    <n v="218.604340522999"/>
    <n v="4.7307851291100003E-2"/>
    <n v="2060.72175887"/>
  </r>
  <r>
    <n v="3322"/>
    <n v="3317"/>
    <x v="11"/>
    <n v="4.8569902927000003E-2"/>
    <n v="235.65875435199899"/>
    <n v="4.8569902927000003E-2"/>
    <n v="2115.6965093799899"/>
  </r>
  <r>
    <n v="3323"/>
    <n v="3318"/>
    <x v="11"/>
    <n v="7.0037787019E-2"/>
    <n v="330.36252293799902"/>
    <n v="7.0037787019E-2"/>
    <n v="3050.8337997799899"/>
  </r>
  <r>
    <n v="3324"/>
    <n v="3319"/>
    <x v="11"/>
    <n v="1.63962321021E-3"/>
    <n v="41.896760425899899"/>
    <n v="1.63962321021E-3"/>
    <n v="71.421701364599897"/>
  </r>
  <r>
    <n v="3325"/>
    <n v="3320"/>
    <x v="11"/>
    <n v="5.3025319418199997E-3"/>
    <n v="60.9424134231"/>
    <n v="5.3025319418199997E-3"/>
    <n v="230.977367595"/>
  </r>
  <r>
    <n v="3326"/>
    <n v="3321"/>
    <x v="11"/>
    <n v="4.64248319618E-2"/>
    <n v="209.86379235499899"/>
    <n v="4.64248319618E-2"/>
    <n v="2022.2575906300001"/>
  </r>
  <r>
    <n v="3327"/>
    <n v="3322"/>
    <x v="11"/>
    <n v="8.2776990212000002E-4"/>
    <n v="36.7245769337"/>
    <n v="8.2776990212000002E-4"/>
    <n v="36.057512655700002"/>
  </r>
  <r>
    <n v="3328"/>
    <n v="3323"/>
    <x v="11"/>
    <n v="6.3639263050899994E-2"/>
    <n v="317.31356150599902"/>
    <n v="6.3639263050899994E-2"/>
    <n v="2772.1152103899899"/>
  </r>
  <r>
    <n v="3329"/>
    <n v="3324"/>
    <x v="11"/>
    <n v="7.2732550280599995E-2"/>
    <n v="282.57290586200003"/>
    <n v="7.2732550280599995E-2"/>
    <n v="3168.21721741999"/>
  </r>
  <r>
    <n v="3330"/>
    <n v="3325"/>
    <x v="11"/>
    <n v="4.8931657610799997E-2"/>
    <n v="239.75889855899899"/>
    <n v="4.8931657610799997E-2"/>
    <n v="2131.4544790800001"/>
  </r>
  <r>
    <n v="3331"/>
    <n v="3326"/>
    <x v="11"/>
    <n v="5.8156380340100003E-3"/>
    <n v="64.027774012999899"/>
    <n v="5.8156380340100003E-3"/>
    <n v="253.32817946399899"/>
  </r>
  <r>
    <n v="3332"/>
    <n v="3327"/>
    <x v="11"/>
    <n v="5.6770335175500002E-2"/>
    <n v="338.77628617300002"/>
    <n v="5.6770335175500002E-2"/>
    <n v="2472.9059089500001"/>
  </r>
  <r>
    <n v="3333"/>
    <n v="3328"/>
    <x v="11"/>
    <n v="3.4543277978599999E-3"/>
    <n v="64.9865490209"/>
    <n v="3.4543277978599999E-3"/>
    <n v="150.46991706"/>
  </r>
  <r>
    <n v="3334"/>
    <n v="3329"/>
    <x v="11"/>
    <n v="1.9814160803200001"/>
    <n v="1672.65527917999"/>
    <n v="1.9814160803200001"/>
    <n v="86310.139215400006"/>
  </r>
  <r>
    <n v="3335"/>
    <n v="3330"/>
    <x v="11"/>
    <n v="0.39593707064900002"/>
    <n v="1072.2883753000001"/>
    <n v="0.39593707064900002"/>
    <n v="17246.9498093"/>
  </r>
  <r>
    <n v="3336"/>
    <n v="3331"/>
    <x v="11"/>
    <n v="0.14578541815000001"/>
    <n v="1334.11001237"/>
    <n v="0.14578541815000001"/>
    <n v="6350.3874165099896"/>
  </r>
  <r>
    <n v="3337"/>
    <n v="3332"/>
    <x v="11"/>
    <n v="6.7100995976399999E-2"/>
    <n v="247.872464355999"/>
    <n v="6.7100995976399999E-2"/>
    <n v="2922.9076928300001"/>
  </r>
  <r>
    <n v="3338"/>
    <n v="3333"/>
    <x v="11"/>
    <n v="0.101592549431"/>
    <n v="2238.2129576900002"/>
    <n v="0.101592549431"/>
    <n v="4425.3537550499896"/>
  </r>
  <r>
    <n v="3339"/>
    <n v="3334"/>
    <x v="11"/>
    <n v="4.3213638227699996E-3"/>
    <n v="65.298195488299896"/>
    <n v="4.3213638227699996E-3"/>
    <n v="188.237855222999"/>
  </r>
  <r>
    <n v="3340"/>
    <n v="3335"/>
    <x v="11"/>
    <n v="10.233346042000001"/>
    <n v="17583.605293000001"/>
    <n v="10.233346042000001"/>
    <n v="445762.77052800002"/>
  </r>
  <r>
    <n v="3341"/>
    <n v="3351"/>
    <x v="11"/>
    <n v="1.07847905811E-2"/>
    <n v="154.39259847899899"/>
    <n v="1.07847905811E-2"/>
    <n v="469.78359860099903"/>
  </r>
  <r>
    <n v="3342"/>
    <n v="3352"/>
    <x v="11"/>
    <n v="8.6728902889600008E-3"/>
    <n v="124.535685958"/>
    <n v="8.6728902889600008E-3"/>
    <n v="377.78958969899901"/>
  </r>
  <r>
    <n v="3343"/>
    <n v="3353"/>
    <x v="11"/>
    <n v="1.58977031905E-2"/>
    <n v="217.02185883499899"/>
    <n v="1.58977031905E-2"/>
    <n v="692.50118098799896"/>
  </r>
  <r>
    <n v="3344"/>
    <n v="3354"/>
    <x v="11"/>
    <n v="1.05971968054E-2"/>
    <n v="156.70112248800001"/>
    <n v="1.05971968054E-2"/>
    <n v="461.61204642899901"/>
  </r>
  <r>
    <n v="3345"/>
    <n v="3355"/>
    <x v="11"/>
    <n v="6.0879893723800003E-3"/>
    <n v="89.3370734728"/>
    <n v="6.0879893723800003E-3"/>
    <n v="265.19175638600001"/>
  </r>
  <r>
    <n v="3346"/>
    <n v="3356"/>
    <x v="11"/>
    <n v="1.3181424648500001E-2"/>
    <n v="181.74354101200001"/>
    <n v="1.3181424648500001E-2"/>
    <n v="574.18056106500001"/>
  </r>
  <r>
    <n v="3347"/>
    <n v="3357"/>
    <x v="11"/>
    <n v="1.14829787399E-2"/>
    <n v="153.61836112200001"/>
    <n v="1.14829787399E-2"/>
    <n v="500.19655304399902"/>
  </r>
  <r>
    <n v="3348"/>
    <n v="3358"/>
    <x v="11"/>
    <n v="1.54710587109E-2"/>
    <n v="192.550330500999"/>
    <n v="1.54710587109E-2"/>
    <n v="673.91662160500005"/>
  </r>
  <r>
    <n v="3349"/>
    <n v="3359"/>
    <x v="11"/>
    <n v="8.1899829503099993E-3"/>
    <n v="110.223591786"/>
    <n v="8.1899829503099993E-3"/>
    <n v="356.75423027499897"/>
  </r>
  <r>
    <n v="3350"/>
    <n v="3336"/>
    <x v="11"/>
    <n v="3.4750022397999998"/>
    <n v="7338.29018515999"/>
    <n v="3.4750022397999998"/>
    <n v="151370.492082999"/>
  </r>
  <r>
    <n v="3351"/>
    <n v="3337"/>
    <x v="11"/>
    <n v="1.00505363097"/>
    <n v="2320.9962240499899"/>
    <n v="1.00505363097"/>
    <n v="43779.961044499898"/>
  </r>
  <r>
    <n v="3352"/>
    <n v="3338"/>
    <x v="11"/>
    <n v="1.43943892108"/>
    <n v="2470.8833362"/>
    <n v="1.43943892108"/>
    <n v="62701.708596199896"/>
  </r>
  <r>
    <n v="3353"/>
    <n v="3339"/>
    <x v="11"/>
    <n v="2.3356814357400002"/>
    <n v="1355.7138894499899"/>
    <n v="2.3356814357400002"/>
    <n v="101741.87637300001"/>
  </r>
  <r>
    <n v="3354"/>
    <n v="3340"/>
    <x v="11"/>
    <n v="0.60900478578499995"/>
    <n v="798.717494579"/>
    <n v="0.60900478578499995"/>
    <n v="26528.142355600001"/>
  </r>
  <r>
    <n v="3355"/>
    <n v="3341"/>
    <x v="11"/>
    <n v="9.8372113820700009E-3"/>
    <n v="124.39448199"/>
    <n v="9.8372113820700009E-3"/>
    <n v="428.50721398399901"/>
  </r>
  <r>
    <n v="3356"/>
    <n v="3342"/>
    <x v="11"/>
    <n v="9.1216482959000002E-3"/>
    <n v="118.459449176999"/>
    <n v="9.1216482959000002E-3"/>
    <n v="397.33741020899902"/>
  </r>
  <r>
    <n v="3357"/>
    <n v="3343"/>
    <x v="11"/>
    <n v="1.1875629983099999E-2"/>
    <n v="151.22555766400001"/>
    <n v="1.1875629983099999E-2"/>
    <n v="517.30037299399896"/>
  </r>
  <r>
    <n v="3358"/>
    <n v="3344"/>
    <x v="11"/>
    <n v="1.36035214922E-2"/>
    <n v="170.613908299999"/>
    <n v="1.36035214922E-2"/>
    <n v="592.56702594700005"/>
  </r>
  <r>
    <n v="3359"/>
    <n v="3345"/>
    <x v="11"/>
    <n v="1.6505576488700002E-2"/>
    <n v="201.011749014"/>
    <n v="1.6505576488700002E-2"/>
    <n v="718.98003577099905"/>
  </r>
  <r>
    <n v="3360"/>
    <n v="3346"/>
    <x v="11"/>
    <n v="2.07914729744E-2"/>
    <n v="249.538762644"/>
    <n v="2.07914729744E-2"/>
    <n v="905.67294046500001"/>
  </r>
  <r>
    <n v="3361"/>
    <n v="3347"/>
    <x v="11"/>
    <n v="5.2230587672399999E-3"/>
    <n v="79.770554532800006"/>
    <n v="5.2230587672399999E-3"/>
    <n v="227.51552992500001"/>
  </r>
  <r>
    <n v="3362"/>
    <n v="3348"/>
    <x v="11"/>
    <n v="2.2696791811100001E-2"/>
    <n v="297.63077356899902"/>
    <n v="2.2696791811100001E-2"/>
    <n v="988.66829672899905"/>
  </r>
  <r>
    <n v="3363"/>
    <n v="3349"/>
    <x v="11"/>
    <n v="1.33146200766E-2"/>
    <n v="182.53018838400001"/>
    <n v="1.33146200766E-2"/>
    <n v="579.982530236"/>
  </r>
  <r>
    <n v="3364"/>
    <n v="3350"/>
    <x v="11"/>
    <n v="5.0618182272299996E-3"/>
    <n v="79.775955436499899"/>
    <n v="5.0618182272299996E-3"/>
    <n v="220.49192004099899"/>
  </r>
  <r>
    <n v="3365"/>
    <n v="3360"/>
    <x v="11"/>
    <n v="2.14602855812E-2"/>
    <n v="253.09700434800001"/>
    <n v="2.14602855812E-2"/>
    <n v="934.80630045700002"/>
  </r>
  <r>
    <n v="3366"/>
    <n v="3361"/>
    <x v="11"/>
    <n v="4.7924995155700003E-3"/>
    <n v="70.995839085100002"/>
    <n v="4.7924995155700003E-3"/>
    <n v="208.76044391900001"/>
  </r>
  <r>
    <n v="3367"/>
    <n v="3362"/>
    <x v="11"/>
    <n v="2.2694647145799999E-2"/>
    <n v="269.72819177700001"/>
    <n v="2.2694647145799999E-2"/>
    <n v="988.57487545599895"/>
  </r>
  <r>
    <n v="3368"/>
    <n v="3363"/>
    <x v="11"/>
    <n v="6.6714108071700001E-3"/>
    <n v="92.660426671899899"/>
    <n v="6.6714108071700001E-3"/>
    <n v="290.60549231900001"/>
  </r>
  <r>
    <n v="3369"/>
    <n v="3364"/>
    <x v="11"/>
    <n v="1.8504958844799999E-2"/>
    <n v="219.273644214"/>
    <n v="1.8504958844799999E-2"/>
    <n v="806.07278279199897"/>
  </r>
  <r>
    <n v="3370"/>
    <n v="3365"/>
    <x v="11"/>
    <n v="2.0320618507199999E-2"/>
    <n v="240.271408245999"/>
    <n v="2.0320618507199999E-2"/>
    <n v="885.16260153400003"/>
  </r>
  <r>
    <n v="3371"/>
    <n v="3366"/>
    <x v="11"/>
    <n v="7.9049450936999992E-3"/>
    <n v="103.17440301000001"/>
    <n v="7.9049450936999992E-3"/>
    <n v="344.33803107400001"/>
  </r>
  <r>
    <n v="3372"/>
    <n v="3367"/>
    <x v="11"/>
    <n v="1.23749846891E-2"/>
    <n v="157.288737037999"/>
    <n v="1.23749846891E-2"/>
    <n v="539.05217639900002"/>
  </r>
  <r>
    <n v="3373"/>
    <n v="3368"/>
    <x v="11"/>
    <n v="1.33194010394E-2"/>
    <n v="163.41862554599899"/>
    <n v="1.33194010394E-2"/>
    <n v="580.19078851899906"/>
  </r>
  <r>
    <n v="3374"/>
    <n v="3369"/>
    <x v="11"/>
    <n v="1.50851638288E-2"/>
    <n v="192.272488342"/>
    <n v="1.50851638288E-2"/>
    <n v="657.10710753099897"/>
  </r>
  <r>
    <n v="3375"/>
    <n v="3370"/>
    <x v="11"/>
    <n v="1.2605195485499999E-2"/>
    <n v="155.78867398200001"/>
    <n v="1.2605195485499999E-2"/>
    <n v="549.08011900899896"/>
  </r>
  <r>
    <n v="3376"/>
    <n v="3371"/>
    <x v="11"/>
    <n v="2.5699959881499999E-2"/>
    <n v="287.04318965800002"/>
    <n v="2.5699959881499999E-2"/>
    <n v="1119.4857748899899"/>
  </r>
  <r>
    <n v="3377"/>
    <n v="3372"/>
    <x v="11"/>
    <n v="1.3641222287E-2"/>
    <n v="170.64074285000001"/>
    <n v="1.3641222287E-2"/>
    <n v="594.20926628400002"/>
  </r>
  <r>
    <n v="3378"/>
    <n v="3373"/>
    <x v="11"/>
    <n v="1.7916622020500001E-2"/>
    <n v="218.42964257099899"/>
    <n v="1.7916622020500001E-2"/>
    <n v="780.44493340899896"/>
  </r>
  <r>
    <n v="3379"/>
    <n v="3374"/>
    <x v="11"/>
    <n v="8.1267967323199995E-4"/>
    <n v="25.419540628299899"/>
    <n v="8.1267967323199995E-4"/>
    <n v="35.400184965100003"/>
  </r>
  <r>
    <n v="3380"/>
    <n v="3375"/>
    <x v="11"/>
    <n v="6.0795948969699998E-3"/>
    <n v="85.219626550499896"/>
    <n v="6.0795948969699998E-3"/>
    <n v="264.82609424999902"/>
  </r>
  <r>
    <n v="3381"/>
    <n v="3376"/>
    <x v="11"/>
    <n v="8.6330657404000005E-3"/>
    <n v="113.082198797"/>
    <n v="8.6330657404000005E-3"/>
    <n v="376.05483919599902"/>
  </r>
  <r>
    <n v="3382"/>
    <n v="3377"/>
    <x v="11"/>
    <n v="6.9520799113499997E-3"/>
    <n v="94.321225280299899"/>
    <n v="6.9520799113499997E-3"/>
    <n v="302.83138952000002"/>
  </r>
  <r>
    <n v="3383"/>
    <n v="3378"/>
    <x v="11"/>
    <n v="2.1128052254499999E-2"/>
    <n v="258.85336337400003"/>
    <n v="2.1128052254499999E-2"/>
    <n v="920.33427459999905"/>
  </r>
  <r>
    <n v="3384"/>
    <n v="3379"/>
    <x v="11"/>
    <n v="4.7213616543499998E-3"/>
    <n v="82.450128829899896"/>
    <n v="4.7213616543499998E-3"/>
    <n v="205.661691031999"/>
  </r>
  <r>
    <n v="3385"/>
    <n v="3380"/>
    <x v="11"/>
    <n v="1.08528374937E-2"/>
    <n v="138.291137362999"/>
    <n v="1.08528374937E-2"/>
    <n v="472.74771009300002"/>
  </r>
  <r>
    <n v="3386"/>
    <n v="3381"/>
    <x v="11"/>
    <n v="1.0232798595799999E-2"/>
    <n v="144.83486371199899"/>
    <n v="1.0232798595799999E-2"/>
    <n v="445.73892396299902"/>
  </r>
  <r>
    <n v="3387"/>
    <n v="3382"/>
    <x v="11"/>
    <n v="2.1826093645499998E-2"/>
    <n v="259.81255945300001"/>
    <n v="2.1826093645499998E-2"/>
    <n v="950.74083659799896"/>
  </r>
  <r>
    <n v="3388"/>
    <n v="3383"/>
    <x v="11"/>
    <n v="8.1226624253200007E-3"/>
    <n v="107.613678515"/>
    <n v="8.1226624253200007E-3"/>
    <n v="353.82175997799902"/>
  </r>
  <r>
    <n v="3389"/>
    <n v="3384"/>
    <x v="11"/>
    <n v="2.3841594659300001E-2"/>
    <n v="281.49650342000001"/>
    <n v="2.3841594659300001E-2"/>
    <n v="1038.5357088000001"/>
  </r>
  <r>
    <n v="3390"/>
    <n v="3385"/>
    <x v="11"/>
    <n v="2.6473300412800001E-3"/>
    <n v="45.510289065000002"/>
    <n v="2.6473300412800001E-3"/>
    <n v="115.317235276999"/>
  </r>
  <r>
    <n v="3391"/>
    <n v="3386"/>
    <x v="11"/>
    <n v="8.70442490866E-4"/>
    <n v="28.2981116148"/>
    <n v="8.70442490866E-4"/>
    <n v="37.916323241900002"/>
  </r>
  <r>
    <n v="3392"/>
    <n v="3387"/>
    <x v="11"/>
    <n v="7.0578620758099996E-3"/>
    <n v="98.608200582899897"/>
    <n v="7.0578620758099996E-3"/>
    <n v="307.43924236999902"/>
  </r>
  <r>
    <n v="3393"/>
    <n v="3388"/>
    <x v="11"/>
    <n v="2.4909819174600001E-3"/>
    <n v="47.8735214197999"/>
    <n v="2.4909819174600001E-3"/>
    <n v="108.506738233999"/>
  </r>
  <r>
    <n v="3394"/>
    <n v="3389"/>
    <x v="11"/>
    <n v="5.6344713614799998E-3"/>
    <n v="78.1298769859999"/>
    <n v="5.6344713614799998E-3"/>
    <n v="245.43659074600001"/>
  </r>
  <r>
    <n v="3395"/>
    <n v="3390"/>
    <x v="11"/>
    <n v="2.2999802426600002E-2"/>
    <n v="272.20883760399897"/>
    <n v="2.2999802426600002E-2"/>
    <n v="1001.8673860699899"/>
  </r>
  <r>
    <n v="3396"/>
    <n v="3391"/>
    <x v="11"/>
    <n v="4.1720430192600001E-2"/>
    <n v="491.34792768099902"/>
    <n v="4.1720430192600001E-2"/>
    <n v="1817.3346703100001"/>
  </r>
  <r>
    <n v="3397"/>
    <n v="3392"/>
    <x v="11"/>
    <n v="1.28670089921E-2"/>
    <n v="158.274662379999"/>
    <n v="1.28670089921E-2"/>
    <n v="560.48466946200006"/>
  </r>
  <r>
    <n v="3398"/>
    <n v="3393"/>
    <x v="11"/>
    <n v="1.43009854614E-2"/>
    <n v="175.28917006"/>
    <n v="1.43009854614E-2"/>
    <n v="622.94843542399894"/>
  </r>
  <r>
    <n v="3399"/>
    <n v="3394"/>
    <x v="11"/>
    <n v="2.4059232396899999E-2"/>
    <n v="281.68668543400003"/>
    <n v="2.4059232396899999E-2"/>
    <n v="1048.0159709899899"/>
  </r>
  <r>
    <n v="3400"/>
    <n v="3395"/>
    <x v="11"/>
    <n v="7.9951155537799998E-3"/>
    <n v="105.260997687"/>
    <n v="7.9951155537799998E-3"/>
    <n v="348.265840384"/>
  </r>
  <r>
    <n v="3401"/>
    <n v="3396"/>
    <x v="11"/>
    <n v="3.35849424565E-3"/>
    <n v="52.796951767300001"/>
    <n v="3.35849424565E-3"/>
    <n v="146.295424182999"/>
  </r>
  <r>
    <n v="3402"/>
    <n v="3397"/>
    <x v="11"/>
    <n v="8.1073102352499996E-3"/>
    <n v="103.567788188999"/>
    <n v="8.1073102352499996E-3"/>
    <n v="353.15302135100001"/>
  </r>
  <r>
    <n v="3403"/>
    <n v="3398"/>
    <x v="11"/>
    <n v="1.5242138267200001E-2"/>
    <n v="188.00927682700001"/>
    <n v="1.5242138267200001E-2"/>
    <n v="663.94488785600004"/>
  </r>
  <r>
    <n v="3404"/>
    <n v="3399"/>
    <x v="11"/>
    <n v="1.78321346643E-2"/>
    <n v="221.67827558600001"/>
    <n v="1.78321346643E-2"/>
    <n v="776.76467889499895"/>
  </r>
  <r>
    <n v="3405"/>
    <n v="3400"/>
    <x v="11"/>
    <n v="3.9849755303599998E-3"/>
    <n v="59.578844578499897"/>
    <n v="3.9849755303599998E-3"/>
    <n v="173.584839727"/>
  </r>
  <r>
    <n v="3406"/>
    <n v="3401"/>
    <x v="11"/>
    <n v="1.3904853245099999E-2"/>
    <n v="171.10915125899899"/>
    <n v="1.3904853245099999E-2"/>
    <n v="605.69298449699897"/>
  </r>
  <r>
    <n v="3407"/>
    <n v="3402"/>
    <x v="11"/>
    <n v="1.05034014394E-3"/>
    <n v="29.084458385400001"/>
    <n v="1.05034014394E-3"/>
    <n v="45.752633689"/>
  </r>
  <r>
    <n v="3408"/>
    <n v="3403"/>
    <x v="11"/>
    <n v="2.5528624753900001E-2"/>
    <n v="303.46152726100001"/>
    <n v="2.5528624753900001E-2"/>
    <n v="1112.02244666"/>
  </r>
  <r>
    <n v="3409"/>
    <n v="3404"/>
    <x v="11"/>
    <n v="1.3519897183700001E-2"/>
    <n v="167.68074325200001"/>
    <n v="1.3519897183700001E-2"/>
    <n v="588.92436515400004"/>
  </r>
  <r>
    <n v="3410"/>
    <n v="3405"/>
    <x v="11"/>
    <n v="5.1742113871199999E-3"/>
    <n v="73.911089190599895"/>
    <n v="5.1742113871199999E-3"/>
    <n v="225.38774638500001"/>
  </r>
  <r>
    <n v="3411"/>
    <n v="3406"/>
    <x v="11"/>
    <n v="5.6247363646799997E-2"/>
    <n v="628.46233632200006"/>
    <n v="5.6247363646799997E-2"/>
    <n v="2450.1253590400001"/>
  </r>
  <r>
    <n v="3412"/>
    <n v="3407"/>
    <x v="11"/>
    <n v="2.1190374465300001E-2"/>
    <n v="260.89116256900002"/>
    <n v="2.1190374465300001E-2"/>
    <n v="923.04901871599895"/>
  </r>
  <r>
    <n v="3413"/>
    <n v="3408"/>
    <x v="11"/>
    <n v="1.0898970087699999E-2"/>
    <n v="136.53510786199899"/>
    <n v="1.0898970087699999E-2"/>
    <n v="474.75723785700001"/>
  </r>
  <r>
    <n v="3414"/>
    <n v="3409"/>
    <x v="11"/>
    <n v="4.7806756192500001E-3"/>
    <n v="67.623382321700007"/>
    <n v="4.7806756192500001E-3"/>
    <n v="208.245396795"/>
  </r>
  <r>
    <n v="3415"/>
    <n v="3410"/>
    <x v="11"/>
    <n v="1.51827430757E-2"/>
    <n v="187.14896705500001"/>
    <n v="1.51827430757E-2"/>
    <n v="661.35764309499905"/>
  </r>
  <r>
    <n v="3416"/>
    <n v="3411"/>
    <x v="11"/>
    <n v="7.2700464135000004E-3"/>
    <n v="95.921889444200005"/>
    <n v="7.2700464135000004E-3"/>
    <n v="316.68195504499897"/>
  </r>
  <r>
    <n v="3417"/>
    <n v="3412"/>
    <x v="11"/>
    <n v="9.1475299524200002E-3"/>
    <n v="126.859604442999"/>
    <n v="9.1475299524200002E-3"/>
    <n v="398.46481100300002"/>
  </r>
  <r>
    <n v="3418"/>
    <n v="3413"/>
    <x v="11"/>
    <n v="1.76485336122E-2"/>
    <n v="236.36155097700001"/>
    <n v="1.76485336122E-2"/>
    <n v="768.76704918300004"/>
  </r>
  <r>
    <n v="3419"/>
    <n v="3414"/>
    <x v="11"/>
    <n v="1.26334821872E-2"/>
    <n v="184.04664063300001"/>
    <n v="1.26334821872E-2"/>
    <n v="550.31228323300002"/>
  </r>
  <r>
    <n v="3420"/>
    <n v="3415"/>
    <x v="11"/>
    <n v="1.56552699777E-2"/>
    <n v="220.30309492800001"/>
    <n v="1.56552699777E-2"/>
    <n v="681.94083257900002"/>
  </r>
  <r>
    <n v="3421"/>
    <n v="3416"/>
    <x v="11"/>
    <n v="1.1309472661E-2"/>
    <n v="160.374990771"/>
    <n v="1.1309472661E-2"/>
    <n v="492.63865809899897"/>
  </r>
  <r>
    <n v="3422"/>
    <n v="3417"/>
    <x v="11"/>
    <n v="2.9871516090500001E-3"/>
    <n v="53.031700543699898"/>
    <n v="2.9871516090500001E-3"/>
    <n v="130.119803568999"/>
  </r>
  <r>
    <n v="3423"/>
    <n v="3418"/>
    <x v="11"/>
    <n v="1.7213309838700001E-2"/>
    <n v="227.012043543"/>
    <n v="1.7213309838700001E-2"/>
    <n v="749.80877779800005"/>
  </r>
  <r>
    <n v="3424"/>
    <n v="3419"/>
    <x v="11"/>
    <n v="8.5278518864399994E-2"/>
    <n v="289.672424363"/>
    <n v="8.5278518864399994E-2"/>
    <n v="3714.7174230999899"/>
  </r>
  <r>
    <n v="3425"/>
    <n v="3420"/>
    <x v="11"/>
    <n v="6.1269635685800003E-2"/>
    <n v="284.724167061"/>
    <n v="6.1269635685800003E-2"/>
    <n v="2668.8946544"/>
  </r>
  <r>
    <n v="3426"/>
    <n v="3421"/>
    <x v="11"/>
    <n v="8.3408554946899999E-2"/>
    <n v="298.66699691399901"/>
    <n v="8.3408554946899999E-2"/>
    <n v="3633.2621205599899"/>
  </r>
  <r>
    <n v="3427"/>
    <n v="3422"/>
    <x v="11"/>
    <n v="0.11782060793599999"/>
    <n v="434.52943171099901"/>
    <n v="0.11782060793599999"/>
    <n v="5132.2451525799897"/>
  </r>
  <r>
    <n v="3428"/>
    <n v="3423"/>
    <x v="11"/>
    <n v="9.2638741964999993E-2"/>
    <n v="294.12850854999903"/>
    <n v="9.2638741964999993E-2"/>
    <n v="4035.3274584300002"/>
  </r>
  <r>
    <n v="3429"/>
    <n v="3424"/>
    <x v="11"/>
    <n v="4.8377844247400001E-4"/>
    <n v="19.993883935700001"/>
    <n v="4.8377844247400001E-4"/>
    <n v="21.0733046398"/>
  </r>
  <r>
    <n v="3430"/>
    <n v="3425"/>
    <x v="11"/>
    <n v="1.02275746053E-3"/>
    <n v="27.8491891601"/>
    <n v="1.02275746053E-3"/>
    <n v="44.5511368003"/>
  </r>
  <r>
    <n v="3431"/>
    <n v="3426"/>
    <x v="11"/>
    <n v="6.5097602133999998E-3"/>
    <n v="67.460877131700002"/>
    <n v="6.5097602133999998E-3"/>
    <n v="283.56402055099898"/>
  </r>
  <r>
    <n v="3432"/>
    <n v="3427"/>
    <x v="11"/>
    <n v="0.116623130443"/>
    <n v="429.79971548200001"/>
    <n v="0.116623130443"/>
    <n v="5080.0832419300004"/>
  </r>
  <r>
    <n v="3433"/>
    <n v="3428"/>
    <x v="11"/>
    <n v="0.123088108985"/>
    <n v="409.55742898800003"/>
    <n v="0.123088108985"/>
    <n v="5361.6965810499896"/>
  </r>
  <r>
    <n v="3434"/>
    <n v="3429"/>
    <x v="11"/>
    <n v="0.10039497265199999"/>
    <n v="321.22826706500001"/>
    <n v="0.10039497265199999"/>
    <n v="4373.1875159900001"/>
  </r>
  <r>
    <n v="3435"/>
    <n v="3430"/>
    <x v="11"/>
    <n v="9.2603205716599996E-2"/>
    <n v="453.15091208899901"/>
    <n v="9.2603205716599996E-2"/>
    <n v="4033.7795061800002"/>
  </r>
  <r>
    <n v="3436"/>
    <n v="3431"/>
    <x v="11"/>
    <n v="2.5489650817600001E-3"/>
    <n v="61.326405061499898"/>
    <n v="2.5489650817600001E-3"/>
    <n v="111.032474704999"/>
  </r>
  <r>
    <n v="3437"/>
    <n v="3432"/>
    <x v="11"/>
    <n v="9.5013964968599998E-2"/>
    <n v="364.77628616200002"/>
    <n v="9.5013964968599998E-2"/>
    <n v="4138.7917589099898"/>
  </r>
  <r>
    <n v="3438"/>
    <n v="3433"/>
    <x v="11"/>
    <n v="0.102781792877"/>
    <n v="351.33886212999897"/>
    <n v="0.102781792877"/>
    <n v="4477.1569888800004"/>
  </r>
  <r>
    <n v="3439"/>
    <n v="3434"/>
    <x v="11"/>
    <n v="1.73514863091E-3"/>
    <n v="37.450864563400003"/>
    <n v="1.73514863091E-3"/>
    <n v="75.582772021699896"/>
  </r>
  <r>
    <n v="3440"/>
    <n v="3435"/>
    <x v="11"/>
    <n v="0.113593516728"/>
    <n v="370.05784887800002"/>
    <n v="0.113593516728"/>
    <n v="4948.1137961200002"/>
  </r>
  <r>
    <n v="3441"/>
    <n v="3436"/>
    <x v="11"/>
    <n v="3.8332622445800001E-4"/>
    <n v="15.9443242855"/>
    <n v="3.8332622445800001E-4"/>
    <n v="16.697623564800001"/>
  </r>
  <r>
    <n v="3442"/>
    <n v="3437"/>
    <x v="11"/>
    <n v="7.9359158935400007E-2"/>
    <n v="393.40055128500001"/>
    <n v="7.9359158935400007E-2"/>
    <n v="3456.8711355999899"/>
  </r>
  <r>
    <n v="3443"/>
    <n v="3438"/>
    <x v="11"/>
    <n v="4.1135130703199999E-3"/>
    <n v="93.501974925300004"/>
    <n v="4.1135130703199999E-3"/>
    <n v="179.18391258099899"/>
  </r>
  <r>
    <n v="3444"/>
    <n v="3439"/>
    <x v="11"/>
    <n v="0.123373410208"/>
    <n v="408.94677142699902"/>
    <n v="0.123373410208"/>
    <n v="5374.1242521699896"/>
  </r>
  <r>
    <n v="3445"/>
    <n v="3440"/>
    <x v="11"/>
    <n v="1.7468552640199999E-3"/>
    <n v="36.6086187903"/>
    <n v="1.7468552640199999E-3"/>
    <n v="76.092710883699894"/>
  </r>
  <r>
    <n v="3446"/>
    <n v="3441"/>
    <x v="11"/>
    <n v="7.0134031435899998E-3"/>
    <n v="69.928658221899894"/>
    <n v="7.0134031435899998E-3"/>
    <n v="305.50261919500002"/>
  </r>
  <r>
    <n v="3447"/>
    <n v="3442"/>
    <x v="11"/>
    <n v="9.7383896704099998E-2"/>
    <n v="342.79759176499903"/>
    <n v="9.7383896704099998E-2"/>
    <n v="4242.0255727599897"/>
  </r>
  <r>
    <n v="3448"/>
    <n v="3443"/>
    <x v="11"/>
    <n v="8.0433375946300004E-4"/>
    <n v="35.3411950124"/>
    <n v="8.0433375946300004E-4"/>
    <n v="35.036638305099899"/>
  </r>
  <r>
    <n v="3449"/>
    <n v="3444"/>
    <x v="11"/>
    <n v="0.14035488512200001"/>
    <n v="463.21955610899897"/>
    <n v="0.14035488512200001"/>
    <n v="6113.83434037999"/>
  </r>
  <r>
    <n v="3450"/>
    <n v="3445"/>
    <x v="11"/>
    <n v="9.8892757412000001E-3"/>
    <n v="104.477206480999"/>
    <n v="9.8892757412000001E-3"/>
    <n v="430.77512816900003"/>
  </r>
  <r>
    <n v="3451"/>
    <n v="3446"/>
    <x v="11"/>
    <n v="9.1604658228399999E-2"/>
    <n v="369.51108960900001"/>
    <n v="9.1604658228399999E-2"/>
    <n v="3990.28295127"/>
  </r>
  <r>
    <n v="3452"/>
    <n v="3447"/>
    <x v="11"/>
    <n v="2.2771966675399998E-3"/>
    <n v="42.528940220000003"/>
    <n v="2.2771966675399998E-3"/>
    <n v="99.194289961699894"/>
  </r>
  <r>
    <n v="3453"/>
    <n v="3448"/>
    <x v="11"/>
    <n v="1.5439798694699999E-3"/>
    <n v="34.955587603399898"/>
    <n v="1.5439798694699999E-3"/>
    <n v="67.255494082499894"/>
  </r>
  <r>
    <n v="3454"/>
    <n v="3449"/>
    <x v="11"/>
    <n v="1.85012550653E-3"/>
    <n v="42.091311464100002"/>
    <n v="1.85012550653E-3"/>
    <n v="80.591144662900007"/>
  </r>
  <r>
    <n v="3455"/>
    <n v="3450"/>
    <x v="11"/>
    <n v="8.8392568587300005E-2"/>
    <n v="301.23209976300001"/>
    <n v="8.8392568587300005E-2"/>
    <n v="3850.3648865300001"/>
  </r>
  <r>
    <n v="3456"/>
    <n v="3451"/>
    <x v="11"/>
    <n v="0.13306797999799999"/>
    <n v="577.96618970600002"/>
    <n v="0.13306797999799999"/>
    <n v="5796.4180230700003"/>
  </r>
  <r>
    <n v="3457"/>
    <n v="3452"/>
    <x v="11"/>
    <n v="1.9239320260700001E-2"/>
    <n v="153.64055617400001"/>
    <n v="1.9239320260700001E-2"/>
    <n v="838.06143825100003"/>
  </r>
  <r>
    <n v="3458"/>
    <n v="3453"/>
    <x v="11"/>
    <n v="3.1396791597799998E-3"/>
    <n v="76.5480657425"/>
    <n v="3.1396791597799998E-3"/>
    <n v="136.76387696"/>
  </r>
  <r>
    <n v="3459"/>
    <n v="3454"/>
    <x v="11"/>
    <n v="1.12189208802E-2"/>
    <n v="115.07035388200001"/>
    <n v="1.12189208802E-2"/>
    <n v="488.69423868899901"/>
  </r>
  <r>
    <n v="3460"/>
    <n v="3455"/>
    <x v="11"/>
    <n v="7.1776636599099998E-3"/>
    <n v="96.635590432300006"/>
    <n v="7.1776636599099998E-3"/>
    <n v="312.65777844500002"/>
  </r>
  <r>
    <n v="3461"/>
    <n v="3456"/>
    <x v="11"/>
    <n v="6.6970584021400006E-2"/>
    <n v="303.27286867499902"/>
    <n v="6.6970584021400006E-2"/>
    <n v="2917.2269713099899"/>
  </r>
  <r>
    <n v="3462"/>
    <n v="3457"/>
    <x v="11"/>
    <n v="8.4009777498600001E-4"/>
    <n v="27.671304819700001"/>
    <n v="8.4009777498600001E-4"/>
    <n v="36.594512687600002"/>
  </r>
  <r>
    <n v="3463"/>
    <n v="3458"/>
    <x v="11"/>
    <n v="4.3328223275400004E-3"/>
    <n v="55.051353894800002"/>
    <n v="4.3328223275400004E-3"/>
    <n v="188.736985817"/>
  </r>
  <r>
    <n v="3464"/>
    <n v="3459"/>
    <x v="11"/>
    <n v="8.7002016586699996E-2"/>
    <n v="282.80015856400001"/>
    <n v="8.7002016586699996E-2"/>
    <n v="3789.7926834599898"/>
  </r>
  <r>
    <n v="3465"/>
    <n v="3460"/>
    <x v="11"/>
    <n v="6.5049235929900001E-2"/>
    <n v="292.58896985199902"/>
    <n v="6.5049235929900001E-2"/>
    <n v="2833.5333827200002"/>
  </r>
  <r>
    <n v="3466"/>
    <n v="3461"/>
    <x v="11"/>
    <n v="3.50845022521E-4"/>
    <n v="18.547709811800001"/>
    <n v="3.50845022521E-4"/>
    <n v="15.2827480212"/>
  </r>
  <r>
    <n v="3467"/>
    <n v="3462"/>
    <x v="11"/>
    <n v="0.107151769327"/>
    <n v="369.78997247000001"/>
    <n v="0.107151769327"/>
    <n v="4667.51240185999"/>
  </r>
  <r>
    <n v="3468"/>
    <n v="3463"/>
    <x v="11"/>
    <n v="2.9581332543699998E-3"/>
    <n v="48.873796628400001"/>
    <n v="2.9581332543699998E-3"/>
    <n v="128.855769041"/>
  </r>
  <r>
    <n v="3469"/>
    <n v="3464"/>
    <x v="11"/>
    <n v="8.0197005344499999E-4"/>
    <n v="29.432194590999899"/>
    <n v="8.0197005344499999E-4"/>
    <n v="34.9336757783"/>
  </r>
  <r>
    <n v="3470"/>
    <n v="3465"/>
    <x v="11"/>
    <n v="1.4309070135600001E-3"/>
    <n v="45.396820033399898"/>
    <n v="1.4309070135600001E-3"/>
    <n v="62.330060214600003"/>
  </r>
  <r>
    <n v="3471"/>
    <n v="3466"/>
    <x v="11"/>
    <n v="1.14570124351E-3"/>
    <n v="41.653127711099899"/>
    <n v="1.14570124351E-3"/>
    <n v="49.906546589500003"/>
  </r>
  <r>
    <n v="3472"/>
    <n v="3467"/>
    <x v="11"/>
    <n v="8.1773502451200006E-2"/>
    <n v="306.80186913900002"/>
    <n v="8.1773502451200006E-2"/>
    <n v="3562.03951860999"/>
  </r>
  <r>
    <n v="3473"/>
    <n v="3468"/>
    <x v="11"/>
    <n v="5.6777415170900002E-4"/>
    <n v="23.292775066200001"/>
    <n v="5.6777415170900002E-4"/>
    <n v="24.732143094600001"/>
  </r>
  <r>
    <n v="3474"/>
    <n v="3469"/>
    <x v="11"/>
    <n v="6.36556228659E-2"/>
    <n v="263.93618830000003"/>
    <n v="6.36556228659E-2"/>
    <n v="2772.8278402400001"/>
  </r>
  <r>
    <n v="3475"/>
    <n v="3470"/>
    <x v="11"/>
    <n v="8.3391964046700004E-2"/>
    <n v="336.05280119600002"/>
    <n v="8.3391964046700004E-2"/>
    <n v="3632.5394235799899"/>
  </r>
  <r>
    <n v="3476"/>
    <n v="3471"/>
    <x v="11"/>
    <n v="1.17510707178E-3"/>
    <n v="32.667221191899898"/>
    <n v="1.17510707178E-3"/>
    <n v="51.187459291499898"/>
  </r>
  <r>
    <n v="3477"/>
    <n v="3472"/>
    <x v="11"/>
    <n v="2.4257824260799999E-3"/>
    <n v="67.801643048900004"/>
    <n v="2.4257824260799999E-3"/>
    <n v="105.666659701"/>
  </r>
  <r>
    <n v="3478"/>
    <n v="3473"/>
    <x v="11"/>
    <n v="6.8539274915000004E-2"/>
    <n v="276.25275334100002"/>
    <n v="6.8539274915000004E-2"/>
    <n v="2985.55887312"/>
  </r>
  <r>
    <n v="3479"/>
    <n v="3474"/>
    <x v="11"/>
    <n v="1.4970232647099999E-3"/>
    <n v="35.967335497100002"/>
    <n v="1.4970232647099999E-3"/>
    <n v="65.210072695899896"/>
  </r>
  <r>
    <n v="3480"/>
    <n v="3475"/>
    <x v="11"/>
    <n v="3.4762956499700001E-2"/>
    <n v="156.789211338"/>
    <n v="3.4762956499700001E-2"/>
    <n v="1514.2683280599899"/>
  </r>
  <r>
    <n v="3481"/>
    <n v="3476"/>
    <x v="11"/>
    <n v="3.1306524383800001E-3"/>
    <n v="46.716979850400001"/>
    <n v="3.1306524383800001E-3"/>
    <n v="136.37067471500001"/>
  </r>
  <r>
    <n v="3482"/>
    <n v="3477"/>
    <x v="11"/>
    <n v="6.7414975348300002E-2"/>
    <n v="307.09089916699901"/>
    <n v="6.7414975348300002E-2"/>
    <n v="2936.5845797000002"/>
  </r>
  <r>
    <n v="3483"/>
    <n v="3478"/>
    <x v="11"/>
    <n v="6.4135519897800001E-4"/>
    <n v="31.461897961199899"/>
    <n v="6.4135519897800001E-4"/>
    <n v="27.9373207607"/>
  </r>
  <r>
    <n v="3484"/>
    <n v="3479"/>
    <x v="11"/>
    <n v="5.9193653054500001E-4"/>
    <n v="22.300058462300001"/>
    <n v="5.9193653054500001E-4"/>
    <n v="25.7846521823"/>
  </r>
  <r>
    <n v="3485"/>
    <n v="3480"/>
    <x v="11"/>
    <n v="8.1184860470300005E-2"/>
    <n v="444.79876641999903"/>
    <n v="8.1184860470300005E-2"/>
    <n v="3536.3983762799899"/>
  </r>
  <r>
    <n v="3486"/>
    <n v="3481"/>
    <x v="11"/>
    <n v="4.49041187413E-2"/>
    <n v="195.88283497699899"/>
    <n v="4.49041187413E-2"/>
    <n v="1956.0155884400001"/>
  </r>
  <r>
    <n v="3487"/>
    <n v="3482"/>
    <x v="11"/>
    <n v="1.9506312399200001E-3"/>
    <n v="81.771222867700004"/>
    <n v="1.9506312399200001E-3"/>
    <n v="84.969156868599896"/>
  </r>
  <r>
    <n v="3488"/>
    <n v="3483"/>
    <x v="11"/>
    <n v="6.7766936317600001E-4"/>
    <n v="24.6650497933"/>
    <n v="6.7766936317600001E-4"/>
    <n v="29.5191593330999"/>
  </r>
  <r>
    <n v="3489"/>
    <n v="3484"/>
    <x v="11"/>
    <n v="8.2210929848899994E-2"/>
    <n v="315.46046899300001"/>
    <n v="8.2210929848899994E-2"/>
    <n v="3581.09378005999"/>
  </r>
  <r>
    <n v="3490"/>
    <n v="3485"/>
    <x v="11"/>
    <n v="6.5263746200199999E-4"/>
    <n v="21.3063052673999"/>
    <n v="6.5263746200199999E-4"/>
    <n v="28.4287740798"/>
  </r>
  <r>
    <n v="3491"/>
    <n v="3486"/>
    <x v="11"/>
    <n v="0.10147175988899999"/>
    <n v="326.24907636699902"/>
    <n v="0.10147175988899999"/>
    <n v="4420.0921804099899"/>
  </r>
  <r>
    <n v="3492"/>
    <n v="3487"/>
    <x v="11"/>
    <n v="8.2721356085199996E-2"/>
    <n v="316.75627425300002"/>
    <n v="8.2721356085199996E-2"/>
    <n v="3603.3278580599899"/>
  </r>
  <r>
    <n v="3493"/>
    <n v="3488"/>
    <x v="11"/>
    <n v="1.11578181508E-3"/>
    <n v="30.403128585800001"/>
    <n v="1.11578181508E-3"/>
    <n v="48.603261404400001"/>
  </r>
  <r>
    <n v="3494"/>
    <n v="3489"/>
    <x v="11"/>
    <n v="9.9602794938599998E-2"/>
    <n v="406.69904609399902"/>
    <n v="9.9602794938599998E-2"/>
    <n v="4338.6803925800004"/>
  </r>
  <r>
    <n v="3495"/>
    <n v="3490"/>
    <x v="11"/>
    <n v="1.46325859977E-3"/>
    <n v="38.772902244900003"/>
    <n v="1.46325859977E-3"/>
    <n v="63.739289733"/>
  </r>
  <r>
    <n v="3496"/>
    <n v="3491"/>
    <x v="11"/>
    <n v="8.2654749579100004E-2"/>
    <n v="280.46159129400002"/>
    <n v="8.2654749579100004E-2"/>
    <n v="3600.4264895800002"/>
  </r>
  <r>
    <n v="3497"/>
    <n v="3492"/>
    <x v="11"/>
    <n v="1.6131206260099999E-3"/>
    <n v="40.9646236914"/>
    <n v="1.6131206260099999E-3"/>
    <n v="70.2672533402"/>
  </r>
  <r>
    <n v="3498"/>
    <n v="3493"/>
    <x v="11"/>
    <n v="9.9380086530099998E-2"/>
    <n v="362.076046577"/>
    <n v="9.9380086530099998E-2"/>
    <n v="4328.9792536300001"/>
  </r>
  <r>
    <n v="3499"/>
    <n v="3494"/>
    <x v="11"/>
    <n v="1.8240370616E-3"/>
    <n v="40.618359029700002"/>
    <n v="1.8240370616E-3"/>
    <n v="79.454736611000001"/>
  </r>
  <r>
    <n v="3500"/>
    <n v="3495"/>
    <x v="11"/>
    <n v="8.6089753116300002E-2"/>
    <n v="468.20511942100001"/>
    <n v="8.6089753116300002E-2"/>
    <n v="3750.0546451999899"/>
  </r>
  <r>
    <n v="3501"/>
    <n v="3496"/>
    <x v="11"/>
    <n v="1.7795450546899999E-3"/>
    <n v="48.164581649799899"/>
    <n v="1.7795450546899999E-3"/>
    <n v="77.516672530600005"/>
  </r>
  <r>
    <n v="3502"/>
    <n v="3497"/>
    <x v="11"/>
    <n v="2.7426576110299999E-3"/>
    <n v="43.731858517200003"/>
    <n v="2.7426576110299999E-3"/>
    <n v="119.46968778900001"/>
  </r>
  <r>
    <n v="3503"/>
    <n v="3498"/>
    <x v="11"/>
    <n v="0.100481467039"/>
    <n v="353.045376261"/>
    <n v="0.100481467039"/>
    <n v="4376.9551961400002"/>
  </r>
  <r>
    <n v="3504"/>
    <n v="3499"/>
    <x v="11"/>
    <n v="1.0451140044899999E-3"/>
    <n v="33.1049904537999"/>
    <n v="1.0451140044899999E-3"/>
    <n v="45.524983922099899"/>
  </r>
  <r>
    <n v="3505"/>
    <n v="3500"/>
    <x v="11"/>
    <n v="8.4416926851300006E-2"/>
    <n v="394.55627145199901"/>
    <n v="8.4416926851300006E-2"/>
    <n v="3677.1866249899899"/>
  </r>
  <r>
    <n v="3506"/>
    <n v="3501"/>
    <x v="11"/>
    <n v="4.8573691704300002E-2"/>
    <n v="215.38814962500001"/>
    <n v="4.8573691704300002E-2"/>
    <n v="2115.8615471899898"/>
  </r>
  <r>
    <n v="3507"/>
    <n v="3502"/>
    <x v="11"/>
    <n v="0.107723971103"/>
    <n v="364.508885066"/>
    <n v="0.107723971103"/>
    <n v="4692.4374112300002"/>
  </r>
  <r>
    <n v="3508"/>
    <n v="3503"/>
    <x v="11"/>
    <n v="1.9714967681299998E-3"/>
    <n v="36.553378168000002"/>
    <n v="1.9714967681299998E-3"/>
    <n v="85.878055783500002"/>
  </r>
  <r>
    <n v="3509"/>
    <n v="3504"/>
    <x v="11"/>
    <n v="7.7557027155299996E-2"/>
    <n v="327.63839479299901"/>
    <n v="7.7557027155299996E-2"/>
    <n v="3378.3705898899898"/>
  </r>
  <r>
    <n v="3510"/>
    <n v="3505"/>
    <x v="11"/>
    <n v="6.9451615631599996E-3"/>
    <n v="106.18135534300001"/>
    <n v="6.9451615631599996E-3"/>
    <n v="302.53002760499902"/>
  </r>
  <r>
    <n v="3511"/>
    <n v="3506"/>
    <x v="11"/>
    <n v="6.8339081230500004E-3"/>
    <n v="73.960184752700002"/>
    <n v="6.8339081230500004E-3"/>
    <n v="297.683847286"/>
  </r>
  <r>
    <n v="3512"/>
    <n v="3507"/>
    <x v="11"/>
    <n v="9.3380780929900001E-2"/>
    <n v="376.240416643"/>
    <n v="9.3380780929900001E-2"/>
    <n v="4067.6505460100002"/>
  </r>
  <r>
    <n v="3513"/>
    <n v="3508"/>
    <x v="11"/>
    <n v="1.7548718353900001E-3"/>
    <n v="50.994571093399898"/>
    <n v="1.7548718353900001E-3"/>
    <n v="76.441911407500001"/>
  </r>
  <r>
    <n v="3514"/>
    <n v="3509"/>
    <x v="11"/>
    <n v="0.14134570518799999"/>
    <n v="591.32698464999896"/>
    <n v="0.14134570518799999"/>
    <n v="6156.9942900599899"/>
  </r>
  <r>
    <n v="3515"/>
    <n v="3510"/>
    <x v="11"/>
    <n v="2.0633904031600002E-3"/>
    <n v="58.304470320900002"/>
    <n v="2.0633904031600002E-3"/>
    <n v="89.880926491300002"/>
  </r>
  <r>
    <n v="3516"/>
    <n v="3511"/>
    <x v="11"/>
    <n v="7.2605146876899996E-3"/>
    <n v="96.886271190599899"/>
    <n v="7.2605146876899996E-3"/>
    <n v="316.26675484499901"/>
  </r>
  <r>
    <n v="3517"/>
    <n v="3512"/>
    <x v="11"/>
    <n v="3.11563087369E-2"/>
    <n v="197.82572644000001"/>
    <n v="3.11563087369E-2"/>
    <n v="1357.1633800699899"/>
  </r>
  <r>
    <n v="3518"/>
    <n v="3513"/>
    <x v="11"/>
    <n v="2.95922962739E-2"/>
    <n v="389.88184466899901"/>
    <n v="2.95922962739E-2"/>
    <n v="1289.03526974999"/>
  </r>
  <r>
    <n v="3519"/>
    <n v="3514"/>
    <x v="11"/>
    <n v="9.8290231365200001E-2"/>
    <n v="396.39142435000002"/>
    <n v="9.8290231365200001E-2"/>
    <n v="4281.5053522600001"/>
  </r>
  <r>
    <n v="3520"/>
    <n v="3515"/>
    <x v="11"/>
    <n v="5.6165780945000004E-3"/>
    <n v="73.716153849199898"/>
    <n v="5.6165780945000004E-3"/>
    <n v="244.65716301800001"/>
  </r>
  <r>
    <n v="3521"/>
    <n v="3516"/>
    <x v="11"/>
    <n v="6.9330191289800003E-2"/>
    <n v="280.71787530799901"/>
    <n v="6.9330191289800003E-2"/>
    <n v="3020.0110526399899"/>
  </r>
  <r>
    <n v="3522"/>
    <n v="3517"/>
    <x v="11"/>
    <n v="1.1081850352099999E-2"/>
    <n v="87.904532549400002"/>
    <n v="1.1081850352099999E-2"/>
    <n v="482.72347044299897"/>
  </r>
  <r>
    <n v="3523"/>
    <n v="3518"/>
    <x v="11"/>
    <n v="8.7596756582599994E-2"/>
    <n v="359.44798811099901"/>
    <n v="8.7596756582599994E-2"/>
    <n v="3815.69945391999"/>
  </r>
  <r>
    <n v="3524"/>
    <n v="3519"/>
    <x v="11"/>
    <n v="3.9719443366400004E-3"/>
    <n v="54.432490321899898"/>
    <n v="3.9719443366400004E-3"/>
    <n v="173.017203252999"/>
  </r>
  <r>
    <n v="3525"/>
    <n v="3520"/>
    <x v="11"/>
    <n v="8.7359395412499999E-2"/>
    <n v="368.78014604999902"/>
    <n v="8.7359395412499999E-2"/>
    <n v="3805.36004288"/>
  </r>
  <r>
    <n v="3526"/>
    <n v="3521"/>
    <x v="11"/>
    <n v="2.4619322901299999E-3"/>
    <n v="58.5083991724999"/>
    <n v="2.4619322901299999E-3"/>
    <n v="107.241341593"/>
  </r>
  <r>
    <n v="3527"/>
    <n v="3522"/>
    <x v="11"/>
    <n v="3.4786430138300001E-3"/>
    <n v="49.485497682099897"/>
    <n v="3.4786430138300001E-3"/>
    <n v="151.52908359899899"/>
  </r>
  <r>
    <n v="3528"/>
    <n v="3523"/>
    <x v="11"/>
    <n v="7.8036497883000003E-2"/>
    <n v="286.12515557299901"/>
    <n v="7.8036497883000003E-2"/>
    <n v="3399.2562506200002"/>
  </r>
  <r>
    <n v="3529"/>
    <n v="3524"/>
    <x v="11"/>
    <n v="1.2694521977400001E-3"/>
    <n v="36.833544625499897"/>
    <n v="1.2694521977400001E-3"/>
    <n v="55.297116551400002"/>
  </r>
  <r>
    <n v="3530"/>
    <n v="3525"/>
    <x v="11"/>
    <n v="2.3999087090800001E-3"/>
    <n v="41.457221867199898"/>
    <n v="2.3999087090800001E-3"/>
    <n v="104.539605288"/>
  </r>
  <r>
    <n v="3531"/>
    <n v="3526"/>
    <x v="11"/>
    <n v="0.160852523882"/>
    <n v="674.49787594199904"/>
    <n v="0.160852523882"/>
    <n v="7006.70791439"/>
  </r>
  <r>
    <n v="3532"/>
    <n v="3527"/>
    <x v="11"/>
    <n v="2.01516243166E-2"/>
    <n v="279.72930971699901"/>
    <n v="2.01516243166E-2"/>
    <n v="877.80124452799896"/>
  </r>
  <r>
    <n v="3533"/>
    <n v="3528"/>
    <x v="11"/>
    <n v="6.1615808991599996"/>
    <n v="7422.25114235"/>
    <n v="6.1615808991599996"/>
    <n v="268397.39036600001"/>
  </r>
  <r>
    <n v="3534"/>
    <n v="3529"/>
    <x v="11"/>
    <n v="2.8765056826200001E-2"/>
    <n v="361.93115479199901"/>
    <n v="2.8765056826200001E-2"/>
    <n v="1253.00086286999"/>
  </r>
  <r>
    <n v="3535"/>
    <n v="3530"/>
    <x v="11"/>
    <n v="2.4190584667000001"/>
    <n v="11666.236463900001"/>
    <n v="2.4190584667000001"/>
    <n v="105373.765312"/>
  </r>
  <r>
    <n v="3536"/>
    <n v="3531"/>
    <x v="11"/>
    <n v="0.12647706493200001"/>
    <n v="405.57140663500002"/>
    <n v="0.12647706493200001"/>
    <n v="5509.31891102999"/>
  </r>
  <r>
    <n v="3537"/>
    <n v="3532"/>
    <x v="11"/>
    <n v="3.0957745624500001E-3"/>
    <n v="48.573832672899897"/>
    <n v="3.0957745624500001E-3"/>
    <n v="134.85140052899899"/>
  </r>
  <r>
    <n v="3538"/>
    <n v="3533"/>
    <x v="11"/>
    <n v="1.55981514751E-2"/>
    <n v="187.91547825500001"/>
    <n v="1.55981514751E-2"/>
    <n v="679.45276092500001"/>
  </r>
  <r>
    <n v="3539"/>
    <n v="3534"/>
    <x v="11"/>
    <n v="1.6216634524999999E-2"/>
    <n v="230.69571766799899"/>
    <n v="1.6216634524999999E-2"/>
    <n v="706.39377381700001"/>
  </r>
  <r>
    <n v="3540"/>
    <n v="3535"/>
    <x v="11"/>
    <n v="1.0181661903200001E-2"/>
    <n v="172.206815814999"/>
    <n v="1.0181661903200001E-2"/>
    <n v="443.51141852099897"/>
  </r>
  <r>
    <n v="3541"/>
    <n v="3536"/>
    <x v="11"/>
    <n v="6.9801304580199997E-3"/>
    <n v="174.96212190899899"/>
    <n v="6.9801304580199997E-3"/>
    <n v="304.05326639200001"/>
  </r>
  <r>
    <n v="3542"/>
    <n v="3537"/>
    <x v="11"/>
    <n v="2.1065753936599999E-3"/>
    <n v="51.743428710899899"/>
    <n v="2.1065753936599999E-3"/>
    <n v="91.762057194299899"/>
  </r>
  <r>
    <n v="3543"/>
    <n v="3538"/>
    <x v="11"/>
    <n v="2.5001592532099999E-3"/>
    <n v="57.173591286899899"/>
    <n v="2.5001592532099999E-3"/>
    <n v="108.906501487"/>
  </r>
  <r>
    <n v="3544"/>
    <n v="3539"/>
    <x v="11"/>
    <n v="1.4328662398800001E-2"/>
    <n v="309.21729270999901"/>
    <n v="1.4328662398800001E-2"/>
    <n v="624.15403775899904"/>
  </r>
  <r>
    <n v="3545"/>
    <n v="3540"/>
    <x v="11"/>
    <n v="5.6503415303899998E-3"/>
    <n v="254.30939262300001"/>
    <n v="5.6503415303899998E-3"/>
    <n v="246.127892161999"/>
  </r>
  <r>
    <n v="3546"/>
    <n v="3541"/>
    <x v="11"/>
    <n v="2.3518947012899999E-2"/>
    <n v="269.66808045599902"/>
    <n v="2.3518947012899999E-2"/>
    <n v="1024.48123370999"/>
  </r>
  <r>
    <n v="3547"/>
    <n v="3542"/>
    <x v="11"/>
    <n v="1.47439401851E-2"/>
    <n v="184.184776429999"/>
    <n v="1.47439401851E-2"/>
    <n v="642.24346591699896"/>
  </r>
  <r>
    <n v="3548"/>
    <n v="3543"/>
    <x v="11"/>
    <n v="2.1252794510099999E-2"/>
    <n v="259.58979007400001"/>
    <n v="2.1252794510099999E-2"/>
    <n v="925.76802526899905"/>
  </r>
  <r>
    <n v="3549"/>
    <n v="3544"/>
    <x v="11"/>
    <n v="6.57733338812E-3"/>
    <n v="86.618813922900003"/>
    <n v="6.57733338812E-3"/>
    <n v="286.50749636400002"/>
  </r>
  <r>
    <n v="3550"/>
    <n v="3545"/>
    <x v="11"/>
    <n v="8.8428900841500003E-3"/>
    <n v="118.787696975"/>
    <n v="8.8428900841500003E-3"/>
    <n v="385.19475139399901"/>
  </r>
  <r>
    <n v="3551"/>
    <n v="3546"/>
    <x v="11"/>
    <n v="3.3078094595199998E-3"/>
    <n v="53.539040333099898"/>
    <n v="3.3078094595199998E-3"/>
    <n v="144.08760364700001"/>
  </r>
  <r>
    <n v="3552"/>
    <n v="3547"/>
    <x v="11"/>
    <n v="2.14055060727E-2"/>
    <n v="262.11233197899901"/>
    <n v="2.14055060727E-2"/>
    <n v="932.42011515800004"/>
  </r>
  <r>
    <n v="3553"/>
    <n v="3548"/>
    <x v="11"/>
    <n v="1.5340375900899999E-3"/>
    <n v="34.162047593700002"/>
    <n v="1.5340375900899999E-3"/>
    <n v="66.822410148299895"/>
  </r>
  <r>
    <n v="3554"/>
    <n v="3549"/>
    <x v="11"/>
    <n v="1.34050075453E-2"/>
    <n v="167.73035764900001"/>
    <n v="1.34050075453E-2"/>
    <n v="583.91979258900005"/>
  </r>
  <r>
    <n v="3555"/>
    <n v="3550"/>
    <x v="11"/>
    <n v="1.7512632132500001E-2"/>
    <n v="217.00298410100001"/>
    <n v="1.7512632132500001E-2"/>
    <n v="762.84720387899904"/>
  </r>
  <r>
    <n v="3556"/>
    <n v="3551"/>
    <x v="11"/>
    <n v="2.0470550572E-2"/>
    <n v="247.64097228200001"/>
    <n v="2.0470550572E-2"/>
    <n v="891.69361567500005"/>
  </r>
  <r>
    <n v="3557"/>
    <n v="3552"/>
    <x v="11"/>
    <n v="4.2553171674499998E-3"/>
    <n v="63.124658316500003"/>
    <n v="4.2553171674499998E-3"/>
    <n v="185.360874330999"/>
  </r>
  <r>
    <n v="3558"/>
    <n v="3553"/>
    <x v="11"/>
    <n v="1.0032920411799999E-2"/>
    <n v="126.543524513999"/>
    <n v="1.0032920411799999E-2"/>
    <n v="437.032265338"/>
  </r>
  <r>
    <n v="3559"/>
    <n v="3554"/>
    <x v="11"/>
    <n v="1.6294420850300001E-2"/>
    <n v="204.202157739999"/>
    <n v="1.6294420850300001E-2"/>
    <n v="709.78213291600002"/>
  </r>
  <r>
    <n v="3560"/>
    <n v="3555"/>
    <x v="11"/>
    <n v="1.6378568852600001E-2"/>
    <n v="543.57932463400005"/>
    <n v="1.6378568852600001E-2"/>
    <n v="713.44760600300003"/>
  </r>
  <r>
    <n v="3561"/>
    <n v="3556"/>
    <x v="11"/>
    <n v="6.1543876854399998E-3"/>
    <n v="117.880300462999"/>
    <n v="6.1543876854399998E-3"/>
    <n v="268.08405582199902"/>
  </r>
  <r>
    <n v="3562"/>
    <n v="3557"/>
    <x v="11"/>
    <n v="1.2583227723999999E-2"/>
    <n v="278.127796961"/>
    <n v="1.2583227723999999E-2"/>
    <n v="548.12320764900005"/>
  </r>
  <r>
    <n v="3563"/>
    <n v="3558"/>
    <x v="11"/>
    <n v="7.9679118354699999E-3"/>
    <n v="281.60343880300002"/>
    <n v="7.9679118354699999E-3"/>
    <n v="347.080851392"/>
  </r>
  <r>
    <n v="3564"/>
    <n v="3559"/>
    <x v="11"/>
    <n v="3.5454869570500001E-4"/>
    <n v="19.7162914407999"/>
    <n v="3.5454869570500001E-4"/>
    <n v="15.4440793947999"/>
  </r>
  <r>
    <n v="3565"/>
    <n v="3560"/>
    <x v="11"/>
    <n v="1.46007873418E-2"/>
    <n v="186.33412862500001"/>
    <n v="1.46007873418E-2"/>
    <n v="636.00775228800001"/>
  </r>
  <r>
    <n v="3566"/>
    <n v="3561"/>
    <x v="11"/>
    <n v="1.2515328449E-2"/>
    <n v="197.86096389900001"/>
    <n v="1.2515328449E-2"/>
    <n v="545.16552708300003"/>
  </r>
  <r>
    <n v="3567"/>
    <n v="3562"/>
    <x v="11"/>
    <n v="5.9116977271600002E-3"/>
    <n v="82.815749039400004"/>
    <n v="5.9116977271600002E-3"/>
    <n v="257.51252316300003"/>
  </r>
  <r>
    <n v="3568"/>
    <n v="3563"/>
    <x v="11"/>
    <n v="2.1179908926699999E-2"/>
    <n v="252.76756505399899"/>
    <n v="2.1179908926699999E-2"/>
    <n v="922.59314245400003"/>
  </r>
  <r>
    <n v="3569"/>
    <n v="3564"/>
    <x v="11"/>
    <n v="7.5771028440700001E-3"/>
    <n v="103.576248452"/>
    <n v="7.5771028440700001E-3"/>
    <n v="330.05727940999901"/>
  </r>
  <r>
    <n v="3570"/>
    <n v="3565"/>
    <x v="11"/>
    <n v="9.7651828267099998E-3"/>
    <n v="127.763376076"/>
    <n v="9.7651828267099998E-3"/>
    <n v="425.36966246700001"/>
  </r>
  <r>
    <n v="3571"/>
    <n v="3618"/>
    <x v="11"/>
    <n v="4.00013036021E-3"/>
    <n v="49.145573589599898"/>
    <n v="4.00013036021E-3"/>
    <n v="174.244981577"/>
  </r>
  <r>
    <n v="3572"/>
    <n v="3566"/>
    <x v="11"/>
    <n v="1.6627774622700001E-2"/>
    <n v="207.255052653999"/>
    <n v="1.6627774622700001E-2"/>
    <n v="724.30296532199895"/>
  </r>
  <r>
    <n v="3573"/>
    <n v="3567"/>
    <x v="11"/>
    <n v="1.71940455225E-2"/>
    <n v="208.019781926999"/>
    <n v="1.71940455225E-2"/>
    <n v="748.96962707499904"/>
  </r>
  <r>
    <n v="3574"/>
    <n v="3568"/>
    <x v="11"/>
    <n v="1.53645756318E-2"/>
    <n v="181.404163912999"/>
    <n v="1.53645756318E-2"/>
    <n v="669.27823795999905"/>
  </r>
  <r>
    <n v="3575"/>
    <n v="3569"/>
    <x v="11"/>
    <n v="1.43009421451E-2"/>
    <n v="222.634809192999"/>
    <n v="1.43009421451E-2"/>
    <n v="622.94654808699897"/>
  </r>
  <r>
    <n v="3576"/>
    <n v="3570"/>
    <x v="11"/>
    <n v="0.126742222658"/>
    <n v="369.72416774599901"/>
    <n v="0.126742222658"/>
    <n v="5520.8691355199899"/>
  </r>
  <r>
    <n v="3577"/>
    <n v="3571"/>
    <x v="11"/>
    <n v="0.25894393140900002"/>
    <n v="497.00114485199902"/>
    <n v="0.25894393140900002"/>
    <n v="11279.5525347"/>
  </r>
  <r>
    <n v="3578"/>
    <n v="3572"/>
    <x v="11"/>
    <n v="7.5589908430999997E-2"/>
    <n v="317.56242681899897"/>
    <n v="7.5589908430999997E-2"/>
    <n v="3292.6832405099899"/>
  </r>
  <r>
    <n v="3579"/>
    <n v="3573"/>
    <x v="11"/>
    <n v="0.183798485117"/>
    <n v="414.63608793600002"/>
    <n v="0.183798485117"/>
    <n v="8006.2299859499899"/>
  </r>
  <r>
    <n v="3580"/>
    <n v="3574"/>
    <x v="11"/>
    <n v="0.15548953400599999"/>
    <n v="391.79601739399902"/>
    <n v="0.15548953400599999"/>
    <n v="6773.0970083100001"/>
  </r>
  <r>
    <n v="3581"/>
    <n v="3575"/>
    <x v="11"/>
    <n v="2.07128809723E-2"/>
    <n v="139.136814385999"/>
    <n v="2.07128809723E-2"/>
    <n v="902.24948599200002"/>
  </r>
  <r>
    <n v="3582"/>
    <n v="3576"/>
    <x v="11"/>
    <n v="0.37247350489199998"/>
    <n v="513.54193925000004"/>
    <n v="0.37247350489199998"/>
    <n v="16224.880972999899"/>
  </r>
  <r>
    <n v="3583"/>
    <n v="3577"/>
    <x v="11"/>
    <n v="6.0316365068199998E-2"/>
    <n v="228.00199255000001"/>
    <n v="6.0316365068199998E-2"/>
    <n v="2627.3703527299899"/>
  </r>
  <r>
    <n v="3584"/>
    <n v="3578"/>
    <x v="11"/>
    <n v="7.1933718308700004E-2"/>
    <n v="334.45495743200001"/>
    <n v="7.1933718308700004E-2"/>
    <n v="3133.4202357600002"/>
  </r>
  <r>
    <n v="3585"/>
    <n v="3579"/>
    <x v="11"/>
    <n v="2.2250301924800001E-3"/>
    <n v="39.514350112899898"/>
    <n v="2.2250301924800001E-3"/>
    <n v="96.921927447399895"/>
  </r>
  <r>
    <n v="3586"/>
    <n v="3580"/>
    <x v="11"/>
    <n v="9.5514670502800006E-2"/>
    <n v="300.44434572599903"/>
    <n v="9.5514670502800006E-2"/>
    <n v="4160.6024043999896"/>
  </r>
  <r>
    <n v="3587"/>
    <n v="3581"/>
    <x v="11"/>
    <n v="5.2287305277900001E-3"/>
    <n v="64.152088899399899"/>
    <n v="5.2287305277900001E-3"/>
    <n v="227.76259076599899"/>
  </r>
  <r>
    <n v="3588"/>
    <n v="3582"/>
    <x v="11"/>
    <n v="9.3860830115199995E-2"/>
    <n v="308.34817037499897"/>
    <n v="9.3860830115199995E-2"/>
    <n v="4088.5614051100001"/>
  </r>
  <r>
    <n v="3589"/>
    <n v="3583"/>
    <x v="11"/>
    <n v="3.5677348649000001E-3"/>
    <n v="49.923932405899897"/>
    <n v="3.5677348649000001E-3"/>
    <n v="155.40990911200001"/>
  </r>
  <r>
    <n v="3590"/>
    <n v="3584"/>
    <x v="11"/>
    <n v="8.8268224072799994E-2"/>
    <n v="370.300188246"/>
    <n v="8.8268224072799994E-2"/>
    <n v="3844.94846073999"/>
  </r>
  <r>
    <n v="3591"/>
    <n v="3585"/>
    <x v="11"/>
    <n v="4.1871530772899998E-3"/>
    <n v="55.148952094599899"/>
    <n v="4.1871530772899998E-3"/>
    <n v="182.391658452"/>
  </r>
  <r>
    <n v="3592"/>
    <n v="3586"/>
    <x v="11"/>
    <n v="0.12846844773400001"/>
    <n v="323.15689062799902"/>
    <n v="0.12846844773400001"/>
    <n v="5596.0631991600003"/>
  </r>
  <r>
    <n v="3593"/>
    <n v="3587"/>
    <x v="11"/>
    <n v="1.9588822753500001E-2"/>
    <n v="137.405682552"/>
    <n v="1.9588822753500001E-2"/>
    <n v="853.28570623400003"/>
  </r>
  <r>
    <n v="3594"/>
    <n v="3588"/>
    <x v="11"/>
    <n v="4.4752347381400003E-3"/>
    <n v="68.012260127399898"/>
    <n v="4.4752347381400003E-3"/>
    <n v="194.940445517999"/>
  </r>
  <r>
    <n v="3595"/>
    <n v="3589"/>
    <x v="11"/>
    <n v="9.5815256585700004E-2"/>
    <n v="411.82610074399901"/>
    <n v="9.5815256585700004E-2"/>
    <n v="4173.6958823900004"/>
  </r>
  <r>
    <n v="3596"/>
    <n v="3590"/>
    <x v="11"/>
    <n v="3.15324617939E-3"/>
    <n v="72.535636256399897"/>
    <n v="3.15324617939E-3"/>
    <n v="137.354853856999"/>
  </r>
  <r>
    <n v="3597"/>
    <n v="3591"/>
    <x v="11"/>
    <n v="0.138326178706"/>
    <n v="469.27208096800001"/>
    <n v="0.138326178706"/>
    <n v="6025.4642423200003"/>
  </r>
  <r>
    <n v="3598"/>
    <n v="3592"/>
    <x v="11"/>
    <n v="2.0774936240899999E-3"/>
    <n v="37.308366450500003"/>
    <n v="2.0774936240899999E-3"/>
    <n v="90.495260335500006"/>
  </r>
  <r>
    <n v="3599"/>
    <n v="3593"/>
    <x v="11"/>
    <n v="0.13460041980599999"/>
    <n v="453.134694443"/>
    <n v="0.13460041980599999"/>
    <n v="5863.1708344299896"/>
  </r>
  <r>
    <n v="3600"/>
    <n v="3594"/>
    <x v="11"/>
    <n v="2.3764300261100001E-3"/>
    <n v="43.139195464700002"/>
    <n v="2.3764300261100001E-3"/>
    <n v="103.516877937999"/>
  </r>
  <r>
    <n v="3601"/>
    <n v="3595"/>
    <x v="11"/>
    <n v="1.68187214296E-2"/>
    <n v="120.725669357"/>
    <n v="1.68187214296E-2"/>
    <n v="732.62057472499896"/>
  </r>
  <r>
    <n v="3602"/>
    <n v="3596"/>
    <x v="11"/>
    <n v="5.2871291794200003E-3"/>
    <n v="54.615701462099899"/>
    <n v="5.2871291794200003E-3"/>
    <n v="230.306425926"/>
  </r>
  <r>
    <n v="3603"/>
    <n v="3597"/>
    <x v="11"/>
    <n v="0.16929959073799999"/>
    <n v="684.24174767099896"/>
    <n v="0.16929959073799999"/>
    <n v="7374.6606750199899"/>
  </r>
  <r>
    <n v="3604"/>
    <n v="3598"/>
    <x v="11"/>
    <n v="4.31911113991E-2"/>
    <n v="207.469691259"/>
    <n v="4.31911113991E-2"/>
    <n v="1881.39728676"/>
  </r>
  <r>
    <n v="3605"/>
    <n v="3599"/>
    <x v="11"/>
    <n v="4.0595584210699996E-3"/>
    <n v="53.312550050699897"/>
    <n v="4.0595584210699996E-3"/>
    <n v="176.833657501999"/>
  </r>
  <r>
    <n v="3606"/>
    <n v="3600"/>
    <x v="11"/>
    <n v="1.66697718876E-2"/>
    <n v="142.45026213400001"/>
    <n v="1.66697718876E-2"/>
    <n v="726.13235890399903"/>
  </r>
  <r>
    <n v="3607"/>
    <n v="3601"/>
    <x v="11"/>
    <n v="0.37739761792100002"/>
    <n v="1196.65098908"/>
    <n v="0.37739761792100002"/>
    <n v="16439.3744789999"/>
  </r>
  <r>
    <n v="3608"/>
    <n v="3602"/>
    <x v="11"/>
    <n v="4.8830755711500003E-3"/>
    <n v="79.003983706200003"/>
    <n v="4.8830755711500003E-3"/>
    <n v="212.705921039999"/>
  </r>
  <r>
    <n v="3609"/>
    <n v="3603"/>
    <x v="11"/>
    <n v="0.28182288618500001"/>
    <n v="1103.5333692500001"/>
    <n v="0.28182288618500001"/>
    <n v="12276.1558179"/>
  </r>
  <r>
    <n v="3610"/>
    <n v="3604"/>
    <x v="11"/>
    <n v="1.56923197246E-3"/>
    <n v="33.341072036900002"/>
    <n v="1.56923197246E-3"/>
    <n v="68.355471394700004"/>
  </r>
  <r>
    <n v="3611"/>
    <n v="3605"/>
    <x v="11"/>
    <n v="4.1194745708399996"/>
    <n v="5591.17032577999"/>
    <n v="4.1194745708399996"/>
    <n v="179443.59453100001"/>
  </r>
  <r>
    <n v="3612"/>
    <n v="3606"/>
    <x v="11"/>
    <n v="3.3740383402100001E-3"/>
    <n v="58.3134550531"/>
    <n v="3.3740383402100001E-3"/>
    <n v="146.972522244999"/>
  </r>
  <r>
    <n v="3613"/>
    <n v="3607"/>
    <x v="11"/>
    <n v="2.0079159079E-2"/>
    <n v="153.702232409"/>
    <n v="2.0079159079E-2"/>
    <n v="874.64467083600005"/>
  </r>
  <r>
    <n v="3614"/>
    <n v="3608"/>
    <x v="11"/>
    <n v="1.23503455383E-3"/>
    <n v="33.537878307500002"/>
    <n v="1.23503455383E-3"/>
    <n v="53.797889961300001"/>
  </r>
  <r>
    <n v="3615"/>
    <n v="3609"/>
    <x v="11"/>
    <n v="0.17243819596000001"/>
    <n v="597.05002395099905"/>
    <n v="0.17243819596000001"/>
    <n v="7511.3777699000002"/>
  </r>
  <r>
    <n v="3616"/>
    <n v="3610"/>
    <x v="11"/>
    <n v="5.7647078152699999E-3"/>
    <n v="70.456855880600003"/>
    <n v="5.7647078152699999E-3"/>
    <n v="251.10966804"/>
  </r>
  <r>
    <n v="3617"/>
    <n v="3611"/>
    <x v="11"/>
    <n v="0.15172923607"/>
    <n v="452.27477047299902"/>
    <n v="0.15172923607"/>
    <n v="6609.2990858200001"/>
  </r>
  <r>
    <n v="3618"/>
    <n v="3612"/>
    <x v="11"/>
    <n v="3.4506395994800001E-3"/>
    <n v="49.0210512913999"/>
    <n v="3.4506395994800001E-3"/>
    <n v="150.309259666"/>
  </r>
  <r>
    <n v="3619"/>
    <n v="3613"/>
    <x v="11"/>
    <n v="3.53760587191E-3"/>
    <n v="49.8524352369"/>
    <n v="3.53760587191E-3"/>
    <n v="154.09749536000001"/>
  </r>
  <r>
    <n v="3620"/>
    <n v="3614"/>
    <x v="11"/>
    <n v="8.77032877642E-2"/>
    <n v="399.52246330399902"/>
    <n v="8.77032877642E-2"/>
    <n v="3820.3399336699899"/>
  </r>
  <r>
    <n v="3621"/>
    <n v="3615"/>
    <x v="11"/>
    <n v="3.6209982583700001E-3"/>
    <n v="50.274603109799898"/>
    <n v="3.6209982583700001E-3"/>
    <n v="157.73005313300001"/>
  </r>
  <r>
    <n v="3622"/>
    <n v="3616"/>
    <x v="11"/>
    <n v="0.14200536373600001"/>
    <n v="385.38749288899902"/>
    <n v="0.14200536373600001"/>
    <n v="6185.7289010799896"/>
  </r>
  <r>
    <n v="3623"/>
    <n v="3617"/>
    <x v="11"/>
    <n v="1.3392347557099999E-3"/>
    <n v="34.480035579000003"/>
    <n v="1.3392347557099999E-3"/>
    <n v="58.336832586500002"/>
  </r>
  <r>
    <n v="3624"/>
    <n v="3619"/>
    <x v="11"/>
    <n v="9.3079913917099993E-3"/>
    <n v="81.929510231199899"/>
    <n v="9.3079913917099993E-3"/>
    <n v="405.45448327299903"/>
  </r>
  <r>
    <n v="3625"/>
    <n v="3620"/>
    <x v="11"/>
    <n v="0.13211032725800001"/>
    <n v="724.37798418399905"/>
    <n v="0.13211032725800001"/>
    <n v="5754.7028368600004"/>
  </r>
  <r>
    <n v="3626"/>
    <n v="3621"/>
    <x v="11"/>
    <n v="1.7376925158499999E-2"/>
    <n v="141.08313341300001"/>
    <n v="1.7376925158499999E-2"/>
    <n v="756.93583205200002"/>
  </r>
  <r>
    <n v="3627"/>
    <n v="3622"/>
    <x v="11"/>
    <n v="2.6368565953199998E-3"/>
    <n v="62.4343030629"/>
    <n v="2.6368565953199998E-3"/>
    <n v="114.861013709999"/>
  </r>
  <r>
    <n v="3628"/>
    <n v="3623"/>
    <x v="11"/>
    <n v="2.6894857085599999E-3"/>
    <n v="51.5584728969"/>
    <n v="2.6894857085599999E-3"/>
    <n v="117.153528766999"/>
  </r>
  <r>
    <n v="3629"/>
    <n v="3624"/>
    <x v="11"/>
    <n v="1.3652476888800001E-2"/>
    <n v="98.370302878999894"/>
    <n v="1.3652476888800001E-2"/>
    <n v="594.69951442700005"/>
  </r>
  <r>
    <n v="3630"/>
    <n v="3625"/>
    <x v="11"/>
    <n v="1.9538901300700001E-2"/>
    <n v="112.887731693999"/>
    <n v="1.9538901300700001E-2"/>
    <n v="851.11113620000003"/>
  </r>
  <r>
    <n v="3631"/>
    <n v="3626"/>
    <x v="11"/>
    <n v="6.9284227805499997E-3"/>
    <n v="69.950793147799899"/>
    <n v="6.9284227805499997E-3"/>
    <n v="301.80088914999902"/>
  </r>
  <r>
    <n v="3632"/>
    <n v="3627"/>
    <x v="11"/>
    <n v="4.59037341112E-3"/>
    <n v="56.678766660500003"/>
    <n v="4.59037341112E-3"/>
    <n v="199.955865746999"/>
  </r>
  <r>
    <n v="3633"/>
    <n v="3628"/>
    <x v="11"/>
    <n v="0.10288102237000001"/>
    <n v="428.67593695400001"/>
    <n v="0.10288102237000001"/>
    <n v="4481.4794091000003"/>
  </r>
  <r>
    <n v="3634"/>
    <n v="3629"/>
    <x v="11"/>
    <n v="4.5612441732400004E-3"/>
    <n v="87.329744996000002"/>
    <n v="4.5612441732400004E-3"/>
    <n v="198.687001471999"/>
  </r>
  <r>
    <n v="3635"/>
    <n v="3630"/>
    <x v="11"/>
    <n v="8.1289159277099995E-2"/>
    <n v="277.08571710799902"/>
    <n v="8.1289159277099995E-2"/>
    <n v="3540.9416140600001"/>
  </r>
  <r>
    <n v="3636"/>
    <n v="3631"/>
    <x v="11"/>
    <n v="0.103215529051"/>
    <n v="529.52102763699895"/>
    <n v="0.103215529051"/>
    <n v="4496.0504618900004"/>
  </r>
  <r>
    <n v="3637"/>
    <n v="3632"/>
    <x v="11"/>
    <n v="1.4638234488500001E-2"/>
    <n v="122.747191156"/>
    <n v="1.4638234488500001E-2"/>
    <n v="637.63894367600005"/>
  </r>
  <r>
    <n v="3638"/>
    <n v="3633"/>
    <x v="11"/>
    <n v="3.8225663657400002E-2"/>
    <n v="194.570448411999"/>
    <n v="3.8225663657400002E-2"/>
    <n v="1665.10324839999"/>
  </r>
  <r>
    <n v="3639"/>
    <n v="3634"/>
    <x v="11"/>
    <n v="0.17291477615100001"/>
    <n v="394.22081036600002"/>
    <n v="0.17291477615100001"/>
    <n v="7532.1375203400003"/>
  </r>
  <r>
    <n v="3640"/>
    <n v="3635"/>
    <x v="11"/>
    <n v="2.4303348269200001E-2"/>
    <n v="148.390581362999"/>
    <n v="2.4303348269200001E-2"/>
    <n v="1058.64961605999"/>
  </r>
  <r>
    <n v="3641"/>
    <n v="3636"/>
    <x v="11"/>
    <n v="0.10996930275199999"/>
    <n v="346.20584367200001"/>
    <n v="0.10996930275199999"/>
    <n v="4790.2436667000002"/>
  </r>
  <r>
    <n v="3642"/>
    <n v="3637"/>
    <x v="11"/>
    <n v="2.3370702066800001E-3"/>
    <n v="41.073508790299897"/>
    <n v="2.3370702066800001E-3"/>
    <n v="101.802370878999"/>
  </r>
  <r>
    <n v="3643"/>
    <n v="3638"/>
    <x v="11"/>
    <n v="0.144491820677"/>
    <n v="480.90618094600001"/>
    <n v="0.144491820677"/>
    <n v="6294.03853256"/>
  </r>
  <r>
    <n v="3644"/>
    <n v="3639"/>
    <x v="11"/>
    <n v="5.0812635683199998E-2"/>
    <n v="213.564847133"/>
    <n v="5.0812635683199998E-2"/>
    <n v="2213.38955656999"/>
  </r>
  <r>
    <n v="3645"/>
    <n v="3640"/>
    <x v="11"/>
    <n v="5.9544349650800001E-3"/>
    <n v="68.811816050700003"/>
    <n v="5.9544349650800001E-3"/>
    <n v="259.37414968500002"/>
  </r>
  <r>
    <n v="3646"/>
    <n v="3641"/>
    <x v="11"/>
    <n v="0.113434139364"/>
    <n v="359.03267444199901"/>
    <n v="0.113434139364"/>
    <n v="4941.1713459000002"/>
  </r>
  <r>
    <n v="3647"/>
    <n v="3642"/>
    <x v="11"/>
    <n v="0.104632993102"/>
    <n v="437.54235294799901"/>
    <n v="0.104632993102"/>
    <n v="4557.7949487200003"/>
  </r>
  <r>
    <n v="3648"/>
    <n v="3643"/>
    <x v="11"/>
    <n v="4.4365806736599997E-2"/>
    <n v="205.026396691"/>
    <n v="4.4365806736599997E-2"/>
    <n v="1932.5668111899899"/>
  </r>
  <r>
    <n v="3649"/>
    <n v="3644"/>
    <x v="11"/>
    <n v="5.9679878162600002E-2"/>
    <n v="421.38265886800002"/>
    <n v="5.9679878162600002E-2"/>
    <n v="2599.6450939900001"/>
  </r>
  <r>
    <n v="3650"/>
    <n v="3645"/>
    <x v="11"/>
    <n v="0.23016868968599999"/>
    <n v="501.45049536200003"/>
    <n v="0.23016868968599999"/>
    <n v="10026.1080177"/>
  </r>
  <r>
    <n v="3651"/>
    <n v="3646"/>
    <x v="11"/>
    <n v="0.12594642739199999"/>
    <n v="412.85538652399902"/>
    <n v="0.12594642739199999"/>
    <n v="5486.2044324199896"/>
  </r>
  <r>
    <n v="3652"/>
    <n v="3647"/>
    <x v="11"/>
    <n v="2.0506274129799999E-2"/>
    <n v="128.262824950999"/>
    <n v="2.0506274129799999E-2"/>
    <n v="893.24972822799896"/>
  </r>
  <r>
    <n v="3653"/>
    <n v="3648"/>
    <x v="11"/>
    <n v="5.6430659710800003E-3"/>
    <n v="63.338404936400003"/>
    <n v="5.6430659710800003E-3"/>
    <n v="245.810970268999"/>
  </r>
  <r>
    <n v="3654"/>
    <n v="3649"/>
    <x v="11"/>
    <n v="6.7490150104299998E-2"/>
    <n v="327.247200378"/>
    <n v="6.7490150104299998E-2"/>
    <n v="2939.8591790400001"/>
  </r>
  <r>
    <n v="3655"/>
    <n v="3650"/>
    <x v="11"/>
    <n v="1.66896287946E-3"/>
    <n v="35.2685779526999"/>
    <n v="1.66896287946E-3"/>
    <n v="72.699732202700005"/>
  </r>
  <r>
    <n v="3656"/>
    <n v="3651"/>
    <x v="11"/>
    <n v="2.8506741567800001E-3"/>
    <n v="46.793502178399898"/>
    <n v="2.8506741567800001E-3"/>
    <n v="124.17486952"/>
  </r>
  <r>
    <n v="3657"/>
    <n v="3652"/>
    <x v="11"/>
    <n v="1.43049516346E-3"/>
    <n v="31.579108693999899"/>
    <n v="1.43049516346E-3"/>
    <n v="62.312120076900001"/>
  </r>
  <r>
    <n v="3658"/>
    <n v="3653"/>
    <x v="11"/>
    <n v="8.1538948691700003E-2"/>
    <n v="380.65948299699897"/>
    <n v="8.1538948691700003E-2"/>
    <n v="3551.8223973099898"/>
  </r>
  <r>
    <n v="3659"/>
    <n v="3654"/>
    <x v="11"/>
    <n v="4.25784464699E-3"/>
    <n v="56.0502408479"/>
    <n v="4.25784464699E-3"/>
    <n v="185.47097093400001"/>
  </r>
  <r>
    <n v="3660"/>
    <n v="3655"/>
    <x v="11"/>
    <n v="9.0040013621500006E-2"/>
    <n v="584.10190508899905"/>
    <n v="9.0040013621500006E-2"/>
    <n v="3922.1273047700001"/>
  </r>
  <r>
    <n v="3661"/>
    <n v="3656"/>
    <x v="11"/>
    <n v="0.105387704385"/>
    <n v="377.27157905600001"/>
    <n v="0.105387704385"/>
    <n v="4590.6700404599897"/>
  </r>
  <r>
    <n v="3662"/>
    <n v="3657"/>
    <x v="11"/>
    <n v="4.7224923463700004E-3"/>
    <n v="57.428219758200001"/>
    <n v="4.7224923463700004E-3"/>
    <n v="205.710943743999"/>
  </r>
  <r>
    <n v="3663"/>
    <n v="3658"/>
    <x v="11"/>
    <n v="8.1703798641600003E-2"/>
    <n v="353.12251832700002"/>
    <n v="8.1703798641600003E-2"/>
    <n v="3559.0032325900002"/>
  </r>
  <r>
    <n v="3664"/>
    <n v="3659"/>
    <x v="11"/>
    <n v="4.1401299522299999E-3"/>
    <n v="60.876139966399897"/>
    <n v="4.1401299522299999E-3"/>
    <n v="180.34333937900001"/>
  </r>
  <r>
    <n v="3665"/>
    <n v="3660"/>
    <x v="11"/>
    <n v="0.143216174566"/>
    <n v="449.95725381199901"/>
    <n v="0.143216174566"/>
    <n v="6238.47160987999"/>
  </r>
  <r>
    <n v="3666"/>
    <n v="3661"/>
    <x v="11"/>
    <n v="1.90734044002E-3"/>
    <n v="38.359234154100001"/>
    <n v="1.90734044002E-3"/>
    <n v="83.083417239100001"/>
  </r>
  <r>
    <n v="3667"/>
    <n v="3662"/>
    <x v="11"/>
    <n v="0.116458351897"/>
    <n v="406.19721200700002"/>
    <n v="0.116458351897"/>
    <n v="5072.9055164000001"/>
  </r>
  <r>
    <n v="3668"/>
    <n v="3663"/>
    <x v="11"/>
    <n v="6.702291095E-2"/>
    <n v="329.76066939399902"/>
    <n v="6.702291095E-2"/>
    <n v="2919.5063228600002"/>
  </r>
  <r>
    <n v="3669"/>
    <n v="3664"/>
    <x v="11"/>
    <n v="1.2466090907700001E-3"/>
    <n v="38.5490914969999"/>
    <n v="1.2466090907700001E-3"/>
    <n v="54.3020748365999"/>
  </r>
  <r>
    <n v="3670"/>
    <n v="3665"/>
    <x v="11"/>
    <n v="9.3166798882700004"/>
    <n v="8530.8420590000005"/>
    <n v="9.3166798882700004"/>
    <n v="405832.95259300002"/>
  </r>
  <r>
    <n v="3671"/>
    <n v="3666"/>
    <x v="11"/>
    <n v="1.7674311519200001"/>
    <n v="6509.9247375499899"/>
    <n v="1.7674311519200001"/>
    <n v="76988.993023500007"/>
  </r>
  <r>
    <n v="3672"/>
    <n v="3667"/>
    <x v="11"/>
    <n v="1.19598866612E-2"/>
    <n v="96.369155146699896"/>
    <n v="1.19598866612E-2"/>
    <n v="520.97057938499904"/>
  </r>
  <r>
    <n v="3673"/>
    <n v="3668"/>
    <x v="11"/>
    <n v="8.2532813056999998E-2"/>
    <n v="339.19315295299901"/>
    <n v="8.2532813056999998E-2"/>
    <n v="3595.1149558500001"/>
  </r>
  <r>
    <n v="3674"/>
    <n v="3669"/>
    <x v="11"/>
    <n v="9.3050842362500002E-4"/>
    <n v="34.028883471199897"/>
    <n v="9.3050842362500002E-4"/>
    <n v="40.5327849602999"/>
  </r>
  <r>
    <n v="3675"/>
    <n v="3670"/>
    <x v="11"/>
    <n v="1.58409403867E-3"/>
    <n v="33.230046509200001"/>
    <n v="1.58409403867E-3"/>
    <n v="69.0028603758999"/>
  </r>
  <r>
    <n v="3676"/>
    <n v="3671"/>
    <x v="11"/>
    <n v="3.0983730608399999E-3"/>
    <n v="48.919796566899898"/>
    <n v="3.0983730608399999E-3"/>
    <n v="134.964590775"/>
  </r>
  <r>
    <n v="3677"/>
    <n v="3672"/>
    <x v="11"/>
    <n v="3.9151048932900001E-2"/>
    <n v="217.88314465100001"/>
    <n v="3.9151048932900001E-2"/>
    <n v="1705.41287056999"/>
  </r>
  <r>
    <n v="3678"/>
    <n v="3673"/>
    <x v="11"/>
    <n v="5.0422002363100002E-2"/>
    <n v="212.464007761"/>
    <n v="5.0422002363100002E-2"/>
    <n v="2196.3736375899898"/>
  </r>
  <r>
    <n v="3679"/>
    <n v="3674"/>
    <x v="11"/>
    <n v="5.9253486523999997E-2"/>
    <n v="291.93566922600002"/>
    <n v="5.9253486523999997E-2"/>
    <n v="2581.0715481900002"/>
  </r>
  <r>
    <n v="3680"/>
    <n v="3675"/>
    <x v="11"/>
    <n v="3.6824905966299998E-3"/>
    <n v="51.4869404863"/>
    <n v="3.6824905966299998E-3"/>
    <n v="160.40864884499899"/>
  </r>
  <r>
    <n v="3681"/>
    <n v="3676"/>
    <x v="11"/>
    <n v="1.40136164396E-3"/>
    <n v="31.3500255252"/>
    <n v="1.40136164396E-3"/>
    <n v="61.043069049000003"/>
  </r>
  <r>
    <n v="3682"/>
    <n v="3677"/>
    <x v="11"/>
    <n v="9.7857721914300005E-2"/>
    <n v="375.26479591399902"/>
    <n v="9.7857721914300005E-2"/>
    <n v="4262.6653159199896"/>
  </r>
  <r>
    <n v="3683"/>
    <n v="3678"/>
    <x v="11"/>
    <n v="1.4214297528699999E-3"/>
    <n v="33.740288159400002"/>
    <n v="1.4214297528699999E-3"/>
    <n v="61.9172323718999"/>
  </r>
  <r>
    <n v="3684"/>
    <n v="3679"/>
    <x v="11"/>
    <n v="3.56646775936E-3"/>
    <n v="49.937268973400002"/>
    <n v="3.56646775936E-3"/>
    <n v="155.354714207"/>
  </r>
  <r>
    <n v="3685"/>
    <n v="3680"/>
    <x v="11"/>
    <n v="2.0095144519299999E-3"/>
    <n v="50.248624761899897"/>
    <n v="2.0095144519299999E-3"/>
    <n v="87.534099381100006"/>
  </r>
  <r>
    <n v="3686"/>
    <n v="3681"/>
    <x v="11"/>
    <n v="0.103392311418"/>
    <n v="408.89877364799901"/>
    <n v="0.103392311418"/>
    <n v="4503.7510698400001"/>
  </r>
  <r>
    <n v="3687"/>
    <n v="3682"/>
    <x v="11"/>
    <n v="1.68592494714E-3"/>
    <n v="42.157495628500001"/>
    <n v="1.68592494714E-3"/>
    <n v="73.438596995799898"/>
  </r>
  <r>
    <n v="3688"/>
    <n v="3683"/>
    <x v="11"/>
    <n v="9.9354823679000004E-2"/>
    <n v="691.78644706800003"/>
    <n v="9.9354823679000004E-2"/>
    <n v="4327.8788076000001"/>
  </r>
  <r>
    <n v="3689"/>
    <n v="3684"/>
    <x v="11"/>
    <n v="3.55044908634E-3"/>
    <n v="63.215385681599898"/>
    <n v="3.55044908634E-3"/>
    <n v="154.656943705999"/>
  </r>
  <r>
    <n v="3690"/>
    <n v="3685"/>
    <x v="11"/>
    <n v="1.9917209748299999E-3"/>
    <n v="39.609401644400002"/>
    <n v="1.9917209748299999E-3"/>
    <n v="86.759018533700001"/>
  </r>
  <r>
    <n v="3691"/>
    <n v="3686"/>
    <x v="11"/>
    <n v="7.56066863531E-2"/>
    <n v="354.81844580199902"/>
    <n v="7.56066863531E-2"/>
    <n v="3293.4140846"/>
  </r>
  <r>
    <n v="3692"/>
    <n v="3687"/>
    <x v="11"/>
    <n v="7.5820117709500003E-4"/>
    <n v="32.363000141299899"/>
    <n v="7.5820117709500003E-4"/>
    <n v="33.027111025499899"/>
  </r>
  <r>
    <n v="3693"/>
    <n v="3688"/>
    <x v="11"/>
    <n v="6.7247143249300001E-3"/>
    <n v="82.299215625000002"/>
    <n v="6.7247143249300001E-3"/>
    <n v="292.92738423100002"/>
  </r>
  <r>
    <n v="3694"/>
    <n v="3689"/>
    <x v="11"/>
    <n v="8.6875298147799998E-2"/>
    <n v="353.01790490100001"/>
    <n v="8.6875298147799998E-2"/>
    <n v="3784.27285037"/>
  </r>
  <r>
    <n v="3695"/>
    <n v="3690"/>
    <x v="11"/>
    <n v="1.49886844374E-3"/>
    <n v="40.8020250199"/>
    <n v="1.49886844374E-3"/>
    <n v="65.290448215699897"/>
  </r>
  <r>
    <n v="3696"/>
    <n v="3691"/>
    <x v="11"/>
    <n v="5.6473385618999998E-2"/>
    <n v="312.14495486099901"/>
    <n v="5.6473385618999998E-2"/>
    <n v="2459.9708375800001"/>
  </r>
  <r>
    <n v="3697"/>
    <n v="3692"/>
    <x v="11"/>
    <n v="2.1826307794699999E-3"/>
    <n v="56.842267774900002"/>
    <n v="2.1826307794699999E-3"/>
    <n v="95.075016370399894"/>
  </r>
  <r>
    <n v="3698"/>
    <n v="3693"/>
    <x v="11"/>
    <n v="3.9941313122999998E-3"/>
    <n v="54.203951598800003"/>
    <n v="3.9941313122999998E-3"/>
    <n v="173.98366410099899"/>
  </r>
  <r>
    <n v="3699"/>
    <n v="3694"/>
    <x v="11"/>
    <n v="3.3242948125500001E-3"/>
    <n v="48.428146323599897"/>
    <n v="3.3242948125500001E-3"/>
    <n v="144.805702787"/>
  </r>
  <r>
    <n v="3700"/>
    <n v="3695"/>
    <x v="11"/>
    <n v="3.1576612259900001E-3"/>
    <n v="47.011672837200003"/>
    <n v="3.1576612259900001E-3"/>
    <n v="137.547172574999"/>
  </r>
  <r>
    <n v="3701"/>
    <n v="3696"/>
    <x v="11"/>
    <n v="8.5271646344300001E-3"/>
    <n v="77.167948115000002"/>
    <n v="8.5271646344300001E-3"/>
    <n v="371.44180575000001"/>
  </r>
  <r>
    <n v="3702"/>
    <n v="3697"/>
    <x v="11"/>
    <n v="7.6015074565700003E-2"/>
    <n v="352.33086181900001"/>
    <n v="7.6015074565700003E-2"/>
    <n v="3311.2034032199899"/>
  </r>
  <r>
    <n v="3703"/>
    <n v="3698"/>
    <x v="11"/>
    <n v="1.62299708712E-3"/>
    <n v="39.693399653999897"/>
    <n v="1.62299708712E-3"/>
    <n v="70.697470264499898"/>
  </r>
  <r>
    <n v="3704"/>
    <n v="3699"/>
    <x v="11"/>
    <n v="8.6785845962899996E-3"/>
    <n v="85.455380202399894"/>
    <n v="8.6785845962899996E-3"/>
    <n v="378.03763263500002"/>
  </r>
  <r>
    <n v="3705"/>
    <n v="3700"/>
    <x v="11"/>
    <n v="5.1570419382099997E-2"/>
    <n v="248.24003174500001"/>
    <n v="5.1570419382099997E-2"/>
    <n v="2246.3984830700001"/>
  </r>
  <r>
    <n v="3706"/>
    <n v="3767"/>
    <x v="11"/>
    <n v="1.3843799627800001E-3"/>
    <n v="32.390816524400002"/>
    <n v="1.3843799627800001E-3"/>
    <n v="60.3033499277999"/>
  </r>
  <r>
    <n v="3707"/>
    <n v="3701"/>
    <x v="11"/>
    <n v="5.5953620459500003E-2"/>
    <n v="361.05121062799901"/>
    <n v="5.5953620459500003E-2"/>
    <n v="2437.3299575599899"/>
  </r>
  <r>
    <n v="3708"/>
    <n v="3702"/>
    <x v="11"/>
    <n v="2.7230199449499999E-3"/>
    <n v="57.708647253499898"/>
    <n v="2.7230199449499999E-3"/>
    <n v="118.614274424"/>
  </r>
  <r>
    <n v="3709"/>
    <n v="3703"/>
    <x v="11"/>
    <n v="9.3283966429200005E-2"/>
    <n v="393.05790341499898"/>
    <n v="9.3283966429200005E-2"/>
    <n v="4063.4333241300001"/>
  </r>
  <r>
    <n v="3710"/>
    <n v="3704"/>
    <x v="11"/>
    <n v="2.07879659338E-3"/>
    <n v="51.956990158099899"/>
    <n v="2.07879659338E-3"/>
    <n v="90.552017400799897"/>
  </r>
  <r>
    <n v="3711"/>
    <n v="3705"/>
    <x v="11"/>
    <n v="1.3154969213399999E-3"/>
    <n v="30.691455300600001"/>
    <n v="1.3154969213399999E-3"/>
    <n v="57.302816630199899"/>
  </r>
  <r>
    <n v="3712"/>
    <n v="3706"/>
    <x v="11"/>
    <n v="3.0699016725299999E-3"/>
    <n v="49.1468450821"/>
    <n v="3.0699016725299999E-3"/>
    <n v="133.72438195999899"/>
  </r>
  <r>
    <n v="3713"/>
    <n v="3707"/>
    <x v="11"/>
    <n v="4.7651659024299997E-3"/>
    <n v="57.752561266900003"/>
    <n v="4.7651659024299997E-3"/>
    <n v="207.56979647099899"/>
  </r>
  <r>
    <n v="3714"/>
    <n v="3708"/>
    <x v="11"/>
    <n v="3.8346640752900001E-3"/>
    <n v="47.070698556799897"/>
    <n v="3.8346640752900001E-3"/>
    <n v="167.037298958999"/>
  </r>
  <r>
    <n v="3715"/>
    <n v="3709"/>
    <x v="11"/>
    <n v="9.6087681915600007E-2"/>
    <n v="333.57821148599902"/>
    <n v="9.6087681915600007E-2"/>
    <n v="4185.5626822300001"/>
  </r>
  <r>
    <n v="3716"/>
    <n v="3710"/>
    <x v="11"/>
    <n v="7.8445113606600003E-2"/>
    <n v="417.349828032"/>
    <n v="7.8445113606600003E-2"/>
    <n v="3417.0554807100002"/>
  </r>
  <r>
    <n v="3717"/>
    <n v="3711"/>
    <x v="11"/>
    <n v="2.3198494309300001E-3"/>
    <n v="45.175566467499898"/>
    <n v="2.3198494309300001E-3"/>
    <n v="101.052237016999"/>
  </r>
  <r>
    <n v="3718"/>
    <n v="3712"/>
    <x v="11"/>
    <n v="1.26680565534E-2"/>
    <n v="94.588029909699898"/>
    <n v="1.26680565534E-2"/>
    <n v="551.81833610599904"/>
  </r>
  <r>
    <n v="3719"/>
    <n v="3713"/>
    <x v="11"/>
    <n v="1.48089299961E-2"/>
    <n v="137.11182228000001"/>
    <n v="1.48089299961E-2"/>
    <n v="645.07441001699897"/>
  </r>
  <r>
    <n v="3720"/>
    <n v="3714"/>
    <x v="11"/>
    <n v="2.32755602949E-3"/>
    <n v="40.286457558400002"/>
    <n v="2.32755602949E-3"/>
    <n v="101.38793513"/>
  </r>
  <r>
    <n v="3721"/>
    <n v="3715"/>
    <x v="11"/>
    <n v="3.3360442044500001E-3"/>
    <n v="50.610012507999897"/>
    <n v="3.3360442044500001E-3"/>
    <n v="145.31750428300001"/>
  </r>
  <r>
    <n v="3722"/>
    <n v="3716"/>
    <x v="11"/>
    <n v="1.7994860914199999E-3"/>
    <n v="38.542391981599899"/>
    <n v="1.7994860914199999E-3"/>
    <n v="78.385300588500002"/>
  </r>
  <r>
    <n v="3723"/>
    <n v="3717"/>
    <x v="11"/>
    <n v="2.3167190127200001E-2"/>
    <n v="131.971787519999"/>
    <n v="2.3167190127200001E-2"/>
    <n v="1009.15876539999"/>
  </r>
  <r>
    <n v="3724"/>
    <n v="3718"/>
    <x v="11"/>
    <n v="8.63969276634E-2"/>
    <n v="305.19843337200001"/>
    <n v="8.63969276634E-2"/>
    <n v="3763.4351156100001"/>
  </r>
  <r>
    <n v="3725"/>
    <n v="3719"/>
    <x v="11"/>
    <n v="8.4300844401600003E-2"/>
    <n v="344.516801321"/>
    <n v="8.4300844401600003E-2"/>
    <n v="3672.1300938300001"/>
  </r>
  <r>
    <n v="3726"/>
    <n v="3720"/>
    <x v="11"/>
    <n v="3.5240217397400002E-3"/>
    <n v="51.831045825499899"/>
    <n v="3.5240217397400002E-3"/>
    <n v="153.505772957"/>
  </r>
  <r>
    <n v="3727"/>
    <n v="3721"/>
    <x v="11"/>
    <n v="8.66445524547E-2"/>
    <n v="452.87606536200002"/>
    <n v="8.66445524547E-2"/>
    <n v="3774.2216075900001"/>
  </r>
  <r>
    <n v="3728"/>
    <n v="3722"/>
    <x v="11"/>
    <n v="1.76672462351E-3"/>
    <n v="45.766353291000001"/>
    <n v="1.76672462351E-3"/>
    <n v="76.9582168819"/>
  </r>
  <r>
    <n v="3729"/>
    <n v="3723"/>
    <x v="11"/>
    <n v="1.9429618165E-3"/>
    <n v="39.6142020391"/>
    <n v="1.9429618165E-3"/>
    <n v="84.635078125299898"/>
  </r>
  <r>
    <n v="3730"/>
    <n v="3724"/>
    <x v="11"/>
    <n v="3.8042899622099998E-3"/>
    <n v="52.089161049200001"/>
    <n v="3.8042899622099998E-3"/>
    <n v="165.71420782800001"/>
  </r>
  <r>
    <n v="3731"/>
    <n v="3725"/>
    <x v="11"/>
    <n v="0.116634723441"/>
    <n v="373.14641563700002"/>
    <n v="0.116634723441"/>
    <n v="5080.5882310300003"/>
  </r>
  <r>
    <n v="3732"/>
    <n v="3726"/>
    <x v="11"/>
    <n v="1.00235759917E-2"/>
    <n v="88.035253850999894"/>
    <n v="1.00235759917E-2"/>
    <n v="436.62522350500001"/>
  </r>
  <r>
    <n v="3733"/>
    <n v="3727"/>
    <x v="11"/>
    <n v="1.1329768251200001E-2"/>
    <n v="89.931084237600004"/>
    <n v="1.1329768251200001E-2"/>
    <n v="493.52273090699902"/>
  </r>
  <r>
    <n v="3734"/>
    <n v="3728"/>
    <x v="11"/>
    <n v="0.13156214419199999"/>
    <n v="394.65569655299902"/>
    <n v="0.13156214419199999"/>
    <n v="5730.8240780899896"/>
  </r>
  <r>
    <n v="3735"/>
    <n v="3729"/>
    <x v="11"/>
    <n v="1.7106059369999999E-2"/>
    <n v="131.86636241900001"/>
    <n v="1.7106059369999999E-2"/>
    <n v="745.13696561699896"/>
  </r>
  <r>
    <n v="3736"/>
    <n v="3730"/>
    <x v="11"/>
    <n v="0.10795677713600001"/>
    <n v="392.76105944699901"/>
    <n v="0.10795677713600001"/>
    <n v="4702.5784017300002"/>
  </r>
  <r>
    <n v="3737"/>
    <n v="3731"/>
    <x v="11"/>
    <n v="1.35559036704E-3"/>
    <n v="42.5070666871"/>
    <n v="1.35559036704E-3"/>
    <n v="59.049280319600001"/>
  </r>
  <r>
    <n v="3738"/>
    <n v="3732"/>
    <x v="11"/>
    <n v="6.61999875929E-3"/>
    <n v="67.943843685100006"/>
    <n v="6.61999875929E-3"/>
    <n v="288.365992538"/>
  </r>
  <r>
    <n v="3739"/>
    <n v="3733"/>
    <x v="11"/>
    <n v="2.0355828554500001E-2"/>
    <n v="125.450180595999"/>
    <n v="2.0355828554500001E-2"/>
    <n v="886.69634499400001"/>
  </r>
  <r>
    <n v="3740"/>
    <n v="3734"/>
    <x v="11"/>
    <n v="0.15012951370800001"/>
    <n v="480.40948263699897"/>
    <n v="0.15012951370800001"/>
    <n v="6539.6154583500002"/>
  </r>
  <r>
    <n v="3741"/>
    <n v="3735"/>
    <x v="11"/>
    <n v="2.1079242945400002E-3"/>
    <n v="47.410445918199898"/>
    <n v="2.1079242945400002E-3"/>
    <n v="91.820814993400006"/>
  </r>
  <r>
    <n v="3742"/>
    <n v="3736"/>
    <x v="11"/>
    <n v="6.7024203119600001E-2"/>
    <n v="338.41241213400002"/>
    <n v="6.7024203119600001E-2"/>
    <n v="2919.5626097600002"/>
  </r>
  <r>
    <n v="3743"/>
    <n v="3737"/>
    <x v="11"/>
    <n v="2.4804926013399999E-3"/>
    <n v="66.5503960648999"/>
    <n v="2.4804926013399999E-3"/>
    <n v="108.049825519999"/>
  </r>
  <r>
    <n v="3744"/>
    <n v="3738"/>
    <x v="11"/>
    <n v="9.1230348005299999E-2"/>
    <n v="430.32544068999903"/>
    <n v="9.1230348005299999E-2"/>
    <n v="3973.9780629000002"/>
  </r>
  <r>
    <n v="3745"/>
    <n v="3739"/>
    <x v="11"/>
    <n v="3.3216129698500001E-3"/>
    <n v="72.478409882999898"/>
    <n v="3.3216129698500001E-3"/>
    <n v="144.68888242700001"/>
  </r>
  <r>
    <n v="3746"/>
    <n v="3740"/>
    <x v="11"/>
    <n v="3.0099772348300001E-3"/>
    <n v="54.457171676100003"/>
    <n v="3.0099772348300001E-3"/>
    <n v="131.11408395500001"/>
  </r>
  <r>
    <n v="3747"/>
    <n v="3741"/>
    <x v="11"/>
    <n v="1.3477319193300001E-2"/>
    <n v="97.769345936299899"/>
    <n v="1.3477319193300001E-2"/>
    <n v="587.06967583699895"/>
  </r>
  <r>
    <n v="3748"/>
    <n v="3742"/>
    <x v="11"/>
    <n v="0.64019359180900004"/>
    <n v="817.43089387800001"/>
    <n v="0.64019359180900004"/>
    <n v="27886.721311299902"/>
  </r>
  <r>
    <n v="3749"/>
    <n v="3743"/>
    <x v="11"/>
    <n v="1.18456516321E-2"/>
    <n v="119.625962497"/>
    <n v="1.18456516321E-2"/>
    <n v="515.99452159600003"/>
  </r>
  <r>
    <n v="3750"/>
    <n v="3744"/>
    <x v="11"/>
    <n v="9.6325266457600006E-2"/>
    <n v="360.84312269600002"/>
    <n v="9.6325266457600006E-2"/>
    <n v="4195.9118233199897"/>
  </r>
  <r>
    <n v="3751"/>
    <n v="3745"/>
    <x v="11"/>
    <n v="7.1041032012700003E-3"/>
    <n v="72.138417055399898"/>
    <n v="7.1041032012700003E-3"/>
    <n v="309.45349773200002"/>
  </r>
  <r>
    <n v="3752"/>
    <n v="3746"/>
    <x v="11"/>
    <n v="4.4525953276900003E-3"/>
    <n v="55.728891166700002"/>
    <n v="4.4525953276900003E-3"/>
    <n v="193.954276673999"/>
  </r>
  <r>
    <n v="3753"/>
    <n v="3747"/>
    <x v="11"/>
    <n v="7.9197451190000004E-2"/>
    <n v="356.35764228400001"/>
    <n v="7.9197451190000004E-2"/>
    <n v="3449.8271743099899"/>
  </r>
  <r>
    <n v="3754"/>
    <n v="3748"/>
    <x v="11"/>
    <n v="1.7772063402999999E-3"/>
    <n v="42.357638064200003"/>
    <n v="1.7772063402999999E-3"/>
    <n v="77.414798607600005"/>
  </r>
  <r>
    <n v="3755"/>
    <n v="3749"/>
    <x v="11"/>
    <n v="2.5596943592499999E-3"/>
    <n v="53.649759537900003"/>
    <n v="2.5596943592499999E-3"/>
    <n v="111.499840319"/>
  </r>
  <r>
    <n v="3756"/>
    <n v="3750"/>
    <x v="11"/>
    <n v="0.118372500895"/>
    <n v="380.23461448900002"/>
    <n v="0.118372500895"/>
    <n v="5156.2855134900001"/>
  </r>
  <r>
    <n v="3757"/>
    <n v="3751"/>
    <x v="11"/>
    <n v="1.2219093248900001E-3"/>
    <n v="36.954888575299897"/>
    <n v="1.2219093248900001E-3"/>
    <n v="53.226157243700001"/>
  </r>
  <r>
    <n v="3758"/>
    <n v="3752"/>
    <x v="11"/>
    <n v="0.17196929989599999"/>
    <n v="756.76522395100005"/>
    <n v="0.17196929989599999"/>
    <n v="7490.9527394099896"/>
  </r>
  <r>
    <n v="3759"/>
    <n v="3753"/>
    <x v="11"/>
    <n v="4.1125069730900002E-3"/>
    <n v="84.133555526400002"/>
    <n v="4.1125069730900002E-3"/>
    <n v="179.140087171999"/>
  </r>
  <r>
    <n v="3760"/>
    <n v="3754"/>
    <x v="11"/>
    <n v="5.0639116616400001E-4"/>
    <n v="20.726925330699899"/>
    <n v="5.0639116616400001E-4"/>
    <n v="22.0583109318999"/>
  </r>
  <r>
    <n v="3761"/>
    <n v="3755"/>
    <x v="11"/>
    <n v="0.103655159437"/>
    <n v="426.92474838800001"/>
    <n v="0.103655159437"/>
    <n v="4515.2006840800004"/>
  </r>
  <r>
    <n v="3762"/>
    <n v="3756"/>
    <x v="11"/>
    <n v="3.1902567169500001E-3"/>
    <n v="60.414847150999897"/>
    <n v="3.1902567169500001E-3"/>
    <n v="138.96702667700001"/>
  </r>
  <r>
    <n v="3763"/>
    <n v="3758"/>
    <x v="11"/>
    <n v="2.06546860171E-2"/>
    <n v="362.36031638499901"/>
    <n v="2.06546860171E-2"/>
    <n v="899.71452380999904"/>
  </r>
  <r>
    <n v="3764"/>
    <n v="3759"/>
    <x v="11"/>
    <n v="1.2602571431300001E-2"/>
    <n v="173.999719085999"/>
    <n v="1.2602571431300001E-2"/>
    <n v="548.96581572599905"/>
  </r>
  <r>
    <n v="3765"/>
    <n v="3760"/>
    <x v="11"/>
    <n v="6.4092845371699998E-3"/>
    <n v="97.573150096199896"/>
    <n v="6.4092845371699998E-3"/>
    <n v="279.18731776999903"/>
  </r>
  <r>
    <n v="3766"/>
    <n v="3761"/>
    <x v="11"/>
    <n v="1.9391857936200001E-2"/>
    <n v="259.54479547900002"/>
    <n v="1.9391857936200001E-2"/>
    <n v="844.70595355199896"/>
  </r>
  <r>
    <n v="3767"/>
    <n v="3762"/>
    <x v="11"/>
    <n v="1.41721965477E-2"/>
    <n v="192.386770057999"/>
    <n v="1.41721965477E-2"/>
    <n v="617.33841178800003"/>
  </r>
  <r>
    <n v="3768"/>
    <n v="3763"/>
    <x v="11"/>
    <n v="1.39943072389E-2"/>
    <n v="190.269049494"/>
    <n v="1.39943072389E-2"/>
    <n v="609.58958499499897"/>
  </r>
  <r>
    <n v="3769"/>
    <n v="3764"/>
    <x v="11"/>
    <n v="2.5535146398199999E-2"/>
    <n v="348.75521504400001"/>
    <n v="2.5535146398199999E-2"/>
    <n v="1112.30652751"/>
  </r>
  <r>
    <n v="3770"/>
    <n v="3765"/>
    <x v="11"/>
    <n v="1.0019302110299999E-3"/>
    <n v="27.630780827300001"/>
    <n v="1.0019302110299999E-3"/>
    <n v="43.643905369999899"/>
  </r>
  <r>
    <n v="3771"/>
    <n v="3766"/>
    <x v="11"/>
    <n v="1.6166047492900001E-2"/>
    <n v="224.39738237500001"/>
    <n v="1.6166047492900001E-2"/>
    <n v="704.19021243600002"/>
  </r>
  <r>
    <n v="3772"/>
    <n v="3757"/>
    <x v="11"/>
    <n v="13.4262371045"/>
    <n v="24092.3733934999"/>
    <n v="13.4262371045"/>
    <n v="584844.54889199894"/>
  </r>
  <r>
    <n v="3773"/>
    <n v="3768"/>
    <x v="11"/>
    <n v="2.6579580124499999E-2"/>
    <n v="352.92550575600001"/>
    <n v="2.6579580124499999E-2"/>
    <n v="1157.80187877"/>
  </r>
  <r>
    <n v="3774"/>
    <n v="3769"/>
    <x v="11"/>
    <n v="8.1418232174800004E-3"/>
    <n v="117.688889231"/>
    <n v="8.1418232174800004E-3"/>
    <n v="354.65640096399898"/>
  </r>
  <r>
    <n v="3775"/>
    <n v="3770"/>
    <x v="11"/>
    <n v="6.08186150013E-3"/>
    <n v="94.125085376100003"/>
    <n v="6.08186150013E-3"/>
    <n v="264.92482722199901"/>
  </r>
  <r>
    <n v="3776"/>
    <n v="3771"/>
    <x v="11"/>
    <n v="1.23673873235E-2"/>
    <n v="169.233561078999"/>
    <n v="1.23673873235E-2"/>
    <n v="538.72123682999904"/>
  </r>
  <r>
    <n v="3777"/>
    <n v="3772"/>
    <x v="11"/>
    <n v="3.3206343699000003E-2"/>
    <n v="430.36642239399902"/>
    <n v="3.3206343699000003E-2"/>
    <n v="1446.4625453599899"/>
  </r>
  <r>
    <n v="3778"/>
    <n v="3773"/>
    <x v="11"/>
    <n v="1.49594419683E-2"/>
    <n v="202.077627164999"/>
    <n v="1.49594419683E-2"/>
    <n v="651.630685825"/>
  </r>
  <r>
    <n v="3779"/>
    <n v="3774"/>
    <x v="11"/>
    <n v="1.3990038581600001E-2"/>
    <n v="187.387980644999"/>
    <n v="1.3990038581600001E-2"/>
    <n v="609.40364300800002"/>
  </r>
  <r>
    <n v="3780"/>
    <n v="3775"/>
    <x v="11"/>
    <n v="1.29204424788E-2"/>
    <n v="173.32619763400001"/>
    <n v="1.29204424788E-2"/>
    <n v="562.81222333000005"/>
  </r>
  <r>
    <n v="3781"/>
    <n v="3776"/>
    <x v="11"/>
    <n v="2.1964299087899999E-2"/>
    <n v="287.27600148699901"/>
    <n v="2.1964299087899999E-2"/>
    <n v="956.76104081100004"/>
  </r>
  <r>
    <n v="3782"/>
    <n v="3777"/>
    <x v="11"/>
    <n v="4.8237514713299996E-3"/>
    <n v="75.122611692000007"/>
    <n v="4.8237514713299996E-3"/>
    <n v="210.12177331300001"/>
  </r>
  <r>
    <n v="3783"/>
    <n v="3778"/>
    <x v="11"/>
    <n v="1.3290558986500001E-2"/>
    <n v="179.955441758999"/>
    <n v="1.3290558986500001E-2"/>
    <n v="578.93443390300001"/>
  </r>
  <r>
    <n v="3784"/>
    <n v="3779"/>
    <x v="11"/>
    <n v="1.2349979633499999E-2"/>
    <n v="174.02272787499899"/>
    <n v="1.2349979633499999E-2"/>
    <n v="537.96296166199897"/>
  </r>
  <r>
    <n v="3785"/>
    <n v="3780"/>
    <x v="11"/>
    <n v="1.9653753794100001E-2"/>
    <n v="259.99505643200001"/>
    <n v="1.9653753794100001E-2"/>
    <n v="856.11409122500004"/>
  </r>
  <r>
    <n v="3786"/>
    <n v="3781"/>
    <x v="11"/>
    <n v="8.6033989183899994E-3"/>
    <n v="121.701367344"/>
    <n v="8.6033989183899994E-3"/>
    <n v="374.76255764400003"/>
  </r>
  <r>
    <n v="3787"/>
    <n v="3782"/>
    <x v="11"/>
    <n v="3.2273309269600001"/>
    <n v="4555.6946806699898"/>
    <n v="3.2273309269600001"/>
    <n v="140581.972848"/>
  </r>
  <r>
    <n v="3788"/>
    <n v="3783"/>
    <x v="11"/>
    <n v="0.94365073251200005"/>
    <n v="1848.14760215"/>
    <n v="0.94365073251200005"/>
    <n v="41105.2614856"/>
  </r>
  <r>
    <n v="3789"/>
    <n v="3784"/>
    <x v="11"/>
    <n v="0.29912154810500002"/>
    <n v="822.43359009799894"/>
    <n v="0.29912154810500002"/>
    <n v="13029.6825162"/>
  </r>
  <r>
    <n v="3790"/>
    <n v="3827"/>
    <x v="11"/>
    <n v="0.73860128254400004"/>
    <n v="1396.22056883"/>
    <n v="0.73860128254400004"/>
    <n v="32173.343175699902"/>
  </r>
  <r>
    <n v="3791"/>
    <n v="3828"/>
    <x v="11"/>
    <n v="1.7830369314700001E-2"/>
    <n v="239.16356995000001"/>
    <n v="1.7830369314700001E-2"/>
    <n v="776.68778064200001"/>
  </r>
  <r>
    <n v="3792"/>
    <n v="3829"/>
    <x v="11"/>
    <n v="2.6281513933699999E-2"/>
    <n v="354.25760662599902"/>
    <n v="2.6281513933699999E-2"/>
    <n v="1144.8181675799899"/>
  </r>
  <r>
    <n v="3793"/>
    <n v="3830"/>
    <x v="11"/>
    <n v="5.9691583886999997E-3"/>
    <n v="80.448098530699895"/>
    <n v="5.9691583886999997E-3"/>
    <n v="260.01549922100003"/>
  </r>
  <r>
    <n v="3794"/>
    <n v="3882"/>
    <x v="11"/>
    <n v="7.8577218536799998E-2"/>
    <n v="281.15952072999897"/>
    <n v="7.8577218536799998E-2"/>
    <n v="3422.8099485600001"/>
  </r>
  <r>
    <n v="3795"/>
    <n v="3884"/>
    <x v="11"/>
    <n v="5.1461085962999998E-3"/>
    <n v="88.791810712900002"/>
    <n v="5.1461085962999998E-3"/>
    <n v="224.16359387"/>
  </r>
  <r>
    <n v="3796"/>
    <n v="3785"/>
    <x v="11"/>
    <n v="1.2113391144400001"/>
    <n v="5906.3301386000003"/>
    <n v="1.2113391144400001"/>
    <n v="52765.720763700003"/>
  </r>
  <r>
    <n v="3797"/>
    <n v="3786"/>
    <x v="11"/>
    <n v="6.52460854274E-3"/>
    <n v="102.335980406"/>
    <n v="6.52460854274E-3"/>
    <n v="284.21081116900001"/>
  </r>
  <r>
    <n v="3798"/>
    <n v="3787"/>
    <x v="11"/>
    <n v="2.0365783082399998E-2"/>
    <n v="278.06283282800001"/>
    <n v="2.0365783082399998E-2"/>
    <n v="887.12996286999896"/>
  </r>
  <r>
    <n v="3799"/>
    <n v="3788"/>
    <x v="11"/>
    <n v="4.2249414152100003E-3"/>
    <n v="68.073601441899896"/>
    <n v="4.2249414152100003E-3"/>
    <n v="184.03771194300001"/>
  </r>
  <r>
    <n v="3800"/>
    <n v="3789"/>
    <x v="11"/>
    <n v="9.1942407301099996E-3"/>
    <n v="134.525055882999"/>
    <n v="9.1942407301099996E-3"/>
    <n v="400.49952444000002"/>
  </r>
  <r>
    <n v="3801"/>
    <n v="3790"/>
    <x v="11"/>
    <n v="2.5377547075E-2"/>
    <n v="340.62311565999897"/>
    <n v="2.5377547075E-2"/>
    <n v="1105.44152944999"/>
  </r>
  <r>
    <n v="3802"/>
    <n v="3791"/>
    <x v="11"/>
    <n v="1.0402143319100001E-2"/>
    <n v="150.457629443"/>
    <n v="1.0402143319100001E-2"/>
    <n v="453.11555053799901"/>
  </r>
  <r>
    <n v="3803"/>
    <n v="3792"/>
    <x v="11"/>
    <n v="9.5353754776300002E-3"/>
    <n v="136.199423846999"/>
    <n v="9.5353754776300002E-3"/>
    <n v="415.35929407700002"/>
  </r>
  <r>
    <n v="3804"/>
    <n v="3793"/>
    <x v="11"/>
    <n v="3.2739128932999999E-3"/>
    <n v="54.1762393976"/>
    <n v="3.2739128932999999E-3"/>
    <n v="142.61107509300001"/>
  </r>
  <r>
    <n v="3805"/>
    <n v="3794"/>
    <x v="11"/>
    <n v="3.0279930229900002E-3"/>
    <n v="53.117190224700003"/>
    <n v="3.0279930229900002E-3"/>
    <n v="131.898848407999"/>
  </r>
  <r>
    <n v="3806"/>
    <n v="3795"/>
    <x v="11"/>
    <n v="3.5978096993500002E-3"/>
    <n v="59.602168104900002"/>
    <n v="3.5978096993500002E-3"/>
    <n v="156.71996369300001"/>
  </r>
  <r>
    <n v="3807"/>
    <n v="3796"/>
    <x v="11"/>
    <n v="7.3725414752300001E-3"/>
    <n v="108.969273883"/>
    <n v="7.3725414752300001E-3"/>
    <n v="321.14662203400002"/>
  </r>
  <r>
    <n v="3808"/>
    <n v="3797"/>
    <x v="11"/>
    <n v="1.43888587277E-2"/>
    <n v="197.030578407999"/>
    <n v="1.43888587277E-2"/>
    <n v="626.77617897799905"/>
  </r>
  <r>
    <n v="3809"/>
    <n v="3798"/>
    <x v="11"/>
    <n v="4.2520054111000001E-3"/>
    <n v="68.379970562899899"/>
    <n v="4.2520054111000001E-3"/>
    <n v="185.216614773999"/>
  </r>
  <r>
    <n v="3810"/>
    <n v="3799"/>
    <x v="11"/>
    <n v="1.0268065320900001E-2"/>
    <n v="145.58612175600001"/>
    <n v="1.0268065320900001E-2"/>
    <n v="447.27513660099902"/>
  </r>
  <r>
    <n v="3811"/>
    <n v="3800"/>
    <x v="11"/>
    <n v="1.17526737547E-2"/>
    <n v="167.369645638999"/>
    <n v="1.17526737547E-2"/>
    <n v="511.94442059900001"/>
  </r>
  <r>
    <n v="3812"/>
    <n v="3801"/>
    <x v="11"/>
    <n v="1.21039179931E-3"/>
    <n v="30.394440495600001"/>
    <n v="1.21039179931E-3"/>
    <n v="52.7244558615999"/>
  </r>
  <r>
    <n v="3813"/>
    <n v="3802"/>
    <x v="11"/>
    <n v="1.7598547479099998E-2"/>
    <n v="243.02736026700001"/>
    <n v="1.7598547479099998E-2"/>
    <n v="766.58966122200002"/>
  </r>
  <r>
    <n v="3814"/>
    <n v="3803"/>
    <x v="11"/>
    <n v="3.6242138368399998E-2"/>
    <n v="462.28552314199902"/>
    <n v="3.6242138368399998E-2"/>
    <n v="1578.7012321499899"/>
  </r>
  <r>
    <n v="3815"/>
    <n v="3804"/>
    <x v="11"/>
    <n v="1.04572230595E-2"/>
    <n v="145.180017531"/>
    <n v="1.04572230595E-2"/>
    <n v="455.51481388199898"/>
  </r>
  <r>
    <n v="3816"/>
    <n v="3805"/>
    <x v="11"/>
    <n v="3.06700867572E-2"/>
    <n v="411.42573685000002"/>
    <n v="3.06700867572E-2"/>
    <n v="1335.9836351500001"/>
  </r>
  <r>
    <n v="3817"/>
    <n v="3831"/>
    <x v="11"/>
    <n v="0.89538392745600004"/>
    <n v="1462.95529086999"/>
    <n v="0.89538392745600004"/>
    <n v="39002.767868900002"/>
  </r>
  <r>
    <n v="3818"/>
    <n v="3883"/>
    <x v="11"/>
    <n v="0.13778734298100001"/>
    <n v="398.78875782599903"/>
    <n v="0.13778734298100001"/>
    <n v="6001.9926516899905"/>
  </r>
  <r>
    <n v="3819"/>
    <n v="3806"/>
    <x v="11"/>
    <n v="3.9198621453700002"/>
    <n v="16041.0773136999"/>
    <n v="3.9198621453700002"/>
    <n v="170748.512063"/>
  </r>
  <r>
    <n v="3820"/>
    <n v="3807"/>
    <x v="11"/>
    <n v="1.5627997408499999E-2"/>
    <n v="223.52534111400001"/>
    <n v="1.5627997408499999E-2"/>
    <n v="680.75284380599896"/>
  </r>
  <r>
    <n v="3821"/>
    <n v="3808"/>
    <x v="11"/>
    <n v="1.02117556538E-2"/>
    <n v="147.671052965999"/>
    <n v="1.02117556538E-2"/>
    <n v="444.82229669899903"/>
  </r>
  <r>
    <n v="3822"/>
    <n v="3809"/>
    <x v="11"/>
    <n v="5.4058546247700004E-3"/>
    <n v="83.812115065399894"/>
    <n v="5.4058546247700004E-3"/>
    <n v="235.478085359"/>
  </r>
  <r>
    <n v="3823"/>
    <n v="3810"/>
    <x v="11"/>
    <n v="1.17312060644E-2"/>
    <n v="165.925646545999"/>
    <n v="1.17312060644E-2"/>
    <n v="511.00929191500001"/>
  </r>
  <r>
    <n v="3824"/>
    <n v="3811"/>
    <x v="11"/>
    <n v="1.04135632069E-2"/>
    <n v="150.04130002100001"/>
    <n v="1.04135632069E-2"/>
    <n v="453.61299868499901"/>
  </r>
  <r>
    <n v="3825"/>
    <n v="3812"/>
    <x v="11"/>
    <n v="7.4696063984600004E-3"/>
    <n v="110.912120025999"/>
    <n v="7.4696063984600004E-3"/>
    <n v="325.37475319899897"/>
  </r>
  <r>
    <n v="3826"/>
    <n v="3813"/>
    <x v="11"/>
    <n v="1.1952626787200001E-2"/>
    <n v="172.635182477"/>
    <n v="1.1952626787200001E-2"/>
    <n v="520.65434029899905"/>
  </r>
  <r>
    <n v="3827"/>
    <n v="3814"/>
    <x v="11"/>
    <n v="1.09208941531E-2"/>
    <n v="158.286412904"/>
    <n v="1.09208941531E-2"/>
    <n v="475.712246596"/>
  </r>
  <r>
    <n v="3828"/>
    <n v="3815"/>
    <x v="11"/>
    <n v="1.36825508212E-2"/>
    <n v="190.595612947999"/>
    <n v="1.36825508212E-2"/>
    <n v="596.00952972000005"/>
  </r>
  <r>
    <n v="3829"/>
    <n v="3816"/>
    <x v="11"/>
    <n v="7.46359235605E-2"/>
    <n v="1000.86377143"/>
    <n v="7.46359235605E-2"/>
    <n v="3251.1278273299899"/>
  </r>
  <r>
    <n v="3830"/>
    <n v="3817"/>
    <x v="11"/>
    <n v="1.1302651689E-2"/>
    <n v="165.315840632999"/>
    <n v="1.1302651689E-2"/>
    <n v="492.34153795600002"/>
  </r>
  <r>
    <n v="3831"/>
    <n v="3818"/>
    <x v="11"/>
    <n v="6.0531953375099999E-2"/>
    <n v="650.69786186299905"/>
    <n v="6.0531953375099999E-2"/>
    <n v="2636.7613418199899"/>
  </r>
  <r>
    <n v="3832"/>
    <n v="3819"/>
    <x v="11"/>
    <n v="4.7176792725600004E-3"/>
    <n v="74.062099309600001"/>
    <n v="4.7176792725600004E-3"/>
    <n v="205.50128701899899"/>
  </r>
  <r>
    <n v="3833"/>
    <n v="3820"/>
    <x v="11"/>
    <n v="1.8422211927099998E-2"/>
    <n v="248.54647878399899"/>
    <n v="1.8422211927099998E-2"/>
    <n v="802.46834196299903"/>
  </r>
  <r>
    <n v="3834"/>
    <n v="3821"/>
    <x v="11"/>
    <n v="4.7630118840199997E-3"/>
    <n v="77.250219290100006"/>
    <n v="4.7630118840199997E-3"/>
    <n v="207.475967838999"/>
  </r>
  <r>
    <n v="3835"/>
    <n v="3822"/>
    <x v="11"/>
    <n v="3.0068025268800001E-2"/>
    <n v="403.27888081499901"/>
    <n v="3.0068025268800001E-2"/>
    <n v="1309.7579414700001"/>
  </r>
  <r>
    <n v="3836"/>
    <n v="3823"/>
    <x v="11"/>
    <n v="3.2400780588599999E-2"/>
    <n v="451.07899575099901"/>
    <n v="3.2400780588599999E-2"/>
    <n v="1411.3723566599899"/>
  </r>
  <r>
    <n v="3837"/>
    <n v="3824"/>
    <x v="11"/>
    <n v="3.3247876005200003E-2"/>
    <n v="460.66337870900003"/>
    <n v="3.3247876005200003E-2"/>
    <n v="1448.2716852200001"/>
  </r>
  <r>
    <n v="3838"/>
    <n v="3825"/>
    <x v="11"/>
    <n v="1.0144054267499999E-2"/>
    <n v="149.008100200999"/>
    <n v="1.0144054267499999E-2"/>
    <n v="441.87323632300001"/>
  </r>
  <r>
    <n v="3839"/>
    <n v="3826"/>
    <x v="11"/>
    <n v="3.06825782991E-2"/>
    <n v="414.20936628999902"/>
    <n v="3.06825782991E-2"/>
    <n v="1336.5277643100001"/>
  </r>
  <r>
    <n v="3840"/>
    <n v="3832"/>
    <x v="11"/>
    <n v="1.5856395544399999"/>
    <n v="4463.7576705900001"/>
    <n v="1.5856395544399999"/>
    <n v="69070.182710499896"/>
  </r>
  <r>
    <n v="3841"/>
    <n v="3833"/>
    <x v="11"/>
    <n v="2.8202006170800001E-2"/>
    <n v="371.64877692099901"/>
    <n v="2.8202006170800001E-2"/>
    <n v="1228.47447551"/>
  </r>
  <r>
    <n v="3842"/>
    <n v="3834"/>
    <x v="11"/>
    <n v="3.2499637765999997E-2"/>
    <n v="436.45185753300001"/>
    <n v="3.2499637765999997E-2"/>
    <n v="1415.67855916999"/>
  </r>
  <r>
    <n v="3843"/>
    <n v="3835"/>
    <x v="11"/>
    <n v="9.7782234316299999E-3"/>
    <n v="137.673344665999"/>
    <n v="9.7782234316299999E-3"/>
    <n v="425.93770899100002"/>
  </r>
  <r>
    <n v="3844"/>
    <n v="3836"/>
    <x v="11"/>
    <n v="1.43679237689E-2"/>
    <n v="201.747934724"/>
    <n v="1.43679237689E-2"/>
    <n v="625.86425579299896"/>
  </r>
  <r>
    <n v="3845"/>
    <n v="3837"/>
    <x v="11"/>
    <n v="16.471120821900001"/>
    <n v="8502.0018112500002"/>
    <n v="16.471120821900001"/>
    <n v="717479.15307200002"/>
  </r>
  <r>
    <n v="3846"/>
    <n v="3838"/>
    <x v="11"/>
    <n v="7.8117472691699996E-3"/>
    <n v="115.446749608999"/>
    <n v="7.8117472691699996E-3"/>
    <n v="340.27834996600001"/>
  </r>
  <r>
    <n v="3847"/>
    <n v="3839"/>
    <x v="11"/>
    <n v="1.26719085483E-2"/>
    <n v="172.351362295"/>
    <n v="1.26719085483E-2"/>
    <n v="551.98612838300005"/>
  </r>
  <r>
    <n v="3848"/>
    <n v="3840"/>
    <x v="11"/>
    <n v="2.5785610017200001E-3"/>
    <n v="47.9324402085999"/>
    <n v="2.5785610017200001E-3"/>
    <n v="112.321667835"/>
  </r>
  <r>
    <n v="3849"/>
    <n v="3841"/>
    <x v="11"/>
    <n v="0.45188914233900002"/>
    <n v="3240.2901124199898"/>
    <n v="0.45188914233900002"/>
    <n v="19684.212303"/>
  </r>
  <r>
    <n v="3850"/>
    <n v="3842"/>
    <x v="11"/>
    <n v="1.06102007466"/>
    <n v="875.42021023799896"/>
    <n v="1.06102007466"/>
    <n v="46217.849578599897"/>
  </r>
  <r>
    <n v="3851"/>
    <n v="3843"/>
    <x v="11"/>
    <n v="4.2506051124900003E-2"/>
    <n v="727.89477924699895"/>
    <n v="4.2506051124900003E-2"/>
    <n v="1851.5561806400001"/>
  </r>
  <r>
    <n v="3852"/>
    <n v="3878"/>
    <x v="11"/>
    <n v="1.9442748184099998E-2"/>
    <n v="264.449396471"/>
    <n v="1.9442748184099998E-2"/>
    <n v="846.92272348999904"/>
  </r>
  <r>
    <n v="3853"/>
    <n v="3844"/>
    <x v="11"/>
    <n v="13.0662728003"/>
    <n v="6186.25299911"/>
    <n v="13.0662728003"/>
    <n v="569164.56651300006"/>
  </r>
  <r>
    <n v="3854"/>
    <n v="3845"/>
    <x v="11"/>
    <n v="5.3302964124900001E-2"/>
    <n v="606.76073996599905"/>
    <n v="5.3302964124900001E-2"/>
    <n v="2321.8678298200002"/>
  </r>
  <r>
    <n v="3855"/>
    <n v="3846"/>
    <x v="11"/>
    <n v="9.2032808224E-3"/>
    <n v="118.745009942999"/>
    <n v="9.2032808224E-3"/>
    <n v="400.89330906399903"/>
  </r>
  <r>
    <n v="3856"/>
    <n v="3847"/>
    <x v="11"/>
    <n v="1.7245122190799999E-2"/>
    <n v="202.69328132499899"/>
    <n v="1.7245122190799999E-2"/>
    <n v="751.19451781299904"/>
  </r>
  <r>
    <n v="3857"/>
    <n v="3848"/>
    <x v="11"/>
    <n v="9.8003539572700006E-3"/>
    <n v="125.469286752"/>
    <n v="9.8003539572700006E-3"/>
    <n v="426.90171088800003"/>
  </r>
  <r>
    <n v="3858"/>
    <n v="3849"/>
    <x v="11"/>
    <n v="5.6012023069900003"/>
    <n v="8918.9865783099904"/>
    <n v="5.6012023069900003"/>
    <n v="243987.39653900001"/>
  </r>
  <r>
    <n v="3859"/>
    <n v="3850"/>
    <x v="11"/>
    <n v="2.7158720552000002"/>
    <n v="1937.1908067500001"/>
    <n v="2.7158720552000002"/>
    <n v="118302.913511999"/>
  </r>
  <r>
    <n v="3860"/>
    <n v="3851"/>
    <x v="11"/>
    <n v="0.537115750753"/>
    <n v="2584.9941935000002"/>
    <n v="0.537115750753"/>
    <n v="23396.668517400001"/>
  </r>
  <r>
    <n v="3861"/>
    <n v="3879"/>
    <x v="11"/>
    <n v="7.1046248361799997E-3"/>
    <n v="101.041381400999"/>
    <n v="7.1046248361799997E-3"/>
    <n v="309.47621998699901"/>
  </r>
  <r>
    <n v="3862"/>
    <n v="3880"/>
    <x v="11"/>
    <n v="1.07857610407E-2"/>
    <n v="155.516958074999"/>
    <n v="1.07857610407E-2"/>
    <n v="469.82587089200001"/>
  </r>
  <r>
    <n v="3863"/>
    <n v="3881"/>
    <x v="11"/>
    <n v="1.7459247402999999E-2"/>
    <n v="187.905281567999"/>
    <n v="1.7459247402999999E-2"/>
    <n v="760.52177479900001"/>
  </r>
  <r>
    <n v="3864"/>
    <n v="5934"/>
    <x v="12"/>
    <n v="1.62088361857"/>
    <n v="1083.01816544999"/>
    <n v="1.62088361857"/>
    <n v="70605.408002199896"/>
  </r>
  <r>
    <n v="3865"/>
    <n v="3852"/>
    <x v="11"/>
    <n v="0.57429424776100002"/>
    <n v="2630.2716409899899"/>
    <n v="0.57429424776100002"/>
    <n v="25016.157368399901"/>
  </r>
  <r>
    <n v="3866"/>
    <n v="3853"/>
    <x v="11"/>
    <n v="2.59470376291E-2"/>
    <n v="343.62590779999903"/>
    <n v="2.59470376291E-2"/>
    <n v="1130.24843798999"/>
  </r>
  <r>
    <n v="3867"/>
    <n v="3854"/>
    <x v="11"/>
    <n v="2.4016760601500001E-2"/>
    <n v="289.85055678899897"/>
    <n v="2.4016760601500001E-2"/>
    <n v="1046.1659073400001"/>
  </r>
  <r>
    <n v="3868"/>
    <n v="3855"/>
    <x v="11"/>
    <n v="2.18890887637E-2"/>
    <n v="260.19260246200002"/>
    <n v="2.18890887637E-2"/>
    <n v="953.48489255399898"/>
  </r>
  <r>
    <n v="3869"/>
    <n v="3856"/>
    <x v="11"/>
    <n v="2.0443901873099999E-2"/>
    <n v="244.378553702999"/>
    <n v="2.0443901873099999E-2"/>
    <n v="890.53280340699905"/>
  </r>
  <r>
    <n v="3870"/>
    <n v="3857"/>
    <x v="11"/>
    <n v="1.34481073635E-2"/>
    <n v="187.79276106699899"/>
    <n v="1.34481073635E-2"/>
    <n v="585.79721363199906"/>
  </r>
  <r>
    <n v="3871"/>
    <n v="3858"/>
    <x v="11"/>
    <n v="1.82666807391E-2"/>
    <n v="246.29330796400001"/>
    <n v="1.82666807391E-2"/>
    <n v="795.69343021199904"/>
  </r>
  <r>
    <n v="3872"/>
    <n v="3859"/>
    <x v="11"/>
    <n v="8.2527660420200002E-3"/>
    <n v="131.76722671900001"/>
    <n v="8.2527660420200002E-3"/>
    <n v="359.48905088700002"/>
  </r>
  <r>
    <n v="3873"/>
    <n v="3860"/>
    <x v="11"/>
    <n v="9.1040228152299996E-3"/>
    <n v="130.14848151300001"/>
    <n v="9.1040228152299996E-3"/>
    <n v="396.56964771499901"/>
  </r>
  <r>
    <n v="3874"/>
    <n v="3861"/>
    <x v="11"/>
    <n v="9.4172445355400003E-4"/>
    <n v="25.841971810699899"/>
    <n v="9.4172445355400003E-4"/>
    <n v="41.021353078700002"/>
  </r>
  <r>
    <n v="3875"/>
    <n v="3862"/>
    <x v="11"/>
    <n v="0.23389146809899999"/>
    <n v="1167.3013619200001"/>
    <n v="0.23389146809899999"/>
    <n v="10188.2715970999"/>
  </r>
  <r>
    <n v="3876"/>
    <n v="3863"/>
    <x v="11"/>
    <n v="5.6738461758900002E-3"/>
    <n v="86.768047304099895"/>
    <n v="5.6738461758900002E-3"/>
    <n v="247.151750741"/>
  </r>
  <r>
    <n v="3877"/>
    <n v="3864"/>
    <x v="11"/>
    <n v="2.3547167332400001E-2"/>
    <n v="321.65689111699902"/>
    <n v="2.3547167332400001E-2"/>
    <n v="1025.71050669999"/>
  </r>
  <r>
    <n v="3878"/>
    <n v="3865"/>
    <x v="11"/>
    <n v="2.1756955857799999E-2"/>
    <n v="380.29012598399902"/>
    <n v="2.1756955857799999E-2"/>
    <n v="947.72920623699895"/>
  </r>
  <r>
    <n v="3879"/>
    <n v="3866"/>
    <x v="11"/>
    <n v="2.05068133443E-2"/>
    <n v="284.26226568399898"/>
    <n v="2.05068133443E-2"/>
    <n v="893.27321606299904"/>
  </r>
  <r>
    <n v="3880"/>
    <n v="3867"/>
    <x v="11"/>
    <n v="1.0494039782500001E-2"/>
    <n v="152.109130553"/>
    <n v="1.0494039782500001E-2"/>
    <n v="457.11854460000001"/>
  </r>
  <r>
    <n v="3881"/>
    <n v="3868"/>
    <x v="11"/>
    <n v="1.1754513093199999E-2"/>
    <n v="165.674789688999"/>
    <n v="1.1754513093199999E-2"/>
    <n v="512.02454225300005"/>
  </r>
  <r>
    <n v="3882"/>
    <n v="3869"/>
    <x v="11"/>
    <n v="2.4807041968100001E-2"/>
    <n v="324.55024635199902"/>
    <n v="2.4807041968100001E-2"/>
    <n v="1080.59042554999"/>
  </r>
  <r>
    <n v="3883"/>
    <n v="3870"/>
    <x v="11"/>
    <n v="6.2168070706799996E-3"/>
    <n v="93.665460740300006"/>
    <n v="6.2168070706799996E-3"/>
    <n v="270.80303277500002"/>
  </r>
  <r>
    <n v="3884"/>
    <n v="3871"/>
    <x v="11"/>
    <n v="2.5795538945399999E-3"/>
    <n v="48.437429088599899"/>
    <n v="2.5795538945399999E-3"/>
    <n v="112.364918076999"/>
  </r>
  <r>
    <n v="3885"/>
    <n v="3872"/>
    <x v="11"/>
    <n v="1.6353125081100001E-2"/>
    <n v="228.065781775999"/>
    <n v="1.6353125081100001E-2"/>
    <n v="712.33927888999904"/>
  </r>
  <r>
    <n v="3886"/>
    <n v="3873"/>
    <x v="11"/>
    <n v="1.6211341851799999E-2"/>
    <n v="218.03872199899899"/>
    <n v="1.6211341851799999E-2"/>
    <n v="706.16322663300002"/>
  </r>
  <r>
    <n v="3887"/>
    <n v="3874"/>
    <x v="11"/>
    <n v="2.0075266916499999E-2"/>
    <n v="273.890100507"/>
    <n v="2.0075266916499999E-2"/>
    <n v="874.47512905300005"/>
  </r>
  <r>
    <n v="3888"/>
    <n v="3875"/>
    <x v="11"/>
    <n v="1.14491528223E-2"/>
    <n v="162.67517513499899"/>
    <n v="1.14491528223E-2"/>
    <n v="498.72310193399898"/>
  </r>
  <r>
    <n v="3889"/>
    <n v="3876"/>
    <x v="11"/>
    <n v="1.0375699100900001E-2"/>
    <n v="146.723447797999"/>
    <n v="1.0375699100900001E-2"/>
    <n v="451.963645208"/>
  </r>
  <r>
    <n v="3890"/>
    <n v="3877"/>
    <x v="11"/>
    <n v="2.1795322703200001E-2"/>
    <n v="289.46209416099902"/>
    <n v="2.1795322703200001E-2"/>
    <n v="949.40045966399896"/>
  </r>
  <r>
    <n v="3891"/>
    <n v="3885"/>
    <x v="11"/>
    <n v="8.0694050438100007E-3"/>
    <n v="76.8358073246999"/>
    <n v="8.0694050438100007E-3"/>
    <n v="351.501877734"/>
  </r>
  <r>
    <n v="3892"/>
    <n v="3886"/>
    <x v="11"/>
    <n v="9.7110911114800004E-3"/>
    <n v="88.130028861400007"/>
    <n v="9.7110911114800004E-3"/>
    <n v="423.01343661700002"/>
  </r>
  <r>
    <n v="3893"/>
    <n v="3887"/>
    <x v="11"/>
    <n v="4.5162744446999997E-2"/>
    <n v="181.97683773200001"/>
    <n v="4.5162744446999997E-2"/>
    <n v="1967.2812793000001"/>
  </r>
  <r>
    <n v="3894"/>
    <n v="3888"/>
    <x v="11"/>
    <n v="5.8713173922700004E-3"/>
    <n v="105.631207142999"/>
    <n v="5.8713173922700004E-3"/>
    <n v="255.75356262400001"/>
  </r>
  <r>
    <n v="3895"/>
    <n v="3889"/>
    <x v="11"/>
    <n v="1.9896100691300001E-3"/>
    <n v="38.717794113899899"/>
    <n v="1.9896100691300001E-3"/>
    <n v="86.667067873899896"/>
  </r>
  <r>
    <n v="3896"/>
    <n v="3890"/>
    <x v="11"/>
    <n v="4.2438989897500001E-3"/>
    <n v="81.447813553000003"/>
    <n v="4.2438989897500001E-3"/>
    <n v="184.86350061600001"/>
  </r>
  <r>
    <n v="3897"/>
    <n v="3891"/>
    <x v="11"/>
    <n v="2.4696184145599999E-3"/>
    <n v="63.582138794599899"/>
    <n v="2.4696184145599999E-3"/>
    <n v="107.576147865999"/>
  </r>
  <r>
    <n v="3898"/>
    <n v="3892"/>
    <x v="11"/>
    <n v="1.4810208684999999E-2"/>
    <n v="174.835724061999"/>
    <n v="1.4810208684999999E-2"/>
    <n v="645.130109801"/>
  </r>
  <r>
    <n v="3899"/>
    <n v="3893"/>
    <x v="11"/>
    <n v="1.8105991422499999E-2"/>
    <n v="180.47423746600001"/>
    <n v="1.8105991422499999E-2"/>
    <n v="788.69383171899904"/>
  </r>
  <r>
    <n v="3900"/>
    <n v="3894"/>
    <x v="11"/>
    <n v="1.73861842678E-2"/>
    <n v="148.85591616900001"/>
    <n v="1.73861842678E-2"/>
    <n v="757.33915712199905"/>
  </r>
  <r>
    <n v="3901"/>
    <n v="3895"/>
    <x v="11"/>
    <n v="1.6907237007700001E-3"/>
    <n v="39.7644829129"/>
    <n v="1.6907237007700001E-3"/>
    <n v="73.647629846800001"/>
  </r>
  <r>
    <n v="3902"/>
    <n v="3896"/>
    <x v="11"/>
    <n v="2.0482814978299999E-2"/>
    <n v="264.13987031499897"/>
    <n v="2.0482814978299999E-2"/>
    <n v="892.22785186900001"/>
  </r>
  <r>
    <n v="3903"/>
    <n v="3897"/>
    <x v="11"/>
    <n v="4.0991889550000002E-3"/>
    <n v="59.806804115200002"/>
    <n v="4.0991889550000002E-3"/>
    <n v="178.55995675400001"/>
  </r>
  <r>
    <n v="3904"/>
    <n v="3898"/>
    <x v="11"/>
    <n v="0.97370900677399996"/>
    <n v="1960.3771618599901"/>
    <n v="0.97370900677399996"/>
    <n v="42414.594676499903"/>
  </r>
  <r>
    <n v="3905"/>
    <n v="3899"/>
    <x v="11"/>
    <n v="4.9089292781599996E-3"/>
    <n v="61.820307062200001"/>
    <n v="4.9089292781599996E-3"/>
    <n v="213.832103955999"/>
  </r>
  <r>
    <n v="3906"/>
    <n v="3900"/>
    <x v="11"/>
    <n v="5.0940078014799998E-3"/>
    <n v="62.4041633159"/>
    <n v="5.0940078014799998E-3"/>
    <n v="221.89409228400001"/>
  </r>
  <r>
    <n v="3907"/>
    <n v="3901"/>
    <x v="11"/>
    <n v="4.8615632335200004E-3"/>
    <n v="61.394456271000003"/>
    <n v="4.8615632335200004E-3"/>
    <n v="211.76884748699899"/>
  </r>
  <r>
    <n v="3908"/>
    <n v="3902"/>
    <x v="11"/>
    <n v="7.2222870349000004E-3"/>
    <n v="73.214865431500002"/>
    <n v="7.2222870349000004E-3"/>
    <n v="314.60156486699901"/>
  </r>
  <r>
    <n v="3909"/>
    <n v="3903"/>
    <x v="11"/>
    <n v="1.89601647244E-3"/>
    <n v="41.373232039199898"/>
    <n v="1.89601647244E-3"/>
    <n v="82.590147140599896"/>
  </r>
  <r>
    <n v="3910"/>
    <n v="3904"/>
    <x v="11"/>
    <n v="6.2021367654800002E-3"/>
    <n v="114.52201730100001"/>
    <n v="6.2021367654800002E-3"/>
    <n v="270.16399660799902"/>
  </r>
  <r>
    <n v="3911"/>
    <n v="3905"/>
    <x v="11"/>
    <n v="3.7888337442099997E-2"/>
    <n v="203.57296081800001"/>
    <n v="3.7888337442099997E-2"/>
    <n v="1650.40937768"/>
  </r>
  <r>
    <n v="3912"/>
    <n v="3906"/>
    <x v="11"/>
    <n v="2.62075281679E-2"/>
    <n v="213.92998194500001"/>
    <n v="2.62075281679E-2"/>
    <n v="1141.59536015"/>
  </r>
  <r>
    <n v="3913"/>
    <n v="3907"/>
    <x v="11"/>
    <n v="2.54728385563E-2"/>
    <n v="199.97944337300001"/>
    <n v="2.54728385563E-2"/>
    <n v="1109.5924092600001"/>
  </r>
  <r>
    <n v="3914"/>
    <n v="3908"/>
    <x v="11"/>
    <n v="5.1261516279800003E-3"/>
    <n v="80.363930434099899"/>
    <n v="5.1261516279800003E-3"/>
    <n v="223.29427170400001"/>
  </r>
  <r>
    <n v="3915"/>
    <n v="3909"/>
    <x v="11"/>
    <n v="4.1664187161399996E-3"/>
    <n v="60.234523136"/>
    <n v="4.1664187161399996E-3"/>
    <n v="181.48847332099899"/>
  </r>
  <r>
    <n v="3916"/>
    <n v="3910"/>
    <x v="11"/>
    <n v="3.6711210993499999E-3"/>
    <n v="56.128428004"/>
    <n v="3.6711210993499999E-3"/>
    <n v="159.913395449999"/>
  </r>
  <r>
    <n v="3917"/>
    <n v="3911"/>
    <x v="11"/>
    <n v="6.0817965848999997E-2"/>
    <n v="426.14233178699902"/>
    <n v="6.0817965848999997E-2"/>
    <n v="2649.21999581"/>
  </r>
  <r>
    <n v="3918"/>
    <n v="3912"/>
    <x v="11"/>
    <n v="3.0684421153600001E-2"/>
    <n v="196.863096694999"/>
    <n v="3.0684421153600001E-2"/>
    <n v="1336.6080391299899"/>
  </r>
  <r>
    <n v="3919"/>
    <n v="3913"/>
    <x v="11"/>
    <n v="1.4635104018700001E-3"/>
    <n v="38.233633576499898"/>
    <n v="1.4635104018700001E-3"/>
    <n v="63.750258221499898"/>
  </r>
  <r>
    <n v="3920"/>
    <n v="3914"/>
    <x v="11"/>
    <n v="1.43250379079E-3"/>
    <n v="38.225796565899898"/>
    <n v="1.43250379079E-3"/>
    <n v="62.3996154644"/>
  </r>
  <r>
    <n v="3921"/>
    <n v="3915"/>
    <x v="11"/>
    <n v="2.7727646429899999E-2"/>
    <n v="200.901295873999"/>
    <n v="2.7727646429899999E-2"/>
    <n v="1207.8114467099899"/>
  </r>
  <r>
    <n v="3922"/>
    <n v="3916"/>
    <x v="11"/>
    <n v="9.10198248757E-4"/>
    <n v="26.999852250899899"/>
    <n v="9.10198248757E-4"/>
    <n v="39.648077083899899"/>
  </r>
  <r>
    <n v="3923"/>
    <n v="3917"/>
    <x v="11"/>
    <n v="8.4625127576399995E-3"/>
    <n v="92.471819708599895"/>
    <n v="8.4625127576399995E-3"/>
    <n v="368.62558145399902"/>
  </r>
  <r>
    <n v="3924"/>
    <n v="3918"/>
    <x v="11"/>
    <n v="2.278838046E-2"/>
    <n v="195.88935534000001"/>
    <n v="2.278838046E-2"/>
    <n v="992.65788208000004"/>
  </r>
  <r>
    <n v="3925"/>
    <n v="3919"/>
    <x v="11"/>
    <n v="2.1853676210299999E-2"/>
    <n v="191.58334437400001"/>
    <n v="2.1853676210299999E-2"/>
    <n v="951.94232794300001"/>
  </r>
  <r>
    <n v="3926"/>
    <n v="3920"/>
    <x v="11"/>
    <n v="2.9149010410299998E-2"/>
    <n v="241.494090276999"/>
    <n v="2.9149010410299998E-2"/>
    <n v="1269.72581465999"/>
  </r>
  <r>
    <n v="3927"/>
    <n v="3921"/>
    <x v="11"/>
    <n v="1.73090788756E-3"/>
    <n v="52.020030761199898"/>
    <n v="1.73090788756E-3"/>
    <n v="75.398046082099896"/>
  </r>
  <r>
    <n v="3928"/>
    <n v="3922"/>
    <x v="11"/>
    <n v="4.51788698809E-3"/>
    <n v="84.406993726300001"/>
    <n v="4.51788698809E-3"/>
    <n v="196.798369968"/>
  </r>
  <r>
    <n v="3929"/>
    <n v="3923"/>
    <x v="11"/>
    <n v="5.1083406295900002E-3"/>
    <n v="64.430445849400002"/>
    <n v="5.1083406295900002E-3"/>
    <n v="222.51842759100001"/>
  </r>
  <r>
    <n v="3930"/>
    <n v="3924"/>
    <x v="11"/>
    <n v="5.2178886827299997E-3"/>
    <n v="66.574827727699898"/>
    <n v="5.2178886827299997E-3"/>
    <n v="227.290321779999"/>
  </r>
  <r>
    <n v="3931"/>
    <n v="3925"/>
    <x v="11"/>
    <n v="1.2570599865200001E-3"/>
    <n v="41.868444837299897"/>
    <n v="1.2570599865200001E-3"/>
    <n v="54.7573139852"/>
  </r>
  <r>
    <n v="3932"/>
    <n v="3926"/>
    <x v="11"/>
    <n v="1.6887299451800002E-2"/>
    <n v="155.095149370999"/>
    <n v="1.6887299451800002E-2"/>
    <n v="735.60782191199905"/>
  </r>
  <r>
    <n v="3933"/>
    <n v="3927"/>
    <x v="11"/>
    <n v="1.3417550679999999E-2"/>
    <n v="176.15148697199899"/>
    <n v="1.3417550679999999E-2"/>
    <n v="584.46616950999896"/>
  </r>
  <r>
    <n v="3934"/>
    <n v="3928"/>
    <x v="11"/>
    <n v="3.7969411170899997E-2"/>
    <n v="182.82655830900001"/>
    <n v="3.7969411170899997E-2"/>
    <n v="1653.94093485999"/>
  </r>
  <r>
    <n v="3935"/>
    <n v="3929"/>
    <x v="11"/>
    <n v="1.7324151189399999E-2"/>
    <n v="113.904381024"/>
    <n v="1.7324151189399999E-2"/>
    <n v="754.63700743100003"/>
  </r>
  <r>
    <n v="3936"/>
    <n v="3930"/>
    <x v="11"/>
    <n v="1.7027936502300001E-2"/>
    <n v="113.519951898"/>
    <n v="1.7027936502300001E-2"/>
    <n v="741.73394704700002"/>
  </r>
  <r>
    <n v="3937"/>
    <n v="3931"/>
    <x v="11"/>
    <n v="1.3202030766600001E-2"/>
    <n v="124.882062535"/>
    <n v="1.3202030766600001E-2"/>
    <n v="575.07815974899904"/>
  </r>
  <r>
    <n v="3938"/>
    <n v="3932"/>
    <x v="11"/>
    <n v="4.8393256448300004E-3"/>
    <n v="70.723781556199896"/>
    <n v="4.8393256448300004E-3"/>
    <n v="210.80018193000001"/>
  </r>
  <r>
    <n v="3939"/>
    <n v="3933"/>
    <x v="11"/>
    <n v="2.5406980602400001E-3"/>
    <n v="64.247580360100002"/>
    <n v="2.5406980602400001E-3"/>
    <n v="110.672364678999"/>
  </r>
  <r>
    <n v="3940"/>
    <n v="3934"/>
    <x v="11"/>
    <n v="0.185261472668"/>
    <n v="622.61834514099905"/>
    <n v="0.185261472668"/>
    <n v="8069.9574691199896"/>
  </r>
  <r>
    <n v="3941"/>
    <n v="3935"/>
    <x v="11"/>
    <n v="5.4309212279099999E-3"/>
    <n v="66.104525387500004"/>
    <n v="5.4309212279099999E-3"/>
    <n v="236.569982396999"/>
  </r>
  <r>
    <n v="3942"/>
    <n v="3936"/>
    <x v="11"/>
    <n v="0.182844782501"/>
    <n v="658.57186587399895"/>
    <n v="0.182844782501"/>
    <n v="7964.6868671000002"/>
  </r>
  <r>
    <n v="3943"/>
    <n v="3937"/>
    <x v="11"/>
    <n v="6.3027420914799999E-3"/>
    <n v="70.198581413200003"/>
    <n v="6.3027420914799999E-3"/>
    <n v="274.54634729899902"/>
  </r>
  <r>
    <n v="3944"/>
    <n v="3938"/>
    <x v="11"/>
    <n v="1.1194024225100001E-3"/>
    <n v="46.611476642299898"/>
    <n v="1.1194024225100001E-3"/>
    <n v="48.760974450100001"/>
  </r>
  <r>
    <n v="3945"/>
    <n v="3939"/>
    <x v="11"/>
    <n v="5.8521255367900002E-3"/>
    <n v="66.634764881099898"/>
    <n v="5.8521255367900002E-3"/>
    <n v="254.917568727999"/>
  </r>
  <r>
    <n v="3946"/>
    <n v="3940"/>
    <x v="11"/>
    <n v="1.63338631383"/>
    <n v="1826.4615679000001"/>
    <n v="1.63338631383"/>
    <n v="71150.023231099898"/>
  </r>
  <r>
    <n v="3947"/>
    <n v="3941"/>
    <x v="11"/>
    <n v="1.8245444117499999E-2"/>
    <n v="121.71172525"/>
    <n v="1.8245444117499999E-2"/>
    <n v="794.76836676699895"/>
  </r>
  <r>
    <n v="3948"/>
    <n v="3942"/>
    <x v="11"/>
    <n v="2.2121584726900002E-2"/>
    <n v="147.59621531600001"/>
    <n v="2.2121584726900002E-2"/>
    <n v="963.61237634300005"/>
  </r>
  <r>
    <n v="3949"/>
    <n v="3943"/>
    <x v="11"/>
    <n v="2.12959181331E-2"/>
    <n v="135.686541003"/>
    <n v="2.12959181331E-2"/>
    <n v="927.64648308899905"/>
  </r>
  <r>
    <n v="3950"/>
    <n v="3944"/>
    <x v="11"/>
    <n v="2.83652653777E-2"/>
    <n v="176.321461456999"/>
    <n v="2.83652653777E-2"/>
    <n v="1235.58601737"/>
  </r>
  <r>
    <n v="3951"/>
    <n v="3945"/>
    <x v="11"/>
    <n v="9.3900821045100002E-4"/>
    <n v="25.593252168300001"/>
    <n v="9.3900821045100002E-4"/>
    <n v="40.903034065299899"/>
  </r>
  <r>
    <n v="3952"/>
    <n v="3946"/>
    <x v="11"/>
    <n v="9.5341702610499998E-2"/>
    <n v="305.23935383000003"/>
    <n v="9.5341702610499998E-2"/>
    <n v="4153.0679530999896"/>
  </r>
  <r>
    <n v="3953"/>
    <n v="3947"/>
    <x v="11"/>
    <n v="1.9171917382000001E-2"/>
    <n v="121.866394124999"/>
    <n v="1.9171917382000001E-2"/>
    <n v="835.12538046500003"/>
  </r>
  <r>
    <n v="3954"/>
    <n v="3948"/>
    <x v="11"/>
    <n v="4.4249358990599997E-3"/>
    <n v="56.4902760274"/>
    <n v="4.4249358990599997E-3"/>
    <n v="192.74943669000001"/>
  </r>
  <r>
    <n v="3955"/>
    <n v="3949"/>
    <x v="11"/>
    <n v="1.9818169075499999E-2"/>
    <n v="129.99730070300001"/>
    <n v="1.9818169075499999E-2"/>
    <n v="863.27599199300005"/>
  </r>
  <r>
    <n v="3956"/>
    <n v="3950"/>
    <x v="11"/>
    <n v="4.7851315630899997E-3"/>
    <n v="57.870348263499899"/>
    <n v="4.7851315630899997E-3"/>
    <n v="208.439497039999"/>
  </r>
  <r>
    <n v="3957"/>
    <n v="3951"/>
    <x v="11"/>
    <n v="4.8566118773400002E-2"/>
    <n v="190.59540494800001"/>
    <n v="4.8566118773400002E-2"/>
    <n v="2115.5316715700001"/>
  </r>
  <r>
    <n v="3958"/>
    <n v="3952"/>
    <x v="11"/>
    <n v="4.9525427170099999E-3"/>
    <n v="72.526326658100004"/>
    <n v="4.9525427170099999E-3"/>
    <n v="215.731897699"/>
  </r>
  <r>
    <n v="3959"/>
    <n v="3953"/>
    <x v="11"/>
    <n v="0.28375827156700001"/>
    <n v="550.75575427000001"/>
    <n v="0.28375827156700001"/>
    <n v="12360.4608669999"/>
  </r>
  <r>
    <n v="3960"/>
    <n v="3954"/>
    <x v="11"/>
    <n v="0.23615007453"/>
    <n v="968.04078992899895"/>
    <n v="0.23615007453"/>
    <n v="10286.656100099901"/>
  </r>
  <r>
    <n v="3961"/>
    <n v="3955"/>
    <x v="11"/>
    <n v="1.0492660981799999"/>
    <n v="1153.66330033999"/>
    <n v="1.0492660981799999"/>
    <n v="45705.848413300002"/>
  </r>
  <r>
    <n v="3962"/>
    <n v="3956"/>
    <x v="11"/>
    <n v="1.36468200084E-2"/>
    <n v="133.620163509999"/>
    <n v="1.36468200084E-2"/>
    <n v="594.45310157100005"/>
  </r>
  <r>
    <n v="3963"/>
    <n v="3957"/>
    <x v="11"/>
    <n v="5.40174415034E-3"/>
    <n v="62.206569726300003"/>
    <n v="5.40174415034E-3"/>
    <n v="235.299033914999"/>
  </r>
  <r>
    <n v="3964"/>
    <n v="3958"/>
    <x v="11"/>
    <n v="1.3209526244200001E-3"/>
    <n v="38.276660280199899"/>
    <n v="1.3209526244200001E-3"/>
    <n v="57.5404661375999"/>
  </r>
  <r>
    <n v="3965"/>
    <n v="3959"/>
    <x v="11"/>
    <n v="0.28140356805200001"/>
    <n v="595.50314822799896"/>
    <n v="0.28140356805200001"/>
    <n v="12257.890392499899"/>
  </r>
  <r>
    <n v="3966"/>
    <n v="3960"/>
    <x v="11"/>
    <n v="4.1774987338699998E-2"/>
    <n v="382.91543554200001"/>
    <n v="4.1774987338699998E-2"/>
    <n v="1819.7111699100001"/>
  </r>
  <r>
    <n v="3967"/>
    <n v="3961"/>
    <x v="11"/>
    <n v="1.19055515283E-2"/>
    <n v="114.853840661999"/>
    <n v="1.19055515283E-2"/>
    <n v="518.60374994100005"/>
  </r>
  <r>
    <n v="3968"/>
    <n v="3962"/>
    <x v="11"/>
    <n v="9.6996247849999995E-2"/>
    <n v="472.28305632399901"/>
    <n v="9.6996247849999995E-2"/>
    <n v="4225.1396556199898"/>
  </r>
  <r>
    <n v="3969"/>
    <n v="3963"/>
    <x v="11"/>
    <n v="5.6993156684299997E-3"/>
    <n v="78.229334253299896"/>
    <n v="5.6993156684299997E-3"/>
    <n v="248.261197457999"/>
  </r>
  <r>
    <n v="3970"/>
    <n v="3964"/>
    <x v="11"/>
    <n v="1.69467498324E-3"/>
    <n v="37.194350501599899"/>
    <n v="1.69467498324E-3"/>
    <n v="73.819747046000003"/>
  </r>
  <r>
    <n v="3971"/>
    <n v="3965"/>
    <x v="11"/>
    <n v="1.8377272189299999E-2"/>
    <n v="178.99302896"/>
    <n v="1.8377272189299999E-2"/>
    <n v="800.51077445400006"/>
  </r>
  <r>
    <n v="3972"/>
    <n v="3966"/>
    <x v="11"/>
    <n v="1.81252982615E-2"/>
    <n v="178.31221764"/>
    <n v="1.81252982615E-2"/>
    <n v="789.53483431100005"/>
  </r>
  <r>
    <n v="3973"/>
    <n v="3967"/>
    <x v="11"/>
    <n v="1.20137720854E-2"/>
    <n v="125.167208297"/>
    <n v="1.20137720854E-2"/>
    <n v="523.317818751"/>
  </r>
  <r>
    <n v="3974"/>
    <n v="3968"/>
    <x v="11"/>
    <n v="2.56446941825E-2"/>
    <n v="149.316222283"/>
    <n v="2.56446941825E-2"/>
    <n v="1117.07840996"/>
  </r>
  <r>
    <n v="3975"/>
    <n v="3969"/>
    <x v="11"/>
    <n v="3.74139111735E-2"/>
    <n v="197.498372042"/>
    <n v="3.74139111735E-2"/>
    <n v="1629.74345177999"/>
  </r>
  <r>
    <n v="3976"/>
    <n v="3970"/>
    <x v="11"/>
    <n v="2.3249029514799999E-2"/>
    <n v="169.022620463999"/>
    <n v="2.3249029514799999E-2"/>
    <n v="1012.7236748499899"/>
  </r>
  <r>
    <n v="3977"/>
    <n v="3971"/>
    <x v="11"/>
    <n v="3.42304077686E-3"/>
    <n v="50.786224161500002"/>
    <n v="3.42304077686E-3"/>
    <n v="149.10705973500001"/>
  </r>
  <r>
    <n v="3978"/>
    <n v="3972"/>
    <x v="11"/>
    <n v="2.3682828067599999"/>
    <n v="2412.8537337399898"/>
    <n v="2.3682828067599999"/>
    <n v="103161.98641399899"/>
  </r>
  <r>
    <n v="3979"/>
    <n v="3973"/>
    <x v="11"/>
    <n v="2.76864679562E-3"/>
    <n v="86.464789456099894"/>
    <n v="2.76864679562E-3"/>
    <n v="120.601772156999"/>
  </r>
  <r>
    <n v="3980"/>
    <n v="3974"/>
    <x v="11"/>
    <n v="1.1105324876E-2"/>
    <n v="95.481198523499899"/>
    <n v="1.1105324876E-2"/>
    <n v="483.74601647700001"/>
  </r>
  <r>
    <n v="3981"/>
    <n v="3975"/>
    <x v="11"/>
    <n v="2.6020456210099998E-3"/>
    <n v="47.320139609400002"/>
    <n v="2.6020456210099998E-3"/>
    <n v="113.344653949"/>
  </r>
  <r>
    <n v="3982"/>
    <n v="3976"/>
    <x v="11"/>
    <n v="4.0606502375799998E-2"/>
    <n v="222.45056763900001"/>
    <n v="4.0606502375799998E-2"/>
    <n v="1768.81216788999"/>
  </r>
  <r>
    <n v="3983"/>
    <n v="3977"/>
    <x v="11"/>
    <n v="8.8395047719400002E-2"/>
    <n v="300.02445287699902"/>
    <n v="8.8395047719400002E-2"/>
    <n v="3850.4728768099899"/>
  </r>
  <r>
    <n v="3984"/>
    <n v="3978"/>
    <x v="11"/>
    <n v="6.99819161873E-2"/>
    <n v="265.96258110600002"/>
    <n v="6.99819161873E-2"/>
    <n v="3048.40007521999"/>
  </r>
  <r>
    <n v="3985"/>
    <n v="3979"/>
    <x v="11"/>
    <n v="7.4974669047399994E-2"/>
    <n v="315.59310512500002"/>
    <n v="7.4974669047399994E-2"/>
    <n v="3265.88352033"/>
  </r>
  <r>
    <n v="3986"/>
    <n v="3980"/>
    <x v="11"/>
    <n v="2.8192853422200001E-3"/>
    <n v="47.150685641499898"/>
    <n v="2.8192853422200001E-3"/>
    <n v="122.80757828900001"/>
  </r>
  <r>
    <n v="3987"/>
    <n v="3981"/>
    <x v="11"/>
    <n v="4.0510384433700003E-3"/>
    <n v="53.345742428500003"/>
    <n v="4.0510384433700003E-3"/>
    <n v="176.46252882799899"/>
  </r>
  <r>
    <n v="3988"/>
    <n v="3982"/>
    <x v="11"/>
    <n v="8.4391116838300001E-2"/>
    <n v="350.24550291700001"/>
    <n v="8.4391116838300001E-2"/>
    <n v="3676.0623452300001"/>
  </r>
  <r>
    <n v="3989"/>
    <n v="3983"/>
    <x v="11"/>
    <n v="3.9451124388500004E-3"/>
    <n v="61.122655212600002"/>
    <n v="3.9451124388500004E-3"/>
    <n v="171.848410491999"/>
  </r>
  <r>
    <n v="3990"/>
    <n v="3984"/>
    <x v="11"/>
    <n v="0.122237848013"/>
    <n v="472.96487300500002"/>
    <n v="0.122237848013"/>
    <n v="5324.65935996999"/>
  </r>
  <r>
    <n v="3991"/>
    <n v="3985"/>
    <x v="11"/>
    <n v="1.9394770643E-3"/>
    <n v="52.895456708399898"/>
    <n v="1.9394770643E-3"/>
    <n v="84.483282946299894"/>
  </r>
  <r>
    <n v="3992"/>
    <n v="3986"/>
    <x v="11"/>
    <n v="0.111836621719"/>
    <n v="419.66260317899901"/>
    <n v="0.111836621719"/>
    <n v="4871.5837557100003"/>
  </r>
  <r>
    <n v="3993"/>
    <n v="3987"/>
    <x v="11"/>
    <n v="3.6978244070100001E-3"/>
    <n v="60.5687009631"/>
    <n v="3.6978244070100001E-3"/>
    <n v="161.076586856999"/>
  </r>
  <r>
    <n v="3994"/>
    <n v="3988"/>
    <x v="11"/>
    <n v="9.4818569927099998E-4"/>
    <n v="25.986000370100001"/>
    <n v="9.4818569927099998E-4"/>
    <n v="41.302803830000002"/>
  </r>
  <r>
    <n v="3995"/>
    <n v="3989"/>
    <x v="11"/>
    <n v="0.111333196871"/>
    <n v="398.72649068099901"/>
    <n v="0.111333196871"/>
    <n v="4849.6546572500001"/>
  </r>
  <r>
    <n v="3996"/>
    <n v="3990"/>
    <x v="11"/>
    <n v="1.1444460053599999E-3"/>
    <n v="54.560584433700001"/>
    <n v="1.1444460053599999E-3"/>
    <n v="49.851868511299898"/>
  </r>
  <r>
    <n v="3997"/>
    <n v="3991"/>
    <x v="11"/>
    <n v="1.55902161774E-2"/>
    <n v="105.932113318999"/>
    <n v="1.55902161774E-2"/>
    <n v="679.10710036800003"/>
  </r>
  <r>
    <n v="3998"/>
    <n v="3992"/>
    <x v="11"/>
    <n v="2.1539331719799999E-3"/>
    <n v="39.707633351200002"/>
    <n v="2.1539331719799999E-3"/>
    <n v="93.824953719500002"/>
  </r>
  <r>
    <n v="3999"/>
    <n v="3993"/>
    <x v="11"/>
    <n v="7.9249574348899995E-2"/>
    <n v="275.717534306"/>
    <n v="7.9249574348899995E-2"/>
    <n v="3452.0976499799899"/>
  </r>
  <r>
    <n v="4000"/>
    <n v="3994"/>
    <x v="11"/>
    <n v="1.9712926422099999E-3"/>
    <n v="33.135576968400002"/>
    <n v="1.9712926422099999E-3"/>
    <n v="85.869164021700001"/>
  </r>
  <r>
    <n v="4001"/>
    <n v="3995"/>
    <x v="11"/>
    <n v="8.2411096420600002E-2"/>
    <n v="292.40593830099903"/>
    <n v="8.2411096420600002E-2"/>
    <n v="3589.8130012000001"/>
  </r>
  <r>
    <n v="4002"/>
    <n v="3996"/>
    <x v="11"/>
    <n v="4.9261295308399997E-2"/>
    <n v="235.780821016"/>
    <n v="4.9261295308399997E-2"/>
    <n v="2145.8134401399898"/>
  </r>
  <r>
    <n v="4003"/>
    <n v="3997"/>
    <x v="11"/>
    <n v="6.3315570577700001E-2"/>
    <n v="275.09309463400001"/>
    <n v="6.3315570577700001E-2"/>
    <n v="2758.0152225400002"/>
  </r>
  <r>
    <n v="4004"/>
    <n v="3998"/>
    <x v="11"/>
    <n v="5.8020726413399995E-4"/>
    <n v="24.4792733329"/>
    <n v="5.8020726413399995E-4"/>
    <n v="25.273727296200001"/>
  </r>
  <r>
    <n v="4005"/>
    <n v="3999"/>
    <x v="11"/>
    <n v="0.104395058685"/>
    <n v="290.00103155800002"/>
    <n v="0.104395058685"/>
    <n v="4547.4305665299898"/>
  </r>
  <r>
    <n v="4006"/>
    <n v="4000"/>
    <x v="11"/>
    <n v="7.0005459684999993E-2"/>
    <n v="298.99307307800001"/>
    <n v="7.0005459684999993E-2"/>
    <n v="3049.4256259899898"/>
  </r>
  <r>
    <n v="4007"/>
    <n v="4001"/>
    <x v="11"/>
    <n v="4.8993927677199997E-2"/>
    <n v="226.673912494999"/>
    <n v="4.8993927677199997E-2"/>
    <n v="2134.1669528299899"/>
  </r>
  <r>
    <n v="4008"/>
    <n v="4002"/>
    <x v="11"/>
    <n v="5.9363931121200003E-2"/>
    <n v="239.04317164400001"/>
    <n v="5.9363931121200003E-2"/>
    <n v="2585.8824960100001"/>
  </r>
  <r>
    <n v="4009"/>
    <n v="4003"/>
    <x v="11"/>
    <n v="3.2110885443200001E-3"/>
    <n v="47.575830250899898"/>
    <n v="3.2110885443200001E-3"/>
    <n v="139.87445745400001"/>
  </r>
  <r>
    <n v="4010"/>
    <n v="4036"/>
    <x v="11"/>
    <n v="2.7727517397299999E-2"/>
    <n v="149.152135324"/>
    <n v="2.7727517397299999E-2"/>
    <n v="1207.80582651999"/>
  </r>
  <r>
    <n v="4011"/>
    <n v="4004"/>
    <x v="11"/>
    <n v="8.3143277428100001E-2"/>
    <n v="302.31333125800001"/>
    <n v="8.3143277428100001E-2"/>
    <n v="3621.7066776900001"/>
  </r>
  <r>
    <n v="4012"/>
    <n v="4005"/>
    <x v="11"/>
    <n v="7.63283665163E-4"/>
    <n v="22.652171816900001"/>
    <n v="7.63283665163E-4"/>
    <n v="33.248503433400003"/>
  </r>
  <r>
    <n v="4013"/>
    <n v="4006"/>
    <x v="11"/>
    <n v="1.0905850965099999E-3"/>
    <n v="38.939698235000002"/>
    <n v="1.0905850965099999E-3"/>
    <n v="47.505696705399899"/>
  </r>
  <r>
    <n v="4014"/>
    <n v="4007"/>
    <x v="11"/>
    <n v="9.9007827728200007E-2"/>
    <n v="309.45070637200001"/>
    <n v="9.9007827728200007E-2"/>
    <n v="4312.7637243099898"/>
  </r>
  <r>
    <n v="4015"/>
    <n v="4008"/>
    <x v="11"/>
    <n v="5.3298384267600005E-4"/>
    <n v="20.5516526267999"/>
    <n v="5.3298384267600005E-4"/>
    <n v="23.216683300900002"/>
  </r>
  <r>
    <n v="4016"/>
    <n v="4009"/>
    <x v="11"/>
    <n v="7.8928654010900004E-2"/>
    <n v="293.26659931699902"/>
    <n v="7.8928654010900004E-2"/>
    <n v="3438.1184158199899"/>
  </r>
  <r>
    <n v="4017"/>
    <n v="4010"/>
    <x v="11"/>
    <n v="7.5136211756199995E-4"/>
    <n v="23.616994530700001"/>
    <n v="7.5136211756199995E-4"/>
    <n v="32.729202913000002"/>
  </r>
  <r>
    <n v="4018"/>
    <n v="4011"/>
    <x v="11"/>
    <n v="7.2979561120600001E-2"/>
    <n v="275.03049179700002"/>
    <n v="7.2979561120600001E-2"/>
    <n v="3178.97696636"/>
  </r>
  <r>
    <n v="4019"/>
    <n v="4012"/>
    <x v="11"/>
    <n v="8.2095303943900005E-4"/>
    <n v="35.887830252100002"/>
    <n v="8.2095303943900005E-4"/>
    <n v="35.760571353700001"/>
  </r>
  <r>
    <n v="4020"/>
    <n v="4013"/>
    <x v="11"/>
    <n v="0.112778349294"/>
    <n v="357.01780886300003"/>
    <n v="0.112778349294"/>
    <n v="4912.60524488999"/>
  </r>
  <r>
    <n v="4021"/>
    <n v="4014"/>
    <x v="11"/>
    <n v="0.141868970171"/>
    <n v="361.15123098399903"/>
    <n v="0.141868970171"/>
    <n v="6179.78762146999"/>
  </r>
  <r>
    <n v="4022"/>
    <n v="4015"/>
    <x v="11"/>
    <n v="6.89008945909E-2"/>
    <n v="256.46883715799902"/>
    <n v="6.89008945909E-2"/>
    <n v="3001.3109630499898"/>
  </r>
  <r>
    <n v="4023"/>
    <n v="4016"/>
    <x v="11"/>
    <n v="7.8379778982000006E-2"/>
    <n v="299.27612828399901"/>
    <n v="7.8379778982000006E-2"/>
    <n v="3414.2095154200001"/>
  </r>
  <r>
    <n v="4024"/>
    <n v="4017"/>
    <x v="11"/>
    <n v="4.5027187560899999E-4"/>
    <n v="17.887415384800001"/>
    <n v="4.5027187560899999E-4"/>
    <n v="19.613764482499899"/>
  </r>
  <r>
    <n v="4025"/>
    <n v="4018"/>
    <x v="11"/>
    <n v="6.5761762713800007E-2"/>
    <n v="310.27282268200003"/>
    <n v="6.5761762713800007E-2"/>
    <n v="2864.5709255299898"/>
  </r>
  <r>
    <n v="4026"/>
    <n v="4019"/>
    <x v="11"/>
    <n v="5.3137071203799999E-2"/>
    <n v="214.501427887999"/>
    <n v="5.3137071203799999E-2"/>
    <n v="2314.6415632200001"/>
  </r>
  <r>
    <n v="4027"/>
    <n v="4020"/>
    <x v="11"/>
    <n v="4.8169633473899999E-2"/>
    <n v="199.14373002299899"/>
    <n v="4.8169633473899999E-2"/>
    <n v="2098.26084106999"/>
  </r>
  <r>
    <n v="4028"/>
    <n v="4021"/>
    <x v="11"/>
    <n v="7.2881901321599996E-2"/>
    <n v="346.35312816599901"/>
    <n v="7.2881901321599996E-2"/>
    <n v="3174.7229230200001"/>
  </r>
  <r>
    <n v="4029"/>
    <n v="4022"/>
    <x v="11"/>
    <n v="2.6905170391599998E-3"/>
    <n v="48.970242093000003"/>
    <n v="2.6905170391599998E-3"/>
    <n v="117.198453381999"/>
  </r>
  <r>
    <n v="4030"/>
    <n v="4023"/>
    <x v="11"/>
    <n v="1.72178662141E-3"/>
    <n v="39.126486996899899"/>
    <n v="1.72178662141E-3"/>
    <n v="75.000725258700001"/>
  </r>
  <r>
    <n v="4031"/>
    <n v="4024"/>
    <x v="11"/>
    <n v="2.8908904639799999E-3"/>
    <n v="71.259786195900006"/>
    <n v="2.8908904639799999E-3"/>
    <n v="125.926684788"/>
  </r>
  <r>
    <n v="4032"/>
    <n v="4025"/>
    <x v="11"/>
    <n v="2.7995624940600002E-3"/>
    <n v="44.288744457999897"/>
    <n v="2.7995624940600002E-3"/>
    <n v="121.948454510999"/>
  </r>
  <r>
    <n v="4033"/>
    <n v="4026"/>
    <x v="11"/>
    <n v="8.7689444374199996E-2"/>
    <n v="725.63216937799905"/>
    <n v="8.7689444374199996E-2"/>
    <n v="3819.7369189400001"/>
  </r>
  <r>
    <n v="4034"/>
    <n v="4027"/>
    <x v="11"/>
    <n v="2.34957254618E-3"/>
    <n v="83.923126323199895"/>
    <n v="2.34957254618E-3"/>
    <n v="102.346970846999"/>
  </r>
  <r>
    <n v="4035"/>
    <n v="4028"/>
    <x v="11"/>
    <n v="5.6343638679499999E-3"/>
    <n v="63.458219879600001"/>
    <n v="5.6343638679499999E-3"/>
    <n v="245.43190830200001"/>
  </r>
  <r>
    <n v="4036"/>
    <n v="4029"/>
    <x v="11"/>
    <n v="5.0949327973400002E-2"/>
    <n v="225.41822065900001"/>
    <n v="5.0949327973400002E-2"/>
    <n v="2219.3438489999899"/>
  </r>
  <r>
    <n v="4037"/>
    <n v="4030"/>
    <x v="11"/>
    <n v="3.03466451505E-2"/>
    <n v="250.37571337"/>
    <n v="3.03466451505E-2"/>
    <n v="1321.8945749899899"/>
  </r>
  <r>
    <n v="4038"/>
    <n v="4031"/>
    <x v="11"/>
    <n v="3.6659018690899998E-2"/>
    <n v="212.134303826999"/>
    <n v="3.6659018690899998E-2"/>
    <n v="1596.86046656999"/>
  </r>
  <r>
    <n v="4039"/>
    <n v="4032"/>
    <x v="11"/>
    <n v="2.7215918729199999E-3"/>
    <n v="45.3823034893"/>
    <n v="2.7215918729199999E-3"/>
    <n v="118.55206782800001"/>
  </r>
  <r>
    <n v="4040"/>
    <n v="4033"/>
    <x v="11"/>
    <n v="8.5346276899499998E-4"/>
    <n v="27.251248280199899"/>
    <n v="8.5346276899499998E-4"/>
    <n v="37.176689531900003"/>
  </r>
  <r>
    <n v="4041"/>
    <n v="4034"/>
    <x v="11"/>
    <n v="6.9040371746000001E-2"/>
    <n v="335.23331527599902"/>
    <n v="6.9040371746000001E-2"/>
    <n v="3007.38656416"/>
  </r>
  <r>
    <n v="4042"/>
    <n v="4035"/>
    <x v="11"/>
    <n v="9.5036002209E-4"/>
    <n v="42.258958457399899"/>
    <n v="9.5036002209E-4"/>
    <n v="41.397516821099899"/>
  </r>
  <r>
    <n v="4043"/>
    <n v="4037"/>
    <x v="11"/>
    <n v="2.3720355229700001E-2"/>
    <n v="148.84979211199899"/>
    <n v="2.3720355229700001E-2"/>
    <n v="1033.2545406900001"/>
  </r>
  <r>
    <n v="4044"/>
    <n v="4038"/>
    <x v="11"/>
    <n v="1.05138377048E-3"/>
    <n v="35.385796593000002"/>
    <n v="1.05138377048E-3"/>
    <n v="45.798093806399898"/>
  </r>
  <r>
    <n v="4045"/>
    <n v="4039"/>
    <x v="11"/>
    <n v="0.11723930362899999"/>
    <n v="445.287781424"/>
    <n v="0.11723930362899999"/>
    <n v="5106.9236381199898"/>
  </r>
  <r>
    <n v="4046"/>
    <n v="4040"/>
    <x v="11"/>
    <n v="8.1053087457899995E-3"/>
    <n v="118.574916975999"/>
    <n v="8.1053087457899995E-3"/>
    <n v="353.06583660799902"/>
  </r>
  <r>
    <n v="4047"/>
    <n v="4041"/>
    <x v="11"/>
    <n v="0.102549970218"/>
    <n v="332.32722687400002"/>
    <n v="0.102549970218"/>
    <n v="4467.0588344799899"/>
  </r>
  <r>
    <n v="4048"/>
    <n v="4042"/>
    <x v="11"/>
    <n v="3.4991561607999998E-3"/>
    <n v="61.408811724899898"/>
    <n v="3.4991561607999998E-3"/>
    <n v="152.422632593"/>
  </r>
  <r>
    <n v="4049"/>
    <n v="4043"/>
    <x v="11"/>
    <n v="6.9283368328900002E-2"/>
    <n v="333.77963884299902"/>
    <n v="6.9283368328900002E-2"/>
    <n v="3017.97145262"/>
  </r>
  <r>
    <n v="4050"/>
    <n v="4044"/>
    <x v="11"/>
    <n v="8.0787361300399999E-2"/>
    <n v="300.43971721299903"/>
    <n v="8.0787361300399999E-2"/>
    <n v="3519.08338185"/>
  </r>
  <r>
    <n v="4051"/>
    <n v="4045"/>
    <x v="11"/>
    <n v="4.0203757001700001E-2"/>
    <n v="210.555936145"/>
    <n v="4.0203757001700001E-2"/>
    <n v="1751.26864993"/>
  </r>
  <r>
    <n v="4052"/>
    <n v="4046"/>
    <x v="11"/>
    <n v="4.1847910063400003E-2"/>
    <n v="276.24126448099901"/>
    <n v="4.1847910063400003E-2"/>
    <n v="1822.8876710699899"/>
  </r>
  <r>
    <n v="4053"/>
    <n v="4047"/>
    <x v="11"/>
    <n v="1.9602338202100002E-3"/>
    <n v="59.812011669199897"/>
    <n v="1.9602338202100002E-3"/>
    <n v="85.387443606700003"/>
  </r>
  <r>
    <n v="4054"/>
    <n v="4048"/>
    <x v="11"/>
    <n v="6.8893276500900005E-2"/>
    <n v="334.01909177599902"/>
    <n v="6.8893276500900005E-2"/>
    <n v="3000.9791199699898"/>
  </r>
  <r>
    <n v="4055"/>
    <n v="4049"/>
    <x v="11"/>
    <n v="1.0202851086300001E-3"/>
    <n v="37.3802230123"/>
    <n v="1.0202851086300001E-3"/>
    <n v="44.443441670200002"/>
  </r>
  <r>
    <n v="4056"/>
    <n v="4050"/>
    <x v="11"/>
    <n v="8.0315133531400004E-2"/>
    <n v="342.35824072799898"/>
    <n v="8.0315133531400004E-2"/>
    <n v="3498.5132225100001"/>
  </r>
  <r>
    <n v="4057"/>
    <n v="4051"/>
    <x v="11"/>
    <n v="0.29177543325400002"/>
    <n v="637.26278957199895"/>
    <n v="0.29177543325400002"/>
    <n v="12709.687033599899"/>
  </r>
  <r>
    <n v="4058"/>
    <n v="4052"/>
    <x v="11"/>
    <n v="2.946645298E-3"/>
    <n v="56.606823123600002"/>
    <n v="2.946645298E-3"/>
    <n v="128.35535577100001"/>
  </r>
  <r>
    <n v="4059"/>
    <n v="4053"/>
    <x v="11"/>
    <n v="0.10810004751500001"/>
    <n v="459.11532933299901"/>
    <n v="0.10810004751500001"/>
    <n v="4708.8192343399896"/>
  </r>
  <r>
    <n v="4060"/>
    <n v="4054"/>
    <x v="11"/>
    <n v="9.9723318597300006E-2"/>
    <n v="354.38803256199901"/>
    <n v="9.9723318597300006E-2"/>
    <n v="4343.9303826100004"/>
  </r>
  <r>
    <n v="4061"/>
    <n v="4055"/>
    <x v="11"/>
    <n v="7.3841526544299999E-2"/>
    <n v="333.65504444700002"/>
    <n v="7.3841526544299999E-2"/>
    <n v="3216.5240298600002"/>
  </r>
  <r>
    <n v="4062"/>
    <n v="4056"/>
    <x v="11"/>
    <n v="7.3109539079900004E-2"/>
    <n v="290.77606689300001"/>
    <n v="7.3109539079900004E-2"/>
    <n v="3184.63878367999"/>
  </r>
  <r>
    <n v="4063"/>
    <n v="4057"/>
    <x v="11"/>
    <n v="9.3100508401799995E-2"/>
    <n v="527.27063646600004"/>
    <n v="9.3100508401799995E-2"/>
    <n v="4055.44192384999"/>
  </r>
  <r>
    <n v="4064"/>
    <n v="4058"/>
    <x v="11"/>
    <n v="6.3556799386899998E-4"/>
    <n v="26.9740072815"/>
    <n v="6.3556799386899998E-4"/>
    <n v="27.685231094700001"/>
  </r>
  <r>
    <n v="4065"/>
    <n v="4059"/>
    <x v="11"/>
    <n v="8.9782078047699998E-2"/>
    <n v="341.62806949700001"/>
    <n v="8.9782078047699998E-2"/>
    <n v="3910.8916761599899"/>
  </r>
  <r>
    <n v="4066"/>
    <n v="4060"/>
    <x v="11"/>
    <n v="6.1768393763499997E-4"/>
    <n v="23.8962742097"/>
    <n v="6.1768393763499997E-4"/>
    <n v="26.906204644100001"/>
  </r>
  <r>
    <n v="4067"/>
    <n v="4061"/>
    <x v="11"/>
    <n v="7.6790705397599995E-2"/>
    <n v="335.26452810699902"/>
    <n v="7.6790705397599995E-2"/>
    <n v="3344.9897470199899"/>
  </r>
  <r>
    <n v="4068"/>
    <n v="4062"/>
    <x v="11"/>
    <n v="1.3088903471800001E-3"/>
    <n v="30.8164242438"/>
    <n v="1.3088903471800001E-3"/>
    <n v="57.015035433199898"/>
  </r>
  <r>
    <n v="4069"/>
    <n v="4063"/>
    <x v="11"/>
    <n v="8.5945343688799997E-2"/>
    <n v="300.78735912399901"/>
    <n v="8.5945343688799997E-2"/>
    <n v="3743.7641962799898"/>
  </r>
  <r>
    <n v="4070"/>
    <n v="4064"/>
    <x v="11"/>
    <n v="5.9163638214900004E-4"/>
    <n v="23.8424198539999"/>
    <n v="5.9163638214900004E-4"/>
    <n v="25.7715777969999"/>
  </r>
  <r>
    <n v="4071"/>
    <n v="4065"/>
    <x v="11"/>
    <n v="9.2236493599899994E-2"/>
    <n v="307.65256171200002"/>
    <n v="9.2236493599899994E-2"/>
    <n v="4017.8055897899899"/>
  </r>
  <r>
    <n v="4072"/>
    <n v="4066"/>
    <x v="11"/>
    <n v="2.5259086550499998E-3"/>
    <n v="42.8906664229999"/>
    <n v="2.5259086550499998E-3"/>
    <n v="110.028140974999"/>
  </r>
  <r>
    <n v="4073"/>
    <n v="4067"/>
    <x v="11"/>
    <n v="7.94773718781E-2"/>
    <n v="363.066091481"/>
    <n v="7.94773718781E-2"/>
    <n v="3462.0204708299898"/>
  </r>
  <r>
    <n v="4074"/>
    <n v="4068"/>
    <x v="11"/>
    <n v="1.0714827246699999E-3"/>
    <n v="29.819596556099899"/>
    <n v="1.0714827246699999E-3"/>
    <n v="46.673600836600002"/>
  </r>
  <r>
    <n v="4075"/>
    <n v="4069"/>
    <x v="11"/>
    <n v="8.0799656801100003E-2"/>
    <n v="349.19617100499897"/>
    <n v="8.0799656801100003E-2"/>
    <n v="3519.6189714299899"/>
  </r>
  <r>
    <n v="4076"/>
    <n v="4070"/>
    <x v="11"/>
    <n v="2.2211559252000002E-3"/>
    <n v="39.606814319500003"/>
    <n v="2.2211559252000002E-3"/>
    <n v="96.753165076599899"/>
  </r>
  <r>
    <n v="4077"/>
    <n v="4071"/>
    <x v="11"/>
    <n v="7.3945336567199996E-2"/>
    <n v="298.83960217499902"/>
    <n v="7.3945336567199996E-2"/>
    <n v="3221.04597611999"/>
  </r>
  <r>
    <n v="4078"/>
    <n v="4072"/>
    <x v="11"/>
    <n v="9.0172682994399997E-2"/>
    <n v="369.39689248000002"/>
    <n v="9.0172682994399997E-2"/>
    <n v="3927.9063595500002"/>
  </r>
  <r>
    <n v="4079"/>
    <n v="4073"/>
    <x v="11"/>
    <n v="2.7558741689400002E-3"/>
    <n v="43.262100851699898"/>
    <n v="2.7558741689400002E-3"/>
    <n v="120.045398778999"/>
  </r>
  <r>
    <n v="4080"/>
    <n v="4074"/>
    <x v="11"/>
    <n v="8.0239324217100005E-2"/>
    <n v="330.19332596700002"/>
    <n v="8.0239324217100005E-2"/>
    <n v="3495.2109820999899"/>
  </r>
  <r>
    <n v="4081"/>
    <n v="4075"/>
    <x v="11"/>
    <n v="1.74875754828E-3"/>
    <n v="37.229183966599898"/>
    <n v="1.74875754828E-3"/>
    <n v="76.175574040900003"/>
  </r>
  <r>
    <n v="4082"/>
    <n v="4076"/>
    <x v="11"/>
    <n v="8.53305211058E-2"/>
    <n v="319.73925642699902"/>
    <n v="8.53305211058E-2"/>
    <n v="3716.9826319499898"/>
  </r>
  <r>
    <n v="4083"/>
    <n v="4077"/>
    <x v="11"/>
    <n v="0.103754687991"/>
    <n v="328.15719216399901"/>
    <n v="0.103754687991"/>
    <n v="4519.5361311099896"/>
  </r>
  <r>
    <n v="4084"/>
    <n v="4078"/>
    <x v="11"/>
    <n v="8.0074061844600003E-2"/>
    <n v="324.11721894900001"/>
    <n v="8.0074061844600003E-2"/>
    <n v="3488.0121818799898"/>
  </r>
  <r>
    <n v="4085"/>
    <n v="4079"/>
    <x v="11"/>
    <n v="7.7613813440200005E-2"/>
    <n v="340.50100425900001"/>
    <n v="7.7613813440200005E-2"/>
    <n v="3380.84419006999"/>
  </r>
  <r>
    <n v="4086"/>
    <n v="4080"/>
    <x v="11"/>
    <n v="1.8851932752499999E-3"/>
    <n v="35.160266108999899"/>
    <n v="1.8851932752499999E-3"/>
    <n v="82.118690611199895"/>
  </r>
  <r>
    <n v="4087"/>
    <n v="4081"/>
    <x v="11"/>
    <n v="7.9535860556600002E-2"/>
    <n v="330.41203136899901"/>
    <n v="7.9535860556600002E-2"/>
    <n v="3464.5682280699898"/>
  </r>
  <r>
    <n v="4088"/>
    <n v="4082"/>
    <x v="11"/>
    <n v="1.9488053209E-3"/>
    <n v="44.057976406100003"/>
    <n v="1.9488053209E-3"/>
    <n v="84.889620176999898"/>
  </r>
  <r>
    <n v="4089"/>
    <n v="4083"/>
    <x v="11"/>
    <n v="7.7685081972299994E-2"/>
    <n v="335.27452553699902"/>
    <n v="7.7685081972299994E-2"/>
    <n v="3383.94863428999"/>
  </r>
  <r>
    <n v="4090"/>
    <n v="4084"/>
    <x v="11"/>
    <n v="1.0837425021599999E-3"/>
    <n v="29.192728932600001"/>
    <n v="1.0837425021599999E-3"/>
    <n v="47.207634615800004"/>
  </r>
  <r>
    <n v="4091"/>
    <n v="4085"/>
    <x v="11"/>
    <n v="8.3684944859700003E-2"/>
    <n v="303.81428085900001"/>
    <n v="8.3684944859700003E-2"/>
    <n v="3645.3016168499898"/>
  </r>
  <r>
    <n v="4092"/>
    <n v="4086"/>
    <x v="11"/>
    <n v="3.00889617785E-3"/>
    <n v="47.313133605600001"/>
    <n v="3.00889617785E-3"/>
    <n v="131.06699327300001"/>
  </r>
  <r>
    <n v="4093"/>
    <n v="4087"/>
    <x v="11"/>
    <n v="7.9355640547899994E-2"/>
    <n v="292.40571464700002"/>
    <n v="7.9355640547899994E-2"/>
    <n v="3456.7178751900001"/>
  </r>
  <r>
    <n v="4094"/>
    <n v="4088"/>
    <x v="11"/>
    <n v="0.10276171699"/>
    <n v="347.05565242"/>
    <n v="0.10276171699"/>
    <n v="4476.2824866000001"/>
  </r>
  <r>
    <n v="4095"/>
    <n v="4089"/>
    <x v="11"/>
    <n v="9.5808359363900003E-4"/>
    <n v="29.756348365400001"/>
    <n v="9.5808359363900003E-4"/>
    <n v="41.733954412099898"/>
  </r>
  <r>
    <n v="4096"/>
    <n v="4090"/>
    <x v="11"/>
    <n v="7.4041359245999999E-2"/>
    <n v="320.22883742999898"/>
    <n v="7.4041359245999999E-2"/>
    <n v="3225.2287073900002"/>
  </r>
  <r>
    <n v="4097"/>
    <n v="4091"/>
    <x v="11"/>
    <n v="2.7504789209900002E-3"/>
    <n v="44.6736350653999"/>
    <n v="2.7504789209900002E-3"/>
    <n v="119.810382598"/>
  </r>
  <r>
    <n v="4098"/>
    <n v="4092"/>
    <x v="11"/>
    <n v="7.0572021602199997E-2"/>
    <n v="288.04906896199901"/>
    <n v="7.0572021602199997E-2"/>
    <n v="3074.10496418"/>
  </r>
  <r>
    <n v="4099"/>
    <n v="5935"/>
    <x v="12"/>
    <n v="0.72600355880300005"/>
    <n v="727.56694557499895"/>
    <n v="0.72600355880300005"/>
    <n v="31624.588520699901"/>
  </r>
  <r>
    <n v="4100"/>
    <n v="4093"/>
    <x v="11"/>
    <n v="9.4201135863200003E-2"/>
    <n v="290.11309703400002"/>
    <n v="9.4201135863200003E-2"/>
    <n v="4103.3850640199898"/>
  </r>
  <r>
    <n v="4101"/>
    <n v="4094"/>
    <x v="11"/>
    <n v="7.5621167158800004E-2"/>
    <n v="329.69133092300001"/>
    <n v="7.5621167158800004E-2"/>
    <n v="3294.0448655300002"/>
  </r>
  <r>
    <n v="4102"/>
    <n v="4095"/>
    <x v="11"/>
    <n v="1.11648623636E-3"/>
    <n v="27.713193900299899"/>
    <n v="1.11648623636E-3"/>
    <n v="48.633945961099897"/>
  </r>
  <r>
    <n v="4103"/>
    <n v="4096"/>
    <x v="11"/>
    <n v="7.9833540736899994E-2"/>
    <n v="320.48091447699898"/>
    <n v="7.9833540736899994E-2"/>
    <n v="3477.5351243800001"/>
  </r>
  <r>
    <n v="4104"/>
    <n v="4097"/>
    <x v="11"/>
    <n v="1.0645553902699999E-3"/>
    <n v="32.7605667614"/>
    <n v="1.0645553902699999E-3"/>
    <n v="46.371847332500003"/>
  </r>
  <r>
    <n v="4105"/>
    <n v="4098"/>
    <x v="11"/>
    <n v="0.29174305405700002"/>
    <n v="1044.4557527699901"/>
    <n v="0.29174305405700002"/>
    <n v="12708.2766014999"/>
  </r>
  <r>
    <n v="4106"/>
    <n v="4099"/>
    <x v="11"/>
    <n v="3.5789812698099999E-2"/>
    <n v="248.88042026700001"/>
    <n v="3.5789812698099999E-2"/>
    <n v="1558.9980056700001"/>
  </r>
  <r>
    <n v="4107"/>
    <n v="4100"/>
    <x v="11"/>
    <n v="8.3193521538299994E-2"/>
    <n v="338.38115590299901"/>
    <n v="8.3193521538299994E-2"/>
    <n v="3623.8953023200002"/>
  </r>
  <r>
    <n v="4108"/>
    <n v="4101"/>
    <x v="11"/>
    <n v="1.88832874768E-3"/>
    <n v="40.608748298999899"/>
    <n v="1.88832874768E-3"/>
    <n v="82.255271225200005"/>
  </r>
  <r>
    <n v="4109"/>
    <n v="4102"/>
    <x v="11"/>
    <n v="3.3467043777499999E-3"/>
    <n v="48.833610242100001"/>
    <n v="3.3467043777499999E-3"/>
    <n v="145.78185940399899"/>
  </r>
  <r>
    <n v="4110"/>
    <n v="4103"/>
    <x v="11"/>
    <n v="0.109075269255"/>
    <n v="368.61366559800001"/>
    <n v="0.109075269255"/>
    <n v="4751.2997237099898"/>
  </r>
  <r>
    <n v="4111"/>
    <n v="4104"/>
    <x v="11"/>
    <n v="4.3081158042799998E-3"/>
    <n v="54.818295835400001"/>
    <n v="4.3081158042799998E-3"/>
    <n v="187.660773777999"/>
  </r>
  <r>
    <n v="4112"/>
    <n v="4105"/>
    <x v="11"/>
    <n v="3.0867915007499998E-3"/>
    <n v="46.715020124900001"/>
    <n v="3.0867915007499998E-3"/>
    <n v="134.460100044999"/>
  </r>
  <r>
    <n v="4113"/>
    <n v="4106"/>
    <x v="11"/>
    <n v="0.11505525201"/>
    <n v="366.31432760199903"/>
    <n v="0.11505525201"/>
    <n v="5011.7867293500003"/>
  </r>
  <r>
    <n v="4114"/>
    <n v="4107"/>
    <x v="11"/>
    <n v="0.101180452019"/>
    <n v="383.39878250700002"/>
    <n v="0.101180452019"/>
    <n v="4407.4028604499899"/>
  </r>
  <r>
    <n v="4115"/>
    <n v="4108"/>
    <x v="11"/>
    <n v="1.47187597525E-3"/>
    <n v="37.576588853099899"/>
    <n v="1.47187597525E-3"/>
    <n v="64.114661039500007"/>
  </r>
  <r>
    <n v="4116"/>
    <n v="4109"/>
    <x v="11"/>
    <n v="2.20345447443E-2"/>
    <n v="179.442881943999"/>
    <n v="2.20345447443E-2"/>
    <n v="959.82093000199905"/>
  </r>
  <r>
    <n v="4117"/>
    <n v="4110"/>
    <x v="11"/>
    <n v="1.30017384074E-2"/>
    <n v="138.833944739999"/>
    <n v="1.30017384074E-2"/>
    <n v="566.35345905300005"/>
  </r>
  <r>
    <n v="4118"/>
    <n v="4111"/>
    <x v="11"/>
    <n v="0.102060259897"/>
    <n v="372.73068729300002"/>
    <n v="0.102060259897"/>
    <n v="4445.72713793"/>
  </r>
  <r>
    <n v="4119"/>
    <n v="4112"/>
    <x v="11"/>
    <n v="27.547713868999899"/>
    <n v="7840.2491758599899"/>
    <n v="27.547713868999899"/>
    <n v="1199973.61621999"/>
  </r>
  <r>
    <n v="4120"/>
    <n v="4127"/>
    <x v="11"/>
    <n v="3.3996730156900003E-2"/>
    <n v="445.70281569999901"/>
    <n v="3.3996730156900003E-2"/>
    <n v="1480.8916424199899"/>
  </r>
  <r>
    <n v="4121"/>
    <n v="4128"/>
    <x v="11"/>
    <n v="1.11546272714E-2"/>
    <n v="157.78044426599899"/>
    <n v="1.11546272714E-2"/>
    <n v="485.89362038600001"/>
  </r>
  <r>
    <n v="4122"/>
    <n v="4129"/>
    <x v="11"/>
    <n v="2.3663777380899999E-3"/>
    <n v="45.929734125700001"/>
    <n v="2.3663777380899999E-3"/>
    <n v="103.07900193"/>
  </r>
  <r>
    <n v="4123"/>
    <n v="4130"/>
    <x v="11"/>
    <n v="7.7482618473799997E-3"/>
    <n v="107.37820921700001"/>
    <n v="7.7482618473799997E-3"/>
    <n v="337.51293596800002"/>
  </r>
  <r>
    <n v="4124"/>
    <n v="4131"/>
    <x v="11"/>
    <n v="1.74015945229E-2"/>
    <n v="236.47531570000001"/>
    <n v="1.74015945229E-2"/>
    <n v="758.01042531300004"/>
  </r>
  <r>
    <n v="4125"/>
    <n v="4113"/>
    <x v="11"/>
    <n v="16.1649467682"/>
    <n v="13737.280079100001"/>
    <n v="16.1649467682"/>
    <n v="704142.26464800001"/>
  </r>
  <r>
    <n v="4126"/>
    <n v="4114"/>
    <x v="11"/>
    <n v="4.9330617710899999E-3"/>
    <n v="79.387912940199897"/>
    <n v="4.9330617710899999E-3"/>
    <n v="214.88331120800001"/>
  </r>
  <r>
    <n v="4127"/>
    <n v="4121"/>
    <x v="11"/>
    <n v="33.2591729403999"/>
    <n v="21655.9087274999"/>
    <n v="33.2591729403999"/>
    <n v="1448763.7782099899"/>
  </r>
  <r>
    <n v="4128"/>
    <n v="4122"/>
    <x v="11"/>
    <n v="223.494615662"/>
    <n v="54546.087919899903"/>
    <n v="223.494615662"/>
    <n v="9735386.5165500008"/>
  </r>
  <r>
    <n v="4129"/>
    <n v="4115"/>
    <x v="11"/>
    <n v="9.2168985662799905"/>
    <n v="13145.347039599899"/>
    <n v="9.2168985662799905"/>
    <n v="401486.49559300003"/>
  </r>
  <r>
    <n v="4130"/>
    <n v="4116"/>
    <x v="11"/>
    <n v="2.8914962799000001"/>
    <n v="1799.30883321999"/>
    <n v="2.8914962799000001"/>
    <n v="125953.074137"/>
  </r>
  <r>
    <n v="4131"/>
    <n v="4117"/>
    <x v="11"/>
    <n v="1.9205189218100001E-2"/>
    <n v="260.71192625399902"/>
    <n v="1.9205189218100001E-2"/>
    <n v="836.57469597099896"/>
  </r>
  <r>
    <n v="4132"/>
    <n v="4118"/>
    <x v="11"/>
    <n v="5.96063672315E-3"/>
    <n v="90.546569167800001"/>
    <n v="5.96063672315E-3"/>
    <n v="259.64429724500002"/>
  </r>
  <r>
    <n v="4133"/>
    <n v="4119"/>
    <x v="11"/>
    <n v="6.34825822469E-3"/>
    <n v="95.2109352567999"/>
    <n v="6.34825822469E-3"/>
    <n v="276.52902217299902"/>
  </r>
  <r>
    <n v="4134"/>
    <n v="4120"/>
    <x v="11"/>
    <n v="1.03983157205E-2"/>
    <n v="147.728386892999"/>
    <n v="1.03983157205E-2"/>
    <n v="452.94882119300001"/>
  </r>
  <r>
    <n v="4135"/>
    <n v="4123"/>
    <x v="11"/>
    <n v="32.979704431599899"/>
    <n v="9143.6770947700006"/>
    <n v="32.979704431599899"/>
    <n v="1436590.17865999"/>
  </r>
  <r>
    <n v="4136"/>
    <n v="4124"/>
    <x v="11"/>
    <n v="0.49247935606400001"/>
    <n v="893.12140308200003"/>
    <n v="0.49247935606400001"/>
    <n v="21452.314940299901"/>
  </r>
  <r>
    <n v="4137"/>
    <n v="4125"/>
    <x v="11"/>
    <n v="9.3432660294299995E-3"/>
    <n v="289.09244593800003"/>
    <n v="9.3432660294299995E-3"/>
    <n v="406.991040247"/>
  </r>
  <r>
    <n v="4138"/>
    <n v="4126"/>
    <x v="11"/>
    <n v="1.2559637608500001E-2"/>
    <n v="173.849052653999"/>
    <n v="1.2559637608500001E-2"/>
    <n v="547.09562584800005"/>
  </r>
  <r>
    <n v="4139"/>
    <n v="4132"/>
    <x v="11"/>
    <n v="9.4987248869199993E-3"/>
    <n v="134.382650286"/>
    <n v="9.4987248869199993E-3"/>
    <n v="413.76280092899901"/>
  </r>
  <r>
    <n v="4140"/>
    <n v="4133"/>
    <x v="11"/>
    <n v="2.2984469082999999E-3"/>
    <n v="45.268402746299898"/>
    <n v="2.2984469082999999E-3"/>
    <n v="100.11994681900001"/>
  </r>
  <r>
    <n v="4141"/>
    <n v="4134"/>
    <x v="11"/>
    <n v="9.5495768220499998E-3"/>
    <n v="134.724238482"/>
    <n v="9.5495768220499998E-3"/>
    <n v="415.97790246800002"/>
  </r>
  <r>
    <n v="4142"/>
    <n v="4135"/>
    <x v="11"/>
    <n v="1.0774930907E-2"/>
    <n v="149.16429998500001"/>
    <n v="1.0774930907E-2"/>
    <n v="469.35411324299901"/>
  </r>
  <r>
    <n v="4143"/>
    <n v="4136"/>
    <x v="11"/>
    <n v="3.3425113629899999E-3"/>
    <n v="61.562942384300001"/>
    <n v="3.3425113629899999E-3"/>
    <n v="145.599212612999"/>
  </r>
  <r>
    <n v="4144"/>
    <n v="4137"/>
    <x v="11"/>
    <n v="1.0882310277699999E-2"/>
    <n v="143.12055951100001"/>
    <n v="1.0882310277699999E-2"/>
    <n v="474.03153969499903"/>
  </r>
  <r>
    <n v="4145"/>
    <n v="4138"/>
    <x v="11"/>
    <n v="2.9058279961200001E-2"/>
    <n v="358.753358547"/>
    <n v="2.9058279961200001E-2"/>
    <n v="1265.77361188999"/>
  </r>
  <r>
    <n v="4146"/>
    <n v="4139"/>
    <x v="11"/>
    <n v="1.66332273196E-2"/>
    <n v="224.960278762999"/>
    <n v="1.66332273196E-2"/>
    <n v="724.54048410200005"/>
  </r>
  <r>
    <n v="4147"/>
    <n v="4140"/>
    <x v="11"/>
    <n v="8.2317647249899994E-3"/>
    <n v="117.463400515"/>
    <n v="8.2317647249899994E-3"/>
    <n v="358.57423690399901"/>
  </r>
  <r>
    <n v="4148"/>
    <n v="4141"/>
    <x v="11"/>
    <n v="5.7373127548599996E-3"/>
    <n v="86.514924859600001"/>
    <n v="5.7373127548599996E-3"/>
    <n v="249.91634388700001"/>
  </r>
  <r>
    <n v="4149"/>
    <n v="4142"/>
    <x v="11"/>
    <n v="2.8950082233699999E-2"/>
    <n v="398.81625232499903"/>
    <n v="2.8950082233699999E-2"/>
    <n v="1261.0605375600001"/>
  </r>
  <r>
    <n v="4150"/>
    <n v="4143"/>
    <x v="11"/>
    <n v="1.3769550297199999E-2"/>
    <n v="185.453570791"/>
    <n v="1.3769550297199999E-2"/>
    <n v="599.79921132499896"/>
  </r>
  <r>
    <n v="4151"/>
    <n v="4144"/>
    <x v="11"/>
    <n v="1.3409113273199999E-2"/>
    <n v="165.04067520500001"/>
    <n v="1.3409113273199999E-2"/>
    <n v="584.09863774300004"/>
  </r>
  <r>
    <n v="4152"/>
    <n v="4145"/>
    <x v="11"/>
    <n v="2.23640535732E-2"/>
    <n v="252.358512246999"/>
    <n v="2.23640535732E-2"/>
    <n v="974.17427657799897"/>
  </r>
  <r>
    <n v="4153"/>
    <n v="4146"/>
    <x v="11"/>
    <n v="1.5721464313800001E-2"/>
    <n v="181.44597821599899"/>
    <n v="1.5721464313800001E-2"/>
    <n v="684.82424558100001"/>
  </r>
  <r>
    <n v="4154"/>
    <n v="4147"/>
    <x v="11"/>
    <n v="7.5078664959000001E-3"/>
    <n v="96.353980877799899"/>
    <n v="7.5078664959000001E-3"/>
    <n v="327.041356527"/>
  </r>
  <r>
    <n v="4155"/>
    <n v="4148"/>
    <x v="11"/>
    <n v="1.50161574029E-2"/>
    <n v="183.673868110999"/>
    <n v="1.50161574029E-2"/>
    <n v="654.10120010399896"/>
  </r>
  <r>
    <n v="4156"/>
    <n v="4149"/>
    <x v="11"/>
    <n v="2.2949554357799998E-2"/>
    <n v="270.74514343200002"/>
    <n v="2.2949554357799998E-2"/>
    <n v="999.67858932499905"/>
  </r>
  <r>
    <n v="4157"/>
    <n v="4150"/>
    <x v="11"/>
    <n v="1.2943060208900001E-2"/>
    <n v="160.38211927500001"/>
    <n v="1.2943060208900001E-2"/>
    <n v="563.79744742900004"/>
  </r>
  <r>
    <n v="4158"/>
    <n v="4151"/>
    <x v="11"/>
    <n v="1.4625794186400001E-2"/>
    <n v="178.427472542"/>
    <n v="1.4625794186400001E-2"/>
    <n v="637.09704613799897"/>
  </r>
  <r>
    <n v="4159"/>
    <n v="4152"/>
    <x v="11"/>
    <n v="1.48256423867E-2"/>
    <n v="179.07999463100001"/>
    <n v="1.48256423867E-2"/>
    <n v="645.80239926800004"/>
  </r>
  <r>
    <n v="4160"/>
    <n v="4153"/>
    <x v="11"/>
    <n v="7.9084607000300001E-3"/>
    <n v="103.734606744999"/>
    <n v="7.9084607000300001E-3"/>
    <n v="344.49117006799901"/>
  </r>
  <r>
    <n v="4161"/>
    <n v="4154"/>
    <x v="11"/>
    <n v="1.4338948912E-2"/>
    <n v="169.448334541999"/>
    <n v="1.4338948912E-2"/>
    <n v="624.60211619100005"/>
  </r>
  <r>
    <n v="4162"/>
    <n v="4155"/>
    <x v="11"/>
    <n v="1.4181387686E-2"/>
    <n v="168.35220058900001"/>
    <n v="1.4181387686E-2"/>
    <n v="617.73877754800003"/>
  </r>
  <r>
    <n v="4163"/>
    <n v="4156"/>
    <x v="11"/>
    <n v="3.4379143320300003E-2"/>
    <n v="398.75652745999901"/>
    <n v="3.4379143320300003E-2"/>
    <n v="1497.5494930100001"/>
  </r>
  <r>
    <n v="4164"/>
    <n v="4157"/>
    <x v="11"/>
    <n v="1.6130617250699999E-2"/>
    <n v="188.90721678200001"/>
    <n v="1.6130617250699999E-2"/>
    <n v="702.64687584099897"/>
  </r>
  <r>
    <n v="4165"/>
    <n v="4183"/>
    <x v="11"/>
    <n v="0.75053277093500004"/>
    <n v="1906.4609600399899"/>
    <n v="0.75053277093500004"/>
    <n v="32693.076729"/>
  </r>
  <r>
    <n v="4166"/>
    <n v="4184"/>
    <x v="11"/>
    <n v="6.5690124780300001E-3"/>
    <n v="97.534736453999898"/>
    <n v="6.5690124780300001E-3"/>
    <n v="286.14503906099901"/>
  </r>
  <r>
    <n v="4167"/>
    <n v="4195"/>
    <x v="11"/>
    <n v="8.1523049421699995E-2"/>
    <n v="1043.4536010700001"/>
    <n v="8.1523049421699995E-2"/>
    <n v="3551.1298267900002"/>
  </r>
  <r>
    <n v="4168"/>
    <n v="4196"/>
    <x v="11"/>
    <n v="4.77682276007E-2"/>
    <n v="625.196397585"/>
    <n v="4.77682276007E-2"/>
    <n v="2080.7756713499898"/>
  </r>
  <r>
    <n v="4169"/>
    <n v="5936"/>
    <x v="12"/>
    <n v="0.91796933076700005"/>
    <n v="803.97800351299895"/>
    <n v="0.91796933076700005"/>
    <n v="39986.584099599902"/>
  </r>
  <r>
    <n v="4170"/>
    <n v="4158"/>
    <x v="11"/>
    <n v="3.9637500586900001"/>
    <n v="7183.4339190700002"/>
    <n v="3.9637500586900001"/>
    <n v="172660.26191500001"/>
  </r>
  <r>
    <n v="4171"/>
    <n v="4159"/>
    <x v="11"/>
    <n v="1.5726555024199999E-2"/>
    <n v="278.85657641500001"/>
    <n v="1.5726555024199999E-2"/>
    <n v="685.04599604899897"/>
  </r>
  <r>
    <n v="4172"/>
    <n v="4160"/>
    <x v="11"/>
    <n v="2.1699798777100002E-2"/>
    <n v="283.87168773899901"/>
    <n v="2.1699798777100002E-2"/>
    <n v="945.23945455900002"/>
  </r>
  <r>
    <n v="4173"/>
    <n v="4161"/>
    <x v="11"/>
    <n v="1.9270446480800001E-2"/>
    <n v="225.988071993999"/>
    <n v="1.9270446480800001E-2"/>
    <n v="839.41729077299897"/>
  </r>
  <r>
    <n v="4174"/>
    <n v="4162"/>
    <x v="11"/>
    <n v="3.7101257034900001E-3"/>
    <n v="59.324586320400002"/>
    <n v="3.7101257034900001E-3"/>
    <n v="161.61242934200001"/>
  </r>
  <r>
    <n v="4175"/>
    <n v="4163"/>
    <x v="11"/>
    <n v="3.5322599643899999E-2"/>
    <n v="408.38362483700001"/>
    <n v="3.5322599643899999E-2"/>
    <n v="1538.64628599"/>
  </r>
  <r>
    <n v="4176"/>
    <n v="4164"/>
    <x v="11"/>
    <n v="1.4188611355800001E-2"/>
    <n v="175.322787159999"/>
    <n v="1.4188611355800001E-2"/>
    <n v="618.05343897399905"/>
  </r>
  <r>
    <n v="4177"/>
    <n v="4165"/>
    <x v="11"/>
    <n v="1.34857742626E-2"/>
    <n v="166.552228200999"/>
    <n v="1.34857742626E-2"/>
    <n v="587.43797705899897"/>
  </r>
  <r>
    <n v="4178"/>
    <n v="4166"/>
    <x v="11"/>
    <n v="1.4721937907899999E-2"/>
    <n v="180.44352850600001"/>
    <n v="1.4721937907899999E-2"/>
    <n v="641.28505041300002"/>
  </r>
  <r>
    <n v="4179"/>
    <n v="4167"/>
    <x v="11"/>
    <n v="1.43012100649E-2"/>
    <n v="171.04371554100001"/>
    <n v="1.43012100649E-2"/>
    <n v="622.95821837999904"/>
  </r>
  <r>
    <n v="4180"/>
    <n v="4168"/>
    <x v="11"/>
    <n v="8.9989082597499992E-3"/>
    <n v="115.06065322400001"/>
    <n v="8.9989082597499992E-3"/>
    <n v="391.99087587399902"/>
  </r>
  <r>
    <n v="4181"/>
    <n v="4169"/>
    <x v="11"/>
    <n v="2.0861323856200001E-2"/>
    <n v="252.741781943999"/>
    <n v="2.0861323856200001E-2"/>
    <n v="908.71563238600004"/>
  </r>
  <r>
    <n v="4182"/>
    <n v="4170"/>
    <x v="11"/>
    <n v="1.6327609703100002E-2"/>
    <n v="196.153817924999"/>
    <n v="1.6327609703100002E-2"/>
    <n v="711.22783267700004"/>
  </r>
  <r>
    <n v="4183"/>
    <n v="4171"/>
    <x v="11"/>
    <n v="1.32506476185E-2"/>
    <n v="163.977694420999"/>
    <n v="1.32506476185E-2"/>
    <n v="577.19590140800005"/>
  </r>
  <r>
    <n v="4184"/>
    <n v="4172"/>
    <x v="11"/>
    <n v="1.3351431542200001E-2"/>
    <n v="160.036961711999"/>
    <n v="1.3351431542200001E-2"/>
    <n v="581.58603179099896"/>
  </r>
  <r>
    <n v="4185"/>
    <n v="4173"/>
    <x v="11"/>
    <n v="3.6021187591000001E-4"/>
    <n v="20.991729906900002"/>
    <n v="3.6021187591000001E-4"/>
    <n v="15.6907665142"/>
  </r>
  <r>
    <n v="4186"/>
    <n v="4174"/>
    <x v="11"/>
    <n v="1.53344404622E-2"/>
    <n v="183.26991128200001"/>
    <n v="1.53344404622E-2"/>
    <n v="667.96555484199905"/>
  </r>
  <r>
    <n v="4187"/>
    <n v="4175"/>
    <x v="11"/>
    <n v="1.7481414003E-2"/>
    <n v="204.873717811999"/>
    <n v="1.7481414003E-2"/>
    <n v="761.48734773599904"/>
  </r>
  <r>
    <n v="4188"/>
    <n v="4176"/>
    <x v="11"/>
    <n v="1.5161426404000001E-2"/>
    <n v="184.874540916999"/>
    <n v="1.5161426404000001E-2"/>
    <n v="660.42909247900002"/>
  </r>
  <r>
    <n v="4189"/>
    <n v="4177"/>
    <x v="11"/>
    <n v="2.7774069244599998E-2"/>
    <n v="319.03232436799902"/>
    <n v="2.7774069244599998E-2"/>
    <n v="1209.83361727999"/>
  </r>
  <r>
    <n v="4190"/>
    <n v="4178"/>
    <x v="11"/>
    <n v="1.4407683709899999E-2"/>
    <n v="171.63484047399899"/>
    <n v="1.4407683709899999E-2"/>
    <n v="627.59619181400001"/>
  </r>
  <r>
    <n v="4191"/>
    <n v="4179"/>
    <x v="11"/>
    <n v="1.21043019407E-2"/>
    <n v="145.726518373999"/>
    <n v="1.21043019407E-2"/>
    <n v="527.26128362099905"/>
  </r>
  <r>
    <n v="4192"/>
    <n v="4180"/>
    <x v="11"/>
    <n v="5.9046943906100003E-3"/>
    <n v="79.375245151000001"/>
    <n v="5.9046943906100003E-3"/>
    <n v="257.20745869299901"/>
  </r>
  <r>
    <n v="4193"/>
    <n v="4181"/>
    <x v="11"/>
    <n v="2.2970670229700001E-2"/>
    <n v="276.66795726599901"/>
    <n v="2.2970670229700001E-2"/>
    <n v="1000.59839247"/>
  </r>
  <r>
    <n v="4194"/>
    <n v="4182"/>
    <x v="11"/>
    <n v="0.12926169493799999"/>
    <n v="961.75019377099898"/>
    <n v="0.12926169493799999"/>
    <n v="5630.6169085900001"/>
  </r>
  <r>
    <n v="4195"/>
    <n v="4197"/>
    <x v="11"/>
    <n v="7.9396403460799993E-3"/>
    <n v="117.154890361"/>
    <n v="7.9396403460799993E-3"/>
    <n v="345.84935006199902"/>
  </r>
  <r>
    <n v="4196"/>
    <n v="4185"/>
    <x v="11"/>
    <n v="2.6078693351500002"/>
    <n v="4588.8434878899898"/>
    <n v="2.6078693351500002"/>
    <n v="113598.333843999"/>
  </r>
  <r>
    <n v="4197"/>
    <n v="4186"/>
    <x v="11"/>
    <n v="2.66070771494"/>
    <n v="1912.96047158999"/>
    <n v="2.66070771494"/>
    <n v="115899.964462"/>
  </r>
  <r>
    <n v="4198"/>
    <n v="4187"/>
    <x v="11"/>
    <n v="1.32244292735"/>
    <n v="2865.16470836999"/>
    <n v="1.32244292735"/>
    <n v="57605.383492499903"/>
  </r>
  <r>
    <n v="4199"/>
    <n v="4188"/>
    <x v="11"/>
    <n v="0.58645000761300004"/>
    <n v="1834.64238384999"/>
    <n v="0.58645000761300004"/>
    <n v="25545.660149399901"/>
  </r>
  <r>
    <n v="4200"/>
    <n v="4189"/>
    <x v="11"/>
    <n v="3.39172202379E-4"/>
    <n v="18.603668155400001"/>
    <n v="3.39172202379E-4"/>
    <n v="14.774282033"/>
  </r>
  <r>
    <n v="4201"/>
    <n v="4190"/>
    <x v="11"/>
    <n v="2.5432949896300001"/>
    <n v="8046.8613709199899"/>
    <n v="2.5432949896300001"/>
    <n v="110785.48660400001"/>
  </r>
  <r>
    <n v="4202"/>
    <n v="4191"/>
    <x v="11"/>
    <n v="1.8893950775300001E-2"/>
    <n v="254.96307826200001"/>
    <n v="1.8893950775300001E-2"/>
    <n v="823.017203752"/>
  </r>
  <r>
    <n v="4203"/>
    <n v="4192"/>
    <x v="11"/>
    <n v="4.2184825621699999E-2"/>
    <n v="535.15084408699897"/>
    <n v="4.2184825621699999E-2"/>
    <n v="1837.5636539699899"/>
  </r>
  <r>
    <n v="4204"/>
    <n v="4193"/>
    <x v="11"/>
    <n v="5.2938532264700001E-2"/>
    <n v="763.56185936099905"/>
    <n v="5.2938532264700001E-2"/>
    <n v="2305.9932401800002"/>
  </r>
  <r>
    <n v="4205"/>
    <n v="4194"/>
    <x v="11"/>
    <n v="0.71293616762199996"/>
    <n v="3664.0663756600002"/>
    <n v="0.71293616762199996"/>
    <n v="31055.3752399"/>
  </r>
  <r>
    <n v="4206"/>
    <n v="5993"/>
    <x v="12"/>
    <n v="0.37536074167"/>
    <n v="562.84174629699896"/>
    <n v="0.37536074167"/>
    <n v="16350.6485044"/>
  </r>
  <r>
    <n v="4207"/>
    <n v="4198"/>
    <x v="11"/>
    <n v="1.23067662969E-2"/>
    <n v="171.31287509200001"/>
    <n v="1.23067662969E-2"/>
    <n v="536.08059585900003"/>
  </r>
  <r>
    <n v="4208"/>
    <n v="4199"/>
    <x v="11"/>
    <n v="4.5570651460400002"/>
    <n v="6848.2232802799899"/>
    <n v="4.5570651460400002"/>
    <n v="198504.96373700001"/>
  </r>
  <r>
    <n v="4209"/>
    <n v="4200"/>
    <x v="11"/>
    <n v="1.3792721023500001"/>
    <n v="1240.8378052600001"/>
    <n v="1.3792721023500001"/>
    <n v="60080.852454899898"/>
  </r>
  <r>
    <n v="4210"/>
    <n v="4201"/>
    <x v="11"/>
    <n v="31.338142452"/>
    <n v="14106.9310134999"/>
    <n v="31.338142452"/>
    <n v="1365084.02486"/>
  </r>
  <r>
    <n v="4211"/>
    <n v="4202"/>
    <x v="11"/>
    <n v="1.00996651835"/>
    <n v="1943.3619085"/>
    <n v="1.00996651835"/>
    <n v="43993.965563999896"/>
  </r>
  <r>
    <n v="4212"/>
    <n v="4203"/>
    <x v="11"/>
    <n v="0.86118790969900005"/>
    <n v="889.86510206900005"/>
    <n v="0.86118790969900005"/>
    <n v="37513.195294199897"/>
  </r>
  <r>
    <n v="4213"/>
    <n v="4204"/>
    <x v="11"/>
    <n v="0.36619699361699998"/>
    <n v="511.82627766100001"/>
    <n v="0.36619699361699998"/>
    <n v="15951.477235"/>
  </r>
  <r>
    <n v="4214"/>
    <n v="6812"/>
    <x v="13"/>
    <n v="6.6756283179999997E-6"/>
    <n v="16.772145771800002"/>
    <n v="6.6756283179999997E-6"/>
    <n v="0.290789213559"/>
  </r>
  <r>
    <n v="4215"/>
    <n v="4205"/>
    <x v="11"/>
    <n v="3.1396589316799998E-2"/>
    <n v="187.24029140299899"/>
    <n v="3.1396589316799998E-2"/>
    <n v="1367.6299600699899"/>
  </r>
  <r>
    <n v="4216"/>
    <n v="4206"/>
    <x v="11"/>
    <n v="0.145782798825"/>
    <n v="687.55641098900003"/>
    <n v="0.145782798825"/>
    <n v="6350.2733157000002"/>
  </r>
  <r>
    <n v="4217"/>
    <n v="4207"/>
    <x v="11"/>
    <n v="6.0376035153000003E-2"/>
    <n v="495.39157216900003"/>
    <n v="6.0376035153000003E-2"/>
    <n v="2629.9695704599899"/>
  </r>
  <r>
    <n v="4218"/>
    <n v="4208"/>
    <x v="11"/>
    <n v="4.6078183216899999"/>
    <n v="7342.07573812999"/>
    <n v="4.6078183216899999"/>
    <n v="200715.76323000001"/>
  </r>
  <r>
    <n v="4219"/>
    <n v="4209"/>
    <x v="11"/>
    <n v="11.9851852263"/>
    <n v="8853.10991499999"/>
    <n v="11.9851852263"/>
    <n v="522072.58016700001"/>
  </r>
  <r>
    <n v="4220"/>
    <n v="4210"/>
    <x v="11"/>
    <n v="0.108791513911"/>
    <n v="465.67946165400002"/>
    <n v="0.108791513911"/>
    <n v="4738.9393902700003"/>
  </r>
  <r>
    <n v="4221"/>
    <n v="4211"/>
    <x v="11"/>
    <n v="1.9004321371000001E-4"/>
    <n v="16.2683633336"/>
    <n v="1.9004321371000001E-4"/>
    <n v="8.2782492768000004"/>
  </r>
  <r>
    <n v="4222"/>
    <n v="4212"/>
    <x v="11"/>
    <n v="0.143899600106"/>
    <n v="741.21578790000001"/>
    <n v="0.143899600106"/>
    <n v="6268.2415072000003"/>
  </r>
  <r>
    <n v="4223"/>
    <n v="4213"/>
    <x v="11"/>
    <n v="0.56954608839300003"/>
    <n v="1477.72028612999"/>
    <n v="0.56954608839300003"/>
    <n v="24809.3283722999"/>
  </r>
  <r>
    <n v="4224"/>
    <n v="4242"/>
    <x v="11"/>
    <n v="4.5161181555199999E-2"/>
    <n v="504.35061553000003"/>
    <n v="4.5161181555199999E-2"/>
    <n v="1967.21319966999"/>
  </r>
  <r>
    <n v="4225"/>
    <n v="4243"/>
    <x v="11"/>
    <n v="8.3896703694899995E-3"/>
    <n v="123.744671314"/>
    <n v="8.3896703694899995E-3"/>
    <n v="365.452579517"/>
  </r>
  <r>
    <n v="4226"/>
    <n v="4244"/>
    <x v="11"/>
    <n v="5.8718969938799997E-3"/>
    <n v="85.492263897300006"/>
    <n v="5.8718969938799997E-3"/>
    <n v="255.77880981300001"/>
  </r>
  <r>
    <n v="4227"/>
    <n v="4245"/>
    <x v="11"/>
    <n v="1.16893413233E-2"/>
    <n v="161.822199707999"/>
    <n v="1.16893413233E-2"/>
    <n v="509.185671318"/>
  </r>
  <r>
    <n v="4228"/>
    <n v="4214"/>
    <x v="11"/>
    <n v="2.4435955378999998"/>
    <n v="12451.6520383999"/>
    <n v="2.4435955378999998"/>
    <n v="106442.59586299901"/>
  </r>
  <r>
    <n v="4229"/>
    <n v="4215"/>
    <x v="11"/>
    <n v="0.10473033620199999"/>
    <n v="970.631819812"/>
    <n v="0.10473033620199999"/>
    <n v="4562.0351966099897"/>
  </r>
  <r>
    <n v="4230"/>
    <n v="4216"/>
    <x v="11"/>
    <n v="0.739069493829"/>
    <n v="796.580843071"/>
    <n v="0.739069493829"/>
    <n v="32193.738375000001"/>
  </r>
  <r>
    <n v="4231"/>
    <n v="4217"/>
    <x v="11"/>
    <n v="2.9766988503E-2"/>
    <n v="289.95857162999903"/>
    <n v="2.9766988503E-2"/>
    <n v="1296.6448323899899"/>
  </r>
  <r>
    <n v="4232"/>
    <n v="4218"/>
    <x v="11"/>
    <n v="2.9022508196299999"/>
    <n v="1818.0501800500001"/>
    <n v="2.9022508196299999"/>
    <n v="126421.54001399899"/>
  </r>
  <r>
    <n v="4233"/>
    <n v="4219"/>
    <x v="11"/>
    <n v="4.8556619975399999E-2"/>
    <n v="364.00499213199902"/>
    <n v="4.8556619975399999E-2"/>
    <n v="2115.1179059299898"/>
  </r>
  <r>
    <n v="4234"/>
    <n v="4246"/>
    <x v="11"/>
    <n v="1.7970935650199998E-2"/>
    <n v="241.07909246099899"/>
    <n v="1.7970935650199998E-2"/>
    <n v="782.81082596500005"/>
  </r>
  <r>
    <n v="4235"/>
    <n v="4247"/>
    <x v="11"/>
    <n v="9.0002384474999995E-3"/>
    <n v="132.296282012999"/>
    <n v="9.0002384474999995E-3"/>
    <n v="392.04881841799897"/>
  </r>
  <r>
    <n v="4236"/>
    <n v="4248"/>
    <x v="11"/>
    <n v="8.9120030352300001E-4"/>
    <n v="26.806273295299899"/>
    <n v="8.9120030352300001E-4"/>
    <n v="38.820529917800002"/>
  </r>
  <r>
    <n v="4237"/>
    <n v="4249"/>
    <x v="11"/>
    <n v="9.1202671545299995E-3"/>
    <n v="132.20193587200001"/>
    <n v="9.1202671545299995E-3"/>
    <n v="397.27724799399903"/>
  </r>
  <r>
    <n v="4238"/>
    <n v="4250"/>
    <x v="11"/>
    <n v="1.2376583375399999E-2"/>
    <n v="181.13306872000001"/>
    <n v="1.2376583375399999E-2"/>
    <n v="539.12181533800003"/>
  </r>
  <r>
    <n v="4239"/>
    <n v="4251"/>
    <x v="11"/>
    <n v="1.41649646757E-2"/>
    <n v="210.279305757999"/>
    <n v="1.41649646757E-2"/>
    <n v="617.02339284000004"/>
  </r>
  <r>
    <n v="4240"/>
    <n v="4252"/>
    <x v="11"/>
    <n v="2.15770291763E-2"/>
    <n v="309.36993222099898"/>
    <n v="2.15770291763E-2"/>
    <n v="939.89163119700004"/>
  </r>
  <r>
    <n v="4241"/>
    <n v="4253"/>
    <x v="11"/>
    <n v="1.0300612152499999E-2"/>
    <n v="158.81167284200001"/>
    <n v="1.0300612152499999E-2"/>
    <n v="448.69287043499901"/>
  </r>
  <r>
    <n v="4242"/>
    <n v="4220"/>
    <x v="11"/>
    <n v="2.4318954957900001"/>
    <n v="8641.7310369400002"/>
    <n v="2.4318954957900001"/>
    <n v="105932.94406799899"/>
  </r>
  <r>
    <n v="4243"/>
    <n v="4221"/>
    <x v="11"/>
    <n v="5.8660010318399999E-2"/>
    <n v="360.01994008000003"/>
    <n v="5.8660010318399999E-2"/>
    <n v="2555.2198281300002"/>
  </r>
  <r>
    <n v="4244"/>
    <n v="4222"/>
    <x v="11"/>
    <n v="5.27499395228E-2"/>
    <n v="566.49510886400003"/>
    <n v="5.27499395228E-2"/>
    <n v="2297.77817486"/>
  </r>
  <r>
    <n v="4245"/>
    <n v="4223"/>
    <x v="11"/>
    <n v="2.6061539581599999E-2"/>
    <n v="129.69094564900001"/>
    <n v="2.6061539581599999E-2"/>
    <n v="1135.2361230700001"/>
  </r>
  <r>
    <n v="4246"/>
    <n v="4224"/>
    <x v="11"/>
    <n v="1.15743138739E-2"/>
    <n v="106.013591657999"/>
    <n v="1.15743138739E-2"/>
    <n v="504.17509568899902"/>
  </r>
  <r>
    <n v="4247"/>
    <n v="4225"/>
    <x v="11"/>
    <n v="7.7793292902100006E-2"/>
    <n v="689.11352648900004"/>
    <n v="7.7793292902100006E-2"/>
    <n v="3388.66228417"/>
  </r>
  <r>
    <n v="4248"/>
    <n v="4226"/>
    <x v="11"/>
    <n v="3.0617476119600001E-2"/>
    <n v="322.07297781099902"/>
    <n v="3.0617476119600001E-2"/>
    <n v="1333.6919243699899"/>
  </r>
  <r>
    <n v="4249"/>
    <n v="4227"/>
    <x v="11"/>
    <n v="5.2398095779000002E-2"/>
    <n v="531.92033689499897"/>
    <n v="5.2398095779000002E-2"/>
    <n v="2282.4519223000002"/>
  </r>
  <r>
    <n v="4250"/>
    <n v="4228"/>
    <x v="11"/>
    <n v="5.81800409439E-3"/>
    <n v="60.672387316600002"/>
    <n v="5.81800409439E-3"/>
    <n v="253.43124462399899"/>
  </r>
  <r>
    <n v="4251"/>
    <n v="4229"/>
    <x v="11"/>
    <n v="5.2439620719299997E-3"/>
    <n v="79.252467640999896"/>
    <n v="5.2439620719299997E-3"/>
    <n v="228.42607415000001"/>
  </r>
  <r>
    <n v="4252"/>
    <n v="4230"/>
    <x v="11"/>
    <n v="1.2350065167200001E-2"/>
    <n v="167.78384217600001"/>
    <n v="1.2350065167200001E-2"/>
    <n v="537.96668676800005"/>
  </r>
  <r>
    <n v="4253"/>
    <n v="4231"/>
    <x v="11"/>
    <n v="9.6347534170400009E-3"/>
    <n v="137.23633764799899"/>
    <n v="9.6347534170400009E-3"/>
    <n v="419.68817988400002"/>
  </r>
  <r>
    <n v="4254"/>
    <n v="4232"/>
    <x v="11"/>
    <n v="2.3494235790700001E-3"/>
    <n v="45.402407994299899"/>
    <n v="2.3494235790700001E-3"/>
    <n v="102.340481741999"/>
  </r>
  <r>
    <n v="4255"/>
    <n v="4233"/>
    <x v="11"/>
    <n v="1.46927624151E-3"/>
    <n v="47.402309074000001"/>
    <n v="1.46927624151E-3"/>
    <n v="64.001417082000003"/>
  </r>
  <r>
    <n v="4256"/>
    <n v="4234"/>
    <x v="11"/>
    <n v="8.3068525466999995E-3"/>
    <n v="119.786502615"/>
    <n v="8.3068525466999995E-3"/>
    <n v="361.84504924200002"/>
  </r>
  <r>
    <n v="4257"/>
    <n v="4235"/>
    <x v="11"/>
    <n v="1.2665039425E-2"/>
    <n v="177.352729500999"/>
    <n v="1.2665039425E-2"/>
    <n v="551.68691052300005"/>
  </r>
  <r>
    <n v="4258"/>
    <n v="4236"/>
    <x v="11"/>
    <n v="3.7933928076899999E-2"/>
    <n v="492.50385302000001"/>
    <n v="3.7933928076899999E-2"/>
    <n v="1652.3952973200001"/>
  </r>
  <r>
    <n v="4259"/>
    <n v="4237"/>
    <x v="11"/>
    <n v="1.7229027253E-2"/>
    <n v="228.12799507700001"/>
    <n v="1.7229027253E-2"/>
    <n v="750.49342531399896"/>
  </r>
  <r>
    <n v="4260"/>
    <n v="4238"/>
    <x v="11"/>
    <n v="1.9302734633800001E-3"/>
    <n v="38.6387721953"/>
    <n v="1.9302734633800001E-3"/>
    <n v="84.0823757637"/>
  </r>
  <r>
    <n v="4261"/>
    <n v="4239"/>
    <x v="11"/>
    <n v="1.3773091461499999E-2"/>
    <n v="169.363752140999"/>
    <n v="1.3773091461499999E-2"/>
    <n v="599.95346421700003"/>
  </r>
  <r>
    <n v="4262"/>
    <n v="4240"/>
    <x v="11"/>
    <n v="1.52426778837E-2"/>
    <n v="187.29229137600001"/>
    <n v="1.52426778837E-2"/>
    <n v="663.96839285900001"/>
  </r>
  <r>
    <n v="4263"/>
    <n v="4241"/>
    <x v="11"/>
    <n v="8.5166450621500002E-3"/>
    <n v="111.343003995999"/>
    <n v="8.5166450621500002E-3"/>
    <n v="370.98357489199901"/>
  </r>
  <r>
    <n v="4264"/>
    <n v="4254"/>
    <x v="11"/>
    <n v="7.8178387773599999E-3"/>
    <n v="118.17016192600001"/>
    <n v="7.8178387773599999E-3"/>
    <n v="340.54369511999897"/>
  </r>
  <r>
    <n v="4265"/>
    <n v="4255"/>
    <x v="11"/>
    <n v="4.85110000226E-3"/>
    <n v="76.705338479100007"/>
    <n v="4.85110000226E-3"/>
    <n v="211.313070844999"/>
  </r>
  <r>
    <n v="4266"/>
    <n v="4256"/>
    <x v="11"/>
    <n v="2.6951394695799999E-3"/>
    <n v="49.860111988299899"/>
    <n v="2.6951394695799999E-3"/>
    <n v="117.399805568"/>
  </r>
  <r>
    <n v="4267"/>
    <n v="4257"/>
    <x v="11"/>
    <n v="0.124010847859"/>
    <n v="1569.1791216900001"/>
    <n v="0.124010847859"/>
    <n v="5401.8909246699905"/>
  </r>
  <r>
    <n v="4268"/>
    <n v="4258"/>
    <x v="11"/>
    <n v="7.5684299265600004E-3"/>
    <n v="111.343117341999"/>
    <n v="7.5684299265600004E-3"/>
    <n v="329.67948860199903"/>
  </r>
  <r>
    <n v="4269"/>
    <n v="4259"/>
    <x v="11"/>
    <n v="1.5027137777699999E-2"/>
    <n v="205.817303299"/>
    <n v="1.5027137777699999E-2"/>
    <n v="654.57950272200003"/>
  </r>
  <r>
    <n v="4270"/>
    <n v="4260"/>
    <x v="11"/>
    <n v="6.7886569680400003E-3"/>
    <n v="102.664663439999"/>
    <n v="6.7886569680400003E-3"/>
    <n v="295.71271455900001"/>
  </r>
  <r>
    <n v="4271"/>
    <n v="4261"/>
    <x v="11"/>
    <n v="4.8522048680600003E-3"/>
    <n v="77.605721125800002"/>
    <n v="4.8522048680600003E-3"/>
    <n v="211.361198626"/>
  </r>
  <r>
    <n v="4272"/>
    <n v="4262"/>
    <x v="11"/>
    <n v="1.7158137026100001E-2"/>
    <n v="231.56169749"/>
    <n v="1.7158137026100001E-2"/>
    <n v="747.405458952"/>
  </r>
  <r>
    <n v="4273"/>
    <n v="4263"/>
    <x v="11"/>
    <n v="2.62871617776E-3"/>
    <n v="49.341779105800001"/>
    <n v="2.62871617776E-3"/>
    <n v="114.506418711999"/>
  </r>
  <r>
    <n v="4274"/>
    <n v="4264"/>
    <x v="11"/>
    <n v="8.6522466936499991E-3"/>
    <n v="124.881178603999"/>
    <n v="8.6522466936499991E-3"/>
    <n v="376.89035845900003"/>
  </r>
  <r>
    <n v="4275"/>
    <n v="4265"/>
    <x v="11"/>
    <n v="1.36281203776E-2"/>
    <n v="187.674733021999"/>
    <n v="1.36281203776E-2"/>
    <n v="593.63854892200004"/>
  </r>
  <r>
    <n v="4276"/>
    <n v="4266"/>
    <x v="11"/>
    <n v="1.20711589322E-2"/>
    <n v="167.959866183"/>
    <n v="1.20711589322E-2"/>
    <n v="525.81757996500005"/>
  </r>
  <r>
    <n v="4277"/>
    <n v="4267"/>
    <x v="11"/>
    <n v="5.9746990916299996E-3"/>
    <n v="90.126014147800007"/>
    <n v="5.9746990916299996E-3"/>
    <n v="260.25685144499897"/>
  </r>
  <r>
    <n v="4278"/>
    <n v="4268"/>
    <x v="11"/>
    <n v="1.19572639472E-2"/>
    <n v="162.61391689300001"/>
    <n v="1.19572639472E-2"/>
    <n v="520.85633411900005"/>
  </r>
  <r>
    <n v="4279"/>
    <n v="4269"/>
    <x v="11"/>
    <n v="1.3441436586600001E-2"/>
    <n v="181.100967150999"/>
    <n v="1.3441436586600001E-2"/>
    <n v="585.50663560600003"/>
  </r>
  <r>
    <n v="4280"/>
    <n v="4270"/>
    <x v="11"/>
    <n v="2.32820207368E-2"/>
    <n v="306.74219446900003"/>
    <n v="2.32820207368E-2"/>
    <n v="1014.16076664"/>
  </r>
  <r>
    <n v="4281"/>
    <n v="4271"/>
    <x v="11"/>
    <n v="1.1978763205299999E-2"/>
    <n v="165.97813451600001"/>
    <n v="1.1978763205299999E-2"/>
    <n v="521.79283820900002"/>
  </r>
  <r>
    <n v="4282"/>
    <n v="4272"/>
    <x v="11"/>
    <n v="1.35964524471E-2"/>
    <n v="184.69662730900001"/>
    <n v="1.35964524471E-2"/>
    <n v="592.25909941899897"/>
  </r>
  <r>
    <n v="4283"/>
    <n v="4273"/>
    <x v="11"/>
    <n v="1.20920584537E-2"/>
    <n v="167.817757736"/>
    <n v="1.20920584537E-2"/>
    <n v="526.72795939599905"/>
  </r>
  <r>
    <n v="4284"/>
    <n v="4274"/>
    <x v="11"/>
    <n v="1.2650694728200001E-2"/>
    <n v="181.57198404600001"/>
    <n v="1.2650694728200001E-2"/>
    <n v="551.06205822799905"/>
  </r>
  <r>
    <n v="4285"/>
    <n v="4275"/>
    <x v="11"/>
    <n v="9.8536840273599994E-3"/>
    <n v="140.38908185700001"/>
    <n v="9.8536840273599994E-3"/>
    <n v="429.22475943099897"/>
  </r>
  <r>
    <n v="4286"/>
    <n v="4276"/>
    <x v="11"/>
    <n v="9.2351641529300008E-3"/>
    <n v="133.13237052900001"/>
    <n v="9.2351641529300008E-3"/>
    <n v="402.28214164600001"/>
  </r>
  <r>
    <n v="4287"/>
    <n v="4277"/>
    <x v="11"/>
    <n v="5.3280119432200001E-3"/>
    <n v="82.387838782800003"/>
    <n v="5.3280119432200001E-3"/>
    <n v="232.087271775999"/>
  </r>
  <r>
    <n v="4288"/>
    <n v="4278"/>
    <x v="11"/>
    <n v="9.7710031525299994E-3"/>
    <n v="136.05284322"/>
    <n v="9.7710031525299994E-3"/>
    <n v="425.62319497599901"/>
  </r>
  <r>
    <n v="4289"/>
    <n v="4279"/>
    <x v="11"/>
    <n v="2.477020953E-2"/>
    <n v="325.25744288800001"/>
    <n v="2.477020953E-2"/>
    <n v="1078.98601088999"/>
  </r>
  <r>
    <n v="4290"/>
    <n v="4280"/>
    <x v="11"/>
    <n v="8.5001405629099996E-3"/>
    <n v="124.36930093700001"/>
    <n v="8.5001405629099996E-3"/>
    <n v="370.26464182199902"/>
  </r>
  <r>
    <n v="4291"/>
    <n v="4281"/>
    <x v="11"/>
    <n v="4.5618281525599998E-3"/>
    <n v="73.721071133600006"/>
    <n v="4.5618281525599998E-3"/>
    <n v="198.712439343"/>
  </r>
  <r>
    <n v="4292"/>
    <n v="4282"/>
    <x v="11"/>
    <n v="1.2754337323099999E-2"/>
    <n v="186.073570998999"/>
    <n v="1.2754337323099999E-2"/>
    <n v="555.57671132500002"/>
  </r>
  <r>
    <n v="4293"/>
    <n v="4283"/>
    <x v="11"/>
    <n v="1.42566691967E-2"/>
    <n v="195.242873596999"/>
    <n v="1.42566691967E-2"/>
    <n v="621.01802644400004"/>
  </r>
  <r>
    <n v="4294"/>
    <n v="4284"/>
    <x v="11"/>
    <n v="2.2158469703700001E-2"/>
    <n v="300.43689377499902"/>
    <n v="2.2158469703700001E-2"/>
    <n v="965.219078749"/>
  </r>
  <r>
    <n v="4295"/>
    <n v="4285"/>
    <x v="11"/>
    <n v="8.1355076404500005E-3"/>
    <n v="120.142331638"/>
    <n v="8.1355076404500005E-3"/>
    <n v="354.38129518900001"/>
  </r>
  <r>
    <n v="4296"/>
    <n v="4286"/>
    <x v="11"/>
    <n v="1.10957871642E-2"/>
    <n v="152.200755600999"/>
    <n v="1.10957871642E-2"/>
    <n v="483.33055557699902"/>
  </r>
  <r>
    <n v="4297"/>
    <n v="4287"/>
    <x v="11"/>
    <n v="2.77910929596E-2"/>
    <n v="374.37218054599902"/>
    <n v="2.77910929596E-2"/>
    <n v="1210.5751667500001"/>
  </r>
  <r>
    <n v="4298"/>
    <n v="6813"/>
    <x v="13"/>
    <n v="5.0526904069599999E-4"/>
    <n v="150.544592287"/>
    <n v="5.0526904069599999E-4"/>
    <n v="22.0094314567"/>
  </r>
  <r>
    <n v="4299"/>
    <n v="4288"/>
    <x v="11"/>
    <n v="3.5323960397400003E-2"/>
    <n v="474.55429206799897"/>
    <n v="3.5323960397400003E-2"/>
    <n v="1538.7055601899899"/>
  </r>
  <r>
    <n v="4300"/>
    <n v="4289"/>
    <x v="11"/>
    <n v="4.4665725399899998E-2"/>
    <n v="575.45213196600002"/>
    <n v="4.4665725399899998E-2"/>
    <n v="1945.63121516"/>
  </r>
  <r>
    <n v="4301"/>
    <n v="4290"/>
    <x v="11"/>
    <n v="1.04144404081E-2"/>
    <n v="145.621421169"/>
    <n v="1.04144404081E-2"/>
    <n v="453.65120982299902"/>
  </r>
  <r>
    <n v="4302"/>
    <n v="4291"/>
    <x v="11"/>
    <n v="1.2640097587499999E-2"/>
    <n v="173.780992126999"/>
    <n v="1.2640097587499999E-2"/>
    <n v="550.60044896900001"/>
  </r>
  <r>
    <n v="4303"/>
    <n v="4292"/>
    <x v="11"/>
    <n v="1.9543180660099999E-2"/>
    <n v="265.08921868999897"/>
    <n v="1.9543180660099999E-2"/>
    <n v="851.29754367099895"/>
  </r>
  <r>
    <n v="4304"/>
    <n v="4293"/>
    <x v="11"/>
    <n v="9.53737298489E-3"/>
    <n v="135.907315549"/>
    <n v="9.53737298489E-3"/>
    <n v="415.44630578999897"/>
  </r>
  <r>
    <n v="4305"/>
    <n v="4294"/>
    <x v="11"/>
    <n v="1.43113072861E-2"/>
    <n v="196.335195795"/>
    <n v="1.43113072861E-2"/>
    <n v="623.39805142"/>
  </r>
  <r>
    <n v="4306"/>
    <n v="4295"/>
    <x v="11"/>
    <n v="1.3513846514499999E-2"/>
    <n v="185.442581877999"/>
    <n v="1.3513846514499999E-2"/>
    <n v="588.660799322"/>
  </r>
  <r>
    <n v="4307"/>
    <n v="4296"/>
    <x v="11"/>
    <n v="1.7997050923699999E-2"/>
    <n v="242.00126425900001"/>
    <n v="1.7997050923699999E-2"/>
    <n v="783.94840146599904"/>
  </r>
  <r>
    <n v="4308"/>
    <n v="4297"/>
    <x v="11"/>
    <n v="4.2704112747100004E-3"/>
    <n v="71.301407368300005"/>
    <n v="4.2704112747100004E-3"/>
    <n v="186.018371067999"/>
  </r>
  <r>
    <n v="4309"/>
    <n v="4298"/>
    <x v="11"/>
    <n v="7.4645287548100001E-2"/>
    <n v="956.17987579800001"/>
    <n v="7.4645287548100001E-2"/>
    <n v="3251.53571994"/>
  </r>
  <r>
    <n v="4310"/>
    <n v="4299"/>
    <x v="11"/>
    <n v="8.3626875777700005E-2"/>
    <n v="1095.9750077000001"/>
    <n v="8.3626875777700005E-2"/>
    <n v="3642.7721388599898"/>
  </r>
  <r>
    <n v="4311"/>
    <n v="4300"/>
    <x v="11"/>
    <n v="3.6318243440400001E-3"/>
    <n v="61.3767870938999"/>
    <n v="3.6318243440400001E-3"/>
    <n v="158.20163543800001"/>
  </r>
  <r>
    <n v="4312"/>
    <n v="4301"/>
    <x v="11"/>
    <n v="1.54934971474E-2"/>
    <n v="208.444880036"/>
    <n v="1.54934971474E-2"/>
    <n v="674.89403608800001"/>
  </r>
  <r>
    <n v="4313"/>
    <n v="4302"/>
    <x v="11"/>
    <n v="8.3578947494699993E-3"/>
    <n v="118.742430502999"/>
    <n v="8.3578947494699993E-3"/>
    <n v="364.06843890499903"/>
  </r>
  <r>
    <n v="4314"/>
    <n v="4303"/>
    <x v="11"/>
    <n v="3.4443794271900002E-2"/>
    <n v="452.937794897"/>
    <n v="3.4443794271900002E-2"/>
    <n v="1500.3656775300001"/>
  </r>
  <r>
    <n v="4315"/>
    <n v="4304"/>
    <x v="11"/>
    <n v="3.0366037985700002E-3"/>
    <n v="52.872785838799899"/>
    <n v="3.0366037985700002E-3"/>
    <n v="132.27393215800001"/>
  </r>
  <r>
    <n v="4316"/>
    <n v="4305"/>
    <x v="11"/>
    <n v="1.59504822993E-2"/>
    <n v="214.297868542"/>
    <n v="1.59504822993E-2"/>
    <n v="694.80022987400002"/>
  </r>
  <r>
    <n v="4317"/>
    <n v="4306"/>
    <x v="11"/>
    <n v="2.3400409063000002E-2"/>
    <n v="306.98141256000002"/>
    <n v="2.3400409063000002E-2"/>
    <n v="1019.31774195"/>
  </r>
  <r>
    <n v="4318"/>
    <n v="4307"/>
    <x v="11"/>
    <n v="4.7646729073599998E-3"/>
    <n v="74.686012751199897"/>
    <n v="4.7646729073599998E-3"/>
    <n v="207.54832164000001"/>
  </r>
  <r>
    <n v="4319"/>
    <n v="4308"/>
    <x v="11"/>
    <n v="1.64415008414E-2"/>
    <n v="222.92530313500001"/>
    <n v="1.64415008414E-2"/>
    <n v="716.188911684"/>
  </r>
  <r>
    <n v="4320"/>
    <n v="4309"/>
    <x v="11"/>
    <n v="8.3280801156199995E-3"/>
    <n v="123.181542718"/>
    <n v="8.3280801156199995E-3"/>
    <n v="362.76971824600002"/>
  </r>
  <r>
    <n v="4321"/>
    <n v="4310"/>
    <x v="11"/>
    <n v="6.36182623349E-3"/>
    <n v="94.2800854308"/>
    <n v="6.36182623349E-3"/>
    <n v="277.12004223500003"/>
  </r>
  <r>
    <n v="4322"/>
    <n v="4311"/>
    <x v="11"/>
    <n v="4.3842826402899999E-2"/>
    <n v="573.56960179700002"/>
    <n v="4.3842826402899999E-2"/>
    <n v="1909.78587889"/>
  </r>
  <r>
    <n v="4323"/>
    <n v="4312"/>
    <x v="11"/>
    <n v="5.3304054918499998E-3"/>
    <n v="82.162494634200002"/>
    <n v="5.3304054918499998E-3"/>
    <n v="232.191534469999"/>
  </r>
  <r>
    <n v="4324"/>
    <n v="4313"/>
    <x v="11"/>
    <n v="1.31769712556E-2"/>
    <n v="180.108423125999"/>
    <n v="1.31769712556E-2"/>
    <n v="573.98657211800003"/>
  </r>
  <r>
    <n v="4325"/>
    <n v="4314"/>
    <x v="11"/>
    <n v="7.8768350307699998E-3"/>
    <n v="113.94164547600001"/>
    <n v="7.8768350307699998E-3"/>
    <n v="343.11356145600001"/>
  </r>
  <r>
    <n v="4326"/>
    <n v="4315"/>
    <x v="11"/>
    <n v="3.2213032442299998E-2"/>
    <n v="418.23275836400001"/>
    <n v="3.2213032442299998E-2"/>
    <n v="1403.1940812099899"/>
  </r>
  <r>
    <n v="4327"/>
    <n v="4316"/>
    <x v="11"/>
    <n v="6.8518674770399997E-3"/>
    <n v="100.45332152100001"/>
    <n v="6.8518674770399997E-3"/>
    <n v="298.46615353999903"/>
  </r>
  <r>
    <n v="4328"/>
    <n v="4317"/>
    <x v="11"/>
    <n v="8.7967007362900005E-3"/>
    <n v="125.315752496"/>
    <n v="8.7967007362900005E-3"/>
    <n v="383.18275100800003"/>
  </r>
  <r>
    <n v="4329"/>
    <n v="4318"/>
    <x v="11"/>
    <n v="1.9483971787399999E-3"/>
    <n v="38.640400288099897"/>
    <n v="1.9483971787399999E-3"/>
    <n v="84.871841712600002"/>
  </r>
  <r>
    <n v="4330"/>
    <n v="4319"/>
    <x v="11"/>
    <n v="2.61987573717E-2"/>
    <n v="349.95397708699898"/>
    <n v="2.61987573717E-2"/>
    <n v="1141.2133065299899"/>
  </r>
  <r>
    <n v="4331"/>
    <n v="6814"/>
    <x v="13"/>
    <n v="2.76355596086E-4"/>
    <n v="187.054875694"/>
    <n v="2.76355596086E-4"/>
    <n v="12.0380022712"/>
  </r>
  <r>
    <n v="4332"/>
    <n v="4320"/>
    <x v="11"/>
    <n v="1.4772294141399999E-2"/>
    <n v="200.43198349100001"/>
    <n v="1.4772294141399999E-2"/>
    <n v="643.47855904200003"/>
  </r>
  <r>
    <n v="4333"/>
    <n v="4321"/>
    <x v="11"/>
    <n v="1.6241371900599998E-2"/>
    <n v="110.892884147"/>
    <n v="1.6241371900599998E-2"/>
    <n v="707.47133026300003"/>
  </r>
  <r>
    <n v="4334"/>
    <n v="4322"/>
    <x v="11"/>
    <n v="4.4130723989399996E-3"/>
    <n v="73.220035773600003"/>
    <n v="4.4130723989399996E-3"/>
    <n v="192.232664817"/>
  </r>
  <r>
    <n v="4335"/>
    <n v="4323"/>
    <x v="11"/>
    <n v="4.0492711392600004E-3"/>
    <n v="57.490446341800002"/>
    <n v="4.0492711392600004E-3"/>
    <n v="176.385545433"/>
  </r>
  <r>
    <n v="4336"/>
    <n v="4324"/>
    <x v="11"/>
    <n v="2.6726843779599999E-3"/>
    <n v="53.812921922500003"/>
    <n v="2.6726843779599999E-3"/>
    <n v="116.421665816"/>
  </r>
  <r>
    <n v="4337"/>
    <n v="4325"/>
    <x v="11"/>
    <n v="4.8684678228600002E-3"/>
    <n v="61.381073723199897"/>
    <n v="4.8684678228600002E-3"/>
    <n v="212.06961007000001"/>
  </r>
  <r>
    <n v="4338"/>
    <n v="4326"/>
    <x v="11"/>
    <n v="3.2852250487199999E-3"/>
    <n v="62.736681359400002"/>
    <n v="3.2852250487199999E-3"/>
    <n v="143.103830625"/>
  </r>
  <r>
    <n v="4339"/>
    <n v="4327"/>
    <x v="11"/>
    <n v="2.5598300705899999E-2"/>
    <n v="206.75340813099899"/>
    <n v="2.5598300705899999E-2"/>
    <n v="1115.0575186799899"/>
  </r>
  <r>
    <n v="4340"/>
    <n v="4328"/>
    <x v="11"/>
    <n v="8.5467445182399997E-3"/>
    <n v="92.203302262500003"/>
    <n v="8.5467445182399997E-3"/>
    <n v="372.29470220100001"/>
  </r>
  <r>
    <n v="4341"/>
    <n v="4329"/>
    <x v="11"/>
    <n v="1.36559560985E-3"/>
    <n v="42.285171564700001"/>
    <n v="1.36559560985E-3"/>
    <n v="59.485106887199898"/>
  </r>
  <r>
    <n v="4342"/>
    <n v="4330"/>
    <x v="11"/>
    <n v="9.6349085449100001E-3"/>
    <n v="93.986267978800001"/>
    <n v="9.6349085449100001E-3"/>
    <n v="419.69493749399902"/>
  </r>
  <r>
    <n v="4343"/>
    <n v="4331"/>
    <x v="11"/>
    <n v="9.8995653597199994E-3"/>
    <n v="93.578321097400007"/>
    <n v="9.8995653597199994E-3"/>
    <n v="431.22334227900001"/>
  </r>
  <r>
    <n v="4344"/>
    <n v="4332"/>
    <x v="11"/>
    <n v="9.71427305156E-3"/>
    <n v="116.692974879999"/>
    <n v="9.71427305156E-3"/>
    <n v="423.15204132299903"/>
  </r>
  <r>
    <n v="4345"/>
    <n v="4333"/>
    <x v="11"/>
    <n v="1.5743293276800002E-2"/>
    <n v="175.15321349800001"/>
    <n v="1.5743293276800002E-2"/>
    <n v="685.77511179299904"/>
  </r>
  <r>
    <n v="4346"/>
    <n v="4334"/>
    <x v="11"/>
    <n v="1.6286226277E-2"/>
    <n v="163.12384607000001"/>
    <n v="1.6286226277E-2"/>
    <n v="709.42517912400001"/>
  </r>
  <r>
    <n v="4347"/>
    <n v="4335"/>
    <x v="11"/>
    <n v="6.7713282928800003E-4"/>
    <n v="26.3839637112"/>
    <n v="6.7713282928800003E-4"/>
    <n v="29.4957880708"/>
  </r>
  <r>
    <n v="4348"/>
    <n v="4336"/>
    <x v="11"/>
    <n v="1.16643970143E-3"/>
    <n v="44.5032678647"/>
    <n v="1.16643970143E-3"/>
    <n v="50.8099100779"/>
  </r>
  <r>
    <n v="4349"/>
    <n v="4337"/>
    <x v="11"/>
    <n v="0.119232333467"/>
    <n v="633.48912975799897"/>
    <n v="0.119232333467"/>
    <n v="5193.7396702200003"/>
  </r>
  <r>
    <n v="4350"/>
    <n v="4338"/>
    <x v="11"/>
    <n v="8.2890623945099991E-3"/>
    <n v="76.486081167699894"/>
    <n v="8.2890623945099991E-3"/>
    <n v="361.07011376100002"/>
  </r>
  <r>
    <n v="4351"/>
    <n v="4339"/>
    <x v="11"/>
    <n v="5.4759801129400003E-3"/>
    <n v="66.091257948600003"/>
    <n v="5.4759801129400003E-3"/>
    <n v="238.53273959699899"/>
  </r>
  <r>
    <n v="4352"/>
    <n v="4340"/>
    <x v="11"/>
    <n v="4.8801394295599999E-3"/>
    <n v="61.3065918138999"/>
    <n v="4.8801394295599999E-3"/>
    <n v="212.578023207999"/>
  </r>
  <r>
    <n v="4353"/>
    <n v="4341"/>
    <x v="11"/>
    <n v="4.8153119371900002E-3"/>
    <n v="60.7714688338"/>
    <n v="4.8153119371900002E-3"/>
    <n v="209.754149138"/>
  </r>
  <r>
    <n v="4354"/>
    <n v="4342"/>
    <x v="11"/>
    <n v="7.2542724718599998E-3"/>
    <n v="71.110835631900002"/>
    <n v="7.2542724718599998E-3"/>
    <n v="315.99484502500002"/>
  </r>
  <r>
    <n v="4355"/>
    <n v="4343"/>
    <x v="11"/>
    <n v="6.3799206870299996E-3"/>
    <n v="71.139110198300003"/>
    <n v="6.3799206870299996E-3"/>
    <n v="277.90823347200001"/>
  </r>
  <r>
    <n v="4356"/>
    <n v="4344"/>
    <x v="11"/>
    <n v="6.1758215729700002E-3"/>
    <n v="68.763079182400006"/>
    <n v="6.1758215729700002E-3"/>
    <n v="269.01771168599902"/>
  </r>
  <r>
    <n v="4357"/>
    <n v="4345"/>
    <x v="11"/>
    <n v="2.0433939176000001E-2"/>
    <n v="119.907390245"/>
    <n v="2.0433939176000001E-2"/>
    <n v="890.09883037700001"/>
  </r>
  <r>
    <n v="4358"/>
    <n v="4346"/>
    <x v="11"/>
    <n v="7.5969789630199996E-3"/>
    <n v="73.304014191600004"/>
    <n v="7.5969789630199996E-3"/>
    <n v="330.92308012299901"/>
  </r>
  <r>
    <n v="4359"/>
    <n v="4347"/>
    <x v="11"/>
    <n v="3.6712785338499998E-3"/>
    <n v="45.475021682600001"/>
    <n v="3.6712785338499998E-3"/>
    <n v="159.920253217999"/>
  </r>
  <r>
    <n v="4360"/>
    <n v="4348"/>
    <x v="11"/>
    <n v="1.7747049802599999"/>
    <n v="1652.0902621099899"/>
    <n v="1.7747049802599999"/>
    <n v="77305.839716300005"/>
  </r>
  <r>
    <n v="4361"/>
    <n v="4349"/>
    <x v="11"/>
    <n v="3.5132685062900001E-2"/>
    <n v="183.361616967999"/>
    <n v="3.5132685062900001E-2"/>
    <n v="1530.37363952999"/>
  </r>
  <r>
    <n v="4362"/>
    <n v="4350"/>
    <x v="11"/>
    <n v="0.105795672466"/>
    <n v="392.72424190100003"/>
    <n v="0.105795672466"/>
    <n v="4608.44105846"/>
  </r>
  <r>
    <n v="4363"/>
    <n v="4351"/>
    <x v="11"/>
    <n v="9.0998398903099995E-3"/>
    <n v="105.323677439999"/>
    <n v="9.0998398903099995E-3"/>
    <n v="396.38744003599902"/>
  </r>
  <r>
    <n v="4364"/>
    <n v="4352"/>
    <x v="11"/>
    <n v="9.3067400803600001E-2"/>
    <n v="318.47833344700001"/>
    <n v="9.3067400803600001E-2"/>
    <n v="4053.9997631400001"/>
  </r>
  <r>
    <n v="4365"/>
    <n v="4353"/>
    <x v="11"/>
    <n v="7.2878092841499997E-3"/>
    <n v="70.802993444999899"/>
    <n v="7.2878092841499997E-3"/>
    <n v="317.45570267900001"/>
  </r>
  <r>
    <n v="4366"/>
    <n v="4354"/>
    <x v="11"/>
    <n v="9.23803391374E-2"/>
    <n v="412.69872932099901"/>
    <n v="9.23803391374E-2"/>
    <n v="4024.0714763699898"/>
  </r>
  <r>
    <n v="4367"/>
    <n v="4355"/>
    <x v="11"/>
    <n v="6.1001933836599999E-3"/>
    <n v="66.8630813037"/>
    <n v="6.1001933836599999E-3"/>
    <n v="265.72336097599901"/>
  </r>
  <r>
    <n v="4368"/>
    <n v="4356"/>
    <x v="11"/>
    <n v="7.3998001604499999E-2"/>
    <n v="295.60427106499901"/>
    <n v="7.3998001604499999E-2"/>
    <n v="3223.3400566800001"/>
  </r>
  <r>
    <n v="4369"/>
    <n v="4357"/>
    <x v="11"/>
    <n v="0.12224087548900001"/>
    <n v="460.30100583099897"/>
    <n v="0.12224087548900001"/>
    <n v="5324.7912373700001"/>
  </r>
  <r>
    <n v="4370"/>
    <n v="4358"/>
    <x v="11"/>
    <n v="4.4317596413299999E-2"/>
    <n v="187.87099758599899"/>
    <n v="4.4317596413299999E-2"/>
    <n v="1930.46677797999"/>
  </r>
  <r>
    <n v="4371"/>
    <n v="4359"/>
    <x v="11"/>
    <n v="8.1388732093900004E-2"/>
    <n v="349.27111834800002"/>
    <n v="8.1388732093900004E-2"/>
    <n v="3545.2789888500001"/>
  </r>
  <r>
    <n v="4372"/>
    <n v="4360"/>
    <x v="11"/>
    <n v="1.3555203613599999E-3"/>
    <n v="39.4074917517"/>
    <n v="1.3555203613599999E-3"/>
    <n v="59.046230700700001"/>
  </r>
  <r>
    <n v="4373"/>
    <n v="4361"/>
    <x v="11"/>
    <n v="2.0997946826300001E-2"/>
    <n v="122.208213388999"/>
    <n v="2.0997946826300001E-2"/>
    <n v="914.66690489999905"/>
  </r>
  <r>
    <n v="4374"/>
    <n v="4362"/>
    <x v="11"/>
    <n v="2.9918344456799999E-3"/>
    <n v="45.670082300499899"/>
    <n v="2.9918344456799999E-3"/>
    <n v="130.323787250999"/>
  </r>
  <r>
    <n v="4375"/>
    <n v="4363"/>
    <x v="11"/>
    <n v="9.0849907701000002E-2"/>
    <n v="340.74464944099901"/>
    <n v="9.0849907701000002E-2"/>
    <n v="3957.4061500600001"/>
  </r>
  <r>
    <n v="4376"/>
    <n v="4364"/>
    <x v="11"/>
    <n v="2.3676609347300002E-3"/>
    <n v="45.725319624400001"/>
    <n v="2.3676609347300002E-3"/>
    <n v="103.134897725"/>
  </r>
  <r>
    <n v="4377"/>
    <n v="4365"/>
    <x v="11"/>
    <n v="8.7992208597999999E-2"/>
    <n v="312.98388023199902"/>
    <n v="8.7992208597999999E-2"/>
    <n v="3832.92527483"/>
  </r>
  <r>
    <n v="4378"/>
    <n v="4366"/>
    <x v="11"/>
    <n v="8.4417439115899995E-2"/>
    <n v="344.287222482"/>
    <n v="8.4417439115899995E-2"/>
    <n v="3677.2089390800002"/>
  </r>
  <r>
    <n v="4379"/>
    <n v="4367"/>
    <x v="11"/>
    <n v="8.3764489786000002E-4"/>
    <n v="35.0265848081999"/>
    <n v="8.3764489786000002E-4"/>
    <n v="36.487665804000002"/>
  </r>
  <r>
    <n v="4380"/>
    <n v="4368"/>
    <x v="11"/>
    <n v="8.7006893667399998E-2"/>
    <n v="365.47535075799902"/>
    <n v="8.7006893667399998E-2"/>
    <n v="3790.0051276999902"/>
  </r>
  <r>
    <n v="4381"/>
    <n v="4369"/>
    <x v="11"/>
    <n v="2.5585790481399999E-3"/>
    <n v="46.2569955750999"/>
    <n v="2.5585790481399999E-3"/>
    <n v="111.451257495999"/>
  </r>
  <r>
    <n v="4382"/>
    <n v="4370"/>
    <x v="11"/>
    <n v="9.5996632318399999E-2"/>
    <n v="348.72077481600002"/>
    <n v="9.5996632318399999E-2"/>
    <n v="4181.5965771800002"/>
  </r>
  <r>
    <n v="4383"/>
    <n v="4371"/>
    <x v="11"/>
    <n v="8.7790596932800003E-4"/>
    <n v="34.1881899223999"/>
    <n v="8.7790596932800003E-4"/>
    <n v="38.241431001400002"/>
  </r>
  <r>
    <n v="4384"/>
    <n v="4372"/>
    <x v="11"/>
    <n v="5.3230142630300001E-2"/>
    <n v="279.59329466299903"/>
    <n v="5.3230142630300001E-2"/>
    <n v="2318.6957381799898"/>
  </r>
  <r>
    <n v="4385"/>
    <n v="4373"/>
    <x v="11"/>
    <n v="1.6993587587500001E-3"/>
    <n v="36.655193779400001"/>
    <n v="1.6993587587500001E-3"/>
    <n v="74.023771523299899"/>
  </r>
  <r>
    <n v="4386"/>
    <n v="4374"/>
    <x v="11"/>
    <n v="0.15737678959000001"/>
    <n v="435.26623150500001"/>
    <n v="0.15737678959000001"/>
    <n v="6855.3055338399899"/>
  </r>
  <r>
    <n v="4387"/>
    <n v="4375"/>
    <x v="11"/>
    <n v="5.8182331828999997E-2"/>
    <n v="294.84188689899901"/>
    <n v="5.8182331828999997E-2"/>
    <n v="2534.4122369299898"/>
  </r>
  <r>
    <n v="4388"/>
    <n v="4376"/>
    <x v="11"/>
    <n v="1.1275587961900001E-3"/>
    <n v="44.299479114"/>
    <n v="1.1275587961900001E-3"/>
    <n v="49.116264631900002"/>
  </r>
  <r>
    <n v="4389"/>
    <n v="4377"/>
    <x v="11"/>
    <n v="5.7549538763299997E-2"/>
    <n v="288.49387033900001"/>
    <n v="5.7549538763299997E-2"/>
    <n v="2506.84788109999"/>
  </r>
  <r>
    <n v="4390"/>
    <n v="4378"/>
    <x v="11"/>
    <n v="6.1777059943399999E-2"/>
    <n v="329.11798326100001"/>
    <n v="6.1777059943399999E-2"/>
    <n v="2690.9979668000001"/>
  </r>
  <r>
    <n v="4391"/>
    <n v="4379"/>
    <x v="11"/>
    <n v="1.3735653620199999E-3"/>
    <n v="45.001545146200002"/>
    <n v="1.3735653620199999E-3"/>
    <n v="59.832268034899897"/>
  </r>
  <r>
    <n v="4392"/>
    <n v="4380"/>
    <x v="11"/>
    <n v="5.7494270037099997E-2"/>
    <n v="239.675997179999"/>
    <n v="5.7494270037099997E-2"/>
    <n v="2504.4403848000002"/>
  </r>
  <r>
    <n v="4393"/>
    <n v="4381"/>
    <x v="11"/>
    <n v="5.8182196316400002E-2"/>
    <n v="242.60450577500001"/>
    <n v="5.8182196316400002E-2"/>
    <n v="2534.4063341299898"/>
  </r>
  <r>
    <n v="4394"/>
    <n v="4382"/>
    <x v="11"/>
    <n v="2.13449978066E-3"/>
    <n v="39.082058435299899"/>
    <n v="2.13449978066E-3"/>
    <n v="92.978438466399894"/>
  </r>
  <r>
    <n v="4395"/>
    <n v="4383"/>
    <x v="11"/>
    <n v="6.4940981883900004E-2"/>
    <n v="275.35283690400001"/>
    <n v="6.4940981883900004E-2"/>
    <n v="2828.81785583999"/>
  </r>
  <r>
    <n v="4396"/>
    <n v="4384"/>
    <x v="11"/>
    <n v="6.5203472706899995E-2"/>
    <n v="275.39874583800002"/>
    <n v="6.5203472706899995E-2"/>
    <n v="2840.25190978"/>
  </r>
  <r>
    <n v="4397"/>
    <n v="4385"/>
    <x v="11"/>
    <n v="1.2910440620500001E-2"/>
    <n v="178.17036864599899"/>
    <n v="1.2910440620500001E-2"/>
    <n v="562.37654368899905"/>
  </r>
  <r>
    <n v="4398"/>
    <n v="4386"/>
    <x v="11"/>
    <n v="0.128774457279"/>
    <n v="762.25957015100005"/>
    <n v="0.128774457279"/>
    <n v="5609.3929217000004"/>
  </r>
  <r>
    <n v="4399"/>
    <n v="4387"/>
    <x v="11"/>
    <n v="4.1645452542300003E-3"/>
    <n v="54.074406961800001"/>
    <n v="4.1645452542300003E-3"/>
    <n v="181.40686576900001"/>
  </r>
  <r>
    <n v="4400"/>
    <n v="4388"/>
    <x v="11"/>
    <n v="3.3340953744300003E-2"/>
    <n v="170.50853376000001"/>
    <n v="3.3340953744300003E-2"/>
    <n v="1452.32613601"/>
  </r>
  <r>
    <n v="4401"/>
    <n v="4389"/>
    <x v="11"/>
    <n v="7.0618897432099995E-2"/>
    <n v="285.48061532600002"/>
    <n v="7.0618897432099995E-2"/>
    <n v="3076.14686729"/>
  </r>
  <r>
    <n v="4402"/>
    <n v="4390"/>
    <x v="11"/>
    <n v="6.9368920223800005E-4"/>
    <n v="26.897011624400001"/>
    <n v="6.9368920223800005E-4"/>
    <n v="30.2169807464999"/>
  </r>
  <r>
    <n v="4403"/>
    <n v="4391"/>
    <x v="11"/>
    <n v="6.3138041820800003E-2"/>
    <n v="257.35006359800002"/>
    <n v="6.3138041820800003E-2"/>
    <n v="2750.2821004399898"/>
  </r>
  <r>
    <n v="4404"/>
    <n v="4392"/>
    <x v="11"/>
    <n v="0.129867757546"/>
    <n v="453.51258046499902"/>
    <n v="0.129867757546"/>
    <n v="5657.0168909200002"/>
  </r>
  <r>
    <n v="4405"/>
    <n v="4393"/>
    <x v="11"/>
    <n v="1.2575757050599999E-3"/>
    <n v="30.763936822600002"/>
    <n v="1.2575757050599999E-3"/>
    <n v="54.779778553100002"/>
  </r>
  <r>
    <n v="4406"/>
    <n v="4394"/>
    <x v="11"/>
    <n v="8.0067432126399996E-2"/>
    <n v="336.260088268"/>
    <n v="8.0067432126399996E-2"/>
    <n v="3487.7233928599899"/>
  </r>
  <r>
    <n v="4407"/>
    <n v="4395"/>
    <x v="11"/>
    <n v="1.4915941375800001E-3"/>
    <n v="34.2599345349999"/>
    <n v="1.4915941375800001E-3"/>
    <n v="64.973580734899897"/>
  </r>
  <r>
    <n v="4408"/>
    <n v="4396"/>
    <x v="11"/>
    <n v="3.7035490433100001E-3"/>
    <n v="51.326568297000001"/>
    <n v="3.7035490433100001E-3"/>
    <n v="161.32595100399899"/>
  </r>
  <r>
    <n v="4409"/>
    <n v="4397"/>
    <x v="11"/>
    <n v="7.8288240399499998E-2"/>
    <n v="279.90121545499898"/>
    <n v="7.8288240399499998E-2"/>
    <n v="3410.2221108799899"/>
  </r>
  <r>
    <n v="4410"/>
    <n v="4398"/>
    <x v="11"/>
    <n v="0.102713998271"/>
    <n v="345.97952281400001"/>
    <n v="0.102713998271"/>
    <n v="4474.2038672899898"/>
  </r>
  <r>
    <n v="4411"/>
    <n v="4399"/>
    <x v="11"/>
    <n v="1.10640519984E-3"/>
    <n v="28.129688883099899"/>
    <n v="1.10640519984E-3"/>
    <n v="48.1948176848"/>
  </r>
  <r>
    <n v="4412"/>
    <n v="4400"/>
    <x v="11"/>
    <n v="9.2618891980000007E-2"/>
    <n v="377.31829085099901"/>
    <n v="9.2618891980000007E-2"/>
    <n v="4034.46279653999"/>
  </r>
  <r>
    <n v="4413"/>
    <n v="4401"/>
    <x v="11"/>
    <n v="4.6639247597700002E-3"/>
    <n v="55.752087625100003"/>
    <n v="4.6639247597700002E-3"/>
    <n v="203.15974991900001"/>
  </r>
  <r>
    <n v="4414"/>
    <n v="4402"/>
    <x v="11"/>
    <n v="7.7125849647899998E-4"/>
    <n v="23.6148342683999"/>
    <n v="7.7125849647899998E-4"/>
    <n v="33.595885670900003"/>
  </r>
  <r>
    <n v="4415"/>
    <n v="4403"/>
    <x v="11"/>
    <n v="4.9128367878100002E-2"/>
    <n v="237.339850165"/>
    <n v="4.9128367878100002E-2"/>
    <n v="2140.02314470999"/>
  </r>
  <r>
    <n v="4416"/>
    <n v="4404"/>
    <x v="11"/>
    <n v="8.71315192426E-2"/>
    <n v="329.14449206500001"/>
    <n v="8.71315192426E-2"/>
    <n v="3795.4337964199899"/>
  </r>
  <r>
    <n v="4417"/>
    <n v="4405"/>
    <x v="11"/>
    <n v="8.21165447416E-3"/>
    <n v="75.869145477499899"/>
    <n v="8.21165447416E-3"/>
    <n v="357.69823812599901"/>
  </r>
  <r>
    <n v="4418"/>
    <n v="4406"/>
    <x v="11"/>
    <n v="6.3762836751299998E-2"/>
    <n v="268.55861558899898"/>
    <n v="6.3762836751299998E-2"/>
    <n v="2777.4980589400002"/>
  </r>
  <r>
    <n v="4419"/>
    <n v="4407"/>
    <x v="11"/>
    <n v="7.2014252252599997E-2"/>
    <n v="314.98258429700002"/>
    <n v="7.2014252252599997E-2"/>
    <n v="3136.9282802900002"/>
  </r>
  <r>
    <n v="4420"/>
    <n v="4408"/>
    <x v="11"/>
    <n v="7.7342166564500006E-2"/>
    <n v="311.60675984900001"/>
    <n v="7.7342166564500006E-2"/>
    <n v="3369.01129936999"/>
  </r>
  <r>
    <n v="4421"/>
    <n v="4409"/>
    <x v="11"/>
    <n v="8.7544698643200001E-3"/>
    <n v="83.318418326400007"/>
    <n v="8.7544698643200001E-3"/>
    <n v="381.34318207299901"/>
  </r>
  <r>
    <n v="4422"/>
    <n v="4441"/>
    <x v="11"/>
    <n v="7.9259643471599993E-3"/>
    <n v="82.010911143100003"/>
    <n v="7.9259643471599993E-3"/>
    <n v="345.25362597600002"/>
  </r>
  <r>
    <n v="4423"/>
    <n v="4410"/>
    <x v="11"/>
    <n v="6.7685513402599998E-2"/>
    <n v="340.43751400600001"/>
    <n v="6.7685513402599998E-2"/>
    <n v="2948.3691703899899"/>
  </r>
  <r>
    <n v="4424"/>
    <n v="4411"/>
    <x v="11"/>
    <n v="6.1935688770800003E-2"/>
    <n v="224.65272384599899"/>
    <n v="6.1935688770800003E-2"/>
    <n v="2697.90781104999"/>
  </r>
  <r>
    <n v="4425"/>
    <n v="4412"/>
    <x v="11"/>
    <n v="2.2347397278300002E-3"/>
    <n v="40.280745244800002"/>
    <n v="2.2347397278300002E-3"/>
    <n v="97.344873217900002"/>
  </r>
  <r>
    <n v="4426"/>
    <n v="4413"/>
    <x v="11"/>
    <n v="7.39235466245E-2"/>
    <n v="276.73215135800001"/>
    <n v="7.39235466245E-2"/>
    <n v="3220.09681081999"/>
  </r>
  <r>
    <n v="4427"/>
    <n v="4414"/>
    <x v="11"/>
    <n v="2.8509108251300003E-4"/>
    <n v="17.0508666216999"/>
    <n v="2.8509108251300003E-4"/>
    <n v="12.4185178989999"/>
  </r>
  <r>
    <n v="4428"/>
    <n v="4415"/>
    <x v="11"/>
    <n v="5.5375633563699997E-2"/>
    <n v="269.879949248"/>
    <n v="5.5375633563699997E-2"/>
    <n v="2412.1529493799899"/>
  </r>
  <r>
    <n v="4429"/>
    <n v="4416"/>
    <x v="11"/>
    <n v="7.4327360302100002E-4"/>
    <n v="25.9194113741999"/>
    <n v="7.4327360302100002E-4"/>
    <n v="32.376868596800001"/>
  </r>
  <r>
    <n v="4430"/>
    <n v="4417"/>
    <x v="11"/>
    <n v="8.6419110129500001E-2"/>
    <n v="291.18068245000001"/>
    <n v="8.6419110129500001E-2"/>
    <n v="3764.4013798000001"/>
  </r>
  <r>
    <n v="4431"/>
    <n v="4418"/>
    <x v="11"/>
    <n v="0.12222625802500001"/>
    <n v="332.74411652700002"/>
    <n v="0.12222625802500001"/>
    <n v="5324.1545032200002"/>
  </r>
  <r>
    <n v="4432"/>
    <n v="4419"/>
    <x v="11"/>
    <n v="7.6873388657899997E-3"/>
    <n v="77.412780360599896"/>
    <n v="7.6873388657899997E-3"/>
    <n v="334.85914133599903"/>
  </r>
  <r>
    <n v="4433"/>
    <n v="4420"/>
    <x v="11"/>
    <n v="0.15103193365600001"/>
    <n v="542.11340207499904"/>
    <n v="0.15103193365600001"/>
    <n v="6578.9247143499897"/>
  </r>
  <r>
    <n v="4434"/>
    <n v="4421"/>
    <x v="11"/>
    <n v="6.8369801351900001E-3"/>
    <n v="85.972989075200005"/>
    <n v="6.8369801351900001E-3"/>
    <n v="297.81766352300002"/>
  </r>
  <r>
    <n v="4435"/>
    <n v="4422"/>
    <x v="11"/>
    <n v="9.6788938559000004E-2"/>
    <n v="319.16135640499903"/>
    <n v="9.6788938559000004E-2"/>
    <n v="4216.1092989799899"/>
  </r>
  <r>
    <n v="4436"/>
    <n v="4423"/>
    <x v="11"/>
    <n v="6.1689295099999996E-4"/>
    <n v="22.183584633999899"/>
    <n v="6.1689295099999996E-4"/>
    <n v="26.8717494507999"/>
  </r>
  <r>
    <n v="4437"/>
    <n v="4424"/>
    <x v="11"/>
    <n v="3.5683079243499999E-3"/>
    <n v="50.8125013326"/>
    <n v="3.5683079243499999E-3"/>
    <n v="155.43487132800001"/>
  </r>
  <r>
    <n v="4438"/>
    <n v="4425"/>
    <x v="11"/>
    <n v="5.6438984773699997E-2"/>
    <n v="294.74114542500001"/>
    <n v="5.6438984773699997E-2"/>
    <n v="2458.4723427099898"/>
  </r>
  <r>
    <n v="4439"/>
    <n v="4426"/>
    <x v="11"/>
    <n v="1.4273293423500001E-3"/>
    <n v="45.270078462500003"/>
    <n v="1.4273293423500001E-3"/>
    <n v="62.1742174984999"/>
  </r>
  <r>
    <n v="4440"/>
    <n v="4427"/>
    <x v="11"/>
    <n v="6.3351396383299993E-2"/>
    <n v="316.77875778100002"/>
    <n v="6.3351396383299993E-2"/>
    <n v="2759.5757878300001"/>
  </r>
  <r>
    <n v="4441"/>
    <n v="4428"/>
    <x v="11"/>
    <n v="1.7265500049E-3"/>
    <n v="47.208750474399899"/>
    <n v="1.7265500049E-3"/>
    <n v="75.208217208299899"/>
  </r>
  <r>
    <n v="4442"/>
    <n v="4429"/>
    <x v="11"/>
    <n v="6.4414300191299997E-2"/>
    <n v="306.71169791599903"/>
    <n v="6.4414300191299997E-2"/>
    <n v="2805.8756923800001"/>
  </r>
  <r>
    <n v="4443"/>
    <n v="4430"/>
    <x v="11"/>
    <n v="1.0530919947100001E-3"/>
    <n v="43.9627871812"/>
    <n v="1.0530919947100001E-3"/>
    <n v="45.872503775600002"/>
  </r>
  <r>
    <n v="4444"/>
    <n v="4431"/>
    <x v="11"/>
    <n v="2.3565725086000001E-2"/>
    <n v="143.60434259100001"/>
    <n v="2.3565725086000001E-2"/>
    <n v="1026.51887856999"/>
  </r>
  <r>
    <n v="4445"/>
    <n v="4432"/>
    <x v="11"/>
    <n v="4.31188387251E-2"/>
    <n v="173.408717956999"/>
    <n v="4.31188387251E-2"/>
    <n v="1878.2491015099899"/>
  </r>
  <r>
    <n v="4446"/>
    <n v="4433"/>
    <x v="11"/>
    <n v="0.10886723285"/>
    <n v="358.184039584"/>
    <n v="0.10886723285"/>
    <n v="4742.2376941800003"/>
  </r>
  <r>
    <n v="4447"/>
    <n v="4434"/>
    <x v="11"/>
    <n v="9.3249138365600004E-2"/>
    <n v="302.62397742199897"/>
    <n v="9.3249138365600004E-2"/>
    <n v="4061.9162195700001"/>
  </r>
  <r>
    <n v="4448"/>
    <n v="4435"/>
    <x v="11"/>
    <n v="7.0217369927999998E-2"/>
    <n v="259.042983058"/>
    <n v="7.0217369927999998E-2"/>
    <n v="3058.65639981"/>
  </r>
  <r>
    <n v="4449"/>
    <n v="4436"/>
    <x v="11"/>
    <n v="0.103718514124"/>
    <n v="353.58011902300001"/>
    <n v="0.103718514124"/>
    <n v="4517.9604023800002"/>
  </r>
  <r>
    <n v="4450"/>
    <n v="4437"/>
    <x v="11"/>
    <n v="3.8370353538200001E-4"/>
    <n v="24.661084048900001"/>
    <n v="3.8370353538200001E-4"/>
    <n v="16.7140590753"/>
  </r>
  <r>
    <n v="4451"/>
    <n v="4438"/>
    <x v="11"/>
    <n v="6.1840353567600002E-2"/>
    <n v="278.31512634199902"/>
    <n v="6.1840353567600002E-2"/>
    <n v="2693.7550260500002"/>
  </r>
  <r>
    <n v="4452"/>
    <n v="4439"/>
    <x v="11"/>
    <n v="1.34301725079E-3"/>
    <n v="30.2400617999999"/>
    <n v="1.34301725079E-3"/>
    <n v="58.501597472299899"/>
  </r>
  <r>
    <n v="4453"/>
    <n v="4440"/>
    <x v="11"/>
    <n v="0.10787621981000001"/>
    <n v="433.75780709200001"/>
    <n v="0.10787621981000001"/>
    <n v="4699.0693387800002"/>
  </r>
  <r>
    <n v="4454"/>
    <n v="4442"/>
    <x v="11"/>
    <n v="0.144772527214"/>
    <n v="425.06800888599901"/>
    <n v="0.144772527214"/>
    <n v="6306.2660601099897"/>
  </r>
  <r>
    <n v="4455"/>
    <n v="4443"/>
    <x v="11"/>
    <n v="7.16106322342E-3"/>
    <n v="78.703465219199899"/>
    <n v="7.16106322342E-3"/>
    <n v="311.93466614200003"/>
  </r>
  <r>
    <n v="4456"/>
    <n v="4444"/>
    <x v="11"/>
    <n v="5.8974041133300001E-2"/>
    <n v="279.46714887600001"/>
    <n v="5.8974041133300001E-2"/>
    <n v="2568.8989561399899"/>
  </r>
  <r>
    <n v="4457"/>
    <n v="4445"/>
    <x v="11"/>
    <n v="1.0872442501599999E-3"/>
    <n v="27.2892294241"/>
    <n v="1.0872442501599999E-3"/>
    <n v="47.3601700798"/>
  </r>
  <r>
    <n v="4458"/>
    <n v="4446"/>
    <x v="11"/>
    <n v="3.8323214650299998E-3"/>
    <n v="52.024047417299897"/>
    <n v="3.8323214650299998E-3"/>
    <n v="166.93525528999899"/>
  </r>
  <r>
    <n v="4459"/>
    <n v="4447"/>
    <x v="11"/>
    <n v="9.1774705623700006E-2"/>
    <n v="328.24765827700003"/>
    <n v="9.1774705623700006E-2"/>
    <n v="3997.69018641"/>
  </r>
  <r>
    <n v="4460"/>
    <n v="4448"/>
    <x v="11"/>
    <n v="1.4380296793899999E-3"/>
    <n v="31.9044151003"/>
    <n v="1.4380296793899999E-3"/>
    <n v="62.6403222329999"/>
  </r>
  <r>
    <n v="4461"/>
    <n v="4449"/>
    <x v="11"/>
    <n v="0.102230872923"/>
    <n v="290.881698954"/>
    <n v="0.102230872923"/>
    <n v="4453.1590114999899"/>
  </r>
  <r>
    <n v="4462"/>
    <n v="4450"/>
    <x v="11"/>
    <n v="6.7871350691199997E-2"/>
    <n v="284.72412275499897"/>
    <n v="6.7871350691199997E-2"/>
    <n v="2956.4642100900001"/>
  </r>
  <r>
    <n v="4463"/>
    <n v="4451"/>
    <x v="11"/>
    <n v="7.6795732764899996E-2"/>
    <n v="318.74742640199901"/>
    <n v="7.6795732764899996E-2"/>
    <n v="3345.20873871"/>
  </r>
  <r>
    <n v="4464"/>
    <n v="4452"/>
    <x v="11"/>
    <n v="6.43866819623E-4"/>
    <n v="24.0125804095"/>
    <n v="6.43866819623E-4"/>
    <n v="28.046726484600001"/>
  </r>
  <r>
    <n v="4465"/>
    <n v="4453"/>
    <x v="11"/>
    <n v="6.8523314471999996E-2"/>
    <n v="314.36643470500002"/>
    <n v="6.8523314471999996E-2"/>
    <n v="2984.86363879999"/>
  </r>
  <r>
    <n v="4466"/>
    <n v="4454"/>
    <x v="11"/>
    <n v="9.7698606446799995E-4"/>
    <n v="27.9631988454999"/>
    <n v="9.7698606446799995E-4"/>
    <n v="42.557342742800003"/>
  </r>
  <r>
    <n v="4467"/>
    <n v="4455"/>
    <x v="11"/>
    <n v="7.5393863034699998E-2"/>
    <n v="305.51911263499898"/>
    <n v="7.5393863034699998E-2"/>
    <n v="3284.1435368399898"/>
  </r>
  <r>
    <n v="4468"/>
    <n v="4456"/>
    <x v="11"/>
    <n v="5.2788799277200003E-2"/>
    <n v="206.82831850599899"/>
    <n v="5.2788799277200003E-2"/>
    <n v="2299.47089907999"/>
  </r>
  <r>
    <n v="4469"/>
    <n v="4457"/>
    <x v="11"/>
    <n v="5.0156799215900001E-2"/>
    <n v="202.80788241600001"/>
    <n v="5.0156799215900001E-2"/>
    <n v="2184.8214344899902"/>
  </r>
  <r>
    <n v="4470"/>
    <n v="4458"/>
    <x v="11"/>
    <n v="7.2168913014600003E-2"/>
    <n v="335.31373933399902"/>
    <n v="7.2168913014600003E-2"/>
    <n v="3143.6652762600002"/>
  </r>
  <r>
    <n v="4471"/>
    <n v="4459"/>
    <x v="11"/>
    <n v="1.7924873060100001E-3"/>
    <n v="44.066984560400002"/>
    <n v="1.7924873060100001E-3"/>
    <n v="78.080434765899895"/>
  </r>
  <r>
    <n v="4472"/>
    <n v="4460"/>
    <x v="11"/>
    <n v="5.7586427062500001E-2"/>
    <n v="242.99909100599899"/>
    <n v="5.7586427062500001E-2"/>
    <n v="2508.4547289799898"/>
  </r>
  <r>
    <n v="4473"/>
    <n v="4461"/>
    <x v="11"/>
    <n v="3.1228545010599999E-3"/>
    <n v="49.547899732300003"/>
    <n v="3.1228545010599999E-3"/>
    <n v="136.030997845"/>
  </r>
  <r>
    <n v="4474"/>
    <n v="4462"/>
    <x v="11"/>
    <n v="7.6313353532E-2"/>
    <n v="270.63137534399903"/>
    <n v="7.6313353532E-2"/>
    <n v="3324.1963833999898"/>
  </r>
  <r>
    <n v="4475"/>
    <n v="4463"/>
    <x v="11"/>
    <n v="0.10162084884600001"/>
    <n v="310.52907634100001"/>
    <n v="0.10162084884600001"/>
    <n v="4426.5864697400002"/>
  </r>
  <r>
    <n v="4476"/>
    <n v="4464"/>
    <x v="11"/>
    <n v="6.7057926534500004E-2"/>
    <n v="246.59304499500001"/>
    <n v="6.7057926534500004E-2"/>
    <n v="2921.03159542"/>
  </r>
  <r>
    <n v="4477"/>
    <n v="4465"/>
    <x v="11"/>
    <n v="9.9784348723400002E-2"/>
    <n v="324.07661035699903"/>
    <n v="9.9784348723400002E-2"/>
    <n v="4346.5888435400002"/>
  </r>
  <r>
    <n v="4478"/>
    <n v="4466"/>
    <x v="11"/>
    <n v="7.7166107250000004E-2"/>
    <n v="306.08821299800002"/>
    <n v="7.7166107250000004E-2"/>
    <n v="3361.3421863899898"/>
  </r>
  <r>
    <n v="4479"/>
    <n v="4467"/>
    <x v="11"/>
    <n v="7.4832488069100006E-2"/>
    <n v="270.31435435100002"/>
    <n v="7.4832488069100006E-2"/>
    <n v="3259.69014169"/>
  </r>
  <r>
    <n v="4480"/>
    <n v="4468"/>
    <x v="11"/>
    <n v="7.6191819190799995E-2"/>
    <n v="270.02657712600001"/>
    <n v="7.6191819190799995E-2"/>
    <n v="3318.9023685500001"/>
  </r>
  <r>
    <n v="4481"/>
    <n v="4469"/>
    <x v="11"/>
    <n v="7.5567326909199997E-2"/>
    <n v="269.64333384700001"/>
    <n v="7.5567326909199997E-2"/>
    <n v="3291.6995933200001"/>
  </r>
  <r>
    <n v="4482"/>
    <n v="4470"/>
    <x v="11"/>
    <n v="6.9611815110599995E-2"/>
    <n v="249.31047521900001"/>
    <n v="6.9611815110599995E-2"/>
    <n v="3032.2785373299898"/>
  </r>
  <r>
    <n v="4483"/>
    <n v="4471"/>
    <x v="11"/>
    <n v="7.1084634218600007E-2"/>
    <n v="269.13369186699902"/>
    <n v="7.1084634218600007E-2"/>
    <n v="3096.4342808800002"/>
  </r>
  <r>
    <n v="4484"/>
    <n v="4472"/>
    <x v="11"/>
    <n v="8.7480585120300006E-2"/>
    <n v="305.76309920900002"/>
    <n v="8.7480585120300006E-2"/>
    <n v="3810.6390458400001"/>
  </r>
  <r>
    <n v="4485"/>
    <n v="4473"/>
    <x v="11"/>
    <n v="7.2528380879699997E-2"/>
    <n v="268.79728132600002"/>
    <n v="7.2528380879699997E-2"/>
    <n v="3159.3236342300002"/>
  </r>
  <r>
    <n v="4486"/>
    <n v="4474"/>
    <x v="11"/>
    <n v="7.5448262368700003E-2"/>
    <n v="277.18138448899902"/>
    <n v="7.5448262368700003E-2"/>
    <n v="3286.5131624099899"/>
  </r>
  <r>
    <n v="4487"/>
    <n v="4475"/>
    <x v="11"/>
    <n v="0.103283415175"/>
    <n v="327.24674987200001"/>
    <n v="0.103283415175"/>
    <n v="4499.0075685800002"/>
  </r>
  <r>
    <n v="4488"/>
    <n v="4476"/>
    <x v="11"/>
    <n v="6.70147231612E-3"/>
    <n v="68.259697866500005"/>
    <n v="6.70147231612E-3"/>
    <n v="291.91496624400003"/>
  </r>
  <r>
    <n v="4489"/>
    <n v="4477"/>
    <x v="11"/>
    <n v="5.8294718057100001E-2"/>
    <n v="234.32456903600001"/>
    <n v="5.8294718057100001E-2"/>
    <n v="2539.3077614499898"/>
  </r>
  <r>
    <n v="4490"/>
    <n v="4478"/>
    <x v="11"/>
    <n v="2.8385695083500001E-3"/>
    <n v="44.5067489451"/>
    <n v="2.8385695083500001E-3"/>
    <n v="123.647593295999"/>
  </r>
  <r>
    <n v="4491"/>
    <n v="4479"/>
    <x v="11"/>
    <n v="6.8502692514499997E-3"/>
    <n v="196.388909622"/>
    <n v="6.8502692514499997E-3"/>
    <n v="298.39653494499902"/>
  </r>
  <r>
    <n v="4492"/>
    <n v="4480"/>
    <x v="11"/>
    <n v="4.8724561676599998E-2"/>
    <n v="204.02958994700001"/>
    <n v="4.8724561676599998E-2"/>
    <n v="2122.4334169899898"/>
  </r>
  <r>
    <n v="4493"/>
    <n v="4481"/>
    <x v="11"/>
    <n v="5.2233500707000002E-2"/>
    <n v="213.998648123999"/>
    <n v="5.2233500707000002E-2"/>
    <n v="2275.2821900700001"/>
  </r>
  <r>
    <n v="4494"/>
    <n v="4482"/>
    <x v="11"/>
    <n v="5.78434667227E-2"/>
    <n v="214.720467173"/>
    <n v="5.78434667227E-2"/>
    <n v="2519.6513316400001"/>
  </r>
  <r>
    <n v="4495"/>
    <n v="4483"/>
    <x v="11"/>
    <n v="4.6071704718799997E-2"/>
    <n v="193.63447178600001"/>
    <n v="4.6071704718799997E-2"/>
    <n v="2006.8754300000001"/>
  </r>
  <r>
    <n v="4496"/>
    <n v="4484"/>
    <x v="11"/>
    <n v="5.0897594868699998E-2"/>
    <n v="206.78044646199899"/>
    <n v="5.0897594868699998E-2"/>
    <n v="2217.09036409999"/>
  </r>
  <r>
    <n v="4497"/>
    <n v="4485"/>
    <x v="11"/>
    <n v="5.0470830851000001E-2"/>
    <n v="199.250220799999"/>
    <n v="5.0470830851000001E-2"/>
    <n v="2198.50059774999"/>
  </r>
  <r>
    <n v="4498"/>
    <n v="4486"/>
    <x v="11"/>
    <n v="4.5056479451799997E-2"/>
    <n v="200.71184739399899"/>
    <n v="4.5056479451799997E-2"/>
    <n v="1962.6523940699899"/>
  </r>
  <r>
    <n v="4499"/>
    <n v="4487"/>
    <x v="11"/>
    <n v="7.7752604404900005E-2"/>
    <n v="345.29023321800003"/>
    <n v="7.7752604404900005E-2"/>
    <n v="3386.8899000699898"/>
  </r>
  <r>
    <n v="4500"/>
    <n v="4488"/>
    <x v="11"/>
    <n v="1.32729118181E-3"/>
    <n v="31.644469480200001"/>
    <n v="1.32729118181E-3"/>
    <n v="57.816572736399898"/>
  </r>
  <r>
    <n v="4501"/>
    <n v="4489"/>
    <x v="11"/>
    <n v="6.7066963210200004E-2"/>
    <n v="274.33663341200003"/>
    <n v="6.7066963210200004E-2"/>
    <n v="2921.4252315600002"/>
  </r>
  <r>
    <n v="4502"/>
    <n v="4490"/>
    <x v="11"/>
    <n v="7.1959687545799997E-2"/>
    <n v="318.20060277999897"/>
    <n v="7.1959687545799997E-2"/>
    <n v="3134.5514510500002"/>
  </r>
  <r>
    <n v="4503"/>
    <n v="4491"/>
    <x v="11"/>
    <n v="6.2207162658400005E-4"/>
    <n v="26.576331879800001"/>
    <n v="6.2207162658400005E-4"/>
    <n v="27.0973318017999"/>
  </r>
  <r>
    <n v="4504"/>
    <n v="4492"/>
    <x v="11"/>
    <n v="7.7300253323699997E-2"/>
    <n v="307.04740479499901"/>
    <n v="7.7300253323699997E-2"/>
    <n v="3367.1855660400001"/>
  </r>
  <r>
    <n v="4505"/>
    <n v="4493"/>
    <x v="11"/>
    <n v="7.9175493747999995E-2"/>
    <n v="334.76336861700003"/>
    <n v="7.9175493747999995E-2"/>
    <n v="3448.8707119699902"/>
  </r>
  <r>
    <n v="4506"/>
    <n v="4494"/>
    <x v="11"/>
    <n v="6.8277088160299999E-4"/>
    <n v="22.142800231500001"/>
    <n v="6.8277088160299999E-4"/>
    <n v="29.7413805588"/>
  </r>
  <r>
    <n v="4507"/>
    <n v="4495"/>
    <x v="11"/>
    <n v="7.1438315384000001E-2"/>
    <n v="289.97925670400002"/>
    <n v="7.1438315384000001E-2"/>
    <n v="3111.8405708099899"/>
  </r>
  <r>
    <n v="4508"/>
    <n v="4496"/>
    <x v="11"/>
    <n v="6.9586694561500004E-2"/>
    <n v="324.08379020199902"/>
    <n v="6.9586694561500004E-2"/>
    <n v="3031.18429005999"/>
  </r>
  <r>
    <n v="4509"/>
    <n v="4497"/>
    <x v="11"/>
    <n v="1.15995196099E-3"/>
    <n v="28.9190024735999"/>
    <n v="1.15995196099E-3"/>
    <n v="50.527305278500002"/>
  </r>
  <r>
    <n v="4510"/>
    <n v="4498"/>
    <x v="11"/>
    <n v="6.7768802076500004E-2"/>
    <n v="287.85472126399901"/>
    <n v="6.7768802076500004E-2"/>
    <n v="2951.9972104600001"/>
  </r>
  <r>
    <n v="4511"/>
    <n v="4499"/>
    <x v="11"/>
    <n v="7.15457738377E-2"/>
    <n v="312.55642753699902"/>
    <n v="7.15457738377E-2"/>
    <n v="3116.5214419700001"/>
  </r>
  <r>
    <n v="4512"/>
    <n v="4500"/>
    <x v="11"/>
    <n v="6.1887359609700003E-4"/>
    <n v="27.2089128540999"/>
    <n v="6.1887359609700003E-4"/>
    <n v="26.958025937999899"/>
  </r>
  <r>
    <n v="4513"/>
    <n v="4501"/>
    <x v="11"/>
    <n v="6.8616236457800003E-2"/>
    <n v="311.95667070000002"/>
    <n v="6.8616236457800003E-2"/>
    <n v="2988.9113044199898"/>
  </r>
  <r>
    <n v="4514"/>
    <n v="4502"/>
    <x v="11"/>
    <n v="6.9688563832E-4"/>
    <n v="23.8364413896999"/>
    <n v="6.9688563832E-4"/>
    <n v="30.356216967999899"/>
  </r>
  <r>
    <n v="4515"/>
    <n v="4503"/>
    <x v="11"/>
    <n v="5.62782779449E-2"/>
    <n v="209.642823163999"/>
    <n v="5.62782779449E-2"/>
    <n v="2451.4719813800002"/>
  </r>
  <r>
    <n v="4516"/>
    <n v="4504"/>
    <x v="11"/>
    <n v="5.0484967344700003E-2"/>
    <n v="210.226747633999"/>
    <n v="5.0484967344700003E-2"/>
    <n v="2199.1163812700001"/>
  </r>
  <r>
    <n v="4517"/>
    <n v="4505"/>
    <x v="11"/>
    <n v="9.0784448277200003E-2"/>
    <n v="357.93339779600001"/>
    <n v="9.0784448277200003E-2"/>
    <n v="3954.5547484799899"/>
  </r>
  <r>
    <n v="4518"/>
    <n v="4506"/>
    <x v="11"/>
    <n v="1.15731278332E-3"/>
    <n v="31.913053264199899"/>
    <n v="1.15731278332E-3"/>
    <n v="50.4123430848"/>
  </r>
  <r>
    <n v="4519"/>
    <n v="4507"/>
    <x v="11"/>
    <n v="6.1862335517800002E-2"/>
    <n v="250.203985531999"/>
    <n v="6.1862335517800002E-2"/>
    <n v="2694.71255595"/>
  </r>
  <r>
    <n v="4520"/>
    <n v="4508"/>
    <x v="11"/>
    <n v="8.2028965215299995E-2"/>
    <n v="335.82437422100003"/>
    <n v="8.2028965215299995E-2"/>
    <n v="3573.16743223"/>
  </r>
  <r>
    <n v="4521"/>
    <n v="4509"/>
    <x v="11"/>
    <n v="3.49755722044E-2"/>
    <n v="194.52408161599899"/>
    <n v="3.49755722044E-2"/>
    <n v="1523.5298310099899"/>
  </r>
  <r>
    <n v="4522"/>
    <n v="4510"/>
    <x v="11"/>
    <n v="7.1405171091199995E-2"/>
    <n v="401.79265568099902"/>
    <n v="7.1405171091199995E-2"/>
    <n v="3110.39681160999"/>
  </r>
  <r>
    <n v="4523"/>
    <n v="4511"/>
    <x v="11"/>
    <n v="8.4735357292499994E-2"/>
    <n v="447.47814144199901"/>
    <n v="8.4735357292499994E-2"/>
    <n v="3691.05739966999"/>
  </r>
  <r>
    <n v="4524"/>
    <n v="4512"/>
    <x v="11"/>
    <n v="1.2644625424199999E-2"/>
    <n v="91.938951512200006"/>
    <n v="1.2644625424199999E-2"/>
    <n v="550.79768042299895"/>
  </r>
  <r>
    <n v="4525"/>
    <n v="4513"/>
    <x v="11"/>
    <n v="1.4590875481900001E-3"/>
    <n v="42.687612923300001"/>
    <n v="1.4590875481900001E-3"/>
    <n v="63.557599473099899"/>
  </r>
  <r>
    <n v="4526"/>
    <n v="4514"/>
    <x v="11"/>
    <n v="8.6785851094000005E-4"/>
    <n v="41.104114746999898"/>
    <n v="8.6785851094000005E-4"/>
    <n v="37.803765534699899"/>
  </r>
  <r>
    <n v="4527"/>
    <n v="4515"/>
    <x v="11"/>
    <n v="1.3114284919E-2"/>
    <n v="95.795968678600005"/>
    <n v="1.3114284919E-2"/>
    <n v="571.25596620600004"/>
  </r>
  <r>
    <n v="4528"/>
    <n v="4516"/>
    <x v="11"/>
    <n v="4.1599702974000003E-3"/>
    <n v="54.184161990900002"/>
    <n v="4.1599702974000003E-3"/>
    <n v="181.20758116100001"/>
  </r>
  <r>
    <n v="4529"/>
    <n v="4517"/>
    <x v="11"/>
    <n v="8.7179166125100002E-2"/>
    <n v="355.831238708"/>
    <n v="8.7179166125100002E-2"/>
    <n v="3797.5092856000001"/>
  </r>
  <r>
    <n v="4530"/>
    <n v="4518"/>
    <x v="11"/>
    <n v="1.38984357941E-3"/>
    <n v="58.597966910700002"/>
    <n v="1.38984357941E-3"/>
    <n v="60.541344201800001"/>
  </r>
  <r>
    <n v="4531"/>
    <n v="4519"/>
    <x v="11"/>
    <n v="6.3964992982400007E-2"/>
    <n v="270.66334327700002"/>
    <n v="6.3964992982400007E-2"/>
    <n v="2786.3039493900001"/>
  </r>
  <r>
    <n v="4532"/>
    <n v="4520"/>
    <x v="11"/>
    <n v="7.0429842980499993E-2"/>
    <n v="304.81637323799902"/>
    <n v="7.0429842980499993E-2"/>
    <n v="3067.9116887700002"/>
  </r>
  <r>
    <n v="4533"/>
    <n v="4521"/>
    <x v="11"/>
    <n v="5.5229746372700004E-4"/>
    <n v="26.701176963199899"/>
    <n v="5.5229746372700004E-4"/>
    <n v="24.0579812537"/>
  </r>
  <r>
    <n v="4534"/>
    <n v="4522"/>
    <x v="11"/>
    <n v="2.3501826487799999E-3"/>
    <n v="40.628369510699898"/>
    <n v="2.3501826487799999E-3"/>
    <n v="102.373546621"/>
  </r>
  <r>
    <n v="4535"/>
    <n v="4523"/>
    <x v="11"/>
    <n v="2.2772316372E-3"/>
    <n v="39.8447884809"/>
    <n v="2.2772316372E-3"/>
    <n v="99.195813479500003"/>
  </r>
  <r>
    <n v="4536"/>
    <n v="4524"/>
    <x v="11"/>
    <n v="7.5586750982000003E-2"/>
    <n v="316.99314282"/>
    <n v="7.5586750982000003E-2"/>
    <n v="3292.5457025599899"/>
  </r>
  <r>
    <n v="4537"/>
    <n v="4525"/>
    <x v="11"/>
    <n v="1.49071935878E-3"/>
    <n v="31.776892331300001"/>
    <n v="1.49071935878E-3"/>
    <n v="64.935475514199894"/>
  </r>
  <r>
    <n v="4538"/>
    <n v="4526"/>
    <x v="11"/>
    <n v="4.8151987926199999E-2"/>
    <n v="213.875900680999"/>
    <n v="4.8151987926199999E-2"/>
    <n v="2097.4922044999898"/>
  </r>
  <r>
    <n v="4539"/>
    <n v="4527"/>
    <x v="11"/>
    <n v="0.13204302247899999"/>
    <n v="426.08233598800001"/>
    <n v="0.13204302247899999"/>
    <n v="5751.7710510400002"/>
  </r>
  <r>
    <n v="4540"/>
    <n v="4528"/>
    <x v="11"/>
    <n v="4.7870284380899996E-3"/>
    <n v="64.238378780000005"/>
    <n v="4.7870284380899996E-3"/>
    <n v="208.522124738"/>
  </r>
  <r>
    <n v="4541"/>
    <n v="4529"/>
    <x v="11"/>
    <n v="4.5806153890999998E-2"/>
    <n v="219.169283333999"/>
    <n v="4.5806153890999998E-2"/>
    <n v="1995.3080820299899"/>
  </r>
  <r>
    <n v="4542"/>
    <n v="4530"/>
    <x v="11"/>
    <n v="3.2358791374499998E-3"/>
    <n v="80.403811594499899"/>
    <n v="3.2358791374499998E-3"/>
    <n v="140.954331521"/>
  </r>
  <r>
    <n v="4543"/>
    <n v="4531"/>
    <x v="11"/>
    <n v="3.6044172461799999E-3"/>
    <n v="53.7222505947"/>
    <n v="3.6044172461799999E-3"/>
    <n v="157.007787137999"/>
  </r>
  <r>
    <n v="4544"/>
    <n v="4532"/>
    <x v="11"/>
    <n v="7.5211691401899997E-2"/>
    <n v="289.968028253"/>
    <n v="7.5211691401899997E-2"/>
    <n v="3276.20817243999"/>
  </r>
  <r>
    <n v="4545"/>
    <n v="4590"/>
    <x v="11"/>
    <n v="4.6284944599100002E-3"/>
    <n v="120.411108479999"/>
    <n v="4.6284944599100002E-3"/>
    <n v="201.616412247"/>
  </r>
  <r>
    <n v="4546"/>
    <n v="4533"/>
    <x v="11"/>
    <n v="7.2704396645699998E-2"/>
    <n v="338.77972903199901"/>
    <n v="7.2704396645699998E-2"/>
    <n v="3166.99084996999"/>
  </r>
  <r>
    <n v="4547"/>
    <n v="4534"/>
    <x v="11"/>
    <n v="2.7621633700400001E-3"/>
    <n v="47.4117674576"/>
    <n v="2.7621633700400001E-3"/>
    <n v="120.319355025999"/>
  </r>
  <r>
    <n v="4548"/>
    <n v="4535"/>
    <x v="11"/>
    <n v="7.7684407522399995E-2"/>
    <n v="335.30036199699902"/>
    <n v="7.7684407522399995E-2"/>
    <n v="3383.91925588"/>
  </r>
  <r>
    <n v="4549"/>
    <n v="4536"/>
    <x v="11"/>
    <n v="1.3287125940699999E-3"/>
    <n v="30.422215073099899"/>
    <n v="1.3287125940699999E-3"/>
    <n v="57.878489031000001"/>
  </r>
  <r>
    <n v="4550"/>
    <n v="4537"/>
    <x v="11"/>
    <n v="3.9439479847599997E-2"/>
    <n v="181.186524577"/>
    <n v="3.9439479847599997E-2"/>
    <n v="1717.97687057999"/>
  </r>
  <r>
    <n v="4551"/>
    <n v="4538"/>
    <x v="11"/>
    <n v="9.1328154994400002E-2"/>
    <n v="517.86160026699895"/>
    <n v="9.1328154994400002E-2"/>
    <n v="3978.2385188799899"/>
  </r>
  <r>
    <n v="4552"/>
    <n v="4539"/>
    <x v="11"/>
    <n v="3.8401539267800002E-3"/>
    <n v="93.414110573299894"/>
    <n v="3.8401539267800002E-3"/>
    <n v="167.27643576400001"/>
  </r>
  <r>
    <n v="4553"/>
    <n v="4540"/>
    <x v="11"/>
    <n v="0.119522149614"/>
    <n v="543.89560292099895"/>
    <n v="0.119522149614"/>
    <n v="5206.3640117300001"/>
  </r>
  <r>
    <n v="4554"/>
    <n v="4541"/>
    <x v="11"/>
    <n v="3.9409072393199997E-2"/>
    <n v="171.51099556200001"/>
    <n v="3.9409072393199997E-2"/>
    <n v="1716.6523268200001"/>
  </r>
  <r>
    <n v="4555"/>
    <n v="4542"/>
    <x v="11"/>
    <n v="2.8445898947900001E-3"/>
    <n v="57.653776990200001"/>
    <n v="2.8445898947900001E-3"/>
    <n v="123.909840231999"/>
  </r>
  <r>
    <n v="4556"/>
    <n v="4543"/>
    <x v="11"/>
    <n v="1.3064070265E-3"/>
    <n v="44.796787531299898"/>
    <n v="1.3064070265E-3"/>
    <n v="56.906862387399897"/>
  </r>
  <r>
    <n v="4557"/>
    <n v="4544"/>
    <x v="11"/>
    <n v="6.9036923159099999E-4"/>
    <n v="24.4435447715999"/>
    <n v="6.9036923159099999E-4"/>
    <n v="30.0723633986"/>
  </r>
  <r>
    <n v="4558"/>
    <n v="4545"/>
    <x v="11"/>
    <n v="0.109298446476"/>
    <n v="437.68829423199901"/>
    <n v="0.109298446476"/>
    <n v="4761.0212843600002"/>
  </r>
  <r>
    <n v="4559"/>
    <n v="4546"/>
    <x v="11"/>
    <n v="3.6358646317099998E-3"/>
    <n v="69.7922599061"/>
    <n v="3.6358646317099998E-3"/>
    <n v="158.37762978200001"/>
  </r>
  <r>
    <n v="4560"/>
    <n v="4547"/>
    <x v="11"/>
    <n v="0.10000734379200001"/>
    <n v="361.43631444300001"/>
    <n v="0.10000734379200001"/>
    <n v="4356.3024699699899"/>
  </r>
  <r>
    <n v="4561"/>
    <n v="4548"/>
    <x v="11"/>
    <n v="1.0283617246399999E-3"/>
    <n v="29.367217165300001"/>
    <n v="1.0283617246399999E-3"/>
    <n v="44.7952574908999"/>
  </r>
  <r>
    <n v="4562"/>
    <n v="4549"/>
    <x v="11"/>
    <n v="6.9815723414000004E-3"/>
    <n v="80.322790244700002"/>
    <n v="6.9815723414000004E-3"/>
    <n v="304.11607474200002"/>
  </r>
  <r>
    <n v="4563"/>
    <n v="4550"/>
    <x v="11"/>
    <n v="7.0271798948600001E-2"/>
    <n v="273.36731572999901"/>
    <n v="7.0271798948600001E-2"/>
    <n v="3061.0273178500001"/>
  </r>
  <r>
    <n v="4564"/>
    <n v="4551"/>
    <x v="11"/>
    <n v="7.4559092036400001E-2"/>
    <n v="297.05243264099897"/>
    <n v="7.4559092036400001E-2"/>
    <n v="3247.7810580400001"/>
  </r>
  <r>
    <n v="4565"/>
    <n v="4552"/>
    <x v="11"/>
    <n v="0.15893085897600001"/>
    <n v="475.12984236099902"/>
    <n v="0.15893085897600001"/>
    <n v="6923.0005243799897"/>
  </r>
  <r>
    <n v="4566"/>
    <n v="4553"/>
    <x v="11"/>
    <n v="1.2434676690400001E-3"/>
    <n v="32.1135865713999"/>
    <n v="1.2434676690400001E-3"/>
    <n v="54.165234974900002"/>
  </r>
  <r>
    <n v="4567"/>
    <n v="4554"/>
    <x v="11"/>
    <n v="3.8799000117100001E-3"/>
    <n v="59.512771724799897"/>
    <n v="3.8799000117100001E-3"/>
    <n v="169.00776847"/>
  </r>
  <r>
    <n v="4568"/>
    <n v="4555"/>
    <x v="11"/>
    <n v="0.11792692129600001"/>
    <n v="386.11880873500002"/>
    <n v="0.11792692129600001"/>
    <n v="5136.8761440799899"/>
  </r>
  <r>
    <n v="4569"/>
    <n v="4556"/>
    <x v="11"/>
    <n v="0.149148431656"/>
    <n v="472.90120456300002"/>
    <n v="0.149148431656"/>
    <n v="6496.8796953600004"/>
  </r>
  <r>
    <n v="4570"/>
    <n v="4557"/>
    <x v="11"/>
    <n v="5.1793532311399998E-3"/>
    <n v="60.772868668100003"/>
    <n v="5.1793532311399998E-3"/>
    <n v="225.61172422000001"/>
  </r>
  <r>
    <n v="4571"/>
    <n v="4558"/>
    <x v="11"/>
    <n v="0.109065234123"/>
    <n v="322.88026012199902"/>
    <n v="0.109065234123"/>
    <n v="4750.8625945000003"/>
  </r>
  <r>
    <n v="4572"/>
    <n v="4559"/>
    <x v="11"/>
    <n v="0.15768345924499999"/>
    <n v="406.95349715399902"/>
    <n v="0.15768345924499999"/>
    <n v="6868.6640100100003"/>
  </r>
  <r>
    <n v="4573"/>
    <n v="4560"/>
    <x v="11"/>
    <n v="7.7260511201000001E-4"/>
    <n v="24.302864059600001"/>
    <n v="7.7260511201000001E-4"/>
    <n v="33.654544012000002"/>
  </r>
  <r>
    <n v="4574"/>
    <n v="4561"/>
    <x v="11"/>
    <n v="0.10691022416199999"/>
    <n v="359.80870333199903"/>
    <n v="0.10691022416199999"/>
    <n v="4656.9907358800001"/>
  </r>
  <r>
    <n v="4575"/>
    <n v="4562"/>
    <x v="11"/>
    <n v="2.3751760428000002E-3"/>
    <n v="42.160506194500002"/>
    <n v="2.3751760428000002E-3"/>
    <n v="103.462254701999"/>
  </r>
  <r>
    <n v="4576"/>
    <n v="4563"/>
    <x v="11"/>
    <n v="0.10799132961000001"/>
    <n v="372.59304577699902"/>
    <n v="0.10799132961000001"/>
    <n v="4704.0835009299899"/>
  </r>
  <r>
    <n v="4577"/>
    <n v="4564"/>
    <x v="11"/>
    <n v="7.9293611944399999E-3"/>
    <n v="94.814339397400005"/>
    <n v="7.9293611944399999E-3"/>
    <n v="345.40159217799902"/>
  </r>
  <r>
    <n v="4578"/>
    <n v="4565"/>
    <x v="11"/>
    <n v="3.4523463368099998E-3"/>
    <n v="51.309739933300001"/>
    <n v="3.4523463368099998E-3"/>
    <n v="150.38360488999899"/>
  </r>
  <r>
    <n v="4579"/>
    <n v="4566"/>
    <x v="11"/>
    <n v="7.4213290133100004E-2"/>
    <n v="400.06944084899902"/>
    <n v="7.4213290133100004E-2"/>
    <n v="3232.7179879099899"/>
  </r>
  <r>
    <n v="4580"/>
    <n v="4567"/>
    <x v="11"/>
    <n v="0.105656875826"/>
    <n v="362.48432824399902"/>
    <n v="0.105656875826"/>
    <n v="4602.3951007799897"/>
  </r>
  <r>
    <n v="4581"/>
    <n v="4568"/>
    <x v="11"/>
    <n v="1.07342731539E-3"/>
    <n v="35.852622742900003"/>
    <n v="1.07342731539E-3"/>
    <n v="46.758306821700003"/>
  </r>
  <r>
    <n v="4582"/>
    <n v="4569"/>
    <x v="11"/>
    <n v="8.8833516259699999E-2"/>
    <n v="362.64571629300002"/>
    <n v="8.8833516259699999E-2"/>
    <n v="3869.57249068999"/>
  </r>
  <r>
    <n v="4583"/>
    <n v="4570"/>
    <x v="11"/>
    <n v="5.9652461976599999E-2"/>
    <n v="220.206032899999"/>
    <n v="5.9652461976599999E-2"/>
    <n v="2598.4508490399899"/>
  </r>
  <r>
    <n v="4584"/>
    <n v="4571"/>
    <x v="11"/>
    <n v="4.3312239586099999E-3"/>
    <n v="54.955477926500002"/>
    <n v="4.3312239586099999E-3"/>
    <n v="188.667361032999"/>
  </r>
  <r>
    <n v="4585"/>
    <n v="4572"/>
    <x v="11"/>
    <n v="0.113229289542"/>
    <n v="370.10976985199898"/>
    <n v="0.113229289542"/>
    <n v="4932.2481234899897"/>
  </r>
  <r>
    <n v="4586"/>
    <n v="4573"/>
    <x v="11"/>
    <n v="3.1350662768900001E-2"/>
    <n v="164.303641951999"/>
    <n v="3.1350662768900001E-2"/>
    <n v="1365.6294074299899"/>
  </r>
  <r>
    <n v="4587"/>
    <n v="4574"/>
    <x v="11"/>
    <n v="4.7091217844E-2"/>
    <n v="283.271359727"/>
    <n v="4.7091217844E-2"/>
    <n v="2051.2852442200001"/>
  </r>
  <r>
    <n v="4588"/>
    <n v="4575"/>
    <x v="11"/>
    <n v="2.4652218139299999E-2"/>
    <n v="158.736019429999"/>
    <n v="2.4652218139299999E-2"/>
    <n v="1073.8463268200001"/>
  </r>
  <r>
    <n v="4589"/>
    <n v="4576"/>
    <x v="11"/>
    <n v="1.8274319308299999E-3"/>
    <n v="43.290705349500001"/>
    <n v="1.8274319308299999E-3"/>
    <n v="79.6026164333"/>
  </r>
  <r>
    <n v="4590"/>
    <n v="4577"/>
    <x v="11"/>
    <n v="5.5715370726499999E-2"/>
    <n v="246.43960873399899"/>
    <n v="5.5715370726499999E-2"/>
    <n v="2426.95184104999"/>
  </r>
  <r>
    <n v="4591"/>
    <n v="4578"/>
    <x v="11"/>
    <n v="9.8977050278899997E-2"/>
    <n v="354.82623364699901"/>
    <n v="9.8977050278899997E-2"/>
    <n v="4311.4230642800003"/>
  </r>
  <r>
    <n v="4592"/>
    <n v="4579"/>
    <x v="11"/>
    <n v="2.14918536974E-3"/>
    <n v="37.455337023799899"/>
    <n v="2.14918536974E-3"/>
    <n v="93.618140270300003"/>
  </r>
  <r>
    <n v="4593"/>
    <n v="4580"/>
    <x v="11"/>
    <n v="4.5927618063700002E-3"/>
    <n v="56.785913958400002"/>
    <n v="4.5927618063700002E-3"/>
    <n v="200.05990385300001"/>
  </r>
  <r>
    <n v="4594"/>
    <n v="4581"/>
    <x v="11"/>
    <n v="0.10491842047200001"/>
    <n v="322.20139043900002"/>
    <n v="0.10491842047200001"/>
    <n v="4570.2281141499898"/>
  </r>
  <r>
    <n v="4595"/>
    <n v="4582"/>
    <x v="11"/>
    <n v="7.7373345262299997E-2"/>
    <n v="317.87239952499903"/>
    <n v="7.7373345262299997E-2"/>
    <n v="3370.3694385099898"/>
  </r>
  <r>
    <n v="4596"/>
    <n v="4583"/>
    <x v="11"/>
    <n v="9.6940247908800002E-4"/>
    <n v="26.544844263800002"/>
    <n v="9.6940247908800002E-4"/>
    <n v="42.227003044100002"/>
  </r>
  <r>
    <n v="4597"/>
    <n v="4584"/>
    <x v="11"/>
    <n v="2.36851543325E-3"/>
    <n v="40.710874131600001"/>
    <n v="2.36851543325E-3"/>
    <n v="103.172119608"/>
  </r>
  <r>
    <n v="4598"/>
    <n v="4585"/>
    <x v="11"/>
    <n v="0.10550265027400001"/>
    <n v="353.89280885400001"/>
    <n v="0.10550265027400001"/>
    <n v="4595.6770633699898"/>
  </r>
  <r>
    <n v="4599"/>
    <n v="4586"/>
    <x v="11"/>
    <n v="0.116238399066"/>
    <n v="337.76386121100001"/>
    <n v="0.116238399066"/>
    <n v="5063.3244097400002"/>
  </r>
  <r>
    <n v="4600"/>
    <n v="4587"/>
    <x v="11"/>
    <n v="7.6306439650800001E-2"/>
    <n v="263.25756942599901"/>
    <n v="7.6306439650800001E-2"/>
    <n v="3323.8952155000002"/>
  </r>
  <r>
    <n v="4601"/>
    <n v="4588"/>
    <x v="11"/>
    <n v="5.9340467251400002E-3"/>
    <n v="67.710792257500003"/>
    <n v="5.9340467251400002E-3"/>
    <n v="258.48604128699901"/>
  </r>
  <r>
    <n v="4602"/>
    <n v="4589"/>
    <x v="11"/>
    <n v="0.104177013895"/>
    <n v="516.28188277899903"/>
    <n v="0.104177013895"/>
    <n v="4537.9325734599897"/>
  </r>
  <r>
    <n v="4603"/>
    <n v="6864"/>
    <x v="13"/>
    <n v="3.8929403410999998E-5"/>
    <n v="63.009093686999897"/>
    <n v="3.8929403410999998E-5"/>
    <n v="1.6957579626399999"/>
  </r>
  <r>
    <n v="4604"/>
    <n v="4591"/>
    <x v="11"/>
    <n v="0.102468202174"/>
    <n v="321.159068273"/>
    <n v="0.102468202174"/>
    <n v="4463.49703227999"/>
  </r>
  <r>
    <n v="4605"/>
    <n v="4592"/>
    <x v="11"/>
    <n v="7.73566628477E-2"/>
    <n v="272.887728713"/>
    <n v="7.73566628477E-2"/>
    <n v="3369.64275459999"/>
  </r>
  <r>
    <n v="4606"/>
    <n v="4593"/>
    <x v="11"/>
    <n v="1.4779847308199999E-3"/>
    <n v="32.1308762054"/>
    <n v="1.4779847308199999E-3"/>
    <n v="64.380757349299898"/>
  </r>
  <r>
    <n v="4607"/>
    <n v="4594"/>
    <x v="11"/>
    <n v="9.2071528188599996E-2"/>
    <n v="335.00266950899902"/>
    <n v="9.2071528188599996E-2"/>
    <n v="4010.6197249400002"/>
  </r>
  <r>
    <n v="4608"/>
    <n v="4595"/>
    <x v="11"/>
    <n v="2.2201208925400001E-3"/>
    <n v="43.3786085355"/>
    <n v="2.2201208925400001E-3"/>
    <n v="96.708079218899897"/>
  </r>
  <r>
    <n v="4609"/>
    <n v="4596"/>
    <x v="11"/>
    <n v="4.4702572008500002E-2"/>
    <n v="282.83803093300003"/>
    <n v="4.4702572008500002E-2"/>
    <n v="1947.2362480899901"/>
  </r>
  <r>
    <n v="4610"/>
    <n v="4597"/>
    <x v="11"/>
    <n v="3.2359127922200002E-3"/>
    <n v="47.923178549600003"/>
    <n v="3.2359127922200002E-3"/>
    <n v="140.95579745200001"/>
  </r>
  <r>
    <n v="4611"/>
    <n v="4598"/>
    <x v="11"/>
    <n v="9.3162572701899996E-2"/>
    <n v="363.75961065699897"/>
    <n v="9.3162572701899996E-2"/>
    <n v="4058.1454342000002"/>
  </r>
  <r>
    <n v="4612"/>
    <n v="4599"/>
    <x v="11"/>
    <n v="3.7045344134000002E-3"/>
    <n v="54.3095307128999"/>
    <n v="3.7045344134000002E-3"/>
    <n v="161.368873538999"/>
  </r>
  <r>
    <n v="4613"/>
    <n v="4600"/>
    <x v="11"/>
    <n v="7.3855278069700006E-2"/>
    <n v="352.06299913999902"/>
    <n v="7.3855278069700006E-2"/>
    <n v="3217.1230441399898"/>
  </r>
  <r>
    <n v="4614"/>
    <n v="4601"/>
    <x v="11"/>
    <n v="1.3188398679699999E-3"/>
    <n v="34.170510294499898"/>
    <n v="1.3188398679699999E-3"/>
    <n v="57.4484349102"/>
  </r>
  <r>
    <n v="4615"/>
    <n v="4602"/>
    <x v="11"/>
    <n v="9.25787213075E-2"/>
    <n v="420.63091615500002"/>
    <n v="9.25787213075E-2"/>
    <n v="4032.7129697300002"/>
  </r>
  <r>
    <n v="4616"/>
    <n v="4603"/>
    <x v="11"/>
    <n v="6.0153864793999999E-3"/>
    <n v="69.886656260600006"/>
    <n v="6.0153864793999999E-3"/>
    <n v="262.02918705899901"/>
  </r>
  <r>
    <n v="4617"/>
    <n v="4604"/>
    <x v="11"/>
    <n v="0.111565201928"/>
    <n v="341.85193262000001"/>
    <n v="0.111565201928"/>
    <n v="4859.7607576500004"/>
  </r>
  <r>
    <n v="4618"/>
    <n v="4605"/>
    <x v="11"/>
    <n v="1.72466083516E-3"/>
    <n v="35.745849538100003"/>
    <n v="1.72466083516E-3"/>
    <n v="75.125925397200007"/>
  </r>
  <r>
    <n v="4619"/>
    <n v="4606"/>
    <x v="11"/>
    <n v="9.7535109067200004E-2"/>
    <n v="414.87268570899897"/>
    <n v="9.7535109067200004E-2"/>
    <n v="4248.6123568100002"/>
  </r>
  <r>
    <n v="4620"/>
    <n v="4607"/>
    <x v="11"/>
    <n v="1.7006319518399999E-2"/>
    <n v="119.621674601999"/>
    <n v="1.7006319518399999E-2"/>
    <n v="740.79231483399894"/>
  </r>
  <r>
    <n v="4621"/>
    <n v="4608"/>
    <x v="11"/>
    <n v="8.9240732705599998E-2"/>
    <n v="272.75918081999902"/>
    <n v="8.9240732705599998E-2"/>
    <n v="3887.3107675299898"/>
  </r>
  <r>
    <n v="4622"/>
    <n v="4609"/>
    <x v="11"/>
    <n v="3.3881442844E-2"/>
    <n v="201.488260711999"/>
    <n v="3.3881442844E-2"/>
    <n v="1475.8697468600001"/>
  </r>
  <r>
    <n v="4623"/>
    <n v="4610"/>
    <x v="11"/>
    <n v="3.6176756739399997E-2"/>
    <n v="187.31407528099899"/>
    <n v="3.6176756739399997E-2"/>
    <n v="1575.8532201600001"/>
  </r>
  <r>
    <n v="4624"/>
    <n v="4611"/>
    <x v="11"/>
    <n v="0.10617961514099999"/>
    <n v="321.58631488499901"/>
    <n v="0.10617961514099999"/>
    <n v="4625.16553449"/>
  </r>
  <r>
    <n v="4625"/>
    <n v="4612"/>
    <x v="11"/>
    <n v="9.5011832337400001E-2"/>
    <n v="358.81728067300003"/>
    <n v="9.5011832337400001E-2"/>
    <n v="4138.6988616799899"/>
  </r>
  <r>
    <n v="4626"/>
    <n v="4613"/>
    <x v="11"/>
    <n v="1.6053810389000001E-3"/>
    <n v="45.7859539041999"/>
    <n v="1.6053810389000001E-3"/>
    <n v="69.930118304399898"/>
  </r>
  <r>
    <n v="4627"/>
    <n v="4614"/>
    <x v="11"/>
    <n v="7.4470711030299994E-2"/>
    <n v="280.86529182100003"/>
    <n v="7.4470711030299994E-2"/>
    <n v="3243.9311962500001"/>
  </r>
  <r>
    <n v="4628"/>
    <n v="4615"/>
    <x v="11"/>
    <n v="1.6223774883699998E-2"/>
    <n v="110.897710528"/>
    <n v="1.6223774883699998E-2"/>
    <n v="706.70480690500005"/>
  </r>
  <r>
    <n v="4629"/>
    <n v="4616"/>
    <x v="11"/>
    <n v="1.1471239427300001E-3"/>
    <n v="45.325500169199898"/>
    <n v="1.1471239427300001E-3"/>
    <n v="49.968518963800001"/>
  </r>
  <r>
    <n v="4630"/>
    <n v="4617"/>
    <x v="11"/>
    <n v="2.64585438766E-3"/>
    <n v="43.0018279576"/>
    <n v="2.64585438766E-3"/>
    <n v="115.252956097999"/>
  </r>
  <r>
    <n v="4631"/>
    <n v="4618"/>
    <x v="11"/>
    <n v="0.114163433149"/>
    <n v="388.650168554"/>
    <n v="0.114163433149"/>
    <n v="4972.9392561799896"/>
  </r>
  <r>
    <n v="4632"/>
    <n v="4619"/>
    <x v="11"/>
    <n v="1.2039975624799999E-3"/>
    <n v="46.964820809499898"/>
    <n v="1.2039975624799999E-3"/>
    <n v="52.445924055900001"/>
  </r>
  <r>
    <n v="4633"/>
    <n v="4620"/>
    <x v="11"/>
    <n v="3.51940162471E-4"/>
    <n v="17.783186632500001"/>
    <n v="3.51940162471E-4"/>
    <n v="15.330452189700001"/>
  </r>
  <r>
    <n v="4634"/>
    <n v="4621"/>
    <x v="11"/>
    <n v="9.4417527119399994E-3"/>
    <n v="81.165538213000005"/>
    <n v="9.4417527119399994E-3"/>
    <n v="411.28110309900001"/>
  </r>
  <r>
    <n v="4635"/>
    <n v="4622"/>
    <x v="11"/>
    <n v="3.1680601353899999E-3"/>
    <n v="46.990005867000001"/>
    <n v="3.1680601353899999E-3"/>
    <n v="138.00014765200001"/>
  </r>
  <r>
    <n v="4636"/>
    <n v="4623"/>
    <x v="11"/>
    <n v="8.4344800932299999E-2"/>
    <n v="336.02258219899898"/>
    <n v="8.4344800932299999E-2"/>
    <n v="3674.04483260999"/>
  </r>
  <r>
    <n v="4637"/>
    <n v="4624"/>
    <x v="11"/>
    <n v="5.2137014473899998E-2"/>
    <n v="302.40047770400002"/>
    <n v="5.2137014473899998E-2"/>
    <n v="2271.07926588999"/>
  </r>
  <r>
    <n v="4638"/>
    <n v="4625"/>
    <x v="11"/>
    <n v="1.0579116207399999E-3"/>
    <n v="53.782864191800002"/>
    <n v="1.0579116207399999E-3"/>
    <n v="46.082445904399897"/>
  </r>
  <r>
    <n v="4639"/>
    <n v="4626"/>
    <x v="11"/>
    <n v="9.2033163306400004E-2"/>
    <n v="322.09039571099902"/>
    <n v="9.2033163306400004E-2"/>
    <n v="4008.9485578399899"/>
  </r>
  <r>
    <n v="4640"/>
    <n v="4627"/>
    <x v="11"/>
    <n v="8.2924891200800002E-2"/>
    <n v="335.45321849800001"/>
    <n v="8.2924891200800002E-2"/>
    <n v="3612.19381191"/>
  </r>
  <r>
    <n v="4641"/>
    <n v="4628"/>
    <x v="11"/>
    <n v="8.4585036007799996E-4"/>
    <n v="29.403334896099899"/>
    <n v="8.4585036007799996E-4"/>
    <n v="36.845094389499899"/>
  </r>
  <r>
    <n v="4642"/>
    <n v="4629"/>
    <x v="11"/>
    <n v="3.2050146154999999E-3"/>
    <n v="47.536561902700001"/>
    <n v="3.2050146154999999E-3"/>
    <n v="139.609878202999"/>
  </r>
  <r>
    <n v="4643"/>
    <n v="4630"/>
    <x v="11"/>
    <n v="9.0858622543300002E-2"/>
    <n v="292.64437292600002"/>
    <n v="9.0858622543300002E-2"/>
    <n v="3957.7857671199899"/>
  </r>
  <r>
    <n v="4644"/>
    <n v="4631"/>
    <x v="11"/>
    <n v="7.8925601337700005E-2"/>
    <n v="349.11039394800002"/>
    <n v="7.8925601337700005E-2"/>
    <n v="3437.9854420699899"/>
  </r>
  <r>
    <n v="4645"/>
    <n v="4632"/>
    <x v="11"/>
    <n v="1.42100001503E-3"/>
    <n v="33.284106871100001"/>
    <n v="1.42100001503E-3"/>
    <n v="61.898513091600002"/>
  </r>
  <r>
    <n v="4646"/>
    <n v="4633"/>
    <x v="11"/>
    <n v="7.7088665165799999E-2"/>
    <n v="345.84654622599902"/>
    <n v="7.7088665165799999E-2"/>
    <n v="3357.96882211"/>
  </r>
  <r>
    <n v="4647"/>
    <n v="4634"/>
    <x v="11"/>
    <n v="1.3828501370900001E-3"/>
    <n v="31.265652475"/>
    <n v="1.3828501370900001E-3"/>
    <n v="60.236711094"/>
  </r>
  <r>
    <n v="4648"/>
    <n v="4635"/>
    <x v="11"/>
    <n v="9.6636140569399995E-2"/>
    <n v="312.62897361"/>
    <n v="9.6636140569399995E-2"/>
    <n v="4209.4534451899899"/>
  </r>
  <r>
    <n v="4649"/>
    <n v="4636"/>
    <x v="11"/>
    <n v="3.11872652038E-3"/>
    <n v="41.795287865200002"/>
    <n v="3.11872652038E-3"/>
    <n v="135.851183781"/>
  </r>
  <r>
    <n v="4650"/>
    <n v="4637"/>
    <x v="11"/>
    <n v="2.2483318505100002E-3"/>
    <n v="39.602918804399899"/>
    <n v="2.2483318505100002E-3"/>
    <n v="97.936943670900007"/>
  </r>
  <r>
    <n v="4651"/>
    <n v="4638"/>
    <x v="11"/>
    <n v="9.1917221059800006E-2"/>
    <n v="327.17824097699901"/>
    <n v="9.1917221059800006E-2"/>
    <n v="4003.8981337800001"/>
  </r>
  <r>
    <n v="4652"/>
    <n v="4639"/>
    <x v="11"/>
    <n v="4.95622276038E-4"/>
    <n v="21.006381168600001"/>
    <n v="4.95622276038E-4"/>
    <n v="21.589219977700001"/>
  </r>
  <r>
    <n v="4653"/>
    <n v="4640"/>
    <x v="11"/>
    <n v="8.6562588859999998E-2"/>
    <n v="304.37834284399901"/>
    <n v="8.6562588859999998E-2"/>
    <n v="3770.65128817"/>
  </r>
  <r>
    <n v="4654"/>
    <n v="4641"/>
    <x v="11"/>
    <n v="9.8003430175100006E-2"/>
    <n v="337.37852554800003"/>
    <n v="9.8003430175100006E-2"/>
    <n v="4269.0123423699897"/>
  </r>
  <r>
    <n v="4655"/>
    <n v="4642"/>
    <x v="11"/>
    <n v="8.63451584849E-2"/>
    <n v="296.17230016399901"/>
    <n v="8.63451584849E-2"/>
    <n v="3761.1800582699898"/>
  </r>
  <r>
    <n v="4656"/>
    <n v="4643"/>
    <x v="11"/>
    <n v="8.0941436226000002E-2"/>
    <n v="294.99259405399903"/>
    <n v="8.0941436226000002E-2"/>
    <n v="3525.7948583000002"/>
  </r>
  <r>
    <n v="4657"/>
    <n v="4644"/>
    <x v="11"/>
    <n v="8.8063134882500005E-2"/>
    <n v="291.00183000200002"/>
    <n v="8.8063134882500005E-2"/>
    <n v="3836.01481147"/>
  </r>
  <r>
    <n v="4658"/>
    <n v="4645"/>
    <x v="11"/>
    <n v="9.0966250538900006E-3"/>
    <n v="81.3051347582999"/>
    <n v="9.0966250538900006E-3"/>
    <n v="396.24740206799902"/>
  </r>
  <r>
    <n v="4659"/>
    <n v="4646"/>
    <x v="11"/>
    <n v="7.7255183990500007E-2"/>
    <n v="285.98896637399901"/>
    <n v="7.7255183990500007E-2"/>
    <n v="3365.2223536900001"/>
  </r>
  <r>
    <n v="4660"/>
    <n v="4647"/>
    <x v="11"/>
    <n v="7.5227551538499998E-2"/>
    <n v="292.25340499700002"/>
    <n v="7.5227551538499998E-2"/>
    <n v="3276.8990370000001"/>
  </r>
  <r>
    <n v="4661"/>
    <n v="4648"/>
    <x v="11"/>
    <n v="8.7960946217699995E-2"/>
    <n v="351.43434048799901"/>
    <n v="8.7960946217699995E-2"/>
    <n v="3831.5634905000002"/>
  </r>
  <r>
    <n v="4662"/>
    <n v="4649"/>
    <x v="11"/>
    <n v="1.0300819262099999E-3"/>
    <n v="39.334527346599899"/>
    <n v="1.0300819262099999E-3"/>
    <n v="44.870189400100003"/>
  </r>
  <r>
    <n v="4663"/>
    <n v="4650"/>
    <x v="11"/>
    <n v="7.8124474021400006E-2"/>
    <n v="342.073073319"/>
    <n v="7.8124474021400006E-2"/>
    <n v="3403.0884761399898"/>
  </r>
  <r>
    <n v="4664"/>
    <n v="4651"/>
    <x v="11"/>
    <n v="1.32393615158E-3"/>
    <n v="32.451730088799899"/>
    <n v="1.32393615158E-3"/>
    <n v="57.670427995700003"/>
  </r>
  <r>
    <n v="4665"/>
    <n v="4652"/>
    <x v="11"/>
    <n v="0.107820940137"/>
    <n v="392.36033671699897"/>
    <n v="0.107820940137"/>
    <n v="4696.6613650999898"/>
  </r>
  <r>
    <n v="4666"/>
    <n v="4653"/>
    <x v="11"/>
    <n v="1.94471933454E-3"/>
    <n v="36.6239191891"/>
    <n v="1.94471933454E-3"/>
    <n v="84.711635486099894"/>
  </r>
  <r>
    <n v="4667"/>
    <n v="4654"/>
    <x v="11"/>
    <n v="0.104023422044"/>
    <n v="363.42573886500003"/>
    <n v="0.104023422044"/>
    <n v="4531.2421388000002"/>
  </r>
  <r>
    <n v="4668"/>
    <n v="4655"/>
    <x v="11"/>
    <n v="2.6478678540799998E-3"/>
    <n v="47.147060377800003"/>
    <n v="2.6478678540799998E-3"/>
    <n v="115.340662456999"/>
  </r>
  <r>
    <n v="4669"/>
    <n v="4656"/>
    <x v="11"/>
    <n v="6.6505279999199999E-3"/>
    <n v="69.981526097"/>
    <n v="6.6505279999199999E-3"/>
    <n v="289.69584100999901"/>
  </r>
  <r>
    <n v="4670"/>
    <n v="4657"/>
    <x v="11"/>
    <n v="1.0215386947E-3"/>
    <n v="28.722052658100001"/>
    <n v="1.0215386947E-3"/>
    <n v="44.498047576600001"/>
  </r>
  <r>
    <n v="4671"/>
    <n v="4658"/>
    <x v="11"/>
    <n v="0.148242587206"/>
    <n v="426.08785695900002"/>
    <n v="0.148242587206"/>
    <n v="6457.4212684699896"/>
  </r>
  <r>
    <n v="4672"/>
    <n v="4659"/>
    <x v="11"/>
    <n v="5.3842403965299998E-4"/>
    <n v="21.5004327352"/>
    <n v="5.3842403965299998E-4"/>
    <n v="23.453657321800002"/>
  </r>
  <r>
    <n v="4673"/>
    <n v="4660"/>
    <x v="11"/>
    <n v="0.107370523104"/>
    <n v="334.49672128899903"/>
    <n v="0.107370523104"/>
    <n v="4677.0412778700002"/>
  </r>
  <r>
    <n v="4674"/>
    <n v="4661"/>
    <x v="11"/>
    <n v="0.104030422554"/>
    <n v="361.69703367400001"/>
    <n v="0.104030422554"/>
    <n v="4531.5470800700004"/>
  </r>
  <r>
    <n v="4675"/>
    <n v="4662"/>
    <x v="11"/>
    <n v="2.2522164352000002E-3"/>
    <n v="44.0446982968"/>
    <n v="2.2522164352000002E-3"/>
    <n v="98.106155486899894"/>
  </r>
  <r>
    <n v="4676"/>
    <n v="4663"/>
    <x v="11"/>
    <n v="0.103671881253"/>
    <n v="357.884811345"/>
    <n v="0.103671881253"/>
    <n v="4515.9290834399899"/>
  </r>
  <r>
    <n v="4677"/>
    <n v="4664"/>
    <x v="11"/>
    <n v="2.3613898474700002E-3"/>
    <n v="41.886493448700001"/>
    <n v="2.3613898474700002E-3"/>
    <n v="102.861730253999"/>
  </r>
  <r>
    <n v="4678"/>
    <n v="4665"/>
    <x v="11"/>
    <n v="9.5656747474000006E-2"/>
    <n v="337.52110404899901"/>
    <n v="9.5656747474000006E-2"/>
    <n v="4166.7912532299897"/>
  </r>
  <r>
    <n v="4679"/>
    <n v="4666"/>
    <x v="11"/>
    <n v="6.7386328683599996E-4"/>
    <n v="23.020608235600001"/>
    <n v="6.7386328683599996E-4"/>
    <n v="29.353367305300001"/>
  </r>
  <r>
    <n v="4680"/>
    <n v="4667"/>
    <x v="11"/>
    <n v="7.6660790489100003E-2"/>
    <n v="328.43575477600001"/>
    <n v="7.6660790489100003E-2"/>
    <n v="3339.3306766400001"/>
  </r>
  <r>
    <n v="4681"/>
    <n v="4668"/>
    <x v="11"/>
    <n v="1.02261187718E-3"/>
    <n v="32.751741123800002"/>
    <n v="1.02261187718E-3"/>
    <n v="44.544795160200003"/>
  </r>
  <r>
    <n v="4682"/>
    <n v="4669"/>
    <x v="11"/>
    <n v="2.1066465516899999E-3"/>
    <n v="38.395863180699898"/>
    <n v="2.1066465516899999E-3"/>
    <n v="91.765156757499895"/>
  </r>
  <r>
    <n v="4683"/>
    <n v="4670"/>
    <x v="11"/>
    <n v="1.5699832749E-3"/>
    <n v="34.0405443832"/>
    <n v="1.5699832749E-3"/>
    <n v="68.388198018500006"/>
  </r>
  <r>
    <n v="4684"/>
    <n v="4671"/>
    <x v="11"/>
    <n v="8.53854405368E-2"/>
    <n v="347.96936725799901"/>
    <n v="8.53854405368E-2"/>
    <n v="3719.3749121800001"/>
  </r>
  <r>
    <n v="4685"/>
    <n v="4672"/>
    <x v="11"/>
    <n v="1.9809263448899998E-3"/>
    <n v="37.4603139670999"/>
    <n v="1.9809263448899998E-3"/>
    <n v="86.2888065227"/>
  </r>
  <r>
    <n v="4686"/>
    <n v="4673"/>
    <x v="11"/>
    <n v="2.9569409666999999E-3"/>
    <n v="48.399891500099898"/>
    <n v="2.9569409666999999E-3"/>
    <n v="128.803833327999"/>
  </r>
  <r>
    <n v="4687"/>
    <n v="4674"/>
    <x v="11"/>
    <n v="1.3857273006E-3"/>
    <n v="31.482256411400002"/>
    <n v="1.3857273006E-3"/>
    <n v="60.3620398069"/>
  </r>
  <r>
    <n v="4688"/>
    <n v="4675"/>
    <x v="11"/>
    <n v="1.0597309643500001E-3"/>
    <n v="32.823476087499898"/>
    <n v="1.0597309643500001E-3"/>
    <n v="46.161696169499898"/>
  </r>
  <r>
    <n v="4689"/>
    <n v="4676"/>
    <x v="11"/>
    <n v="7.5545838807599998E-3"/>
    <n v="75.038526754700001"/>
    <n v="7.5545838807599998E-3"/>
    <n v="329.07635757499901"/>
  </r>
  <r>
    <n v="4690"/>
    <n v="4677"/>
    <x v="11"/>
    <n v="1.4117612324599999E-3"/>
    <n v="32.832414186400001"/>
    <n v="1.4117612324599999E-3"/>
    <n v="61.496073295800002"/>
  </r>
  <r>
    <n v="4691"/>
    <n v="4678"/>
    <x v="11"/>
    <n v="3.29320098807E-3"/>
    <n v="48.002435244600001"/>
    <n v="3.29320098807E-3"/>
    <n v="143.451261138999"/>
  </r>
  <r>
    <n v="4692"/>
    <n v="4679"/>
    <x v="11"/>
    <n v="3.1991516990700001E-3"/>
    <n v="47.5585519848999"/>
    <n v="3.1991516990700001E-3"/>
    <n v="139.35449065"/>
  </r>
  <r>
    <n v="4693"/>
    <n v="4680"/>
    <x v="11"/>
    <n v="9.4821640537299995E-2"/>
    <n v="298.22999687200002"/>
    <n v="9.4821640537299995E-2"/>
    <n v="4130.4141401999896"/>
  </r>
  <r>
    <n v="4694"/>
    <n v="4681"/>
    <x v="11"/>
    <n v="4.7697803936599999E-3"/>
    <n v="58.367105921799897"/>
    <n v="4.7697803936599999E-3"/>
    <n v="207.77080259799899"/>
  </r>
  <r>
    <n v="4695"/>
    <n v="4682"/>
    <x v="11"/>
    <n v="3.1471095472900001E-3"/>
    <n v="41.9890368647999"/>
    <n v="3.1471095472900001E-3"/>
    <n v="137.087543490999"/>
  </r>
  <r>
    <n v="4696"/>
    <n v="4683"/>
    <x v="11"/>
    <n v="1.8578751513100001E-3"/>
    <n v="42.4467182721"/>
    <n v="1.8578751513100001E-3"/>
    <n v="80.928717895700004"/>
  </r>
  <r>
    <n v="4697"/>
    <n v="4684"/>
    <x v="11"/>
    <n v="2.17151951881E-3"/>
    <n v="43.745716570699898"/>
    <n v="2.17151951881E-3"/>
    <n v="94.5910118627"/>
  </r>
  <r>
    <n v="4698"/>
    <n v="4685"/>
    <x v="11"/>
    <n v="2.18745736124E-3"/>
    <n v="39.2140130951"/>
    <n v="2.18745736124E-3"/>
    <n v="95.285261501999898"/>
  </r>
  <r>
    <n v="4699"/>
    <n v="4686"/>
    <x v="11"/>
    <n v="3.4738196065600001E-3"/>
    <n v="49.500814790299899"/>
    <n v="3.4738196065600001E-3"/>
    <n v="151.318976945"/>
  </r>
  <r>
    <n v="4700"/>
    <n v="4687"/>
    <x v="11"/>
    <n v="8.7074713289900005E-2"/>
    <n v="295.227535977"/>
    <n v="8.7074713289900005E-2"/>
    <n v="3792.95933895999"/>
  </r>
  <r>
    <n v="4701"/>
    <n v="4688"/>
    <x v="11"/>
    <n v="2.3008459631799999E-3"/>
    <n v="40.3961861226"/>
    <n v="2.3008459631799999E-3"/>
    <n v="100.224449277999"/>
  </r>
  <r>
    <n v="4702"/>
    <n v="4689"/>
    <x v="11"/>
    <n v="0.10864973499"/>
    <n v="324.26463451500001"/>
    <n v="0.10864973499"/>
    <n v="4732.7635249300001"/>
  </r>
  <r>
    <n v="4703"/>
    <n v="4690"/>
    <x v="11"/>
    <n v="1.0054056175400001E-2"/>
    <n v="86.497475317400003"/>
    <n v="1.0054056175400001E-2"/>
    <n v="437.95293507999901"/>
  </r>
  <r>
    <n v="4704"/>
    <n v="4691"/>
    <x v="11"/>
    <n v="0.108642866666"/>
    <n v="364.09582292599902"/>
    <n v="0.108642866666"/>
    <n v="4732.4643414599896"/>
  </r>
  <r>
    <n v="4705"/>
    <n v="4692"/>
    <x v="11"/>
    <n v="1.4778261035800001E-3"/>
    <n v="34.8811531622"/>
    <n v="1.4778261035800001E-3"/>
    <n v="64.373847538500002"/>
  </r>
  <r>
    <n v="4706"/>
    <n v="4693"/>
    <x v="11"/>
    <n v="1.8709776000499999E-3"/>
    <n v="36.120780932199899"/>
    <n v="1.8709776000499999E-3"/>
    <n v="81.499458292400007"/>
  </r>
  <r>
    <n v="4707"/>
    <n v="4694"/>
    <x v="11"/>
    <n v="2.03721976306E-3"/>
    <n v="43.699257058699899"/>
    <n v="2.03721976306E-3"/>
    <n v="88.740937892800005"/>
  </r>
  <r>
    <n v="4708"/>
    <n v="4695"/>
    <x v="11"/>
    <n v="8.1669221338299999E-2"/>
    <n v="328.44763472800003"/>
    <n v="8.1669221338299999E-2"/>
    <n v="3557.49705184"/>
  </r>
  <r>
    <n v="4709"/>
    <n v="4696"/>
    <x v="11"/>
    <n v="1.37313796663E-3"/>
    <n v="34.544432630000003"/>
    <n v="1.37313796663E-3"/>
    <n v="59.813650527"/>
  </r>
  <r>
    <n v="4710"/>
    <n v="4697"/>
    <x v="11"/>
    <n v="8.6056747356200003E-2"/>
    <n v="372.061293261"/>
    <n v="8.6056747356200003E-2"/>
    <n v="3748.6169203300001"/>
  </r>
  <r>
    <n v="4711"/>
    <n v="4698"/>
    <x v="11"/>
    <n v="2.14148424685E-3"/>
    <n v="53.933972967700001"/>
    <n v="2.14148424685E-3"/>
    <n v="93.282680630399895"/>
  </r>
  <r>
    <n v="4712"/>
    <n v="4699"/>
    <x v="11"/>
    <n v="2.9397303703800001E-2"/>
    <n v="165.17834219400001"/>
    <n v="2.9397303703800001E-2"/>
    <n v="1280.5414268899899"/>
  </r>
  <r>
    <n v="4713"/>
    <n v="4700"/>
    <x v="11"/>
    <n v="1.3835042288100001E-3"/>
    <n v="43.2580448541"/>
    <n v="1.3835042288100001E-3"/>
    <n v="60.265202997099898"/>
  </r>
  <r>
    <n v="4714"/>
    <n v="4701"/>
    <x v="11"/>
    <n v="7.9723819687299996E-2"/>
    <n v="342.10917193300003"/>
    <n v="7.9723819687299996E-2"/>
    <n v="3472.75569472999"/>
  </r>
  <r>
    <n v="4715"/>
    <n v="4702"/>
    <x v="11"/>
    <n v="1.4889113467599999E-3"/>
    <n v="42.8158718355999"/>
    <n v="1.4889113467599999E-3"/>
    <n v="64.856718772400001"/>
  </r>
  <r>
    <n v="4716"/>
    <n v="4703"/>
    <x v="11"/>
    <n v="3.6564259229699999E-3"/>
    <n v="50.588553262799898"/>
    <n v="3.6564259229699999E-3"/>
    <n v="159.27327606200001"/>
  </r>
  <r>
    <n v="4717"/>
    <n v="4704"/>
    <x v="11"/>
    <n v="0.15286377949400001"/>
    <n v="484.26426079800001"/>
    <n v="0.15286377949400001"/>
    <n v="6658.7196000399899"/>
  </r>
  <r>
    <n v="4718"/>
    <n v="4705"/>
    <x v="11"/>
    <n v="1.0626333149199999E-3"/>
    <n v="28.9731772612"/>
    <n v="1.0626333149199999E-3"/>
    <n v="46.288122043400001"/>
  </r>
  <r>
    <n v="4719"/>
    <n v="4706"/>
    <x v="11"/>
    <n v="1.7283802521499999E-3"/>
    <n v="34.950320550999898"/>
    <n v="1.7283802521499999E-3"/>
    <n v="75.287942644300003"/>
  </r>
  <r>
    <n v="4720"/>
    <n v="4707"/>
    <x v="11"/>
    <n v="9.0098550781200007E-2"/>
    <n v="343.82175499599902"/>
    <n v="9.0098550781200007E-2"/>
    <n v="3924.6771730800001"/>
  </r>
  <r>
    <n v="4721"/>
    <n v="4708"/>
    <x v="11"/>
    <n v="1.9554066970099999E-3"/>
    <n v="43.045205768199899"/>
    <n v="1.9554066970099999E-3"/>
    <n v="85.177174956100004"/>
  </r>
  <r>
    <n v="4722"/>
    <n v="4709"/>
    <x v="11"/>
    <n v="0.114447742182"/>
    <n v="347.23048510400002"/>
    <n v="0.114447742182"/>
    <n v="4985.3237082200003"/>
  </r>
  <r>
    <n v="4723"/>
    <n v="4710"/>
    <x v="11"/>
    <n v="8.16655646369E-4"/>
    <n v="24.473186623299899"/>
    <n v="8.16655646369E-4"/>
    <n v="35.573377636099899"/>
  </r>
  <r>
    <n v="4724"/>
    <n v="4711"/>
    <x v="11"/>
    <n v="7.8296127105500005E-2"/>
    <n v="335.48151049699902"/>
    <n v="7.8296127105500005E-2"/>
    <n v="3410.5656550499898"/>
  </r>
  <r>
    <n v="4725"/>
    <n v="4712"/>
    <x v="11"/>
    <n v="1.29939819038E-3"/>
    <n v="29.9532275354"/>
    <n v="1.29939819038E-3"/>
    <n v="56.601558744599899"/>
  </r>
  <r>
    <n v="4726"/>
    <n v="4713"/>
    <x v="11"/>
    <n v="4.0158797950300001E-3"/>
    <n v="53.436162670100003"/>
    <n v="4.0158797950300001E-3"/>
    <n v="174.93102419799899"/>
  </r>
  <r>
    <n v="4727"/>
    <n v="4714"/>
    <x v="11"/>
    <n v="0.13200192751100001"/>
    <n v="396.25247894599897"/>
    <n v="0.13200192751100001"/>
    <n v="5749.9809624199897"/>
  </r>
  <r>
    <n v="4728"/>
    <n v="4715"/>
    <x v="11"/>
    <n v="8.7674287389599995E-2"/>
    <n v="295.95552917899897"/>
    <n v="8.7674287389599995E-2"/>
    <n v="3819.0766820499898"/>
  </r>
  <r>
    <n v="4729"/>
    <n v="4716"/>
    <x v="11"/>
    <n v="0.103315021831"/>
    <n v="369.33455998900001"/>
    <n v="0.103315021831"/>
    <n v="4500.3843488599896"/>
  </r>
  <r>
    <n v="4730"/>
    <n v="4717"/>
    <x v="11"/>
    <n v="3.0394712496000001E-3"/>
    <n v="48.4603209186999"/>
    <n v="3.0394712496000001E-3"/>
    <n v="132.39883801299899"/>
  </r>
  <r>
    <n v="4731"/>
    <n v="4718"/>
    <x v="11"/>
    <n v="2.6745543210200001E-3"/>
    <n v="43.230789514400001"/>
    <n v="2.6745543210200001E-3"/>
    <n v="116.503120143999"/>
  </r>
  <r>
    <n v="4732"/>
    <n v="4719"/>
    <x v="11"/>
    <n v="0.10799766397500001"/>
    <n v="326.08808227200001"/>
    <n v="0.10799766397500001"/>
    <n v="4704.35942496999"/>
  </r>
  <r>
    <n v="4733"/>
    <n v="4720"/>
    <x v="11"/>
    <n v="8.7944235933499995E-2"/>
    <n v="370.68641151600002"/>
    <n v="8.7944235933499995E-2"/>
    <n v="3830.8355936500002"/>
  </r>
  <r>
    <n v="4734"/>
    <n v="4721"/>
    <x v="11"/>
    <n v="1.84302749146E-3"/>
    <n v="40.908667303100003"/>
    <n v="1.84302749146E-3"/>
    <n v="80.281956394100007"/>
  </r>
  <r>
    <n v="4735"/>
    <n v="4722"/>
    <x v="11"/>
    <n v="3.3627424802900002E-3"/>
    <n v="48.623796887399898"/>
    <n v="3.3627424802900002E-3"/>
    <n v="146.480476643999"/>
  </r>
  <r>
    <n v="4736"/>
    <n v="4723"/>
    <x v="11"/>
    <n v="2.2630993504600002E-3"/>
    <n v="39.778596169899899"/>
    <n v="2.2630993504600002E-3"/>
    <n v="98.5802133201"/>
  </r>
  <r>
    <n v="4737"/>
    <n v="4724"/>
    <x v="11"/>
    <n v="8.5242940054199995E-2"/>
    <n v="337.937939282"/>
    <n v="8.5242940054199995E-2"/>
    <n v="3713.16761644999"/>
  </r>
  <r>
    <n v="4738"/>
    <n v="4725"/>
    <x v="11"/>
    <n v="1.11854102368E-3"/>
    <n v="33.2919775129999"/>
    <n v="1.11854102368E-3"/>
    <n v="48.723452092800002"/>
  </r>
  <r>
    <n v="4739"/>
    <n v="4726"/>
    <x v="11"/>
    <n v="8.4157631331199995E-2"/>
    <n v="368.75236783600002"/>
    <n v="8.4157631331199995E-2"/>
    <n v="3665.8917567799899"/>
  </r>
  <r>
    <n v="4740"/>
    <n v="4727"/>
    <x v="11"/>
    <n v="2.7116043550000002E-3"/>
    <n v="48.149673229800001"/>
    <n v="2.7116043550000002E-3"/>
    <n v="118.117013244999"/>
  </r>
  <r>
    <n v="4741"/>
    <n v="4728"/>
    <x v="11"/>
    <n v="7.9527169497000005E-2"/>
    <n v="291.174914247"/>
    <n v="7.9527169497000005E-2"/>
    <n v="3464.18964649999"/>
  </r>
  <r>
    <n v="4742"/>
    <n v="4729"/>
    <x v="11"/>
    <n v="6.4910524298800003E-3"/>
    <n v="69.158408577700001"/>
    <n v="6.4910524298800003E-3"/>
    <n v="282.749112803"/>
  </r>
  <r>
    <n v="4743"/>
    <n v="4730"/>
    <x v="11"/>
    <n v="0.10396528074899999"/>
    <n v="376.60347864200003"/>
    <n v="0.10396528074899999"/>
    <n v="4528.7095146299898"/>
  </r>
  <r>
    <n v="4744"/>
    <n v="4731"/>
    <x v="11"/>
    <n v="3.1336439646100001E-3"/>
    <n v="49.042936867400002"/>
    <n v="3.1336439646100001E-3"/>
    <n v="136.500985052999"/>
  </r>
  <r>
    <n v="4745"/>
    <n v="4732"/>
    <x v="11"/>
    <n v="2.4508810775000001E-3"/>
    <n v="42.7113054504999"/>
    <n v="2.4508810775000001E-3"/>
    <n v="106.759952544"/>
  </r>
  <r>
    <n v="4746"/>
    <n v="4733"/>
    <x v="11"/>
    <n v="6.4662967056699994E-2"/>
    <n v="334.24987835899901"/>
    <n v="6.4662967056699994E-2"/>
    <n v="2816.7075782400002"/>
  </r>
  <r>
    <n v="4747"/>
    <n v="4734"/>
    <x v="11"/>
    <n v="2.1788498764800002E-3"/>
    <n v="44.0661679627"/>
    <n v="2.1788498764800002E-3"/>
    <n v="94.910320911599896"/>
  </r>
  <r>
    <n v="4748"/>
    <n v="4735"/>
    <x v="11"/>
    <n v="1.8923836258200001E-3"/>
    <n v="36.568285117099897"/>
    <n v="1.8923836258200001E-3"/>
    <n v="82.4319011219999"/>
  </r>
  <r>
    <n v="4749"/>
    <n v="4736"/>
    <x v="11"/>
    <n v="2.63682721553E-2"/>
    <n v="147.70142883400001"/>
    <n v="2.63682721553E-2"/>
    <n v="1148.59734079999"/>
  </r>
  <r>
    <n v="4750"/>
    <n v="4737"/>
    <x v="11"/>
    <n v="4.8126510208200003E-2"/>
    <n v="308.73025705899897"/>
    <n v="4.8126510208200003E-2"/>
    <n v="2096.3823990199899"/>
  </r>
  <r>
    <n v="4751"/>
    <n v="4738"/>
    <x v="11"/>
    <n v="4.79925280376"/>
    <n v="1978.8649331399899"/>
    <n v="4.79925280376"/>
    <n v="209054.615909999"/>
  </r>
  <r>
    <n v="4752"/>
    <n v="4739"/>
    <x v="11"/>
    <n v="4.9741976613599997E-2"/>
    <n v="197.21358771800001"/>
    <n v="4.9741976613599997E-2"/>
    <n v="2166.7518342899898"/>
  </r>
  <r>
    <n v="4753"/>
    <n v="4740"/>
    <x v="11"/>
    <n v="2.8873126390499999E-2"/>
    <n v="179.39976969400001"/>
    <n v="2.8873126390499999E-2"/>
    <n v="1257.70835474"/>
  </r>
  <r>
    <n v="4754"/>
    <n v="4741"/>
    <x v="11"/>
    <n v="0.50538634422399997"/>
    <n v="926.00339003199895"/>
    <n v="0.50538634422399997"/>
    <n v="22014.541097000001"/>
  </r>
  <r>
    <n v="4755"/>
    <n v="4742"/>
    <x v="11"/>
    <n v="0.50922445412200001"/>
    <n v="692.53789578199905"/>
    <n v="0.50922445412200001"/>
    <n v="22181.7284938999"/>
  </r>
  <r>
    <n v="4756"/>
    <n v="4743"/>
    <x v="11"/>
    <n v="4.4129745519700003E-2"/>
    <n v="186.122319457"/>
    <n v="4.4129745519700003E-2"/>
    <n v="1922.2840258399899"/>
  </r>
  <r>
    <n v="4757"/>
    <n v="4744"/>
    <x v="14"/>
    <n v="0.37838355476300001"/>
    <n v="726.92690403400002"/>
    <n v="0.37838355476300001"/>
    <n v="16482.321715800001"/>
  </r>
  <r>
    <n v="4758"/>
    <n v="4745"/>
    <x v="14"/>
    <n v="0.70735199406100002"/>
    <n v="1189.8451060699899"/>
    <n v="0.70735199406100002"/>
    <n v="30812.129613299901"/>
  </r>
  <r>
    <n v="4759"/>
    <n v="4746"/>
    <x v="14"/>
    <n v="0.33780923409500002"/>
    <n v="738.09759253699895"/>
    <n v="0.33780923409500002"/>
    <n v="14714.9113778999"/>
  </r>
  <r>
    <n v="4760"/>
    <n v="4747"/>
    <x v="14"/>
    <n v="0.81554670091600001"/>
    <n v="1205.81656608"/>
    <n v="0.81554670091600001"/>
    <n v="35525.072189899904"/>
  </r>
  <r>
    <n v="4761"/>
    <n v="4748"/>
    <x v="14"/>
    <n v="0.65235764438999999"/>
    <n v="1175.6562721299899"/>
    <n v="0.65235764438999999"/>
    <n v="28416.585321599901"/>
  </r>
  <r>
    <n v="4762"/>
    <n v="4749"/>
    <x v="14"/>
    <n v="0.534011386762"/>
    <n v="745.83895181800006"/>
    <n v="0.534011386762"/>
    <n v="23261.442961000001"/>
  </r>
  <r>
    <n v="4763"/>
    <n v="4750"/>
    <x v="14"/>
    <n v="0.81264071564899998"/>
    <n v="788.29339816300001"/>
    <n v="0.81264071564899998"/>
    <n v="35398.487979500002"/>
  </r>
  <r>
    <n v="4764"/>
    <n v="4751"/>
    <x v="14"/>
    <n v="0.35247716748199998"/>
    <n v="684.45059080600004"/>
    <n v="0.35247716748199998"/>
    <n v="15353.843999999899"/>
  </r>
  <r>
    <n v="4765"/>
    <n v="4752"/>
    <x v="14"/>
    <n v="0.36719827665100002"/>
    <n v="617.04115960499905"/>
    <n v="0.36719827665100002"/>
    <n v="15995.092950099899"/>
  </r>
  <r>
    <n v="4766"/>
    <n v="4753"/>
    <x v="14"/>
    <n v="2.09409655322"/>
    <n v="1612.63434123"/>
    <n v="2.09409655322"/>
    <n v="91218.480983600006"/>
  </r>
  <r>
    <n v="4767"/>
    <n v="4754"/>
    <x v="15"/>
    <n v="25.102658857600002"/>
    <n v="6008.28393864999"/>
    <n v="25.102658857600002"/>
    <n v="1093467.4459599899"/>
  </r>
  <r>
    <n v="4768"/>
    <n v="4755"/>
    <x v="15"/>
    <n v="36.657730007200001"/>
    <n v="5272.3654009800002"/>
    <n v="36.657730007200001"/>
    <n v="1596804.3318799899"/>
  </r>
  <r>
    <n v="4769"/>
    <n v="4756"/>
    <x v="15"/>
    <n v="8.1221931464499999"/>
    <n v="2395.0770903299899"/>
    <n v="8.1221931464499999"/>
    <n v="353801.31824799901"/>
  </r>
  <r>
    <n v="4770"/>
    <n v="4757"/>
    <x v="15"/>
    <n v="39.099713821599899"/>
    <n v="6498.67096321999"/>
    <n v="39.099713821599899"/>
    <n v="1703176.7213300001"/>
  </r>
  <r>
    <n v="4771"/>
    <n v="4758"/>
    <x v="15"/>
    <n v="5.6694170849600001"/>
    <n v="3940.26178264999"/>
    <n v="5.6694170849600001"/>
    <n v="246958.820387999"/>
  </r>
  <r>
    <n v="4772"/>
    <n v="4759"/>
    <x v="15"/>
    <n v="312.376975023"/>
    <n v="23168.481795899901"/>
    <n v="312.376975023"/>
    <n v="13607086.603499901"/>
  </r>
  <r>
    <n v="4773"/>
    <n v="4760"/>
    <x v="15"/>
    <n v="77.366339525399894"/>
    <n v="7838.4323741999897"/>
    <n v="77.366339525399894"/>
    <n v="3370064.2694100002"/>
  </r>
  <r>
    <n v="4774"/>
    <n v="4761"/>
    <x v="15"/>
    <n v="21.462954130899899"/>
    <n v="4061.3168686499898"/>
    <n v="21.462954130899899"/>
    <n v="934922.54223400005"/>
  </r>
  <r>
    <n v="4775"/>
    <n v="4762"/>
    <x v="15"/>
    <n v="39.235871709400001"/>
    <n v="5662.4845727100001"/>
    <n v="39.235871709400001"/>
    <n v="1709107.73519999"/>
  </r>
  <r>
    <n v="4776"/>
    <n v="4763"/>
    <x v="15"/>
    <n v="19.7787556832"/>
    <n v="3779.0120147699899"/>
    <n v="19.7787556832"/>
    <n v="861559.15132199903"/>
  </r>
  <r>
    <n v="4777"/>
    <n v="4764"/>
    <x v="15"/>
    <n v="22.164078375700001"/>
    <n v="5148.1598894899898"/>
    <n v="22.164078375700001"/>
    <n v="965463.39218199905"/>
  </r>
  <r>
    <n v="4778"/>
    <n v="4765"/>
    <x v="15"/>
    <n v="39.856274815600003"/>
    <n v="5881.42462402"/>
    <n v="39.856274815600003"/>
    <n v="1736132.38641"/>
  </r>
  <r>
    <n v="4779"/>
    <n v="4766"/>
    <x v="15"/>
    <n v="10.0726531581"/>
    <n v="4842.7732611800002"/>
    <n v="10.0726531581"/>
    <n v="438763.01650600001"/>
  </r>
  <r>
    <n v="4780"/>
    <n v="4767"/>
    <x v="15"/>
    <n v="12.2556450246"/>
    <n v="3770.7497846199899"/>
    <n v="12.2556450246"/>
    <n v="533853.76185400004"/>
  </r>
  <r>
    <n v="4781"/>
    <n v="4768"/>
    <x v="15"/>
    <n v="2.1254148709899998"/>
    <n v="1369.5668526300001"/>
    <n v="2.1254148709899998"/>
    <n v="92582.701451300003"/>
  </r>
  <r>
    <n v="4782"/>
    <n v="4769"/>
    <x v="15"/>
    <n v="42.992473218400001"/>
    <n v="6398.5558804299899"/>
    <n v="42.992473218400001"/>
    <n v="1872744.6424"/>
  </r>
  <r>
    <n v="4783"/>
    <n v="4770"/>
    <x v="15"/>
    <n v="45.055502594700002"/>
    <n v="6764.3910124200002"/>
    <n v="45.055502594700002"/>
    <n v="1962609.8425700001"/>
  </r>
  <r>
    <n v="4784"/>
    <n v="4771"/>
    <x v="15"/>
    <n v="20.2084088726"/>
    <n v="5884.9230310599896"/>
    <n v="20.2084088726"/>
    <n v="880274.76937800006"/>
  </r>
  <r>
    <n v="4785"/>
    <n v="4772"/>
    <x v="15"/>
    <n v="20.947492818699899"/>
    <n v="4169.4033240299896"/>
    <n v="20.947492818699899"/>
    <n v="912469.13729999901"/>
  </r>
  <r>
    <n v="4786"/>
    <n v="4773"/>
    <x v="15"/>
    <n v="22.516821059400002"/>
    <n v="6817.1393044699898"/>
    <n v="22.516821059400002"/>
    <n v="980828.80202599894"/>
  </r>
  <r>
    <n v="4787"/>
    <n v="4774"/>
    <x v="15"/>
    <n v="74.346112582200007"/>
    <n v="8139.2530857900001"/>
    <n v="74.346112582200007"/>
    <n v="3238503.71001"/>
  </r>
  <r>
    <n v="4788"/>
    <n v="4775"/>
    <x v="15"/>
    <n v="19.6264652111999"/>
    <n v="5845.4846570999898"/>
    <n v="19.6264652111999"/>
    <n v="854925.40490099904"/>
  </r>
  <r>
    <n v="4789"/>
    <n v="4776"/>
    <x v="15"/>
    <n v="24.875633366700001"/>
    <n v="4431.0310227999898"/>
    <n v="24.875633366700001"/>
    <n v="1083578.2551200001"/>
  </r>
  <r>
    <n v="4790"/>
    <n v="4777"/>
    <x v="15"/>
    <n v="12.2529493338"/>
    <n v="3142.7584042899898"/>
    <n v="12.2529493338"/>
    <n v="533736.33802400006"/>
  </r>
  <r>
    <n v="4791"/>
    <n v="4778"/>
    <x v="15"/>
    <n v="1.01042455828"/>
    <n v="997.28827739600001"/>
    <n v="1.01042455828"/>
    <n v="44013.9177012"/>
  </r>
  <r>
    <n v="4792"/>
    <n v="4779"/>
    <x v="15"/>
    <n v="32.119243144800002"/>
    <n v="5590.0240502200004"/>
    <n v="32.119243144800002"/>
    <n v="1399108.6349299899"/>
  </r>
  <r>
    <n v="4793"/>
    <n v="4780"/>
    <x v="15"/>
    <n v="9.7255552612600003"/>
    <n v="3363.6584848299899"/>
    <n v="9.7255552612600003"/>
    <n v="423643.49259799899"/>
  </r>
  <r>
    <n v="4794"/>
    <n v="4781"/>
    <x v="15"/>
    <n v="7.0067830832900002"/>
    <n v="2365.7318025200002"/>
    <n v="7.0067830832900002"/>
    <n v="305214.25024700002"/>
  </r>
  <r>
    <n v="4795"/>
    <n v="4782"/>
    <x v="15"/>
    <n v="26.7788471321999"/>
    <n v="6542.4032136599899"/>
    <n v="26.7788471321999"/>
    <n v="1166481.9151300001"/>
  </r>
  <r>
    <n v="4796"/>
    <n v="4783"/>
    <x v="15"/>
    <n v="22.4712373178"/>
    <n v="4217.2083407399896"/>
    <n v="22.4712373178"/>
    <n v="978843.18218300003"/>
  </r>
  <r>
    <n v="4797"/>
    <n v="4784"/>
    <x v="15"/>
    <n v="8.5975458972900007"/>
    <n v="5187.9074218100004"/>
    <n v="8.5975458972900007"/>
    <n v="374507.60125299898"/>
  </r>
  <r>
    <n v="4798"/>
    <n v="4785"/>
    <x v="15"/>
    <n v="15.4663725425"/>
    <n v="4151.1542179199896"/>
    <n v="15.4663725425"/>
    <n v="673712.49308599904"/>
  </r>
  <r>
    <n v="4799"/>
    <n v="4786"/>
    <x v="15"/>
    <n v="8.0268757712899905"/>
    <n v="3590.04786444"/>
    <n v="8.0268757712899905"/>
    <n v="349649.30999999901"/>
  </r>
  <r>
    <n v="4800"/>
    <n v="4787"/>
    <x v="15"/>
    <n v="1.4768225320499999"/>
    <n v="1101.56050851999"/>
    <n v="1.4768225320499999"/>
    <n v="64330.132173799902"/>
  </r>
  <r>
    <n v="4801"/>
    <n v="4788"/>
    <x v="15"/>
    <n v="1.88231340401"/>
    <n v="1544.10144775"/>
    <n v="1.88231340401"/>
    <n v="81993.243901699898"/>
  </r>
  <r>
    <n v="4802"/>
    <n v="4789"/>
    <x v="15"/>
    <n v="163.63114514399899"/>
    <n v="13401.7900403"/>
    <n v="163.63114514399899"/>
    <n v="7127744.1714000003"/>
  </r>
  <r>
    <n v="4803"/>
    <n v="4790"/>
    <x v="16"/>
    <n v="59.180135758500001"/>
    <n v="12122.1459654999"/>
    <n v="59.180135758500001"/>
    <n v="2577876.4021000001"/>
  </r>
  <r>
    <n v="4804"/>
    <n v="4791"/>
    <x v="16"/>
    <n v="76.236543480799895"/>
    <n v="9219.8767012900007"/>
    <n v="76.236543480799895"/>
    <n v="3320850.55058"/>
  </r>
  <r>
    <n v="4805"/>
    <n v="4792"/>
    <x v="16"/>
    <n v="175.50860530400001"/>
    <n v="16262.021731700001"/>
    <n v="175.50860530400001"/>
    <n v="7645124.2664299896"/>
  </r>
  <r>
    <n v="4806"/>
    <n v="4793"/>
    <x v="16"/>
    <n v="267.71465569600002"/>
    <n v="18176.779340100002"/>
    <n v="267.71465569600002"/>
    <n v="11661603.755599899"/>
  </r>
  <r>
    <n v="4807"/>
    <n v="4904"/>
    <x v="9"/>
    <n v="1.47147126376E-3"/>
    <n v="34.5518575502999"/>
    <n v="1.47147126376E-3"/>
    <n v="64.097031923700001"/>
  </r>
  <r>
    <n v="4808"/>
    <n v="4794"/>
    <x v="16"/>
    <n v="30.999911038299899"/>
    <n v="7575.6365247100002"/>
    <n v="30.999911038299899"/>
    <n v="1350350.7234100001"/>
  </r>
  <r>
    <n v="4809"/>
    <n v="4795"/>
    <x v="16"/>
    <n v="313.39353224899901"/>
    <n v="22803.369539700001"/>
    <n v="313.39353224899901"/>
    <n v="13651367.659099899"/>
  </r>
  <r>
    <n v="4810"/>
    <n v="4796"/>
    <x v="16"/>
    <n v="132.216002422999"/>
    <n v="13290.883239299899"/>
    <n v="132.216002422999"/>
    <n v="5759306.0282600001"/>
  </r>
  <r>
    <n v="4811"/>
    <n v="4797"/>
    <x v="16"/>
    <n v="177.00471438400001"/>
    <n v="12374.896826"/>
    <n v="177.00471438400001"/>
    <n v="7710294.5172899896"/>
  </r>
  <r>
    <n v="4812"/>
    <n v="4798"/>
    <x v="16"/>
    <n v="146.890127175999"/>
    <n v="12037.8110851"/>
    <n v="146.890127175999"/>
    <n v="6398508.3456800003"/>
  </r>
  <r>
    <n v="4813"/>
    <n v="4799"/>
    <x v="16"/>
    <n v="28.388628730600001"/>
    <n v="5075.5911027900001"/>
    <n v="28.388628730600001"/>
    <n v="1236603.72108"/>
  </r>
  <r>
    <n v="4814"/>
    <n v="4800"/>
    <x v="16"/>
    <n v="39.504392279400001"/>
    <n v="5244.0582310500004"/>
    <n v="39.504392279400001"/>
    <n v="1720804.4444500001"/>
  </r>
  <r>
    <n v="4815"/>
    <n v="4801"/>
    <x v="16"/>
    <n v="25.568382617200001"/>
    <n v="4539.3472809799896"/>
    <n v="25.568382617200001"/>
    <n v="1113754.29177"/>
  </r>
  <r>
    <n v="4816"/>
    <n v="4802"/>
    <x v="16"/>
    <n v="7.5758505738900004"/>
    <n v="2318.8743707200001"/>
    <n v="7.5758505738900004"/>
    <n v="330002.730986999"/>
  </r>
  <r>
    <n v="4817"/>
    <n v="4803"/>
    <x v="16"/>
    <n v="23.265154028400001"/>
    <n v="5110.06549343999"/>
    <n v="23.265154028400001"/>
    <n v="1013426.05576"/>
  </r>
  <r>
    <n v="4818"/>
    <n v="4804"/>
    <x v="16"/>
    <n v="14.8583070132999"/>
    <n v="3569.8336763299899"/>
    <n v="14.8583070132999"/>
    <n v="647225.26459200005"/>
  </r>
  <r>
    <n v="4819"/>
    <n v="4805"/>
    <x v="16"/>
    <n v="34.4670830186"/>
    <n v="6532.1497341699896"/>
    <n v="34.4670830186"/>
    <n v="1501380.1307600001"/>
  </r>
  <r>
    <n v="4820"/>
    <n v="4806"/>
    <x v="16"/>
    <n v="376.15867767899903"/>
    <n v="23707.6228816"/>
    <n v="376.15867767899903"/>
    <n v="16385406.457900001"/>
  </r>
  <r>
    <n v="4821"/>
    <n v="4807"/>
    <x v="16"/>
    <n v="12.796578199900001"/>
    <n v="2954.3479940500001"/>
    <n v="12.796578199900001"/>
    <n v="557416.71671199903"/>
  </r>
  <r>
    <n v="4822"/>
    <n v="4808"/>
    <x v="16"/>
    <n v="515.69664691900005"/>
    <n v="28210.855738599901"/>
    <n v="515.69664691900005"/>
    <n v="22463656.084899899"/>
  </r>
  <r>
    <n v="4823"/>
    <n v="4809"/>
    <x v="16"/>
    <n v="608.98592349600005"/>
    <n v="32511.028125299901"/>
    <n v="608.98592349600005"/>
    <n v="26527320.717900001"/>
  </r>
  <r>
    <n v="4824"/>
    <n v="4810"/>
    <x v="16"/>
    <n v="77.8312286564"/>
    <n v="14268.7539694999"/>
    <n v="77.8312286564"/>
    <n v="3390314.7589699901"/>
  </r>
  <r>
    <n v="4825"/>
    <n v="4811"/>
    <x v="16"/>
    <n v="154.55838199900001"/>
    <n v="10813.3191721"/>
    <n v="154.55838199900001"/>
    <n v="6732536.1896599904"/>
  </r>
  <r>
    <n v="4826"/>
    <n v="4861"/>
    <x v="16"/>
    <n v="63.755928188699897"/>
    <n v="6752.9970640000001"/>
    <n v="63.755928188699897"/>
    <n v="2777197.1230899901"/>
  </r>
  <r>
    <n v="4827"/>
    <n v="4812"/>
    <x v="16"/>
    <n v="283.33863810000003"/>
    <n v="22386.138463800002"/>
    <n v="283.33863810000003"/>
    <n v="12342181.706800001"/>
  </r>
  <r>
    <n v="4828"/>
    <n v="4813"/>
    <x v="16"/>
    <n v="341.18053519199901"/>
    <n v="23736.892095700001"/>
    <n v="341.18053519199901"/>
    <n v="14861764.665699899"/>
  </r>
  <r>
    <n v="4829"/>
    <n v="4814"/>
    <x v="16"/>
    <n v="312.99431081300003"/>
    <n v="21529.668325499901"/>
    <n v="312.99431081300003"/>
    <n v="13633977.642999901"/>
  </r>
  <r>
    <n v="4830"/>
    <n v="4815"/>
    <x v="16"/>
    <n v="147.876295120999"/>
    <n v="17511.5037416999"/>
    <n v="147.876295120999"/>
    <n v="6441465.6495599896"/>
  </r>
  <r>
    <n v="4831"/>
    <n v="4816"/>
    <x v="16"/>
    <n v="68.191413014999895"/>
    <n v="7699.6890796899897"/>
    <n v="68.191413014999895"/>
    <n v="2970406.0692699901"/>
  </r>
  <r>
    <n v="4832"/>
    <n v="4817"/>
    <x v="16"/>
    <n v="98.176579252899899"/>
    <n v="8515.6976388200001"/>
    <n v="98.176579252899899"/>
    <n v="4276554.6859999904"/>
  </r>
  <r>
    <n v="4833"/>
    <n v="4818"/>
    <x v="16"/>
    <n v="58.138000631700002"/>
    <n v="7382.8598808300003"/>
    <n v="58.138000631700002"/>
    <n v="2532481.1775799901"/>
  </r>
  <r>
    <n v="4834"/>
    <n v="4819"/>
    <x v="16"/>
    <n v="0.58967642991900004"/>
    <n v="867.80944404299896"/>
    <n v="0.58967642991900004"/>
    <n v="25686.2025426"/>
  </r>
  <r>
    <n v="4835"/>
    <n v="4820"/>
    <x v="16"/>
    <n v="13.3934226915"/>
    <n v="4416.1621899700003"/>
    <n v="13.3934226915"/>
    <n v="583415.15876999905"/>
  </r>
  <r>
    <n v="4836"/>
    <n v="4821"/>
    <x v="16"/>
    <n v="4.6682195427000002"/>
    <n v="2359.3533138799899"/>
    <n v="4.6682195427000002"/>
    <n v="203346.829891"/>
  </r>
  <r>
    <n v="4837"/>
    <n v="4822"/>
    <x v="16"/>
    <n v="0.209993232118"/>
    <n v="662.30815701899905"/>
    <n v="0.209993232118"/>
    <n v="9147.2686015800009"/>
  </r>
  <r>
    <n v="4838"/>
    <n v="4823"/>
    <x v="16"/>
    <n v="0.17675749334499999"/>
    <n v="481.31066100200002"/>
    <n v="0.17675749334499999"/>
    <n v="7699.5256110999899"/>
  </r>
  <r>
    <n v="4839"/>
    <n v="4824"/>
    <x v="16"/>
    <n v="115.184695732999"/>
    <n v="14928.5969788"/>
    <n v="115.184695732999"/>
    <n v="5017425.2763799904"/>
  </r>
  <r>
    <n v="4840"/>
    <n v="4825"/>
    <x v="16"/>
    <n v="605.58323585400001"/>
    <n v="33783.418124199903"/>
    <n v="605.58323585400001"/>
    <n v="26379100.237100001"/>
  </r>
  <r>
    <n v="4841"/>
    <n v="4826"/>
    <x v="16"/>
    <n v="115.685860323"/>
    <n v="12793.044449999899"/>
    <n v="115.685860323"/>
    <n v="5039255.9185699904"/>
  </r>
  <r>
    <n v="4842"/>
    <n v="4827"/>
    <x v="16"/>
    <n v="53.481335495499899"/>
    <n v="6162.2903682599899"/>
    <n v="53.481335495499899"/>
    <n v="2329637.6556199901"/>
  </r>
  <r>
    <n v="4843"/>
    <n v="4862"/>
    <x v="16"/>
    <n v="24.923600117100001"/>
    <n v="4303.6510169000003"/>
    <n v="24.923600117100001"/>
    <n v="1085667.6784300001"/>
  </r>
  <r>
    <n v="4844"/>
    <n v="4828"/>
    <x v="16"/>
    <n v="599.15100683000003"/>
    <n v="24550.1537948"/>
    <n v="599.15100683000003"/>
    <n v="26098913.461599901"/>
  </r>
  <r>
    <n v="4845"/>
    <n v="4829"/>
    <x v="16"/>
    <n v="2.4651274311"/>
    <n v="2499.5517046499899"/>
    <n v="2.4651274311"/>
    <n v="107380.521376"/>
  </r>
  <r>
    <n v="4846"/>
    <n v="4830"/>
    <x v="16"/>
    <n v="496.83871448500003"/>
    <n v="35722.095605499897"/>
    <n v="496.83871448500003"/>
    <n v="21642207.833799899"/>
  </r>
  <r>
    <n v="4847"/>
    <n v="4831"/>
    <x v="16"/>
    <n v="17.750087635500002"/>
    <n v="3987.5024384200001"/>
    <n v="17.750087635500002"/>
    <n v="773190.72463499894"/>
  </r>
  <r>
    <n v="4848"/>
    <n v="4832"/>
    <x v="16"/>
    <n v="15.520956395600001"/>
    <n v="5666.1656223800001"/>
    <n v="15.520956395600001"/>
    <n v="676090.15622200002"/>
  </r>
  <r>
    <n v="4849"/>
    <n v="4833"/>
    <x v="16"/>
    <n v="12.7729813894"/>
    <n v="6896.0347212200004"/>
    <n v="12.7729813894"/>
    <n v="556388.84376299905"/>
  </r>
  <r>
    <n v="4850"/>
    <n v="4834"/>
    <x v="16"/>
    <n v="3.0548888567399999"/>
    <n v="2231.2591683300002"/>
    <n v="3.0548888567399999"/>
    <n v="133070.426317"/>
  </r>
  <r>
    <n v="4851"/>
    <n v="4835"/>
    <x v="16"/>
    <n v="7.2519690926799996"/>
    <n v="3087.86055815999"/>
    <n v="7.2519690926799996"/>
    <n v="315894.51009799901"/>
  </r>
  <r>
    <n v="4852"/>
    <n v="4836"/>
    <x v="16"/>
    <n v="59.666256712500001"/>
    <n v="8100.5611505699899"/>
    <n v="59.666256712500001"/>
    <n v="2599051.7461700002"/>
  </r>
  <r>
    <n v="4853"/>
    <n v="4837"/>
    <x v="16"/>
    <n v="430.643579504"/>
    <n v="31893.7340315"/>
    <n v="430.643579504"/>
    <n v="18758759.287900001"/>
  </r>
  <r>
    <n v="4854"/>
    <n v="4838"/>
    <x v="16"/>
    <n v="34.980751420099899"/>
    <n v="5546.7626228999898"/>
    <n v="34.980751420099899"/>
    <n v="1523755.4368199899"/>
  </r>
  <r>
    <n v="4855"/>
    <n v="4839"/>
    <x v="16"/>
    <n v="147.66680401599899"/>
    <n v="13153.9081292999"/>
    <n v="147.66680401599899"/>
    <n v="6432340.2534800004"/>
  </r>
  <r>
    <n v="4856"/>
    <n v="4840"/>
    <x v="16"/>
    <n v="97.381093043700005"/>
    <n v="9971.4236803700005"/>
    <n v="97.381093043700005"/>
    <n v="4241903.4453199897"/>
  </r>
  <r>
    <n v="4857"/>
    <n v="4841"/>
    <x v="16"/>
    <n v="12.2209081169"/>
    <n v="4208.0609234000003"/>
    <n v="12.2209081169"/>
    <n v="532340.62821300002"/>
  </r>
  <r>
    <n v="4858"/>
    <n v="4859"/>
    <x v="16"/>
    <n v="147.15411548700001"/>
    <n v="15429.6318408999"/>
    <n v="147.15411548700001"/>
    <n v="6410007.6305099903"/>
  </r>
  <r>
    <n v="4859"/>
    <n v="4860"/>
    <x v="16"/>
    <n v="18.719834983599899"/>
    <n v="4002.1563480499899"/>
    <n v="18.719834983599899"/>
    <n v="815432.75013299903"/>
  </r>
  <r>
    <n v="4860"/>
    <n v="4842"/>
    <x v="16"/>
    <n v="608.35365766100006"/>
    <n v="34791.6227975"/>
    <n v="608.35365766100006"/>
    <n v="26499779.328299899"/>
  </r>
  <r>
    <n v="4861"/>
    <n v="4843"/>
    <x v="16"/>
    <n v="65.892697051100001"/>
    <n v="7817.4363206600001"/>
    <n v="65.892697051100001"/>
    <n v="2870274.4024100001"/>
  </r>
  <r>
    <n v="4862"/>
    <n v="4844"/>
    <x v="16"/>
    <n v="115.224214511"/>
    <n v="10089.205385200001"/>
    <n v="115.224214511"/>
    <n v="5019146.7074699895"/>
  </r>
  <r>
    <n v="4863"/>
    <n v="4845"/>
    <x v="16"/>
    <n v="28.721382951500001"/>
    <n v="5178.8198483799897"/>
    <n v="28.721382951500001"/>
    <n v="1251098.4369600001"/>
  </r>
  <r>
    <n v="4864"/>
    <n v="4846"/>
    <x v="16"/>
    <n v="605.97935893199895"/>
    <n v="30822.4544672999"/>
    <n v="605.97935893199895"/>
    <n v="26396355.289299902"/>
  </r>
  <r>
    <n v="4865"/>
    <n v="4847"/>
    <x v="16"/>
    <n v="73.827708878699895"/>
    <n v="8876.5556039700004"/>
    <n v="73.827708878699895"/>
    <n v="3215922.1350199901"/>
  </r>
  <r>
    <n v="4866"/>
    <n v="4848"/>
    <x v="16"/>
    <n v="144.317975214999"/>
    <n v="16888.704190600001"/>
    <n v="144.317975214999"/>
    <n v="6286465.8544199904"/>
  </r>
  <r>
    <n v="4867"/>
    <n v="4849"/>
    <x v="16"/>
    <n v="479.14982391199902"/>
    <n v="27270.159094800001"/>
    <n v="479.14982391199902"/>
    <n v="20871682.842700001"/>
  </r>
  <r>
    <n v="4868"/>
    <n v="4850"/>
    <x v="16"/>
    <n v="49.045706193999898"/>
    <n v="7288.3667174499897"/>
    <n v="49.045706193999898"/>
    <n v="2136422.4160899902"/>
  </r>
  <r>
    <n v="4869"/>
    <n v="4851"/>
    <x v="16"/>
    <n v="3.83686964353"/>
    <n v="1974.5522793"/>
    <n v="3.83686964353"/>
    <n v="167133.37314199901"/>
  </r>
  <r>
    <n v="4870"/>
    <n v="4852"/>
    <x v="16"/>
    <n v="45.804269998499898"/>
    <n v="7091.5982954499896"/>
    <n v="45.804269998499898"/>
    <n v="1995226.0201999899"/>
  </r>
  <r>
    <n v="4871"/>
    <n v="4853"/>
    <x v="16"/>
    <n v="30.497207147000001"/>
    <n v="6878.5631652100001"/>
    <n v="30.497207147000001"/>
    <n v="1328453.0294900001"/>
  </r>
  <r>
    <n v="4872"/>
    <n v="4854"/>
    <x v="16"/>
    <n v="27.982209662300001"/>
    <n v="6175.1906163800004"/>
    <n v="27.982209662300001"/>
    <n v="1218900.1772700001"/>
  </r>
  <r>
    <n v="4873"/>
    <n v="4855"/>
    <x v="16"/>
    <n v="199.14100898300001"/>
    <n v="19546.843690699901"/>
    <n v="199.14100898300001"/>
    <n v="8674547.6529900003"/>
  </r>
  <r>
    <n v="4874"/>
    <n v="4856"/>
    <x v="16"/>
    <n v="30.3350089427"/>
    <n v="5447.7658391200002"/>
    <n v="30.3350089427"/>
    <n v="1321387.7039699899"/>
  </r>
  <r>
    <n v="4875"/>
    <n v="4857"/>
    <x v="16"/>
    <n v="30.4074319445999"/>
    <n v="5331.8210963700003"/>
    <n v="30.4074319445999"/>
    <n v="1324542.43732"/>
  </r>
  <r>
    <n v="4876"/>
    <n v="4858"/>
    <x v="16"/>
    <n v="47.808343234900001"/>
    <n v="6551.8028613599899"/>
    <n v="47.808343234900001"/>
    <n v="2082523.1011900001"/>
  </r>
  <r>
    <n v="4877"/>
    <n v="4901"/>
    <x v="9"/>
    <n v="1.54076705601E-3"/>
    <n v="33.683366837800001"/>
    <n v="1.54076705601E-3"/>
    <n v="67.115544539499894"/>
  </r>
  <r>
    <n v="4878"/>
    <n v="4863"/>
    <x v="16"/>
    <n v="8.0765105322299906"/>
    <n v="3040.3193846399899"/>
    <n v="8.0765105322299906"/>
    <n v="351811.39153800003"/>
  </r>
  <r>
    <n v="4879"/>
    <n v="4864"/>
    <x v="16"/>
    <n v="303.82440152800001"/>
    <n v="19725.785758000002"/>
    <n v="303.82440152800001"/>
    <n v="13234537.9922"/>
  </r>
  <r>
    <n v="4880"/>
    <n v="4865"/>
    <x v="16"/>
    <n v="474.749601149"/>
    <n v="41280.982219899903"/>
    <n v="474.749601149"/>
    <n v="20680009.905799899"/>
  </r>
  <r>
    <n v="4881"/>
    <n v="4866"/>
    <x v="16"/>
    <n v="494.87048450899903"/>
    <n v="26154.7294737999"/>
    <n v="494.87048450899903"/>
    <n v="21556472.079100002"/>
  </r>
  <r>
    <n v="4882"/>
    <n v="4867"/>
    <x v="16"/>
    <n v="61.4828232861"/>
    <n v="9478.4274309400007"/>
    <n v="61.4828232861"/>
    <n v="2678181.0695799901"/>
  </r>
  <r>
    <n v="4883"/>
    <n v="4868"/>
    <x v="16"/>
    <n v="196.481879163999"/>
    <n v="15290.635994099899"/>
    <n v="196.481879163999"/>
    <n v="8558716.4214200005"/>
  </r>
  <r>
    <n v="4884"/>
    <n v="4869"/>
    <x v="16"/>
    <n v="127.109289907"/>
    <n v="9479.4264832099907"/>
    <n v="127.109289907"/>
    <n v="5536858.5208599903"/>
  </r>
  <r>
    <n v="4885"/>
    <n v="4870"/>
    <x v="16"/>
    <n v="76.1550827051"/>
    <n v="11327.506962900001"/>
    <n v="76.1550827051"/>
    <n v="3317302.13338"/>
  </r>
  <r>
    <n v="4886"/>
    <n v="4871"/>
    <x v="16"/>
    <n v="54.242371525000003"/>
    <n v="6801.3239838199897"/>
    <n v="54.242371525000003"/>
    <n v="2362788.25245"/>
  </r>
  <r>
    <n v="4887"/>
    <n v="4872"/>
    <x v="16"/>
    <n v="150.161527503"/>
    <n v="17572.460647100001"/>
    <n v="150.161527503"/>
    <n v="6541009.9738999903"/>
  </r>
  <r>
    <n v="4888"/>
    <n v="4873"/>
    <x v="16"/>
    <n v="157.088583206999"/>
    <n v="10919.0740028"/>
    <n v="157.088583206999"/>
    <n v="6842751.3134099897"/>
  </r>
  <r>
    <n v="4889"/>
    <n v="4874"/>
    <x v="16"/>
    <n v="119.644444015"/>
    <n v="9826.1833821399905"/>
    <n v="119.644444015"/>
    <n v="5211691.1344600003"/>
  </r>
  <r>
    <n v="4890"/>
    <n v="4875"/>
    <x v="16"/>
    <n v="81.713311165600004"/>
    <n v="11874.693582399899"/>
    <n v="81.713311165600004"/>
    <n v="3559417.59665999"/>
  </r>
  <r>
    <n v="4891"/>
    <n v="4876"/>
    <x v="16"/>
    <n v="136.27755262100001"/>
    <n v="11654.418756499899"/>
    <n v="136.27755262100001"/>
    <n v="5936226.4472099897"/>
  </r>
  <r>
    <n v="4892"/>
    <n v="4877"/>
    <x v="16"/>
    <n v="1.38935372381"/>
    <n v="2456.2151668199899"/>
    <n v="1.38935372381"/>
    <n v="60520.006126499902"/>
  </r>
  <r>
    <n v="4893"/>
    <n v="4878"/>
    <x v="16"/>
    <n v="64.198062776100002"/>
    <n v="8746.0458047600005"/>
    <n v="64.198062776100002"/>
    <n v="2796456.42866999"/>
  </r>
  <r>
    <n v="4894"/>
    <n v="4879"/>
    <x v="16"/>
    <n v="17.9902195807"/>
    <n v="4167.6313371699898"/>
    <n v="17.9902195807"/>
    <n v="783650.83032099903"/>
  </r>
  <r>
    <n v="4895"/>
    <n v="4902"/>
    <x v="9"/>
    <n v="1.5950243837799999E-2"/>
    <n v="185.065362335"/>
    <n v="1.5950243837799999E-2"/>
    <n v="694.78984215000003"/>
  </r>
  <r>
    <n v="4896"/>
    <n v="4880"/>
    <x v="16"/>
    <n v="14.0665492162"/>
    <n v="4180.11309376999"/>
    <n v="14.0665492162"/>
    <n v="612736.43290400004"/>
  </r>
  <r>
    <n v="4897"/>
    <n v="4881"/>
    <x v="16"/>
    <n v="56.099889017199899"/>
    <n v="7101.5540255100004"/>
    <n v="56.099889017199899"/>
    <n v="2443701.3907699902"/>
  </r>
  <r>
    <n v="4898"/>
    <n v="4882"/>
    <x v="16"/>
    <n v="42.557596218400001"/>
    <n v="5784.7583061900004"/>
    <n v="42.557596218400001"/>
    <n v="1853801.4760400001"/>
  </r>
  <r>
    <n v="4899"/>
    <n v="4883"/>
    <x v="16"/>
    <n v="126.512071832999"/>
    <n v="17702.037627699901"/>
    <n v="126.512071832999"/>
    <n v="5510843.8056100002"/>
  </r>
  <r>
    <n v="4900"/>
    <n v="4884"/>
    <x v="16"/>
    <n v="7.2954403823799998"/>
    <n v="2763.5058066000001"/>
    <n v="7.2954403823799998"/>
    <n v="317788.11189900001"/>
  </r>
  <r>
    <n v="4901"/>
    <n v="4885"/>
    <x v="16"/>
    <n v="26.421155680199899"/>
    <n v="5682.1901712299896"/>
    <n v="26.421155680199899"/>
    <n v="1150900.9378200001"/>
  </r>
  <r>
    <n v="4902"/>
    <n v="4886"/>
    <x v="16"/>
    <n v="104.265278507"/>
    <n v="12978.261508899899"/>
    <n v="104.265278507"/>
    <n v="4541777.3645900004"/>
  </r>
  <r>
    <n v="4903"/>
    <n v="4887"/>
    <x v="16"/>
    <n v="79.6826678077"/>
    <n v="7569.0409650299898"/>
    <n v="79.6826678077"/>
    <n v="3470963.12582999"/>
  </r>
  <r>
    <n v="4904"/>
    <n v="4888"/>
    <x v="16"/>
    <n v="48.827496347699899"/>
    <n v="7518.1205382500002"/>
    <n v="48.827496347699899"/>
    <n v="2126917.2332000001"/>
  </r>
  <r>
    <n v="4905"/>
    <n v="4889"/>
    <x v="16"/>
    <n v="34.673866933600003"/>
    <n v="7195.3844019099897"/>
    <n v="34.673866933600003"/>
    <n v="1510387.6020599899"/>
  </r>
  <r>
    <n v="4906"/>
    <n v="4890"/>
    <x v="16"/>
    <n v="9.9030077960600007"/>
    <n v="3560.5634850500001"/>
    <n v="9.9030077960600007"/>
    <n v="431373.294090999"/>
  </r>
  <r>
    <n v="4907"/>
    <n v="4891"/>
    <x v="16"/>
    <n v="26.5227783777"/>
    <n v="5290.8391513699898"/>
    <n v="26.5227783777"/>
    <n v="1155327.6048099899"/>
  </r>
  <r>
    <n v="4908"/>
    <n v="4892"/>
    <x v="16"/>
    <n v="51.215853718200002"/>
    <n v="7033.5931539599896"/>
    <n v="51.215853718200002"/>
    <n v="2230953.66410999"/>
  </r>
  <r>
    <n v="4909"/>
    <n v="4893"/>
    <x v="16"/>
    <n v="1.3047978447300001E-4"/>
    <n v="679.53152101600006"/>
    <n v="1.3047978447300001E-4"/>
    <n v="5.6836781430399999"/>
  </r>
  <r>
    <n v="4910"/>
    <n v="4894"/>
    <x v="16"/>
    <n v="1.28493372221E-2"/>
    <n v="2248.6002100400001"/>
    <n v="1.28493372221E-2"/>
    <n v="559.714885729"/>
  </r>
  <r>
    <n v="4911"/>
    <n v="4895"/>
    <x v="16"/>
    <n v="3.3893777812999998E-5"/>
    <n v="319.86279091799901"/>
    <n v="3.3893777812999998E-5"/>
    <n v="1.47640686836"/>
  </r>
  <r>
    <n v="4912"/>
    <n v="4896"/>
    <x v="16"/>
    <n v="7.8689541955000001E-4"/>
    <n v="239.29700143400001"/>
    <n v="7.8689541955000001E-4"/>
    <n v="34.277026695799897"/>
  </r>
  <r>
    <n v="4913"/>
    <n v="4897"/>
    <x v="16"/>
    <n v="4.30191394921E-4"/>
    <n v="1586.59972820999"/>
    <n v="4.30191394921E-4"/>
    <n v="18.739063235300002"/>
  </r>
  <r>
    <n v="4914"/>
    <n v="4898"/>
    <x v="16"/>
    <n v="134.03860531800001"/>
    <n v="16990.498601800002"/>
    <n v="134.03860531800001"/>
    <n v="5838698.2927799895"/>
  </r>
  <r>
    <n v="4915"/>
    <n v="4899"/>
    <x v="9"/>
    <n v="2.6806064055700001E-2"/>
    <n v="138.862907159"/>
    <n v="2.6806064055700001E-2"/>
    <n v="1167.6674794400001"/>
  </r>
  <r>
    <n v="4916"/>
    <n v="4900"/>
    <x v="9"/>
    <n v="7.8778226284699996E-3"/>
    <n v="101.687216086999"/>
    <n v="7.8778226284699996E-3"/>
    <n v="343.15658102700002"/>
  </r>
  <r>
    <n v="4917"/>
    <n v="4905"/>
    <x v="9"/>
    <n v="8.0995975837399996"/>
    <n v="9747.2036274799902"/>
    <n v="8.0995975837399996"/>
    <n v="352817.05947699898"/>
  </r>
  <r>
    <n v="4918"/>
    <n v="4906"/>
    <x v="9"/>
    <n v="6.2335059530299997E-2"/>
    <n v="253.058649688"/>
    <n v="6.2335059530299997E-2"/>
    <n v="2715.3043321999899"/>
  </r>
  <r>
    <n v="4919"/>
    <n v="4907"/>
    <x v="9"/>
    <n v="1.2057847731900001E-2"/>
    <n v="89.0757494855999"/>
    <n v="1.2057847731900001E-2"/>
    <n v="525.23774636099904"/>
  </r>
  <r>
    <n v="4920"/>
    <n v="4908"/>
    <x v="9"/>
    <n v="1.9951043836200001E-3"/>
    <n v="49.789076213500003"/>
    <n v="1.9951043836200001E-3"/>
    <n v="86.906399235500004"/>
  </r>
  <r>
    <n v="4921"/>
    <n v="4909"/>
    <x v="9"/>
    <n v="4.2206724893399999E-3"/>
    <n v="60.976874584999898"/>
    <n v="4.2206724893399999E-3"/>
    <n v="183.851758114999"/>
  </r>
  <r>
    <n v="4922"/>
    <n v="4910"/>
    <x v="9"/>
    <n v="6.0933554232699997E-3"/>
    <n v="65.052061391799896"/>
    <n v="6.0933554232699997E-3"/>
    <n v="265.42550060100001"/>
  </r>
  <r>
    <n v="4923"/>
    <n v="4911"/>
    <x v="9"/>
    <n v="7.2567649084699995E-4"/>
    <n v="25.007468016800001"/>
    <n v="7.2567649084699995E-4"/>
    <n v="31.6103414180999"/>
  </r>
  <r>
    <n v="4924"/>
    <n v="4912"/>
    <x v="9"/>
    <n v="5.6812506065399999"/>
    <n v="9029.9352272899905"/>
    <n v="5.6812506065399999"/>
    <n v="247474.28652200001"/>
  </r>
  <r>
    <n v="4925"/>
    <n v="4913"/>
    <x v="9"/>
    <n v="1.96689088043E-2"/>
    <n v="121.281436052"/>
    <n v="1.96689088043E-2"/>
    <n v="856.774240663"/>
  </r>
  <r>
    <n v="4926"/>
    <n v="4914"/>
    <x v="9"/>
    <n v="6.8429296992199998E-3"/>
    <n v="67.5401726013"/>
    <n v="6.8429296992199998E-3"/>
    <n v="298.07682553400002"/>
  </r>
  <r>
    <n v="4927"/>
    <n v="4915"/>
    <x v="9"/>
    <n v="1.66370468333E-3"/>
    <n v="43.4935869989"/>
    <n v="1.66370468333E-3"/>
    <n v="72.470686146899894"/>
  </r>
  <r>
    <n v="4928"/>
    <n v="4916"/>
    <x v="9"/>
    <n v="1.1459773388399999E-2"/>
    <n v="118.29886963200001"/>
    <n v="1.1459773388399999E-2"/>
    <n v="499.18573225300003"/>
  </r>
  <r>
    <n v="4929"/>
    <n v="4917"/>
    <x v="9"/>
    <n v="7.0882065912199997E-3"/>
    <n v="75.896184540199897"/>
    <n v="7.0882065912199997E-3"/>
    <n v="308.76104420600001"/>
  </r>
  <r>
    <n v="4930"/>
    <n v="4918"/>
    <x v="9"/>
    <n v="2.9487789744699999E-3"/>
    <n v="49.570003038899898"/>
    <n v="2.9487789744699999E-3"/>
    <n v="128.448298268"/>
  </r>
  <r>
    <n v="4931"/>
    <n v="4919"/>
    <x v="9"/>
    <n v="2.86930840056E-2"/>
    <n v="255.08687015300001"/>
    <n v="2.86930840056E-2"/>
    <n v="1249.8657394700001"/>
  </r>
  <r>
    <n v="4932"/>
    <n v="4947"/>
    <x v="17"/>
    <n v="13.5740395068"/>
    <n v="3124.31596958"/>
    <n v="13.5740395068"/>
    <n v="591282.79577900004"/>
  </r>
  <r>
    <n v="4933"/>
    <n v="4948"/>
    <x v="17"/>
    <n v="3.6365802497500002"/>
    <n v="1723.77389227"/>
    <n v="3.6365802497500002"/>
    <n v="158408.802040999"/>
  </r>
  <r>
    <n v="4934"/>
    <n v="4994"/>
    <x v="18"/>
    <n v="0.33870225303000001"/>
    <n v="908.17867163400001"/>
    <n v="0.33870225303000001"/>
    <n v="14753.811126799899"/>
  </r>
  <r>
    <n v="4935"/>
    <n v="4920"/>
    <x v="9"/>
    <n v="1.8829769787399999"/>
    <n v="3763.4768497700002"/>
    <n v="1.8829769787399999"/>
    <n v="82022.149100499897"/>
  </r>
  <r>
    <n v="4936"/>
    <n v="4921"/>
    <x v="9"/>
    <n v="6.4454313988900003E-2"/>
    <n v="288.44518164800002"/>
    <n v="6.4454313988900003E-2"/>
    <n v="2807.61868688"/>
  </r>
  <r>
    <n v="4937"/>
    <n v="4922"/>
    <x v="9"/>
    <n v="5.3907138338400003E-2"/>
    <n v="269.35676690000003"/>
    <n v="5.3907138338400003E-2"/>
    <n v="2348.1855525699898"/>
  </r>
  <r>
    <n v="4938"/>
    <n v="4923"/>
    <x v="9"/>
    <n v="1.2289291298799999E-2"/>
    <n v="92.937564951400006"/>
    <n v="1.2289291298799999E-2"/>
    <n v="535.319387699"/>
  </r>
  <r>
    <n v="4939"/>
    <n v="4924"/>
    <x v="9"/>
    <n v="3.8730690349699998E-3"/>
    <n v="56.170131429999898"/>
    <n v="3.8730690349699998E-3"/>
    <n v="168.71021233600001"/>
  </r>
  <r>
    <n v="4940"/>
    <n v="4925"/>
    <x v="9"/>
    <n v="1.2820677778499999E-3"/>
    <n v="38.137122597100003"/>
    <n v="1.2820677778499999E-3"/>
    <n v="55.846649007899899"/>
  </r>
  <r>
    <n v="4941"/>
    <n v="4926"/>
    <x v="9"/>
    <n v="2.4308518313000001E-3"/>
    <n v="70.424242200500004"/>
    <n v="2.4308518313000001E-3"/>
    <n v="105.887482215999"/>
  </r>
  <r>
    <n v="4942"/>
    <n v="4927"/>
    <x v="9"/>
    <n v="6.9218201020300003E-3"/>
    <n v="77.750212334500006"/>
    <n v="6.9218201020300003E-3"/>
    <n v="301.51327748400001"/>
  </r>
  <r>
    <n v="4943"/>
    <n v="4928"/>
    <x v="9"/>
    <n v="8.5822999801500002E-2"/>
    <n v="358.089770364"/>
    <n v="8.5822999801500002E-2"/>
    <n v="3738.43491739"/>
  </r>
  <r>
    <n v="4944"/>
    <n v="4929"/>
    <x v="9"/>
    <n v="2.2519634248299999E-2"/>
    <n v="169.921412003999"/>
    <n v="2.2519634248299999E-2"/>
    <n v="980.95134465399894"/>
  </r>
  <r>
    <n v="4945"/>
    <n v="4930"/>
    <x v="9"/>
    <n v="1.6760475551799998E-2"/>
    <n v="106.85689668800001"/>
    <n v="1.6760475551799998E-2"/>
    <n v="730.08339486299894"/>
  </r>
  <r>
    <n v="4946"/>
    <n v="4931"/>
    <x v="9"/>
    <n v="1.64771487894E-3"/>
    <n v="33.534232586999899"/>
    <n v="1.64771487894E-3"/>
    <n v="71.774173081599898"/>
  </r>
  <r>
    <n v="4947"/>
    <n v="4932"/>
    <x v="9"/>
    <n v="8.1226288610000003E-2"/>
    <n v="303.70250878100001"/>
    <n v="8.1226288610000003E-2"/>
    <n v="3538.20297815"/>
  </r>
  <r>
    <n v="4948"/>
    <n v="4933"/>
    <x v="9"/>
    <n v="1.0991843281899999E-2"/>
    <n v="87.634179315599894"/>
    <n v="1.0991843281899999E-2"/>
    <n v="478.80277814900001"/>
  </r>
  <r>
    <n v="4949"/>
    <n v="4934"/>
    <x v="9"/>
    <n v="0.10373723036099999"/>
    <n v="286.75051921599902"/>
    <n v="0.10373723036099999"/>
    <n v="4518.7756800899897"/>
  </r>
  <r>
    <n v="4950"/>
    <n v="4935"/>
    <x v="9"/>
    <n v="4.1165067320799997E-2"/>
    <n v="210.178666477999"/>
    <n v="4.1165067320799997E-2"/>
    <n v="1793.1431595700001"/>
  </r>
  <r>
    <n v="4951"/>
    <n v="4936"/>
    <x v="9"/>
    <n v="3.5630437851900003E-2"/>
    <n v="174.03266123500001"/>
    <n v="3.5630437851900003E-2"/>
    <n v="1552.0556644400001"/>
  </r>
  <r>
    <n v="4952"/>
    <n v="4937"/>
    <x v="9"/>
    <n v="3.1134342968500001E-2"/>
    <n v="169.66503113300001"/>
    <n v="3.1134342968500001E-2"/>
    <n v="1356.2065550299901"/>
  </r>
  <r>
    <n v="4953"/>
    <n v="4938"/>
    <x v="9"/>
    <n v="5.1933897152400002E-2"/>
    <n v="199.07185409900001"/>
    <n v="5.1933897152400002E-2"/>
    <n v="2262.2315110999898"/>
  </r>
  <r>
    <n v="4954"/>
    <n v="4939"/>
    <x v="9"/>
    <n v="3.7137546859200002E-3"/>
    <n v="55.0537290450999"/>
    <n v="3.7137546859200002E-3"/>
    <n v="161.770507014"/>
  </r>
  <r>
    <n v="4955"/>
    <n v="4940"/>
    <x v="17"/>
    <n v="37.263545673400003"/>
    <n v="5995.8883951099897"/>
    <n v="37.263545673400003"/>
    <n v="1623193.5567399899"/>
  </r>
  <r>
    <n v="4956"/>
    <n v="4941"/>
    <x v="17"/>
    <n v="26.685623157999899"/>
    <n v="4681.3569029500004"/>
    <n v="26.685623157999899"/>
    <n v="1162421.09507"/>
  </r>
  <r>
    <n v="4957"/>
    <n v="4942"/>
    <x v="17"/>
    <n v="61.8722052156999"/>
    <n v="8061.2313572599896"/>
    <n v="61.8722052156999"/>
    <n v="2695142.4785899902"/>
  </r>
  <r>
    <n v="4958"/>
    <n v="4943"/>
    <x v="17"/>
    <n v="4.9603043579300001"/>
    <n v="2122.7575859499898"/>
    <n v="4.9603043579300001"/>
    <n v="216069.993556"/>
  </r>
  <r>
    <n v="4959"/>
    <n v="4944"/>
    <x v="17"/>
    <n v="5.1384045914999996"/>
    <n v="3627.5691019699898"/>
    <n v="5.1384045914999996"/>
    <n v="223828.00869099901"/>
  </r>
  <r>
    <n v="4960"/>
    <n v="4945"/>
    <x v="17"/>
    <n v="16.7560490667999"/>
    <n v="3715.6564645899898"/>
    <n v="16.7560490667999"/>
    <n v="729890.57778000005"/>
  </r>
  <r>
    <n v="4961"/>
    <n v="4946"/>
    <x v="17"/>
    <n v="88.074407562999895"/>
    <n v="10852.745891099899"/>
    <n v="88.074407562999895"/>
    <n v="3836505.84738999"/>
  </r>
  <r>
    <n v="4962"/>
    <n v="7054"/>
    <x v="19"/>
    <n v="7.6005820145200007E-2"/>
    <n v="235.254376895999"/>
    <n v="7.6005820145200007E-2"/>
    <n v="3310.8002824499899"/>
  </r>
  <r>
    <n v="4963"/>
    <n v="4949"/>
    <x v="20"/>
    <n v="12.782515287000001"/>
    <n v="3214.6686278900002"/>
    <n v="12.782515287000001"/>
    <n v="556804.13890400005"/>
  </r>
  <r>
    <n v="4964"/>
    <n v="4950"/>
    <x v="20"/>
    <n v="7.4995198048000002"/>
    <n v="2756.3367049200001"/>
    <n v="7.4995198048000002"/>
    <n v="326677.77598299901"/>
  </r>
  <r>
    <n v="4965"/>
    <n v="4951"/>
    <x v="20"/>
    <n v="5.9886231463500001"/>
    <n v="2160.3605254600002"/>
    <n v="5.9886231463500001"/>
    <n v="260863.38079900001"/>
  </r>
  <r>
    <n v="4966"/>
    <n v="4952"/>
    <x v="20"/>
    <n v="4.86957043482"/>
    <n v="2262.6913766299899"/>
    <n v="4.86957043482"/>
    <n v="212117.63966700001"/>
  </r>
  <r>
    <n v="4967"/>
    <n v="4953"/>
    <x v="20"/>
    <n v="1.0013377785099999"/>
    <n v="890.35678814699895"/>
    <n v="1.0013377785099999"/>
    <n v="43618.099160099897"/>
  </r>
  <r>
    <n v="4968"/>
    <n v="4954"/>
    <x v="20"/>
    <n v="2.5464242919400002"/>
    <n v="1332.8789134199901"/>
    <n v="2.5464242919400002"/>
    <n v="110921.798467"/>
  </r>
  <r>
    <n v="4969"/>
    <n v="4955"/>
    <x v="20"/>
    <n v="0.381249738585"/>
    <n v="524.82604972199897"/>
    <n v="0.381249738585"/>
    <n v="16607.172184499901"/>
  </r>
  <r>
    <n v="4970"/>
    <n v="4956"/>
    <x v="20"/>
    <n v="1.0028253305699999"/>
    <n v="836.03092152099896"/>
    <n v="1.0028253305699999"/>
    <n v="43682.896667799898"/>
  </r>
  <r>
    <n v="4971"/>
    <n v="4957"/>
    <x v="20"/>
    <n v="0.60922994881500003"/>
    <n v="680.401260761"/>
    <n v="0.60922994881500003"/>
    <n v="26537.950419600002"/>
  </r>
  <r>
    <n v="4972"/>
    <n v="4958"/>
    <x v="20"/>
    <n v="0.449290048577"/>
    <n v="570.38038699900005"/>
    <n v="0.449290048577"/>
    <n v="19570.9962314"/>
  </r>
  <r>
    <n v="4973"/>
    <n v="4959"/>
    <x v="20"/>
    <n v="0.53564981531599998"/>
    <n v="611.61889367100002"/>
    <n v="0.53564981531599998"/>
    <n v="23332.812624099901"/>
  </r>
  <r>
    <n v="4974"/>
    <n v="4960"/>
    <x v="20"/>
    <n v="0.48387900463299999"/>
    <n v="580.85300729100004"/>
    <n v="0.48387900463299999"/>
    <n v="21077.685131599901"/>
  </r>
  <r>
    <n v="4975"/>
    <n v="4961"/>
    <x v="20"/>
    <n v="1.22182763913"/>
    <n v="968.81850888400004"/>
    <n v="1.22182763913"/>
    <n v="53222.599070700002"/>
  </r>
  <r>
    <n v="4976"/>
    <n v="4962"/>
    <x v="20"/>
    <n v="0.63504133570700005"/>
    <n v="667.68771074100005"/>
    <n v="0.63504133570700005"/>
    <n v="27662.289935500001"/>
  </r>
  <r>
    <n v="4977"/>
    <n v="4963"/>
    <x v="20"/>
    <n v="0.57831725434199999"/>
    <n v="635.87952146500004"/>
    <n v="0.57831725434199999"/>
    <n v="25191.398834999902"/>
  </r>
  <r>
    <n v="4978"/>
    <n v="4964"/>
    <x v="20"/>
    <n v="1.04713478596"/>
    <n v="865.73028583400003"/>
    <n v="1.04713478596"/>
    <n v="45613.008821199903"/>
  </r>
  <r>
    <n v="4979"/>
    <n v="4965"/>
    <x v="20"/>
    <n v="0.483331023744"/>
    <n v="595.71821521699906"/>
    <n v="0.483331023744"/>
    <n v="21053.8151781999"/>
  </r>
  <r>
    <n v="4980"/>
    <n v="4966"/>
    <x v="20"/>
    <n v="0.40752266780500002"/>
    <n v="534.91402341800006"/>
    <n v="0.40752266780500002"/>
    <n v="17751.616401800002"/>
  </r>
  <r>
    <n v="4981"/>
    <n v="4967"/>
    <x v="20"/>
    <n v="1.0470897379099999"/>
    <n v="856.491533355"/>
    <n v="1.0470897379099999"/>
    <n v="45611.046539499897"/>
  </r>
  <r>
    <n v="4982"/>
    <n v="4968"/>
    <x v="20"/>
    <n v="1.5117546665499999"/>
    <n v="1059.1781550999899"/>
    <n v="1.5117546665499999"/>
    <n v="65851.769868300005"/>
  </r>
  <r>
    <n v="4983"/>
    <n v="4969"/>
    <x v="20"/>
    <n v="0.63921508918299996"/>
    <n v="667.60794096699897"/>
    <n v="0.63921508918299996"/>
    <n v="27844.0979092999"/>
  </r>
  <r>
    <n v="4984"/>
    <n v="4970"/>
    <x v="21"/>
    <n v="3.1035082764999999"/>
    <n v="2145.8337781700002"/>
    <n v="3.1035082764999999"/>
    <n v="135188.279769999"/>
  </r>
  <r>
    <n v="4985"/>
    <n v="4971"/>
    <x v="21"/>
    <n v="4.06693152232"/>
    <n v="4685.3958278199898"/>
    <n v="4.06693152232"/>
    <n v="177154.82849000001"/>
  </r>
  <r>
    <n v="4986"/>
    <n v="4989"/>
    <x v="21"/>
    <n v="1.0118705678E-2"/>
    <n v="116.936651416"/>
    <n v="1.0118705678E-2"/>
    <n v="440.76905636599901"/>
  </r>
  <r>
    <n v="4987"/>
    <n v="4990"/>
    <x v="21"/>
    <n v="2.7915097881300002E-2"/>
    <n v="141.20098839600001"/>
    <n v="2.7915097881300002E-2"/>
    <n v="1215.97679986"/>
  </r>
  <r>
    <n v="4988"/>
    <n v="4991"/>
    <x v="22"/>
    <n v="71.2435883733"/>
    <n v="7881.0360641699899"/>
    <n v="71.2435883733"/>
    <n v="3103358.29607999"/>
  </r>
  <r>
    <n v="4989"/>
    <n v="4992"/>
    <x v="18"/>
    <n v="7.1785460693900002E-2"/>
    <n v="213.24269751899899"/>
    <n v="7.1785460693900002E-2"/>
    <n v="3126.96216021999"/>
  </r>
  <r>
    <n v="4990"/>
    <n v="4993"/>
    <x v="18"/>
    <n v="4.9054942368699998E-2"/>
    <n v="208.89320682300001"/>
    <n v="4.9054942368699998E-2"/>
    <n v="2136.82474240999"/>
  </r>
  <r>
    <n v="4991"/>
    <n v="4972"/>
    <x v="21"/>
    <n v="7.6338948444400003"/>
    <n v="8364.4071263599908"/>
    <n v="7.6338948444400003"/>
    <n v="332531.12929599901"/>
  </r>
  <r>
    <n v="4992"/>
    <n v="4973"/>
    <x v="21"/>
    <n v="8.6754592405099995"/>
    <n v="8800.1645106300002"/>
    <n v="8.6754592405099995"/>
    <n v="377901.49290599901"/>
  </r>
  <r>
    <n v="4993"/>
    <n v="4974"/>
    <x v="21"/>
    <n v="5.4251169139400002"/>
    <n v="7079.7992495899898"/>
    <n v="5.4251169139400002"/>
    <n v="236317.14749699901"/>
  </r>
  <r>
    <n v="4994"/>
    <n v="4975"/>
    <x v="21"/>
    <n v="0.31993269768900001"/>
    <n v="507.93614337700001"/>
    <n v="0.31993269768900001"/>
    <n v="13936.212567299899"/>
  </r>
  <r>
    <n v="4995"/>
    <n v="4976"/>
    <x v="21"/>
    <n v="1.6387829196100001"/>
    <n v="2246.2674910699898"/>
    <n v="1.6387829196100001"/>
    <n v="71385.098436800006"/>
  </r>
  <r>
    <n v="4996"/>
    <n v="4977"/>
    <x v="21"/>
    <n v="0.11342554189200001"/>
    <n v="324.23367182499902"/>
    <n v="0.11342554189200001"/>
    <n v="4940.7968413600001"/>
  </r>
  <r>
    <n v="4997"/>
    <n v="4978"/>
    <x v="21"/>
    <n v="6.7988596333500004E-2"/>
    <n v="220.288389023999"/>
    <n v="6.7988596333500004E-2"/>
    <n v="2961.5714098899898"/>
  </r>
  <r>
    <n v="4998"/>
    <n v="4979"/>
    <x v="21"/>
    <n v="0.14188546382299999"/>
    <n v="344.10089522999903"/>
    <n v="0.14188546382299999"/>
    <n v="6180.5060822200003"/>
  </r>
  <r>
    <n v="4999"/>
    <n v="4980"/>
    <x v="21"/>
    <n v="4.2458883693699996E-3"/>
    <n v="125.47866147800001"/>
    <n v="4.2458883693699996E-3"/>
    <n v="184.950157713999"/>
  </r>
  <r>
    <n v="5000"/>
    <n v="4981"/>
    <x v="21"/>
    <n v="6.9641819414700004E-2"/>
    <n v="335.68940640400001"/>
    <n v="6.9641819414700004E-2"/>
    <n v="3033.5855184000002"/>
  </r>
  <r>
    <n v="5001"/>
    <n v="4982"/>
    <x v="21"/>
    <n v="7.50953534148E-3"/>
    <n v="134.305377671"/>
    <n v="7.50953534148E-3"/>
    <n v="327.11405127400002"/>
  </r>
  <r>
    <n v="5002"/>
    <n v="4983"/>
    <x v="21"/>
    <n v="1.8959363925999999E-2"/>
    <n v="130.58864228300001"/>
    <n v="1.8959363925999999E-2"/>
    <n v="825.86658899400004"/>
  </r>
  <r>
    <n v="5003"/>
    <n v="4984"/>
    <x v="21"/>
    <n v="1.50196133438E-2"/>
    <n v="145.231869442999"/>
    <n v="1.50196133438E-2"/>
    <n v="654.25174048500003"/>
  </r>
  <r>
    <n v="5004"/>
    <n v="4985"/>
    <x v="21"/>
    <n v="8.7962231725900002E-3"/>
    <n v="80.625824644299897"/>
    <n v="8.7962231725900002E-3"/>
    <n v="383.16194886599902"/>
  </r>
  <r>
    <n v="5005"/>
    <n v="4986"/>
    <x v="21"/>
    <n v="0.175580160432"/>
    <n v="412.90584863800001"/>
    <n v="0.175580160432"/>
    <n v="7648.2411957900003"/>
  </r>
  <r>
    <n v="5006"/>
    <n v="4987"/>
    <x v="21"/>
    <n v="7.9059908136299997E-2"/>
    <n v="237.72409162400001"/>
    <n v="7.9059908136299997E-2"/>
    <n v="3443.8358231900002"/>
  </r>
  <r>
    <n v="5007"/>
    <n v="4988"/>
    <x v="21"/>
    <n v="4.5343917922100003E-3"/>
    <n v="62.558093631200002"/>
    <n v="4.5343917922100003E-3"/>
    <n v="197.517316493999"/>
  </r>
  <r>
    <n v="5008"/>
    <n v="4995"/>
    <x v="18"/>
    <n v="0.43724434560600001"/>
    <n v="838.13372519999905"/>
    <n v="0.43724434560600001"/>
    <n v="19046.2875098"/>
  </r>
  <r>
    <n v="5009"/>
    <n v="4996"/>
    <x v="18"/>
    <n v="39.099713821599899"/>
    <n v="6498.67096321999"/>
    <n v="39.099713821599899"/>
    <n v="1703176.7213300001"/>
  </r>
  <r>
    <n v="5010"/>
    <n v="4997"/>
    <x v="18"/>
    <n v="8.8947418138000001E-2"/>
    <n v="576.42225333099896"/>
    <n v="8.8947418138000001E-2"/>
    <n v="3874.5340355600001"/>
  </r>
  <r>
    <n v="5011"/>
    <n v="4998"/>
    <x v="18"/>
    <n v="22.4712373178"/>
    <n v="4217.2083407399896"/>
    <n v="22.4712373178"/>
    <n v="978843.18218300003"/>
  </r>
  <r>
    <n v="5012"/>
    <n v="4999"/>
    <x v="18"/>
    <n v="77.366339525399894"/>
    <n v="7838.4323741999897"/>
    <n v="77.366339525399894"/>
    <n v="3370064.2694100002"/>
  </r>
  <r>
    <n v="5013"/>
    <n v="5000"/>
    <x v="18"/>
    <n v="0.18044500678600001"/>
    <n v="530.52260538099904"/>
    <n v="0.18044500678600001"/>
    <n v="7860.1530553000002"/>
  </r>
  <r>
    <n v="5014"/>
    <n v="5001"/>
    <x v="18"/>
    <n v="0.28610410455200003"/>
    <n v="805.17530422499897"/>
    <n v="0.28610410455200003"/>
    <n v="12462.6449431"/>
  </r>
  <r>
    <n v="5015"/>
    <n v="5002"/>
    <x v="18"/>
    <n v="0.15189835481"/>
    <n v="795.89088308700002"/>
    <n v="0.15189835481"/>
    <n v="6616.6658695899896"/>
  </r>
  <r>
    <n v="5016"/>
    <n v="5003"/>
    <x v="18"/>
    <n v="36.657730007200001"/>
    <n v="5272.3654009800002"/>
    <n v="36.657730007200001"/>
    <n v="1596804.3318799899"/>
  </r>
  <r>
    <n v="5017"/>
    <n v="5004"/>
    <x v="18"/>
    <n v="74.346112582200007"/>
    <n v="8139.2530857900001"/>
    <n v="74.346112582200007"/>
    <n v="3238503.71001"/>
  </r>
  <r>
    <n v="5018"/>
    <n v="5005"/>
    <x v="18"/>
    <n v="7.3910209624499998"/>
    <n v="3368.0920295000001"/>
    <n v="7.3910209624499998"/>
    <n v="321951.58530999901"/>
  </r>
  <r>
    <n v="5019"/>
    <n v="5006"/>
    <x v="18"/>
    <n v="0.28304076433100001"/>
    <n v="836.74631914899896"/>
    <n v="0.28304076433100001"/>
    <n v="12329.2063779"/>
  </r>
  <r>
    <n v="5020"/>
    <n v="5007"/>
    <x v="18"/>
    <n v="21.462954130899899"/>
    <n v="4061.3168686499898"/>
    <n v="21.462954130899899"/>
    <n v="934922.54223400005"/>
  </r>
  <r>
    <n v="5021"/>
    <n v="5008"/>
    <x v="18"/>
    <n v="1.07562668509E-2"/>
    <n v="86.971129057300004"/>
    <n v="1.07562668509E-2"/>
    <n v="468.54111010700001"/>
  </r>
  <r>
    <n v="5022"/>
    <n v="5009"/>
    <x v="18"/>
    <n v="19.7787556832"/>
    <n v="3779.0120147699899"/>
    <n v="19.7787556832"/>
    <n v="861559.15132199903"/>
  </r>
  <r>
    <n v="5023"/>
    <n v="5010"/>
    <x v="18"/>
    <n v="1.4768225320499999"/>
    <n v="1101.56050851999"/>
    <n v="1.4768225320499999"/>
    <n v="64330.132173799902"/>
  </r>
  <r>
    <n v="5024"/>
    <n v="5011"/>
    <x v="18"/>
    <n v="0.14745384076900001"/>
    <n v="456.49404186999902"/>
    <n v="0.14745384076900001"/>
    <n v="6423.0636109899897"/>
  </r>
  <r>
    <n v="5025"/>
    <n v="5012"/>
    <x v="18"/>
    <n v="2.1254148709899998"/>
    <n v="1369.5668526300001"/>
    <n v="2.1254148709899998"/>
    <n v="92582.701451300003"/>
  </r>
  <r>
    <n v="5026"/>
    <n v="5013"/>
    <x v="18"/>
    <n v="25.102658857600002"/>
    <n v="6008.28393864999"/>
    <n v="25.102658857600002"/>
    <n v="1093467.4459599899"/>
  </r>
  <r>
    <n v="5027"/>
    <n v="5014"/>
    <x v="18"/>
    <n v="0.61997599459399999"/>
    <n v="885.14702310899895"/>
    <n v="0.61997599459399999"/>
    <n v="27006.046299699901"/>
  </r>
  <r>
    <n v="5028"/>
    <n v="5015"/>
    <x v="18"/>
    <n v="0.62879005292699996"/>
    <n v="1025.60655096"/>
    <n v="0.62879005292699996"/>
    <n v="27389.985145599901"/>
  </r>
  <r>
    <n v="5029"/>
    <n v="5016"/>
    <x v="18"/>
    <n v="1.4868153364000001"/>
    <n v="1374.0779675399899"/>
    <n v="1.4868153364000001"/>
    <n v="64765.416992300001"/>
  </r>
  <r>
    <n v="5030"/>
    <n v="5017"/>
    <x v="18"/>
    <n v="0.658119092144"/>
    <n v="859.162924019"/>
    <n v="0.658119092144"/>
    <n v="28667.5529833"/>
  </r>
  <r>
    <n v="5031"/>
    <n v="5018"/>
    <x v="18"/>
    <n v="42.992473218400001"/>
    <n v="6398.5558804299899"/>
    <n v="42.992473218400001"/>
    <n v="1872744.6424"/>
  </r>
  <r>
    <n v="5032"/>
    <n v="5019"/>
    <x v="18"/>
    <n v="3.1849464331499999"/>
    <n v="2168.2609951700001"/>
    <n v="3.1849464331499999"/>
    <n v="138735.711681999"/>
  </r>
  <r>
    <n v="5033"/>
    <n v="5020"/>
    <x v="18"/>
    <n v="19.6264652111999"/>
    <n v="5845.4846570999898"/>
    <n v="19.6264652111999"/>
    <n v="854925.40490099904"/>
  </r>
  <r>
    <n v="5034"/>
    <n v="5021"/>
    <x v="18"/>
    <n v="0.21816235740699999"/>
    <n v="1078.9059396600001"/>
    <n v="0.21816235740699999"/>
    <n v="9503.1142772200001"/>
  </r>
  <r>
    <n v="5035"/>
    <n v="5022"/>
    <x v="18"/>
    <n v="0.696859334316"/>
    <n v="1274.14130726999"/>
    <n v="0.696859334316"/>
    <n v="30355.071184100001"/>
  </r>
  <r>
    <n v="5036"/>
    <n v="5023"/>
    <x v="18"/>
    <n v="0.233814372765"/>
    <n v="754.87890056100002"/>
    <n v="0.233814372765"/>
    <n v="10184.9133371999"/>
  </r>
  <r>
    <n v="5037"/>
    <n v="5024"/>
    <x v="18"/>
    <n v="1.87769409136"/>
    <n v="1252.65467444"/>
    <n v="1.87769409136"/>
    <n v="81792.027451899907"/>
  </r>
  <r>
    <n v="5038"/>
    <n v="5025"/>
    <x v="18"/>
    <n v="26.7788471321999"/>
    <n v="6542.4032136599899"/>
    <n v="26.7788471321999"/>
    <n v="1166481.9151300001"/>
  </r>
  <r>
    <n v="5039"/>
    <n v="5026"/>
    <x v="18"/>
    <n v="0.27585743410399999"/>
    <n v="852.52732415100002"/>
    <n v="0.27585743410399999"/>
    <n v="12016.301764100001"/>
  </r>
  <r>
    <n v="5040"/>
    <n v="5027"/>
    <x v="18"/>
    <n v="45.055502594700002"/>
    <n v="6764.3910124200002"/>
    <n v="45.055502594700002"/>
    <n v="1962609.8425700001"/>
  </r>
  <r>
    <n v="5041"/>
    <n v="5028"/>
    <x v="18"/>
    <n v="10.0726531581"/>
    <n v="4842.7732611800002"/>
    <n v="10.0726531581"/>
    <n v="438763.01650600001"/>
  </r>
  <r>
    <n v="5042"/>
    <n v="5029"/>
    <x v="18"/>
    <n v="0.85933045815700004"/>
    <n v="2141.9512214800002"/>
    <n v="0.85933045815700004"/>
    <n v="37432.285028400001"/>
  </r>
  <r>
    <n v="5043"/>
    <n v="5030"/>
    <x v="18"/>
    <n v="0.23389618259"/>
    <n v="444.84313688700001"/>
    <n v="0.23389618259"/>
    <n v="10188.476960800001"/>
  </r>
  <r>
    <n v="5044"/>
    <n v="5031"/>
    <x v="18"/>
    <n v="20.947492818699899"/>
    <n v="4169.4033240299896"/>
    <n v="20.947492818699899"/>
    <n v="912469.13729999901"/>
  </r>
  <r>
    <n v="5045"/>
    <n v="5032"/>
    <x v="18"/>
    <n v="4.6891767710299996"/>
    <n v="1984.8464973"/>
    <n v="4.6891767710299996"/>
    <n v="204259.72310500001"/>
  </r>
  <r>
    <n v="5046"/>
    <n v="5033"/>
    <x v="18"/>
    <n v="22.164078375700001"/>
    <n v="5148.1598894899898"/>
    <n v="22.164078375700001"/>
    <n v="965463.39218199905"/>
  </r>
  <r>
    <n v="5047"/>
    <n v="5034"/>
    <x v="18"/>
    <n v="0.13895085522699999"/>
    <n v="489.203293766"/>
    <n v="0.13895085522699999"/>
    <n v="6052.6750428300002"/>
  </r>
  <r>
    <n v="5048"/>
    <n v="5035"/>
    <x v="18"/>
    <n v="1.17659930331"/>
    <n v="1384.0562589000001"/>
    <n v="1.17659930331"/>
    <n v="51252.460642700004"/>
  </r>
  <r>
    <n v="5049"/>
    <n v="5036"/>
    <x v="18"/>
    <n v="0.112878774106"/>
    <n v="911.06440912100004"/>
    <n v="0.112878774106"/>
    <n v="4916.9797310699896"/>
  </r>
  <r>
    <n v="5050"/>
    <n v="5037"/>
    <x v="18"/>
    <n v="0.75191441783199997"/>
    <n v="898.54682044900005"/>
    <n v="0.75191441783199997"/>
    <n v="32753.261026600001"/>
  </r>
  <r>
    <n v="5051"/>
    <n v="5038"/>
    <x v="18"/>
    <n v="0.146317723841"/>
    <n v="391.80787140799902"/>
    <n v="0.146317723841"/>
    <n v="6373.5745562299899"/>
  </r>
  <r>
    <n v="5052"/>
    <n v="5039"/>
    <x v="18"/>
    <n v="31.509946948100001"/>
    <n v="5772.2947795999899"/>
    <n v="31.509946948100001"/>
    <n v="1372567.79876999"/>
  </r>
  <r>
    <n v="5053"/>
    <n v="5040"/>
    <x v="18"/>
    <n v="12.2556450246"/>
    <n v="3770.7497846199899"/>
    <n v="12.2556450246"/>
    <n v="533853.76185400004"/>
  </r>
  <r>
    <n v="5054"/>
    <n v="5041"/>
    <x v="18"/>
    <n v="8.1221931464499999"/>
    <n v="2395.0770903299899"/>
    <n v="8.1221931464499999"/>
    <n v="353801.31824799901"/>
  </r>
  <r>
    <n v="5055"/>
    <n v="5042"/>
    <x v="18"/>
    <n v="5.1227141546399997"/>
    <n v="3210.9898330199899"/>
    <n v="5.1227141546399997"/>
    <n v="223144.53599400001"/>
  </r>
  <r>
    <n v="5056"/>
    <n v="5043"/>
    <x v="18"/>
    <n v="6.1441966398800001E-2"/>
    <n v="356.15136486300003"/>
    <n v="6.1441966398800001E-2"/>
    <n v="2676.4013508500002"/>
  </r>
  <r>
    <n v="5057"/>
    <n v="5044"/>
    <x v="18"/>
    <n v="3.46401573129"/>
    <n v="2010.84336095"/>
    <n v="3.46401573129"/>
    <n v="150891.921685999"/>
  </r>
  <r>
    <n v="5058"/>
    <n v="5045"/>
    <x v="18"/>
    <n v="0.98371768278299998"/>
    <n v="1369.0916625299899"/>
    <n v="0.98371768278299998"/>
    <n v="42850.570859400003"/>
  </r>
  <r>
    <n v="5059"/>
    <n v="5046"/>
    <x v="18"/>
    <n v="1.1273854113600001E-2"/>
    <n v="91.714867026700006"/>
    <n v="1.1273854113600001E-2"/>
    <n v="491.08712088999903"/>
  </r>
  <r>
    <n v="5060"/>
    <n v="5047"/>
    <x v="18"/>
    <n v="1.01042455828"/>
    <n v="997.28827739600001"/>
    <n v="1.01042455828"/>
    <n v="44013.9177012"/>
  </r>
  <r>
    <n v="5061"/>
    <n v="5048"/>
    <x v="18"/>
    <n v="1.88231340401"/>
    <n v="1544.10144775"/>
    <n v="1.88231340401"/>
    <n v="81993.243901699898"/>
  </r>
  <r>
    <n v="5062"/>
    <n v="5049"/>
    <x v="18"/>
    <n v="7.0067830832900002"/>
    <n v="2365.7318025200002"/>
    <n v="7.0067830832900002"/>
    <n v="305214.25024700002"/>
  </r>
  <r>
    <n v="5063"/>
    <n v="5050"/>
    <x v="18"/>
    <n v="1.07058303473"/>
    <n v="1988.1793120100001"/>
    <n v="1.07058303473"/>
    <n v="46634.4104563"/>
  </r>
  <r>
    <n v="5064"/>
    <n v="5051"/>
    <x v="18"/>
    <n v="1.18856188555"/>
    <n v="2010.9109338400001"/>
    <n v="1.18856188555"/>
    <n v="51773.548638"/>
  </r>
  <r>
    <n v="5065"/>
    <n v="5052"/>
    <x v="18"/>
    <n v="8.0268757712899905"/>
    <n v="3590.04786444"/>
    <n v="8.0268757712899905"/>
    <n v="349649.30999999901"/>
  </r>
  <r>
    <n v="5066"/>
    <n v="5053"/>
    <x v="18"/>
    <n v="22.516821059400002"/>
    <n v="6817.1393044699898"/>
    <n v="22.516821059400002"/>
    <n v="980828.80202599894"/>
  </r>
  <r>
    <n v="5067"/>
    <n v="5054"/>
    <x v="18"/>
    <n v="24.875633366700001"/>
    <n v="4431.0310227999898"/>
    <n v="24.875633366700001"/>
    <n v="1083578.2551200001"/>
  </r>
  <r>
    <n v="5068"/>
    <n v="5055"/>
    <x v="18"/>
    <n v="0.444867815572"/>
    <n v="1226.0712097000001"/>
    <n v="0.444867815572"/>
    <n v="19378.364532399901"/>
  </r>
  <r>
    <n v="5069"/>
    <n v="5056"/>
    <x v="18"/>
    <n v="39.856274815600003"/>
    <n v="5881.42462402"/>
    <n v="39.856274815600003"/>
    <n v="1736132.38641"/>
  </r>
  <r>
    <n v="5070"/>
    <n v="5057"/>
    <x v="18"/>
    <n v="8.5975458972900007"/>
    <n v="5187.9074218100004"/>
    <n v="8.5975458972900007"/>
    <n v="374507.60125299898"/>
  </r>
  <r>
    <n v="5071"/>
    <n v="5058"/>
    <x v="18"/>
    <n v="0.41235708344900002"/>
    <n v="931.13771366000003"/>
    <n v="0.41235708344900002"/>
    <n v="17962.202705899901"/>
  </r>
  <r>
    <n v="5072"/>
    <n v="5059"/>
    <x v="18"/>
    <n v="0.26624536047500003"/>
    <n v="761.70889516399905"/>
    <n v="0.26624536047500003"/>
    <n v="11597.6015115999"/>
  </r>
  <r>
    <n v="5073"/>
    <n v="5060"/>
    <x v="18"/>
    <n v="16.0999058718999"/>
    <n v="5208.4196668300001"/>
    <n v="16.0999058718999"/>
    <n v="701309.09453799902"/>
  </r>
  <r>
    <n v="5074"/>
    <n v="5061"/>
    <x v="18"/>
    <n v="0.43279000677899998"/>
    <n v="966.23582883400002"/>
    <n v="0.43279000677899998"/>
    <n v="18852.257286399901"/>
  </r>
  <r>
    <n v="5075"/>
    <n v="5062"/>
    <x v="18"/>
    <n v="1.66686701003"/>
    <n v="1464.4854749199901"/>
    <n v="1.66686701003"/>
    <n v="72608.436521499898"/>
  </r>
  <r>
    <n v="5076"/>
    <n v="5063"/>
    <x v="18"/>
    <n v="9.7255552612600003"/>
    <n v="3363.6584848299899"/>
    <n v="9.7255552612600003"/>
    <n v="423643.49259799899"/>
  </r>
  <r>
    <n v="5077"/>
    <n v="5064"/>
    <x v="18"/>
    <n v="3.5770072551099998"/>
    <n v="1787.27912392999"/>
    <n v="3.5770072551099998"/>
    <n v="155813.812769999"/>
  </r>
  <r>
    <n v="5078"/>
    <n v="5065"/>
    <x v="18"/>
    <n v="0.333111618745"/>
    <n v="810.584049295"/>
    <n v="0.333111618745"/>
    <n v="14510.284070600001"/>
  </r>
  <r>
    <n v="5079"/>
    <n v="5066"/>
    <x v="18"/>
    <n v="39.235871709400001"/>
    <n v="5662.4845727100001"/>
    <n v="39.235871709400001"/>
    <n v="1709107.73519999"/>
  </r>
  <r>
    <n v="5080"/>
    <n v="5067"/>
    <x v="18"/>
    <n v="0.127878766856"/>
    <n v="426.73416271299902"/>
    <n v="0.127878766856"/>
    <n v="5570.3768021899896"/>
  </r>
  <r>
    <n v="5081"/>
    <n v="5068"/>
    <x v="18"/>
    <n v="1.1104740118800001"/>
    <n v="1462.1300920900001"/>
    <n v="1.1104740118800001"/>
    <n v="48372.054467699898"/>
  </r>
  <r>
    <n v="5082"/>
    <n v="5069"/>
    <x v="18"/>
    <n v="12.2529493338"/>
    <n v="3142.7584042899898"/>
    <n v="12.2529493338"/>
    <n v="533736.33802400006"/>
  </r>
  <r>
    <n v="5083"/>
    <n v="5070"/>
    <x v="18"/>
    <n v="163.63114514399899"/>
    <n v="13401.7900403"/>
    <n v="163.63114514399899"/>
    <n v="7127744.1714000003"/>
  </r>
  <r>
    <n v="5084"/>
    <n v="5071"/>
    <x v="18"/>
    <n v="20.2084088726"/>
    <n v="5884.9230310599896"/>
    <n v="20.2084088726"/>
    <n v="880274.76937800006"/>
  </r>
  <r>
    <n v="5085"/>
    <n v="5072"/>
    <x v="18"/>
    <n v="19.156505830699899"/>
    <n v="4846.7224542699896"/>
    <n v="19.156505830699899"/>
    <n v="834454.05615900003"/>
  </r>
  <r>
    <n v="5086"/>
    <n v="5073"/>
    <x v="18"/>
    <n v="1.3954061331600001"/>
    <n v="2939.8593352299899"/>
    <n v="1.3954061331600001"/>
    <n v="60783.648023900001"/>
  </r>
  <r>
    <n v="5087"/>
    <n v="5074"/>
    <x v="18"/>
    <n v="15.4663725425"/>
    <n v="4151.1542179199896"/>
    <n v="15.4663725425"/>
    <n v="673712.49308599904"/>
  </r>
  <r>
    <n v="5088"/>
    <n v="5075"/>
    <x v="18"/>
    <n v="0.13266737064100001"/>
    <n v="456.25467152700003"/>
    <n v="0.13266737064100001"/>
    <n v="5778.9675493799896"/>
  </r>
  <r>
    <n v="5089"/>
    <n v="5076"/>
    <x v="18"/>
    <n v="8.1763817727199903"/>
    <n v="2794.5361738699899"/>
    <n v="8.1763817727199903"/>
    <n v="356161.76536700001"/>
  </r>
  <r>
    <n v="5090"/>
    <n v="5077"/>
    <x v="18"/>
    <n v="0.52676007846700001"/>
    <n v="1106.4107304300001"/>
    <n v="0.52676007846700001"/>
    <n v="22945.5772354"/>
  </r>
  <r>
    <n v="5091"/>
    <n v="5078"/>
    <x v="18"/>
    <n v="0.44626714431499998"/>
    <n v="1055.4576671699899"/>
    <n v="0.44626714431499998"/>
    <n v="19439.319047199901"/>
  </r>
  <r>
    <n v="5092"/>
    <n v="5079"/>
    <x v="23"/>
    <n v="59.624491302000003"/>
    <n v="8222.5467107200002"/>
    <n v="59.624491302000003"/>
    <n v="2597232.45214999"/>
  </r>
  <r>
    <n v="5093"/>
    <n v="5080"/>
    <x v="23"/>
    <n v="58.588741648800003"/>
    <n v="6383.8737744600003"/>
    <n v="58.588741648800003"/>
    <n v="2552115.3777499902"/>
  </r>
  <r>
    <n v="5094"/>
    <n v="5081"/>
    <x v="23"/>
    <n v="50.402580395999898"/>
    <n v="7768.4719694799896"/>
    <n v="50.402580395999898"/>
    <n v="2195527.61989999"/>
  </r>
  <r>
    <n v="5095"/>
    <n v="5082"/>
    <x v="23"/>
    <n v="182.205545860999"/>
    <n v="16554.5824141999"/>
    <n v="182.205545860999"/>
    <n v="7936841.8302800003"/>
  </r>
  <r>
    <n v="5096"/>
    <n v="5083"/>
    <x v="23"/>
    <n v="83.896040534500003"/>
    <n v="12622.3636669999"/>
    <n v="83.896040534500003"/>
    <n v="3654496.9076399901"/>
  </r>
  <r>
    <n v="5097"/>
    <n v="5084"/>
    <x v="23"/>
    <n v="132.520184951"/>
    <n v="13751.552445200001"/>
    <n v="132.520184951"/>
    <n v="5772556.1661599902"/>
  </r>
  <r>
    <n v="5098"/>
    <n v="5085"/>
    <x v="23"/>
    <n v="4.44722938475"/>
    <n v="1869.3293435"/>
    <n v="4.44722938475"/>
    <n v="193720.537119999"/>
  </r>
  <r>
    <n v="5099"/>
    <n v="5086"/>
    <x v="23"/>
    <n v="2.6344440419500001"/>
    <n v="1495.9140541199899"/>
    <n v="2.6344440419500001"/>
    <n v="114755.923444"/>
  </r>
  <r>
    <n v="5100"/>
    <n v="5087"/>
    <x v="23"/>
    <n v="5.3734185721700003"/>
    <n v="2007.2922155199899"/>
    <n v="5.3734185721700003"/>
    <n v="234065.176741"/>
  </r>
  <r>
    <n v="5101"/>
    <n v="5088"/>
    <x v="23"/>
    <n v="6.5855535168900001"/>
    <n v="6594.8355012100001"/>
    <n v="6.5855535168900001"/>
    <n v="286865.563731"/>
  </r>
  <r>
    <n v="5102"/>
    <n v="5089"/>
    <x v="23"/>
    <n v="4.8757439478000002"/>
    <n v="5157.6919997900004"/>
    <n v="4.8757439478000002"/>
    <n v="212386.55681999901"/>
  </r>
  <r>
    <n v="5103"/>
    <n v="5090"/>
    <x v="23"/>
    <n v="8.1580313246399996"/>
    <n v="3027.9488116100001"/>
    <n v="8.1580313246399996"/>
    <n v="355362.42304899899"/>
  </r>
  <r>
    <n v="5104"/>
    <n v="5091"/>
    <x v="23"/>
    <n v="0.936442476681"/>
    <n v="964.09894555799895"/>
    <n v="0.936442476681"/>
    <n v="40791.271117399898"/>
  </r>
  <r>
    <n v="5105"/>
    <n v="5092"/>
    <x v="23"/>
    <n v="26.5246040472"/>
    <n v="6544.8381273499899"/>
    <n v="26.5246040472"/>
    <n v="1155407.1306700001"/>
  </r>
  <r>
    <n v="5106"/>
    <n v="5093"/>
    <x v="23"/>
    <n v="7.8091237006399998"/>
    <n v="5993.5178897899896"/>
    <n v="7.8091237006399998"/>
    <n v="340164.06773399899"/>
  </r>
  <r>
    <n v="5107"/>
    <n v="5094"/>
    <x v="23"/>
    <n v="7.6259918686199999"/>
    <n v="6471.2965047999896"/>
    <n v="7.6259918686199999"/>
    <n v="332186.87705000001"/>
  </r>
  <r>
    <n v="5108"/>
    <n v="5095"/>
    <x v="23"/>
    <n v="3.4966853659699999"/>
    <n v="4075.56689331999"/>
    <n v="3.4966853659699999"/>
    <n v="152315.005275"/>
  </r>
  <r>
    <n v="5109"/>
    <n v="5096"/>
    <x v="23"/>
    <n v="0.78083168737499997"/>
    <n v="1301.6896813200001"/>
    <n v="0.78083168737499997"/>
    <n v="34012.892250899902"/>
  </r>
  <r>
    <n v="5110"/>
    <n v="5097"/>
    <x v="23"/>
    <n v="4.5587579513799996"/>
    <n v="5491.2868987800002"/>
    <n v="4.5587579513799996"/>
    <n v="198578.70204299901"/>
  </r>
  <r>
    <n v="5111"/>
    <n v="5098"/>
    <x v="23"/>
    <n v="0.37524465550000002"/>
    <n v="683.57901796800002"/>
    <n v="0.37524465550000002"/>
    <n v="16345.5918118999"/>
  </r>
  <r>
    <n v="5112"/>
    <n v="5099"/>
    <x v="23"/>
    <n v="0.923826781057"/>
    <n v="1345.9308189400001"/>
    <n v="0.923826781057"/>
    <n v="40241.733614899902"/>
  </r>
  <r>
    <n v="5113"/>
    <n v="5100"/>
    <x v="23"/>
    <n v="0.20675438438499999"/>
    <n v="392.97142384199901"/>
    <n v="0.20675438438499999"/>
    <n v="9006.1849586600001"/>
  </r>
  <r>
    <n v="5114"/>
    <n v="5101"/>
    <x v="23"/>
    <n v="0.16140992585300001"/>
    <n v="705.14753797699905"/>
    <n v="0.16140992585300001"/>
    <n v="7030.9882460899898"/>
  </r>
  <r>
    <n v="5115"/>
    <n v="5102"/>
    <x v="23"/>
    <n v="31.556196994299899"/>
    <n v="5310.6982486500001"/>
    <n v="31.556196994299899"/>
    <n v="1374582.4427199899"/>
  </r>
  <r>
    <n v="5116"/>
    <n v="5103"/>
    <x v="23"/>
    <n v="25.690700938100001"/>
    <n v="4459.57366533"/>
    <n v="25.690700938100001"/>
    <n v="1119082.4565300001"/>
  </r>
  <r>
    <n v="5117"/>
    <n v="5104"/>
    <x v="23"/>
    <n v="0.13439601505599999"/>
    <n v="346.06253216900001"/>
    <n v="0.13439601505599999"/>
    <n v="5854.2669976899897"/>
  </r>
  <r>
    <n v="5118"/>
    <n v="5105"/>
    <x v="23"/>
    <n v="2.84490366074"/>
    <n v="1427.45424393999"/>
    <n v="2.84490366074"/>
    <n v="123923.507767"/>
  </r>
  <r>
    <n v="5119"/>
    <n v="5106"/>
    <x v="23"/>
    <n v="1.0400348975"/>
    <n v="1707.4003991300001"/>
    <n v="1.0400348975"/>
    <n v="45303.738918000003"/>
  </r>
  <r>
    <n v="5120"/>
    <n v="5107"/>
    <x v="23"/>
    <n v="0.33116080759200001"/>
    <n v="693.10172792299898"/>
    <n v="0.33116080759200001"/>
    <n v="14425.3070762999"/>
  </r>
  <r>
    <n v="5121"/>
    <n v="5108"/>
    <x v="23"/>
    <n v="0.40334968618"/>
    <n v="1027.5690278100001"/>
    <n v="0.40334968618"/>
    <n v="17569.842049300001"/>
  </r>
  <r>
    <n v="5122"/>
    <n v="5109"/>
    <x v="23"/>
    <n v="0.40198042573100001"/>
    <n v="844.13956507499904"/>
    <n v="0.40198042573100001"/>
    <n v="17510.197304299902"/>
  </r>
  <r>
    <n v="5123"/>
    <n v="5437"/>
    <x v="24"/>
    <n v="8.0608506630299999E-4"/>
    <n v="28.212896844300001"/>
    <n v="8.0608506630299999E-4"/>
    <n v="35.112925116"/>
  </r>
  <r>
    <n v="5124"/>
    <n v="5110"/>
    <x v="23"/>
    <n v="0.29269181271400002"/>
    <n v="635.77643456299904"/>
    <n v="0.29269181271400002"/>
    <n v="12749.604363599899"/>
  </r>
  <r>
    <n v="5125"/>
    <n v="5111"/>
    <x v="23"/>
    <n v="2.6506555167600001"/>
    <n v="1705.30861821999"/>
    <n v="2.6506555167600001"/>
    <n v="115462.09245900001"/>
  </r>
  <r>
    <n v="5126"/>
    <n v="5112"/>
    <x v="23"/>
    <n v="1.97835915013"/>
    <n v="2429.6451667199899"/>
    <n v="1.97835915013"/>
    <n v="86176.979872199896"/>
  </r>
  <r>
    <n v="5127"/>
    <n v="5113"/>
    <x v="23"/>
    <n v="1.00114584818"/>
    <n v="1201.1657579800001"/>
    <n v="1.00114584818"/>
    <n v="43609.7387065"/>
  </r>
  <r>
    <n v="5128"/>
    <n v="5114"/>
    <x v="23"/>
    <n v="0.696118843534"/>
    <n v="1671.70435173999"/>
    <n v="0.696118843534"/>
    <n v="30322.815531799901"/>
  </r>
  <r>
    <n v="5129"/>
    <n v="5115"/>
    <x v="23"/>
    <n v="10.1068581338999"/>
    <n v="2868.1334944"/>
    <n v="10.1068581338999"/>
    <n v="440252.97930100001"/>
  </r>
  <r>
    <n v="5130"/>
    <n v="5116"/>
    <x v="23"/>
    <n v="17.493122303900002"/>
    <n v="3574.7440086800002"/>
    <n v="17.493122303900002"/>
    <n v="761997.35956400004"/>
  </r>
  <r>
    <n v="5131"/>
    <n v="5117"/>
    <x v="23"/>
    <n v="14.665419116400001"/>
    <n v="3347.82169879"/>
    <n v="14.665419116400001"/>
    <n v="638823.10140199901"/>
  </r>
  <r>
    <n v="5132"/>
    <n v="5118"/>
    <x v="23"/>
    <n v="3.30553587657"/>
    <n v="2838.0889270100001"/>
    <n v="3.30553587657"/>
    <n v="143988.566828999"/>
  </r>
  <r>
    <n v="5133"/>
    <n v="5119"/>
    <x v="23"/>
    <n v="1.6790139658400001"/>
    <n v="2208.8563222500002"/>
    <n v="1.6790139658400001"/>
    <n v="73137.555804000003"/>
  </r>
  <r>
    <n v="5134"/>
    <n v="5120"/>
    <x v="23"/>
    <n v="1.7496562007200001"/>
    <n v="1989.4870307599899"/>
    <n v="1.7496562007200001"/>
    <n v="76214.719243300002"/>
  </r>
  <r>
    <n v="5135"/>
    <n v="5121"/>
    <x v="23"/>
    <n v="5.5149087089000002"/>
    <n v="1918.7304547000001"/>
    <n v="5.5149087089000002"/>
    <n v="240228.462436"/>
  </r>
  <r>
    <n v="5136"/>
    <n v="5122"/>
    <x v="23"/>
    <n v="9.8111505156700005"/>
    <n v="3274.7544845799898"/>
    <n v="9.8111505156700005"/>
    <n v="427372.006961999"/>
  </r>
  <r>
    <n v="5137"/>
    <n v="5123"/>
    <x v="23"/>
    <n v="73.664792753100002"/>
    <n v="12161.986333499901"/>
    <n v="73.664792753100002"/>
    <n v="3208825.5369799901"/>
  </r>
  <r>
    <n v="5138"/>
    <n v="5124"/>
    <x v="23"/>
    <n v="1.2136008325800001"/>
    <n v="1642.25625508999"/>
    <n v="1.2136008325800001"/>
    <n v="52864.240808800001"/>
  </r>
  <r>
    <n v="5139"/>
    <n v="5125"/>
    <x v="23"/>
    <n v="0.95683632127100005"/>
    <n v="1455.03252902999"/>
    <n v="0.95683632127100005"/>
    <n v="41679.623436499904"/>
  </r>
  <r>
    <n v="5140"/>
    <n v="5126"/>
    <x v="23"/>
    <n v="4.59379395754"/>
    <n v="1821.30401230999"/>
    <n v="4.59379395754"/>
    <n v="200104.864375"/>
  </r>
  <r>
    <n v="5141"/>
    <n v="5127"/>
    <x v="23"/>
    <n v="8.0469448856099905"/>
    <n v="2958.2581633200002"/>
    <n v="8.0469448856099905"/>
    <n v="350523.51712700003"/>
  </r>
  <r>
    <n v="5142"/>
    <n v="5128"/>
    <x v="23"/>
    <n v="57.620326140400003"/>
    <n v="8010.2053032100002"/>
    <n v="57.620326140400003"/>
    <n v="2509931.36693"/>
  </r>
  <r>
    <n v="5143"/>
    <n v="5129"/>
    <x v="23"/>
    <n v="0.91986669414900002"/>
    <n v="1210.58064018"/>
    <n v="0.91986669414900002"/>
    <n v="40069.232918399903"/>
  </r>
  <r>
    <n v="5144"/>
    <n v="5130"/>
    <x v="23"/>
    <n v="57.249688855400002"/>
    <n v="7716.0541267299895"/>
    <n v="57.249688855400002"/>
    <n v="2493786.4713699901"/>
  </r>
  <r>
    <n v="5145"/>
    <n v="5131"/>
    <x v="23"/>
    <n v="197.47801922100001"/>
    <n v="14492.319354400001"/>
    <n v="197.47801922100001"/>
    <n v="8602108.1087100003"/>
  </r>
  <r>
    <n v="5146"/>
    <n v="5132"/>
    <x v="23"/>
    <n v="20.0797006321"/>
    <n v="4835.2321751899899"/>
    <n v="20.0797006321"/>
    <n v="874668.26086000004"/>
  </r>
  <r>
    <n v="5147"/>
    <n v="5133"/>
    <x v="23"/>
    <n v="4.4549508373500002"/>
    <n v="2610.5971510099898"/>
    <n v="4.4549508373500002"/>
    <n v="194056.882237999"/>
  </r>
  <r>
    <n v="5148"/>
    <n v="5134"/>
    <x v="23"/>
    <n v="6.0527922300499997"/>
    <n v="2550.2117978299898"/>
    <n v="6.0527922300499997"/>
    <n v="263658.57489500003"/>
  </r>
  <r>
    <n v="5149"/>
    <n v="5135"/>
    <x v="23"/>
    <n v="105.488381619999"/>
    <n v="15528.6982430999"/>
    <n v="105.488381619999"/>
    <n v="4595055.5230900003"/>
  </r>
  <r>
    <n v="5150"/>
    <n v="5136"/>
    <x v="23"/>
    <n v="28.488895342300001"/>
    <n v="5142.0734205799899"/>
    <n v="28.488895342300001"/>
    <n v="1240971.31721"/>
  </r>
  <r>
    <n v="5151"/>
    <n v="5137"/>
    <x v="23"/>
    <n v="51.429635046800001"/>
    <n v="7638.13767396"/>
    <n v="51.429635046800001"/>
    <n v="2240265.9415500001"/>
  </r>
  <r>
    <n v="5152"/>
    <n v="5138"/>
    <x v="23"/>
    <n v="44.300058794999899"/>
    <n v="5850.5370673500001"/>
    <n v="44.300058794999899"/>
    <n v="1929702.8422699899"/>
  </r>
  <r>
    <n v="5153"/>
    <n v="5139"/>
    <x v="23"/>
    <n v="180.52303020700001"/>
    <n v="20060.064235699901"/>
    <n v="180.52303020700001"/>
    <n v="7863551.7414999902"/>
  </r>
  <r>
    <n v="5154"/>
    <n v="5140"/>
    <x v="23"/>
    <n v="36.651218723900001"/>
    <n v="6397.9629924999899"/>
    <n v="36.651218723900001"/>
    <n v="1596520.70151"/>
  </r>
  <r>
    <n v="5155"/>
    <n v="5141"/>
    <x v="23"/>
    <n v="77.223672754999896"/>
    <n v="10238.1739178999"/>
    <n v="77.223672754999896"/>
    <n v="3363849.72976"/>
  </r>
  <r>
    <n v="5156"/>
    <n v="5142"/>
    <x v="23"/>
    <n v="17.0065007203"/>
    <n v="4083.9115566800001"/>
    <n v="17.0065007203"/>
    <n v="740800.20817400003"/>
  </r>
  <r>
    <n v="5157"/>
    <n v="5143"/>
    <x v="23"/>
    <n v="21.4889901714999"/>
    <n v="4182.2164129800003"/>
    <n v="21.4889901714999"/>
    <n v="936056.66763299902"/>
  </r>
  <r>
    <n v="5158"/>
    <n v="5144"/>
    <x v="23"/>
    <n v="51.6562530856"/>
    <n v="8652.5320855000009"/>
    <n v="51.6562530856"/>
    <n v="2250137.38383999"/>
  </r>
  <r>
    <n v="5159"/>
    <n v="5145"/>
    <x v="23"/>
    <n v="4.7338034353799997E-2"/>
    <n v="181.062156023"/>
    <n v="4.7338034353799997E-2"/>
    <n v="2062.0365283000001"/>
  </r>
  <r>
    <n v="5160"/>
    <n v="5146"/>
    <x v="23"/>
    <n v="0.21425692802099999"/>
    <n v="453.36622306700002"/>
    <n v="0.21425692802099999"/>
    <n v="9332.9944521199905"/>
  </r>
  <r>
    <n v="5161"/>
    <n v="5147"/>
    <x v="23"/>
    <n v="7.5956421386800005E-2"/>
    <n v="316.79776683400002"/>
    <n v="7.5956421386800005E-2"/>
    <n v="3308.6484810100001"/>
  </r>
  <r>
    <n v="5162"/>
    <n v="5148"/>
    <x v="23"/>
    <n v="4.3924517892799997E-2"/>
    <n v="228.77277637200001"/>
    <n v="4.3924517892799997E-2"/>
    <n v="1913.3443464899899"/>
  </r>
  <r>
    <n v="5163"/>
    <n v="5149"/>
    <x v="23"/>
    <n v="4.53180591913"/>
    <n v="1957.20792669"/>
    <n v="4.53180591913"/>
    <n v="197404.67621400001"/>
  </r>
  <r>
    <n v="5164"/>
    <n v="5150"/>
    <x v="23"/>
    <n v="0.203869751801"/>
    <n v="677.90236799800005"/>
    <n v="0.203869751801"/>
    <n v="8880.5308670400009"/>
  </r>
  <r>
    <n v="5165"/>
    <n v="5151"/>
    <x v="23"/>
    <n v="135.713910322999"/>
    <n v="12702.656785900001"/>
    <n v="135.713910322999"/>
    <n v="5911674.2869199896"/>
  </r>
  <r>
    <n v="5166"/>
    <n v="5152"/>
    <x v="25"/>
    <n v="3.4149016969699999"/>
    <n v="1581.92852392999"/>
    <n v="3.4149016969699999"/>
    <n v="148752.522908999"/>
  </r>
  <r>
    <n v="5167"/>
    <n v="5153"/>
    <x v="25"/>
    <n v="4.2394968182000001"/>
    <n v="2180.0747832699899"/>
    <n v="4.2394968182000001"/>
    <n v="184671.74270800001"/>
  </r>
  <r>
    <n v="5168"/>
    <n v="5154"/>
    <x v="25"/>
    <n v="0.72812386789299999"/>
    <n v="813.31115406100002"/>
    <n v="0.72812386789299999"/>
    <n v="31716.948818100002"/>
  </r>
  <r>
    <n v="5169"/>
    <n v="5155"/>
    <x v="25"/>
    <n v="14.4362867593"/>
    <n v="4151.5721467599897"/>
    <n v="14.4362867593"/>
    <n v="628842.13586200005"/>
  </r>
  <r>
    <n v="5170"/>
    <n v="5156"/>
    <x v="25"/>
    <n v="34.868700051399898"/>
    <n v="6294.05765453"/>
    <n v="34.868700051399898"/>
    <n v="1518874.4987300001"/>
  </r>
  <r>
    <n v="5171"/>
    <n v="5157"/>
    <x v="25"/>
    <n v="5.6113812320000003"/>
    <n v="2054.96588995"/>
    <n v="5.6113812320000003"/>
    <n v="244430.78873699901"/>
  </r>
  <r>
    <n v="5172"/>
    <n v="5158"/>
    <x v="25"/>
    <n v="79.501488248000001"/>
    <n v="7860.3387435499899"/>
    <n v="79.501488248000001"/>
    <n v="3463070.97575999"/>
  </r>
  <r>
    <n v="5173"/>
    <n v="5159"/>
    <x v="25"/>
    <n v="9.5526514114100003"/>
    <n v="2700.2041043700001"/>
    <n v="9.5526514114100003"/>
    <n v="416111.83103300002"/>
  </r>
  <r>
    <n v="5174"/>
    <n v="5160"/>
    <x v="25"/>
    <n v="6.1915503600599999"/>
    <n v="3221.28393658"/>
    <n v="6.1915503600599999"/>
    <n v="269702.85487400001"/>
  </r>
  <r>
    <n v="5175"/>
    <n v="5161"/>
    <x v="25"/>
    <n v="46.264447138900003"/>
    <n v="8694.6500835000006"/>
    <n v="46.264447138900003"/>
    <n v="2015271.25627"/>
  </r>
  <r>
    <n v="5176"/>
    <n v="5162"/>
    <x v="25"/>
    <n v="1.5397055132399999"/>
    <n v="1118.6354382500001"/>
    <n v="1.5397055132399999"/>
    <n v="67069.303878999897"/>
  </r>
  <r>
    <n v="5177"/>
    <n v="5163"/>
    <x v="25"/>
    <n v="19.767511592200002"/>
    <n v="5308.6088937100003"/>
    <n v="19.767511592200002"/>
    <n v="861069.36067299906"/>
  </r>
  <r>
    <n v="5178"/>
    <n v="5164"/>
    <x v="25"/>
    <n v="3.3560352026400002"/>
    <n v="1746.0694838100001"/>
    <n v="3.3560352026400002"/>
    <n v="146188.308667"/>
  </r>
  <r>
    <n v="5179"/>
    <n v="5165"/>
    <x v="25"/>
    <n v="21.805817368500001"/>
    <n v="7096.02753235"/>
    <n v="21.805817368500001"/>
    <n v="949857.60513499903"/>
  </r>
  <r>
    <n v="5180"/>
    <n v="5166"/>
    <x v="25"/>
    <n v="32.993810223700002"/>
    <n v="5043.8323347899895"/>
    <n v="32.993810223700002"/>
    <n v="1437204.6244999899"/>
  </r>
  <r>
    <n v="5181"/>
    <n v="5167"/>
    <x v="25"/>
    <n v="54.729283709500002"/>
    <n v="7787.9009922900004"/>
    <n v="54.729283709500002"/>
    <n v="2383998.0623699902"/>
  </r>
  <r>
    <n v="5182"/>
    <n v="5168"/>
    <x v="25"/>
    <n v="4.9306800402299997E-2"/>
    <n v="188.31526577700001"/>
    <n v="4.9306800402299997E-2"/>
    <n v="2147.7956344099898"/>
  </r>
  <r>
    <n v="5183"/>
    <n v="5169"/>
    <x v="25"/>
    <n v="52.7102810855"/>
    <n v="6980.97996633"/>
    <n v="52.7102810855"/>
    <n v="2296050.65986"/>
  </r>
  <r>
    <n v="5184"/>
    <n v="5170"/>
    <x v="25"/>
    <n v="17.792849709999899"/>
    <n v="3708.41564293999"/>
    <n v="17.792849709999899"/>
    <n v="775053.43314400001"/>
  </r>
  <r>
    <n v="5185"/>
    <n v="5171"/>
    <x v="25"/>
    <n v="4.2909868464400001"/>
    <n v="2186.11432302"/>
    <n v="4.2909868464400001"/>
    <n v="186914.639373999"/>
  </r>
  <r>
    <n v="5186"/>
    <n v="5172"/>
    <x v="25"/>
    <n v="3.4717058627499999"/>
    <n v="2806.9640570199899"/>
    <n v="3.4717058627499999"/>
    <n v="151226.902474"/>
  </r>
  <r>
    <n v="5187"/>
    <n v="5173"/>
    <x v="25"/>
    <n v="0.84396799276800005"/>
    <n v="1175.53858487"/>
    <n v="0.84396799276800005"/>
    <n v="36763.0987112"/>
  </r>
  <r>
    <n v="5188"/>
    <n v="5174"/>
    <x v="25"/>
    <n v="6.0634286061099996"/>
    <n v="2492.38967352999"/>
    <n v="6.0634286061099996"/>
    <n v="264121.89359300002"/>
  </r>
  <r>
    <n v="5189"/>
    <n v="5175"/>
    <x v="25"/>
    <n v="3.9657837243800002E-2"/>
    <n v="195.15801081500001"/>
    <n v="3.9657837243800002E-2"/>
    <n v="1727.4884799500001"/>
  </r>
  <r>
    <n v="5190"/>
    <n v="5176"/>
    <x v="25"/>
    <n v="4.1245652032700004"/>
    <n v="1799.8584692500001"/>
    <n v="4.1245652032700004"/>
    <n v="179665.34159200001"/>
  </r>
  <r>
    <n v="5191"/>
    <n v="5177"/>
    <x v="25"/>
    <n v="107.390574032"/>
    <n v="8628.6071866099901"/>
    <n v="107.390574032"/>
    <n v="4677914.6930999896"/>
  </r>
  <r>
    <n v="5192"/>
    <n v="5178"/>
    <x v="25"/>
    <n v="61.905980680100001"/>
    <n v="7447.3698603299899"/>
    <n v="61.905980680100001"/>
    <n v="2696613.7319499901"/>
  </r>
  <r>
    <n v="5193"/>
    <n v="5179"/>
    <x v="25"/>
    <n v="40.169196194400001"/>
    <n v="6609.8058774199899"/>
    <n v="40.169196194400001"/>
    <n v="1749763.1871499899"/>
  </r>
  <r>
    <n v="5194"/>
    <n v="5180"/>
    <x v="25"/>
    <n v="51.266374660099899"/>
    <n v="7025.3878932300004"/>
    <n v="51.266374660099899"/>
    <n v="2233154.3475500001"/>
  </r>
  <r>
    <n v="5195"/>
    <n v="5181"/>
    <x v="25"/>
    <n v="5.1648208569399996"/>
    <n v="2180.08614252999"/>
    <n v="5.1648208569399996"/>
    <n v="224978.696613999"/>
  </r>
  <r>
    <n v="5196"/>
    <n v="5182"/>
    <x v="25"/>
    <n v="179.857633007999"/>
    <n v="20975.040711199901"/>
    <n v="179.857633007999"/>
    <n v="7834567.15546"/>
  </r>
  <r>
    <n v="5197"/>
    <n v="5183"/>
    <x v="25"/>
    <n v="81.414315786000003"/>
    <n v="7922.8376215999897"/>
    <n v="81.414315786000003"/>
    <n v="3546393.4100100002"/>
  </r>
  <r>
    <n v="5198"/>
    <n v="5184"/>
    <x v="25"/>
    <n v="20.549632067400001"/>
    <n v="4292.42218787"/>
    <n v="20.549632067400001"/>
    <n v="895138.39230399905"/>
  </r>
  <r>
    <n v="5199"/>
    <n v="5185"/>
    <x v="25"/>
    <n v="33.471362416600002"/>
    <n v="8345.2231467700003"/>
    <n v="33.471362416600002"/>
    <n v="1458006.7148200001"/>
  </r>
  <r>
    <n v="5200"/>
    <n v="5186"/>
    <x v="25"/>
    <n v="14.503282107"/>
    <n v="5655.9324932500003"/>
    <n v="14.503282107"/>
    <n v="631760.44153700001"/>
  </r>
  <r>
    <n v="5201"/>
    <n v="5187"/>
    <x v="25"/>
    <n v="38.026275886800001"/>
    <n v="6191.9669347899899"/>
    <n v="38.026275886800001"/>
    <n v="1656417.9519199899"/>
  </r>
  <r>
    <n v="5202"/>
    <n v="5188"/>
    <x v="25"/>
    <n v="34.786715805"/>
    <n v="5541.3044289700001"/>
    <n v="34.786715805"/>
    <n v="1515303.2792400001"/>
  </r>
  <r>
    <n v="5203"/>
    <n v="5189"/>
    <x v="25"/>
    <n v="133.80279680300001"/>
    <n v="10844.622345199899"/>
    <n v="133.80279680300001"/>
    <n v="5828426.5149900001"/>
  </r>
  <r>
    <n v="5204"/>
    <n v="5190"/>
    <x v="25"/>
    <n v="23.4163747369"/>
    <n v="8051.8104832299896"/>
    <n v="23.4163747369"/>
    <n v="1020013.20348"/>
  </r>
  <r>
    <n v="5205"/>
    <n v="5191"/>
    <x v="25"/>
    <n v="10.2597044317999"/>
    <n v="3780.6059344099899"/>
    <n v="10.2597044317999"/>
    <n v="446910.93739799899"/>
  </r>
  <r>
    <n v="5206"/>
    <n v="5192"/>
    <x v="25"/>
    <n v="54.215571422899899"/>
    <n v="7142.2808417099895"/>
    <n v="54.215571422899899"/>
    <n v="2361620.8446499901"/>
  </r>
  <r>
    <n v="5207"/>
    <n v="5193"/>
    <x v="25"/>
    <n v="145.471690778999"/>
    <n v="12094.680345700001"/>
    <n v="145.471690778999"/>
    <n v="6336721.5033999896"/>
  </r>
  <r>
    <n v="5208"/>
    <n v="5194"/>
    <x v="25"/>
    <n v="54.159722729999899"/>
    <n v="7260.0406379799897"/>
    <n v="54.159722729999899"/>
    <n v="2359188.0853200001"/>
  </r>
  <r>
    <n v="5209"/>
    <n v="5195"/>
    <x v="25"/>
    <n v="45.450710130799898"/>
    <n v="5896.1439343599905"/>
    <n v="45.450710130799898"/>
    <n v="1979825.01396999"/>
  </r>
  <r>
    <n v="5210"/>
    <n v="5196"/>
    <x v="25"/>
    <n v="23.802816071399899"/>
    <n v="4834.4517385899899"/>
    <n v="23.802816071399899"/>
    <n v="1036846.52066"/>
  </r>
  <r>
    <n v="5211"/>
    <n v="5197"/>
    <x v="25"/>
    <n v="15.357964964800001"/>
    <n v="5066.9591519100004"/>
    <n v="15.357964964800001"/>
    <n v="668990.277902"/>
  </r>
  <r>
    <n v="5212"/>
    <n v="5198"/>
    <x v="25"/>
    <n v="17.302374411500001"/>
    <n v="4396.1990450200001"/>
    <n v="17.302374411500001"/>
    <n v="753688.414598"/>
  </r>
  <r>
    <n v="5213"/>
    <n v="5199"/>
    <x v="25"/>
    <n v="48.0806900145"/>
    <n v="7792.3923984499897"/>
    <n v="48.0806900145"/>
    <n v="2094386.4794600001"/>
  </r>
  <r>
    <n v="5214"/>
    <n v="5200"/>
    <x v="25"/>
    <n v="134.477012373999"/>
    <n v="12461.674493"/>
    <n v="134.477012373999"/>
    <n v="5857795.2277699905"/>
  </r>
  <r>
    <n v="5215"/>
    <n v="5201"/>
    <x v="25"/>
    <n v="7.3595341064499999"/>
    <n v="2378.3125863300002"/>
    <n v="7.3595341064499999"/>
    <n v="320580.02334800002"/>
  </r>
  <r>
    <n v="5216"/>
    <n v="5202"/>
    <x v="25"/>
    <n v="3.5728134215299998"/>
    <n v="3807.5743057200002"/>
    <n v="3.5728134215299998"/>
    <n v="155631.13011900001"/>
  </r>
  <r>
    <n v="5217"/>
    <n v="5203"/>
    <x v="25"/>
    <n v="32.955161893700001"/>
    <n v="6298.3343533799898"/>
    <n v="32.955161893700001"/>
    <n v="1435521.10999"/>
  </r>
  <r>
    <n v="5218"/>
    <n v="5204"/>
    <x v="25"/>
    <n v="14.3739988176"/>
    <n v="3215.3611896299899"/>
    <n v="14.3739988176"/>
    <n v="626128.88397299906"/>
  </r>
  <r>
    <n v="5219"/>
    <n v="5205"/>
    <x v="25"/>
    <n v="1.5283816825900001"/>
    <n v="1170.2800858099899"/>
    <n v="1.5283816825900001"/>
    <n v="66576.039790199895"/>
  </r>
  <r>
    <n v="5220"/>
    <n v="5206"/>
    <x v="25"/>
    <n v="3.9839391212200002"/>
    <n v="1804.17490657999"/>
    <n v="3.9839391212200002"/>
    <n v="173539.693961999"/>
  </r>
  <r>
    <n v="5221"/>
    <n v="5207"/>
    <x v="25"/>
    <n v="20.8082869077999"/>
    <n v="5216.7632200600001"/>
    <n v="20.8082869077999"/>
    <n v="906405.35207400005"/>
  </r>
  <r>
    <n v="5222"/>
    <n v="5208"/>
    <x v="25"/>
    <n v="29.725758676400002"/>
    <n v="5489.0750748"/>
    <n v="29.725758676400002"/>
    <n v="1294848.86852"/>
  </r>
  <r>
    <n v="5223"/>
    <n v="5209"/>
    <x v="25"/>
    <n v="25.420645893300001"/>
    <n v="5781.3272845700003"/>
    <n v="25.420645893300001"/>
    <n v="1107318.90581999"/>
  </r>
  <r>
    <n v="5224"/>
    <n v="5210"/>
    <x v="25"/>
    <n v="215.15427550000001"/>
    <n v="16694.733648900001"/>
    <n v="215.15427550000001"/>
    <n v="9372082.7523100004"/>
  </r>
  <r>
    <n v="5225"/>
    <n v="5211"/>
    <x v="25"/>
    <n v="19.405610087700001"/>
    <n v="4122.2273660600003"/>
    <n v="19.405610087700001"/>
    <n v="845304.99419700005"/>
  </r>
  <r>
    <n v="5226"/>
    <n v="5212"/>
    <x v="25"/>
    <n v="0.190219900661"/>
    <n v="457.75683523100003"/>
    <n v="0.190219900661"/>
    <n v="8285.9457287099904"/>
  </r>
  <r>
    <n v="5227"/>
    <n v="5213"/>
    <x v="26"/>
    <n v="6.7320304960700001"/>
    <n v="2230.9356568100002"/>
    <n v="6.7320304960700001"/>
    <n v="293246.07542399899"/>
  </r>
  <r>
    <n v="5228"/>
    <n v="5214"/>
    <x v="26"/>
    <n v="1.9947353667300001"/>
    <n v="1471.89381051999"/>
    <n v="1.9947353667300001"/>
    <n v="86890.325010600005"/>
  </r>
  <r>
    <n v="5229"/>
    <n v="5215"/>
    <x v="26"/>
    <n v="11.8061993757"/>
    <n v="2871.51267159999"/>
    <n v="11.8061993757"/>
    <n v="514275.98768999899"/>
  </r>
  <r>
    <n v="5230"/>
    <n v="5216"/>
    <x v="26"/>
    <n v="37.747941834999899"/>
    <n v="6570.8305928199898"/>
    <n v="37.747941834999899"/>
    <n v="1644293.76913999"/>
  </r>
  <r>
    <n v="5231"/>
    <n v="5217"/>
    <x v="26"/>
    <n v="6.1382032007599996"/>
    <n v="3446.9624619000001"/>
    <n v="6.1382032007599996"/>
    <n v="267379.06190600002"/>
  </r>
  <r>
    <n v="5232"/>
    <n v="5218"/>
    <x v="26"/>
    <n v="62.8195106358"/>
    <n v="6993.3746294399898"/>
    <n v="62.8195106358"/>
    <n v="2736406.9376500002"/>
  </r>
  <r>
    <n v="5233"/>
    <n v="5219"/>
    <x v="26"/>
    <n v="9.4557569408800006"/>
    <n v="3375.7299924499898"/>
    <n v="9.4557569408800006"/>
    <n v="411891.124783999"/>
  </r>
  <r>
    <n v="5234"/>
    <n v="5220"/>
    <x v="26"/>
    <n v="6.0932928029999998"/>
    <n v="3118.3829378700002"/>
    <n v="6.0932928029999998"/>
    <n v="265422.77280799899"/>
  </r>
  <r>
    <n v="5235"/>
    <n v="5221"/>
    <x v="26"/>
    <n v="4.4854774188400004"/>
    <n v="1836.2555718199901"/>
    <n v="4.4854774188400004"/>
    <n v="195386.614818"/>
  </r>
  <r>
    <n v="5236"/>
    <n v="5222"/>
    <x v="26"/>
    <n v="1.5752283553499999"/>
    <n v="1539.2000335600001"/>
    <n v="1.5752283553499999"/>
    <n v="68616.672686599893"/>
  </r>
  <r>
    <n v="5237"/>
    <n v="5223"/>
    <x v="26"/>
    <n v="1.2013650143700001"/>
    <n v="934.98205025000004"/>
    <n v="1.2013650143700001"/>
    <n v="52331.250699999902"/>
  </r>
  <r>
    <n v="5238"/>
    <n v="5224"/>
    <x v="26"/>
    <n v="10.996854791100001"/>
    <n v="3751.2742259699899"/>
    <n v="10.996854791100001"/>
    <n v="479021.078612999"/>
  </r>
  <r>
    <n v="5239"/>
    <n v="5225"/>
    <x v="26"/>
    <n v="22.082836668900001"/>
    <n v="4353.3773563699897"/>
    <n v="22.082836668900001"/>
    <n v="961924.51758300001"/>
  </r>
  <r>
    <n v="5240"/>
    <n v="5226"/>
    <x v="26"/>
    <n v="4.5095077289400001"/>
    <n v="2336.6132740200001"/>
    <n v="4.5095077289400001"/>
    <n v="196433.37093699901"/>
  </r>
  <r>
    <n v="5241"/>
    <n v="5227"/>
    <x v="26"/>
    <n v="7.6675135952600004E-2"/>
    <n v="232.220055688999"/>
    <n v="7.6675135952600004E-2"/>
    <n v="3339.9555623599899"/>
  </r>
  <r>
    <n v="5242"/>
    <n v="5228"/>
    <x v="26"/>
    <n v="5.6054816666000002"/>
    <n v="2209.1102185999898"/>
    <n v="5.6054816666000002"/>
    <n v="244173.804700999"/>
  </r>
  <r>
    <n v="5243"/>
    <n v="5229"/>
    <x v="26"/>
    <n v="8.0410524042699905"/>
    <n v="3353.0773885899898"/>
    <n v="8.0410524042699905"/>
    <n v="350266.84165999899"/>
  </r>
  <r>
    <n v="5244"/>
    <n v="5230"/>
    <x v="26"/>
    <n v="1.31159334342"/>
    <n v="976.26140421599905"/>
    <n v="1.31159334342"/>
    <n v="57132.777510499902"/>
  </r>
  <r>
    <n v="5245"/>
    <n v="5231"/>
    <x v="26"/>
    <n v="10.4146156685"/>
    <n v="5148.9317173500003"/>
    <n v="10.4146156685"/>
    <n v="453658.84387600003"/>
  </r>
  <r>
    <n v="5246"/>
    <n v="5232"/>
    <x v="26"/>
    <n v="4.25291241583"/>
    <n v="1892.39428535"/>
    <n v="4.25291241583"/>
    <n v="185256.123805999"/>
  </r>
  <r>
    <n v="5247"/>
    <n v="5260"/>
    <x v="26"/>
    <n v="4.6378459435300003"/>
    <n v="1961.8004166600001"/>
    <n v="4.6378459435300003"/>
    <n v="202023.76120400001"/>
  </r>
  <r>
    <n v="5248"/>
    <n v="5233"/>
    <x v="26"/>
    <n v="10.629969634"/>
    <n v="5090.3734276300002"/>
    <n v="10.629969634"/>
    <n v="463039.62509599898"/>
  </r>
  <r>
    <n v="5249"/>
    <n v="5234"/>
    <x v="26"/>
    <n v="2.3232831122299999"/>
    <n v="4326.3347975400002"/>
    <n v="2.3232831122299999"/>
    <n v="101201.807564"/>
  </r>
  <r>
    <n v="5250"/>
    <n v="5235"/>
    <x v="26"/>
    <n v="8.1189741879999904"/>
    <n v="5483.1533566899898"/>
    <n v="8.1189741879999904"/>
    <n v="353661.10097600002"/>
  </r>
  <r>
    <n v="5251"/>
    <n v="5236"/>
    <x v="26"/>
    <n v="5.1142237848600001"/>
    <n v="1885.47732487999"/>
    <n v="5.1142237848600001"/>
    <n v="222774.69696500001"/>
  </r>
  <r>
    <n v="5252"/>
    <n v="5237"/>
    <x v="26"/>
    <n v="7.5134453711200004"/>
    <n v="2846.55047276"/>
    <n v="7.5134453711200004"/>
    <n v="327284.371221999"/>
  </r>
  <r>
    <n v="5253"/>
    <n v="5238"/>
    <x v="26"/>
    <n v="10.704962307100001"/>
    <n v="3478.2076611799898"/>
    <n v="10.704962307100001"/>
    <n v="466306.29287"/>
  </r>
  <r>
    <n v="5254"/>
    <n v="5239"/>
    <x v="26"/>
    <n v="2.1236437065599998"/>
    <n v="1570.94689769"/>
    <n v="2.1236437065599998"/>
    <n v="92505.549834999896"/>
  </r>
  <r>
    <n v="5255"/>
    <n v="5240"/>
    <x v="26"/>
    <n v="1.1097312189599999"/>
    <n v="1014.46485861999"/>
    <n v="1.1097312189599999"/>
    <n v="48339.698539500001"/>
  </r>
  <r>
    <n v="5256"/>
    <n v="5241"/>
    <x v="26"/>
    <n v="0.48671187865400001"/>
    <n v="698.86471556599895"/>
    <n v="0.48671187865400001"/>
    <n v="21201.084632800001"/>
  </r>
  <r>
    <n v="5257"/>
    <n v="5242"/>
    <x v="26"/>
    <n v="2.2684850126799998"/>
    <n v="1756.5993541"/>
    <n v="2.2684850126799998"/>
    <n v="98814.811891599893"/>
  </r>
  <r>
    <n v="5258"/>
    <n v="5243"/>
    <x v="26"/>
    <n v="9.9501012275999905"/>
    <n v="3557.80427774999"/>
    <n v="9.9501012275999905"/>
    <n v="433424.67576800002"/>
  </r>
  <r>
    <n v="5259"/>
    <n v="5244"/>
    <x v="26"/>
    <n v="4.8753190422000001"/>
    <n v="2021.70644205999"/>
    <n v="4.8753190422000001"/>
    <n v="212368.04800000001"/>
  </r>
  <r>
    <n v="5260"/>
    <n v="5245"/>
    <x v="26"/>
    <n v="12.9929887459"/>
    <n v="2976.3501412400001"/>
    <n v="12.9929887459"/>
    <n v="565972.32588400005"/>
  </r>
  <r>
    <n v="5261"/>
    <n v="5246"/>
    <x v="26"/>
    <n v="8.8739693282999905"/>
    <n v="3743.3782559699898"/>
    <n v="8.8739693282999905"/>
    <n v="386548.55774299899"/>
  </r>
  <r>
    <n v="5262"/>
    <n v="5247"/>
    <x v="26"/>
    <n v="108.289306904"/>
    <n v="10307.837879500001"/>
    <n v="108.289306904"/>
    <n v="4717063.3404299896"/>
  </r>
  <r>
    <n v="5263"/>
    <n v="5248"/>
    <x v="26"/>
    <n v="0.43233318875600002"/>
    <n v="550.33252513299897"/>
    <n v="0.43233318875600002"/>
    <n v="18832.3583722"/>
  </r>
  <r>
    <n v="5264"/>
    <n v="5249"/>
    <x v="26"/>
    <n v="2.1262242865299998"/>
    <n v="1629.61975000999"/>
    <n v="2.1262242865299998"/>
    <n v="92617.959448399895"/>
  </r>
  <r>
    <n v="5265"/>
    <n v="5250"/>
    <x v="26"/>
    <n v="2.7778255813900001"/>
    <n v="1828.5450260600001"/>
    <n v="2.7778255813900001"/>
    <n v="121001.598318"/>
  </r>
  <r>
    <n v="5266"/>
    <n v="5251"/>
    <x v="26"/>
    <n v="0.74818295885999997"/>
    <n v="882.37417736299903"/>
    <n v="0.74818295885999997"/>
    <n v="32590.7193249999"/>
  </r>
  <r>
    <n v="5267"/>
    <n v="5252"/>
    <x v="26"/>
    <n v="7.9711947361800002"/>
    <n v="4230.3219172700001"/>
    <n v="7.9711947361800002"/>
    <n v="347223.85380600003"/>
  </r>
  <r>
    <n v="5268"/>
    <n v="5253"/>
    <x v="26"/>
    <n v="8.2473443707599993E-3"/>
    <n v="96.862812311300004"/>
    <n v="8.2473443707599993E-3"/>
    <n v="359.25288361799898"/>
  </r>
  <r>
    <n v="5269"/>
    <n v="5254"/>
    <x v="26"/>
    <n v="3.6360592179300002"/>
    <n v="1691.4274384099899"/>
    <n v="3.6360592179300002"/>
    <n v="158386.105989"/>
  </r>
  <r>
    <n v="5270"/>
    <n v="5255"/>
    <x v="26"/>
    <n v="7.2529892766999999E-5"/>
    <n v="9.8835098564300008"/>
    <n v="7.2529892766999999E-5"/>
    <n v="3.1593894659299999"/>
  </r>
  <r>
    <n v="5271"/>
    <n v="5256"/>
    <x v="26"/>
    <n v="8.0038854692600001"/>
    <n v="2862.4664277500001"/>
    <n v="8.0038854692600001"/>
    <n v="348647.85644300003"/>
  </r>
  <r>
    <n v="5272"/>
    <n v="5257"/>
    <x v="26"/>
    <n v="5.3992902965400003"/>
    <n v="1927.1066783199899"/>
    <n v="5.3992902965400003"/>
    <n v="235192.14454599901"/>
  </r>
  <r>
    <n v="5273"/>
    <n v="5258"/>
    <x v="26"/>
    <n v="2.6182127150199999"/>
    <n v="1617.7518155"/>
    <n v="2.6182127150199999"/>
    <n v="114048.88967099899"/>
  </r>
  <r>
    <n v="5274"/>
    <n v="5259"/>
    <x v="26"/>
    <n v="55.049814390400002"/>
    <n v="7684.6976771099899"/>
    <n v="55.049814390400002"/>
    <n v="2397960.3229800002"/>
  </r>
  <r>
    <n v="5275"/>
    <n v="5261"/>
    <x v="26"/>
    <n v="1.6652533591300001"/>
    <n v="1100.4536734400001"/>
    <n v="1.6652533591300001"/>
    <n v="72538.146169600004"/>
  </r>
  <r>
    <n v="5276"/>
    <n v="5262"/>
    <x v="26"/>
    <n v="3.7878635917199999"/>
    <n v="2173.5470808300001"/>
    <n v="3.7878635917199999"/>
    <n v="164998.678056"/>
  </r>
  <r>
    <n v="5277"/>
    <n v="5263"/>
    <x v="26"/>
    <n v="8.2365450132400007"/>
    <n v="3074.9841684500002"/>
    <n v="8.2365450132400007"/>
    <n v="358782.46564100002"/>
  </r>
  <r>
    <n v="5278"/>
    <n v="5264"/>
    <x v="26"/>
    <n v="3.5941962949600001"/>
    <n v="1570.1982297300001"/>
    <n v="3.5941962949600001"/>
    <n v="156562.56435500001"/>
  </r>
  <r>
    <n v="5279"/>
    <n v="5265"/>
    <x v="26"/>
    <n v="0.43113710955099999"/>
    <n v="760.42524785800003"/>
    <n v="0.43113710955099999"/>
    <n v="18780.257372799901"/>
  </r>
  <r>
    <n v="5280"/>
    <n v="5266"/>
    <x v="26"/>
    <n v="1.0399423024900001"/>
    <n v="1451.5771454200001"/>
    <n v="1.0399423024900001"/>
    <n v="45299.7054948"/>
  </r>
  <r>
    <n v="5281"/>
    <n v="5267"/>
    <x v="26"/>
    <n v="7.5191962449599998"/>
    <n v="3842.9964522199898"/>
    <n v="7.5191962449599998"/>
    <n v="327534.87828499899"/>
  </r>
  <r>
    <n v="5282"/>
    <n v="5268"/>
    <x v="26"/>
    <n v="33.106731395300002"/>
    <n v="5121.4408841100003"/>
    <n v="33.106731395300002"/>
    <n v="1442123.4510699899"/>
  </r>
  <r>
    <n v="5283"/>
    <n v="5269"/>
    <x v="26"/>
    <n v="3.7219825336299999"/>
    <n v="2064.6271187699899"/>
    <n v="3.7219825336299999"/>
    <n v="162128.910643999"/>
  </r>
  <r>
    <n v="5284"/>
    <n v="5270"/>
    <x v="26"/>
    <n v="1.4365099210300001"/>
    <n v="1054.5093768500001"/>
    <n v="1.4365099210300001"/>
    <n v="62574.121860899897"/>
  </r>
  <r>
    <n v="5285"/>
    <n v="5271"/>
    <x v="26"/>
    <n v="1.0974500976499999"/>
    <n v="1067.0111378700001"/>
    <n v="1.0974500976499999"/>
    <n v="47804.735033299898"/>
  </r>
  <r>
    <n v="5286"/>
    <n v="5272"/>
    <x v="26"/>
    <n v="1.1828573228000001"/>
    <n v="1098.84639824999"/>
    <n v="1.1828573228000001"/>
    <n v="51525.058880399898"/>
  </r>
  <r>
    <n v="5287"/>
    <n v="5273"/>
    <x v="26"/>
    <n v="9.9357226641299903"/>
    <n v="3886.0265313800001"/>
    <n v="9.9357226641299903"/>
    <n v="432798.34804999898"/>
  </r>
  <r>
    <n v="5288"/>
    <n v="5274"/>
    <x v="26"/>
    <n v="4.1728112634399999"/>
    <n v="1907.28357357"/>
    <n v="4.1728112634399999"/>
    <n v="181766.931569999"/>
  </r>
  <r>
    <n v="5289"/>
    <n v="5275"/>
    <x v="26"/>
    <n v="27.3848385239999"/>
    <n v="6745.0488598900001"/>
    <n v="27.3848385239999"/>
    <n v="1192878.79457999"/>
  </r>
  <r>
    <n v="5290"/>
    <n v="5276"/>
    <x v="26"/>
    <n v="0.95210614512199998"/>
    <n v="1071.0788406500001"/>
    <n v="0.95210614512199998"/>
    <n v="41473.577787900002"/>
  </r>
  <r>
    <n v="5291"/>
    <n v="5277"/>
    <x v="26"/>
    <n v="18.6405730996999"/>
    <n v="4082.2855413799898"/>
    <n v="18.6405730996999"/>
    <n v="811980.11629599903"/>
  </r>
  <r>
    <n v="5292"/>
    <n v="5278"/>
    <x v="26"/>
    <n v="0.96965413077700002"/>
    <n v="997.10872703099903"/>
    <n v="0.96965413077700002"/>
    <n v="42237.964982700003"/>
  </r>
  <r>
    <n v="5293"/>
    <n v="5279"/>
    <x v="26"/>
    <n v="4.8848587946300004"/>
    <n v="2621.0167670999899"/>
    <n v="4.8848587946300004"/>
    <n v="212783.59795600001"/>
  </r>
  <r>
    <n v="5294"/>
    <n v="5280"/>
    <x v="26"/>
    <n v="1.5032923298900001"/>
    <n v="1182.0360258000001"/>
    <n v="1.5032923298900001"/>
    <n v="65483.151959000003"/>
  </r>
  <r>
    <n v="5295"/>
    <n v="5281"/>
    <x v="26"/>
    <n v="0.91981884929799995"/>
    <n v="977.06991862699897"/>
    <n v="0.91981884929799995"/>
    <n v="40067.148806899902"/>
  </r>
  <r>
    <n v="5296"/>
    <n v="5282"/>
    <x v="26"/>
    <n v="22.914443089700001"/>
    <n v="3956.9251073599899"/>
    <n v="22.914443089700001"/>
    <n v="998149.14838999906"/>
  </r>
  <r>
    <n v="5297"/>
    <n v="5283"/>
    <x v="26"/>
    <n v="7.7805468762499999"/>
    <n v="4726.8685620599899"/>
    <n v="7.7805468762499999"/>
    <n v="338919.26624399901"/>
  </r>
  <r>
    <n v="5298"/>
    <n v="5284"/>
    <x v="26"/>
    <n v="2.0732480907099999"/>
    <n v="1255.2044762200001"/>
    <n v="2.0732480907099999"/>
    <n v="90310.325589600005"/>
  </r>
  <r>
    <n v="5299"/>
    <n v="5285"/>
    <x v="26"/>
    <n v="1.8180834071600001"/>
    <n v="1377.6861615099899"/>
    <n v="1.8180834071600001"/>
    <n v="79195.396435100003"/>
  </r>
  <r>
    <n v="5300"/>
    <n v="5286"/>
    <x v="26"/>
    <n v="15.7583858502"/>
    <n v="3586.6225199300002"/>
    <n v="15.7583858502"/>
    <n v="686432.54189700005"/>
  </r>
  <r>
    <n v="5301"/>
    <n v="5287"/>
    <x v="26"/>
    <n v="5.6770592224199996"/>
    <n v="2130.6532670400002"/>
    <n v="5.6770592224199996"/>
    <n v="247291.71056100001"/>
  </r>
  <r>
    <n v="5302"/>
    <n v="5288"/>
    <x v="26"/>
    <n v="7.4447783897699997"/>
    <n v="4170.5362322299898"/>
    <n v="7.4447783897699997"/>
    <n v="324293.249478999"/>
  </r>
  <r>
    <n v="5303"/>
    <n v="5289"/>
    <x v="26"/>
    <n v="0.89271227268300002"/>
    <n v="761.88188848300001"/>
    <n v="0.89271227268300002"/>
    <n v="38886.391051099898"/>
  </r>
  <r>
    <n v="5304"/>
    <n v="7091"/>
    <x v="19"/>
    <n v="2.2109636429100001E-4"/>
    <n v="12.6758939436"/>
    <n v="2.2109636429100001E-4"/>
    <n v="9.6309190853499995"/>
  </r>
  <r>
    <n v="5305"/>
    <n v="5290"/>
    <x v="26"/>
    <n v="0.920437583502"/>
    <n v="1321.8241504699899"/>
    <n v="0.920437583502"/>
    <n v="40094.100757699904"/>
  </r>
  <r>
    <n v="5306"/>
    <n v="5291"/>
    <x v="26"/>
    <n v="0.37165472060600002"/>
    <n v="574.75845421300005"/>
    <n v="0.37165472060600002"/>
    <n v="16189.2148735999"/>
  </r>
  <r>
    <n v="5307"/>
    <n v="5292"/>
    <x v="26"/>
    <n v="3.2639417199999999E-7"/>
    <n v="1.2487870276199999"/>
    <n v="3.2639417199999999E-7"/>
    <n v="1.42176694813E-2"/>
  </r>
  <r>
    <n v="5308"/>
    <n v="5293"/>
    <x v="26"/>
    <n v="3.1735187175499999"/>
    <n v="2022.2746465099899"/>
    <n v="3.1735187175499999"/>
    <n v="138237.92238500001"/>
  </r>
  <r>
    <n v="5309"/>
    <n v="5294"/>
    <x v="26"/>
    <n v="8.1859925868700003"/>
    <n v="7133.0350955699896"/>
    <n v="8.1859925868700003"/>
    <n v="356580.41075699899"/>
  </r>
  <r>
    <n v="5310"/>
    <n v="5295"/>
    <x v="26"/>
    <n v="10.8703102216"/>
    <n v="4151.0745562100001"/>
    <n v="10.8703102216"/>
    <n v="473508.81921500002"/>
  </r>
  <r>
    <n v="5311"/>
    <n v="5296"/>
    <x v="26"/>
    <n v="0.28007885468100002"/>
    <n v="457.31934864599901"/>
    <n v="0.28007885468100002"/>
    <n v="12200.186108600001"/>
  </r>
  <r>
    <n v="5312"/>
    <n v="5297"/>
    <x v="26"/>
    <n v="9.3712536476500006"/>
    <n v="3931.4919404799898"/>
    <n v="9.3712536476500006"/>
    <n v="408210.17604400002"/>
  </r>
  <r>
    <n v="5313"/>
    <n v="5298"/>
    <x v="26"/>
    <n v="1.0669712258899999"/>
    <n v="975.81611609900006"/>
    <n v="1.0669712258899999"/>
    <n v="46477.080690100003"/>
  </r>
  <r>
    <n v="5314"/>
    <n v="5299"/>
    <x v="26"/>
    <n v="4.5948043698000003"/>
    <n v="2343.5645882399899"/>
    <n v="4.5948043698000003"/>
    <n v="200148.87775000001"/>
  </r>
  <r>
    <n v="5315"/>
    <n v="5300"/>
    <x v="26"/>
    <n v="10.0280402386999"/>
    <n v="3659.9487855900002"/>
    <n v="10.0280402386999"/>
    <n v="436819.68551199901"/>
  </r>
  <r>
    <n v="5316"/>
    <n v="5301"/>
    <x v="26"/>
    <n v="10.5459325044"/>
    <n v="5204.8875762199896"/>
    <n v="10.5459325044"/>
    <n v="459378.98236800003"/>
  </r>
  <r>
    <n v="5317"/>
    <n v="5302"/>
    <x v="26"/>
    <n v="0.24180957974200001"/>
    <n v="656.75167559900001"/>
    <n v="0.24180957974200001"/>
    <n v="10533.1831605999"/>
  </r>
  <r>
    <n v="5318"/>
    <n v="5303"/>
    <x v="26"/>
    <n v="11.1915457267999"/>
    <n v="3325.7042273000002"/>
    <n v="11.1915457267999"/>
    <n v="487501.78184599901"/>
  </r>
  <r>
    <n v="5319"/>
    <n v="5304"/>
    <x v="26"/>
    <n v="9.1611051839200002"/>
    <n v="3579.17197028999"/>
    <n v="9.1611051839200002"/>
    <n v="399056.145579"/>
  </r>
  <r>
    <n v="5320"/>
    <n v="5305"/>
    <x v="26"/>
    <n v="12.927891987700001"/>
    <n v="3211.2097039800001"/>
    <n v="12.927891987700001"/>
    <n v="563136.72243099904"/>
  </r>
  <r>
    <n v="5321"/>
    <n v="5306"/>
    <x v="26"/>
    <n v="11.723105198000001"/>
    <n v="3697.4358089000002"/>
    <n v="11.723105198000001"/>
    <n v="510656.419786999"/>
  </r>
  <r>
    <n v="5322"/>
    <n v="5307"/>
    <x v="26"/>
    <n v="1.66240576038"/>
    <n v="1770.2437243300001"/>
    <n v="1.66240576038"/>
    <n v="72414.105264400001"/>
  </r>
  <r>
    <n v="5323"/>
    <n v="5308"/>
    <x v="26"/>
    <n v="16.722307231999899"/>
    <n v="5337.8298487000002"/>
    <n v="16.722307231999899"/>
    <n v="728420.78934200003"/>
  </r>
  <r>
    <n v="5324"/>
    <n v="5309"/>
    <x v="26"/>
    <n v="9.6050637223600006"/>
    <n v="2750.5897751000002"/>
    <n v="9.6050637223600006"/>
    <n v="418394.902168"/>
  </r>
  <r>
    <n v="5325"/>
    <n v="5310"/>
    <x v="26"/>
    <n v="0.82373956518500002"/>
    <n v="772.31495870499896"/>
    <n v="0.82373956518500002"/>
    <n v="35881.951931099902"/>
  </r>
  <r>
    <n v="5326"/>
    <n v="5311"/>
    <x v="26"/>
    <n v="10.490917529300001"/>
    <n v="3862.8695148699899"/>
    <n v="10.490917529300001"/>
    <n v="456982.53964500001"/>
  </r>
  <r>
    <n v="5327"/>
    <n v="5312"/>
    <x v="26"/>
    <n v="9.3282983844299903"/>
    <n v="5305.1743787100004"/>
    <n v="9.3282983844299903"/>
    <n v="406339.05226399901"/>
  </r>
  <r>
    <n v="5328"/>
    <n v="5313"/>
    <x v="26"/>
    <n v="0.78112578425000001"/>
    <n v="891.24674362500002"/>
    <n v="0.78112578425000001"/>
    <n v="34025.703058300001"/>
  </r>
  <r>
    <n v="5329"/>
    <n v="5314"/>
    <x v="26"/>
    <n v="4.9511693323400001"/>
    <n v="3595.0401491299899"/>
    <n v="4.9511693323400001"/>
    <n v="215672.073428"/>
  </r>
  <r>
    <n v="5330"/>
    <n v="5315"/>
    <x v="26"/>
    <n v="0.64587040280100005"/>
    <n v="692.107903867"/>
    <n v="0.64587040280100005"/>
    <n v="28134.002209999901"/>
  </r>
  <r>
    <n v="5331"/>
    <n v="5316"/>
    <x v="26"/>
    <n v="1.54912815433"/>
    <n v="1548.4400000099899"/>
    <n v="1.54912815433"/>
    <n v="67479.7524825"/>
  </r>
  <r>
    <n v="5332"/>
    <n v="5317"/>
    <x v="26"/>
    <n v="9.9074890094600008"/>
    <n v="3655.0594940300002"/>
    <n v="9.9074890094600008"/>
    <n v="431568.494968999"/>
  </r>
  <r>
    <n v="5333"/>
    <n v="5318"/>
    <x v="26"/>
    <n v="10.6779203017"/>
    <n v="2938.8999482600002"/>
    <n v="10.6779203017"/>
    <n v="465128.347814999"/>
  </r>
  <r>
    <n v="5334"/>
    <n v="5319"/>
    <x v="26"/>
    <n v="3.40002199113"/>
    <n v="1746.14603871999"/>
    <n v="3.40002199113"/>
    <n v="148104.36551800001"/>
  </r>
  <r>
    <n v="5335"/>
    <n v="5320"/>
    <x v="26"/>
    <n v="21.927016938800001"/>
    <n v="6436.3818947399895"/>
    <n v="21.927016938800001"/>
    <n v="955137.03728599905"/>
  </r>
  <r>
    <n v="5336"/>
    <n v="5321"/>
    <x v="26"/>
    <n v="18.422488322900001"/>
    <n v="6128.65827601"/>
    <n v="18.422488322900001"/>
    <n v="802480.38141799904"/>
  </r>
  <r>
    <n v="5337"/>
    <n v="5322"/>
    <x v="26"/>
    <n v="2.5579040922099998"/>
    <n v="2166.6880204300001"/>
    <n v="2.5579040922099998"/>
    <n v="111421.856568"/>
  </r>
  <r>
    <n v="5338"/>
    <n v="5323"/>
    <x v="26"/>
    <n v="0.69212960322999995"/>
    <n v="1581.6345252999899"/>
    <n v="0.69212960322999995"/>
    <n v="30149.044921600002"/>
  </r>
  <r>
    <n v="5339"/>
    <n v="5324"/>
    <x v="26"/>
    <n v="9.6838183016600006"/>
    <n v="5169.2387862799897"/>
    <n v="9.6838183016600006"/>
    <n v="421825.437911999"/>
  </r>
  <r>
    <n v="5340"/>
    <n v="5325"/>
    <x v="26"/>
    <n v="31.648072384599899"/>
    <n v="5152.8778669599897"/>
    <n v="31.648072384599899"/>
    <n v="1378584.5187299901"/>
  </r>
  <r>
    <n v="5341"/>
    <n v="5326"/>
    <x v="26"/>
    <n v="6.5456669439399997"/>
    <n v="2481.2005851499898"/>
    <n v="6.5456669439399997"/>
    <n v="285128.11156300001"/>
  </r>
  <r>
    <n v="5342"/>
    <n v="5327"/>
    <x v="26"/>
    <n v="11.0213851264"/>
    <n v="3762.5656049099898"/>
    <n v="11.0213851264"/>
    <n v="480089.615741999"/>
  </r>
  <r>
    <n v="5343"/>
    <n v="5328"/>
    <x v="26"/>
    <n v="9.8250920456100008"/>
    <n v="2739.5735106000002"/>
    <n v="9.8250920456100008"/>
    <n v="427979.29758299899"/>
  </r>
  <r>
    <n v="5344"/>
    <n v="5329"/>
    <x v="26"/>
    <n v="6.5233611415299997"/>
    <n v="2212.0566312300002"/>
    <n v="6.5233611415299997"/>
    <n v="284156.47469699901"/>
  </r>
  <r>
    <n v="5345"/>
    <n v="5330"/>
    <x v="26"/>
    <n v="10.819186927300001"/>
    <n v="3683.8844007399898"/>
    <n v="10.819186927300001"/>
    <n v="471281.89742400002"/>
  </r>
  <r>
    <n v="5346"/>
    <n v="5331"/>
    <x v="26"/>
    <n v="4.3773159367699996"/>
    <n v="1930.80031033"/>
    <n v="4.3773159367699996"/>
    <n v="190675.119501999"/>
  </r>
  <r>
    <n v="5347"/>
    <n v="5332"/>
    <x v="26"/>
    <n v="10.2026319628"/>
    <n v="4654.1664403300001"/>
    <n v="10.2026319628"/>
    <n v="444424.87059399899"/>
  </r>
  <r>
    <n v="5348"/>
    <n v="5333"/>
    <x v="26"/>
    <n v="11.1653149448"/>
    <n v="3974.2470292500002"/>
    <n v="11.1653149448"/>
    <n v="486359.17355399899"/>
  </r>
  <r>
    <n v="5349"/>
    <n v="5334"/>
    <x v="26"/>
    <n v="9.61310959483"/>
    <n v="4078.1784088300001"/>
    <n v="9.61310959483"/>
    <n v="418745.37896399898"/>
  </r>
  <r>
    <n v="5350"/>
    <n v="5335"/>
    <x v="26"/>
    <n v="1.0856355200100001"/>
    <n v="1408.42126435"/>
    <n v="1.0856355200100001"/>
    <n v="47290.094091200001"/>
  </r>
  <r>
    <n v="5351"/>
    <n v="5336"/>
    <x v="26"/>
    <n v="1.1248502857"/>
    <n v="1294.25947919999"/>
    <n v="1.1248502857"/>
    <n v="48998.282451400002"/>
  </r>
  <r>
    <n v="5352"/>
    <n v="5337"/>
    <x v="26"/>
    <n v="33.2371325951"/>
    <n v="8343.18084232"/>
    <n v="33.2371325951"/>
    <n v="1447803.7046000001"/>
  </r>
  <r>
    <n v="5353"/>
    <n v="5338"/>
    <x v="26"/>
    <n v="7.1304064710100007E-2"/>
    <n v="265.99668541800003"/>
    <n v="7.1304064710100007E-2"/>
    <n v="3105.9926347099899"/>
  </r>
  <r>
    <n v="5354"/>
    <n v="5339"/>
    <x v="26"/>
    <n v="26.864993520300001"/>
    <n v="8182.8754824400003"/>
    <n v="26.864993520300001"/>
    <n v="1170234.4367899899"/>
  </r>
  <r>
    <n v="5355"/>
    <n v="5340"/>
    <x v="26"/>
    <n v="4.1332144584000003"/>
    <n v="1707.39623112"/>
    <n v="4.1332144584000003"/>
    <n v="180042.10163499901"/>
  </r>
  <r>
    <n v="5356"/>
    <n v="5341"/>
    <x v="26"/>
    <n v="1.6140585707899999"/>
    <n v="2084.8483517499899"/>
    <n v="1.6140585707899999"/>
    <n v="70308.110109899906"/>
  </r>
  <r>
    <n v="5357"/>
    <n v="5342"/>
    <x v="26"/>
    <n v="20.0727658443999"/>
    <n v="4290.15788436"/>
    <n v="20.0727658443999"/>
    <n v="874366.18272000004"/>
  </r>
  <r>
    <n v="5358"/>
    <n v="5343"/>
    <x v="26"/>
    <n v="7.3142508957499999"/>
    <n v="5671.8470548100004"/>
    <n v="7.3142508957499999"/>
    <n v="318607.49459000002"/>
  </r>
  <r>
    <n v="5359"/>
    <n v="5344"/>
    <x v="26"/>
    <n v="6.6671479800800002"/>
    <n v="4460.9736166800003"/>
    <n v="6.6671479800800002"/>
    <n v="290419.804326999"/>
  </r>
  <r>
    <n v="5360"/>
    <n v="5345"/>
    <x v="26"/>
    <n v="4.9942595912699996"/>
    <n v="2358.9005563599899"/>
    <n v="4.9942595912699996"/>
    <n v="217549.07760099901"/>
  </r>
  <r>
    <n v="5361"/>
    <n v="5346"/>
    <x v="26"/>
    <n v="0.12443183528600001"/>
    <n v="294.54116201800002"/>
    <n v="0.12443183528600001"/>
    <n v="5420.2290643099896"/>
  </r>
  <r>
    <n v="5362"/>
    <n v="5347"/>
    <x v="26"/>
    <n v="188.055749886999"/>
    <n v="15376.3629543999"/>
    <n v="188.055749886999"/>
    <n v="8191675.6982800001"/>
  </r>
  <r>
    <n v="5363"/>
    <n v="5348"/>
    <x v="26"/>
    <n v="7.1162577286400006E-2"/>
    <n v="246.05686159000001"/>
    <n v="7.1162577286400006E-2"/>
    <n v="3099.8294672299899"/>
  </r>
  <r>
    <n v="5364"/>
    <n v="5349"/>
    <x v="26"/>
    <n v="13.1061328069"/>
    <n v="5283.1823388499897"/>
    <n v="13.1061328069"/>
    <n v="570900.86145800003"/>
  </r>
  <r>
    <n v="5365"/>
    <n v="5350"/>
    <x v="26"/>
    <n v="7.2350349500200002"/>
    <n v="3863.3655024899899"/>
    <n v="7.2350349500200002"/>
    <n v="315156.86178600002"/>
  </r>
  <r>
    <n v="5366"/>
    <n v="5351"/>
    <x v="26"/>
    <n v="2.22005038538"/>
    <n v="1300.20545012"/>
    <n v="2.22005038538"/>
    <n v="96705.007965900004"/>
  </r>
  <r>
    <n v="5367"/>
    <n v="5352"/>
    <x v="26"/>
    <n v="3.2519798387600001"/>
    <n v="1549.3665649699899"/>
    <n v="3.2519798387600001"/>
    <n v="141655.675151"/>
  </r>
  <r>
    <n v="5368"/>
    <n v="5353"/>
    <x v="26"/>
    <n v="7.9908812200799997E-2"/>
    <n v="236.13412185600001"/>
    <n v="7.9908812200799997E-2"/>
    <n v="3480.8139365900001"/>
  </r>
  <r>
    <n v="5369"/>
    <n v="5354"/>
    <x v="26"/>
    <n v="9.7174127071799905"/>
    <n v="4184.0085326899898"/>
    <n v="9.7174127071799905"/>
    <n v="423288.80437000003"/>
  </r>
  <r>
    <n v="5370"/>
    <n v="5355"/>
    <x v="26"/>
    <n v="0.43875188493400002"/>
    <n v="832.31143485300004"/>
    <n v="0.43875188493400002"/>
    <n v="19111.955658800001"/>
  </r>
  <r>
    <n v="5371"/>
    <n v="5356"/>
    <x v="26"/>
    <n v="10.6790061498999"/>
    <n v="3762.8923612499898"/>
    <n v="10.6790061498999"/>
    <n v="465175.64718099899"/>
  </r>
  <r>
    <n v="5372"/>
    <n v="5357"/>
    <x v="26"/>
    <n v="4.8333545252299999"/>
    <n v="2010.8794690499899"/>
    <n v="4.8333545252299999"/>
    <n v="210540.08095800001"/>
  </r>
  <r>
    <n v="5373"/>
    <n v="5358"/>
    <x v="26"/>
    <n v="10.4396668311"/>
    <n v="3640.7127557099898"/>
    <n v="10.4396668311"/>
    <n v="454750.06815200002"/>
  </r>
  <r>
    <n v="5374"/>
    <n v="5359"/>
    <x v="26"/>
    <n v="8.1161394924900002E-2"/>
    <n v="376.47172726899902"/>
    <n v="8.1161394924900002E-2"/>
    <n v="3535.3762219999899"/>
  </r>
  <r>
    <n v="5375"/>
    <n v="5360"/>
    <x v="26"/>
    <n v="4.9224216413599997"/>
    <n v="2682.7443985800001"/>
    <n v="4.9224216413599997"/>
    <n v="214419.82901300001"/>
  </r>
  <r>
    <n v="5376"/>
    <n v="5361"/>
    <x v="26"/>
    <n v="10.9077172073999"/>
    <n v="2702.7571009200001"/>
    <n v="10.9077172073999"/>
    <n v="475138.26099999901"/>
  </r>
  <r>
    <n v="5377"/>
    <n v="5362"/>
    <x v="26"/>
    <n v="81.953587307800007"/>
    <n v="9407.8800636199903"/>
    <n v="81.953587307800007"/>
    <n v="3569883.98355"/>
  </r>
  <r>
    <n v="5378"/>
    <n v="5363"/>
    <x v="26"/>
    <n v="1.5682702605100001"/>
    <n v="1120.3813977699899"/>
    <n v="1.5682702605100001"/>
    <n v="68313.579295799893"/>
  </r>
  <r>
    <n v="5379"/>
    <n v="5364"/>
    <x v="26"/>
    <n v="0.90175830966199999"/>
    <n v="912.01329986300004"/>
    <n v="0.90175830966199999"/>
    <n v="39280.434846700002"/>
  </r>
  <r>
    <n v="5380"/>
    <n v="5365"/>
    <x v="26"/>
    <n v="3.2113224693300002"/>
    <n v="1775.75445611999"/>
    <n v="3.2113224693300002"/>
    <n v="139884.64722300001"/>
  </r>
  <r>
    <n v="5381"/>
    <n v="5366"/>
    <x v="26"/>
    <n v="20.3131546701999"/>
    <n v="4910.4684258500001"/>
    <n v="20.3131546701999"/>
    <n v="884837.47806999902"/>
  </r>
  <r>
    <n v="5382"/>
    <n v="5367"/>
    <x v="26"/>
    <n v="1.31851726938"/>
    <n v="1234.3446031200001"/>
    <n v="1.31851726938"/>
    <n v="57434.382515400001"/>
  </r>
  <r>
    <n v="5383"/>
    <n v="5368"/>
    <x v="26"/>
    <n v="2.9607318040699999"/>
    <n v="1578.95366138999"/>
    <n v="2.9607318040699999"/>
    <n v="128968.961509999"/>
  </r>
  <r>
    <n v="5384"/>
    <n v="5369"/>
    <x v="26"/>
    <n v="9.6549898598600006"/>
    <n v="7062.8521767599896"/>
    <n v="9.6549898598600006"/>
    <n v="420569.67601900001"/>
  </r>
  <r>
    <n v="5385"/>
    <n v="5370"/>
    <x v="26"/>
    <n v="2.78529915372"/>
    <n v="1501.3366545599899"/>
    <n v="2.78529915372"/>
    <n v="121327.145827"/>
  </r>
  <r>
    <n v="5386"/>
    <n v="5371"/>
    <x v="26"/>
    <n v="0.100460378111"/>
    <n v="265.27151204699902"/>
    <n v="0.100460378111"/>
    <n v="4376.03656700999"/>
  </r>
  <r>
    <n v="5387"/>
    <n v="5372"/>
    <x v="26"/>
    <n v="1.62863054488"/>
    <n v="1214.92806448999"/>
    <n v="1.62863054488"/>
    <n v="70942.862763800003"/>
  </r>
  <r>
    <n v="5388"/>
    <n v="5373"/>
    <x v="26"/>
    <n v="10.4936312541"/>
    <n v="4140.9862808199896"/>
    <n v="10.4936312541"/>
    <n v="457100.74901500001"/>
  </r>
  <r>
    <n v="5389"/>
    <n v="5374"/>
    <x v="26"/>
    <n v="11.141684379100001"/>
    <n v="4260.8616723300001"/>
    <n v="11.141684379100001"/>
    <n v="485329.83022100001"/>
  </r>
  <r>
    <n v="5390"/>
    <n v="5375"/>
    <x v="26"/>
    <n v="0.76065430678099999"/>
    <n v="1272.3999611199899"/>
    <n v="0.76065430678099999"/>
    <n v="33133.9690673"/>
  </r>
  <r>
    <n v="5391"/>
    <n v="5376"/>
    <x v="26"/>
    <n v="10.9114315799"/>
    <n v="3808.3984128500001"/>
    <n v="10.9114315799"/>
    <n v="475300.05841400003"/>
  </r>
  <r>
    <n v="5392"/>
    <n v="5377"/>
    <x v="26"/>
    <n v="1.14748322218"/>
    <n v="1024.6179023699899"/>
    <n v="1.14748322218"/>
    <n v="49984.169221600001"/>
  </r>
  <r>
    <n v="5393"/>
    <n v="5378"/>
    <x v="26"/>
    <n v="0.32574312778800002"/>
    <n v="586.06150801700005"/>
    <n v="0.32574312778800002"/>
    <n v="14189.313888500001"/>
  </r>
  <r>
    <n v="5394"/>
    <n v="5379"/>
    <x v="26"/>
    <n v="9.4803220402299999"/>
    <n v="5457.7859978200004"/>
    <n v="9.4803220402299999"/>
    <n v="412961.17621900002"/>
  </r>
  <r>
    <n v="5395"/>
    <n v="5380"/>
    <x v="26"/>
    <n v="10.801784912600001"/>
    <n v="4264.8593904899899"/>
    <n v="10.801784912600001"/>
    <n v="470523.86869299901"/>
  </r>
  <r>
    <n v="5396"/>
    <n v="5381"/>
    <x v="26"/>
    <n v="178.26253113000001"/>
    <n v="17324.985126200001"/>
    <n v="178.26253113000001"/>
    <n v="7765084.7956299903"/>
  </r>
  <r>
    <n v="5397"/>
    <n v="5382"/>
    <x v="26"/>
    <n v="7.6186641561600004"/>
    <n v="3889.0555961"/>
    <n v="7.6186641561600004"/>
    <n v="331867.68316900003"/>
  </r>
  <r>
    <n v="5398"/>
    <n v="5383"/>
    <x v="26"/>
    <n v="8.6761913188499999"/>
    <n v="3642.9553427300002"/>
    <n v="8.6761913188499999"/>
    <n v="377933.38211200002"/>
  </r>
  <r>
    <n v="5399"/>
    <n v="5384"/>
    <x v="26"/>
    <n v="3.7973926795800002"/>
    <n v="1770.2589051099901"/>
    <n v="3.7973926795800002"/>
    <n v="165413.763463999"/>
  </r>
  <r>
    <n v="5400"/>
    <n v="5385"/>
    <x v="26"/>
    <n v="4.5954936592599999E-2"/>
    <n v="195.605531103999"/>
    <n v="4.5954936592599999E-2"/>
    <n v="2001.7890305200001"/>
  </r>
  <r>
    <n v="5401"/>
    <n v="5386"/>
    <x v="26"/>
    <n v="6.0643839913099997"/>
    <n v="2458.30549036"/>
    <n v="6.0643839913099997"/>
    <n v="264163.510004999"/>
  </r>
  <r>
    <n v="5402"/>
    <n v="5387"/>
    <x v="26"/>
    <n v="10.6059290726"/>
    <n v="3167.0752016400002"/>
    <n v="10.6059290726"/>
    <n v="461992.42242700001"/>
  </r>
  <r>
    <n v="5403"/>
    <n v="5388"/>
    <x v="26"/>
    <n v="9.0074873960600002"/>
    <n v="5360.9507610999899"/>
    <n v="9.0074873960600002"/>
    <n v="392364.58150700002"/>
  </r>
  <r>
    <n v="5404"/>
    <n v="5389"/>
    <x v="26"/>
    <n v="3.1064763468300001"/>
    <n v="1483.1693113599899"/>
    <n v="3.1064763468300001"/>
    <n v="135317.568392999"/>
  </r>
  <r>
    <n v="5405"/>
    <n v="5390"/>
    <x v="26"/>
    <n v="10.532811752400001"/>
    <n v="4517.7636883300002"/>
    <n v="10.532811752400001"/>
    <n v="458807.44469700003"/>
  </r>
  <r>
    <n v="5406"/>
    <n v="5391"/>
    <x v="26"/>
    <n v="0.77469595010299996"/>
    <n v="892.91896986500001"/>
    <n v="0.77469595010299996"/>
    <n v="33745.6206036"/>
  </r>
  <r>
    <n v="5407"/>
    <n v="5392"/>
    <x v="26"/>
    <n v="5.5654610063999996"/>
    <n v="1906.62867684"/>
    <n v="5.5654610063999996"/>
    <n v="242430.511715"/>
  </r>
  <r>
    <n v="5408"/>
    <n v="5393"/>
    <x v="26"/>
    <n v="5.6691747771400003"/>
    <n v="2098.2615843899898"/>
    <n v="5.6691747771400003"/>
    <n v="246948.265496999"/>
  </r>
  <r>
    <n v="5409"/>
    <n v="5394"/>
    <x v="26"/>
    <n v="4.0815234242700003"/>
    <n v="1688.4736434199899"/>
    <n v="4.0815234242700003"/>
    <n v="177790.449197999"/>
  </r>
  <r>
    <n v="5410"/>
    <n v="5395"/>
    <x v="26"/>
    <n v="6.1216751722399998"/>
    <n v="2522.8464420800001"/>
    <n v="6.1216751722399998"/>
    <n v="266659.103864"/>
  </r>
  <r>
    <n v="5411"/>
    <n v="5396"/>
    <x v="26"/>
    <n v="0.80765447067700002"/>
    <n v="910.12739623699895"/>
    <n v="0.80765447067700002"/>
    <n v="35181.288017300001"/>
  </r>
  <r>
    <n v="5412"/>
    <n v="5397"/>
    <x v="26"/>
    <n v="1.05641052805"/>
    <n v="1038.7413053600001"/>
    <n v="1.05641052805"/>
    <n v="46017.058532499897"/>
  </r>
  <r>
    <n v="5413"/>
    <n v="5398"/>
    <x v="26"/>
    <n v="0.89609758986300003"/>
    <n v="791.40318394300004"/>
    <n v="0.89609758986300003"/>
    <n v="39033.854878500002"/>
  </r>
  <r>
    <n v="5414"/>
    <n v="5399"/>
    <x v="26"/>
    <n v="132.16114549599899"/>
    <n v="26239.879938099901"/>
    <n v="132.16114549599899"/>
    <n v="5756916.4700800003"/>
  </r>
  <r>
    <n v="5415"/>
    <n v="5400"/>
    <x v="26"/>
    <n v="65.0610359504999"/>
    <n v="10826.170700799899"/>
    <n v="65.0610359504999"/>
    <n v="2834047.38976999"/>
  </r>
  <r>
    <n v="5416"/>
    <n v="5401"/>
    <x v="26"/>
    <n v="171.14924175900001"/>
    <n v="14354.297498399899"/>
    <n v="171.14924175900001"/>
    <n v="7455231.1500099897"/>
  </r>
  <r>
    <n v="5417"/>
    <n v="5402"/>
    <x v="26"/>
    <n v="7.4782228641800002"/>
    <n v="8902.0107522899907"/>
    <n v="7.4782228641800002"/>
    <n v="325750.084952"/>
  </r>
  <r>
    <n v="5418"/>
    <n v="5403"/>
    <x v="26"/>
    <n v="22.680128589300001"/>
    <n v="4304.3373126500001"/>
    <n v="22.680128589300001"/>
    <n v="987942.44956500002"/>
  </r>
  <r>
    <n v="5419"/>
    <n v="5426"/>
    <x v="24"/>
    <n v="6.4851800015500005E-2"/>
    <n v="206.296838731999"/>
    <n v="6.4851800015500005E-2"/>
    <n v="2824.93310883"/>
  </r>
  <r>
    <n v="5420"/>
    <n v="5427"/>
    <x v="24"/>
    <n v="6.5837631080299996E-2"/>
    <n v="227.872210628"/>
    <n v="6.5837631080299996E-2"/>
    <n v="2867.8757382899898"/>
  </r>
  <r>
    <n v="5421"/>
    <n v="5428"/>
    <x v="24"/>
    <n v="2.3713389764799999E-3"/>
    <n v="41.8745314909999"/>
    <n v="2.3713389764799999E-3"/>
    <n v="103.295112669999"/>
  </r>
  <r>
    <n v="5422"/>
    <n v="5429"/>
    <x v="24"/>
    <n v="2.6639489771000001E-3"/>
    <n v="50.0497953426"/>
    <n v="2.6639489771000001E-3"/>
    <n v="116.04115314800001"/>
  </r>
  <r>
    <n v="5423"/>
    <n v="5430"/>
    <x v="24"/>
    <n v="3.4105478627199999E-3"/>
    <n v="55.202517904700002"/>
    <n v="3.4105478627199999E-3"/>
    <n v="148.562870623999"/>
  </r>
  <r>
    <n v="5424"/>
    <n v="5431"/>
    <x v="24"/>
    <n v="4.8593590142499997E-2"/>
    <n v="211.940015469999"/>
    <n v="4.8593590142499997E-2"/>
    <n v="2116.7283202499898"/>
  </r>
  <r>
    <n v="5425"/>
    <n v="5432"/>
    <x v="24"/>
    <n v="5.7506560677499999E-3"/>
    <n v="64.142938018099898"/>
    <n v="5.7506560677499999E-3"/>
    <n v="250.49757636300001"/>
  </r>
  <r>
    <n v="5426"/>
    <n v="5433"/>
    <x v="24"/>
    <n v="1.7045584870700001E-2"/>
    <n v="116.96287571000001"/>
    <n v="1.7045584870700001E-2"/>
    <n v="742.50270686700003"/>
  </r>
  <r>
    <n v="5427"/>
    <n v="5434"/>
    <x v="24"/>
    <n v="5.4331239528599999E-3"/>
    <n v="71.476708690999899"/>
    <n v="5.4331239528599999E-3"/>
    <n v="236.66593264100001"/>
  </r>
  <r>
    <n v="5428"/>
    <n v="5435"/>
    <x v="24"/>
    <n v="7.4348727942500003E-3"/>
    <n v="76.860849793100002"/>
    <n v="7.4348727942500003E-3"/>
    <n v="323.86176322799901"/>
  </r>
  <r>
    <n v="5429"/>
    <n v="5404"/>
    <x v="24"/>
    <n v="27.1328857116"/>
    <n v="25637.203934799902"/>
    <n v="27.1328857116"/>
    <n v="1181903.77396999"/>
  </r>
  <r>
    <n v="5430"/>
    <n v="5405"/>
    <x v="24"/>
    <n v="0.17193170838300001"/>
    <n v="501.98430675700001"/>
    <n v="0.17193170838300001"/>
    <n v="7489.3152595000001"/>
  </r>
  <r>
    <n v="5431"/>
    <n v="5406"/>
    <x v="24"/>
    <n v="4.8518575368499996E-3"/>
    <n v="59.651056040100002"/>
    <n v="4.8518575368499996E-3"/>
    <n v="211.346068771999"/>
  </r>
  <r>
    <n v="5432"/>
    <n v="5407"/>
    <x v="24"/>
    <n v="2.3802842094599999E-2"/>
    <n v="124.813015661999"/>
    <n v="2.3802842094599999E-2"/>
    <n v="1036.84765416"/>
  </r>
  <r>
    <n v="5433"/>
    <n v="5408"/>
    <x v="24"/>
    <n v="3.6063671815799998E-3"/>
    <n v="49.7882704332999"/>
    <n v="3.6063671815799998E-3"/>
    <n v="157.092725999999"/>
  </r>
  <r>
    <n v="5434"/>
    <n v="5409"/>
    <x v="24"/>
    <n v="5.1308906835299997E-2"/>
    <n v="213.351876521999"/>
    <n v="5.1308906835299997E-2"/>
    <n v="2235.00704214999"/>
  </r>
  <r>
    <n v="5435"/>
    <n v="5410"/>
    <x v="24"/>
    <n v="8.2240990280099992E-3"/>
    <n v="77.282880176700004"/>
    <n v="8.2240990280099992E-3"/>
    <n v="358.24032090999901"/>
  </r>
  <r>
    <n v="5436"/>
    <n v="5411"/>
    <x v="24"/>
    <n v="8.4769431902900001E-4"/>
    <n v="31.522256171999899"/>
    <n v="8.4769431902900001E-4"/>
    <n v="36.925416951099898"/>
  </r>
  <r>
    <n v="5437"/>
    <n v="5412"/>
    <x v="24"/>
    <n v="8.7192385124400008E-3"/>
    <n v="126.87069036600001"/>
    <n v="8.7192385124400008E-3"/>
    <n v="379.80851028299901"/>
  </r>
  <r>
    <n v="5438"/>
    <n v="5436"/>
    <x v="24"/>
    <n v="3.2024687692799999E-3"/>
    <n v="49.241832095299898"/>
    <n v="3.2024687692799999E-3"/>
    <n v="139.49898152200001"/>
  </r>
  <r>
    <n v="5439"/>
    <n v="5413"/>
    <x v="24"/>
    <n v="12.8861005186999"/>
    <n v="15725.559185399899"/>
    <n v="12.8861005186999"/>
    <n v="561316.29332000006"/>
  </r>
  <r>
    <n v="5440"/>
    <n v="5414"/>
    <x v="24"/>
    <n v="1.82097307344"/>
    <n v="3641.86119658999"/>
    <n v="1.82097307344"/>
    <n v="79321.269792299907"/>
  </r>
  <r>
    <n v="5441"/>
    <n v="5415"/>
    <x v="24"/>
    <n v="6.8704305053799999E-2"/>
    <n v="256.08805695099898"/>
    <n v="6.8704305053799999E-2"/>
    <n v="2992.7475571300001"/>
  </r>
  <r>
    <n v="5442"/>
    <n v="5416"/>
    <x v="24"/>
    <n v="4.9792403272300003E-3"/>
    <n v="90.363909220300002"/>
    <n v="4.9792403272300003E-3"/>
    <n v="216.89484083599899"/>
  </r>
  <r>
    <n v="5443"/>
    <n v="5417"/>
    <x v="24"/>
    <n v="2.23048391102E-3"/>
    <n v="47.031227142900001"/>
    <n v="2.23048391102E-3"/>
    <n v="97.159490628499896"/>
  </r>
  <r>
    <n v="5444"/>
    <n v="5418"/>
    <x v="24"/>
    <n v="2.7916511146200002E-3"/>
    <n v="49.760998619900001"/>
    <n v="2.7916511146200002E-3"/>
    <n v="121.603836219"/>
  </r>
  <r>
    <n v="5445"/>
    <n v="5419"/>
    <x v="24"/>
    <n v="5.0365228502800001E-2"/>
    <n v="207.585552059999"/>
    <n v="5.0365228502800001E-2"/>
    <n v="2193.9005780900002"/>
  </r>
  <r>
    <n v="5446"/>
    <n v="5420"/>
    <x v="24"/>
    <n v="5.8178088447099999E-2"/>
    <n v="212.573415624999"/>
    <n v="5.8178088447099999E-2"/>
    <n v="2534.2273960299899"/>
  </r>
  <r>
    <n v="5447"/>
    <n v="5421"/>
    <x v="24"/>
    <n v="1.5366979249000001E-2"/>
    <n v="109.927411129999"/>
    <n v="1.5366979249000001E-2"/>
    <n v="669.38293847499904"/>
  </r>
  <r>
    <n v="5448"/>
    <n v="5422"/>
    <x v="24"/>
    <n v="7.1523403798399998E-3"/>
    <n v="73.055073672800006"/>
    <n v="7.1523403798399998E-3"/>
    <n v="311.55470065499901"/>
  </r>
  <r>
    <n v="5449"/>
    <n v="5423"/>
    <x v="24"/>
    <n v="2.5146628798699999E-2"/>
    <n v="154.831149944"/>
    <n v="2.5146628798699999E-2"/>
    <n v="1095.3827687"/>
  </r>
  <r>
    <n v="5450"/>
    <n v="5424"/>
    <x v="24"/>
    <n v="4.5104143477000001E-2"/>
    <n v="188.581937385"/>
    <n v="4.5104143477000001E-2"/>
    <n v="1964.72863116999"/>
  </r>
  <r>
    <n v="5451"/>
    <n v="5425"/>
    <x v="24"/>
    <n v="1.1339880142899999E-2"/>
    <n v="100.67594362600001"/>
    <n v="1.1339880142899999E-2"/>
    <n v="493.96320310599901"/>
  </r>
  <r>
    <n v="5452"/>
    <n v="5438"/>
    <x v="24"/>
    <n v="6.0710521034899999E-3"/>
    <n v="65.163650696700003"/>
    <n v="6.0710521034899999E-3"/>
    <n v="264.45397158600002"/>
  </r>
  <r>
    <n v="5453"/>
    <n v="5439"/>
    <x v="24"/>
    <n v="1.41769765002E-2"/>
    <n v="107.69216560300001"/>
    <n v="1.41769765002E-2"/>
    <n v="617.54662626200002"/>
  </r>
  <r>
    <n v="5454"/>
    <n v="5440"/>
    <x v="24"/>
    <n v="4.0155441501599998E-2"/>
    <n v="179.018085845999"/>
    <n v="4.0155441501599998E-2"/>
    <n v="1749.16403545"/>
  </r>
  <r>
    <n v="5455"/>
    <n v="5441"/>
    <x v="24"/>
    <n v="2.1479189090799999E-2"/>
    <n v="144.13911297600001"/>
    <n v="2.1479189090799999E-2"/>
    <n v="935.62973399500004"/>
  </r>
  <r>
    <n v="5456"/>
    <n v="5442"/>
    <x v="24"/>
    <n v="2.7926961236100001E-2"/>
    <n v="146.024613447999"/>
    <n v="2.7926961236100001E-2"/>
    <n v="1216.4935650100001"/>
  </r>
  <r>
    <n v="5457"/>
    <n v="5443"/>
    <x v="24"/>
    <n v="4.3745195612700002E-2"/>
    <n v="189.761483018999"/>
    <n v="4.3745195612700002E-2"/>
    <n v="1905.53309841999"/>
  </r>
  <r>
    <n v="5458"/>
    <n v="5444"/>
    <x v="24"/>
    <n v="1.09780470756E-2"/>
    <n v="91.431120286799896"/>
    <n v="1.09780470756E-2"/>
    <n v="478.20181781799897"/>
  </r>
  <r>
    <n v="5459"/>
    <n v="5445"/>
    <x v="24"/>
    <n v="4.2750808784199996E-3"/>
    <n v="61.918793882700001"/>
    <n v="4.2750808784199996E-3"/>
    <n v="186.22177807700001"/>
  </r>
  <r>
    <n v="5460"/>
    <n v="5446"/>
    <x v="24"/>
    <n v="2.8213037944599998E-3"/>
    <n v="50.646843969700001"/>
    <n v="2.8213037944599998E-3"/>
    <n v="122.89550164800001"/>
  </r>
  <r>
    <n v="5461"/>
    <n v="5447"/>
    <x v="24"/>
    <n v="3.37261214616E-3"/>
    <n v="49.860321655200003"/>
    <n v="3.37261214616E-3"/>
    <n v="146.91039740100001"/>
  </r>
  <r>
    <n v="5462"/>
    <n v="5448"/>
    <x v="24"/>
    <n v="4.11184616753E-3"/>
    <n v="60.1599755989999"/>
    <n v="4.11184616753E-3"/>
    <n v="179.111302760999"/>
  </r>
  <r>
    <n v="5463"/>
    <n v="5449"/>
    <x v="24"/>
    <n v="6.2305066591100003E-3"/>
    <n v="85.056375295199899"/>
    <n v="6.2305066591100003E-3"/>
    <n v="271.39978427199901"/>
  </r>
  <r>
    <n v="5464"/>
    <n v="5450"/>
    <x v="24"/>
    <n v="2.6700986125400001E-3"/>
    <n v="44.867002568799897"/>
    <n v="2.6700986125400001E-3"/>
    <n v="116.309030394"/>
  </r>
  <r>
    <n v="5465"/>
    <n v="5451"/>
    <x v="24"/>
    <n v="1.2121217362400001E-2"/>
    <n v="93.931010323699894"/>
    <n v="1.2121217362400001E-2"/>
    <n v="527.99811619599905"/>
  </r>
  <r>
    <n v="5466"/>
    <n v="5452"/>
    <x v="24"/>
    <n v="2.39440230609E-3"/>
    <n v="41.281219353799898"/>
    <n v="2.39440230609E-3"/>
    <n v="104.299747197"/>
  </r>
  <r>
    <n v="5467"/>
    <n v="5453"/>
    <x v="24"/>
    <n v="4.3835751886000002E-2"/>
    <n v="199.71496013000001"/>
    <n v="4.3835751886000002E-2"/>
    <n v="1909.47771448"/>
  </r>
  <r>
    <n v="5468"/>
    <n v="5454"/>
    <x v="24"/>
    <n v="4.2398705614599998E-2"/>
    <n v="177.67979776000001"/>
    <n v="4.2398705614599998E-2"/>
    <n v="1846.8802288899899"/>
  </r>
  <r>
    <n v="5469"/>
    <n v="5455"/>
    <x v="24"/>
    <n v="1.13738478249E-2"/>
    <n v="93.029401082199897"/>
    <n v="1.13738478249E-2"/>
    <n v="495.44282928600001"/>
  </r>
  <r>
    <n v="5470"/>
    <n v="5456"/>
    <x v="24"/>
    <n v="4.91186915644E-3"/>
    <n v="62.123866729100001"/>
    <n v="4.91186915644E-3"/>
    <n v="213.960164539"/>
  </r>
  <r>
    <n v="5471"/>
    <n v="5457"/>
    <x v="24"/>
    <n v="1.03632291856E-2"/>
    <n v="80.985790148800007"/>
    <n v="1.03632291856E-2"/>
    <n v="451.42045762100003"/>
  </r>
  <r>
    <n v="5472"/>
    <n v="5458"/>
    <x v="24"/>
    <n v="0.17851810816499999"/>
    <n v="416.25033098300003"/>
    <n v="0.17851810816499999"/>
    <n v="7776.2176861400003"/>
  </r>
  <r>
    <n v="5473"/>
    <n v="5459"/>
    <x v="24"/>
    <n v="3.0905140085100001E-2"/>
    <n v="355.219401527"/>
    <n v="3.0905140085100001E-2"/>
    <n v="1346.22251651999"/>
  </r>
  <r>
    <n v="5474"/>
    <n v="5460"/>
    <x v="24"/>
    <n v="8.4439065852800008E-3"/>
    <n v="104.290575677999"/>
    <n v="8.4439065852800008E-3"/>
    <n v="367.81509964600002"/>
  </r>
  <r>
    <n v="5475"/>
    <n v="5461"/>
    <x v="24"/>
    <n v="2.65258821304E-2"/>
    <n v="161.94920751999899"/>
    <n v="2.65258821304E-2"/>
    <n v="1155.46280385"/>
  </r>
  <r>
    <n v="5476"/>
    <n v="5462"/>
    <x v="24"/>
    <n v="6.9136524602499999E-2"/>
    <n v="240.483426390999"/>
    <n v="6.9136524602499999E-2"/>
    <n v="3011.5749654599899"/>
  </r>
  <r>
    <n v="5477"/>
    <n v="5463"/>
    <x v="24"/>
    <n v="1.7347462501199999E-2"/>
    <n v="110.564723395"/>
    <n v="1.7347462501199999E-2"/>
    <n v="755.652443984"/>
  </r>
  <r>
    <n v="5478"/>
    <n v="5464"/>
    <x v="24"/>
    <n v="5.1343281310099999E-2"/>
    <n v="231.212660575"/>
    <n v="5.1343281310099999E-2"/>
    <n v="2236.5043878000001"/>
  </r>
  <r>
    <n v="5479"/>
    <n v="5465"/>
    <x v="24"/>
    <n v="1.86425016305E-3"/>
    <n v="57.095732020299899"/>
    <n v="1.86425016305E-3"/>
    <n v="81.206412380299895"/>
  </r>
  <r>
    <n v="5480"/>
    <n v="5466"/>
    <x v="24"/>
    <n v="1.50697518775E-3"/>
    <n v="34.661345312800002"/>
    <n v="1.50697518775E-3"/>
    <n v="65.643576636199896"/>
  </r>
  <r>
    <n v="5481"/>
    <n v="5467"/>
    <x v="24"/>
    <n v="5.3609150270900003E-3"/>
    <n v="62.3952731649999"/>
    <n v="5.3609150270900003E-3"/>
    <n v="233.520524523999"/>
  </r>
  <r>
    <n v="5482"/>
    <n v="5468"/>
    <x v="24"/>
    <n v="3.7262511451100003E-2"/>
    <n v="170.59265206800001"/>
    <n v="3.7262511451100003E-2"/>
    <n v="1623.14850619"/>
  </r>
  <r>
    <n v="5483"/>
    <n v="5469"/>
    <x v="24"/>
    <n v="3.6881225375900002E-2"/>
    <n v="203.739567781999"/>
    <n v="3.6881225375900002E-2"/>
    <n v="1606.5397516400001"/>
  </r>
  <r>
    <n v="5484"/>
    <n v="5470"/>
    <x v="24"/>
    <n v="1.4414528905399999E-2"/>
    <n v="138.021298747999"/>
    <n v="1.4414528905399999E-2"/>
    <n v="627.89436751599897"/>
  </r>
  <r>
    <n v="5485"/>
    <n v="5471"/>
    <x v="24"/>
    <n v="1.8681762822500001E-3"/>
    <n v="47.417998530799899"/>
    <n v="1.8681762822500001E-3"/>
    <n v="81.377433548599896"/>
  </r>
  <r>
    <n v="5486"/>
    <n v="5472"/>
    <x v="24"/>
    <n v="3.4486097108500001E-2"/>
    <n v="151.379435938"/>
    <n v="3.4486097108500001E-2"/>
    <n v="1502.2083807399899"/>
  </r>
  <r>
    <n v="5487"/>
    <n v="5473"/>
    <x v="24"/>
    <n v="7.3995445353600003E-3"/>
    <n v="73.295957698699894"/>
    <n v="7.3995445353600003E-3"/>
    <n v="322.32287060300001"/>
  </r>
  <r>
    <n v="5488"/>
    <n v="5474"/>
    <x v="24"/>
    <n v="2.42829868356E-3"/>
    <n v="43.3605102938999"/>
    <n v="2.42829868356E-3"/>
    <n v="105.77626757"/>
  </r>
  <r>
    <n v="5489"/>
    <n v="5475"/>
    <x v="24"/>
    <n v="4.3850209679000003E-2"/>
    <n v="191.334024284999"/>
    <n v="4.3850209679000003E-2"/>
    <n v="1910.10749351"/>
  </r>
  <r>
    <n v="5490"/>
    <n v="5476"/>
    <x v="24"/>
    <n v="6.9630453129900004E-4"/>
    <n v="26.057401515399899"/>
    <n v="6.9630453129900004E-4"/>
    <n v="30.330904119300001"/>
  </r>
  <r>
    <n v="5491"/>
    <n v="5477"/>
    <x v="24"/>
    <n v="1.7492398436499999E-2"/>
    <n v="108.487618697"/>
    <n v="1.7492398436499999E-2"/>
    <n v="761.96582806499896"/>
  </r>
  <r>
    <n v="5492"/>
    <n v="5478"/>
    <x v="24"/>
    <n v="1.85528809782E-3"/>
    <n v="39.856352378099899"/>
    <n v="1.85528809782E-3"/>
    <n v="80.816026339800004"/>
  </r>
  <r>
    <n v="5493"/>
    <n v="5479"/>
    <x v="24"/>
    <n v="1.9282634849299998E-2"/>
    <n v="128.20711065"/>
    <n v="1.9282634849299998E-2"/>
    <n v="839.94821444000002"/>
  </r>
  <r>
    <n v="5494"/>
    <n v="5480"/>
    <x v="24"/>
    <n v="1.3706177685300001E-2"/>
    <n v="95.8292831726"/>
    <n v="1.3706177685300001E-2"/>
    <n v="597.03871167700004"/>
  </r>
  <r>
    <n v="5495"/>
    <n v="5481"/>
    <x v="24"/>
    <n v="5.3617880782700002E-2"/>
    <n v="195.169483017999"/>
    <n v="5.3617880782700002E-2"/>
    <n v="2335.5855446199898"/>
  </r>
  <r>
    <n v="5496"/>
    <n v="5482"/>
    <x v="24"/>
    <n v="5.6881465467599999E-3"/>
    <n v="66.728644264699895"/>
    <n v="5.6881465467599999E-3"/>
    <n v="247.774672589999"/>
  </r>
  <r>
    <n v="5497"/>
    <n v="5483"/>
    <x v="24"/>
    <n v="4.8381021483400004E-3"/>
    <n v="82.116583247199898"/>
    <n v="4.8381021483400004E-3"/>
    <n v="210.74688668600001"/>
  </r>
  <r>
    <n v="5498"/>
    <n v="5484"/>
    <x v="24"/>
    <n v="4.6886606018500003E-3"/>
    <n v="64.009640718699899"/>
    <n v="4.6886606018500003E-3"/>
    <n v="204.237238767999"/>
  </r>
  <r>
    <n v="5499"/>
    <n v="5485"/>
    <x v="24"/>
    <n v="1.54811519452E-2"/>
    <n v="109.779286151999"/>
    <n v="1.54811519452E-2"/>
    <n v="674.35628150900004"/>
  </r>
  <r>
    <n v="5500"/>
    <n v="5486"/>
    <x v="24"/>
    <n v="5.9943663462400003E-3"/>
    <n v="64.1311651547"/>
    <n v="5.9943663462400003E-3"/>
    <n v="261.11355362299901"/>
  </r>
  <r>
    <n v="5501"/>
    <n v="5487"/>
    <x v="24"/>
    <n v="1.7210636376799999E-2"/>
    <n v="114.76253931700001"/>
    <n v="1.7210636376799999E-2"/>
    <n v="749.692321956"/>
  </r>
  <r>
    <n v="5502"/>
    <n v="5488"/>
    <x v="24"/>
    <n v="1.24400973978E-2"/>
    <n v="93.219566435800004"/>
    <n v="1.24400973978E-2"/>
    <n v="541.88847487700002"/>
  </r>
  <r>
    <n v="5503"/>
    <n v="5489"/>
    <x v="24"/>
    <n v="0.12035232118600001"/>
    <n v="357.08511601700002"/>
    <n v="0.12035232118600001"/>
    <n v="5242.5261407799899"/>
  </r>
  <r>
    <n v="5504"/>
    <n v="5490"/>
    <x v="24"/>
    <n v="7.3154983110799996E-3"/>
    <n v="79.4156620694"/>
    <n v="7.3154983110799996E-3"/>
    <n v="318.66183169099901"/>
  </r>
  <r>
    <n v="5505"/>
    <n v="5491"/>
    <x v="24"/>
    <n v="0.58102344816100004"/>
    <n v="886.98075451099896"/>
    <n v="0.58102344816100004"/>
    <n v="25309.280162800002"/>
  </r>
  <r>
    <n v="5506"/>
    <n v="5492"/>
    <x v="24"/>
    <n v="2.5937370011100002E-4"/>
    <n v="329.67984149900002"/>
    <n v="2.5937370011100002E-4"/>
    <n v="11.2982735700999"/>
  </r>
  <r>
    <n v="5507"/>
    <n v="5493"/>
    <x v="24"/>
    <n v="4.7034812493399998E-3"/>
    <n v="66.024094245599898"/>
    <n v="4.7034812493399998E-3"/>
    <n v="204.88282361700001"/>
  </r>
  <r>
    <n v="5508"/>
    <n v="5494"/>
    <x v="27"/>
    <n v="22.424424751699899"/>
    <n v="3939.1788413200002"/>
    <n v="22.424424751699899"/>
    <n v="976804.03495899902"/>
  </r>
  <r>
    <n v="5509"/>
    <n v="5495"/>
    <x v="27"/>
    <n v="93.952005897299898"/>
    <n v="13326.325098699899"/>
    <n v="93.952005897299898"/>
    <n v="4092533.0067199902"/>
  </r>
  <r>
    <n v="5510"/>
    <n v="5496"/>
    <x v="27"/>
    <n v="52.452212915399897"/>
    <n v="6581.3949870799897"/>
    <n v="52.452212915399897"/>
    <n v="2284809.2553199902"/>
  </r>
  <r>
    <n v="5511"/>
    <n v="5497"/>
    <x v="27"/>
    <n v="165.047528016999"/>
    <n v="14708.905173700001"/>
    <n v="165.047528016999"/>
    <n v="7189441.5625600005"/>
  </r>
  <r>
    <n v="5512"/>
    <n v="5498"/>
    <x v="27"/>
    <n v="8.3605757509499998"/>
    <n v="2634.2158626"/>
    <n v="8.3605757509499998"/>
    <n v="364185.22296500002"/>
  </r>
  <r>
    <n v="5513"/>
    <n v="5499"/>
    <x v="27"/>
    <n v="66.587549671700003"/>
    <n v="8439.99656184999"/>
    <n v="66.587549671700003"/>
    <n v="2900542.0614800001"/>
  </r>
  <r>
    <n v="5514"/>
    <n v="5500"/>
    <x v="27"/>
    <n v="19.0862004263"/>
    <n v="3619.50393768"/>
    <n v="19.0862004263"/>
    <n v="831391.56499500002"/>
  </r>
  <r>
    <n v="5515"/>
    <n v="5519"/>
    <x v="28"/>
    <n v="30.244879618100001"/>
    <n v="5645.5022001699899"/>
    <n v="30.244879618100001"/>
    <n v="1317461.6862999899"/>
  </r>
  <r>
    <n v="5516"/>
    <n v="5501"/>
    <x v="27"/>
    <n v="20.033547088500001"/>
    <n v="5047.5740610000003"/>
    <n v="20.033547088500001"/>
    <n v="872657.82053400006"/>
  </r>
  <r>
    <n v="5517"/>
    <n v="5502"/>
    <x v="27"/>
    <n v="3.3012330997800001"/>
    <n v="2236.4573553800001"/>
    <n v="3.3012330997800001"/>
    <n v="143801.138616999"/>
  </r>
  <r>
    <n v="5518"/>
    <n v="5503"/>
    <x v="27"/>
    <n v="0.70432172052800002"/>
    <n v="926.67915551500005"/>
    <n v="0.70432172052800002"/>
    <n v="30680.131427399901"/>
  </r>
  <r>
    <n v="5519"/>
    <n v="5504"/>
    <x v="27"/>
    <n v="2.9997059308999998"/>
    <n v="2456.7218654799899"/>
    <n v="2.9997059308999998"/>
    <n v="130666.66768300001"/>
  </r>
  <r>
    <n v="5520"/>
    <n v="5505"/>
    <x v="27"/>
    <n v="0.170208336406"/>
    <n v="490.272794379"/>
    <n v="0.170208336406"/>
    <n v="7414.2454774099897"/>
  </r>
  <r>
    <n v="5521"/>
    <n v="5506"/>
    <x v="28"/>
    <n v="75.772250963999895"/>
    <n v="9965.6251220499908"/>
    <n v="75.772250963999895"/>
    <n v="3300626.0494599901"/>
  </r>
  <r>
    <n v="5522"/>
    <n v="5507"/>
    <x v="28"/>
    <n v="8.0864203208499905"/>
    <n v="2467.0853391199898"/>
    <n v="8.0864203208499905"/>
    <n v="352243.06020100001"/>
  </r>
  <r>
    <n v="5523"/>
    <n v="5508"/>
    <x v="28"/>
    <n v="36.1936566287999"/>
    <n v="6554.9711017899899"/>
    <n v="36.1936566287999"/>
    <n v="1576589.3763699899"/>
  </r>
  <r>
    <n v="5524"/>
    <n v="5509"/>
    <x v="28"/>
    <n v="579.02643099099896"/>
    <n v="46714.4597431"/>
    <n v="579.02643099099896"/>
    <n v="25222290.444499899"/>
  </r>
  <r>
    <n v="5525"/>
    <n v="5510"/>
    <x v="28"/>
    <n v="21.580745051000001"/>
    <n v="3912.3873639799899"/>
    <n v="21.580745051000001"/>
    <n v="940053.49419500004"/>
  </r>
  <r>
    <n v="5526"/>
    <n v="5511"/>
    <x v="28"/>
    <n v="306.76760825700001"/>
    <n v="18232.846847299901"/>
    <n v="306.76760825700001"/>
    <n v="13362743.5645"/>
  </r>
  <r>
    <n v="5527"/>
    <n v="5512"/>
    <x v="28"/>
    <n v="29.0281140499999"/>
    <n v="5424.0197876100001"/>
    <n v="29.0281140499999"/>
    <n v="1264459.5901599899"/>
  </r>
  <r>
    <n v="5528"/>
    <n v="5513"/>
    <x v="28"/>
    <n v="7.1382559687000002"/>
    <n v="2696.3104001900001"/>
    <n v="7.1382559687000002"/>
    <n v="310941.18621800002"/>
  </r>
  <r>
    <n v="5529"/>
    <n v="5514"/>
    <x v="28"/>
    <n v="22.705062589499899"/>
    <n v="5647.8446451700001"/>
    <n v="22.705062589499899"/>
    <n v="989028.57027499902"/>
  </r>
  <r>
    <n v="5530"/>
    <n v="5515"/>
    <x v="28"/>
    <n v="14.7922209836"/>
    <n v="6566.5983924599896"/>
    <n v="14.7922209836"/>
    <n v="644346.56864800001"/>
  </r>
  <r>
    <n v="5531"/>
    <n v="5516"/>
    <x v="28"/>
    <n v="0.72811137732499998"/>
    <n v="1009.33062653"/>
    <n v="0.72811137732499998"/>
    <n v="31716.404729400001"/>
  </r>
  <r>
    <n v="5532"/>
    <n v="5517"/>
    <x v="28"/>
    <n v="3.7889027581599999"/>
    <n v="1639.8775528000001"/>
    <n v="3.7889027581599999"/>
    <n v="165043.943971"/>
  </r>
  <r>
    <n v="5533"/>
    <n v="5518"/>
    <x v="28"/>
    <n v="7.7349297295000001"/>
    <n v="2696.1997182"/>
    <n v="7.7349297295000001"/>
    <n v="336932.191281999"/>
  </r>
  <r>
    <n v="5534"/>
    <n v="5520"/>
    <x v="28"/>
    <n v="1.35412130758"/>
    <n v="1602.99930571"/>
    <n v="1.35412130758"/>
    <n v="58985.288214699904"/>
  </r>
  <r>
    <n v="5535"/>
    <n v="5521"/>
    <x v="28"/>
    <n v="7.5548073879900004"/>
    <n v="2509.0445397799899"/>
    <n v="7.5548073879900004"/>
    <n v="329086.09347000002"/>
  </r>
  <r>
    <n v="5536"/>
    <n v="5522"/>
    <x v="28"/>
    <n v="15.546976341500001"/>
    <n v="3762.95988282999"/>
    <n v="15.546976341500001"/>
    <n v="677223.58053399902"/>
  </r>
  <r>
    <n v="5537"/>
    <n v="5523"/>
    <x v="28"/>
    <n v="11.0595080023999"/>
    <n v="3486.0828004499899"/>
    <n v="11.0595080023999"/>
    <n v="481750.24157800002"/>
  </r>
  <r>
    <n v="5538"/>
    <n v="5524"/>
    <x v="28"/>
    <n v="26.8139898282"/>
    <n v="5040.11470009"/>
    <n v="26.8139898282"/>
    <n v="1168012.7248500001"/>
  </r>
  <r>
    <n v="5539"/>
    <n v="5525"/>
    <x v="28"/>
    <n v="28.494848059500001"/>
    <n v="5386.73049128"/>
    <n v="28.494848059500001"/>
    <n v="1241230.6165400001"/>
  </r>
  <r>
    <n v="5540"/>
    <n v="5526"/>
    <x v="28"/>
    <n v="17.6735436847"/>
    <n v="10118.0990524999"/>
    <n v="17.6735436847"/>
    <n v="769856.483473"/>
  </r>
  <r>
    <n v="5541"/>
    <n v="5527"/>
    <x v="28"/>
    <n v="1.59910125316"/>
    <n v="1311.72870147"/>
    <n v="1.59910125316"/>
    <n v="69656.571960200003"/>
  </r>
  <r>
    <n v="5542"/>
    <n v="5528"/>
    <x v="28"/>
    <n v="29.130269930800001"/>
    <n v="5396.8087250500002"/>
    <n v="29.130269930800001"/>
    <n v="1268909.4825299899"/>
  </r>
  <r>
    <n v="5543"/>
    <n v="5529"/>
    <x v="28"/>
    <n v="5.70893021883"/>
    <n v="2308.4091913500001"/>
    <n v="5.70893021883"/>
    <n v="248680.005601999"/>
  </r>
  <r>
    <n v="5544"/>
    <n v="5530"/>
    <x v="28"/>
    <n v="3.2209154638299999"/>
    <n v="1595.92329642"/>
    <n v="3.2209154638299999"/>
    <n v="140302.516391999"/>
  </r>
  <r>
    <n v="5545"/>
    <n v="5531"/>
    <x v="28"/>
    <n v="34.094606714199898"/>
    <n v="7075.0242821700003"/>
    <n v="34.094606714199898"/>
    <n v="1485155.12783999"/>
  </r>
  <r>
    <n v="5546"/>
    <n v="5532"/>
    <x v="28"/>
    <n v="4.5394069212800003"/>
    <n v="1986.7660669300001"/>
    <n v="4.5394069212800003"/>
    <n v="197735.774548999"/>
  </r>
  <r>
    <n v="5547"/>
    <n v="5533"/>
    <x v="28"/>
    <n v="7.6786951031899999"/>
    <n v="3158.5639036699899"/>
    <n v="7.6786951031899999"/>
    <n v="334482.62076000002"/>
  </r>
  <r>
    <n v="5548"/>
    <n v="5534"/>
    <x v="28"/>
    <n v="13.1595191508"/>
    <n v="4565.4072555700004"/>
    <n v="13.1595191508"/>
    <n v="573226.36130300001"/>
  </r>
  <r>
    <n v="5549"/>
    <n v="5535"/>
    <x v="28"/>
    <n v="181.14040534200001"/>
    <n v="20844.636397800001"/>
    <n v="181.14040534200001"/>
    <n v="7890444.4948399896"/>
  </r>
  <r>
    <n v="5550"/>
    <n v="5536"/>
    <x v="28"/>
    <n v="36.1188672798"/>
    <n v="6131.3574102000002"/>
    <n v="36.1188672798"/>
    <n v="1573331.56536999"/>
  </r>
  <r>
    <n v="5551"/>
    <n v="5537"/>
    <x v="28"/>
    <n v="22.2007184751"/>
    <n v="4846.8116589399897"/>
    <n v="22.2007184751"/>
    <n v="967059.42852099903"/>
  </r>
  <r>
    <n v="5552"/>
    <n v="5538"/>
    <x v="28"/>
    <n v="10.1361645417999"/>
    <n v="3917.2385580199898"/>
    <n v="10.1361645417999"/>
    <n v="441529.56131800002"/>
  </r>
  <r>
    <n v="5553"/>
    <n v="5539"/>
    <x v="28"/>
    <n v="5.8012858809300001"/>
    <n v="2202.6058599500002"/>
    <n v="5.8012858809300001"/>
    <n v="252703.00216100001"/>
  </r>
  <r>
    <n v="5554"/>
    <n v="5565"/>
    <x v="29"/>
    <n v="1.6023912544900001"/>
    <n v="2364.0572269700001"/>
    <n v="1.6023912544900001"/>
    <n v="69799.883845599907"/>
  </r>
  <r>
    <n v="5555"/>
    <n v="5540"/>
    <x v="28"/>
    <n v="114.031498846999"/>
    <n v="20126.3308561999"/>
    <n v="114.031498846999"/>
    <n v="4967192.2209499897"/>
  </r>
  <r>
    <n v="5556"/>
    <n v="5541"/>
    <x v="28"/>
    <n v="21.0322162484999"/>
    <n v="4077.1609703200002"/>
    <n v="21.0322162484999"/>
    <n v="916159.67513800005"/>
  </r>
  <r>
    <n v="5557"/>
    <n v="5542"/>
    <x v="28"/>
    <n v="13.5360423112999"/>
    <n v="3465.53683683999"/>
    <n v="13.5360423112999"/>
    <n v="589627.64456100005"/>
  </r>
  <r>
    <n v="5558"/>
    <n v="5543"/>
    <x v="28"/>
    <n v="9.0232630867000001"/>
    <n v="3247.7911146800002"/>
    <n v="9.0232630867000001"/>
    <n v="393051.76784599898"/>
  </r>
  <r>
    <n v="5559"/>
    <n v="5544"/>
    <x v="28"/>
    <n v="2.9242703109399999"/>
    <n v="2279.7782520599899"/>
    <n v="2.9242703109399999"/>
    <n v="127380.70521699901"/>
  </r>
  <r>
    <n v="5560"/>
    <n v="5545"/>
    <x v="28"/>
    <n v="12.780034473700001"/>
    <n v="3199.51466823999"/>
    <n v="12.780034473700001"/>
    <n v="556696.07488299895"/>
  </r>
  <r>
    <n v="5561"/>
    <n v="5546"/>
    <x v="28"/>
    <n v="28.1302188555999"/>
    <n v="5652.5529067999896"/>
    <n v="28.1302188555999"/>
    <n v="1225347.43194"/>
  </r>
  <r>
    <n v="5562"/>
    <n v="5547"/>
    <x v="28"/>
    <n v="10.4447332121999"/>
    <n v="2698.3826066900001"/>
    <n v="10.4447332121999"/>
    <n v="454970.75883200002"/>
  </r>
  <r>
    <n v="5563"/>
    <n v="5548"/>
    <x v="28"/>
    <n v="3.1603181932600002"/>
    <n v="1531.4680298999899"/>
    <n v="3.1603181932600002"/>
    <n v="137662.90984599901"/>
  </r>
  <r>
    <n v="5564"/>
    <n v="5549"/>
    <x v="28"/>
    <n v="3.6104861212700001"/>
    <n v="2288.7932405000001"/>
    <n v="3.6104861212700001"/>
    <n v="157272.14634800001"/>
  </r>
  <r>
    <n v="5565"/>
    <n v="5550"/>
    <x v="28"/>
    <n v="50.363672991199898"/>
    <n v="9653.6335021699906"/>
    <n v="50.363672991199898"/>
    <n v="2193832.82015"/>
  </r>
  <r>
    <n v="5566"/>
    <n v="5551"/>
    <x v="28"/>
    <n v="14.721395336"/>
    <n v="5445.2167765599897"/>
    <n v="14.721395336"/>
    <n v="641261.415775"/>
  </r>
  <r>
    <n v="5567"/>
    <n v="5552"/>
    <x v="28"/>
    <n v="20.591926640600001"/>
    <n v="6494.9126518399898"/>
    <n v="20.591926640600001"/>
    <n v="896980.73652999895"/>
  </r>
  <r>
    <n v="5568"/>
    <n v="5553"/>
    <x v="28"/>
    <n v="0.16131510540800001"/>
    <n v="377.32283750800002"/>
    <n v="0.16131510540800001"/>
    <n v="7026.8578842699899"/>
  </r>
  <r>
    <n v="5569"/>
    <n v="5554"/>
    <x v="28"/>
    <n v="1.5154302984400001"/>
    <n v="1441.8956734200001"/>
    <n v="1.5154302984400001"/>
    <n v="66011.879753200003"/>
  </r>
  <r>
    <n v="5570"/>
    <n v="5555"/>
    <x v="29"/>
    <n v="0.115085298926"/>
    <n v="422.95059886799902"/>
    <n v="0.115085298926"/>
    <n v="5013.0955692899897"/>
  </r>
  <r>
    <n v="5571"/>
    <n v="5556"/>
    <x v="29"/>
    <n v="0.285107666077"/>
    <n v="446.792850375"/>
    <n v="0.285107666077"/>
    <n v="12419.2402578"/>
  </r>
  <r>
    <n v="5572"/>
    <n v="5557"/>
    <x v="29"/>
    <n v="0.20838030763000001"/>
    <n v="397.02508362499901"/>
    <n v="0.20838030763000001"/>
    <n v="9077.0098918999902"/>
  </r>
  <r>
    <n v="5573"/>
    <n v="5558"/>
    <x v="29"/>
    <n v="2.1109953420699998"/>
    <n v="2738.4655121300002"/>
    <n v="2.1109953420699998"/>
    <n v="91954.589282300003"/>
  </r>
  <r>
    <n v="5574"/>
    <n v="5559"/>
    <x v="29"/>
    <n v="0.942926818768"/>
    <n v="853.19816986599903"/>
    <n v="0.942926818768"/>
    <n v="41073.727930499903"/>
  </r>
  <r>
    <n v="5575"/>
    <n v="5560"/>
    <x v="29"/>
    <n v="0.619768323786"/>
    <n v="653.75357167599896"/>
    <n v="0.619768323786"/>
    <n v="26997.000197400001"/>
  </r>
  <r>
    <n v="5576"/>
    <n v="5561"/>
    <x v="29"/>
    <n v="1.20782459246"/>
    <n v="2144.0820023599899"/>
    <n v="1.20782459246"/>
    <n v="52612.628795600001"/>
  </r>
  <r>
    <n v="5577"/>
    <n v="5562"/>
    <x v="29"/>
    <n v="6.30134219302E-2"/>
    <n v="224.808853126"/>
    <n v="6.30134219302E-2"/>
    <n v="2744.8536796100002"/>
  </r>
  <r>
    <n v="5578"/>
    <n v="5563"/>
    <x v="29"/>
    <n v="1.0834120352700001"/>
    <n v="2113.2864281699899"/>
    <n v="1.0834120352700001"/>
    <n v="47193.239483700003"/>
  </r>
  <r>
    <n v="5579"/>
    <n v="5564"/>
    <x v="29"/>
    <n v="0.490175167661"/>
    <n v="842.55252654399897"/>
    <n v="0.490175167661"/>
    <n v="21351.944895000001"/>
  </r>
  <r>
    <n v="5580"/>
    <n v="5566"/>
    <x v="29"/>
    <n v="1.0308919727000001"/>
    <n v="2220.0889257799899"/>
    <n v="1.0308919727000001"/>
    <n v="44905.474708399903"/>
  </r>
  <r>
    <n v="5581"/>
    <n v="5567"/>
    <x v="29"/>
    <n v="0.18500725049299999"/>
    <n v="798.01465901400002"/>
    <n v="0.18500725049299999"/>
    <n v="8058.8835953300004"/>
  </r>
  <r>
    <n v="5582"/>
    <n v="5568"/>
    <x v="29"/>
    <n v="0.37951323370700002"/>
    <n v="703.30408983300003"/>
    <n v="0.37951323370700002"/>
    <n v="16531.530333300001"/>
  </r>
  <r>
    <n v="5583"/>
    <n v="5569"/>
    <x v="29"/>
    <n v="2.0541104001799999"/>
    <n v="2369.5384612299899"/>
    <n v="2.0541104001799999"/>
    <n v="89476.691126200007"/>
  </r>
  <r>
    <n v="5584"/>
    <n v="5570"/>
    <x v="29"/>
    <n v="0.72867436594500001"/>
    <n v="2017.1645223"/>
    <n v="0.72867436594500001"/>
    <n v="31740.928417999901"/>
  </r>
  <r>
    <n v="5585"/>
    <n v="5571"/>
    <x v="29"/>
    <n v="4.3056225124099998E-2"/>
    <n v="173.373300548999"/>
    <n v="4.3056225124099998E-2"/>
    <n v="1875.5216642099899"/>
  </r>
  <r>
    <n v="5586"/>
    <n v="5572"/>
    <x v="29"/>
    <n v="15.6971496663"/>
    <n v="14662.8201938"/>
    <n v="15.6971496663"/>
    <n v="683765.10440099903"/>
  </r>
  <r>
    <n v="5587"/>
    <n v="5573"/>
    <x v="29"/>
    <n v="0.63264141352100001"/>
    <n v="1062.7222817100001"/>
    <n v="0.63264141352100001"/>
    <n v="27557.749740899901"/>
  </r>
  <r>
    <n v="5588"/>
    <n v="5574"/>
    <x v="29"/>
    <n v="1.4320097318"/>
    <n v="3436.2296900699898"/>
    <n v="1.4320097318"/>
    <n v="62378.094403299903"/>
  </r>
  <r>
    <n v="5589"/>
    <n v="5575"/>
    <x v="29"/>
    <n v="2.2162053618399999E-2"/>
    <n v="127.087098342"/>
    <n v="2.2162053618399999E-2"/>
    <n v="965.37519416800001"/>
  </r>
  <r>
    <n v="5590"/>
    <n v="5576"/>
    <x v="29"/>
    <n v="1.6467437113700001"/>
    <n v="2483.25471263999"/>
    <n v="1.6467437113700001"/>
    <n v="71731.869138699898"/>
  </r>
  <r>
    <n v="5591"/>
    <n v="5577"/>
    <x v="29"/>
    <n v="0.92737131266700001"/>
    <n v="1199.56181915"/>
    <n v="0.92737131266700001"/>
    <n v="40396.132792900004"/>
  </r>
  <r>
    <n v="5592"/>
    <n v="5578"/>
    <x v="29"/>
    <n v="0.130692101665"/>
    <n v="458.59581901199903"/>
    <n v="0.130692101665"/>
    <n v="5692.9251758399896"/>
  </r>
  <r>
    <n v="5593"/>
    <n v="5579"/>
    <x v="29"/>
    <n v="0.172009372488"/>
    <n v="346.58891381400002"/>
    <n v="0.172009372488"/>
    <n v="7492.6982944700003"/>
  </r>
  <r>
    <n v="5594"/>
    <n v="5580"/>
    <x v="29"/>
    <n v="1.6245805344199999"/>
    <n v="3413.7032420300002"/>
    <n v="1.6245805344199999"/>
    <n v="70766.445015000005"/>
  </r>
  <r>
    <n v="5595"/>
    <n v="5581"/>
    <x v="29"/>
    <n v="0.53695293923599996"/>
    <n v="730.86184997899898"/>
    <n v="0.53695293923599996"/>
    <n v="23389.576477599901"/>
  </r>
  <r>
    <n v="5596"/>
    <n v="5582"/>
    <x v="29"/>
    <n v="0.880465033126"/>
    <n v="2078.9066078300002"/>
    <n v="0.880465033126"/>
    <n v="38352.903429899903"/>
  </r>
  <r>
    <n v="5597"/>
    <n v="5583"/>
    <x v="29"/>
    <n v="1.3265735376100001E-2"/>
    <n v="101.575194564"/>
    <n v="1.3265735376100001E-2"/>
    <n v="577.85312135200002"/>
  </r>
  <r>
    <n v="5598"/>
    <n v="5584"/>
    <x v="29"/>
    <n v="8.7673072894699999E-2"/>
    <n v="248.808945287"/>
    <n v="8.7673072894699999E-2"/>
    <n v="3819.0237789299899"/>
  </r>
  <r>
    <n v="5599"/>
    <n v="5585"/>
    <x v="29"/>
    <n v="0.154946512358"/>
    <n v="555.35680822400002"/>
    <n v="0.154946512358"/>
    <n v="6749.4430801400003"/>
  </r>
  <r>
    <n v="5600"/>
    <n v="5586"/>
    <x v="29"/>
    <n v="0.176535510604"/>
    <n v="546.40193717299906"/>
    <n v="0.176535510604"/>
    <n v="7689.8560820800003"/>
  </r>
  <r>
    <n v="5601"/>
    <n v="5607"/>
    <x v="30"/>
    <n v="0.13266737064100001"/>
    <n v="456.25467152700003"/>
    <n v="0.13266737064100001"/>
    <n v="5778.9675493799896"/>
  </r>
  <r>
    <n v="5602"/>
    <n v="5587"/>
    <x v="29"/>
    <n v="0.454930065903"/>
    <n v="1017.3242922099899"/>
    <n v="0.454930065903"/>
    <n v="19816.674402500001"/>
  </r>
  <r>
    <n v="5603"/>
    <n v="5588"/>
    <x v="30"/>
    <n v="2.4521523218199999"/>
    <n v="1317.73625872"/>
    <n v="2.4521523218199999"/>
    <n v="106815.327875"/>
  </r>
  <r>
    <n v="5604"/>
    <n v="5589"/>
    <x v="30"/>
    <n v="0.28202844803799998"/>
    <n v="874.48683607600003"/>
    <n v="0.28202844803799998"/>
    <n v="12285.110054799899"/>
  </r>
  <r>
    <n v="5605"/>
    <n v="5590"/>
    <x v="30"/>
    <n v="0.29273912375700001"/>
    <n v="967.77204515300002"/>
    <n v="0.29273912375700001"/>
    <n v="12751.6652264"/>
  </r>
  <r>
    <n v="5606"/>
    <n v="5591"/>
    <x v="30"/>
    <n v="6.66461774315"/>
    <n v="8004.4077309800005"/>
    <n v="6.66461774315"/>
    <n v="290309.58764400001"/>
  </r>
  <r>
    <n v="5607"/>
    <n v="5592"/>
    <x v="30"/>
    <n v="0.54932865537700004"/>
    <n v="1480.5444542600001"/>
    <n v="0.54932865537700004"/>
    <n v="23928.6605127"/>
  </r>
  <r>
    <n v="5608"/>
    <n v="5593"/>
    <x v="30"/>
    <n v="0.51994938849700001"/>
    <n v="1342.49749270999"/>
    <n v="0.51994938849700001"/>
    <n v="22648.904767399901"/>
  </r>
  <r>
    <n v="5609"/>
    <n v="5594"/>
    <x v="30"/>
    <n v="0.26110101832600002"/>
    <n v="710.82411953600001"/>
    <n v="0.26110101832600002"/>
    <n v="11373.5148644"/>
  </r>
  <r>
    <n v="5610"/>
    <n v="5595"/>
    <x v="30"/>
    <n v="0.13533375501200001"/>
    <n v="393.22573932"/>
    <n v="0.13533375501200001"/>
    <n v="5895.1147881400002"/>
  </r>
  <r>
    <n v="5611"/>
    <n v="5596"/>
    <x v="30"/>
    <n v="0.16781676103199999"/>
    <n v="369.28945811800003"/>
    <n v="0.16781676103199999"/>
    <n v="7310.0688695600002"/>
  </r>
  <r>
    <n v="5612"/>
    <n v="5597"/>
    <x v="30"/>
    <n v="2.4090393725900001"/>
    <n v="4239.7832555100003"/>
    <n v="2.4090393725900001"/>
    <n v="104937.335323999"/>
  </r>
  <r>
    <n v="5613"/>
    <n v="5598"/>
    <x v="30"/>
    <n v="5.8767384075200004"/>
    <n v="6316.0094487200004"/>
    <n v="5.8767384075200004"/>
    <n v="255989.701066999"/>
  </r>
  <r>
    <n v="5614"/>
    <n v="5599"/>
    <x v="30"/>
    <n v="6.6979773971999998"/>
    <n v="7404.5850465399899"/>
    <n v="6.6979773971999998"/>
    <n v="291762.72836800001"/>
  </r>
  <r>
    <n v="5615"/>
    <n v="5600"/>
    <x v="30"/>
    <n v="8.8947418138000001E-2"/>
    <n v="576.42225333099896"/>
    <n v="8.8947418138000001E-2"/>
    <n v="3874.5340355600001"/>
  </r>
  <r>
    <n v="5616"/>
    <n v="5601"/>
    <x v="30"/>
    <n v="0.85933045815700004"/>
    <n v="2141.9512214800002"/>
    <n v="0.85933045815700004"/>
    <n v="37432.285028400001"/>
  </r>
  <r>
    <n v="5617"/>
    <n v="5602"/>
    <x v="30"/>
    <n v="1.07562668509E-2"/>
    <n v="86.971129057300004"/>
    <n v="1.07562668509E-2"/>
    <n v="468.54111010700001"/>
  </r>
  <r>
    <n v="5618"/>
    <n v="5603"/>
    <x v="30"/>
    <n v="0.127878766856"/>
    <n v="426.73416271299902"/>
    <n v="0.127878766856"/>
    <n v="5570.3768021899896"/>
  </r>
  <r>
    <n v="5619"/>
    <n v="5604"/>
    <x v="30"/>
    <n v="1.3954061331600001"/>
    <n v="2939.8593352299899"/>
    <n v="1.3954061331600001"/>
    <n v="60783.648023900001"/>
  </r>
  <r>
    <n v="5620"/>
    <n v="5605"/>
    <x v="30"/>
    <n v="0.15189835481"/>
    <n v="795.89088308700002"/>
    <n v="0.15189835481"/>
    <n v="6616.6658695899896"/>
  </r>
  <r>
    <n v="5621"/>
    <n v="5606"/>
    <x v="30"/>
    <n v="6.1441966398800001E-2"/>
    <n v="356.15136486300003"/>
    <n v="6.1441966398800001E-2"/>
    <n v="2676.4013508500002"/>
  </r>
  <r>
    <n v="5622"/>
    <n v="5608"/>
    <x v="30"/>
    <n v="0.14745384076900001"/>
    <n v="456.49404186999902"/>
    <n v="0.14745384076900001"/>
    <n v="6423.0636109899897"/>
  </r>
  <r>
    <n v="5623"/>
    <n v="5609"/>
    <x v="30"/>
    <n v="1.1273854113600001E-2"/>
    <n v="91.714867026700006"/>
    <n v="1.1273854113600001E-2"/>
    <n v="491.08712088999903"/>
  </r>
  <r>
    <n v="5624"/>
    <n v="5610"/>
    <x v="30"/>
    <n v="0.159880571419"/>
    <n v="521.79455356799895"/>
    <n v="0.159880571419"/>
    <n v="6964.3698334600003"/>
  </r>
  <r>
    <n v="5625"/>
    <n v="5611"/>
    <x v="30"/>
    <n v="4.0034370433699999"/>
    <n v="6001.1324417599899"/>
    <n v="4.0034370433699999"/>
    <n v="174389.02005099901"/>
  </r>
  <r>
    <n v="5626"/>
    <n v="5612"/>
    <x v="30"/>
    <n v="0.69448940645599999"/>
    <n v="1090.7250522199899"/>
    <n v="0.69448940645599999"/>
    <n v="30251.8375382999"/>
  </r>
  <r>
    <n v="5627"/>
    <n v="5613"/>
    <x v="30"/>
    <n v="4.5030428243899996"/>
    <n v="8409.3975826700007"/>
    <n v="4.5030428243899996"/>
    <n v="196151.760821"/>
  </r>
  <r>
    <n v="5628"/>
    <n v="5614"/>
    <x v="30"/>
    <n v="0.90397284360800001"/>
    <n v="1647.02876343"/>
    <n v="0.90397284360800001"/>
    <n v="39376.8995603"/>
  </r>
  <r>
    <n v="5629"/>
    <n v="5615"/>
    <x v="30"/>
    <n v="9.7147914613899999"/>
    <n v="11246.349443200001"/>
    <n v="9.7147914613899999"/>
    <n v="423174.62335800001"/>
  </r>
  <r>
    <n v="5630"/>
    <n v="5616"/>
    <x v="30"/>
    <n v="0.20947708558100001"/>
    <n v="416.95590378499901"/>
    <n v="0.20947708558100001"/>
    <n v="9124.7853486700005"/>
  </r>
  <r>
    <n v="5631"/>
    <n v="5617"/>
    <x v="30"/>
    <n v="0.96585065673699999"/>
    <n v="1222.90619579999"/>
    <n v="0.96585065673699999"/>
    <n v="42072.286317300001"/>
  </r>
  <r>
    <n v="5632"/>
    <n v="5618"/>
    <x v="30"/>
    <n v="7.5242958116799999E-2"/>
    <n v="232.132076278"/>
    <n v="7.5242958116799999E-2"/>
    <n v="3277.5701451899899"/>
  </r>
  <r>
    <n v="5633"/>
    <n v="5619"/>
    <x v="30"/>
    <n v="13.0107333912"/>
    <n v="10034.346473699899"/>
    <n v="13.0107333912"/>
    <n v="566745.27953000006"/>
  </r>
  <r>
    <n v="5634"/>
    <n v="5620"/>
    <x v="30"/>
    <n v="0.100850578329"/>
    <n v="293.60106607799901"/>
    <n v="0.100850578329"/>
    <n v="4393.0336199499898"/>
  </r>
  <r>
    <n v="5635"/>
    <n v="5621"/>
    <x v="30"/>
    <n v="0.242620330947"/>
    <n v="832.98114112300004"/>
    <n v="0.242620330947"/>
    <n v="10568.499341799899"/>
  </r>
  <r>
    <n v="5636"/>
    <n v="5622"/>
    <x v="30"/>
    <n v="0.65583103854799996"/>
    <n v="1648.7119160899899"/>
    <n v="0.65583103854799996"/>
    <n v="28567.8857661"/>
  </r>
  <r>
    <n v="5637"/>
    <n v="5623"/>
    <x v="30"/>
    <n v="0.26114233582500002"/>
    <n v="435.733623131"/>
    <n v="0.26114233582500002"/>
    <n v="11375.3146483"/>
  </r>
  <r>
    <n v="5638"/>
    <n v="5624"/>
    <x v="30"/>
    <n v="3.9665082275999998E-2"/>
    <n v="177.781042718999"/>
    <n v="3.9665082275999998E-2"/>
    <n v="1727.8040727699899"/>
  </r>
  <r>
    <n v="5639"/>
    <n v="5625"/>
    <x v="30"/>
    <n v="5.5229664133599997E-2"/>
    <n v="291.63870326799901"/>
    <n v="5.5229664133599997E-2"/>
    <n v="2405.7945466000001"/>
  </r>
  <r>
    <n v="5640"/>
    <n v="5626"/>
    <x v="30"/>
    <n v="4.0584563654600003E-2"/>
    <n v="236.78613995200001"/>
    <n v="4.0584563654600003E-2"/>
    <n v="1767.85652165999"/>
  </r>
  <r>
    <n v="5641"/>
    <n v="5627"/>
    <x v="30"/>
    <n v="1.4308420658700001"/>
    <n v="2423.40038512"/>
    <n v="1.4308420658700001"/>
    <n v="62327.231079800003"/>
  </r>
  <r>
    <n v="5642"/>
    <n v="5628"/>
    <x v="30"/>
    <n v="2.63535452335E-2"/>
    <n v="136.037924406"/>
    <n v="2.63535452335E-2"/>
    <n v="1147.95583813999"/>
  </r>
  <r>
    <n v="5643"/>
    <n v="5629"/>
    <x v="30"/>
    <n v="2.7594492181499999"/>
    <n v="5366.5011194600002"/>
    <n v="2.7594492181499999"/>
    <n v="120201.12713999899"/>
  </r>
  <r>
    <n v="5644"/>
    <n v="5630"/>
    <x v="30"/>
    <n v="4.1905802765700004"/>
    <n v="7090.4306622000004"/>
    <n v="4.1905802765700004"/>
    <n v="182540.946682999"/>
  </r>
  <r>
    <n v="5645"/>
    <n v="5631"/>
    <x v="30"/>
    <n v="1.07912842814"/>
    <n v="2603.8488271699898"/>
    <n v="1.07912842814"/>
    <n v="47006.646305100003"/>
  </r>
  <r>
    <n v="5646"/>
    <n v="5632"/>
    <x v="30"/>
    <n v="3.3411096228599999"/>
    <n v="5465.6325539299896"/>
    <n v="3.3411096228599999"/>
    <n v="145538.15301599901"/>
  </r>
  <r>
    <n v="5647"/>
    <n v="5633"/>
    <x v="30"/>
    <n v="4.8578567892100004"/>
    <n v="7757.4384263499896"/>
    <n v="4.8578567892100004"/>
    <n v="211607.395305999"/>
  </r>
  <r>
    <n v="5648"/>
    <n v="5634"/>
    <x v="30"/>
    <n v="5.2829362257200003"/>
    <n v="8044.0228824300002"/>
    <n v="5.2829362257200003"/>
    <n v="230123.781491"/>
  </r>
  <r>
    <n v="5649"/>
    <n v="5635"/>
    <x v="30"/>
    <n v="0.95206820219900001"/>
    <n v="2063.5781502499899"/>
    <n v="0.95206820219900001"/>
    <n v="41471.924999100003"/>
  </r>
  <r>
    <n v="5650"/>
    <n v="5636"/>
    <x v="30"/>
    <n v="0.336914553394"/>
    <n v="772.64593249100005"/>
    <n v="0.336914553394"/>
    <n v="14675.939242599899"/>
  </r>
  <r>
    <n v="5651"/>
    <n v="5637"/>
    <x v="30"/>
    <n v="5.9779192132800002E-2"/>
    <n v="312.42679742399901"/>
    <n v="5.9779192132800002E-2"/>
    <n v="2603.9711941"/>
  </r>
  <r>
    <n v="5652"/>
    <n v="5638"/>
    <x v="30"/>
    <n v="0.245487966891"/>
    <n v="543.83657164700003"/>
    <n v="0.245487966891"/>
    <n v="10693.4130650999"/>
  </r>
  <r>
    <n v="5653"/>
    <n v="5639"/>
    <x v="30"/>
    <n v="7.8827797344299996E-2"/>
    <n v="289.397353823"/>
    <n v="7.8827797344299996E-2"/>
    <n v="3433.7251172000001"/>
  </r>
  <r>
    <n v="5654"/>
    <n v="5640"/>
    <x v="30"/>
    <n v="5.2056795299700003"/>
    <n v="5578.8657644799896"/>
    <n v="5.2056795299700003"/>
    <n v="226758.49328799901"/>
  </r>
  <r>
    <n v="5655"/>
    <n v="5709"/>
    <x v="10"/>
    <n v="7.2344502661099996"/>
    <n v="2225.5835752100002"/>
    <n v="7.2344502661099996"/>
    <n v="315131.39306799899"/>
  </r>
  <r>
    <n v="5656"/>
    <n v="5641"/>
    <x v="30"/>
    <n v="2.61473026087"/>
    <n v="5028.5750911100004"/>
    <n v="2.61473026087"/>
    <n v="113897.194573999"/>
  </r>
  <r>
    <n v="5657"/>
    <n v="5642"/>
    <x v="30"/>
    <n v="2.37082949236"/>
    <n v="4195.1839829999899"/>
    <n v="2.37082949236"/>
    <n v="103272.919594999"/>
  </r>
  <r>
    <n v="5658"/>
    <n v="5643"/>
    <x v="30"/>
    <n v="0.92391998002200004"/>
    <n v="1701.2506707099899"/>
    <n v="0.92391998002200004"/>
    <n v="40245.793348699903"/>
  </r>
  <r>
    <n v="5659"/>
    <n v="5644"/>
    <x v="30"/>
    <n v="3.22229350905"/>
    <n v="4231.8641150599897"/>
    <n v="3.22229350905"/>
    <n v="140362.54379799901"/>
  </r>
  <r>
    <n v="5660"/>
    <n v="5645"/>
    <x v="30"/>
    <n v="1.89177772987"/>
    <n v="2886.0040452100002"/>
    <n v="1.89177772987"/>
    <n v="82405.508289699894"/>
  </r>
  <r>
    <n v="5661"/>
    <n v="5646"/>
    <x v="30"/>
    <n v="0.49944635558599998"/>
    <n v="697.67272174100003"/>
    <n v="0.49944635558599998"/>
    <n v="21755.796225300001"/>
  </r>
  <r>
    <n v="5662"/>
    <n v="5647"/>
    <x v="30"/>
    <n v="4.55184358451E-2"/>
    <n v="209.401539235"/>
    <n v="4.55184358451E-2"/>
    <n v="1982.77513432"/>
  </r>
  <r>
    <n v="5663"/>
    <n v="5648"/>
    <x v="30"/>
    <n v="3.0663014204499999E-2"/>
    <n v="148.74206700600001"/>
    <n v="3.0663014204499999E-2"/>
    <n v="1335.67555620999"/>
  </r>
  <r>
    <n v="5664"/>
    <n v="5649"/>
    <x v="30"/>
    <n v="0.98099388790800002"/>
    <n v="2294.53079458"/>
    <n v="0.98099388790800002"/>
    <n v="42731.922829900002"/>
  </r>
  <r>
    <n v="5665"/>
    <n v="5650"/>
    <x v="30"/>
    <n v="0.93272157695900004"/>
    <n v="1906.7608299999899"/>
    <n v="0.93272157695900004"/>
    <n v="40629.189374699898"/>
  </r>
  <r>
    <n v="5666"/>
    <n v="5651"/>
    <x v="30"/>
    <n v="1.63349117393"/>
    <n v="2043.06745627999"/>
    <n v="1.63349117393"/>
    <n v="71154.590916899906"/>
  </r>
  <r>
    <n v="5667"/>
    <n v="5652"/>
    <x v="30"/>
    <n v="3.7296324755799999"/>
    <n v="5472.28785074999"/>
    <n v="3.7296324755799999"/>
    <n v="162462.140783999"/>
  </r>
  <r>
    <n v="5668"/>
    <n v="5653"/>
    <x v="30"/>
    <n v="2.8312281715099998"/>
    <n v="5190.6868081800003"/>
    <n v="2.8312281715099998"/>
    <n v="123327.80584"/>
  </r>
  <r>
    <n v="5669"/>
    <n v="5654"/>
    <x v="30"/>
    <n v="5.1849146779500002"/>
    <n v="5226.7890116999897"/>
    <n v="5.1849146779500002"/>
    <n v="225853.979951999"/>
  </r>
  <r>
    <n v="5670"/>
    <n v="5655"/>
    <x v="30"/>
    <n v="3.6676852494099998"/>
    <n v="3447.7198581900002"/>
    <n v="3.6676852494099998"/>
    <n v="159763.73040699901"/>
  </r>
  <r>
    <n v="5671"/>
    <n v="5656"/>
    <x v="30"/>
    <n v="4.7042464701799999E-2"/>
    <n v="183.117117936"/>
    <n v="4.7042464701799999E-2"/>
    <n v="2049.1615658000001"/>
  </r>
  <r>
    <n v="5672"/>
    <n v="5657"/>
    <x v="30"/>
    <n v="6.3786909776199996E-2"/>
    <n v="446.34105930200002"/>
    <n v="6.3786909776199996E-2"/>
    <n v="2778.5466765699898"/>
  </r>
  <r>
    <n v="5673"/>
    <n v="5710"/>
    <x v="10"/>
    <n v="45.1975448212999"/>
    <n v="7284.0976809399899"/>
    <n v="45.1975448212999"/>
    <n v="1968797.1772199899"/>
  </r>
  <r>
    <n v="5674"/>
    <n v="5831"/>
    <x v="10"/>
    <n v="4.6902646871299997E-2"/>
    <n v="210.71324272300001"/>
    <n v="4.6902646871299997E-2"/>
    <n v="2043.07112585"/>
  </r>
  <r>
    <n v="5675"/>
    <n v="5658"/>
    <x v="30"/>
    <n v="4.9231090531700001"/>
    <n v="6224.4325142400003"/>
    <n v="4.9231090531700001"/>
    <n v="214449.772549999"/>
  </r>
  <r>
    <n v="5676"/>
    <n v="5659"/>
    <x v="30"/>
    <n v="0.18648809898900001"/>
    <n v="702.40527654499897"/>
    <n v="0.18648809898900001"/>
    <n v="8123.3890970700004"/>
  </r>
  <r>
    <n v="5677"/>
    <n v="5660"/>
    <x v="30"/>
    <n v="1.72254485742"/>
    <n v="2997.9644793699899"/>
    <n v="1.72254485742"/>
    <n v="75033.753853100003"/>
  </r>
  <r>
    <n v="5678"/>
    <n v="5661"/>
    <x v="30"/>
    <n v="0.39735387529600003"/>
    <n v="1159.88777047999"/>
    <n v="0.39735387529600003"/>
    <n v="17308.6655737"/>
  </r>
  <r>
    <n v="5679"/>
    <n v="5662"/>
    <x v="30"/>
    <n v="4.6988436927500002E-2"/>
    <n v="207.596151461999"/>
    <n v="4.6988436927500002E-2"/>
    <n v="2046.80812536999"/>
  </r>
  <r>
    <n v="5680"/>
    <n v="5663"/>
    <x v="30"/>
    <n v="0.60250528585200003"/>
    <n v="942.15174657399905"/>
    <n v="0.60250528585200003"/>
    <n v="26245.0252698"/>
  </r>
  <r>
    <n v="5681"/>
    <n v="5664"/>
    <x v="30"/>
    <n v="35.084105392600001"/>
    <n v="9944.7185505800007"/>
    <n v="35.084105392600001"/>
    <n v="1528257.51786"/>
  </r>
  <r>
    <n v="5682"/>
    <n v="5665"/>
    <x v="30"/>
    <n v="3.1414358064099999E-2"/>
    <n v="148.435538076"/>
    <n v="3.1414358064099999E-2"/>
    <n v="1368.40396387999"/>
  </r>
  <r>
    <n v="5683"/>
    <n v="5666"/>
    <x v="30"/>
    <n v="2.32642657892E-2"/>
    <n v="129.57756953200001"/>
    <n v="2.32642657892E-2"/>
    <n v="1013.3873641500001"/>
  </r>
  <r>
    <n v="5684"/>
    <n v="5667"/>
    <x v="30"/>
    <n v="1.61536215022E-2"/>
    <n v="145.450736949999"/>
    <n v="1.61536215022E-2"/>
    <n v="703.64893828799904"/>
  </r>
  <r>
    <n v="5685"/>
    <n v="5668"/>
    <x v="30"/>
    <n v="6.6914752542500001E-3"/>
    <n v="64.251770379199897"/>
    <n v="6.6914752542500001E-3"/>
    <n v="291.479496068"/>
  </r>
  <r>
    <n v="5686"/>
    <n v="5669"/>
    <x v="30"/>
    <n v="0.37831545215599999"/>
    <n v="937.25041515600003"/>
    <n v="0.37831545215599999"/>
    <n v="16479.3551788"/>
  </r>
  <r>
    <n v="5687"/>
    <n v="5670"/>
    <x v="30"/>
    <n v="6.2689747861799996E-2"/>
    <n v="352.68037344700002"/>
    <n v="6.2689747861799996E-2"/>
    <n v="2730.7544938800002"/>
  </r>
  <r>
    <n v="5688"/>
    <n v="5671"/>
    <x v="30"/>
    <n v="1.27884588423E-2"/>
    <n v="152.28084134700001"/>
    <n v="1.27884588423E-2"/>
    <n v="557.06303871199896"/>
  </r>
  <r>
    <n v="5689"/>
    <n v="5672"/>
    <x v="30"/>
    <n v="1.61536215022E-2"/>
    <n v="145.450736949999"/>
    <n v="1.61536215022E-2"/>
    <n v="703.64893828799904"/>
  </r>
  <r>
    <n v="5690"/>
    <n v="5673"/>
    <x v="30"/>
    <n v="6.6914752542500001E-3"/>
    <n v="64.251770379199897"/>
    <n v="6.6914752542500001E-3"/>
    <n v="291.479496068"/>
  </r>
  <r>
    <n v="5691"/>
    <n v="5674"/>
    <x v="30"/>
    <n v="0.37831545215599999"/>
    <n v="937.25041515600003"/>
    <n v="0.37831545215599999"/>
    <n v="16479.3551788"/>
  </r>
  <r>
    <n v="5692"/>
    <n v="5675"/>
    <x v="30"/>
    <n v="6.2689747861799996E-2"/>
    <n v="352.68037344700002"/>
    <n v="6.2689747861799996E-2"/>
    <n v="2730.7544938800002"/>
  </r>
  <r>
    <n v="5693"/>
    <n v="5676"/>
    <x v="30"/>
    <n v="1.27884588423E-2"/>
    <n v="152.28084134700001"/>
    <n v="1.27884588423E-2"/>
    <n v="557.06303871199896"/>
  </r>
  <r>
    <n v="5694"/>
    <n v="5677"/>
    <x v="30"/>
    <n v="0.71086868761499999"/>
    <n v="1701.15328232"/>
    <n v="0.71086868761499999"/>
    <n v="30965.3161728999"/>
  </r>
  <r>
    <n v="5695"/>
    <n v="5678"/>
    <x v="30"/>
    <n v="0.25134003033699998"/>
    <n v="628.33820983800001"/>
    <n v="0.25134003033699998"/>
    <n v="10948.3279266999"/>
  </r>
  <r>
    <n v="5696"/>
    <n v="5679"/>
    <x v="30"/>
    <n v="7.0837800134200005E-2"/>
    <n v="235.41170022099899"/>
    <n v="7.0837800134200005E-2"/>
    <n v="3085.68223170999"/>
  </r>
  <r>
    <n v="5697"/>
    <n v="5680"/>
    <x v="30"/>
    <n v="0.15989816154700001"/>
    <n v="475.12794978400001"/>
    <n v="0.15989816154700001"/>
    <n v="6965.1360565599898"/>
  </r>
  <r>
    <n v="5698"/>
    <n v="5681"/>
    <x v="30"/>
    <n v="3.3959789834700001E-2"/>
    <n v="160.515616026999"/>
    <n v="3.3959789834700001E-2"/>
    <n v="1479.2825278800001"/>
  </r>
  <r>
    <n v="5699"/>
    <n v="5711"/>
    <x v="10"/>
    <n v="11.755175209900001"/>
    <n v="2918.30389676"/>
    <n v="11.755175209900001"/>
    <n v="512053.383926999"/>
  </r>
  <r>
    <n v="5700"/>
    <n v="5682"/>
    <x v="30"/>
    <n v="5.6543974860399997"/>
    <n v="8263.6117944500002"/>
    <n v="5.6543974860399997"/>
    <n v="246304.569271999"/>
  </r>
  <r>
    <n v="5701"/>
    <n v="5683"/>
    <x v="30"/>
    <n v="2.5582481014499999E-2"/>
    <n v="133.80750615400001"/>
    <n v="2.5582481014499999E-2"/>
    <n v="1114.3684156700001"/>
  </r>
  <r>
    <n v="5702"/>
    <n v="5684"/>
    <x v="30"/>
    <n v="0.42352570211399998"/>
    <n v="1066.7387439399899"/>
    <n v="0.42352570211399998"/>
    <n v="18448.705788300002"/>
  </r>
  <r>
    <n v="5703"/>
    <n v="5685"/>
    <x v="30"/>
    <n v="0.31728520935600002"/>
    <n v="1071.0050422199899"/>
    <n v="0.31728520935600002"/>
    <n v="13820.8884359"/>
  </r>
  <r>
    <n v="5704"/>
    <n v="5686"/>
    <x v="30"/>
    <n v="1.94714961953E-2"/>
    <n v="116.650805427999"/>
    <n v="1.94714961953E-2"/>
    <n v="848.17498153899896"/>
  </r>
  <r>
    <n v="5705"/>
    <n v="5687"/>
    <x v="30"/>
    <n v="9.9664185202800008E-3"/>
    <n v="86.242244008399894"/>
    <n v="9.9664185202800008E-3"/>
    <n v="434.13545444300001"/>
  </r>
  <r>
    <n v="5706"/>
    <n v="5688"/>
    <x v="30"/>
    <n v="2.8806070304700002"/>
    <n v="5174.9751923800004"/>
    <n v="2.8806070304700002"/>
    <n v="125478.740330999"/>
  </r>
  <r>
    <n v="5707"/>
    <n v="5689"/>
    <x v="30"/>
    <n v="0.12470753690399999"/>
    <n v="550.40580509799895"/>
    <n v="0.12470753690399999"/>
    <n v="5432.2385779599899"/>
  </r>
  <r>
    <n v="5708"/>
    <n v="5690"/>
    <x v="30"/>
    <n v="8.1112404044700007E-2"/>
    <n v="512.07584729099904"/>
    <n v="8.1112404044700007E-2"/>
    <n v="3533.2421872899899"/>
  </r>
  <r>
    <n v="5709"/>
    <n v="5691"/>
    <x v="30"/>
    <n v="2.3407547299099999E-2"/>
    <n v="128.44025691300001"/>
    <n v="2.3407547299099999E-2"/>
    <n v="1019.62868176999"/>
  </r>
  <r>
    <n v="5710"/>
    <n v="5692"/>
    <x v="30"/>
    <n v="1.25963395492E-2"/>
    <n v="93.834952173900007"/>
    <n v="1.25963395492E-2"/>
    <n v="548.69435605000001"/>
  </r>
  <r>
    <n v="5711"/>
    <n v="5693"/>
    <x v="30"/>
    <n v="0.28972665681400001"/>
    <n v="728.45582734000004"/>
    <n v="0.28972665681400001"/>
    <n v="12620.4426891"/>
  </r>
  <r>
    <n v="5712"/>
    <n v="5694"/>
    <x v="30"/>
    <n v="2.0746860909599998E-2"/>
    <n v="120.401561286"/>
    <n v="2.0746860909599998E-2"/>
    <n v="903.72964632900005"/>
  </r>
  <r>
    <n v="5713"/>
    <n v="5695"/>
    <x v="30"/>
    <n v="0.12955241983599999"/>
    <n v="368.32739953399903"/>
    <n v="0.12955241983599999"/>
    <n v="5643.2808346399897"/>
  </r>
  <r>
    <n v="5714"/>
    <n v="5696"/>
    <x v="30"/>
    <n v="2.2368557373599999E-2"/>
    <n v="126.169129536"/>
    <n v="2.2368557373599999E-2"/>
    <n v="974.37046178499895"/>
  </r>
  <r>
    <n v="5715"/>
    <n v="5697"/>
    <x v="30"/>
    <n v="1.66728157697E-3"/>
    <n v="321.05963837600001"/>
    <n v="1.66728157697E-3"/>
    <n v="72.626494956800002"/>
  </r>
  <r>
    <n v="5716"/>
    <n v="5698"/>
    <x v="30"/>
    <n v="2.5762526487000001E-5"/>
    <n v="74.418116495700005"/>
    <n v="2.5762526487000001E-5"/>
    <n v="1.1222112104299999"/>
  </r>
  <r>
    <n v="5717"/>
    <n v="5699"/>
    <x v="30"/>
    <n v="1.01997140211E-4"/>
    <n v="140.956356271999"/>
    <n v="1.01997140211E-4"/>
    <n v="4.4429776886800001"/>
  </r>
  <r>
    <n v="5718"/>
    <n v="5700"/>
    <x v="30"/>
    <n v="1.4930287858000001E-5"/>
    <n v="77.772167935300004"/>
    <n v="1.4930287858000001E-5"/>
    <n v="0.65036061594299999"/>
  </r>
  <r>
    <n v="5719"/>
    <n v="5701"/>
    <x v="30"/>
    <n v="3.5978638177999997E-2"/>
    <n v="231.660388896"/>
    <n v="3.5978638177999997E-2"/>
    <n v="1567.2232099600001"/>
  </r>
  <r>
    <n v="5720"/>
    <n v="5702"/>
    <x v="10"/>
    <n v="9.3913720582700009"/>
    <n v="2760.0680567899899"/>
    <n v="9.3913720582700009"/>
    <n v="409086.53050599899"/>
  </r>
  <r>
    <n v="5721"/>
    <n v="5703"/>
    <x v="10"/>
    <n v="16.625069117399899"/>
    <n v="4588.9893153499897"/>
    <n v="16.625069117399899"/>
    <n v="724185.11399900005"/>
  </r>
  <r>
    <n v="5722"/>
    <n v="5704"/>
    <x v="10"/>
    <n v="8.0469448856099905"/>
    <n v="2958.2581633200002"/>
    <n v="8.0469448856099905"/>
    <n v="350523.51712700003"/>
  </r>
  <r>
    <n v="5723"/>
    <n v="5705"/>
    <x v="10"/>
    <n v="13.7569617795999"/>
    <n v="3404.2460460500001"/>
    <n v="13.7569617795999"/>
    <n v="599250.85810499894"/>
  </r>
  <r>
    <n v="5724"/>
    <n v="5706"/>
    <x v="10"/>
    <n v="130.29223578400001"/>
    <n v="13354.025491799899"/>
    <n v="130.29223578400001"/>
    <n v="5675507.08868"/>
  </r>
  <r>
    <n v="5725"/>
    <n v="5707"/>
    <x v="10"/>
    <n v="22.4088875968"/>
    <n v="4795.17532836999"/>
    <n v="22.4088875968"/>
    <n v="976127.23920700001"/>
  </r>
  <r>
    <n v="5726"/>
    <n v="5708"/>
    <x v="10"/>
    <n v="14.7839682395"/>
    <n v="3418.8601091300002"/>
    <n v="14.7839682395"/>
    <n v="643987.08056200005"/>
  </r>
  <r>
    <n v="5727"/>
    <n v="5868"/>
    <x v="10"/>
    <n v="1.6022154734799999E-2"/>
    <n v="108.122642948999"/>
    <n v="1.6022154734799999E-2"/>
    <n v="697.92226855900003"/>
  </r>
  <r>
    <n v="5728"/>
    <n v="5712"/>
    <x v="10"/>
    <n v="68.277777074599896"/>
    <n v="10262.7110876999"/>
    <n v="68.277777074599896"/>
    <n v="2974168.0726499902"/>
  </r>
  <r>
    <n v="5729"/>
    <n v="5713"/>
    <x v="10"/>
    <n v="83.569964573700005"/>
    <n v="10418.853072600001"/>
    <n v="83.569964573700005"/>
    <n v="3640293.0956299901"/>
  </r>
  <r>
    <n v="5730"/>
    <n v="5714"/>
    <x v="10"/>
    <n v="81.743185984799894"/>
    <n v="7953.4723393800004"/>
    <n v="81.743185984799894"/>
    <n v="3560718.9385600002"/>
  </r>
  <r>
    <n v="5731"/>
    <n v="5715"/>
    <x v="10"/>
    <n v="35.865045608099898"/>
    <n v="6353.2806220800003"/>
    <n v="35.865045608099898"/>
    <n v="1562275.1375599899"/>
  </r>
  <r>
    <n v="5732"/>
    <n v="5716"/>
    <x v="10"/>
    <n v="75.718002239300006"/>
    <n v="8495.8166121600007"/>
    <n v="75.718002239300006"/>
    <n v="3298262.98447"/>
  </r>
  <r>
    <n v="5733"/>
    <n v="5717"/>
    <x v="10"/>
    <n v="77.2549075117999"/>
    <n v="8944.4618956800005"/>
    <n v="77.2549075117999"/>
    <n v="3365210.3103499901"/>
  </r>
  <r>
    <n v="5734"/>
    <n v="5718"/>
    <x v="10"/>
    <n v="2.9682676366199998"/>
    <n v="2816.2678200199898"/>
    <n v="2.9682676366199998"/>
    <n v="129297.22106399899"/>
  </r>
  <r>
    <n v="5735"/>
    <n v="5719"/>
    <x v="10"/>
    <n v="72.548896062300003"/>
    <n v="7953.95186551999"/>
    <n v="72.548896062300003"/>
    <n v="3160217.27155999"/>
  </r>
  <r>
    <n v="5736"/>
    <n v="5720"/>
    <x v="10"/>
    <n v="7.6954513173700001E-2"/>
    <n v="236.459438664"/>
    <n v="7.6954513173700001E-2"/>
    <n v="3352.12518481999"/>
  </r>
  <r>
    <n v="5737"/>
    <n v="5721"/>
    <x v="10"/>
    <n v="7.0707847947799998"/>
    <n v="2263.08626150999"/>
    <n v="7.0707847947799998"/>
    <n v="308002.15365499898"/>
  </r>
  <r>
    <n v="5738"/>
    <n v="5722"/>
    <x v="10"/>
    <n v="18.2613887447"/>
    <n v="4060.09866340999"/>
    <n v="18.2613887447"/>
    <n v="795462.91185100004"/>
  </r>
  <r>
    <n v="5739"/>
    <n v="5723"/>
    <x v="10"/>
    <n v="65.013051327699898"/>
    <n v="10134.693268999899"/>
    <n v="65.013051327699898"/>
    <n v="2831957.1879699901"/>
  </r>
  <r>
    <n v="5740"/>
    <n v="5724"/>
    <x v="10"/>
    <n v="22.7991497073"/>
    <n v="4128.4479677600002"/>
    <n v="22.7991497073"/>
    <n v="993126.98873600003"/>
  </r>
  <r>
    <n v="5741"/>
    <n v="5725"/>
    <x v="10"/>
    <n v="27.248175617000001"/>
    <n v="6918.5646979100002"/>
    <n v="27.248175617000001"/>
    <n v="1186925.7821599899"/>
  </r>
  <r>
    <n v="5742"/>
    <n v="5726"/>
    <x v="10"/>
    <n v="9.6264507147299998"/>
    <n v="3383.6965262499898"/>
    <n v="9.6264507147299998"/>
    <n v="419326.51581999898"/>
  </r>
  <r>
    <n v="5743"/>
    <n v="5727"/>
    <x v="10"/>
    <n v="7.1462629719399997"/>
    <n v="2693.3609122299899"/>
    <n v="7.1462629719399997"/>
    <n v="311289.96989399899"/>
  </r>
  <r>
    <n v="5744"/>
    <n v="5728"/>
    <x v="10"/>
    <n v="7.7613955148200002"/>
    <n v="2875.2543330399899"/>
    <n v="7.7613955148200002"/>
    <n v="338085.03628"/>
  </r>
  <r>
    <n v="5745"/>
    <n v="5729"/>
    <x v="10"/>
    <n v="1.6994848356300001"/>
    <n v="1303.7276989300001"/>
    <n v="1.6994848356300001"/>
    <n v="74029.263319799895"/>
  </r>
  <r>
    <n v="5746"/>
    <n v="5730"/>
    <x v="10"/>
    <n v="3.9855318300299998"/>
    <n v="1830.5780788300001"/>
    <n v="3.9855318300299998"/>
    <n v="173609.072080999"/>
  </r>
  <r>
    <n v="5747"/>
    <n v="5731"/>
    <x v="10"/>
    <n v="17.2309349129"/>
    <n v="6685.8226863099899"/>
    <n v="17.2309349129"/>
    <n v="750576.52249200002"/>
  </r>
  <r>
    <n v="5748"/>
    <n v="5732"/>
    <x v="10"/>
    <n v="0.33039902506800001"/>
    <n v="758.02617752599895"/>
    <n v="0.33039902506800001"/>
    <n v="14392.1239624999"/>
  </r>
  <r>
    <n v="5749"/>
    <n v="5733"/>
    <x v="10"/>
    <n v="2.9707614854400002"/>
    <n v="1493.4000303"/>
    <n v="2.9707614854400002"/>
    <n v="129405.852681"/>
  </r>
  <r>
    <n v="5750"/>
    <n v="5734"/>
    <x v="10"/>
    <n v="2.8873673924899999"/>
    <n v="1457.6966973799899"/>
    <n v="2.8873673924899999"/>
    <n v="125773.220522"/>
  </r>
  <r>
    <n v="5751"/>
    <n v="5735"/>
    <x v="10"/>
    <n v="0.21357319258599999"/>
    <n v="475.24078805900001"/>
    <n v="0.21357319258599999"/>
    <n v="9303.2110568000007"/>
  </r>
  <r>
    <n v="5752"/>
    <n v="5736"/>
    <x v="10"/>
    <n v="1.9455840259699999"/>
    <n v="2061.1682412199898"/>
    <n v="1.9455840259699999"/>
    <n v="84749.301173100001"/>
  </r>
  <r>
    <n v="5753"/>
    <n v="5737"/>
    <x v="10"/>
    <n v="0.50381258231799997"/>
    <n v="602.76217667299898"/>
    <n v="0.50381258231799997"/>
    <n v="21945.9883015999"/>
  </r>
  <r>
    <n v="5754"/>
    <n v="5738"/>
    <x v="10"/>
    <n v="2.6106156649000001E-2"/>
    <n v="162.825518248999"/>
    <n v="2.6106156649000001E-2"/>
    <n v="1137.17963484999"/>
  </r>
  <r>
    <n v="5755"/>
    <n v="5750"/>
    <x v="10"/>
    <n v="0.10838160740199999"/>
    <n v="409.010665093"/>
    <n v="0.10838160740199999"/>
    <n v="4721.0839332899905"/>
  </r>
  <r>
    <n v="5756"/>
    <n v="5739"/>
    <x v="10"/>
    <n v="6.8986765336099998"/>
    <n v="5551.5404919100001"/>
    <n v="6.8986765336099998"/>
    <n v="300505.14778300002"/>
  </r>
  <r>
    <n v="5757"/>
    <n v="5740"/>
    <x v="10"/>
    <n v="5.6078682836000002"/>
    <n v="7980.5572804100002"/>
    <n v="5.6078682836000002"/>
    <n v="244277.76531899901"/>
  </r>
  <r>
    <n v="5758"/>
    <n v="5741"/>
    <x v="10"/>
    <n v="5.9865716028399998"/>
    <n v="10903.251781299899"/>
    <n v="5.9865716028399998"/>
    <n v="260774.015921999"/>
  </r>
  <r>
    <n v="5759"/>
    <n v="5742"/>
    <x v="10"/>
    <n v="4.3140027749699996"/>
    <n v="8281.1084900599908"/>
    <n v="4.3140027749699996"/>
    <n v="187917.209208999"/>
  </r>
  <r>
    <n v="5760"/>
    <n v="5743"/>
    <x v="10"/>
    <n v="1.22746503732E-2"/>
    <n v="101.945110538999"/>
    <n v="1.22746503732E-2"/>
    <n v="534.68163157200001"/>
  </r>
  <r>
    <n v="5761"/>
    <n v="5744"/>
    <x v="10"/>
    <n v="1.5320271622699999"/>
    <n v="4755.1707370399899"/>
    <n v="1.5320271622699999"/>
    <n v="66734.836248799897"/>
  </r>
  <r>
    <n v="5762"/>
    <n v="5745"/>
    <x v="10"/>
    <n v="1.9041760745799999E-2"/>
    <n v="128.03423442299899"/>
    <n v="1.9041760745799999E-2"/>
    <n v="829.45578016800005"/>
  </r>
  <r>
    <n v="5763"/>
    <n v="5746"/>
    <x v="10"/>
    <n v="7.8759194511799996E-2"/>
    <n v="238.06580519299899"/>
    <n v="7.8759194511799996E-2"/>
    <n v="3430.7367895900002"/>
  </r>
  <r>
    <n v="5764"/>
    <n v="5747"/>
    <x v="10"/>
    <n v="1.6340530577900001"/>
    <n v="3974.03069856"/>
    <n v="1.6340530577900001"/>
    <n v="71179.066478399895"/>
  </r>
  <r>
    <n v="5765"/>
    <n v="5748"/>
    <x v="10"/>
    <n v="0.38041965762899999"/>
    <n v="899.28775399899905"/>
    <n v="0.38041965762899999"/>
    <n v="16571.0140035"/>
  </r>
  <r>
    <n v="5766"/>
    <n v="5749"/>
    <x v="10"/>
    <n v="3.2856051588600002"/>
    <n v="7274.5457199599896"/>
    <n v="3.2856051588600002"/>
    <n v="143120.38823800001"/>
  </r>
  <r>
    <n v="5767"/>
    <n v="5751"/>
    <x v="10"/>
    <n v="5.9905681165900004"/>
    <n v="10035.644838800001"/>
    <n v="5.9905681165900004"/>
    <n v="260948.10336400001"/>
  </r>
  <r>
    <n v="5768"/>
    <n v="5752"/>
    <x v="10"/>
    <n v="4.62656317251"/>
    <n v="7259.0221437099899"/>
    <n v="4.62656317251"/>
    <n v="201532.285661"/>
  </r>
  <r>
    <n v="5769"/>
    <n v="5753"/>
    <x v="10"/>
    <n v="2.6353482172899998"/>
    <n v="4511.2846377599899"/>
    <n v="2.6353482172899998"/>
    <n v="114795.30916200001"/>
  </r>
  <r>
    <n v="5770"/>
    <n v="5754"/>
    <x v="10"/>
    <n v="2.44311042533"/>
    <n v="6900.7704448200002"/>
    <n v="2.44311042533"/>
    <n v="106421.46443799901"/>
  </r>
  <r>
    <n v="5771"/>
    <n v="5755"/>
    <x v="10"/>
    <n v="2.05271422992E-2"/>
    <n v="129.80616986000001"/>
    <n v="2.05271422992E-2"/>
    <n v="894.15874210100003"/>
  </r>
  <r>
    <n v="5772"/>
    <n v="5756"/>
    <x v="10"/>
    <n v="0.14787872927500001"/>
    <n v="452.42714661399901"/>
    <n v="0.14787872927500001"/>
    <n v="6441.5716807199897"/>
  </r>
  <r>
    <n v="5773"/>
    <n v="5757"/>
    <x v="10"/>
    <n v="8.4393855661300005E-2"/>
    <n v="416.33313812300003"/>
    <n v="8.4393855661300005E-2"/>
    <n v="3676.18164784999"/>
  </r>
  <r>
    <n v="5774"/>
    <n v="5758"/>
    <x v="10"/>
    <n v="1.22822769489E-2"/>
    <n v="95.380708892499896"/>
    <n v="1.22822769489E-2"/>
    <n v="535.01384380699903"/>
  </r>
  <r>
    <n v="5775"/>
    <n v="5759"/>
    <x v="10"/>
    <n v="0.125429380999"/>
    <n v="410.332799061"/>
    <n v="0.125429380999"/>
    <n v="5463.68198234999"/>
  </r>
  <r>
    <n v="5776"/>
    <n v="5760"/>
    <x v="10"/>
    <n v="0.139853973972"/>
    <n v="586.53717780800002"/>
    <n v="0.139853973972"/>
    <n v="6092.0147378499896"/>
  </r>
  <r>
    <n v="5777"/>
    <n v="5761"/>
    <x v="10"/>
    <n v="0.14213488366800001"/>
    <n v="717.16419079199898"/>
    <n v="0.14213488366800001"/>
    <n v="6191.3707675699898"/>
  </r>
  <r>
    <n v="5778"/>
    <n v="5762"/>
    <x v="10"/>
    <n v="3.0164900720099998E-2"/>
    <n v="189.11485079299899"/>
    <n v="3.0164900720099998E-2"/>
    <n v="1313.9778198199899"/>
  </r>
  <r>
    <n v="5779"/>
    <n v="5763"/>
    <x v="10"/>
    <n v="2.3985098269800002E-2"/>
    <n v="141.11065946599899"/>
    <n v="2.3985098269800002E-2"/>
    <n v="1044.78670104"/>
  </r>
  <r>
    <n v="5780"/>
    <n v="5764"/>
    <x v="10"/>
    <n v="3.2688231493300002"/>
    <n v="4688.4202426900001"/>
    <n v="3.2688231493300002"/>
    <n v="142389.366826999"/>
  </r>
  <r>
    <n v="5781"/>
    <n v="5776"/>
    <x v="10"/>
    <n v="3.7063382495599997E-2"/>
    <n v="222.15350170100001"/>
    <n v="3.7063382495599997E-2"/>
    <n v="1614.47448344999"/>
  </r>
  <r>
    <n v="5782"/>
    <n v="5777"/>
    <x v="10"/>
    <n v="1.60416605469E-2"/>
    <n v="132.713290835999"/>
    <n v="1.60416605469E-2"/>
    <n v="698.77193843199905"/>
  </r>
  <r>
    <n v="5783"/>
    <n v="5778"/>
    <x v="10"/>
    <n v="3.31919828518E-2"/>
    <n v="176.86624295799899"/>
    <n v="3.31919828518E-2"/>
    <n v="1445.8369897"/>
  </r>
  <r>
    <n v="5784"/>
    <n v="5805"/>
    <x v="10"/>
    <n v="0.34762683597100003"/>
    <n v="1185.2954322800001"/>
    <n v="0.34762683597100003"/>
    <n v="15142.5644057999"/>
  </r>
  <r>
    <n v="5785"/>
    <n v="5765"/>
    <x v="10"/>
    <n v="6.7367446384400003"/>
    <n v="9308.7920298299905"/>
    <n v="6.7367446384400003"/>
    <n v="293451.42264"/>
  </r>
  <r>
    <n v="5786"/>
    <n v="5766"/>
    <x v="10"/>
    <n v="3.96729029409E-2"/>
    <n v="247.17050282400001"/>
    <n v="3.96729029409E-2"/>
    <n v="1728.1447396000001"/>
  </r>
  <r>
    <n v="5787"/>
    <n v="5767"/>
    <x v="10"/>
    <n v="2.27073007622"/>
    <n v="4579.0805711499897"/>
    <n v="2.27073007622"/>
    <n v="98912.606467200007"/>
  </r>
  <r>
    <n v="5788"/>
    <n v="5768"/>
    <x v="10"/>
    <n v="0.51915723887200005"/>
    <n v="1106.0166097399899"/>
    <n v="0.51915723887200005"/>
    <n v="22614.3988662999"/>
  </r>
  <r>
    <n v="5789"/>
    <n v="5769"/>
    <x v="10"/>
    <n v="1.90790783919"/>
    <n v="4144.4696478699898"/>
    <n v="1.90790783919"/>
    <n v="83108.133040300003"/>
  </r>
  <r>
    <n v="5790"/>
    <n v="5770"/>
    <x v="10"/>
    <n v="1.6141366192"/>
    <n v="3228.3561646200001"/>
    <n v="1.6141366192"/>
    <n v="70311.509886400003"/>
  </r>
  <r>
    <n v="5791"/>
    <n v="5771"/>
    <x v="10"/>
    <n v="0.14989089266300001"/>
    <n v="927.42777430299896"/>
    <n v="0.14989089266300001"/>
    <n v="6529.2211680600003"/>
  </r>
  <r>
    <n v="5792"/>
    <n v="5772"/>
    <x v="10"/>
    <n v="6.2804032260499998"/>
    <n v="7448.8478297700003"/>
    <n v="6.2804032260499998"/>
    <n v="273573.27023099898"/>
  </r>
  <r>
    <n v="5793"/>
    <n v="5773"/>
    <x v="10"/>
    <n v="1.56942316332"/>
    <n v="4432.4613300299898"/>
    <n v="1.56942316332"/>
    <n v="68363.799541300003"/>
  </r>
  <r>
    <n v="5794"/>
    <n v="5774"/>
    <x v="10"/>
    <n v="3.9344428381899998"/>
    <n v="9527.5805734400001"/>
    <n v="3.9344428381899998"/>
    <n v="171383.64449400001"/>
  </r>
  <r>
    <n v="5795"/>
    <n v="5775"/>
    <x v="10"/>
    <n v="0.85889861463600004"/>
    <n v="3559.4925305699899"/>
    <n v="0.85889861463600004"/>
    <n v="37413.473996799898"/>
  </r>
  <r>
    <n v="5796"/>
    <n v="5806"/>
    <x v="10"/>
    <n v="2.2091750875699998"/>
    <n v="1429.2051174400001"/>
    <n v="2.2091750875699998"/>
    <n v="96231.281886299897"/>
  </r>
  <r>
    <n v="5797"/>
    <n v="5779"/>
    <x v="10"/>
    <n v="1.3471909686900001"/>
    <n v="3557.4423590400002"/>
    <n v="1.3471909686900001"/>
    <n v="58683.403860099897"/>
  </r>
  <r>
    <n v="5798"/>
    <n v="5780"/>
    <x v="10"/>
    <n v="0.113337746548"/>
    <n v="408.35371314600002"/>
    <n v="0.113337746548"/>
    <n v="4936.9724907299897"/>
  </r>
  <r>
    <n v="5799"/>
    <n v="5781"/>
    <x v="10"/>
    <n v="3.11502134704E-2"/>
    <n v="148.21489563700001"/>
    <n v="3.11502134704E-2"/>
    <n v="1356.8978714100001"/>
  </r>
  <r>
    <n v="5800"/>
    <n v="5782"/>
    <x v="10"/>
    <n v="3.2554605488200002E-2"/>
    <n v="150.76343265200001"/>
    <n v="3.2554605488200002E-2"/>
    <n v="1418.07294245"/>
  </r>
  <r>
    <n v="5801"/>
    <n v="5783"/>
    <x v="10"/>
    <n v="2.0272197991199999E-2"/>
    <n v="118.931251809"/>
    <n v="2.0272197991199999E-2"/>
    <n v="883.05341257500004"/>
  </r>
  <r>
    <n v="5802"/>
    <n v="5784"/>
    <x v="10"/>
    <n v="2.0709385847399999"/>
    <n v="4802.8799416000002"/>
    <n v="2.0709385847399999"/>
    <n v="90209.723910999906"/>
  </r>
  <r>
    <n v="5803"/>
    <n v="5785"/>
    <x v="10"/>
    <n v="3.5717166605099999"/>
    <n v="4614.5290983300001"/>
    <n v="3.5717166605099999"/>
    <n v="155583.35539700001"/>
  </r>
  <r>
    <n v="5804"/>
    <n v="5786"/>
    <x v="10"/>
    <n v="6.0090098454899996"/>
    <n v="10428.3375973"/>
    <n v="6.0090098454899996"/>
    <n v="261751.421861999"/>
  </r>
  <r>
    <n v="5805"/>
    <n v="5787"/>
    <x v="10"/>
    <n v="3.6515172696899998"/>
    <n v="8032.7710005099898"/>
    <n v="3.6515172696899998"/>
    <n v="159059.456024999"/>
  </r>
  <r>
    <n v="5806"/>
    <n v="5788"/>
    <x v="10"/>
    <n v="1.5808089103"/>
    <n v="3860.5685963400001"/>
    <n v="1.5808089103"/>
    <n v="68859.760695300007"/>
  </r>
  <r>
    <n v="5807"/>
    <n v="5789"/>
    <x v="10"/>
    <n v="6.2307678384600003E-2"/>
    <n v="396.67056351600002"/>
    <n v="6.2307678384600003E-2"/>
    <n v="2714.1116136300002"/>
  </r>
  <r>
    <n v="5808"/>
    <n v="5790"/>
    <x v="10"/>
    <n v="1.6862517595400001E-2"/>
    <n v="109.372438743999"/>
    <n v="1.6862517595400001E-2"/>
    <n v="734.52832845399905"/>
  </r>
  <r>
    <n v="5809"/>
    <n v="5791"/>
    <x v="10"/>
    <n v="6.1321748856699996"/>
    <n v="8563.6550642799903"/>
    <n v="6.1321748856699996"/>
    <n v="267116.46955199901"/>
  </r>
  <r>
    <n v="5810"/>
    <n v="5804"/>
    <x v="10"/>
    <n v="0.61731303264000004"/>
    <n v="864.686612674"/>
    <n v="0.61731303264000004"/>
    <n v="26890.048140599902"/>
  </r>
  <r>
    <n v="5811"/>
    <n v="5792"/>
    <x v="10"/>
    <n v="6.1279479455899999"/>
    <n v="10549.281379800001"/>
    <n v="6.1279479455899999"/>
    <n v="266932.34477399901"/>
  </r>
  <r>
    <n v="5812"/>
    <n v="5793"/>
    <x v="10"/>
    <n v="7.4524422458099995E-2"/>
    <n v="405.42051619199901"/>
    <n v="7.4524422458099995E-2"/>
    <n v="3246.27085575"/>
  </r>
  <r>
    <n v="5813"/>
    <n v="5794"/>
    <x v="10"/>
    <n v="4.4658086101999999"/>
    <n v="8718.0955512500004"/>
    <n v="4.4658086101999999"/>
    <n v="194529.84494000001"/>
  </r>
  <r>
    <n v="5814"/>
    <n v="5795"/>
    <x v="10"/>
    <n v="2.7328337942699998"/>
    <n v="5870.1975372300003"/>
    <n v="2.7328337942699998"/>
    <n v="119041.763909999"/>
  </r>
  <r>
    <n v="5815"/>
    <n v="5796"/>
    <x v="10"/>
    <n v="3.6163016451999999E-2"/>
    <n v="206.760010934999"/>
    <n v="3.6163016451999999E-2"/>
    <n v="1575.2546956399899"/>
  </r>
  <r>
    <n v="5816"/>
    <n v="5797"/>
    <x v="10"/>
    <n v="2.3799406940499999E-2"/>
    <n v="131.481318689999"/>
    <n v="2.3799406940499999E-2"/>
    <n v="1036.6980193500001"/>
  </r>
  <r>
    <n v="5817"/>
    <n v="5798"/>
    <x v="10"/>
    <n v="2.66836238132E-2"/>
    <n v="136.945665437"/>
    <n v="2.66836238132E-2"/>
    <n v="1162.33400361999"/>
  </r>
  <r>
    <n v="5818"/>
    <n v="5799"/>
    <x v="10"/>
    <n v="2.1883057315399999E-2"/>
    <n v="125.12262753100001"/>
    <n v="2.1883057315399999E-2"/>
    <n v="953.22216377400002"/>
  </r>
  <r>
    <n v="5819"/>
    <n v="5800"/>
    <x v="10"/>
    <n v="4.0154484123299999E-2"/>
    <n v="214.61869554500001"/>
    <n v="4.0154484123299999E-2"/>
    <n v="1749.1223320900001"/>
  </r>
  <r>
    <n v="5820"/>
    <n v="5801"/>
    <x v="10"/>
    <n v="5.9011902903099998"/>
    <n v="11032.121895099899"/>
    <n v="5.9011902903099998"/>
    <n v="257054.820821"/>
  </r>
  <r>
    <n v="5821"/>
    <n v="5802"/>
    <x v="10"/>
    <n v="5.4589026497999997"/>
    <n v="11819.9927169"/>
    <n v="5.4589026497999997"/>
    <n v="237788.84827099901"/>
  </r>
  <r>
    <n v="5822"/>
    <n v="5803"/>
    <x v="10"/>
    <n v="1.64503022529"/>
    <n v="1340.9246498099899"/>
    <n v="1.64503022529"/>
    <n v="71657.229982200006"/>
  </r>
  <r>
    <n v="5823"/>
    <n v="5807"/>
    <x v="10"/>
    <n v="1.75519226681"/>
    <n v="2875.97798826999"/>
    <n v="1.75519226681"/>
    <n v="76455.869317300007"/>
  </r>
  <r>
    <n v="5824"/>
    <n v="5808"/>
    <x v="10"/>
    <n v="0.195434202744"/>
    <n v="382.37699623600002"/>
    <n v="0.195434202744"/>
    <n v="8513.0798183400002"/>
  </r>
  <r>
    <n v="5825"/>
    <n v="5809"/>
    <x v="10"/>
    <n v="2.9146774705499999E-2"/>
    <n v="142.76331300499899"/>
    <n v="2.9146774705499999E-2"/>
    <n v="1269.6284275400001"/>
  </r>
  <r>
    <n v="5826"/>
    <n v="5810"/>
    <x v="10"/>
    <n v="2.4348070357700001E-2"/>
    <n v="131.68636918499899"/>
    <n v="2.4348070357700001E-2"/>
    <n v="1060.5977025899899"/>
  </r>
  <r>
    <n v="5827"/>
    <n v="5811"/>
    <x v="10"/>
    <n v="0.21347091117700001"/>
    <n v="408.70858395499903"/>
    <n v="0.21347091117700001"/>
    <n v="9298.7556958700006"/>
  </r>
  <r>
    <n v="5828"/>
    <n v="5812"/>
    <x v="10"/>
    <n v="0.64388416883699995"/>
    <n v="866.96860542800005"/>
    <n v="0.64388416883699995"/>
    <n v="28047.4822045"/>
  </r>
  <r>
    <n v="5829"/>
    <n v="5813"/>
    <x v="10"/>
    <n v="1.7254015194800001"/>
    <n v="1362.0764561000001"/>
    <n v="1.7254015194800001"/>
    <n v="75158.189557299906"/>
  </r>
  <r>
    <n v="5830"/>
    <n v="5814"/>
    <x v="10"/>
    <n v="0.83928821291099998"/>
    <n v="2410.3245495800002"/>
    <n v="0.83928821291099998"/>
    <n v="36559.248316600002"/>
  </r>
  <r>
    <n v="5831"/>
    <n v="5815"/>
    <x v="10"/>
    <n v="1.2054135182999999E-2"/>
    <n v="110.138420870999"/>
    <n v="1.2054135182999999E-2"/>
    <n v="525.07602813400001"/>
  </r>
  <r>
    <n v="5832"/>
    <n v="5816"/>
    <x v="10"/>
    <n v="1.7061380257600001E-2"/>
    <n v="116.507337208999"/>
    <n v="1.7061380257600001E-2"/>
    <n v="743.19075156700001"/>
  </r>
  <r>
    <n v="5833"/>
    <n v="5817"/>
    <x v="10"/>
    <n v="2.2732935482300001E-2"/>
    <n v="131.028882240999"/>
    <n v="2.2732935482300001E-2"/>
    <n v="990.24270866300003"/>
  </r>
  <r>
    <n v="5834"/>
    <n v="5818"/>
    <x v="10"/>
    <n v="1.2630065747200001"/>
    <n v="5125.09695895"/>
    <n v="1.2630065747200001"/>
    <n v="55016.346327999898"/>
  </r>
  <r>
    <n v="5835"/>
    <n v="5819"/>
    <x v="10"/>
    <n v="1.5676326061200001"/>
    <n v="4214.80503769999"/>
    <n v="1.5676326061200001"/>
    <n v="68285.803177499896"/>
  </r>
  <r>
    <n v="5836"/>
    <n v="5820"/>
    <x v="10"/>
    <n v="0.16730177503599999"/>
    <n v="532.75333054800001"/>
    <n v="0.16730177503599999"/>
    <n v="7287.6361704399897"/>
  </r>
  <r>
    <n v="5837"/>
    <n v="5821"/>
    <x v="10"/>
    <n v="7.8781452971000004E-2"/>
    <n v="311.93787077299902"/>
    <n v="7.8781452971000004E-2"/>
    <n v="3431.70636452999"/>
  </r>
  <r>
    <n v="5838"/>
    <n v="5822"/>
    <x v="10"/>
    <n v="2.7442769987900002"/>
    <n v="5620.7229289400002"/>
    <n v="2.7442769987900002"/>
    <n v="119540.22790300001"/>
  </r>
  <r>
    <n v="5839"/>
    <n v="5823"/>
    <x v="10"/>
    <n v="0.59580664855599996"/>
    <n v="2943.08863074999"/>
    <n v="0.59580664855599996"/>
    <n v="25953.233794200001"/>
  </r>
  <r>
    <n v="5840"/>
    <n v="5824"/>
    <x v="10"/>
    <n v="1.38137957517"/>
    <n v="3903.3070898300002"/>
    <n v="1.38137957517"/>
    <n v="60172.6536032"/>
  </r>
  <r>
    <n v="5841"/>
    <n v="5825"/>
    <x v="10"/>
    <n v="0.178403804596"/>
    <n v="554.966679505"/>
    <n v="0.178403804596"/>
    <n v="7771.2386429899898"/>
  </r>
  <r>
    <n v="5842"/>
    <n v="5826"/>
    <x v="10"/>
    <n v="0.70362858710700005"/>
    <n v="1484.9306626099899"/>
    <n v="0.70362858710700005"/>
    <n v="30649.938653299901"/>
  </r>
  <r>
    <n v="5843"/>
    <n v="5827"/>
    <x v="10"/>
    <n v="1.13279177187E-2"/>
    <n v="120.396124819999"/>
    <n v="1.13279177187E-2"/>
    <n v="493.44212197299902"/>
  </r>
  <r>
    <n v="5844"/>
    <n v="5828"/>
    <x v="10"/>
    <n v="2.4680388455799999E-2"/>
    <n v="147.03519637599899"/>
    <n v="2.4680388455799999E-2"/>
    <n v="1075.0734206699899"/>
  </r>
  <r>
    <n v="5845"/>
    <n v="5829"/>
    <x v="10"/>
    <n v="5.4151553470899998E-2"/>
    <n v="344.41355984299901"/>
    <n v="5.4151553470899998E-2"/>
    <n v="2358.8322343599898"/>
  </r>
  <r>
    <n v="5846"/>
    <n v="5832"/>
    <x v="10"/>
    <n v="4.4202947953199997E-2"/>
    <n v="254.41048766"/>
    <n v="4.4202947953199997E-2"/>
    <n v="1925.4727103"/>
  </r>
  <r>
    <n v="5847"/>
    <n v="5833"/>
    <x v="10"/>
    <n v="7.0596786901800004E-2"/>
    <n v="275.72389590099903"/>
    <n v="7.0596786901800004E-2"/>
    <n v="3075.1837365699898"/>
  </r>
  <r>
    <n v="5848"/>
    <n v="5834"/>
    <x v="10"/>
    <n v="9.2879091009999995E-6"/>
    <n v="2.7718861105000001"/>
    <n v="9.2879091009999995E-6"/>
    <n v="0.40457970646399999"/>
  </r>
  <r>
    <n v="5849"/>
    <n v="5835"/>
    <x v="10"/>
    <n v="6.9629061625000002E-2"/>
    <n v="366.93428679599901"/>
    <n v="6.9629061625000002E-2"/>
    <n v="3033.0297922499899"/>
  </r>
  <r>
    <n v="5850"/>
    <n v="5836"/>
    <x v="10"/>
    <n v="3.77933163323E-2"/>
    <n v="163.037929251999"/>
    <n v="3.77933163323E-2"/>
    <n v="1646.2702744600001"/>
  </r>
  <r>
    <n v="5851"/>
    <n v="5837"/>
    <x v="10"/>
    <n v="4.5130584439599997E-2"/>
    <n v="250.480360146999"/>
    <n v="4.5130584439599997E-2"/>
    <n v="1965.8803948499899"/>
  </r>
  <r>
    <n v="5852"/>
    <n v="5838"/>
    <x v="10"/>
    <n v="1.9393240845199999E-2"/>
    <n v="122.065710076"/>
    <n v="1.9393240845199999E-2"/>
    <n v="844.76619202799895"/>
  </r>
  <r>
    <n v="5853"/>
    <n v="5839"/>
    <x v="10"/>
    <n v="1.8359745850300001E-2"/>
    <n v="152.90386431900001"/>
    <n v="1.8359745850300001E-2"/>
    <n v="799.74732977799897"/>
  </r>
  <r>
    <n v="5854"/>
    <n v="5840"/>
    <x v="10"/>
    <n v="2.8424350509900002E-2"/>
    <n v="142.91163047800001"/>
    <n v="2.8424350509900002E-2"/>
    <n v="1238.1597555200001"/>
  </r>
  <r>
    <n v="5855"/>
    <n v="5841"/>
    <x v="10"/>
    <n v="4.6981123398999999E-2"/>
    <n v="249.40701189200001"/>
    <n v="4.6981123398999999E-2"/>
    <n v="2046.48954875"/>
  </r>
  <r>
    <n v="5856"/>
    <n v="5842"/>
    <x v="10"/>
    <n v="2.1346391692200001E-2"/>
    <n v="123.22491139"/>
    <n v="2.1346391692200001E-2"/>
    <n v="929.84510267099904"/>
  </r>
  <r>
    <n v="5857"/>
    <n v="5843"/>
    <x v="10"/>
    <n v="1.7691255840099999E-2"/>
    <n v="111.79007454000001"/>
    <n v="1.7691255840099999E-2"/>
    <n v="770.62802212300005"/>
  </r>
  <r>
    <n v="5858"/>
    <n v="5844"/>
    <x v="10"/>
    <n v="2.3936466910499998E-2"/>
    <n v="128.04150613100001"/>
    <n v="2.3936466910499998E-2"/>
    <n v="1042.6683279199899"/>
  </r>
  <r>
    <n v="5859"/>
    <n v="5845"/>
    <x v="10"/>
    <n v="8.1799803490599995E-2"/>
    <n v="299.09635631200001"/>
    <n v="8.1799803490599995E-2"/>
    <n v="3563.1851867599898"/>
  </r>
  <r>
    <n v="5860"/>
    <n v="5846"/>
    <x v="10"/>
    <n v="1.6628778391899999E-2"/>
    <n v="111.690406871999"/>
    <n v="1.6628778391899999E-2"/>
    <n v="724.34668928099904"/>
  </r>
  <r>
    <n v="5861"/>
    <n v="5847"/>
    <x v="10"/>
    <n v="4.6981123398999999E-2"/>
    <n v="249.40701189200001"/>
    <n v="4.6981123398999999E-2"/>
    <n v="2046.48954875"/>
  </r>
  <r>
    <n v="5862"/>
    <n v="5848"/>
    <x v="10"/>
    <n v="6.0656191708899999E-2"/>
    <n v="250.63336486200001"/>
    <n v="6.0656191708899999E-2"/>
    <n v="2642.1731417300002"/>
  </r>
  <r>
    <n v="5863"/>
    <n v="5849"/>
    <x v="10"/>
    <n v="5.0137391553299999E-2"/>
    <n v="194.98860023200001"/>
    <n v="5.0137391553299999E-2"/>
    <n v="2183.9760400300001"/>
  </r>
  <r>
    <n v="5864"/>
    <n v="5850"/>
    <x v="10"/>
    <n v="3.31093271232E-2"/>
    <n v="226.11873605900001"/>
    <n v="3.31093271232E-2"/>
    <n v="1442.2365207400001"/>
  </r>
  <r>
    <n v="5865"/>
    <n v="5851"/>
    <x v="10"/>
    <n v="0.31434596656199998"/>
    <n v="810.50215691599897"/>
    <n v="0.31434596656199998"/>
    <n v="13692.855530799899"/>
  </r>
  <r>
    <n v="5866"/>
    <n v="5852"/>
    <x v="10"/>
    <n v="0.45849369432800002"/>
    <n v="1359.74796276999"/>
    <n v="0.45849369432800002"/>
    <n v="19971.905438199901"/>
  </r>
  <r>
    <n v="5867"/>
    <n v="5853"/>
    <x v="10"/>
    <n v="4.09364320758E-2"/>
    <n v="228.826136974999"/>
    <n v="4.09364320758E-2"/>
    <n v="1783.1838481299901"/>
  </r>
  <r>
    <n v="5868"/>
    <n v="5854"/>
    <x v="10"/>
    <n v="0.112881908059"/>
    <n v="375.62961876299897"/>
    <n v="0.112881908059"/>
    <n v="4917.1162463000001"/>
  </r>
  <r>
    <n v="5869"/>
    <n v="5855"/>
    <x v="10"/>
    <n v="4.09364320758E-2"/>
    <n v="228.826136974999"/>
    <n v="4.09364320758E-2"/>
    <n v="1783.1838481299901"/>
  </r>
  <r>
    <n v="5870"/>
    <n v="5856"/>
    <x v="10"/>
    <n v="3.4864880487699999E-2"/>
    <n v="212.324787925999"/>
    <n v="3.4864880487699999E-2"/>
    <n v="1518.70811916"/>
  </r>
  <r>
    <n v="5871"/>
    <n v="5857"/>
    <x v="10"/>
    <n v="0.663285505444"/>
    <n v="2231.8210373100001"/>
    <n v="0.663285505444"/>
    <n v="28892.6010475"/>
  </r>
  <r>
    <n v="5872"/>
    <n v="5858"/>
    <x v="10"/>
    <n v="1.9715860667900001E-2"/>
    <n v="120.731800578"/>
    <n v="1.9715860667900001E-2"/>
    <n v="858.81945549099896"/>
  </r>
  <r>
    <n v="5873"/>
    <n v="5859"/>
    <x v="10"/>
    <n v="0.12221990360899999"/>
    <n v="477.58657609400001"/>
    <n v="0.12221990360899999"/>
    <n v="5323.8777060599896"/>
  </r>
  <r>
    <n v="5874"/>
    <n v="5860"/>
    <x v="10"/>
    <n v="0.64518405373800003"/>
    <n v="2284.99946571999"/>
    <n v="0.64518405373800003"/>
    <n v="28104.1049657"/>
  </r>
  <r>
    <n v="5875"/>
    <n v="5861"/>
    <x v="10"/>
    <n v="2.3366641881399999E-2"/>
    <n v="127.994059695"/>
    <n v="2.3366641881399999E-2"/>
    <n v="1017.84684865999"/>
  </r>
  <r>
    <n v="5876"/>
    <n v="5862"/>
    <x v="10"/>
    <n v="4.9944569727299999E-2"/>
    <n v="192.490713618"/>
    <n v="4.9944569727299999E-2"/>
    <n v="2175.5767555299899"/>
  </r>
  <r>
    <n v="5877"/>
    <n v="5863"/>
    <x v="10"/>
    <n v="2.3160034453800001E-2"/>
    <n v="127.109279814"/>
    <n v="2.3160034453800001E-2"/>
    <n v="1008.8470651699899"/>
  </r>
  <r>
    <n v="5878"/>
    <n v="5864"/>
    <x v="10"/>
    <n v="1.52069963232E-2"/>
    <n v="102.970059880999"/>
    <n v="1.52069963232E-2"/>
    <n v="662.41411032500002"/>
  </r>
  <r>
    <n v="5879"/>
    <n v="5865"/>
    <x v="10"/>
    <n v="2.33144287032E-2"/>
    <n v="130.820845278999"/>
    <n v="2.33144287032E-2"/>
    <n v="1015.57245208999"/>
  </r>
  <r>
    <n v="5880"/>
    <n v="5866"/>
    <x v="10"/>
    <n v="3.1669588816600001E-2"/>
    <n v="175.08642903800001"/>
    <n v="3.1669588816600001E-2"/>
    <n v="1379.5217709399899"/>
  </r>
  <r>
    <n v="5881"/>
    <n v="5867"/>
    <x v="10"/>
    <n v="1.1196666505099999E-2"/>
    <n v="97.226531721000001"/>
    <n v="1.1196666505099999E-2"/>
    <n v="487.724842104"/>
  </r>
  <r>
    <n v="5882"/>
    <n v="5870"/>
    <x v="10"/>
    <n v="5.1303913970600003E-2"/>
    <n v="242.092804080999"/>
    <n v="5.1303913970600003E-2"/>
    <n v="2234.7895534700001"/>
  </r>
  <r>
    <n v="5883"/>
    <n v="5871"/>
    <x v="10"/>
    <n v="6.7649318868400004"/>
    <n v="9698.2656026799905"/>
    <n v="6.7649318868400004"/>
    <n v="294679.25427400001"/>
  </r>
  <r>
    <n v="5884"/>
    <n v="5872"/>
    <x v="10"/>
    <n v="6.7873921371000003"/>
    <n v="10667.3599905999"/>
    <n v="6.7873921371000003"/>
    <n v="295657.61886300001"/>
  </r>
  <r>
    <n v="5885"/>
    <n v="5873"/>
    <x v="10"/>
    <n v="2.6277071080500001"/>
    <n v="6179.6409524000001"/>
    <n v="2.6277071080500001"/>
    <n v="114462.46377499901"/>
  </r>
  <r>
    <n v="5886"/>
    <n v="5874"/>
    <x v="10"/>
    <n v="2.4326011983299999E-2"/>
    <n v="130.34842601899899"/>
    <n v="2.4326011983299999E-2"/>
    <n v="1059.6368434799899"/>
  </r>
  <r>
    <n v="5887"/>
    <n v="5875"/>
    <x v="10"/>
    <n v="0.12741840029599999"/>
    <n v="407.98234947100002"/>
    <n v="0.12741840029599999"/>
    <n v="5550.3233156400001"/>
  </r>
  <r>
    <n v="5888"/>
    <n v="5876"/>
    <x v="10"/>
    <n v="9.2779211720000004E-2"/>
    <n v="319.19655048300001"/>
    <n v="9.2779211720000004E-2"/>
    <n v="4041.4462966999899"/>
  </r>
  <r>
    <n v="5889"/>
    <n v="5877"/>
    <x v="10"/>
    <n v="5.3885821371499998E-2"/>
    <n v="215.870011363"/>
    <n v="5.3885821371499998E-2"/>
    <n v="2347.2569902800001"/>
  </r>
  <r>
    <n v="5890"/>
    <n v="5878"/>
    <x v="10"/>
    <n v="8.0927405137099992E-3"/>
    <n v="78.279573103499899"/>
    <n v="8.0927405137099992E-3"/>
    <n v="352.51836693899901"/>
  </r>
  <r>
    <n v="5891"/>
    <n v="5879"/>
    <x v="10"/>
    <n v="1.46280756411E-2"/>
    <n v="113.523125827"/>
    <n v="1.46280756411E-2"/>
    <n v="637.19642639599897"/>
  </r>
  <r>
    <n v="5892"/>
    <n v="5880"/>
    <x v="10"/>
    <n v="2.88980265425E-2"/>
    <n v="172.562768414"/>
    <n v="2.88980265425E-2"/>
    <n v="1258.7930006500001"/>
  </r>
  <r>
    <n v="5893"/>
    <n v="5881"/>
    <x v="10"/>
    <n v="0.10984657076"/>
    <n v="517.73627828799897"/>
    <n v="0.10984657076"/>
    <n v="4784.8974823999897"/>
  </r>
  <r>
    <n v="5894"/>
    <n v="5882"/>
    <x v="10"/>
    <n v="8.1789710678699997E-3"/>
    <n v="87.540841751100004"/>
    <n v="8.1789710678699997E-3"/>
    <n v="356.27455440300002"/>
  </r>
  <r>
    <n v="5895"/>
    <n v="5883"/>
    <x v="10"/>
    <n v="2.6737522392000002E-2"/>
    <n v="139.13912734900001"/>
    <n v="2.6737522392000002E-2"/>
    <n v="1164.68181679999"/>
  </r>
  <r>
    <n v="5896"/>
    <n v="5884"/>
    <x v="10"/>
    <n v="1.8280747551199999E-2"/>
    <n v="113.111061144999"/>
    <n v="1.8280747551199999E-2"/>
    <n v="796.30617783900004"/>
  </r>
  <r>
    <n v="5897"/>
    <n v="5885"/>
    <x v="10"/>
    <n v="3.2151441967599999"/>
    <n v="6464.6473242399898"/>
    <n v="3.2151441967599999"/>
    <n v="140051.121006"/>
  </r>
  <r>
    <n v="5898"/>
    <n v="5886"/>
    <x v="10"/>
    <n v="4.3773148833099997E-2"/>
    <n v="185.895917854999"/>
    <n v="4.3773148833099997E-2"/>
    <n v="1906.7507361"/>
  </r>
  <r>
    <n v="5899"/>
    <n v="5887"/>
    <x v="10"/>
    <n v="4.5309292967000002E-2"/>
    <n v="193.22709304700001"/>
    <n v="4.5309292967000002E-2"/>
    <n v="1973.6649068700001"/>
  </r>
  <r>
    <n v="5900"/>
    <n v="5888"/>
    <x v="10"/>
    <n v="1.66685534191E-2"/>
    <n v="102.210448083"/>
    <n v="1.66685534191E-2"/>
    <n v="726.07928275899906"/>
  </r>
  <r>
    <n v="5901"/>
    <n v="5889"/>
    <x v="10"/>
    <n v="2.95536022409E-2"/>
    <n v="144.173766190999"/>
    <n v="2.95536022409E-2"/>
    <n v="1287.3497645899899"/>
  </r>
  <r>
    <n v="5902"/>
    <n v="5893"/>
    <x v="10"/>
    <n v="16.117892033899899"/>
    <n v="4036.2010133399899"/>
    <n v="16.117892033899899"/>
    <n v="702092.56861499895"/>
  </r>
  <r>
    <n v="5903"/>
    <n v="5894"/>
    <x v="10"/>
    <n v="25.0307694735999"/>
    <n v="10596.968840199899"/>
    <n v="25.0307694735999"/>
    <n v="1090335.9569099899"/>
  </r>
  <r>
    <n v="5904"/>
    <n v="5895"/>
    <x v="10"/>
    <n v="19.7926356514999"/>
    <n v="12535.8564495999"/>
    <n v="19.7926356514999"/>
    <n v="862163.76031100005"/>
  </r>
  <r>
    <n v="5905"/>
    <n v="5896"/>
    <x v="10"/>
    <n v="0.213252112099"/>
    <n v="580.64034990499897"/>
    <n v="0.213252112099"/>
    <n v="9289.22484583"/>
  </r>
  <r>
    <n v="5906"/>
    <n v="5937"/>
    <x v="12"/>
    <n v="3.19850889254"/>
    <n v="1687.5918801400001"/>
    <n v="3.19850889254"/>
    <n v="139326.490052999"/>
  </r>
  <r>
    <n v="5907"/>
    <n v="5897"/>
    <x v="10"/>
    <n v="0.118417016258"/>
    <n v="279.291159037"/>
    <n v="0.118417016258"/>
    <n v="5158.22459496999"/>
  </r>
  <r>
    <n v="5908"/>
    <n v="5898"/>
    <x v="10"/>
    <n v="2.6948121468199999"/>
    <n v="2522.5136364899899"/>
    <n v="2.6948121468199999"/>
    <n v="117385.547569"/>
  </r>
  <r>
    <n v="5909"/>
    <n v="5899"/>
    <x v="10"/>
    <n v="7.9231276546699994E-2"/>
    <n v="253.05992976600001"/>
    <n v="7.9231276546699994E-2"/>
    <n v="3451.30060120999"/>
  </r>
  <r>
    <n v="5910"/>
    <n v="5900"/>
    <x v="10"/>
    <n v="1.5901493466500001"/>
    <n v="1356.67081430999"/>
    <n v="1.5901493466500001"/>
    <n v="69266.628473100005"/>
  </r>
  <r>
    <n v="5911"/>
    <n v="5901"/>
    <x v="10"/>
    <n v="6.5131515147300006E-2"/>
    <n v="369.64101030299901"/>
    <n v="6.5131515147300006E-2"/>
    <n v="2837.1174514300001"/>
  </r>
  <r>
    <n v="5912"/>
    <n v="5902"/>
    <x v="10"/>
    <n v="1.15532360214"/>
    <n v="1332.7785447199899"/>
    <n v="1.15532360214"/>
    <n v="50325.694805400002"/>
  </r>
  <r>
    <n v="5913"/>
    <n v="5903"/>
    <x v="10"/>
    <n v="7.6762798538399997"/>
    <n v="5289.7341478099897"/>
    <n v="7.6762798538399997"/>
    <n v="334377.412921999"/>
  </r>
  <r>
    <n v="5914"/>
    <n v="5904"/>
    <x v="10"/>
    <n v="0.556414728724"/>
    <n v="621.35697023900002"/>
    <n v="0.556414728724"/>
    <n v="24237.328634000001"/>
  </r>
  <r>
    <n v="5915"/>
    <n v="5905"/>
    <x v="10"/>
    <n v="7.12016048038"/>
    <n v="3246.6565370600001"/>
    <n v="7.12016048038"/>
    <n v="310152.949907"/>
  </r>
  <r>
    <n v="5916"/>
    <n v="5906"/>
    <x v="10"/>
    <n v="1.7667687762099999"/>
    <n v="1465.1208650999899"/>
    <n v="1.7667687762099999"/>
    <n v="76960.140050899907"/>
  </r>
  <r>
    <n v="5917"/>
    <n v="5907"/>
    <x v="10"/>
    <n v="0.20538878908300001"/>
    <n v="494.59443791000001"/>
    <n v="0.20538878908300001"/>
    <n v="8946.6998657700005"/>
  </r>
  <r>
    <n v="5918"/>
    <n v="5908"/>
    <x v="10"/>
    <n v="0.29641105599200002"/>
    <n v="630.42403439300006"/>
    <n v="0.29641105599200002"/>
    <n v="12911.6139531999"/>
  </r>
  <r>
    <n v="5919"/>
    <n v="5932"/>
    <x v="12"/>
    <n v="82.777730996200006"/>
    <n v="12080.882627000001"/>
    <n v="82.777730996200006"/>
    <n v="3605783.5390099902"/>
  </r>
  <r>
    <n v="5920"/>
    <n v="5909"/>
    <x v="10"/>
    <n v="2.9996526936199999"/>
    <n v="1737.53373684999"/>
    <n v="2.9996526936199999"/>
    <n v="130664.348673999"/>
  </r>
  <r>
    <n v="5921"/>
    <n v="5910"/>
    <x v="10"/>
    <n v="2.5196428207900001"/>
    <n v="1739.74465968"/>
    <n v="2.5196428207900001"/>
    <n v="109755.202252"/>
  </r>
  <r>
    <n v="5922"/>
    <n v="5911"/>
    <x v="10"/>
    <n v="0.219417328996"/>
    <n v="592.58648248199904"/>
    <n v="0.219417328996"/>
    <n v="9557.7806192499902"/>
  </r>
  <r>
    <n v="5923"/>
    <n v="5912"/>
    <x v="10"/>
    <n v="2.8936739143799999"/>
    <n v="5809.7910646999899"/>
    <n v="2.8936739143799999"/>
    <n v="126047.93151599899"/>
  </r>
  <r>
    <n v="5924"/>
    <n v="5913"/>
    <x v="10"/>
    <n v="1.2101605843400001"/>
    <n v="3437.3300199199898"/>
    <n v="1.2101605843400001"/>
    <n v="52714.384197699903"/>
  </r>
  <r>
    <n v="5925"/>
    <n v="5914"/>
    <x v="10"/>
    <n v="7.2900583974700006E-2"/>
    <n v="754.70529408000004"/>
    <n v="7.2900583974700006E-2"/>
    <n v="3175.5367368299899"/>
  </r>
  <r>
    <n v="5926"/>
    <n v="5915"/>
    <x v="10"/>
    <n v="1.38948320086E-2"/>
    <n v="98.3390390263"/>
    <n v="1.38948320086E-2"/>
    <n v="605.25646140000003"/>
  </r>
  <r>
    <n v="5927"/>
    <n v="5916"/>
    <x v="10"/>
    <n v="0.27492491874000002"/>
    <n v="543.78215946199896"/>
    <n v="0.27492491874000002"/>
    <n v="11975.681557399899"/>
  </r>
  <r>
    <n v="5928"/>
    <n v="5917"/>
    <x v="10"/>
    <n v="3.6037208718499997E-2"/>
    <n v="418.40978173399901"/>
    <n v="3.6037208718499997E-2"/>
    <n v="1569.7745329500001"/>
  </r>
  <r>
    <n v="5929"/>
    <n v="5918"/>
    <x v="10"/>
    <n v="0.88212271355000005"/>
    <n v="2432.9779451600002"/>
    <n v="0.88212271355000005"/>
    <n v="38425.111703299903"/>
  </r>
  <r>
    <n v="5930"/>
    <n v="5919"/>
    <x v="10"/>
    <n v="1.2381993684800001E-2"/>
    <n v="146.49908177"/>
    <n v="1.2381993684800001E-2"/>
    <n v="539.35748741500004"/>
  </r>
  <r>
    <n v="5931"/>
    <n v="5920"/>
    <x v="10"/>
    <n v="7.0475548454199996E-2"/>
    <n v="735.63980804400001"/>
    <n v="7.0475548454199996E-2"/>
    <n v="3069.9026118900001"/>
  </r>
  <r>
    <n v="5932"/>
    <n v="5921"/>
    <x v="10"/>
    <n v="2.6192572974399999"/>
    <n v="1414.1808504799901"/>
    <n v="2.6192572974399999"/>
    <n v="114094.39149599901"/>
  </r>
  <r>
    <n v="5933"/>
    <n v="5922"/>
    <x v="12"/>
    <n v="1.2652516598100001"/>
    <n v="969.87792499800003"/>
    <n v="1.2652516598100001"/>
    <n v="55114.141839900003"/>
  </r>
  <r>
    <n v="5934"/>
    <n v="5923"/>
    <x v="12"/>
    <n v="0.72999634328100005"/>
    <n v="713.62875420199896"/>
    <n v="0.72999634328100005"/>
    <n v="31798.513518600001"/>
  </r>
  <r>
    <n v="5935"/>
    <n v="5924"/>
    <x v="12"/>
    <n v="0.56198037687699998"/>
    <n v="636.25925087300004"/>
    <n v="0.56198037687699998"/>
    <n v="24479.767299099902"/>
  </r>
  <r>
    <n v="5936"/>
    <n v="5925"/>
    <x v="12"/>
    <n v="1.83918045255"/>
    <n v="1191.2351503899899"/>
    <n v="1.83918045255"/>
    <n v="80114.380055700007"/>
  </r>
  <r>
    <n v="5937"/>
    <n v="5926"/>
    <x v="12"/>
    <n v="1.1689210777100001"/>
    <n v="896.48440048700002"/>
    <n v="1.1689210777100001"/>
    <n v="50917.998472699903"/>
  </r>
  <r>
    <n v="5938"/>
    <n v="5927"/>
    <x v="12"/>
    <n v="2.4302998569500001"/>
    <n v="1303.57233466"/>
    <n v="2.4302998569500001"/>
    <n v="105863.43831500001"/>
  </r>
  <r>
    <n v="5939"/>
    <n v="5928"/>
    <x v="12"/>
    <n v="1.24378085459"/>
    <n v="992.34718865100001"/>
    <n v="1.24378085459"/>
    <n v="54178.877309299904"/>
  </r>
  <r>
    <n v="5940"/>
    <n v="5929"/>
    <x v="12"/>
    <n v="1.41398490539"/>
    <n v="1028.4467798799899"/>
    <n v="1.41398490539"/>
    <n v="61592.936106699897"/>
  </r>
  <r>
    <n v="5941"/>
    <n v="5930"/>
    <x v="12"/>
    <n v="2.5559604433700001"/>
    <n v="1330.7645865699899"/>
    <n v="2.5559604433700001"/>
    <n v="111337.191563"/>
  </r>
  <r>
    <n v="5942"/>
    <n v="5931"/>
    <x v="12"/>
    <n v="2.0558595248199998"/>
    <n v="1205.3409419100001"/>
    <n v="2.0558595248199998"/>
    <n v="89552.882687000005"/>
  </r>
  <r>
    <n v="5943"/>
    <n v="5933"/>
    <x v="12"/>
    <n v="8.0886356050299906"/>
    <n v="3665.5128915199898"/>
    <n v="8.0886356050299906"/>
    <n v="352339.55758199899"/>
  </r>
  <r>
    <n v="5944"/>
    <n v="5938"/>
    <x v="12"/>
    <n v="7.96077323994"/>
    <n v="3701.2759252999899"/>
    <n v="7.96077323994"/>
    <n v="346769.89525699901"/>
  </r>
  <r>
    <n v="5945"/>
    <n v="5939"/>
    <x v="12"/>
    <n v="1.83388309187"/>
    <n v="1161.5132834000001"/>
    <n v="1.83388309187"/>
    <n v="79883.627948299894"/>
  </r>
  <r>
    <n v="5946"/>
    <n v="5940"/>
    <x v="12"/>
    <n v="413.922231662"/>
    <n v="30592.8751319"/>
    <n v="413.922231662"/>
    <n v="18030380.289500002"/>
  </r>
  <r>
    <n v="5947"/>
    <n v="5941"/>
    <x v="12"/>
    <n v="136.592763988999"/>
    <n v="13116.1682113999"/>
    <n v="136.592763988999"/>
    <n v="5949956.9994599903"/>
  </r>
  <r>
    <n v="5948"/>
    <n v="5942"/>
    <x v="12"/>
    <n v="11.3555838212"/>
    <n v="6039.7103706400003"/>
    <n v="11.3555838212"/>
    <n v="494647.25267299899"/>
  </r>
  <r>
    <n v="5949"/>
    <n v="5943"/>
    <x v="12"/>
    <n v="5.0083166707000002"/>
    <n v="2182.02757977999"/>
    <n v="5.0083166707000002"/>
    <n v="218161.401526"/>
  </r>
  <r>
    <n v="5950"/>
    <n v="5944"/>
    <x v="12"/>
    <n v="0.84387493813900005"/>
    <n v="1107.39556207999"/>
    <n v="0.84387493813900005"/>
    <n v="36759.045271000003"/>
  </r>
  <r>
    <n v="5951"/>
    <n v="5945"/>
    <x v="12"/>
    <n v="4.0708221250100003"/>
    <n v="2382.0504390599899"/>
    <n v="4.0708221250100003"/>
    <n v="177324.302465999"/>
  </r>
  <r>
    <n v="5952"/>
    <n v="5946"/>
    <x v="12"/>
    <n v="5.2995800703100002"/>
    <n v="2022.4484870900001"/>
    <n v="5.2995800703100002"/>
    <n v="230848.784466999"/>
  </r>
  <r>
    <n v="5953"/>
    <n v="5947"/>
    <x v="12"/>
    <n v="72.195512500099895"/>
    <n v="7660.2328968600004"/>
    <n v="72.195512500099895"/>
    <n v="3144823.94517999"/>
  </r>
  <r>
    <n v="5954"/>
    <n v="5948"/>
    <x v="12"/>
    <n v="74.218985921699897"/>
    <n v="8233.1978949900003"/>
    <n v="74.218985921699897"/>
    <n v="3232966.0948499902"/>
  </r>
  <r>
    <n v="5955"/>
    <n v="5949"/>
    <x v="12"/>
    <n v="20.094200831399899"/>
    <n v="3925.0037378900001"/>
    <n v="20.094200831399899"/>
    <n v="875299.88701399905"/>
  </r>
  <r>
    <n v="5956"/>
    <n v="5950"/>
    <x v="12"/>
    <n v="33.973630672500001"/>
    <n v="5002.2329778200001"/>
    <n v="33.973630672500001"/>
    <n v="1479885.4325399899"/>
  </r>
  <r>
    <n v="5957"/>
    <n v="5951"/>
    <x v="12"/>
    <n v="4.9551563187100003"/>
    <n v="1974.4394698900001"/>
    <n v="4.9551563187100003"/>
    <n v="215845.745857"/>
  </r>
  <r>
    <n v="5958"/>
    <n v="5952"/>
    <x v="12"/>
    <n v="10.8859917146999"/>
    <n v="2755.8256603899899"/>
    <n v="10.8859917146999"/>
    <n v="474191.902321"/>
  </r>
  <r>
    <n v="5959"/>
    <n v="5953"/>
    <x v="12"/>
    <n v="46.332765346599899"/>
    <n v="8235.9243399200004"/>
    <n v="46.332765346599899"/>
    <n v="2018247.18547999"/>
  </r>
  <r>
    <n v="5960"/>
    <n v="5954"/>
    <x v="12"/>
    <n v="157.80076800699899"/>
    <n v="17023.412840500001"/>
    <n v="157.80076800699899"/>
    <n v="6873773.9592000004"/>
  </r>
  <r>
    <n v="5961"/>
    <n v="5955"/>
    <x v="12"/>
    <n v="10.2197750027"/>
    <n v="2944.5517723200001"/>
    <n v="10.2197750027"/>
    <n v="445171.61842299899"/>
  </r>
  <r>
    <n v="5962"/>
    <n v="5956"/>
    <x v="12"/>
    <n v="21.159317306999899"/>
    <n v="4133.17427373999"/>
    <n v="21.159317306999899"/>
    <n v="921696.17509699904"/>
  </r>
  <r>
    <n v="5963"/>
    <n v="5957"/>
    <x v="12"/>
    <n v="109.705222754"/>
    <n v="15517.066519600001"/>
    <n v="109.705222754"/>
    <n v="4778740.3881299896"/>
  </r>
  <r>
    <n v="5964"/>
    <n v="5958"/>
    <x v="12"/>
    <n v="18.496306482400001"/>
    <n v="4045.1607087900002"/>
    <n v="18.496306482400001"/>
    <n v="805695.88757899904"/>
  </r>
  <r>
    <n v="5965"/>
    <n v="5959"/>
    <x v="12"/>
    <n v="7.4753468071700002"/>
    <n v="2282.79521169999"/>
    <n v="7.4753468071700002"/>
    <n v="325624.80441400001"/>
  </r>
  <r>
    <n v="5966"/>
    <n v="5960"/>
    <x v="12"/>
    <n v="14.844282203600001"/>
    <n v="3271.8419001100001"/>
    <n v="14.844282203600001"/>
    <n v="646614.34632899903"/>
  </r>
  <r>
    <n v="5967"/>
    <n v="5961"/>
    <x v="12"/>
    <n v="11.1793162547"/>
    <n v="5290.7226189200001"/>
    <n v="11.1793162547"/>
    <n v="486969.06817300001"/>
  </r>
  <r>
    <n v="5968"/>
    <n v="5962"/>
    <x v="12"/>
    <n v="1.6001742665800001"/>
    <n v="1554.6794187299899"/>
    <n v="1.6001742665800001"/>
    <n v="69703.312235000005"/>
  </r>
  <r>
    <n v="5969"/>
    <n v="5963"/>
    <x v="12"/>
    <n v="5.4598100811699997"/>
    <n v="2005.7627871499899"/>
    <n v="5.4598100811699997"/>
    <n v="237828.375819999"/>
  </r>
  <r>
    <n v="5970"/>
    <n v="5964"/>
    <x v="12"/>
    <n v="0.181102017507"/>
    <n v="400.04930633999902"/>
    <n v="0.181102017507"/>
    <n v="7888.7723272800004"/>
  </r>
  <r>
    <n v="5971"/>
    <n v="5965"/>
    <x v="12"/>
    <n v="20.016410352800001"/>
    <n v="5089.0370395600003"/>
    <n v="20.016410352800001"/>
    <n v="871911.34730899904"/>
  </r>
  <r>
    <n v="5972"/>
    <n v="5966"/>
    <x v="12"/>
    <n v="11.639989632400001"/>
    <n v="3636.2628962899898"/>
    <n v="11.639989632400001"/>
    <n v="507035.92023599899"/>
  </r>
  <r>
    <n v="5973"/>
    <n v="5967"/>
    <x v="12"/>
    <n v="6.6490351387599997E-2"/>
    <n v="211.655211129999"/>
    <n v="6.6490351387599997E-2"/>
    <n v="2896.3081210099899"/>
  </r>
  <r>
    <n v="5974"/>
    <n v="5968"/>
    <x v="12"/>
    <n v="0.271638800613"/>
    <n v="547.21961968200003"/>
    <n v="0.271638800613"/>
    <n v="11832.5388251"/>
  </r>
  <r>
    <n v="5975"/>
    <n v="5969"/>
    <x v="12"/>
    <n v="0.25871753006999998"/>
    <n v="448.474442006"/>
    <n v="0.25871753006999998"/>
    <n v="11269.690532299899"/>
  </r>
  <r>
    <n v="5976"/>
    <n v="5970"/>
    <x v="12"/>
    <n v="3.0421586520899999"/>
    <n v="2115.8154424499899"/>
    <n v="3.0421586520899999"/>
    <n v="132515.90082000001"/>
  </r>
  <r>
    <n v="5977"/>
    <n v="5971"/>
    <x v="12"/>
    <n v="8.9065737384299997"/>
    <n v="2672.5829923699898"/>
    <n v="8.9065737384299997"/>
    <n v="387968.80017100001"/>
  </r>
  <r>
    <n v="5978"/>
    <n v="5972"/>
    <x v="12"/>
    <n v="26.7430331449"/>
    <n v="4266.6966000499897"/>
    <n v="26.7430331449"/>
    <n v="1164921.86409"/>
  </r>
  <r>
    <n v="5979"/>
    <n v="5973"/>
    <x v="12"/>
    <n v="4.1667783496000004"/>
    <n v="1884.45425017"/>
    <n v="4.1667783496000004"/>
    <n v="181504.138891999"/>
  </r>
  <r>
    <n v="5980"/>
    <n v="5974"/>
    <x v="12"/>
    <n v="8.8922070372000004"/>
    <n v="3159.0510190300001"/>
    <n v="8.8922070372000004"/>
    <n v="387342.98916499899"/>
  </r>
  <r>
    <n v="5981"/>
    <n v="5975"/>
    <x v="12"/>
    <n v="22.587816702800001"/>
    <n v="4934.1173652999896"/>
    <n v="22.587816702800001"/>
    <n v="983921.35987000004"/>
  </r>
  <r>
    <n v="5982"/>
    <n v="5976"/>
    <x v="12"/>
    <n v="0.83652636531699998"/>
    <n v="868.03903048500001"/>
    <n v="0.83652636531699998"/>
    <n v="36438.9427163"/>
  </r>
  <r>
    <n v="5983"/>
    <n v="5977"/>
    <x v="12"/>
    <n v="41.333722067499899"/>
    <n v="5407.83091616"/>
    <n v="41.333722067499899"/>
    <n v="1800489.7312799899"/>
  </r>
  <r>
    <n v="5984"/>
    <n v="5978"/>
    <x v="12"/>
    <n v="24.044467487999899"/>
    <n v="5017.1735986699896"/>
    <n v="24.044467487999899"/>
    <n v="1047372.81426999"/>
  </r>
  <r>
    <n v="5985"/>
    <n v="5979"/>
    <x v="12"/>
    <n v="2.2566469381799998"/>
    <n v="1629.9422294599899"/>
    <n v="2.2566469381799998"/>
    <n v="98299.147427000004"/>
  </r>
  <r>
    <n v="5986"/>
    <n v="5980"/>
    <x v="12"/>
    <n v="6.0120596189000004"/>
    <n v="2109.3948731800001"/>
    <n v="6.0120596189000004"/>
    <n v="261884.26945600001"/>
  </r>
  <r>
    <n v="5987"/>
    <n v="5981"/>
    <x v="12"/>
    <n v="16.9685838870999"/>
    <n v="4646.3958778400001"/>
    <n v="16.9685838870999"/>
    <n v="739148.55752100004"/>
  </r>
  <r>
    <n v="5988"/>
    <n v="5982"/>
    <x v="12"/>
    <n v="49.243165053399899"/>
    <n v="9631.7268107199907"/>
    <n v="49.243165053399899"/>
    <n v="2145023.6896000002"/>
  </r>
  <r>
    <n v="5989"/>
    <n v="5983"/>
    <x v="12"/>
    <n v="12.8030015052999"/>
    <n v="4071.0443820800001"/>
    <n v="12.8030015052999"/>
    <n v="557696.51478399895"/>
  </r>
  <r>
    <n v="5990"/>
    <n v="5984"/>
    <x v="12"/>
    <n v="15.4325799538999"/>
    <n v="3912.7397414500001"/>
    <n v="15.4325799538999"/>
    <n v="672240.49382600002"/>
  </r>
  <r>
    <n v="5991"/>
    <n v="5985"/>
    <x v="12"/>
    <n v="2.1611159623399998"/>
    <n v="1229.1755116100001"/>
    <n v="2.1611159623399998"/>
    <n v="94137.834767499895"/>
  </r>
  <r>
    <n v="5992"/>
    <n v="5986"/>
    <x v="12"/>
    <n v="25.415534223000002"/>
    <n v="5138.9747277400002"/>
    <n v="25.415534223000002"/>
    <n v="1107096.2423499899"/>
  </r>
  <r>
    <n v="5993"/>
    <n v="5987"/>
    <x v="12"/>
    <n v="12.2011634398"/>
    <n v="2945.8549095899898"/>
    <n v="12.2011634398"/>
    <n v="531480.55350599904"/>
  </r>
  <r>
    <n v="5994"/>
    <n v="5988"/>
    <x v="12"/>
    <n v="7.3887301130300003"/>
    <n v="2736.6410374799898"/>
    <n v="7.3887301130300003"/>
    <n v="321851.79631399899"/>
  </r>
  <r>
    <n v="5995"/>
    <n v="5989"/>
    <x v="12"/>
    <n v="14.983996201"/>
    <n v="3280.02662211999"/>
    <n v="14.983996201"/>
    <n v="652700.26370799902"/>
  </r>
  <r>
    <n v="5996"/>
    <n v="5990"/>
    <x v="12"/>
    <n v="4.7731479814000002"/>
    <n v="2268.46450813"/>
    <n v="4.7731479814000002"/>
    <n v="207917.49439599901"/>
  </r>
  <r>
    <n v="5997"/>
    <n v="5991"/>
    <x v="12"/>
    <n v="6.69745678536"/>
    <n v="4461.0022368999898"/>
    <n v="6.69745678536"/>
    <n v="291740.050603999"/>
  </r>
  <r>
    <n v="5998"/>
    <n v="5992"/>
    <x v="12"/>
    <n v="8.4988004094999905"/>
    <n v="4611.1365637700001"/>
    <n v="8.4988004094999905"/>
    <n v="370206.26500900002"/>
  </r>
  <r>
    <n v="5999"/>
    <n v="5994"/>
    <x v="12"/>
    <n v="2.37686857441"/>
    <n v="1380.4600469100001"/>
    <n v="2.37686857441"/>
    <n v="103535.98095500001"/>
  </r>
  <r>
    <n v="6000"/>
    <n v="5995"/>
    <x v="12"/>
    <n v="2.7684956381200001"/>
    <n v="1389.66658888999"/>
    <n v="2.7684956381200001"/>
    <n v="120595.187615"/>
  </r>
  <r>
    <n v="6001"/>
    <n v="5996"/>
    <x v="12"/>
    <n v="30.244879618100001"/>
    <n v="5645.5022001699899"/>
    <n v="30.244879618100001"/>
    <n v="1317461.6862999899"/>
  </r>
  <r>
    <n v="6002"/>
    <n v="5997"/>
    <x v="12"/>
    <n v="26.9720915292"/>
    <n v="5306.50413862"/>
    <n v="26.9720915292"/>
    <n v="1174899.6074000001"/>
  </r>
  <r>
    <n v="6003"/>
    <n v="5998"/>
    <x v="12"/>
    <n v="4.5279241255500001E-2"/>
    <n v="181.18746877999899"/>
    <n v="4.5279241255500001E-2"/>
    <n v="1972.35585908999"/>
  </r>
  <r>
    <n v="6004"/>
    <n v="5999"/>
    <x v="12"/>
    <n v="27.5496391804"/>
    <n v="6140.9664916299898"/>
    <n v="27.5496391804"/>
    <n v="1200057.4824600001"/>
  </r>
  <r>
    <n v="6005"/>
    <n v="6000"/>
    <x v="12"/>
    <n v="4.3484690349899999"/>
    <n v="5476.9475601000004"/>
    <n v="4.3484690349899999"/>
    <n v="189418.55348800001"/>
  </r>
  <r>
    <n v="6006"/>
    <n v="6001"/>
    <x v="12"/>
    <n v="1.7930769765599999E-2"/>
    <n v="111.790078379999"/>
    <n v="1.7930769765599999E-2"/>
    <n v="781.06120657899896"/>
  </r>
  <r>
    <n v="6007"/>
    <n v="6002"/>
    <x v="12"/>
    <n v="1.9639675918599999"/>
    <n v="1461.9494165000001"/>
    <n v="1.9639675918599999"/>
    <n v="85550.086100400003"/>
  </r>
  <r>
    <n v="6008"/>
    <n v="6003"/>
    <x v="12"/>
    <n v="1.63674687998"/>
    <n v="2130.4884583600001"/>
    <n v="1.63674687998"/>
    <n v="71296.408908500001"/>
  </r>
  <r>
    <n v="6009"/>
    <n v="6004"/>
    <x v="12"/>
    <n v="6.5595686376600001E-2"/>
    <n v="254.569848659999"/>
    <n v="6.5595686376600001E-2"/>
    <n v="2857.33666966999"/>
  </r>
  <r>
    <n v="6010"/>
    <n v="6005"/>
    <x v="12"/>
    <n v="3.6541585693500002E-2"/>
    <n v="173.50621964600001"/>
    <n v="3.6541585693500002E-2"/>
    <n v="1591.7451056100001"/>
  </r>
  <r>
    <n v="6011"/>
    <n v="6006"/>
    <x v="12"/>
    <n v="13.5661996803"/>
    <n v="3077.0755710100002"/>
    <n v="13.5661996803"/>
    <n v="590941.29429500003"/>
  </r>
  <r>
    <n v="6012"/>
    <n v="6007"/>
    <x v="12"/>
    <n v="3.6877485879899998"/>
    <n v="2925.7818837599898"/>
    <n v="3.6877485879899998"/>
    <n v="160637.685941"/>
  </r>
  <r>
    <n v="6013"/>
    <n v="6008"/>
    <x v="12"/>
    <n v="4.7176512536199997"/>
    <n v="7449.1112810300001"/>
    <n v="4.7176512536199997"/>
    <n v="205500.066609"/>
  </r>
  <r>
    <n v="6014"/>
    <n v="6009"/>
    <x v="12"/>
    <n v="9.0849738287200008"/>
    <n v="3163.6148753100001"/>
    <n v="9.0849738287200008"/>
    <n v="395739.877008999"/>
  </r>
  <r>
    <n v="6015"/>
    <n v="6010"/>
    <x v="12"/>
    <n v="1.739830725"/>
    <n v="2927.5715002500001"/>
    <n v="1.739830725"/>
    <n v="75786.723234100005"/>
  </r>
  <r>
    <n v="6016"/>
    <n v="6011"/>
    <x v="12"/>
    <n v="0.33680432664600002"/>
    <n v="1162.1091567599899"/>
    <n v="0.33680432664600002"/>
    <n v="14671.137784099899"/>
  </r>
  <r>
    <n v="6017"/>
    <n v="6012"/>
    <x v="12"/>
    <n v="0.62770501079600005"/>
    <n v="1518.88185685999"/>
    <n v="0.62770501079600005"/>
    <n v="27342.720896700001"/>
  </r>
  <r>
    <n v="6018"/>
    <n v="6013"/>
    <x v="12"/>
    <n v="5.0629153121900003"/>
    <n v="4820.8860529900003"/>
    <n v="5.0629153121900003"/>
    <n v="220539.70883899901"/>
  </r>
  <r>
    <n v="6019"/>
    <n v="6014"/>
    <x v="12"/>
    <n v="6.3116553669100002"/>
    <n v="7930.6818560399897"/>
    <n v="6.3116553669100002"/>
    <n v="274934.608045"/>
  </r>
  <r>
    <n v="6020"/>
    <n v="6015"/>
    <x v="12"/>
    <n v="3.9013649038199998"/>
    <n v="5554.7207794699898"/>
    <n v="3.9013649038199998"/>
    <n v="169942.775438999"/>
  </r>
  <r>
    <n v="6021"/>
    <n v="6016"/>
    <x v="12"/>
    <n v="0.93773996090900003"/>
    <n v="2395.2625159999898"/>
    <n v="0.93773996090900003"/>
    <n v="40847.789307099898"/>
  </r>
  <r>
    <n v="6022"/>
    <n v="6017"/>
    <x v="12"/>
    <n v="9.2837982597099994E-2"/>
    <n v="378.27116889600001"/>
    <n v="9.2837982597099994E-2"/>
    <n v="4044.0063457900001"/>
  </r>
  <r>
    <n v="6023"/>
    <n v="6018"/>
    <x v="12"/>
    <n v="9.3691229896200004E-2"/>
    <n v="310.25906230499902"/>
    <n v="9.3691229896200004E-2"/>
    <n v="4081.1736496100002"/>
  </r>
  <r>
    <n v="6024"/>
    <n v="6019"/>
    <x v="12"/>
    <n v="4.8062857168000003E-2"/>
    <n v="188.49245873800001"/>
    <n v="4.8062857168000003E-2"/>
    <n v="2093.6096836199899"/>
  </r>
  <r>
    <n v="6025"/>
    <n v="6020"/>
    <x v="12"/>
    <n v="4.0392613915200002"/>
    <n v="6656.8767835799899"/>
    <n v="4.0392613915200002"/>
    <n v="175949.522411999"/>
  </r>
  <r>
    <n v="6026"/>
    <n v="6021"/>
    <x v="12"/>
    <n v="5.3973705213300001"/>
    <n v="6850.8977673500003"/>
    <n v="5.3973705213300001"/>
    <n v="235108.519474"/>
  </r>
  <r>
    <n v="6027"/>
    <n v="6022"/>
    <x v="12"/>
    <n v="9.0937172640899906"/>
    <n v="2762.1196001200001"/>
    <n v="9.0937172640899906"/>
    <n v="396120.73953700002"/>
  </r>
  <r>
    <n v="6028"/>
    <n v="6023"/>
    <x v="12"/>
    <n v="0.480951020344"/>
    <n v="985.61072054999897"/>
    <n v="0.480951020344"/>
    <n v="20950.1426447999"/>
  </r>
  <r>
    <n v="6029"/>
    <n v="6024"/>
    <x v="12"/>
    <n v="4.85779091722"/>
    <n v="1996.8294793699899"/>
    <n v="4.85779091722"/>
    <n v="211604.52593100001"/>
  </r>
  <r>
    <n v="6030"/>
    <n v="6025"/>
    <x v="12"/>
    <n v="8.8730825586699904"/>
    <n v="3584.3688477599899"/>
    <n v="8.8730825586699904"/>
    <n v="386509.930212999"/>
  </r>
  <r>
    <n v="6031"/>
    <n v="6026"/>
    <x v="12"/>
    <n v="4.5122420598000001"/>
    <n v="6443.76951748999"/>
    <n v="4.5122420598000001"/>
    <n v="196552.477913999"/>
  </r>
  <r>
    <n v="6032"/>
    <n v="6027"/>
    <x v="12"/>
    <n v="5.2797226566399997"/>
    <n v="8297.3613593400005"/>
    <n v="5.2797226566399997"/>
    <n v="229983.79898200001"/>
  </r>
  <r>
    <n v="6033"/>
    <n v="6028"/>
    <x v="12"/>
    <n v="10.6034345182"/>
    <n v="3792.1659001399898"/>
    <n v="10.6034345182"/>
    <n v="461883.76007700001"/>
  </r>
  <r>
    <n v="6034"/>
    <n v="6029"/>
    <x v="12"/>
    <n v="35.7325927256"/>
    <n v="8084.7041391800003"/>
    <n v="35.7325927256"/>
    <n v="1556505.51309"/>
  </r>
  <r>
    <n v="6035"/>
    <n v="6046"/>
    <x v="12"/>
    <n v="0.110928028369"/>
    <n v="348.21001439200001"/>
    <n v="0.110928028369"/>
    <n v="4832.0055872000003"/>
  </r>
  <r>
    <n v="6036"/>
    <n v="6047"/>
    <x v="12"/>
    <n v="0.27639717384200002"/>
    <n v="644.56819642599896"/>
    <n v="0.27639717384200002"/>
    <n v="12039.8127322"/>
  </r>
  <r>
    <n v="6037"/>
    <n v="6030"/>
    <x v="12"/>
    <n v="3.73444668547"/>
    <n v="4450.6399526699897"/>
    <n v="3.73444668547"/>
    <n v="162671.84692999901"/>
  </r>
  <r>
    <n v="6038"/>
    <n v="6031"/>
    <x v="12"/>
    <n v="6.0458576485100002"/>
    <n v="9494.8231078699901"/>
    <n v="6.0458576485100002"/>
    <n v="263356.50574200001"/>
  </r>
  <r>
    <n v="6039"/>
    <n v="6032"/>
    <x v="12"/>
    <n v="4.3694490358399998"/>
    <n v="2425.5474563100001"/>
    <n v="4.3694490358399998"/>
    <n v="190332.43867699901"/>
  </r>
  <r>
    <n v="6040"/>
    <n v="6033"/>
    <x v="12"/>
    <n v="4.3574548078899999"/>
    <n v="1805.53725086999"/>
    <n v="4.3574548078899999"/>
    <n v="189809.972191999"/>
  </r>
  <r>
    <n v="6041"/>
    <n v="6034"/>
    <x v="12"/>
    <n v="2.2209272950300001"/>
    <n v="4426.4106535000001"/>
    <n v="2.2209272950300001"/>
    <n v="96743.205998599893"/>
  </r>
  <r>
    <n v="6042"/>
    <n v="6035"/>
    <x v="12"/>
    <n v="5.0440075988600004"/>
    <n v="7673.9431746199898"/>
    <n v="5.0440075988600004"/>
    <n v="219716.092141"/>
  </r>
  <r>
    <n v="6043"/>
    <n v="6036"/>
    <x v="12"/>
    <n v="0.12928598579600001"/>
    <n v="370.69226097799901"/>
    <n v="0.12928598579600001"/>
    <n v="5631.6750149400004"/>
  </r>
  <r>
    <n v="6044"/>
    <n v="6037"/>
    <x v="12"/>
    <n v="14.721395336"/>
    <n v="5445.2167765599897"/>
    <n v="14.721395336"/>
    <n v="641261.415775"/>
  </r>
  <r>
    <n v="6045"/>
    <n v="6038"/>
    <x v="12"/>
    <n v="18.976947302300001"/>
    <n v="4641.4619305200004"/>
    <n v="18.976947302300001"/>
    <n v="826632.51795999904"/>
  </r>
  <r>
    <n v="6046"/>
    <n v="6039"/>
    <x v="12"/>
    <n v="2.84668002422E-2"/>
    <n v="141.737707505"/>
    <n v="2.84668002422E-2"/>
    <n v="1240.00885865999"/>
  </r>
  <r>
    <n v="6047"/>
    <n v="6040"/>
    <x v="12"/>
    <n v="9.4276326904400007E-2"/>
    <n v="386.73436933900001"/>
    <n v="9.4276326904400007E-2"/>
    <n v="4106.6603738200001"/>
  </r>
  <r>
    <n v="6048"/>
    <n v="6041"/>
    <x v="12"/>
    <n v="7.97572081755E-2"/>
    <n v="338.78758055200001"/>
    <n v="7.97572081755E-2"/>
    <n v="3474.21009120999"/>
  </r>
  <r>
    <n v="6049"/>
    <n v="6042"/>
    <x v="12"/>
    <n v="1.43090510342"/>
    <n v="2112.9009784700002"/>
    <n v="1.43090510342"/>
    <n v="62329.976983699897"/>
  </r>
  <r>
    <n v="6050"/>
    <n v="6043"/>
    <x v="12"/>
    <n v="6.4120567271000004"/>
    <n v="8808.7315650300006"/>
    <n v="6.4120567271000004"/>
    <n v="279308.07380000001"/>
  </r>
  <r>
    <n v="6051"/>
    <n v="6044"/>
    <x v="12"/>
    <n v="1.3158773699499999"/>
    <n v="1284.3977702499899"/>
    <n v="1.3158773699499999"/>
    <n v="57319.388959299897"/>
  </r>
  <r>
    <n v="6052"/>
    <n v="6045"/>
    <x v="12"/>
    <n v="4.8073855199600002E-2"/>
    <n v="185.042822314999"/>
    <n v="4.8073855199600002E-2"/>
    <n v="2094.0887557999899"/>
  </r>
  <r>
    <n v="6053"/>
    <n v="6048"/>
    <x v="12"/>
    <n v="2.57600321953"/>
    <n v="3852.9090428300001"/>
    <n v="2.57600321953"/>
    <n v="112210.251399"/>
  </r>
  <r>
    <n v="6054"/>
    <n v="6049"/>
    <x v="12"/>
    <n v="44.480667560199898"/>
    <n v="8631.6748540200006"/>
    <n v="44.480667560199898"/>
    <n v="1937570.1286200001"/>
  </r>
  <r>
    <n v="6055"/>
    <n v="6050"/>
    <x v="12"/>
    <n v="3.8929440873500001"/>
    <n v="1762.1241661700001"/>
    <n v="3.8929440873500001"/>
    <n v="169575.96614100001"/>
  </r>
  <r>
    <n v="6056"/>
    <n v="6051"/>
    <x v="12"/>
    <n v="1.6585870915000001"/>
    <n v="2089.5219204300001"/>
    <n v="1.6585870915000001"/>
    <n v="72247.764712899894"/>
  </r>
  <r>
    <n v="6057"/>
    <n v="6052"/>
    <x v="12"/>
    <n v="3.8109085982000002"/>
    <n v="3653.2970682199898"/>
    <n v="3.8109085982000002"/>
    <n v="166002.514522999"/>
  </r>
  <r>
    <n v="6058"/>
    <n v="6053"/>
    <x v="12"/>
    <n v="0.48038707385500001"/>
    <n v="1095.92467478"/>
    <n v="0.48038707385500001"/>
    <n v="20925.5772341999"/>
  </r>
  <r>
    <n v="6059"/>
    <n v="6054"/>
    <x v="12"/>
    <n v="2.6693209657800001E-2"/>
    <n v="138.296551480999"/>
    <n v="2.6693209657800001E-2"/>
    <n v="1162.75156179999"/>
  </r>
  <r>
    <n v="6060"/>
    <n v="6055"/>
    <x v="12"/>
    <n v="18.310768859100001"/>
    <n v="5627.0686226799899"/>
    <n v="18.310768859100001"/>
    <n v="797613.90104200004"/>
  </r>
  <r>
    <n v="6061"/>
    <n v="6056"/>
    <x v="12"/>
    <n v="6.7953245743700004"/>
    <n v="5048.6763582100002"/>
    <n v="6.7953245743700004"/>
    <n v="296003.154446"/>
  </r>
  <r>
    <n v="6062"/>
    <n v="6057"/>
    <x v="12"/>
    <n v="4.24726128016"/>
    <n v="4062.14874147"/>
    <n v="4.24726128016"/>
    <n v="185009.96132299901"/>
  </r>
  <r>
    <n v="6063"/>
    <n v="6058"/>
    <x v="12"/>
    <n v="4.1018809141300003E-2"/>
    <n v="174.087602304"/>
    <n v="4.1018809141300003E-2"/>
    <n v="1786.7721790000001"/>
  </r>
  <r>
    <n v="6064"/>
    <n v="6059"/>
    <x v="12"/>
    <n v="0.60434805692299998"/>
    <n v="1041.38865465"/>
    <n v="0.60434805692299998"/>
    <n v="26325.296057399901"/>
  </r>
  <r>
    <n v="6065"/>
    <n v="6060"/>
    <x v="12"/>
    <n v="1.0755855726600001"/>
    <n v="1244.95195248"/>
    <n v="1.0755855726600001"/>
    <n v="46852.320136000002"/>
  </r>
  <r>
    <n v="6066"/>
    <n v="6061"/>
    <x v="12"/>
    <n v="0.69387909974799999"/>
    <n v="1099.3289201"/>
    <n v="0.69387909974799999"/>
    <n v="30225.2526838999"/>
  </r>
  <r>
    <n v="6067"/>
    <n v="6062"/>
    <x v="12"/>
    <n v="0.57134194852800002"/>
    <n v="951.38985474900005"/>
    <n v="0.57134194852800002"/>
    <n v="24887.555727599902"/>
  </r>
  <r>
    <n v="6068"/>
    <n v="6063"/>
    <x v="12"/>
    <n v="4.2469839268300003E-2"/>
    <n v="164.433135002"/>
    <n v="4.2469839268300003E-2"/>
    <n v="1849.9787986799899"/>
  </r>
  <r>
    <n v="6069"/>
    <n v="6064"/>
    <x v="12"/>
    <n v="6.2759175588799998"/>
    <n v="3091.0862527099898"/>
    <n v="6.2759175588799998"/>
    <n v="273377.87534600002"/>
  </r>
  <r>
    <n v="6070"/>
    <n v="6065"/>
    <x v="12"/>
    <n v="0.24973470345500001"/>
    <n v="784.83821518299897"/>
    <n v="0.24973470345500001"/>
    <n v="10878.4001685"/>
  </r>
  <r>
    <n v="6071"/>
    <n v="6066"/>
    <x v="12"/>
    <n v="0.18582627970999999"/>
    <n v="638.78033562200005"/>
    <n v="0.18582627970999999"/>
    <n v="8094.5603643699897"/>
  </r>
  <r>
    <n v="6072"/>
    <n v="6067"/>
    <x v="12"/>
    <n v="11.2881228327999"/>
    <n v="4759.2772125499896"/>
    <n v="11.2881228327999"/>
    <n v="491708.66375800001"/>
  </r>
  <r>
    <n v="6073"/>
    <n v="6068"/>
    <x v="12"/>
    <n v="3.2629257846000002"/>
    <n v="2982.1371910500002"/>
    <n v="3.2629257846000002"/>
    <n v="142132.47864499901"/>
  </r>
  <r>
    <n v="6074"/>
    <n v="6069"/>
    <x v="12"/>
    <n v="0.183429023616"/>
    <n v="520.02920049199895"/>
    <n v="0.183429023616"/>
    <n v="7990.1363083400001"/>
  </r>
  <r>
    <n v="6075"/>
    <n v="6070"/>
    <x v="12"/>
    <n v="0.37400913467500002"/>
    <n v="954.29719356099895"/>
    <n v="0.37400913467500002"/>
    <n v="16291.7727388"/>
  </r>
  <r>
    <n v="6076"/>
    <n v="6071"/>
    <x v="12"/>
    <n v="2.8991771155600001"/>
    <n v="1394.93545377999"/>
    <n v="2.8991771155600001"/>
    <n v="126287.65000199901"/>
  </r>
  <r>
    <n v="6077"/>
    <n v="6072"/>
    <x v="12"/>
    <n v="1.0085807527599999"/>
    <n v="1187.9014346500001"/>
    <n v="1.0085807527599999"/>
    <n v="43933.601854100001"/>
  </r>
  <r>
    <n v="6078"/>
    <n v="6073"/>
    <x v="12"/>
    <n v="0.39366466740700001"/>
    <n v="768.68462367699897"/>
    <n v="0.39366466740700001"/>
    <n v="17147.964320499901"/>
  </r>
  <r>
    <n v="6079"/>
    <n v="6074"/>
    <x v="12"/>
    <n v="0.49408506820499998"/>
    <n v="879.83828677700001"/>
    <n v="0.49408506820499998"/>
    <n v="21522.259480799901"/>
  </r>
  <r>
    <n v="6080"/>
    <n v="6075"/>
    <x v="12"/>
    <n v="6.46693293554"/>
    <n v="4367.7365608299897"/>
    <n v="6.46693293554"/>
    <n v="281698.471877"/>
  </r>
  <r>
    <n v="6081"/>
    <n v="6076"/>
    <x v="12"/>
    <n v="0.93403331004800005"/>
    <n v="1326.3788011500001"/>
    <n v="0.93403331004800005"/>
    <n v="40686.328236900001"/>
  </r>
  <r>
    <n v="6082"/>
    <n v="6077"/>
    <x v="12"/>
    <n v="0.119914424487"/>
    <n v="348.59352332399902"/>
    <n v="0.119914424487"/>
    <n v="5223.45143637"/>
  </r>
  <r>
    <n v="6083"/>
    <n v="6078"/>
    <x v="12"/>
    <n v="0.34918086726000003"/>
    <n v="678.59548326100003"/>
    <n v="0.34918086726000003"/>
    <n v="15210.2577381999"/>
  </r>
  <r>
    <n v="6084"/>
    <n v="6079"/>
    <x v="12"/>
    <n v="0.20911178573"/>
    <n v="634.34563905300001"/>
    <n v="0.20911178573"/>
    <n v="9108.8729522400008"/>
  </r>
  <r>
    <n v="6085"/>
    <n v="6080"/>
    <x v="12"/>
    <n v="0.54941232959300002"/>
    <n v="1279.2280663399899"/>
    <n v="0.54941232959300002"/>
    <n v="23932.305348099901"/>
  </r>
  <r>
    <n v="6086"/>
    <n v="6081"/>
    <x v="12"/>
    <n v="0.123787570209"/>
    <n v="300.75086776599898"/>
    <n v="0.123787570209"/>
    <n v="5392.1649892200003"/>
  </r>
  <r>
    <n v="6087"/>
    <n v="6082"/>
    <x v="12"/>
    <n v="1.2895233860999999"/>
    <n v="1529.8398732000001"/>
    <n v="1.2895233860999999"/>
    <n v="56171.414012100002"/>
  </r>
  <r>
    <n v="6088"/>
    <n v="6083"/>
    <x v="12"/>
    <n v="2.4105125864699999"/>
    <n v="1907.7446396499899"/>
    <n v="2.4105125864699999"/>
    <n v="105001.50826"/>
  </r>
  <r>
    <n v="6089"/>
    <n v="6084"/>
    <x v="12"/>
    <n v="1.3021853985"/>
    <n v="1481.2611429200001"/>
    <n v="1.3021853985"/>
    <n v="56722.969068500002"/>
  </r>
  <r>
    <n v="6090"/>
    <n v="6085"/>
    <x v="12"/>
    <n v="0.54625489032499996"/>
    <n v="842.27706293999904"/>
    <n v="0.54625489032499996"/>
    <n v="23794.767843599901"/>
  </r>
  <r>
    <n v="6091"/>
    <n v="6086"/>
    <x v="12"/>
    <n v="2.22879902132"/>
    <n v="1460.3622000099899"/>
    <n v="2.22879902132"/>
    <n v="97086.097022400005"/>
  </r>
  <r>
    <n v="6092"/>
    <n v="6087"/>
    <x v="12"/>
    <n v="8.0194734893399904"/>
    <n v="2999.4050836000001"/>
    <n v="8.0194734893399904"/>
    <n v="349326.86788299901"/>
  </r>
  <r>
    <n v="6093"/>
    <n v="6088"/>
    <x v="12"/>
    <n v="7.8142510944000002E-2"/>
    <n v="226.034005815999"/>
    <n v="7.8142510944000002E-2"/>
    <n v="3403.8741612799899"/>
  </r>
  <r>
    <n v="6094"/>
    <n v="6089"/>
    <x v="12"/>
    <n v="10.109482848000001"/>
    <n v="2655.29064233999"/>
    <n v="10.109482848000001"/>
    <n v="440367.31138799898"/>
  </r>
  <r>
    <n v="6095"/>
    <n v="6090"/>
    <x v="12"/>
    <n v="8.2979772276000006"/>
    <n v="5370.8289186600005"/>
    <n v="8.2979772276000006"/>
    <n v="361458.442194"/>
  </r>
  <r>
    <n v="6096"/>
    <n v="6091"/>
    <x v="12"/>
    <n v="0.21180697419300001"/>
    <n v="604.80074654600003"/>
    <n v="0.21180697419300001"/>
    <n v="9226.2748912099905"/>
  </r>
  <r>
    <n v="6097"/>
    <n v="6092"/>
    <x v="12"/>
    <n v="0.17751354572"/>
    <n v="467.41998456200002"/>
    <n v="0.17751354572"/>
    <n v="7732.4591210999897"/>
  </r>
  <r>
    <n v="6098"/>
    <n v="6093"/>
    <x v="12"/>
    <n v="0.34719457108899998"/>
    <n v="618.85550158299895"/>
    <n v="0.34719457108899998"/>
    <n v="15123.735021099899"/>
  </r>
  <r>
    <n v="6099"/>
    <n v="6094"/>
    <x v="12"/>
    <n v="0.58806308997300005"/>
    <n v="1254.75811036"/>
    <n v="0.58806308997300005"/>
    <n v="25615.925734899902"/>
  </r>
  <r>
    <n v="6100"/>
    <n v="6095"/>
    <x v="12"/>
    <n v="1.8498398180599999E-2"/>
    <n v="150.665368258"/>
    <n v="1.8498398180599999E-2"/>
    <n v="805.78700179099906"/>
  </r>
  <r>
    <n v="6101"/>
    <n v="6096"/>
    <x v="12"/>
    <n v="0.325744765858"/>
    <n v="1019.01300337999"/>
    <n v="0.325744765858"/>
    <n v="14189.3852435999"/>
  </r>
  <r>
    <n v="6102"/>
    <n v="6097"/>
    <x v="12"/>
    <n v="0.23990392114199999"/>
    <n v="653.26875591800001"/>
    <n v="0.23990392114199999"/>
    <n v="10450.1730052"/>
  </r>
  <r>
    <n v="6103"/>
    <n v="6098"/>
    <x v="12"/>
    <n v="1.4363023481999999"/>
    <n v="1780.01309814"/>
    <n v="1.4363023481999999"/>
    <n v="62565.080025199903"/>
  </r>
  <r>
    <n v="6104"/>
    <n v="6099"/>
    <x v="12"/>
    <n v="0.409844204617"/>
    <n v="910.45609476699894"/>
    <n v="0.409844204617"/>
    <n v="17852.742141300001"/>
  </r>
  <r>
    <n v="6105"/>
    <n v="6100"/>
    <x v="12"/>
    <n v="0.40598008306099997"/>
    <n v="983.36460676499905"/>
    <n v="0.40598008306099997"/>
    <n v="17684.421677900002"/>
  </r>
  <r>
    <n v="6106"/>
    <n v="6101"/>
    <x v="12"/>
    <n v="0.47626671107399998"/>
    <n v="684.38266323699895"/>
    <n v="0.47626671107399998"/>
    <n v="20746.094950099901"/>
  </r>
  <r>
    <n v="6107"/>
    <n v="6102"/>
    <x v="12"/>
    <n v="0.97915485521099999"/>
    <n v="1226.2128705800001"/>
    <n v="0.97915485521099999"/>
    <n v="42651.814887400003"/>
  </r>
  <r>
    <n v="6108"/>
    <n v="6103"/>
    <x v="31"/>
    <n v="2.6452928163899998E-2"/>
    <n v="139.37194087699899"/>
    <n v="2.6452928163899998E-2"/>
    <n v="1152.2849414899899"/>
  </r>
  <r>
    <n v="6109"/>
    <n v="6104"/>
    <x v="31"/>
    <n v="1.55442613894E-2"/>
    <n v="105.222971935999"/>
    <n v="1.55442613894E-2"/>
    <n v="677.10531752999896"/>
  </r>
  <r>
    <n v="6110"/>
    <n v="6105"/>
    <x v="31"/>
    <n v="0.139907200634"/>
    <n v="345.43479590300001"/>
    <n v="0.139907200634"/>
    <n v="6094.3332819300003"/>
  </r>
  <r>
    <n v="6111"/>
    <n v="6106"/>
    <x v="31"/>
    <n v="0.31913352352699997"/>
    <n v="506.179730097"/>
    <n v="0.31913352352699997"/>
    <n v="13901.400678100001"/>
  </r>
  <r>
    <n v="6112"/>
    <n v="6107"/>
    <x v="31"/>
    <n v="0.25434876136500001"/>
    <n v="889.67780710800002"/>
    <n v="0.25434876136500001"/>
    <n v="11079.3877272999"/>
  </r>
  <r>
    <n v="6113"/>
    <n v="6108"/>
    <x v="31"/>
    <n v="3.2212719034599999E-3"/>
    <n v="47.755303634599898"/>
    <n v="3.2212719034599999E-3"/>
    <n v="140.31804272400001"/>
  </r>
  <r>
    <n v="6114"/>
    <n v="6109"/>
    <x v="31"/>
    <n v="3.11682379378E-3"/>
    <n v="46.669361851700003"/>
    <n v="3.11682379378E-3"/>
    <n v="135.76830124899899"/>
  </r>
  <r>
    <n v="6115"/>
    <n v="6110"/>
    <x v="31"/>
    <n v="1.17106962987E-2"/>
    <n v="98.472925329099894"/>
    <n v="1.17106962987E-2"/>
    <n v="510.11589033199903"/>
  </r>
  <r>
    <n v="6116"/>
    <n v="6111"/>
    <x v="31"/>
    <n v="4.9714648909700003E-2"/>
    <n v="201.951354092999"/>
    <n v="4.9714648909700003E-2"/>
    <n v="2165.56144420999"/>
  </r>
  <r>
    <n v="6117"/>
    <n v="6112"/>
    <x v="31"/>
    <n v="0.39316846972000002"/>
    <n v="658.81392333300005"/>
    <n v="0.39316846972000002"/>
    <n v="17126.3500362999"/>
  </r>
  <r>
    <n v="6118"/>
    <n v="6113"/>
    <x v="31"/>
    <n v="3.1113667437699999E-2"/>
    <n v="169.28768632000001"/>
    <n v="3.1113667437699999E-2"/>
    <n v="1355.3059319700001"/>
  </r>
  <r>
    <n v="6119"/>
    <n v="6114"/>
    <x v="31"/>
    <n v="6.6959333823799996E-2"/>
    <n v="244.952170268"/>
    <n v="6.6959333823799996E-2"/>
    <n v="2916.7369139000002"/>
  </r>
  <r>
    <n v="6120"/>
    <n v="6115"/>
    <x v="31"/>
    <n v="5.1983805168800002E-4"/>
    <n v="26.728725767099899"/>
    <n v="5.1983805168800002E-4"/>
    <n v="22.644054975700001"/>
  </r>
  <r>
    <n v="6121"/>
    <n v="6116"/>
    <x v="31"/>
    <n v="0.31110918576399998"/>
    <n v="922.44925990800004"/>
    <n v="0.31110918576399998"/>
    <n v="13551.861922100001"/>
  </r>
  <r>
    <n v="6122"/>
    <n v="6117"/>
    <x v="31"/>
    <n v="5.9152406865600003E-3"/>
    <n v="69.690271989600006"/>
    <n v="5.9152406865600003E-3"/>
    <n v="257.66685344799902"/>
  </r>
  <r>
    <n v="6123"/>
    <n v="6118"/>
    <x v="31"/>
    <n v="0.14174220507999999"/>
    <n v="358.16880205400003"/>
    <n v="0.14174220507999999"/>
    <n v="6174.2657558999899"/>
  </r>
  <r>
    <n v="6124"/>
    <n v="6119"/>
    <x v="31"/>
    <n v="2.0117940711699998E-2"/>
    <n v="139.655518534999"/>
    <n v="2.0117940711699998E-2"/>
    <n v="876.33399227500001"/>
  </r>
  <r>
    <n v="6125"/>
    <n v="6120"/>
    <x v="31"/>
    <n v="9.0000323580900002E-2"/>
    <n v="248.91498848800001"/>
    <n v="9.0000323580900002E-2"/>
    <n v="3920.3984136899899"/>
  </r>
  <r>
    <n v="6126"/>
    <n v="6121"/>
    <x v="31"/>
    <n v="3.8770127839699998E-2"/>
    <n v="170.78004488900001"/>
    <n v="3.8770127839699998E-2"/>
    <n v="1688.82001302"/>
  </r>
  <r>
    <n v="6127"/>
    <n v="6122"/>
    <x v="31"/>
    <n v="0.33922294363799999"/>
    <n v="700.11506680299897"/>
    <n v="0.33922294363799999"/>
    <n v="14776.492318799899"/>
  </r>
  <r>
    <n v="6128"/>
    <n v="6123"/>
    <x v="31"/>
    <n v="9.4422498577700006E-3"/>
    <n v="98.077567825200006"/>
    <n v="9.4422498577700006E-3"/>
    <n v="411.30275892399902"/>
  </r>
  <r>
    <n v="6129"/>
    <n v="6124"/>
    <x v="31"/>
    <n v="0.108386021246"/>
    <n v="330.43065032599901"/>
    <n v="0.108386021246"/>
    <n v="4721.2762008199898"/>
  </r>
  <r>
    <n v="6130"/>
    <n v="6125"/>
    <x v="31"/>
    <n v="4.14214569962E-2"/>
    <n v="296.65380995499902"/>
    <n v="4.14214569962E-2"/>
    <n v="1804.31144986"/>
  </r>
  <r>
    <n v="6131"/>
    <n v="6126"/>
    <x v="31"/>
    <n v="28.9186947285"/>
    <n v="7953.5009733200004"/>
    <n v="28.9186947285"/>
    <n v="1259693.3035800001"/>
  </r>
  <r>
    <n v="6132"/>
    <n v="6127"/>
    <x v="31"/>
    <n v="1.02885265924E-2"/>
    <n v="192.90222297700001"/>
    <n v="1.02885265924E-2"/>
    <n v="448.16642593599897"/>
  </r>
  <r>
    <n v="6133"/>
    <n v="6128"/>
    <x v="31"/>
    <n v="11.236559987"/>
    <n v="5735.1277207100002"/>
    <n v="11.236559987"/>
    <n v="489462.595169999"/>
  </r>
  <r>
    <n v="6134"/>
    <n v="6129"/>
    <x v="31"/>
    <n v="1.2427345977299999"/>
    <n v="1453.4638152800001"/>
    <n v="1.2427345977299999"/>
    <n v="54133.3025452"/>
  </r>
  <r>
    <n v="6135"/>
    <n v="6130"/>
    <x v="31"/>
    <n v="1.1116241800100001E-2"/>
    <n v="88.881788970800002"/>
    <n v="1.1116241800100001E-2"/>
    <n v="484.22155590199901"/>
  </r>
  <r>
    <n v="6136"/>
    <n v="6131"/>
    <x v="31"/>
    <n v="0.16253640593900001"/>
    <n v="346.52753857699901"/>
    <n v="0.16253640593900001"/>
    <n v="7080.0575222999896"/>
  </r>
  <r>
    <n v="6137"/>
    <n v="6132"/>
    <x v="31"/>
    <n v="73.324637279599898"/>
    <n v="8716.5926721699907"/>
    <n v="73.324637279599898"/>
    <n v="3194008.4238300002"/>
  </r>
  <r>
    <n v="6138"/>
    <n v="6133"/>
    <x v="31"/>
    <n v="3.6016587315900003E-2"/>
    <n v="171.463524000999"/>
    <n v="3.6016587315900003E-2"/>
    <n v="1568.8762681999899"/>
  </r>
  <r>
    <n v="6139"/>
    <n v="6134"/>
    <x v="31"/>
    <n v="1.04883001309E-2"/>
    <n v="98.230386862800003"/>
    <n v="1.04883001309E-2"/>
    <n v="456.86852660099902"/>
  </r>
  <r>
    <n v="6140"/>
    <n v="6135"/>
    <x v="31"/>
    <n v="1.6909504125299998E-2"/>
    <n v="140.40701316100001"/>
    <n v="1.6909504125299998E-2"/>
    <n v="736.57505356000001"/>
  </r>
  <r>
    <n v="6141"/>
    <n v="6136"/>
    <x v="31"/>
    <n v="1.3167230149300001E-3"/>
    <n v="34.442580404200001"/>
    <n v="1.3167230149300001E-3"/>
    <n v="57.3562250564"/>
  </r>
  <r>
    <n v="6142"/>
    <n v="6137"/>
    <x v="31"/>
    <n v="3.03663517444E-2"/>
    <n v="156.063629300999"/>
    <n v="3.03663517444E-2"/>
    <n v="1322.7529907200001"/>
  </r>
  <r>
    <n v="6143"/>
    <n v="6138"/>
    <x v="31"/>
    <n v="1.7742784901000001E-2"/>
    <n v="150.529506615"/>
    <n v="1.7742784901000001E-2"/>
    <n v="772.87261805699904"/>
  </r>
  <r>
    <n v="6144"/>
    <n v="6139"/>
    <x v="31"/>
    <n v="3.4628995746500002"/>
    <n v="2436.6284894599899"/>
    <n v="3.4628995746500002"/>
    <n v="150843.302097999"/>
  </r>
  <r>
    <n v="6145"/>
    <n v="6140"/>
    <x v="31"/>
    <n v="4.3155383501800003E-2"/>
    <n v="278.57685898800003"/>
    <n v="4.3155383501800003E-2"/>
    <n v="1879.8409861600001"/>
  </r>
  <r>
    <n v="6146"/>
    <n v="6141"/>
    <x v="31"/>
    <n v="0.14483548763500001"/>
    <n v="443.60985939099902"/>
    <n v="0.14483548763500001"/>
    <n v="6309.0086049199899"/>
  </r>
  <r>
    <n v="6147"/>
    <n v="6142"/>
    <x v="31"/>
    <n v="2.1782147035300001E-2"/>
    <n v="127.761844956999"/>
    <n v="2.1782147035300001E-2"/>
    <n v="948.82652971799905"/>
  </r>
  <r>
    <n v="6148"/>
    <n v="6143"/>
    <x v="31"/>
    <n v="10.6004460284"/>
    <n v="3696.36907461999"/>
    <n v="10.6004460284"/>
    <n v="461753.581975999"/>
  </r>
  <r>
    <n v="6149"/>
    <n v="6144"/>
    <x v="31"/>
    <n v="5.1600332134800002"/>
    <n v="1979.4481842"/>
    <n v="5.1600332134800002"/>
    <n v="224770.1477"/>
  </r>
  <r>
    <n v="6150"/>
    <n v="6145"/>
    <x v="31"/>
    <n v="2.0333143686500001E-2"/>
    <n v="164.08740807999899"/>
    <n v="2.0333143686500001E-2"/>
    <n v="885.70819532999894"/>
  </r>
  <r>
    <n v="6151"/>
    <n v="6146"/>
    <x v="31"/>
    <n v="2.6006054529100001E-2"/>
    <n v="174.770166684999"/>
    <n v="2.6006054529100001E-2"/>
    <n v="1132.81920386"/>
  </r>
  <r>
    <n v="6152"/>
    <n v="6147"/>
    <x v="31"/>
    <n v="7.7947910534400004E-3"/>
    <n v="74.497597347300001"/>
    <n v="7.7947910534400004E-3"/>
    <n v="339.53974006200002"/>
  </r>
  <r>
    <n v="6153"/>
    <n v="6148"/>
    <x v="31"/>
    <n v="166.79397581000001"/>
    <n v="20246.488760899902"/>
    <n v="166.79397581000001"/>
    <n v="7265516.5241099903"/>
  </r>
  <r>
    <n v="6154"/>
    <n v="6149"/>
    <x v="31"/>
    <n v="2.2898895689199999E-3"/>
    <n v="40.184350279500002"/>
    <n v="2.2898895689199999E-3"/>
    <n v="99.747190647599894"/>
  </r>
  <r>
    <n v="6155"/>
    <n v="6150"/>
    <x v="31"/>
    <n v="2.3800434337099999E-2"/>
    <n v="131.959472822999"/>
    <n v="2.3800434337099999E-2"/>
    <n v="1036.74277282"/>
  </r>
  <r>
    <n v="6156"/>
    <n v="6151"/>
    <x v="31"/>
    <n v="0.283621740831"/>
    <n v="917.45927560500002"/>
    <n v="0.283621740831"/>
    <n v="12354.5136134"/>
  </r>
  <r>
    <n v="6157"/>
    <n v="6152"/>
    <x v="31"/>
    <n v="1.42934428933E-3"/>
    <n v="63.312170523399899"/>
    <n v="1.42934428933E-3"/>
    <n v="62.261988172000002"/>
  </r>
  <r>
    <n v="6158"/>
    <n v="6153"/>
    <x v="31"/>
    <n v="0.107773280598"/>
    <n v="386.05787227899901"/>
    <n v="0.107773280598"/>
    <n v="4694.5853247100004"/>
  </r>
  <r>
    <n v="6159"/>
    <n v="6154"/>
    <x v="31"/>
    <n v="1.1084872183900001"/>
    <n v="1227.73464652999"/>
    <n v="1.1084872183900001"/>
    <n v="48285.510091800003"/>
  </r>
  <r>
    <n v="6160"/>
    <n v="6155"/>
    <x v="31"/>
    <n v="4.29735553085E-2"/>
    <n v="173.199776044"/>
    <n v="4.29735553085E-2"/>
    <n v="1871.9205815"/>
  </r>
  <r>
    <n v="6161"/>
    <n v="6156"/>
    <x v="31"/>
    <n v="201.907370530999"/>
    <n v="29971.765756699901"/>
    <n v="201.907370530999"/>
    <n v="8795049.8800300006"/>
  </r>
  <r>
    <n v="6162"/>
    <n v="6157"/>
    <x v="31"/>
    <n v="1.8436549742799999E-2"/>
    <n v="125.570736170999"/>
    <n v="1.8436549742799999E-2"/>
    <n v="803.09289448499896"/>
  </r>
  <r>
    <n v="6163"/>
    <n v="6158"/>
    <x v="31"/>
    <n v="3.7011669085899999E-2"/>
    <n v="161.180865079"/>
    <n v="3.7011669085899999E-2"/>
    <n v="1612.2218565400001"/>
  </r>
  <r>
    <n v="6164"/>
    <n v="6159"/>
    <x v="31"/>
    <n v="8.2351830101700003E-3"/>
    <n v="81.167434861199894"/>
    <n v="8.2351830101700003E-3"/>
    <n v="358.72313708699897"/>
  </r>
  <r>
    <n v="6165"/>
    <n v="6160"/>
    <x v="31"/>
    <n v="8.8855990285999997E-2"/>
    <n v="306.21641526100001"/>
    <n v="8.8855990285999997E-2"/>
    <n v="3870.5514543600002"/>
  </r>
  <r>
    <n v="6166"/>
    <n v="6161"/>
    <x v="31"/>
    <n v="3.1587951546799997E-2"/>
    <n v="149.229329828"/>
    <n v="3.1587951546799997E-2"/>
    <n v="1375.9656653100001"/>
  </r>
  <r>
    <n v="6167"/>
    <n v="6162"/>
    <x v="31"/>
    <n v="0.56333042197200001"/>
    <n v="898.16708504899896"/>
    <n v="0.56333042197200001"/>
    <n v="24538.575026599901"/>
  </r>
  <r>
    <n v="6168"/>
    <n v="6163"/>
    <x v="31"/>
    <n v="0.23891166645199999"/>
    <n v="759.72287603400002"/>
    <n v="0.23891166645199999"/>
    <n v="10406.950563099899"/>
  </r>
  <r>
    <n v="6169"/>
    <n v="6164"/>
    <x v="31"/>
    <n v="2.0859061566700001E-2"/>
    <n v="178.786417478"/>
    <n v="2.0859061566700001E-2"/>
    <n v="908.61708745800001"/>
  </r>
  <r>
    <n v="6170"/>
    <n v="6165"/>
    <x v="31"/>
    <n v="139.85935539900001"/>
    <n v="14919.081337400001"/>
    <n v="139.85935539900001"/>
    <n v="6092249.1520999903"/>
  </r>
  <r>
    <n v="6171"/>
    <n v="6166"/>
    <x v="31"/>
    <n v="1.9341171268700001E-2"/>
    <n v="119.797652177"/>
    <n v="1.9341171268700001E-2"/>
    <n v="842.49805018799896"/>
  </r>
  <r>
    <n v="6172"/>
    <n v="6167"/>
    <x v="31"/>
    <n v="1.6148993256199999E-2"/>
    <n v="137.70138533599899"/>
    <n v="1.6148993256199999E-2"/>
    <n v="703.44733250499905"/>
  </r>
  <r>
    <n v="6173"/>
    <n v="6168"/>
    <x v="31"/>
    <n v="0.59161644746599995"/>
    <n v="629.93681520600001"/>
    <n v="0.59161644746599995"/>
    <n v="25770.709369100001"/>
  </r>
  <r>
    <n v="6174"/>
    <n v="6169"/>
    <x v="31"/>
    <n v="0.22700729459999999"/>
    <n v="437.45462178600002"/>
    <n v="0.22700729459999999"/>
    <n v="9888.3981981600009"/>
  </r>
  <r>
    <n v="6175"/>
    <n v="6170"/>
    <x v="31"/>
    <n v="1.0393995553199999"/>
    <n v="1054.8665489099899"/>
    <n v="1.0393995553199999"/>
    <n v="45276.063525999904"/>
  </r>
  <r>
    <n v="6176"/>
    <n v="6171"/>
    <x v="31"/>
    <n v="0.49268727601599999"/>
    <n v="637.54455321"/>
    <n v="0.49268727601599999"/>
    <n v="21461.371897199901"/>
  </r>
  <r>
    <n v="6177"/>
    <n v="6172"/>
    <x v="31"/>
    <n v="0.26046257579600002"/>
    <n v="534.67726545200003"/>
    <n v="0.26046257579600002"/>
    <n v="11345.704418699899"/>
  </r>
  <r>
    <n v="6178"/>
    <n v="6173"/>
    <x v="31"/>
    <n v="1.9158987742500001E-2"/>
    <n v="119.210557331"/>
    <n v="1.9158987742500001E-2"/>
    <n v="834.56216772499897"/>
  </r>
  <r>
    <n v="6179"/>
    <n v="6174"/>
    <x v="31"/>
    <n v="0.31387822051800002"/>
    <n v="484.08956770399902"/>
    <n v="0.31387822051800002"/>
    <n v="13672.4805964999"/>
  </r>
  <r>
    <n v="6180"/>
    <n v="6175"/>
    <x v="31"/>
    <n v="1.6103743592000001E-2"/>
    <n v="109.446654874999"/>
    <n v="1.6103743592000001E-2"/>
    <n v="701.47626511600004"/>
  </r>
  <r>
    <n v="6181"/>
    <n v="6176"/>
    <x v="31"/>
    <n v="1.90178048583E-2"/>
    <n v="153.339163372"/>
    <n v="1.90178048583E-2"/>
    <n v="828.41226606800001"/>
  </r>
  <r>
    <n v="6182"/>
    <n v="6177"/>
    <x v="31"/>
    <n v="1.29871049902E-3"/>
    <n v="32.7017728322"/>
    <n v="1.29871049902E-3"/>
    <n v="56.571603117000002"/>
  </r>
  <r>
    <n v="6183"/>
    <n v="6178"/>
    <x v="31"/>
    <n v="2.3494924115199999E-2"/>
    <n v="279.88160749299902"/>
    <n v="2.3494924115199999E-2"/>
    <n v="1023.43480124999"/>
  </r>
  <r>
    <n v="6184"/>
    <n v="6179"/>
    <x v="31"/>
    <n v="1.1559463372500001"/>
    <n v="2308.2665508800001"/>
    <n v="1.1559463372500001"/>
    <n v="50352.821040100003"/>
  </r>
  <r>
    <n v="6185"/>
    <n v="6180"/>
    <x v="31"/>
    <n v="0.57805262554600001"/>
    <n v="803.66272704499897"/>
    <n v="0.57805262554600001"/>
    <n v="25179.871648799901"/>
  </r>
  <r>
    <n v="6186"/>
    <n v="6181"/>
    <x v="31"/>
    <n v="5.6717479028100003E-2"/>
    <n v="212.762630061999"/>
    <n v="5.6717479028100003E-2"/>
    <n v="2470.6035036200001"/>
  </r>
  <r>
    <n v="6187"/>
    <n v="6182"/>
    <x v="31"/>
    <n v="1.3640873554700001E-2"/>
    <n v="103.689306329"/>
    <n v="1.3640873554700001E-2"/>
    <n v="594.19407539899896"/>
  </r>
  <r>
    <n v="6188"/>
    <n v="6183"/>
    <x v="31"/>
    <n v="0.19736473483799999"/>
    <n v="556.67431961399905"/>
    <n v="0.19736473483799999"/>
    <n v="8597.1734612899909"/>
  </r>
  <r>
    <n v="6189"/>
    <n v="6184"/>
    <x v="31"/>
    <n v="4.7073428941299997E-2"/>
    <n v="189.470667453999"/>
    <n v="4.7073428941299997E-2"/>
    <n v="2050.5103625000002"/>
  </r>
  <r>
    <n v="6190"/>
    <n v="6185"/>
    <x v="31"/>
    <n v="0.27586360561700002"/>
    <n v="689.56271144000004"/>
    <n v="0.27586360561700002"/>
    <n v="12016.570593300001"/>
  </r>
  <r>
    <n v="6191"/>
    <n v="6186"/>
    <x v="31"/>
    <n v="9.5096149576199995E-2"/>
    <n v="386.34306834099903"/>
    <n v="9.5096149576199995E-2"/>
    <n v="4142.3717058599896"/>
  </r>
  <r>
    <n v="6192"/>
    <n v="6187"/>
    <x v="31"/>
    <n v="0.70273660017799999"/>
    <n v="1736.5272519699899"/>
    <n v="0.70273660017799999"/>
    <n v="30611.083861300001"/>
  </r>
  <r>
    <n v="6193"/>
    <n v="6188"/>
    <x v="31"/>
    <n v="0.15922873827799999"/>
    <n v="664.90178046799895"/>
    <n v="0.15922873827799999"/>
    <n v="6935.97609491"/>
  </r>
  <r>
    <n v="6194"/>
    <n v="6189"/>
    <x v="31"/>
    <n v="9.4391342869299996E-2"/>
    <n v="286.06538194799901"/>
    <n v="9.4391342869299996E-2"/>
    <n v="4111.6704486099898"/>
  </r>
  <r>
    <n v="6195"/>
    <n v="6190"/>
    <x v="31"/>
    <n v="0.16883086876200001"/>
    <n v="545.53973831099904"/>
    <n v="0.16883086876200001"/>
    <n v="7354.2432265999896"/>
  </r>
  <r>
    <n v="6196"/>
    <n v="6191"/>
    <x v="31"/>
    <n v="5.5933423673999998E-2"/>
    <n v="218.05610069599899"/>
    <n v="5.5933423673999998E-2"/>
    <n v="2436.45018944"/>
  </r>
  <r>
    <n v="6197"/>
    <n v="6192"/>
    <x v="31"/>
    <n v="34.576212645799899"/>
    <n v="6038.4874434599897"/>
    <n v="34.576212645799899"/>
    <n v="1506133.7982999899"/>
  </r>
  <r>
    <n v="6198"/>
    <n v="6193"/>
    <x v="31"/>
    <n v="5.0579995047499997"/>
    <n v="2260.96117107999"/>
    <n v="5.0579995047499997"/>
    <n v="220325.577121999"/>
  </r>
  <r>
    <n v="6199"/>
    <n v="6194"/>
    <x v="31"/>
    <n v="1.1132425141199999E-2"/>
    <n v="88.878012456299899"/>
    <n v="1.1132425141199999E-2"/>
    <n v="484.92649955100001"/>
  </r>
  <r>
    <n v="6200"/>
    <n v="6195"/>
    <x v="31"/>
    <n v="1.4204146640599999E-2"/>
    <n v="128.03304523899899"/>
    <n v="1.4204146640599999E-2"/>
    <n v="618.73015255099904"/>
  </r>
  <r>
    <n v="6201"/>
    <n v="6196"/>
    <x v="31"/>
    <n v="1.07995349502E-2"/>
    <n v="94.793327933399894"/>
    <n v="1.07995349502E-2"/>
    <n v="470.425860645"/>
  </r>
  <r>
    <n v="6202"/>
    <n v="6197"/>
    <x v="31"/>
    <n v="0.104210903837"/>
    <n v="313.06177247800002"/>
    <n v="0.104210903837"/>
    <n v="4539.4088134800004"/>
  </r>
  <r>
    <n v="6203"/>
    <n v="6198"/>
    <x v="31"/>
    <n v="3.6894287636E-2"/>
    <n v="159.14056364800001"/>
    <n v="3.6894287636E-2"/>
    <n v="1607.10874119"/>
  </r>
  <r>
    <n v="6204"/>
    <n v="6199"/>
    <x v="31"/>
    <n v="7.8415915906200007E-2"/>
    <n v="274.24201938700003"/>
    <n v="7.8415915906200007E-2"/>
    <n v="3415.7836340399899"/>
  </r>
  <r>
    <n v="6205"/>
    <n v="6200"/>
    <x v="31"/>
    <n v="1.3121119035099999E-4"/>
    <n v="13.9864090414"/>
    <n v="1.3121119035099999E-4"/>
    <n v="5.7155366070999998"/>
  </r>
  <r>
    <n v="6206"/>
    <n v="6201"/>
    <x v="31"/>
    <n v="6.2699473000700001E-2"/>
    <n v="269.51904838500002"/>
    <n v="6.2699473000700001E-2"/>
    <n v="2731.17811879999"/>
  </r>
  <r>
    <n v="6207"/>
    <n v="6202"/>
    <x v="31"/>
    <n v="2.95118776661E-2"/>
    <n v="168.30906022600001"/>
    <n v="2.95118776661E-2"/>
    <n v="1285.5322491500001"/>
  </r>
  <r>
    <n v="6208"/>
    <n v="6203"/>
    <x v="31"/>
    <n v="0.15129325159099999"/>
    <n v="422.87656428899902"/>
    <n v="0.15129325159099999"/>
    <n v="6590.3076777599899"/>
  </r>
  <r>
    <n v="6209"/>
    <n v="6204"/>
    <x v="31"/>
    <n v="8.4833736689699998E-3"/>
    <n v="87.316082398899894"/>
    <n v="8.4833736689699998E-3"/>
    <n v="369.53427870799902"/>
  </r>
  <r>
    <n v="6210"/>
    <n v="6205"/>
    <x v="31"/>
    <n v="3.9193361178900002E-2"/>
    <n v="204.997547480999"/>
    <n v="3.9193361178900002E-2"/>
    <n v="1707.25598388"/>
  </r>
  <r>
    <n v="6211"/>
    <n v="6206"/>
    <x v="31"/>
    <n v="4.7255968901000001E-3"/>
    <n v="59.200609394099899"/>
    <n v="4.7255968901000001E-3"/>
    <n v="205.846177259999"/>
  </r>
  <r>
    <n v="6212"/>
    <n v="6207"/>
    <x v="31"/>
    <n v="6.4952260209699997"/>
    <n v="2301.3157722699898"/>
    <n v="6.4952260209699997"/>
    <n v="282930.91374699899"/>
  </r>
  <r>
    <n v="6213"/>
    <n v="6208"/>
    <x v="31"/>
    <n v="0.71717649197900002"/>
    <n v="928.83216758399897"/>
    <n v="0.71717649197900002"/>
    <n v="31240.083028500001"/>
  </r>
  <r>
    <n v="6214"/>
    <n v="6209"/>
    <x v="31"/>
    <n v="5.8479298334099997E-2"/>
    <n v="200.13306892099899"/>
    <n v="5.8479298334099997E-2"/>
    <n v="2547.3480464300001"/>
  </r>
  <r>
    <n v="6215"/>
    <n v="6210"/>
    <x v="31"/>
    <n v="1.3973316407100001E-2"/>
    <n v="104.40617016500001"/>
    <n v="1.3973316407100001E-2"/>
    <n v="608.67522810000003"/>
  </r>
  <r>
    <n v="6216"/>
    <n v="6211"/>
    <x v="31"/>
    <n v="3.5797137008000003E-2"/>
    <n v="162.054214419"/>
    <n v="3.5797137008000003E-2"/>
    <n v="1559.31705106"/>
  </r>
  <r>
    <n v="6217"/>
    <n v="6212"/>
    <x v="31"/>
    <n v="10.0621315601999"/>
    <n v="3322.1287893600002"/>
    <n v="10.0621315601999"/>
    <n v="438304.69752899901"/>
  </r>
  <r>
    <n v="6218"/>
    <n v="6213"/>
    <x v="31"/>
    <n v="2.6699255660999999E-3"/>
    <n v="48.744443868399898"/>
    <n v="2.6699255660999999E-3"/>
    <n v="116.30149251100001"/>
  </r>
  <r>
    <n v="6219"/>
    <n v="6214"/>
    <x v="31"/>
    <n v="7.4198547677199994E-2"/>
    <n v="251.269003875999"/>
    <n v="7.4198547677199994E-2"/>
    <n v="3232.0758083699902"/>
  </r>
  <r>
    <n v="6220"/>
    <n v="6215"/>
    <x v="31"/>
    <n v="3.2400782117699999E-2"/>
    <n v="188.06254648999899"/>
    <n v="3.2400782117699999E-2"/>
    <n v="1411.37242381999"/>
  </r>
  <r>
    <n v="6221"/>
    <n v="6216"/>
    <x v="31"/>
    <n v="2.6077864562100001E-2"/>
    <n v="155.490745594999"/>
    <n v="2.6077864562100001E-2"/>
    <n v="1135.94723662"/>
  </r>
  <r>
    <n v="6222"/>
    <n v="6217"/>
    <x v="31"/>
    <n v="0.63468034506600002"/>
    <n v="786.64239051300001"/>
    <n v="0.63468034506600002"/>
    <n v="27646.5652445999"/>
  </r>
  <r>
    <n v="6223"/>
    <n v="6218"/>
    <x v="31"/>
    <n v="117.195698004999"/>
    <n v="11000.3398144"/>
    <n v="117.195698004999"/>
    <n v="5105024.1849499904"/>
  </r>
  <r>
    <n v="6224"/>
    <n v="6219"/>
    <x v="31"/>
    <n v="2.9732252369500001E-2"/>
    <n v="148.280316822999"/>
    <n v="2.9732252369500001E-2"/>
    <n v="1295.1317325800001"/>
  </r>
  <r>
    <n v="6225"/>
    <n v="6220"/>
    <x v="31"/>
    <n v="3.11771667517E-2"/>
    <n v="138.437982954999"/>
    <n v="3.11771667517E-2"/>
    <n v="1358.0719514899899"/>
  </r>
  <r>
    <n v="6226"/>
    <n v="6221"/>
    <x v="31"/>
    <n v="4.0648355850199998E-2"/>
    <n v="187.21238525300001"/>
    <n v="4.0648355850199998E-2"/>
    <n v="1770.63529861999"/>
  </r>
  <r>
    <n v="6227"/>
    <n v="6222"/>
    <x v="31"/>
    <n v="0.109086130988"/>
    <n v="515.57486625299896"/>
    <n v="0.109086130988"/>
    <n v="4751.7728587000001"/>
  </r>
  <r>
    <n v="6228"/>
    <n v="6223"/>
    <x v="31"/>
    <n v="2.5446819691599998E-2"/>
    <n v="156.099998018999"/>
    <n v="2.5446819691599998E-2"/>
    <n v="1108.4590318800001"/>
  </r>
  <r>
    <n v="6229"/>
    <n v="6224"/>
    <x v="31"/>
    <n v="2.0761718820899999E-2"/>
    <n v="124.569424756999"/>
    <n v="2.0761718820899999E-2"/>
    <n v="904.37685436899903"/>
  </r>
  <r>
    <n v="6230"/>
    <n v="6225"/>
    <x v="31"/>
    <n v="9.1811415611600007E-3"/>
    <n v="82.502970248899899"/>
    <n v="9.1811415611600007E-3"/>
    <n v="399.92892688000001"/>
  </r>
  <r>
    <n v="6231"/>
    <n v="6226"/>
    <x v="31"/>
    <n v="0.19852268765600001"/>
    <n v="800.61092490700003"/>
    <n v="0.19852268765600001"/>
    <n v="8647.6136832200009"/>
  </r>
  <r>
    <n v="6232"/>
    <n v="6227"/>
    <x v="31"/>
    <n v="2.7899890642900001E-3"/>
    <n v="49.425644074799898"/>
    <n v="2.7899890642900001E-3"/>
    <n v="121.531437478"/>
  </r>
  <r>
    <n v="6233"/>
    <n v="6228"/>
    <x v="31"/>
    <n v="0.67696827176399998"/>
    <n v="1039.7618082599899"/>
    <n v="0.67696827176399998"/>
    <n v="29488.619964199901"/>
  </r>
  <r>
    <n v="6234"/>
    <n v="6229"/>
    <x v="31"/>
    <n v="7.8885778301399992E-3"/>
    <n v="88.117084906800002"/>
    <n v="7.8885778301399992E-3"/>
    <n v="343.62507566300002"/>
  </r>
  <r>
    <n v="6235"/>
    <n v="6230"/>
    <x v="31"/>
    <n v="10.4575885675"/>
    <n v="2743.5450762700002"/>
    <n v="10.4575885675"/>
    <n v="455530.73586999899"/>
  </r>
  <r>
    <n v="6236"/>
    <n v="6231"/>
    <x v="31"/>
    <n v="0.32274946743900002"/>
    <n v="892.77081537000004"/>
    <n v="0.32274946743900002"/>
    <n v="14058.910566500001"/>
  </r>
  <r>
    <n v="6237"/>
    <n v="6232"/>
    <x v="31"/>
    <n v="0.84970904950199999"/>
    <n v="1239.6815304899901"/>
    <n v="0.84970904950199999"/>
    <n v="37013.178143999903"/>
  </r>
  <r>
    <n v="6238"/>
    <n v="6233"/>
    <x v="31"/>
    <n v="1.0057423109300001E-2"/>
    <n v="83.830726399200003"/>
    <n v="1.0057423109300001E-2"/>
    <n v="438.09959820900002"/>
  </r>
  <r>
    <n v="6239"/>
    <n v="6234"/>
    <x v="31"/>
    <n v="0.23627881179900001"/>
    <n v="1305.5009882199899"/>
    <n v="0.23627881179900001"/>
    <n v="10292.2638721"/>
  </r>
  <r>
    <n v="6240"/>
    <n v="6280"/>
    <x v="31"/>
    <n v="4.3214000789999998E-6"/>
    <n v="7.0871724477100004"/>
    <n v="4.3214000789999998E-6"/>
    <n v="0.18823942733999999"/>
  </r>
  <r>
    <n v="6241"/>
    <n v="6235"/>
    <x v="31"/>
    <n v="23.5921376519"/>
    <n v="4518.8761823200002"/>
    <n v="23.5921376519"/>
    <n v="1027669.40541999"/>
  </r>
  <r>
    <n v="6242"/>
    <n v="6236"/>
    <x v="31"/>
    <n v="9.0758278134100007E-2"/>
    <n v="310.41780368100001"/>
    <n v="9.0758278134100007E-2"/>
    <n v="3953.4147809800002"/>
  </r>
  <r>
    <n v="6243"/>
    <n v="6237"/>
    <x v="31"/>
    <n v="3.5401007481800001E-2"/>
    <n v="161.821284579999"/>
    <n v="3.5401007481800001E-2"/>
    <n v="1542.06171777999"/>
  </r>
  <r>
    <n v="6244"/>
    <n v="6238"/>
    <x v="31"/>
    <n v="2.9180930598799999"/>
    <n v="1400.6107722100001"/>
    <n v="2.9180930598799999"/>
    <n v="127111.625239"/>
  </r>
  <r>
    <n v="6245"/>
    <n v="6239"/>
    <x v="31"/>
    <n v="7.2394480690099999E-3"/>
    <n v="71.070989595200004"/>
    <n v="7.2394480690099999E-3"/>
    <n v="315.34909640299901"/>
  </r>
  <r>
    <n v="6246"/>
    <n v="6240"/>
    <x v="31"/>
    <n v="0.98617073779599995"/>
    <n v="2487.0439371299899"/>
    <n v="0.98617073779599995"/>
    <n v="42957.425512599897"/>
  </r>
  <r>
    <n v="6247"/>
    <n v="6241"/>
    <x v="31"/>
    <n v="1.4449204392099999"/>
    <n v="1178.9782706000001"/>
    <n v="1.4449204392099999"/>
    <n v="62940.482568200001"/>
  </r>
  <r>
    <n v="6248"/>
    <n v="6242"/>
    <x v="31"/>
    <n v="3.6743187846899998E-2"/>
    <n v="170.49844605499899"/>
    <n v="3.6743187846899998E-2"/>
    <n v="1600.5268604"/>
  </r>
  <r>
    <n v="6249"/>
    <n v="6243"/>
    <x v="31"/>
    <n v="0.63947046995000001"/>
    <n v="682.84951426999896"/>
    <n v="0.63947046995000001"/>
    <n v="27855.222249800001"/>
  </r>
  <r>
    <n v="6250"/>
    <n v="6244"/>
    <x v="31"/>
    <n v="7.3029537052800006E-2"/>
    <n v="342.64574306100002"/>
    <n v="7.3029537052800006E-2"/>
    <n v="3181.1539092899902"/>
  </r>
  <r>
    <n v="6251"/>
    <n v="6245"/>
    <x v="31"/>
    <n v="0.155871620298"/>
    <n v="628.68086174300004"/>
    <n v="0.155871620298"/>
    <n v="6789.7406209399896"/>
  </r>
  <r>
    <n v="6252"/>
    <n v="6246"/>
    <x v="31"/>
    <n v="9.9353808118799999E-2"/>
    <n v="291.12451114700002"/>
    <n v="9.9353808118799999E-2"/>
    <n v="4327.8345700999898"/>
  </r>
  <r>
    <n v="6253"/>
    <n v="6247"/>
    <x v="31"/>
    <n v="1.9617253861300001E-2"/>
    <n v="134.38538573599899"/>
    <n v="1.9617253861300001E-2"/>
    <n v="854.52415994700004"/>
  </r>
  <r>
    <n v="6254"/>
    <n v="6248"/>
    <x v="31"/>
    <n v="0.106092134864"/>
    <n v="350.419328527"/>
    <n v="0.106092134864"/>
    <n v="4621.3549096799898"/>
  </r>
  <r>
    <n v="6255"/>
    <n v="6249"/>
    <x v="31"/>
    <n v="1.16206655665E-2"/>
    <n v="125.498247402999"/>
    <n v="1.16206655665E-2"/>
    <n v="506.19416718299902"/>
  </r>
  <r>
    <n v="6256"/>
    <n v="6250"/>
    <x v="31"/>
    <n v="6.8338535611200003E-3"/>
    <n v="69.043490144299895"/>
    <n v="6.8338535611200003E-3"/>
    <n v="297.68147046199903"/>
  </r>
  <r>
    <n v="6257"/>
    <n v="6251"/>
    <x v="31"/>
    <n v="2.3835122036800001E-2"/>
    <n v="130.92543517300001"/>
    <n v="2.3835122036800001E-2"/>
    <n v="1038.2537627500001"/>
  </r>
  <r>
    <n v="6258"/>
    <n v="6252"/>
    <x v="31"/>
    <n v="230.693228140999"/>
    <n v="30711.5926015"/>
    <n v="230.693228140999"/>
    <n v="10048956.821900001"/>
  </r>
  <r>
    <n v="6259"/>
    <n v="6253"/>
    <x v="31"/>
    <n v="1.9170068383200001"/>
    <n v="1629.56634748999"/>
    <n v="1.9170068383200001"/>
    <n v="83504.483859400003"/>
  </r>
  <r>
    <n v="6260"/>
    <n v="6254"/>
    <x v="31"/>
    <n v="0.14570253671700001"/>
    <n v="358.36254070699903"/>
    <n v="0.14570253671700001"/>
    <n v="6346.7771128699897"/>
  </r>
  <r>
    <n v="6261"/>
    <n v="6255"/>
    <x v="31"/>
    <n v="1.8685438616600001"/>
    <n v="1799.1905980500001"/>
    <n v="1.8685438616600001"/>
    <n v="81393.445038999896"/>
  </r>
  <r>
    <n v="6262"/>
    <n v="6256"/>
    <x v="31"/>
    <n v="9.8131683050999997E-5"/>
    <n v="318.22250457299901"/>
    <n v="9.8131683050999997E-5"/>
    <n v="4.2745992112"/>
  </r>
  <r>
    <n v="6263"/>
    <n v="6257"/>
    <x v="31"/>
    <n v="0.14618713608100001"/>
    <n v="624.48711647899904"/>
    <n v="0.14618713608100001"/>
    <n v="6367.8861774500001"/>
  </r>
  <r>
    <n v="6264"/>
    <n v="6281"/>
    <x v="31"/>
    <n v="3.72110897462E-2"/>
    <n v="161.125831481999"/>
    <n v="3.72110897462E-2"/>
    <n v="1620.9085858599899"/>
  </r>
  <r>
    <n v="6265"/>
    <n v="6258"/>
    <x v="31"/>
    <n v="14.8272006417999"/>
    <n v="3993.8854082600001"/>
    <n v="14.8272006417999"/>
    <n v="645870.27646600001"/>
  </r>
  <r>
    <n v="6266"/>
    <n v="6259"/>
    <x v="31"/>
    <n v="6.1261968211699996E-3"/>
    <n v="67.331092933999898"/>
    <n v="6.1261968211699996E-3"/>
    <n v="266.85606609600001"/>
  </r>
  <r>
    <n v="6267"/>
    <n v="6260"/>
    <x v="31"/>
    <n v="36.1936040492999"/>
    <n v="12378.849299199899"/>
    <n v="36.1936040492999"/>
    <n v="1576587.0860299901"/>
  </r>
  <r>
    <n v="6268"/>
    <n v="6261"/>
    <x v="31"/>
    <n v="9.8816109905300001E-2"/>
    <n v="476.45284486000003"/>
    <n v="9.8816109905300001E-2"/>
    <n v="4304.4125300799897"/>
  </r>
  <r>
    <n v="6269"/>
    <n v="6262"/>
    <x v="31"/>
    <n v="0.23260108540900001"/>
    <n v="403.84327894"/>
    <n v="0.23260108540900001"/>
    <n v="10132.0627516"/>
  </r>
  <r>
    <n v="6270"/>
    <n v="6263"/>
    <x v="31"/>
    <n v="6.4641589482600001E-2"/>
    <n v="295.46509315999901"/>
    <n v="6.4641589482600001E-2"/>
    <n v="2815.7763753499898"/>
  </r>
  <r>
    <n v="6271"/>
    <n v="6264"/>
    <x v="31"/>
    <n v="12.0614271044"/>
    <n v="6730.7202994400004"/>
    <n v="12.0614271044"/>
    <n v="525393.66308600002"/>
  </r>
  <r>
    <n v="6272"/>
    <n v="6265"/>
    <x v="31"/>
    <n v="7.3575602509900001E-2"/>
    <n v="370.24037783300003"/>
    <n v="7.3575602509900001E-2"/>
    <n v="3204.94042510999"/>
  </r>
  <r>
    <n v="6273"/>
    <n v="6266"/>
    <x v="31"/>
    <n v="1.0179154560599999"/>
    <n v="2006.7787823799899"/>
    <n v="1.0179154560599999"/>
    <n v="44340.219903299898"/>
  </r>
  <r>
    <n v="6274"/>
    <n v="6267"/>
    <x v="31"/>
    <n v="6.3842042382899998E-3"/>
    <n v="66.404538663899899"/>
    <n v="6.3842042382899998E-3"/>
    <n v="278.09482425200002"/>
  </r>
  <r>
    <n v="6275"/>
    <n v="6268"/>
    <x v="31"/>
    <n v="23.2880308089"/>
    <n v="4696.7030424499899"/>
    <n v="23.2880308089"/>
    <n v="1014422.56432999"/>
  </r>
  <r>
    <n v="6276"/>
    <n v="6269"/>
    <x v="31"/>
    <n v="1.6561362880199999E-2"/>
    <n v="210.46166443800001"/>
    <n v="1.6561362880199999E-2"/>
    <n v="721.41008135399898"/>
  </r>
  <r>
    <n v="6277"/>
    <n v="6270"/>
    <x v="31"/>
    <n v="5.6232592306300004"/>
    <n v="2857.4017547799899"/>
    <n v="5.6232592306300004"/>
    <n v="244948.19229000001"/>
  </r>
  <r>
    <n v="6278"/>
    <n v="6271"/>
    <x v="31"/>
    <n v="0.25003730786700001"/>
    <n v="421.24484563700003"/>
    <n v="0.25003730786700001"/>
    <n v="10891.581565"/>
  </r>
  <r>
    <n v="6279"/>
    <n v="6272"/>
    <x v="31"/>
    <n v="8.7335591821600007E-3"/>
    <n v="78.253673075500004"/>
    <n v="8.7335591821600007E-3"/>
    <n v="380.43231638399902"/>
  </r>
  <r>
    <n v="6280"/>
    <n v="6273"/>
    <x v="31"/>
    <n v="6.8853688509700001E-2"/>
    <n v="248.865448657999"/>
    <n v="6.8853688509700001E-2"/>
    <n v="2999.2546744699898"/>
  </r>
  <r>
    <n v="6281"/>
    <n v="6274"/>
    <x v="31"/>
    <n v="2.8516647160900001E-2"/>
    <n v="141.175208827999"/>
    <n v="2.8516647160900001E-2"/>
    <n v="1242.1801817200001"/>
  </r>
  <r>
    <n v="6282"/>
    <n v="6275"/>
    <x v="31"/>
    <n v="2.4467553772300001E-2"/>
    <n v="132.367332322999"/>
    <n v="2.4467553772300001E-2"/>
    <n v="1065.8023791099899"/>
  </r>
  <r>
    <n v="6283"/>
    <n v="6276"/>
    <x v="31"/>
    <n v="7.3917482238299997E-3"/>
    <n v="83.493549103199896"/>
    <n v="7.3917482238299997E-3"/>
    <n v="321.98326477500001"/>
  </r>
  <r>
    <n v="6284"/>
    <n v="6277"/>
    <x v="31"/>
    <n v="1.00725834851E-4"/>
    <n v="11.188112604100001"/>
    <n v="1.00725834851E-4"/>
    <n v="4.3875997977000001"/>
  </r>
  <r>
    <n v="6285"/>
    <n v="6278"/>
    <x v="31"/>
    <n v="2.5112331185799999E-2"/>
    <n v="217.749116928999"/>
    <n v="2.5112331185799999E-2"/>
    <n v="1093.8887715799899"/>
  </r>
  <r>
    <n v="6286"/>
    <n v="6279"/>
    <x v="31"/>
    <n v="2.9166073097100001E-3"/>
    <n v="45.467164305099899"/>
    <n v="2.9166073097100001E-3"/>
    <n v="127.046906243999"/>
  </r>
  <r>
    <n v="6287"/>
    <n v="6282"/>
    <x v="31"/>
    <n v="0.103431899004"/>
    <n v="343.81024149199902"/>
    <n v="0.103431899004"/>
    <n v="4505.4754994100003"/>
  </r>
  <r>
    <n v="6288"/>
    <n v="6283"/>
    <x v="31"/>
    <n v="6.2327067457099998"/>
    <n v="2603.95378127"/>
    <n v="6.2327067457099998"/>
    <n v="271495.61985999899"/>
  </r>
  <r>
    <n v="6289"/>
    <n v="6284"/>
    <x v="31"/>
    <n v="2.2566578202100001"/>
    <n v="1396.35647685"/>
    <n v="2.2566578202100001"/>
    <n v="98299.621446999896"/>
  </r>
  <r>
    <n v="6290"/>
    <n v="6285"/>
    <x v="31"/>
    <n v="58.903625843299899"/>
    <n v="8141.8199666299897"/>
    <n v="58.903625843299899"/>
    <n v="2565831.67835999"/>
  </r>
  <r>
    <n v="6291"/>
    <n v="6286"/>
    <x v="31"/>
    <n v="1.3758777436399999E-2"/>
    <n v="98.643295304199896"/>
    <n v="1.3758777436399999E-2"/>
    <n v="599.32994809499905"/>
  </r>
  <r>
    <n v="6292"/>
    <n v="6287"/>
    <x v="31"/>
    <n v="1.6650866628100001"/>
    <n v="1351.95935495"/>
    <n v="1.6650866628100001"/>
    <n v="72530.884909100001"/>
  </r>
  <r>
    <n v="6293"/>
    <n v="6288"/>
    <x v="31"/>
    <n v="2.1635796678700001"/>
    <n v="1311.0506339900001"/>
    <n v="2.1635796678700001"/>
    <n v="94245.153348699896"/>
  </r>
  <r>
    <n v="6294"/>
    <n v="6289"/>
    <x v="31"/>
    <n v="7.0496026253399999E-2"/>
    <n v="368.29160278000001"/>
    <n v="7.0496026253399999E-2"/>
    <n v="3070.7946197699898"/>
  </r>
  <r>
    <n v="6295"/>
    <n v="6290"/>
    <x v="31"/>
    <n v="6.3005326940000003E-6"/>
    <n v="5.8401467725899998"/>
    <n v="6.3005326940000003E-6"/>
    <n v="0.27445009345999999"/>
  </r>
  <r>
    <n v="6296"/>
    <n v="6291"/>
    <x v="31"/>
    <n v="0.13702762487600001"/>
    <n v="344.58133105100001"/>
    <n v="0.13702762487600001"/>
    <n v="5968.89946392"/>
  </r>
  <r>
    <n v="6297"/>
    <n v="6292"/>
    <x v="31"/>
    <n v="0.88073901067899996"/>
    <n v="1032.0819205400001"/>
    <n v="0.88073901067899996"/>
    <n v="38364.837845499897"/>
  </r>
  <r>
    <n v="6298"/>
    <n v="6293"/>
    <x v="31"/>
    <n v="1.1309435343E-5"/>
    <n v="6.8693036049299998"/>
    <n v="1.1309435343E-5"/>
    <n v="0.492637021668"/>
  </r>
  <r>
    <n v="6299"/>
    <n v="6294"/>
    <x v="31"/>
    <n v="0.105961654451"/>
    <n v="320.58359313800003"/>
    <n v="0.105961654451"/>
    <n v="4615.6712059700003"/>
  </r>
  <r>
    <n v="6300"/>
    <n v="6295"/>
    <x v="31"/>
    <n v="4.09552580406E-3"/>
    <n v="70.538145175500006"/>
    <n v="4.09552580406E-3"/>
    <n v="178.400390547"/>
  </r>
  <r>
    <n v="6301"/>
    <n v="6296"/>
    <x v="31"/>
    <n v="5.8876000371500002E-2"/>
    <n v="226.39650789500001"/>
    <n v="5.8876000371500002E-2"/>
    <n v="2564.62831748999"/>
  </r>
  <r>
    <n v="6302"/>
    <n v="6297"/>
    <x v="31"/>
    <n v="4.1585025349000002"/>
    <n v="2330.8151775900001"/>
    <n v="4.1585025349000002"/>
    <n v="181143.64584400001"/>
  </r>
  <r>
    <n v="6303"/>
    <n v="6298"/>
    <x v="31"/>
    <n v="9.2230602810200006E-3"/>
    <n v="87.472014843400004"/>
    <n v="9.2230602810200006E-3"/>
    <n v="401.75489879100002"/>
  </r>
  <r>
    <n v="6304"/>
    <n v="6299"/>
    <x v="31"/>
    <n v="2.2733399554899999E-2"/>
    <n v="126.154066537999"/>
    <n v="2.2733399554899999E-2"/>
    <n v="990.26292331399895"/>
  </r>
  <r>
    <n v="6305"/>
    <n v="6300"/>
    <x v="31"/>
    <n v="0.37723788960999999"/>
    <n v="2220.69931425"/>
    <n v="0.37723788960999999"/>
    <n v="16432.416741500001"/>
  </r>
  <r>
    <n v="6306"/>
    <n v="6301"/>
    <x v="31"/>
    <n v="4.0229679492299997E-2"/>
    <n v="182.087536206999"/>
    <n v="4.0229679492299997E-2"/>
    <n v="1752.3978289700001"/>
  </r>
  <r>
    <n v="6307"/>
    <n v="6302"/>
    <x v="31"/>
    <n v="0.15474824726399999"/>
    <n v="425.53314957399903"/>
    <n v="0.15474824726399999"/>
    <n v="6740.8066872899899"/>
  </r>
  <r>
    <n v="6308"/>
    <n v="6303"/>
    <x v="31"/>
    <n v="0.12252597645299999"/>
    <n v="396.22252465600002"/>
    <n v="0.12252597645299999"/>
    <n v="5337.2101850099898"/>
  </r>
  <r>
    <n v="6309"/>
    <n v="6304"/>
    <x v="31"/>
    <n v="0.694315740194"/>
    <n v="1327.43223375"/>
    <n v="0.694315740194"/>
    <n v="30244.272665500001"/>
  </r>
  <r>
    <n v="6310"/>
    <n v="6305"/>
    <x v="31"/>
    <n v="7.4145441959999997E-6"/>
    <n v="5.1189177675900002"/>
    <n v="7.4145441959999997E-6"/>
    <n v="0.322976244671"/>
  </r>
  <r>
    <n v="6311"/>
    <n v="6306"/>
    <x v="31"/>
    <n v="17.2358850207"/>
    <n v="4052.4151521700001"/>
    <n v="17.2358850207"/>
    <n v="750792.14832399902"/>
  </r>
  <r>
    <n v="6312"/>
    <n v="6307"/>
    <x v="31"/>
    <n v="7.8924282301500002"/>
    <n v="3043.91519066"/>
    <n v="7.8924282301500002"/>
    <n v="343792.79853700002"/>
  </r>
  <r>
    <n v="6313"/>
    <n v="6308"/>
    <x v="31"/>
    <n v="7.6340482606900004E-2"/>
    <n v="237.12153753800001"/>
    <n v="7.6340482606900004E-2"/>
    <n v="3325.37812088999"/>
  </r>
  <r>
    <n v="6314"/>
    <n v="6343"/>
    <x v="31"/>
    <n v="3.8208104942999998E-3"/>
    <n v="47.519802361799897"/>
    <n v="3.8208104942999998E-3"/>
    <n v="166.433839473999"/>
  </r>
  <r>
    <n v="6315"/>
    <n v="6344"/>
    <x v="31"/>
    <n v="0.15227908917800001"/>
    <n v="460.947895136"/>
    <n v="0.15227908917800001"/>
    <n v="6633.2505914900003"/>
  </r>
  <r>
    <n v="6316"/>
    <n v="6345"/>
    <x v="31"/>
    <n v="7.7719257164499999E-3"/>
    <n v="74.294697305200003"/>
    <n v="7.7719257164499999E-3"/>
    <n v="338.54373002900002"/>
  </r>
  <r>
    <n v="6317"/>
    <n v="6309"/>
    <x v="31"/>
    <n v="197.42835054400001"/>
    <n v="23855.8236313999"/>
    <n v="197.42835054400001"/>
    <n v="8599944.54978"/>
  </r>
  <r>
    <n v="6318"/>
    <n v="6310"/>
    <x v="31"/>
    <n v="170.14053660100001"/>
    <n v="16831.214969399902"/>
    <n v="170.14053660100001"/>
    <n v="7411292.1290899897"/>
  </r>
  <r>
    <n v="6319"/>
    <n v="6311"/>
    <x v="31"/>
    <n v="1.88203425784E-4"/>
    <n v="15.4110517501"/>
    <n v="1.88203425784E-4"/>
    <n v="8.1981085169399996"/>
  </r>
  <r>
    <n v="6320"/>
    <n v="6312"/>
    <x v="31"/>
    <n v="7.4047187676400006E-2"/>
    <n v="346.55378440800001"/>
    <n v="7.4047187676400006E-2"/>
    <n v="3225.4825931700002"/>
  </r>
  <r>
    <n v="6321"/>
    <n v="6313"/>
    <x v="31"/>
    <n v="2.52137376084E-2"/>
    <n v="149.60285001099899"/>
    <n v="2.52137376084E-2"/>
    <n v="1098.30601694999"/>
  </r>
  <r>
    <n v="6322"/>
    <n v="6314"/>
    <x v="31"/>
    <n v="1.5289742555100001"/>
    <n v="1222.3126791899899"/>
    <n v="1.5289742555100001"/>
    <n v="66601.852161899893"/>
  </r>
  <r>
    <n v="6323"/>
    <n v="6315"/>
    <x v="31"/>
    <n v="4.2707766951000002E-2"/>
    <n v="195.053069558999"/>
    <n v="4.2707766951000002E-2"/>
    <n v="1860.3428865400001"/>
  </r>
  <r>
    <n v="6324"/>
    <n v="6316"/>
    <x v="31"/>
    <n v="3.7471226922E-2"/>
    <n v="188.974749803999"/>
    <n v="3.7471226922E-2"/>
    <n v="1632.24011633999"/>
  </r>
  <r>
    <n v="6325"/>
    <n v="6317"/>
    <x v="31"/>
    <n v="6.3122782471700001E-2"/>
    <n v="426.06183636899902"/>
    <n v="6.3122782471700001E-2"/>
    <n v="2749.6174068199898"/>
  </r>
  <r>
    <n v="6326"/>
    <n v="6318"/>
    <x v="31"/>
    <n v="7.1032108063900007E-2"/>
    <n v="481.24454347099902"/>
    <n v="7.1032108063900007E-2"/>
    <n v="3094.14625032"/>
  </r>
  <r>
    <n v="6327"/>
    <n v="6319"/>
    <x v="31"/>
    <n v="1.79047162842"/>
    <n v="1306.6124931100001"/>
    <n v="1.79047162842"/>
    <n v="77992.632163600007"/>
  </r>
  <r>
    <n v="6328"/>
    <n v="6320"/>
    <x v="31"/>
    <n v="8.54213078105"/>
    <n v="2754.14217271999"/>
    <n v="8.54213078105"/>
    <n v="372093.728441999"/>
  </r>
  <r>
    <n v="6329"/>
    <n v="6321"/>
    <x v="31"/>
    <n v="6.26862600484E-2"/>
    <n v="424.70856079700002"/>
    <n v="6.26862600484E-2"/>
    <n v="2730.6025658799899"/>
  </r>
  <r>
    <n v="6330"/>
    <n v="6322"/>
    <x v="31"/>
    <n v="4.3243806399699998E-2"/>
    <n v="193.250694584"/>
    <n v="4.3243806399699998E-2"/>
    <n v="1883.6926716800001"/>
  </r>
  <r>
    <n v="6331"/>
    <n v="6323"/>
    <x v="31"/>
    <n v="3.6994251273700001"/>
    <n v="1999.9365902500001"/>
    <n v="3.6994251273700001"/>
    <n v="161146.313961999"/>
  </r>
  <r>
    <n v="6332"/>
    <n v="6324"/>
    <x v="31"/>
    <n v="24.936435822699899"/>
    <n v="8363.9435236699901"/>
    <n v="24.936435822699899"/>
    <n v="1086226.7995199901"/>
  </r>
  <r>
    <n v="6333"/>
    <n v="6346"/>
    <x v="31"/>
    <n v="1.42483748767E-2"/>
    <n v="104.183770288999"/>
    <n v="1.42483748767E-2"/>
    <n v="620.65672695700005"/>
  </r>
  <r>
    <n v="6334"/>
    <n v="6347"/>
    <x v="31"/>
    <n v="4.16971912805E-2"/>
    <n v="166.746358130999"/>
    <n v="4.16971912805E-2"/>
    <n v="1816.3223868699899"/>
  </r>
  <r>
    <n v="6335"/>
    <n v="6348"/>
    <x v="31"/>
    <n v="6.1832670393099998E-3"/>
    <n v="89.201445384300001"/>
    <n v="6.1832670393099998E-3"/>
    <n v="269.342034759"/>
  </r>
  <r>
    <n v="6336"/>
    <n v="6325"/>
    <x v="31"/>
    <n v="20.793103950900001"/>
    <n v="7134.1781046899896"/>
    <n v="20.793103950900001"/>
    <n v="905743.98511999904"/>
  </r>
  <r>
    <n v="6337"/>
    <n v="6326"/>
    <x v="31"/>
    <n v="3.0257022938300002E-2"/>
    <n v="167.326714667"/>
    <n v="3.0257022938300002E-2"/>
    <n v="1317.99064748"/>
  </r>
  <r>
    <n v="6338"/>
    <n v="6327"/>
    <x v="31"/>
    <n v="7.6886050573000002"/>
    <n v="2363.1255232100002"/>
    <n v="7.6886050573000002"/>
    <n v="334914.296631"/>
  </r>
  <r>
    <n v="6339"/>
    <n v="6328"/>
    <x v="31"/>
    <n v="3.0691944534599998E-2"/>
    <n v="146.887236311999"/>
    <n v="3.0691944534599998E-2"/>
    <n v="1336.93575605"/>
  </r>
  <r>
    <n v="6340"/>
    <n v="6329"/>
    <x v="31"/>
    <n v="3.2685246633799999E-3"/>
    <n v="57.2735468760999"/>
    <n v="3.2685246633799999E-3"/>
    <n v="142.37636482100001"/>
  </r>
  <r>
    <n v="6341"/>
    <n v="6330"/>
    <x v="31"/>
    <n v="681.026307309"/>
    <n v="63221.402510200001"/>
    <n v="681.026307309"/>
    <n v="29665387.284499899"/>
  </r>
  <r>
    <n v="6342"/>
    <n v="6331"/>
    <x v="31"/>
    <n v="8.9401323925099998"/>
    <n v="3131.6716313699899"/>
    <n v="8.9401323925099998"/>
    <n v="389430.60929200001"/>
  </r>
  <r>
    <n v="6343"/>
    <n v="6332"/>
    <x v="31"/>
    <n v="1.4971691351399999E-3"/>
    <n v="33.729757982899898"/>
    <n v="1.4971691351399999E-3"/>
    <n v="65.216426606799899"/>
  </r>
  <r>
    <n v="6344"/>
    <n v="6333"/>
    <x v="31"/>
    <n v="1.8831246951200001E-3"/>
    <n v="60.161847711999897"/>
    <n v="1.8831246951200001E-3"/>
    <n v="82.028583586600007"/>
  </r>
  <r>
    <n v="6345"/>
    <n v="6334"/>
    <x v="31"/>
    <n v="85.212207667599898"/>
    <n v="9838.8566593899905"/>
    <n v="85.212207667599898"/>
    <n v="3711828.9186499901"/>
  </r>
  <r>
    <n v="6346"/>
    <n v="6335"/>
    <x v="31"/>
    <n v="8.7134654663700004E-2"/>
    <n v="274.89692698800002"/>
    <n v="8.7134654663700004E-2"/>
    <n v="3795.5703750500002"/>
  </r>
  <r>
    <n v="6347"/>
    <n v="6336"/>
    <x v="31"/>
    <n v="6.9688173036700002E-3"/>
    <n v="71.769421380200001"/>
    <n v="6.9688173036700002E-3"/>
    <n v="303.56046748199901"/>
  </r>
  <r>
    <n v="6348"/>
    <n v="6337"/>
    <x v="31"/>
    <n v="1.6754884868499999E-2"/>
    <n v="132.52414626199899"/>
    <n v="1.6754884868499999E-2"/>
    <n v="729.83986516300001"/>
  </r>
  <r>
    <n v="6349"/>
    <n v="6338"/>
    <x v="31"/>
    <n v="8.7810007630700002E-3"/>
    <n v="80.836009749699897"/>
    <n v="8.7810007630700002E-3"/>
    <n v="382.49886320600001"/>
  </r>
  <r>
    <n v="6350"/>
    <n v="6339"/>
    <x v="31"/>
    <n v="0.146496937228"/>
    <n v="355.36627298000002"/>
    <n v="0.146496937228"/>
    <n v="6381.3810605600002"/>
  </r>
  <r>
    <n v="6351"/>
    <n v="6340"/>
    <x v="31"/>
    <n v="9.6115502756799996E-3"/>
    <n v="84.620395203599898"/>
    <n v="9.6115502756799996E-3"/>
    <n v="418.67745521500001"/>
  </r>
  <r>
    <n v="6352"/>
    <n v="6341"/>
    <x v="31"/>
    <n v="3.16930746232E-2"/>
    <n v="173.06695212400001"/>
    <n v="3.16930746232E-2"/>
    <n v="1380.5448085600001"/>
  </r>
  <r>
    <n v="6353"/>
    <n v="6342"/>
    <x v="31"/>
    <n v="7.0413379574200005E-2"/>
    <n v="222.59040077200001"/>
    <n v="7.0413379574200005E-2"/>
    <n v="3067.19454502999"/>
  </r>
  <r>
    <n v="6354"/>
    <n v="6349"/>
    <x v="31"/>
    <n v="2.31303112105E-2"/>
    <n v="136.76261381699899"/>
    <n v="2.31303112105E-2"/>
    <n v="1007.5523262200001"/>
  </r>
  <r>
    <n v="6355"/>
    <n v="6350"/>
    <x v="31"/>
    <n v="1.9842145969799999E-3"/>
    <n v="38.018271403200004"/>
    <n v="1.9842145969799999E-3"/>
    <n v="86.432042112999895"/>
  </r>
  <r>
    <n v="6356"/>
    <n v="6351"/>
    <x v="31"/>
    <n v="2.32631937614E-2"/>
    <n v="138.92002233900001"/>
    <n v="2.32631937614E-2"/>
    <n v="1013.34066656"/>
  </r>
  <r>
    <n v="6357"/>
    <n v="6352"/>
    <x v="31"/>
    <n v="6.1427250193300002E-3"/>
    <n v="67.365732928200003"/>
    <n v="6.1427250193300002E-3"/>
    <n v="267.57603163700003"/>
  </r>
  <r>
    <n v="6358"/>
    <n v="6353"/>
    <x v="31"/>
    <n v="2.72952115923E-2"/>
    <n v="204.219366796999"/>
    <n v="2.72952115923E-2"/>
    <n v="1188.97466091"/>
  </r>
  <r>
    <n v="6359"/>
    <n v="6354"/>
    <x v="31"/>
    <n v="2.7319882485800002E-3"/>
    <n v="76.7611875236"/>
    <n v="2.7319882485800002E-3"/>
    <n v="119.004931659999"/>
  </r>
  <r>
    <n v="6360"/>
    <n v="6355"/>
    <x v="31"/>
    <n v="1.23725414821E-2"/>
    <n v="237.471775608999"/>
    <n v="1.23725414821E-2"/>
    <n v="538.94575097400002"/>
  </r>
  <r>
    <n v="6361"/>
    <n v="6356"/>
    <x v="31"/>
    <n v="8.7789519464699997E-3"/>
    <n v="90.914906404999897"/>
    <n v="8.7789519464699997E-3"/>
    <n v="382.40961712900003"/>
  </r>
  <r>
    <n v="6362"/>
    <n v="6357"/>
    <x v="31"/>
    <n v="4.00866930609E-3"/>
    <n v="62.919543124999898"/>
    <n v="4.00866930609E-3"/>
    <n v="174.61693654000001"/>
  </r>
  <r>
    <n v="6363"/>
    <n v="6358"/>
    <x v="31"/>
    <n v="9.1927660994800004E-3"/>
    <n v="89.7828405234999"/>
    <n v="9.1927660994800004E-3"/>
    <n v="400.43528955499897"/>
  </r>
  <r>
    <n v="6364"/>
    <n v="6359"/>
    <x v="31"/>
    <n v="2.7877119316699998E-2"/>
    <n v="187.321300691999"/>
    <n v="2.7877119316699998E-2"/>
    <n v="1214.3224597599899"/>
  </r>
  <r>
    <n v="6365"/>
    <n v="6360"/>
    <x v="31"/>
    <n v="4.0111258069899999E-2"/>
    <n v="216.814503739"/>
    <n v="4.0111258069899999E-2"/>
    <n v="1747.23941237999"/>
  </r>
  <r>
    <n v="6366"/>
    <n v="6361"/>
    <x v="31"/>
    <n v="8.2954257731100003E-2"/>
    <n v="314.67870613500003"/>
    <n v="8.2954257731100003E-2"/>
    <n v="3613.47301250999"/>
  </r>
  <r>
    <n v="6367"/>
    <n v="6362"/>
    <x v="31"/>
    <n v="3.6461522939399998E-2"/>
    <n v="275.59899796100001"/>
    <n v="3.6461522939399998E-2"/>
    <n v="1588.25758588999"/>
  </r>
  <r>
    <n v="6368"/>
    <n v="6363"/>
    <x v="31"/>
    <n v="2.2171717428499998E-3"/>
    <n v="39.399534668100003"/>
    <n v="2.2171717428499998E-3"/>
    <n v="96.579614883800005"/>
  </r>
  <r>
    <n v="6369"/>
    <n v="6364"/>
    <x v="31"/>
    <n v="3.0071423931900002E-2"/>
    <n v="221.97093505300001"/>
    <n v="3.0071423931900002E-2"/>
    <n v="1309.90598679"/>
  </r>
  <r>
    <n v="6370"/>
    <n v="6365"/>
    <x v="31"/>
    <n v="2.0009592493600001E-2"/>
    <n v="124.67045582900001"/>
    <n v="2.0009592493600001E-2"/>
    <n v="871.61436252800002"/>
  </r>
  <r>
    <n v="6371"/>
    <n v="6366"/>
    <x v="31"/>
    <n v="3.1577135244100003E-2"/>
    <n v="319.19726963900001"/>
    <n v="3.1577135244100003E-2"/>
    <n v="1375.4945095200001"/>
  </r>
  <r>
    <n v="6372"/>
    <n v="6367"/>
    <x v="31"/>
    <n v="4.1299922153099997E-3"/>
    <n v="53.875055506199899"/>
    <n v="4.1299922153099997E-3"/>
    <n v="179.90174138699899"/>
  </r>
  <r>
    <n v="6373"/>
    <n v="6368"/>
    <x v="31"/>
    <n v="0.34457684936799998"/>
    <n v="795.53301977700005"/>
    <n v="0.34457684936799998"/>
    <n v="15009.7075199999"/>
  </r>
  <r>
    <n v="6374"/>
    <n v="6369"/>
    <x v="31"/>
    <n v="0.371802568118"/>
    <n v="995.64944339900001"/>
    <n v="0.371802568118"/>
    <n v="16195.6550829999"/>
  </r>
  <r>
    <n v="6375"/>
    <n v="6370"/>
    <x v="31"/>
    <n v="7.2728357143700004E-2"/>
    <n v="234.141810039999"/>
    <n v="7.2728357143700004E-2"/>
    <n v="3168.0345651399898"/>
  </r>
  <r>
    <n v="6376"/>
    <n v="6371"/>
    <x v="31"/>
    <n v="1.9358647739899999E-3"/>
    <n v="37.033853932699898"/>
    <n v="1.9358647739899999E-3"/>
    <n v="84.325932320000007"/>
  </r>
  <r>
    <n v="6377"/>
    <n v="6372"/>
    <x v="31"/>
    <n v="5.0957373937500001E-2"/>
    <n v="555.23159209699895"/>
    <n v="5.0957373937500001E-2"/>
    <n v="2219.6943305300001"/>
  </r>
  <r>
    <n v="6378"/>
    <n v="6373"/>
    <x v="31"/>
    <n v="2.9706805408099999E-3"/>
    <n v="45.682260677899897"/>
    <n v="2.9706805408099999E-3"/>
    <n v="129.40232668799899"/>
  </r>
  <r>
    <n v="6379"/>
    <n v="6374"/>
    <x v="31"/>
    <n v="0.21474313863700001"/>
    <n v="1055.20435064"/>
    <n v="0.21474313863700001"/>
    <n v="9354.1737018500007"/>
  </r>
  <r>
    <n v="6380"/>
    <n v="6375"/>
    <x v="31"/>
    <n v="0.30494030571000003"/>
    <n v="595.92411465099894"/>
    <n v="0.30494030571000003"/>
    <n v="13283.1465845"/>
  </r>
  <r>
    <n v="6381"/>
    <n v="6376"/>
    <x v="31"/>
    <n v="2.3517142495899999E-2"/>
    <n v="158.81093431100001"/>
    <n v="2.3517142495899999E-2"/>
    <n v="1024.4026293300001"/>
  </r>
  <r>
    <n v="6382"/>
    <n v="6377"/>
    <x v="31"/>
    <n v="6.5603104379700003E-2"/>
    <n v="315.13183694299897"/>
    <n v="6.5603104379700003E-2"/>
    <n v="2857.6597966600002"/>
  </r>
  <r>
    <n v="6383"/>
    <n v="6378"/>
    <x v="31"/>
    <n v="5.42125839447E-3"/>
    <n v="84.348788482100005"/>
    <n v="5.42125839447E-3"/>
    <n v="236.14907115899899"/>
  </r>
  <r>
    <n v="6384"/>
    <n v="6379"/>
    <x v="31"/>
    <n v="0.15700988801499999"/>
    <n v="466.39742631399901"/>
    <n v="0.15700988801499999"/>
    <n v="6839.3233643000003"/>
  </r>
  <r>
    <n v="6385"/>
    <n v="6380"/>
    <x v="31"/>
    <n v="0.68959955961899999"/>
    <n v="1307.06663926999"/>
    <n v="0.68959955961899999"/>
    <n v="30038.836662000002"/>
  </r>
  <r>
    <n v="6386"/>
    <n v="6381"/>
    <x v="31"/>
    <n v="7.1015983552199999E-3"/>
    <n v="75.140851088900007"/>
    <n v="7.1015983552199999E-3"/>
    <n v="309.34438693800001"/>
  </r>
  <r>
    <n v="6387"/>
    <n v="6382"/>
    <x v="31"/>
    <n v="5.4777828093100001E-2"/>
    <n v="288.60577661799903"/>
    <n v="5.4777828093100001E-2"/>
    <n v="2386.1126471100001"/>
  </r>
  <r>
    <n v="6388"/>
    <n v="6383"/>
    <x v="31"/>
    <n v="0.134830683768"/>
    <n v="578.12657193300004"/>
    <n v="0.134830683768"/>
    <n v="5873.2010910600002"/>
  </r>
  <r>
    <n v="6389"/>
    <n v="6384"/>
    <x v="31"/>
    <n v="2.0177586777999999E-2"/>
    <n v="157.34877212000001"/>
    <n v="2.0177586777999999E-2"/>
    <n v="878.93216429899906"/>
  </r>
  <r>
    <n v="6390"/>
    <n v="6385"/>
    <x v="31"/>
    <n v="2.39647315018E-3"/>
    <n v="49.730919808700001"/>
    <n v="2.39647315018E-3"/>
    <n v="104.389952871999"/>
  </r>
  <r>
    <n v="6391"/>
    <n v="6386"/>
    <x v="31"/>
    <n v="1.1382512516999999E-2"/>
    <n v="105.912925044"/>
    <n v="1.1382512516999999E-2"/>
    <n v="495.82026203499902"/>
  </r>
  <r>
    <n v="6392"/>
    <n v="6387"/>
    <x v="31"/>
    <n v="1.0137503429E-2"/>
    <n v="172.651532868"/>
    <n v="1.0137503429E-2"/>
    <n v="441.587883078"/>
  </r>
  <r>
    <n v="6393"/>
    <n v="6388"/>
    <x v="31"/>
    <n v="9.9637502896200002E-3"/>
    <n v="114.482224833999"/>
    <n v="9.9637502896200002E-3"/>
    <n v="434.01922658000001"/>
  </r>
  <r>
    <n v="6394"/>
    <n v="6389"/>
    <x v="31"/>
    <n v="5.5962941428699997"/>
    <n v="2074.79601499"/>
    <n v="5.5962941428699997"/>
    <n v="243773.59776500001"/>
  </r>
  <r>
    <n v="6395"/>
    <n v="6390"/>
    <x v="32"/>
    <n v="35.267350298799897"/>
    <n v="8770.9054619599901"/>
    <n v="35.267350298799897"/>
    <n v="1536239.6340399899"/>
  </r>
  <r>
    <n v="6396"/>
    <n v="6391"/>
    <x v="32"/>
    <n v="4.9802282570800003"/>
    <n v="1981.8756197600001"/>
    <n v="4.9802282570800003"/>
    <n v="216937.87512599901"/>
  </r>
  <r>
    <n v="6397"/>
    <n v="6392"/>
    <x v="32"/>
    <n v="6.8851830033999996E-5"/>
    <n v="8.2773677554099905"/>
    <n v="6.8851830033999996E-5"/>
    <n v="2.9991737134499998"/>
  </r>
  <r>
    <n v="6398"/>
    <n v="6393"/>
    <x v="32"/>
    <n v="3.5742691146499999"/>
    <n v="1843.5360144399899"/>
    <n v="3.5742691146499999"/>
    <n v="155694.539851999"/>
  </r>
  <r>
    <n v="6399"/>
    <n v="6394"/>
    <x v="32"/>
    <n v="19.236718084900001"/>
    <n v="3826.3986406200002"/>
    <n v="19.236718084900001"/>
    <n v="837948.08797999902"/>
  </r>
  <r>
    <n v="6400"/>
    <n v="6395"/>
    <x v="32"/>
    <n v="22.431306478900002"/>
    <n v="4955.3161267400001"/>
    <n v="22.431306478900002"/>
    <n v="977103.80179599905"/>
  </r>
  <r>
    <n v="6401"/>
    <n v="6396"/>
    <x v="32"/>
    <n v="15.7418392516"/>
    <n v="3432.7448867600001"/>
    <n v="15.7418392516"/>
    <n v="685711.77494200005"/>
  </r>
  <r>
    <n v="6402"/>
    <n v="6397"/>
    <x v="32"/>
    <n v="2.8534875282900001"/>
    <n v="1503.7331042599899"/>
    <n v="2.8534875282900001"/>
    <n v="124297.419536999"/>
  </r>
  <r>
    <n v="6403"/>
    <n v="6398"/>
    <x v="32"/>
    <n v="10.5420459634"/>
    <n v="2712.37182781"/>
    <n v="10.5420459634"/>
    <n v="459209.68531600002"/>
  </r>
  <r>
    <n v="6404"/>
    <n v="6399"/>
    <x v="32"/>
    <n v="22.4419181061999"/>
    <n v="4357.3927856399896"/>
    <n v="22.4419181061999"/>
    <n v="977566.04241700005"/>
  </r>
  <r>
    <n v="6405"/>
    <n v="6400"/>
    <x v="32"/>
    <n v="2.5218522540300001"/>
    <n v="1357.14549934"/>
    <n v="2.5218522540300001"/>
    <n v="109851.44478099899"/>
  </r>
  <r>
    <n v="6406"/>
    <n v="6401"/>
    <x v="32"/>
    <n v="10.4859506381"/>
    <n v="2956.85626933"/>
    <n v="10.4859506381"/>
    <n v="456766.18272500002"/>
  </r>
  <r>
    <n v="6407"/>
    <n v="6402"/>
    <x v="32"/>
    <n v="1.6369219478699999"/>
    <n v="1079.43476830999"/>
    <n v="1.6369219478699999"/>
    <n v="71304.034833099897"/>
  </r>
  <r>
    <n v="6408"/>
    <n v="6403"/>
    <x v="32"/>
    <n v="2.3034890957399998"/>
    <n v="1355.0519544199899"/>
    <n v="2.3034890957399998"/>
    <n v="100339.583648999"/>
  </r>
  <r>
    <n v="6409"/>
    <n v="6404"/>
    <x v="32"/>
    <n v="2.53179216289"/>
    <n v="1416.7026568399899"/>
    <n v="2.53179216289"/>
    <n v="110284.42547699899"/>
  </r>
  <r>
    <n v="6410"/>
    <n v="6405"/>
    <x v="32"/>
    <n v="19.7607978885999"/>
    <n v="4075.9810253599899"/>
    <n v="19.7607978885999"/>
    <n v="860776.91291099903"/>
  </r>
  <r>
    <n v="6411"/>
    <n v="6406"/>
    <x v="32"/>
    <n v="8.5753856356000005E-5"/>
    <n v="11.3607483705"/>
    <n v="8.5753856356000005E-5"/>
    <n v="3.7354229944199999"/>
  </r>
  <r>
    <n v="6412"/>
    <n v="6407"/>
    <x v="32"/>
    <n v="2.7311261552800001"/>
    <n v="1639.5204513900001"/>
    <n v="2.7311261552800001"/>
    <n v="118967.379451999"/>
  </r>
  <r>
    <n v="6413"/>
    <n v="6408"/>
    <x v="32"/>
    <n v="10.3843091531"/>
    <n v="2690.4587659099898"/>
    <n v="10.3843091531"/>
    <n v="452338.69734800002"/>
  </r>
  <r>
    <n v="6414"/>
    <n v="6409"/>
    <x v="32"/>
    <n v="15.1720757946"/>
    <n v="3607.4647770500001"/>
    <n v="15.1720757946"/>
    <n v="660892.97803500004"/>
  </r>
  <r>
    <n v="6415"/>
    <n v="6410"/>
    <x v="32"/>
    <n v="5.1421995901799997"/>
    <n v="2519.1357024700001"/>
    <n v="5.1421995901799997"/>
    <n v="223993.318170999"/>
  </r>
  <r>
    <n v="6416"/>
    <n v="6411"/>
    <x v="32"/>
    <n v="2.6258771471100002"/>
    <n v="1369.3489423799899"/>
    <n v="2.6258771471100002"/>
    <n v="114382.750998"/>
  </r>
  <r>
    <n v="6417"/>
    <n v="6412"/>
    <x v="32"/>
    <n v="16.540387977000002"/>
    <n v="3527.0856344399899"/>
    <n v="16.540387977000002"/>
    <n v="720496.41827200004"/>
  </r>
  <r>
    <n v="6418"/>
    <n v="6413"/>
    <x v="32"/>
    <n v="1.79539178938"/>
    <n v="1209.2383954500001"/>
    <n v="1.79539178938"/>
    <n v="78206.953519899893"/>
  </r>
  <r>
    <n v="6419"/>
    <n v="6414"/>
    <x v="32"/>
    <n v="1.1425324667500001"/>
    <n v="907.306768691"/>
    <n v="1.1425324667500001"/>
    <n v="49768.515178399903"/>
  </r>
  <r>
    <n v="6420"/>
    <n v="6415"/>
    <x v="32"/>
    <n v="10.950948068800001"/>
    <n v="2762.8264369600001"/>
    <n v="10.950948068800001"/>
    <n v="477021.389789999"/>
  </r>
  <r>
    <n v="6421"/>
    <n v="6416"/>
    <x v="32"/>
    <n v="2.5104816277799999"/>
    <n v="1325.1166273900001"/>
    <n v="2.5104816277799999"/>
    <n v="109356.142286"/>
  </r>
  <r>
    <n v="6422"/>
    <n v="6417"/>
    <x v="32"/>
    <n v="1.1231944275099999E-3"/>
    <n v="30.684158016000001"/>
    <n v="1.1231944275099999E-3"/>
    <n v="48.926153529399897"/>
  </r>
  <r>
    <n v="6423"/>
    <n v="6418"/>
    <x v="32"/>
    <n v="2.9828810962899999"/>
    <n v="1540.9393061000001"/>
    <n v="2.9828810962899999"/>
    <n v="129933.78081700001"/>
  </r>
  <r>
    <n v="6424"/>
    <n v="6419"/>
    <x v="32"/>
    <n v="0.66113824764200002"/>
    <n v="886.60008116400002"/>
    <n v="0.66113824764200002"/>
    <n v="28799.066870300001"/>
  </r>
  <r>
    <n v="6425"/>
    <n v="6420"/>
    <x v="32"/>
    <n v="3.4471685544800001"/>
    <n v="1930.3938543500001"/>
    <n v="3.4471685544800001"/>
    <n v="150158.061599999"/>
  </r>
  <r>
    <n v="6426"/>
    <n v="6421"/>
    <x v="32"/>
    <n v="17.649783048700002"/>
    <n v="6002.0746556599897"/>
    <n v="17.649783048700002"/>
    <n v="768821.47431700001"/>
  </r>
  <r>
    <n v="6427"/>
    <n v="6422"/>
    <x v="32"/>
    <n v="0.72445023561999999"/>
    <n v="969.07866316699904"/>
    <n v="0.72445023561999999"/>
    <n v="31556.926034799901"/>
  </r>
  <r>
    <n v="6428"/>
    <n v="6423"/>
    <x v="32"/>
    <n v="8.0833010357300008"/>
    <n v="2934.6330912200001"/>
    <n v="8.0833010357300008"/>
    <n v="352107.18467400002"/>
  </r>
  <r>
    <n v="6429"/>
    <n v="6424"/>
    <x v="32"/>
    <n v="6.8800450094099999"/>
    <n v="2787.7920713799899"/>
    <n v="6.8800450094099999"/>
    <n v="299693.561833999"/>
  </r>
  <r>
    <n v="6430"/>
    <n v="6425"/>
    <x v="32"/>
    <n v="13.175697455"/>
    <n v="3295.5681533299899"/>
    <n v="13.175697455"/>
    <n v="573931.08541000006"/>
  </r>
  <r>
    <n v="6431"/>
    <n v="6426"/>
    <x v="32"/>
    <n v="6.3679584063399997"/>
    <n v="2241.9728011500001"/>
    <n v="6.3679584063399997"/>
    <n v="277387.158628"/>
  </r>
  <r>
    <n v="6432"/>
    <n v="6427"/>
    <x v="32"/>
    <n v="9.8497517496199904"/>
    <n v="2927.21374689"/>
    <n v="9.8497517496199904"/>
    <n v="429053.469994999"/>
  </r>
  <r>
    <n v="6433"/>
    <n v="6428"/>
    <x v="32"/>
    <n v="1.49281688884"/>
    <n v="1069.1616033"/>
    <n v="1.49281688884"/>
    <n v="65026.843567900003"/>
  </r>
  <r>
    <n v="6434"/>
    <n v="6429"/>
    <x v="32"/>
    <n v="10.4915863623"/>
    <n v="2704.8549068699899"/>
    <n v="10.4915863623"/>
    <n v="457011.67389099899"/>
  </r>
  <r>
    <n v="6435"/>
    <n v="6430"/>
    <x v="32"/>
    <n v="8.2239598736099904"/>
    <n v="3663.6912190200001"/>
    <n v="8.2239598736099904"/>
    <n v="358234.25915200001"/>
  </r>
  <r>
    <n v="6436"/>
    <n v="6431"/>
    <x v="32"/>
    <n v="20.8101436974999"/>
    <n v="5570.8381611599898"/>
    <n v="20.8101436974999"/>
    <n v="906486.23351000005"/>
  </r>
  <r>
    <n v="6437"/>
    <n v="6432"/>
    <x v="32"/>
    <n v="8.4696827002999999"/>
    <n v="2678.8285314099899"/>
    <n v="8.4696827002999999"/>
    <n v="368937.90266999899"/>
  </r>
  <r>
    <n v="6438"/>
    <n v="6433"/>
    <x v="32"/>
    <n v="2.2545866665099998"/>
    <n v="1316.39803422"/>
    <n v="2.2545866665099998"/>
    <n v="98209.402355600003"/>
  </r>
  <r>
    <n v="6439"/>
    <n v="6434"/>
    <x v="32"/>
    <n v="4.4232076874399997"/>
    <n v="2044.04834028"/>
    <n v="4.4232076874399997"/>
    <n v="192674.156160999"/>
  </r>
  <r>
    <n v="6440"/>
    <n v="6435"/>
    <x v="33"/>
    <n v="6.8716194652800002"/>
    <n v="2673.9121399400001"/>
    <n v="6.8716194652800002"/>
    <n v="299326.54660300002"/>
  </r>
  <r>
    <n v="6441"/>
    <n v="6436"/>
    <x v="33"/>
    <n v="1.8097674565099999"/>
    <n v="1157.46228797"/>
    <n v="1.8097674565099999"/>
    <n v="78833.155075600007"/>
  </r>
  <r>
    <n v="6442"/>
    <n v="6437"/>
    <x v="33"/>
    <n v="27.665832966300002"/>
    <n v="4444.14270742999"/>
    <n v="27.665832966300002"/>
    <n v="1205118.86352999"/>
  </r>
  <r>
    <n v="6443"/>
    <n v="6438"/>
    <x v="33"/>
    <n v="2.6128580595400002"/>
    <n v="1936.8908612800001"/>
    <n v="2.6128580595400002"/>
    <n v="113815.64181"/>
  </r>
  <r>
    <n v="6444"/>
    <n v="6439"/>
    <x v="33"/>
    <n v="3.3726379420399999"/>
    <n v="1711.2081482599899"/>
    <n v="3.3726379420399999"/>
    <n v="146911.521106"/>
  </r>
  <r>
    <n v="6445"/>
    <n v="6440"/>
    <x v="33"/>
    <n v="7.8440112556999999"/>
    <n v="2984.7394806799898"/>
    <n v="7.8440112556999999"/>
    <n v="341683.76355600002"/>
  </r>
  <r>
    <n v="6446"/>
    <n v="6441"/>
    <x v="33"/>
    <n v="3.1587221267599999"/>
    <n v="1490.9177452599899"/>
    <n v="3.1587221267599999"/>
    <n v="137593.38547000001"/>
  </r>
  <r>
    <n v="6447"/>
    <n v="6442"/>
    <x v="33"/>
    <n v="3.9689552961399999"/>
    <n v="1666.33498121"/>
    <n v="3.9689552961399999"/>
    <n v="172887.001151"/>
  </r>
  <r>
    <n v="6448"/>
    <n v="6443"/>
    <x v="33"/>
    <n v="3.6532723515900001"/>
    <n v="1625.4615804600001"/>
    <n v="3.6532723515900001"/>
    <n v="159135.90709200001"/>
  </r>
  <r>
    <n v="6449"/>
    <n v="6444"/>
    <x v="33"/>
    <n v="7.3770586403299996"/>
    <n v="2220.78414427999"/>
    <n v="7.3770586403299996"/>
    <n v="321343.38899900002"/>
  </r>
  <r>
    <n v="6450"/>
    <n v="6445"/>
    <x v="33"/>
    <n v="2.9580235033600002"/>
    <n v="1478.1544448100001"/>
    <n v="2.9580235033600002"/>
    <n v="128850.988404"/>
  </r>
  <r>
    <n v="6451"/>
    <n v="6446"/>
    <x v="33"/>
    <n v="1.20870907984"/>
    <n v="1217.56582107999"/>
    <n v="1.20870907984"/>
    <n v="52651.156917100001"/>
  </r>
  <r>
    <n v="6452"/>
    <n v="6447"/>
    <x v="33"/>
    <n v="9.8743448981899906"/>
    <n v="2628.9042251300002"/>
    <n v="9.8743448981899906"/>
    <n v="430124.74325900001"/>
  </r>
  <r>
    <n v="6453"/>
    <n v="6448"/>
    <x v="33"/>
    <n v="1.8175428099299999"/>
    <n v="1210.96165575999"/>
    <n v="1.8175428099299999"/>
    <n v="79171.848110499894"/>
  </r>
  <r>
    <n v="6454"/>
    <n v="6449"/>
    <x v="33"/>
    <n v="1.7484201617299999"/>
    <n v="1545.49974247"/>
    <n v="1.7484201617299999"/>
    <n v="76160.877600299893"/>
  </r>
  <r>
    <n v="6455"/>
    <n v="6450"/>
    <x v="33"/>
    <n v="6.3609351284500004"/>
    <n v="2913.7962165700001"/>
    <n v="6.3609351284500004"/>
    <n v="277081.225867"/>
  </r>
  <r>
    <n v="6456"/>
    <n v="6451"/>
    <x v="33"/>
    <n v="7.9525199970099996"/>
    <n v="2942.98977659"/>
    <n v="7.9525199970099996"/>
    <n v="346410.38542800001"/>
  </r>
  <r>
    <n v="6457"/>
    <n v="6452"/>
    <x v="33"/>
    <n v="2.72529730254"/>
    <n v="2419.5776727100001"/>
    <n v="2.72529730254"/>
    <n v="118713.475636"/>
  </r>
  <r>
    <n v="6458"/>
    <n v="6453"/>
    <x v="33"/>
    <n v="6.5039883725600003"/>
    <n v="2726.40892927"/>
    <n v="6.5039883725600003"/>
    <n v="283312.600263"/>
  </r>
  <r>
    <n v="6459"/>
    <n v="6454"/>
    <x v="33"/>
    <n v="5.8759729414599997"/>
    <n v="2684.13546924"/>
    <n v="5.8759729414599997"/>
    <n v="255956.35750199901"/>
  </r>
  <r>
    <n v="6460"/>
    <n v="6455"/>
    <x v="33"/>
    <n v="6.3098795012700002"/>
    <n v="2232.7367317500002"/>
    <n v="6.3098795012700002"/>
    <n v="274857.25164299901"/>
  </r>
  <r>
    <n v="6461"/>
    <n v="6456"/>
    <x v="33"/>
    <n v="0.27096641653999998"/>
    <n v="431.44232110199903"/>
    <n v="0.27096641653999998"/>
    <n v="11803.249891900001"/>
  </r>
  <r>
    <n v="6462"/>
    <n v="6457"/>
    <x v="33"/>
    <n v="10.187676634800001"/>
    <n v="2664.7324636899898"/>
    <n v="10.187676634800001"/>
    <n v="443773.41910499899"/>
  </r>
  <r>
    <n v="6463"/>
    <n v="6458"/>
    <x v="33"/>
    <n v="10.2981575794"/>
    <n v="2679.1063168099899"/>
    <n v="10.2981575794"/>
    <n v="448585.94980699901"/>
  </r>
  <r>
    <n v="6464"/>
    <n v="6459"/>
    <x v="33"/>
    <n v="10.1125625664999"/>
    <n v="2655.5271826600001"/>
    <n v="10.1125625664999"/>
    <n v="440501.46338600002"/>
  </r>
  <r>
    <n v="6465"/>
    <n v="6460"/>
    <x v="33"/>
    <n v="10.446587103200001"/>
    <n v="2916.2534548200001"/>
    <n v="10.446587103200001"/>
    <n v="455051.514002999"/>
  </r>
  <r>
    <n v="6466"/>
    <n v="6461"/>
    <x v="33"/>
    <n v="4.4016847221899997"/>
    <n v="2014.82586328"/>
    <n v="4.4016847221899997"/>
    <n v="191736.61954899901"/>
  </r>
  <r>
    <n v="6467"/>
    <n v="6462"/>
    <x v="33"/>
    <n v="6.2400519054900003E-2"/>
    <n v="208.807756256"/>
    <n v="6.2400519054900003E-2"/>
    <n v="2718.1557376599899"/>
  </r>
  <r>
    <n v="6468"/>
    <n v="6463"/>
    <x v="33"/>
    <n v="26.0301915358"/>
    <n v="5953.4841409999899"/>
    <n v="26.0301915358"/>
    <n v="1133870.6078000001"/>
  </r>
  <r>
    <n v="6469"/>
    <n v="6464"/>
    <x v="33"/>
    <n v="7.8912515412999999"/>
    <n v="3248.2402996300002"/>
    <n v="7.8912515412999999"/>
    <n v="343741.54216800001"/>
  </r>
  <r>
    <n v="6470"/>
    <n v="6465"/>
    <x v="33"/>
    <n v="40.3768965728"/>
    <n v="5300.3332330499898"/>
    <n v="40.3768965728"/>
    <n v="1758810.5794500001"/>
  </r>
  <r>
    <n v="6471"/>
    <n v="6466"/>
    <x v="33"/>
    <n v="10.9095087396"/>
    <n v="3076.8074821099899"/>
    <n v="10.9095087396"/>
    <n v="475216.29982299899"/>
  </r>
  <r>
    <n v="6472"/>
    <n v="6467"/>
    <x v="33"/>
    <n v="19.297190548900002"/>
    <n v="3700.11992099999"/>
    <n v="19.297190548900002"/>
    <n v="840582.25797399902"/>
  </r>
  <r>
    <n v="6473"/>
    <n v="6468"/>
    <x v="33"/>
    <n v="10.1031849179"/>
    <n v="2910.13058485999"/>
    <n v="10.1031849179"/>
    <n v="440092.974644"/>
  </r>
  <r>
    <n v="6474"/>
    <n v="6469"/>
    <x v="33"/>
    <n v="0.68056461021299997"/>
    <n v="773.19268391299897"/>
    <n v="0.68056461021299997"/>
    <n v="29645.275840300001"/>
  </r>
  <r>
    <n v="6475"/>
    <n v="6470"/>
    <x v="33"/>
    <n v="6.5990767253199998"/>
    <n v="3178.5953692399899"/>
    <n v="6.5990767253199998"/>
    <n v="287454.632329999"/>
  </r>
  <r>
    <n v="6476"/>
    <n v="6471"/>
    <x v="33"/>
    <n v="9.2240271855699998"/>
    <n v="2832.9376986299899"/>
    <n v="9.2240271855699998"/>
    <n v="401797.01700499898"/>
  </r>
  <r>
    <n v="6477"/>
    <n v="6472"/>
    <x v="33"/>
    <n v="40.601700257799898"/>
    <n v="7242.60367339"/>
    <n v="40.601700257799898"/>
    <n v="1768602.9887900001"/>
  </r>
  <r>
    <n v="6478"/>
    <n v="6473"/>
    <x v="33"/>
    <n v="6.4509527799999997"/>
    <n v="2715.6379832500002"/>
    <n v="6.4509527799999997"/>
    <n v="281002.37908300001"/>
  </r>
  <r>
    <n v="6479"/>
    <n v="6474"/>
    <x v="34"/>
    <n v="77.141827246199895"/>
    <n v="9157.7877670100006"/>
    <n v="77.141827246199895"/>
    <n v="3360284.55366999"/>
  </r>
  <r>
    <n v="6480"/>
    <n v="6475"/>
    <x v="34"/>
    <n v="24.9953096138"/>
    <n v="4696.2509399399896"/>
    <n v="24.9953096138"/>
    <n v="1088791.3315999899"/>
  </r>
  <r>
    <n v="6481"/>
    <n v="6476"/>
    <x v="34"/>
    <n v="129.00496730200001"/>
    <n v="13743.673302499899"/>
    <n v="129.00496730200001"/>
    <n v="5619433.8978800001"/>
  </r>
  <r>
    <n v="6482"/>
    <n v="6477"/>
    <x v="34"/>
    <n v="19.3228787832"/>
    <n v="3772.8882072299898"/>
    <n v="19.3228787832"/>
    <n v="841701.23298500001"/>
  </r>
  <r>
    <n v="6483"/>
    <n v="6478"/>
    <x v="34"/>
    <n v="12.6689251994"/>
    <n v="4913.26680063"/>
    <n v="12.6689251994"/>
    <n v="551856.17424700002"/>
  </r>
  <r>
    <n v="6484"/>
    <n v="6479"/>
    <x v="34"/>
    <n v="62.109479165000003"/>
    <n v="8230.5213665600004"/>
    <n v="62.109479165000003"/>
    <n v="2705478.09047999"/>
  </r>
  <r>
    <n v="6485"/>
    <n v="6480"/>
    <x v="34"/>
    <n v="1.72244142584"/>
    <n v="1099.90096629"/>
    <n v="1.72244142584"/>
    <n v="75029.248389500004"/>
  </r>
  <r>
    <n v="6486"/>
    <n v="6481"/>
    <x v="34"/>
    <n v="9.6299935799999993E-7"/>
    <n v="0.93761473216000002"/>
    <n v="9.6299935799999993E-7"/>
    <n v="4.1948082770300002E-2"/>
  </r>
  <r>
    <n v="6487"/>
    <n v="6482"/>
    <x v="34"/>
    <n v="63.642657497999899"/>
    <n v="8076.8538442400004"/>
    <n v="63.642657497999899"/>
    <n v="2772263.0715200002"/>
  </r>
  <r>
    <n v="6488"/>
    <n v="6483"/>
    <x v="35"/>
    <n v="6.4042971082099998"/>
    <n v="2941.7690553000002"/>
    <n v="6.4042971082099998"/>
    <n v="278970.06614700001"/>
  </r>
  <r>
    <n v="6489"/>
    <n v="6484"/>
    <x v="35"/>
    <n v="6.99198624941"/>
    <n v="2229.0312978000002"/>
    <n v="6.99198624941"/>
    <n v="304569.702741999"/>
  </r>
  <r>
    <n v="6490"/>
    <n v="6485"/>
    <x v="35"/>
    <n v="5.0656188273299998"/>
    <n v="2009.7016866700001"/>
    <n v="5.0656188273299998"/>
    <n v="220657.473487999"/>
  </r>
  <r>
    <n v="6491"/>
    <n v="6486"/>
    <x v="35"/>
    <n v="8.0654727812400004"/>
    <n v="2542.64046404999"/>
    <n v="8.0654727812400004"/>
    <n v="351330.58902700001"/>
  </r>
  <r>
    <n v="6492"/>
    <n v="6487"/>
    <x v="35"/>
    <n v="5.9004614774000004"/>
    <n v="2210.47070609"/>
    <n v="5.9004614774000004"/>
    <n v="257023.07386299901"/>
  </r>
  <r>
    <n v="6493"/>
    <n v="6488"/>
    <x v="35"/>
    <n v="6.7823894736500003"/>
    <n v="2404.8778424799898"/>
    <n v="6.7823894736500003"/>
    <n v="295439.70371299901"/>
  </r>
  <r>
    <n v="6494"/>
    <n v="6489"/>
    <x v="35"/>
    <n v="11.8702547166"/>
    <n v="4196.0765364999897"/>
    <n v="11.8702547166"/>
    <n v="517066.22717799898"/>
  </r>
  <r>
    <n v="6495"/>
    <n v="6490"/>
    <x v="35"/>
    <n v="9.5647002887100001"/>
    <n v="2574.4555503299898"/>
    <n v="9.5647002887100001"/>
    <n v="416636.67802400002"/>
  </r>
  <r>
    <n v="6496"/>
    <n v="6491"/>
    <x v="35"/>
    <n v="8.87463152626"/>
    <n v="3389.4837915200001"/>
    <n v="8.87463152626"/>
    <n v="386577.40296500002"/>
  </r>
  <r>
    <n v="6497"/>
    <n v="6492"/>
    <x v="35"/>
    <n v="6.5032750094000003"/>
    <n v="2912.2400555999898"/>
    <n v="6.5032750094000003"/>
    <n v="283281.52627799899"/>
  </r>
  <r>
    <n v="6498"/>
    <n v="6493"/>
    <x v="35"/>
    <n v="1.7711198530000001"/>
    <n v="1179.4120109800001"/>
    <n v="1.7711198530000001"/>
    <n v="77149.672195699895"/>
  </r>
  <r>
    <n v="6499"/>
    <n v="6494"/>
    <x v="35"/>
    <n v="55.2872118656"/>
    <n v="15988.670866799899"/>
    <n v="55.2872118656"/>
    <n v="2408301.3156400002"/>
  </r>
  <r>
    <n v="6500"/>
    <n v="6495"/>
    <x v="35"/>
    <n v="0.42154807237699998"/>
    <n v="901.85952314500003"/>
    <n v="0.42154807237699998"/>
    <n v="18362.560581900001"/>
  </r>
  <r>
    <n v="6501"/>
    <n v="6496"/>
    <x v="35"/>
    <n v="1.7146814855800001"/>
    <n v="1825.1215735999899"/>
    <n v="1.7146814855800001"/>
    <n v="74691.226746900007"/>
  </r>
  <r>
    <n v="6502"/>
    <n v="6497"/>
    <x v="35"/>
    <n v="8.5039490156199999"/>
    <n v="3725.4921537499899"/>
    <n v="8.5039490156199999"/>
    <n v="370430.53739200003"/>
  </r>
  <r>
    <n v="6503"/>
    <n v="6498"/>
    <x v="35"/>
    <n v="8.4724079204000002"/>
    <n v="3854.5025670700002"/>
    <n v="8.4724079204000002"/>
    <n v="369056.61278199899"/>
  </r>
  <r>
    <n v="6504"/>
    <n v="6499"/>
    <x v="35"/>
    <n v="3.0338741531100002"/>
    <n v="2608.4556762299899"/>
    <n v="3.0338741531100002"/>
    <n v="132155.029486999"/>
  </r>
  <r>
    <n v="6505"/>
    <n v="6500"/>
    <x v="35"/>
    <n v="6.9558041485000004"/>
    <n v="5793.06991586"/>
    <n v="6.9558041485000004"/>
    <n v="302993.61673399899"/>
  </r>
  <r>
    <n v="6506"/>
    <n v="6501"/>
    <x v="35"/>
    <n v="7.2880518318199998"/>
    <n v="4912.7049065600004"/>
    <n v="7.2880518318199998"/>
    <n v="317466.267926"/>
  </r>
  <r>
    <n v="6507"/>
    <n v="6502"/>
    <x v="35"/>
    <n v="5.7036703818900003"/>
    <n v="2809.6541758600001"/>
    <n v="5.7036703818900003"/>
    <n v="248450.88802700001"/>
  </r>
  <r>
    <n v="6508"/>
    <n v="6503"/>
    <x v="35"/>
    <n v="6.8649787933099997"/>
    <n v="4091.9744638100001"/>
    <n v="6.8649787933099997"/>
    <n v="299037.28008599899"/>
  </r>
  <r>
    <n v="6509"/>
    <n v="6504"/>
    <x v="35"/>
    <n v="9.4187092852500001E-2"/>
    <n v="331.80164300600001"/>
    <n v="9.4187092852500001E-2"/>
    <n v="4102.7733537599897"/>
  </r>
  <r>
    <n v="6510"/>
    <n v="6505"/>
    <x v="35"/>
    <n v="7.1821276338200004"/>
    <n v="4621.0212003200004"/>
    <n v="7.1821276338200004"/>
    <n v="312852.22831799899"/>
  </r>
  <r>
    <n v="6511"/>
    <n v="6506"/>
    <x v="35"/>
    <n v="8.6047288684000005"/>
    <n v="3439.4550277899898"/>
    <n v="8.6047288684000005"/>
    <n v="374820.49021900003"/>
  </r>
  <r>
    <n v="6512"/>
    <n v="6507"/>
    <x v="35"/>
    <n v="5.6874736065900002"/>
    <n v="3578.5209045500001"/>
    <n v="5.6874736065900002"/>
    <n v="247745.359322"/>
  </r>
  <r>
    <n v="6513"/>
    <n v="6508"/>
    <x v="35"/>
    <n v="6.7637360966999998"/>
    <n v="4181.1384337899899"/>
    <n v="6.7637360966999998"/>
    <n v="294627.16586100002"/>
  </r>
  <r>
    <n v="6514"/>
    <n v="6509"/>
    <x v="35"/>
    <n v="0.10163170316800001"/>
    <n v="293.056240011"/>
    <n v="0.10163170316800001"/>
    <n v="4427.0592810099897"/>
  </r>
  <r>
    <n v="6515"/>
    <n v="6510"/>
    <x v="35"/>
    <n v="7.44921046237"/>
    <n v="4466.7672669699896"/>
    <n v="7.44921046237"/>
    <n v="324486.30979500001"/>
  </r>
  <r>
    <n v="6516"/>
    <n v="6511"/>
    <x v="35"/>
    <n v="8.15204727323"/>
    <n v="3787.0582599600002"/>
    <n v="8.15204727323"/>
    <n v="355101.75881000003"/>
  </r>
  <r>
    <n v="6517"/>
    <n v="6512"/>
    <x v="35"/>
    <n v="6.20097341522"/>
    <n v="2573.2528353900002"/>
    <n v="6.20097341522"/>
    <n v="270113.321510999"/>
  </r>
  <r>
    <n v="6518"/>
    <n v="6513"/>
    <x v="35"/>
    <n v="7.3244055684499996"/>
    <n v="2564.2865334100002"/>
    <n v="7.3244055684499996"/>
    <n v="319049.830355999"/>
  </r>
  <r>
    <n v="6519"/>
    <n v="6514"/>
    <x v="35"/>
    <n v="0.82175322538200002"/>
    <n v="1408.46886567"/>
    <n v="0.82175322538200002"/>
    <n v="35795.427316799898"/>
  </r>
  <r>
    <n v="6520"/>
    <n v="6515"/>
    <x v="35"/>
    <n v="8.0960837280300009"/>
    <n v="3499.6961163999899"/>
    <n v="8.0960837280300009"/>
    <n v="352663.99653"/>
  </r>
  <r>
    <n v="6521"/>
    <n v="6516"/>
    <x v="35"/>
    <n v="7.4737571330700003"/>
    <n v="4434.9310710299897"/>
    <n v="7.4737571330700003"/>
    <n v="325555.55848900002"/>
  </r>
  <r>
    <n v="6522"/>
    <n v="6517"/>
    <x v="35"/>
    <n v="8.2254330038199903"/>
    <n v="4677.9652105900004"/>
    <n v="8.2254330038199903"/>
    <n v="358298.42844899901"/>
  </r>
  <r>
    <n v="6523"/>
    <n v="6518"/>
    <x v="35"/>
    <n v="7.7113213886"/>
    <n v="5349.0476421200001"/>
    <n v="7.7113213886"/>
    <n v="335903.81607200002"/>
  </r>
  <r>
    <n v="6524"/>
    <n v="6519"/>
    <x v="35"/>
    <n v="2.7201755581899998"/>
    <n v="2001.72350968"/>
    <n v="2.7201755581899998"/>
    <n v="118490.37335199901"/>
  </r>
  <r>
    <n v="6525"/>
    <n v="6520"/>
    <x v="35"/>
    <n v="116.052009463"/>
    <n v="19063.449036800001"/>
    <n v="116.052009463"/>
    <n v="5055205.3113500001"/>
  </r>
  <r>
    <n v="6526"/>
    <n v="6521"/>
    <x v="35"/>
    <n v="29.2070473319"/>
    <n v="7231.3852560200003"/>
    <n v="29.2070473319"/>
    <n v="1272253.8927500001"/>
  </r>
  <r>
    <n v="6527"/>
    <n v="6522"/>
    <x v="35"/>
    <n v="27.9184973284999"/>
    <n v="5042.5228242100002"/>
    <n v="27.9184973284999"/>
    <n v="1216124.8791100001"/>
  </r>
  <r>
    <n v="6528"/>
    <n v="6523"/>
    <x v="35"/>
    <n v="1.01808803933E-4"/>
    <n v="11.4541798948999"/>
    <n v="1.01808803933E-4"/>
    <n v="4.4347737918899997"/>
  </r>
  <r>
    <n v="6529"/>
    <n v="6524"/>
    <x v="35"/>
    <n v="118.793605120999"/>
    <n v="14777.4133758999"/>
    <n v="118.793605120999"/>
    <n v="5174628.7404800002"/>
  </r>
  <r>
    <n v="6530"/>
    <n v="6525"/>
    <x v="35"/>
    <n v="48.4306387122"/>
    <n v="6700.66460284"/>
    <n v="48.4306387122"/>
    <n v="2109630.1837499901"/>
  </r>
  <r>
    <n v="6531"/>
    <n v="6526"/>
    <x v="35"/>
    <n v="4.9768662853899999"/>
    <n v="2746.3435282"/>
    <n v="4.9768662853899999"/>
    <n v="216791.42822"/>
  </r>
  <r>
    <n v="6532"/>
    <n v="6527"/>
    <x v="35"/>
    <n v="10.1302950315999"/>
    <n v="4408.8221888400003"/>
    <n v="10.1302950315999"/>
    <n v="441273.88647000003"/>
  </r>
  <r>
    <n v="6533"/>
    <n v="6528"/>
    <x v="35"/>
    <n v="7.9181287845200004"/>
    <n v="3344.32579506"/>
    <n v="7.9181287845200004"/>
    <n v="344912.31020000001"/>
  </r>
  <r>
    <n v="6534"/>
    <n v="6529"/>
    <x v="35"/>
    <n v="3.9816038103400002"/>
    <n v="2210.1181650499898"/>
    <n v="3.9816038103400002"/>
    <n v="173437.96822400001"/>
  </r>
  <r>
    <n v="6535"/>
    <n v="6530"/>
    <x v="35"/>
    <n v="2.9808779453299999E-2"/>
    <n v="170.527293122"/>
    <n v="2.9808779453299999E-2"/>
    <n v="1298.4652386800001"/>
  </r>
  <r>
    <n v="6536"/>
    <n v="6531"/>
    <x v="35"/>
    <n v="1.5245055196199999"/>
    <n v="2225.3648695799902"/>
    <n v="1.5245055196199999"/>
    <n v="66407.194801399906"/>
  </r>
  <r>
    <n v="6537"/>
    <n v="6532"/>
    <x v="35"/>
    <n v="6.82507244475"/>
    <n v="4866.0750290200003"/>
    <n v="6.82507244475"/>
    <n v="297298.96648800001"/>
  </r>
  <r>
    <n v="6538"/>
    <n v="6533"/>
    <x v="35"/>
    <n v="0.10873114411"/>
    <n v="403.913330008"/>
    <n v="0.10873114411"/>
    <n v="4736.3096924399897"/>
  </r>
  <r>
    <n v="6539"/>
    <n v="6534"/>
    <x v="36"/>
    <n v="17.7672800882"/>
    <n v="5171.3801167900001"/>
    <n v="17.7672800882"/>
    <n v="773939.62488300004"/>
  </r>
  <r>
    <n v="6540"/>
    <n v="6535"/>
    <x v="37"/>
    <n v="2.1865916329499999"/>
    <n v="1213.1705175699899"/>
    <n v="2.1865916329499999"/>
    <n v="95247.550536199895"/>
  </r>
  <r>
    <n v="6541"/>
    <n v="6536"/>
    <x v="37"/>
    <n v="5.9761565243000003"/>
    <n v="2090.9386235000002"/>
    <n v="5.9761565243000003"/>
    <n v="260320.33692"/>
  </r>
  <r>
    <n v="6542"/>
    <n v="6537"/>
    <x v="37"/>
    <n v="20.6914814161"/>
    <n v="4097.1709032799899"/>
    <n v="20.6914814161"/>
    <n v="901317.32520099904"/>
  </r>
  <r>
    <n v="6543"/>
    <n v="6538"/>
    <x v="37"/>
    <n v="1.1214055329899999"/>
    <n v="974.08498286899896"/>
    <n v="1.1214055329899999"/>
    <n v="48848.229622799903"/>
  </r>
  <r>
    <n v="6544"/>
    <n v="6576"/>
    <x v="38"/>
    <n v="0.742902127006"/>
    <n v="1312.8482382300001"/>
    <n v="0.742902127006"/>
    <n v="32360.6872092999"/>
  </r>
  <r>
    <n v="6545"/>
    <n v="6539"/>
    <x v="37"/>
    <n v="103.500238995999"/>
    <n v="12408.528128399899"/>
    <n v="103.500238995999"/>
    <n v="4508452.3767799903"/>
  </r>
  <r>
    <n v="6546"/>
    <n v="6540"/>
    <x v="37"/>
    <n v="9.9720646503499903"/>
    <n v="2651.13380469"/>
    <n v="9.9720646503499903"/>
    <n v="434381.398634999"/>
  </r>
  <r>
    <n v="6547"/>
    <n v="6541"/>
    <x v="37"/>
    <n v="5.16680791866"/>
    <n v="2100.6937189"/>
    <n v="5.16680791866"/>
    <n v="225065.252673999"/>
  </r>
  <r>
    <n v="6548"/>
    <n v="6542"/>
    <x v="37"/>
    <n v="85.659163730499898"/>
    <n v="14596.647490400001"/>
    <n v="85.659163730499898"/>
    <n v="3731298.2468799902"/>
  </r>
  <r>
    <n v="6549"/>
    <n v="6543"/>
    <x v="37"/>
    <n v="38.376913765600001"/>
    <n v="8182.2831910900004"/>
    <n v="38.376913765600001"/>
    <n v="1671691.6768499899"/>
  </r>
  <r>
    <n v="6550"/>
    <n v="6544"/>
    <x v="37"/>
    <n v="151.497790968"/>
    <n v="14983.4973645999"/>
    <n v="151.497790968"/>
    <n v="6599217.3776200004"/>
  </r>
  <r>
    <n v="6551"/>
    <n v="6545"/>
    <x v="37"/>
    <n v="0.28287104651799999"/>
    <n v="455.65739195100002"/>
    <n v="0.28287104651799999"/>
    <n v="12321.8134981"/>
  </r>
  <r>
    <n v="6552"/>
    <n v="6546"/>
    <x v="37"/>
    <n v="12.3511577003"/>
    <n v="3667.61130413"/>
    <n v="12.3511577003"/>
    <n v="538014.27736299904"/>
  </r>
  <r>
    <n v="6553"/>
    <n v="6547"/>
    <x v="37"/>
    <n v="2.1254148709899998"/>
    <n v="1369.5668526300001"/>
    <n v="2.1254148709899998"/>
    <n v="92582.701451300003"/>
  </r>
  <r>
    <n v="6554"/>
    <n v="6548"/>
    <x v="37"/>
    <n v="9.3004522126700007"/>
    <n v="3057.8207230500002"/>
    <n v="9.3004522126700007"/>
    <n v="405126.07787500002"/>
  </r>
  <r>
    <n v="6555"/>
    <n v="6549"/>
    <x v="37"/>
    <n v="0.77189060315799995"/>
    <n v="723.57516453599897"/>
    <n v="0.77189060315799995"/>
    <n v="33623.420178699896"/>
  </r>
  <r>
    <n v="6556"/>
    <n v="6550"/>
    <x v="37"/>
    <n v="2.4573546945400002"/>
    <n v="2072.77977585999"/>
    <n v="2.4573546945400002"/>
    <n v="107041.94232499901"/>
  </r>
  <r>
    <n v="6557"/>
    <n v="6551"/>
    <x v="37"/>
    <n v="1.5572290147700001"/>
    <n v="1225.61504826999"/>
    <n v="1.5572290147700001"/>
    <n v="67832.624553799906"/>
  </r>
  <r>
    <n v="6558"/>
    <n v="6552"/>
    <x v="37"/>
    <n v="36.094827622799897"/>
    <n v="7892.6917448100003"/>
    <n v="36.094827622799897"/>
    <n v="1572284.40208999"/>
  </r>
  <r>
    <n v="6559"/>
    <n v="6553"/>
    <x v="37"/>
    <n v="0.48755785294999998"/>
    <n v="621.28262588300004"/>
    <n v="0.48755785294999998"/>
    <n v="21237.9351223999"/>
  </r>
  <r>
    <n v="6560"/>
    <n v="6554"/>
    <x v="37"/>
    <n v="107.50422689200001"/>
    <n v="14217.812730899899"/>
    <n v="107.50422689200001"/>
    <n v="4682865.3919099905"/>
  </r>
  <r>
    <n v="6561"/>
    <n v="6555"/>
    <x v="37"/>
    <n v="2.54860194881"/>
    <n v="1475.83677557999"/>
    <n v="2.54860194881"/>
    <n v="111016.65682"/>
  </r>
  <r>
    <n v="6562"/>
    <n v="6607"/>
    <x v="38"/>
    <n v="0.428794827988"/>
    <n v="613.45432890799896"/>
    <n v="0.428794827988"/>
    <n v="18678.227994000001"/>
  </r>
  <r>
    <n v="6563"/>
    <n v="6556"/>
    <x v="37"/>
    <n v="115.014325696"/>
    <n v="22783.590494200002"/>
    <n v="115.014325696"/>
    <n v="5010003.9872399904"/>
  </r>
  <r>
    <n v="6564"/>
    <n v="6557"/>
    <x v="37"/>
    <n v="7.36758361457"/>
    <n v="2476.6017093800001"/>
    <n v="7.36758361457"/>
    <n v="320930.65852499899"/>
  </r>
  <r>
    <n v="6565"/>
    <n v="6558"/>
    <x v="37"/>
    <n v="23.6505175164999"/>
    <n v="7853.6413896100003"/>
    <n v="23.6505175164999"/>
    <n v="1030212.42214999"/>
  </r>
  <r>
    <n v="6566"/>
    <n v="6559"/>
    <x v="37"/>
    <n v="9.3424120880599997"/>
    <n v="2603.6684569499898"/>
    <n v="9.3424120880599997"/>
    <n v="406953.842731999"/>
  </r>
  <r>
    <n v="6567"/>
    <n v="6560"/>
    <x v="37"/>
    <n v="2.9143428884799998"/>
    <n v="1368.6915102"/>
    <n v="2.9143428884799998"/>
    <n v="126948.26842799901"/>
  </r>
  <r>
    <n v="6568"/>
    <n v="6561"/>
    <x v="37"/>
    <n v="56.433609983099899"/>
    <n v="8969.1143722800007"/>
    <n v="56.433609983099899"/>
    <n v="2458238.2178899902"/>
  </r>
  <r>
    <n v="6569"/>
    <n v="6562"/>
    <x v="37"/>
    <n v="55.129307372200003"/>
    <n v="8895.0617378000006"/>
    <n v="55.129307372200003"/>
    <n v="2401423.0234099901"/>
  </r>
  <r>
    <n v="6570"/>
    <n v="6563"/>
    <x v="38"/>
    <n v="12.6022900228"/>
    <n v="4533.1811538700003"/>
    <n v="12.6022900228"/>
    <n v="548953.55757499905"/>
  </r>
  <r>
    <n v="6571"/>
    <n v="6564"/>
    <x v="38"/>
    <n v="3.0043198044400001"/>
    <n v="1447.87840118999"/>
    <n v="3.0043198044400001"/>
    <n v="130867.647205"/>
  </r>
  <r>
    <n v="6572"/>
    <n v="6565"/>
    <x v="38"/>
    <n v="0.30009598818"/>
    <n v="625.56569420000005"/>
    <n v="0.30009598818"/>
    <n v="13072.1289570999"/>
  </r>
  <r>
    <n v="6573"/>
    <n v="6566"/>
    <x v="38"/>
    <n v="1.1374505991699999"/>
    <n v="1645.55906638999"/>
    <n v="1.1374505991699999"/>
    <n v="49547.149909400003"/>
  </r>
  <r>
    <n v="6574"/>
    <n v="6567"/>
    <x v="38"/>
    <n v="2.0648984818799999E-2"/>
    <n v="121.208591544"/>
    <n v="2.0648984818799999E-2"/>
    <n v="899.46618056199895"/>
  </r>
  <r>
    <n v="6575"/>
    <n v="6568"/>
    <x v="38"/>
    <n v="2.2124406250000002"/>
    <n v="1328.8207874899899"/>
    <n v="2.2124406250000002"/>
    <n v="96373.528129300001"/>
  </r>
  <r>
    <n v="6576"/>
    <n v="6569"/>
    <x v="38"/>
    <n v="3.3128824805099999"/>
    <n v="1518.35690365"/>
    <n v="3.3128824805099999"/>
    <n v="144308.58361699901"/>
  </r>
  <r>
    <n v="6577"/>
    <n v="6570"/>
    <x v="38"/>
    <n v="3.2999287558699999"/>
    <n v="2685.8573049699899"/>
    <n v="3.2999287558699999"/>
    <n v="143744.32162299901"/>
  </r>
  <r>
    <n v="6578"/>
    <n v="6571"/>
    <x v="38"/>
    <n v="3.2779883350699999"/>
    <n v="2659.4099047099899"/>
    <n v="3.2779883350699999"/>
    <n v="142788.600723999"/>
  </r>
  <r>
    <n v="6579"/>
    <n v="6572"/>
    <x v="38"/>
    <n v="1.1532813088"/>
    <n v="1189.95070544999"/>
    <n v="1.1532813088"/>
    <n v="50236.732862899902"/>
  </r>
  <r>
    <n v="6580"/>
    <n v="6573"/>
    <x v="38"/>
    <n v="0.29951869516500002"/>
    <n v="679.67795167600002"/>
    <n v="0.29951869516500002"/>
    <n v="13046.982174000001"/>
  </r>
  <r>
    <n v="6581"/>
    <n v="6574"/>
    <x v="38"/>
    <n v="0.161657102947"/>
    <n v="449.97644738000002"/>
    <n v="0.161657102947"/>
    <n v="7041.7552369100003"/>
  </r>
  <r>
    <n v="6582"/>
    <n v="6575"/>
    <x v="38"/>
    <n v="0.56266256394299996"/>
    <n v="792.07856050400005"/>
    <n v="0.56266256394299996"/>
    <n v="24509.4832462999"/>
  </r>
  <r>
    <n v="6583"/>
    <n v="6608"/>
    <x v="38"/>
    <n v="0.27149890558000001"/>
    <n v="876.30843203899894"/>
    <n v="0.27149890558000001"/>
    <n v="11826.4450202999"/>
  </r>
  <r>
    <n v="6584"/>
    <n v="6577"/>
    <x v="38"/>
    <n v="0.32069866315599999"/>
    <n v="801.60272567599895"/>
    <n v="0.32069866315599999"/>
    <n v="13969.577887699899"/>
  </r>
  <r>
    <n v="6585"/>
    <n v="6578"/>
    <x v="38"/>
    <n v="1.8271337436099999"/>
    <n v="1318.7210657000001"/>
    <n v="1.8271337436099999"/>
    <n v="79589.6275131"/>
  </r>
  <r>
    <n v="6586"/>
    <n v="6579"/>
    <x v="38"/>
    <n v="0.22114248134299999"/>
    <n v="541.61002779"/>
    <n v="0.22114248134299999"/>
    <n v="9632.9279557600003"/>
  </r>
  <r>
    <n v="6587"/>
    <n v="6580"/>
    <x v="38"/>
    <n v="0.23232798643300001"/>
    <n v="556.56959465900002"/>
    <n v="0.23232798643300001"/>
    <n v="10120.1666089999"/>
  </r>
  <r>
    <n v="6588"/>
    <n v="6581"/>
    <x v="38"/>
    <n v="2.9956496897300001E-2"/>
    <n v="148.642899196999"/>
    <n v="2.9956496897300001E-2"/>
    <n v="1304.8997853200001"/>
  </r>
  <r>
    <n v="6589"/>
    <n v="6582"/>
    <x v="38"/>
    <n v="3.4234169961399998"/>
    <n v="2388.7688114600001"/>
    <n v="3.4234169961399998"/>
    <n v="149123.447856999"/>
  </r>
  <r>
    <n v="6590"/>
    <n v="6583"/>
    <x v="38"/>
    <n v="2.2408900019800001E-2"/>
    <n v="136.199932222"/>
    <n v="2.2408900019800001E-2"/>
    <n v="976.12778029599895"/>
  </r>
  <r>
    <n v="6591"/>
    <n v="6584"/>
    <x v="38"/>
    <n v="2.1181486389000002"/>
    <n v="1571.8845317400001"/>
    <n v="2.1181486389000002"/>
    <n v="92266.185644299898"/>
  </r>
  <r>
    <n v="6592"/>
    <n v="6585"/>
    <x v="38"/>
    <n v="0.46031685229800001"/>
    <n v="1204.5610161899899"/>
    <n v="0.46031685229800001"/>
    <n v="20051.321880399901"/>
  </r>
  <r>
    <n v="6593"/>
    <n v="6586"/>
    <x v="38"/>
    <n v="1.26861217863"/>
    <n v="1582.6307411400001"/>
    <n v="1.26861217863"/>
    <n v="55260.525457800002"/>
  </r>
  <r>
    <n v="6594"/>
    <n v="6587"/>
    <x v="38"/>
    <n v="46.839028224099899"/>
    <n v="6567.98778063999"/>
    <n v="46.839028224099899"/>
    <n v="2040299.9082200001"/>
  </r>
  <r>
    <n v="6595"/>
    <n v="6588"/>
    <x v="38"/>
    <n v="1.2424316535"/>
    <n v="1349.68780973"/>
    <n v="1.2424316535"/>
    <n v="54120.106345899898"/>
  </r>
  <r>
    <n v="6596"/>
    <n v="6589"/>
    <x v="38"/>
    <n v="0.45171376559600002"/>
    <n v="820.33263363100002"/>
    <n v="0.45171376559600002"/>
    <n v="19676.572923399901"/>
  </r>
  <r>
    <n v="6597"/>
    <n v="6590"/>
    <x v="38"/>
    <n v="0.18991718963699999"/>
    <n v="535.78966826400006"/>
    <n v="0.18991718963699999"/>
    <n v="8272.7596895900006"/>
  </r>
  <r>
    <n v="6598"/>
    <n v="6591"/>
    <x v="38"/>
    <n v="2.2388943783999999"/>
    <n v="2127.7818563800001"/>
    <n v="2.2388943783999999"/>
    <n v="97525.849021000002"/>
  </r>
  <r>
    <n v="6599"/>
    <n v="6592"/>
    <x v="38"/>
    <n v="0.391060095301"/>
    <n v="745.50751330000003"/>
    <n v="0.391060095301"/>
    <n v="17034.509613599901"/>
  </r>
  <r>
    <n v="6600"/>
    <n v="6593"/>
    <x v="38"/>
    <n v="1.9441680242799999"/>
    <n v="1737.9341731699899"/>
    <n v="1.9441680242799999"/>
    <n v="84687.620385799906"/>
  </r>
  <r>
    <n v="6601"/>
    <n v="6594"/>
    <x v="38"/>
    <n v="5.5579678009800002E-2"/>
    <n v="194.001958588999"/>
    <n v="5.5579678009800002E-2"/>
    <n v="2421.0410896600001"/>
  </r>
  <r>
    <n v="6602"/>
    <n v="6595"/>
    <x v="38"/>
    <n v="0.26537309086200001"/>
    <n v="654.42816946200003"/>
    <n v="0.26537309086200001"/>
    <n v="11559.6055993999"/>
  </r>
  <r>
    <n v="6603"/>
    <n v="6596"/>
    <x v="38"/>
    <n v="5.8340855188200001E-2"/>
    <n v="311.57333610199902"/>
    <n v="5.8340855188200001E-2"/>
    <n v="2541.3174867299899"/>
  </r>
  <r>
    <n v="6604"/>
    <n v="6597"/>
    <x v="38"/>
    <n v="0.26261407247899998"/>
    <n v="627.24485520300004"/>
    <n v="0.26261407247899998"/>
    <n v="11439.423240399899"/>
  </r>
  <r>
    <n v="6605"/>
    <n v="6598"/>
    <x v="38"/>
    <n v="5.2993464570000003E-2"/>
    <n v="252.825652152"/>
    <n v="5.2993464570000003E-2"/>
    <n v="2308.3860833099902"/>
  </r>
  <r>
    <n v="6606"/>
    <n v="6599"/>
    <x v="38"/>
    <n v="0.90112926036200003"/>
    <n v="1587.5000335499899"/>
    <n v="0.90112926036200003"/>
    <n v="39253.033568500003"/>
  </r>
  <r>
    <n v="6607"/>
    <n v="6600"/>
    <x v="38"/>
    <n v="0.56206044975199998"/>
    <n v="846.50395981199904"/>
    <n v="0.56206044975199998"/>
    <n v="24483.255258699901"/>
  </r>
  <r>
    <n v="6608"/>
    <n v="6601"/>
    <x v="38"/>
    <n v="0.18308840773000001"/>
    <n v="612.01572693499895"/>
    <n v="0.18308840773000001"/>
    <n v="7975.2991401899899"/>
  </r>
  <r>
    <n v="6609"/>
    <n v="6602"/>
    <x v="38"/>
    <n v="1.81406745786"/>
    <n v="1962.81220944999"/>
    <n v="1.81406745786"/>
    <n v="79020.462381200006"/>
  </r>
  <r>
    <n v="6610"/>
    <n v="6603"/>
    <x v="38"/>
    <n v="2.3567839492899999E-2"/>
    <n v="168.415609797"/>
    <n v="2.3567839492899999E-2"/>
    <n v="1026.6109816999899"/>
  </r>
  <r>
    <n v="6611"/>
    <n v="6604"/>
    <x v="38"/>
    <n v="2.6653222727900001E-2"/>
    <n v="136.46466240999899"/>
    <n v="2.6653222727900001E-2"/>
    <n v="1161.00973771999"/>
  </r>
  <r>
    <n v="6612"/>
    <n v="6605"/>
    <x v="38"/>
    <n v="2.0389092924800001"/>
    <n v="1728.2043125099899"/>
    <n v="2.0389092924800001"/>
    <n v="88814.533520700003"/>
  </r>
  <r>
    <n v="6613"/>
    <n v="6606"/>
    <x v="38"/>
    <n v="0.31656423188499999"/>
    <n v="636.68332131099896"/>
    <n v="0.31656423188499999"/>
    <n v="13789.4827846999"/>
  </r>
  <r>
    <n v="6614"/>
    <n v="6609"/>
    <x v="38"/>
    <n v="2.7571346913000001"/>
    <n v="2476.6066462799899"/>
    <n v="2.7571346913000001"/>
    <n v="120100.306748"/>
  </r>
  <r>
    <n v="6615"/>
    <n v="6610"/>
    <x v="38"/>
    <n v="0.73143672117000003"/>
    <n v="1167.0986721300001"/>
    <n v="0.73143672117000003"/>
    <n v="31861.2561285999"/>
  </r>
  <r>
    <n v="6616"/>
    <n v="6611"/>
    <x v="38"/>
    <n v="4.7372765833799999"/>
    <n v="3766.63503257"/>
    <n v="4.7372765833799999"/>
    <n v="206354.942547999"/>
  </r>
  <r>
    <n v="6617"/>
    <n v="6612"/>
    <x v="38"/>
    <n v="8.7838520730300004E-2"/>
    <n v="238.60188481700001"/>
    <n v="8.7838520730300004E-2"/>
    <n v="3826.2306580300001"/>
  </r>
  <r>
    <n v="6618"/>
    <n v="6613"/>
    <x v="38"/>
    <n v="0.227149549063"/>
    <n v="614.86997368799905"/>
    <n v="0.227149549063"/>
    <n v="9894.5947786800007"/>
  </r>
  <r>
    <n v="6619"/>
    <n v="6614"/>
    <x v="38"/>
    <n v="6.3231588425500002E-2"/>
    <n v="229.267171176999"/>
    <n v="6.3231588425500002E-2"/>
    <n v="2754.3569744299898"/>
  </r>
  <r>
    <n v="6620"/>
    <n v="6615"/>
    <x v="38"/>
    <n v="0.2385757292"/>
    <n v="683.46228783200002"/>
    <n v="0.2385757292"/>
    <n v="10392.3171935999"/>
  </r>
  <r>
    <n v="6621"/>
    <n v="6616"/>
    <x v="38"/>
    <n v="0.15745732613800001"/>
    <n v="371.06805703899897"/>
    <n v="0.15745732613800001"/>
    <n v="6858.8136907999897"/>
  </r>
  <r>
    <n v="6622"/>
    <n v="6617"/>
    <x v="38"/>
    <n v="0.36640867554000001"/>
    <n v="523.33746802899896"/>
    <n v="0.36640867554000001"/>
    <n v="15960.698063899899"/>
  </r>
  <r>
    <n v="6623"/>
    <n v="6618"/>
    <x v="38"/>
    <n v="0.36413073737399998"/>
    <n v="868.37904578400003"/>
    <n v="0.36413073737399998"/>
    <n v="15861.471473400001"/>
  </r>
  <r>
    <n v="6624"/>
    <n v="6619"/>
    <x v="38"/>
    <n v="0.62940050341599996"/>
    <n v="891.13308781499904"/>
    <n v="0.62940050341599996"/>
    <n v="27416.5762614999"/>
  </r>
  <r>
    <n v="6625"/>
    <n v="6620"/>
    <x v="38"/>
    <n v="1.09199021486"/>
    <n v="1442.01969886999"/>
    <n v="1.09199021486"/>
    <n v="47566.903489299897"/>
  </r>
  <r>
    <n v="6626"/>
    <n v="6621"/>
    <x v="38"/>
    <n v="0.959175739852"/>
    <n v="882.28693868300002"/>
    <n v="0.959175739852"/>
    <n v="41781.528102099903"/>
  </r>
  <r>
    <n v="6627"/>
    <n v="6622"/>
    <x v="38"/>
    <n v="0.336069402919"/>
    <n v="776.64752498999906"/>
    <n v="0.336069402919"/>
    <n v="14639.1246343"/>
  </r>
  <r>
    <n v="6628"/>
    <n v="6623"/>
    <x v="38"/>
    <n v="0.53456909209100001"/>
    <n v="1058.1499106700001"/>
    <n v="0.53456909209100001"/>
    <n v="23285.736509300001"/>
  </r>
  <r>
    <n v="6629"/>
    <n v="6624"/>
    <x v="38"/>
    <n v="0.52627035581299997"/>
    <n v="785.41720677499904"/>
    <n v="0.52627035581299997"/>
    <n v="22924.244998699902"/>
  </r>
  <r>
    <n v="6630"/>
    <n v="6625"/>
    <x v="38"/>
    <n v="0.27058295708300001"/>
    <n v="677.25207784700001"/>
    <n v="0.27058295708300001"/>
    <n v="11786.5464644"/>
  </r>
  <r>
    <n v="6631"/>
    <n v="6626"/>
    <x v="38"/>
    <n v="9.80203440021E-3"/>
    <n v="88.582102301899894"/>
    <n v="9.80203440021E-3"/>
    <n v="426.97491051399902"/>
  </r>
  <r>
    <n v="6632"/>
    <n v="6627"/>
    <x v="38"/>
    <n v="8.8716065504199998E-2"/>
    <n v="252.35238408500001"/>
    <n v="8.8716065504199998E-2"/>
    <n v="3864.4563552700001"/>
  </r>
  <r>
    <n v="6633"/>
    <n v="6628"/>
    <x v="38"/>
    <n v="4.7675738493999997"/>
    <n v="3157.5377552599898"/>
    <n v="4.7675738493999997"/>
    <n v="207674.686183999"/>
  </r>
  <r>
    <n v="6634"/>
    <n v="6629"/>
    <x v="38"/>
    <n v="0.302862566241"/>
    <n v="606.49211180899897"/>
    <n v="0.302862566241"/>
    <n v="13192.6406146999"/>
  </r>
  <r>
    <n v="6635"/>
    <n v="6630"/>
    <x v="38"/>
    <n v="0.41179447258399998"/>
    <n v="1090.47310078999"/>
    <n v="0.41179447258399998"/>
    <n v="17937.695474299901"/>
  </r>
  <r>
    <n v="6636"/>
    <n v="6631"/>
    <x v="38"/>
    <n v="0.330668299326"/>
    <n v="703.57152684000005"/>
    <n v="0.330668299326"/>
    <n v="14403.853503300001"/>
  </r>
  <r>
    <n v="6637"/>
    <n v="6632"/>
    <x v="38"/>
    <n v="0.29457092273500002"/>
    <n v="551.34175675400002"/>
    <n v="0.29457092273500002"/>
    <n v="12831.4580683"/>
  </r>
  <r>
    <n v="6638"/>
    <n v="6633"/>
    <x v="38"/>
    <n v="0.245635434386"/>
    <n v="742.26550969000004"/>
    <n v="0.245635434386"/>
    <n v="10699.8367226999"/>
  </r>
  <r>
    <n v="6639"/>
    <n v="6634"/>
    <x v="38"/>
    <n v="0.767136648122"/>
    <n v="1434.8032514199899"/>
    <n v="0.767136648122"/>
    <n v="33416.338725100002"/>
  </r>
  <r>
    <n v="6640"/>
    <n v="6635"/>
    <x v="38"/>
    <n v="4.2569417927400002E-2"/>
    <n v="372.16126476099902"/>
    <n v="4.2569417927400002E-2"/>
    <n v="1854.31642723"/>
  </r>
  <r>
    <n v="6641"/>
    <n v="6636"/>
    <x v="38"/>
    <n v="4.3600700792600002E-3"/>
    <n v="66.255104451099896"/>
    <n v="4.3600700792600002E-3"/>
    <n v="189.923892929"/>
  </r>
  <r>
    <n v="6642"/>
    <n v="6637"/>
    <x v="38"/>
    <n v="2.7801632115500002E-2"/>
    <n v="343.83872369400001"/>
    <n v="2.7801632115500002E-2"/>
    <n v="1211.03425074999"/>
  </r>
  <r>
    <n v="6643"/>
    <n v="6638"/>
    <x v="38"/>
    <n v="1.24998688522"/>
    <n v="1772.24985119999"/>
    <n v="1.24998688522"/>
    <n v="54449.210923999897"/>
  </r>
  <r>
    <n v="6644"/>
    <n v="6639"/>
    <x v="38"/>
    <n v="9.9889332642800005E-2"/>
    <n v="450.52799645599902"/>
    <n v="9.9889332642800005E-2"/>
    <n v="4351.1619256499898"/>
  </r>
  <r>
    <n v="6645"/>
    <n v="6640"/>
    <x v="38"/>
    <n v="9.4673469075300005"/>
    <n v="4200.1520727699899"/>
    <n v="9.4673469075300005"/>
    <n v="412395.981697999"/>
  </r>
  <r>
    <n v="6646"/>
    <n v="6641"/>
    <x v="38"/>
    <n v="0.302778826364"/>
    <n v="612.03412514000001"/>
    <n v="0.302778826364"/>
    <n v="13188.9929205999"/>
  </r>
  <r>
    <n v="6647"/>
    <n v="6642"/>
    <x v="38"/>
    <n v="0.18452354413300001"/>
    <n v="577.28491250900004"/>
    <n v="0.18452354413300001"/>
    <n v="8037.8134312100001"/>
  </r>
  <r>
    <n v="6648"/>
    <n v="6643"/>
    <x v="38"/>
    <n v="4.9664685870499999E-2"/>
    <n v="283.84012321"/>
    <n v="4.9664685870499999E-2"/>
    <n v="2163.38506353"/>
  </r>
  <r>
    <n v="6649"/>
    <n v="6644"/>
    <x v="38"/>
    <n v="0.12387456144800001"/>
    <n v="407.38331654500001"/>
    <n v="0.12387456144800001"/>
    <n v="5395.95431232999"/>
  </r>
  <r>
    <n v="6650"/>
    <n v="6645"/>
    <x v="38"/>
    <n v="2.1142939161499998"/>
    <n v="1911.2579435499899"/>
    <n v="2.1142939161499998"/>
    <n v="92098.274592000002"/>
  </r>
  <r>
    <n v="6651"/>
    <n v="6646"/>
    <x v="38"/>
    <n v="0.51280374658299999"/>
    <n v="992.92584894000004"/>
    <n v="0.51280374658299999"/>
    <n v="22337.641850700002"/>
  </r>
  <r>
    <n v="6652"/>
    <n v="6647"/>
    <x v="38"/>
    <n v="7.1248054273000003E-2"/>
    <n v="234.641203144999"/>
    <n v="7.1248054273000003E-2"/>
    <n v="3103.5528299600001"/>
  </r>
  <r>
    <n v="6653"/>
    <n v="6648"/>
    <x v="38"/>
    <n v="5.6966802551599999E-2"/>
    <n v="193.02354500000001"/>
    <n v="5.6966802551599999E-2"/>
    <n v="2481.4639929999898"/>
  </r>
  <r>
    <n v="6654"/>
    <n v="6649"/>
    <x v="38"/>
    <n v="0.46862981445099999"/>
    <n v="827.17456516799905"/>
    <n v="0.46862981445099999"/>
    <n v="20413.433065199901"/>
  </r>
  <r>
    <n v="6655"/>
    <n v="6650"/>
    <x v="38"/>
    <n v="0.110251566104"/>
    <n v="312.24182532399902"/>
    <n v="0.110251566104"/>
    <n v="4802.53900952"/>
  </r>
  <r>
    <n v="6656"/>
    <n v="6651"/>
    <x v="38"/>
    <n v="0.59457682825199998"/>
    <n v="1759.9765368799899"/>
    <n v="0.59457682825199998"/>
    <n v="25899.663040999902"/>
  </r>
  <r>
    <n v="6657"/>
    <n v="6652"/>
    <x v="38"/>
    <n v="5.4897494949000002E-2"/>
    <n v="202.06562946099899"/>
    <n v="5.4897494949000002E-2"/>
    <n v="2391.32531483"/>
  </r>
  <r>
    <n v="6658"/>
    <n v="6653"/>
    <x v="38"/>
    <n v="0.915363726303"/>
    <n v="830.48833352799898"/>
    <n v="0.915363726303"/>
    <n v="39873.084424400004"/>
  </r>
  <r>
    <n v="6659"/>
    <n v="6654"/>
    <x v="38"/>
    <n v="0.72478861062400002"/>
    <n v="938.97140540899898"/>
    <n v="0.72478861062400002"/>
    <n v="31571.6655925999"/>
  </r>
  <r>
    <n v="6660"/>
    <n v="6655"/>
    <x v="38"/>
    <n v="0.18016893457700001"/>
    <n v="402.10049073599902"/>
    <n v="0.18016893457700001"/>
    <n v="7848.1273980599899"/>
  </r>
  <r>
    <n v="6661"/>
    <n v="6656"/>
    <x v="38"/>
    <n v="1.9693248540499999"/>
    <n v="1670.13198276"/>
    <n v="1.9693248540499999"/>
    <n v="85783.447506299897"/>
  </r>
  <r>
    <n v="6662"/>
    <n v="6657"/>
    <x v="38"/>
    <n v="0.51201715524400004"/>
    <n v="959.22446231599895"/>
    <n v="0.51201715524400004"/>
    <n v="22303.3780673"/>
  </r>
  <r>
    <n v="6663"/>
    <n v="6658"/>
    <x v="38"/>
    <n v="9.6359748443000007E-2"/>
    <n v="260.03460513300001"/>
    <n v="9.6359748443000007E-2"/>
    <n v="4197.4138524999898"/>
  </r>
  <r>
    <n v="6664"/>
    <n v="6659"/>
    <x v="38"/>
    <n v="0.33602517138999999"/>
    <n v="862.49810381099905"/>
    <n v="0.33602517138999999"/>
    <n v="14637.197916200001"/>
  </r>
  <r>
    <n v="6665"/>
    <n v="6660"/>
    <x v="38"/>
    <n v="2.0998106505999998"/>
    <n v="1836.61802656999"/>
    <n v="2.0998106505999998"/>
    <n v="91467.386068199907"/>
  </r>
  <r>
    <n v="6666"/>
    <n v="6661"/>
    <x v="38"/>
    <n v="0.12503956300999999"/>
    <n v="430.18012485899902"/>
    <n v="0.12503956300999999"/>
    <n v="5446.7015782099897"/>
  </r>
  <r>
    <n v="6667"/>
    <n v="6662"/>
    <x v="38"/>
    <n v="2.5899577472500001E-2"/>
    <n v="166.831497135999"/>
    <n v="2.5899577472500001E-2"/>
    <n v="1128.1810817800001"/>
  </r>
  <r>
    <n v="6668"/>
    <n v="6663"/>
    <x v="38"/>
    <n v="8.4033510917499998E-2"/>
    <n v="311.32812444899901"/>
    <n v="8.4033510917499998E-2"/>
    <n v="3660.4850932200002"/>
  </r>
  <r>
    <n v="6669"/>
    <n v="6664"/>
    <x v="38"/>
    <n v="0.77006448560700003"/>
    <n v="873.49416610200001"/>
    <n v="0.77006448560700003"/>
    <n v="33543.874816099902"/>
  </r>
  <r>
    <n v="6670"/>
    <n v="6665"/>
    <x v="38"/>
    <n v="0.311801424371"/>
    <n v="892.00508002900006"/>
    <n v="0.311801424371"/>
    <n v="13582.0157185999"/>
  </r>
  <r>
    <n v="6671"/>
    <n v="6666"/>
    <x v="38"/>
    <n v="0.39099901256899999"/>
    <n v="849.89845157000002"/>
    <n v="0.39099901256899999"/>
    <n v="17031.8488599999"/>
  </r>
  <r>
    <n v="6672"/>
    <n v="6667"/>
    <x v="38"/>
    <n v="1.2187713505500001E-2"/>
    <n v="150.16474513399899"/>
    <n v="1.2187713505500001E-2"/>
    <n v="530.89467672399905"/>
  </r>
  <r>
    <n v="6673"/>
    <n v="6668"/>
    <x v="38"/>
    <n v="0.25333978186200001"/>
    <n v="836.05453450200002"/>
    <n v="0.25333978186200001"/>
    <n v="11035.436756200001"/>
  </r>
  <r>
    <n v="6674"/>
    <n v="6669"/>
    <x v="38"/>
    <n v="7.8624674492300001E-3"/>
    <n v="74.048711686399898"/>
    <n v="7.8624674492300001E-3"/>
    <n v="342.48771204899901"/>
  </r>
  <r>
    <n v="6675"/>
    <n v="6670"/>
    <x v="38"/>
    <n v="0.25851483435700001"/>
    <n v="619.21416713400004"/>
    <n v="0.25851483435700001"/>
    <n v="11260.861142100001"/>
  </r>
  <r>
    <n v="6676"/>
    <n v="6671"/>
    <x v="38"/>
    <n v="0.32261026164200002"/>
    <n v="620.47841757900005"/>
    <n v="0.32261026164200002"/>
    <n v="14052.8467846"/>
  </r>
  <r>
    <n v="6677"/>
    <n v="6672"/>
    <x v="38"/>
    <n v="0.28092550864400001"/>
    <n v="547.24497052300001"/>
    <n v="0.28092550864400001"/>
    <n v="12237.066207899899"/>
  </r>
  <r>
    <n v="6678"/>
    <n v="6673"/>
    <x v="38"/>
    <n v="0.28712464499500001"/>
    <n v="688.69972269899904"/>
    <n v="0.28712464499500001"/>
    <n v="12507.099508200001"/>
  </r>
  <r>
    <n v="6679"/>
    <n v="6674"/>
    <x v="38"/>
    <n v="3.3647476646299999"/>
    <n v="2065.8579688200002"/>
    <n v="3.3647476646299999"/>
    <n v="146567.82199600001"/>
  </r>
  <r>
    <n v="6680"/>
    <n v="6675"/>
    <x v="38"/>
    <n v="1.45621171501"/>
    <n v="1374.3924838999901"/>
    <n v="1.45621171501"/>
    <n v="63432.328575799896"/>
  </r>
  <r>
    <n v="6681"/>
    <n v="6676"/>
    <x v="38"/>
    <n v="1.786757589"/>
    <n v="1755.75458320999"/>
    <n v="1.786757589"/>
    <n v="77830.849251399894"/>
  </r>
  <r>
    <n v="6682"/>
    <n v="6677"/>
    <x v="38"/>
    <n v="3.0311820401799999E-2"/>
    <n v="141.06973429000001"/>
    <n v="3.0311820401799999E-2"/>
    <n v="1320.3776153599899"/>
  </r>
  <r>
    <n v="6683"/>
    <n v="6678"/>
    <x v="38"/>
    <n v="1.05005535427"/>
    <n v="1329.2657051599899"/>
    <n v="1.05005535427"/>
    <n v="45740.228269899897"/>
  </r>
  <r>
    <n v="6684"/>
    <n v="6679"/>
    <x v="38"/>
    <n v="0.32727289677499999"/>
    <n v="755.70202611100001"/>
    <n v="0.32727289677499999"/>
    <n v="14255.9503598999"/>
  </r>
  <r>
    <n v="6685"/>
    <n v="6680"/>
    <x v="38"/>
    <n v="0.98670075349499997"/>
    <n v="1458.2752909599899"/>
    <n v="0.98670075349499997"/>
    <n v="42980.512902499897"/>
  </r>
  <r>
    <n v="6686"/>
    <n v="6681"/>
    <x v="38"/>
    <n v="6.4126312091599997"/>
    <n v="3379.1748212500002"/>
    <n v="6.4126312091599997"/>
    <n v="279333.098138"/>
  </r>
  <r>
    <n v="6687"/>
    <n v="6682"/>
    <x v="38"/>
    <n v="1.4880415433800001"/>
    <n v="1100.1378892800001"/>
    <n v="1.4880415433800001"/>
    <n v="64818.830355400001"/>
  </r>
  <r>
    <n v="6688"/>
    <n v="6683"/>
    <x v="38"/>
    <n v="0.30300797321"/>
    <n v="572.93172667900001"/>
    <n v="0.30300797321"/>
    <n v="13198.974517000001"/>
  </r>
  <r>
    <n v="6689"/>
    <n v="6684"/>
    <x v="38"/>
    <n v="7.9979498620399996"/>
    <n v="4767.6246865200001"/>
    <n v="7.9979498620399996"/>
    <n v="348389.302430999"/>
  </r>
  <r>
    <n v="6690"/>
    <n v="6685"/>
    <x v="38"/>
    <n v="3.4015332633000002E-2"/>
    <n v="168.87504903799899"/>
    <n v="3.4015332633000002E-2"/>
    <n v="1481.7019623900001"/>
  </r>
  <r>
    <n v="6691"/>
    <n v="6686"/>
    <x v="38"/>
    <n v="2.0577960986999999"/>
    <n v="2474.7198274299899"/>
    <n v="2.0577960986999999"/>
    <n v="89637.239507299906"/>
  </r>
  <r>
    <n v="6692"/>
    <n v="6687"/>
    <x v="38"/>
    <n v="0.13060808805999999"/>
    <n v="348.79837556299901"/>
    <n v="0.13060808805999999"/>
    <n v="5689.2655592700003"/>
  </r>
  <r>
    <n v="6693"/>
    <n v="6688"/>
    <x v="38"/>
    <n v="2.11608147932"/>
    <n v="2059.9127610800001"/>
    <n v="2.11608147932"/>
    <n v="92176.140532000005"/>
  </r>
  <r>
    <n v="6694"/>
    <n v="6689"/>
    <x v="38"/>
    <n v="0.25765272574999998"/>
    <n v="600.04210471199895"/>
    <n v="0.25765272574999998"/>
    <n v="11223.3078406"/>
  </r>
  <r>
    <n v="6695"/>
    <n v="6690"/>
    <x v="38"/>
    <n v="6.8119280092799994E-2"/>
    <n v="218.140428555"/>
    <n v="6.8119280092799994E-2"/>
    <n v="2967.2639711800002"/>
  </r>
  <r>
    <n v="6696"/>
    <n v="6691"/>
    <x v="38"/>
    <n v="2.40448849646"/>
    <n v="2436.3596285499898"/>
    <n v="2.40448849646"/>
    <n v="104739.09995"/>
  </r>
  <r>
    <n v="6697"/>
    <n v="6692"/>
    <x v="38"/>
    <n v="0.49680612868500001"/>
    <n v="761.30843096700005"/>
    <n v="0.49680612868500001"/>
    <n v="21640.788402099901"/>
  </r>
  <r>
    <n v="6698"/>
    <n v="6693"/>
    <x v="38"/>
    <n v="0.201276161319"/>
    <n v="500.46822282199901"/>
    <n v="0.201276161319"/>
    <n v="8767.5545181300004"/>
  </r>
  <r>
    <n v="6699"/>
    <n v="6694"/>
    <x v="38"/>
    <n v="0.89153726014900003"/>
    <n v="1486.34066308"/>
    <n v="0.89153726014900003"/>
    <n v="38835.207711100004"/>
  </r>
  <r>
    <n v="6700"/>
    <n v="6695"/>
    <x v="38"/>
    <n v="6.0329600997900003E-2"/>
    <n v="226.77966154999899"/>
    <n v="6.0329600997900003E-2"/>
    <n v="2627.9469070099899"/>
  </r>
  <r>
    <n v="6701"/>
    <n v="6696"/>
    <x v="38"/>
    <n v="0.56077782781800001"/>
    <n v="908.53034341499904"/>
    <n v="0.56077782781800001"/>
    <n v="24427.3844715999"/>
  </r>
  <r>
    <n v="6702"/>
    <n v="6697"/>
    <x v="38"/>
    <n v="5.1601982801900002E-2"/>
    <n v="250.30860978600001"/>
    <n v="5.1601982801900002E-2"/>
    <n v="2247.7733794599899"/>
  </r>
  <r>
    <n v="6703"/>
    <n v="6698"/>
    <x v="38"/>
    <n v="2.0007646647199999E-2"/>
    <n v="141.72892701200001"/>
    <n v="2.0007646647199999E-2"/>
    <n v="871.52960170100005"/>
  </r>
  <r>
    <n v="6704"/>
    <n v="6699"/>
    <x v="38"/>
    <n v="6.6077128397400001E-2"/>
    <n v="255.05284511400001"/>
    <n v="6.6077128397400001E-2"/>
    <n v="2878.3081992000002"/>
  </r>
  <r>
    <n v="6705"/>
    <n v="6700"/>
    <x v="38"/>
    <n v="0.73319896392999995"/>
    <n v="976.30272663799894"/>
    <n v="0.73319896392999995"/>
    <n v="31938.019116700001"/>
  </r>
  <r>
    <n v="6706"/>
    <n v="6701"/>
    <x v="38"/>
    <n v="0.25312254819699997"/>
    <n v="728.89254302200004"/>
    <n v="0.25312254819699997"/>
    <n v="11025.974095600001"/>
  </r>
  <r>
    <n v="6707"/>
    <n v="6702"/>
    <x v="38"/>
    <n v="10.8171963257999"/>
    <n v="2746.7181977999899"/>
    <n v="10.8171963257999"/>
    <n v="471195.18716799899"/>
  </r>
  <r>
    <n v="6708"/>
    <n v="6703"/>
    <x v="38"/>
    <n v="0.10396114986799999"/>
    <n v="312.51967847600002"/>
    <n v="0.10396114986799999"/>
    <n v="4528.52957452999"/>
  </r>
  <r>
    <n v="6709"/>
    <n v="6704"/>
    <x v="38"/>
    <n v="1.1354724893100001"/>
    <n v="900.26653982599896"/>
    <n v="1.1354724893100001"/>
    <n v="49460.983789400001"/>
  </r>
  <r>
    <n v="6710"/>
    <n v="6705"/>
    <x v="38"/>
    <n v="5.5382610839800002"/>
    <n v="4567.8420485899896"/>
    <n v="5.5382610839800002"/>
    <n v="241245.68783400001"/>
  </r>
  <r>
    <n v="6711"/>
    <n v="6706"/>
    <x v="38"/>
    <n v="0.18676338052300001"/>
    <n v="557.06347378999897"/>
    <n v="0.18676338052300001"/>
    <n v="8135.3803138699895"/>
  </r>
  <r>
    <n v="6712"/>
    <n v="6707"/>
    <x v="38"/>
    <n v="0.15493340667800001"/>
    <n v="452.94987551200001"/>
    <n v="0.15493340667800001"/>
    <n v="6748.8721993299896"/>
  </r>
  <r>
    <n v="6713"/>
    <n v="6708"/>
    <x v="38"/>
    <n v="3.86856392337"/>
    <n v="2235.6770689599898"/>
    <n v="3.86856392337"/>
    <n v="168513.97044400001"/>
  </r>
  <r>
    <n v="6714"/>
    <n v="6709"/>
    <x v="38"/>
    <n v="4.9533051670000001E-2"/>
    <n v="199.94960395499899"/>
    <n v="4.9533051670000001E-2"/>
    <n v="2157.65109966"/>
  </r>
  <r>
    <n v="6715"/>
    <n v="6710"/>
    <x v="38"/>
    <n v="2.1728793694199999E-2"/>
    <n v="155.09532560100001"/>
    <n v="2.1728793694199999E-2"/>
    <n v="946.50246775699895"/>
  </r>
  <r>
    <n v="6716"/>
    <n v="6711"/>
    <x v="38"/>
    <n v="0.15982469835900001"/>
    <n v="477.93706964299901"/>
    <n v="0.15982469835900001"/>
    <n v="6961.9360124499899"/>
  </r>
  <r>
    <n v="6717"/>
    <n v="6712"/>
    <x v="38"/>
    <n v="6.5106529311600001"/>
    <n v="4959.2284947099897"/>
    <n v="6.5106529311600001"/>
    <n v="283602.907267"/>
  </r>
  <r>
    <n v="6718"/>
    <n v="6713"/>
    <x v="38"/>
    <n v="0.77203885467099997"/>
    <n v="1096.9418692300001"/>
    <n v="0.77203885467099997"/>
    <n v="33629.877988300002"/>
  </r>
  <r>
    <n v="6719"/>
    <n v="6714"/>
    <x v="38"/>
    <n v="6.3423355668300001"/>
    <n v="3260.6053448500002"/>
    <n v="6.3423355668300001"/>
    <n v="276271.03220299899"/>
  </r>
  <r>
    <n v="6720"/>
    <n v="6715"/>
    <x v="38"/>
    <n v="0.26726852781600002"/>
    <n v="552.67445089399905"/>
    <n v="0.26726852781600002"/>
    <n v="11642.170503400001"/>
  </r>
  <r>
    <n v="6721"/>
    <n v="6716"/>
    <x v="38"/>
    <n v="2.33398732529E-2"/>
    <n v="154.540737699999"/>
    <n v="2.33398732529E-2"/>
    <n v="1016.68081236"/>
  </r>
  <r>
    <n v="6722"/>
    <n v="6717"/>
    <x v="38"/>
    <n v="6.16019625705"/>
    <n v="3155.7387969299898"/>
    <n v="6.16019625705"/>
    <n v="268337.07560400001"/>
  </r>
  <r>
    <n v="6723"/>
    <n v="6718"/>
    <x v="38"/>
    <n v="2.9828838657599999"/>
    <n v="2044.87127987999"/>
    <n v="2.9828838657599999"/>
    <n v="129933.901456999"/>
  </r>
  <r>
    <n v="6724"/>
    <n v="6719"/>
    <x v="38"/>
    <n v="6.5281096174099995E-2"/>
    <n v="260.16882152900001"/>
    <n v="6.5281096174099995E-2"/>
    <n v="2843.6331748500002"/>
  </r>
  <r>
    <n v="6725"/>
    <n v="6720"/>
    <x v="38"/>
    <n v="3.4509448661899998E-2"/>
    <n v="202.65895906200001"/>
    <n v="3.4509448661899998E-2"/>
    <n v="1503.22557077999"/>
  </r>
  <r>
    <n v="6726"/>
    <n v="6721"/>
    <x v="38"/>
    <n v="4.5045815576700003E-2"/>
    <n v="199.83742564299899"/>
    <n v="4.5045815576700003E-2"/>
    <n v="1962.18787754"/>
  </r>
  <r>
    <n v="6727"/>
    <n v="6722"/>
    <x v="38"/>
    <n v="28.713925589799899"/>
    <n v="5661.5001498600004"/>
    <n v="28.713925589799899"/>
    <n v="1250773.5955999901"/>
  </r>
  <r>
    <n v="6728"/>
    <n v="6723"/>
    <x v="38"/>
    <n v="0.65698327334999995"/>
    <n v="796.58156357400003"/>
    <n v="0.65698327334999995"/>
    <n v="28618.076913600002"/>
  </r>
  <r>
    <n v="6729"/>
    <n v="6724"/>
    <x v="38"/>
    <n v="4.9673535151400001"/>
    <n v="2201.7308302699898"/>
    <n v="4.9673535151400001"/>
    <n v="216377.053606"/>
  </r>
  <r>
    <n v="6730"/>
    <n v="6725"/>
    <x v="38"/>
    <n v="0.47948301880100003"/>
    <n v="756.66810740400001"/>
    <n v="0.47948301880100003"/>
    <n v="20886.196753899902"/>
  </r>
  <r>
    <n v="6731"/>
    <n v="6726"/>
    <x v="38"/>
    <n v="0.22050239811399999"/>
    <n v="582.57175332199904"/>
    <n v="0.22050239811399999"/>
    <n v="9605.0460423299901"/>
  </r>
  <r>
    <n v="6732"/>
    <n v="6727"/>
    <x v="38"/>
    <n v="0.40123242022900002"/>
    <n v="971.86385009900005"/>
    <n v="0.40123242022900002"/>
    <n v="17477.6143142"/>
  </r>
  <r>
    <n v="6733"/>
    <n v="6728"/>
    <x v="38"/>
    <n v="0.34405418611499999"/>
    <n v="845.00877077799896"/>
    <n v="0.34405418611499999"/>
    <n v="14986.940399900001"/>
  </r>
  <r>
    <n v="6734"/>
    <n v="6729"/>
    <x v="38"/>
    <n v="0.46975528222500001"/>
    <n v="927.52209785699904"/>
    <n v="0.46975528222500001"/>
    <n v="20462.458243799902"/>
  </r>
  <r>
    <n v="6735"/>
    <n v="6730"/>
    <x v="38"/>
    <n v="0.33546054070699999"/>
    <n v="683.30120554999905"/>
    <n v="0.33546054070699999"/>
    <n v="14612.6027035999"/>
  </r>
  <r>
    <n v="6736"/>
    <n v="6731"/>
    <x v="38"/>
    <n v="1.6406665313300001E-2"/>
    <n v="114.51305592600001"/>
    <n v="1.6406665313300001E-2"/>
    <n v="714.67148258600002"/>
  </r>
  <r>
    <n v="6737"/>
    <n v="6732"/>
    <x v="38"/>
    <n v="1.1194737068199999E-2"/>
    <n v="103.653939781999"/>
    <n v="1.1194737068199999E-2"/>
    <n v="487.64079621299902"/>
  </r>
  <r>
    <n v="6738"/>
    <n v="6733"/>
    <x v="38"/>
    <n v="25.138464861700001"/>
    <n v="4550.7823999700004"/>
    <n v="25.138464861700001"/>
    <n v="1095027.14925"/>
  </r>
  <r>
    <n v="6739"/>
    <n v="6734"/>
    <x v="38"/>
    <n v="0.119987562213"/>
    <n v="450.70161089599901"/>
    <n v="0.119987562213"/>
    <n v="5226.6373042499899"/>
  </r>
  <r>
    <n v="6740"/>
    <n v="6735"/>
    <x v="38"/>
    <n v="132.595890268999"/>
    <n v="13673.270747099899"/>
    <n v="132.595890268999"/>
    <n v="5775853.8766200002"/>
  </r>
  <r>
    <n v="6741"/>
    <n v="6736"/>
    <x v="38"/>
    <n v="102.824336544999"/>
    <n v="9396.2516072100007"/>
    <n v="102.824336544999"/>
    <n v="4479010.1837799903"/>
  </r>
  <r>
    <n v="6742"/>
    <n v="6737"/>
    <x v="38"/>
    <n v="95.214838736299896"/>
    <n v="8810.08001616"/>
    <n v="95.214838736299896"/>
    <n v="4147541.7851300002"/>
  </r>
  <r>
    <n v="6743"/>
    <n v="6738"/>
    <x v="38"/>
    <n v="14.057335972600001"/>
    <n v="3638.1515388500002"/>
    <n v="14.057335972600001"/>
    <n v="612335.10562899895"/>
  </r>
  <r>
    <n v="6744"/>
    <n v="6739"/>
    <x v="38"/>
    <n v="81.329438912100002"/>
    <n v="8194.6732492899901"/>
    <n v="81.329438912100002"/>
    <n v="3542696.1881800001"/>
  </r>
  <r>
    <n v="6745"/>
    <n v="6740"/>
    <x v="38"/>
    <n v="146.849847592999"/>
    <n v="13241.090758799901"/>
    <n v="146.849847592999"/>
    <n v="6396753.7740500001"/>
  </r>
  <r>
    <n v="6746"/>
    <n v="6741"/>
    <x v="38"/>
    <n v="26.247840096200001"/>
    <n v="4475.4764485300002"/>
    <n v="26.247840096200001"/>
    <n v="1143351.3411600001"/>
  </r>
  <r>
    <n v="6747"/>
    <n v="6742"/>
    <x v="38"/>
    <n v="226.02555432099899"/>
    <n v="28186.3254640999"/>
    <n v="226.02555432099899"/>
    <n v="9845633.7635500003"/>
  </r>
  <r>
    <n v="6748"/>
    <n v="6743"/>
    <x v="38"/>
    <n v="43.026818920700002"/>
    <n v="6628.0880548699897"/>
    <n v="43.026818920700002"/>
    <n v="1874240.7351899899"/>
  </r>
  <r>
    <n v="6749"/>
    <n v="6744"/>
    <x v="38"/>
    <n v="54.767075663900002"/>
    <n v="6517.07799548"/>
    <n v="54.767075663900002"/>
    <n v="2385644.2733200002"/>
  </r>
  <r>
    <n v="6750"/>
    <n v="6745"/>
    <x v="38"/>
    <n v="113.437897785"/>
    <n v="9446.9199712200007"/>
    <n v="113.437897785"/>
    <n v="4941335.0620600004"/>
  </r>
  <r>
    <n v="6751"/>
    <n v="6746"/>
    <x v="38"/>
    <n v="123.759909648999"/>
    <n v="11345.2464448999"/>
    <n v="123.759909648999"/>
    <n v="5390960.1003999896"/>
  </r>
  <r>
    <n v="6752"/>
    <n v="6747"/>
    <x v="38"/>
    <n v="23.2638762409"/>
    <n v="4534.2657287000002"/>
    <n v="23.2638762409"/>
    <n v="1013370.39555999"/>
  </r>
  <r>
    <n v="6753"/>
    <n v="6748"/>
    <x v="38"/>
    <n v="64.912189718199897"/>
    <n v="11012.474136500001"/>
    <n v="64.912189718199897"/>
    <n v="2827563.6738300002"/>
  </r>
  <r>
    <n v="6754"/>
    <n v="6749"/>
    <x v="38"/>
    <n v="17.0735445316"/>
    <n v="3957.2806049999899"/>
    <n v="17.0735445316"/>
    <n v="743720.62491500005"/>
  </r>
  <r>
    <n v="6755"/>
    <n v="6750"/>
    <x v="38"/>
    <n v="11.6236693731"/>
    <n v="4305.2484165300002"/>
    <n v="11.6236693731"/>
    <n v="506325.012588999"/>
  </r>
  <r>
    <n v="6756"/>
    <n v="6751"/>
    <x v="38"/>
    <n v="2.8345773937600001"/>
    <n v="1815.3016537599899"/>
    <n v="2.8345773937600001"/>
    <n v="123473.697377"/>
  </r>
  <r>
    <n v="6757"/>
    <n v="6752"/>
    <x v="13"/>
    <n v="2.0103250559999999E-6"/>
    <n v="71.052510580100005"/>
    <n v="2.0103250559999999E-6"/>
    <n v="8.7569442916300005E-2"/>
  </r>
  <r>
    <n v="6758"/>
    <n v="6753"/>
    <x v="13"/>
    <n v="1.3414936582799999"/>
    <n v="1418.8101411800001"/>
    <n v="1.3414936582799999"/>
    <n v="58435.230011400003"/>
  </r>
  <r>
    <n v="6759"/>
    <n v="6754"/>
    <x v="13"/>
    <n v="1.82133284559"/>
    <n v="1194.3814402400001"/>
    <n v="1.82133284559"/>
    <n v="79336.941403999896"/>
  </r>
  <r>
    <n v="6760"/>
    <n v="6755"/>
    <x v="13"/>
    <n v="1.0941654529E-5"/>
    <n v="54.468354074799898"/>
    <n v="1.0941654529E-5"/>
    <n v="0.47661661968199998"/>
  </r>
  <r>
    <n v="6761"/>
    <n v="6756"/>
    <x v="13"/>
    <n v="4.0808935457200004"/>
    <n v="2770.8598701400001"/>
    <n v="4.0808935457200004"/>
    <n v="177763.01180000001"/>
  </r>
  <r>
    <n v="6762"/>
    <n v="6757"/>
    <x v="13"/>
    <n v="38.9011633577"/>
    <n v="6699.2519775500004"/>
    <n v="38.9011633577"/>
    <n v="1694527.8977300001"/>
  </r>
  <r>
    <n v="6763"/>
    <n v="6758"/>
    <x v="13"/>
    <n v="1.3351925062000001E-4"/>
    <n v="52.543448471700003"/>
    <n v="1.3351925062000001E-4"/>
    <n v="5.81607527234"/>
  </r>
  <r>
    <n v="6764"/>
    <n v="6759"/>
    <x v="13"/>
    <n v="68.618007512999895"/>
    <n v="7566.2342944700003"/>
    <n v="68.618007512999895"/>
    <n v="2988988.4512700001"/>
  </r>
  <r>
    <n v="6765"/>
    <n v="6760"/>
    <x v="13"/>
    <n v="1.0218985337399999"/>
    <n v="990.18046376300003"/>
    <n v="1.0218985337399999"/>
    <n v="44513.722073500001"/>
  </r>
  <r>
    <n v="6766"/>
    <n v="6761"/>
    <x v="13"/>
    <n v="54.332226511499897"/>
    <n v="10111.523982500001"/>
    <n v="54.332226511499897"/>
    <n v="2366702.3200099901"/>
  </r>
  <r>
    <n v="6767"/>
    <n v="6762"/>
    <x v="13"/>
    <n v="2.0250933431899998E-3"/>
    <n v="663.15655291699898"/>
    <n v="2.0250933431899998E-3"/>
    <n v="88.212710897099896"/>
  </r>
  <r>
    <n v="6768"/>
    <n v="6763"/>
    <x v="13"/>
    <n v="1.4696237169000001E-2"/>
    <n v="290.59593003600003"/>
    <n v="1.4696237169000001E-2"/>
    <n v="640.16553022400001"/>
  </r>
  <r>
    <n v="6769"/>
    <n v="6764"/>
    <x v="13"/>
    <n v="313.04581602899901"/>
    <n v="20507.509272999901"/>
    <n v="313.04581602899901"/>
    <n v="13636221.2011999"/>
  </r>
  <r>
    <n v="6770"/>
    <n v="6765"/>
    <x v="13"/>
    <n v="1.3117094306799999"/>
    <n v="996.25585545599904"/>
    <n v="1.3117094306799999"/>
    <n v="57137.834245500002"/>
  </r>
  <r>
    <n v="6771"/>
    <n v="6766"/>
    <x v="13"/>
    <n v="11.4698786513"/>
    <n v="3603.8540811399898"/>
    <n v="11.4698786513"/>
    <n v="499625.915546"/>
  </r>
  <r>
    <n v="6772"/>
    <n v="6767"/>
    <x v="13"/>
    <n v="7.8498029952999993E-5"/>
    <n v="421.15762054800001"/>
    <n v="7.8498029952999993E-5"/>
    <n v="3.4193600050200001"/>
  </r>
  <r>
    <n v="6773"/>
    <n v="6768"/>
    <x v="13"/>
    <n v="0.42607821142899999"/>
    <n v="926.36973669400004"/>
    <n v="0.42607821142899999"/>
    <n v="18559.892651199902"/>
  </r>
  <r>
    <n v="6774"/>
    <n v="6769"/>
    <x v="13"/>
    <n v="1.8118964892599999E-4"/>
    <n v="80.467679398900003"/>
    <n v="1.8118964892599999E-4"/>
    <n v="7.8925895429099997"/>
  </r>
  <r>
    <n v="6775"/>
    <n v="6770"/>
    <x v="13"/>
    <n v="25.424550588500001"/>
    <n v="6076.3592126100002"/>
    <n v="25.424550588500001"/>
    <n v="1107488.99366999"/>
  </r>
  <r>
    <n v="6776"/>
    <n v="6771"/>
    <x v="13"/>
    <n v="31.127452922700002"/>
    <n v="7203.36567087"/>
    <n v="31.127452922700002"/>
    <n v="1355906.42567"/>
  </r>
  <r>
    <n v="6777"/>
    <n v="6772"/>
    <x v="13"/>
    <n v="35.4835154770999"/>
    <n v="5206.4273597900001"/>
    <n v="35.4835154770999"/>
    <n v="1545655.7515400001"/>
  </r>
  <r>
    <n v="6778"/>
    <n v="6773"/>
    <x v="13"/>
    <n v="133.60243576600001"/>
    <n v="13951.729807199899"/>
    <n v="133.60243576600001"/>
    <n v="5819698.8230900001"/>
  </r>
  <r>
    <n v="6779"/>
    <n v="6774"/>
    <x v="13"/>
    <n v="8.0863338303599903"/>
    <n v="2412.6462114999899"/>
    <n v="8.0863338303599903"/>
    <n v="352239.29268900002"/>
  </r>
  <r>
    <n v="6780"/>
    <n v="6775"/>
    <x v="13"/>
    <n v="27.816509956800001"/>
    <n v="4850.3814177699896"/>
    <n v="27.816509956800001"/>
    <n v="1211682.32695999"/>
  </r>
  <r>
    <n v="6781"/>
    <n v="6776"/>
    <x v="13"/>
    <n v="18.0143608578"/>
    <n v="3700.8758785800001"/>
    <n v="18.0143608578"/>
    <n v="784702.42013500002"/>
  </r>
  <r>
    <n v="6782"/>
    <n v="6777"/>
    <x v="13"/>
    <n v="120.128429401999"/>
    <n v="12666.9797553999"/>
    <n v="120.128429401999"/>
    <n v="5232773.4536300004"/>
  </r>
  <r>
    <n v="6783"/>
    <n v="6778"/>
    <x v="13"/>
    <n v="2.0696565435899998"/>
    <n v="2760.0645057699899"/>
    <n v="2.0696565435899998"/>
    <n v="90153.878419800007"/>
  </r>
  <r>
    <n v="6784"/>
    <n v="6779"/>
    <x v="13"/>
    <n v="6.5187621387999999E-5"/>
    <n v="254.65277108800001"/>
    <n v="6.5187621387999999E-5"/>
    <n v="2.8395612219099999"/>
  </r>
  <r>
    <n v="6785"/>
    <n v="6780"/>
    <x v="13"/>
    <n v="67.502996105099896"/>
    <n v="14074.7383061"/>
    <n v="67.502996105099896"/>
    <n v="2940418.7486499902"/>
  </r>
  <r>
    <n v="6786"/>
    <n v="6811"/>
    <x v="13"/>
    <n v="22.188269612700001"/>
    <n v="4961.7666285100004"/>
    <n v="22.188269612700001"/>
    <n v="966517.15824799903"/>
  </r>
  <r>
    <n v="6787"/>
    <n v="6781"/>
    <x v="13"/>
    <n v="22.626828029799899"/>
    <n v="6947.1340518500001"/>
    <n v="22.626828029799899"/>
    <n v="985620.68648100004"/>
  </r>
  <r>
    <n v="6788"/>
    <n v="6782"/>
    <x v="13"/>
    <n v="2.42144899019E-4"/>
    <n v="109.393860943999"/>
    <n v="2.42144899019E-4"/>
    <n v="10.547789505100001"/>
  </r>
  <r>
    <n v="6789"/>
    <n v="6783"/>
    <x v="13"/>
    <n v="18.8361287269"/>
    <n v="3753.08924544"/>
    <n v="18.8361287269"/>
    <n v="820498.48533799895"/>
  </r>
  <r>
    <n v="6790"/>
    <n v="6784"/>
    <x v="13"/>
    <n v="11.6031388179"/>
    <n v="4331.7795622599897"/>
    <n v="11.6031388179"/>
    <n v="505430.70518200001"/>
  </r>
  <r>
    <n v="6791"/>
    <n v="6785"/>
    <x v="13"/>
    <n v="37.553002744899899"/>
    <n v="9334.5251189099909"/>
    <n v="37.553002744899899"/>
    <n v="1635802.2563400001"/>
  </r>
  <r>
    <n v="6792"/>
    <n v="6786"/>
    <x v="13"/>
    <n v="1.79211231591E-3"/>
    <n v="193.14211285100001"/>
    <n v="1.79211231591E-3"/>
    <n v="78.064100220399894"/>
  </r>
  <r>
    <n v="6793"/>
    <n v="6787"/>
    <x v="13"/>
    <n v="0.29898922782499998"/>
    <n v="576.85766750200003"/>
    <n v="0.29898922782499998"/>
    <n v="13023.9186676999"/>
  </r>
  <r>
    <n v="6794"/>
    <n v="6788"/>
    <x v="13"/>
    <n v="3.1945522317000001E-5"/>
    <n v="28.189674708999899"/>
    <n v="3.1945522317000001E-5"/>
    <n v="1.39154141656"/>
  </r>
  <r>
    <n v="6795"/>
    <n v="6789"/>
    <x v="13"/>
    <n v="1.60124690786E-4"/>
    <n v="80.779954763999896"/>
    <n v="1.60124690786E-4"/>
    <n v="6.9750038103799996"/>
  </r>
  <r>
    <n v="6796"/>
    <n v="6790"/>
    <x v="13"/>
    <n v="0.76545868957300001"/>
    <n v="1260.02857423"/>
    <n v="0.76545868957300001"/>
    <n v="33343.247143799897"/>
  </r>
  <r>
    <n v="6797"/>
    <n v="6791"/>
    <x v="13"/>
    <n v="2.2130947913999999E-3"/>
    <n v="447.140231196"/>
    <n v="2.2130947913999999E-3"/>
    <n v="96.402023396999894"/>
  </r>
  <r>
    <n v="6798"/>
    <n v="6792"/>
    <x v="13"/>
    <n v="1.06993700124"/>
    <n v="863.60543137100001"/>
    <n v="1.06993700124"/>
    <n v="46606.269349900002"/>
  </r>
  <r>
    <n v="6799"/>
    <n v="6793"/>
    <x v="13"/>
    <n v="104.425494633"/>
    <n v="9590.1233199800008"/>
    <n v="104.425494633"/>
    <n v="4548756.35109"/>
  </r>
  <r>
    <n v="6800"/>
    <n v="6794"/>
    <x v="13"/>
    <n v="0.54462578248100002"/>
    <n v="1124.9795205400001"/>
    <n v="0.54462578248100002"/>
    <n v="23723.804191300002"/>
  </r>
  <r>
    <n v="6801"/>
    <n v="6795"/>
    <x v="13"/>
    <n v="15.7406431671"/>
    <n v="4407.7260413699896"/>
    <n v="15.7406431671"/>
    <n v="685659.67371600005"/>
  </r>
  <r>
    <n v="6802"/>
    <n v="6796"/>
    <x v="13"/>
    <n v="1.8873830895299999E-4"/>
    <n v="146.526137675999"/>
    <n v="1.8873830895299999E-4"/>
    <n v="8.2214079842299999"/>
  </r>
  <r>
    <n v="6803"/>
    <n v="6797"/>
    <x v="13"/>
    <n v="36.624787793499898"/>
    <n v="5056.2342818300003"/>
    <n v="36.624787793499898"/>
    <n v="1595369.3748099899"/>
  </r>
  <r>
    <n v="6804"/>
    <n v="6798"/>
    <x v="13"/>
    <n v="1.80028348357E-4"/>
    <n v="311.55078448199902"/>
    <n v="1.80028348357E-4"/>
    <n v="7.8420032951299996"/>
  </r>
  <r>
    <n v="6805"/>
    <n v="6799"/>
    <x v="13"/>
    <n v="3.6241848984999998E-5"/>
    <n v="16.789762762100001"/>
    <n v="3.6241848984999998E-5"/>
    <n v="1.5786886342799999"/>
  </r>
  <r>
    <n v="6806"/>
    <n v="6800"/>
    <x v="13"/>
    <n v="8.84830163941E-3"/>
    <n v="179.81756628400001"/>
    <n v="8.84830163941E-3"/>
    <n v="385.43047777499902"/>
  </r>
  <r>
    <n v="6807"/>
    <n v="6801"/>
    <x v="13"/>
    <n v="10.255358166500001"/>
    <n v="3075.9821868899899"/>
    <n v="10.255358166500001"/>
    <n v="446721.61484300002"/>
  </r>
  <r>
    <n v="6808"/>
    <n v="6802"/>
    <x v="13"/>
    <n v="1.6784442742000001E-5"/>
    <n v="5.3012707178999996"/>
    <n v="1.6784442742000001E-5"/>
    <n v="0.73112740232600004"/>
  </r>
  <r>
    <n v="6809"/>
    <n v="6803"/>
    <x v="13"/>
    <n v="1.23306664141"/>
    <n v="938.74317246500004"/>
    <n v="1.23306664141"/>
    <n v="53712.168051100001"/>
  </r>
  <r>
    <n v="6810"/>
    <n v="6804"/>
    <x v="13"/>
    <n v="8.4230313500000001E-7"/>
    <n v="2.37117752225"/>
    <n v="8.4230313500000001E-7"/>
    <n v="3.66905793965E-2"/>
  </r>
  <r>
    <n v="6811"/>
    <n v="6805"/>
    <x v="13"/>
    <n v="193.944373786"/>
    <n v="19546.119986699901"/>
    <n v="193.944373786"/>
    <n v="8448183.1292599905"/>
  </r>
  <r>
    <n v="6812"/>
    <n v="6806"/>
    <x v="13"/>
    <n v="6.8023536725700005E-4"/>
    <n v="125.993035277"/>
    <n v="6.8023536725700005E-4"/>
    <n v="29.6309341304"/>
  </r>
  <r>
    <n v="6813"/>
    <n v="6807"/>
    <x v="13"/>
    <n v="8.5473084328699996E-4"/>
    <n v="447.61831913700001"/>
    <n v="8.5473084328699996E-4"/>
    <n v="37.231926308600002"/>
  </r>
  <r>
    <n v="6814"/>
    <n v="6808"/>
    <x v="13"/>
    <n v="1.0861986496E-2"/>
    <n v="104.585038448999"/>
    <n v="1.0861986496E-2"/>
    <n v="473.14623915999903"/>
  </r>
  <r>
    <n v="6815"/>
    <n v="6809"/>
    <x v="13"/>
    <n v="77.925960357099896"/>
    <n v="9119.9886535900005"/>
    <n v="77.925960357099896"/>
    <n v="3394441.2553599901"/>
  </r>
  <r>
    <n v="6816"/>
    <n v="6810"/>
    <x v="13"/>
    <n v="25.9584408208"/>
    <n v="4634.4026833300004"/>
    <n v="25.9584408208"/>
    <n v="1130745.1591700001"/>
  </r>
  <r>
    <n v="6817"/>
    <n v="6815"/>
    <x v="13"/>
    <n v="20.982955247900001"/>
    <n v="5196.0359745100004"/>
    <n v="20.982955247900001"/>
    <n v="914013.87453699904"/>
  </r>
  <r>
    <n v="6818"/>
    <n v="6816"/>
    <x v="13"/>
    <n v="17.2737264625999"/>
    <n v="5812.6959503400003"/>
    <n v="17.2737264625999"/>
    <n v="752440.51494200004"/>
  </r>
  <r>
    <n v="6819"/>
    <n v="6817"/>
    <x v="13"/>
    <n v="2.1281298615000001E-5"/>
    <n v="44.132132255000002"/>
    <n v="2.1281298615000001E-5"/>
    <n v="0.927009606047"/>
  </r>
  <r>
    <n v="6820"/>
    <n v="6818"/>
    <x v="13"/>
    <n v="6.9771567288000002E-5"/>
    <n v="234.523315983999"/>
    <n v="6.9771567288000002E-5"/>
    <n v="3.0392377965100001"/>
  </r>
  <r>
    <n v="6821"/>
    <n v="6819"/>
    <x v="13"/>
    <n v="8.8456452972900004E-4"/>
    <n v="206.03814087500001"/>
    <n v="8.8456452972900004E-4"/>
    <n v="38.531476646999899"/>
  </r>
  <r>
    <n v="6822"/>
    <n v="6820"/>
    <x v="13"/>
    <n v="4.3859836210000001E-5"/>
    <n v="213.751518836999"/>
    <n v="4.3859836210000001E-5"/>
    <n v="1.9105273629699999"/>
  </r>
  <r>
    <n v="6823"/>
    <n v="6821"/>
    <x v="13"/>
    <n v="3.1080037922799999"/>
    <n v="1739.2287457899899"/>
    <n v="3.1080037922799999"/>
    <n v="135384.103655999"/>
  </r>
  <r>
    <n v="6824"/>
    <n v="6822"/>
    <x v="13"/>
    <n v="2.11860109221"/>
    <n v="1211.4326640700001"/>
    <n v="2.11860109221"/>
    <n v="92285.894433099893"/>
  </r>
  <r>
    <n v="6825"/>
    <n v="6823"/>
    <x v="13"/>
    <n v="6.1407361756899999"/>
    <n v="3618.0281301800001"/>
    <n v="6.1407361756899999"/>
    <n v="267489.397847999"/>
  </r>
  <r>
    <n v="6826"/>
    <n v="6824"/>
    <x v="13"/>
    <n v="1.10999627176E-4"/>
    <n v="74.139167301200004"/>
    <n v="1.10999627176E-4"/>
    <n v="4.8351244286900004"/>
  </r>
  <r>
    <n v="6827"/>
    <n v="6825"/>
    <x v="13"/>
    <n v="3.89164656888E-4"/>
    <n v="136.102057768999"/>
    <n v="3.89164656888E-4"/>
    <n v="16.951944795700001"/>
  </r>
  <r>
    <n v="6828"/>
    <n v="6826"/>
    <x v="13"/>
    <n v="37.535893696899898"/>
    <n v="6463.2500179299896"/>
    <n v="37.535893696899898"/>
    <n v="1635056.98918"/>
  </r>
  <r>
    <n v="6829"/>
    <n v="6827"/>
    <x v="13"/>
    <n v="3.7475386246999997E-5"/>
    <n v="106.1511641"/>
    <n v="3.7475386246999997E-5"/>
    <n v="1.6324214295999999"/>
  </r>
  <r>
    <n v="6830"/>
    <n v="6828"/>
    <x v="13"/>
    <n v="16.101455184500001"/>
    <n v="3683.2870309099899"/>
    <n v="16.101455184500001"/>
    <n v="701376.58232299902"/>
  </r>
  <r>
    <n v="6831"/>
    <n v="6829"/>
    <x v="13"/>
    <n v="1.09839795504"/>
    <n v="1107.5195637899899"/>
    <n v="1.09839795504"/>
    <n v="47846.023533799897"/>
  </r>
  <r>
    <n v="6832"/>
    <n v="6830"/>
    <x v="13"/>
    <n v="8.7687877449399902"/>
    <n v="2473.7745781499898"/>
    <n v="8.7687877449399902"/>
    <n v="381966.86629699898"/>
  </r>
  <r>
    <n v="6833"/>
    <n v="6831"/>
    <x v="13"/>
    <n v="122.600677028999"/>
    <n v="12947.062542699899"/>
    <n v="122.600677028999"/>
    <n v="5340464.1294400003"/>
  </r>
  <r>
    <n v="6834"/>
    <n v="6832"/>
    <x v="13"/>
    <n v="39.957349232699897"/>
    <n v="5810.5413208299897"/>
    <n v="39.957349232699897"/>
    <n v="1740535.1704200001"/>
  </r>
  <r>
    <n v="6835"/>
    <n v="6833"/>
    <x v="13"/>
    <n v="9.8150070105699996"/>
    <n v="2676.94500573"/>
    <n v="9.8150070105699996"/>
    <n v="427539.99521399901"/>
  </r>
  <r>
    <n v="6836"/>
    <n v="6834"/>
    <x v="13"/>
    <n v="0.40346048136599999"/>
    <n v="1115.53423453"/>
    <n v="0.40346048136599999"/>
    <n v="17574.668270800001"/>
  </r>
  <r>
    <n v="6837"/>
    <n v="6835"/>
    <x v="13"/>
    <n v="1.5002027318899999E-4"/>
    <n v="174.185437465999"/>
    <n v="1.5002027318899999E-4"/>
    <n v="6.53485716463"/>
  </r>
  <r>
    <n v="6838"/>
    <n v="6836"/>
    <x v="13"/>
    <n v="19.895764167700001"/>
    <n v="5116.1646843199896"/>
    <n v="19.895764167700001"/>
    <n v="866656.02050500002"/>
  </r>
  <r>
    <n v="6839"/>
    <n v="6837"/>
    <x v="13"/>
    <n v="137.68983157900001"/>
    <n v="13102.141572299901"/>
    <n v="137.68983157900001"/>
    <n v="5997745.0725499904"/>
  </r>
  <r>
    <n v="6840"/>
    <n v="6838"/>
    <x v="13"/>
    <n v="5.5711732740700001E-2"/>
    <n v="1339.7000377899899"/>
    <n v="5.5711732740700001E-2"/>
    <n v="2426.7933680299898"/>
  </r>
  <r>
    <n v="6841"/>
    <n v="6839"/>
    <x v="13"/>
    <n v="9.6078949550400001E-4"/>
    <n v="335.60675894799903"/>
    <n v="9.6078949550400001E-4"/>
    <n v="41.851822796199897"/>
  </r>
  <r>
    <n v="6842"/>
    <n v="6840"/>
    <x v="13"/>
    <n v="0.51012813127500001"/>
    <n v="1245.15745416"/>
    <n v="0.51012813127500001"/>
    <n v="22221.092514600001"/>
  </r>
  <r>
    <n v="6843"/>
    <n v="6841"/>
    <x v="13"/>
    <n v="5.2311631525799995E-4"/>
    <n v="169.913069049999"/>
    <n v="5.2311631525799995E-4"/>
    <n v="22.7868558133999"/>
  </r>
  <r>
    <n v="6844"/>
    <n v="6916"/>
    <x v="39"/>
    <n v="1.4804355677300001E-2"/>
    <n v="102.688432169999"/>
    <n v="1.4804355677300001E-2"/>
    <n v="644.87515371799896"/>
  </r>
  <r>
    <n v="6845"/>
    <n v="6842"/>
    <x v="13"/>
    <n v="107.49643935"/>
    <n v="10495.749679"/>
    <n v="107.49643935"/>
    <n v="4682526.1679199897"/>
  </r>
  <r>
    <n v="6846"/>
    <n v="6843"/>
    <x v="13"/>
    <n v="1.6282040876099999E-2"/>
    <n v="888.78042235099895"/>
    <n v="1.6282040876099999E-2"/>
    <n v="709.24286531400003"/>
  </r>
  <r>
    <n v="6847"/>
    <n v="6844"/>
    <x v="13"/>
    <n v="1.86739297576E-4"/>
    <n v="235.243436239"/>
    <n v="1.86739297576E-4"/>
    <n v="8.1343314188000004"/>
  </r>
  <r>
    <n v="6848"/>
    <n v="6845"/>
    <x v="13"/>
    <n v="26.413335629599899"/>
    <n v="4997.3494331499896"/>
    <n v="26.413335629599899"/>
    <n v="1150560.2977799899"/>
  </r>
  <r>
    <n v="6849"/>
    <n v="6846"/>
    <x v="13"/>
    <n v="2.3287927221399998E-3"/>
    <n v="921.10100152500002"/>
    <n v="2.3287927221399998E-3"/>
    <n v="101.441806618"/>
  </r>
  <r>
    <n v="6850"/>
    <n v="6847"/>
    <x v="13"/>
    <n v="4.5319872000000002E-7"/>
    <n v="0.78930741233400004"/>
    <n v="4.5319872000000002E-7"/>
    <n v="1.97412556563E-2"/>
  </r>
  <r>
    <n v="6851"/>
    <n v="6848"/>
    <x v="13"/>
    <n v="17.1320774014"/>
    <n v="5462.4384473199898"/>
    <n v="17.1320774014"/>
    <n v="746270.30652199895"/>
  </r>
  <r>
    <n v="6852"/>
    <n v="6849"/>
    <x v="13"/>
    <n v="5.2362408130400004E-3"/>
    <n v="359.98871307100001"/>
    <n v="5.2362408130400004E-3"/>
    <n v="228.08973720200001"/>
  </r>
  <r>
    <n v="6853"/>
    <n v="6850"/>
    <x v="13"/>
    <n v="4.5224965384E-5"/>
    <n v="51.9208665329"/>
    <n v="4.5224965384E-5"/>
    <n v="1.96999164855"/>
  </r>
  <r>
    <n v="6854"/>
    <n v="6851"/>
    <x v="13"/>
    <n v="151.004603540999"/>
    <n v="27999.412770999901"/>
    <n v="151.004603540999"/>
    <n v="6577734.2192299897"/>
  </r>
  <r>
    <n v="6855"/>
    <n v="6852"/>
    <x v="13"/>
    <n v="0.72192770164999998"/>
    <n v="1147.4681521299899"/>
    <n v="0.72192770164999998"/>
    <n v="31447.0448948999"/>
  </r>
  <r>
    <n v="6856"/>
    <n v="6853"/>
    <x v="13"/>
    <n v="7.1227462935399997"/>
    <n v="2290.6876063200002"/>
    <n v="7.1227462935399997"/>
    <n v="310265.587479999"/>
  </r>
  <r>
    <n v="6857"/>
    <n v="6854"/>
    <x v="13"/>
    <n v="18.6433174533"/>
    <n v="5134.7039406200001"/>
    <n v="18.6433174533"/>
    <n v="812099.65985599905"/>
  </r>
  <r>
    <n v="6858"/>
    <n v="6855"/>
    <x v="13"/>
    <n v="95.5605815796999"/>
    <n v="8149.1702364399898"/>
    <n v="95.5605815796999"/>
    <n v="4162602.2831399902"/>
  </r>
  <r>
    <n v="6859"/>
    <n v="6856"/>
    <x v="13"/>
    <n v="0.10380488154299999"/>
    <n v="530.43386226799896"/>
    <n v="0.10380488154299999"/>
    <n v="4521.7225530799897"/>
  </r>
  <r>
    <n v="6860"/>
    <n v="6857"/>
    <x v="13"/>
    <n v="66.5597643949"/>
    <n v="13677.7900477"/>
    <n v="66.5597643949"/>
    <n v="2899331.7397099901"/>
  </r>
  <r>
    <n v="6861"/>
    <n v="6858"/>
    <x v="13"/>
    <n v="2.68712087803E-4"/>
    <n v="294.02635432800002"/>
    <n v="2.68712087803E-4"/>
    <n v="11.7050520655"/>
  </r>
  <r>
    <n v="6862"/>
    <n v="6859"/>
    <x v="13"/>
    <n v="5.7049131096100002E-4"/>
    <n v="193.856337289999"/>
    <n v="5.7049131096100002E-4"/>
    <n v="24.850502041999899"/>
  </r>
  <r>
    <n v="6863"/>
    <n v="6860"/>
    <x v="13"/>
    <n v="2.1871246467999999E-5"/>
    <n v="14.415546621400001"/>
    <n v="2.1871246467999999E-5"/>
    <n v="0.95270769353899998"/>
  </r>
  <r>
    <n v="6864"/>
    <n v="6861"/>
    <x v="13"/>
    <n v="2.1440876554099999"/>
    <n v="2658.6888201000002"/>
    <n v="2.1440876554099999"/>
    <n v="93396.084687199895"/>
  </r>
  <r>
    <n v="6865"/>
    <n v="6862"/>
    <x v="13"/>
    <n v="9.2634841000000001E-8"/>
    <n v="2.7555344504899999"/>
    <n v="9.2634841000000001E-8"/>
    <n v="4.0351585963299998E-3"/>
  </r>
  <r>
    <n v="6866"/>
    <n v="6863"/>
    <x v="13"/>
    <n v="0.55281993345400005"/>
    <n v="759.02535195200005"/>
    <n v="0.55281993345400005"/>
    <n v="24080.739976699901"/>
  </r>
  <r>
    <n v="6867"/>
    <n v="6865"/>
    <x v="13"/>
    <n v="22.272877259600001"/>
    <n v="4325.7795780599899"/>
    <n v="22.272877259600001"/>
    <n v="970202.65260499902"/>
  </r>
  <r>
    <n v="6868"/>
    <n v="6866"/>
    <x v="13"/>
    <n v="3.4771791584999998E-5"/>
    <n v="239.535783635"/>
    <n v="3.4771791584999998E-5"/>
    <n v="1.51465314951"/>
  </r>
  <r>
    <n v="6869"/>
    <n v="6867"/>
    <x v="13"/>
    <n v="36.711651150999899"/>
    <n v="5065.5684707399896"/>
    <n v="36.711651150999899"/>
    <n v="1599153.1274999899"/>
  </r>
  <r>
    <n v="6870"/>
    <n v="6868"/>
    <x v="13"/>
    <n v="5.6601308855600001"/>
    <n v="2645.48919053999"/>
    <n v="5.6601308855600001"/>
    <n v="246554.315153"/>
  </r>
  <r>
    <n v="6871"/>
    <n v="6869"/>
    <x v="13"/>
    <n v="4.9317439560500002E-4"/>
    <n v="116.17530377600001"/>
    <n v="4.9317439560500002E-4"/>
    <n v="21.482590847200001"/>
  </r>
  <r>
    <n v="6872"/>
    <n v="6870"/>
    <x v="13"/>
    <n v="6.3659064023000004E-5"/>
    <n v="208.17591671900001"/>
    <n v="6.3659064023000004E-5"/>
    <n v="2.7729777144500001"/>
  </r>
  <r>
    <n v="6873"/>
    <n v="6871"/>
    <x v="13"/>
    <n v="0.68465702681999996"/>
    <n v="712.82834076899906"/>
    <n v="0.68465702681999996"/>
    <n v="29823.540793"/>
  </r>
  <r>
    <n v="6874"/>
    <n v="6872"/>
    <x v="13"/>
    <n v="0.12234951671200001"/>
    <n v="3923.4236749800002"/>
    <n v="0.12234951671200001"/>
    <n v="5329.5236246100003"/>
  </r>
  <r>
    <n v="6875"/>
    <n v="6873"/>
    <x v="13"/>
    <n v="1.69174061182E-3"/>
    <n v="354.73574614699902"/>
    <n v="1.69174061182E-3"/>
    <n v="73.691926121099897"/>
  </r>
  <r>
    <n v="6876"/>
    <n v="6874"/>
    <x v="13"/>
    <n v="0.18028203538400001"/>
    <n v="522.13076579000005"/>
    <n v="0.18028203538400001"/>
    <n v="7853.0540487300004"/>
  </r>
  <r>
    <n v="6877"/>
    <n v="6875"/>
    <x v="13"/>
    <n v="1.1716882717899999"/>
    <n v="1978.89250676999"/>
    <n v="1.1716882717899999"/>
    <n v="51038.536963300001"/>
  </r>
  <r>
    <n v="6878"/>
    <n v="6876"/>
    <x v="13"/>
    <n v="10.8450495659"/>
    <n v="3587.58942686"/>
    <n v="10.8450495659"/>
    <n v="472408.469438"/>
  </r>
  <r>
    <n v="6879"/>
    <n v="6877"/>
    <x v="13"/>
    <n v="4.3736714047399997E-4"/>
    <n v="148.44311619300001"/>
    <n v="4.3736714047399997E-4"/>
    <n v="19.051636255999899"/>
  </r>
  <r>
    <n v="6880"/>
    <n v="6878"/>
    <x v="13"/>
    <n v="1.9831297509E-5"/>
    <n v="192.49101707700001"/>
    <n v="1.9831297509E-5"/>
    <n v="0.86384771674600003"/>
  </r>
  <r>
    <n v="6881"/>
    <n v="6879"/>
    <x v="13"/>
    <n v="20.421002077000001"/>
    <n v="4421.07589095"/>
    <n v="20.421002077000001"/>
    <n v="889535.29232500005"/>
  </r>
  <r>
    <n v="6882"/>
    <n v="6880"/>
    <x v="13"/>
    <n v="1.1472969825199999E-4"/>
    <n v="167.513492576"/>
    <n v="1.1472969825199999E-4"/>
    <n v="4.9976055446999998"/>
  </r>
  <r>
    <n v="6883"/>
    <n v="6881"/>
    <x v="13"/>
    <n v="1.20748165932"/>
    <n v="1277.4537777200001"/>
    <n v="1.20748165932"/>
    <n v="52597.690687399903"/>
  </r>
  <r>
    <n v="6884"/>
    <n v="6882"/>
    <x v="13"/>
    <n v="0.237222864108"/>
    <n v="762.89377759199897"/>
    <n v="0.237222864108"/>
    <n v="10333.386629299899"/>
  </r>
  <r>
    <n v="6885"/>
    <n v="6883"/>
    <x v="13"/>
    <n v="44.283006160100001"/>
    <n v="10260.639448100001"/>
    <n v="44.283006160100001"/>
    <n v="1928960.0324800001"/>
  </r>
  <r>
    <n v="6886"/>
    <n v="6884"/>
    <x v="13"/>
    <n v="1.3946584921899999E-3"/>
    <n v="354.42466656300002"/>
    <n v="1.3946584921899999E-3"/>
    <n v="60.751081009700002"/>
  </r>
  <r>
    <n v="6887"/>
    <n v="6885"/>
    <x v="13"/>
    <n v="0.40207269436900001"/>
    <n v="942.72718605499904"/>
    <n v="0.40207269436900001"/>
    <n v="17514.2165088"/>
  </r>
  <r>
    <n v="6888"/>
    <n v="6886"/>
    <x v="13"/>
    <n v="38.611892580899898"/>
    <n v="7822.4263845100004"/>
    <n v="38.611892580899898"/>
    <n v="1681927.3130900001"/>
  </r>
  <r>
    <n v="6889"/>
    <n v="6887"/>
    <x v="13"/>
    <n v="8.2664751149999995E-5"/>
    <n v="86.634972528399899"/>
    <n v="8.2664751149999995E-5"/>
    <n v="3.6008620586800002"/>
  </r>
  <r>
    <n v="6890"/>
    <n v="6888"/>
    <x v="13"/>
    <n v="6.9878380472000003"/>
    <n v="2685.1924035000002"/>
    <n v="6.9878380472000003"/>
    <n v="304389.007780999"/>
  </r>
  <r>
    <n v="6891"/>
    <n v="6889"/>
    <x v="13"/>
    <n v="3.5631397638100001E-4"/>
    <n v="486.42649453299902"/>
    <n v="3.5631397638100001E-4"/>
    <n v="15.5209735031"/>
  </r>
  <r>
    <n v="6892"/>
    <n v="6890"/>
    <x v="13"/>
    <n v="5.0818147710300003"/>
    <n v="2961.17038107999"/>
    <n v="5.0818147710300003"/>
    <n v="221362.96597600001"/>
  </r>
  <r>
    <n v="6893"/>
    <n v="6911"/>
    <x v="39"/>
    <n v="2.787315762"/>
    <n v="3805.9718621299899"/>
    <n v="2.787315762"/>
    <n v="121414.988931999"/>
  </r>
  <r>
    <n v="6894"/>
    <n v="6912"/>
    <x v="39"/>
    <n v="3.2899275584799999E-3"/>
    <n v="48.9489517393"/>
    <n v="3.2899275584799999E-3"/>
    <n v="143.308671110999"/>
  </r>
  <r>
    <n v="6895"/>
    <n v="6913"/>
    <x v="39"/>
    <n v="0.29970658777499998"/>
    <n v="729.32587057099897"/>
    <n v="0.29970658777499998"/>
    <n v="13055.166743600001"/>
  </r>
  <r>
    <n v="6896"/>
    <n v="6891"/>
    <x v="13"/>
    <n v="154.018395714999"/>
    <n v="28914.401291400001"/>
    <n v="154.018395714999"/>
    <n v="6709014.4812200004"/>
  </r>
  <r>
    <n v="6897"/>
    <n v="6892"/>
    <x v="13"/>
    <n v="8.9578232504199996E-4"/>
    <n v="335.38807248199902"/>
    <n v="8.9578232504199996E-4"/>
    <n v="39.020121834599898"/>
  </r>
  <r>
    <n v="6898"/>
    <n v="6893"/>
    <x v="13"/>
    <n v="36.948317098300002"/>
    <n v="7622.0767314900004"/>
    <n v="36.948317098300002"/>
    <n v="1609462.25491999"/>
  </r>
  <r>
    <n v="6899"/>
    <n v="6894"/>
    <x v="13"/>
    <n v="0.81629107051500005"/>
    <n v="824.80743450700004"/>
    <n v="0.81629107051500005"/>
    <n v="35557.496800599904"/>
  </r>
  <r>
    <n v="6900"/>
    <n v="6895"/>
    <x v="13"/>
    <n v="3.48711220144"/>
    <n v="2901.0274706999899"/>
    <n v="3.48711220144"/>
    <n v="151897.99990200001"/>
  </r>
  <r>
    <n v="6901"/>
    <n v="6896"/>
    <x v="13"/>
    <n v="1.67771508224"/>
    <n v="1602.0570258800001"/>
    <n v="1.67771508224"/>
    <n v="73080.976658800006"/>
  </r>
  <r>
    <n v="6902"/>
    <n v="6897"/>
    <x v="13"/>
    <n v="28.434431854100001"/>
    <n v="5606.4705250500001"/>
    <n v="28.434431854100001"/>
    <n v="1238598.8971500001"/>
  </r>
  <r>
    <n v="6903"/>
    <n v="6898"/>
    <x v="13"/>
    <n v="3.343162185E-5"/>
    <n v="214.01345202100001"/>
    <n v="3.343162185E-5"/>
    <n v="1.4562755301500001"/>
  </r>
  <r>
    <n v="6904"/>
    <n v="6899"/>
    <x v="13"/>
    <n v="3.6981020104999998E-4"/>
    <n v="246.929091236999"/>
    <n v="3.6981020104999998E-4"/>
    <n v="16.108867468"/>
  </r>
  <r>
    <n v="6905"/>
    <n v="6900"/>
    <x v="13"/>
    <n v="1.26617114843"/>
    <n v="958.17682452799897"/>
    <n v="1.26617114843"/>
    <n v="55154.194606700003"/>
  </r>
  <r>
    <n v="6906"/>
    <n v="6901"/>
    <x v="13"/>
    <n v="9.5116631409199995E-4"/>
    <n v="510.50247015000002"/>
    <n v="9.5116631409199995E-4"/>
    <n v="41.432638297799897"/>
  </r>
  <r>
    <n v="6907"/>
    <n v="6902"/>
    <x v="13"/>
    <n v="2.63074528528E-3"/>
    <n v="281.396808593"/>
    <n v="2.63074528528E-3"/>
    <n v="114.59480674700001"/>
  </r>
  <r>
    <n v="6908"/>
    <n v="6903"/>
    <x v="13"/>
    <n v="0.413585034932"/>
    <n v="879.13322312599905"/>
    <n v="0.413585034932"/>
    <n v="18015.692058299901"/>
  </r>
  <r>
    <n v="6909"/>
    <n v="6904"/>
    <x v="13"/>
    <n v="0.110548991673"/>
    <n v="2978.3992020000001"/>
    <n v="0.110548991673"/>
    <n v="4815.4948143600004"/>
  </r>
  <r>
    <n v="6910"/>
    <n v="6905"/>
    <x v="39"/>
    <n v="2.9173750186400001E-2"/>
    <n v="143.71376947900001"/>
    <n v="2.9173750186400001E-2"/>
    <n v="1270.8034749200001"/>
  </r>
  <r>
    <n v="6911"/>
    <n v="6906"/>
    <x v="39"/>
    <n v="4.3983826581599998E-3"/>
    <n v="57.470308572199897"/>
    <n v="4.3983826581599998E-3"/>
    <n v="191.592782233999"/>
  </r>
  <r>
    <n v="6912"/>
    <n v="6907"/>
    <x v="39"/>
    <n v="5.1310928253899997"/>
    <n v="5645.8150297599896"/>
    <n v="5.1310928253899997"/>
    <n v="223509.509435999"/>
  </r>
  <r>
    <n v="6913"/>
    <n v="6908"/>
    <x v="39"/>
    <n v="3.1055621317100002"/>
    <n v="3595.29081511"/>
    <n v="3.1055621317100002"/>
    <n v="135277.745346999"/>
  </r>
  <r>
    <n v="6914"/>
    <n v="6909"/>
    <x v="39"/>
    <n v="3.3310515973400002E-3"/>
    <n v="53.2833555817"/>
    <n v="3.3310515973400002E-3"/>
    <n v="145.10002728500001"/>
  </r>
  <r>
    <n v="6915"/>
    <n v="6910"/>
    <x v="39"/>
    <n v="1.31391515524E-3"/>
    <n v="45.246193903200002"/>
    <n v="1.31391515524E-3"/>
    <n v="57.233915339200003"/>
  </r>
  <r>
    <n v="6916"/>
    <n v="6914"/>
    <x v="39"/>
    <n v="2.9937410600999999E-3"/>
    <n v="46.6207910619"/>
    <n v="2.9937410600999999E-3"/>
    <n v="130.406838991"/>
  </r>
  <r>
    <n v="6917"/>
    <n v="6915"/>
    <x v="39"/>
    <n v="3.7586367423300002E-2"/>
    <n v="161.66741073200001"/>
    <n v="3.7586367423300002E-2"/>
    <n v="1637.2556158499899"/>
  </r>
  <r>
    <n v="6918"/>
    <n v="6917"/>
    <x v="39"/>
    <n v="3.50511979214E-3"/>
    <n v="51.446432513700003"/>
    <n v="3.50511979214E-3"/>
    <n v="152.68240739199899"/>
  </r>
  <r>
    <n v="6919"/>
    <n v="6918"/>
    <x v="39"/>
    <n v="2.23946852915E-3"/>
    <n v="45.680809113199899"/>
    <n v="2.23946852915E-3"/>
    <n v="97.5508590333"/>
  </r>
  <r>
    <n v="6920"/>
    <n v="6919"/>
    <x v="39"/>
    <n v="8.6212891122600006E-3"/>
    <n v="105.390770798999"/>
    <n v="8.6212891122600006E-3"/>
    <n v="375.54185146899903"/>
  </r>
  <r>
    <n v="6921"/>
    <n v="6920"/>
    <x v="39"/>
    <n v="3.7833579944200001E-3"/>
    <n v="55.552507353700001"/>
    <n v="3.7833579944200001E-3"/>
    <n v="164.80241488600001"/>
  </r>
  <r>
    <n v="6922"/>
    <n v="6921"/>
    <x v="39"/>
    <n v="2.6241192727999999E-3"/>
    <n v="48.041320354900002"/>
    <n v="2.6241192727999999E-3"/>
    <n v="114.306178273"/>
  </r>
  <r>
    <n v="6923"/>
    <n v="6922"/>
    <x v="39"/>
    <n v="0.68447177761099998"/>
    <n v="1597.6229250900001"/>
    <n v="0.68447177761099998"/>
    <n v="29815.4713692"/>
  </r>
  <r>
    <n v="6924"/>
    <n v="6923"/>
    <x v="39"/>
    <n v="2.5777175630000001E-3"/>
    <n v="48.3888626504"/>
    <n v="2.5777175630000001E-3"/>
    <n v="112.284928065"/>
  </r>
  <r>
    <n v="6925"/>
    <n v="6924"/>
    <x v="39"/>
    <n v="1.07807981828"/>
    <n v="2304.13725922"/>
    <n v="1.07807981828"/>
    <n v="46960.969037800001"/>
  </r>
  <r>
    <n v="6926"/>
    <n v="6925"/>
    <x v="39"/>
    <n v="3.2892049350399999E-3"/>
    <n v="47.676152586900002"/>
    <n v="3.2892049350399999E-3"/>
    <n v="143.27719385"/>
  </r>
  <r>
    <n v="6927"/>
    <n v="6926"/>
    <x v="39"/>
    <n v="1.43226521176E-3"/>
    <n v="41.176766417400003"/>
    <n v="1.43226521176E-3"/>
    <n v="62.389223111900002"/>
  </r>
  <r>
    <n v="6928"/>
    <n v="6927"/>
    <x v="39"/>
    <n v="2.0645181884300001"/>
    <n v="4251.9801414399899"/>
    <n v="2.0645181884300001"/>
    <n v="89930.052567799896"/>
  </r>
  <r>
    <n v="6929"/>
    <n v="6928"/>
    <x v="39"/>
    <n v="8.7867472835800001E-2"/>
    <n v="238.15216709000001"/>
    <n v="8.7867472835800001E-2"/>
    <n v="3827.4918067600001"/>
  </r>
  <r>
    <n v="6930"/>
    <n v="6929"/>
    <x v="39"/>
    <n v="2.1602530034699999E-3"/>
    <n v="43.3738715418"/>
    <n v="2.1602530034699999E-3"/>
    <n v="94.100244363399895"/>
  </r>
  <r>
    <n v="6931"/>
    <n v="6930"/>
    <x v="40"/>
    <n v="1.0335834073700001"/>
    <n v="1031.3007791299899"/>
    <n v="1.0335834073700001"/>
    <n v="45022.713131899902"/>
  </r>
  <r>
    <n v="6932"/>
    <n v="6931"/>
    <x v="40"/>
    <n v="0.149709547607"/>
    <n v="324.91105846499897"/>
    <n v="0.149709547607"/>
    <n v="6521.3218089000002"/>
  </r>
  <r>
    <n v="6933"/>
    <n v="6932"/>
    <x v="40"/>
    <n v="12.5199202023"/>
    <n v="6713.9116251300002"/>
    <n v="12.5199202023"/>
    <n v="545365.54254099901"/>
  </r>
  <r>
    <n v="6934"/>
    <n v="6933"/>
    <x v="40"/>
    <n v="0.26231615094799998"/>
    <n v="548.44494198699897"/>
    <n v="0.26231615094799998"/>
    <n v="11426.445829099899"/>
  </r>
  <r>
    <n v="6935"/>
    <n v="6934"/>
    <x v="40"/>
    <n v="51.604949944700003"/>
    <n v="9449.6633568800007"/>
    <n v="51.604949944700003"/>
    <n v="2247902.6279500001"/>
  </r>
  <r>
    <n v="6936"/>
    <n v="6935"/>
    <x v="40"/>
    <n v="31.374751252500001"/>
    <n v="4922.8905113700002"/>
    <n v="31.374751252500001"/>
    <n v="1366678.6978199901"/>
  </r>
  <r>
    <n v="6937"/>
    <n v="6936"/>
    <x v="40"/>
    <n v="55.109052087999899"/>
    <n v="8833.3817974800004"/>
    <n v="55.109052087999899"/>
    <n v="2400540.7067499901"/>
  </r>
  <r>
    <n v="6938"/>
    <n v="6937"/>
    <x v="40"/>
    <n v="45.9843344758999"/>
    <n v="5668.3288500299896"/>
    <n v="45.9843344758999"/>
    <n v="2003069.5974699899"/>
  </r>
  <r>
    <n v="6939"/>
    <n v="6938"/>
    <x v="40"/>
    <n v="5.0612961253100002"/>
    <n v="2260.8690701400001"/>
    <n v="5.0612961253100002"/>
    <n v="220469.17733800001"/>
  </r>
  <r>
    <n v="6940"/>
    <n v="6939"/>
    <x v="40"/>
    <n v="51.7908271623999"/>
    <n v="7356.9107925799899"/>
    <n v="51.7908271623999"/>
    <n v="2255999.40717"/>
  </r>
  <r>
    <n v="6941"/>
    <n v="6982"/>
    <x v="40"/>
    <n v="2.9782770154899998"/>
    <n v="1554.8738929399899"/>
    <n v="2.9782770154899998"/>
    <n v="129733.22785900001"/>
  </r>
  <r>
    <n v="6942"/>
    <n v="6940"/>
    <x v="40"/>
    <n v="34.959160254499899"/>
    <n v="5943.6324969899897"/>
    <n v="34.959160254499899"/>
    <n v="1522814.9294100001"/>
  </r>
  <r>
    <n v="6943"/>
    <n v="6941"/>
    <x v="40"/>
    <n v="0.32888470532000003"/>
    <n v="1594.72824386"/>
    <n v="0.32888470532000003"/>
    <n v="14326.1604551"/>
  </r>
  <r>
    <n v="6944"/>
    <n v="6942"/>
    <x v="40"/>
    <n v="0.14466920258300001"/>
    <n v="352.70276387000001"/>
    <n v="0.14466920258300001"/>
    <n v="6301.7652577899898"/>
  </r>
  <r>
    <n v="6945"/>
    <n v="6943"/>
    <x v="40"/>
    <n v="7.8171320035900003"/>
    <n v="2512.19238704999"/>
    <n v="7.8171320035900003"/>
    <n v="340512.908024"/>
  </r>
  <r>
    <n v="6946"/>
    <n v="6944"/>
    <x v="40"/>
    <n v="20.7752793430999"/>
    <n v="3913.36089149999"/>
    <n v="20.7752793430999"/>
    <n v="904967.54830799904"/>
  </r>
  <r>
    <n v="6947"/>
    <n v="6945"/>
    <x v="40"/>
    <n v="59.417974874400002"/>
    <n v="7773.2872426699896"/>
    <n v="59.417974874400002"/>
    <n v="2588236.63255999"/>
  </r>
  <r>
    <n v="6948"/>
    <n v="6946"/>
    <x v="40"/>
    <n v="1.93276839675"/>
    <n v="1692.0067627200001"/>
    <n v="1.93276839675"/>
    <n v="84191.054593699897"/>
  </r>
  <r>
    <n v="6949"/>
    <n v="6947"/>
    <x v="40"/>
    <n v="8.6591624491200001"/>
    <n v="4474.1471749599896"/>
    <n v="8.6591624491200001"/>
    <n v="377191.60752000002"/>
  </r>
  <r>
    <n v="6950"/>
    <n v="6948"/>
    <x v="40"/>
    <n v="0.74382218795599997"/>
    <n v="864.62217060099897"/>
    <n v="0.74382218795599997"/>
    <n v="32400.764903899901"/>
  </r>
  <r>
    <n v="6951"/>
    <n v="6949"/>
    <x v="40"/>
    <n v="71.045959893700001"/>
    <n v="8732.4404071499903"/>
    <n v="71.045959893700001"/>
    <n v="3094749.63393"/>
  </r>
  <r>
    <n v="6952"/>
    <n v="6950"/>
    <x v="40"/>
    <n v="45.639730519300002"/>
    <n v="7759.3325935299899"/>
    <n v="45.639730519300002"/>
    <n v="1988058.70918"/>
  </r>
  <r>
    <n v="6953"/>
    <n v="6951"/>
    <x v="40"/>
    <n v="173.15057683500001"/>
    <n v="16025.9416455999"/>
    <n v="173.15057683500001"/>
    <n v="7542408.9571799897"/>
  </r>
  <r>
    <n v="6954"/>
    <n v="6952"/>
    <x v="40"/>
    <n v="0.42624237300000001"/>
    <n v="881.32230191500003"/>
    <n v="0.42624237300000001"/>
    <n v="18567.043499200001"/>
  </r>
  <r>
    <n v="6955"/>
    <n v="6953"/>
    <x v="40"/>
    <n v="5.0490648054999997E-2"/>
    <n v="198.168121474"/>
    <n v="5.0490648054999997E-2"/>
    <n v="2199.3638315500002"/>
  </r>
  <r>
    <n v="6956"/>
    <n v="6954"/>
    <x v="40"/>
    <n v="33.208365675899898"/>
    <n v="6806.5999615299897"/>
    <n v="33.208365675899898"/>
    <n v="1446550.62262"/>
  </r>
  <r>
    <n v="6957"/>
    <n v="6955"/>
    <x v="40"/>
    <n v="11.0194808166"/>
    <n v="4258.9415472299897"/>
    <n v="11.0194808166"/>
    <n v="480006.66434000002"/>
  </r>
  <r>
    <n v="6958"/>
    <n v="6956"/>
    <x v="40"/>
    <n v="0.57077336498800002"/>
    <n v="756.70929109300005"/>
    <n v="0.57077336498800002"/>
    <n v="24862.7883269999"/>
  </r>
  <r>
    <n v="6959"/>
    <n v="6957"/>
    <x v="40"/>
    <n v="9.5222403632100008"/>
    <n v="3740.2010183299899"/>
    <n v="9.5222403632100008"/>
    <n v="414787.131067999"/>
  </r>
  <r>
    <n v="6960"/>
    <n v="6958"/>
    <x v="40"/>
    <n v="9.7049459830899902"/>
    <n v="4092.88022817"/>
    <n v="9.7049459830899902"/>
    <n v="422745.75603099901"/>
  </r>
  <r>
    <n v="6961"/>
    <n v="6959"/>
    <x v="40"/>
    <n v="1.49469145057"/>
    <n v="1597.9820324499899"/>
    <n v="1.49469145057"/>
    <n v="65108.499151999902"/>
  </r>
  <r>
    <n v="6962"/>
    <n v="6960"/>
    <x v="40"/>
    <n v="10.9952266050999"/>
    <n v="4226.6455295300002"/>
    <n v="10.9952266050999"/>
    <n v="478950.15511400002"/>
  </r>
  <r>
    <n v="6963"/>
    <n v="6961"/>
    <x v="40"/>
    <n v="9.5449154921300003"/>
    <n v="2685.5359798899899"/>
    <n v="9.5449154921300003"/>
    <n v="415774.85573299899"/>
  </r>
  <r>
    <n v="6964"/>
    <n v="7001"/>
    <x v="40"/>
    <n v="2.4680196978"/>
    <n v="1883.3198440599899"/>
    <n v="2.4680196978"/>
    <n v="107506.50800499901"/>
  </r>
  <r>
    <n v="6965"/>
    <n v="6962"/>
    <x v="40"/>
    <n v="62.875940237400002"/>
    <n v="13611.7014325"/>
    <n v="62.875940237400002"/>
    <n v="2738865.0012400001"/>
  </r>
  <r>
    <n v="6966"/>
    <n v="6963"/>
    <x v="40"/>
    <n v="27.450693860200001"/>
    <n v="6208.5380975400003"/>
    <n v="27.450693860200001"/>
    <n v="1195747.44154"/>
  </r>
  <r>
    <n v="6967"/>
    <n v="6964"/>
    <x v="40"/>
    <n v="11.4471173588"/>
    <n v="4117.6202828100004"/>
    <n v="11.4471173588"/>
    <n v="498634.4376"/>
  </r>
  <r>
    <n v="6968"/>
    <n v="6965"/>
    <x v="40"/>
    <n v="8.4069119220400008"/>
    <n v="3931.3103104100001"/>
    <n v="8.4069119220400008"/>
    <n v="366203.61849999899"/>
  </r>
  <r>
    <n v="6969"/>
    <n v="6966"/>
    <x v="40"/>
    <n v="18.0933026109"/>
    <n v="4025.23995551999"/>
    <n v="18.0933026109"/>
    <n v="788141.10915999894"/>
  </r>
  <r>
    <n v="6970"/>
    <n v="6967"/>
    <x v="40"/>
    <n v="11.4302551128999"/>
    <n v="3180.1862973799898"/>
    <n v="11.4302551128999"/>
    <n v="497899.92110799899"/>
  </r>
  <r>
    <n v="6971"/>
    <n v="6968"/>
    <x v="40"/>
    <n v="8.7193208123799906"/>
    <n v="4064.1293286499899"/>
    <n v="8.7193208123799906"/>
    <n v="379812.09534100001"/>
  </r>
  <r>
    <n v="6972"/>
    <n v="6969"/>
    <x v="40"/>
    <n v="0.60770068829000001"/>
    <n v="908.61100114299904"/>
    <n v="0.60770068829000001"/>
    <n v="26471.336097999902"/>
  </r>
  <r>
    <n v="6973"/>
    <n v="6970"/>
    <x v="40"/>
    <n v="9.0293366855400006"/>
    <n v="3994.1419713999899"/>
    <n v="9.0293366855400006"/>
    <n v="393316.33276199899"/>
  </r>
  <r>
    <n v="6974"/>
    <n v="6971"/>
    <x v="40"/>
    <n v="12.159505798"/>
    <n v="3330.4650000199899"/>
    <n v="12.159505798"/>
    <n v="529665.95389200002"/>
  </r>
  <r>
    <n v="6975"/>
    <n v="6972"/>
    <x v="40"/>
    <n v="11.1281963902999"/>
    <n v="3565.6108361000001"/>
    <n v="11.1281963902999"/>
    <n v="484742.29578599898"/>
  </r>
  <r>
    <n v="6976"/>
    <n v="6973"/>
    <x v="40"/>
    <n v="10.5788926423"/>
    <n v="4554.3226277800004"/>
    <n v="10.5788926423"/>
    <n v="460814.720233"/>
  </r>
  <r>
    <n v="6977"/>
    <n v="6974"/>
    <x v="40"/>
    <n v="10.0375718529999"/>
    <n v="4629.96491065999"/>
    <n v="10.0375718529999"/>
    <n v="437234.880975999"/>
  </r>
  <r>
    <n v="6978"/>
    <n v="6975"/>
    <x v="40"/>
    <n v="4.1666228224099999"/>
    <n v="1871.25481244"/>
    <n v="4.1666228224099999"/>
    <n v="181497.36415199901"/>
  </r>
  <r>
    <n v="6979"/>
    <n v="6976"/>
    <x v="40"/>
    <n v="6.72785022365"/>
    <n v="3246.4791020399898"/>
    <n v="6.72785022365"/>
    <n v="293063.983481"/>
  </r>
  <r>
    <n v="6980"/>
    <n v="6977"/>
    <x v="40"/>
    <n v="10.647890691600001"/>
    <n v="3039.1341743399898"/>
    <n v="10.647890691600001"/>
    <n v="463820.26324300002"/>
  </r>
  <r>
    <n v="6981"/>
    <n v="6978"/>
    <x v="40"/>
    <n v="6.9695439404300004"/>
    <n v="2942.9270072700001"/>
    <n v="6.9695439404300004"/>
    <n v="303592.11967400002"/>
  </r>
  <r>
    <n v="6982"/>
    <n v="6979"/>
    <x v="40"/>
    <n v="3.7356257371299999"/>
    <n v="2111.83457128999"/>
    <n v="3.7356257371299999"/>
    <n v="162723.206219999"/>
  </r>
  <r>
    <n v="6983"/>
    <n v="6980"/>
    <x v="40"/>
    <n v="10.7560110519"/>
    <n v="4066.4934180800001"/>
    <n v="10.7560110519"/>
    <n v="468529.96729699901"/>
  </r>
  <r>
    <n v="6984"/>
    <n v="6981"/>
    <x v="40"/>
    <n v="1.1790861237700001"/>
    <n v="967.35066898699904"/>
    <n v="1.1790861237700001"/>
    <n v="51360.786107499902"/>
  </r>
  <r>
    <n v="6985"/>
    <n v="6983"/>
    <x v="40"/>
    <n v="10.8697927031"/>
    <n v="3638.5653831099899"/>
    <n v="10.8697927031"/>
    <n v="473486.27619800001"/>
  </r>
  <r>
    <n v="6986"/>
    <n v="6984"/>
    <x v="40"/>
    <n v="4.7997867203700002"/>
    <n v="2541.6704239099899"/>
    <n v="4.7997867203700002"/>
    <n v="209077.873228999"/>
  </r>
  <r>
    <n v="6987"/>
    <n v="6985"/>
    <x v="40"/>
    <n v="1.0578608377800001"/>
    <n v="1055.9219233900001"/>
    <n v="1.0578608377800001"/>
    <n v="46080.233773799897"/>
  </r>
  <r>
    <n v="6988"/>
    <n v="6986"/>
    <x v="40"/>
    <n v="10.0438322293"/>
    <n v="3496.2988426900001"/>
    <n v="10.0438322293"/>
    <n v="437507.581869999"/>
  </r>
  <r>
    <n v="6989"/>
    <n v="6987"/>
    <x v="40"/>
    <n v="6.7223088875699997"/>
    <n v="2947.1474567999899"/>
    <n v="6.7223088875699997"/>
    <n v="292822.60384900001"/>
  </r>
  <r>
    <n v="6990"/>
    <n v="6988"/>
    <x v="40"/>
    <n v="41.0017226712"/>
    <n v="6767.9878028000003"/>
    <n v="41.0017226712"/>
    <n v="1786027.8954199899"/>
  </r>
  <r>
    <n v="6991"/>
    <n v="6989"/>
    <x v="40"/>
    <n v="11.7799536963"/>
    <n v="4013.6653506500002"/>
    <n v="11.7799536963"/>
    <n v="513132.730474999"/>
  </r>
  <r>
    <n v="6992"/>
    <n v="6990"/>
    <x v="40"/>
    <n v="13.1850340444"/>
    <n v="3402.0599018399898"/>
    <n v="13.1850340444"/>
    <n v="574337.78562400001"/>
  </r>
  <r>
    <n v="6993"/>
    <n v="6991"/>
    <x v="40"/>
    <n v="80.544147095400007"/>
    <n v="14456.802082599899"/>
    <n v="80.544147095400007"/>
    <n v="3508489.0134800002"/>
  </r>
  <r>
    <n v="6994"/>
    <n v="6992"/>
    <x v="40"/>
    <n v="10.556921277700001"/>
    <n v="4523.4686676800002"/>
    <n v="10.556921277700001"/>
    <n v="459857.651419"/>
  </r>
  <r>
    <n v="6995"/>
    <n v="6993"/>
    <x v="40"/>
    <n v="11.645065581200001"/>
    <n v="4006.0555708500001"/>
    <n v="11.645065581200001"/>
    <n v="507257.02769000002"/>
  </r>
  <r>
    <n v="6996"/>
    <n v="6994"/>
    <x v="40"/>
    <n v="1.5130020336300001"/>
    <n v="1265.7724150900001"/>
    <n v="1.5130020336300001"/>
    <n v="65906.104957400006"/>
  </r>
  <r>
    <n v="6997"/>
    <n v="6995"/>
    <x v="40"/>
    <n v="5.1578874932399996"/>
    <n v="1961.7221991199899"/>
    <n v="5.1578874932399996"/>
    <n v="224676.68050099901"/>
  </r>
  <r>
    <n v="6998"/>
    <n v="6996"/>
    <x v="40"/>
    <n v="16.056472667400001"/>
    <n v="3499.6202432800001"/>
    <n v="16.056472667400001"/>
    <n v="699417.15171200002"/>
  </r>
  <r>
    <n v="6999"/>
    <n v="6997"/>
    <x v="40"/>
    <n v="59.333621698899897"/>
    <n v="15976.1195287999"/>
    <n v="59.333621698899897"/>
    <n v="2584562.2229200001"/>
  </r>
  <r>
    <n v="7000"/>
    <n v="6998"/>
    <x v="40"/>
    <n v="6.1002596570399996"/>
    <n v="2161.3385449100001"/>
    <n v="6.1002596570399996"/>
    <n v="265726.24775500002"/>
  </r>
  <r>
    <n v="7001"/>
    <n v="6999"/>
    <x v="40"/>
    <n v="232.79167173299899"/>
    <n v="18932.2974189999"/>
    <n v="232.79167173299899"/>
    <n v="10140364.659099899"/>
  </r>
  <r>
    <n v="7002"/>
    <n v="7000"/>
    <x v="40"/>
    <n v="56.469691093199899"/>
    <n v="6532.7637680099897"/>
    <n v="56.469691093199899"/>
    <n v="2459809.9047500002"/>
  </r>
  <r>
    <n v="7003"/>
    <n v="7002"/>
    <x v="40"/>
    <n v="25.7190950431999"/>
    <n v="5591.4783134400004"/>
    <n v="25.7190950431999"/>
    <n v="1120319.2987899899"/>
  </r>
  <r>
    <n v="7004"/>
    <n v="7003"/>
    <x v="40"/>
    <n v="59.712840762600003"/>
    <n v="12287.4768574999"/>
    <n v="59.712840762600003"/>
    <n v="2601080.9392599901"/>
  </r>
  <r>
    <n v="7005"/>
    <n v="7004"/>
    <x v="40"/>
    <n v="13.6870246864999"/>
    <n v="5467.5581373300001"/>
    <n v="13.6870246864999"/>
    <n v="596204.41052200005"/>
  </r>
  <r>
    <n v="7006"/>
    <n v="7005"/>
    <x v="40"/>
    <n v="23.009703815400002"/>
    <n v="4319.0798557899898"/>
    <n v="23.009703815400002"/>
    <n v="1002298.6889900001"/>
  </r>
  <r>
    <n v="7007"/>
    <n v="7006"/>
    <x v="40"/>
    <n v="18.867150061699899"/>
    <n v="4090.2505603899899"/>
    <n v="18.867150061699899"/>
    <n v="821849.76928100002"/>
  </r>
  <r>
    <n v="7008"/>
    <n v="7007"/>
    <x v="41"/>
    <n v="77.706113700200007"/>
    <n v="7952.9420505300004"/>
    <n v="77.706113700200007"/>
    <n v="3384864.7732799901"/>
  </r>
  <r>
    <n v="7009"/>
    <n v="7008"/>
    <x v="41"/>
    <n v="262.50371557599902"/>
    <n v="17548.942693500001"/>
    <n v="262.50371557599902"/>
    <n v="11434616.111899899"/>
  </r>
  <r>
    <n v="7010"/>
    <n v="7009"/>
    <x v="41"/>
    <n v="607.56998576499905"/>
    <n v="32714.309142800001"/>
    <n v="607.56998576499905"/>
    <n v="26465642.717"/>
  </r>
  <r>
    <n v="7011"/>
    <n v="7010"/>
    <x v="41"/>
    <n v="67.217429617799894"/>
    <n v="9994.4868815699901"/>
    <n v="67.217429617799894"/>
    <n v="2927979.5222100001"/>
  </r>
  <r>
    <n v="7012"/>
    <n v="7011"/>
    <x v="41"/>
    <n v="143.877381533999"/>
    <n v="13015.381866399901"/>
    <n v="143.877381533999"/>
    <n v="6267273.6704599904"/>
  </r>
  <r>
    <n v="7013"/>
    <n v="7012"/>
    <x v="41"/>
    <n v="48.461234697400002"/>
    <n v="6824.7632611500003"/>
    <n v="48.461234697400002"/>
    <n v="2110962.93954999"/>
  </r>
  <r>
    <n v="7014"/>
    <n v="7013"/>
    <x v="41"/>
    <n v="8.2440751679699904"/>
    <n v="3655.2236503899899"/>
    <n v="8.2440751679699904"/>
    <n v="359110.47786599898"/>
  </r>
  <r>
    <n v="7015"/>
    <n v="7014"/>
    <x v="41"/>
    <n v="547.46765840299895"/>
    <n v="40012.544618300002"/>
    <n v="547.46765840299895"/>
    <n v="23847595.809399899"/>
  </r>
  <r>
    <n v="7016"/>
    <n v="7015"/>
    <x v="41"/>
    <n v="13.5501435149"/>
    <n v="3032.59548291999"/>
    <n v="13.5501435149"/>
    <n v="590241.89052699902"/>
  </r>
  <r>
    <n v="7017"/>
    <n v="7016"/>
    <x v="41"/>
    <n v="129.84108196400001"/>
    <n v="11030.9864942"/>
    <n v="129.84108196400001"/>
    <n v="5655854.9068499897"/>
  </r>
  <r>
    <n v="7018"/>
    <n v="7017"/>
    <x v="41"/>
    <n v="14.9733091803999"/>
    <n v="3635.4376449400002"/>
    <n v="14.9733091803999"/>
    <n v="652234.73894499894"/>
  </r>
  <r>
    <n v="7019"/>
    <n v="7018"/>
    <x v="41"/>
    <n v="0.21710435242600001"/>
    <n v="418.62003506799903"/>
    <n v="0.21710435242600001"/>
    <n v="9457.0277625800009"/>
  </r>
  <r>
    <n v="7020"/>
    <n v="7019"/>
    <x v="41"/>
    <n v="47.856982966899899"/>
    <n v="7075.2668035799898"/>
    <n v="47.856982966899899"/>
    <n v="2084641.8394500001"/>
  </r>
  <r>
    <n v="7021"/>
    <n v="7020"/>
    <x v="41"/>
    <n v="6.60606271321"/>
    <n v="2824.33069483999"/>
    <n v="6.60606271321"/>
    <n v="287758.94075000001"/>
  </r>
  <r>
    <n v="7022"/>
    <n v="7021"/>
    <x v="41"/>
    <n v="4.9168950339600004"/>
    <n v="2897.8662319800001"/>
    <n v="4.9168950339600004"/>
    <n v="214179.09095700001"/>
  </r>
  <r>
    <n v="7023"/>
    <n v="7022"/>
    <x v="41"/>
    <n v="59.912510466900002"/>
    <n v="12316.290146900001"/>
    <n v="59.912510466900002"/>
    <n v="2609778.51678999"/>
  </r>
  <r>
    <n v="7024"/>
    <n v="7023"/>
    <x v="41"/>
    <n v="57.839822916300001"/>
    <n v="9457.3134967799906"/>
    <n v="57.839822916300001"/>
    <n v="2519492.6082399902"/>
  </r>
  <r>
    <n v="7025"/>
    <n v="7024"/>
    <x v="41"/>
    <n v="65.304273473899897"/>
    <n v="7530.7355773500003"/>
    <n v="65.304273473899897"/>
    <n v="2844642.7739099902"/>
  </r>
  <r>
    <n v="7026"/>
    <n v="7025"/>
    <x v="41"/>
    <n v="60.2986864436999"/>
    <n v="9901.9966062599906"/>
    <n v="60.2986864436999"/>
    <n v="2626600.27504999"/>
  </r>
  <r>
    <n v="7027"/>
    <n v="7026"/>
    <x v="41"/>
    <n v="8.0644178635799904"/>
    <n v="4525.51673931"/>
    <n v="8.0644178635799904"/>
    <n v="351284.636994"/>
  </r>
  <r>
    <n v="7028"/>
    <n v="7027"/>
    <x v="41"/>
    <n v="16.610426731899899"/>
    <n v="4306.0211863799896"/>
    <n v="16.610426731899899"/>
    <n v="723547.29424700001"/>
  </r>
  <r>
    <n v="7029"/>
    <n v="7028"/>
    <x v="41"/>
    <n v="111.53379111700001"/>
    <n v="15646.1298814"/>
    <n v="111.53379111700001"/>
    <n v="4858392.5073999902"/>
  </r>
  <r>
    <n v="7030"/>
    <n v="7029"/>
    <x v="41"/>
    <n v="0.82803440647399995"/>
    <n v="775.98555983999904"/>
    <n v="0.82803440647399995"/>
    <n v="36069.034468899903"/>
  </r>
  <r>
    <n v="7031"/>
    <n v="7030"/>
    <x v="41"/>
    <n v="101.761330806999"/>
    <n v="10124.909869999899"/>
    <n v="101.761330806999"/>
    <n v="4432705.8390899897"/>
  </r>
  <r>
    <n v="7032"/>
    <n v="7031"/>
    <x v="41"/>
    <n v="4.2539735405299997E-2"/>
    <n v="201.12273295700001"/>
    <n v="4.2539735405299997E-2"/>
    <n v="1853.02346237999"/>
  </r>
  <r>
    <n v="7033"/>
    <n v="7032"/>
    <x v="41"/>
    <n v="11.5710742984999"/>
    <n v="6049.3436258900001"/>
    <n v="11.5710742984999"/>
    <n v="504033.98029600002"/>
  </r>
  <r>
    <n v="7034"/>
    <n v="7053"/>
    <x v="19"/>
    <n v="8.1650537729399994E-2"/>
    <n v="274.61762810599902"/>
    <n v="8.1650537729399994E-2"/>
    <n v="3556.68319646999"/>
  </r>
  <r>
    <n v="7035"/>
    <n v="7033"/>
    <x v="41"/>
    <n v="99.481930625000004"/>
    <n v="13467.2588144"/>
    <n v="99.481930625000004"/>
    <n v="4333415.5643199896"/>
  </r>
  <r>
    <n v="7036"/>
    <n v="7034"/>
    <x v="41"/>
    <n v="5.5844575240000003"/>
    <n v="2369.6640354299898"/>
    <n v="5.5844575240000003"/>
    <n v="243257.996707999"/>
  </r>
  <r>
    <n v="7037"/>
    <n v="7035"/>
    <x v="19"/>
    <n v="66.360657047299895"/>
    <n v="14297.3410562999"/>
    <n v="66.360657047299895"/>
    <n v="2890658.6583099901"/>
  </r>
  <r>
    <n v="7038"/>
    <n v="7036"/>
    <x v="19"/>
    <n v="9.8130761802300004"/>
    <n v="2752.4733787800001"/>
    <n v="9.8130761802300004"/>
    <n v="427455.88858099899"/>
  </r>
  <r>
    <n v="7039"/>
    <n v="7037"/>
    <x v="19"/>
    <n v="40.091941687599899"/>
    <n v="5764.7548523100004"/>
    <n v="40.091941687599899"/>
    <n v="1746397.9942900001"/>
  </r>
  <r>
    <n v="7040"/>
    <n v="7038"/>
    <x v="19"/>
    <n v="28.906248988400002"/>
    <n v="9111.6125496200002"/>
    <n v="28.906248988400002"/>
    <n v="1259151.1693200001"/>
  </r>
  <r>
    <n v="7041"/>
    <n v="7039"/>
    <x v="19"/>
    <n v="5.5358803274500001"/>
    <n v="2224.6347187299898"/>
    <n v="5.5358803274500001"/>
    <n v="241141.98249399901"/>
  </r>
  <r>
    <n v="7042"/>
    <n v="7040"/>
    <x v="19"/>
    <n v="0.30453107818899999"/>
    <n v="637.79559778999896"/>
    <n v="0.30453107818899999"/>
    <n v="13265.320704899899"/>
  </r>
  <r>
    <n v="7043"/>
    <n v="7041"/>
    <x v="19"/>
    <n v="14.138287353500001"/>
    <n v="3412.5489359100002"/>
    <n v="14.138287353500001"/>
    <n v="615861.33366200002"/>
  </r>
  <r>
    <n v="7044"/>
    <n v="7042"/>
    <x v="19"/>
    <n v="2.1315571871899999"/>
    <n v="2400.2733261899898"/>
    <n v="2.1315571871899999"/>
    <n v="92850.259673399894"/>
  </r>
  <r>
    <n v="7045"/>
    <n v="7043"/>
    <x v="19"/>
    <n v="1.0497486470399999"/>
    <n v="1118.08495285"/>
    <n v="1.0497486470399999"/>
    <n v="45726.868155900003"/>
  </r>
  <r>
    <n v="7046"/>
    <n v="7044"/>
    <x v="19"/>
    <n v="0.14967966109799999"/>
    <n v="552.43165646099897"/>
    <n v="0.14967966109799999"/>
    <n v="6520.0199574099897"/>
  </r>
  <r>
    <n v="7047"/>
    <n v="7045"/>
    <x v="19"/>
    <n v="6.4246976462400003"/>
    <n v="6288.0447066999895"/>
    <n v="6.4246976462400003"/>
    <n v="279858.71003299899"/>
  </r>
  <r>
    <n v="7048"/>
    <n v="7046"/>
    <x v="19"/>
    <n v="1.38109156838"/>
    <n v="1906.15878915999"/>
    <n v="1.38109156838"/>
    <n v="60160.108076399898"/>
  </r>
  <r>
    <n v="7049"/>
    <n v="7047"/>
    <x v="19"/>
    <n v="0.18012172781999999"/>
    <n v="475.89947683399902"/>
    <n v="0.18012172781999999"/>
    <n v="7846.0710795499899"/>
  </r>
  <r>
    <n v="7050"/>
    <n v="7048"/>
    <x v="19"/>
    <n v="0.36017900115899998"/>
    <n v="669.71072057499896"/>
    <n v="0.36017900115899998"/>
    <n v="15689.334533900001"/>
  </r>
  <r>
    <n v="7051"/>
    <n v="7049"/>
    <x v="19"/>
    <n v="0.22502575002899999"/>
    <n v="461.82419538400001"/>
    <n v="0.22502575002899999"/>
    <n v="9802.0824627099901"/>
  </r>
  <r>
    <n v="7052"/>
    <n v="7050"/>
    <x v="19"/>
    <n v="0.90989651258699999"/>
    <n v="1349.2032326999899"/>
    <n v="0.90989651258699999"/>
    <n v="39634.933548100002"/>
  </r>
  <r>
    <n v="7053"/>
    <n v="7051"/>
    <x v="19"/>
    <n v="0.44777624681099998"/>
    <n v="889.07450703200004"/>
    <n v="0.44777624681099998"/>
    <n v="19505.055291100001"/>
  </r>
  <r>
    <n v="7054"/>
    <n v="7052"/>
    <x v="19"/>
    <n v="0.17665582498099999"/>
    <n v="476.710364502"/>
    <n v="0.17665582498099999"/>
    <n v="7695.0969550600003"/>
  </r>
  <r>
    <n v="7055"/>
    <n v="7055"/>
    <x v="19"/>
    <n v="76.9729920284"/>
    <n v="11457.464356099899"/>
    <n v="76.9729920284"/>
    <n v="3352930.12099999"/>
  </r>
  <r>
    <n v="7056"/>
    <n v="7056"/>
    <x v="19"/>
    <n v="4.83254225603"/>
    <n v="3336.1289514599898"/>
    <n v="4.83254225603"/>
    <n v="210504.69865400001"/>
  </r>
  <r>
    <n v="7057"/>
    <n v="7057"/>
    <x v="19"/>
    <n v="6.4497553284900002"/>
    <n v="7381.4055011700002"/>
    <n v="6.4497553284900002"/>
    <n v="280950.21830200002"/>
  </r>
  <r>
    <n v="7058"/>
    <n v="7058"/>
    <x v="19"/>
    <n v="4.4105402725599996"/>
    <n v="3239.8415378999898"/>
    <n v="4.4105402725599996"/>
    <n v="192122.36577699901"/>
  </r>
  <r>
    <n v="7059"/>
    <n v="7059"/>
    <x v="19"/>
    <n v="2.5554912458999999"/>
    <n v="2951.5786072699898"/>
    <n v="2.5554912458999999"/>
    <n v="111316.75340299901"/>
  </r>
  <r>
    <n v="7060"/>
    <n v="7060"/>
    <x v="19"/>
    <n v="1.89951587562E-2"/>
    <n v="112.12821321200001"/>
    <n v="1.89951587562E-2"/>
    <n v="827.42580557700001"/>
  </r>
  <r>
    <n v="7061"/>
    <n v="7061"/>
    <x v="19"/>
    <n v="0.27184748446700002"/>
    <n v="614.06762972399895"/>
    <n v="0.27184748446700002"/>
    <n v="11841.629055699899"/>
  </r>
  <r>
    <n v="7062"/>
    <n v="7062"/>
    <x v="19"/>
    <n v="0.48473269452200002"/>
    <n v="821.90680128700001"/>
    <n v="0.48473269452200002"/>
    <n v="21114.871711100001"/>
  </r>
  <r>
    <n v="7063"/>
    <n v="7063"/>
    <x v="19"/>
    <n v="1.1222523665799999"/>
    <n v="986.96621798599904"/>
    <n v="1.1222523665799999"/>
    <n v="48885.117546300004"/>
  </r>
  <r>
    <n v="7064"/>
    <n v="7064"/>
    <x v="19"/>
    <n v="0.714920261971"/>
    <n v="1147.41107383999"/>
    <n v="0.714920261971"/>
    <n v="31141.802046100001"/>
  </r>
  <r>
    <n v="7065"/>
    <n v="7065"/>
    <x v="19"/>
    <n v="0.12913365302599999"/>
    <n v="366.52482924100002"/>
    <n v="0.12913365302599999"/>
    <n v="5625.0394249800001"/>
  </r>
  <r>
    <n v="7066"/>
    <n v="7066"/>
    <x v="19"/>
    <n v="9.6764684975100004E-2"/>
    <n v="312.30542040900002"/>
    <n v="9.6764684975100004E-2"/>
    <n v="4215.0528173800003"/>
  </r>
  <r>
    <n v="7067"/>
    <n v="7067"/>
    <x v="19"/>
    <n v="6.62407921392"/>
    <n v="7552.4553106399899"/>
    <n v="6.62407921392"/>
    <n v="288543.73638000002"/>
  </r>
  <r>
    <n v="7068"/>
    <n v="7068"/>
    <x v="19"/>
    <n v="0.192391865685"/>
    <n v="594.19747269000004"/>
    <n v="0.192391865685"/>
    <n v="8380.5561479900007"/>
  </r>
  <r>
    <n v="7069"/>
    <n v="7069"/>
    <x v="19"/>
    <n v="5.6774340000399999"/>
    <n v="6230.1311816899897"/>
    <n v="5.6774340000399999"/>
    <n v="247308.03580199901"/>
  </r>
  <r>
    <n v="7070"/>
    <n v="7070"/>
    <x v="19"/>
    <n v="4.8958458417199999"/>
    <n v="7307.9737273199898"/>
    <n v="4.8958458417199999"/>
    <n v="213262.19181499901"/>
  </r>
  <r>
    <n v="7071"/>
    <n v="7071"/>
    <x v="19"/>
    <n v="3.7803013118700002"/>
    <n v="4087.6824992799902"/>
    <n v="3.7803013118700002"/>
    <n v="164669.266463999"/>
  </r>
  <r>
    <n v="7072"/>
    <n v="7072"/>
    <x v="19"/>
    <n v="2.3964444924600001"/>
    <n v="1684.44718454999"/>
    <n v="2.3964444924600001"/>
    <n v="104388.70453499899"/>
  </r>
  <r>
    <n v="7073"/>
    <n v="7073"/>
    <x v="19"/>
    <n v="1.3345994049E-2"/>
    <n v="103.694063815999"/>
    <n v="1.3345994049E-2"/>
    <n v="581.34917552700006"/>
  </r>
  <r>
    <n v="7074"/>
    <n v="7074"/>
    <x v="19"/>
    <n v="32.665638760900002"/>
    <n v="6351.3562923600002"/>
    <n v="32.665638760900002"/>
    <n v="1422909.53278"/>
  </r>
  <r>
    <n v="7075"/>
    <n v="7075"/>
    <x v="19"/>
    <n v="37.020415019399898"/>
    <n v="6464.0237166799898"/>
    <n v="37.020415019399898"/>
    <n v="1612602.8278099899"/>
  </r>
  <r>
    <n v="7076"/>
    <n v="7076"/>
    <x v="19"/>
    <n v="92.2500684753999"/>
    <n v="10271.418547499899"/>
    <n v="92.2500684753999"/>
    <n v="4018396.9091199902"/>
  </r>
  <r>
    <n v="7077"/>
    <n v="7077"/>
    <x v="19"/>
    <n v="7.4659963439299997"/>
    <n v="5670.9313164499899"/>
    <n v="7.4659963439299997"/>
    <n v="325217.49986799899"/>
  </r>
  <r>
    <n v="7078"/>
    <n v="7078"/>
    <x v="19"/>
    <n v="4.9698035124400004"/>
    <n v="6569.92591111"/>
    <n v="4.9698035124400004"/>
    <n v="216483.77506899901"/>
  </r>
  <r>
    <n v="7079"/>
    <n v="7079"/>
    <x v="19"/>
    <n v="6.40912191454"/>
    <n v="4693.3405752400004"/>
    <n v="6.40912191454"/>
    <n v="279180.233871"/>
  </r>
  <r>
    <n v="7080"/>
    <n v="7080"/>
    <x v="19"/>
    <n v="0.27277572800400002"/>
    <n v="706.33742074600002"/>
    <n v="0.27277572800400002"/>
    <n v="11882.063182399899"/>
  </r>
  <r>
    <n v="7081"/>
    <n v="7081"/>
    <x v="19"/>
    <n v="2.18998690938"/>
    <n v="2904.6132274299898"/>
    <n v="2.18998690938"/>
    <n v="95395.448190800002"/>
  </r>
  <r>
    <n v="7082"/>
    <n v="7082"/>
    <x v="19"/>
    <n v="1.0017630201000001"/>
    <n v="2307.5314563000002"/>
    <n v="1.0017630201000001"/>
    <n v="43636.622611099898"/>
  </r>
  <r>
    <n v="7083"/>
    <n v="7083"/>
    <x v="19"/>
    <n v="0.40417743237199999"/>
    <n v="882.686901702"/>
    <n v="0.40417743237199999"/>
    <n v="17605.898530599901"/>
  </r>
  <r>
    <n v="7084"/>
    <n v="7084"/>
    <x v="19"/>
    <n v="0.98156455062799997"/>
    <n v="1681.77286116"/>
    <n v="0.98156455062799997"/>
    <n v="42756.780798400003"/>
  </r>
  <r>
    <n v="7085"/>
    <n v="7085"/>
    <x v="19"/>
    <n v="3.7856905647799999"/>
    <n v="3887.64468643999"/>
    <n v="3.7856905647799999"/>
    <n v="164904.021383999"/>
  </r>
  <r>
    <n v="7086"/>
    <n v="7086"/>
    <x v="19"/>
    <n v="1.4041513810199999E-2"/>
    <n v="99.2233692066999"/>
    <n v="1.4041513810199999E-2"/>
    <n v="611.64589494899894"/>
  </r>
  <r>
    <n v="7087"/>
    <n v="7087"/>
    <x v="19"/>
    <n v="0.238573713824"/>
    <n v="690.77349161500001"/>
    <n v="0.238573713824"/>
    <n v="10392.229403900001"/>
  </r>
  <r>
    <n v="7088"/>
    <n v="7088"/>
    <x v="19"/>
    <n v="2.1807649254700001"/>
    <n v="3045.9814419899899"/>
    <n v="2.1807649254700001"/>
    <n v="94993.740176000007"/>
  </r>
  <r>
    <n v="7089"/>
    <n v="7089"/>
    <x v="19"/>
    <n v="0.19361681664700001"/>
    <n v="640.93077104500003"/>
    <n v="0.19361681664700001"/>
    <n v="8433.9147965499906"/>
  </r>
  <r>
    <n v="7090"/>
    <n v="7090"/>
    <x v="19"/>
    <n v="0.93844624965699996"/>
    <n v="890.79195621400004"/>
    <n v="0.93844624965699996"/>
    <n v="40878.555120700003"/>
  </r>
  <r>
    <n v="7091"/>
    <n v="7092"/>
    <x v="19"/>
    <n v="52.0971206567"/>
    <n v="6036.9770490999899"/>
    <n v="52.0971206567"/>
    <n v="2269341.4983999901"/>
  </r>
  <r>
    <n v="7092"/>
    <n v="7093"/>
    <x v="19"/>
    <n v="20.248943316399899"/>
    <n v="7892.4501645700002"/>
    <n v="20.248943316399899"/>
    <n v="882040.44269099901"/>
  </r>
  <r>
    <n v="7093"/>
    <n v="7094"/>
    <x v="19"/>
    <n v="64.205628233499894"/>
    <n v="13359.0300903999"/>
    <n v="64.205628233499894"/>
    <n v="2796785.9786700001"/>
  </r>
  <r>
    <n v="7094"/>
    <n v="7095"/>
    <x v="19"/>
    <n v="5.7968839123700002"/>
    <n v="5594.2912334599896"/>
    <n v="5.7968839123700002"/>
    <n v="252511.25317199901"/>
  </r>
  <r>
    <n v="7095"/>
    <n v="7096"/>
    <x v="19"/>
    <n v="0.21350455553799999"/>
    <n v="470.34066788299901"/>
    <n v="0.21350455553799999"/>
    <n v="9300.2212375899908"/>
  </r>
  <r>
    <n v="7096"/>
    <n v="7097"/>
    <x v="19"/>
    <n v="5.46003777594E-2"/>
    <n v="219.19376798100001"/>
    <n v="5.46003777594E-2"/>
    <n v="2378.3829414100001"/>
  </r>
  <r>
    <n v="7097"/>
    <n v="7098"/>
    <x v="19"/>
    <n v="5.54909948337"/>
    <n v="3412.5793768600001"/>
    <n v="5.54909948337"/>
    <n v="241717.806623999"/>
  </r>
  <r>
    <n v="7098"/>
    <n v="7099"/>
    <x v="19"/>
    <n v="7.4523938186400001"/>
    <n v="4603.04978905999"/>
    <n v="7.4523938186400001"/>
    <n v="324624.97623700002"/>
  </r>
  <r>
    <n v="7099"/>
    <n v="7100"/>
    <x v="19"/>
    <n v="0.92613118133399996"/>
    <n v="1154.77092923999"/>
    <n v="0.92613118133399996"/>
    <n v="40342.112890600001"/>
  </r>
  <r>
    <n v="7100"/>
    <n v="7101"/>
    <x v="19"/>
    <n v="60.699894559699899"/>
    <n v="8283.7173223400005"/>
    <n v="60.699894559699899"/>
    <n v="2644076.8306599902"/>
  </r>
  <r>
    <n v="7101"/>
    <n v="7102"/>
    <x v="19"/>
    <n v="1.5957189249599999"/>
    <n v="1199.39412081"/>
    <n v="1.5957189249599999"/>
    <n v="69509.238331200002"/>
  </r>
  <r>
    <n v="7102"/>
    <n v="7103"/>
    <x v="19"/>
    <n v="112.861694951"/>
    <n v="14014.8880533999"/>
    <n v="112.861694951"/>
    <n v="4916235.7670900002"/>
  </r>
  <r>
    <n v="7103"/>
    <n v="7104"/>
    <x v="19"/>
    <n v="0.176651670761"/>
    <n v="557.10960211799897"/>
    <n v="0.176651670761"/>
    <n v="7694.9159981399898"/>
  </r>
  <r>
    <n v="7104"/>
    <n v="7105"/>
    <x v="19"/>
    <n v="0.59658237868200004"/>
    <n v="1292.06958482"/>
    <n v="0.59658237868200004"/>
    <n v="25987.024467200001"/>
  </r>
  <r>
    <n v="7105"/>
    <n v="7106"/>
    <x v="19"/>
    <n v="0.34054711779699998"/>
    <n v="714.38387494599897"/>
    <n v="0.34054711779699998"/>
    <n v="14834.173114200001"/>
  </r>
  <r>
    <n v="7106"/>
    <n v="7107"/>
    <x v="19"/>
    <n v="58.761091830399899"/>
    <n v="10051.442689199899"/>
    <n v="58.761091830399899"/>
    <n v="2559622.9216"/>
  </r>
  <r>
    <n v="7107"/>
    <n v="7108"/>
    <x v="19"/>
    <n v="0.80317720339700005"/>
    <n v="785.11968847699904"/>
    <n v="0.80317720339700005"/>
    <n v="34986.259034199902"/>
  </r>
  <r>
    <n v="7108"/>
    <n v="7109"/>
    <x v="19"/>
    <n v="7.1729195435400002E-3"/>
    <n v="84.372604692400003"/>
    <n v="7.1729195435400002E-3"/>
    <n v="312.45112543200003"/>
  </r>
  <r>
    <n v="7109"/>
    <n v="7110"/>
    <x v="19"/>
    <n v="8.2943542565799999E-2"/>
    <n v="243.520724631999"/>
    <n v="8.2943542565799999E-2"/>
    <n v="3613.0062618900001"/>
  </r>
  <r>
    <n v="7110"/>
    <n v="7134"/>
    <x v="42"/>
    <n v="2.3477548589400001"/>
    <n v="3377.01325004"/>
    <n v="2.3477548589400001"/>
    <n v="102267.792581"/>
  </r>
  <r>
    <n v="7111"/>
    <n v="7111"/>
    <x v="19"/>
    <n v="9.6292420986200007"/>
    <n v="5879.5942771099899"/>
    <n v="9.6292420986200007"/>
    <n v="419448.10801800003"/>
  </r>
  <r>
    <n v="7112"/>
    <n v="7112"/>
    <x v="19"/>
    <n v="21.919788912000001"/>
    <n v="6819.8129882100002"/>
    <n v="21.919788912000001"/>
    <n v="954822.18570499902"/>
  </r>
  <r>
    <n v="7113"/>
    <n v="7113"/>
    <x v="19"/>
    <n v="0.63452739592899998"/>
    <n v="1160.3785712700001"/>
    <n v="0.63452739592899998"/>
    <n v="27639.902806199902"/>
  </r>
  <r>
    <n v="7114"/>
    <n v="7114"/>
    <x v="19"/>
    <n v="42.409605266200003"/>
    <n v="6389.0866933300003"/>
    <n v="42.409605266200003"/>
    <n v="1847355.0159400001"/>
  </r>
  <r>
    <n v="7115"/>
    <n v="7115"/>
    <x v="19"/>
    <n v="4.4142269039700004"/>
    <n v="3414.1670731099898"/>
    <n v="4.4142269039700004"/>
    <n v="192282.95479899901"/>
  </r>
  <r>
    <n v="7116"/>
    <n v="7116"/>
    <x v="19"/>
    <n v="0.123653936615"/>
    <n v="307.298915131"/>
    <n v="0.123653936615"/>
    <n v="5386.3439337700001"/>
  </r>
  <r>
    <n v="7117"/>
    <n v="7117"/>
    <x v="19"/>
    <n v="2.9355929545800001"/>
    <n v="2413.0819168100002"/>
    <n v="2.9355929545800001"/>
    <n v="127873.917602"/>
  </r>
  <r>
    <n v="7118"/>
    <n v="7118"/>
    <x v="19"/>
    <n v="1.08616052559"/>
    <n v="1341.1022179900001"/>
    <n v="1.08616052559"/>
    <n v="47312.963243300001"/>
  </r>
  <r>
    <n v="7119"/>
    <n v="7119"/>
    <x v="19"/>
    <n v="0.31653934717299997"/>
    <n v="840.31778741799906"/>
    <n v="0.31653934717299997"/>
    <n v="13788.398808899899"/>
  </r>
  <r>
    <n v="7120"/>
    <n v="7120"/>
    <x v="19"/>
    <n v="5.8433591332199997E-2"/>
    <n v="208.894644333999"/>
    <n v="5.8433591332199997E-2"/>
    <n v="2545.3570567900001"/>
  </r>
  <r>
    <n v="7121"/>
    <n v="7121"/>
    <x v="19"/>
    <n v="12.3662499716"/>
    <n v="5300.1246476799897"/>
    <n v="12.3662499716"/>
    <n v="538671.69407500001"/>
  </r>
  <r>
    <n v="7122"/>
    <n v="7122"/>
    <x v="19"/>
    <n v="14.3672941822"/>
    <n v="3702.9412413099899"/>
    <n v="14.3672941822"/>
    <n v="625836.83121700003"/>
  </r>
  <r>
    <n v="7123"/>
    <n v="7123"/>
    <x v="19"/>
    <n v="15.6658445176"/>
    <n v="3687.9453966999899"/>
    <n v="15.6658445176"/>
    <n v="682401.45757600002"/>
  </r>
  <r>
    <n v="7124"/>
    <n v="7124"/>
    <x v="19"/>
    <n v="8.2640880892400001E-2"/>
    <n v="259.90417602999901"/>
    <n v="8.2640880892400001E-2"/>
    <n v="3599.8223718899899"/>
  </r>
  <r>
    <n v="7125"/>
    <n v="7125"/>
    <x v="19"/>
    <n v="0.74891051825099997"/>
    <n v="1016.84931893999"/>
    <n v="0.74891051825099997"/>
    <n v="32622.411687100001"/>
  </r>
  <r>
    <n v="7126"/>
    <n v="7126"/>
    <x v="19"/>
    <n v="0.91447676330100003"/>
    <n v="778.54002884199895"/>
    <n v="0.91447676330100003"/>
    <n v="39834.448471399897"/>
  </r>
  <r>
    <n v="7127"/>
    <n v="7127"/>
    <x v="19"/>
    <n v="0.12280248192900001"/>
    <n v="316.18065257900003"/>
    <n v="0.12280248192900001"/>
    <n v="5349.2547153599899"/>
  </r>
  <r>
    <n v="7128"/>
    <n v="7128"/>
    <x v="19"/>
    <n v="0.29034552940000002"/>
    <n v="876.60038171600002"/>
    <n v="0.29034552940000002"/>
    <n v="12647.4006700999"/>
  </r>
  <r>
    <n v="7129"/>
    <n v="7129"/>
    <x v="19"/>
    <n v="4.3581048002099996"/>
    <n v="5043.7716087099898"/>
    <n v="4.3581048002099996"/>
    <n v="189838.285742999"/>
  </r>
  <r>
    <n v="7130"/>
    <n v="7130"/>
    <x v="19"/>
    <n v="3.9003334402099998"/>
    <n v="4672.1506301299896"/>
    <n v="3.9003334402099998"/>
    <n v="169897.84505900001"/>
  </r>
  <r>
    <n v="7131"/>
    <n v="7131"/>
    <x v="19"/>
    <n v="24.253147767000002"/>
    <n v="4916.04481966"/>
    <n v="24.253147767000002"/>
    <n v="1056462.8908500001"/>
  </r>
  <r>
    <n v="7132"/>
    <n v="7132"/>
    <x v="19"/>
    <n v="0.69141015529500005"/>
    <n v="1336.50224711999"/>
    <n v="0.69141015529500005"/>
    <n v="30117.705892599901"/>
  </r>
  <r>
    <n v="7133"/>
    <n v="7133"/>
    <x v="42"/>
    <n v="4.6231120952299998"/>
    <n v="2849.9388530000001"/>
    <n v="4.6231120952299998"/>
    <n v="201381.957345"/>
  </r>
  <r>
    <n v="7134"/>
    <n v="7135"/>
    <x v="42"/>
    <n v="30.3384483413999"/>
    <n v="12700.2618012"/>
    <n v="30.3384483413999"/>
    <n v="1321537.52358"/>
  </r>
  <r>
    <n v="7135"/>
    <n v="7136"/>
    <x v="42"/>
    <n v="3.0927603592700001"/>
    <n v="3416.03449395999"/>
    <n v="3.0927603592700001"/>
    <n v="134720.102367999"/>
  </r>
  <r>
    <n v="7136"/>
    <n v="7137"/>
    <x v="42"/>
    <n v="0.83494162223299995"/>
    <n v="1745.42104395"/>
    <n v="0.83494162223299995"/>
    <n v="36369.911581899898"/>
  </r>
  <r>
    <n v="7137"/>
    <n v="7138"/>
    <x v="42"/>
    <n v="2.0167986074900002E-2"/>
    <n v="150.864700978"/>
    <n v="2.0167986074900002E-2"/>
    <n v="878.51395952799896"/>
  </r>
  <r>
    <n v="7138"/>
    <n v="7139"/>
    <x v="42"/>
    <n v="1.7726274440400001E-2"/>
    <n v="126.41351093500001"/>
    <n v="1.7726274440400001E-2"/>
    <n v="772.153426115"/>
  </r>
  <r>
    <n v="7139"/>
    <n v="7140"/>
    <x v="42"/>
    <n v="0.13113615934299999"/>
    <n v="298.79524113899902"/>
    <n v="0.13113615934299999"/>
    <n v="5712.2682515599899"/>
  </r>
  <r>
    <n v="7140"/>
    <n v="7141"/>
    <x v="42"/>
    <n v="4.1522693223899996"/>
    <n v="6681.9319544299897"/>
    <n v="4.1522693223899996"/>
    <n v="180872.12819600001"/>
  </r>
  <r>
    <n v="7141"/>
    <n v="7142"/>
    <x v="42"/>
    <n v="5.6348950859000002"/>
    <n v="7232.1911415300001"/>
    <n v="5.6348950859000002"/>
    <n v="245455.04811800001"/>
  </r>
  <r>
    <n v="7142"/>
    <n v="7143"/>
    <x v="42"/>
    <n v="2.1429505255900001E-2"/>
    <n v="137.54188678899899"/>
    <n v="2.1429505255900001E-2"/>
    <n v="933.46551519499906"/>
  </r>
  <r>
    <n v="7143"/>
    <n v="7144"/>
    <x v="42"/>
    <n v="0.110426311875"/>
    <n v="421.51328925000001"/>
    <n v="0.110426311875"/>
    <n v="4810.1509047899899"/>
  </r>
  <r>
    <n v="7144"/>
    <n v="7145"/>
    <x v="42"/>
    <n v="2.47843745938E-2"/>
    <n v="138.579520062"/>
    <n v="2.47843745938E-2"/>
    <n v="1079.60303877"/>
  </r>
  <r>
    <n v="7145"/>
    <n v="7146"/>
    <x v="42"/>
    <n v="4.0532780282400003"/>
    <n v="5186.3122738000002"/>
    <n v="4.0532780282400003"/>
    <n v="176560.08466799901"/>
  </r>
  <r>
    <n v="7146"/>
    <n v="7147"/>
    <x v="42"/>
    <n v="1.54408940842E-2"/>
    <n v="116.17363290900001"/>
    <n v="1.54408940842E-2"/>
    <n v="672.60265586499895"/>
  </r>
  <r>
    <n v="7147"/>
    <n v="7148"/>
    <x v="42"/>
    <n v="1.5017730978699999E-2"/>
    <n v="113.144382934999"/>
    <n v="1.5017730978699999E-2"/>
    <n v="654.169744573"/>
  </r>
  <r>
    <n v="7148"/>
    <n v="7149"/>
    <x v="42"/>
    <n v="7.07048056051E-3"/>
    <n v="80.725828861400004"/>
    <n v="7.07048056051E-3"/>
    <n v="307.98890108699902"/>
  </r>
  <r>
    <n v="7149"/>
    <n v="7150"/>
    <x v="42"/>
    <n v="0.142856316988"/>
    <n v="333.92979654099901"/>
    <n v="0.142856316988"/>
    <n v="6222.7962768099896"/>
  </r>
  <r>
    <n v="7150"/>
    <n v="7151"/>
    <x v="42"/>
    <n v="4.8215555568000001E-2"/>
    <n v="171.615077181999"/>
    <n v="4.8215555568000001E-2"/>
    <n v="2100.2611989900001"/>
  </r>
  <r>
    <n v="7151"/>
    <n v="7152"/>
    <x v="42"/>
    <n v="0.68250145536399998"/>
    <n v="787.66694013599897"/>
    <n v="0.68250145536399998"/>
    <n v="29729.644476199901"/>
  </r>
  <r>
    <n v="7152"/>
    <n v="7153"/>
    <x v="42"/>
    <n v="0.20954960274100001"/>
    <n v="462.37776028799902"/>
    <n v="0.20954960274100001"/>
    <n v="9127.9441833599903"/>
  </r>
  <r>
    <n v="7153"/>
    <n v="7154"/>
    <x v="42"/>
    <n v="1.0696599019099999"/>
    <n v="1520.1919725400001"/>
    <n v="1.0696599019099999"/>
    <n v="46594.198950500002"/>
  </r>
  <r>
    <n v="7154"/>
    <n v="7155"/>
    <x v="42"/>
    <n v="1.98618041488"/>
    <n v="1253.4792020100001"/>
    <n v="1.98618041488"/>
    <n v="86517.672802400004"/>
  </r>
  <r>
    <n v="7155"/>
    <n v="7156"/>
    <x v="42"/>
    <n v="2.3033934224500001"/>
    <n v="1520.99667154999"/>
    <n v="2.3033934224500001"/>
    <n v="100335.416136999"/>
  </r>
  <r>
    <n v="7156"/>
    <n v="7157"/>
    <x v="42"/>
    <n v="1.7435721963299999"/>
    <n v="1253.7735983"/>
    <n v="1.7435721963299999"/>
    <n v="75949.701073599907"/>
  </r>
  <r>
    <n v="7157"/>
    <n v="7158"/>
    <x v="42"/>
    <n v="1.1472792541500001"/>
    <n v="945.00021933200003"/>
    <n v="1.1472792541500001"/>
    <n v="49975.284407400002"/>
  </r>
  <r>
    <n v="7158"/>
    <n v="7159"/>
    <x v="42"/>
    <n v="0.326818294141"/>
    <n v="842.94924851099904"/>
    <n v="0.326818294141"/>
    <n v="14236.1479478"/>
  </r>
  <r>
    <n v="7159"/>
    <n v="7160"/>
    <x v="42"/>
    <n v="4.4942893760300001E-2"/>
    <n v="191.24156526600001"/>
    <n v="4.4942893760300001E-2"/>
    <n v="1957.7046213599899"/>
  </r>
  <r>
    <n v="7160"/>
    <n v="7161"/>
    <x v="42"/>
    <n v="9.4580914309999996E-3"/>
    <n v="102.121688452"/>
    <n v="9.4580914309999996E-3"/>
    <n v="411.99281485300003"/>
  </r>
  <r>
    <n v="7161"/>
    <n v="7162"/>
    <x v="42"/>
    <n v="2.9400022058200002E-2"/>
    <n v="145.658205065999"/>
    <n v="2.9400022058200002E-2"/>
    <n v="1280.6598383600001"/>
  </r>
  <r>
    <n v="7162"/>
    <n v="7163"/>
    <x v="42"/>
    <n v="53.6795078424"/>
    <n v="13684.2569127999"/>
    <n v="53.6795078424"/>
    <n v="2338270.0084999902"/>
  </r>
  <r>
    <n v="7163"/>
    <n v="7164"/>
    <x v="42"/>
    <n v="0.15613531611000001"/>
    <n v="702.73222547600005"/>
    <n v="0.15613531611000001"/>
    <n v="6801.2271646700001"/>
  </r>
  <r>
    <n v="7164"/>
    <n v="7165"/>
    <x v="42"/>
    <n v="3.99716561323"/>
    <n v="6382.0392488799898"/>
    <n v="3.99716561323"/>
    <n v="174115.837648999"/>
  </r>
  <r>
    <n v="7165"/>
    <n v="7166"/>
    <x v="42"/>
    <n v="1.50435892983"/>
    <n v="3235.2290598899899"/>
    <n v="1.50435892983"/>
    <n v="65529.612863000002"/>
  </r>
  <r>
    <n v="7166"/>
    <n v="7167"/>
    <x v="42"/>
    <n v="0.89907870580899996"/>
    <n v="1452.1383625799899"/>
    <n v="0.89907870580899996"/>
    <n v="39163.711769200003"/>
  </r>
  <r>
    <n v="7167"/>
    <n v="7168"/>
    <x v="42"/>
    <n v="0.82141257454100003"/>
    <n v="2152.28938126"/>
    <n v="0.82141257454100003"/>
    <n v="35780.588625199904"/>
  </r>
  <r>
    <n v="7168"/>
    <n v="7169"/>
    <x v="42"/>
    <n v="2.2086351089499998"/>
    <n v="4623.4802545100001"/>
    <n v="2.2086351089499998"/>
    <n v="96207.760512699897"/>
  </r>
  <r>
    <n v="7169"/>
    <n v="7170"/>
    <x v="42"/>
    <n v="0.67190718933100002"/>
    <n v="756.87500130199896"/>
    <n v="0.67190718933100002"/>
    <n v="29268.160094700001"/>
  </r>
  <r>
    <n v="7170"/>
    <n v="7207"/>
    <x v="43"/>
    <n v="10.097784321300001"/>
    <n v="4735.6395215499897"/>
    <n v="10.097784321300001"/>
    <n v="439857.72559699899"/>
  </r>
  <r>
    <n v="7171"/>
    <n v="7171"/>
    <x v="42"/>
    <n v="7.2515265269300002"/>
    <n v="5896.5316311500001"/>
    <n v="7.2515265269300002"/>
    <n v="315875.23200800002"/>
  </r>
  <r>
    <n v="7172"/>
    <n v="7172"/>
    <x v="42"/>
    <n v="0.25486401925399998"/>
    <n v="471.317856527"/>
    <n v="0.25486401925399998"/>
    <n v="11101.8322707999"/>
  </r>
  <r>
    <n v="7173"/>
    <n v="7173"/>
    <x v="42"/>
    <n v="0.146005885196"/>
    <n v="375.11921194199903"/>
    <n v="0.146005885196"/>
    <n v="6359.9909191699899"/>
  </r>
  <r>
    <n v="7174"/>
    <n v="7174"/>
    <x v="42"/>
    <n v="6.2612238261900002E-2"/>
    <n v="272.80704303800002"/>
    <n v="6.2612238261900002E-2"/>
    <n v="2727.3781891899898"/>
  </r>
  <r>
    <n v="7175"/>
    <n v="7175"/>
    <x v="42"/>
    <n v="1.20797595203"/>
    <n v="2632.80404107"/>
    <n v="1.20797595203"/>
    <n v="52619.221994400003"/>
  </r>
  <r>
    <n v="7176"/>
    <n v="7176"/>
    <x v="42"/>
    <n v="20.0452944004"/>
    <n v="5082.9292638300003"/>
    <n v="20.0452944004"/>
    <n v="873169.53139300004"/>
  </r>
  <r>
    <n v="7177"/>
    <n v="7177"/>
    <x v="42"/>
    <n v="5.01129834338"/>
    <n v="8348.05358935"/>
    <n v="5.01129834338"/>
    <n v="218291.282672"/>
  </r>
  <r>
    <n v="7178"/>
    <n v="7178"/>
    <x v="42"/>
    <n v="0.240403472068"/>
    <n v="730.17844644399895"/>
    <n v="0.240403472068"/>
    <n v="10471.9333554"/>
  </r>
  <r>
    <n v="7179"/>
    <n v="7179"/>
    <x v="42"/>
    <n v="3.4405240291000001"/>
    <n v="6223.5850156300003"/>
    <n v="3.4405240291000001"/>
    <n v="149868.62723300001"/>
  </r>
  <r>
    <n v="7180"/>
    <n v="7180"/>
    <x v="42"/>
    <n v="5.5248133301299998"/>
    <n v="7021.4335941199897"/>
    <n v="5.5248133301299998"/>
    <n v="240659.906018999"/>
  </r>
  <r>
    <n v="7181"/>
    <n v="7181"/>
    <x v="42"/>
    <n v="0.27783287894600001"/>
    <n v="947.45169444400005"/>
    <n v="0.27783287894600001"/>
    <n v="12102.351798199899"/>
  </r>
  <r>
    <n v="7182"/>
    <n v="7182"/>
    <x v="42"/>
    <n v="4.0487252816100003"/>
    <n v="6182.4061852300001"/>
    <n v="4.0487252816100003"/>
    <n v="176361.767820999"/>
  </r>
  <r>
    <n v="7183"/>
    <n v="7183"/>
    <x v="42"/>
    <n v="0.44217062256"/>
    <n v="1081.6621478500001"/>
    <n v="0.44217062256"/>
    <n v="19260.8752752"/>
  </r>
  <r>
    <n v="7184"/>
    <n v="7184"/>
    <x v="42"/>
    <n v="0.76658368926499998"/>
    <n v="1481.0785941300001"/>
    <n v="0.76658368926499998"/>
    <n v="33392.251933899897"/>
  </r>
  <r>
    <n v="7185"/>
    <n v="7185"/>
    <x v="42"/>
    <n v="0.890456902464"/>
    <n v="997.68456905999903"/>
    <n v="0.890456902464"/>
    <n v="38788.147519700004"/>
  </r>
  <r>
    <n v="7186"/>
    <n v="7208"/>
    <x v="43"/>
    <n v="7.8256436392299999"/>
    <n v="3035.6407917400002"/>
    <n v="7.8256436392299999"/>
    <n v="340883.67338599899"/>
  </r>
  <r>
    <n v="7187"/>
    <n v="7209"/>
    <x v="43"/>
    <n v="4.5161048825199996"/>
    <n v="2102.17661838"/>
    <n v="4.5161048825199996"/>
    <n v="196720.74179699901"/>
  </r>
  <r>
    <n v="7188"/>
    <n v="7186"/>
    <x v="42"/>
    <n v="13.6364260229"/>
    <n v="8647.5057506800003"/>
    <n v="13.6364260229"/>
    <n v="594000.34155200003"/>
  </r>
  <r>
    <n v="7189"/>
    <n v="7187"/>
    <x v="42"/>
    <n v="7.1131959692200004"/>
    <n v="3189.93006482999"/>
    <n v="7.1131959692200004"/>
    <n v="309849.577017"/>
  </r>
  <r>
    <n v="7190"/>
    <n v="7188"/>
    <x v="42"/>
    <n v="0.43460896857300002"/>
    <n v="1037.46860979999"/>
    <n v="0.43460896857300002"/>
    <n v="18931.490946000002"/>
  </r>
  <r>
    <n v="7191"/>
    <n v="7189"/>
    <x v="42"/>
    <n v="2.4193295255199998"/>
    <n v="1333.515533"/>
    <n v="2.4193295255199998"/>
    <n v="105385.572591"/>
  </r>
  <r>
    <n v="7192"/>
    <n v="7190"/>
    <x v="42"/>
    <n v="52.130207435000003"/>
    <n v="7893.7691322500004"/>
    <n v="52.130207435000003"/>
    <n v="2270782.7527100001"/>
  </r>
  <r>
    <n v="7193"/>
    <n v="7191"/>
    <x v="42"/>
    <n v="0.33574348234200002"/>
    <n v="523.79543437500001"/>
    <n v="0.33574348234200002"/>
    <n v="14624.9275907999"/>
  </r>
  <r>
    <n v="7194"/>
    <n v="7192"/>
    <x v="42"/>
    <n v="2.0518217065100002"/>
    <n v="1405.8539763000001"/>
    <n v="2.0518217065100002"/>
    <n v="89376.996028299895"/>
  </r>
  <r>
    <n v="7195"/>
    <n v="7193"/>
    <x v="42"/>
    <n v="8.2859111504299996"/>
    <n v="3368.0886216499898"/>
    <n v="8.2859111504299996"/>
    <n v="360932.84597999899"/>
  </r>
  <r>
    <n v="7196"/>
    <n v="7194"/>
    <x v="42"/>
    <n v="2.43581628898E-2"/>
    <n v="150.56633368300001"/>
    <n v="2.43581628898E-2"/>
    <n v="1061.0373315500001"/>
  </r>
  <r>
    <n v="7197"/>
    <n v="7195"/>
    <x v="42"/>
    <n v="2.4624691738900001E-2"/>
    <n v="159.11314503899899"/>
    <n v="2.4624691738900001E-2"/>
    <n v="1072.6472811900001"/>
  </r>
  <r>
    <n v="7198"/>
    <n v="7196"/>
    <x v="42"/>
    <n v="0.12085432982200001"/>
    <n v="552.36314052"/>
    <n v="0.12085432982200001"/>
    <n v="5264.3935505899899"/>
  </r>
  <r>
    <n v="7199"/>
    <n v="7197"/>
    <x v="42"/>
    <n v="0.157398560996"/>
    <n v="623.94617146200005"/>
    <n v="0.157398560996"/>
    <n v="6856.2538914200004"/>
  </r>
  <r>
    <n v="7200"/>
    <n v="7198"/>
    <x v="42"/>
    <n v="1.9932608086999998E-2"/>
    <n v="118.30099760100001"/>
    <n v="1.9932608086999998E-2"/>
    <n v="868.26093492400003"/>
  </r>
  <r>
    <n v="7201"/>
    <n v="7199"/>
    <x v="42"/>
    <n v="0.26569998716900001"/>
    <n v="624.69298613700005"/>
    <n v="0.26569998716900001"/>
    <n v="11573.845146699899"/>
  </r>
  <r>
    <n v="7202"/>
    <n v="7200"/>
    <x v="42"/>
    <n v="3.7191300362300002"/>
    <n v="5305.3731381199896"/>
    <n v="3.7191300362300002"/>
    <n v="162004.65635699901"/>
  </r>
  <r>
    <n v="7203"/>
    <n v="7201"/>
    <x v="42"/>
    <n v="2.7601520823199999E-2"/>
    <n v="182.51784144300001"/>
    <n v="2.7601520823199999E-2"/>
    <n v="1202.3174381900001"/>
  </r>
  <r>
    <n v="7204"/>
    <n v="7202"/>
    <x v="43"/>
    <n v="0.90192606436900002"/>
    <n v="876.78585521599905"/>
    <n v="0.90192606436900002"/>
    <n v="39287.742212500001"/>
  </r>
  <r>
    <n v="7205"/>
    <n v="7203"/>
    <x v="43"/>
    <n v="32.917182261900003"/>
    <n v="6758.7705128899897"/>
    <n v="32.917182261900003"/>
    <n v="1433866.7238400001"/>
  </r>
  <r>
    <n v="7206"/>
    <n v="7204"/>
    <x v="43"/>
    <n v="13.6974413434"/>
    <n v="4682.20114018"/>
    <n v="13.6974413434"/>
    <n v="596658.15828199906"/>
  </r>
  <r>
    <n v="7207"/>
    <n v="7205"/>
    <x v="43"/>
    <n v="26.7119239286999"/>
    <n v="6452.1995051000004"/>
    <n v="26.7119239286999"/>
    <n v="1163566.7520600001"/>
  </r>
  <r>
    <n v="7208"/>
    <n v="7206"/>
    <x v="43"/>
    <n v="8.9313753720999998"/>
    <n v="4760.9649109100001"/>
    <n v="8.9313753720999998"/>
    <n v="389049.15500500001"/>
  </r>
  <r>
    <n v="7209"/>
    <n v="7210"/>
    <x v="43"/>
    <n v="1.5764152578999999"/>
    <n v="1060.61781014999"/>
    <n v="1.5764152578999999"/>
    <n v="68668.373960600002"/>
  </r>
  <r>
    <n v="7210"/>
    <n v="7211"/>
    <x v="43"/>
    <n v="5.2378587417300002"/>
    <n v="2734.90049391"/>
    <n v="5.2378587417300002"/>
    <n v="228160.21414200001"/>
  </r>
  <r>
    <n v="7211"/>
    <n v="7212"/>
    <x v="43"/>
    <n v="18.848255634200001"/>
    <n v="6315.19209021999"/>
    <n v="18.848255634200001"/>
    <n v="821026.73130800005"/>
  </r>
  <r>
    <n v="7212"/>
    <n v="7213"/>
    <x v="43"/>
    <n v="0.27307883261999999"/>
    <n v="675.96479183899896"/>
    <n v="0.27307883261999999"/>
    <n v="11895.266368500001"/>
  </r>
  <r>
    <n v="7213"/>
    <n v="7214"/>
    <x v="43"/>
    <n v="11.3352697499"/>
    <n v="3655.8659489199899"/>
    <n v="11.3352697499"/>
    <n v="493762.37525199901"/>
  </r>
  <r>
    <n v="7214"/>
    <n v="7215"/>
    <x v="43"/>
    <n v="1.16271246168"/>
    <n v="1114.7324465900001"/>
    <n v="1.16271246168"/>
    <n v="50647.552241299898"/>
  </r>
  <r>
    <n v="7215"/>
    <n v="7216"/>
    <x v="43"/>
    <n v="4.4777143547399998"/>
    <n v="1787.1880267500001"/>
    <n v="4.4777143547399998"/>
    <n v="195048.45709599901"/>
  </r>
  <r>
    <n v="7216"/>
    <n v="7217"/>
    <x v="43"/>
    <n v="0.25143659654200001"/>
    <n v="605.13460516700002"/>
    <n v="0.25143659654200001"/>
    <n v="10952.5343355"/>
  </r>
  <r>
    <n v="7217"/>
    <n v="7218"/>
    <x v="43"/>
    <n v="2.1334374112500001"/>
    <n v="1293.4336554399899"/>
    <n v="2.1334374112500001"/>
    <n v="92932.161903600005"/>
  </r>
  <r>
    <n v="7218"/>
    <n v="7219"/>
    <x v="43"/>
    <n v="31.5551323139"/>
    <n v="6722.4718607799896"/>
    <n v="31.5551323139"/>
    <n v="1374536.0654299899"/>
  </r>
  <r>
    <n v="7219"/>
    <n v="7220"/>
    <x v="43"/>
    <n v="1.7031823638000001"/>
    <n v="1555.2841456999899"/>
    <n v="1.7031823638000001"/>
    <n v="74190.327007200001"/>
  </r>
  <r>
    <n v="7220"/>
    <n v="7221"/>
    <x v="44"/>
    <n v="2.1998946032500002"/>
    <n v="1849.8373890099899"/>
    <n v="2.1998946032500002"/>
    <n v="95827.025609699893"/>
  </r>
  <r>
    <n v="7221"/>
    <n v="7222"/>
    <x v="44"/>
    <n v="1.8956665561799999"/>
    <n v="1742.6635227100001"/>
    <n v="1.8956665561799999"/>
    <n v="82574.904887900004"/>
  </r>
  <r>
    <n v="7222"/>
    <n v="7223"/>
    <x v="44"/>
    <n v="0.90565810731700003"/>
    <n v="819.34036357100001"/>
    <n v="0.90565810731700003"/>
    <n v="39450.309352099903"/>
  </r>
  <r>
    <n v="7223"/>
    <n v="7224"/>
    <x v="44"/>
    <n v="1.1140842447099999"/>
    <n v="988.42696630900002"/>
    <n v="1.1140842447099999"/>
    <n v="48529.315580399903"/>
  </r>
  <r>
    <n v="7224"/>
    <n v="7225"/>
    <x v="44"/>
    <n v="1.7078461789599999"/>
    <n v="1128.6448809200001"/>
    <n v="1.7078461789599999"/>
    <n v="74393.481980199896"/>
  </r>
  <r>
    <n v="7225"/>
    <n v="7226"/>
    <x v="44"/>
    <n v="3.4968225578799998"/>
    <n v="2256.9468456099899"/>
    <n v="3.4968225578799998"/>
    <n v="152320.98133199901"/>
  </r>
  <r>
    <n v="7226"/>
    <n v="7227"/>
    <x v="44"/>
    <n v="1.2746782327099999"/>
    <n v="1073.1922022900001"/>
    <n v="1.2746782327099999"/>
    <n v="55524.761717000001"/>
  </r>
  <r>
    <n v="7227"/>
    <n v="7228"/>
    <x v="44"/>
    <n v="3.2706547915800002"/>
    <n v="1939.4494226100001"/>
    <n v="3.2706547915800002"/>
    <n v="142469.152841"/>
  </r>
  <r>
    <n v="7228"/>
    <n v="7229"/>
    <x v="44"/>
    <n v="1.36019069015"/>
    <n v="1005.66155383"/>
    <n v="1.36019069015"/>
    <n v="59249.6694642"/>
  </r>
  <r>
    <n v="7229"/>
    <n v="7230"/>
    <x v="44"/>
    <n v="1.6026125848399999"/>
    <n v="1110.34628186999"/>
    <n v="1.6026125848399999"/>
    <n v="69809.524957799906"/>
  </r>
  <r>
    <n v="7230"/>
    <n v="7231"/>
    <x v="44"/>
    <n v="9.0825471905700006"/>
    <n v="4344.9058321700004"/>
    <n v="9.0825471905700006"/>
    <n v="395634.173083"/>
  </r>
  <r>
    <n v="7231"/>
    <n v="7232"/>
    <x v="44"/>
    <n v="12.8451073064999"/>
    <n v="3643.26966824999"/>
    <n v="12.8451073064999"/>
    <n v="559530.63613899902"/>
  </r>
  <r>
    <n v="7232"/>
    <n v="7233"/>
    <x v="44"/>
    <n v="12.533744323200001"/>
    <n v="4041.5314707299899"/>
    <n v="12.533744323200001"/>
    <n v="545967.71883799904"/>
  </r>
  <r>
    <n v="7233"/>
    <n v="7234"/>
    <x v="44"/>
    <n v="26.056060538699899"/>
    <n v="6447.5803145700002"/>
    <n v="26.056060538699899"/>
    <n v="1134997.45707"/>
  </r>
  <r>
    <n v="7234"/>
    <n v="7252"/>
    <x v="44"/>
    <n v="9.9314927318200006"/>
    <n v="3641.7289435299899"/>
    <n v="9.9314927318200006"/>
    <n v="432614.09293599898"/>
  </r>
  <r>
    <n v="7235"/>
    <n v="7235"/>
    <x v="44"/>
    <n v="146.085093255"/>
    <n v="12716.9137700999"/>
    <n v="146.085093255"/>
    <n v="6363441.2083499897"/>
  </r>
  <r>
    <n v="7236"/>
    <n v="7236"/>
    <x v="44"/>
    <n v="28.5479117241"/>
    <n v="6048.6979419400004"/>
    <n v="28.5479117241"/>
    <n v="1243542.0605200001"/>
  </r>
  <r>
    <n v="7237"/>
    <n v="7237"/>
    <x v="44"/>
    <n v="16.455763066900001"/>
    <n v="3331.65570724999"/>
    <n v="16.455763066900001"/>
    <n v="716810.17194499902"/>
  </r>
  <r>
    <n v="7238"/>
    <n v="7238"/>
    <x v="44"/>
    <n v="274.48157025199902"/>
    <n v="24412.288352200001"/>
    <n v="274.48157025199902"/>
    <n v="11956369.374600001"/>
  </r>
  <r>
    <n v="7239"/>
    <n v="7239"/>
    <x v="44"/>
    <n v="20.2046155443999"/>
    <n v="4261.2902600899897"/>
    <n v="20.2046155443999"/>
    <n v="880109.53266200004"/>
  </r>
  <r>
    <n v="7240"/>
    <n v="7240"/>
    <x v="44"/>
    <n v="10.354692525200001"/>
    <n v="2938.6789392199898"/>
    <n v="10.354692525200001"/>
    <n v="451048.602205"/>
  </r>
  <r>
    <n v="7241"/>
    <n v="7241"/>
    <x v="44"/>
    <n v="20.5091350695999"/>
    <n v="5020.3294219199897"/>
    <n v="20.5091350695999"/>
    <n v="893374.35012499895"/>
  </r>
  <r>
    <n v="7242"/>
    <n v="7242"/>
    <x v="44"/>
    <n v="152.78720991399899"/>
    <n v="12263.5262105"/>
    <n v="152.78720991399899"/>
    <n v="6655384.2422099896"/>
  </r>
  <r>
    <n v="7243"/>
    <n v="7243"/>
    <x v="44"/>
    <n v="19.671957309500002"/>
    <n v="4033.1018528700001"/>
    <n v="19.671957309500002"/>
    <n v="856907.03276299895"/>
  </r>
  <r>
    <n v="7244"/>
    <n v="7244"/>
    <x v="44"/>
    <n v="16.741127704699899"/>
    <n v="3846.6254020900001"/>
    <n v="16.741127704699899"/>
    <n v="729240.60584700003"/>
  </r>
  <r>
    <n v="7245"/>
    <n v="7245"/>
    <x v="44"/>
    <n v="18.8497569429999"/>
    <n v="3630.14943713"/>
    <n v="18.8497569429999"/>
    <n v="821092.12805599906"/>
  </r>
  <r>
    <n v="7246"/>
    <n v="7246"/>
    <x v="44"/>
    <n v="27.181984401200001"/>
    <n v="4241.9633030900004"/>
    <n v="27.181984401200001"/>
    <n v="1184042.5043200001"/>
  </r>
  <r>
    <n v="7247"/>
    <n v="7247"/>
    <x v="44"/>
    <n v="131.28636336599899"/>
    <n v="15518.7067575"/>
    <n v="131.28636336599899"/>
    <n v="5718811.1129099904"/>
  </r>
  <r>
    <n v="7248"/>
    <n v="7248"/>
    <x v="44"/>
    <n v="18.617120557700002"/>
    <n v="7451.2220496700002"/>
    <n v="18.617120557700002"/>
    <n v="810958.52764800005"/>
  </r>
  <r>
    <n v="7249"/>
    <n v="7249"/>
    <x v="44"/>
    <n v="38.167443560800002"/>
    <n v="8192.4842758300001"/>
    <n v="38.167443560800002"/>
    <n v="1662567.1912199899"/>
  </r>
  <r>
    <n v="7250"/>
    <n v="7250"/>
    <x v="44"/>
    <n v="9.9123739818699903"/>
    <n v="4020.08112871"/>
    <n v="9.9123739818699903"/>
    <n v="431781.28352400003"/>
  </r>
  <r>
    <n v="7251"/>
    <n v="7251"/>
    <x v="44"/>
    <n v="21.364859594199899"/>
    <n v="5426.7124846500001"/>
    <n v="21.364859594199899"/>
    <n v="930649.56131300004"/>
  </r>
  <r>
    <n v="7252"/>
    <n v="7253"/>
    <x v="44"/>
    <n v="143.74215293500001"/>
    <n v="13996.366249000001"/>
    <n v="143.74215293500001"/>
    <n v="6261383.1362500004"/>
  </r>
  <r>
    <n v="7253"/>
    <n v="7254"/>
    <x v="44"/>
    <n v="98.699725435900007"/>
    <n v="12275.059584000001"/>
    <n v="98.699725435900007"/>
    <n v="4299342.8425599895"/>
  </r>
  <r>
    <n v="7254"/>
    <n v="7255"/>
    <x v="44"/>
    <n v="5.5523386271100001"/>
    <n v="2237.5660211899899"/>
    <n v="5.5523386271100001"/>
    <n v="241858.90316099901"/>
  </r>
  <r>
    <n v="7255"/>
    <n v="7256"/>
    <x v="44"/>
    <n v="42.862307787299898"/>
    <n v="10244.7486822999"/>
    <n v="42.862307787299898"/>
    <n v="1867074.6588900001"/>
  </r>
  <r>
    <n v="7256"/>
    <n v="7257"/>
    <x v="44"/>
    <n v="13.9875633838"/>
    <n v="5166.2129378500003"/>
    <n v="13.9875633838"/>
    <n v="609295.82380300004"/>
  </r>
  <r>
    <n v="7257"/>
    <n v="7258"/>
    <x v="44"/>
    <n v="3.2475189471800001"/>
    <n v="1706.3008790700001"/>
    <n v="3.2475189471800001"/>
    <n v="141461.359494"/>
  </r>
  <r>
    <n v="7258"/>
    <n v="7259"/>
    <x v="44"/>
    <n v="108.754602771999"/>
    <n v="13960.3425181"/>
    <n v="108.754602771999"/>
    <n v="4737331.5473800004"/>
  </r>
  <r>
    <n v="7259"/>
    <n v="7260"/>
    <x v="44"/>
    <n v="27.9725303518"/>
    <n v="4543.6316026100003"/>
    <n v="27.9725303518"/>
    <n v="1218478.54819"/>
  </r>
  <r>
    <n v="7260"/>
    <n v="7261"/>
    <x v="44"/>
    <n v="74.535015899599898"/>
    <n v="8700.6965732499903"/>
    <n v="74.535015899599898"/>
    <n v="3246732.3056100002"/>
  </r>
  <r>
    <n v="7261"/>
    <n v="7262"/>
    <x v="44"/>
    <n v="14.178190126800001"/>
    <n v="3414.8455210400002"/>
    <n v="14.178190126800001"/>
    <n v="617599.49152499903"/>
  </r>
  <r>
    <n v="7262"/>
    <n v="7263"/>
    <x v="44"/>
    <n v="4.5076853609500001"/>
    <n v="2007.5568722299899"/>
    <n v="4.5076853609500001"/>
    <n v="196353.988902999"/>
  </r>
  <r>
    <n v="7263"/>
    <n v="7264"/>
    <x v="44"/>
    <n v="43.0786313893"/>
    <n v="10456.0123788"/>
    <n v="43.0786313893"/>
    <n v="1876497.6773099899"/>
  </r>
  <r>
    <n v="7264"/>
    <n v="7265"/>
    <x v="44"/>
    <n v="34.195167810400001"/>
    <n v="5268.4226254799896"/>
    <n v="34.195167810400001"/>
    <n v="1489535.5516600001"/>
  </r>
  <r>
    <n v="7265"/>
    <n v="7266"/>
    <x v="44"/>
    <n v="28.5120594889"/>
    <n v="6494.9049042200004"/>
    <n v="28.5120594889"/>
    <n v="1241980.3433999899"/>
  </r>
  <r>
    <n v="7266"/>
    <n v="7267"/>
    <x v="44"/>
    <n v="34.953032665000002"/>
    <n v="11104.686917999899"/>
    <n v="34.953032665000002"/>
    <n v="1522548.0126799899"/>
  </r>
  <r>
    <n v="7267"/>
    <n v="7268"/>
    <x v="44"/>
    <n v="46.936617382800002"/>
    <n v="6880.7655958900004"/>
    <n v="46.936617382800002"/>
    <n v="2044550.87497"/>
  </r>
  <r>
    <n v="7268"/>
    <n v="7269"/>
    <x v="44"/>
    <n v="18.3242561874"/>
    <n v="4261.3751635299895"/>
    <n v="18.3242561874"/>
    <n v="798201.40670399903"/>
  </r>
  <r>
    <n v="7269"/>
    <n v="7270"/>
    <x v="44"/>
    <n v="2.0086067406999999"/>
    <n v="1261.5673422899899"/>
    <n v="2.0086067406999999"/>
    <n v="87494.559647300004"/>
  </r>
  <r>
    <n v="7270"/>
    <n v="7271"/>
    <x v="44"/>
    <n v="141.17701098699899"/>
    <n v="12228.396284300001"/>
    <n v="141.17701098699899"/>
    <n v="6149645.9999399902"/>
  </r>
  <r>
    <n v="7271"/>
    <n v="7272"/>
    <x v="44"/>
    <n v="30.961276335800001"/>
    <n v="5715.9512184799896"/>
    <n v="30.961276335800001"/>
    <n v="1348667.8024899899"/>
  </r>
  <r>
    <n v="7272"/>
    <n v="7273"/>
    <x v="44"/>
    <n v="11.5944040669999"/>
    <n v="2956.38357373999"/>
    <n v="11.5944040669999"/>
    <n v="505050.22094799898"/>
  </r>
  <r>
    <n v="7273"/>
    <n v="7274"/>
    <x v="44"/>
    <n v="26.610298429899899"/>
    <n v="4573.9762313900001"/>
    <n v="26.610298429899899"/>
    <n v="1159139.9630400001"/>
  </r>
  <r>
    <n v="7274"/>
    <n v="7275"/>
    <x v="44"/>
    <n v="13.4897233699"/>
    <n v="3901.4647369200002"/>
    <n v="13.4897233699"/>
    <n v="587609.99954999902"/>
  </r>
  <r>
    <n v="7275"/>
    <n v="7276"/>
    <x v="44"/>
    <n v="15.7455365377"/>
    <n v="5310.1744669899899"/>
    <n v="15.7455365377"/>
    <n v="685872.82809399895"/>
  </r>
  <r>
    <n v="7276"/>
    <n v="7277"/>
    <x v="44"/>
    <n v="190.08900733300001"/>
    <n v="20924.115901100002"/>
    <n v="190.08900733300001"/>
    <n v="8280244.0383299896"/>
  </r>
  <r>
    <n v="7277"/>
    <n v="7278"/>
    <x v="44"/>
    <n v="13.8673467081999"/>
    <n v="7094.7552569600002"/>
    <n v="13.8673467081999"/>
    <n v="604059.20635300002"/>
  </r>
  <r>
    <n v="7278"/>
    <n v="7279"/>
    <x v="44"/>
    <n v="63.9227686865"/>
    <n v="11657.9588953"/>
    <n v="63.9227686865"/>
    <n v="2784464.6660899902"/>
  </r>
  <r>
    <n v="7279"/>
    <n v="7280"/>
    <x v="44"/>
    <n v="27.963381051100001"/>
    <n v="4843.5430331199896"/>
    <n v="27.963381051100001"/>
    <n v="1218080.00624"/>
  </r>
  <r>
    <n v="7280"/>
    <n v="7281"/>
    <x v="44"/>
    <n v="38.7918702967999"/>
    <n v="10006.286317100001"/>
    <n v="38.7918702967999"/>
    <n v="1689767.1110499899"/>
  </r>
  <r>
    <n v="7281"/>
    <n v="7282"/>
    <x v="44"/>
    <n v="0.15257093607899999"/>
    <n v="478.64563678899901"/>
    <n v="0.15257093607899999"/>
    <n v="6645.9633920699898"/>
  </r>
  <r>
    <n v="7282"/>
    <n v="7283"/>
    <x v="44"/>
    <n v="5.1946803231899999E-2"/>
    <n v="255.62322765299899"/>
    <n v="5.1946803231899999E-2"/>
    <n v="2262.79369760999"/>
  </r>
  <r>
    <n v="7283"/>
    <n v="7311"/>
    <x v="44"/>
    <n v="29.1152575461"/>
    <n v="4503.1289734000002"/>
    <n v="29.1152575461"/>
    <n v="1268255.54567999"/>
  </r>
  <r>
    <n v="7284"/>
    <n v="7312"/>
    <x v="44"/>
    <n v="8.3135210662700008"/>
    <n v="3881.7237407299899"/>
    <n v="8.3135210662700008"/>
    <n v="362135.529100999"/>
  </r>
  <r>
    <n v="7285"/>
    <n v="7313"/>
    <x v="44"/>
    <n v="9.4770071748800007"/>
    <n v="4808.70765699"/>
    <n v="9.4770071748800007"/>
    <n v="412816.78126700001"/>
  </r>
  <r>
    <n v="7286"/>
    <n v="7284"/>
    <x v="44"/>
    <n v="102.343940040999"/>
    <n v="18781.264338100002"/>
    <n v="102.343940040999"/>
    <n v="4458084.1957799904"/>
  </r>
  <r>
    <n v="7287"/>
    <n v="7285"/>
    <x v="44"/>
    <n v="3.7025317547899999"/>
    <n v="1971.25974193"/>
    <n v="3.7025317547899999"/>
    <n v="161281.638108999"/>
  </r>
  <r>
    <n v="7288"/>
    <n v="7286"/>
    <x v="44"/>
    <n v="0.30651857766700003"/>
    <n v="693.44642836599905"/>
    <n v="0.30651857766700003"/>
    <n v="13351.895834999899"/>
  </r>
  <r>
    <n v="7289"/>
    <n v="7287"/>
    <x v="44"/>
    <n v="19.619688607099899"/>
    <n v="3763.6747729899898"/>
    <n v="19.619688607099899"/>
    <n v="854630.21718899906"/>
  </r>
  <r>
    <n v="7290"/>
    <n v="7288"/>
    <x v="44"/>
    <n v="4.9133428373300002E-2"/>
    <n v="188.307998953999"/>
    <n v="4.9133428373300002E-2"/>
    <n v="2140.24357929999"/>
  </r>
  <r>
    <n v="7291"/>
    <n v="7289"/>
    <x v="44"/>
    <n v="17.753666342700001"/>
    <n v="5297.70583867"/>
    <n v="17.753666342700001"/>
    <n v="773346.61248699902"/>
  </r>
  <r>
    <n v="7292"/>
    <n v="7290"/>
    <x v="44"/>
    <n v="3.8626435095399998"/>
    <n v="1891.5661919700001"/>
    <n v="3.8626435095399998"/>
    <n v="168256.078249999"/>
  </r>
  <r>
    <n v="7293"/>
    <n v="7291"/>
    <x v="44"/>
    <n v="0.47933445463300001"/>
    <n v="1225.18908693"/>
    <n v="0.47933445463300001"/>
    <n v="20879.725321900001"/>
  </r>
  <r>
    <n v="7294"/>
    <n v="7292"/>
    <x v="44"/>
    <n v="0.495836578034"/>
    <n v="1262.2067305200001"/>
    <n v="0.495836578034"/>
    <n v="21598.554942499901"/>
  </r>
  <r>
    <n v="7295"/>
    <n v="7293"/>
    <x v="44"/>
    <n v="0.49649728650399999"/>
    <n v="1272.40293386999"/>
    <n v="0.49649728650399999"/>
    <n v="21627.335287800001"/>
  </r>
  <r>
    <n v="7296"/>
    <n v="7294"/>
    <x v="44"/>
    <n v="0.56196117974500004"/>
    <n v="1284.39338197999"/>
    <n v="0.56196117974500004"/>
    <n v="24478.9310737999"/>
  </r>
  <r>
    <n v="7297"/>
    <n v="7295"/>
    <x v="44"/>
    <n v="1.3045580624599999"/>
    <n v="1401.64371417999"/>
    <n v="1.3045580624599999"/>
    <n v="56826.321896300004"/>
  </r>
  <r>
    <n v="7298"/>
    <n v="7296"/>
    <x v="44"/>
    <n v="0.52143331910299995"/>
    <n v="1291.5416619"/>
    <n v="0.52143331910299995"/>
    <n v="22713.5445226999"/>
  </r>
  <r>
    <n v="7299"/>
    <n v="7297"/>
    <x v="44"/>
    <n v="0.441078732541"/>
    <n v="1277.10105017"/>
    <n v="0.441078732541"/>
    <n v="19213.3127357999"/>
  </r>
  <r>
    <n v="7300"/>
    <n v="7298"/>
    <x v="44"/>
    <n v="0.47361350619800002"/>
    <n v="1288.5530791000001"/>
    <n v="0.47361350619800002"/>
    <n v="20630.5218147999"/>
  </r>
  <r>
    <n v="7301"/>
    <n v="7299"/>
    <x v="44"/>
    <n v="0.934643977919"/>
    <n v="1355.9858397200001"/>
    <n v="0.934643977919"/>
    <n v="40712.928827800002"/>
  </r>
  <r>
    <n v="7302"/>
    <n v="7300"/>
    <x v="44"/>
    <n v="2.7081867050400001"/>
    <n v="2633.9488191199898"/>
    <n v="2.7081867050400001"/>
    <n v="117968.140998"/>
  </r>
  <r>
    <n v="7303"/>
    <n v="7301"/>
    <x v="44"/>
    <n v="10.1559094825"/>
    <n v="3353.5943078499899"/>
    <n v="10.1559094825"/>
    <n v="442389.647495999"/>
  </r>
  <r>
    <n v="7304"/>
    <n v="7302"/>
    <x v="44"/>
    <n v="7.2723233944899999"/>
    <n v="2286.1313336200001"/>
    <n v="7.2723233944899999"/>
    <n v="316781.13993200002"/>
  </r>
  <r>
    <n v="7305"/>
    <n v="7303"/>
    <x v="44"/>
    <n v="9.8178693113400008"/>
    <n v="2664.8951700299899"/>
    <n v="9.8178693113400008"/>
    <n v="427664.67653300002"/>
  </r>
  <r>
    <n v="7306"/>
    <n v="7304"/>
    <x v="44"/>
    <n v="39.7976717174"/>
    <n v="7054.7745099800004"/>
    <n v="39.7976717174"/>
    <n v="1733579.6456800001"/>
  </r>
  <r>
    <n v="7307"/>
    <n v="7305"/>
    <x v="44"/>
    <n v="3.58671160398"/>
    <n v="1671.9500667499899"/>
    <n v="3.58671160398"/>
    <n v="156236.532521999"/>
  </r>
  <r>
    <n v="7308"/>
    <n v="7306"/>
    <x v="44"/>
    <n v="3.8972366845900002"/>
    <n v="3375.43583188"/>
    <n v="3.8972366845900002"/>
    <n v="169762.950929999"/>
  </r>
  <r>
    <n v="7309"/>
    <n v="7307"/>
    <x v="44"/>
    <n v="3.7110231110299998"/>
    <n v="2060.1519231699899"/>
    <n v="3.7110231110299998"/>
    <n v="161651.52010600001"/>
  </r>
  <r>
    <n v="7310"/>
    <n v="7308"/>
    <x v="44"/>
    <n v="12.6319351248"/>
    <n v="3266.5538270000002"/>
    <n v="12.6319351248"/>
    <n v="550244.89304600004"/>
  </r>
  <r>
    <n v="7311"/>
    <n v="7309"/>
    <x v="44"/>
    <n v="17.833668200000002"/>
    <n v="3620.0622208700001"/>
    <n v="17.833668200000002"/>
    <n v="776831.47945800005"/>
  </r>
  <r>
    <n v="7312"/>
    <n v="7310"/>
    <x v="44"/>
    <n v="2.7807159862700002"/>
    <n v="1465.17922212999"/>
    <n v="2.7807159862700002"/>
    <n v="121127.503851999"/>
  </r>
  <r>
    <n v="7313"/>
    <n v="7314"/>
    <x v="44"/>
    <n v="8.5259776102099902"/>
    <n v="4867.32826913999"/>
    <n v="8.5259776102099902"/>
    <n v="371390.099132"/>
  </r>
  <r>
    <n v="7314"/>
    <n v="7315"/>
    <x v="44"/>
    <n v="0.36429834758399998"/>
    <n v="663.52408102899903"/>
    <n v="0.36429834758399998"/>
    <n v="15868.772545399899"/>
  </r>
  <r>
    <n v="7315"/>
    <n v="7316"/>
    <x v="44"/>
    <n v="9.0686204465200007"/>
    <n v="4585.9756924599897"/>
    <n v="9.0686204465200007"/>
    <n v="395027.526534"/>
  </r>
  <r>
    <n v="7316"/>
    <n v="7317"/>
    <x v="44"/>
    <n v="19.959595299899899"/>
    <n v="5297.7909184399896"/>
    <n v="19.959595299899899"/>
    <n v="869436.49350500002"/>
  </r>
  <r>
    <n v="7317"/>
    <n v="7318"/>
    <x v="44"/>
    <n v="8.0924836107800004"/>
    <n v="5496.2637887000001"/>
    <n v="8.0924836107800004"/>
    <n v="352507.17605200002"/>
  </r>
  <r>
    <n v="7318"/>
    <n v="7319"/>
    <x v="44"/>
    <n v="8.0914420647200007"/>
    <n v="5378.7153788400001"/>
    <n v="8.0914420647200007"/>
    <n v="352461.80648899899"/>
  </r>
  <r>
    <n v="7319"/>
    <n v="7320"/>
    <x v="44"/>
    <n v="8.8229375864899904"/>
    <n v="3920.7084078500002"/>
    <n v="8.8229375864899904"/>
    <n v="384325.62395600002"/>
  </r>
  <r>
    <n v="7320"/>
    <n v="7321"/>
    <x v="44"/>
    <n v="33.942151936800002"/>
    <n v="4896.3194662699898"/>
    <n v="33.942151936800002"/>
    <n v="1478514.22429"/>
  </r>
  <r>
    <n v="7321"/>
    <n v="7322"/>
    <x v="44"/>
    <n v="34.277930807499899"/>
    <n v="4916.9549997200002"/>
    <n v="34.277930807499899"/>
    <n v="1493140.6933899899"/>
  </r>
  <r>
    <n v="7322"/>
    <n v="7323"/>
    <x v="44"/>
    <n v="13.2890465891"/>
    <n v="3029.85154418"/>
    <n v="13.2890465891"/>
    <n v="578868.55393599905"/>
  </r>
  <r>
    <n v="7323"/>
    <n v="7324"/>
    <x v="44"/>
    <n v="4.5175589039800004"/>
    <n v="2602.1818150300001"/>
    <n v="4.5175589039800004"/>
    <n v="196784.07871500001"/>
  </r>
  <r>
    <n v="7324"/>
    <n v="7325"/>
    <x v="44"/>
    <n v="0.42652203633000002"/>
    <n v="812.61737094299895"/>
    <n v="0.42652203633000002"/>
    <n v="18579.225586100001"/>
  </r>
  <r>
    <n v="7325"/>
    <n v="7326"/>
    <x v="44"/>
    <n v="11.5583613455"/>
    <n v="2941.8131436499898"/>
    <n v="11.5583613455"/>
    <n v="503480.20627999899"/>
  </r>
  <r>
    <n v="7326"/>
    <n v="7327"/>
    <x v="44"/>
    <n v="9.0328630274700004"/>
    <n v="4611.4691446200004"/>
    <n v="9.0328630274700004"/>
    <n v="393469.939592999"/>
  </r>
  <r>
    <n v="7327"/>
    <n v="7328"/>
    <x v="44"/>
    <n v="0.43872456469600002"/>
    <n v="696.79895013299904"/>
    <n v="0.43872456469600002"/>
    <n v="19110.765595500001"/>
  </r>
  <r>
    <n v="7328"/>
    <n v="7329"/>
    <x v="44"/>
    <n v="0.12855558710500001"/>
    <n v="313.83227641500002"/>
    <n v="0.12855558710500001"/>
    <n v="5599.8589746699899"/>
  </r>
  <r>
    <n v="7329"/>
    <n v="7330"/>
    <x v="44"/>
    <n v="52.269080163200002"/>
    <n v="8306.6666753600002"/>
    <n v="52.269080163200002"/>
    <n v="2276832.0245500002"/>
  </r>
  <r>
    <n v="7330"/>
    <n v="7331"/>
    <x v="44"/>
    <n v="3.3387963393999999E-2"/>
    <n v="152.87513554"/>
    <n v="3.3387963393999999E-2"/>
    <n v="1454.37386775"/>
  </r>
  <r>
    <n v="7331"/>
    <n v="7332"/>
    <x v="44"/>
    <n v="1.2848279526199999"/>
    <n v="1346.86506852"/>
    <n v="1.2848279526199999"/>
    <n v="55966.881749200002"/>
  </r>
  <r>
    <n v="7332"/>
    <n v="7333"/>
    <x v="44"/>
    <n v="6.0939373033799997"/>
    <n v="5685.94995878999"/>
    <n v="6.0939373033799997"/>
    <n v="265450.84713100002"/>
  </r>
  <r>
    <n v="7333"/>
    <n v="7354"/>
    <x v="44"/>
    <n v="0.60966314917499997"/>
    <n v="1234.3165619500001"/>
    <n v="0.60966314917499997"/>
    <n v="26556.820550899902"/>
  </r>
  <r>
    <n v="7334"/>
    <n v="7355"/>
    <x v="44"/>
    <n v="0.23146566501999999"/>
    <n v="757.075710168"/>
    <n v="0.23146566501999999"/>
    <n v="10082.604036299899"/>
  </r>
  <r>
    <n v="7335"/>
    <n v="7518"/>
    <x v="44"/>
    <n v="2.9696288490999998"/>
    <n v="1941.5693576000001"/>
    <n v="2.9696288490999998"/>
    <n v="129356.515241"/>
  </r>
  <r>
    <n v="7336"/>
    <n v="7334"/>
    <x v="44"/>
    <n v="8.3668286691699905"/>
    <n v="7878.2601578399899"/>
    <n v="8.3668286691699905"/>
    <n v="364457.59899500001"/>
  </r>
  <r>
    <n v="7337"/>
    <n v="7335"/>
    <x v="44"/>
    <n v="8.1820112185500005"/>
    <n v="6610.6191280499897"/>
    <n v="8.1820112185500005"/>
    <n v="356406.98304800002"/>
  </r>
  <r>
    <n v="7338"/>
    <n v="7336"/>
    <x v="44"/>
    <n v="8.9737677958099997"/>
    <n v="6147.1942323100002"/>
    <n v="8.9737677958099997"/>
    <n v="390895.76160399901"/>
  </r>
  <r>
    <n v="7339"/>
    <n v="7337"/>
    <x v="44"/>
    <n v="7.8981446647100002"/>
    <n v="5545.0779186999898"/>
    <n v="7.8981446647100002"/>
    <n v="344041.80542500003"/>
  </r>
  <r>
    <n v="7340"/>
    <n v="7338"/>
    <x v="44"/>
    <n v="14.9589399988"/>
    <n v="4234.5665074600001"/>
    <n v="14.9589399988"/>
    <n v="651608.81990300003"/>
  </r>
  <r>
    <n v="7341"/>
    <n v="7339"/>
    <x v="44"/>
    <n v="2.1606849423E-2"/>
    <n v="134.97450618400001"/>
    <n v="2.1606849423E-2"/>
    <n v="941.19059635799897"/>
  </r>
  <r>
    <n v="7342"/>
    <n v="7340"/>
    <x v="44"/>
    <n v="9.4339151625800005E-2"/>
    <n v="431.316932339"/>
    <n v="9.4339151625800005E-2"/>
    <n v="4109.39700695999"/>
  </r>
  <r>
    <n v="7343"/>
    <n v="7341"/>
    <x v="44"/>
    <n v="2.1510376501799999E-2"/>
    <n v="122.461848199"/>
    <n v="2.1510376501799999E-2"/>
    <n v="936.98825262000003"/>
  </r>
  <r>
    <n v="7344"/>
    <n v="7342"/>
    <x v="44"/>
    <n v="1.89839465881"/>
    <n v="2238.2751172500002"/>
    <n v="1.89839465881"/>
    <n v="82693.740563400002"/>
  </r>
  <r>
    <n v="7345"/>
    <n v="7343"/>
    <x v="44"/>
    <n v="14.8915506418"/>
    <n v="5494.5587223000002"/>
    <n v="14.8915506418"/>
    <n v="648673.35124999902"/>
  </r>
  <r>
    <n v="7346"/>
    <n v="7344"/>
    <x v="44"/>
    <n v="1.3671688142"/>
    <n v="1511.5154498899899"/>
    <n v="1.3671688142"/>
    <n v="59553.6353323"/>
  </r>
  <r>
    <n v="7347"/>
    <n v="7345"/>
    <x v="44"/>
    <n v="3.70044972987E-2"/>
    <n v="178.87183130700001"/>
    <n v="3.70044972987E-2"/>
    <n v="1611.9094545600001"/>
  </r>
  <r>
    <n v="7348"/>
    <n v="7346"/>
    <x v="44"/>
    <n v="0.344013497685"/>
    <n v="736.028093205"/>
    <n v="0.344013497685"/>
    <n v="14985.168018300001"/>
  </r>
  <r>
    <n v="7349"/>
    <n v="7347"/>
    <x v="44"/>
    <n v="1.5724678782999999"/>
    <n v="3051.7479289600001"/>
    <n v="1.5724678782999999"/>
    <n v="68496.426790900005"/>
  </r>
  <r>
    <n v="7350"/>
    <n v="7348"/>
    <x v="44"/>
    <n v="95.266030797300004"/>
    <n v="14052.1800681"/>
    <n v="95.266030797300004"/>
    <n v="4149771.7023999901"/>
  </r>
  <r>
    <n v="7351"/>
    <n v="7349"/>
    <x v="44"/>
    <n v="8.4725106543099997"/>
    <n v="2635.7245047000001"/>
    <n v="8.4725106543099997"/>
    <n v="369061.08786000003"/>
  </r>
  <r>
    <n v="7352"/>
    <n v="7350"/>
    <x v="44"/>
    <n v="2.63363355177E-2"/>
    <n v="139.89780548100001"/>
    <n v="2.63363355177E-2"/>
    <n v="1147.20618639999"/>
  </r>
  <r>
    <n v="7353"/>
    <n v="7351"/>
    <x v="44"/>
    <n v="22.434123867099899"/>
    <n v="4157.1712662099899"/>
    <n v="22.434123867099899"/>
    <n v="977226.52672700002"/>
  </r>
  <r>
    <n v="7354"/>
    <n v="7352"/>
    <x v="44"/>
    <n v="2.8206433121100001E-2"/>
    <n v="140.51297617500001"/>
    <n v="2.8206433121100001E-2"/>
    <n v="1228.6673123999899"/>
  </r>
  <r>
    <n v="7355"/>
    <n v="7353"/>
    <x v="44"/>
    <n v="22.809720335200002"/>
    <n v="6577.0130403100002"/>
    <n v="22.809720335200002"/>
    <n v="993587.44343700004"/>
  </r>
  <r>
    <n v="7356"/>
    <n v="7356"/>
    <x v="44"/>
    <n v="7.6165333636700003"/>
    <n v="5113.4855116400004"/>
    <n v="7.6165333636700003"/>
    <n v="331774.86621800001"/>
  </r>
  <r>
    <n v="7357"/>
    <n v="7357"/>
    <x v="44"/>
    <n v="5.83686250458"/>
    <n v="4221.80575993"/>
    <n v="5.83686250458"/>
    <n v="254252.71368300001"/>
  </r>
  <r>
    <n v="7358"/>
    <n v="7358"/>
    <x v="44"/>
    <n v="6.5365469814699997E-2"/>
    <n v="289.91255902599897"/>
    <n v="6.5365469814699997E-2"/>
    <n v="2847.3084757199899"/>
  </r>
  <r>
    <n v="7359"/>
    <n v="7359"/>
    <x v="44"/>
    <n v="2.16699869206"/>
    <n v="1783.02163044999"/>
    <n v="2.16699869206"/>
    <n v="94394.085449699895"/>
  </r>
  <r>
    <n v="7360"/>
    <n v="7360"/>
    <x v="44"/>
    <n v="5.6126895789799999E-2"/>
    <n v="214.553770087999"/>
    <n v="5.6126895789799999E-2"/>
    <n v="2444.8778012100001"/>
  </r>
  <r>
    <n v="7361"/>
    <n v="7361"/>
    <x v="44"/>
    <n v="2.16825024109"/>
    <n v="2700.0103569799899"/>
    <n v="2.16825024109"/>
    <n v="94448.602706299906"/>
  </r>
  <r>
    <n v="7362"/>
    <n v="7362"/>
    <x v="44"/>
    <n v="3.7352208474600003E-2"/>
    <n v="299.07650650599902"/>
    <n v="3.7352208474600003E-2"/>
    <n v="1627.05569278999"/>
  </r>
  <r>
    <n v="7363"/>
    <n v="7363"/>
    <x v="44"/>
    <n v="0.183691953401"/>
    <n v="655.38365200600003"/>
    <n v="0.183691953401"/>
    <n v="8001.5894835999898"/>
  </r>
  <r>
    <n v="7364"/>
    <n v="7364"/>
    <x v="44"/>
    <n v="2.0990905014600001"/>
    <n v="3006.3433991699899"/>
    <n v="2.0990905014600001"/>
    <n v="91436.016495799893"/>
  </r>
  <r>
    <n v="7365"/>
    <n v="7365"/>
    <x v="44"/>
    <n v="1.78086991715"/>
    <n v="1707.3741336999899"/>
    <n v="1.78086991715"/>
    <n v="77574.383293499894"/>
  </r>
  <r>
    <n v="7366"/>
    <n v="7366"/>
    <x v="44"/>
    <n v="0.439047775581"/>
    <n v="1257.7007623300001"/>
    <n v="0.439047775581"/>
    <n v="19124.844606400002"/>
  </r>
  <r>
    <n v="7367"/>
    <n v="7367"/>
    <x v="44"/>
    <n v="1.0413679145300001"/>
    <n v="1723.94120008"/>
    <n v="1.0413679145300001"/>
    <n v="45361.804909099897"/>
  </r>
  <r>
    <n v="7368"/>
    <n v="7368"/>
    <x v="44"/>
    <n v="0.676407538566"/>
    <n v="1090.8077021199899"/>
    <n v="0.676407538566"/>
    <n v="29464.1945223"/>
  </r>
  <r>
    <n v="7369"/>
    <n v="7369"/>
    <x v="44"/>
    <n v="0.27483169850200001"/>
    <n v="834.42325865800001"/>
    <n v="0.27483169850200001"/>
    <n v="11971.620900399899"/>
  </r>
  <r>
    <n v="7370"/>
    <n v="7370"/>
    <x v="44"/>
    <n v="78.977684857400007"/>
    <n v="8917.54632141"/>
    <n v="78.977684857400007"/>
    <n v="3440254.19132999"/>
  </r>
  <r>
    <n v="7371"/>
    <n v="7371"/>
    <x v="44"/>
    <n v="2.1715363129799998"/>
    <n v="2518.4835288600002"/>
    <n v="2.1715363129799998"/>
    <n v="94591.743426000001"/>
  </r>
  <r>
    <n v="7372"/>
    <n v="7372"/>
    <x v="44"/>
    <n v="2.7962976947399999E-2"/>
    <n v="165.10672236900001"/>
    <n v="2.7962976947399999E-2"/>
    <n v="1218.06240367999"/>
  </r>
  <r>
    <n v="7373"/>
    <n v="7373"/>
    <x v="44"/>
    <n v="0.17544800511200001"/>
    <n v="408.99867203299902"/>
    <n v="0.17544800511200001"/>
    <n v="7642.4845331899896"/>
  </r>
  <r>
    <n v="7374"/>
    <n v="7374"/>
    <x v="44"/>
    <n v="6.1227075050600002E-2"/>
    <n v="265.35471940100001"/>
    <n v="6.1227075050600002E-2"/>
    <n v="2667.0407207600001"/>
  </r>
  <r>
    <n v="7375"/>
    <n v="7375"/>
    <x v="44"/>
    <n v="3.0571305828500001E-2"/>
    <n v="146.05177617199899"/>
    <n v="3.0571305828500001E-2"/>
    <n v="1331.68075500999"/>
  </r>
  <r>
    <n v="7376"/>
    <n v="7376"/>
    <x v="44"/>
    <n v="6.22406563908"/>
    <n v="4512.99160441"/>
    <n v="6.22406563908"/>
    <n v="271119.21476100001"/>
  </r>
  <r>
    <n v="7377"/>
    <n v="7377"/>
    <x v="44"/>
    <n v="0.174458286574"/>
    <n v="349.78325454399902"/>
    <n v="0.174458286574"/>
    <n v="7599.3725649600001"/>
  </r>
  <r>
    <n v="7378"/>
    <n v="7378"/>
    <x v="44"/>
    <n v="7.2541348330000002"/>
    <n v="3988.3222120800001"/>
    <n v="7.2541348330000002"/>
    <n v="315988.84936400002"/>
  </r>
  <r>
    <n v="7379"/>
    <n v="7422"/>
    <x v="44"/>
    <n v="8.7031311418899904"/>
    <n v="4236.3673910099897"/>
    <n v="8.7031311418899904"/>
    <n v="379106.87611299899"/>
  </r>
  <r>
    <n v="7380"/>
    <n v="7379"/>
    <x v="44"/>
    <n v="16.3328011852999"/>
    <n v="7111.9034191500004"/>
    <n v="16.3328011852999"/>
    <n v="711453.97380899906"/>
  </r>
  <r>
    <n v="7381"/>
    <n v="7380"/>
    <x v="44"/>
    <n v="3.33917029232"/>
    <n v="2220.3534195799898"/>
    <n v="3.33917029232"/>
    <n v="145453.676115999"/>
  </r>
  <r>
    <n v="7382"/>
    <n v="7381"/>
    <x v="44"/>
    <n v="5.5575580023600004"/>
    <n v="4009.3888265199898"/>
    <n v="5.5575580023600004"/>
    <n v="242086.258231999"/>
  </r>
  <r>
    <n v="7383"/>
    <n v="7382"/>
    <x v="44"/>
    <n v="6.2443961212600003"/>
    <n v="4815.1295222099898"/>
    <n v="6.2443961212600003"/>
    <n v="272004.80702200002"/>
  </r>
  <r>
    <n v="7384"/>
    <n v="7383"/>
    <x v="44"/>
    <n v="21.2098012507"/>
    <n v="4184.7415989700003"/>
    <n v="21.2098012507"/>
    <n v="923895.24688300001"/>
  </r>
  <r>
    <n v="7385"/>
    <n v="7384"/>
    <x v="44"/>
    <n v="0.42449770889799998"/>
    <n v="994.56542272299896"/>
    <n v="0.42449770889799998"/>
    <n v="18491.046233500001"/>
  </r>
  <r>
    <n v="7386"/>
    <n v="7385"/>
    <x v="44"/>
    <n v="0.19247955267700001"/>
    <n v="392.16999017199902"/>
    <n v="0.19247955267700001"/>
    <n v="8384.3757769399908"/>
  </r>
  <r>
    <n v="7387"/>
    <n v="7386"/>
    <x v="44"/>
    <n v="1.0069449731"/>
    <n v="953.85954152399904"/>
    <n v="1.0069449731"/>
    <n v="43862.347578699897"/>
  </r>
  <r>
    <n v="7388"/>
    <n v="7387"/>
    <x v="44"/>
    <n v="9.7242950974699996E-2"/>
    <n v="394.03980753500002"/>
    <n v="9.7242950974699996E-2"/>
    <n v="4235.8860011300003"/>
  </r>
  <r>
    <n v="7389"/>
    <n v="7388"/>
    <x v="44"/>
    <n v="8.6771422125399997E-2"/>
    <n v="259.12697499799901"/>
    <n v="8.6771422125399997E-2"/>
    <n v="3779.7480286999898"/>
  </r>
  <r>
    <n v="7390"/>
    <n v="7389"/>
    <x v="44"/>
    <n v="10.7612149517"/>
    <n v="2853.5936431"/>
    <n v="10.7612149517"/>
    <n v="468756.64826400002"/>
  </r>
  <r>
    <n v="7391"/>
    <n v="7390"/>
    <x v="44"/>
    <n v="0.196266044616"/>
    <n v="516.82699810300005"/>
    <n v="0.196266044616"/>
    <n v="8549.31470660999"/>
  </r>
  <r>
    <n v="7392"/>
    <n v="7391"/>
    <x v="44"/>
    <n v="1.1050661809799999E-2"/>
    <n v="89.435752578899894"/>
    <n v="1.1050661809799999E-2"/>
    <n v="481.36490311199901"/>
  </r>
  <r>
    <n v="7393"/>
    <n v="7392"/>
    <x v="44"/>
    <n v="6.09320940943"/>
    <n v="4437.3417880400002"/>
    <n v="6.09320940943"/>
    <n v="265419.14019399899"/>
  </r>
  <r>
    <n v="7394"/>
    <n v="7393"/>
    <x v="44"/>
    <n v="2.09656826307"/>
    <n v="2080.7789328099898"/>
    <n v="2.09656826307"/>
    <n v="91326.148235700006"/>
  </r>
  <r>
    <n v="7395"/>
    <n v="7394"/>
    <x v="44"/>
    <n v="0.26182294175100002"/>
    <n v="643.12938772799896"/>
    <n v="0.26182294175100002"/>
    <n v="11404.9617228999"/>
  </r>
  <r>
    <n v="7396"/>
    <n v="7395"/>
    <x v="44"/>
    <n v="7.3651097564199999"/>
    <n v="2983.6030381599899"/>
    <n v="7.3651097564199999"/>
    <n v="320822.897693999"/>
  </r>
  <r>
    <n v="7397"/>
    <n v="7396"/>
    <x v="44"/>
    <n v="8.1681682985999906"/>
    <n v="8394.5263001599906"/>
    <n v="8.1681682985999906"/>
    <n v="355803.98787000001"/>
  </r>
  <r>
    <n v="7398"/>
    <n v="7397"/>
    <x v="44"/>
    <n v="8.1943944356700005"/>
    <n v="6384.1255174500002"/>
    <n v="8.1943944356700005"/>
    <n v="356946.39383000002"/>
  </r>
  <r>
    <n v="7399"/>
    <n v="7398"/>
    <x v="44"/>
    <n v="0.30699643989100001"/>
    <n v="826.48718232999897"/>
    <n v="0.30699643989100001"/>
    <n v="13372.7114306"/>
  </r>
  <r>
    <n v="7400"/>
    <n v="7399"/>
    <x v="44"/>
    <n v="5.1758688592300004"/>
    <n v="2907.4609248500001"/>
    <n v="5.1758688592300004"/>
    <n v="225459.94566900001"/>
  </r>
  <r>
    <n v="7401"/>
    <n v="7400"/>
    <x v="44"/>
    <n v="9.1902879759200005"/>
    <n v="4596.61856600999"/>
    <n v="9.1902879759200005"/>
    <n v="400327.34291299898"/>
  </r>
  <r>
    <n v="7402"/>
    <n v="7401"/>
    <x v="44"/>
    <n v="9.9531480711700002"/>
    <n v="3746.92854459"/>
    <n v="9.9531480711700002"/>
    <n v="433557.39575000003"/>
  </r>
  <r>
    <n v="7403"/>
    <n v="7402"/>
    <x v="44"/>
    <n v="8.1949845004699906"/>
    <n v="3051.4491698800002"/>
    <n v="8.1949845004699906"/>
    <n v="356972.09694700001"/>
  </r>
  <r>
    <n v="7404"/>
    <n v="7403"/>
    <x v="44"/>
    <n v="6.9870516712899997"/>
    <n v="2433.82338423999"/>
    <n v="6.9870516712899997"/>
    <n v="304354.75338100002"/>
  </r>
  <r>
    <n v="7405"/>
    <n v="7404"/>
    <x v="44"/>
    <n v="2.6583487561300001"/>
    <n v="1348.7130080100001"/>
    <n v="2.6583487561300001"/>
    <n v="115797.20862400001"/>
  </r>
  <r>
    <n v="7406"/>
    <n v="7405"/>
    <x v="44"/>
    <n v="43.716483039700002"/>
    <n v="8757.0191206199906"/>
    <n v="43.716483039700002"/>
    <n v="1904282.38404999"/>
  </r>
  <r>
    <n v="7407"/>
    <n v="7406"/>
    <x v="44"/>
    <n v="1.0382835271599999"/>
    <n v="1073.17630542999"/>
    <n v="1.0382835271599999"/>
    <n v="45227.449532600003"/>
  </r>
  <r>
    <n v="7408"/>
    <n v="7407"/>
    <x v="44"/>
    <n v="0.672058212288"/>
    <n v="1276.78520206999"/>
    <n v="0.672058212288"/>
    <n v="29274.738626099901"/>
  </r>
  <r>
    <n v="7409"/>
    <n v="7408"/>
    <x v="44"/>
    <n v="4.1931354193899999"/>
    <n v="2077.4752574200002"/>
    <n v="4.1931354193899999"/>
    <n v="182652.24825800001"/>
  </r>
  <r>
    <n v="7410"/>
    <n v="7409"/>
    <x v="44"/>
    <n v="18.097196125699899"/>
    <n v="5136.61785822"/>
    <n v="18.097196125699899"/>
    <n v="788310.70996999904"/>
  </r>
  <r>
    <n v="7411"/>
    <n v="7410"/>
    <x v="44"/>
    <n v="2.9493209404899998E-2"/>
    <n v="147.897928976"/>
    <n v="2.9493209404899998E-2"/>
    <n v="1284.71906280999"/>
  </r>
  <r>
    <n v="7412"/>
    <n v="7411"/>
    <x v="44"/>
    <n v="16.150108050499899"/>
    <n v="3541.56991702"/>
    <n v="16.150108050499899"/>
    <n v="703495.89269200002"/>
  </r>
  <r>
    <n v="7413"/>
    <n v="7412"/>
    <x v="44"/>
    <n v="12.3912221119999"/>
    <n v="4350.5883227599898"/>
    <n v="12.3912221119999"/>
    <n v="539759.47614899895"/>
  </r>
  <r>
    <n v="7414"/>
    <n v="7413"/>
    <x v="44"/>
    <n v="7.2050548889200003"/>
    <n v="3130.5957288999898"/>
    <n v="7.2050548889200003"/>
    <n v="313850.935548999"/>
  </r>
  <r>
    <n v="7415"/>
    <n v="7414"/>
    <x v="44"/>
    <n v="1.48370485505"/>
    <n v="2888.9348633099899"/>
    <n v="1.48370485505"/>
    <n v="64629.924964899903"/>
  </r>
  <r>
    <n v="7416"/>
    <n v="7415"/>
    <x v="44"/>
    <n v="0.150728797824"/>
    <n v="481.43463004"/>
    <n v="0.150728797824"/>
    <n v="6565.7201701000004"/>
  </r>
  <r>
    <n v="7417"/>
    <n v="7416"/>
    <x v="44"/>
    <n v="0.63551158879199998"/>
    <n v="1111.5213248"/>
    <n v="0.63551158879199998"/>
    <n v="27682.7740736999"/>
  </r>
  <r>
    <n v="7418"/>
    <n v="7417"/>
    <x v="44"/>
    <n v="0.184968185103"/>
    <n v="375.48482896100001"/>
    <n v="0.184968185103"/>
    <n v="8057.1819142200002"/>
  </r>
  <r>
    <n v="7419"/>
    <n v="7418"/>
    <x v="44"/>
    <n v="5.8391285437300002"/>
    <n v="5653.5299520299905"/>
    <n v="5.8391285437300002"/>
    <n v="254351.42195700001"/>
  </r>
  <r>
    <n v="7420"/>
    <n v="7419"/>
    <x v="44"/>
    <n v="5.0031372856800003"/>
    <n v="4407.0566975199899"/>
    <n v="5.0031372856800003"/>
    <n v="217935.78842200001"/>
  </r>
  <r>
    <n v="7421"/>
    <n v="7420"/>
    <x v="44"/>
    <n v="0.48459653345100001"/>
    <n v="893.62712364000004"/>
    <n v="0.48459653345100001"/>
    <n v="21108.940562600001"/>
  </r>
  <r>
    <n v="7422"/>
    <n v="7421"/>
    <x v="44"/>
    <n v="1.9994145765"/>
    <n v="1589.88186027999"/>
    <n v="1.9994145765"/>
    <n v="87094.150573799896"/>
  </r>
  <r>
    <n v="7423"/>
    <n v="7466"/>
    <x v="44"/>
    <n v="0.50886120611800001"/>
    <n v="1114.9023007400001"/>
    <n v="0.50886120611800001"/>
    <n v="22165.905475999902"/>
  </r>
  <r>
    <n v="7424"/>
    <n v="7423"/>
    <x v="44"/>
    <n v="10.0155468011999"/>
    <n v="3461.52673886"/>
    <n v="10.0155468011999"/>
    <n v="436275.473548999"/>
  </r>
  <r>
    <n v="7425"/>
    <n v="7424"/>
    <x v="44"/>
    <n v="0.30584091121899998"/>
    <n v="499.43967734900002"/>
    <n v="0.30584091121899998"/>
    <n v="13322.3768036"/>
  </r>
  <r>
    <n v="7426"/>
    <n v="7425"/>
    <x v="44"/>
    <n v="9.6012297014900003"/>
    <n v="3577.4216559900001"/>
    <n v="9.6012297014900003"/>
    <n v="418227.89288399898"/>
  </r>
  <r>
    <n v="7427"/>
    <n v="7426"/>
    <x v="44"/>
    <n v="7.9007477502499999"/>
    <n v="2508.8247638900002"/>
    <n v="7.9007477502499999"/>
    <n v="344155.19537799899"/>
  </r>
  <r>
    <n v="7428"/>
    <n v="7427"/>
    <x v="44"/>
    <n v="38.8845223131"/>
    <n v="7655.23981567999"/>
    <n v="38.8845223131"/>
    <n v="1693803.0167199899"/>
  </r>
  <r>
    <n v="7429"/>
    <n v="7428"/>
    <x v="44"/>
    <n v="3.8391628870999998E-2"/>
    <n v="151.04413002300001"/>
    <n v="3.8391628870999998E-2"/>
    <n v="1672.33266413"/>
  </r>
  <r>
    <n v="7430"/>
    <n v="7429"/>
    <x v="44"/>
    <n v="2.9965320897800001"/>
    <n v="2111.7409956500001"/>
    <n v="2.9965320897800001"/>
    <n v="130528.41571499901"/>
  </r>
  <r>
    <n v="7431"/>
    <n v="7430"/>
    <x v="44"/>
    <n v="0.33259324581400002"/>
    <n v="572.92004202700002"/>
    <n v="0.33259324581400002"/>
    <n v="14487.703837900001"/>
  </r>
  <r>
    <n v="7432"/>
    <n v="7431"/>
    <x v="44"/>
    <n v="0.70307422080100002"/>
    <n v="1169.4363391700001"/>
    <n v="0.70307422080100002"/>
    <n v="30625.790554999901"/>
  </r>
  <r>
    <n v="7433"/>
    <n v="7432"/>
    <x v="44"/>
    <n v="10.3557612218"/>
    <n v="3465.1676609699898"/>
    <n v="10.3557612218"/>
    <n v="451095.15444000001"/>
  </r>
  <r>
    <n v="7434"/>
    <n v="7433"/>
    <x v="44"/>
    <n v="39.460141474099899"/>
    <n v="6170.1256308599905"/>
    <n v="39.460141474099899"/>
    <n v="1718876.88708"/>
  </r>
  <r>
    <n v="7435"/>
    <n v="7434"/>
    <x v="44"/>
    <n v="37.651123049100001"/>
    <n v="6136.3294082100001"/>
    <n v="37.651123049100001"/>
    <n v="1640076.35967999"/>
  </r>
  <r>
    <n v="7436"/>
    <n v="7435"/>
    <x v="44"/>
    <n v="0.13318202535900001"/>
    <n v="504.50628796299901"/>
    <n v="0.13318202535900001"/>
    <n v="5801.3858184600003"/>
  </r>
  <r>
    <n v="7437"/>
    <n v="7436"/>
    <x v="44"/>
    <n v="1.06018843029"/>
    <n v="1093.29474851999"/>
    <n v="1.06018843029"/>
    <n v="46181.623295500001"/>
  </r>
  <r>
    <n v="7438"/>
    <n v="7437"/>
    <x v="44"/>
    <n v="2.7103048487499999"/>
    <n v="3489.87474715999"/>
    <n v="2.7103048487499999"/>
    <n v="118060.406967"/>
  </r>
  <r>
    <n v="7439"/>
    <n v="7438"/>
    <x v="44"/>
    <n v="0.67517037299000005"/>
    <n v="1204.16113666"/>
    <n v="0.67517037299000005"/>
    <n v="29410.303807200002"/>
  </r>
  <r>
    <n v="7440"/>
    <n v="7439"/>
    <x v="44"/>
    <n v="84.372403143200003"/>
    <n v="10339.149294999899"/>
    <n v="84.372403143200003"/>
    <n v="3675247.17988999"/>
  </r>
  <r>
    <n v="7441"/>
    <n v="7440"/>
    <x v="44"/>
    <n v="0.51732840207700004"/>
    <n v="1131.67979055"/>
    <n v="0.51732840207700004"/>
    <n v="22534.735055199901"/>
  </r>
  <r>
    <n v="7442"/>
    <n v="7441"/>
    <x v="44"/>
    <n v="1.4449367288599999"/>
    <n v="2200.98018357"/>
    <n v="1.4449367288599999"/>
    <n v="62941.192143799897"/>
  </r>
  <r>
    <n v="7443"/>
    <n v="7442"/>
    <x v="44"/>
    <n v="14.8658164781999"/>
    <n v="3295.36161536999"/>
    <n v="14.8658164781999"/>
    <n v="647552.37557699904"/>
  </r>
  <r>
    <n v="7444"/>
    <n v="7443"/>
    <x v="44"/>
    <n v="24.1946265141999"/>
    <n v="4548.6932579599898"/>
    <n v="24.1946265141999"/>
    <n v="1053913.71528999"/>
  </r>
  <r>
    <n v="7445"/>
    <n v="7444"/>
    <x v="44"/>
    <n v="4.8683655230199996"/>
    <n v="4323.1484409000004"/>
    <n v="4.8683655230199996"/>
    <n v="212065.153916999"/>
  </r>
  <r>
    <n v="7446"/>
    <n v="7467"/>
    <x v="44"/>
    <n v="31.926396346899899"/>
    <n v="6813.3691163800004"/>
    <n v="31.926396346899899"/>
    <n v="1390708.26202"/>
  </r>
  <r>
    <n v="7447"/>
    <n v="7519"/>
    <x v="44"/>
    <n v="8.8989822307100006"/>
    <n v="2927.6689666100001"/>
    <n v="8.8989822307100006"/>
    <n v="387638.115407"/>
  </r>
  <r>
    <n v="7448"/>
    <n v="7544"/>
    <x v="44"/>
    <n v="35.991218111899897"/>
    <n v="6046.7832350400004"/>
    <n v="35.991218111899897"/>
    <n v="1567771.18984999"/>
  </r>
  <r>
    <n v="7449"/>
    <n v="7445"/>
    <x v="44"/>
    <n v="16.9421906874"/>
    <n v="9410.8733042099902"/>
    <n v="16.9421906874"/>
    <n v="737998.87433999905"/>
  </r>
  <r>
    <n v="7450"/>
    <n v="7446"/>
    <x v="44"/>
    <n v="7.4550783318100002"/>
    <n v="5447.7910186199897"/>
    <n v="7.4550783318100002"/>
    <n v="324741.91316300002"/>
  </r>
  <r>
    <n v="7451"/>
    <n v="7447"/>
    <x v="44"/>
    <n v="0.608230012845"/>
    <n v="1253.32477190999"/>
    <n v="0.608230012845"/>
    <n v="26494.3933800999"/>
  </r>
  <r>
    <n v="7452"/>
    <n v="7448"/>
    <x v="44"/>
    <n v="8.2561044920699995"/>
    <n v="5041.5860843800001"/>
    <n v="8.2561044920699995"/>
    <n v="359634.473135999"/>
  </r>
  <r>
    <n v="7453"/>
    <n v="7449"/>
    <x v="44"/>
    <n v="3.0097072209500002"/>
    <n v="2648.8884018799899"/>
    <n v="3.0097072209500002"/>
    <n v="131102.322132"/>
  </r>
  <r>
    <n v="7454"/>
    <n v="7450"/>
    <x v="44"/>
    <n v="36.019803089"/>
    <n v="6926.5788181799899"/>
    <n v="36.019803089"/>
    <n v="1569016.3464800001"/>
  </r>
  <r>
    <n v="7455"/>
    <n v="7451"/>
    <x v="44"/>
    <n v="1.6846965991"/>
    <n v="1160.6555141399899"/>
    <n v="1.6846965991"/>
    <n v="73385.090316700007"/>
  </r>
  <r>
    <n v="7456"/>
    <n v="7452"/>
    <x v="44"/>
    <n v="0.46467823185399998"/>
    <n v="879.10162154099896"/>
    <n v="0.46467823185399998"/>
    <n v="20241.3028134999"/>
  </r>
  <r>
    <n v="7457"/>
    <n v="7453"/>
    <x v="44"/>
    <n v="13.7551248153"/>
    <n v="3131.3612677199899"/>
    <n v="13.7551248153"/>
    <n v="599170.84026500001"/>
  </r>
  <r>
    <n v="7458"/>
    <n v="7454"/>
    <x v="44"/>
    <n v="24.801161866600001"/>
    <n v="4796.5026704600004"/>
    <n v="24.801161866600001"/>
    <n v="1080334.2895500001"/>
  </r>
  <r>
    <n v="7459"/>
    <n v="7455"/>
    <x v="44"/>
    <n v="19.571678680400002"/>
    <n v="3868.9105546199899"/>
    <n v="19.571678680400002"/>
    <n v="852538.91315499903"/>
  </r>
  <r>
    <n v="7460"/>
    <n v="7456"/>
    <x v="44"/>
    <n v="28.349484669799899"/>
    <n v="4785.2171634400001"/>
    <n v="28.349484669799899"/>
    <n v="1234898.6126000001"/>
  </r>
  <r>
    <n v="7461"/>
    <n v="7457"/>
    <x v="44"/>
    <n v="56.3098732208"/>
    <n v="8227.2422951200006"/>
    <n v="56.3098732208"/>
    <n v="2452848.2660799902"/>
  </r>
  <r>
    <n v="7462"/>
    <n v="7458"/>
    <x v="44"/>
    <n v="3.5725449222099998E-2"/>
    <n v="157.94860730600001"/>
    <n v="3.5725449222099998E-2"/>
    <n v="1556.1943434499899"/>
  </r>
  <r>
    <n v="7463"/>
    <n v="7459"/>
    <x v="44"/>
    <n v="1.04686838504"/>
    <n v="1079.06665369999"/>
    <n v="1.04686838504"/>
    <n v="45601.404445599903"/>
  </r>
  <r>
    <n v="7464"/>
    <n v="7460"/>
    <x v="44"/>
    <n v="0.82240242084699999"/>
    <n v="1145.7117323299899"/>
    <n v="0.82240242084699999"/>
    <n v="35823.706157000001"/>
  </r>
  <r>
    <n v="7465"/>
    <n v="7461"/>
    <x v="44"/>
    <n v="10.5677095449"/>
    <n v="5978.0471172099897"/>
    <n v="10.5677095449"/>
    <n v="460327.586455999"/>
  </r>
  <r>
    <n v="7466"/>
    <n v="7462"/>
    <x v="44"/>
    <n v="2.0733396506899999"/>
    <n v="1836.3003425700001"/>
    <n v="2.0733396506899999"/>
    <n v="90314.313927199895"/>
  </r>
  <r>
    <n v="7467"/>
    <n v="7463"/>
    <x v="44"/>
    <n v="22.853091147699899"/>
    <n v="6343.2153266499899"/>
    <n v="22.853091147699899"/>
    <n v="995476.66846700001"/>
  </r>
  <r>
    <n v="7468"/>
    <n v="7464"/>
    <x v="44"/>
    <n v="15.3900176796"/>
    <n v="5160.8454577399898"/>
    <n v="15.3900176796"/>
    <n v="670386.48856399895"/>
  </r>
  <r>
    <n v="7469"/>
    <n v="7465"/>
    <x v="44"/>
    <n v="29.0755077076"/>
    <n v="4497.2313836399899"/>
    <n v="29.0755077076"/>
    <n v="1266524.04963"/>
  </r>
  <r>
    <n v="7470"/>
    <n v="7468"/>
    <x v="44"/>
    <n v="18.4643051535"/>
    <n v="9629.9323669900004"/>
    <n v="18.4643051535"/>
    <n v="804301.91526399902"/>
  </r>
  <r>
    <n v="7471"/>
    <n v="7469"/>
    <x v="44"/>
    <n v="0.107238665506"/>
    <n v="521.18450890300005"/>
    <n v="0.107238665506"/>
    <n v="4671.2975835799898"/>
  </r>
  <r>
    <n v="7472"/>
    <n v="7470"/>
    <x v="44"/>
    <n v="0.15105479183699999"/>
    <n v="567.61645354500001"/>
    <n v="0.15105479183699999"/>
    <n v="6579.9204122299898"/>
  </r>
  <r>
    <n v="7473"/>
    <n v="7471"/>
    <x v="44"/>
    <n v="12.062378023400001"/>
    <n v="2901.1449589099898"/>
    <n v="12.062378023400001"/>
    <n v="525435.08495100006"/>
  </r>
  <r>
    <n v="7474"/>
    <n v="7472"/>
    <x v="44"/>
    <n v="26.112167464500001"/>
    <n v="4945.3209935000004"/>
    <n v="26.112167464500001"/>
    <n v="1137441.46499"/>
  </r>
  <r>
    <n v="7475"/>
    <n v="7473"/>
    <x v="44"/>
    <n v="5.6413959590699996"/>
    <n v="3591.9596721200001"/>
    <n v="5.6413959590699996"/>
    <n v="245738.22502199901"/>
  </r>
  <r>
    <n v="7476"/>
    <n v="7474"/>
    <x v="44"/>
    <n v="1.1302525883800001"/>
    <n v="1337.43766881999"/>
    <n v="1.1302525883800001"/>
    <n v="49233.605816199903"/>
  </r>
  <r>
    <n v="7477"/>
    <n v="7475"/>
    <x v="44"/>
    <n v="1.8869119514599999"/>
    <n v="2268.8807043900001"/>
    <n v="1.8869119514599999"/>
    <n v="82193.555830600002"/>
  </r>
  <r>
    <n v="7478"/>
    <n v="7476"/>
    <x v="44"/>
    <n v="10.795650798500001"/>
    <n v="3684.8264586"/>
    <n v="10.795650798500001"/>
    <n v="470256.667752999"/>
  </r>
  <r>
    <n v="7479"/>
    <n v="7477"/>
    <x v="44"/>
    <n v="39.792582684300001"/>
    <n v="5266.4493433999896"/>
    <n v="39.792582684300001"/>
    <n v="1733357.96828999"/>
  </r>
  <r>
    <n v="7480"/>
    <n v="7478"/>
    <x v="44"/>
    <n v="2.37518996941"/>
    <n v="1871.8861411400001"/>
    <n v="2.37518996941"/>
    <n v="103462.861214"/>
  </r>
  <r>
    <n v="7481"/>
    <n v="7479"/>
    <x v="44"/>
    <n v="38.620797915600001"/>
    <n v="6178.3415391299905"/>
    <n v="38.620797915600001"/>
    <n v="1682315.2279099899"/>
  </r>
  <r>
    <n v="7482"/>
    <n v="7480"/>
    <x v="44"/>
    <n v="0.52660212236699999"/>
    <n v="614.91155662599897"/>
    <n v="0.52660212236699999"/>
    <n v="22938.6966968999"/>
  </r>
  <r>
    <n v="7483"/>
    <n v="7481"/>
    <x v="44"/>
    <n v="38.090866091000002"/>
    <n v="5150.4970763000001"/>
    <n v="38.090866091000002"/>
    <n v="1659231.4899800001"/>
  </r>
  <r>
    <n v="7484"/>
    <n v="7482"/>
    <x v="44"/>
    <n v="25.1044965729"/>
    <n v="4258.7500677999897"/>
    <n v="25.1044965729"/>
    <n v="1093547.49650999"/>
  </r>
  <r>
    <n v="7485"/>
    <n v="7483"/>
    <x v="44"/>
    <n v="34.6960984287999"/>
    <n v="9510.5962723600005"/>
    <n v="34.6960984287999"/>
    <n v="1511356.0021200001"/>
  </r>
  <r>
    <n v="7486"/>
    <n v="7484"/>
    <x v="44"/>
    <n v="13.2215872639"/>
    <n v="3446.1650562599898"/>
    <n v="13.2215872639"/>
    <n v="575930.03749400005"/>
  </r>
  <r>
    <n v="7487"/>
    <n v="7485"/>
    <x v="44"/>
    <n v="52.905564286599898"/>
    <n v="6590.9022169999898"/>
    <n v="52.905564286599898"/>
    <n v="2304557.1620700001"/>
  </r>
  <r>
    <n v="7488"/>
    <n v="7486"/>
    <x v="44"/>
    <n v="21.3897295621999"/>
    <n v="4662.6126680699899"/>
    <n v="21.3897295621999"/>
    <n v="931732.89278999902"/>
  </r>
  <r>
    <n v="7489"/>
    <n v="7487"/>
    <x v="44"/>
    <n v="36.3340571385"/>
    <n v="5251.0295213500003"/>
    <n v="36.3340571385"/>
    <n v="1582705.1980999899"/>
  </r>
  <r>
    <n v="7490"/>
    <n v="7488"/>
    <x v="44"/>
    <n v="9.6311472404000007"/>
    <n v="4503.3878861200001"/>
    <n v="9.6311472404000007"/>
    <n v="419531.095659999"/>
  </r>
  <r>
    <n v="7491"/>
    <n v="7489"/>
    <x v="44"/>
    <n v="10.8812618883999"/>
    <n v="2766.9393339600001"/>
    <n v="10.8812618883999"/>
    <n v="473985.871909999"/>
  </r>
  <r>
    <n v="7492"/>
    <n v="7490"/>
    <x v="44"/>
    <n v="8.5216838878000001"/>
    <n v="2453.06978436999"/>
    <n v="8.5216838878000001"/>
    <n v="371203.06533999898"/>
  </r>
  <r>
    <n v="7493"/>
    <n v="7491"/>
    <x v="44"/>
    <n v="51.185780192899898"/>
    <n v="6663.6757118699898"/>
    <n v="51.185780192899898"/>
    <n v="2229643.6666000001"/>
  </r>
  <r>
    <n v="7494"/>
    <n v="7492"/>
    <x v="44"/>
    <n v="68.647808561299897"/>
    <n v="7810.6816931599897"/>
    <n v="68.647808561299897"/>
    <n v="2990286.57975"/>
  </r>
  <r>
    <n v="7495"/>
    <n v="7493"/>
    <x v="44"/>
    <n v="9.4322235331299904"/>
    <n v="5515.1120665999897"/>
    <n v="9.4322235331299904"/>
    <n v="410866.013638"/>
  </r>
  <r>
    <n v="7496"/>
    <n v="7494"/>
    <x v="44"/>
    <n v="46.202368211699898"/>
    <n v="9217.5271267600001"/>
    <n v="46.202368211699898"/>
    <n v="2012567.1089999899"/>
  </r>
  <r>
    <n v="7497"/>
    <n v="7495"/>
    <x v="44"/>
    <n v="2.3596755873299999"/>
    <n v="1689.0418089699899"/>
    <n v="2.3596755873299999"/>
    <n v="102787.05743499901"/>
  </r>
  <r>
    <n v="7498"/>
    <n v="7496"/>
    <x v="44"/>
    <n v="13.2209201910999"/>
    <n v="4015.4809658300001"/>
    <n v="13.2209201910999"/>
    <n v="575900.97990899906"/>
  </r>
  <r>
    <n v="7499"/>
    <n v="7497"/>
    <x v="44"/>
    <n v="5.05418547858"/>
    <n v="3546.0732464399898"/>
    <n v="5.05418547858"/>
    <n v="220159.43880500001"/>
  </r>
  <r>
    <n v="7500"/>
    <n v="7498"/>
    <x v="44"/>
    <n v="9.0213730878699998"/>
    <n v="2535.54113275999"/>
    <n v="9.0213730878699998"/>
    <n v="392969.439821999"/>
  </r>
  <r>
    <n v="7501"/>
    <n v="7499"/>
    <x v="44"/>
    <n v="6.4543963699900004"/>
    <n v="3858.7791802400002"/>
    <n v="6.4543963699900004"/>
    <n v="281152.38126300002"/>
  </r>
  <r>
    <n v="7502"/>
    <n v="7500"/>
    <x v="44"/>
    <n v="14.1008390256999"/>
    <n v="3741.6422142199899"/>
    <n v="14.1008390256999"/>
    <n v="614230.09103500005"/>
  </r>
  <r>
    <n v="7503"/>
    <n v="7501"/>
    <x v="44"/>
    <n v="17.8668805259999"/>
    <n v="5563.9200172600003"/>
    <n v="17.8668805259999"/>
    <n v="778278.20258499903"/>
  </r>
  <r>
    <n v="7504"/>
    <n v="7502"/>
    <x v="44"/>
    <n v="40.479927228199898"/>
    <n v="5323.5937682699896"/>
    <n v="40.479927228199898"/>
    <n v="1763298.5768599899"/>
  </r>
  <r>
    <n v="7505"/>
    <n v="7503"/>
    <x v="44"/>
    <n v="72.154866586099899"/>
    <n v="10282.7969202"/>
    <n v="72.154866586099899"/>
    <n v="3143053.41622"/>
  </r>
  <r>
    <n v="7506"/>
    <n v="7504"/>
    <x v="44"/>
    <n v="15.773143640000001"/>
    <n v="3943.95894515999"/>
    <n v="15.773143640000001"/>
    <n v="687075.38864899904"/>
  </r>
  <r>
    <n v="7507"/>
    <n v="7505"/>
    <x v="44"/>
    <n v="0.22454541832"/>
    <n v="404.10230736900002"/>
    <n v="0.22454541832"/>
    <n v="9781.1592971699902"/>
  </r>
  <r>
    <n v="7508"/>
    <n v="7506"/>
    <x v="44"/>
    <n v="23.069470943199899"/>
    <n v="6118.0059287599897"/>
    <n v="23.069470943199899"/>
    <n v="1004902.13465999"/>
  </r>
  <r>
    <n v="7509"/>
    <n v="7507"/>
    <x v="44"/>
    <n v="50.5268471678"/>
    <n v="7433.2414040100002"/>
    <n v="50.5268471678"/>
    <n v="2200940.6588300001"/>
  </r>
  <r>
    <n v="7510"/>
    <n v="7508"/>
    <x v="44"/>
    <n v="21.7307959169"/>
    <n v="4706.9941066499896"/>
    <n v="21.7307959169"/>
    <n v="946589.68377400003"/>
  </r>
  <r>
    <n v="7511"/>
    <n v="7509"/>
    <x v="44"/>
    <n v="7.2079783727400004"/>
    <n v="2303.59814095"/>
    <n v="7.2079783727400004"/>
    <n v="313978.28200000001"/>
  </r>
  <r>
    <n v="7512"/>
    <n v="7510"/>
    <x v="44"/>
    <n v="28.286035521399899"/>
    <n v="4473.4992184399898"/>
    <n v="28.286035521399899"/>
    <n v="1232134.7787599899"/>
  </r>
  <r>
    <n v="7513"/>
    <n v="7511"/>
    <x v="44"/>
    <n v="27.043238752699899"/>
    <n v="8687.3565008200003"/>
    <n v="27.043238752699899"/>
    <n v="1177998.7680599899"/>
  </r>
  <r>
    <n v="7514"/>
    <n v="7512"/>
    <x v="44"/>
    <n v="1.52657972852"/>
    <n v="1301.8585845"/>
    <n v="1.52657972852"/>
    <n v="66497.546982700005"/>
  </r>
  <r>
    <n v="7515"/>
    <n v="7513"/>
    <x v="44"/>
    <n v="8.9303271399999904"/>
    <n v="2575.4667981399898"/>
    <n v="8.9303271399999904"/>
    <n v="389003.49420100002"/>
  </r>
  <r>
    <n v="7516"/>
    <n v="7514"/>
    <x v="44"/>
    <n v="19.6603974432999"/>
    <n v="4166.1892040700004"/>
    <n v="19.6603974432999"/>
    <n v="856403.48700600001"/>
  </r>
  <r>
    <n v="7517"/>
    <n v="7515"/>
    <x v="44"/>
    <n v="4.9358891914700003"/>
    <n v="2901.6066366300001"/>
    <n v="4.9358891914700003"/>
    <n v="215006.47315500001"/>
  </r>
  <r>
    <n v="7518"/>
    <n v="7516"/>
    <x v="44"/>
    <n v="0.67202898284699997"/>
    <n v="696.92793611299896"/>
    <n v="0.67202898284699997"/>
    <n v="29273.465399799901"/>
  </r>
  <r>
    <n v="7519"/>
    <n v="7517"/>
    <x v="44"/>
    <n v="26.931903061900002"/>
    <n v="4408.1793920800001"/>
    <n v="26.931903061900002"/>
    <n v="1173149.0047599899"/>
  </r>
  <r>
    <n v="7520"/>
    <n v="7520"/>
    <x v="44"/>
    <n v="21.1784623916"/>
    <n v="6907.5806362900003"/>
    <n v="21.1784623916"/>
    <n v="922530.13164899906"/>
  </r>
  <r>
    <n v="7521"/>
    <n v="7521"/>
    <x v="44"/>
    <n v="61.588586242600002"/>
    <n v="7411.6161070400003"/>
    <n v="61.588586242600002"/>
    <n v="2682788.0855499902"/>
  </r>
  <r>
    <n v="7522"/>
    <n v="7522"/>
    <x v="44"/>
    <n v="5.9989631688599996"/>
    <n v="2779.1591985999898"/>
    <n v="5.9989631688599996"/>
    <n v="261313.79038099901"/>
  </r>
  <r>
    <n v="7523"/>
    <n v="7523"/>
    <x v="44"/>
    <n v="81.846414915599894"/>
    <n v="8427.6397064899902"/>
    <n v="81.846414915599894"/>
    <n v="3565215.57280999"/>
  </r>
  <r>
    <n v="7524"/>
    <n v="7524"/>
    <x v="44"/>
    <n v="19.4341933050999"/>
    <n v="5110.5428458300003"/>
    <n v="19.4341933050999"/>
    <n v="846550.07415600005"/>
  </r>
  <r>
    <n v="7525"/>
    <n v="7525"/>
    <x v="44"/>
    <n v="3.7098670451800002"/>
    <n v="2153.8983853599898"/>
    <n v="3.7098670451800002"/>
    <n v="161601.16208000001"/>
  </r>
  <r>
    <n v="7526"/>
    <n v="7526"/>
    <x v="44"/>
    <n v="26.8696913261"/>
    <n v="4522.3032533400001"/>
    <n v="26.8696913261"/>
    <n v="1170439.0723900001"/>
  </r>
  <r>
    <n v="7527"/>
    <n v="7527"/>
    <x v="44"/>
    <n v="125.457840677999"/>
    <n v="9956.5109287100004"/>
    <n v="125.457840677999"/>
    <n v="5464921.6801800001"/>
  </r>
  <r>
    <n v="7528"/>
    <n v="7528"/>
    <x v="44"/>
    <n v="18.3428516651"/>
    <n v="3879.4614923899899"/>
    <n v="18.3428516651"/>
    <n v="799011.42247099895"/>
  </r>
  <r>
    <n v="7529"/>
    <n v="7529"/>
    <x v="44"/>
    <n v="31.420691032499899"/>
    <n v="7758.8525370300003"/>
    <n v="31.420691032499899"/>
    <n v="1368679.8266499899"/>
  </r>
  <r>
    <n v="7530"/>
    <n v="7530"/>
    <x v="44"/>
    <n v="17.942423307799899"/>
    <n v="4341.2403399799896"/>
    <n v="17.942423307799899"/>
    <n v="781568.83299999905"/>
  </r>
  <r>
    <n v="7531"/>
    <n v="7531"/>
    <x v="44"/>
    <n v="30.027050687300001"/>
    <n v="4535.6798656299898"/>
    <n v="30.027050687300001"/>
    <n v="1307973.0960200001"/>
  </r>
  <r>
    <n v="7532"/>
    <n v="7532"/>
    <x v="44"/>
    <n v="81.887798244799896"/>
    <n v="9165.6396890699907"/>
    <n v="81.887798244799896"/>
    <n v="3567018.22342999"/>
  </r>
  <r>
    <n v="7533"/>
    <n v="7533"/>
    <x v="44"/>
    <n v="62.417372027299898"/>
    <n v="7019.2500836400004"/>
    <n v="62.417372027299898"/>
    <n v="2718889.8499199902"/>
  </r>
  <r>
    <n v="7534"/>
    <n v="7534"/>
    <x v="44"/>
    <n v="170.390444368"/>
    <n v="22486.8270803999"/>
    <n v="170.390444368"/>
    <n v="7422178.0678599896"/>
  </r>
  <r>
    <n v="7535"/>
    <n v="7535"/>
    <x v="44"/>
    <n v="13.6407574243"/>
    <n v="3681.6980740399899"/>
    <n v="13.6407574243"/>
    <n v="594189.01664100005"/>
  </r>
  <r>
    <n v="7536"/>
    <n v="7536"/>
    <x v="44"/>
    <n v="16.057359054100001"/>
    <n v="5453.9738679399898"/>
    <n v="16.057359054100001"/>
    <n v="699455.76256599894"/>
  </r>
  <r>
    <n v="7537"/>
    <n v="7537"/>
    <x v="44"/>
    <n v="30.577598846800001"/>
    <n v="5062.5426318600003"/>
    <n v="30.577598846800001"/>
    <n v="1331954.87794"/>
  </r>
  <r>
    <n v="7538"/>
    <n v="7538"/>
    <x v="44"/>
    <n v="37.548711084600001"/>
    <n v="5261.2342803499896"/>
    <n v="37.548711084600001"/>
    <n v="1635615.3123699899"/>
  </r>
  <r>
    <n v="7539"/>
    <n v="7539"/>
    <x v="44"/>
    <n v="5.3456275669100002"/>
    <n v="2061.6479808200002"/>
    <n v="5.3456275669100002"/>
    <n v="232854.605390999"/>
  </r>
  <r>
    <n v="7540"/>
    <n v="7540"/>
    <x v="44"/>
    <n v="4.3817025117400004"/>
    <n v="3143.17888825"/>
    <n v="4.3817025117400004"/>
    <n v="190866.19794000001"/>
  </r>
  <r>
    <n v="7541"/>
    <n v="7541"/>
    <x v="44"/>
    <n v="0.86793363947900004"/>
    <n v="1349.1461839200001"/>
    <n v="0.86793363947900004"/>
    <n v="37807.0381022"/>
  </r>
  <r>
    <n v="7542"/>
    <n v="7542"/>
    <x v="44"/>
    <n v="3.44501913652"/>
    <n v="2740.2180891399898"/>
    <n v="3.44501913652"/>
    <n v="150064.43332599901"/>
  </r>
  <r>
    <n v="7543"/>
    <n v="7543"/>
    <x v="44"/>
    <n v="1.01819653034"/>
    <n v="844.23190739200004"/>
    <n v="1.01819653034"/>
    <n v="44352.4634506"/>
  </r>
  <r>
    <n v="7544"/>
    <n v="7545"/>
    <x v="44"/>
    <n v="97.523033377199894"/>
    <n v="8361.9871678199906"/>
    <n v="97.523033377199894"/>
    <n v="4248086.3415200002"/>
  </r>
  <r>
    <n v="7545"/>
    <n v="7546"/>
    <x v="44"/>
    <n v="82.737140162800003"/>
    <n v="7801.1645201399897"/>
    <n v="82.737140162800003"/>
    <n v="3604015.40939999"/>
  </r>
  <r>
    <n v="7546"/>
    <n v="7547"/>
    <x v="44"/>
    <n v="10.9015165476"/>
    <n v="5142.1615262400001"/>
    <n v="10.9015165476"/>
    <n v="474868.161334"/>
  </r>
  <r>
    <n v="7547"/>
    <n v="7548"/>
    <x v="44"/>
    <n v="4.9471430618200003"/>
    <n v="1963.49114959999"/>
    <n v="4.9471430618200003"/>
    <n v="215496.68978700001"/>
  </r>
  <r>
    <n v="7548"/>
    <n v="7549"/>
    <x v="44"/>
    <n v="12.6650392586"/>
    <n v="3293.9758454500002"/>
    <n v="12.6650392586"/>
    <n v="551686.90335000004"/>
  </r>
  <r>
    <n v="7549"/>
    <n v="7550"/>
    <x v="44"/>
    <n v="24.8872076858"/>
    <n v="5115.4715695900004"/>
    <n v="24.8872076858"/>
    <n v="1084082.4304599899"/>
  </r>
  <r>
    <n v="7550"/>
    <n v="7551"/>
    <x v="44"/>
    <n v="37.9152995667"/>
    <n v="5261.2106721099899"/>
    <n v="37.9152995667"/>
    <n v="1651583.84276999"/>
  </r>
  <r>
    <n v="7551"/>
    <n v="7552"/>
    <x v="44"/>
    <n v="2.4573546945400002"/>
    <n v="2072.77977585999"/>
    <n v="2.4573546945400002"/>
    <n v="107041.94232499901"/>
  </r>
  <r>
    <n v="7552"/>
    <n v="7553"/>
    <x v="44"/>
    <n v="114.605568281"/>
    <n v="9699.9100109400006"/>
    <n v="114.605568281"/>
    <n v="4992198.5854500001"/>
  </r>
  <r>
    <n v="7553"/>
    <n v="7554"/>
    <x v="44"/>
    <n v="174.58357267900001"/>
    <n v="22740.892055799901"/>
    <n v="174.58357267900001"/>
    <n v="7604830.0065000001"/>
  </r>
  <r>
    <n v="7554"/>
    <n v="7555"/>
    <x v="44"/>
    <n v="139.46329655900001"/>
    <n v="14748.355081899899"/>
    <n v="139.46329655900001"/>
    <n v="6074996.8980200002"/>
  </r>
  <r>
    <n v="7555"/>
    <n v="7556"/>
    <x v="44"/>
    <n v="24.333814976500001"/>
    <n v="4753.9794267999896"/>
    <n v="24.333814976500001"/>
    <n v="1059976.74046"/>
  </r>
  <r>
    <n v="7556"/>
    <n v="7557"/>
    <x v="44"/>
    <n v="30.730783702"/>
    <n v="5042.66549562"/>
    <n v="30.730783702"/>
    <n v="1338627.58354"/>
  </r>
  <r>
    <n v="7557"/>
    <n v="7558"/>
    <x v="44"/>
    <n v="9.9962202438100007"/>
    <n v="2865.7986718000002"/>
    <n v="9.9962202438100007"/>
    <n v="435433.61208200001"/>
  </r>
  <r>
    <n v="7558"/>
    <n v="7559"/>
    <x v="44"/>
    <n v="53.664001952500001"/>
    <n v="8187.7835164600001"/>
    <n v="53.664001952500001"/>
    <n v="2337594.5746499901"/>
  </r>
  <r>
    <n v="7559"/>
    <n v="7560"/>
    <x v="44"/>
    <n v="25.023845725600001"/>
    <n v="4502.8352357399899"/>
    <n v="25.023845725600001"/>
    <n v="1090034.3596600001"/>
  </r>
  <r>
    <n v="7560"/>
    <n v="7561"/>
    <x v="44"/>
    <n v="3.1711485579200001"/>
    <n v="2153.9230753199899"/>
    <n v="3.1711485579200001"/>
    <n v="138134.67863999901"/>
  </r>
  <r>
    <n v="7561"/>
    <n v="7562"/>
    <x v="44"/>
    <n v="14.0498196545"/>
    <n v="5919.5123383800001"/>
    <n v="14.0498196545"/>
    <n v="612007.69612400001"/>
  </r>
  <r>
    <n v="7562"/>
    <n v="7563"/>
    <x v="44"/>
    <n v="14.696435356"/>
    <n v="4079.8644063900001"/>
    <n v="14.696435356"/>
    <n v="640174.16340299905"/>
  </r>
  <r>
    <n v="7563"/>
    <n v="7564"/>
    <x v="44"/>
    <n v="13.1581436616"/>
    <n v="5326.75722416999"/>
    <n v="13.1581436616"/>
    <n v="573166.44521599903"/>
  </r>
  <r>
    <n v="7564"/>
    <n v="7565"/>
    <x v="44"/>
    <n v="0.45348080747699998"/>
    <n v="564.60870201099897"/>
    <n v="0.45348080747699998"/>
    <n v="19753.544959099901"/>
  </r>
  <r>
    <n v="7565"/>
    <n v="7566"/>
    <x v="44"/>
    <n v="0.40897873963600001"/>
    <n v="834.67784385000004"/>
    <n v="0.40897873963600001"/>
    <n v="17815.0426377"/>
  </r>
  <r>
    <n v="7566"/>
    <n v="7567"/>
    <x v="45"/>
    <n v="111.290944175999"/>
    <n v="10653.1398153999"/>
    <n v="111.290944175999"/>
    <n v="4847814.1369799897"/>
  </r>
  <r>
    <n v="7567"/>
    <n v="7568"/>
    <x v="45"/>
    <n v="6.5566092241699998"/>
    <n v="2195.1188742899899"/>
    <n v="6.5566092241699998"/>
    <n v="285604.75538599899"/>
  </r>
  <r>
    <n v="7568"/>
    <n v="7569"/>
    <x v="45"/>
    <n v="80.111290820899896"/>
    <n v="7923.8643371899898"/>
    <n v="80.111290820899896"/>
    <n v="3489633.8695999901"/>
  </r>
  <r>
    <n v="7569"/>
    <n v="7570"/>
    <x v="45"/>
    <n v="26.587345297799899"/>
    <n v="4372.1055918800002"/>
    <n v="26.587345297799899"/>
    <n v="1158140.1285900001"/>
  </r>
  <r>
    <n v="7570"/>
    <n v="7571"/>
    <x v="45"/>
    <n v="57.683182997700001"/>
    <n v="8749.9165555500003"/>
    <n v="57.683182997700001"/>
    <n v="2512669.40065999"/>
  </r>
  <r>
    <n v="7571"/>
    <n v="7572"/>
    <x v="45"/>
    <n v="78.256965075099899"/>
    <n v="7860.4461984600002"/>
    <n v="78.256965075099899"/>
    <n v="3408859.7631899901"/>
  </r>
  <r>
    <n v="7572"/>
    <n v="7573"/>
    <x v="45"/>
    <n v="78.673972430800006"/>
    <n v="7856.6946334900003"/>
    <n v="78.673972430800006"/>
    <n v="3427024.53095"/>
  </r>
  <r>
    <n v="7573"/>
    <n v="7574"/>
    <x v="45"/>
    <n v="77.537287412300003"/>
    <n v="7777.0055659999898"/>
    <n v="77.537287412300003"/>
    <n v="3377510.7296000002"/>
  </r>
  <r>
    <n v="7574"/>
    <n v="7575"/>
    <x v="45"/>
    <n v="71.739278087299894"/>
    <n v="10842.4301257999"/>
    <n v="71.739278087299894"/>
    <n v="3124950.4715800001"/>
  </r>
  <r>
    <n v="7575"/>
    <n v="7576"/>
    <x v="45"/>
    <n v="5.4999708816500004"/>
    <n v="3091.0017100800001"/>
    <n v="5.4999708816500004"/>
    <n v="239577.77328799901"/>
  </r>
  <r>
    <n v="7576"/>
    <n v="7577"/>
    <x v="45"/>
    <n v="77.9498305093"/>
    <n v="7843.5081434599897"/>
    <n v="77.9498305093"/>
    <n v="3395481.0350100002"/>
  </r>
  <r>
    <n v="7577"/>
    <n v="7578"/>
    <x v="45"/>
    <n v="11.3087303290999"/>
    <n v="3400.68545068"/>
    <n v="11.3087303290999"/>
    <n v="492606.32270700001"/>
  </r>
  <r>
    <n v="7578"/>
    <n v="7579"/>
    <x v="45"/>
    <n v="37.9651130499999"/>
    <n v="5156.8347446199896"/>
    <n v="37.9651130499999"/>
    <n v="1653753.70943"/>
  </r>
  <r>
    <n v="7579"/>
    <n v="7580"/>
    <x v="45"/>
    <n v="40.824139722399899"/>
    <n v="5333.2333233500003"/>
    <n v="40.824139722399899"/>
    <n v="1778292.4131100001"/>
  </r>
  <r>
    <n v="7580"/>
    <n v="7581"/>
    <x v="45"/>
    <n v="56.3098430394"/>
    <n v="6471.8365756800004"/>
    <n v="56.3098430394"/>
    <n v="2452846.9513799902"/>
  </r>
  <r>
    <n v="7581"/>
    <n v="7582"/>
    <x v="45"/>
    <n v="79.601435382700004"/>
    <n v="7923.8340594800002"/>
    <n v="79.601435382700004"/>
    <n v="3467424.6555300001"/>
  </r>
  <r>
    <n v="7582"/>
    <n v="7583"/>
    <x v="45"/>
    <n v="11.1264579742999"/>
    <n v="3376.9850040699898"/>
    <n v="11.1264579742999"/>
    <n v="484666.57068200002"/>
  </r>
  <r>
    <n v="7583"/>
    <n v="7584"/>
    <x v="45"/>
    <n v="79.5395616112"/>
    <n v="8069.3080036499896"/>
    <n v="79.5395616112"/>
    <n v="3464729.4448299902"/>
  </r>
  <r>
    <n v="7584"/>
    <n v="7585"/>
    <x v="46"/>
    <n v="8.8128238729300001"/>
    <n v="3087.6732042799899"/>
    <n v="8.8128238729300001"/>
    <n v="383885.07235600002"/>
  </r>
  <r>
    <n v="7585"/>
    <n v="7586"/>
    <x v="46"/>
    <n v="2.3794341113800002"/>
    <n v="2102.6555005999899"/>
    <n v="2.3794341113800002"/>
    <n v="103647.735302"/>
  </r>
  <r>
    <n v="7586"/>
    <n v="7587"/>
    <x v="46"/>
    <n v="2.2652145570200002"/>
    <n v="1745.8268490099899"/>
    <n v="2.2652145570200002"/>
    <n v="98672.351409900002"/>
  </r>
  <r>
    <n v="7587"/>
    <n v="7588"/>
    <x v="46"/>
    <n v="45.2301952069"/>
    <n v="8291.1342597999901"/>
    <n v="45.2301952069"/>
    <n v="1970219.4223100001"/>
  </r>
  <r>
    <n v="7588"/>
    <n v="7589"/>
    <x v="46"/>
    <n v="13.3669296546"/>
    <n v="5090.6388350500001"/>
    <n v="13.3669296546"/>
    <n v="582261.12670699903"/>
  </r>
  <r>
    <n v="7589"/>
    <n v="7590"/>
    <x v="46"/>
    <n v="62.206876745899898"/>
    <n v="13625.0586237999"/>
    <n v="62.206876745899898"/>
    <n v="2709720.7121399902"/>
  </r>
  <r>
    <n v="7590"/>
    <n v="7591"/>
    <x v="46"/>
    <n v="9.3913720582700009"/>
    <n v="2760.0680567899899"/>
    <n v="9.3913720582700009"/>
    <n v="409086.53050599899"/>
  </r>
  <r>
    <n v="7591"/>
    <n v="7592"/>
    <x v="46"/>
    <n v="16.625069117399899"/>
    <n v="4588.9893153499897"/>
    <n v="16.625069117399899"/>
    <n v="724185.11399900005"/>
  </r>
  <r>
    <n v="7592"/>
    <n v="7593"/>
    <x v="46"/>
    <n v="52.265089795400002"/>
    <n v="8428.9021004400001"/>
    <n v="52.265089795400002"/>
    <n v="2276658.2048300002"/>
  </r>
  <r>
    <n v="7593"/>
    <n v="7594"/>
    <x v="46"/>
    <n v="47.042032679099897"/>
    <n v="6296.2916454400001"/>
    <n v="47.042032679099897"/>
    <n v="2049142.74690999"/>
  </r>
  <r>
    <n v="7594"/>
    <n v="7595"/>
    <x v="46"/>
    <n v="8.6913297221699999"/>
    <n v="3857.9049136799899"/>
    <n v="8.6913297221699999"/>
    <n v="378592.80832000001"/>
  </r>
  <r>
    <n v="7595"/>
    <n v="7596"/>
    <x v="46"/>
    <n v="1.3234444889899999"/>
    <n v="974.04886097400004"/>
    <n v="1.3234444889899999"/>
    <n v="57649.011343700004"/>
  </r>
  <r>
    <n v="7596"/>
    <n v="7597"/>
    <x v="46"/>
    <n v="7.0198901625400003"/>
    <n v="3449.2057473599898"/>
    <n v="7.0198901625400003"/>
    <n v="305785.19233599899"/>
  </r>
  <r>
    <n v="7597"/>
    <n v="7598"/>
    <x v="46"/>
    <n v="1.8919662417500001"/>
    <n v="1655.40763745"/>
    <n v="1.8919662417500001"/>
    <n v="82413.719834200005"/>
  </r>
  <r>
    <n v="7598"/>
    <n v="7599"/>
    <x v="46"/>
    <n v="21.145072636599899"/>
    <n v="4067.9249608"/>
    <n v="21.145072636599899"/>
    <n v="921075.67974599905"/>
  </r>
  <r>
    <n v="7599"/>
    <n v="7600"/>
    <x v="46"/>
    <n v="131.078524356999"/>
    <n v="14529.150615099899"/>
    <n v="131.078524356999"/>
    <n v="5709757.6818500003"/>
  </r>
  <r>
    <n v="7600"/>
    <n v="7601"/>
    <x v="46"/>
    <n v="128.17700292000001"/>
    <n v="18869.176283299901"/>
    <n v="128.17700292000001"/>
    <n v="5583367.9136600001"/>
  </r>
  <r>
    <n v="7601"/>
    <n v="7602"/>
    <x v="46"/>
    <n v="10.484772101800001"/>
    <n v="4145.1566573700002"/>
    <n v="10.484772101800001"/>
    <n v="456714.84588999901"/>
  </r>
  <r>
    <n v="7602"/>
    <n v="7603"/>
    <x v="46"/>
    <n v="7.0205086697299999"/>
    <n v="3456.34545346"/>
    <n v="7.0205086697299999"/>
    <n v="305812.13440600003"/>
  </r>
  <r>
    <n v="7603"/>
    <n v="7604"/>
    <x v="46"/>
    <n v="4.9973437602699997"/>
    <n v="2236.3659309899899"/>
    <n v="4.9973437602699997"/>
    <n v="217683.423458"/>
  </r>
  <r>
    <n v="7604"/>
    <n v="7605"/>
    <x v="46"/>
    <n v="2.6543959450200001E-2"/>
    <n v="140.29818968000001"/>
    <n v="2.6543959450200001E-2"/>
    <n v="1156.2502484500001"/>
  </r>
  <r>
    <n v="7605"/>
    <n v="7606"/>
    <x v="46"/>
    <n v="3.0270981695099999"/>
    <n v="3519.2604301299898"/>
    <n v="3.0270981695099999"/>
    <n v="131859.86882299901"/>
  </r>
  <r>
    <n v="7606"/>
    <n v="7607"/>
    <x v="46"/>
    <n v="0.85612473197200001"/>
    <n v="1236.0552794499899"/>
    <n v="0.85612473197200001"/>
    <n v="37292.644152200002"/>
  </r>
  <r>
    <n v="7607"/>
    <n v="7608"/>
    <x v="46"/>
    <n v="0.180101035558"/>
    <n v="528.21745418299895"/>
    <n v="0.180101035558"/>
    <n v="7845.1697292199897"/>
  </r>
  <r>
    <n v="7608"/>
    <n v="7609"/>
    <x v="46"/>
    <n v="1.5193842713100001"/>
    <n v="1063.02741364999"/>
    <n v="1.5193842713100001"/>
    <n v="66184.114120500002"/>
  </r>
  <r>
    <n v="7609"/>
    <n v="7610"/>
    <x v="46"/>
    <n v="3.60671691166"/>
    <n v="2626.4949831399899"/>
    <n v="3.60671691166"/>
    <n v="157107.960240999"/>
  </r>
  <r>
    <n v="7610"/>
    <n v="7611"/>
    <x v="46"/>
    <n v="0.26805178829800003"/>
    <n v="700.82975143199894"/>
    <n v="0.26805178829800003"/>
    <n v="11676.2891944"/>
  </r>
  <r>
    <n v="7611"/>
    <n v="7612"/>
    <x v="46"/>
    <n v="2.90878110951"/>
    <n v="2076.0623851800001"/>
    <n v="2.90878110951"/>
    <n v="126705.998307"/>
  </r>
  <r>
    <n v="7612"/>
    <n v="7613"/>
    <x v="46"/>
    <n v="5.4948895069299999"/>
    <n v="2959.9044062200001"/>
    <n v="5.4948895069299999"/>
    <n v="239356.42949199901"/>
  </r>
  <r>
    <n v="7613"/>
    <n v="7614"/>
    <x v="46"/>
    <n v="10.9810231266"/>
    <n v="2766.9091646799902"/>
    <n v="10.9810231266"/>
    <n v="478331.454063999"/>
  </r>
  <r>
    <n v="7614"/>
    <n v="7615"/>
    <x v="46"/>
    <n v="3.8548751465400002E-2"/>
    <n v="157.59520004500001"/>
    <n v="3.8548751465400002E-2"/>
    <n v="1679.1768972899899"/>
  </r>
  <r>
    <n v="7615"/>
    <n v="7616"/>
    <x v="46"/>
    <n v="1.21193819586"/>
    <n v="2470.6876974299898"/>
    <n v="1.21193819586"/>
    <n v="52791.816641600002"/>
  </r>
  <r>
    <n v="7616"/>
    <n v="7617"/>
    <x v="46"/>
    <n v="4.7729498325900002"/>
    <n v="3679.1234481699898"/>
    <n v="4.7729498325900002"/>
    <n v="207908.863075"/>
  </r>
  <r>
    <n v="7617"/>
    <n v="7618"/>
    <x v="46"/>
    <n v="1.0018645208400001"/>
    <n v="2324.5196451699899"/>
    <n v="1.0018645208400001"/>
    <n v="43641.043962999902"/>
  </r>
  <r>
    <n v="7618"/>
    <n v="7619"/>
    <x v="46"/>
    <n v="6.0190706187499998"/>
    <n v="6008.4287469199899"/>
    <n v="6.0190706187499998"/>
    <n v="262189.66739100002"/>
  </r>
  <r>
    <n v="7619"/>
    <n v="7620"/>
    <x v="46"/>
    <n v="1.56757881188"/>
    <n v="1029.72333236999"/>
    <n v="1.56757881188"/>
    <n v="68283.459911199898"/>
  </r>
  <r>
    <n v="7620"/>
    <n v="7621"/>
    <x v="46"/>
    <n v="6.3165926024300001"/>
    <n v="3592.4734921700001"/>
    <n v="6.3165926024300001"/>
    <n v="275149.67316000001"/>
  </r>
  <r>
    <n v="7621"/>
    <n v="7622"/>
    <x v="46"/>
    <n v="1.07714984661"/>
    <n v="958.73806199099897"/>
    <n v="1.07714984661"/>
    <n v="46920.459635300002"/>
  </r>
  <r>
    <n v="7622"/>
    <n v="7623"/>
    <x v="46"/>
    <n v="1.75883479725"/>
    <n v="1809.8819732300001"/>
    <n v="1.75883479725"/>
    <n v="76614.537308500003"/>
  </r>
  <r>
    <n v="7623"/>
    <n v="7624"/>
    <x v="46"/>
    <n v="5.3423447552300001"/>
    <n v="2046.12359678999"/>
    <n v="5.3423447552300001"/>
    <n v="232711.60668799901"/>
  </r>
  <r>
    <n v="7624"/>
    <n v="7756"/>
    <x v="46"/>
    <n v="0.45434772224600001"/>
    <n v="890.24283311900001"/>
    <n v="0.45434772224600001"/>
    <n v="19791.3076159999"/>
  </r>
  <r>
    <n v="7625"/>
    <n v="7625"/>
    <x v="46"/>
    <n v="1.62521209253"/>
    <n v="2215.5408675799899"/>
    <n v="1.62521209253"/>
    <n v="70793.955574399894"/>
  </r>
  <r>
    <n v="7626"/>
    <n v="7626"/>
    <x v="46"/>
    <n v="0.59532948897299998"/>
    <n v="1134.51397849"/>
    <n v="0.59532948897299998"/>
    <n v="25932.448809699901"/>
  </r>
  <r>
    <n v="7627"/>
    <n v="7627"/>
    <x v="46"/>
    <n v="0.680472105918"/>
    <n v="1332.7394156"/>
    <n v="0.680472105918"/>
    <n v="29641.246367399901"/>
  </r>
  <r>
    <n v="7628"/>
    <n v="7628"/>
    <x v="46"/>
    <n v="0.19838041071000001"/>
    <n v="387.07181440900001"/>
    <n v="0.19838041071000001"/>
    <n v="8641.4161251900005"/>
  </r>
  <r>
    <n v="7629"/>
    <n v="7629"/>
    <x v="46"/>
    <n v="4.2960812217999997"/>
    <n v="3038.63740082"/>
    <n v="4.2960812217999997"/>
    <n v="187136.549472999"/>
  </r>
  <r>
    <n v="7630"/>
    <n v="7630"/>
    <x v="46"/>
    <n v="4.0643234381099997"/>
    <n v="4499.8221435900005"/>
    <n v="4.0643234381099997"/>
    <n v="177041.220796999"/>
  </r>
  <r>
    <n v="7631"/>
    <n v="7631"/>
    <x v="46"/>
    <n v="10.1534632089"/>
    <n v="5881.7782179799897"/>
    <n v="10.1534632089"/>
    <n v="442283.08824599901"/>
  </r>
  <r>
    <n v="7632"/>
    <n v="7632"/>
    <x v="46"/>
    <n v="9.0017472620299905"/>
    <n v="6473.5956704999899"/>
    <n v="9.0017472620299905"/>
    <n v="392114.54227299901"/>
  </r>
  <r>
    <n v="7633"/>
    <n v="7633"/>
    <x v="46"/>
    <n v="1.0466354915"/>
    <n v="2004.1162531800001"/>
    <n v="1.0466354915"/>
    <n v="45591.259643299898"/>
  </r>
  <r>
    <n v="7634"/>
    <n v="7634"/>
    <x v="46"/>
    <n v="9.9753318132000004"/>
    <n v="2723.1000492200001"/>
    <n v="9.9753318132000004"/>
    <n v="434523.71568399901"/>
  </r>
  <r>
    <n v="7635"/>
    <n v="7635"/>
    <x v="46"/>
    <n v="2.1643280755499998"/>
    <n v="3001.9475708899899"/>
    <n v="2.1643280755499998"/>
    <n v="94277.753860600002"/>
  </r>
  <r>
    <n v="7636"/>
    <n v="7636"/>
    <x v="46"/>
    <n v="0.96033685656300005"/>
    <n v="1359.5722254299901"/>
    <n v="0.96033685656300005"/>
    <n v="41832.106142600001"/>
  </r>
  <r>
    <n v="7637"/>
    <n v="7637"/>
    <x v="46"/>
    <n v="0.410166409791"/>
    <n v="1209.8743230499899"/>
    <n v="0.410166409791"/>
    <n v="17866.777343500002"/>
  </r>
  <r>
    <n v="7638"/>
    <n v="7638"/>
    <x v="46"/>
    <n v="0.78031293988999995"/>
    <n v="1026.63421121999"/>
    <n v="0.78031293988999995"/>
    <n v="33990.295700399904"/>
  </r>
  <r>
    <n v="7639"/>
    <n v="7639"/>
    <x v="46"/>
    <n v="8.6948018494300001"/>
    <n v="2434.9018049000001"/>
    <n v="8.6948018494300001"/>
    <n v="378744.05358399899"/>
  </r>
  <r>
    <n v="7640"/>
    <n v="7640"/>
    <x v="46"/>
    <n v="0.13900172011699999"/>
    <n v="347.10025486099897"/>
    <n v="0.13900172011699999"/>
    <n v="6054.8907095699897"/>
  </r>
  <r>
    <n v="7641"/>
    <n v="7641"/>
    <x v="46"/>
    <n v="5.358176598"/>
    <n v="6147.0807473200002"/>
    <n v="5.358176598"/>
    <n v="233401.23900299901"/>
  </r>
  <r>
    <n v="7642"/>
    <n v="7662"/>
    <x v="46"/>
    <n v="0.932786589231"/>
    <n v="1455.29722207999"/>
    <n v="0.932786589231"/>
    <n v="40632.021297200001"/>
  </r>
  <r>
    <n v="7643"/>
    <n v="7663"/>
    <x v="46"/>
    <n v="0.21399725796999999"/>
    <n v="487.19042422400003"/>
    <n v="0.21399725796999999"/>
    <n v="9321.6832703100008"/>
  </r>
  <r>
    <n v="7644"/>
    <n v="7642"/>
    <x v="46"/>
    <n v="9.2974539043599904"/>
    <n v="8593.7711665299903"/>
    <n v="9.2974539043599904"/>
    <n v="404995.472088999"/>
  </r>
  <r>
    <n v="7645"/>
    <n v="7643"/>
    <x v="46"/>
    <n v="2.3696718954799998"/>
    <n v="2996.1123884899898"/>
    <n v="2.3696718954799998"/>
    <n v="103222.494875"/>
  </r>
  <r>
    <n v="7646"/>
    <n v="7644"/>
    <x v="46"/>
    <n v="1.12536576869"/>
    <n v="1187.6767092800001"/>
    <n v="1.12536576869"/>
    <n v="49020.736799400001"/>
  </r>
  <r>
    <n v="7647"/>
    <n v="7645"/>
    <x v="46"/>
    <n v="0.22377881277"/>
    <n v="412.28559592099901"/>
    <n v="0.22377881277"/>
    <n v="9747.7660934499909"/>
  </r>
  <r>
    <n v="7648"/>
    <n v="7646"/>
    <x v="46"/>
    <n v="0.68145096971700003"/>
    <n v="1071.7848722599899"/>
    <n v="0.68145096971700003"/>
    <n v="29683.885505099901"/>
  </r>
  <r>
    <n v="7649"/>
    <n v="7647"/>
    <x v="46"/>
    <n v="2.2737114063599999"/>
    <n v="3594.1435528500001"/>
    <n v="2.2737114063599999"/>
    <n v="99042.472687000001"/>
  </r>
  <r>
    <n v="7650"/>
    <n v="7648"/>
    <x v="46"/>
    <n v="1.7901516425399999"/>
    <n v="2225.7603328499899"/>
    <n v="1.7901516425399999"/>
    <n v="77978.693636199896"/>
  </r>
  <r>
    <n v="7651"/>
    <n v="7649"/>
    <x v="46"/>
    <n v="3.6782910645999999E-2"/>
    <n v="170.68989725500001"/>
    <n v="3.6782910645999999E-2"/>
    <n v="1602.2571788800001"/>
  </r>
  <r>
    <n v="7652"/>
    <n v="7650"/>
    <x v="46"/>
    <n v="1.7704267095199999"/>
    <n v="1458.2152216699899"/>
    <n v="1.7704267095199999"/>
    <n v="77119.478986799906"/>
  </r>
  <r>
    <n v="7653"/>
    <n v="7651"/>
    <x v="46"/>
    <n v="0.14586151225899999"/>
    <n v="502.82466488799901"/>
    <n v="0.14586151225899999"/>
    <n v="6353.7020594799897"/>
  </r>
  <r>
    <n v="7654"/>
    <n v="7652"/>
    <x v="46"/>
    <n v="1.13121632798"/>
    <n v="1416.4112593499899"/>
    <n v="1.13121632798"/>
    <n v="49275.586141599902"/>
  </r>
  <r>
    <n v="7655"/>
    <n v="7653"/>
    <x v="46"/>
    <n v="0.16446744639700001"/>
    <n v="677.07208998600004"/>
    <n v="0.16446744639700001"/>
    <n v="7164.1733092200002"/>
  </r>
  <r>
    <n v="7656"/>
    <n v="7654"/>
    <x v="46"/>
    <n v="4.0339297967499999"/>
    <n v="4628.7084078199896"/>
    <n v="4.0339297967499999"/>
    <n v="175717.27907499901"/>
  </r>
  <r>
    <n v="7657"/>
    <n v="7655"/>
    <x v="46"/>
    <n v="2.55433086697"/>
    <n v="2664.6968491399898"/>
    <n v="2.55433086697"/>
    <n v="111266.20749899901"/>
  </r>
  <r>
    <n v="7658"/>
    <n v="7656"/>
    <x v="46"/>
    <n v="2.17860798271"/>
    <n v="1644.6272889899899"/>
    <n v="2.17860798271"/>
    <n v="94899.784128800005"/>
  </r>
  <r>
    <n v="7659"/>
    <n v="7657"/>
    <x v="46"/>
    <n v="1.5088011182500001"/>
    <n v="2432.3878613500001"/>
    <n v="1.5088011182500001"/>
    <n v="65723.113816700003"/>
  </r>
  <r>
    <n v="7660"/>
    <n v="7658"/>
    <x v="46"/>
    <n v="0.61901817232300005"/>
    <n v="1418.6652354400001"/>
    <n v="0.61901817232300005"/>
    <n v="26964.323728200001"/>
  </r>
  <r>
    <n v="7661"/>
    <n v="7659"/>
    <x v="46"/>
    <n v="0.305713077093"/>
    <n v="464.61505954400002"/>
    <n v="0.305713077093"/>
    <n v="13316.808370500001"/>
  </r>
  <r>
    <n v="7662"/>
    <n v="7660"/>
    <x v="46"/>
    <n v="0.65018922579799998"/>
    <n v="1266.2548566800001"/>
    <n v="0.65018922579799998"/>
    <n v="28322.129385200002"/>
  </r>
  <r>
    <n v="7663"/>
    <n v="7661"/>
    <x v="46"/>
    <n v="2.5851811549799999"/>
    <n v="4181.1586921199896"/>
    <n v="2.5851811549799999"/>
    <n v="112610.040668999"/>
  </r>
  <r>
    <n v="7664"/>
    <n v="7664"/>
    <x v="46"/>
    <n v="2.10739984771"/>
    <n v="3231.4045829299898"/>
    <n v="2.10739984771"/>
    <n v="91797.970172100002"/>
  </r>
  <r>
    <n v="7665"/>
    <n v="7665"/>
    <x v="46"/>
    <n v="0.25816874102199999"/>
    <n v="627.117527096"/>
    <n v="0.25816874102199999"/>
    <n v="11245.785376100001"/>
  </r>
  <r>
    <n v="7666"/>
    <n v="7666"/>
    <x v="46"/>
    <n v="14.2601649183999"/>
    <n v="3364.2893162700002"/>
    <n v="14.2601649183999"/>
    <n v="621170.29915900005"/>
  </r>
  <r>
    <n v="7667"/>
    <n v="7667"/>
    <x v="46"/>
    <n v="6.5988560055899995E-2"/>
    <n v="206.854480139"/>
    <n v="6.5988560055899995E-2"/>
    <n v="2874.45017774999"/>
  </r>
  <r>
    <n v="7668"/>
    <n v="7668"/>
    <x v="46"/>
    <n v="5.4127170382800002E-2"/>
    <n v="186.22243574500001"/>
    <n v="5.4127170382800002E-2"/>
    <n v="2357.77011055"/>
  </r>
  <r>
    <n v="7669"/>
    <n v="7669"/>
    <x v="46"/>
    <n v="18.2670212722999"/>
    <n v="5904.5546691500003"/>
    <n v="18.2670212722999"/>
    <n v="795708.26378200005"/>
  </r>
  <r>
    <n v="7670"/>
    <n v="7670"/>
    <x v="46"/>
    <n v="6.0492474121599997"/>
    <n v="4388.5527973999897"/>
    <n v="6.0492474121599997"/>
    <n v="263504.16325300001"/>
  </r>
  <r>
    <n v="7671"/>
    <n v="7671"/>
    <x v="46"/>
    <n v="0.41895009074599998"/>
    <n v="1012.59439987999"/>
    <n v="0.41895009074599998"/>
    <n v="18249.392955200001"/>
  </r>
  <r>
    <n v="7672"/>
    <n v="7672"/>
    <x v="46"/>
    <n v="0.44290330895399999"/>
    <n v="950.33494182699906"/>
    <n v="0.44290330895399999"/>
    <n v="19292.7909680999"/>
  </r>
  <r>
    <n v="7673"/>
    <n v="7673"/>
    <x v="46"/>
    <n v="1.2179462479200001"/>
    <n v="2206.5815379599899"/>
    <n v="1.2179462479200001"/>
    <n v="53053.526343099897"/>
  </r>
  <r>
    <n v="7674"/>
    <n v="7674"/>
    <x v="46"/>
    <n v="0.13587582968100001"/>
    <n v="584.43750566799895"/>
    <n v="0.13587582968100001"/>
    <n v="5918.7274660499897"/>
  </r>
  <r>
    <n v="7675"/>
    <n v="7675"/>
    <x v="46"/>
    <n v="0.229003128513"/>
    <n v="708.01051180299896"/>
    <n v="0.229003128513"/>
    <n v="9975.3363769600001"/>
  </r>
  <r>
    <n v="7676"/>
    <n v="7676"/>
    <x v="46"/>
    <n v="0.201679492456"/>
    <n v="514.46688885100002"/>
    <n v="0.201679492456"/>
    <n v="8785.1235503900007"/>
  </r>
  <r>
    <n v="7677"/>
    <n v="7677"/>
    <x v="46"/>
    <n v="1.00078134429"/>
    <n v="2053.9932532399898"/>
    <n v="1.00078134429"/>
    <n v="43593.8609794"/>
  </r>
  <r>
    <n v="7678"/>
    <n v="7678"/>
    <x v="46"/>
    <n v="2.1247421283299999"/>
    <n v="2925.5556606499899"/>
    <n v="2.1247421283299999"/>
    <n v="92553.396897400002"/>
  </r>
  <r>
    <n v="7679"/>
    <n v="7679"/>
    <x v="46"/>
    <n v="1.5905151659700001"/>
    <n v="1175.26502037"/>
    <n v="1.5905151659700001"/>
    <n v="69282.563497299896"/>
  </r>
  <r>
    <n v="7680"/>
    <n v="7688"/>
    <x v="46"/>
    <n v="1.1068454626199999"/>
    <n v="2418.48975947999"/>
    <n v="1.1068454626199999"/>
    <n v="48213.995494100003"/>
  </r>
  <r>
    <n v="7681"/>
    <n v="7757"/>
    <x v="46"/>
    <n v="0.15787040938499999"/>
    <n v="539.91057298700002"/>
    <n v="0.15787040938499999"/>
    <n v="6876.80752467"/>
  </r>
  <r>
    <n v="7682"/>
    <n v="7783"/>
    <x v="46"/>
    <n v="4.7266769496799997E-2"/>
    <n v="226.122657441999"/>
    <n v="4.7266769496799997E-2"/>
    <n v="2058.9322434800001"/>
  </r>
  <r>
    <n v="7683"/>
    <n v="7680"/>
    <x v="46"/>
    <n v="2.1201566358599999"/>
    <n v="1610.1670883700001"/>
    <n v="2.1201566358599999"/>
    <n v="92353.653643700003"/>
  </r>
  <r>
    <n v="7684"/>
    <n v="7681"/>
    <x v="46"/>
    <n v="0.901798525613"/>
    <n v="1461.15036761999"/>
    <n v="0.901798525613"/>
    <n v="39282.186646499897"/>
  </r>
  <r>
    <n v="7685"/>
    <n v="7682"/>
    <x v="46"/>
    <n v="2.0580270483200001"/>
    <n v="1333.74644014"/>
    <n v="2.0580270483200001"/>
    <n v="89647.299637100004"/>
  </r>
  <r>
    <n v="7686"/>
    <n v="7683"/>
    <x v="46"/>
    <n v="1.7806322512199999"/>
    <n v="2342.4127247699898"/>
    <n v="1.7806322512199999"/>
    <n v="77564.030603499894"/>
  </r>
  <r>
    <n v="7687"/>
    <n v="7684"/>
    <x v="46"/>
    <n v="1.36985184137"/>
    <n v="1346.69900189999"/>
    <n v="1.36985184137"/>
    <n v="59670.507529399903"/>
  </r>
  <r>
    <n v="7688"/>
    <n v="7685"/>
    <x v="46"/>
    <n v="0.204886029631"/>
    <n v="367.00323521199903"/>
    <n v="0.204886029631"/>
    <n v="8924.7997514500003"/>
  </r>
  <r>
    <n v="7689"/>
    <n v="7686"/>
    <x v="46"/>
    <n v="2.70982172143"/>
    <n v="2690.9095292299899"/>
    <n v="2.70982172143"/>
    <n v="118039.362020999"/>
  </r>
  <r>
    <n v="7690"/>
    <n v="7687"/>
    <x v="46"/>
    <n v="5.0524112265000003"/>
    <n v="3489.8473256500001"/>
    <n v="5.0524112265000003"/>
    <n v="220082.152697999"/>
  </r>
  <r>
    <n v="7691"/>
    <n v="7733"/>
    <x v="46"/>
    <n v="6.1365494822099999E-2"/>
    <n v="233.933851425"/>
    <n v="6.1365494822099999E-2"/>
    <n v="2673.0702624099899"/>
  </r>
  <r>
    <n v="7692"/>
    <n v="7689"/>
    <x v="46"/>
    <n v="6.3330903518200001"/>
    <n v="7828.1543390400002"/>
    <n v="6.3330903518200001"/>
    <n v="275868.31225000002"/>
  </r>
  <r>
    <n v="7693"/>
    <n v="7690"/>
    <x v="46"/>
    <n v="0.40361628250300002"/>
    <n v="1032.5336104299899"/>
    <n v="0.40361628250300002"/>
    <n v="17581.454939800002"/>
  </r>
  <r>
    <n v="7694"/>
    <n v="7691"/>
    <x v="46"/>
    <n v="1.4897301012499999"/>
    <n v="2206.8298731599898"/>
    <n v="1.4897301012499999"/>
    <n v="64892.383640899898"/>
  </r>
  <r>
    <n v="7695"/>
    <n v="7692"/>
    <x v="46"/>
    <n v="2.1796105479599999"/>
    <n v="2329.2398337499899"/>
    <n v="2.1796105479599999"/>
    <n v="94943.455693700002"/>
  </r>
  <r>
    <n v="7696"/>
    <n v="7693"/>
    <x v="46"/>
    <n v="0.163666170532"/>
    <n v="675.71390038100003"/>
    <n v="0.163666170532"/>
    <n v="7129.2698703799897"/>
  </r>
  <r>
    <n v="7697"/>
    <n v="7694"/>
    <x v="46"/>
    <n v="0.92934993434099999"/>
    <n v="2244.5597806000001"/>
    <n v="0.92934993434099999"/>
    <n v="40482.321209100002"/>
  </r>
  <r>
    <n v="7698"/>
    <n v="7695"/>
    <x v="46"/>
    <n v="3.2750774279499999"/>
    <n v="2329.3380020300001"/>
    <n v="3.2750774279499999"/>
    <n v="142661.80210900001"/>
  </r>
  <r>
    <n v="7699"/>
    <n v="7696"/>
    <x v="46"/>
    <n v="3.8775112355600001"/>
    <n v="4151.9309440099896"/>
    <n v="3.8775112355600001"/>
    <n v="168903.71379999901"/>
  </r>
  <r>
    <n v="7700"/>
    <n v="7697"/>
    <x v="46"/>
    <n v="1.03164113663"/>
    <n v="1117.53076342999"/>
    <n v="1.03164113663"/>
    <n v="44938.108159199903"/>
  </r>
  <r>
    <n v="7701"/>
    <n v="7698"/>
    <x v="46"/>
    <n v="0.66032830709799994"/>
    <n v="1011.48242014"/>
    <n v="0.66032830709799994"/>
    <n v="28763.786000700002"/>
  </r>
  <r>
    <n v="7702"/>
    <n v="7699"/>
    <x v="46"/>
    <n v="1.36100968787"/>
    <n v="1391.1378897100001"/>
    <n v="1.36100968787"/>
    <n v="59285.344861999904"/>
  </r>
  <r>
    <n v="7703"/>
    <n v="7700"/>
    <x v="46"/>
    <n v="0.38916120072499999"/>
    <n v="538.51806452699896"/>
    <n v="0.38916120072499999"/>
    <n v="16951.794097000002"/>
  </r>
  <r>
    <n v="7704"/>
    <n v="7701"/>
    <x v="46"/>
    <n v="17.438900875800002"/>
    <n v="5756.2763643199896"/>
    <n v="17.438900875800002"/>
    <n v="759635.48360699904"/>
  </r>
  <r>
    <n v="7705"/>
    <n v="7702"/>
    <x v="46"/>
    <n v="0.242940471495"/>
    <n v="938.09228843100004"/>
    <n v="0.242940471495"/>
    <n v="10582.4446086999"/>
  </r>
  <r>
    <n v="7706"/>
    <n v="7703"/>
    <x v="46"/>
    <n v="8.9437541027499998E-2"/>
    <n v="267.32649462900002"/>
    <n v="8.9437541027499998E-2"/>
    <n v="3895.8837041100001"/>
  </r>
  <r>
    <n v="7707"/>
    <n v="7704"/>
    <x v="46"/>
    <n v="4.5505952919699997"/>
    <n v="5464.9525018799995"/>
    <n v="4.5505952919699997"/>
    <n v="198223.13802300001"/>
  </r>
  <r>
    <n v="7708"/>
    <n v="7705"/>
    <x v="46"/>
    <n v="0.65470535158700005"/>
    <n v="1034.10339515999"/>
    <n v="0.65470535158700005"/>
    <n v="28518.851040000001"/>
  </r>
  <r>
    <n v="7709"/>
    <n v="7706"/>
    <x v="46"/>
    <n v="36.313717739600001"/>
    <n v="5255.1906941200004"/>
    <n v="36.313717739600001"/>
    <n v="1581819.2174500001"/>
  </r>
  <r>
    <n v="7710"/>
    <n v="7707"/>
    <x v="46"/>
    <n v="6.26592776757"/>
    <n v="5851.1852678599898"/>
    <n v="6.26592776757"/>
    <n v="272942.72178600001"/>
  </r>
  <r>
    <n v="7711"/>
    <n v="7708"/>
    <x v="46"/>
    <n v="5.7789625004199996"/>
    <n v="7812.5455881300004"/>
    <n v="5.7789625004199996"/>
    <n v="251730.59959200001"/>
  </r>
  <r>
    <n v="7712"/>
    <n v="7709"/>
    <x v="46"/>
    <n v="1.74869212196"/>
    <n v="2965.7533287599899"/>
    <n v="1.74869212196"/>
    <n v="76172.7241393"/>
  </r>
  <r>
    <n v="7713"/>
    <n v="7710"/>
    <x v="46"/>
    <n v="7.2243634179300003"/>
    <n v="9120.1170291199905"/>
    <n v="7.2243634179300003"/>
    <n v="314692.01171599899"/>
  </r>
  <r>
    <n v="7714"/>
    <n v="7711"/>
    <x v="46"/>
    <n v="2.6462325348200002"/>
    <n v="2002.2771846000001"/>
    <n v="2.6462325348200002"/>
    <n v="115269.428136"/>
  </r>
  <r>
    <n v="7715"/>
    <n v="7712"/>
    <x v="46"/>
    <n v="6.8447253054099999"/>
    <n v="6430.3916666900004"/>
    <n v="6.8447253054099999"/>
    <n v="298155.04167900002"/>
  </r>
  <r>
    <n v="7716"/>
    <n v="7713"/>
    <x v="46"/>
    <n v="10.3931283984"/>
    <n v="4638.6643329299905"/>
    <n v="10.3931283984"/>
    <n v="452722.86213000002"/>
  </r>
  <r>
    <n v="7717"/>
    <n v="7714"/>
    <x v="46"/>
    <n v="2.7065437167000002"/>
    <n v="1908.5715871899899"/>
    <n v="2.7065437167000002"/>
    <n v="117896.572713999"/>
  </r>
  <r>
    <n v="7718"/>
    <n v="7715"/>
    <x v="46"/>
    <n v="0.30739667020599998"/>
    <n v="706.40802739299897"/>
    <n v="0.30739667020599998"/>
    <n v="13390.1453942999"/>
  </r>
  <r>
    <n v="7719"/>
    <n v="7716"/>
    <x v="46"/>
    <n v="1.4419904641200001"/>
    <n v="1383.8579294399899"/>
    <n v="1.4419904641200001"/>
    <n v="62812.853366000003"/>
  </r>
  <r>
    <n v="7720"/>
    <n v="7717"/>
    <x v="46"/>
    <n v="1.6349675228"/>
    <n v="2461.71245202"/>
    <n v="1.6349675228"/>
    <n v="71218.900417500001"/>
  </r>
  <r>
    <n v="7721"/>
    <n v="7718"/>
    <x v="46"/>
    <n v="0.18080493690800001"/>
    <n v="378.42458751300001"/>
    <n v="0.18080493690800001"/>
    <n v="7875.83154852999"/>
  </r>
  <r>
    <n v="7722"/>
    <n v="7719"/>
    <x v="46"/>
    <n v="0.48907883911099997"/>
    <n v="724.63765561000002"/>
    <n v="0.48907883911099997"/>
    <n v="21304.189013700001"/>
  </r>
  <r>
    <n v="7723"/>
    <n v="7720"/>
    <x v="46"/>
    <n v="0.29203067667400001"/>
    <n v="486.90265431599897"/>
    <n v="0.29203067667400001"/>
    <n v="12720.805393099899"/>
  </r>
  <r>
    <n v="7724"/>
    <n v="7734"/>
    <x v="46"/>
    <n v="0.24979483008299999"/>
    <n v="639.56299472700005"/>
    <n v="0.24979483008299999"/>
    <n v="10881.0192736999"/>
  </r>
  <r>
    <n v="7725"/>
    <n v="7735"/>
    <x v="46"/>
    <n v="1.2935451953399999"/>
    <n v="2237.2865038800001"/>
    <n v="1.2935451953399999"/>
    <n v="56346.603323399897"/>
  </r>
  <r>
    <n v="7726"/>
    <n v="7782"/>
    <x v="46"/>
    <n v="0.14208054779900001"/>
    <n v="445.726793122"/>
    <n v="0.14208054779900001"/>
    <n v="6189.0039053999899"/>
  </r>
  <r>
    <n v="7727"/>
    <n v="7721"/>
    <x v="46"/>
    <n v="54.008431187299898"/>
    <n v="12540.457165600001"/>
    <n v="54.008431187299898"/>
    <n v="2352597.8520800001"/>
  </r>
  <r>
    <n v="7728"/>
    <n v="7722"/>
    <x v="46"/>
    <n v="0.290502989509"/>
    <n v="439.020144716"/>
    <n v="0.290502989509"/>
    <n v="12654.2596059999"/>
  </r>
  <r>
    <n v="7729"/>
    <n v="7723"/>
    <x v="46"/>
    <n v="8.1001492896199903"/>
    <n v="5872.2558033599898"/>
    <n v="8.1001492896199903"/>
    <n v="352841.09168599901"/>
  </r>
  <r>
    <n v="7730"/>
    <n v="7724"/>
    <x v="46"/>
    <n v="9.3685043487899904"/>
    <n v="7018.4389320999899"/>
    <n v="9.3685043487899904"/>
    <n v="408090.417064999"/>
  </r>
  <r>
    <n v="7731"/>
    <n v="7725"/>
    <x v="46"/>
    <n v="5.4984635182300003"/>
    <n v="4995.5004575100002"/>
    <n v="5.4984635182300003"/>
    <n v="239512.11279899901"/>
  </r>
  <r>
    <n v="7732"/>
    <n v="7726"/>
    <x v="46"/>
    <n v="0.28967382947999998"/>
    <n v="738.55070785199905"/>
    <n v="0.28967382947999998"/>
    <n v="12618.141538899899"/>
  </r>
  <r>
    <n v="7733"/>
    <n v="7727"/>
    <x v="46"/>
    <n v="12.247150445200001"/>
    <n v="4534.3067425600002"/>
    <n v="12.247150445200001"/>
    <n v="533483.73946099903"/>
  </r>
  <r>
    <n v="7734"/>
    <n v="7728"/>
    <x v="46"/>
    <n v="5.5928756816899998"/>
    <n v="6674.3911924699896"/>
    <n v="5.5928756816899998"/>
    <n v="243624.69019600001"/>
  </r>
  <r>
    <n v="7735"/>
    <n v="7729"/>
    <x v="46"/>
    <n v="0.16910384474500001"/>
    <n v="504.47501479699901"/>
    <n v="0.16910384474500001"/>
    <n v="7366.1340132300002"/>
  </r>
  <r>
    <n v="7736"/>
    <n v="7730"/>
    <x v="46"/>
    <n v="4.6328887185300003"/>
    <n v="5376.8566881500001"/>
    <n v="4.6328887185300003"/>
    <n v="201807.82534400001"/>
  </r>
  <r>
    <n v="7737"/>
    <n v="7731"/>
    <x v="46"/>
    <n v="0.58880183432300004"/>
    <n v="1132.04040392"/>
    <n v="0.58880183432300004"/>
    <n v="25648.105310599902"/>
  </r>
  <r>
    <n v="7738"/>
    <n v="7732"/>
    <x v="46"/>
    <n v="0.30042457325499999"/>
    <n v="652.50597013699905"/>
    <n v="0.30042457325499999"/>
    <n v="13086.442065200001"/>
  </r>
  <r>
    <n v="7739"/>
    <n v="7736"/>
    <x v="46"/>
    <n v="6.25524829112"/>
    <n v="6473.3079631600003"/>
    <n v="6.25524829112"/>
    <n v="272477.52564900002"/>
  </r>
  <r>
    <n v="7740"/>
    <n v="7737"/>
    <x v="46"/>
    <n v="0.65202500625899995"/>
    <n v="1239.9932549800001"/>
    <n v="0.65202500625899995"/>
    <n v="28402.095662600001"/>
  </r>
  <r>
    <n v="7741"/>
    <n v="7738"/>
    <x v="46"/>
    <n v="2.5154551390200002"/>
    <n v="2579.6352001300002"/>
    <n v="2.5154551390200002"/>
    <n v="109572.78756500001"/>
  </r>
  <r>
    <n v="7742"/>
    <n v="7739"/>
    <x v="46"/>
    <n v="10.5888534195999"/>
    <n v="3662.3689490900001"/>
    <n v="10.5888534195999"/>
    <n v="461248.60996500001"/>
  </r>
  <r>
    <n v="7743"/>
    <n v="7740"/>
    <x v="46"/>
    <n v="0.54851102313800004"/>
    <n v="1036.01356437"/>
    <n v="0.54851102313800004"/>
    <n v="23893.0445961"/>
  </r>
  <r>
    <n v="7744"/>
    <n v="7741"/>
    <x v="46"/>
    <n v="8.7403589210700003E-2"/>
    <n v="278.12019829899901"/>
    <n v="8.7403589210700003E-2"/>
    <n v="3807.2851169099899"/>
  </r>
  <r>
    <n v="7745"/>
    <n v="7742"/>
    <x v="46"/>
    <n v="5.1969286185000003"/>
    <n v="2078.0883793899902"/>
    <n v="5.1969286185000003"/>
    <n v="226377.305109999"/>
  </r>
  <r>
    <n v="7746"/>
    <n v="7743"/>
    <x v="46"/>
    <n v="0.26405281459399998"/>
    <n v="577.66951480099897"/>
    <n v="0.26405281459399998"/>
    <n v="11502.094595299901"/>
  </r>
  <r>
    <n v="7747"/>
    <n v="7744"/>
    <x v="46"/>
    <n v="0.142849623482"/>
    <n v="477.01667889800001"/>
    <n v="0.142849623482"/>
    <n v="6222.5047085599899"/>
  </r>
  <r>
    <n v="7748"/>
    <n v="7745"/>
    <x v="46"/>
    <n v="9.6751567024499996E-2"/>
    <n v="254.05111131300001"/>
    <n v="9.6751567024499996E-2"/>
    <n v="4214.4814016099899"/>
  </r>
  <r>
    <n v="7749"/>
    <n v="7746"/>
    <x v="46"/>
    <n v="1.86963924884"/>
    <n v="1929.8554796799899"/>
    <n v="1.86963924884"/>
    <n v="81441.159913299896"/>
  </r>
  <r>
    <n v="7750"/>
    <n v="7747"/>
    <x v="46"/>
    <n v="1.36563909085"/>
    <n v="1456.37781251"/>
    <n v="1.36563909085"/>
    <n v="59487.000848199903"/>
  </r>
  <r>
    <n v="7751"/>
    <n v="7748"/>
    <x v="46"/>
    <n v="8.3646295411100002"/>
    <n v="4169.9499190500001"/>
    <n v="8.3646295411100002"/>
    <n v="364361.80535400001"/>
  </r>
  <r>
    <n v="7752"/>
    <n v="7749"/>
    <x v="46"/>
    <n v="0.79084397500699999"/>
    <n v="1199.7612956099899"/>
    <n v="0.79084397500699999"/>
    <n v="34449.025755499897"/>
  </r>
  <r>
    <n v="7753"/>
    <n v="7750"/>
    <x v="46"/>
    <n v="5.1626077266100001"/>
    <n v="4146.2384625100003"/>
    <n v="5.1626077266100001"/>
    <n v="224882.293039999"/>
  </r>
  <r>
    <n v="7754"/>
    <n v="7751"/>
    <x v="46"/>
    <n v="7.6143418894400003"/>
    <n v="5156.9833418099897"/>
    <n v="7.6143418894400003"/>
    <n v="331679.40598199901"/>
  </r>
  <r>
    <n v="7755"/>
    <n v="7752"/>
    <x v="46"/>
    <n v="1.37947875931"/>
    <n v="1602.4830153299899"/>
    <n v="1.37947875931"/>
    <n v="60089.854392399902"/>
  </r>
  <r>
    <n v="7756"/>
    <n v="7753"/>
    <x v="46"/>
    <n v="0.73041003045999997"/>
    <n v="1313.63514609"/>
    <n v="0.73041003045999997"/>
    <n v="31816.533659000001"/>
  </r>
  <r>
    <n v="7757"/>
    <n v="7754"/>
    <x v="46"/>
    <n v="0.43600573114899999"/>
    <n v="749.01633465800001"/>
    <n v="0.43600573114899999"/>
    <n v="18992.333680200001"/>
  </r>
  <r>
    <n v="7758"/>
    <n v="7755"/>
    <x v="46"/>
    <n v="0.89236396697099996"/>
    <n v="1759.3006718500001"/>
    <n v="0.89236396697099996"/>
    <n v="38871.2189163"/>
  </r>
  <r>
    <n v="7759"/>
    <n v="7758"/>
    <x v="46"/>
    <n v="0.78906343662300005"/>
    <n v="1424.04482914"/>
    <n v="0.78906343662300005"/>
    <n v="34371.465810900001"/>
  </r>
  <r>
    <n v="7760"/>
    <n v="7759"/>
    <x v="46"/>
    <n v="49.897467913600003"/>
    <n v="5931.9608376100005"/>
    <n v="49.897467913600003"/>
    <n v="2173525.0081899902"/>
  </r>
  <r>
    <n v="7761"/>
    <n v="7760"/>
    <x v="46"/>
    <n v="1.9946160724899999"/>
    <n v="1997.8762004099899"/>
    <n v="1.9946160724899999"/>
    <n v="86885.128578200005"/>
  </r>
  <r>
    <n v="7762"/>
    <n v="7761"/>
    <x v="46"/>
    <n v="42.114382314399897"/>
    <n v="6805.2560549299897"/>
    <n v="42.114382314399897"/>
    <n v="1834495.1556299899"/>
  </r>
  <r>
    <n v="7763"/>
    <n v="7762"/>
    <x v="46"/>
    <n v="0.29871985894500003"/>
    <n v="573.06513426699905"/>
    <n v="0.29871985894500003"/>
    <n v="13012.1850068"/>
  </r>
  <r>
    <n v="7764"/>
    <n v="7763"/>
    <x v="46"/>
    <n v="3.55678962062"/>
    <n v="3439.8566138699898"/>
    <n v="3.55678962062"/>
    <n v="154933.13613900001"/>
  </r>
  <r>
    <n v="7765"/>
    <n v="7764"/>
    <x v="46"/>
    <n v="0.13816490373199999"/>
    <n v="341.65903594899902"/>
    <n v="0.13816490373199999"/>
    <n v="6018.4391322700003"/>
  </r>
  <r>
    <n v="7766"/>
    <n v="7765"/>
    <x v="46"/>
    <n v="2.0022425414799998"/>
    <n v="3353.64480172"/>
    <n v="2.0022425414799998"/>
    <n v="87217.336235900002"/>
  </r>
  <r>
    <n v="7767"/>
    <n v="7766"/>
    <x v="46"/>
    <n v="0.64222779882900005"/>
    <n v="1957.8640133399899"/>
    <n v="0.64222779882900005"/>
    <n v="27975.331016799901"/>
  </r>
  <r>
    <n v="7768"/>
    <n v="7767"/>
    <x v="46"/>
    <n v="4.9496739252299999"/>
    <n v="2955.9027838100001"/>
    <n v="4.9496739252299999"/>
    <n v="215606.933751"/>
  </r>
  <r>
    <n v="7769"/>
    <n v="7768"/>
    <x v="46"/>
    <n v="29.6725839024"/>
    <n v="4588.0801689399896"/>
    <n v="29.6725839024"/>
    <n v="1292532.5846299899"/>
  </r>
  <r>
    <n v="7770"/>
    <n v="7769"/>
    <x v="46"/>
    <n v="0.94607813161499998"/>
    <n v="1403.83190295999"/>
    <n v="0.94607813161499998"/>
    <n v="41210.998569399897"/>
  </r>
  <r>
    <n v="7771"/>
    <n v="7770"/>
    <x v="46"/>
    <n v="0.76438211231999997"/>
    <n v="1544.20029101"/>
    <n v="0.76438211231999997"/>
    <n v="33296.351627800002"/>
  </r>
  <r>
    <n v="7772"/>
    <n v="7771"/>
    <x v="46"/>
    <n v="1.26937991774"/>
    <n v="1623.2928004600001"/>
    <n v="1.26937991774"/>
    <n v="55293.968039300002"/>
  </r>
  <r>
    <n v="7773"/>
    <n v="7772"/>
    <x v="46"/>
    <n v="0.35940115394799999"/>
    <n v="503.79486401000003"/>
    <n v="0.35940115394799999"/>
    <n v="15655.4516444"/>
  </r>
  <r>
    <n v="7774"/>
    <n v="7773"/>
    <x v="46"/>
    <n v="0.91448827293599999"/>
    <n v="866.02148171399904"/>
    <n v="0.91448827293599999"/>
    <n v="39834.949829600002"/>
  </r>
  <r>
    <n v="7775"/>
    <n v="7774"/>
    <x v="46"/>
    <n v="0.32548855883799999"/>
    <n v="916.20213105799905"/>
    <n v="0.32548855883799999"/>
    <n v="14178.224910700001"/>
  </r>
  <r>
    <n v="7776"/>
    <n v="7775"/>
    <x v="46"/>
    <n v="0.335988051003"/>
    <n v="605.29086024100002"/>
    <n v="0.335988051003"/>
    <n v="14635.580958299901"/>
  </r>
  <r>
    <n v="7777"/>
    <n v="7776"/>
    <x v="46"/>
    <n v="8.4872551607200002"/>
    <n v="3326.5999731699899"/>
    <n v="8.4872551607200002"/>
    <n v="369703.35598300002"/>
  </r>
  <r>
    <n v="7778"/>
    <n v="7777"/>
    <x v="46"/>
    <n v="9.2838688327300005"/>
    <n v="6231.2921210799896"/>
    <n v="9.2838688327300005"/>
    <n v="404403.708736"/>
  </r>
  <r>
    <n v="7779"/>
    <n v="7778"/>
    <x v="46"/>
    <n v="6.7636119285199996"/>
    <n v="5550.3837253900001"/>
    <n v="6.7636119285199996"/>
    <n v="294621.757115999"/>
  </r>
  <r>
    <n v="7780"/>
    <n v="7779"/>
    <x v="46"/>
    <n v="1.2116725240599999"/>
    <n v="1510.8130050899899"/>
    <n v="1.2116725240599999"/>
    <n v="52780.244024400003"/>
  </r>
  <r>
    <n v="7781"/>
    <n v="7780"/>
    <x v="46"/>
    <n v="0.33681658184199997"/>
    <n v="890.06096817699904"/>
    <n v="0.33681658184199997"/>
    <n v="14671.6716178999"/>
  </r>
  <r>
    <n v="7782"/>
    <n v="7781"/>
    <x v="46"/>
    <n v="0.38308452690099998"/>
    <n v="517.43610864899904"/>
    <n v="0.38308452690099998"/>
    <n v="16687.095243700001"/>
  </r>
  <r>
    <n v="7783"/>
    <n v="7784"/>
    <x v="46"/>
    <n v="1.95794830042"/>
    <n v="1971.45554182"/>
    <n v="1.95794830042"/>
    <n v="85287.886813599893"/>
  </r>
  <r>
    <n v="7784"/>
    <n v="7785"/>
    <x v="46"/>
    <n v="5.3438962549599998"/>
    <n v="5353.8187241599899"/>
    <n v="5.3438962549599998"/>
    <n v="232779.189745999"/>
  </r>
  <r>
    <n v="7785"/>
    <n v="7786"/>
    <x v="46"/>
    <n v="31.2547330364999"/>
    <n v="7428.3619265500001"/>
    <n v="31.2547330364999"/>
    <n v="1361450.7252499899"/>
  </r>
  <r>
    <n v="7786"/>
    <n v="7787"/>
    <x v="46"/>
    <n v="0.55417900094299999"/>
    <n v="694.07370453099895"/>
    <n v="0.55417900094299999"/>
    <n v="24139.940721300001"/>
  </r>
  <r>
    <n v="7787"/>
    <n v="7788"/>
    <x v="46"/>
    <n v="0.105717719871"/>
    <n v="543.83203711999897"/>
    <n v="0.105717719871"/>
    <n v="4605.0454573799898"/>
  </r>
  <r>
    <n v="7788"/>
    <n v="7789"/>
    <x v="46"/>
    <n v="1.2504627025999999"/>
    <n v="1676.2104332500001"/>
    <n v="1.2504627025999999"/>
    <n v="54469.937444399897"/>
  </r>
  <r>
    <n v="7789"/>
    <n v="7790"/>
    <x v="46"/>
    <n v="0.27924685024099999"/>
    <n v="819.70726186299896"/>
    <n v="0.27924685024099999"/>
    <n v="12163.9441397999"/>
  </r>
  <r>
    <n v="7790"/>
    <n v="7791"/>
    <x v="46"/>
    <n v="33.045211964499899"/>
    <n v="5869.3825219199898"/>
    <n v="33.045211964499899"/>
    <n v="1439443.67538999"/>
  </r>
  <r>
    <n v="7791"/>
    <n v="7792"/>
    <x v="46"/>
    <n v="39.225269331200003"/>
    <n v="6047.3146233500001"/>
    <n v="39.225269331200003"/>
    <n v="1708645.8974599901"/>
  </r>
  <r>
    <n v="7792"/>
    <n v="7793"/>
    <x v="46"/>
    <n v="34.583249336999899"/>
    <n v="6764.6299312399897"/>
    <n v="34.583249336999899"/>
    <n v="1506440.31533999"/>
  </r>
  <r>
    <n v="7793"/>
    <n v="7794"/>
    <x v="46"/>
    <n v="37.446645622399899"/>
    <n v="8015.4373744100003"/>
    <n v="37.446645622399899"/>
    <n v="1631169.3586299899"/>
  </r>
  <r>
    <n v="7794"/>
    <n v="7795"/>
    <x v="46"/>
    <n v="0.14235132566700001"/>
    <n v="451.83177551300003"/>
    <n v="0.14235132566700001"/>
    <n v="6200.7989425400001"/>
  </r>
  <r>
    <n v="7795"/>
    <n v="7796"/>
    <x v="46"/>
    <n v="0.24760418608900001"/>
    <n v="516.72183349399904"/>
    <n v="0.24760418608900001"/>
    <n v="10785.595203000001"/>
  </r>
  <r>
    <n v="7796"/>
    <n v="7797"/>
    <x v="46"/>
    <n v="0.36990509483"/>
    <n v="1046.5086937599899"/>
    <n v="0.36990509483"/>
    <n v="16113.0014793999"/>
  </r>
  <r>
    <n v="7797"/>
    <n v="7798"/>
    <x v="46"/>
    <n v="26.619773385999899"/>
    <n v="4688.7220078800001"/>
    <n v="26.619773385999899"/>
    <n v="1159552.69047"/>
  </r>
  <r>
    <n v="7798"/>
    <n v="7799"/>
    <x v="46"/>
    <n v="16.505055490699899"/>
    <n v="3813.6759479100001"/>
    <n v="16.505055490699899"/>
    <n v="718957.34133399895"/>
  </r>
  <r>
    <n v="7799"/>
    <n v="7800"/>
    <x v="46"/>
    <n v="103.725920502999"/>
    <n v="11614.6853606"/>
    <n v="103.725920502999"/>
    <n v="4518283.0239300001"/>
  </r>
  <r>
    <n v="7800"/>
    <n v="7801"/>
    <x v="46"/>
    <n v="143.459861050999"/>
    <n v="13041.925023100001"/>
    <n v="143.459861050999"/>
    <n v="6249086.5509500001"/>
  </r>
  <r>
    <n v="7801"/>
    <n v="7802"/>
    <x v="46"/>
    <n v="82.046931987099896"/>
    <n v="8018.3156371799896"/>
    <n v="82.046931987099896"/>
    <n v="3573950.0615099901"/>
  </r>
  <r>
    <n v="7802"/>
    <n v="7803"/>
    <x v="46"/>
    <n v="65.875763556899898"/>
    <n v="7619.1119545399897"/>
    <n v="65.875763556899898"/>
    <n v="2869536.7823800002"/>
  </r>
  <r>
    <n v="7803"/>
    <n v="7804"/>
    <x v="46"/>
    <n v="17.330677030299899"/>
    <n v="5246.2886541199896"/>
    <n v="17.330677030299899"/>
    <n v="754921.27176100004"/>
  </r>
  <r>
    <n v="7804"/>
    <n v="7805"/>
    <x v="46"/>
    <n v="25.760053886400001"/>
    <n v="6179.5818459900001"/>
    <n v="25.760053886400001"/>
    <n v="1122103.4588500001"/>
  </r>
  <r>
    <n v="7805"/>
    <n v="7806"/>
    <x v="46"/>
    <n v="0.44488953302599998"/>
    <n v="728.84135059699895"/>
    <n v="0.44488953302599998"/>
    <n v="19379.310540400002"/>
  </r>
  <r>
    <n v="7806"/>
    <n v="7807"/>
    <x v="46"/>
    <n v="3.4715807548499997E-2"/>
    <n v="180.76246740600001"/>
    <n v="3.4715807548499997E-2"/>
    <n v="1512.2145276000001"/>
  </r>
  <r>
    <n v="7807"/>
    <n v="7808"/>
    <x v="46"/>
    <n v="0.57623024772099996"/>
    <n v="928.93765675899897"/>
    <n v="0.57623024772099996"/>
    <n v="25100.489188999902"/>
  </r>
  <r>
    <n v="7808"/>
    <n v="7809"/>
    <x v="46"/>
    <n v="0.26894071450899998"/>
    <n v="572.19125533199895"/>
    <n v="0.26894071450899998"/>
    <n v="11715.0106644999"/>
  </r>
  <r>
    <n v="7809"/>
    <n v="7810"/>
    <x v="46"/>
    <n v="1.9455742645699999E-2"/>
    <n v="185.93950965100001"/>
    <n v="1.9455742645699999E-2"/>
    <n v="847.48875964599904"/>
  </r>
  <r>
    <n v="7810"/>
    <n v="7811"/>
    <x v="46"/>
    <n v="0.26994430659399998"/>
    <n v="739.51007014699906"/>
    <n v="0.26994430659399998"/>
    <n v="11758.7269593"/>
  </r>
  <r>
    <n v="7811"/>
    <n v="7812"/>
    <x v="46"/>
    <n v="8.5448086045400006E-3"/>
    <n v="78.958269225999899"/>
    <n v="8.5448086045400006E-3"/>
    <n v="372.210373812"/>
  </r>
  <r>
    <n v="7812"/>
    <n v="7813"/>
    <x v="46"/>
    <n v="3.3639588451399999E-2"/>
    <n v="165.03283526300001"/>
    <n v="3.3639588451399999E-2"/>
    <n v="1465.33461140999"/>
  </r>
  <r>
    <n v="7813"/>
    <n v="7814"/>
    <x v="46"/>
    <n v="1.5856737017400001E-2"/>
    <n v="108.139025887"/>
    <n v="1.5856737017400001E-2"/>
    <n v="690.71670152599904"/>
  </r>
  <r>
    <n v="7814"/>
    <n v="7815"/>
    <x v="46"/>
    <n v="3.4814273588499998E-2"/>
    <n v="204.61056943200001"/>
    <n v="3.4814273588499998E-2"/>
    <n v="1516.50369139999"/>
  </r>
  <r>
    <n v="7815"/>
    <n v="7816"/>
    <x v="46"/>
    <n v="0.25128458335100001"/>
    <n v="522.99838794899904"/>
    <n v="0.25128458335100001"/>
    <n v="10945.912667099899"/>
  </r>
  <r>
    <n v="7816"/>
    <n v="7817"/>
    <x v="46"/>
    <n v="0.116961442464"/>
    <n v="583.57882597900004"/>
    <n v="0.116961442464"/>
    <n v="5094.8200543499897"/>
  </r>
  <r>
    <n v="7817"/>
    <n v="7818"/>
    <x v="46"/>
    <n v="1.2272485445200001"/>
    <n v="1798.6034229100001"/>
    <n v="1.2272485445200001"/>
    <n v="53458.732763200002"/>
  </r>
  <r>
    <n v="7818"/>
    <n v="7819"/>
    <x v="46"/>
    <n v="0.153433069817"/>
    <n v="363.78818621200003"/>
    <n v="0.153433069817"/>
    <n v="6683.5177867299899"/>
  </r>
  <r>
    <n v="7819"/>
    <n v="7820"/>
    <x v="46"/>
    <n v="0.38798275779399999"/>
    <n v="956.22334668899896"/>
    <n v="0.38798275779399999"/>
    <n v="16900.461328699901"/>
  </r>
  <r>
    <n v="7820"/>
    <n v="7821"/>
    <x v="46"/>
    <n v="0.107515510612"/>
    <n v="513.42671922900001"/>
    <n v="0.107515510612"/>
    <n v="4683.3569095499897"/>
  </r>
  <r>
    <n v="7821"/>
    <n v="7822"/>
    <x v="46"/>
    <n v="0.185883915082"/>
    <n v="592.41098633299896"/>
    <n v="0.185883915082"/>
    <n v="8097.0709517799896"/>
  </r>
  <r>
    <n v="7822"/>
    <n v="7823"/>
    <x v="46"/>
    <n v="1.41360841632"/>
    <n v="1852.06062027999"/>
    <n v="1.41360841632"/>
    <n v="61576.536307000002"/>
  </r>
  <r>
    <n v="7823"/>
    <n v="7824"/>
    <x v="46"/>
    <n v="0.488993625456"/>
    <n v="1154.6097090200001"/>
    <n v="0.488993625456"/>
    <n v="21300.4771206"/>
  </r>
  <r>
    <n v="7824"/>
    <n v="7825"/>
    <x v="46"/>
    <n v="5.6008752918399997E-2"/>
    <n v="197.98428238700001"/>
    <n v="5.6008752918399997E-2"/>
    <n v="2439.7315178600002"/>
  </r>
  <r>
    <n v="7825"/>
    <n v="7826"/>
    <x v="46"/>
    <n v="2.5834743955899998E-2"/>
    <n v="208.953403511999"/>
    <n v="2.5834743955899998E-2"/>
    <n v="1125.35694598999"/>
  </r>
  <r>
    <n v="7826"/>
    <n v="7827"/>
    <x v="46"/>
    <n v="0.111217234242"/>
    <n v="422.909184901"/>
    <n v="0.111217234242"/>
    <n v="4844.6033446900001"/>
  </r>
  <r>
    <n v="7827"/>
    <n v="7828"/>
    <x v="46"/>
    <n v="0.115687819713"/>
    <n v="294.84593544500001"/>
    <n v="0.115687819713"/>
    <n v="5039.3412700400004"/>
  </r>
  <r>
    <n v="7828"/>
    <n v="7829"/>
    <x v="46"/>
    <n v="6.8799244551899993E-2"/>
    <n v="295.76731987300002"/>
    <n v="6.8799244551899993E-2"/>
    <n v="2996.8831053700001"/>
  </r>
  <r>
    <n v="7829"/>
    <n v="7830"/>
    <x v="46"/>
    <n v="8.0809390656800002E-3"/>
    <n v="76.738887091999899"/>
    <n v="8.0809390656800002E-3"/>
    <n v="352.00429771199902"/>
  </r>
  <r>
    <n v="7830"/>
    <n v="7831"/>
    <x v="46"/>
    <n v="1.1410413614899999"/>
    <n v="1002.4054254"/>
    <n v="1.1410413614899999"/>
    <n v="49703.562891100002"/>
  </r>
  <r>
    <n v="7831"/>
    <n v="7832"/>
    <x v="46"/>
    <n v="0.29761652101300001"/>
    <n v="534.79820074600002"/>
    <n v="0.29761652101300001"/>
    <n v="12964.123798500001"/>
  </r>
  <r>
    <n v="7832"/>
    <n v="7833"/>
    <x v="46"/>
    <n v="7.4969635574599999E-2"/>
    <n v="260.34619232799901"/>
    <n v="7.4969635574599999E-2"/>
    <n v="3265.6642632600001"/>
  </r>
  <r>
    <n v="7833"/>
    <n v="7834"/>
    <x v="46"/>
    <n v="1.13185916667E-2"/>
    <n v="127.550752606"/>
    <n v="1.13185916667E-2"/>
    <n v="493.03588059499901"/>
  </r>
  <r>
    <n v="7834"/>
    <n v="7835"/>
    <x v="46"/>
    <n v="4.22999655542E-2"/>
    <n v="164.71107771499899"/>
    <n v="4.22999655542E-2"/>
    <n v="1842.5791288200001"/>
  </r>
  <r>
    <n v="7835"/>
    <n v="7836"/>
    <x v="46"/>
    <n v="9.3396676679099997"/>
    <n v="3884.3540457200002"/>
    <n v="9.3396676679099997"/>
    <n v="406834.29626799899"/>
  </r>
  <r>
    <n v="7836"/>
    <n v="7837"/>
    <x v="46"/>
    <n v="1.6440197645400001E-2"/>
    <n v="169.999669643999"/>
    <n v="1.6440197645400001E-2"/>
    <n v="716.13214482299895"/>
  </r>
  <r>
    <n v="7837"/>
    <n v="7838"/>
    <x v="46"/>
    <n v="5.3906449594400003"/>
    <n v="2176.4191017100002"/>
    <n v="5.3906449594400003"/>
    <n v="234815.555167999"/>
  </r>
  <r>
    <n v="7838"/>
    <n v="7839"/>
    <x v="46"/>
    <n v="5.3906449594400003"/>
    <n v="2176.4191017100002"/>
    <n v="5.3906449594400003"/>
    <n v="234815.555167999"/>
  </r>
  <r>
    <n v="7839"/>
    <n v="7840"/>
    <x v="46"/>
    <n v="5.3954509760800002"/>
    <n v="5455.2388323499899"/>
    <n v="5.3954509760800002"/>
    <n v="235024.90441899901"/>
  </r>
  <r>
    <n v="7840"/>
    <n v="7841"/>
    <x v="46"/>
    <n v="4.2727708862800001E-2"/>
    <n v="175.013220262999"/>
    <n v="4.2727708862800001E-2"/>
    <n v="1861.2115525900001"/>
  </r>
  <r>
    <n v="7841"/>
    <n v="7842"/>
    <x v="46"/>
    <n v="5.1899578938299999"/>
    <n v="6152.6738536399898"/>
    <n v="5.1899578938299999"/>
    <n v="226073.661563"/>
  </r>
  <r>
    <n v="7842"/>
    <n v="7843"/>
    <x v="46"/>
    <n v="80.019930259000006"/>
    <n v="8596.6359084199903"/>
    <n v="80.019930259000006"/>
    <n v="3485654.2194099901"/>
  </r>
  <r>
    <n v="7843"/>
    <n v="7844"/>
    <x v="46"/>
    <n v="6.2180679054799999"/>
    <n v="3556.7800076600001"/>
    <n v="6.2180679054799999"/>
    <n v="270857.95452700002"/>
  </r>
  <r>
    <n v="7844"/>
    <n v="7845"/>
    <x v="47"/>
    <n v="139.46329655900001"/>
    <n v="14748.355081899899"/>
    <n v="139.46329655900001"/>
    <n v="6074996.8980200002"/>
  </r>
  <r>
    <n v="7845"/>
    <n v="7846"/>
    <x v="47"/>
    <n v="21.7405135606"/>
    <n v="7217.8777364300004"/>
    <n v="21.7405135606"/>
    <n v="947012.98262499901"/>
  </r>
  <r>
    <n v="7846"/>
    <n v="7847"/>
    <x v="47"/>
    <n v="288.172149848"/>
    <n v="41249.960885699897"/>
    <n v="288.172149848"/>
    <n v="12552728.636299901"/>
  </r>
  <r>
    <n v="7847"/>
    <n v="7848"/>
    <x v="47"/>
    <n v="24.333814976500001"/>
    <n v="4753.9794267999896"/>
    <n v="24.333814976500001"/>
    <n v="1059976.74046"/>
  </r>
  <r>
    <n v="7848"/>
    <n v="7849"/>
    <x v="47"/>
    <n v="169.27973825999899"/>
    <n v="12758.9006878"/>
    <n v="169.27973825999899"/>
    <n v="7373795.9033500003"/>
  </r>
  <r>
    <n v="7849"/>
    <n v="7850"/>
    <x v="47"/>
    <n v="1.9847044495899999"/>
    <n v="1962.2132917700001"/>
    <n v="1.9847044495899999"/>
    <n v="86453.380006799896"/>
  </r>
  <r>
    <n v="7850"/>
    <n v="7851"/>
    <x v="47"/>
    <n v="3.0500193790200001"/>
    <n v="1821.7763245999899"/>
    <n v="3.0500193790200001"/>
    <n v="132858.31271200001"/>
  </r>
  <r>
    <n v="7851"/>
    <n v="7852"/>
    <x v="47"/>
    <n v="0.29803027175899999"/>
    <n v="451.02796105300001"/>
    <n v="0.29803027175899999"/>
    <n v="12982.1467093999"/>
  </r>
  <r>
    <n v="7852"/>
    <n v="7853"/>
    <x v="47"/>
    <n v="0.313079358907"/>
    <n v="464.98194716400002"/>
    <n v="0.313079358907"/>
    <n v="13637.6823217"/>
  </r>
  <r>
    <n v="7853"/>
    <n v="7854"/>
    <x v="47"/>
    <n v="25.036112668600001"/>
    <n v="7281.5836270399896"/>
    <n v="25.036112668600001"/>
    <n v="1090568.7055500001"/>
  </r>
  <r>
    <n v="7854"/>
    <n v="7855"/>
    <x v="47"/>
    <n v="14.6885987757999"/>
    <n v="3882.5313312600001"/>
    <n v="14.6885987757999"/>
    <n v="639832.80333300005"/>
  </r>
  <r>
    <n v="7855"/>
    <n v="7856"/>
    <x v="47"/>
    <n v="84.677943853499897"/>
    <n v="9511.0005502599906"/>
    <n v="84.677943853499897"/>
    <n v="3688556.4799799901"/>
  </r>
  <r>
    <n v="7856"/>
    <n v="7857"/>
    <x v="47"/>
    <n v="58.046658403400002"/>
    <n v="9949.7497211600003"/>
    <n v="58.046658403400002"/>
    <n v="2528502.32602"/>
  </r>
  <r>
    <n v="7857"/>
    <n v="7858"/>
    <x v="47"/>
    <n v="94.917289126100002"/>
    <n v="11247.2843819999"/>
    <n v="94.917289126100002"/>
    <n v="4134580.57596"/>
  </r>
  <r>
    <n v="7858"/>
    <n v="7859"/>
    <x v="47"/>
    <n v="12.1625243769"/>
    <n v="3711.2786062"/>
    <n v="12.1625243769"/>
    <n v="529797.44265900005"/>
  </r>
  <r>
    <n v="7859"/>
    <n v="7860"/>
    <x v="47"/>
    <n v="21.9879523034"/>
    <n v="6383.9205540900002"/>
    <n v="21.9879523034"/>
    <n v="957791.37115300004"/>
  </r>
  <r>
    <n v="7860"/>
    <n v="7861"/>
    <x v="47"/>
    <n v="63.9862568908"/>
    <n v="13607.442499700001"/>
    <n v="63.9862568908"/>
    <n v="2787230.2012100001"/>
  </r>
  <r>
    <n v="7861"/>
    <n v="7862"/>
    <x v="47"/>
    <n v="151.294794351999"/>
    <n v="18910.6271105999"/>
    <n v="151.294794351999"/>
    <n v="6590374.8804099904"/>
  </r>
  <r>
    <n v="7862"/>
    <n v="7863"/>
    <x v="47"/>
    <n v="11.3165786488"/>
    <n v="2761.98879140999"/>
    <n v="11.3165786488"/>
    <n v="492948.19413600001"/>
  </r>
  <r>
    <n v="7863"/>
    <n v="7864"/>
    <x v="47"/>
    <n v="139.36153271699899"/>
    <n v="11976.754930900001"/>
    <n v="139.36153271699899"/>
    <n v="6070564.0828400003"/>
  </r>
  <r>
    <n v="7864"/>
    <n v="7865"/>
    <x v="47"/>
    <n v="125.242360839"/>
    <n v="12599.8634149999"/>
    <n v="125.242360839"/>
    <n v="5455535.4159399904"/>
  </r>
  <r>
    <n v="7865"/>
    <n v="7866"/>
    <x v="47"/>
    <n v="3.18494245729"/>
    <n v="2022.48883023999"/>
    <n v="3.18494245729"/>
    <n v="138735.53849800001"/>
  </r>
  <r>
    <n v="7866"/>
    <n v="7906"/>
    <x v="48"/>
    <n v="16.7309920358"/>
    <n v="4532.2647896999897"/>
    <n v="16.7309920358"/>
    <n v="728799.09787000006"/>
  </r>
  <r>
    <n v="7867"/>
    <n v="7907"/>
    <x v="48"/>
    <n v="47.322657180599897"/>
    <n v="7744.0621203600003"/>
    <n v="47.322657180599897"/>
    <n v="2061366.7013000001"/>
  </r>
  <r>
    <n v="7868"/>
    <n v="7867"/>
    <x v="47"/>
    <n v="287.281716125"/>
    <n v="43502.240656100003"/>
    <n v="287.281716125"/>
    <n v="12513941.498500001"/>
  </r>
  <r>
    <n v="7869"/>
    <n v="7868"/>
    <x v="49"/>
    <n v="45.947381521600001"/>
    <n v="6302.7582665299897"/>
    <n v="45.947381521600001"/>
    <n v="2001459.93322"/>
  </r>
  <r>
    <n v="7870"/>
    <n v="7869"/>
    <x v="49"/>
    <n v="23.006129085400001"/>
    <n v="4980.6403295700002"/>
    <n v="23.006129085400001"/>
    <n v="1002142.97438"/>
  </r>
  <r>
    <n v="7871"/>
    <n v="7870"/>
    <x v="49"/>
    <n v="19.6226940516"/>
    <n v="3999.03260649"/>
    <n v="19.6226940516"/>
    <n v="854761.13382999902"/>
  </r>
  <r>
    <n v="7872"/>
    <n v="7871"/>
    <x v="49"/>
    <n v="19.863323552000001"/>
    <n v="4025.4657557400001"/>
    <n v="19.863323552000001"/>
    <n v="865242.91294499906"/>
  </r>
  <r>
    <n v="7873"/>
    <n v="7872"/>
    <x v="49"/>
    <n v="86.183951594099895"/>
    <n v="9067.6609842599901"/>
    <n v="86.183951594099895"/>
    <n v="3754157.9147600001"/>
  </r>
  <r>
    <n v="7874"/>
    <n v="7873"/>
    <x v="49"/>
    <n v="35.268996370099899"/>
    <n v="6458.0087819199898"/>
    <n v="35.268996370099899"/>
    <n v="1536311.3366100001"/>
  </r>
  <r>
    <n v="7875"/>
    <n v="7874"/>
    <x v="49"/>
    <n v="59.5595093027"/>
    <n v="7282.4995401799897"/>
    <n v="59.5595093027"/>
    <n v="2594401.8475899901"/>
  </r>
  <r>
    <n v="7876"/>
    <n v="7875"/>
    <x v="49"/>
    <n v="23.824907698099899"/>
    <n v="4295.3757989799897"/>
    <n v="23.824907698099899"/>
    <n v="1037808.82808"/>
  </r>
  <r>
    <n v="7877"/>
    <n v="7876"/>
    <x v="49"/>
    <n v="6.8290502264499997"/>
    <n v="3607.5037351199899"/>
    <n v="6.8290502264499997"/>
    <n v="297472.237973999"/>
  </r>
  <r>
    <n v="7878"/>
    <n v="7877"/>
    <x v="49"/>
    <n v="47.174446567499899"/>
    <n v="6711.9427952799897"/>
    <n v="47.174446567499899"/>
    <n v="2054910.6728099899"/>
  </r>
  <r>
    <n v="7879"/>
    <n v="7878"/>
    <x v="49"/>
    <n v="33.563249717600002"/>
    <n v="5210.7575902999897"/>
    <n v="33.563249717600002"/>
    <n v="1462009.3096499899"/>
  </r>
  <r>
    <n v="7880"/>
    <n v="7879"/>
    <x v="49"/>
    <n v="33.1558969803"/>
    <n v="5138.15024094"/>
    <n v="33.1558969803"/>
    <n v="1444265.0953899899"/>
  </r>
  <r>
    <n v="7881"/>
    <n v="7880"/>
    <x v="49"/>
    <n v="35.403486376399897"/>
    <n v="6690.8981660600002"/>
    <n v="35.403486376399897"/>
    <n v="1542169.6978500001"/>
  </r>
  <r>
    <n v="7882"/>
    <n v="7881"/>
    <x v="49"/>
    <n v="10.3176322976999"/>
    <n v="3780.42336144"/>
    <n v="10.3176322976999"/>
    <n v="449434.26514500001"/>
  </r>
  <r>
    <n v="7883"/>
    <n v="7882"/>
    <x v="49"/>
    <n v="0.59633452846000001"/>
    <n v="802.44139502799896"/>
    <n v="0.59633452846000001"/>
    <n v="25976.2281554"/>
  </r>
  <r>
    <n v="7884"/>
    <n v="7883"/>
    <x v="49"/>
    <n v="9.3658817192499999"/>
    <n v="2935.6698415300002"/>
    <n v="9.3658817192499999"/>
    <n v="407976.17578500003"/>
  </r>
  <r>
    <n v="7885"/>
    <n v="7884"/>
    <x v="48"/>
    <n v="131.60203935300001"/>
    <n v="20600.493150300001"/>
    <n v="131.60203935300001"/>
    <n v="5732561.9039200004"/>
  </r>
  <r>
    <n v="7886"/>
    <n v="7885"/>
    <x v="48"/>
    <n v="8.8972257910800003"/>
    <n v="3074.4629733699899"/>
    <n v="8.8972257910800003"/>
    <n v="387561.60520500003"/>
  </r>
  <r>
    <n v="7887"/>
    <n v="7886"/>
    <x v="48"/>
    <n v="85.299205350799895"/>
    <n v="9265.5324970599904"/>
    <n v="85.299205350799895"/>
    <n v="3715618.5225499901"/>
  </r>
  <r>
    <n v="7888"/>
    <n v="7887"/>
    <x v="48"/>
    <n v="0.85847795566200003"/>
    <n v="1268.9539332300001"/>
    <n v="0.85847795566200003"/>
    <n v="37395.150168499902"/>
  </r>
  <r>
    <n v="7889"/>
    <n v="7888"/>
    <x v="48"/>
    <n v="7.9819747409900002"/>
    <n v="2354.0228013199899"/>
    <n v="7.9819747409900002"/>
    <n v="347693.42894200003"/>
  </r>
  <r>
    <n v="7890"/>
    <n v="7889"/>
    <x v="48"/>
    <n v="76.5223342403999"/>
    <n v="8166.1164514000002"/>
    <n v="76.5223342403999"/>
    <n v="3333299.5462899902"/>
  </r>
  <r>
    <n v="7891"/>
    <n v="7890"/>
    <x v="48"/>
    <n v="6.4234220947500003"/>
    <n v="3956.0973749099899"/>
    <n v="6.4234220947500003"/>
    <n v="279803.14723399899"/>
  </r>
  <r>
    <n v="7892"/>
    <n v="7891"/>
    <x v="48"/>
    <n v="16.266563366700002"/>
    <n v="3482.5684141199899"/>
    <n v="16.266563366700002"/>
    <n v="708568.66596699902"/>
  </r>
  <r>
    <n v="7893"/>
    <n v="7892"/>
    <x v="48"/>
    <n v="11.9161769889"/>
    <n v="3254.4185357299898"/>
    <n v="11.9161769889"/>
    <n v="519066.59336300002"/>
  </r>
  <r>
    <n v="7894"/>
    <n v="7893"/>
    <x v="48"/>
    <n v="30.309158253500001"/>
    <n v="5966.8989239399898"/>
    <n v="30.309158253500001"/>
    <n v="1320261.6524499899"/>
  </r>
  <r>
    <n v="7895"/>
    <n v="7894"/>
    <x v="48"/>
    <n v="3.5974512891599999"/>
    <n v="1769.36073641999"/>
    <n v="3.5974512891599999"/>
    <n v="156704.351335999"/>
  </r>
  <r>
    <n v="7896"/>
    <n v="7895"/>
    <x v="48"/>
    <n v="3.16714318997"/>
    <n v="1608.18459058999"/>
    <n v="3.16714318997"/>
    <n v="137960.20551100001"/>
  </r>
  <r>
    <n v="7897"/>
    <n v="7896"/>
    <x v="48"/>
    <n v="1.5210341796"/>
    <n v="2001.5919301500001"/>
    <n v="1.5210341796"/>
    <n v="66255.983841599897"/>
  </r>
  <r>
    <n v="7898"/>
    <n v="7897"/>
    <x v="48"/>
    <n v="8.6387163284300001"/>
    <n v="2653.5850449999898"/>
    <n v="8.6387163284300001"/>
    <n v="376300.978061"/>
  </r>
  <r>
    <n v="7899"/>
    <n v="7898"/>
    <x v="48"/>
    <n v="1.6054770700800001"/>
    <n v="1915.6624957399899"/>
    <n v="1.6054770700800001"/>
    <n v="69934.301433999906"/>
  </r>
  <r>
    <n v="7900"/>
    <n v="7899"/>
    <x v="48"/>
    <n v="2.0105988460400002"/>
    <n v="2522.6740470499899"/>
    <n v="2.0105988460400002"/>
    <n v="87581.335406800004"/>
  </r>
  <r>
    <n v="7901"/>
    <n v="7900"/>
    <x v="48"/>
    <n v="1.3628040612400001"/>
    <n v="1836.6884369100001"/>
    <n v="1.3628040612400001"/>
    <n v="59363.507453300001"/>
  </r>
  <r>
    <n v="7902"/>
    <n v="7901"/>
    <x v="48"/>
    <n v="0.59669628322500001"/>
    <n v="1151.24470393"/>
    <n v="0.59669628322500001"/>
    <n v="25991.986129500001"/>
  </r>
  <r>
    <n v="7903"/>
    <n v="7902"/>
    <x v="48"/>
    <n v="1.3237439178499999"/>
    <n v="1442.7819178100001"/>
    <n v="1.3237439178499999"/>
    <n v="57662.054411299898"/>
  </r>
  <r>
    <n v="7904"/>
    <n v="7903"/>
    <x v="48"/>
    <n v="49.739278514799899"/>
    <n v="7924.6361149900004"/>
    <n v="49.739278514799899"/>
    <n v="2166634.3055400001"/>
  </r>
  <r>
    <n v="7905"/>
    <n v="7904"/>
    <x v="48"/>
    <n v="0.68928189149999997"/>
    <n v="1185.29376737999"/>
    <n v="0.68928189149999997"/>
    <n v="30024.999094300001"/>
  </r>
  <r>
    <n v="7906"/>
    <n v="7905"/>
    <x v="48"/>
    <n v="0.58437612239699999"/>
    <n v="1020.9821302"/>
    <n v="0.58437612239699999"/>
    <n v="25455.3220685999"/>
  </r>
  <r>
    <n v="7907"/>
    <n v="7908"/>
    <x v="48"/>
    <n v="0.355407996763"/>
    <n v="746.97780611200005"/>
    <n v="0.355407996763"/>
    <n v="15481.5104128"/>
  </r>
  <r>
    <n v="7908"/>
    <n v="7909"/>
    <x v="48"/>
    <n v="81.7787034207999"/>
    <n v="12209.437617199899"/>
    <n v="81.7787034207999"/>
    <n v="3562266.0718999901"/>
  </r>
  <r>
    <n v="7909"/>
    <n v="7910"/>
    <x v="48"/>
    <n v="0.42074987107700001"/>
    <n v="946.78970933799906"/>
    <n v="0.42074987107700001"/>
    <n v="18327.791073399902"/>
  </r>
  <r>
    <n v="7910"/>
    <n v="7911"/>
    <x v="48"/>
    <n v="33.356059379500003"/>
    <n v="6144.2610774900004"/>
    <n v="33.356059379500003"/>
    <n v="1452984.1346100001"/>
  </r>
  <r>
    <n v="7911"/>
    <n v="7912"/>
    <x v="48"/>
    <n v="0.34680270392099999"/>
    <n v="509.05885730599903"/>
    <n v="0.34680270392099999"/>
    <n v="15106.665355999899"/>
  </r>
  <r>
    <n v="7912"/>
    <n v="7913"/>
    <x v="48"/>
    <n v="0.17825763559899999"/>
    <n v="580.77443696700004"/>
    <n v="0.17825763559899999"/>
    <n v="7764.8715475899899"/>
  </r>
  <r>
    <n v="7913"/>
    <n v="7914"/>
    <x v="48"/>
    <n v="0.31255120998699998"/>
    <n v="728.71806133500002"/>
    <n v="0.31255120998699998"/>
    <n v="13614.676249"/>
  </r>
  <r>
    <n v="7914"/>
    <n v="7915"/>
    <x v="48"/>
    <n v="5.2732205204199998"/>
    <n v="2072.5000925600002"/>
    <n v="5.2732205204199998"/>
    <n v="229700.56706699901"/>
  </r>
  <r>
    <n v="7915"/>
    <n v="7916"/>
    <x v="48"/>
    <n v="2.2786273979599998"/>
    <n v="1959.2235201599899"/>
    <n v="2.2786273979599998"/>
    <n v="99256.612427700005"/>
  </r>
  <r>
    <n v="7916"/>
    <n v="7917"/>
    <x v="48"/>
    <n v="0.56960430935899997"/>
    <n v="946.11369746900004"/>
    <n v="0.56960430935899997"/>
    <n v="24811.864465999901"/>
  </r>
  <r>
    <n v="7917"/>
    <n v="7918"/>
    <x v="48"/>
    <n v="0.186942389091"/>
    <n v="398.67258772100001"/>
    <n v="0.186942389091"/>
    <n v="8143.1778953800003"/>
  </r>
  <r>
    <n v="7918"/>
    <n v="7919"/>
    <x v="48"/>
    <n v="28.3286562426999"/>
    <n v="5104.8574498199896"/>
    <n v="28.3286562426999"/>
    <n v="1233991.3299499899"/>
  </r>
  <r>
    <n v="7919"/>
    <n v="7920"/>
    <x v="48"/>
    <n v="0.29178593268399999"/>
    <n v="873.99628372699897"/>
    <n v="0.29178593268399999"/>
    <n v="12710.144387300001"/>
  </r>
  <r>
    <n v="7920"/>
    <n v="7921"/>
    <x v="48"/>
    <n v="9.4427345741599904"/>
    <n v="4084.1507456899899"/>
    <n v="9.4427345741599904"/>
    <n v="411323.87274600001"/>
  </r>
  <r>
    <n v="7921"/>
    <n v="7922"/>
    <x v="48"/>
    <n v="25.539349698700001"/>
    <n v="5895.0412206000001"/>
    <n v="25.539349698700001"/>
    <n v="1112489.6229099899"/>
  </r>
  <r>
    <n v="7922"/>
    <n v="7923"/>
    <x v="48"/>
    <n v="12.5111739129"/>
    <n v="4718.8932042300003"/>
    <n v="12.5111739129"/>
    <n v="544984.55569900002"/>
  </r>
  <r>
    <n v="7923"/>
    <n v="7924"/>
    <x v="48"/>
    <n v="15.281653881"/>
    <n v="3966.6918963100002"/>
    <n v="15.281653881"/>
    <n v="665666.18038999895"/>
  </r>
  <r>
    <n v="7924"/>
    <n v="7925"/>
    <x v="48"/>
    <n v="3.3037156680500002"/>
    <n v="1832.17846893"/>
    <n v="3.3037156680500002"/>
    <n v="143909.278859999"/>
  </r>
  <r>
    <n v="7925"/>
    <n v="7926"/>
    <x v="48"/>
    <n v="4.8031123327699996"/>
    <n v="1850.1766737600001"/>
    <n v="4.8031123327699996"/>
    <n v="209222.736318999"/>
  </r>
  <r>
    <n v="7926"/>
    <n v="7927"/>
    <x v="48"/>
    <n v="0.61267248992400003"/>
    <n v="740.36554359399895"/>
    <n v="0.61267248992400003"/>
    <n v="26687.906908699901"/>
  </r>
  <r>
    <n v="7927"/>
    <n v="7928"/>
    <x v="48"/>
    <n v="38.420831542199899"/>
    <n v="6633.7298106099897"/>
    <n v="38.420831542199899"/>
    <n v="1673604.7275400001"/>
  </r>
  <r>
    <n v="7928"/>
    <n v="7929"/>
    <x v="48"/>
    <n v="29.9808875999999"/>
    <n v="8788.4475901200003"/>
    <n v="29.9808875999999"/>
    <n v="1305962.2399899899"/>
  </r>
  <r>
    <n v="7929"/>
    <n v="7930"/>
    <x v="48"/>
    <n v="10.6421192915"/>
    <n v="3994.45142660999"/>
    <n v="10.6421192915"/>
    <n v="463568.86205200001"/>
  </r>
  <r>
    <n v="7930"/>
    <n v="7931"/>
    <x v="48"/>
    <n v="4.44617731666"/>
    <n v="2029.6445122800001"/>
    <n v="4.44617731666"/>
    <n v="193674.70921299901"/>
  </r>
  <r>
    <n v="7931"/>
    <n v="7932"/>
    <x v="50"/>
    <n v="7.1591712818"/>
    <n v="2536.5524618600002"/>
    <n v="7.1591712818"/>
    <n v="311852.253624"/>
  </r>
  <r>
    <n v="7932"/>
    <n v="7933"/>
    <x v="50"/>
    <n v="1.50351003312"/>
    <n v="1398.7892832699899"/>
    <n v="1.50351003312"/>
    <n v="65492.635069199903"/>
  </r>
  <r>
    <n v="7933"/>
    <n v="7934"/>
    <x v="50"/>
    <n v="14.2865491971999"/>
    <n v="5066.9367855299897"/>
    <n v="14.2865491971999"/>
    <n v="622319.59374399902"/>
  </r>
  <r>
    <n v="7934"/>
    <n v="7935"/>
    <x v="50"/>
    <n v="3.0402500426599999"/>
    <n v="1423.5866059899899"/>
    <n v="3.0402500426599999"/>
    <n v="132432.762126999"/>
  </r>
  <r>
    <n v="7935"/>
    <n v="7936"/>
    <x v="50"/>
    <n v="1.3296620268599999"/>
    <n v="1102.1421962500001"/>
    <n v="1.3296620268599999"/>
    <n v="57919.846210299896"/>
  </r>
  <r>
    <n v="7936"/>
    <n v="7937"/>
    <x v="50"/>
    <n v="6.2559922072100003"/>
    <n v="2193.0326362400001"/>
    <n v="6.2559922072100003"/>
    <n v="272509.93050299899"/>
  </r>
  <r>
    <n v="7937"/>
    <n v="7938"/>
    <x v="50"/>
    <n v="1.6105397475800001"/>
    <n v="1713.77493383"/>
    <n v="1.6105397475800001"/>
    <n v="70154.830782000005"/>
  </r>
  <r>
    <n v="7938"/>
    <n v="7939"/>
    <x v="50"/>
    <n v="14.8524883448999"/>
    <n v="3427.9376460600001"/>
    <n v="14.8524883448999"/>
    <n v="646971.80441199895"/>
  </r>
  <r>
    <n v="7939"/>
    <n v="7940"/>
    <x v="50"/>
    <n v="3.1194863218100002"/>
    <n v="1729.47034624"/>
    <n v="3.1194863218100002"/>
    <n v="135884.280639"/>
  </r>
  <r>
    <n v="7940"/>
    <n v="7941"/>
    <x v="50"/>
    <n v="34.398770510200002"/>
    <n v="6456.2882834499896"/>
    <n v="34.398770510200002"/>
    <n v="1498404.4497799899"/>
  </r>
  <r>
    <n v="7941"/>
    <n v="7942"/>
    <x v="50"/>
    <n v="26.1724995484999"/>
    <n v="4977.3429605700003"/>
    <n v="26.1724995484999"/>
    <n v="1140069.52003"/>
  </r>
  <r>
    <n v="7942"/>
    <n v="7943"/>
    <x v="50"/>
    <n v="5.8433604648299999"/>
    <n v="3282.7521967500002"/>
    <n v="5.8433604648299999"/>
    <n v="254535.763703"/>
  </r>
  <r>
    <n v="7943"/>
    <n v="7944"/>
    <x v="50"/>
    <n v="3.8344977351599998"/>
    <n v="1752.09466421"/>
    <n v="3.8344977351599998"/>
    <n v="167030.05322"/>
  </r>
  <r>
    <n v="7944"/>
    <n v="7945"/>
    <x v="50"/>
    <n v="2.27581767745E-2"/>
    <n v="1509.94509784"/>
    <n v="2.27581767745E-2"/>
    <n v="991.34221274200002"/>
  </r>
  <r>
    <n v="7945"/>
    <n v="7946"/>
    <x v="50"/>
    <n v="66.487599755100007"/>
    <n v="7963.1194093699896"/>
    <n v="66.487599755100007"/>
    <n v="2896188.26054999"/>
  </r>
  <r>
    <n v="7946"/>
    <n v="7947"/>
    <x v="50"/>
    <n v="3.6035750491999998"/>
    <n v="2256.07231868999"/>
    <n v="3.6035750491999998"/>
    <n v="156971.101255999"/>
  </r>
  <r>
    <n v="7947"/>
    <n v="7948"/>
    <x v="50"/>
    <n v="3.9391544378700001"/>
    <n v="2343.94410508999"/>
    <n v="3.9391544378700001"/>
    <n v="171588.880956999"/>
  </r>
  <r>
    <n v="7948"/>
    <n v="7949"/>
    <x v="50"/>
    <n v="6.4866681012300003"/>
    <n v="2456.2266495200001"/>
    <n v="6.4866681012300003"/>
    <n v="282558.132245999"/>
  </r>
  <r>
    <n v="7949"/>
    <n v="7950"/>
    <x v="50"/>
    <n v="14.9001775493"/>
    <n v="4586.8652811800002"/>
    <n v="14.9001775493"/>
    <n v="649049.137843"/>
  </r>
  <r>
    <n v="7950"/>
    <n v="7951"/>
    <x v="50"/>
    <n v="7.7025123989799997"/>
    <n v="2853.9880967399899"/>
    <n v="7.7025123989799997"/>
    <n v="335520.09800900001"/>
  </r>
  <r>
    <n v="7951"/>
    <n v="7952"/>
    <x v="50"/>
    <n v="46.655123945200003"/>
    <n v="9177.3760054100003"/>
    <n v="46.655123945200003"/>
    <n v="2032289.06987"/>
  </r>
  <r>
    <n v="7952"/>
    <n v="7953"/>
    <x v="50"/>
    <n v="12.3118546572"/>
    <n v="3873.2283275899899"/>
    <n v="12.3118546572"/>
    <n v="536302.24365299905"/>
  </r>
  <r>
    <n v="7953"/>
    <n v="7954"/>
    <x v="50"/>
    <n v="13.5594418665"/>
    <n v="3811.0937338499898"/>
    <n v="13.5594418665"/>
    <n v="590646.92511499894"/>
  </r>
  <r>
    <n v="7954"/>
    <n v="7955"/>
    <x v="50"/>
    <n v="102.700697473999"/>
    <n v="11276.0448765"/>
    <n v="102.700697473999"/>
    <n v="4473624.4874299904"/>
  </r>
  <r>
    <n v="7955"/>
    <n v="7956"/>
    <x v="50"/>
    <n v="2.8338157855800001"/>
    <n v="1427.2592277900001"/>
    <n v="2.8338157855800001"/>
    <n v="123440.52185400001"/>
  </r>
  <r>
    <n v="7956"/>
    <n v="7957"/>
    <x v="50"/>
    <n v="107.850296878999"/>
    <n v="14879.004782399899"/>
    <n v="107.850296878999"/>
    <n v="4697940.1402500002"/>
  </r>
  <r>
    <n v="7957"/>
    <n v="7958"/>
    <x v="50"/>
    <n v="9.8138730846500002E-2"/>
    <n v="347.65776425500002"/>
    <n v="9.8138730846500002E-2"/>
    <n v="4274.9060154299896"/>
  </r>
  <r>
    <n v="7958"/>
    <n v="7959"/>
    <x v="50"/>
    <n v="9.1646321100599906"/>
    <n v="4919.3399315200004"/>
    <n v="9.1646321100599906"/>
    <n v="399209.77786799899"/>
  </r>
  <r>
    <n v="7959"/>
    <n v="7960"/>
    <x v="50"/>
    <n v="3.02662645344"/>
    <n v="1479.7316103099899"/>
    <n v="3.02662645344"/>
    <n v="131839.32095200001"/>
  </r>
  <r>
    <n v="7960"/>
    <n v="7961"/>
    <x v="50"/>
    <n v="6.1135894887699997"/>
    <n v="2712.4911203900001"/>
    <n v="6.1135894887699997"/>
    <n v="266306.89290500002"/>
  </r>
  <r>
    <n v="7961"/>
    <n v="7962"/>
    <x v="50"/>
    <n v="10.3442128494"/>
    <n v="3514.5943835200001"/>
    <n v="10.3442128494"/>
    <n v="450592.10934199899"/>
  </r>
  <r>
    <n v="7962"/>
    <n v="7963"/>
    <x v="50"/>
    <n v="18.5506685577"/>
    <n v="4985.1330138200001"/>
    <n v="18.5506685577"/>
    <n v="808063.89010399894"/>
  </r>
  <r>
    <n v="7963"/>
    <n v="7964"/>
    <x v="50"/>
    <n v="2.8016733822300002"/>
    <n v="1341.8812039100001"/>
    <n v="2.8016733822300002"/>
    <n v="122040.40436699901"/>
  </r>
  <r>
    <n v="7964"/>
    <n v="7965"/>
    <x v="50"/>
    <n v="38.916945374199898"/>
    <n v="17065.604737400001"/>
    <n v="38.916945374199898"/>
    <n v="1695215.3596300001"/>
  </r>
  <r>
    <n v="7965"/>
    <n v="7966"/>
    <x v="50"/>
    <n v="3.8962964320200002"/>
    <n v="1732.9187115300001"/>
    <n v="3.8962964320200002"/>
    <n v="169721.99368899901"/>
  </r>
  <r>
    <n v="7966"/>
    <n v="7967"/>
    <x v="50"/>
    <n v="56.425076097000002"/>
    <n v="8072.4658622799898"/>
    <n v="56.425076097000002"/>
    <n v="2457866.4832899901"/>
  </r>
  <r>
    <n v="7967"/>
    <n v="7968"/>
    <x v="50"/>
    <n v="4.5444086854399997"/>
    <n v="3454.40872927999"/>
    <n v="4.5444086854399997"/>
    <n v="197953.650525"/>
  </r>
  <r>
    <n v="7968"/>
    <n v="7969"/>
    <x v="50"/>
    <n v="9.3502358654899904"/>
    <n v="2725.9754524199898"/>
    <n v="9.3502358654899904"/>
    <n v="407294.64512200002"/>
  </r>
  <r>
    <n v="7969"/>
    <n v="7970"/>
    <x v="50"/>
    <n v="2.95397657462"/>
    <n v="1611.40102017"/>
    <n v="2.95397657462"/>
    <n v="128674.704889999"/>
  </r>
  <r>
    <n v="7970"/>
    <n v="7971"/>
    <x v="50"/>
    <n v="4.7854933939999997E-6"/>
    <n v="4.6897417217199999"/>
    <n v="4.7854933939999997E-6"/>
    <n v="0.20845526190800001"/>
  </r>
  <r>
    <n v="7971"/>
    <n v="7972"/>
    <x v="50"/>
    <n v="1.53762229956"/>
    <n v="2254.6457652200002"/>
    <n v="1.53762229956"/>
    <n v="66978.559453599897"/>
  </r>
  <r>
    <n v="7972"/>
    <n v="7973"/>
    <x v="50"/>
    <n v="2.41213134842"/>
    <n v="1633.18980078"/>
    <n v="2.41213134842"/>
    <n v="105072.02124699899"/>
  </r>
  <r>
    <n v="7973"/>
    <n v="7974"/>
    <x v="50"/>
    <n v="5.9676533104700002"/>
    <n v="2097.2390381700002"/>
    <n v="5.9676533104700002"/>
    <n v="259949.938404999"/>
  </r>
  <r>
    <n v="7974"/>
    <n v="7975"/>
    <x v="50"/>
    <n v="91.333076264300004"/>
    <n v="13239.5792744999"/>
    <n v="91.333076264300004"/>
    <n v="3978452.8882200001"/>
  </r>
  <r>
    <n v="7975"/>
    <n v="7976"/>
    <x v="50"/>
    <n v="8.6410661274499905"/>
    <n v="2716.93675097"/>
    <n v="8.6410661274499905"/>
    <n v="376403.33489400003"/>
  </r>
  <r>
    <n v="7976"/>
    <n v="7977"/>
    <x v="50"/>
    <n v="24.3923097879"/>
    <n v="6486.8732500100004"/>
    <n v="24.3923097879"/>
    <n v="1062524.7642399899"/>
  </r>
  <r>
    <n v="7977"/>
    <n v="7978"/>
    <x v="50"/>
    <n v="2.8904964069600001"/>
    <n v="1473.05661433"/>
    <n v="2.8904964069600001"/>
    <n v="125909.519847"/>
  </r>
  <r>
    <n v="7978"/>
    <n v="7979"/>
    <x v="50"/>
    <n v="13.6520996637"/>
    <n v="4476.9155616300004"/>
    <n v="13.6520996637"/>
    <n v="594683.08260800003"/>
  </r>
  <r>
    <n v="7979"/>
    <n v="7980"/>
    <x v="50"/>
    <n v="3.9939459514300002"/>
    <n v="1650.11400129"/>
    <n v="3.9939459514300002"/>
    <n v="173975.589735999"/>
  </r>
  <r>
    <n v="7980"/>
    <n v="7981"/>
    <x v="50"/>
    <n v="3.00447640929"/>
    <n v="1435.22969882999"/>
    <n v="3.00447640929"/>
    <n v="130874.46889099901"/>
  </r>
  <r>
    <n v="7981"/>
    <n v="7982"/>
    <x v="50"/>
    <n v="13.5659594718999"/>
    <n v="3851.8815630200002"/>
    <n v="13.5659594718999"/>
    <n v="590930.83087399905"/>
  </r>
  <r>
    <n v="7982"/>
    <n v="7983"/>
    <x v="50"/>
    <n v="35.115149546700003"/>
    <n v="6739.5476743899899"/>
    <n v="35.115149546700003"/>
    <n v="1529609.79579999"/>
  </r>
  <r>
    <n v="7983"/>
    <n v="7984"/>
    <x v="50"/>
    <n v="0.19036214786399999"/>
    <n v="490.80572032399903"/>
    <n v="0.19036214786399999"/>
    <n v="8292.1419914199905"/>
  </r>
  <r>
    <n v="7984"/>
    <n v="7985"/>
    <x v="50"/>
    <n v="0.41358539222000001"/>
    <n v="879.13361230800001"/>
    <n v="0.41358539222000001"/>
    <n v="18015.707621900001"/>
  </r>
  <r>
    <n v="7985"/>
    <n v="7986"/>
    <x v="50"/>
    <n v="5.4325411261999998E-4"/>
    <n v="25.7664880449999"/>
    <n v="5.4325411261999998E-4"/>
    <n v="23.664054439200001"/>
  </r>
  <r>
    <n v="7986"/>
    <n v="7987"/>
    <x v="50"/>
    <n v="63.9096766637999"/>
    <n v="7831.8363698100002"/>
    <n v="63.9096766637999"/>
    <n v="2783894.3798699901"/>
  </r>
  <r>
    <n v="7987"/>
    <n v="7988"/>
    <x v="50"/>
    <n v="7.94055585018"/>
    <n v="3188.5123235000001"/>
    <n v="7.94055585018"/>
    <n v="345889.22927399899"/>
  </r>
  <r>
    <n v="7988"/>
    <n v="7989"/>
    <x v="50"/>
    <n v="25.573210378900001"/>
    <n v="5104.5322220600001"/>
    <n v="25.573210378900001"/>
    <n v="1113964.5882300001"/>
  </r>
  <r>
    <n v="7989"/>
    <n v="7990"/>
    <x v="50"/>
    <n v="6.38332813264"/>
    <n v="2709.7096923300001"/>
    <n v="6.38332813264"/>
    <n v="278056.66122399899"/>
  </r>
  <r>
    <n v="7990"/>
    <n v="7991"/>
    <x v="50"/>
    <n v="4.6626460840700004"/>
    <n v="1810.4944732900001"/>
    <n v="4.6626460840700004"/>
    <n v="203104.051001999"/>
  </r>
  <r>
    <n v="7991"/>
    <n v="7992"/>
    <x v="50"/>
    <n v="25.827375307499899"/>
    <n v="5478.2339424199899"/>
    <n v="25.827375307499899"/>
    <n v="1125035.9682400001"/>
  </r>
  <r>
    <n v="7992"/>
    <n v="7993"/>
    <x v="50"/>
    <n v="1.4214113188899999"/>
    <n v="1332.8400310899899"/>
    <n v="1.4214113188899999"/>
    <n v="61916.429385000003"/>
  </r>
  <r>
    <n v="7993"/>
    <n v="7994"/>
    <x v="50"/>
    <n v="24.208400070900002"/>
    <n v="4442.7797928600003"/>
    <n v="24.208400070900002"/>
    <n v="1054513.6890100001"/>
  </r>
  <r>
    <n v="7994"/>
    <n v="7995"/>
    <x v="50"/>
    <n v="12.2322275782"/>
    <n v="4186.0644540499898"/>
    <n v="12.2322275782"/>
    <n v="532833.70196099905"/>
  </r>
  <r>
    <n v="7995"/>
    <n v="7996"/>
    <x v="50"/>
    <n v="0.33766205544200001"/>
    <n v="832.25377577100005"/>
    <n v="0.33766205544200001"/>
    <n v="14708.500300899899"/>
  </r>
  <r>
    <n v="7996"/>
    <n v="7997"/>
    <x v="50"/>
    <n v="2.8629819508400001"/>
    <n v="1618.0606059900001"/>
    <n v="2.8629819508400001"/>
    <n v="124710.994932"/>
  </r>
  <r>
    <n v="7997"/>
    <n v="7998"/>
    <x v="50"/>
    <n v="7.2361785563799996"/>
    <n v="2896.49727660999"/>
    <n v="7.2361785563799996"/>
    <n v="315206.67708499898"/>
  </r>
  <r>
    <n v="7998"/>
    <n v="7999"/>
    <x v="50"/>
    <n v="12.784306534700001"/>
    <n v="3756.51558126999"/>
    <n v="12.784306534700001"/>
    <n v="556882.16511399904"/>
  </r>
  <r>
    <n v="7999"/>
    <n v="8000"/>
    <x v="50"/>
    <n v="13.0020572242"/>
    <n v="5552.1189017899896"/>
    <n v="13.0020572242"/>
    <n v="566367.34721799905"/>
  </r>
  <r>
    <n v="8000"/>
    <n v="8001"/>
    <x v="50"/>
    <n v="3.3271324953599999"/>
    <n v="2058.44235987"/>
    <n v="3.3271324953599999"/>
    <n v="144929.31178099901"/>
  </r>
  <r>
    <n v="8001"/>
    <n v="8002"/>
    <x v="50"/>
    <n v="2.3049257965900001"/>
    <n v="1701.32028543"/>
    <n v="2.3049257965900001"/>
    <n v="100402.16608700001"/>
  </r>
  <r>
    <n v="8002"/>
    <n v="8003"/>
    <x v="50"/>
    <n v="39.6683367308"/>
    <n v="9457.6368709599901"/>
    <n v="39.6683367308"/>
    <n v="1727945.8361800001"/>
  </r>
  <r>
    <n v="8003"/>
    <n v="8004"/>
    <x v="50"/>
    <n v="3.0624522223300001"/>
    <n v="2114.9275265000001"/>
    <n v="3.0624522223300001"/>
    <n v="133399.88520499901"/>
  </r>
  <r>
    <n v="8004"/>
    <n v="8005"/>
    <x v="50"/>
    <n v="19.945012513199899"/>
    <n v="4544.14832372"/>
    <n v="19.945012513199899"/>
    <n v="868801.26985899894"/>
  </r>
  <r>
    <n v="8005"/>
    <n v="8006"/>
    <x v="50"/>
    <n v="26.225130114999899"/>
    <n v="5269.9797933399896"/>
    <n v="26.225130114999899"/>
    <n v="1142362.0983500001"/>
  </r>
  <r>
    <n v="8006"/>
    <n v="8007"/>
    <x v="50"/>
    <n v="10.9617973606"/>
    <n v="3309.3768224599899"/>
    <n v="10.9617973606"/>
    <n v="477493.98304999899"/>
  </r>
  <r>
    <n v="8007"/>
    <n v="8008"/>
    <x v="50"/>
    <n v="25.087416786999899"/>
    <n v="5338.3282534700002"/>
    <n v="25.087416786999899"/>
    <n v="1092803.5040200001"/>
  </r>
  <r>
    <n v="8008"/>
    <n v="8009"/>
    <x v="50"/>
    <n v="5.3994091837399996"/>
    <n v="2400.4835316600002"/>
    <n v="5.3994091837399996"/>
    <n v="235197.323248"/>
  </r>
  <r>
    <n v="8009"/>
    <n v="8010"/>
    <x v="50"/>
    <n v="19.4959127585999"/>
    <n v="5083.2210769800004"/>
    <n v="19.4959127585999"/>
    <n v="849238.562806"/>
  </r>
  <r>
    <n v="8010"/>
    <n v="8011"/>
    <x v="50"/>
    <n v="81.961892582399898"/>
    <n v="13634.2587081"/>
    <n v="81.961892582399898"/>
    <n v="3570245.7598600001"/>
  </r>
  <r>
    <n v="8011"/>
    <n v="8012"/>
    <x v="50"/>
    <n v="7.9958440935499997"/>
    <n v="2858.3433420199899"/>
    <n v="7.9958440935499997"/>
    <n v="348297.57552200003"/>
  </r>
  <r>
    <n v="8012"/>
    <n v="8013"/>
    <x v="50"/>
    <n v="5.3769141471299999"/>
    <n v="2168.38935111"/>
    <n v="5.3769141471299999"/>
    <n v="234217.443379"/>
  </r>
  <r>
    <n v="8013"/>
    <n v="8014"/>
    <x v="50"/>
    <n v="0.74880034683600005"/>
    <n v="728.51226210200002"/>
    <n v="0.74880034683600005"/>
    <n v="32617.6126382"/>
  </r>
  <r>
    <n v="8014"/>
    <n v="8015"/>
    <x v="50"/>
    <n v="29.7042139556"/>
    <n v="5118.6487013300002"/>
    <n v="29.7042139556"/>
    <n v="1293910.3842499901"/>
  </r>
  <r>
    <n v="8015"/>
    <n v="8016"/>
    <x v="50"/>
    <n v="8.1962341130199903"/>
    <n v="3484.96821554999"/>
    <n v="8.1962341130199903"/>
    <n v="357026.52985599899"/>
  </r>
  <r>
    <n v="8016"/>
    <n v="8017"/>
    <x v="50"/>
    <n v="49.403059813600002"/>
    <n v="6737.03451132999"/>
    <n v="49.403059813600002"/>
    <n v="2151988.6775199901"/>
  </r>
  <r>
    <n v="8017"/>
    <n v="8018"/>
    <x v="50"/>
    <n v="24.384492728800002"/>
    <n v="4755.8004018199899"/>
    <n v="24.384492728800002"/>
    <n v="1062184.2545199899"/>
  </r>
  <r>
    <n v="8018"/>
    <n v="8019"/>
    <x v="50"/>
    <n v="10.3004501939"/>
    <n v="5017.4167309799896"/>
    <n v="10.3004501939"/>
    <n v="448685.815693999"/>
  </r>
  <r>
    <n v="8019"/>
    <n v="8020"/>
    <x v="50"/>
    <n v="16.141472987499899"/>
    <n v="4082.3629471499899"/>
    <n v="16.141472987499899"/>
    <n v="703119.75084300002"/>
  </r>
  <r>
    <n v="8020"/>
    <n v="8021"/>
    <x v="50"/>
    <n v="6.47436591637"/>
    <n v="2740.6581228800001"/>
    <n v="6.47436591637"/>
    <n v="282022.25122600002"/>
  </r>
  <r>
    <n v="8021"/>
    <n v="8022"/>
    <x v="50"/>
    <n v="3.8695003000799999"/>
    <n v="1726.38745504999"/>
    <n v="3.8695003000799999"/>
    <n v="168554.75885300001"/>
  </r>
  <r>
    <n v="8022"/>
    <n v="8023"/>
    <x v="50"/>
    <n v="1.1048907694900001"/>
    <n v="1088.5452743799899"/>
    <n v="1.1048907694900001"/>
    <n v="48128.849405100002"/>
  </r>
  <r>
    <n v="8023"/>
    <n v="8024"/>
    <x v="50"/>
    <n v="10.271233528"/>
    <n v="3694.2883884799899"/>
    <n v="10.271233528"/>
    <n v="447413.14281500003"/>
  </r>
  <r>
    <n v="8024"/>
    <n v="8025"/>
    <x v="50"/>
    <n v="11.4885244725"/>
    <n v="3617.2623643699899"/>
    <n v="11.4885244725"/>
    <n v="500438.12426800001"/>
  </r>
  <r>
    <n v="8025"/>
    <n v="8026"/>
    <x v="50"/>
    <n v="53.579755149"/>
    <n v="7991.3830524799896"/>
    <n v="53.579755149"/>
    <n v="2333924.7985800002"/>
  </r>
  <r>
    <n v="8026"/>
    <n v="8027"/>
    <x v="50"/>
    <n v="7.9548272230099997"/>
    <n v="3557.3174037600002"/>
    <n v="7.9548272230099997"/>
    <n v="346510.88779200002"/>
  </r>
  <r>
    <n v="8027"/>
    <n v="8028"/>
    <x v="51"/>
    <n v="1.75185571438E-2"/>
    <n v="130.07496958900001"/>
    <n v="1.75185571438E-2"/>
    <n v="763.10529666100001"/>
  </r>
  <r>
    <n v="8028"/>
    <n v="8029"/>
    <x v="51"/>
    <n v="0.28637611756499998"/>
    <n v="725.56778604099895"/>
    <n v="0.28637611756499998"/>
    <n v="12474.4937826"/>
  </r>
  <r>
    <n v="8029"/>
    <n v="8030"/>
    <x v="51"/>
    <n v="0.64749203697799995"/>
    <n v="1080.29616478"/>
    <n v="0.64749203697799995"/>
    <n v="28204.640314200002"/>
  </r>
  <r>
    <n v="8030"/>
    <n v="8031"/>
    <x v="51"/>
    <n v="0.51895824094499998"/>
    <n v="731.90649641100003"/>
    <n v="0.51895824094499998"/>
    <n v="22605.7305530999"/>
  </r>
  <r>
    <n v="8031"/>
    <n v="8032"/>
    <x v="51"/>
    <n v="3.4930945713499999"/>
    <n v="2754.7029920800001"/>
    <n v="3.4930945713499999"/>
    <n v="152158.590889999"/>
  </r>
  <r>
    <n v="8032"/>
    <n v="8033"/>
    <x v="51"/>
    <n v="5.5812278636499997"/>
    <n v="2428.75113994"/>
    <n v="5.5812278636499997"/>
    <n v="243117.31326600001"/>
  </r>
  <r>
    <n v="8033"/>
    <n v="8034"/>
    <x v="51"/>
    <n v="0.37705739288000001"/>
    <n v="682.38099389399895"/>
    <n v="0.37705739288000001"/>
    <n v="16424.554335699901"/>
  </r>
  <r>
    <n v="8034"/>
    <n v="8035"/>
    <x v="51"/>
    <n v="3.01957833509E-2"/>
    <n v="147.748455815"/>
    <n v="3.01957833509E-2"/>
    <n v="1315.3230615899899"/>
  </r>
  <r>
    <n v="8035"/>
    <n v="8036"/>
    <x v="51"/>
    <n v="2.7879840222099999"/>
    <n v="2320.7932049800002"/>
    <n v="2.7879840222099999"/>
    <n v="121444.098232"/>
  </r>
  <r>
    <n v="8036"/>
    <n v="8037"/>
    <x v="51"/>
    <n v="0.71816184323200005"/>
    <n v="741.60901689100001"/>
    <n v="0.71816184323200005"/>
    <n v="31283.004759399901"/>
  </r>
  <r>
    <n v="8037"/>
    <n v="8106"/>
    <x v="51"/>
    <n v="0.22720849754899999"/>
    <n v="584.90556640800003"/>
    <n v="0.22720849754899999"/>
    <n v="9897.1625645700005"/>
  </r>
  <r>
    <n v="8038"/>
    <n v="8038"/>
    <x v="51"/>
    <n v="1.23315102524"/>
    <n v="1114.23691856"/>
    <n v="1.23315102524"/>
    <n v="53715.843797100002"/>
  </r>
  <r>
    <n v="8039"/>
    <n v="8039"/>
    <x v="51"/>
    <n v="15.2612416580999"/>
    <n v="4329.7755649399896"/>
    <n v="15.2612416580999"/>
    <n v="664777.02751499903"/>
  </r>
  <r>
    <n v="8040"/>
    <n v="8040"/>
    <x v="51"/>
    <n v="1.2098883392199999"/>
    <n v="1162.8324482099899"/>
    <n v="1.2098883392199999"/>
    <n v="52702.525244399898"/>
  </r>
  <r>
    <n v="8041"/>
    <n v="8041"/>
    <x v="51"/>
    <n v="0.64514668367000005"/>
    <n v="1044.1986524399899"/>
    <n v="0.64514668367000005"/>
    <n v="28102.4771292"/>
  </r>
  <r>
    <n v="8042"/>
    <n v="8042"/>
    <x v="51"/>
    <n v="3.1556607698199999"/>
    <n v="2639.4242048599899"/>
    <n v="3.1556607698199999"/>
    <n v="137460.033289999"/>
  </r>
  <r>
    <n v="8043"/>
    <n v="8043"/>
    <x v="51"/>
    <n v="0.52174423091699995"/>
    <n v="668.28176868900005"/>
    <n v="0.52174423091699995"/>
    <n v="22727.0877884"/>
  </r>
  <r>
    <n v="8044"/>
    <n v="8044"/>
    <x v="51"/>
    <n v="2.9659504230799998"/>
    <n v="2426.7747951400002"/>
    <n v="2.9659504230799998"/>
    <n v="129196.283637999"/>
  </r>
  <r>
    <n v="8045"/>
    <n v="8045"/>
    <x v="51"/>
    <n v="4.2575330586"/>
    <n v="5068.72070514999"/>
    <n v="4.2575330586"/>
    <n v="185457.398198999"/>
  </r>
  <r>
    <n v="8046"/>
    <n v="8046"/>
    <x v="51"/>
    <n v="6.0242099507700004"/>
    <n v="3811.1085211499899"/>
    <n v="6.0242099507700004"/>
    <n v="262413.535796999"/>
  </r>
  <r>
    <n v="8047"/>
    <n v="8047"/>
    <x v="51"/>
    <n v="0.464745725951"/>
    <n v="857.90273078200005"/>
    <n v="0.464745725951"/>
    <n v="20244.2428435"/>
  </r>
  <r>
    <n v="8048"/>
    <n v="8048"/>
    <x v="51"/>
    <n v="6.8342650274799999"/>
    <n v="5563.5330598999899"/>
    <n v="6.8342650274799999"/>
    <n v="297699.39379499899"/>
  </r>
  <r>
    <n v="8049"/>
    <n v="8049"/>
    <x v="51"/>
    <n v="38.297029109900002"/>
    <n v="7104.7515493800001"/>
    <n v="38.297029109900002"/>
    <n v="1668211.9151600001"/>
  </r>
  <r>
    <n v="8050"/>
    <n v="8050"/>
    <x v="51"/>
    <n v="0.908521221366"/>
    <n v="818.98660664700003"/>
    <n v="0.908521221366"/>
    <n v="39575.026102399897"/>
  </r>
  <r>
    <n v="8051"/>
    <n v="8051"/>
    <x v="51"/>
    <n v="0.88146980935200003"/>
    <n v="1130.68675508"/>
    <n v="0.88146980935200003"/>
    <n v="38396.671306900003"/>
  </r>
  <r>
    <n v="8052"/>
    <n v="8052"/>
    <x v="51"/>
    <n v="78.238609957600005"/>
    <n v="14003.907161900001"/>
    <n v="78.238609957600005"/>
    <n v="3408060.2174599902"/>
  </r>
  <r>
    <n v="8053"/>
    <n v="8053"/>
    <x v="51"/>
    <n v="7.3118834746700001"/>
    <n v="4903.1803135299897"/>
    <n v="7.3118834746700001"/>
    <n v="318504.370136999"/>
  </r>
  <r>
    <n v="8054"/>
    <n v="8054"/>
    <x v="51"/>
    <n v="3.71947417833"/>
    <n v="1834.5722028299899"/>
    <n v="3.71947417833"/>
    <n v="162019.64712999901"/>
  </r>
  <r>
    <n v="8055"/>
    <n v="8055"/>
    <x v="51"/>
    <n v="43.680719205300001"/>
    <n v="6728.9516578299899"/>
    <n v="43.680719205300001"/>
    <n v="1902724.5176500001"/>
  </r>
  <r>
    <n v="8056"/>
    <n v="8056"/>
    <x v="51"/>
    <n v="0.17701114383200001"/>
    <n v="413.58940261200001"/>
    <n v="0.17701114383200001"/>
    <n v="7710.5745834899899"/>
  </r>
  <r>
    <n v="8057"/>
    <n v="8057"/>
    <x v="51"/>
    <n v="0.83450228415000005"/>
    <n v="1761.96072782999"/>
    <n v="0.83450228415000005"/>
    <n v="36350.774096100002"/>
  </r>
  <r>
    <n v="8058"/>
    <n v="8058"/>
    <x v="51"/>
    <n v="54.566991690199899"/>
    <n v="15265.755063299899"/>
    <n v="54.566991690199899"/>
    <n v="2376928.65028999"/>
  </r>
  <r>
    <n v="8059"/>
    <n v="8059"/>
    <x v="51"/>
    <n v="4.7392915842700001"/>
    <n v="3452.03485043"/>
    <n v="4.7392915842700001"/>
    <n v="206442.71564400001"/>
  </r>
  <r>
    <n v="8060"/>
    <n v="8060"/>
    <x v="51"/>
    <n v="17.165080697600001"/>
    <n v="6174.1292146599899"/>
    <n v="17.165080697600001"/>
    <n v="747707.92434699903"/>
  </r>
  <r>
    <n v="8061"/>
    <n v="8061"/>
    <x v="51"/>
    <n v="55.745796750399897"/>
    <n v="6476.8678820499899"/>
    <n v="55.745796750399897"/>
    <n v="2428277.1933200001"/>
  </r>
  <r>
    <n v="8062"/>
    <n v="8062"/>
    <x v="51"/>
    <n v="7.3645079194800003"/>
    <n v="6189.3926851200004"/>
    <n v="7.3645079194800003"/>
    <n v="320796.68178400001"/>
  </r>
  <r>
    <n v="8063"/>
    <n v="8063"/>
    <x v="51"/>
    <n v="90.9776213751"/>
    <n v="11627.531717899899"/>
    <n v="90.9776213751"/>
    <n v="3962969.3351799902"/>
  </r>
  <r>
    <n v="8064"/>
    <n v="8064"/>
    <x v="51"/>
    <n v="1.86587440993"/>
    <n v="1453.2818121400001"/>
    <n v="1.86587440993"/>
    <n v="81277.164187400005"/>
  </r>
  <r>
    <n v="8065"/>
    <n v="8065"/>
    <x v="51"/>
    <n v="8.6416402551299995E-2"/>
    <n v="276.32979174799902"/>
    <n v="8.6416402551299995E-2"/>
    <n v="3764.2834381100001"/>
  </r>
  <r>
    <n v="8066"/>
    <n v="8066"/>
    <x v="51"/>
    <n v="0.62345128259799998"/>
    <n v="1073.00818963999"/>
    <n v="0.62345128259799998"/>
    <n v="27157.429239100002"/>
  </r>
  <r>
    <n v="8067"/>
    <n v="8067"/>
    <x v="51"/>
    <n v="0.80497540757599995"/>
    <n v="2281.4275589399899"/>
    <n v="0.80497540757599995"/>
    <n v="35064.588495800002"/>
  </r>
  <r>
    <n v="8068"/>
    <n v="8068"/>
    <x v="51"/>
    <n v="1.3345415278699999"/>
    <n v="1641.42056174"/>
    <n v="1.3345415278699999"/>
    <n v="58132.3964223"/>
  </r>
  <r>
    <n v="8069"/>
    <n v="8069"/>
    <x v="51"/>
    <n v="57.530548123099898"/>
    <n v="8458.2725651399905"/>
    <n v="57.530548123099898"/>
    <n v="2506020.6521200002"/>
  </r>
  <r>
    <n v="8070"/>
    <n v="8070"/>
    <x v="51"/>
    <n v="0.57458538228300005"/>
    <n v="1185.15894473"/>
    <n v="0.57458538228300005"/>
    <n v="25028.839136300001"/>
  </r>
  <r>
    <n v="8071"/>
    <n v="8071"/>
    <x v="51"/>
    <n v="0.653981593774"/>
    <n v="1535.29725708"/>
    <n v="0.653981593774"/>
    <n v="28487.324275499901"/>
  </r>
  <r>
    <n v="8072"/>
    <n v="8107"/>
    <x v="52"/>
    <n v="2.74073110987"/>
    <n v="1459.4734892900001"/>
    <n v="2.74073110987"/>
    <n v="119385.76960100001"/>
  </r>
  <r>
    <n v="8073"/>
    <n v="8108"/>
    <x v="52"/>
    <n v="0.46753859416900001"/>
    <n v="731.87706600599904"/>
    <n v="0.46753859416900001"/>
    <n v="20365.899699500002"/>
  </r>
  <r>
    <n v="8074"/>
    <n v="8072"/>
    <x v="51"/>
    <n v="16.2525231171999"/>
    <n v="12167.329957100001"/>
    <n v="16.2525231171999"/>
    <n v="707957.07514800003"/>
  </r>
  <r>
    <n v="8075"/>
    <n v="8073"/>
    <x v="51"/>
    <n v="2.8087447106800001E-2"/>
    <n v="168.945556874999"/>
    <n v="2.8087447106800001E-2"/>
    <n v="1223.4843020999899"/>
  </r>
  <r>
    <n v="8076"/>
    <n v="8074"/>
    <x v="51"/>
    <n v="0.440457084399"/>
    <n v="953.77951366100001"/>
    <n v="0.440457084399"/>
    <n v="19186.233850100001"/>
  </r>
  <r>
    <n v="8077"/>
    <n v="8075"/>
    <x v="51"/>
    <n v="0.49175718875000002"/>
    <n v="1075.5763534600001"/>
    <n v="0.49175718875000002"/>
    <n v="21420.8574582"/>
  </r>
  <r>
    <n v="8078"/>
    <n v="8076"/>
    <x v="51"/>
    <n v="1.75023514226"/>
    <n v="1078.3434525600001"/>
    <n v="1.75023514226"/>
    <n v="76239.937836700003"/>
  </r>
  <r>
    <n v="8079"/>
    <n v="8077"/>
    <x v="51"/>
    <n v="0.608825638497"/>
    <n v="916.75720727299904"/>
    <n v="0.608825638497"/>
    <n v="26520.3387339"/>
  </r>
  <r>
    <n v="8080"/>
    <n v="8078"/>
    <x v="51"/>
    <n v="3.65158394973"/>
    <n v="2441.5346662299899"/>
    <n v="3.65158394973"/>
    <n v="159062.360600999"/>
  </r>
  <r>
    <n v="8081"/>
    <n v="8079"/>
    <x v="51"/>
    <n v="7.5370471386500002"/>
    <n v="4990.3798860899897"/>
    <n v="7.5370471386500002"/>
    <n v="328312.46010700002"/>
  </r>
  <r>
    <n v="8082"/>
    <n v="8080"/>
    <x v="51"/>
    <n v="0.113900150219"/>
    <n v="525.11280498600001"/>
    <n v="0.113900150219"/>
    <n v="4961.4706970500001"/>
  </r>
  <r>
    <n v="8083"/>
    <n v="8081"/>
    <x v="51"/>
    <n v="1.3404457429500001"/>
    <n v="2170.32770897"/>
    <n v="1.3404457429500001"/>
    <n v="58389.583003400003"/>
  </r>
  <r>
    <n v="8084"/>
    <n v="8082"/>
    <x v="51"/>
    <n v="4.9074124423400001"/>
    <n v="3377.80459676999"/>
    <n v="4.9074124423400001"/>
    <n v="213766.03092200001"/>
  </r>
  <r>
    <n v="8085"/>
    <n v="8083"/>
    <x v="51"/>
    <n v="113.755667029999"/>
    <n v="19196.500039300001"/>
    <n v="113.755667029999"/>
    <n v="4955177.0350700002"/>
  </r>
  <r>
    <n v="8086"/>
    <n v="8084"/>
    <x v="51"/>
    <n v="0.46073213025100002"/>
    <n v="721.85603422400004"/>
    <n v="0.46073213025100002"/>
    <n v="20069.411315299902"/>
  </r>
  <r>
    <n v="8087"/>
    <n v="8085"/>
    <x v="51"/>
    <n v="21.550471975400001"/>
    <n v="7119.9438059900003"/>
    <n v="21.550471975400001"/>
    <n v="938734.80429899902"/>
  </r>
  <r>
    <n v="8088"/>
    <n v="8086"/>
    <x v="51"/>
    <n v="0.11474786971000001"/>
    <n v="431.041822174"/>
    <n v="0.11474786971000001"/>
    <n v="4998.3972106199899"/>
  </r>
  <r>
    <n v="8089"/>
    <n v="8087"/>
    <x v="51"/>
    <n v="1.83193341881"/>
    <n v="1786.6361378900001"/>
    <n v="1.83193341881"/>
    <n v="79798.700525399894"/>
  </r>
  <r>
    <n v="8090"/>
    <n v="8109"/>
    <x v="52"/>
    <n v="1.24285878933"/>
    <n v="1139.68379415"/>
    <n v="1.24285878933"/>
    <n v="54138.712307499904"/>
  </r>
  <r>
    <n v="8091"/>
    <n v="8110"/>
    <x v="52"/>
    <n v="0.60427817613299994"/>
    <n v="778.75584707999894"/>
    <n v="0.60427817613299994"/>
    <n v="26322.252062899901"/>
  </r>
  <r>
    <n v="8092"/>
    <n v="8111"/>
    <x v="52"/>
    <n v="0.67465717839299999"/>
    <n v="798.38659348600004"/>
    <n v="0.67465717839299999"/>
    <n v="29387.949138899901"/>
  </r>
  <r>
    <n v="8093"/>
    <n v="8112"/>
    <x v="52"/>
    <n v="1.73369877104"/>
    <n v="1309.03712883"/>
    <n v="1.73369877104"/>
    <n v="75519.616386900001"/>
  </r>
  <r>
    <n v="8094"/>
    <n v="8088"/>
    <x v="51"/>
    <n v="46.022010369199897"/>
    <n v="12178.172457000001"/>
    <n v="46.022010369199897"/>
    <n v="2004710.75280999"/>
  </r>
  <r>
    <n v="8095"/>
    <n v="8089"/>
    <x v="51"/>
    <n v="0.36549545804700001"/>
    <n v="698.61322278499904"/>
    <n v="0.36549545804700001"/>
    <n v="15920.9184667999"/>
  </r>
  <r>
    <n v="8096"/>
    <n v="8090"/>
    <x v="51"/>
    <n v="1.9371844041400001E-2"/>
    <n v="129.435458882999"/>
    <n v="1.9371844041400001E-2"/>
    <n v="843.83415117599895"/>
  </r>
  <r>
    <n v="8097"/>
    <n v="8091"/>
    <x v="51"/>
    <n v="6.1554464438199998"/>
    <n v="2197.8033655200002"/>
    <n v="6.1554464438199998"/>
    <n v="268130.17457099899"/>
  </r>
  <r>
    <n v="8098"/>
    <n v="8092"/>
    <x v="51"/>
    <n v="0.138027879257"/>
    <n v="296.79794533"/>
    <n v="0.138027879257"/>
    <n v="6012.4703712700002"/>
  </r>
  <r>
    <n v="8099"/>
    <n v="8093"/>
    <x v="51"/>
    <n v="1.6296733971599999"/>
    <n v="1391.9635914200001"/>
    <n v="1.6296733971599999"/>
    <n v="70988.289226299894"/>
  </r>
  <r>
    <n v="8100"/>
    <n v="8094"/>
    <x v="51"/>
    <n v="109.055404809999"/>
    <n v="22644.5827261999"/>
    <n v="109.055404809999"/>
    <n v="4750434.4317199904"/>
  </r>
  <r>
    <n v="8101"/>
    <n v="8095"/>
    <x v="51"/>
    <n v="28.854568007400001"/>
    <n v="10019.2070067"/>
    <n v="28.854568007400001"/>
    <n v="1256899.9547699899"/>
  </r>
  <r>
    <n v="8102"/>
    <n v="8096"/>
    <x v="51"/>
    <n v="21.432442149100002"/>
    <n v="5906.33169232"/>
    <n v="21.432442149100002"/>
    <n v="933593.44562699902"/>
  </r>
  <r>
    <n v="8103"/>
    <n v="8097"/>
    <x v="51"/>
    <n v="1.2336107143299999"/>
    <n v="1028.4620760099899"/>
    <n v="1.2336107143299999"/>
    <n v="53735.8677714"/>
  </r>
  <r>
    <n v="8104"/>
    <n v="8098"/>
    <x v="51"/>
    <n v="1.52086656777E-2"/>
    <n v="124.628312206"/>
    <n v="1.52086656777E-2"/>
    <n v="662.48682713799894"/>
  </r>
  <r>
    <n v="8105"/>
    <n v="8099"/>
    <x v="51"/>
    <n v="0.41886980592099998"/>
    <n v="1023.30519613"/>
    <n v="0.41886980592099998"/>
    <n v="18245.8957617999"/>
  </r>
  <r>
    <n v="8106"/>
    <n v="8100"/>
    <x v="51"/>
    <n v="0.76528195772100005"/>
    <n v="1066.8040839499899"/>
    <n v="0.76528195772100005"/>
    <n v="33335.548736600002"/>
  </r>
  <r>
    <n v="8107"/>
    <n v="8101"/>
    <x v="51"/>
    <n v="0.83538887679700002"/>
    <n v="1188.35730904"/>
    <n v="0.83538887679700002"/>
    <n v="36389.393915599903"/>
  </r>
  <r>
    <n v="8108"/>
    <n v="8102"/>
    <x v="51"/>
    <n v="13.1291983479999"/>
    <n v="3981.6365834899898"/>
    <n v="13.1291983479999"/>
    <n v="571905.59240900003"/>
  </r>
  <r>
    <n v="8109"/>
    <n v="8103"/>
    <x v="51"/>
    <n v="0.88013431293099997"/>
    <n v="1581.21743839999"/>
    <n v="0.88013431293099997"/>
    <n v="38338.4973178"/>
  </r>
  <r>
    <n v="8110"/>
    <n v="8104"/>
    <x v="51"/>
    <n v="0.27441436624900001"/>
    <n v="460.60937009399902"/>
    <n v="0.27441436624900001"/>
    <n v="11953.4419787999"/>
  </r>
  <r>
    <n v="8111"/>
    <n v="8105"/>
    <x v="51"/>
    <n v="0.37434095149800001"/>
    <n v="817.37006167799905"/>
    <n v="0.37434095149800001"/>
    <n v="16306.226622100001"/>
  </r>
  <r>
    <n v="8112"/>
    <n v="8113"/>
    <x v="52"/>
    <n v="0.55163760514100002"/>
    <n v="639.69716792199904"/>
    <n v="0.55163760514100002"/>
    <n v="24029.237962499901"/>
  </r>
  <r>
    <n v="8113"/>
    <n v="8114"/>
    <x v="53"/>
    <n v="0.69754547137"/>
    <n v="842.80199595600004"/>
    <n v="0.69754547137"/>
    <n v="30384.9591913"/>
  </r>
  <r>
    <n v="8114"/>
    <n v="8115"/>
    <x v="53"/>
    <n v="8.4312254784899903"/>
    <n v="5034.4449781200001"/>
    <n v="8.4312254784899903"/>
    <n v="367262.71278900001"/>
  </r>
  <r>
    <n v="8115"/>
    <n v="8116"/>
    <x v="53"/>
    <n v="3.5770072551099998"/>
    <n v="1787.27912392999"/>
    <n v="3.5770072551099998"/>
    <n v="155813.812769999"/>
  </r>
  <r>
    <n v="8116"/>
    <n v="8117"/>
    <x v="53"/>
    <n v="5.1227141546399997"/>
    <n v="3210.9898330199899"/>
    <n v="5.1227141546399997"/>
    <n v="223144.53599400001"/>
  </r>
  <r>
    <n v="8117"/>
    <n v="8118"/>
    <x v="53"/>
    <n v="45.055502594700002"/>
    <n v="6764.3910124200002"/>
    <n v="45.055502594700002"/>
    <n v="1962609.8425700001"/>
  </r>
  <r>
    <n v="8118"/>
    <n v="8119"/>
    <x v="53"/>
    <n v="25.102658857600002"/>
    <n v="6008.28393864999"/>
    <n v="25.102658857600002"/>
    <n v="1093467.4459599899"/>
  </r>
  <r>
    <n v="8119"/>
    <n v="8120"/>
    <x v="53"/>
    <n v="12.2529493338"/>
    <n v="3142.7584042899898"/>
    <n v="12.2529493338"/>
    <n v="533736.33802400006"/>
  </r>
  <r>
    <n v="8120"/>
    <n v="8121"/>
    <x v="53"/>
    <n v="40.077522520099897"/>
    <n v="7053.8355161400004"/>
    <n v="40.077522520099897"/>
    <n v="1745769.8978800001"/>
  </r>
  <r>
    <n v="8121"/>
    <n v="8122"/>
    <x v="53"/>
    <n v="3.1153165381200001"/>
    <n v="1644.27269468999"/>
    <n v="3.1153165381200001"/>
    <n v="135702.645588999"/>
  </r>
  <r>
    <n v="8122"/>
    <n v="8123"/>
    <x v="53"/>
    <n v="1.87769409136"/>
    <n v="1252.65467444"/>
    <n v="1.87769409136"/>
    <n v="81792.027451899907"/>
  </r>
  <r>
    <n v="8123"/>
    <n v="8124"/>
    <x v="53"/>
    <n v="1.01042455828"/>
    <n v="997.28827739600001"/>
    <n v="1.01042455828"/>
    <n v="44013.9177012"/>
  </r>
  <r>
    <n v="8124"/>
    <n v="8125"/>
    <x v="53"/>
    <n v="61.441481399700002"/>
    <n v="6784.7176312600004"/>
    <n v="61.441481399700002"/>
    <n v="2676380.2242200002"/>
  </r>
  <r>
    <n v="8125"/>
    <n v="8126"/>
    <x v="53"/>
    <n v="8.1221931464499999"/>
    <n v="2395.0770903299899"/>
    <n v="8.1221931464499999"/>
    <n v="353801.31824799901"/>
  </r>
  <r>
    <n v="8126"/>
    <n v="8127"/>
    <x v="53"/>
    <n v="26.3093995437"/>
    <n v="6180.6106946700002"/>
    <n v="26.3093995437"/>
    <n v="1146032.8599700001"/>
  </r>
  <r>
    <n v="8127"/>
    <n v="8128"/>
    <x v="53"/>
    <n v="0.83161098442100001"/>
    <n v="1135.97680074"/>
    <n v="0.83161098442100001"/>
    <n v="36224.829579899902"/>
  </r>
  <r>
    <n v="8128"/>
    <n v="8129"/>
    <x v="53"/>
    <n v="57.223179921400003"/>
    <n v="7327.8258609100003"/>
    <n v="57.223179921400003"/>
    <n v="2492631.7468099901"/>
  </r>
  <r>
    <n v="8129"/>
    <n v="8130"/>
    <x v="53"/>
    <n v="0.57388137626199998"/>
    <n v="738.30519847499897"/>
    <n v="0.57388137626199998"/>
    <n v="24998.1727576999"/>
  </r>
  <r>
    <n v="8130"/>
    <n v="8131"/>
    <x v="53"/>
    <n v="1.8248994165700001"/>
    <n v="1231.4918985700001"/>
    <n v="1.8248994165700001"/>
    <n v="79492.300615100001"/>
  </r>
  <r>
    <n v="8131"/>
    <n v="8132"/>
    <x v="53"/>
    <n v="8.5975458972900007"/>
    <n v="5187.9074218100004"/>
    <n v="8.5975458972900007"/>
    <n v="374507.60125299898"/>
  </r>
  <r>
    <n v="8132"/>
    <n v="8133"/>
    <x v="53"/>
    <n v="20.947492818699899"/>
    <n v="4169.4033240299896"/>
    <n v="20.947492818699899"/>
    <n v="912469.13729999901"/>
  </r>
  <r>
    <n v="8133"/>
    <n v="8134"/>
    <x v="53"/>
    <n v="100.020926188999"/>
    <n v="12686.7129612999"/>
    <n v="100.020926188999"/>
    <n v="4356894.1172000002"/>
  </r>
  <r>
    <n v="8134"/>
    <n v="8135"/>
    <x v="53"/>
    <n v="3.46401573129"/>
    <n v="2010.84336095"/>
    <n v="3.46401573129"/>
    <n v="150891.921685999"/>
  </r>
  <r>
    <n v="8135"/>
    <n v="8136"/>
    <x v="53"/>
    <n v="14.2159766312"/>
    <n v="4557.6000290100001"/>
    <n v="14.2159766312"/>
    <n v="619245.46505700005"/>
  </r>
  <r>
    <n v="8136"/>
    <n v="8137"/>
    <x v="53"/>
    <n v="6.2758378154200001"/>
    <n v="2532.6333310099899"/>
    <n v="6.2758378154200001"/>
    <n v="273374.40173600003"/>
  </r>
  <r>
    <n v="8137"/>
    <n v="8138"/>
    <x v="53"/>
    <n v="18.675679726599899"/>
    <n v="5084.5388039700001"/>
    <n v="18.675679726599899"/>
    <n v="813509.35483800003"/>
  </r>
  <r>
    <n v="8138"/>
    <n v="8139"/>
    <x v="53"/>
    <n v="44.534665657399898"/>
    <n v="9157.5259207300005"/>
    <n v="44.534665657399898"/>
    <n v="1939922.2763400001"/>
  </r>
  <r>
    <n v="8139"/>
    <n v="8140"/>
    <x v="53"/>
    <n v="78.884473582599895"/>
    <n v="8683.8649426800002"/>
    <n v="78.884473582599895"/>
    <n v="3436193.92444999"/>
  </r>
  <r>
    <n v="8140"/>
    <n v="8141"/>
    <x v="53"/>
    <n v="4.3896064348200001"/>
    <n v="2275.4731795799898"/>
    <n v="4.3896064348200001"/>
    <n v="191210.49145699901"/>
  </r>
  <r>
    <n v="8141"/>
    <n v="8142"/>
    <x v="54"/>
    <n v="9.2046622608599904"/>
    <n v="2690.8336393700001"/>
    <n v="9.2046622608599904"/>
    <n v="400953.48426100001"/>
  </r>
  <r>
    <n v="8142"/>
    <n v="8143"/>
    <x v="54"/>
    <n v="11.123534101800001"/>
    <n v="3527.6964754099899"/>
    <n v="11.123534101800001"/>
    <n v="484539.20731199899"/>
  </r>
  <r>
    <n v="8143"/>
    <n v="8144"/>
    <x v="54"/>
    <n v="10.8668241849"/>
    <n v="3159.5972162399898"/>
    <n v="10.8668241849"/>
    <n v="473356.96806899901"/>
  </r>
  <r>
    <n v="8144"/>
    <n v="8145"/>
    <x v="54"/>
    <n v="3.5563855982699999"/>
    <n v="2000.64345352999"/>
    <n v="3.5563855982699999"/>
    <n v="154915.536999"/>
  </r>
  <r>
    <n v="8145"/>
    <n v="8146"/>
    <x v="54"/>
    <n v="26.9495190077999"/>
    <n v="4481.8213155900003"/>
    <n v="26.9495190077999"/>
    <n v="1173916.3522999899"/>
  </r>
  <r>
    <n v="8146"/>
    <n v="8147"/>
    <x v="54"/>
    <n v="9.6082072734199997"/>
    <n v="2902.8520926199899"/>
    <n v="9.6082072734199997"/>
    <n v="418531.834704999"/>
  </r>
  <r>
    <n v="8147"/>
    <n v="8148"/>
    <x v="54"/>
    <n v="10.9271769886999"/>
    <n v="2739.7596268399898"/>
    <n v="10.9271769886999"/>
    <n v="475985.92567399901"/>
  </r>
  <r>
    <n v="8148"/>
    <n v="8149"/>
    <x v="54"/>
    <n v="7.5888636022"/>
    <n v="3324.1097513099899"/>
    <n v="7.5888636022"/>
    <n v="330569.57622699899"/>
  </r>
  <r>
    <n v="8149"/>
    <n v="8150"/>
    <x v="54"/>
    <n v="8.4448730872900004"/>
    <n v="3085.8223023999899"/>
    <n v="8.4448730872900004"/>
    <n v="367857.200251"/>
  </r>
  <r>
    <n v="8150"/>
    <n v="8151"/>
    <x v="54"/>
    <n v="10.7994746018"/>
    <n v="2782.2862306299899"/>
    <n v="10.7994746018"/>
    <n v="470423.231957999"/>
  </r>
  <r>
    <n v="8151"/>
    <n v="8152"/>
    <x v="54"/>
    <n v="1.3443690076499999"/>
    <n v="1014.63774828999"/>
    <n v="1.3443690076499999"/>
    <n v="58560.479730500003"/>
  </r>
  <r>
    <n v="8152"/>
    <n v="8153"/>
    <x v="54"/>
    <n v="6.5897426698499997"/>
    <n v="2287.4328544599898"/>
    <n v="6.5897426698499997"/>
    <n v="287048.04250400001"/>
  </r>
  <r>
    <n v="8153"/>
    <n v="8154"/>
    <x v="54"/>
    <n v="5.7939212673"/>
    <n v="2267.6664685400001"/>
    <n v="5.7939212673"/>
    <n v="252382.200871999"/>
  </r>
  <r>
    <n v="8154"/>
    <n v="8155"/>
    <x v="54"/>
    <n v="8.4969568006100005"/>
    <n v="3217.8738872200001"/>
    <n v="8.4969568006100005"/>
    <n v="370125.95771899901"/>
  </r>
  <r>
    <n v="8155"/>
    <n v="8156"/>
    <x v="54"/>
    <n v="4.2000275647700001"/>
    <n v="2300.1395650700001"/>
    <n v="4.2000275647700001"/>
    <n v="182952.468908999"/>
  </r>
  <r>
    <n v="8156"/>
    <n v="8157"/>
    <x v="54"/>
    <n v="11.961810459200001"/>
    <n v="2854.1021683200001"/>
    <n v="11.961810459200001"/>
    <n v="521054.37938300002"/>
  </r>
  <r>
    <n v="8157"/>
    <n v="8158"/>
    <x v="54"/>
    <n v="10.9849424758"/>
    <n v="2780.21093466"/>
    <n v="10.9849424758"/>
    <n v="478502.180235999"/>
  </r>
  <r>
    <n v="8158"/>
    <n v="8159"/>
    <x v="54"/>
    <n v="38.020849267400003"/>
    <n v="8648.7763587600002"/>
    <n v="38.020849267400003"/>
    <n v="1656181.5693399899"/>
  </r>
  <r>
    <n v="8159"/>
    <n v="8160"/>
    <x v="54"/>
    <n v="6.5458115720699999"/>
    <n v="2782.4444555099899"/>
    <n v="6.5458115720699999"/>
    <n v="285134.41153500002"/>
  </r>
  <r>
    <n v="8160"/>
    <n v="8161"/>
    <x v="54"/>
    <n v="13.1681776370999"/>
    <n v="5333.32052595"/>
    <n v="13.1681776370999"/>
    <n v="573603.52344799903"/>
  </r>
  <r>
    <n v="8161"/>
    <n v="8162"/>
    <x v="54"/>
    <n v="3.33532262148"/>
    <n v="1771.7691636699899"/>
    <n v="3.33532262148"/>
    <n v="145286.07224800001"/>
  </r>
  <r>
    <n v="8162"/>
    <n v="8163"/>
    <x v="54"/>
    <n v="11.504663674"/>
    <n v="2754.18488488"/>
    <n v="11.504663674"/>
    <n v="501141.14506900002"/>
  </r>
  <r>
    <n v="8163"/>
    <n v="8164"/>
    <x v="54"/>
    <n v="5.3744361405400003"/>
    <n v="2339.6969206700001"/>
    <n v="5.3744361405400003"/>
    <n v="234109.50184000001"/>
  </r>
  <r>
    <n v="8164"/>
    <n v="8165"/>
    <x v="54"/>
    <n v="5.4374599252799998"/>
    <n v="2334.97245659999"/>
    <n v="5.4374599252799998"/>
    <n v="236854.80691899901"/>
  </r>
  <r>
    <n v="8165"/>
    <n v="8166"/>
    <x v="54"/>
    <n v="7.9100111215700002"/>
    <n v="2430.3501956499899"/>
    <n v="7.9100111215700002"/>
    <n v="344558.70621299901"/>
  </r>
  <r>
    <n v="8166"/>
    <n v="8167"/>
    <x v="54"/>
    <n v="1.01993394481"/>
    <n v="939.11494001100004"/>
    <n v="1.01993394481"/>
    <n v="44428.144923300002"/>
  </r>
  <r>
    <n v="8167"/>
    <n v="8168"/>
    <x v="54"/>
    <n v="7.2025411579299998"/>
    <n v="2649.1697433200002"/>
    <n v="7.2025411579299998"/>
    <n v="313741.43787099898"/>
  </r>
  <r>
    <n v="8168"/>
    <n v="8169"/>
    <x v="54"/>
    <n v="15.5592201638999"/>
    <n v="6557.6732070300004"/>
    <n v="15.5592201638999"/>
    <n v="677756.91929700004"/>
  </r>
  <r>
    <n v="8169"/>
    <n v="8170"/>
    <x v="54"/>
    <n v="9.3890961906400001"/>
    <n v="2809.9822227099899"/>
    <n v="9.3890961906400001"/>
    <n v="408987.39410400001"/>
  </r>
  <r>
    <n v="8170"/>
    <n v="8171"/>
    <x v="54"/>
    <n v="5.7504886332199998"/>
    <n v="2473.5965103799899"/>
    <n v="5.7504886332199998"/>
    <n v="250490.282898"/>
  </r>
  <r>
    <n v="8171"/>
    <n v="8172"/>
    <x v="54"/>
    <n v="11.143182552400001"/>
    <n v="2787.31495141"/>
    <n v="11.143182552400001"/>
    <n v="485395.09040500002"/>
  </r>
  <r>
    <n v="8172"/>
    <n v="8173"/>
    <x v="54"/>
    <n v="11.2520197211"/>
    <n v="3175.7598834999899"/>
    <n v="11.2520197211"/>
    <n v="490136.018505999"/>
  </r>
  <r>
    <n v="8173"/>
    <n v="8174"/>
    <x v="54"/>
    <n v="5.1303447757600003"/>
    <n v="2126.9136670600001"/>
    <n v="5.1303447757600003"/>
    <n v="223476.924522999"/>
  </r>
  <r>
    <n v="8174"/>
    <n v="8175"/>
    <x v="54"/>
    <n v="11.5581543257"/>
    <n v="2792.08171687"/>
    <n v="11.5581543257"/>
    <n v="503471.18853500002"/>
  </r>
  <r>
    <n v="8175"/>
    <n v="8176"/>
    <x v="54"/>
    <n v="11.1650790752"/>
    <n v="2789.8442571300002"/>
    <n v="11.1650790752"/>
    <n v="486348.89911900001"/>
  </r>
  <r>
    <n v="8176"/>
    <n v="8177"/>
    <x v="54"/>
    <n v="4.36863676805"/>
    <n v="2176.1773410400001"/>
    <n v="4.36863676805"/>
    <n v="190297.056423"/>
  </r>
  <r>
    <n v="8177"/>
    <n v="8178"/>
    <x v="54"/>
    <n v="0.87171291260200001"/>
    <n v="929.48600895200002"/>
    <n v="0.87171291260200001"/>
    <n v="37971.662584600002"/>
  </r>
  <r>
    <n v="8178"/>
    <n v="8179"/>
    <x v="54"/>
    <n v="4.0001211998799997"/>
    <n v="2310.4690989599899"/>
    <n v="4.0001211998799997"/>
    <n v="174244.582487999"/>
  </r>
  <r>
    <n v="8179"/>
    <n v="8180"/>
    <x v="54"/>
    <n v="21.819301509999899"/>
    <n v="4027.9593155500002"/>
    <n v="21.819301509999899"/>
    <n v="950444.97198499902"/>
  </r>
  <r>
    <n v="8180"/>
    <n v="8181"/>
    <x v="54"/>
    <n v="12.0167028545"/>
    <n v="2862.82916462"/>
    <n v="12.0167028545"/>
    <n v="523445.48255800002"/>
  </r>
  <r>
    <n v="8181"/>
    <n v="8182"/>
    <x v="54"/>
    <n v="6.1577553298499996"/>
    <n v="2197.3757866400001"/>
    <n v="6.1577553298499996"/>
    <n v="268230.74924299901"/>
  </r>
  <r>
    <n v="8182"/>
    <n v="8183"/>
    <x v="54"/>
    <n v="11.8623209074999"/>
    <n v="2839.5275023600002"/>
    <n v="11.8623209074999"/>
    <n v="516720.631847999"/>
  </r>
  <r>
    <n v="8183"/>
    <n v="8184"/>
    <x v="54"/>
    <n v="0.206865503427"/>
    <n v="387.53502295399898"/>
    <n v="0.206865503427"/>
    <n v="9011.0252843500002"/>
  </r>
  <r>
    <n v="8184"/>
    <n v="8185"/>
    <x v="54"/>
    <n v="9.7547535467599999"/>
    <n v="3441.7170834600001"/>
    <n v="9.7547535467599999"/>
    <n v="424915.36483099899"/>
  </r>
  <r>
    <n v="8185"/>
    <n v="8186"/>
    <x v="54"/>
    <n v="11.340975222300001"/>
    <n v="2803.76284097999"/>
    <n v="11.340975222300001"/>
    <n v="494010.90463300003"/>
  </r>
  <r>
    <n v="8186"/>
    <n v="8187"/>
    <x v="54"/>
    <n v="7.5814197767499998"/>
    <n v="2368.7400670799898"/>
    <n v="7.5814197767499998"/>
    <n v="330245.32449000003"/>
  </r>
  <r>
    <n v="8187"/>
    <n v="8188"/>
    <x v="54"/>
    <n v="10.0960805491"/>
    <n v="3477.1069244199898"/>
    <n v="10.0960805491"/>
    <n v="439783.509584999"/>
  </r>
  <r>
    <n v="8188"/>
    <n v="8189"/>
    <x v="54"/>
    <n v="12.028914619"/>
    <n v="2857.1354618599898"/>
    <n v="12.028914619"/>
    <n v="523977.42488300003"/>
  </r>
  <r>
    <n v="8189"/>
    <n v="8190"/>
    <x v="54"/>
    <n v="12.1132421927"/>
    <n v="2858.68114396999"/>
    <n v="12.1132421927"/>
    <n v="527650.71930400003"/>
  </r>
  <r>
    <n v="8190"/>
    <n v="8191"/>
    <x v="54"/>
    <n v="11.3430266344999"/>
    <n v="2789.9837484099899"/>
    <n v="11.3430266344999"/>
    <n v="494100.263788999"/>
  </r>
  <r>
    <n v="8191"/>
    <n v="8192"/>
    <x v="54"/>
    <n v="11.4251886587"/>
    <n v="2810.72528456999"/>
    <n v="11.4251886587"/>
    <n v="497679.22724999901"/>
  </r>
  <r>
    <n v="8192"/>
    <n v="8193"/>
    <x v="54"/>
    <n v="11.179786159400001"/>
    <n v="2729.8736748000001"/>
    <n v="11.179786159400001"/>
    <n v="486989.53713700001"/>
  </r>
  <r>
    <n v="8193"/>
    <n v="8194"/>
    <x v="54"/>
    <n v="7.7473336960600001"/>
    <n v="2415.0575419400002"/>
    <n v="7.7473336960600001"/>
    <n v="337472.50590599899"/>
  </r>
  <r>
    <n v="8194"/>
    <n v="8195"/>
    <x v="54"/>
    <n v="5.6802310653600001"/>
    <n v="2045.4954229800001"/>
    <n v="5.6802310653600001"/>
    <n v="247429.875479999"/>
  </r>
  <r>
    <n v="8195"/>
    <n v="8196"/>
    <x v="54"/>
    <n v="12.6418129577999"/>
    <n v="2852.0705019699899"/>
    <n v="12.6418129577999"/>
    <n v="550675.16973199905"/>
  </r>
  <r>
    <n v="8196"/>
    <n v="8197"/>
    <x v="54"/>
    <n v="11.9793240111999"/>
    <n v="2837.3229362500001"/>
    <n v="11.9793240111999"/>
    <n v="521817.266654999"/>
  </r>
  <r>
    <n v="8197"/>
    <n v="8198"/>
    <x v="54"/>
    <n v="10.4305131585"/>
    <n v="2774.2621977099898"/>
    <n v="10.4305131585"/>
    <n v="454351.33577800001"/>
  </r>
  <r>
    <n v="8198"/>
    <n v="8199"/>
    <x v="54"/>
    <n v="10.6630153374999"/>
    <n v="3125.7700934600002"/>
    <n v="10.6630153374999"/>
    <n v="464479.09017400001"/>
  </r>
  <r>
    <n v="8199"/>
    <n v="8200"/>
    <x v="54"/>
    <n v="11.2747576642999"/>
    <n v="2793.86171538999"/>
    <n v="11.2747576642999"/>
    <n v="491126.47934800002"/>
  </r>
  <r>
    <n v="8200"/>
    <n v="8201"/>
    <x v="54"/>
    <n v="8.9114489702800004"/>
    <n v="3856.22778797"/>
    <n v="8.9114489702800004"/>
    <n v="388181.16441899899"/>
  </r>
  <r>
    <n v="8201"/>
    <n v="8202"/>
    <x v="54"/>
    <n v="23.3583245772999"/>
    <n v="4297.9077441600002"/>
    <n v="23.3583245772999"/>
    <n v="1017484.5486400001"/>
  </r>
  <r>
    <n v="8202"/>
    <n v="8203"/>
    <x v="54"/>
    <n v="4.7240942122699998"/>
    <n v="2077.3173480400001"/>
    <n v="4.7240942122699998"/>
    <n v="205780.72076200001"/>
  </r>
  <r>
    <n v="8203"/>
    <n v="8204"/>
    <x v="54"/>
    <n v="9.2057747161800005"/>
    <n v="3799.2318036500001"/>
    <n v="9.2057747161800005"/>
    <n v="401001.94262400002"/>
  </r>
  <r>
    <n v="8204"/>
    <n v="8205"/>
    <x v="54"/>
    <n v="3.66241998392"/>
    <n v="1899.8081010000001"/>
    <n v="3.66241998392"/>
    <n v="159534.37635800001"/>
  </r>
  <r>
    <n v="8205"/>
    <n v="8206"/>
    <x v="54"/>
    <n v="10.7745279541"/>
    <n v="2775.4795059899898"/>
    <n v="10.7745279541"/>
    <n v="469336.56033000001"/>
  </r>
  <r>
    <n v="8206"/>
    <n v="8207"/>
    <x v="54"/>
    <n v="78.264743852999899"/>
    <n v="8643.0066334500007"/>
    <n v="78.264743852999899"/>
    <n v="3409198.6054099901"/>
  </r>
  <r>
    <n v="8207"/>
    <n v="8208"/>
    <x v="54"/>
    <n v="6.3552006416199998"/>
    <n v="2232.61183299"/>
    <n v="6.3552006416199998"/>
    <n v="276831.432621999"/>
  </r>
  <r>
    <n v="8208"/>
    <n v="8209"/>
    <x v="54"/>
    <n v="14.5527624928999"/>
    <n v="3206.8210533199899"/>
    <n v="14.5527624928999"/>
    <n v="633915.79852099903"/>
  </r>
  <r>
    <n v="8209"/>
    <n v="8210"/>
    <x v="54"/>
    <n v="10.3229525722"/>
    <n v="2809.00132751"/>
    <n v="10.3229525722"/>
    <n v="449666.015373"/>
  </r>
  <r>
    <n v="8210"/>
    <n v="8211"/>
    <x v="54"/>
    <n v="12.6034542929"/>
    <n v="2898.5825346500001"/>
    <n v="12.6034542929"/>
    <n v="549004.272979"/>
  </r>
  <r>
    <n v="8211"/>
    <n v="8212"/>
    <x v="54"/>
    <n v="8.77376072775"/>
    <n v="2601.8477344600001"/>
    <n v="8.77376072775"/>
    <n v="382183.48856000003"/>
  </r>
  <r>
    <n v="8212"/>
    <n v="8213"/>
    <x v="55"/>
    <n v="3.7287680212600001"/>
    <n v="1563.32607265"/>
    <n v="3.7287680212600001"/>
    <n v="162424.48530699901"/>
  </r>
  <r>
    <n v="8213"/>
    <n v="8214"/>
    <x v="55"/>
    <n v="4.3055744765300004"/>
    <n v="1690.10954788"/>
    <n v="4.3055744765300004"/>
    <n v="187550.07399500001"/>
  </r>
  <r>
    <n v="8214"/>
    <n v="8215"/>
    <x v="55"/>
    <n v="2.9665776023100001"/>
    <n v="2005.43796537"/>
    <n v="2.9665776023100001"/>
    <n v="129223.60346100001"/>
  </r>
  <r>
    <n v="8215"/>
    <n v="8216"/>
    <x v="55"/>
    <n v="9.0853761648799995"/>
    <n v="3692.1247076599898"/>
    <n v="9.0853761648799995"/>
    <n v="395757.40270400001"/>
  </r>
  <r>
    <n v="8216"/>
    <n v="8217"/>
    <x v="55"/>
    <n v="2.4633503561699999"/>
    <n v="7321.08601163"/>
    <n v="2.4633503561699999"/>
    <n v="107303.11230999901"/>
  </r>
  <r>
    <n v="8217"/>
    <n v="8218"/>
    <x v="55"/>
    <n v="23.8207967584"/>
    <n v="8549.9756407500008"/>
    <n v="23.8207967584"/>
    <n v="1037629.7562600001"/>
  </r>
  <r>
    <n v="8218"/>
    <n v="8219"/>
    <x v="55"/>
    <n v="3.1801221630800001"/>
    <n v="1945.40328021"/>
    <n v="3.1801221630800001"/>
    <n v="138525.56732100001"/>
  </r>
  <r>
    <n v="8219"/>
    <n v="8220"/>
    <x v="55"/>
    <n v="136.671296049999"/>
    <n v="17219.642820000001"/>
    <n v="136.671296049999"/>
    <n v="5953377.8423699904"/>
  </r>
  <r>
    <n v="8220"/>
    <n v="8221"/>
    <x v="55"/>
    <n v="9.0846074800899999"/>
    <n v="2617.37936295999"/>
    <n v="9.0846074800899999"/>
    <n v="395723.91893599898"/>
  </r>
  <r>
    <n v="8221"/>
    <n v="8325"/>
    <x v="56"/>
    <n v="2.6258771471100002"/>
    <n v="1369.3489423799899"/>
    <n v="2.6258771471100002"/>
    <n v="114382.750998"/>
  </r>
  <r>
    <n v="8222"/>
    <n v="8222"/>
    <x v="55"/>
    <n v="8.7572213221999906"/>
    <n v="3521.54099743999"/>
    <n v="8.7572213221999906"/>
    <n v="381463.03494199901"/>
  </r>
  <r>
    <n v="8223"/>
    <n v="8223"/>
    <x v="55"/>
    <n v="73.668482082599894"/>
    <n v="10531.065883400001"/>
    <n v="73.668482082599894"/>
    <n v="3208986.2435400002"/>
  </r>
  <r>
    <n v="8224"/>
    <n v="8224"/>
    <x v="55"/>
    <n v="5.0648410622000002"/>
    <n v="2783.0630540100001"/>
    <n v="5.0648410622000002"/>
    <n v="220623.59417799901"/>
  </r>
  <r>
    <n v="8225"/>
    <n v="8225"/>
    <x v="55"/>
    <n v="5.7604824198299998"/>
    <n v="2982.0831055799899"/>
    <n v="5.7604824198299998"/>
    <n v="250925.61050800001"/>
  </r>
  <r>
    <n v="8226"/>
    <n v="8226"/>
    <x v="55"/>
    <n v="6.3554446472999997"/>
    <n v="3203.7743396999899"/>
    <n v="6.3554446472999997"/>
    <n v="276842.06145999901"/>
  </r>
  <r>
    <n v="8227"/>
    <n v="8227"/>
    <x v="55"/>
    <n v="3.7126390970099998"/>
    <n v="3115.39221055999"/>
    <n v="3.7126390970099998"/>
    <n v="161721.912183999"/>
  </r>
  <r>
    <n v="8228"/>
    <n v="8228"/>
    <x v="55"/>
    <n v="6.5062605439899999"/>
    <n v="3273.1729122299898"/>
    <n v="6.5062605439899999"/>
    <n v="283411.57564200001"/>
  </r>
  <r>
    <n v="8229"/>
    <n v="8229"/>
    <x v="55"/>
    <n v="8.7876893163900007"/>
    <n v="3382.7143726499899"/>
    <n v="8.7876893163900007"/>
    <n v="382790.215453999"/>
  </r>
  <r>
    <n v="8230"/>
    <n v="8230"/>
    <x v="55"/>
    <n v="3.7194039676599999"/>
    <n v="1842.8292617100001"/>
    <n v="3.7194039676599999"/>
    <n v="162016.58876700001"/>
  </r>
  <r>
    <n v="8231"/>
    <n v="8231"/>
    <x v="55"/>
    <n v="11.8686818861999"/>
    <n v="3997.9316963800002"/>
    <n v="11.8686818861999"/>
    <n v="516997.71496200003"/>
  </r>
  <r>
    <n v="8232"/>
    <n v="8232"/>
    <x v="55"/>
    <n v="6.0122951930399999"/>
    <n v="2279.0820534600002"/>
    <n v="6.0122951930399999"/>
    <n v="261894.531030999"/>
  </r>
  <r>
    <n v="8233"/>
    <n v="8233"/>
    <x v="55"/>
    <n v="9.2664066795100002"/>
    <n v="3289.8326968299898"/>
    <n v="9.2664066795100002"/>
    <n v="403643.06037800002"/>
  </r>
  <r>
    <n v="8234"/>
    <n v="8234"/>
    <x v="55"/>
    <n v="3.8411615274800002"/>
    <n v="1822.3184067100001"/>
    <n v="3.8411615274800002"/>
    <n v="167320.326857999"/>
  </r>
  <r>
    <n v="8235"/>
    <n v="8235"/>
    <x v="55"/>
    <n v="13.365876952000001"/>
    <n v="4241.38839138"/>
    <n v="13.365876952000001"/>
    <n v="582215.27116200002"/>
  </r>
  <r>
    <n v="8236"/>
    <n v="8236"/>
    <x v="55"/>
    <n v="17.127830230000001"/>
    <n v="4095.50391476"/>
    <n v="17.127830230000001"/>
    <n v="746085.30047000002"/>
  </r>
  <r>
    <n v="8237"/>
    <n v="8237"/>
    <x v="55"/>
    <n v="5.867584003E-6"/>
    <n v="2.83052627044"/>
    <n v="5.867584003E-6"/>
    <n v="0.25559093673400002"/>
  </r>
  <r>
    <n v="8238"/>
    <n v="8238"/>
    <x v="55"/>
    <n v="24.254152775600001"/>
    <n v="7657.6975349200002"/>
    <n v="24.254152775600001"/>
    <n v="1056506.6688600001"/>
  </r>
  <r>
    <n v="8239"/>
    <n v="8239"/>
    <x v="55"/>
    <n v="5.9074857893399999"/>
    <n v="2949.5226352599898"/>
    <n v="5.9074857893399999"/>
    <n v="257329.05166600001"/>
  </r>
  <r>
    <n v="8240"/>
    <n v="8240"/>
    <x v="55"/>
    <n v="149.322851412999"/>
    <n v="16427.2232589999"/>
    <n v="149.322851412999"/>
    <n v="6504477.38956"/>
  </r>
  <r>
    <n v="8241"/>
    <n v="8241"/>
    <x v="55"/>
    <n v="80.5948951945999"/>
    <n v="10686.0559346999"/>
    <n v="80.5948951945999"/>
    <n v="3510699.5918499902"/>
  </r>
  <r>
    <n v="8242"/>
    <n v="8242"/>
    <x v="55"/>
    <n v="15.4901558626"/>
    <n v="3407.7533659000001"/>
    <n v="15.4901558626"/>
    <n v="674748.49036799895"/>
  </r>
  <r>
    <n v="8243"/>
    <n v="8243"/>
    <x v="55"/>
    <n v="23.1542783037"/>
    <n v="4389.2210842900004"/>
    <n v="23.1542783037"/>
    <n v="1008596.32851"/>
  </r>
  <r>
    <n v="8244"/>
    <n v="8244"/>
    <x v="55"/>
    <n v="2.7095890068899999"/>
    <n v="2268.0795498299899"/>
    <n v="2.7095890068899999"/>
    <n v="118029.225017"/>
  </r>
  <r>
    <n v="8245"/>
    <n v="8245"/>
    <x v="55"/>
    <n v="89.710419138299898"/>
    <n v="12661.102343"/>
    <n v="89.710419138299898"/>
    <n v="3907770.2265300001"/>
  </r>
  <r>
    <n v="8246"/>
    <n v="8246"/>
    <x v="55"/>
    <n v="300.40664220799903"/>
    <n v="19244.5214481"/>
    <n v="300.40664220799903"/>
    <n v="13085660.991800001"/>
  </r>
  <r>
    <n v="8247"/>
    <n v="8247"/>
    <x v="55"/>
    <n v="1.65739483907"/>
    <n v="1080.63898375999"/>
    <n v="1.65739483907"/>
    <n v="72195.830405200002"/>
  </r>
  <r>
    <n v="8248"/>
    <n v="8248"/>
    <x v="55"/>
    <n v="3.8646857536699999"/>
    <n v="1889.9612692600001"/>
    <n v="3.8646857536699999"/>
    <n v="168345.038046"/>
  </r>
  <r>
    <n v="8249"/>
    <n v="8249"/>
    <x v="55"/>
    <n v="26.264369774199899"/>
    <n v="8284.6895918099908"/>
    <n v="26.264369774199899"/>
    <n v="1144071.3710499899"/>
  </r>
  <r>
    <n v="8250"/>
    <n v="8250"/>
    <x v="55"/>
    <n v="32.5929055480999"/>
    <n v="5461.8187425899896"/>
    <n v="32.5929055480999"/>
    <n v="1419741.2867000001"/>
  </r>
  <r>
    <n v="8251"/>
    <n v="8251"/>
    <x v="55"/>
    <n v="0.42934523902400001"/>
    <n v="955.04289859300002"/>
    <n v="0.42934523902400001"/>
    <n v="18702.2038025"/>
  </r>
  <r>
    <n v="8252"/>
    <n v="8252"/>
    <x v="55"/>
    <n v="2.1779417635399998"/>
    <n v="1304.39895324999"/>
    <n v="2.1779417635399998"/>
    <n v="94870.763736599896"/>
  </r>
  <r>
    <n v="8253"/>
    <n v="8253"/>
    <x v="55"/>
    <n v="6.2630440302599997"/>
    <n v="2143.5448487899898"/>
    <n v="6.2630440302599997"/>
    <n v="272817.10668899899"/>
  </r>
  <r>
    <n v="8254"/>
    <n v="8254"/>
    <x v="55"/>
    <n v="3.2019991333400002"/>
    <n v="1867.4029395099899"/>
    <n v="3.2019991333400002"/>
    <n v="139478.524333999"/>
  </r>
  <r>
    <n v="8255"/>
    <n v="8255"/>
    <x v="55"/>
    <n v="5.0880924438299999"/>
    <n v="2196.7160988800001"/>
    <n v="5.0880924438299999"/>
    <n v="221636.42030399901"/>
  </r>
  <r>
    <n v="8256"/>
    <n v="8256"/>
    <x v="55"/>
    <n v="5.3218911764100003"/>
    <n v="2765.2095725700001"/>
    <n v="5.3218911764100003"/>
    <n v="231820.652361999"/>
  </r>
  <r>
    <n v="8257"/>
    <n v="8257"/>
    <x v="55"/>
    <n v="3.31961062359"/>
    <n v="1823.4572315600001"/>
    <n v="3.31961062359"/>
    <n v="144601.660356999"/>
  </r>
  <r>
    <n v="8258"/>
    <n v="8258"/>
    <x v="55"/>
    <n v="3.1666599999999999E-9"/>
    <n v="8.4293744415600003E-2"/>
    <n v="3.1666599999999999E-9"/>
    <n v="1.3793896023300001E-4"/>
  </r>
  <r>
    <n v="8259"/>
    <n v="8259"/>
    <x v="55"/>
    <n v="10.355966646100001"/>
    <n v="3386.2250545100001"/>
    <n v="10.355966646100001"/>
    <n v="451104.10268299899"/>
  </r>
  <r>
    <n v="8260"/>
    <n v="8260"/>
    <x v="55"/>
    <n v="19.631149634"/>
    <n v="3879.4782585299899"/>
    <n v="19.631149634"/>
    <n v="855129.45752099901"/>
  </r>
  <r>
    <n v="8261"/>
    <n v="8261"/>
    <x v="55"/>
    <n v="6.2383925136"/>
    <n v="2099.0877332199898"/>
    <n v="6.2383925136"/>
    <n v="271743.29091999901"/>
  </r>
  <r>
    <n v="8262"/>
    <n v="8262"/>
    <x v="55"/>
    <n v="15.6615277184"/>
    <n v="4019.5699207600001"/>
    <n v="15.6615277184"/>
    <n v="682213.41854600003"/>
  </r>
  <r>
    <n v="8263"/>
    <n v="8263"/>
    <x v="55"/>
    <n v="23.986696222700001"/>
    <n v="6762.7024627299897"/>
    <n v="23.986696222700001"/>
    <n v="1044856.30801999"/>
  </r>
  <r>
    <n v="8264"/>
    <n v="8264"/>
    <x v="55"/>
    <n v="31.6687588363"/>
    <n v="5279.0541848599896"/>
    <n v="31.6687588363"/>
    <n v="1379485.6169499899"/>
  </r>
  <r>
    <n v="8265"/>
    <n v="8265"/>
    <x v="55"/>
    <n v="6.2538471493300003"/>
    <n v="2133.5044829899898"/>
    <n v="6.2538471493300003"/>
    <n v="272416.49215300003"/>
  </r>
  <r>
    <n v="8266"/>
    <n v="8266"/>
    <x v="55"/>
    <n v="1.4683349730199999"/>
    <n v="1354.3870505800001"/>
    <n v="1.4683349730199999"/>
    <n v="63960.415584100003"/>
  </r>
  <r>
    <n v="8267"/>
    <n v="8267"/>
    <x v="55"/>
    <n v="3.0131148619900001"/>
    <n v="1817.4816209200001"/>
    <n v="3.0131148619900001"/>
    <n v="131250.758386"/>
  </r>
  <r>
    <n v="8268"/>
    <n v="8268"/>
    <x v="55"/>
    <n v="45.411327174199897"/>
    <n v="9759.3059216199908"/>
    <n v="45.411327174199897"/>
    <n v="1978109.4992500001"/>
  </r>
  <r>
    <n v="8269"/>
    <n v="8326"/>
    <x v="56"/>
    <n v="15.1720757946"/>
    <n v="3607.4647770500001"/>
    <n v="15.1720757946"/>
    <n v="660892.97803500004"/>
  </r>
  <r>
    <n v="8270"/>
    <n v="8269"/>
    <x v="55"/>
    <n v="79.473777739400006"/>
    <n v="10376.038099900001"/>
    <n v="79.473777739400006"/>
    <n v="3461863.9108299902"/>
  </r>
  <r>
    <n v="8271"/>
    <n v="8270"/>
    <x v="55"/>
    <n v="5.57545910302"/>
    <n v="1968.7197808999899"/>
    <n v="5.57545910302"/>
    <n v="242866.02706200001"/>
  </r>
  <r>
    <n v="8272"/>
    <n v="8271"/>
    <x v="55"/>
    <n v="33.471675495900001"/>
    <n v="5775.9642741799898"/>
    <n v="33.471675495900001"/>
    <n v="1458020.3525"/>
  </r>
  <r>
    <n v="8273"/>
    <n v="8272"/>
    <x v="55"/>
    <n v="30.160779814400001"/>
    <n v="6341.5156796499896"/>
    <n v="30.160779814400001"/>
    <n v="1313798.31351"/>
  </r>
  <r>
    <n v="8274"/>
    <n v="8273"/>
    <x v="55"/>
    <n v="141.411605715999"/>
    <n v="18026.009124899902"/>
    <n v="141.411605715999"/>
    <n v="6159864.9054699903"/>
  </r>
  <r>
    <n v="8275"/>
    <n v="8274"/>
    <x v="55"/>
    <n v="296.75146746899901"/>
    <n v="37189.374634300002"/>
    <n v="296.75146746899901"/>
    <n v="12926442.217"/>
  </r>
  <r>
    <n v="8276"/>
    <n v="8275"/>
    <x v="55"/>
    <n v="77.458746844299895"/>
    <n v="9654.5605845499904"/>
    <n v="77.458746844299895"/>
    <n v="3374089.5161299901"/>
  </r>
  <r>
    <n v="8277"/>
    <n v="8276"/>
    <x v="55"/>
    <n v="7.0205715310000003E-6"/>
    <n v="4.7203849034700003"/>
    <n v="7.0205715310000003E-6"/>
    <n v="0.30581487274399999"/>
  </r>
  <r>
    <n v="8278"/>
    <n v="8277"/>
    <x v="55"/>
    <n v="278.26065023000001"/>
    <n v="17196.5794672999"/>
    <n v="278.26065023000001"/>
    <n v="12120985.439899901"/>
  </r>
  <r>
    <n v="8279"/>
    <n v="8278"/>
    <x v="55"/>
    <n v="11.648036238"/>
    <n v="3735.8634730899898"/>
    <n v="11.648036238"/>
    <n v="507386.42897100002"/>
  </r>
  <r>
    <n v="8280"/>
    <n v="8294"/>
    <x v="57"/>
    <n v="50.845505574999898"/>
    <n v="11050.9961335999"/>
    <n v="50.845505574999898"/>
    <n v="2214821.3635300002"/>
  </r>
  <r>
    <n v="8281"/>
    <n v="8295"/>
    <x v="57"/>
    <n v="1.9670217328199999E-2"/>
    <n v="197.369206472999"/>
    <n v="1.9670217328199999E-2"/>
    <n v="856.83123996999905"/>
  </r>
  <r>
    <n v="8282"/>
    <n v="8279"/>
    <x v="55"/>
    <n v="211.98615031200001"/>
    <n v="28471.746319000002"/>
    <n v="211.98615031200001"/>
    <n v="9234079.7711699903"/>
  </r>
  <r>
    <n v="8283"/>
    <n v="8280"/>
    <x v="55"/>
    <n v="0.10938779091299999"/>
    <n v="286.74393891099902"/>
    <n v="0.10938779091299999"/>
    <n v="4764.9131119900003"/>
  </r>
  <r>
    <n v="8284"/>
    <n v="8281"/>
    <x v="55"/>
    <n v="0.73919634027400005"/>
    <n v="968.80964312599895"/>
    <n v="0.73919634027400005"/>
    <n v="32199.263784499901"/>
  </r>
  <r>
    <n v="8285"/>
    <n v="8282"/>
    <x v="55"/>
    <n v="13.629752373100001"/>
    <n v="3191.44556383999"/>
    <n v="13.629752373100001"/>
    <n v="593709.63852899906"/>
  </r>
  <r>
    <n v="8286"/>
    <n v="8283"/>
    <x v="55"/>
    <n v="0.97352516547500001"/>
    <n v="878.58087753999905"/>
    <n v="0.97352516547500001"/>
    <n v="42406.586583199904"/>
  </r>
  <r>
    <n v="8287"/>
    <n v="8284"/>
    <x v="55"/>
    <n v="50.673569041599897"/>
    <n v="10268.2700296"/>
    <n v="50.673569041599897"/>
    <n v="2207331.8380900002"/>
  </r>
  <r>
    <n v="8288"/>
    <n v="8285"/>
    <x v="55"/>
    <n v="141.260150498"/>
    <n v="14378.918906999899"/>
    <n v="141.260150498"/>
    <n v="6153267.5425399896"/>
  </r>
  <r>
    <n v="8289"/>
    <n v="8286"/>
    <x v="55"/>
    <n v="44.337939209300004"/>
    <n v="10407.901000600001"/>
    <n v="44.337939209300004"/>
    <n v="1931352.9065099901"/>
  </r>
  <r>
    <n v="8290"/>
    <n v="8287"/>
    <x v="57"/>
    <n v="43.021126074500003"/>
    <n v="6709.6992858000003"/>
    <n v="43.021126074500003"/>
    <n v="1873992.7558200001"/>
  </r>
  <r>
    <n v="8291"/>
    <n v="8288"/>
    <x v="57"/>
    <n v="42.789847963500002"/>
    <n v="9898.4324544400006"/>
    <n v="42.789847963500002"/>
    <n v="1863918.3215900001"/>
  </r>
  <r>
    <n v="8292"/>
    <n v="8289"/>
    <x v="57"/>
    <n v="1.5944255567200001"/>
    <n v="1860.4566177199899"/>
    <n v="1.5944255567200001"/>
    <n v="69452.899432699895"/>
  </r>
  <r>
    <n v="8293"/>
    <n v="8290"/>
    <x v="57"/>
    <n v="10.8106454403"/>
    <n v="2927.3185435700002"/>
    <n v="10.8106454403"/>
    <n v="470909.83173699898"/>
  </r>
  <r>
    <n v="8294"/>
    <n v="8291"/>
    <x v="57"/>
    <n v="10.4012221865"/>
    <n v="2713.7109583400002"/>
    <n v="10.4012221865"/>
    <n v="453075.42613999901"/>
  </r>
  <r>
    <n v="8295"/>
    <n v="8292"/>
    <x v="57"/>
    <n v="2.5830834114500001"/>
    <n v="1464.3496594799899"/>
    <n v="2.5830834114500001"/>
    <n v="112518.663327"/>
  </r>
  <r>
    <n v="8296"/>
    <n v="8293"/>
    <x v="57"/>
    <n v="160.75343730200001"/>
    <n v="12089.415096500001"/>
    <n v="160.75343730200001"/>
    <n v="7002391.7192099905"/>
  </r>
  <r>
    <n v="8297"/>
    <n v="8296"/>
    <x v="57"/>
    <n v="9.4965571475600002E-2"/>
    <n v="399.69393556"/>
    <n v="9.4965571475600002E-2"/>
    <n v="4136.6837470399896"/>
  </r>
  <r>
    <n v="8298"/>
    <n v="8297"/>
    <x v="57"/>
    <n v="7.2420084351899998"/>
    <n v="2251.12013647"/>
    <n v="7.2420084351899998"/>
    <n v="315460.625594999"/>
  </r>
  <r>
    <n v="8299"/>
    <n v="8298"/>
    <x v="57"/>
    <n v="16.9128744715"/>
    <n v="4961.5332571400004"/>
    <n v="16.9128744715"/>
    <n v="736721.86507900001"/>
  </r>
  <r>
    <n v="8300"/>
    <n v="8299"/>
    <x v="57"/>
    <n v="36.108302662699899"/>
    <n v="10486.136562399901"/>
    <n v="36.108302662699899"/>
    <n v="1572871.3724799899"/>
  </r>
  <r>
    <n v="8301"/>
    <n v="8300"/>
    <x v="57"/>
    <n v="138.528378613"/>
    <n v="15806.550855900001"/>
    <n v="138.528378613"/>
    <n v="6034272.0352100004"/>
  </r>
  <r>
    <n v="8302"/>
    <n v="8301"/>
    <x v="57"/>
    <n v="24.8005345545"/>
    <n v="4624.5016065999898"/>
    <n v="24.8005345545"/>
    <n v="1080306.9639600001"/>
  </r>
  <r>
    <n v="8303"/>
    <n v="8302"/>
    <x v="58"/>
    <n v="29.5352430658"/>
    <n v="5729.9234756899896"/>
    <n v="29.5352430658"/>
    <n v="1286550.04174"/>
  </r>
  <r>
    <n v="8304"/>
    <n v="8303"/>
    <x v="56"/>
    <n v="10.7848909490999"/>
    <n v="3618.4738690700001"/>
    <n v="10.7848909490999"/>
    <n v="469787.97059400001"/>
  </r>
  <r>
    <n v="8305"/>
    <n v="8304"/>
    <x v="56"/>
    <n v="7.1305480228600002"/>
    <n v="2685.7674241700001"/>
    <n v="7.1305480228600002"/>
    <n v="310605.429443"/>
  </r>
  <r>
    <n v="8306"/>
    <n v="8305"/>
    <x v="56"/>
    <n v="6.8716194652800002"/>
    <n v="2673.9121399400001"/>
    <n v="6.8716194652800002"/>
    <n v="299326.54660300002"/>
  </r>
  <r>
    <n v="8307"/>
    <n v="8306"/>
    <x v="56"/>
    <n v="10.6477795759"/>
    <n v="2695.0304955800002"/>
    <n v="10.6477795759"/>
    <n v="463815.42306200002"/>
  </r>
  <r>
    <n v="8308"/>
    <n v="8307"/>
    <x v="56"/>
    <n v="3.3726379420399999"/>
    <n v="1711.2081482599899"/>
    <n v="3.3726379420399999"/>
    <n v="146911.521106"/>
  </r>
  <r>
    <n v="8309"/>
    <n v="8308"/>
    <x v="56"/>
    <n v="38.845617624500001"/>
    <n v="5539.3564019300002"/>
    <n v="38.845617624500001"/>
    <n v="1692108.3352600001"/>
  </r>
  <r>
    <n v="8310"/>
    <n v="8309"/>
    <x v="56"/>
    <n v="1.8175428099299999"/>
    <n v="1210.96165575999"/>
    <n v="1.8175428099299999"/>
    <n v="79171.848110499894"/>
  </r>
  <r>
    <n v="8311"/>
    <n v="8310"/>
    <x v="56"/>
    <n v="6.3609351284500004"/>
    <n v="2913.7962165700001"/>
    <n v="6.3609351284500004"/>
    <n v="277081.225867"/>
  </r>
  <r>
    <n v="8312"/>
    <n v="8311"/>
    <x v="56"/>
    <n v="2.72529730254"/>
    <n v="2419.5776727100001"/>
    <n v="2.72529730254"/>
    <n v="118713.475636"/>
  </r>
  <r>
    <n v="8313"/>
    <n v="8312"/>
    <x v="56"/>
    <n v="5.8759729414599997"/>
    <n v="2684.13546924"/>
    <n v="5.8759729414599997"/>
    <n v="255956.35750199901"/>
  </r>
  <r>
    <n v="8314"/>
    <n v="8313"/>
    <x v="56"/>
    <n v="19.7607978885999"/>
    <n v="4075.9810253599899"/>
    <n v="19.7607978885999"/>
    <n v="860776.91291099903"/>
  </r>
  <r>
    <n v="8315"/>
    <n v="8314"/>
    <x v="56"/>
    <n v="1.1231944275099999E-3"/>
    <n v="30.684158016000001"/>
    <n v="1.1231944275099999E-3"/>
    <n v="48.926153529399897"/>
  </r>
  <r>
    <n v="8316"/>
    <n v="8315"/>
    <x v="56"/>
    <n v="3.4471685544800001"/>
    <n v="1930.3938543500001"/>
    <n v="3.4471685544800001"/>
    <n v="150158.061599999"/>
  </r>
  <r>
    <n v="8317"/>
    <n v="8316"/>
    <x v="56"/>
    <n v="198.54609143100001"/>
    <n v="18090.674243299902"/>
    <n v="198.54609143100001"/>
    <n v="8648633.1480700001"/>
  </r>
  <r>
    <n v="8318"/>
    <n v="8317"/>
    <x v="56"/>
    <n v="32.035356022599899"/>
    <n v="4689.7885126399897"/>
    <n v="32.035356022599899"/>
    <n v="1395454.5265200001"/>
  </r>
  <r>
    <n v="8319"/>
    <n v="8318"/>
    <x v="56"/>
    <n v="26.0301915358"/>
    <n v="5953.4841409999899"/>
    <n v="26.0301915358"/>
    <n v="1133870.6078000001"/>
  </r>
  <r>
    <n v="8320"/>
    <n v="8319"/>
    <x v="56"/>
    <n v="17.967431649200002"/>
    <n v="3955.3179183299899"/>
    <n v="17.967431649200002"/>
    <n v="782658.19198600005"/>
  </r>
  <r>
    <n v="8321"/>
    <n v="8320"/>
    <x v="56"/>
    <n v="15.0930584314999"/>
    <n v="4457.5814579199896"/>
    <n v="15.0930584314999"/>
    <n v="657450.99547099904"/>
  </r>
  <r>
    <n v="8322"/>
    <n v="8321"/>
    <x v="56"/>
    <n v="24.5073718195999"/>
    <n v="4478.4365883099899"/>
    <n v="24.5073718195999"/>
    <n v="1067536.8463000001"/>
  </r>
  <r>
    <n v="8323"/>
    <n v="8322"/>
    <x v="56"/>
    <n v="7.8912515412999999"/>
    <n v="3248.2402996300002"/>
    <n v="7.8912515412999999"/>
    <n v="343741.54216800001"/>
  </r>
  <r>
    <n v="8324"/>
    <n v="8323"/>
    <x v="56"/>
    <n v="40.3768965728"/>
    <n v="5300.3332330499898"/>
    <n v="40.3768965728"/>
    <n v="1758810.5794500001"/>
  </r>
  <r>
    <n v="8325"/>
    <n v="8324"/>
    <x v="56"/>
    <n v="8.0833010357300008"/>
    <n v="2934.6330912200001"/>
    <n v="8.0833010357300008"/>
    <n v="352107.18467400002"/>
  </r>
  <r>
    <n v="8326"/>
    <n v="8327"/>
    <x v="56"/>
    <n v="4.4232076874399997"/>
    <n v="2044.04834028"/>
    <n v="4.4232076874399997"/>
    <n v="192674.156160999"/>
  </r>
  <r>
    <n v="8327"/>
    <n v="8328"/>
    <x v="56"/>
    <n v="2.9828810962899999"/>
    <n v="1540.9393061000001"/>
    <n v="2.9828810962899999"/>
    <n v="129933.78081700001"/>
  </r>
  <r>
    <n v="8328"/>
    <n v="8329"/>
    <x v="56"/>
    <n v="22.751231085099899"/>
    <n v="4135.4440427099898"/>
    <n v="22.751231085099899"/>
    <n v="991039.66189700004"/>
  </r>
  <r>
    <n v="8329"/>
    <n v="8330"/>
    <x v="56"/>
    <n v="7.7880059961999999"/>
    <n v="2811.36536621"/>
    <n v="7.7880059961999999"/>
    <n v="339244.184210999"/>
  </r>
  <r>
    <n v="8330"/>
    <n v="8331"/>
    <x v="56"/>
    <n v="10.4859506381"/>
    <n v="2956.85626933"/>
    <n v="10.4859506381"/>
    <n v="456766.18272500002"/>
  </r>
  <r>
    <n v="8331"/>
    <n v="8332"/>
    <x v="56"/>
    <n v="13.175697455"/>
    <n v="3295.5681533299899"/>
    <n v="13.175697455"/>
    <n v="573931.08541000006"/>
  </r>
  <r>
    <n v="8332"/>
    <n v="8333"/>
    <x v="56"/>
    <n v="9.0563460689100008"/>
    <n v="3786.9041401300001"/>
    <n v="9.0563460689100008"/>
    <n v="394492.85677700001"/>
  </r>
  <r>
    <n v="8333"/>
    <n v="8334"/>
    <x v="56"/>
    <n v="6.0454577142800003"/>
    <n v="2161.91225678"/>
    <n v="6.0454577142800003"/>
    <n v="263339.08467599901"/>
  </r>
  <r>
    <n v="8334"/>
    <n v="8335"/>
    <x v="56"/>
    <n v="0.72164817731499997"/>
    <n v="862.72935144200005"/>
    <n v="0.72164817731499997"/>
    <n v="31434.868863899901"/>
  </r>
  <r>
    <n v="8335"/>
    <n v="8336"/>
    <x v="56"/>
    <n v="2.0740009325400002"/>
    <n v="1578.05775962999"/>
    <n v="2.0740009325400002"/>
    <n v="90343.119247599898"/>
  </r>
  <r>
    <n v="8336"/>
    <n v="8337"/>
    <x v="56"/>
    <n v="3.1745380172100002"/>
    <n v="2324.4037685899898"/>
    <n v="3.1745380172100002"/>
    <n v="138282.322902999"/>
  </r>
  <r>
    <n v="8337"/>
    <n v="8338"/>
    <x v="56"/>
    <n v="25.308893968"/>
    <n v="4860.09616748999"/>
    <n v="25.308893968"/>
    <n v="1102451.0114299899"/>
  </r>
  <r>
    <n v="8338"/>
    <n v="8339"/>
    <x v="56"/>
    <n v="15.4139923156"/>
    <n v="4140.3030605900003"/>
    <n v="15.4139923156"/>
    <n v="671430.81953600002"/>
  </r>
  <r>
    <n v="8339"/>
    <n v="8340"/>
    <x v="56"/>
    <n v="21.325890674299899"/>
    <n v="4803.8109058"/>
    <n v="21.325890674299899"/>
    <n v="928952.08195599902"/>
  </r>
  <r>
    <n v="8340"/>
    <n v="8341"/>
    <x v="56"/>
    <n v="23.0215782141"/>
    <n v="4356.7239591400003"/>
    <n v="23.0215782141"/>
    <n v="1002815.93573"/>
  </r>
  <r>
    <n v="8341"/>
    <n v="8342"/>
    <x v="56"/>
    <n v="5.2564986916700001"/>
    <n v="2684.2791220399899"/>
    <n v="5.2564986916700001"/>
    <n v="228972.16712399901"/>
  </r>
  <r>
    <n v="8342"/>
    <n v="8343"/>
    <x v="56"/>
    <n v="17.0881062911999"/>
    <n v="3453.5351833300001"/>
    <n v="17.0881062911999"/>
    <n v="744354.93261000002"/>
  </r>
  <r>
    <n v="8343"/>
    <n v="8344"/>
    <x v="56"/>
    <n v="24.7764962942999"/>
    <n v="4490.2894450100002"/>
    <n v="24.7764962942999"/>
    <n v="1079259.8615300001"/>
  </r>
  <r>
    <n v="8344"/>
    <n v="8345"/>
    <x v="56"/>
    <n v="27.854382509400001"/>
    <n v="5567.2701097600002"/>
    <n v="27.854382509400001"/>
    <n v="1213332.0487599899"/>
  </r>
  <r>
    <n v="8345"/>
    <n v="8346"/>
    <x v="56"/>
    <n v="24.247679553600001"/>
    <n v="7774.8870322299899"/>
    <n v="24.247679553600001"/>
    <n v="1056224.6964499899"/>
  </r>
  <r>
    <n v="8346"/>
    <n v="8347"/>
    <x v="56"/>
    <n v="18.6368728893999"/>
    <n v="4506.9352434299899"/>
    <n v="18.6368728893999"/>
    <n v="811818.93577800004"/>
  </r>
  <r>
    <n v="8347"/>
    <n v="8348"/>
    <x v="56"/>
    <n v="1.4495732079799999"/>
    <n v="1235.0689030599899"/>
    <n v="1.4495732079799999"/>
    <n v="63143.156367099902"/>
  </r>
  <r>
    <n v="8348"/>
    <n v="8349"/>
    <x v="56"/>
    <n v="17.454818974599899"/>
    <n v="3993.84146688999"/>
    <n v="17.454818974599899"/>
    <n v="760328.87321600004"/>
  </r>
  <r>
    <n v="8349"/>
    <n v="8350"/>
    <x v="56"/>
    <n v="27.850173501299899"/>
    <n v="5608.2574689200001"/>
    <n v="27.850173501299899"/>
    <n v="1213148.70510999"/>
  </r>
  <r>
    <n v="8350"/>
    <n v="8351"/>
    <x v="56"/>
    <n v="12.973489428000001"/>
    <n v="4902.5759421100001"/>
    <n v="12.973489428000001"/>
    <n v="565122.93898900005"/>
  </r>
  <r>
    <n v="8351"/>
    <n v="8352"/>
    <x v="56"/>
    <n v="5.5951266037599998"/>
    <n v="3512.1668601900001"/>
    <n v="5.5951266037599998"/>
    <n v="243722.739967"/>
  </r>
  <r>
    <n v="8352"/>
    <n v="8353"/>
    <x v="56"/>
    <n v="98.983836494900004"/>
    <n v="9217.7915107999906"/>
    <n v="98.983836494900004"/>
    <n v="4311718.6707899896"/>
  </r>
  <r>
    <n v="8353"/>
    <n v="8354"/>
    <x v="56"/>
    <n v="54.325483497500002"/>
    <n v="7929.7520014800002"/>
    <n v="54.325483497500002"/>
    <n v="2366408.5954800001"/>
  </r>
  <r>
    <n v="8354"/>
    <n v="8570"/>
    <x v="56"/>
    <n v="9.1242819857000003E-5"/>
    <n v="15.580427650100001"/>
    <n v="9.1242819857000003E-5"/>
    <n v="3.9745212644799999"/>
  </r>
  <r>
    <n v="8355"/>
    <n v="8355"/>
    <x v="56"/>
    <n v="4.7240942122699998"/>
    <n v="2077.3173480400001"/>
    <n v="4.7240942122699998"/>
    <n v="205780.72076200001"/>
  </r>
  <r>
    <n v="8356"/>
    <n v="8356"/>
    <x v="56"/>
    <n v="1.3237611710999999"/>
    <n v="1128.41519169"/>
    <n v="1.3237611710999999"/>
    <n v="57662.805963099898"/>
  </r>
  <r>
    <n v="8357"/>
    <n v="8357"/>
    <x v="56"/>
    <n v="1.7971087189399999"/>
    <n v="1148.6232885700001"/>
    <n v="1.7971087189399999"/>
    <n v="78281.742668100007"/>
  </r>
  <r>
    <n v="8358"/>
    <n v="8358"/>
    <x v="56"/>
    <n v="5.4374599252799998"/>
    <n v="2334.97245659999"/>
    <n v="5.4374599252799998"/>
    <n v="236854.80691899901"/>
  </r>
  <r>
    <n v="8359"/>
    <n v="8359"/>
    <x v="56"/>
    <n v="5.36436908702"/>
    <n v="2127.74720165999"/>
    <n v="5.36436908702"/>
    <n v="233670.982744999"/>
  </r>
  <r>
    <n v="8360"/>
    <n v="8360"/>
    <x v="56"/>
    <n v="2.3622555477299998"/>
    <n v="1348.6376589199899"/>
    <n v="2.3622555477299998"/>
    <n v="102899.440059999"/>
  </r>
  <r>
    <n v="8361"/>
    <n v="8361"/>
    <x v="56"/>
    <n v="9.8697788412000005"/>
    <n v="2893.3749628999899"/>
    <n v="9.8697788412000005"/>
    <n v="429925.846614999"/>
  </r>
  <r>
    <n v="8362"/>
    <n v="8362"/>
    <x v="56"/>
    <n v="12.0034950880999"/>
    <n v="3026.71904352"/>
    <n v="12.0034950880999"/>
    <n v="522870.15454800002"/>
  </r>
  <r>
    <n v="8363"/>
    <n v="8363"/>
    <x v="56"/>
    <n v="30.9801832076"/>
    <n v="6395.82319318999"/>
    <n v="30.9801832076"/>
    <n v="1349491.3825600001"/>
  </r>
  <r>
    <n v="8364"/>
    <n v="8364"/>
    <x v="56"/>
    <n v="15.5592201638999"/>
    <n v="6557.6732070300004"/>
    <n v="15.5592201638999"/>
    <n v="677756.91929700004"/>
  </r>
  <r>
    <n v="8365"/>
    <n v="8365"/>
    <x v="56"/>
    <n v="0.87171291260200001"/>
    <n v="929.48600895200002"/>
    <n v="0.87171291260200001"/>
    <n v="37971.662584600002"/>
  </r>
  <r>
    <n v="8366"/>
    <n v="8366"/>
    <x v="56"/>
    <n v="9.6082072734199997"/>
    <n v="2902.8520926199899"/>
    <n v="9.6082072734199997"/>
    <n v="418531.834704999"/>
  </r>
  <r>
    <n v="8367"/>
    <n v="8367"/>
    <x v="56"/>
    <n v="8.4969568006100005"/>
    <n v="3217.8738872200001"/>
    <n v="8.4969568006100005"/>
    <n v="370125.95771899901"/>
  </r>
  <r>
    <n v="8368"/>
    <n v="8368"/>
    <x v="56"/>
    <n v="1.3443690076499999"/>
    <n v="1014.63774828999"/>
    <n v="1.3443690076499999"/>
    <n v="58560.479730500003"/>
  </r>
  <r>
    <n v="8369"/>
    <n v="8369"/>
    <x v="56"/>
    <n v="10.6630153374999"/>
    <n v="3125.7700934600002"/>
    <n v="10.6630153374999"/>
    <n v="464479.09017400001"/>
  </r>
  <r>
    <n v="8370"/>
    <n v="8370"/>
    <x v="56"/>
    <n v="8.4448730872900004"/>
    <n v="3085.8223023999899"/>
    <n v="8.4448730872900004"/>
    <n v="367857.200251"/>
  </r>
  <r>
    <n v="8371"/>
    <n v="8371"/>
    <x v="56"/>
    <n v="3.66241998392"/>
    <n v="1899.8081010000001"/>
    <n v="3.66241998392"/>
    <n v="159534.37635800001"/>
  </r>
  <r>
    <n v="8372"/>
    <n v="8372"/>
    <x v="56"/>
    <n v="5.1303447757600003"/>
    <n v="2126.9136670600001"/>
    <n v="5.1303447757600003"/>
    <n v="223476.924522999"/>
  </r>
  <r>
    <n v="8373"/>
    <n v="8373"/>
    <x v="56"/>
    <n v="12.6418129577999"/>
    <n v="2852.0705019699899"/>
    <n v="12.6418129577999"/>
    <n v="550675.16973199905"/>
  </r>
  <r>
    <n v="8374"/>
    <n v="8374"/>
    <x v="56"/>
    <n v="10.8668241849"/>
    <n v="3159.5972162399898"/>
    <n v="10.8668241849"/>
    <n v="473356.96806899901"/>
  </r>
  <r>
    <n v="8375"/>
    <n v="8375"/>
    <x v="56"/>
    <n v="10.0960805491"/>
    <n v="3477.1069244199898"/>
    <n v="10.0960805491"/>
    <n v="439783.509584999"/>
  </r>
  <r>
    <n v="8376"/>
    <n v="8376"/>
    <x v="56"/>
    <n v="9.2057747161800005"/>
    <n v="3799.2318036500001"/>
    <n v="9.2057747161800005"/>
    <n v="401001.94262400002"/>
  </r>
  <r>
    <n v="8377"/>
    <n v="8377"/>
    <x v="56"/>
    <n v="6.1577553298499996"/>
    <n v="2197.3757866400001"/>
    <n v="6.1577553298499996"/>
    <n v="268230.74924299901"/>
  </r>
  <r>
    <n v="8378"/>
    <n v="8378"/>
    <x v="56"/>
    <n v="11.2747576642999"/>
    <n v="2793.86171538999"/>
    <n v="11.2747576642999"/>
    <n v="491126.47934800002"/>
  </r>
  <r>
    <n v="8379"/>
    <n v="8379"/>
    <x v="56"/>
    <n v="11.1650790752"/>
    <n v="2789.8442571300002"/>
    <n v="11.1650790752"/>
    <n v="486348.89911900001"/>
  </r>
  <r>
    <n v="8380"/>
    <n v="8380"/>
    <x v="56"/>
    <n v="2.6514588943900002"/>
    <n v="1469.9577225099899"/>
    <n v="2.6514588943900002"/>
    <n v="115497.08744699899"/>
  </r>
  <r>
    <n v="8381"/>
    <n v="8381"/>
    <x v="56"/>
    <n v="1.5815257681099999"/>
    <n v="1333.46767782999"/>
    <n v="1.5815257681099999"/>
    <n v="68890.986896600007"/>
  </r>
  <r>
    <n v="8382"/>
    <n v="8382"/>
    <x v="56"/>
    <n v="11.504663674"/>
    <n v="2754.18488488"/>
    <n v="11.504663674"/>
    <n v="501141.14506900002"/>
  </r>
  <r>
    <n v="8383"/>
    <n v="8383"/>
    <x v="56"/>
    <n v="11.123534101800001"/>
    <n v="3527.6964754099899"/>
    <n v="11.123534101800001"/>
    <n v="484539.20731199899"/>
  </r>
  <r>
    <n v="8384"/>
    <n v="8384"/>
    <x v="56"/>
    <n v="7.9100111215700002"/>
    <n v="2430.3501956499899"/>
    <n v="7.9100111215700002"/>
    <n v="344558.70621299901"/>
  </r>
  <r>
    <n v="8385"/>
    <n v="8385"/>
    <x v="56"/>
    <n v="10.9271769886999"/>
    <n v="2739.7596268399898"/>
    <n v="10.9271769886999"/>
    <n v="475985.92567399901"/>
  </r>
  <r>
    <n v="8386"/>
    <n v="8386"/>
    <x v="56"/>
    <n v="10.7745279541"/>
    <n v="2775.4795059899898"/>
    <n v="10.7745279541"/>
    <n v="469336.56033000001"/>
  </r>
  <r>
    <n v="8387"/>
    <n v="8387"/>
    <x v="56"/>
    <n v="6.5897426698499997"/>
    <n v="2287.4328544599898"/>
    <n v="6.5897426698499997"/>
    <n v="287048.04250400001"/>
  </r>
  <r>
    <n v="8388"/>
    <n v="8388"/>
    <x v="56"/>
    <n v="4.6268089244699997"/>
    <n v="2618.5692442999898"/>
    <n v="4.6268089244699997"/>
    <n v="201542.990576999"/>
  </r>
  <r>
    <n v="8389"/>
    <n v="8389"/>
    <x v="56"/>
    <n v="0.50603314785599995"/>
    <n v="771.68384233300003"/>
    <n v="0.50603314785599995"/>
    <n v="22042.715749999901"/>
  </r>
  <r>
    <n v="8390"/>
    <n v="8390"/>
    <x v="56"/>
    <n v="11.179786159400001"/>
    <n v="2729.8736748000001"/>
    <n v="11.179786159400001"/>
    <n v="486989.53713700001"/>
  </r>
  <r>
    <n v="8391"/>
    <n v="8391"/>
    <x v="56"/>
    <n v="11.2520197211"/>
    <n v="3175.7598834999899"/>
    <n v="11.2520197211"/>
    <n v="490136.018505999"/>
  </r>
  <r>
    <n v="8392"/>
    <n v="8392"/>
    <x v="56"/>
    <n v="11.3430266344999"/>
    <n v="2789.9837484099899"/>
    <n v="11.3430266344999"/>
    <n v="494100.263788999"/>
  </r>
  <r>
    <n v="8393"/>
    <n v="8393"/>
    <x v="56"/>
    <n v="11.9793240111999"/>
    <n v="2837.3229362500001"/>
    <n v="11.9793240111999"/>
    <n v="521817.266654999"/>
  </r>
  <r>
    <n v="8394"/>
    <n v="8394"/>
    <x v="56"/>
    <n v="5.3744361405400003"/>
    <n v="2339.6969206700001"/>
    <n v="5.3744361405400003"/>
    <n v="234109.50184000001"/>
  </r>
  <r>
    <n v="8395"/>
    <n v="8395"/>
    <x v="56"/>
    <n v="4.36863676805"/>
    <n v="2176.1773410400001"/>
    <n v="4.36863676805"/>
    <n v="190297.056423"/>
  </r>
  <r>
    <n v="8396"/>
    <n v="8396"/>
    <x v="56"/>
    <n v="3.1510906044300002"/>
    <n v="2191.5792504599899"/>
    <n v="3.1510906044300002"/>
    <n v="137260.957679999"/>
  </r>
  <r>
    <n v="8397"/>
    <n v="8397"/>
    <x v="56"/>
    <n v="6.3552006416199998"/>
    <n v="2232.61183299"/>
    <n v="6.3552006416199998"/>
    <n v="276831.432621999"/>
  </r>
  <r>
    <n v="8398"/>
    <n v="8398"/>
    <x v="56"/>
    <n v="11.4251886587"/>
    <n v="2810.72528456999"/>
    <n v="11.4251886587"/>
    <n v="497679.22724999901"/>
  </r>
  <r>
    <n v="8399"/>
    <n v="8399"/>
    <x v="56"/>
    <n v="11.8623209074999"/>
    <n v="2839.5275023600002"/>
    <n v="11.8623209074999"/>
    <n v="516720.631847999"/>
  </r>
  <r>
    <n v="8400"/>
    <n v="8400"/>
    <x v="56"/>
    <n v="11.340975222300001"/>
    <n v="2803.76284097999"/>
    <n v="11.340975222300001"/>
    <n v="494010.90463300003"/>
  </r>
  <r>
    <n v="8401"/>
    <n v="8401"/>
    <x v="56"/>
    <n v="14.5527624928999"/>
    <n v="3206.8210533199899"/>
    <n v="14.5527624928999"/>
    <n v="633915.79852099903"/>
  </r>
  <r>
    <n v="8402"/>
    <n v="8402"/>
    <x v="56"/>
    <n v="23.3583245772999"/>
    <n v="4297.9077441600002"/>
    <n v="23.3583245772999"/>
    <n v="1017484.5486400001"/>
  </r>
  <r>
    <n v="8403"/>
    <n v="8403"/>
    <x v="56"/>
    <n v="5.7939212673"/>
    <n v="2267.6664685400001"/>
    <n v="5.7939212673"/>
    <n v="252382.200871999"/>
  </r>
  <r>
    <n v="8404"/>
    <n v="8404"/>
    <x v="56"/>
    <n v="11.5581543257"/>
    <n v="2792.08171687"/>
    <n v="11.5581543257"/>
    <n v="503471.18853500002"/>
  </r>
  <r>
    <n v="8405"/>
    <n v="8405"/>
    <x v="56"/>
    <n v="12.0167028545"/>
    <n v="2862.82916462"/>
    <n v="12.0167028545"/>
    <n v="523445.48255800002"/>
  </r>
  <r>
    <n v="8406"/>
    <n v="8406"/>
    <x v="56"/>
    <n v="11.961810459200001"/>
    <n v="2854.1021683200001"/>
    <n v="11.961810459200001"/>
    <n v="521054.37938300002"/>
  </r>
  <r>
    <n v="8407"/>
    <n v="8407"/>
    <x v="56"/>
    <n v="78.264743852999899"/>
    <n v="8643.0066334500007"/>
    <n v="78.264743852999899"/>
    <n v="3409198.6054099901"/>
  </r>
  <r>
    <n v="8408"/>
    <n v="8408"/>
    <x v="56"/>
    <n v="17.099295187300001"/>
    <n v="4131.09638954"/>
    <n v="17.099295187300001"/>
    <n v="744842.31898199895"/>
  </r>
  <r>
    <n v="8409"/>
    <n v="8409"/>
    <x v="56"/>
    <n v="32.2363329609"/>
    <n v="5505.7025614100003"/>
    <n v="32.2363329609"/>
    <n v="1404209.0469299899"/>
  </r>
  <r>
    <n v="8410"/>
    <n v="8410"/>
    <x v="56"/>
    <n v="7.6824022105600003"/>
    <n v="2502.6072234500002"/>
    <n v="7.6824022105600003"/>
    <n v="334644.10170900001"/>
  </r>
  <r>
    <n v="8411"/>
    <n v="8411"/>
    <x v="56"/>
    <n v="15.8978265366"/>
    <n v="3951.93179276"/>
    <n v="15.8978265366"/>
    <n v="692506.55390399904"/>
  </r>
  <r>
    <n v="8412"/>
    <n v="8412"/>
    <x v="56"/>
    <n v="5.7504886332199998"/>
    <n v="2473.5965103799899"/>
    <n v="5.7504886332199998"/>
    <n v="250490.282898"/>
  </r>
  <r>
    <n v="8413"/>
    <n v="8413"/>
    <x v="56"/>
    <n v="7.5814197767499998"/>
    <n v="2368.7400670799898"/>
    <n v="7.5814197767499998"/>
    <n v="330245.32449000003"/>
  </r>
  <r>
    <n v="8414"/>
    <n v="8414"/>
    <x v="56"/>
    <n v="3.5563855982699999"/>
    <n v="2000.64345352999"/>
    <n v="3.5563855982699999"/>
    <n v="154915.536999"/>
  </r>
  <r>
    <n v="8415"/>
    <n v="8415"/>
    <x v="56"/>
    <n v="12.028914619"/>
    <n v="2857.1354618599898"/>
    <n v="12.028914619"/>
    <n v="523977.42488300003"/>
  </r>
  <r>
    <n v="8416"/>
    <n v="8416"/>
    <x v="56"/>
    <n v="12.1132421927"/>
    <n v="2858.68114396999"/>
    <n v="12.1132421927"/>
    <n v="527650.71930400003"/>
  </r>
  <r>
    <n v="8417"/>
    <n v="8417"/>
    <x v="56"/>
    <n v="7.2025411579299998"/>
    <n v="2649.1697433200002"/>
    <n v="7.2025411579299998"/>
    <n v="313741.43787099898"/>
  </r>
  <r>
    <n v="8418"/>
    <n v="8418"/>
    <x v="56"/>
    <n v="7.7473336960600001"/>
    <n v="2415.0575419400002"/>
    <n v="7.7473336960600001"/>
    <n v="337472.50590599899"/>
  </r>
  <r>
    <n v="8419"/>
    <n v="8419"/>
    <x v="56"/>
    <n v="26.9495190077999"/>
    <n v="4481.8213155900003"/>
    <n v="26.9495190077999"/>
    <n v="1173916.3522999899"/>
  </r>
  <r>
    <n v="8420"/>
    <n v="8420"/>
    <x v="56"/>
    <n v="21.819301509999899"/>
    <n v="4027.9593155500002"/>
    <n v="21.819301509999899"/>
    <n v="950444.97198499902"/>
  </r>
  <r>
    <n v="8421"/>
    <n v="8421"/>
    <x v="56"/>
    <n v="20.342180447"/>
    <n v="4398.9548695399899"/>
    <n v="20.342180447"/>
    <n v="886101.83585300006"/>
  </r>
  <r>
    <n v="8422"/>
    <n v="8422"/>
    <x v="56"/>
    <n v="10.9303819085999"/>
    <n v="2742.1363740299898"/>
    <n v="10.9303819085999"/>
    <n v="476125.53143700003"/>
  </r>
  <r>
    <n v="8423"/>
    <n v="8423"/>
    <x v="56"/>
    <n v="11.7407281878"/>
    <n v="4601.6816355999899"/>
    <n v="11.7407281878"/>
    <n v="511424.07415900001"/>
  </r>
  <r>
    <n v="8424"/>
    <n v="8424"/>
    <x v="56"/>
    <n v="3.7201271558400002"/>
    <n v="2333.2356739799902"/>
    <n v="3.7201271558400002"/>
    <n v="162048.09070699901"/>
  </r>
  <r>
    <n v="8425"/>
    <n v="8425"/>
    <x v="56"/>
    <n v="59.751178717000002"/>
    <n v="6536.44715481"/>
    <n v="59.751178717000002"/>
    <n v="2602750.9338799901"/>
  </r>
  <r>
    <n v="8426"/>
    <n v="8426"/>
    <x v="56"/>
    <n v="4.5539011476100004"/>
    <n v="2627.3377464800001"/>
    <n v="4.5539011476100004"/>
    <n v="198367.140519999"/>
  </r>
  <r>
    <n v="8427"/>
    <n v="8427"/>
    <x v="56"/>
    <n v="11.007596531000001"/>
    <n v="3158.0435813399899"/>
    <n v="11.007596531000001"/>
    <n v="479488.986926999"/>
  </r>
  <r>
    <n v="8428"/>
    <n v="8428"/>
    <x v="56"/>
    <n v="1.5680116989299999"/>
    <n v="1229.7095203199899"/>
    <n v="1.5680116989299999"/>
    <n v="68302.316394599897"/>
  </r>
  <r>
    <n v="8429"/>
    <n v="8429"/>
    <x v="56"/>
    <n v="26.1155458797999"/>
    <n v="5501.7317335899897"/>
    <n v="26.1155458797999"/>
    <n v="1137588.62815"/>
  </r>
  <r>
    <n v="8430"/>
    <n v="8430"/>
    <x v="56"/>
    <n v="6.3861330664600002"/>
    <n v="2596.18478387"/>
    <n v="6.3861330664600002"/>
    <n v="278178.843651"/>
  </r>
  <r>
    <n v="8431"/>
    <n v="8431"/>
    <x v="56"/>
    <n v="26.613329943299899"/>
    <n v="4520.2003760899897"/>
    <n v="26.613329943299899"/>
    <n v="1159272.01523"/>
  </r>
  <r>
    <n v="8432"/>
    <n v="8432"/>
    <x v="56"/>
    <n v="9.3237474372500007"/>
    <n v="2490.4092091900002"/>
    <n v="9.3237474372500007"/>
    <n v="406140.81380200002"/>
  </r>
  <r>
    <n v="8433"/>
    <n v="8433"/>
    <x v="56"/>
    <n v="9.3890961906400001"/>
    <n v="2809.9822227099899"/>
    <n v="9.3890961906400001"/>
    <n v="408987.39410400001"/>
  </r>
  <r>
    <n v="8434"/>
    <n v="8434"/>
    <x v="56"/>
    <n v="12.6034542929"/>
    <n v="2898.5825346500001"/>
    <n v="12.6034542929"/>
    <n v="549004.272979"/>
  </r>
  <r>
    <n v="8435"/>
    <n v="8435"/>
    <x v="56"/>
    <n v="3.4442879468299998"/>
    <n v="1925.71408816999"/>
    <n v="3.4442879468299998"/>
    <n v="150032.58282999901"/>
  </r>
  <r>
    <n v="8436"/>
    <n v="8436"/>
    <x v="56"/>
    <n v="0.44677401629800001"/>
    <n v="570.72576142499895"/>
    <n v="0.44677401629800001"/>
    <n v="19461.398305800001"/>
  </r>
  <r>
    <n v="8437"/>
    <n v="8437"/>
    <x v="56"/>
    <n v="2.6233119818699999E-4"/>
    <n v="14.7005374442"/>
    <n v="2.6233119818699999E-4"/>
    <n v="11.4271012933"/>
  </r>
  <r>
    <n v="8438"/>
    <n v="8438"/>
    <x v="56"/>
    <n v="2.2627564626300001"/>
    <n v="1368.67307118999"/>
    <n v="2.2627564626300001"/>
    <n v="98565.277249899897"/>
  </r>
  <r>
    <n v="8439"/>
    <n v="8439"/>
    <x v="56"/>
    <n v="14.0765293281999"/>
    <n v="3224.9777013799899"/>
    <n v="14.0765293281999"/>
    <n v="613171.16485399904"/>
  </r>
  <r>
    <n v="8440"/>
    <n v="8440"/>
    <x v="56"/>
    <n v="5.1748136368299997"/>
    <n v="1957.52144244999"/>
    <n v="5.1748136368299997"/>
    <n v="225413.980359999"/>
  </r>
  <r>
    <n v="8441"/>
    <n v="8441"/>
    <x v="56"/>
    <n v="2.6416253973999999"/>
    <n v="1737.7438001800001"/>
    <n v="2.6416253973999999"/>
    <n v="115068.74203799901"/>
  </r>
  <r>
    <n v="8442"/>
    <n v="8442"/>
    <x v="56"/>
    <n v="0.486971716286"/>
    <n v="757.76245191700002"/>
    <n v="0.486971716286"/>
    <n v="21212.403109700001"/>
  </r>
  <r>
    <n v="8443"/>
    <n v="8443"/>
    <x v="56"/>
    <n v="22.4572282323"/>
    <n v="4580.2820637599898"/>
    <n v="22.4572282323"/>
    <n v="978232.94886999903"/>
  </r>
  <r>
    <n v="8444"/>
    <n v="8444"/>
    <x v="56"/>
    <n v="4.1651112025800003"/>
    <n v="2300.3327892399898"/>
    <n v="4.1651112025800003"/>
    <n v="181431.51825600001"/>
  </r>
  <r>
    <n v="8445"/>
    <n v="8445"/>
    <x v="56"/>
    <n v="10.0036751769"/>
    <n v="4060.0640130000002"/>
    <n v="10.0036751769"/>
    <n v="435758.347664"/>
  </r>
  <r>
    <n v="8446"/>
    <n v="8446"/>
    <x v="56"/>
    <n v="4.9845625286399997"/>
    <n v="1984.2207362700001"/>
    <n v="4.9845625286399997"/>
    <n v="217126.67523799901"/>
  </r>
  <r>
    <n v="8447"/>
    <n v="8447"/>
    <x v="56"/>
    <n v="2.8517648850000001"/>
    <n v="1475.01474172999"/>
    <n v="2.8517648850000001"/>
    <n v="124222.381498"/>
  </r>
  <r>
    <n v="8448"/>
    <n v="8448"/>
    <x v="56"/>
    <n v="18.6129742773999"/>
    <n v="5090.17199282"/>
    <n v="18.6129742773999"/>
    <n v="810777.91641099902"/>
  </r>
  <r>
    <n v="8449"/>
    <n v="8449"/>
    <x v="56"/>
    <n v="10.9849424758"/>
    <n v="2780.21093466"/>
    <n v="10.9849424758"/>
    <n v="478502.180235999"/>
  </r>
  <r>
    <n v="8450"/>
    <n v="8450"/>
    <x v="56"/>
    <n v="9.8001021850000001"/>
    <n v="2907.7532392399899"/>
    <n v="9.8001021850000001"/>
    <n v="426890.74360599899"/>
  </r>
  <r>
    <n v="8451"/>
    <n v="8451"/>
    <x v="56"/>
    <n v="38.020849267400003"/>
    <n v="8648.7763587600002"/>
    <n v="38.020849267400003"/>
    <n v="1656181.5693399899"/>
  </r>
  <r>
    <n v="8452"/>
    <n v="8452"/>
    <x v="56"/>
    <n v="5.6802310653600001"/>
    <n v="2045.4954229800001"/>
    <n v="5.6802310653600001"/>
    <n v="247429.875479999"/>
  </r>
  <r>
    <n v="8453"/>
    <n v="8453"/>
    <x v="56"/>
    <n v="4.2000275647700001"/>
    <n v="2300.1395650700001"/>
    <n v="4.2000275647700001"/>
    <n v="182952.468908999"/>
  </r>
  <r>
    <n v="8454"/>
    <n v="8454"/>
    <x v="56"/>
    <n v="1.01993394481"/>
    <n v="939.11494001100004"/>
    <n v="1.01993394481"/>
    <n v="44428.144923300002"/>
  </r>
  <r>
    <n v="8455"/>
    <n v="8455"/>
    <x v="56"/>
    <n v="8.9114489702800004"/>
    <n v="3856.22778797"/>
    <n v="8.9114489702800004"/>
    <n v="388181.16441899899"/>
  </r>
  <r>
    <n v="8456"/>
    <n v="8456"/>
    <x v="56"/>
    <n v="6.5458115720699999"/>
    <n v="2782.4444555099899"/>
    <n v="6.5458115720699999"/>
    <n v="285134.41153500002"/>
  </r>
  <r>
    <n v="8457"/>
    <n v="8457"/>
    <x v="56"/>
    <n v="4.0001211998799997"/>
    <n v="2310.4690989599899"/>
    <n v="4.0001211998799997"/>
    <n v="174244.582487999"/>
  </r>
  <r>
    <n v="8458"/>
    <n v="8458"/>
    <x v="56"/>
    <n v="9.2046622608599904"/>
    <n v="2690.8336393700001"/>
    <n v="9.2046622608599904"/>
    <n v="400953.48426100001"/>
  </r>
  <r>
    <n v="8459"/>
    <n v="8459"/>
    <x v="56"/>
    <n v="13.1681776370999"/>
    <n v="5333.32052595"/>
    <n v="13.1681776370999"/>
    <n v="573603.52344799903"/>
  </r>
  <r>
    <n v="8460"/>
    <n v="8460"/>
    <x v="56"/>
    <n v="5.6716317441599999"/>
    <n v="2108.6900060900002"/>
    <n v="5.6716317441599999"/>
    <n v="247055.29054700001"/>
  </r>
  <r>
    <n v="8461"/>
    <n v="8461"/>
    <x v="56"/>
    <n v="4.7620033635299999"/>
    <n v="1904.19177977"/>
    <n v="4.7620033635299999"/>
    <n v="207432.03678399901"/>
  </r>
  <r>
    <n v="8462"/>
    <n v="8462"/>
    <x v="56"/>
    <n v="1.5539982757299999"/>
    <n v="1385.9977493900001"/>
    <n v="1.5539982757299999"/>
    <n v="67691.894121000005"/>
  </r>
  <r>
    <n v="8463"/>
    <n v="8463"/>
    <x v="56"/>
    <n v="1.6923533307400001"/>
    <n v="1111.1452364500001"/>
    <n v="1.6923533307400001"/>
    <n v="73718.616211"/>
  </r>
  <r>
    <n v="8464"/>
    <n v="8464"/>
    <x v="56"/>
    <n v="2.4677963845300002"/>
    <n v="1354.45347388"/>
    <n v="2.4677963845300002"/>
    <n v="107496.780522"/>
  </r>
  <r>
    <n v="8465"/>
    <n v="8465"/>
    <x v="56"/>
    <n v="1.28376613718"/>
    <n v="1144.2483301699899"/>
    <n v="1.28376613718"/>
    <n v="55920.629251899903"/>
  </r>
  <r>
    <n v="8466"/>
    <n v="8466"/>
    <x v="56"/>
    <n v="1.4620566886299999"/>
    <n v="1101.0393755099899"/>
    <n v="1.4620566886299999"/>
    <n v="63686.934607000003"/>
  </r>
  <r>
    <n v="8467"/>
    <n v="8467"/>
    <x v="56"/>
    <n v="1.1674179757400001"/>
    <n v="1069.49794730999"/>
    <n v="1.1674179757400001"/>
    <n v="50852.523612700003"/>
  </r>
  <r>
    <n v="8468"/>
    <n v="8468"/>
    <x v="56"/>
    <n v="1.12582931998"/>
    <n v="978.58569932700004"/>
    <n v="1.12582931998"/>
    <n v="49040.929014100002"/>
  </r>
  <r>
    <n v="8469"/>
    <n v="8469"/>
    <x v="56"/>
    <n v="2.12405126696"/>
    <n v="1306.31370538999"/>
    <n v="2.12405126696"/>
    <n v="92523.303095700001"/>
  </r>
  <r>
    <n v="8470"/>
    <n v="8470"/>
    <x v="56"/>
    <n v="6.1962479117000004"/>
    <n v="2129.08532229"/>
    <n v="6.1962479117000004"/>
    <n v="269907.479396999"/>
  </r>
  <r>
    <n v="8471"/>
    <n v="8471"/>
    <x v="56"/>
    <n v="3.99130010909"/>
    <n v="1909.4067895799899"/>
    <n v="3.99130010909"/>
    <n v="173860.33731100001"/>
  </r>
  <r>
    <n v="8472"/>
    <n v="8472"/>
    <x v="56"/>
    <n v="10.4342846354999"/>
    <n v="2906.36033528999"/>
    <n v="10.4342846354999"/>
    <n v="454515.620655999"/>
  </r>
  <r>
    <n v="8473"/>
    <n v="8473"/>
    <x v="56"/>
    <n v="7.59589956657"/>
    <n v="2699.1934407899898"/>
    <n v="7.59589956657"/>
    <n v="330876.06161500001"/>
  </r>
  <r>
    <n v="8474"/>
    <n v="8474"/>
    <x v="56"/>
    <n v="7.5888636022"/>
    <n v="3324.1097513099899"/>
    <n v="7.5888636022"/>
    <n v="330569.57622699899"/>
  </r>
  <r>
    <n v="8475"/>
    <n v="8475"/>
    <x v="56"/>
    <n v="1.07660495173"/>
    <n v="859.92995200400003"/>
    <n v="1.07660495173"/>
    <n v="46896.724108499897"/>
  </r>
  <r>
    <n v="8476"/>
    <n v="8476"/>
    <x v="56"/>
    <n v="6.9072087813799996"/>
    <n v="2507.1512320400002"/>
    <n v="6.9072087813799996"/>
    <n v="300876.81100599898"/>
  </r>
  <r>
    <n v="8477"/>
    <n v="8477"/>
    <x v="56"/>
    <n v="1.0079994183400001"/>
    <n v="857.51110471799905"/>
    <n v="1.0079994183400001"/>
    <n v="43908.279029299898"/>
  </r>
  <r>
    <n v="8478"/>
    <n v="8478"/>
    <x v="56"/>
    <n v="0.85325812867399997"/>
    <n v="806.26344294700004"/>
    <n v="0.85325812867399997"/>
    <n v="37167.775414399897"/>
  </r>
  <r>
    <n v="8479"/>
    <n v="8479"/>
    <x v="56"/>
    <n v="9.7547535467599999"/>
    <n v="3441.7170834600001"/>
    <n v="9.7547535467599999"/>
    <n v="424915.36483099899"/>
  </r>
  <r>
    <n v="8480"/>
    <n v="8480"/>
    <x v="56"/>
    <n v="10.3229525722"/>
    <n v="2809.00132751"/>
    <n v="10.3229525722"/>
    <n v="449666.015373"/>
  </r>
  <r>
    <n v="8481"/>
    <n v="8481"/>
    <x v="56"/>
    <n v="11.143182552400001"/>
    <n v="2787.31495141"/>
    <n v="11.143182552400001"/>
    <n v="485395.09040500002"/>
  </r>
  <r>
    <n v="8482"/>
    <n v="8482"/>
    <x v="56"/>
    <n v="10.7994746018"/>
    <n v="2782.2862306299899"/>
    <n v="10.7994746018"/>
    <n v="470423.231957999"/>
  </r>
  <r>
    <n v="8483"/>
    <n v="8483"/>
    <x v="56"/>
    <n v="10.4305131585"/>
    <n v="2774.2621977099898"/>
    <n v="10.4305131585"/>
    <n v="454351.33577800001"/>
  </r>
  <r>
    <n v="8484"/>
    <n v="8484"/>
    <x v="56"/>
    <n v="8.77376072775"/>
    <n v="2601.8477344600001"/>
    <n v="8.77376072775"/>
    <n v="382183.48856000003"/>
  </r>
  <r>
    <n v="8485"/>
    <n v="8485"/>
    <x v="56"/>
    <n v="0.206865503427"/>
    <n v="387.53502295399898"/>
    <n v="0.206865503427"/>
    <n v="9011.0252843500002"/>
  </r>
  <r>
    <n v="8486"/>
    <n v="8486"/>
    <x v="56"/>
    <n v="3.33532262148"/>
    <n v="1771.7691636699899"/>
    <n v="3.33532262148"/>
    <n v="145286.07224800001"/>
  </r>
  <r>
    <n v="8487"/>
    <n v="8487"/>
    <x v="56"/>
    <n v="0.90492101853899998"/>
    <n v="855.14861827599896"/>
    <n v="0.90492101853899998"/>
    <n v="39418.201893500001"/>
  </r>
  <r>
    <n v="8488"/>
    <n v="8488"/>
    <x v="56"/>
    <n v="8.1505532163899996"/>
    <n v="2352.69158276999"/>
    <n v="8.1505532163899996"/>
    <n v="355036.67795600003"/>
  </r>
  <r>
    <n v="8489"/>
    <n v="8489"/>
    <x v="56"/>
    <n v="4.0674965818500004"/>
    <n v="1946.1421255099899"/>
    <n v="4.0674965818500004"/>
    <n v="177179.44238200001"/>
  </r>
  <r>
    <n v="8490"/>
    <n v="8490"/>
    <x v="56"/>
    <n v="0.89606799825899996"/>
    <n v="1070.2864548099899"/>
    <n v="0.89606799825899996"/>
    <n v="39032.565872599902"/>
  </r>
  <r>
    <n v="8491"/>
    <n v="8491"/>
    <x v="56"/>
    <n v="2.1480887660499999"/>
    <n v="1282.3828093899899"/>
    <n v="2.1480887660499999"/>
    <n v="93570.372368600001"/>
  </r>
  <r>
    <n v="8492"/>
    <n v="8492"/>
    <x v="56"/>
    <n v="1.7431133676999999"/>
    <n v="1227.1991585599901"/>
    <n v="1.7431133676999999"/>
    <n v="75929.714576800005"/>
  </r>
  <r>
    <n v="8493"/>
    <n v="8493"/>
    <x v="56"/>
    <n v="1.5021382849999999E-5"/>
    <n v="26.957867848300001"/>
    <n v="1.5021382849999999E-5"/>
    <n v="0.65432882328399999"/>
  </r>
  <r>
    <n v="8494"/>
    <n v="8494"/>
    <x v="56"/>
    <n v="0.671225618212"/>
    <n v="823.17604021900001"/>
    <n v="0.671225618212"/>
    <n v="29238.470975100001"/>
  </r>
  <r>
    <n v="8495"/>
    <n v="8495"/>
    <x v="56"/>
    <n v="0.56521262652299997"/>
    <n v="705.73218910799903"/>
    <n v="0.56521262652299997"/>
    <n v="24620.563528099901"/>
  </r>
  <r>
    <n v="8496"/>
    <n v="8496"/>
    <x v="56"/>
    <n v="0.726474113064"/>
    <n v="766.23240817299904"/>
    <n v="0.726474113064"/>
    <n v="31645.0857837"/>
  </r>
  <r>
    <n v="8497"/>
    <n v="8497"/>
    <x v="56"/>
    <n v="0.27031477788699998"/>
    <n v="855.73037466400001"/>
    <n v="0.27031477788699998"/>
    <n v="11774.8646246999"/>
  </r>
  <r>
    <n v="8498"/>
    <n v="8498"/>
    <x v="56"/>
    <n v="0.36065762696199999"/>
    <n v="771.54857278999896"/>
    <n v="0.36065762696199999"/>
    <n v="15710.1833893"/>
  </r>
  <r>
    <n v="8499"/>
    <n v="8499"/>
    <x v="56"/>
    <n v="0.52343997014200006"/>
    <n v="764.82236093400002"/>
    <n v="0.52343997014200006"/>
    <n v="22800.953894199902"/>
  </r>
  <r>
    <n v="8500"/>
    <n v="8500"/>
    <x v="56"/>
    <n v="0.84817085462999997"/>
    <n v="1032.69384439999"/>
    <n v="0.84817085462999997"/>
    <n v="36946.174642999897"/>
  </r>
  <r>
    <n v="8501"/>
    <n v="8501"/>
    <x v="56"/>
    <n v="3.28033596624"/>
    <n v="2042.8769911300001"/>
    <n v="3.28033596624"/>
    <n v="142890.86312399901"/>
  </r>
  <r>
    <n v="8502"/>
    <n v="8502"/>
    <x v="56"/>
    <n v="27.0599450467999"/>
    <n v="6477.3860909799896"/>
    <n v="27.0599450467999"/>
    <n v="1178726.4913099899"/>
  </r>
  <r>
    <n v="8503"/>
    <n v="8503"/>
    <x v="56"/>
    <n v="7.8554157708799996"/>
    <n v="3060.1059244100002"/>
    <n v="7.8554157708799996"/>
    <n v="342180.542255999"/>
  </r>
  <r>
    <n v="8504"/>
    <n v="8504"/>
    <x v="56"/>
    <n v="0.60975591429700005"/>
    <n v="1117.7597199500001"/>
    <n v="0.60975591429700005"/>
    <n v="26560.861382700001"/>
  </r>
  <r>
    <n v="8505"/>
    <n v="8505"/>
    <x v="56"/>
    <n v="0.56052356061899999"/>
    <n v="622.26455378499895"/>
    <n v="0.56052356061899999"/>
    <n v="24416.308634299901"/>
  </r>
  <r>
    <n v="8506"/>
    <n v="8506"/>
    <x v="56"/>
    <n v="62.632934894000002"/>
    <n v="10283.169858400001"/>
    <n v="62.632934894000002"/>
    <n v="2728279.73082999"/>
  </r>
  <r>
    <n v="8507"/>
    <n v="8507"/>
    <x v="56"/>
    <n v="14.6043671202999"/>
    <n v="3595.9758104799898"/>
    <n v="14.6043671202999"/>
    <n v="636163.68710400001"/>
  </r>
  <r>
    <n v="8508"/>
    <n v="8508"/>
    <x v="56"/>
    <n v="2.9457919746700001"/>
    <n v="1937.7878760399899"/>
    <n v="2.9457919746700001"/>
    <n v="128318.185138999"/>
  </r>
  <r>
    <n v="8509"/>
    <n v="8509"/>
    <x v="56"/>
    <n v="0.65790553265999996"/>
    <n v="1017.75831396"/>
    <n v="0.65790553265999996"/>
    <n v="28658.2503708"/>
  </r>
  <r>
    <n v="8510"/>
    <n v="8510"/>
    <x v="56"/>
    <n v="5.8701605673400001"/>
    <n v="2159.9161615100002"/>
    <n v="5.8701605673400001"/>
    <n v="255703.17149599901"/>
  </r>
  <r>
    <n v="8511"/>
    <n v="8511"/>
    <x v="56"/>
    <n v="4.9551491514599995E-4"/>
    <n v="25.176922281300001"/>
    <n v="4.9551491514599995E-4"/>
    <n v="21.584543346499899"/>
  </r>
  <r>
    <n v="8512"/>
    <n v="8512"/>
    <x v="56"/>
    <n v="7.4904119456599999E-2"/>
    <n v="235.39542085900001"/>
    <n v="7.4904119456599999E-2"/>
    <n v="3262.8103928700002"/>
  </r>
  <r>
    <n v="8513"/>
    <n v="8513"/>
    <x v="56"/>
    <n v="0.45689230489999999"/>
    <n v="981.641466788"/>
    <n v="0.45689230489999999"/>
    <n v="19902.149192299901"/>
  </r>
  <r>
    <n v="8514"/>
    <n v="8514"/>
    <x v="56"/>
    <n v="3.0455166891399998"/>
    <n v="1559.4911242000001"/>
    <n v="3.0455166891399998"/>
    <n v="132662.176324"/>
  </r>
  <r>
    <n v="8515"/>
    <n v="8515"/>
    <x v="56"/>
    <n v="3.18013516689"/>
    <n v="1539.03332206"/>
    <n v="3.18013516689"/>
    <n v="138526.13376600001"/>
  </r>
  <r>
    <n v="8516"/>
    <n v="8516"/>
    <x v="56"/>
    <n v="48.871434004800001"/>
    <n v="7368.7282603599897"/>
    <n v="48.871434004800001"/>
    <n v="2128831.1499000001"/>
  </r>
  <r>
    <n v="8517"/>
    <n v="8517"/>
    <x v="56"/>
    <n v="3.5600836187999998"/>
    <n v="1638.05992025"/>
    <n v="3.5600836187999998"/>
    <n v="155076.622127999"/>
  </r>
  <r>
    <n v="8518"/>
    <n v="8518"/>
    <x v="56"/>
    <n v="0.21053067938299999"/>
    <n v="573.42315209799904"/>
    <n v="0.21053067938299999"/>
    <n v="9170.6797115999907"/>
  </r>
  <r>
    <n v="8519"/>
    <n v="8519"/>
    <x v="56"/>
    <n v="8.7885989076000008"/>
    <n v="2912.8820757899898"/>
    <n v="8.7885989076000008"/>
    <n v="382829.83709500002"/>
  </r>
  <r>
    <n v="8520"/>
    <n v="8520"/>
    <x v="56"/>
    <n v="14.3660625179"/>
    <n v="3157.1770913199898"/>
    <n v="14.3660625179"/>
    <n v="625783.18013700005"/>
  </r>
  <r>
    <n v="8521"/>
    <n v="8521"/>
    <x v="56"/>
    <n v="189.99760206600001"/>
    <n v="17747.593098199901"/>
    <n v="189.99760206600001"/>
    <n v="8276262.4408299904"/>
  </r>
  <r>
    <n v="8522"/>
    <n v="8546"/>
    <x v="56"/>
    <n v="14.8262836561999"/>
    <n v="4431.6086573700004"/>
    <n v="14.8262836561999"/>
    <n v="645830.33273400005"/>
  </r>
  <r>
    <n v="8523"/>
    <n v="8522"/>
    <x v="56"/>
    <n v="173.26295762999899"/>
    <n v="18910.6584616"/>
    <n v="173.26295762999899"/>
    <n v="7547304.2450299896"/>
  </r>
  <r>
    <n v="8524"/>
    <n v="8523"/>
    <x v="56"/>
    <n v="66.7618726141"/>
    <n v="8888.1978270199907"/>
    <n v="66.7618726141"/>
    <n v="2908135.53849999"/>
  </r>
  <r>
    <n v="8525"/>
    <n v="8524"/>
    <x v="56"/>
    <n v="6.8148800637900004"/>
    <n v="2320.47020075"/>
    <n v="6.8148800637900004"/>
    <n v="296854.98814799899"/>
  </r>
  <r>
    <n v="8526"/>
    <n v="8525"/>
    <x v="56"/>
    <n v="2.3172456067599998"/>
    <n v="1524.2650192399899"/>
    <n v="2.3172456067599998"/>
    <n v="100938.814876"/>
  </r>
  <r>
    <n v="8527"/>
    <n v="8526"/>
    <x v="56"/>
    <n v="1.2079055593500001"/>
    <n v="1256.3891319100001"/>
    <n v="1.2079055593500001"/>
    <n v="52616.155698399903"/>
  </r>
  <r>
    <n v="8528"/>
    <n v="8527"/>
    <x v="56"/>
    <n v="341.46962832799898"/>
    <n v="27067.575470200001"/>
    <n v="341.46962832799898"/>
    <n v="14874357.512399901"/>
  </r>
  <r>
    <n v="8529"/>
    <n v="8528"/>
    <x v="56"/>
    <n v="6.6668471982000002"/>
    <n v="2751.1781323599898"/>
    <n v="6.6668471982000002"/>
    <n v="290406.70231600001"/>
  </r>
  <r>
    <n v="8530"/>
    <n v="8529"/>
    <x v="56"/>
    <n v="0.70767210026600003"/>
    <n v="1432.3241628000001"/>
    <n v="0.70767210026600003"/>
    <n v="30826.073383700001"/>
  </r>
  <r>
    <n v="8531"/>
    <n v="8530"/>
    <x v="56"/>
    <n v="54.570658451600004"/>
    <n v="6741.7299901899896"/>
    <n v="54.570658451600004"/>
    <n v="2377088.3737599901"/>
  </r>
  <r>
    <n v="8532"/>
    <n v="8531"/>
    <x v="56"/>
    <n v="4.8109422248699997E-2"/>
    <n v="388.26951650500001"/>
    <n v="4.8109422248699997E-2"/>
    <n v="2095.6380505699899"/>
  </r>
  <r>
    <n v="8533"/>
    <n v="8532"/>
    <x v="56"/>
    <n v="2.5728614000000001E-8"/>
    <n v="0.70001119971199999"/>
    <n v="2.5728614000000001E-8"/>
    <n v="1.12073386964E-3"/>
  </r>
  <r>
    <n v="8534"/>
    <n v="8533"/>
    <x v="56"/>
    <n v="2.4646311000000001E-8"/>
    <n v="0.70652128149799998"/>
    <n v="2.4646311000000001E-8"/>
    <n v="1.0735881306000001E-3"/>
  </r>
  <r>
    <n v="8535"/>
    <n v="8534"/>
    <x v="56"/>
    <n v="1.4414779439999999E-6"/>
    <n v="39.679675808100001"/>
    <n v="1.4414779439999999E-6"/>
    <n v="6.2790482057700006E-2"/>
  </r>
  <r>
    <n v="8536"/>
    <n v="8535"/>
    <x v="56"/>
    <n v="3.5460930564299998E-4"/>
    <n v="175.749701952999"/>
    <n v="3.5460930564299998E-4"/>
    <n v="15.446719610000001"/>
  </r>
  <r>
    <n v="8537"/>
    <n v="8536"/>
    <x v="56"/>
    <n v="1.426931968E-6"/>
    <n v="36.094044532700003"/>
    <n v="1.426931968E-6"/>
    <n v="6.2156813186100002E-2"/>
  </r>
  <r>
    <n v="8538"/>
    <n v="8537"/>
    <x v="56"/>
    <n v="1.7456381371E-5"/>
    <n v="225.44415445000001"/>
    <n v="1.7456381371E-5"/>
    <n v="0.76039651045400003"/>
  </r>
  <r>
    <n v="8539"/>
    <n v="8538"/>
    <x v="56"/>
    <n v="0.183912386771"/>
    <n v="452.09979097399901"/>
    <n v="0.183912386771"/>
    <n v="8011.1915233299896"/>
  </r>
  <r>
    <n v="8540"/>
    <n v="8539"/>
    <x v="56"/>
    <n v="0.458160022025"/>
    <n v="1360.51331529"/>
    <n v="0.458160022025"/>
    <n v="19957.370730599901"/>
  </r>
  <r>
    <n v="8541"/>
    <n v="8540"/>
    <x v="56"/>
    <n v="0.55249651936300004"/>
    <n v="1082.93636741"/>
    <n v="0.55249651936300004"/>
    <n v="24066.652116299902"/>
  </r>
  <r>
    <n v="8542"/>
    <n v="8541"/>
    <x v="56"/>
    <n v="1.35597723124"/>
    <n v="1587.5735752200001"/>
    <n v="1.35597723124"/>
    <n v="59066.131928000003"/>
  </r>
  <r>
    <n v="8543"/>
    <n v="8542"/>
    <x v="56"/>
    <n v="1.6138735568700001E-4"/>
    <n v="99.445087613599895"/>
    <n v="1.6138735568700001E-4"/>
    <n v="7.0300051274599999"/>
  </r>
  <r>
    <n v="8544"/>
    <n v="8543"/>
    <x v="56"/>
    <n v="1.3325966949999999E-6"/>
    <n v="35.647817545800002"/>
    <n v="1.3325966949999999E-6"/>
    <n v="5.80475991823E-2"/>
  </r>
  <r>
    <n v="8545"/>
    <n v="8544"/>
    <x v="56"/>
    <n v="1.37688572486E-4"/>
    <n v="92.788398285"/>
    <n v="1.37688572486E-4"/>
    <n v="5.9976901313299997"/>
  </r>
  <r>
    <n v="8546"/>
    <n v="8545"/>
    <x v="56"/>
    <n v="24.4015672797"/>
    <n v="6300.7737593199899"/>
    <n v="24.4015672797"/>
    <n v="1062928.0189799899"/>
  </r>
  <r>
    <n v="8547"/>
    <n v="8547"/>
    <x v="56"/>
    <n v="5.3551089263799998"/>
    <n v="3007.3716553999898"/>
    <n v="5.3551089263799998"/>
    <n v="233267.611758999"/>
  </r>
  <r>
    <n v="8548"/>
    <n v="8548"/>
    <x v="56"/>
    <n v="19.125893315900001"/>
    <n v="4897.23785614999"/>
    <n v="19.125893315900001"/>
    <n v="833120.58035099902"/>
  </r>
  <r>
    <n v="8549"/>
    <n v="8549"/>
    <x v="56"/>
    <n v="53.618104768099897"/>
    <n v="13475.466307799899"/>
    <n v="53.618104768099897"/>
    <n v="2335595.30127999"/>
  </r>
  <r>
    <n v="8550"/>
    <n v="8550"/>
    <x v="56"/>
    <n v="7.2529892766999999E-5"/>
    <n v="9.8835098564300008"/>
    <n v="7.2529892766999999E-5"/>
    <n v="3.1593894659299999"/>
  </r>
  <r>
    <n v="8551"/>
    <n v="8551"/>
    <x v="56"/>
    <n v="5.6770592224199996"/>
    <n v="2130.6532670400002"/>
    <n v="5.6770592224199996"/>
    <n v="247291.71056100001"/>
  </r>
  <r>
    <n v="8552"/>
    <n v="8552"/>
    <x v="56"/>
    <n v="25.840295937499899"/>
    <n v="4641.5876219700003"/>
    <n v="25.840295937499899"/>
    <n v="1125598.7886300001"/>
  </r>
  <r>
    <n v="8553"/>
    <n v="8553"/>
    <x v="56"/>
    <n v="81.953587307800007"/>
    <n v="9407.8800636199903"/>
    <n v="81.953587307800007"/>
    <n v="3569883.98355"/>
  </r>
  <r>
    <n v="8554"/>
    <n v="8554"/>
    <x v="56"/>
    <n v="0.401774578843"/>
    <n v="973.27795260000005"/>
    <n v="0.401774578843"/>
    <n v="17501.2306481999"/>
  </r>
  <r>
    <n v="8555"/>
    <n v="8555"/>
    <x v="56"/>
    <n v="0.29708850275100002"/>
    <n v="741.07299534200001"/>
    <n v="0.29708850275100002"/>
    <n v="12941.123416500001"/>
  </r>
  <r>
    <n v="8556"/>
    <n v="8556"/>
    <x v="56"/>
    <n v="0.119258860988"/>
    <n v="711.64943641399896"/>
    <n v="0.119258860988"/>
    <n v="5194.8952041100001"/>
  </r>
  <r>
    <n v="8557"/>
    <n v="8557"/>
    <x v="56"/>
    <n v="0.22497964804600001"/>
    <n v="417.90299362299902"/>
    <n v="0.22497964804600001"/>
    <n v="9800.07426836999"/>
  </r>
  <r>
    <n v="8558"/>
    <n v="8558"/>
    <x v="56"/>
    <n v="291.49217578999901"/>
    <n v="17978.357430899901"/>
    <n v="291.49217578999901"/>
    <n v="12697348.387800001"/>
  </r>
  <r>
    <n v="8559"/>
    <n v="8559"/>
    <x v="56"/>
    <n v="0.63532802913899999"/>
    <n v="1097.5584525300001"/>
    <n v="0.63532802913899999"/>
    <n v="27674.778250499901"/>
  </r>
  <r>
    <n v="8560"/>
    <n v="8560"/>
    <x v="56"/>
    <n v="0.114280937717"/>
    <n v="404.240142526"/>
    <n v="0.114280937717"/>
    <n v="4978.0577348500001"/>
  </r>
  <r>
    <n v="8561"/>
    <n v="8561"/>
    <x v="56"/>
    <n v="0.37419021860500001"/>
    <n v="800.71166986900005"/>
    <n v="0.37419021860500001"/>
    <n v="16299.660722799899"/>
  </r>
  <r>
    <n v="8562"/>
    <n v="8562"/>
    <x v="56"/>
    <n v="2.3413532612599999E-2"/>
    <n v="147.621740899999"/>
    <n v="2.3413532612599999E-2"/>
    <n v="1019.8894011999899"/>
  </r>
  <r>
    <n v="8563"/>
    <n v="8563"/>
    <x v="56"/>
    <n v="0.110414912201"/>
    <n v="361.065636326"/>
    <n v="0.110414912201"/>
    <n v="4809.6543368100001"/>
  </r>
  <r>
    <n v="8564"/>
    <n v="8564"/>
    <x v="56"/>
    <n v="0.60031053004699997"/>
    <n v="1060.32261304999"/>
    <n v="0.60031053004699997"/>
    <n v="26149.422091799901"/>
  </r>
  <r>
    <n v="8565"/>
    <n v="8565"/>
    <x v="56"/>
    <n v="0.20580643074800001"/>
    <n v="638.95151844099905"/>
    <n v="0.20580643074800001"/>
    <n v="8964.8922636099906"/>
  </r>
  <r>
    <n v="8566"/>
    <n v="8566"/>
    <x v="56"/>
    <n v="3.1986579719599999E-2"/>
    <n v="263.76708461499902"/>
    <n v="3.1986579719599999E-2"/>
    <n v="1393.3298399099899"/>
  </r>
  <r>
    <n v="8567"/>
    <n v="8567"/>
    <x v="56"/>
    <n v="0.119520046142"/>
    <n v="488.11723487"/>
    <n v="0.119520046142"/>
    <n v="5206.2723846299896"/>
  </r>
  <r>
    <n v="8568"/>
    <n v="8568"/>
    <x v="56"/>
    <n v="0.26179857814800001"/>
    <n v="426.080440404"/>
    <n v="0.26179857814800001"/>
    <n v="11403.900448599899"/>
  </r>
  <r>
    <n v="8569"/>
    <n v="8569"/>
    <x v="56"/>
    <n v="151.60233276599899"/>
    <n v="13680.213510899899"/>
    <n v="151.60233276599899"/>
    <n v="6603771.2001299895"/>
  </r>
  <r>
    <n v="8570"/>
    <n v="8571"/>
    <x v="56"/>
    <n v="26.3267266322"/>
    <n v="6773.0220262700004"/>
    <n v="26.3267266322"/>
    <n v="1146787.62494"/>
  </r>
  <r>
    <n v="8571"/>
    <n v="8572"/>
    <x v="56"/>
    <n v="66.510943574699894"/>
    <n v="11806.166476300001"/>
    <n v="66.510943574699894"/>
    <n v="2897205.1132499902"/>
  </r>
  <r>
    <n v="8572"/>
    <n v="8573"/>
    <x v="56"/>
    <n v="24.724771110100001"/>
    <n v="7122.1478735299897"/>
    <n v="24.724771110100001"/>
    <n v="1077006.7215199899"/>
  </r>
  <r>
    <n v="8573"/>
    <n v="8574"/>
    <x v="56"/>
    <n v="20.8101436974999"/>
    <n v="5570.8381611599898"/>
    <n v="20.8101436974999"/>
    <n v="906486.23351000005"/>
  </r>
  <r>
    <n v="8574"/>
    <n v="8575"/>
    <x v="56"/>
    <n v="4.8327602040800004"/>
    <n v="2377.2272593500002"/>
    <n v="4.8327602040800004"/>
    <n v="210514.192431"/>
  </r>
  <r>
    <n v="8575"/>
    <n v="8576"/>
    <x v="56"/>
    <n v="14.1831402167"/>
    <n v="5069.5440575100001"/>
    <n v="14.1831402167"/>
    <n v="617815.11658100004"/>
  </r>
  <r>
    <n v="8576"/>
    <n v="8577"/>
    <x v="56"/>
    <n v="21.2093813963"/>
    <n v="7095.7854957199897"/>
    <n v="21.2093813963"/>
    <n v="923876.95810100005"/>
  </r>
  <r>
    <n v="8577"/>
    <n v="8578"/>
    <x v="56"/>
    <n v="58.3197676692999"/>
    <n v="7373.6849989000002"/>
    <n v="58.3197676692999"/>
    <n v="2540398.9180499902"/>
  </r>
  <r>
    <n v="8578"/>
    <n v="8579"/>
    <x v="56"/>
    <n v="25.975622646200001"/>
    <n v="6863.9633039399896"/>
    <n v="25.975622646200001"/>
    <n v="1131493.5964800001"/>
  </r>
  <r>
    <n v="8579"/>
    <n v="8580"/>
    <x v="56"/>
    <n v="27.1447367679"/>
    <n v="5382.1940804799897"/>
    <n v="27.1447367679"/>
    <n v="1182420.00392"/>
  </r>
  <r>
    <n v="8580"/>
    <n v="8581"/>
    <x v="56"/>
    <n v="20.398074911599899"/>
    <n v="4750.39457769"/>
    <n v="20.398074911599899"/>
    <n v="888536.58899499895"/>
  </r>
  <r>
    <n v="8581"/>
    <n v="8582"/>
    <x v="56"/>
    <n v="11.409879369800001"/>
    <n v="3895.3939225200002"/>
    <n v="11.409879369800001"/>
    <n v="497012.357294999"/>
  </r>
  <r>
    <n v="8582"/>
    <n v="8583"/>
    <x v="56"/>
    <n v="108.126261935"/>
    <n v="19686.498982900001"/>
    <n v="108.126261935"/>
    <n v="4709961.1299999896"/>
  </r>
  <r>
    <n v="8583"/>
    <n v="8584"/>
    <x v="56"/>
    <n v="57.484906197199898"/>
    <n v="9570.3394190700001"/>
    <n v="57.484906197199898"/>
    <n v="2504032.4978"/>
  </r>
  <r>
    <n v="8584"/>
    <n v="8585"/>
    <x v="56"/>
    <n v="44.763210168299899"/>
    <n v="6841.6964286700004"/>
    <n v="44.763210168299899"/>
    <n v="1949877.6354"/>
  </r>
  <r>
    <n v="8585"/>
    <n v="8586"/>
    <x v="56"/>
    <n v="5.5930709738899997"/>
    <n v="2672.7718578200002"/>
    <n v="5.5930709738899997"/>
    <n v="243633.197084999"/>
  </r>
  <r>
    <n v="8586"/>
    <n v="8587"/>
    <x v="56"/>
    <n v="0.80729384504000001"/>
    <n v="1118.2407837600001"/>
    <n v="0.80729384504000001"/>
    <n v="35165.579227900002"/>
  </r>
  <r>
    <n v="8587"/>
    <n v="8588"/>
    <x v="56"/>
    <n v="8.6035817909399999"/>
    <n v="2757.14163245999"/>
    <n v="8.6035817909399999"/>
    <n v="374770.523725999"/>
  </r>
  <r>
    <n v="8588"/>
    <n v="8589"/>
    <x v="56"/>
    <n v="39.756737015600002"/>
    <n v="6481.5657979199896"/>
    <n v="39.756737015600002"/>
    <n v="1731796.5371999899"/>
  </r>
  <r>
    <n v="8589"/>
    <n v="8590"/>
    <x v="59"/>
    <n v="29.249763482500001"/>
    <n v="5110.1564511799897"/>
    <n v="29.249763482500001"/>
    <n v="1274114.6008299901"/>
  </r>
  <r>
    <n v="8590"/>
    <n v="8591"/>
    <x v="59"/>
    <n v="10.715035261600001"/>
    <n v="3000.5998296299899"/>
    <n v="10.715035261600001"/>
    <n v="466745.069013"/>
  </r>
  <r>
    <n v="8591"/>
    <n v="8592"/>
    <x v="59"/>
    <n v="48.0029930148999"/>
    <n v="9281.7136454699903"/>
    <n v="48.0029930148999"/>
    <n v="2091002.0116900001"/>
  </r>
  <r>
    <n v="8592"/>
    <n v="8593"/>
    <x v="59"/>
    <n v="7.3489667546600002"/>
    <n v="2983.0471149700002"/>
    <n v="7.3489667546600002"/>
    <n v="320119.71134699899"/>
  </r>
  <r>
    <n v="8593"/>
    <n v="8594"/>
    <x v="59"/>
    <n v="2.6437393364899999"/>
    <n v="1988.81528398"/>
    <n v="2.6437393364899999"/>
    <n v="115160.82485200001"/>
  </r>
  <r>
    <n v="8594"/>
    <n v="8595"/>
    <x v="59"/>
    <n v="0.59270378638700005"/>
    <n v="821.27513203000001"/>
    <n v="0.59270378638700005"/>
    <n v="25818.073663300001"/>
  </r>
  <r>
    <n v="8595"/>
    <n v="8596"/>
    <x v="59"/>
    <n v="93.694077901100002"/>
    <n v="10342.452873099901"/>
    <n v="93.694077901100002"/>
    <n v="4081297.7081300002"/>
  </r>
  <r>
    <n v="8596"/>
    <n v="8597"/>
    <x v="59"/>
    <n v="94.027300270300003"/>
    <n v="13120.9337603"/>
    <n v="94.027300270300003"/>
    <n v="4095812.8164699902"/>
  </r>
  <r>
    <n v="8597"/>
    <n v="8598"/>
    <x v="59"/>
    <n v="22.253310679199899"/>
    <n v="4759.3535752999896"/>
    <n v="22.253310679199899"/>
    <n v="969350.33577300003"/>
  </r>
  <r>
    <n v="8598"/>
    <n v="8599"/>
    <x v="59"/>
    <n v="103.545755712"/>
    <n v="11863.9212423999"/>
    <n v="103.545755712"/>
    <n v="4510435.0770199904"/>
  </r>
  <r>
    <n v="8599"/>
    <n v="8600"/>
    <x v="59"/>
    <n v="19.746052056300002"/>
    <n v="6021.9235500300001"/>
    <n v="19.746052056300002"/>
    <n v="860134.58703000005"/>
  </r>
  <r>
    <n v="8600"/>
    <n v="8601"/>
    <x v="59"/>
    <n v="147.06096604800001"/>
    <n v="16746.3903710999"/>
    <n v="147.06096604800001"/>
    <n v="6405950.0571699897"/>
  </r>
  <r>
    <n v="8601"/>
    <n v="8602"/>
    <x v="59"/>
    <n v="736.24381983800004"/>
    <n v="34702.293246399902"/>
    <n v="736.24381983800004"/>
    <n v="32070652.509199899"/>
  </r>
  <r>
    <n v="8602"/>
    <n v="8603"/>
    <x v="59"/>
    <n v="28.863826514900001"/>
    <n v="6787.2313010199896"/>
    <n v="28.863826514900001"/>
    <n v="1257303.25375999"/>
  </r>
  <r>
    <n v="8603"/>
    <n v="8604"/>
    <x v="59"/>
    <n v="162.62654834200001"/>
    <n v="12743.092031599899"/>
    <n v="162.62654834200001"/>
    <n v="7083984.1097499896"/>
  </r>
  <r>
    <n v="8604"/>
    <n v="8605"/>
    <x v="59"/>
    <n v="105.430726867"/>
    <n v="9071.0992458399905"/>
    <n v="105.430726867"/>
    <n v="4592544.0921"/>
  </r>
  <r>
    <n v="8605"/>
    <n v="8606"/>
    <x v="59"/>
    <n v="57.191045223800003"/>
    <n v="7158.7472067899898"/>
    <n v="57.191045223800003"/>
    <n v="2491231.96498999"/>
  </r>
  <r>
    <n v="8606"/>
    <n v="8607"/>
    <x v="59"/>
    <n v="64.030326667699896"/>
    <n v="7104.7151324200004"/>
    <n v="64.030326667699896"/>
    <n v="2789149.8730100002"/>
  </r>
  <r>
    <n v="8607"/>
    <n v="8608"/>
    <x v="59"/>
    <n v="14.7299864227"/>
    <n v="4724.1646024800002"/>
    <n v="14.7299864227"/>
    <n v="641635.64203099895"/>
  </r>
  <r>
    <n v="8608"/>
    <n v="8609"/>
    <x v="59"/>
    <n v="4.3277423337999998"/>
    <n v="2188.6654485099898"/>
    <n v="4.3277423337999998"/>
    <n v="188515.70199100001"/>
  </r>
  <r>
    <n v="8609"/>
    <n v="8610"/>
    <x v="59"/>
    <n v="51.7321391041"/>
    <n v="5965.55390239999"/>
    <n v="51.7321391041"/>
    <n v="2253442.9655800001"/>
  </r>
  <r>
    <n v="8610"/>
    <n v="8611"/>
    <x v="59"/>
    <n v="12.2262184143"/>
    <n v="3865.8829088000002"/>
    <n v="12.2262184143"/>
    <n v="532571.94382899895"/>
  </r>
  <r>
    <n v="8611"/>
    <n v="8612"/>
    <x v="59"/>
    <n v="3.88392026467"/>
    <n v="2156.5526245299902"/>
    <n v="3.88392026467"/>
    <n v="169182.88999399901"/>
  </r>
  <r>
    <n v="8612"/>
    <n v="8613"/>
    <x v="59"/>
    <n v="56.7368793383"/>
    <n v="6374.4952551300003"/>
    <n v="56.7368793383"/>
    <n v="2471448.57816"/>
  </r>
  <r>
    <n v="8613"/>
    <n v="8614"/>
    <x v="59"/>
    <n v="25.2090452873"/>
    <n v="4326.2521060500003"/>
    <n v="25.2090452873"/>
    <n v="1098101.62028999"/>
  </r>
  <r>
    <n v="8614"/>
    <n v="8615"/>
    <x v="59"/>
    <n v="66.6412118655999"/>
    <n v="7124.7390208699899"/>
    <n v="66.6412118655999"/>
    <n v="2902879.5773200002"/>
  </r>
  <r>
    <n v="8615"/>
    <n v="8616"/>
    <x v="59"/>
    <n v="10.9037938507"/>
    <n v="3430.2730481100002"/>
    <n v="10.9037938507"/>
    <n v="474967.360260999"/>
  </r>
  <r>
    <n v="8616"/>
    <n v="8617"/>
    <x v="59"/>
    <n v="20.758551244500001"/>
    <n v="3844.84883442"/>
    <n v="20.758551244500001"/>
    <n v="904238.87525000004"/>
  </r>
  <r>
    <n v="8617"/>
    <n v="8618"/>
    <x v="59"/>
    <n v="18.061790114000001"/>
    <n v="3557.8313751000001"/>
    <n v="18.061790114000001"/>
    <n v="786768.43029399903"/>
  </r>
  <r>
    <n v="8618"/>
    <n v="8619"/>
    <x v="59"/>
    <n v="45.007607921199899"/>
    <n v="6808.1966273099897"/>
    <n v="45.007607921199899"/>
    <n v="1960523.5589300001"/>
  </r>
  <r>
    <n v="8619"/>
    <n v="8620"/>
    <x v="59"/>
    <n v="92.324774140000002"/>
    <n v="10424.811324300001"/>
    <n v="92.324774140000002"/>
    <n v="4021651.0748700001"/>
  </r>
  <r>
    <n v="8620"/>
    <n v="8621"/>
    <x v="59"/>
    <n v="3.5678493230599999"/>
    <n v="2634.54829724"/>
    <n v="3.5678493230599999"/>
    <n v="155414.89485300001"/>
  </r>
  <r>
    <n v="8621"/>
    <n v="8622"/>
    <x v="59"/>
    <n v="15.035155935900001"/>
    <n v="3277.42802312"/>
    <n v="15.035155935900001"/>
    <n v="654928.77283999894"/>
  </r>
  <r>
    <n v="8622"/>
    <n v="8623"/>
    <x v="59"/>
    <n v="32.902198423800002"/>
    <n v="5023.2310898599899"/>
    <n v="32.902198423800002"/>
    <n v="1433214.0304700001"/>
  </r>
  <r>
    <n v="8623"/>
    <n v="8624"/>
    <x v="59"/>
    <n v="280.02397167200002"/>
    <n v="26174.310154999901"/>
    <n v="280.02397167200002"/>
    <n v="12197795.414699901"/>
  </r>
  <r>
    <n v="8624"/>
    <n v="8625"/>
    <x v="59"/>
    <n v="15.7572546079"/>
    <n v="3353.7040749399898"/>
    <n v="15.7572546079"/>
    <n v="686383.26517699903"/>
  </r>
  <r>
    <n v="8625"/>
    <n v="8626"/>
    <x v="59"/>
    <n v="35.768300425699898"/>
    <n v="5249.3011758599896"/>
    <n v="35.768300425699898"/>
    <n v="1558060.9342799899"/>
  </r>
  <r>
    <n v="8626"/>
    <n v="8627"/>
    <x v="59"/>
    <n v="19.7776975270999"/>
    <n v="4122.2112489700003"/>
    <n v="19.7776975270999"/>
    <n v="861513.05821799894"/>
  </r>
  <r>
    <n v="8627"/>
    <n v="8628"/>
    <x v="59"/>
    <n v="25.0878592279999"/>
    <n v="4408.6352604699896"/>
    <n v="25.0878592279999"/>
    <n v="1092822.7766700001"/>
  </r>
  <r>
    <n v="8628"/>
    <n v="8629"/>
    <x v="59"/>
    <n v="1.1894750000000001"/>
    <n v="2233.4612327599898"/>
    <n v="1.1894750000000001"/>
    <n v="51813.323747599898"/>
  </r>
  <r>
    <n v="8629"/>
    <n v="8630"/>
    <x v="59"/>
    <n v="12.3384002492999"/>
    <n v="3311.7057325300002"/>
    <n v="12.3384002492999"/>
    <n v="537458.56501799903"/>
  </r>
  <r>
    <n v="8630"/>
    <n v="8631"/>
    <x v="59"/>
    <n v="1.8374891069699999"/>
    <n v="2016.7291240300001"/>
    <n v="1.8374891069699999"/>
    <n v="80040.705335100007"/>
  </r>
  <r>
    <n v="8631"/>
    <n v="8632"/>
    <x v="59"/>
    <n v="19.3394529497"/>
    <n v="4630.7712837999898"/>
    <n v="19.3394529497"/>
    <n v="842423.20079599903"/>
  </r>
  <r>
    <n v="8632"/>
    <n v="8633"/>
    <x v="59"/>
    <n v="26.0660525431"/>
    <n v="4315.8195190300003"/>
    <n v="26.0660525431"/>
    <n v="1135432.70704"/>
  </r>
  <r>
    <n v="8633"/>
    <n v="8634"/>
    <x v="59"/>
    <n v="62.162563643399899"/>
    <n v="7929.0461825000002"/>
    <n v="62.162563643399899"/>
    <n v="2707790.44111"/>
  </r>
  <r>
    <n v="8634"/>
    <n v="8635"/>
    <x v="59"/>
    <n v="14.670184857800001"/>
    <n v="3734.0119037200002"/>
    <n v="14.670184857800001"/>
    <n v="639030.69626899902"/>
  </r>
  <r>
    <n v="8635"/>
    <n v="8636"/>
    <x v="59"/>
    <n v="11.9872912004"/>
    <n v="3169.9939466599899"/>
    <n v="11.9872912004"/>
    <n v="522164.31602799898"/>
  </r>
  <r>
    <n v="8636"/>
    <n v="8846"/>
    <x v="60"/>
    <n v="2.2488329528399999E-2"/>
    <n v="128.466574250999"/>
    <n v="2.2488329528399999E-2"/>
    <n v="979.58771577599896"/>
  </r>
  <r>
    <n v="8637"/>
    <n v="8637"/>
    <x v="59"/>
    <n v="61.185908503100002"/>
    <n v="8546.4040885400009"/>
    <n v="61.185908503100002"/>
    <n v="2665247.51336999"/>
  </r>
  <r>
    <n v="8638"/>
    <n v="8638"/>
    <x v="59"/>
    <n v="39.4072011807"/>
    <n v="6902.2557905399899"/>
    <n v="39.4072011807"/>
    <n v="1716570.81712"/>
  </r>
  <r>
    <n v="8639"/>
    <n v="8639"/>
    <x v="59"/>
    <n v="38.1150424398"/>
    <n v="5604.9368966299899"/>
    <n v="38.1150424398"/>
    <n v="1660284.6075200001"/>
  </r>
  <r>
    <n v="8640"/>
    <n v="8640"/>
    <x v="59"/>
    <n v="128.407598011999"/>
    <n v="11067.267663000001"/>
    <n v="128.407598011999"/>
    <n v="5593412.5957000004"/>
  </r>
  <r>
    <n v="8641"/>
    <n v="8641"/>
    <x v="59"/>
    <n v="70.247309661900005"/>
    <n v="8241.7727449600006"/>
    <n v="70.247309661900005"/>
    <n v="3059960.5690000001"/>
  </r>
  <r>
    <n v="8642"/>
    <n v="8642"/>
    <x v="59"/>
    <n v="68.764379504100006"/>
    <n v="8001.4961821300003"/>
    <n v="68.764379504100006"/>
    <n v="2995364.3897000002"/>
  </r>
  <r>
    <n v="8643"/>
    <n v="8643"/>
    <x v="59"/>
    <n v="9.6160903908099904"/>
    <n v="2903.7729963299898"/>
    <n v="9.6160903908099904"/>
    <n v="418875.22191000002"/>
  </r>
  <r>
    <n v="8644"/>
    <n v="8644"/>
    <x v="59"/>
    <n v="28.426580420400001"/>
    <n v="6887.14611994999"/>
    <n v="28.426580420400001"/>
    <n v="1238256.89008"/>
  </r>
  <r>
    <n v="8645"/>
    <n v="8645"/>
    <x v="59"/>
    <n v="9.9260881768800005E-2"/>
    <n v="329.44480144599902"/>
    <n v="9.9260881768800005E-2"/>
    <n v="4323.7867145"/>
  </r>
  <r>
    <n v="8646"/>
    <n v="8646"/>
    <x v="59"/>
    <n v="3.7220601205800001"/>
    <n v="1674.9490760900001"/>
    <n v="3.7220601205800001"/>
    <n v="162132.290318999"/>
  </r>
  <r>
    <n v="8647"/>
    <n v="8647"/>
    <x v="59"/>
    <n v="25.6510799584"/>
    <n v="5914.2909758200003"/>
    <n v="25.6510799584"/>
    <n v="1117356.57354"/>
  </r>
  <r>
    <n v="8648"/>
    <n v="8648"/>
    <x v="59"/>
    <n v="247.86575457999899"/>
    <n v="15378.621681500001"/>
    <n v="247.86575457999899"/>
    <n v="10796989.081399901"/>
  </r>
  <r>
    <n v="8649"/>
    <n v="8649"/>
    <x v="59"/>
    <n v="102.183157152999"/>
    <n v="14709.6904811"/>
    <n v="102.183157152999"/>
    <n v="4451080.5212200005"/>
  </r>
  <r>
    <n v="8650"/>
    <n v="8650"/>
    <x v="59"/>
    <n v="16.8938421717999"/>
    <n v="3975.26342965"/>
    <n v="16.8938421717999"/>
    <n v="735892.82143000001"/>
  </r>
  <r>
    <n v="8651"/>
    <n v="8651"/>
    <x v="59"/>
    <n v="83.206609158700005"/>
    <n v="14275.3858665999"/>
    <n v="83.206609158700005"/>
    <n v="3624465.39704999"/>
  </r>
  <r>
    <n v="8652"/>
    <n v="8652"/>
    <x v="59"/>
    <n v="56.106966091700002"/>
    <n v="6525.5602551000002"/>
    <n v="56.106966091700002"/>
    <n v="2444009.6668799901"/>
  </r>
  <r>
    <n v="8653"/>
    <n v="8653"/>
    <x v="59"/>
    <n v="40.8271935064"/>
    <n v="7749.6284560699896"/>
    <n v="40.8271935064"/>
    <n v="1778425.43541999"/>
  </r>
  <r>
    <n v="8654"/>
    <n v="8654"/>
    <x v="59"/>
    <n v="147.037927370999"/>
    <n v="17277.257649700001"/>
    <n v="147.037927370999"/>
    <n v="6404946.4964399897"/>
  </r>
  <r>
    <n v="8655"/>
    <n v="8655"/>
    <x v="59"/>
    <n v="100.548154285999"/>
    <n v="7981.9031747999898"/>
    <n v="100.548154285999"/>
    <n v="4379860.0812299903"/>
  </r>
  <r>
    <n v="8656"/>
    <n v="8656"/>
    <x v="59"/>
    <n v="27.1703032283"/>
    <n v="4469.1000647299898"/>
    <n v="27.1703032283"/>
    <n v="1183533.67448"/>
  </r>
  <r>
    <n v="8657"/>
    <n v="8657"/>
    <x v="59"/>
    <n v="3.1511229586399998"/>
    <n v="1637.61606542"/>
    <n v="3.1511229586399998"/>
    <n v="137262.36702800001"/>
  </r>
  <r>
    <n v="8658"/>
    <n v="8658"/>
    <x v="59"/>
    <n v="3.8399265592499998"/>
    <n v="2526.37694891"/>
    <n v="3.8399265592499998"/>
    <n v="167266.531854"/>
  </r>
  <r>
    <n v="8659"/>
    <n v="8659"/>
    <x v="59"/>
    <n v="18.258171975900002"/>
    <n v="4494.1839590899899"/>
    <n v="18.258171975900002"/>
    <n v="795322.78997000004"/>
  </r>
  <r>
    <n v="8660"/>
    <n v="8660"/>
    <x v="59"/>
    <n v="26.62219327"/>
    <n v="4507.2070958000004"/>
    <n v="26.62219327"/>
    <n v="1159658.10019999"/>
  </r>
  <r>
    <n v="8661"/>
    <n v="8661"/>
    <x v="59"/>
    <n v="30.366044959"/>
    <n v="4923.5691144499897"/>
    <n v="30.366044959"/>
    <n v="1322739.6274399899"/>
  </r>
  <r>
    <n v="8662"/>
    <n v="8662"/>
    <x v="59"/>
    <n v="110.844645772999"/>
    <n v="10913.3740460999"/>
    <n v="110.844645772999"/>
    <n v="4828373.45634"/>
  </r>
  <r>
    <n v="8663"/>
    <n v="8663"/>
    <x v="59"/>
    <n v="14.2824264079999"/>
    <n v="3935.8463844900002"/>
    <n v="14.2824264079999"/>
    <n v="622140.00576199905"/>
  </r>
  <r>
    <n v="8664"/>
    <n v="8664"/>
    <x v="59"/>
    <n v="3.5721476980700002"/>
    <n v="2090.8797206999898"/>
    <n v="3.5721476980700002"/>
    <n v="155602.131319999"/>
  </r>
  <r>
    <n v="8665"/>
    <n v="8665"/>
    <x v="59"/>
    <n v="68.414876539900007"/>
    <n v="9206.4740574499901"/>
    <n v="68.414876539900007"/>
    <n v="2980140.1014800002"/>
  </r>
  <r>
    <n v="8666"/>
    <n v="8666"/>
    <x v="59"/>
    <n v="63.464304323299899"/>
    <n v="11385.9080642999"/>
    <n v="63.464304323299899"/>
    <n v="2764494.03831999"/>
  </r>
  <r>
    <n v="8667"/>
    <n v="8667"/>
    <x v="59"/>
    <n v="86.012501663400002"/>
    <n v="9217.2489897499909"/>
    <n v="86.012501663400002"/>
    <n v="3746689.58564999"/>
  </r>
  <r>
    <n v="8668"/>
    <n v="8668"/>
    <x v="59"/>
    <n v="242.63907523699899"/>
    <n v="15436.3486059999"/>
    <n v="242.63907523699899"/>
    <n v="10569315.8399"/>
  </r>
  <r>
    <n v="8669"/>
    <n v="8669"/>
    <x v="59"/>
    <n v="127.622145618"/>
    <n v="13061.716056499899"/>
    <n v="127.622145618"/>
    <n v="5559198.4262399897"/>
  </r>
  <r>
    <n v="8670"/>
    <n v="8670"/>
    <x v="59"/>
    <n v="203.31970390800001"/>
    <n v="16492.579238099901"/>
    <n v="203.31970390800001"/>
    <n v="8856570.8758700006"/>
  </r>
  <r>
    <n v="8671"/>
    <n v="8671"/>
    <x v="59"/>
    <n v="31.507698556400001"/>
    <n v="5232.5813601600003"/>
    <n v="31.507698556400001"/>
    <n v="1372469.85921999"/>
  </r>
  <r>
    <n v="8672"/>
    <n v="8672"/>
    <x v="59"/>
    <n v="11.1921000888"/>
    <n v="3556.87898089999"/>
    <n v="11.1921000888"/>
    <n v="487525.92976899899"/>
  </r>
  <r>
    <n v="8673"/>
    <n v="8673"/>
    <x v="59"/>
    <n v="37.059339395999899"/>
    <n v="6999.1357781099896"/>
    <n v="37.059339395999899"/>
    <n v="1614298.36687"/>
  </r>
  <r>
    <n v="8674"/>
    <n v="8674"/>
    <x v="59"/>
    <n v="82.1382728654999"/>
    <n v="9776.0373107100004"/>
    <n v="82.1382728654999"/>
    <n v="3577928.8542499901"/>
  </r>
  <r>
    <n v="8675"/>
    <n v="8675"/>
    <x v="59"/>
    <n v="38.374833682099897"/>
    <n v="6450.2485645999895"/>
    <n v="38.374833682099897"/>
    <n v="1671601.0687800001"/>
  </r>
  <r>
    <n v="8676"/>
    <n v="8676"/>
    <x v="59"/>
    <n v="48.626314358599899"/>
    <n v="9632.3389719200004"/>
    <n v="48.626314358599899"/>
    <n v="2118153.7808199902"/>
  </r>
  <r>
    <n v="8677"/>
    <n v="8677"/>
    <x v="59"/>
    <n v="0.22491678849800001"/>
    <n v="398.56552048499901"/>
    <n v="0.22491678849800001"/>
    <n v="9797.3361177900006"/>
  </r>
  <r>
    <n v="8678"/>
    <n v="8678"/>
    <x v="59"/>
    <n v="0.17501865081000001"/>
    <n v="530.26491328400004"/>
    <n v="0.17501865081000001"/>
    <n v="7623.7819341699897"/>
  </r>
  <r>
    <n v="8679"/>
    <n v="8679"/>
    <x v="59"/>
    <n v="52.278756689300003"/>
    <n v="7493.1552126300003"/>
    <n v="52.278756689300003"/>
    <n v="2277253.5323399901"/>
  </r>
  <r>
    <n v="8680"/>
    <n v="8680"/>
    <x v="59"/>
    <n v="0.136259323229"/>
    <n v="448.33682203299901"/>
    <n v="0.136259323229"/>
    <n v="5935.4323782000001"/>
  </r>
  <r>
    <n v="8681"/>
    <n v="8681"/>
    <x v="59"/>
    <n v="41.197476436000002"/>
    <n v="5428.3641935799897"/>
    <n v="41.197476436000002"/>
    <n v="1794554.89529999"/>
  </r>
  <r>
    <n v="8682"/>
    <n v="8682"/>
    <x v="59"/>
    <n v="92.673310847500005"/>
    <n v="8858.1045427900008"/>
    <n v="92.673310847500005"/>
    <n v="4036833.2731300001"/>
  </r>
  <r>
    <n v="8683"/>
    <n v="8683"/>
    <x v="59"/>
    <n v="35.7135053810999"/>
    <n v="6438.3930960500002"/>
    <n v="35.7135053810999"/>
    <n v="1555674.0716800001"/>
  </r>
  <r>
    <n v="8684"/>
    <n v="8684"/>
    <x v="59"/>
    <n v="41.8046986588"/>
    <n v="7298.0669696599898"/>
    <n v="41.8046986588"/>
    <n v="1821005.3895399901"/>
  </r>
  <r>
    <n v="8685"/>
    <n v="8744"/>
    <x v="59"/>
    <n v="0.706179056064"/>
    <n v="948.69317766899906"/>
    <n v="0.706179056064"/>
    <n v="30761.036637500001"/>
  </r>
  <r>
    <n v="8686"/>
    <n v="8685"/>
    <x v="59"/>
    <n v="257.02763535899902"/>
    <n v="16982.740583999901"/>
    <n v="257.02763535899902"/>
    <n v="11196079.0118"/>
  </r>
  <r>
    <n v="8687"/>
    <n v="8686"/>
    <x v="59"/>
    <n v="22.4721775342"/>
    <n v="4378.62927794999"/>
    <n v="22.4721775342"/>
    <n v="978884.13784900005"/>
  </r>
  <r>
    <n v="8688"/>
    <n v="8687"/>
    <x v="59"/>
    <n v="260.57525979500002"/>
    <n v="14678.5475174"/>
    <n v="260.57525979500002"/>
    <n v="11350612.914100001"/>
  </r>
  <r>
    <n v="8689"/>
    <n v="8688"/>
    <x v="59"/>
    <n v="203.373915659999"/>
    <n v="17463.6871705999"/>
    <n v="203.373915659999"/>
    <n v="8858932.3303200006"/>
  </r>
  <r>
    <n v="8690"/>
    <n v="8689"/>
    <x v="59"/>
    <n v="35.9450011051999"/>
    <n v="8785.5472993000003"/>
    <n v="35.9450011051999"/>
    <n v="1565757.9850999899"/>
  </r>
  <r>
    <n v="8691"/>
    <n v="8690"/>
    <x v="59"/>
    <n v="28.450729200200001"/>
    <n v="5203.3970840399897"/>
    <n v="28.450729200200001"/>
    <n v="1239308.80671999"/>
  </r>
  <r>
    <n v="8692"/>
    <n v="8691"/>
    <x v="59"/>
    <n v="110.616944001999"/>
    <n v="21843.348158699901"/>
    <n v="110.616944001999"/>
    <n v="4818454.8068599897"/>
  </r>
  <r>
    <n v="8693"/>
    <n v="8692"/>
    <x v="59"/>
    <n v="3.8102797485600002"/>
    <n v="1856.4427607"/>
    <n v="3.8102797485600002"/>
    <n v="165975.12194300001"/>
  </r>
  <r>
    <n v="8694"/>
    <n v="8693"/>
    <x v="59"/>
    <n v="0.98748302664099996"/>
    <n v="1142.7938583600001"/>
    <n v="0.98748302664099996"/>
    <n v="43014.588581000004"/>
  </r>
  <r>
    <n v="8695"/>
    <n v="8694"/>
    <x v="59"/>
    <n v="38.195899515299899"/>
    <n v="6249.7574476600003"/>
    <n v="38.195899515299899"/>
    <n v="1663806.7276399899"/>
  </r>
  <r>
    <n v="8696"/>
    <n v="8695"/>
    <x v="59"/>
    <n v="0.164753024646"/>
    <n v="388.77063748099903"/>
    <n v="0.164753024646"/>
    <n v="7176.6130474900001"/>
  </r>
  <r>
    <n v="8697"/>
    <n v="8696"/>
    <x v="59"/>
    <n v="0.12390507603299999"/>
    <n v="537.53918246600006"/>
    <n v="0.12390507603299999"/>
    <n v="5397.2835247100002"/>
  </r>
  <r>
    <n v="8698"/>
    <n v="8697"/>
    <x v="59"/>
    <n v="62.591134050500003"/>
    <n v="7460.5184449300004"/>
    <n v="62.591134050500003"/>
    <n v="2726458.8933700002"/>
  </r>
  <r>
    <n v="8699"/>
    <n v="8698"/>
    <x v="59"/>
    <n v="5.7739860812400003"/>
    <n v="2326.8199775899898"/>
    <n v="5.7739860812400003"/>
    <n v="251513.82764699901"/>
  </r>
  <r>
    <n v="8700"/>
    <n v="8699"/>
    <x v="59"/>
    <n v="228.01321006500001"/>
    <n v="15960.507878"/>
    <n v="228.01321006500001"/>
    <n v="9932215.7014300004"/>
  </r>
  <r>
    <n v="8701"/>
    <n v="8700"/>
    <x v="59"/>
    <n v="20.8803011846"/>
    <n v="3821.4107950399898"/>
    <n v="20.8803011846"/>
    <n v="909542.28141499904"/>
  </r>
  <r>
    <n v="8702"/>
    <n v="8701"/>
    <x v="59"/>
    <n v="20.758145954500002"/>
    <n v="3758.80235412"/>
    <n v="20.758145954500002"/>
    <n v="904221.22088299901"/>
  </r>
  <r>
    <n v="8703"/>
    <n v="8702"/>
    <x v="59"/>
    <n v="35.355244220499898"/>
    <n v="6282.7221543300002"/>
    <n v="35.355244220499898"/>
    <n v="1540068.2779699899"/>
  </r>
  <r>
    <n v="8704"/>
    <n v="8703"/>
    <x v="59"/>
    <n v="37.027289315600001"/>
    <n v="7721.07726834"/>
    <n v="37.027289315600001"/>
    <n v="1612902.2709600001"/>
  </r>
  <r>
    <n v="8705"/>
    <n v="8704"/>
    <x v="59"/>
    <n v="58.063858745700003"/>
    <n v="8850.2134346000003"/>
    <n v="58.063858745700003"/>
    <n v="2529251.5699300002"/>
  </r>
  <r>
    <n v="8706"/>
    <n v="8719"/>
    <x v="59"/>
    <n v="24.983944770000001"/>
    <n v="12370.8574590999"/>
    <n v="24.983944770000001"/>
    <n v="1088296.28098"/>
  </r>
  <r>
    <n v="8707"/>
    <n v="8705"/>
    <x v="59"/>
    <n v="677.85532664300001"/>
    <n v="59342.229923600004"/>
    <n v="677.85532664300001"/>
    <n v="29527259.919199899"/>
  </r>
  <r>
    <n v="8708"/>
    <n v="8706"/>
    <x v="59"/>
    <n v="36.7734578468"/>
    <n v="6019.8548397200002"/>
    <n v="36.7734578468"/>
    <n v="1601845.4164100001"/>
  </r>
  <r>
    <n v="8709"/>
    <n v="8707"/>
    <x v="59"/>
    <n v="537.58935063299896"/>
    <n v="53438.420103600001"/>
    <n v="537.58935063299896"/>
    <n v="23417298.444099899"/>
  </r>
  <r>
    <n v="8710"/>
    <n v="8708"/>
    <x v="59"/>
    <n v="199.766510267"/>
    <n v="21716.539655600001"/>
    <n v="199.766510267"/>
    <n v="8701794.3799200002"/>
  </r>
  <r>
    <n v="8711"/>
    <n v="8709"/>
    <x v="59"/>
    <n v="73.998268623300007"/>
    <n v="12946.3618464999"/>
    <n v="73.998268623300007"/>
    <n v="3223351.6877899901"/>
  </r>
  <r>
    <n v="8712"/>
    <n v="8710"/>
    <x v="59"/>
    <n v="5.2440154095200002"/>
    <n v="2500.1963593700002"/>
    <n v="5.2440154095200002"/>
    <n v="228428.397522999"/>
  </r>
  <r>
    <n v="8713"/>
    <n v="8711"/>
    <x v="59"/>
    <n v="5.7474592425399997"/>
    <n v="2798.9218944099898"/>
    <n v="5.7474592425399997"/>
    <n v="250358.323168"/>
  </r>
  <r>
    <n v="8714"/>
    <n v="8712"/>
    <x v="59"/>
    <n v="8.3853335256099903"/>
    <n v="3377.1231226999898"/>
    <n v="8.3853335256099903"/>
    <n v="365263.66731400002"/>
  </r>
  <r>
    <n v="8715"/>
    <n v="8713"/>
    <x v="59"/>
    <n v="0.23766327392600001"/>
    <n v="641.51747362900005"/>
    <n v="0.23766327392600001"/>
    <n v="10352.5708021999"/>
  </r>
  <r>
    <n v="8716"/>
    <n v="8714"/>
    <x v="59"/>
    <n v="0.196749066798"/>
    <n v="702.22015149599895"/>
    <n v="0.196749066798"/>
    <n v="8570.3550687099905"/>
  </r>
  <r>
    <n v="8717"/>
    <n v="8715"/>
    <x v="59"/>
    <n v="1.5403638103799999"/>
    <n v="1643.5267503499899"/>
    <n v="1.5403638103799999"/>
    <n v="67097.979187899895"/>
  </r>
  <r>
    <n v="8718"/>
    <n v="8716"/>
    <x v="59"/>
    <n v="0.20235759462799999"/>
    <n v="527.22133891500005"/>
    <n v="0.20235759462799999"/>
    <n v="8814.6615633900001"/>
  </r>
  <r>
    <n v="8719"/>
    <n v="8717"/>
    <x v="59"/>
    <n v="19.156127817600002"/>
    <n v="6641.6995929699897"/>
    <n v="19.156127817600002"/>
    <n v="834437.58997700003"/>
  </r>
  <r>
    <n v="8720"/>
    <n v="8718"/>
    <x v="59"/>
    <n v="126.494338317"/>
    <n v="15182.496490699899"/>
    <n v="126.494338317"/>
    <n v="5510071.3367400002"/>
  </r>
  <r>
    <n v="8721"/>
    <n v="8720"/>
    <x v="59"/>
    <n v="76.623254041899898"/>
    <n v="8398.9738204999903"/>
    <n v="76.623254041899898"/>
    <n v="3337695.59524999"/>
  </r>
  <r>
    <n v="8722"/>
    <n v="8721"/>
    <x v="59"/>
    <n v="286.67549802299902"/>
    <n v="21278.414550400001"/>
    <n v="286.67549802299902"/>
    <n v="12487534.743599899"/>
  </r>
  <r>
    <n v="8723"/>
    <n v="8722"/>
    <x v="59"/>
    <n v="36.058605944500002"/>
    <n v="7394.8195408000001"/>
    <n v="36.058605944500002"/>
    <n v="1570706.5921"/>
  </r>
  <r>
    <n v="8724"/>
    <n v="8723"/>
    <x v="59"/>
    <n v="37.235159602000003"/>
    <n v="6449.6987710200001"/>
    <n v="37.235159602000003"/>
    <n v="1621957.0644100001"/>
  </r>
  <r>
    <n v="8725"/>
    <n v="8724"/>
    <x v="59"/>
    <n v="59.732533169299899"/>
    <n v="7198.7867725400001"/>
    <n v="59.732533169299899"/>
    <n v="2601938.73706999"/>
  </r>
  <r>
    <n v="8726"/>
    <n v="8725"/>
    <x v="59"/>
    <n v="121.33172464800001"/>
    <n v="9791.8020362799907"/>
    <n v="121.33172464800001"/>
    <n v="5285188.78486"/>
  </r>
  <r>
    <n v="8727"/>
    <n v="8726"/>
    <x v="59"/>
    <n v="11.4172569146999"/>
    <n v="5973.9826388600004"/>
    <n v="11.4172569146999"/>
    <n v="497333.72186500003"/>
  </r>
  <r>
    <n v="8728"/>
    <n v="8727"/>
    <x v="59"/>
    <n v="237.836745245"/>
    <n v="17571.906357700002"/>
    <n v="237.836745245"/>
    <n v="10360127.182199899"/>
  </r>
  <r>
    <n v="8729"/>
    <n v="8728"/>
    <x v="59"/>
    <n v="46.253657136999898"/>
    <n v="6576.4215834400002"/>
    <n v="46.253657136999898"/>
    <n v="2014801.2456499899"/>
  </r>
  <r>
    <n v="8730"/>
    <n v="8729"/>
    <x v="59"/>
    <n v="91.069009536099898"/>
    <n v="9453.6697886199909"/>
    <n v="91.069009536099898"/>
    <n v="3966950.1875399901"/>
  </r>
  <r>
    <n v="8731"/>
    <n v="8730"/>
    <x v="59"/>
    <n v="0.37418325388200002"/>
    <n v="783.78535496200004"/>
    <n v="0.37418325388200002"/>
    <n v="16299.357341999899"/>
  </r>
  <r>
    <n v="8732"/>
    <n v="8731"/>
    <x v="59"/>
    <n v="42.047332155100001"/>
    <n v="6007.01976603"/>
    <n v="42.047332155100001"/>
    <n v="1831574.46236"/>
  </r>
  <r>
    <n v="8733"/>
    <n v="8732"/>
    <x v="59"/>
    <n v="199.200256125999"/>
    <n v="16123.512347100001"/>
    <n v="199.200256125999"/>
    <n v="8677128.4482199904"/>
  </r>
  <r>
    <n v="8734"/>
    <n v="8733"/>
    <x v="59"/>
    <n v="8.2640672390500001"/>
    <n v="2865.9516166200001"/>
    <n v="8.2640672390500001"/>
    <n v="359981.329010999"/>
  </r>
  <r>
    <n v="8735"/>
    <n v="8734"/>
    <x v="59"/>
    <n v="107.617199872"/>
    <n v="11639.6543177"/>
    <n v="107.617199872"/>
    <n v="4687786.4752099896"/>
  </r>
  <r>
    <n v="8736"/>
    <n v="8735"/>
    <x v="59"/>
    <n v="129.32151599400001"/>
    <n v="17297.274656199901"/>
    <n v="129.32151599400001"/>
    <n v="5633222.7037699902"/>
  </r>
  <r>
    <n v="8737"/>
    <n v="8736"/>
    <x v="59"/>
    <n v="132.40286748099899"/>
    <n v="13042.9912819"/>
    <n v="132.40286748099899"/>
    <n v="5767445.8376299897"/>
  </r>
  <r>
    <n v="8738"/>
    <n v="8737"/>
    <x v="59"/>
    <n v="22.846179724500001"/>
    <n v="4736.3546227999896"/>
    <n v="22.846179724500001"/>
    <n v="995175.60808799905"/>
  </r>
  <r>
    <n v="8739"/>
    <n v="8738"/>
    <x v="59"/>
    <n v="0.85935941149299999"/>
    <n v="782.92782463399897"/>
    <n v="0.85935941149299999"/>
    <n v="37433.546231"/>
  </r>
  <r>
    <n v="8740"/>
    <n v="8739"/>
    <x v="59"/>
    <n v="22.689515752799899"/>
    <n v="5614.1425459399898"/>
    <n v="22.689515752799899"/>
    <n v="988351.35277899902"/>
  </r>
  <r>
    <n v="8741"/>
    <n v="8740"/>
    <x v="59"/>
    <n v="1.03100812961"/>
    <n v="1425.43728628999"/>
    <n v="1.03100812961"/>
    <n v="44910.534480900002"/>
  </r>
  <r>
    <n v="8742"/>
    <n v="8741"/>
    <x v="59"/>
    <n v="152.88337603100001"/>
    <n v="12196.5707990999"/>
    <n v="152.88337603100001"/>
    <n v="6659573.2215600004"/>
  </r>
  <r>
    <n v="8743"/>
    <n v="8742"/>
    <x v="59"/>
    <n v="12.2074496375"/>
    <n v="3824.4435730999899"/>
    <n v="12.2074496375"/>
    <n v="531754.37918499904"/>
  </r>
  <r>
    <n v="8744"/>
    <n v="8743"/>
    <x v="59"/>
    <n v="112.97028396100001"/>
    <n v="9842.3191031299903"/>
    <n v="112.97028396100001"/>
    <n v="4920965.8854299895"/>
  </r>
  <r>
    <n v="8745"/>
    <n v="8745"/>
    <x v="59"/>
    <n v="62.235341572099898"/>
    <n v="8369.1535176300004"/>
    <n v="62.235341572099898"/>
    <n v="2710960.63499999"/>
  </r>
  <r>
    <n v="8746"/>
    <n v="8746"/>
    <x v="59"/>
    <n v="4.3700974846399996"/>
    <n v="2862.4294057100001"/>
    <n v="4.3700974846399996"/>
    <n v="190360.684993"/>
  </r>
  <r>
    <n v="8747"/>
    <n v="8747"/>
    <x v="59"/>
    <n v="7.00287847886E-3"/>
    <n v="157.06797730599899"/>
    <n v="7.00287847886E-3"/>
    <n v="305.04416644000003"/>
  </r>
  <r>
    <n v="8748"/>
    <n v="8748"/>
    <x v="59"/>
    <n v="50.356399397700002"/>
    <n v="7116.0132856299897"/>
    <n v="50.356399397700002"/>
    <n v="2193515.9836800001"/>
  </r>
  <r>
    <n v="8749"/>
    <n v="8749"/>
    <x v="59"/>
    <n v="1.6464680031800001"/>
    <n v="1130.7846428600001"/>
    <n v="1.6464680031800001"/>
    <n v="71719.859338099894"/>
  </r>
  <r>
    <n v="8750"/>
    <n v="8750"/>
    <x v="59"/>
    <n v="5.5082736754499999"/>
    <n v="2660.7843672399899"/>
    <n v="5.5082736754499999"/>
    <n v="239939.441541999"/>
  </r>
  <r>
    <n v="8751"/>
    <n v="8751"/>
    <x v="59"/>
    <n v="2.0791573719900001"/>
    <n v="1594.2925623399899"/>
    <n v="2.0791573719900001"/>
    <n v="90567.732850999906"/>
  </r>
  <r>
    <n v="8752"/>
    <n v="8752"/>
    <x v="59"/>
    <n v="9.4409005879300008"/>
    <n v="3224.47942921"/>
    <n v="9.4409005879300008"/>
    <n v="411243.98463000002"/>
  </r>
  <r>
    <n v="8753"/>
    <n v="8753"/>
    <x v="59"/>
    <n v="1.2437212417100001"/>
    <n v="1160.0126871800001"/>
    <n v="1.2437212417100001"/>
    <n v="54176.280581200001"/>
  </r>
  <r>
    <n v="8754"/>
    <n v="8754"/>
    <x v="59"/>
    <n v="1.4036189566299999"/>
    <n v="1148.1079168000001"/>
    <n v="1.4036189566299999"/>
    <n v="61141.397186200003"/>
  </r>
  <r>
    <n v="8755"/>
    <n v="8755"/>
    <x v="59"/>
    <n v="8.9509546527299904"/>
    <n v="2815.0354086000002"/>
    <n v="8.9509546527299904"/>
    <n v="389902.02506100002"/>
  </r>
  <r>
    <n v="8756"/>
    <n v="8756"/>
    <x v="59"/>
    <n v="10.123260223600001"/>
    <n v="3958.78778861"/>
    <n v="10.123260223600001"/>
    <n v="440967.45145400002"/>
  </r>
  <r>
    <n v="8757"/>
    <n v="8757"/>
    <x v="59"/>
    <n v="16.873101880699899"/>
    <n v="4452.6138728699898"/>
    <n v="16.873101880699899"/>
    <n v="734989.37796199904"/>
  </r>
  <r>
    <n v="8758"/>
    <n v="8758"/>
    <x v="59"/>
    <n v="16.1641737072"/>
    <n v="4267.8120629799896"/>
    <n v="16.1641737072"/>
    <n v="704108.59024699905"/>
  </r>
  <r>
    <n v="8759"/>
    <n v="8759"/>
    <x v="59"/>
    <n v="287.52908052999902"/>
    <n v="26093.3724355999"/>
    <n v="287.52908052999902"/>
    <n v="12524716.6489"/>
  </r>
  <r>
    <n v="8760"/>
    <n v="8760"/>
    <x v="59"/>
    <n v="73.198597802899897"/>
    <n v="7872.5278969000001"/>
    <n v="73.198597802899897"/>
    <n v="3188518.1661700001"/>
  </r>
  <r>
    <n v="8761"/>
    <n v="8761"/>
    <x v="59"/>
    <n v="11.4560704287"/>
    <n v="3374.1364370400001"/>
    <n v="11.4560704287"/>
    <n v="499024.43177800003"/>
  </r>
  <r>
    <n v="8762"/>
    <n v="8762"/>
    <x v="59"/>
    <n v="89.623054945800007"/>
    <n v="11282.7132619"/>
    <n v="89.623054945800007"/>
    <n v="3903964.65754"/>
  </r>
  <r>
    <n v="8763"/>
    <n v="8763"/>
    <x v="59"/>
    <n v="100.724380412"/>
    <n v="8804.8622221799906"/>
    <n v="100.724380412"/>
    <n v="4387536.4605400003"/>
  </r>
  <r>
    <n v="8764"/>
    <n v="8764"/>
    <x v="59"/>
    <n v="33.204344631700003"/>
    <n v="6228.7221968100002"/>
    <n v="33.204344631700003"/>
    <n v="1446375.4666599899"/>
  </r>
  <r>
    <n v="8765"/>
    <n v="8765"/>
    <x v="59"/>
    <n v="42.300914675000001"/>
    <n v="7789.0590512700001"/>
    <n v="42.300914675000001"/>
    <n v="1842620.47273"/>
  </r>
  <r>
    <n v="8766"/>
    <n v="8766"/>
    <x v="59"/>
    <n v="46.579428831500003"/>
    <n v="6641.9497418999899"/>
    <n v="46.579428831500003"/>
    <n v="2028991.80391"/>
  </r>
  <r>
    <n v="8767"/>
    <n v="8767"/>
    <x v="59"/>
    <n v="36.934771648500003"/>
    <n v="6833.9629325200003"/>
    <n v="36.934771648500003"/>
    <n v="1608872.2175"/>
  </r>
  <r>
    <n v="8768"/>
    <n v="8768"/>
    <x v="59"/>
    <n v="23.7493420791"/>
    <n v="4341.1890505299898"/>
    <n v="23.7493420791"/>
    <n v="1034517.20287"/>
  </r>
  <r>
    <n v="8769"/>
    <n v="8769"/>
    <x v="59"/>
    <n v="39.994762756100002"/>
    <n v="5385.6629643899896"/>
    <n v="39.994762756100002"/>
    <n v="1742164.8969799899"/>
  </r>
  <r>
    <n v="8770"/>
    <n v="8770"/>
    <x v="59"/>
    <n v="11.633619915800001"/>
    <n v="3249.7333241199899"/>
    <n v="11.633619915800001"/>
    <n v="506758.45649700001"/>
  </r>
  <r>
    <n v="8771"/>
    <n v="8771"/>
    <x v="59"/>
    <n v="27.3288677988999"/>
    <n v="4833.4294570399898"/>
    <n v="27.3288677988999"/>
    <n v="1190440.71955"/>
  </r>
  <r>
    <n v="8772"/>
    <n v="8772"/>
    <x v="59"/>
    <n v="232.86823636899899"/>
    <n v="21263.520540900001"/>
    <n v="232.86823636899899"/>
    <n v="10143699.8013"/>
  </r>
  <r>
    <n v="8773"/>
    <n v="8773"/>
    <x v="59"/>
    <n v="152.88337603100001"/>
    <n v="12196.5707990999"/>
    <n v="152.88337603100001"/>
    <n v="6659573.2215600004"/>
  </r>
  <r>
    <n v="8774"/>
    <n v="8774"/>
    <x v="59"/>
    <n v="4.3700974846399996"/>
    <n v="2862.4294057100001"/>
    <n v="4.3700974846399996"/>
    <n v="190360.684993"/>
  </r>
  <r>
    <n v="8775"/>
    <n v="8775"/>
    <x v="59"/>
    <n v="50.356399397700002"/>
    <n v="7116.0132856299897"/>
    <n v="50.356399397700002"/>
    <n v="2193515.9836800001"/>
  </r>
  <r>
    <n v="8776"/>
    <n v="8776"/>
    <x v="59"/>
    <n v="8.3106307416099998"/>
    <n v="3075.3288591700002"/>
    <n v="8.3106307416099998"/>
    <n v="362009.62705599901"/>
  </r>
  <r>
    <n v="8777"/>
    <n v="8777"/>
    <x v="59"/>
    <n v="5.3944922014800001E-2"/>
    <n v="221.557368134"/>
    <n v="5.3944922014800001E-2"/>
    <n v="2349.8314027299898"/>
  </r>
  <r>
    <n v="8778"/>
    <n v="8778"/>
    <x v="59"/>
    <n v="4.3724446422699996"/>
    <n v="2197.56483488"/>
    <n v="4.3724446422699996"/>
    <n v="190462.92676299901"/>
  </r>
  <r>
    <n v="8779"/>
    <n v="8779"/>
    <x v="59"/>
    <n v="0.104880197097"/>
    <n v="294.52658478099897"/>
    <n v="0.104880197097"/>
    <n v="4568.5631117800003"/>
  </r>
  <r>
    <n v="8780"/>
    <n v="8780"/>
    <x v="59"/>
    <n v="4.6710735534100003"/>
    <n v="1874.1556204999899"/>
    <n v="4.6710735534100003"/>
    <n v="203471.150102999"/>
  </r>
  <r>
    <n v="8781"/>
    <n v="8781"/>
    <x v="59"/>
    <n v="107.50730658400001"/>
    <n v="10675.0338386"/>
    <n v="107.50730658400001"/>
    <n v="4682999.54275"/>
  </r>
  <r>
    <n v="8782"/>
    <n v="8782"/>
    <x v="59"/>
    <n v="3.28412376236E-2"/>
    <n v="152.81631289500001"/>
    <n v="3.28412376236E-2"/>
    <n v="1430.5585888799901"/>
  </r>
  <r>
    <n v="8783"/>
    <n v="8783"/>
    <x v="59"/>
    <n v="118.648104349999"/>
    <n v="9360.68638533999"/>
    <n v="118.648104349999"/>
    <n v="5168290.7522700001"/>
  </r>
  <r>
    <n v="8784"/>
    <n v="8784"/>
    <x v="59"/>
    <n v="214.08472775800001"/>
    <n v="18715.409264699902"/>
    <n v="214.08472775800001"/>
    <n v="9325493.4390600007"/>
  </r>
  <r>
    <n v="8785"/>
    <n v="8785"/>
    <x v="59"/>
    <n v="0.107699713934"/>
    <n v="279.20327325599902"/>
    <n v="0.107699713934"/>
    <n v="4691.3807734499896"/>
  </r>
  <r>
    <n v="8786"/>
    <n v="8786"/>
    <x v="59"/>
    <n v="0.14342024389399999"/>
    <n v="321.98420909899897"/>
    <n v="0.14342024389399999"/>
    <n v="6247.3608333800003"/>
  </r>
  <r>
    <n v="8787"/>
    <n v="8787"/>
    <x v="59"/>
    <n v="3.4851340561099999E-3"/>
    <n v="188.068531634999"/>
    <n v="3.4851340561099999E-3"/>
    <n v="151.81183247300001"/>
  </r>
  <r>
    <n v="8788"/>
    <n v="8788"/>
    <x v="59"/>
    <n v="13.5312535051"/>
    <n v="5010.1422892399896"/>
    <n v="13.5312535051"/>
    <n v="589419.04500200006"/>
  </r>
  <r>
    <n v="8789"/>
    <n v="8789"/>
    <x v="59"/>
    <n v="16.999211811399899"/>
    <n v="3706.3332120599898"/>
    <n v="16.999211811399899"/>
    <n v="740482.70456199895"/>
  </r>
  <r>
    <n v="8790"/>
    <n v="8790"/>
    <x v="59"/>
    <n v="24.2080534890999"/>
    <n v="7813.4223233700004"/>
    <n v="24.2080534890999"/>
    <n v="1054498.5919900001"/>
  </r>
  <r>
    <n v="8791"/>
    <n v="8791"/>
    <x v="59"/>
    <n v="8.25672912884"/>
    <n v="2588.5872575899898"/>
    <n v="8.25672912884"/>
    <n v="359661.682203"/>
  </r>
  <r>
    <n v="8792"/>
    <n v="9015"/>
    <x v="61"/>
    <n v="14.879417238"/>
    <n v="3411.2914326300001"/>
    <n v="14.879417238"/>
    <n v="648144.82230500004"/>
  </r>
  <r>
    <n v="8793"/>
    <n v="9153"/>
    <x v="61"/>
    <n v="0.12503956300999999"/>
    <n v="430.18012485899902"/>
    <n v="0.12503956300999999"/>
    <n v="5446.7015782099897"/>
  </r>
  <r>
    <n v="8794"/>
    <n v="8909"/>
    <x v="60"/>
    <n v="2.09217719877E-2"/>
    <n v="323.51773775200002"/>
    <n v="2.09217719877E-2"/>
    <n v="911.34874338600002"/>
  </r>
  <r>
    <n v="8795"/>
    <n v="8893"/>
    <x v="60"/>
    <n v="3.32727637209"/>
    <n v="1507.1465782600001"/>
    <n v="3.32727637209"/>
    <n v="144935.579025999"/>
  </r>
  <r>
    <n v="8796"/>
    <n v="9011"/>
    <x v="60"/>
    <n v="1.0535578211800001"/>
    <n v="941.94643255699896"/>
    <n v="1.0535578211800001"/>
    <n v="45892.795118800001"/>
  </r>
  <r>
    <n v="8797"/>
    <n v="8805"/>
    <x v="60"/>
    <n v="0.14393908266700001"/>
    <n v="502.230217525"/>
    <n v="0.14393908266700001"/>
    <n v="6269.9613614299897"/>
  </r>
  <r>
    <n v="8798"/>
    <n v="8969"/>
    <x v="60"/>
    <n v="0.25119269004099998"/>
    <n v="697.49708812200004"/>
    <n v="0.25119269004099998"/>
    <n v="10941.9098102999"/>
  </r>
  <r>
    <n v="8799"/>
    <n v="8957"/>
    <x v="60"/>
    <n v="0.23393032921199999"/>
    <n v="652.48651457100004"/>
    <n v="0.23393032921199999"/>
    <n v="10189.9643794"/>
  </r>
  <r>
    <n v="8800"/>
    <n v="8945"/>
    <x v="60"/>
    <n v="9.5659121662899995"/>
    <n v="2782.52493262999"/>
    <n v="9.5659121662899995"/>
    <n v="416689.467206"/>
  </r>
  <r>
    <n v="8801"/>
    <n v="8808"/>
    <x v="60"/>
    <n v="0.54540600166800002"/>
    <n v="975.43205427500004"/>
    <n v="0.54540600166800002"/>
    <n v="23757.790402400002"/>
  </r>
  <r>
    <n v="8802"/>
    <n v="8860"/>
    <x v="60"/>
    <n v="3.2865749219100002E-2"/>
    <n v="151.625331813999"/>
    <n v="3.2865749219100002E-2"/>
    <n v="1431.6263090899899"/>
  </r>
  <r>
    <n v="8803"/>
    <n v="9012"/>
    <x v="60"/>
    <n v="10.4814500694999"/>
    <n v="3440.1582748999899"/>
    <n v="10.4814500694999"/>
    <n v="456570.138734999"/>
  </r>
  <r>
    <n v="8804"/>
    <n v="8811"/>
    <x v="60"/>
    <n v="0.53563857127699999"/>
    <n v="974.13790542200002"/>
    <n v="0.53563857127699999"/>
    <n v="23332.3228347"/>
  </r>
  <r>
    <n v="8805"/>
    <n v="8994"/>
    <x v="60"/>
    <n v="0.10064298090899999"/>
    <n v="351.34745700799903"/>
    <n v="0.10064298090899999"/>
    <n v="4383.9907122599898"/>
  </r>
  <r>
    <n v="8806"/>
    <n v="9003"/>
    <x v="60"/>
    <n v="0.56100401443900005"/>
    <n v="965.32662772900005"/>
    <n v="0.56100401443900005"/>
    <n v="24437.237122099901"/>
  </r>
  <r>
    <n v="8807"/>
    <n v="8857"/>
    <x v="60"/>
    <n v="0.43397964735599998"/>
    <n v="830.73005314099896"/>
    <n v="0.43397964735599998"/>
    <n v="18904.077822899901"/>
  </r>
  <r>
    <n v="8808"/>
    <n v="8888"/>
    <x v="60"/>
    <n v="1.85434173396E-2"/>
    <n v="117.679971662"/>
    <n v="1.85434173396E-2"/>
    <n v="807.74802837599896"/>
  </r>
  <r>
    <n v="8809"/>
    <n v="8845"/>
    <x v="60"/>
    <n v="3.0949427466999999E-2"/>
    <n v="199.23349054600001"/>
    <n v="3.0949427466999999E-2"/>
    <n v="1348.15166795"/>
  </r>
  <r>
    <n v="8810"/>
    <n v="8896"/>
    <x v="60"/>
    <n v="0.10896549711"/>
    <n v="434.19543838800001"/>
    <n v="0.10896549711"/>
    <n v="4746.5180670700001"/>
  </r>
  <r>
    <n v="8811"/>
    <n v="8970"/>
    <x v="60"/>
    <n v="0.182693894439"/>
    <n v="365.84925575699901"/>
    <n v="0.182693894439"/>
    <n v="7958.1142087899898"/>
  </r>
  <r>
    <n v="8812"/>
    <n v="8984"/>
    <x v="60"/>
    <n v="0.21682746148699999"/>
    <n v="614.45639799100002"/>
    <n v="0.21682746148699999"/>
    <n v="9444.9664414700001"/>
  </r>
  <r>
    <n v="8813"/>
    <n v="8906"/>
    <x v="60"/>
    <n v="7.0428897365400003"/>
    <n v="2605.52341028"/>
    <n v="7.0428897365400003"/>
    <n v="306787.04976899899"/>
  </r>
  <r>
    <n v="8814"/>
    <n v="8836"/>
    <x v="60"/>
    <n v="0.24037438180599999"/>
    <n v="475.68484545600001"/>
    <n v="0.24037438180599999"/>
    <n v="10470.6661891"/>
  </r>
  <r>
    <n v="8815"/>
    <n v="8997"/>
    <x v="60"/>
    <n v="0.223694992018"/>
    <n v="659.73927532100004"/>
    <n v="0.223694992018"/>
    <n v="9744.1148751700002"/>
  </r>
  <r>
    <n v="8816"/>
    <n v="8917"/>
    <x v="60"/>
    <n v="0.86459837262100003"/>
    <n v="1492.03136986"/>
    <n v="0.86459837262100003"/>
    <n v="37661.754464400001"/>
  </r>
  <r>
    <n v="8817"/>
    <n v="8830"/>
    <x v="60"/>
    <n v="4.9643066367899999"/>
    <n v="2359.9743535299899"/>
    <n v="4.9643066367899999"/>
    <n v="216244.33211499901"/>
  </r>
  <r>
    <n v="8818"/>
    <n v="9220"/>
    <x v="61"/>
    <n v="28.713925589799899"/>
    <n v="5661.5001498600004"/>
    <n v="28.713925589799899"/>
    <n v="1250773.5955999901"/>
  </r>
  <r>
    <n v="8819"/>
    <n v="8924"/>
    <x v="60"/>
    <n v="0.10437546658500001"/>
    <n v="270.89921303900002"/>
    <n v="0.10437546658500001"/>
    <n v="4546.57713796999"/>
  </r>
  <r>
    <n v="8820"/>
    <n v="8858"/>
    <x v="60"/>
    <n v="0.16767320989100001"/>
    <n v="360.20265040700002"/>
    <n v="0.16767320989100001"/>
    <n v="7303.8158088800001"/>
  </r>
  <r>
    <n v="8821"/>
    <n v="8881"/>
    <x v="60"/>
    <n v="0.29167760002600002"/>
    <n v="606.20046685800003"/>
    <n v="0.29167760002600002"/>
    <n v="12705.425434799899"/>
  </r>
  <r>
    <n v="8822"/>
    <n v="8882"/>
    <x v="60"/>
    <n v="6.9651449802900001E-2"/>
    <n v="234.723829792"/>
    <n v="6.9651449802900001E-2"/>
    <n v="3034.00501789999"/>
  </r>
  <r>
    <n v="8823"/>
    <n v="8976"/>
    <x v="60"/>
    <n v="2.3719991177700002"/>
    <n v="2450.4640049200002"/>
    <n v="2.3719991177700002"/>
    <n v="103323.868275"/>
  </r>
  <r>
    <n v="8824"/>
    <n v="8960"/>
    <x v="60"/>
    <n v="0.230169054984"/>
    <n v="632.11447227500003"/>
    <n v="0.230169054984"/>
    <n v="10026.1239299999"/>
  </r>
  <r>
    <n v="8825"/>
    <n v="8806"/>
    <x v="60"/>
    <n v="0.355168015537"/>
    <n v="714.10142793700004"/>
    <n v="0.355168015537"/>
    <n v="15471.0568727999"/>
  </r>
  <r>
    <n v="8826"/>
    <n v="8916"/>
    <x v="60"/>
    <n v="0.62623648893399997"/>
    <n v="715.27970085300001"/>
    <n v="0.62623648893399997"/>
    <n v="27278.752343299901"/>
  </r>
  <r>
    <n v="8827"/>
    <n v="8813"/>
    <x v="60"/>
    <n v="0.355155246684"/>
    <n v="634.46540523900001"/>
    <n v="0.355155246684"/>
    <n v="15470.5006644"/>
  </r>
  <r>
    <n v="8828"/>
    <n v="8930"/>
    <x v="60"/>
    <n v="7.0315765108200003E-3"/>
    <n v="91.235645664299895"/>
    <n v="7.0315765108200003E-3"/>
    <n v="306.29424776600001"/>
  </r>
  <r>
    <n v="8829"/>
    <n v="8980"/>
    <x v="60"/>
    <n v="0.35063405804999997"/>
    <n v="896.70483894200004"/>
    <n v="0.35063405804999997"/>
    <n v="15273.558475600001"/>
  </r>
  <r>
    <n v="8830"/>
    <n v="8865"/>
    <x v="60"/>
    <n v="3.2261446421100001E-2"/>
    <n v="153.206635831"/>
    <n v="3.2261446421100001E-2"/>
    <n v="1405.3029847099899"/>
  </r>
  <r>
    <n v="8831"/>
    <n v="9010"/>
    <x v="60"/>
    <n v="1.46041447889"/>
    <n v="1051.78283403"/>
    <n v="1.46041447889"/>
    <n v="63615.400238900002"/>
  </r>
  <r>
    <n v="8832"/>
    <n v="8939"/>
    <x v="60"/>
    <n v="2.5920215563900002"/>
    <n v="2674.3045994399899"/>
    <n v="2.5920215563900002"/>
    <n v="112908.00736499899"/>
  </r>
  <r>
    <n v="8833"/>
    <n v="8982"/>
    <x v="60"/>
    <n v="0.189021455935"/>
    <n v="574.17451124199897"/>
    <n v="0.189021455935"/>
    <n v="8233.7416856599903"/>
  </r>
  <r>
    <n v="8834"/>
    <n v="8902"/>
    <x v="60"/>
    <n v="2.4039155368500001E-2"/>
    <n v="143.025096329999"/>
    <n v="2.4039155368500001E-2"/>
    <n v="1047.1414193600001"/>
  </r>
  <r>
    <n v="8835"/>
    <n v="8923"/>
    <x v="60"/>
    <n v="0.128702401281"/>
    <n v="299.48233155200001"/>
    <n v="0.128702401281"/>
    <n v="5606.2541746400002"/>
  </r>
  <r>
    <n v="8836"/>
    <n v="8983"/>
    <x v="60"/>
    <n v="0.474433754155"/>
    <n v="813.85049787499895"/>
    <n v="0.474433754155"/>
    <n v="20666.251665200001"/>
  </r>
  <r>
    <n v="8837"/>
    <n v="8820"/>
    <x v="60"/>
    <n v="0.222248905458"/>
    <n v="487.02451618600003"/>
    <n v="0.222248905458"/>
    <n v="9681.1235964499901"/>
  </r>
  <r>
    <n v="8838"/>
    <n v="8833"/>
    <x v="60"/>
    <n v="2.1673483635099999"/>
    <n v="1836.4481772399899"/>
    <n v="2.1673483635099999"/>
    <n v="94409.317079600005"/>
  </r>
  <r>
    <n v="8839"/>
    <n v="8898"/>
    <x v="60"/>
    <n v="0.30027469200899998"/>
    <n v="729.134529466"/>
    <n v="0.30027469200899998"/>
    <n v="13079.9132652999"/>
  </r>
  <r>
    <n v="8840"/>
    <n v="8979"/>
    <x v="60"/>
    <n v="7.22610233726E-2"/>
    <n v="224.45004953"/>
    <n v="7.22610233726E-2"/>
    <n v="3147.6775878499898"/>
  </r>
  <r>
    <n v="8841"/>
    <n v="8961"/>
    <x v="60"/>
    <n v="0.226880915062"/>
    <n v="619.24923063899905"/>
    <n v="0.226880915062"/>
    <n v="9882.8931281599907"/>
  </r>
  <r>
    <n v="8842"/>
    <n v="8996"/>
    <x v="60"/>
    <n v="0.157563539123"/>
    <n v="487.08338851799903"/>
    <n v="0.157563539123"/>
    <n v="6863.44030904999"/>
  </r>
  <r>
    <n v="8843"/>
    <n v="8802"/>
    <x v="60"/>
    <n v="0.172885865542"/>
    <n v="411.01025344499902"/>
    <n v="0.172885865542"/>
    <n v="7530.8781796699895"/>
  </r>
  <r>
    <n v="8844"/>
    <n v="8864"/>
    <x v="60"/>
    <n v="5.6420408046900003E-2"/>
    <n v="214.87792382200001"/>
    <n v="5.6420408046900003E-2"/>
    <n v="2457.6631441700001"/>
  </r>
  <r>
    <n v="8845"/>
    <n v="8901"/>
    <x v="60"/>
    <n v="0.74507919562400005"/>
    <n v="1810.88287691"/>
    <n v="0.74507919562400005"/>
    <n v="32455.519938199901"/>
  </r>
  <r>
    <n v="8846"/>
    <n v="8828"/>
    <x v="60"/>
    <n v="10.9938305244"/>
    <n v="2706.5864232600002"/>
    <n v="10.9938305244"/>
    <n v="478889.34208099899"/>
  </r>
  <r>
    <n v="8847"/>
    <n v="8807"/>
    <x v="60"/>
    <n v="0.31115325958500001"/>
    <n v="987.51093507500002"/>
    <n v="0.31115325958500001"/>
    <n v="13553.7817728999"/>
  </r>
  <r>
    <n v="8848"/>
    <n v="8855"/>
    <x v="60"/>
    <n v="0.390722312234"/>
    <n v="737.94544222100001"/>
    <n v="0.390722312234"/>
    <n v="17019.7958403999"/>
  </r>
  <r>
    <n v="8849"/>
    <n v="8911"/>
    <x v="60"/>
    <n v="2.2740367676000002"/>
    <n v="1354.1742648300001"/>
    <n v="2.2740367676000002"/>
    <n v="99056.645368600002"/>
  </r>
  <r>
    <n v="8850"/>
    <n v="8991"/>
    <x v="60"/>
    <n v="2.4027696491800001E-2"/>
    <n v="150.30443078100001"/>
    <n v="2.4027696491800001E-2"/>
    <n v="1046.64227288999"/>
  </r>
  <r>
    <n v="8851"/>
    <n v="8863"/>
    <x v="60"/>
    <n v="0.24467709282700001"/>
    <n v="603.93527384399897"/>
    <n v="0.24467709282700001"/>
    <n v="10658.0915308"/>
  </r>
  <r>
    <n v="8852"/>
    <n v="8835"/>
    <x v="60"/>
    <n v="0.304066740994"/>
    <n v="593.07815338"/>
    <n v="0.304066740994"/>
    <n v="13245.0942586"/>
  </r>
  <r>
    <n v="8853"/>
    <n v="8852"/>
    <x v="60"/>
    <n v="0.20809200781699999"/>
    <n v="549.53717077299905"/>
    <n v="0.20809200781699999"/>
    <n v="9064.4516025499906"/>
  </r>
  <r>
    <n v="8854"/>
    <n v="8964"/>
    <x v="60"/>
    <n v="0.478741592602"/>
    <n v="820.94784510099896"/>
    <n v="0.478741592602"/>
    <n v="20853.900356900001"/>
  </r>
  <r>
    <n v="8855"/>
    <n v="8832"/>
    <x v="60"/>
    <n v="0.14030696095100001"/>
    <n v="524.30199538500005"/>
    <n v="0.14030696095100001"/>
    <n v="6111.7467725899896"/>
  </r>
  <r>
    <n v="8856"/>
    <n v="8867"/>
    <x v="60"/>
    <n v="6.6666867453000003E-3"/>
    <n v="68.625788608400001"/>
    <n v="6.6666867453000003E-3"/>
    <n v="290.39971300799903"/>
  </r>
  <r>
    <n v="8857"/>
    <n v="8949"/>
    <x v="60"/>
    <n v="0.12718033035500001"/>
    <n v="335.92597693200003"/>
    <n v="0.12718033035500001"/>
    <n v="5539.9530311400003"/>
  </r>
  <r>
    <n v="8858"/>
    <n v="8897"/>
    <x v="60"/>
    <n v="0.12693277000200001"/>
    <n v="438.62489198299897"/>
    <n v="0.12693277000200001"/>
    <n v="5529.1693445399897"/>
  </r>
  <r>
    <n v="8859"/>
    <n v="8955"/>
    <x v="60"/>
    <n v="0.61535067236800001"/>
    <n v="999.59447571099895"/>
    <n v="0.61535067236800001"/>
    <n v="26804.5680705999"/>
  </r>
  <r>
    <n v="8860"/>
    <n v="8993"/>
    <x v="60"/>
    <n v="0.23614758486099999"/>
    <n v="777.79876476399897"/>
    <n v="0.23614758486099999"/>
    <n v="10286.547651299899"/>
  </r>
  <r>
    <n v="8861"/>
    <n v="8990"/>
    <x v="60"/>
    <n v="0.92398836120200001"/>
    <n v="1293.6721063699899"/>
    <n v="0.92398836120200001"/>
    <n v="40248.772018199903"/>
  </r>
  <r>
    <n v="8862"/>
    <n v="8946"/>
    <x v="60"/>
    <n v="1.5397026041599999"/>
    <n v="2582.9080004500001"/>
    <n v="1.5397026041599999"/>
    <n v="67069.177159099898"/>
  </r>
  <r>
    <n v="8863"/>
    <n v="8873"/>
    <x v="60"/>
    <n v="0.32977679677999999"/>
    <n v="588.24850633599897"/>
    <n v="0.32977679677999999"/>
    <n v="14365.0198068999"/>
  </r>
  <r>
    <n v="8864"/>
    <n v="8879"/>
    <x v="60"/>
    <n v="0.302677459132"/>
    <n v="790.18268867400002"/>
    <n v="0.302677459132"/>
    <n v="13184.5773805999"/>
  </r>
  <r>
    <n v="8865"/>
    <n v="8912"/>
    <x v="60"/>
    <n v="0.36331536889499999"/>
    <n v="797.49004170499904"/>
    <n v="0.36331536889499999"/>
    <n v="15825.954164999899"/>
  </r>
  <r>
    <n v="8866"/>
    <n v="8853"/>
    <x v="60"/>
    <n v="0.213851211736"/>
    <n v="559.81819254399898"/>
    <n v="0.213851211736"/>
    <n v="9315.3215223900006"/>
  </r>
  <r>
    <n v="8867"/>
    <n v="8956"/>
    <x v="60"/>
    <n v="0.945647989217"/>
    <n v="1688.5419652200001"/>
    <n v="0.945647989217"/>
    <n v="41192.261641199897"/>
  </r>
  <r>
    <n v="8868"/>
    <n v="8987"/>
    <x v="60"/>
    <n v="0.478107517644"/>
    <n v="905.55700152199904"/>
    <n v="0.478107517644"/>
    <n v="20826.280164399901"/>
  </r>
  <r>
    <n v="8869"/>
    <n v="8840"/>
    <x v="60"/>
    <n v="0.49880687165999998"/>
    <n v="811.95909072699897"/>
    <n v="0.49880687165999998"/>
    <n v="21727.940417599901"/>
  </r>
  <r>
    <n v="8870"/>
    <n v="8880"/>
    <x v="60"/>
    <n v="0.13059986837699999"/>
    <n v="399.39002190799903"/>
    <n v="0.13059986837699999"/>
    <n v="5688.9075104699896"/>
  </r>
  <r>
    <n v="8871"/>
    <n v="9001"/>
    <x v="60"/>
    <n v="7.0246186616100006E-2"/>
    <n v="345.38753469800002"/>
    <n v="7.0246186616100006E-2"/>
    <n v="3059.91164957"/>
  </r>
  <r>
    <n v="8872"/>
    <n v="8794"/>
    <x v="60"/>
    <n v="9.0119199907999903"/>
    <n v="3800.1298320400001"/>
    <n v="9.0119199907999903"/>
    <n v="392557.66456200002"/>
  </r>
  <r>
    <n v="8873"/>
    <n v="9002"/>
    <x v="60"/>
    <n v="0.484936394168"/>
    <n v="838.16808610600003"/>
    <n v="0.484936394168"/>
    <n v="21123.744834900001"/>
  </r>
  <r>
    <n v="8874"/>
    <n v="8793"/>
    <x v="60"/>
    <n v="0.56958647328300005"/>
    <n v="601.94279375300005"/>
    <n v="0.56958647328300005"/>
    <n v="24811.087532699901"/>
  </r>
  <r>
    <n v="8875"/>
    <n v="8837"/>
    <x v="60"/>
    <n v="0.775675553633"/>
    <n v="1345.9188630900001"/>
    <n v="0.775675553633"/>
    <n v="33788.291963099902"/>
  </r>
  <r>
    <n v="8876"/>
    <n v="8799"/>
    <x v="60"/>
    <n v="8.6520534256300005E-2"/>
    <n v="272.89995794899897"/>
    <n v="8.6520534256300005E-2"/>
    <n v="3768.81939646"/>
  </r>
  <r>
    <n v="8877"/>
    <n v="8827"/>
    <x v="60"/>
    <n v="8.8302985078600003"/>
    <n v="3482.58188049"/>
    <n v="8.8302985078600003"/>
    <n v="384646.26441300003"/>
  </r>
  <r>
    <n v="8878"/>
    <n v="8842"/>
    <x v="60"/>
    <n v="0.24387405647400001"/>
    <n v="769.01160023700004"/>
    <n v="0.24387405647400001"/>
    <n v="10623.1114066999"/>
  </r>
  <r>
    <n v="8879"/>
    <n v="8856"/>
    <x v="60"/>
    <n v="6.4288556748800005E-2"/>
    <n v="224.21157623100001"/>
    <n v="6.4288556748800005E-2"/>
    <n v="2800.3983307200001"/>
  </r>
  <r>
    <n v="8880"/>
    <n v="8914"/>
    <x v="60"/>
    <n v="2.8899758066100002E-2"/>
    <n v="142.427085981999"/>
    <n v="2.8899758066100002E-2"/>
    <n v="1258.86842612999"/>
  </r>
  <r>
    <n v="8881"/>
    <n v="8919"/>
    <x v="60"/>
    <n v="0.149089145073"/>
    <n v="360.36529430600001"/>
    <n v="0.149089145073"/>
    <n v="6494.2971823999897"/>
  </r>
  <r>
    <n v="8882"/>
    <n v="8904"/>
    <x v="60"/>
    <n v="4.5146423887900002E-2"/>
    <n v="188.506530429999"/>
    <n v="4.5146423887900002E-2"/>
    <n v="1966.57035842"/>
  </r>
  <r>
    <n v="8883"/>
    <n v="8981"/>
    <x v="60"/>
    <n v="1.1476107878899999"/>
    <n v="1936.40475106999"/>
    <n v="1.1476107878899999"/>
    <n v="49989.725961399898"/>
  </r>
  <r>
    <n v="8884"/>
    <n v="8810"/>
    <x v="60"/>
    <n v="0.105252775851"/>
    <n v="268.72841471800001"/>
    <n v="0.105252775851"/>
    <n v="4584.7925764900001"/>
  </r>
  <r>
    <n v="8885"/>
    <n v="8817"/>
    <x v="60"/>
    <n v="0.26383670962599998"/>
    <n v="519.64355396400003"/>
    <n v="0.26383670962599998"/>
    <n v="11492.6811006999"/>
  </r>
  <r>
    <n v="8886"/>
    <n v="8843"/>
    <x v="60"/>
    <n v="0.165359632402"/>
    <n v="676.360781782"/>
    <n v="0.165359632402"/>
    <n v="7203.0367750699897"/>
  </r>
  <r>
    <n v="8887"/>
    <n v="8871"/>
    <x v="60"/>
    <n v="2.0306528288500001"/>
    <n v="1659.2913041899899"/>
    <n v="2.0306528288500001"/>
    <n v="88454.883406099907"/>
  </r>
  <r>
    <n v="8888"/>
    <n v="8938"/>
    <x v="60"/>
    <n v="0.240266324694"/>
    <n v="774.13304780299904"/>
    <n v="0.240266324694"/>
    <n v="10465.9592412"/>
  </r>
  <r>
    <n v="8889"/>
    <n v="8798"/>
    <x v="60"/>
    <n v="1.04106448797"/>
    <n v="1108.58298581999"/>
    <n v="1.04106448797"/>
    <n v="45348.587699900003"/>
  </r>
  <r>
    <n v="8890"/>
    <n v="8952"/>
    <x v="60"/>
    <n v="0.60351171079599997"/>
    <n v="1009.8869496900001"/>
    <n v="0.60351171079599997"/>
    <n v="26288.864966199901"/>
  </r>
  <r>
    <n v="8891"/>
    <n v="8954"/>
    <x v="60"/>
    <n v="0.68725251430900003"/>
    <n v="1009.5350180200001"/>
    <n v="0.68725251430900003"/>
    <n v="29936.5997777999"/>
  </r>
  <r>
    <n v="8892"/>
    <n v="8989"/>
    <x v="60"/>
    <n v="0.41547202895000002"/>
    <n v="759.60989640399896"/>
    <n v="0.41547202895000002"/>
    <n v="18097.889189500002"/>
  </r>
  <r>
    <n v="8893"/>
    <n v="8872"/>
    <x v="60"/>
    <n v="0.24740758600599999"/>
    <n v="670.14529605600001"/>
    <n v="0.24740758600599999"/>
    <n v="10777.031337"/>
  </r>
  <r>
    <n v="8894"/>
    <n v="8922"/>
    <x v="60"/>
    <n v="0.241700533858"/>
    <n v="601.13592804300004"/>
    <n v="0.241700533858"/>
    <n v="10528.4331404"/>
  </r>
  <r>
    <n v="8895"/>
    <n v="8941"/>
    <x v="60"/>
    <n v="0.236259367828"/>
    <n v="631.18418563099897"/>
    <n v="0.236259367828"/>
    <n v="10291.416896999899"/>
  </r>
  <r>
    <n v="8896"/>
    <n v="9008"/>
    <x v="60"/>
    <n v="0.32057864899799998"/>
    <n v="710.44944991099896"/>
    <n v="0.32057864899799998"/>
    <n v="13964.350091599899"/>
  </r>
  <r>
    <n v="8897"/>
    <n v="8848"/>
    <x v="60"/>
    <n v="0.43988930250199998"/>
    <n v="840.50261121799895"/>
    <n v="0.43988930250199998"/>
    <n v="19161.501372099901"/>
  </r>
  <r>
    <n v="8898"/>
    <n v="8998"/>
    <x v="60"/>
    <n v="0.38532182735699999"/>
    <n v="884.83824629900005"/>
    <n v="0.38532182735699999"/>
    <n v="16784.551662400001"/>
  </r>
  <r>
    <n v="8899"/>
    <n v="8809"/>
    <x v="60"/>
    <n v="0.62580101875399996"/>
    <n v="1030.7357248599899"/>
    <n v="0.62580101875399996"/>
    <n v="27259.783337100002"/>
  </r>
  <r>
    <n v="8900"/>
    <n v="8854"/>
    <x v="60"/>
    <n v="2.46407515839"/>
    <n v="2126.2980670100001"/>
    <n v="2.46407515839"/>
    <n v="107334.684561"/>
  </r>
  <r>
    <n v="8901"/>
    <n v="8977"/>
    <x v="60"/>
    <n v="0.60999935441399999"/>
    <n v="808.00573356999905"/>
    <n v="0.60999935441399999"/>
    <n v="26571.4655934"/>
  </r>
  <r>
    <n v="8902"/>
    <n v="8849"/>
    <x v="60"/>
    <n v="0.348521724132"/>
    <n v="988.22003874100005"/>
    <n v="0.348521724132"/>
    <n v="15181.5455772"/>
  </r>
  <r>
    <n v="8903"/>
    <n v="8883"/>
    <x v="60"/>
    <n v="0.42861593029599998"/>
    <n v="875.76800664799896"/>
    <n v="0.42861593029599998"/>
    <n v="18670.4352408999"/>
  </r>
  <r>
    <n v="8904"/>
    <n v="8974"/>
    <x v="60"/>
    <n v="0.22226613588800001"/>
    <n v="581.47983104499895"/>
    <n v="0.22226613588800001"/>
    <n v="9681.8741510700002"/>
  </r>
  <r>
    <n v="8905"/>
    <n v="8934"/>
    <x v="60"/>
    <n v="0.20114361102600001"/>
    <n v="393.74991668899901"/>
    <n v="0.20114361102600001"/>
    <n v="8761.7806492199907"/>
  </r>
  <r>
    <n v="8906"/>
    <n v="8925"/>
    <x v="60"/>
    <n v="4.9697644099400001E-2"/>
    <n v="194.31415528700001"/>
    <n v="4.9697644099400001E-2"/>
    <n v="2164.8207179599899"/>
  </r>
  <r>
    <n v="8907"/>
    <n v="8940"/>
    <x v="60"/>
    <n v="1.7276965667499999"/>
    <n v="1463.4983086100001"/>
    <n v="1.7276965667499999"/>
    <n v="75258.161413399896"/>
  </r>
  <r>
    <n v="8908"/>
    <n v="8995"/>
    <x v="60"/>
    <n v="0.29722295474900001"/>
    <n v="830.660011338"/>
    <n v="0.29722295474900001"/>
    <n v="12946.9801207"/>
  </r>
  <r>
    <n v="8909"/>
    <n v="8859"/>
    <x v="60"/>
    <n v="0.27742864094000003"/>
    <n v="647.07583694799905"/>
    <n v="0.27742864094000003"/>
    <n v="12084.7432601"/>
  </r>
  <r>
    <n v="8910"/>
    <n v="8972"/>
    <x v="60"/>
    <n v="0.43072536511999998"/>
    <n v="816.14410223799905"/>
    <n v="0.43072536511999998"/>
    <n v="18762.321855599901"/>
  </r>
  <r>
    <n v="8911"/>
    <n v="8795"/>
    <x v="60"/>
    <n v="0.65036948984300003"/>
    <n v="1117.81774461999"/>
    <n v="0.65036948984300003"/>
    <n v="28329.981658600002"/>
  </r>
  <r>
    <n v="8912"/>
    <n v="8844"/>
    <x v="60"/>
    <n v="0.36124886778999998"/>
    <n v="602.48807621599894"/>
    <n v="0.36124886778999998"/>
    <n v="15735.937738099899"/>
  </r>
  <r>
    <n v="8913"/>
    <n v="8862"/>
    <x v="60"/>
    <n v="8.0162179905899994E-2"/>
    <n v="365.29486501299903"/>
    <n v="8.0162179905899994E-2"/>
    <n v="3491.8505881199899"/>
  </r>
  <r>
    <n v="8914"/>
    <n v="8839"/>
    <x v="60"/>
    <n v="0.22141621104199999"/>
    <n v="609.26974567499894"/>
    <n v="0.22141621104199999"/>
    <n v="9644.8515738599908"/>
  </r>
  <r>
    <n v="8915"/>
    <n v="8967"/>
    <x v="60"/>
    <n v="0.42230142159799999"/>
    <n v="812.43567388799897"/>
    <n v="0.42230142159799999"/>
    <n v="18395.376343200001"/>
  </r>
  <r>
    <n v="8916"/>
    <n v="8803"/>
    <x v="60"/>
    <n v="0.64905472201299996"/>
    <n v="1008.98183249999"/>
    <n v="0.64905472201299996"/>
    <n v="28272.710598900001"/>
  </r>
  <r>
    <n v="8917"/>
    <n v="8816"/>
    <x v="60"/>
    <n v="0.132682597707"/>
    <n v="301.32708621500001"/>
    <n v="0.132682597707"/>
    <n v="5779.6308377799896"/>
  </r>
  <r>
    <n v="8918"/>
    <n v="8951"/>
    <x v="60"/>
    <n v="0.23624049050400001"/>
    <n v="649.70684288999905"/>
    <n v="0.23624049050400001"/>
    <n v="10290.594603899901"/>
  </r>
  <r>
    <n v="8919"/>
    <n v="8821"/>
    <x v="60"/>
    <n v="0.50438502116499995"/>
    <n v="803.19377835700004"/>
    <n v="0.50438502116499995"/>
    <n v="21970.9236377999"/>
  </r>
  <r>
    <n v="8920"/>
    <n v="8801"/>
    <x v="60"/>
    <n v="0.20802991460100001"/>
    <n v="592.91401693199896"/>
    <n v="0.20802991460100001"/>
    <n v="9061.7468336799902"/>
  </r>
  <r>
    <n v="8921"/>
    <n v="8875"/>
    <x v="60"/>
    <n v="0.47810585433000002"/>
    <n v="693.83461727199904"/>
    <n v="0.47810585433000002"/>
    <n v="20826.207708599901"/>
  </r>
  <r>
    <n v="8922"/>
    <n v="8936"/>
    <x v="60"/>
    <n v="0.33647026881199998"/>
    <n v="934.16487506700003"/>
    <n v="0.33647026881199998"/>
    <n v="14656.586282599899"/>
  </r>
  <r>
    <n v="8923"/>
    <n v="8950"/>
    <x v="60"/>
    <n v="0.34112349686299998"/>
    <n v="805.98156812800005"/>
    <n v="0.34112349686299998"/>
    <n v="14859.280086700001"/>
  </r>
  <r>
    <n v="8924"/>
    <n v="8943"/>
    <x v="60"/>
    <n v="0.25120651393400001"/>
    <n v="668.83464973000002"/>
    <n v="0.25120651393400001"/>
    <n v="10942.5119759999"/>
  </r>
  <r>
    <n v="8925"/>
    <n v="8869"/>
    <x v="60"/>
    <n v="0.373704054924"/>
    <n v="802.32395871899905"/>
    <n v="0.373704054924"/>
    <n v="16278.483517999901"/>
  </r>
  <r>
    <n v="8926"/>
    <n v="8973"/>
    <x v="60"/>
    <n v="9.4020056096599998"/>
    <n v="2813.1848958199898"/>
    <n v="9.4020056096599998"/>
    <n v="409549.72615300003"/>
  </r>
  <r>
    <n v="8927"/>
    <n v="8920"/>
    <x v="60"/>
    <n v="0.94132374056300006"/>
    <n v="1229.6666757600001"/>
    <n v="0.94132374056300006"/>
    <n v="41003.898122600003"/>
  </r>
  <r>
    <n v="8928"/>
    <n v="8926"/>
    <x v="60"/>
    <n v="1.21759393787E-2"/>
    <n v="164.127123549"/>
    <n v="1.21759393787E-2"/>
    <n v="530.38179749599897"/>
  </r>
  <r>
    <n v="8929"/>
    <n v="8958"/>
    <x v="60"/>
    <n v="0.46109522805000003"/>
    <n v="913.28235964700002"/>
    <n v="0.46109522805000003"/>
    <n v="20085.227793199901"/>
  </r>
  <r>
    <n v="8930"/>
    <n v="8999"/>
    <x v="60"/>
    <n v="0.67244919856100005"/>
    <n v="1283.8858062199899"/>
    <n v="0.67244919856100005"/>
    <n v="29291.769922300002"/>
  </r>
  <r>
    <n v="8931"/>
    <n v="8878"/>
    <x v="60"/>
    <n v="0.30916056812800002"/>
    <n v="519.50116131000004"/>
    <n v="0.30916056812800002"/>
    <n v="13466.980480300001"/>
  </r>
  <r>
    <n v="8932"/>
    <n v="9139"/>
    <x v="61"/>
    <n v="7.1248054273000003E-2"/>
    <n v="234.641203144999"/>
    <n v="7.1248054273000003E-2"/>
    <n v="3103.5528299600001"/>
  </r>
  <r>
    <n v="8933"/>
    <n v="8963"/>
    <x v="60"/>
    <n v="0.31340709884500001"/>
    <n v="927.97620323900003"/>
    <n v="0.31340709884500001"/>
    <n v="13651.958617300001"/>
  </r>
  <r>
    <n v="8934"/>
    <n v="8992"/>
    <x v="60"/>
    <n v="0.27510219405300002"/>
    <n v="462.27939890800002"/>
    <n v="0.27510219405300002"/>
    <n v="11983.40364"/>
  </r>
  <r>
    <n v="8935"/>
    <n v="8927"/>
    <x v="60"/>
    <n v="0.35475443478500002"/>
    <n v="791.57490053699905"/>
    <n v="0.35475443478500002"/>
    <n v="15453.041367199899"/>
  </r>
  <r>
    <n v="8936"/>
    <n v="8841"/>
    <x v="60"/>
    <n v="0.34804209737300001"/>
    <n v="711.73909347599897"/>
    <n v="0.34804209737300001"/>
    <n v="15160.653119000001"/>
  </r>
  <r>
    <n v="8937"/>
    <n v="8928"/>
    <x v="60"/>
    <n v="0.29348162226399999"/>
    <n v="785.58475084999895"/>
    <n v="0.29348162226399999"/>
    <n v="12784.0083283"/>
  </r>
  <r>
    <n v="8938"/>
    <n v="8932"/>
    <x v="60"/>
    <n v="1.24871458464E-2"/>
    <n v="162.394054245999"/>
    <n v="1.24871458464E-2"/>
    <n v="543.93789746200002"/>
  </r>
  <r>
    <n v="8939"/>
    <n v="8885"/>
    <x v="60"/>
    <n v="0.30304279579600002"/>
    <n v="655.42518918899896"/>
    <n v="0.30304279579600002"/>
    <n v="13200.4913827"/>
  </r>
  <r>
    <n v="8940"/>
    <n v="8918"/>
    <x v="60"/>
    <n v="1.21799698323E-2"/>
    <n v="126.693276909999"/>
    <n v="1.21799698323E-2"/>
    <n v="530.55736365400003"/>
  </r>
  <r>
    <n v="8941"/>
    <n v="8921"/>
    <x v="60"/>
    <n v="0.25081388712199998"/>
    <n v="778.25105083699896"/>
    <n v="0.25081388712199998"/>
    <n v="10925.409220899901"/>
  </r>
  <r>
    <n v="8942"/>
    <n v="8988"/>
    <x v="60"/>
    <n v="0.43577773312399998"/>
    <n v="793.80889050099904"/>
    <n v="0.43577773312399998"/>
    <n v="18982.402125600001"/>
  </r>
  <r>
    <n v="8943"/>
    <n v="8953"/>
    <x v="60"/>
    <n v="0.46969205183099999"/>
    <n v="1047.4076153999899"/>
    <n v="0.46969205183099999"/>
    <n v="20459.703938499901"/>
  </r>
  <r>
    <n v="8944"/>
    <n v="8985"/>
    <x v="60"/>
    <n v="0.48980569591599998"/>
    <n v="842.49280688199894"/>
    <n v="0.48980569591599998"/>
    <n v="21335.850768"/>
  </r>
  <r>
    <n v="8945"/>
    <n v="8834"/>
    <x v="60"/>
    <n v="0.31153870502499997"/>
    <n v="661.05867459800004"/>
    <n v="0.31153870502499997"/>
    <n v="13570.5717084999"/>
  </r>
  <r>
    <n v="8946"/>
    <n v="8905"/>
    <x v="60"/>
    <n v="0.26066405374599999"/>
    <n v="648.23725154199894"/>
    <n v="0.26066405374599999"/>
    <n v="11354.4807626"/>
  </r>
  <r>
    <n v="8947"/>
    <n v="8942"/>
    <x v="60"/>
    <n v="0.24691808312999999"/>
    <n v="423.50273785799902"/>
    <n v="0.24691808312999999"/>
    <n v="10755.7086785999"/>
  </r>
  <r>
    <n v="8948"/>
    <n v="8968"/>
    <x v="60"/>
    <n v="0.421676336795"/>
    <n v="949.15337593699905"/>
    <n v="0.421676336795"/>
    <n v="18368.1477578999"/>
  </r>
  <r>
    <n v="8949"/>
    <n v="9004"/>
    <x v="60"/>
    <n v="0.103088872937"/>
    <n v="487.68678451300002"/>
    <n v="0.103088872937"/>
    <n v="4490.5333428599897"/>
  </r>
  <r>
    <n v="8950"/>
    <n v="8792"/>
    <x v="60"/>
    <n v="2.88362217313"/>
    <n v="2636.0827389299898"/>
    <n v="2.88362217313"/>
    <n v="125610.07942399901"/>
  </r>
  <r>
    <n v="8951"/>
    <n v="8907"/>
    <x v="60"/>
    <n v="0.75843770889700002"/>
    <n v="770.93762750400003"/>
    <n v="0.75843770889700002"/>
    <n v="33037.414448199903"/>
  </r>
  <r>
    <n v="8952"/>
    <n v="8851"/>
    <x v="60"/>
    <n v="4.1121719084799997"/>
    <n v="3635.3148182499899"/>
    <n v="4.1121719084799997"/>
    <n v="179125.49182799901"/>
  </r>
  <r>
    <n v="8953"/>
    <n v="8931"/>
    <x v="60"/>
    <n v="1.6729395248899999E-2"/>
    <n v="194.207386466"/>
    <n v="1.6729395248899999E-2"/>
    <n v="728.72954259000005"/>
  </r>
  <r>
    <n v="8954"/>
    <n v="8908"/>
    <x v="60"/>
    <n v="0.48135373486299998"/>
    <n v="600.54458387499903"/>
    <n v="0.48135373486299998"/>
    <n v="20967.684820900002"/>
  </r>
  <r>
    <n v="8955"/>
    <n v="8962"/>
    <x v="60"/>
    <n v="0.293167783711"/>
    <n v="735.85632130299905"/>
    <n v="0.293167783711"/>
    <n v="12770.3375749999"/>
  </r>
  <r>
    <n v="8956"/>
    <n v="8890"/>
    <x v="60"/>
    <n v="0.21496077756699999"/>
    <n v="671.52219261799905"/>
    <n v="0.21496077756699999"/>
    <n v="9363.6540158099906"/>
  </r>
  <r>
    <n v="8957"/>
    <n v="8804"/>
    <x v="60"/>
    <n v="0.54209268297199997"/>
    <n v="965.932334889"/>
    <n v="0.54209268297199997"/>
    <n v="23613.4628153999"/>
  </r>
  <r>
    <n v="8958"/>
    <n v="8891"/>
    <x v="60"/>
    <n v="4.2922741063200001E-2"/>
    <n v="180.78919580799899"/>
    <n v="4.2922741063200001E-2"/>
    <n v="1869.7071215000001"/>
  </r>
  <r>
    <n v="8959"/>
    <n v="8824"/>
    <x v="60"/>
    <n v="0.479317121979"/>
    <n v="961.82658635300004"/>
    <n v="0.479317121979"/>
    <n v="20878.970317700001"/>
  </r>
  <r>
    <n v="8960"/>
    <n v="8796"/>
    <x v="60"/>
    <n v="0.54571079337499995"/>
    <n v="756.23759538000002"/>
    <n v="0.54571079337499995"/>
    <n v="23771.067076300002"/>
  </r>
  <r>
    <n v="8961"/>
    <n v="8866"/>
    <x v="60"/>
    <n v="0.96284504364800005"/>
    <n v="1144.21410338999"/>
    <n v="0.96284504364800005"/>
    <n v="41941.362335600003"/>
  </r>
  <r>
    <n v="8962"/>
    <n v="8819"/>
    <x v="60"/>
    <n v="0.14730202558700001"/>
    <n v="442.15592432099902"/>
    <n v="0.14730202558700001"/>
    <n v="6416.4505677799898"/>
  </r>
  <r>
    <n v="8963"/>
    <n v="8894"/>
    <x v="60"/>
    <n v="3.1219762095300001"/>
    <n v="3204.1415188999899"/>
    <n v="3.1219762095300001"/>
    <n v="135992.739715"/>
  </r>
  <r>
    <n v="8964"/>
    <n v="8913"/>
    <x v="60"/>
    <n v="0.22635947079099999"/>
    <n v="759.33298374399897"/>
    <n v="0.22635947079099999"/>
    <n v="9860.1791063199908"/>
  </r>
  <r>
    <n v="8965"/>
    <n v="8935"/>
    <x v="60"/>
    <n v="0.43248219732900001"/>
    <n v="831.85771202900003"/>
    <n v="0.43248219732900001"/>
    <n v="18838.849160599901"/>
  </r>
  <r>
    <n v="8966"/>
    <n v="8818"/>
    <x v="60"/>
    <n v="0.50956155404600001"/>
    <n v="672.92993902499904"/>
    <n v="0.50956155404600001"/>
    <n v="22196.412508400001"/>
  </r>
  <r>
    <n v="8967"/>
    <n v="8899"/>
    <x v="60"/>
    <n v="0.32462386337799998"/>
    <n v="757.35274207400005"/>
    <n v="0.32462386337799998"/>
    <n v="14140.5589266999"/>
  </r>
  <r>
    <n v="8968"/>
    <n v="8850"/>
    <x v="60"/>
    <n v="0.194799492874"/>
    <n v="556.56181363400003"/>
    <n v="0.194799492874"/>
    <n v="8485.4319679500004"/>
  </r>
  <r>
    <n v="8969"/>
    <n v="8915"/>
    <x v="60"/>
    <n v="0.27398888734600002"/>
    <n v="490.32746491699902"/>
    <n v="0.27398888734600002"/>
    <n v="11934.9081925999"/>
  </r>
  <r>
    <n v="8970"/>
    <n v="8847"/>
    <x v="60"/>
    <n v="0.110230981371"/>
    <n v="270.54577341700002"/>
    <n v="0.110230981371"/>
    <n v="4801.6423418499899"/>
  </r>
  <r>
    <n v="8971"/>
    <n v="8874"/>
    <x v="60"/>
    <n v="0.74872601491799995"/>
    <n v="1404.88603401"/>
    <n v="0.74872601491799995"/>
    <n v="32614.374751399901"/>
  </r>
  <r>
    <n v="8972"/>
    <n v="8829"/>
    <x v="60"/>
    <n v="0.28866468840499998"/>
    <n v="451.84364793399902"/>
    <n v="0.28866468840499998"/>
    <n v="12574.1835289999"/>
  </r>
  <r>
    <n v="8973"/>
    <n v="8895"/>
    <x v="60"/>
    <n v="0.27466947394699998"/>
    <n v="613.82993208400001"/>
    <n v="0.27466947394699998"/>
    <n v="11964.5544269"/>
  </r>
  <r>
    <n v="8974"/>
    <n v="9000"/>
    <x v="60"/>
    <n v="0.26168574610400003"/>
    <n v="704.28722861999904"/>
    <n v="0.26168574610400003"/>
    <n v="11398.985503600001"/>
  </r>
  <r>
    <n v="8975"/>
    <n v="8825"/>
    <x v="60"/>
    <n v="1.82718337814"/>
    <n v="1556.2171476000001"/>
    <n v="1.82718337814"/>
    <n v="79591.789583000005"/>
  </r>
  <r>
    <n v="8976"/>
    <n v="8910"/>
    <x v="60"/>
    <n v="0.25316900753999999"/>
    <n v="701.35812675199895"/>
    <n v="0.25316900753999999"/>
    <n v="11027.997855600001"/>
  </r>
  <r>
    <n v="8977"/>
    <n v="8903"/>
    <x v="60"/>
    <n v="0.75098925495199997"/>
    <n v="1863.92501237999"/>
    <n v="0.75098925495199997"/>
    <n v="32712.961091799902"/>
  </r>
  <r>
    <n v="8978"/>
    <n v="8975"/>
    <x v="60"/>
    <n v="4.4972493394899997E-2"/>
    <n v="190.967201657999"/>
    <n v="4.4972493394899997E-2"/>
    <n v="1958.9939765399899"/>
  </r>
  <r>
    <n v="8979"/>
    <n v="8814"/>
    <x v="60"/>
    <n v="0.49288767557300001"/>
    <n v="1245.7239971500001"/>
    <n v="0.49288767557300001"/>
    <n v="21470.101267800001"/>
  </r>
  <r>
    <n v="8980"/>
    <n v="8822"/>
    <x v="60"/>
    <n v="0.29147511093200001"/>
    <n v="750.47489041200004"/>
    <n v="0.29147511093200001"/>
    <n v="12696.605046099899"/>
  </r>
  <r>
    <n v="8981"/>
    <n v="8947"/>
    <x v="60"/>
    <n v="0.50392636468200003"/>
    <n v="1111.88495495999"/>
    <n v="0.50392636468200003"/>
    <n v="21950.944642400002"/>
  </r>
  <r>
    <n v="8982"/>
    <n v="8800"/>
    <x v="60"/>
    <n v="0.47393903820299998"/>
    <n v="904.76145690400006"/>
    <n v="0.47393903820299998"/>
    <n v="20644.7019258"/>
  </r>
  <r>
    <n v="8983"/>
    <n v="8831"/>
    <x v="60"/>
    <n v="2.13728090596"/>
    <n v="1451.60038895"/>
    <n v="2.13728090596"/>
    <n v="93099.5838621"/>
  </r>
  <r>
    <n v="8984"/>
    <n v="8887"/>
    <x v="60"/>
    <n v="0.40339268109499998"/>
    <n v="763.57059520300004"/>
    <n v="0.40339268109499998"/>
    <n v="17571.714900700001"/>
  </r>
  <r>
    <n v="8985"/>
    <n v="8900"/>
    <x v="60"/>
    <n v="0.106786040727"/>
    <n v="489.17376440100003"/>
    <n v="0.106786040727"/>
    <n v="4651.5813264099897"/>
  </r>
  <r>
    <n v="8986"/>
    <n v="8971"/>
    <x v="60"/>
    <n v="0.26740884108899998"/>
    <n v="730.41208297499895"/>
    <n v="0.26740884108899998"/>
    <n v="11648.2825252"/>
  </r>
  <r>
    <n v="8987"/>
    <n v="9229"/>
    <x v="61"/>
    <n v="1.6406665313300001E-2"/>
    <n v="114.51305592600001"/>
    <n v="1.6406665313300001E-2"/>
    <n v="714.67148258600002"/>
  </r>
  <r>
    <n v="8988"/>
    <n v="8815"/>
    <x v="60"/>
    <n v="5.8360792476199999"/>
    <n v="2102.9592837499899"/>
    <n v="5.8360792476199999"/>
    <n v="254218.595149"/>
  </r>
  <r>
    <n v="8989"/>
    <n v="8965"/>
    <x v="60"/>
    <n v="0.80445336996299999"/>
    <n v="1647.80193553"/>
    <n v="0.80445336996299999"/>
    <n v="35041.848630499902"/>
  </r>
  <r>
    <n v="8990"/>
    <n v="8838"/>
    <x v="60"/>
    <n v="0.20388757277"/>
    <n v="446.78165647399902"/>
    <n v="0.20388757277"/>
    <n v="8881.3071433799905"/>
  </r>
  <r>
    <n v="8991"/>
    <n v="8986"/>
    <x v="60"/>
    <n v="0.45035325235700002"/>
    <n v="1040.35325904"/>
    <n v="0.45035325235700002"/>
    <n v="19617.309202"/>
  </r>
  <r>
    <n v="8992"/>
    <n v="8886"/>
    <x v="60"/>
    <n v="0.29745862086500002"/>
    <n v="772.83435164399896"/>
    <n v="0.29745862086500002"/>
    <n v="12957.245696100001"/>
  </r>
  <r>
    <n v="8993"/>
    <n v="8966"/>
    <x v="60"/>
    <n v="0.62290854757000003"/>
    <n v="904.77625556099895"/>
    <n v="0.62290854757000003"/>
    <n v="27133.787795399901"/>
  </r>
  <r>
    <n v="8994"/>
    <n v="8861"/>
    <x v="60"/>
    <n v="0.212275289699"/>
    <n v="666.38738956899897"/>
    <n v="0.212275289699"/>
    <n v="9246.6746321499904"/>
  </r>
  <r>
    <n v="8995"/>
    <n v="8959"/>
    <x v="60"/>
    <n v="2.8091648496900001"/>
    <n v="1689.33184004999"/>
    <n v="2.8091648496900001"/>
    <n v="122366.731385999"/>
  </r>
  <r>
    <n v="8996"/>
    <n v="8876"/>
    <x v="60"/>
    <n v="0.78708093498099996"/>
    <n v="912.10578789999897"/>
    <n v="0.78708093498099996"/>
    <n v="34285.108386599903"/>
  </r>
  <r>
    <n v="8997"/>
    <n v="9007"/>
    <x v="60"/>
    <n v="28.0236624443999"/>
    <n v="5483.9301597000003"/>
    <n v="28.0236624443999"/>
    <n v="1220705.8532400001"/>
  </r>
  <r>
    <n v="8998"/>
    <n v="8929"/>
    <x v="60"/>
    <n v="2.3088776999199999E-2"/>
    <n v="127.220208722999"/>
    <n v="2.3088776999199999E-2"/>
    <n v="1005.74310332"/>
  </r>
  <r>
    <n v="8999"/>
    <n v="8933"/>
    <x v="60"/>
    <n v="0.36052903597500002"/>
    <n v="562.19111669300003"/>
    <n v="0.36052903597500002"/>
    <n v="15704.581987699899"/>
  </r>
  <r>
    <n v="9000"/>
    <n v="8868"/>
    <x v="60"/>
    <n v="0.31540639258399999"/>
    <n v="796.24212548800006"/>
    <n v="0.31540639258399999"/>
    <n v="13739.0475029999"/>
  </r>
  <r>
    <n v="9001"/>
    <n v="9009"/>
    <x v="60"/>
    <n v="0.13633072735499999"/>
    <n v="569.13210638299904"/>
    <n v="0.13633072735499999"/>
    <n v="5938.5427288399896"/>
  </r>
  <r>
    <n v="9002"/>
    <n v="8978"/>
    <x v="60"/>
    <n v="0.17632755206299999"/>
    <n v="653.96788232500001"/>
    <n v="0.17632755206299999"/>
    <n v="7680.7974439099899"/>
  </r>
  <r>
    <n v="9003"/>
    <n v="8823"/>
    <x v="60"/>
    <n v="0.25992684537999999"/>
    <n v="430.08812650900001"/>
    <n v="0.25992684537999999"/>
    <n v="11322.368094699899"/>
  </r>
  <r>
    <n v="9004"/>
    <n v="9005"/>
    <x v="60"/>
    <n v="0.193883394923"/>
    <n v="585.64634174800005"/>
    <n v="0.193883394923"/>
    <n v="8445.5269005200007"/>
  </r>
  <r>
    <n v="9005"/>
    <n v="8812"/>
    <x v="60"/>
    <n v="0.38445500691899998"/>
    <n v="811.06741060000002"/>
    <n v="0.38445500691899998"/>
    <n v="16746.793114"/>
  </r>
  <r>
    <n v="9006"/>
    <n v="8877"/>
    <x v="60"/>
    <n v="0.17337390219099999"/>
    <n v="515.54289605799897"/>
    <n v="0.17337390219099999"/>
    <n v="7552.1369707699896"/>
  </r>
  <r>
    <n v="9007"/>
    <n v="8944"/>
    <x v="60"/>
    <n v="0.17420669824000001"/>
    <n v="365.70682167899901"/>
    <n v="0.17420669824000001"/>
    <n v="7588.41342162"/>
  </r>
  <r>
    <n v="9008"/>
    <n v="8892"/>
    <x v="60"/>
    <n v="0.35194364810000001"/>
    <n v="813.69507242899897"/>
    <n v="0.35194364810000001"/>
    <n v="15330.6039884"/>
  </r>
  <r>
    <n v="9009"/>
    <n v="8826"/>
    <x v="60"/>
    <n v="0.29013794015099997"/>
    <n v="669.10708347499894"/>
    <n v="0.29013794015099997"/>
    <n v="12638.358119500001"/>
  </r>
  <r>
    <n v="9010"/>
    <n v="8870"/>
    <x v="60"/>
    <n v="3.1064441648400001"/>
    <n v="2177.2688612900001"/>
    <n v="3.1064441648400001"/>
    <n v="135316.16655200001"/>
  </r>
  <r>
    <n v="9011"/>
    <n v="8797"/>
    <x v="60"/>
    <n v="0.213472623444"/>
    <n v="592.16897485300001"/>
    <n v="0.213472623444"/>
    <n v="9298.8302823699905"/>
  </r>
  <r>
    <n v="9012"/>
    <n v="8884"/>
    <x v="60"/>
    <n v="0.17660757180100001"/>
    <n v="609.63030276500001"/>
    <n v="0.17660757180100001"/>
    <n v="7692.9950547500002"/>
  </r>
  <r>
    <n v="9013"/>
    <n v="8948"/>
    <x v="60"/>
    <n v="0.30282167700200002"/>
    <n v="742.46963585799904"/>
    <n v="0.30282167700200002"/>
    <n v="13190.859487199899"/>
  </r>
  <r>
    <n v="9014"/>
    <n v="8889"/>
    <x v="60"/>
    <n v="1.09958474952E-2"/>
    <n v="94.450459498100003"/>
    <n v="1.09958474952E-2"/>
    <n v="478.97720091500003"/>
  </r>
  <r>
    <n v="9015"/>
    <n v="9006"/>
    <x v="60"/>
    <n v="0.14665640019100001"/>
    <n v="537.12782331999904"/>
    <n v="0.14665640019100001"/>
    <n v="6388.3272379199898"/>
  </r>
  <r>
    <n v="9016"/>
    <n v="8937"/>
    <x v="60"/>
    <n v="0.175094530035"/>
    <n v="554.25815902500005"/>
    <n v="0.175094530035"/>
    <n v="7627.0872196199898"/>
  </r>
  <r>
    <n v="9017"/>
    <n v="9038"/>
    <x v="61"/>
    <n v="1.26196229177"/>
    <n v="992.04363637699896"/>
    <n v="1.26196229177"/>
    <n v="54970.857545699902"/>
  </r>
  <r>
    <n v="9018"/>
    <n v="9167"/>
    <x v="61"/>
    <n v="1.45621171501"/>
    <n v="1374.3924838999901"/>
    <n v="1.45621171501"/>
    <n v="63432.328575799896"/>
  </r>
  <r>
    <n v="9019"/>
    <n v="9181"/>
    <x v="61"/>
    <n v="0.25765272574999998"/>
    <n v="600.04210471199895"/>
    <n v="0.25765272574999998"/>
    <n v="11223.3078406"/>
  </r>
  <r>
    <n v="9020"/>
    <n v="9105"/>
    <x v="61"/>
    <n v="0.2385757292"/>
    <n v="683.46228783200002"/>
    <n v="0.2385757292"/>
    <n v="10392.3171935999"/>
  </r>
  <r>
    <n v="9021"/>
    <n v="9210"/>
    <x v="61"/>
    <n v="0.15982469835900001"/>
    <n v="477.93706964299901"/>
    <n v="0.15982469835900001"/>
    <n v="6961.9360124499899"/>
  </r>
  <r>
    <n v="9022"/>
    <n v="9115"/>
    <x v="61"/>
    <n v="0.52627035581299997"/>
    <n v="785.41720677499904"/>
    <n v="0.52627035581299997"/>
    <n v="22924.244998699902"/>
  </r>
  <r>
    <n v="9023"/>
    <n v="9198"/>
    <x v="61"/>
    <n v="6.6077128397400001E-2"/>
    <n v="255.05284511400001"/>
    <n v="6.6077128397400001E-2"/>
    <n v="2878.3081992000002"/>
  </r>
  <r>
    <n v="9024"/>
    <n v="9063"/>
    <x v="61"/>
    <n v="0.56266256394299996"/>
    <n v="792.07856050400005"/>
    <n v="0.56266256394299996"/>
    <n v="24509.4832462999"/>
  </r>
  <r>
    <n v="9025"/>
    <n v="9055"/>
    <x v="61"/>
    <n v="184.095179978"/>
    <n v="18627.940366999901"/>
    <n v="184.095179978"/>
    <n v="8019153.9631399903"/>
  </r>
  <r>
    <n v="9026"/>
    <n v="9060"/>
    <x v="61"/>
    <n v="1.1532813088"/>
    <n v="1189.95070544999"/>
    <n v="1.1532813088"/>
    <n v="50236.732862899902"/>
  </r>
  <r>
    <n v="9027"/>
    <n v="9050"/>
    <x v="61"/>
    <n v="12.6022900228"/>
    <n v="4533.1811538700003"/>
    <n v="12.6022900228"/>
    <n v="548953.55757499905"/>
  </r>
  <r>
    <n v="9028"/>
    <n v="9193"/>
    <x v="61"/>
    <n v="6.0329600997900003E-2"/>
    <n v="226.77966154999899"/>
    <n v="6.0329600997900003E-2"/>
    <n v="2627.9469070099899"/>
  </r>
  <r>
    <n v="9029"/>
    <n v="9045"/>
    <x v="61"/>
    <n v="142.743529023999"/>
    <n v="12895.128914499899"/>
    <n v="142.743529023999"/>
    <n v="6217883.2527000001"/>
  </r>
  <r>
    <n v="9030"/>
    <n v="9231"/>
    <x v="61"/>
    <n v="25.138464861700001"/>
    <n v="4550.7823999700004"/>
    <n v="25.138464861700001"/>
    <n v="1095027.14925"/>
  </r>
  <r>
    <n v="9031"/>
    <n v="9101"/>
    <x v="61"/>
    <n v="4.7372765833799999"/>
    <n v="3766.63503257"/>
    <n v="4.7372765833799999"/>
    <n v="206354.942547999"/>
  </r>
  <r>
    <n v="9032"/>
    <n v="9129"/>
    <x v="61"/>
    <n v="2.7801632115500002E-2"/>
    <n v="343.83872369400001"/>
    <n v="2.7801632115500002E-2"/>
    <n v="1211.03425074999"/>
  </r>
  <r>
    <n v="9033"/>
    <n v="9021"/>
    <x v="61"/>
    <n v="131.28334029499899"/>
    <n v="14140.8199096999"/>
    <n v="131.28334029499899"/>
    <n v="5718679.4284600001"/>
  </r>
  <r>
    <n v="9034"/>
    <n v="9095"/>
    <x v="61"/>
    <n v="2.0389092924800001"/>
    <n v="1728.2043125099899"/>
    <n v="2.0389092924800001"/>
    <n v="88814.533520700003"/>
  </r>
  <r>
    <n v="9035"/>
    <n v="9106"/>
    <x v="61"/>
    <n v="0.15745732613800001"/>
    <n v="371.06805703899897"/>
    <n v="0.15745732613800001"/>
    <n v="6858.8136907999897"/>
  </r>
  <r>
    <n v="9036"/>
    <n v="9165"/>
    <x v="61"/>
    <n v="0.28712464499500001"/>
    <n v="688.69972269899904"/>
    <n v="0.28712464499500001"/>
    <n v="12507.099508200001"/>
  </r>
  <r>
    <n v="9037"/>
    <n v="9172"/>
    <x v="61"/>
    <n v="0.98670075349499997"/>
    <n v="1458.2752909599899"/>
    <n v="0.98670075349499997"/>
    <n v="42980.512902499897"/>
  </r>
  <r>
    <n v="9038"/>
    <n v="9041"/>
    <x v="61"/>
    <n v="30.2496238162"/>
    <n v="5254.5671569599899"/>
    <n v="30.2496238162"/>
    <n v="1317668.34273999"/>
  </r>
  <r>
    <n v="9039"/>
    <n v="9100"/>
    <x v="61"/>
    <n v="0.73143672117000003"/>
    <n v="1167.0986721300001"/>
    <n v="0.73143672117000003"/>
    <n v="31861.2561285999"/>
  </r>
  <r>
    <n v="9040"/>
    <n v="9234"/>
    <x v="61"/>
    <n v="77.313402490399895"/>
    <n v="12037.4409021999"/>
    <n v="77.313402490399895"/>
    <n v="3367758.3414099901"/>
  </r>
  <r>
    <n v="9041"/>
    <n v="9079"/>
    <x v="61"/>
    <n v="2.2388943783999999"/>
    <n v="2127.7818563800001"/>
    <n v="2.2388943783999999"/>
    <n v="97525.849021000002"/>
  </r>
  <r>
    <n v="9042"/>
    <n v="9136"/>
    <x v="61"/>
    <n v="0.12387456144800001"/>
    <n v="407.38331654500001"/>
    <n v="0.12387456144800001"/>
    <n v="5395.95431232999"/>
  </r>
  <r>
    <n v="9043"/>
    <n v="9053"/>
    <x v="61"/>
    <n v="1.1374505991699999"/>
    <n v="1645.55906638999"/>
    <n v="1.1374505991699999"/>
    <n v="49547.149909400003"/>
  </r>
  <r>
    <n v="9044"/>
    <n v="9223"/>
    <x v="61"/>
    <n v="0.47948301880100003"/>
    <n v="756.66810740400001"/>
    <n v="0.47948301880100003"/>
    <n v="20886.196753899902"/>
  </r>
  <r>
    <n v="9045"/>
    <n v="9192"/>
    <x v="61"/>
    <n v="0.89153726014900003"/>
    <n v="1486.34066308"/>
    <n v="0.89153726014900003"/>
    <n v="38835.207711100004"/>
  </r>
  <r>
    <n v="9046"/>
    <n v="9119"/>
    <x v="61"/>
    <n v="4.7675738493999997"/>
    <n v="3157.5377552599898"/>
    <n v="4.7675738493999997"/>
    <n v="207674.686183999"/>
  </r>
  <r>
    <n v="9047"/>
    <n v="9144"/>
    <x v="61"/>
    <n v="5.4897494949000002E-2"/>
    <n v="202.06562946099899"/>
    <n v="5.4897494949000002E-2"/>
    <n v="2391.32531483"/>
  </r>
  <r>
    <n v="9048"/>
    <n v="9072"/>
    <x v="61"/>
    <n v="2.1181486389000002"/>
    <n v="1571.8845317400001"/>
    <n v="2.1181486389000002"/>
    <n v="92266.185644299898"/>
  </r>
  <r>
    <n v="9049"/>
    <n v="9224"/>
    <x v="61"/>
    <n v="0.22050239811399999"/>
    <n v="582.57175332199904"/>
    <n v="0.22050239811399999"/>
    <n v="9605.0460423299901"/>
  </r>
  <r>
    <n v="9050"/>
    <n v="9199"/>
    <x v="61"/>
    <n v="0.73319896392999995"/>
    <n v="976.30272663799894"/>
    <n v="0.73319896392999995"/>
    <n v="31938.019116700001"/>
  </r>
  <r>
    <n v="9051"/>
    <n v="9180"/>
    <x v="61"/>
    <n v="2.11608147932"/>
    <n v="2059.9127610800001"/>
    <n v="2.11608147932"/>
    <n v="92176.140532000005"/>
  </r>
  <r>
    <n v="9052"/>
    <n v="9211"/>
    <x v="61"/>
    <n v="6.5106529311600001"/>
    <n v="4959.2284947099897"/>
    <n v="6.5106529311600001"/>
    <n v="283602.907267"/>
  </r>
  <r>
    <n v="9053"/>
    <n v="9034"/>
    <x v="61"/>
    <n v="11.471761666600001"/>
    <n v="3236.3546752799898"/>
    <n v="11.471761666600001"/>
    <n v="499707.93936299899"/>
  </r>
  <r>
    <n v="9054"/>
    <n v="9037"/>
    <x v="61"/>
    <n v="105.030831102999"/>
    <n v="9488.3778961999906"/>
    <n v="105.030831102999"/>
    <n v="4575124.7022799896"/>
  </r>
  <r>
    <n v="9055"/>
    <n v="9138"/>
    <x v="61"/>
    <n v="0.51280374658299999"/>
    <n v="992.92584894000004"/>
    <n v="0.51280374658299999"/>
    <n v="22337.641850700002"/>
  </r>
  <r>
    <n v="9056"/>
    <n v="9213"/>
    <x v="61"/>
    <n v="6.3423355668300001"/>
    <n v="3260.6053448500002"/>
    <n v="6.3423355668300001"/>
    <n v="276271.03220299899"/>
  </r>
  <r>
    <n v="9057"/>
    <n v="9124"/>
    <x v="61"/>
    <n v="0.29457092273500002"/>
    <n v="551.34175675400002"/>
    <n v="0.29457092273500002"/>
    <n v="12831.4580683"/>
  </r>
  <r>
    <n v="9058"/>
    <n v="9160"/>
    <x v="61"/>
    <n v="0.25333978186200001"/>
    <n v="836.05453450200002"/>
    <n v="0.25333978186200001"/>
    <n v="11035.436756200001"/>
  </r>
  <r>
    <n v="9059"/>
    <n v="9125"/>
    <x v="61"/>
    <n v="0.245635434386"/>
    <n v="742.26550969000004"/>
    <n v="0.245635434386"/>
    <n v="10699.8367226999"/>
  </r>
  <r>
    <n v="9060"/>
    <n v="9081"/>
    <x v="61"/>
    <n v="1.9441680242799999"/>
    <n v="1737.9341731699899"/>
    <n v="1.9441680242799999"/>
    <n v="84687.620385799906"/>
  </r>
  <r>
    <n v="9061"/>
    <n v="9171"/>
    <x v="61"/>
    <n v="0.32727289677499999"/>
    <n v="755.70202611100001"/>
    <n v="0.32727289677499999"/>
    <n v="14255.9503598999"/>
  </r>
  <r>
    <n v="9062"/>
    <n v="9054"/>
    <x v="61"/>
    <n v="2.0648984818799999E-2"/>
    <n v="121.208591544"/>
    <n v="2.0648984818799999E-2"/>
    <n v="899.46618056199895"/>
  </r>
  <r>
    <n v="9063"/>
    <n v="9152"/>
    <x v="61"/>
    <n v="2.0998106505999998"/>
    <n v="1836.61802656999"/>
    <n v="2.0998106505999998"/>
    <n v="91467.386068199907"/>
  </r>
  <r>
    <n v="9064"/>
    <n v="9191"/>
    <x v="61"/>
    <n v="0.201276161319"/>
    <n v="500.46822282199901"/>
    <n v="0.201276161319"/>
    <n v="8767.5545181300004"/>
  </r>
  <r>
    <n v="9065"/>
    <n v="9187"/>
    <x v="61"/>
    <n v="46.253657136999898"/>
    <n v="6576.4215834400002"/>
    <n v="46.253657136999898"/>
    <n v="2014801.2456499899"/>
  </r>
  <r>
    <n v="9066"/>
    <n v="9116"/>
    <x v="61"/>
    <n v="0.27058295708300001"/>
    <n v="677.25207784700001"/>
    <n v="0.27058295708300001"/>
    <n v="11786.5464644"/>
  </r>
  <r>
    <n v="9067"/>
    <n v="9052"/>
    <x v="61"/>
    <n v="0.30009598818"/>
    <n v="625.56569420000005"/>
    <n v="0.30009598818"/>
    <n v="13072.1289570999"/>
  </r>
  <r>
    <n v="9068"/>
    <n v="9184"/>
    <x v="61"/>
    <n v="77.494538254899894"/>
    <n v="7867.6885671099899"/>
    <n v="77.494538254899894"/>
    <n v="3375648.5837699901"/>
  </r>
  <r>
    <n v="9069"/>
    <n v="9128"/>
    <x v="61"/>
    <n v="4.3600700792600002E-3"/>
    <n v="66.255104451099896"/>
    <n v="4.3600700792600002E-3"/>
    <n v="189.923892929"/>
  </r>
  <r>
    <n v="9070"/>
    <n v="9137"/>
    <x v="61"/>
    <n v="2.1142939161499998"/>
    <n v="1911.2579435499899"/>
    <n v="2.1142939161499998"/>
    <n v="92098.274592000002"/>
  </r>
  <r>
    <n v="9071"/>
    <n v="9085"/>
    <x v="61"/>
    <n v="5.8340855188200001E-2"/>
    <n v="311.57333610199902"/>
    <n v="5.8340855188200001E-2"/>
    <n v="2541.3174867299899"/>
  </r>
  <r>
    <n v="9072"/>
    <n v="9140"/>
    <x v="61"/>
    <n v="5.6966802551599999E-2"/>
    <n v="193.02354500000001"/>
    <n v="5.6966802551599999E-2"/>
    <n v="2481.4639929999898"/>
  </r>
  <r>
    <n v="9073"/>
    <n v="9149"/>
    <x v="61"/>
    <n v="0.51201715524400004"/>
    <n v="959.22446231599895"/>
    <n v="0.51201715524400004"/>
    <n v="22303.3780673"/>
  </r>
  <r>
    <n v="9074"/>
    <n v="9046"/>
    <x v="61"/>
    <n v="29.8711184629"/>
    <n v="6256.0893642199899"/>
    <n v="29.8711184629"/>
    <n v="1301180.7155200001"/>
  </r>
  <r>
    <n v="9075"/>
    <n v="9151"/>
    <x v="61"/>
    <n v="0.33602517138999999"/>
    <n v="862.49810381099905"/>
    <n v="0.33602517138999999"/>
    <n v="14637.197916200001"/>
  </r>
  <r>
    <n v="9076"/>
    <n v="9098"/>
    <x v="61"/>
    <n v="0.27149890558000001"/>
    <n v="876.30843203899894"/>
    <n v="0.27149890558000001"/>
    <n v="11826.4450202999"/>
  </r>
  <r>
    <n v="9077"/>
    <n v="9030"/>
    <x v="61"/>
    <n v="13.645600890000001"/>
    <n v="3369.0664900199899"/>
    <n v="13.645600890000001"/>
    <n v="594399.99716499902"/>
  </r>
  <r>
    <n v="9078"/>
    <n v="9094"/>
    <x v="61"/>
    <n v="2.6653222727900001E-2"/>
    <n v="136.46466240999899"/>
    <n v="2.6653222727900001E-2"/>
    <n v="1161.00973771999"/>
  </r>
  <r>
    <n v="9079"/>
    <n v="9217"/>
    <x v="61"/>
    <n v="2.9828838657599999"/>
    <n v="2044.87127987999"/>
    <n v="2.9828838657599999"/>
    <n v="129933.901456999"/>
  </r>
  <r>
    <n v="9080"/>
    <n v="9024"/>
    <x v="61"/>
    <n v="0.61357633978699999"/>
    <n v="752.80678473800003"/>
    <n v="0.61357633978699999"/>
    <n v="26727.278453800001"/>
  </r>
  <r>
    <n v="9081"/>
    <n v="9093"/>
    <x v="61"/>
    <n v="0.50688122218599996"/>
    <n v="620.20999461400004"/>
    <n v="0.50688122218599996"/>
    <n v="22079.657719599902"/>
  </r>
  <r>
    <n v="9082"/>
    <n v="9156"/>
    <x v="61"/>
    <n v="0.77006448560700003"/>
    <n v="873.49416610200001"/>
    <n v="0.77006448560700003"/>
    <n v="33543.874816099902"/>
  </r>
  <r>
    <n v="9083"/>
    <n v="9207"/>
    <x v="61"/>
    <n v="3.86856392337"/>
    <n v="2235.6770689599898"/>
    <n v="3.86856392337"/>
    <n v="168513.97044400001"/>
  </r>
  <r>
    <n v="9084"/>
    <n v="9188"/>
    <x v="61"/>
    <n v="91.069009536099898"/>
    <n v="9453.6697886199909"/>
    <n v="91.069009536099898"/>
    <n v="3966950.1875399901"/>
  </r>
  <r>
    <n v="9085"/>
    <n v="9036"/>
    <x v="61"/>
    <n v="104.379605084999"/>
    <n v="9964.0682447300005"/>
    <n v="104.379605084999"/>
    <n v="4546757.4104300002"/>
  </r>
  <r>
    <n v="9086"/>
    <n v="9042"/>
    <x v="61"/>
    <n v="40.115683076499899"/>
    <n v="6474.38628289999"/>
    <n v="40.115683076499899"/>
    <n v="1747432.1650799899"/>
  </r>
  <r>
    <n v="9087"/>
    <n v="9228"/>
    <x v="61"/>
    <n v="0.33546054070699999"/>
    <n v="683.30120554999905"/>
    <n v="0.33546054070699999"/>
    <n v="14612.6027035999"/>
  </r>
  <r>
    <n v="9088"/>
    <n v="9083"/>
    <x v="61"/>
    <n v="0.26537309086200001"/>
    <n v="654.42816946200003"/>
    <n v="0.26537309086200001"/>
    <n v="11559.6055993999"/>
  </r>
  <r>
    <n v="9089"/>
    <n v="9114"/>
    <x v="61"/>
    <n v="38.9199153896"/>
    <n v="5598.3534980300001"/>
    <n v="38.9199153896"/>
    <n v="1695344.73297"/>
  </r>
  <r>
    <n v="9090"/>
    <n v="9032"/>
    <x v="61"/>
    <n v="15.2741947989"/>
    <n v="3882.81215926"/>
    <n v="15.2741947989"/>
    <n v="665341.26407100004"/>
  </r>
  <r>
    <n v="9091"/>
    <n v="9088"/>
    <x v="61"/>
    <n v="0.90112926036200003"/>
    <n v="1587.5000335499899"/>
    <n v="0.90112926036200003"/>
    <n v="39253.033568500003"/>
  </r>
  <r>
    <n v="9092"/>
    <n v="9099"/>
    <x v="61"/>
    <n v="2.7571346913000001"/>
    <n v="2476.6066462799899"/>
    <n v="2.7571346913000001"/>
    <n v="120100.306748"/>
  </r>
  <r>
    <n v="9093"/>
    <n v="9145"/>
    <x v="61"/>
    <n v="0.915363726303"/>
    <n v="830.48833352799898"/>
    <n v="0.915363726303"/>
    <n v="39873.084424400004"/>
  </r>
  <r>
    <n v="9094"/>
    <n v="9086"/>
    <x v="61"/>
    <n v="0.26261407247899998"/>
    <n v="627.24485520300004"/>
    <n v="0.26261407247899998"/>
    <n v="11439.423240399899"/>
  </r>
  <r>
    <n v="9095"/>
    <n v="9177"/>
    <x v="61"/>
    <n v="3.4015332633000002E-2"/>
    <n v="168.87504903799899"/>
    <n v="3.4015332633000002E-2"/>
    <n v="1481.7019623900001"/>
  </r>
  <r>
    <n v="9096"/>
    <n v="9074"/>
    <x v="61"/>
    <n v="1.26861217863"/>
    <n v="1582.6307411400001"/>
    <n v="1.26861217863"/>
    <n v="55260.525457800002"/>
  </r>
  <r>
    <n v="9097"/>
    <n v="9047"/>
    <x v="61"/>
    <n v="4.2110974711100001E-2"/>
    <n v="734.94533159699904"/>
    <n v="4.2110974711100001E-2"/>
    <n v="1834.34671924999"/>
  </r>
  <r>
    <n v="9098"/>
    <n v="9080"/>
    <x v="61"/>
    <n v="0.391060095301"/>
    <n v="745.50751330000003"/>
    <n v="0.391060095301"/>
    <n v="17034.509613599901"/>
  </r>
  <r>
    <n v="9099"/>
    <n v="9075"/>
    <x v="61"/>
    <n v="46.839028224099899"/>
    <n v="6567.98778063999"/>
    <n v="46.839028224099899"/>
    <n v="2040299.9082200001"/>
  </r>
  <r>
    <n v="9100"/>
    <n v="9186"/>
    <x v="61"/>
    <n v="0.49680612868500001"/>
    <n v="761.30843096700005"/>
    <n v="0.49680612868500001"/>
    <n v="21640.788402099901"/>
  </r>
  <r>
    <n v="9101"/>
    <n v="9056"/>
    <x v="61"/>
    <n v="2.2124406250000002"/>
    <n v="1328.8207874899899"/>
    <n v="2.2124406250000002"/>
    <n v="96373.528129300001"/>
  </r>
  <r>
    <n v="9102"/>
    <n v="9179"/>
    <x v="61"/>
    <n v="0.13060808805999999"/>
    <n v="348.79837556299901"/>
    <n v="0.13060808805999999"/>
    <n v="5689.2655592700003"/>
  </r>
  <r>
    <n v="9103"/>
    <n v="9203"/>
    <x v="61"/>
    <n v="1.1354724893100001"/>
    <n v="900.26653982599896"/>
    <n v="1.1354724893100001"/>
    <n v="49460.983789400001"/>
  </r>
  <r>
    <n v="9104"/>
    <n v="9214"/>
    <x v="61"/>
    <n v="0.26726852781600002"/>
    <n v="552.67445089399905"/>
    <n v="0.26726852781600002"/>
    <n v="11642.170503400001"/>
  </r>
  <r>
    <n v="9105"/>
    <n v="9118"/>
    <x v="61"/>
    <n v="8.8716065504199998E-2"/>
    <n v="252.35238408500001"/>
    <n v="8.8716065504199998E-2"/>
    <n v="3864.4563552700001"/>
  </r>
  <r>
    <n v="9106"/>
    <n v="9141"/>
    <x v="61"/>
    <n v="0.46862981445099999"/>
    <n v="827.17456516799905"/>
    <n v="0.46862981445099999"/>
    <n v="20413.433065199901"/>
  </r>
  <r>
    <n v="9107"/>
    <n v="9159"/>
    <x v="61"/>
    <n v="1.2187713505500001E-2"/>
    <n v="150.16474513399899"/>
    <n v="1.2187713505500001E-2"/>
    <n v="530.89467672399905"/>
  </r>
  <r>
    <n v="9108"/>
    <n v="9043"/>
    <x v="61"/>
    <n v="10.356606723200001"/>
    <n v="3149.9061061299899"/>
    <n v="10.356606723200001"/>
    <n v="451131.984334999"/>
  </r>
  <r>
    <n v="9109"/>
    <n v="9039"/>
    <x v="61"/>
    <n v="10.8168488388"/>
    <n v="3582.0317383199899"/>
    <n v="10.8168488388"/>
    <n v="471180.05069200002"/>
  </r>
  <r>
    <n v="9110"/>
    <n v="9073"/>
    <x v="61"/>
    <n v="0.46031685229800001"/>
    <n v="1204.5610161899899"/>
    <n v="0.46031685229800001"/>
    <n v="20051.321880399901"/>
  </r>
  <r>
    <n v="9111"/>
    <n v="9164"/>
    <x v="61"/>
    <n v="0.28092550864400001"/>
    <n v="547.24497052300001"/>
    <n v="0.28092550864400001"/>
    <n v="12237.066207899899"/>
  </r>
  <r>
    <n v="9112"/>
    <n v="9195"/>
    <x v="61"/>
    <n v="5.1601982801900002E-2"/>
    <n v="250.30860978600001"/>
    <n v="5.1601982801900002E-2"/>
    <n v="2247.7733794599899"/>
  </r>
  <r>
    <n v="9113"/>
    <n v="9113"/>
    <x v="61"/>
    <n v="0.53456909209100001"/>
    <n v="1058.1499106700001"/>
    <n v="0.53456909209100001"/>
    <n v="23285.736509300001"/>
  </r>
  <r>
    <n v="9114"/>
    <n v="9104"/>
    <x v="61"/>
    <n v="6.3231588425500002E-2"/>
    <n v="229.267171176999"/>
    <n v="6.3231588425500002E-2"/>
    <n v="2754.3569744299898"/>
  </r>
  <r>
    <n v="9115"/>
    <n v="9208"/>
    <x v="61"/>
    <n v="4.9533051670000001E-2"/>
    <n v="199.94960395499899"/>
    <n v="4.9533051670000001E-2"/>
    <n v="2157.65109966"/>
  </r>
  <r>
    <n v="9116"/>
    <n v="9019"/>
    <x v="61"/>
    <n v="26.1767792178"/>
    <n v="4598.5202837699899"/>
    <n v="26.1767792178"/>
    <n v="1140255.94169"/>
  </r>
  <r>
    <n v="9117"/>
    <n v="9078"/>
    <x v="61"/>
    <n v="0.18991718963699999"/>
    <n v="535.78966826400006"/>
    <n v="0.18991718963699999"/>
    <n v="8272.7596895900006"/>
  </r>
  <r>
    <n v="9118"/>
    <n v="9111"/>
    <x v="61"/>
    <n v="0.959175739852"/>
    <n v="882.28693868300002"/>
    <n v="0.959175739852"/>
    <n v="41781.528102099903"/>
  </r>
  <r>
    <n v="9119"/>
    <n v="9209"/>
    <x v="61"/>
    <n v="2.1728793694199999E-2"/>
    <n v="155.09532560100001"/>
    <n v="2.1728793694199999E-2"/>
    <n v="946.50246775699895"/>
  </r>
  <r>
    <n v="9120"/>
    <n v="9216"/>
    <x v="61"/>
    <n v="6.16019625705"/>
    <n v="3155.7387969299898"/>
    <n v="6.16019625705"/>
    <n v="268337.07560400001"/>
  </r>
  <r>
    <n v="9121"/>
    <n v="9031"/>
    <x v="61"/>
    <n v="1.4930460881700001"/>
    <n v="2012.7104752800001"/>
    <n v="1.4930460881700001"/>
    <n v="65036.827456500003"/>
  </r>
  <r>
    <n v="9122"/>
    <n v="9096"/>
    <x v="61"/>
    <n v="0.31656423188499999"/>
    <n v="636.68332131099896"/>
    <n v="0.31656423188499999"/>
    <n v="13789.4827846999"/>
  </r>
  <r>
    <n v="9123"/>
    <n v="9168"/>
    <x v="61"/>
    <n v="1.786757589"/>
    <n v="1755.75458320999"/>
    <n v="1.786757589"/>
    <n v="77830.849251399894"/>
  </r>
  <r>
    <n v="9124"/>
    <n v="9076"/>
    <x v="61"/>
    <n v="1.2424316535"/>
    <n v="1349.68780973"/>
    <n v="1.2424316535"/>
    <n v="54120.106345899898"/>
  </r>
  <r>
    <n v="9125"/>
    <n v="9108"/>
    <x v="61"/>
    <n v="0.36413073737399998"/>
    <n v="868.37904578400003"/>
    <n v="0.36413073737399998"/>
    <n v="15861.471473400001"/>
  </r>
  <r>
    <n v="9126"/>
    <n v="9170"/>
    <x v="61"/>
    <n v="1.05005535427"/>
    <n v="1329.2657051599899"/>
    <n v="1.05005535427"/>
    <n v="45740.228269899897"/>
  </r>
  <r>
    <n v="9127"/>
    <n v="9084"/>
    <x v="61"/>
    <n v="3.0985960022099999"/>
    <n v="1668.54668951999"/>
    <n v="3.0985960022099999"/>
    <n v="134974.30196000001"/>
  </r>
  <r>
    <n v="9128"/>
    <n v="9102"/>
    <x v="61"/>
    <n v="8.7838520730300004E-2"/>
    <n v="238.60188481700001"/>
    <n v="8.7838520730300004E-2"/>
    <n v="3826.2306580300001"/>
  </r>
  <r>
    <n v="9129"/>
    <n v="9077"/>
    <x v="61"/>
    <n v="0.45171376559600002"/>
    <n v="820.33263363100002"/>
    <n v="0.45171376559600002"/>
    <n v="19676.572923399901"/>
  </r>
  <r>
    <n v="9130"/>
    <n v="9197"/>
    <x v="61"/>
    <n v="6.5281096174099995E-2"/>
    <n v="260.16882152900001"/>
    <n v="6.5281096174099995E-2"/>
    <n v="2843.6331748500002"/>
  </r>
  <r>
    <n v="9131"/>
    <n v="9020"/>
    <x v="61"/>
    <n v="121.847981937"/>
    <n v="16017.9621803999"/>
    <n v="121.847981937"/>
    <n v="5307676.8624299904"/>
  </r>
  <r>
    <n v="9132"/>
    <n v="9035"/>
    <x v="61"/>
    <n v="244.608915588"/>
    <n v="16012.415265899899"/>
    <n v="244.608915588"/>
    <n v="10655121.742399899"/>
  </r>
  <r>
    <n v="9133"/>
    <n v="9016"/>
    <x v="61"/>
    <n v="119.238379984999"/>
    <n v="11206.347599000001"/>
    <n v="119.238379984999"/>
    <n v="5194003.0560699897"/>
  </r>
  <r>
    <n v="9134"/>
    <n v="9025"/>
    <x v="61"/>
    <n v="1.5571518125599999"/>
    <n v="1025.8106194899899"/>
    <n v="1.5571518125599999"/>
    <n v="67829.261636399897"/>
  </r>
  <r>
    <n v="9135"/>
    <n v="9058"/>
    <x v="61"/>
    <n v="3.2999287558699999"/>
    <n v="2685.8573049699899"/>
    <n v="3.2999287558699999"/>
    <n v="143744.32162299901"/>
  </r>
  <r>
    <n v="9136"/>
    <n v="9146"/>
    <x v="61"/>
    <n v="0.72478861062400002"/>
    <n v="938.97140540899898"/>
    <n v="0.72478861062400002"/>
    <n v="31571.6655925999"/>
  </r>
  <r>
    <n v="9137"/>
    <n v="9176"/>
    <x v="61"/>
    <n v="7.9979498620399996"/>
    <n v="4767.6246865200001"/>
    <n v="7.9979498620399996"/>
    <n v="348389.302430999"/>
  </r>
  <r>
    <n v="9138"/>
    <n v="9200"/>
    <x v="61"/>
    <n v="0.25312254819699997"/>
    <n v="728.89254302200004"/>
    <n v="0.25312254819699997"/>
    <n v="11025.974095600001"/>
  </r>
  <r>
    <n v="9139"/>
    <n v="9051"/>
    <x v="61"/>
    <n v="3.0043198044400001"/>
    <n v="1447.87840118999"/>
    <n v="3.0043198044400001"/>
    <n v="130867.647205"/>
  </r>
  <r>
    <n v="9140"/>
    <n v="9185"/>
    <x v="61"/>
    <n v="75.997066301700002"/>
    <n v="7575.5586447599899"/>
    <n v="75.997066301700002"/>
    <n v="3310418.96637"/>
  </r>
  <r>
    <n v="9141"/>
    <n v="9089"/>
    <x v="61"/>
    <n v="0.56206044975199998"/>
    <n v="846.50395981199904"/>
    <n v="0.56206044975199998"/>
    <n v="24483.255258699901"/>
  </r>
  <r>
    <n v="9142"/>
    <n v="9033"/>
    <x v="61"/>
    <n v="4.9880495656599999"/>
    <n v="2247.6708083399899"/>
    <n v="4.9880495656599999"/>
    <n v="217278.569951999"/>
  </r>
  <r>
    <n v="9143"/>
    <n v="9182"/>
    <x v="61"/>
    <n v="6.8119280092799994E-2"/>
    <n v="218.140428555"/>
    <n v="6.8119280092799994E-2"/>
    <n v="2967.2639711800002"/>
  </r>
  <r>
    <n v="9144"/>
    <n v="9194"/>
    <x v="61"/>
    <n v="0.56077782781800001"/>
    <n v="908.53034341499904"/>
    <n v="0.56077782781800001"/>
    <n v="24427.3844715999"/>
  </r>
  <r>
    <n v="9145"/>
    <n v="9097"/>
    <x v="61"/>
    <n v="0.428794827988"/>
    <n v="613.45432890799896"/>
    <n v="0.428794827988"/>
    <n v="18678.227994000001"/>
  </r>
  <r>
    <n v="9146"/>
    <n v="9227"/>
    <x v="61"/>
    <n v="0.46975528222500001"/>
    <n v="927.52209785699904"/>
    <n v="0.46975528222500001"/>
    <n v="20462.458243799902"/>
  </r>
  <r>
    <n v="9147"/>
    <n v="9065"/>
    <x v="61"/>
    <n v="0.32069866315599999"/>
    <n v="801.60272567599895"/>
    <n v="0.32069866315599999"/>
    <n v="13969.577887699899"/>
  </r>
  <r>
    <n v="9148"/>
    <n v="9166"/>
    <x v="61"/>
    <n v="3.3647476646299999"/>
    <n v="2065.8579688200002"/>
    <n v="3.3647476646299999"/>
    <n v="146567.82199600001"/>
  </r>
  <r>
    <n v="9149"/>
    <n v="9142"/>
    <x v="61"/>
    <n v="0.110251566104"/>
    <n v="312.24182532399902"/>
    <n v="0.110251566104"/>
    <n v="4802.53900952"/>
  </r>
  <r>
    <n v="9150"/>
    <n v="9026"/>
    <x v="61"/>
    <n v="14.062373567"/>
    <n v="4013.53019494"/>
    <n v="14.062373567"/>
    <n v="612554.54235200002"/>
  </r>
  <r>
    <n v="9151"/>
    <n v="9117"/>
    <x v="61"/>
    <n v="9.80203440021E-3"/>
    <n v="88.582102301899894"/>
    <n v="9.80203440021E-3"/>
    <n v="426.97491051399902"/>
  </r>
  <r>
    <n v="9152"/>
    <n v="9174"/>
    <x v="61"/>
    <n v="1.4880415433800001"/>
    <n v="1100.1378892800001"/>
    <n v="1.4880415433800001"/>
    <n v="64818.830355400001"/>
  </r>
  <r>
    <n v="9153"/>
    <n v="9122"/>
    <x v="61"/>
    <n v="0.41179447258399998"/>
    <n v="1090.47310078999"/>
    <n v="0.41179447258399998"/>
    <n v="17937.695474299901"/>
  </r>
  <r>
    <n v="9154"/>
    <n v="9061"/>
    <x v="61"/>
    <n v="0.29951869516500002"/>
    <n v="679.67795167600002"/>
    <n v="0.29951869516500002"/>
    <n v="13046.982174000001"/>
  </r>
  <r>
    <n v="9155"/>
    <n v="9107"/>
    <x v="61"/>
    <n v="0.36640867554000001"/>
    <n v="523.33746802899896"/>
    <n v="0.36640867554000001"/>
    <n v="15960.698063899899"/>
  </r>
  <r>
    <n v="9156"/>
    <n v="9017"/>
    <x v="61"/>
    <n v="60.242181449299899"/>
    <n v="6879.3782934399896"/>
    <n v="60.242181449299899"/>
    <n v="2624138.9273299901"/>
  </r>
  <r>
    <n v="9157"/>
    <n v="9023"/>
    <x v="61"/>
    <n v="0.63005051972600001"/>
    <n v="753.76281484799904"/>
    <n v="0.63005051972600001"/>
    <n v="27444.890860300002"/>
  </r>
  <r>
    <n v="9158"/>
    <n v="9148"/>
    <x v="61"/>
    <n v="1.9693248540499999"/>
    <n v="1670.13198276"/>
    <n v="1.9693248540499999"/>
    <n v="85783.447506299897"/>
  </r>
  <r>
    <n v="9159"/>
    <n v="9206"/>
    <x v="61"/>
    <n v="0.15493340667800001"/>
    <n v="452.94987551200001"/>
    <n v="0.15493340667800001"/>
    <n v="6748.8721993299896"/>
  </r>
  <r>
    <n v="9160"/>
    <n v="9069"/>
    <x v="61"/>
    <n v="2.9956496897300001E-2"/>
    <n v="148.642899196999"/>
    <n v="2.9956496897300001E-2"/>
    <n v="1304.8997853200001"/>
  </r>
  <r>
    <n v="9161"/>
    <n v="9082"/>
    <x v="61"/>
    <n v="5.5579678009800002E-2"/>
    <n v="194.001958588999"/>
    <n v="5.5579678009800002E-2"/>
    <n v="2421.0410896600001"/>
  </r>
  <r>
    <n v="9162"/>
    <n v="9029"/>
    <x v="61"/>
    <n v="18.449082217400001"/>
    <n v="4167.2159732399896"/>
    <n v="18.449082217400001"/>
    <n v="803638.80683000002"/>
  </r>
  <r>
    <n v="9163"/>
    <n v="9071"/>
    <x v="61"/>
    <n v="2.2408900019800001E-2"/>
    <n v="136.199932222"/>
    <n v="2.2408900019800001E-2"/>
    <n v="976.12778029599895"/>
  </r>
  <r>
    <n v="9164"/>
    <n v="9233"/>
    <x v="61"/>
    <n v="126.840027363"/>
    <n v="12414.5559685999"/>
    <n v="126.840027363"/>
    <n v="5525129.4913400002"/>
  </r>
  <r>
    <n v="9165"/>
    <n v="9190"/>
    <x v="61"/>
    <n v="42.047332155100001"/>
    <n v="6007.01976603"/>
    <n v="42.047332155100001"/>
    <n v="1831574.46236"/>
  </r>
  <r>
    <n v="9166"/>
    <n v="9110"/>
    <x v="61"/>
    <n v="1.09199021486"/>
    <n v="1442.01969886999"/>
    <n v="1.09199021486"/>
    <n v="47566.903489299897"/>
  </r>
  <r>
    <n v="9167"/>
    <n v="9120"/>
    <x v="61"/>
    <n v="229.772443181"/>
    <n v="15797.042105799899"/>
    <n v="229.772443181"/>
    <n v="10008847.589400001"/>
  </r>
  <r>
    <n v="9168"/>
    <n v="9066"/>
    <x v="61"/>
    <n v="1.8271337436099999"/>
    <n v="1318.7210657000001"/>
    <n v="1.8271337436099999"/>
    <n v="79589.6275131"/>
  </r>
  <r>
    <n v="9169"/>
    <n v="9121"/>
    <x v="61"/>
    <n v="0.302862566241"/>
    <n v="606.49211180899897"/>
    <n v="0.302862566241"/>
    <n v="13192.6406146999"/>
  </r>
  <r>
    <n v="9170"/>
    <n v="9225"/>
    <x v="61"/>
    <n v="0.40123242022900002"/>
    <n v="971.86385009900005"/>
    <n v="0.40123242022900002"/>
    <n v="17477.6143142"/>
  </r>
  <r>
    <n v="9171"/>
    <n v="9158"/>
    <x v="61"/>
    <n v="0.39099901256899999"/>
    <n v="849.89845157000002"/>
    <n v="0.39099901256899999"/>
    <n v="17031.8488599999"/>
  </r>
  <r>
    <n v="9172"/>
    <n v="9064"/>
    <x v="61"/>
    <n v="0.742902127006"/>
    <n v="1312.8482382300001"/>
    <n v="0.742902127006"/>
    <n v="32360.6872092999"/>
  </r>
  <r>
    <n v="9173"/>
    <n v="9215"/>
    <x v="61"/>
    <n v="2.33398732529E-2"/>
    <n v="154.540737699999"/>
    <n v="2.33398732529E-2"/>
    <n v="1016.68081236"/>
  </r>
  <r>
    <n v="9174"/>
    <n v="9040"/>
    <x v="61"/>
    <n v="0.60633079599299999"/>
    <n v="951.23332331999904"/>
    <n v="0.60633079599299999"/>
    <n v="26411.663827"/>
  </r>
  <r>
    <n v="9175"/>
    <n v="9212"/>
    <x v="61"/>
    <n v="0.77203885467099997"/>
    <n v="1096.9418692300001"/>
    <n v="0.77203885467099997"/>
    <n v="33629.877988300002"/>
  </r>
  <r>
    <n v="9176"/>
    <n v="9132"/>
    <x v="61"/>
    <n v="9.4673469075300005"/>
    <n v="4200.1520727699899"/>
    <n v="9.4673469075300005"/>
    <n v="412395.981697999"/>
  </r>
  <r>
    <n v="9177"/>
    <n v="9205"/>
    <x v="61"/>
    <n v="0.18676338052300001"/>
    <n v="557.06347378999897"/>
    <n v="0.18676338052300001"/>
    <n v="8135.3803138699895"/>
  </r>
  <r>
    <n v="9178"/>
    <n v="9157"/>
    <x v="61"/>
    <n v="0.311801424371"/>
    <n v="892.00508002900006"/>
    <n v="0.311801424371"/>
    <n v="13582.0157185999"/>
  </r>
  <r>
    <n v="9179"/>
    <n v="9022"/>
    <x v="61"/>
    <n v="0.53122882773000002"/>
    <n v="710.18228738899904"/>
    <n v="0.53122882773000002"/>
    <n v="23140.235175599901"/>
  </r>
  <r>
    <n v="9180"/>
    <n v="9044"/>
    <x v="61"/>
    <n v="25.0334071812999"/>
    <n v="5074.4968601299897"/>
    <n v="25.0334071812999"/>
    <n v="1090450.85499999"/>
  </r>
  <r>
    <n v="9181"/>
    <n v="9155"/>
    <x v="61"/>
    <n v="8.4033510917499998E-2"/>
    <n v="311.32812444899901"/>
    <n v="8.4033510917499998E-2"/>
    <n v="3660.4850932200002"/>
  </r>
  <r>
    <n v="9182"/>
    <n v="9123"/>
    <x v="61"/>
    <n v="0.330668299326"/>
    <n v="703.57152684000005"/>
    <n v="0.330668299326"/>
    <n v="14403.853503300001"/>
  </r>
  <r>
    <n v="9183"/>
    <n v="9018"/>
    <x v="61"/>
    <n v="9.39653260463"/>
    <n v="3284.9613106699899"/>
    <n v="9.39653260463"/>
    <n v="409311.32301300002"/>
  </r>
  <r>
    <n v="9184"/>
    <n v="9126"/>
    <x v="61"/>
    <n v="0.767136648122"/>
    <n v="1434.8032514199899"/>
    <n v="0.767136648122"/>
    <n v="33416.338725100002"/>
  </r>
  <r>
    <n v="9185"/>
    <n v="9057"/>
    <x v="61"/>
    <n v="3.3128824805099999"/>
    <n v="1518.35690365"/>
    <n v="3.3128824805099999"/>
    <n v="144308.58361699901"/>
  </r>
  <r>
    <n v="9186"/>
    <n v="9013"/>
    <x v="61"/>
    <n v="104.791331322999"/>
    <n v="9336.6306033000001"/>
    <n v="104.791331322999"/>
    <n v="4564692.1336300001"/>
  </r>
  <r>
    <n v="9187"/>
    <n v="9112"/>
    <x v="61"/>
    <n v="0.336069402919"/>
    <n v="776.64752498999906"/>
    <n v="0.336069402919"/>
    <n v="14639.1246343"/>
  </r>
  <r>
    <n v="9188"/>
    <n v="9027"/>
    <x v="61"/>
    <n v="30.676736730799899"/>
    <n v="5278.7909406799899"/>
    <n v="30.676736730799899"/>
    <n v="1336273.3068899901"/>
  </r>
  <r>
    <n v="9189"/>
    <n v="9131"/>
    <x v="61"/>
    <n v="9.9889332642800005E-2"/>
    <n v="450.52799645599902"/>
    <n v="9.9889332642800005E-2"/>
    <n v="4351.1619256499898"/>
  </r>
  <r>
    <n v="9190"/>
    <n v="9189"/>
    <x v="61"/>
    <n v="0.37418325388200002"/>
    <n v="783.78535496200004"/>
    <n v="0.37418325388200002"/>
    <n v="16299.357341999899"/>
  </r>
  <r>
    <n v="9191"/>
    <n v="9150"/>
    <x v="61"/>
    <n v="9.6359748443000007E-2"/>
    <n v="260.03460513300001"/>
    <n v="9.6359748443000007E-2"/>
    <n v="4197.4138524999898"/>
  </r>
  <r>
    <n v="9192"/>
    <n v="9196"/>
    <x v="61"/>
    <n v="2.0007646647199999E-2"/>
    <n v="141.72892701200001"/>
    <n v="2.0007646647199999E-2"/>
    <n v="871.52960170100005"/>
  </r>
  <r>
    <n v="9193"/>
    <n v="9068"/>
    <x v="61"/>
    <n v="0.23232798643300001"/>
    <n v="556.56959465900002"/>
    <n v="0.23232798643300001"/>
    <n v="10120.1666089999"/>
  </r>
  <r>
    <n v="9194"/>
    <n v="9135"/>
    <x v="61"/>
    <n v="4.9664685870499999E-2"/>
    <n v="283.84012321"/>
    <n v="4.9664685870499999E-2"/>
    <n v="2163.38506353"/>
  </r>
  <r>
    <n v="9195"/>
    <n v="9028"/>
    <x v="61"/>
    <n v="10.3958597484999"/>
    <n v="2764.40461228"/>
    <n v="10.3958597484999"/>
    <n v="452841.83927400003"/>
  </r>
  <r>
    <n v="9196"/>
    <n v="9178"/>
    <x v="61"/>
    <n v="2.0577960986999999"/>
    <n v="2474.7198274299899"/>
    <n v="2.0577960986999999"/>
    <n v="89637.239507299906"/>
  </r>
  <r>
    <n v="9197"/>
    <n v="9049"/>
    <x v="61"/>
    <n v="47.317304172599897"/>
    <n v="8024.4011276900001"/>
    <n v="47.317304172599897"/>
    <n v="2061133.5251899899"/>
  </r>
  <r>
    <n v="9198"/>
    <n v="9127"/>
    <x v="61"/>
    <n v="4.2569417927400002E-2"/>
    <n v="372.16126476099902"/>
    <n v="4.2569417927400002E-2"/>
    <n v="1854.31642723"/>
  </r>
  <r>
    <n v="9199"/>
    <n v="9161"/>
    <x v="61"/>
    <n v="7.8624674492300001E-3"/>
    <n v="74.048711686399898"/>
    <n v="7.8624674492300001E-3"/>
    <n v="342.48771204899901"/>
  </r>
  <r>
    <n v="9200"/>
    <n v="9162"/>
    <x v="61"/>
    <n v="0.25851483435700001"/>
    <n v="619.21416713400004"/>
    <n v="0.25851483435700001"/>
    <n v="11260.861142100001"/>
  </r>
  <r>
    <n v="9201"/>
    <n v="9091"/>
    <x v="61"/>
    <n v="1.81406745786"/>
    <n v="1962.81220944999"/>
    <n v="1.81406745786"/>
    <n v="79020.462381200006"/>
  </r>
  <r>
    <n v="9202"/>
    <n v="9070"/>
    <x v="61"/>
    <n v="3.4234169961399998"/>
    <n v="2388.7688114600001"/>
    <n v="3.4234169961399998"/>
    <n v="149123.447856999"/>
  </r>
  <r>
    <n v="9203"/>
    <n v="9134"/>
    <x v="61"/>
    <n v="0.18452354413300001"/>
    <n v="577.28491250900004"/>
    <n v="0.18452354413300001"/>
    <n v="8037.8134312100001"/>
  </r>
  <r>
    <n v="9204"/>
    <n v="9163"/>
    <x v="61"/>
    <n v="0.32261026164200002"/>
    <n v="620.47841757900005"/>
    <n v="0.32261026164200002"/>
    <n v="14052.8467846"/>
  </r>
  <r>
    <n v="9205"/>
    <n v="9222"/>
    <x v="61"/>
    <n v="4.9673535151400001"/>
    <n v="2201.7308302699898"/>
    <n v="4.9673535151400001"/>
    <n v="216377.053606"/>
  </r>
  <r>
    <n v="9206"/>
    <n v="9226"/>
    <x v="61"/>
    <n v="0.34405418611499999"/>
    <n v="845.00877077799896"/>
    <n v="0.34405418611499999"/>
    <n v="14986.940399900001"/>
  </r>
  <r>
    <n v="9207"/>
    <n v="9230"/>
    <x v="61"/>
    <n v="1.1194737068199999E-2"/>
    <n v="103.653939781999"/>
    <n v="1.1194737068199999E-2"/>
    <n v="487.64079621299902"/>
  </r>
  <r>
    <n v="9208"/>
    <n v="9048"/>
    <x v="61"/>
    <n v="47.282190205600003"/>
    <n v="6858.93058724"/>
    <n v="47.282190205600003"/>
    <n v="2059603.9669099899"/>
  </r>
  <r>
    <n v="9209"/>
    <n v="9059"/>
    <x v="61"/>
    <n v="3.2779883350699999"/>
    <n v="2659.4099047099899"/>
    <n v="3.2779883350699999"/>
    <n v="142788.600723999"/>
  </r>
  <r>
    <n v="9210"/>
    <n v="9090"/>
    <x v="61"/>
    <n v="0.18308840773000001"/>
    <n v="612.01572693499895"/>
    <n v="0.18308840773000001"/>
    <n v="7975.2991401899899"/>
  </r>
  <r>
    <n v="9211"/>
    <n v="9169"/>
    <x v="61"/>
    <n v="3.0311820401799999E-2"/>
    <n v="141.06973429000001"/>
    <n v="3.0311820401799999E-2"/>
    <n v="1320.3776153599899"/>
  </r>
  <r>
    <n v="9212"/>
    <n v="9067"/>
    <x v="61"/>
    <n v="0.22114248134299999"/>
    <n v="541.61002779"/>
    <n v="0.22114248134299999"/>
    <n v="9632.9279557600003"/>
  </r>
  <r>
    <n v="9213"/>
    <n v="9154"/>
    <x v="61"/>
    <n v="2.5899577472500001E-2"/>
    <n v="166.831497135999"/>
    <n v="2.5899577472500001E-2"/>
    <n v="1128.1810817800001"/>
  </r>
  <r>
    <n v="9214"/>
    <n v="9147"/>
    <x v="61"/>
    <n v="0.18016893457700001"/>
    <n v="402.10049073599902"/>
    <n v="0.18016893457700001"/>
    <n v="7848.1273980599899"/>
  </r>
  <r>
    <n v="9215"/>
    <n v="9221"/>
    <x v="61"/>
    <n v="0.65698327334999995"/>
    <n v="796.58156357400003"/>
    <n v="0.65698327334999995"/>
    <n v="28618.076913600002"/>
  </r>
  <r>
    <n v="9216"/>
    <n v="9092"/>
    <x v="61"/>
    <n v="2.3567839492899999E-2"/>
    <n v="168.415609797"/>
    <n v="2.3567839492899999E-2"/>
    <n v="1026.6109816999899"/>
  </r>
  <r>
    <n v="9217"/>
    <n v="9103"/>
    <x v="61"/>
    <n v="0.227149549063"/>
    <n v="614.86997368799905"/>
    <n v="0.227149549063"/>
    <n v="9894.5947786800007"/>
  </r>
  <r>
    <n v="9218"/>
    <n v="9109"/>
    <x v="61"/>
    <n v="0.62940050341599996"/>
    <n v="891.13308781499904"/>
    <n v="0.62940050341599996"/>
    <n v="27416.5762614999"/>
  </r>
  <r>
    <n v="9219"/>
    <n v="9175"/>
    <x v="61"/>
    <n v="0.30300797321"/>
    <n v="572.93172667900001"/>
    <n v="0.30300797321"/>
    <n v="13198.974517000001"/>
  </r>
  <r>
    <n v="9220"/>
    <n v="9130"/>
    <x v="61"/>
    <n v="1.24998688522"/>
    <n v="1772.24985119999"/>
    <n v="1.24998688522"/>
    <n v="54449.210923999897"/>
  </r>
  <r>
    <n v="9221"/>
    <n v="9062"/>
    <x v="61"/>
    <n v="0.161657102947"/>
    <n v="449.97644738000002"/>
    <n v="0.161657102947"/>
    <n v="7041.7552369100003"/>
  </r>
  <r>
    <n v="9222"/>
    <n v="9204"/>
    <x v="61"/>
    <n v="5.5382610839800002"/>
    <n v="4567.8420485899896"/>
    <n v="5.5382610839800002"/>
    <n v="241245.68783400001"/>
  </r>
  <r>
    <n v="9223"/>
    <n v="9218"/>
    <x v="61"/>
    <n v="3.4509448661899998E-2"/>
    <n v="202.65895906200001"/>
    <n v="3.4509448661899998E-2"/>
    <n v="1503.22557077999"/>
  </r>
  <r>
    <n v="9224"/>
    <n v="9133"/>
    <x v="61"/>
    <n v="0.302778826364"/>
    <n v="612.03412514000001"/>
    <n v="0.302778826364"/>
    <n v="13188.9929205999"/>
  </r>
  <r>
    <n v="9225"/>
    <n v="9232"/>
    <x v="61"/>
    <n v="0.119987562213"/>
    <n v="450.70161089599901"/>
    <n v="0.119987562213"/>
    <n v="5226.6373042499899"/>
  </r>
  <r>
    <n v="9226"/>
    <n v="9201"/>
    <x v="61"/>
    <n v="10.8171963257999"/>
    <n v="2746.7181977999899"/>
    <n v="10.8171963257999"/>
    <n v="471195.18716799899"/>
  </r>
  <r>
    <n v="9227"/>
    <n v="9202"/>
    <x v="61"/>
    <n v="0.10396114986799999"/>
    <n v="312.51967847600002"/>
    <n v="0.10396114986799999"/>
    <n v="4528.52957452999"/>
  </r>
  <r>
    <n v="9228"/>
    <n v="9087"/>
    <x v="61"/>
    <n v="5.2993464570000003E-2"/>
    <n v="252.825652152"/>
    <n v="5.2993464570000003E-2"/>
    <n v="2308.3860833099902"/>
  </r>
  <r>
    <n v="9229"/>
    <n v="9143"/>
    <x v="61"/>
    <n v="0.59457682825199998"/>
    <n v="1759.9765368799899"/>
    <n v="0.59457682825199998"/>
    <n v="25899.663040999902"/>
  </r>
  <r>
    <n v="9230"/>
    <n v="9173"/>
    <x v="61"/>
    <n v="6.4126312091599997"/>
    <n v="3379.1748212500002"/>
    <n v="6.4126312091599997"/>
    <n v="279333.098138"/>
  </r>
  <r>
    <n v="9231"/>
    <n v="9219"/>
    <x v="61"/>
    <n v="4.5045815576700003E-2"/>
    <n v="199.83742564299899"/>
    <n v="4.5045815576700003E-2"/>
    <n v="1962.18787754"/>
  </r>
  <r>
    <n v="9232"/>
    <n v="9014"/>
    <x v="61"/>
    <n v="16.7775267319"/>
    <n v="3850.4109296400002"/>
    <n v="16.7775267319"/>
    <n v="730826.14112799906"/>
  </r>
  <r>
    <n v="9233"/>
    <n v="9183"/>
    <x v="61"/>
    <n v="2.40448849646"/>
    <n v="2436.3596285499898"/>
    <n v="2.40448849646"/>
    <n v="104739.0999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
  <r>
    <x v="0"/>
    <x v="0"/>
    <n v="2.6833162800000001"/>
    <n v="2.74986576"/>
    <n v="2.81641524"/>
    <n v="2.8829647199999999"/>
    <n v="2.9495141999999999"/>
    <n v="2.9604603599999999"/>
    <n v="2.9714065199999999"/>
    <n v="2.98235268"/>
    <n v="2.99329884"/>
    <n v="3.0042450000000001"/>
    <n v="3.0118200599999998"/>
    <n v="3.01939512"/>
    <n v="3.0269701800000002"/>
    <n v="3.0345452399999999"/>
    <n v="3.0421203000000001"/>
    <n v="3.0650041200000002"/>
    <n v="3.0878879399999999"/>
    <n v="3.11077176"/>
    <n v="3.1336555800000001"/>
    <n v="3.1565394000000002"/>
    <n v="3.1813269000000002"/>
    <n v="3.2061144000000001"/>
    <n v="3.2309019000000001"/>
    <n v="3.2556894000000001"/>
    <n v="3.2804769"/>
    <n v="3.2817063599999998"/>
    <n v="3.2829358200000001"/>
    <n v="3.2841652799999999"/>
    <n v="3.2853947400000001"/>
    <n v="3.2866241999999999"/>
    <n v="3.3097459800000002"/>
    <n v="3.3328677600000001"/>
    <n v="3.3559895399999999"/>
    <n v="3.3791113199999998"/>
    <n v="3.4022331000000001"/>
    <n v="3.4750885199999999"/>
    <n v="3.5479439400000001"/>
    <n v="3.6207993599999999"/>
    <n v="3.6936547800000001"/>
    <n v="3.7665101999999999"/>
    <n v="3.7873317000000002"/>
    <n v="3.8081532"/>
    <n v="3.8289746999999998"/>
    <n v="3.8497962000000001"/>
    <n v="3.8706176999999999"/>
    <n v="3.8756545199999999"/>
    <n v="3.8806913399999998"/>
    <n v="3.8857281600000002"/>
    <n v="3.8907649800000002"/>
    <n v="3.8958018000000001"/>
    <n v="3.9165439800000001"/>
    <n v="3.9372861600000002"/>
    <n v="3.9580283399999998"/>
    <n v="3.9787705199999999"/>
    <n v="3.9995126999999999"/>
    <n v="4.0103795399999997"/>
    <n v="4.02124638"/>
    <n v="4.0321132200000003"/>
    <n v="4.0429800599999997"/>
    <n v="4.0538468999999999"/>
    <n v="4.1036995200000002"/>
    <n v="4.1535521400000004"/>
    <n v="4.2034047599999997"/>
    <n v="4.25325738"/>
    <n v="4.3031100000000002"/>
    <n v="4.3435235399999996"/>
    <n v="4.3839370799999999"/>
    <n v="4.4243506200000002"/>
    <n v="4.4647641599999996"/>
    <n v="4.5051777"/>
    <n v="4.5276649200000003"/>
    <n v="4.5501521399999998"/>
    <n v="4.5726393600000002"/>
    <n v="4.5951265799999996"/>
    <n v="4.6176138"/>
    <n v="4.7084748599999999"/>
    <n v="4.7993359199999999"/>
    <n v="4.8901969799999998"/>
    <n v="4.9810580399999997"/>
    <n v="5.0719190999999997"/>
    <n v="5.0938114199999998"/>
    <n v="5.1157037399999998"/>
    <n v="5.1375960599999999"/>
    <n v="5.15948838"/>
    <n v="5.1813807000000001"/>
    <n v="5.2103324999999998"/>
    <n v="5.2392842999999996"/>
    <n v="5.2682361000000002"/>
    <n v="5.2971878999999999"/>
    <n v="5.3261396999999997"/>
    <n v="5.4677258999999996"/>
    <n v="5.6093121000000004"/>
    <n v="5.7508983000000002"/>
    <n v="5.8924845000000001"/>
    <n v="6.0340707"/>
    <n v="6.2911071600000001"/>
    <n v="6.5481436200000003"/>
    <n v="6.8051800800000004"/>
    <n v="7.0622165399999997"/>
    <n v="7.3192529999999998"/>
  </r>
  <r>
    <x v="0"/>
    <x v="1"/>
    <n v="2.6156959799999999"/>
    <n v="2.6612256599999999"/>
    <n v="2.70675534"/>
    <n v="2.75228502"/>
    <n v="2.7978147"/>
    <n v="2.8425511800000001"/>
    <n v="2.8872876600000001"/>
    <n v="2.9320241399999998"/>
    <n v="2.9767606199999999"/>
    <n v="3.0214970999999999"/>
    <n v="3.0313724400000002"/>
    <n v="3.04124778"/>
    <n v="3.0511231200000002"/>
    <n v="3.06099846"/>
    <n v="3.0708738000000002"/>
    <n v="3.0920918999999998"/>
    <n v="3.1133099999999998"/>
    <n v="3.1345280999999998"/>
    <n v="3.1557461999999998"/>
    <n v="3.1769642999999999"/>
    <n v="3.1968736199999999"/>
    <n v="3.2167829399999999"/>
    <n v="3.2366922599999999"/>
    <n v="3.2566015799999999"/>
    <n v="3.2765108999999999"/>
    <n v="3.2771454599999998"/>
    <n v="3.2777800199999998"/>
    <n v="3.2784145800000002"/>
    <n v="3.2790491400000001"/>
    <n v="3.2796837000000001"/>
    <n v="3.3172417200000002"/>
    <n v="3.3547997399999998"/>
    <n v="3.3923577599999999"/>
    <n v="3.42991578"/>
    <n v="3.4674738000000001"/>
    <n v="3.4747712399999999"/>
    <n v="3.4820686799999998"/>
    <n v="3.4893661200000001"/>
    <n v="3.49666356"/>
    <n v="3.5039609999999999"/>
    <n v="3.5065388999999998"/>
    <n v="3.5091168000000001"/>
    <n v="3.5116947000000001"/>
    <n v="3.5142726"/>
    <n v="3.5168504999999999"/>
    <n v="3.5244652200000002"/>
    <n v="3.53207994"/>
    <n v="3.5396946599999999"/>
    <n v="3.5473093800000002"/>
    <n v="3.5549241"/>
    <n v="3.5642838600000002"/>
    <n v="3.5736436199999999"/>
    <n v="3.5830033800000001"/>
    <n v="3.5923631399999998"/>
    <n v="3.6017228999999999"/>
    <n v="3.62000616"/>
    <n v="3.63828942"/>
    <n v="3.65657268"/>
    <n v="3.67485594"/>
    <n v="3.6931392000000001"/>
    <n v="3.7029352200000001"/>
    <n v="3.7127312400000001"/>
    <n v="3.7225272600000001"/>
    <n v="3.7323232800000001"/>
    <n v="3.7421193000000001"/>
    <n v="3.83262342"/>
    <n v="3.9231275399999999"/>
    <n v="4.0136316599999997"/>
    <n v="4.10413578"/>
    <n v="4.1946399000000003"/>
    <n v="4.2227984999999997"/>
    <n v="4.2509570999999999"/>
    <n v="4.2791157000000002"/>
    <n v="4.3072742999999996"/>
    <n v="4.3354328999999998"/>
    <n v="4.3550646000000004"/>
    <n v="4.3746963000000001"/>
    <n v="4.3943279999999998"/>
    <n v="4.4139597000000004"/>
    <n v="4.4335914000000001"/>
    <n v="4.4479483200000001"/>
    <n v="4.4623052400000001"/>
    <n v="4.4766621600000001"/>
    <n v="4.4910190800000001"/>
    <n v="4.505376"/>
    <n v="4.6510075200000003"/>
    <n v="4.7966390399999996"/>
    <n v="4.9422705599999999"/>
    <n v="5.0879020800000001"/>
    <n v="5.2335336000000003"/>
    <n v="5.4186664799999997"/>
    <n v="5.60379936"/>
    <n v="5.7889322400000003"/>
    <n v="5.9740651199999997"/>
    <n v="6.159198"/>
    <n v="6.9905112600000097"/>
    <n v="7.8218245199999998"/>
    <n v="8.6531377799999998"/>
    <n v="9.4844510399999997"/>
    <n v="10.3157643"/>
  </r>
  <r>
    <x v="0"/>
    <x v="2"/>
    <n v="3.6814791599999999"/>
    <n v="3.7318870199999998"/>
    <n v="3.7822948799999998"/>
    <n v="3.8327027400000002"/>
    <n v="3.8831106000000002"/>
    <n v="3.9351445200000001"/>
    <n v="3.9871784400000001"/>
    <n v="4.0392123599999996"/>
    <n v="4.09124628"/>
    <n v="4.1432802000000004"/>
    <n v="4.1477221200000001"/>
    <n v="4.1521640399999997"/>
    <n v="4.1566059600000003"/>
    <n v="4.1610478799999999"/>
    <n v="4.1654897999999996"/>
    <n v="4.1707645800000002"/>
    <n v="4.1760393599999999"/>
    <n v="4.1813141399999996"/>
    <n v="4.1865889200000002"/>
    <n v="4.1918636999999999"/>
    <n v="4.2279146399999998"/>
    <n v="4.2639655799999998"/>
    <n v="4.3000165199999998"/>
    <n v="4.3360674599999998"/>
    <n v="4.3721183999999997"/>
    <n v="4.3938520800000003"/>
    <n v="4.4155857599999999"/>
    <n v="4.4373194399999996"/>
    <n v="4.4590531200000001"/>
    <n v="4.4807867999999997"/>
    <n v="4.4889171000000001"/>
    <n v="4.4970473999999996"/>
    <n v="4.5051777"/>
    <n v="4.5133080000000003"/>
    <n v="4.5214382999999998"/>
    <n v="4.5363901200000001"/>
    <n v="4.5513419400000004"/>
    <n v="4.5662937599999998"/>
    <n v="4.58124558"/>
    <n v="4.5961974000000003"/>
    <n v="4.6050019200000003"/>
    <n v="4.6138064400000003"/>
    <n v="4.6226109600000003"/>
    <n v="4.6314154800000003"/>
    <n v="4.6402200000000002"/>
    <n v="4.7432963399999997"/>
    <n v="4.84637268"/>
    <n v="4.9494490200000003"/>
    <n v="5.0525253599999997"/>
    <n v="5.1556017000000001"/>
    <n v="5.1986724600000001"/>
    <n v="5.24174322"/>
    <n v="5.28481398"/>
    <n v="5.32788474"/>
    <n v="5.3709555"/>
    <n v="5.3894767200000002"/>
    <n v="5.4079979399999996"/>
    <n v="5.4265191599999998"/>
    <n v="5.44504038"/>
    <n v="5.4635616000000002"/>
    <n v="5.4728420399999997"/>
    <n v="5.4821224800000001"/>
    <n v="5.4914029199999996"/>
    <n v="5.50068336"/>
    <n v="5.5099638000000004"/>
    <n v="5.7116349"/>
    <n v="5.9133060000000004"/>
    <n v="6.1149770999999999"/>
    <n v="6.3166482000000004"/>
    <n v="6.5183192999999999"/>
    <n v="6.5339453399999998"/>
    <n v="6.5495713799999997"/>
    <n v="6.5651974199999996"/>
    <n v="6.5808234600000004"/>
    <n v="6.5964495000000003"/>
    <n v="6.6160018799999998"/>
    <n v="6.6355542600000001"/>
    <n v="6.6551066399999996"/>
    <n v="6.67465902"/>
    <n v="6.6942114000000004"/>
    <n v="6.8472989999999996"/>
    <n v="7.0003865999999997"/>
    <n v="7.1534741999999998"/>
    <n v="7.3065617999999999"/>
    <n v="7.4596494"/>
    <n v="7.4905841999999998"/>
    <n v="7.5215189999999996"/>
    <n v="7.5524538000000003"/>
    <n v="7.5833886000000001"/>
    <n v="7.6143234"/>
    <n v="7.6903119599999998"/>
    <n v="7.7663005199999997"/>
    <n v="7.8422890799999996"/>
    <n v="7.9182776400000003"/>
    <n v="7.9942662000000002"/>
    <n v="10.97098716"/>
    <n v="13.94770812"/>
    <n v="16.924429079999999"/>
    <n v="19.901150040000001"/>
    <n v="22.877870999999999"/>
  </r>
  <r>
    <x v="0"/>
    <x v="3"/>
    <n v="3.7090032000000002"/>
    <n v="3.7799946000000002"/>
    <n v="3.8509859999999998"/>
    <n v="3.9219773999999998"/>
    <n v="3.9929687999999999"/>
    <n v="4.2766567799999997"/>
    <n v="4.5603447600000004"/>
    <n v="4.8440327400000003"/>
    <n v="5.1277207200000001"/>
    <n v="5.4114087"/>
    <n v="5.4378222599999999"/>
    <n v="5.4642358199999999"/>
    <n v="5.4906493799999998"/>
    <n v="5.5170629399999997"/>
    <n v="5.5434764999999997"/>
    <n v="5.5607286"/>
    <n v="5.5779807000000003"/>
    <n v="5.5952327999999998"/>
    <n v="5.6124849000000001"/>
    <n v="5.6297370000000004"/>
    <n v="5.6366775000000002"/>
    <n v="5.643618"/>
    <n v="5.6505584999999998"/>
    <n v="5.6574989999999996"/>
    <n v="5.6644395000000003"/>
    <n v="5.7736234800000004"/>
    <n v="5.8828074600000004"/>
    <n v="5.9919914399999996"/>
    <n v="6.1011754199999997"/>
    <n v="6.2103593999999998"/>
    <n v="6.2113509000000002"/>
    <n v="6.2123423999999998"/>
    <n v="6.2133339000000003"/>
    <n v="6.2143253999999999"/>
    <n v="6.2153169000000004"/>
    <n v="6.2184500399999996"/>
    <n v="6.2215831799999997"/>
    <n v="6.2247163199999997"/>
    <n v="6.2278494599999998"/>
    <n v="6.2309825999999999"/>
    <n v="6.2497021200000002"/>
    <n v="6.2684216399999997"/>
    <n v="6.28714116"/>
    <n v="6.3058606800000003"/>
    <n v="6.3245801999999998"/>
    <n v="6.6781887600000003"/>
    <n v="7.0317973199999999"/>
    <n v="7.3854058800000004"/>
    <n v="7.7390144400000001"/>
    <n v="8.0926229999999997"/>
    <n v="8.3165037000000002"/>
    <n v="8.5403844000000007"/>
    <n v="8.7642650999999994"/>
    <n v="8.9881457999999999"/>
    <n v="9.2120265000000003"/>
    <n v="9.2744909999999994"/>
    <n v="9.3369555000000002"/>
    <n v="9.3994199999999992"/>
    <n v="9.4618845"/>
    <n v="9.5243490000000008"/>
    <n v="9.6441222"/>
    <n v="9.7638953999999991"/>
    <n v="9.8836686"/>
    <n v="10.003441799999999"/>
    <n v="10.123215"/>
    <n v="10.268767199999999"/>
    <n v="10.4143194"/>
    <n v="10.559871599999999"/>
    <n v="10.7054238"/>
    <n v="10.850975999999999"/>
    <n v="11.180748899999999"/>
    <n v="11.510521799999999"/>
    <n v="11.840294699999999"/>
    <n v="12.170067599999999"/>
    <n v="12.499840499999999"/>
    <n v="13.16898402"/>
    <n v="13.83812754"/>
    <n v="14.507271060000001"/>
    <n v="15.176414579999999"/>
    <n v="15.8455581"/>
    <n v="16.109812680000001"/>
    <n v="16.37406726"/>
    <n v="16.63832184"/>
    <n v="16.902576419999999"/>
    <n v="17.166830999999998"/>
    <n v="18.121447199999999"/>
    <n v="19.076063399999999"/>
    <n v="20.030679599999999"/>
    <n v="20.985295799999999"/>
    <n v="21.939912"/>
    <n v="22.300421400000001"/>
    <n v="22.660930799999999"/>
    <n v="23.021440200000001"/>
    <n v="23.381949599999999"/>
    <n v="23.742459"/>
    <n v="25.124213399999999"/>
    <n v="26.505967800000001"/>
    <n v="27.887722199999999"/>
    <n v="29.269476600000001"/>
    <n v="30.651230999999999"/>
  </r>
  <r>
    <x v="0"/>
    <x v="4"/>
    <n v="4.5205657800000001"/>
    <n v="4.6426392600000002"/>
    <n v="4.7647127400000002"/>
    <n v="4.8867862200000003"/>
    <n v="5.0088597000000004"/>
    <n v="5.0335678799999997"/>
    <n v="5.0582760599999999"/>
    <n v="5.08298424"/>
    <n v="5.1076924200000002"/>
    <n v="5.1324006000000004"/>
    <n v="5.2071597000000001"/>
    <n v="5.2819187999999997"/>
    <n v="5.3566779000000002"/>
    <n v="5.4314369999999998"/>
    <n v="5.5061961000000004"/>
    <n v="5.5923376200000003"/>
    <n v="5.6784791400000003"/>
    <n v="5.7646206600000003"/>
    <n v="5.8507621800000003"/>
    <n v="5.9369037000000002"/>
    <n v="5.9591133000000003"/>
    <n v="5.9813229000000003"/>
    <n v="6.0035325000000004"/>
    <n v="6.0257421000000004"/>
    <n v="6.0479516999999996"/>
    <n v="6.1347674400000001"/>
    <n v="6.2215831799999997"/>
    <n v="6.3083989200000001"/>
    <n v="6.3952146599999997"/>
    <n v="6.4820304000000002"/>
    <n v="6.5066195999999996"/>
    <n v="6.5312087999999999"/>
    <n v="6.5557980000000002"/>
    <n v="6.5803871999999997"/>
    <n v="6.6049764"/>
    <n v="6.7117411200000001"/>
    <n v="6.8185058400000003"/>
    <n v="6.9252705600000004"/>
    <n v="7.0320352799999997"/>
    <n v="7.1387999999999998"/>
    <n v="7.2697573200000001"/>
    <n v="7.4007146400000003"/>
    <n v="7.5316719599999997"/>
    <n v="7.66262928"/>
    <n v="7.7935866000000003"/>
    <n v="7.9180396799999997"/>
    <n v="8.04249276"/>
    <n v="8.1669458400000003"/>
    <n v="8.2913989200000007"/>
    <n v="8.4158519999999992"/>
    <n v="8.7192509999999999"/>
    <n v="9.0226500000000005"/>
    <n v="9.3260489999999994"/>
    <n v="9.629448"/>
    <n v="9.9328470000000006"/>
    <n v="9.9506940000000004"/>
    <n v="9.9685410000000001"/>
    <n v="9.9863879999999998"/>
    <n v="10.004235"/>
    <n v="10.022081999999999"/>
    <n v="10.043498400000001"/>
    <n v="10.0649148"/>
    <n v="10.0863312"/>
    <n v="10.1077476"/>
    <n v="10.129163999999999"/>
    <n v="10.945763400000001"/>
    <n v="11.7623628"/>
    <n v="12.578962199999999"/>
    <n v="13.395561600000001"/>
    <n v="14.212161"/>
    <n v="14.302585799999999"/>
    <n v="14.3930106"/>
    <n v="14.483435399999999"/>
    <n v="14.5738602"/>
    <n v="14.664285"/>
    <n v="14.744398199999999"/>
    <n v="14.8245114"/>
    <n v="14.9046246"/>
    <n v="14.9847378"/>
    <n v="15.064851000000001"/>
    <n v="16.397030399999998"/>
    <n v="17.7292098"/>
    <n v="19.061389200000001"/>
    <n v="20.393568599999998"/>
    <n v="21.725747999999999"/>
    <n v="21.733283400000001"/>
    <n v="21.7408188"/>
    <n v="21.748354200000001"/>
    <n v="21.7558896"/>
    <n v="21.763425000000002"/>
    <n v="22.690279199999999"/>
    <n v="23.6171334"/>
    <n v="24.543987600000001"/>
    <n v="25.470841799999999"/>
    <n v="26.397696"/>
    <n v="30.444998999999999"/>
    <n v="34.492302000000002"/>
    <n v="38.539605000000002"/>
    <n v="42.586908000000001"/>
    <n v="46.634211000000001"/>
  </r>
  <r>
    <x v="0"/>
    <x v="5"/>
    <n v="3.3570207000000001"/>
    <n v="3.3893436000000001"/>
    <n v="3.4216665000000002"/>
    <n v="3.4539894000000002"/>
    <n v="3.4863122999999998"/>
    <n v="3.5659495799999998"/>
    <n v="3.6455868599999999"/>
    <n v="3.7252241399999999"/>
    <n v="3.8048614199999999"/>
    <n v="3.8844987"/>
    <n v="3.92090658"/>
    <n v="3.9573144600000001"/>
    <n v="3.9937223400000001"/>
    <n v="4.0301302200000002"/>
    <n v="4.0665380999999998"/>
    <n v="4.0849403400000002"/>
    <n v="4.1033425799999996"/>
    <n v="4.12174482"/>
    <n v="4.1401470600000003"/>
    <n v="4.1585492999999998"/>
    <n v="4.2044755800000004"/>
    <n v="4.2504018600000002"/>
    <n v="4.29632814"/>
    <n v="4.3422544199999997"/>
    <n v="4.3881807000000004"/>
    <n v="4.4114214599999997"/>
    <n v="4.4346622199999999"/>
    <n v="4.4579029800000001"/>
    <n v="4.4811437400000003"/>
    <n v="4.5043844999999996"/>
    <n v="4.5044241600000001"/>
    <n v="4.5044638199999998"/>
    <n v="4.5045034800000003"/>
    <n v="4.50454314"/>
    <n v="4.5045827999999997"/>
    <n v="4.7158516199999996"/>
    <n v="4.9271204400000004"/>
    <n v="5.1383892600000003"/>
    <n v="5.3496580800000002"/>
    <n v="5.5609269000000001"/>
    <n v="5.6029665"/>
    <n v="5.6450060999999998"/>
    <n v="5.6870456999999996"/>
    <n v="5.7290853000000004"/>
    <n v="5.7711249000000002"/>
    <n v="5.8146319200000001"/>
    <n v="5.8581389399999999"/>
    <n v="5.9016459599999997"/>
    <n v="5.9451529799999996"/>
    <n v="5.9886600000000003"/>
    <n v="6.0093228600000002"/>
    <n v="6.02998572"/>
    <n v="6.0506485799999998"/>
    <n v="6.0713114399999997"/>
    <n v="6.0919743000000004"/>
    <n v="6.1031980800000003"/>
    <n v="6.1144218600000002"/>
    <n v="6.1256456400000001"/>
    <n v="6.13686942"/>
    <n v="6.1480931999999999"/>
    <n v="6.1891413000000002"/>
    <n v="6.2301894000000004"/>
    <n v="6.2712374999999998"/>
    <n v="6.3122856000000001"/>
    <n v="6.3533337000000003"/>
    <n v="6.6815201999999996"/>
    <n v="7.0097066999999997"/>
    <n v="7.3378931999999999"/>
    <n v="7.6660797000000001"/>
    <n v="7.9942662000000002"/>
    <n v="8.0476485600000007"/>
    <n v="8.1010309199999995"/>
    <n v="8.15441328"/>
    <n v="8.2077956400000005"/>
    <n v="8.2611779999999992"/>
    <n v="8.6954550000000008"/>
    <n v="9.1297320000000006"/>
    <n v="9.5640090000000004"/>
    <n v="9.9982860000000002"/>
    <n v="10.432563"/>
    <n v="10.515452399999999"/>
    <n v="10.5983418"/>
    <n v="10.681231199999999"/>
    <n v="10.7641206"/>
    <n v="10.847009999999999"/>
    <n v="10.9037238"/>
    <n v="10.960437600000001"/>
    <n v="11.017151399999999"/>
    <n v="11.0738652"/>
    <n v="11.130579000000001"/>
    <n v="11.9463852"/>
    <n v="12.762191400000001"/>
    <n v="13.5779976"/>
    <n v="14.393803800000001"/>
    <n v="15.20961"/>
    <n v="18.4419"/>
    <n v="21.674189999999999"/>
    <n v="24.906479999999998"/>
    <n v="28.138770000000001"/>
    <n v="31.37106"/>
  </r>
  <r>
    <x v="0"/>
    <x v="6"/>
    <n v="3.0562392599999999"/>
    <n v="3.0642109199999998"/>
    <n v="3.0721825800000002"/>
    <n v="3.0801542400000002"/>
    <n v="3.0881259000000001"/>
    <n v="3.15027312"/>
    <n v="3.21242034"/>
    <n v="3.2745675599999999"/>
    <n v="3.3367147799999999"/>
    <n v="3.3988619999999998"/>
    <n v="3.4000914600000001"/>
    <n v="3.4013209199999999"/>
    <n v="3.4025503800000001"/>
    <n v="3.4037798399999999"/>
    <n v="3.4050093000000001"/>
    <n v="3.4525219800000002"/>
    <n v="3.5000346599999999"/>
    <n v="3.5475473399999999"/>
    <n v="3.59506002"/>
    <n v="3.6425727000000001"/>
    <n v="3.6761250599999999"/>
    <n v="3.7096774199999998"/>
    <n v="3.7432297800000001"/>
    <n v="3.7767821399999999"/>
    <n v="3.8103345000000002"/>
    <n v="3.8419435200000001"/>
    <n v="3.8735525399999999"/>
    <n v="3.9051615599999998"/>
    <n v="3.9367705800000001"/>
    <n v="3.9683796"/>
    <n v="3.9966571800000001"/>
    <n v="4.0249347599999998"/>
    <n v="4.05321234"/>
    <n v="4.0814899200000001"/>
    <n v="4.1097675000000002"/>
    <n v="4.2451667400000002"/>
    <n v="4.3805659800000001"/>
    <n v="4.51596522"/>
    <n v="4.6513644599999999"/>
    <n v="4.7867636999999998"/>
    <n v="4.8159137999999997"/>
    <n v="4.8450639000000004"/>
    <n v="4.8742140000000003"/>
    <n v="4.9033641000000001"/>
    <n v="4.9325142"/>
    <n v="4.9721345399999999"/>
    <n v="5.0117548799999998"/>
    <n v="5.0513752199999997"/>
    <n v="5.0909955599999996"/>
    <n v="5.1306158999999996"/>
    <n v="5.1396187199999996"/>
    <n v="5.1486215399999997"/>
    <n v="5.1576243599999998"/>
    <n v="5.1666271799999999"/>
    <n v="5.17563"/>
    <n v="5.2281398399999999"/>
    <n v="5.2806496799999998"/>
    <n v="5.3331595199999997"/>
    <n v="5.3856693599999996"/>
    <n v="5.4381792000000004"/>
    <n v="5.4714142800000003"/>
    <n v="5.5046493600000002"/>
    <n v="5.53788444"/>
    <n v="5.5711195199999999"/>
    <n v="5.6043545999999997"/>
    <n v="5.61343674"/>
    <n v="5.6225188800000003"/>
    <n v="5.6316010199999997"/>
    <n v="5.64068316"/>
    <n v="5.6497653000000003"/>
    <n v="5.8342239600000001"/>
    <n v="6.0186826199999999"/>
    <n v="6.2031412799999996"/>
    <n v="6.3875999400000003"/>
    <n v="6.5720586000000001"/>
    <n v="6.7825738800000002"/>
    <n v="6.9930891600000002"/>
    <n v="7.2036044400000003"/>
    <n v="7.4141197200000004"/>
    <n v="7.6246349999999996"/>
    <n v="7.7348898000000004"/>
    <n v="7.8451446000000002"/>
    <n v="7.9553994000000001"/>
    <n v="8.0656542000000009"/>
    <n v="8.1759090000000008"/>
    <n v="8.2540391999999994"/>
    <n v="8.3321693999999997"/>
    <n v="8.4102996000000001"/>
    <n v="8.4884298000000005"/>
    <n v="8.5665600000000008"/>
    <n v="9.3220829999999992"/>
    <n v="10.077605999999999"/>
    <n v="10.833129"/>
    <n v="11.588652"/>
    <n v="12.344175"/>
    <n v="13.3947684"/>
    <n v="14.445361800000001"/>
    <n v="15.495955199999999"/>
    <n v="16.546548600000001"/>
    <n v="17.597142000000002"/>
  </r>
  <r>
    <x v="0"/>
    <x v="7"/>
    <n v="2.9111233200000002"/>
    <n v="2.9455085400000001"/>
    <n v="2.9798937599999999"/>
    <n v="3.0142789799999998"/>
    <n v="3.0486642000000002"/>
    <n v="3.0612364200000002"/>
    <n v="3.0738086400000002"/>
    <n v="3.0863808599999998"/>
    <n v="3.0989530799999998"/>
    <n v="3.1115252999999998"/>
    <n v="3.1483694400000002"/>
    <n v="3.1852135800000001"/>
    <n v="3.22205772"/>
    <n v="3.2589018599999999"/>
    <n v="3.2957459999999998"/>
    <n v="3.30887346"/>
    <n v="3.3220009199999998"/>
    <n v="3.33512838"/>
    <n v="3.3482558400000002"/>
    <n v="3.3613833"/>
    <n v="3.39434076"/>
    <n v="3.42729822"/>
    <n v="3.4602556799999999"/>
    <n v="3.4932131399999999"/>
    <n v="3.5261705999999999"/>
    <n v="3.5517116400000002"/>
    <n v="3.57725268"/>
    <n v="3.6027937200000002"/>
    <n v="3.62833476"/>
    <n v="3.6538757999999998"/>
    <n v="3.67779078"/>
    <n v="3.7017057599999998"/>
    <n v="3.7256207400000001"/>
    <n v="3.7495357199999999"/>
    <n v="3.7734507000000002"/>
    <n v="3.9143230199999999"/>
    <n v="4.05519534"/>
    <n v="4.1960676599999998"/>
    <n v="4.3369399800000004"/>
    <n v="4.4778123000000001"/>
    <n v="4.5018462599999998"/>
    <n v="4.5258802200000003"/>
    <n v="4.54991418"/>
    <n v="4.5739481399999997"/>
    <n v="4.5979821000000003"/>
    <n v="4.6071832199999996"/>
    <n v="4.6163843399999998"/>
    <n v="4.6255854599999999"/>
    <n v="4.6347865800000001"/>
    <n v="4.6439877000000003"/>
    <n v="4.6723049400000001"/>
    <n v="4.7006221799999999"/>
    <n v="4.7289394199999997"/>
    <n v="4.7572566600000004"/>
    <n v="4.7855739000000002"/>
    <n v="4.7972339399999999"/>
    <n v="4.8088939799999997"/>
    <n v="4.8205540200000003"/>
    <n v="4.8322140600000001"/>
    <n v="4.8438740999999998"/>
    <n v="4.8969391800000004"/>
    <n v="4.95000426"/>
    <n v="5.0030693399999997"/>
    <n v="5.0561344200000002"/>
    <n v="5.1091994999999999"/>
    <n v="5.1157037399999998"/>
    <n v="5.1222079799999998"/>
    <n v="5.1287122199999997"/>
    <n v="5.1352164599999996"/>
    <n v="5.1417206999999996"/>
    <n v="5.2824740400000003"/>
    <n v="5.4232273800000002"/>
    <n v="5.56398072"/>
    <n v="5.7047340599999998"/>
    <n v="5.8454873999999997"/>
    <n v="5.9172719999999996"/>
    <n v="5.9890565999999996"/>
    <n v="6.0608411999999996"/>
    <n v="6.1326257999999996"/>
    <n v="6.2044104000000004"/>
    <n v="6.4035829199999998"/>
    <n v="6.6027554400000001"/>
    <n v="6.8019279600000004"/>
    <n v="7.0011004799999998"/>
    <n v="7.2002730000000001"/>
    <n v="7.2581765999999996"/>
    <n v="7.3160802"/>
    <n v="7.3739838000000004"/>
    <n v="7.4318873999999999"/>
    <n v="7.4897910000000003"/>
    <n v="8.1374388"/>
    <n v="8.7850865999999996"/>
    <n v="9.4327343999999993"/>
    <n v="10.080382200000001"/>
    <n v="10.72803"/>
    <n v="11.3649696"/>
    <n v="12.0019092"/>
    <n v="12.6388488"/>
    <n v="13.2757884"/>
    <n v="13.912728"/>
  </r>
  <r>
    <x v="0"/>
    <x v="8"/>
    <n v="2.6482964999999998"/>
    <n v="2.6699112"/>
    <n v="2.6915258999999998"/>
    <n v="2.7131406"/>
    <n v="2.7347552999999998"/>
    <n v="2.74887426"/>
    <n v="2.7629932199999998"/>
    <n v="2.77711218"/>
    <n v="2.7912311399999998"/>
    <n v="2.8053501000000001"/>
    <n v="2.8352140800000001"/>
    <n v="2.8650780600000001"/>
    <n v="2.8949420400000001"/>
    <n v="2.9248060200000001"/>
    <n v="2.9546700000000001"/>
    <n v="3.0065849400000002"/>
    <n v="3.0584998799999998"/>
    <n v="3.1104148199999999"/>
    <n v="3.16232976"/>
    <n v="3.2142447000000001"/>
    <n v="3.2424032999999999"/>
    <n v="3.2705619000000001"/>
    <n v="3.2987204999999999"/>
    <n v="3.3268791000000002"/>
    <n v="3.3550377"/>
    <n v="3.38605182"/>
    <n v="3.4170659400000001"/>
    <n v="3.4480800600000001"/>
    <n v="3.4790941800000001"/>
    <n v="3.5101083000000002"/>
    <n v="3.5285502000000002"/>
    <n v="3.5469921000000002"/>
    <n v="3.5654340000000002"/>
    <n v="3.5838758999999998"/>
    <n v="3.6023177999999998"/>
    <n v="3.6500684400000001"/>
    <n v="3.6978190799999999"/>
    <n v="3.7455697200000002"/>
    <n v="3.7933203600000001"/>
    <n v="3.8410709999999999"/>
    <n v="3.8460285000000001"/>
    <n v="3.8509859999999998"/>
    <n v="3.8559435"/>
    <n v="3.8609010000000001"/>
    <n v="3.8658584999999999"/>
    <n v="3.92090658"/>
    <n v="3.9759546600000002"/>
    <n v="4.0310027399999999"/>
    <n v="4.0860508199999996"/>
    <n v="4.1410989000000002"/>
    <n v="4.1566059600000003"/>
    <n v="4.1721130200000003"/>
    <n v="4.1876200800000003"/>
    <n v="4.2031271400000003"/>
    <n v="4.2186342000000003"/>
    <n v="4.24770498"/>
    <n v="4.2767757599999996"/>
    <n v="4.3058465400000001"/>
    <n v="4.3349173199999997"/>
    <n v="4.3639881000000003"/>
    <n v="4.3792968600000002"/>
    <n v="4.3946056200000001"/>
    <n v="4.40991438"/>
    <n v="4.4252231399999999"/>
    <n v="4.4405318999999999"/>
    <n v="4.4427132"/>
    <n v="4.4448945000000002"/>
    <n v="4.4470758000000004"/>
    <n v="4.4492570999999996"/>
    <n v="4.4514383999999998"/>
    <n v="4.6266562799999997"/>
    <n v="4.8018741599999997"/>
    <n v="4.9770920399999996"/>
    <n v="5.1523099200000004"/>
    <n v="5.3275278000000004"/>
    <n v="5.3713917599999998"/>
    <n v="5.4152557200000002"/>
    <n v="5.4591196799999997"/>
    <n v="5.5029836400000001"/>
    <n v="5.5468476000000004"/>
    <n v="5.61260388"/>
    <n v="5.6783601600000004"/>
    <n v="5.74411644"/>
    <n v="5.8098727200000004"/>
    <n v="5.875629"/>
    <n v="5.9739858000000003"/>
    <n v="6.0723425999999998"/>
    <n v="6.1706994000000002"/>
    <n v="6.2690561999999996"/>
    <n v="6.367413"/>
    <n v="6.9498597599999998"/>
    <n v="7.5323065200000103"/>
    <n v="8.1147532800000004"/>
    <n v="8.6972000400000002"/>
    <n v="9.2796468000000001"/>
    <n v="9.72320424000001"/>
    <n v="10.16676168"/>
    <n v="10.61031912"/>
    <n v="11.053876560000001"/>
    <n v="11.497434"/>
  </r>
  <r>
    <x v="0"/>
    <x v="9"/>
    <n v="2.8236730200000002"/>
    <n v="2.85964464"/>
    <n v="2.8956162600000002"/>
    <n v="2.9315878799999999"/>
    <n v="2.9675595000000001"/>
    <n v="3.0021430200000001"/>
    <n v="3.0367265400000001"/>
    <n v="3.0713100600000001"/>
    <n v="3.10589358"/>
    <n v="3.1404771"/>
    <n v="3.1517008799999999"/>
    <n v="3.1629246599999998"/>
    <n v="3.1741484400000002"/>
    <n v="3.1853722200000001"/>
    <n v="3.196596"/>
    <n v="3.20738352"/>
    <n v="3.2181710400000001"/>
    <n v="3.2289585600000001"/>
    <n v="3.2397460800000002"/>
    <n v="3.2505335999999998"/>
    <n v="3.3080802600000001"/>
    <n v="3.36562692"/>
    <n v="3.4231735799999998"/>
    <n v="3.4807202400000001"/>
    <n v="3.5382669"/>
    <n v="3.5413207199999999"/>
    <n v="3.5443745400000002"/>
    <n v="3.5474283600000001"/>
    <n v="3.5504821799999999"/>
    <n v="3.5535359999999998"/>
    <n v="3.5542895400000001"/>
    <n v="3.5550430799999999"/>
    <n v="3.5557966200000002"/>
    <n v="3.55655016"/>
    <n v="3.5573036999999998"/>
    <n v="3.58772292"/>
    <n v="3.6181421399999998"/>
    <n v="3.64856136"/>
    <n v="3.6789805800000002"/>
    <n v="3.7093997999999999"/>
    <n v="3.7903855200000001"/>
    <n v="3.8713712400000002"/>
    <n v="3.9523569599999999"/>
    <n v="4.0333426799999996"/>
    <n v="4.1143283999999998"/>
    <n v="4.1489119199999998"/>
    <n v="4.1834954399999997"/>
    <n v="4.2180789599999997"/>
    <n v="4.2526624799999997"/>
    <n v="4.2872459999999997"/>
    <n v="4.3263507600000004"/>
    <n v="4.3654555200000003"/>
    <n v="4.4045602800000001"/>
    <n v="4.44366504"/>
    <n v="4.4827697999999998"/>
    <n v="4.4946281399999997"/>
    <n v="4.5064864800000004"/>
    <n v="4.5183448200000003"/>
    <n v="4.5302031600000001"/>
    <n v="4.5420615"/>
    <n v="4.5440048400000004"/>
    <n v="4.5459481799999999"/>
    <n v="4.5478915200000003"/>
    <n v="4.5498348599999998"/>
    <n v="4.5517782000000002"/>
    <n v="4.5565373999999998"/>
    <n v="4.5612966000000004"/>
    <n v="4.5660558"/>
    <n v="4.5708149999999996"/>
    <n v="4.5755742000000001"/>
    <n v="4.7004238799999998"/>
    <n v="4.8252735600000003"/>
    <n v="4.9501232399999999"/>
    <n v="5.0749729200000004"/>
    <n v="5.1998226000000001"/>
    <n v="5.2022815199999997"/>
    <n v="5.2047404400000001"/>
    <n v="5.2071993599999997"/>
    <n v="5.2096582800000002"/>
    <n v="5.2121171999999998"/>
    <n v="5.3416071000000001"/>
    <n v="5.4710970000000003"/>
    <n v="5.6005868999999997"/>
    <n v="5.7300768"/>
    <n v="5.8595667000000002"/>
    <n v="5.9018839200000004"/>
    <n v="5.9442011399999997"/>
    <n v="5.9865183599999998"/>
    <n v="6.02883558"/>
    <n v="6.0711528000000001"/>
    <n v="6.5488178399999999"/>
    <n v="7.0264828799999997"/>
    <n v="7.5041479200000003"/>
    <n v="7.9818129600000001"/>
    <n v="8.4594780000000007"/>
    <n v="8.8124520000000093"/>
    <n v="9.1654260000000001"/>
    <n v="9.5183999999999997"/>
    <n v="9.8713739999999994"/>
    <n v="10.224348000000001"/>
  </r>
  <r>
    <x v="0"/>
    <x v="10"/>
    <n v="2.70643806"/>
    <n v="2.7298771199999998"/>
    <n v="2.7533161800000001"/>
    <n v="2.77675524"/>
    <n v="2.8001942999999998"/>
    <n v="2.8391404200000001"/>
    <n v="2.87808654"/>
    <n v="2.9170326599999998"/>
    <n v="2.9559787800000001"/>
    <n v="2.9949249"/>
    <n v="3.0063866400000001"/>
    <n v="3.0178483800000002"/>
    <n v="3.0293101199999999"/>
    <n v="3.04077186"/>
    <n v="3.0522336000000001"/>
    <n v="3.0648058200000001"/>
    <n v="3.0773780400000001"/>
    <n v="3.0899502600000002"/>
    <n v="3.1025224800000002"/>
    <n v="3.1150947000000002"/>
    <n v="3.1507093799999999"/>
    <n v="3.18632406"/>
    <n v="3.2219387400000001"/>
    <n v="3.2575534199999998"/>
    <n v="3.2931680999999999"/>
    <n v="3.3022898999999999"/>
    <n v="3.3114116999999998"/>
    <n v="3.3205334999999998"/>
    <n v="3.3296553000000002"/>
    <n v="3.3387771000000002"/>
    <n v="3.34980258"/>
    <n v="3.3608280599999998"/>
    <n v="3.37185354"/>
    <n v="3.3828790199999998"/>
    <n v="3.3939045000000001"/>
    <n v="3.4339214400000002"/>
    <n v="3.4739383799999999"/>
    <n v="3.51395532"/>
    <n v="3.5539722600000001"/>
    <n v="3.5939892000000002"/>
    <n v="3.6587936399999998"/>
    <n v="3.7235980799999999"/>
    <n v="3.78840252"/>
    <n v="3.8532069600000001"/>
    <n v="3.9180114000000001"/>
    <n v="3.9214221600000001"/>
    <n v="3.9248329200000001"/>
    <n v="3.92824368"/>
    <n v="3.93165444"/>
    <n v="3.9350651999999999"/>
    <n v="3.98079318"/>
    <n v="4.0265211599999997"/>
    <n v="4.0722491400000003"/>
    <n v="4.1179771199999999"/>
    <n v="4.1637050999999996"/>
    <n v="4.1765549399999999"/>
    <n v="4.1894047800000003"/>
    <n v="4.2022546199999997"/>
    <n v="4.2151044600000001"/>
    <n v="4.2279543000000004"/>
    <n v="4.2304925400000002"/>
    <n v="4.23303078"/>
    <n v="4.2355690199999998"/>
    <n v="4.2381072599999996"/>
    <n v="4.2406455000000003"/>
    <n v="4.2476653200000003"/>
    <n v="4.2546851400000003"/>
    <n v="4.2617049600000003"/>
    <n v="4.2687247800000003"/>
    <n v="4.2757446000000003"/>
    <n v="4.3393988999999999"/>
    <n v="4.4030531999999996"/>
    <n v="4.4667075000000001"/>
    <n v="4.5303617999999997"/>
    <n v="4.5940161000000002"/>
    <n v="4.6059140999999997"/>
    <n v="4.6178121000000001"/>
    <n v="4.6297100999999996"/>
    <n v="4.6416081"/>
    <n v="4.6535061000000004"/>
    <n v="4.7817665399999996"/>
    <n v="4.9100269799999996"/>
    <n v="5.0382874199999996"/>
    <n v="5.1665478599999997"/>
    <n v="5.2948082999999997"/>
    <n v="5.3211028799999998"/>
    <n v="5.3473974599999998"/>
    <n v="5.3736920399999999"/>
    <n v="5.39998662"/>
    <n v="5.4262812"/>
    <n v="5.7969435599999999"/>
    <n v="6.1676059199999997"/>
    <n v="6.5382682799999996"/>
    <n v="6.9089306400000003"/>
    <n v="7.2795930000000002"/>
    <n v="7.5770430000000104"/>
    <n v="7.8744930000000002"/>
    <n v="8.1719430000000006"/>
    <n v="8.4693930000000002"/>
    <n v="8.7668429999999997"/>
  </r>
  <r>
    <x v="0"/>
    <x v="11"/>
    <n v="2.7420527400000001"/>
    <n v="2.79912348"/>
    <n v="2.8561942199999999"/>
    <n v="2.9132649599999998"/>
    <n v="2.9703357000000001"/>
    <n v="2.9729929199999998"/>
    <n v="2.9756501399999999"/>
    <n v="2.9783073600000001"/>
    <n v="2.9809645800000002"/>
    <n v="2.9836217999999999"/>
    <n v="2.9950042200000002"/>
    <n v="3.0063866400000001"/>
    <n v="3.01776906"/>
    <n v="3.0291514799999999"/>
    <n v="3.0405338999999998"/>
    <n v="3.0508454999999999"/>
    <n v="3.0611571"/>
    <n v="3.0714687000000001"/>
    <n v="3.0817803000000001"/>
    <n v="3.0920918999999998"/>
    <n v="3.1121598599999998"/>
    <n v="3.1322278200000002"/>
    <n v="3.1522957800000002"/>
    <n v="3.1723637400000002"/>
    <n v="3.1924317000000002"/>
    <n v="3.2220973800000001"/>
    <n v="3.25176306"/>
    <n v="3.28142874"/>
    <n v="3.3110944199999999"/>
    <n v="3.3407600999999998"/>
    <n v="3.3722897999999999"/>
    <n v="3.4038195"/>
    <n v="3.4353492000000001"/>
    <n v="3.4668789000000002"/>
    <n v="3.4984085999999999"/>
    <n v="3.5564311800000001"/>
    <n v="3.61445376"/>
    <n v="3.6724763399999998"/>
    <n v="3.7304989200000001"/>
    <n v="3.7885214999999999"/>
    <n v="3.8134279800000002"/>
    <n v="3.83833446"/>
    <n v="3.8632409399999998"/>
    <n v="3.8881474200000001"/>
    <n v="3.9130539"/>
    <n v="3.9276091200000001"/>
    <n v="3.9421643400000002"/>
    <n v="3.9567195599999998"/>
    <n v="3.9712747799999999"/>
    <n v="3.98583"/>
    <n v="4.0199772600000001"/>
    <n v="4.0541245200000002"/>
    <n v="4.0882717800000004"/>
    <n v="4.1224190399999996"/>
    <n v="4.1565662999999997"/>
    <n v="4.1655294600000001"/>
    <n v="4.1744926199999997"/>
    <n v="4.1834557800000001"/>
    <n v="4.1924189399999996"/>
    <n v="4.2013821"/>
    <n v="4.2068948400000004"/>
    <n v="4.2124075799999998"/>
    <n v="4.2179203200000002"/>
    <n v="4.2234330599999996"/>
    <n v="4.2289458"/>
    <n v="4.2620619"/>
    <n v="4.2951779999999999"/>
    <n v="4.3282940999999999"/>
    <n v="4.3614101999999999"/>
    <n v="4.3945262999999999"/>
    <n v="4.4496140400000002"/>
    <n v="4.5047017800000004"/>
    <n v="4.5597895199999998"/>
    <n v="4.6148772600000001"/>
    <n v="4.6699650000000004"/>
    <n v="4.6868601600000002"/>
    <n v="4.70375532"/>
    <n v="4.7206504799999998"/>
    <n v="4.7375456399999996"/>
    <n v="4.7544408000000002"/>
    <n v="4.8130582799999999"/>
    <n v="4.8716757599999996"/>
    <n v="4.9302932400000001"/>
    <n v="4.9889107199999998"/>
    <n v="5.0475282000000004"/>
    <n v="5.0999587200000001"/>
    <n v="5.1523892399999998"/>
    <n v="5.2048197600000004"/>
    <n v="5.2572502800000001"/>
    <n v="5.3096807999999998"/>
    <n v="5.5553348400000004"/>
    <n v="5.8009888800000002"/>
    <n v="6.04664292"/>
    <n v="6.2922969599999998"/>
    <n v="6.5379509999999996"/>
    <n v="6.7858260000000001"/>
    <n v="7.0337009999999998"/>
    <n v="7.2815760000000003"/>
    <n v="7.5294509999999999"/>
    <n v="7.7773260000000004"/>
  </r>
  <r>
    <x v="1"/>
    <x v="0"/>
    <n v="8.8584575999999995E-3"/>
    <n v="9.1106951999999995E-3"/>
    <n v="9.3629327999999994E-3"/>
    <n v="9.6151703999999994E-3"/>
    <n v="9.8674079999999994E-3"/>
    <n v="1.0119645599999999E-2"/>
    <n v="1.0371883199999999E-2"/>
    <n v="1.0624120799999999E-2"/>
    <n v="1.0876358399999999E-2"/>
    <n v="1.1128595999999999E-2"/>
    <n v="1.1380833599999999E-2"/>
    <n v="1.1633071199999999E-2"/>
    <n v="1.1885308799999999E-2"/>
    <n v="1.2137546399999999E-2"/>
    <n v="1.2389783999999999E-2"/>
    <n v="1.2642021599999999E-2"/>
    <n v="1.2836752200000001E-2"/>
    <n v="1.2916468800000001E-2"/>
    <n v="1.2996185400000001E-2"/>
    <n v="1.3075902E-2"/>
    <n v="1.31556186E-2"/>
    <n v="1.32353352E-2"/>
    <n v="1.33150518E-2"/>
    <n v="1.33947684E-2"/>
    <n v="1.3474485E-2"/>
    <n v="1.3554201599999999E-2"/>
    <n v="1.3633918199999999E-2"/>
    <n v="1.3713634800000001E-2"/>
    <n v="1.3793351400000001E-2"/>
    <n v="1.3873068000000001E-2"/>
    <n v="1.39527846E-2"/>
    <n v="1.40325012E-2"/>
    <n v="1.41122178E-2"/>
    <n v="1.5385700400000001E-2"/>
    <n v="1.7256066E-2"/>
    <n v="1.91264316E-2"/>
    <n v="2.09967972E-2"/>
    <n v="2.28671628E-2"/>
    <n v="2.47375284E-2"/>
    <n v="2.6607894E-2"/>
    <n v="2.84782596E-2"/>
    <n v="3.03486252E-2"/>
    <n v="3.22189908E-2"/>
    <n v="3.40893564E-2"/>
    <n v="3.5959722E-2"/>
    <n v="3.7830087599999999E-2"/>
    <n v="3.9700453199999999E-2"/>
    <n v="4.1570818799999999E-2"/>
    <n v="4.3441184399999999E-2"/>
    <n v="4.5311549999999999E-2"/>
    <n v="4.9007068799999998E-2"/>
    <n v="5.2702587600000003E-2"/>
    <n v="5.6398106400000002E-2"/>
    <n v="6.00936252E-2"/>
    <n v="6.3789144000000006E-2"/>
    <n v="6.7484662799999998E-2"/>
    <n v="7.1180181600000003E-2"/>
    <n v="7.4875700399999995E-2"/>
    <n v="7.85712192E-2"/>
    <n v="8.2266738000000006E-2"/>
    <n v="8.5962256799999998E-2"/>
    <n v="8.9657775600000003E-2"/>
    <n v="9.3353294399999995E-2"/>
    <n v="9.70488132E-2"/>
    <n v="0.10074433200000001"/>
    <n v="0.1044398508"/>
    <n v="0.1074801864"/>
    <n v="0.1092101556"/>
    <n v="0.1109401248"/>
    <n v="0.112670094"/>
    <n v="0.1144000632"/>
    <n v="0.1161300324"/>
    <n v="0.1178600016"/>
    <n v="0.1195899708"/>
    <n v="0.12131994"/>
    <n v="0.1230499092"/>
    <n v="0.1247798784"/>
    <n v="0.1265098476"/>
    <n v="0.12823981679999999"/>
    <n v="0.129969786"/>
    <n v="0.13169975519999999"/>
    <n v="0.1334297244"/>
    <n v="0.13515969359999999"/>
    <n v="0.14202245999999999"/>
    <n v="0.15145162500000001"/>
    <n v="0.16088079"/>
    <n v="0.17030995500000001"/>
    <n v="0.17973912"/>
    <n v="0.18916828499999999"/>
    <n v="0.19859745000000001"/>
    <n v="0.208026615"/>
    <n v="0.21745577999999999"/>
    <n v="0.226884945"/>
    <n v="0.23631410999999999"/>
    <n v="0.24574327500000001"/>
    <n v="0.25517244"/>
    <n v="0.26460160500000002"/>
    <n v="0.27403076999999998"/>
    <n v="0.283459935"/>
    <n v="0.29288910000000001"/>
  </r>
  <r>
    <x v="1"/>
    <x v="1"/>
    <n v="8.1848324999999993E-3"/>
    <n v="8.3186849999999993E-3"/>
    <n v="8.4525374999999993E-3"/>
    <n v="8.5863899999999993E-3"/>
    <n v="8.7202424999999993E-3"/>
    <n v="8.8540949999999993E-3"/>
    <n v="8.9879474999999993E-3"/>
    <n v="9.1217999999999994E-3"/>
    <n v="9.2556524999999994E-3"/>
    <n v="9.3895049999999994E-3"/>
    <n v="9.5233574999999994E-3"/>
    <n v="9.6572099999999994E-3"/>
    <n v="9.7910624999999994E-3"/>
    <n v="9.9249150000000098E-3"/>
    <n v="1.0058767499999999E-2"/>
    <n v="1.0192619999999999E-2"/>
    <n v="1.0326472499999999E-2"/>
    <n v="1.0460324999999999E-2"/>
    <n v="1.0594177499999999E-2"/>
    <n v="1.072803E-2"/>
    <n v="1.08836955E-2"/>
    <n v="1.1039360999999999E-2"/>
    <n v="1.11950265E-2"/>
    <n v="1.1350692000000001E-2"/>
    <n v="1.15063575E-2"/>
    <n v="1.1662023000000001E-2"/>
    <n v="1.18176885E-2"/>
    <n v="1.1973354E-2"/>
    <n v="1.2129019499999999E-2"/>
    <n v="1.2284685E-2"/>
    <n v="1.2440350500000001E-2"/>
    <n v="1.2596016E-2"/>
    <n v="1.2751681500000001E-2"/>
    <n v="1.2907347E-2"/>
    <n v="1.30630125E-2"/>
    <n v="1.3218677999999999E-2"/>
    <n v="1.33743435E-2"/>
    <n v="1.3530009000000001E-2"/>
    <n v="1.36856745E-2"/>
    <n v="1.3841340000000001E-2"/>
    <n v="1.8028444500000001E-2"/>
    <n v="2.2215549000000001E-2"/>
    <n v="2.6402653500000001E-2"/>
    <n v="3.0589758000000002E-2"/>
    <n v="3.4776862499999998E-2"/>
    <n v="3.8963967000000002E-2"/>
    <n v="4.3151071499999999E-2"/>
    <n v="4.7338176000000003E-2"/>
    <n v="5.1525280499999999E-2"/>
    <n v="5.5712385000000003E-2"/>
    <n v="5.98994895E-2"/>
    <n v="6.4086593999999997E-2"/>
    <n v="6.8273698499999994E-2"/>
    <n v="7.2460803000000004E-2"/>
    <n v="7.6647907500000001E-2"/>
    <n v="8.0835011999999998E-2"/>
    <n v="8.5022116500000106E-2"/>
    <n v="8.9209221000000005E-2"/>
    <n v="9.3396325500000002E-2"/>
    <n v="9.7583429999999999E-2"/>
    <n v="9.8909065500000004E-2"/>
    <n v="0.100234701"/>
    <n v="0.1015603365"/>
    <n v="0.10288597200000001"/>
    <n v="0.1042116075"/>
    <n v="0.105537243"/>
    <n v="0.10686287849999999"/>
    <n v="0.108188514"/>
    <n v="0.1095141495"/>
    <n v="0.110839785"/>
    <n v="0.1121654205"/>
    <n v="0.11349105600000001"/>
    <n v="0.1148166915"/>
    <n v="0.116142327"/>
    <n v="0.11746796249999999"/>
    <n v="0.118793598"/>
    <n v="0.12011923350000001"/>
    <n v="0.121444869"/>
    <n v="0.1227705045"/>
    <n v="0.12409613999999999"/>
    <n v="0.13013635800000001"/>
    <n v="0.13617657599999999"/>
    <n v="0.14221679400000001"/>
    <n v="0.14825701199999999"/>
    <n v="0.15429723000000001"/>
    <n v="0.16033744799999999"/>
    <n v="0.16637766600000001"/>
    <n v="0.17241788399999999"/>
    <n v="0.17845810200000001"/>
    <n v="0.18449831999999999"/>
    <n v="0.19053853800000001"/>
    <n v="0.19657875599999999"/>
    <n v="0.20261897400000001"/>
    <n v="0.20865919199999999"/>
    <n v="0.21469941000000001"/>
    <n v="0.22073962799999999"/>
    <n v="0.22677984600000001"/>
    <n v="0.23282006399999999"/>
    <n v="0.23886028200000001"/>
    <n v="0.24490049999999999"/>
  </r>
  <r>
    <x v="1"/>
    <x v="2"/>
    <n v="4.1484360000000001E-3"/>
    <n v="4.5886620000000003E-3"/>
    <n v="5.0288879999999996E-3"/>
    <n v="5.4691139999999997E-3"/>
    <n v="5.9093399999999999E-3"/>
    <n v="6.3495660000000001E-3"/>
    <n v="6.7897920000000002E-3"/>
    <n v="7.2300180000000004E-3"/>
    <n v="7.6702439999999997E-3"/>
    <n v="8.1104699999999998E-3"/>
    <n v="8.550696E-3"/>
    <n v="8.9909220000000001E-3"/>
    <n v="9.4311480000000003E-3"/>
    <n v="9.8713740000000005E-3"/>
    <n v="1.0311600000000001E-2"/>
    <n v="1.0751826000000001E-2"/>
    <n v="1.1124233399999999E-2"/>
    <n v="1.1361003600000001E-2"/>
    <n v="1.1597773800000001E-2"/>
    <n v="1.1834544000000001E-2"/>
    <n v="1.2071314200000001E-2"/>
    <n v="1.2308084400000001E-2"/>
    <n v="1.25448546E-2"/>
    <n v="1.27816248E-2"/>
    <n v="1.3018395E-2"/>
    <n v="1.32551652E-2"/>
    <n v="1.34919354E-2"/>
    <n v="1.37287056E-2"/>
    <n v="1.39654758E-2"/>
    <n v="1.4202246E-2"/>
    <n v="1.44390162E-2"/>
    <n v="1.46757864E-2"/>
    <n v="1.49125566E-2"/>
    <n v="1.7160088800000001E-2"/>
    <n v="2.0413002E-2"/>
    <n v="2.3665915199999998E-2"/>
    <n v="2.6918828400000001E-2"/>
    <n v="3.01717416E-2"/>
    <n v="3.3424654800000002E-2"/>
    <n v="3.6677568000000001E-2"/>
    <n v="3.99304812E-2"/>
    <n v="4.3183394399999998E-2"/>
    <n v="4.6436307599999997E-2"/>
    <n v="4.9689220800000003E-2"/>
    <n v="5.2942134000000002E-2"/>
    <n v="5.6195047200000001E-2"/>
    <n v="5.9447960399999999E-2"/>
    <n v="6.2700873599999998E-2"/>
    <n v="6.5953786799999997E-2"/>
    <n v="6.9206699999999996E-2"/>
    <n v="6.9502960200000005E-2"/>
    <n v="6.97992204E-2"/>
    <n v="7.0095480599999996E-2"/>
    <n v="7.0391740800000005E-2"/>
    <n v="7.0688001E-2"/>
    <n v="7.0984261199999996E-2"/>
    <n v="7.1280521400000005E-2"/>
    <n v="7.15767816E-2"/>
    <n v="7.1873041799999995E-2"/>
    <n v="7.2169302000000005E-2"/>
    <n v="7.24655622E-2"/>
    <n v="7.2761822399999995E-2"/>
    <n v="7.3058082600000004E-2"/>
    <n v="7.33543428E-2"/>
    <n v="7.3650602999999995E-2"/>
    <n v="7.3946863200000004E-2"/>
    <n v="7.4201480400000006E-2"/>
    <n v="7.4372811600000005E-2"/>
    <n v="7.4544142800000004E-2"/>
    <n v="7.4715474000000004E-2"/>
    <n v="7.4886805200000003E-2"/>
    <n v="7.5058136400000003E-2"/>
    <n v="7.5229467600000002E-2"/>
    <n v="7.5400798800000002E-2"/>
    <n v="7.5572130000000001E-2"/>
    <n v="7.5743461200000001E-2"/>
    <n v="7.59147924E-2"/>
    <n v="7.60861236E-2"/>
    <n v="7.6257454799999999E-2"/>
    <n v="7.6428785999999999E-2"/>
    <n v="7.6600117199999998E-2"/>
    <n v="7.6771448399999997E-2"/>
    <n v="7.6942779599999997E-2"/>
    <n v="8.5591832400000206E-2"/>
    <n v="9.8479745999999896E-2"/>
    <n v="0.1113676596"/>
    <n v="0.1242555732"/>
    <n v="0.13714348679999999"/>
    <n v="0.15003140039999999"/>
    <n v="0.16291931400000001"/>
    <n v="0.1758072276"/>
    <n v="0.1886951412"/>
    <n v="0.20158305479999999"/>
    <n v="0.21447096839999999"/>
    <n v="0.22735888200000001"/>
    <n v="0.24024679560000001"/>
    <n v="0.25313470919999997"/>
    <n v="0.2660226228"/>
    <n v="0.27891053640000002"/>
    <n v="0.29179844999999999"/>
  </r>
  <r>
    <x v="1"/>
    <x v="3"/>
    <n v="1.1564856000000001E-3"/>
    <n v="1.1628312000000001E-3"/>
    <n v="1.1691767999999999E-3"/>
    <n v="1.1755223999999999E-3"/>
    <n v="1.181868E-3"/>
    <n v="1.1882136E-3"/>
    <n v="1.4301396E-3"/>
    <n v="1.7505924E-3"/>
    <n v="2.0710452000000002E-3"/>
    <n v="2.3914980000000001E-3"/>
    <n v="2.7119508000000001E-3"/>
    <n v="3.0324036000000001E-3"/>
    <n v="3.2132532000000002E-3"/>
    <n v="3.2544995999999999E-3"/>
    <n v="3.295746E-3"/>
    <n v="3.3369924000000001E-3"/>
    <n v="3.3782387999999998E-3"/>
    <n v="3.4194852E-3"/>
    <n v="3.5495700000000002E-3"/>
    <n v="3.9461699999999997E-3"/>
    <n v="4.3427700000000001E-3"/>
    <n v="4.7393699999999997E-3"/>
    <n v="5.1359700000000001E-3"/>
    <n v="5.5325699999999997E-3"/>
    <n v="5.9291700000000001E-3"/>
    <n v="7.0840692000000002E-3"/>
    <n v="8.2389683999999994E-3"/>
    <n v="9.3938675999999995E-3"/>
    <n v="1.05487668E-2"/>
    <n v="1.1703666E-2"/>
    <n v="1.28585652E-2"/>
    <n v="2.40839316E-2"/>
    <n v="3.8666120399999997E-2"/>
    <n v="5.3248309200000003E-2"/>
    <n v="6.7830498000000003E-2"/>
    <n v="8.2412686800000107E-2"/>
    <n v="9.6994875600000002E-2"/>
    <n v="0.11244165239999999"/>
    <n v="0.12875301719999999"/>
    <n v="0.14506438199999999"/>
    <n v="0.1613757468"/>
    <n v="0.1776871116"/>
    <n v="0.19399847640000001"/>
    <n v="0.20735755080000001"/>
    <n v="0.21185975400000001"/>
    <n v="0.21636195720000001"/>
    <n v="0.22086416040000001"/>
    <n v="0.22536636360000001"/>
    <n v="0.22986856680000001"/>
    <n v="0.23437077000000001"/>
    <n v="0.24230911560000001"/>
    <n v="0.25024746120000002"/>
    <n v="0.25818580679999997"/>
    <n v="0.26612415239999998"/>
    <n v="0.27406249799999999"/>
    <n v="0.2820008436"/>
    <n v="0.29461272360000001"/>
    <n v="0.30878244840000002"/>
    <n v="0.32295217320000003"/>
    <n v="0.33712189799999998"/>
    <n v="0.35129162279999998"/>
    <n v="0.36546134759999999"/>
    <n v="0.38100172199999999"/>
    <n v="0.39791274599999998"/>
    <n v="0.41482376999999998"/>
    <n v="0.43173479399999998"/>
    <n v="0.44864581799999997"/>
    <n v="0.46555684200000003"/>
    <n v="0.49085436960000001"/>
    <n v="0.54131140799999999"/>
    <n v="0.59176844640000004"/>
    <n v="0.64222548479999997"/>
    <n v="0.69268252320000001"/>
    <n v="0.74313956160000005"/>
    <n v="0.79359659999999999"/>
    <n v="0.82248494400000005"/>
    <n v="0.85137328800000001"/>
    <n v="0.88026163199999996"/>
    <n v="0.90914997600000003"/>
    <n v="0.93803831999999998"/>
    <n v="0.96692666400000005"/>
    <n v="0.97879610880000001"/>
    <n v="0.98499258720000005"/>
    <n v="0.99118906559999997"/>
    <n v="0.99738554400000001"/>
    <n v="1.0035820224000001"/>
    <n v="1.0097785008"/>
    <n v="1.0764628248000001"/>
    <n v="1.2036349944"/>
    <n v="1.3308071640000001"/>
    <n v="1.4579793336"/>
    <n v="1.5851515032000001"/>
    <n v="1.7123236728"/>
    <n v="1.8171315684"/>
    <n v="1.854846642"/>
    <n v="1.8925617156000001"/>
    <n v="1.9302767891999999"/>
    <n v="1.9679918627999999"/>
    <n v="2.0057069364000002"/>
    <n v="2.04342201"/>
  </r>
  <r>
    <x v="1"/>
    <x v="4"/>
    <n v="0.55090119599999998"/>
    <n v="0.60137251199999997"/>
    <n v="0.65184382799999996"/>
    <n v="0.70231514399999995"/>
    <n v="0.75278646000000005"/>
    <n v="0.90912618000000001"/>
    <n v="1.0654659"/>
    <n v="1.22180562"/>
    <n v="1.3781453400000001"/>
    <n v="1.53448506"/>
    <n v="1.54471734"/>
    <n v="1.5549496199999999"/>
    <n v="1.5651819"/>
    <n v="1.5754141800000001"/>
    <n v="1.58564646"/>
    <n v="1.5859954679999999"/>
    <n v="1.5863444760000001"/>
    <n v="1.586693484"/>
    <n v="1.5870424919999999"/>
    <n v="1.5873915000000001"/>
    <n v="1.626091728"/>
    <n v="1.664791956"/>
    <n v="1.7034921839999999"/>
    <n v="1.7421924120000001"/>
    <n v="1.78089264"/>
    <n v="1.7859373919999999"/>
    <n v="1.790982144"/>
    <n v="1.7960268960000001"/>
    <n v="1.801071648"/>
    <n v="1.8061164000000001"/>
    <n v="1.8191645400000001"/>
    <n v="1.83221268"/>
    <n v="1.84526082"/>
    <n v="1.85830896"/>
    <n v="1.8713571"/>
    <n v="1.9114731899999999"/>
    <n v="1.9515892800000001"/>
    <n v="1.99170537"/>
    <n v="2.0318214600000002"/>
    <n v="2.0719375499999999"/>
    <n v="2.0836015560000001"/>
    <n v="2.0952655619999998"/>
    <n v="2.106929568"/>
    <n v="2.1185935740000001"/>
    <n v="2.1302575799999999"/>
    <n v="2.1542201520000002"/>
    <n v="2.178182724"/>
    <n v="2.2021452959999999"/>
    <n v="2.2261078680000002"/>
    <n v="2.25007044"/>
    <n v="2.2738743719999999"/>
    <n v="2.2976783040000002"/>
    <n v="2.321482236"/>
    <n v="2.3452861679999999"/>
    <n v="2.3690901000000002"/>
    <n v="2.3898798719999998"/>
    <n v="2.4106696439999999"/>
    <n v="2.431459416"/>
    <n v="2.4522491880000001"/>
    <n v="2.4730389599999998"/>
    <n v="2.4932972879999999"/>
    <n v="2.5135556160000001"/>
    <n v="2.5338139439999998"/>
    <n v="2.554072272"/>
    <n v="2.5743306000000001"/>
    <n v="2.5980472799999998"/>
    <n v="2.62176396"/>
    <n v="2.6454806400000002"/>
    <n v="2.6691973199999999"/>
    <n v="2.692914"/>
    <n v="2.71282332"/>
    <n v="2.73273264"/>
    <n v="2.7526419600000001"/>
    <n v="2.7725512800000001"/>
    <n v="2.7924606000000001"/>
    <n v="2.7952764600000002"/>
    <n v="2.7980923199999999"/>
    <n v="2.80090818"/>
    <n v="2.8037240400000001"/>
    <n v="2.8065399000000002"/>
    <n v="2.8678939200000002"/>
    <n v="2.9292479400000002"/>
    <n v="2.9906019599999998"/>
    <n v="3.0519559799999998"/>
    <n v="3.1133099999999998"/>
    <n v="3.22677726"/>
    <n v="3.3402445200000002"/>
    <n v="3.4537117799999999"/>
    <n v="3.5671790400000001"/>
    <n v="3.6806462999999998"/>
    <n v="3.7155074400000001"/>
    <n v="3.75036858"/>
    <n v="3.7852297199999998"/>
    <n v="3.8200908600000001"/>
    <n v="3.8549519999999999"/>
    <n v="3.8795015400000001"/>
    <n v="3.9040510799999999"/>
    <n v="3.9286006200000001"/>
    <n v="3.9531501599999999"/>
    <n v="3.9776997000000001"/>
  </r>
  <r>
    <x v="1"/>
    <x v="5"/>
    <n v="2.02178748"/>
    <n v="2.0338044599999998"/>
    <n v="2.0458214400000001"/>
    <n v="2.0578384199999999"/>
    <n v="2.0698553999999998"/>
    <n v="2.1577816200000002"/>
    <n v="2.2457078400000001"/>
    <n v="2.3336340600000001"/>
    <n v="2.42156028"/>
    <n v="2.5094865"/>
    <n v="2.5161493799999999"/>
    <n v="2.5228122599999998"/>
    <n v="2.5294751400000002"/>
    <n v="2.5361380200000001"/>
    <n v="2.5428009"/>
    <n v="2.61018324"/>
    <n v="2.67756558"/>
    <n v="2.74494792"/>
    <n v="2.81233026"/>
    <n v="2.8797126"/>
    <n v="2.8955369399999999"/>
    <n v="2.9113612799999999"/>
    <n v="2.9271856199999999"/>
    <n v="2.9430099599999999"/>
    <n v="2.9588342999999999"/>
    <n v="2.9631968999999998"/>
    <n v="2.9675595000000001"/>
    <n v="2.9719221"/>
    <n v="2.9762846999999999"/>
    <n v="2.9806473000000002"/>
    <n v="3.0099163799999999"/>
    <n v="3.0391854600000001"/>
    <n v="3.0684545399999998"/>
    <n v="3.09772362"/>
    <n v="3.1269927000000002"/>
    <n v="3.1349643600000001"/>
    <n v="3.1429360200000001"/>
    <n v="3.15090768"/>
    <n v="3.1588793399999999"/>
    <n v="3.1668509999999999"/>
    <n v="3.2075818200000001"/>
    <n v="3.24831264"/>
    <n v="3.2890434599999998"/>
    <n v="3.3297742800000001"/>
    <n v="3.3705050999999999"/>
    <n v="3.4042161000000002"/>
    <n v="3.4379271"/>
    <n v="3.4716380999999998"/>
    <n v="3.5053491000000001"/>
    <n v="3.5390600999999999"/>
    <n v="3.56079378"/>
    <n v="3.5825274600000001"/>
    <n v="3.6042611400000002"/>
    <n v="3.6259948199999998"/>
    <n v="3.6477284999999999"/>
    <n v="3.6524083799999998"/>
    <n v="3.6570882600000001"/>
    <n v="3.6617681399999999"/>
    <n v="3.6664480199999998"/>
    <n v="3.6711279000000001"/>
    <n v="3.70241964"/>
    <n v="3.7337113799999999"/>
    <n v="3.7650031199999998"/>
    <n v="3.7962948600000002"/>
    <n v="3.8275866000000001"/>
    <n v="3.8276262600000002"/>
    <n v="3.8276659199999998"/>
    <n v="3.8277055799999999"/>
    <n v="3.82774524"/>
    <n v="3.8277849000000002"/>
    <n v="3.8597112"/>
    <n v="3.8916374999999999"/>
    <n v="3.9235638000000002"/>
    <n v="3.9554901"/>
    <n v="3.9874163999999999"/>
    <n v="4.00395462"/>
    <n v="4.0204928400000002"/>
    <n v="4.0370310600000003"/>
    <n v="4.0535692799999996"/>
    <n v="4.0701074999999998"/>
    <n v="4.0870423200000001"/>
    <n v="4.1039771399999996"/>
    <n v="4.1209119599999999"/>
    <n v="4.1378467800000003"/>
    <n v="4.1547815999999997"/>
    <n v="4.2409627800000003"/>
    <n v="4.3271439599999999"/>
    <n v="4.4133251400000004"/>
    <n v="4.4995063200000001"/>
    <n v="4.5856874999999997"/>
    <n v="4.5998857800000001"/>
    <n v="4.6140840599999997"/>
    <n v="4.6282823400000002"/>
    <n v="4.6424806199999997"/>
    <n v="4.6566789000000002"/>
    <n v="4.6681803000000004"/>
    <n v="4.6796816999999997"/>
    <n v="4.6911830999999999"/>
    <n v="4.7026845000000002"/>
    <n v="4.7141859000000004"/>
  </r>
  <r>
    <x v="1"/>
    <x v="6"/>
    <n v="2.72131056"/>
    <n v="2.7419734199999999"/>
    <n v="2.7626362800000002"/>
    <n v="2.78329914"/>
    <n v="2.8039619999999998"/>
    <n v="2.8233953999999999"/>
    <n v="2.8428287999999999"/>
    <n v="2.8622622"/>
    <n v="2.8816956"/>
    <n v="2.9011290000000001"/>
    <n v="2.9184604200000002"/>
    <n v="2.9357918399999998"/>
    <n v="2.9531232599999999"/>
    <n v="2.97045468"/>
    <n v="2.9877861000000001"/>
    <n v="3.0188398799999998"/>
    <n v="3.04989366"/>
    <n v="3.0809474400000001"/>
    <n v="3.1120012199999998"/>
    <n v="3.1430549999999999"/>
    <n v="3.16593882"/>
    <n v="3.1888226400000002"/>
    <n v="3.2117064599999998"/>
    <n v="3.2345902799999999"/>
    <n v="3.2574741"/>
    <n v="3.25910016"/>
    <n v="3.26072622"/>
    <n v="3.26235228"/>
    <n v="3.26397834"/>
    <n v="3.2656044"/>
    <n v="3.3275929799999999"/>
    <n v="3.3895815599999999"/>
    <n v="3.4515701399999998"/>
    <n v="3.5135587199999998"/>
    <n v="3.5755473000000002"/>
    <n v="3.5912130000000002"/>
    <n v="3.6068787000000002"/>
    <n v="3.6225444000000002"/>
    <n v="3.6382100999999998"/>
    <n v="3.6538757999999998"/>
    <n v="3.7260173399999998"/>
    <n v="3.7981588799999999"/>
    <n v="3.87030042"/>
    <n v="3.94244196"/>
    <n v="4.0145834999999996"/>
    <n v="4.0820055000000002"/>
    <n v="4.1494274999999998"/>
    <n v="4.2168495000000004"/>
    <n v="4.2842715"/>
    <n v="4.3516934999999997"/>
    <n v="4.3560561"/>
    <n v="4.3604187000000003"/>
    <n v="4.3647812999999998"/>
    <n v="4.3691439000000001"/>
    <n v="4.3735065000000004"/>
    <n v="4.3934951399999997"/>
    <n v="4.41348378"/>
    <n v="4.4334724200000002"/>
    <n v="4.4534610600000004"/>
    <n v="4.4734496999999998"/>
    <n v="4.4808264600000003"/>
    <n v="4.4882032199999999"/>
    <n v="4.4955799799999996"/>
    <n v="4.5029567400000001"/>
    <n v="4.5103334999999998"/>
    <n v="4.5204071399999997"/>
    <n v="4.5304807800000004"/>
    <n v="4.5405544200000003"/>
    <n v="4.5506280600000002"/>
    <n v="4.5607017000000001"/>
    <n v="4.5785090400000001"/>
    <n v="4.5963163800000002"/>
    <n v="4.6141237200000003"/>
    <n v="4.6319310600000003"/>
    <n v="4.6497384000000004"/>
    <n v="4.6771434599999999"/>
    <n v="4.7045485200000003"/>
    <n v="4.7319535799999999"/>
    <n v="4.7593586400000003"/>
    <n v="4.7867636999999998"/>
    <n v="4.7952906000000004"/>
    <n v="4.8038175000000001"/>
    <n v="4.8123443999999997"/>
    <n v="4.8208713000000003"/>
    <n v="4.8293982"/>
    <n v="4.8562083600000001"/>
    <n v="4.8830185200000003"/>
    <n v="4.9098286800000004"/>
    <n v="4.9366388399999996"/>
    <n v="4.9634489999999998"/>
    <n v="4.9674149999999999"/>
    <n v="4.971381"/>
    <n v="4.9753470000000002"/>
    <n v="4.9793130000000003"/>
    <n v="4.9832789999999996"/>
    <n v="4.9965254400000001"/>
    <n v="5.0097718799999997"/>
    <n v="5.0230183200000003"/>
    <n v="5.0362647599999999"/>
    <n v="5.0495112000000004"/>
  </r>
  <r>
    <x v="1"/>
    <x v="7"/>
    <n v="1.8583486199999999"/>
    <n v="1.8736970399999999"/>
    <n v="1.88904546"/>
    <n v="1.90439388"/>
    <n v="1.9197423"/>
    <n v="1.9448074200000001"/>
    <n v="1.9698725399999999"/>
    <n v="1.9949376599999999"/>
    <n v="2.02000278"/>
    <n v="2.0450678999999998"/>
    <n v="2.0560140599999999"/>
    <n v="2.0669602199999999"/>
    <n v="2.0779063799999999"/>
    <n v="2.08885254"/>
    <n v="2.0997987"/>
    <n v="2.1811810199999999"/>
    <n v="2.2625633399999998"/>
    <n v="2.3439456600000002"/>
    <n v="2.42532798"/>
    <n v="2.5067102999999999"/>
    <n v="2.5620756600000001"/>
    <n v="2.6174410199999998"/>
    <n v="2.6728063799999999"/>
    <n v="2.7281717400000001"/>
    <n v="2.7835371000000002"/>
    <n v="2.8025739000000001"/>
    <n v="2.8216106999999999"/>
    <n v="2.8406475000000002"/>
    <n v="2.8596843000000001"/>
    <n v="2.8787210999999999"/>
    <n v="2.90533296"/>
    <n v="2.93194482"/>
    <n v="2.95855668"/>
    <n v="2.9851685400000001"/>
    <n v="3.0117804000000001"/>
    <n v="3.0625055400000001"/>
    <n v="3.11323068"/>
    <n v="3.16395582"/>
    <n v="3.2146809599999999"/>
    <n v="3.2654060999999999"/>
    <n v="3.3229131000000001"/>
    <n v="3.3804200999999998"/>
    <n v="3.4379271"/>
    <n v="3.4954341000000002"/>
    <n v="3.5529411"/>
    <n v="3.5927994000000001"/>
    <n v="3.6326577000000002"/>
    <n v="3.6725159999999999"/>
    <n v="3.7123743"/>
    <n v="3.7522326000000001"/>
    <n v="3.7677793199999998"/>
    <n v="3.7833260399999999"/>
    <n v="3.7988727600000001"/>
    <n v="3.8144194800000002"/>
    <n v="3.8299661999999999"/>
    <n v="3.8584420800000001"/>
    <n v="3.8869179599999999"/>
    <n v="3.9153938400000001"/>
    <n v="3.9438697199999999"/>
    <n v="3.9723456000000001"/>
    <n v="3.98713878"/>
    <n v="4.0019319600000003"/>
    <n v="4.0167251400000001"/>
    <n v="4.03151832"/>
    <n v="4.0463114999999998"/>
    <n v="4.0565041199999996"/>
    <n v="4.0666967400000003"/>
    <n v="4.07688936"/>
    <n v="4.0870819799999998"/>
    <n v="4.0972746000000004"/>
    <n v="4.1090932799999997"/>
    <n v="4.1209119599999999"/>
    <n v="4.1327306400000001"/>
    <n v="4.1445493200000003"/>
    <n v="4.1563679999999996"/>
    <n v="4.1642206799999997"/>
    <n v="4.1720733599999997"/>
    <n v="4.1799260399999998"/>
    <n v="4.1877787199999998"/>
    <n v="4.1956313999999999"/>
    <n v="4.2242659199999997"/>
    <n v="4.2529004400000003"/>
    <n v="4.2815349600000001"/>
    <n v="4.3101694799999999"/>
    <n v="4.3388039999999997"/>
    <n v="4.3439598000000004"/>
    <n v="4.3491156000000002"/>
    <n v="4.3542714"/>
    <n v="4.3594271999999998"/>
    <n v="4.3645829999999997"/>
    <n v="4.4318067000000001"/>
    <n v="4.4990303999999997"/>
    <n v="4.5662541000000001"/>
    <n v="4.6334777999999996"/>
    <n v="4.7007015000000001"/>
    <n v="4.75142664"/>
    <n v="4.80215178"/>
    <n v="4.8528769199999999"/>
    <n v="4.9036020599999999"/>
    <n v="4.9543271999999998"/>
  </r>
  <r>
    <x v="1"/>
    <x v="8"/>
    <n v="1.4610347400000001"/>
    <n v="1.4911366800000001"/>
    <n v="1.5212386200000001"/>
    <n v="1.5513405600000001"/>
    <n v="1.5814425000000001"/>
    <n v="1.6062696599999999"/>
    <n v="1.63109682"/>
    <n v="1.6559239800000001"/>
    <n v="1.6807511399999999"/>
    <n v="1.7055783"/>
    <n v="1.7079579"/>
    <n v="1.7103375000000001"/>
    <n v="1.7127171000000001"/>
    <n v="1.7150966999999999"/>
    <n v="1.7174763"/>
    <n v="1.7236236"/>
    <n v="1.7297708999999999"/>
    <n v="1.7359182"/>
    <n v="1.7420655"/>
    <n v="1.7482127999999999"/>
    <n v="1.7815668600000001"/>
    <n v="1.81492092"/>
    <n v="1.84827498"/>
    <n v="1.88162904"/>
    <n v="1.9149830999999999"/>
    <n v="1.94080176"/>
    <n v="1.9666204199999999"/>
    <n v="1.99243908"/>
    <n v="2.0182577400000001"/>
    <n v="2.0440763999999998"/>
    <n v="2.0832208200000002"/>
    <n v="2.1223652400000002"/>
    <n v="2.1615096600000001"/>
    <n v="2.2006540800000001"/>
    <n v="2.2397985"/>
    <n v="2.2473339000000001"/>
    <n v="2.2548693000000002"/>
    <n v="2.2624046999999998"/>
    <n v="2.2699400999999999"/>
    <n v="2.2774755"/>
    <n v="2.2849315799999999"/>
    <n v="2.2923876600000002"/>
    <n v="2.29984374"/>
    <n v="2.3072998199999999"/>
    <n v="2.3147559000000002"/>
    <n v="2.3291524799999999"/>
    <n v="2.34354906"/>
    <n v="2.3579456400000001"/>
    <n v="2.3723422200000002"/>
    <n v="2.3867387999999998"/>
    <n v="2.41061412"/>
    <n v="2.4344894400000001"/>
    <n v="2.4583647599999998"/>
    <n v="2.48224008"/>
    <n v="2.5061154000000001"/>
    <n v="2.5389935399999999"/>
    <n v="2.5718716800000001"/>
    <n v="2.6047498199999999"/>
    <n v="2.6376279600000001"/>
    <n v="2.6705060999999999"/>
    <n v="2.6718148799999999"/>
    <n v="2.6731236599999999"/>
    <n v="2.6744324399999999"/>
    <n v="2.6757412199999999"/>
    <n v="2.6770499999999999"/>
    <n v="2.6794692599999999"/>
    <n v="2.6818885200000002"/>
    <n v="2.6843077800000001"/>
    <n v="2.6867270400000001"/>
    <n v="2.6891463"/>
    <n v="2.7192878999999999"/>
    <n v="2.7494295000000002"/>
    <n v="2.7795711000000001"/>
    <n v="2.8097127"/>
    <n v="2.8398542999999998"/>
    <n v="2.8594463399999999"/>
    <n v="2.8790383799999999"/>
    <n v="2.8986304199999999"/>
    <n v="2.91822246"/>
    <n v="2.9378145"/>
    <n v="2.9872308599999999"/>
    <n v="3.0366472199999999"/>
    <n v="3.0860635799999998"/>
    <n v="3.1354799400000002"/>
    <n v="3.1848963000000001"/>
    <n v="3.2090888999999998"/>
    <n v="3.2332814999999999"/>
    <n v="3.2574741"/>
    <n v="3.2816667000000002"/>
    <n v="3.3058592999999998"/>
    <n v="3.3213663599999999"/>
    <n v="3.3368734199999999"/>
    <n v="3.3523804799999999"/>
    <n v="3.3678875399999999"/>
    <n v="3.3833945999999999"/>
    <n v="3.4615247999999998"/>
    <n v="3.5396550000000002"/>
    <n v="3.6177852000000001"/>
    <n v="3.6959154000000001"/>
    <n v="3.7740456"/>
  </r>
  <r>
    <x v="1"/>
    <x v="9"/>
    <n v="4.3653761999999999E-2"/>
    <n v="7.9970423999999998E-2"/>
    <n v="0.116287086"/>
    <n v="0.15260374800000001"/>
    <n v="0.18892041000000001"/>
    <n v="0.20618044199999999"/>
    <n v="0.223440474"/>
    <n v="0.24070050600000001"/>
    <n v="0.25796053800000002"/>
    <n v="0.27522057"/>
    <n v="0.32711568000000002"/>
    <n v="0.37901078999999999"/>
    <n v="0.43090590000000001"/>
    <n v="0.48280100999999997"/>
    <n v="0.53469612"/>
    <n v="0.53718280200000001"/>
    <n v="0.53966948400000003"/>
    <n v="0.54215616600000005"/>
    <n v="0.54464284799999996"/>
    <n v="0.54712952999999998"/>
    <n v="0.57338048399999997"/>
    <n v="0.59963143799999996"/>
    <n v="0.62588239199999995"/>
    <n v="0.65213334599999995"/>
    <n v="0.67838430000000005"/>
    <n v="0.68983414200000004"/>
    <n v="0.70128398400000003"/>
    <n v="0.71273382600000001"/>
    <n v="0.724183668"/>
    <n v="0.73563350999999999"/>
    <n v="0.73762840799999996"/>
    <n v="0.73962330600000004"/>
    <n v="0.741618204"/>
    <n v="0.74361310199999997"/>
    <n v="0.74560800000000005"/>
    <n v="0.75721251599999995"/>
    <n v="0.76881703199999996"/>
    <n v="0.78042154799999996"/>
    <n v="0.79202606399999997"/>
    <n v="0.80363057999999998"/>
    <n v="0.82050194399999998"/>
    <n v="0.83737330799999998"/>
    <n v="0.85424467199999998"/>
    <n v="0.87111603599999998"/>
    <n v="0.88798739999999998"/>
    <n v="0.89665311000000003"/>
    <n v="0.90531881999999997"/>
    <n v="0.91398453000000002"/>
    <n v="0.92265023999999995"/>
    <n v="0.93131595"/>
    <n v="0.93248591999999997"/>
    <n v="0.93365589000000004"/>
    <n v="0.93482586000000001"/>
    <n v="0.93599582999999997"/>
    <n v="0.93716580000000005"/>
    <n v="0.94053690000000001"/>
    <n v="0.94390799999999997"/>
    <n v="0.94727910000000004"/>
    <n v="0.9506502"/>
    <n v="0.95402129999999996"/>
    <n v="1.0002648599999999"/>
    <n v="1.0465084200000001"/>
    <n v="1.0927519800000001"/>
    <n v="1.13899554"/>
    <n v="1.1852391"/>
    <n v="1.1921994300000001"/>
    <n v="1.1991597599999999"/>
    <n v="1.20612009"/>
    <n v="1.21308042"/>
    <n v="1.2200407499999999"/>
    <n v="1.23231552"/>
    <n v="1.2445902900000001"/>
    <n v="1.25686506"/>
    <n v="1.2691398300000001"/>
    <n v="1.2814146"/>
    <n v="1.3023550800000001"/>
    <n v="1.32329556"/>
    <n v="1.34423604"/>
    <n v="1.3651765199999999"/>
    <n v="1.386117"/>
    <n v="1.4045589000000001"/>
    <n v="1.4230008000000001"/>
    <n v="1.4414427000000001"/>
    <n v="1.4598846000000001"/>
    <n v="1.4783265000000001"/>
    <n v="1.48475142"/>
    <n v="1.49117634"/>
    <n v="1.4976012599999999"/>
    <n v="1.5040261800000001"/>
    <n v="1.5104511"/>
    <n v="1.5750968999999999"/>
    <n v="1.6397427"/>
    <n v="1.7043885000000001"/>
    <n v="1.7690342999999999"/>
    <n v="1.8336801"/>
    <n v="1.9068528"/>
    <n v="1.9800255"/>
    <n v="2.0531982000000002"/>
    <n v="2.1263709"/>
    <n v="2.1995436000000002"/>
  </r>
  <r>
    <x v="1"/>
    <x v="10"/>
    <n v="6.3118890000000104E-4"/>
    <n v="1.1433978E-3"/>
    <n v="1.6556067E-3"/>
    <n v="2.1678155999999998E-3"/>
    <n v="2.6800245000000002E-3"/>
    <n v="3.1922334000000002E-3"/>
    <n v="3.7044423000000002E-3"/>
    <n v="4.2166512000000001E-3"/>
    <n v="4.7288601000000001E-3"/>
    <n v="5.2410690000000001E-3"/>
    <n v="5.7532779000000001E-3"/>
    <n v="6.36543E-3"/>
    <n v="6.9900750000000001E-3"/>
    <n v="7.6147200000000002E-3"/>
    <n v="8.2393650000000002E-3"/>
    <n v="8.8640100000000003E-3"/>
    <n v="9.4886550000000004E-3"/>
    <n v="1.01133E-2"/>
    <n v="1.0737945E-2"/>
    <n v="1.1362590000000001E-2"/>
    <n v="1.1987235000000001E-2"/>
    <n v="1.2611880000000001E-2"/>
    <n v="1.38986487E-2"/>
    <n v="1.5374595600000001E-2"/>
    <n v="1.6850542499999999E-2"/>
    <n v="1.83264894E-2"/>
    <n v="1.98024363E-2"/>
    <n v="2.1278383200000001E-2"/>
    <n v="2.2754330100000001E-2"/>
    <n v="2.4230277000000001E-2"/>
    <n v="2.5706223899999998E-2"/>
    <n v="2.7182170799999999E-2"/>
    <n v="2.8658117699999999E-2"/>
    <n v="3.6509013E-2"/>
    <n v="4.7547382499999999E-2"/>
    <n v="5.8585751999999998E-2"/>
    <n v="6.9624121499999997E-2"/>
    <n v="8.0662491000000003E-2"/>
    <n v="9.1700860499999898E-2"/>
    <n v="0.10273923"/>
    <n v="0.11377759950000001"/>
    <n v="0.124815969"/>
    <n v="0.1358543385"/>
    <n v="0.14689270800000001"/>
    <n v="0.15665997449999999"/>
    <n v="0.1654103586"/>
    <n v="0.17416074270000001"/>
    <n v="0.18291112679999999"/>
    <n v="0.1916615109"/>
    <n v="0.20041189500000001"/>
    <n v="0.20916227909999999"/>
    <n v="0.2179126632"/>
    <n v="0.2266630473"/>
    <n v="0.23541343140000001"/>
    <n v="0.24416381549999999"/>
    <n v="0.2493217968"/>
    <n v="0.24998927460000001"/>
    <n v="0.25065675240000002"/>
    <n v="0.2513242302"/>
    <n v="0.25199170799999998"/>
    <n v="0.25265918580000002"/>
    <n v="0.2533266636"/>
    <n v="0.25399414139999998"/>
    <n v="0.25466161920000002"/>
    <n v="0.255329097"/>
    <n v="0.25599657479999999"/>
    <n v="0.25934586180000002"/>
    <n v="0.26805876719999999"/>
    <n v="0.27677167260000002"/>
    <n v="0.28548457799999999"/>
    <n v="0.29419748340000001"/>
    <n v="0.30291038879999999"/>
    <n v="0.31162329420000001"/>
    <n v="0.32033619959999998"/>
    <n v="0.32904910500000001"/>
    <n v="0.33776201039999998"/>
    <n v="0.34647491580000001"/>
    <n v="0.35695903680000002"/>
    <n v="0.37364241240000001"/>
    <n v="0.39032578800000001"/>
    <n v="0.4070091636"/>
    <n v="0.4236925392"/>
    <n v="0.44037591479999999"/>
    <n v="0.45705929039999998"/>
    <n v="0.47374266599999998"/>
    <n v="0.49042604159999997"/>
    <n v="0.50710941720000002"/>
    <n v="0.52379279280000002"/>
    <n v="0.54098778240000001"/>
    <n v="0.56227568400000005"/>
    <n v="0.58356358559999999"/>
    <n v="0.60485148720000004"/>
    <n v="0.62613938879999997"/>
    <n v="0.64742729040000002"/>
    <n v="0.66871519199999996"/>
    <n v="0.69000309360000001"/>
    <n v="0.71129099520000005"/>
    <n v="0.73257889679999999"/>
    <n v="0.75386679840000004"/>
    <n v="0.77515469999999997"/>
  </r>
  <r>
    <x v="1"/>
    <x v="11"/>
    <n v="8.8644065999999994E-3"/>
    <n v="9.1225931999999992E-3"/>
    <n v="9.3807798000000008E-3"/>
    <n v="9.6389664000000007E-3"/>
    <n v="9.8971530000000005E-3"/>
    <n v="1.01553396E-2"/>
    <n v="1.04135262E-2"/>
    <n v="1.06717128E-2"/>
    <n v="1.09298994E-2"/>
    <n v="1.1188086E-2"/>
    <n v="1.14462726E-2"/>
    <n v="1.17044592E-2"/>
    <n v="1.1962645799999999E-2"/>
    <n v="1.2220832399999999E-2"/>
    <n v="1.2402673499999999E-2"/>
    <n v="1.25539764E-2"/>
    <n v="1.27052793E-2"/>
    <n v="1.2856582199999999E-2"/>
    <n v="1.30078851E-2"/>
    <n v="1.3159188E-2"/>
    <n v="1.3310490899999999E-2"/>
    <n v="1.34617938E-2"/>
    <n v="1.3613096700000001E-2"/>
    <n v="1.3764399599999999E-2"/>
    <n v="1.39157025E-2"/>
    <n v="1.4067005400000001E-2"/>
    <n v="1.4218308299999999E-2"/>
    <n v="1.43696112E-2"/>
    <n v="1.7801192699999999E-2"/>
    <n v="2.5606479000000001E-2"/>
    <n v="3.34117653E-2"/>
    <n v="4.1217051599999999E-2"/>
    <n v="4.9022337899999997E-2"/>
    <n v="5.6827624200000003E-2"/>
    <n v="6.4632910500000001E-2"/>
    <n v="7.2438196799999993E-2"/>
    <n v="8.0243483099999999E-2"/>
    <n v="8.8048769400000004E-2"/>
    <n v="9.5854055699999996E-2"/>
    <n v="0.103659342"/>
    <n v="0.11146462829999999"/>
    <n v="0.1192699146"/>
    <n v="0.12641625000000001"/>
    <n v="0.12960888000000001"/>
    <n v="0.13280151000000001"/>
    <n v="0.13599414000000001"/>
    <n v="0.13918676999999999"/>
    <n v="0.14237939999999999"/>
    <n v="0.14557202999999999"/>
    <n v="0.14876465999999999"/>
    <n v="0.15195728999999999"/>
    <n v="0.15514992"/>
    <n v="0.15834255"/>
    <n v="0.16153518"/>
    <n v="0.16472781"/>
    <n v="0.16792044"/>
    <n v="0.17111307000000001"/>
    <n v="0.1736441712"/>
    <n v="0.17606501760000001"/>
    <n v="0.17848586399999999"/>
    <n v="0.1809067104"/>
    <n v="0.18332755680000001"/>
    <n v="0.1857484032"/>
    <n v="0.1881692496"/>
    <n v="0.19059009599999999"/>
    <n v="0.1930109424"/>
    <n v="0.19543178880000001"/>
    <n v="0.19785263519999999"/>
    <n v="0.2002734816"/>
    <n v="0.20269432800000001"/>
    <n v="0.20511517439999999"/>
    <n v="0.2111323896"/>
    <n v="0.2198468814"/>
    <n v="0.2285613732"/>
    <n v="0.237275865"/>
    <n v="0.2459903568"/>
    <n v="0.25470484859999998"/>
    <n v="0.26341934039999998"/>
    <n v="0.27213383219999998"/>
    <n v="0.28084832399999998"/>
    <n v="0.28956281579999998"/>
    <n v="0.29827730759999999"/>
    <n v="0.30699179939999999"/>
    <n v="0.31570629119999999"/>
    <n v="0.32442078299999999"/>
    <n v="0.3339605994"/>
    <n v="0.34556372730000001"/>
    <n v="0.35716685520000002"/>
    <n v="0.36876998309999998"/>
    <n v="0.38037311099999999"/>
    <n v="0.3919762389"/>
    <n v="0.40357936680000001"/>
    <n v="0.41518249470000002"/>
    <n v="0.42678562260000003"/>
    <n v="0.43838875049999998"/>
    <n v="0.44999187839999999"/>
    <n v="0.4615950063"/>
    <n v="0.47319813420000001"/>
    <n v="0.48480126210000002"/>
    <n v="0.49640438999999997"/>
  </r>
  <r>
    <x v="2"/>
    <x v="1"/>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n v="6.9454526119050002E-3"/>
  </r>
  <r>
    <x v="2"/>
    <x v="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n v="6.3693201607599004E-2"/>
  </r>
  <r>
    <x v="2"/>
    <x v="3"/>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n v="3.90205322746881"/>
  </r>
  <r>
    <x v="2"/>
    <x v="4"/>
    <n v="1.472282316"/>
    <n v="1.5245383320000001"/>
    <n v="1.576794348"/>
    <n v="1.629050364"/>
    <n v="1.6813063800000001"/>
    <n v="1.7335623959999999"/>
    <n v="1.785818412"/>
    <n v="1.8380744280000001"/>
    <n v="1.8903304439999999"/>
    <n v="1.94258646"/>
    <n v="1.9948424760000001"/>
    <n v="2.008374468"/>
    <n v="2.0170659569999998"/>
    <n v="2.0257574460000001"/>
    <n v="2.0344489349999999"/>
    <n v="2.0431404240000002"/>
    <n v="2.051831913"/>
    <n v="2.0605234019999998"/>
    <n v="2.0692148910000001"/>
    <n v="2.0779063799999999"/>
    <n v="2.0865978690000002"/>
    <n v="2.095289358"/>
    <n v="2.1196663770000002"/>
    <n v="2.148524976"/>
    <n v="2.1773835749999999"/>
    <n v="2.2062421739999998"/>
    <n v="2.2351007730000001"/>
    <n v="2.263959372"/>
    <n v="2.2928179709999998"/>
    <n v="2.3216765700000002"/>
    <n v="2.350535169"/>
    <n v="2.3793937679999999"/>
    <n v="2.4082523669999998"/>
    <n v="2.4238066223999999"/>
    <n v="2.4327087060000001"/>
    <n v="2.4416107895999999"/>
    <n v="2.4505128732000001"/>
    <n v="2.4594149567999999"/>
    <n v="2.4683170404000001"/>
    <n v="2.4772191239999999"/>
    <n v="2.4861212076000001"/>
    <n v="2.4950232911999999"/>
    <n v="2.5039253748000001"/>
    <n v="2.5128274583999999"/>
    <n v="2.5549599503712601"/>
    <n v="2.6236767690395402"/>
    <n v="2.69239358770781"/>
    <n v="2.7611104063760799"/>
    <n v="2.8298272250443599"/>
    <n v="2.8985440437126302"/>
    <n v="2.9672608623809"/>
    <n v="3.0359776810491801"/>
    <n v="3.1046944997174499"/>
    <n v="3.1734113183857202"/>
    <n v="3.2421281370539998"/>
    <n v="3.3400929551282501"/>
    <n v="3.4746177724599798"/>
    <n v="3.6091425897917002"/>
    <n v="3.7436674071234299"/>
    <n v="3.8781922244551601"/>
    <n v="4.01271704178688"/>
    <n v="4.1472418591186102"/>
    <n v="4.2817666764503404"/>
    <n v="4.4162914937820599"/>
    <n v="4.55081631111379"/>
    <n v="4.6853411284455202"/>
    <n v="4.7805462018"/>
    <n v="4.7971117872000004"/>
    <n v="4.8136773725999999"/>
    <n v="4.8302429580000004"/>
    <n v="4.8468085433999999"/>
    <n v="4.8633741288000003"/>
    <n v="4.8799397141999998"/>
    <n v="4.8965052996000002"/>
    <n v="4.9130708849999998"/>
    <n v="4.9296364704000002"/>
    <n v="4.9462020557999997"/>
    <n v="5.2493619059999901"/>
    <n v="6.5556016829999901"/>
    <n v="7.8618414599999902"/>
    <n v="9.1680812370000098"/>
    <n v="10.474321013999999"/>
    <n v="11.780560790999999"/>
    <n v="13.086800567999999"/>
    <n v="14.393040344999999"/>
    <n v="15.699280121999999"/>
    <n v="17.005519898999999"/>
    <n v="18.311759676000001"/>
    <n v="19.545441483000001"/>
    <n v="20.19865953"/>
    <n v="20.851877577"/>
    <n v="21.505095623999999"/>
    <n v="22.158313670999998"/>
    <n v="22.811531718000001"/>
    <n v="23.464749765000001"/>
    <n v="24.117967812"/>
    <n v="24.771185858999999"/>
    <n v="25.424403905999998"/>
    <n v="26.077621953000001"/>
    <n v="26.730840000000001"/>
  </r>
  <r>
    <x v="2"/>
    <x v="5"/>
    <n v="0.7619239257"/>
    <n v="0.7619792514"/>
    <n v="0.7620345771"/>
    <n v="0.7620899028"/>
    <n v="0.76214522849999999"/>
    <n v="0.76220055419999999"/>
    <n v="0.76225587989999999"/>
    <n v="0.76231120559999999"/>
    <n v="0.76236653129999998"/>
    <n v="0.76242185699999998"/>
    <n v="0.76247718269999998"/>
    <n v="0.77522053560000004"/>
    <n v="0.78954989190000002"/>
    <n v="0.80387924820000001"/>
    <n v="0.81820860449999999"/>
    <n v="0.83253796079999998"/>
    <n v="0.84686731709999996"/>
    <n v="0.86119667339999995"/>
    <n v="0.87552602970000004"/>
    <n v="0.88985538600000003"/>
    <n v="0.90418474230000001"/>
    <n v="0.9185140986"/>
    <n v="0.92261454600000004"/>
    <n v="0.92379244800000004"/>
    <n v="0.92497035000000005"/>
    <n v="0.92614825199999995"/>
    <n v="0.92732615399999996"/>
    <n v="0.92850405599999997"/>
    <n v="0.92968195799999997"/>
    <n v="0.93085985999999998"/>
    <n v="0.93203776199999999"/>
    <n v="0.933215664"/>
    <n v="0.93439356600000001"/>
    <n v="0.94336075701106903"/>
    <n v="0.95622259252767094"/>
    <n v="0.96908442804427497"/>
    <n v="0.981946263560877"/>
    <n v="0.99480809907748002"/>
    <n v="1.0076699345940801"/>
    <n v="1.02053177011069"/>
    <n v="1.0333936056272901"/>
    <n v="1.04625544114389"/>
    <n v="1.0591172766604899"/>
    <n v="1.0719791121771001"/>
    <n v="1.1099918893419201"/>
    <n v="1.1681254198253199"/>
    <n v="1.22625895030871"/>
    <n v="1.2843924807921101"/>
    <n v="1.34252601127551"/>
    <n v="1.4006595417589001"/>
    <n v="1.4587930722422999"/>
    <n v="1.5169266027257"/>
    <n v="1.5750601332091001"/>
    <n v="1.63319366369249"/>
    <n v="1.6913271941758901"/>
    <n v="1.7601472871999999"/>
    <n v="1.8423255834000001"/>
    <n v="1.9245038796"/>
    <n v="2.0066821758"/>
    <n v="2.0888604719999999"/>
    <n v="2.1710387681999999"/>
    <n v="2.2532170643999998"/>
    <n v="2.3353953606000002"/>
    <n v="2.4175736568000001"/>
    <n v="2.4997519530000001"/>
    <n v="2.5819302492"/>
    <n v="2.6439759396000002"/>
    <n v="2.6657564184"/>
    <n v="2.6875368972000002"/>
    <n v="2.709317376"/>
    <n v="2.7310978547999998"/>
    <n v="2.7528783336"/>
    <n v="2.7746588123999998"/>
    <n v="2.7964392912"/>
    <n v="2.8182197699999998"/>
    <n v="2.8400002488"/>
    <n v="2.8617807275999998"/>
    <n v="2.8799862539999999"/>
    <n v="2.8856794469999998"/>
    <n v="2.8913726400000002"/>
    <n v="2.8970658330000001"/>
    <n v="2.902759026"/>
    <n v="2.9084522189999999"/>
    <n v="2.9141454119999999"/>
    <n v="2.9198386049999998"/>
    <n v="2.9255317980000002"/>
    <n v="2.9312249910000001"/>
    <n v="2.936918184"/>
    <n v="2.9607459120000001"/>
    <n v="3.1296499199999999"/>
    <n v="3.298553928"/>
    <n v="3.4674579360000002"/>
    <n v="3.6363619439999999"/>
    <n v="3.8052659520000001"/>
    <n v="3.9741699599999998"/>
    <n v="4.1430739680000004"/>
    <n v="4.3119779759999997"/>
    <n v="4.4808819839999998"/>
    <n v="4.649785992"/>
    <n v="4.8186900000000001"/>
  </r>
  <r>
    <x v="2"/>
    <x v="6"/>
    <n v="0.33520632"/>
    <n v="0.34401083999999998"/>
    <n v="0.35281536000000002"/>
    <n v="0.36161988"/>
    <n v="0.37042439999999999"/>
    <n v="0.37922892000000002"/>
    <n v="0.38803344000000001"/>
    <n v="0.39683795999999999"/>
    <n v="0.40564248000000003"/>
    <n v="0.41444700000000001"/>
    <n v="0.42325151999999999"/>
    <n v="0.43205603999999997"/>
    <n v="0.442433388632203"/>
    <n v="0.454383565896611"/>
    <n v="0.466333743161018"/>
    <n v="0.478283920425425"/>
    <n v="0.490234097689832"/>
    <n v="0.50218427495423901"/>
    <n v="0.51413445221864595"/>
    <n v="0.52608462948305301"/>
    <n v="0.53803480674745996"/>
    <n v="0.54998498401186802"/>
    <n v="0.56193516127627496"/>
    <n v="0.57388533854068202"/>
    <n v="0.58583551580508897"/>
    <n v="0.60497877854068205"/>
    <n v="0.62412204127627502"/>
    <n v="0.64326530401186799"/>
    <n v="0.66240856674745996"/>
    <n v="0.68155182948305304"/>
    <n v="0.70069509221864601"/>
    <n v="0.71983835495423898"/>
    <n v="0.73898161768983195"/>
    <n v="0.75812488042542503"/>
    <n v="0.777268143161018"/>
    <n v="0.79641140589660997"/>
    <n v="0.81555466863220305"/>
    <n v="0.82611542039999997"/>
    <n v="0.82809366120000005"/>
    <n v="0.83007190200000003"/>
    <n v="0.8320501428"/>
    <n v="0.83402838359999998"/>
    <n v="0.83600662439999995"/>
    <n v="0.83798486520000004"/>
    <n v="0.83996310600000001"/>
    <n v="0.84194134679999999"/>
    <n v="0.84391958759999997"/>
    <n v="0.84589782840000005"/>
    <n v="0.84787606920000003"/>
    <n v="0.84985431"/>
    <n v="0.90340006920000104"/>
    <n v="0.95694582840000098"/>
    <n v="1.0104915876"/>
    <n v="1.0640373468"/>
    <n v="1.1175831060000001"/>
    <n v="1.1711288652"/>
    <n v="1.2246746244"/>
    <n v="1.2782203835999999"/>
    <n v="1.3317661428000001"/>
    <n v="1.385311902"/>
    <n v="1.4388576611999999"/>
    <n v="1.4924034204000001"/>
    <n v="1.5337315199999999"/>
    <n v="1.5628419600000001"/>
    <n v="1.5919524"/>
    <n v="1.62106284"/>
    <n v="1.65017328"/>
    <n v="1.6792837199999999"/>
    <n v="1.7083941600000001"/>
    <n v="1.7375046000000001"/>
    <n v="1.76661504"/>
    <n v="1.79572548"/>
    <n v="1.8248359199999999"/>
    <n v="1.8539463599999999"/>
    <n v="1.8830568000000001"/>
    <n v="1.9027281599999999"/>
    <n v="1.9223995199999999"/>
    <n v="1.9420708799999999"/>
    <n v="1.96174224"/>
    <n v="1.9814136"/>
    <n v="2.00108496"/>
    <n v="2.0207563199999998"/>
    <n v="2.0404276800000001"/>
    <n v="2.0600990399999999"/>
    <n v="2.0797704000000001"/>
    <n v="2.0994417599999999"/>
    <n v="2.1191131200000002"/>
    <n v="2.1301155972000001"/>
    <n v="2.1324491916000001"/>
    <n v="2.1347827860000002"/>
    <n v="2.1371163804000002"/>
    <n v="2.1394499748000002"/>
    <n v="2.1417835691999998"/>
    <n v="2.1441171635999998"/>
    <n v="2.1464507579999998"/>
    <n v="2.1487843523999999"/>
    <n v="2.1511179467999999"/>
    <n v="2.1534515411999999"/>
    <n v="2.1557851356"/>
    <n v="2.15811873"/>
  </r>
  <r>
    <x v="2"/>
    <x v="7"/>
    <n v="0.26326506300000002"/>
    <n v="0.26378262600000002"/>
    <n v="0.26430018900000002"/>
    <n v="0.26481775200000002"/>
    <n v="0.26533531500000002"/>
    <n v="0.26585287800000001"/>
    <n v="0.26637044100000001"/>
    <n v="0.26688800400000001"/>
    <n v="0.26740556700000001"/>
    <n v="0.26792313000000001"/>
    <n v="0.26844069300000001"/>
    <n v="0.27162340800000001"/>
    <n v="0.27513926700000002"/>
    <n v="0.27865512599999998"/>
    <n v="0.28217098499999999"/>
    <n v="0.285686844"/>
    <n v="0.28920270300000001"/>
    <n v="0.29271856200000002"/>
    <n v="0.29623442100000003"/>
    <n v="0.29975027999999998"/>
    <n v="0.30326613899999999"/>
    <n v="0.306781998"/>
    <n v="0.32066847310428598"/>
    <n v="0.33751798138122502"/>
    <n v="0.354367489658164"/>
    <n v="0.37121699793510399"/>
    <n v="0.38806650621204303"/>
    <n v="0.40491601448898201"/>
    <n v="0.421765522765921"/>
    <n v="0.43861503104285998"/>
    <n v="0.45546453931980002"/>
    <n v="0.47231404759673901"/>
    <n v="0.48916355587367799"/>
    <n v="0.50884220111469902"/>
    <n v="0.52993541483775897"/>
    <n v="0.55102862856082002"/>
    <n v="0.57212184228388097"/>
    <n v="0.59321505600694202"/>
    <n v="0.61430826973000197"/>
    <n v="0.63540148345306302"/>
    <n v="0.65649469717612396"/>
    <n v="0.67758791089918502"/>
    <n v="0.69868112462224596"/>
    <n v="0.71977433834530602"/>
    <n v="0.72957544500000004"/>
    <n v="0.73034286599999998"/>
    <n v="0.73111028700000003"/>
    <n v="0.73187770799999996"/>
    <n v="0.73264512900000001"/>
    <n v="0.73341255000000005"/>
    <n v="0.73417997099999999"/>
    <n v="0.73494739200000003"/>
    <n v="0.73571481299999997"/>
    <n v="0.73648223400000001"/>
    <n v="0.73724965499999995"/>
    <n v="0.76512072000000098"/>
    <n v="0.82687134000000095"/>
    <n v="0.88862196000000104"/>
    <n v="0.95037258000000002"/>
    <n v="1.0121232"/>
    <n v="1.07387382"/>
    <n v="1.13562444"/>
    <n v="1.1973750599999999"/>
    <n v="1.2591256799999999"/>
    <n v="1.3208762999999999"/>
    <n v="1.3826269200000001"/>
    <n v="1.426435356"/>
    <n v="1.4343594239999999"/>
    <n v="1.4422834920000001"/>
    <n v="1.45020756"/>
    <n v="1.4581316280000001"/>
    <n v="1.466055696"/>
    <n v="1.4739797640000001"/>
    <n v="1.481903832"/>
    <n v="1.4898279000000001"/>
    <n v="1.497751968"/>
    <n v="1.5056760360000001"/>
    <n v="1.517240892"/>
    <n v="1.541548506"/>
    <n v="1.5658561200000001"/>
    <n v="1.5901637340000001"/>
    <n v="1.6144713479999999"/>
    <n v="1.638778962"/>
    <n v="1.663086576"/>
    <n v="1.68739419"/>
    <n v="1.711701804"/>
    <n v="1.7360094180000001"/>
    <n v="1.7603170319999999"/>
    <n v="1.7828629488000001"/>
    <n v="1.7913152880000001"/>
    <n v="1.7997676272000001"/>
    <n v="1.8082199664"/>
    <n v="1.8166723056"/>
    <n v="1.8251246448"/>
    <n v="1.833576984"/>
    <n v="1.8420293232"/>
    <n v="1.8504816624"/>
    <n v="1.8589340016"/>
    <n v="1.8673863408"/>
    <n v="1.87583868"/>
  </r>
  <r>
    <x v="2"/>
    <x v="8"/>
    <n v="0.22147333799999999"/>
    <n v="0.22243707600000001"/>
    <n v="0.223400814"/>
    <n v="0.22436455199999999"/>
    <n v="0.22532828999999999"/>
    <n v="0.22629202800000001"/>
    <n v="0.227255766"/>
    <n v="0.22821950399999999"/>
    <n v="0.22918324200000001"/>
    <n v="0.23014698"/>
    <n v="0.23111071799999999"/>
    <n v="0.23546935199999999"/>
    <n v="0.240252348"/>
    <n v="0.24503534399999999"/>
    <n v="0.24981834"/>
    <n v="0.25460133600000001"/>
    <n v="0.259384332"/>
    <n v="0.26416732799999998"/>
    <n v="0.26895032400000002"/>
    <n v="0.27373332"/>
    <n v="0.27851631599999999"/>
    <n v="0.28329931200000003"/>
    <n v="0.298974159321508"/>
    <n v="0.31776096416344601"/>
    <n v="0.33654776900538402"/>
    <n v="0.35533457384732198"/>
    <n v="0.37412137868925999"/>
    <n v="0.392908183531198"/>
    <n v="0.41169498837313601"/>
    <n v="0.43048179321507402"/>
    <n v="0.44926859805701302"/>
    <n v="0.46805540289895098"/>
    <n v="0.48684220774088899"/>
    <n v="0.49893855346024302"/>
    <n v="0.50768966961830497"/>
    <n v="0.51644078577636698"/>
    <n v="0.525191901934428"/>
    <n v="0.53394301809249001"/>
    <n v="0.54269413425055202"/>
    <n v="0.55144525040861403"/>
    <n v="0.56019636656667604"/>
    <n v="0.56894748272473805"/>
    <n v="0.57769859888279995"/>
    <n v="0.58644971504086096"/>
    <n v="0.59651614500000005"/>
    <n v="0.60763482599999996"/>
    <n v="0.61875350699999998"/>
    <n v="0.629872188"/>
    <n v="0.64099086900000002"/>
    <n v="0.65210955000000004"/>
    <n v="0.66322823099999995"/>
    <n v="0.67434691199999997"/>
    <n v="0.68546559299999998"/>
    <n v="0.696584274"/>
    <n v="0.70770295500000002"/>
    <n v="0.73800121200000102"/>
    <n v="0.79227393900000098"/>
    <n v="0.84654666600000095"/>
    <n v="0.90081939300000002"/>
    <n v="0.95509211999999999"/>
    <n v="1.0093648470000001"/>
    <n v="1.0636375739999999"/>
    <n v="1.117910301"/>
    <n v="1.1721830280000001"/>
    <n v="1.2264557549999999"/>
    <n v="1.280728482"/>
    <n v="1.321675449"/>
    <n v="1.3359708960000001"/>
    <n v="1.3502663429999999"/>
    <n v="1.36456179"/>
    <n v="1.3788572370000001"/>
    <n v="1.3931526839999999"/>
    <n v="1.407448131"/>
    <n v="1.4217435780000001"/>
    <n v="1.4360390249999999"/>
    <n v="1.450334472"/>
    <n v="1.4646299190000001"/>
    <n v="1.47836616"/>
    <n v="1.4901451800000001"/>
    <n v="1.5019241999999999"/>
    <n v="1.51370322"/>
    <n v="1.5254822400000001"/>
    <n v="1.53726126"/>
    <n v="1.54904028"/>
    <n v="1.5608192999999999"/>
    <n v="1.57259832"/>
    <n v="1.5843773400000001"/>
    <n v="1.5961563599999999"/>
    <n v="1.6079692892999999"/>
    <n v="1.6200534929999999"/>
    <n v="1.6321376967000001"/>
    <n v="1.6442219004"/>
    <n v="1.6563061041"/>
    <n v="1.6683903078"/>
    <n v="1.6804745114999999"/>
    <n v="1.6925587151999999"/>
    <n v="1.7046429189000001"/>
    <n v="1.7167271226"/>
    <n v="1.7288113263"/>
    <n v="1.74089553"/>
  </r>
  <r>
    <x v="2"/>
    <x v="10"/>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n v="1.72520012466E-4"/>
  </r>
  <r>
    <x v="2"/>
    <x v="11"/>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n v="0.136920924039477"/>
  </r>
  <r>
    <x v="3"/>
    <x v="0"/>
    <n v="1.30973184"/>
    <n v="1.4005135799999999"/>
    <n v="1.4912953200000001"/>
    <n v="1.58207706"/>
    <n v="1.6728588"/>
    <n v="1.6790061000000001"/>
    <n v="1.6851533999999999"/>
    <n v="1.6913007"/>
    <n v="1.6974480000000001"/>
    <n v="1.7035952999999999"/>
    <n v="1.7202128400000001"/>
    <n v="1.73683038"/>
    <n v="1.7534479199999999"/>
    <n v="1.7700654600000001"/>
    <n v="1.786683"/>
    <n v="1.8001674000000001"/>
    <n v="1.8136517999999999"/>
    <n v="1.8271362"/>
    <n v="1.8406206000000001"/>
    <n v="1.8541049999999999"/>
    <n v="1.8848811599999999"/>
    <n v="1.91565732"/>
    <n v="1.94643348"/>
    <n v="1.9772096400000001"/>
    <n v="2.0079858000000002"/>
    <n v="2.0085410399999999"/>
    <n v="2.0090962800000001"/>
    <n v="2.0096515199999998"/>
    <n v="2.01020676"/>
    <n v="2.0107620000000002"/>
    <n v="2.0260707600000001"/>
    <n v="2.04137952"/>
    <n v="2.0566882799999999"/>
    <n v="2.0719970399999998"/>
    <n v="2.0873058000000002"/>
    <n v="2.09587236"/>
    <n v="2.1044389200000002"/>
    <n v="2.11300548"/>
    <n v="2.1215720400000002"/>
    <n v="2.1301386"/>
    <n v="2.1588127799999999"/>
    <n v="2.1874869600000002"/>
    <n v="2.2161611400000001"/>
    <n v="2.24483532"/>
    <n v="2.2735094999999998"/>
    <n v="2.2824726599999998"/>
    <n v="2.2914358199999998"/>
    <n v="2.3003989800000002"/>
    <n v="2.3093621400000002"/>
    <n v="2.3183253000000001"/>
    <n v="2.3369654999999998"/>
    <n v="2.3556056999999999"/>
    <n v="2.3742459"/>
    <n v="2.3928861000000001"/>
    <n v="2.4115262999999998"/>
    <n v="2.4160475400000001"/>
    <n v="2.42056878"/>
    <n v="2.4250900199999998"/>
    <n v="2.4296112600000002"/>
    <n v="2.4341325"/>
    <n v="2.4576905400000002"/>
    <n v="2.4812485799999999"/>
    <n v="2.5048066200000001"/>
    <n v="2.5283646599999998"/>
    <n v="2.5519227"/>
    <n v="2.5896393600000001"/>
    <n v="2.6273560200000001"/>
    <n v="2.6650726800000002"/>
    <n v="2.7027893399999998"/>
    <n v="2.7405059999999999"/>
    <n v="2.77643796"/>
    <n v="2.8123699200000001"/>
    <n v="2.8483018800000002"/>
    <n v="2.8842338399999998"/>
    <n v="2.9201657999999999"/>
    <n v="3.0728567999999998"/>
    <n v="3.2255478000000002"/>
    <n v="3.3782388000000001"/>
    <n v="3.5309298"/>
    <n v="3.6836207999999999"/>
    <n v="3.7135641000000001"/>
    <n v="3.7435073999999999"/>
    <n v="3.7734507000000002"/>
    <n v="3.8033939999999999"/>
    <n v="3.8333373000000002"/>
    <n v="3.8433712799999999"/>
    <n v="3.8534052600000002"/>
    <n v="3.8634392399999999"/>
    <n v="3.8734732200000002"/>
    <n v="3.8835071999999999"/>
    <n v="3.9489065399999999"/>
    <n v="4.0143058800000002"/>
    <n v="4.0797052200000001"/>
    <n v="4.14510456"/>
    <n v="4.2105039"/>
    <n v="4.3209569999999999"/>
    <n v="4.4314100999999999"/>
    <n v="4.5418631999999999"/>
    <n v="4.6523162999999998"/>
    <n v="4.7627693999999998"/>
  </r>
  <r>
    <x v="3"/>
    <x v="1"/>
    <n v="1.2427857600000001"/>
    <n v="1.26404352"/>
    <n v="1.2853012800000001"/>
    <n v="1.30655904"/>
    <n v="1.3278167999999999"/>
    <n v="1.39353342"/>
    <n v="1.4592500399999999"/>
    <n v="1.52496666"/>
    <n v="1.5906832799999999"/>
    <n v="1.6563999"/>
    <n v="1.7086321200000001"/>
    <n v="1.7608643399999999"/>
    <n v="1.81309656"/>
    <n v="1.86532878"/>
    <n v="1.9175610000000001"/>
    <n v="1.91982162"/>
    <n v="1.9220822399999999"/>
    <n v="1.9243428600000001"/>
    <n v="1.92660348"/>
    <n v="1.9288641"/>
    <n v="1.93049016"/>
    <n v="1.9321162199999999"/>
    <n v="1.9337422799999999"/>
    <n v="1.9353683399999999"/>
    <n v="1.9369943999999999"/>
    <n v="1.9800255"/>
    <n v="2.0230565999999999"/>
    <n v="2.0660877000000002"/>
    <n v="2.1091188000000001"/>
    <n v="2.1521498999999999"/>
    <n v="2.1648410999999999"/>
    <n v="2.1775323000000002"/>
    <n v="2.1902235000000001"/>
    <n v="2.2029147"/>
    <n v="2.2156058999999999"/>
    <n v="2.2193339399999998"/>
    <n v="2.2230619800000002"/>
    <n v="2.2267900200000001"/>
    <n v="2.2305180600000001"/>
    <n v="2.2342461"/>
    <n v="2.2569712800000001"/>
    <n v="2.2796964599999998"/>
    <n v="2.3024216399999999"/>
    <n v="2.3251468200000001"/>
    <n v="2.3478720000000002"/>
    <n v="2.36199096"/>
    <n v="2.3761099200000002"/>
    <n v="2.39022888"/>
    <n v="2.4043478399999998"/>
    <n v="2.4184668"/>
    <n v="2.42366226"/>
    <n v="2.4288577199999999"/>
    <n v="2.4340531799999998"/>
    <n v="2.4392486400000002"/>
    <n v="2.4444441000000001"/>
    <n v="2.48160552"/>
    <n v="2.5187669399999999"/>
    <n v="2.5559283599999998"/>
    <n v="2.5930897800000001"/>
    <n v="2.6302512"/>
    <n v="2.6409197400000002"/>
    <n v="2.6515882799999999"/>
    <n v="2.6622568200000001"/>
    <n v="2.6729253599999998"/>
    <n v="2.6835939"/>
    <n v="2.69239842"/>
    <n v="2.7012029399999999"/>
    <n v="2.7100074599999999"/>
    <n v="2.7188119799999999"/>
    <n v="2.7276164999999999"/>
    <n v="2.7313445399999998"/>
    <n v="2.7350725800000002"/>
    <n v="2.7388006200000001"/>
    <n v="2.7425286600000001"/>
    <n v="2.7462567"/>
    <n v="2.7719167200000001"/>
    <n v="2.7975767399999998"/>
    <n v="2.8232367599999999"/>
    <n v="2.84889678"/>
    <n v="2.8745568000000001"/>
    <n v="2.9572875600000001"/>
    <n v="3.0400183200000002"/>
    <n v="3.1227490800000002"/>
    <n v="3.2054798400000002"/>
    <n v="3.2882106000000002"/>
    <n v="3.29939472"/>
    <n v="3.3105788399999998"/>
    <n v="3.32176296"/>
    <n v="3.3329470799999998"/>
    <n v="3.3441312000000001"/>
    <n v="3.5091564599999998"/>
    <n v="3.67418172"/>
    <n v="3.8392069800000002"/>
    <n v="4.0042322400000003"/>
    <n v="4.1692574999999996"/>
    <n v="6.0927278400000304"/>
    <n v="8.0161981799999893"/>
    <n v="9.9396685200000192"/>
    <n v="11.863138859999999"/>
    <n v="13.786609199999999"/>
  </r>
  <r>
    <x v="3"/>
    <x v="2"/>
    <n v="2.0593058399999999"/>
    <n v="2.1215323800000001"/>
    <n v="2.1837589199999998"/>
    <n v="2.24598546"/>
    <n v="2.3082120000000002"/>
    <n v="2.4459115200000001"/>
    <n v="2.5836110400000001"/>
    <n v="2.72131056"/>
    <n v="2.85901008"/>
    <n v="2.9967096"/>
    <n v="3.0955423199999998"/>
    <n v="3.1943750400000002"/>
    <n v="3.29320776"/>
    <n v="3.3920404799999999"/>
    <n v="3.4908731999999998"/>
    <n v="3.5042782799999999"/>
    <n v="3.5176833599999999"/>
    <n v="3.53108844"/>
    <n v="3.5444935200000001"/>
    <n v="3.5578986000000001"/>
    <n v="3.5595643199999998"/>
    <n v="3.5612300399999999"/>
    <n v="3.56289576"/>
    <n v="3.5645614800000001"/>
    <n v="3.5662272000000002"/>
    <n v="3.5981535"/>
    <n v="3.6300797999999999"/>
    <n v="3.6620061000000002"/>
    <n v="3.6939324"/>
    <n v="3.7258586999999999"/>
    <n v="3.9276884399999998"/>
    <n v="4.1295181799999998"/>
    <n v="4.3313479199999998"/>
    <n v="4.5331776599999998"/>
    <n v="4.7350073999999998"/>
    <n v="4.8054832200000002"/>
    <n v="4.8759590399999997"/>
    <n v="4.9464348600000001"/>
    <n v="5.0169106799999996"/>
    <n v="5.0873865"/>
    <n v="5.0926612799999997"/>
    <n v="5.0979360600000003"/>
    <n v="5.10321084"/>
    <n v="5.1084856199999997"/>
    <n v="5.1137604000000003"/>
    <n v="5.1508821600000001"/>
    <n v="5.1880039199999999"/>
    <n v="5.2251256799999997"/>
    <n v="5.2622474400000003"/>
    <n v="5.2993692000000001"/>
    <n v="5.3177317799999999"/>
    <n v="5.3360943599999997"/>
    <n v="5.3544569400000004"/>
    <n v="5.3728195200000002"/>
    <n v="5.3911821"/>
    <n v="5.4396466200000004"/>
    <n v="5.48811114"/>
    <n v="5.5365756599999996"/>
    <n v="5.58504018"/>
    <n v="5.6335046999999996"/>
    <n v="5.82438828"/>
    <n v="6.0152718600000004"/>
    <n v="6.2061554399999999"/>
    <n v="6.3970390200000002"/>
    <n v="6.5879225999999997"/>
    <n v="6.6493956000000001"/>
    <n v="6.7108686000000004"/>
    <n v="6.7723415999999999"/>
    <n v="6.8338146000000002"/>
    <n v="6.8952875999999996"/>
    <n v="6.9700467000000002"/>
    <n v="7.0448057999999998"/>
    <n v="7.1195649000000003"/>
    <n v="7.1943239999999999"/>
    <n v="7.2690830999999996"/>
    <n v="7.3399951799999998"/>
    <n v="7.4109072600000001"/>
    <n v="7.4818193400000004"/>
    <n v="7.5527314199999998"/>
    <n v="7.6236435"/>
    <n v="7.6290769200000002"/>
    <n v="7.6345103400000003"/>
    <n v="7.6399437600000004"/>
    <n v="7.6453771799999997"/>
    <n v="7.6508105999999998"/>
    <n v="7.8249180000000003"/>
    <n v="7.9990253999999998"/>
    <n v="8.1731327999999994"/>
    <n v="8.3472401999999999"/>
    <n v="8.5213476000000004"/>
    <n v="8.8786445399999998"/>
    <n v="9.2359414799999993"/>
    <n v="9.5932384200000005"/>
    <n v="9.9505353599999999"/>
    <n v="10.307832299999999"/>
    <n v="13.9394588400001"/>
    <n v="17.57108538"/>
    <n v="21.202711919999999"/>
    <n v="24.834338460000001"/>
    <n v="28.465965000000001"/>
  </r>
  <r>
    <x v="3"/>
    <x v="3"/>
    <n v="2.39919204"/>
    <n v="2.4193789799999998"/>
    <n v="2.4395659200000002"/>
    <n v="2.45975286"/>
    <n v="2.4799397999999999"/>
    <n v="2.78639262"/>
    <n v="3.0928454400000001"/>
    <n v="3.3992982600000001"/>
    <n v="3.7057510800000002"/>
    <n v="4.0122039000000003"/>
    <n v="4.0612633200000001"/>
    <n v="4.11032274"/>
    <n v="4.1593821599999998"/>
    <n v="4.2084415799999997"/>
    <n v="4.2575010000000004"/>
    <n v="4.3135405799999997"/>
    <n v="4.3695801599999999"/>
    <n v="4.4256197400000001"/>
    <n v="4.4816593200000003"/>
    <n v="4.5376988999999996"/>
    <n v="4.5712512600000004"/>
    <n v="4.6048036200000002"/>
    <n v="4.63835598"/>
    <n v="4.6719083399999999"/>
    <n v="4.7054606999999997"/>
    <n v="4.9328314799999999"/>
    <n v="5.1602022600000002"/>
    <n v="5.3875730400000004"/>
    <n v="5.6149438199999997"/>
    <n v="5.8423145999999999"/>
    <n v="5.9827110000000001"/>
    <n v="6.1231074000000003"/>
    <n v="6.2635037999999996"/>
    <n v="6.4039001999999998"/>
    <n v="6.5442966"/>
    <n v="6.7368855600000002"/>
    <n v="6.9294745200000003"/>
    <n v="7.1220634799999996"/>
    <n v="7.3146524399999997"/>
    <n v="7.5072413999999998"/>
    <n v="7.5977851799999998"/>
    <n v="7.6883289599999998"/>
    <n v="7.7788727399999997"/>
    <n v="7.8694165199999997"/>
    <n v="7.9599602999999997"/>
    <n v="7.9962888599999999"/>
    <n v="8.0326174199999993"/>
    <n v="8.0689459800000005"/>
    <n v="8.1052745399999999"/>
    <n v="8.1416030999999993"/>
    <n v="8.3003620799999993"/>
    <n v="8.4591210599999993"/>
    <n v="8.6178800399999993"/>
    <n v="8.7766390199999993"/>
    <n v="8.9353979999999993"/>
    <n v="9.1698282599999992"/>
    <n v="9.4042585200000008"/>
    <n v="9.6386887800000007"/>
    <n v="9.8731190400000006"/>
    <n v="10.107549300000001"/>
    <n v="10.528341899999999"/>
    <n v="10.9491345"/>
    <n v="11.3699271"/>
    <n v="11.7907197"/>
    <n v="12.211512300000001"/>
    <n v="12.55294524"/>
    <n v="12.89437818"/>
    <n v="13.235811119999999"/>
    <n v="13.57724406"/>
    <n v="13.918677000000001"/>
    <n v="15.0220182"/>
    <n v="16.125359400000001"/>
    <n v="17.2287006"/>
    <n v="18.332041799999999"/>
    <n v="19.435383000000002"/>
    <n v="19.762578000000001"/>
    <n v="20.089773000000001"/>
    <n v="20.416968000000001"/>
    <n v="20.744163"/>
    <n v="21.071358"/>
    <n v="21.228768540000001"/>
    <n v="21.386179080000002"/>
    <n v="21.543589619999999"/>
    <n v="21.70100016"/>
    <n v="21.8584107"/>
    <n v="22.043662560000001"/>
    <n v="22.228914419999999"/>
    <n v="22.41416628"/>
    <n v="22.599418140000001"/>
    <n v="22.784669999999998"/>
    <n v="23.540192999999999"/>
    <n v="24.295715999999999"/>
    <n v="25.051238999999999"/>
    <n v="25.806761999999999"/>
    <n v="26.562284999999999"/>
    <n v="27.6386574"/>
    <n v="28.7150298"/>
    <n v="29.7914022"/>
    <n v="30.867774600000001"/>
    <n v="31.944147000000001"/>
  </r>
  <r>
    <x v="3"/>
    <x v="4"/>
    <n v="2.2533622200000001"/>
    <n v="2.74006974"/>
    <n v="3.22677726"/>
    <n v="3.7134847799999999"/>
    <n v="4.2001923000000003"/>
    <n v="4.3236538800000002"/>
    <n v="4.44711546"/>
    <n v="4.5705770399999999"/>
    <n v="4.6940386199999997"/>
    <n v="4.8175001999999996"/>
    <n v="4.8735397799999998"/>
    <n v="4.92957936"/>
    <n v="4.9856189400000002"/>
    <n v="5.0416585200000004"/>
    <n v="5.0976980999999997"/>
    <n v="5.1100323599999999"/>
    <n v="5.1223666200000002"/>
    <n v="5.1347008799999996"/>
    <n v="5.1470351399999998"/>
    <n v="5.1593694000000001"/>
    <n v="5.2329783599999997"/>
    <n v="5.3065873200000002"/>
    <n v="5.3801962799999998"/>
    <n v="5.4538052400000003"/>
    <n v="5.5274141999999999"/>
    <n v="5.5382413799999997"/>
    <n v="5.5490685600000003"/>
    <n v="5.55989574"/>
    <n v="5.5707229199999997"/>
    <n v="5.5815501000000003"/>
    <n v="5.6614649999999997"/>
    <n v="5.7413799000000001"/>
    <n v="5.8212948000000004"/>
    <n v="5.9012096999999999"/>
    <n v="5.9811246000000002"/>
    <n v="6.29122614"/>
    <n v="6.6013276799999998"/>
    <n v="6.9114292199999996"/>
    <n v="7.2215307600000003"/>
    <n v="7.5316323000000001"/>
    <n v="7.5727597199999996"/>
    <n v="7.6138871400000001"/>
    <n v="7.6550145599999997"/>
    <n v="7.6961419800000002"/>
    <n v="7.7372693999999997"/>
    <n v="7.83019278"/>
    <n v="7.9231161600000002"/>
    <n v="8.0160395399999995"/>
    <n v="8.1089629199999997"/>
    <n v="8.2018863"/>
    <n v="8.3995120799999992"/>
    <n v="8.5971378600000001"/>
    <n v="8.7947636399999993"/>
    <n v="8.9923894200000003"/>
    <n v="9.1900151999999995"/>
    <n v="9.4266267599999995"/>
    <n v="9.6632383199999996"/>
    <n v="9.8998498799999997"/>
    <n v="10.13646144"/>
    <n v="10.373073"/>
    <n v="11.051259"/>
    <n v="11.729445"/>
    <n v="12.407631"/>
    <n v="13.085817"/>
    <n v="13.764003000000001"/>
    <n v="15.0878538"/>
    <n v="16.4117046"/>
    <n v="17.735555399999999"/>
    <n v="19.059406200000002"/>
    <n v="20.383257"/>
    <n v="20.4748716"/>
    <n v="20.5664862"/>
    <n v="20.6581008"/>
    <n v="20.749715399999999"/>
    <n v="20.841329999999999"/>
    <n v="20.9710182"/>
    <n v="21.1007064"/>
    <n v="21.2303946"/>
    <n v="21.360082800000001"/>
    <n v="21.489771000000001"/>
    <n v="21.513566999999998"/>
    <n v="21.537362999999999"/>
    <n v="21.561159"/>
    <n v="21.584955000000001"/>
    <n v="21.608751000000002"/>
    <n v="23.360533199999999"/>
    <n v="25.1123154"/>
    <n v="26.864097600000001"/>
    <n v="28.615879799999998"/>
    <n v="30.367661999999999"/>
    <n v="30.588568200000001"/>
    <n v="30.809474399999999"/>
    <n v="31.030380600000001"/>
    <n v="31.251286799999999"/>
    <n v="31.472193000000001"/>
    <n v="33.703464599999997"/>
    <n v="35.934736200000003"/>
    <n v="38.166007800000003"/>
    <n v="40.397279400000002"/>
    <n v="42.628551000000002"/>
  </r>
  <r>
    <x v="3"/>
    <x v="5"/>
    <n v="0.78895638000000001"/>
    <n v="0.79343796"/>
    <n v="0.79791953999999998"/>
    <n v="0.80240111999999997"/>
    <n v="0.80688269999999995"/>
    <n v="0.89012904000000004"/>
    <n v="0.97337538000000001"/>
    <n v="1.0566217200000001"/>
    <n v="1.13986806"/>
    <n v="1.2231144"/>
    <n v="1.25400954"/>
    <n v="1.2849046799999999"/>
    <n v="1.3157998200000001"/>
    <n v="1.34669496"/>
    <n v="1.3775900999999999"/>
    <n v="1.3868705400000001"/>
    <n v="1.39615098"/>
    <n v="1.40543142"/>
    <n v="1.4147118599999999"/>
    <n v="1.4239923000000001"/>
    <n v="1.4516353200000001"/>
    <n v="1.47927834"/>
    <n v="1.50692136"/>
    <n v="1.53456438"/>
    <n v="1.5622073999999999"/>
    <n v="1.57922154"/>
    <n v="1.5962356799999999"/>
    <n v="1.6132498200000001"/>
    <n v="1.63026396"/>
    <n v="1.6472781000000001"/>
    <n v="1.68388428"/>
    <n v="1.7204904599999999"/>
    <n v="1.7570966400000001"/>
    <n v="1.79370282"/>
    <n v="1.830309"/>
    <n v="1.8339577199999999"/>
    <n v="1.8376064400000001"/>
    <n v="1.84125516"/>
    <n v="1.8449038799999999"/>
    <n v="1.8485526000000001"/>
    <n v="1.871856816"/>
    <n v="1.8951610320000001"/>
    <n v="1.918465248"/>
    <n v="1.9417694640000001"/>
    <n v="1.9650736799999999"/>
    <n v="1.969412484"/>
    <n v="1.9737512880000001"/>
    <n v="1.978090092"/>
    <n v="1.9824288960000001"/>
    <n v="1.9867676999999999"/>
    <n v="2.0763992999999998"/>
    <n v="2.1660309"/>
    <n v="2.2556625000000001"/>
    <n v="2.3452940999999998"/>
    <n v="2.4349257"/>
    <n v="2.5259057399999998"/>
    <n v="2.6168857800000001"/>
    <n v="2.7078658199999999"/>
    <n v="2.7988458600000001"/>
    <n v="2.8898258999999999"/>
    <n v="3.5149071599999999"/>
    <n v="4.1399884199999999"/>
    <n v="4.7650696799999999"/>
    <n v="5.3901509399999998"/>
    <n v="6.0152321999999998"/>
    <n v="6.32204196"/>
    <n v="6.6288517200000001"/>
    <n v="6.9356614800000003"/>
    <n v="7.2424712400000004"/>
    <n v="7.5492809999999997"/>
    <n v="7.7556716400000001"/>
    <n v="7.9620622799999996"/>
    <n v="8.16845292"/>
    <n v="8.3748435600000004"/>
    <n v="8.5812342000000008"/>
    <n v="8.6620612799999996"/>
    <n v="8.7428883600000002"/>
    <n v="8.8237154400000009"/>
    <n v="8.9045425199999997"/>
    <n v="8.9853696000000003"/>
    <n v="9.4334086199999998"/>
    <n v="9.8814476399999993"/>
    <n v="10.329486660000001"/>
    <n v="10.77752568"/>
    <n v="11.2255647"/>
    <n v="11.393881739999999"/>
    <n v="11.562198779999999"/>
    <n v="11.730515820000001"/>
    <n v="11.898832860000001"/>
    <n v="12.0671499"/>
    <n v="12.21464544"/>
    <n v="12.36214098"/>
    <n v="12.509636520000001"/>
    <n v="12.65713206"/>
    <n v="12.8046276"/>
    <n v="17.1080548800001"/>
    <n v="21.411482159999998"/>
    <n v="25.71490944"/>
    <n v="30.018336720000001"/>
    <n v="34.321764000000002"/>
  </r>
  <r>
    <x v="3"/>
    <x v="6"/>
    <n v="0.73525673999999996"/>
    <n v="0.76109523000000001"/>
    <n v="0.78693371999999995"/>
    <n v="0.81277220999999999"/>
    <n v="0.83861070000000004"/>
    <n v="0.84218009999999999"/>
    <n v="0.84574950000000004"/>
    <n v="0.84931889999999999"/>
    <n v="0.85288830000000004"/>
    <n v="0.85645769999999999"/>
    <n v="0.86573814000000004"/>
    <n v="0.87501857999999999"/>
    <n v="0.88429902000000005"/>
    <n v="0.89357945999999999"/>
    <n v="0.90285990000000005"/>
    <n v="0.91228311600000001"/>
    <n v="0.92170633199999996"/>
    <n v="0.93112954800000003"/>
    <n v="0.94055276399999999"/>
    <n v="0.94997598000000005"/>
    <n v="0.95110232400000005"/>
    <n v="0.95222866799999994"/>
    <n v="0.95335501199999995"/>
    <n v="0.95448135599999995"/>
    <n v="0.95560769999999995"/>
    <n v="0.96611760000000002"/>
    <n v="0.97662749999999998"/>
    <n v="0.98713740000000005"/>
    <n v="0.99764730000000001"/>
    <n v="1.0081572000000001"/>
    <n v="1.0371090000000001"/>
    <n v="1.0660608"/>
    <n v="1.0950126"/>
    <n v="1.1239644"/>
    <n v="1.1529161999999999"/>
    <n v="1.1538680400000001"/>
    <n v="1.15481988"/>
    <n v="1.1557717199999999"/>
    <n v="1.1567235600000001"/>
    <n v="1.1576754"/>
    <n v="1.1683836000000001"/>
    <n v="1.1790917999999999"/>
    <n v="1.1898"/>
    <n v="1.2005082"/>
    <n v="1.2112164000000001"/>
    <n v="1.2156979800000001"/>
    <n v="1.2201795600000001"/>
    <n v="1.22466114"/>
    <n v="1.22914272"/>
    <n v="1.2336243"/>
    <n v="1.2388197599999999"/>
    <n v="1.2440152200000001"/>
    <n v="1.24921068"/>
    <n v="1.2544061399999999"/>
    <n v="1.2596016000000001"/>
    <n v="1.26047412"/>
    <n v="1.26134664"/>
    <n v="1.2622191599999999"/>
    <n v="1.26309168"/>
    <n v="1.2639642"/>
    <n v="1.28748258"/>
    <n v="1.3110009600000001"/>
    <n v="1.3345193399999999"/>
    <n v="1.35803772"/>
    <n v="1.3815561000000001"/>
    <n v="1.40071188"/>
    <n v="1.41986766"/>
    <n v="1.4390234399999999"/>
    <n v="1.4581792200000001"/>
    <n v="1.4773350000000001"/>
    <n v="1.61999202"/>
    <n v="1.7626490399999999"/>
    <n v="1.90530606"/>
    <n v="2.0479630800000002"/>
    <n v="2.1906200999999998"/>
    <n v="2.23634808"/>
    <n v="2.2820760600000001"/>
    <n v="2.3278040400000002"/>
    <n v="2.3735320199999999"/>
    <n v="2.41926"/>
    <n v="2.4241381799999999"/>
    <n v="2.4290163599999999"/>
    <n v="2.4338945399999998"/>
    <n v="2.4387727199999998"/>
    <n v="2.4436509000000002"/>
    <n v="2.4524554200000002"/>
    <n v="2.4612599400000001"/>
    <n v="2.4700644600000001"/>
    <n v="2.4788689800000001"/>
    <n v="2.4876735000000001"/>
    <n v="2.77921416"/>
    <n v="3.0707548199999999"/>
    <n v="3.3622954799999998"/>
    <n v="3.6538361400000001"/>
    <n v="3.9453768"/>
    <n v="4.6761123000000104"/>
    <n v="5.4068477999999898"/>
    <n v="6.1375833000000002"/>
    <n v="6.8683187999999999"/>
    <n v="7.5990542999999997"/>
  </r>
  <r>
    <x v="3"/>
    <x v="7"/>
    <n v="0.84892230000000002"/>
    <n v="0.86736420000000003"/>
    <n v="0.88580610000000004"/>
    <n v="0.90424800000000005"/>
    <n v="0.92268989999999995"/>
    <n v="0.92915448"/>
    <n v="0.93561905999999995"/>
    <n v="0.94208364"/>
    <n v="0.94854822000000005"/>
    <n v="0.9550128"/>
    <n v="0.96385697999999997"/>
    <n v="0.97270115999999995"/>
    <n v="0.98154534000000004"/>
    <n v="0.99038952000000002"/>
    <n v="0.9992337"/>
    <n v="0.99982859999999996"/>
    <n v="1.0004234999999999"/>
    <n v="1.0010184"/>
    <n v="1.0016133"/>
    <n v="1.0022082000000001"/>
    <n v="1.00510338"/>
    <n v="1.0079985600000001"/>
    <n v="1.01089374"/>
    <n v="1.0137889200000001"/>
    <n v="1.0166841"/>
    <n v="1.0184688"/>
    <n v="1.0202534999999999"/>
    <n v="1.0220381999999999"/>
    <n v="1.0238229000000001"/>
    <n v="1.0256076000000001"/>
    <n v="1.04591352"/>
    <n v="1.06621944"/>
    <n v="1.08652536"/>
    <n v="1.10683128"/>
    <n v="1.1271372"/>
    <n v="1.13931282"/>
    <n v="1.1514884400000001"/>
    <n v="1.1636640599999999"/>
    <n v="1.1758396799999999"/>
    <n v="1.1880153"/>
    <n v="1.1975336999999999"/>
    <n v="1.2070521000000001"/>
    <n v="1.2165705"/>
    <n v="1.2260888999999999"/>
    <n v="1.2356073000000001"/>
    <n v="1.24568094"/>
    <n v="1.2557545800000001"/>
    <n v="1.2658282199999999"/>
    <n v="1.2759018600000001"/>
    <n v="1.2859754999999999"/>
    <n v="1.2866100600000001"/>
    <n v="1.2872446200000001"/>
    <n v="1.28787918"/>
    <n v="1.28851374"/>
    <n v="1.2891482999999999"/>
    <n v="1.2922417799999999"/>
    <n v="1.2953352600000001"/>
    <n v="1.2984287400000001"/>
    <n v="1.3015222200000001"/>
    <n v="1.3046157"/>
    <n v="1.3088196599999999"/>
    <n v="1.3130236200000001"/>
    <n v="1.31722758"/>
    <n v="1.3214315400000001"/>
    <n v="1.3256355"/>
    <n v="1.32972048"/>
    <n v="1.33380546"/>
    <n v="1.33789044"/>
    <n v="1.34197542"/>
    <n v="1.3460604"/>
    <n v="1.4419582799999999"/>
    <n v="1.53785616"/>
    <n v="1.6337540399999999"/>
    <n v="1.72965192"/>
    <n v="1.8255497999999999"/>
    <n v="1.85652426"/>
    <n v="1.88749872"/>
    <n v="1.9184731799999999"/>
    <n v="1.94944764"/>
    <n v="1.9804221"/>
    <n v="1.9981897799999999"/>
    <n v="2.0159574600000001"/>
    <n v="2.03372514"/>
    <n v="2.05149282"/>
    <n v="2.0692604999999999"/>
    <n v="2.1061443"/>
    <n v="2.1430281"/>
    <n v="2.1799119"/>
    <n v="2.2167957"/>
    <n v="2.2536795000000001"/>
    <n v="2.2860420600000002"/>
    <n v="2.3184046199999999"/>
    <n v="2.3507671800000001"/>
    <n v="2.3831297400000002"/>
    <n v="2.4154922999999999"/>
    <n v="2.6955712200000002"/>
    <n v="2.9756501399999999"/>
    <n v="3.2557290600000002"/>
    <n v="3.53580798"/>
    <n v="3.8158869000000002"/>
  </r>
  <r>
    <x v="3"/>
    <x v="8"/>
    <n v="0.89516585999999998"/>
    <n v="0.89540381999999996"/>
    <n v="0.89564178000000005"/>
    <n v="0.89587974000000004"/>
    <n v="0.89611770000000002"/>
    <n v="0.91200152999999995"/>
    <n v="0.92788535999999999"/>
    <n v="0.94376919000000004"/>
    <n v="0.95965301999999997"/>
    <n v="0.97553685000000001"/>
    <n v="1.0058172599999999"/>
    <n v="1.03609767"/>
    <n v="1.06637808"/>
    <n v="1.09665849"/>
    <n v="1.1269389000000001"/>
    <n v="1.13138082"/>
    <n v="1.1358227400000001"/>
    <n v="1.1402646599999999"/>
    <n v="1.14470658"/>
    <n v="1.1491484999999999"/>
    <n v="1.1578736999999999"/>
    <n v="1.1665989000000001"/>
    <n v="1.1753241000000001"/>
    <n v="1.1840493000000001"/>
    <n v="1.1927745000000001"/>
    <n v="1.1968594800000001"/>
    <n v="1.2009444600000001"/>
    <n v="1.2050294399999999"/>
    <n v="1.2091144199999999"/>
    <n v="1.2131993999999999"/>
    <n v="1.2211710600000001"/>
    <n v="1.22914272"/>
    <n v="1.23711438"/>
    <n v="1.2450860399999999"/>
    <n v="1.2530577000000001"/>
    <n v="1.2575789399999999"/>
    <n v="1.26210018"/>
    <n v="1.2666214200000001"/>
    <n v="1.27114266"/>
    <n v="1.2756639000000001"/>
    <n v="1.2889896599999999"/>
    <n v="1.30231542"/>
    <n v="1.3156411800000001"/>
    <n v="1.3289669399999999"/>
    <n v="1.3422927"/>
    <n v="1.3441170600000001"/>
    <n v="1.3459414199999999"/>
    <n v="1.34776578"/>
    <n v="1.3495901400000001"/>
    <n v="1.3514145"/>
    <n v="1.3616467800000001"/>
    <n v="1.3718790599999999"/>
    <n v="1.38211134"/>
    <n v="1.3923436199999999"/>
    <n v="1.4025759"/>
    <n v="1.4173690800000001"/>
    <n v="1.4321622599999999"/>
    <n v="1.44695544"/>
    <n v="1.4617486200000001"/>
    <n v="1.4765417999999999"/>
    <n v="1.4920092"/>
    <n v="1.5074765999999999"/>
    <n v="1.5229440000000001"/>
    <n v="1.5384114"/>
    <n v="1.5538787999999999"/>
    <n v="1.6056351"/>
    <n v="1.6573914000000001"/>
    <n v="1.7091476999999999"/>
    <n v="1.760904"/>
    <n v="1.8126602999999999"/>
    <n v="1.90177632"/>
    <n v="1.99089234"/>
    <n v="2.0800083599999999"/>
    <n v="2.16912438"/>
    <n v="2.2582404"/>
    <n v="2.2992488400000002"/>
    <n v="2.3402572799999999"/>
    <n v="2.38126572"/>
    <n v="2.4222741600000002"/>
    <n v="2.4632825999999999"/>
    <n v="2.4639171599999998"/>
    <n v="2.4645517199999998"/>
    <n v="2.4651862800000002"/>
    <n v="2.4658208400000001"/>
    <n v="2.4664554000000001"/>
    <n v="2.5092485400000002"/>
    <n v="2.5520416799999999"/>
    <n v="2.59483482"/>
    <n v="2.6376279600000001"/>
    <n v="2.6804210999999998"/>
    <n v="2.6943020999999998"/>
    <n v="2.7081830999999998"/>
    <n v="2.7220640999999999"/>
    <n v="2.7359450999999999"/>
    <n v="2.7498260999999999"/>
    <n v="2.9096955599999998"/>
    <n v="3.0695650200000002"/>
    <n v="3.2294344800000001"/>
    <n v="3.38930394"/>
    <n v="3.5491733999999999"/>
  </r>
  <r>
    <x v="3"/>
    <x v="9"/>
    <n v="1.16564706"/>
    <n v="1.2192277199999999"/>
    <n v="1.2728083800000001"/>
    <n v="1.32638904"/>
    <n v="1.3799697"/>
    <n v="1.41840024"/>
    <n v="1.45683078"/>
    <n v="1.49526132"/>
    <n v="1.53369186"/>
    <n v="1.5721224"/>
    <n v="1.6011138600000001"/>
    <n v="1.63010532"/>
    <n v="1.65909678"/>
    <n v="1.6880882399999999"/>
    <n v="1.7170797"/>
    <n v="1.7321504999999999"/>
    <n v="1.7472213000000001"/>
    <n v="1.7622921"/>
    <n v="1.7773629"/>
    <n v="1.7924336999999999"/>
    <n v="1.8032608800000001"/>
    <n v="1.81408806"/>
    <n v="1.8249152399999999"/>
    <n v="1.8357424200000001"/>
    <n v="1.8465696"/>
    <n v="1.85267724"/>
    <n v="1.85878488"/>
    <n v="1.8648925199999999"/>
    <n v="1.8710001599999999"/>
    <n v="1.8771078000000001"/>
    <n v="1.87853556"/>
    <n v="1.8799633200000001"/>
    <n v="1.88139108"/>
    <n v="1.8828188400000001"/>
    <n v="1.8842466"/>
    <n v="1.8882919199999999"/>
    <n v="1.89233724"/>
    <n v="1.8963825599999999"/>
    <n v="1.9004278800000001"/>
    <n v="1.9044732"/>
    <n v="1.9116120000000001"/>
    <n v="1.9187508"/>
    <n v="1.9258896000000001"/>
    <n v="1.9330284"/>
    <n v="1.9401672000000001"/>
    <n v="1.9475836200000001"/>
    <n v="1.9550000400000001"/>
    <n v="1.96241646"/>
    <n v="1.96983288"/>
    <n v="1.9772493"/>
    <n v="1.9879971599999999"/>
    <n v="1.9987450200000001"/>
    <n v="2.0094928799999998"/>
    <n v="2.0202407400000002"/>
    <n v="2.0309886000000001"/>
    <n v="2.0420537400000001"/>
    <n v="2.05311888"/>
    <n v="2.0641840199999999"/>
    <n v="2.0752491599999998"/>
    <n v="2.0863143000000002"/>
    <n v="2.0908752000000002"/>
    <n v="2.0954361000000001"/>
    <n v="2.0999970000000001"/>
    <n v="2.1045579000000001"/>
    <n v="2.1091188000000001"/>
    <n v="2.1491753999999998"/>
    <n v="2.1892320000000001"/>
    <n v="2.2292885999999998"/>
    <n v="2.2693452000000001"/>
    <n v="2.3094017999999998"/>
    <n v="2.4232656600000002"/>
    <n v="2.5371295200000001"/>
    <n v="2.6509933800000001"/>
    <n v="2.76485724"/>
    <n v="2.8787210999999999"/>
    <n v="2.9021601600000002"/>
    <n v="2.9255992200000001"/>
    <n v="2.9490382799999999"/>
    <n v="2.9724773400000002"/>
    <n v="2.9959164"/>
    <n v="3.0295877400000002"/>
    <n v="3.0632590799999999"/>
    <n v="3.0969304200000001"/>
    <n v="3.1306017599999998"/>
    <n v="3.1642730999999999"/>
    <n v="3.1824373800000001"/>
    <n v="3.2006016599999998"/>
    <n v="3.2187659399999999"/>
    <n v="3.2369302200000001"/>
    <n v="3.2550944999999998"/>
    <n v="3.3427034400000002"/>
    <n v="3.4303123800000002"/>
    <n v="3.5179213200000001"/>
    <n v="3.6055302600000001"/>
    <n v="3.6931392000000001"/>
    <n v="3.7642099199999999"/>
    <n v="3.8352806400000001"/>
    <n v="3.9063513599999999"/>
    <n v="3.9774220800000002"/>
    <n v="4.0484928"/>
  </r>
  <r>
    <x v="3"/>
    <x v="10"/>
    <n v="1.5421791"/>
    <n v="1.6153518"/>
    <n v="1.6885245"/>
    <n v="1.7616972"/>
    <n v="1.8348698999999999"/>
    <n v="1.8364959599999999"/>
    <n v="1.8381220199999999"/>
    <n v="1.8397480799999999"/>
    <n v="1.8413741400000001"/>
    <n v="1.8430002000000001"/>
    <n v="1.8439123799999999"/>
    <n v="1.8448245599999999"/>
    <n v="1.84573674"/>
    <n v="1.84664892"/>
    <n v="1.8475611000000001"/>
    <n v="1.85275656"/>
    <n v="1.8579520199999999"/>
    <n v="1.8631474800000001"/>
    <n v="1.86834294"/>
    <n v="1.8735383999999999"/>
    <n v="1.8811927799999999"/>
    <n v="1.8888471600000001"/>
    <n v="1.89650154"/>
    <n v="1.90415592"/>
    <n v="1.9118103"/>
    <n v="1.9171644000000001"/>
    <n v="1.9225185"/>
    <n v="1.9278725999999999"/>
    <n v="1.9332267000000001"/>
    <n v="1.9385808"/>
    <n v="1.9452436799999999"/>
    <n v="1.9519065600000001"/>
    <n v="1.95856944"/>
    <n v="1.9652323199999999"/>
    <n v="1.9718952000000001"/>
    <n v="1.97439378"/>
    <n v="1.9768923599999999"/>
    <n v="1.97939094"/>
    <n v="1.98188952"/>
    <n v="1.9843881000000001"/>
    <n v="2.0168299799999998"/>
    <n v="2.0492718600000002"/>
    <n v="2.0817137400000001"/>
    <n v="2.11415562"/>
    <n v="2.1465974999999999"/>
    <n v="2.1605974799999998"/>
    <n v="2.1745974600000002"/>
    <n v="2.1885974400000001"/>
    <n v="2.20259742"/>
    <n v="2.2165973999999999"/>
    <n v="2.2405917"/>
    <n v="2.264586"/>
    <n v="2.2885803"/>
    <n v="2.3125746"/>
    <n v="2.3365689000000001"/>
    <n v="2.3429145"/>
    <n v="2.3492601"/>
    <n v="2.3556056999999999"/>
    <n v="2.3619512999999999"/>
    <n v="2.3682968999999998"/>
    <n v="2.3689711199999999"/>
    <n v="2.3696453399999999"/>
    <n v="2.37031956"/>
    <n v="2.3709937800000001"/>
    <n v="2.3716680000000001"/>
    <n v="2.3853903600000002"/>
    <n v="2.3991127200000002"/>
    <n v="2.4128350799999998"/>
    <n v="2.4265574399999998"/>
    <n v="2.4402797999999999"/>
    <n v="2.4731579400000001"/>
    <n v="2.5060360799999999"/>
    <n v="2.5389142200000001"/>
    <n v="2.5717923599999999"/>
    <n v="2.6046705000000001"/>
    <n v="2.6508744000000002"/>
    <n v="2.6970782999999998"/>
    <n v="2.7432821999999999"/>
    <n v="2.7894861"/>
    <n v="2.83569"/>
    <n v="2.8994236199999999"/>
    <n v="2.9631572400000001"/>
    <n v="3.02689086"/>
    <n v="3.0906244799999998"/>
    <n v="3.1543581000000001"/>
    <n v="3.2066299800000002"/>
    <n v="3.2589018599999999"/>
    <n v="3.3111737400000001"/>
    <n v="3.3634456199999998"/>
    <n v="3.4157175"/>
    <n v="3.5153830799999999"/>
    <n v="3.6150486599999998"/>
    <n v="3.7147142400000002"/>
    <n v="3.8143798200000001"/>
    <n v="3.9140454"/>
    <n v="4.2226398600000001"/>
    <n v="4.5312343200000003"/>
    <n v="4.8398287800000004"/>
    <n v="5.1484232399999996"/>
    <n v="5.4570176999999997"/>
  </r>
  <r>
    <x v="3"/>
    <x v="11"/>
    <n v="1.7298502200000001"/>
    <n v="1.73429214"/>
    <n v="1.7387340600000001"/>
    <n v="1.74317598"/>
    <n v="1.7476179000000001"/>
    <n v="1.7678048399999999"/>
    <n v="1.78799178"/>
    <n v="1.8081787199999999"/>
    <n v="1.82836566"/>
    <n v="1.8485526000000001"/>
    <n v="1.85838828"/>
    <n v="1.8682239599999999"/>
    <n v="1.87805964"/>
    <n v="1.8878953199999999"/>
    <n v="1.8977310000000001"/>
    <n v="1.9041955800000001"/>
    <n v="1.9106601599999999"/>
    <n v="1.91712474"/>
    <n v="1.92358932"/>
    <n v="1.9300539000000001"/>
    <n v="1.9332267000000001"/>
    <n v="1.9363995000000001"/>
    <n v="1.9395723"/>
    <n v="1.9427451"/>
    <n v="1.9459179"/>
    <n v="1.9663428000000001"/>
    <n v="1.9867676999999999"/>
    <n v="2.0071926000000002"/>
    <n v="2.0276174999999999"/>
    <n v="2.0480423999999999"/>
    <n v="2.05411038"/>
    <n v="2.0601783600000001"/>
    <n v="2.0662463400000002"/>
    <n v="2.0723143199999998"/>
    <n v="2.0783822999999999"/>
    <n v="2.0789772000000002"/>
    <n v="2.0795721"/>
    <n v="2.0801669999999999"/>
    <n v="2.0807619000000002"/>
    <n v="2.0813568"/>
    <n v="2.1006315600000001"/>
    <n v="2.1199063200000001"/>
    <n v="2.1391810800000002"/>
    <n v="2.1584558399999998"/>
    <n v="2.1777305999999998"/>
    <n v="2.2209203400000002"/>
    <n v="2.26411008"/>
    <n v="2.3072998199999999"/>
    <n v="2.3504895600000002"/>
    <n v="2.3936793000000001"/>
    <n v="2.40966228"/>
    <n v="2.42564526"/>
    <n v="2.44162824"/>
    <n v="2.45761122"/>
    <n v="2.4735942"/>
    <n v="2.48128824"/>
    <n v="2.4889822800000001"/>
    <n v="2.4966763200000002"/>
    <n v="2.5043703599999998"/>
    <n v="2.5120643999999999"/>
    <n v="2.5994353800000001"/>
    <n v="2.6868063599999998"/>
    <n v="2.77417734"/>
    <n v="2.8615483199999998"/>
    <n v="2.9489193"/>
    <n v="2.9497918200000002"/>
    <n v="2.9506643399999999"/>
    <n v="2.95153686"/>
    <n v="2.9524093800000002"/>
    <n v="2.9532818999999999"/>
    <n v="3.0019050599999999"/>
    <n v="3.0505282199999999"/>
    <n v="3.0991513799999999"/>
    <n v="3.1477745399999999"/>
    <n v="3.1963976999999999"/>
    <n v="3.2729018399999998"/>
    <n v="3.3494059799999998"/>
    <n v="3.4259101200000002"/>
    <n v="3.5024142600000001"/>
    <n v="3.5789184000000001"/>
    <n v="3.6219098399999998"/>
    <n v="3.66490128"/>
    <n v="3.7078927199999998"/>
    <n v="3.75088416"/>
    <n v="3.7938755999999998"/>
    <n v="3.8410313399999998"/>
    <n v="3.8881870799999998"/>
    <n v="3.9353428199999998"/>
    <n v="3.9824985599999998"/>
    <n v="4.0296542999999998"/>
    <n v="4.0383001800000002"/>
    <n v="4.0469460599999998"/>
    <n v="4.0555919400000002"/>
    <n v="4.0642378199999998"/>
    <n v="4.0728837000000002"/>
    <n v="4.0956881999999997"/>
    <n v="4.1184927"/>
    <n v="4.1412972000000003"/>
    <n v="4.1641016999999998"/>
    <n v="4.1869062000000001"/>
  </r>
  <r>
    <x v="4"/>
    <x v="0"/>
    <n v="4.5610189800000001"/>
    <n v="4.57224276"/>
    <n v="4.5834665399999999"/>
    <n v="4.5946903199999998"/>
    <n v="4.6059140999999997"/>
    <n v="4.6192001999999999"/>
    <n v="4.6324863000000001"/>
    <n v="4.6457724000000002"/>
    <n v="4.6590585000000004"/>
    <n v="4.6723445999999997"/>
    <n v="4.7073247199999999"/>
    <n v="4.7423048400000001"/>
    <n v="4.7772849600000002"/>
    <n v="4.8122650800000004"/>
    <n v="4.8472451999999997"/>
    <n v="4.8491488800000004"/>
    <n v="4.8510525600000003"/>
    <n v="4.8529562400000001"/>
    <n v="4.85485992"/>
    <n v="4.8567635999999998"/>
    <n v="4.9224405600000001"/>
    <n v="4.9881175200000003"/>
    <n v="5.0537944799999996"/>
    <n v="5.1194714399999999"/>
    <n v="5.1851484000000001"/>
    <n v="5.2091030399999996"/>
    <n v="5.2330576799999999"/>
    <n v="5.2570123200000003"/>
    <n v="5.2809669599999998"/>
    <n v="5.3049216000000001"/>
    <n v="5.3188025999999997"/>
    <n v="5.3326836000000002"/>
    <n v="5.3465645999999998"/>
    <n v="5.3604456000000003"/>
    <n v="5.3743265999999998"/>
    <n v="5.4040716"/>
    <n v="5.4338166000000001"/>
    <n v="5.4635616000000002"/>
    <n v="5.4933066000000004"/>
    <n v="5.5230515999999996"/>
    <n v="5.5562073600000002"/>
    <n v="5.5893631199999998"/>
    <n v="5.6225188800000003"/>
    <n v="5.65567464"/>
    <n v="5.6888303999999996"/>
    <n v="5.6952553200000002"/>
    <n v="5.70168024"/>
    <n v="5.7081051599999997"/>
    <n v="5.7145300800000003"/>
    <n v="5.720955"/>
    <n v="5.75815608"/>
    <n v="5.79535716"/>
    <n v="5.83255824"/>
    <n v="5.86975932"/>
    <n v="5.9069604"/>
    <n v="5.9505863999999997"/>
    <n v="5.9942124000000003"/>
    <n v="6.0378384"/>
    <n v="6.0814643999999998"/>
    <n v="6.1250904000000004"/>
    <n v="6.1449204000000002"/>
    <n v="6.1647504"/>
    <n v="6.1845803999999998"/>
    <n v="6.2044104000000004"/>
    <n v="6.2242404000000002"/>
    <n v="6.2307049799999996"/>
    <n v="6.2371695599999999"/>
    <n v="6.2436341400000002"/>
    <n v="6.2500987200000004"/>
    <n v="6.2565632999999998"/>
    <n v="6.2794471200000004"/>
    <n v="6.30233094"/>
    <n v="6.3252147599999997"/>
    <n v="6.3480985800000003"/>
    <n v="6.3709823999999999"/>
    <n v="6.4479624600000003"/>
    <n v="6.5249425199999997"/>
    <n v="6.6019225800000001"/>
    <n v="6.6789026399999996"/>
    <n v="6.7558826999999999"/>
    <n v="6.8603074800000003"/>
    <n v="6.9647322599999999"/>
    <n v="7.0691570400000003"/>
    <n v="7.1735818199999999"/>
    <n v="7.2780066000000003"/>
    <n v="7.4516380800000004"/>
    <n v="7.6252695599999996"/>
    <n v="7.7989010399999996"/>
    <n v="7.9725325199999997"/>
    <n v="8.1461640000000006"/>
    <n v="8.1981186000000008"/>
    <n v="8.2500731999999992"/>
    <n v="8.3020277999999994"/>
    <n v="8.3539823999999996"/>
    <n v="8.4059369999999998"/>
    <n v="8.7466164000000095"/>
    <n v="9.0872957999999997"/>
    <n v="9.4279752000000006"/>
    <n v="9.7686545999999996"/>
    <n v="10.109334"/>
  </r>
  <r>
    <x v="4"/>
    <x v="1"/>
    <n v="3.9495807599999999"/>
    <n v="4.0219999199999998"/>
    <n v="4.0944190799999998"/>
    <n v="4.1668382399999997"/>
    <n v="4.2392573999999996"/>
    <n v="4.2411610800000004"/>
    <n v="4.2430647600000002"/>
    <n v="4.2449684400000001"/>
    <n v="4.2468721199999999"/>
    <n v="4.2487757999999998"/>
    <n v="4.2552007200000004"/>
    <n v="4.2616256400000001"/>
    <n v="4.2680505599999998"/>
    <n v="4.2744754800000004"/>
    <n v="4.2809004000000002"/>
    <n v="4.3031893200000004"/>
    <n v="4.3254782399999998"/>
    <n v="4.3477671600000001"/>
    <n v="4.3700560800000003"/>
    <n v="4.3923449999999997"/>
    <n v="4.4081693399999997"/>
    <n v="4.4239936799999997"/>
    <n v="4.4398180199999997"/>
    <n v="4.4556423599999997"/>
    <n v="4.4714666999999997"/>
    <n v="4.5642314400000004"/>
    <n v="4.6569961800000002"/>
    <n v="4.7497609199999999"/>
    <n v="4.8425256599999997"/>
    <n v="4.9352904000000004"/>
    <n v="4.95944334"/>
    <n v="4.9835962800000004"/>
    <n v="5.00774922"/>
    <n v="5.0319021599999996"/>
    <n v="5.0560551"/>
    <n v="5.0575621799999997"/>
    <n v="5.0590692600000002"/>
    <n v="5.0605763399999999"/>
    <n v="5.0620834199999996"/>
    <n v="5.0635905000000001"/>
    <n v="5.0698964399999999"/>
    <n v="5.0762023799999998"/>
    <n v="5.0825083199999996"/>
    <n v="5.0888142600000004"/>
    <n v="5.0951202000000002"/>
    <n v="5.0969842200000004"/>
    <n v="5.0988482399999997"/>
    <n v="5.1007122599999999"/>
    <n v="5.1025762800000001"/>
    <n v="5.1044403000000003"/>
    <n v="5.12165274"/>
    <n v="5.1388651799999998"/>
    <n v="5.1560776199999996"/>
    <n v="5.1732900600000002"/>
    <n v="5.1905025"/>
    <n v="5.2233409799999997"/>
    <n v="5.2561794600000002"/>
    <n v="5.2890179399999999"/>
    <n v="5.3218564199999996"/>
    <n v="5.3546949000000001"/>
    <n v="5.3841226200000003"/>
    <n v="5.4135503399999996"/>
    <n v="5.4429780599999997"/>
    <n v="5.4724057799999999"/>
    <n v="5.5018335"/>
    <n v="5.5233292199999999"/>
    <n v="5.5448249399999998"/>
    <n v="5.5663206599999997"/>
    <n v="5.5878163799999996"/>
    <n v="5.6093121000000004"/>
    <n v="5.6180373000000001"/>
    <n v="5.6267624999999999"/>
    <n v="5.6354876999999997"/>
    <n v="5.6442129000000003"/>
    <n v="5.6529381000000001"/>
    <n v="5.6965640999999998"/>
    <n v="5.7401901000000004"/>
    <n v="5.7838161000000001"/>
    <n v="5.8274420999999998"/>
    <n v="5.8710680999999996"/>
    <n v="6.0742462799999997"/>
    <n v="6.2774244599999998"/>
    <n v="6.4806026399999999"/>
    <n v="6.68378082"/>
    <n v="6.8869590000000001"/>
    <n v="6.9424830000000002"/>
    <n v="6.9980070000000003"/>
    <n v="7.0535310000000004"/>
    <n v="7.1090549999999997"/>
    <n v="7.1645789999999998"/>
    <n v="7.4259383999999997"/>
    <n v="7.6872977999999996"/>
    <n v="7.9486572000000004"/>
    <n v="8.2100165999999994"/>
    <n v="8.4713759999999994"/>
    <n v="9.3272388000000106"/>
    <n v="10.183101600000001"/>
    <n v="11.038964399999999"/>
    <n v="11.8948272"/>
    <n v="12.750690000000001"/>
  </r>
  <r>
    <x v="4"/>
    <x v="2"/>
    <n v="5.0690635799999999"/>
    <n v="5.0949615599999998"/>
    <n v="5.1208595399999997"/>
    <n v="5.1467575200000004"/>
    <n v="5.1726555000000003"/>
    <n v="5.1989500800000004"/>
    <n v="5.2252446600000004"/>
    <n v="5.2515392399999996"/>
    <n v="5.2778338199999997"/>
    <n v="5.3041283999999997"/>
    <n v="5.3433521400000004"/>
    <n v="5.3825758800000001"/>
    <n v="5.4217996199999998"/>
    <n v="5.4610233600000004"/>
    <n v="5.5002471000000002"/>
    <n v="5.5775444399999996"/>
    <n v="5.6548417799999999"/>
    <n v="5.7321391200000003"/>
    <n v="5.8094364599999997"/>
    <n v="5.8867338"/>
    <n v="5.9046204600000003"/>
    <n v="5.9225071199999997"/>
    <n v="5.94039378"/>
    <n v="5.9582804400000002"/>
    <n v="5.9761670999999996"/>
    <n v="6.0216571200000004"/>
    <n v="6.0671471400000003"/>
    <n v="6.1126371600000002"/>
    <n v="6.1581271800000001"/>
    <n v="6.2036172000000001"/>
    <n v="6.2132149200000004"/>
    <n v="6.2228126399999999"/>
    <n v="6.2324103600000003"/>
    <n v="6.2420080799999997"/>
    <n v="6.2516058000000001"/>
    <n v="6.2612035199999996"/>
    <n v="6.2708012399999999"/>
    <n v="6.2803989600000003"/>
    <n v="6.2899966799999998"/>
    <n v="6.2995944000000001"/>
    <n v="6.3347331599999999"/>
    <n v="6.3698719199999996"/>
    <n v="6.4050106800000002"/>
    <n v="6.4401494399999999"/>
    <n v="6.4752881999999996"/>
    <n v="6.4902003600000002"/>
    <n v="6.50511252"/>
    <n v="6.5200246799999997"/>
    <n v="6.5349368400000003"/>
    <n v="6.549849"/>
    <n v="6.5615487000000003"/>
    <n v="6.5732483999999998"/>
    <n v="6.5849481000000001"/>
    <n v="6.5966478000000004"/>
    <n v="6.6083474999999998"/>
    <n v="6.6088630799999999"/>
    <n v="6.60937866"/>
    <n v="6.60989424"/>
    <n v="6.6104098200000001"/>
    <n v="6.6109254000000002"/>
    <n v="6.6830669399999998"/>
    <n v="6.7552084800000003"/>
    <n v="6.8273500199999999"/>
    <n v="6.8994915600000004"/>
    <n v="6.9716331"/>
    <n v="7.0042732799999996"/>
    <n v="7.0369134600000001"/>
    <n v="7.0695536399999996"/>
    <n v="7.1021938200000001"/>
    <n v="7.1348339999999997"/>
    <n v="7.3164768000000002"/>
    <n v="7.4981195999999999"/>
    <n v="7.6797624000000004"/>
    <n v="7.8614052000000001"/>
    <n v="8.0430480000000006"/>
    <n v="8.0782660800000006"/>
    <n v="8.1134841600000005"/>
    <n v="8.1487022400000004"/>
    <n v="8.1839203200000004"/>
    <n v="8.2191384000000003"/>
    <n v="8.2501525200000003"/>
    <n v="8.2811666400000004"/>
    <n v="8.3121807600000004"/>
    <n v="8.3431948800000004"/>
    <n v="8.3742090000000005"/>
    <n v="8.6676929999999999"/>
    <n v="8.9611769999999993"/>
    <n v="9.2546610000000005"/>
    <n v="9.5481449999999999"/>
    <n v="9.8416289999999993"/>
    <n v="9.9074646000000008"/>
    <n v="9.9733002000000006"/>
    <n v="10.0391358"/>
    <n v="10.1049714"/>
    <n v="10.170807"/>
    <n v="13.119924599999999"/>
    <n v="16.069042199999998"/>
    <n v="19.018159799999999"/>
    <n v="21.9672774"/>
    <n v="24.916395000000001"/>
  </r>
  <r>
    <x v="4"/>
    <x v="3"/>
    <n v="6.2579513999999996"/>
    <n v="6.4802457000000002"/>
    <n v="6.7025399999999999"/>
    <n v="6.9248342999999997"/>
    <n v="7.1471286000000003"/>
    <n v="7.23350808"/>
    <n v="7.3198875599999997"/>
    <n v="7.4062670400000004"/>
    <n v="7.4926465200000001"/>
    <n v="7.5790259999999998"/>
    <n v="7.7646744600000002"/>
    <n v="7.9503229199999996"/>
    <n v="8.1359713800000009"/>
    <n v="8.3216198400000003"/>
    <n v="8.5072682999999998"/>
    <n v="8.5579934400000006"/>
    <n v="8.6087185799999997"/>
    <n v="8.6594437200000005"/>
    <n v="8.7101688599999996"/>
    <n v="8.7608940000000004"/>
    <n v="8.9453130000000005"/>
    <n v="9.1297320000000006"/>
    <n v="9.3141510000000007"/>
    <n v="9.4985700000000008"/>
    <n v="9.6829889999999992"/>
    <n v="9.7468415999999998"/>
    <n v="9.8106942000000004"/>
    <n v="9.8745467999999992"/>
    <n v="9.9383993999999998"/>
    <n v="10.002252"/>
    <n v="10.245764400000001"/>
    <n v="10.489276800000001"/>
    <n v="10.732789199999999"/>
    <n v="10.976301599999999"/>
    <n v="11.219814"/>
    <n v="11.222590200000001"/>
    <n v="11.2253664"/>
    <n v="11.2281426"/>
    <n v="11.2309188"/>
    <n v="11.233695000000001"/>
    <n v="11.4335814"/>
    <n v="11.6334678"/>
    <n v="11.8333542"/>
    <n v="12.033240599999999"/>
    <n v="12.233127"/>
    <n v="12.261285600000001"/>
    <n v="12.2894442"/>
    <n v="12.3176028"/>
    <n v="12.345761400000001"/>
    <n v="12.37392"/>
    <n v="12.6912"/>
    <n v="13.00848"/>
    <n v="13.325760000000001"/>
    <n v="13.643039999999999"/>
    <n v="13.960319999999999"/>
    <n v="14.1205464"/>
    <n v="14.280772799999999"/>
    <n v="14.4409992"/>
    <n v="14.601225599999999"/>
    <n v="14.761452"/>
    <n v="14.766211200000001"/>
    <n v="14.7709704"/>
    <n v="14.7757296"/>
    <n v="14.780488800000001"/>
    <n v="14.785247999999999"/>
    <n v="14.787231"/>
    <n v="14.789213999999999"/>
    <n v="14.791197"/>
    <n v="14.79318"/>
    <n v="14.795163000000001"/>
    <n v="15.0585054"/>
    <n v="15.3218478"/>
    <n v="15.5851902"/>
    <n v="15.8485326"/>
    <n v="16.111875000000001"/>
    <n v="16.2197502"/>
    <n v="16.327625399999999"/>
    <n v="16.435500600000001"/>
    <n v="16.5433758"/>
    <n v="16.651250999999998"/>
    <n v="16.853517"/>
    <n v="17.055783000000002"/>
    <n v="17.258049"/>
    <n v="17.460315000000001"/>
    <n v="17.662580999999999"/>
    <n v="17.7272268"/>
    <n v="17.791872600000001"/>
    <n v="17.856518399999999"/>
    <n v="17.9211642"/>
    <n v="17.985810000000001"/>
    <n v="19.164901799999999"/>
    <n v="20.343993600000001"/>
    <n v="21.523085399999999"/>
    <n v="22.702177200000001"/>
    <n v="23.881269"/>
    <n v="25.989197999999998"/>
    <n v="28.097127"/>
    <n v="30.205055999999999"/>
    <n v="32.312984999999998"/>
    <n v="34.420914000000003"/>
  </r>
  <r>
    <x v="4"/>
    <x v="4"/>
    <n v="12.6975456"/>
    <n v="13.451482199999999"/>
    <n v="14.2054188"/>
    <n v="14.9593554"/>
    <n v="15.713291999999999"/>
    <n v="16.261393200000001"/>
    <n v="16.809494399999998"/>
    <n v="17.3575956"/>
    <n v="17.905696800000001"/>
    <n v="18.453797999999999"/>
    <n v="18.454194600000001"/>
    <n v="18.454591199999999"/>
    <n v="18.454987800000001"/>
    <n v="18.4553844"/>
    <n v="18.455781000000002"/>
    <n v="18.546205799999999"/>
    <n v="18.6366306"/>
    <n v="18.727055400000001"/>
    <n v="18.817480199999999"/>
    <n v="18.907905"/>
    <n v="18.943202400000001"/>
    <n v="18.978499800000002"/>
    <n v="19.013797199999999"/>
    <n v="19.0490946"/>
    <n v="19.084392000000001"/>
    <n v="19.632889800000001"/>
    <n v="20.181387600000001"/>
    <n v="20.729885400000001"/>
    <n v="21.2783832"/>
    <n v="21.826881"/>
    <n v="21.8820084"/>
    <n v="21.9371358"/>
    <n v="21.9922632"/>
    <n v="22.0473906"/>
    <n v="22.102518"/>
    <n v="22.155265799999999"/>
    <n v="22.208013600000001"/>
    <n v="22.2607614"/>
    <n v="22.313509199999999"/>
    <n v="22.366257000000001"/>
    <n v="22.455492"/>
    <n v="22.544727000000002"/>
    <n v="22.633962"/>
    <n v="22.723196999999999"/>
    <n v="22.812432000000001"/>
    <n v="22.9655196"/>
    <n v="23.1186072"/>
    <n v="23.271694799999999"/>
    <n v="23.424782400000002"/>
    <n v="23.577870000000001"/>
    <n v="24.448803600000002"/>
    <n v="25.319737199999999"/>
    <n v="26.190670799999999"/>
    <n v="27.0616044"/>
    <n v="27.932538000000001"/>
    <n v="28.192311"/>
    <n v="28.452083999999999"/>
    <n v="28.711856999999998"/>
    <n v="28.971630000000001"/>
    <n v="29.231403"/>
    <n v="29.4003546"/>
    <n v="29.5693062"/>
    <n v="29.7382578"/>
    <n v="29.907209399999999"/>
    <n v="30.076160999999999"/>
    <n v="30.430324800000001"/>
    <n v="30.7844886"/>
    <n v="31.138652400000002"/>
    <n v="31.4928162"/>
    <n v="31.846979999999999"/>
    <n v="31.8973482"/>
    <n v="31.947716400000001"/>
    <n v="31.998084599999999"/>
    <n v="32.0484528"/>
    <n v="32.098821000000001"/>
    <n v="33.800235000000001"/>
    <n v="35.501649"/>
    <n v="37.203063"/>
    <n v="38.904477"/>
    <n v="40.605891"/>
    <n v="41.9392602"/>
    <n v="43.2726294"/>
    <n v="44.605998599999999"/>
    <n v="45.939367799999999"/>
    <n v="47.272736999999999"/>
    <n v="47.669336999999999"/>
    <n v="48.065936999999998"/>
    <n v="48.462536999999998"/>
    <n v="48.859136999999997"/>
    <n v="49.255737000000003"/>
    <n v="51.0495588"/>
    <n v="52.843380600000003"/>
    <n v="54.6372024"/>
    <n v="56.431024200000003"/>
    <n v="58.224845999999999"/>
    <n v="59.346034199999998"/>
    <n v="60.467222399999997"/>
    <n v="61.588410600000003"/>
    <n v="62.709598800000002"/>
    <n v="63.830787000000001"/>
  </r>
  <r>
    <x v="4"/>
    <x v="5"/>
    <n v="8.5755231599999995"/>
    <n v="9.2073466199999991"/>
    <n v="9.8391700800000006"/>
    <n v="10.47099354"/>
    <n v="11.102817"/>
    <n v="11.617207199999999"/>
    <n v="12.1315974"/>
    <n v="12.6459876"/>
    <n v="13.160377799999999"/>
    <n v="13.674768"/>
    <n v="13.842133199999999"/>
    <n v="14.0094984"/>
    <n v="14.176863600000001"/>
    <n v="14.3442288"/>
    <n v="14.511594000000001"/>
    <n v="15.1247376"/>
    <n v="15.7378812"/>
    <n v="16.351024800000001"/>
    <n v="16.964168399999998"/>
    <n v="17.577311999999999"/>
    <n v="17.599521599999999"/>
    <n v="17.621731199999999"/>
    <n v="17.643940799999999"/>
    <n v="17.666150399999999"/>
    <n v="17.688359999999999"/>
    <n v="17.791872600000001"/>
    <n v="17.8953852"/>
    <n v="17.998897800000002"/>
    <n v="18.1024104"/>
    <n v="18.205922999999999"/>
    <n v="18.427225799999999"/>
    <n v="18.648528599999999"/>
    <n v="18.869831399999999"/>
    <n v="19.091134199999999"/>
    <n v="19.312436999999999"/>
    <n v="19.331077199999999"/>
    <n v="19.349717399999999"/>
    <n v="19.3683576"/>
    <n v="19.3869978"/>
    <n v="19.405638"/>
    <n v="19.653116399999998"/>
    <n v="19.9005948"/>
    <n v="20.148073199999999"/>
    <n v="20.395551600000001"/>
    <n v="20.64303"/>
    <n v="21.699968999999999"/>
    <n v="22.756907999999999"/>
    <n v="23.813846999999999"/>
    <n v="24.870785999999999"/>
    <n v="25.927724999999999"/>
    <n v="25.9709544"/>
    <n v="26.014183800000001"/>
    <n v="26.057413199999999"/>
    <n v="26.1006426"/>
    <n v="26.143872000000002"/>
    <n v="26.522625000000001"/>
    <n v="26.901378000000001"/>
    <n v="27.280131000000001"/>
    <n v="27.658884"/>
    <n v="28.037637"/>
    <n v="29.376558599999999"/>
    <n v="30.715480199999998"/>
    <n v="32.054401800000001"/>
    <n v="33.3933234"/>
    <n v="34.732244999999999"/>
    <n v="34.757230800000002"/>
    <n v="34.782216599999998"/>
    <n v="34.807202400000001"/>
    <n v="34.832188199999997"/>
    <n v="34.857174000000001"/>
    <n v="35.758645799999996"/>
    <n v="36.6601176"/>
    <n v="37.561589400000003"/>
    <n v="38.463061199999999"/>
    <n v="39.364533000000002"/>
    <n v="40.026458400000003"/>
    <n v="40.688383799999997"/>
    <n v="41.350309199999998"/>
    <n v="42.012234599999999"/>
    <n v="42.674160000000001"/>
    <n v="43.852061999999997"/>
    <n v="45.029964"/>
    <n v="46.207866000000003"/>
    <n v="47.385767999999999"/>
    <n v="48.563670000000002"/>
    <n v="48.901969800000003"/>
    <n v="49.240269599999998"/>
    <n v="49.578569399999999"/>
    <n v="49.916869200000001"/>
    <n v="50.255169000000002"/>
    <n v="53.314144800000001"/>
    <n v="56.3731206"/>
    <n v="59.432096399999999"/>
    <n v="62.491072199999998"/>
    <n v="65.550048000000004"/>
    <n v="68.011744199999995"/>
    <n v="70.473440400000001"/>
    <n v="72.935136600000007"/>
    <n v="75.396832799999999"/>
    <n v="77.858529000000004"/>
  </r>
  <r>
    <x v="4"/>
    <x v="6"/>
    <n v="4.3969059000000001"/>
    <n v="4.6243559999999997"/>
    <n v="4.8518061000000001"/>
    <n v="5.0792561999999997"/>
    <n v="5.3067063000000001"/>
    <n v="5.4478165799999996"/>
    <n v="5.5889268599999999"/>
    <n v="5.7300371400000003"/>
    <n v="5.8711474199999998"/>
    <n v="6.0122577000000001"/>
    <n v="6.2144840400000003"/>
    <n v="6.4167103799999996"/>
    <n v="6.6189367199999998"/>
    <n v="6.8211630599999999"/>
    <n v="7.0233894000000001"/>
    <n v="7.19400672"/>
    <n v="7.3646240399999998"/>
    <n v="7.5352413599999997"/>
    <n v="7.7058586800000004"/>
    <n v="7.8764760000000003"/>
    <n v="7.9141529999999998"/>
    <n v="7.9518300000000002"/>
    <n v="7.9895069999999997"/>
    <n v="8.0271840000000001"/>
    <n v="8.0648610000000005"/>
    <n v="8.1227646"/>
    <n v="8.1806681999999995"/>
    <n v="8.2385718000000008"/>
    <n v="8.2964754000000003"/>
    <n v="8.3543789999999998"/>
    <n v="8.4035574000000004"/>
    <n v="8.4527357999999992"/>
    <n v="8.5019141999999999"/>
    <n v="8.5510926000000005"/>
    <n v="8.6002709999999993"/>
    <n v="8.6129622000000001"/>
    <n v="8.6256533999999991"/>
    <n v="8.6383445999999999"/>
    <n v="8.6510358000000007"/>
    <n v="8.6637269999999997"/>
    <n v="8.6946618000000004"/>
    <n v="8.7255965999999994"/>
    <n v="8.7565314000000001"/>
    <n v="8.7874662000000008"/>
    <n v="8.8184009999999997"/>
    <n v="8.9857662000000005"/>
    <n v="9.1531313999999995"/>
    <n v="9.3204966000000002"/>
    <n v="9.4878617999999992"/>
    <n v="9.655227"/>
    <n v="9.6734705999999999"/>
    <n v="9.6917141999999998"/>
    <n v="9.7099577999999998"/>
    <n v="9.7282013999999997"/>
    <n v="9.7464449999999996"/>
    <n v="9.887238"/>
    <n v="10.028031"/>
    <n v="10.168824000000001"/>
    <n v="10.309616999999999"/>
    <n v="10.45041"/>
    <n v="10.8969816"/>
    <n v="11.343553200000001"/>
    <n v="11.790124799999999"/>
    <n v="12.2366964"/>
    <n v="12.683268"/>
    <n v="13.262304"/>
    <n v="13.841340000000001"/>
    <n v="14.420375999999999"/>
    <n v="14.999412"/>
    <n v="15.578448"/>
    <n v="16.133291400000001"/>
    <n v="16.6881348"/>
    <n v="17.2429782"/>
    <n v="17.797821599999999"/>
    <n v="18.352664999999998"/>
    <n v="18.397084199999998"/>
    <n v="18.441503399999998"/>
    <n v="18.485922599999999"/>
    <n v="18.530341799999999"/>
    <n v="18.574760999999999"/>
    <n v="18.846432"/>
    <n v="19.118103000000001"/>
    <n v="19.389773999999999"/>
    <n v="19.661445000000001"/>
    <n v="19.933115999999998"/>
    <n v="20.604163199999999"/>
    <n v="21.275210399999999"/>
    <n v="21.946257599999999"/>
    <n v="22.617304799999999"/>
    <n v="23.288352"/>
    <n v="24.024045000000001"/>
    <n v="24.759737999999999"/>
    <n v="25.495431"/>
    <n v="26.231124000000001"/>
    <n v="26.966816999999999"/>
    <n v="34.446296400000101"/>
    <n v="41.925775799999897"/>
    <n v="49.405255199999999"/>
    <n v="56.884734600000002"/>
    <n v="64.364214000000004"/>
  </r>
  <r>
    <x v="4"/>
    <x v="7"/>
    <n v="3.69131484"/>
    <n v="3.7977622800000002"/>
    <n v="3.9042097199999999"/>
    <n v="4.0106571600000001"/>
    <n v="4.1171046000000002"/>
    <n v="4.1473651800000004"/>
    <n v="4.1776257599999997"/>
    <n v="4.2078863399999999"/>
    <n v="4.2381469200000002"/>
    <n v="4.2684075000000004"/>
    <n v="4.4623052400000001"/>
    <n v="4.6562029799999998"/>
    <n v="4.8501007200000004"/>
    <n v="5.0439984600000001"/>
    <n v="5.2378961999999998"/>
    <n v="5.2738678200000004"/>
    <n v="5.3098394400000002"/>
    <n v="5.3458110599999999"/>
    <n v="5.3817826799999997"/>
    <n v="5.4177543000000004"/>
    <n v="5.5217428200000001"/>
    <n v="5.6257313399999997"/>
    <n v="5.7297198600000003"/>
    <n v="5.83370838"/>
    <n v="5.9376968999999997"/>
    <n v="5.9426147399999998"/>
    <n v="5.9475325799999998"/>
    <n v="5.9524504199999999"/>
    <n v="5.95736826"/>
    <n v="5.9622861"/>
    <n v="5.9806090200000002"/>
    <n v="5.9989319400000003"/>
    <n v="6.0172548600000004"/>
    <n v="6.0355777799999997"/>
    <n v="6.0539006999999998"/>
    <n v="6.0556060799999996"/>
    <n v="6.0573114600000002"/>
    <n v="6.05901684"/>
    <n v="6.0607222199999997"/>
    <n v="6.0624276000000004"/>
    <n v="6.0735324000000004"/>
    <n v="6.0846372000000004"/>
    <n v="6.0957420000000004"/>
    <n v="6.1068467999999996"/>
    <n v="6.1179515999999996"/>
    <n v="6.1528524000000004"/>
    <n v="6.1877532000000004"/>
    <n v="6.2226540000000004"/>
    <n v="6.2575548000000003"/>
    <n v="6.2924556000000003"/>
    <n v="6.3064555799999997"/>
    <n v="6.3204555600000001"/>
    <n v="6.3344555400000004"/>
    <n v="6.3484555199999999"/>
    <n v="6.3624555000000003"/>
    <n v="6.4115545799999998"/>
    <n v="6.4606536600000002"/>
    <n v="6.5097527399999997"/>
    <n v="6.5588518200000001"/>
    <n v="6.6079508999999996"/>
    <n v="6.6240925199999996"/>
    <n v="6.6402341399999996"/>
    <n v="6.6563757600000004"/>
    <n v="6.6725173800000004"/>
    <n v="6.6886590000000004"/>
    <n v="6.8948910000000003"/>
    <n v="7.1011230000000003"/>
    <n v="7.3073550000000003"/>
    <n v="7.5135870000000002"/>
    <n v="7.7198190000000002"/>
    <n v="8.1338694"/>
    <n v="8.5479198000000007"/>
    <n v="8.9619701999999997"/>
    <n v="9.3760206000000004"/>
    <n v="9.7900709999999993"/>
    <n v="9.9078611999999993"/>
    <n v="10.025651399999999"/>
    <n v="10.143441599999999"/>
    <n v="10.261231799999999"/>
    <n v="10.379022000000001"/>
    <n v="10.597151999999999"/>
    <n v="10.815282"/>
    <n v="11.033412"/>
    <n v="11.251542000000001"/>
    <n v="11.469671999999999"/>
    <n v="11.513298000000001"/>
    <n v="11.556924"/>
    <n v="11.60055"/>
    <n v="11.644176"/>
    <n v="11.687802"/>
    <n v="12.2109174"/>
    <n v="12.7340328"/>
    <n v="13.2571482"/>
    <n v="13.7802636"/>
    <n v="14.303379"/>
    <n v="16.427568600000001"/>
    <n v="18.551758199999998"/>
    <n v="20.675947799999999"/>
    <n v="22.800137400000001"/>
    <n v="24.924327000000002"/>
  </r>
  <r>
    <x v="4"/>
    <x v="8"/>
    <n v="3.4031452799999999"/>
    <n v="3.5553603599999999"/>
    <n v="3.7075754399999998"/>
    <n v="3.8597905199999998"/>
    <n v="4.0120056000000002"/>
    <n v="4.0383794999999996"/>
    <n v="4.0647533999999998"/>
    <n v="4.0911273000000001"/>
    <n v="4.1175012000000004"/>
    <n v="4.1438750999999998"/>
    <n v="4.1484756599999999"/>
    <n v="4.15307622"/>
    <n v="4.1576767800000001"/>
    <n v="4.1622773400000002"/>
    <n v="4.1668779000000002"/>
    <n v="4.3027134"/>
    <n v="4.4385488999999998"/>
    <n v="4.5743843999999996"/>
    <n v="4.7102199000000002"/>
    <n v="4.8460554"/>
    <n v="4.8477607799999998"/>
    <n v="4.8494661600000004"/>
    <n v="4.8511715400000002"/>
    <n v="4.8528769199999999"/>
    <n v="4.8545822999999997"/>
    <n v="4.8800836800000003"/>
    <n v="4.9055850599999999"/>
    <n v="4.9310864399999996"/>
    <n v="4.9565878200000002"/>
    <n v="4.9820891999999999"/>
    <n v="4.99485972"/>
    <n v="5.0076302400000001"/>
    <n v="5.0204007600000002"/>
    <n v="5.0331712800000004"/>
    <n v="5.0459417999999996"/>
    <n v="5.1193128000000003"/>
    <n v="5.1926838000000002"/>
    <n v="5.2660548"/>
    <n v="5.3394257999999999"/>
    <n v="5.4127967999999997"/>
    <n v="5.4294539999999998"/>
    <n v="5.4461111999999998"/>
    <n v="5.4627683999999999"/>
    <n v="5.4794255999999999"/>
    <n v="5.4960827999999999"/>
    <n v="5.5017541799999998"/>
    <n v="5.5074255599999997"/>
    <n v="5.5130969399999996"/>
    <n v="5.5187683200000004"/>
    <n v="5.5244397000000003"/>
    <n v="5.5466096399999998"/>
    <n v="5.5687795800000002"/>
    <n v="5.5909495199999997"/>
    <n v="5.6131194600000001"/>
    <n v="5.6352893999999996"/>
    <n v="5.6566661399999996"/>
    <n v="5.6780428799999996"/>
    <n v="5.6994196199999996"/>
    <n v="5.7207963599999996"/>
    <n v="5.7421730999999996"/>
    <n v="5.7685866600000004"/>
    <n v="5.7950002200000004"/>
    <n v="5.8214137800000003"/>
    <n v="5.8478273400000003"/>
    <n v="5.8742409000000002"/>
    <n v="6.0498157199999998"/>
    <n v="6.2253905400000003"/>
    <n v="6.4009653599999998"/>
    <n v="6.5765401800000003"/>
    <n v="6.7521149999999999"/>
    <n v="6.81791094"/>
    <n v="6.8837068800000001"/>
    <n v="6.9495028200000002"/>
    <n v="7.0152987600000003"/>
    <n v="7.0810947000000004"/>
    <n v="7.2982332000000003"/>
    <n v="7.5153717000000002"/>
    <n v="7.7325102000000001"/>
    <n v="7.9496487"/>
    <n v="8.1667871999999999"/>
    <n v="8.3539427400000008"/>
    <n v="8.5410982799999999"/>
    <n v="8.7282538200000008"/>
    <n v="8.9154093599999999"/>
    <n v="9.1025649000000008"/>
    <n v="9.12981132"/>
    <n v="9.1570577400000008"/>
    <n v="9.1843041599999999"/>
    <n v="9.2115505800000008"/>
    <n v="9.2387969999999999"/>
    <n v="9.8570963999999996"/>
    <n v="10.475395799999999"/>
    <n v="11.093695200000001"/>
    <n v="11.711994600000001"/>
    <n v="12.330294"/>
    <n v="12.817715400000001"/>
    <n v="13.3051368"/>
    <n v="13.7925582"/>
    <n v="14.279979600000001"/>
    <n v="14.767401"/>
  </r>
  <r>
    <x v="4"/>
    <x v="9"/>
    <n v="4.6174154999999999"/>
    <n v="4.7062539000000001"/>
    <n v="4.7950923000000003"/>
    <n v="4.8839306999999996"/>
    <n v="4.9727690999999998"/>
    <n v="4.9777662600000001"/>
    <n v="4.9827634200000004"/>
    <n v="4.9877605799999998"/>
    <n v="4.9927577400000001"/>
    <n v="4.9977549000000003"/>
    <n v="5.0155622400000004"/>
    <n v="5.0333695799999996"/>
    <n v="5.0511769199999996"/>
    <n v="5.0689842599999997"/>
    <n v="5.0867915999999997"/>
    <n v="5.0986499399999996"/>
    <n v="5.1105082800000003"/>
    <n v="5.1223666200000002"/>
    <n v="5.1342249600000001"/>
    <n v="5.1460832999999999"/>
    <n v="5.1932786999999996"/>
    <n v="5.2404741000000001"/>
    <n v="5.2876694999999998"/>
    <n v="5.3348649000000004"/>
    <n v="5.3820603"/>
    <n v="5.4478562400000001"/>
    <n v="5.5136521800000002"/>
    <n v="5.5794481200000003"/>
    <n v="5.6452440599999996"/>
    <n v="5.7110399999999997"/>
    <n v="5.7519294600000004"/>
    <n v="5.7928189200000002"/>
    <n v="5.83370838"/>
    <n v="5.8745978399999998"/>
    <n v="5.9154872999999997"/>
    <n v="5.9422974599999998"/>
    <n v="5.9691076199999999"/>
    <n v="5.9959177800000001"/>
    <n v="6.0227279400000002"/>
    <n v="6.0495381000000004"/>
    <n v="6.0820196400000004"/>
    <n v="6.1145011800000004"/>
    <n v="6.1469827199999996"/>
    <n v="6.1794642599999996"/>
    <n v="6.2119457999999996"/>
    <n v="6.3354073800000004"/>
    <n v="6.4588689600000002"/>
    <n v="6.5823305400000001"/>
    <n v="6.7057921199999999"/>
    <n v="6.8292536999999998"/>
    <n v="6.8416276199999997"/>
    <n v="6.8540015399999996"/>
    <n v="6.8663754600000004"/>
    <n v="6.8787493800000004"/>
    <n v="6.8911233000000003"/>
    <n v="6.8932649399999999"/>
    <n v="6.8954065800000004"/>
    <n v="6.89754822"/>
    <n v="6.8996898599999996"/>
    <n v="6.9018315000000001"/>
    <n v="6.9638993999999999"/>
    <n v="7.0259672999999996"/>
    <n v="7.0880352000000002"/>
    <n v="7.1501030999999999"/>
    <n v="7.2121709999999997"/>
    <n v="7.2699952799999998"/>
    <n v="7.32781956"/>
    <n v="7.3856438400000002"/>
    <n v="7.4434681200000004"/>
    <n v="7.5012923999999996"/>
    <n v="7.5719665200000001"/>
    <n v="7.6426406399999998"/>
    <n v="7.7133147600000003"/>
    <n v="7.7839888799999999"/>
    <n v="7.8546630000000004"/>
    <n v="7.9403286"/>
    <n v="8.0259941999999995"/>
    <n v="8.1116598"/>
    <n v="8.1973254000000004"/>
    <n v="8.2829910000000009"/>
    <n v="8.4364752000000003"/>
    <n v="8.5899593999999997"/>
    <n v="8.7434436000000009"/>
    <n v="8.8969278000000003"/>
    <n v="9.0504119999999997"/>
    <n v="9.1983438"/>
    <n v="9.3462756000000002"/>
    <n v="9.4942074000000005"/>
    <n v="9.6421392000000008"/>
    <n v="9.7900709999999993"/>
    <n v="10.307634"/>
    <n v="10.825196999999999"/>
    <n v="11.34276"/>
    <n v="11.860322999999999"/>
    <n v="12.377886"/>
    <n v="12.832389600000001"/>
    <n v="13.2868932"/>
    <n v="13.7413968"/>
    <n v="14.195900399999999"/>
    <n v="14.650404"/>
  </r>
  <r>
    <x v="4"/>
    <x v="10"/>
    <n v="4.7112113999999998"/>
    <n v="4.7996531999999998"/>
    <n v="4.8880949999999999"/>
    <n v="4.9765367999999999"/>
    <n v="5.0649785999999999"/>
    <n v="5.0684686799999996"/>
    <n v="5.0719587600000002"/>
    <n v="5.07544884"/>
    <n v="5.0789389199999997"/>
    <n v="5.0824290000000003"/>
    <n v="5.1166952400000003"/>
    <n v="5.1509614800000003"/>
    <n v="5.1852277200000003"/>
    <n v="5.2194939600000003"/>
    <n v="5.2537602000000003"/>
    <n v="5.2646270399999997"/>
    <n v="5.27549388"/>
    <n v="5.2863607200000002"/>
    <n v="5.2972275599999996"/>
    <n v="5.3080943999999999"/>
    <n v="5.3144400000000003"/>
    <n v="5.3207855999999998"/>
    <n v="5.3271312000000002"/>
    <n v="5.3334767999999997"/>
    <n v="5.3398224000000001"/>
    <n v="5.4201338999999997"/>
    <n v="5.5004454000000003"/>
    <n v="5.5807568999999999"/>
    <n v="5.6610683999999996"/>
    <n v="5.7413799000000001"/>
    <n v="5.7731079000000003"/>
    <n v="5.8048358999999996"/>
    <n v="5.8365638999999998"/>
    <n v="5.8682919"/>
    <n v="5.9000199000000002"/>
    <n v="5.9504674199999998"/>
    <n v="6.0009149400000004"/>
    <n v="6.05136246"/>
    <n v="6.1018099799999996"/>
    <n v="6.1522575000000002"/>
    <n v="6.2251129199999999"/>
    <n v="6.2979683399999997"/>
    <n v="6.3708237600000004"/>
    <n v="6.4436791800000002"/>
    <n v="6.5165346"/>
    <n v="6.5228008800000001"/>
    <n v="6.5290671600000003"/>
    <n v="6.5353334399999996"/>
    <n v="6.5415997199999998"/>
    <n v="6.547866"/>
    <n v="6.5696789999999998"/>
    <n v="6.5914919999999997"/>
    <n v="6.6133050000000004"/>
    <n v="6.6351180000000003"/>
    <n v="6.6569310000000002"/>
    <n v="6.6894521999999998"/>
    <n v="6.7219734000000004"/>
    <n v="6.7544946000000001"/>
    <n v="6.7870157999999998"/>
    <n v="6.8195370000000004"/>
    <n v="6.8667324000000001"/>
    <n v="6.9139277999999997"/>
    <n v="6.9611232000000003"/>
    <n v="7.0083186"/>
    <n v="7.0555139999999996"/>
    <n v="7.1495081999999996"/>
    <n v="7.2435023999999997"/>
    <n v="7.3374965999999997"/>
    <n v="7.4314907999999997"/>
    <n v="7.5254849999999998"/>
    <n v="7.5484878000000002"/>
    <n v="7.5714905999999997"/>
    <n v="7.5944934000000002"/>
    <n v="7.6174961999999997"/>
    <n v="7.6404990000000002"/>
    <n v="7.6797624000000004"/>
    <n v="7.7190257999999998"/>
    <n v="7.7582892000000001"/>
    <n v="7.7975526000000004"/>
    <n v="7.8368159999999998"/>
    <n v="7.8495071999999997"/>
    <n v="7.8621983999999996"/>
    <n v="7.8748896000000004"/>
    <n v="7.8875808000000003"/>
    <n v="7.9002720000000002"/>
    <n v="8.2044642000000003"/>
    <n v="8.5086563999999996"/>
    <n v="8.8128486000000006"/>
    <n v="9.1170407999999998"/>
    <n v="9.4212330000000009"/>
    <n v="9.7246319999999997"/>
    <n v="10.028031"/>
    <n v="10.331429999999999"/>
    <n v="10.634829"/>
    <n v="10.938228000000001"/>
    <n v="11.3756778"/>
    <n v="11.8131276"/>
    <n v="12.250577399999999"/>
    <n v="12.688027200000001"/>
    <n v="13.125477"/>
  </r>
  <r>
    <x v="4"/>
    <x v="11"/>
    <n v="4.5330983399999996"/>
    <n v="4.5433702800000004"/>
    <n v="4.5536422200000004"/>
    <n v="4.5639141600000004"/>
    <n v="4.5741861000000004"/>
    <n v="4.5814835399999998"/>
    <n v="4.5887809800000001"/>
    <n v="4.5960784200000004"/>
    <n v="4.6033758599999999"/>
    <n v="4.6106733000000002"/>
    <n v="4.6895173799999998"/>
    <n v="4.7683614600000004"/>
    <n v="4.84720554"/>
    <n v="4.9260496199999997"/>
    <n v="5.0048937000000002"/>
    <n v="5.0340041400000004"/>
    <n v="5.0631145799999997"/>
    <n v="5.0922250199999999"/>
    <n v="5.1213354600000001"/>
    <n v="5.1504459000000002"/>
    <n v="5.1642872400000002"/>
    <n v="5.1781285800000001"/>
    <n v="5.19196992"/>
    <n v="5.2058112599999999"/>
    <n v="5.2196525999999999"/>
    <n v="5.2804513799999997"/>
    <n v="5.3412501600000004"/>
    <n v="5.4020489400000002"/>
    <n v="5.4628477200000001"/>
    <n v="5.5236464999999999"/>
    <n v="5.5334028599999998"/>
    <n v="5.5431592199999997"/>
    <n v="5.5529155799999996"/>
    <n v="5.5626719400000004"/>
    <n v="5.5724283000000003"/>
    <n v="5.63774832"/>
    <n v="5.7030683399999997"/>
    <n v="5.7683883600000003"/>
    <n v="5.83370838"/>
    <n v="5.8990283999999997"/>
    <n v="5.9355949199999998"/>
    <n v="5.9721614399999998"/>
    <n v="6.0087279599999999"/>
    <n v="6.0452944799999999"/>
    <n v="6.081861"/>
    <n v="6.08856354"/>
    <n v="6.09526608"/>
    <n v="6.1019686200000001"/>
    <n v="6.1086711600000001"/>
    <n v="6.1153737000000001"/>
    <n v="6.1200932400000001"/>
    <n v="6.1248127800000001"/>
    <n v="6.12953232"/>
    <n v="6.13425186"/>
    <n v="6.1389714"/>
    <n v="6.1941384599999996"/>
    <n v="6.2493055200000001"/>
    <n v="6.3044725799999997"/>
    <n v="6.3596396400000001"/>
    <n v="6.4148066999999998"/>
    <n v="6.4759227599999996"/>
    <n v="6.5370388200000002"/>
    <n v="6.5981548800000001"/>
    <n v="6.6592709399999999"/>
    <n v="6.7203869999999997"/>
    <n v="6.7572707999999997"/>
    <n v="6.7941545999999997"/>
    <n v="6.8310383999999997"/>
    <n v="6.8679221999999998"/>
    <n v="6.9048059999999998"/>
    <n v="6.9186870000000003"/>
    <n v="6.9325679999999998"/>
    <n v="6.9464490000000003"/>
    <n v="6.9603299999999999"/>
    <n v="6.9742110000000004"/>
    <n v="6.9990381599999996"/>
    <n v="7.0238653199999996"/>
    <n v="7.0486924799999997"/>
    <n v="7.0735196399999998"/>
    <n v="7.0983467999999998"/>
    <n v="7.1464940400000003"/>
    <n v="7.1946412799999999"/>
    <n v="7.2427885200000004"/>
    <n v="7.29093576"/>
    <n v="7.3390829999999996"/>
    <n v="7.6317738000000004"/>
    <n v="7.9244646000000003"/>
    <n v="8.2171553999999993"/>
    <n v="8.5098462000000001"/>
    <n v="8.8025369999999992"/>
    <n v="8.9231034000000005"/>
    <n v="9.0436698"/>
    <n v="9.1642361999999995"/>
    <n v="9.2848026000000008"/>
    <n v="9.4053690000000003"/>
    <n v="9.7853118000000094"/>
    <n v="10.165254600000001"/>
    <n v="10.545197399999999"/>
    <n v="10.9251402"/>
    <n v="11.305083"/>
  </r>
  <r>
    <x v="5"/>
    <x v="0"/>
    <n v="3.6750125969999999E-2"/>
    <n v="3.7348178939999997E-2"/>
    <n v="3.7946231910000003E-2"/>
    <n v="3.8544284880000002E-2"/>
    <n v="3.914233785E-2"/>
    <n v="3.9740390819999999E-2"/>
    <n v="4.0338443789999998E-2"/>
    <n v="4.0936496760000003E-2"/>
    <n v="4.1534549730000002E-2"/>
    <n v="4.2132602700000001E-2"/>
    <n v="4.2730655669999999E-2"/>
    <n v="4.3328708639999998E-2"/>
    <n v="4.3926761609999997E-2"/>
    <n v="4.4524814580000002E-2"/>
    <n v="4.5122867550000001E-2"/>
    <n v="4.572092052E-2"/>
    <n v="4.6318973489999998E-2"/>
    <n v="4.6917026459999997E-2"/>
    <n v="4.7515079430000003E-2"/>
    <n v="4.8113132400000001E-2"/>
    <n v="4.871118537E-2"/>
    <n v="4.9309238339999999E-2"/>
    <n v="4.9907291309999997E-2"/>
    <n v="5.0505344280000003E-2"/>
    <n v="5.1103397250000002E-2"/>
    <n v="5.170145022E-2"/>
    <n v="5.2299503189999999E-2"/>
    <n v="5.2897556159999998E-2"/>
    <n v="5.3495609130000003E-2"/>
    <n v="5.4093662100000002E-2"/>
    <n v="5.4691715070000001E-2"/>
    <n v="5.5289768039999999E-2"/>
    <n v="5.5887821009999998E-2"/>
    <n v="5.8216834680000003E-2"/>
    <n v="6.1411328699999997E-2"/>
    <n v="6.4605822719999997E-2"/>
    <n v="6.7800316740000005E-2"/>
    <n v="7.0994810759999999E-2"/>
    <n v="7.4189304780000007E-2"/>
    <n v="7.73837988E-2"/>
    <n v="8.0578292819999994E-2"/>
    <n v="8.3772786840000002E-2"/>
    <n v="8.6967280859999996E-2"/>
    <n v="9.0161774880000004E-2"/>
    <n v="9.3356268899999997E-2"/>
    <n v="9.6550762920000005E-2"/>
    <n v="9.9745256939999999E-2"/>
    <n v="0.10293975096000001"/>
    <n v="0.10613424498"/>
    <n v="0.10932873899999999"/>
    <n v="0.11252323302"/>
    <n v="0.11571772704"/>
    <n v="0.11891222106"/>
    <n v="0.12210671508"/>
    <n v="0.12530120910000001"/>
    <n v="0.12849570312"/>
    <n v="0.13169019713999999"/>
    <n v="0.13488469115999999"/>
    <n v="0.13807918518000001"/>
    <n v="0.1412736792"/>
    <n v="0.14446817322"/>
    <n v="0.14766266723999999"/>
    <n v="0.15085716126000001"/>
    <n v="0.15405165528"/>
    <n v="0.1572461493"/>
    <n v="0.16044064331999999"/>
    <n v="0.16292264544000001"/>
    <n v="0.16397966376000001"/>
    <n v="0.16503668208"/>
    <n v="0.16609370039999999"/>
    <n v="0.16715071872000001"/>
    <n v="0.16820773704"/>
    <n v="0.16926475535999999"/>
    <n v="0.17032177368000001"/>
    <n v="0.171378792"/>
    <n v="0.17243581031999999"/>
    <n v="0.17349282864000001"/>
    <n v="0.17454984696"/>
    <n v="0.17560686528"/>
    <n v="0.17666388359999999"/>
    <n v="0.17772090192000001"/>
    <n v="0.17877792024"/>
    <n v="0.17983493855999999"/>
    <n v="0.18089195688000001"/>
    <n v="0.1819489752"/>
    <n v="0.18300599351999999"/>
    <n v="0.18406301184000001"/>
    <n v="0.18512003016"/>
    <n v="0.18617704848"/>
    <n v="0.18723406679999999"/>
    <n v="0.18829108512000001"/>
    <n v="0.18934810344"/>
    <n v="0.19040512175999999"/>
    <n v="0.19146214008000001"/>
    <n v="0.1925191584"/>
    <n v="0.19357617671999999"/>
    <n v="0.19463319504000001"/>
    <n v="0.19569021336"/>
    <n v="0.19674723168"/>
    <n v="0.19780424999999999"/>
  </r>
  <r>
    <x v="5"/>
    <x v="1"/>
    <n v="4.2013087290000001E-2"/>
    <n v="4.3323116580000001E-2"/>
    <n v="4.4633145870000002E-2"/>
    <n v="4.5943175160000002E-2"/>
    <n v="4.7253204450000003E-2"/>
    <n v="4.8563233740000003E-2"/>
    <n v="4.9873263029999997E-2"/>
    <n v="5.1183292319999997E-2"/>
    <n v="5.2493321609999997E-2"/>
    <n v="5.3803350899999998E-2"/>
    <n v="5.5113380189999998E-2"/>
    <n v="5.6423409479999999E-2"/>
    <n v="5.7733438769999999E-2"/>
    <n v="5.904346806E-2"/>
    <n v="6.035349735E-2"/>
    <n v="6.1663526640000001E-2"/>
    <n v="6.2973555929999994E-2"/>
    <n v="6.4283585219999995E-2"/>
    <n v="6.5593614509999995E-2"/>
    <n v="6.6903643799999996E-2"/>
    <n v="6.8213673089999996E-2"/>
    <n v="6.9523702379999996E-2"/>
    <n v="7.0833731669999997E-2"/>
    <n v="7.2143760959999997E-2"/>
    <n v="7.3453790249999998E-2"/>
    <n v="7.4763819539999998E-2"/>
    <n v="7.6073848829999999E-2"/>
    <n v="7.7383878119999999E-2"/>
    <n v="7.869390741E-2"/>
    <n v="8.00039367E-2"/>
    <n v="8.1313965990000001E-2"/>
    <n v="8.2623995280000001E-2"/>
    <n v="8.3934024570000001E-2"/>
    <n v="8.580199074E-2"/>
    <n v="8.7948925349999998E-2"/>
    <n v="9.0095859959999997E-2"/>
    <n v="9.2242794569999995E-2"/>
    <n v="9.4389729180000007E-2"/>
    <n v="9.6536663790000005E-2"/>
    <n v="9.8683598400000003E-2"/>
    <n v="0.10083053301"/>
    <n v="0.10297746762"/>
    <n v="0.10512440223"/>
    <n v="0.10727133684"/>
    <n v="0.10941827144999999"/>
    <n v="0.11156520606000001"/>
    <n v="0.11371214067"/>
    <n v="0.11585907528"/>
    <n v="0.11800600989"/>
    <n v="0.1201529445"/>
    <n v="0.12229987911"/>
    <n v="0.12444681371999999"/>
    <n v="0.12659374833000001"/>
    <n v="0.12874068293999999"/>
    <n v="0.13088761755"/>
    <n v="0.13303455216000001"/>
    <n v="0.13518148677"/>
    <n v="0.13732842138000001"/>
    <n v="0.13947535598999999"/>
    <n v="0.14162229060000001"/>
    <n v="0.14376922520999999"/>
    <n v="0.14591615982"/>
    <n v="0.14806309442999999"/>
    <n v="0.15021002904"/>
    <n v="0.15235696365000001"/>
    <n v="0.15450389825999999"/>
    <n v="0.15765139517999999"/>
    <n v="0.16280001672"/>
    <n v="0.16794863826"/>
    <n v="0.17309725979999999"/>
    <n v="0.17824588134"/>
    <n v="0.18339450288"/>
    <n v="0.18854312442000001"/>
    <n v="0.19369174595999999"/>
    <n v="0.1988403675"/>
    <n v="0.20398898904000001"/>
    <n v="0.20913761057999999"/>
    <n v="0.21428623212"/>
    <n v="0.21943485366000001"/>
    <n v="0.22458347519999999"/>
    <n v="0.22973209674"/>
    <n v="0.23488071828000001"/>
    <n v="0.24002933981999999"/>
    <n v="0.24517796136"/>
    <n v="0.25032658289999998"/>
    <n v="0.25547520443999999"/>
    <n v="0.26062382598"/>
    <n v="0.26577244752000001"/>
    <n v="0.27092106906000002"/>
    <n v="0.27606969059999997"/>
    <n v="0.28121831213999998"/>
    <n v="0.28636693367999999"/>
    <n v="0.29151555522"/>
    <n v="0.29666417676000001"/>
    <n v="0.30181279830000002"/>
    <n v="0.30696141984000003"/>
    <n v="0.31211004137999998"/>
    <n v="0.31725866291999999"/>
    <n v="0.32240728446"/>
    <n v="0.32755590600000001"/>
  </r>
  <r>
    <x v="5"/>
    <x v="2"/>
    <n v="5.753365152E-2"/>
    <n v="6.9969917039999996E-2"/>
    <n v="8.2406182559999999E-2"/>
    <n v="9.4842448080000002E-2"/>
    <n v="0.10727871360000001"/>
    <n v="0.11971497912"/>
    <n v="0.13215124464"/>
    <n v="0.14458751015999999"/>
    <n v="0.15702377568000001"/>
    <n v="0.16946004119999999"/>
    <n v="0.18189630672000001"/>
    <n v="0.19433257224"/>
    <n v="0.20676883775999999"/>
    <n v="0.21920510328000001"/>
    <n v="0.2316413688"/>
    <n v="0.24407763431999999"/>
    <n v="0.25651389984"/>
    <n v="0.26895016535999999"/>
    <n v="0.28138643087999998"/>
    <n v="0.29382269640000003"/>
    <n v="0.30625896192000002"/>
    <n v="0.31869522744000001"/>
    <n v="0.33113149296"/>
    <n v="0.34356775847999999"/>
    <n v="0.35600402399999997"/>
    <n v="0.36844028952000002"/>
    <n v="0.38087655504000001"/>
    <n v="0.39331282056"/>
    <n v="0.40574908607999999"/>
    <n v="0.41818535159999998"/>
    <n v="0.43062161712000002"/>
    <n v="0.44305788264000001"/>
    <n v="0.45549414816"/>
    <n v="0.46414439076000003"/>
    <n v="0.47090162190000001"/>
    <n v="0.47765885304"/>
    <n v="0.48441608417999998"/>
    <n v="0.49117331532000003"/>
    <n v="0.49793054646000001"/>
    <n v="0.50468777760000005"/>
    <n v="0.51144500873999998"/>
    <n v="0.51820223988000003"/>
    <n v="0.52495947101999996"/>
    <n v="0.53171670216"/>
    <n v="0.53847393330000004"/>
    <n v="0.54523116443999997"/>
    <n v="0.55198839558000001"/>
    <n v="0.55874562672000005"/>
    <n v="0.56550285785999999"/>
    <n v="0.57226008900000003"/>
    <n v="0.57901732013999996"/>
    <n v="0.58577455128"/>
    <n v="0.59253178242000004"/>
    <n v="0.59928901355999997"/>
    <n v="0.60604624470000001"/>
    <n v="0.61280347583999994"/>
    <n v="0.61956070697999999"/>
    <n v="0.62631793812000003"/>
    <n v="0.63307516925999996"/>
    <n v="0.6398324004"/>
    <n v="0.64658963154000004"/>
    <n v="0.65334686267999997"/>
    <n v="0.66010409382000002"/>
    <n v="0.66686132495999995"/>
    <n v="0.67361855609999999"/>
    <n v="0.68037578724000003"/>
    <n v="0.68556097530000004"/>
    <n v="0.68760207719999999"/>
    <n v="0.68964317909999995"/>
    <n v="0.69168428100000001"/>
    <n v="0.69372538289999996"/>
    <n v="0.69576648480000003"/>
    <n v="0.69780758669999998"/>
    <n v="0.69984868860000005"/>
    <n v="0.7018897905"/>
    <n v="0.70393089239999995"/>
    <n v="0.70597199430000002"/>
    <n v="0.70801309619999997"/>
    <n v="0.71005419810000003"/>
    <n v="0.71209529999999999"/>
    <n v="0.71413640190000005"/>
    <n v="0.7161775038"/>
    <n v="0.71821860569999996"/>
    <n v="0.72025970760000002"/>
    <n v="0.72230080949999997"/>
    <n v="0.72434191140000004"/>
    <n v="0.72638301329999999"/>
    <n v="0.72842411520000006"/>
    <n v="0.73046521710000001"/>
    <n v="0.73250631899999996"/>
    <n v="0.73454742090000003"/>
    <n v="0.73658852279999998"/>
    <n v="0.73862962470000004"/>
    <n v="0.7406707266"/>
    <n v="0.74271182849999995"/>
    <n v="0.74475293040000001"/>
    <n v="0.74679403229999997"/>
    <n v="0.74883513420000003"/>
    <n v="0.75087623609999998"/>
    <n v="0.75291733800000005"/>
  </r>
  <r>
    <x v="5"/>
    <x v="3"/>
    <n v="0.12881054403"/>
    <n v="0.13779633006"/>
    <n v="0.14678211609"/>
    <n v="0.15576790212"/>
    <n v="0.16475368814999999"/>
    <n v="0.17373947417999999"/>
    <n v="0.18272526020999999"/>
    <n v="0.19171104623999999"/>
    <n v="0.20069683226999999"/>
    <n v="0.20968261830000001"/>
    <n v="0.21866840433000001"/>
    <n v="0.22765419036000001"/>
    <n v="0.23663997639000001"/>
    <n v="0.24562576242"/>
    <n v="0.25461154845"/>
    <n v="0.26359733448"/>
    <n v="0.27258312051"/>
    <n v="0.28156890654"/>
    <n v="0.29055469256999999"/>
    <n v="0.29954047859999999"/>
    <n v="0.30852626462999999"/>
    <n v="0.31751205065999999"/>
    <n v="0.32649783668999999"/>
    <n v="0.33548362271999999"/>
    <n v="0.34446940874999998"/>
    <n v="0.35345519477999998"/>
    <n v="0.36244098080999998"/>
    <n v="0.37142676683999998"/>
    <n v="0.38041255286999998"/>
    <n v="0.38939833889999997"/>
    <n v="0.39838412493000003"/>
    <n v="0.40736991096000003"/>
    <n v="0.41635569699000002"/>
    <n v="0.42295561673999998"/>
    <n v="0.42836260334999998"/>
    <n v="0.43376958995999998"/>
    <n v="0.43917657656999998"/>
    <n v="0.44458356317999997"/>
    <n v="0.44999054979000003"/>
    <n v="0.45539753640000002"/>
    <n v="0.46080452301000002"/>
    <n v="0.46621150962000002"/>
    <n v="0.47161849623000002"/>
    <n v="0.47702548284000001"/>
    <n v="0.48243246945000001"/>
    <n v="0.48783945606000001"/>
    <n v="0.49324644267000001"/>
    <n v="0.49865342928"/>
    <n v="0.50406041588999995"/>
    <n v="0.5094674025"/>
    <n v="0.51487438911000005"/>
    <n v="0.52028137571999999"/>
    <n v="0.52568836233000005"/>
    <n v="0.53109534893999999"/>
    <n v="0.53650233555000004"/>
    <n v="0.54190932215999998"/>
    <n v="0.54731630877000004"/>
    <n v="0.55272329537999998"/>
    <n v="0.55813028199000003"/>
    <n v="0.56353726859999997"/>
    <n v="0.56894425521000003"/>
    <n v="0.57435124181999997"/>
    <n v="0.57975822843000002"/>
    <n v="0.58516521503999996"/>
    <n v="0.59057220165000002"/>
    <n v="0.59597918825999996"/>
    <n v="0.60345343253999995"/>
    <n v="0.61506219216000002"/>
    <n v="0.62667095177999999"/>
    <n v="0.63827971139999995"/>
    <n v="0.64988847102000002"/>
    <n v="0.66149723063999999"/>
    <n v="0.67310599025999995"/>
    <n v="0.68471474988000003"/>
    <n v="0.69632350949999999"/>
    <n v="0.70793226911999996"/>
    <n v="0.71954102874000003"/>
    <n v="0.73114978836"/>
    <n v="0.74275854797999996"/>
    <n v="0.75436730760000004"/>
    <n v="0.76597606722"/>
    <n v="0.77758482683999997"/>
    <n v="0.78919358646000004"/>
    <n v="0.80080234608"/>
    <n v="0.81241110569999997"/>
    <n v="0.82401986532000004"/>
    <n v="0.83562862494000001"/>
    <n v="0.84723738455999997"/>
    <n v="0.85884614418000005"/>
    <n v="0.87045490380000001"/>
    <n v="0.88206366341999998"/>
    <n v="0.89367242304000005"/>
    <n v="0.90528118266000002"/>
    <n v="0.91688994227999998"/>
    <n v="0.92849870189999995"/>
    <n v="0.94010746152000002"/>
    <n v="0.95171622113999998"/>
    <n v="0.96332498075999995"/>
    <n v="0.97493374038000002"/>
    <n v="0.98654249999999999"/>
  </r>
  <r>
    <x v="5"/>
    <x v="4"/>
    <n v="0.42143509200000001"/>
    <n v="0.42912119999999998"/>
    <n v="0.43680730800000001"/>
    <n v="0.44449341599999997"/>
    <n v="0.452179524"/>
    <n v="0.45986563200000002"/>
    <n v="0.46755173999999999"/>
    <n v="0.47523784800000002"/>
    <n v="0.48292395599999999"/>
    <n v="0.49061006400000001"/>
    <n v="0.49829617199999998"/>
    <n v="0.50598228000000001"/>
    <n v="0.51366838800000003"/>
    <n v="0.52135449599999995"/>
    <n v="0.52904060399999997"/>
    <n v="0.53672671199999999"/>
    <n v="0.54441282000000002"/>
    <n v="0.55209892800000004"/>
    <n v="0.55978503599999996"/>
    <n v="0.56747114399999998"/>
    <n v="0.57515725200000001"/>
    <n v="0.58284336000000003"/>
    <n v="0.59052946799999995"/>
    <n v="0.59821557599999997"/>
    <n v="0.605901684"/>
    <n v="0.61358779200000002"/>
    <n v="0.62127390000000005"/>
    <n v="0.62896000799999996"/>
    <n v="0.63664611599999998"/>
    <n v="0.64433222400000001"/>
    <n v="0.65201833200000003"/>
    <n v="0.65970443999999995"/>
    <n v="0.66739054799999997"/>
    <n v="0.67089550050000002"/>
    <n v="0.67230987524999997"/>
    <n v="0.67372425000000002"/>
    <n v="0.67513862474999997"/>
    <n v="0.67655299950000003"/>
    <n v="0.67796737424999998"/>
    <n v="0.67938174900000003"/>
    <n v="0.68079612374999998"/>
    <n v="0.68221049850000004"/>
    <n v="0.68362487324999999"/>
    <n v="0.68503924800000005"/>
    <n v="0.68645362274999999"/>
    <n v="0.68786799750000005"/>
    <n v="0.68928237225"/>
    <n v="0.69069674700000006"/>
    <n v="0.69211112175"/>
    <n v="0.69352549649999995"/>
    <n v="0.69493987125000001"/>
    <n v="0.69635424599999995"/>
    <n v="0.69776862075000001"/>
    <n v="0.69918299549999996"/>
    <n v="0.70059737025000002"/>
    <n v="0.70201174499999996"/>
    <n v="0.70342611975000002"/>
    <n v="0.70484049449999997"/>
    <n v="0.70625486925000003"/>
    <n v="0.70766924399999998"/>
    <n v="0.70908361875000003"/>
    <n v="0.71049799349999998"/>
    <n v="0.71191236825000004"/>
    <n v="0.71332674299999999"/>
    <n v="0.71474111775000004"/>
    <n v="0.71615549249999999"/>
    <n v="0.72312647120999995"/>
    <n v="0.74121065783999995"/>
    <n v="0.75929484446999995"/>
    <n v="0.77737903109999995"/>
    <n v="0.79546321772999995"/>
    <n v="0.81354740435999995"/>
    <n v="0.83163159098999995"/>
    <n v="0.84971577761999995"/>
    <n v="0.86779996425000006"/>
    <n v="0.88588415088000005"/>
    <n v="0.90396833751000005"/>
    <n v="0.92205252414000005"/>
    <n v="0.94013671077000005"/>
    <n v="0.95822089740000005"/>
    <n v="0.97630508403000005"/>
    <n v="0.99438927066000005"/>
    <n v="1.01247345729"/>
    <n v="1.0305576439199999"/>
    <n v="1.04864183055"/>
    <n v="1.0667260171799999"/>
    <n v="1.08481020381"/>
    <n v="1.1028943904399999"/>
    <n v="1.12097857707"/>
    <n v="1.1390627636999999"/>
    <n v="1.15714695033"/>
    <n v="1.1752311369599999"/>
    <n v="1.19331532359"/>
    <n v="1.2113995102199999"/>
    <n v="1.22948369685"/>
    <n v="1.2475678834799999"/>
    <n v="1.26565207011"/>
    <n v="1.2837362567399999"/>
    <n v="1.30182044337"/>
    <n v="1.3199046299999999"/>
  </r>
  <r>
    <x v="5"/>
    <x v="5"/>
    <n v="0.38623156722000002"/>
    <n v="0.39461834843999999"/>
    <n v="0.40300512966000002"/>
    <n v="0.41139191087999999"/>
    <n v="0.41977869210000002"/>
    <n v="0.42816547331999999"/>
    <n v="0.43655225454000002"/>
    <n v="0.44493903575999999"/>
    <n v="0.45332581698000002"/>
    <n v="0.46171259819999999"/>
    <n v="0.47009937942000002"/>
    <n v="0.47848616063999999"/>
    <n v="0.48687294186000002"/>
    <n v="0.49525972307999999"/>
    <n v="0.50364650430000002"/>
    <n v="0.51203328552000005"/>
    <n v="0.52042006673999996"/>
    <n v="0.52880684795999999"/>
    <n v="0.53719362918000002"/>
    <n v="0.54558041040000005"/>
    <n v="0.55396719161999997"/>
    <n v="0.56235397283999999"/>
    <n v="0.57074075406000002"/>
    <n v="0.57912753528000005"/>
    <n v="0.58751431649999997"/>
    <n v="0.59590109771999999"/>
    <n v="0.60428787894000002"/>
    <n v="0.61267466016000005"/>
    <n v="0.62106144137999997"/>
    <n v="0.6294482226"/>
    <n v="0.63783500382000002"/>
    <n v="0.64622178504000005"/>
    <n v="0.65460856625999997"/>
    <n v="0.65928523380000004"/>
    <n v="0.66210684450000001"/>
    <n v="0.66492845519999999"/>
    <n v="0.66775006589999997"/>
    <n v="0.67057167660000006"/>
    <n v="0.67339328730000003"/>
    <n v="0.67621489800000001"/>
    <n v="0.67903650869999999"/>
    <n v="0.68185811939999996"/>
    <n v="0.68467973010000005"/>
    <n v="0.68750134080000003"/>
    <n v="0.6903229515"/>
    <n v="0.69314456219999998"/>
    <n v="0.69596617289999996"/>
    <n v="0.69878778360000005"/>
    <n v="0.70160939430000002"/>
    <n v="0.704431005"/>
    <n v="0.70725261569999998"/>
    <n v="0.71007422639999995"/>
    <n v="0.71289583710000004"/>
    <n v="0.71571744780000002"/>
    <n v="0.71853905849999999"/>
    <n v="0.72136066919999997"/>
    <n v="0.72418227989999995"/>
    <n v="0.72700389060000004"/>
    <n v="0.72982550130000001"/>
    <n v="0.73264711199999999"/>
    <n v="0.73546872269999997"/>
    <n v="0.73829033340000005"/>
    <n v="0.74111194410000003"/>
    <n v="0.74393355480000001"/>
    <n v="0.74675516549999998"/>
    <n v="0.74957677619999996"/>
    <n v="0.75802792559999999"/>
    <n v="0.77773815239999999"/>
    <n v="0.7974483792"/>
    <n v="0.81715860600000001"/>
    <n v="0.83686883280000002"/>
    <n v="0.85657905960000003"/>
    <n v="0.87628928640000003"/>
    <n v="0.89599951320000004"/>
    <n v="0.91570974000000005"/>
    <n v="0.93541996679999995"/>
    <n v="0.95513019359999995"/>
    <n v="0.97484042039999996"/>
    <n v="0.99455064719999997"/>
    <n v="1.0142608740000001"/>
    <n v="1.0339711008000001"/>
    <n v="1.0536813276000001"/>
    <n v="1.0733915543999999"/>
    <n v="1.0931017811999999"/>
    <n v="1.1128120079999999"/>
    <n v="1.1325222347999999"/>
    <n v="1.1522324615999999"/>
    <n v="1.1719426883999999"/>
    <n v="1.1916529151999999"/>
    <n v="1.2113631419999999"/>
    <n v="1.2310733688"/>
    <n v="1.2507835956"/>
    <n v="1.2704938224"/>
    <n v="1.2902040492"/>
    <n v="1.309914276"/>
    <n v="1.3296245028"/>
    <n v="1.3493347296"/>
    <n v="1.3690449564"/>
    <n v="1.3887551832"/>
    <n v="1.40846541"/>
  </r>
  <r>
    <x v="5"/>
    <x v="6"/>
    <n v="2.1564173159999998E-2"/>
    <n v="3.0786154319999998E-2"/>
    <n v="4.0008135479999998E-2"/>
    <n v="4.9230116640000002E-2"/>
    <n v="5.8452097799999998E-2"/>
    <n v="6.7674078959999995E-2"/>
    <n v="7.6896060119999998E-2"/>
    <n v="8.6118041280000002E-2"/>
    <n v="9.5340022440000005E-2"/>
    <n v="0.10456200359999999"/>
    <n v="0.11378398476"/>
    <n v="0.12300596592"/>
    <n v="0.13222794707999999"/>
    <n v="0.14144992823999999"/>
    <n v="0.1506719094"/>
    <n v="0.15989389056"/>
    <n v="0.16911587172000001"/>
    <n v="0.17833785288000001"/>
    <n v="0.18755983404000001"/>
    <n v="0.19678181519999999"/>
    <n v="0.20600379635999999"/>
    <n v="0.21522577751999999"/>
    <n v="0.22444775868"/>
    <n v="0.23366973984"/>
    <n v="0.242891721"/>
    <n v="0.25775732016000003"/>
    <n v="0.27262291931999999"/>
    <n v="0.28748851848000001"/>
    <n v="0.30235411763999998"/>
    <n v="0.3172197168"/>
    <n v="0.33208531596000002"/>
    <n v="0.34695091511999998"/>
    <n v="0.36181651428"/>
    <n v="0.37668211344000002"/>
    <n v="0.39154771259999999"/>
    <n v="0.40641331176000001"/>
    <n v="0.42127891092000003"/>
    <n v="0.43614451007999999"/>
    <n v="0.45101010924000001"/>
    <n v="0.46587570839999998"/>
    <n v="0.48074130756"/>
    <n v="0.49560690672000002"/>
    <n v="0.51047250588000004"/>
    <n v="0.52533810504"/>
    <n v="0.54020370419999997"/>
    <n v="0.55506930336000004"/>
    <n v="0.56993490252000001"/>
    <n v="0.58480050167999997"/>
    <n v="0.59966610084000005"/>
    <n v="0.61453170000000001"/>
    <n v="0.61546450320000001"/>
    <n v="0.61639730640000001"/>
    <n v="0.61733010960000001"/>
    <n v="0.61826291280000001"/>
    <n v="0.61919571600000001"/>
    <n v="0.62012851920000001"/>
    <n v="0.6210613224"/>
    <n v="0.6219941256"/>
    <n v="0.6229269288"/>
    <n v="0.623859732"/>
    <n v="0.6247925352"/>
    <n v="0.6257253384"/>
    <n v="0.6266581416"/>
    <n v="0.62759094479999999"/>
    <n v="0.62852374799999999"/>
    <n v="0.62945655119999999"/>
    <n v="0.63038935439999999"/>
    <n v="0.63132215759999999"/>
    <n v="0.63225496079999999"/>
    <n v="0.63318776399999999"/>
    <n v="0.63412056719999998"/>
    <n v="0.63505337039999998"/>
    <n v="0.63598617359999998"/>
    <n v="0.63691897679999998"/>
    <n v="0.63785177999999998"/>
    <n v="0.65020428360000004"/>
    <n v="0.6625567872"/>
    <n v="0.67490929079999995"/>
    <n v="0.68726179440000001"/>
    <n v="0.69961429799999997"/>
    <n v="0.71196680160000003"/>
    <n v="0.72431930519999999"/>
    <n v="0.73667180880000005"/>
    <n v="0.7490243124"/>
    <n v="0.76137681599999996"/>
    <n v="0.77372931960000002"/>
    <n v="0.78608182319999997"/>
    <n v="0.79843432680000004"/>
    <n v="0.81078683039999999"/>
    <n v="0.82313933399999994"/>
    <n v="0.83549183760000001"/>
    <n v="0.84784434119999996"/>
    <n v="0.86019684480000003"/>
    <n v="0.87254934839999998"/>
    <n v="0.88490185200000004"/>
    <n v="0.8972543556"/>
    <n v="0.90960685919999995"/>
    <n v="0.92195936280000002"/>
    <n v="0.93431186639999997"/>
    <n v="0.94666437000000003"/>
  </r>
  <r>
    <x v="5"/>
    <x v="7"/>
    <n v="0.45387046776000001"/>
    <n v="0.45423478451999999"/>
    <n v="0.45459910127999997"/>
    <n v="0.45496341804000001"/>
    <n v="0.45532773479999999"/>
    <n v="0.45569205155999998"/>
    <n v="0.45605636832000002"/>
    <n v="0.45642068508"/>
    <n v="0.45678500183999998"/>
    <n v="0.45714931860000002"/>
    <n v="0.45751363536"/>
    <n v="0.45787795211999999"/>
    <n v="0.45824226888000003"/>
    <n v="0.45860658564000001"/>
    <n v="0.45897090239999999"/>
    <n v="0.45933521915999997"/>
    <n v="0.45969953592000001"/>
    <n v="0.46006385268"/>
    <n v="0.46042816943999998"/>
    <n v="0.46079248620000002"/>
    <n v="0.46115680296"/>
    <n v="0.46152111971999998"/>
    <n v="0.46188543648000002"/>
    <n v="0.46224975324000001"/>
    <n v="0.46261406999999999"/>
    <n v="0.46364610251999999"/>
    <n v="0.46467813504"/>
    <n v="0.46571016756"/>
    <n v="0.46674220008"/>
    <n v="0.46777423260000001"/>
    <n v="0.46880626512000001"/>
    <n v="0.46983829764000001"/>
    <n v="0.47087033016000002"/>
    <n v="0.47190236268000002"/>
    <n v="0.47293439520000002"/>
    <n v="0.47396642772000003"/>
    <n v="0.47499846023999998"/>
    <n v="0.47603049275999998"/>
    <n v="0.47706252527999998"/>
    <n v="0.47809455779999999"/>
    <n v="0.47912659031999999"/>
    <n v="0.48015862283999999"/>
    <n v="0.48119065536"/>
    <n v="0.48222268788"/>
    <n v="0.4832547204"/>
    <n v="0.48428675292000001"/>
    <n v="0.48531878544000001"/>
    <n v="0.48635081796000001"/>
    <n v="0.48738285048000002"/>
    <n v="0.48841488300000002"/>
    <n v="0.49007663699999998"/>
    <n v="0.491738391"/>
    <n v="0.49340014500000001"/>
    <n v="0.49506189900000003"/>
    <n v="0.49672365299999999"/>
    <n v="0.498385407"/>
    <n v="0.50004716100000002"/>
    <n v="0.50170891500000003"/>
    <n v="0.50337066900000005"/>
    <n v="0.50503242299999995"/>
    <n v="0.50669417699999997"/>
    <n v="0.50835593099999998"/>
    <n v="0.510017685"/>
    <n v="0.51167943900000001"/>
    <n v="0.51334119300000003"/>
    <n v="0.51500294700000004"/>
    <n v="0.51666470099999995"/>
    <n v="0.51832645499999996"/>
    <n v="0.51998820899999998"/>
    <n v="0.52164996299999999"/>
    <n v="0.52331171700000001"/>
    <n v="0.52497347100000002"/>
    <n v="0.52663522500000004"/>
    <n v="0.52829697900000006"/>
    <n v="0.52995873299999996"/>
    <n v="0.54361200527999998"/>
    <n v="0.55726527755999999"/>
    <n v="0.57091854984000001"/>
    <n v="0.58457182212000003"/>
    <n v="0.59822509440000005"/>
    <n v="0.61187836667999995"/>
    <n v="0.62553163895999997"/>
    <n v="0.63918491123999999"/>
    <n v="0.65283818352"/>
    <n v="0.66649145580000002"/>
    <n v="0.68014472808000004"/>
    <n v="0.69379800035999994"/>
    <n v="0.70745127263999996"/>
    <n v="0.72110454491999998"/>
    <n v="0.7347578172"/>
    <n v="0.74841108948000001"/>
    <n v="0.76206436176000003"/>
    <n v="0.77571763404000005"/>
    <n v="0.78937090631999995"/>
    <n v="0.80302417859999997"/>
    <n v="0.81667745087999999"/>
    <n v="0.83033072316000001"/>
    <n v="0.84398399544000002"/>
    <n v="0.85763726772000004"/>
    <n v="0.87129053999999995"/>
  </r>
  <r>
    <x v="5"/>
    <x v="8"/>
    <n v="0.41272178999999998"/>
    <n v="0.41809572"/>
    <n v="0.42346964999999998"/>
    <n v="0.42884358"/>
    <n v="0.43421750999999997"/>
    <n v="0.43959144"/>
    <n v="0.44496537000000003"/>
    <n v="0.4503393"/>
    <n v="0.45571323000000002"/>
    <n v="0.46108716"/>
    <n v="0.46646109000000002"/>
    <n v="0.47183501999999999"/>
    <n v="0.47720895000000002"/>
    <n v="0.48258287999999999"/>
    <n v="0.48795681000000002"/>
    <n v="0.49333073999999999"/>
    <n v="0.49870467000000002"/>
    <n v="0.50407860000000004"/>
    <n v="0.50945253000000001"/>
    <n v="0.51482645999999999"/>
    <n v="0.52020038999999996"/>
    <n v="0.52557432000000004"/>
    <n v="0.53094825000000001"/>
    <n v="0.53632217999999998"/>
    <n v="0.54169610999999995"/>
    <n v="0.54261971208000004"/>
    <n v="0.54354331416000001"/>
    <n v="0.54446691623999999"/>
    <n v="0.54539051831999996"/>
    <n v="0.54631412040000005"/>
    <n v="0.54723772248000002"/>
    <n v="0.54816132456"/>
    <n v="0.54908492663999997"/>
    <n v="0.55000852871999995"/>
    <n v="0.55093213080000003"/>
    <n v="0.55185573288000001"/>
    <n v="0.55277933495999998"/>
    <n v="0.55370293703999995"/>
    <n v="0.55462653912000004"/>
    <n v="0.55555014120000001"/>
    <n v="0.55647374327999999"/>
    <n v="0.55739734535999996"/>
    <n v="0.55832094744000005"/>
    <n v="0.55924454952000002"/>
    <n v="0.5601681516"/>
    <n v="0.56109175367999997"/>
    <n v="0.56201535575999995"/>
    <n v="0.56293895784000003"/>
    <n v="0.56386255992000001"/>
    <n v="0.56478616199999998"/>
    <n v="0.56522924352000004"/>
    <n v="0.56567232503999998"/>
    <n v="0.56611540656000003"/>
    <n v="0.56655848807999998"/>
    <n v="0.56700156960000003"/>
    <n v="0.56744465111999998"/>
    <n v="0.56788773264000003"/>
    <n v="0.56833081415999998"/>
    <n v="0.56877389568000003"/>
    <n v="0.56921697719999997"/>
    <n v="0.56966005872000003"/>
    <n v="0.57010314023999997"/>
    <n v="0.57054622176000003"/>
    <n v="0.57098930327999997"/>
    <n v="0.57143238480000003"/>
    <n v="0.57187546631999997"/>
    <n v="0.57231854784000002"/>
    <n v="0.57276162935999997"/>
    <n v="0.57320471088000002"/>
    <n v="0.57364779239999997"/>
    <n v="0.57409087392000002"/>
    <n v="0.57453395543999997"/>
    <n v="0.57497703696000002"/>
    <n v="0.57542011847999996"/>
    <n v="0.57586320000000002"/>
    <n v="0.58404347160000003"/>
    <n v="0.59222374320000004"/>
    <n v="0.60040401480000005"/>
    <n v="0.60858428639999995"/>
    <n v="0.61676455799999996"/>
    <n v="0.62494482959999997"/>
    <n v="0.63312510119999998"/>
    <n v="0.6413053728"/>
    <n v="0.64948564440000001"/>
    <n v="0.65766591600000002"/>
    <n v="0.66584618760000003"/>
    <n v="0.67402645920000004"/>
    <n v="0.68220673080000005"/>
    <n v="0.69038700239999995"/>
    <n v="0.69856727399999996"/>
    <n v="0.70674754559999997"/>
    <n v="0.71492781719999998"/>
    <n v="0.72310808879999999"/>
    <n v="0.7312883604"/>
    <n v="0.73946863200000001"/>
    <n v="0.74764890360000003"/>
    <n v="0.75582917520000004"/>
    <n v="0.76400944680000005"/>
    <n v="0.77218971839999995"/>
    <n v="0.78036998999999996"/>
  </r>
  <r>
    <x v="5"/>
    <x v="9"/>
    <n v="0.58718787504000003"/>
    <n v="0.59015618808000003"/>
    <n v="0.59312450112000004"/>
    <n v="0.59609281416000004"/>
    <n v="0.59906112720000004"/>
    <n v="0.60202944024000005"/>
    <n v="0.60499775328000005"/>
    <n v="0.60796606632000005"/>
    <n v="0.61093437935999995"/>
    <n v="0.61390269239999995"/>
    <n v="0.61687100543999995"/>
    <n v="0.61983931847999996"/>
    <n v="0.62280763151999996"/>
    <n v="0.62577594455999996"/>
    <n v="0.62874425759999997"/>
    <n v="0.63171257063999997"/>
    <n v="0.63468088367999997"/>
    <n v="0.63764919671999998"/>
    <n v="0.64061750975999998"/>
    <n v="0.64358582279999998"/>
    <n v="0.64655413583999999"/>
    <n v="0.64952244887999999"/>
    <n v="0.65249076192"/>
    <n v="0.65545907496"/>
    <n v="0.658427388"/>
    <n v="0.66139570104000001"/>
    <n v="0.66436401408000001"/>
    <n v="0.66733232712000001"/>
    <n v="0.67030064016000002"/>
    <n v="0.67326895320000002"/>
    <n v="0.67623726624000002"/>
    <n v="0.67920557928000003"/>
    <n v="0.68217389232000003"/>
    <n v="0.68385460379999996"/>
    <n v="0.68489151449999996"/>
    <n v="0.68592842519999997"/>
    <n v="0.68696533589999997"/>
    <n v="0.68800224659999998"/>
    <n v="0.68903915729999998"/>
    <n v="0.69007606799999999"/>
    <n v="0.69111297869999999"/>
    <n v="0.6921498894"/>
    <n v="0.6931868001"/>
    <n v="0.6942237108"/>
    <n v="0.69526062150000001"/>
    <n v="0.69629753220000001"/>
    <n v="0.69733444290000002"/>
    <n v="0.69837135360000002"/>
    <n v="0.69940826430000003"/>
    <n v="0.70044517500000003"/>
    <n v="0.70148208570000004"/>
    <n v="0.70251899640000004"/>
    <n v="0.70355590710000004"/>
    <n v="0.70459281780000005"/>
    <n v="0.70562972850000005"/>
    <n v="0.70666663919999995"/>
    <n v="0.70770354989999995"/>
    <n v="0.70874046059999996"/>
    <n v="0.70977737129999996"/>
    <n v="0.71081428199999996"/>
    <n v="0.71185119269999997"/>
    <n v="0.71288810339999997"/>
    <n v="0.71392501409999998"/>
    <n v="0.71496192479999998"/>
    <n v="0.71599883549999999"/>
    <n v="0.71703574619999999"/>
    <n v="0.71795288369999999"/>
    <n v="0.71863047479999997"/>
    <n v="0.71930806589999996"/>
    <n v="0.71998565699999995"/>
    <n v="0.72066324810000004"/>
    <n v="0.72134083920000003"/>
    <n v="0.72201843030000001"/>
    <n v="0.7226960214"/>
    <n v="0.72337361249999999"/>
    <n v="0.72405120359999997"/>
    <n v="0.72472879469999996"/>
    <n v="0.72540638580000005"/>
    <n v="0.72608397690000004"/>
    <n v="0.72676156800000002"/>
    <n v="0.72743915910000001"/>
    <n v="0.7281167502"/>
    <n v="0.72879434129999998"/>
    <n v="0.72947193239999997"/>
    <n v="0.73014952349999995"/>
    <n v="0.73082711460000005"/>
    <n v="0.73150470570000004"/>
    <n v="0.73218229680000002"/>
    <n v="0.73285988790000001"/>
    <n v="0.73353747899999999"/>
    <n v="0.73421507009999998"/>
    <n v="0.73489266119999996"/>
    <n v="0.73557025229999995"/>
    <n v="0.73624784340000005"/>
    <n v="0.73692543450000003"/>
    <n v="0.73760302560000002"/>
    <n v="0.7382806167"/>
    <n v="0.73895820779999999"/>
    <n v="0.73963579889999997"/>
    <n v="0.74031338999999996"/>
  </r>
  <r>
    <x v="5"/>
    <x v="10"/>
    <n v="0.72467882309999998"/>
    <n v="0.7255229862"/>
    <n v="0.72636714930000001"/>
    <n v="0.72721131240000003"/>
    <n v="0.72805547550000005"/>
    <n v="0.72889963859999995"/>
    <n v="0.72974380169999997"/>
    <n v="0.73058796479999999"/>
    <n v="0.73143212790000001"/>
    <n v="0.73227629100000002"/>
    <n v="0.73312045410000004"/>
    <n v="0.73396461719999995"/>
    <n v="0.73480878029999996"/>
    <n v="0.73565294339999998"/>
    <n v="0.7364971065"/>
    <n v="0.73734126960000002"/>
    <n v="0.73818543270000003"/>
    <n v="0.73902959580000005"/>
    <n v="0.73987375889999996"/>
    <n v="0.74071792199999997"/>
    <n v="0.74156208509999999"/>
    <n v="0.74240624820000001"/>
    <n v="0.74325041130000002"/>
    <n v="0.74409457440000004"/>
    <n v="0.74493873749999995"/>
    <n v="0.74578290059999996"/>
    <n v="0.74662706369999998"/>
    <n v="0.7474712268"/>
    <n v="0.74831538990000002"/>
    <n v="0.74915955300000003"/>
    <n v="0.75000371610000005"/>
    <n v="0.75084787919999996"/>
    <n v="0.75169204229999997"/>
    <n v="0.75225184320000005"/>
    <n v="0.75266946300000004"/>
    <n v="0.75308708280000003"/>
    <n v="0.75350470260000002"/>
    <n v="0.75392232240000001"/>
    <n v="0.7543399422"/>
    <n v="0.75475756199999999"/>
    <n v="0.75517518179999998"/>
    <n v="0.75559280159999997"/>
    <n v="0.75601042139999997"/>
    <n v="0.75642804119999996"/>
    <n v="0.75684566099999995"/>
    <n v="0.75726328080000005"/>
    <n v="0.75768090060000004"/>
    <n v="0.75809852040000003"/>
    <n v="0.75851614020000002"/>
    <n v="0.75893376000000001"/>
    <n v="0.7593513798"/>
    <n v="0.75976899959999999"/>
    <n v="0.76018661939999999"/>
    <n v="0.76060423919999998"/>
    <n v="0.76102185899999997"/>
    <n v="0.76143947879999996"/>
    <n v="0.76185709859999995"/>
    <n v="0.76227471840000005"/>
    <n v="0.76269233820000004"/>
    <n v="0.76310995800000003"/>
    <n v="0.76352757780000002"/>
    <n v="0.76394519760000001"/>
    <n v="0.76436281740000001"/>
    <n v="0.7647804372"/>
    <n v="0.76519805699999999"/>
    <n v="0.76561567679999998"/>
    <n v="0.76727227499999995"/>
    <n v="0.77140682999999999"/>
    <n v="0.77554138500000003"/>
    <n v="0.77967593999999996"/>
    <n v="0.783810495"/>
    <n v="0.78794505000000004"/>
    <n v="0.79207960499999996"/>
    <n v="0.79621416"/>
    <n v="0.80034871500000004"/>
    <n v="0.80448326999999997"/>
    <n v="0.80861782500000001"/>
    <n v="0.81275238000000005"/>
    <n v="0.81688693499999998"/>
    <n v="0.82102149000000002"/>
    <n v="0.82515604499999995"/>
    <n v="0.82929059999999999"/>
    <n v="0.83342515500000003"/>
    <n v="0.83755970999999996"/>
    <n v="0.841694265"/>
    <n v="0.84582882000000004"/>
    <n v="0.84996337499999997"/>
    <n v="0.85409793000000001"/>
    <n v="0.85823248500000004"/>
    <n v="0.86236703999999997"/>
    <n v="0.86650159500000001"/>
    <n v="0.87063615000000005"/>
    <n v="0.87477070499999998"/>
    <n v="0.87890526000000002"/>
    <n v="0.88303981499999995"/>
    <n v="0.88717436999999999"/>
    <n v="0.89130892500000003"/>
    <n v="0.89544347999999996"/>
    <n v="0.899578035"/>
    <n v="0.90371259000000004"/>
  </r>
  <r>
    <x v="5"/>
    <x v="11"/>
    <n v="0.34481367738000002"/>
    <n v="0.35704256076000002"/>
    <n v="0.36927144414000002"/>
    <n v="0.38150032752000002"/>
    <n v="0.39372921090000002"/>
    <n v="0.40595809428000001"/>
    <n v="0.41818697766000001"/>
    <n v="0.43041586104000001"/>
    <n v="0.44264474442000001"/>
    <n v="0.45487362780000001"/>
    <n v="0.46710251118000001"/>
    <n v="0.47933139456000001"/>
    <n v="0.49156027794000001"/>
    <n v="0.50378916131999996"/>
    <n v="0.51601804470000001"/>
    <n v="0.52824692807999996"/>
    <n v="0.54047581146000001"/>
    <n v="0.55270469483999995"/>
    <n v="0.56493357822000001"/>
    <n v="0.57716246159999995"/>
    <n v="0.58939134498000001"/>
    <n v="0.60162022835999995"/>
    <n v="0.61384911174000001"/>
    <n v="0.62607799511999995"/>
    <n v="0.63830687850000001"/>
    <n v="0.65053576187999995"/>
    <n v="0.66276464526000001"/>
    <n v="0.67499352863999995"/>
    <n v="0.68722241202000001"/>
    <n v="0.69945129539999995"/>
    <n v="0.71168017878000001"/>
    <n v="0.72390906215999995"/>
    <n v="0.73613794554"/>
    <n v="0.74024993400000005"/>
    <n v="0.74030347500000004"/>
    <n v="0.74035701600000003"/>
    <n v="0.74041055700000002"/>
    <n v="0.74046409800000001"/>
    <n v="0.74051763900000001"/>
    <n v="0.74057118"/>
    <n v="0.74062472099999999"/>
    <n v="0.74067826199999998"/>
    <n v="0.74073180299999997"/>
    <n v="0.74078534399999996"/>
    <n v="0.74083888499999995"/>
    <n v="0.74089242600000005"/>
    <n v="0.74094596700000004"/>
    <n v="0.74099950800000003"/>
    <n v="0.74105304900000002"/>
    <n v="0.74110659000000001"/>
    <n v="0.741160131"/>
    <n v="0.74121367199999999"/>
    <n v="0.74126721299999998"/>
    <n v="0.74132075399999997"/>
    <n v="0.74137429499999996"/>
    <n v="0.74142783599999995"/>
    <n v="0.74148137700000005"/>
    <n v="0.74153491800000004"/>
    <n v="0.74158845900000003"/>
    <n v="0.74164200000000002"/>
    <n v="0.74169554100000001"/>
    <n v="0.741749082"/>
    <n v="0.74180262299999999"/>
    <n v="0.74185616399999998"/>
    <n v="0.74190970499999997"/>
    <n v="0.74196324599999997"/>
    <n v="0.74263706939999996"/>
    <n v="0.74455145759999997"/>
    <n v="0.74646584579999997"/>
    <n v="0.74838023399999998"/>
    <n v="0.75029462219999998"/>
    <n v="0.75220901039999999"/>
    <n v="0.75412339859999999"/>
    <n v="0.7560377868"/>
    <n v="0.75795217500000001"/>
    <n v="0.75986656320000001"/>
    <n v="0.76178095140000002"/>
    <n v="0.76369533960000002"/>
    <n v="0.76560972780000003"/>
    <n v="0.76752411600000003"/>
    <n v="0.76943850420000004"/>
    <n v="0.77135289240000005"/>
    <n v="0.77326728060000005"/>
    <n v="0.77518166879999995"/>
    <n v="0.77709605699999995"/>
    <n v="0.77901044519999996"/>
    <n v="0.78092483339999996"/>
    <n v="0.78283922159999997"/>
    <n v="0.78475360979999997"/>
    <n v="0.78666799799999998"/>
    <n v="0.78858238619999999"/>
    <n v="0.79049677439999999"/>
    <n v="0.7924111626"/>
    <n v="0.7943255508"/>
    <n v="0.79623993900000001"/>
    <n v="0.79815432720000001"/>
    <n v="0.80006871540000002"/>
    <n v="0.80198310360000002"/>
    <n v="0.80389749180000003"/>
    <n v="0.8058118800000000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18">
  <r>
    <x v="0"/>
    <x v="0"/>
    <n v="2.7704709805699999"/>
    <s v="Alfalfa"/>
    <s v="Flood"/>
    <s v="Alfalfa"/>
    <s v="Active IR"/>
  </r>
  <r>
    <x v="1"/>
    <x v="0"/>
    <n v="16.6802660478"/>
    <s v="Alfalfa"/>
    <s v="Flood"/>
    <s v="Alfalfa"/>
    <s v="Active IR"/>
  </r>
  <r>
    <x v="2"/>
    <x v="0"/>
    <n v="7.4312027455900003"/>
    <s v="Alfalfa"/>
    <s v="Flood"/>
    <s v="Alfalfa"/>
    <s v="Active IR"/>
  </r>
  <r>
    <x v="3"/>
    <x v="0"/>
    <n v="3.84791790892"/>
    <s v="Alfalfa"/>
    <s v="Flood"/>
    <s v="Alfalfa"/>
    <s v="Active IR"/>
  </r>
  <r>
    <x v="4"/>
    <x v="0"/>
    <n v="1.42136644448"/>
    <s v="Alfalfa"/>
    <s v="Flood"/>
    <s v="Alfalfa"/>
    <s v="Active IR"/>
  </r>
  <r>
    <x v="3"/>
    <x v="0"/>
    <n v="4.9744451005099997"/>
    <s v="Alfalfa"/>
    <s v="Flood"/>
    <s v="Alfalfa"/>
    <s v="Active IR"/>
  </r>
  <r>
    <x v="3"/>
    <x v="0"/>
    <n v="4.9744451005099997"/>
    <s v="Alfalfa"/>
    <s v="Flood"/>
    <s v="Alfalfa"/>
    <s v="Active IR"/>
  </r>
  <r>
    <x v="5"/>
    <x v="0"/>
    <n v="7.5416742343500003"/>
    <s v="Alfalfa"/>
    <s v="Flood"/>
    <s v="Alfalfa"/>
    <s v="Active IR"/>
  </r>
  <r>
    <x v="6"/>
    <x v="0"/>
    <n v="4.9287943739599998"/>
    <s v="Alfalfa"/>
    <s v="Flood"/>
    <s v="Alfalfa"/>
    <s v="Active IR"/>
  </r>
  <r>
    <x v="7"/>
    <x v="0"/>
    <n v="4.9287943739599998"/>
    <s v="Alfalfa"/>
    <s v="Flood"/>
    <s v="Alfalfa"/>
    <s v="Active IR"/>
  </r>
  <r>
    <x v="8"/>
    <x v="0"/>
    <n v="1.0334512950300001"/>
    <s v="Alfalfa"/>
    <s v="Flood"/>
    <s v="Alfalfa"/>
    <s v="Active IR"/>
  </r>
  <r>
    <x v="6"/>
    <x v="0"/>
    <n v="5.18505801426"/>
    <s v="Alfalfa"/>
    <s v="Flood"/>
    <s v="Alfalfa"/>
    <s v="Active IR"/>
  </r>
  <r>
    <x v="6"/>
    <x v="0"/>
    <n v="5.18505801426"/>
    <s v="Alfalfa"/>
    <s v="Flood"/>
    <s v="Alfalfa"/>
    <s v="Active IR"/>
  </r>
  <r>
    <x v="9"/>
    <x v="0"/>
    <n v="5.9856995736299998"/>
    <s v="Alfalfa"/>
    <s v="Flood"/>
    <s v="Alfalfa"/>
    <s v="Active IR"/>
  </r>
  <r>
    <x v="9"/>
    <x v="0"/>
    <n v="5.9856995736299998"/>
    <s v="Alfalfa"/>
    <s v="Flood"/>
    <s v="Alfalfa"/>
    <s v="Active IR"/>
  </r>
  <r>
    <x v="10"/>
    <x v="0"/>
    <n v="15.006005383"/>
    <s v="Alfalfa"/>
    <s v="Flood"/>
    <s v="Alfalfa"/>
    <s v="Active IR"/>
  </r>
  <r>
    <x v="3"/>
    <x v="0"/>
    <n v="25.3755041802"/>
    <s v="Alfalfa"/>
    <s v="Flood"/>
    <s v="Alfalfa"/>
    <s v="Active IR"/>
  </r>
  <r>
    <x v="6"/>
    <x v="0"/>
    <n v="13.9421132946"/>
    <s v="Alfalfa"/>
    <s v="Flood"/>
    <s v="Alfalfa"/>
    <s v="Active IR"/>
  </r>
  <r>
    <x v="0"/>
    <x v="0"/>
    <n v="1.6824922178099999"/>
    <s v="Alfalfa"/>
    <s v="Flood"/>
    <s v="Alfalfa"/>
    <s v="Active IR"/>
  </r>
  <r>
    <x v="11"/>
    <x v="0"/>
    <n v="21.654248314299899"/>
    <s v="Alfalfa"/>
    <s v="Flood"/>
    <s v="Alfalfa"/>
    <s v="Active IR"/>
  </r>
  <r>
    <x v="7"/>
    <x v="0"/>
    <n v="2.4587104271900002"/>
    <s v="Alfalfa"/>
    <s v="Flood"/>
    <s v="Alfalfa"/>
    <s v="Active IR"/>
  </r>
  <r>
    <x v="7"/>
    <x v="0"/>
    <n v="5.5306849608900004"/>
    <s v="Alfalfa"/>
    <s v="Flood"/>
    <s v="Alfalfa"/>
    <s v="Active IR"/>
  </r>
  <r>
    <x v="6"/>
    <x v="0"/>
    <n v="5.9595304581699997"/>
    <s v="Alfalfa"/>
    <s v="Flood"/>
    <s v="Alfalfa"/>
    <s v="Active IR"/>
  </r>
  <r>
    <x v="6"/>
    <x v="0"/>
    <n v="5.9595304581699997"/>
    <s v="Alfalfa"/>
    <s v="Flood"/>
    <s v="Alfalfa"/>
    <s v="Active IR"/>
  </r>
  <r>
    <x v="6"/>
    <x v="0"/>
    <n v="5.9595304581699997"/>
    <s v="Alfalfa"/>
    <s v="Flood"/>
    <s v="Alfalfa"/>
    <s v="Active IR"/>
  </r>
  <r>
    <x v="2"/>
    <x v="0"/>
    <n v="4.5003409739100002"/>
    <s v="Alfalfa"/>
    <s v="Flood"/>
    <s v="Alfalfa"/>
    <s v="Active IR"/>
  </r>
  <r>
    <x v="9"/>
    <x v="0"/>
    <n v="2.1548891408099999"/>
    <s v="Alfalfa"/>
    <s v="Flood"/>
    <s v="Alfalfa"/>
    <s v="Active IR"/>
  </r>
  <r>
    <x v="0"/>
    <x v="0"/>
    <n v="1.8792627017500001"/>
    <s v="Alfalfa"/>
    <s v="Flood"/>
    <s v="Alfalfa"/>
    <s v="Active IR"/>
  </r>
  <r>
    <x v="0"/>
    <x v="0"/>
    <n v="1.8792627017500001"/>
    <s v="Alfalfa"/>
    <s v="Flood"/>
    <s v="Alfalfa"/>
    <s v="Active IR"/>
  </r>
  <r>
    <x v="9"/>
    <x v="0"/>
    <n v="8.4298294866399903"/>
    <s v="Alfalfa"/>
    <s v="Flood"/>
    <s v="Alfalfa"/>
    <s v="Active IR"/>
  </r>
  <r>
    <x v="9"/>
    <x v="0"/>
    <n v="8.4298294866399903"/>
    <s v="Alfalfa"/>
    <s v="Flood"/>
    <s v="Alfalfa"/>
    <s v="Active IR"/>
  </r>
  <r>
    <x v="9"/>
    <x v="0"/>
    <n v="8.4298294866399903"/>
    <s v="Alfalfa"/>
    <s v="Flood"/>
    <s v="Alfalfa"/>
    <s v="Active IR"/>
  </r>
  <r>
    <x v="9"/>
    <x v="0"/>
    <n v="8.4298294866399903"/>
    <s v="Alfalfa"/>
    <s v="Flood"/>
    <s v="Alfalfa"/>
    <s v="Active IR"/>
  </r>
  <r>
    <x v="10"/>
    <x v="0"/>
    <n v="2.8952220533299999"/>
    <s v="Alfalfa"/>
    <s v="Flood"/>
    <s v="Alfalfa"/>
    <s v="Active IR"/>
  </r>
  <r>
    <x v="10"/>
    <x v="0"/>
    <n v="2.8952220533299999"/>
    <s v="Alfalfa"/>
    <s v="Flood"/>
    <s v="Alfalfa"/>
    <s v="Active IR"/>
  </r>
  <r>
    <x v="0"/>
    <x v="0"/>
    <n v="16.7457447225"/>
    <s v="Alfalfa"/>
    <s v="Flood"/>
    <s v="Alfalfa"/>
    <s v="Active IR"/>
  </r>
  <r>
    <x v="12"/>
    <x v="0"/>
    <n v="8.4586629423600002"/>
    <s v="Alfalfa"/>
    <s v="Flood"/>
    <s v="Alfalfa"/>
    <s v="Active IR"/>
  </r>
  <r>
    <x v="8"/>
    <x v="0"/>
    <n v="2.6809029465999998"/>
    <s v="Alfalfa"/>
    <s v="Flood"/>
    <s v="Alfalfa"/>
    <s v="Active IR"/>
  </r>
  <r>
    <x v="8"/>
    <x v="0"/>
    <n v="2.6809029465999998"/>
    <s v="Alfalfa"/>
    <s v="Flood"/>
    <s v="Alfalfa"/>
    <s v="Active IR"/>
  </r>
  <r>
    <x v="0"/>
    <x v="0"/>
    <n v="3.2841881441199998"/>
    <s v="Alfalfa"/>
    <s v="Flood"/>
    <s v="Alfalfa"/>
    <s v="Active IR"/>
  </r>
  <r>
    <x v="2"/>
    <x v="0"/>
    <n v="15.0647060288"/>
    <s v="Alfalfa"/>
    <s v="Flood"/>
    <s v="Alfalfa"/>
    <s v="Active IR"/>
  </r>
  <r>
    <x v="6"/>
    <x v="0"/>
    <n v="6.4400186961400001"/>
    <s v="Alfalfa"/>
    <s v="Flood"/>
    <s v="Alfalfa"/>
    <s v="Active IR"/>
  </r>
  <r>
    <x v="13"/>
    <x v="0"/>
    <n v="40.359284385700001"/>
    <s v="Alfalfa"/>
    <s v="Flood"/>
    <s v="Alfalfa"/>
    <s v="Active IR"/>
  </r>
  <r>
    <x v="13"/>
    <x v="0"/>
    <n v="40.359284385700001"/>
    <s v="Alfalfa"/>
    <s v="Flood"/>
    <s v="Alfalfa"/>
    <s v="Active IR"/>
  </r>
  <r>
    <x v="0"/>
    <x v="0"/>
    <n v="4.9673224830100002"/>
    <s v="Alfalfa"/>
    <s v="Flood"/>
    <s v="Alfalfa"/>
    <s v="Active IR"/>
  </r>
  <r>
    <x v="0"/>
    <x v="0"/>
    <n v="11.033209831400001"/>
    <s v="Alfalfa"/>
    <s v="Flood"/>
    <s v="Alfalfa"/>
    <s v="Active IR"/>
  </r>
  <r>
    <x v="9"/>
    <x v="0"/>
    <n v="16.639077387099899"/>
    <s v="Alfalfa"/>
    <s v="Flood"/>
    <s v="Alfalfa"/>
    <s v="Active IR"/>
  </r>
  <r>
    <x v="7"/>
    <x v="0"/>
    <n v="2.5975690521299999"/>
    <s v="Alfalfa"/>
    <s v="Flood"/>
    <s v="Alfalfa"/>
    <s v="Active IR"/>
  </r>
  <r>
    <x v="7"/>
    <x v="0"/>
    <n v="2.5975690521299999"/>
    <s v="Alfalfa"/>
    <s v="Flood"/>
    <s v="Alfalfa"/>
    <s v="Active IR"/>
  </r>
  <r>
    <x v="0"/>
    <x v="0"/>
    <n v="2.0881527577800001"/>
    <s v="Alfalfa"/>
    <s v="Flood"/>
    <s v="Alfalfa"/>
    <s v="Active IR"/>
  </r>
  <r>
    <x v="14"/>
    <x v="0"/>
    <n v="0.79489348520199998"/>
    <s v="Alfalfa"/>
    <s v="Flood"/>
    <s v="Alfalfa"/>
    <s v="Active IR"/>
  </r>
  <r>
    <x v="15"/>
    <x v="0"/>
    <n v="0.79489348520199998"/>
    <s v="Alfalfa"/>
    <s v="Flood"/>
    <s v="Alfalfa"/>
    <s v="Active IR"/>
  </r>
  <r>
    <x v="16"/>
    <x v="0"/>
    <n v="1.4481794373700001"/>
    <s v="Alfalfa"/>
    <s v="Flood"/>
    <s v="Alfalfa"/>
    <s v="Active IR"/>
  </r>
  <r>
    <x v="17"/>
    <x v="0"/>
    <n v="9.0741666176700004"/>
    <s v="Alfalfa"/>
    <s v="Flood"/>
    <s v="Alfalfa"/>
    <s v="Active IR"/>
  </r>
  <r>
    <x v="17"/>
    <x v="0"/>
    <n v="9.0741666176700004"/>
    <s v="Alfalfa"/>
    <s v="Flood"/>
    <s v="Alfalfa"/>
    <s v="Active IR"/>
  </r>
  <r>
    <x v="10"/>
    <x v="0"/>
    <n v="5.1375006553500002"/>
    <s v="Alfalfa"/>
    <s v="Flood"/>
    <s v="Alfalfa"/>
    <s v="Active IR"/>
  </r>
  <r>
    <x v="0"/>
    <x v="0"/>
    <n v="3.2873061193700002"/>
    <s v="Alfalfa"/>
    <s v="Flood"/>
    <s v="Alfalfa"/>
    <s v="Active IR"/>
  </r>
  <r>
    <x v="18"/>
    <x v="0"/>
    <n v="25.338575356100002"/>
    <s v="Alfalfa"/>
    <s v="Flood"/>
    <s v="Alfalfa"/>
    <s v="Active IR"/>
  </r>
  <r>
    <x v="18"/>
    <x v="0"/>
    <n v="25.338575356100002"/>
    <s v="Alfalfa"/>
    <s v="Flood"/>
    <s v="Alfalfa"/>
    <s v="Active IR"/>
  </r>
  <r>
    <x v="12"/>
    <x v="0"/>
    <n v="13.1678410742"/>
    <s v="Alfalfa"/>
    <s v="Flood"/>
    <s v="Alfalfa"/>
    <s v="Active IR"/>
  </r>
  <r>
    <x v="12"/>
    <x v="0"/>
    <n v="13.1678410742"/>
    <s v="Alfalfa"/>
    <s v="Flood"/>
    <s v="Alfalfa"/>
    <s v="Active IR"/>
  </r>
  <r>
    <x v="17"/>
    <x v="0"/>
    <n v="0.74840296148399998"/>
    <s v="Alfalfa"/>
    <s v="Flood"/>
    <s v="Alfalfa"/>
    <s v="Active IR"/>
  </r>
  <r>
    <x v="0"/>
    <x v="0"/>
    <n v="11.625567692400001"/>
    <s v="Alfalfa"/>
    <s v="Flood"/>
    <s v="Alfalfa"/>
    <s v="Active IR"/>
  </r>
  <r>
    <x v="0"/>
    <x v="0"/>
    <n v="8.0418286842400004"/>
    <s v="Alfalfa"/>
    <s v="Flood"/>
    <s v="Alfalfa"/>
    <s v="Active IR"/>
  </r>
  <r>
    <x v="16"/>
    <x v="0"/>
    <n v="14.2473617668999"/>
    <s v="Alfalfa"/>
    <s v="Flood"/>
    <s v="Alfalfa"/>
    <s v="Active IR"/>
  </r>
  <r>
    <x v="3"/>
    <x v="0"/>
    <n v="14.2473617668999"/>
    <s v="Alfalfa"/>
    <s v="Flood"/>
    <s v="Alfalfa"/>
    <s v="Active IR"/>
  </r>
  <r>
    <x v="5"/>
    <x v="0"/>
    <n v="1.2467626195299999"/>
    <s v="Alfalfa"/>
    <s v="Flood"/>
    <s v="Alfalfa"/>
    <s v="Active IR"/>
  </r>
  <r>
    <x v="3"/>
    <x v="0"/>
    <n v="11.490994904300001"/>
    <s v="Alfalfa"/>
    <s v="Flood"/>
    <s v="Alfalfa"/>
    <s v="Active IR"/>
  </r>
  <r>
    <x v="19"/>
    <x v="0"/>
    <n v="2.1867642604699999"/>
    <s v="Alfalfa"/>
    <s v="Flood"/>
    <s v="Alfalfa"/>
    <s v="Active IR"/>
  </r>
  <r>
    <x v="5"/>
    <x v="0"/>
    <n v="2.1867642604699999"/>
    <s v="Alfalfa"/>
    <s v="Flood"/>
    <s v="Alfalfa"/>
    <s v="Active IR"/>
  </r>
  <r>
    <x v="10"/>
    <x v="0"/>
    <n v="4.9021091394200003"/>
    <s v="Alfalfa"/>
    <s v="Flood"/>
    <s v="Alfalfa"/>
    <s v="Active IR"/>
  </r>
  <r>
    <x v="10"/>
    <x v="0"/>
    <n v="4.9021091394200003"/>
    <s v="Alfalfa"/>
    <s v="Flood"/>
    <s v="Alfalfa"/>
    <s v="Active IR"/>
  </r>
  <r>
    <x v="10"/>
    <x v="0"/>
    <n v="4.9021091394200003"/>
    <s v="Alfalfa"/>
    <s v="Flood"/>
    <s v="Alfalfa"/>
    <s v="Active IR"/>
  </r>
  <r>
    <x v="9"/>
    <x v="0"/>
    <n v="3.7797255986399998"/>
    <s v="Alfalfa"/>
    <s v="Flood"/>
    <s v="Alfalfa"/>
    <s v="Active IR"/>
  </r>
  <r>
    <x v="9"/>
    <x v="0"/>
    <n v="3.7797255986399998"/>
    <s v="Alfalfa"/>
    <s v="Flood"/>
    <s v="Alfalfa"/>
    <s v="Active IR"/>
  </r>
  <r>
    <x v="9"/>
    <x v="0"/>
    <n v="3.7797255986399998"/>
    <s v="Alfalfa"/>
    <s v="Flood"/>
    <s v="Alfalfa"/>
    <s v="Active IR"/>
  </r>
  <r>
    <x v="2"/>
    <x v="0"/>
    <n v="7.5203208715200001"/>
    <s v="Alfalfa"/>
    <s v="Flood"/>
    <s v="Alfalfa"/>
    <s v="Active IR"/>
  </r>
  <r>
    <x v="2"/>
    <x v="0"/>
    <n v="5.9302949816100003"/>
    <s v="Alfalfa"/>
    <s v="Flood"/>
    <s v="Alfalfa"/>
    <s v="Active IR"/>
  </r>
  <r>
    <x v="3"/>
    <x v="0"/>
    <n v="1.0968778486599999"/>
    <s v="Alfalfa"/>
    <s v="Flood"/>
    <s v="Alfalfa"/>
    <s v="Active IR"/>
  </r>
  <r>
    <x v="11"/>
    <x v="0"/>
    <n v="1.7213732000399999"/>
    <s v="Alfalfa"/>
    <s v="Flood"/>
    <s v="Alfalfa"/>
    <s v="Active IR"/>
  </r>
  <r>
    <x v="18"/>
    <x v="0"/>
    <n v="15.0255059608"/>
    <s v="Alfalfa"/>
    <s v="Flood"/>
    <s v="Alfalfa"/>
    <s v="Active IR"/>
  </r>
  <r>
    <x v="0"/>
    <x v="0"/>
    <n v="4.9936796776100003"/>
    <s v="Alfalfa"/>
    <s v="Flood"/>
    <s v="Alfalfa"/>
    <s v="Active IR"/>
  </r>
  <r>
    <x v="20"/>
    <x v="0"/>
    <n v="22.53019342"/>
    <s v="Alfalfa"/>
    <s v="Flood"/>
    <s v="Alfalfa"/>
    <s v="Active IR"/>
  </r>
  <r>
    <x v="5"/>
    <x v="0"/>
    <n v="0.85258641211899999"/>
    <s v="Alfalfa"/>
    <s v="Flood"/>
    <s v="Alfalfa"/>
    <s v="Active IR"/>
  </r>
  <r>
    <x v="0"/>
    <x v="0"/>
    <n v="20.634257362300001"/>
    <s v="Alfalfa"/>
    <s v="Flood"/>
    <s v="Alfalfa"/>
    <s v="Active IR"/>
  </r>
  <r>
    <x v="5"/>
    <x v="0"/>
    <n v="1.1394278876499999"/>
    <s v="Alfalfa"/>
    <s v="Flood"/>
    <s v="Alfalfa"/>
    <s v="Active IR"/>
  </r>
  <r>
    <x v="5"/>
    <x v="0"/>
    <n v="1.1394278876499999"/>
    <s v="Alfalfa"/>
    <s v="Flood"/>
    <s v="Alfalfa"/>
    <s v="Active IR"/>
  </r>
  <r>
    <x v="0"/>
    <x v="0"/>
    <n v="0.58831328435999997"/>
    <s v="Alfalfa"/>
    <s v="Flood"/>
    <s v="Alfalfa"/>
    <s v="Active IR"/>
  </r>
  <r>
    <x v="0"/>
    <x v="0"/>
    <n v="2.1907688616700001"/>
    <s v="Alfalfa"/>
    <s v="Flood"/>
    <s v="Alfalfa"/>
    <s v="Active IR"/>
  </r>
  <r>
    <x v="3"/>
    <x v="0"/>
    <n v="4.5747578076600002"/>
    <s v="Alfalfa"/>
    <s v="Flood"/>
    <s v="Alfalfa"/>
    <s v="Active IR"/>
  </r>
  <r>
    <x v="3"/>
    <x v="0"/>
    <n v="2.5825254846700001"/>
    <s v="Alfalfa"/>
    <s v="Flood"/>
    <s v="Alfalfa"/>
    <s v="Active IR"/>
  </r>
  <r>
    <x v="6"/>
    <x v="0"/>
    <n v="1.9850391979699999"/>
    <s v="Alfalfa"/>
    <s v="Flood"/>
    <s v="Alfalfa"/>
    <s v="Active IR"/>
  </r>
  <r>
    <x v="6"/>
    <x v="0"/>
    <n v="1.9850391979699999"/>
    <s v="Alfalfa"/>
    <s v="Flood"/>
    <s v="Alfalfa"/>
    <s v="Active IR"/>
  </r>
  <r>
    <x v="21"/>
    <x v="0"/>
    <n v="1.9850391979699999"/>
    <s v="Alfalfa"/>
    <s v="Flood"/>
    <s v="Alfalfa"/>
    <s v="Active IR"/>
  </r>
  <r>
    <x v="0"/>
    <x v="0"/>
    <n v="4.0594639797700003"/>
    <s v="Alfalfa"/>
    <s v="Flood"/>
    <s v="Alfalfa"/>
    <s v="Active IR"/>
  </r>
  <r>
    <x v="5"/>
    <x v="0"/>
    <n v="16.079248163300001"/>
    <s v="Alfalfa"/>
    <s v="Flood"/>
    <s v="Alfalfa"/>
    <s v="Active IR"/>
  </r>
  <r>
    <x v="1"/>
    <x v="0"/>
    <n v="4.3829077523500004"/>
    <s v="Alfalfa"/>
    <s v="Flood"/>
    <s v="Alfalfa"/>
    <s v="Active IR"/>
  </r>
  <r>
    <x v="1"/>
    <x v="0"/>
    <n v="4.3829077523500004"/>
    <s v="Alfalfa"/>
    <s v="Flood"/>
    <s v="Alfalfa"/>
    <s v="Active IR"/>
  </r>
  <r>
    <x v="2"/>
    <x v="0"/>
    <n v="9.2231904794199906"/>
    <s v="Alfalfa"/>
    <s v="Flood"/>
    <s v="Alfalfa"/>
    <s v="Active IR"/>
  </r>
  <r>
    <x v="3"/>
    <x v="0"/>
    <n v="2.5563465319300001"/>
    <s v="Alfalfa"/>
    <s v="Flood"/>
    <s v="Alfalfa"/>
    <s v="Active IR"/>
  </r>
  <r>
    <x v="22"/>
    <x v="0"/>
    <n v="12.125469967100001"/>
    <s v="Alfalfa"/>
    <s v="Flood"/>
    <s v="Alfalfa"/>
    <s v="Active IR"/>
  </r>
  <r>
    <x v="5"/>
    <x v="0"/>
    <n v="0.84812987096199999"/>
    <s v="Alfalfa"/>
    <s v="Flood"/>
    <s v="Alfalfa"/>
    <s v="Active IR"/>
  </r>
  <r>
    <x v="8"/>
    <x v="0"/>
    <n v="16.669867658600001"/>
    <s v="Alfalfa"/>
    <s v="Flood"/>
    <s v="Alfalfa"/>
    <s v="Active IR"/>
  </r>
  <r>
    <x v="22"/>
    <x v="0"/>
    <n v="1.2398565967899999"/>
    <s v="Alfalfa"/>
    <s v="Flood"/>
    <s v="Alfalfa"/>
    <s v="Active IR"/>
  </r>
  <r>
    <x v="10"/>
    <x v="0"/>
    <n v="0.632743111834"/>
    <s v="Alfalfa"/>
    <s v="Flood"/>
    <s v="Alfalfa"/>
    <s v="Active IR"/>
  </r>
  <r>
    <x v="4"/>
    <x v="0"/>
    <n v="5.0343918523699998"/>
    <s v="Alfalfa"/>
    <s v="Flood"/>
    <s v="Alfalfa"/>
    <s v="Active IR"/>
  </r>
  <r>
    <x v="23"/>
    <x v="0"/>
    <n v="5.98126005562"/>
    <s v="Alfalfa"/>
    <s v="Flood"/>
    <s v="Alfalfa"/>
    <s v="Active IR"/>
  </r>
  <r>
    <x v="0"/>
    <x v="0"/>
    <n v="1.75807828449"/>
    <s v="Alfalfa"/>
    <s v="Flood"/>
    <s v="Alfalfa"/>
    <s v="Active IR"/>
  </r>
  <r>
    <x v="10"/>
    <x v="0"/>
    <n v="2.0635961751799998"/>
    <s v="Alfalfa"/>
    <s v="Flood"/>
    <s v="Alfalfa"/>
    <s v="Active IR"/>
  </r>
  <r>
    <x v="10"/>
    <x v="0"/>
    <n v="2.0635961751799998"/>
    <s v="Alfalfa"/>
    <s v="Flood"/>
    <s v="Alfalfa"/>
    <s v="Active IR"/>
  </r>
  <r>
    <x v="10"/>
    <x v="0"/>
    <n v="2.0635961751799998"/>
    <s v="Alfalfa"/>
    <s v="Flood"/>
    <s v="Alfalfa"/>
    <s v="Active IR"/>
  </r>
  <r>
    <x v="24"/>
    <x v="0"/>
    <n v="7.3606067505499997"/>
    <s v="Alfalfa"/>
    <s v="Flood"/>
    <s v="Alfalfa"/>
    <s v="Active IR"/>
  </r>
  <r>
    <x v="24"/>
    <x v="0"/>
    <n v="7.3606067505499997"/>
    <s v="Alfalfa"/>
    <s v="Flood"/>
    <s v="Alfalfa"/>
    <s v="Active IR"/>
  </r>
  <r>
    <x v="7"/>
    <x v="0"/>
    <n v="7.3606067505499997"/>
    <s v="Alfalfa"/>
    <s v="Flood"/>
    <s v="Alfalfa"/>
    <s v="Active IR"/>
  </r>
  <r>
    <x v="24"/>
    <x v="0"/>
    <n v="7.4123244498699998"/>
    <s v="Alfalfa"/>
    <s v="Flood"/>
    <s v="Alfalfa"/>
    <s v="Active IR"/>
  </r>
  <r>
    <x v="7"/>
    <x v="0"/>
    <n v="7.4123244498699998"/>
    <s v="Alfalfa"/>
    <s v="Flood"/>
    <s v="Alfalfa"/>
    <s v="Active IR"/>
  </r>
  <r>
    <x v="25"/>
    <x v="0"/>
    <n v="3.5423318572400002"/>
    <s v="Alfalfa"/>
    <s v="Flood"/>
    <s v="Alfalfa"/>
    <s v="Active IR"/>
  </r>
  <r>
    <x v="25"/>
    <x v="0"/>
    <n v="2.7004623307300002"/>
    <s v="Alfalfa"/>
    <s v="Flood"/>
    <s v="Alfalfa"/>
    <s v="Active IR"/>
  </r>
  <r>
    <x v="25"/>
    <x v="0"/>
    <n v="2.7004623307300002"/>
    <s v="Alfalfa"/>
    <s v="Flood"/>
    <s v="Alfalfa"/>
    <s v="Active IR"/>
  </r>
  <r>
    <x v="26"/>
    <x v="0"/>
    <n v="2.7004623307300002"/>
    <s v="Alfalfa"/>
    <s v="Flood"/>
    <s v="Alfalfa"/>
    <s v="Active IR"/>
  </r>
  <r>
    <x v="12"/>
    <x v="0"/>
    <n v="6.3504359346100001"/>
    <s v="Alfalfa"/>
    <s v="Flood"/>
    <s v="Alfalfa"/>
    <s v="Active IR"/>
  </r>
  <r>
    <x v="12"/>
    <x v="0"/>
    <n v="6.3504359346100001"/>
    <s v="Alfalfa"/>
    <s v="Flood"/>
    <s v="Alfalfa"/>
    <s v="Active IR"/>
  </r>
  <r>
    <x v="0"/>
    <x v="0"/>
    <n v="2.11888014631"/>
    <s v="Alfalfa"/>
    <s v="Flood"/>
    <s v="Alfalfa"/>
    <s v="Active IR"/>
  </r>
  <r>
    <x v="9"/>
    <x v="0"/>
    <n v="7.7916119717200001"/>
    <s v="Alfalfa"/>
    <s v="Flood"/>
    <s v="Alfalfa"/>
    <s v="Active IR"/>
  </r>
  <r>
    <x v="5"/>
    <x v="0"/>
    <n v="5.6667547893399997"/>
    <s v="Alfalfa"/>
    <s v="Flood"/>
    <s v="Alfalfa"/>
    <s v="Active IR"/>
  </r>
  <r>
    <x v="5"/>
    <x v="0"/>
    <n v="5.28627500152"/>
    <s v="Alfalfa"/>
    <s v="Flood"/>
    <s v="Alfalfa"/>
    <s v="Active IR"/>
  </r>
  <r>
    <x v="27"/>
    <x v="0"/>
    <n v="8.2824252937599905"/>
    <s v="Alfalfa"/>
    <s v="Flood"/>
    <s v="Alfalfa"/>
    <s v="Active IR"/>
  </r>
  <r>
    <x v="0"/>
    <x v="0"/>
    <n v="7.0991548759800001"/>
    <s v="Alfalfa"/>
    <s v="Flood"/>
    <s v="Alfalfa"/>
    <s v="Active IR"/>
  </r>
  <r>
    <x v="3"/>
    <x v="0"/>
    <n v="11.7163421766"/>
    <s v="Alfalfa"/>
    <s v="Flood"/>
    <s v="Alfalfa"/>
    <s v="Active IR"/>
  </r>
  <r>
    <x v="10"/>
    <x v="0"/>
    <n v="8.8446510865000008"/>
    <s v="Alfalfa"/>
    <s v="Flood"/>
    <s v="Alfalfa"/>
    <s v="Active IR"/>
  </r>
  <r>
    <x v="11"/>
    <x v="0"/>
    <n v="10.3862821257999"/>
    <s v="Alfalfa"/>
    <s v="Flood"/>
    <s v="Alfalfa"/>
    <s v="Active IR"/>
  </r>
  <r>
    <x v="11"/>
    <x v="0"/>
    <n v="10.3862821257999"/>
    <s v="Alfalfa"/>
    <s v="Flood"/>
    <s v="Alfalfa"/>
    <s v="Active IR"/>
  </r>
  <r>
    <x v="0"/>
    <x v="0"/>
    <n v="5.1190872910599996"/>
    <s v="Alfalfa"/>
    <s v="Flood"/>
    <s v="Alfalfa"/>
    <s v="Active IR"/>
  </r>
  <r>
    <x v="28"/>
    <x v="0"/>
    <n v="3.1569406353299998"/>
    <s v="Alfalfa"/>
    <s v="Flood"/>
    <s v="Alfalfa"/>
    <s v="Active IR"/>
  </r>
  <r>
    <x v="4"/>
    <x v="0"/>
    <n v="4.2346467945499997"/>
    <s v="Alfalfa"/>
    <s v="Flood"/>
    <s v="Alfalfa"/>
    <s v="Active IR"/>
  </r>
  <r>
    <x v="0"/>
    <x v="0"/>
    <n v="20.909039555100001"/>
    <s v="Alfalfa"/>
    <s v="Flood"/>
    <s v="Alfalfa"/>
    <s v="Active IR"/>
  </r>
  <r>
    <x v="0"/>
    <x v="0"/>
    <n v="20.909039555100001"/>
    <s v="Alfalfa"/>
    <s v="Flood"/>
    <s v="Alfalfa"/>
    <s v="Active IR"/>
  </r>
  <r>
    <x v="29"/>
    <x v="0"/>
    <n v="31.303808445600001"/>
    <s v="Alfalfa"/>
    <s v="Flood"/>
    <s v="Alfalfa"/>
    <s v="Active IR"/>
  </r>
  <r>
    <x v="0"/>
    <x v="0"/>
    <n v="5.7046111894599996"/>
    <s v="Alfalfa"/>
    <s v="Flood"/>
    <s v="Alfalfa"/>
    <s v="Active IR"/>
  </r>
  <r>
    <x v="0"/>
    <x v="0"/>
    <n v="16.5359692303999"/>
    <s v="Alfalfa"/>
    <s v="Flood"/>
    <s v="Alfalfa"/>
    <s v="Active IR"/>
  </r>
  <r>
    <x v="5"/>
    <x v="0"/>
    <n v="0.95842649272799996"/>
    <s v="Alfalfa"/>
    <s v="Flood"/>
    <s v="Alfalfa"/>
    <s v="Active IR"/>
  </r>
  <r>
    <x v="5"/>
    <x v="0"/>
    <n v="10.649606950400001"/>
    <s v="Alfalfa"/>
    <s v="Flood"/>
    <s v="Alfalfa"/>
    <s v="Active IR"/>
  </r>
  <r>
    <x v="10"/>
    <x v="0"/>
    <n v="10.649606950400001"/>
    <s v="Alfalfa"/>
    <s v="Flood"/>
    <s v="Alfalfa"/>
    <s v="Active IR"/>
  </r>
  <r>
    <x v="10"/>
    <x v="0"/>
    <n v="10.649606950400001"/>
    <s v="Alfalfa"/>
    <s v="Flood"/>
    <s v="Alfalfa"/>
    <s v="Active IR"/>
  </r>
  <r>
    <x v="18"/>
    <x v="0"/>
    <n v="32.132592779600003"/>
    <s v="Alfalfa"/>
    <s v="Flood"/>
    <s v="Alfalfa"/>
    <s v="Active IR"/>
  </r>
  <r>
    <x v="12"/>
    <x v="0"/>
    <n v="10.0405619121999"/>
    <s v="Alfalfa"/>
    <s v="Flood"/>
    <s v="Alfalfa"/>
    <s v="Active IR"/>
  </r>
  <r>
    <x v="18"/>
    <x v="0"/>
    <n v="0.67912208333299995"/>
    <s v="Alfalfa"/>
    <s v="Flood"/>
    <s v="Alfalfa"/>
    <s v="Active IR"/>
  </r>
  <r>
    <x v="30"/>
    <x v="0"/>
    <n v="10.331301611200001"/>
    <s v="Alfalfa"/>
    <s v="Flood"/>
    <s v="Alfalfa"/>
    <s v="Active IR"/>
  </r>
  <r>
    <x v="28"/>
    <x v="0"/>
    <n v="10.331301611200001"/>
    <s v="Alfalfa"/>
    <s v="Flood"/>
    <s v="Alfalfa"/>
    <s v="Active IR"/>
  </r>
  <r>
    <x v="28"/>
    <x v="0"/>
    <n v="10.331301611200001"/>
    <s v="Alfalfa"/>
    <s v="Flood"/>
    <s v="Alfalfa"/>
    <s v="Active IR"/>
  </r>
  <r>
    <x v="11"/>
    <x v="0"/>
    <n v="6.2521398703799997"/>
    <s v="Alfalfa"/>
    <s v="Flood"/>
    <s v="Alfalfa"/>
    <s v="Active IR"/>
  </r>
  <r>
    <x v="16"/>
    <x v="0"/>
    <n v="0.988633115344"/>
    <s v="Alfalfa"/>
    <s v="Flood"/>
    <s v="Alfalfa"/>
    <s v="Active IR"/>
  </r>
  <r>
    <x v="10"/>
    <x v="0"/>
    <n v="7.4336128811500002"/>
    <s v="Alfalfa"/>
    <s v="Flood"/>
    <s v="Alfalfa"/>
    <s v="Active IR"/>
  </r>
  <r>
    <x v="3"/>
    <x v="0"/>
    <n v="7.4336128811500002"/>
    <s v="Alfalfa"/>
    <s v="Flood"/>
    <s v="Alfalfa"/>
    <s v="Active IR"/>
  </r>
  <r>
    <x v="7"/>
    <x v="0"/>
    <n v="9.7553396511799999"/>
    <s v="Alfalfa"/>
    <s v="Flood"/>
    <s v="Alfalfa"/>
    <s v="Active IR"/>
  </r>
  <r>
    <x v="7"/>
    <x v="0"/>
    <n v="9.7553396511799999"/>
    <s v="Alfalfa"/>
    <s v="Flood"/>
    <s v="Alfalfa"/>
    <s v="Active IR"/>
  </r>
  <r>
    <x v="7"/>
    <x v="0"/>
    <n v="9.7553396511799999"/>
    <s v="Alfalfa"/>
    <s v="Flood"/>
    <s v="Alfalfa"/>
    <s v="Active IR"/>
  </r>
  <r>
    <x v="31"/>
    <x v="0"/>
    <n v="20.4105739642999"/>
    <s v="Alfalfa"/>
    <s v="Flood"/>
    <s v="Alfalfa"/>
    <s v="Active IR"/>
  </r>
  <r>
    <x v="9"/>
    <x v="0"/>
    <n v="11.8948293936"/>
    <s v="Alfalfa"/>
    <s v="Flood"/>
    <s v="Alfalfa"/>
    <s v="Active IR"/>
  </r>
  <r>
    <x v="17"/>
    <x v="0"/>
    <n v="35.848189756700002"/>
    <s v="Alfalfa"/>
    <s v="Flood"/>
    <s v="Alfalfa"/>
    <s v="Active IR"/>
  </r>
  <r>
    <x v="29"/>
    <x v="0"/>
    <n v="7.0806448513999998"/>
    <s v="Alfalfa"/>
    <s v="Flood"/>
    <s v="Alfalfa"/>
    <s v="Active IR"/>
  </r>
  <r>
    <x v="6"/>
    <x v="0"/>
    <n v="2.07887552005"/>
    <s v="Alfalfa"/>
    <s v="Flood"/>
    <s v="Alfalfa"/>
    <s v="Active IR"/>
  </r>
  <r>
    <x v="10"/>
    <x v="0"/>
    <n v="7.4642626575"/>
    <s v="Alfalfa"/>
    <s v="Flood"/>
    <s v="Alfalfa"/>
    <s v="Active IR"/>
  </r>
  <r>
    <x v="12"/>
    <x v="0"/>
    <n v="0.31597119876700003"/>
    <s v="Alfalfa"/>
    <s v="Flood"/>
    <s v="Alfalfa"/>
    <s v="Active IR"/>
  </r>
  <r>
    <x v="6"/>
    <x v="0"/>
    <n v="6.1061409753599998"/>
    <s v="Alfalfa"/>
    <s v="Flood"/>
    <s v="Alfalfa"/>
    <s v="Active IR"/>
  </r>
  <r>
    <x v="3"/>
    <x v="0"/>
    <n v="6.1061409753599998"/>
    <s v="Alfalfa"/>
    <s v="Flood"/>
    <s v="Alfalfa"/>
    <s v="Active IR"/>
  </r>
  <r>
    <x v="3"/>
    <x v="0"/>
    <n v="6.1061409753599998"/>
    <s v="Alfalfa"/>
    <s v="Flood"/>
    <s v="Alfalfa"/>
    <s v="Active IR"/>
  </r>
  <r>
    <x v="32"/>
    <x v="0"/>
    <n v="0.80968681778899998"/>
    <s v="Alfalfa"/>
    <s v="Flood"/>
    <s v="Alfalfa"/>
    <s v="Active IR"/>
  </r>
  <r>
    <x v="33"/>
    <x v="0"/>
    <n v="0.80968681778899998"/>
    <s v="Alfalfa"/>
    <s v="Flood"/>
    <s v="Alfalfa"/>
    <s v="Active IR"/>
  </r>
  <r>
    <x v="10"/>
    <x v="0"/>
    <n v="0.472744047015"/>
    <s v="Alfalfa"/>
    <s v="Flood"/>
    <s v="Alfalfa"/>
    <s v="Active IR"/>
  </r>
  <r>
    <x v="3"/>
    <x v="0"/>
    <n v="57.9959852142999"/>
    <s v="Alfalfa"/>
    <s v="Flood"/>
    <s v="Alfalfa"/>
    <s v="Active IR"/>
  </r>
  <r>
    <x v="9"/>
    <x v="0"/>
    <n v="3.2010546393100001"/>
    <s v="Alfalfa"/>
    <s v="Flood"/>
    <s v="Alfalfa"/>
    <s v="Active IR"/>
  </r>
  <r>
    <x v="10"/>
    <x v="0"/>
    <n v="3.4362887663100001"/>
    <s v="Alfalfa"/>
    <s v="Flood"/>
    <s v="Alfalfa"/>
    <s v="Active IR"/>
  </r>
  <r>
    <x v="10"/>
    <x v="0"/>
    <n v="3.4362887663100001"/>
    <s v="Alfalfa"/>
    <s v="Flood"/>
    <s v="Alfalfa"/>
    <s v="Active IR"/>
  </r>
  <r>
    <x v="10"/>
    <x v="0"/>
    <n v="6.9110109689300003"/>
    <s v="Alfalfa"/>
    <s v="Flood"/>
    <s v="Alfalfa"/>
    <s v="Active IR"/>
  </r>
  <r>
    <x v="12"/>
    <x v="0"/>
    <n v="24.0577309544"/>
    <s v="Alfalfa"/>
    <s v="Flood"/>
    <s v="Alfalfa"/>
    <s v="Active IR"/>
  </r>
  <r>
    <x v="12"/>
    <x v="0"/>
    <n v="24.0577309544"/>
    <s v="Alfalfa"/>
    <s v="Flood"/>
    <s v="Alfalfa"/>
    <s v="Active IR"/>
  </r>
  <r>
    <x v="16"/>
    <x v="0"/>
    <n v="7.0084914883499998"/>
    <s v="Alfalfa"/>
    <s v="Flood"/>
    <s v="Alfalfa"/>
    <s v="Active IR"/>
  </r>
  <r>
    <x v="3"/>
    <x v="0"/>
    <n v="7.0084914883499998"/>
    <s v="Alfalfa"/>
    <s v="Flood"/>
    <s v="Alfalfa"/>
    <s v="Active IR"/>
  </r>
  <r>
    <x v="12"/>
    <x v="0"/>
    <n v="2.4379215321699998"/>
    <s v="Alfalfa"/>
    <s v="Flood"/>
    <s v="Alfalfa"/>
    <s v="Active IR"/>
  </r>
  <r>
    <x v="0"/>
    <x v="0"/>
    <n v="10.3835058915"/>
    <s v="Alfalfa"/>
    <s v="Flood"/>
    <s v="Alfalfa"/>
    <s v="Active IR"/>
  </r>
  <r>
    <x v="21"/>
    <x v="0"/>
    <n v="1.02407508265"/>
    <s v="Alfalfa"/>
    <s v="Flood"/>
    <s v="Alfalfa"/>
    <s v="Active IR"/>
  </r>
  <r>
    <x v="10"/>
    <x v="0"/>
    <n v="0.74760154895599995"/>
    <s v="Alfalfa"/>
    <s v="Flood"/>
    <s v="Alfalfa"/>
    <s v="Active IR"/>
  </r>
  <r>
    <x v="10"/>
    <x v="0"/>
    <n v="0.74760154895599995"/>
    <s v="Alfalfa"/>
    <s v="Flood"/>
    <s v="Alfalfa"/>
    <s v="Active IR"/>
  </r>
  <r>
    <x v="0"/>
    <x v="0"/>
    <n v="1.56521307776"/>
    <s v="Alfalfa"/>
    <s v="Flood"/>
    <s v="Alfalfa"/>
    <s v="Active IR"/>
  </r>
  <r>
    <x v="7"/>
    <x v="0"/>
    <n v="12.0307337487999"/>
    <s v="Alfalfa"/>
    <s v="Flood"/>
    <s v="Alfalfa"/>
    <s v="Active IR"/>
  </r>
  <r>
    <x v="34"/>
    <x v="0"/>
    <n v="10.8692927023999"/>
    <s v="Alfalfa"/>
    <s v="Flood"/>
    <s v="Alfalfa"/>
    <s v="Active IR"/>
  </r>
  <r>
    <x v="34"/>
    <x v="0"/>
    <n v="10.8692927023999"/>
    <s v="Alfalfa"/>
    <s v="Flood"/>
    <s v="Alfalfa"/>
    <s v="Active IR"/>
  </r>
  <r>
    <x v="0"/>
    <x v="0"/>
    <n v="3.4409365169799999"/>
    <s v="Alfalfa"/>
    <s v="Flood"/>
    <s v="Alfalfa"/>
    <s v="Active IR"/>
  </r>
  <r>
    <x v="0"/>
    <x v="0"/>
    <n v="2.5998147838599999"/>
    <s v="Alfalfa"/>
    <s v="Flood"/>
    <s v="Alfalfa"/>
    <s v="Active IR"/>
  </r>
  <r>
    <x v="4"/>
    <x v="0"/>
    <n v="2.2347558728900001"/>
    <s v="Alfalfa"/>
    <s v="Flood"/>
    <s v="Alfalfa"/>
    <s v="Active IR"/>
  </r>
  <r>
    <x v="9"/>
    <x v="0"/>
    <n v="3.0701585551899999"/>
    <s v="Alfalfa"/>
    <s v="Flood"/>
    <s v="Alfalfa"/>
    <s v="Active IR"/>
  </r>
  <r>
    <x v="10"/>
    <x v="0"/>
    <n v="2.0614805976700001"/>
    <s v="Alfalfa"/>
    <s v="Flood"/>
    <s v="Alfalfa"/>
    <s v="Active IR"/>
  </r>
  <r>
    <x v="10"/>
    <x v="0"/>
    <n v="2.0614805976700001"/>
    <s v="Alfalfa"/>
    <s v="Flood"/>
    <s v="Alfalfa"/>
    <s v="Active IR"/>
  </r>
  <r>
    <x v="18"/>
    <x v="0"/>
    <n v="5.7157389166200003"/>
    <s v="Alfalfa"/>
    <s v="Flood"/>
    <s v="Alfalfa"/>
    <s v="Active IR"/>
  </r>
  <r>
    <x v="3"/>
    <x v="0"/>
    <n v="21.291877418799899"/>
    <s v="Alfalfa"/>
    <s v="Flood"/>
    <s v="Alfalfa"/>
    <s v="Active IR"/>
  </r>
  <r>
    <x v="17"/>
    <x v="0"/>
    <n v="11.6892034947999"/>
    <s v="Alfalfa"/>
    <s v="Flood"/>
    <s v="Alfalfa"/>
    <s v="Active IR"/>
  </r>
  <r>
    <x v="17"/>
    <x v="0"/>
    <n v="11.6892034947999"/>
    <s v="Alfalfa"/>
    <s v="Flood"/>
    <s v="Alfalfa"/>
    <s v="Active IR"/>
  </r>
  <r>
    <x v="17"/>
    <x v="0"/>
    <n v="11.6892034947999"/>
    <s v="Alfalfa"/>
    <s v="Flood"/>
    <s v="Alfalfa"/>
    <s v="Active IR"/>
  </r>
  <r>
    <x v="35"/>
    <x v="0"/>
    <n v="2.4998517642300002"/>
    <s v="Alfalfa"/>
    <s v="Flood"/>
    <s v="Alfalfa"/>
    <s v="Active IR"/>
  </r>
  <r>
    <x v="0"/>
    <x v="0"/>
    <n v="8.9544278617399904"/>
    <s v="Alfalfa"/>
    <s v="Flood"/>
    <s v="Alfalfa"/>
    <s v="Active IR"/>
  </r>
  <r>
    <x v="10"/>
    <x v="0"/>
    <n v="4.3233341745800002"/>
    <s v="Alfalfa"/>
    <s v="Flood"/>
    <s v="Alfalfa"/>
    <s v="Active IR"/>
  </r>
  <r>
    <x v="3"/>
    <x v="0"/>
    <n v="14.749598853"/>
    <s v="Alfalfa"/>
    <s v="Flood"/>
    <s v="Alfalfa"/>
    <s v="Active IR"/>
  </r>
  <r>
    <x v="0"/>
    <x v="0"/>
    <n v="1.27786134688"/>
    <s v="Alfalfa"/>
    <s v="Flood"/>
    <s v="Alfalfa"/>
    <s v="Active IR"/>
  </r>
  <r>
    <x v="6"/>
    <x v="0"/>
    <n v="45.151687978200002"/>
    <s v="Alfalfa"/>
    <s v="Flood"/>
    <s v="Alfalfa"/>
    <s v="Active IR"/>
  </r>
  <r>
    <x v="0"/>
    <x v="0"/>
    <n v="7.0656488232800001"/>
    <s v="Alfalfa"/>
    <s v="Flood"/>
    <s v="Alfalfa"/>
    <s v="Active IR"/>
  </r>
  <r>
    <x v="12"/>
    <x v="0"/>
    <n v="4.4127949470500001"/>
    <s v="Alfalfa"/>
    <s v="Flood"/>
    <s v="Alfalfa"/>
    <s v="Active IR"/>
  </r>
  <r>
    <x v="12"/>
    <x v="0"/>
    <n v="4.4127949470500001"/>
    <s v="Alfalfa"/>
    <s v="Flood"/>
    <s v="Alfalfa"/>
    <s v="Active IR"/>
  </r>
  <r>
    <x v="3"/>
    <x v="0"/>
    <n v="2.1674427699200001"/>
    <s v="Alfalfa"/>
    <s v="Flood"/>
    <s v="Alfalfa"/>
    <s v="Active IR"/>
  </r>
  <r>
    <x v="6"/>
    <x v="0"/>
    <n v="7.4249282353500003"/>
    <s v="Alfalfa"/>
    <s v="Flood"/>
    <s v="Alfalfa"/>
    <s v="Active IR"/>
  </r>
  <r>
    <x v="6"/>
    <x v="0"/>
    <n v="7.4249282353500003"/>
    <s v="Alfalfa"/>
    <s v="Flood"/>
    <s v="Alfalfa"/>
    <s v="Active IR"/>
  </r>
  <r>
    <x v="7"/>
    <x v="0"/>
    <n v="9.2774529542900002"/>
    <s v="Alfalfa"/>
    <s v="Flood"/>
    <s v="Alfalfa"/>
    <s v="Active IR"/>
  </r>
  <r>
    <x v="36"/>
    <x v="0"/>
    <n v="12.5310447612"/>
    <s v="Alfalfa"/>
    <s v="Flood"/>
    <s v="Alfalfa"/>
    <s v="Active IR"/>
  </r>
  <r>
    <x v="9"/>
    <x v="0"/>
    <n v="20.4151689099"/>
    <s v="Alfalfa"/>
    <s v="Flood"/>
    <s v="Alfalfa"/>
    <s v="Active IR"/>
  </r>
  <r>
    <x v="9"/>
    <x v="0"/>
    <n v="20.4151689099"/>
    <s v="Alfalfa"/>
    <s v="Flood"/>
    <s v="Alfalfa"/>
    <s v="Active IR"/>
  </r>
  <r>
    <x v="11"/>
    <x v="0"/>
    <n v="9.4332644484799903"/>
    <s v="Alfalfa"/>
    <s v="Flood"/>
    <s v="Alfalfa"/>
    <s v="Active IR"/>
  </r>
  <r>
    <x v="0"/>
    <x v="0"/>
    <n v="18.1380016377"/>
    <s v="Alfalfa"/>
    <s v="Flood"/>
    <s v="Alfalfa"/>
    <s v="Active IR"/>
  </r>
  <r>
    <x v="0"/>
    <x v="0"/>
    <n v="18.1380016377"/>
    <s v="Alfalfa"/>
    <s v="Flood"/>
    <s v="Alfalfa"/>
    <s v="Active IR"/>
  </r>
  <r>
    <x v="5"/>
    <x v="0"/>
    <n v="17.782903876500001"/>
    <s v="Alfalfa"/>
    <s v="Flood"/>
    <s v="Alfalfa"/>
    <s v="Active IR"/>
  </r>
  <r>
    <x v="5"/>
    <x v="0"/>
    <n v="17.782903876500001"/>
    <s v="Alfalfa"/>
    <s v="Flood"/>
    <s v="Alfalfa"/>
    <s v="Active IR"/>
  </r>
  <r>
    <x v="17"/>
    <x v="0"/>
    <n v="13.1246361006"/>
    <s v="Alfalfa"/>
    <s v="Flood"/>
    <s v="Alfalfa"/>
    <s v="Active IR"/>
  </r>
  <r>
    <x v="17"/>
    <x v="0"/>
    <n v="13.1246361006"/>
    <s v="Alfalfa"/>
    <s v="Flood"/>
    <s v="Alfalfa"/>
    <s v="Active IR"/>
  </r>
  <r>
    <x v="17"/>
    <x v="0"/>
    <n v="13.1246361006"/>
    <s v="Alfalfa"/>
    <s v="Flood"/>
    <s v="Alfalfa"/>
    <s v="Active IR"/>
  </r>
  <r>
    <x v="1"/>
    <x v="0"/>
    <n v="4.9768190832499997"/>
    <s v="Alfalfa"/>
    <s v="Flood"/>
    <s v="Alfalfa"/>
    <s v="Active IR"/>
  </r>
  <r>
    <x v="10"/>
    <x v="0"/>
    <n v="4.9768190832499997"/>
    <s v="Alfalfa"/>
    <s v="Flood"/>
    <s v="Alfalfa"/>
    <s v="Active IR"/>
  </r>
  <r>
    <x v="32"/>
    <x v="0"/>
    <n v="2.0283157761799999"/>
    <s v="Alfalfa"/>
    <s v="Flood"/>
    <s v="Alfalfa"/>
    <s v="Active IR"/>
  </r>
  <r>
    <x v="33"/>
    <x v="0"/>
    <n v="2.0283157761799999"/>
    <s v="Alfalfa"/>
    <s v="Flood"/>
    <s v="Alfalfa"/>
    <s v="Active IR"/>
  </r>
  <r>
    <x v="35"/>
    <x v="0"/>
    <n v="7.32770479712"/>
    <s v="Alfalfa"/>
    <s v="Flood"/>
    <s v="Alfalfa"/>
    <s v="Active IR"/>
  </r>
  <r>
    <x v="19"/>
    <x v="0"/>
    <n v="7.32770479712"/>
    <s v="Alfalfa"/>
    <s v="Flood"/>
    <s v="Alfalfa"/>
    <s v="Active IR"/>
  </r>
  <r>
    <x v="4"/>
    <x v="0"/>
    <n v="1.2260929996300001"/>
    <s v="Alfalfa"/>
    <s v="Flood"/>
    <s v="Alfalfa"/>
    <s v="Active IR"/>
  </r>
  <r>
    <x v="24"/>
    <x v="0"/>
    <n v="1.2260929996300001"/>
    <s v="Alfalfa"/>
    <s v="Flood"/>
    <s v="Alfalfa"/>
    <s v="Active IR"/>
  </r>
  <r>
    <x v="7"/>
    <x v="0"/>
    <n v="1.2260929996300001"/>
    <s v="Alfalfa"/>
    <s v="Flood"/>
    <s v="Alfalfa"/>
    <s v="Active IR"/>
  </r>
  <r>
    <x v="5"/>
    <x v="0"/>
    <n v="0.76013117754699999"/>
    <s v="Alfalfa"/>
    <s v="Flood"/>
    <s v="Alfalfa"/>
    <s v="Active IR"/>
  </r>
  <r>
    <x v="17"/>
    <x v="0"/>
    <n v="0.70876246655499997"/>
    <s v="Alfalfa"/>
    <s v="Flood"/>
    <s v="Alfalfa"/>
    <s v="Active IR"/>
  </r>
  <r>
    <x v="9"/>
    <x v="0"/>
    <n v="6.7841210456900001"/>
    <s v="Alfalfa"/>
    <s v="Flood"/>
    <s v="Alfalfa"/>
    <s v="Active IR"/>
  </r>
  <r>
    <x v="10"/>
    <x v="0"/>
    <n v="0.56964950211499998"/>
    <s v="Alfalfa"/>
    <s v="Flood"/>
    <s v="Alfalfa"/>
    <s v="Active IR"/>
  </r>
  <r>
    <x v="5"/>
    <x v="0"/>
    <n v="4.7710521823400001"/>
    <s v="Alfalfa"/>
    <s v="Flood"/>
    <s v="Alfalfa"/>
    <s v="Active IR"/>
  </r>
  <r>
    <x v="7"/>
    <x v="0"/>
    <n v="26.363016719000001"/>
    <s v="Alfalfa"/>
    <s v="Flood"/>
    <s v="Alfalfa"/>
    <s v="Active IR"/>
  </r>
  <r>
    <x v="7"/>
    <x v="0"/>
    <n v="2.10739189893"/>
    <s v="Alfalfa"/>
    <s v="Flood"/>
    <s v="Alfalfa"/>
    <s v="Active IR"/>
  </r>
  <r>
    <x v="5"/>
    <x v="0"/>
    <n v="3.3111284574600002"/>
    <s v="Alfalfa"/>
    <s v="Flood"/>
    <s v="Alfalfa"/>
    <s v="Active IR"/>
  </r>
  <r>
    <x v="1"/>
    <x v="0"/>
    <n v="11.3075572633"/>
    <s v="Alfalfa"/>
    <s v="Flood"/>
    <s v="Alfalfa"/>
    <s v="Active IR"/>
  </r>
  <r>
    <x v="1"/>
    <x v="0"/>
    <n v="11.3075572633"/>
    <s v="Alfalfa"/>
    <s v="Flood"/>
    <s v="Alfalfa"/>
    <s v="Active IR"/>
  </r>
  <r>
    <x v="1"/>
    <x v="0"/>
    <n v="11.3075572633"/>
    <s v="Alfalfa"/>
    <s v="Flood"/>
    <s v="Alfalfa"/>
    <s v="Active IR"/>
  </r>
  <r>
    <x v="1"/>
    <x v="0"/>
    <n v="11.3075572633"/>
    <s v="Alfalfa"/>
    <s v="Flood"/>
    <s v="Alfalfa"/>
    <s v="Active IR"/>
  </r>
  <r>
    <x v="1"/>
    <x v="0"/>
    <n v="11.3075572633"/>
    <s v="Alfalfa"/>
    <s v="Flood"/>
    <s v="Alfalfa"/>
    <s v="Active IR"/>
  </r>
  <r>
    <x v="10"/>
    <x v="0"/>
    <n v="0.48814789334699998"/>
    <s v="Alfalfa"/>
    <s v="Flood"/>
    <s v="Alfalfa"/>
    <s v="Active IR"/>
  </r>
  <r>
    <x v="5"/>
    <x v="0"/>
    <n v="36.651219811200001"/>
    <s v="Alfalfa"/>
    <s v="Flood"/>
    <s v="Alfalfa"/>
    <s v="Active IR"/>
  </r>
  <r>
    <x v="5"/>
    <x v="0"/>
    <n v="36.651219811200001"/>
    <s v="Alfalfa"/>
    <s v="Flood"/>
    <s v="Alfalfa"/>
    <s v="Active IR"/>
  </r>
  <r>
    <x v="18"/>
    <x v="0"/>
    <n v="1.83189060374"/>
    <s v="Alfalfa"/>
    <s v="Flood"/>
    <s v="Alfalfa"/>
    <s v="Active IR"/>
  </r>
  <r>
    <x v="33"/>
    <x v="0"/>
    <n v="0.72691178798099998"/>
    <s v="Alfalfa"/>
    <s v="Flood"/>
    <s v="Alfalfa"/>
    <s v="Active IR"/>
  </r>
  <r>
    <x v="16"/>
    <x v="0"/>
    <n v="22.7125649766"/>
    <s v="Alfalfa"/>
    <s v="Flood"/>
    <s v="Alfalfa"/>
    <s v="Active IR"/>
  </r>
  <r>
    <x v="5"/>
    <x v="0"/>
    <n v="2.2712214682999998"/>
    <s v="Alfalfa"/>
    <s v="Flood"/>
    <s v="Alfalfa"/>
    <s v="Active IR"/>
  </r>
  <r>
    <x v="5"/>
    <x v="0"/>
    <n v="1.4269664264599999"/>
    <s v="Alfalfa"/>
    <s v="Flood"/>
    <s v="Alfalfa"/>
    <s v="Active IR"/>
  </r>
  <r>
    <x v="22"/>
    <x v="0"/>
    <n v="0.94438398093800002"/>
    <s v="Alfalfa"/>
    <s v="Flood"/>
    <s v="Alfalfa"/>
    <s v="Active IR"/>
  </r>
  <r>
    <x v="0"/>
    <x v="0"/>
    <n v="1.0949646952100001"/>
    <s v="Alfalfa"/>
    <s v="Flood"/>
    <s v="Alfalfa"/>
    <s v="Active IR"/>
  </r>
  <r>
    <x v="0"/>
    <x v="0"/>
    <n v="1.0949646952100001"/>
    <s v="Alfalfa"/>
    <s v="Flood"/>
    <s v="Alfalfa"/>
    <s v="Active IR"/>
  </r>
  <r>
    <x v="6"/>
    <x v="0"/>
    <n v="2.8169855468299998"/>
    <s v="Alfalfa"/>
    <s v="Flood"/>
    <s v="Alfalfa"/>
    <s v="Active IR"/>
  </r>
  <r>
    <x v="36"/>
    <x v="0"/>
    <n v="22.6412015033"/>
    <s v="Alfalfa"/>
    <s v="Flood"/>
    <s v="Alfalfa"/>
    <s v="Active IR"/>
  </r>
  <r>
    <x v="36"/>
    <x v="0"/>
    <n v="22.6412015033"/>
    <s v="Alfalfa"/>
    <s v="Flood"/>
    <s v="Alfalfa"/>
    <s v="Active IR"/>
  </r>
  <r>
    <x v="36"/>
    <x v="0"/>
    <n v="22.6412015033"/>
    <s v="Alfalfa"/>
    <s v="Flood"/>
    <s v="Alfalfa"/>
    <s v="Active IR"/>
  </r>
  <r>
    <x v="0"/>
    <x v="0"/>
    <n v="32.040125860300002"/>
    <s v="Alfalfa"/>
    <s v="Flood"/>
    <s v="Alfalfa"/>
    <s v="Active IR"/>
  </r>
  <r>
    <x v="0"/>
    <x v="0"/>
    <n v="32.040125860300002"/>
    <s v="Alfalfa"/>
    <s v="Flood"/>
    <s v="Alfalfa"/>
    <s v="Active IR"/>
  </r>
  <r>
    <x v="22"/>
    <x v="0"/>
    <n v="16.138533666800001"/>
    <s v="Alfalfa"/>
    <s v="Flood"/>
    <s v="Alfalfa"/>
    <s v="Active IR"/>
  </r>
  <r>
    <x v="22"/>
    <x v="0"/>
    <n v="16.138533666800001"/>
    <s v="Alfalfa"/>
    <s v="Flood"/>
    <s v="Alfalfa"/>
    <s v="Active IR"/>
  </r>
  <r>
    <x v="25"/>
    <x v="0"/>
    <n v="4.5940520579499999"/>
    <s v="Alfalfa"/>
    <s v="Flood"/>
    <s v="Alfalfa"/>
    <s v="Active IR"/>
  </r>
  <r>
    <x v="5"/>
    <x v="0"/>
    <n v="27.635660802"/>
    <s v="Alfalfa"/>
    <s v="Flood"/>
    <s v="Alfalfa"/>
    <s v="Active IR"/>
  </r>
  <r>
    <x v="5"/>
    <x v="0"/>
    <n v="27.635660802"/>
    <s v="Alfalfa"/>
    <s v="Flood"/>
    <s v="Alfalfa"/>
    <s v="Active IR"/>
  </r>
  <r>
    <x v="0"/>
    <x v="0"/>
    <n v="8.2977570187000005"/>
    <s v="Alfalfa"/>
    <s v="Flood"/>
    <s v="Alfalfa"/>
    <s v="Active IR"/>
  </r>
  <r>
    <x v="13"/>
    <x v="0"/>
    <n v="3.2751385654499998"/>
    <s v="Alfalfa"/>
    <s v="Flood"/>
    <s v="Alfalfa"/>
    <s v="Active IR"/>
  </r>
  <r>
    <x v="12"/>
    <x v="0"/>
    <n v="60.5729422637"/>
    <s v="Alfalfa"/>
    <s v="Flood"/>
    <s v="Alfalfa"/>
    <s v="Active IR"/>
  </r>
  <r>
    <x v="12"/>
    <x v="0"/>
    <n v="60.5729422637"/>
    <s v="Alfalfa"/>
    <s v="Flood"/>
    <s v="Alfalfa"/>
    <s v="Active IR"/>
  </r>
  <r>
    <x v="0"/>
    <x v="0"/>
    <n v="2.6777659955400002"/>
    <s v="Alfalfa"/>
    <s v="Flood"/>
    <s v="Alfalfa"/>
    <s v="Active IR"/>
  </r>
  <r>
    <x v="3"/>
    <x v="0"/>
    <n v="4.12837870176"/>
    <s v="Alfalfa"/>
    <s v="Flood"/>
    <s v="Alfalfa"/>
    <s v="Active IR"/>
  </r>
  <r>
    <x v="2"/>
    <x v="0"/>
    <n v="6.1348247637000002"/>
    <s v="Alfalfa"/>
    <s v="Flood"/>
    <s v="Alfalfa"/>
    <s v="Active IR"/>
  </r>
  <r>
    <x v="5"/>
    <x v="0"/>
    <n v="21.7452823847999"/>
    <s v="Alfalfa"/>
    <s v="Flood"/>
    <s v="Alfalfa"/>
    <s v="Active IR"/>
  </r>
  <r>
    <x v="5"/>
    <x v="0"/>
    <n v="21.7452823847999"/>
    <s v="Alfalfa"/>
    <s v="Flood"/>
    <s v="Alfalfa"/>
    <s v="Active IR"/>
  </r>
  <r>
    <x v="5"/>
    <x v="0"/>
    <n v="2.0606328167600001"/>
    <s v="Alfalfa"/>
    <s v="Flood"/>
    <s v="Alfalfa"/>
    <s v="Active IR"/>
  </r>
  <r>
    <x v="0"/>
    <x v="0"/>
    <n v="3.5158862309600001"/>
    <s v="Alfalfa"/>
    <s v="Flood"/>
    <s v="Alfalfa"/>
    <s v="Active IR"/>
  </r>
  <r>
    <x v="6"/>
    <x v="0"/>
    <n v="2.7129211283900001"/>
    <s v="Alfalfa"/>
    <s v="Flood"/>
    <s v="Alfalfa"/>
    <s v="Active IR"/>
  </r>
  <r>
    <x v="10"/>
    <x v="0"/>
    <n v="9.8242678617799903"/>
    <s v="Alfalfa"/>
    <s v="Flood"/>
    <s v="Alfalfa"/>
    <s v="Active IR"/>
  </r>
  <r>
    <x v="12"/>
    <x v="0"/>
    <n v="2.1903380451299999"/>
    <s v="Alfalfa"/>
    <s v="Flood"/>
    <s v="Alfalfa"/>
    <s v="Active IR"/>
  </r>
  <r>
    <x v="6"/>
    <x v="0"/>
    <n v="2.1746584987899999"/>
    <s v="Alfalfa"/>
    <s v="Flood"/>
    <s v="Alfalfa"/>
    <s v="Active IR"/>
  </r>
  <r>
    <x v="10"/>
    <x v="0"/>
    <n v="4.2640604945899998"/>
    <s v="Alfalfa"/>
    <s v="Flood"/>
    <s v="Alfalfa"/>
    <s v="Active IR"/>
  </r>
  <r>
    <x v="10"/>
    <x v="0"/>
    <n v="4.2640604945899998"/>
    <s v="Alfalfa"/>
    <s v="Flood"/>
    <s v="Alfalfa"/>
    <s v="Active IR"/>
  </r>
  <r>
    <x v="10"/>
    <x v="0"/>
    <n v="9.0782516688600001"/>
    <s v="Alfalfa"/>
    <s v="Flood"/>
    <s v="Alfalfa"/>
    <s v="Active IR"/>
  </r>
  <r>
    <x v="10"/>
    <x v="0"/>
    <n v="9.0782516688600001"/>
    <s v="Alfalfa"/>
    <s v="Flood"/>
    <s v="Alfalfa"/>
    <s v="Active IR"/>
  </r>
  <r>
    <x v="11"/>
    <x v="0"/>
    <n v="4.12960243801"/>
    <s v="Alfalfa"/>
    <s v="Flood"/>
    <s v="Alfalfa"/>
    <s v="Active IR"/>
  </r>
  <r>
    <x v="22"/>
    <x v="0"/>
    <n v="3.9915050232499998"/>
    <s v="Alfalfa"/>
    <s v="Flood"/>
    <s v="Alfalfa"/>
    <s v="Active IR"/>
  </r>
  <r>
    <x v="36"/>
    <x v="0"/>
    <n v="2.2231788341000001"/>
    <s v="Alfalfa"/>
    <s v="Flood"/>
    <s v="Alfalfa"/>
    <s v="Active IR"/>
  </r>
  <r>
    <x v="36"/>
    <x v="0"/>
    <n v="2.2231788341000001"/>
    <s v="Alfalfa"/>
    <s v="Flood"/>
    <s v="Alfalfa"/>
    <s v="Active IR"/>
  </r>
  <r>
    <x v="0"/>
    <x v="0"/>
    <n v="2.88495716152"/>
    <s v="Alfalfa"/>
    <s v="Flood"/>
    <s v="Alfalfa"/>
    <s v="Active IR"/>
  </r>
  <r>
    <x v="6"/>
    <x v="0"/>
    <n v="9.0961371415300007"/>
    <s v="Alfalfa"/>
    <s v="Flood"/>
    <s v="Alfalfa"/>
    <s v="Active IR"/>
  </r>
  <r>
    <x v="3"/>
    <x v="0"/>
    <n v="10.6122335583"/>
    <s v="Alfalfa"/>
    <s v="Flood"/>
    <s v="Alfalfa"/>
    <s v="Active IR"/>
  </r>
  <r>
    <x v="2"/>
    <x v="0"/>
    <n v="6.5187174360600002"/>
    <s v="Alfalfa"/>
    <s v="Flood"/>
    <s v="Alfalfa"/>
    <s v="Active IR"/>
  </r>
  <r>
    <x v="22"/>
    <x v="0"/>
    <n v="3.5731958600999998"/>
    <s v="Alfalfa"/>
    <s v="Flood"/>
    <s v="Alfalfa"/>
    <s v="Active IR"/>
  </r>
  <r>
    <x v="20"/>
    <x v="0"/>
    <n v="3.5731958600999998"/>
    <s v="Alfalfa"/>
    <s v="Flood"/>
    <s v="Alfalfa"/>
    <s v="Active IR"/>
  </r>
  <r>
    <x v="37"/>
    <x v="0"/>
    <n v="9.4032348863599999"/>
    <s v="Alfalfa"/>
    <s v="Flood"/>
    <s v="Alfalfa"/>
    <s v="Active IR"/>
  </r>
  <r>
    <x v="5"/>
    <x v="0"/>
    <n v="9.4032348863599999"/>
    <s v="Alfalfa"/>
    <s v="Flood"/>
    <s v="Alfalfa"/>
    <s v="Active IR"/>
  </r>
  <r>
    <x v="0"/>
    <x v="0"/>
    <n v="7.5211672946799997"/>
    <s v="Alfalfa"/>
    <s v="Flood"/>
    <s v="Alfalfa"/>
    <s v="Active IR"/>
  </r>
  <r>
    <x v="5"/>
    <x v="0"/>
    <n v="11.173096964400001"/>
    <s v="Alfalfa"/>
    <s v="Flood"/>
    <s v="Alfalfa"/>
    <s v="Active IR"/>
  </r>
  <r>
    <x v="5"/>
    <x v="0"/>
    <n v="11.173096964400001"/>
    <s v="Alfalfa"/>
    <s v="Flood"/>
    <s v="Alfalfa"/>
    <s v="Active IR"/>
  </r>
  <r>
    <x v="5"/>
    <x v="0"/>
    <n v="11.173096964400001"/>
    <s v="Alfalfa"/>
    <s v="Flood"/>
    <s v="Alfalfa"/>
    <s v="Active IR"/>
  </r>
  <r>
    <x v="11"/>
    <x v="0"/>
    <n v="0.84805261970300005"/>
    <s v="Alfalfa"/>
    <s v="Flood"/>
    <s v="Alfalfa"/>
    <s v="Active IR"/>
  </r>
  <r>
    <x v="5"/>
    <x v="0"/>
    <n v="3.48550860911"/>
    <s v="Alfalfa"/>
    <s v="Flood"/>
    <s v="Alfalfa"/>
    <s v="Active IR"/>
  </r>
  <r>
    <x v="5"/>
    <x v="0"/>
    <n v="3.48550860911"/>
    <s v="Alfalfa"/>
    <s v="Flood"/>
    <s v="Alfalfa"/>
    <s v="Active IR"/>
  </r>
  <r>
    <x v="5"/>
    <x v="0"/>
    <n v="3.48550860911"/>
    <s v="Alfalfa"/>
    <s v="Flood"/>
    <s v="Alfalfa"/>
    <s v="Active IR"/>
  </r>
  <r>
    <x v="0"/>
    <x v="0"/>
    <n v="3.91921065391"/>
    <s v="Alfalfa"/>
    <s v="Flood"/>
    <s v="Alfalfa"/>
    <s v="Active IR"/>
  </r>
  <r>
    <x v="22"/>
    <x v="0"/>
    <n v="1.6992520719599999"/>
    <s v="Alfalfa"/>
    <s v="Flood"/>
    <s v="Alfalfa"/>
    <s v="Active IR"/>
  </r>
  <r>
    <x v="22"/>
    <x v="0"/>
    <n v="1.6992520719599999"/>
    <s v="Alfalfa"/>
    <s v="Flood"/>
    <s v="Alfalfa"/>
    <s v="Active IR"/>
  </r>
  <r>
    <x v="7"/>
    <x v="0"/>
    <n v="9.6403432498800008"/>
    <s v="Alfalfa"/>
    <s v="Flood"/>
    <s v="Alfalfa"/>
    <s v="Active IR"/>
  </r>
  <r>
    <x v="7"/>
    <x v="0"/>
    <n v="9.6403432498800008"/>
    <s v="Alfalfa"/>
    <s v="Flood"/>
    <s v="Alfalfa"/>
    <s v="Active IR"/>
  </r>
  <r>
    <x v="17"/>
    <x v="0"/>
    <n v="1.2298447189499999"/>
    <s v="Alfalfa"/>
    <s v="Flood"/>
    <s v="Alfalfa"/>
    <s v="Active IR"/>
  </r>
  <r>
    <x v="12"/>
    <x v="0"/>
    <n v="1.2298447189499999"/>
    <s v="Alfalfa"/>
    <s v="Flood"/>
    <s v="Alfalfa"/>
    <s v="Active IR"/>
  </r>
  <r>
    <x v="5"/>
    <x v="0"/>
    <n v="2.3160460271700001"/>
    <s v="Alfalfa"/>
    <s v="Flood"/>
    <s v="Alfalfa"/>
    <s v="Active IR"/>
  </r>
  <r>
    <x v="10"/>
    <x v="0"/>
    <n v="0.54918517319299998"/>
    <s v="Alfalfa"/>
    <s v="Flood"/>
    <s v="Alfalfa"/>
    <s v="Active IR"/>
  </r>
  <r>
    <x v="18"/>
    <x v="0"/>
    <n v="5.4294630208700001"/>
    <s v="Alfalfa"/>
    <s v="Flood"/>
    <s v="Alfalfa"/>
    <s v="Active IR"/>
  </r>
  <r>
    <x v="18"/>
    <x v="0"/>
    <n v="5.4294630208700001"/>
    <s v="Alfalfa"/>
    <s v="Flood"/>
    <s v="Alfalfa"/>
    <s v="Active IR"/>
  </r>
  <r>
    <x v="5"/>
    <x v="0"/>
    <n v="1.7763600529400001"/>
    <s v="Alfalfa"/>
    <s v="Flood"/>
    <s v="Alfalfa"/>
    <s v="Active IR"/>
  </r>
  <r>
    <x v="6"/>
    <x v="0"/>
    <n v="1.54559477963"/>
    <s v="Alfalfa"/>
    <s v="Flood"/>
    <s v="Alfalfa"/>
    <s v="Active IR"/>
  </r>
  <r>
    <x v="13"/>
    <x v="0"/>
    <n v="22.581979815"/>
    <s v="Alfalfa"/>
    <s v="Flood"/>
    <s v="Alfalfa"/>
    <s v="Active IR"/>
  </r>
  <r>
    <x v="13"/>
    <x v="0"/>
    <n v="22.581979815"/>
    <s v="Alfalfa"/>
    <s v="Flood"/>
    <s v="Alfalfa"/>
    <s v="Active IR"/>
  </r>
  <r>
    <x v="9"/>
    <x v="0"/>
    <n v="16.109438605200001"/>
    <s v="Alfalfa"/>
    <s v="Flood"/>
    <s v="Alfalfa"/>
    <s v="Active IR"/>
  </r>
  <r>
    <x v="9"/>
    <x v="0"/>
    <n v="16.109438605200001"/>
    <s v="Alfalfa"/>
    <s v="Flood"/>
    <s v="Alfalfa"/>
    <s v="Active IR"/>
  </r>
  <r>
    <x v="9"/>
    <x v="0"/>
    <n v="16.109438605200001"/>
    <s v="Alfalfa"/>
    <s v="Flood"/>
    <s v="Alfalfa"/>
    <s v="Active IR"/>
  </r>
  <r>
    <x v="24"/>
    <x v="0"/>
    <n v="2.1784485772100002"/>
    <s v="Alfalfa"/>
    <s v="Flood"/>
    <s v="Alfalfa"/>
    <s v="Active IR"/>
  </r>
  <r>
    <x v="3"/>
    <x v="0"/>
    <n v="22.5747077453"/>
    <s v="Alfalfa"/>
    <s v="Flood"/>
    <s v="Alfalfa"/>
    <s v="Active IR"/>
  </r>
  <r>
    <x v="9"/>
    <x v="0"/>
    <n v="14.1760475974"/>
    <s v="Alfalfa"/>
    <s v="Flood"/>
    <s v="Alfalfa"/>
    <s v="Active IR"/>
  </r>
  <r>
    <x v="37"/>
    <x v="0"/>
    <n v="6.2489991630699997"/>
    <s v="Alfalfa"/>
    <s v="Flood"/>
    <s v="Alfalfa"/>
    <s v="Active IR"/>
  </r>
  <r>
    <x v="5"/>
    <x v="0"/>
    <n v="6.2489991630699997"/>
    <s v="Alfalfa"/>
    <s v="Flood"/>
    <s v="Alfalfa"/>
    <s v="Active IR"/>
  </r>
  <r>
    <x v="5"/>
    <x v="0"/>
    <n v="6.2489991630699997"/>
    <s v="Alfalfa"/>
    <s v="Flood"/>
    <s v="Alfalfa"/>
    <s v="Active IR"/>
  </r>
  <r>
    <x v="5"/>
    <x v="0"/>
    <n v="6.2489991630699997"/>
    <s v="Alfalfa"/>
    <s v="Flood"/>
    <s v="Alfalfa"/>
    <s v="Active IR"/>
  </r>
  <r>
    <x v="5"/>
    <x v="0"/>
    <n v="6.2489991630699997"/>
    <s v="Alfalfa"/>
    <s v="Flood"/>
    <s v="Alfalfa"/>
    <s v="Active IR"/>
  </r>
  <r>
    <x v="1"/>
    <x v="0"/>
    <n v="4.12578035711"/>
    <s v="Alfalfa"/>
    <s v="Flood"/>
    <s v="Alfalfa"/>
    <s v="Active IR"/>
  </r>
  <r>
    <x v="10"/>
    <x v="0"/>
    <n v="22.2503601579999"/>
    <s v="Alfalfa"/>
    <s v="Flood"/>
    <s v="Alfalfa"/>
    <s v="Active IR"/>
  </r>
  <r>
    <x v="3"/>
    <x v="0"/>
    <n v="33.171692333499898"/>
    <s v="Alfalfa"/>
    <s v="Flood"/>
    <s v="Alfalfa"/>
    <s v="Active IR"/>
  </r>
  <r>
    <x v="18"/>
    <x v="0"/>
    <n v="5.4267450400500001"/>
    <s v="Alfalfa"/>
    <s v="Flood"/>
    <s v="Alfalfa"/>
    <s v="Active IR"/>
  </r>
  <r>
    <x v="22"/>
    <x v="0"/>
    <n v="5.4267450400500001"/>
    <s v="Alfalfa"/>
    <s v="Flood"/>
    <s v="Alfalfa"/>
    <s v="Active IR"/>
  </r>
  <r>
    <x v="22"/>
    <x v="0"/>
    <n v="5.4267450400500001"/>
    <s v="Alfalfa"/>
    <s v="Flood"/>
    <s v="Alfalfa"/>
    <s v="Active IR"/>
  </r>
  <r>
    <x v="22"/>
    <x v="0"/>
    <n v="5.4267450400500001"/>
    <s v="Alfalfa"/>
    <s v="Flood"/>
    <s v="Alfalfa"/>
    <s v="Active IR"/>
  </r>
  <r>
    <x v="22"/>
    <x v="0"/>
    <n v="5.4267450400500001"/>
    <s v="Alfalfa"/>
    <s v="Flood"/>
    <s v="Alfalfa"/>
    <s v="Active IR"/>
  </r>
  <r>
    <x v="22"/>
    <x v="0"/>
    <n v="5.4267450400500001"/>
    <s v="Alfalfa"/>
    <s v="Flood"/>
    <s v="Alfalfa"/>
    <s v="Active IR"/>
  </r>
  <r>
    <x v="36"/>
    <x v="0"/>
    <n v="16.943786659699899"/>
    <s v="Alfalfa"/>
    <s v="Flood"/>
    <s v="Alfalfa"/>
    <s v="Active IR"/>
  </r>
  <r>
    <x v="36"/>
    <x v="0"/>
    <n v="16.943786659699899"/>
    <s v="Alfalfa"/>
    <s v="Flood"/>
    <s v="Alfalfa"/>
    <s v="Active IR"/>
  </r>
  <r>
    <x v="36"/>
    <x v="0"/>
    <n v="16.943786659699899"/>
    <s v="Alfalfa"/>
    <s v="Flood"/>
    <s v="Alfalfa"/>
    <s v="Active IR"/>
  </r>
  <r>
    <x v="8"/>
    <x v="0"/>
    <n v="2.49462609386"/>
    <s v="Alfalfa"/>
    <s v="Flood"/>
    <s v="Alfalfa"/>
    <s v="Active IR"/>
  </r>
  <r>
    <x v="0"/>
    <x v="0"/>
    <n v="10.4390231551999"/>
    <s v="Alfalfa"/>
    <s v="Flood"/>
    <s v="Alfalfa"/>
    <s v="Active IR"/>
  </r>
  <r>
    <x v="6"/>
    <x v="0"/>
    <n v="3.2383317685400002"/>
    <s v="Alfalfa"/>
    <s v="Flood"/>
    <s v="Alfalfa"/>
    <s v="Active IR"/>
  </r>
  <r>
    <x v="6"/>
    <x v="0"/>
    <n v="3.2383317685400002"/>
    <s v="Alfalfa"/>
    <s v="Flood"/>
    <s v="Alfalfa"/>
    <s v="Active IR"/>
  </r>
  <r>
    <x v="6"/>
    <x v="0"/>
    <n v="3.2383317685400002"/>
    <s v="Alfalfa"/>
    <s v="Flood"/>
    <s v="Alfalfa"/>
    <s v="Active IR"/>
  </r>
  <r>
    <x v="6"/>
    <x v="0"/>
    <n v="3.2383317685400002"/>
    <s v="Alfalfa"/>
    <s v="Flood"/>
    <s v="Alfalfa"/>
    <s v="Active IR"/>
  </r>
  <r>
    <x v="32"/>
    <x v="0"/>
    <n v="0.75576897216399996"/>
    <s v="Alfalfa"/>
    <s v="Flood"/>
    <s v="Alfalfa"/>
    <s v="Active IR"/>
  </r>
  <r>
    <x v="32"/>
    <x v="0"/>
    <n v="0.75576897216399996"/>
    <s v="Alfalfa"/>
    <s v="Flood"/>
    <s v="Alfalfa"/>
    <s v="Active IR"/>
  </r>
  <r>
    <x v="33"/>
    <x v="0"/>
    <n v="0.75576897216399996"/>
    <s v="Alfalfa"/>
    <s v="Flood"/>
    <s v="Alfalfa"/>
    <s v="Active IR"/>
  </r>
  <r>
    <x v="33"/>
    <x v="0"/>
    <n v="0.75576897216399996"/>
    <s v="Alfalfa"/>
    <s v="Flood"/>
    <s v="Alfalfa"/>
    <s v="Active IR"/>
  </r>
  <r>
    <x v="33"/>
    <x v="0"/>
    <n v="0.75576897216399996"/>
    <s v="Alfalfa"/>
    <s v="Flood"/>
    <s v="Alfalfa"/>
    <s v="Active IR"/>
  </r>
  <r>
    <x v="2"/>
    <x v="0"/>
    <n v="7.17662466195"/>
    <s v="Alfalfa"/>
    <s v="Flood"/>
    <s v="Alfalfa"/>
    <s v="Active IR"/>
  </r>
  <r>
    <x v="8"/>
    <x v="0"/>
    <n v="9.0735354342000001"/>
    <s v="Alfalfa"/>
    <s v="Flood"/>
    <s v="Alfalfa"/>
    <s v="Active IR"/>
  </r>
  <r>
    <x v="0"/>
    <x v="0"/>
    <n v="12.8830728511"/>
    <s v="Alfalfa"/>
    <s v="Flood"/>
    <s v="Alfalfa"/>
    <s v="Active IR"/>
  </r>
  <r>
    <x v="9"/>
    <x v="0"/>
    <n v="9.9020765843399996"/>
    <s v="Alfalfa"/>
    <s v="Flood"/>
    <s v="Alfalfa"/>
    <s v="Active IR"/>
  </r>
  <r>
    <x v="5"/>
    <x v="0"/>
    <n v="4.8416940205900003"/>
    <s v="Alfalfa"/>
    <s v="Flood"/>
    <s v="Alfalfa"/>
    <s v="Active IR"/>
  </r>
  <r>
    <x v="10"/>
    <x v="0"/>
    <n v="2.9148489475299999"/>
    <s v="Alfalfa"/>
    <s v="Flood"/>
    <s v="Alfalfa"/>
    <s v="Active IR"/>
  </r>
  <r>
    <x v="10"/>
    <x v="0"/>
    <n v="2.9148489475299999"/>
    <s v="Alfalfa"/>
    <s v="Flood"/>
    <s v="Alfalfa"/>
    <s v="Active IR"/>
  </r>
  <r>
    <x v="0"/>
    <x v="0"/>
    <n v="22.9010066142"/>
    <s v="Alfalfa"/>
    <s v="Flood"/>
    <s v="Alfalfa"/>
    <s v="Active IR"/>
  </r>
  <r>
    <x v="0"/>
    <x v="0"/>
    <n v="0.80217356062900003"/>
    <s v="Alfalfa"/>
    <s v="Flood"/>
    <s v="Alfalfa"/>
    <s v="Active IR"/>
  </r>
  <r>
    <x v="3"/>
    <x v="0"/>
    <n v="9.1012033978600009"/>
    <s v="Alfalfa"/>
    <s v="Flood"/>
    <s v="Alfalfa"/>
    <s v="Active IR"/>
  </r>
  <r>
    <x v="3"/>
    <x v="0"/>
    <n v="9.1012033978600009"/>
    <s v="Alfalfa"/>
    <s v="Flood"/>
    <s v="Alfalfa"/>
    <s v="Active IR"/>
  </r>
  <r>
    <x v="1"/>
    <x v="0"/>
    <n v="1.98086965531"/>
    <s v="Alfalfa"/>
    <s v="Flood"/>
    <s v="Alfalfa"/>
    <s v="Active IR"/>
  </r>
  <r>
    <x v="1"/>
    <x v="0"/>
    <n v="1.98086965531"/>
    <s v="Alfalfa"/>
    <s v="Flood"/>
    <s v="Alfalfa"/>
    <s v="Active IR"/>
  </r>
  <r>
    <x v="2"/>
    <x v="0"/>
    <n v="2.20741259984"/>
    <s v="Alfalfa"/>
    <s v="Flood"/>
    <s v="Alfalfa"/>
    <s v="Active IR"/>
  </r>
  <r>
    <x v="7"/>
    <x v="0"/>
    <n v="9.1916053980600001"/>
    <s v="Alfalfa"/>
    <s v="Flood"/>
    <s v="Alfalfa"/>
    <s v="Active IR"/>
  </r>
  <r>
    <x v="7"/>
    <x v="0"/>
    <n v="9.1916053980600001"/>
    <s v="Alfalfa"/>
    <s v="Flood"/>
    <s v="Alfalfa"/>
    <s v="Active IR"/>
  </r>
  <r>
    <x v="12"/>
    <x v="0"/>
    <n v="0.61576702497299995"/>
    <s v="Alfalfa"/>
    <s v="Flood"/>
    <s v="Alfalfa"/>
    <s v="Active IR"/>
  </r>
  <r>
    <x v="1"/>
    <x v="0"/>
    <n v="18.4719183943999"/>
    <s v="Alfalfa"/>
    <s v="Flood"/>
    <s v="Alfalfa"/>
    <s v="Active IR"/>
  </r>
  <r>
    <x v="1"/>
    <x v="0"/>
    <n v="18.4719183943999"/>
    <s v="Alfalfa"/>
    <s v="Flood"/>
    <s v="Alfalfa"/>
    <s v="Active IR"/>
  </r>
  <r>
    <x v="1"/>
    <x v="0"/>
    <n v="18.4719183943999"/>
    <s v="Alfalfa"/>
    <s v="Flood"/>
    <s v="Alfalfa"/>
    <s v="Active IR"/>
  </r>
  <r>
    <x v="25"/>
    <x v="0"/>
    <n v="2.4876387286399999"/>
    <s v="Alfalfa"/>
    <s v="Flood"/>
    <s v="Alfalfa"/>
    <s v="Active IR"/>
  </r>
  <r>
    <x v="25"/>
    <x v="0"/>
    <n v="2.4876387286399999"/>
    <s v="Alfalfa"/>
    <s v="Flood"/>
    <s v="Alfalfa"/>
    <s v="Active IR"/>
  </r>
  <r>
    <x v="16"/>
    <x v="0"/>
    <n v="8.6388890424499998"/>
    <s v="Alfalfa"/>
    <s v="Flood"/>
    <s v="Alfalfa"/>
    <s v="Active IR"/>
  </r>
  <r>
    <x v="16"/>
    <x v="0"/>
    <n v="5.9613871375900001"/>
    <s v="Alfalfa"/>
    <s v="Flood"/>
    <s v="Alfalfa"/>
    <s v="Active IR"/>
  </r>
  <r>
    <x v="16"/>
    <x v="0"/>
    <n v="5.9613871375900001"/>
    <s v="Alfalfa"/>
    <s v="Flood"/>
    <s v="Alfalfa"/>
    <s v="Active IR"/>
  </r>
  <r>
    <x v="5"/>
    <x v="0"/>
    <n v="5.9613871375900001"/>
    <s v="Alfalfa"/>
    <s v="Flood"/>
    <s v="Alfalfa"/>
    <s v="Active IR"/>
  </r>
  <r>
    <x v="5"/>
    <x v="0"/>
    <n v="5.8290285394300003"/>
    <s v="Alfalfa"/>
    <s v="Flood"/>
    <s v="Alfalfa"/>
    <s v="Active IR"/>
  </r>
  <r>
    <x v="22"/>
    <x v="0"/>
    <n v="4.62852324241"/>
    <s v="Alfalfa"/>
    <s v="Flood"/>
    <s v="Alfalfa"/>
    <s v="Active IR"/>
  </r>
  <r>
    <x v="22"/>
    <x v="0"/>
    <n v="1.28255559148"/>
    <s v="Alfalfa"/>
    <s v="Flood"/>
    <s v="Alfalfa"/>
    <s v="Active IR"/>
  </r>
  <r>
    <x v="3"/>
    <x v="0"/>
    <n v="11.756420992900001"/>
    <s v="Alfalfa"/>
    <s v="Flood"/>
    <s v="Alfalfa"/>
    <s v="Active IR"/>
  </r>
  <r>
    <x v="7"/>
    <x v="0"/>
    <n v="2.16864951211"/>
    <s v="Alfalfa"/>
    <s v="Flood"/>
    <s v="Alfalfa"/>
    <s v="Active IR"/>
  </r>
  <r>
    <x v="6"/>
    <x v="0"/>
    <n v="1.97902349087"/>
    <s v="Alfalfa"/>
    <s v="Flood"/>
    <s v="Alfalfa"/>
    <s v="Active IR"/>
  </r>
  <r>
    <x v="6"/>
    <x v="0"/>
    <n v="1.97902349087"/>
    <s v="Alfalfa"/>
    <s v="Flood"/>
    <s v="Alfalfa"/>
    <s v="Active IR"/>
  </r>
  <r>
    <x v="22"/>
    <x v="0"/>
    <n v="20.815927342999899"/>
    <s v="Alfalfa"/>
    <s v="Flood"/>
    <s v="Alfalfa"/>
    <s v="Active IR"/>
  </r>
  <r>
    <x v="22"/>
    <x v="0"/>
    <n v="20.815927342999899"/>
    <s v="Alfalfa"/>
    <s v="Flood"/>
    <s v="Alfalfa"/>
    <s v="Active IR"/>
  </r>
  <r>
    <x v="7"/>
    <x v="0"/>
    <n v="1.05397096512"/>
    <s v="Alfalfa"/>
    <s v="Flood"/>
    <s v="Alfalfa"/>
    <s v="Active IR"/>
  </r>
  <r>
    <x v="7"/>
    <x v="0"/>
    <n v="2.6080076528"/>
    <s v="Alfalfa"/>
    <s v="Flood"/>
    <s v="Alfalfa"/>
    <s v="Active IR"/>
  </r>
  <r>
    <x v="33"/>
    <x v="0"/>
    <n v="2.8085503594899999"/>
    <s v="Alfalfa"/>
    <s v="Flood"/>
    <s v="Alfalfa"/>
    <s v="Active IR"/>
  </r>
  <r>
    <x v="22"/>
    <x v="0"/>
    <n v="2.6176932262400001"/>
    <s v="Alfalfa"/>
    <s v="Flood"/>
    <s v="Alfalfa"/>
    <s v="Active IR"/>
  </r>
  <r>
    <x v="24"/>
    <x v="0"/>
    <n v="0.53243032136900004"/>
    <s v="Alfalfa"/>
    <s v="Flood"/>
    <s v="Alfalfa"/>
    <s v="Active IR"/>
  </r>
  <r>
    <x v="24"/>
    <x v="0"/>
    <n v="0.53243032136900004"/>
    <s v="Alfalfa"/>
    <s v="Flood"/>
    <s v="Alfalfa"/>
    <s v="Active IR"/>
  </r>
  <r>
    <x v="7"/>
    <x v="0"/>
    <n v="0.53243032136900004"/>
    <s v="Alfalfa"/>
    <s v="Flood"/>
    <s v="Alfalfa"/>
    <s v="Active IR"/>
  </r>
  <r>
    <x v="0"/>
    <x v="0"/>
    <n v="1.23674150057"/>
    <s v="Alfalfa"/>
    <s v="Flood"/>
    <s v="Alfalfa"/>
    <s v="Active IR"/>
  </r>
  <r>
    <x v="4"/>
    <x v="0"/>
    <n v="2.4199920454999999"/>
    <s v="Alfalfa"/>
    <s v="Flood"/>
    <s v="Alfalfa"/>
    <s v="Active IR"/>
  </r>
  <r>
    <x v="7"/>
    <x v="0"/>
    <n v="1.6802156270599999"/>
    <s v="Alfalfa"/>
    <s v="Flood"/>
    <s v="Alfalfa"/>
    <s v="Active IR"/>
  </r>
  <r>
    <x v="5"/>
    <x v="0"/>
    <n v="9.6495879245299996"/>
    <s v="Alfalfa"/>
    <s v="Flood"/>
    <s v="Alfalfa"/>
    <s v="Active IR"/>
  </r>
  <r>
    <x v="8"/>
    <x v="0"/>
    <n v="4.6138639918899997"/>
    <s v="Alfalfa"/>
    <s v="Flood"/>
    <s v="Alfalfa"/>
    <s v="Active IR"/>
  </r>
  <r>
    <x v="7"/>
    <x v="0"/>
    <n v="1.6605993106700001"/>
    <s v="Alfalfa"/>
    <s v="Flood"/>
    <s v="Alfalfa"/>
    <s v="Active IR"/>
  </r>
  <r>
    <x v="9"/>
    <x v="0"/>
    <n v="1.19290813377"/>
    <s v="Alfalfa"/>
    <s v="Flood"/>
    <s v="Alfalfa"/>
    <s v="Active IR"/>
  </r>
  <r>
    <x v="0"/>
    <x v="0"/>
    <n v="11.3837130555999"/>
    <s v="Alfalfa"/>
    <s v="Flood"/>
    <s v="Alfalfa"/>
    <s v="Active IR"/>
  </r>
  <r>
    <x v="5"/>
    <x v="0"/>
    <n v="5.3735443803100003"/>
    <s v="Alfalfa"/>
    <s v="Flood"/>
    <s v="Alfalfa"/>
    <s v="Active IR"/>
  </r>
  <r>
    <x v="5"/>
    <x v="0"/>
    <n v="5.3735443803100003"/>
    <s v="Alfalfa"/>
    <s v="Flood"/>
    <s v="Alfalfa"/>
    <s v="Active IR"/>
  </r>
  <r>
    <x v="3"/>
    <x v="0"/>
    <n v="7.6735873965300003"/>
    <s v="Alfalfa"/>
    <s v="Flood"/>
    <s v="Alfalfa"/>
    <s v="Active IR"/>
  </r>
  <r>
    <x v="0"/>
    <x v="0"/>
    <n v="19.4687542624999"/>
    <s v="Alfalfa"/>
    <s v="Flood"/>
    <s v="Alfalfa"/>
    <s v="Active IR"/>
  </r>
  <r>
    <x v="3"/>
    <x v="0"/>
    <n v="2.3139821363099999"/>
    <s v="Alfalfa"/>
    <s v="Flood"/>
    <s v="Alfalfa"/>
    <s v="Active IR"/>
  </r>
  <r>
    <x v="10"/>
    <x v="0"/>
    <n v="5.4420356941700003"/>
    <s v="Alfalfa"/>
    <s v="Flood"/>
    <s v="Alfalfa"/>
    <s v="Active IR"/>
  </r>
  <r>
    <x v="5"/>
    <x v="0"/>
    <n v="0.86140271466499996"/>
    <s v="Alfalfa"/>
    <s v="Flood"/>
    <s v="Alfalfa"/>
    <s v="Active IR"/>
  </r>
  <r>
    <x v="5"/>
    <x v="0"/>
    <n v="1.1802236883199999"/>
    <s v="Alfalfa"/>
    <s v="Flood"/>
    <s v="Alfalfa"/>
    <s v="Active IR"/>
  </r>
  <r>
    <x v="25"/>
    <x v="0"/>
    <n v="10.6546974489"/>
    <s v="Alfalfa"/>
    <s v="Flood"/>
    <s v="Alfalfa"/>
    <s v="Active IR"/>
  </r>
  <r>
    <x v="25"/>
    <x v="0"/>
    <n v="10.6546974489"/>
    <s v="Alfalfa"/>
    <s v="Flood"/>
    <s v="Alfalfa"/>
    <s v="Active IR"/>
  </r>
  <r>
    <x v="33"/>
    <x v="0"/>
    <n v="1.3259468455000001"/>
    <s v="Alfalfa"/>
    <s v="Flood"/>
    <s v="Alfalfa"/>
    <s v="Active IR"/>
  </r>
  <r>
    <x v="9"/>
    <x v="0"/>
    <n v="4.4760003599999996"/>
    <s v="Alfalfa"/>
    <s v="Flood"/>
    <s v="Alfalfa"/>
    <s v="Active IR"/>
  </r>
  <r>
    <x v="11"/>
    <x v="0"/>
    <n v="2.2011773145900002"/>
    <s v="Alfalfa"/>
    <s v="Flood"/>
    <s v="Alfalfa"/>
    <s v="Active IR"/>
  </r>
  <r>
    <x v="19"/>
    <x v="0"/>
    <n v="9.8523577349100009"/>
    <s v="Alfalfa"/>
    <s v="Flood"/>
    <s v="Alfalfa"/>
    <s v="Active IR"/>
  </r>
  <r>
    <x v="29"/>
    <x v="0"/>
    <n v="0.67757774379799995"/>
    <s v="Alfalfa"/>
    <s v="Flood"/>
    <s v="Alfalfa"/>
    <s v="Active IR"/>
  </r>
  <r>
    <x v="38"/>
    <x v="0"/>
    <n v="9.7664627171199996"/>
    <s v="Alfalfa"/>
    <s v="Flood"/>
    <s v="Alfalfa"/>
    <s v="Active IR"/>
  </r>
  <r>
    <x v="39"/>
    <x v="0"/>
    <n v="7.1479363642799996"/>
    <s v="Alfalfa"/>
    <s v="Flood"/>
    <s v="Alfalfa"/>
    <s v="Active IR"/>
  </r>
  <r>
    <x v="17"/>
    <x v="0"/>
    <n v="7.1479363642799996"/>
    <s v="Alfalfa"/>
    <s v="Flood"/>
    <s v="Alfalfa"/>
    <s v="Active IR"/>
  </r>
  <r>
    <x v="40"/>
    <x v="0"/>
    <n v="7.1479363642799996"/>
    <s v="Alfalfa"/>
    <s v="Flood"/>
    <s v="Alfalfa"/>
    <s v="Active IR"/>
  </r>
  <r>
    <x v="0"/>
    <x v="0"/>
    <n v="2.9692780810200001"/>
    <s v="Alfalfa"/>
    <s v="Flood"/>
    <s v="Alfalfa"/>
    <s v="Active IR"/>
  </r>
  <r>
    <x v="0"/>
    <x v="0"/>
    <n v="7.9664300235600001"/>
    <s v="Alfalfa"/>
    <s v="Flood"/>
    <s v="Alfalfa"/>
    <s v="Active IR"/>
  </r>
  <r>
    <x v="36"/>
    <x v="0"/>
    <n v="38.595200694699898"/>
    <s v="Alfalfa"/>
    <s v="Flood"/>
    <s v="Alfalfa"/>
    <s v="Active IR"/>
  </r>
  <r>
    <x v="24"/>
    <x v="0"/>
    <n v="4.9618067150599998"/>
    <s v="Alfalfa"/>
    <s v="Flood"/>
    <s v="Alfalfa"/>
    <s v="Active IR"/>
  </r>
  <r>
    <x v="7"/>
    <x v="0"/>
    <n v="4.9618067150599998"/>
    <s v="Alfalfa"/>
    <s v="Flood"/>
    <s v="Alfalfa"/>
    <s v="Active IR"/>
  </r>
  <r>
    <x v="0"/>
    <x v="0"/>
    <n v="1.2054686775900001"/>
    <s v="Alfalfa"/>
    <s v="Flood"/>
    <s v="Alfalfa"/>
    <s v="Active IR"/>
  </r>
  <r>
    <x v="25"/>
    <x v="0"/>
    <n v="0.43173071775499999"/>
    <s v="Alfalfa"/>
    <s v="Flood"/>
    <s v="Alfalfa"/>
    <s v="Active IR"/>
  </r>
  <r>
    <x v="0"/>
    <x v="0"/>
    <n v="9.2670488664399997"/>
    <s v="Alfalfa"/>
    <s v="Flood"/>
    <s v="Alfalfa"/>
    <s v="Active IR"/>
  </r>
  <r>
    <x v="1"/>
    <x v="0"/>
    <n v="4.6895393842299997"/>
    <s v="Alfalfa"/>
    <s v="Flood"/>
    <s v="Alfalfa"/>
    <s v="Active IR"/>
  </r>
  <r>
    <x v="1"/>
    <x v="0"/>
    <n v="4.6895393842299997"/>
    <s v="Alfalfa"/>
    <s v="Flood"/>
    <s v="Alfalfa"/>
    <s v="Active IR"/>
  </r>
  <r>
    <x v="3"/>
    <x v="0"/>
    <n v="4.9456734526800004"/>
    <s v="Alfalfa"/>
    <s v="Flood"/>
    <s v="Alfalfa"/>
    <s v="Active IR"/>
  </r>
  <r>
    <x v="0"/>
    <x v="0"/>
    <n v="23.321516333000002"/>
    <s v="Alfalfa"/>
    <s v="Flood"/>
    <s v="Alfalfa"/>
    <s v="Active IR"/>
  </r>
  <r>
    <x v="0"/>
    <x v="0"/>
    <n v="23.321516333000002"/>
    <s v="Alfalfa"/>
    <s v="Flood"/>
    <s v="Alfalfa"/>
    <s v="Active IR"/>
  </r>
  <r>
    <x v="12"/>
    <x v="0"/>
    <n v="1.2196025667799999"/>
    <s v="Alfalfa"/>
    <s v="Flood"/>
    <s v="Alfalfa"/>
    <s v="Active IR"/>
  </r>
  <r>
    <x v="12"/>
    <x v="0"/>
    <n v="1.2196025667799999"/>
    <s v="Alfalfa"/>
    <s v="Flood"/>
    <s v="Alfalfa"/>
    <s v="Active IR"/>
  </r>
  <r>
    <x v="3"/>
    <x v="0"/>
    <n v="4.3802185513899996"/>
    <s v="Alfalfa"/>
    <s v="Flood"/>
    <s v="Alfalfa"/>
    <s v="Active IR"/>
  </r>
  <r>
    <x v="39"/>
    <x v="0"/>
    <n v="0.66482089796999999"/>
    <s v="Alfalfa"/>
    <s v="Flood"/>
    <s v="Alfalfa"/>
    <s v="Active IR"/>
  </r>
  <r>
    <x v="40"/>
    <x v="0"/>
    <n v="0.66482089796999999"/>
    <s v="Alfalfa"/>
    <s v="Flood"/>
    <s v="Alfalfa"/>
    <s v="Active IR"/>
  </r>
  <r>
    <x v="7"/>
    <x v="0"/>
    <n v="1.6064081295699999"/>
    <s v="Alfalfa"/>
    <s v="Flood"/>
    <s v="Alfalfa"/>
    <s v="Active IR"/>
  </r>
  <r>
    <x v="24"/>
    <x v="0"/>
    <n v="0.91395726151599999"/>
    <s v="Alfalfa"/>
    <s v="Flood"/>
    <s v="Alfalfa"/>
    <s v="Active IR"/>
  </r>
  <r>
    <x v="13"/>
    <x v="0"/>
    <n v="25.563750424199899"/>
    <s v="Alfalfa"/>
    <s v="Flood"/>
    <s v="Alfalfa"/>
    <s v="Active IR"/>
  </r>
  <r>
    <x v="13"/>
    <x v="0"/>
    <n v="25.563750424199899"/>
    <s v="Alfalfa"/>
    <s v="Flood"/>
    <s v="Alfalfa"/>
    <s v="Active IR"/>
  </r>
  <r>
    <x v="13"/>
    <x v="0"/>
    <n v="25.563750424199899"/>
    <s v="Alfalfa"/>
    <s v="Flood"/>
    <s v="Alfalfa"/>
    <s v="Active IR"/>
  </r>
  <r>
    <x v="2"/>
    <x v="0"/>
    <n v="1.71945503787"/>
    <s v="Alfalfa"/>
    <s v="Flood"/>
    <s v="Alfalfa"/>
    <s v="Active IR"/>
  </r>
  <r>
    <x v="5"/>
    <x v="0"/>
    <n v="9.9747916544499997"/>
    <s v="Alfalfa"/>
    <s v="Flood"/>
    <s v="Alfalfa"/>
    <s v="Active IR"/>
  </r>
  <r>
    <x v="5"/>
    <x v="0"/>
    <n v="1.1716081431800001"/>
    <s v="Alfalfa"/>
    <s v="Flood"/>
    <s v="Alfalfa"/>
    <s v="Active IR"/>
  </r>
  <r>
    <x v="9"/>
    <x v="0"/>
    <n v="4.4201678584500002"/>
    <s v="Alfalfa"/>
    <s v="Flood"/>
    <s v="Alfalfa"/>
    <s v="Active IR"/>
  </r>
  <r>
    <x v="18"/>
    <x v="0"/>
    <n v="6.0264665752999997"/>
    <s v="Alfalfa"/>
    <s v="Flood"/>
    <s v="Alfalfa"/>
    <s v="Active IR"/>
  </r>
  <r>
    <x v="0"/>
    <x v="0"/>
    <n v="6.9969291976900001"/>
    <s v="Alfalfa"/>
    <s v="Flood"/>
    <s v="Alfalfa"/>
    <s v="Active IR"/>
  </r>
  <r>
    <x v="22"/>
    <x v="0"/>
    <n v="11.3805542572"/>
    <s v="Alfalfa"/>
    <s v="Flood"/>
    <s v="Alfalfa"/>
    <s v="Active IR"/>
  </r>
  <r>
    <x v="22"/>
    <x v="0"/>
    <n v="5.05669207607"/>
    <s v="Alfalfa"/>
    <s v="Flood"/>
    <s v="Alfalfa"/>
    <s v="Active IR"/>
  </r>
  <r>
    <x v="22"/>
    <x v="0"/>
    <n v="5.05669207607"/>
    <s v="Alfalfa"/>
    <s v="Flood"/>
    <s v="Alfalfa"/>
    <s v="Active IR"/>
  </r>
  <r>
    <x v="16"/>
    <x v="0"/>
    <n v="5.8237473179399997"/>
    <s v="Alfalfa"/>
    <s v="Flood"/>
    <s v="Alfalfa"/>
    <s v="Active IR"/>
  </r>
  <r>
    <x v="0"/>
    <x v="0"/>
    <n v="11.6943450535999"/>
    <s v="Alfalfa"/>
    <s v="Flood"/>
    <s v="Alfalfa"/>
    <s v="Active IR"/>
  </r>
  <r>
    <x v="12"/>
    <x v="0"/>
    <n v="15.0192054713999"/>
    <s v="Alfalfa"/>
    <s v="Flood"/>
    <s v="Alfalfa"/>
    <s v="Active IR"/>
  </r>
  <r>
    <x v="1"/>
    <x v="0"/>
    <n v="7.1386824174900001"/>
    <s v="Alfalfa"/>
    <s v="Flood"/>
    <s v="Alfalfa"/>
    <s v="Active IR"/>
  </r>
  <r>
    <x v="5"/>
    <x v="0"/>
    <n v="13.132570400600001"/>
    <s v="Alfalfa"/>
    <s v="Flood"/>
    <s v="Alfalfa"/>
    <s v="Active IR"/>
  </r>
  <r>
    <x v="5"/>
    <x v="0"/>
    <n v="13.132570400600001"/>
    <s v="Alfalfa"/>
    <s v="Flood"/>
    <s v="Alfalfa"/>
    <s v="Active IR"/>
  </r>
  <r>
    <x v="16"/>
    <x v="0"/>
    <n v="20.461894111500001"/>
    <s v="Alfalfa"/>
    <s v="Flood"/>
    <s v="Alfalfa"/>
    <s v="Active IR"/>
  </r>
  <r>
    <x v="16"/>
    <x v="0"/>
    <n v="20.461894111500001"/>
    <s v="Alfalfa"/>
    <s v="Flood"/>
    <s v="Alfalfa"/>
    <s v="Active IR"/>
  </r>
  <r>
    <x v="25"/>
    <x v="0"/>
    <n v="3.8622952646900002"/>
    <s v="Alfalfa"/>
    <s v="Flood"/>
    <s v="Alfalfa"/>
    <s v="Active IR"/>
  </r>
  <r>
    <x v="13"/>
    <x v="0"/>
    <n v="0.48617110732699997"/>
    <s v="Alfalfa"/>
    <s v="Flood"/>
    <s v="Alfalfa"/>
    <s v="Active IR"/>
  </r>
  <r>
    <x v="0"/>
    <x v="0"/>
    <n v="20.7214312951"/>
    <s v="Alfalfa"/>
    <s v="Flood"/>
    <s v="Alfalfa"/>
    <s v="Active IR"/>
  </r>
  <r>
    <x v="3"/>
    <x v="0"/>
    <n v="16.889330083600001"/>
    <s v="Alfalfa"/>
    <s v="Flood"/>
    <s v="Alfalfa"/>
    <s v="Active IR"/>
  </r>
  <r>
    <x v="39"/>
    <x v="0"/>
    <n v="2.8589319048399999"/>
    <s v="Alfalfa"/>
    <s v="Flood"/>
    <s v="Alfalfa"/>
    <s v="Active IR"/>
  </r>
  <r>
    <x v="10"/>
    <x v="0"/>
    <n v="1.88907918026"/>
    <s v="Alfalfa"/>
    <s v="Flood"/>
    <s v="Alfalfa"/>
    <s v="Active IR"/>
  </r>
  <r>
    <x v="10"/>
    <x v="0"/>
    <n v="1.88907918026"/>
    <s v="Alfalfa"/>
    <s v="Flood"/>
    <s v="Alfalfa"/>
    <s v="Active IR"/>
  </r>
  <r>
    <x v="9"/>
    <x v="0"/>
    <n v="3.04604204878"/>
    <s v="Alfalfa"/>
    <s v="Flood"/>
    <s v="Alfalfa"/>
    <s v="Active IR"/>
  </r>
  <r>
    <x v="34"/>
    <x v="0"/>
    <n v="3.9642223157799998"/>
    <s v="Alfalfa"/>
    <s v="Flood"/>
    <s v="Alfalfa"/>
    <s v="Active IR"/>
  </r>
  <r>
    <x v="16"/>
    <x v="0"/>
    <n v="20.1806130047"/>
    <s v="Alfalfa"/>
    <s v="Flood"/>
    <s v="Alfalfa"/>
    <s v="Active IR"/>
  </r>
  <r>
    <x v="5"/>
    <x v="0"/>
    <n v="3.0724774310499998"/>
    <s v="Alfalfa"/>
    <s v="Flood"/>
    <s v="Alfalfa"/>
    <s v="Active IR"/>
  </r>
  <r>
    <x v="3"/>
    <x v="0"/>
    <n v="9.0602258494299903"/>
    <s v="Alfalfa"/>
    <s v="Flood"/>
    <s v="Alfalfa"/>
    <s v="Active IR"/>
  </r>
  <r>
    <x v="16"/>
    <x v="0"/>
    <n v="19.945853948500002"/>
    <s v="Alfalfa"/>
    <s v="Flood"/>
    <s v="Alfalfa"/>
    <s v="Active IR"/>
  </r>
  <r>
    <x v="16"/>
    <x v="0"/>
    <n v="19.945853948500002"/>
    <s v="Alfalfa"/>
    <s v="Flood"/>
    <s v="Alfalfa"/>
    <s v="Active IR"/>
  </r>
  <r>
    <x v="16"/>
    <x v="0"/>
    <n v="19.945853948500002"/>
    <s v="Alfalfa"/>
    <s v="Flood"/>
    <s v="Alfalfa"/>
    <s v="Active IR"/>
  </r>
  <r>
    <x v="25"/>
    <x v="0"/>
    <n v="6.5632119916600002"/>
    <s v="Alfalfa"/>
    <s v="Flood"/>
    <s v="Alfalfa"/>
    <s v="Active IR"/>
  </r>
  <r>
    <x v="25"/>
    <x v="0"/>
    <n v="6.5632119916600002"/>
    <s v="Alfalfa"/>
    <s v="Flood"/>
    <s v="Alfalfa"/>
    <s v="Active IR"/>
  </r>
  <r>
    <x v="7"/>
    <x v="0"/>
    <n v="0.64632287784200004"/>
    <s v="Alfalfa"/>
    <s v="Flood"/>
    <s v="Alfalfa"/>
    <s v="Active IR"/>
  </r>
  <r>
    <x v="24"/>
    <x v="0"/>
    <n v="3.8444742835999999"/>
    <s v="Alfalfa"/>
    <s v="Flood"/>
    <s v="Alfalfa"/>
    <s v="Active IR"/>
  </r>
  <r>
    <x v="24"/>
    <x v="0"/>
    <n v="3.8444742835999999"/>
    <s v="Alfalfa"/>
    <s v="Flood"/>
    <s v="Alfalfa"/>
    <s v="Active IR"/>
  </r>
  <r>
    <x v="7"/>
    <x v="0"/>
    <n v="3.8444742835999999"/>
    <s v="Alfalfa"/>
    <s v="Flood"/>
    <s v="Alfalfa"/>
    <s v="Active IR"/>
  </r>
  <r>
    <x v="31"/>
    <x v="0"/>
    <n v="6.6466107113800001"/>
    <s v="Alfalfa"/>
    <s v="Flood"/>
    <s v="Alfalfa"/>
    <s v="Active IR"/>
  </r>
  <r>
    <x v="31"/>
    <x v="0"/>
    <n v="6.6466107113800001"/>
    <s v="Alfalfa"/>
    <s v="Flood"/>
    <s v="Alfalfa"/>
    <s v="Active IR"/>
  </r>
  <r>
    <x v="31"/>
    <x v="0"/>
    <n v="6.6466107113800001"/>
    <s v="Alfalfa"/>
    <s v="Flood"/>
    <s v="Alfalfa"/>
    <s v="Active IR"/>
  </r>
  <r>
    <x v="1"/>
    <x v="0"/>
    <n v="2.7779459546499998"/>
    <s v="Alfalfa"/>
    <s v="Flood"/>
    <s v="Alfalfa"/>
    <s v="Active IR"/>
  </r>
  <r>
    <x v="5"/>
    <x v="0"/>
    <n v="10.9215671289"/>
    <s v="Alfalfa"/>
    <s v="Flood"/>
    <s v="Alfalfa"/>
    <s v="Active IR"/>
  </r>
  <r>
    <x v="5"/>
    <x v="0"/>
    <n v="10.9215671289"/>
    <s v="Alfalfa"/>
    <s v="Flood"/>
    <s v="Alfalfa"/>
    <s v="Active IR"/>
  </r>
  <r>
    <x v="1"/>
    <x v="0"/>
    <n v="5.8540579663300001"/>
    <s v="Alfalfa"/>
    <s v="Flood"/>
    <s v="Alfalfa"/>
    <s v="Active IR"/>
  </r>
  <r>
    <x v="10"/>
    <x v="0"/>
    <n v="5.8540579663300001"/>
    <s v="Alfalfa"/>
    <s v="Flood"/>
    <s v="Alfalfa"/>
    <s v="Active IR"/>
  </r>
  <r>
    <x v="10"/>
    <x v="0"/>
    <n v="5.8540579663300001"/>
    <s v="Alfalfa"/>
    <s v="Flood"/>
    <s v="Alfalfa"/>
    <s v="Active IR"/>
  </r>
  <r>
    <x v="1"/>
    <x v="0"/>
    <n v="3.7481827503699998"/>
    <s v="Alfalfa"/>
    <s v="Flood"/>
    <s v="Alfalfa"/>
    <s v="Active IR"/>
  </r>
  <r>
    <x v="10"/>
    <x v="0"/>
    <n v="3.7481827503699998"/>
    <s v="Alfalfa"/>
    <s v="Flood"/>
    <s v="Alfalfa"/>
    <s v="Active IR"/>
  </r>
  <r>
    <x v="1"/>
    <x v="0"/>
    <n v="2.6441967600299998"/>
    <s v="Alfalfa"/>
    <s v="Flood"/>
    <s v="Alfalfa"/>
    <s v="Active IR"/>
  </r>
  <r>
    <x v="10"/>
    <x v="0"/>
    <n v="2.6441967600299998"/>
    <s v="Alfalfa"/>
    <s v="Flood"/>
    <s v="Alfalfa"/>
    <s v="Active IR"/>
  </r>
  <r>
    <x v="5"/>
    <x v="0"/>
    <n v="10.0822560282"/>
    <s v="Alfalfa"/>
    <s v="Flood"/>
    <s v="Alfalfa"/>
    <s v="Active IR"/>
  </r>
  <r>
    <x v="8"/>
    <x v="0"/>
    <n v="1.1293828318800001"/>
    <s v="Alfalfa"/>
    <s v="Flood"/>
    <s v="Alfalfa"/>
    <s v="Active IR"/>
  </r>
  <r>
    <x v="5"/>
    <x v="0"/>
    <n v="14.898218032200001"/>
    <s v="Alfalfa"/>
    <s v="Flood"/>
    <s v="Alfalfa"/>
    <s v="Active IR"/>
  </r>
  <r>
    <x v="22"/>
    <x v="0"/>
    <n v="11.0914854813999"/>
    <s v="Alfalfa"/>
    <s v="Flood"/>
    <s v="Alfalfa"/>
    <s v="Active IR"/>
  </r>
  <r>
    <x v="22"/>
    <x v="0"/>
    <n v="11.0914854813999"/>
    <s v="Alfalfa"/>
    <s v="Flood"/>
    <s v="Alfalfa"/>
    <s v="Active IR"/>
  </r>
  <r>
    <x v="19"/>
    <x v="0"/>
    <n v="10.2462105561999"/>
    <s v="Alfalfa"/>
    <s v="Flood"/>
    <s v="Alfalfa"/>
    <s v="Active IR"/>
  </r>
  <r>
    <x v="19"/>
    <x v="0"/>
    <n v="10.2462105561999"/>
    <s v="Alfalfa"/>
    <s v="Flood"/>
    <s v="Alfalfa"/>
    <s v="Active IR"/>
  </r>
  <r>
    <x v="8"/>
    <x v="0"/>
    <n v="9.2525304618300002"/>
    <s v="Alfalfa"/>
    <s v="Flood"/>
    <s v="Alfalfa"/>
    <s v="Active IR"/>
  </r>
  <r>
    <x v="10"/>
    <x v="0"/>
    <n v="8.5674242808799903"/>
    <s v="Alfalfa"/>
    <s v="Flood"/>
    <s v="Alfalfa"/>
    <s v="Active IR"/>
  </r>
  <r>
    <x v="10"/>
    <x v="0"/>
    <n v="8.5674242808799903"/>
    <s v="Alfalfa"/>
    <s v="Flood"/>
    <s v="Alfalfa"/>
    <s v="Active IR"/>
  </r>
  <r>
    <x v="3"/>
    <x v="0"/>
    <n v="11.1308710538"/>
    <s v="Alfalfa"/>
    <s v="Flood"/>
    <s v="Alfalfa"/>
    <s v="Active IR"/>
  </r>
  <r>
    <x v="3"/>
    <x v="0"/>
    <n v="10.430010876700001"/>
    <s v="Alfalfa"/>
    <s v="Flood"/>
    <s v="Alfalfa"/>
    <s v="Active IR"/>
  </r>
  <r>
    <x v="16"/>
    <x v="0"/>
    <n v="8.5355611248700001"/>
    <s v="Alfalfa"/>
    <s v="Flood"/>
    <s v="Alfalfa"/>
    <s v="Active IR"/>
  </r>
  <r>
    <x v="32"/>
    <x v="0"/>
    <n v="49.867200019999899"/>
    <s v="Alfalfa"/>
    <s v="Flood"/>
    <s v="Alfalfa"/>
    <s v="Active IR"/>
  </r>
  <r>
    <x v="22"/>
    <x v="0"/>
    <n v="31.989492705"/>
    <s v="Alfalfa"/>
    <s v="Flood"/>
    <s v="Alfalfa"/>
    <s v="Active IR"/>
  </r>
  <r>
    <x v="3"/>
    <x v="0"/>
    <n v="10.0825037615"/>
    <s v="Alfalfa"/>
    <s v="Flood"/>
    <s v="Alfalfa"/>
    <s v="Active IR"/>
  </r>
  <r>
    <x v="3"/>
    <x v="0"/>
    <n v="10.0825037615"/>
    <s v="Alfalfa"/>
    <s v="Flood"/>
    <s v="Alfalfa"/>
    <s v="Active IR"/>
  </r>
  <r>
    <x v="0"/>
    <x v="0"/>
    <n v="29.5775626846"/>
    <s v="Alfalfa"/>
    <s v="Flood"/>
    <s v="Alfalfa"/>
    <s v="Active IR"/>
  </r>
  <r>
    <x v="39"/>
    <x v="0"/>
    <n v="2.4871942259500002"/>
    <s v="Alfalfa"/>
    <s v="Flood"/>
    <s v="Alfalfa"/>
    <s v="Active IR"/>
  </r>
  <r>
    <x v="3"/>
    <x v="0"/>
    <n v="3.8029639131000001"/>
    <s v="Alfalfa"/>
    <s v="Flood"/>
    <s v="Alfalfa"/>
    <s v="Active IR"/>
  </r>
  <r>
    <x v="3"/>
    <x v="0"/>
    <n v="3.8029639131000001"/>
    <s v="Alfalfa"/>
    <s v="Flood"/>
    <s v="Alfalfa"/>
    <s v="Active IR"/>
  </r>
  <r>
    <x v="0"/>
    <x v="0"/>
    <n v="0.47650804185599999"/>
    <s v="Alfalfa"/>
    <s v="Flood"/>
    <s v="Alfalfa"/>
    <s v="Active IR"/>
  </r>
  <r>
    <x v="0"/>
    <x v="0"/>
    <n v="0.47650804185599999"/>
    <s v="Alfalfa"/>
    <s v="Flood"/>
    <s v="Alfalfa"/>
    <s v="Active IR"/>
  </r>
  <r>
    <x v="18"/>
    <x v="0"/>
    <n v="3.7433617454900001"/>
    <s v="Alfalfa"/>
    <s v="Flood"/>
    <s v="Alfalfa"/>
    <s v="Active IR"/>
  </r>
  <r>
    <x v="18"/>
    <x v="0"/>
    <n v="30.404961992499899"/>
    <s v="Alfalfa"/>
    <s v="Flood"/>
    <s v="Alfalfa"/>
    <s v="Active IR"/>
  </r>
  <r>
    <x v="18"/>
    <x v="0"/>
    <n v="30.404961992499899"/>
    <s v="Alfalfa"/>
    <s v="Flood"/>
    <s v="Alfalfa"/>
    <s v="Active IR"/>
  </r>
  <r>
    <x v="3"/>
    <x v="0"/>
    <n v="12.761759143200001"/>
    <s v="Alfalfa"/>
    <s v="Flood"/>
    <s v="Alfalfa"/>
    <s v="Active IR"/>
  </r>
  <r>
    <x v="3"/>
    <x v="0"/>
    <n v="12.761759143200001"/>
    <s v="Alfalfa"/>
    <s v="Flood"/>
    <s v="Alfalfa"/>
    <s v="Active IR"/>
  </r>
  <r>
    <x v="22"/>
    <x v="0"/>
    <n v="1.59890852598"/>
    <s v="Alfalfa"/>
    <s v="Flood"/>
    <s v="Alfalfa"/>
    <s v="Active IR"/>
  </r>
  <r>
    <x v="22"/>
    <x v="0"/>
    <n v="22.405041815600001"/>
    <s v="Alfalfa"/>
    <s v="Flood"/>
    <s v="Alfalfa"/>
    <s v="Active IR"/>
  </r>
  <r>
    <x v="22"/>
    <x v="0"/>
    <n v="22.405041815600001"/>
    <s v="Alfalfa"/>
    <s v="Flood"/>
    <s v="Alfalfa"/>
    <s v="Active IR"/>
  </r>
  <r>
    <x v="16"/>
    <x v="0"/>
    <n v="5.2029384323699999"/>
    <s v="Alfalfa"/>
    <s v="Flood"/>
    <s v="Alfalfa"/>
    <s v="Active IR"/>
  </r>
  <r>
    <x v="41"/>
    <x v="0"/>
    <n v="2.9891827952800001"/>
    <s v="Alfalfa"/>
    <s v="Flood"/>
    <s v="Alfalfa"/>
    <s v="Active IR"/>
  </r>
  <r>
    <x v="24"/>
    <x v="0"/>
    <n v="6.87092230882"/>
    <s v="Alfalfa"/>
    <s v="Flood"/>
    <s v="Alfalfa"/>
    <s v="Active IR"/>
  </r>
  <r>
    <x v="9"/>
    <x v="0"/>
    <n v="2.5844628665"/>
    <s v="Alfalfa"/>
    <s v="Flood"/>
    <s v="Alfalfa"/>
    <s v="Active IR"/>
  </r>
  <r>
    <x v="39"/>
    <x v="0"/>
    <n v="2.3919720098499999"/>
    <s v="Alfalfa"/>
    <s v="Flood"/>
    <s v="Alfalfa"/>
    <s v="Active IR"/>
  </r>
  <r>
    <x v="40"/>
    <x v="0"/>
    <n v="2.3919720098499999"/>
    <s v="Alfalfa"/>
    <s v="Flood"/>
    <s v="Alfalfa"/>
    <s v="Active IR"/>
  </r>
  <r>
    <x v="3"/>
    <x v="0"/>
    <n v="5.18016986656"/>
    <s v="Alfalfa"/>
    <s v="Flood"/>
    <s v="Alfalfa"/>
    <s v="Active IR"/>
  </r>
  <r>
    <x v="5"/>
    <x v="0"/>
    <n v="1.9586620291900001"/>
    <s v="Alfalfa"/>
    <s v="Flood"/>
    <s v="Alfalfa"/>
    <s v="Active IR"/>
  </r>
  <r>
    <x v="5"/>
    <x v="0"/>
    <n v="1.9586620291900001"/>
    <s v="Alfalfa"/>
    <s v="Flood"/>
    <s v="Alfalfa"/>
    <s v="Active IR"/>
  </r>
  <r>
    <x v="5"/>
    <x v="0"/>
    <n v="1.9586620291900001"/>
    <s v="Alfalfa"/>
    <s v="Flood"/>
    <s v="Alfalfa"/>
    <s v="Active IR"/>
  </r>
  <r>
    <x v="24"/>
    <x v="0"/>
    <n v="12.0523095066"/>
    <s v="Alfalfa"/>
    <s v="Flood"/>
    <s v="Alfalfa"/>
    <s v="Active IR"/>
  </r>
  <r>
    <x v="7"/>
    <x v="0"/>
    <n v="12.0523095066"/>
    <s v="Alfalfa"/>
    <s v="Flood"/>
    <s v="Alfalfa"/>
    <s v="Active IR"/>
  </r>
  <r>
    <x v="24"/>
    <x v="0"/>
    <n v="1.4517012146599999"/>
    <s v="Alfalfa"/>
    <s v="Flood"/>
    <s v="Alfalfa"/>
    <s v="Active IR"/>
  </r>
  <r>
    <x v="24"/>
    <x v="0"/>
    <n v="1.4517012146599999"/>
    <s v="Alfalfa"/>
    <s v="Flood"/>
    <s v="Alfalfa"/>
    <s v="Active IR"/>
  </r>
  <r>
    <x v="24"/>
    <x v="0"/>
    <n v="1.4517012146599999"/>
    <s v="Alfalfa"/>
    <s v="Flood"/>
    <s v="Alfalfa"/>
    <s v="Active IR"/>
  </r>
  <r>
    <x v="7"/>
    <x v="0"/>
    <n v="1.4517012146599999"/>
    <s v="Alfalfa"/>
    <s v="Flood"/>
    <s v="Alfalfa"/>
    <s v="Active IR"/>
  </r>
  <r>
    <x v="7"/>
    <x v="0"/>
    <n v="1.4517012146599999"/>
    <s v="Alfalfa"/>
    <s v="Flood"/>
    <s v="Alfalfa"/>
    <s v="Active IR"/>
  </r>
  <r>
    <x v="7"/>
    <x v="0"/>
    <n v="10.7639213594999"/>
    <s v="Alfalfa"/>
    <s v="Flood"/>
    <s v="Alfalfa"/>
    <s v="Active IR"/>
  </r>
  <r>
    <x v="7"/>
    <x v="0"/>
    <n v="10.7639213594999"/>
    <s v="Alfalfa"/>
    <s v="Flood"/>
    <s v="Alfalfa"/>
    <s v="Active IR"/>
  </r>
  <r>
    <x v="25"/>
    <x v="0"/>
    <n v="2.8658429381300001"/>
    <s v="Alfalfa"/>
    <s v="Flood"/>
    <s v="Alfalfa"/>
    <s v="Active IR"/>
  </r>
  <r>
    <x v="14"/>
    <x v="0"/>
    <n v="0.67455526322600001"/>
    <s v="Alfalfa"/>
    <s v="Flood"/>
    <s v="Alfalfa"/>
    <s v="Active IR"/>
  </r>
  <r>
    <x v="14"/>
    <x v="0"/>
    <n v="0.67455526322600001"/>
    <s v="Alfalfa"/>
    <s v="Flood"/>
    <s v="Alfalfa"/>
    <s v="Active IR"/>
  </r>
  <r>
    <x v="15"/>
    <x v="0"/>
    <n v="0.67455526322600001"/>
    <s v="Alfalfa"/>
    <s v="Flood"/>
    <s v="Alfalfa"/>
    <s v="Active IR"/>
  </r>
  <r>
    <x v="15"/>
    <x v="0"/>
    <n v="0.67455526322600001"/>
    <s v="Alfalfa"/>
    <s v="Flood"/>
    <s v="Alfalfa"/>
    <s v="Active IR"/>
  </r>
  <r>
    <x v="1"/>
    <x v="0"/>
    <n v="5.0202200449300003"/>
    <s v="Alfalfa"/>
    <s v="Flood"/>
    <s v="Alfalfa"/>
    <s v="Active IR"/>
  </r>
  <r>
    <x v="42"/>
    <x v="0"/>
    <n v="1.48686359014"/>
    <s v="Alfalfa"/>
    <s v="Flood"/>
    <s v="Alfalfa"/>
    <s v="Active IR"/>
  </r>
  <r>
    <x v="7"/>
    <x v="0"/>
    <n v="1.48686359014"/>
    <s v="Alfalfa"/>
    <s v="Flood"/>
    <s v="Alfalfa"/>
    <s v="Active IR"/>
  </r>
  <r>
    <x v="23"/>
    <x v="0"/>
    <n v="13.7536812294"/>
    <s v="Alfalfa"/>
    <s v="Flood"/>
    <s v="Alfalfa"/>
    <s v="Active IR"/>
  </r>
  <r>
    <x v="4"/>
    <x v="0"/>
    <n v="7.6337805634600002"/>
    <s v="Alfalfa"/>
    <s v="Flood"/>
    <s v="Alfalfa"/>
    <s v="Active IR"/>
  </r>
  <r>
    <x v="4"/>
    <x v="0"/>
    <n v="7.6337805634600002"/>
    <s v="Alfalfa"/>
    <s v="Flood"/>
    <s v="Alfalfa"/>
    <s v="Active IR"/>
  </r>
  <r>
    <x v="7"/>
    <x v="0"/>
    <n v="7.6337805634600002"/>
    <s v="Alfalfa"/>
    <s v="Flood"/>
    <s v="Alfalfa"/>
    <s v="Active IR"/>
  </r>
  <r>
    <x v="5"/>
    <x v="0"/>
    <n v="1.88716062365"/>
    <s v="Alfalfa"/>
    <s v="Flood"/>
    <s v="Alfalfa"/>
    <s v="Active IR"/>
  </r>
  <r>
    <x v="5"/>
    <x v="0"/>
    <n v="1.88716062365"/>
    <s v="Alfalfa"/>
    <s v="Flood"/>
    <s v="Alfalfa"/>
    <s v="Active IR"/>
  </r>
  <r>
    <x v="5"/>
    <x v="0"/>
    <n v="1.88716062365"/>
    <s v="Alfalfa"/>
    <s v="Flood"/>
    <s v="Alfalfa"/>
    <s v="Active IR"/>
  </r>
  <r>
    <x v="5"/>
    <x v="0"/>
    <n v="3.9691452002899998"/>
    <s v="Alfalfa"/>
    <s v="Flood"/>
    <s v="Alfalfa"/>
    <s v="Active IR"/>
  </r>
  <r>
    <x v="10"/>
    <x v="0"/>
    <n v="3.9691452002899998"/>
    <s v="Alfalfa"/>
    <s v="Flood"/>
    <s v="Alfalfa"/>
    <s v="Active IR"/>
  </r>
  <r>
    <x v="4"/>
    <x v="0"/>
    <n v="0.99715047742999996"/>
    <s v="Alfalfa"/>
    <s v="Flood"/>
    <s v="Alfalfa"/>
    <s v="Active IR"/>
  </r>
  <r>
    <x v="7"/>
    <x v="0"/>
    <n v="0.99715047742999996"/>
    <s v="Alfalfa"/>
    <s v="Flood"/>
    <s v="Alfalfa"/>
    <s v="Active IR"/>
  </r>
  <r>
    <x v="37"/>
    <x v="0"/>
    <n v="9.5457011564500007"/>
    <s v="Alfalfa"/>
    <s v="Flood"/>
    <s v="Alfalfa"/>
    <s v="Active IR"/>
  </r>
  <r>
    <x v="37"/>
    <x v="0"/>
    <n v="9.5457011564500007"/>
    <s v="Alfalfa"/>
    <s v="Flood"/>
    <s v="Alfalfa"/>
    <s v="Active IR"/>
  </r>
  <r>
    <x v="5"/>
    <x v="0"/>
    <n v="9.5457011564500007"/>
    <s v="Alfalfa"/>
    <s v="Flood"/>
    <s v="Alfalfa"/>
    <s v="Active IR"/>
  </r>
  <r>
    <x v="10"/>
    <x v="0"/>
    <n v="0.94341967166600005"/>
    <s v="Alfalfa"/>
    <s v="Flood"/>
    <s v="Alfalfa"/>
    <s v="Active IR"/>
  </r>
  <r>
    <x v="10"/>
    <x v="0"/>
    <n v="0.94341967166600005"/>
    <s v="Alfalfa"/>
    <s v="Flood"/>
    <s v="Alfalfa"/>
    <s v="Active IR"/>
  </r>
  <r>
    <x v="8"/>
    <x v="0"/>
    <n v="16.961765129700002"/>
    <s v="Alfalfa"/>
    <s v="Flood"/>
    <s v="Alfalfa"/>
    <s v="Active IR"/>
  </r>
  <r>
    <x v="29"/>
    <x v="0"/>
    <n v="1.8299276501299999"/>
    <s v="Alfalfa"/>
    <s v="Flood"/>
    <s v="Alfalfa"/>
    <s v="Active IR"/>
  </r>
  <r>
    <x v="6"/>
    <x v="0"/>
    <n v="2.93847139905"/>
    <s v="Alfalfa"/>
    <s v="Flood"/>
    <s v="Alfalfa"/>
    <s v="Active IR"/>
  </r>
  <r>
    <x v="6"/>
    <x v="0"/>
    <n v="2.93847139905"/>
    <s v="Alfalfa"/>
    <s v="Flood"/>
    <s v="Alfalfa"/>
    <s v="Active IR"/>
  </r>
  <r>
    <x v="6"/>
    <x v="0"/>
    <n v="2.93847139905"/>
    <s v="Alfalfa"/>
    <s v="Flood"/>
    <s v="Alfalfa"/>
    <s v="Active IR"/>
  </r>
  <r>
    <x v="6"/>
    <x v="0"/>
    <n v="2.93847139905"/>
    <s v="Alfalfa"/>
    <s v="Flood"/>
    <s v="Alfalfa"/>
    <s v="Active IR"/>
  </r>
  <r>
    <x v="12"/>
    <x v="0"/>
    <n v="2.4052399477800002"/>
    <s v="Alfalfa"/>
    <s v="Flood"/>
    <s v="Alfalfa"/>
    <s v="Active IR"/>
  </r>
  <r>
    <x v="12"/>
    <x v="0"/>
    <n v="2.4052399477800002"/>
    <s v="Alfalfa"/>
    <s v="Flood"/>
    <s v="Alfalfa"/>
    <s v="Active IR"/>
  </r>
  <r>
    <x v="12"/>
    <x v="0"/>
    <n v="2.4052399477800002"/>
    <s v="Alfalfa"/>
    <s v="Flood"/>
    <s v="Alfalfa"/>
    <s v="Active IR"/>
  </r>
  <r>
    <x v="12"/>
    <x v="0"/>
    <n v="2.4052399477800002"/>
    <s v="Alfalfa"/>
    <s v="Flood"/>
    <s v="Alfalfa"/>
    <s v="Active IR"/>
  </r>
  <r>
    <x v="29"/>
    <x v="0"/>
    <n v="1.0045158978299999"/>
    <s v="Alfalfa"/>
    <s v="Flood"/>
    <s v="Alfalfa"/>
    <s v="Active IR"/>
  </r>
  <r>
    <x v="0"/>
    <x v="0"/>
    <n v="1.8287308012600001"/>
    <s v="Alfalfa"/>
    <s v="Flood"/>
    <s v="Alfalfa"/>
    <s v="Active IR"/>
  </r>
  <r>
    <x v="28"/>
    <x v="0"/>
    <n v="1.2452857016600001"/>
    <s v="Alfalfa"/>
    <s v="Flood"/>
    <s v="Alfalfa"/>
    <s v="Active IR"/>
  </r>
  <r>
    <x v="2"/>
    <x v="0"/>
    <n v="0.682801937513"/>
    <s v="Alfalfa"/>
    <s v="Flood"/>
    <s v="Alfalfa"/>
    <s v="Active IR"/>
  </r>
  <r>
    <x v="18"/>
    <x v="0"/>
    <n v="3.1849207481300001"/>
    <s v="Alfalfa"/>
    <s v="Flood"/>
    <s v="Alfalfa"/>
    <s v="Active IR"/>
  </r>
  <r>
    <x v="36"/>
    <x v="0"/>
    <n v="3.3042694693799999"/>
    <s v="Alfalfa"/>
    <s v="Flood"/>
    <s v="Alfalfa"/>
    <s v="Active IR"/>
  </r>
  <r>
    <x v="36"/>
    <x v="0"/>
    <n v="3.3042694693799999"/>
    <s v="Alfalfa"/>
    <s v="Flood"/>
    <s v="Alfalfa"/>
    <s v="Active IR"/>
  </r>
  <r>
    <x v="1"/>
    <x v="0"/>
    <n v="5.3067828769999998"/>
    <s v="Alfalfa"/>
    <s v="Flood"/>
    <s v="Alfalfa"/>
    <s v="Active IR"/>
  </r>
  <r>
    <x v="1"/>
    <x v="0"/>
    <n v="5.3067828769999998"/>
    <s v="Alfalfa"/>
    <s v="Flood"/>
    <s v="Alfalfa"/>
    <s v="Active IR"/>
  </r>
  <r>
    <x v="1"/>
    <x v="0"/>
    <n v="5.3067828769999998"/>
    <s v="Alfalfa"/>
    <s v="Flood"/>
    <s v="Alfalfa"/>
    <s v="Active IR"/>
  </r>
  <r>
    <x v="1"/>
    <x v="0"/>
    <n v="5.3067828769999998"/>
    <s v="Alfalfa"/>
    <s v="Flood"/>
    <s v="Alfalfa"/>
    <s v="Active IR"/>
  </r>
  <r>
    <x v="1"/>
    <x v="0"/>
    <n v="5.3067828769999998"/>
    <s v="Alfalfa"/>
    <s v="Flood"/>
    <s v="Alfalfa"/>
    <s v="Active IR"/>
  </r>
  <r>
    <x v="9"/>
    <x v="0"/>
    <n v="0.70600347873500002"/>
    <s v="Alfalfa"/>
    <s v="Flood"/>
    <s v="Alfalfa"/>
    <s v="Active IR"/>
  </r>
  <r>
    <x v="9"/>
    <x v="0"/>
    <n v="0.70600347873500002"/>
    <s v="Alfalfa"/>
    <s v="Flood"/>
    <s v="Alfalfa"/>
    <s v="Active IR"/>
  </r>
  <r>
    <x v="18"/>
    <x v="0"/>
    <n v="4.1718611227100002"/>
    <s v="Alfalfa"/>
    <s v="Flood"/>
    <s v="Alfalfa"/>
    <s v="Active IR"/>
  </r>
  <r>
    <x v="5"/>
    <x v="0"/>
    <n v="2.4282006536599998"/>
    <s v="Alfalfa"/>
    <s v="Flood"/>
    <s v="Alfalfa"/>
    <s v="Active IR"/>
  </r>
  <r>
    <x v="10"/>
    <x v="0"/>
    <n v="1.7643850507300001"/>
    <s v="Alfalfa"/>
    <s v="Flood"/>
    <s v="Alfalfa"/>
    <s v="Active IR"/>
  </r>
  <r>
    <x v="5"/>
    <x v="0"/>
    <n v="1.04178255888"/>
    <s v="Alfalfa"/>
    <s v="Flood"/>
    <s v="Alfalfa"/>
    <s v="Active IR"/>
  </r>
  <r>
    <x v="5"/>
    <x v="0"/>
    <n v="3.0793342457000001"/>
    <s v="Alfalfa"/>
    <s v="Flood"/>
    <s v="Alfalfa"/>
    <s v="Active IR"/>
  </r>
  <r>
    <x v="5"/>
    <x v="0"/>
    <n v="3.6022022547499999"/>
    <s v="Alfalfa"/>
    <s v="Flood"/>
    <s v="Alfalfa"/>
    <s v="Active IR"/>
  </r>
  <r>
    <x v="27"/>
    <x v="0"/>
    <n v="2.7783339246600001"/>
    <s v="Alfalfa"/>
    <s v="Flood"/>
    <s v="Alfalfa"/>
    <s v="Active IR"/>
  </r>
  <r>
    <x v="0"/>
    <x v="0"/>
    <n v="1.3114308371000001"/>
    <s v="Alfalfa"/>
    <s v="Flood"/>
    <s v="Alfalfa"/>
    <s v="Active IR"/>
  </r>
  <r>
    <x v="37"/>
    <x v="0"/>
    <n v="8.8581305828599906"/>
    <s v="Alfalfa"/>
    <s v="Flood"/>
    <s v="Alfalfa"/>
    <s v="Active IR"/>
  </r>
  <r>
    <x v="37"/>
    <x v="0"/>
    <n v="8.8581305828599906"/>
    <s v="Alfalfa"/>
    <s v="Flood"/>
    <s v="Alfalfa"/>
    <s v="Active IR"/>
  </r>
  <r>
    <x v="5"/>
    <x v="0"/>
    <n v="8.8581305828599906"/>
    <s v="Alfalfa"/>
    <s v="Flood"/>
    <s v="Alfalfa"/>
    <s v="Active IR"/>
  </r>
  <r>
    <x v="3"/>
    <x v="0"/>
    <n v="6.3014980733200003"/>
    <s v="Alfalfa"/>
    <s v="Flood"/>
    <s v="Alfalfa"/>
    <s v="Active IR"/>
  </r>
  <r>
    <x v="3"/>
    <x v="0"/>
    <n v="6.3014980733200003"/>
    <s v="Alfalfa"/>
    <s v="Flood"/>
    <s v="Alfalfa"/>
    <s v="Active IR"/>
  </r>
  <r>
    <x v="3"/>
    <x v="0"/>
    <n v="6.3014980733200003"/>
    <s v="Alfalfa"/>
    <s v="Flood"/>
    <s v="Alfalfa"/>
    <s v="Active IR"/>
  </r>
  <r>
    <x v="11"/>
    <x v="0"/>
    <n v="9.9884865053399903"/>
    <s v="Alfalfa"/>
    <s v="Flood"/>
    <s v="Alfalfa"/>
    <s v="Active IR"/>
  </r>
  <r>
    <x v="11"/>
    <x v="0"/>
    <n v="2.3898708930799999"/>
    <s v="Alfalfa"/>
    <s v="Flood"/>
    <s v="Alfalfa"/>
    <s v="Active IR"/>
  </r>
  <r>
    <x v="11"/>
    <x v="0"/>
    <n v="2.3898708930799999"/>
    <s v="Alfalfa"/>
    <s v="Flood"/>
    <s v="Alfalfa"/>
    <s v="Active IR"/>
  </r>
  <r>
    <x v="10"/>
    <x v="0"/>
    <n v="3.6948248723299999"/>
    <s v="Alfalfa"/>
    <s v="Flood"/>
    <s v="Alfalfa"/>
    <s v="Active IR"/>
  </r>
  <r>
    <x v="10"/>
    <x v="0"/>
    <n v="3.6948248723299999"/>
    <s v="Alfalfa"/>
    <s v="Flood"/>
    <s v="Alfalfa"/>
    <s v="Active IR"/>
  </r>
  <r>
    <x v="19"/>
    <x v="0"/>
    <n v="1.26752149268"/>
    <s v="Alfalfa"/>
    <s v="Flood"/>
    <s v="Alfalfa"/>
    <s v="Active IR"/>
  </r>
  <r>
    <x v="5"/>
    <x v="0"/>
    <n v="7.9074333581199996"/>
    <s v="Alfalfa"/>
    <s v="Flood"/>
    <s v="Alfalfa"/>
    <s v="Active IR"/>
  </r>
  <r>
    <x v="5"/>
    <x v="0"/>
    <n v="7.9074333581199996"/>
    <s v="Alfalfa"/>
    <s v="Flood"/>
    <s v="Alfalfa"/>
    <s v="Active IR"/>
  </r>
  <r>
    <x v="5"/>
    <x v="0"/>
    <n v="7.9074333581199996"/>
    <s v="Alfalfa"/>
    <s v="Flood"/>
    <s v="Alfalfa"/>
    <s v="Active IR"/>
  </r>
  <r>
    <x v="22"/>
    <x v="0"/>
    <n v="0.99603804708800003"/>
    <s v="Alfalfa"/>
    <s v="Flood"/>
    <s v="Alfalfa"/>
    <s v="Active IR"/>
  </r>
  <r>
    <x v="3"/>
    <x v="0"/>
    <n v="17.434852715400002"/>
    <s v="Alfalfa"/>
    <s v="Flood"/>
    <s v="Alfalfa"/>
    <s v="Active IR"/>
  </r>
  <r>
    <x v="3"/>
    <x v="0"/>
    <n v="17.434852715400002"/>
    <s v="Alfalfa"/>
    <s v="Flood"/>
    <s v="Alfalfa"/>
    <s v="Active IR"/>
  </r>
  <r>
    <x v="3"/>
    <x v="0"/>
    <n v="17.434852715400002"/>
    <s v="Alfalfa"/>
    <s v="Flood"/>
    <s v="Alfalfa"/>
    <s v="Active IR"/>
  </r>
  <r>
    <x v="3"/>
    <x v="0"/>
    <n v="17.434852715400002"/>
    <s v="Alfalfa"/>
    <s v="Flood"/>
    <s v="Alfalfa"/>
    <s v="Active IR"/>
  </r>
  <r>
    <x v="3"/>
    <x v="0"/>
    <n v="17.434852715400002"/>
    <s v="Alfalfa"/>
    <s v="Flood"/>
    <s v="Alfalfa"/>
    <s v="Active IR"/>
  </r>
  <r>
    <x v="7"/>
    <x v="0"/>
    <n v="1.3147143936300001"/>
    <s v="Alfalfa"/>
    <s v="Flood"/>
    <s v="Alfalfa"/>
    <s v="Active IR"/>
  </r>
  <r>
    <x v="0"/>
    <x v="0"/>
    <n v="6.4391538477000001"/>
    <s v="Alfalfa"/>
    <s v="Flood"/>
    <s v="Alfalfa"/>
    <s v="Active IR"/>
  </r>
  <r>
    <x v="0"/>
    <x v="0"/>
    <n v="6.4391538477000001"/>
    <s v="Alfalfa"/>
    <s v="Flood"/>
    <s v="Alfalfa"/>
    <s v="Active IR"/>
  </r>
  <r>
    <x v="0"/>
    <x v="0"/>
    <n v="6.4391538477000001"/>
    <s v="Alfalfa"/>
    <s v="Flood"/>
    <s v="Alfalfa"/>
    <s v="Active IR"/>
  </r>
  <r>
    <x v="0"/>
    <x v="0"/>
    <n v="6.4391538477000001"/>
    <s v="Alfalfa"/>
    <s v="Flood"/>
    <s v="Alfalfa"/>
    <s v="Active IR"/>
  </r>
  <r>
    <x v="0"/>
    <x v="0"/>
    <n v="6.4391538477000001"/>
    <s v="Alfalfa"/>
    <s v="Flood"/>
    <s v="Alfalfa"/>
    <s v="Active IR"/>
  </r>
  <r>
    <x v="12"/>
    <x v="0"/>
    <n v="0.29242777074300003"/>
    <s v="Alfalfa"/>
    <s v="Flood"/>
    <s v="Alfalfa"/>
    <s v="Active IR"/>
  </r>
  <r>
    <x v="12"/>
    <x v="0"/>
    <n v="0.29242777074300003"/>
    <s v="Alfalfa"/>
    <s v="Flood"/>
    <s v="Alfalfa"/>
    <s v="Active IR"/>
  </r>
  <r>
    <x v="0"/>
    <x v="0"/>
    <n v="2.6131292311099998"/>
    <s v="Alfalfa"/>
    <s v="Flood"/>
    <s v="Alfalfa"/>
    <s v="Active IR"/>
  </r>
  <r>
    <x v="5"/>
    <x v="0"/>
    <n v="2.1489112177899998"/>
    <s v="Alfalfa"/>
    <s v="Flood"/>
    <s v="Alfalfa"/>
    <s v="Active IR"/>
  </r>
  <r>
    <x v="5"/>
    <x v="0"/>
    <n v="2.1489112177899998"/>
    <s v="Alfalfa"/>
    <s v="Flood"/>
    <s v="Alfalfa"/>
    <s v="Active IR"/>
  </r>
  <r>
    <x v="23"/>
    <x v="0"/>
    <n v="19.284053444400001"/>
    <s v="Alfalfa"/>
    <s v="Flood"/>
    <s v="Alfalfa"/>
    <s v="Active IR"/>
  </r>
  <r>
    <x v="13"/>
    <x v="0"/>
    <n v="1.51589068205"/>
    <s v="Alfalfa"/>
    <s v="Flood"/>
    <s v="Alfalfa"/>
    <s v="Active IR"/>
  </r>
  <r>
    <x v="0"/>
    <x v="0"/>
    <n v="8.4131745429899905"/>
    <s v="Alfalfa"/>
    <s v="Flood"/>
    <s v="Alfalfa"/>
    <s v="Active IR"/>
  </r>
  <r>
    <x v="5"/>
    <x v="0"/>
    <n v="5.38674278515"/>
    <s v="Alfalfa"/>
    <s v="Flood"/>
    <s v="Alfalfa"/>
    <s v="Active IR"/>
  </r>
  <r>
    <x v="5"/>
    <x v="0"/>
    <n v="5.38674278515"/>
    <s v="Alfalfa"/>
    <s v="Flood"/>
    <s v="Alfalfa"/>
    <s v="Active IR"/>
  </r>
  <r>
    <x v="5"/>
    <x v="0"/>
    <n v="10.0755109082"/>
    <s v="Alfalfa"/>
    <s v="Flood"/>
    <s v="Alfalfa"/>
    <s v="Active IR"/>
  </r>
  <r>
    <x v="10"/>
    <x v="0"/>
    <n v="10.056167793"/>
    <s v="Alfalfa"/>
    <s v="Flood"/>
    <s v="Alfalfa"/>
    <s v="Active IR"/>
  </r>
  <r>
    <x v="0"/>
    <x v="0"/>
    <n v="1.93783831432"/>
    <s v="Alfalfa"/>
    <s v="Flood"/>
    <s v="Alfalfa"/>
    <s v="Active IR"/>
  </r>
  <r>
    <x v="7"/>
    <x v="0"/>
    <n v="2.8004402934299999"/>
    <s v="Alfalfa"/>
    <s v="Flood"/>
    <s v="Alfalfa"/>
    <s v="Active IR"/>
  </r>
  <r>
    <x v="31"/>
    <x v="0"/>
    <n v="6.8140453645500001"/>
    <s v="Alfalfa"/>
    <s v="Flood"/>
    <s v="Alfalfa"/>
    <s v="Active IR"/>
  </r>
  <r>
    <x v="3"/>
    <x v="0"/>
    <n v="15.288765243"/>
    <s v="Alfalfa"/>
    <s v="Flood"/>
    <s v="Alfalfa"/>
    <s v="Active IR"/>
  </r>
  <r>
    <x v="20"/>
    <x v="0"/>
    <n v="3.3644347856199999"/>
    <s v="Alfalfa"/>
    <s v="Flood"/>
    <s v="Alfalfa"/>
    <s v="Active IR"/>
  </r>
  <r>
    <x v="0"/>
    <x v="0"/>
    <n v="5.3789358269700003"/>
    <s v="Alfalfa"/>
    <s v="Flood"/>
    <s v="Alfalfa"/>
    <s v="Active IR"/>
  </r>
  <r>
    <x v="0"/>
    <x v="0"/>
    <n v="5.3789358269700003"/>
    <s v="Alfalfa"/>
    <s v="Flood"/>
    <s v="Alfalfa"/>
    <s v="Active IR"/>
  </r>
  <r>
    <x v="2"/>
    <x v="0"/>
    <n v="0.56475196986800003"/>
    <s v="Alfalfa"/>
    <s v="Flood"/>
    <s v="Alfalfa"/>
    <s v="Active IR"/>
  </r>
  <r>
    <x v="5"/>
    <x v="0"/>
    <n v="1.25391737619"/>
    <s v="Alfalfa"/>
    <s v="Flood"/>
    <s v="Alfalfa"/>
    <s v="Active IR"/>
  </r>
  <r>
    <x v="11"/>
    <x v="0"/>
    <n v="0.181047489551"/>
    <s v="Alfalfa"/>
    <s v="Flood"/>
    <s v="Alfalfa"/>
    <s v="Active IR"/>
  </r>
  <r>
    <x v="3"/>
    <x v="0"/>
    <n v="5.7756888546000003"/>
    <s v="Alfalfa"/>
    <s v="Flood"/>
    <s v="Alfalfa"/>
    <s v="Active IR"/>
  </r>
  <r>
    <x v="3"/>
    <x v="0"/>
    <n v="5.7756888546000003"/>
    <s v="Alfalfa"/>
    <s v="Flood"/>
    <s v="Alfalfa"/>
    <s v="Active IR"/>
  </r>
  <r>
    <x v="3"/>
    <x v="0"/>
    <n v="5.7756888546000003"/>
    <s v="Alfalfa"/>
    <s v="Flood"/>
    <s v="Alfalfa"/>
    <s v="Active IR"/>
  </r>
  <r>
    <x v="7"/>
    <x v="0"/>
    <n v="0.66400610304600005"/>
    <s v="Alfalfa"/>
    <s v="Flood"/>
    <s v="Alfalfa"/>
    <s v="Active IR"/>
  </r>
  <r>
    <x v="3"/>
    <x v="0"/>
    <n v="2.9727965851999998"/>
    <s v="Alfalfa"/>
    <s v="Flood"/>
    <s v="Alfalfa"/>
    <s v="Active IR"/>
  </r>
  <r>
    <x v="6"/>
    <x v="0"/>
    <n v="11.9050421905"/>
    <s v="Alfalfa"/>
    <s v="Flood"/>
    <s v="Alfalfa"/>
    <s v="Active IR"/>
  </r>
  <r>
    <x v="6"/>
    <x v="0"/>
    <n v="11.9050421905"/>
    <s v="Alfalfa"/>
    <s v="Flood"/>
    <s v="Alfalfa"/>
    <s v="Active IR"/>
  </r>
  <r>
    <x v="8"/>
    <x v="0"/>
    <n v="1.70869435484"/>
    <s v="Alfalfa"/>
    <s v="Flood"/>
    <s v="Alfalfa"/>
    <s v="Active IR"/>
  </r>
  <r>
    <x v="0"/>
    <x v="0"/>
    <n v="11.4804113817"/>
    <s v="Alfalfa"/>
    <s v="Flood"/>
    <s v="Alfalfa"/>
    <s v="Active IR"/>
  </r>
  <r>
    <x v="0"/>
    <x v="0"/>
    <n v="19.248392759800002"/>
    <s v="Alfalfa"/>
    <s v="Flood"/>
    <s v="Alfalfa"/>
    <s v="Active IR"/>
  </r>
  <r>
    <x v="0"/>
    <x v="0"/>
    <n v="13.9977503811999"/>
    <s v="Alfalfa"/>
    <s v="Flood"/>
    <s v="Alfalfa"/>
    <s v="Active IR"/>
  </r>
  <r>
    <x v="39"/>
    <x v="0"/>
    <n v="6.0291162532199998"/>
    <s v="Alfalfa"/>
    <s v="Flood"/>
    <s v="Alfalfa"/>
    <s v="Active IR"/>
  </r>
  <r>
    <x v="40"/>
    <x v="0"/>
    <n v="6.0291162532199998"/>
    <s v="Alfalfa"/>
    <s v="Flood"/>
    <s v="Alfalfa"/>
    <s v="Active IR"/>
  </r>
  <r>
    <x v="0"/>
    <x v="0"/>
    <n v="9.4471608500500004"/>
    <s v="Alfalfa"/>
    <s v="Flood"/>
    <s v="Alfalfa"/>
    <s v="Active IR"/>
  </r>
  <r>
    <x v="9"/>
    <x v="0"/>
    <n v="8.2507024894899903"/>
    <s v="Alfalfa"/>
    <s v="Flood"/>
    <s v="Alfalfa"/>
    <s v="Active IR"/>
  </r>
  <r>
    <x v="9"/>
    <x v="0"/>
    <n v="8.2507024894899903"/>
    <s v="Alfalfa"/>
    <s v="Flood"/>
    <s v="Alfalfa"/>
    <s v="Active IR"/>
  </r>
  <r>
    <x v="0"/>
    <x v="0"/>
    <n v="16.587394515"/>
    <s v="Alfalfa"/>
    <s v="Flood"/>
    <s v="Alfalfa"/>
    <s v="Active IR"/>
  </r>
  <r>
    <x v="2"/>
    <x v="0"/>
    <n v="2.9392482865799998"/>
    <s v="Alfalfa"/>
    <s v="Flood"/>
    <s v="Alfalfa"/>
    <s v="Active IR"/>
  </r>
  <r>
    <x v="5"/>
    <x v="0"/>
    <n v="3.1076222360400001"/>
    <s v="Alfalfa"/>
    <s v="Flood"/>
    <s v="Alfalfa"/>
    <s v="Active IR"/>
  </r>
  <r>
    <x v="38"/>
    <x v="0"/>
    <n v="10.3629798370999"/>
    <s v="Alfalfa"/>
    <s v="Flood"/>
    <s v="Alfalfa"/>
    <s v="Active IR"/>
  </r>
  <r>
    <x v="25"/>
    <x v="0"/>
    <n v="3.3396277578500002"/>
    <s v="Alfalfa"/>
    <s v="Flood"/>
    <s v="Alfalfa"/>
    <s v="Active IR"/>
  </r>
  <r>
    <x v="17"/>
    <x v="0"/>
    <n v="18.872213153200001"/>
    <s v="Alfalfa"/>
    <s v="Flood"/>
    <s v="Alfalfa"/>
    <s v="Active IR"/>
  </r>
  <r>
    <x v="17"/>
    <x v="0"/>
    <n v="18.872213153200001"/>
    <s v="Alfalfa"/>
    <s v="Flood"/>
    <s v="Alfalfa"/>
    <s v="Active IR"/>
  </r>
  <r>
    <x v="17"/>
    <x v="0"/>
    <n v="18.872213153200001"/>
    <s v="Alfalfa"/>
    <s v="Flood"/>
    <s v="Alfalfa"/>
    <s v="Active IR"/>
  </r>
  <r>
    <x v="17"/>
    <x v="0"/>
    <n v="18.872213153200001"/>
    <s v="Alfalfa"/>
    <s v="Flood"/>
    <s v="Alfalfa"/>
    <s v="Active IR"/>
  </r>
  <r>
    <x v="10"/>
    <x v="0"/>
    <n v="7.73839993057"/>
    <s v="Alfalfa"/>
    <s v="Flood"/>
    <s v="Alfalfa"/>
    <s v="Active IR"/>
  </r>
  <r>
    <x v="10"/>
    <x v="0"/>
    <n v="7.73839993057"/>
    <s v="Alfalfa"/>
    <s v="Flood"/>
    <s v="Alfalfa"/>
    <s v="Active IR"/>
  </r>
  <r>
    <x v="10"/>
    <x v="0"/>
    <n v="7.73839993057"/>
    <s v="Alfalfa"/>
    <s v="Flood"/>
    <s v="Alfalfa"/>
    <s v="Active IR"/>
  </r>
  <r>
    <x v="28"/>
    <x v="0"/>
    <n v="4.1079475197699997"/>
    <s v="Alfalfa"/>
    <s v="Flood"/>
    <s v="Alfalfa"/>
    <s v="Active IR"/>
  </r>
  <r>
    <x v="1"/>
    <x v="0"/>
    <n v="7.6752815965699996"/>
    <s v="Alfalfa"/>
    <s v="Flood"/>
    <s v="Alfalfa"/>
    <s v="Active IR"/>
  </r>
  <r>
    <x v="42"/>
    <x v="0"/>
    <n v="0.315355190713"/>
    <s v="Alfalfa"/>
    <s v="Flood"/>
    <s v="Alfalfa"/>
    <s v="Active IR"/>
  </r>
  <r>
    <x v="7"/>
    <x v="0"/>
    <n v="0.315355190713"/>
    <s v="Alfalfa"/>
    <s v="Flood"/>
    <s v="Alfalfa"/>
    <s v="Active IR"/>
  </r>
  <r>
    <x v="32"/>
    <x v="0"/>
    <n v="20.394398512199899"/>
    <s v="Alfalfa"/>
    <s v="Flood"/>
    <s v="Alfalfa"/>
    <s v="Active IR"/>
  </r>
  <r>
    <x v="33"/>
    <x v="0"/>
    <n v="20.394398512199899"/>
    <s v="Alfalfa"/>
    <s v="Flood"/>
    <s v="Alfalfa"/>
    <s v="Active IR"/>
  </r>
  <r>
    <x v="9"/>
    <x v="0"/>
    <n v="4.3212514248199998"/>
    <s v="Alfalfa"/>
    <s v="Flood"/>
    <s v="Alfalfa"/>
    <s v="Active IR"/>
  </r>
  <r>
    <x v="8"/>
    <x v="0"/>
    <n v="6.7840554322899997"/>
    <s v="Alfalfa"/>
    <s v="Flood"/>
    <s v="Alfalfa"/>
    <s v="Active IR"/>
  </r>
  <r>
    <x v="10"/>
    <x v="0"/>
    <n v="1.0780273039099999"/>
    <s v="Alfalfa"/>
    <s v="Flood"/>
    <s v="Alfalfa"/>
    <s v="Active IR"/>
  </r>
  <r>
    <x v="0"/>
    <x v="0"/>
    <n v="6.0378866436200003"/>
    <s v="Alfalfa"/>
    <s v="Flood"/>
    <s v="Alfalfa"/>
    <s v="Active IR"/>
  </r>
  <r>
    <x v="25"/>
    <x v="0"/>
    <n v="7.2692776847099996"/>
    <s v="Alfalfa"/>
    <s v="Flood"/>
    <s v="Alfalfa"/>
    <s v="Active IR"/>
  </r>
  <r>
    <x v="25"/>
    <x v="0"/>
    <n v="7.2692776847099996"/>
    <s v="Alfalfa"/>
    <s v="Flood"/>
    <s v="Alfalfa"/>
    <s v="Active IR"/>
  </r>
  <r>
    <x v="5"/>
    <x v="0"/>
    <n v="1.6825013795999999"/>
    <s v="Alfalfa"/>
    <s v="Flood"/>
    <s v="Alfalfa"/>
    <s v="Active IR"/>
  </r>
  <r>
    <x v="0"/>
    <x v="0"/>
    <n v="7.9954001239199997"/>
    <s v="Alfalfa"/>
    <s v="Flood"/>
    <s v="Alfalfa"/>
    <s v="Active IR"/>
  </r>
  <r>
    <x v="38"/>
    <x v="0"/>
    <n v="8.8304631232900004"/>
    <s v="Alfalfa"/>
    <s v="Flood"/>
    <s v="Alfalfa"/>
    <s v="Active IR"/>
  </r>
  <r>
    <x v="3"/>
    <x v="0"/>
    <n v="30.174895281400001"/>
    <s v="Alfalfa"/>
    <s v="Flood"/>
    <s v="Alfalfa"/>
    <s v="Active IR"/>
  </r>
  <r>
    <x v="5"/>
    <x v="0"/>
    <n v="5.9761128064799998"/>
    <s v="Alfalfa"/>
    <s v="Flood"/>
    <s v="Alfalfa"/>
    <s v="Active IR"/>
  </r>
  <r>
    <x v="8"/>
    <x v="0"/>
    <n v="0.66662492488000002"/>
    <s v="Alfalfa"/>
    <s v="Flood"/>
    <s v="Alfalfa"/>
    <s v="Active IR"/>
  </r>
  <r>
    <x v="5"/>
    <x v="0"/>
    <n v="1.82289247511"/>
    <s v="Alfalfa"/>
    <s v="Flood"/>
    <s v="Alfalfa"/>
    <s v="Active IR"/>
  </r>
  <r>
    <x v="1"/>
    <x v="0"/>
    <n v="1.57554660539"/>
    <s v="Alfalfa"/>
    <s v="Flood"/>
    <s v="Alfalfa"/>
    <s v="Active IR"/>
  </r>
  <r>
    <x v="4"/>
    <x v="0"/>
    <n v="2.3236042207700001"/>
    <s v="Alfalfa"/>
    <s v="Flood"/>
    <s v="Alfalfa"/>
    <s v="Active IR"/>
  </r>
  <r>
    <x v="33"/>
    <x v="0"/>
    <n v="0.535820571583"/>
    <s v="Alfalfa"/>
    <s v="Flood"/>
    <s v="Alfalfa"/>
    <s v="Active IR"/>
  </r>
  <r>
    <x v="27"/>
    <x v="0"/>
    <n v="13.7453548194999"/>
    <s v="Alfalfa"/>
    <s v="Flood"/>
    <s v="Alfalfa"/>
    <s v="Active IR"/>
  </r>
  <r>
    <x v="27"/>
    <x v="0"/>
    <n v="13.7453548194999"/>
    <s v="Alfalfa"/>
    <s v="Flood"/>
    <s v="Alfalfa"/>
    <s v="Active IR"/>
  </r>
  <r>
    <x v="27"/>
    <x v="0"/>
    <n v="13.7453548194999"/>
    <s v="Alfalfa"/>
    <s v="Flood"/>
    <s v="Alfalfa"/>
    <s v="Active IR"/>
  </r>
  <r>
    <x v="27"/>
    <x v="0"/>
    <n v="13.7453548194999"/>
    <s v="Alfalfa"/>
    <s v="Flood"/>
    <s v="Alfalfa"/>
    <s v="Active IR"/>
  </r>
  <r>
    <x v="6"/>
    <x v="0"/>
    <n v="8.9346910434000009"/>
    <s v="Alfalfa"/>
    <s v="Flood"/>
    <s v="Alfalfa"/>
    <s v="Active IR"/>
  </r>
  <r>
    <x v="6"/>
    <x v="0"/>
    <n v="8.9346910434000009"/>
    <s v="Alfalfa"/>
    <s v="Flood"/>
    <s v="Alfalfa"/>
    <s v="Active IR"/>
  </r>
  <r>
    <x v="7"/>
    <x v="0"/>
    <n v="8.9346910434000009"/>
    <s v="Alfalfa"/>
    <s v="Flood"/>
    <s v="Alfalfa"/>
    <s v="Active IR"/>
  </r>
  <r>
    <x v="17"/>
    <x v="0"/>
    <n v="1.2604076989199999"/>
    <s v="Alfalfa"/>
    <s v="Flood"/>
    <s v="Alfalfa"/>
    <s v="Active IR"/>
  </r>
  <r>
    <x v="10"/>
    <x v="0"/>
    <n v="6.3819056295100003"/>
    <s v="Alfalfa"/>
    <s v="Flood"/>
    <s v="Alfalfa"/>
    <s v="Active IR"/>
  </r>
  <r>
    <x v="3"/>
    <x v="0"/>
    <n v="6.3819056295100003"/>
    <s v="Alfalfa"/>
    <s v="Flood"/>
    <s v="Alfalfa"/>
    <s v="Active IR"/>
  </r>
  <r>
    <x v="10"/>
    <x v="0"/>
    <n v="5.3628738511499998"/>
    <s v="Alfalfa"/>
    <s v="Flood"/>
    <s v="Alfalfa"/>
    <s v="Active IR"/>
  </r>
  <r>
    <x v="10"/>
    <x v="0"/>
    <n v="5.3628738511499998"/>
    <s v="Alfalfa"/>
    <s v="Flood"/>
    <s v="Alfalfa"/>
    <s v="Active IR"/>
  </r>
  <r>
    <x v="10"/>
    <x v="0"/>
    <n v="5.3628738511499998"/>
    <s v="Alfalfa"/>
    <s v="Flood"/>
    <s v="Alfalfa"/>
    <s v="Active IR"/>
  </r>
  <r>
    <x v="23"/>
    <x v="0"/>
    <n v="2.6220193438299999"/>
    <s v="Alfalfa"/>
    <s v="Flood"/>
    <s v="Alfalfa"/>
    <s v="Active IR"/>
  </r>
  <r>
    <x v="9"/>
    <x v="0"/>
    <n v="1.8252902013700001"/>
    <s v="Alfalfa"/>
    <s v="Flood"/>
    <s v="Alfalfa"/>
    <s v="Active IR"/>
  </r>
  <r>
    <x v="10"/>
    <x v="0"/>
    <n v="19.905348188200001"/>
    <s v="Alfalfa"/>
    <s v="Flood"/>
    <s v="Alfalfa"/>
    <s v="Active IR"/>
  </r>
  <r>
    <x v="10"/>
    <x v="0"/>
    <n v="19.905348188200001"/>
    <s v="Alfalfa"/>
    <s v="Flood"/>
    <s v="Alfalfa"/>
    <s v="Active IR"/>
  </r>
  <r>
    <x v="10"/>
    <x v="0"/>
    <n v="19.905348188200001"/>
    <s v="Alfalfa"/>
    <s v="Flood"/>
    <s v="Alfalfa"/>
    <s v="Active IR"/>
  </r>
  <r>
    <x v="10"/>
    <x v="0"/>
    <n v="19.905348188200001"/>
    <s v="Alfalfa"/>
    <s v="Flood"/>
    <s v="Alfalfa"/>
    <s v="Active IR"/>
  </r>
  <r>
    <x v="10"/>
    <x v="0"/>
    <n v="19.905348188200001"/>
    <s v="Alfalfa"/>
    <s v="Flood"/>
    <s v="Alfalfa"/>
    <s v="Active IR"/>
  </r>
  <r>
    <x v="12"/>
    <x v="0"/>
    <n v="4.4279648675100001"/>
    <s v="Alfalfa"/>
    <s v="Flood"/>
    <s v="Alfalfa"/>
    <s v="Active IR"/>
  </r>
  <r>
    <x v="12"/>
    <x v="0"/>
    <n v="4.4279648675100001"/>
    <s v="Alfalfa"/>
    <s v="Flood"/>
    <s v="Alfalfa"/>
    <s v="Active IR"/>
  </r>
  <r>
    <x v="22"/>
    <x v="0"/>
    <n v="5.2991041359600004"/>
    <s v="Alfalfa"/>
    <s v="Flood"/>
    <s v="Alfalfa"/>
    <s v="Active IR"/>
  </r>
  <r>
    <x v="22"/>
    <x v="0"/>
    <n v="5.2991041359600004"/>
    <s v="Alfalfa"/>
    <s v="Flood"/>
    <s v="Alfalfa"/>
    <s v="Active IR"/>
  </r>
  <r>
    <x v="3"/>
    <x v="0"/>
    <n v="10.0324544831"/>
    <s v="Alfalfa"/>
    <s v="Flood"/>
    <s v="Alfalfa"/>
    <s v="Active IR"/>
  </r>
  <r>
    <x v="21"/>
    <x v="0"/>
    <n v="1.80236966714"/>
    <s v="Alfalfa"/>
    <s v="Flood"/>
    <s v="Alfalfa"/>
    <s v="Active IR"/>
  </r>
  <r>
    <x v="29"/>
    <x v="0"/>
    <n v="1.80236966714"/>
    <s v="Alfalfa"/>
    <s v="Flood"/>
    <s v="Alfalfa"/>
    <s v="Active IR"/>
  </r>
  <r>
    <x v="6"/>
    <x v="0"/>
    <n v="1.1446716348799999"/>
    <s v="Alfalfa"/>
    <s v="Flood"/>
    <s v="Alfalfa"/>
    <s v="Active IR"/>
  </r>
  <r>
    <x v="7"/>
    <x v="0"/>
    <n v="1.1446716348799999"/>
    <s v="Alfalfa"/>
    <s v="Flood"/>
    <s v="Alfalfa"/>
    <s v="Active IR"/>
  </r>
  <r>
    <x v="33"/>
    <x v="0"/>
    <n v="0.92449297605199998"/>
    <s v="Alfalfa"/>
    <s v="Flood"/>
    <s v="Alfalfa"/>
    <s v="Active IR"/>
  </r>
  <r>
    <x v="9"/>
    <x v="0"/>
    <n v="5.11727584563"/>
    <s v="Alfalfa"/>
    <s v="Flood"/>
    <s v="Alfalfa"/>
    <s v="Active IR"/>
  </r>
  <r>
    <x v="9"/>
    <x v="0"/>
    <n v="5.11727584563"/>
    <s v="Alfalfa"/>
    <s v="Flood"/>
    <s v="Alfalfa"/>
    <s v="Active IR"/>
  </r>
  <r>
    <x v="9"/>
    <x v="0"/>
    <n v="5.11727584563"/>
    <s v="Alfalfa"/>
    <s v="Flood"/>
    <s v="Alfalfa"/>
    <s v="Active IR"/>
  </r>
  <r>
    <x v="9"/>
    <x v="0"/>
    <n v="4.8054215137099998"/>
    <s v="Alfalfa"/>
    <s v="Flood"/>
    <s v="Alfalfa"/>
    <s v="Active IR"/>
  </r>
  <r>
    <x v="0"/>
    <x v="0"/>
    <n v="18.0767044629"/>
    <s v="Alfalfa"/>
    <s v="Flood"/>
    <s v="Alfalfa"/>
    <s v="Active IR"/>
  </r>
  <r>
    <x v="36"/>
    <x v="0"/>
    <n v="13.6721078509"/>
    <s v="Alfalfa"/>
    <s v="Flood"/>
    <s v="Alfalfa"/>
    <s v="Active IR"/>
  </r>
  <r>
    <x v="43"/>
    <x v="0"/>
    <n v="4.4081696397699996"/>
    <s v="Alfalfa"/>
    <s v="Flood"/>
    <s v="Alfalfa"/>
    <s v="Active IR"/>
  </r>
  <r>
    <x v="43"/>
    <x v="0"/>
    <n v="4.4081696397699996"/>
    <s v="Alfalfa"/>
    <s v="Flood"/>
    <s v="Alfalfa"/>
    <s v="Active IR"/>
  </r>
  <r>
    <x v="0"/>
    <x v="0"/>
    <n v="0.50781624009299997"/>
    <s v="Alfalfa"/>
    <s v="Flood"/>
    <s v="Alfalfa"/>
    <s v="Active IR"/>
  </r>
  <r>
    <x v="0"/>
    <x v="0"/>
    <n v="0.50781624009299997"/>
    <s v="Alfalfa"/>
    <s v="Flood"/>
    <s v="Alfalfa"/>
    <s v="Active IR"/>
  </r>
  <r>
    <x v="5"/>
    <x v="0"/>
    <n v="14.134956523"/>
    <s v="Alfalfa"/>
    <s v="Flood"/>
    <s v="Alfalfa"/>
    <s v="Active IR"/>
  </r>
  <r>
    <x v="3"/>
    <x v="0"/>
    <n v="19.6323801508"/>
    <s v="Alfalfa"/>
    <s v="Flood"/>
    <s v="Alfalfa"/>
    <s v="Active IR"/>
  </r>
  <r>
    <x v="0"/>
    <x v="0"/>
    <n v="4.1584049887400001"/>
    <s v="Alfalfa"/>
    <s v="Flood"/>
    <s v="Alfalfa"/>
    <s v="Active IR"/>
  </r>
  <r>
    <x v="27"/>
    <x v="0"/>
    <n v="2.3722737593800001"/>
    <s v="Alfalfa"/>
    <s v="Flood"/>
    <s v="Alfalfa"/>
    <s v="Active IR"/>
  </r>
  <r>
    <x v="1"/>
    <x v="0"/>
    <n v="0.316652534767"/>
    <s v="Alfalfa"/>
    <s v="Flood"/>
    <s v="Alfalfa"/>
    <s v="Active IR"/>
  </r>
  <r>
    <x v="1"/>
    <x v="0"/>
    <n v="0.316652534767"/>
    <s v="Alfalfa"/>
    <s v="Flood"/>
    <s v="Alfalfa"/>
    <s v="Active IR"/>
  </r>
  <r>
    <x v="22"/>
    <x v="0"/>
    <n v="20.680744081899899"/>
    <s v="Alfalfa"/>
    <s v="Flood"/>
    <s v="Alfalfa"/>
    <s v="Active IR"/>
  </r>
  <r>
    <x v="16"/>
    <x v="0"/>
    <n v="5.5573428276900003"/>
    <s v="Alfalfa"/>
    <s v="Flood"/>
    <s v="Alfalfa"/>
    <s v="Active IR"/>
  </r>
  <r>
    <x v="5"/>
    <x v="0"/>
    <n v="5.7000243357900002"/>
    <s v="Alfalfa"/>
    <s v="Flood"/>
    <s v="Alfalfa"/>
    <s v="Active IR"/>
  </r>
  <r>
    <x v="5"/>
    <x v="0"/>
    <n v="5.7000243357900002"/>
    <s v="Alfalfa"/>
    <s v="Flood"/>
    <s v="Alfalfa"/>
    <s v="Active IR"/>
  </r>
  <r>
    <x v="14"/>
    <x v="0"/>
    <n v="11.0668811064"/>
    <s v="Alfalfa"/>
    <s v="Flood"/>
    <s v="Alfalfa"/>
    <s v="Active IR"/>
  </r>
  <r>
    <x v="36"/>
    <x v="0"/>
    <n v="11.0668811064"/>
    <s v="Alfalfa"/>
    <s v="Flood"/>
    <s v="Alfalfa"/>
    <s v="Active IR"/>
  </r>
  <r>
    <x v="36"/>
    <x v="0"/>
    <n v="11.0668811064"/>
    <s v="Alfalfa"/>
    <s v="Flood"/>
    <s v="Alfalfa"/>
    <s v="Active IR"/>
  </r>
  <r>
    <x v="5"/>
    <x v="0"/>
    <n v="3.0360023518700001"/>
    <s v="Alfalfa"/>
    <s v="Flood"/>
    <s v="Alfalfa"/>
    <s v="Active IR"/>
  </r>
  <r>
    <x v="9"/>
    <x v="0"/>
    <n v="4.0749483616899997"/>
    <s v="Alfalfa"/>
    <s v="Flood"/>
    <s v="Alfalfa"/>
    <s v="Active IR"/>
  </r>
  <r>
    <x v="5"/>
    <x v="0"/>
    <n v="4.4882276386899997"/>
    <s v="Alfalfa"/>
    <s v="Flood"/>
    <s v="Alfalfa"/>
    <s v="Active IR"/>
  </r>
  <r>
    <x v="5"/>
    <x v="0"/>
    <n v="3.2596572911099999"/>
    <s v="Alfalfa"/>
    <s v="Flood"/>
    <s v="Alfalfa"/>
    <s v="Active IR"/>
  </r>
  <r>
    <x v="12"/>
    <x v="0"/>
    <n v="2.9022566085700001"/>
    <s v="Alfalfa"/>
    <s v="Flood"/>
    <s v="Alfalfa"/>
    <s v="Active IR"/>
  </r>
  <r>
    <x v="9"/>
    <x v="0"/>
    <n v="5.8855001081099996"/>
    <s v="Alfalfa"/>
    <s v="Flood"/>
    <s v="Alfalfa"/>
    <s v="Active IR"/>
  </r>
  <r>
    <x v="10"/>
    <x v="0"/>
    <n v="3.0248608461900002"/>
    <s v="Alfalfa"/>
    <s v="Flood"/>
    <s v="Alfalfa"/>
    <s v="Active IR"/>
  </r>
  <r>
    <x v="0"/>
    <x v="0"/>
    <n v="27.868619321899899"/>
    <s v="Alfalfa"/>
    <s v="Flood"/>
    <s v="Alfalfa"/>
    <s v="Active IR"/>
  </r>
  <r>
    <x v="22"/>
    <x v="0"/>
    <n v="1.1008251357900001"/>
    <s v="Alfalfa"/>
    <s v="Flood"/>
    <s v="Alfalfa"/>
    <s v="Active IR"/>
  </r>
  <r>
    <x v="22"/>
    <x v="0"/>
    <n v="1.1008251357900001"/>
    <s v="Alfalfa"/>
    <s v="Flood"/>
    <s v="Alfalfa"/>
    <s v="Active IR"/>
  </r>
  <r>
    <x v="22"/>
    <x v="0"/>
    <n v="1.1008251357900001"/>
    <s v="Alfalfa"/>
    <s v="Flood"/>
    <s v="Alfalfa"/>
    <s v="Active IR"/>
  </r>
  <r>
    <x v="4"/>
    <x v="0"/>
    <n v="1.93074128993"/>
    <s v="Alfalfa"/>
    <s v="Flood"/>
    <s v="Alfalfa"/>
    <s v="Active IR"/>
  </r>
  <r>
    <x v="17"/>
    <x v="0"/>
    <n v="1.2280221975900001"/>
    <s v="Alfalfa"/>
    <s v="Flood"/>
    <s v="Alfalfa"/>
    <s v="Active IR"/>
  </r>
  <r>
    <x v="0"/>
    <x v="0"/>
    <n v="9.2261506991799997"/>
    <s v="Alfalfa"/>
    <s v="Flood"/>
    <s v="Alfalfa"/>
    <s v="Active IR"/>
  </r>
  <r>
    <x v="5"/>
    <x v="0"/>
    <n v="8.3456406046799998"/>
    <s v="Alfalfa"/>
    <s v="Flood"/>
    <s v="Alfalfa"/>
    <s v="Active IR"/>
  </r>
  <r>
    <x v="12"/>
    <x v="0"/>
    <n v="1.8916946191099999"/>
    <s v="Alfalfa"/>
    <s v="Flood"/>
    <s v="Alfalfa"/>
    <s v="Active IR"/>
  </r>
  <r>
    <x v="12"/>
    <x v="0"/>
    <n v="1.8916946191099999"/>
    <s v="Alfalfa"/>
    <s v="Flood"/>
    <s v="Alfalfa"/>
    <s v="Active IR"/>
  </r>
  <r>
    <x v="0"/>
    <x v="0"/>
    <n v="4.2724384387500001"/>
    <s v="Alfalfa"/>
    <s v="Flood"/>
    <s v="Alfalfa"/>
    <s v="Active IR"/>
  </r>
  <r>
    <x v="5"/>
    <x v="0"/>
    <n v="5.2338796298499997"/>
    <s v="Alfalfa"/>
    <s v="Flood"/>
    <s v="Alfalfa"/>
    <s v="Active IR"/>
  </r>
  <r>
    <x v="5"/>
    <x v="0"/>
    <n v="4.9077434286899999"/>
    <s v="Alfalfa"/>
    <s v="Flood"/>
    <s v="Alfalfa"/>
    <s v="Active IR"/>
  </r>
  <r>
    <x v="6"/>
    <x v="0"/>
    <n v="10.9340059079"/>
    <s v="Alfalfa"/>
    <s v="Flood"/>
    <s v="Alfalfa"/>
    <s v="Active IR"/>
  </r>
  <r>
    <x v="44"/>
    <x v="0"/>
    <n v="4.6638616241799999"/>
    <s v="Alfalfa"/>
    <s v="Flood"/>
    <s v="Alfalfa"/>
    <s v="Active IR"/>
  </r>
  <r>
    <x v="18"/>
    <x v="0"/>
    <n v="12.8282956569"/>
    <s v="Alfalfa"/>
    <s v="Flood"/>
    <s v="Alfalfa"/>
    <s v="Active IR"/>
  </r>
  <r>
    <x v="18"/>
    <x v="0"/>
    <n v="12.8282956569"/>
    <s v="Alfalfa"/>
    <s v="Flood"/>
    <s v="Alfalfa"/>
    <s v="Active IR"/>
  </r>
  <r>
    <x v="42"/>
    <x v="0"/>
    <n v="0.94178623738099998"/>
    <s v="Alfalfa"/>
    <s v="Flood"/>
    <s v="Alfalfa"/>
    <s v="Active IR"/>
  </r>
  <r>
    <x v="7"/>
    <x v="0"/>
    <n v="0.94178623738099998"/>
    <s v="Alfalfa"/>
    <s v="Flood"/>
    <s v="Alfalfa"/>
    <s v="Active IR"/>
  </r>
  <r>
    <x v="6"/>
    <x v="0"/>
    <n v="9.51649284378"/>
    <s v="Alfalfa"/>
    <s v="Flood"/>
    <s v="Alfalfa"/>
    <s v="Active IR"/>
  </r>
  <r>
    <x v="44"/>
    <x v="0"/>
    <n v="6.24561064327"/>
    <s v="Alfalfa"/>
    <s v="Flood"/>
    <s v="Alfalfa"/>
    <s v="Active IR"/>
  </r>
  <r>
    <x v="0"/>
    <x v="0"/>
    <n v="3.1578203141299999"/>
    <s v="Alfalfa"/>
    <s v="Flood"/>
    <s v="Alfalfa"/>
    <s v="Active IR"/>
  </r>
  <r>
    <x v="0"/>
    <x v="0"/>
    <n v="11.233807107300001"/>
    <s v="Alfalfa"/>
    <s v="Flood"/>
    <s v="Alfalfa"/>
    <s v="Active IR"/>
  </r>
  <r>
    <x v="3"/>
    <x v="0"/>
    <n v="6.0758381102000003"/>
    <s v="Alfalfa"/>
    <s v="Flood"/>
    <s v="Alfalfa"/>
    <s v="Active IR"/>
  </r>
  <r>
    <x v="39"/>
    <x v="0"/>
    <n v="2.7678440217300002"/>
    <s v="Alfalfa"/>
    <s v="Flood"/>
    <s v="Alfalfa"/>
    <s v="Active IR"/>
  </r>
  <r>
    <x v="17"/>
    <x v="0"/>
    <n v="2.7678440217300002"/>
    <s v="Alfalfa"/>
    <s v="Flood"/>
    <s v="Alfalfa"/>
    <s v="Active IR"/>
  </r>
  <r>
    <x v="40"/>
    <x v="0"/>
    <n v="2.7678440217300002"/>
    <s v="Alfalfa"/>
    <s v="Flood"/>
    <s v="Alfalfa"/>
    <s v="Active IR"/>
  </r>
  <r>
    <x v="5"/>
    <x v="0"/>
    <n v="0.70725975585199996"/>
    <s v="Alfalfa"/>
    <s v="Flood"/>
    <s v="Alfalfa"/>
    <s v="Active IR"/>
  </r>
  <r>
    <x v="8"/>
    <x v="0"/>
    <n v="2.1508650340300002"/>
    <s v="Alfalfa"/>
    <s v="Flood"/>
    <s v="Alfalfa"/>
    <s v="Active IR"/>
  </r>
  <r>
    <x v="8"/>
    <x v="0"/>
    <n v="1.7004144676999999"/>
    <s v="Alfalfa"/>
    <s v="Flood"/>
    <s v="Alfalfa"/>
    <s v="Active IR"/>
  </r>
  <r>
    <x v="5"/>
    <x v="0"/>
    <n v="3.1047220617"/>
    <s v="Alfalfa"/>
    <s v="Flood"/>
    <s v="Alfalfa"/>
    <s v="Active IR"/>
  </r>
  <r>
    <x v="0"/>
    <x v="0"/>
    <n v="2.8973660596999999"/>
    <s v="Alfalfa"/>
    <s v="Flood"/>
    <s v="Alfalfa"/>
    <s v="Active IR"/>
  </r>
  <r>
    <x v="28"/>
    <x v="0"/>
    <n v="9.0863142648400004"/>
    <s v="Alfalfa"/>
    <s v="Flood"/>
    <s v="Alfalfa"/>
    <s v="Active IR"/>
  </r>
  <r>
    <x v="10"/>
    <x v="0"/>
    <n v="2.3477838744500001"/>
    <s v="Alfalfa"/>
    <s v="Flood"/>
    <s v="Alfalfa"/>
    <s v="Active IR"/>
  </r>
  <r>
    <x v="11"/>
    <x v="0"/>
    <n v="8.4957005584399905"/>
    <s v="Alfalfa"/>
    <s v="Flood"/>
    <s v="Alfalfa"/>
    <s v="Active IR"/>
  </r>
  <r>
    <x v="11"/>
    <x v="0"/>
    <n v="8.4957005584399905"/>
    <s v="Alfalfa"/>
    <s v="Flood"/>
    <s v="Alfalfa"/>
    <s v="Active IR"/>
  </r>
  <r>
    <x v="11"/>
    <x v="0"/>
    <n v="8.4957005584399905"/>
    <s v="Alfalfa"/>
    <s v="Flood"/>
    <s v="Alfalfa"/>
    <s v="Active IR"/>
  </r>
  <r>
    <x v="11"/>
    <x v="0"/>
    <n v="8.4957005584399905"/>
    <s v="Alfalfa"/>
    <s v="Flood"/>
    <s v="Alfalfa"/>
    <s v="Active IR"/>
  </r>
  <r>
    <x v="43"/>
    <x v="0"/>
    <n v="2.9477365605100001"/>
    <s v="Alfalfa"/>
    <s v="Flood"/>
    <s v="Alfalfa"/>
    <s v="Active IR"/>
  </r>
  <r>
    <x v="0"/>
    <x v="0"/>
    <n v="6.5842267570399997"/>
    <s v="Alfalfa"/>
    <s v="Flood"/>
    <s v="Alfalfa"/>
    <s v="Active IR"/>
  </r>
  <r>
    <x v="45"/>
    <x v="0"/>
    <n v="2.3313247175199998"/>
    <s v="Alfalfa"/>
    <s v="Flood"/>
    <s v="Alfalfa"/>
    <s v="Active IR"/>
  </r>
  <r>
    <x v="13"/>
    <x v="0"/>
    <n v="1.1085761569200001"/>
    <s v="Alfalfa"/>
    <s v="Flood"/>
    <s v="Alfalfa"/>
    <s v="Active IR"/>
  </r>
  <r>
    <x v="31"/>
    <x v="0"/>
    <n v="26.0312883275"/>
    <s v="Alfalfa"/>
    <s v="Flood"/>
    <s v="Alfalfa"/>
    <s v="Active IR"/>
  </r>
  <r>
    <x v="31"/>
    <x v="0"/>
    <n v="26.0312883275"/>
    <s v="Alfalfa"/>
    <s v="Flood"/>
    <s v="Alfalfa"/>
    <s v="Active IR"/>
  </r>
  <r>
    <x v="31"/>
    <x v="0"/>
    <n v="26.0312883275"/>
    <s v="Alfalfa"/>
    <s v="Flood"/>
    <s v="Alfalfa"/>
    <s v="Active IR"/>
  </r>
  <r>
    <x v="31"/>
    <x v="0"/>
    <n v="5.4214265594900004"/>
    <s v="Alfalfa"/>
    <s v="Flood"/>
    <s v="Alfalfa"/>
    <s v="Active IR"/>
  </r>
  <r>
    <x v="0"/>
    <x v="0"/>
    <n v="2.0418881782099998"/>
    <s v="Alfalfa"/>
    <s v="Flood"/>
    <s v="Alfalfa"/>
    <s v="Active IR"/>
  </r>
  <r>
    <x v="36"/>
    <x v="0"/>
    <n v="14.3095226279"/>
    <s v="Alfalfa"/>
    <s v="Flood"/>
    <s v="Alfalfa"/>
    <s v="Active IR"/>
  </r>
  <r>
    <x v="19"/>
    <x v="0"/>
    <n v="8.1936217448500006"/>
    <s v="Alfalfa"/>
    <s v="Flood"/>
    <s v="Alfalfa"/>
    <s v="Active IR"/>
  </r>
  <r>
    <x v="9"/>
    <x v="0"/>
    <n v="14.9466569354"/>
    <s v="Alfalfa"/>
    <s v="Flood"/>
    <s v="Alfalfa"/>
    <s v="Active IR"/>
  </r>
  <r>
    <x v="3"/>
    <x v="0"/>
    <n v="14.3171530703"/>
    <s v="Alfalfa"/>
    <s v="Flood"/>
    <s v="Alfalfa"/>
    <s v="Active IR"/>
  </r>
  <r>
    <x v="12"/>
    <x v="0"/>
    <n v="0.53387251603999997"/>
    <s v="Alfalfa"/>
    <s v="Flood"/>
    <s v="Alfalfa"/>
    <s v="Active IR"/>
  </r>
  <r>
    <x v="5"/>
    <x v="0"/>
    <n v="1.92016810079"/>
    <s v="Alfalfa"/>
    <s v="Flood"/>
    <s v="Alfalfa"/>
    <s v="Active IR"/>
  </r>
  <r>
    <x v="5"/>
    <x v="0"/>
    <n v="1.92016810079"/>
    <s v="Alfalfa"/>
    <s v="Flood"/>
    <s v="Alfalfa"/>
    <s v="Active IR"/>
  </r>
  <r>
    <x v="5"/>
    <x v="0"/>
    <n v="1.92016810079"/>
    <s v="Alfalfa"/>
    <s v="Flood"/>
    <s v="Alfalfa"/>
    <s v="Active IR"/>
  </r>
  <r>
    <x v="3"/>
    <x v="0"/>
    <n v="0.79391965878600002"/>
    <s v="Alfalfa"/>
    <s v="Flood"/>
    <s v="Alfalfa"/>
    <s v="Active IR"/>
  </r>
  <r>
    <x v="0"/>
    <x v="0"/>
    <n v="17.7946623544"/>
    <s v="Alfalfa"/>
    <s v="Flood"/>
    <s v="Alfalfa"/>
    <s v="Active IR"/>
  </r>
  <r>
    <x v="0"/>
    <x v="0"/>
    <n v="17.7946623544"/>
    <s v="Alfalfa"/>
    <s v="Flood"/>
    <s v="Alfalfa"/>
    <s v="Active IR"/>
  </r>
  <r>
    <x v="7"/>
    <x v="0"/>
    <n v="1.8863366877000001"/>
    <s v="Alfalfa"/>
    <s v="Flood"/>
    <s v="Alfalfa"/>
    <s v="Active IR"/>
  </r>
  <r>
    <x v="22"/>
    <x v="0"/>
    <n v="6.22020143664"/>
    <s v="Alfalfa"/>
    <s v="Flood"/>
    <s v="Alfalfa"/>
    <s v="Active IR"/>
  </r>
  <r>
    <x v="22"/>
    <x v="0"/>
    <n v="6.22020143664"/>
    <s v="Alfalfa"/>
    <s v="Flood"/>
    <s v="Alfalfa"/>
    <s v="Active IR"/>
  </r>
  <r>
    <x v="0"/>
    <x v="0"/>
    <n v="15.058498544800001"/>
    <s v="Alfalfa"/>
    <s v="Flood"/>
    <s v="Alfalfa"/>
    <s v="Active IR"/>
  </r>
  <r>
    <x v="12"/>
    <x v="0"/>
    <n v="1.43155783764"/>
    <s v="Alfalfa"/>
    <s v="Flood"/>
    <s v="Alfalfa"/>
    <s v="Active IR"/>
  </r>
  <r>
    <x v="1"/>
    <x v="0"/>
    <n v="2.0456263217299999"/>
    <s v="Alfalfa"/>
    <s v="Flood"/>
    <s v="Alfalfa"/>
    <s v="Active IR"/>
  </r>
  <r>
    <x v="5"/>
    <x v="0"/>
    <n v="2.0456263217299999"/>
    <s v="Alfalfa"/>
    <s v="Flood"/>
    <s v="Alfalfa"/>
    <s v="Active IR"/>
  </r>
  <r>
    <x v="6"/>
    <x v="0"/>
    <n v="1.1523033996500001"/>
    <s v="Alfalfa"/>
    <s v="Flood"/>
    <s v="Alfalfa"/>
    <s v="Active IR"/>
  </r>
  <r>
    <x v="3"/>
    <x v="0"/>
    <n v="1.1523033996500001"/>
    <s v="Alfalfa"/>
    <s v="Flood"/>
    <s v="Alfalfa"/>
    <s v="Active IR"/>
  </r>
  <r>
    <x v="5"/>
    <x v="0"/>
    <n v="2.1732119411399999"/>
    <s v="Alfalfa"/>
    <s v="Flood"/>
    <s v="Alfalfa"/>
    <s v="Active IR"/>
  </r>
  <r>
    <x v="17"/>
    <x v="0"/>
    <n v="1.0087947992799999"/>
    <s v="Alfalfa"/>
    <s v="Flood"/>
    <s v="Alfalfa"/>
    <s v="Active IR"/>
  </r>
  <r>
    <x v="10"/>
    <x v="0"/>
    <n v="2.54240643332"/>
    <s v="Alfalfa"/>
    <s v="Flood"/>
    <s v="Alfalfa"/>
    <s v="Active IR"/>
  </r>
  <r>
    <x v="36"/>
    <x v="0"/>
    <n v="25.7408298418"/>
    <s v="Alfalfa"/>
    <s v="Flood"/>
    <s v="Alfalfa"/>
    <s v="Active IR"/>
  </r>
  <r>
    <x v="36"/>
    <x v="0"/>
    <n v="25.7408298418"/>
    <s v="Alfalfa"/>
    <s v="Flood"/>
    <s v="Alfalfa"/>
    <s v="Active IR"/>
  </r>
  <r>
    <x v="5"/>
    <x v="0"/>
    <n v="20.408545228000001"/>
    <s v="Alfalfa"/>
    <s v="Flood"/>
    <s v="Alfalfa"/>
    <s v="Active IR"/>
  </r>
  <r>
    <x v="5"/>
    <x v="0"/>
    <n v="20.408545228000001"/>
    <s v="Alfalfa"/>
    <s v="Flood"/>
    <s v="Alfalfa"/>
    <s v="Active IR"/>
  </r>
  <r>
    <x v="5"/>
    <x v="0"/>
    <n v="20.408545228000001"/>
    <s v="Alfalfa"/>
    <s v="Flood"/>
    <s v="Alfalfa"/>
    <s v="Active IR"/>
  </r>
  <r>
    <x v="5"/>
    <x v="0"/>
    <n v="20.408545228000001"/>
    <s v="Alfalfa"/>
    <s v="Flood"/>
    <s v="Alfalfa"/>
    <s v="Active IR"/>
  </r>
  <r>
    <x v="0"/>
    <x v="0"/>
    <n v="17.2916032975"/>
    <s v="Alfalfa"/>
    <s v="Flood"/>
    <s v="Alfalfa"/>
    <s v="Active IR"/>
  </r>
  <r>
    <x v="0"/>
    <x v="0"/>
    <n v="7.6159597250699997"/>
    <s v="Alfalfa"/>
    <s v="Flood"/>
    <s v="Alfalfa"/>
    <s v="Active IR"/>
  </r>
  <r>
    <x v="8"/>
    <x v="0"/>
    <n v="2.20662891445"/>
    <s v="Alfalfa"/>
    <s v="Flood"/>
    <s v="Alfalfa"/>
    <s v="Active IR"/>
  </r>
  <r>
    <x v="22"/>
    <x v="0"/>
    <n v="12.7153601161999"/>
    <s v="Alfalfa"/>
    <s v="Flood"/>
    <s v="Alfalfa"/>
    <s v="Active IR"/>
  </r>
  <r>
    <x v="0"/>
    <x v="0"/>
    <n v="2.3245520916300002"/>
    <s v="Alfalfa"/>
    <s v="Flood"/>
    <s v="Alfalfa"/>
    <s v="Active IR"/>
  </r>
  <r>
    <x v="4"/>
    <x v="0"/>
    <n v="9.1775801767199905"/>
    <s v="Alfalfa"/>
    <s v="Flood"/>
    <s v="Alfalfa"/>
    <s v="Active IR"/>
  </r>
  <r>
    <x v="4"/>
    <x v="0"/>
    <n v="9.1775801767199905"/>
    <s v="Alfalfa"/>
    <s v="Flood"/>
    <s v="Alfalfa"/>
    <s v="Active IR"/>
  </r>
  <r>
    <x v="4"/>
    <x v="0"/>
    <n v="9.1775801767199905"/>
    <s v="Alfalfa"/>
    <s v="Flood"/>
    <s v="Alfalfa"/>
    <s v="Active IR"/>
  </r>
  <r>
    <x v="7"/>
    <x v="0"/>
    <n v="9.1775801767199905"/>
    <s v="Alfalfa"/>
    <s v="Flood"/>
    <s v="Alfalfa"/>
    <s v="Active IR"/>
  </r>
  <r>
    <x v="7"/>
    <x v="0"/>
    <n v="9.1775801767199905"/>
    <s v="Alfalfa"/>
    <s v="Flood"/>
    <s v="Alfalfa"/>
    <s v="Active IR"/>
  </r>
  <r>
    <x v="10"/>
    <x v="0"/>
    <n v="8.7178395385500007"/>
    <s v="Alfalfa"/>
    <s v="Flood"/>
    <s v="Alfalfa"/>
    <s v="Active IR"/>
  </r>
  <r>
    <x v="5"/>
    <x v="0"/>
    <n v="7.5853622277600001"/>
    <s v="Alfalfa"/>
    <s v="Flood"/>
    <s v="Alfalfa"/>
    <s v="Active IR"/>
  </r>
  <r>
    <x v="5"/>
    <x v="0"/>
    <n v="7.5853622277600001"/>
    <s v="Alfalfa"/>
    <s v="Flood"/>
    <s v="Alfalfa"/>
    <s v="Active IR"/>
  </r>
  <r>
    <x v="10"/>
    <x v="0"/>
    <n v="7.5853622277600001"/>
    <s v="Alfalfa"/>
    <s v="Flood"/>
    <s v="Alfalfa"/>
    <s v="Active IR"/>
  </r>
  <r>
    <x v="0"/>
    <x v="0"/>
    <n v="8.9948362970200009"/>
    <s v="Alfalfa"/>
    <s v="Flood"/>
    <s v="Alfalfa"/>
    <s v="Active IR"/>
  </r>
  <r>
    <x v="11"/>
    <x v="0"/>
    <n v="10.1939795082"/>
    <s v="Alfalfa"/>
    <s v="Flood"/>
    <s v="Alfalfa"/>
    <s v="Active IR"/>
  </r>
  <r>
    <x v="0"/>
    <x v="0"/>
    <n v="10.8734720604999"/>
    <s v="Alfalfa"/>
    <s v="Flood"/>
    <s v="Alfalfa"/>
    <s v="Active IR"/>
  </r>
  <r>
    <x v="0"/>
    <x v="0"/>
    <n v="10.8734720604999"/>
    <s v="Alfalfa"/>
    <s v="Flood"/>
    <s v="Alfalfa"/>
    <s v="Active IR"/>
  </r>
  <r>
    <x v="10"/>
    <x v="0"/>
    <n v="9.9154318535900003"/>
    <s v="Alfalfa"/>
    <s v="Flood"/>
    <s v="Alfalfa"/>
    <s v="Active IR"/>
  </r>
  <r>
    <x v="5"/>
    <x v="0"/>
    <n v="21.099311596"/>
    <s v="Alfalfa"/>
    <s v="Flood"/>
    <s v="Alfalfa"/>
    <s v="Active IR"/>
  </r>
  <r>
    <x v="16"/>
    <x v="0"/>
    <n v="8.6708637960400008"/>
    <s v="Alfalfa"/>
    <s v="Flood"/>
    <s v="Alfalfa"/>
    <s v="Active IR"/>
  </r>
  <r>
    <x v="8"/>
    <x v="0"/>
    <n v="1.81357346048"/>
    <s v="Alfalfa"/>
    <s v="Flood"/>
    <s v="Alfalfa"/>
    <s v="Active IR"/>
  </r>
  <r>
    <x v="25"/>
    <x v="0"/>
    <n v="5.1069972663299996"/>
    <s v="Alfalfa"/>
    <s v="Flood"/>
    <s v="Alfalfa"/>
    <s v="Active IR"/>
  </r>
  <r>
    <x v="0"/>
    <x v="0"/>
    <n v="0.51122951297599994"/>
    <s v="Alfalfa"/>
    <s v="Flood"/>
    <s v="Alfalfa"/>
    <s v="Active IR"/>
  </r>
  <r>
    <x v="1"/>
    <x v="0"/>
    <n v="5.38977493334"/>
    <s v="Alfalfa"/>
    <s v="Flood"/>
    <s v="Alfalfa"/>
    <s v="Active IR"/>
  </r>
  <r>
    <x v="0"/>
    <x v="0"/>
    <n v="5.2976565308100003"/>
    <s v="Alfalfa"/>
    <s v="Flood"/>
    <s v="Alfalfa"/>
    <s v="Active IR"/>
  </r>
  <r>
    <x v="0"/>
    <x v="0"/>
    <n v="5.2976565308100003"/>
    <s v="Alfalfa"/>
    <s v="Flood"/>
    <s v="Alfalfa"/>
    <s v="Active IR"/>
  </r>
  <r>
    <x v="17"/>
    <x v="0"/>
    <n v="1.9305398025"/>
    <s v="Alfalfa"/>
    <s v="Flood"/>
    <s v="Alfalfa"/>
    <s v="Active IR"/>
  </r>
  <r>
    <x v="46"/>
    <x v="0"/>
    <n v="1.9305398025"/>
    <s v="Alfalfa"/>
    <s v="Flood"/>
    <s v="Alfalfa"/>
    <s v="Active IR"/>
  </r>
  <r>
    <x v="5"/>
    <x v="0"/>
    <n v="27.713429986800001"/>
    <s v="Alfalfa"/>
    <s v="Flood"/>
    <s v="Alfalfa"/>
    <s v="Active IR"/>
  </r>
  <r>
    <x v="5"/>
    <x v="0"/>
    <n v="11.1834361052"/>
    <s v="Alfalfa"/>
    <s v="Flood"/>
    <s v="Alfalfa"/>
    <s v="Active IR"/>
  </r>
  <r>
    <x v="9"/>
    <x v="0"/>
    <n v="5.7755848655299999"/>
    <s v="Alfalfa"/>
    <s v="Flood"/>
    <s v="Alfalfa"/>
    <s v="Active IR"/>
  </r>
  <r>
    <x v="9"/>
    <x v="0"/>
    <n v="5.7755848655299999"/>
    <s v="Alfalfa"/>
    <s v="Flood"/>
    <s v="Alfalfa"/>
    <s v="Active IR"/>
  </r>
  <r>
    <x v="24"/>
    <x v="0"/>
    <n v="2.39908049238"/>
    <s v="Alfalfa"/>
    <s v="Flood"/>
    <s v="Alfalfa"/>
    <s v="Active IR"/>
  </r>
  <r>
    <x v="24"/>
    <x v="0"/>
    <n v="2.39908049238"/>
    <s v="Alfalfa"/>
    <s v="Flood"/>
    <s v="Alfalfa"/>
    <s v="Active IR"/>
  </r>
  <r>
    <x v="7"/>
    <x v="0"/>
    <n v="2.39908049238"/>
    <s v="Alfalfa"/>
    <s v="Flood"/>
    <s v="Alfalfa"/>
    <s v="Active IR"/>
  </r>
  <r>
    <x v="7"/>
    <x v="0"/>
    <n v="2.39908049238"/>
    <s v="Alfalfa"/>
    <s v="Flood"/>
    <s v="Alfalfa"/>
    <s v="Active IR"/>
  </r>
  <r>
    <x v="9"/>
    <x v="0"/>
    <n v="3.06417090374"/>
    <s v="Alfalfa"/>
    <s v="Flood"/>
    <s v="Alfalfa"/>
    <s v="Active IR"/>
  </r>
  <r>
    <x v="6"/>
    <x v="0"/>
    <n v="2.9998172368599998"/>
    <s v="Alfalfa"/>
    <s v="Flood"/>
    <s v="Alfalfa"/>
    <s v="Active IR"/>
  </r>
  <r>
    <x v="6"/>
    <x v="0"/>
    <n v="2.9998172368599998"/>
    <s v="Alfalfa"/>
    <s v="Flood"/>
    <s v="Alfalfa"/>
    <s v="Active IR"/>
  </r>
  <r>
    <x v="3"/>
    <x v="0"/>
    <n v="2.9998172368599998"/>
    <s v="Alfalfa"/>
    <s v="Flood"/>
    <s v="Alfalfa"/>
    <s v="Active IR"/>
  </r>
  <r>
    <x v="3"/>
    <x v="0"/>
    <n v="2.9998172368599998"/>
    <s v="Alfalfa"/>
    <s v="Flood"/>
    <s v="Alfalfa"/>
    <s v="Active IR"/>
  </r>
  <r>
    <x v="9"/>
    <x v="0"/>
    <n v="7.1592088975400001"/>
    <s v="Alfalfa"/>
    <s v="Flood"/>
    <s v="Alfalfa"/>
    <s v="Active IR"/>
  </r>
  <r>
    <x v="0"/>
    <x v="0"/>
    <n v="1.1695345106299999"/>
    <s v="Alfalfa"/>
    <s v="Flood"/>
    <s v="Alfalfa"/>
    <s v="Active IR"/>
  </r>
  <r>
    <x v="27"/>
    <x v="0"/>
    <n v="8.2918576743100001"/>
    <s v="Alfalfa"/>
    <s v="Flood"/>
    <s v="Alfalfa"/>
    <s v="Active IR"/>
  </r>
  <r>
    <x v="6"/>
    <x v="0"/>
    <n v="2.3385254146199999"/>
    <s v="Alfalfa"/>
    <s v="Flood"/>
    <s v="Alfalfa"/>
    <s v="Active IR"/>
  </r>
  <r>
    <x v="38"/>
    <x v="0"/>
    <n v="9.8909128281399905"/>
    <s v="Alfalfa"/>
    <s v="Flood"/>
    <s v="Alfalfa"/>
    <s v="Active IR"/>
  </r>
  <r>
    <x v="9"/>
    <x v="0"/>
    <n v="53.883227225799899"/>
    <s v="Alfalfa"/>
    <s v="Flood"/>
    <s v="Alfalfa"/>
    <s v="Active IR"/>
  </r>
  <r>
    <x v="9"/>
    <x v="0"/>
    <n v="53.883227225799899"/>
    <s v="Alfalfa"/>
    <s v="Flood"/>
    <s v="Alfalfa"/>
    <s v="Active IR"/>
  </r>
  <r>
    <x v="0"/>
    <x v="0"/>
    <n v="0.74104444709200001"/>
    <s v="Alfalfa"/>
    <s v="Flood"/>
    <s v="Alfalfa"/>
    <s v="Active IR"/>
  </r>
  <r>
    <x v="24"/>
    <x v="0"/>
    <n v="4.4664722191799999"/>
    <s v="Alfalfa"/>
    <s v="Flood"/>
    <s v="Alfalfa"/>
    <s v="Active IR"/>
  </r>
  <r>
    <x v="3"/>
    <x v="0"/>
    <n v="4.9079444162100003"/>
    <s v="Alfalfa"/>
    <s v="Flood"/>
    <s v="Alfalfa"/>
    <s v="Active IR"/>
  </r>
  <r>
    <x v="18"/>
    <x v="0"/>
    <n v="12.1986684395"/>
    <s v="Alfalfa"/>
    <s v="Flood"/>
    <s v="Alfalfa"/>
    <s v="Active IR"/>
  </r>
  <r>
    <x v="7"/>
    <x v="0"/>
    <n v="1.87962595437"/>
    <s v="Alfalfa"/>
    <s v="Flood"/>
    <s v="Alfalfa"/>
    <s v="Active IR"/>
  </r>
  <r>
    <x v="13"/>
    <x v="0"/>
    <n v="4.7201764483300002"/>
    <s v="Alfalfa"/>
    <s v="Flood"/>
    <s v="Alfalfa"/>
    <s v="Active IR"/>
  </r>
  <r>
    <x v="13"/>
    <x v="0"/>
    <n v="4.7201764483300002"/>
    <s v="Alfalfa"/>
    <s v="Flood"/>
    <s v="Alfalfa"/>
    <s v="Active IR"/>
  </r>
  <r>
    <x v="43"/>
    <x v="0"/>
    <n v="4.7201764483300002"/>
    <s v="Alfalfa"/>
    <s v="Flood"/>
    <s v="Alfalfa"/>
    <s v="Active IR"/>
  </r>
  <r>
    <x v="12"/>
    <x v="0"/>
    <n v="2.5484751350199999"/>
    <s v="Alfalfa"/>
    <s v="Flood"/>
    <s v="Alfalfa"/>
    <s v="Active IR"/>
  </r>
  <r>
    <x v="12"/>
    <x v="0"/>
    <n v="2.5484751350199999"/>
    <s v="Alfalfa"/>
    <s v="Flood"/>
    <s v="Alfalfa"/>
    <s v="Active IR"/>
  </r>
  <r>
    <x v="0"/>
    <x v="0"/>
    <n v="23.357286433799899"/>
    <s v="Alfalfa"/>
    <s v="Flood"/>
    <s v="Alfalfa"/>
    <s v="Active IR"/>
  </r>
  <r>
    <x v="0"/>
    <x v="0"/>
    <n v="23.357286433799899"/>
    <s v="Alfalfa"/>
    <s v="Flood"/>
    <s v="Alfalfa"/>
    <s v="Active IR"/>
  </r>
  <r>
    <x v="0"/>
    <x v="0"/>
    <n v="4.5923731969499997"/>
    <s v="Alfalfa"/>
    <s v="Flood"/>
    <s v="Alfalfa"/>
    <s v="Active IR"/>
  </r>
  <r>
    <x v="3"/>
    <x v="0"/>
    <n v="0.80646616267100002"/>
    <s v="Alfalfa"/>
    <s v="Flood"/>
    <s v="Alfalfa"/>
    <s v="Active IR"/>
  </r>
  <r>
    <x v="7"/>
    <x v="0"/>
    <n v="3.2611485169000001"/>
    <s v="Alfalfa"/>
    <s v="Flood"/>
    <s v="Alfalfa"/>
    <s v="Active IR"/>
  </r>
  <r>
    <x v="12"/>
    <x v="0"/>
    <n v="14.8907816844"/>
    <s v="Alfalfa"/>
    <s v="Flood"/>
    <s v="Alfalfa"/>
    <s v="Active IR"/>
  </r>
  <r>
    <x v="12"/>
    <x v="0"/>
    <n v="19.352238764500001"/>
    <s v="Alfalfa"/>
    <s v="Flood"/>
    <s v="Alfalfa"/>
    <s v="Active IR"/>
  </r>
  <r>
    <x v="8"/>
    <x v="0"/>
    <n v="0.70602808354799995"/>
    <s v="Alfalfa"/>
    <s v="Flood"/>
    <s v="Alfalfa"/>
    <s v="Active IR"/>
  </r>
  <r>
    <x v="7"/>
    <x v="0"/>
    <n v="3.68827050225"/>
    <s v="Alfalfa"/>
    <s v="Flood"/>
    <s v="Alfalfa"/>
    <s v="Active IR"/>
  </r>
  <r>
    <x v="24"/>
    <x v="0"/>
    <n v="0.820248100704"/>
    <s v="Alfalfa"/>
    <s v="Flood"/>
    <s v="Alfalfa"/>
    <s v="Active IR"/>
  </r>
  <r>
    <x v="24"/>
    <x v="0"/>
    <n v="0.820248100704"/>
    <s v="Alfalfa"/>
    <s v="Flood"/>
    <s v="Alfalfa"/>
    <s v="Active IR"/>
  </r>
  <r>
    <x v="7"/>
    <x v="0"/>
    <n v="0.820248100704"/>
    <s v="Alfalfa"/>
    <s v="Flood"/>
    <s v="Alfalfa"/>
    <s v="Active IR"/>
  </r>
  <r>
    <x v="4"/>
    <x v="0"/>
    <n v="5.3512651397499997"/>
    <s v="Alfalfa"/>
    <s v="Flood"/>
    <s v="Alfalfa"/>
    <s v="Active IR"/>
  </r>
  <r>
    <x v="4"/>
    <x v="0"/>
    <n v="5.3512651397499997"/>
    <s v="Alfalfa"/>
    <s v="Flood"/>
    <s v="Alfalfa"/>
    <s v="Active IR"/>
  </r>
  <r>
    <x v="4"/>
    <x v="0"/>
    <n v="5.3512651397499997"/>
    <s v="Alfalfa"/>
    <s v="Flood"/>
    <s v="Alfalfa"/>
    <s v="Active IR"/>
  </r>
  <r>
    <x v="4"/>
    <x v="0"/>
    <n v="5.3512651397499997"/>
    <s v="Alfalfa"/>
    <s v="Flood"/>
    <s v="Alfalfa"/>
    <s v="Active IR"/>
  </r>
  <r>
    <x v="7"/>
    <x v="0"/>
    <n v="5.3512651397499997"/>
    <s v="Alfalfa"/>
    <s v="Flood"/>
    <s v="Alfalfa"/>
    <s v="Active IR"/>
  </r>
  <r>
    <x v="7"/>
    <x v="0"/>
    <n v="5.3512651397499997"/>
    <s v="Alfalfa"/>
    <s v="Flood"/>
    <s v="Alfalfa"/>
    <s v="Active IR"/>
  </r>
  <r>
    <x v="18"/>
    <x v="0"/>
    <n v="16.589513326399899"/>
    <s v="Alfalfa"/>
    <s v="Flood"/>
    <s v="Alfalfa"/>
    <s v="Active IR"/>
  </r>
  <r>
    <x v="0"/>
    <x v="0"/>
    <n v="0.90349399109499995"/>
    <s v="Alfalfa"/>
    <s v="Flood"/>
    <s v="Alfalfa"/>
    <s v="Active IR"/>
  </r>
  <r>
    <x v="39"/>
    <x v="0"/>
    <n v="2.1675282819800001"/>
    <s v="Alfalfa"/>
    <s v="Flood"/>
    <s v="Alfalfa"/>
    <s v="Active IR"/>
  </r>
  <r>
    <x v="39"/>
    <x v="0"/>
    <n v="2.1675282819800001"/>
    <s v="Alfalfa"/>
    <s v="Flood"/>
    <s v="Alfalfa"/>
    <s v="Active IR"/>
  </r>
  <r>
    <x v="0"/>
    <x v="0"/>
    <n v="2.8129503845800001"/>
    <s v="Alfalfa"/>
    <s v="Flood"/>
    <s v="Alfalfa"/>
    <s v="Active IR"/>
  </r>
  <r>
    <x v="25"/>
    <x v="0"/>
    <n v="2.2989726161199999"/>
    <s v="Alfalfa"/>
    <s v="Flood"/>
    <s v="Alfalfa"/>
    <s v="Active IR"/>
  </r>
  <r>
    <x v="25"/>
    <x v="0"/>
    <n v="2.2989726161199999"/>
    <s v="Alfalfa"/>
    <s v="Flood"/>
    <s v="Alfalfa"/>
    <s v="Active IR"/>
  </r>
  <r>
    <x v="0"/>
    <x v="0"/>
    <n v="13.695836201900001"/>
    <s v="Alfalfa"/>
    <s v="Flood"/>
    <s v="Alfalfa"/>
    <s v="Active IR"/>
  </r>
  <r>
    <x v="9"/>
    <x v="0"/>
    <n v="22.247289858799899"/>
    <s v="Alfalfa"/>
    <s v="Flood"/>
    <s v="Alfalfa"/>
    <s v="Active IR"/>
  </r>
  <r>
    <x v="9"/>
    <x v="0"/>
    <n v="22.247289858799899"/>
    <s v="Alfalfa"/>
    <s v="Flood"/>
    <s v="Alfalfa"/>
    <s v="Active IR"/>
  </r>
  <r>
    <x v="8"/>
    <x v="0"/>
    <n v="1.23123482783"/>
    <s v="Alfalfa"/>
    <s v="Flood"/>
    <s v="Alfalfa"/>
    <s v="Active IR"/>
  </r>
  <r>
    <x v="10"/>
    <x v="0"/>
    <n v="16.8770507505"/>
    <s v="Alfalfa"/>
    <s v="Flood"/>
    <s v="Alfalfa"/>
    <s v="Active IR"/>
  </r>
  <r>
    <x v="5"/>
    <x v="0"/>
    <n v="20.662436425100001"/>
    <s v="Alfalfa"/>
    <s v="Flood"/>
    <s v="Alfalfa"/>
    <s v="Active IR"/>
  </r>
  <r>
    <x v="7"/>
    <x v="0"/>
    <n v="1.01049053016"/>
    <s v="Alfalfa"/>
    <s v="Flood"/>
    <s v="Alfalfa"/>
    <s v="Active IR"/>
  </r>
  <r>
    <x v="3"/>
    <x v="0"/>
    <n v="4.8893459753400004"/>
    <s v="Alfalfa"/>
    <s v="Flood"/>
    <s v="Alfalfa"/>
    <s v="Active IR"/>
  </r>
  <r>
    <x v="5"/>
    <x v="0"/>
    <n v="6.8515317162900002"/>
    <s v="Alfalfa"/>
    <s v="Flood"/>
    <s v="Alfalfa"/>
    <s v="Active IR"/>
  </r>
  <r>
    <x v="5"/>
    <x v="0"/>
    <n v="6.8515317162900002"/>
    <s v="Alfalfa"/>
    <s v="Flood"/>
    <s v="Alfalfa"/>
    <s v="Active IR"/>
  </r>
  <r>
    <x v="5"/>
    <x v="0"/>
    <n v="6.8515317162900002"/>
    <s v="Alfalfa"/>
    <s v="Flood"/>
    <s v="Alfalfa"/>
    <s v="Active IR"/>
  </r>
  <r>
    <x v="2"/>
    <x v="0"/>
    <n v="4.89045485838"/>
    <s v="Alfalfa"/>
    <s v="Flood"/>
    <s v="Alfalfa"/>
    <s v="Active IR"/>
  </r>
  <r>
    <x v="2"/>
    <x v="0"/>
    <n v="4.89045485838"/>
    <s v="Alfalfa"/>
    <s v="Flood"/>
    <s v="Alfalfa"/>
    <s v="Active IR"/>
  </r>
  <r>
    <x v="0"/>
    <x v="0"/>
    <n v="8.4062084816800002"/>
    <s v="Alfalfa"/>
    <s v="Flood"/>
    <s v="Alfalfa"/>
    <s v="Active IR"/>
  </r>
  <r>
    <x v="23"/>
    <x v="0"/>
    <n v="5.7016218838199997"/>
    <s v="Alfalfa"/>
    <s v="Flood"/>
    <s v="Alfalfa"/>
    <s v="Active IR"/>
  </r>
  <r>
    <x v="7"/>
    <x v="0"/>
    <n v="1.8275341655799999"/>
    <s v="Alfalfa"/>
    <s v="Flood"/>
    <s v="Alfalfa"/>
    <s v="Active IR"/>
  </r>
  <r>
    <x v="2"/>
    <x v="0"/>
    <n v="5.4351075666300002"/>
    <s v="Alfalfa"/>
    <s v="Flood"/>
    <s v="Alfalfa"/>
    <s v="Active IR"/>
  </r>
  <r>
    <x v="0"/>
    <x v="0"/>
    <n v="8.3627586145400006"/>
    <s v="Alfalfa"/>
    <s v="Flood"/>
    <s v="Alfalfa"/>
    <s v="Active IR"/>
  </r>
  <r>
    <x v="5"/>
    <x v="0"/>
    <n v="4.4623003854699999"/>
    <s v="Alfalfa"/>
    <s v="Flood"/>
    <s v="Alfalfa"/>
    <s v="Active IR"/>
  </r>
  <r>
    <x v="10"/>
    <x v="0"/>
    <n v="0.46445564659100003"/>
    <s v="Alfalfa"/>
    <s v="Flood"/>
    <s v="Alfalfa"/>
    <s v="Active IR"/>
  </r>
  <r>
    <x v="17"/>
    <x v="0"/>
    <n v="1.4046898195699999"/>
    <s v="Alfalfa"/>
    <s v="Flood"/>
    <s v="Alfalfa"/>
    <s v="Active IR"/>
  </r>
  <r>
    <x v="36"/>
    <x v="0"/>
    <n v="8.3994764723700008"/>
    <s v="Alfalfa"/>
    <s v="Flood"/>
    <s v="Alfalfa"/>
    <s v="Active IR"/>
  </r>
  <r>
    <x v="36"/>
    <x v="0"/>
    <n v="8.3994764723700008"/>
    <s v="Alfalfa"/>
    <s v="Flood"/>
    <s v="Alfalfa"/>
    <s v="Active IR"/>
  </r>
  <r>
    <x v="36"/>
    <x v="0"/>
    <n v="8.3994764723700008"/>
    <s v="Alfalfa"/>
    <s v="Flood"/>
    <s v="Alfalfa"/>
    <s v="Active IR"/>
  </r>
  <r>
    <x v="6"/>
    <x v="0"/>
    <n v="6.35151944364"/>
    <s v="Alfalfa"/>
    <s v="Flood"/>
    <s v="Alfalfa"/>
    <s v="Active IR"/>
  </r>
  <r>
    <x v="28"/>
    <x v="0"/>
    <n v="18.1460473220999"/>
    <s v="Alfalfa"/>
    <s v="Flood"/>
    <s v="Alfalfa"/>
    <s v="Active IR"/>
  </r>
  <r>
    <x v="16"/>
    <x v="0"/>
    <n v="54.542857521800002"/>
    <s v="Alfalfa"/>
    <s v="Flood"/>
    <s v="Alfalfa"/>
    <s v="Active IR"/>
  </r>
  <r>
    <x v="5"/>
    <x v="0"/>
    <n v="4.7286519942399998"/>
    <s v="Alfalfa"/>
    <s v="Flood"/>
    <s v="Alfalfa"/>
    <s v="Active IR"/>
  </r>
  <r>
    <x v="18"/>
    <x v="0"/>
    <n v="30.984336860900001"/>
    <s v="Alfalfa"/>
    <s v="Flood"/>
    <s v="Alfalfa"/>
    <s v="Active IR"/>
  </r>
  <r>
    <x v="18"/>
    <x v="0"/>
    <n v="30.984336860900001"/>
    <s v="Alfalfa"/>
    <s v="Flood"/>
    <s v="Alfalfa"/>
    <s v="Active IR"/>
  </r>
  <r>
    <x v="18"/>
    <x v="0"/>
    <n v="6.9235710162900004"/>
    <s v="Alfalfa"/>
    <s v="Flood"/>
    <s v="Alfalfa"/>
    <s v="Active IR"/>
  </r>
  <r>
    <x v="10"/>
    <x v="0"/>
    <n v="6.2801018988599999"/>
    <s v="Alfalfa"/>
    <s v="Flood"/>
    <s v="Alfalfa"/>
    <s v="Active IR"/>
  </r>
  <r>
    <x v="10"/>
    <x v="0"/>
    <n v="6.2801018988599999"/>
    <s v="Alfalfa"/>
    <s v="Flood"/>
    <s v="Alfalfa"/>
    <s v="Active IR"/>
  </r>
  <r>
    <x v="6"/>
    <x v="0"/>
    <n v="13.1543563038"/>
    <s v="Alfalfa"/>
    <s v="Flood"/>
    <s v="Alfalfa"/>
    <s v="Active IR"/>
  </r>
  <r>
    <x v="6"/>
    <x v="0"/>
    <n v="13.1543563038"/>
    <s v="Alfalfa"/>
    <s v="Flood"/>
    <s v="Alfalfa"/>
    <s v="Active IR"/>
  </r>
  <r>
    <x v="21"/>
    <x v="0"/>
    <n v="13.1543563038"/>
    <s v="Alfalfa"/>
    <s v="Flood"/>
    <s v="Alfalfa"/>
    <s v="Active IR"/>
  </r>
  <r>
    <x v="16"/>
    <x v="0"/>
    <n v="15.7283233209"/>
    <s v="Alfalfa"/>
    <s v="Flood"/>
    <s v="Alfalfa"/>
    <s v="Active IR"/>
  </r>
  <r>
    <x v="35"/>
    <x v="0"/>
    <n v="8.7945954003800004"/>
    <s v="Alfalfa"/>
    <s v="Flood"/>
    <s v="Alfalfa"/>
    <s v="Active IR"/>
  </r>
  <r>
    <x v="19"/>
    <x v="0"/>
    <n v="8.7945954003800004"/>
    <s v="Alfalfa"/>
    <s v="Flood"/>
    <s v="Alfalfa"/>
    <s v="Active IR"/>
  </r>
  <r>
    <x v="19"/>
    <x v="0"/>
    <n v="8.7945954003800004"/>
    <s v="Alfalfa"/>
    <s v="Flood"/>
    <s v="Alfalfa"/>
    <s v="Active IR"/>
  </r>
  <r>
    <x v="22"/>
    <x v="0"/>
    <n v="9.8088588872599995"/>
    <s v="Alfalfa"/>
    <s v="Flood"/>
    <s v="Alfalfa"/>
    <s v="Active IR"/>
  </r>
  <r>
    <x v="3"/>
    <x v="0"/>
    <n v="6.6086336173999998"/>
    <s v="Alfalfa"/>
    <s v="Flood"/>
    <s v="Alfalfa"/>
    <s v="Active IR"/>
  </r>
  <r>
    <x v="1"/>
    <x v="0"/>
    <n v="4.6832164221100001"/>
    <s v="Alfalfa"/>
    <s v="Flood"/>
    <s v="Alfalfa"/>
    <s v="Active IR"/>
  </r>
  <r>
    <x v="25"/>
    <x v="0"/>
    <n v="1.39673269114"/>
    <s v="Alfalfa"/>
    <s v="Flood"/>
    <s v="Alfalfa"/>
    <s v="Active IR"/>
  </r>
  <r>
    <x v="25"/>
    <x v="0"/>
    <n v="1.39673269114"/>
    <s v="Alfalfa"/>
    <s v="Flood"/>
    <s v="Alfalfa"/>
    <s v="Active IR"/>
  </r>
  <r>
    <x v="12"/>
    <x v="0"/>
    <n v="1.3678235361"/>
    <s v="Alfalfa"/>
    <s v="Flood"/>
    <s v="Alfalfa"/>
    <s v="Active IR"/>
  </r>
  <r>
    <x v="12"/>
    <x v="0"/>
    <n v="1.3678235361"/>
    <s v="Alfalfa"/>
    <s v="Flood"/>
    <s v="Alfalfa"/>
    <s v="Active IR"/>
  </r>
  <r>
    <x v="34"/>
    <x v="0"/>
    <n v="2.4291416723600001"/>
    <s v="Alfalfa"/>
    <s v="Flood"/>
    <s v="Alfalfa"/>
    <s v="Active IR"/>
  </r>
  <r>
    <x v="7"/>
    <x v="0"/>
    <n v="1.41878955229"/>
    <s v="Alfalfa"/>
    <s v="Flood"/>
    <s v="Alfalfa"/>
    <s v="Active IR"/>
  </r>
  <r>
    <x v="25"/>
    <x v="0"/>
    <n v="0.78893522134500005"/>
    <s v="Alfalfa"/>
    <s v="Flood"/>
    <s v="Alfalfa"/>
    <s v="Active IR"/>
  </r>
  <r>
    <x v="4"/>
    <x v="0"/>
    <n v="6.5278978193599997"/>
    <s v="Alfalfa"/>
    <s v="Flood"/>
    <s v="Alfalfa"/>
    <s v="Active IR"/>
  </r>
  <r>
    <x v="4"/>
    <x v="0"/>
    <n v="5.1669095775100002"/>
    <s v="Alfalfa"/>
    <s v="Flood"/>
    <s v="Alfalfa"/>
    <s v="Active IR"/>
  </r>
  <r>
    <x v="4"/>
    <x v="0"/>
    <n v="5.1669095775100002"/>
    <s v="Alfalfa"/>
    <s v="Flood"/>
    <s v="Alfalfa"/>
    <s v="Active IR"/>
  </r>
  <r>
    <x v="4"/>
    <x v="0"/>
    <n v="5.1669095775100002"/>
    <s v="Alfalfa"/>
    <s v="Flood"/>
    <s v="Alfalfa"/>
    <s v="Active IR"/>
  </r>
  <r>
    <x v="7"/>
    <x v="0"/>
    <n v="5.1669095775100002"/>
    <s v="Alfalfa"/>
    <s v="Flood"/>
    <s v="Alfalfa"/>
    <s v="Active IR"/>
  </r>
  <r>
    <x v="7"/>
    <x v="0"/>
    <n v="5.1669095775100002"/>
    <s v="Alfalfa"/>
    <s v="Flood"/>
    <s v="Alfalfa"/>
    <s v="Active IR"/>
  </r>
  <r>
    <x v="3"/>
    <x v="0"/>
    <n v="1.87844163892"/>
    <s v="Alfalfa"/>
    <s v="Flood"/>
    <s v="Alfalfa"/>
    <s v="Active IR"/>
  </r>
  <r>
    <x v="5"/>
    <x v="0"/>
    <n v="16.5500155016999"/>
    <s v="Alfalfa"/>
    <s v="Flood"/>
    <s v="Alfalfa"/>
    <s v="Active IR"/>
  </r>
  <r>
    <x v="47"/>
    <x v="0"/>
    <n v="16.5500155016999"/>
    <s v="Alfalfa"/>
    <s v="Flood"/>
    <s v="Alfalfa"/>
    <s v="Active IR"/>
  </r>
  <r>
    <x v="3"/>
    <x v="0"/>
    <n v="14.3902926503999"/>
    <s v="Alfalfa"/>
    <s v="Flood"/>
    <s v="Alfalfa"/>
    <s v="Active IR"/>
  </r>
  <r>
    <x v="3"/>
    <x v="0"/>
    <n v="10.559636251900001"/>
    <s v="Alfalfa"/>
    <s v="Flood"/>
    <s v="Alfalfa"/>
    <s v="Active IR"/>
  </r>
  <r>
    <x v="5"/>
    <x v="0"/>
    <n v="0.74083563387700002"/>
    <s v="Alfalfa"/>
    <s v="Flood"/>
    <s v="Alfalfa"/>
    <s v="Active IR"/>
  </r>
  <r>
    <x v="11"/>
    <x v="0"/>
    <n v="5.13885016461"/>
    <s v="Alfalfa"/>
    <s v="Flood"/>
    <s v="Alfalfa"/>
    <s v="Active IR"/>
  </r>
  <r>
    <x v="11"/>
    <x v="0"/>
    <n v="5.13885016461"/>
    <s v="Alfalfa"/>
    <s v="Flood"/>
    <s v="Alfalfa"/>
    <s v="Active IR"/>
  </r>
  <r>
    <x v="10"/>
    <x v="0"/>
    <n v="8.1135064032600006"/>
    <s v="Alfalfa"/>
    <s v="Flood"/>
    <s v="Alfalfa"/>
    <s v="Active IR"/>
  </r>
  <r>
    <x v="17"/>
    <x v="0"/>
    <n v="1.17690935465"/>
    <s v="Alfalfa"/>
    <s v="Flood"/>
    <s v="Alfalfa"/>
    <s v="Active IR"/>
  </r>
  <r>
    <x v="1"/>
    <x v="0"/>
    <n v="3.5630159472799998"/>
    <s v="Alfalfa"/>
    <s v="Flood"/>
    <s v="Alfalfa"/>
    <s v="Active IR"/>
  </r>
  <r>
    <x v="5"/>
    <x v="0"/>
    <n v="9.9646475681699904"/>
    <s v="Alfalfa"/>
    <s v="Flood"/>
    <s v="Alfalfa"/>
    <s v="Active IR"/>
  </r>
  <r>
    <x v="5"/>
    <x v="0"/>
    <n v="9.9646475681699904"/>
    <s v="Alfalfa"/>
    <s v="Flood"/>
    <s v="Alfalfa"/>
    <s v="Active IR"/>
  </r>
  <r>
    <x v="32"/>
    <x v="0"/>
    <n v="1.29565348911"/>
    <s v="Alfalfa"/>
    <s v="Flood"/>
    <s v="Alfalfa"/>
    <s v="Active IR"/>
  </r>
  <r>
    <x v="0"/>
    <x v="0"/>
    <n v="1.29565348911"/>
    <s v="Alfalfa"/>
    <s v="Flood"/>
    <s v="Alfalfa"/>
    <s v="Active IR"/>
  </r>
  <r>
    <x v="33"/>
    <x v="0"/>
    <n v="1.29565348911"/>
    <s v="Alfalfa"/>
    <s v="Flood"/>
    <s v="Alfalfa"/>
    <s v="Active IR"/>
  </r>
  <r>
    <x v="0"/>
    <x v="0"/>
    <n v="3.5597402320599998"/>
    <s v="Alfalfa"/>
    <s v="Flood"/>
    <s v="Alfalfa"/>
    <s v="Active IR"/>
  </r>
  <r>
    <x v="0"/>
    <x v="0"/>
    <n v="6.48900029123"/>
    <s v="Alfalfa"/>
    <s v="Flood"/>
    <s v="Alfalfa"/>
    <s v="Active IR"/>
  </r>
  <r>
    <x v="35"/>
    <x v="0"/>
    <n v="5.5319205356400003"/>
    <s v="Alfalfa"/>
    <s v="Flood"/>
    <s v="Alfalfa"/>
    <s v="Active IR"/>
  </r>
  <r>
    <x v="35"/>
    <x v="0"/>
    <n v="5.5319205356400003"/>
    <s v="Alfalfa"/>
    <s v="Flood"/>
    <s v="Alfalfa"/>
    <s v="Active IR"/>
  </r>
  <r>
    <x v="19"/>
    <x v="0"/>
    <n v="5.5319205356400003"/>
    <s v="Alfalfa"/>
    <s v="Flood"/>
    <s v="Alfalfa"/>
    <s v="Active IR"/>
  </r>
  <r>
    <x v="10"/>
    <x v="0"/>
    <n v="5.4639868161500003"/>
    <s v="Alfalfa"/>
    <s v="Flood"/>
    <s v="Alfalfa"/>
    <s v="Active IR"/>
  </r>
  <r>
    <x v="10"/>
    <x v="0"/>
    <n v="5.4639868161500003"/>
    <s v="Alfalfa"/>
    <s v="Flood"/>
    <s v="Alfalfa"/>
    <s v="Active IR"/>
  </r>
  <r>
    <x v="38"/>
    <x v="0"/>
    <n v="9.94742941242"/>
    <s v="Alfalfa"/>
    <s v="Flood"/>
    <s v="Alfalfa"/>
    <s v="Active IR"/>
  </r>
  <r>
    <x v="5"/>
    <x v="0"/>
    <n v="2.8063533224100001"/>
    <s v="Alfalfa"/>
    <s v="Flood"/>
    <s v="Alfalfa"/>
    <s v="Active IR"/>
  </r>
  <r>
    <x v="7"/>
    <x v="0"/>
    <n v="0.66235569063900002"/>
    <s v="Alfalfa"/>
    <s v="Flood"/>
    <s v="Alfalfa"/>
    <s v="Active IR"/>
  </r>
  <r>
    <x v="22"/>
    <x v="0"/>
    <n v="2.5062867475799999"/>
    <s v="Alfalfa"/>
    <s v="Flood"/>
    <s v="Alfalfa"/>
    <s v="Active IR"/>
  </r>
  <r>
    <x v="3"/>
    <x v="0"/>
    <n v="1.9224396830899999"/>
    <s v="Alfalfa"/>
    <s v="Flood"/>
    <s v="Alfalfa"/>
    <s v="Active IR"/>
  </r>
  <r>
    <x v="0"/>
    <x v="0"/>
    <n v="6.8597838018199999"/>
    <s v="Alfalfa"/>
    <s v="Flood"/>
    <s v="Alfalfa"/>
    <s v="Active IR"/>
  </r>
  <r>
    <x v="28"/>
    <x v="0"/>
    <n v="2.8145320374599998"/>
    <s v="Alfalfa"/>
    <s v="Flood"/>
    <s v="Alfalfa"/>
    <s v="Active IR"/>
  </r>
  <r>
    <x v="5"/>
    <x v="0"/>
    <n v="7.0657942928299997"/>
    <s v="Alfalfa"/>
    <s v="Flood"/>
    <s v="Alfalfa"/>
    <s v="Active IR"/>
  </r>
  <r>
    <x v="5"/>
    <x v="0"/>
    <n v="7.0657942928299997"/>
    <s v="Alfalfa"/>
    <s v="Flood"/>
    <s v="Alfalfa"/>
    <s v="Active IR"/>
  </r>
  <r>
    <x v="5"/>
    <x v="0"/>
    <n v="7.0657942928299997"/>
    <s v="Alfalfa"/>
    <s v="Flood"/>
    <s v="Alfalfa"/>
    <s v="Active IR"/>
  </r>
  <r>
    <x v="0"/>
    <x v="0"/>
    <n v="28.672617407200001"/>
    <s v="Alfalfa"/>
    <s v="Flood"/>
    <s v="Alfalfa"/>
    <s v="Active IR"/>
  </r>
  <r>
    <x v="17"/>
    <x v="0"/>
    <n v="8.1683122197299998"/>
    <s v="Alfalfa"/>
    <s v="Flood"/>
    <s v="Alfalfa"/>
    <s v="Active IR"/>
  </r>
  <r>
    <x v="17"/>
    <x v="0"/>
    <n v="8.1683122197299998"/>
    <s v="Alfalfa"/>
    <s v="Flood"/>
    <s v="Alfalfa"/>
    <s v="Active IR"/>
  </r>
  <r>
    <x v="0"/>
    <x v="0"/>
    <n v="10.1355246869"/>
    <s v="Alfalfa"/>
    <s v="Flood"/>
    <s v="Alfalfa"/>
    <s v="Active IR"/>
  </r>
  <r>
    <x v="22"/>
    <x v="0"/>
    <n v="7.3664244933200003"/>
    <s v="Alfalfa"/>
    <s v="Flood"/>
    <s v="Alfalfa"/>
    <s v="Active IR"/>
  </r>
  <r>
    <x v="6"/>
    <x v="0"/>
    <n v="6.9848091416100004"/>
    <s v="Alfalfa"/>
    <s v="Flood"/>
    <s v="Alfalfa"/>
    <s v="Active IR"/>
  </r>
  <r>
    <x v="4"/>
    <x v="0"/>
    <n v="4.7146839469900002"/>
    <s v="Alfalfa"/>
    <s v="Flood"/>
    <s v="Alfalfa"/>
    <s v="Active IR"/>
  </r>
  <r>
    <x v="4"/>
    <x v="0"/>
    <n v="4.7146839469900002"/>
    <s v="Alfalfa"/>
    <s v="Flood"/>
    <s v="Alfalfa"/>
    <s v="Active IR"/>
  </r>
  <r>
    <x v="4"/>
    <x v="0"/>
    <n v="4.7146839469900002"/>
    <s v="Alfalfa"/>
    <s v="Flood"/>
    <s v="Alfalfa"/>
    <s v="Active IR"/>
  </r>
  <r>
    <x v="7"/>
    <x v="0"/>
    <n v="4.7146839469900002"/>
    <s v="Alfalfa"/>
    <s v="Flood"/>
    <s v="Alfalfa"/>
    <s v="Active IR"/>
  </r>
  <r>
    <x v="7"/>
    <x v="0"/>
    <n v="4.7146839469900002"/>
    <s v="Alfalfa"/>
    <s v="Flood"/>
    <s v="Alfalfa"/>
    <s v="Active IR"/>
  </r>
  <r>
    <x v="3"/>
    <x v="0"/>
    <n v="3.4803131168800001"/>
    <s v="Alfalfa"/>
    <s v="Flood"/>
    <s v="Alfalfa"/>
    <s v="Active IR"/>
  </r>
  <r>
    <x v="0"/>
    <x v="0"/>
    <n v="15.1150357987999"/>
    <s v="Alfalfa"/>
    <s v="Flood"/>
    <s v="Alfalfa"/>
    <s v="Active IR"/>
  </r>
  <r>
    <x v="0"/>
    <x v="0"/>
    <n v="32.942657476199898"/>
    <s v="Alfalfa"/>
    <s v="Flood"/>
    <s v="Alfalfa"/>
    <s v="Active IR"/>
  </r>
  <r>
    <x v="5"/>
    <x v="0"/>
    <n v="1.52020367698"/>
    <s v="Alfalfa"/>
    <s v="Flood"/>
    <s v="Alfalfa"/>
    <s v="Active IR"/>
  </r>
  <r>
    <x v="16"/>
    <x v="0"/>
    <n v="5.8302751379500002"/>
    <s v="Alfalfa"/>
    <s v="Flood"/>
    <s v="Alfalfa"/>
    <s v="Active IR"/>
  </r>
  <r>
    <x v="4"/>
    <x v="0"/>
    <n v="8.8882955770399903"/>
    <s v="Alfalfa"/>
    <s v="Flood"/>
    <s v="Alfalfa"/>
    <s v="Active IR"/>
  </r>
  <r>
    <x v="4"/>
    <x v="0"/>
    <n v="8.8882955770399903"/>
    <s v="Alfalfa"/>
    <s v="Flood"/>
    <s v="Alfalfa"/>
    <s v="Active IR"/>
  </r>
  <r>
    <x v="37"/>
    <x v="0"/>
    <n v="3.97894018085"/>
    <s v="Alfalfa"/>
    <s v="Flood"/>
    <s v="Alfalfa"/>
    <s v="Active IR"/>
  </r>
  <r>
    <x v="37"/>
    <x v="0"/>
    <n v="3.97894018085"/>
    <s v="Alfalfa"/>
    <s v="Flood"/>
    <s v="Alfalfa"/>
    <s v="Active IR"/>
  </r>
  <r>
    <x v="5"/>
    <x v="0"/>
    <n v="3.97894018085"/>
    <s v="Alfalfa"/>
    <s v="Flood"/>
    <s v="Alfalfa"/>
    <s v="Active IR"/>
  </r>
  <r>
    <x v="7"/>
    <x v="0"/>
    <n v="0.98826411071800002"/>
    <s v="Alfalfa"/>
    <s v="Flood"/>
    <s v="Alfalfa"/>
    <s v="Active IR"/>
  </r>
  <r>
    <x v="28"/>
    <x v="0"/>
    <n v="7.5623427572399997"/>
    <s v="Alfalfa"/>
    <s v="Flood"/>
    <s v="Alfalfa"/>
    <s v="Active IR"/>
  </r>
  <r>
    <x v="10"/>
    <x v="0"/>
    <n v="4.1466358136499997"/>
    <s v="Alfalfa"/>
    <s v="Flood"/>
    <s v="Alfalfa"/>
    <s v="Active IR"/>
  </r>
  <r>
    <x v="0"/>
    <x v="0"/>
    <n v="12.4636764533"/>
    <s v="Alfalfa"/>
    <s v="Flood"/>
    <s v="Alfalfa"/>
    <s v="Active IR"/>
  </r>
  <r>
    <x v="0"/>
    <x v="0"/>
    <n v="17.6513310721"/>
    <s v="Alfalfa"/>
    <s v="Flood"/>
    <s v="Alfalfa"/>
    <s v="Active IR"/>
  </r>
  <r>
    <x v="7"/>
    <x v="0"/>
    <n v="2.0195087323199998"/>
    <s v="Alfalfa"/>
    <s v="Flood"/>
    <s v="Alfalfa"/>
    <s v="Active IR"/>
  </r>
  <r>
    <x v="3"/>
    <x v="0"/>
    <n v="5.0447384882500002"/>
    <s v="Alfalfa"/>
    <s v="Flood"/>
    <s v="Alfalfa"/>
    <s v="Active IR"/>
  </r>
  <r>
    <x v="0"/>
    <x v="0"/>
    <n v="5.6633079968200004"/>
    <s v="Alfalfa"/>
    <s v="Flood"/>
    <s v="Alfalfa"/>
    <s v="Active IR"/>
  </r>
  <r>
    <x v="9"/>
    <x v="0"/>
    <n v="3.1672559944700001"/>
    <s v="Alfalfa"/>
    <s v="Flood"/>
    <s v="Alfalfa"/>
    <s v="Active IR"/>
  </r>
  <r>
    <x v="3"/>
    <x v="0"/>
    <n v="10.5271139502"/>
    <s v="Alfalfa"/>
    <s v="Flood"/>
    <s v="Alfalfa"/>
    <s v="Active IR"/>
  </r>
  <r>
    <x v="4"/>
    <x v="0"/>
    <n v="2.7226524087500001"/>
    <s v="Alfalfa"/>
    <s v="Flood"/>
    <s v="Alfalfa"/>
    <s v="Active IR"/>
  </r>
  <r>
    <x v="4"/>
    <x v="0"/>
    <n v="2.7226524087500001"/>
    <s v="Alfalfa"/>
    <s v="Flood"/>
    <s v="Alfalfa"/>
    <s v="Active IR"/>
  </r>
  <r>
    <x v="7"/>
    <x v="0"/>
    <n v="2.7226524087500001"/>
    <s v="Alfalfa"/>
    <s v="Flood"/>
    <s v="Alfalfa"/>
    <s v="Active IR"/>
  </r>
  <r>
    <x v="5"/>
    <x v="0"/>
    <n v="5.0698863730000001"/>
    <s v="Alfalfa"/>
    <s v="Flood"/>
    <s v="Alfalfa"/>
    <s v="Active IR"/>
  </r>
  <r>
    <x v="5"/>
    <x v="0"/>
    <n v="3.9089981085900001"/>
    <s v="Alfalfa"/>
    <s v="Flood"/>
    <s v="Alfalfa"/>
    <s v="Active IR"/>
  </r>
  <r>
    <x v="0"/>
    <x v="0"/>
    <n v="6.6974455004999998"/>
    <s v="Alfalfa"/>
    <s v="Flood"/>
    <s v="Alfalfa"/>
    <s v="Active IR"/>
  </r>
  <r>
    <x v="5"/>
    <x v="0"/>
    <n v="5.7276549384599997"/>
    <s v="Alfalfa"/>
    <s v="Flood"/>
    <s v="Alfalfa"/>
    <s v="Active IR"/>
  </r>
  <r>
    <x v="17"/>
    <x v="0"/>
    <n v="1.43626767901"/>
    <s v="Alfalfa"/>
    <s v="Flood"/>
    <s v="Alfalfa"/>
    <s v="Active IR"/>
  </r>
  <r>
    <x v="5"/>
    <x v="0"/>
    <n v="5.1211198752599998"/>
    <s v="Alfalfa"/>
    <s v="Flood"/>
    <s v="Alfalfa"/>
    <s v="Active IR"/>
  </r>
  <r>
    <x v="5"/>
    <x v="0"/>
    <n v="5.1211198752599998"/>
    <s v="Alfalfa"/>
    <s v="Flood"/>
    <s v="Alfalfa"/>
    <s v="Active IR"/>
  </r>
  <r>
    <x v="0"/>
    <x v="0"/>
    <n v="5.60844635609"/>
    <s v="Alfalfa"/>
    <s v="Flood"/>
    <s v="Alfalfa"/>
    <s v="Active IR"/>
  </r>
  <r>
    <x v="0"/>
    <x v="0"/>
    <n v="3.01576362577"/>
    <s v="Alfalfa"/>
    <s v="Flood"/>
    <s v="Alfalfa"/>
    <s v="Active IR"/>
  </r>
  <r>
    <x v="8"/>
    <x v="0"/>
    <n v="0.62804567080700002"/>
    <s v="Alfalfa"/>
    <s v="Flood"/>
    <s v="Alfalfa"/>
    <s v="Active IR"/>
  </r>
  <r>
    <x v="16"/>
    <x v="0"/>
    <n v="12.6146642433"/>
    <s v="Alfalfa"/>
    <s v="Flood"/>
    <s v="Alfalfa"/>
    <s v="Active IR"/>
  </r>
  <r>
    <x v="16"/>
    <x v="0"/>
    <n v="12.6146642433"/>
    <s v="Alfalfa"/>
    <s v="Flood"/>
    <s v="Alfalfa"/>
    <s v="Active IR"/>
  </r>
  <r>
    <x v="16"/>
    <x v="0"/>
    <n v="12.6146642433"/>
    <s v="Alfalfa"/>
    <s v="Flood"/>
    <s v="Alfalfa"/>
    <s v="Active IR"/>
  </r>
  <r>
    <x v="47"/>
    <x v="0"/>
    <n v="12.6146642433"/>
    <s v="Alfalfa"/>
    <s v="Flood"/>
    <s v="Alfalfa"/>
    <s v="Active IR"/>
  </r>
  <r>
    <x v="5"/>
    <x v="0"/>
    <n v="6.7161949556999998"/>
    <s v="Alfalfa"/>
    <s v="Flood"/>
    <s v="Alfalfa"/>
    <s v="Active IR"/>
  </r>
  <r>
    <x v="5"/>
    <x v="0"/>
    <n v="0.84778831216700001"/>
    <s v="Alfalfa"/>
    <s v="Flood"/>
    <s v="Alfalfa"/>
    <s v="Active IR"/>
  </r>
  <r>
    <x v="3"/>
    <x v="0"/>
    <n v="22.7449206916999"/>
    <s v="Alfalfa"/>
    <s v="Flood"/>
    <s v="Alfalfa"/>
    <s v="Active IR"/>
  </r>
  <r>
    <x v="20"/>
    <x v="0"/>
    <n v="13.0128424735999"/>
    <s v="Alfalfa"/>
    <s v="Flood"/>
    <s v="Alfalfa"/>
    <s v="Active IR"/>
  </r>
  <r>
    <x v="3"/>
    <x v="0"/>
    <n v="27.5140023429"/>
    <s v="Alfalfa"/>
    <s v="Flood"/>
    <s v="Alfalfa"/>
    <s v="Active IR"/>
  </r>
  <r>
    <x v="9"/>
    <x v="0"/>
    <n v="6.4469773884999997"/>
    <s v="Alfalfa"/>
    <s v="Flood"/>
    <s v="Alfalfa"/>
    <s v="Active IR"/>
  </r>
  <r>
    <x v="35"/>
    <x v="0"/>
    <n v="2.8005252135099998"/>
    <s v="Alfalfa"/>
    <s v="Flood"/>
    <s v="Alfalfa"/>
    <s v="Active IR"/>
  </r>
  <r>
    <x v="0"/>
    <x v="0"/>
    <n v="1.08729247331"/>
    <s v="Alfalfa"/>
    <s v="Flood"/>
    <s v="Alfalfa"/>
    <s v="Active IR"/>
  </r>
  <r>
    <x v="0"/>
    <x v="0"/>
    <n v="1.08729247331"/>
    <s v="Alfalfa"/>
    <s v="Flood"/>
    <s v="Alfalfa"/>
    <s v="Active IR"/>
  </r>
  <r>
    <x v="9"/>
    <x v="0"/>
    <n v="2.1467687788699998"/>
    <s v="Alfalfa"/>
    <s v="Flood"/>
    <s v="Alfalfa"/>
    <s v="Active IR"/>
  </r>
  <r>
    <x v="16"/>
    <x v="0"/>
    <n v="4.30106406185"/>
    <s v="Alfalfa"/>
    <s v="Flood"/>
    <s v="Alfalfa"/>
    <s v="Active IR"/>
  </r>
  <r>
    <x v="5"/>
    <x v="0"/>
    <n v="4.30106406185"/>
    <s v="Alfalfa"/>
    <s v="Flood"/>
    <s v="Alfalfa"/>
    <s v="Active IR"/>
  </r>
  <r>
    <x v="3"/>
    <x v="0"/>
    <n v="2.2077802413000001"/>
    <s v="Alfalfa"/>
    <s v="Flood"/>
    <s v="Alfalfa"/>
    <s v="Active IR"/>
  </r>
  <r>
    <x v="3"/>
    <x v="0"/>
    <n v="2.2077802413000001"/>
    <s v="Alfalfa"/>
    <s v="Flood"/>
    <s v="Alfalfa"/>
    <s v="Active IR"/>
  </r>
  <r>
    <x v="3"/>
    <x v="0"/>
    <n v="2.2077802413000001"/>
    <s v="Alfalfa"/>
    <s v="Flood"/>
    <s v="Alfalfa"/>
    <s v="Active IR"/>
  </r>
  <r>
    <x v="9"/>
    <x v="0"/>
    <n v="9.4994350604199997"/>
    <s v="Alfalfa"/>
    <s v="Flood"/>
    <s v="Alfalfa"/>
    <s v="Active IR"/>
  </r>
  <r>
    <x v="7"/>
    <x v="0"/>
    <n v="6.9255487272899998"/>
    <s v="Alfalfa"/>
    <s v="Flood"/>
    <s v="Alfalfa"/>
    <s v="Active IR"/>
  </r>
  <r>
    <x v="40"/>
    <x v="0"/>
    <n v="7.5461086344700004"/>
    <s v="Alfalfa"/>
    <s v="Flood"/>
    <s v="Alfalfa"/>
    <s v="Active IR"/>
  </r>
  <r>
    <x v="22"/>
    <x v="0"/>
    <n v="10.9548143392"/>
    <s v="Alfalfa"/>
    <s v="Flood"/>
    <s v="Alfalfa"/>
    <s v="Active IR"/>
  </r>
  <r>
    <x v="22"/>
    <x v="0"/>
    <n v="10.9548143392"/>
    <s v="Alfalfa"/>
    <s v="Flood"/>
    <s v="Alfalfa"/>
    <s v="Active IR"/>
  </r>
  <r>
    <x v="22"/>
    <x v="0"/>
    <n v="10.9548143392"/>
    <s v="Alfalfa"/>
    <s v="Flood"/>
    <s v="Alfalfa"/>
    <s v="Active IR"/>
  </r>
  <r>
    <x v="9"/>
    <x v="0"/>
    <n v="12.3977528999"/>
    <s v="Alfalfa"/>
    <s v="Flood"/>
    <s v="Alfalfa"/>
    <s v="Active IR"/>
  </r>
  <r>
    <x v="9"/>
    <x v="0"/>
    <n v="12.3977528999"/>
    <s v="Alfalfa"/>
    <s v="Flood"/>
    <s v="Alfalfa"/>
    <s v="Active IR"/>
  </r>
  <r>
    <x v="22"/>
    <x v="0"/>
    <n v="0.447246539843"/>
    <s v="Alfalfa"/>
    <s v="Flood"/>
    <s v="Alfalfa"/>
    <s v="Active IR"/>
  </r>
  <r>
    <x v="25"/>
    <x v="0"/>
    <n v="6.6684416445699997"/>
    <s v="Alfalfa"/>
    <s v="Flood"/>
    <s v="Alfalfa"/>
    <s v="Active IR"/>
  </r>
  <r>
    <x v="9"/>
    <x v="0"/>
    <n v="3.28071419195"/>
    <s v="Alfalfa"/>
    <s v="Flood"/>
    <s v="Alfalfa"/>
    <s v="Active IR"/>
  </r>
  <r>
    <x v="9"/>
    <x v="0"/>
    <n v="3.28071419195"/>
    <s v="Alfalfa"/>
    <s v="Flood"/>
    <s v="Alfalfa"/>
    <s v="Active IR"/>
  </r>
  <r>
    <x v="3"/>
    <x v="0"/>
    <n v="3.8669576110400001"/>
    <s v="Alfalfa"/>
    <s v="Flood"/>
    <s v="Alfalfa"/>
    <s v="Active IR"/>
  </r>
  <r>
    <x v="0"/>
    <x v="0"/>
    <n v="10.6868080484"/>
    <s v="Alfalfa"/>
    <s v="Flood"/>
    <s v="Alfalfa"/>
    <s v="Active IR"/>
  </r>
  <r>
    <x v="0"/>
    <x v="0"/>
    <n v="10.6868080484"/>
    <s v="Alfalfa"/>
    <s v="Flood"/>
    <s v="Alfalfa"/>
    <s v="Active IR"/>
  </r>
  <r>
    <x v="3"/>
    <x v="0"/>
    <n v="4.14538757483"/>
    <s v="Alfalfa"/>
    <s v="Flood"/>
    <s v="Alfalfa"/>
    <s v="Active IR"/>
  </r>
  <r>
    <x v="0"/>
    <x v="0"/>
    <n v="1.03406651372"/>
    <s v="Alfalfa"/>
    <s v="Flood"/>
    <s v="Alfalfa"/>
    <s v="Active IR"/>
  </r>
  <r>
    <x v="12"/>
    <x v="0"/>
    <n v="1.59225108279"/>
    <s v="Alfalfa"/>
    <s v="Flood"/>
    <s v="Alfalfa"/>
    <s v="Active IR"/>
  </r>
  <r>
    <x v="0"/>
    <x v="0"/>
    <n v="7.7607007855000001"/>
    <s v="Alfalfa"/>
    <s v="Flood"/>
    <s v="Alfalfa"/>
    <s v="Active IR"/>
  </r>
  <r>
    <x v="12"/>
    <x v="0"/>
    <n v="3.6224846235900001"/>
    <s v="Alfalfa"/>
    <s v="Flood"/>
    <s v="Alfalfa"/>
    <s v="Active IR"/>
  </r>
  <r>
    <x v="3"/>
    <x v="0"/>
    <n v="1.5717616433299999"/>
    <s v="Alfalfa"/>
    <s v="Flood"/>
    <s v="Alfalfa"/>
    <s v="Active IR"/>
  </r>
  <r>
    <x v="17"/>
    <x v="0"/>
    <n v="7.2005398506100002"/>
    <s v="Alfalfa"/>
    <s v="Flood"/>
    <s v="Alfalfa"/>
    <s v="Active IR"/>
  </r>
  <r>
    <x v="41"/>
    <x v="0"/>
    <n v="7.2005398506100002"/>
    <s v="Alfalfa"/>
    <s v="Flood"/>
    <s v="Alfalfa"/>
    <s v="Active IR"/>
  </r>
  <r>
    <x v="41"/>
    <x v="0"/>
    <n v="7.2005398506100002"/>
    <s v="Alfalfa"/>
    <s v="Flood"/>
    <s v="Alfalfa"/>
    <s v="Active IR"/>
  </r>
  <r>
    <x v="9"/>
    <x v="0"/>
    <n v="0.72717298804099995"/>
    <s v="Alfalfa"/>
    <s v="Flood"/>
    <s v="Alfalfa"/>
    <s v="Active IR"/>
  </r>
  <r>
    <x v="9"/>
    <x v="0"/>
    <n v="0.72717298804099995"/>
    <s v="Alfalfa"/>
    <s v="Flood"/>
    <s v="Alfalfa"/>
    <s v="Active IR"/>
  </r>
  <r>
    <x v="24"/>
    <x v="0"/>
    <n v="1.7778013017200001"/>
    <s v="Alfalfa"/>
    <s v="Flood"/>
    <s v="Alfalfa"/>
    <s v="Active IR"/>
  </r>
  <r>
    <x v="24"/>
    <x v="0"/>
    <n v="1.7778013017200001"/>
    <s v="Alfalfa"/>
    <s v="Flood"/>
    <s v="Alfalfa"/>
    <s v="Active IR"/>
  </r>
  <r>
    <x v="7"/>
    <x v="0"/>
    <n v="1.7778013017200001"/>
    <s v="Alfalfa"/>
    <s v="Flood"/>
    <s v="Alfalfa"/>
    <s v="Active IR"/>
  </r>
  <r>
    <x v="5"/>
    <x v="0"/>
    <n v="9.3566946782699905"/>
    <s v="Alfalfa"/>
    <s v="Flood"/>
    <s v="Alfalfa"/>
    <s v="Active IR"/>
  </r>
  <r>
    <x v="21"/>
    <x v="0"/>
    <n v="3.99533715369"/>
    <s v="Alfalfa"/>
    <s v="Flood"/>
    <s v="Alfalfa"/>
    <s v="Active IR"/>
  </r>
  <r>
    <x v="7"/>
    <x v="0"/>
    <n v="0.74065789700999995"/>
    <s v="Alfalfa"/>
    <s v="Flood"/>
    <s v="Alfalfa"/>
    <s v="Active IR"/>
  </r>
  <r>
    <x v="9"/>
    <x v="0"/>
    <n v="8.9072654043200004"/>
    <s v="Alfalfa"/>
    <s v="Flood"/>
    <s v="Alfalfa"/>
    <s v="Active IR"/>
  </r>
  <r>
    <x v="9"/>
    <x v="0"/>
    <n v="8.9072654043200004"/>
    <s v="Alfalfa"/>
    <s v="Flood"/>
    <s v="Alfalfa"/>
    <s v="Active IR"/>
  </r>
  <r>
    <x v="0"/>
    <x v="0"/>
    <n v="17.930626461100001"/>
    <s v="Alfalfa"/>
    <s v="Flood"/>
    <s v="Alfalfa"/>
    <s v="Active IR"/>
  </r>
  <r>
    <x v="0"/>
    <x v="0"/>
    <n v="17.930626461100001"/>
    <s v="Alfalfa"/>
    <s v="Flood"/>
    <s v="Alfalfa"/>
    <s v="Active IR"/>
  </r>
  <r>
    <x v="0"/>
    <x v="0"/>
    <n v="5.6446562736899999"/>
    <s v="Alfalfa"/>
    <s v="Flood"/>
    <s v="Alfalfa"/>
    <s v="Active IR"/>
  </r>
  <r>
    <x v="8"/>
    <x v="0"/>
    <n v="155.204210721999"/>
    <s v="Alfalfa"/>
    <s v="Flood"/>
    <s v="Alfalfa"/>
    <s v="Active IR"/>
  </r>
  <r>
    <x v="23"/>
    <x v="0"/>
    <n v="9.40648861745"/>
    <s v="Alfalfa"/>
    <s v="Flood"/>
    <s v="Alfalfa"/>
    <s v="Active IR"/>
  </r>
  <r>
    <x v="23"/>
    <x v="0"/>
    <n v="9.40648861745"/>
    <s v="Alfalfa"/>
    <s v="Flood"/>
    <s v="Alfalfa"/>
    <s v="Active IR"/>
  </r>
  <r>
    <x v="5"/>
    <x v="0"/>
    <n v="9.2598820586099997"/>
    <s v="Alfalfa"/>
    <s v="Flood"/>
    <s v="Alfalfa"/>
    <s v="Active IR"/>
  </r>
  <r>
    <x v="5"/>
    <x v="0"/>
    <n v="9.2598820586099997"/>
    <s v="Alfalfa"/>
    <s v="Flood"/>
    <s v="Alfalfa"/>
    <s v="Active IR"/>
  </r>
  <r>
    <x v="10"/>
    <x v="0"/>
    <n v="25.3342140319"/>
    <s v="Alfalfa"/>
    <s v="Flood"/>
    <s v="Alfalfa"/>
    <s v="Active IR"/>
  </r>
  <r>
    <x v="10"/>
    <x v="0"/>
    <n v="25.3342140319"/>
    <s v="Alfalfa"/>
    <s v="Flood"/>
    <s v="Alfalfa"/>
    <s v="Active IR"/>
  </r>
  <r>
    <x v="10"/>
    <x v="0"/>
    <n v="25.3342140319"/>
    <s v="Alfalfa"/>
    <s v="Flood"/>
    <s v="Alfalfa"/>
    <s v="Active IR"/>
  </r>
  <r>
    <x v="6"/>
    <x v="0"/>
    <n v="2.7731604175400002"/>
    <s v="Alfalfa"/>
    <s v="Flood"/>
    <s v="Alfalfa"/>
    <s v="Active IR"/>
  </r>
  <r>
    <x v="5"/>
    <x v="0"/>
    <n v="1.05781013014"/>
    <s v="Alfalfa"/>
    <s v="Flood"/>
    <s v="Alfalfa"/>
    <s v="Active IR"/>
  </r>
  <r>
    <x v="5"/>
    <x v="0"/>
    <n v="1.05781013014"/>
    <s v="Alfalfa"/>
    <s v="Flood"/>
    <s v="Alfalfa"/>
    <s v="Active IR"/>
  </r>
  <r>
    <x v="7"/>
    <x v="0"/>
    <n v="1.7612336312000001"/>
    <s v="Alfalfa"/>
    <s v="Flood"/>
    <s v="Alfalfa"/>
    <s v="Active IR"/>
  </r>
  <r>
    <x v="5"/>
    <x v="0"/>
    <n v="4.4393788672600003"/>
    <s v="Alfalfa"/>
    <s v="Flood"/>
    <s v="Alfalfa"/>
    <s v="Active IR"/>
  </r>
  <r>
    <x v="5"/>
    <x v="0"/>
    <n v="6.9140316883099997"/>
    <s v="Alfalfa"/>
    <s v="Flood"/>
    <s v="Alfalfa"/>
    <s v="Active IR"/>
  </r>
  <r>
    <x v="5"/>
    <x v="0"/>
    <n v="6.9140316883099997"/>
    <s v="Alfalfa"/>
    <s v="Flood"/>
    <s v="Alfalfa"/>
    <s v="Active IR"/>
  </r>
  <r>
    <x v="3"/>
    <x v="0"/>
    <n v="6.9140316883099997"/>
    <s v="Alfalfa"/>
    <s v="Flood"/>
    <s v="Alfalfa"/>
    <s v="Active IR"/>
  </r>
  <r>
    <x v="10"/>
    <x v="0"/>
    <n v="20.621284379900001"/>
    <s v="Alfalfa"/>
    <s v="Flood"/>
    <s v="Alfalfa"/>
    <s v="Active IR"/>
  </r>
  <r>
    <x v="10"/>
    <x v="0"/>
    <n v="20.621284379900001"/>
    <s v="Alfalfa"/>
    <s v="Flood"/>
    <s v="Alfalfa"/>
    <s v="Active IR"/>
  </r>
  <r>
    <x v="10"/>
    <x v="0"/>
    <n v="20.621284379900001"/>
    <s v="Alfalfa"/>
    <s v="Flood"/>
    <s v="Alfalfa"/>
    <s v="Active IR"/>
  </r>
  <r>
    <x v="10"/>
    <x v="0"/>
    <n v="20.621284379900001"/>
    <s v="Alfalfa"/>
    <s v="Flood"/>
    <s v="Alfalfa"/>
    <s v="Active IR"/>
  </r>
  <r>
    <x v="18"/>
    <x v="0"/>
    <n v="0.89488521387099995"/>
    <s v="Alfalfa"/>
    <s v="Flood"/>
    <s v="Alfalfa"/>
    <s v="Active IR"/>
  </r>
  <r>
    <x v="10"/>
    <x v="0"/>
    <n v="2.7852181250100001"/>
    <s v="Alfalfa"/>
    <s v="Flood"/>
    <s v="Alfalfa"/>
    <s v="Active IR"/>
  </r>
  <r>
    <x v="10"/>
    <x v="0"/>
    <n v="2.7852181250100001"/>
    <s v="Alfalfa"/>
    <s v="Flood"/>
    <s v="Alfalfa"/>
    <s v="Active IR"/>
  </r>
  <r>
    <x v="12"/>
    <x v="0"/>
    <n v="2.52864355534"/>
    <s v="Alfalfa"/>
    <s v="Flood"/>
    <s v="Alfalfa"/>
    <s v="Active IR"/>
  </r>
  <r>
    <x v="48"/>
    <x v="0"/>
    <n v="2.52864355534"/>
    <s v="Alfalfa"/>
    <s v="Flood"/>
    <s v="Alfalfa"/>
    <s v="Active IR"/>
  </r>
  <r>
    <x v="0"/>
    <x v="0"/>
    <n v="5.6071887567000003"/>
    <s v="Alfalfa"/>
    <s v="Flood"/>
    <s v="Alfalfa"/>
    <s v="Active IR"/>
  </r>
  <r>
    <x v="5"/>
    <x v="0"/>
    <n v="2.4740304065799998"/>
    <s v="Alfalfa"/>
    <s v="Flood"/>
    <s v="Alfalfa"/>
    <s v="Active IR"/>
  </r>
  <r>
    <x v="8"/>
    <x v="0"/>
    <n v="8.2053133907200007"/>
    <s v="Alfalfa"/>
    <s v="Flood"/>
    <s v="Alfalfa"/>
    <s v="Active IR"/>
  </r>
  <r>
    <x v="8"/>
    <x v="0"/>
    <n v="8.2053133907200007"/>
    <s v="Alfalfa"/>
    <s v="Flood"/>
    <s v="Alfalfa"/>
    <s v="Active IR"/>
  </r>
  <r>
    <x v="3"/>
    <x v="0"/>
    <n v="2.7632743662700001"/>
    <s v="Alfalfa"/>
    <s v="Flood"/>
    <s v="Alfalfa"/>
    <s v="Active IR"/>
  </r>
  <r>
    <x v="0"/>
    <x v="0"/>
    <n v="6.1458873915799996"/>
    <s v="Alfalfa"/>
    <s v="Flood"/>
    <s v="Alfalfa"/>
    <s v="Active IR"/>
  </r>
  <r>
    <x v="7"/>
    <x v="0"/>
    <n v="0.380849987103"/>
    <s v="Alfalfa"/>
    <s v="Flood"/>
    <s v="Alfalfa"/>
    <s v="Active IR"/>
  </r>
  <r>
    <x v="7"/>
    <x v="0"/>
    <n v="0.380849987103"/>
    <s v="Alfalfa"/>
    <s v="Flood"/>
    <s v="Alfalfa"/>
    <s v="Active IR"/>
  </r>
  <r>
    <x v="11"/>
    <x v="0"/>
    <n v="4.2812017846400003"/>
    <s v="Alfalfa"/>
    <s v="Flood"/>
    <s v="Alfalfa"/>
    <s v="Active IR"/>
  </r>
  <r>
    <x v="22"/>
    <x v="0"/>
    <n v="30.044753163500001"/>
    <s v="Alfalfa"/>
    <s v="Flood"/>
    <s v="Alfalfa"/>
    <s v="Active IR"/>
  </r>
  <r>
    <x v="22"/>
    <x v="0"/>
    <n v="30.044753163500001"/>
    <s v="Alfalfa"/>
    <s v="Flood"/>
    <s v="Alfalfa"/>
    <s v="Active IR"/>
  </r>
  <r>
    <x v="9"/>
    <x v="0"/>
    <n v="2.57260572111"/>
    <s v="Alfalfa"/>
    <s v="Flood"/>
    <s v="Alfalfa"/>
    <s v="Active IR"/>
  </r>
  <r>
    <x v="6"/>
    <x v="0"/>
    <n v="3.4278467790599998"/>
    <s v="Alfalfa"/>
    <s v="Flood"/>
    <s v="Alfalfa"/>
    <s v="Active IR"/>
  </r>
  <r>
    <x v="0"/>
    <x v="0"/>
    <n v="2.48522988726"/>
    <s v="Alfalfa"/>
    <s v="Flood"/>
    <s v="Alfalfa"/>
    <s v="Active IR"/>
  </r>
  <r>
    <x v="0"/>
    <x v="0"/>
    <n v="2.1290511538899999"/>
    <s v="Alfalfa"/>
    <s v="Flood"/>
    <s v="Alfalfa"/>
    <s v="Active IR"/>
  </r>
  <r>
    <x v="6"/>
    <x v="0"/>
    <n v="6.7036969757099998"/>
    <s v="Alfalfa"/>
    <s v="Flood"/>
    <s v="Alfalfa"/>
    <s v="Active IR"/>
  </r>
  <r>
    <x v="0"/>
    <x v="0"/>
    <n v="30.4633950712999"/>
    <s v="Alfalfa"/>
    <s v="Flood"/>
    <s v="Alfalfa"/>
    <s v="Active IR"/>
  </r>
  <r>
    <x v="0"/>
    <x v="0"/>
    <n v="30.4633950712999"/>
    <s v="Alfalfa"/>
    <s v="Flood"/>
    <s v="Alfalfa"/>
    <s v="Active IR"/>
  </r>
  <r>
    <x v="1"/>
    <x v="0"/>
    <n v="6.3292389163099996"/>
    <s v="Alfalfa"/>
    <s v="Flood"/>
    <s v="Alfalfa"/>
    <s v="Active IR"/>
  </r>
  <r>
    <x v="5"/>
    <x v="0"/>
    <n v="3.8419475459100001"/>
    <s v="Alfalfa"/>
    <s v="Flood"/>
    <s v="Alfalfa"/>
    <s v="Active IR"/>
  </r>
  <r>
    <x v="5"/>
    <x v="0"/>
    <n v="3.8419475459100001"/>
    <s v="Alfalfa"/>
    <s v="Flood"/>
    <s v="Alfalfa"/>
    <s v="Active IR"/>
  </r>
  <r>
    <x v="19"/>
    <x v="0"/>
    <n v="7.6379968756299998"/>
    <s v="Alfalfa"/>
    <s v="Flood"/>
    <s v="Alfalfa"/>
    <s v="Active IR"/>
  </r>
  <r>
    <x v="19"/>
    <x v="0"/>
    <n v="7.6379968756299998"/>
    <s v="Alfalfa"/>
    <s v="Flood"/>
    <s v="Alfalfa"/>
    <s v="Active IR"/>
  </r>
  <r>
    <x v="11"/>
    <x v="0"/>
    <n v="4.3542953132099997"/>
    <s v="Alfalfa"/>
    <s v="Flood"/>
    <s v="Alfalfa"/>
    <s v="Active IR"/>
  </r>
  <r>
    <x v="20"/>
    <x v="0"/>
    <n v="15.953952392"/>
    <s v="Alfalfa"/>
    <s v="Flood"/>
    <s v="Alfalfa"/>
    <s v="Active IR"/>
  </r>
  <r>
    <x v="3"/>
    <x v="0"/>
    <n v="1.36354621054"/>
    <s v="Alfalfa"/>
    <s v="Flood"/>
    <s v="Alfalfa"/>
    <s v="Active IR"/>
  </r>
  <r>
    <x v="9"/>
    <x v="0"/>
    <n v="1.70308973942"/>
    <s v="Alfalfa"/>
    <s v="Flood"/>
    <s v="Alfalfa"/>
    <s v="Active IR"/>
  </r>
  <r>
    <x v="5"/>
    <x v="0"/>
    <n v="3.8250914061699999"/>
    <s v="Alfalfa"/>
    <s v="Flood"/>
    <s v="Alfalfa"/>
    <s v="Active IR"/>
  </r>
  <r>
    <x v="5"/>
    <x v="0"/>
    <n v="1.8726195678799999"/>
    <s v="Alfalfa"/>
    <s v="Flood"/>
    <s v="Alfalfa"/>
    <s v="Active IR"/>
  </r>
  <r>
    <x v="29"/>
    <x v="0"/>
    <n v="1.6791401719500001"/>
    <s v="Alfalfa"/>
    <s v="Flood"/>
    <s v="Alfalfa"/>
    <s v="Active IR"/>
  </r>
  <r>
    <x v="3"/>
    <x v="0"/>
    <n v="0.331658481861"/>
    <s v="Alfalfa"/>
    <s v="Flood"/>
    <s v="Alfalfa"/>
    <s v="Active IR"/>
  </r>
  <r>
    <x v="7"/>
    <x v="0"/>
    <n v="11.2710501694"/>
    <s v="Alfalfa"/>
    <s v="Flood"/>
    <s v="Alfalfa"/>
    <s v="Active IR"/>
  </r>
  <r>
    <x v="7"/>
    <x v="0"/>
    <n v="11.2710501694"/>
    <s v="Alfalfa"/>
    <s v="Flood"/>
    <s v="Alfalfa"/>
    <s v="Active IR"/>
  </r>
  <r>
    <x v="2"/>
    <x v="0"/>
    <n v="0.34640283475"/>
    <s v="Alfalfa"/>
    <s v="Flood"/>
    <s v="Alfalfa"/>
    <s v="Active IR"/>
  </r>
  <r>
    <x v="7"/>
    <x v="0"/>
    <n v="2.59240114262"/>
    <s v="Alfalfa"/>
    <s v="Flood"/>
    <s v="Alfalfa"/>
    <s v="Active IR"/>
  </r>
  <r>
    <x v="7"/>
    <x v="0"/>
    <n v="2.59240114262"/>
    <s v="Alfalfa"/>
    <s v="Flood"/>
    <s v="Alfalfa"/>
    <s v="Active IR"/>
  </r>
  <r>
    <x v="0"/>
    <x v="0"/>
    <n v="32.053938993000003"/>
    <s v="Alfalfa"/>
    <s v="Flood"/>
    <s v="Alfalfa"/>
    <s v="Active IR"/>
  </r>
  <r>
    <x v="36"/>
    <x v="0"/>
    <n v="16.111081561999899"/>
    <s v="Alfalfa"/>
    <s v="Flood"/>
    <s v="Alfalfa"/>
    <s v="Active IR"/>
  </r>
  <r>
    <x v="6"/>
    <x v="0"/>
    <n v="10.0327108552"/>
    <s v="Alfalfa"/>
    <s v="Flood"/>
    <s v="Alfalfa"/>
    <s v="Active IR"/>
  </r>
  <r>
    <x v="5"/>
    <x v="0"/>
    <n v="5.7096532408299998"/>
    <s v="Alfalfa"/>
    <s v="Flood"/>
    <s v="Alfalfa"/>
    <s v="Active IR"/>
  </r>
  <r>
    <x v="3"/>
    <x v="0"/>
    <n v="5.61539565091"/>
    <s v="Alfalfa"/>
    <s v="Flood"/>
    <s v="Alfalfa"/>
    <s v="Active IR"/>
  </r>
  <r>
    <x v="19"/>
    <x v="0"/>
    <n v="12.261655639800001"/>
    <s v="Alfalfa"/>
    <s v="Flood"/>
    <s v="Alfalfa"/>
    <s v="Active IR"/>
  </r>
  <r>
    <x v="39"/>
    <x v="0"/>
    <n v="2.37254172424"/>
    <s v="Alfalfa"/>
    <s v="Flood"/>
    <s v="Alfalfa"/>
    <s v="Active IR"/>
  </r>
  <r>
    <x v="16"/>
    <x v="0"/>
    <n v="2.37254172424"/>
    <s v="Alfalfa"/>
    <s v="Flood"/>
    <s v="Alfalfa"/>
    <s v="Active IR"/>
  </r>
  <r>
    <x v="40"/>
    <x v="0"/>
    <n v="2.37254172424"/>
    <s v="Alfalfa"/>
    <s v="Flood"/>
    <s v="Alfalfa"/>
    <s v="Active IR"/>
  </r>
  <r>
    <x v="29"/>
    <x v="0"/>
    <n v="15.339958933"/>
    <s v="Alfalfa"/>
    <s v="Flood"/>
    <s v="Alfalfa"/>
    <s v="Active IR"/>
  </r>
  <r>
    <x v="5"/>
    <x v="0"/>
    <n v="1.0789712874599999"/>
    <s v="Alfalfa"/>
    <s v="Flood"/>
    <s v="Alfalfa"/>
    <s v="Active IR"/>
  </r>
  <r>
    <x v="10"/>
    <x v="0"/>
    <n v="1.1073252499799999"/>
    <s v="Alfalfa"/>
    <s v="Flood"/>
    <s v="Alfalfa"/>
    <s v="Active IR"/>
  </r>
  <r>
    <x v="0"/>
    <x v="0"/>
    <n v="5.19047804627"/>
    <s v="Alfalfa"/>
    <s v="Flood"/>
    <s v="Alfalfa"/>
    <s v="Active IR"/>
  </r>
  <r>
    <x v="8"/>
    <x v="0"/>
    <n v="5.3536203106700002"/>
    <s v="Alfalfa"/>
    <s v="Flood"/>
    <s v="Alfalfa"/>
    <s v="Active IR"/>
  </r>
  <r>
    <x v="10"/>
    <x v="0"/>
    <n v="8.2183590106800004"/>
    <s v="Alfalfa"/>
    <s v="Flood"/>
    <s v="Alfalfa"/>
    <s v="Active IR"/>
  </r>
  <r>
    <x v="17"/>
    <x v="0"/>
    <n v="12.6067543167"/>
    <s v="Alfalfa"/>
    <s v="Flood"/>
    <s v="Alfalfa"/>
    <s v="Active IR"/>
  </r>
  <r>
    <x v="17"/>
    <x v="0"/>
    <n v="12.6067543167"/>
    <s v="Alfalfa"/>
    <s v="Flood"/>
    <s v="Alfalfa"/>
    <s v="Active IR"/>
  </r>
  <r>
    <x v="8"/>
    <x v="0"/>
    <n v="1.1853182599500001"/>
    <s v="Alfalfa"/>
    <s v="Flood"/>
    <s v="Alfalfa"/>
    <s v="Active IR"/>
  </r>
  <r>
    <x v="0"/>
    <x v="0"/>
    <n v="15.5441364734"/>
    <s v="Alfalfa"/>
    <s v="Flood"/>
    <s v="Alfalfa"/>
    <s v="Active IR"/>
  </r>
  <r>
    <x v="33"/>
    <x v="0"/>
    <n v="2.5084608479499999"/>
    <s v="Alfalfa"/>
    <s v="Flood"/>
    <s v="Alfalfa"/>
    <s v="Active IR"/>
  </r>
  <r>
    <x v="33"/>
    <x v="0"/>
    <n v="2.5084608479499999"/>
    <s v="Alfalfa"/>
    <s v="Flood"/>
    <s v="Alfalfa"/>
    <s v="Active IR"/>
  </r>
  <r>
    <x v="3"/>
    <x v="0"/>
    <n v="6.64286766713"/>
    <s v="Alfalfa"/>
    <s v="Flood"/>
    <s v="Alfalfa"/>
    <s v="Active IR"/>
  </r>
  <r>
    <x v="0"/>
    <x v="0"/>
    <n v="5.5831994345"/>
    <s v="Alfalfa"/>
    <s v="Flood"/>
    <s v="Alfalfa"/>
    <s v="Active IR"/>
  </r>
  <r>
    <x v="8"/>
    <x v="0"/>
    <n v="28.454654881"/>
    <s v="Alfalfa"/>
    <s v="Flood"/>
    <s v="Alfalfa"/>
    <s v="Active IR"/>
  </r>
  <r>
    <x v="17"/>
    <x v="0"/>
    <n v="37.158231768299899"/>
    <s v="Alfalfa"/>
    <s v="Flood"/>
    <s v="Alfalfa"/>
    <s v="Active IR"/>
  </r>
  <r>
    <x v="17"/>
    <x v="0"/>
    <n v="37.158231768299899"/>
    <s v="Alfalfa"/>
    <s v="Flood"/>
    <s v="Alfalfa"/>
    <s v="Active IR"/>
  </r>
  <r>
    <x v="12"/>
    <x v="0"/>
    <n v="37.158231768299899"/>
    <s v="Alfalfa"/>
    <s v="Flood"/>
    <s v="Alfalfa"/>
    <s v="Active IR"/>
  </r>
  <r>
    <x v="12"/>
    <x v="0"/>
    <n v="37.158231768299899"/>
    <s v="Alfalfa"/>
    <s v="Flood"/>
    <s v="Alfalfa"/>
    <s v="Active IR"/>
  </r>
  <r>
    <x v="16"/>
    <x v="0"/>
    <n v="6.8577477762300001"/>
    <s v="Alfalfa"/>
    <s v="Flood"/>
    <s v="Alfalfa"/>
    <s v="Active IR"/>
  </r>
  <r>
    <x v="35"/>
    <x v="0"/>
    <n v="3.2835547530700002"/>
    <s v="Alfalfa"/>
    <s v="Flood"/>
    <s v="Alfalfa"/>
    <s v="Active IR"/>
  </r>
  <r>
    <x v="35"/>
    <x v="0"/>
    <n v="3.2835547530700002"/>
    <s v="Alfalfa"/>
    <s v="Flood"/>
    <s v="Alfalfa"/>
    <s v="Active IR"/>
  </r>
  <r>
    <x v="19"/>
    <x v="0"/>
    <n v="3.2835547530700002"/>
    <s v="Alfalfa"/>
    <s v="Flood"/>
    <s v="Alfalfa"/>
    <s v="Active IR"/>
  </r>
  <r>
    <x v="1"/>
    <x v="0"/>
    <n v="12.0823389706"/>
    <s v="Alfalfa"/>
    <s v="Flood"/>
    <s v="Alfalfa"/>
    <s v="Active IR"/>
  </r>
  <r>
    <x v="1"/>
    <x v="0"/>
    <n v="12.0823389706"/>
    <s v="Alfalfa"/>
    <s v="Flood"/>
    <s v="Alfalfa"/>
    <s v="Active IR"/>
  </r>
  <r>
    <x v="1"/>
    <x v="0"/>
    <n v="12.0823389706"/>
    <s v="Alfalfa"/>
    <s v="Flood"/>
    <s v="Alfalfa"/>
    <s v="Active IR"/>
  </r>
  <r>
    <x v="1"/>
    <x v="0"/>
    <n v="12.0823389706"/>
    <s v="Alfalfa"/>
    <s v="Flood"/>
    <s v="Alfalfa"/>
    <s v="Active IR"/>
  </r>
  <r>
    <x v="5"/>
    <x v="0"/>
    <n v="12.0823389706"/>
    <s v="Alfalfa"/>
    <s v="Flood"/>
    <s v="Alfalfa"/>
    <s v="Active IR"/>
  </r>
  <r>
    <x v="31"/>
    <x v="0"/>
    <n v="4.2670892380399996"/>
    <s v="Alfalfa"/>
    <s v="Flood"/>
    <s v="Alfalfa"/>
    <s v="Active IR"/>
  </r>
  <r>
    <x v="19"/>
    <x v="0"/>
    <n v="3.2725288414699998"/>
    <s v="Alfalfa"/>
    <s v="Flood"/>
    <s v="Alfalfa"/>
    <s v="Active IR"/>
  </r>
  <r>
    <x v="31"/>
    <x v="0"/>
    <n v="9.8706625353199904"/>
    <s v="Alfalfa"/>
    <s v="Flood"/>
    <s v="Alfalfa"/>
    <s v="Active IR"/>
  </r>
  <r>
    <x v="35"/>
    <x v="0"/>
    <n v="14.8507578964999"/>
    <s v="Alfalfa"/>
    <s v="Flood"/>
    <s v="Alfalfa"/>
    <s v="Active IR"/>
  </r>
  <r>
    <x v="19"/>
    <x v="0"/>
    <n v="14.8507578964999"/>
    <s v="Alfalfa"/>
    <s v="Flood"/>
    <s v="Alfalfa"/>
    <s v="Active IR"/>
  </r>
  <r>
    <x v="19"/>
    <x v="0"/>
    <n v="14.8507578964999"/>
    <s v="Alfalfa"/>
    <s v="Flood"/>
    <s v="Alfalfa"/>
    <s v="Active IR"/>
  </r>
  <r>
    <x v="10"/>
    <x v="0"/>
    <n v="1.3774370845699999"/>
    <s v="Alfalfa"/>
    <s v="Flood"/>
    <s v="Alfalfa"/>
    <s v="Active IR"/>
  </r>
  <r>
    <x v="10"/>
    <x v="0"/>
    <n v="1.3774370845699999"/>
    <s v="Alfalfa"/>
    <s v="Flood"/>
    <s v="Alfalfa"/>
    <s v="Active IR"/>
  </r>
  <r>
    <x v="1"/>
    <x v="0"/>
    <n v="5.0427423515000003"/>
    <s v="Alfalfa"/>
    <s v="Flood"/>
    <s v="Alfalfa"/>
    <s v="Active IR"/>
  </r>
  <r>
    <x v="10"/>
    <x v="0"/>
    <n v="5.0427423515000003"/>
    <s v="Alfalfa"/>
    <s v="Flood"/>
    <s v="Alfalfa"/>
    <s v="Active IR"/>
  </r>
  <r>
    <x v="2"/>
    <x v="0"/>
    <n v="5.8914671167300003"/>
    <s v="Alfalfa"/>
    <s v="Flood"/>
    <s v="Alfalfa"/>
    <s v="Active IR"/>
  </r>
  <r>
    <x v="10"/>
    <x v="0"/>
    <n v="0.94555971405899997"/>
    <s v="Alfalfa"/>
    <s v="Flood"/>
    <s v="Alfalfa"/>
    <s v="Active IR"/>
  </r>
  <r>
    <x v="5"/>
    <x v="0"/>
    <n v="9.4814805060800005"/>
    <s v="Alfalfa"/>
    <s v="Flood"/>
    <s v="Alfalfa"/>
    <s v="Active IR"/>
  </r>
  <r>
    <x v="16"/>
    <x v="0"/>
    <n v="8.5216411202100009"/>
    <s v="Alfalfa"/>
    <s v="Flood"/>
    <s v="Alfalfa"/>
    <s v="Active IR"/>
  </r>
  <r>
    <x v="16"/>
    <x v="0"/>
    <n v="8.5216411202100009"/>
    <s v="Alfalfa"/>
    <s v="Flood"/>
    <s v="Alfalfa"/>
    <s v="Active IR"/>
  </r>
  <r>
    <x v="13"/>
    <x v="0"/>
    <n v="7.0264785852699996"/>
    <s v="Alfalfa"/>
    <s v="Flood"/>
    <s v="Alfalfa"/>
    <s v="Active IR"/>
  </r>
  <r>
    <x v="22"/>
    <x v="0"/>
    <n v="1.4597320795299999"/>
    <s v="Alfalfa"/>
    <s v="Flood"/>
    <s v="Alfalfa"/>
    <s v="Active IR"/>
  </r>
  <r>
    <x v="2"/>
    <x v="0"/>
    <n v="2.9177973813600002"/>
    <s v="Alfalfa"/>
    <s v="Flood"/>
    <s v="Alfalfa"/>
    <s v="Active IR"/>
  </r>
  <r>
    <x v="10"/>
    <x v="0"/>
    <n v="6.18525371516"/>
    <s v="Alfalfa"/>
    <s v="Flood"/>
    <s v="Alfalfa"/>
    <s v="Active IR"/>
  </r>
  <r>
    <x v="10"/>
    <x v="0"/>
    <n v="6.18525371516"/>
    <s v="Alfalfa"/>
    <s v="Flood"/>
    <s v="Alfalfa"/>
    <s v="Active IR"/>
  </r>
  <r>
    <x v="10"/>
    <x v="0"/>
    <n v="6.18525371516"/>
    <s v="Alfalfa"/>
    <s v="Flood"/>
    <s v="Alfalfa"/>
    <s v="Active IR"/>
  </r>
  <r>
    <x v="10"/>
    <x v="0"/>
    <n v="6.18525371516"/>
    <s v="Alfalfa"/>
    <s v="Flood"/>
    <s v="Alfalfa"/>
    <s v="Active IR"/>
  </r>
  <r>
    <x v="10"/>
    <x v="0"/>
    <n v="6.18525371516"/>
    <s v="Alfalfa"/>
    <s v="Flood"/>
    <s v="Alfalfa"/>
    <s v="Active IR"/>
  </r>
  <r>
    <x v="10"/>
    <x v="0"/>
    <n v="6.18525371516"/>
    <s v="Alfalfa"/>
    <s v="Flood"/>
    <s v="Alfalfa"/>
    <s v="Active IR"/>
  </r>
  <r>
    <x v="10"/>
    <x v="0"/>
    <n v="5.1901338031500002"/>
    <s v="Alfalfa"/>
    <s v="Flood"/>
    <s v="Alfalfa"/>
    <s v="Active IR"/>
  </r>
  <r>
    <x v="10"/>
    <x v="0"/>
    <n v="5.1901338031500002"/>
    <s v="Alfalfa"/>
    <s v="Flood"/>
    <s v="Alfalfa"/>
    <s v="Active IR"/>
  </r>
  <r>
    <x v="16"/>
    <x v="0"/>
    <n v="6.36463504556"/>
    <s v="Alfalfa"/>
    <s v="Flood"/>
    <s v="Alfalfa"/>
    <s v="Active IR"/>
  </r>
  <r>
    <x v="22"/>
    <x v="0"/>
    <n v="15.1892188763"/>
    <s v="Alfalfa"/>
    <s v="Flood"/>
    <s v="Alfalfa"/>
    <s v="Active IR"/>
  </r>
  <r>
    <x v="11"/>
    <x v="0"/>
    <n v="21.2344310221999"/>
    <s v="Alfalfa"/>
    <s v="Flood"/>
    <s v="Alfalfa"/>
    <s v="Active IR"/>
  </r>
  <r>
    <x v="16"/>
    <x v="0"/>
    <n v="6.7216264638899998"/>
    <s v="Alfalfa"/>
    <s v="Flood"/>
    <s v="Alfalfa"/>
    <s v="Active IR"/>
  </r>
  <r>
    <x v="16"/>
    <x v="0"/>
    <n v="6.7216264638899998"/>
    <s v="Alfalfa"/>
    <s v="Flood"/>
    <s v="Alfalfa"/>
    <s v="Active IR"/>
  </r>
  <r>
    <x v="6"/>
    <x v="0"/>
    <n v="6.7216264638899998"/>
    <s v="Alfalfa"/>
    <s v="Flood"/>
    <s v="Alfalfa"/>
    <s v="Active IR"/>
  </r>
  <r>
    <x v="6"/>
    <x v="0"/>
    <n v="6.7216264638899998"/>
    <s v="Alfalfa"/>
    <s v="Flood"/>
    <s v="Alfalfa"/>
    <s v="Active IR"/>
  </r>
  <r>
    <x v="6"/>
    <x v="0"/>
    <n v="14.317712862"/>
    <s v="Alfalfa"/>
    <s v="Flood"/>
    <s v="Alfalfa"/>
    <s v="Active IR"/>
  </r>
  <r>
    <x v="18"/>
    <x v="0"/>
    <n v="2.9786235962299998"/>
    <s v="Alfalfa"/>
    <s v="Flood"/>
    <s v="Alfalfa"/>
    <s v="Active IR"/>
  </r>
  <r>
    <x v="12"/>
    <x v="0"/>
    <n v="2.5134358727400001"/>
    <s v="Alfalfa"/>
    <s v="Flood"/>
    <s v="Alfalfa"/>
    <s v="Active IR"/>
  </r>
  <r>
    <x v="12"/>
    <x v="0"/>
    <n v="2.5134358727400001"/>
    <s v="Alfalfa"/>
    <s v="Flood"/>
    <s v="Alfalfa"/>
    <s v="Active IR"/>
  </r>
  <r>
    <x v="13"/>
    <x v="0"/>
    <n v="0.93767500821899996"/>
    <s v="Alfalfa"/>
    <s v="Flood"/>
    <s v="Alfalfa"/>
    <s v="Active IR"/>
  </r>
  <r>
    <x v="23"/>
    <x v="0"/>
    <n v="8.5467450956000004"/>
    <s v="Alfalfa"/>
    <s v="Flood"/>
    <s v="Alfalfa"/>
    <s v="Active IR"/>
  </r>
  <r>
    <x v="23"/>
    <x v="0"/>
    <n v="8.5467450956000004"/>
    <s v="Alfalfa"/>
    <s v="Flood"/>
    <s v="Alfalfa"/>
    <s v="Active IR"/>
  </r>
  <r>
    <x v="23"/>
    <x v="0"/>
    <n v="8.5467450956000004"/>
    <s v="Alfalfa"/>
    <s v="Flood"/>
    <s v="Alfalfa"/>
    <s v="Active IR"/>
  </r>
  <r>
    <x v="22"/>
    <x v="0"/>
    <n v="49.786121808799898"/>
    <s v="Alfalfa"/>
    <s v="Flood"/>
    <s v="Alfalfa"/>
    <s v="Active IR"/>
  </r>
  <r>
    <x v="16"/>
    <x v="0"/>
    <n v="14.7924829397999"/>
    <s v="Alfalfa"/>
    <s v="Flood"/>
    <s v="Alfalfa"/>
    <s v="Active IR"/>
  </r>
  <r>
    <x v="16"/>
    <x v="0"/>
    <n v="0.67297420141200004"/>
    <s v="Alfalfa"/>
    <s v="Flood"/>
    <s v="Alfalfa"/>
    <s v="Active IR"/>
  </r>
  <r>
    <x v="6"/>
    <x v="0"/>
    <n v="0.67297420141200004"/>
    <s v="Alfalfa"/>
    <s v="Flood"/>
    <s v="Alfalfa"/>
    <s v="Active IR"/>
  </r>
  <r>
    <x v="6"/>
    <x v="0"/>
    <n v="0.67297420141200004"/>
    <s v="Alfalfa"/>
    <s v="Flood"/>
    <s v="Alfalfa"/>
    <s v="Active IR"/>
  </r>
  <r>
    <x v="23"/>
    <x v="0"/>
    <n v="3.0744979322599999"/>
    <s v="Alfalfa"/>
    <s v="Flood"/>
    <s v="Alfalfa"/>
    <s v="Active IR"/>
  </r>
  <r>
    <x v="6"/>
    <x v="0"/>
    <n v="10.2560217576999"/>
    <s v="Alfalfa"/>
    <s v="Flood"/>
    <s v="Alfalfa"/>
    <s v="Active IR"/>
  </r>
  <r>
    <x v="9"/>
    <x v="0"/>
    <n v="21.0323995372"/>
    <s v="Alfalfa"/>
    <s v="Flood"/>
    <s v="Alfalfa"/>
    <s v="Active IR"/>
  </r>
  <r>
    <x v="9"/>
    <x v="0"/>
    <n v="21.0323995372"/>
    <s v="Alfalfa"/>
    <s v="Flood"/>
    <s v="Alfalfa"/>
    <s v="Active IR"/>
  </r>
  <r>
    <x v="3"/>
    <x v="0"/>
    <n v="2.2105465767900001"/>
    <s v="Alfalfa"/>
    <s v="Flood"/>
    <s v="Alfalfa"/>
    <s v="Active IR"/>
  </r>
  <r>
    <x v="5"/>
    <x v="0"/>
    <n v="3.7035847879600001"/>
    <s v="Alfalfa"/>
    <s v="Flood"/>
    <s v="Alfalfa"/>
    <s v="Active IR"/>
  </r>
  <r>
    <x v="0"/>
    <x v="0"/>
    <n v="13.6745463052"/>
    <s v="Alfalfa"/>
    <s v="Flood"/>
    <s v="Alfalfa"/>
    <s v="Active IR"/>
  </r>
  <r>
    <x v="5"/>
    <x v="0"/>
    <n v="2.1125314640699999"/>
    <s v="Alfalfa"/>
    <s v="Flood"/>
    <s v="Alfalfa"/>
    <s v="Active IR"/>
  </r>
  <r>
    <x v="3"/>
    <x v="0"/>
    <n v="1.1695485531300001"/>
    <s v="Alfalfa"/>
    <s v="Flood"/>
    <s v="Alfalfa"/>
    <s v="Active IR"/>
  </r>
  <r>
    <x v="7"/>
    <x v="0"/>
    <n v="1.1456658481099999"/>
    <s v="Alfalfa"/>
    <s v="Flood"/>
    <s v="Alfalfa"/>
    <s v="Active IR"/>
  </r>
  <r>
    <x v="29"/>
    <x v="0"/>
    <n v="1.47740485419"/>
    <s v="Alfalfa"/>
    <s v="Flood"/>
    <s v="Alfalfa"/>
    <s v="Active IR"/>
  </r>
  <r>
    <x v="3"/>
    <x v="0"/>
    <n v="3.3882887293200001"/>
    <s v="Alfalfa"/>
    <s v="Flood"/>
    <s v="Alfalfa"/>
    <s v="Active IR"/>
  </r>
  <r>
    <x v="19"/>
    <x v="0"/>
    <n v="5.0627809173999996"/>
    <s v="Alfalfa"/>
    <s v="Flood"/>
    <s v="Alfalfa"/>
    <s v="Active IR"/>
  </r>
  <r>
    <x v="23"/>
    <x v="0"/>
    <n v="3.98704526617"/>
    <s v="Alfalfa"/>
    <s v="Flood"/>
    <s v="Alfalfa"/>
    <s v="Active IR"/>
  </r>
  <r>
    <x v="10"/>
    <x v="0"/>
    <n v="3.2163731021399999"/>
    <s v="Alfalfa"/>
    <s v="Flood"/>
    <s v="Alfalfa"/>
    <s v="Active IR"/>
  </r>
  <r>
    <x v="10"/>
    <x v="0"/>
    <n v="6.8151032552000004"/>
    <s v="Alfalfa"/>
    <s v="Flood"/>
    <s v="Alfalfa"/>
    <s v="Active IR"/>
  </r>
  <r>
    <x v="10"/>
    <x v="0"/>
    <n v="6.8151032552000004"/>
    <s v="Alfalfa"/>
    <s v="Flood"/>
    <s v="Alfalfa"/>
    <s v="Active IR"/>
  </r>
  <r>
    <x v="0"/>
    <x v="0"/>
    <n v="1.59210444638"/>
    <s v="Alfalfa"/>
    <s v="Flood"/>
    <s v="Alfalfa"/>
    <s v="Active IR"/>
  </r>
  <r>
    <x v="5"/>
    <x v="0"/>
    <n v="7.0464550485500004"/>
    <s v="Alfalfa"/>
    <s v="Flood"/>
    <s v="Alfalfa"/>
    <s v="Active IR"/>
  </r>
  <r>
    <x v="5"/>
    <x v="0"/>
    <n v="7.0464550485500004"/>
    <s v="Alfalfa"/>
    <s v="Flood"/>
    <s v="Alfalfa"/>
    <s v="Active IR"/>
  </r>
  <r>
    <x v="17"/>
    <x v="0"/>
    <n v="1.4879164571200001"/>
    <s v="Alfalfa"/>
    <s v="Flood"/>
    <s v="Alfalfa"/>
    <s v="Active IR"/>
  </r>
  <r>
    <x v="8"/>
    <x v="0"/>
    <n v="0.55877036986399997"/>
    <s v="Alfalfa"/>
    <s v="Flood"/>
    <s v="Alfalfa"/>
    <s v="Active IR"/>
  </r>
  <r>
    <x v="16"/>
    <x v="0"/>
    <n v="3.4632924350200001"/>
    <s v="Alfalfa"/>
    <s v="Flood"/>
    <s v="Alfalfa"/>
    <s v="Active IR"/>
  </r>
  <r>
    <x v="6"/>
    <x v="0"/>
    <n v="3.4632924350200001"/>
    <s v="Alfalfa"/>
    <s v="Flood"/>
    <s v="Alfalfa"/>
    <s v="Active IR"/>
  </r>
  <r>
    <x v="29"/>
    <x v="0"/>
    <n v="5.0766161844999997"/>
    <s v="Alfalfa"/>
    <s v="Flood"/>
    <s v="Alfalfa"/>
    <s v="Active IR"/>
  </r>
  <r>
    <x v="3"/>
    <x v="0"/>
    <n v="4.0740434744899998"/>
    <s v="Alfalfa"/>
    <s v="Flood"/>
    <s v="Alfalfa"/>
    <s v="Active IR"/>
  </r>
  <r>
    <x v="0"/>
    <x v="0"/>
    <n v="21.049085606799899"/>
    <s v="Alfalfa"/>
    <s v="Flood"/>
    <s v="Alfalfa"/>
    <s v="Active IR"/>
  </r>
  <r>
    <x v="2"/>
    <x v="0"/>
    <n v="7.7883896355699997"/>
    <s v="Alfalfa"/>
    <s v="Flood"/>
    <s v="Alfalfa"/>
    <s v="Active IR"/>
  </r>
  <r>
    <x v="12"/>
    <x v="0"/>
    <n v="14.1777775515"/>
    <s v="Alfalfa"/>
    <s v="Flood"/>
    <s v="Alfalfa"/>
    <s v="Active IR"/>
  </r>
  <r>
    <x v="12"/>
    <x v="0"/>
    <n v="14.1777775515"/>
    <s v="Alfalfa"/>
    <s v="Flood"/>
    <s v="Alfalfa"/>
    <s v="Active IR"/>
  </r>
  <r>
    <x v="12"/>
    <x v="0"/>
    <n v="14.1777775515"/>
    <s v="Alfalfa"/>
    <s v="Flood"/>
    <s v="Alfalfa"/>
    <s v="Active IR"/>
  </r>
  <r>
    <x v="28"/>
    <x v="0"/>
    <n v="3.5378793653899998"/>
    <s v="Alfalfa"/>
    <s v="Flood"/>
    <s v="Alfalfa"/>
    <s v="Active IR"/>
  </r>
  <r>
    <x v="22"/>
    <x v="0"/>
    <n v="0.26435604665099999"/>
    <s v="Alfalfa"/>
    <s v="Flood"/>
    <s v="Alfalfa"/>
    <s v="Active IR"/>
  </r>
  <r>
    <x v="9"/>
    <x v="0"/>
    <n v="7.1156879389599998"/>
    <s v="Alfalfa"/>
    <s v="Flood"/>
    <s v="Alfalfa"/>
    <s v="Active IR"/>
  </r>
  <r>
    <x v="5"/>
    <x v="0"/>
    <n v="7.6285569758099996"/>
    <s v="Alfalfa"/>
    <s v="Flood"/>
    <s v="Alfalfa"/>
    <s v="Active IR"/>
  </r>
  <r>
    <x v="5"/>
    <x v="0"/>
    <n v="7.6285569758099996"/>
    <s v="Alfalfa"/>
    <s v="Flood"/>
    <s v="Alfalfa"/>
    <s v="Active IR"/>
  </r>
  <r>
    <x v="5"/>
    <x v="0"/>
    <n v="2.15874466054"/>
    <s v="Alfalfa"/>
    <s v="Flood"/>
    <s v="Alfalfa"/>
    <s v="Active IR"/>
  </r>
  <r>
    <x v="5"/>
    <x v="0"/>
    <n v="4.7174229147100002"/>
    <s v="Alfalfa"/>
    <s v="Flood"/>
    <s v="Alfalfa"/>
    <s v="Active IR"/>
  </r>
  <r>
    <x v="35"/>
    <x v="0"/>
    <n v="1.9003172014900001"/>
    <s v="Alfalfa"/>
    <s v="Flood"/>
    <s v="Alfalfa"/>
    <s v="Active IR"/>
  </r>
  <r>
    <x v="0"/>
    <x v="0"/>
    <n v="15.3048061321"/>
    <s v="Alfalfa"/>
    <s v="Flood"/>
    <s v="Alfalfa"/>
    <s v="Active IR"/>
  </r>
  <r>
    <x v="6"/>
    <x v="0"/>
    <n v="5.7295052142599996"/>
    <s v="Alfalfa"/>
    <s v="Flood"/>
    <s v="Alfalfa"/>
    <s v="Active IR"/>
  </r>
  <r>
    <x v="6"/>
    <x v="0"/>
    <n v="5.7295052142599996"/>
    <s v="Alfalfa"/>
    <s v="Flood"/>
    <s v="Alfalfa"/>
    <s v="Active IR"/>
  </r>
  <r>
    <x v="5"/>
    <x v="0"/>
    <n v="3.0066055548100001"/>
    <s v="Alfalfa"/>
    <s v="Flood"/>
    <s v="Alfalfa"/>
    <s v="Active IR"/>
  </r>
  <r>
    <x v="9"/>
    <x v="0"/>
    <n v="10.2180792915"/>
    <s v="Alfalfa"/>
    <s v="Flood"/>
    <s v="Alfalfa"/>
    <s v="Active IR"/>
  </r>
  <r>
    <x v="5"/>
    <x v="0"/>
    <n v="6.0729107215799996"/>
    <s v="Alfalfa"/>
    <s v="Flood"/>
    <s v="Alfalfa"/>
    <s v="Active IR"/>
  </r>
  <r>
    <x v="5"/>
    <x v="0"/>
    <n v="2.0338467981399999"/>
    <s v="Alfalfa"/>
    <s v="Flood"/>
    <s v="Alfalfa"/>
    <s v="Active IR"/>
  </r>
  <r>
    <x v="16"/>
    <x v="0"/>
    <n v="1.09708573642"/>
    <s v="Alfalfa"/>
    <s v="Flood"/>
    <s v="Alfalfa"/>
    <s v="Active IR"/>
  </r>
  <r>
    <x v="10"/>
    <x v="0"/>
    <n v="9.0278844770400006"/>
    <s v="Alfalfa"/>
    <s v="Flood"/>
    <s v="Alfalfa"/>
    <s v="Active IR"/>
  </r>
  <r>
    <x v="17"/>
    <x v="0"/>
    <n v="0.90129231738399995"/>
    <s v="Alfalfa"/>
    <s v="Flood"/>
    <s v="Alfalfa"/>
    <s v="Active IR"/>
  </r>
  <r>
    <x v="49"/>
    <x v="0"/>
    <n v="2.0507061042500001"/>
    <s v="Alfalfa"/>
    <s v="Flood"/>
    <s v="Alfalfa"/>
    <s v="Active IR"/>
  </r>
  <r>
    <x v="20"/>
    <x v="0"/>
    <n v="2.0507061042500001"/>
    <s v="Alfalfa"/>
    <s v="Flood"/>
    <s v="Alfalfa"/>
    <s v="Active IR"/>
  </r>
  <r>
    <x v="0"/>
    <x v="0"/>
    <n v="21.305683724600001"/>
    <s v="Alfalfa"/>
    <s v="Flood"/>
    <s v="Alfalfa"/>
    <s v="Active IR"/>
  </r>
  <r>
    <x v="5"/>
    <x v="0"/>
    <n v="3.0751088826199999"/>
    <s v="Alfalfa"/>
    <s v="Flood"/>
    <s v="Alfalfa"/>
    <s v="Active IR"/>
  </r>
  <r>
    <x v="5"/>
    <x v="0"/>
    <n v="3.0751088826199999"/>
    <s v="Alfalfa"/>
    <s v="Flood"/>
    <s v="Alfalfa"/>
    <s v="Active IR"/>
  </r>
  <r>
    <x v="5"/>
    <x v="0"/>
    <n v="2.9363103768599998"/>
    <s v="Alfalfa"/>
    <s v="Flood"/>
    <s v="Alfalfa"/>
    <s v="Active IR"/>
  </r>
  <r>
    <x v="3"/>
    <x v="0"/>
    <n v="2.5529525229900001"/>
    <s v="Alfalfa"/>
    <s v="Flood"/>
    <s v="Alfalfa"/>
    <s v="Active IR"/>
  </r>
  <r>
    <x v="29"/>
    <x v="0"/>
    <n v="4.5848676817799996"/>
    <s v="Alfalfa"/>
    <s v="Flood"/>
    <s v="Alfalfa"/>
    <s v="Active IR"/>
  </r>
  <r>
    <x v="10"/>
    <x v="0"/>
    <n v="1.4895939792199999"/>
    <s v="Alfalfa"/>
    <s v="Flood"/>
    <s v="Alfalfa"/>
    <s v="Active IR"/>
  </r>
  <r>
    <x v="0"/>
    <x v="0"/>
    <n v="2.3367502197599999"/>
    <s v="Alfalfa"/>
    <s v="Flood"/>
    <s v="Alfalfa"/>
    <s v="Active IR"/>
  </r>
  <r>
    <x v="5"/>
    <x v="0"/>
    <n v="8.3153364822900002"/>
    <s v="Alfalfa"/>
    <s v="Flood"/>
    <s v="Alfalfa"/>
    <s v="Active IR"/>
  </r>
  <r>
    <x v="5"/>
    <x v="0"/>
    <n v="2.8678564905599999"/>
    <s v="Alfalfa"/>
    <s v="Flood"/>
    <s v="Alfalfa"/>
    <s v="Active IR"/>
  </r>
  <r>
    <x v="5"/>
    <x v="0"/>
    <n v="2.8678564905599999"/>
    <s v="Alfalfa"/>
    <s v="Flood"/>
    <s v="Alfalfa"/>
    <s v="Active IR"/>
  </r>
  <r>
    <x v="3"/>
    <x v="0"/>
    <n v="1.3421030116999999"/>
    <s v="Alfalfa"/>
    <s v="Flood"/>
    <s v="Alfalfa"/>
    <s v="Active IR"/>
  </r>
  <r>
    <x v="23"/>
    <x v="0"/>
    <n v="3.25711157817"/>
    <s v="Alfalfa"/>
    <s v="Flood"/>
    <s v="Alfalfa"/>
    <s v="Active IR"/>
  </r>
  <r>
    <x v="5"/>
    <x v="0"/>
    <n v="5.5372122955699998"/>
    <s v="Alfalfa"/>
    <s v="Flood"/>
    <s v="Alfalfa"/>
    <s v="Active IR"/>
  </r>
  <r>
    <x v="2"/>
    <x v="0"/>
    <n v="18.2215230706"/>
    <s v="Alfalfa"/>
    <s v="Flood"/>
    <s v="Alfalfa"/>
    <s v="Active IR"/>
  </r>
  <r>
    <x v="8"/>
    <x v="0"/>
    <n v="0.56899263382499998"/>
    <s v="Alfalfa"/>
    <s v="Flood"/>
    <s v="Alfalfa"/>
    <s v="Active IR"/>
  </r>
  <r>
    <x v="16"/>
    <x v="0"/>
    <n v="15.4558970334999"/>
    <s v="Alfalfa"/>
    <s v="Flood"/>
    <s v="Alfalfa"/>
    <s v="Active IR"/>
  </r>
  <r>
    <x v="5"/>
    <x v="0"/>
    <n v="15.4558970334999"/>
    <s v="Alfalfa"/>
    <s v="Flood"/>
    <s v="Alfalfa"/>
    <s v="Active IR"/>
  </r>
  <r>
    <x v="6"/>
    <x v="0"/>
    <n v="6.7797197392199999"/>
    <s v="Alfalfa"/>
    <s v="Flood"/>
    <s v="Alfalfa"/>
    <s v="Active IR"/>
  </r>
  <r>
    <x v="6"/>
    <x v="0"/>
    <n v="6.7797197392199999"/>
    <s v="Alfalfa"/>
    <s v="Flood"/>
    <s v="Alfalfa"/>
    <s v="Active IR"/>
  </r>
  <r>
    <x v="19"/>
    <x v="0"/>
    <n v="1.96123585524"/>
    <s v="Alfalfa"/>
    <s v="Flood"/>
    <s v="Alfalfa"/>
    <s v="Active IR"/>
  </r>
  <r>
    <x v="28"/>
    <x v="0"/>
    <n v="4.0657591051199997"/>
    <s v="Alfalfa"/>
    <s v="Flood"/>
    <s v="Alfalfa"/>
    <s v="Active IR"/>
  </r>
  <r>
    <x v="16"/>
    <x v="0"/>
    <n v="4.6918670577799997"/>
    <s v="Alfalfa"/>
    <s v="Flood"/>
    <s v="Alfalfa"/>
    <s v="Active IR"/>
  </r>
  <r>
    <x v="5"/>
    <x v="0"/>
    <n v="5.6041951767000002"/>
    <s v="Alfalfa"/>
    <s v="Flood"/>
    <s v="Alfalfa"/>
    <s v="Active IR"/>
  </r>
  <r>
    <x v="7"/>
    <x v="0"/>
    <n v="19.336760895000001"/>
    <s v="Alfalfa"/>
    <s v="Flood"/>
    <s v="Alfalfa"/>
    <s v="Active IR"/>
  </r>
  <r>
    <x v="7"/>
    <x v="0"/>
    <n v="14.9148055925"/>
    <s v="Alfalfa"/>
    <s v="Flood"/>
    <s v="Alfalfa"/>
    <s v="Active IR"/>
  </r>
  <r>
    <x v="5"/>
    <x v="0"/>
    <n v="7.3586240295099996"/>
    <s v="Alfalfa"/>
    <s v="Flood"/>
    <s v="Alfalfa"/>
    <s v="Active IR"/>
  </r>
  <r>
    <x v="25"/>
    <x v="0"/>
    <n v="4.58760736239"/>
    <s v="Alfalfa"/>
    <s v="Flood"/>
    <s v="Alfalfa"/>
    <s v="Active IR"/>
  </r>
  <r>
    <x v="25"/>
    <x v="0"/>
    <n v="4.58760736239"/>
    <s v="Alfalfa"/>
    <s v="Flood"/>
    <s v="Alfalfa"/>
    <s v="Active IR"/>
  </r>
  <r>
    <x v="23"/>
    <x v="0"/>
    <n v="1.2831303760899999"/>
    <s v="Alfalfa"/>
    <s v="Flood"/>
    <s v="Alfalfa"/>
    <s v="Active IR"/>
  </r>
  <r>
    <x v="32"/>
    <x v="0"/>
    <n v="0.45259485269400002"/>
    <s v="Alfalfa"/>
    <s v="Flood"/>
    <s v="Alfalfa"/>
    <s v="Active IR"/>
  </r>
  <r>
    <x v="32"/>
    <x v="0"/>
    <n v="0.45259485269400002"/>
    <s v="Alfalfa"/>
    <s v="Flood"/>
    <s v="Alfalfa"/>
    <s v="Active IR"/>
  </r>
  <r>
    <x v="33"/>
    <x v="0"/>
    <n v="0.45259485269400002"/>
    <s v="Alfalfa"/>
    <s v="Flood"/>
    <s v="Alfalfa"/>
    <s v="Active IR"/>
  </r>
  <r>
    <x v="33"/>
    <x v="0"/>
    <n v="0.45259485269400002"/>
    <s v="Alfalfa"/>
    <s v="Flood"/>
    <s v="Alfalfa"/>
    <s v="Active IR"/>
  </r>
  <r>
    <x v="22"/>
    <x v="0"/>
    <n v="1.56075310964"/>
    <s v="Alfalfa"/>
    <s v="Flood"/>
    <s v="Alfalfa"/>
    <s v="Active IR"/>
  </r>
  <r>
    <x v="16"/>
    <x v="0"/>
    <n v="6.8362484668299999"/>
    <s v="Alfalfa"/>
    <s v="Flood"/>
    <s v="Alfalfa"/>
    <s v="Active IR"/>
  </r>
  <r>
    <x v="16"/>
    <x v="0"/>
    <n v="6.8362484668299999"/>
    <s v="Alfalfa"/>
    <s v="Flood"/>
    <s v="Alfalfa"/>
    <s v="Active IR"/>
  </r>
  <r>
    <x v="16"/>
    <x v="0"/>
    <n v="3.25186208602"/>
    <s v="Alfalfa"/>
    <s v="Flood"/>
    <s v="Alfalfa"/>
    <s v="Active IR"/>
  </r>
  <r>
    <x v="12"/>
    <x v="0"/>
    <n v="0.99601000166099996"/>
    <s v="Alfalfa"/>
    <s v="Flood"/>
    <s v="Alfalfa"/>
    <s v="Active IR"/>
  </r>
  <r>
    <x v="41"/>
    <x v="0"/>
    <n v="15.164855576300001"/>
    <s v="Alfalfa"/>
    <s v="Flood"/>
    <s v="Alfalfa"/>
    <s v="Active IR"/>
  </r>
  <r>
    <x v="33"/>
    <x v="0"/>
    <n v="5.17861069844"/>
    <s v="Alfalfa"/>
    <s v="Flood"/>
    <s v="Alfalfa"/>
    <s v="Active IR"/>
  </r>
  <r>
    <x v="2"/>
    <x v="0"/>
    <n v="0.99935258152899997"/>
    <s v="Alfalfa"/>
    <s v="Flood"/>
    <s v="Alfalfa"/>
    <s v="Active IR"/>
  </r>
  <r>
    <x v="17"/>
    <x v="0"/>
    <n v="0.73004760469300001"/>
    <s v="Alfalfa"/>
    <s v="Flood"/>
    <s v="Alfalfa"/>
    <s v="Active IR"/>
  </r>
  <r>
    <x v="12"/>
    <x v="0"/>
    <n v="11.3149331748"/>
    <s v="Alfalfa"/>
    <s v="Flood"/>
    <s v="Alfalfa"/>
    <s v="Active IR"/>
  </r>
  <r>
    <x v="12"/>
    <x v="0"/>
    <n v="11.3149331748"/>
    <s v="Alfalfa"/>
    <s v="Flood"/>
    <s v="Alfalfa"/>
    <s v="Active IR"/>
  </r>
  <r>
    <x v="12"/>
    <x v="0"/>
    <n v="11.3149331748"/>
    <s v="Alfalfa"/>
    <s v="Flood"/>
    <s v="Alfalfa"/>
    <s v="Active IR"/>
  </r>
  <r>
    <x v="12"/>
    <x v="0"/>
    <n v="11.3149331748"/>
    <s v="Alfalfa"/>
    <s v="Flood"/>
    <s v="Alfalfa"/>
    <s v="Active IR"/>
  </r>
  <r>
    <x v="3"/>
    <x v="0"/>
    <n v="2.8468138804200001"/>
    <s v="Alfalfa"/>
    <s v="Flood"/>
    <s v="Alfalfa"/>
    <s v="Active IR"/>
  </r>
  <r>
    <x v="0"/>
    <x v="0"/>
    <n v="4.7412854158600002"/>
    <s v="Alfalfa"/>
    <s v="Flood"/>
    <s v="Alfalfa"/>
    <s v="Active IR"/>
  </r>
  <r>
    <x v="0"/>
    <x v="0"/>
    <n v="13.0635702528"/>
    <s v="Alfalfa"/>
    <s v="Flood"/>
    <s v="Alfalfa"/>
    <s v="Active IR"/>
  </r>
  <r>
    <x v="5"/>
    <x v="0"/>
    <n v="0.78782672555"/>
    <s v="Alfalfa"/>
    <s v="Flood"/>
    <s v="Alfalfa"/>
    <s v="Active IR"/>
  </r>
  <r>
    <x v="20"/>
    <x v="0"/>
    <n v="3.1344232656900002"/>
    <s v="Alfalfa"/>
    <s v="Flood"/>
    <s v="Alfalfa"/>
    <s v="Active IR"/>
  </r>
  <r>
    <x v="6"/>
    <x v="0"/>
    <n v="4.6395434471200003"/>
    <s v="Alfalfa"/>
    <s v="Flood"/>
    <s v="Alfalfa"/>
    <s v="Active IR"/>
  </r>
  <r>
    <x v="7"/>
    <x v="0"/>
    <n v="0.74477953907000005"/>
    <s v="Alfalfa"/>
    <s v="Flood"/>
    <s v="Alfalfa"/>
    <s v="Active IR"/>
  </r>
  <r>
    <x v="24"/>
    <x v="0"/>
    <n v="1.1279679873999999"/>
    <s v="Alfalfa"/>
    <s v="Flood"/>
    <s v="Alfalfa"/>
    <s v="Active IR"/>
  </r>
  <r>
    <x v="7"/>
    <x v="0"/>
    <n v="1.1279679873999999"/>
    <s v="Alfalfa"/>
    <s v="Flood"/>
    <s v="Alfalfa"/>
    <s v="Active IR"/>
  </r>
  <r>
    <x v="0"/>
    <x v="0"/>
    <n v="15.6823670989"/>
    <s v="Alfalfa"/>
    <s v="Flood"/>
    <s v="Alfalfa"/>
    <s v="Active IR"/>
  </r>
  <r>
    <x v="0"/>
    <x v="0"/>
    <n v="15.6823670989"/>
    <s v="Alfalfa"/>
    <s v="Flood"/>
    <s v="Alfalfa"/>
    <s v="Active IR"/>
  </r>
  <r>
    <x v="1"/>
    <x v="0"/>
    <n v="0.30521212349999999"/>
    <s v="Alfalfa"/>
    <s v="Flood"/>
    <s v="Alfalfa"/>
    <s v="Active IR"/>
  </r>
  <r>
    <x v="7"/>
    <x v="0"/>
    <n v="0.39293762762899997"/>
    <s v="Alfalfa"/>
    <s v="Flood"/>
    <s v="Alfalfa"/>
    <s v="Active IR"/>
  </r>
  <r>
    <x v="0"/>
    <x v="0"/>
    <n v="9.9022400020399903"/>
    <s v="Alfalfa"/>
    <s v="Flood"/>
    <s v="Alfalfa"/>
    <s v="Active IR"/>
  </r>
  <r>
    <x v="42"/>
    <x v="0"/>
    <n v="1.7167914739100001"/>
    <s v="Alfalfa"/>
    <s v="Flood"/>
    <s v="Alfalfa"/>
    <s v="Active IR"/>
  </r>
  <r>
    <x v="7"/>
    <x v="0"/>
    <n v="1.7167914739100001"/>
    <s v="Alfalfa"/>
    <s v="Flood"/>
    <s v="Alfalfa"/>
    <s v="Active IR"/>
  </r>
  <r>
    <x v="8"/>
    <x v="0"/>
    <n v="13.3169142411999"/>
    <s v="Alfalfa"/>
    <s v="Flood"/>
    <s v="Alfalfa"/>
    <s v="Active IR"/>
  </r>
  <r>
    <x v="8"/>
    <x v="0"/>
    <n v="13.3169142411999"/>
    <s v="Alfalfa"/>
    <s v="Flood"/>
    <s v="Alfalfa"/>
    <s v="Active IR"/>
  </r>
  <r>
    <x v="8"/>
    <x v="0"/>
    <n v="13.3169142411999"/>
    <s v="Alfalfa"/>
    <s v="Flood"/>
    <s v="Alfalfa"/>
    <s v="Active IR"/>
  </r>
  <r>
    <x v="42"/>
    <x v="0"/>
    <n v="3.4920653336799998"/>
    <s v="Alfalfa"/>
    <s v="Flood"/>
    <s v="Alfalfa"/>
    <s v="Active IR"/>
  </r>
  <r>
    <x v="7"/>
    <x v="0"/>
    <n v="3.4920653336799998"/>
    <s v="Alfalfa"/>
    <s v="Flood"/>
    <s v="Alfalfa"/>
    <s v="Active IR"/>
  </r>
  <r>
    <x v="7"/>
    <x v="0"/>
    <n v="3.4920653336799998"/>
    <s v="Alfalfa"/>
    <s v="Flood"/>
    <s v="Alfalfa"/>
    <s v="Active IR"/>
  </r>
  <r>
    <x v="10"/>
    <x v="0"/>
    <n v="1.54169658058"/>
    <s v="Alfalfa"/>
    <s v="Flood"/>
    <s v="Alfalfa"/>
    <s v="Active IR"/>
  </r>
  <r>
    <x v="10"/>
    <x v="0"/>
    <n v="1.54169658058"/>
    <s v="Alfalfa"/>
    <s v="Flood"/>
    <s v="Alfalfa"/>
    <s v="Active IR"/>
  </r>
  <r>
    <x v="25"/>
    <x v="0"/>
    <n v="12.7721548109"/>
    <s v="Alfalfa"/>
    <s v="Flood"/>
    <s v="Alfalfa"/>
    <s v="Active IR"/>
  </r>
  <r>
    <x v="8"/>
    <x v="0"/>
    <n v="2.4530850577700001"/>
    <s v="Alfalfa"/>
    <s v="Flood"/>
    <s v="Alfalfa"/>
    <s v="Active IR"/>
  </r>
  <r>
    <x v="35"/>
    <x v="0"/>
    <n v="55.196139461500003"/>
    <s v="Alfalfa"/>
    <s v="Flood"/>
    <s v="Alfalfa"/>
    <s v="Active IR"/>
  </r>
  <r>
    <x v="19"/>
    <x v="0"/>
    <n v="55.196139461500003"/>
    <s v="Alfalfa"/>
    <s v="Flood"/>
    <s v="Alfalfa"/>
    <s v="Active IR"/>
  </r>
  <r>
    <x v="0"/>
    <x v="0"/>
    <n v="20.966484127200001"/>
    <s v="Alfalfa"/>
    <s v="Flood"/>
    <s v="Alfalfa"/>
    <s v="Active IR"/>
  </r>
  <r>
    <x v="36"/>
    <x v="0"/>
    <n v="8.1966817284399998"/>
    <s v="Alfalfa"/>
    <s v="Flood"/>
    <s v="Alfalfa"/>
    <s v="Active IR"/>
  </r>
  <r>
    <x v="36"/>
    <x v="0"/>
    <n v="8.1966817284399998"/>
    <s v="Alfalfa"/>
    <s v="Flood"/>
    <s v="Alfalfa"/>
    <s v="Active IR"/>
  </r>
  <r>
    <x v="5"/>
    <x v="0"/>
    <n v="20.1576179843"/>
    <s v="Alfalfa"/>
    <s v="Flood"/>
    <s v="Alfalfa"/>
    <s v="Active IR"/>
  </r>
  <r>
    <x v="9"/>
    <x v="0"/>
    <n v="3.8607363881899999"/>
    <s v="Alfalfa"/>
    <s v="Flood"/>
    <s v="Alfalfa"/>
    <s v="Active IR"/>
  </r>
  <r>
    <x v="0"/>
    <x v="0"/>
    <n v="8.2637809275799903"/>
    <s v="Alfalfa"/>
    <s v="Flood"/>
    <s v="Alfalfa"/>
    <s v="Active IR"/>
  </r>
  <r>
    <x v="6"/>
    <x v="0"/>
    <n v="2.60120376269"/>
    <s v="Alfalfa"/>
    <s v="Flood"/>
    <s v="Alfalfa"/>
    <s v="Active IR"/>
  </r>
  <r>
    <x v="6"/>
    <x v="0"/>
    <n v="2.60120376269"/>
    <s v="Alfalfa"/>
    <s v="Flood"/>
    <s v="Alfalfa"/>
    <s v="Active IR"/>
  </r>
  <r>
    <x v="6"/>
    <x v="0"/>
    <n v="2.60120376269"/>
    <s v="Alfalfa"/>
    <s v="Flood"/>
    <s v="Alfalfa"/>
    <s v="Active IR"/>
  </r>
  <r>
    <x v="6"/>
    <x v="0"/>
    <n v="2.60120376269"/>
    <s v="Alfalfa"/>
    <s v="Flood"/>
    <s v="Alfalfa"/>
    <s v="Active IR"/>
  </r>
  <r>
    <x v="12"/>
    <x v="0"/>
    <n v="7.3549307052400001"/>
    <s v="Alfalfa"/>
    <s v="Flood"/>
    <s v="Alfalfa"/>
    <s v="Active IR"/>
  </r>
  <r>
    <x v="12"/>
    <x v="0"/>
    <n v="7.3549307052400001"/>
    <s v="Alfalfa"/>
    <s v="Flood"/>
    <s v="Alfalfa"/>
    <s v="Active IR"/>
  </r>
  <r>
    <x v="22"/>
    <x v="0"/>
    <n v="1.53292240114"/>
    <s v="Alfalfa"/>
    <s v="Flood"/>
    <s v="Alfalfa"/>
    <s v="Active IR"/>
  </r>
  <r>
    <x v="23"/>
    <x v="0"/>
    <n v="1.9868367121999999"/>
    <s v="Alfalfa"/>
    <s v="Flood"/>
    <s v="Alfalfa"/>
    <s v="Active IR"/>
  </r>
  <r>
    <x v="31"/>
    <x v="0"/>
    <n v="10.7382958445"/>
    <s v="Alfalfa"/>
    <s v="Flood"/>
    <s v="Alfalfa"/>
    <s v="Active IR"/>
  </r>
  <r>
    <x v="31"/>
    <x v="0"/>
    <n v="10.7382958445"/>
    <s v="Alfalfa"/>
    <s v="Flood"/>
    <s v="Alfalfa"/>
    <s v="Active IR"/>
  </r>
  <r>
    <x v="31"/>
    <x v="0"/>
    <n v="10.7382958445"/>
    <s v="Alfalfa"/>
    <s v="Flood"/>
    <s v="Alfalfa"/>
    <s v="Active IR"/>
  </r>
  <r>
    <x v="35"/>
    <x v="0"/>
    <n v="6.5931318910399996"/>
    <s v="Alfalfa"/>
    <s v="Flood"/>
    <s v="Alfalfa"/>
    <s v="Active IR"/>
  </r>
  <r>
    <x v="5"/>
    <x v="0"/>
    <n v="54.634189641500001"/>
    <s v="Alfalfa"/>
    <s v="Flood"/>
    <s v="Alfalfa"/>
    <s v="Active IR"/>
  </r>
  <r>
    <x v="5"/>
    <x v="0"/>
    <n v="54.634189641500001"/>
    <s v="Alfalfa"/>
    <s v="Flood"/>
    <s v="Alfalfa"/>
    <s v="Active IR"/>
  </r>
  <r>
    <x v="35"/>
    <x v="0"/>
    <n v="4.1748995752600004"/>
    <s v="Alfalfa"/>
    <s v="Flood"/>
    <s v="Alfalfa"/>
    <s v="Active IR"/>
  </r>
  <r>
    <x v="1"/>
    <x v="0"/>
    <n v="3.3499586379799999"/>
    <s v="Alfalfa"/>
    <s v="Flood"/>
    <s v="Alfalfa"/>
    <s v="Active IR"/>
  </r>
  <r>
    <x v="5"/>
    <x v="0"/>
    <n v="3.3499586379799999"/>
    <s v="Alfalfa"/>
    <s v="Flood"/>
    <s v="Alfalfa"/>
    <s v="Active IR"/>
  </r>
  <r>
    <x v="10"/>
    <x v="0"/>
    <n v="4.7825990358899997"/>
    <s v="Alfalfa"/>
    <s v="Flood"/>
    <s v="Alfalfa"/>
    <s v="Active IR"/>
  </r>
  <r>
    <x v="10"/>
    <x v="0"/>
    <n v="17.4001892289"/>
    <s v="Alfalfa"/>
    <s v="Flood"/>
    <s v="Alfalfa"/>
    <s v="Active IR"/>
  </r>
  <r>
    <x v="3"/>
    <x v="0"/>
    <n v="17.4001892289"/>
    <s v="Alfalfa"/>
    <s v="Flood"/>
    <s v="Alfalfa"/>
    <s v="Active IR"/>
  </r>
  <r>
    <x v="22"/>
    <x v="0"/>
    <n v="3.6038745238700001"/>
    <s v="Alfalfa"/>
    <s v="Flood"/>
    <s v="Alfalfa"/>
    <s v="Active IR"/>
  </r>
  <r>
    <x v="22"/>
    <x v="0"/>
    <n v="3.6038745238700001"/>
    <s v="Alfalfa"/>
    <s v="Flood"/>
    <s v="Alfalfa"/>
    <s v="Active IR"/>
  </r>
  <r>
    <x v="5"/>
    <x v="0"/>
    <n v="21.130704377099899"/>
    <s v="Alfalfa"/>
    <s v="Flood"/>
    <s v="Alfalfa"/>
    <s v="Active IR"/>
  </r>
  <r>
    <x v="5"/>
    <x v="0"/>
    <n v="21.130704377099899"/>
    <s v="Alfalfa"/>
    <s v="Flood"/>
    <s v="Alfalfa"/>
    <s v="Active IR"/>
  </r>
  <r>
    <x v="5"/>
    <x v="0"/>
    <n v="21.130704377099899"/>
    <s v="Alfalfa"/>
    <s v="Flood"/>
    <s v="Alfalfa"/>
    <s v="Active IR"/>
  </r>
  <r>
    <x v="38"/>
    <x v="0"/>
    <n v="0.71220634598200006"/>
    <s v="Alfalfa"/>
    <s v="Flood"/>
    <s v="Alfalfa"/>
    <s v="Active IR"/>
  </r>
  <r>
    <x v="5"/>
    <x v="0"/>
    <n v="5.8080011567699996"/>
    <s v="Alfalfa"/>
    <s v="Flood"/>
    <s v="Alfalfa"/>
    <s v="Active IR"/>
  </r>
  <r>
    <x v="5"/>
    <x v="0"/>
    <n v="5.8080011567699996"/>
    <s v="Alfalfa"/>
    <s v="Flood"/>
    <s v="Alfalfa"/>
    <s v="Active IR"/>
  </r>
  <r>
    <x v="5"/>
    <x v="0"/>
    <n v="5.8080011567699996"/>
    <s v="Alfalfa"/>
    <s v="Flood"/>
    <s v="Alfalfa"/>
    <s v="Active IR"/>
  </r>
  <r>
    <x v="1"/>
    <x v="0"/>
    <n v="5.1920993379800002"/>
    <s v="Alfalfa"/>
    <s v="Flood"/>
    <s v="Alfalfa"/>
    <s v="Active IR"/>
  </r>
  <r>
    <x v="10"/>
    <x v="0"/>
    <n v="5.1920993379800002"/>
    <s v="Alfalfa"/>
    <s v="Flood"/>
    <s v="Alfalfa"/>
    <s v="Active IR"/>
  </r>
  <r>
    <x v="3"/>
    <x v="0"/>
    <n v="6.4877715522699999"/>
    <s v="Alfalfa"/>
    <s v="Flood"/>
    <s v="Alfalfa"/>
    <s v="Active IR"/>
  </r>
  <r>
    <x v="3"/>
    <x v="0"/>
    <n v="6.4877715522699999"/>
    <s v="Alfalfa"/>
    <s v="Flood"/>
    <s v="Alfalfa"/>
    <s v="Active IR"/>
  </r>
  <r>
    <x v="5"/>
    <x v="0"/>
    <n v="9.8200187395499903"/>
    <s v="Alfalfa"/>
    <s v="Flood"/>
    <s v="Alfalfa"/>
    <s v="Active IR"/>
  </r>
  <r>
    <x v="5"/>
    <x v="0"/>
    <n v="13.614783445300001"/>
    <s v="Alfalfa"/>
    <s v="Flood"/>
    <s v="Alfalfa"/>
    <s v="Active IR"/>
  </r>
  <r>
    <x v="5"/>
    <x v="0"/>
    <n v="6.0861262489500003"/>
    <s v="Alfalfa"/>
    <s v="Flood"/>
    <s v="Alfalfa"/>
    <s v="Active IR"/>
  </r>
  <r>
    <x v="0"/>
    <x v="0"/>
    <n v="17.283319153200001"/>
    <s v="Alfalfa"/>
    <s v="Flood"/>
    <s v="Alfalfa"/>
    <s v="Active IR"/>
  </r>
  <r>
    <x v="16"/>
    <x v="0"/>
    <n v="17.1002350507"/>
    <s v="Alfalfa"/>
    <s v="Flood"/>
    <s v="Alfalfa"/>
    <s v="Active IR"/>
  </r>
  <r>
    <x v="16"/>
    <x v="0"/>
    <n v="5.7752226643400002"/>
    <s v="Alfalfa"/>
    <s v="Flood"/>
    <s v="Alfalfa"/>
    <s v="Active IR"/>
  </r>
  <r>
    <x v="16"/>
    <x v="0"/>
    <n v="5.7752226643400002"/>
    <s v="Alfalfa"/>
    <s v="Flood"/>
    <s v="Alfalfa"/>
    <s v="Active IR"/>
  </r>
  <r>
    <x v="16"/>
    <x v="0"/>
    <n v="15.9881749371"/>
    <s v="Alfalfa"/>
    <s v="Flood"/>
    <s v="Alfalfa"/>
    <s v="Active IR"/>
  </r>
  <r>
    <x v="5"/>
    <x v="0"/>
    <n v="15.9881749371"/>
    <s v="Alfalfa"/>
    <s v="Flood"/>
    <s v="Alfalfa"/>
    <s v="Active IR"/>
  </r>
  <r>
    <x v="7"/>
    <x v="0"/>
    <n v="0.75205277080999999"/>
    <s v="Alfalfa"/>
    <s v="Flood"/>
    <s v="Alfalfa"/>
    <s v="Active IR"/>
  </r>
  <r>
    <x v="0"/>
    <x v="0"/>
    <n v="4.9499997742800002"/>
    <s v="Alfalfa"/>
    <s v="Flood"/>
    <s v="Alfalfa"/>
    <s v="Active IR"/>
  </r>
  <r>
    <x v="16"/>
    <x v="0"/>
    <n v="18.134925833299899"/>
    <s v="Alfalfa"/>
    <s v="Flood"/>
    <s v="Alfalfa"/>
    <s v="Active IR"/>
  </r>
  <r>
    <x v="30"/>
    <x v="0"/>
    <n v="2.2253685235599998"/>
    <s v="Alfalfa"/>
    <s v="Flood"/>
    <s v="Alfalfa"/>
    <s v="Active IR"/>
  </r>
  <r>
    <x v="7"/>
    <x v="0"/>
    <n v="1.17483323021"/>
    <s v="Alfalfa"/>
    <s v="Flood"/>
    <s v="Alfalfa"/>
    <s v="Active IR"/>
  </r>
  <r>
    <x v="9"/>
    <x v="0"/>
    <n v="3.4080183707099998"/>
    <s v="Alfalfa"/>
    <s v="Flood"/>
    <s v="Alfalfa"/>
    <s v="Active IR"/>
  </r>
  <r>
    <x v="9"/>
    <x v="0"/>
    <n v="3.4080183707099998"/>
    <s v="Alfalfa"/>
    <s v="Flood"/>
    <s v="Alfalfa"/>
    <s v="Active IR"/>
  </r>
  <r>
    <x v="18"/>
    <x v="0"/>
    <n v="17.147412879400001"/>
    <s v="Alfalfa"/>
    <s v="Flood"/>
    <s v="Alfalfa"/>
    <s v="Active IR"/>
  </r>
  <r>
    <x v="22"/>
    <x v="0"/>
    <n v="17.147412879400001"/>
    <s v="Alfalfa"/>
    <s v="Flood"/>
    <s v="Alfalfa"/>
    <s v="Active IR"/>
  </r>
  <r>
    <x v="22"/>
    <x v="0"/>
    <n v="17.147412879400001"/>
    <s v="Alfalfa"/>
    <s v="Flood"/>
    <s v="Alfalfa"/>
    <s v="Active IR"/>
  </r>
  <r>
    <x v="22"/>
    <x v="0"/>
    <n v="17.147412879400001"/>
    <s v="Alfalfa"/>
    <s v="Flood"/>
    <s v="Alfalfa"/>
    <s v="Active IR"/>
  </r>
  <r>
    <x v="34"/>
    <x v="0"/>
    <n v="1.3628774476200001"/>
    <s v="Alfalfa"/>
    <s v="Flood"/>
    <s v="Alfalfa"/>
    <s v="Active IR"/>
  </r>
  <r>
    <x v="22"/>
    <x v="0"/>
    <n v="1.1252747564600001"/>
    <s v="Alfalfa"/>
    <s v="Flood"/>
    <s v="Alfalfa"/>
    <s v="Active IR"/>
  </r>
  <r>
    <x v="22"/>
    <x v="0"/>
    <n v="1.0274083430000001"/>
    <s v="Alfalfa"/>
    <s v="Flood"/>
    <s v="Alfalfa"/>
    <s v="Active IR"/>
  </r>
  <r>
    <x v="22"/>
    <x v="0"/>
    <n v="1.0274083430000001"/>
    <s v="Alfalfa"/>
    <s v="Flood"/>
    <s v="Alfalfa"/>
    <s v="Active IR"/>
  </r>
  <r>
    <x v="13"/>
    <x v="0"/>
    <n v="6.1961732812700001"/>
    <s v="Alfalfa"/>
    <s v="Flood"/>
    <s v="Alfalfa"/>
    <s v="Active IR"/>
  </r>
  <r>
    <x v="43"/>
    <x v="0"/>
    <n v="6.1961732812700001"/>
    <s v="Alfalfa"/>
    <s v="Flood"/>
    <s v="Alfalfa"/>
    <s v="Active IR"/>
  </r>
  <r>
    <x v="0"/>
    <x v="0"/>
    <n v="41.266763821700003"/>
    <s v="Alfalfa"/>
    <s v="Flood"/>
    <s v="Alfalfa"/>
    <s v="Active IR"/>
  </r>
  <r>
    <x v="0"/>
    <x v="0"/>
    <n v="12.9276773781"/>
    <s v="Alfalfa"/>
    <s v="Flood"/>
    <s v="Alfalfa"/>
    <s v="Active IR"/>
  </r>
  <r>
    <x v="10"/>
    <x v="0"/>
    <n v="2.20695650058"/>
    <s v="Alfalfa"/>
    <s v="Flood"/>
    <s v="Alfalfa"/>
    <s v="Active IR"/>
  </r>
  <r>
    <x v="8"/>
    <x v="0"/>
    <n v="3.91115488755"/>
    <s v="Alfalfa"/>
    <s v="Flood"/>
    <s v="Alfalfa"/>
    <s v="Active IR"/>
  </r>
  <r>
    <x v="0"/>
    <x v="0"/>
    <n v="12.1171022585999"/>
    <s v="Alfalfa"/>
    <s v="Flood"/>
    <s v="Alfalfa"/>
    <s v="Active IR"/>
  </r>
  <r>
    <x v="3"/>
    <x v="0"/>
    <n v="1.4025492423299999"/>
    <s v="Alfalfa"/>
    <s v="Flood"/>
    <s v="Alfalfa"/>
    <s v="Active IR"/>
  </r>
  <r>
    <x v="8"/>
    <x v="0"/>
    <n v="0.35586917294600001"/>
    <s v="Alfalfa"/>
    <s v="Flood"/>
    <s v="Alfalfa"/>
    <s v="Active IR"/>
  </r>
  <r>
    <x v="20"/>
    <x v="0"/>
    <n v="8.3109094595599906"/>
    <s v="Alfalfa"/>
    <s v="Flood"/>
    <s v="Alfalfa"/>
    <s v="Active IR"/>
  </r>
  <r>
    <x v="11"/>
    <x v="0"/>
    <n v="35.5316404504999"/>
    <s v="Alfalfa"/>
    <s v="Flood"/>
    <s v="Alfalfa"/>
    <s v="Active IR"/>
  </r>
  <r>
    <x v="11"/>
    <x v="0"/>
    <n v="35.5316404504999"/>
    <s v="Alfalfa"/>
    <s v="Flood"/>
    <s v="Alfalfa"/>
    <s v="Active IR"/>
  </r>
  <r>
    <x v="11"/>
    <x v="0"/>
    <n v="35.5316404504999"/>
    <s v="Alfalfa"/>
    <s v="Flood"/>
    <s v="Alfalfa"/>
    <s v="Active IR"/>
  </r>
  <r>
    <x v="6"/>
    <x v="0"/>
    <n v="1.0543572998199999"/>
    <s v="Alfalfa"/>
    <s v="Flood"/>
    <s v="Alfalfa"/>
    <s v="Active IR"/>
  </r>
  <r>
    <x v="25"/>
    <x v="0"/>
    <n v="8.9984843540499906"/>
    <s v="Alfalfa"/>
    <s v="Flood"/>
    <s v="Alfalfa"/>
    <s v="Active IR"/>
  </r>
  <r>
    <x v="10"/>
    <x v="0"/>
    <n v="2.5831787291800001"/>
    <s v="Alfalfa"/>
    <s v="Flood"/>
    <s v="Alfalfa"/>
    <s v="Active IR"/>
  </r>
  <r>
    <x v="0"/>
    <x v="0"/>
    <n v="7.1768435862000004"/>
    <s v="Alfalfa"/>
    <s v="Flood"/>
    <s v="Alfalfa"/>
    <s v="Active IR"/>
  </r>
  <r>
    <x v="0"/>
    <x v="0"/>
    <n v="7.1768435862000004"/>
    <s v="Alfalfa"/>
    <s v="Flood"/>
    <s v="Alfalfa"/>
    <s v="Active IR"/>
  </r>
  <r>
    <x v="31"/>
    <x v="0"/>
    <n v="7.5610165849199999"/>
    <s v="Alfalfa"/>
    <s v="Flood"/>
    <s v="Alfalfa"/>
    <s v="Active IR"/>
  </r>
  <r>
    <x v="31"/>
    <x v="0"/>
    <n v="7.5610165849199999"/>
    <s v="Alfalfa"/>
    <s v="Flood"/>
    <s v="Alfalfa"/>
    <s v="Active IR"/>
  </r>
  <r>
    <x v="36"/>
    <x v="0"/>
    <n v="2.6488788791200002"/>
    <s v="Alfalfa"/>
    <s v="Flood"/>
    <s v="Alfalfa"/>
    <s v="Active IR"/>
  </r>
  <r>
    <x v="36"/>
    <x v="0"/>
    <n v="2.6488788791200002"/>
    <s v="Alfalfa"/>
    <s v="Flood"/>
    <s v="Alfalfa"/>
    <s v="Active IR"/>
  </r>
  <r>
    <x v="10"/>
    <x v="0"/>
    <n v="42.455111134600003"/>
    <s v="Alfalfa"/>
    <s v="Flood"/>
    <s v="Alfalfa"/>
    <s v="Active IR"/>
  </r>
  <r>
    <x v="10"/>
    <x v="0"/>
    <n v="42.455111134600003"/>
    <s v="Alfalfa"/>
    <s v="Flood"/>
    <s v="Alfalfa"/>
    <s v="Active IR"/>
  </r>
  <r>
    <x v="5"/>
    <x v="0"/>
    <n v="10.5546692474"/>
    <s v="Alfalfa"/>
    <s v="Flood"/>
    <s v="Alfalfa"/>
    <s v="Active IR"/>
  </r>
  <r>
    <x v="3"/>
    <x v="0"/>
    <n v="1.8094475082000001"/>
    <s v="Alfalfa"/>
    <s v="Flood"/>
    <s v="Alfalfa"/>
    <s v="Active IR"/>
  </r>
  <r>
    <x v="12"/>
    <x v="0"/>
    <n v="1.73939283989"/>
    <s v="Alfalfa"/>
    <s v="Flood"/>
    <s v="Alfalfa"/>
    <s v="Active IR"/>
  </r>
  <r>
    <x v="12"/>
    <x v="0"/>
    <n v="1.73939283989"/>
    <s v="Alfalfa"/>
    <s v="Flood"/>
    <s v="Alfalfa"/>
    <s v="Active IR"/>
  </r>
  <r>
    <x v="12"/>
    <x v="0"/>
    <n v="1.73939283989"/>
    <s v="Alfalfa"/>
    <s v="Flood"/>
    <s v="Alfalfa"/>
    <s v="Active IR"/>
  </r>
  <r>
    <x v="19"/>
    <x v="0"/>
    <n v="2.2941867363399999"/>
    <s v="Alfalfa"/>
    <s v="Flood"/>
    <s v="Alfalfa"/>
    <s v="Active IR"/>
  </r>
  <r>
    <x v="9"/>
    <x v="0"/>
    <n v="10.5809210256"/>
    <s v="Alfalfa"/>
    <s v="Flood"/>
    <s v="Alfalfa"/>
    <s v="Active IR"/>
  </r>
  <r>
    <x v="15"/>
    <x v="0"/>
    <n v="2.7064912635299998"/>
    <s v="Alfalfa"/>
    <s v="Flood"/>
    <s v="Alfalfa"/>
    <s v="Active IR"/>
  </r>
  <r>
    <x v="12"/>
    <x v="0"/>
    <n v="2.7064912635299998"/>
    <s v="Alfalfa"/>
    <s v="Flood"/>
    <s v="Alfalfa"/>
    <s v="Active IR"/>
  </r>
  <r>
    <x v="10"/>
    <x v="0"/>
    <n v="2.1454730523399999"/>
    <s v="Alfalfa"/>
    <s v="Flood"/>
    <s v="Alfalfa"/>
    <s v="Active IR"/>
  </r>
  <r>
    <x v="10"/>
    <x v="0"/>
    <n v="2.1454730523399999"/>
    <s v="Alfalfa"/>
    <s v="Flood"/>
    <s v="Alfalfa"/>
    <s v="Active IR"/>
  </r>
  <r>
    <x v="16"/>
    <x v="0"/>
    <n v="2.2036679232499998"/>
    <s v="Alfalfa"/>
    <s v="Flood"/>
    <s v="Alfalfa"/>
    <s v="Active IR"/>
  </r>
  <r>
    <x v="36"/>
    <x v="0"/>
    <n v="5.1535159079500001"/>
    <s v="Alfalfa"/>
    <s v="Flood"/>
    <s v="Alfalfa"/>
    <s v="Active IR"/>
  </r>
  <r>
    <x v="36"/>
    <x v="0"/>
    <n v="5.1535159079500001"/>
    <s v="Alfalfa"/>
    <s v="Flood"/>
    <s v="Alfalfa"/>
    <s v="Active IR"/>
  </r>
  <r>
    <x v="6"/>
    <x v="0"/>
    <n v="4.3312260996800003"/>
    <s v="Alfalfa"/>
    <s v="Flood"/>
    <s v="Alfalfa"/>
    <s v="Active IR"/>
  </r>
  <r>
    <x v="6"/>
    <x v="0"/>
    <n v="4.3312260996800003"/>
    <s v="Alfalfa"/>
    <s v="Flood"/>
    <s v="Alfalfa"/>
    <s v="Active IR"/>
  </r>
  <r>
    <x v="16"/>
    <x v="0"/>
    <n v="47.6920346401999"/>
    <s v="Alfalfa"/>
    <s v="Flood"/>
    <s v="Alfalfa"/>
    <s v="Active IR"/>
  </r>
  <r>
    <x v="21"/>
    <x v="0"/>
    <n v="1.8484227473499999"/>
    <s v="Alfalfa"/>
    <s v="Flood"/>
    <s v="Alfalfa"/>
    <s v="Active IR"/>
  </r>
  <r>
    <x v="12"/>
    <x v="0"/>
    <n v="18.8514994808999"/>
    <s v="Alfalfa"/>
    <s v="Flood"/>
    <s v="Alfalfa"/>
    <s v="Active IR"/>
  </r>
  <r>
    <x v="12"/>
    <x v="0"/>
    <n v="18.8514994808999"/>
    <s v="Alfalfa"/>
    <s v="Flood"/>
    <s v="Alfalfa"/>
    <s v="Active IR"/>
  </r>
  <r>
    <x v="19"/>
    <x v="0"/>
    <n v="13.3283806007999"/>
    <s v="Alfalfa"/>
    <s v="Flood"/>
    <s v="Alfalfa"/>
    <s v="Active IR"/>
  </r>
  <r>
    <x v="10"/>
    <x v="0"/>
    <n v="1.1794883351800001"/>
    <s v="Alfalfa"/>
    <s v="Flood"/>
    <s v="Alfalfa"/>
    <s v="Active IR"/>
  </r>
  <r>
    <x v="5"/>
    <x v="0"/>
    <n v="4.6614658823599999"/>
    <s v="Alfalfa"/>
    <s v="Flood"/>
    <s v="Alfalfa"/>
    <s v="Active IR"/>
  </r>
  <r>
    <x v="22"/>
    <x v="0"/>
    <n v="2.2299195150100002"/>
    <s v="Alfalfa"/>
    <s v="Flood"/>
    <s v="Alfalfa"/>
    <s v="Active IR"/>
  </r>
  <r>
    <x v="12"/>
    <x v="0"/>
    <n v="1.8912483794199999"/>
    <s v="Alfalfa"/>
    <s v="Flood"/>
    <s v="Alfalfa"/>
    <s v="Active IR"/>
  </r>
  <r>
    <x v="19"/>
    <x v="0"/>
    <n v="5.2176899888900001"/>
    <s v="Alfalfa"/>
    <s v="Flood"/>
    <s v="Alfalfa"/>
    <s v="Active IR"/>
  </r>
  <r>
    <x v="12"/>
    <x v="0"/>
    <n v="5.3335284741400004"/>
    <s v="Alfalfa"/>
    <s v="Flood"/>
    <s v="Alfalfa"/>
    <s v="Active IR"/>
  </r>
  <r>
    <x v="12"/>
    <x v="0"/>
    <n v="5.3335284741400004"/>
    <s v="Alfalfa"/>
    <s v="Flood"/>
    <s v="Alfalfa"/>
    <s v="Active IR"/>
  </r>
  <r>
    <x v="12"/>
    <x v="0"/>
    <n v="5.3335284741400004"/>
    <s v="Alfalfa"/>
    <s v="Flood"/>
    <s v="Alfalfa"/>
    <s v="Active IR"/>
  </r>
  <r>
    <x v="3"/>
    <x v="0"/>
    <n v="2.19744598685"/>
    <s v="Alfalfa"/>
    <s v="Flood"/>
    <s v="Alfalfa"/>
    <s v="Active IR"/>
  </r>
  <r>
    <x v="6"/>
    <x v="0"/>
    <n v="3.99519670829"/>
    <s v="Alfalfa"/>
    <s v="Flood"/>
    <s v="Alfalfa"/>
    <s v="Active IR"/>
  </r>
  <r>
    <x v="5"/>
    <x v="0"/>
    <n v="25.054565139000001"/>
    <s v="Alfalfa"/>
    <s v="Flood"/>
    <s v="Alfalfa"/>
    <s v="Active IR"/>
  </r>
  <r>
    <x v="5"/>
    <x v="0"/>
    <n v="25.054565139000001"/>
    <s v="Alfalfa"/>
    <s v="Flood"/>
    <s v="Alfalfa"/>
    <s v="Active IR"/>
  </r>
  <r>
    <x v="0"/>
    <x v="0"/>
    <n v="2.1938012931999999"/>
    <s v="Alfalfa"/>
    <s v="Flood"/>
    <s v="Alfalfa"/>
    <s v="Active IR"/>
  </r>
  <r>
    <x v="5"/>
    <x v="0"/>
    <n v="2.0291050183100001"/>
    <s v="Alfalfa"/>
    <s v="Flood"/>
    <s v="Alfalfa"/>
    <s v="Active IR"/>
  </r>
  <r>
    <x v="5"/>
    <x v="0"/>
    <n v="2.0291050183100001"/>
    <s v="Alfalfa"/>
    <s v="Flood"/>
    <s v="Alfalfa"/>
    <s v="Active IR"/>
  </r>
  <r>
    <x v="0"/>
    <x v="0"/>
    <n v="3.2897539789999999"/>
    <s v="Alfalfa"/>
    <s v="Flood"/>
    <s v="Alfalfa"/>
    <s v="Active IR"/>
  </r>
  <r>
    <x v="7"/>
    <x v="0"/>
    <n v="0.29818870052500002"/>
    <s v="Alfalfa"/>
    <s v="Flood"/>
    <s v="Alfalfa"/>
    <s v="Active IR"/>
  </r>
  <r>
    <x v="11"/>
    <x v="0"/>
    <n v="1.41260554632"/>
    <s v="Alfalfa"/>
    <s v="Flood"/>
    <s v="Alfalfa"/>
    <s v="Active IR"/>
  </r>
  <r>
    <x v="0"/>
    <x v="0"/>
    <n v="4.1279605757800004"/>
    <s v="Alfalfa"/>
    <s v="Flood"/>
    <s v="Alfalfa"/>
    <s v="Active IR"/>
  </r>
  <r>
    <x v="10"/>
    <x v="0"/>
    <n v="19.188977099399899"/>
    <s v="Alfalfa"/>
    <s v="Flood"/>
    <s v="Alfalfa"/>
    <s v="Active IR"/>
  </r>
  <r>
    <x v="10"/>
    <x v="0"/>
    <n v="19.188977099399899"/>
    <s v="Alfalfa"/>
    <s v="Flood"/>
    <s v="Alfalfa"/>
    <s v="Active IR"/>
  </r>
  <r>
    <x v="24"/>
    <x v="0"/>
    <n v="0.880944407416"/>
    <s v="Alfalfa"/>
    <s v="Flood"/>
    <s v="Alfalfa"/>
    <s v="Active IR"/>
  </r>
  <r>
    <x v="24"/>
    <x v="0"/>
    <n v="0.880944407416"/>
    <s v="Alfalfa"/>
    <s v="Flood"/>
    <s v="Alfalfa"/>
    <s v="Active IR"/>
  </r>
  <r>
    <x v="14"/>
    <x v="0"/>
    <n v="0.66651857204300002"/>
    <s v="Alfalfa"/>
    <s v="Flood"/>
    <s v="Alfalfa"/>
    <s v="Active IR"/>
  </r>
  <r>
    <x v="15"/>
    <x v="0"/>
    <n v="0.66651857204300002"/>
    <s v="Alfalfa"/>
    <s v="Flood"/>
    <s v="Alfalfa"/>
    <s v="Active IR"/>
  </r>
  <r>
    <x v="3"/>
    <x v="0"/>
    <n v="3.51019557446"/>
    <s v="Alfalfa"/>
    <s v="Flood"/>
    <s v="Alfalfa"/>
    <s v="Active IR"/>
  </r>
  <r>
    <x v="6"/>
    <x v="0"/>
    <n v="0.94525071752300005"/>
    <s v="Alfalfa"/>
    <s v="Flood"/>
    <s v="Alfalfa"/>
    <s v="Active IR"/>
  </r>
  <r>
    <x v="5"/>
    <x v="0"/>
    <n v="0.85577857961799997"/>
    <s v="Alfalfa"/>
    <s v="Flood"/>
    <s v="Alfalfa"/>
    <s v="Active IR"/>
  </r>
  <r>
    <x v="5"/>
    <x v="0"/>
    <n v="1.38427397078"/>
    <s v="Alfalfa"/>
    <s v="Flood"/>
    <s v="Alfalfa"/>
    <s v="Active IR"/>
  </r>
  <r>
    <x v="0"/>
    <x v="0"/>
    <n v="3.99881826849"/>
    <s v="Alfalfa"/>
    <s v="Flood"/>
    <s v="Alfalfa"/>
    <s v="Active IR"/>
  </r>
  <r>
    <x v="25"/>
    <x v="0"/>
    <n v="3.9964922997099999"/>
    <s v="Alfalfa"/>
    <s v="Flood"/>
    <s v="Alfalfa"/>
    <s v="Active IR"/>
  </r>
  <r>
    <x v="25"/>
    <x v="0"/>
    <n v="3.9964922997099999"/>
    <s v="Alfalfa"/>
    <s v="Flood"/>
    <s v="Alfalfa"/>
    <s v="Active IR"/>
  </r>
  <r>
    <x v="0"/>
    <x v="0"/>
    <n v="4.5725091342399997"/>
    <s v="Alfalfa"/>
    <s v="Flood"/>
    <s v="Alfalfa"/>
    <s v="Active IR"/>
  </r>
  <r>
    <x v="36"/>
    <x v="0"/>
    <n v="19.6242509998999"/>
    <s v="Alfalfa"/>
    <s v="Flood"/>
    <s v="Alfalfa"/>
    <s v="Active IR"/>
  </r>
  <r>
    <x v="17"/>
    <x v="0"/>
    <n v="1.5097690776199999"/>
    <s v="Alfalfa"/>
    <s v="Flood"/>
    <s v="Alfalfa"/>
    <s v="Active IR"/>
  </r>
  <r>
    <x v="7"/>
    <x v="0"/>
    <n v="1.1991979940399999"/>
    <s v="Alfalfa"/>
    <s v="Flood"/>
    <s v="Alfalfa"/>
    <s v="Active IR"/>
  </r>
  <r>
    <x v="7"/>
    <x v="0"/>
    <n v="3.2917256359799998"/>
    <s v="Alfalfa"/>
    <s v="Flood"/>
    <s v="Alfalfa"/>
    <s v="Active IR"/>
  </r>
  <r>
    <x v="20"/>
    <x v="0"/>
    <n v="20.230293724900001"/>
    <s v="Alfalfa"/>
    <s v="Flood"/>
    <s v="Alfalfa"/>
    <s v="Active IR"/>
  </r>
  <r>
    <x v="12"/>
    <x v="0"/>
    <n v="6.1923806448500001"/>
    <s v="Alfalfa"/>
    <s v="Flood"/>
    <s v="Alfalfa"/>
    <s v="Active IR"/>
  </r>
  <r>
    <x v="12"/>
    <x v="0"/>
    <n v="6.1923806448500001"/>
    <s v="Alfalfa"/>
    <s v="Flood"/>
    <s v="Alfalfa"/>
    <s v="Active IR"/>
  </r>
  <r>
    <x v="36"/>
    <x v="0"/>
    <n v="4.4302811802399997"/>
    <s v="Alfalfa"/>
    <s v="Flood"/>
    <s v="Alfalfa"/>
    <s v="Active IR"/>
  </r>
  <r>
    <x v="22"/>
    <x v="0"/>
    <n v="3.3442060637000002"/>
    <s v="Alfalfa"/>
    <s v="Flood"/>
    <s v="Alfalfa"/>
    <s v="Active IR"/>
  </r>
  <r>
    <x v="9"/>
    <x v="0"/>
    <n v="10.7317846051"/>
    <s v="Alfalfa"/>
    <s v="Flood"/>
    <s v="Alfalfa"/>
    <s v="Active IR"/>
  </r>
  <r>
    <x v="5"/>
    <x v="0"/>
    <n v="0.57113567470299997"/>
    <s v="Alfalfa"/>
    <s v="Flood"/>
    <s v="Alfalfa"/>
    <s v="Active IR"/>
  </r>
  <r>
    <x v="5"/>
    <x v="0"/>
    <n v="1.27118652144"/>
    <s v="Alfalfa"/>
    <s v="Flood"/>
    <s v="Alfalfa"/>
    <s v="Active IR"/>
  </r>
  <r>
    <x v="19"/>
    <x v="0"/>
    <n v="1.1364633849500001"/>
    <s v="Alfalfa"/>
    <s v="Flood"/>
    <s v="Alfalfa"/>
    <s v="Active IR"/>
  </r>
  <r>
    <x v="9"/>
    <x v="0"/>
    <n v="9.4167533521499998"/>
    <s v="Alfalfa"/>
    <s v="Flood"/>
    <s v="Alfalfa"/>
    <s v="Active IR"/>
  </r>
  <r>
    <x v="0"/>
    <x v="0"/>
    <n v="6.5603543479699997"/>
    <s v="Alfalfa"/>
    <s v="Flood"/>
    <s v="Alfalfa"/>
    <s v="Active IR"/>
  </r>
  <r>
    <x v="4"/>
    <x v="0"/>
    <n v="2.88840976998"/>
    <s v="Alfalfa"/>
    <s v="Flood"/>
    <s v="Alfalfa"/>
    <s v="Active IR"/>
  </r>
  <r>
    <x v="4"/>
    <x v="0"/>
    <n v="2.88840976998"/>
    <s v="Alfalfa"/>
    <s v="Flood"/>
    <s v="Alfalfa"/>
    <s v="Active IR"/>
  </r>
  <r>
    <x v="7"/>
    <x v="0"/>
    <n v="2.88840976998"/>
    <s v="Alfalfa"/>
    <s v="Flood"/>
    <s v="Alfalfa"/>
    <s v="Active IR"/>
  </r>
  <r>
    <x v="10"/>
    <x v="0"/>
    <n v="12.172402287400001"/>
    <s v="Alfalfa"/>
    <s v="Flood"/>
    <s v="Alfalfa"/>
    <s v="Active IR"/>
  </r>
  <r>
    <x v="10"/>
    <x v="0"/>
    <n v="12.172402287400001"/>
    <s v="Alfalfa"/>
    <s v="Flood"/>
    <s v="Alfalfa"/>
    <s v="Active IR"/>
  </r>
  <r>
    <x v="43"/>
    <x v="0"/>
    <n v="11.3973723808"/>
    <s v="Alfalfa"/>
    <s v="Flood"/>
    <s v="Alfalfa"/>
    <s v="Active IR"/>
  </r>
  <r>
    <x v="13"/>
    <x v="0"/>
    <n v="1.3111809429900001"/>
    <s v="Alfalfa"/>
    <s v="Flood"/>
    <s v="Alfalfa"/>
    <s v="Active IR"/>
  </r>
  <r>
    <x v="3"/>
    <x v="0"/>
    <n v="2.8581969407900001"/>
    <s v="Alfalfa"/>
    <s v="Flood"/>
    <s v="Alfalfa"/>
    <s v="Active IR"/>
  </r>
  <r>
    <x v="28"/>
    <x v="0"/>
    <n v="1.71825824869"/>
    <s v="Alfalfa"/>
    <s v="Flood"/>
    <s v="Alfalfa"/>
    <s v="Active IR"/>
  </r>
  <r>
    <x v="3"/>
    <x v="0"/>
    <n v="1.5198521945500001"/>
    <s v="Alfalfa"/>
    <s v="Flood"/>
    <s v="Alfalfa"/>
    <s v="Active IR"/>
  </r>
  <r>
    <x v="10"/>
    <x v="0"/>
    <n v="9.1775970040099999"/>
    <s v="Alfalfa"/>
    <s v="Flood"/>
    <s v="Alfalfa"/>
    <s v="Active IR"/>
  </r>
  <r>
    <x v="10"/>
    <x v="0"/>
    <n v="9.1775970040099999"/>
    <s v="Alfalfa"/>
    <s v="Flood"/>
    <s v="Alfalfa"/>
    <s v="Active IR"/>
  </r>
  <r>
    <x v="10"/>
    <x v="0"/>
    <n v="9.1775970040099999"/>
    <s v="Alfalfa"/>
    <s v="Flood"/>
    <s v="Alfalfa"/>
    <s v="Active IR"/>
  </r>
  <r>
    <x v="24"/>
    <x v="0"/>
    <n v="7.3427316080200002"/>
    <s v="Alfalfa"/>
    <s v="Flood"/>
    <s v="Alfalfa"/>
    <s v="Active IR"/>
  </r>
  <r>
    <x v="7"/>
    <x v="0"/>
    <n v="7.3427316080200002"/>
    <s v="Alfalfa"/>
    <s v="Flood"/>
    <s v="Alfalfa"/>
    <s v="Active IR"/>
  </r>
  <r>
    <x v="37"/>
    <x v="0"/>
    <n v="5.3142706606300001"/>
    <s v="Alfalfa"/>
    <s v="Flood"/>
    <s v="Alfalfa"/>
    <s v="Active IR"/>
  </r>
  <r>
    <x v="37"/>
    <x v="0"/>
    <n v="5.3142706606300001"/>
    <s v="Alfalfa"/>
    <s v="Flood"/>
    <s v="Alfalfa"/>
    <s v="Active IR"/>
  </r>
  <r>
    <x v="5"/>
    <x v="0"/>
    <n v="5.3142706606300001"/>
    <s v="Alfalfa"/>
    <s v="Flood"/>
    <s v="Alfalfa"/>
    <s v="Active IR"/>
  </r>
  <r>
    <x v="16"/>
    <x v="0"/>
    <n v="2.7958897150599999"/>
    <s v="Alfalfa"/>
    <s v="Flood"/>
    <s v="Alfalfa"/>
    <s v="Active IR"/>
  </r>
  <r>
    <x v="3"/>
    <x v="0"/>
    <n v="2.7958897150599999"/>
    <s v="Alfalfa"/>
    <s v="Flood"/>
    <s v="Alfalfa"/>
    <s v="Active IR"/>
  </r>
  <r>
    <x v="39"/>
    <x v="0"/>
    <n v="1.0517571209100001"/>
    <s v="Alfalfa"/>
    <s v="Flood"/>
    <s v="Alfalfa"/>
    <s v="Active IR"/>
  </r>
  <r>
    <x v="10"/>
    <x v="0"/>
    <n v="5.0950371465800002"/>
    <s v="Alfalfa"/>
    <s v="Flood"/>
    <s v="Alfalfa"/>
    <s v="Active IR"/>
  </r>
  <r>
    <x v="5"/>
    <x v="0"/>
    <n v="4.0448957432699997"/>
    <s v="Alfalfa"/>
    <s v="Flood"/>
    <s v="Alfalfa"/>
    <s v="Active IR"/>
  </r>
  <r>
    <x v="5"/>
    <x v="0"/>
    <n v="4.0448957432699997"/>
    <s v="Alfalfa"/>
    <s v="Flood"/>
    <s v="Alfalfa"/>
    <s v="Active IR"/>
  </r>
  <r>
    <x v="11"/>
    <x v="0"/>
    <n v="0.41661102441800002"/>
    <s v="Alfalfa"/>
    <s v="Flood"/>
    <s v="Alfalfa"/>
    <s v="Active IR"/>
  </r>
  <r>
    <x v="29"/>
    <x v="0"/>
    <n v="5.8520172524299996"/>
    <s v="Alfalfa"/>
    <s v="Flood"/>
    <s v="Alfalfa"/>
    <s v="Active IR"/>
  </r>
  <r>
    <x v="3"/>
    <x v="0"/>
    <n v="17.0500522874"/>
    <s v="Alfalfa"/>
    <s v="Flood"/>
    <s v="Alfalfa"/>
    <s v="Active IR"/>
  </r>
  <r>
    <x v="3"/>
    <x v="0"/>
    <n v="17.0500522874"/>
    <s v="Alfalfa"/>
    <s v="Flood"/>
    <s v="Alfalfa"/>
    <s v="Active IR"/>
  </r>
  <r>
    <x v="4"/>
    <x v="0"/>
    <n v="10.3993651365"/>
    <s v="Alfalfa"/>
    <s v="Flood"/>
    <s v="Alfalfa"/>
    <s v="Active IR"/>
  </r>
  <r>
    <x v="4"/>
    <x v="0"/>
    <n v="10.3993651365"/>
    <s v="Alfalfa"/>
    <s v="Flood"/>
    <s v="Alfalfa"/>
    <s v="Active IR"/>
  </r>
  <r>
    <x v="4"/>
    <x v="0"/>
    <n v="10.3993651365"/>
    <s v="Alfalfa"/>
    <s v="Flood"/>
    <s v="Alfalfa"/>
    <s v="Active IR"/>
  </r>
  <r>
    <x v="7"/>
    <x v="0"/>
    <n v="10.3993651365"/>
    <s v="Alfalfa"/>
    <s v="Flood"/>
    <s v="Alfalfa"/>
    <s v="Active IR"/>
  </r>
  <r>
    <x v="6"/>
    <x v="0"/>
    <n v="17.725084979799899"/>
    <s v="Alfalfa"/>
    <s v="Flood"/>
    <s v="Alfalfa"/>
    <s v="Active IR"/>
  </r>
  <r>
    <x v="6"/>
    <x v="0"/>
    <n v="17.725084979799899"/>
    <s v="Alfalfa"/>
    <s v="Flood"/>
    <s v="Alfalfa"/>
    <s v="Active IR"/>
  </r>
  <r>
    <x v="0"/>
    <x v="0"/>
    <n v="4.5034006624399998"/>
    <s v="Alfalfa"/>
    <s v="Flood"/>
    <s v="Alfalfa"/>
    <s v="Active IR"/>
  </r>
  <r>
    <x v="9"/>
    <x v="0"/>
    <n v="2.9873774218600002"/>
    <s v="Alfalfa"/>
    <s v="Flood"/>
    <s v="Alfalfa"/>
    <s v="Active IR"/>
  </r>
  <r>
    <x v="10"/>
    <x v="0"/>
    <n v="9.2115324886700005"/>
    <s v="Alfalfa"/>
    <s v="Flood"/>
    <s v="Alfalfa"/>
    <s v="Active IR"/>
  </r>
  <r>
    <x v="5"/>
    <x v="0"/>
    <n v="10.608876390900001"/>
    <s v="Alfalfa"/>
    <s v="Flood"/>
    <s v="Alfalfa"/>
    <s v="Active IR"/>
  </r>
  <r>
    <x v="5"/>
    <x v="0"/>
    <n v="1.27675710583"/>
    <s v="Alfalfa"/>
    <s v="Flood"/>
    <s v="Alfalfa"/>
    <s v="Active IR"/>
  </r>
  <r>
    <x v="31"/>
    <x v="0"/>
    <n v="5.2246148987199996"/>
    <s v="Alfalfa"/>
    <s v="Flood"/>
    <s v="Alfalfa"/>
    <s v="Active IR"/>
  </r>
  <r>
    <x v="31"/>
    <x v="0"/>
    <n v="5.2246148987199996"/>
    <s v="Alfalfa"/>
    <s v="Flood"/>
    <s v="Alfalfa"/>
    <s v="Active IR"/>
  </r>
  <r>
    <x v="6"/>
    <x v="0"/>
    <n v="2.5383249991199999"/>
    <s v="Alfalfa"/>
    <s v="Flood"/>
    <s v="Alfalfa"/>
    <s v="Active IR"/>
  </r>
  <r>
    <x v="4"/>
    <x v="0"/>
    <n v="3.8860879448199999"/>
    <s v="Alfalfa"/>
    <s v="Flood"/>
    <s v="Alfalfa"/>
    <s v="Active IR"/>
  </r>
  <r>
    <x v="4"/>
    <x v="0"/>
    <n v="3.8860879448199999"/>
    <s v="Alfalfa"/>
    <s v="Flood"/>
    <s v="Alfalfa"/>
    <s v="Active IR"/>
  </r>
  <r>
    <x v="7"/>
    <x v="0"/>
    <n v="3.8860879448199999"/>
    <s v="Alfalfa"/>
    <s v="Flood"/>
    <s v="Alfalfa"/>
    <s v="Active IR"/>
  </r>
  <r>
    <x v="28"/>
    <x v="0"/>
    <n v="8.1065772073200009"/>
    <s v="Alfalfa"/>
    <s v="Flood"/>
    <s v="Alfalfa"/>
    <s v="Active IR"/>
  </r>
  <r>
    <x v="28"/>
    <x v="0"/>
    <n v="8.1065772073200009"/>
    <s v="Alfalfa"/>
    <s v="Flood"/>
    <s v="Alfalfa"/>
    <s v="Active IR"/>
  </r>
  <r>
    <x v="5"/>
    <x v="0"/>
    <n v="5.0274852471699996"/>
    <s v="Alfalfa"/>
    <s v="Flood"/>
    <s v="Alfalfa"/>
    <s v="Active IR"/>
  </r>
  <r>
    <x v="5"/>
    <x v="0"/>
    <n v="5.0274852471699996"/>
    <s v="Alfalfa"/>
    <s v="Flood"/>
    <s v="Alfalfa"/>
    <s v="Active IR"/>
  </r>
  <r>
    <x v="5"/>
    <x v="0"/>
    <n v="5.0274852471699996"/>
    <s v="Alfalfa"/>
    <s v="Flood"/>
    <s v="Alfalfa"/>
    <s v="Active IR"/>
  </r>
  <r>
    <x v="23"/>
    <x v="0"/>
    <n v="8.5522325797000001"/>
    <s v="Alfalfa"/>
    <s v="Flood"/>
    <s v="Alfalfa"/>
    <s v="Active IR"/>
  </r>
  <r>
    <x v="23"/>
    <x v="0"/>
    <n v="8.5522325797000001"/>
    <s v="Alfalfa"/>
    <s v="Flood"/>
    <s v="Alfalfa"/>
    <s v="Active IR"/>
  </r>
  <r>
    <x v="10"/>
    <x v="0"/>
    <n v="6.5841614534700001"/>
    <s v="Alfalfa"/>
    <s v="Flood"/>
    <s v="Alfalfa"/>
    <s v="Active IR"/>
  </r>
  <r>
    <x v="3"/>
    <x v="0"/>
    <n v="10.8106329461"/>
    <s v="Alfalfa"/>
    <s v="Flood"/>
    <s v="Alfalfa"/>
    <s v="Active IR"/>
  </r>
  <r>
    <x v="10"/>
    <x v="0"/>
    <n v="12.092243826400001"/>
    <s v="Alfalfa"/>
    <s v="Flood"/>
    <s v="Alfalfa"/>
    <s v="Active IR"/>
  </r>
  <r>
    <x v="4"/>
    <x v="0"/>
    <n v="5.6653281701799996"/>
    <s v="Alfalfa"/>
    <s v="Flood"/>
    <s v="Alfalfa"/>
    <s v="Active IR"/>
  </r>
  <r>
    <x v="4"/>
    <x v="0"/>
    <n v="5.6653281701799996"/>
    <s v="Alfalfa"/>
    <s v="Flood"/>
    <s v="Alfalfa"/>
    <s v="Active IR"/>
  </r>
  <r>
    <x v="4"/>
    <x v="0"/>
    <n v="5.6653281701799996"/>
    <s v="Alfalfa"/>
    <s v="Flood"/>
    <s v="Alfalfa"/>
    <s v="Active IR"/>
  </r>
  <r>
    <x v="4"/>
    <x v="0"/>
    <n v="5.6653281701799996"/>
    <s v="Alfalfa"/>
    <s v="Flood"/>
    <s v="Alfalfa"/>
    <s v="Active IR"/>
  </r>
  <r>
    <x v="7"/>
    <x v="0"/>
    <n v="5.6653281701799996"/>
    <s v="Alfalfa"/>
    <s v="Flood"/>
    <s v="Alfalfa"/>
    <s v="Active IR"/>
  </r>
  <r>
    <x v="7"/>
    <x v="0"/>
    <n v="5.6653281701799996"/>
    <s v="Alfalfa"/>
    <s v="Flood"/>
    <s v="Alfalfa"/>
    <s v="Active IR"/>
  </r>
  <r>
    <x v="2"/>
    <x v="0"/>
    <n v="7.7537146285"/>
    <s v="Alfalfa"/>
    <s v="Flood"/>
    <s v="Alfalfa"/>
    <s v="Active IR"/>
  </r>
  <r>
    <x v="9"/>
    <x v="0"/>
    <n v="8.8589984702900004"/>
    <s v="Alfalfa"/>
    <s v="Flood"/>
    <s v="Alfalfa"/>
    <s v="Active IR"/>
  </r>
  <r>
    <x v="9"/>
    <x v="0"/>
    <n v="4.7163901091399998"/>
    <s v="Alfalfa"/>
    <s v="Flood"/>
    <s v="Alfalfa"/>
    <s v="Active IR"/>
  </r>
  <r>
    <x v="9"/>
    <x v="0"/>
    <n v="4.7163901091399998"/>
    <s v="Alfalfa"/>
    <s v="Flood"/>
    <s v="Alfalfa"/>
    <s v="Active IR"/>
  </r>
  <r>
    <x v="20"/>
    <x v="0"/>
    <n v="4.8509594720400004"/>
    <s v="Alfalfa"/>
    <s v="Flood"/>
    <s v="Alfalfa"/>
    <s v="Active IR"/>
  </r>
  <r>
    <x v="5"/>
    <x v="0"/>
    <n v="10.0468680799999"/>
    <s v="Alfalfa"/>
    <s v="Flood"/>
    <s v="Alfalfa"/>
    <s v="Active IR"/>
  </r>
  <r>
    <x v="5"/>
    <x v="0"/>
    <n v="10.0468680799999"/>
    <s v="Alfalfa"/>
    <s v="Flood"/>
    <s v="Alfalfa"/>
    <s v="Active IR"/>
  </r>
  <r>
    <x v="5"/>
    <x v="0"/>
    <n v="10.0468680799999"/>
    <s v="Alfalfa"/>
    <s v="Flood"/>
    <s v="Alfalfa"/>
    <s v="Active IR"/>
  </r>
  <r>
    <x v="5"/>
    <x v="0"/>
    <n v="1.06971637459"/>
    <s v="Alfalfa"/>
    <s v="Flood"/>
    <s v="Alfalfa"/>
    <s v="Active IR"/>
  </r>
  <r>
    <x v="5"/>
    <x v="0"/>
    <n v="1.06971637459"/>
    <s v="Alfalfa"/>
    <s v="Flood"/>
    <s v="Alfalfa"/>
    <s v="Active IR"/>
  </r>
  <r>
    <x v="6"/>
    <x v="0"/>
    <n v="4.4291569659799999"/>
    <s v="Alfalfa"/>
    <s v="Flood"/>
    <s v="Alfalfa"/>
    <s v="Active IR"/>
  </r>
  <r>
    <x v="36"/>
    <x v="0"/>
    <n v="17.022517396600001"/>
    <s v="Alfalfa"/>
    <s v="Flood"/>
    <s v="Alfalfa"/>
    <s v="Active IR"/>
  </r>
  <r>
    <x v="3"/>
    <x v="0"/>
    <n v="1.0975082495499999"/>
    <s v="Alfalfa"/>
    <s v="Flood"/>
    <s v="Alfalfa"/>
    <s v="Active IR"/>
  </r>
  <r>
    <x v="3"/>
    <x v="0"/>
    <n v="1.0975082495499999"/>
    <s v="Alfalfa"/>
    <s v="Flood"/>
    <s v="Alfalfa"/>
    <s v="Active IR"/>
  </r>
  <r>
    <x v="12"/>
    <x v="0"/>
    <n v="1.2071236001800001"/>
    <s v="Alfalfa"/>
    <s v="Flood"/>
    <s v="Alfalfa"/>
    <s v="Active IR"/>
  </r>
  <r>
    <x v="12"/>
    <x v="0"/>
    <n v="1.2071236001800001"/>
    <s v="Alfalfa"/>
    <s v="Flood"/>
    <s v="Alfalfa"/>
    <s v="Active IR"/>
  </r>
  <r>
    <x v="0"/>
    <x v="0"/>
    <n v="6.8129129453699999"/>
    <s v="Alfalfa"/>
    <s v="Flood"/>
    <s v="Alfalfa"/>
    <s v="Active IR"/>
  </r>
  <r>
    <x v="0"/>
    <x v="0"/>
    <n v="6.8129129453699999"/>
    <s v="Alfalfa"/>
    <s v="Flood"/>
    <s v="Alfalfa"/>
    <s v="Active IR"/>
  </r>
  <r>
    <x v="2"/>
    <x v="0"/>
    <n v="8.3853018860099997"/>
    <s v="Alfalfa"/>
    <s v="Flood"/>
    <s v="Alfalfa"/>
    <s v="Active IR"/>
  </r>
  <r>
    <x v="2"/>
    <x v="0"/>
    <n v="8.3853018860099997"/>
    <s v="Alfalfa"/>
    <s v="Flood"/>
    <s v="Alfalfa"/>
    <s v="Active IR"/>
  </r>
  <r>
    <x v="29"/>
    <x v="0"/>
    <n v="11.2775208237"/>
    <s v="Alfalfa"/>
    <s v="Flood"/>
    <s v="Alfalfa"/>
    <s v="Active IR"/>
  </r>
  <r>
    <x v="5"/>
    <x v="0"/>
    <n v="9.8809225447000006"/>
    <s v="Alfalfa"/>
    <s v="Flood"/>
    <s v="Alfalfa"/>
    <s v="Active IR"/>
  </r>
  <r>
    <x v="16"/>
    <x v="0"/>
    <n v="4.4633072825999998"/>
    <s v="Alfalfa"/>
    <s v="Flood"/>
    <s v="Alfalfa"/>
    <s v="Active IR"/>
  </r>
  <r>
    <x v="5"/>
    <x v="0"/>
    <n v="4.4633072825999998"/>
    <s v="Alfalfa"/>
    <s v="Flood"/>
    <s v="Alfalfa"/>
    <s v="Active IR"/>
  </r>
  <r>
    <x v="10"/>
    <x v="0"/>
    <n v="12.9650709391"/>
    <s v="Alfalfa"/>
    <s v="Flood"/>
    <s v="Alfalfa"/>
    <s v="Active IR"/>
  </r>
  <r>
    <x v="3"/>
    <x v="0"/>
    <n v="4.1634256607499998"/>
    <s v="Alfalfa"/>
    <s v="Flood"/>
    <s v="Alfalfa"/>
    <s v="Active IR"/>
  </r>
  <r>
    <x v="8"/>
    <x v="0"/>
    <n v="1.9347628313"/>
    <s v="Alfalfa"/>
    <s v="Flood"/>
    <s v="Alfalfa"/>
    <s v="Active IR"/>
  </r>
  <r>
    <x v="24"/>
    <x v="0"/>
    <n v="1.07259513208"/>
    <s v="Alfalfa"/>
    <s v="Flood"/>
    <s v="Alfalfa"/>
    <s v="Active IR"/>
  </r>
  <r>
    <x v="7"/>
    <x v="0"/>
    <n v="1.07259513208"/>
    <s v="Alfalfa"/>
    <s v="Flood"/>
    <s v="Alfalfa"/>
    <s v="Active IR"/>
  </r>
  <r>
    <x v="3"/>
    <x v="0"/>
    <n v="2.9356211927800002"/>
    <s v="Alfalfa"/>
    <s v="Flood"/>
    <s v="Alfalfa"/>
    <s v="Active IR"/>
  </r>
  <r>
    <x v="25"/>
    <x v="0"/>
    <n v="4.7707223921699997"/>
    <s v="Alfalfa"/>
    <s v="Flood"/>
    <s v="Alfalfa"/>
    <s v="Active IR"/>
  </r>
  <r>
    <x v="11"/>
    <x v="0"/>
    <n v="0.20718989431500001"/>
    <s v="Alfalfa"/>
    <s v="Flood"/>
    <s v="Alfalfa"/>
    <s v="Active IR"/>
  </r>
  <r>
    <x v="11"/>
    <x v="0"/>
    <n v="4.7898470367500003"/>
    <s v="Alfalfa"/>
    <s v="Flood"/>
    <s v="Alfalfa"/>
    <s v="Active IR"/>
  </r>
  <r>
    <x v="9"/>
    <x v="0"/>
    <n v="1.34982509827"/>
    <s v="Alfalfa"/>
    <s v="Flood"/>
    <s v="Alfalfa"/>
    <s v="Active IR"/>
  </r>
  <r>
    <x v="11"/>
    <x v="0"/>
    <n v="3.6529421543699998"/>
    <s v="Alfalfa"/>
    <s v="Flood"/>
    <s v="Alfalfa"/>
    <s v="Active IR"/>
  </r>
  <r>
    <x v="27"/>
    <x v="0"/>
    <n v="16.0543651618"/>
    <s v="Alfalfa"/>
    <s v="Flood"/>
    <s v="Alfalfa"/>
    <s v="Active IR"/>
  </r>
  <r>
    <x v="3"/>
    <x v="0"/>
    <n v="1.1433282957999999"/>
    <s v="Alfalfa"/>
    <s v="Flood"/>
    <s v="Alfalfa"/>
    <s v="Active IR"/>
  </r>
  <r>
    <x v="19"/>
    <x v="0"/>
    <n v="8.24084885151"/>
    <s v="Alfalfa"/>
    <s v="Flood"/>
    <s v="Alfalfa"/>
    <s v="Active IR"/>
  </r>
  <r>
    <x v="19"/>
    <x v="0"/>
    <n v="8.24084885151"/>
    <s v="Alfalfa"/>
    <s v="Flood"/>
    <s v="Alfalfa"/>
    <s v="Active IR"/>
  </r>
  <r>
    <x v="9"/>
    <x v="0"/>
    <n v="8.2772442569599995"/>
    <s v="Alfalfa"/>
    <s v="Flood"/>
    <s v="Alfalfa"/>
    <s v="Active IR"/>
  </r>
  <r>
    <x v="9"/>
    <x v="0"/>
    <n v="8.2772442569599995"/>
    <s v="Alfalfa"/>
    <s v="Flood"/>
    <s v="Alfalfa"/>
    <s v="Active IR"/>
  </r>
  <r>
    <x v="9"/>
    <x v="0"/>
    <n v="8.2772442569599995"/>
    <s v="Alfalfa"/>
    <s v="Flood"/>
    <s v="Alfalfa"/>
    <s v="Active IR"/>
  </r>
  <r>
    <x v="48"/>
    <x v="0"/>
    <n v="5.1093738103100002"/>
    <s v="Alfalfa"/>
    <s v="Flood"/>
    <s v="Alfalfa"/>
    <s v="Active IR"/>
  </r>
  <r>
    <x v="48"/>
    <x v="0"/>
    <n v="5.1093738103100002"/>
    <s v="Alfalfa"/>
    <s v="Flood"/>
    <s v="Alfalfa"/>
    <s v="Active IR"/>
  </r>
  <r>
    <x v="48"/>
    <x v="0"/>
    <n v="5.1093738103100002"/>
    <s v="Alfalfa"/>
    <s v="Flood"/>
    <s v="Alfalfa"/>
    <s v="Active IR"/>
  </r>
  <r>
    <x v="0"/>
    <x v="0"/>
    <n v="3.9245709559500002"/>
    <s v="Alfalfa"/>
    <s v="Flood"/>
    <s v="Alfalfa"/>
    <s v="Active IR"/>
  </r>
  <r>
    <x v="38"/>
    <x v="0"/>
    <n v="9.3524154692600003"/>
    <s v="Alfalfa"/>
    <s v="Flood"/>
    <s v="Alfalfa"/>
    <s v="Active IR"/>
  </r>
  <r>
    <x v="42"/>
    <x v="0"/>
    <n v="2.95496609364"/>
    <s v="Alfalfa"/>
    <s v="Flood"/>
    <s v="Alfalfa"/>
    <s v="Active IR"/>
  </r>
  <r>
    <x v="7"/>
    <x v="0"/>
    <n v="2.95496609364"/>
    <s v="Alfalfa"/>
    <s v="Flood"/>
    <s v="Alfalfa"/>
    <s v="Active IR"/>
  </r>
  <r>
    <x v="3"/>
    <x v="0"/>
    <n v="2.4182728412199999"/>
    <s v="Alfalfa"/>
    <s v="Flood"/>
    <s v="Alfalfa"/>
    <s v="Active IR"/>
  </r>
  <r>
    <x v="0"/>
    <x v="0"/>
    <n v="17.2974104281999"/>
    <s v="Alfalfa"/>
    <s v="Flood"/>
    <s v="Alfalfa"/>
    <s v="Active IR"/>
  </r>
  <r>
    <x v="24"/>
    <x v="0"/>
    <n v="16.822466647700001"/>
    <s v="Alfalfa"/>
    <s v="Flood"/>
    <s v="Alfalfa"/>
    <s v="Active IR"/>
  </r>
  <r>
    <x v="24"/>
    <x v="0"/>
    <n v="16.822466647700001"/>
    <s v="Alfalfa"/>
    <s v="Flood"/>
    <s v="Alfalfa"/>
    <s v="Active IR"/>
  </r>
  <r>
    <x v="16"/>
    <x v="0"/>
    <n v="22.4736047843999"/>
    <s v="Alfalfa"/>
    <s v="Flood"/>
    <s v="Alfalfa"/>
    <s v="Active IR"/>
  </r>
  <r>
    <x v="3"/>
    <x v="0"/>
    <n v="22.4736047843999"/>
    <s v="Alfalfa"/>
    <s v="Flood"/>
    <s v="Alfalfa"/>
    <s v="Active IR"/>
  </r>
  <r>
    <x v="6"/>
    <x v="0"/>
    <n v="7.4709611818699999"/>
    <s v="Alfalfa"/>
    <s v="Flood"/>
    <s v="Alfalfa"/>
    <s v="Active IR"/>
  </r>
  <r>
    <x v="2"/>
    <x v="0"/>
    <n v="2.2344054244999998"/>
    <s v="Alfalfa"/>
    <s v="Flood"/>
    <s v="Alfalfa"/>
    <s v="Active IR"/>
  </r>
  <r>
    <x v="22"/>
    <x v="0"/>
    <n v="13.6342809322999"/>
    <s v="Alfalfa"/>
    <s v="Flood"/>
    <s v="Alfalfa"/>
    <s v="Active IR"/>
  </r>
  <r>
    <x v="5"/>
    <x v="0"/>
    <n v="2.0966030529499999"/>
    <s v="Alfalfa"/>
    <s v="Flood"/>
    <s v="Alfalfa"/>
    <s v="Active IR"/>
  </r>
  <r>
    <x v="22"/>
    <x v="0"/>
    <n v="1.23279041529"/>
    <s v="Alfalfa"/>
    <s v="Flood"/>
    <s v="Alfalfa"/>
    <s v="Active IR"/>
  </r>
  <r>
    <x v="18"/>
    <x v="0"/>
    <n v="0.89545843256699997"/>
    <s v="Alfalfa"/>
    <s v="Flood"/>
    <s v="Alfalfa"/>
    <s v="Active IR"/>
  </r>
  <r>
    <x v="18"/>
    <x v="0"/>
    <n v="0.89545843256699997"/>
    <s v="Alfalfa"/>
    <s v="Flood"/>
    <s v="Alfalfa"/>
    <s v="Active IR"/>
  </r>
  <r>
    <x v="18"/>
    <x v="0"/>
    <n v="0.89545843256699997"/>
    <s v="Alfalfa"/>
    <s v="Flood"/>
    <s v="Alfalfa"/>
    <s v="Active IR"/>
  </r>
  <r>
    <x v="12"/>
    <x v="0"/>
    <n v="0.82643932434"/>
    <s v="Alfalfa"/>
    <s v="Flood"/>
    <s v="Alfalfa"/>
    <s v="Active IR"/>
  </r>
  <r>
    <x v="6"/>
    <x v="0"/>
    <n v="6.3988384057800003"/>
    <s v="Alfalfa"/>
    <s v="Flood"/>
    <s v="Alfalfa"/>
    <s v="Active IR"/>
  </r>
  <r>
    <x v="6"/>
    <x v="0"/>
    <n v="6.3988384057800003"/>
    <s v="Alfalfa"/>
    <s v="Flood"/>
    <s v="Alfalfa"/>
    <s v="Active IR"/>
  </r>
  <r>
    <x v="3"/>
    <x v="0"/>
    <n v="6.3988384057800003"/>
    <s v="Alfalfa"/>
    <s v="Flood"/>
    <s v="Alfalfa"/>
    <s v="Active IR"/>
  </r>
  <r>
    <x v="39"/>
    <x v="0"/>
    <n v="9.2606873946799997"/>
    <s v="Alfalfa"/>
    <s v="Flood"/>
    <s v="Alfalfa"/>
    <s v="Active IR"/>
  </r>
  <r>
    <x v="22"/>
    <x v="0"/>
    <n v="34.971958321199899"/>
    <s v="Alfalfa"/>
    <s v="Flood"/>
    <s v="Alfalfa"/>
    <s v="Active IR"/>
  </r>
  <r>
    <x v="3"/>
    <x v="0"/>
    <n v="5.6970255418000004"/>
    <s v="Alfalfa"/>
    <s v="Flood"/>
    <s v="Alfalfa"/>
    <s v="Active IR"/>
  </r>
  <r>
    <x v="8"/>
    <x v="0"/>
    <n v="0.721468592894"/>
    <s v="Alfalfa"/>
    <s v="Flood"/>
    <s v="Alfalfa"/>
    <s v="Active IR"/>
  </r>
  <r>
    <x v="16"/>
    <x v="0"/>
    <n v="12.920827747600001"/>
    <s v="Alfalfa"/>
    <s v="Flood"/>
    <s v="Alfalfa"/>
    <s v="Active IR"/>
  </r>
  <r>
    <x v="16"/>
    <x v="0"/>
    <n v="12.920827747600001"/>
    <s v="Alfalfa"/>
    <s v="Flood"/>
    <s v="Alfalfa"/>
    <s v="Active IR"/>
  </r>
  <r>
    <x v="16"/>
    <x v="0"/>
    <n v="12.920827747600001"/>
    <s v="Alfalfa"/>
    <s v="Flood"/>
    <s v="Alfalfa"/>
    <s v="Active IR"/>
  </r>
  <r>
    <x v="12"/>
    <x v="0"/>
    <n v="1.9592088914800001"/>
    <s v="Alfalfa"/>
    <s v="Flood"/>
    <s v="Alfalfa"/>
    <s v="Active IR"/>
  </r>
  <r>
    <x v="12"/>
    <x v="0"/>
    <n v="1.9592088914800001"/>
    <s v="Alfalfa"/>
    <s v="Flood"/>
    <s v="Alfalfa"/>
    <s v="Active IR"/>
  </r>
  <r>
    <x v="16"/>
    <x v="0"/>
    <n v="0.235011840404"/>
    <s v="Alfalfa"/>
    <s v="Flood"/>
    <s v="Alfalfa"/>
    <s v="Active IR"/>
  </r>
  <r>
    <x v="11"/>
    <x v="0"/>
    <n v="2.3126835902599998"/>
    <s v="Alfalfa"/>
    <s v="Flood"/>
    <s v="Alfalfa"/>
    <s v="Active IR"/>
  </r>
  <r>
    <x v="11"/>
    <x v="0"/>
    <n v="2.3126835902599998"/>
    <s v="Alfalfa"/>
    <s v="Flood"/>
    <s v="Alfalfa"/>
    <s v="Active IR"/>
  </r>
  <r>
    <x v="7"/>
    <x v="0"/>
    <n v="15.5105206409999"/>
    <s v="Alfalfa"/>
    <s v="Flood"/>
    <s v="Alfalfa"/>
    <s v="Active IR"/>
  </r>
  <r>
    <x v="0"/>
    <x v="0"/>
    <n v="3.1179130584100001"/>
    <s v="Alfalfa"/>
    <s v="Flood"/>
    <s v="Alfalfa"/>
    <s v="Active IR"/>
  </r>
  <r>
    <x v="29"/>
    <x v="0"/>
    <n v="3.6951675632900001"/>
    <s v="Alfalfa"/>
    <s v="Flood"/>
    <s v="Alfalfa"/>
    <s v="Active IR"/>
  </r>
  <r>
    <x v="10"/>
    <x v="0"/>
    <n v="2.4475660806600001"/>
    <s v="Alfalfa"/>
    <s v="Flood"/>
    <s v="Alfalfa"/>
    <s v="Active IR"/>
  </r>
  <r>
    <x v="10"/>
    <x v="0"/>
    <n v="2.4475660806600001"/>
    <s v="Alfalfa"/>
    <s v="Flood"/>
    <s v="Alfalfa"/>
    <s v="Active IR"/>
  </r>
  <r>
    <x v="3"/>
    <x v="0"/>
    <n v="1.0970849571800001"/>
    <s v="Alfalfa"/>
    <s v="Flood"/>
    <s v="Alfalfa"/>
    <s v="Active IR"/>
  </r>
  <r>
    <x v="8"/>
    <x v="0"/>
    <n v="1.5463465752100001"/>
    <s v="Alfalfa"/>
    <s v="Flood"/>
    <s v="Alfalfa"/>
    <s v="Active IR"/>
  </r>
  <r>
    <x v="9"/>
    <x v="0"/>
    <n v="16.6711018047999"/>
    <s v="Alfalfa"/>
    <s v="Flood"/>
    <s v="Alfalfa"/>
    <s v="Active IR"/>
  </r>
  <r>
    <x v="0"/>
    <x v="0"/>
    <n v="14.2655058436"/>
    <s v="Alfalfa"/>
    <s v="Flood"/>
    <s v="Alfalfa"/>
    <s v="Active IR"/>
  </r>
  <r>
    <x v="12"/>
    <x v="0"/>
    <n v="0.426030558231"/>
    <s v="Alfalfa"/>
    <s v="Flood"/>
    <s v="Alfalfa"/>
    <s v="Active IR"/>
  </r>
  <r>
    <x v="12"/>
    <x v="0"/>
    <n v="0.426030558231"/>
    <s v="Alfalfa"/>
    <s v="Flood"/>
    <s v="Alfalfa"/>
    <s v="Active IR"/>
  </r>
  <r>
    <x v="35"/>
    <x v="0"/>
    <n v="10.866079847"/>
    <s v="Alfalfa"/>
    <s v="Flood"/>
    <s v="Alfalfa"/>
    <s v="Active IR"/>
  </r>
  <r>
    <x v="35"/>
    <x v="0"/>
    <n v="10.866079847"/>
    <s v="Alfalfa"/>
    <s v="Flood"/>
    <s v="Alfalfa"/>
    <s v="Active IR"/>
  </r>
  <r>
    <x v="19"/>
    <x v="0"/>
    <n v="10.866079847"/>
    <s v="Alfalfa"/>
    <s v="Flood"/>
    <s v="Alfalfa"/>
    <s v="Active IR"/>
  </r>
  <r>
    <x v="0"/>
    <x v="0"/>
    <n v="2.2000544842899998"/>
    <s v="Alfalfa"/>
    <s v="Flood"/>
    <s v="Alfalfa"/>
    <s v="Active IR"/>
  </r>
  <r>
    <x v="16"/>
    <x v="0"/>
    <n v="1.04106595905"/>
    <s v="Alfalfa"/>
    <s v="Flood"/>
    <s v="Alfalfa"/>
    <s v="Active IR"/>
  </r>
  <r>
    <x v="0"/>
    <x v="0"/>
    <n v="3.5607158163300001"/>
    <s v="Alfalfa"/>
    <s v="Flood"/>
    <s v="Alfalfa"/>
    <s v="Active IR"/>
  </r>
  <r>
    <x v="3"/>
    <x v="0"/>
    <n v="2.9189937275300002"/>
    <s v="Alfalfa"/>
    <s v="Flood"/>
    <s v="Alfalfa"/>
    <s v="Active IR"/>
  </r>
  <r>
    <x v="9"/>
    <x v="0"/>
    <n v="8.59814617402"/>
    <s v="Alfalfa"/>
    <s v="Flood"/>
    <s v="Alfalfa"/>
    <s v="Active IR"/>
  </r>
  <r>
    <x v="27"/>
    <x v="0"/>
    <n v="9.5707687181099903"/>
    <s v="Alfalfa"/>
    <s v="Flood"/>
    <s v="Alfalfa"/>
    <s v="Active IR"/>
  </r>
  <r>
    <x v="6"/>
    <x v="0"/>
    <n v="1.5868156925500001"/>
    <s v="Alfalfa"/>
    <s v="Flood"/>
    <s v="Alfalfa"/>
    <s v="Active IR"/>
  </r>
  <r>
    <x v="29"/>
    <x v="0"/>
    <n v="1.5868156925500001"/>
    <s v="Alfalfa"/>
    <s v="Flood"/>
    <s v="Alfalfa"/>
    <s v="Active IR"/>
  </r>
  <r>
    <x v="3"/>
    <x v="0"/>
    <n v="1.97716831389"/>
    <s v="Alfalfa"/>
    <s v="Flood"/>
    <s v="Alfalfa"/>
    <s v="Active IR"/>
  </r>
  <r>
    <x v="42"/>
    <x v="0"/>
    <n v="0.92791073855899997"/>
    <s v="Alfalfa"/>
    <s v="Flood"/>
    <s v="Alfalfa"/>
    <s v="Active IR"/>
  </r>
  <r>
    <x v="7"/>
    <x v="0"/>
    <n v="0.92791073855899997"/>
    <s v="Alfalfa"/>
    <s v="Flood"/>
    <s v="Alfalfa"/>
    <s v="Active IR"/>
  </r>
  <r>
    <x v="11"/>
    <x v="0"/>
    <n v="9.3825029000000004"/>
    <s v="Alfalfa"/>
    <s v="Flood"/>
    <s v="Alfalfa"/>
    <s v="Active IR"/>
  </r>
  <r>
    <x v="0"/>
    <x v="0"/>
    <n v="7.0581857290999999"/>
    <s v="Alfalfa"/>
    <s v="Flood"/>
    <s v="Alfalfa"/>
    <s v="Active IR"/>
  </r>
  <r>
    <x v="21"/>
    <x v="0"/>
    <n v="0.76320035741199999"/>
    <s v="Alfalfa"/>
    <s v="Flood"/>
    <s v="Alfalfa"/>
    <s v="Active IR"/>
  </r>
  <r>
    <x v="5"/>
    <x v="0"/>
    <n v="1.41776621153"/>
    <s v="Alfalfa"/>
    <s v="Flood"/>
    <s v="Alfalfa"/>
    <s v="Active IR"/>
  </r>
  <r>
    <x v="3"/>
    <x v="0"/>
    <n v="1.41776621153"/>
    <s v="Alfalfa"/>
    <s v="Flood"/>
    <s v="Alfalfa"/>
    <s v="Active IR"/>
  </r>
  <r>
    <x v="3"/>
    <x v="0"/>
    <n v="1.41776621153"/>
    <s v="Alfalfa"/>
    <s v="Flood"/>
    <s v="Alfalfa"/>
    <s v="Active IR"/>
  </r>
  <r>
    <x v="10"/>
    <x v="0"/>
    <n v="2.2677076148299999"/>
    <s v="Alfalfa"/>
    <s v="Flood"/>
    <s v="Alfalfa"/>
    <s v="Active IR"/>
  </r>
  <r>
    <x v="37"/>
    <x v="0"/>
    <n v="2.16294436019"/>
    <s v="Alfalfa"/>
    <s v="Flood"/>
    <s v="Alfalfa"/>
    <s v="Active IR"/>
  </r>
  <r>
    <x v="5"/>
    <x v="0"/>
    <n v="2.16294436019"/>
    <s v="Alfalfa"/>
    <s v="Flood"/>
    <s v="Alfalfa"/>
    <s v="Active IR"/>
  </r>
  <r>
    <x v="5"/>
    <x v="0"/>
    <n v="2.16294436019"/>
    <s v="Alfalfa"/>
    <s v="Flood"/>
    <s v="Alfalfa"/>
    <s v="Active IR"/>
  </r>
  <r>
    <x v="3"/>
    <x v="0"/>
    <n v="0.54553815611900003"/>
    <s v="Alfalfa"/>
    <s v="Flood"/>
    <s v="Alfalfa"/>
    <s v="Active IR"/>
  </r>
  <r>
    <x v="3"/>
    <x v="0"/>
    <n v="14.9038043222999"/>
    <s v="Alfalfa"/>
    <s v="Flood"/>
    <s v="Alfalfa"/>
    <s v="Active IR"/>
  </r>
  <r>
    <x v="3"/>
    <x v="0"/>
    <n v="14.9038043222999"/>
    <s v="Alfalfa"/>
    <s v="Flood"/>
    <s v="Alfalfa"/>
    <s v="Active IR"/>
  </r>
  <r>
    <x v="0"/>
    <x v="0"/>
    <n v="6.5809837592999996"/>
    <s v="Alfalfa"/>
    <s v="Flood"/>
    <s v="Alfalfa"/>
    <s v="Active IR"/>
  </r>
  <r>
    <x v="24"/>
    <x v="0"/>
    <n v="4.9226923578799999"/>
    <s v="Alfalfa"/>
    <s v="Flood"/>
    <s v="Alfalfa"/>
    <s v="Active IR"/>
  </r>
  <r>
    <x v="18"/>
    <x v="0"/>
    <n v="14.9527308002999"/>
    <s v="Alfalfa"/>
    <s v="Flood"/>
    <s v="Alfalfa"/>
    <s v="Active IR"/>
  </r>
  <r>
    <x v="22"/>
    <x v="0"/>
    <n v="14.9527308002999"/>
    <s v="Alfalfa"/>
    <s v="Flood"/>
    <s v="Alfalfa"/>
    <s v="Active IR"/>
  </r>
  <r>
    <x v="22"/>
    <x v="0"/>
    <n v="14.9527308002999"/>
    <s v="Alfalfa"/>
    <s v="Flood"/>
    <s v="Alfalfa"/>
    <s v="Active IR"/>
  </r>
  <r>
    <x v="22"/>
    <x v="0"/>
    <n v="14.9527308002999"/>
    <s v="Alfalfa"/>
    <s v="Flood"/>
    <s v="Alfalfa"/>
    <s v="Active IR"/>
  </r>
  <r>
    <x v="19"/>
    <x v="0"/>
    <n v="3.7406554349399999"/>
    <s v="Alfalfa"/>
    <s v="Flood"/>
    <s v="Alfalfa"/>
    <s v="Active IR"/>
  </r>
  <r>
    <x v="3"/>
    <x v="0"/>
    <n v="6.4936821649700001"/>
    <s v="Alfalfa"/>
    <s v="Flood"/>
    <s v="Alfalfa"/>
    <s v="Active IR"/>
  </r>
  <r>
    <x v="22"/>
    <x v="0"/>
    <n v="3.0054674563599999"/>
    <s v="Alfalfa"/>
    <s v="Flood"/>
    <s v="Alfalfa"/>
    <s v="Active IR"/>
  </r>
  <r>
    <x v="22"/>
    <x v="0"/>
    <n v="3.0054674563599999"/>
    <s v="Alfalfa"/>
    <s v="Flood"/>
    <s v="Alfalfa"/>
    <s v="Active IR"/>
  </r>
  <r>
    <x v="17"/>
    <x v="0"/>
    <n v="10.496999559900001"/>
    <s v="Alfalfa"/>
    <s v="Flood"/>
    <s v="Alfalfa"/>
    <s v="Active IR"/>
  </r>
  <r>
    <x v="17"/>
    <x v="0"/>
    <n v="10.496999559900001"/>
    <s v="Alfalfa"/>
    <s v="Flood"/>
    <s v="Alfalfa"/>
    <s v="Active IR"/>
  </r>
  <r>
    <x v="17"/>
    <x v="0"/>
    <n v="10.496999559900001"/>
    <s v="Alfalfa"/>
    <s v="Flood"/>
    <s v="Alfalfa"/>
    <s v="Active IR"/>
  </r>
  <r>
    <x v="16"/>
    <x v="0"/>
    <n v="3.8014685257299998"/>
    <s v="Alfalfa"/>
    <s v="Flood"/>
    <s v="Alfalfa"/>
    <s v="Active IR"/>
  </r>
  <r>
    <x v="2"/>
    <x v="0"/>
    <n v="4.4461473717600004"/>
    <s v="Alfalfa"/>
    <s v="Flood"/>
    <s v="Alfalfa"/>
    <s v="Active IR"/>
  </r>
  <r>
    <x v="2"/>
    <x v="0"/>
    <n v="4.4461473717600004"/>
    <s v="Alfalfa"/>
    <s v="Flood"/>
    <s v="Alfalfa"/>
    <s v="Active IR"/>
  </r>
  <r>
    <x v="5"/>
    <x v="0"/>
    <n v="1.1516104975200001"/>
    <s v="Alfalfa"/>
    <s v="Flood"/>
    <s v="Alfalfa"/>
    <s v="Active IR"/>
  </r>
  <r>
    <x v="16"/>
    <x v="0"/>
    <n v="9.8913388660799999"/>
    <s v="Alfalfa"/>
    <s v="Flood"/>
    <s v="Alfalfa"/>
    <s v="Active IR"/>
  </r>
  <r>
    <x v="0"/>
    <x v="0"/>
    <n v="8.3734471489099995"/>
    <s v="Alfalfa"/>
    <s v="Flood"/>
    <s v="Alfalfa"/>
    <s v="Active IR"/>
  </r>
  <r>
    <x v="27"/>
    <x v="0"/>
    <n v="1.47701623267"/>
    <s v="Alfalfa"/>
    <s v="Flood"/>
    <s v="Alfalfa"/>
    <s v="Active IR"/>
  </r>
  <r>
    <x v="10"/>
    <x v="0"/>
    <n v="18.2167080066999"/>
    <s v="Alfalfa"/>
    <s v="Flood"/>
    <s v="Alfalfa"/>
    <s v="Active IR"/>
  </r>
  <r>
    <x v="10"/>
    <x v="0"/>
    <n v="18.2167080066999"/>
    <s v="Alfalfa"/>
    <s v="Flood"/>
    <s v="Alfalfa"/>
    <s v="Active IR"/>
  </r>
  <r>
    <x v="5"/>
    <x v="0"/>
    <n v="10.5097586403999"/>
    <s v="Alfalfa"/>
    <s v="Flood"/>
    <s v="Alfalfa"/>
    <s v="Active IR"/>
  </r>
  <r>
    <x v="5"/>
    <x v="0"/>
    <n v="10.5097586403999"/>
    <s v="Alfalfa"/>
    <s v="Flood"/>
    <s v="Alfalfa"/>
    <s v="Active IR"/>
  </r>
  <r>
    <x v="12"/>
    <x v="0"/>
    <n v="5.4789000771299996"/>
    <s v="Alfalfa"/>
    <s v="Flood"/>
    <s v="Alfalfa"/>
    <s v="Active IR"/>
  </r>
  <r>
    <x v="5"/>
    <x v="0"/>
    <n v="2.6199859603300002"/>
    <s v="Alfalfa"/>
    <s v="Flood"/>
    <s v="Alfalfa"/>
    <s v="Active IR"/>
  </r>
  <r>
    <x v="5"/>
    <x v="0"/>
    <n v="2.6199859603300002"/>
    <s v="Alfalfa"/>
    <s v="Flood"/>
    <s v="Alfalfa"/>
    <s v="Active IR"/>
  </r>
  <r>
    <x v="39"/>
    <x v="0"/>
    <n v="1.8372608940499999"/>
    <s v="Alfalfa"/>
    <s v="Flood"/>
    <s v="Alfalfa"/>
    <s v="Active IR"/>
  </r>
  <r>
    <x v="40"/>
    <x v="0"/>
    <n v="1.8372608940499999"/>
    <s v="Alfalfa"/>
    <s v="Flood"/>
    <s v="Alfalfa"/>
    <s v="Active IR"/>
  </r>
  <r>
    <x v="11"/>
    <x v="0"/>
    <n v="6.29722119894"/>
    <s v="Alfalfa"/>
    <s v="Flood"/>
    <s v="Alfalfa"/>
    <s v="Active IR"/>
  </r>
  <r>
    <x v="11"/>
    <x v="0"/>
    <n v="6.29722119894"/>
    <s v="Alfalfa"/>
    <s v="Flood"/>
    <s v="Alfalfa"/>
    <s v="Active IR"/>
  </r>
  <r>
    <x v="11"/>
    <x v="0"/>
    <n v="6.29722119894"/>
    <s v="Alfalfa"/>
    <s v="Flood"/>
    <s v="Alfalfa"/>
    <s v="Active IR"/>
  </r>
  <r>
    <x v="43"/>
    <x v="0"/>
    <n v="5.0770943235499999"/>
    <s v="Alfalfa"/>
    <s v="Flood"/>
    <s v="Alfalfa"/>
    <s v="Active IR"/>
  </r>
  <r>
    <x v="43"/>
    <x v="0"/>
    <n v="5.0770943235499999"/>
    <s v="Alfalfa"/>
    <s v="Flood"/>
    <s v="Alfalfa"/>
    <s v="Active IR"/>
  </r>
  <r>
    <x v="11"/>
    <x v="0"/>
    <n v="3.8061357704500001"/>
    <s v="Alfalfa"/>
    <s v="Flood"/>
    <s v="Alfalfa"/>
    <s v="Active IR"/>
  </r>
  <r>
    <x v="10"/>
    <x v="0"/>
    <n v="3.6879562968199999"/>
    <s v="Alfalfa"/>
    <s v="Flood"/>
    <s v="Alfalfa"/>
    <s v="Active IR"/>
  </r>
  <r>
    <x v="10"/>
    <x v="0"/>
    <n v="3.6879562968199999"/>
    <s v="Alfalfa"/>
    <s v="Flood"/>
    <s v="Alfalfa"/>
    <s v="Active IR"/>
  </r>
  <r>
    <x v="12"/>
    <x v="0"/>
    <n v="1.8878323962900001"/>
    <s v="Alfalfa"/>
    <s v="Flood"/>
    <s v="Alfalfa"/>
    <s v="Active IR"/>
  </r>
  <r>
    <x v="7"/>
    <x v="0"/>
    <n v="0.98535303653700002"/>
    <s v="Alfalfa"/>
    <s v="Flood"/>
    <s v="Alfalfa"/>
    <s v="Active IR"/>
  </r>
  <r>
    <x v="7"/>
    <x v="0"/>
    <n v="0.98535303653700002"/>
    <s v="Alfalfa"/>
    <s v="Flood"/>
    <s v="Alfalfa"/>
    <s v="Active IR"/>
  </r>
  <r>
    <x v="14"/>
    <x v="0"/>
    <n v="8.2394188084900009"/>
    <s v="Alfalfa"/>
    <s v="Flood"/>
    <s v="Alfalfa"/>
    <s v="Active IR"/>
  </r>
  <r>
    <x v="36"/>
    <x v="0"/>
    <n v="8.2394188084900009"/>
    <s v="Alfalfa"/>
    <s v="Flood"/>
    <s v="Alfalfa"/>
    <s v="Active IR"/>
  </r>
  <r>
    <x v="3"/>
    <x v="0"/>
    <n v="5.2201207109299999"/>
    <s v="Alfalfa"/>
    <s v="Flood"/>
    <s v="Alfalfa"/>
    <s v="Active IR"/>
  </r>
  <r>
    <x v="2"/>
    <x v="0"/>
    <n v="13.668637948100001"/>
    <s v="Alfalfa"/>
    <s v="Flood"/>
    <s v="Alfalfa"/>
    <s v="Active IR"/>
  </r>
  <r>
    <x v="3"/>
    <x v="0"/>
    <n v="6.0560380732199999"/>
    <s v="Alfalfa"/>
    <s v="Flood"/>
    <s v="Alfalfa"/>
    <s v="Active IR"/>
  </r>
  <r>
    <x v="1"/>
    <x v="0"/>
    <n v="0.87721025741199998"/>
    <s v="Alfalfa"/>
    <s v="Flood"/>
    <s v="Alfalfa"/>
    <s v="Active IR"/>
  </r>
  <r>
    <x v="5"/>
    <x v="0"/>
    <n v="2.6664836510900001"/>
    <s v="Alfalfa"/>
    <s v="Flood"/>
    <s v="Alfalfa"/>
    <s v="Active IR"/>
  </r>
  <r>
    <x v="5"/>
    <x v="0"/>
    <n v="2.8664156023"/>
    <s v="Alfalfa"/>
    <s v="Flood"/>
    <s v="Alfalfa"/>
    <s v="Active IR"/>
  </r>
  <r>
    <x v="11"/>
    <x v="0"/>
    <n v="4.7920539938099997"/>
    <s v="Alfalfa"/>
    <s v="Flood"/>
    <s v="Alfalfa"/>
    <s v="Active IR"/>
  </r>
  <r>
    <x v="11"/>
    <x v="0"/>
    <n v="4.7920539938099997"/>
    <s v="Alfalfa"/>
    <s v="Flood"/>
    <s v="Alfalfa"/>
    <s v="Active IR"/>
  </r>
  <r>
    <x v="27"/>
    <x v="0"/>
    <n v="39.3288800987999"/>
    <s v="Alfalfa"/>
    <s v="Flood"/>
    <s v="Alfalfa"/>
    <s v="Active IR"/>
  </r>
  <r>
    <x v="9"/>
    <x v="0"/>
    <n v="3.10621120385"/>
    <s v="Alfalfa"/>
    <s v="Flood"/>
    <s v="Alfalfa"/>
    <s v="Active IR"/>
  </r>
  <r>
    <x v="0"/>
    <x v="0"/>
    <n v="0.72360385543000005"/>
    <s v="Alfalfa"/>
    <s v="Flood"/>
    <s v="Alfalfa"/>
    <s v="Active IR"/>
  </r>
  <r>
    <x v="14"/>
    <x v="0"/>
    <n v="1.2095091553299999"/>
    <s v="Alfalfa"/>
    <s v="Flood"/>
    <s v="Alfalfa"/>
    <s v="Active IR"/>
  </r>
  <r>
    <x v="14"/>
    <x v="0"/>
    <n v="1.2095091553299999"/>
    <s v="Alfalfa"/>
    <s v="Flood"/>
    <s v="Alfalfa"/>
    <s v="Active IR"/>
  </r>
  <r>
    <x v="15"/>
    <x v="0"/>
    <n v="1.2095091553299999"/>
    <s v="Alfalfa"/>
    <s v="Flood"/>
    <s v="Alfalfa"/>
    <s v="Active IR"/>
  </r>
  <r>
    <x v="15"/>
    <x v="0"/>
    <n v="1.2095091553299999"/>
    <s v="Alfalfa"/>
    <s v="Flood"/>
    <s v="Alfalfa"/>
    <s v="Active IR"/>
  </r>
  <r>
    <x v="18"/>
    <x v="0"/>
    <n v="33.691086877399897"/>
    <s v="Alfalfa"/>
    <s v="Flood"/>
    <s v="Alfalfa"/>
    <s v="Active IR"/>
  </r>
  <r>
    <x v="22"/>
    <x v="0"/>
    <n v="23.785059729499899"/>
    <s v="Alfalfa"/>
    <s v="Flood"/>
    <s v="Alfalfa"/>
    <s v="Active IR"/>
  </r>
  <r>
    <x v="3"/>
    <x v="0"/>
    <n v="11.3287300638"/>
    <s v="Alfalfa"/>
    <s v="Flood"/>
    <s v="Alfalfa"/>
    <s v="Active IR"/>
  </r>
  <r>
    <x v="18"/>
    <x v="0"/>
    <n v="5.7268900918599996"/>
    <s v="Alfalfa"/>
    <s v="Flood"/>
    <s v="Alfalfa"/>
    <s v="Active IR"/>
  </r>
  <r>
    <x v="27"/>
    <x v="0"/>
    <n v="17.950473994100001"/>
    <s v="Alfalfa"/>
    <s v="Flood"/>
    <s v="Alfalfa"/>
    <s v="Active IR"/>
  </r>
  <r>
    <x v="0"/>
    <x v="0"/>
    <n v="18.5861138134999"/>
    <s v="Alfalfa"/>
    <s v="Flood"/>
    <s v="Alfalfa"/>
    <s v="Active IR"/>
  </r>
  <r>
    <x v="31"/>
    <x v="0"/>
    <n v="13.5457485855"/>
    <s v="Alfalfa"/>
    <s v="Flood"/>
    <s v="Alfalfa"/>
    <s v="Active IR"/>
  </r>
  <r>
    <x v="19"/>
    <x v="0"/>
    <n v="1.0544155932999999"/>
    <s v="Alfalfa"/>
    <s v="Flood"/>
    <s v="Alfalfa"/>
    <s v="Active IR"/>
  </r>
  <r>
    <x v="16"/>
    <x v="0"/>
    <n v="4.2842544255900004"/>
    <s v="Alfalfa"/>
    <s v="Flood"/>
    <s v="Alfalfa"/>
    <s v="Active IR"/>
  </r>
  <r>
    <x v="1"/>
    <x v="0"/>
    <n v="0.983760947971"/>
    <s v="Alfalfa"/>
    <s v="Flood"/>
    <s v="Alfalfa"/>
    <s v="Active IR"/>
  </r>
  <r>
    <x v="10"/>
    <x v="0"/>
    <n v="0.983760947971"/>
    <s v="Alfalfa"/>
    <s v="Flood"/>
    <s v="Alfalfa"/>
    <s v="Active IR"/>
  </r>
  <r>
    <x v="12"/>
    <x v="0"/>
    <n v="0.55375599230000006"/>
    <s v="Alfalfa"/>
    <s v="Flood"/>
    <s v="Alfalfa"/>
    <s v="Active IR"/>
  </r>
  <r>
    <x v="12"/>
    <x v="0"/>
    <n v="0.55375599230000006"/>
    <s v="Alfalfa"/>
    <s v="Flood"/>
    <s v="Alfalfa"/>
    <s v="Active IR"/>
  </r>
  <r>
    <x v="0"/>
    <x v="0"/>
    <n v="7.7880627669300004"/>
    <s v="Alfalfa"/>
    <s v="Flood"/>
    <s v="Alfalfa"/>
    <s v="Active IR"/>
  </r>
  <r>
    <x v="39"/>
    <x v="0"/>
    <n v="0.75717334142199999"/>
    <s v="Alfalfa"/>
    <s v="Flood"/>
    <s v="Alfalfa"/>
    <s v="Active IR"/>
  </r>
  <r>
    <x v="7"/>
    <x v="0"/>
    <n v="5.4658389644399996"/>
    <s v="Alfalfa"/>
    <s v="Flood"/>
    <s v="Alfalfa"/>
    <s v="Active IR"/>
  </r>
  <r>
    <x v="10"/>
    <x v="0"/>
    <n v="2.8966943254199999"/>
    <s v="Alfalfa"/>
    <s v="Flood"/>
    <s v="Alfalfa"/>
    <s v="Active IR"/>
  </r>
  <r>
    <x v="10"/>
    <x v="0"/>
    <n v="2.8966943254199999"/>
    <s v="Alfalfa"/>
    <s v="Flood"/>
    <s v="Alfalfa"/>
    <s v="Active IR"/>
  </r>
  <r>
    <x v="19"/>
    <x v="0"/>
    <n v="0.72051405275000002"/>
    <s v="Alfalfa"/>
    <s v="Flood"/>
    <s v="Alfalfa"/>
    <s v="Active IR"/>
  </r>
  <r>
    <x v="2"/>
    <x v="0"/>
    <n v="2.5817881704799999"/>
    <s v="Alfalfa"/>
    <s v="Flood"/>
    <s v="Alfalfa"/>
    <s v="Active IR"/>
  </r>
  <r>
    <x v="10"/>
    <x v="0"/>
    <n v="4.1477333955400004"/>
    <s v="Alfalfa"/>
    <s v="Flood"/>
    <s v="Alfalfa"/>
    <s v="Active IR"/>
  </r>
  <r>
    <x v="37"/>
    <x v="0"/>
    <n v="0.71025292577999999"/>
    <s v="Alfalfa"/>
    <s v="Flood"/>
    <s v="Alfalfa"/>
    <s v="Active IR"/>
  </r>
  <r>
    <x v="10"/>
    <x v="0"/>
    <n v="0.65113215675199998"/>
    <s v="Alfalfa"/>
    <s v="Flood"/>
    <s v="Alfalfa"/>
    <s v="Active IR"/>
  </r>
  <r>
    <x v="3"/>
    <x v="0"/>
    <n v="2.4202778444600002"/>
    <s v="Alfalfa"/>
    <s v="Flood"/>
    <s v="Alfalfa"/>
    <s v="Active IR"/>
  </r>
  <r>
    <x v="22"/>
    <x v="0"/>
    <n v="7.1860993129599997"/>
    <s v="Alfalfa"/>
    <s v="Flood"/>
    <s v="Alfalfa"/>
    <s v="Active IR"/>
  </r>
  <r>
    <x v="12"/>
    <x v="0"/>
    <n v="0.48125307267400003"/>
    <s v="Alfalfa"/>
    <s v="Flood"/>
    <s v="Alfalfa"/>
    <s v="Active IR"/>
  </r>
  <r>
    <x v="12"/>
    <x v="0"/>
    <n v="0.48125307267400003"/>
    <s v="Alfalfa"/>
    <s v="Flood"/>
    <s v="Alfalfa"/>
    <s v="Active IR"/>
  </r>
  <r>
    <x v="27"/>
    <x v="0"/>
    <n v="2.9745653565999999"/>
    <s v="Alfalfa"/>
    <s v="Flood"/>
    <s v="Alfalfa"/>
    <s v="Active IR"/>
  </r>
  <r>
    <x v="0"/>
    <x v="0"/>
    <n v="13.8450747469"/>
    <s v="Alfalfa"/>
    <s v="Flood"/>
    <s v="Alfalfa"/>
    <s v="Active IR"/>
  </r>
  <r>
    <x v="35"/>
    <x v="0"/>
    <n v="1.2362725665900001"/>
    <s v="Alfalfa"/>
    <s v="Flood"/>
    <s v="Alfalfa"/>
    <s v="Active IR"/>
  </r>
  <r>
    <x v="20"/>
    <x v="0"/>
    <n v="5.6826083405899999"/>
    <s v="Alfalfa"/>
    <s v="Flood"/>
    <s v="Alfalfa"/>
    <s v="Active IR"/>
  </r>
  <r>
    <x v="8"/>
    <x v="0"/>
    <n v="1.4063614252700001"/>
    <s v="Alfalfa"/>
    <s v="Flood"/>
    <s v="Alfalfa"/>
    <s v="Active IR"/>
  </r>
  <r>
    <x v="36"/>
    <x v="0"/>
    <n v="3.3127622944800001"/>
    <s v="Alfalfa"/>
    <s v="Flood"/>
    <s v="Alfalfa"/>
    <s v="Active IR"/>
  </r>
  <r>
    <x v="3"/>
    <x v="0"/>
    <n v="2.6838895368800002"/>
    <s v="Alfalfa"/>
    <s v="Flood"/>
    <s v="Alfalfa"/>
    <s v="Active IR"/>
  </r>
  <r>
    <x v="0"/>
    <x v="0"/>
    <n v="1.0327336968700001"/>
    <s v="Alfalfa"/>
    <s v="Flood"/>
    <s v="Alfalfa"/>
    <s v="Active IR"/>
  </r>
  <r>
    <x v="3"/>
    <x v="0"/>
    <n v="2.50546414565"/>
    <s v="Alfalfa"/>
    <s v="Flood"/>
    <s v="Alfalfa"/>
    <s v="Active IR"/>
  </r>
  <r>
    <x v="3"/>
    <x v="0"/>
    <n v="2.50546414565"/>
    <s v="Alfalfa"/>
    <s v="Flood"/>
    <s v="Alfalfa"/>
    <s v="Active IR"/>
  </r>
  <r>
    <x v="19"/>
    <x v="0"/>
    <n v="2.1626699023499998"/>
    <s v="Alfalfa"/>
    <s v="Flood"/>
    <s v="Alfalfa"/>
    <s v="Active IR"/>
  </r>
  <r>
    <x v="19"/>
    <x v="0"/>
    <n v="2.1626699023499998"/>
    <s v="Alfalfa"/>
    <s v="Flood"/>
    <s v="Alfalfa"/>
    <s v="Active IR"/>
  </r>
  <r>
    <x v="0"/>
    <x v="0"/>
    <n v="30.017416529799899"/>
    <s v="Alfalfa"/>
    <s v="Flood"/>
    <s v="Alfalfa"/>
    <s v="Active IR"/>
  </r>
  <r>
    <x v="11"/>
    <x v="0"/>
    <n v="3.6216523762900001"/>
    <s v="Alfalfa"/>
    <s v="Flood"/>
    <s v="Alfalfa"/>
    <s v="Active IR"/>
  </r>
  <r>
    <x v="12"/>
    <x v="0"/>
    <n v="2.7886522620899998"/>
    <s v="Alfalfa"/>
    <s v="Flood"/>
    <s v="Alfalfa"/>
    <s v="Active IR"/>
  </r>
  <r>
    <x v="7"/>
    <x v="0"/>
    <n v="10.4110930556"/>
    <s v="Alfalfa"/>
    <s v="Flood"/>
    <s v="Alfalfa"/>
    <s v="Active IR"/>
  </r>
  <r>
    <x v="32"/>
    <x v="0"/>
    <n v="1.4750222044600001"/>
    <s v="Alfalfa"/>
    <s v="Flood"/>
    <s v="Alfalfa"/>
    <s v="Active IR"/>
  </r>
  <r>
    <x v="32"/>
    <x v="0"/>
    <n v="1.4750222044600001"/>
    <s v="Alfalfa"/>
    <s v="Flood"/>
    <s v="Alfalfa"/>
    <s v="Active IR"/>
  </r>
  <r>
    <x v="33"/>
    <x v="0"/>
    <n v="1.4750222044600001"/>
    <s v="Alfalfa"/>
    <s v="Flood"/>
    <s v="Alfalfa"/>
    <s v="Active IR"/>
  </r>
  <r>
    <x v="33"/>
    <x v="0"/>
    <n v="1.4750222044600001"/>
    <s v="Alfalfa"/>
    <s v="Flood"/>
    <s v="Alfalfa"/>
    <s v="Active IR"/>
  </r>
  <r>
    <x v="31"/>
    <x v="0"/>
    <n v="1.1556665209700001"/>
    <s v="Alfalfa"/>
    <s v="Flood"/>
    <s v="Alfalfa"/>
    <s v="Active IR"/>
  </r>
  <r>
    <x v="3"/>
    <x v="0"/>
    <n v="2.1281425920700001"/>
    <s v="Alfalfa"/>
    <s v="Flood"/>
    <s v="Alfalfa"/>
    <s v="Active IR"/>
  </r>
  <r>
    <x v="0"/>
    <x v="0"/>
    <n v="9.2478877616900004"/>
    <s v="Alfalfa"/>
    <s v="Flood"/>
    <s v="Alfalfa"/>
    <s v="Active IR"/>
  </r>
  <r>
    <x v="16"/>
    <x v="0"/>
    <n v="12.4653809101"/>
    <s v="Alfalfa"/>
    <s v="Flood"/>
    <s v="Alfalfa"/>
    <s v="Active IR"/>
  </r>
  <r>
    <x v="16"/>
    <x v="0"/>
    <n v="2.3804381743900001"/>
    <s v="Alfalfa"/>
    <s v="Flood"/>
    <s v="Alfalfa"/>
    <s v="Active IR"/>
  </r>
  <r>
    <x v="27"/>
    <x v="0"/>
    <n v="1.32977505467"/>
    <s v="Alfalfa"/>
    <s v="Flood"/>
    <s v="Alfalfa"/>
    <s v="Active IR"/>
  </r>
  <r>
    <x v="27"/>
    <x v="0"/>
    <n v="1.32977505467"/>
    <s v="Alfalfa"/>
    <s v="Flood"/>
    <s v="Alfalfa"/>
    <s v="Active IR"/>
  </r>
  <r>
    <x v="2"/>
    <x v="0"/>
    <n v="0.81085117539200002"/>
    <s v="Alfalfa"/>
    <s v="Flood"/>
    <s v="Alfalfa"/>
    <s v="Active IR"/>
  </r>
  <r>
    <x v="3"/>
    <x v="0"/>
    <n v="0.30962676792299998"/>
    <s v="Alfalfa"/>
    <s v="Flood"/>
    <s v="Alfalfa"/>
    <s v="Active IR"/>
  </r>
  <r>
    <x v="25"/>
    <x v="0"/>
    <n v="10.6012415818"/>
    <s v="Alfalfa"/>
    <s v="Flood"/>
    <s v="Alfalfa"/>
    <s v="Active IR"/>
  </r>
  <r>
    <x v="30"/>
    <x v="0"/>
    <n v="0.95115650399100005"/>
    <s v="Alfalfa"/>
    <s v="Flood"/>
    <s v="Alfalfa"/>
    <s v="Active IR"/>
  </r>
  <r>
    <x v="30"/>
    <x v="0"/>
    <n v="0.95115650399100005"/>
    <s v="Alfalfa"/>
    <s v="Flood"/>
    <s v="Alfalfa"/>
    <s v="Active IR"/>
  </r>
  <r>
    <x v="22"/>
    <x v="0"/>
    <n v="4.0248990080900002"/>
    <s v="Alfalfa"/>
    <s v="Flood"/>
    <s v="Alfalfa"/>
    <s v="Active IR"/>
  </r>
  <r>
    <x v="5"/>
    <x v="0"/>
    <n v="9.27130653637"/>
    <s v="Alfalfa"/>
    <s v="Flood"/>
    <s v="Alfalfa"/>
    <s v="Active IR"/>
  </r>
  <r>
    <x v="5"/>
    <x v="0"/>
    <n v="9.27130653637"/>
    <s v="Alfalfa"/>
    <s v="Flood"/>
    <s v="Alfalfa"/>
    <s v="Active IR"/>
  </r>
  <r>
    <x v="7"/>
    <x v="0"/>
    <n v="2.2547931141999999"/>
    <s v="Alfalfa"/>
    <s v="Flood"/>
    <s v="Alfalfa"/>
    <s v="Active IR"/>
  </r>
  <r>
    <x v="10"/>
    <x v="0"/>
    <n v="3.7200735480599998"/>
    <s v="Alfalfa"/>
    <s v="Flood"/>
    <s v="Alfalfa"/>
    <s v="Active IR"/>
  </r>
  <r>
    <x v="21"/>
    <x v="0"/>
    <n v="1.8024653671799999"/>
    <s v="Alfalfa"/>
    <s v="Flood"/>
    <s v="Alfalfa"/>
    <s v="Active IR"/>
  </r>
  <r>
    <x v="29"/>
    <x v="0"/>
    <n v="1.8024653671799999"/>
    <s v="Alfalfa"/>
    <s v="Flood"/>
    <s v="Alfalfa"/>
    <s v="Active IR"/>
  </r>
  <r>
    <x v="29"/>
    <x v="0"/>
    <n v="1.8024653671799999"/>
    <s v="Alfalfa"/>
    <s v="Flood"/>
    <s v="Alfalfa"/>
    <s v="Active IR"/>
  </r>
  <r>
    <x v="19"/>
    <x v="0"/>
    <n v="1.83091544767"/>
    <s v="Alfalfa"/>
    <s v="Flood"/>
    <s v="Alfalfa"/>
    <s v="Active IR"/>
  </r>
  <r>
    <x v="25"/>
    <x v="0"/>
    <n v="1.83091544767"/>
    <s v="Alfalfa"/>
    <s v="Flood"/>
    <s v="Alfalfa"/>
    <s v="Active IR"/>
  </r>
  <r>
    <x v="5"/>
    <x v="0"/>
    <n v="2.7629517039299998"/>
    <s v="Alfalfa"/>
    <s v="Flood"/>
    <s v="Alfalfa"/>
    <s v="Active IR"/>
  </r>
  <r>
    <x v="5"/>
    <x v="0"/>
    <n v="2.7629517039299998"/>
    <s v="Alfalfa"/>
    <s v="Flood"/>
    <s v="Alfalfa"/>
    <s v="Active IR"/>
  </r>
  <r>
    <x v="5"/>
    <x v="0"/>
    <n v="2.7629517039299998"/>
    <s v="Alfalfa"/>
    <s v="Flood"/>
    <s v="Alfalfa"/>
    <s v="Active IR"/>
  </r>
  <r>
    <x v="22"/>
    <x v="0"/>
    <n v="13.764327914500001"/>
    <s v="Alfalfa"/>
    <s v="Flood"/>
    <s v="Alfalfa"/>
    <s v="Active IR"/>
  </r>
  <r>
    <x v="19"/>
    <x v="0"/>
    <n v="1.45705664223"/>
    <s v="Alfalfa"/>
    <s v="Flood"/>
    <s v="Alfalfa"/>
    <s v="Active IR"/>
  </r>
  <r>
    <x v="19"/>
    <x v="0"/>
    <n v="1.45705664223"/>
    <s v="Alfalfa"/>
    <s v="Flood"/>
    <s v="Alfalfa"/>
    <s v="Active IR"/>
  </r>
  <r>
    <x v="7"/>
    <x v="0"/>
    <n v="0.99427393900299998"/>
    <s v="Alfalfa"/>
    <s v="Flood"/>
    <s v="Alfalfa"/>
    <s v="Active IR"/>
  </r>
  <r>
    <x v="18"/>
    <x v="0"/>
    <n v="1.6649018204599999"/>
    <s v="Alfalfa"/>
    <s v="Flood"/>
    <s v="Alfalfa"/>
    <s v="Active IR"/>
  </r>
  <r>
    <x v="23"/>
    <x v="0"/>
    <n v="3.5609160417900001"/>
    <s v="Alfalfa"/>
    <s v="Flood"/>
    <s v="Alfalfa"/>
    <s v="Active IR"/>
  </r>
  <r>
    <x v="23"/>
    <x v="0"/>
    <n v="4.7163268496899997"/>
    <s v="Alfalfa"/>
    <s v="Flood"/>
    <s v="Alfalfa"/>
    <s v="Active IR"/>
  </r>
  <r>
    <x v="36"/>
    <x v="0"/>
    <n v="8.8453843069500007"/>
    <s v="Alfalfa"/>
    <s v="Flood"/>
    <s v="Alfalfa"/>
    <s v="Active IR"/>
  </r>
  <r>
    <x v="9"/>
    <x v="0"/>
    <n v="4.5372766545500003"/>
    <s v="Alfalfa"/>
    <s v="Flood"/>
    <s v="Alfalfa"/>
    <s v="Active IR"/>
  </r>
  <r>
    <x v="6"/>
    <x v="0"/>
    <n v="0.82144470843100004"/>
    <s v="Alfalfa"/>
    <s v="Flood"/>
    <s v="Alfalfa"/>
    <s v="Active IR"/>
  </r>
  <r>
    <x v="32"/>
    <x v="0"/>
    <n v="0.82155485310999998"/>
    <s v="Alfalfa"/>
    <s v="Flood"/>
    <s v="Alfalfa"/>
    <s v="Active IR"/>
  </r>
  <r>
    <x v="33"/>
    <x v="0"/>
    <n v="0.82155485310999998"/>
    <s v="Alfalfa"/>
    <s v="Flood"/>
    <s v="Alfalfa"/>
    <s v="Active IR"/>
  </r>
  <r>
    <x v="8"/>
    <x v="0"/>
    <n v="8.8806945841099996"/>
    <s v="Alfalfa"/>
    <s v="Flood"/>
    <s v="Alfalfa"/>
    <s v="Active IR"/>
  </r>
  <r>
    <x v="5"/>
    <x v="0"/>
    <n v="0.92082687789899997"/>
    <s v="Alfalfa"/>
    <s v="Flood"/>
    <s v="Alfalfa"/>
    <s v="Active IR"/>
  </r>
  <r>
    <x v="1"/>
    <x v="0"/>
    <n v="2.3934660195999999"/>
    <s v="Alfalfa"/>
    <s v="Flood"/>
    <s v="Alfalfa"/>
    <s v="Active IR"/>
  </r>
  <r>
    <x v="0"/>
    <x v="0"/>
    <n v="6.9809793584399999"/>
    <s v="Alfalfa"/>
    <s v="Flood"/>
    <s v="Alfalfa"/>
    <s v="Active IR"/>
  </r>
  <r>
    <x v="5"/>
    <x v="0"/>
    <n v="3.3228101837700001"/>
    <s v="Alfalfa"/>
    <s v="Flood"/>
    <s v="Alfalfa"/>
    <s v="Active IR"/>
  </r>
  <r>
    <x v="9"/>
    <x v="0"/>
    <n v="0.71662001478600001"/>
    <s v="Alfalfa"/>
    <s v="Flood"/>
    <s v="Alfalfa"/>
    <s v="Active IR"/>
  </r>
  <r>
    <x v="9"/>
    <x v="0"/>
    <n v="0.71662001478600001"/>
    <s v="Alfalfa"/>
    <s v="Flood"/>
    <s v="Alfalfa"/>
    <s v="Active IR"/>
  </r>
  <r>
    <x v="3"/>
    <x v="0"/>
    <n v="1.1261237607000001"/>
    <s v="Alfalfa"/>
    <s v="Flood"/>
    <s v="Alfalfa"/>
    <s v="Active IR"/>
  </r>
  <r>
    <x v="3"/>
    <x v="0"/>
    <n v="5.4729582400999996"/>
    <s v="Alfalfa"/>
    <s v="Flood"/>
    <s v="Alfalfa"/>
    <s v="Active IR"/>
  </r>
  <r>
    <x v="9"/>
    <x v="0"/>
    <n v="0.73144010825899997"/>
    <s v="Alfalfa"/>
    <s v="Flood"/>
    <s v="Alfalfa"/>
    <s v="Active IR"/>
  </r>
  <r>
    <x v="14"/>
    <x v="0"/>
    <n v="3.07718364615"/>
    <s v="Alfalfa"/>
    <s v="Flood"/>
    <s v="Alfalfa"/>
    <s v="Active IR"/>
  </r>
  <r>
    <x v="15"/>
    <x v="0"/>
    <n v="3.07718364615"/>
    <s v="Alfalfa"/>
    <s v="Flood"/>
    <s v="Alfalfa"/>
    <s v="Active IR"/>
  </r>
  <r>
    <x v="3"/>
    <x v="0"/>
    <n v="2.1086570763300001"/>
    <s v="Alfalfa"/>
    <s v="Flood"/>
    <s v="Alfalfa"/>
    <s v="Active IR"/>
  </r>
  <r>
    <x v="3"/>
    <x v="0"/>
    <n v="2.1086570763300001"/>
    <s v="Alfalfa"/>
    <s v="Flood"/>
    <s v="Alfalfa"/>
    <s v="Active IR"/>
  </r>
  <r>
    <x v="0"/>
    <x v="0"/>
    <n v="12.0401206617"/>
    <s v="Alfalfa"/>
    <s v="Flood"/>
    <s v="Alfalfa"/>
    <s v="Active IR"/>
  </r>
  <r>
    <x v="14"/>
    <x v="0"/>
    <n v="1.54844115039"/>
    <s v="Alfalfa"/>
    <s v="Flood"/>
    <s v="Alfalfa"/>
    <s v="Active IR"/>
  </r>
  <r>
    <x v="14"/>
    <x v="0"/>
    <n v="1.54844115039"/>
    <s v="Alfalfa"/>
    <s v="Flood"/>
    <s v="Alfalfa"/>
    <s v="Active IR"/>
  </r>
  <r>
    <x v="50"/>
    <x v="0"/>
    <n v="1.54844115039"/>
    <s v="Alfalfa"/>
    <s v="Flood"/>
    <s v="Alfalfa"/>
    <s v="Active IR"/>
  </r>
  <r>
    <x v="15"/>
    <x v="0"/>
    <n v="1.54844115039"/>
    <s v="Alfalfa"/>
    <s v="Flood"/>
    <s v="Alfalfa"/>
    <s v="Active IR"/>
  </r>
  <r>
    <x v="15"/>
    <x v="0"/>
    <n v="1.54844115039"/>
    <s v="Alfalfa"/>
    <s v="Flood"/>
    <s v="Alfalfa"/>
    <s v="Active IR"/>
  </r>
  <r>
    <x v="5"/>
    <x v="0"/>
    <n v="10.5397413456"/>
    <s v="Alfalfa"/>
    <s v="Flood"/>
    <s v="Alfalfa"/>
    <s v="Active IR"/>
  </r>
  <r>
    <x v="5"/>
    <x v="0"/>
    <n v="10.5397413456"/>
    <s v="Alfalfa"/>
    <s v="Flood"/>
    <s v="Alfalfa"/>
    <s v="Active IR"/>
  </r>
  <r>
    <x v="28"/>
    <x v="0"/>
    <n v="0.78692701522499997"/>
    <s v="Alfalfa"/>
    <s v="Flood"/>
    <s v="Alfalfa"/>
    <s v="Active IR"/>
  </r>
  <r>
    <x v="3"/>
    <x v="0"/>
    <n v="4.9176755520500004"/>
    <s v="Alfalfa"/>
    <s v="Flood"/>
    <s v="Alfalfa"/>
    <s v="Active IR"/>
  </r>
  <r>
    <x v="16"/>
    <x v="0"/>
    <n v="6.4831940050699997"/>
    <s v="Alfalfa"/>
    <s v="Flood"/>
    <s v="Alfalfa"/>
    <s v="Active IR"/>
  </r>
  <r>
    <x v="16"/>
    <x v="0"/>
    <n v="6.4831940050699997"/>
    <s v="Alfalfa"/>
    <s v="Flood"/>
    <s v="Alfalfa"/>
    <s v="Active IR"/>
  </r>
  <r>
    <x v="12"/>
    <x v="0"/>
    <n v="11.252352695600001"/>
    <s v="Alfalfa"/>
    <s v="Flood"/>
    <s v="Alfalfa"/>
    <s v="Active IR"/>
  </r>
  <r>
    <x v="12"/>
    <x v="0"/>
    <n v="11.252352695600001"/>
    <s v="Alfalfa"/>
    <s v="Flood"/>
    <s v="Alfalfa"/>
    <s v="Active IR"/>
  </r>
  <r>
    <x v="6"/>
    <x v="0"/>
    <n v="1.4145431952600001"/>
    <s v="Alfalfa"/>
    <s v="Flood"/>
    <s v="Alfalfa"/>
    <s v="Active IR"/>
  </r>
  <r>
    <x v="6"/>
    <x v="0"/>
    <n v="1.4145431952600001"/>
    <s v="Alfalfa"/>
    <s v="Flood"/>
    <s v="Alfalfa"/>
    <s v="Active IR"/>
  </r>
  <r>
    <x v="5"/>
    <x v="0"/>
    <n v="0.64747611326099996"/>
    <s v="Alfalfa"/>
    <s v="Flood"/>
    <s v="Alfalfa"/>
    <s v="Active IR"/>
  </r>
  <r>
    <x v="5"/>
    <x v="0"/>
    <n v="0.63581875217100003"/>
    <s v="Alfalfa"/>
    <s v="Flood"/>
    <s v="Alfalfa"/>
    <s v="Active IR"/>
  </r>
  <r>
    <x v="39"/>
    <x v="0"/>
    <n v="2.8910517969499998"/>
    <s v="Alfalfa"/>
    <s v="Flood"/>
    <s v="Alfalfa"/>
    <s v="Active IR"/>
  </r>
  <r>
    <x v="36"/>
    <x v="0"/>
    <n v="9.8010849307800001"/>
    <s v="Alfalfa"/>
    <s v="Flood"/>
    <s v="Alfalfa"/>
    <s v="Active IR"/>
  </r>
  <r>
    <x v="42"/>
    <x v="0"/>
    <n v="2.8848727207699998"/>
    <s v="Alfalfa"/>
    <s v="Flood"/>
    <s v="Alfalfa"/>
    <s v="Active IR"/>
  </r>
  <r>
    <x v="7"/>
    <x v="0"/>
    <n v="2.8848727207699998"/>
    <s v="Alfalfa"/>
    <s v="Flood"/>
    <s v="Alfalfa"/>
    <s v="Active IR"/>
  </r>
  <r>
    <x v="5"/>
    <x v="0"/>
    <n v="0.729379993226"/>
    <s v="Alfalfa"/>
    <s v="Flood"/>
    <s v="Alfalfa"/>
    <s v="Active IR"/>
  </r>
  <r>
    <x v="5"/>
    <x v="0"/>
    <n v="4.0570645840199999"/>
    <s v="Alfalfa"/>
    <s v="Flood"/>
    <s v="Alfalfa"/>
    <s v="Active IR"/>
  </r>
  <r>
    <x v="5"/>
    <x v="0"/>
    <n v="4.0570645840199999"/>
    <s v="Alfalfa"/>
    <s v="Flood"/>
    <s v="Alfalfa"/>
    <s v="Active IR"/>
  </r>
  <r>
    <x v="3"/>
    <x v="0"/>
    <n v="0.82807460376300002"/>
    <s v="Alfalfa"/>
    <s v="Flood"/>
    <s v="Alfalfa"/>
    <s v="Active IR"/>
  </r>
  <r>
    <x v="9"/>
    <x v="0"/>
    <n v="2.8791673543599998"/>
    <s v="Alfalfa"/>
    <s v="Flood"/>
    <s v="Alfalfa"/>
    <s v="Active IR"/>
  </r>
  <r>
    <x v="9"/>
    <x v="0"/>
    <n v="2.8791673543599998"/>
    <s v="Alfalfa"/>
    <s v="Flood"/>
    <s v="Alfalfa"/>
    <s v="Active IR"/>
  </r>
  <r>
    <x v="6"/>
    <x v="0"/>
    <n v="1.5911818069699999"/>
    <s v="Alfalfa"/>
    <s v="Flood"/>
    <s v="Alfalfa"/>
    <s v="Active IR"/>
  </r>
  <r>
    <x v="6"/>
    <x v="0"/>
    <n v="1.5911818069699999"/>
    <s v="Alfalfa"/>
    <s v="Flood"/>
    <s v="Alfalfa"/>
    <s v="Active IR"/>
  </r>
  <r>
    <x v="12"/>
    <x v="0"/>
    <n v="2.5186091399100001"/>
    <s v="Alfalfa"/>
    <s v="Flood"/>
    <s v="Alfalfa"/>
    <s v="Active IR"/>
  </r>
  <r>
    <x v="17"/>
    <x v="0"/>
    <n v="1.33740900167"/>
    <s v="Alfalfa"/>
    <s v="Flood"/>
    <s v="Alfalfa"/>
    <s v="Active IR"/>
  </r>
  <r>
    <x v="22"/>
    <x v="0"/>
    <n v="10.4515777866"/>
    <s v="Alfalfa"/>
    <s v="Flood"/>
    <s v="Alfalfa"/>
    <s v="Active IR"/>
  </r>
  <r>
    <x v="22"/>
    <x v="0"/>
    <n v="10.4515777866"/>
    <s v="Alfalfa"/>
    <s v="Flood"/>
    <s v="Alfalfa"/>
    <s v="Active IR"/>
  </r>
  <r>
    <x v="22"/>
    <x v="0"/>
    <n v="10.4515777866"/>
    <s v="Alfalfa"/>
    <s v="Flood"/>
    <s v="Alfalfa"/>
    <s v="Active IR"/>
  </r>
  <r>
    <x v="3"/>
    <x v="0"/>
    <n v="0.49059990872100001"/>
    <s v="Alfalfa"/>
    <s v="Flood"/>
    <s v="Alfalfa"/>
    <s v="Active IR"/>
  </r>
  <r>
    <x v="22"/>
    <x v="0"/>
    <n v="1.99195518042"/>
    <s v="Alfalfa"/>
    <s v="Flood"/>
    <s v="Alfalfa"/>
    <s v="Active IR"/>
  </r>
  <r>
    <x v="22"/>
    <x v="0"/>
    <n v="1.99195518042"/>
    <s v="Alfalfa"/>
    <s v="Flood"/>
    <s v="Alfalfa"/>
    <s v="Active IR"/>
  </r>
  <r>
    <x v="5"/>
    <x v="0"/>
    <n v="4.4590744725400002"/>
    <s v="Alfalfa"/>
    <s v="Flood"/>
    <s v="Alfalfa"/>
    <s v="Active IR"/>
  </r>
  <r>
    <x v="5"/>
    <x v="0"/>
    <n v="4.4590744725400002"/>
    <s v="Alfalfa"/>
    <s v="Flood"/>
    <s v="Alfalfa"/>
    <s v="Active IR"/>
  </r>
  <r>
    <x v="5"/>
    <x v="0"/>
    <n v="33.933109529699898"/>
    <s v="Alfalfa"/>
    <s v="Flood"/>
    <s v="Alfalfa"/>
    <s v="Active IR"/>
  </r>
  <r>
    <x v="3"/>
    <x v="0"/>
    <n v="33.933109529699898"/>
    <s v="Alfalfa"/>
    <s v="Flood"/>
    <s v="Alfalfa"/>
    <s v="Active IR"/>
  </r>
  <r>
    <x v="3"/>
    <x v="0"/>
    <n v="33.933109529699898"/>
    <s v="Alfalfa"/>
    <s v="Flood"/>
    <s v="Alfalfa"/>
    <s v="Active IR"/>
  </r>
  <r>
    <x v="11"/>
    <x v="0"/>
    <n v="1.8285862232000001"/>
    <s v="Alfalfa"/>
    <s v="Flood"/>
    <s v="Developed/Low Intensity"/>
    <s v="Active IR"/>
  </r>
  <r>
    <x v="6"/>
    <x v="0"/>
    <n v="2.0114320564199999"/>
    <s v="Alfalfa"/>
    <s v="Flood"/>
    <s v="Developed/Low Intensity"/>
    <s v="Active IR"/>
  </r>
  <r>
    <x v="6"/>
    <x v="0"/>
    <n v="2.0114320564199999"/>
    <s v="Alfalfa"/>
    <s v="Flood"/>
    <s v="Developed/Low Intensity"/>
    <s v="Active IR"/>
  </r>
  <r>
    <x v="1"/>
    <x v="0"/>
    <n v="6.7038080155199999"/>
    <s v="Alfalfa"/>
    <s v="Flood"/>
    <s v="Developed/Low Intensity"/>
    <s v="Active IR"/>
  </r>
  <r>
    <x v="1"/>
    <x v="0"/>
    <n v="6.7038080155199999"/>
    <s v="Alfalfa"/>
    <s v="Flood"/>
    <s v="Developed/Low Intensity"/>
    <s v="Active IR"/>
  </r>
  <r>
    <x v="6"/>
    <x v="0"/>
    <n v="3.3004184190900001"/>
    <s v="Alfalfa"/>
    <s v="Flood"/>
    <s v="Developed/Low Intensity"/>
    <s v="Active IR"/>
  </r>
  <r>
    <x v="5"/>
    <x v="0"/>
    <n v="2.3960866734500001"/>
    <s v="Alfalfa"/>
    <s v="Flood"/>
    <s v="Developed/Low Intensity"/>
    <s v="Active IR"/>
  </r>
  <r>
    <x v="3"/>
    <x v="0"/>
    <n v="0.90189546318799996"/>
    <s v="Alfalfa"/>
    <s v="Flood"/>
    <s v="Developed/Low Intensity"/>
    <s v="Active IR"/>
  </r>
  <r>
    <x v="25"/>
    <x v="0"/>
    <n v="3.6933372155400002"/>
    <s v="Alfalfa"/>
    <s v="Flood"/>
    <s v="Developed/Low Intensity"/>
    <s v="Active IR"/>
  </r>
  <r>
    <x v="38"/>
    <x v="0"/>
    <n v="0.97865030331400005"/>
    <s v="Alfalfa"/>
    <s v="Flood"/>
    <s v="Developed/Open Space"/>
    <s v="Active IR"/>
  </r>
  <r>
    <x v="37"/>
    <x v="0"/>
    <n v="11.950227182200001"/>
    <s v="Alfalfa"/>
    <s v="Flood"/>
    <s v="Developed/Open Space"/>
    <s v="Active IR"/>
  </r>
  <r>
    <x v="37"/>
    <x v="0"/>
    <n v="11.950227182200001"/>
    <s v="Alfalfa"/>
    <s v="Flood"/>
    <s v="Developed/Open Space"/>
    <s v="Active IR"/>
  </r>
  <r>
    <x v="37"/>
    <x v="0"/>
    <n v="11.950227182200001"/>
    <s v="Alfalfa"/>
    <s v="Flood"/>
    <s v="Developed/Open Space"/>
    <s v="Active IR"/>
  </r>
  <r>
    <x v="37"/>
    <x v="0"/>
    <n v="11.950227182200001"/>
    <s v="Alfalfa"/>
    <s v="Flood"/>
    <s v="Developed/Open Space"/>
    <s v="Active IR"/>
  </r>
  <r>
    <x v="5"/>
    <x v="0"/>
    <n v="11.950227182200001"/>
    <s v="Alfalfa"/>
    <s v="Flood"/>
    <s v="Developed/Open Space"/>
    <s v="Active IR"/>
  </r>
  <r>
    <x v="5"/>
    <x v="0"/>
    <n v="11.950227182200001"/>
    <s v="Alfalfa"/>
    <s v="Flood"/>
    <s v="Developed/Open Space"/>
    <s v="Active IR"/>
  </r>
  <r>
    <x v="5"/>
    <x v="0"/>
    <n v="11.950227182200001"/>
    <s v="Alfalfa"/>
    <s v="Flood"/>
    <s v="Developed/Open Space"/>
    <s v="Active IR"/>
  </r>
  <r>
    <x v="5"/>
    <x v="0"/>
    <n v="11.950227182200001"/>
    <s v="Alfalfa"/>
    <s v="Flood"/>
    <s v="Developed/Open Space"/>
    <s v="Active IR"/>
  </r>
  <r>
    <x v="19"/>
    <x v="0"/>
    <n v="1.7706936691099999"/>
    <s v="Alfalfa"/>
    <s v="Flood"/>
    <s v="Developed/Open Space"/>
    <s v="Active IR"/>
  </r>
  <r>
    <x v="25"/>
    <x v="0"/>
    <n v="1.7706936691099999"/>
    <s v="Alfalfa"/>
    <s v="Flood"/>
    <s v="Developed/Open Space"/>
    <s v="Active IR"/>
  </r>
  <r>
    <x v="5"/>
    <x v="0"/>
    <n v="2.11552740089"/>
    <s v="Alfalfa"/>
    <s v="Flood"/>
    <s v="Developed/Open Space"/>
    <s v="Active IR"/>
  </r>
  <r>
    <x v="28"/>
    <x v="0"/>
    <n v="0.67768634466300004"/>
    <s v="Alfalfa"/>
    <s v="Flood"/>
    <s v="Developed/Open Space"/>
    <s v="Active IR"/>
  </r>
  <r>
    <x v="23"/>
    <x v="0"/>
    <n v="0.70262133798799997"/>
    <s v="Alfalfa"/>
    <s v="Flood"/>
    <s v="Developed/Open Space"/>
    <s v="Active IR"/>
  </r>
  <r>
    <x v="6"/>
    <x v="0"/>
    <n v="18.0570133404999"/>
    <s v="Alfalfa"/>
    <s v="Flood"/>
    <s v="Developed/Open Space"/>
    <s v="Active IR"/>
  </r>
  <r>
    <x v="28"/>
    <x v="0"/>
    <n v="0.87552131446699999"/>
    <s v="Alfalfa"/>
    <s v="Flood"/>
    <s v="Developed/Open Space"/>
    <s v="Active IR"/>
  </r>
  <r>
    <x v="19"/>
    <x v="0"/>
    <n v="0.59737968107100003"/>
    <s v="Alfalfa"/>
    <s v="Flood"/>
    <s v="Developed/Open Space"/>
    <s v="Active IR"/>
  </r>
  <r>
    <x v="29"/>
    <x v="0"/>
    <n v="4.4008982671299997"/>
    <s v="Alfalfa"/>
    <s v="Flood"/>
    <s v="Developed/Open Space"/>
    <s v="Active IR"/>
  </r>
  <r>
    <x v="24"/>
    <x v="0"/>
    <n v="1.5281380384100001"/>
    <s v="Alfalfa"/>
    <s v="Flood"/>
    <s v="Developed/Open Space"/>
    <s v="Active IR"/>
  </r>
  <r>
    <x v="5"/>
    <x v="0"/>
    <n v="2.1122775318200002"/>
    <s v="Alfalfa"/>
    <s v="Flood"/>
    <s v="Developed/Open Space"/>
    <s v="Active IR"/>
  </r>
  <r>
    <x v="43"/>
    <x v="0"/>
    <n v="1.8867677415299999"/>
    <s v="Alfalfa"/>
    <s v="Flood"/>
    <s v="Developed/Open Space"/>
    <s v="Active IR"/>
  </r>
  <r>
    <x v="24"/>
    <x v="0"/>
    <n v="2.3751977020199999"/>
    <s v="Alfalfa"/>
    <s v="Flood"/>
    <s v="Developed/Open Space"/>
    <s v="Active IR"/>
  </r>
  <r>
    <x v="7"/>
    <x v="0"/>
    <n v="2.3751977020199999"/>
    <s v="Alfalfa"/>
    <s v="Flood"/>
    <s v="Developed/Open Space"/>
    <s v="Active IR"/>
  </r>
  <r>
    <x v="11"/>
    <x v="0"/>
    <n v="1.14580463508"/>
    <s v="Alfalfa"/>
    <s v="Flood"/>
    <s v="Developed/Open Space"/>
    <s v="Active IR"/>
  </r>
  <r>
    <x v="11"/>
    <x v="0"/>
    <n v="1.14580463508"/>
    <s v="Alfalfa"/>
    <s v="Flood"/>
    <s v="Developed/Open Space"/>
    <s v="Active IR"/>
  </r>
  <r>
    <x v="7"/>
    <x v="0"/>
    <n v="1.49476157437"/>
    <s v="Alfalfa"/>
    <s v="Flood"/>
    <s v="Developed/Open Space"/>
    <s v="Active IR"/>
  </r>
  <r>
    <x v="1"/>
    <x v="0"/>
    <n v="0.68368725933800001"/>
    <s v="Alfalfa"/>
    <s v="Flood"/>
    <s v="Developed/Open Space"/>
    <s v="Active IR"/>
  </r>
  <r>
    <x v="9"/>
    <x v="0"/>
    <n v="0.54293970823000004"/>
    <s v="Alfalfa"/>
    <s v="Flood"/>
    <s v="Developed/Open Space"/>
    <s v="Active IR"/>
  </r>
  <r>
    <x v="44"/>
    <x v="0"/>
    <n v="0.29222235189099999"/>
    <s v="Alfalfa"/>
    <s v="Flood"/>
    <s v="Developed/Open Space"/>
    <s v="Active IR"/>
  </r>
  <r>
    <x v="42"/>
    <x v="0"/>
    <n v="2.9741156821599999"/>
    <s v="Alfalfa"/>
    <s v="Flood"/>
    <s v="Developed/Open Space"/>
    <s v="Active IR"/>
  </r>
  <r>
    <x v="7"/>
    <x v="0"/>
    <n v="2.9741156821599999"/>
    <s v="Alfalfa"/>
    <s v="Flood"/>
    <s v="Developed/Open Space"/>
    <s v="Active IR"/>
  </r>
  <r>
    <x v="7"/>
    <x v="0"/>
    <n v="2.9741156821599999"/>
    <s v="Alfalfa"/>
    <s v="Flood"/>
    <s v="Developed/Open Space"/>
    <s v="Active IR"/>
  </r>
  <r>
    <x v="5"/>
    <x v="0"/>
    <n v="2.7277401113700002"/>
    <s v="Alfalfa"/>
    <s v="Flood"/>
    <s v="Developed/Open Space"/>
    <s v="Active IR"/>
  </r>
  <r>
    <x v="1"/>
    <x v="0"/>
    <n v="6.4798034593000002"/>
    <s v="Alfalfa"/>
    <s v="Flood"/>
    <s v="Developed/Open Space"/>
    <s v="Active IR"/>
  </r>
  <r>
    <x v="19"/>
    <x v="0"/>
    <n v="1.6174415063600001"/>
    <s v="Alfalfa"/>
    <s v="Flood"/>
    <s v="Developed/Open Space"/>
    <s v="Active IR"/>
  </r>
  <r>
    <x v="42"/>
    <x v="0"/>
    <n v="1.5951762304599999"/>
    <s v="Alfalfa"/>
    <s v="Flood"/>
    <s v="Developed/Open Space"/>
    <s v="Active IR"/>
  </r>
  <r>
    <x v="42"/>
    <x v="0"/>
    <n v="1.5951762304599999"/>
    <s v="Alfalfa"/>
    <s v="Flood"/>
    <s v="Developed/Open Space"/>
    <s v="Active IR"/>
  </r>
  <r>
    <x v="7"/>
    <x v="0"/>
    <n v="1.5951762304599999"/>
    <s v="Alfalfa"/>
    <s v="Flood"/>
    <s v="Developed/Open Space"/>
    <s v="Active IR"/>
  </r>
  <r>
    <x v="7"/>
    <x v="0"/>
    <n v="1.5951762304599999"/>
    <s v="Alfalfa"/>
    <s v="Flood"/>
    <s v="Developed/Open Space"/>
    <s v="Active IR"/>
  </r>
  <r>
    <x v="39"/>
    <x v="0"/>
    <n v="0.80011363844799999"/>
    <s v="Alfalfa"/>
    <s v="Flood"/>
    <s v="Developed/Open Space"/>
    <s v="Active IR"/>
  </r>
  <r>
    <x v="40"/>
    <x v="0"/>
    <n v="0.80011363844799999"/>
    <s v="Alfalfa"/>
    <s v="Flood"/>
    <s v="Developed/Open Space"/>
    <s v="Active IR"/>
  </r>
  <r>
    <x v="32"/>
    <x v="0"/>
    <n v="0.80902838664900001"/>
    <s v="Alfalfa"/>
    <s v="Flood"/>
    <s v="Developed/Open Space"/>
    <s v="Active IR"/>
  </r>
  <r>
    <x v="33"/>
    <x v="0"/>
    <n v="0.80902838664900001"/>
    <s v="Alfalfa"/>
    <s v="Flood"/>
    <s v="Developed/Open Space"/>
    <s v="Active IR"/>
  </r>
  <r>
    <x v="10"/>
    <x v="0"/>
    <n v="0.60255927849000002"/>
    <s v="Alfalfa"/>
    <s v="Flood"/>
    <s v="Developed/Open Space"/>
    <s v="Active IR"/>
  </r>
  <r>
    <x v="7"/>
    <x v="0"/>
    <n v="1.54606208051"/>
    <s v="Alfalfa"/>
    <s v="Flood"/>
    <s v="Developed/Open Space"/>
    <s v="Active IR"/>
  </r>
  <r>
    <x v="5"/>
    <x v="0"/>
    <n v="1.07788802765"/>
    <s v="Alfalfa"/>
    <s v="Flood"/>
    <s v="Developed/Open Space"/>
    <s v="Active IR"/>
  </r>
  <r>
    <x v="5"/>
    <x v="0"/>
    <n v="9.2732425572599997"/>
    <s v="Alfalfa"/>
    <s v="Flood"/>
    <s v="Developed/Open Space"/>
    <s v="Active IR"/>
  </r>
  <r>
    <x v="5"/>
    <x v="0"/>
    <n v="9.2732425572599997"/>
    <s v="Alfalfa"/>
    <s v="Flood"/>
    <s v="Developed/Open Space"/>
    <s v="Active IR"/>
  </r>
  <r>
    <x v="9"/>
    <x v="0"/>
    <n v="0.593124866749"/>
    <s v="Alfalfa"/>
    <s v="Flood"/>
    <s v="Developed/Open Space"/>
    <s v="Active IR"/>
  </r>
  <r>
    <x v="51"/>
    <x v="0"/>
    <n v="2.3470923100999999"/>
    <s v="Alfalfa"/>
    <s v="Flood"/>
    <s v="Developed/Open Space"/>
    <s v="Active IR"/>
  </r>
  <r>
    <x v="6"/>
    <x v="0"/>
    <n v="1.1263565773299999"/>
    <s v="Alfalfa"/>
    <s v="Flood"/>
    <s v="Developed/Open Space"/>
    <s v="Active IR"/>
  </r>
  <r>
    <x v="25"/>
    <x v="0"/>
    <n v="0.16323399191599999"/>
    <s v="Alfalfa"/>
    <s v="Flood"/>
    <s v="Developed/Open Space"/>
    <s v="Active IR"/>
  </r>
  <r>
    <x v="25"/>
    <x v="0"/>
    <n v="1.1474489082899999"/>
    <s v="Alfalfa"/>
    <s v="Flood"/>
    <s v="Developed/Open Space"/>
    <s v="Active IR"/>
  </r>
  <r>
    <x v="12"/>
    <x v="0"/>
    <n v="0.69499478461099995"/>
    <s v="Alfalfa"/>
    <s v="Flood"/>
    <s v="Developed/Open Space"/>
    <s v="Active IR"/>
  </r>
  <r>
    <x v="25"/>
    <x v="0"/>
    <n v="3.17459725346"/>
    <s v="Alfalfa"/>
    <s v="Flood"/>
    <s v="Developed/Open Space"/>
    <s v="Active IR"/>
  </r>
  <r>
    <x v="0"/>
    <x v="0"/>
    <n v="4.8986360057700002"/>
    <s v="Alfalfa"/>
    <s v="Sprinkler"/>
    <s v="Alfalfa"/>
    <s v="Active IR"/>
  </r>
  <r>
    <x v="7"/>
    <x v="0"/>
    <n v="17.6810564198999"/>
    <s v="Alfalfa"/>
    <s v="Sprinkler"/>
    <s v="Alfalfa"/>
    <s v="Active IR"/>
  </r>
  <r>
    <x v="3"/>
    <x v="0"/>
    <n v="8.0530983454699996"/>
    <s v="Alfalfa"/>
    <s v="Sprinkler"/>
    <s v="Alfalfa"/>
    <s v="Active IR"/>
  </r>
  <r>
    <x v="3"/>
    <x v="0"/>
    <n v="8.0530983454699996"/>
    <s v="Alfalfa"/>
    <s v="Sprinkler"/>
    <s v="Alfalfa"/>
    <s v="Active IR"/>
  </r>
  <r>
    <x v="34"/>
    <x v="0"/>
    <n v="10.1608804922"/>
    <s v="Alfalfa"/>
    <s v="Sprinkler"/>
    <s v="Alfalfa"/>
    <s v="Active IR"/>
  </r>
  <r>
    <x v="34"/>
    <x v="0"/>
    <n v="10.1608804922"/>
    <s v="Alfalfa"/>
    <s v="Sprinkler"/>
    <s v="Alfalfa"/>
    <s v="Active IR"/>
  </r>
  <r>
    <x v="34"/>
    <x v="0"/>
    <n v="10.1608804922"/>
    <s v="Alfalfa"/>
    <s v="Sprinkler"/>
    <s v="Alfalfa"/>
    <s v="Active IR"/>
  </r>
  <r>
    <x v="34"/>
    <x v="0"/>
    <n v="10.1608804922"/>
    <s v="Alfalfa"/>
    <s v="Sprinkler"/>
    <s v="Alfalfa"/>
    <s v="Active IR"/>
  </r>
  <r>
    <x v="12"/>
    <x v="0"/>
    <n v="26.954694700800001"/>
    <s v="Alfalfa"/>
    <s v="Sprinkler"/>
    <s v="Alfalfa"/>
    <s v="Active IR"/>
  </r>
  <r>
    <x v="12"/>
    <x v="0"/>
    <n v="26.954694700800001"/>
    <s v="Alfalfa"/>
    <s v="Sprinkler"/>
    <s v="Alfalfa"/>
    <s v="Active IR"/>
  </r>
  <r>
    <x v="12"/>
    <x v="0"/>
    <n v="26.954694700800001"/>
    <s v="Alfalfa"/>
    <s v="Sprinkler"/>
    <s v="Alfalfa"/>
    <s v="Active IR"/>
  </r>
  <r>
    <x v="8"/>
    <x v="0"/>
    <n v="32.287561593299898"/>
    <s v="Alfalfa"/>
    <s v="Sprinkler"/>
    <s v="Alfalfa"/>
    <s v="Active IR"/>
  </r>
  <r>
    <x v="8"/>
    <x v="0"/>
    <n v="32.287561593299898"/>
    <s v="Alfalfa"/>
    <s v="Sprinkler"/>
    <s v="Alfalfa"/>
    <s v="Active IR"/>
  </r>
  <r>
    <x v="0"/>
    <x v="0"/>
    <n v="7.2912865206299999"/>
    <s v="Alfalfa"/>
    <s v="Sprinkler"/>
    <s v="Alfalfa"/>
    <s v="Active IR"/>
  </r>
  <r>
    <x v="8"/>
    <x v="0"/>
    <n v="0.89188162898199996"/>
    <s v="Alfalfa"/>
    <s v="Sprinkler"/>
    <s v="Alfalfa"/>
    <s v="Active IR"/>
  </r>
  <r>
    <x v="6"/>
    <x v="0"/>
    <n v="4.3056912953199999"/>
    <s v="Alfalfa"/>
    <s v="Sprinkler"/>
    <s v="Alfalfa"/>
    <s v="Active IR"/>
  </r>
  <r>
    <x v="21"/>
    <x v="0"/>
    <n v="4.3056912953199999"/>
    <s v="Alfalfa"/>
    <s v="Sprinkler"/>
    <s v="Alfalfa"/>
    <s v="Active IR"/>
  </r>
  <r>
    <x v="39"/>
    <x v="0"/>
    <n v="1.0157041850599999"/>
    <s v="Alfalfa"/>
    <s v="Sprinkler"/>
    <s v="Alfalfa"/>
    <s v="Active IR"/>
  </r>
  <r>
    <x v="23"/>
    <x v="0"/>
    <n v="25.4650190425"/>
    <s v="Alfalfa"/>
    <s v="Sprinkler"/>
    <s v="Alfalfa"/>
    <s v="Active IR"/>
  </r>
  <r>
    <x v="0"/>
    <x v="0"/>
    <n v="8.8781498380200006"/>
    <s v="Alfalfa"/>
    <s v="Sprinkler"/>
    <s v="Alfalfa"/>
    <s v="Active IR"/>
  </r>
  <r>
    <x v="14"/>
    <x v="0"/>
    <n v="17.8011196998999"/>
    <s v="Alfalfa"/>
    <s v="Sprinkler"/>
    <s v="Alfalfa"/>
    <s v="Active IR"/>
  </r>
  <r>
    <x v="14"/>
    <x v="0"/>
    <n v="17.8011196998999"/>
    <s v="Alfalfa"/>
    <s v="Sprinkler"/>
    <s v="Alfalfa"/>
    <s v="Active IR"/>
  </r>
  <r>
    <x v="15"/>
    <x v="0"/>
    <n v="17.8011196998999"/>
    <s v="Alfalfa"/>
    <s v="Sprinkler"/>
    <s v="Alfalfa"/>
    <s v="Active IR"/>
  </r>
  <r>
    <x v="15"/>
    <x v="0"/>
    <n v="17.8011196998999"/>
    <s v="Alfalfa"/>
    <s v="Sprinkler"/>
    <s v="Alfalfa"/>
    <s v="Active IR"/>
  </r>
  <r>
    <x v="7"/>
    <x v="0"/>
    <n v="15.7397788413"/>
    <s v="Alfalfa"/>
    <s v="Sprinkler"/>
    <s v="Alfalfa"/>
    <s v="Active IR"/>
  </r>
  <r>
    <x v="7"/>
    <x v="0"/>
    <n v="15.7397788413"/>
    <s v="Alfalfa"/>
    <s v="Sprinkler"/>
    <s v="Alfalfa"/>
    <s v="Active IR"/>
  </r>
  <r>
    <x v="23"/>
    <x v="0"/>
    <n v="2.9039676233999998"/>
    <s v="Alfalfa"/>
    <s v="Sprinkler"/>
    <s v="Alfalfa"/>
    <s v="Active IR"/>
  </r>
  <r>
    <x v="8"/>
    <x v="0"/>
    <n v="8.0111400068900007"/>
    <s v="Alfalfa"/>
    <s v="Sprinkler"/>
    <s v="Alfalfa"/>
    <s v="Active IR"/>
  </r>
  <r>
    <x v="12"/>
    <x v="0"/>
    <n v="19.864211357799899"/>
    <s v="Alfalfa"/>
    <s v="Sprinkler"/>
    <s v="Alfalfa"/>
    <s v="Active IR"/>
  </r>
  <r>
    <x v="12"/>
    <x v="0"/>
    <n v="19.864211357799899"/>
    <s v="Alfalfa"/>
    <s v="Sprinkler"/>
    <s v="Alfalfa"/>
    <s v="Active IR"/>
  </r>
  <r>
    <x v="7"/>
    <x v="0"/>
    <n v="22.8244005894"/>
    <s v="Alfalfa"/>
    <s v="Sprinkler"/>
    <s v="Alfalfa"/>
    <s v="Active IR"/>
  </r>
  <r>
    <x v="8"/>
    <x v="0"/>
    <n v="19.5443491835"/>
    <s v="Alfalfa"/>
    <s v="Sprinkler"/>
    <s v="Alfalfa"/>
    <s v="Active IR"/>
  </r>
  <r>
    <x v="8"/>
    <x v="0"/>
    <n v="19.5443491835"/>
    <s v="Alfalfa"/>
    <s v="Sprinkler"/>
    <s v="Alfalfa"/>
    <s v="Active IR"/>
  </r>
  <r>
    <x v="44"/>
    <x v="0"/>
    <n v="17.2822767607"/>
    <s v="Alfalfa"/>
    <s v="Sprinkler"/>
    <s v="Alfalfa"/>
    <s v="Active IR"/>
  </r>
  <r>
    <x v="23"/>
    <x v="0"/>
    <n v="2.4727548259000001"/>
    <s v="Alfalfa"/>
    <s v="Sprinkler"/>
    <s v="Alfalfa"/>
    <s v="Active IR"/>
  </r>
  <r>
    <x v="8"/>
    <x v="0"/>
    <n v="1.4573822601499999"/>
    <s v="Alfalfa"/>
    <s v="Sprinkler"/>
    <s v="Alfalfa"/>
    <s v="Active IR"/>
  </r>
  <r>
    <x v="0"/>
    <x v="0"/>
    <n v="12.5973997855"/>
    <s v="Alfalfa"/>
    <s v="Sprinkler"/>
    <s v="Alfalfa"/>
    <s v="Active IR"/>
  </r>
  <r>
    <x v="0"/>
    <x v="0"/>
    <n v="4.9872984945100001"/>
    <s v="Alfalfa"/>
    <s v="Sprinkler"/>
    <s v="Alfalfa"/>
    <s v="Active IR"/>
  </r>
  <r>
    <x v="16"/>
    <x v="0"/>
    <n v="27.199839305000001"/>
    <s v="Alfalfa"/>
    <s v="Sprinkler"/>
    <s v="Alfalfa"/>
    <s v="Active IR"/>
  </r>
  <r>
    <x v="39"/>
    <x v="0"/>
    <n v="10.6098296647999"/>
    <s v="Alfalfa"/>
    <s v="Sprinkler"/>
    <s v="Alfalfa"/>
    <s v="Active IR"/>
  </r>
  <r>
    <x v="39"/>
    <x v="0"/>
    <n v="10.6098296647999"/>
    <s v="Alfalfa"/>
    <s v="Sprinkler"/>
    <s v="Alfalfa"/>
    <s v="Active IR"/>
  </r>
  <r>
    <x v="40"/>
    <x v="0"/>
    <n v="10.6098296647999"/>
    <s v="Alfalfa"/>
    <s v="Sprinkler"/>
    <s v="Alfalfa"/>
    <s v="Active IR"/>
  </r>
  <r>
    <x v="40"/>
    <x v="0"/>
    <n v="10.6098296647999"/>
    <s v="Alfalfa"/>
    <s v="Sprinkler"/>
    <s v="Alfalfa"/>
    <s v="Active IR"/>
  </r>
  <r>
    <x v="39"/>
    <x v="0"/>
    <n v="2.4914160213000001"/>
    <s v="Alfalfa"/>
    <s v="Sprinkler"/>
    <s v="Alfalfa"/>
    <s v="Active IR"/>
  </r>
  <r>
    <x v="40"/>
    <x v="0"/>
    <n v="2.4914160213000001"/>
    <s v="Alfalfa"/>
    <s v="Sprinkler"/>
    <s v="Alfalfa"/>
    <s v="Active IR"/>
  </r>
  <r>
    <x v="29"/>
    <x v="0"/>
    <n v="9.7070205193600003"/>
    <s v="Alfalfa"/>
    <s v="Sprinkler"/>
    <s v="Alfalfa"/>
    <s v="Active IR"/>
  </r>
  <r>
    <x v="29"/>
    <x v="0"/>
    <n v="9.7070205193600003"/>
    <s v="Alfalfa"/>
    <s v="Sprinkler"/>
    <s v="Alfalfa"/>
    <s v="Active IR"/>
  </r>
  <r>
    <x v="21"/>
    <x v="0"/>
    <n v="6.0771782748999996"/>
    <s v="Alfalfa"/>
    <s v="Sprinkler"/>
    <s v="Alfalfa"/>
    <s v="Active IR"/>
  </r>
  <r>
    <x v="21"/>
    <x v="0"/>
    <n v="6.0771782748999996"/>
    <s v="Alfalfa"/>
    <s v="Sprinkler"/>
    <s v="Alfalfa"/>
    <s v="Active IR"/>
  </r>
  <r>
    <x v="12"/>
    <x v="0"/>
    <n v="16.1262177487"/>
    <s v="Alfalfa"/>
    <s v="Sprinkler"/>
    <s v="Alfalfa"/>
    <s v="Active IR"/>
  </r>
  <r>
    <x v="12"/>
    <x v="0"/>
    <n v="16.1262177487"/>
    <s v="Alfalfa"/>
    <s v="Sprinkler"/>
    <s v="Alfalfa"/>
    <s v="Active IR"/>
  </r>
  <r>
    <x v="12"/>
    <x v="0"/>
    <n v="16.1262177487"/>
    <s v="Alfalfa"/>
    <s v="Sprinkler"/>
    <s v="Alfalfa"/>
    <s v="Active IR"/>
  </r>
  <r>
    <x v="41"/>
    <x v="0"/>
    <n v="5.9333088647899999"/>
    <s v="Alfalfa"/>
    <s v="Sprinkler"/>
    <s v="Alfalfa"/>
    <s v="Active IR"/>
  </r>
  <r>
    <x v="41"/>
    <x v="0"/>
    <n v="5.9333088647899999"/>
    <s v="Alfalfa"/>
    <s v="Sprinkler"/>
    <s v="Alfalfa"/>
    <s v="Active IR"/>
  </r>
  <r>
    <x v="33"/>
    <x v="0"/>
    <n v="3.9863341552999998"/>
    <s v="Alfalfa"/>
    <s v="Sprinkler"/>
    <s v="Alfalfa"/>
    <s v="Active IR"/>
  </r>
  <r>
    <x v="24"/>
    <x v="0"/>
    <n v="1.9863044488899999"/>
    <s v="Alfalfa"/>
    <s v="Sprinkler"/>
    <s v="Alfalfa"/>
    <s v="Active IR"/>
  </r>
  <r>
    <x v="39"/>
    <x v="0"/>
    <n v="36.6388927498"/>
    <s v="Alfalfa"/>
    <s v="Sprinkler"/>
    <s v="Alfalfa"/>
    <s v="Active IR"/>
  </r>
  <r>
    <x v="22"/>
    <x v="0"/>
    <n v="33.933870085999899"/>
    <s v="Alfalfa"/>
    <s v="Sprinkler"/>
    <s v="Alfalfa"/>
    <s v="Active IR"/>
  </r>
  <r>
    <x v="0"/>
    <x v="0"/>
    <n v="8.4960936766199904"/>
    <s v="Alfalfa"/>
    <s v="Sprinkler"/>
    <s v="Alfalfa"/>
    <s v="Active IR"/>
  </r>
  <r>
    <x v="7"/>
    <x v="0"/>
    <n v="1.19008139039"/>
    <s v="Alfalfa"/>
    <s v="Sprinkler"/>
    <s v="Alfalfa"/>
    <s v="Active IR"/>
  </r>
  <r>
    <x v="7"/>
    <x v="0"/>
    <n v="1.19008139039"/>
    <s v="Alfalfa"/>
    <s v="Sprinkler"/>
    <s v="Alfalfa"/>
    <s v="Active IR"/>
  </r>
  <r>
    <x v="29"/>
    <x v="0"/>
    <n v="14.3845910285999"/>
    <s v="Alfalfa"/>
    <s v="Sprinkler"/>
    <s v="Alfalfa"/>
    <s v="Active IR"/>
  </r>
  <r>
    <x v="22"/>
    <x v="0"/>
    <n v="6.4272521986999998"/>
    <s v="Alfalfa"/>
    <s v="Sprinkler"/>
    <s v="Alfalfa"/>
    <s v="Active IR"/>
  </r>
  <r>
    <x v="8"/>
    <x v="0"/>
    <n v="23.698254578099899"/>
    <s v="Alfalfa"/>
    <s v="Sprinkler"/>
    <s v="Alfalfa"/>
    <s v="Active IR"/>
  </r>
  <r>
    <x v="10"/>
    <x v="0"/>
    <n v="2.9809559340499998"/>
    <s v="Alfalfa"/>
    <s v="Sprinkler"/>
    <s v="Alfalfa"/>
    <s v="Active IR"/>
  </r>
  <r>
    <x v="10"/>
    <x v="0"/>
    <n v="2.9809559340499998"/>
    <s v="Alfalfa"/>
    <s v="Sprinkler"/>
    <s v="Alfalfa"/>
    <s v="Active IR"/>
  </r>
  <r>
    <x v="0"/>
    <x v="0"/>
    <n v="8.2727632722899997"/>
    <s v="Alfalfa"/>
    <s v="Sprinkler"/>
    <s v="Alfalfa"/>
    <s v="Active IR"/>
  </r>
  <r>
    <x v="8"/>
    <x v="0"/>
    <n v="2.4675675692399999"/>
    <s v="Alfalfa"/>
    <s v="Sprinkler"/>
    <s v="Alfalfa"/>
    <s v="Active IR"/>
  </r>
  <r>
    <x v="21"/>
    <x v="0"/>
    <n v="1.21923919673"/>
    <s v="Alfalfa"/>
    <s v="Sprinkler"/>
    <s v="Alfalfa"/>
    <s v="Active IR"/>
  </r>
  <r>
    <x v="17"/>
    <x v="0"/>
    <n v="11.645983060600001"/>
    <s v="Alfalfa"/>
    <s v="Sprinkler"/>
    <s v="Alfalfa"/>
    <s v="Active IR"/>
  </r>
  <r>
    <x v="0"/>
    <x v="0"/>
    <n v="21.754510007"/>
    <s v="Alfalfa"/>
    <s v="Sprinkler"/>
    <s v="Alfalfa"/>
    <s v="Active IR"/>
  </r>
  <r>
    <x v="7"/>
    <x v="0"/>
    <n v="3.9591653246099998"/>
    <s v="Alfalfa"/>
    <s v="Sprinkler"/>
    <s v="Alfalfa"/>
    <s v="Active IR"/>
  </r>
  <r>
    <x v="16"/>
    <x v="0"/>
    <n v="53.964558201700001"/>
    <s v="Alfalfa"/>
    <s v="Sprinkler"/>
    <s v="Alfalfa"/>
    <s v="Active IR"/>
  </r>
  <r>
    <x v="16"/>
    <x v="0"/>
    <n v="53.964558201700001"/>
    <s v="Alfalfa"/>
    <s v="Sprinkler"/>
    <s v="Alfalfa"/>
    <s v="Active IR"/>
  </r>
  <r>
    <x v="14"/>
    <x v="0"/>
    <n v="4.6826671236899999"/>
    <s v="Alfalfa"/>
    <s v="Sprinkler"/>
    <s v="Alfalfa"/>
    <s v="Active IR"/>
  </r>
  <r>
    <x v="50"/>
    <x v="0"/>
    <n v="4.6826671236899999"/>
    <s v="Alfalfa"/>
    <s v="Sprinkler"/>
    <s v="Alfalfa"/>
    <s v="Active IR"/>
  </r>
  <r>
    <x v="15"/>
    <x v="0"/>
    <n v="4.6826671236899999"/>
    <s v="Alfalfa"/>
    <s v="Sprinkler"/>
    <s v="Alfalfa"/>
    <s v="Active IR"/>
  </r>
  <r>
    <x v="29"/>
    <x v="0"/>
    <n v="8.0617306280100003"/>
    <s v="Alfalfa"/>
    <s v="Sprinkler"/>
    <s v="Alfalfa"/>
    <s v="Active IR"/>
  </r>
  <r>
    <x v="17"/>
    <x v="0"/>
    <n v="0.45428646307800002"/>
    <s v="Alfalfa"/>
    <s v="Sprinkler"/>
    <s v="Alfalfa"/>
    <s v="Active IR"/>
  </r>
  <r>
    <x v="40"/>
    <x v="0"/>
    <n v="0.45428646307800002"/>
    <s v="Alfalfa"/>
    <s v="Sprinkler"/>
    <s v="Alfalfa"/>
    <s v="Active IR"/>
  </r>
  <r>
    <x v="6"/>
    <x v="0"/>
    <n v="7.31482582748"/>
    <s v="Alfalfa"/>
    <s v="Sprinkler"/>
    <s v="Alfalfa"/>
    <s v="Active IR"/>
  </r>
  <r>
    <x v="21"/>
    <x v="0"/>
    <n v="4.2010537536000001"/>
    <s v="Alfalfa"/>
    <s v="Sprinkler"/>
    <s v="Alfalfa"/>
    <s v="Active IR"/>
  </r>
  <r>
    <x v="17"/>
    <x v="0"/>
    <n v="13.053677797200001"/>
    <s v="Alfalfa"/>
    <s v="Sprinkler"/>
    <s v="Alfalfa"/>
    <s v="Active IR"/>
  </r>
  <r>
    <x v="12"/>
    <x v="0"/>
    <n v="13.053677797200001"/>
    <s v="Alfalfa"/>
    <s v="Sprinkler"/>
    <s v="Alfalfa"/>
    <s v="Active IR"/>
  </r>
  <r>
    <x v="7"/>
    <x v="0"/>
    <n v="7.2436017533600001"/>
    <s v="Alfalfa"/>
    <s v="Sprinkler"/>
    <s v="Alfalfa"/>
    <s v="Active IR"/>
  </r>
  <r>
    <x v="0"/>
    <x v="0"/>
    <n v="5.97768585737"/>
    <s v="Alfalfa"/>
    <s v="Sprinkler"/>
    <s v="Alfalfa"/>
    <s v="Active IR"/>
  </r>
  <r>
    <x v="12"/>
    <x v="0"/>
    <n v="20.192190564800001"/>
    <s v="Alfalfa"/>
    <s v="Sprinkler"/>
    <s v="Alfalfa"/>
    <s v="Active IR"/>
  </r>
  <r>
    <x v="12"/>
    <x v="0"/>
    <n v="20.192190564800001"/>
    <s v="Alfalfa"/>
    <s v="Sprinkler"/>
    <s v="Alfalfa"/>
    <s v="Active IR"/>
  </r>
  <r>
    <x v="12"/>
    <x v="0"/>
    <n v="18.7284711966999"/>
    <s v="Alfalfa"/>
    <s v="Sprinkler"/>
    <s v="Alfalfa"/>
    <s v="Active IR"/>
  </r>
  <r>
    <x v="12"/>
    <x v="0"/>
    <n v="18.7284711966999"/>
    <s v="Alfalfa"/>
    <s v="Sprinkler"/>
    <s v="Alfalfa"/>
    <s v="Active IR"/>
  </r>
  <r>
    <x v="34"/>
    <x v="0"/>
    <n v="1.3853421983"/>
    <s v="Alfalfa"/>
    <s v="Sprinkler"/>
    <s v="Alfalfa"/>
    <s v="Active IR"/>
  </r>
  <r>
    <x v="12"/>
    <x v="0"/>
    <n v="10.2675355841999"/>
    <s v="Alfalfa"/>
    <s v="Sprinkler"/>
    <s v="Alfalfa"/>
    <s v="Active IR"/>
  </r>
  <r>
    <x v="12"/>
    <x v="0"/>
    <n v="10.2675355841999"/>
    <s v="Alfalfa"/>
    <s v="Sprinkler"/>
    <s v="Alfalfa"/>
    <s v="Active IR"/>
  </r>
  <r>
    <x v="0"/>
    <x v="0"/>
    <n v="22.5174286829"/>
    <s v="Alfalfa"/>
    <s v="Sprinkler"/>
    <s v="Alfalfa"/>
    <s v="Active IR"/>
  </r>
  <r>
    <x v="8"/>
    <x v="0"/>
    <n v="1.94526484162"/>
    <s v="Alfalfa"/>
    <s v="Sprinkler"/>
    <s v="Alfalfa"/>
    <s v="Active IR"/>
  </r>
  <r>
    <x v="0"/>
    <x v="0"/>
    <n v="8.7872659259700008"/>
    <s v="Alfalfa"/>
    <s v="Sprinkler"/>
    <s v="Alfalfa"/>
    <s v="Active IR"/>
  </r>
  <r>
    <x v="8"/>
    <x v="0"/>
    <n v="3.9228250811800001"/>
    <s v="Alfalfa"/>
    <s v="Sprinkler"/>
    <s v="Alfalfa"/>
    <s v="Active IR"/>
  </r>
  <r>
    <x v="12"/>
    <x v="0"/>
    <n v="1.26530555983"/>
    <s v="Alfalfa"/>
    <s v="Sprinkler"/>
    <s v="Alfalfa"/>
    <s v="Active IR"/>
  </r>
  <r>
    <x v="6"/>
    <x v="0"/>
    <n v="3.8541587007200002"/>
    <s v="Alfalfa"/>
    <s v="Sprinkler"/>
    <s v="Alfalfa"/>
    <s v="Active IR"/>
  </r>
  <r>
    <x v="6"/>
    <x v="0"/>
    <n v="3.8541587007200002"/>
    <s v="Alfalfa"/>
    <s v="Sprinkler"/>
    <s v="Alfalfa"/>
    <s v="Active IR"/>
  </r>
  <r>
    <x v="36"/>
    <x v="0"/>
    <n v="4.6961334838299997"/>
    <s v="Alfalfa"/>
    <s v="Sprinkler"/>
    <s v="Alfalfa"/>
    <s v="Active IR"/>
  </r>
  <r>
    <x v="36"/>
    <x v="0"/>
    <n v="4.6961334838299997"/>
    <s v="Alfalfa"/>
    <s v="Sprinkler"/>
    <s v="Alfalfa"/>
    <s v="Active IR"/>
  </r>
  <r>
    <x v="17"/>
    <x v="0"/>
    <n v="13.9328894795"/>
    <s v="Alfalfa"/>
    <s v="Sprinkler"/>
    <s v="Alfalfa"/>
    <s v="Active IR"/>
  </r>
  <r>
    <x v="41"/>
    <x v="0"/>
    <n v="13.9328894795"/>
    <s v="Alfalfa"/>
    <s v="Sprinkler"/>
    <s v="Alfalfa"/>
    <s v="Active IR"/>
  </r>
  <r>
    <x v="41"/>
    <x v="0"/>
    <n v="13.9328894795"/>
    <s v="Alfalfa"/>
    <s v="Sprinkler"/>
    <s v="Alfalfa"/>
    <s v="Active IR"/>
  </r>
  <r>
    <x v="39"/>
    <x v="0"/>
    <n v="2.1898052453400001"/>
    <s v="Alfalfa"/>
    <s v="Sprinkler"/>
    <s v="Alfalfa"/>
    <s v="Active IR"/>
  </r>
  <r>
    <x v="39"/>
    <x v="0"/>
    <n v="2.1898052453400001"/>
    <s v="Alfalfa"/>
    <s v="Sprinkler"/>
    <s v="Alfalfa"/>
    <s v="Active IR"/>
  </r>
  <r>
    <x v="0"/>
    <x v="0"/>
    <n v="2.4325039447700001"/>
    <s v="Alfalfa"/>
    <s v="Sprinkler"/>
    <s v="Alfalfa"/>
    <s v="Active IR"/>
  </r>
  <r>
    <x v="8"/>
    <x v="0"/>
    <n v="7.3577056306199999"/>
    <s v="Alfalfa"/>
    <s v="Sprinkler"/>
    <s v="Alfalfa"/>
    <s v="Active IR"/>
  </r>
  <r>
    <x v="21"/>
    <x v="0"/>
    <n v="2.4956775572300001"/>
    <s v="Alfalfa"/>
    <s v="Sprinkler"/>
    <s v="Alfalfa"/>
    <s v="Active IR"/>
  </r>
  <r>
    <x v="0"/>
    <x v="0"/>
    <n v="15.1766329112"/>
    <s v="Alfalfa"/>
    <s v="Sprinkler"/>
    <s v="Alfalfa"/>
    <s v="Active IR"/>
  </r>
  <r>
    <x v="0"/>
    <x v="0"/>
    <n v="15.1766329112"/>
    <s v="Alfalfa"/>
    <s v="Sprinkler"/>
    <s v="Alfalfa"/>
    <s v="Active IR"/>
  </r>
  <r>
    <x v="12"/>
    <x v="0"/>
    <n v="4.4889392250000002"/>
    <s v="Alfalfa"/>
    <s v="Sprinkler"/>
    <s v="Alfalfa"/>
    <s v="Active IR"/>
  </r>
  <r>
    <x v="12"/>
    <x v="0"/>
    <n v="4.4889392250000002"/>
    <s v="Alfalfa"/>
    <s v="Sprinkler"/>
    <s v="Alfalfa"/>
    <s v="Active IR"/>
  </r>
  <r>
    <x v="33"/>
    <x v="0"/>
    <n v="41.980423337300003"/>
    <s v="Alfalfa"/>
    <s v="Sprinkler"/>
    <s v="Alfalfa"/>
    <s v="Active IR"/>
  </r>
  <r>
    <x v="0"/>
    <x v="0"/>
    <n v="4.8634421827300001"/>
    <s v="Alfalfa"/>
    <s v="Sprinkler"/>
    <s v="Alfalfa"/>
    <s v="Active IR"/>
  </r>
  <r>
    <x v="33"/>
    <x v="0"/>
    <n v="0.70557303167499996"/>
    <s v="Alfalfa"/>
    <s v="Sprinkler"/>
    <s v="Alfalfa"/>
    <s v="Active IR"/>
  </r>
  <r>
    <x v="21"/>
    <x v="0"/>
    <n v="1.2848317169700001"/>
    <s v="Alfalfa"/>
    <s v="Sprinkler"/>
    <s v="Alfalfa"/>
    <s v="Active IR"/>
  </r>
  <r>
    <x v="15"/>
    <x v="0"/>
    <n v="14.7084077806"/>
    <s v="Alfalfa"/>
    <s v="Sprinkler"/>
    <s v="Alfalfa"/>
    <s v="Active IR"/>
  </r>
  <r>
    <x v="15"/>
    <x v="0"/>
    <n v="14.7084077806"/>
    <s v="Alfalfa"/>
    <s v="Sprinkler"/>
    <s v="Alfalfa"/>
    <s v="Active IR"/>
  </r>
  <r>
    <x v="8"/>
    <x v="0"/>
    <n v="11.6012693557"/>
    <s v="Alfalfa"/>
    <s v="Sprinkler"/>
    <s v="Alfalfa"/>
    <s v="Active IR"/>
  </r>
  <r>
    <x v="7"/>
    <x v="0"/>
    <n v="4.42160647551"/>
    <s v="Alfalfa"/>
    <s v="Sprinkler"/>
    <s v="Alfalfa"/>
    <s v="Active IR"/>
  </r>
  <r>
    <x v="7"/>
    <x v="0"/>
    <n v="4.42160647551"/>
    <s v="Alfalfa"/>
    <s v="Sprinkler"/>
    <s v="Alfalfa"/>
    <s v="Active IR"/>
  </r>
  <r>
    <x v="21"/>
    <x v="0"/>
    <n v="7.96897667037"/>
    <s v="Alfalfa"/>
    <s v="Sprinkler"/>
    <s v="Alfalfa"/>
    <s v="Active IR"/>
  </r>
  <r>
    <x v="32"/>
    <x v="0"/>
    <n v="2.3980881107199998"/>
    <s v="Alfalfa"/>
    <s v="Sprinkler"/>
    <s v="Alfalfa"/>
    <s v="Active IR"/>
  </r>
  <r>
    <x v="33"/>
    <x v="0"/>
    <n v="2.3980881107199998"/>
    <s v="Alfalfa"/>
    <s v="Sprinkler"/>
    <s v="Alfalfa"/>
    <s v="Active IR"/>
  </r>
  <r>
    <x v="8"/>
    <x v="0"/>
    <n v="1.0624384548500001"/>
    <s v="Alfalfa"/>
    <s v="Sprinkler"/>
    <s v="Alfalfa"/>
    <s v="Active IR"/>
  </r>
  <r>
    <x v="21"/>
    <x v="0"/>
    <n v="1.53090910403"/>
    <s v="Alfalfa"/>
    <s v="Sprinkler"/>
    <s v="Alfalfa"/>
    <s v="Active IR"/>
  </r>
  <r>
    <x v="17"/>
    <x v="0"/>
    <n v="31.464437772099899"/>
    <s v="Alfalfa"/>
    <s v="Sprinkler"/>
    <s v="Alfalfa"/>
    <s v="Active IR"/>
  </r>
  <r>
    <x v="23"/>
    <x v="0"/>
    <n v="31.464437772099899"/>
    <s v="Alfalfa"/>
    <s v="Sprinkler"/>
    <s v="Alfalfa"/>
    <s v="Active IR"/>
  </r>
  <r>
    <x v="23"/>
    <x v="0"/>
    <n v="31.464437772099899"/>
    <s v="Alfalfa"/>
    <s v="Sprinkler"/>
    <s v="Alfalfa"/>
    <s v="Active IR"/>
  </r>
  <r>
    <x v="17"/>
    <x v="0"/>
    <n v="1.5115981683599999"/>
    <s v="Alfalfa"/>
    <s v="Sprinkler"/>
    <s v="Alfalfa"/>
    <s v="Active IR"/>
  </r>
  <r>
    <x v="36"/>
    <x v="0"/>
    <n v="9.5743128576099998"/>
    <s v="Alfalfa"/>
    <s v="Sprinkler"/>
    <s v="Alfalfa"/>
    <s v="Active IR"/>
  </r>
  <r>
    <x v="36"/>
    <x v="0"/>
    <n v="9.5743128576099998"/>
    <s v="Alfalfa"/>
    <s v="Sprinkler"/>
    <s v="Alfalfa"/>
    <s v="Active IR"/>
  </r>
  <r>
    <x v="26"/>
    <x v="0"/>
    <n v="13.573986229200001"/>
    <s v="Alfalfa"/>
    <s v="Sprinkler"/>
    <s v="Alfalfa"/>
    <s v="Active IR"/>
  </r>
  <r>
    <x v="29"/>
    <x v="0"/>
    <n v="20.408192889399899"/>
    <s v="Alfalfa"/>
    <s v="Sprinkler"/>
    <s v="Alfalfa"/>
    <s v="Active IR"/>
  </r>
  <r>
    <x v="3"/>
    <x v="0"/>
    <n v="34.784196747000003"/>
    <s v="Alfalfa"/>
    <s v="Sprinkler"/>
    <s v="Alfalfa"/>
    <s v="Active IR"/>
  </r>
  <r>
    <x v="0"/>
    <x v="0"/>
    <n v="8.3474716739599906"/>
    <s v="Alfalfa"/>
    <s v="Sprinkler"/>
    <s v="Alfalfa"/>
    <s v="Active IR"/>
  </r>
  <r>
    <x v="0"/>
    <x v="0"/>
    <n v="8.3474716739599906"/>
    <s v="Alfalfa"/>
    <s v="Sprinkler"/>
    <s v="Alfalfa"/>
    <s v="Active IR"/>
  </r>
  <r>
    <x v="8"/>
    <x v="0"/>
    <n v="0.87780059882999995"/>
    <s v="Alfalfa"/>
    <s v="Sprinkler"/>
    <s v="Alfalfa"/>
    <s v="Active IR"/>
  </r>
  <r>
    <x v="7"/>
    <x v="0"/>
    <n v="9.9522395972899904"/>
    <s v="Alfalfa"/>
    <s v="Sprinkler"/>
    <s v="Alfalfa"/>
    <s v="Active IR"/>
  </r>
  <r>
    <x v="12"/>
    <x v="0"/>
    <n v="15.5775398118999"/>
    <s v="Alfalfa"/>
    <s v="Sprinkler"/>
    <s v="Alfalfa"/>
    <s v="Active IR"/>
  </r>
  <r>
    <x v="21"/>
    <x v="0"/>
    <n v="3.1673454084100001"/>
    <s v="Alfalfa"/>
    <s v="Sprinkler"/>
    <s v="Alfalfa"/>
    <s v="Active IR"/>
  </r>
  <r>
    <x v="17"/>
    <x v="0"/>
    <n v="5.0585479214399998"/>
    <s v="Alfalfa"/>
    <s v="Sprinkler"/>
    <s v="Alfalfa"/>
    <s v="Active IR"/>
  </r>
  <r>
    <x v="28"/>
    <x v="0"/>
    <n v="2.7268400063399998"/>
    <s v="Alfalfa"/>
    <s v="Sprinkler"/>
    <s v="Alfalfa"/>
    <s v="Active IR"/>
  </r>
  <r>
    <x v="12"/>
    <x v="0"/>
    <n v="4.9010295669600001"/>
    <s v="Alfalfa"/>
    <s v="Sprinkler"/>
    <s v="Alfalfa"/>
    <s v="Active IR"/>
  </r>
  <r>
    <x v="33"/>
    <x v="0"/>
    <n v="0.44474690916699999"/>
    <s v="Alfalfa"/>
    <s v="Sprinkler"/>
    <s v="Alfalfa"/>
    <s v="Active IR"/>
  </r>
  <r>
    <x v="2"/>
    <x v="0"/>
    <n v="2.66600724705"/>
    <s v="Alfalfa"/>
    <s v="Sprinkler"/>
    <s v="Alfalfa"/>
    <s v="Active IR"/>
  </r>
  <r>
    <x v="42"/>
    <x v="0"/>
    <n v="5.3653701475900002"/>
    <s v="Alfalfa"/>
    <s v="Sprinkler"/>
    <s v="Alfalfa"/>
    <s v="Active IR"/>
  </r>
  <r>
    <x v="7"/>
    <x v="0"/>
    <n v="5.3653701475900002"/>
    <s v="Alfalfa"/>
    <s v="Sprinkler"/>
    <s v="Alfalfa"/>
    <s v="Active IR"/>
  </r>
  <r>
    <x v="39"/>
    <x v="0"/>
    <n v="2.0308551297299999"/>
    <s v="Alfalfa"/>
    <s v="Sprinkler"/>
    <s v="Alfalfa"/>
    <s v="Active IR"/>
  </r>
  <r>
    <x v="39"/>
    <x v="0"/>
    <n v="2.0308551297299999"/>
    <s v="Alfalfa"/>
    <s v="Sprinkler"/>
    <s v="Alfalfa"/>
    <s v="Active IR"/>
  </r>
  <r>
    <x v="40"/>
    <x v="0"/>
    <n v="2.0308551297299999"/>
    <s v="Alfalfa"/>
    <s v="Sprinkler"/>
    <s v="Alfalfa"/>
    <s v="Active IR"/>
  </r>
  <r>
    <x v="40"/>
    <x v="0"/>
    <n v="2.0308551297299999"/>
    <s v="Alfalfa"/>
    <s v="Sprinkler"/>
    <s v="Alfalfa"/>
    <s v="Active IR"/>
  </r>
  <r>
    <x v="8"/>
    <x v="0"/>
    <n v="0.76178198576199996"/>
    <s v="Alfalfa"/>
    <s v="Sprinkler"/>
    <s v="Alfalfa"/>
    <s v="Active IR"/>
  </r>
  <r>
    <x v="21"/>
    <x v="0"/>
    <n v="11.2112915303"/>
    <s v="Alfalfa"/>
    <s v="Sprinkler"/>
    <s v="Alfalfa"/>
    <s v="Active IR"/>
  </r>
  <r>
    <x v="29"/>
    <x v="0"/>
    <n v="11.2112915303"/>
    <s v="Alfalfa"/>
    <s v="Sprinkler"/>
    <s v="Alfalfa"/>
    <s v="Active IR"/>
  </r>
  <r>
    <x v="33"/>
    <x v="0"/>
    <n v="15.501855855600001"/>
    <s v="Alfalfa"/>
    <s v="Sprinkler"/>
    <s v="Alfalfa"/>
    <s v="Active IR"/>
  </r>
  <r>
    <x v="33"/>
    <x v="0"/>
    <n v="4.4020276990999996"/>
    <s v="Alfalfa"/>
    <s v="Sprinkler"/>
    <s v="Alfalfa"/>
    <s v="Active IR"/>
  </r>
  <r>
    <x v="33"/>
    <x v="0"/>
    <n v="4.4020276990999996"/>
    <s v="Alfalfa"/>
    <s v="Sprinkler"/>
    <s v="Alfalfa"/>
    <s v="Active IR"/>
  </r>
  <r>
    <x v="35"/>
    <x v="0"/>
    <n v="7.0590379960399998"/>
    <s v="Alfalfa"/>
    <s v="Sprinkler"/>
    <s v="Alfalfa"/>
    <s v="Active IR"/>
  </r>
  <r>
    <x v="39"/>
    <x v="0"/>
    <n v="5.3522819498400001"/>
    <s v="Alfalfa"/>
    <s v="Sprinkler"/>
    <s v="Alfalfa"/>
    <s v="Active IR"/>
  </r>
  <r>
    <x v="40"/>
    <x v="0"/>
    <n v="5.3522819498400001"/>
    <s v="Alfalfa"/>
    <s v="Sprinkler"/>
    <s v="Alfalfa"/>
    <s v="Active IR"/>
  </r>
  <r>
    <x v="12"/>
    <x v="0"/>
    <n v="11.1498656783999"/>
    <s v="Alfalfa"/>
    <s v="Sprinkler"/>
    <s v="Alfalfa"/>
    <s v="Active IR"/>
  </r>
  <r>
    <x v="29"/>
    <x v="0"/>
    <n v="15.8925650454"/>
    <s v="Alfalfa"/>
    <s v="Sprinkler"/>
    <s v="Alfalfa"/>
    <s v="Active IR"/>
  </r>
  <r>
    <x v="29"/>
    <x v="0"/>
    <n v="15.8925650454"/>
    <s v="Alfalfa"/>
    <s v="Sprinkler"/>
    <s v="Alfalfa"/>
    <s v="Active IR"/>
  </r>
  <r>
    <x v="8"/>
    <x v="0"/>
    <n v="34.865161992600001"/>
    <s v="Alfalfa"/>
    <s v="Sprinkler"/>
    <s v="Alfalfa"/>
    <s v="Active IR"/>
  </r>
  <r>
    <x v="21"/>
    <x v="0"/>
    <n v="2.3368574367899999"/>
    <s v="Alfalfa"/>
    <s v="Sprinkler"/>
    <s v="Alfalfa"/>
    <s v="Active IR"/>
  </r>
  <r>
    <x v="7"/>
    <x v="0"/>
    <n v="0.77519077603800002"/>
    <s v="Alfalfa"/>
    <s v="Sprinkler"/>
    <s v="Alfalfa"/>
    <s v="Active IR"/>
  </r>
  <r>
    <x v="50"/>
    <x v="0"/>
    <n v="11.636384347"/>
    <s v="Alfalfa"/>
    <s v="Sprinkler"/>
    <s v="Alfalfa"/>
    <s v="Active IR"/>
  </r>
  <r>
    <x v="36"/>
    <x v="0"/>
    <n v="11.636384347"/>
    <s v="Alfalfa"/>
    <s v="Sprinkler"/>
    <s v="Alfalfa"/>
    <s v="Active IR"/>
  </r>
  <r>
    <x v="8"/>
    <x v="0"/>
    <n v="7.8389218667299998"/>
    <s v="Alfalfa"/>
    <s v="Sprinkler"/>
    <s v="Alfalfa"/>
    <s v="Active IR"/>
  </r>
  <r>
    <x v="8"/>
    <x v="0"/>
    <n v="31.956187751400002"/>
    <s v="Alfalfa"/>
    <s v="Sprinkler"/>
    <s v="Alfalfa"/>
    <s v="Active IR"/>
  </r>
  <r>
    <x v="24"/>
    <x v="0"/>
    <n v="6.5320433830700004"/>
    <s v="Alfalfa"/>
    <s v="Sprinkler"/>
    <s v="Alfalfa"/>
    <s v="Active IR"/>
  </r>
  <r>
    <x v="8"/>
    <x v="0"/>
    <n v="21.504664940800001"/>
    <s v="Alfalfa"/>
    <s v="Sprinkler"/>
    <s v="Alfalfa"/>
    <s v="Active IR"/>
  </r>
  <r>
    <x v="14"/>
    <x v="0"/>
    <n v="6.6313459763099996"/>
    <s v="Alfalfa"/>
    <s v="Sprinkler"/>
    <s v="Alfalfa"/>
    <s v="Active IR"/>
  </r>
  <r>
    <x v="22"/>
    <x v="0"/>
    <n v="0.95873004183900001"/>
    <s v="Alfalfa"/>
    <s v="Sprinkler"/>
    <s v="Alfalfa"/>
    <s v="Active IR"/>
  </r>
  <r>
    <x v="21"/>
    <x v="0"/>
    <n v="5.2751830109000002"/>
    <s v="Alfalfa"/>
    <s v="Sprinkler"/>
    <s v="Alfalfa"/>
    <s v="Active IR"/>
  </r>
  <r>
    <x v="39"/>
    <x v="0"/>
    <n v="22.7946994051999"/>
    <s v="Alfalfa"/>
    <s v="Sprinkler"/>
    <s v="Alfalfa"/>
    <s v="Active IR"/>
  </r>
  <r>
    <x v="0"/>
    <x v="0"/>
    <n v="9.1182106800899998"/>
    <s v="Alfalfa"/>
    <s v="Sprinkler"/>
    <s v="Alfalfa"/>
    <s v="Active IR"/>
  </r>
  <r>
    <x v="8"/>
    <x v="0"/>
    <n v="20.861699313900001"/>
    <s v="Alfalfa"/>
    <s v="Sprinkler"/>
    <s v="Alfalfa"/>
    <s v="Active IR"/>
  </r>
  <r>
    <x v="34"/>
    <x v="0"/>
    <n v="34.422817941300003"/>
    <s v="Alfalfa"/>
    <s v="Sprinkler"/>
    <s v="Alfalfa"/>
    <s v="Active IR"/>
  </r>
  <r>
    <x v="0"/>
    <x v="0"/>
    <n v="13.482942230700001"/>
    <s v="Alfalfa"/>
    <s v="Sprinkler"/>
    <s v="Alfalfa"/>
    <s v="Active IR"/>
  </r>
  <r>
    <x v="8"/>
    <x v="0"/>
    <n v="3.9313959885499998"/>
    <s v="Alfalfa"/>
    <s v="Sprinkler"/>
    <s v="Alfalfa"/>
    <s v="Active IR"/>
  </r>
  <r>
    <x v="17"/>
    <x v="0"/>
    <n v="1.6734339386899999"/>
    <s v="Alfalfa"/>
    <s v="Sprinkler"/>
    <s v="Alfalfa"/>
    <s v="Active IR"/>
  </r>
  <r>
    <x v="17"/>
    <x v="0"/>
    <n v="1.6734339386899999"/>
    <s v="Alfalfa"/>
    <s v="Sprinkler"/>
    <s v="Alfalfa"/>
    <s v="Active IR"/>
  </r>
  <r>
    <x v="12"/>
    <x v="0"/>
    <n v="1.6734339386899999"/>
    <s v="Alfalfa"/>
    <s v="Sprinkler"/>
    <s v="Alfalfa"/>
    <s v="Active IR"/>
  </r>
  <r>
    <x v="12"/>
    <x v="0"/>
    <n v="1.6734339386899999"/>
    <s v="Alfalfa"/>
    <s v="Sprinkler"/>
    <s v="Alfalfa"/>
    <s v="Active IR"/>
  </r>
  <r>
    <x v="41"/>
    <x v="0"/>
    <n v="1.6734339386899999"/>
    <s v="Alfalfa"/>
    <s v="Sprinkler"/>
    <s v="Alfalfa"/>
    <s v="Active IR"/>
  </r>
  <r>
    <x v="29"/>
    <x v="0"/>
    <n v="14.471172705800001"/>
    <s v="Alfalfa"/>
    <s v="Sprinkler"/>
    <s v="Alfalfa"/>
    <s v="Active IR"/>
  </r>
  <r>
    <x v="7"/>
    <x v="0"/>
    <n v="10.1766089889"/>
    <s v="Alfalfa"/>
    <s v="Sprinkler"/>
    <s v="Alfalfa"/>
    <s v="Active IR"/>
  </r>
  <r>
    <x v="7"/>
    <x v="0"/>
    <n v="10.1766089889"/>
    <s v="Alfalfa"/>
    <s v="Sprinkler"/>
    <s v="Alfalfa"/>
    <s v="Active IR"/>
  </r>
  <r>
    <x v="0"/>
    <x v="0"/>
    <n v="15.883101826600001"/>
    <s v="Alfalfa"/>
    <s v="Sprinkler"/>
    <s v="Alfalfa"/>
    <s v="Active IR"/>
  </r>
  <r>
    <x v="8"/>
    <x v="0"/>
    <n v="16.0861859858"/>
    <s v="Alfalfa"/>
    <s v="Sprinkler"/>
    <s v="Alfalfa"/>
    <s v="Active IR"/>
  </r>
  <r>
    <x v="8"/>
    <x v="0"/>
    <n v="16.0861859858"/>
    <s v="Alfalfa"/>
    <s v="Sprinkler"/>
    <s v="Alfalfa"/>
    <s v="Active IR"/>
  </r>
  <r>
    <x v="8"/>
    <x v="0"/>
    <n v="0.349342497902"/>
    <s v="Alfalfa"/>
    <s v="Sprinkler"/>
    <s v="Alfalfa"/>
    <s v="Active IR"/>
  </r>
  <r>
    <x v="0"/>
    <x v="0"/>
    <n v="9.8348174121900005"/>
    <s v="Alfalfa"/>
    <s v="Sprinkler"/>
    <s v="Alfalfa"/>
    <s v="Active IR"/>
  </r>
  <r>
    <x v="28"/>
    <x v="0"/>
    <n v="9.6451249238399903"/>
    <s v="Alfalfa"/>
    <s v="Sprinkler"/>
    <s v="Alfalfa"/>
    <s v="Active IR"/>
  </r>
  <r>
    <x v="28"/>
    <x v="0"/>
    <n v="9.6451249238399903"/>
    <s v="Alfalfa"/>
    <s v="Sprinkler"/>
    <s v="Alfalfa"/>
    <s v="Active IR"/>
  </r>
  <r>
    <x v="7"/>
    <x v="0"/>
    <n v="14.532674180000001"/>
    <s v="Alfalfa"/>
    <s v="Sprinkler"/>
    <s v="Alfalfa"/>
    <s v="Active IR"/>
  </r>
  <r>
    <x v="8"/>
    <x v="0"/>
    <n v="40.6021677353"/>
    <s v="Alfalfa"/>
    <s v="Sprinkler"/>
    <s v="Alfalfa"/>
    <s v="Active IR"/>
  </r>
  <r>
    <x v="39"/>
    <x v="0"/>
    <n v="3.2674115322700001"/>
    <s v="Alfalfa"/>
    <s v="Sprinkler"/>
    <s v="Alfalfa"/>
    <s v="Active IR"/>
  </r>
  <r>
    <x v="17"/>
    <x v="0"/>
    <n v="3.2674115322700001"/>
    <s v="Alfalfa"/>
    <s v="Sprinkler"/>
    <s v="Alfalfa"/>
    <s v="Active IR"/>
  </r>
  <r>
    <x v="40"/>
    <x v="0"/>
    <n v="3.2674115322700001"/>
    <s v="Alfalfa"/>
    <s v="Sprinkler"/>
    <s v="Alfalfa"/>
    <s v="Active IR"/>
  </r>
  <r>
    <x v="7"/>
    <x v="0"/>
    <n v="4.8327754147300004"/>
    <s v="Alfalfa"/>
    <s v="Sprinkler"/>
    <s v="Alfalfa"/>
    <s v="Active IR"/>
  </r>
  <r>
    <x v="17"/>
    <x v="0"/>
    <n v="3.3113140243000001"/>
    <s v="Alfalfa"/>
    <s v="Sprinkler"/>
    <s v="Alfalfa"/>
    <s v="Active IR"/>
  </r>
  <r>
    <x v="29"/>
    <x v="0"/>
    <n v="7.3287676320699999"/>
    <s v="Alfalfa"/>
    <s v="Sprinkler"/>
    <s v="Alfalfa"/>
    <s v="Active IR"/>
  </r>
  <r>
    <x v="39"/>
    <x v="0"/>
    <n v="1.2085197833900001"/>
    <s v="Alfalfa"/>
    <s v="Sprinkler"/>
    <s v="Alfalfa"/>
    <s v="Active IR"/>
  </r>
  <r>
    <x v="40"/>
    <x v="0"/>
    <n v="1.2085197833900001"/>
    <s v="Alfalfa"/>
    <s v="Sprinkler"/>
    <s v="Alfalfa"/>
    <s v="Active IR"/>
  </r>
  <r>
    <x v="0"/>
    <x v="0"/>
    <n v="1.3756531966000001"/>
    <s v="Alfalfa"/>
    <s v="Sprinkler"/>
    <s v="Alfalfa"/>
    <s v="Active IR"/>
  </r>
  <r>
    <x v="41"/>
    <x v="0"/>
    <n v="5.29281546067"/>
    <s v="Alfalfa"/>
    <s v="Sprinkler"/>
    <s v="Alfalfa"/>
    <s v="Active IR"/>
  </r>
  <r>
    <x v="41"/>
    <x v="0"/>
    <n v="5.29281546067"/>
    <s v="Alfalfa"/>
    <s v="Sprinkler"/>
    <s v="Alfalfa"/>
    <s v="Active IR"/>
  </r>
  <r>
    <x v="6"/>
    <x v="0"/>
    <n v="6.3311683845099997"/>
    <s v="Alfalfa"/>
    <s v="Sprinkler"/>
    <s v="Alfalfa"/>
    <s v="Active IR"/>
  </r>
  <r>
    <x v="12"/>
    <x v="0"/>
    <n v="18.2400464991"/>
    <s v="Alfalfa"/>
    <s v="Sprinkler"/>
    <s v="Alfalfa"/>
    <s v="Active IR"/>
  </r>
  <r>
    <x v="12"/>
    <x v="0"/>
    <n v="18.2400464991"/>
    <s v="Alfalfa"/>
    <s v="Sprinkler"/>
    <s v="Alfalfa"/>
    <s v="Active IR"/>
  </r>
  <r>
    <x v="12"/>
    <x v="0"/>
    <n v="18.2400464991"/>
    <s v="Alfalfa"/>
    <s v="Sprinkler"/>
    <s v="Alfalfa"/>
    <s v="Active IR"/>
  </r>
  <r>
    <x v="12"/>
    <x v="0"/>
    <n v="18.2400464991"/>
    <s v="Alfalfa"/>
    <s v="Sprinkler"/>
    <s v="Alfalfa"/>
    <s v="Active IR"/>
  </r>
  <r>
    <x v="12"/>
    <x v="0"/>
    <n v="18.2400464991"/>
    <s v="Alfalfa"/>
    <s v="Sprinkler"/>
    <s v="Alfalfa"/>
    <s v="Active IR"/>
  </r>
  <r>
    <x v="12"/>
    <x v="0"/>
    <n v="18.2400464991"/>
    <s v="Alfalfa"/>
    <s v="Sprinkler"/>
    <s v="Alfalfa"/>
    <s v="Active IR"/>
  </r>
  <r>
    <x v="12"/>
    <x v="0"/>
    <n v="18.2400464991"/>
    <s v="Alfalfa"/>
    <s v="Sprinkler"/>
    <s v="Alfalfa"/>
    <s v="Active IR"/>
  </r>
  <r>
    <x v="12"/>
    <x v="0"/>
    <n v="18.2400464991"/>
    <s v="Alfalfa"/>
    <s v="Sprinkler"/>
    <s v="Alfalfa"/>
    <s v="Active IR"/>
  </r>
  <r>
    <x v="12"/>
    <x v="0"/>
    <n v="18.2400464991"/>
    <s v="Alfalfa"/>
    <s v="Sprinkler"/>
    <s v="Alfalfa"/>
    <s v="Active IR"/>
  </r>
  <r>
    <x v="21"/>
    <x v="0"/>
    <n v="4.2728719754000002"/>
    <s v="Alfalfa"/>
    <s v="Sprinkler"/>
    <s v="Alfalfa"/>
    <s v="Active IR"/>
  </r>
  <r>
    <x v="29"/>
    <x v="0"/>
    <n v="4.2728719754000002"/>
    <s v="Alfalfa"/>
    <s v="Sprinkler"/>
    <s v="Alfalfa"/>
    <s v="Active IR"/>
  </r>
  <r>
    <x v="19"/>
    <x v="0"/>
    <n v="5.6461445704799997"/>
    <s v="Alfalfa"/>
    <s v="Sprinkler"/>
    <s v="Alfalfa"/>
    <s v="Active IR"/>
  </r>
  <r>
    <x v="19"/>
    <x v="0"/>
    <n v="5.6461445704799997"/>
    <s v="Alfalfa"/>
    <s v="Sprinkler"/>
    <s v="Alfalfa"/>
    <s v="Active IR"/>
  </r>
  <r>
    <x v="8"/>
    <x v="0"/>
    <n v="2.7994778990000002"/>
    <s v="Alfalfa"/>
    <s v="Sprinkler"/>
    <s v="Alfalfa"/>
    <s v="Active IR"/>
  </r>
  <r>
    <x v="12"/>
    <x v="0"/>
    <n v="9.4856946283300001"/>
    <s v="Alfalfa"/>
    <s v="Sprinkler"/>
    <s v="Alfalfa"/>
    <s v="Active IR"/>
  </r>
  <r>
    <x v="7"/>
    <x v="0"/>
    <n v="8.13134256857"/>
    <s v="Alfalfa"/>
    <s v="Sprinkler"/>
    <s v="Alfalfa"/>
    <s v="Active IR"/>
  </r>
  <r>
    <x v="7"/>
    <x v="0"/>
    <n v="8.13134256857"/>
    <s v="Alfalfa"/>
    <s v="Sprinkler"/>
    <s v="Alfalfa"/>
    <s v="Active IR"/>
  </r>
  <r>
    <x v="23"/>
    <x v="0"/>
    <n v="1.4696293331800001"/>
    <s v="Alfalfa"/>
    <s v="Sprinkler"/>
    <s v="Alfalfa"/>
    <s v="Active IR"/>
  </r>
  <r>
    <x v="49"/>
    <x v="0"/>
    <n v="16.5940861226"/>
    <s v="Alfalfa"/>
    <s v="Sprinkler"/>
    <s v="Alfalfa"/>
    <s v="Active IR"/>
  </r>
  <r>
    <x v="49"/>
    <x v="0"/>
    <n v="16.5940861226"/>
    <s v="Alfalfa"/>
    <s v="Sprinkler"/>
    <s v="Alfalfa"/>
    <s v="Active IR"/>
  </r>
  <r>
    <x v="20"/>
    <x v="0"/>
    <n v="16.5940861226"/>
    <s v="Alfalfa"/>
    <s v="Sprinkler"/>
    <s v="Alfalfa"/>
    <s v="Active IR"/>
  </r>
  <r>
    <x v="0"/>
    <x v="0"/>
    <n v="3.1879428089799999"/>
    <s v="Alfalfa"/>
    <s v="Sprinkler"/>
    <s v="Alfalfa"/>
    <s v="Active IR"/>
  </r>
  <r>
    <x v="17"/>
    <x v="0"/>
    <n v="21.011454987299899"/>
    <s v="Alfalfa"/>
    <s v="Sprinkler"/>
    <s v="Alfalfa"/>
    <s v="Active IR"/>
  </r>
  <r>
    <x v="8"/>
    <x v="0"/>
    <n v="5.8332434230399999"/>
    <s v="Alfalfa"/>
    <s v="Sprinkler"/>
    <s v="Alfalfa"/>
    <s v="Active IR"/>
  </r>
  <r>
    <x v="14"/>
    <x v="0"/>
    <n v="8.4819661065500007"/>
    <s v="Alfalfa"/>
    <s v="Sprinkler"/>
    <s v="Alfalfa"/>
    <s v="Active IR"/>
  </r>
  <r>
    <x v="50"/>
    <x v="0"/>
    <n v="8.4819661065500007"/>
    <s v="Alfalfa"/>
    <s v="Sprinkler"/>
    <s v="Alfalfa"/>
    <s v="Active IR"/>
  </r>
  <r>
    <x v="50"/>
    <x v="0"/>
    <n v="8.4819661065500007"/>
    <s v="Alfalfa"/>
    <s v="Sprinkler"/>
    <s v="Alfalfa"/>
    <s v="Active IR"/>
  </r>
  <r>
    <x v="15"/>
    <x v="0"/>
    <n v="8.4819661065500007"/>
    <s v="Alfalfa"/>
    <s v="Sprinkler"/>
    <s v="Alfalfa"/>
    <s v="Active IR"/>
  </r>
  <r>
    <x v="39"/>
    <x v="0"/>
    <n v="17.2231798129"/>
    <s v="Alfalfa"/>
    <s v="Sprinkler"/>
    <s v="Alfalfa"/>
    <s v="Active IR"/>
  </r>
  <r>
    <x v="39"/>
    <x v="0"/>
    <n v="17.2231798129"/>
    <s v="Alfalfa"/>
    <s v="Sprinkler"/>
    <s v="Alfalfa"/>
    <s v="Active IR"/>
  </r>
  <r>
    <x v="39"/>
    <x v="0"/>
    <n v="17.2231798129"/>
    <s v="Alfalfa"/>
    <s v="Sprinkler"/>
    <s v="Alfalfa"/>
    <s v="Active IR"/>
  </r>
  <r>
    <x v="40"/>
    <x v="0"/>
    <n v="17.2231798129"/>
    <s v="Alfalfa"/>
    <s v="Sprinkler"/>
    <s v="Alfalfa"/>
    <s v="Active IR"/>
  </r>
  <r>
    <x v="40"/>
    <x v="0"/>
    <n v="17.2231798129"/>
    <s v="Alfalfa"/>
    <s v="Sprinkler"/>
    <s v="Alfalfa"/>
    <s v="Active IR"/>
  </r>
  <r>
    <x v="40"/>
    <x v="0"/>
    <n v="17.2231798129"/>
    <s v="Alfalfa"/>
    <s v="Sprinkler"/>
    <s v="Alfalfa"/>
    <s v="Active IR"/>
  </r>
  <r>
    <x v="44"/>
    <x v="0"/>
    <n v="3.6914107091599999"/>
    <s v="Alfalfa"/>
    <s v="Sprinkler"/>
    <s v="Alfalfa"/>
    <s v="Active IR"/>
  </r>
  <r>
    <x v="44"/>
    <x v="0"/>
    <n v="3.6914107091599999"/>
    <s v="Alfalfa"/>
    <s v="Sprinkler"/>
    <s v="Alfalfa"/>
    <s v="Active IR"/>
  </r>
  <r>
    <x v="44"/>
    <x v="0"/>
    <n v="3.6914107091599999"/>
    <s v="Alfalfa"/>
    <s v="Sprinkler"/>
    <s v="Alfalfa"/>
    <s v="Active IR"/>
  </r>
  <r>
    <x v="7"/>
    <x v="0"/>
    <n v="3.9110459235600001"/>
    <s v="Alfalfa"/>
    <s v="Sprinkler"/>
    <s v="Alfalfa"/>
    <s v="Active IR"/>
  </r>
  <r>
    <x v="7"/>
    <x v="0"/>
    <n v="3.9110459235600001"/>
    <s v="Alfalfa"/>
    <s v="Sprinkler"/>
    <s v="Alfalfa"/>
    <s v="Active IR"/>
  </r>
  <r>
    <x v="5"/>
    <x v="0"/>
    <n v="1.3577964925199999"/>
    <s v="Alfalfa"/>
    <s v="Sprinkler"/>
    <s v="Alfalfa"/>
    <s v="Active IR"/>
  </r>
  <r>
    <x v="5"/>
    <x v="0"/>
    <n v="1.3577964925199999"/>
    <s v="Alfalfa"/>
    <s v="Sprinkler"/>
    <s v="Alfalfa"/>
    <s v="Active IR"/>
  </r>
  <r>
    <x v="12"/>
    <x v="0"/>
    <n v="2.10314255254"/>
    <s v="Alfalfa"/>
    <s v="Sprinkler"/>
    <s v="Alfalfa"/>
    <s v="Active IR"/>
  </r>
  <r>
    <x v="12"/>
    <x v="0"/>
    <n v="2.10314255254"/>
    <s v="Alfalfa"/>
    <s v="Sprinkler"/>
    <s v="Alfalfa"/>
    <s v="Active IR"/>
  </r>
  <r>
    <x v="12"/>
    <x v="0"/>
    <n v="25.461955125900001"/>
    <s v="Alfalfa"/>
    <s v="Sprinkler"/>
    <s v="Alfalfa"/>
    <s v="Active IR"/>
  </r>
  <r>
    <x v="12"/>
    <x v="0"/>
    <n v="25.461955125900001"/>
    <s v="Alfalfa"/>
    <s v="Sprinkler"/>
    <s v="Alfalfa"/>
    <s v="Active IR"/>
  </r>
  <r>
    <x v="0"/>
    <x v="0"/>
    <n v="0.84458202293700002"/>
    <s v="Alfalfa"/>
    <s v="Sprinkler"/>
    <s v="Alfalfa"/>
    <s v="Active IR"/>
  </r>
  <r>
    <x v="0"/>
    <x v="0"/>
    <n v="0.84458202293700002"/>
    <s v="Alfalfa"/>
    <s v="Sprinkler"/>
    <s v="Alfalfa"/>
    <s v="Active IR"/>
  </r>
  <r>
    <x v="0"/>
    <x v="0"/>
    <n v="0.84458202293700002"/>
    <s v="Alfalfa"/>
    <s v="Sprinkler"/>
    <s v="Alfalfa"/>
    <s v="Active IR"/>
  </r>
  <r>
    <x v="0"/>
    <x v="0"/>
    <n v="0.84458202293700002"/>
    <s v="Alfalfa"/>
    <s v="Sprinkler"/>
    <s v="Alfalfa"/>
    <s v="Active IR"/>
  </r>
  <r>
    <x v="34"/>
    <x v="0"/>
    <n v="22.001481634400001"/>
    <s v="Alfalfa"/>
    <s v="Sprinkler"/>
    <s v="Alfalfa"/>
    <s v="Active IR"/>
  </r>
  <r>
    <x v="12"/>
    <x v="0"/>
    <n v="6.12336086998"/>
    <s v="Alfalfa"/>
    <s v="Sprinkler"/>
    <s v="Alfalfa"/>
    <s v="Active IR"/>
  </r>
  <r>
    <x v="16"/>
    <x v="0"/>
    <n v="3.63873007714"/>
    <s v="Alfalfa"/>
    <s v="Sprinkler"/>
    <s v="Alfalfa"/>
    <s v="Active IR"/>
  </r>
  <r>
    <x v="8"/>
    <x v="0"/>
    <n v="4.3627762059300004"/>
    <s v="Alfalfa"/>
    <s v="Sprinkler"/>
    <s v="Alfalfa"/>
    <s v="Active IR"/>
  </r>
  <r>
    <x v="0"/>
    <x v="0"/>
    <n v="5.8806505999500001"/>
    <s v="Alfalfa"/>
    <s v="Sprinkler"/>
    <s v="Alfalfa"/>
    <s v="Active IR"/>
  </r>
  <r>
    <x v="12"/>
    <x v="0"/>
    <n v="0.41677321906300002"/>
    <s v="Alfalfa"/>
    <s v="Sprinkler"/>
    <s v="Alfalfa"/>
    <s v="Active IR"/>
  </r>
  <r>
    <x v="0"/>
    <x v="0"/>
    <n v="13.0345125130999"/>
    <s v="Alfalfa"/>
    <s v="Sprinkler"/>
    <s v="Alfalfa"/>
    <s v="Active IR"/>
  </r>
  <r>
    <x v="29"/>
    <x v="0"/>
    <n v="1.2428007753000001"/>
    <s v="Alfalfa"/>
    <s v="Sprinkler"/>
    <s v="Alfalfa"/>
    <s v="Active IR"/>
  </r>
  <r>
    <x v="2"/>
    <x v="0"/>
    <n v="13.7676110635"/>
    <s v="Alfalfa"/>
    <s v="Sprinkler"/>
    <s v="Alfalfa"/>
    <s v="Active IR"/>
  </r>
  <r>
    <x v="6"/>
    <x v="0"/>
    <n v="24.911223480899899"/>
    <s v="Alfalfa"/>
    <s v="Sprinkler"/>
    <s v="Alfalfa"/>
    <s v="Active IR"/>
  </r>
  <r>
    <x v="21"/>
    <x v="0"/>
    <n v="24.911223480899899"/>
    <s v="Alfalfa"/>
    <s v="Sprinkler"/>
    <s v="Alfalfa"/>
    <s v="Active IR"/>
  </r>
  <r>
    <x v="21"/>
    <x v="0"/>
    <n v="24.911223480899899"/>
    <s v="Alfalfa"/>
    <s v="Sprinkler"/>
    <s v="Alfalfa"/>
    <s v="Active IR"/>
  </r>
  <r>
    <x v="7"/>
    <x v="0"/>
    <n v="3.7028767670199998"/>
    <s v="Alfalfa"/>
    <s v="Sprinkler"/>
    <s v="Alfalfa"/>
    <s v="Active IR"/>
  </r>
  <r>
    <x v="12"/>
    <x v="0"/>
    <n v="9.5710395485700008"/>
    <s v="Alfalfa"/>
    <s v="Sprinkler"/>
    <s v="Alfalfa"/>
    <s v="Active IR"/>
  </r>
  <r>
    <x v="12"/>
    <x v="0"/>
    <n v="9.5710395485700008"/>
    <s v="Alfalfa"/>
    <s v="Sprinkler"/>
    <s v="Alfalfa"/>
    <s v="Active IR"/>
  </r>
  <r>
    <x v="39"/>
    <x v="0"/>
    <n v="10.3314658546999"/>
    <s v="Alfalfa"/>
    <s v="Sprinkler"/>
    <s v="Alfalfa"/>
    <s v="Active IR"/>
  </r>
  <r>
    <x v="17"/>
    <x v="0"/>
    <n v="10.3314658546999"/>
    <s v="Alfalfa"/>
    <s v="Sprinkler"/>
    <s v="Alfalfa"/>
    <s v="Active IR"/>
  </r>
  <r>
    <x v="40"/>
    <x v="0"/>
    <n v="10.3314658546999"/>
    <s v="Alfalfa"/>
    <s v="Sprinkler"/>
    <s v="Alfalfa"/>
    <s v="Active IR"/>
  </r>
  <r>
    <x v="12"/>
    <x v="0"/>
    <n v="2.7828089345699998"/>
    <s v="Alfalfa"/>
    <s v="Sprinkler"/>
    <s v="Alfalfa"/>
    <s v="Active IR"/>
  </r>
  <r>
    <x v="6"/>
    <x v="0"/>
    <n v="9.0669377488999903"/>
    <s v="Alfalfa"/>
    <s v="Sprinkler"/>
    <s v="Alfalfa"/>
    <s v="Active IR"/>
  </r>
  <r>
    <x v="17"/>
    <x v="0"/>
    <n v="14.2321890755999"/>
    <s v="Alfalfa"/>
    <s v="Sprinkler"/>
    <s v="Alfalfa"/>
    <s v="Active IR"/>
  </r>
  <r>
    <x v="21"/>
    <x v="0"/>
    <n v="7.3936889782500002"/>
    <s v="Alfalfa"/>
    <s v="Sprinkler"/>
    <s v="Alfalfa"/>
    <s v="Active IR"/>
  </r>
  <r>
    <x v="8"/>
    <x v="0"/>
    <n v="20.849880231"/>
    <s v="Alfalfa"/>
    <s v="Sprinkler"/>
    <s v="Alfalfa"/>
    <s v="Active IR"/>
  </r>
  <r>
    <x v="8"/>
    <x v="0"/>
    <n v="20.849880231"/>
    <s v="Alfalfa"/>
    <s v="Sprinkler"/>
    <s v="Alfalfa"/>
    <s v="Active IR"/>
  </r>
  <r>
    <x v="8"/>
    <x v="0"/>
    <n v="20.849880231"/>
    <s v="Alfalfa"/>
    <s v="Sprinkler"/>
    <s v="Alfalfa"/>
    <s v="Active IR"/>
  </r>
  <r>
    <x v="39"/>
    <x v="0"/>
    <n v="0.65499473673599995"/>
    <s v="Alfalfa"/>
    <s v="Sprinkler"/>
    <s v="Alfalfa"/>
    <s v="Active IR"/>
  </r>
  <r>
    <x v="33"/>
    <x v="0"/>
    <n v="8.3900737386399999"/>
    <s v="Alfalfa"/>
    <s v="Sprinkler"/>
    <s v="Alfalfa"/>
    <s v="Active IR"/>
  </r>
  <r>
    <x v="7"/>
    <x v="0"/>
    <n v="9.3382681373200001"/>
    <s v="Alfalfa"/>
    <s v="Sprinkler"/>
    <s v="Alfalfa"/>
    <s v="Active IR"/>
  </r>
  <r>
    <x v="7"/>
    <x v="0"/>
    <n v="13.2036048459999"/>
    <s v="Alfalfa"/>
    <s v="Sprinkler"/>
    <s v="Alfalfa"/>
    <s v="Active IR"/>
  </r>
  <r>
    <x v="29"/>
    <x v="0"/>
    <n v="6.9361051356800001"/>
    <s v="Alfalfa"/>
    <s v="Sprinkler"/>
    <s v="Alfalfa"/>
    <s v="Active IR"/>
  </r>
  <r>
    <x v="0"/>
    <x v="0"/>
    <n v="12.1822076995999"/>
    <s v="Alfalfa"/>
    <s v="Sprinkler"/>
    <s v="Alfalfa"/>
    <s v="Active IR"/>
  </r>
  <r>
    <x v="16"/>
    <x v="0"/>
    <n v="3.89308366153"/>
    <s v="Alfalfa"/>
    <s v="Sprinkler"/>
    <s v="Alfalfa"/>
    <s v="Active IR"/>
  </r>
  <r>
    <x v="7"/>
    <x v="0"/>
    <n v="19.1590984879"/>
    <s v="Alfalfa"/>
    <s v="Sprinkler"/>
    <s v="Alfalfa"/>
    <s v="Active IR"/>
  </r>
  <r>
    <x v="17"/>
    <x v="0"/>
    <n v="6.1088943088100001"/>
    <s v="Alfalfa"/>
    <s v="Sprinkler"/>
    <s v="Alfalfa"/>
    <s v="Active IR"/>
  </r>
  <r>
    <x v="36"/>
    <x v="0"/>
    <n v="14.5719178845999"/>
    <s v="Alfalfa"/>
    <s v="Sprinkler"/>
    <s v="Alfalfa"/>
    <s v="Active IR"/>
  </r>
  <r>
    <x v="16"/>
    <x v="0"/>
    <n v="19.1598383281999"/>
    <s v="Alfalfa"/>
    <s v="Sprinkler"/>
    <s v="Alfalfa"/>
    <s v="Active IR"/>
  </r>
  <r>
    <x v="16"/>
    <x v="0"/>
    <n v="19.1598383281999"/>
    <s v="Alfalfa"/>
    <s v="Sprinkler"/>
    <s v="Alfalfa"/>
    <s v="Active IR"/>
  </r>
  <r>
    <x v="42"/>
    <x v="0"/>
    <n v="1.0915106865099999"/>
    <s v="Alfalfa"/>
    <s v="Sprinkler"/>
    <s v="Alfalfa"/>
    <s v="Active IR"/>
  </r>
  <r>
    <x v="7"/>
    <x v="0"/>
    <n v="1.0915106865099999"/>
    <s v="Alfalfa"/>
    <s v="Sprinkler"/>
    <s v="Alfalfa"/>
    <s v="Active IR"/>
  </r>
  <r>
    <x v="7"/>
    <x v="0"/>
    <n v="25.591186110900001"/>
    <s v="Alfalfa"/>
    <s v="Sprinkler"/>
    <s v="Alfalfa"/>
    <s v="Active IR"/>
  </r>
  <r>
    <x v="7"/>
    <x v="0"/>
    <n v="25.591186110900001"/>
    <s v="Alfalfa"/>
    <s v="Sprinkler"/>
    <s v="Alfalfa"/>
    <s v="Active IR"/>
  </r>
  <r>
    <x v="12"/>
    <x v="0"/>
    <n v="3.4742807868800001"/>
    <s v="Alfalfa"/>
    <s v="Sprinkler"/>
    <s v="Alfalfa"/>
    <s v="Active IR"/>
  </r>
  <r>
    <x v="12"/>
    <x v="0"/>
    <n v="3.4742807868800001"/>
    <s v="Alfalfa"/>
    <s v="Sprinkler"/>
    <s v="Alfalfa"/>
    <s v="Active IR"/>
  </r>
  <r>
    <x v="8"/>
    <x v="0"/>
    <n v="1.0983843714399999"/>
    <s v="Alfalfa"/>
    <s v="Sprinkler"/>
    <s v="Alfalfa"/>
    <s v="Active IR"/>
  </r>
  <r>
    <x v="2"/>
    <x v="0"/>
    <n v="16.9222957403999"/>
    <s v="Alfalfa"/>
    <s v="Sprinkler"/>
    <s v="Alfalfa"/>
    <s v="Active IR"/>
  </r>
  <r>
    <x v="44"/>
    <x v="0"/>
    <n v="18.7560437650999"/>
    <s v="Alfalfa"/>
    <s v="Sprinkler"/>
    <s v="Alfalfa"/>
    <s v="Active IR"/>
  </r>
  <r>
    <x v="44"/>
    <x v="0"/>
    <n v="18.7560437650999"/>
    <s v="Alfalfa"/>
    <s v="Sprinkler"/>
    <s v="Alfalfa"/>
    <s v="Active IR"/>
  </r>
  <r>
    <x v="0"/>
    <x v="0"/>
    <n v="2.7232665272899998"/>
    <s v="Alfalfa"/>
    <s v="Sprinkler"/>
    <s v="Alfalfa"/>
    <s v="Active IR"/>
  </r>
  <r>
    <x v="12"/>
    <x v="0"/>
    <n v="14.6021170212"/>
    <s v="Alfalfa"/>
    <s v="Sprinkler"/>
    <s v="Alfalfa"/>
    <s v="Active IR"/>
  </r>
  <r>
    <x v="12"/>
    <x v="0"/>
    <n v="14.6021170212"/>
    <s v="Alfalfa"/>
    <s v="Sprinkler"/>
    <s v="Alfalfa"/>
    <s v="Active IR"/>
  </r>
  <r>
    <x v="17"/>
    <x v="0"/>
    <n v="19.281228129100001"/>
    <s v="Alfalfa"/>
    <s v="Sprinkler"/>
    <s v="Alfalfa"/>
    <s v="Active IR"/>
  </r>
  <r>
    <x v="12"/>
    <x v="0"/>
    <n v="19.281228129100001"/>
    <s v="Alfalfa"/>
    <s v="Sprinkler"/>
    <s v="Alfalfa"/>
    <s v="Active IR"/>
  </r>
  <r>
    <x v="41"/>
    <x v="0"/>
    <n v="19.281228129100001"/>
    <s v="Alfalfa"/>
    <s v="Sprinkler"/>
    <s v="Alfalfa"/>
    <s v="Active IR"/>
  </r>
  <r>
    <x v="39"/>
    <x v="0"/>
    <n v="16.8031689026"/>
    <s v="Alfalfa"/>
    <s v="Sprinkler"/>
    <s v="Alfalfa"/>
    <s v="Active IR"/>
  </r>
  <r>
    <x v="40"/>
    <x v="0"/>
    <n v="16.8031689026"/>
    <s v="Alfalfa"/>
    <s v="Sprinkler"/>
    <s v="Alfalfa"/>
    <s v="Active IR"/>
  </r>
  <r>
    <x v="17"/>
    <x v="0"/>
    <n v="7.32885522657"/>
    <s v="Alfalfa"/>
    <s v="Sprinkler"/>
    <s v="Alfalfa"/>
    <s v="Active IR"/>
  </r>
  <r>
    <x v="41"/>
    <x v="0"/>
    <n v="7.32885522657"/>
    <s v="Alfalfa"/>
    <s v="Sprinkler"/>
    <s v="Alfalfa"/>
    <s v="Active IR"/>
  </r>
  <r>
    <x v="41"/>
    <x v="0"/>
    <n v="7.32885522657"/>
    <s v="Alfalfa"/>
    <s v="Sprinkler"/>
    <s v="Alfalfa"/>
    <s v="Active IR"/>
  </r>
  <r>
    <x v="29"/>
    <x v="0"/>
    <n v="4.9674079944100002"/>
    <s v="Alfalfa"/>
    <s v="Sprinkler"/>
    <s v="Alfalfa"/>
    <s v="Active IR"/>
  </r>
  <r>
    <x v="17"/>
    <x v="0"/>
    <n v="0.61318663548700003"/>
    <s v="Alfalfa"/>
    <s v="Sprinkler"/>
    <s v="Alfalfa"/>
    <s v="Active IR"/>
  </r>
  <r>
    <x v="21"/>
    <x v="0"/>
    <n v="2.8206469846100002"/>
    <s v="Alfalfa"/>
    <s v="Sprinkler"/>
    <s v="Alfalfa"/>
    <s v="Active IR"/>
  </r>
  <r>
    <x v="14"/>
    <x v="0"/>
    <n v="4.7126021674"/>
    <s v="Alfalfa"/>
    <s v="Sprinkler"/>
    <s v="Alfalfa"/>
    <s v="Active IR"/>
  </r>
  <r>
    <x v="15"/>
    <x v="0"/>
    <n v="4.7126021674"/>
    <s v="Alfalfa"/>
    <s v="Sprinkler"/>
    <s v="Alfalfa"/>
    <s v="Active IR"/>
  </r>
  <r>
    <x v="21"/>
    <x v="0"/>
    <n v="5.3446054178900004"/>
    <s v="Alfalfa"/>
    <s v="Sprinkler"/>
    <s v="Alfalfa"/>
    <s v="Active IR"/>
  </r>
  <r>
    <x v="12"/>
    <x v="0"/>
    <n v="16.152137841599899"/>
    <s v="Alfalfa"/>
    <s v="Sprinkler"/>
    <s v="Alfalfa"/>
    <s v="Active IR"/>
  </r>
  <r>
    <x v="39"/>
    <x v="0"/>
    <n v="14.5335452774"/>
    <s v="Alfalfa"/>
    <s v="Sprinkler"/>
    <s v="Alfalfa"/>
    <s v="Active IR"/>
  </r>
  <r>
    <x v="40"/>
    <x v="0"/>
    <n v="14.5335452774"/>
    <s v="Alfalfa"/>
    <s v="Sprinkler"/>
    <s v="Alfalfa"/>
    <s v="Active IR"/>
  </r>
  <r>
    <x v="21"/>
    <x v="0"/>
    <n v="21.991886555600001"/>
    <s v="Alfalfa"/>
    <s v="Sprinkler"/>
    <s v="Alfalfa"/>
    <s v="Active IR"/>
  </r>
  <r>
    <x v="17"/>
    <x v="0"/>
    <n v="7.11248954658"/>
    <s v="Alfalfa"/>
    <s v="Sprinkler"/>
    <s v="Alfalfa"/>
    <s v="Active IR"/>
  </r>
  <r>
    <x v="34"/>
    <x v="0"/>
    <n v="7.11248954658"/>
    <s v="Alfalfa"/>
    <s v="Sprinkler"/>
    <s v="Alfalfa"/>
    <s v="Active IR"/>
  </r>
  <r>
    <x v="49"/>
    <x v="0"/>
    <n v="3.9495418021100002"/>
    <s v="Alfalfa"/>
    <s v="Sprinkler"/>
    <s v="Alfalfa"/>
    <s v="Active IR"/>
  </r>
  <r>
    <x v="49"/>
    <x v="0"/>
    <n v="3.9495418021100002"/>
    <s v="Alfalfa"/>
    <s v="Sprinkler"/>
    <s v="Alfalfa"/>
    <s v="Active IR"/>
  </r>
  <r>
    <x v="20"/>
    <x v="0"/>
    <n v="3.9495418021100002"/>
    <s v="Alfalfa"/>
    <s v="Sprinkler"/>
    <s v="Alfalfa"/>
    <s v="Active IR"/>
  </r>
  <r>
    <x v="39"/>
    <x v="0"/>
    <n v="4.7253694850299999"/>
    <s v="Alfalfa"/>
    <s v="Sprinkler"/>
    <s v="Alfalfa"/>
    <s v="Active IR"/>
  </r>
  <r>
    <x v="39"/>
    <x v="0"/>
    <n v="4.7253694850299999"/>
    <s v="Alfalfa"/>
    <s v="Sprinkler"/>
    <s v="Alfalfa"/>
    <s v="Active IR"/>
  </r>
  <r>
    <x v="17"/>
    <x v="0"/>
    <n v="4.7253694850299999"/>
    <s v="Alfalfa"/>
    <s v="Sprinkler"/>
    <s v="Alfalfa"/>
    <s v="Active IR"/>
  </r>
  <r>
    <x v="17"/>
    <x v="0"/>
    <n v="4.7253694850299999"/>
    <s v="Alfalfa"/>
    <s v="Sprinkler"/>
    <s v="Alfalfa"/>
    <s v="Active IR"/>
  </r>
  <r>
    <x v="17"/>
    <x v="0"/>
    <n v="4.7253694850299999"/>
    <s v="Alfalfa"/>
    <s v="Sprinkler"/>
    <s v="Alfalfa"/>
    <s v="Active IR"/>
  </r>
  <r>
    <x v="40"/>
    <x v="0"/>
    <n v="4.7253694850299999"/>
    <s v="Alfalfa"/>
    <s v="Sprinkler"/>
    <s v="Alfalfa"/>
    <s v="Active IR"/>
  </r>
  <r>
    <x v="40"/>
    <x v="0"/>
    <n v="4.7253694850299999"/>
    <s v="Alfalfa"/>
    <s v="Sprinkler"/>
    <s v="Alfalfa"/>
    <s v="Active IR"/>
  </r>
  <r>
    <x v="12"/>
    <x v="0"/>
    <n v="2.8514432331799999"/>
    <s v="Alfalfa"/>
    <s v="Sprinkler"/>
    <s v="Alfalfa"/>
    <s v="Active IR"/>
  </r>
  <r>
    <x v="0"/>
    <x v="0"/>
    <n v="1.2052738999799999"/>
    <s v="Alfalfa"/>
    <s v="Sprinkler"/>
    <s v="Alfalfa"/>
    <s v="Active IR"/>
  </r>
  <r>
    <x v="0"/>
    <x v="0"/>
    <n v="1.2052738999799999"/>
    <s v="Alfalfa"/>
    <s v="Sprinkler"/>
    <s v="Alfalfa"/>
    <s v="Active IR"/>
  </r>
  <r>
    <x v="33"/>
    <x v="0"/>
    <n v="6.2697965058799996"/>
    <s v="Alfalfa"/>
    <s v="Sprinkler"/>
    <s v="Alfalfa"/>
    <s v="Active IR"/>
  </r>
  <r>
    <x v="0"/>
    <x v="0"/>
    <n v="35.417103343800001"/>
    <s v="Alfalfa"/>
    <s v="Sprinkler"/>
    <s v="Alfalfa"/>
    <s v="Active IR"/>
  </r>
  <r>
    <x v="42"/>
    <x v="0"/>
    <n v="2.39304774907"/>
    <s v="Alfalfa"/>
    <s v="Sprinkler"/>
    <s v="Alfalfa"/>
    <s v="Active IR"/>
  </r>
  <r>
    <x v="7"/>
    <x v="0"/>
    <n v="2.39304774907"/>
    <s v="Alfalfa"/>
    <s v="Sprinkler"/>
    <s v="Alfalfa"/>
    <s v="Active IR"/>
  </r>
  <r>
    <x v="12"/>
    <x v="0"/>
    <n v="3.81231562888"/>
    <s v="Alfalfa"/>
    <s v="Sprinkler"/>
    <s v="Alfalfa"/>
    <s v="Active IR"/>
  </r>
  <r>
    <x v="12"/>
    <x v="0"/>
    <n v="3.81231562888"/>
    <s v="Alfalfa"/>
    <s v="Sprinkler"/>
    <s v="Alfalfa"/>
    <s v="Active IR"/>
  </r>
  <r>
    <x v="8"/>
    <x v="0"/>
    <n v="41.488216176100003"/>
    <s v="Alfalfa"/>
    <s v="Sprinkler"/>
    <s v="Alfalfa"/>
    <s v="Active IR"/>
  </r>
  <r>
    <x v="0"/>
    <x v="0"/>
    <n v="11.6137989036999"/>
    <s v="Alfalfa"/>
    <s v="Sprinkler"/>
    <s v="Alfalfa"/>
    <s v="Active IR"/>
  </r>
  <r>
    <x v="16"/>
    <x v="0"/>
    <n v="2.5067140455399999"/>
    <s v="Alfalfa"/>
    <s v="Sprinkler"/>
    <s v="Alfalfa"/>
    <s v="Active IR"/>
  </r>
  <r>
    <x v="0"/>
    <x v="0"/>
    <n v="9.2064713397200002"/>
    <s v="Alfalfa"/>
    <s v="Sprinkler"/>
    <s v="Alfalfa"/>
    <s v="Active IR"/>
  </r>
  <r>
    <x v="17"/>
    <x v="0"/>
    <n v="26.5288114499999"/>
    <s v="Alfalfa"/>
    <s v="Sprinkler"/>
    <s v="Alfalfa"/>
    <s v="Active IR"/>
  </r>
  <r>
    <x v="12"/>
    <x v="0"/>
    <n v="26.5288114499999"/>
    <s v="Alfalfa"/>
    <s v="Sprinkler"/>
    <s v="Alfalfa"/>
    <s v="Active IR"/>
  </r>
  <r>
    <x v="39"/>
    <x v="0"/>
    <n v="6.2600663278999997"/>
    <s v="Alfalfa"/>
    <s v="Sprinkler"/>
    <s v="Alfalfa"/>
    <s v="Active IR"/>
  </r>
  <r>
    <x v="41"/>
    <x v="0"/>
    <n v="6.3770305169499997"/>
    <s v="Alfalfa"/>
    <s v="Sprinkler"/>
    <s v="Alfalfa"/>
    <s v="Active IR"/>
  </r>
  <r>
    <x v="41"/>
    <x v="0"/>
    <n v="6.3770305169499997"/>
    <s v="Alfalfa"/>
    <s v="Sprinkler"/>
    <s v="Alfalfa"/>
    <s v="Active IR"/>
  </r>
  <r>
    <x v="0"/>
    <x v="0"/>
    <n v="14.9919413342"/>
    <s v="Alfalfa"/>
    <s v="Sprinkler"/>
    <s v="Alfalfa"/>
    <s v="Active IR"/>
  </r>
  <r>
    <x v="16"/>
    <x v="0"/>
    <n v="12.1290905229"/>
    <s v="Alfalfa"/>
    <s v="Sprinkler"/>
    <s v="Alfalfa"/>
    <s v="Active IR"/>
  </r>
  <r>
    <x v="16"/>
    <x v="0"/>
    <n v="12.1290905229"/>
    <s v="Alfalfa"/>
    <s v="Sprinkler"/>
    <s v="Alfalfa"/>
    <s v="Active IR"/>
  </r>
  <r>
    <x v="29"/>
    <x v="0"/>
    <n v="22.3393726480999"/>
    <s v="Alfalfa"/>
    <s v="Sprinkler"/>
    <s v="Alfalfa"/>
    <s v="Active IR"/>
  </r>
  <r>
    <x v="8"/>
    <x v="0"/>
    <n v="6.0007133687399996"/>
    <s v="Alfalfa"/>
    <s v="Sprinkler"/>
    <s v="Alfalfa"/>
    <s v="Active IR"/>
  </r>
  <r>
    <x v="8"/>
    <x v="0"/>
    <n v="6.0007133687399996"/>
    <s v="Alfalfa"/>
    <s v="Sprinkler"/>
    <s v="Alfalfa"/>
    <s v="Active IR"/>
  </r>
  <r>
    <x v="8"/>
    <x v="0"/>
    <n v="10.6099272196999"/>
    <s v="Alfalfa"/>
    <s v="Sprinkler"/>
    <s v="Alfalfa"/>
    <s v="Active IR"/>
  </r>
  <r>
    <x v="6"/>
    <x v="0"/>
    <n v="5.0963445197299997"/>
    <s v="Alfalfa"/>
    <s v="Sprinkler"/>
    <s v="Alfalfa"/>
    <s v="Active IR"/>
  </r>
  <r>
    <x v="17"/>
    <x v="0"/>
    <n v="10.8065948268"/>
    <s v="Alfalfa"/>
    <s v="Sprinkler"/>
    <s v="Alfalfa"/>
    <s v="Active IR"/>
  </r>
  <r>
    <x v="41"/>
    <x v="0"/>
    <n v="10.8065948268"/>
    <s v="Alfalfa"/>
    <s v="Sprinkler"/>
    <s v="Alfalfa"/>
    <s v="Active IR"/>
  </r>
  <r>
    <x v="12"/>
    <x v="0"/>
    <n v="5.23724703283"/>
    <s v="Alfalfa"/>
    <s v="Sprinkler"/>
    <s v="Alfalfa"/>
    <s v="Active IR"/>
  </r>
  <r>
    <x v="12"/>
    <x v="0"/>
    <n v="5.23724703283"/>
    <s v="Alfalfa"/>
    <s v="Sprinkler"/>
    <s v="Alfalfa"/>
    <s v="Active IR"/>
  </r>
  <r>
    <x v="7"/>
    <x v="0"/>
    <n v="1.3310900588100001"/>
    <s v="Alfalfa"/>
    <s v="Sprinkler"/>
    <s v="Alfalfa"/>
    <s v="Active IR"/>
  </r>
  <r>
    <x v="8"/>
    <x v="0"/>
    <n v="0.92439503269900003"/>
    <s v="Alfalfa"/>
    <s v="Sprinkler"/>
    <s v="Alfalfa"/>
    <s v="Active IR"/>
  </r>
  <r>
    <x v="7"/>
    <x v="0"/>
    <n v="4.0380645503199997"/>
    <s v="Alfalfa"/>
    <s v="Sprinkler"/>
    <s v="Alfalfa"/>
    <s v="Active IR"/>
  </r>
  <r>
    <x v="29"/>
    <x v="0"/>
    <n v="1.5817380326199999"/>
    <s v="Alfalfa"/>
    <s v="Sprinkler"/>
    <s v="Alfalfa"/>
    <s v="Active IR"/>
  </r>
  <r>
    <x v="7"/>
    <x v="0"/>
    <n v="4.8707996400400004"/>
    <s v="Alfalfa"/>
    <s v="Sprinkler"/>
    <s v="Alfalfa"/>
    <s v="Active IR"/>
  </r>
  <r>
    <x v="19"/>
    <x v="0"/>
    <n v="0.71766488688100005"/>
    <s v="Alfalfa"/>
    <s v="Sprinkler"/>
    <s v="Alfalfa"/>
    <s v="Active IR"/>
  </r>
  <r>
    <x v="39"/>
    <x v="0"/>
    <n v="25.1584966912"/>
    <s v="Alfalfa"/>
    <s v="Sprinkler"/>
    <s v="Alfalfa"/>
    <s v="Active IR"/>
  </r>
  <r>
    <x v="17"/>
    <x v="0"/>
    <n v="25.1584966912"/>
    <s v="Alfalfa"/>
    <s v="Sprinkler"/>
    <s v="Alfalfa"/>
    <s v="Active IR"/>
  </r>
  <r>
    <x v="17"/>
    <x v="0"/>
    <n v="25.1584966912"/>
    <s v="Alfalfa"/>
    <s v="Sprinkler"/>
    <s v="Alfalfa"/>
    <s v="Active IR"/>
  </r>
  <r>
    <x v="40"/>
    <x v="0"/>
    <n v="25.1584966912"/>
    <s v="Alfalfa"/>
    <s v="Sprinkler"/>
    <s v="Alfalfa"/>
    <s v="Active IR"/>
  </r>
  <r>
    <x v="29"/>
    <x v="0"/>
    <n v="8.3900944511799995"/>
    <s v="Alfalfa"/>
    <s v="Sprinkler"/>
    <s v="Alfalfa"/>
    <s v="Active IR"/>
  </r>
  <r>
    <x v="29"/>
    <x v="0"/>
    <n v="8.3900944511799995"/>
    <s v="Alfalfa"/>
    <s v="Sprinkler"/>
    <s v="Alfalfa"/>
    <s v="Active IR"/>
  </r>
  <r>
    <x v="35"/>
    <x v="0"/>
    <n v="9.0549819177700002"/>
    <s v="Alfalfa"/>
    <s v="Sprinkler"/>
    <s v="Alfalfa"/>
    <s v="Active IR"/>
  </r>
  <r>
    <x v="39"/>
    <x v="0"/>
    <n v="0.71018563263000001"/>
    <s v="Alfalfa"/>
    <s v="Sprinkler"/>
    <s v="Alfalfa"/>
    <s v="Active IR"/>
  </r>
  <r>
    <x v="40"/>
    <x v="0"/>
    <n v="0.71018563263000001"/>
    <s v="Alfalfa"/>
    <s v="Sprinkler"/>
    <s v="Alfalfa"/>
    <s v="Active IR"/>
  </r>
  <r>
    <x v="7"/>
    <x v="0"/>
    <n v="14.679150805500001"/>
    <s v="Alfalfa"/>
    <s v="Sprinkler"/>
    <s v="Alfalfa"/>
    <s v="Active IR"/>
  </r>
  <r>
    <x v="33"/>
    <x v="0"/>
    <n v="6.9181101148600002"/>
    <s v="Alfalfa"/>
    <s v="Sprinkler"/>
    <s v="Alfalfa"/>
    <s v="Active IR"/>
  </r>
  <r>
    <x v="17"/>
    <x v="0"/>
    <n v="19.167547817500001"/>
    <s v="Alfalfa"/>
    <s v="Sprinkler"/>
    <s v="Alfalfa"/>
    <s v="Active IR"/>
  </r>
  <r>
    <x v="17"/>
    <x v="0"/>
    <n v="19.167547817500001"/>
    <s v="Alfalfa"/>
    <s v="Sprinkler"/>
    <s v="Alfalfa"/>
    <s v="Active IR"/>
  </r>
  <r>
    <x v="0"/>
    <x v="0"/>
    <n v="6.4780190271600002"/>
    <s v="Alfalfa"/>
    <s v="Sprinkler"/>
    <s v="Alfalfa"/>
    <s v="Active IR"/>
  </r>
  <r>
    <x v="8"/>
    <x v="0"/>
    <n v="8.6594103373499998"/>
    <s v="Alfalfa"/>
    <s v="Sprinkler"/>
    <s v="Alfalfa"/>
    <s v="Active IR"/>
  </r>
  <r>
    <x v="29"/>
    <x v="0"/>
    <n v="7.4397514889799998"/>
    <s v="Alfalfa"/>
    <s v="Sprinkler"/>
    <s v="Alfalfa"/>
    <s v="Active IR"/>
  </r>
  <r>
    <x v="7"/>
    <x v="0"/>
    <n v="1.23682111632"/>
    <s v="Alfalfa"/>
    <s v="Sprinkler"/>
    <s v="Alfalfa"/>
    <s v="Active IR"/>
  </r>
  <r>
    <x v="16"/>
    <x v="0"/>
    <n v="32.784070605899899"/>
    <s v="Alfalfa"/>
    <s v="Sprinkler"/>
    <s v="Alfalfa"/>
    <s v="Active IR"/>
  </r>
  <r>
    <x v="16"/>
    <x v="0"/>
    <n v="32.784070605899899"/>
    <s v="Alfalfa"/>
    <s v="Sprinkler"/>
    <s v="Alfalfa"/>
    <s v="Active IR"/>
  </r>
  <r>
    <x v="8"/>
    <x v="0"/>
    <n v="0.42168854299699998"/>
    <s v="Alfalfa"/>
    <s v="Sprinkler"/>
    <s v="Alfalfa"/>
    <s v="Active IR"/>
  </r>
  <r>
    <x v="7"/>
    <x v="0"/>
    <n v="15.5209236649"/>
    <s v="Alfalfa"/>
    <s v="Sprinkler"/>
    <s v="Alfalfa"/>
    <s v="Active IR"/>
  </r>
  <r>
    <x v="22"/>
    <x v="0"/>
    <n v="7.23715703365"/>
    <s v="Alfalfa"/>
    <s v="Sprinkler"/>
    <s v="Alfalfa"/>
    <s v="Active IR"/>
  </r>
  <r>
    <x v="22"/>
    <x v="0"/>
    <n v="7.23715703365"/>
    <s v="Alfalfa"/>
    <s v="Sprinkler"/>
    <s v="Alfalfa"/>
    <s v="Active IR"/>
  </r>
  <r>
    <x v="17"/>
    <x v="0"/>
    <n v="5.9342007344500001"/>
    <s v="Alfalfa"/>
    <s v="Sprinkler"/>
    <s v="Alfalfa"/>
    <s v="Active IR"/>
  </r>
  <r>
    <x v="0"/>
    <x v="0"/>
    <n v="7.7358642962999999"/>
    <s v="Alfalfa"/>
    <s v="Sprinkler"/>
    <s v="Alfalfa"/>
    <s v="Active IR"/>
  </r>
  <r>
    <x v="0"/>
    <x v="0"/>
    <n v="7.7358642962999999"/>
    <s v="Alfalfa"/>
    <s v="Sprinkler"/>
    <s v="Alfalfa"/>
    <s v="Active IR"/>
  </r>
  <r>
    <x v="33"/>
    <x v="0"/>
    <n v="5.6600614169499996"/>
    <s v="Alfalfa"/>
    <s v="Sprinkler"/>
    <s v="Alfalfa"/>
    <s v="Active IR"/>
  </r>
  <r>
    <x v="21"/>
    <x v="0"/>
    <n v="4.7845514472700001"/>
    <s v="Alfalfa"/>
    <s v="Sprinkler"/>
    <s v="Alfalfa"/>
    <s v="Active IR"/>
  </r>
  <r>
    <x v="8"/>
    <x v="0"/>
    <n v="51.7606852219999"/>
    <s v="Alfalfa"/>
    <s v="Sprinkler"/>
    <s v="Alfalfa"/>
    <s v="Active IR"/>
  </r>
  <r>
    <x v="8"/>
    <x v="0"/>
    <n v="20.822822572700002"/>
    <s v="Alfalfa"/>
    <s v="Sprinkler"/>
    <s v="Alfalfa"/>
    <s v="Active IR"/>
  </r>
  <r>
    <x v="33"/>
    <x v="0"/>
    <n v="11.0783947995"/>
    <s v="Alfalfa"/>
    <s v="Sprinkler"/>
    <s v="Alfalfa"/>
    <s v="Active IR"/>
  </r>
  <r>
    <x v="18"/>
    <x v="0"/>
    <n v="9.9636673643000009"/>
    <s v="Alfalfa"/>
    <s v="Sprinkler"/>
    <s v="Alfalfa"/>
    <s v="Active IR"/>
  </r>
  <r>
    <x v="18"/>
    <x v="0"/>
    <n v="9.9636673643000009"/>
    <s v="Alfalfa"/>
    <s v="Sprinkler"/>
    <s v="Alfalfa"/>
    <s v="Active IR"/>
  </r>
  <r>
    <x v="41"/>
    <x v="0"/>
    <n v="16.191615668600001"/>
    <s v="Alfalfa"/>
    <s v="Sprinkler"/>
    <s v="Alfalfa"/>
    <s v="Active IR"/>
  </r>
  <r>
    <x v="17"/>
    <x v="0"/>
    <n v="10.7199404966"/>
    <s v="Alfalfa"/>
    <s v="Sprinkler"/>
    <s v="Alfalfa"/>
    <s v="Active IR"/>
  </r>
  <r>
    <x v="8"/>
    <x v="0"/>
    <n v="4.4132048834999997"/>
    <s v="Alfalfa"/>
    <s v="Sprinkler"/>
    <s v="Alfalfa"/>
    <s v="Active IR"/>
  </r>
  <r>
    <x v="39"/>
    <x v="0"/>
    <n v="2.0149195632999999"/>
    <s v="Alfalfa"/>
    <s v="Sprinkler"/>
    <s v="Alfalfa"/>
    <s v="Active IR"/>
  </r>
  <r>
    <x v="17"/>
    <x v="0"/>
    <n v="2.0149195632999999"/>
    <s v="Alfalfa"/>
    <s v="Sprinkler"/>
    <s v="Alfalfa"/>
    <s v="Active IR"/>
  </r>
  <r>
    <x v="17"/>
    <x v="0"/>
    <n v="2.0149195632999999"/>
    <s v="Alfalfa"/>
    <s v="Sprinkler"/>
    <s v="Alfalfa"/>
    <s v="Active IR"/>
  </r>
  <r>
    <x v="38"/>
    <x v="0"/>
    <n v="2.0149195632999999"/>
    <s v="Alfalfa"/>
    <s v="Sprinkler"/>
    <s v="Alfalfa"/>
    <s v="Active IR"/>
  </r>
  <r>
    <x v="40"/>
    <x v="0"/>
    <n v="2.0149195632999999"/>
    <s v="Alfalfa"/>
    <s v="Sprinkler"/>
    <s v="Alfalfa"/>
    <s v="Active IR"/>
  </r>
  <r>
    <x v="40"/>
    <x v="0"/>
    <n v="2.0149195632999999"/>
    <s v="Alfalfa"/>
    <s v="Sprinkler"/>
    <s v="Alfalfa"/>
    <s v="Active IR"/>
  </r>
  <r>
    <x v="52"/>
    <x v="0"/>
    <n v="25.596105354399899"/>
    <s v="Alfalfa"/>
    <s v="Sprinkler"/>
    <s v="Alfalfa"/>
    <s v="Active IR"/>
  </r>
  <r>
    <x v="52"/>
    <x v="0"/>
    <n v="25.596105354399899"/>
    <s v="Alfalfa"/>
    <s v="Sprinkler"/>
    <s v="Alfalfa"/>
    <s v="Active IR"/>
  </r>
  <r>
    <x v="52"/>
    <x v="0"/>
    <n v="25.596105354399899"/>
    <s v="Alfalfa"/>
    <s v="Sprinkler"/>
    <s v="Alfalfa"/>
    <s v="Active IR"/>
  </r>
  <r>
    <x v="36"/>
    <x v="0"/>
    <n v="7.1951263919699997"/>
    <s v="Alfalfa"/>
    <s v="Sprinkler"/>
    <s v="Alfalfa"/>
    <s v="Active IR"/>
  </r>
  <r>
    <x v="39"/>
    <x v="0"/>
    <n v="8.82371348723"/>
    <s v="Alfalfa"/>
    <s v="Sprinkler"/>
    <s v="Alfalfa"/>
    <s v="Active IR"/>
  </r>
  <r>
    <x v="39"/>
    <x v="0"/>
    <n v="8.82371348723"/>
    <s v="Alfalfa"/>
    <s v="Sprinkler"/>
    <s v="Alfalfa"/>
    <s v="Active IR"/>
  </r>
  <r>
    <x v="17"/>
    <x v="0"/>
    <n v="8.82371348723"/>
    <s v="Alfalfa"/>
    <s v="Sprinkler"/>
    <s v="Alfalfa"/>
    <s v="Active IR"/>
  </r>
  <r>
    <x v="17"/>
    <x v="0"/>
    <n v="8.82371348723"/>
    <s v="Alfalfa"/>
    <s v="Sprinkler"/>
    <s v="Alfalfa"/>
    <s v="Active IR"/>
  </r>
  <r>
    <x v="40"/>
    <x v="0"/>
    <n v="8.82371348723"/>
    <s v="Alfalfa"/>
    <s v="Sprinkler"/>
    <s v="Alfalfa"/>
    <s v="Active IR"/>
  </r>
  <r>
    <x v="40"/>
    <x v="0"/>
    <n v="8.82371348723"/>
    <s v="Alfalfa"/>
    <s v="Sprinkler"/>
    <s v="Alfalfa"/>
    <s v="Active IR"/>
  </r>
  <r>
    <x v="7"/>
    <x v="0"/>
    <n v="1.9729107024799999"/>
    <s v="Alfalfa"/>
    <s v="Sprinkler"/>
    <s v="Alfalfa"/>
    <s v="Active IR"/>
  </r>
  <r>
    <x v="8"/>
    <x v="0"/>
    <n v="4.7283133376300004"/>
    <s v="Alfalfa"/>
    <s v="Sprinkler"/>
    <s v="Alfalfa"/>
    <s v="Active IR"/>
  </r>
  <r>
    <x v="12"/>
    <x v="0"/>
    <n v="13.237566895200001"/>
    <s v="Alfalfa"/>
    <s v="Sprinkler"/>
    <s v="Alfalfa"/>
    <s v="Active IR"/>
  </r>
  <r>
    <x v="12"/>
    <x v="0"/>
    <n v="13.237566895200001"/>
    <s v="Alfalfa"/>
    <s v="Sprinkler"/>
    <s v="Alfalfa"/>
    <s v="Active IR"/>
  </r>
  <r>
    <x v="48"/>
    <x v="0"/>
    <n v="13.237566895200001"/>
    <s v="Alfalfa"/>
    <s v="Sprinkler"/>
    <s v="Alfalfa"/>
    <s v="Active IR"/>
  </r>
  <r>
    <x v="16"/>
    <x v="0"/>
    <n v="33.076885943599898"/>
    <s v="Alfalfa"/>
    <s v="Sprinkler"/>
    <s v="Alfalfa"/>
    <s v="Active IR"/>
  </r>
  <r>
    <x v="16"/>
    <x v="0"/>
    <n v="33.076885943599898"/>
    <s v="Alfalfa"/>
    <s v="Sprinkler"/>
    <s v="Alfalfa"/>
    <s v="Active IR"/>
  </r>
  <r>
    <x v="16"/>
    <x v="0"/>
    <n v="33.076885943599898"/>
    <s v="Alfalfa"/>
    <s v="Sprinkler"/>
    <s v="Alfalfa"/>
    <s v="Active IR"/>
  </r>
  <r>
    <x v="53"/>
    <x v="0"/>
    <n v="11.763244596"/>
    <s v="Alfalfa"/>
    <s v="Sprinkler"/>
    <s v="Alfalfa"/>
    <s v="Active IR"/>
  </r>
  <r>
    <x v="32"/>
    <x v="0"/>
    <n v="9.6739174547700006"/>
    <s v="Alfalfa"/>
    <s v="Sprinkler"/>
    <s v="Alfalfa"/>
    <s v="Active IR"/>
  </r>
  <r>
    <x v="33"/>
    <x v="0"/>
    <n v="9.6739174547700006"/>
    <s v="Alfalfa"/>
    <s v="Sprinkler"/>
    <s v="Alfalfa"/>
    <s v="Active IR"/>
  </r>
  <r>
    <x v="7"/>
    <x v="0"/>
    <n v="6.6878099019899997"/>
    <s v="Alfalfa"/>
    <s v="Sprinkler"/>
    <s v="Alfalfa"/>
    <s v="Active IR"/>
  </r>
  <r>
    <x v="12"/>
    <x v="0"/>
    <n v="6.8391738306200001"/>
    <s v="Alfalfa"/>
    <s v="Sprinkler"/>
    <s v="Alfalfa"/>
    <s v="Active IR"/>
  </r>
  <r>
    <x v="12"/>
    <x v="0"/>
    <n v="6.8391738306200001"/>
    <s v="Alfalfa"/>
    <s v="Sprinkler"/>
    <s v="Alfalfa"/>
    <s v="Active IR"/>
  </r>
  <r>
    <x v="19"/>
    <x v="0"/>
    <n v="11.825611905300001"/>
    <s v="Alfalfa"/>
    <s v="Sprinkler"/>
    <s v="Alfalfa"/>
    <s v="Active IR"/>
  </r>
  <r>
    <x v="12"/>
    <x v="0"/>
    <n v="5.6587141437300001"/>
    <s v="Alfalfa"/>
    <s v="Sprinkler"/>
    <s v="Alfalfa"/>
    <s v="Active IR"/>
  </r>
  <r>
    <x v="12"/>
    <x v="0"/>
    <n v="5.6587141437300001"/>
    <s v="Alfalfa"/>
    <s v="Sprinkler"/>
    <s v="Alfalfa"/>
    <s v="Active IR"/>
  </r>
  <r>
    <x v="48"/>
    <x v="0"/>
    <n v="5.6587141437300001"/>
    <s v="Alfalfa"/>
    <s v="Sprinkler"/>
    <s v="Alfalfa"/>
    <s v="Active IR"/>
  </r>
  <r>
    <x v="7"/>
    <x v="0"/>
    <n v="16.175700634599899"/>
    <s v="Alfalfa"/>
    <s v="Sprinkler"/>
    <s v="Alfalfa"/>
    <s v="Active IR"/>
  </r>
  <r>
    <x v="7"/>
    <x v="0"/>
    <n v="16.175700634599899"/>
    <s v="Alfalfa"/>
    <s v="Sprinkler"/>
    <s v="Alfalfa"/>
    <s v="Active IR"/>
  </r>
  <r>
    <x v="39"/>
    <x v="0"/>
    <n v="42.315003405799899"/>
    <s v="Alfalfa"/>
    <s v="Sprinkler"/>
    <s v="Alfalfa"/>
    <s v="Active IR"/>
  </r>
  <r>
    <x v="7"/>
    <x v="0"/>
    <n v="25.5120272658"/>
    <s v="Alfalfa"/>
    <s v="Sprinkler"/>
    <s v="Alfalfa"/>
    <s v="Active IR"/>
  </r>
  <r>
    <x v="7"/>
    <x v="0"/>
    <n v="25.5120272658"/>
    <s v="Alfalfa"/>
    <s v="Sprinkler"/>
    <s v="Alfalfa"/>
    <s v="Active IR"/>
  </r>
  <r>
    <x v="7"/>
    <x v="0"/>
    <n v="9.4320425344899999"/>
    <s v="Alfalfa"/>
    <s v="Sprinkler"/>
    <s v="Alfalfa"/>
    <s v="Active IR"/>
  </r>
  <r>
    <x v="7"/>
    <x v="0"/>
    <n v="9.4320425344899999"/>
    <s v="Alfalfa"/>
    <s v="Sprinkler"/>
    <s v="Alfalfa"/>
    <s v="Active IR"/>
  </r>
  <r>
    <x v="29"/>
    <x v="0"/>
    <n v="5.1450734707999999"/>
    <s v="Alfalfa"/>
    <s v="Sprinkler"/>
    <s v="Alfalfa"/>
    <s v="Active IR"/>
  </r>
  <r>
    <x v="44"/>
    <x v="0"/>
    <n v="14.756562235800001"/>
    <s v="Alfalfa"/>
    <s v="Sprinkler"/>
    <s v="Alfalfa"/>
    <s v="Active IR"/>
  </r>
  <r>
    <x v="44"/>
    <x v="0"/>
    <n v="14.756562235800001"/>
    <s v="Alfalfa"/>
    <s v="Sprinkler"/>
    <s v="Alfalfa"/>
    <s v="Active IR"/>
  </r>
  <r>
    <x v="29"/>
    <x v="0"/>
    <n v="8.9793189206200008"/>
    <s v="Alfalfa"/>
    <s v="Sprinkler"/>
    <s v="Alfalfa"/>
    <s v="Active IR"/>
  </r>
  <r>
    <x v="29"/>
    <x v="0"/>
    <n v="8.9793189206200008"/>
    <s v="Alfalfa"/>
    <s v="Sprinkler"/>
    <s v="Alfalfa"/>
    <s v="Active IR"/>
  </r>
  <r>
    <x v="21"/>
    <x v="0"/>
    <n v="14.4758548335"/>
    <s v="Alfalfa"/>
    <s v="Sprinkler"/>
    <s v="Alfalfa"/>
    <s v="Active IR"/>
  </r>
  <r>
    <x v="29"/>
    <x v="0"/>
    <n v="14.4758548335"/>
    <s v="Alfalfa"/>
    <s v="Sprinkler"/>
    <s v="Alfalfa"/>
    <s v="Active IR"/>
  </r>
  <r>
    <x v="42"/>
    <x v="0"/>
    <n v="2.7091316376100001"/>
    <s v="Alfalfa"/>
    <s v="Sprinkler"/>
    <s v="Alfalfa"/>
    <s v="Active IR"/>
  </r>
  <r>
    <x v="7"/>
    <x v="0"/>
    <n v="2.7091316376100001"/>
    <s v="Alfalfa"/>
    <s v="Sprinkler"/>
    <s v="Alfalfa"/>
    <s v="Active IR"/>
  </r>
  <r>
    <x v="19"/>
    <x v="0"/>
    <n v="6.9842329980500004"/>
    <s v="Alfalfa"/>
    <s v="Sprinkler"/>
    <s v="Alfalfa"/>
    <s v="Active IR"/>
  </r>
  <r>
    <x v="33"/>
    <x v="0"/>
    <n v="7.5584266801700002"/>
    <s v="Alfalfa"/>
    <s v="Sprinkler"/>
    <s v="Alfalfa"/>
    <s v="Active IR"/>
  </r>
  <r>
    <x v="39"/>
    <x v="0"/>
    <n v="11.6741694733999"/>
    <s v="Alfalfa"/>
    <s v="Sprinkler"/>
    <s v="Alfalfa"/>
    <s v="Active IR"/>
  </r>
  <r>
    <x v="39"/>
    <x v="0"/>
    <n v="11.6741694733999"/>
    <s v="Alfalfa"/>
    <s v="Sprinkler"/>
    <s v="Alfalfa"/>
    <s v="Active IR"/>
  </r>
  <r>
    <x v="40"/>
    <x v="0"/>
    <n v="11.6741694733999"/>
    <s v="Alfalfa"/>
    <s v="Sprinkler"/>
    <s v="Alfalfa"/>
    <s v="Active IR"/>
  </r>
  <r>
    <x v="40"/>
    <x v="0"/>
    <n v="11.6741694733999"/>
    <s v="Alfalfa"/>
    <s v="Sprinkler"/>
    <s v="Alfalfa"/>
    <s v="Active IR"/>
  </r>
  <r>
    <x v="49"/>
    <x v="0"/>
    <n v="20.608893401700001"/>
    <s v="Alfalfa"/>
    <s v="Sprinkler"/>
    <s v="Alfalfa"/>
    <s v="Active IR"/>
  </r>
  <r>
    <x v="49"/>
    <x v="0"/>
    <n v="20.608893401700001"/>
    <s v="Alfalfa"/>
    <s v="Sprinkler"/>
    <s v="Alfalfa"/>
    <s v="Active IR"/>
  </r>
  <r>
    <x v="8"/>
    <x v="0"/>
    <n v="1.78261493004"/>
    <s v="Alfalfa"/>
    <s v="Sprinkler"/>
    <s v="Alfalfa"/>
    <s v="Active IR"/>
  </r>
  <r>
    <x v="8"/>
    <x v="0"/>
    <n v="6.8533477856799996"/>
    <s v="Alfalfa"/>
    <s v="Sprinkler"/>
    <s v="Alfalfa"/>
    <s v="Active IR"/>
  </r>
  <r>
    <x v="8"/>
    <x v="0"/>
    <n v="6.8533477856799996"/>
    <s v="Alfalfa"/>
    <s v="Sprinkler"/>
    <s v="Alfalfa"/>
    <s v="Active IR"/>
  </r>
  <r>
    <x v="42"/>
    <x v="0"/>
    <n v="1.1803010726000001"/>
    <s v="Alfalfa"/>
    <s v="Sprinkler"/>
    <s v="Alfalfa"/>
    <s v="Active IR"/>
  </r>
  <r>
    <x v="7"/>
    <x v="0"/>
    <n v="1.1803010726000001"/>
    <s v="Alfalfa"/>
    <s v="Sprinkler"/>
    <s v="Alfalfa"/>
    <s v="Active IR"/>
  </r>
  <r>
    <x v="42"/>
    <x v="0"/>
    <n v="9.5107848165999904"/>
    <s v="Alfalfa"/>
    <s v="Sprinkler"/>
    <s v="Alfalfa"/>
    <s v="Active IR"/>
  </r>
  <r>
    <x v="7"/>
    <x v="0"/>
    <n v="9.5107848165999904"/>
    <s v="Alfalfa"/>
    <s v="Sprinkler"/>
    <s v="Alfalfa"/>
    <s v="Active IR"/>
  </r>
  <r>
    <x v="33"/>
    <x v="0"/>
    <n v="3.95523200424"/>
    <s v="Alfalfa"/>
    <s v="Sprinkler"/>
    <s v="Alfalfa"/>
    <s v="Active IR"/>
  </r>
  <r>
    <x v="18"/>
    <x v="0"/>
    <n v="8.9487919956499997"/>
    <s v="Alfalfa"/>
    <s v="Sprinkler"/>
    <s v="Alfalfa"/>
    <s v="Active IR"/>
  </r>
  <r>
    <x v="13"/>
    <x v="0"/>
    <n v="26.2423566812"/>
    <s v="Alfalfa"/>
    <s v="Sprinkler"/>
    <s v="Alfalfa"/>
    <s v="Active IR"/>
  </r>
  <r>
    <x v="13"/>
    <x v="0"/>
    <n v="26.2423566812"/>
    <s v="Alfalfa"/>
    <s v="Sprinkler"/>
    <s v="Alfalfa"/>
    <s v="Active IR"/>
  </r>
  <r>
    <x v="4"/>
    <x v="0"/>
    <n v="8.5331275055799995"/>
    <s v="Alfalfa"/>
    <s v="Sprinkler"/>
    <s v="Alfalfa"/>
    <s v="Active IR"/>
  </r>
  <r>
    <x v="4"/>
    <x v="0"/>
    <n v="8.5331275055799995"/>
    <s v="Alfalfa"/>
    <s v="Sprinkler"/>
    <s v="Alfalfa"/>
    <s v="Active IR"/>
  </r>
  <r>
    <x v="4"/>
    <x v="0"/>
    <n v="8.5331275055799995"/>
    <s v="Alfalfa"/>
    <s v="Sprinkler"/>
    <s v="Alfalfa"/>
    <s v="Active IR"/>
  </r>
  <r>
    <x v="7"/>
    <x v="0"/>
    <n v="8.5331275055799995"/>
    <s v="Alfalfa"/>
    <s v="Sprinkler"/>
    <s v="Alfalfa"/>
    <s v="Active IR"/>
  </r>
  <r>
    <x v="7"/>
    <x v="0"/>
    <n v="8.5331275055799995"/>
    <s v="Alfalfa"/>
    <s v="Sprinkler"/>
    <s v="Alfalfa"/>
    <s v="Active IR"/>
  </r>
  <r>
    <x v="7"/>
    <x v="0"/>
    <n v="8.5331275055799995"/>
    <s v="Alfalfa"/>
    <s v="Sprinkler"/>
    <s v="Alfalfa"/>
    <s v="Active IR"/>
  </r>
  <r>
    <x v="12"/>
    <x v="0"/>
    <n v="6.92682891832"/>
    <s v="Alfalfa"/>
    <s v="Sprinkler"/>
    <s v="Alfalfa"/>
    <s v="Active IR"/>
  </r>
  <r>
    <x v="17"/>
    <x v="0"/>
    <n v="8.4166066101499997"/>
    <s v="Alfalfa"/>
    <s v="Sprinkler"/>
    <s v="Alfalfa"/>
    <s v="Active IR"/>
  </r>
  <r>
    <x v="6"/>
    <x v="0"/>
    <n v="0.50066280622199999"/>
    <s v="Alfalfa"/>
    <s v="Sprinkler"/>
    <s v="Alfalfa"/>
    <s v="Active IR"/>
  </r>
  <r>
    <x v="32"/>
    <x v="0"/>
    <n v="27.7983875179"/>
    <s v="Alfalfa"/>
    <s v="Sprinkler"/>
    <s v="Alfalfa"/>
    <s v="Active IR"/>
  </r>
  <r>
    <x v="39"/>
    <x v="0"/>
    <n v="0.79311212223500005"/>
    <s v="Alfalfa"/>
    <s v="Sprinkler"/>
    <s v="Alfalfa"/>
    <s v="Active IR"/>
  </r>
  <r>
    <x v="40"/>
    <x v="0"/>
    <n v="0.79311212223500005"/>
    <s v="Alfalfa"/>
    <s v="Sprinkler"/>
    <s v="Alfalfa"/>
    <s v="Active IR"/>
  </r>
  <r>
    <x v="7"/>
    <x v="0"/>
    <n v="4.99514488235"/>
    <s v="Alfalfa"/>
    <s v="Sprinkler"/>
    <s v="Alfalfa"/>
    <s v="Active IR"/>
  </r>
  <r>
    <x v="7"/>
    <x v="0"/>
    <n v="4.99514488235"/>
    <s v="Alfalfa"/>
    <s v="Sprinkler"/>
    <s v="Alfalfa"/>
    <s v="Active IR"/>
  </r>
  <r>
    <x v="7"/>
    <x v="0"/>
    <n v="4.99514488235"/>
    <s v="Alfalfa"/>
    <s v="Sprinkler"/>
    <s v="Alfalfa"/>
    <s v="Active IR"/>
  </r>
  <r>
    <x v="7"/>
    <x v="0"/>
    <n v="21.9316618354"/>
    <s v="Alfalfa"/>
    <s v="Sprinkler"/>
    <s v="Alfalfa"/>
    <s v="Active IR"/>
  </r>
  <r>
    <x v="7"/>
    <x v="0"/>
    <n v="21.9316618354"/>
    <s v="Alfalfa"/>
    <s v="Sprinkler"/>
    <s v="Alfalfa"/>
    <s v="Active IR"/>
  </r>
  <r>
    <x v="33"/>
    <x v="0"/>
    <n v="9.9897460621099903"/>
    <s v="Alfalfa"/>
    <s v="Sprinkler"/>
    <s v="Alfalfa"/>
    <s v="Active IR"/>
  </r>
  <r>
    <x v="39"/>
    <x v="0"/>
    <n v="8.3945831684400005"/>
    <s v="Alfalfa"/>
    <s v="Sprinkler"/>
    <s v="Alfalfa"/>
    <s v="Active IR"/>
  </r>
  <r>
    <x v="39"/>
    <x v="0"/>
    <n v="8.3945831684400005"/>
    <s v="Alfalfa"/>
    <s v="Sprinkler"/>
    <s v="Alfalfa"/>
    <s v="Active IR"/>
  </r>
  <r>
    <x v="17"/>
    <x v="0"/>
    <n v="8.3945831684400005"/>
    <s v="Alfalfa"/>
    <s v="Sprinkler"/>
    <s v="Alfalfa"/>
    <s v="Active IR"/>
  </r>
  <r>
    <x v="17"/>
    <x v="0"/>
    <n v="8.3945831684400005"/>
    <s v="Alfalfa"/>
    <s v="Sprinkler"/>
    <s v="Alfalfa"/>
    <s v="Active IR"/>
  </r>
  <r>
    <x v="40"/>
    <x v="0"/>
    <n v="8.3945831684400005"/>
    <s v="Alfalfa"/>
    <s v="Sprinkler"/>
    <s v="Alfalfa"/>
    <s v="Active IR"/>
  </r>
  <r>
    <x v="40"/>
    <x v="0"/>
    <n v="8.3945831684400005"/>
    <s v="Alfalfa"/>
    <s v="Sprinkler"/>
    <s v="Alfalfa"/>
    <s v="Active IR"/>
  </r>
  <r>
    <x v="7"/>
    <x v="0"/>
    <n v="4.6644727983000003"/>
    <s v="Alfalfa"/>
    <s v="Sprinkler"/>
    <s v="Alfalfa"/>
    <s v="Active IR"/>
  </r>
  <r>
    <x v="39"/>
    <x v="0"/>
    <n v="25.4715680599999"/>
    <s v="Alfalfa"/>
    <s v="Sprinkler"/>
    <s v="Alfalfa"/>
    <s v="Active IR"/>
  </r>
  <r>
    <x v="39"/>
    <x v="0"/>
    <n v="2.63610684424"/>
    <s v="Alfalfa"/>
    <s v="Sprinkler"/>
    <s v="Alfalfa"/>
    <s v="Active IR"/>
  </r>
  <r>
    <x v="40"/>
    <x v="0"/>
    <n v="2.63610684424"/>
    <s v="Alfalfa"/>
    <s v="Sprinkler"/>
    <s v="Alfalfa"/>
    <s v="Active IR"/>
  </r>
  <r>
    <x v="7"/>
    <x v="0"/>
    <n v="17.133667705000001"/>
    <s v="Alfalfa"/>
    <s v="Sprinkler"/>
    <s v="Alfalfa"/>
    <s v="Active IR"/>
  </r>
  <r>
    <x v="7"/>
    <x v="0"/>
    <n v="17.133667705000001"/>
    <s v="Alfalfa"/>
    <s v="Sprinkler"/>
    <s v="Alfalfa"/>
    <s v="Active IR"/>
  </r>
  <r>
    <x v="7"/>
    <x v="0"/>
    <n v="1.29754250006"/>
    <s v="Alfalfa"/>
    <s v="Sprinkler"/>
    <s v="Alfalfa"/>
    <s v="Active IR"/>
  </r>
  <r>
    <x v="7"/>
    <x v="0"/>
    <n v="1.29754250006"/>
    <s v="Alfalfa"/>
    <s v="Sprinkler"/>
    <s v="Alfalfa"/>
    <s v="Active IR"/>
  </r>
  <r>
    <x v="0"/>
    <x v="0"/>
    <n v="23.006511357600001"/>
    <s v="Alfalfa"/>
    <s v="Sprinkler"/>
    <s v="Alfalfa"/>
    <s v="Active IR"/>
  </r>
  <r>
    <x v="29"/>
    <x v="0"/>
    <n v="31.2106036043999"/>
    <s v="Alfalfa"/>
    <s v="Sprinkler"/>
    <s v="Alfalfa"/>
    <s v="Active IR"/>
  </r>
  <r>
    <x v="21"/>
    <x v="0"/>
    <n v="7.92362737811"/>
    <s v="Alfalfa"/>
    <s v="Sprinkler"/>
    <s v="Alfalfa"/>
    <s v="Active IR"/>
  </r>
  <r>
    <x v="0"/>
    <x v="0"/>
    <n v="8.3126551171000003"/>
    <s v="Alfalfa"/>
    <s v="Sprinkler"/>
    <s v="Alfalfa"/>
    <s v="Active IR"/>
  </r>
  <r>
    <x v="39"/>
    <x v="0"/>
    <n v="9.5342511130999998"/>
    <s v="Alfalfa"/>
    <s v="Sprinkler"/>
    <s v="Alfalfa"/>
    <s v="Active IR"/>
  </r>
  <r>
    <x v="39"/>
    <x v="0"/>
    <n v="9.5342511130999998"/>
    <s v="Alfalfa"/>
    <s v="Sprinkler"/>
    <s v="Alfalfa"/>
    <s v="Active IR"/>
  </r>
  <r>
    <x v="39"/>
    <x v="0"/>
    <n v="9.5342511130999998"/>
    <s v="Alfalfa"/>
    <s v="Sprinkler"/>
    <s v="Alfalfa"/>
    <s v="Active IR"/>
  </r>
  <r>
    <x v="39"/>
    <x v="0"/>
    <n v="9.5342511130999998"/>
    <s v="Alfalfa"/>
    <s v="Sprinkler"/>
    <s v="Alfalfa"/>
    <s v="Active IR"/>
  </r>
  <r>
    <x v="16"/>
    <x v="0"/>
    <n v="8.1435197901700001"/>
    <s v="Alfalfa"/>
    <s v="Sprinkler"/>
    <s v="Alfalfa"/>
    <s v="Active IR"/>
  </r>
  <r>
    <x v="41"/>
    <x v="0"/>
    <n v="5.48259748114"/>
    <s v="Alfalfa"/>
    <s v="Sprinkler"/>
    <s v="Alfalfa"/>
    <s v="Active IR"/>
  </r>
  <r>
    <x v="41"/>
    <x v="0"/>
    <n v="5.48259748114"/>
    <s v="Alfalfa"/>
    <s v="Sprinkler"/>
    <s v="Alfalfa"/>
    <s v="Active IR"/>
  </r>
  <r>
    <x v="33"/>
    <x v="0"/>
    <n v="0.601768679812"/>
    <s v="Alfalfa"/>
    <s v="Sprinkler"/>
    <s v="Alfalfa"/>
    <s v="Active IR"/>
  </r>
  <r>
    <x v="17"/>
    <x v="0"/>
    <n v="8.7600075122300005"/>
    <s v="Alfalfa"/>
    <s v="Sprinkler"/>
    <s v="Alfalfa"/>
    <s v="Active IR"/>
  </r>
  <r>
    <x v="19"/>
    <x v="0"/>
    <n v="4.5632382896900001"/>
    <s v="Alfalfa"/>
    <s v="Sprinkler"/>
    <s v="Alfalfa"/>
    <s v="Active IR"/>
  </r>
  <r>
    <x v="25"/>
    <x v="0"/>
    <n v="4.5632382896900001"/>
    <s v="Alfalfa"/>
    <s v="Sprinkler"/>
    <s v="Alfalfa"/>
    <s v="Active IR"/>
  </r>
  <r>
    <x v="25"/>
    <x v="0"/>
    <n v="4.5632382896900001"/>
    <s v="Alfalfa"/>
    <s v="Sprinkler"/>
    <s v="Alfalfa"/>
    <s v="Active IR"/>
  </r>
  <r>
    <x v="12"/>
    <x v="0"/>
    <n v="4.7046884138999996"/>
    <s v="Alfalfa"/>
    <s v="Sprinkler"/>
    <s v="Alfalfa"/>
    <s v="Active IR"/>
  </r>
  <r>
    <x v="7"/>
    <x v="0"/>
    <n v="0.92608946256500002"/>
    <s v="Alfalfa"/>
    <s v="Sprinkler"/>
    <s v="Alfalfa"/>
    <s v="Active IR"/>
  </r>
  <r>
    <x v="16"/>
    <x v="0"/>
    <n v="20.914615701799899"/>
    <s v="Alfalfa"/>
    <s v="Sprinkler"/>
    <s v="Alfalfa"/>
    <s v="Active IR"/>
  </r>
  <r>
    <x v="19"/>
    <x v="0"/>
    <n v="2.2645312613800002"/>
    <s v="Alfalfa"/>
    <s v="Sprinkler"/>
    <s v="Alfalfa"/>
    <s v="Active IR"/>
  </r>
  <r>
    <x v="19"/>
    <x v="0"/>
    <n v="2.2645312613800002"/>
    <s v="Alfalfa"/>
    <s v="Sprinkler"/>
    <s v="Alfalfa"/>
    <s v="Active IR"/>
  </r>
  <r>
    <x v="7"/>
    <x v="0"/>
    <n v="22.513965314099899"/>
    <s v="Alfalfa"/>
    <s v="Sprinkler"/>
    <s v="Alfalfa"/>
    <s v="Active IR"/>
  </r>
  <r>
    <x v="39"/>
    <x v="0"/>
    <n v="2.6717296513300002"/>
    <s v="Alfalfa"/>
    <s v="Sprinkler"/>
    <s v="Alfalfa"/>
    <s v="Active IR"/>
  </r>
  <r>
    <x v="7"/>
    <x v="0"/>
    <n v="8.4262103768899905"/>
    <s v="Alfalfa"/>
    <s v="Sprinkler"/>
    <s v="Alfalfa"/>
    <s v="Active IR"/>
  </r>
  <r>
    <x v="21"/>
    <x v="0"/>
    <n v="21.7314051241"/>
    <s v="Alfalfa"/>
    <s v="Sprinkler"/>
    <s v="Alfalfa"/>
    <s v="Active IR"/>
  </r>
  <r>
    <x v="29"/>
    <x v="0"/>
    <n v="21.7314051241"/>
    <s v="Alfalfa"/>
    <s v="Sprinkler"/>
    <s v="Alfalfa"/>
    <s v="Active IR"/>
  </r>
  <r>
    <x v="0"/>
    <x v="0"/>
    <n v="10.0671817991"/>
    <s v="Alfalfa"/>
    <s v="Sprinkler"/>
    <s v="Alfalfa"/>
    <s v="Active IR"/>
  </r>
  <r>
    <x v="0"/>
    <x v="0"/>
    <n v="10.0671817991"/>
    <s v="Alfalfa"/>
    <s v="Sprinkler"/>
    <s v="Alfalfa"/>
    <s v="Active IR"/>
  </r>
  <r>
    <x v="33"/>
    <x v="0"/>
    <n v="0.43635306339800001"/>
    <s v="Alfalfa"/>
    <s v="Sprinkler"/>
    <s v="Alfalfa"/>
    <s v="Active IR"/>
  </r>
  <r>
    <x v="21"/>
    <x v="0"/>
    <n v="1.40301048748"/>
    <s v="Alfalfa"/>
    <s v="Sprinkler"/>
    <s v="Alfalfa"/>
    <s v="Active IR"/>
  </r>
  <r>
    <x v="0"/>
    <x v="0"/>
    <n v="19.740490542300002"/>
    <s v="Alfalfa"/>
    <s v="Sprinkler"/>
    <s v="Alfalfa"/>
    <s v="Active IR"/>
  </r>
  <r>
    <x v="0"/>
    <x v="0"/>
    <n v="19.740490542300002"/>
    <s v="Alfalfa"/>
    <s v="Sprinkler"/>
    <s v="Alfalfa"/>
    <s v="Active IR"/>
  </r>
  <r>
    <x v="0"/>
    <x v="0"/>
    <n v="6.5287956395800002"/>
    <s v="Alfalfa"/>
    <s v="Sprinkler"/>
    <s v="Alfalfa"/>
    <s v="Active IR"/>
  </r>
  <r>
    <x v="52"/>
    <x v="0"/>
    <n v="3.0356198515399999"/>
    <s v="Alfalfa"/>
    <s v="Sprinkler"/>
    <s v="Alfalfa"/>
    <s v="Active IR"/>
  </r>
  <r>
    <x v="8"/>
    <x v="0"/>
    <n v="16.639394874299899"/>
    <s v="Alfalfa"/>
    <s v="Sprinkler"/>
    <s v="Alfalfa"/>
    <s v="Active IR"/>
  </r>
  <r>
    <x v="29"/>
    <x v="0"/>
    <n v="8.0332274559699997"/>
    <s v="Alfalfa"/>
    <s v="Sprinkler"/>
    <s v="Alfalfa"/>
    <s v="Active IR"/>
  </r>
  <r>
    <x v="8"/>
    <x v="0"/>
    <n v="20.250122996999899"/>
    <s v="Alfalfa"/>
    <s v="Sprinkler"/>
    <s v="Alfalfa"/>
    <s v="Active IR"/>
  </r>
  <r>
    <x v="17"/>
    <x v="0"/>
    <n v="6.9305098668799996"/>
    <s v="Alfalfa"/>
    <s v="Sprinkler"/>
    <s v="Alfalfa"/>
    <s v="Active IR"/>
  </r>
  <r>
    <x v="0"/>
    <x v="0"/>
    <n v="10.6566678742"/>
    <s v="Alfalfa"/>
    <s v="Sprinkler"/>
    <s v="Alfalfa"/>
    <s v="Active IR"/>
  </r>
  <r>
    <x v="29"/>
    <x v="0"/>
    <n v="41.450343198600002"/>
    <s v="Alfalfa"/>
    <s v="Sprinkler"/>
    <s v="Alfalfa"/>
    <s v="Active IR"/>
  </r>
  <r>
    <x v="0"/>
    <x v="0"/>
    <n v="4.63589096791"/>
    <s v="Alfalfa"/>
    <s v="Sprinkler"/>
    <s v="Alfalfa"/>
    <s v="Active IR"/>
  </r>
  <r>
    <x v="6"/>
    <x v="0"/>
    <n v="3.4954313159899999"/>
    <s v="Alfalfa"/>
    <s v="Sprinkler"/>
    <s v="Alfalfa"/>
    <s v="Active IR"/>
  </r>
  <r>
    <x v="17"/>
    <x v="0"/>
    <n v="18.973539021099899"/>
    <s v="Alfalfa"/>
    <s v="Sprinkler"/>
    <s v="Alfalfa"/>
    <s v="Active IR"/>
  </r>
  <r>
    <x v="3"/>
    <x v="0"/>
    <n v="7.0471857208899999"/>
    <s v="Alfalfa"/>
    <s v="Sprinkler"/>
    <s v="Alfalfa"/>
    <s v="Active IR"/>
  </r>
  <r>
    <x v="7"/>
    <x v="0"/>
    <n v="6.3064140064399998"/>
    <s v="Alfalfa"/>
    <s v="Sprinkler"/>
    <s v="Alfalfa"/>
    <s v="Active IR"/>
  </r>
  <r>
    <x v="0"/>
    <x v="0"/>
    <n v="47.407583550600002"/>
    <s v="Alfalfa"/>
    <s v="Sprinkler"/>
    <s v="Alfalfa"/>
    <s v="Active IR"/>
  </r>
  <r>
    <x v="0"/>
    <x v="0"/>
    <n v="47.407583550600002"/>
    <s v="Alfalfa"/>
    <s v="Sprinkler"/>
    <s v="Alfalfa"/>
    <s v="Active IR"/>
  </r>
  <r>
    <x v="0"/>
    <x v="0"/>
    <n v="47.407583550600002"/>
    <s v="Alfalfa"/>
    <s v="Sprinkler"/>
    <s v="Alfalfa"/>
    <s v="Active IR"/>
  </r>
  <r>
    <x v="0"/>
    <x v="0"/>
    <n v="26.098739014100001"/>
    <s v="Alfalfa"/>
    <s v="Sprinkler"/>
    <s v="Alfalfa"/>
    <s v="Active IR"/>
  </r>
  <r>
    <x v="12"/>
    <x v="0"/>
    <n v="30.099355023800001"/>
    <s v="Alfalfa"/>
    <s v="Sprinkler"/>
    <s v="Alfalfa"/>
    <s v="Active IR"/>
  </r>
  <r>
    <x v="12"/>
    <x v="0"/>
    <n v="0.64158767719999998"/>
    <s v="Alfalfa"/>
    <s v="Sprinkler"/>
    <s v="Alfalfa"/>
    <s v="Active IR"/>
  </r>
  <r>
    <x v="22"/>
    <x v="0"/>
    <n v="14.8896071010999"/>
    <s v="Alfalfa"/>
    <s v="Sprinkler"/>
    <s v="Alfalfa"/>
    <s v="Active IR"/>
  </r>
  <r>
    <x v="17"/>
    <x v="0"/>
    <n v="0.76890710321300004"/>
    <s v="Alfalfa"/>
    <s v="Sprinkler"/>
    <s v="Alfalfa"/>
    <s v="Active IR"/>
  </r>
  <r>
    <x v="23"/>
    <x v="0"/>
    <n v="0.76890710321300004"/>
    <s v="Alfalfa"/>
    <s v="Sprinkler"/>
    <s v="Alfalfa"/>
    <s v="Active IR"/>
  </r>
  <r>
    <x v="8"/>
    <x v="0"/>
    <n v="7.99299734484"/>
    <s v="Alfalfa"/>
    <s v="Sprinkler"/>
    <s v="Alfalfa"/>
    <s v="Active IR"/>
  </r>
  <r>
    <x v="29"/>
    <x v="0"/>
    <n v="12.971237989400001"/>
    <s v="Alfalfa"/>
    <s v="Sprinkler"/>
    <s v="Alfalfa"/>
    <s v="Active IR"/>
  </r>
  <r>
    <x v="12"/>
    <x v="0"/>
    <n v="11.5377228707"/>
    <s v="Alfalfa"/>
    <s v="Sprinkler"/>
    <s v="Alfalfa"/>
    <s v="Active IR"/>
  </r>
  <r>
    <x v="12"/>
    <x v="0"/>
    <n v="11.5377228707"/>
    <s v="Alfalfa"/>
    <s v="Sprinkler"/>
    <s v="Alfalfa"/>
    <s v="Active IR"/>
  </r>
  <r>
    <x v="12"/>
    <x v="0"/>
    <n v="11.5377228707"/>
    <s v="Alfalfa"/>
    <s v="Sprinkler"/>
    <s v="Alfalfa"/>
    <s v="Active IR"/>
  </r>
  <r>
    <x v="29"/>
    <x v="0"/>
    <n v="12.6782865950999"/>
    <s v="Alfalfa"/>
    <s v="Sprinkler"/>
    <s v="Alfalfa"/>
    <s v="Active IR"/>
  </r>
  <r>
    <x v="5"/>
    <x v="0"/>
    <n v="6.1336516570799997"/>
    <s v="Alfalfa"/>
    <s v="Sprinkler"/>
    <s v="Alfalfa"/>
    <s v="Active IR"/>
  </r>
  <r>
    <x v="5"/>
    <x v="0"/>
    <n v="6.1336516570799997"/>
    <s v="Alfalfa"/>
    <s v="Sprinkler"/>
    <s v="Alfalfa"/>
    <s v="Active IR"/>
  </r>
  <r>
    <x v="0"/>
    <x v="0"/>
    <n v="5.5655632874799998"/>
    <s v="Alfalfa"/>
    <s v="Sprinkler"/>
    <s v="Alfalfa"/>
    <s v="Active IR"/>
  </r>
  <r>
    <x v="7"/>
    <x v="0"/>
    <n v="10.952182211"/>
    <s v="Alfalfa"/>
    <s v="Sprinkler"/>
    <s v="Alfalfa"/>
    <s v="Active IR"/>
  </r>
  <r>
    <x v="39"/>
    <x v="0"/>
    <n v="5.09100181198"/>
    <s v="Alfalfa"/>
    <s v="Sprinkler"/>
    <s v="Alfalfa"/>
    <s v="Active IR"/>
  </r>
  <r>
    <x v="39"/>
    <x v="0"/>
    <n v="5.09100181198"/>
    <s v="Alfalfa"/>
    <s v="Sprinkler"/>
    <s v="Alfalfa"/>
    <s v="Active IR"/>
  </r>
  <r>
    <x v="40"/>
    <x v="0"/>
    <n v="5.09100181198"/>
    <s v="Alfalfa"/>
    <s v="Sprinkler"/>
    <s v="Alfalfa"/>
    <s v="Active IR"/>
  </r>
  <r>
    <x v="40"/>
    <x v="0"/>
    <n v="5.09100181198"/>
    <s v="Alfalfa"/>
    <s v="Sprinkler"/>
    <s v="Alfalfa"/>
    <s v="Active IR"/>
  </r>
  <r>
    <x v="14"/>
    <x v="0"/>
    <n v="18.9720158079"/>
    <s v="Alfalfa"/>
    <s v="Sprinkler"/>
    <s v="Alfalfa"/>
    <s v="Active IR"/>
  </r>
  <r>
    <x v="14"/>
    <x v="0"/>
    <n v="18.9720158079"/>
    <s v="Alfalfa"/>
    <s v="Sprinkler"/>
    <s v="Alfalfa"/>
    <s v="Active IR"/>
  </r>
  <r>
    <x v="15"/>
    <x v="0"/>
    <n v="18.9720158079"/>
    <s v="Alfalfa"/>
    <s v="Sprinkler"/>
    <s v="Alfalfa"/>
    <s v="Active IR"/>
  </r>
  <r>
    <x v="15"/>
    <x v="0"/>
    <n v="18.9720158079"/>
    <s v="Alfalfa"/>
    <s v="Sprinkler"/>
    <s v="Alfalfa"/>
    <s v="Active IR"/>
  </r>
  <r>
    <x v="8"/>
    <x v="0"/>
    <n v="42.744019363200003"/>
    <s v="Alfalfa"/>
    <s v="Sprinkler"/>
    <s v="Alfalfa"/>
    <s v="Active IR"/>
  </r>
  <r>
    <x v="0"/>
    <x v="0"/>
    <n v="47.521599083399899"/>
    <s v="Alfalfa"/>
    <s v="Sprinkler"/>
    <s v="Alfalfa"/>
    <s v="Active IR"/>
  </r>
  <r>
    <x v="12"/>
    <x v="0"/>
    <n v="6.09222682539"/>
    <s v="Alfalfa"/>
    <s v="Sprinkler"/>
    <s v="Alfalfa"/>
    <s v="Active IR"/>
  </r>
  <r>
    <x v="12"/>
    <x v="0"/>
    <n v="6.09222682539"/>
    <s v="Alfalfa"/>
    <s v="Sprinkler"/>
    <s v="Alfalfa"/>
    <s v="Active IR"/>
  </r>
  <r>
    <x v="12"/>
    <x v="0"/>
    <n v="6.09222682539"/>
    <s v="Alfalfa"/>
    <s v="Sprinkler"/>
    <s v="Alfalfa"/>
    <s v="Active IR"/>
  </r>
  <r>
    <x v="8"/>
    <x v="0"/>
    <n v="13.5710318816"/>
    <s v="Alfalfa"/>
    <s v="Sprinkler"/>
    <s v="Alfalfa"/>
    <s v="Active IR"/>
  </r>
  <r>
    <x v="8"/>
    <x v="0"/>
    <n v="7.2883800909599996"/>
    <s v="Alfalfa"/>
    <s v="Sprinkler"/>
    <s v="Alfalfa"/>
    <s v="Active IR"/>
  </r>
  <r>
    <x v="39"/>
    <x v="0"/>
    <n v="12.015101057900001"/>
    <s v="Alfalfa"/>
    <s v="Sprinkler"/>
    <s v="Alfalfa"/>
    <s v="Active IR"/>
  </r>
  <r>
    <x v="0"/>
    <x v="0"/>
    <n v="10.8333437762"/>
    <s v="Alfalfa"/>
    <s v="Sprinkler"/>
    <s v="Alfalfa"/>
    <s v="Active IR"/>
  </r>
  <r>
    <x v="7"/>
    <x v="0"/>
    <n v="4.29738213096"/>
    <s v="Alfalfa"/>
    <s v="Sprinkler"/>
    <s v="Alfalfa"/>
    <s v="Active IR"/>
  </r>
  <r>
    <x v="0"/>
    <x v="0"/>
    <n v="0.80667580956399998"/>
    <s v="Alfalfa"/>
    <s v="Sprinkler"/>
    <s v="Alfalfa"/>
    <s v="Active IR"/>
  </r>
  <r>
    <x v="17"/>
    <x v="0"/>
    <n v="0.82545584452499998"/>
    <s v="Alfalfa"/>
    <s v="Sprinkler"/>
    <s v="Alfalfa"/>
    <s v="Active IR"/>
  </r>
  <r>
    <x v="54"/>
    <x v="0"/>
    <n v="0.82545584452499998"/>
    <s v="Alfalfa"/>
    <s v="Sprinkler"/>
    <s v="Alfalfa"/>
    <s v="Active IR"/>
  </r>
  <r>
    <x v="17"/>
    <x v="0"/>
    <n v="11.1723384732"/>
    <s v="Alfalfa"/>
    <s v="Sprinkler"/>
    <s v="Alfalfa"/>
    <s v="Active IR"/>
  </r>
  <r>
    <x v="0"/>
    <x v="0"/>
    <n v="2.5834559909400001"/>
    <s v="Alfalfa"/>
    <s v="Sprinkler"/>
    <s v="Alfalfa"/>
    <s v="Active IR"/>
  </r>
  <r>
    <x v="39"/>
    <x v="0"/>
    <n v="2.7077658322699998"/>
    <s v="Alfalfa"/>
    <s v="Sprinkler"/>
    <s v="Alfalfa"/>
    <s v="Active IR"/>
  </r>
  <r>
    <x v="39"/>
    <x v="0"/>
    <n v="2.7077658322699998"/>
    <s v="Alfalfa"/>
    <s v="Sprinkler"/>
    <s v="Alfalfa"/>
    <s v="Active IR"/>
  </r>
  <r>
    <x v="39"/>
    <x v="0"/>
    <n v="2.7077658322699998"/>
    <s v="Alfalfa"/>
    <s v="Sprinkler"/>
    <s v="Alfalfa"/>
    <s v="Active IR"/>
  </r>
  <r>
    <x v="39"/>
    <x v="0"/>
    <n v="2.7077658322699998"/>
    <s v="Alfalfa"/>
    <s v="Sprinkler"/>
    <s v="Alfalfa"/>
    <s v="Active IR"/>
  </r>
  <r>
    <x v="40"/>
    <x v="0"/>
    <n v="2.7077658322699998"/>
    <s v="Alfalfa"/>
    <s v="Sprinkler"/>
    <s v="Alfalfa"/>
    <s v="Active IR"/>
  </r>
  <r>
    <x v="40"/>
    <x v="0"/>
    <n v="2.7077658322699998"/>
    <s v="Alfalfa"/>
    <s v="Sprinkler"/>
    <s v="Alfalfa"/>
    <s v="Active IR"/>
  </r>
  <r>
    <x v="40"/>
    <x v="0"/>
    <n v="2.7077658322699998"/>
    <s v="Alfalfa"/>
    <s v="Sprinkler"/>
    <s v="Alfalfa"/>
    <s v="Active IR"/>
  </r>
  <r>
    <x v="40"/>
    <x v="0"/>
    <n v="2.7077658322699998"/>
    <s v="Alfalfa"/>
    <s v="Sprinkler"/>
    <s v="Alfalfa"/>
    <s v="Active IR"/>
  </r>
  <r>
    <x v="17"/>
    <x v="0"/>
    <n v="12.7593295844"/>
    <s v="Alfalfa"/>
    <s v="Sprinkler"/>
    <s v="Alfalfa"/>
    <s v="Active IR"/>
  </r>
  <r>
    <x v="8"/>
    <x v="0"/>
    <n v="15.9325710870999"/>
    <s v="Alfalfa"/>
    <s v="Sprinkler"/>
    <s v="Alfalfa"/>
    <s v="Active IR"/>
  </r>
  <r>
    <x v="29"/>
    <x v="0"/>
    <n v="2.7401409486100001"/>
    <s v="Alfalfa"/>
    <s v="Sprinkler"/>
    <s v="Alfalfa"/>
    <s v="Active IR"/>
  </r>
  <r>
    <x v="7"/>
    <x v="0"/>
    <n v="4.4490019462000001"/>
    <s v="Alfalfa"/>
    <s v="Sprinkler"/>
    <s v="Alfalfa"/>
    <s v="Active IR"/>
  </r>
  <r>
    <x v="7"/>
    <x v="0"/>
    <n v="4.0178800209799999"/>
    <s v="Alfalfa"/>
    <s v="Sprinkler"/>
    <s v="Alfalfa"/>
    <s v="Active IR"/>
  </r>
  <r>
    <x v="8"/>
    <x v="0"/>
    <n v="16.8704831844999"/>
    <s v="Alfalfa"/>
    <s v="Sprinkler"/>
    <s v="Alfalfa"/>
    <s v="Active IR"/>
  </r>
  <r>
    <x v="39"/>
    <x v="0"/>
    <n v="24.772061428899899"/>
    <s v="Alfalfa"/>
    <s v="Sprinkler"/>
    <s v="Alfalfa"/>
    <s v="Active IR"/>
  </r>
  <r>
    <x v="39"/>
    <x v="0"/>
    <n v="24.772061428899899"/>
    <s v="Alfalfa"/>
    <s v="Sprinkler"/>
    <s v="Alfalfa"/>
    <s v="Active IR"/>
  </r>
  <r>
    <x v="8"/>
    <x v="0"/>
    <n v="7.8649485527699996"/>
    <s v="Alfalfa"/>
    <s v="Sprinkler"/>
    <s v="Alfalfa"/>
    <s v="Active IR"/>
  </r>
  <r>
    <x v="0"/>
    <x v="0"/>
    <n v="65.996829790099895"/>
    <s v="Alfalfa"/>
    <s v="Sprinkler"/>
    <s v="Alfalfa"/>
    <s v="Active IR"/>
  </r>
  <r>
    <x v="16"/>
    <x v="0"/>
    <n v="27.2862779194"/>
    <s v="Alfalfa"/>
    <s v="Sprinkler"/>
    <s v="Alfalfa"/>
    <s v="Active IR"/>
  </r>
  <r>
    <x v="12"/>
    <x v="0"/>
    <n v="9.0070833852799996"/>
    <s v="Alfalfa"/>
    <s v="Sprinkler"/>
    <s v="Alfalfa"/>
    <s v="Active IR"/>
  </r>
  <r>
    <x v="8"/>
    <x v="0"/>
    <n v="7.0973105776800001"/>
    <s v="Alfalfa"/>
    <s v="Sprinkler"/>
    <s v="Alfalfa"/>
    <s v="Active IR"/>
  </r>
  <r>
    <x v="0"/>
    <x v="0"/>
    <n v="34.691777398299898"/>
    <s v="Alfalfa"/>
    <s v="Sprinkler"/>
    <s v="Alfalfa"/>
    <s v="Active IR"/>
  </r>
  <r>
    <x v="7"/>
    <x v="0"/>
    <n v="7.9280254048999996"/>
    <s v="Alfalfa"/>
    <s v="Sprinkler"/>
    <s v="Alfalfa"/>
    <s v="Active IR"/>
  </r>
  <r>
    <x v="12"/>
    <x v="0"/>
    <n v="57.639035892099898"/>
    <s v="Alfalfa"/>
    <s v="Sprinkler"/>
    <s v="Alfalfa"/>
    <s v="Active IR"/>
  </r>
  <r>
    <x v="12"/>
    <x v="0"/>
    <n v="57.639035892099898"/>
    <s v="Alfalfa"/>
    <s v="Sprinkler"/>
    <s v="Alfalfa"/>
    <s v="Active IR"/>
  </r>
  <r>
    <x v="12"/>
    <x v="0"/>
    <n v="57.639035892099898"/>
    <s v="Alfalfa"/>
    <s v="Sprinkler"/>
    <s v="Alfalfa"/>
    <s v="Active IR"/>
  </r>
  <r>
    <x v="12"/>
    <x v="0"/>
    <n v="57.639035892099898"/>
    <s v="Alfalfa"/>
    <s v="Sprinkler"/>
    <s v="Alfalfa"/>
    <s v="Active IR"/>
  </r>
  <r>
    <x v="12"/>
    <x v="0"/>
    <n v="57.639035892099898"/>
    <s v="Alfalfa"/>
    <s v="Sprinkler"/>
    <s v="Alfalfa"/>
    <s v="Active IR"/>
  </r>
  <r>
    <x v="12"/>
    <x v="0"/>
    <n v="1.7906799470600001"/>
    <s v="Alfalfa"/>
    <s v="Sprinkler"/>
    <s v="Alfalfa"/>
    <s v="Active IR"/>
  </r>
  <r>
    <x v="49"/>
    <x v="0"/>
    <n v="2.1568211103900001"/>
    <s v="Alfalfa"/>
    <s v="Sprinkler"/>
    <s v="Alfalfa"/>
    <s v="Active IR"/>
  </r>
  <r>
    <x v="8"/>
    <x v="0"/>
    <n v="9.4741514638899904"/>
    <s v="Alfalfa"/>
    <s v="Sprinkler"/>
    <s v="Alfalfa"/>
    <s v="Active IR"/>
  </r>
  <r>
    <x v="8"/>
    <x v="0"/>
    <n v="9.4741514638899904"/>
    <s v="Alfalfa"/>
    <s v="Sprinkler"/>
    <s v="Alfalfa"/>
    <s v="Active IR"/>
  </r>
  <r>
    <x v="8"/>
    <x v="0"/>
    <n v="1.10212098201"/>
    <s v="Alfalfa"/>
    <s v="Sprinkler"/>
    <s v="Alfalfa"/>
    <s v="Active IR"/>
  </r>
  <r>
    <x v="8"/>
    <x v="0"/>
    <n v="65.603384671300006"/>
    <s v="Alfalfa"/>
    <s v="Sprinkler"/>
    <s v="Alfalfa"/>
    <s v="Active IR"/>
  </r>
  <r>
    <x v="14"/>
    <x v="0"/>
    <n v="4.1656340350000001"/>
    <s v="Alfalfa"/>
    <s v="Sprinkler"/>
    <s v="Alfalfa"/>
    <s v="Active IR"/>
  </r>
  <r>
    <x v="14"/>
    <x v="0"/>
    <n v="4.1656340350000001"/>
    <s v="Alfalfa"/>
    <s v="Sprinkler"/>
    <s v="Alfalfa"/>
    <s v="Active IR"/>
  </r>
  <r>
    <x v="14"/>
    <x v="0"/>
    <n v="4.1656340350000001"/>
    <s v="Alfalfa"/>
    <s v="Sprinkler"/>
    <s v="Alfalfa"/>
    <s v="Active IR"/>
  </r>
  <r>
    <x v="15"/>
    <x v="0"/>
    <n v="4.1656340350000001"/>
    <s v="Alfalfa"/>
    <s v="Sprinkler"/>
    <s v="Alfalfa"/>
    <s v="Active IR"/>
  </r>
  <r>
    <x v="15"/>
    <x v="0"/>
    <n v="4.1656340350000001"/>
    <s v="Alfalfa"/>
    <s v="Sprinkler"/>
    <s v="Alfalfa"/>
    <s v="Active IR"/>
  </r>
  <r>
    <x v="15"/>
    <x v="0"/>
    <n v="4.1656340350000001"/>
    <s v="Alfalfa"/>
    <s v="Sprinkler"/>
    <s v="Alfalfa"/>
    <s v="Active IR"/>
  </r>
  <r>
    <x v="49"/>
    <x v="0"/>
    <n v="4.5893178951799998"/>
    <s v="Alfalfa"/>
    <s v="Sprinkler"/>
    <s v="Alfalfa"/>
    <s v="Active IR"/>
  </r>
  <r>
    <x v="20"/>
    <x v="0"/>
    <n v="4.5893178951799998"/>
    <s v="Alfalfa"/>
    <s v="Sprinkler"/>
    <s v="Alfalfa"/>
    <s v="Active IR"/>
  </r>
  <r>
    <x v="8"/>
    <x v="0"/>
    <n v="25.968034625600001"/>
    <s v="Alfalfa"/>
    <s v="Sprinkler"/>
    <s v="Alfalfa"/>
    <s v="Active IR"/>
  </r>
  <r>
    <x v="8"/>
    <x v="0"/>
    <n v="25.968034625600001"/>
    <s v="Alfalfa"/>
    <s v="Sprinkler"/>
    <s v="Alfalfa"/>
    <s v="Active IR"/>
  </r>
  <r>
    <x v="12"/>
    <x v="0"/>
    <n v="13.5288573995"/>
    <s v="Alfalfa"/>
    <s v="Sprinkler"/>
    <s v="Alfalfa"/>
    <s v="Active IR"/>
  </r>
  <r>
    <x v="12"/>
    <x v="0"/>
    <n v="13.5288573995"/>
    <s v="Alfalfa"/>
    <s v="Sprinkler"/>
    <s v="Alfalfa"/>
    <s v="Active IR"/>
  </r>
  <r>
    <x v="10"/>
    <x v="0"/>
    <n v="8.4480358231599997"/>
    <s v="Alfalfa"/>
    <s v="Sprinkler"/>
    <s v="Alfalfa"/>
    <s v="Active IR"/>
  </r>
  <r>
    <x v="8"/>
    <x v="0"/>
    <n v="4.7901814143500001"/>
    <s v="Alfalfa"/>
    <s v="Sprinkler"/>
    <s v="Alfalfa"/>
    <s v="Active IR"/>
  </r>
  <r>
    <x v="32"/>
    <x v="0"/>
    <n v="14.7171824194"/>
    <s v="Alfalfa"/>
    <s v="Sprinkler"/>
    <s v="Alfalfa"/>
    <s v="Active IR"/>
  </r>
  <r>
    <x v="33"/>
    <x v="0"/>
    <n v="14.7171824194"/>
    <s v="Alfalfa"/>
    <s v="Sprinkler"/>
    <s v="Alfalfa"/>
    <s v="Active IR"/>
  </r>
  <r>
    <x v="33"/>
    <x v="0"/>
    <n v="14.7171824194"/>
    <s v="Alfalfa"/>
    <s v="Sprinkler"/>
    <s v="Alfalfa"/>
    <s v="Active IR"/>
  </r>
  <r>
    <x v="33"/>
    <x v="0"/>
    <n v="14.7171824194"/>
    <s v="Alfalfa"/>
    <s v="Sprinkler"/>
    <s v="Alfalfa"/>
    <s v="Active IR"/>
  </r>
  <r>
    <x v="8"/>
    <x v="0"/>
    <n v="1.9047226153300001"/>
    <s v="Alfalfa"/>
    <s v="Sprinkler"/>
    <s v="Alfalfa"/>
    <s v="Active IR"/>
  </r>
  <r>
    <x v="22"/>
    <x v="0"/>
    <n v="16.381124081500001"/>
    <s v="Alfalfa"/>
    <s v="Sprinkler"/>
    <s v="Alfalfa"/>
    <s v="Active IR"/>
  </r>
  <r>
    <x v="21"/>
    <x v="0"/>
    <n v="13.338202064200001"/>
    <s v="Alfalfa"/>
    <s v="Sprinkler"/>
    <s v="Alfalfa"/>
    <s v="Active IR"/>
  </r>
  <r>
    <x v="21"/>
    <x v="0"/>
    <n v="13.338202064200001"/>
    <s v="Alfalfa"/>
    <s v="Sprinkler"/>
    <s v="Alfalfa"/>
    <s v="Active IR"/>
  </r>
  <r>
    <x v="39"/>
    <x v="0"/>
    <n v="0.90690544278399998"/>
    <s v="Alfalfa"/>
    <s v="Sprinkler"/>
    <s v="Alfalfa"/>
    <s v="Active IR"/>
  </r>
  <r>
    <x v="39"/>
    <x v="0"/>
    <n v="1.09463414581"/>
    <s v="Alfalfa"/>
    <s v="Sprinkler"/>
    <s v="Alfalfa"/>
    <s v="Active IR"/>
  </r>
  <r>
    <x v="40"/>
    <x v="0"/>
    <n v="1.09463414581"/>
    <s v="Alfalfa"/>
    <s v="Sprinkler"/>
    <s v="Alfalfa"/>
    <s v="Active IR"/>
  </r>
  <r>
    <x v="42"/>
    <x v="0"/>
    <n v="2.5145170544200002"/>
    <s v="Alfalfa"/>
    <s v="Sprinkler"/>
    <s v="Alfalfa"/>
    <s v="Active IR"/>
  </r>
  <r>
    <x v="7"/>
    <x v="0"/>
    <n v="2.5145170544200002"/>
    <s v="Alfalfa"/>
    <s v="Sprinkler"/>
    <s v="Alfalfa"/>
    <s v="Active IR"/>
  </r>
  <r>
    <x v="22"/>
    <x v="0"/>
    <n v="22.7751734066"/>
    <s v="Alfalfa"/>
    <s v="Sprinkler"/>
    <s v="Alfalfa"/>
    <s v="Active IR"/>
  </r>
  <r>
    <x v="2"/>
    <x v="0"/>
    <n v="0.98860058388899996"/>
    <s v="Alfalfa"/>
    <s v="Sprinkler"/>
    <s v="Alfalfa"/>
    <s v="Active IR"/>
  </r>
  <r>
    <x v="7"/>
    <x v="0"/>
    <n v="0.98860058388899996"/>
    <s v="Alfalfa"/>
    <s v="Sprinkler"/>
    <s v="Alfalfa"/>
    <s v="Active IR"/>
  </r>
  <r>
    <x v="0"/>
    <x v="0"/>
    <n v="14.6300788659"/>
    <s v="Alfalfa"/>
    <s v="Sprinkler"/>
    <s v="Alfalfa"/>
    <s v="Active IR"/>
  </r>
  <r>
    <x v="33"/>
    <x v="0"/>
    <n v="1.1105645102199999"/>
    <s v="Alfalfa"/>
    <s v="Sprinkler"/>
    <s v="Alfalfa"/>
    <s v="Active IR"/>
  </r>
  <r>
    <x v="7"/>
    <x v="0"/>
    <n v="9.01550322772"/>
    <s v="Alfalfa"/>
    <s v="Sprinkler"/>
    <s v="Alfalfa"/>
    <s v="Active IR"/>
  </r>
  <r>
    <x v="8"/>
    <x v="0"/>
    <n v="4.9398753309199996"/>
    <s v="Alfalfa"/>
    <s v="Sprinkler"/>
    <s v="Alfalfa"/>
    <s v="Active IR"/>
  </r>
  <r>
    <x v="7"/>
    <x v="0"/>
    <n v="11.4049280487"/>
    <s v="Alfalfa"/>
    <s v="Sprinkler"/>
    <s v="Alfalfa"/>
    <s v="Active IR"/>
  </r>
  <r>
    <x v="33"/>
    <x v="0"/>
    <n v="7.8052105709199999"/>
    <s v="Alfalfa"/>
    <s v="Sprinkler"/>
    <s v="Alfalfa"/>
    <s v="Active IR"/>
  </r>
  <r>
    <x v="33"/>
    <x v="0"/>
    <n v="7.8052105709199999"/>
    <s v="Alfalfa"/>
    <s v="Sprinkler"/>
    <s v="Alfalfa"/>
    <s v="Active IR"/>
  </r>
  <r>
    <x v="39"/>
    <x v="0"/>
    <n v="13.0852234540999"/>
    <s v="Alfalfa"/>
    <s v="Sprinkler"/>
    <s v="Alfalfa"/>
    <s v="Active IR"/>
  </r>
  <r>
    <x v="8"/>
    <x v="0"/>
    <n v="26.088112869100001"/>
    <s v="Alfalfa"/>
    <s v="Sprinkler"/>
    <s v="Alfalfa"/>
    <s v="Active IR"/>
  </r>
  <r>
    <x v="6"/>
    <x v="0"/>
    <n v="13.6028845963999"/>
    <s v="Alfalfa"/>
    <s v="Sprinkler"/>
    <s v="Alfalfa"/>
    <s v="Active IR"/>
  </r>
  <r>
    <x v="29"/>
    <x v="0"/>
    <n v="3.7939509492300001"/>
    <s v="Alfalfa"/>
    <s v="Sprinkler"/>
    <s v="Alfalfa"/>
    <s v="Active IR"/>
  </r>
  <r>
    <x v="12"/>
    <x v="0"/>
    <n v="9.0773633667600002"/>
    <s v="Alfalfa"/>
    <s v="Sprinkler"/>
    <s v="Alfalfa"/>
    <s v="Active IR"/>
  </r>
  <r>
    <x v="21"/>
    <x v="0"/>
    <n v="6.2184258324400004"/>
    <s v="Alfalfa"/>
    <s v="Sprinkler"/>
    <s v="Alfalfa"/>
    <s v="Active IR"/>
  </r>
  <r>
    <x v="21"/>
    <x v="0"/>
    <n v="10.393901799"/>
    <s v="Alfalfa"/>
    <s v="Sprinkler"/>
    <s v="Alfalfa"/>
    <s v="Active IR"/>
  </r>
  <r>
    <x v="7"/>
    <x v="0"/>
    <n v="4.5764585756600002"/>
    <s v="Alfalfa"/>
    <s v="Sprinkler"/>
    <s v="Alfalfa"/>
    <s v="Active IR"/>
  </r>
  <r>
    <x v="23"/>
    <x v="0"/>
    <n v="0.827805763099"/>
    <s v="Alfalfa"/>
    <s v="Sprinkler"/>
    <s v="Alfalfa"/>
    <s v="Active IR"/>
  </r>
  <r>
    <x v="3"/>
    <x v="0"/>
    <n v="1.30067152953"/>
    <s v="Alfalfa"/>
    <s v="Sprinkler"/>
    <s v="Alfalfa"/>
    <s v="Active IR"/>
  </r>
  <r>
    <x v="8"/>
    <x v="0"/>
    <n v="38.475061494099897"/>
    <s v="Alfalfa"/>
    <s v="Sprinkler"/>
    <s v="Alfalfa"/>
    <s v="Active IR"/>
  </r>
  <r>
    <x v="8"/>
    <x v="0"/>
    <n v="38.475061494099897"/>
    <s v="Alfalfa"/>
    <s v="Sprinkler"/>
    <s v="Alfalfa"/>
    <s v="Active IR"/>
  </r>
  <r>
    <x v="52"/>
    <x v="0"/>
    <n v="2.8273059843500001"/>
    <s v="Alfalfa"/>
    <s v="Sprinkler"/>
    <s v="Alfalfa"/>
    <s v="Active IR"/>
  </r>
  <r>
    <x v="52"/>
    <x v="0"/>
    <n v="2.8273059843500001"/>
    <s v="Alfalfa"/>
    <s v="Sprinkler"/>
    <s v="Alfalfa"/>
    <s v="Active IR"/>
  </r>
  <r>
    <x v="52"/>
    <x v="0"/>
    <n v="2.8273059843500001"/>
    <s v="Alfalfa"/>
    <s v="Sprinkler"/>
    <s v="Alfalfa"/>
    <s v="Active IR"/>
  </r>
  <r>
    <x v="55"/>
    <x v="0"/>
    <n v="0.88076745574299997"/>
    <s v="Alfalfa"/>
    <s v="Sprinkler"/>
    <s v="Alfalfa"/>
    <s v="Active IR"/>
  </r>
  <r>
    <x v="4"/>
    <x v="0"/>
    <n v="0.88076745574299997"/>
    <s v="Alfalfa"/>
    <s v="Sprinkler"/>
    <s v="Alfalfa"/>
    <s v="Active IR"/>
  </r>
  <r>
    <x v="4"/>
    <x v="0"/>
    <n v="0.88076745574299997"/>
    <s v="Alfalfa"/>
    <s v="Sprinkler"/>
    <s v="Alfalfa"/>
    <s v="Active IR"/>
  </r>
  <r>
    <x v="8"/>
    <x v="0"/>
    <n v="15.2948909191"/>
    <s v="Alfalfa"/>
    <s v="Sprinkler"/>
    <s v="Alfalfa"/>
    <s v="Active IR"/>
  </r>
  <r>
    <x v="25"/>
    <x v="0"/>
    <n v="12.5994277203"/>
    <s v="Alfalfa"/>
    <s v="Sprinkler"/>
    <s v="Alfalfa"/>
    <s v="Active IR"/>
  </r>
  <r>
    <x v="25"/>
    <x v="0"/>
    <n v="12.5994277203"/>
    <s v="Alfalfa"/>
    <s v="Sprinkler"/>
    <s v="Alfalfa"/>
    <s v="Active IR"/>
  </r>
  <r>
    <x v="17"/>
    <x v="0"/>
    <n v="3.5130675191199998"/>
    <s v="Alfalfa"/>
    <s v="Sprinkler"/>
    <s v="Alfalfa"/>
    <s v="Active IR"/>
  </r>
  <r>
    <x v="6"/>
    <x v="0"/>
    <n v="10.7357065466999"/>
    <s v="Alfalfa"/>
    <s v="Sprinkler"/>
    <s v="Alfalfa"/>
    <s v="Active IR"/>
  </r>
  <r>
    <x v="22"/>
    <x v="0"/>
    <n v="4.13388400895"/>
    <s v="Alfalfa"/>
    <s v="Sprinkler"/>
    <s v="Alfalfa"/>
    <s v="Active IR"/>
  </r>
  <r>
    <x v="0"/>
    <x v="0"/>
    <n v="5.9964090476600003"/>
    <s v="Alfalfa"/>
    <s v="Sprinkler"/>
    <s v="Alfalfa"/>
    <s v="Active IR"/>
  </r>
  <r>
    <x v="22"/>
    <x v="0"/>
    <n v="7.2208288060600001"/>
    <s v="Alfalfa"/>
    <s v="Sprinkler"/>
    <s v="Alfalfa"/>
    <s v="Active IR"/>
  </r>
  <r>
    <x v="6"/>
    <x v="0"/>
    <n v="1.9165031130700001"/>
    <s v="Alfalfa"/>
    <s v="Sprinkler"/>
    <s v="Alfalfa"/>
    <s v="Active IR"/>
  </r>
  <r>
    <x v="0"/>
    <x v="0"/>
    <n v="3.8935377020000002"/>
    <s v="Alfalfa"/>
    <s v="Sprinkler"/>
    <s v="Alfalfa"/>
    <s v="Active IR"/>
  </r>
  <r>
    <x v="39"/>
    <x v="0"/>
    <n v="0.650246519636"/>
    <s v="Alfalfa"/>
    <s v="Sprinkler"/>
    <s v="Alfalfa"/>
    <s v="Active IR"/>
  </r>
  <r>
    <x v="17"/>
    <x v="0"/>
    <n v="0.650246519636"/>
    <s v="Alfalfa"/>
    <s v="Sprinkler"/>
    <s v="Alfalfa"/>
    <s v="Active IR"/>
  </r>
  <r>
    <x v="40"/>
    <x v="0"/>
    <n v="0.650246519636"/>
    <s v="Alfalfa"/>
    <s v="Sprinkler"/>
    <s v="Alfalfa"/>
    <s v="Active IR"/>
  </r>
  <r>
    <x v="19"/>
    <x v="0"/>
    <n v="9.0783757593699903"/>
    <s v="Alfalfa"/>
    <s v="Sprinkler"/>
    <s v="Alfalfa"/>
    <s v="Active IR"/>
  </r>
  <r>
    <x v="19"/>
    <x v="0"/>
    <n v="9.0783757593699903"/>
    <s v="Alfalfa"/>
    <s v="Sprinkler"/>
    <s v="Alfalfa"/>
    <s v="Active IR"/>
  </r>
  <r>
    <x v="36"/>
    <x v="0"/>
    <n v="17.1320844333999"/>
    <s v="Alfalfa"/>
    <s v="Sprinkler"/>
    <s v="Alfalfa"/>
    <s v="Active IR"/>
  </r>
  <r>
    <x v="0"/>
    <x v="0"/>
    <n v="72.695853201199895"/>
    <s v="Alfalfa"/>
    <s v="Sprinkler"/>
    <s v="Alfalfa"/>
    <s v="Active IR"/>
  </r>
  <r>
    <x v="0"/>
    <x v="0"/>
    <n v="72.695853201199895"/>
    <s v="Alfalfa"/>
    <s v="Sprinkler"/>
    <s v="Alfalfa"/>
    <s v="Active IR"/>
  </r>
  <r>
    <x v="21"/>
    <x v="0"/>
    <n v="16.194975657200001"/>
    <s v="Alfalfa"/>
    <s v="Sprinkler"/>
    <s v="Alfalfa"/>
    <s v="Active IR"/>
  </r>
  <r>
    <x v="21"/>
    <x v="0"/>
    <n v="16.194975657200001"/>
    <s v="Alfalfa"/>
    <s v="Sprinkler"/>
    <s v="Alfalfa"/>
    <s v="Active IR"/>
  </r>
  <r>
    <x v="39"/>
    <x v="0"/>
    <n v="0.37575211429599997"/>
    <s v="Alfalfa"/>
    <s v="Sprinkler"/>
    <s v="Alfalfa"/>
    <s v="Active IR"/>
  </r>
  <r>
    <x v="40"/>
    <x v="0"/>
    <n v="0.37575211429599997"/>
    <s v="Alfalfa"/>
    <s v="Sprinkler"/>
    <s v="Alfalfa"/>
    <s v="Active IR"/>
  </r>
  <r>
    <x v="12"/>
    <x v="0"/>
    <n v="2.30853607366"/>
    <s v="Alfalfa"/>
    <s v="Sprinkler"/>
    <s v="Alfalfa"/>
    <s v="Active IR"/>
  </r>
  <r>
    <x v="12"/>
    <x v="0"/>
    <n v="2.30853607366"/>
    <s v="Alfalfa"/>
    <s v="Sprinkler"/>
    <s v="Alfalfa"/>
    <s v="Active IR"/>
  </r>
  <r>
    <x v="21"/>
    <x v="0"/>
    <n v="5.6439688369000001"/>
    <s v="Alfalfa"/>
    <s v="Sprinkler"/>
    <s v="Alfalfa"/>
    <s v="Active IR"/>
  </r>
  <r>
    <x v="39"/>
    <x v="0"/>
    <n v="12.9254897455"/>
    <s v="Alfalfa"/>
    <s v="Sprinkler"/>
    <s v="Alfalfa"/>
    <s v="Active IR"/>
  </r>
  <r>
    <x v="40"/>
    <x v="0"/>
    <n v="12.9254897455"/>
    <s v="Alfalfa"/>
    <s v="Sprinkler"/>
    <s v="Alfalfa"/>
    <s v="Active IR"/>
  </r>
  <r>
    <x v="2"/>
    <x v="0"/>
    <n v="13.208016373"/>
    <s v="Alfalfa"/>
    <s v="Sprinkler"/>
    <s v="Alfalfa"/>
    <s v="Active IR"/>
  </r>
  <r>
    <x v="2"/>
    <x v="0"/>
    <n v="13.208016373"/>
    <s v="Alfalfa"/>
    <s v="Sprinkler"/>
    <s v="Alfalfa"/>
    <s v="Active IR"/>
  </r>
  <r>
    <x v="7"/>
    <x v="0"/>
    <n v="3.25821181856"/>
    <s v="Alfalfa"/>
    <s v="Sprinkler"/>
    <s v="Alfalfa"/>
    <s v="Active IR"/>
  </r>
  <r>
    <x v="8"/>
    <x v="0"/>
    <n v="1.8670990276499999"/>
    <s v="Alfalfa"/>
    <s v="Sprinkler"/>
    <s v="Alfalfa"/>
    <s v="Active IR"/>
  </r>
  <r>
    <x v="22"/>
    <x v="0"/>
    <n v="0.42749952241"/>
    <s v="Alfalfa"/>
    <s v="Sprinkler"/>
    <s v="Alfalfa"/>
    <s v="Active IR"/>
  </r>
  <r>
    <x v="22"/>
    <x v="0"/>
    <n v="14.1617179643999"/>
    <s v="Alfalfa"/>
    <s v="Sprinkler"/>
    <s v="Alfalfa"/>
    <s v="Active IR"/>
  </r>
  <r>
    <x v="21"/>
    <x v="0"/>
    <n v="2.6615568236699998"/>
    <s v="Alfalfa"/>
    <s v="Sprinkler"/>
    <s v="Alfalfa"/>
    <s v="Active IR"/>
  </r>
  <r>
    <x v="29"/>
    <x v="0"/>
    <n v="2.6615568236699998"/>
    <s v="Alfalfa"/>
    <s v="Sprinkler"/>
    <s v="Alfalfa"/>
    <s v="Active IR"/>
  </r>
  <r>
    <x v="0"/>
    <x v="0"/>
    <n v="45.715916921000002"/>
    <s v="Alfalfa"/>
    <s v="Sprinkler"/>
    <s v="Alfalfa"/>
    <s v="Active IR"/>
  </r>
  <r>
    <x v="48"/>
    <x v="0"/>
    <n v="1.71536565929"/>
    <s v="Alfalfa"/>
    <s v="Sprinkler"/>
    <s v="Alfalfa"/>
    <s v="Active IR"/>
  </r>
  <r>
    <x v="0"/>
    <x v="0"/>
    <n v="15.7476870247999"/>
    <s v="Alfalfa"/>
    <s v="Sprinkler"/>
    <s v="Alfalfa"/>
    <s v="Active IR"/>
  </r>
  <r>
    <x v="0"/>
    <x v="0"/>
    <n v="14.5892282879999"/>
    <s v="Alfalfa"/>
    <s v="Sprinkler"/>
    <s v="Alfalfa"/>
    <s v="Active IR"/>
  </r>
  <r>
    <x v="0"/>
    <x v="0"/>
    <n v="1.90587209426"/>
    <s v="Alfalfa"/>
    <s v="Sprinkler"/>
    <s v="Alfalfa"/>
    <s v="Active IR"/>
  </r>
  <r>
    <x v="8"/>
    <x v="0"/>
    <n v="0.94138644228199997"/>
    <s v="Alfalfa"/>
    <s v="Sprinkler"/>
    <s v="Alfalfa"/>
    <s v="Active IR"/>
  </r>
  <r>
    <x v="6"/>
    <x v="0"/>
    <n v="0.904715692342"/>
    <s v="Alfalfa"/>
    <s v="Sprinkler"/>
    <s v="Alfalfa"/>
    <s v="Active IR"/>
  </r>
  <r>
    <x v="6"/>
    <x v="0"/>
    <n v="0.904715692342"/>
    <s v="Alfalfa"/>
    <s v="Sprinkler"/>
    <s v="Alfalfa"/>
    <s v="Active IR"/>
  </r>
  <r>
    <x v="21"/>
    <x v="0"/>
    <n v="4.3358929273699998"/>
    <s v="Alfalfa"/>
    <s v="Sprinkler"/>
    <s v="Alfalfa"/>
    <s v="Active IR"/>
  </r>
  <r>
    <x v="0"/>
    <x v="0"/>
    <n v="25.188540593500001"/>
    <s v="Alfalfa"/>
    <s v="Sprinkler"/>
    <s v="Alfalfa"/>
    <s v="Active IR"/>
  </r>
  <r>
    <x v="0"/>
    <x v="0"/>
    <n v="25.188540593500001"/>
    <s v="Alfalfa"/>
    <s v="Sprinkler"/>
    <s v="Alfalfa"/>
    <s v="Active IR"/>
  </r>
  <r>
    <x v="0"/>
    <x v="0"/>
    <n v="25.188540593500001"/>
    <s v="Alfalfa"/>
    <s v="Sprinkler"/>
    <s v="Alfalfa"/>
    <s v="Active IR"/>
  </r>
  <r>
    <x v="0"/>
    <x v="0"/>
    <n v="25.188540593500001"/>
    <s v="Alfalfa"/>
    <s v="Sprinkler"/>
    <s v="Alfalfa"/>
    <s v="Active IR"/>
  </r>
  <r>
    <x v="0"/>
    <x v="0"/>
    <n v="25.188540593500001"/>
    <s v="Alfalfa"/>
    <s v="Sprinkler"/>
    <s v="Alfalfa"/>
    <s v="Active IR"/>
  </r>
  <r>
    <x v="0"/>
    <x v="0"/>
    <n v="9.9017834030900005"/>
    <s v="Alfalfa"/>
    <s v="Sprinkler"/>
    <s v="Alfalfa"/>
    <s v="Active IR"/>
  </r>
  <r>
    <x v="12"/>
    <x v="0"/>
    <n v="17.971359140099899"/>
    <s v="Alfalfa"/>
    <s v="Sprinkler"/>
    <s v="Alfalfa"/>
    <s v="Active IR"/>
  </r>
  <r>
    <x v="42"/>
    <x v="0"/>
    <n v="5.7746803806300004"/>
    <s v="Alfalfa"/>
    <s v="Sprinkler"/>
    <s v="Alfalfa"/>
    <s v="Active IR"/>
  </r>
  <r>
    <x v="42"/>
    <x v="0"/>
    <n v="5.7746803806300004"/>
    <s v="Alfalfa"/>
    <s v="Sprinkler"/>
    <s v="Alfalfa"/>
    <s v="Active IR"/>
  </r>
  <r>
    <x v="7"/>
    <x v="0"/>
    <n v="5.7746803806300004"/>
    <s v="Alfalfa"/>
    <s v="Sprinkler"/>
    <s v="Alfalfa"/>
    <s v="Active IR"/>
  </r>
  <r>
    <x v="7"/>
    <x v="0"/>
    <n v="5.7746803806300004"/>
    <s v="Alfalfa"/>
    <s v="Sprinkler"/>
    <s v="Alfalfa"/>
    <s v="Active IR"/>
  </r>
  <r>
    <x v="7"/>
    <x v="0"/>
    <n v="5.7746803806300004"/>
    <s v="Alfalfa"/>
    <s v="Sprinkler"/>
    <s v="Alfalfa"/>
    <s v="Active IR"/>
  </r>
  <r>
    <x v="7"/>
    <x v="0"/>
    <n v="5.7746803806300004"/>
    <s v="Alfalfa"/>
    <s v="Sprinkler"/>
    <s v="Alfalfa"/>
    <s v="Active IR"/>
  </r>
  <r>
    <x v="7"/>
    <x v="0"/>
    <n v="5.7746803806300004"/>
    <s v="Alfalfa"/>
    <s v="Sprinkler"/>
    <s v="Alfalfa"/>
    <s v="Active IR"/>
  </r>
  <r>
    <x v="7"/>
    <x v="0"/>
    <n v="5.7746803806300004"/>
    <s v="Alfalfa"/>
    <s v="Sprinkler"/>
    <s v="Alfalfa"/>
    <s v="Active IR"/>
  </r>
  <r>
    <x v="0"/>
    <x v="0"/>
    <n v="72.228607047599894"/>
    <s v="Alfalfa"/>
    <s v="Sprinkler"/>
    <s v="Alfalfa"/>
    <s v="Active IR"/>
  </r>
  <r>
    <x v="0"/>
    <x v="0"/>
    <n v="15.371633790600001"/>
    <s v="Alfalfa"/>
    <s v="Sprinkler"/>
    <s v="Alfalfa"/>
    <s v="Active IR"/>
  </r>
  <r>
    <x v="16"/>
    <x v="0"/>
    <n v="7.9560739114699999"/>
    <s v="Alfalfa"/>
    <s v="Sprinkler"/>
    <s v="Alfalfa"/>
    <s v="Active IR"/>
  </r>
  <r>
    <x v="17"/>
    <x v="0"/>
    <n v="1.7979273099399999"/>
    <s v="Alfalfa"/>
    <s v="Sprinkler"/>
    <s v="Alfalfa"/>
    <s v="Active IR"/>
  </r>
  <r>
    <x v="40"/>
    <x v="0"/>
    <n v="1.7979273099399999"/>
    <s v="Alfalfa"/>
    <s v="Sprinkler"/>
    <s v="Alfalfa"/>
    <s v="Active IR"/>
  </r>
  <r>
    <x v="21"/>
    <x v="0"/>
    <n v="5.8486747258799996"/>
    <s v="Alfalfa"/>
    <s v="Sprinkler"/>
    <s v="Alfalfa"/>
    <s v="Active IR"/>
  </r>
  <r>
    <x v="29"/>
    <x v="0"/>
    <n v="5.8486747258799996"/>
    <s v="Alfalfa"/>
    <s v="Sprinkler"/>
    <s v="Alfalfa"/>
    <s v="Active IR"/>
  </r>
  <r>
    <x v="29"/>
    <x v="0"/>
    <n v="5.8486747258799996"/>
    <s v="Alfalfa"/>
    <s v="Sprinkler"/>
    <s v="Alfalfa"/>
    <s v="Active IR"/>
  </r>
  <r>
    <x v="29"/>
    <x v="0"/>
    <n v="5.8486747258799996"/>
    <s v="Alfalfa"/>
    <s v="Sprinkler"/>
    <s v="Alfalfa"/>
    <s v="Active IR"/>
  </r>
  <r>
    <x v="17"/>
    <x v="0"/>
    <n v="18.785708843799899"/>
    <s v="Alfalfa"/>
    <s v="Sprinkler"/>
    <s v="Alfalfa"/>
    <s v="Active IR"/>
  </r>
  <r>
    <x v="12"/>
    <x v="0"/>
    <n v="8.3794673568399904"/>
    <s v="Alfalfa"/>
    <s v="Sprinkler"/>
    <s v="Alfalfa"/>
    <s v="Active IR"/>
  </r>
  <r>
    <x v="2"/>
    <x v="0"/>
    <n v="16.072805702699899"/>
    <s v="Alfalfa"/>
    <s v="Sprinkler"/>
    <s v="Alfalfa"/>
    <s v="Active IR"/>
  </r>
  <r>
    <x v="6"/>
    <x v="0"/>
    <n v="21.894498618499899"/>
    <s v="Alfalfa"/>
    <s v="Sprinkler"/>
    <s v="Alfalfa"/>
    <s v="Active IR"/>
  </r>
  <r>
    <x v="0"/>
    <x v="0"/>
    <n v="10.293880551000001"/>
    <s v="Alfalfa"/>
    <s v="Sprinkler"/>
    <s v="Alfalfa"/>
    <s v="Active IR"/>
  </r>
  <r>
    <x v="10"/>
    <x v="0"/>
    <n v="14.9453827843"/>
    <s v="Alfalfa"/>
    <s v="Sprinkler"/>
    <s v="Alfalfa"/>
    <s v="Active IR"/>
  </r>
  <r>
    <x v="23"/>
    <x v="0"/>
    <n v="4.3311821118999996"/>
    <s v="Alfalfa"/>
    <s v="Sprinkler"/>
    <s v="Alfalfa"/>
    <s v="Active IR"/>
  </r>
  <r>
    <x v="23"/>
    <x v="0"/>
    <n v="4.3311821118999996"/>
    <s v="Alfalfa"/>
    <s v="Sprinkler"/>
    <s v="Alfalfa"/>
    <s v="Active IR"/>
  </r>
  <r>
    <x v="0"/>
    <x v="0"/>
    <n v="30.121035472900001"/>
    <s v="Alfalfa"/>
    <s v="Sprinkler"/>
    <s v="Alfalfa"/>
    <s v="Active IR"/>
  </r>
  <r>
    <x v="0"/>
    <x v="0"/>
    <n v="30.121035472900001"/>
    <s v="Alfalfa"/>
    <s v="Sprinkler"/>
    <s v="Alfalfa"/>
    <s v="Active IR"/>
  </r>
  <r>
    <x v="6"/>
    <x v="0"/>
    <n v="26.2318672691"/>
    <s v="Alfalfa"/>
    <s v="Sprinkler"/>
    <s v="Alfalfa"/>
    <s v="Active IR"/>
  </r>
  <r>
    <x v="21"/>
    <x v="0"/>
    <n v="26.2318672691"/>
    <s v="Alfalfa"/>
    <s v="Sprinkler"/>
    <s v="Alfalfa"/>
    <s v="Active IR"/>
  </r>
  <r>
    <x v="29"/>
    <x v="0"/>
    <n v="4.8052062938100004"/>
    <s v="Alfalfa"/>
    <s v="Sprinkler"/>
    <s v="Alfalfa"/>
    <s v="Active IR"/>
  </r>
  <r>
    <x v="21"/>
    <x v="0"/>
    <n v="5.0450529566600002"/>
    <s v="Alfalfa"/>
    <s v="Sprinkler"/>
    <s v="Alfalfa"/>
    <s v="Active IR"/>
  </r>
  <r>
    <x v="2"/>
    <x v="0"/>
    <n v="2.0020140990700002"/>
    <s v="Alfalfa"/>
    <s v="Sprinkler"/>
    <s v="Alfalfa"/>
    <s v="Active IR"/>
  </r>
  <r>
    <x v="7"/>
    <x v="0"/>
    <n v="3.4042737862400001"/>
    <s v="Alfalfa"/>
    <s v="Sprinkler"/>
    <s v="Alfalfa"/>
    <s v="Active IR"/>
  </r>
  <r>
    <x v="7"/>
    <x v="0"/>
    <n v="3.4042737862400001"/>
    <s v="Alfalfa"/>
    <s v="Sprinkler"/>
    <s v="Alfalfa"/>
    <s v="Active IR"/>
  </r>
  <r>
    <x v="0"/>
    <x v="0"/>
    <n v="0.88069417490099999"/>
    <s v="Alfalfa"/>
    <s v="Sprinkler"/>
    <s v="Alfalfa"/>
    <s v="Active IR"/>
  </r>
  <r>
    <x v="0"/>
    <x v="0"/>
    <n v="0.88069417490099999"/>
    <s v="Alfalfa"/>
    <s v="Sprinkler"/>
    <s v="Alfalfa"/>
    <s v="Active IR"/>
  </r>
  <r>
    <x v="12"/>
    <x v="0"/>
    <n v="6.1009742095700004"/>
    <s v="Alfalfa"/>
    <s v="Sprinkler"/>
    <s v="Alfalfa"/>
    <s v="Active IR"/>
  </r>
  <r>
    <x v="12"/>
    <x v="0"/>
    <n v="6.1009742095700004"/>
    <s v="Alfalfa"/>
    <s v="Sprinkler"/>
    <s v="Alfalfa"/>
    <s v="Active IR"/>
  </r>
  <r>
    <x v="0"/>
    <x v="0"/>
    <n v="21.067507276899899"/>
    <s v="Alfalfa"/>
    <s v="Sprinkler"/>
    <s v="Alfalfa"/>
    <s v="Active IR"/>
  </r>
  <r>
    <x v="0"/>
    <x v="0"/>
    <n v="21.067507276899899"/>
    <s v="Alfalfa"/>
    <s v="Sprinkler"/>
    <s v="Alfalfa"/>
    <s v="Active IR"/>
  </r>
  <r>
    <x v="0"/>
    <x v="0"/>
    <n v="5.6916359949900004"/>
    <s v="Alfalfa"/>
    <s v="Sprinkler"/>
    <s v="Alfalfa"/>
    <s v="Active IR"/>
  </r>
  <r>
    <x v="36"/>
    <x v="0"/>
    <n v="5.1890216661400004"/>
    <s v="Alfalfa"/>
    <s v="Sprinkler"/>
    <s v="Alfalfa"/>
    <s v="Active IR"/>
  </r>
  <r>
    <x v="0"/>
    <x v="0"/>
    <n v="21.514287493000001"/>
    <s v="Alfalfa"/>
    <s v="Sprinkler"/>
    <s v="Alfalfa"/>
    <s v="Active IR"/>
  </r>
  <r>
    <x v="0"/>
    <x v="0"/>
    <n v="21.514287493000001"/>
    <s v="Alfalfa"/>
    <s v="Sprinkler"/>
    <s v="Alfalfa"/>
    <s v="Active IR"/>
  </r>
  <r>
    <x v="33"/>
    <x v="0"/>
    <n v="69.493348093500003"/>
    <s v="Alfalfa"/>
    <s v="Sprinkler"/>
    <s v="Alfalfa"/>
    <s v="Active IR"/>
  </r>
  <r>
    <x v="8"/>
    <x v="0"/>
    <n v="25.4044957471"/>
    <s v="Alfalfa"/>
    <s v="Sprinkler"/>
    <s v="Alfalfa"/>
    <s v="Active IR"/>
  </r>
  <r>
    <x v="8"/>
    <x v="0"/>
    <n v="25.4044957471"/>
    <s v="Alfalfa"/>
    <s v="Sprinkler"/>
    <s v="Alfalfa"/>
    <s v="Active IR"/>
  </r>
  <r>
    <x v="8"/>
    <x v="0"/>
    <n v="25.4044957471"/>
    <s v="Alfalfa"/>
    <s v="Sprinkler"/>
    <s v="Alfalfa"/>
    <s v="Active IR"/>
  </r>
  <r>
    <x v="35"/>
    <x v="0"/>
    <n v="17.6287696423"/>
    <s v="Alfalfa"/>
    <s v="Sprinkler"/>
    <s v="Alfalfa"/>
    <s v="Active IR"/>
  </r>
  <r>
    <x v="35"/>
    <x v="0"/>
    <n v="17.6287696423"/>
    <s v="Alfalfa"/>
    <s v="Sprinkler"/>
    <s v="Alfalfa"/>
    <s v="Active IR"/>
  </r>
  <r>
    <x v="19"/>
    <x v="0"/>
    <n v="17.6287696423"/>
    <s v="Alfalfa"/>
    <s v="Sprinkler"/>
    <s v="Alfalfa"/>
    <s v="Active IR"/>
  </r>
  <r>
    <x v="19"/>
    <x v="0"/>
    <n v="17.6287696423"/>
    <s v="Alfalfa"/>
    <s v="Sprinkler"/>
    <s v="Alfalfa"/>
    <s v="Active IR"/>
  </r>
  <r>
    <x v="17"/>
    <x v="0"/>
    <n v="35.307999415300003"/>
    <s v="Alfalfa"/>
    <s v="Sprinkler"/>
    <s v="Alfalfa"/>
    <s v="Active IR"/>
  </r>
  <r>
    <x v="34"/>
    <x v="0"/>
    <n v="35.307999415300003"/>
    <s v="Alfalfa"/>
    <s v="Sprinkler"/>
    <s v="Alfalfa"/>
    <s v="Active IR"/>
  </r>
  <r>
    <x v="41"/>
    <x v="0"/>
    <n v="8.4404142320800002"/>
    <s v="Alfalfa"/>
    <s v="Sprinkler"/>
    <s v="Alfalfa"/>
    <s v="Active IR"/>
  </r>
  <r>
    <x v="41"/>
    <x v="0"/>
    <n v="8.4404142320800002"/>
    <s v="Alfalfa"/>
    <s v="Sprinkler"/>
    <s v="Alfalfa"/>
    <s v="Active IR"/>
  </r>
  <r>
    <x v="9"/>
    <x v="0"/>
    <n v="1.8488911613200001"/>
    <s v="Alfalfa"/>
    <s v="Sprinkler"/>
    <s v="Alfalfa"/>
    <s v="Active IR"/>
  </r>
  <r>
    <x v="9"/>
    <x v="0"/>
    <n v="1.8488911613200001"/>
    <s v="Alfalfa"/>
    <s v="Sprinkler"/>
    <s v="Alfalfa"/>
    <s v="Active IR"/>
  </r>
  <r>
    <x v="17"/>
    <x v="0"/>
    <n v="10.1487195964999"/>
    <s v="Alfalfa"/>
    <s v="Sprinkler"/>
    <s v="Alfalfa"/>
    <s v="Active IR"/>
  </r>
  <r>
    <x v="17"/>
    <x v="0"/>
    <n v="10.1487195964999"/>
    <s v="Alfalfa"/>
    <s v="Sprinkler"/>
    <s v="Alfalfa"/>
    <s v="Active IR"/>
  </r>
  <r>
    <x v="23"/>
    <x v="0"/>
    <n v="1.69832910204"/>
    <s v="Alfalfa"/>
    <s v="Sprinkler"/>
    <s v="Alfalfa"/>
    <s v="Active IR"/>
  </r>
  <r>
    <x v="7"/>
    <x v="0"/>
    <n v="6.3513248824800002"/>
    <s v="Alfalfa"/>
    <s v="Sprinkler"/>
    <s v="Alfalfa"/>
    <s v="Active IR"/>
  </r>
  <r>
    <x v="0"/>
    <x v="0"/>
    <n v="1.2757309154700001"/>
    <s v="Alfalfa"/>
    <s v="Sprinkler"/>
    <s v="Alfalfa"/>
    <s v="Active IR"/>
  </r>
  <r>
    <x v="16"/>
    <x v="0"/>
    <n v="29.2837194536"/>
    <s v="Alfalfa"/>
    <s v="Sprinkler"/>
    <s v="Alfalfa"/>
    <s v="Active IR"/>
  </r>
  <r>
    <x v="14"/>
    <x v="0"/>
    <n v="5.5411464972199997"/>
    <s v="Alfalfa"/>
    <s v="Sprinkler"/>
    <s v="Alfalfa"/>
    <s v="Active IR"/>
  </r>
  <r>
    <x v="36"/>
    <x v="0"/>
    <n v="5.5411464972199997"/>
    <s v="Alfalfa"/>
    <s v="Sprinkler"/>
    <s v="Alfalfa"/>
    <s v="Active IR"/>
  </r>
  <r>
    <x v="8"/>
    <x v="0"/>
    <n v="35.474035997000001"/>
    <s v="Alfalfa"/>
    <s v="Sprinkler"/>
    <s v="Alfalfa"/>
    <s v="Active IR"/>
  </r>
  <r>
    <x v="6"/>
    <x v="0"/>
    <n v="3.1098158215299998"/>
    <s v="Alfalfa"/>
    <s v="Sprinkler"/>
    <s v="Alfalfa"/>
    <s v="Active IR"/>
  </r>
  <r>
    <x v="8"/>
    <x v="0"/>
    <n v="3.3453916119799998"/>
    <s v="Alfalfa"/>
    <s v="Sprinkler"/>
    <s v="Alfalfa"/>
    <s v="Active IR"/>
  </r>
  <r>
    <x v="14"/>
    <x v="0"/>
    <n v="8.5286310352800001"/>
    <s v="Alfalfa"/>
    <s v="Sprinkler"/>
    <s v="Alfalfa"/>
    <s v="Active IR"/>
  </r>
  <r>
    <x v="14"/>
    <x v="0"/>
    <n v="8.5286310352800001"/>
    <s v="Alfalfa"/>
    <s v="Sprinkler"/>
    <s v="Alfalfa"/>
    <s v="Active IR"/>
  </r>
  <r>
    <x v="50"/>
    <x v="0"/>
    <n v="8.5286310352800001"/>
    <s v="Alfalfa"/>
    <s v="Sprinkler"/>
    <s v="Alfalfa"/>
    <s v="Active IR"/>
  </r>
  <r>
    <x v="50"/>
    <x v="0"/>
    <n v="8.5286310352800001"/>
    <s v="Alfalfa"/>
    <s v="Sprinkler"/>
    <s v="Alfalfa"/>
    <s v="Active IR"/>
  </r>
  <r>
    <x v="15"/>
    <x v="0"/>
    <n v="8.5286310352800001"/>
    <s v="Alfalfa"/>
    <s v="Sprinkler"/>
    <s v="Alfalfa"/>
    <s v="Active IR"/>
  </r>
  <r>
    <x v="15"/>
    <x v="0"/>
    <n v="8.5286310352800001"/>
    <s v="Alfalfa"/>
    <s v="Sprinkler"/>
    <s v="Alfalfa"/>
    <s v="Active IR"/>
  </r>
  <r>
    <x v="12"/>
    <x v="0"/>
    <n v="3.52825741317"/>
    <s v="Alfalfa"/>
    <s v="Sprinkler"/>
    <s v="Alfalfa"/>
    <s v="Active IR"/>
  </r>
  <r>
    <x v="12"/>
    <x v="0"/>
    <n v="3.52825741317"/>
    <s v="Alfalfa"/>
    <s v="Sprinkler"/>
    <s v="Alfalfa"/>
    <s v="Active IR"/>
  </r>
  <r>
    <x v="39"/>
    <x v="0"/>
    <n v="4.4932402598800003"/>
    <s v="Alfalfa"/>
    <s v="Sprinkler"/>
    <s v="Alfalfa"/>
    <s v="Active IR"/>
  </r>
  <r>
    <x v="40"/>
    <x v="0"/>
    <n v="4.4932402598800003"/>
    <s v="Alfalfa"/>
    <s v="Sprinkler"/>
    <s v="Alfalfa"/>
    <s v="Active IR"/>
  </r>
  <r>
    <x v="3"/>
    <x v="0"/>
    <n v="20.877603127499899"/>
    <s v="Alfalfa"/>
    <s v="Sprinkler"/>
    <s v="Alfalfa"/>
    <s v="Active IR"/>
  </r>
  <r>
    <x v="3"/>
    <x v="0"/>
    <n v="20.877603127499899"/>
    <s v="Alfalfa"/>
    <s v="Sprinkler"/>
    <s v="Alfalfa"/>
    <s v="Active IR"/>
  </r>
  <r>
    <x v="42"/>
    <x v="0"/>
    <n v="2.8546613931799998"/>
    <s v="Alfalfa"/>
    <s v="Sprinkler"/>
    <s v="Alfalfa"/>
    <s v="Active IR"/>
  </r>
  <r>
    <x v="7"/>
    <x v="0"/>
    <n v="2.8546613931799998"/>
    <s v="Alfalfa"/>
    <s v="Sprinkler"/>
    <s v="Alfalfa"/>
    <s v="Active IR"/>
  </r>
  <r>
    <x v="7"/>
    <x v="0"/>
    <n v="2.8546613931799998"/>
    <s v="Alfalfa"/>
    <s v="Sprinkler"/>
    <s v="Alfalfa"/>
    <s v="Active IR"/>
  </r>
  <r>
    <x v="7"/>
    <x v="0"/>
    <n v="2.8546613931799998"/>
    <s v="Alfalfa"/>
    <s v="Sprinkler"/>
    <s v="Alfalfa"/>
    <s v="Active IR"/>
  </r>
  <r>
    <x v="41"/>
    <x v="0"/>
    <n v="3.8296180731599998"/>
    <s v="Alfalfa"/>
    <s v="Sprinkler"/>
    <s v="Alfalfa"/>
    <s v="Active IR"/>
  </r>
  <r>
    <x v="41"/>
    <x v="0"/>
    <n v="3.8296180731599998"/>
    <s v="Alfalfa"/>
    <s v="Sprinkler"/>
    <s v="Alfalfa"/>
    <s v="Active IR"/>
  </r>
  <r>
    <x v="7"/>
    <x v="0"/>
    <n v="8.0445417293699997"/>
    <s v="Alfalfa"/>
    <s v="Sprinkler"/>
    <s v="Alfalfa"/>
    <s v="Active IR"/>
  </r>
  <r>
    <x v="12"/>
    <x v="0"/>
    <n v="5.7799666602600004"/>
    <s v="Alfalfa"/>
    <s v="Sprinkler"/>
    <s v="Alfalfa"/>
    <s v="Active IR"/>
  </r>
  <r>
    <x v="24"/>
    <x v="0"/>
    <n v="17.9654233412999"/>
    <s v="Alfalfa"/>
    <s v="Sprinkler"/>
    <s v="Alfalfa"/>
    <s v="Active IR"/>
  </r>
  <r>
    <x v="7"/>
    <x v="0"/>
    <n v="17.9654233412999"/>
    <s v="Alfalfa"/>
    <s v="Sprinkler"/>
    <s v="Alfalfa"/>
    <s v="Active IR"/>
  </r>
  <r>
    <x v="18"/>
    <x v="0"/>
    <n v="31.3812063377"/>
    <s v="Alfalfa"/>
    <s v="Sprinkler"/>
    <s v="Alfalfa"/>
    <s v="Active IR"/>
  </r>
  <r>
    <x v="18"/>
    <x v="0"/>
    <n v="31.3812063377"/>
    <s v="Alfalfa"/>
    <s v="Sprinkler"/>
    <s v="Alfalfa"/>
    <s v="Active IR"/>
  </r>
  <r>
    <x v="39"/>
    <x v="0"/>
    <n v="1.3660225801400001"/>
    <s v="Alfalfa"/>
    <s v="Sprinkler"/>
    <s v="Alfalfa"/>
    <s v="Active IR"/>
  </r>
  <r>
    <x v="40"/>
    <x v="0"/>
    <n v="1.3660225801400001"/>
    <s v="Alfalfa"/>
    <s v="Sprinkler"/>
    <s v="Alfalfa"/>
    <s v="Active IR"/>
  </r>
  <r>
    <x v="0"/>
    <x v="0"/>
    <n v="20.181524230400001"/>
    <s v="Alfalfa"/>
    <s v="Sprinkler"/>
    <s v="Alfalfa"/>
    <s v="Active IR"/>
  </r>
  <r>
    <x v="39"/>
    <x v="0"/>
    <n v="9.8607784619899999"/>
    <s v="Alfalfa"/>
    <s v="Sprinkler"/>
    <s v="Alfalfa"/>
    <s v="Active IR"/>
  </r>
  <r>
    <x v="17"/>
    <x v="0"/>
    <n v="9.8607784619899999"/>
    <s v="Alfalfa"/>
    <s v="Sprinkler"/>
    <s v="Alfalfa"/>
    <s v="Active IR"/>
  </r>
  <r>
    <x v="0"/>
    <x v="0"/>
    <n v="36.250827908399899"/>
    <s v="Alfalfa"/>
    <s v="Sprinkler"/>
    <s v="Alfalfa"/>
    <s v="Active IR"/>
  </r>
  <r>
    <x v="8"/>
    <x v="0"/>
    <n v="1.78478478984"/>
    <s v="Alfalfa"/>
    <s v="Sprinkler"/>
    <s v="Alfalfa"/>
    <s v="Active IR"/>
  </r>
  <r>
    <x v="7"/>
    <x v="0"/>
    <n v="18.7898044246"/>
    <s v="Alfalfa"/>
    <s v="Sprinkler"/>
    <s v="Alfalfa"/>
    <s v="Active IR"/>
  </r>
  <r>
    <x v="9"/>
    <x v="0"/>
    <n v="18.2989895085"/>
    <s v="Alfalfa"/>
    <s v="Sprinkler"/>
    <s v="Alfalfa"/>
    <s v="Active IR"/>
  </r>
  <r>
    <x v="21"/>
    <x v="0"/>
    <n v="18.5183006195"/>
    <s v="Alfalfa"/>
    <s v="Sprinkler"/>
    <s v="Alfalfa"/>
    <s v="Active IR"/>
  </r>
  <r>
    <x v="21"/>
    <x v="0"/>
    <n v="18.5183006195"/>
    <s v="Alfalfa"/>
    <s v="Sprinkler"/>
    <s v="Alfalfa"/>
    <s v="Active IR"/>
  </r>
  <r>
    <x v="12"/>
    <x v="0"/>
    <n v="4.0332727085700002"/>
    <s v="Alfalfa"/>
    <s v="Sprinkler"/>
    <s v="Alfalfa"/>
    <s v="Active IR"/>
  </r>
  <r>
    <x v="8"/>
    <x v="0"/>
    <n v="34.387942694899898"/>
    <s v="Alfalfa"/>
    <s v="Sprinkler"/>
    <s v="Alfalfa"/>
    <s v="Active IR"/>
  </r>
  <r>
    <x v="6"/>
    <x v="0"/>
    <n v="10.743805415800001"/>
    <s v="Alfalfa"/>
    <s v="Sprinkler"/>
    <s v="Alfalfa"/>
    <s v="Active IR"/>
  </r>
  <r>
    <x v="6"/>
    <x v="0"/>
    <n v="10.743805415800001"/>
    <s v="Alfalfa"/>
    <s v="Sprinkler"/>
    <s v="Alfalfa"/>
    <s v="Active IR"/>
  </r>
  <r>
    <x v="8"/>
    <x v="0"/>
    <n v="0.81120986863800004"/>
    <s v="Alfalfa"/>
    <s v="Sprinkler"/>
    <s v="Alfalfa"/>
    <s v="Active IR"/>
  </r>
  <r>
    <x v="7"/>
    <x v="0"/>
    <n v="4.5307650238699999"/>
    <s v="Alfalfa"/>
    <s v="Sprinkler"/>
    <s v="Alfalfa"/>
    <s v="Active IR"/>
  </r>
  <r>
    <x v="17"/>
    <x v="0"/>
    <n v="8.9854734689400004"/>
    <s v="Alfalfa"/>
    <s v="Sprinkler"/>
    <s v="Alfalfa"/>
    <s v="Active IR"/>
  </r>
  <r>
    <x v="12"/>
    <x v="0"/>
    <n v="16.9563373091"/>
    <s v="Alfalfa"/>
    <s v="Sprinkler"/>
    <s v="Alfalfa"/>
    <s v="Active IR"/>
  </r>
  <r>
    <x v="12"/>
    <x v="0"/>
    <n v="16.9563373091"/>
    <s v="Alfalfa"/>
    <s v="Sprinkler"/>
    <s v="Alfalfa"/>
    <s v="Active IR"/>
  </r>
  <r>
    <x v="16"/>
    <x v="0"/>
    <n v="23.8006591030999"/>
    <s v="Alfalfa"/>
    <s v="Sprinkler"/>
    <s v="Alfalfa"/>
    <s v="Active IR"/>
  </r>
  <r>
    <x v="17"/>
    <x v="0"/>
    <n v="3.4977777112599999"/>
    <s v="Alfalfa"/>
    <s v="Sprinkler"/>
    <s v="Alfalfa"/>
    <s v="Active IR"/>
  </r>
  <r>
    <x v="17"/>
    <x v="0"/>
    <n v="15.5142118199"/>
    <s v="Alfalfa"/>
    <s v="Sprinkler"/>
    <s v="Alfalfa"/>
    <s v="Active IR"/>
  </r>
  <r>
    <x v="12"/>
    <x v="0"/>
    <n v="15.5142118199"/>
    <s v="Alfalfa"/>
    <s v="Sprinkler"/>
    <s v="Alfalfa"/>
    <s v="Active IR"/>
  </r>
  <r>
    <x v="0"/>
    <x v="0"/>
    <n v="10.0655280533"/>
    <s v="Alfalfa"/>
    <s v="Sprinkler"/>
    <s v="Alfalfa"/>
    <s v="Active IR"/>
  </r>
  <r>
    <x v="39"/>
    <x v="0"/>
    <n v="16.4701617582"/>
    <s v="Alfalfa"/>
    <s v="Sprinkler"/>
    <s v="Alfalfa"/>
    <s v="Active IR"/>
  </r>
  <r>
    <x v="40"/>
    <x v="0"/>
    <n v="16.4701617582"/>
    <s v="Alfalfa"/>
    <s v="Sprinkler"/>
    <s v="Alfalfa"/>
    <s v="Active IR"/>
  </r>
  <r>
    <x v="0"/>
    <x v="0"/>
    <n v="23.297284531100001"/>
    <s v="Alfalfa"/>
    <s v="Sprinkler"/>
    <s v="Alfalfa"/>
    <s v="Active IR"/>
  </r>
  <r>
    <x v="22"/>
    <x v="0"/>
    <n v="7.0442918537699999"/>
    <s v="Alfalfa"/>
    <s v="Sprinkler"/>
    <s v="Alfalfa"/>
    <s v="Active IR"/>
  </r>
  <r>
    <x v="22"/>
    <x v="0"/>
    <n v="38.566915110099899"/>
    <s v="Alfalfa"/>
    <s v="Sprinkler"/>
    <s v="Alfalfa"/>
    <s v="Active IR"/>
  </r>
  <r>
    <x v="8"/>
    <x v="0"/>
    <n v="1.3301157781599999"/>
    <s v="Alfalfa"/>
    <s v="Sprinkler"/>
    <s v="Alfalfa"/>
    <s v="Active IR"/>
  </r>
  <r>
    <x v="0"/>
    <x v="0"/>
    <n v="19.580348858400001"/>
    <s v="Alfalfa"/>
    <s v="Sprinkler"/>
    <s v="Alfalfa"/>
    <s v="Active IR"/>
  </r>
  <r>
    <x v="22"/>
    <x v="0"/>
    <n v="1.0754978370399999"/>
    <s v="Alfalfa"/>
    <s v="Sprinkler"/>
    <s v="Alfalfa"/>
    <s v="Active IR"/>
  </r>
  <r>
    <x v="21"/>
    <x v="0"/>
    <n v="2.0971410765299998"/>
    <s v="Alfalfa"/>
    <s v="Sprinkler"/>
    <s v="Alfalfa"/>
    <s v="Active IR"/>
  </r>
  <r>
    <x v="21"/>
    <x v="0"/>
    <n v="2.0971410765299998"/>
    <s v="Alfalfa"/>
    <s v="Sprinkler"/>
    <s v="Alfalfa"/>
    <s v="Active IR"/>
  </r>
  <r>
    <x v="14"/>
    <x v="0"/>
    <n v="62.1098561332999"/>
    <s v="Alfalfa"/>
    <s v="Sprinkler"/>
    <s v="Alfalfa"/>
    <s v="Active IR"/>
  </r>
  <r>
    <x v="0"/>
    <x v="0"/>
    <n v="7.0466147570300004"/>
    <s v="Alfalfa"/>
    <s v="Sprinkler"/>
    <s v="Alfalfa"/>
    <s v="Active IR"/>
  </r>
  <r>
    <x v="17"/>
    <x v="0"/>
    <n v="5.4067844648800003"/>
    <s v="Alfalfa"/>
    <s v="Sprinkler"/>
    <s v="Alfalfa"/>
    <s v="Active IR"/>
  </r>
  <r>
    <x v="7"/>
    <x v="0"/>
    <n v="1.5635445612400001"/>
    <s v="Alfalfa"/>
    <s v="Sprinkler"/>
    <s v="Alfalfa"/>
    <s v="Active IR"/>
  </r>
  <r>
    <x v="10"/>
    <x v="0"/>
    <n v="20.262472749200001"/>
    <s v="Alfalfa"/>
    <s v="Sprinkler"/>
    <s v="Alfalfa"/>
    <s v="Active IR"/>
  </r>
  <r>
    <x v="10"/>
    <x v="0"/>
    <n v="20.262472749200001"/>
    <s v="Alfalfa"/>
    <s v="Sprinkler"/>
    <s v="Alfalfa"/>
    <s v="Active IR"/>
  </r>
  <r>
    <x v="12"/>
    <x v="0"/>
    <n v="6.5137323134300003"/>
    <s v="Alfalfa"/>
    <s v="Sprinkler"/>
    <s v="Alfalfa"/>
    <s v="Active IR"/>
  </r>
  <r>
    <x v="12"/>
    <x v="0"/>
    <n v="6.5137323134300003"/>
    <s v="Alfalfa"/>
    <s v="Sprinkler"/>
    <s v="Alfalfa"/>
    <s v="Active IR"/>
  </r>
  <r>
    <x v="44"/>
    <x v="0"/>
    <n v="25.4502350307"/>
    <s v="Alfalfa"/>
    <s v="Sprinkler"/>
    <s v="Alfalfa"/>
    <s v="Active IR"/>
  </r>
  <r>
    <x v="44"/>
    <x v="0"/>
    <n v="25.4502350307"/>
    <s v="Alfalfa"/>
    <s v="Sprinkler"/>
    <s v="Alfalfa"/>
    <s v="Active IR"/>
  </r>
  <r>
    <x v="44"/>
    <x v="0"/>
    <n v="25.4502350307"/>
    <s v="Alfalfa"/>
    <s v="Sprinkler"/>
    <s v="Alfalfa"/>
    <s v="Active IR"/>
  </r>
  <r>
    <x v="44"/>
    <x v="0"/>
    <n v="25.4502350307"/>
    <s v="Alfalfa"/>
    <s v="Sprinkler"/>
    <s v="Alfalfa"/>
    <s v="Active IR"/>
  </r>
  <r>
    <x v="39"/>
    <x v="0"/>
    <n v="5.4714109022999997"/>
    <s v="Alfalfa"/>
    <s v="Sprinkler"/>
    <s v="Alfalfa"/>
    <s v="Active IR"/>
  </r>
  <r>
    <x v="40"/>
    <x v="0"/>
    <n v="5.4714109022999997"/>
    <s v="Alfalfa"/>
    <s v="Sprinkler"/>
    <s v="Alfalfa"/>
    <s v="Active IR"/>
  </r>
  <r>
    <x v="39"/>
    <x v="0"/>
    <n v="20.9127558934"/>
    <s v="Alfalfa"/>
    <s v="Sprinkler"/>
    <s v="Alfalfa"/>
    <s v="Active IR"/>
  </r>
  <r>
    <x v="40"/>
    <x v="0"/>
    <n v="20.9127558934"/>
    <s v="Alfalfa"/>
    <s v="Sprinkler"/>
    <s v="Alfalfa"/>
    <s v="Active IR"/>
  </r>
  <r>
    <x v="0"/>
    <x v="0"/>
    <n v="29.328472999300001"/>
    <s v="Alfalfa"/>
    <s v="Sprinkler"/>
    <s v="Alfalfa"/>
    <s v="Active IR"/>
  </r>
  <r>
    <x v="8"/>
    <x v="0"/>
    <n v="26.592446934000002"/>
    <s v="Alfalfa"/>
    <s v="Sprinkler"/>
    <s v="Alfalfa"/>
    <s v="Active IR"/>
  </r>
  <r>
    <x v="8"/>
    <x v="0"/>
    <n v="9.0034512482500002"/>
    <s v="Alfalfa"/>
    <s v="Sprinkler"/>
    <s v="Alfalfa"/>
    <s v="Active IR"/>
  </r>
  <r>
    <x v="8"/>
    <x v="0"/>
    <n v="9.0034512482500002"/>
    <s v="Alfalfa"/>
    <s v="Sprinkler"/>
    <s v="Alfalfa"/>
    <s v="Active IR"/>
  </r>
  <r>
    <x v="0"/>
    <x v="0"/>
    <n v="10.884127293100001"/>
    <s v="Alfalfa"/>
    <s v="Sprinkler"/>
    <s v="Alfalfa"/>
    <s v="Active IR"/>
  </r>
  <r>
    <x v="6"/>
    <x v="0"/>
    <n v="2.43223482943"/>
    <s v="Alfalfa"/>
    <s v="Sprinkler"/>
    <s v="Alfalfa"/>
    <s v="Active IR"/>
  </r>
  <r>
    <x v="7"/>
    <x v="0"/>
    <n v="7.2041132769400003"/>
    <s v="Alfalfa"/>
    <s v="Sprinkler"/>
    <s v="Alfalfa"/>
    <s v="Active IR"/>
  </r>
  <r>
    <x v="14"/>
    <x v="0"/>
    <n v="1.67665472937"/>
    <s v="Alfalfa"/>
    <s v="Sprinkler"/>
    <s v="Alfalfa"/>
    <s v="Active IR"/>
  </r>
  <r>
    <x v="14"/>
    <x v="0"/>
    <n v="1.67665472937"/>
    <s v="Alfalfa"/>
    <s v="Sprinkler"/>
    <s v="Alfalfa"/>
    <s v="Active IR"/>
  </r>
  <r>
    <x v="15"/>
    <x v="0"/>
    <n v="1.67665472937"/>
    <s v="Alfalfa"/>
    <s v="Sprinkler"/>
    <s v="Alfalfa"/>
    <s v="Active IR"/>
  </r>
  <r>
    <x v="15"/>
    <x v="0"/>
    <n v="1.67665472937"/>
    <s v="Alfalfa"/>
    <s v="Sprinkler"/>
    <s v="Alfalfa"/>
    <s v="Active IR"/>
  </r>
  <r>
    <x v="39"/>
    <x v="0"/>
    <n v="5.3499196149600001"/>
    <s v="Alfalfa"/>
    <s v="Sprinkler"/>
    <s v="Alfalfa"/>
    <s v="Active IR"/>
  </r>
  <r>
    <x v="40"/>
    <x v="0"/>
    <n v="5.3499196149600001"/>
    <s v="Alfalfa"/>
    <s v="Sprinkler"/>
    <s v="Alfalfa"/>
    <s v="Active IR"/>
  </r>
  <r>
    <x v="21"/>
    <x v="0"/>
    <n v="12.5145787955"/>
    <s v="Alfalfa"/>
    <s v="Sprinkler"/>
    <s v="Alfalfa"/>
    <s v="Active IR"/>
  </r>
  <r>
    <x v="8"/>
    <x v="0"/>
    <n v="1.5915255605500001"/>
    <s v="Alfalfa"/>
    <s v="Sprinkler"/>
    <s v="Alfalfa"/>
    <s v="Active IR"/>
  </r>
  <r>
    <x v="12"/>
    <x v="0"/>
    <n v="5.16404003228"/>
    <s v="Alfalfa"/>
    <s v="Sprinkler"/>
    <s v="Alfalfa"/>
    <s v="Active IR"/>
  </r>
  <r>
    <x v="8"/>
    <x v="0"/>
    <n v="9.4824129032800002"/>
    <s v="Alfalfa"/>
    <s v="Sprinkler"/>
    <s v="Alfalfa"/>
    <s v="Active IR"/>
  </r>
  <r>
    <x v="22"/>
    <x v="0"/>
    <n v="1.1926634083500001"/>
    <s v="Alfalfa"/>
    <s v="Sprinkler"/>
    <s v="Alfalfa"/>
    <s v="Active IR"/>
  </r>
  <r>
    <x v="22"/>
    <x v="0"/>
    <n v="1.1926634083500001"/>
    <s v="Alfalfa"/>
    <s v="Sprinkler"/>
    <s v="Alfalfa"/>
    <s v="Active IR"/>
  </r>
  <r>
    <x v="12"/>
    <x v="0"/>
    <n v="3.3911623304499998"/>
    <s v="Alfalfa"/>
    <s v="Sprinkler"/>
    <s v="Alfalfa"/>
    <s v="Active IR"/>
  </r>
  <r>
    <x v="8"/>
    <x v="0"/>
    <n v="10.653592290500001"/>
    <s v="Alfalfa"/>
    <s v="Sprinkler"/>
    <s v="Alfalfa"/>
    <s v="Active IR"/>
  </r>
  <r>
    <x v="8"/>
    <x v="0"/>
    <n v="24.9794664653"/>
    <s v="Alfalfa"/>
    <s v="Sprinkler"/>
    <s v="Alfalfa"/>
    <s v="Active IR"/>
  </r>
  <r>
    <x v="8"/>
    <x v="0"/>
    <n v="24.9794664653"/>
    <s v="Alfalfa"/>
    <s v="Sprinkler"/>
    <s v="Alfalfa"/>
    <s v="Active IR"/>
  </r>
  <r>
    <x v="3"/>
    <x v="0"/>
    <n v="5.3884761722999999"/>
    <s v="Alfalfa"/>
    <s v="Sprinkler"/>
    <s v="Alfalfa"/>
    <s v="Active IR"/>
  </r>
  <r>
    <x v="12"/>
    <x v="0"/>
    <n v="13.8751642964999"/>
    <s v="Alfalfa"/>
    <s v="Sprinkler"/>
    <s v="Alfalfa"/>
    <s v="Active IR"/>
  </r>
  <r>
    <x v="8"/>
    <x v="0"/>
    <n v="19.334655613900001"/>
    <s v="Alfalfa"/>
    <s v="Sprinkler"/>
    <s v="Alfalfa"/>
    <s v="Active IR"/>
  </r>
  <r>
    <x v="17"/>
    <x v="0"/>
    <n v="3.589807907"/>
    <s v="Alfalfa"/>
    <s v="Sprinkler"/>
    <s v="Alfalfa"/>
    <s v="Active IR"/>
  </r>
  <r>
    <x v="8"/>
    <x v="0"/>
    <n v="58.7432859315999"/>
    <s v="Alfalfa"/>
    <s v="Sprinkler"/>
    <s v="Alfalfa"/>
    <s v="Active IR"/>
  </r>
  <r>
    <x v="0"/>
    <x v="0"/>
    <n v="4.5136228464199997"/>
    <s v="Alfalfa"/>
    <s v="Sprinkler"/>
    <s v="Alfalfa"/>
    <s v="Active IR"/>
  </r>
  <r>
    <x v="0"/>
    <x v="0"/>
    <n v="6.5569199782999998"/>
    <s v="Alfalfa"/>
    <s v="Sprinkler"/>
    <s v="Alfalfa"/>
    <s v="Active IR"/>
  </r>
  <r>
    <x v="44"/>
    <x v="0"/>
    <n v="1.0614738043700001"/>
    <s v="Alfalfa"/>
    <s v="Sprinkler"/>
    <s v="Alfalfa"/>
    <s v="Active IR"/>
  </r>
  <r>
    <x v="8"/>
    <x v="0"/>
    <n v="0.634839559863"/>
    <s v="Alfalfa"/>
    <s v="Sprinkler"/>
    <s v="Alfalfa"/>
    <s v="Active IR"/>
  </r>
  <r>
    <x v="42"/>
    <x v="0"/>
    <n v="4.3737229389000003"/>
    <s v="Alfalfa"/>
    <s v="Sprinkler"/>
    <s v="Alfalfa"/>
    <s v="Active IR"/>
  </r>
  <r>
    <x v="7"/>
    <x v="0"/>
    <n v="4.3737229389000003"/>
    <s v="Alfalfa"/>
    <s v="Sprinkler"/>
    <s v="Alfalfa"/>
    <s v="Active IR"/>
  </r>
  <r>
    <x v="12"/>
    <x v="0"/>
    <n v="2.2224496818300001"/>
    <s v="Alfalfa"/>
    <s v="Sprinkler"/>
    <s v="Alfalfa"/>
    <s v="Active IR"/>
  </r>
  <r>
    <x v="8"/>
    <x v="0"/>
    <n v="0.68232565357099995"/>
    <s v="Alfalfa"/>
    <s v="Sprinkler"/>
    <s v="Alfalfa"/>
    <s v="Active IR"/>
  </r>
  <r>
    <x v="6"/>
    <x v="0"/>
    <n v="3.47706090405"/>
    <s v="Alfalfa"/>
    <s v="Sprinkler"/>
    <s v="Alfalfa"/>
    <s v="Active IR"/>
  </r>
  <r>
    <x v="21"/>
    <x v="0"/>
    <n v="3.47706090405"/>
    <s v="Alfalfa"/>
    <s v="Sprinkler"/>
    <s v="Alfalfa"/>
    <s v="Active IR"/>
  </r>
  <r>
    <x v="0"/>
    <x v="0"/>
    <n v="25.609463026099899"/>
    <s v="Alfalfa"/>
    <s v="Sprinkler"/>
    <s v="Alfalfa"/>
    <s v="Active IR"/>
  </r>
  <r>
    <x v="23"/>
    <x v="0"/>
    <n v="6.8086654805200002"/>
    <s v="Alfalfa"/>
    <s v="Sprinkler"/>
    <s v="Alfalfa"/>
    <s v="Active IR"/>
  </r>
  <r>
    <x v="18"/>
    <x v="0"/>
    <n v="9.0731346049399999"/>
    <s v="Alfalfa"/>
    <s v="Sprinkler"/>
    <s v="Alfalfa"/>
    <s v="Active IR"/>
  </r>
  <r>
    <x v="18"/>
    <x v="0"/>
    <n v="9.0731346049399999"/>
    <s v="Alfalfa"/>
    <s v="Sprinkler"/>
    <s v="Alfalfa"/>
    <s v="Active IR"/>
  </r>
  <r>
    <x v="23"/>
    <x v="0"/>
    <n v="9.3536237186500006"/>
    <s v="Alfalfa"/>
    <s v="Sprinkler"/>
    <s v="Alfalfa"/>
    <s v="Active IR"/>
  </r>
  <r>
    <x v="33"/>
    <x v="0"/>
    <n v="9.7900052843700003"/>
    <s v="Alfalfa"/>
    <s v="Sprinkler"/>
    <s v="Alfalfa"/>
    <s v="Active IR"/>
  </r>
  <r>
    <x v="0"/>
    <x v="0"/>
    <n v="4.5851369356599996"/>
    <s v="Alfalfa"/>
    <s v="Sprinkler"/>
    <s v="Alfalfa"/>
    <s v="Active IR"/>
  </r>
  <r>
    <x v="3"/>
    <x v="0"/>
    <n v="1.6987067735300001"/>
    <s v="Alfalfa"/>
    <s v="Sprinkler"/>
    <s v="Alfalfa"/>
    <s v="Active IR"/>
  </r>
  <r>
    <x v="14"/>
    <x v="0"/>
    <n v="8.2487324314899997"/>
    <s v="Alfalfa"/>
    <s v="Sprinkler"/>
    <s v="Alfalfa"/>
    <s v="Active IR"/>
  </r>
  <r>
    <x v="14"/>
    <x v="0"/>
    <n v="8.2487324314899997"/>
    <s v="Alfalfa"/>
    <s v="Sprinkler"/>
    <s v="Alfalfa"/>
    <s v="Active IR"/>
  </r>
  <r>
    <x v="14"/>
    <x v="0"/>
    <n v="8.2487324314899997"/>
    <s v="Alfalfa"/>
    <s v="Sprinkler"/>
    <s v="Alfalfa"/>
    <s v="Active IR"/>
  </r>
  <r>
    <x v="15"/>
    <x v="0"/>
    <n v="8.2487324314899997"/>
    <s v="Alfalfa"/>
    <s v="Sprinkler"/>
    <s v="Alfalfa"/>
    <s v="Active IR"/>
  </r>
  <r>
    <x v="15"/>
    <x v="0"/>
    <n v="8.2487324314899997"/>
    <s v="Alfalfa"/>
    <s v="Sprinkler"/>
    <s v="Alfalfa"/>
    <s v="Active IR"/>
  </r>
  <r>
    <x v="15"/>
    <x v="0"/>
    <n v="8.2487324314899997"/>
    <s v="Alfalfa"/>
    <s v="Sprinkler"/>
    <s v="Alfalfa"/>
    <s v="Active IR"/>
  </r>
  <r>
    <x v="2"/>
    <x v="0"/>
    <n v="4.4487333254900001"/>
    <s v="Alfalfa"/>
    <s v="Sprinkler"/>
    <s v="Alfalfa"/>
    <s v="Active IR"/>
  </r>
  <r>
    <x v="12"/>
    <x v="0"/>
    <n v="5.1322268685200001"/>
    <s v="Alfalfa"/>
    <s v="Sprinkler"/>
    <s v="Alfalfa"/>
    <s v="Active IR"/>
  </r>
  <r>
    <x v="25"/>
    <x v="0"/>
    <n v="7.2613213640599996"/>
    <s v="Alfalfa"/>
    <s v="Sprinkler"/>
    <s v="Alfalfa"/>
    <s v="Active IR"/>
  </r>
  <r>
    <x v="25"/>
    <x v="0"/>
    <n v="7.2613213640599996"/>
    <s v="Alfalfa"/>
    <s v="Sprinkler"/>
    <s v="Alfalfa"/>
    <s v="Active IR"/>
  </r>
  <r>
    <x v="7"/>
    <x v="0"/>
    <n v="16.792303595100002"/>
    <s v="Alfalfa"/>
    <s v="Sprinkler"/>
    <s v="Alfalfa"/>
    <s v="Active IR"/>
  </r>
  <r>
    <x v="7"/>
    <x v="0"/>
    <n v="16.792303595100002"/>
    <s v="Alfalfa"/>
    <s v="Sprinkler"/>
    <s v="Alfalfa"/>
    <s v="Active IR"/>
  </r>
  <r>
    <x v="8"/>
    <x v="0"/>
    <n v="18.2892522797999"/>
    <s v="Alfalfa"/>
    <s v="Sprinkler"/>
    <s v="Alfalfa"/>
    <s v="Active IR"/>
  </r>
  <r>
    <x v="29"/>
    <x v="0"/>
    <n v="4.7866371232800002"/>
    <s v="Alfalfa"/>
    <s v="Sprinkler"/>
    <s v="Alfalfa"/>
    <s v="Active IR"/>
  </r>
  <r>
    <x v="29"/>
    <x v="0"/>
    <n v="4.7866371232800002"/>
    <s v="Alfalfa"/>
    <s v="Sprinkler"/>
    <s v="Alfalfa"/>
    <s v="Active IR"/>
  </r>
  <r>
    <x v="17"/>
    <x v="0"/>
    <n v="10.402990107000001"/>
    <s v="Alfalfa"/>
    <s v="Sprinkler"/>
    <s v="Alfalfa"/>
    <s v="Active IR"/>
  </r>
  <r>
    <x v="17"/>
    <x v="0"/>
    <n v="7.82930521843"/>
    <s v="Alfalfa"/>
    <s v="Sprinkler"/>
    <s v="Alfalfa"/>
    <s v="Active IR"/>
  </r>
  <r>
    <x v="22"/>
    <x v="0"/>
    <n v="15.2198993222"/>
    <s v="Alfalfa"/>
    <s v="Sprinkler"/>
    <s v="Alfalfa"/>
    <s v="Active IR"/>
  </r>
  <r>
    <x v="22"/>
    <x v="0"/>
    <n v="15.2198993222"/>
    <s v="Alfalfa"/>
    <s v="Sprinkler"/>
    <s v="Alfalfa"/>
    <s v="Active IR"/>
  </r>
  <r>
    <x v="16"/>
    <x v="0"/>
    <n v="13.589435793"/>
    <s v="Alfalfa"/>
    <s v="Sprinkler"/>
    <s v="Alfalfa"/>
    <s v="Active IR"/>
  </r>
  <r>
    <x v="21"/>
    <x v="0"/>
    <n v="12.1844092708"/>
    <s v="Alfalfa"/>
    <s v="Sprinkler"/>
    <s v="Alfalfa"/>
    <s v="Active IR"/>
  </r>
  <r>
    <x v="21"/>
    <x v="0"/>
    <n v="12.1844092708"/>
    <s v="Alfalfa"/>
    <s v="Sprinkler"/>
    <s v="Alfalfa"/>
    <s v="Active IR"/>
  </r>
  <r>
    <x v="21"/>
    <x v="0"/>
    <n v="13.0686815729999"/>
    <s v="Alfalfa"/>
    <s v="Sprinkler"/>
    <s v="Alfalfa"/>
    <s v="Active IR"/>
  </r>
  <r>
    <x v="21"/>
    <x v="0"/>
    <n v="1.2076401722700001"/>
    <s v="Alfalfa"/>
    <s v="Sprinkler"/>
    <s v="Alfalfa"/>
    <s v="Active IR"/>
  </r>
  <r>
    <x v="39"/>
    <x v="0"/>
    <n v="11.621760243700001"/>
    <s v="Alfalfa"/>
    <s v="Sprinkler"/>
    <s v="Alfalfa"/>
    <s v="Active IR"/>
  </r>
  <r>
    <x v="17"/>
    <x v="0"/>
    <n v="11.621760243700001"/>
    <s v="Alfalfa"/>
    <s v="Sprinkler"/>
    <s v="Alfalfa"/>
    <s v="Active IR"/>
  </r>
  <r>
    <x v="17"/>
    <x v="0"/>
    <n v="11.621760243700001"/>
    <s v="Alfalfa"/>
    <s v="Sprinkler"/>
    <s v="Alfalfa"/>
    <s v="Active IR"/>
  </r>
  <r>
    <x v="40"/>
    <x v="0"/>
    <n v="11.621760243700001"/>
    <s v="Alfalfa"/>
    <s v="Sprinkler"/>
    <s v="Alfalfa"/>
    <s v="Active IR"/>
  </r>
  <r>
    <x v="49"/>
    <x v="0"/>
    <n v="23.946061000699899"/>
    <s v="Alfalfa"/>
    <s v="Sprinkler"/>
    <s v="Alfalfa"/>
    <s v="Active IR"/>
  </r>
  <r>
    <x v="17"/>
    <x v="0"/>
    <n v="4.0292828086699997"/>
    <s v="Alfalfa"/>
    <s v="Sprinkler"/>
    <s v="Alfalfa"/>
    <s v="Active IR"/>
  </r>
  <r>
    <x v="46"/>
    <x v="0"/>
    <n v="4.0292828086699997"/>
    <s v="Alfalfa"/>
    <s v="Sprinkler"/>
    <s v="Alfalfa"/>
    <s v="Active IR"/>
  </r>
  <r>
    <x v="38"/>
    <x v="0"/>
    <n v="4.0292828086699997"/>
    <s v="Alfalfa"/>
    <s v="Sprinkler"/>
    <s v="Alfalfa"/>
    <s v="Active IR"/>
  </r>
  <r>
    <x v="12"/>
    <x v="0"/>
    <n v="10.298155251400001"/>
    <s v="Alfalfa"/>
    <s v="Sprinkler"/>
    <s v="Alfalfa"/>
    <s v="Active IR"/>
  </r>
  <r>
    <x v="12"/>
    <x v="0"/>
    <n v="10.298155251400001"/>
    <s v="Alfalfa"/>
    <s v="Sprinkler"/>
    <s v="Alfalfa"/>
    <s v="Active IR"/>
  </r>
  <r>
    <x v="23"/>
    <x v="0"/>
    <n v="6.1907708606899998"/>
    <s v="Alfalfa"/>
    <s v="Sprinkler"/>
    <s v="Alfalfa"/>
    <s v="Active IR"/>
  </r>
  <r>
    <x v="41"/>
    <x v="0"/>
    <n v="2.8986470316999999"/>
    <s v="Alfalfa"/>
    <s v="Sprinkler"/>
    <s v="Alfalfa"/>
    <s v="Active IR"/>
  </r>
  <r>
    <x v="41"/>
    <x v="0"/>
    <n v="2.8986470316999999"/>
    <s v="Alfalfa"/>
    <s v="Sprinkler"/>
    <s v="Alfalfa"/>
    <s v="Active IR"/>
  </r>
  <r>
    <x v="7"/>
    <x v="0"/>
    <n v="7.8347550700899999"/>
    <s v="Alfalfa"/>
    <s v="Sprinkler"/>
    <s v="Alfalfa"/>
    <s v="Active IR"/>
  </r>
  <r>
    <x v="3"/>
    <x v="0"/>
    <n v="5.3838938927399997"/>
    <s v="Alfalfa"/>
    <s v="Sprinkler"/>
    <s v="Alfalfa"/>
    <s v="Active IR"/>
  </r>
  <r>
    <x v="3"/>
    <x v="0"/>
    <n v="5.3838938927399997"/>
    <s v="Alfalfa"/>
    <s v="Sprinkler"/>
    <s v="Alfalfa"/>
    <s v="Active IR"/>
  </r>
  <r>
    <x v="3"/>
    <x v="0"/>
    <n v="5.3838938927399997"/>
    <s v="Alfalfa"/>
    <s v="Sprinkler"/>
    <s v="Alfalfa"/>
    <s v="Active IR"/>
  </r>
  <r>
    <x v="0"/>
    <x v="0"/>
    <n v="6.07750219384"/>
    <s v="Alfalfa"/>
    <s v="Sprinkler"/>
    <s v="Alfalfa"/>
    <s v="Active IR"/>
  </r>
  <r>
    <x v="17"/>
    <x v="0"/>
    <n v="27.386631227700001"/>
    <s v="Alfalfa"/>
    <s v="Sprinkler"/>
    <s v="Alfalfa"/>
    <s v="Active IR"/>
  </r>
  <r>
    <x v="12"/>
    <x v="0"/>
    <n v="27.386631227700001"/>
    <s v="Alfalfa"/>
    <s v="Sprinkler"/>
    <s v="Alfalfa"/>
    <s v="Active IR"/>
  </r>
  <r>
    <x v="12"/>
    <x v="0"/>
    <n v="27.386631227700001"/>
    <s v="Alfalfa"/>
    <s v="Sprinkler"/>
    <s v="Alfalfa"/>
    <s v="Active IR"/>
  </r>
  <r>
    <x v="12"/>
    <x v="0"/>
    <n v="27.386631227700001"/>
    <s v="Alfalfa"/>
    <s v="Sprinkler"/>
    <s v="Alfalfa"/>
    <s v="Active IR"/>
  </r>
  <r>
    <x v="21"/>
    <x v="0"/>
    <n v="5.5795218693999997"/>
    <s v="Alfalfa"/>
    <s v="Sprinkler"/>
    <s v="Alfalfa"/>
    <s v="Active IR"/>
  </r>
  <r>
    <x v="12"/>
    <x v="0"/>
    <n v="12.6410463109"/>
    <s v="Alfalfa"/>
    <s v="Sprinkler"/>
    <s v="Alfalfa"/>
    <s v="Active IR"/>
  </r>
  <r>
    <x v="6"/>
    <x v="0"/>
    <n v="2.39721312089"/>
    <s v="Alfalfa"/>
    <s v="Sprinkler"/>
    <s v="Alfalfa"/>
    <s v="Active IR"/>
  </r>
  <r>
    <x v="21"/>
    <x v="0"/>
    <n v="6.37885327535"/>
    <s v="Alfalfa"/>
    <s v="Sprinkler"/>
    <s v="Alfalfa"/>
    <s v="Active IR"/>
  </r>
  <r>
    <x v="16"/>
    <x v="0"/>
    <n v="29.9115469380999"/>
    <s v="Alfalfa"/>
    <s v="Sprinkler"/>
    <s v="Alfalfa"/>
    <s v="Active IR"/>
  </r>
  <r>
    <x v="7"/>
    <x v="0"/>
    <n v="11.8257260245"/>
    <s v="Alfalfa"/>
    <s v="Sprinkler"/>
    <s v="Alfalfa"/>
    <s v="Active IR"/>
  </r>
  <r>
    <x v="7"/>
    <x v="0"/>
    <n v="5.2745168188599996"/>
    <s v="Alfalfa"/>
    <s v="Sprinkler"/>
    <s v="Alfalfa"/>
    <s v="Active IR"/>
  </r>
  <r>
    <x v="33"/>
    <x v="0"/>
    <n v="15.4427996996"/>
    <s v="Alfalfa"/>
    <s v="Sprinkler"/>
    <s v="Alfalfa"/>
    <s v="Active IR"/>
  </r>
  <r>
    <x v="0"/>
    <x v="0"/>
    <n v="19.007407820000001"/>
    <s v="Alfalfa"/>
    <s v="Sprinkler"/>
    <s v="Alfalfa"/>
    <s v="Active IR"/>
  </r>
  <r>
    <x v="8"/>
    <x v="0"/>
    <n v="22.111760984"/>
    <s v="Alfalfa"/>
    <s v="Sprinkler"/>
    <s v="Alfalfa"/>
    <s v="Active IR"/>
  </r>
  <r>
    <x v="8"/>
    <x v="0"/>
    <n v="5.9590570845000004"/>
    <s v="Alfalfa"/>
    <s v="Sprinkler"/>
    <s v="Alfalfa"/>
    <s v="Active IR"/>
  </r>
  <r>
    <x v="17"/>
    <x v="0"/>
    <n v="38.713939296900001"/>
    <s v="Alfalfa"/>
    <s v="Sprinkler"/>
    <s v="Alfalfa"/>
    <s v="Active IR"/>
  </r>
  <r>
    <x v="17"/>
    <x v="0"/>
    <n v="38.713939296900001"/>
    <s v="Alfalfa"/>
    <s v="Sprinkler"/>
    <s v="Alfalfa"/>
    <s v="Active IR"/>
  </r>
  <r>
    <x v="12"/>
    <x v="0"/>
    <n v="38.713939296900001"/>
    <s v="Alfalfa"/>
    <s v="Sprinkler"/>
    <s v="Alfalfa"/>
    <s v="Active IR"/>
  </r>
  <r>
    <x v="12"/>
    <x v="0"/>
    <n v="38.713939296900001"/>
    <s v="Alfalfa"/>
    <s v="Sprinkler"/>
    <s v="Alfalfa"/>
    <s v="Active IR"/>
  </r>
  <r>
    <x v="42"/>
    <x v="0"/>
    <n v="3.0989821602999998"/>
    <s v="Alfalfa"/>
    <s v="Sprinkler"/>
    <s v="Alfalfa"/>
    <s v="Active IR"/>
  </r>
  <r>
    <x v="7"/>
    <x v="0"/>
    <n v="3.0989821602999998"/>
    <s v="Alfalfa"/>
    <s v="Sprinkler"/>
    <s v="Alfalfa"/>
    <s v="Active IR"/>
  </r>
  <r>
    <x v="23"/>
    <x v="0"/>
    <n v="7.1538593426899997"/>
    <s v="Alfalfa"/>
    <s v="Sprinkler"/>
    <s v="Alfalfa"/>
    <s v="Active IR"/>
  </r>
  <r>
    <x v="0"/>
    <x v="0"/>
    <n v="5.0045210956800004"/>
    <s v="Alfalfa"/>
    <s v="Sprinkler"/>
    <s v="Alfalfa"/>
    <s v="Active IR"/>
  </r>
  <r>
    <x v="0"/>
    <x v="0"/>
    <n v="1.0690304078499999"/>
    <s v="Alfalfa"/>
    <s v="Sprinkler"/>
    <s v="Alfalfa"/>
    <s v="Active IR"/>
  </r>
  <r>
    <x v="0"/>
    <x v="0"/>
    <n v="1.0690304078499999"/>
    <s v="Alfalfa"/>
    <s v="Sprinkler"/>
    <s v="Alfalfa"/>
    <s v="Active IR"/>
  </r>
  <r>
    <x v="44"/>
    <x v="0"/>
    <n v="0.92196982890099999"/>
    <s v="Alfalfa"/>
    <s v="Sprinkler"/>
    <s v="Alfalfa"/>
    <s v="Active IR"/>
  </r>
  <r>
    <x v="29"/>
    <x v="0"/>
    <n v="13.1601634161"/>
    <s v="Alfalfa"/>
    <s v="Sprinkler"/>
    <s v="Alfalfa"/>
    <s v="Active IR"/>
  </r>
  <r>
    <x v="33"/>
    <x v="0"/>
    <n v="26.793731824200002"/>
    <s v="Alfalfa"/>
    <s v="Sprinkler"/>
    <s v="Alfalfa"/>
    <s v="Active IR"/>
  </r>
  <r>
    <x v="0"/>
    <x v="0"/>
    <n v="4.0262455392299996"/>
    <s v="Alfalfa"/>
    <s v="Sprinkler"/>
    <s v="Alfalfa"/>
    <s v="Active IR"/>
  </r>
  <r>
    <x v="29"/>
    <x v="0"/>
    <n v="3.8329220561400001"/>
    <s v="Alfalfa"/>
    <s v="Sprinkler"/>
    <s v="Alfalfa"/>
    <s v="Active IR"/>
  </r>
  <r>
    <x v="12"/>
    <x v="0"/>
    <n v="11.1803690315"/>
    <s v="Alfalfa"/>
    <s v="Sprinkler"/>
    <s v="Alfalfa"/>
    <s v="Active IR"/>
  </r>
  <r>
    <x v="12"/>
    <x v="0"/>
    <n v="11.1803690315"/>
    <s v="Alfalfa"/>
    <s v="Sprinkler"/>
    <s v="Alfalfa"/>
    <s v="Active IR"/>
  </r>
  <r>
    <x v="12"/>
    <x v="0"/>
    <n v="11.1803690315"/>
    <s v="Alfalfa"/>
    <s v="Sprinkler"/>
    <s v="Alfalfa"/>
    <s v="Active IR"/>
  </r>
  <r>
    <x v="41"/>
    <x v="0"/>
    <n v="3.0743805664299999"/>
    <s v="Alfalfa"/>
    <s v="Sprinkler"/>
    <s v="Alfalfa"/>
    <s v="Active IR"/>
  </r>
  <r>
    <x v="39"/>
    <x v="0"/>
    <n v="0.70618470239700004"/>
    <s v="Alfalfa"/>
    <s v="Sprinkler"/>
    <s v="Alfalfa"/>
    <s v="Active IR"/>
  </r>
  <r>
    <x v="40"/>
    <x v="0"/>
    <n v="0.70618470239700004"/>
    <s v="Alfalfa"/>
    <s v="Sprinkler"/>
    <s v="Alfalfa"/>
    <s v="Active IR"/>
  </r>
  <r>
    <x v="7"/>
    <x v="0"/>
    <n v="0.38436943827600001"/>
    <s v="Alfalfa"/>
    <s v="Sprinkler"/>
    <s v="Alfalfa"/>
    <s v="Active IR"/>
  </r>
  <r>
    <x v="17"/>
    <x v="0"/>
    <n v="22.6982656632999"/>
    <s v="Alfalfa"/>
    <s v="Sprinkler"/>
    <s v="Alfalfa"/>
    <s v="Active IR"/>
  </r>
  <r>
    <x v="41"/>
    <x v="0"/>
    <n v="22.6982656632999"/>
    <s v="Alfalfa"/>
    <s v="Sprinkler"/>
    <s v="Alfalfa"/>
    <s v="Active IR"/>
  </r>
  <r>
    <x v="8"/>
    <x v="0"/>
    <n v="6.6496110272099997"/>
    <s v="Alfalfa"/>
    <s v="Sprinkler"/>
    <s v="Alfalfa"/>
    <s v="Active IR"/>
  </r>
  <r>
    <x v="50"/>
    <x v="0"/>
    <n v="0.72100517273599996"/>
    <s v="Alfalfa"/>
    <s v="Sprinkler"/>
    <s v="Alfalfa"/>
    <s v="Active IR"/>
  </r>
  <r>
    <x v="17"/>
    <x v="0"/>
    <n v="9.8438973512000008"/>
    <s v="Alfalfa"/>
    <s v="Sprinkler"/>
    <s v="Alfalfa"/>
    <s v="Active IR"/>
  </r>
  <r>
    <x v="24"/>
    <x v="0"/>
    <n v="1.89680907331"/>
    <s v="Alfalfa"/>
    <s v="Sprinkler"/>
    <s v="Alfalfa"/>
    <s v="Active IR"/>
  </r>
  <r>
    <x v="34"/>
    <x v="0"/>
    <n v="18.055014153999899"/>
    <s v="Alfalfa"/>
    <s v="Sprinkler"/>
    <s v="Alfalfa"/>
    <s v="Active IR"/>
  </r>
  <r>
    <x v="34"/>
    <x v="0"/>
    <n v="18.055014153999899"/>
    <s v="Alfalfa"/>
    <s v="Sprinkler"/>
    <s v="Alfalfa"/>
    <s v="Active IR"/>
  </r>
  <r>
    <x v="34"/>
    <x v="0"/>
    <n v="18.055014153999899"/>
    <s v="Alfalfa"/>
    <s v="Sprinkler"/>
    <s v="Alfalfa"/>
    <s v="Active IR"/>
  </r>
  <r>
    <x v="35"/>
    <x v="0"/>
    <n v="0.95348945605799995"/>
    <s v="Alfalfa"/>
    <s v="Sprinkler"/>
    <s v="Alfalfa"/>
    <s v="Active IR"/>
  </r>
  <r>
    <x v="8"/>
    <x v="0"/>
    <n v="0.74400521784600004"/>
    <s v="Alfalfa"/>
    <s v="Sprinkler"/>
    <s v="Alfalfa"/>
    <s v="Active IR"/>
  </r>
  <r>
    <x v="49"/>
    <x v="0"/>
    <n v="10.667450258200001"/>
    <s v="Alfalfa"/>
    <s v="Sprinkler"/>
    <s v="Alfalfa"/>
    <s v="Active IR"/>
  </r>
  <r>
    <x v="32"/>
    <x v="0"/>
    <n v="1.64076030926"/>
    <s v="Alfalfa"/>
    <s v="Sprinkler"/>
    <s v="Alfalfa"/>
    <s v="Active IR"/>
  </r>
  <r>
    <x v="33"/>
    <x v="0"/>
    <n v="1.64076030926"/>
    <s v="Alfalfa"/>
    <s v="Sprinkler"/>
    <s v="Alfalfa"/>
    <s v="Active IR"/>
  </r>
  <r>
    <x v="17"/>
    <x v="0"/>
    <n v="5.4156155162599999"/>
    <s v="Alfalfa"/>
    <s v="Sprinkler"/>
    <s v="Alfalfa"/>
    <s v="Active IR"/>
  </r>
  <r>
    <x v="0"/>
    <x v="0"/>
    <n v="45.936714646799899"/>
    <s v="Alfalfa"/>
    <s v="Sprinkler"/>
    <s v="Alfalfa"/>
    <s v="Active IR"/>
  </r>
  <r>
    <x v="0"/>
    <x v="0"/>
    <n v="45.936714646799899"/>
    <s v="Alfalfa"/>
    <s v="Sprinkler"/>
    <s v="Alfalfa"/>
    <s v="Active IR"/>
  </r>
  <r>
    <x v="14"/>
    <x v="0"/>
    <n v="15.5565880666"/>
    <s v="Alfalfa"/>
    <s v="Sprinkler"/>
    <s v="Alfalfa"/>
    <s v="Active IR"/>
  </r>
  <r>
    <x v="50"/>
    <x v="0"/>
    <n v="15.5565880666"/>
    <s v="Alfalfa"/>
    <s v="Sprinkler"/>
    <s v="Alfalfa"/>
    <s v="Active IR"/>
  </r>
  <r>
    <x v="15"/>
    <x v="0"/>
    <n v="15.5565880666"/>
    <s v="Alfalfa"/>
    <s v="Sprinkler"/>
    <s v="Alfalfa"/>
    <s v="Active IR"/>
  </r>
  <r>
    <x v="52"/>
    <x v="0"/>
    <n v="15.5565880666"/>
    <s v="Alfalfa"/>
    <s v="Sprinkler"/>
    <s v="Alfalfa"/>
    <s v="Active IR"/>
  </r>
  <r>
    <x v="52"/>
    <x v="0"/>
    <n v="15.5565880666"/>
    <s v="Alfalfa"/>
    <s v="Sprinkler"/>
    <s v="Alfalfa"/>
    <s v="Active IR"/>
  </r>
  <r>
    <x v="7"/>
    <x v="0"/>
    <n v="0.65739682941400002"/>
    <s v="Alfalfa"/>
    <s v="Sprinkler"/>
    <s v="Alfalfa"/>
    <s v="Active IR"/>
  </r>
  <r>
    <x v="7"/>
    <x v="0"/>
    <n v="0.65739682941400002"/>
    <s v="Alfalfa"/>
    <s v="Sprinkler"/>
    <s v="Alfalfa"/>
    <s v="Active IR"/>
  </r>
  <r>
    <x v="32"/>
    <x v="0"/>
    <n v="19.9622437740999"/>
    <s v="Alfalfa"/>
    <s v="Sprinkler"/>
    <s v="Alfalfa"/>
    <s v="Active IR"/>
  </r>
  <r>
    <x v="33"/>
    <x v="0"/>
    <n v="19.9622437740999"/>
    <s v="Alfalfa"/>
    <s v="Sprinkler"/>
    <s v="Alfalfa"/>
    <s v="Active IR"/>
  </r>
  <r>
    <x v="8"/>
    <x v="0"/>
    <n v="24.870516329600001"/>
    <s v="Alfalfa"/>
    <s v="Sprinkler"/>
    <s v="Alfalfa"/>
    <s v="Active IR"/>
  </r>
  <r>
    <x v="12"/>
    <x v="0"/>
    <n v="36.689225163300001"/>
    <s v="Alfalfa"/>
    <s v="Sprinkler"/>
    <s v="Alfalfa"/>
    <s v="Active IR"/>
  </r>
  <r>
    <x v="12"/>
    <x v="0"/>
    <n v="36.689225163300001"/>
    <s v="Alfalfa"/>
    <s v="Sprinkler"/>
    <s v="Alfalfa"/>
    <s v="Active IR"/>
  </r>
  <r>
    <x v="12"/>
    <x v="0"/>
    <n v="36.689225163300001"/>
    <s v="Alfalfa"/>
    <s v="Sprinkler"/>
    <s v="Alfalfa"/>
    <s v="Active IR"/>
  </r>
  <r>
    <x v="5"/>
    <x v="0"/>
    <n v="1.2702195550099999"/>
    <s v="Alfalfa"/>
    <s v="Sprinkler"/>
    <s v="Alfalfa"/>
    <s v="Active IR"/>
  </r>
  <r>
    <x v="5"/>
    <x v="0"/>
    <n v="1.2702195550099999"/>
    <s v="Alfalfa"/>
    <s v="Sprinkler"/>
    <s v="Alfalfa"/>
    <s v="Active IR"/>
  </r>
  <r>
    <x v="0"/>
    <x v="0"/>
    <n v="58.315927703699899"/>
    <s v="Alfalfa"/>
    <s v="Sprinkler"/>
    <s v="Alfalfa"/>
    <s v="Active IR"/>
  </r>
  <r>
    <x v="8"/>
    <x v="0"/>
    <n v="17.656553312900002"/>
    <s v="Alfalfa"/>
    <s v="Sprinkler"/>
    <s v="Alfalfa"/>
    <s v="Active IR"/>
  </r>
  <r>
    <x v="35"/>
    <x v="0"/>
    <n v="11.858362507600001"/>
    <s v="Alfalfa"/>
    <s v="Sprinkler"/>
    <s v="Alfalfa"/>
    <s v="Active IR"/>
  </r>
  <r>
    <x v="5"/>
    <x v="0"/>
    <n v="9.6295432440600006"/>
    <s v="Alfalfa"/>
    <s v="Sprinkler"/>
    <s v="Alfalfa"/>
    <s v="Active IR"/>
  </r>
  <r>
    <x v="17"/>
    <x v="0"/>
    <n v="26.142568756100001"/>
    <s v="Alfalfa"/>
    <s v="Sprinkler"/>
    <s v="Alfalfa"/>
    <s v="Active IR"/>
  </r>
  <r>
    <x v="42"/>
    <x v="0"/>
    <n v="0.96665219979299999"/>
    <s v="Alfalfa"/>
    <s v="Sprinkler"/>
    <s v="Alfalfa"/>
    <s v="Active IR"/>
  </r>
  <r>
    <x v="42"/>
    <x v="0"/>
    <n v="0.96665219979299999"/>
    <s v="Alfalfa"/>
    <s v="Sprinkler"/>
    <s v="Alfalfa"/>
    <s v="Active IR"/>
  </r>
  <r>
    <x v="7"/>
    <x v="0"/>
    <n v="0.96665219979299999"/>
    <s v="Alfalfa"/>
    <s v="Sprinkler"/>
    <s v="Alfalfa"/>
    <s v="Active IR"/>
  </r>
  <r>
    <x v="7"/>
    <x v="0"/>
    <n v="0.96665219979299999"/>
    <s v="Alfalfa"/>
    <s v="Sprinkler"/>
    <s v="Alfalfa"/>
    <s v="Active IR"/>
  </r>
  <r>
    <x v="42"/>
    <x v="0"/>
    <n v="8.4211105778400004"/>
    <s v="Alfalfa"/>
    <s v="Sprinkler"/>
    <s v="Alfalfa"/>
    <s v="Active IR"/>
  </r>
  <r>
    <x v="7"/>
    <x v="0"/>
    <n v="8.4211105778400004"/>
    <s v="Alfalfa"/>
    <s v="Sprinkler"/>
    <s v="Alfalfa"/>
    <s v="Active IR"/>
  </r>
  <r>
    <x v="8"/>
    <x v="0"/>
    <n v="7.5190163012899998"/>
    <s v="Alfalfa"/>
    <s v="Sprinkler"/>
    <s v="Alfalfa"/>
    <s v="Active IR"/>
  </r>
  <r>
    <x v="7"/>
    <x v="0"/>
    <n v="7.5422154731999997"/>
    <s v="Alfalfa"/>
    <s v="Sprinkler"/>
    <s v="Alfalfa"/>
    <s v="Active IR"/>
  </r>
  <r>
    <x v="8"/>
    <x v="0"/>
    <n v="42.526963868899898"/>
    <s v="Alfalfa"/>
    <s v="Sprinkler"/>
    <s v="Alfalfa"/>
    <s v="Active IR"/>
  </r>
  <r>
    <x v="8"/>
    <x v="0"/>
    <n v="42.526963868899898"/>
    <s v="Alfalfa"/>
    <s v="Sprinkler"/>
    <s v="Alfalfa"/>
    <s v="Active IR"/>
  </r>
  <r>
    <x v="29"/>
    <x v="0"/>
    <n v="12.1950622071999"/>
    <s v="Alfalfa"/>
    <s v="Sprinkler"/>
    <s v="Alfalfa"/>
    <s v="Active IR"/>
  </r>
  <r>
    <x v="29"/>
    <x v="0"/>
    <n v="12.1950622071999"/>
    <s v="Alfalfa"/>
    <s v="Sprinkler"/>
    <s v="Alfalfa"/>
    <s v="Active IR"/>
  </r>
  <r>
    <x v="0"/>
    <x v="0"/>
    <n v="0.69129238132899995"/>
    <s v="Alfalfa"/>
    <s v="Sprinkler"/>
    <s v="Alfalfa"/>
    <s v="Active IR"/>
  </r>
  <r>
    <x v="0"/>
    <x v="0"/>
    <n v="5.0345373482999998"/>
    <s v="Alfalfa"/>
    <s v="Sprinkler"/>
    <s v="Alfalfa"/>
    <s v="Active IR"/>
  </r>
  <r>
    <x v="7"/>
    <x v="0"/>
    <n v="24.6119470808"/>
    <s v="Alfalfa"/>
    <s v="Sprinkler"/>
    <s v="Alfalfa"/>
    <s v="Active IR"/>
  </r>
  <r>
    <x v="34"/>
    <x v="0"/>
    <n v="18.265351804400002"/>
    <s v="Alfalfa"/>
    <s v="Sprinkler"/>
    <s v="Alfalfa"/>
    <s v="Active IR"/>
  </r>
  <r>
    <x v="34"/>
    <x v="0"/>
    <n v="18.265351804400002"/>
    <s v="Alfalfa"/>
    <s v="Sprinkler"/>
    <s v="Alfalfa"/>
    <s v="Active IR"/>
  </r>
  <r>
    <x v="0"/>
    <x v="0"/>
    <n v="2.8122428904299999"/>
    <s v="Alfalfa"/>
    <s v="Sprinkler"/>
    <s v="Alfalfa"/>
    <s v="Active IR"/>
  </r>
  <r>
    <x v="8"/>
    <x v="0"/>
    <n v="43.187160482300001"/>
    <s v="Alfalfa"/>
    <s v="Sprinkler"/>
    <s v="Alfalfa"/>
    <s v="Active IR"/>
  </r>
  <r>
    <x v="8"/>
    <x v="0"/>
    <n v="43.187160482300001"/>
    <s v="Alfalfa"/>
    <s v="Sprinkler"/>
    <s v="Alfalfa"/>
    <s v="Active IR"/>
  </r>
  <r>
    <x v="0"/>
    <x v="0"/>
    <n v="3.3027230091500002"/>
    <s v="Alfalfa"/>
    <s v="Sprinkler"/>
    <s v="Alfalfa"/>
    <s v="Active IR"/>
  </r>
  <r>
    <x v="0"/>
    <x v="0"/>
    <n v="3.3027230091500002"/>
    <s v="Alfalfa"/>
    <s v="Sprinkler"/>
    <s v="Alfalfa"/>
    <s v="Active IR"/>
  </r>
  <r>
    <x v="45"/>
    <x v="0"/>
    <n v="1.7900886035800001"/>
    <s v="Alfalfa"/>
    <s v="Sprinkler"/>
    <s v="Alfalfa"/>
    <s v="Active IR"/>
  </r>
  <r>
    <x v="17"/>
    <x v="0"/>
    <n v="10.3410544528"/>
    <s v="Alfalfa"/>
    <s v="Sprinkler"/>
    <s v="Alfalfa"/>
    <s v="Active IR"/>
  </r>
  <r>
    <x v="39"/>
    <x v="0"/>
    <n v="1.87485433223"/>
    <s v="Alfalfa"/>
    <s v="Sprinkler"/>
    <s v="Alfalfa"/>
    <s v="Active IR"/>
  </r>
  <r>
    <x v="40"/>
    <x v="0"/>
    <n v="1.87485433223"/>
    <s v="Alfalfa"/>
    <s v="Sprinkler"/>
    <s v="Alfalfa"/>
    <s v="Active IR"/>
  </r>
  <r>
    <x v="35"/>
    <x v="0"/>
    <n v="7.6093326617499999"/>
    <s v="Alfalfa"/>
    <s v="Sprinkler"/>
    <s v="Alfalfa"/>
    <s v="Active IR"/>
  </r>
  <r>
    <x v="19"/>
    <x v="0"/>
    <n v="7.6093326617499999"/>
    <s v="Alfalfa"/>
    <s v="Sprinkler"/>
    <s v="Alfalfa"/>
    <s v="Active IR"/>
  </r>
  <r>
    <x v="8"/>
    <x v="0"/>
    <n v="2.4998326302199998"/>
    <s v="Alfalfa"/>
    <s v="Sprinkler"/>
    <s v="Alfalfa"/>
    <s v="Active IR"/>
  </r>
  <r>
    <x v="7"/>
    <x v="0"/>
    <n v="3.4162054940400002"/>
    <s v="Alfalfa"/>
    <s v="Sprinkler"/>
    <s v="Alfalfa"/>
    <s v="Active IR"/>
  </r>
  <r>
    <x v="7"/>
    <x v="0"/>
    <n v="3.4162054940400002"/>
    <s v="Alfalfa"/>
    <s v="Sprinkler"/>
    <s v="Alfalfa"/>
    <s v="Active IR"/>
  </r>
  <r>
    <x v="8"/>
    <x v="0"/>
    <n v="18.3409237414999"/>
    <s v="Alfalfa"/>
    <s v="Sprinkler"/>
    <s v="Alfalfa"/>
    <s v="Active IR"/>
  </r>
  <r>
    <x v="8"/>
    <x v="0"/>
    <n v="18.3409237414999"/>
    <s v="Alfalfa"/>
    <s v="Sprinkler"/>
    <s v="Alfalfa"/>
    <s v="Active IR"/>
  </r>
  <r>
    <x v="39"/>
    <x v="0"/>
    <n v="1.7135858098000001"/>
    <s v="Alfalfa"/>
    <s v="Sprinkler"/>
    <s v="Alfalfa"/>
    <s v="Active IR"/>
  </r>
  <r>
    <x v="40"/>
    <x v="0"/>
    <n v="1.7135858098000001"/>
    <s v="Alfalfa"/>
    <s v="Sprinkler"/>
    <s v="Alfalfa"/>
    <s v="Active IR"/>
  </r>
  <r>
    <x v="7"/>
    <x v="0"/>
    <n v="12.218843486400001"/>
    <s v="Alfalfa"/>
    <s v="Sprinkler"/>
    <s v="Alfalfa"/>
    <s v="Active IR"/>
  </r>
  <r>
    <x v="33"/>
    <x v="0"/>
    <n v="27.3795046444999"/>
    <s v="Alfalfa"/>
    <s v="Sprinkler"/>
    <s v="Alfalfa"/>
    <s v="Active IR"/>
  </r>
  <r>
    <x v="21"/>
    <x v="0"/>
    <n v="1.47441978458"/>
    <s v="Alfalfa"/>
    <s v="Sprinkler"/>
    <s v="Alfalfa"/>
    <s v="Active IR"/>
  </r>
  <r>
    <x v="8"/>
    <x v="0"/>
    <n v="5.3004118946199998"/>
    <s v="Alfalfa"/>
    <s v="Sprinkler"/>
    <s v="Alfalfa"/>
    <s v="Active IR"/>
  </r>
  <r>
    <x v="6"/>
    <x v="0"/>
    <n v="6.4076759912199996"/>
    <s v="Alfalfa"/>
    <s v="Sprinkler"/>
    <s v="Alfalfa"/>
    <s v="Active IR"/>
  </r>
  <r>
    <x v="21"/>
    <x v="0"/>
    <n v="6.4076759912199996"/>
    <s v="Alfalfa"/>
    <s v="Sprinkler"/>
    <s v="Alfalfa"/>
    <s v="Active IR"/>
  </r>
  <r>
    <x v="12"/>
    <x v="0"/>
    <n v="6.0841506300699999"/>
    <s v="Alfalfa"/>
    <s v="Sprinkler"/>
    <s v="Alfalfa"/>
    <s v="Active IR"/>
  </r>
  <r>
    <x v="0"/>
    <x v="0"/>
    <n v="37.414111415900003"/>
    <s v="Alfalfa"/>
    <s v="Sprinkler"/>
    <s v="Alfalfa"/>
    <s v="Active IR"/>
  </r>
  <r>
    <x v="0"/>
    <x v="0"/>
    <n v="37.414111415900003"/>
    <s v="Alfalfa"/>
    <s v="Sprinkler"/>
    <s v="Alfalfa"/>
    <s v="Active IR"/>
  </r>
  <r>
    <x v="8"/>
    <x v="0"/>
    <n v="2.9503054026300002"/>
    <s v="Alfalfa"/>
    <s v="Sprinkler"/>
    <s v="Alfalfa"/>
    <s v="Active IR"/>
  </r>
  <r>
    <x v="39"/>
    <x v="0"/>
    <n v="15.2997722429"/>
    <s v="Alfalfa"/>
    <s v="Sprinkler"/>
    <s v="Alfalfa"/>
    <s v="Active IR"/>
  </r>
  <r>
    <x v="40"/>
    <x v="0"/>
    <n v="15.2997722429"/>
    <s v="Alfalfa"/>
    <s v="Sprinkler"/>
    <s v="Alfalfa"/>
    <s v="Active IR"/>
  </r>
  <r>
    <x v="8"/>
    <x v="0"/>
    <n v="33.1782305005"/>
    <s v="Alfalfa"/>
    <s v="Sprinkler"/>
    <s v="Alfalfa"/>
    <s v="Active IR"/>
  </r>
  <r>
    <x v="42"/>
    <x v="0"/>
    <n v="3.27124166723"/>
    <s v="Alfalfa"/>
    <s v="Sprinkler"/>
    <s v="Alfalfa"/>
    <s v="Active IR"/>
  </r>
  <r>
    <x v="7"/>
    <x v="0"/>
    <n v="3.27124166723"/>
    <s v="Alfalfa"/>
    <s v="Sprinkler"/>
    <s v="Alfalfa"/>
    <s v="Active IR"/>
  </r>
  <r>
    <x v="33"/>
    <x v="0"/>
    <n v="27.1953232239999"/>
    <s v="Alfalfa"/>
    <s v="Sprinkler"/>
    <s v="Alfalfa"/>
    <s v="Active IR"/>
  </r>
  <r>
    <x v="14"/>
    <x v="0"/>
    <n v="9.3084248383400006"/>
    <s v="Alfalfa"/>
    <s v="Sprinkler"/>
    <s v="Alfalfa"/>
    <s v="Active IR"/>
  </r>
  <r>
    <x v="14"/>
    <x v="0"/>
    <n v="9.3084248383400006"/>
    <s v="Alfalfa"/>
    <s v="Sprinkler"/>
    <s v="Alfalfa"/>
    <s v="Active IR"/>
  </r>
  <r>
    <x v="15"/>
    <x v="0"/>
    <n v="9.3084248383400006"/>
    <s v="Alfalfa"/>
    <s v="Sprinkler"/>
    <s v="Alfalfa"/>
    <s v="Active IR"/>
  </r>
  <r>
    <x v="15"/>
    <x v="0"/>
    <n v="9.3084248383400006"/>
    <s v="Alfalfa"/>
    <s v="Sprinkler"/>
    <s v="Alfalfa"/>
    <s v="Active IR"/>
  </r>
  <r>
    <x v="17"/>
    <x v="0"/>
    <n v="15.6673323685"/>
    <s v="Alfalfa"/>
    <s v="Sprinkler"/>
    <s v="Alfalfa"/>
    <s v="Active IR"/>
  </r>
  <r>
    <x v="8"/>
    <x v="0"/>
    <n v="5.6808813229800004"/>
    <s v="Alfalfa"/>
    <s v="Sprinkler"/>
    <s v="Alfalfa"/>
    <s v="Active IR"/>
  </r>
  <r>
    <x v="7"/>
    <x v="0"/>
    <n v="1.8707886385400001"/>
    <s v="Alfalfa"/>
    <s v="Sprinkler"/>
    <s v="Alfalfa"/>
    <s v="Active IR"/>
  </r>
  <r>
    <x v="39"/>
    <x v="0"/>
    <n v="0.67891107478299995"/>
    <s v="Alfalfa"/>
    <s v="Sprinkler"/>
    <s v="Alfalfa"/>
    <s v="Active IR"/>
  </r>
  <r>
    <x v="2"/>
    <x v="0"/>
    <n v="2.9966776746899999"/>
    <s v="Alfalfa"/>
    <s v="Sprinkler"/>
    <s v="Alfalfa"/>
    <s v="Active IR"/>
  </r>
  <r>
    <x v="2"/>
    <x v="0"/>
    <n v="2.9966776746899999"/>
    <s v="Alfalfa"/>
    <s v="Sprinkler"/>
    <s v="Alfalfa"/>
    <s v="Active IR"/>
  </r>
  <r>
    <x v="2"/>
    <x v="0"/>
    <n v="2.9966776746899999"/>
    <s v="Alfalfa"/>
    <s v="Sprinkler"/>
    <s v="Alfalfa"/>
    <s v="Active IR"/>
  </r>
  <r>
    <x v="0"/>
    <x v="0"/>
    <n v="21.524107310200002"/>
    <s v="Alfalfa"/>
    <s v="Sprinkler"/>
    <s v="Alfalfa"/>
    <s v="Active IR"/>
  </r>
  <r>
    <x v="32"/>
    <x v="0"/>
    <n v="34.856615404800003"/>
    <s v="Alfalfa"/>
    <s v="Sprinkler"/>
    <s v="Alfalfa"/>
    <s v="Active IR"/>
  </r>
  <r>
    <x v="33"/>
    <x v="0"/>
    <n v="34.856615404800003"/>
    <s v="Alfalfa"/>
    <s v="Sprinkler"/>
    <s v="Alfalfa"/>
    <s v="Active IR"/>
  </r>
  <r>
    <x v="8"/>
    <x v="0"/>
    <n v="10.854430921800001"/>
    <s v="Alfalfa"/>
    <s v="Sprinkler"/>
    <s v="Alfalfa"/>
    <s v="Active IR"/>
  </r>
  <r>
    <x v="12"/>
    <x v="0"/>
    <n v="2.6268849830800001"/>
    <s v="Alfalfa"/>
    <s v="Sprinkler"/>
    <s v="Alfalfa"/>
    <s v="Active IR"/>
  </r>
  <r>
    <x v="8"/>
    <x v="0"/>
    <n v="1.9568463438899999"/>
    <s v="Alfalfa"/>
    <s v="Sprinkler"/>
    <s v="Alfalfa"/>
    <s v="Active IR"/>
  </r>
  <r>
    <x v="45"/>
    <x v="0"/>
    <n v="10.2114093237"/>
    <s v="Alfalfa"/>
    <s v="Sprinkler"/>
    <s v="Alfalfa"/>
    <s v="Active IR"/>
  </r>
  <r>
    <x v="0"/>
    <x v="0"/>
    <n v="1.0636892249400001"/>
    <s v="Alfalfa"/>
    <s v="Sprinkler"/>
    <s v="Alfalfa"/>
    <s v="Active IR"/>
  </r>
  <r>
    <x v="6"/>
    <x v="0"/>
    <n v="38.2641310339"/>
    <s v="Alfalfa"/>
    <s v="Sprinkler"/>
    <s v="Alfalfa"/>
    <s v="Active IR"/>
  </r>
  <r>
    <x v="17"/>
    <x v="0"/>
    <n v="5.7382918642599998"/>
    <s v="Alfalfa"/>
    <s v="Sprinkler"/>
    <s v="Alfalfa"/>
    <s v="Active IR"/>
  </r>
  <r>
    <x v="17"/>
    <x v="0"/>
    <n v="5.7382918642599998"/>
    <s v="Alfalfa"/>
    <s v="Sprinkler"/>
    <s v="Alfalfa"/>
    <s v="Active IR"/>
  </r>
  <r>
    <x v="12"/>
    <x v="0"/>
    <n v="5.7382918642599998"/>
    <s v="Alfalfa"/>
    <s v="Sprinkler"/>
    <s v="Alfalfa"/>
    <s v="Active IR"/>
  </r>
  <r>
    <x v="12"/>
    <x v="0"/>
    <n v="5.7382918642599998"/>
    <s v="Alfalfa"/>
    <s v="Sprinkler"/>
    <s v="Alfalfa"/>
    <s v="Active IR"/>
  </r>
  <r>
    <x v="41"/>
    <x v="0"/>
    <n v="5.7382918642599998"/>
    <s v="Alfalfa"/>
    <s v="Sprinkler"/>
    <s v="Alfalfa"/>
    <s v="Active IR"/>
  </r>
  <r>
    <x v="41"/>
    <x v="0"/>
    <n v="5.7382918642599998"/>
    <s v="Alfalfa"/>
    <s v="Sprinkler"/>
    <s v="Alfalfa"/>
    <s v="Active IR"/>
  </r>
  <r>
    <x v="0"/>
    <x v="0"/>
    <n v="5.35879901772"/>
    <s v="Alfalfa"/>
    <s v="Sprinkler"/>
    <s v="Alfalfa"/>
    <s v="Active IR"/>
  </r>
  <r>
    <x v="22"/>
    <x v="0"/>
    <n v="24.980721810999899"/>
    <s v="Alfalfa"/>
    <s v="Sprinkler"/>
    <s v="Alfalfa"/>
    <s v="Active IR"/>
  </r>
  <r>
    <x v="22"/>
    <x v="0"/>
    <n v="24.980721810999899"/>
    <s v="Alfalfa"/>
    <s v="Sprinkler"/>
    <s v="Alfalfa"/>
    <s v="Active IR"/>
  </r>
  <r>
    <x v="8"/>
    <x v="0"/>
    <n v="7.0411354674900002"/>
    <s v="Alfalfa"/>
    <s v="Sprinkler"/>
    <s v="Alfalfa"/>
    <s v="Active IR"/>
  </r>
  <r>
    <x v="39"/>
    <x v="0"/>
    <n v="0.81963922183899995"/>
    <s v="Alfalfa"/>
    <s v="Sprinkler"/>
    <s v="Alfalfa"/>
    <s v="Active IR"/>
  </r>
  <r>
    <x v="0"/>
    <x v="0"/>
    <n v="10.0645833265999"/>
    <s v="Alfalfa"/>
    <s v="Sprinkler"/>
    <s v="Alfalfa"/>
    <s v="Active IR"/>
  </r>
  <r>
    <x v="0"/>
    <x v="0"/>
    <n v="28.977607920499899"/>
    <s v="Alfalfa"/>
    <s v="Sprinkler"/>
    <s v="Alfalfa"/>
    <s v="Active IR"/>
  </r>
  <r>
    <x v="12"/>
    <x v="0"/>
    <n v="7.3517046888599999"/>
    <s v="Alfalfa"/>
    <s v="Sprinkler"/>
    <s v="Alfalfa"/>
    <s v="Active IR"/>
  </r>
  <r>
    <x v="7"/>
    <x v="0"/>
    <n v="15.7198909845999"/>
    <s v="Alfalfa"/>
    <s v="Sprinkler"/>
    <s v="Alfalfa"/>
    <s v="Active IR"/>
  </r>
  <r>
    <x v="0"/>
    <x v="0"/>
    <n v="59.495556551100002"/>
    <s v="Alfalfa"/>
    <s v="Sprinkler"/>
    <s v="Alfalfa"/>
    <s v="Active IR"/>
  </r>
  <r>
    <x v="17"/>
    <x v="0"/>
    <n v="1.34570311637"/>
    <s v="Alfalfa"/>
    <s v="Sprinkler"/>
    <s v="Alfalfa"/>
    <s v="Active IR"/>
  </r>
  <r>
    <x v="17"/>
    <x v="0"/>
    <n v="2.79879716604"/>
    <s v="Alfalfa"/>
    <s v="Sprinkler"/>
    <s v="Alfalfa"/>
    <s v="Active IR"/>
  </r>
  <r>
    <x v="32"/>
    <x v="0"/>
    <n v="1.1000152591500001"/>
    <s v="Alfalfa"/>
    <s v="Sprinkler"/>
    <s v="Alfalfa"/>
    <s v="Active IR"/>
  </r>
  <r>
    <x v="0"/>
    <x v="0"/>
    <n v="28.989776892199899"/>
    <s v="Alfalfa"/>
    <s v="Sprinkler"/>
    <s v="Alfalfa"/>
    <s v="Active IR"/>
  </r>
  <r>
    <x v="0"/>
    <x v="0"/>
    <n v="28.989776892199899"/>
    <s v="Alfalfa"/>
    <s v="Sprinkler"/>
    <s v="Alfalfa"/>
    <s v="Active IR"/>
  </r>
  <r>
    <x v="33"/>
    <x v="0"/>
    <n v="28.989776892199899"/>
    <s v="Alfalfa"/>
    <s v="Sprinkler"/>
    <s v="Alfalfa"/>
    <s v="Active IR"/>
  </r>
  <r>
    <x v="0"/>
    <x v="0"/>
    <n v="8.6230431850699905"/>
    <s v="Alfalfa"/>
    <s v="Sprinkler"/>
    <s v="Alfalfa"/>
    <s v="Active IR"/>
  </r>
  <r>
    <x v="32"/>
    <x v="0"/>
    <n v="21.683557082299899"/>
    <s v="Alfalfa"/>
    <s v="Sprinkler"/>
    <s v="Alfalfa"/>
    <s v="Active IR"/>
  </r>
  <r>
    <x v="0"/>
    <x v="0"/>
    <n v="21.683557082299899"/>
    <s v="Alfalfa"/>
    <s v="Sprinkler"/>
    <s v="Alfalfa"/>
    <s v="Active IR"/>
  </r>
  <r>
    <x v="33"/>
    <x v="0"/>
    <n v="21.683557082299899"/>
    <s v="Alfalfa"/>
    <s v="Sprinkler"/>
    <s v="Alfalfa"/>
    <s v="Active IR"/>
  </r>
  <r>
    <x v="33"/>
    <x v="0"/>
    <n v="21.683557082299899"/>
    <s v="Alfalfa"/>
    <s v="Sprinkler"/>
    <s v="Alfalfa"/>
    <s v="Active IR"/>
  </r>
  <r>
    <x v="0"/>
    <x v="0"/>
    <n v="2.8086653263799999"/>
    <s v="Alfalfa"/>
    <s v="Sprinkler"/>
    <s v="Alfalfa"/>
    <s v="Active IR"/>
  </r>
  <r>
    <x v="12"/>
    <x v="0"/>
    <n v="22.016380590600001"/>
    <s v="Alfalfa"/>
    <s v="Sprinkler"/>
    <s v="Alfalfa"/>
    <s v="Active IR"/>
  </r>
  <r>
    <x v="12"/>
    <x v="0"/>
    <n v="22.016380590600001"/>
    <s v="Alfalfa"/>
    <s v="Sprinkler"/>
    <s v="Alfalfa"/>
    <s v="Active IR"/>
  </r>
  <r>
    <x v="12"/>
    <x v="0"/>
    <n v="22.016380590600001"/>
    <s v="Alfalfa"/>
    <s v="Sprinkler"/>
    <s v="Alfalfa"/>
    <s v="Active IR"/>
  </r>
  <r>
    <x v="8"/>
    <x v="0"/>
    <n v="1.1204922534499999"/>
    <s v="Alfalfa"/>
    <s v="Sprinkler"/>
    <s v="Alfalfa"/>
    <s v="Active IR"/>
  </r>
  <r>
    <x v="5"/>
    <x v="0"/>
    <n v="9.7700700944999905"/>
    <s v="Alfalfa"/>
    <s v="Sprinkler"/>
    <s v="Alfalfa"/>
    <s v="Active IR"/>
  </r>
  <r>
    <x v="21"/>
    <x v="0"/>
    <n v="2.4466349379199999"/>
    <s v="Alfalfa"/>
    <s v="Sprinkler"/>
    <s v="Alfalfa"/>
    <s v="Active IR"/>
  </r>
  <r>
    <x v="33"/>
    <x v="0"/>
    <n v="18.2699863982"/>
    <s v="Alfalfa"/>
    <s v="Sprinkler"/>
    <s v="Alfalfa"/>
    <s v="Active IR"/>
  </r>
  <r>
    <x v="33"/>
    <x v="0"/>
    <n v="18.2699863982"/>
    <s v="Alfalfa"/>
    <s v="Sprinkler"/>
    <s v="Alfalfa"/>
    <s v="Active IR"/>
  </r>
  <r>
    <x v="33"/>
    <x v="0"/>
    <n v="18.2699863982"/>
    <s v="Alfalfa"/>
    <s v="Sprinkler"/>
    <s v="Alfalfa"/>
    <s v="Active IR"/>
  </r>
  <r>
    <x v="33"/>
    <x v="0"/>
    <n v="18.2699863982"/>
    <s v="Alfalfa"/>
    <s v="Sprinkler"/>
    <s v="Alfalfa"/>
    <s v="Active IR"/>
  </r>
  <r>
    <x v="0"/>
    <x v="0"/>
    <n v="2.3379545233400001"/>
    <s v="Alfalfa"/>
    <s v="Sprinkler"/>
    <s v="Alfalfa"/>
    <s v="Active IR"/>
  </r>
  <r>
    <x v="3"/>
    <x v="0"/>
    <n v="1.51697913913"/>
    <s v="Alfalfa"/>
    <s v="Sprinkler"/>
    <s v="Alfalfa"/>
    <s v="Active IR"/>
  </r>
  <r>
    <x v="21"/>
    <x v="0"/>
    <n v="19.2732622828999"/>
    <s v="Alfalfa"/>
    <s v="Sprinkler"/>
    <s v="Alfalfa"/>
    <s v="Active IR"/>
  </r>
  <r>
    <x v="17"/>
    <x v="0"/>
    <n v="3.93170798359"/>
    <s v="Alfalfa"/>
    <s v="Sprinkler"/>
    <s v="Alfalfa"/>
    <s v="Active IR"/>
  </r>
  <r>
    <x v="0"/>
    <x v="0"/>
    <n v="7.7948357074099999"/>
    <s v="Alfalfa"/>
    <s v="Sprinkler"/>
    <s v="Alfalfa"/>
    <s v="Active IR"/>
  </r>
  <r>
    <x v="8"/>
    <x v="0"/>
    <n v="1.2284398170199999"/>
    <s v="Alfalfa"/>
    <s v="Sprinkler"/>
    <s v="Alfalfa"/>
    <s v="Active IR"/>
  </r>
  <r>
    <x v="7"/>
    <x v="0"/>
    <n v="3.7980396774199998"/>
    <s v="Alfalfa"/>
    <s v="Sprinkler"/>
    <s v="Alfalfa"/>
    <s v="Active IR"/>
  </r>
  <r>
    <x v="8"/>
    <x v="0"/>
    <n v="36.265414321199898"/>
    <s v="Alfalfa"/>
    <s v="Sprinkler"/>
    <s v="Alfalfa"/>
    <s v="Active IR"/>
  </r>
  <r>
    <x v="7"/>
    <x v="0"/>
    <n v="13.7292606182"/>
    <s v="Alfalfa"/>
    <s v="Sprinkler"/>
    <s v="Alfalfa"/>
    <s v="Active IR"/>
  </r>
  <r>
    <x v="7"/>
    <x v="0"/>
    <n v="13.7292606182"/>
    <s v="Alfalfa"/>
    <s v="Sprinkler"/>
    <s v="Alfalfa"/>
    <s v="Active IR"/>
  </r>
  <r>
    <x v="7"/>
    <x v="0"/>
    <n v="5.3356636713599999"/>
    <s v="Alfalfa"/>
    <s v="Sprinkler"/>
    <s v="Alfalfa"/>
    <s v="Active IR"/>
  </r>
  <r>
    <x v="0"/>
    <x v="0"/>
    <n v="40.979001676800003"/>
    <s v="Alfalfa"/>
    <s v="Sprinkler"/>
    <s v="Alfalfa"/>
    <s v="Active IR"/>
  </r>
  <r>
    <x v="6"/>
    <x v="0"/>
    <n v="9.9407505371599996"/>
    <s v="Alfalfa"/>
    <s v="Sprinkler"/>
    <s v="Alfalfa"/>
    <s v="Active IR"/>
  </r>
  <r>
    <x v="6"/>
    <x v="0"/>
    <n v="9.9407505371599996"/>
    <s v="Alfalfa"/>
    <s v="Sprinkler"/>
    <s v="Alfalfa"/>
    <s v="Active IR"/>
  </r>
  <r>
    <x v="39"/>
    <x v="0"/>
    <n v="5.3386766473199998"/>
    <s v="Alfalfa"/>
    <s v="Sprinkler"/>
    <s v="Alfalfa"/>
    <s v="Active IR"/>
  </r>
  <r>
    <x v="39"/>
    <x v="0"/>
    <n v="5.3386766473199998"/>
    <s v="Alfalfa"/>
    <s v="Sprinkler"/>
    <s v="Alfalfa"/>
    <s v="Active IR"/>
  </r>
  <r>
    <x v="17"/>
    <x v="0"/>
    <n v="5.3386766473199998"/>
    <s v="Alfalfa"/>
    <s v="Sprinkler"/>
    <s v="Alfalfa"/>
    <s v="Active IR"/>
  </r>
  <r>
    <x v="17"/>
    <x v="0"/>
    <n v="5.3386766473199998"/>
    <s v="Alfalfa"/>
    <s v="Sprinkler"/>
    <s v="Alfalfa"/>
    <s v="Active IR"/>
  </r>
  <r>
    <x v="17"/>
    <x v="0"/>
    <n v="5.3386766473199998"/>
    <s v="Alfalfa"/>
    <s v="Sprinkler"/>
    <s v="Alfalfa"/>
    <s v="Active IR"/>
  </r>
  <r>
    <x v="17"/>
    <x v="0"/>
    <n v="5.3386766473199998"/>
    <s v="Alfalfa"/>
    <s v="Sprinkler"/>
    <s v="Alfalfa"/>
    <s v="Active IR"/>
  </r>
  <r>
    <x v="38"/>
    <x v="0"/>
    <n v="5.3386766473199998"/>
    <s v="Alfalfa"/>
    <s v="Sprinkler"/>
    <s v="Alfalfa"/>
    <s v="Active IR"/>
  </r>
  <r>
    <x v="38"/>
    <x v="0"/>
    <n v="5.3386766473199998"/>
    <s v="Alfalfa"/>
    <s v="Sprinkler"/>
    <s v="Alfalfa"/>
    <s v="Active IR"/>
  </r>
  <r>
    <x v="40"/>
    <x v="0"/>
    <n v="5.3386766473199998"/>
    <s v="Alfalfa"/>
    <s v="Sprinkler"/>
    <s v="Alfalfa"/>
    <s v="Active IR"/>
  </r>
  <r>
    <x v="40"/>
    <x v="0"/>
    <n v="5.3386766473199998"/>
    <s v="Alfalfa"/>
    <s v="Sprinkler"/>
    <s v="Alfalfa"/>
    <s v="Active IR"/>
  </r>
  <r>
    <x v="40"/>
    <x v="0"/>
    <n v="5.3386766473199998"/>
    <s v="Alfalfa"/>
    <s v="Sprinkler"/>
    <s v="Alfalfa"/>
    <s v="Active IR"/>
  </r>
  <r>
    <x v="40"/>
    <x v="0"/>
    <n v="5.3386766473199998"/>
    <s v="Alfalfa"/>
    <s v="Sprinkler"/>
    <s v="Alfalfa"/>
    <s v="Active IR"/>
  </r>
  <r>
    <x v="39"/>
    <x v="0"/>
    <n v="1.4818638951200001"/>
    <s v="Alfalfa"/>
    <s v="Sprinkler"/>
    <s v="Alfalfa"/>
    <s v="Active IR"/>
  </r>
  <r>
    <x v="40"/>
    <x v="0"/>
    <n v="1.4818638951200001"/>
    <s v="Alfalfa"/>
    <s v="Sprinkler"/>
    <s v="Alfalfa"/>
    <s v="Active IR"/>
  </r>
  <r>
    <x v="12"/>
    <x v="0"/>
    <n v="3.4649499717699999"/>
    <s v="Alfalfa"/>
    <s v="Sprinkler"/>
    <s v="Alfalfa"/>
    <s v="Active IR"/>
  </r>
  <r>
    <x v="12"/>
    <x v="0"/>
    <n v="3.4649499717699999"/>
    <s v="Alfalfa"/>
    <s v="Sprinkler"/>
    <s v="Alfalfa"/>
    <s v="Active IR"/>
  </r>
  <r>
    <x v="7"/>
    <x v="0"/>
    <n v="1.7273520355"/>
    <s v="Alfalfa"/>
    <s v="Sprinkler"/>
    <s v="Alfalfa"/>
    <s v="Active IR"/>
  </r>
  <r>
    <x v="7"/>
    <x v="0"/>
    <n v="1.7273520355"/>
    <s v="Alfalfa"/>
    <s v="Sprinkler"/>
    <s v="Alfalfa"/>
    <s v="Active IR"/>
  </r>
  <r>
    <x v="7"/>
    <x v="0"/>
    <n v="1.7273520355"/>
    <s v="Alfalfa"/>
    <s v="Sprinkler"/>
    <s v="Alfalfa"/>
    <s v="Active IR"/>
  </r>
  <r>
    <x v="13"/>
    <x v="0"/>
    <n v="11.119063171600001"/>
    <s v="Alfalfa"/>
    <s v="Sprinkler"/>
    <s v="Alfalfa"/>
    <s v="Active IR"/>
  </r>
  <r>
    <x v="13"/>
    <x v="0"/>
    <n v="11.119063171600001"/>
    <s v="Alfalfa"/>
    <s v="Sprinkler"/>
    <s v="Alfalfa"/>
    <s v="Active IR"/>
  </r>
  <r>
    <x v="8"/>
    <x v="0"/>
    <n v="2.1764367020100002"/>
    <s v="Alfalfa"/>
    <s v="Sprinkler"/>
    <s v="Alfalfa"/>
    <s v="Active IR"/>
  </r>
  <r>
    <x v="0"/>
    <x v="0"/>
    <n v="8.7598246052400004"/>
    <s v="Alfalfa"/>
    <s v="Sprinkler"/>
    <s v="Alfalfa"/>
    <s v="Active IR"/>
  </r>
  <r>
    <x v="0"/>
    <x v="0"/>
    <n v="8.7598246052400004"/>
    <s v="Alfalfa"/>
    <s v="Sprinkler"/>
    <s v="Alfalfa"/>
    <s v="Active IR"/>
  </r>
  <r>
    <x v="0"/>
    <x v="0"/>
    <n v="8.7598246052400004"/>
    <s v="Alfalfa"/>
    <s v="Sprinkler"/>
    <s v="Alfalfa"/>
    <s v="Active IR"/>
  </r>
  <r>
    <x v="6"/>
    <x v="0"/>
    <n v="2.3394088554199999"/>
    <s v="Alfalfa"/>
    <s v="Sprinkler"/>
    <s v="Alfalfa"/>
    <s v="Active IR"/>
  </r>
  <r>
    <x v="12"/>
    <x v="0"/>
    <n v="16.0564493961"/>
    <s v="Alfalfa"/>
    <s v="Sprinkler"/>
    <s v="Alfalfa"/>
    <s v="Active IR"/>
  </r>
  <r>
    <x v="12"/>
    <x v="0"/>
    <n v="0.798840348669"/>
    <s v="Alfalfa"/>
    <s v="Sprinkler"/>
    <s v="Alfalfa"/>
    <s v="Active IR"/>
  </r>
  <r>
    <x v="38"/>
    <x v="0"/>
    <n v="5.2794568909099997"/>
    <s v="Alfalfa"/>
    <s v="Sprinkler"/>
    <s v="Alfalfa"/>
    <s v="Active IR"/>
  </r>
  <r>
    <x v="8"/>
    <x v="0"/>
    <n v="4.7932781666400004"/>
    <s v="Alfalfa"/>
    <s v="Sprinkler"/>
    <s v="Alfalfa"/>
    <s v="Active IR"/>
  </r>
  <r>
    <x v="8"/>
    <x v="0"/>
    <n v="26.890381502299899"/>
    <s v="Alfalfa"/>
    <s v="Sprinkler"/>
    <s v="Alfalfa"/>
    <s v="Active IR"/>
  </r>
  <r>
    <x v="8"/>
    <x v="0"/>
    <n v="26.890381502299899"/>
    <s v="Alfalfa"/>
    <s v="Sprinkler"/>
    <s v="Alfalfa"/>
    <s v="Active IR"/>
  </r>
  <r>
    <x v="8"/>
    <x v="0"/>
    <n v="26.890381502299899"/>
    <s v="Alfalfa"/>
    <s v="Sprinkler"/>
    <s v="Alfalfa"/>
    <s v="Active IR"/>
  </r>
  <r>
    <x v="21"/>
    <x v="0"/>
    <n v="16.0991357865"/>
    <s v="Alfalfa"/>
    <s v="Sprinkler"/>
    <s v="Alfalfa"/>
    <s v="Active IR"/>
  </r>
  <r>
    <x v="8"/>
    <x v="0"/>
    <n v="0.93547989765100004"/>
    <s v="Alfalfa"/>
    <s v="Sprinkler"/>
    <s v="Alfalfa"/>
    <s v="Active IR"/>
  </r>
  <r>
    <x v="29"/>
    <x v="0"/>
    <n v="27.831933318600001"/>
    <s v="Alfalfa"/>
    <s v="Sprinkler"/>
    <s v="Alfalfa"/>
    <s v="Active IR"/>
  </r>
  <r>
    <x v="42"/>
    <x v="0"/>
    <n v="2.2016458268900001"/>
    <s v="Alfalfa"/>
    <s v="Sprinkler"/>
    <s v="Alfalfa"/>
    <s v="Active IR"/>
  </r>
  <r>
    <x v="7"/>
    <x v="0"/>
    <n v="2.2016458268900001"/>
    <s v="Alfalfa"/>
    <s v="Sprinkler"/>
    <s v="Alfalfa"/>
    <s v="Active IR"/>
  </r>
  <r>
    <x v="12"/>
    <x v="0"/>
    <n v="8.1611032699399999"/>
    <s v="Alfalfa"/>
    <s v="Sprinkler"/>
    <s v="Alfalfa"/>
    <s v="Active IR"/>
  </r>
  <r>
    <x v="8"/>
    <x v="0"/>
    <n v="1.4362119740199999"/>
    <s v="Alfalfa"/>
    <s v="Sprinkler"/>
    <s v="Alfalfa"/>
    <s v="Active IR"/>
  </r>
  <r>
    <x v="42"/>
    <x v="0"/>
    <n v="3.9972097238500002"/>
    <s v="Alfalfa"/>
    <s v="Sprinkler"/>
    <s v="Alfalfa"/>
    <s v="Active IR"/>
  </r>
  <r>
    <x v="7"/>
    <x v="0"/>
    <n v="3.9972097238500002"/>
    <s v="Alfalfa"/>
    <s v="Sprinkler"/>
    <s v="Alfalfa"/>
    <s v="Active IR"/>
  </r>
  <r>
    <x v="29"/>
    <x v="0"/>
    <n v="10.655714804"/>
    <s v="Alfalfa"/>
    <s v="Sprinkler"/>
    <s v="Alfalfa"/>
    <s v="Active IR"/>
  </r>
  <r>
    <x v="35"/>
    <x v="0"/>
    <n v="8.2261544712100001"/>
    <s v="Alfalfa"/>
    <s v="Sprinkler"/>
    <s v="Alfalfa"/>
    <s v="Active IR"/>
  </r>
  <r>
    <x v="19"/>
    <x v="0"/>
    <n v="8.2261544712100001"/>
    <s v="Alfalfa"/>
    <s v="Sprinkler"/>
    <s v="Alfalfa"/>
    <s v="Active IR"/>
  </r>
  <r>
    <x v="17"/>
    <x v="0"/>
    <n v="5.4975236280799997"/>
    <s v="Alfalfa"/>
    <s v="Sprinkler"/>
    <s v="Alfalfa"/>
    <s v="Active IR"/>
  </r>
  <r>
    <x v="8"/>
    <x v="0"/>
    <n v="6.0171304746200001"/>
    <s v="Alfalfa"/>
    <s v="Sprinkler"/>
    <s v="Alfalfa"/>
    <s v="Active IR"/>
  </r>
  <r>
    <x v="8"/>
    <x v="0"/>
    <n v="2.34073132326"/>
    <s v="Alfalfa"/>
    <s v="Sprinkler"/>
    <s v="Alfalfa"/>
    <s v="Active IR"/>
  </r>
  <r>
    <x v="0"/>
    <x v="0"/>
    <n v="1.9944114338700001"/>
    <s v="Alfalfa"/>
    <s v="Sprinkler"/>
    <s v="Alfalfa"/>
    <s v="Active IR"/>
  </r>
  <r>
    <x v="39"/>
    <x v="0"/>
    <n v="3.84009204472"/>
    <s v="Alfalfa"/>
    <s v="Sprinkler"/>
    <s v="Alfalfa"/>
    <s v="Active IR"/>
  </r>
  <r>
    <x v="33"/>
    <x v="0"/>
    <n v="4.6540757780700002"/>
    <s v="Alfalfa"/>
    <s v="Sprinkler"/>
    <s v="Alfalfa"/>
    <s v="Active IR"/>
  </r>
  <r>
    <x v="17"/>
    <x v="0"/>
    <n v="20.298834745600001"/>
    <s v="Alfalfa"/>
    <s v="Sprinkler"/>
    <s v="Alfalfa"/>
    <s v="Active IR"/>
  </r>
  <r>
    <x v="17"/>
    <x v="0"/>
    <n v="20.298834745600001"/>
    <s v="Alfalfa"/>
    <s v="Sprinkler"/>
    <s v="Alfalfa"/>
    <s v="Active IR"/>
  </r>
  <r>
    <x v="17"/>
    <x v="0"/>
    <n v="20.298834745600001"/>
    <s v="Alfalfa"/>
    <s v="Sprinkler"/>
    <s v="Alfalfa"/>
    <s v="Active IR"/>
  </r>
  <r>
    <x v="12"/>
    <x v="0"/>
    <n v="20.298834745600001"/>
    <s v="Alfalfa"/>
    <s v="Sprinkler"/>
    <s v="Alfalfa"/>
    <s v="Active IR"/>
  </r>
  <r>
    <x v="12"/>
    <x v="0"/>
    <n v="20.298834745600001"/>
    <s v="Alfalfa"/>
    <s v="Sprinkler"/>
    <s v="Alfalfa"/>
    <s v="Active IR"/>
  </r>
  <r>
    <x v="41"/>
    <x v="0"/>
    <n v="20.298834745600001"/>
    <s v="Alfalfa"/>
    <s v="Sprinkler"/>
    <s v="Alfalfa"/>
    <s v="Active IR"/>
  </r>
  <r>
    <x v="41"/>
    <x v="0"/>
    <n v="20.298834745600001"/>
    <s v="Alfalfa"/>
    <s v="Sprinkler"/>
    <s v="Alfalfa"/>
    <s v="Active IR"/>
  </r>
  <r>
    <x v="41"/>
    <x v="0"/>
    <n v="20.298834745600001"/>
    <s v="Alfalfa"/>
    <s v="Sprinkler"/>
    <s v="Alfalfa"/>
    <s v="Active IR"/>
  </r>
  <r>
    <x v="29"/>
    <x v="0"/>
    <n v="34.115851004100001"/>
    <s v="Alfalfa"/>
    <s v="Sprinkler"/>
    <s v="Alfalfa"/>
    <s v="Active IR"/>
  </r>
  <r>
    <x v="33"/>
    <x v="0"/>
    <n v="2.3067865968699999"/>
    <s v="Alfalfa"/>
    <s v="Sprinkler"/>
    <s v="Alfalfa"/>
    <s v="Active IR"/>
  </r>
  <r>
    <x v="6"/>
    <x v="0"/>
    <n v="38.698770055700003"/>
    <s v="Alfalfa"/>
    <s v="Sprinkler"/>
    <s v="Alfalfa"/>
    <s v="Active IR"/>
  </r>
  <r>
    <x v="29"/>
    <x v="0"/>
    <n v="38.698770055700003"/>
    <s v="Alfalfa"/>
    <s v="Sprinkler"/>
    <s v="Alfalfa"/>
    <s v="Active IR"/>
  </r>
  <r>
    <x v="17"/>
    <x v="0"/>
    <n v="3.3970088352699999"/>
    <s v="Alfalfa"/>
    <s v="Sprinkler"/>
    <s v="Alfalfa"/>
    <s v="Active IR"/>
  </r>
  <r>
    <x v="41"/>
    <x v="0"/>
    <n v="3.3970088352699999"/>
    <s v="Alfalfa"/>
    <s v="Sprinkler"/>
    <s v="Alfalfa"/>
    <s v="Active IR"/>
  </r>
  <r>
    <x v="12"/>
    <x v="0"/>
    <n v="18.7332392265"/>
    <s v="Alfalfa"/>
    <s v="Sprinkler"/>
    <s v="Alfalfa"/>
    <s v="Active IR"/>
  </r>
  <r>
    <x v="12"/>
    <x v="0"/>
    <n v="18.7332392265"/>
    <s v="Alfalfa"/>
    <s v="Sprinkler"/>
    <s v="Alfalfa"/>
    <s v="Active IR"/>
  </r>
  <r>
    <x v="7"/>
    <x v="0"/>
    <n v="1.0339494433"/>
    <s v="Alfalfa"/>
    <s v="Sprinkler"/>
    <s v="Alfalfa"/>
    <s v="Active IR"/>
  </r>
  <r>
    <x v="0"/>
    <x v="0"/>
    <n v="14.6056795685999"/>
    <s v="Alfalfa"/>
    <s v="Sprinkler"/>
    <s v="Alfalfa"/>
    <s v="Active IR"/>
  </r>
  <r>
    <x v="41"/>
    <x v="0"/>
    <n v="3.3874877504700001"/>
    <s v="Alfalfa"/>
    <s v="Sprinkler"/>
    <s v="Alfalfa"/>
    <s v="Active IR"/>
  </r>
  <r>
    <x v="6"/>
    <x v="0"/>
    <n v="2.3288383707600002"/>
    <s v="Alfalfa"/>
    <s v="Sprinkler"/>
    <s v="Alfalfa"/>
    <s v="Active IR"/>
  </r>
  <r>
    <x v="7"/>
    <x v="0"/>
    <n v="16.7169042363"/>
    <s v="Alfalfa"/>
    <s v="Sprinkler"/>
    <s v="Alfalfa"/>
    <s v="Active IR"/>
  </r>
  <r>
    <x v="7"/>
    <x v="0"/>
    <n v="16.7169042363"/>
    <s v="Alfalfa"/>
    <s v="Sprinkler"/>
    <s v="Alfalfa"/>
    <s v="Active IR"/>
  </r>
  <r>
    <x v="41"/>
    <x v="0"/>
    <n v="9.6191546151900003"/>
    <s v="Alfalfa"/>
    <s v="Sprinkler"/>
    <s v="Alfalfa"/>
    <s v="Active IR"/>
  </r>
  <r>
    <x v="41"/>
    <x v="0"/>
    <n v="9.6191546151900003"/>
    <s v="Alfalfa"/>
    <s v="Sprinkler"/>
    <s v="Alfalfa"/>
    <s v="Active IR"/>
  </r>
  <r>
    <x v="34"/>
    <x v="0"/>
    <n v="16.224279808799899"/>
    <s v="Alfalfa"/>
    <s v="Sprinkler"/>
    <s v="Alfalfa"/>
    <s v="Active IR"/>
  </r>
  <r>
    <x v="17"/>
    <x v="0"/>
    <n v="8.1320325740299904"/>
    <s v="Alfalfa"/>
    <s v="Sprinkler"/>
    <s v="Alfalfa"/>
    <s v="Active IR"/>
  </r>
  <r>
    <x v="23"/>
    <x v="0"/>
    <n v="8.1320325740299904"/>
    <s v="Alfalfa"/>
    <s v="Sprinkler"/>
    <s v="Alfalfa"/>
    <s v="Active IR"/>
  </r>
  <r>
    <x v="14"/>
    <x v="0"/>
    <n v="19.1607684931999"/>
    <s v="Alfalfa"/>
    <s v="Sprinkler"/>
    <s v="Alfalfa"/>
    <s v="Active IR"/>
  </r>
  <r>
    <x v="14"/>
    <x v="0"/>
    <n v="19.1607684931999"/>
    <s v="Alfalfa"/>
    <s v="Sprinkler"/>
    <s v="Alfalfa"/>
    <s v="Active IR"/>
  </r>
  <r>
    <x v="15"/>
    <x v="0"/>
    <n v="19.1607684931999"/>
    <s v="Alfalfa"/>
    <s v="Sprinkler"/>
    <s v="Alfalfa"/>
    <s v="Active IR"/>
  </r>
  <r>
    <x v="15"/>
    <x v="0"/>
    <n v="19.1607684931999"/>
    <s v="Alfalfa"/>
    <s v="Sprinkler"/>
    <s v="Alfalfa"/>
    <s v="Active IR"/>
  </r>
  <r>
    <x v="52"/>
    <x v="0"/>
    <n v="19.1607684931999"/>
    <s v="Alfalfa"/>
    <s v="Sprinkler"/>
    <s v="Alfalfa"/>
    <s v="Active IR"/>
  </r>
  <r>
    <x v="52"/>
    <x v="0"/>
    <n v="19.1607684931999"/>
    <s v="Alfalfa"/>
    <s v="Sprinkler"/>
    <s v="Alfalfa"/>
    <s v="Active IR"/>
  </r>
  <r>
    <x v="52"/>
    <x v="0"/>
    <n v="19.1607684931999"/>
    <s v="Alfalfa"/>
    <s v="Sprinkler"/>
    <s v="Alfalfa"/>
    <s v="Active IR"/>
  </r>
  <r>
    <x v="52"/>
    <x v="0"/>
    <n v="25.887891827600001"/>
    <s v="Alfalfa"/>
    <s v="Sprinkler"/>
    <s v="Alfalfa"/>
    <s v="Active IR"/>
  </r>
  <r>
    <x v="52"/>
    <x v="0"/>
    <n v="25.887891827600001"/>
    <s v="Alfalfa"/>
    <s v="Sprinkler"/>
    <s v="Alfalfa"/>
    <s v="Active IR"/>
  </r>
  <r>
    <x v="0"/>
    <x v="0"/>
    <n v="32.005137699899898"/>
    <s v="Alfalfa"/>
    <s v="Sprinkler"/>
    <s v="Alfalfa"/>
    <s v="Active IR"/>
  </r>
  <r>
    <x v="8"/>
    <x v="0"/>
    <n v="70.774243261600006"/>
    <s v="Alfalfa"/>
    <s v="Sprinkler"/>
    <s v="Alfalfa"/>
    <s v="Active IR"/>
  </r>
  <r>
    <x v="7"/>
    <x v="0"/>
    <n v="1.2044765799499999"/>
    <s v="Alfalfa"/>
    <s v="Sprinkler"/>
    <s v="Alfalfa"/>
    <s v="Active IR"/>
  </r>
  <r>
    <x v="12"/>
    <x v="0"/>
    <n v="19.4243932523"/>
    <s v="Alfalfa"/>
    <s v="Sprinkler"/>
    <s v="Alfalfa"/>
    <s v="Active IR"/>
  </r>
  <r>
    <x v="7"/>
    <x v="0"/>
    <n v="3.8567831412600002"/>
    <s v="Alfalfa"/>
    <s v="Sprinkler"/>
    <s v="Alfalfa"/>
    <s v="Active IR"/>
  </r>
  <r>
    <x v="27"/>
    <x v="0"/>
    <n v="43.368746139400002"/>
    <s v="Alfalfa"/>
    <s v="Sprinkler"/>
    <s v="Alfalfa"/>
    <s v="Active IR"/>
  </r>
  <r>
    <x v="12"/>
    <x v="0"/>
    <n v="3.9888302896900001"/>
    <s v="Alfalfa"/>
    <s v="Sprinkler"/>
    <s v="Alfalfa"/>
    <s v="Active IR"/>
  </r>
  <r>
    <x v="0"/>
    <x v="0"/>
    <n v="8.6623700064300007"/>
    <s v="Alfalfa"/>
    <s v="Sprinkler"/>
    <s v="Alfalfa"/>
    <s v="Active IR"/>
  </r>
  <r>
    <x v="24"/>
    <x v="0"/>
    <n v="5.8039818994200001"/>
    <s v="Alfalfa"/>
    <s v="Sprinkler"/>
    <s v="Alfalfa"/>
    <s v="Active IR"/>
  </r>
  <r>
    <x v="24"/>
    <x v="0"/>
    <n v="5.8039818994200001"/>
    <s v="Alfalfa"/>
    <s v="Sprinkler"/>
    <s v="Alfalfa"/>
    <s v="Active IR"/>
  </r>
  <r>
    <x v="7"/>
    <x v="0"/>
    <n v="5.8039818994200001"/>
    <s v="Alfalfa"/>
    <s v="Sprinkler"/>
    <s v="Alfalfa"/>
    <s v="Active IR"/>
  </r>
  <r>
    <x v="7"/>
    <x v="0"/>
    <n v="5.8039818994200001"/>
    <s v="Alfalfa"/>
    <s v="Sprinkler"/>
    <s v="Alfalfa"/>
    <s v="Active IR"/>
  </r>
  <r>
    <x v="7"/>
    <x v="0"/>
    <n v="5.8039818994200001"/>
    <s v="Alfalfa"/>
    <s v="Sprinkler"/>
    <s v="Alfalfa"/>
    <s v="Active IR"/>
  </r>
  <r>
    <x v="7"/>
    <x v="0"/>
    <n v="5.8039818994200001"/>
    <s v="Alfalfa"/>
    <s v="Sprinkler"/>
    <s v="Alfalfa"/>
    <s v="Active IR"/>
  </r>
  <r>
    <x v="12"/>
    <x v="0"/>
    <n v="8.1291728474599996"/>
    <s v="Alfalfa"/>
    <s v="Sprinkler"/>
    <s v="Alfalfa"/>
    <s v="Active IR"/>
  </r>
  <r>
    <x v="19"/>
    <x v="0"/>
    <n v="7.6856935045999997"/>
    <s v="Alfalfa"/>
    <s v="Sprinkler"/>
    <s v="Alfalfa"/>
    <s v="Active IR"/>
  </r>
  <r>
    <x v="0"/>
    <x v="0"/>
    <n v="4.2777418196700001"/>
    <s v="Alfalfa"/>
    <s v="Sprinkler"/>
    <s v="Alfalfa"/>
    <s v="Active IR"/>
  </r>
  <r>
    <x v="21"/>
    <x v="0"/>
    <n v="1.5266953385699999"/>
    <s v="Alfalfa"/>
    <s v="Sprinkler"/>
    <s v="Alfalfa"/>
    <s v="Active IR"/>
  </r>
  <r>
    <x v="8"/>
    <x v="0"/>
    <n v="16.134320085199899"/>
    <s v="Alfalfa"/>
    <s v="Sprinkler"/>
    <s v="Alfalfa"/>
    <s v="Active IR"/>
  </r>
  <r>
    <x v="7"/>
    <x v="0"/>
    <n v="18.299960912700001"/>
    <s v="Alfalfa"/>
    <s v="Sprinkler"/>
    <s v="Alfalfa"/>
    <s v="Active IR"/>
  </r>
  <r>
    <x v="39"/>
    <x v="0"/>
    <n v="16.282539022400002"/>
    <s v="Alfalfa"/>
    <s v="Sprinkler"/>
    <s v="Alfalfa"/>
    <s v="Active IR"/>
  </r>
  <r>
    <x v="45"/>
    <x v="0"/>
    <n v="18.286774445199899"/>
    <s v="Alfalfa"/>
    <s v="Sprinkler"/>
    <s v="Alfalfa"/>
    <s v="Active IR"/>
  </r>
  <r>
    <x v="12"/>
    <x v="0"/>
    <n v="3.04549167405"/>
    <s v="Alfalfa"/>
    <s v="Sprinkler"/>
    <s v="Alfalfa"/>
    <s v="Active IR"/>
  </r>
  <r>
    <x v="12"/>
    <x v="0"/>
    <n v="3.04549167405"/>
    <s v="Alfalfa"/>
    <s v="Sprinkler"/>
    <s v="Alfalfa"/>
    <s v="Active IR"/>
  </r>
  <r>
    <x v="22"/>
    <x v="0"/>
    <n v="1.45846248907"/>
    <s v="Alfalfa"/>
    <s v="Sprinkler"/>
    <s v="Alfalfa"/>
    <s v="Active IR"/>
  </r>
  <r>
    <x v="10"/>
    <x v="0"/>
    <n v="6.04927088158"/>
    <s v="Alfalfa"/>
    <s v="Sprinkler"/>
    <s v="Alfalfa"/>
    <s v="Active IR"/>
  </r>
  <r>
    <x v="17"/>
    <x v="0"/>
    <n v="0.70991340510099998"/>
    <s v="Alfalfa"/>
    <s v="Sprinkler"/>
    <s v="Alfalfa"/>
    <s v="Active IR"/>
  </r>
  <r>
    <x v="8"/>
    <x v="0"/>
    <n v="14.2369837501"/>
    <s v="Alfalfa"/>
    <s v="Sprinkler"/>
    <s v="Alfalfa"/>
    <s v="Active IR"/>
  </r>
  <r>
    <x v="4"/>
    <x v="0"/>
    <n v="10.0647779516"/>
    <s v="Alfalfa"/>
    <s v="Sprinkler"/>
    <s v="Alfalfa"/>
    <s v="Active IR"/>
  </r>
  <r>
    <x v="7"/>
    <x v="0"/>
    <n v="3.61173900504"/>
    <s v="Alfalfa"/>
    <s v="Sprinkler"/>
    <s v="Alfalfa"/>
    <s v="Active IR"/>
  </r>
  <r>
    <x v="17"/>
    <x v="0"/>
    <n v="3.1623509323499999"/>
    <s v="Alfalfa"/>
    <s v="Sprinkler"/>
    <s v="Alfalfa"/>
    <s v="Active IR"/>
  </r>
  <r>
    <x v="22"/>
    <x v="0"/>
    <n v="7.8567669716499999"/>
    <s v="Alfalfa"/>
    <s v="Sprinkler"/>
    <s v="Alfalfa"/>
    <s v="Active IR"/>
  </r>
  <r>
    <x v="0"/>
    <x v="0"/>
    <n v="8.3128964196900004"/>
    <s v="Alfalfa"/>
    <s v="Sprinkler"/>
    <s v="Alfalfa"/>
    <s v="Active IR"/>
  </r>
  <r>
    <x v="7"/>
    <x v="0"/>
    <n v="13.6623933218"/>
    <s v="Alfalfa"/>
    <s v="Sprinkler"/>
    <s v="Alfalfa"/>
    <s v="Active IR"/>
  </r>
  <r>
    <x v="33"/>
    <x v="0"/>
    <n v="9.24357315488"/>
    <s v="Alfalfa"/>
    <s v="Sprinkler"/>
    <s v="Alfalfa"/>
    <s v="Active IR"/>
  </r>
  <r>
    <x v="33"/>
    <x v="0"/>
    <n v="9.24357315488"/>
    <s v="Alfalfa"/>
    <s v="Sprinkler"/>
    <s v="Alfalfa"/>
    <s v="Active IR"/>
  </r>
  <r>
    <x v="6"/>
    <x v="0"/>
    <n v="0.459778259129"/>
    <s v="Alfalfa"/>
    <s v="Sprinkler"/>
    <s v="Alfalfa"/>
    <s v="Active IR"/>
  </r>
  <r>
    <x v="6"/>
    <x v="0"/>
    <n v="0.459778259129"/>
    <s v="Alfalfa"/>
    <s v="Sprinkler"/>
    <s v="Alfalfa"/>
    <s v="Active IR"/>
  </r>
  <r>
    <x v="48"/>
    <x v="0"/>
    <n v="4.6197790147299997"/>
    <s v="Alfalfa"/>
    <s v="Sprinkler"/>
    <s v="Alfalfa"/>
    <s v="Active IR"/>
  </r>
  <r>
    <x v="14"/>
    <x v="0"/>
    <n v="1.1277126268"/>
    <s v="Alfalfa"/>
    <s v="Sprinkler"/>
    <s v="Alfalfa"/>
    <s v="Active IR"/>
  </r>
  <r>
    <x v="15"/>
    <x v="0"/>
    <n v="1.1277126268"/>
    <s v="Alfalfa"/>
    <s v="Sprinkler"/>
    <s v="Alfalfa"/>
    <s v="Active IR"/>
  </r>
  <r>
    <x v="7"/>
    <x v="0"/>
    <n v="3.2171363985200001"/>
    <s v="Alfalfa"/>
    <s v="Sprinkler"/>
    <s v="Alfalfa"/>
    <s v="Active IR"/>
  </r>
  <r>
    <x v="22"/>
    <x v="0"/>
    <n v="38.298041911799899"/>
    <s v="Alfalfa"/>
    <s v="Sprinkler"/>
    <s v="Alfalfa"/>
    <s v="Active IR"/>
  </r>
  <r>
    <x v="12"/>
    <x v="0"/>
    <n v="5.4559702252299997"/>
    <s v="Alfalfa"/>
    <s v="Sprinkler"/>
    <s v="Alfalfa"/>
    <s v="Active IR"/>
  </r>
  <r>
    <x v="0"/>
    <x v="0"/>
    <n v="12.3835346343"/>
    <s v="Alfalfa"/>
    <s v="Sprinkler"/>
    <s v="Alfalfa"/>
    <s v="Active IR"/>
  </r>
  <r>
    <x v="0"/>
    <x v="0"/>
    <n v="28.728682247399899"/>
    <s v="Alfalfa"/>
    <s v="Sprinkler"/>
    <s v="Alfalfa"/>
    <s v="Active IR"/>
  </r>
  <r>
    <x v="36"/>
    <x v="0"/>
    <n v="17.249709679599899"/>
    <s v="Alfalfa"/>
    <s v="Sprinkler"/>
    <s v="Alfalfa"/>
    <s v="Active IR"/>
  </r>
  <r>
    <x v="7"/>
    <x v="0"/>
    <n v="3.11455976907"/>
    <s v="Alfalfa"/>
    <s v="Sprinkler"/>
    <s v="Alfalfa"/>
    <s v="Active IR"/>
  </r>
  <r>
    <x v="17"/>
    <x v="0"/>
    <n v="2.3111860111800002"/>
    <s v="Alfalfa"/>
    <s v="Sprinkler"/>
    <s v="Alfalfa"/>
    <s v="Active IR"/>
  </r>
  <r>
    <x v="12"/>
    <x v="0"/>
    <n v="4.8195315273599997"/>
    <s v="Alfalfa"/>
    <s v="Sprinkler"/>
    <s v="Alfalfa"/>
    <s v="Active IR"/>
  </r>
  <r>
    <x v="12"/>
    <x v="0"/>
    <n v="2.8436879877500001"/>
    <s v="Alfalfa"/>
    <s v="Sprinkler"/>
    <s v="Alfalfa"/>
    <s v="Active IR"/>
  </r>
  <r>
    <x v="5"/>
    <x v="0"/>
    <n v="2.0785313244400001"/>
    <s v="Alfalfa"/>
    <s v="Sprinkler"/>
    <s v="Alfalfa"/>
    <s v="Active IR"/>
  </r>
  <r>
    <x v="39"/>
    <x v="0"/>
    <n v="17.9996657812999"/>
    <s v="Alfalfa"/>
    <s v="Sprinkler"/>
    <s v="Alfalfa"/>
    <s v="Active IR"/>
  </r>
  <r>
    <x v="17"/>
    <x v="0"/>
    <n v="17.9996657812999"/>
    <s v="Alfalfa"/>
    <s v="Sprinkler"/>
    <s v="Alfalfa"/>
    <s v="Active IR"/>
  </r>
  <r>
    <x v="40"/>
    <x v="0"/>
    <n v="17.9996657812999"/>
    <s v="Alfalfa"/>
    <s v="Sprinkler"/>
    <s v="Alfalfa"/>
    <s v="Active IR"/>
  </r>
  <r>
    <x v="8"/>
    <x v="0"/>
    <n v="12.0338317802"/>
    <s v="Alfalfa"/>
    <s v="Sprinkler"/>
    <s v="Alfalfa"/>
    <s v="Active IR"/>
  </r>
  <r>
    <x v="0"/>
    <x v="0"/>
    <n v="5.8637175806800004"/>
    <s v="Alfalfa"/>
    <s v="Sprinkler"/>
    <s v="Alfalfa"/>
    <s v="Active IR"/>
  </r>
  <r>
    <x v="17"/>
    <x v="0"/>
    <n v="6.6811623817000001"/>
    <s v="Alfalfa"/>
    <s v="Sprinkler"/>
    <s v="Alfalfa"/>
    <s v="Active IR"/>
  </r>
  <r>
    <x v="39"/>
    <x v="0"/>
    <n v="0.98440353143500003"/>
    <s v="Alfalfa"/>
    <s v="Sprinkler"/>
    <s v="Alfalfa"/>
    <s v="Active IR"/>
  </r>
  <r>
    <x v="0"/>
    <x v="0"/>
    <n v="29.296528648700001"/>
    <s v="Alfalfa"/>
    <s v="Sprinkler"/>
    <s v="Alfalfa"/>
    <s v="Active IR"/>
  </r>
  <r>
    <x v="12"/>
    <x v="0"/>
    <n v="4.1378142387299999"/>
    <s v="Alfalfa"/>
    <s v="Sprinkler"/>
    <s v="Alfalfa"/>
    <s v="Active IR"/>
  </r>
  <r>
    <x v="15"/>
    <x v="0"/>
    <n v="14.326900479600001"/>
    <s v="Alfalfa"/>
    <s v="Sprinkler"/>
    <s v="Alfalfa"/>
    <s v="Active IR"/>
  </r>
  <r>
    <x v="12"/>
    <x v="0"/>
    <n v="14.326900479600001"/>
    <s v="Alfalfa"/>
    <s v="Sprinkler"/>
    <s v="Alfalfa"/>
    <s v="Active IR"/>
  </r>
  <r>
    <x v="21"/>
    <x v="0"/>
    <n v="15.0643300665"/>
    <s v="Alfalfa"/>
    <s v="Sprinkler"/>
    <s v="Alfalfa"/>
    <s v="Active IR"/>
  </r>
  <r>
    <x v="41"/>
    <x v="0"/>
    <n v="3.8403717037299998"/>
    <s v="Alfalfa"/>
    <s v="Sprinkler"/>
    <s v="Alfalfa"/>
    <s v="Active IR"/>
  </r>
  <r>
    <x v="34"/>
    <x v="0"/>
    <n v="8.6013767247900006"/>
    <s v="Alfalfa"/>
    <s v="Sprinkler"/>
    <s v="Alfalfa"/>
    <s v="Active IR"/>
  </r>
  <r>
    <x v="8"/>
    <x v="0"/>
    <n v="0.580825010576"/>
    <s v="Alfalfa"/>
    <s v="Sprinkler"/>
    <s v="Alfalfa"/>
    <s v="Active IR"/>
  </r>
  <r>
    <x v="21"/>
    <x v="0"/>
    <n v="3.1902212865899999"/>
    <s v="Alfalfa"/>
    <s v="Sprinkler"/>
    <s v="Alfalfa"/>
    <s v="Active IR"/>
  </r>
  <r>
    <x v="41"/>
    <x v="0"/>
    <n v="11.694206054"/>
    <s v="Alfalfa"/>
    <s v="Sprinkler"/>
    <s v="Alfalfa"/>
    <s v="Active IR"/>
  </r>
  <r>
    <x v="12"/>
    <x v="0"/>
    <n v="2.56127673081"/>
    <s v="Alfalfa"/>
    <s v="Sprinkler"/>
    <s v="Alfalfa"/>
    <s v="Active IR"/>
  </r>
  <r>
    <x v="39"/>
    <x v="0"/>
    <n v="36.254160459799898"/>
    <s v="Alfalfa"/>
    <s v="Sprinkler"/>
    <s v="Alfalfa"/>
    <s v="Active IR"/>
  </r>
  <r>
    <x v="40"/>
    <x v="0"/>
    <n v="36.254160459799898"/>
    <s v="Alfalfa"/>
    <s v="Sprinkler"/>
    <s v="Alfalfa"/>
    <s v="Active IR"/>
  </r>
  <r>
    <x v="17"/>
    <x v="0"/>
    <n v="1.1189442361099999"/>
    <s v="Alfalfa"/>
    <s v="Sprinkler"/>
    <s v="Alfalfa"/>
    <s v="Active IR"/>
  </r>
  <r>
    <x v="41"/>
    <x v="0"/>
    <n v="9.1677738517300007"/>
    <s v="Alfalfa"/>
    <s v="Sprinkler"/>
    <s v="Alfalfa"/>
    <s v="Active IR"/>
  </r>
  <r>
    <x v="33"/>
    <x v="0"/>
    <n v="7.9975803726999999"/>
    <s v="Alfalfa"/>
    <s v="Sprinkler"/>
    <s v="Alfalfa"/>
    <s v="Active IR"/>
  </r>
  <r>
    <x v="39"/>
    <x v="0"/>
    <n v="8.9439649244599906"/>
    <s v="Alfalfa"/>
    <s v="Sprinkler"/>
    <s v="Alfalfa"/>
    <s v="Active IR"/>
  </r>
  <r>
    <x v="8"/>
    <x v="0"/>
    <n v="2.1974325291399999"/>
    <s v="Alfalfa"/>
    <s v="Sprinkler"/>
    <s v="Alfalfa"/>
    <s v="Active IR"/>
  </r>
  <r>
    <x v="39"/>
    <x v="0"/>
    <n v="4.6270638962800001"/>
    <s v="Alfalfa"/>
    <s v="Sprinkler"/>
    <s v="Alfalfa"/>
    <s v="Active IR"/>
  </r>
  <r>
    <x v="40"/>
    <x v="0"/>
    <n v="4.6270638962800001"/>
    <s v="Alfalfa"/>
    <s v="Sprinkler"/>
    <s v="Alfalfa"/>
    <s v="Active IR"/>
  </r>
  <r>
    <x v="16"/>
    <x v="0"/>
    <n v="11.4433219106"/>
    <s v="Alfalfa"/>
    <s v="Sprinkler"/>
    <s v="Alfalfa"/>
    <s v="Active IR"/>
  </r>
  <r>
    <x v="8"/>
    <x v="0"/>
    <n v="14.995690570200001"/>
    <s v="Alfalfa"/>
    <s v="Sprinkler"/>
    <s v="Alfalfa"/>
    <s v="Active IR"/>
  </r>
  <r>
    <x v="0"/>
    <x v="0"/>
    <n v="8.2716874190199903"/>
    <s v="Alfalfa"/>
    <s v="Sprinkler"/>
    <s v="Alfalfa"/>
    <s v="Active IR"/>
  </r>
  <r>
    <x v="39"/>
    <x v="0"/>
    <n v="17.1971408709"/>
    <s v="Alfalfa"/>
    <s v="Sprinkler"/>
    <s v="Alfalfa"/>
    <s v="Active IR"/>
  </r>
  <r>
    <x v="17"/>
    <x v="0"/>
    <n v="17.1971408709"/>
    <s v="Alfalfa"/>
    <s v="Sprinkler"/>
    <s v="Alfalfa"/>
    <s v="Active IR"/>
  </r>
  <r>
    <x v="17"/>
    <x v="0"/>
    <n v="17.1971408709"/>
    <s v="Alfalfa"/>
    <s v="Sprinkler"/>
    <s v="Alfalfa"/>
    <s v="Active IR"/>
  </r>
  <r>
    <x v="40"/>
    <x v="0"/>
    <n v="17.1971408709"/>
    <s v="Alfalfa"/>
    <s v="Sprinkler"/>
    <s v="Alfalfa"/>
    <s v="Active IR"/>
  </r>
  <r>
    <x v="33"/>
    <x v="0"/>
    <n v="33.791959663299899"/>
    <s v="Alfalfa"/>
    <s v="Sprinkler"/>
    <s v="Alfalfa"/>
    <s v="Active IR"/>
  </r>
  <r>
    <x v="8"/>
    <x v="0"/>
    <n v="3.0572438969500002"/>
    <s v="Alfalfa"/>
    <s v="Sprinkler"/>
    <s v="Alfalfa"/>
    <s v="Active IR"/>
  </r>
  <r>
    <x v="12"/>
    <x v="0"/>
    <n v="6.4878682465399997"/>
    <s v="Alfalfa"/>
    <s v="Sprinkler"/>
    <s v="Alfalfa"/>
    <s v="Active IR"/>
  </r>
  <r>
    <x v="21"/>
    <x v="0"/>
    <n v="5.5930300020599999"/>
    <s v="Alfalfa"/>
    <s v="Sprinkler"/>
    <s v="Alfalfa"/>
    <s v="Active IR"/>
  </r>
  <r>
    <x v="39"/>
    <x v="0"/>
    <n v="0.97714438295899997"/>
    <s v="Alfalfa"/>
    <s v="Sprinkler"/>
    <s v="Alfalfa"/>
    <s v="Active IR"/>
  </r>
  <r>
    <x v="23"/>
    <x v="0"/>
    <n v="12.784320061800001"/>
    <s v="Alfalfa"/>
    <s v="Sprinkler"/>
    <s v="Alfalfa"/>
    <s v="Active IR"/>
  </r>
  <r>
    <x v="33"/>
    <x v="0"/>
    <n v="2.3924374424399999"/>
    <s v="Alfalfa"/>
    <s v="Sprinkler"/>
    <s v="Alfalfa"/>
    <s v="Active IR"/>
  </r>
  <r>
    <x v="0"/>
    <x v="0"/>
    <n v="8.9399071789899995"/>
    <s v="Alfalfa"/>
    <s v="Sprinkler"/>
    <s v="Alfalfa"/>
    <s v="Active IR"/>
  </r>
  <r>
    <x v="0"/>
    <x v="0"/>
    <n v="4.4747977558700001"/>
    <s v="Alfalfa"/>
    <s v="Sprinkler"/>
    <s v="Alfalfa"/>
    <s v="Active IR"/>
  </r>
  <r>
    <x v="29"/>
    <x v="0"/>
    <n v="1.84727341373"/>
    <s v="Alfalfa"/>
    <s v="Sprinkler"/>
    <s v="Alfalfa"/>
    <s v="Active IR"/>
  </r>
  <r>
    <x v="21"/>
    <x v="0"/>
    <n v="1.5332154117400001"/>
    <s v="Alfalfa"/>
    <s v="Sprinkler"/>
    <s v="Alfalfa"/>
    <s v="Active IR"/>
  </r>
  <r>
    <x v="7"/>
    <x v="0"/>
    <n v="11.0291539358"/>
    <s v="Alfalfa"/>
    <s v="Sprinkler"/>
    <s v="Alfalfa"/>
    <s v="Active IR"/>
  </r>
  <r>
    <x v="8"/>
    <x v="0"/>
    <n v="18.647200020500001"/>
    <s v="Alfalfa"/>
    <s v="Sprinkler"/>
    <s v="Alfalfa"/>
    <s v="Active IR"/>
  </r>
  <r>
    <x v="32"/>
    <x v="0"/>
    <n v="2.16985062953"/>
    <s v="Alfalfa"/>
    <s v="Sprinkler"/>
    <s v="Alfalfa"/>
    <s v="Active IR"/>
  </r>
  <r>
    <x v="33"/>
    <x v="0"/>
    <n v="2.16985062953"/>
    <s v="Alfalfa"/>
    <s v="Sprinkler"/>
    <s v="Alfalfa"/>
    <s v="Active IR"/>
  </r>
  <r>
    <x v="7"/>
    <x v="0"/>
    <n v="16.878318602899899"/>
    <s v="Alfalfa"/>
    <s v="Sprinkler"/>
    <s v="Alfalfa"/>
    <s v="Active IR"/>
  </r>
  <r>
    <x v="7"/>
    <x v="0"/>
    <n v="16.878318602899899"/>
    <s v="Alfalfa"/>
    <s v="Sprinkler"/>
    <s v="Alfalfa"/>
    <s v="Active IR"/>
  </r>
  <r>
    <x v="50"/>
    <x v="0"/>
    <n v="0.42999208197400002"/>
    <s v="Alfalfa"/>
    <s v="Sprinkler"/>
    <s v="Alfalfa"/>
    <s v="Active IR"/>
  </r>
  <r>
    <x v="50"/>
    <x v="0"/>
    <n v="0.42999208197400002"/>
    <s v="Alfalfa"/>
    <s v="Sprinkler"/>
    <s v="Alfalfa"/>
    <s v="Active IR"/>
  </r>
  <r>
    <x v="3"/>
    <x v="0"/>
    <n v="2.1098587787500001"/>
    <s v="Alfalfa"/>
    <s v="Sprinkler"/>
    <s v="Alfalfa"/>
    <s v="Active IR"/>
  </r>
  <r>
    <x v="0"/>
    <x v="0"/>
    <n v="25.824029512500001"/>
    <s v="Alfalfa"/>
    <s v="Sprinkler"/>
    <s v="Alfalfa"/>
    <s v="Active IR"/>
  </r>
  <r>
    <x v="3"/>
    <x v="0"/>
    <n v="10.9495151101"/>
    <s v="Alfalfa"/>
    <s v="Sprinkler"/>
    <s v="Alfalfa"/>
    <s v="Active IR"/>
  </r>
  <r>
    <x v="34"/>
    <x v="0"/>
    <n v="0.75374423518300004"/>
    <s v="Alfalfa"/>
    <s v="Sprinkler"/>
    <s v="Alfalfa"/>
    <s v="Active IR"/>
  </r>
  <r>
    <x v="34"/>
    <x v="0"/>
    <n v="0.75374423518300004"/>
    <s v="Alfalfa"/>
    <s v="Sprinkler"/>
    <s v="Alfalfa"/>
    <s v="Active IR"/>
  </r>
  <r>
    <x v="22"/>
    <x v="0"/>
    <n v="3.7483859259000001"/>
    <s v="Alfalfa"/>
    <s v="Sprinkler"/>
    <s v="Alfalfa"/>
    <s v="Active IR"/>
  </r>
  <r>
    <x v="17"/>
    <x v="0"/>
    <n v="1.2271964096400001"/>
    <s v="Alfalfa"/>
    <s v="Sprinkler"/>
    <s v="Alfalfa"/>
    <s v="Active IR"/>
  </r>
  <r>
    <x v="17"/>
    <x v="0"/>
    <n v="1.2271964096400001"/>
    <s v="Alfalfa"/>
    <s v="Sprinkler"/>
    <s v="Alfalfa"/>
    <s v="Active IR"/>
  </r>
  <r>
    <x v="38"/>
    <x v="0"/>
    <n v="1.2271964096400001"/>
    <s v="Alfalfa"/>
    <s v="Sprinkler"/>
    <s v="Alfalfa"/>
    <s v="Active IR"/>
  </r>
  <r>
    <x v="38"/>
    <x v="0"/>
    <n v="1.2271964096400001"/>
    <s v="Alfalfa"/>
    <s v="Sprinkler"/>
    <s v="Alfalfa"/>
    <s v="Active IR"/>
  </r>
  <r>
    <x v="40"/>
    <x v="0"/>
    <n v="1.2271964096400001"/>
    <s v="Alfalfa"/>
    <s v="Sprinkler"/>
    <s v="Alfalfa"/>
    <s v="Active IR"/>
  </r>
  <r>
    <x v="40"/>
    <x v="0"/>
    <n v="1.2271964096400001"/>
    <s v="Alfalfa"/>
    <s v="Sprinkler"/>
    <s v="Alfalfa"/>
    <s v="Active IR"/>
  </r>
  <r>
    <x v="29"/>
    <x v="0"/>
    <n v="12.4175309535"/>
    <s v="Alfalfa"/>
    <s v="Sprinkler"/>
    <s v="Alfalfa"/>
    <s v="Active IR"/>
  </r>
  <r>
    <x v="12"/>
    <x v="0"/>
    <n v="4.6895712933300002"/>
    <s v="Alfalfa"/>
    <s v="Sprinkler"/>
    <s v="Alfalfa"/>
    <s v="Active IR"/>
  </r>
  <r>
    <x v="12"/>
    <x v="0"/>
    <n v="4.6895712933300002"/>
    <s v="Alfalfa"/>
    <s v="Sprinkler"/>
    <s v="Alfalfa"/>
    <s v="Active IR"/>
  </r>
  <r>
    <x v="12"/>
    <x v="0"/>
    <n v="16.277228091400001"/>
    <s v="Alfalfa"/>
    <s v="Sprinkler"/>
    <s v="Alfalfa"/>
    <s v="Active IR"/>
  </r>
  <r>
    <x v="12"/>
    <x v="0"/>
    <n v="16.277228091400001"/>
    <s v="Alfalfa"/>
    <s v="Sprinkler"/>
    <s v="Alfalfa"/>
    <s v="Active IR"/>
  </r>
  <r>
    <x v="12"/>
    <x v="0"/>
    <n v="16.277228091400001"/>
    <s v="Alfalfa"/>
    <s v="Sprinkler"/>
    <s v="Alfalfa"/>
    <s v="Active IR"/>
  </r>
  <r>
    <x v="21"/>
    <x v="0"/>
    <n v="1.8035982994299999"/>
    <s v="Alfalfa"/>
    <s v="Sprinkler"/>
    <s v="Alfalfa"/>
    <s v="Active IR"/>
  </r>
  <r>
    <x v="12"/>
    <x v="0"/>
    <n v="4.5732339730899998"/>
    <s v="Alfalfa"/>
    <s v="Sprinkler"/>
    <s v="Alfalfa"/>
    <s v="Active IR"/>
  </r>
  <r>
    <x v="6"/>
    <x v="0"/>
    <n v="2.2382838072400002"/>
    <s v="Alfalfa"/>
    <s v="Sprinkler"/>
    <s v="Alfalfa"/>
    <s v="Active IR"/>
  </r>
  <r>
    <x v="6"/>
    <x v="0"/>
    <n v="2.2382838072400002"/>
    <s v="Alfalfa"/>
    <s v="Sprinkler"/>
    <s v="Alfalfa"/>
    <s v="Active IR"/>
  </r>
  <r>
    <x v="16"/>
    <x v="0"/>
    <n v="45.2963882463999"/>
    <s v="Alfalfa"/>
    <s v="Sprinkler"/>
    <s v="Alfalfa"/>
    <s v="Active IR"/>
  </r>
  <r>
    <x v="16"/>
    <x v="0"/>
    <n v="45.2963882463999"/>
    <s v="Alfalfa"/>
    <s v="Sprinkler"/>
    <s v="Alfalfa"/>
    <s v="Active IR"/>
  </r>
  <r>
    <x v="3"/>
    <x v="0"/>
    <n v="45.2963882463999"/>
    <s v="Alfalfa"/>
    <s v="Sprinkler"/>
    <s v="Alfalfa"/>
    <s v="Active IR"/>
  </r>
  <r>
    <x v="47"/>
    <x v="0"/>
    <n v="45.2963882463999"/>
    <s v="Alfalfa"/>
    <s v="Sprinkler"/>
    <s v="Alfalfa"/>
    <s v="Active IR"/>
  </r>
  <r>
    <x v="0"/>
    <x v="0"/>
    <n v="12.6552489812"/>
    <s v="Alfalfa"/>
    <s v="Sprinkler"/>
    <s v="Alfalfa"/>
    <s v="Active IR"/>
  </r>
  <r>
    <x v="7"/>
    <x v="0"/>
    <n v="2.88678731635"/>
    <s v="Alfalfa"/>
    <s v="Sprinkler"/>
    <s v="Alfalfa"/>
    <s v="Active IR"/>
  </r>
  <r>
    <x v="12"/>
    <x v="0"/>
    <n v="79.844822092499896"/>
    <s v="Alfalfa"/>
    <s v="Sprinkler"/>
    <s v="Alfalfa"/>
    <s v="Active IR"/>
  </r>
  <r>
    <x v="12"/>
    <x v="0"/>
    <n v="79.844822092499896"/>
    <s v="Alfalfa"/>
    <s v="Sprinkler"/>
    <s v="Alfalfa"/>
    <s v="Active IR"/>
  </r>
  <r>
    <x v="14"/>
    <x v="0"/>
    <n v="4.2594268988100001"/>
    <s v="Alfalfa"/>
    <s v="Sprinkler"/>
    <s v="Alfalfa"/>
    <s v="Active IR"/>
  </r>
  <r>
    <x v="15"/>
    <x v="0"/>
    <n v="4.2594268988100001"/>
    <s v="Alfalfa"/>
    <s v="Sprinkler"/>
    <s v="Alfalfa"/>
    <s v="Active IR"/>
  </r>
  <r>
    <x v="15"/>
    <x v="0"/>
    <n v="4.2594268988100001"/>
    <s v="Alfalfa"/>
    <s v="Sprinkler"/>
    <s v="Alfalfa"/>
    <s v="Active IR"/>
  </r>
  <r>
    <x v="52"/>
    <x v="0"/>
    <n v="4.2594268988100001"/>
    <s v="Alfalfa"/>
    <s v="Sprinkler"/>
    <s v="Alfalfa"/>
    <s v="Active IR"/>
  </r>
  <r>
    <x v="52"/>
    <x v="0"/>
    <n v="4.2594268988100001"/>
    <s v="Alfalfa"/>
    <s v="Sprinkler"/>
    <s v="Alfalfa"/>
    <s v="Active IR"/>
  </r>
  <r>
    <x v="0"/>
    <x v="0"/>
    <n v="2.9026386735599998"/>
    <s v="Alfalfa"/>
    <s v="Sprinkler"/>
    <s v="Alfalfa"/>
    <s v="Active IR"/>
  </r>
  <r>
    <x v="10"/>
    <x v="0"/>
    <n v="9.1440674726799998"/>
    <s v="Alfalfa"/>
    <s v="Sprinkler"/>
    <s v="Alfalfa"/>
    <s v="Active IR"/>
  </r>
  <r>
    <x v="8"/>
    <x v="0"/>
    <n v="19.2626661402"/>
    <s v="Alfalfa"/>
    <s v="Sprinkler"/>
    <s v="Alfalfa"/>
    <s v="Active IR"/>
  </r>
  <r>
    <x v="44"/>
    <x v="0"/>
    <n v="16.688758096600001"/>
    <s v="Alfalfa"/>
    <s v="Sprinkler"/>
    <s v="Alfalfa"/>
    <s v="Active IR"/>
  </r>
  <r>
    <x v="44"/>
    <x v="0"/>
    <n v="16.688758096600001"/>
    <s v="Alfalfa"/>
    <s v="Sprinkler"/>
    <s v="Alfalfa"/>
    <s v="Active IR"/>
  </r>
  <r>
    <x v="12"/>
    <x v="0"/>
    <n v="23.1832154772999"/>
    <s v="Alfalfa"/>
    <s v="Sprinkler"/>
    <s v="Alfalfa"/>
    <s v="Active IR"/>
  </r>
  <r>
    <x v="12"/>
    <x v="0"/>
    <n v="23.1832154772999"/>
    <s v="Alfalfa"/>
    <s v="Sprinkler"/>
    <s v="Alfalfa"/>
    <s v="Active IR"/>
  </r>
  <r>
    <x v="10"/>
    <x v="0"/>
    <n v="1.1764174196799999"/>
    <s v="Alfalfa"/>
    <s v="Sprinkler"/>
    <s v="Alfalfa"/>
    <s v="Active IR"/>
  </r>
  <r>
    <x v="32"/>
    <x v="0"/>
    <n v="28.438990310800001"/>
    <s v="Alfalfa"/>
    <s v="Sprinkler"/>
    <s v="Alfalfa"/>
    <s v="Active IR"/>
  </r>
  <r>
    <x v="0"/>
    <x v="0"/>
    <n v="28.438990310800001"/>
    <s v="Alfalfa"/>
    <s v="Sprinkler"/>
    <s v="Alfalfa"/>
    <s v="Active IR"/>
  </r>
  <r>
    <x v="0"/>
    <x v="0"/>
    <n v="28.438990310800001"/>
    <s v="Alfalfa"/>
    <s v="Sprinkler"/>
    <s v="Alfalfa"/>
    <s v="Active IR"/>
  </r>
  <r>
    <x v="33"/>
    <x v="0"/>
    <n v="28.438990310800001"/>
    <s v="Alfalfa"/>
    <s v="Sprinkler"/>
    <s v="Alfalfa"/>
    <s v="Active IR"/>
  </r>
  <r>
    <x v="33"/>
    <x v="0"/>
    <n v="28.438990310800001"/>
    <s v="Alfalfa"/>
    <s v="Sprinkler"/>
    <s v="Alfalfa"/>
    <s v="Active IR"/>
  </r>
  <r>
    <x v="14"/>
    <x v="0"/>
    <n v="12.2932148483"/>
    <s v="Alfalfa"/>
    <s v="Sprinkler"/>
    <s v="Alfalfa"/>
    <s v="Active IR"/>
  </r>
  <r>
    <x v="14"/>
    <x v="0"/>
    <n v="12.2932148483"/>
    <s v="Alfalfa"/>
    <s v="Sprinkler"/>
    <s v="Alfalfa"/>
    <s v="Active IR"/>
  </r>
  <r>
    <x v="15"/>
    <x v="0"/>
    <n v="12.2932148483"/>
    <s v="Alfalfa"/>
    <s v="Sprinkler"/>
    <s v="Alfalfa"/>
    <s v="Active IR"/>
  </r>
  <r>
    <x v="22"/>
    <x v="0"/>
    <n v="1.03671639544"/>
    <s v="Alfalfa"/>
    <s v="Sprinkler"/>
    <s v="Alfalfa"/>
    <s v="Active IR"/>
  </r>
  <r>
    <x v="22"/>
    <x v="0"/>
    <n v="1.03671639544"/>
    <s v="Alfalfa"/>
    <s v="Sprinkler"/>
    <s v="Alfalfa"/>
    <s v="Active IR"/>
  </r>
  <r>
    <x v="56"/>
    <x v="0"/>
    <n v="7.2197232068700004"/>
    <s v="Alfalfa"/>
    <s v="Sprinkler"/>
    <s v="Alfalfa"/>
    <s v="Active IR"/>
  </r>
  <r>
    <x v="14"/>
    <x v="0"/>
    <n v="7.2197232068700004"/>
    <s v="Alfalfa"/>
    <s v="Sprinkler"/>
    <s v="Alfalfa"/>
    <s v="Active IR"/>
  </r>
  <r>
    <x v="15"/>
    <x v="0"/>
    <n v="7.2197232068700004"/>
    <s v="Alfalfa"/>
    <s v="Sprinkler"/>
    <s v="Alfalfa"/>
    <s v="Active IR"/>
  </r>
  <r>
    <x v="15"/>
    <x v="0"/>
    <n v="7.2197232068700004"/>
    <s v="Alfalfa"/>
    <s v="Sprinkler"/>
    <s v="Alfalfa"/>
    <s v="Active IR"/>
  </r>
  <r>
    <x v="52"/>
    <x v="0"/>
    <n v="7.2197232068700004"/>
    <s v="Alfalfa"/>
    <s v="Sprinkler"/>
    <s v="Alfalfa"/>
    <s v="Active IR"/>
  </r>
  <r>
    <x v="52"/>
    <x v="0"/>
    <n v="7.2197232068700004"/>
    <s v="Alfalfa"/>
    <s v="Sprinkler"/>
    <s v="Alfalfa"/>
    <s v="Active IR"/>
  </r>
  <r>
    <x v="22"/>
    <x v="0"/>
    <n v="18.1071504035"/>
    <s v="Alfalfa"/>
    <s v="Sprinkler"/>
    <s v="Alfalfa"/>
    <s v="Active IR"/>
  </r>
  <r>
    <x v="2"/>
    <x v="0"/>
    <n v="16.038167420299899"/>
    <s v="Alfalfa"/>
    <s v="Sprinkler"/>
    <s v="Alfalfa"/>
    <s v="Active IR"/>
  </r>
  <r>
    <x v="7"/>
    <x v="0"/>
    <n v="16.038167420299899"/>
    <s v="Alfalfa"/>
    <s v="Sprinkler"/>
    <s v="Alfalfa"/>
    <s v="Active IR"/>
  </r>
  <r>
    <x v="12"/>
    <x v="0"/>
    <n v="1.38570268687"/>
    <s v="Alfalfa"/>
    <s v="Sprinkler"/>
    <s v="Alfalfa"/>
    <s v="Active IR"/>
  </r>
  <r>
    <x v="12"/>
    <x v="0"/>
    <n v="1.38570268687"/>
    <s v="Alfalfa"/>
    <s v="Sprinkler"/>
    <s v="Alfalfa"/>
    <s v="Active IR"/>
  </r>
  <r>
    <x v="0"/>
    <x v="0"/>
    <n v="17.4732229518"/>
    <s v="Alfalfa"/>
    <s v="Sprinkler"/>
    <s v="Alfalfa"/>
    <s v="Active IR"/>
  </r>
  <r>
    <x v="0"/>
    <x v="0"/>
    <n v="17.4732229518"/>
    <s v="Alfalfa"/>
    <s v="Sprinkler"/>
    <s v="Alfalfa"/>
    <s v="Active IR"/>
  </r>
  <r>
    <x v="12"/>
    <x v="0"/>
    <n v="3.00628185406"/>
    <s v="Alfalfa"/>
    <s v="Sprinkler"/>
    <s v="Alfalfa"/>
    <s v="Active IR"/>
  </r>
  <r>
    <x v="18"/>
    <x v="0"/>
    <n v="6.0250616290699996"/>
    <s v="Alfalfa"/>
    <s v="Sprinkler"/>
    <s v="Alfalfa"/>
    <s v="Active IR"/>
  </r>
  <r>
    <x v="22"/>
    <x v="0"/>
    <n v="6.0250616290699996"/>
    <s v="Alfalfa"/>
    <s v="Sprinkler"/>
    <s v="Alfalfa"/>
    <s v="Active IR"/>
  </r>
  <r>
    <x v="22"/>
    <x v="0"/>
    <n v="6.0250616290699996"/>
    <s v="Alfalfa"/>
    <s v="Sprinkler"/>
    <s v="Alfalfa"/>
    <s v="Active IR"/>
  </r>
  <r>
    <x v="22"/>
    <x v="0"/>
    <n v="6.0250616290699996"/>
    <s v="Alfalfa"/>
    <s v="Sprinkler"/>
    <s v="Alfalfa"/>
    <s v="Active IR"/>
  </r>
  <r>
    <x v="4"/>
    <x v="0"/>
    <n v="9.3077667318199904"/>
    <s v="Alfalfa"/>
    <s v="Sprinkler"/>
    <s v="Alfalfa"/>
    <s v="Active IR"/>
  </r>
  <r>
    <x v="4"/>
    <x v="0"/>
    <n v="9.3077667318199904"/>
    <s v="Alfalfa"/>
    <s v="Sprinkler"/>
    <s v="Alfalfa"/>
    <s v="Active IR"/>
  </r>
  <r>
    <x v="53"/>
    <x v="0"/>
    <n v="9.3077667318199904"/>
    <s v="Alfalfa"/>
    <s v="Sprinkler"/>
    <s v="Alfalfa"/>
    <s v="Active IR"/>
  </r>
  <r>
    <x v="7"/>
    <x v="0"/>
    <n v="9.3077667318199904"/>
    <s v="Alfalfa"/>
    <s v="Sprinkler"/>
    <s v="Alfalfa"/>
    <s v="Active IR"/>
  </r>
  <r>
    <x v="7"/>
    <x v="0"/>
    <n v="9.3077667318199904"/>
    <s v="Alfalfa"/>
    <s v="Sprinkler"/>
    <s v="Alfalfa"/>
    <s v="Active IR"/>
  </r>
  <r>
    <x v="23"/>
    <x v="0"/>
    <n v="0.82116666292399998"/>
    <s v="Alfalfa"/>
    <s v="Sprinkler"/>
    <s v="Alfalfa"/>
    <s v="Active IR"/>
  </r>
  <r>
    <x v="8"/>
    <x v="0"/>
    <n v="0.87676694299500002"/>
    <s v="Alfalfa"/>
    <s v="Sprinkler"/>
    <s v="Alfalfa"/>
    <s v="Active IR"/>
  </r>
  <r>
    <x v="21"/>
    <x v="0"/>
    <n v="0.84680684061800005"/>
    <s v="Alfalfa"/>
    <s v="Sprinkler"/>
    <s v="Alfalfa"/>
    <s v="Active IR"/>
  </r>
  <r>
    <x v="0"/>
    <x v="0"/>
    <n v="8.3247191588899998"/>
    <s v="Alfalfa"/>
    <s v="Sprinkler"/>
    <s v="Alfalfa"/>
    <s v="Active IR"/>
  </r>
  <r>
    <x v="0"/>
    <x v="0"/>
    <n v="15.6135082203"/>
    <s v="Alfalfa"/>
    <s v="Sprinkler"/>
    <s v="Alfalfa"/>
    <s v="Active IR"/>
  </r>
  <r>
    <x v="21"/>
    <x v="0"/>
    <n v="0.96709629794999996"/>
    <s v="Alfalfa"/>
    <s v="Sprinkler"/>
    <s v="Alfalfa"/>
    <s v="Active IR"/>
  </r>
  <r>
    <x v="23"/>
    <x v="0"/>
    <n v="6.0370322976199997"/>
    <s v="Alfalfa"/>
    <s v="Sprinkler"/>
    <s v="Alfalfa"/>
    <s v="Active IR"/>
  </r>
  <r>
    <x v="7"/>
    <x v="0"/>
    <n v="18.493528654199899"/>
    <s v="Alfalfa"/>
    <s v="Sprinkler"/>
    <s v="Alfalfa"/>
    <s v="Active IR"/>
  </r>
  <r>
    <x v="7"/>
    <x v="0"/>
    <n v="18.493528654199899"/>
    <s v="Alfalfa"/>
    <s v="Sprinkler"/>
    <s v="Alfalfa"/>
    <s v="Active IR"/>
  </r>
  <r>
    <x v="21"/>
    <x v="0"/>
    <n v="1.9284913402599999"/>
    <s v="Alfalfa"/>
    <s v="Sprinkler"/>
    <s v="Alfalfa"/>
    <s v="Active IR"/>
  </r>
  <r>
    <x v="21"/>
    <x v="0"/>
    <n v="1.9284913402599999"/>
    <s v="Alfalfa"/>
    <s v="Sprinkler"/>
    <s v="Alfalfa"/>
    <s v="Active IR"/>
  </r>
  <r>
    <x v="12"/>
    <x v="0"/>
    <n v="6.1785860899099996"/>
    <s v="Alfalfa"/>
    <s v="Sprinkler"/>
    <s v="Alfalfa"/>
    <s v="Active IR"/>
  </r>
  <r>
    <x v="12"/>
    <x v="0"/>
    <n v="6.1785860899099996"/>
    <s v="Alfalfa"/>
    <s v="Sprinkler"/>
    <s v="Alfalfa"/>
    <s v="Active IR"/>
  </r>
  <r>
    <x v="29"/>
    <x v="0"/>
    <n v="21.860406319900001"/>
    <s v="Alfalfa"/>
    <s v="Sprinkler"/>
    <s v="Alfalfa"/>
    <s v="Active IR"/>
  </r>
  <r>
    <x v="17"/>
    <x v="0"/>
    <n v="15.2932820087"/>
    <s v="Alfalfa"/>
    <s v="Sprinkler"/>
    <s v="Alfalfa"/>
    <s v="Active IR"/>
  </r>
  <r>
    <x v="17"/>
    <x v="0"/>
    <n v="15.2932820087"/>
    <s v="Alfalfa"/>
    <s v="Sprinkler"/>
    <s v="Alfalfa"/>
    <s v="Active IR"/>
  </r>
  <r>
    <x v="35"/>
    <x v="0"/>
    <n v="7.0792324353899998"/>
    <s v="Alfalfa"/>
    <s v="Sprinkler"/>
    <s v="Alfalfa"/>
    <s v="Active IR"/>
  </r>
  <r>
    <x v="12"/>
    <x v="0"/>
    <n v="38.9089441749"/>
    <s v="Alfalfa"/>
    <s v="Sprinkler"/>
    <s v="Alfalfa"/>
    <s v="Active IR"/>
  </r>
  <r>
    <x v="12"/>
    <x v="0"/>
    <n v="38.9089441749"/>
    <s v="Alfalfa"/>
    <s v="Sprinkler"/>
    <s v="Alfalfa"/>
    <s v="Active IR"/>
  </r>
  <r>
    <x v="4"/>
    <x v="0"/>
    <n v="20.100261624800002"/>
    <s v="Alfalfa"/>
    <s v="Sprinkler"/>
    <s v="Alfalfa"/>
    <s v="Active IR"/>
  </r>
  <r>
    <x v="4"/>
    <x v="0"/>
    <n v="20.100261624800002"/>
    <s v="Alfalfa"/>
    <s v="Sprinkler"/>
    <s v="Alfalfa"/>
    <s v="Active IR"/>
  </r>
  <r>
    <x v="24"/>
    <x v="0"/>
    <n v="20.100261624800002"/>
    <s v="Alfalfa"/>
    <s v="Sprinkler"/>
    <s v="Alfalfa"/>
    <s v="Active IR"/>
  </r>
  <r>
    <x v="7"/>
    <x v="0"/>
    <n v="20.100261624800002"/>
    <s v="Alfalfa"/>
    <s v="Sprinkler"/>
    <s v="Alfalfa"/>
    <s v="Active IR"/>
  </r>
  <r>
    <x v="7"/>
    <x v="0"/>
    <n v="9.5696877912500007"/>
    <s v="Alfalfa"/>
    <s v="Sprinkler"/>
    <s v="Alfalfa"/>
    <s v="Active IR"/>
  </r>
  <r>
    <x v="7"/>
    <x v="0"/>
    <n v="9.5696877912500007"/>
    <s v="Alfalfa"/>
    <s v="Sprinkler"/>
    <s v="Alfalfa"/>
    <s v="Active IR"/>
  </r>
  <r>
    <x v="7"/>
    <x v="0"/>
    <n v="1.3086357212699999"/>
    <s v="Alfalfa"/>
    <s v="Sprinkler"/>
    <s v="Alfalfa"/>
    <s v="Active IR"/>
  </r>
  <r>
    <x v="8"/>
    <x v="0"/>
    <n v="7.2653014883099996"/>
    <s v="Alfalfa"/>
    <s v="Sprinkler"/>
    <s v="Alfalfa"/>
    <s v="Active IR"/>
  </r>
  <r>
    <x v="12"/>
    <x v="0"/>
    <n v="10.9172891523"/>
    <s v="Alfalfa"/>
    <s v="Sprinkler"/>
    <s v="Alfalfa"/>
    <s v="Active IR"/>
  </r>
  <r>
    <x v="17"/>
    <x v="0"/>
    <n v="9.8430904452700005"/>
    <s v="Alfalfa"/>
    <s v="Sprinkler"/>
    <s v="Alfalfa"/>
    <s v="Active IR"/>
  </r>
  <r>
    <x v="14"/>
    <x v="0"/>
    <n v="10.1387673385999"/>
    <s v="Alfalfa"/>
    <s v="Sprinkler"/>
    <s v="Alfalfa"/>
    <s v="Active IR"/>
  </r>
  <r>
    <x v="50"/>
    <x v="0"/>
    <n v="10.1387673385999"/>
    <s v="Alfalfa"/>
    <s v="Sprinkler"/>
    <s v="Alfalfa"/>
    <s v="Active IR"/>
  </r>
  <r>
    <x v="15"/>
    <x v="0"/>
    <n v="10.1387673385999"/>
    <s v="Alfalfa"/>
    <s v="Sprinkler"/>
    <s v="Alfalfa"/>
    <s v="Active IR"/>
  </r>
  <r>
    <x v="33"/>
    <x v="0"/>
    <n v="4.5881117160800002"/>
    <s v="Alfalfa"/>
    <s v="Sprinkler"/>
    <s v="Alfalfa"/>
    <s v="Active IR"/>
  </r>
  <r>
    <x v="12"/>
    <x v="0"/>
    <n v="3.0202618672799999"/>
    <s v="Alfalfa"/>
    <s v="Sprinkler"/>
    <s v="Alfalfa"/>
    <s v="Active IR"/>
  </r>
  <r>
    <x v="8"/>
    <x v="0"/>
    <n v="24.9667938087"/>
    <s v="Alfalfa"/>
    <s v="Sprinkler"/>
    <s v="Alfalfa"/>
    <s v="Active IR"/>
  </r>
  <r>
    <x v="7"/>
    <x v="0"/>
    <n v="2.1553835714099998"/>
    <s v="Alfalfa"/>
    <s v="Sprinkler"/>
    <s v="Alfalfa"/>
    <s v="Active IR"/>
  </r>
  <r>
    <x v="8"/>
    <x v="0"/>
    <n v="0.26790242442200002"/>
    <s v="Alfalfa"/>
    <s v="Sprinkler"/>
    <s v="Alfalfa"/>
    <s v="Active IR"/>
  </r>
  <r>
    <x v="12"/>
    <x v="0"/>
    <n v="0.57914490790200002"/>
    <s v="Alfalfa"/>
    <s v="Sprinkler"/>
    <s v="Alfalfa"/>
    <s v="Active IR"/>
  </r>
  <r>
    <x v="12"/>
    <x v="0"/>
    <n v="0.57914490790200002"/>
    <s v="Alfalfa"/>
    <s v="Sprinkler"/>
    <s v="Alfalfa"/>
    <s v="Active IR"/>
  </r>
  <r>
    <x v="12"/>
    <x v="0"/>
    <n v="0.57914490790200002"/>
    <s v="Alfalfa"/>
    <s v="Sprinkler"/>
    <s v="Alfalfa"/>
    <s v="Active IR"/>
  </r>
  <r>
    <x v="16"/>
    <x v="0"/>
    <n v="6.8074891526899997"/>
    <s v="Alfalfa"/>
    <s v="Sprinkler"/>
    <s v="Alfalfa"/>
    <s v="Active IR"/>
  </r>
  <r>
    <x v="8"/>
    <x v="0"/>
    <n v="2.2097200465700002"/>
    <s v="Alfalfa"/>
    <s v="Sprinkler"/>
    <s v="Alfalfa"/>
    <s v="Active IR"/>
  </r>
  <r>
    <x v="39"/>
    <x v="0"/>
    <n v="3.7760616461200001"/>
    <s v="Alfalfa"/>
    <s v="Sprinkler"/>
    <s v="Alfalfa"/>
    <s v="Active IR"/>
  </r>
  <r>
    <x v="39"/>
    <x v="0"/>
    <n v="3.7760616461200001"/>
    <s v="Alfalfa"/>
    <s v="Sprinkler"/>
    <s v="Alfalfa"/>
    <s v="Active IR"/>
  </r>
  <r>
    <x v="39"/>
    <x v="0"/>
    <n v="3.7760616461200001"/>
    <s v="Alfalfa"/>
    <s v="Sprinkler"/>
    <s v="Alfalfa"/>
    <s v="Active IR"/>
  </r>
  <r>
    <x v="17"/>
    <x v="0"/>
    <n v="3.7760616461200001"/>
    <s v="Alfalfa"/>
    <s v="Sprinkler"/>
    <s v="Alfalfa"/>
    <s v="Active IR"/>
  </r>
  <r>
    <x v="17"/>
    <x v="0"/>
    <n v="3.7760616461200001"/>
    <s v="Alfalfa"/>
    <s v="Sprinkler"/>
    <s v="Alfalfa"/>
    <s v="Active IR"/>
  </r>
  <r>
    <x v="40"/>
    <x v="0"/>
    <n v="3.7760616461200001"/>
    <s v="Alfalfa"/>
    <s v="Sprinkler"/>
    <s v="Alfalfa"/>
    <s v="Active IR"/>
  </r>
  <r>
    <x v="40"/>
    <x v="0"/>
    <n v="3.7760616461200001"/>
    <s v="Alfalfa"/>
    <s v="Sprinkler"/>
    <s v="Alfalfa"/>
    <s v="Active IR"/>
  </r>
  <r>
    <x v="40"/>
    <x v="0"/>
    <n v="3.7760616461200001"/>
    <s v="Alfalfa"/>
    <s v="Sprinkler"/>
    <s v="Alfalfa"/>
    <s v="Active IR"/>
  </r>
  <r>
    <x v="33"/>
    <x v="0"/>
    <n v="64.116108431800001"/>
    <s v="Alfalfa"/>
    <s v="Sprinkler"/>
    <s v="Alfalfa"/>
    <s v="Active IR"/>
  </r>
  <r>
    <x v="33"/>
    <x v="0"/>
    <n v="64.116108431800001"/>
    <s v="Alfalfa"/>
    <s v="Sprinkler"/>
    <s v="Alfalfa"/>
    <s v="Active IR"/>
  </r>
  <r>
    <x v="5"/>
    <x v="0"/>
    <n v="2.2320531774800001"/>
    <s v="Alfalfa"/>
    <s v="Sprinkler"/>
    <s v="Alfalfa"/>
    <s v="Active IR"/>
  </r>
  <r>
    <x v="0"/>
    <x v="0"/>
    <n v="3.5605378560499998"/>
    <s v="Alfalfa"/>
    <s v="Sprinkler"/>
    <s v="Alfalfa"/>
    <s v="Active IR"/>
  </r>
  <r>
    <x v="8"/>
    <x v="0"/>
    <n v="9.0574503328099905"/>
    <s v="Alfalfa"/>
    <s v="Sprinkler"/>
    <s v="Alfalfa"/>
    <s v="Active IR"/>
  </r>
  <r>
    <x v="8"/>
    <x v="0"/>
    <n v="1.9436073465299999"/>
    <s v="Alfalfa"/>
    <s v="Sprinkler"/>
    <s v="Alfalfa"/>
    <s v="Active IR"/>
  </r>
  <r>
    <x v="34"/>
    <x v="0"/>
    <n v="6.8565912346599998"/>
    <s v="Alfalfa"/>
    <s v="Sprinkler"/>
    <s v="Alfalfa"/>
    <s v="Active IR"/>
  </r>
  <r>
    <x v="0"/>
    <x v="0"/>
    <n v="7.1142880160499997"/>
    <s v="Alfalfa"/>
    <s v="Sprinkler"/>
    <s v="Alfalfa"/>
    <s v="Active IR"/>
  </r>
  <r>
    <x v="0"/>
    <x v="0"/>
    <n v="15.1175362432"/>
    <s v="Alfalfa"/>
    <s v="Sprinkler"/>
    <s v="Alfalfa"/>
    <s v="Active IR"/>
  </r>
  <r>
    <x v="8"/>
    <x v="0"/>
    <n v="1.74389823684"/>
    <s v="Alfalfa"/>
    <s v="Sprinkler"/>
    <s v="Alfalfa"/>
    <s v="Active IR"/>
  </r>
  <r>
    <x v="8"/>
    <x v="0"/>
    <n v="1.74389823684"/>
    <s v="Alfalfa"/>
    <s v="Sprinkler"/>
    <s v="Alfalfa"/>
    <s v="Active IR"/>
  </r>
  <r>
    <x v="21"/>
    <x v="0"/>
    <n v="2.82561276205"/>
    <s v="Alfalfa"/>
    <s v="Sprinkler"/>
    <s v="Alfalfa"/>
    <s v="Active IR"/>
  </r>
  <r>
    <x v="12"/>
    <x v="0"/>
    <n v="32.397753478600002"/>
    <s v="Alfalfa"/>
    <s v="Sprinkler"/>
    <s v="Alfalfa"/>
    <s v="Active IR"/>
  </r>
  <r>
    <x v="32"/>
    <x v="0"/>
    <n v="1.6117015781399999"/>
    <s v="Alfalfa"/>
    <s v="Sprinkler"/>
    <s v="Alfalfa"/>
    <s v="Active IR"/>
  </r>
  <r>
    <x v="33"/>
    <x v="0"/>
    <n v="1.6117015781399999"/>
    <s v="Alfalfa"/>
    <s v="Sprinkler"/>
    <s v="Alfalfa"/>
    <s v="Active IR"/>
  </r>
  <r>
    <x v="8"/>
    <x v="0"/>
    <n v="2.3284358492999999"/>
    <s v="Alfalfa"/>
    <s v="Sprinkler"/>
    <s v="Alfalfa"/>
    <s v="Active IR"/>
  </r>
  <r>
    <x v="12"/>
    <x v="0"/>
    <n v="3.59213147556"/>
    <s v="Alfalfa"/>
    <s v="Sprinkler"/>
    <s v="Alfalfa"/>
    <s v="Active IR"/>
  </r>
  <r>
    <x v="17"/>
    <x v="0"/>
    <n v="31.914156236699899"/>
    <s v="Alfalfa"/>
    <s v="Sprinkler"/>
    <s v="Alfalfa"/>
    <s v="Active IR"/>
  </r>
  <r>
    <x v="8"/>
    <x v="0"/>
    <n v="32.882511024499898"/>
    <s v="Alfalfa"/>
    <s v="Sprinkler"/>
    <s v="Alfalfa"/>
    <s v="Active IR"/>
  </r>
  <r>
    <x v="0"/>
    <x v="0"/>
    <n v="3.3111135388599999"/>
    <s v="Alfalfa"/>
    <s v="Sprinkler"/>
    <s v="Alfalfa"/>
    <s v="Active IR"/>
  </r>
  <r>
    <x v="8"/>
    <x v="0"/>
    <n v="4.71590688637"/>
    <s v="Alfalfa"/>
    <s v="Sprinkler"/>
    <s v="Alfalfa"/>
    <s v="Active IR"/>
  </r>
  <r>
    <x v="12"/>
    <x v="0"/>
    <n v="10.4348112857"/>
    <s v="Alfalfa"/>
    <s v="Sprinkler"/>
    <s v="Alfalfa"/>
    <s v="Active IR"/>
  </r>
  <r>
    <x v="12"/>
    <x v="0"/>
    <n v="10.4348112857"/>
    <s v="Alfalfa"/>
    <s v="Sprinkler"/>
    <s v="Alfalfa"/>
    <s v="Active IR"/>
  </r>
  <r>
    <x v="7"/>
    <x v="0"/>
    <n v="17.19944027"/>
    <s v="Alfalfa"/>
    <s v="Sprinkler"/>
    <s v="Alfalfa"/>
    <s v="Active IR"/>
  </r>
  <r>
    <x v="7"/>
    <x v="0"/>
    <n v="70.719998807600007"/>
    <s v="Alfalfa"/>
    <s v="Sprinkler"/>
    <s v="Alfalfa"/>
    <s v="Active IR"/>
  </r>
  <r>
    <x v="7"/>
    <x v="0"/>
    <n v="0.52466165027"/>
    <s v="Alfalfa"/>
    <s v="Sprinkler"/>
    <s v="Alfalfa"/>
    <s v="Active IR"/>
  </r>
  <r>
    <x v="7"/>
    <x v="0"/>
    <n v="0.52466165027"/>
    <s v="Alfalfa"/>
    <s v="Sprinkler"/>
    <s v="Alfalfa"/>
    <s v="Active IR"/>
  </r>
  <r>
    <x v="7"/>
    <x v="0"/>
    <n v="6.7277780377100003"/>
    <s v="Alfalfa"/>
    <s v="Sprinkler"/>
    <s v="Alfalfa"/>
    <s v="Active IR"/>
  </r>
  <r>
    <x v="29"/>
    <x v="0"/>
    <n v="7.1852323901700004"/>
    <s v="Alfalfa"/>
    <s v="Sprinkler"/>
    <s v="Alfalfa"/>
    <s v="Active IR"/>
  </r>
  <r>
    <x v="7"/>
    <x v="0"/>
    <n v="10.2130223483999"/>
    <s v="Alfalfa"/>
    <s v="Sprinkler"/>
    <s v="Alfalfa"/>
    <s v="Active IR"/>
  </r>
  <r>
    <x v="7"/>
    <x v="0"/>
    <n v="10.2130223483999"/>
    <s v="Alfalfa"/>
    <s v="Sprinkler"/>
    <s v="Alfalfa"/>
    <s v="Active IR"/>
  </r>
  <r>
    <x v="14"/>
    <x v="0"/>
    <n v="6.4470763550400001"/>
    <s v="Alfalfa"/>
    <s v="Sprinkler"/>
    <s v="Alfalfa"/>
    <s v="Active IR"/>
  </r>
  <r>
    <x v="36"/>
    <x v="0"/>
    <n v="6.4470763550400001"/>
    <s v="Alfalfa"/>
    <s v="Sprinkler"/>
    <s v="Alfalfa"/>
    <s v="Active IR"/>
  </r>
  <r>
    <x v="36"/>
    <x v="0"/>
    <n v="6.4470763550400001"/>
    <s v="Alfalfa"/>
    <s v="Sprinkler"/>
    <s v="Alfalfa"/>
    <s v="Active IR"/>
  </r>
  <r>
    <x v="8"/>
    <x v="0"/>
    <n v="27.5481287924"/>
    <s v="Alfalfa"/>
    <s v="Sprinkler"/>
    <s v="Alfalfa"/>
    <s v="Active IR"/>
  </r>
  <r>
    <x v="2"/>
    <x v="0"/>
    <n v="10.4226179948"/>
    <s v="Alfalfa"/>
    <s v="Sprinkler"/>
    <s v="Alfalfa"/>
    <s v="Active IR"/>
  </r>
  <r>
    <x v="17"/>
    <x v="0"/>
    <n v="3.0403126407199998"/>
    <s v="Alfalfa"/>
    <s v="Sprinkler"/>
    <s v="Alfalfa"/>
    <s v="Active IR"/>
  </r>
  <r>
    <x v="8"/>
    <x v="0"/>
    <n v="0.87070758605599996"/>
    <s v="Alfalfa"/>
    <s v="Sprinkler"/>
    <s v="Alfalfa"/>
    <s v="Active IR"/>
  </r>
  <r>
    <x v="8"/>
    <x v="0"/>
    <n v="56.110192155999897"/>
    <s v="Alfalfa"/>
    <s v="Sprinkler"/>
    <s v="Alfalfa"/>
    <s v="Active IR"/>
  </r>
  <r>
    <x v="8"/>
    <x v="0"/>
    <n v="56.110192155999897"/>
    <s v="Alfalfa"/>
    <s v="Sprinkler"/>
    <s v="Alfalfa"/>
    <s v="Active IR"/>
  </r>
  <r>
    <x v="32"/>
    <x v="0"/>
    <n v="4.1984930173899997"/>
    <s v="Alfalfa"/>
    <s v="Sprinkler"/>
    <s v="Alfalfa"/>
    <s v="Active IR"/>
  </r>
  <r>
    <x v="33"/>
    <x v="0"/>
    <n v="4.1984930173899997"/>
    <s v="Alfalfa"/>
    <s v="Sprinkler"/>
    <s v="Alfalfa"/>
    <s v="Active IR"/>
  </r>
  <r>
    <x v="39"/>
    <x v="0"/>
    <n v="1.9175288583000001"/>
    <s v="Alfalfa"/>
    <s v="Sprinkler"/>
    <s v="Alfalfa"/>
    <s v="Active IR"/>
  </r>
  <r>
    <x v="12"/>
    <x v="0"/>
    <n v="14.2811632993999"/>
    <s v="Alfalfa"/>
    <s v="Sprinkler"/>
    <s v="Alfalfa"/>
    <s v="Active IR"/>
  </r>
  <r>
    <x v="12"/>
    <x v="0"/>
    <n v="14.2811632993999"/>
    <s v="Alfalfa"/>
    <s v="Sprinkler"/>
    <s v="Alfalfa"/>
    <s v="Active IR"/>
  </r>
  <r>
    <x v="21"/>
    <x v="0"/>
    <n v="15.9291445833999"/>
    <s v="Alfalfa"/>
    <s v="Sprinkler"/>
    <s v="Alfalfa"/>
    <s v="Active IR"/>
  </r>
  <r>
    <x v="22"/>
    <x v="0"/>
    <n v="5.5170943660400003"/>
    <s v="Alfalfa"/>
    <s v="Sprinkler"/>
    <s v="Alfalfa"/>
    <s v="Active IR"/>
  </r>
  <r>
    <x v="22"/>
    <x v="0"/>
    <n v="5.5170943660400003"/>
    <s v="Alfalfa"/>
    <s v="Sprinkler"/>
    <s v="Alfalfa"/>
    <s v="Active IR"/>
  </r>
  <r>
    <x v="12"/>
    <x v="0"/>
    <n v="7.4427076827700001"/>
    <s v="Alfalfa"/>
    <s v="Sprinkler"/>
    <s v="Alfalfa"/>
    <s v="Active IR"/>
  </r>
  <r>
    <x v="8"/>
    <x v="0"/>
    <n v="1.4694544009599999"/>
    <s v="Alfalfa"/>
    <s v="Sprinkler"/>
    <s v="Alfalfa"/>
    <s v="Active IR"/>
  </r>
  <r>
    <x v="34"/>
    <x v="0"/>
    <n v="1.81032967022"/>
    <s v="Alfalfa"/>
    <s v="Sprinkler"/>
    <s v="Alfalfa"/>
    <s v="Active IR"/>
  </r>
  <r>
    <x v="34"/>
    <x v="0"/>
    <n v="1.81032967022"/>
    <s v="Alfalfa"/>
    <s v="Sprinkler"/>
    <s v="Alfalfa"/>
    <s v="Active IR"/>
  </r>
  <r>
    <x v="0"/>
    <x v="0"/>
    <n v="11.685796526700001"/>
    <s v="Alfalfa"/>
    <s v="Sprinkler"/>
    <s v="Alfalfa"/>
    <s v="Active IR"/>
  </r>
  <r>
    <x v="12"/>
    <x v="0"/>
    <n v="23.6328370166"/>
    <s v="Alfalfa"/>
    <s v="Sprinkler"/>
    <s v="Alfalfa"/>
    <s v="Active IR"/>
  </r>
  <r>
    <x v="12"/>
    <x v="0"/>
    <n v="23.6328370166"/>
    <s v="Alfalfa"/>
    <s v="Sprinkler"/>
    <s v="Alfalfa"/>
    <s v="Active IR"/>
  </r>
  <r>
    <x v="12"/>
    <x v="0"/>
    <n v="23.6328370166"/>
    <s v="Alfalfa"/>
    <s v="Sprinkler"/>
    <s v="Alfalfa"/>
    <s v="Active IR"/>
  </r>
  <r>
    <x v="23"/>
    <x v="0"/>
    <n v="2.8912890469299999"/>
    <s v="Alfalfa"/>
    <s v="Sprinkler"/>
    <s v="Alfalfa"/>
    <s v="Active IR"/>
  </r>
  <r>
    <x v="8"/>
    <x v="0"/>
    <n v="6.8330477751399998"/>
    <s v="Alfalfa"/>
    <s v="Sprinkler"/>
    <s v="Alfalfa"/>
    <s v="Active IR"/>
  </r>
  <r>
    <x v="7"/>
    <x v="0"/>
    <n v="7.1747501200299997"/>
    <s v="Alfalfa"/>
    <s v="Sprinkler"/>
    <s v="Alfalfa"/>
    <s v="Active IR"/>
  </r>
  <r>
    <x v="12"/>
    <x v="0"/>
    <n v="59.973624896899899"/>
    <s v="Alfalfa"/>
    <s v="Sprinkler"/>
    <s v="Alfalfa"/>
    <s v="Active IR"/>
  </r>
  <r>
    <x v="12"/>
    <x v="0"/>
    <n v="59.973624896899899"/>
    <s v="Alfalfa"/>
    <s v="Sprinkler"/>
    <s v="Alfalfa"/>
    <s v="Active IR"/>
  </r>
  <r>
    <x v="12"/>
    <x v="0"/>
    <n v="59.973624896899899"/>
    <s v="Alfalfa"/>
    <s v="Sprinkler"/>
    <s v="Alfalfa"/>
    <s v="Active IR"/>
  </r>
  <r>
    <x v="7"/>
    <x v="0"/>
    <n v="5.9594891128800001"/>
    <s v="Alfalfa"/>
    <s v="Sprinkler"/>
    <s v="Alfalfa"/>
    <s v="Active IR"/>
  </r>
  <r>
    <x v="7"/>
    <x v="0"/>
    <n v="5.9594891128800001"/>
    <s v="Alfalfa"/>
    <s v="Sprinkler"/>
    <s v="Alfalfa"/>
    <s v="Active IR"/>
  </r>
  <r>
    <x v="17"/>
    <x v="0"/>
    <n v="10.8887990823"/>
    <s v="Alfalfa"/>
    <s v="Sprinkler"/>
    <s v="Alfalfa"/>
    <s v="Active IR"/>
  </r>
  <r>
    <x v="17"/>
    <x v="0"/>
    <n v="10.8887990823"/>
    <s v="Alfalfa"/>
    <s v="Sprinkler"/>
    <s v="Alfalfa"/>
    <s v="Active IR"/>
  </r>
  <r>
    <x v="29"/>
    <x v="0"/>
    <n v="10.991350453400001"/>
    <s v="Alfalfa"/>
    <s v="Sprinkler"/>
    <s v="Alfalfa"/>
    <s v="Active IR"/>
  </r>
  <r>
    <x v="8"/>
    <x v="0"/>
    <n v="5.6936010457200004"/>
    <s v="Alfalfa"/>
    <s v="Sprinkler"/>
    <s v="Alfalfa"/>
    <s v="Active IR"/>
  </r>
  <r>
    <x v="17"/>
    <x v="0"/>
    <n v="6.1747011273399997"/>
    <s v="Alfalfa"/>
    <s v="Sprinkler"/>
    <s v="Alfalfa"/>
    <s v="Active IR"/>
  </r>
  <r>
    <x v="39"/>
    <x v="0"/>
    <n v="4.6953839373699999"/>
    <s v="Alfalfa"/>
    <s v="Sprinkler"/>
    <s v="Alfalfa"/>
    <s v="Active IR"/>
  </r>
  <r>
    <x v="17"/>
    <x v="0"/>
    <n v="2.7591931010700002"/>
    <s v="Alfalfa"/>
    <s v="Sprinkler"/>
    <s v="Alfalfa"/>
    <s v="Active IR"/>
  </r>
  <r>
    <x v="3"/>
    <x v="0"/>
    <n v="15.8615642340999"/>
    <s v="Alfalfa"/>
    <s v="Sprinkler"/>
    <s v="Alfalfa"/>
    <s v="Active IR"/>
  </r>
  <r>
    <x v="12"/>
    <x v="0"/>
    <n v="7.9935733435999996"/>
    <s v="Alfalfa"/>
    <s v="Sprinkler"/>
    <s v="Alfalfa"/>
    <s v="Active IR"/>
  </r>
  <r>
    <x v="12"/>
    <x v="0"/>
    <n v="7.9935733435999996"/>
    <s v="Alfalfa"/>
    <s v="Sprinkler"/>
    <s v="Alfalfa"/>
    <s v="Active IR"/>
  </r>
  <r>
    <x v="7"/>
    <x v="0"/>
    <n v="18.1981707746999"/>
    <s v="Alfalfa"/>
    <s v="Sprinkler"/>
    <s v="Alfalfa"/>
    <s v="Active IR"/>
  </r>
  <r>
    <x v="7"/>
    <x v="0"/>
    <n v="3.6132526145499999"/>
    <s v="Alfalfa"/>
    <s v="Sprinkler"/>
    <s v="Alfalfa"/>
    <s v="Active IR"/>
  </r>
  <r>
    <x v="21"/>
    <x v="0"/>
    <n v="2.96044660493"/>
    <s v="Alfalfa"/>
    <s v="Sprinkler"/>
    <s v="Alfalfa"/>
    <s v="Active IR"/>
  </r>
  <r>
    <x v="6"/>
    <x v="0"/>
    <n v="5.3003161080499996"/>
    <s v="Alfalfa"/>
    <s v="Sprinkler"/>
    <s v="Alfalfa"/>
    <s v="Active IR"/>
  </r>
  <r>
    <x v="12"/>
    <x v="0"/>
    <n v="6.9531029612999999"/>
    <s v="Alfalfa"/>
    <s v="Sprinkler"/>
    <s v="Alfalfa"/>
    <s v="Active IR"/>
  </r>
  <r>
    <x v="35"/>
    <x v="0"/>
    <n v="1.496237534"/>
    <s v="Alfalfa"/>
    <s v="Sprinkler"/>
    <s v="Alfalfa"/>
    <s v="Active IR"/>
  </r>
  <r>
    <x v="35"/>
    <x v="0"/>
    <n v="3.5723412610700001"/>
    <s v="Alfalfa"/>
    <s v="Sprinkler"/>
    <s v="Alfalfa"/>
    <s v="Active IR"/>
  </r>
  <r>
    <x v="12"/>
    <x v="0"/>
    <n v="4.4920210941000001"/>
    <s v="Alfalfa"/>
    <s v="Sprinkler"/>
    <s v="Alfalfa"/>
    <s v="Active IR"/>
  </r>
  <r>
    <x v="7"/>
    <x v="0"/>
    <n v="0.765210830989"/>
    <s v="Alfalfa"/>
    <s v="Sprinkler"/>
    <s v="Alfalfa"/>
    <s v="Active IR"/>
  </r>
  <r>
    <x v="0"/>
    <x v="0"/>
    <n v="3.24807042128"/>
    <s v="Alfalfa"/>
    <s v="Sprinkler"/>
    <s v="Alfalfa"/>
    <s v="Active IR"/>
  </r>
  <r>
    <x v="41"/>
    <x v="0"/>
    <n v="3.1784467976699999"/>
    <s v="Alfalfa"/>
    <s v="Sprinkler"/>
    <s v="Alfalfa"/>
    <s v="Active IR"/>
  </r>
  <r>
    <x v="17"/>
    <x v="0"/>
    <n v="1.61876067371"/>
    <s v="Alfalfa"/>
    <s v="Sprinkler"/>
    <s v="Alfalfa"/>
    <s v="Active IR"/>
  </r>
  <r>
    <x v="0"/>
    <x v="0"/>
    <n v="17.940820621299899"/>
    <s v="Alfalfa"/>
    <s v="Sprinkler"/>
    <s v="Alfalfa"/>
    <s v="Active IR"/>
  </r>
  <r>
    <x v="39"/>
    <x v="0"/>
    <n v="7.6133906338599999"/>
    <s v="Alfalfa"/>
    <s v="Sprinkler"/>
    <s v="Alfalfa"/>
    <s v="Active IR"/>
  </r>
  <r>
    <x v="12"/>
    <x v="0"/>
    <n v="7.8002815658599998"/>
    <s v="Alfalfa"/>
    <s v="Sprinkler"/>
    <s v="Alfalfa"/>
    <s v="Active IR"/>
  </r>
  <r>
    <x v="8"/>
    <x v="0"/>
    <n v="2.7118398996400002"/>
    <s v="Alfalfa"/>
    <s v="Sprinkler"/>
    <s v="Alfalfa"/>
    <s v="Active IR"/>
  </r>
  <r>
    <x v="0"/>
    <x v="0"/>
    <n v="0.56845825069599998"/>
    <s v="Alfalfa"/>
    <s v="Sprinkler"/>
    <s v="Alfalfa"/>
    <s v="Active IR"/>
  </r>
  <r>
    <x v="0"/>
    <x v="0"/>
    <n v="10.8531568302"/>
    <s v="Alfalfa"/>
    <s v="Sprinkler"/>
    <s v="Alfalfa"/>
    <s v="Active IR"/>
  </r>
  <r>
    <x v="8"/>
    <x v="0"/>
    <n v="10.778535003"/>
    <s v="Alfalfa"/>
    <s v="Sprinkler"/>
    <s v="Alfalfa"/>
    <s v="Active IR"/>
  </r>
  <r>
    <x v="0"/>
    <x v="0"/>
    <n v="37.449445211600001"/>
    <s v="Alfalfa"/>
    <s v="Sprinkler"/>
    <s v="Alfalfa"/>
    <s v="Active IR"/>
  </r>
  <r>
    <x v="6"/>
    <x v="0"/>
    <n v="5.6624302312600001"/>
    <s v="Alfalfa"/>
    <s v="Sprinkler"/>
    <s v="Alfalfa"/>
    <s v="Active IR"/>
  </r>
  <r>
    <x v="6"/>
    <x v="0"/>
    <n v="5.6624302312600001"/>
    <s v="Alfalfa"/>
    <s v="Sprinkler"/>
    <s v="Alfalfa"/>
    <s v="Active IR"/>
  </r>
  <r>
    <x v="8"/>
    <x v="0"/>
    <n v="1.85644251399"/>
    <s v="Alfalfa"/>
    <s v="Sprinkler"/>
    <s v="Alfalfa"/>
    <s v="Active IR"/>
  </r>
  <r>
    <x v="7"/>
    <x v="0"/>
    <n v="7.7006114208099996"/>
    <s v="Alfalfa"/>
    <s v="Sprinkler"/>
    <s v="Alfalfa"/>
    <s v="Active IR"/>
  </r>
  <r>
    <x v="12"/>
    <x v="0"/>
    <n v="22.863418728500001"/>
    <s v="Alfalfa"/>
    <s v="Sprinkler"/>
    <s v="Alfalfa"/>
    <s v="Active IR"/>
  </r>
  <r>
    <x v="12"/>
    <x v="0"/>
    <n v="22.863418728500001"/>
    <s v="Alfalfa"/>
    <s v="Sprinkler"/>
    <s v="Alfalfa"/>
    <s v="Active IR"/>
  </r>
  <r>
    <x v="12"/>
    <x v="0"/>
    <n v="14.4432234876999"/>
    <s v="Alfalfa"/>
    <s v="Sprinkler"/>
    <s v="Alfalfa"/>
    <s v="Active IR"/>
  </r>
  <r>
    <x v="29"/>
    <x v="0"/>
    <n v="23.537695664000001"/>
    <s v="Alfalfa"/>
    <s v="Sprinkler"/>
    <s v="Alfalfa"/>
    <s v="Active IR"/>
  </r>
  <r>
    <x v="39"/>
    <x v="0"/>
    <n v="21.483948511200001"/>
    <s v="Alfalfa"/>
    <s v="Sprinkler"/>
    <s v="Alfalfa"/>
    <s v="Active IR"/>
  </r>
  <r>
    <x v="40"/>
    <x v="0"/>
    <n v="21.483948511200001"/>
    <s v="Alfalfa"/>
    <s v="Sprinkler"/>
    <s v="Alfalfa"/>
    <s v="Active IR"/>
  </r>
  <r>
    <x v="29"/>
    <x v="0"/>
    <n v="2.91309149747"/>
    <s v="Alfalfa"/>
    <s v="Sprinkler"/>
    <s v="Alfalfa"/>
    <s v="Active IR"/>
  </r>
  <r>
    <x v="17"/>
    <x v="0"/>
    <n v="4.2061799677299998"/>
    <s v="Alfalfa"/>
    <s v="Sprinkler"/>
    <s v="Alfalfa"/>
    <s v="Active IR"/>
  </r>
  <r>
    <x v="34"/>
    <x v="0"/>
    <n v="4.2061799677299998"/>
    <s v="Alfalfa"/>
    <s v="Sprinkler"/>
    <s v="Alfalfa"/>
    <s v="Active IR"/>
  </r>
  <r>
    <x v="17"/>
    <x v="0"/>
    <n v="19.487045284299899"/>
    <s v="Alfalfa"/>
    <s v="Sprinkler"/>
    <s v="Alfalfa"/>
    <s v="Active IR"/>
  </r>
  <r>
    <x v="41"/>
    <x v="0"/>
    <n v="19.487045284299899"/>
    <s v="Alfalfa"/>
    <s v="Sprinkler"/>
    <s v="Alfalfa"/>
    <s v="Active IR"/>
  </r>
  <r>
    <x v="0"/>
    <x v="0"/>
    <n v="16.010231560600001"/>
    <s v="Alfalfa"/>
    <s v="Sprinkler"/>
    <s v="Alfalfa"/>
    <s v="Active IR"/>
  </r>
  <r>
    <x v="0"/>
    <x v="0"/>
    <n v="16.010231560600001"/>
    <s v="Alfalfa"/>
    <s v="Sprinkler"/>
    <s v="Alfalfa"/>
    <s v="Active IR"/>
  </r>
  <r>
    <x v="0"/>
    <x v="0"/>
    <n v="16.010231560600001"/>
    <s v="Alfalfa"/>
    <s v="Sprinkler"/>
    <s v="Alfalfa"/>
    <s v="Active IR"/>
  </r>
  <r>
    <x v="0"/>
    <x v="0"/>
    <n v="17.569479759499899"/>
    <s v="Alfalfa"/>
    <s v="Sprinkler"/>
    <s v="Alfalfa"/>
    <s v="Active IR"/>
  </r>
  <r>
    <x v="2"/>
    <x v="0"/>
    <n v="23.370865015900002"/>
    <s v="Alfalfa"/>
    <s v="Sprinkler"/>
    <s v="Alfalfa"/>
    <s v="Active IR"/>
  </r>
  <r>
    <x v="2"/>
    <x v="0"/>
    <n v="23.370865015900002"/>
    <s v="Alfalfa"/>
    <s v="Sprinkler"/>
    <s v="Alfalfa"/>
    <s v="Active IR"/>
  </r>
  <r>
    <x v="8"/>
    <x v="0"/>
    <n v="34.197868981900001"/>
    <s v="Alfalfa"/>
    <s v="Sprinkler"/>
    <s v="Alfalfa"/>
    <s v="Active IR"/>
  </r>
  <r>
    <x v="8"/>
    <x v="0"/>
    <n v="34.197868981900001"/>
    <s v="Alfalfa"/>
    <s v="Sprinkler"/>
    <s v="Alfalfa"/>
    <s v="Active IR"/>
  </r>
  <r>
    <x v="29"/>
    <x v="0"/>
    <n v="23.0383446865"/>
    <s v="Alfalfa"/>
    <s v="Sprinkler"/>
    <s v="Alfalfa"/>
    <s v="Active IR"/>
  </r>
  <r>
    <x v="12"/>
    <x v="0"/>
    <n v="14.030216810600001"/>
    <s v="Alfalfa"/>
    <s v="Sprinkler"/>
    <s v="Alfalfa"/>
    <s v="Active IR"/>
  </r>
  <r>
    <x v="22"/>
    <x v="0"/>
    <n v="37.1462277993"/>
    <s v="Alfalfa"/>
    <s v="Sprinkler"/>
    <s v="Alfalfa"/>
    <s v="Active IR"/>
  </r>
  <r>
    <x v="44"/>
    <x v="0"/>
    <n v="10.5288753477"/>
    <s v="Alfalfa"/>
    <s v="Sprinkler"/>
    <s v="Alfalfa"/>
    <s v="Active IR"/>
  </r>
  <r>
    <x v="33"/>
    <x v="0"/>
    <n v="4.1390442176500004"/>
    <s v="Alfalfa"/>
    <s v="Sprinkler"/>
    <s v="Alfalfa"/>
    <s v="Active IR"/>
  </r>
  <r>
    <x v="29"/>
    <x v="0"/>
    <n v="9.5973833213000006"/>
    <s v="Alfalfa"/>
    <s v="Sprinkler"/>
    <s v="Alfalfa"/>
    <s v="Active IR"/>
  </r>
  <r>
    <x v="17"/>
    <x v="0"/>
    <n v="10.1925650685"/>
    <s v="Alfalfa"/>
    <s v="Sprinkler"/>
    <s v="Alfalfa"/>
    <s v="Active IR"/>
  </r>
  <r>
    <x v="21"/>
    <x v="0"/>
    <n v="2.7733809192100001"/>
    <s v="Alfalfa"/>
    <s v="Sprinkler"/>
    <s v="Alfalfa"/>
    <s v="Active IR"/>
  </r>
  <r>
    <x v="7"/>
    <x v="0"/>
    <n v="13.7274894726"/>
    <s v="Alfalfa"/>
    <s v="Sprinkler"/>
    <s v="Alfalfa"/>
    <s v="Active IR"/>
  </r>
  <r>
    <x v="21"/>
    <x v="0"/>
    <n v="2.9878489291600001"/>
    <s v="Alfalfa"/>
    <s v="Sprinkler"/>
    <s v="Alfalfa"/>
    <s v="Active IR"/>
  </r>
  <r>
    <x v="12"/>
    <x v="0"/>
    <n v="3.6539318099"/>
    <s v="Alfalfa"/>
    <s v="Sprinkler"/>
    <s v="Alfalfa"/>
    <s v="Active IR"/>
  </r>
  <r>
    <x v="12"/>
    <x v="0"/>
    <n v="23.364667644800001"/>
    <s v="Alfalfa"/>
    <s v="Sprinkler"/>
    <s v="Alfalfa"/>
    <s v="Active IR"/>
  </r>
  <r>
    <x v="12"/>
    <x v="0"/>
    <n v="14.538941121400001"/>
    <s v="Alfalfa"/>
    <s v="Sprinkler"/>
    <s v="Alfalfa"/>
    <s v="Active IR"/>
  </r>
  <r>
    <x v="12"/>
    <x v="0"/>
    <n v="14.538941121400001"/>
    <s v="Alfalfa"/>
    <s v="Sprinkler"/>
    <s v="Alfalfa"/>
    <s v="Active IR"/>
  </r>
  <r>
    <x v="12"/>
    <x v="0"/>
    <n v="14.538941121400001"/>
    <s v="Alfalfa"/>
    <s v="Sprinkler"/>
    <s v="Alfalfa"/>
    <s v="Active IR"/>
  </r>
  <r>
    <x v="8"/>
    <x v="0"/>
    <n v="13.8272506230999"/>
    <s v="Alfalfa"/>
    <s v="Sprinkler"/>
    <s v="Alfalfa"/>
    <s v="Active IR"/>
  </r>
  <r>
    <x v="14"/>
    <x v="0"/>
    <n v="15.7141413207"/>
    <s v="Alfalfa"/>
    <s v="Sprinkler"/>
    <s v="Alfalfa"/>
    <s v="Active IR"/>
  </r>
  <r>
    <x v="36"/>
    <x v="0"/>
    <n v="15.7141413207"/>
    <s v="Alfalfa"/>
    <s v="Sprinkler"/>
    <s v="Alfalfa"/>
    <s v="Active IR"/>
  </r>
  <r>
    <x v="0"/>
    <x v="0"/>
    <n v="6.7193765428400001"/>
    <s v="Alfalfa"/>
    <s v="Sprinkler"/>
    <s v="Alfalfa"/>
    <s v="Active IR"/>
  </r>
  <r>
    <x v="20"/>
    <x v="0"/>
    <n v="2.3565379014699999"/>
    <s v="Alfalfa"/>
    <s v="Sprinkler"/>
    <s v="Alfalfa"/>
    <s v="Active IR"/>
  </r>
  <r>
    <x v="20"/>
    <x v="0"/>
    <n v="2.3565379014699999"/>
    <s v="Alfalfa"/>
    <s v="Sprinkler"/>
    <s v="Alfalfa"/>
    <s v="Active IR"/>
  </r>
  <r>
    <x v="6"/>
    <x v="0"/>
    <n v="17.594897737099899"/>
    <s v="Alfalfa"/>
    <s v="Sprinkler"/>
    <s v="Alfalfa"/>
    <s v="Active IR"/>
  </r>
  <r>
    <x v="3"/>
    <x v="0"/>
    <n v="1.9990307598099999"/>
    <s v="Alfalfa"/>
    <s v="Sprinkler"/>
    <s v="Alfalfa"/>
    <s v="Active IR"/>
  </r>
  <r>
    <x v="12"/>
    <x v="0"/>
    <n v="7.4779548020100002"/>
    <s v="Alfalfa"/>
    <s v="Sprinkler"/>
    <s v="Alfalfa"/>
    <s v="Active IR"/>
  </r>
  <r>
    <x v="0"/>
    <x v="0"/>
    <n v="9.9154990230899998"/>
    <s v="Alfalfa"/>
    <s v="Sprinkler"/>
    <s v="Alfalfa"/>
    <s v="Active IR"/>
  </r>
  <r>
    <x v="33"/>
    <x v="0"/>
    <n v="2.7735951495300002"/>
    <s v="Alfalfa"/>
    <s v="Sprinkler"/>
    <s v="Alfalfa"/>
    <s v="Active IR"/>
  </r>
  <r>
    <x v="8"/>
    <x v="0"/>
    <n v="68.716019406200004"/>
    <s v="Alfalfa"/>
    <s v="Sprinkler"/>
    <s v="Alfalfa"/>
    <s v="Active IR"/>
  </r>
  <r>
    <x v="33"/>
    <x v="0"/>
    <n v="19.632327754999899"/>
    <s v="Alfalfa"/>
    <s v="Sprinkler"/>
    <s v="Alfalfa"/>
    <s v="Active IR"/>
  </r>
  <r>
    <x v="8"/>
    <x v="0"/>
    <n v="72.645864418800002"/>
    <s v="Alfalfa"/>
    <s v="Sprinkler"/>
    <s v="Alfalfa"/>
    <s v="Active IR"/>
  </r>
  <r>
    <x v="29"/>
    <x v="0"/>
    <n v="2.7673385294699999"/>
    <s v="Alfalfa"/>
    <s v="Sprinkler"/>
    <s v="Alfalfa"/>
    <s v="Active IR"/>
  </r>
  <r>
    <x v="12"/>
    <x v="0"/>
    <n v="3.5075011271499998"/>
    <s v="Alfalfa"/>
    <s v="Sprinkler"/>
    <s v="Alfalfa"/>
    <s v="Active IR"/>
  </r>
  <r>
    <x v="39"/>
    <x v="0"/>
    <n v="21.5446453242999"/>
    <s v="Alfalfa"/>
    <s v="Sprinkler"/>
    <s v="Alfalfa"/>
    <s v="Active IR"/>
  </r>
  <r>
    <x v="39"/>
    <x v="0"/>
    <n v="21.5446453242999"/>
    <s v="Alfalfa"/>
    <s v="Sprinkler"/>
    <s v="Alfalfa"/>
    <s v="Active IR"/>
  </r>
  <r>
    <x v="39"/>
    <x v="0"/>
    <n v="21.5446453242999"/>
    <s v="Alfalfa"/>
    <s v="Sprinkler"/>
    <s v="Alfalfa"/>
    <s v="Active IR"/>
  </r>
  <r>
    <x v="40"/>
    <x v="0"/>
    <n v="21.5446453242999"/>
    <s v="Alfalfa"/>
    <s v="Sprinkler"/>
    <s v="Alfalfa"/>
    <s v="Active IR"/>
  </r>
  <r>
    <x v="40"/>
    <x v="0"/>
    <n v="21.5446453242999"/>
    <s v="Alfalfa"/>
    <s v="Sprinkler"/>
    <s v="Alfalfa"/>
    <s v="Active IR"/>
  </r>
  <r>
    <x v="40"/>
    <x v="0"/>
    <n v="21.5446453242999"/>
    <s v="Alfalfa"/>
    <s v="Sprinkler"/>
    <s v="Alfalfa"/>
    <s v="Active IR"/>
  </r>
  <r>
    <x v="18"/>
    <x v="0"/>
    <n v="13.0058621008"/>
    <s v="Alfalfa"/>
    <s v="Sprinkler"/>
    <s v="Alfalfa"/>
    <s v="Active IR"/>
  </r>
  <r>
    <x v="7"/>
    <x v="0"/>
    <n v="11.699509493300001"/>
    <s v="Alfalfa"/>
    <s v="Sprinkler"/>
    <s v="Alfalfa"/>
    <s v="Active IR"/>
  </r>
  <r>
    <x v="5"/>
    <x v="0"/>
    <n v="7.17932983701"/>
    <s v="Alfalfa"/>
    <s v="Sprinkler"/>
    <s v="Alfalfa"/>
    <s v="Active IR"/>
  </r>
  <r>
    <x v="3"/>
    <x v="0"/>
    <n v="7.17932983701"/>
    <s v="Alfalfa"/>
    <s v="Sprinkler"/>
    <s v="Alfalfa"/>
    <s v="Active IR"/>
  </r>
  <r>
    <x v="47"/>
    <x v="0"/>
    <n v="7.17932983701"/>
    <s v="Alfalfa"/>
    <s v="Sprinkler"/>
    <s v="Alfalfa"/>
    <s v="Active IR"/>
  </r>
  <r>
    <x v="29"/>
    <x v="0"/>
    <n v="11.9121377298"/>
    <s v="Alfalfa"/>
    <s v="Sprinkler"/>
    <s v="Alfalfa"/>
    <s v="Active IR"/>
  </r>
  <r>
    <x v="39"/>
    <x v="0"/>
    <n v="3.2247372839700001"/>
    <s v="Alfalfa"/>
    <s v="Sprinkler"/>
    <s v="Alfalfa"/>
    <s v="Active IR"/>
  </r>
  <r>
    <x v="39"/>
    <x v="0"/>
    <n v="3.2247372839700001"/>
    <s v="Alfalfa"/>
    <s v="Sprinkler"/>
    <s v="Alfalfa"/>
    <s v="Active IR"/>
  </r>
  <r>
    <x v="39"/>
    <x v="0"/>
    <n v="3.2247372839700001"/>
    <s v="Alfalfa"/>
    <s v="Sprinkler"/>
    <s v="Alfalfa"/>
    <s v="Active IR"/>
  </r>
  <r>
    <x v="17"/>
    <x v="0"/>
    <n v="3.2247372839700001"/>
    <s v="Alfalfa"/>
    <s v="Sprinkler"/>
    <s v="Alfalfa"/>
    <s v="Active IR"/>
  </r>
  <r>
    <x v="40"/>
    <x v="0"/>
    <n v="3.2247372839700001"/>
    <s v="Alfalfa"/>
    <s v="Sprinkler"/>
    <s v="Alfalfa"/>
    <s v="Active IR"/>
  </r>
  <r>
    <x v="40"/>
    <x v="0"/>
    <n v="3.2247372839700001"/>
    <s v="Alfalfa"/>
    <s v="Sprinkler"/>
    <s v="Alfalfa"/>
    <s v="Active IR"/>
  </r>
  <r>
    <x v="40"/>
    <x v="0"/>
    <n v="3.2247372839700001"/>
    <s v="Alfalfa"/>
    <s v="Sprinkler"/>
    <s v="Alfalfa"/>
    <s v="Active IR"/>
  </r>
  <r>
    <x v="12"/>
    <x v="0"/>
    <n v="7.2834869428399998"/>
    <s v="Alfalfa"/>
    <s v="Sprinkler"/>
    <s v="Alfalfa"/>
    <s v="Active IR"/>
  </r>
  <r>
    <x v="8"/>
    <x v="0"/>
    <n v="20.005089375200001"/>
    <s v="Alfalfa"/>
    <s v="Sprinkler"/>
    <s v="Alfalfa"/>
    <s v="Active IR"/>
  </r>
  <r>
    <x v="0"/>
    <x v="0"/>
    <n v="17.6862136614"/>
    <s v="Alfalfa"/>
    <s v="Sprinkler"/>
    <s v="Alfalfa"/>
    <s v="Active IR"/>
  </r>
  <r>
    <x v="7"/>
    <x v="0"/>
    <n v="2.35445706997"/>
    <s v="Alfalfa"/>
    <s v="Sprinkler"/>
    <s v="Alfalfa"/>
    <s v="Active IR"/>
  </r>
  <r>
    <x v="7"/>
    <x v="0"/>
    <n v="2.35445706997"/>
    <s v="Alfalfa"/>
    <s v="Sprinkler"/>
    <s v="Alfalfa"/>
    <s v="Active IR"/>
  </r>
  <r>
    <x v="7"/>
    <x v="0"/>
    <n v="2.35445706997"/>
    <s v="Alfalfa"/>
    <s v="Sprinkler"/>
    <s v="Alfalfa"/>
    <s v="Active IR"/>
  </r>
  <r>
    <x v="5"/>
    <x v="0"/>
    <n v="10.0899015426"/>
    <s v="Alfalfa"/>
    <s v="Sprinkler"/>
    <s v="Alfalfa"/>
    <s v="Active IR"/>
  </r>
  <r>
    <x v="5"/>
    <x v="0"/>
    <n v="10.0899015426"/>
    <s v="Alfalfa"/>
    <s v="Sprinkler"/>
    <s v="Alfalfa"/>
    <s v="Active IR"/>
  </r>
  <r>
    <x v="7"/>
    <x v="0"/>
    <n v="7.0012638637200002"/>
    <s v="Alfalfa"/>
    <s v="Sprinkler"/>
    <s v="Alfalfa"/>
    <s v="Active IR"/>
  </r>
  <r>
    <x v="25"/>
    <x v="0"/>
    <n v="14.5828681691999"/>
    <s v="Alfalfa"/>
    <s v="Sprinkler"/>
    <s v="Alfalfa"/>
    <s v="Active IR"/>
  </r>
  <r>
    <x v="25"/>
    <x v="0"/>
    <n v="14.5828681691999"/>
    <s v="Alfalfa"/>
    <s v="Sprinkler"/>
    <s v="Alfalfa"/>
    <s v="Active IR"/>
  </r>
  <r>
    <x v="22"/>
    <x v="0"/>
    <n v="3.3597433437299999"/>
    <s v="Alfalfa"/>
    <s v="Sprinkler"/>
    <s v="Alfalfa"/>
    <s v="Active IR"/>
  </r>
  <r>
    <x v="14"/>
    <x v="0"/>
    <n v="20.477469874499899"/>
    <s v="Alfalfa"/>
    <s v="Sprinkler"/>
    <s v="Alfalfa"/>
    <s v="Active IR"/>
  </r>
  <r>
    <x v="36"/>
    <x v="0"/>
    <n v="20.477469874499899"/>
    <s v="Alfalfa"/>
    <s v="Sprinkler"/>
    <s v="Alfalfa"/>
    <s v="Active IR"/>
  </r>
  <r>
    <x v="7"/>
    <x v="0"/>
    <n v="1.87898567739"/>
    <s v="Alfalfa"/>
    <s v="Sprinkler"/>
    <s v="Alfalfa"/>
    <s v="Active IR"/>
  </r>
  <r>
    <x v="8"/>
    <x v="0"/>
    <n v="6.8716343012100003"/>
    <s v="Alfalfa"/>
    <s v="Sprinkler"/>
    <s v="Alfalfa"/>
    <s v="Active IR"/>
  </r>
  <r>
    <x v="8"/>
    <x v="0"/>
    <n v="3.1090134796500002"/>
    <s v="Alfalfa"/>
    <s v="Sprinkler"/>
    <s v="Alfalfa"/>
    <s v="Active IR"/>
  </r>
  <r>
    <x v="0"/>
    <x v="0"/>
    <n v="10.3658635370999"/>
    <s v="Alfalfa"/>
    <s v="Sprinkler"/>
    <s v="Alfalfa"/>
    <s v="Active IR"/>
  </r>
  <r>
    <x v="5"/>
    <x v="0"/>
    <n v="9.4976859569999998"/>
    <s v="Alfalfa"/>
    <s v="Sprinkler"/>
    <s v="Alfalfa"/>
    <s v="Active IR"/>
  </r>
  <r>
    <x v="33"/>
    <x v="0"/>
    <n v="3.91465505092"/>
    <s v="Alfalfa"/>
    <s v="Sprinkler"/>
    <s v="Alfalfa"/>
    <s v="Active IR"/>
  </r>
  <r>
    <x v="29"/>
    <x v="0"/>
    <n v="12.8887953895"/>
    <s v="Alfalfa"/>
    <s v="Sprinkler"/>
    <s v="Alfalfa"/>
    <s v="Active IR"/>
  </r>
  <r>
    <x v="8"/>
    <x v="0"/>
    <n v="11.8985841175"/>
    <s v="Alfalfa"/>
    <s v="Sprinkler"/>
    <s v="Alfalfa"/>
    <s v="Active IR"/>
  </r>
  <r>
    <x v="6"/>
    <x v="0"/>
    <n v="7.1314026791799998"/>
    <s v="Alfalfa"/>
    <s v="Sprinkler"/>
    <s v="Alfalfa"/>
    <s v="Active IR"/>
  </r>
  <r>
    <x v="6"/>
    <x v="0"/>
    <n v="7.1314026791799998"/>
    <s v="Alfalfa"/>
    <s v="Sprinkler"/>
    <s v="Alfalfa"/>
    <s v="Active IR"/>
  </r>
  <r>
    <x v="7"/>
    <x v="0"/>
    <n v="7.1314026791799998"/>
    <s v="Alfalfa"/>
    <s v="Sprinkler"/>
    <s v="Alfalfa"/>
    <s v="Active IR"/>
  </r>
  <r>
    <x v="8"/>
    <x v="0"/>
    <n v="1.36896789891"/>
    <s v="Alfalfa"/>
    <s v="Sprinkler"/>
    <s v="Alfalfa"/>
    <s v="Active IR"/>
  </r>
  <r>
    <x v="29"/>
    <x v="0"/>
    <n v="1.46628205844"/>
    <s v="Alfalfa"/>
    <s v="Sprinkler"/>
    <s v="Alfalfa"/>
    <s v="Active IR"/>
  </r>
  <r>
    <x v="29"/>
    <x v="0"/>
    <n v="44.9143331293999"/>
    <s v="Alfalfa"/>
    <s v="Sprinkler"/>
    <s v="Alfalfa"/>
    <s v="Active IR"/>
  </r>
  <r>
    <x v="21"/>
    <x v="0"/>
    <n v="0.64719275049799996"/>
    <s v="Alfalfa"/>
    <s v="Sprinkler"/>
    <s v="Alfalfa"/>
    <s v="Active IR"/>
  </r>
  <r>
    <x v="29"/>
    <x v="0"/>
    <n v="3.6829209753100001"/>
    <s v="Alfalfa"/>
    <s v="Sprinkler"/>
    <s v="Alfalfa"/>
    <s v="Active IR"/>
  </r>
  <r>
    <x v="29"/>
    <x v="0"/>
    <n v="24.7169866437"/>
    <s v="Alfalfa"/>
    <s v="Sprinkler"/>
    <s v="Alfalfa"/>
    <s v="Active IR"/>
  </r>
  <r>
    <x v="29"/>
    <x v="0"/>
    <n v="24.7169866437"/>
    <s v="Alfalfa"/>
    <s v="Sprinkler"/>
    <s v="Alfalfa"/>
    <s v="Active IR"/>
  </r>
  <r>
    <x v="15"/>
    <x v="0"/>
    <n v="0.91107745904199999"/>
    <s v="Alfalfa"/>
    <s v="Sprinkler"/>
    <s v="Alfalfa"/>
    <s v="Active IR"/>
  </r>
  <r>
    <x v="0"/>
    <x v="0"/>
    <n v="10.8557173619"/>
    <s v="Alfalfa"/>
    <s v="Sprinkler"/>
    <s v="Alfalfa"/>
    <s v="Active IR"/>
  </r>
  <r>
    <x v="3"/>
    <x v="0"/>
    <n v="1.81645025028"/>
    <s v="Alfalfa"/>
    <s v="Sprinkler"/>
    <s v="Alfalfa"/>
    <s v="Active IR"/>
  </r>
  <r>
    <x v="0"/>
    <x v="0"/>
    <n v="7.9351145459400003"/>
    <s v="Alfalfa"/>
    <s v="Sprinkler"/>
    <s v="Alfalfa"/>
    <s v="Active IR"/>
  </r>
  <r>
    <x v="24"/>
    <x v="0"/>
    <n v="7.9200103300500002"/>
    <s v="Alfalfa"/>
    <s v="Sprinkler"/>
    <s v="Alfalfa"/>
    <s v="Active IR"/>
  </r>
  <r>
    <x v="24"/>
    <x v="0"/>
    <n v="7.9200103300500002"/>
    <s v="Alfalfa"/>
    <s v="Sprinkler"/>
    <s v="Alfalfa"/>
    <s v="Active IR"/>
  </r>
  <r>
    <x v="24"/>
    <x v="0"/>
    <n v="7.9200103300500002"/>
    <s v="Alfalfa"/>
    <s v="Sprinkler"/>
    <s v="Alfalfa"/>
    <s v="Active IR"/>
  </r>
  <r>
    <x v="24"/>
    <x v="0"/>
    <n v="7.9200103300500002"/>
    <s v="Alfalfa"/>
    <s v="Sprinkler"/>
    <s v="Alfalfa"/>
    <s v="Active IR"/>
  </r>
  <r>
    <x v="7"/>
    <x v="0"/>
    <n v="7.9200103300500002"/>
    <s v="Alfalfa"/>
    <s v="Sprinkler"/>
    <s v="Alfalfa"/>
    <s v="Active IR"/>
  </r>
  <r>
    <x v="7"/>
    <x v="0"/>
    <n v="7.9200103300500002"/>
    <s v="Alfalfa"/>
    <s v="Sprinkler"/>
    <s v="Alfalfa"/>
    <s v="Active IR"/>
  </r>
  <r>
    <x v="22"/>
    <x v="0"/>
    <n v="3.0351943969600002"/>
    <s v="Alfalfa"/>
    <s v="Sprinkler"/>
    <s v="Alfalfa"/>
    <s v="Active IR"/>
  </r>
  <r>
    <x v="22"/>
    <x v="0"/>
    <n v="3.0351943969600002"/>
    <s v="Alfalfa"/>
    <s v="Sprinkler"/>
    <s v="Alfalfa"/>
    <s v="Active IR"/>
  </r>
  <r>
    <x v="22"/>
    <x v="0"/>
    <n v="3.0351943969600002"/>
    <s v="Alfalfa"/>
    <s v="Sprinkler"/>
    <s v="Alfalfa"/>
    <s v="Active IR"/>
  </r>
  <r>
    <x v="17"/>
    <x v="0"/>
    <n v="1.7964946314900001"/>
    <s v="Alfalfa"/>
    <s v="Sprinkler"/>
    <s v="Alfalfa"/>
    <s v="Active IR"/>
  </r>
  <r>
    <x v="17"/>
    <x v="0"/>
    <n v="2.5723150294899999"/>
    <s v="Alfalfa"/>
    <s v="Sprinkler"/>
    <s v="Alfalfa"/>
    <s v="Active IR"/>
  </r>
  <r>
    <x v="21"/>
    <x v="0"/>
    <n v="7.7750462125400004"/>
    <s v="Alfalfa"/>
    <s v="Sprinkler"/>
    <s v="Alfalfa"/>
    <s v="Active IR"/>
  </r>
  <r>
    <x v="21"/>
    <x v="0"/>
    <n v="7.7750462125400004"/>
    <s v="Alfalfa"/>
    <s v="Sprinkler"/>
    <s v="Alfalfa"/>
    <s v="Active IR"/>
  </r>
  <r>
    <x v="14"/>
    <x v="0"/>
    <n v="17.846739657000001"/>
    <s v="Alfalfa"/>
    <s v="Sprinkler"/>
    <s v="Alfalfa"/>
    <s v="Active IR"/>
  </r>
  <r>
    <x v="36"/>
    <x v="0"/>
    <n v="17.846739657000001"/>
    <s v="Alfalfa"/>
    <s v="Sprinkler"/>
    <s v="Alfalfa"/>
    <s v="Active IR"/>
  </r>
  <r>
    <x v="36"/>
    <x v="0"/>
    <n v="17.846739657000001"/>
    <s v="Alfalfa"/>
    <s v="Sprinkler"/>
    <s v="Alfalfa"/>
    <s v="Active IR"/>
  </r>
  <r>
    <x v="33"/>
    <x v="0"/>
    <n v="6.0892038982100001"/>
    <s v="Alfalfa"/>
    <s v="Sprinkler"/>
    <s v="Alfalfa"/>
    <s v="Active IR"/>
  </r>
  <r>
    <x v="7"/>
    <x v="0"/>
    <n v="4.9051227589800002"/>
    <s v="Alfalfa"/>
    <s v="Sprinkler"/>
    <s v="Alfalfa"/>
    <s v="Active IR"/>
  </r>
  <r>
    <x v="19"/>
    <x v="0"/>
    <n v="7.1359299308499997"/>
    <s v="Alfalfa"/>
    <s v="Sprinkler"/>
    <s v="Alfalfa"/>
    <s v="Active IR"/>
  </r>
  <r>
    <x v="8"/>
    <x v="0"/>
    <n v="1.4292123773600001"/>
    <s v="Alfalfa"/>
    <s v="Sprinkler"/>
    <s v="Alfalfa"/>
    <s v="Active IR"/>
  </r>
  <r>
    <x v="7"/>
    <x v="0"/>
    <n v="5.4024007295500001"/>
    <s v="Alfalfa"/>
    <s v="Sprinkler"/>
    <s v="Alfalfa"/>
    <s v="Active IR"/>
  </r>
  <r>
    <x v="41"/>
    <x v="0"/>
    <n v="5.14743465898"/>
    <s v="Alfalfa"/>
    <s v="Sprinkler"/>
    <s v="Alfalfa"/>
    <s v="Active IR"/>
  </r>
  <r>
    <x v="0"/>
    <x v="0"/>
    <n v="14.5227015637"/>
    <s v="Alfalfa"/>
    <s v="Sprinkler"/>
    <s v="Alfalfa"/>
    <s v="Active IR"/>
  </r>
  <r>
    <x v="33"/>
    <x v="0"/>
    <n v="14.5227015637"/>
    <s v="Alfalfa"/>
    <s v="Sprinkler"/>
    <s v="Alfalfa"/>
    <s v="Active IR"/>
  </r>
  <r>
    <x v="7"/>
    <x v="0"/>
    <n v="1.6640859027899999"/>
    <s v="Alfalfa"/>
    <s v="Sprinkler"/>
    <s v="Alfalfa"/>
    <s v="Active IR"/>
  </r>
  <r>
    <x v="49"/>
    <x v="0"/>
    <n v="22.797112596800002"/>
    <s v="Alfalfa"/>
    <s v="Sprinkler"/>
    <s v="Alfalfa"/>
    <s v="Active IR"/>
  </r>
  <r>
    <x v="17"/>
    <x v="0"/>
    <n v="2.42463984785"/>
    <s v="Alfalfa"/>
    <s v="Sprinkler"/>
    <s v="Alfalfa"/>
    <s v="Active IR"/>
  </r>
  <r>
    <x v="41"/>
    <x v="0"/>
    <n v="2.42463984785"/>
    <s v="Alfalfa"/>
    <s v="Sprinkler"/>
    <s v="Alfalfa"/>
    <s v="Active IR"/>
  </r>
  <r>
    <x v="41"/>
    <x v="0"/>
    <n v="2.42463984785"/>
    <s v="Alfalfa"/>
    <s v="Sprinkler"/>
    <s v="Alfalfa"/>
    <s v="Active IR"/>
  </r>
  <r>
    <x v="0"/>
    <x v="0"/>
    <n v="21.654395702799899"/>
    <s v="Alfalfa"/>
    <s v="Sprinkler"/>
    <s v="Alfalfa"/>
    <s v="Active IR"/>
  </r>
  <r>
    <x v="12"/>
    <x v="0"/>
    <n v="20.0198736289999"/>
    <s v="Alfalfa"/>
    <s v="Sprinkler"/>
    <s v="Alfalfa"/>
    <s v="Active IR"/>
  </r>
  <r>
    <x v="12"/>
    <x v="0"/>
    <n v="20.0198736289999"/>
    <s v="Alfalfa"/>
    <s v="Sprinkler"/>
    <s v="Alfalfa"/>
    <s v="Active IR"/>
  </r>
  <r>
    <x v="17"/>
    <x v="0"/>
    <n v="19.256698233400002"/>
    <s v="Alfalfa"/>
    <s v="Sprinkler"/>
    <s v="Alfalfa"/>
    <s v="Active IR"/>
  </r>
  <r>
    <x v="3"/>
    <x v="0"/>
    <n v="13.0910553672999"/>
    <s v="Alfalfa"/>
    <s v="Sprinkler"/>
    <s v="Alfalfa"/>
    <s v="Active IR"/>
  </r>
  <r>
    <x v="3"/>
    <x v="0"/>
    <n v="13.0910553672999"/>
    <s v="Alfalfa"/>
    <s v="Sprinkler"/>
    <s v="Alfalfa"/>
    <s v="Active IR"/>
  </r>
  <r>
    <x v="12"/>
    <x v="0"/>
    <n v="2.3850743211599998"/>
    <s v="Alfalfa"/>
    <s v="Sprinkler"/>
    <s v="Alfalfa"/>
    <s v="Active IR"/>
  </r>
  <r>
    <x v="0"/>
    <x v="0"/>
    <n v="7.7238114677800001"/>
    <s v="Alfalfa"/>
    <s v="Sprinkler"/>
    <s v="Alfalfa"/>
    <s v="Active IR"/>
  </r>
  <r>
    <x v="21"/>
    <x v="0"/>
    <n v="10.7406117983"/>
    <s v="Alfalfa"/>
    <s v="Sprinkler"/>
    <s v="Alfalfa"/>
    <s v="Active IR"/>
  </r>
  <r>
    <x v="39"/>
    <x v="0"/>
    <n v="5.3365248568399997"/>
    <s v="Alfalfa"/>
    <s v="Sprinkler"/>
    <s v="Alfalfa"/>
    <s v="Active IR"/>
  </r>
  <r>
    <x v="40"/>
    <x v="0"/>
    <n v="5.3365248568399997"/>
    <s v="Alfalfa"/>
    <s v="Sprinkler"/>
    <s v="Alfalfa"/>
    <s v="Active IR"/>
  </r>
  <r>
    <x v="52"/>
    <x v="0"/>
    <n v="2.2561853582000002"/>
    <s v="Alfalfa"/>
    <s v="Sprinkler"/>
    <s v="Alfalfa"/>
    <s v="Active IR"/>
  </r>
  <r>
    <x v="32"/>
    <x v="0"/>
    <n v="10.8702352174999"/>
    <s v="Alfalfa"/>
    <s v="Sprinkler"/>
    <s v="Alfalfa"/>
    <s v="Active IR"/>
  </r>
  <r>
    <x v="33"/>
    <x v="0"/>
    <n v="10.8702352174999"/>
    <s v="Alfalfa"/>
    <s v="Sprinkler"/>
    <s v="Alfalfa"/>
    <s v="Active IR"/>
  </r>
  <r>
    <x v="7"/>
    <x v="0"/>
    <n v="8.1095500405099905"/>
    <s v="Alfalfa"/>
    <s v="Sprinkler"/>
    <s v="Alfalfa"/>
    <s v="Active IR"/>
  </r>
  <r>
    <x v="7"/>
    <x v="0"/>
    <n v="8.1095500405099905"/>
    <s v="Alfalfa"/>
    <s v="Sprinkler"/>
    <s v="Alfalfa"/>
    <s v="Active IR"/>
  </r>
  <r>
    <x v="8"/>
    <x v="0"/>
    <n v="19.800161746400001"/>
    <s v="Alfalfa"/>
    <s v="Sprinkler"/>
    <s v="Alfalfa"/>
    <s v="Active IR"/>
  </r>
  <r>
    <x v="2"/>
    <x v="0"/>
    <n v="19.626347006"/>
    <s v="Alfalfa"/>
    <s v="Sprinkler"/>
    <s v="Alfalfa"/>
    <s v="Active IR"/>
  </r>
  <r>
    <x v="2"/>
    <x v="0"/>
    <n v="19.626347006"/>
    <s v="Alfalfa"/>
    <s v="Sprinkler"/>
    <s v="Alfalfa"/>
    <s v="Active IR"/>
  </r>
  <r>
    <x v="42"/>
    <x v="0"/>
    <n v="5.99135004654"/>
    <s v="Alfalfa"/>
    <s v="Sprinkler"/>
    <s v="Alfalfa"/>
    <s v="Active IR"/>
  </r>
  <r>
    <x v="7"/>
    <x v="0"/>
    <n v="5.99135004654"/>
    <s v="Alfalfa"/>
    <s v="Sprinkler"/>
    <s v="Alfalfa"/>
    <s v="Active IR"/>
  </r>
  <r>
    <x v="7"/>
    <x v="0"/>
    <n v="2.6228242121699998"/>
    <s v="Alfalfa"/>
    <s v="Sprinkler"/>
    <s v="Alfalfa"/>
    <s v="Active IR"/>
  </r>
  <r>
    <x v="39"/>
    <x v="0"/>
    <n v="13.4529308987"/>
    <s v="Alfalfa"/>
    <s v="Sprinkler"/>
    <s v="Alfalfa"/>
    <s v="Active IR"/>
  </r>
  <r>
    <x v="0"/>
    <x v="0"/>
    <n v="8.2390791353200008"/>
    <s v="Alfalfa"/>
    <s v="Sprinkler"/>
    <s v="Alfalfa"/>
    <s v="Active IR"/>
  </r>
  <r>
    <x v="0"/>
    <x v="0"/>
    <n v="8.2390791353200008"/>
    <s v="Alfalfa"/>
    <s v="Sprinkler"/>
    <s v="Alfalfa"/>
    <s v="Active IR"/>
  </r>
  <r>
    <x v="12"/>
    <x v="0"/>
    <n v="14.6307256036"/>
    <s v="Alfalfa"/>
    <s v="Sprinkler"/>
    <s v="Alfalfa"/>
    <s v="Active IR"/>
  </r>
  <r>
    <x v="12"/>
    <x v="0"/>
    <n v="14.6307256036"/>
    <s v="Alfalfa"/>
    <s v="Sprinkler"/>
    <s v="Alfalfa"/>
    <s v="Active IR"/>
  </r>
  <r>
    <x v="33"/>
    <x v="0"/>
    <n v="2.3109574752499999"/>
    <s v="Alfalfa"/>
    <s v="Sprinkler"/>
    <s v="Alfalfa"/>
    <s v="Active IR"/>
  </r>
  <r>
    <x v="17"/>
    <x v="0"/>
    <n v="14.1128410653"/>
    <s v="Alfalfa"/>
    <s v="Sprinkler"/>
    <s v="Alfalfa"/>
    <s v="Active IR"/>
  </r>
  <r>
    <x v="12"/>
    <x v="0"/>
    <n v="14.1128410653"/>
    <s v="Alfalfa"/>
    <s v="Sprinkler"/>
    <s v="Alfalfa"/>
    <s v="Active IR"/>
  </r>
  <r>
    <x v="39"/>
    <x v="0"/>
    <n v="3.8770764348900002"/>
    <s v="Alfalfa"/>
    <s v="Sprinkler"/>
    <s v="Alfalfa"/>
    <s v="Active IR"/>
  </r>
  <r>
    <x v="0"/>
    <x v="0"/>
    <n v="21.4147775405999"/>
    <s v="Alfalfa"/>
    <s v="Sprinkler"/>
    <s v="Alfalfa"/>
    <s v="Active IR"/>
  </r>
  <r>
    <x v="0"/>
    <x v="0"/>
    <n v="42.5169880195999"/>
    <s v="Alfalfa"/>
    <s v="Sprinkler"/>
    <s v="Alfalfa"/>
    <s v="Active IR"/>
  </r>
  <r>
    <x v="29"/>
    <x v="0"/>
    <n v="6.4352532182099997"/>
    <s v="Alfalfa"/>
    <s v="Sprinkler"/>
    <s v="Alfalfa"/>
    <s v="Active IR"/>
  </r>
  <r>
    <x v="23"/>
    <x v="0"/>
    <n v="2.9568961299900001"/>
    <s v="Alfalfa"/>
    <s v="Sprinkler"/>
    <s v="Alfalfa"/>
    <s v="Active IR"/>
  </r>
  <r>
    <x v="23"/>
    <x v="0"/>
    <n v="2.9568961299900001"/>
    <s v="Alfalfa"/>
    <s v="Sprinkler"/>
    <s v="Alfalfa"/>
    <s v="Active IR"/>
  </r>
  <r>
    <x v="35"/>
    <x v="0"/>
    <n v="6.8815053444899998"/>
    <s v="Alfalfa"/>
    <s v="Sprinkler"/>
    <s v="Alfalfa"/>
    <s v="Active IR"/>
  </r>
  <r>
    <x v="8"/>
    <x v="0"/>
    <n v="0.26765327183999998"/>
    <s v="Alfalfa"/>
    <s v="Sprinkler"/>
    <s v="Alfalfa"/>
    <s v="Active IR"/>
  </r>
  <r>
    <x v="12"/>
    <x v="0"/>
    <n v="5.224025052"/>
    <s v="Alfalfa"/>
    <s v="Sprinkler"/>
    <s v="Alfalfa"/>
    <s v="Active IR"/>
  </r>
  <r>
    <x v="48"/>
    <x v="0"/>
    <n v="0.32073308249799998"/>
    <s v="Alfalfa"/>
    <s v="Sprinkler"/>
    <s v="Alfalfa"/>
    <s v="Active IR"/>
  </r>
  <r>
    <x v="12"/>
    <x v="0"/>
    <n v="6.25373353202"/>
    <s v="Alfalfa"/>
    <s v="Sprinkler"/>
    <s v="Alfalfa"/>
    <s v="Active IR"/>
  </r>
  <r>
    <x v="12"/>
    <x v="0"/>
    <n v="6.6944838140499998"/>
    <s v="Alfalfa"/>
    <s v="Sprinkler"/>
    <s v="Alfalfa"/>
    <s v="Active IR"/>
  </r>
  <r>
    <x v="12"/>
    <x v="0"/>
    <n v="6.6944838140499998"/>
    <s v="Alfalfa"/>
    <s v="Sprinkler"/>
    <s v="Alfalfa"/>
    <s v="Active IR"/>
  </r>
  <r>
    <x v="9"/>
    <x v="0"/>
    <n v="20.9937246563"/>
    <s v="Alfalfa"/>
    <s v="Sprinkler"/>
    <s v="Alfalfa"/>
    <s v="Active IR"/>
  </r>
  <r>
    <x v="14"/>
    <x v="0"/>
    <n v="4.7609292508500003"/>
    <s v="Alfalfa"/>
    <s v="Sprinkler"/>
    <s v="Alfalfa"/>
    <s v="Active IR"/>
  </r>
  <r>
    <x v="36"/>
    <x v="0"/>
    <n v="4.7609292508500003"/>
    <s v="Alfalfa"/>
    <s v="Sprinkler"/>
    <s v="Alfalfa"/>
    <s v="Active IR"/>
  </r>
  <r>
    <x v="39"/>
    <x v="0"/>
    <n v="1.2221034687700001"/>
    <s v="Alfalfa"/>
    <s v="Sprinkler"/>
    <s v="Alfalfa"/>
    <s v="Active IR"/>
  </r>
  <r>
    <x v="40"/>
    <x v="0"/>
    <n v="1.2221034687700001"/>
    <s v="Alfalfa"/>
    <s v="Sprinkler"/>
    <s v="Alfalfa"/>
    <s v="Active IR"/>
  </r>
  <r>
    <x v="12"/>
    <x v="0"/>
    <n v="3.40400578688"/>
    <s v="Alfalfa"/>
    <s v="Sprinkler"/>
    <s v="Alfalfa"/>
    <s v="Active IR"/>
  </r>
  <r>
    <x v="56"/>
    <x v="0"/>
    <n v="2.1147448438700001"/>
    <s v="Alfalfa"/>
    <s v="Sprinkler"/>
    <s v="Alfalfa"/>
    <s v="Active IR"/>
  </r>
  <r>
    <x v="52"/>
    <x v="0"/>
    <n v="2.1147448438700001"/>
    <s v="Alfalfa"/>
    <s v="Sprinkler"/>
    <s v="Alfalfa"/>
    <s v="Active IR"/>
  </r>
  <r>
    <x v="52"/>
    <x v="0"/>
    <n v="2.1147448438700001"/>
    <s v="Alfalfa"/>
    <s v="Sprinkler"/>
    <s v="Alfalfa"/>
    <s v="Active IR"/>
  </r>
  <r>
    <x v="2"/>
    <x v="0"/>
    <n v="26.3378469875999"/>
    <s v="Alfalfa"/>
    <s v="Sprinkler"/>
    <s v="Alfalfa"/>
    <s v="Active IR"/>
  </r>
  <r>
    <x v="7"/>
    <x v="0"/>
    <n v="26.3378469875999"/>
    <s v="Alfalfa"/>
    <s v="Sprinkler"/>
    <s v="Alfalfa"/>
    <s v="Active IR"/>
  </r>
  <r>
    <x v="8"/>
    <x v="0"/>
    <n v="3.4916784140599999"/>
    <s v="Alfalfa"/>
    <s v="Sprinkler"/>
    <s v="Alfalfa"/>
    <s v="Active IR"/>
  </r>
  <r>
    <x v="39"/>
    <x v="0"/>
    <n v="18.0710829991"/>
    <s v="Alfalfa"/>
    <s v="Sprinkler"/>
    <s v="Alfalfa"/>
    <s v="Active IR"/>
  </r>
  <r>
    <x v="17"/>
    <x v="0"/>
    <n v="18.0710829991"/>
    <s v="Alfalfa"/>
    <s v="Sprinkler"/>
    <s v="Alfalfa"/>
    <s v="Active IR"/>
  </r>
  <r>
    <x v="17"/>
    <x v="0"/>
    <n v="18.0710829991"/>
    <s v="Alfalfa"/>
    <s v="Sprinkler"/>
    <s v="Alfalfa"/>
    <s v="Active IR"/>
  </r>
  <r>
    <x v="40"/>
    <x v="0"/>
    <n v="18.0710829991"/>
    <s v="Alfalfa"/>
    <s v="Sprinkler"/>
    <s v="Alfalfa"/>
    <s v="Active IR"/>
  </r>
  <r>
    <x v="0"/>
    <x v="0"/>
    <n v="2.42227570416"/>
    <s v="Alfalfa"/>
    <s v="Sprinkler"/>
    <s v="Alfalfa"/>
    <s v="Active IR"/>
  </r>
  <r>
    <x v="14"/>
    <x v="0"/>
    <n v="27.442362334199899"/>
    <s v="Alfalfa"/>
    <s v="Sprinkler"/>
    <s v="Alfalfa"/>
    <s v="Active IR"/>
  </r>
  <r>
    <x v="15"/>
    <x v="0"/>
    <n v="27.442362334199899"/>
    <s v="Alfalfa"/>
    <s v="Sprinkler"/>
    <s v="Alfalfa"/>
    <s v="Active IR"/>
  </r>
  <r>
    <x v="23"/>
    <x v="0"/>
    <n v="2.04848185633"/>
    <s v="Alfalfa"/>
    <s v="Sprinkler"/>
    <s v="Alfalfa"/>
    <s v="Active IR"/>
  </r>
  <r>
    <x v="21"/>
    <x v="0"/>
    <n v="2.98373932311"/>
    <s v="Alfalfa"/>
    <s v="Sprinkler"/>
    <s v="Alfalfa"/>
    <s v="Active IR"/>
  </r>
  <r>
    <x v="3"/>
    <x v="0"/>
    <n v="15.5160857519"/>
    <s v="Alfalfa"/>
    <s v="Sprinkler"/>
    <s v="Alfalfa"/>
    <s v="Active IR"/>
  </r>
  <r>
    <x v="32"/>
    <x v="0"/>
    <n v="4.3391576700899996"/>
    <s v="Alfalfa"/>
    <s v="Sprinkler"/>
    <s v="Alfalfa"/>
    <s v="Active IR"/>
  </r>
  <r>
    <x v="32"/>
    <x v="0"/>
    <n v="4.3391576700899996"/>
    <s v="Alfalfa"/>
    <s v="Sprinkler"/>
    <s v="Alfalfa"/>
    <s v="Active IR"/>
  </r>
  <r>
    <x v="33"/>
    <x v="0"/>
    <n v="4.3391576700899996"/>
    <s v="Alfalfa"/>
    <s v="Sprinkler"/>
    <s v="Alfalfa"/>
    <s v="Active IR"/>
  </r>
  <r>
    <x v="33"/>
    <x v="0"/>
    <n v="4.3391576700899996"/>
    <s v="Alfalfa"/>
    <s v="Sprinkler"/>
    <s v="Alfalfa"/>
    <s v="Active IR"/>
  </r>
  <r>
    <x v="39"/>
    <x v="0"/>
    <n v="3.66186029095"/>
    <s v="Alfalfa"/>
    <s v="Sprinkler"/>
    <s v="Alfalfa"/>
    <s v="Active IR"/>
  </r>
  <r>
    <x v="40"/>
    <x v="0"/>
    <n v="3.66186029095"/>
    <s v="Alfalfa"/>
    <s v="Sprinkler"/>
    <s v="Alfalfa"/>
    <s v="Active IR"/>
  </r>
  <r>
    <x v="17"/>
    <x v="0"/>
    <n v="11.4568867573"/>
    <s v="Alfalfa"/>
    <s v="Sprinkler"/>
    <s v="Alfalfa"/>
    <s v="Active IR"/>
  </r>
  <r>
    <x v="12"/>
    <x v="0"/>
    <n v="11.4568867573"/>
    <s v="Alfalfa"/>
    <s v="Sprinkler"/>
    <s v="Alfalfa"/>
    <s v="Active IR"/>
  </r>
  <r>
    <x v="0"/>
    <x v="0"/>
    <n v="7.9503344928999997"/>
    <s v="Alfalfa"/>
    <s v="Sprinkler"/>
    <s v="Alfalfa"/>
    <s v="Active IR"/>
  </r>
  <r>
    <x v="16"/>
    <x v="0"/>
    <n v="22.113222672300001"/>
    <s v="Alfalfa"/>
    <s v="Sprinkler"/>
    <s v="Alfalfa"/>
    <s v="Active IR"/>
  </r>
  <r>
    <x v="16"/>
    <x v="0"/>
    <n v="22.113222672300001"/>
    <s v="Alfalfa"/>
    <s v="Sprinkler"/>
    <s v="Alfalfa"/>
    <s v="Active IR"/>
  </r>
  <r>
    <x v="5"/>
    <x v="0"/>
    <n v="22.113222672300001"/>
    <s v="Alfalfa"/>
    <s v="Sprinkler"/>
    <s v="Alfalfa"/>
    <s v="Active IR"/>
  </r>
  <r>
    <x v="7"/>
    <x v="0"/>
    <n v="2.3497534035699998"/>
    <s v="Alfalfa"/>
    <s v="Sprinkler"/>
    <s v="Alfalfa"/>
    <s v="Active IR"/>
  </r>
  <r>
    <x v="22"/>
    <x v="0"/>
    <n v="1.36024071463"/>
    <s v="Alfalfa"/>
    <s v="Sprinkler"/>
    <s v="Alfalfa"/>
    <s v="Active IR"/>
  </r>
  <r>
    <x v="17"/>
    <x v="0"/>
    <n v="10.170090689"/>
    <s v="Alfalfa"/>
    <s v="Sprinkler"/>
    <s v="Alfalfa"/>
    <s v="Active IR"/>
  </r>
  <r>
    <x v="23"/>
    <x v="0"/>
    <n v="10.170090689"/>
    <s v="Alfalfa"/>
    <s v="Sprinkler"/>
    <s v="Alfalfa"/>
    <s v="Active IR"/>
  </r>
  <r>
    <x v="34"/>
    <x v="0"/>
    <n v="7.8414524195800004"/>
    <s v="Alfalfa"/>
    <s v="Sprinkler"/>
    <s v="Alfalfa"/>
    <s v="Active IR"/>
  </r>
  <r>
    <x v="7"/>
    <x v="0"/>
    <n v="5.06631866737"/>
    <s v="Alfalfa"/>
    <s v="Sprinkler"/>
    <s v="Alfalfa"/>
    <s v="Active IR"/>
  </r>
  <r>
    <x v="39"/>
    <x v="0"/>
    <n v="4.0113379914099996"/>
    <s v="Alfalfa"/>
    <s v="Sprinkler"/>
    <s v="Alfalfa"/>
    <s v="Active IR"/>
  </r>
  <r>
    <x v="41"/>
    <x v="0"/>
    <n v="12.675052639800001"/>
    <s v="Alfalfa"/>
    <s v="Sprinkler"/>
    <s v="Alfalfa"/>
    <s v="Active IR"/>
  </r>
  <r>
    <x v="3"/>
    <x v="0"/>
    <n v="7.6653681141099996"/>
    <s v="Alfalfa"/>
    <s v="Sprinkler"/>
    <s v="Alfalfa"/>
    <s v="Active IR"/>
  </r>
  <r>
    <x v="8"/>
    <x v="0"/>
    <n v="18.088286723300001"/>
    <s v="Alfalfa"/>
    <s v="Sprinkler"/>
    <s v="Alfalfa"/>
    <s v="Active IR"/>
  </r>
  <r>
    <x v="44"/>
    <x v="0"/>
    <n v="1.17933056951"/>
    <s v="Alfalfa"/>
    <s v="Sprinkler"/>
    <s v="Alfalfa"/>
    <s v="Active IR"/>
  </r>
  <r>
    <x v="7"/>
    <x v="0"/>
    <n v="1.84674377225"/>
    <s v="Alfalfa"/>
    <s v="Sprinkler"/>
    <s v="Alfalfa"/>
    <s v="Active IR"/>
  </r>
  <r>
    <x v="21"/>
    <x v="0"/>
    <n v="6.4065064080200003"/>
    <s v="Alfalfa"/>
    <s v="Sprinkler"/>
    <s v="Alfalfa"/>
    <s v="Active IR"/>
  </r>
  <r>
    <x v="42"/>
    <x v="0"/>
    <n v="0.66952447726200004"/>
    <s v="Alfalfa"/>
    <s v="Sprinkler"/>
    <s v="Alfalfa"/>
    <s v="Active IR"/>
  </r>
  <r>
    <x v="7"/>
    <x v="0"/>
    <n v="0.66952447726200004"/>
    <s v="Alfalfa"/>
    <s v="Sprinkler"/>
    <s v="Alfalfa"/>
    <s v="Active IR"/>
  </r>
  <r>
    <x v="17"/>
    <x v="0"/>
    <n v="13.743048354700001"/>
    <s v="Alfalfa"/>
    <s v="Sprinkler"/>
    <s v="Alfalfa"/>
    <s v="Active IR"/>
  </r>
  <r>
    <x v="27"/>
    <x v="0"/>
    <n v="8.6341888656000005"/>
    <s v="Alfalfa"/>
    <s v="Sprinkler"/>
    <s v="Alfalfa"/>
    <s v="Active IR"/>
  </r>
  <r>
    <x v="27"/>
    <x v="0"/>
    <n v="8.6341888656000005"/>
    <s v="Alfalfa"/>
    <s v="Sprinkler"/>
    <s v="Alfalfa"/>
    <s v="Active IR"/>
  </r>
  <r>
    <x v="8"/>
    <x v="0"/>
    <n v="65.718584607899899"/>
    <s v="Alfalfa"/>
    <s v="Sprinkler"/>
    <s v="Alfalfa"/>
    <s v="Active IR"/>
  </r>
  <r>
    <x v="29"/>
    <x v="0"/>
    <n v="3.9013748211000001"/>
    <s v="Alfalfa"/>
    <s v="Sprinkler"/>
    <s v="Alfalfa"/>
    <s v="Active IR"/>
  </r>
  <r>
    <x v="7"/>
    <x v="0"/>
    <n v="5.0559834811100002"/>
    <s v="Alfalfa"/>
    <s v="Sprinkler"/>
    <s v="Alfalfa"/>
    <s v="Active IR"/>
  </r>
  <r>
    <x v="36"/>
    <x v="0"/>
    <n v="9.8567510156600004"/>
    <s v="Alfalfa"/>
    <s v="Sprinkler"/>
    <s v="Alfalfa"/>
    <s v="Active IR"/>
  </r>
  <r>
    <x v="8"/>
    <x v="0"/>
    <n v="3.6368152783799998"/>
    <s v="Alfalfa"/>
    <s v="Sprinkler"/>
    <s v="Alfalfa"/>
    <s v="Active IR"/>
  </r>
  <r>
    <x v="8"/>
    <x v="0"/>
    <n v="3.6368152783799998"/>
    <s v="Alfalfa"/>
    <s v="Sprinkler"/>
    <s v="Alfalfa"/>
    <s v="Active IR"/>
  </r>
  <r>
    <x v="0"/>
    <x v="0"/>
    <n v="40.494224348800003"/>
    <s v="Alfalfa"/>
    <s v="Sprinkler"/>
    <s v="Alfalfa"/>
    <s v="Active IR"/>
  </r>
  <r>
    <x v="8"/>
    <x v="0"/>
    <n v="1.4814546561499999"/>
    <s v="Alfalfa"/>
    <s v="Sprinkler"/>
    <s v="Alfalfa"/>
    <s v="Active IR"/>
  </r>
  <r>
    <x v="12"/>
    <x v="0"/>
    <n v="1.4797607745900001"/>
    <s v="Alfalfa"/>
    <s v="Sprinkler"/>
    <s v="Alfalfa"/>
    <s v="Active IR"/>
  </r>
  <r>
    <x v="32"/>
    <x v="0"/>
    <n v="16.601881491699899"/>
    <s v="Alfalfa"/>
    <s v="Sprinkler"/>
    <s v="Alfalfa"/>
    <s v="Active IR"/>
  </r>
  <r>
    <x v="33"/>
    <x v="0"/>
    <n v="16.601881491699899"/>
    <s v="Alfalfa"/>
    <s v="Sprinkler"/>
    <s v="Alfalfa"/>
    <s v="Active IR"/>
  </r>
  <r>
    <x v="35"/>
    <x v="0"/>
    <n v="0.83325391343400002"/>
    <s v="Alfalfa"/>
    <s v="Sprinkler"/>
    <s v="Alfalfa"/>
    <s v="Active IR"/>
  </r>
  <r>
    <x v="19"/>
    <x v="0"/>
    <n v="0.83325391343400002"/>
    <s v="Alfalfa"/>
    <s v="Sprinkler"/>
    <s v="Alfalfa"/>
    <s v="Active IR"/>
  </r>
  <r>
    <x v="0"/>
    <x v="0"/>
    <n v="26.969384954700001"/>
    <s v="Alfalfa"/>
    <s v="Sprinkler"/>
    <s v="Alfalfa"/>
    <s v="Active IR"/>
  </r>
  <r>
    <x v="8"/>
    <x v="0"/>
    <n v="2.9723686951400001"/>
    <s v="Alfalfa"/>
    <s v="Sprinkler"/>
    <s v="Alfalfa"/>
    <s v="Active IR"/>
  </r>
  <r>
    <x v="39"/>
    <x v="0"/>
    <n v="1.3115907342699999"/>
    <s v="Alfalfa"/>
    <s v="Sprinkler"/>
    <s v="Alfalfa"/>
    <s v="Active IR"/>
  </r>
  <r>
    <x v="17"/>
    <x v="0"/>
    <n v="1.3115907342699999"/>
    <s v="Alfalfa"/>
    <s v="Sprinkler"/>
    <s v="Alfalfa"/>
    <s v="Active IR"/>
  </r>
  <r>
    <x v="40"/>
    <x v="0"/>
    <n v="1.3115907342699999"/>
    <s v="Alfalfa"/>
    <s v="Sprinkler"/>
    <s v="Alfalfa"/>
    <s v="Active IR"/>
  </r>
  <r>
    <x v="23"/>
    <x v="0"/>
    <n v="15.9226855692"/>
    <s v="Alfalfa"/>
    <s v="Sprinkler"/>
    <s v="Alfalfa"/>
    <s v="Active IR"/>
  </r>
  <r>
    <x v="0"/>
    <x v="0"/>
    <n v="28.0563278248"/>
    <s v="Alfalfa"/>
    <s v="Sprinkler"/>
    <s v="Alfalfa"/>
    <s v="Active IR"/>
  </r>
  <r>
    <x v="0"/>
    <x v="0"/>
    <n v="28.0563278248"/>
    <s v="Alfalfa"/>
    <s v="Sprinkler"/>
    <s v="Alfalfa"/>
    <s v="Active IR"/>
  </r>
  <r>
    <x v="17"/>
    <x v="0"/>
    <n v="10.313193001"/>
    <s v="Alfalfa"/>
    <s v="Sprinkler"/>
    <s v="Alfalfa"/>
    <s v="Active IR"/>
  </r>
  <r>
    <x v="17"/>
    <x v="0"/>
    <n v="10.313193001"/>
    <s v="Alfalfa"/>
    <s v="Sprinkler"/>
    <s v="Alfalfa"/>
    <s v="Active IR"/>
  </r>
  <r>
    <x v="7"/>
    <x v="0"/>
    <n v="8.5050842836899996"/>
    <s v="Alfalfa"/>
    <s v="Sprinkler"/>
    <s v="Alfalfa"/>
    <s v="Active IR"/>
  </r>
  <r>
    <x v="12"/>
    <x v="0"/>
    <n v="1.6112454301200001"/>
    <s v="Alfalfa"/>
    <s v="Sprinkler"/>
    <s v="Alfalfa"/>
    <s v="Active IR"/>
  </r>
  <r>
    <x v="0"/>
    <x v="0"/>
    <n v="20.0873653748999"/>
    <s v="Alfalfa"/>
    <s v="Sprinkler"/>
    <s v="Alfalfa"/>
    <s v="Active IR"/>
  </r>
  <r>
    <x v="6"/>
    <x v="0"/>
    <n v="4.5887420356300002"/>
    <s v="Alfalfa"/>
    <s v="Sprinkler"/>
    <s v="Alfalfa"/>
    <s v="Active IR"/>
  </r>
  <r>
    <x v="6"/>
    <x v="0"/>
    <n v="4.5887420356300002"/>
    <s v="Alfalfa"/>
    <s v="Sprinkler"/>
    <s v="Alfalfa"/>
    <s v="Active IR"/>
  </r>
  <r>
    <x v="6"/>
    <x v="0"/>
    <n v="4.5887420356300002"/>
    <s v="Alfalfa"/>
    <s v="Sprinkler"/>
    <s v="Alfalfa"/>
    <s v="Active IR"/>
  </r>
  <r>
    <x v="7"/>
    <x v="0"/>
    <n v="12.896330966000001"/>
    <s v="Alfalfa"/>
    <s v="Sprinkler"/>
    <s v="Alfalfa"/>
    <s v="Active IR"/>
  </r>
  <r>
    <x v="33"/>
    <x v="0"/>
    <n v="3.6718047086299999"/>
    <s v="Alfalfa"/>
    <s v="Sprinkler"/>
    <s v="Alfalfa"/>
    <s v="Active IR"/>
  </r>
  <r>
    <x v="8"/>
    <x v="0"/>
    <n v="7.4504736364899999"/>
    <s v="Alfalfa"/>
    <s v="Sprinkler"/>
    <s v="Alfalfa"/>
    <s v="Active IR"/>
  </r>
  <r>
    <x v="16"/>
    <x v="0"/>
    <n v="4.6423084050099996"/>
    <s v="Alfalfa"/>
    <s v="Sprinkler"/>
    <s v="Alfalfa"/>
    <s v="Active IR"/>
  </r>
  <r>
    <x v="7"/>
    <x v="0"/>
    <n v="8.3007798369200003"/>
    <s v="Alfalfa"/>
    <s v="Sprinkler"/>
    <s v="Alfalfa"/>
    <s v="Active IR"/>
  </r>
  <r>
    <x v="7"/>
    <x v="0"/>
    <n v="8.3007798369200003"/>
    <s v="Alfalfa"/>
    <s v="Sprinkler"/>
    <s v="Alfalfa"/>
    <s v="Active IR"/>
  </r>
  <r>
    <x v="10"/>
    <x v="0"/>
    <n v="8.3216884285599999"/>
    <s v="Alfalfa"/>
    <s v="Sprinkler"/>
    <s v="Alfalfa"/>
    <s v="Active IR"/>
  </r>
  <r>
    <x v="10"/>
    <x v="0"/>
    <n v="8.3216884285599999"/>
    <s v="Alfalfa"/>
    <s v="Sprinkler"/>
    <s v="Alfalfa"/>
    <s v="Active IR"/>
  </r>
  <r>
    <x v="3"/>
    <x v="0"/>
    <n v="8.3216884285599999"/>
    <s v="Alfalfa"/>
    <s v="Sprinkler"/>
    <s v="Alfalfa"/>
    <s v="Active IR"/>
  </r>
  <r>
    <x v="7"/>
    <x v="0"/>
    <n v="2.28594038062"/>
    <s v="Alfalfa"/>
    <s v="Sprinkler"/>
    <s v="Alfalfa"/>
    <s v="Active IR"/>
  </r>
  <r>
    <x v="7"/>
    <x v="0"/>
    <n v="2.28594038062"/>
    <s v="Alfalfa"/>
    <s v="Sprinkler"/>
    <s v="Alfalfa"/>
    <s v="Active IR"/>
  </r>
  <r>
    <x v="39"/>
    <x v="0"/>
    <n v="7.3675409289099996"/>
    <s v="Alfalfa"/>
    <s v="Sprinkler"/>
    <s v="Alfalfa"/>
    <s v="Active IR"/>
  </r>
  <r>
    <x v="16"/>
    <x v="0"/>
    <n v="16.3658389984999"/>
    <s v="Alfalfa"/>
    <s v="Sprinkler"/>
    <s v="Alfalfa"/>
    <s v="Active IR"/>
  </r>
  <r>
    <x v="8"/>
    <x v="0"/>
    <n v="3.90549901334"/>
    <s v="Alfalfa"/>
    <s v="Sprinkler"/>
    <s v="Alfalfa"/>
    <s v="Active IR"/>
  </r>
  <r>
    <x v="21"/>
    <x v="0"/>
    <n v="9.5061475479199906"/>
    <s v="Alfalfa"/>
    <s v="Sprinkler"/>
    <s v="Alfalfa"/>
    <s v="Active IR"/>
  </r>
  <r>
    <x v="8"/>
    <x v="0"/>
    <n v="23.965184432400001"/>
    <s v="Alfalfa"/>
    <s v="Sprinkler"/>
    <s v="Alfalfa"/>
    <s v="Active IR"/>
  </r>
  <r>
    <x v="16"/>
    <x v="0"/>
    <n v="10.2639651883"/>
    <s v="Alfalfa"/>
    <s v="Sprinkler"/>
    <s v="Alfalfa"/>
    <s v="Active IR"/>
  </r>
  <r>
    <x v="5"/>
    <x v="0"/>
    <n v="10.2639651883"/>
    <s v="Alfalfa"/>
    <s v="Sprinkler"/>
    <s v="Alfalfa"/>
    <s v="Active IR"/>
  </r>
  <r>
    <x v="8"/>
    <x v="0"/>
    <n v="3.62871948028"/>
    <s v="Alfalfa"/>
    <s v="Sprinkler"/>
    <s v="Alfalfa"/>
    <s v="Active IR"/>
  </r>
  <r>
    <x v="25"/>
    <x v="0"/>
    <n v="7.27366793842"/>
    <s v="Alfalfa"/>
    <s v="Sprinkler"/>
    <s v="Alfalfa"/>
    <s v="Active IR"/>
  </r>
  <r>
    <x v="0"/>
    <x v="0"/>
    <n v="30.367911336300001"/>
    <s v="Alfalfa"/>
    <s v="Sprinkler"/>
    <s v="Alfalfa"/>
    <s v="Active IR"/>
  </r>
  <r>
    <x v="8"/>
    <x v="0"/>
    <n v="10.6948233413999"/>
    <s v="Alfalfa"/>
    <s v="Sprinkler"/>
    <s v="Alfalfa"/>
    <s v="Active IR"/>
  </r>
  <r>
    <x v="41"/>
    <x v="0"/>
    <n v="7.0394202139699997"/>
    <s v="Alfalfa"/>
    <s v="Sprinkler"/>
    <s v="Alfalfa"/>
    <s v="Active IR"/>
  </r>
  <r>
    <x v="41"/>
    <x v="0"/>
    <n v="7.0394202139699997"/>
    <s v="Alfalfa"/>
    <s v="Sprinkler"/>
    <s v="Alfalfa"/>
    <s v="Active IR"/>
  </r>
  <r>
    <x v="35"/>
    <x v="0"/>
    <n v="2.4987188581500002"/>
    <s v="Alfalfa"/>
    <s v="Sprinkler"/>
    <s v="Alfalfa"/>
    <s v="Active IR"/>
  </r>
  <r>
    <x v="19"/>
    <x v="0"/>
    <n v="2.4987188581500002"/>
    <s v="Alfalfa"/>
    <s v="Sprinkler"/>
    <s v="Alfalfa"/>
    <s v="Active IR"/>
  </r>
  <r>
    <x v="8"/>
    <x v="0"/>
    <n v="22.4768939766"/>
    <s v="Alfalfa"/>
    <s v="Sprinkler"/>
    <s v="Alfalfa"/>
    <s v="Active IR"/>
  </r>
  <r>
    <x v="0"/>
    <x v="0"/>
    <n v="24.4036494546"/>
    <s v="Alfalfa"/>
    <s v="Sprinkler"/>
    <s v="Alfalfa"/>
    <s v="Active IR"/>
  </r>
  <r>
    <x v="32"/>
    <x v="0"/>
    <n v="4.4217804989999996"/>
    <s v="Alfalfa"/>
    <s v="Sprinkler"/>
    <s v="Alfalfa"/>
    <s v="Active IR"/>
  </r>
  <r>
    <x v="39"/>
    <x v="0"/>
    <n v="0.32011872377799999"/>
    <s v="Alfalfa"/>
    <s v="Sprinkler"/>
    <s v="Alfalfa"/>
    <s v="Active IR"/>
  </r>
  <r>
    <x v="6"/>
    <x v="0"/>
    <n v="21.156204113200001"/>
    <s v="Alfalfa"/>
    <s v="Sprinkler"/>
    <s v="Alfalfa"/>
    <s v="Active IR"/>
  </r>
  <r>
    <x v="29"/>
    <x v="0"/>
    <n v="21.156204113200001"/>
    <s v="Alfalfa"/>
    <s v="Sprinkler"/>
    <s v="Alfalfa"/>
    <s v="Active IR"/>
  </r>
  <r>
    <x v="29"/>
    <x v="0"/>
    <n v="21.156204113200001"/>
    <s v="Alfalfa"/>
    <s v="Sprinkler"/>
    <s v="Alfalfa"/>
    <s v="Active IR"/>
  </r>
  <r>
    <x v="0"/>
    <x v="0"/>
    <n v="1.21870575786"/>
    <s v="Alfalfa"/>
    <s v="Sprinkler"/>
    <s v="Alfalfa"/>
    <s v="Active IR"/>
  </r>
  <r>
    <x v="21"/>
    <x v="0"/>
    <n v="2.2017514839199999"/>
    <s v="Alfalfa"/>
    <s v="Sprinkler"/>
    <s v="Alfalfa"/>
    <s v="Active IR"/>
  </r>
  <r>
    <x v="17"/>
    <x v="0"/>
    <n v="0.79977302044700005"/>
    <s v="Alfalfa"/>
    <s v="Sprinkler"/>
    <s v="Alfalfa"/>
    <s v="Active IR"/>
  </r>
  <r>
    <x v="3"/>
    <x v="0"/>
    <n v="10.2426261554"/>
    <s v="Alfalfa"/>
    <s v="Sprinkler"/>
    <s v="Alfalfa"/>
    <s v="Active IR"/>
  </r>
  <r>
    <x v="41"/>
    <x v="0"/>
    <n v="4.9659427589999998"/>
    <s v="Alfalfa"/>
    <s v="Sprinkler"/>
    <s v="Alfalfa"/>
    <s v="Active IR"/>
  </r>
  <r>
    <x v="39"/>
    <x v="0"/>
    <n v="1.9415724401800001"/>
    <s v="Alfalfa"/>
    <s v="Sprinkler"/>
    <s v="Alfalfa"/>
    <s v="Active IR"/>
  </r>
  <r>
    <x v="17"/>
    <x v="0"/>
    <n v="25.4973286056"/>
    <s v="Alfalfa"/>
    <s v="Sprinkler"/>
    <s v="Alfalfa"/>
    <s v="Active IR"/>
  </r>
  <r>
    <x v="45"/>
    <x v="0"/>
    <n v="19.623047536000001"/>
    <s v="Alfalfa"/>
    <s v="Sprinkler"/>
    <s v="Alfalfa"/>
    <s v="Active IR"/>
  </r>
  <r>
    <x v="19"/>
    <x v="0"/>
    <n v="4.1911356077299997"/>
    <s v="Alfalfa"/>
    <s v="Sprinkler"/>
    <s v="Alfalfa"/>
    <s v="Active IR"/>
  </r>
  <r>
    <x v="17"/>
    <x v="0"/>
    <n v="10.2168703678"/>
    <s v="Alfalfa"/>
    <s v="Sprinkler"/>
    <s v="Alfalfa"/>
    <s v="Active IR"/>
  </r>
  <r>
    <x v="17"/>
    <x v="0"/>
    <n v="10.2168703678"/>
    <s v="Alfalfa"/>
    <s v="Sprinkler"/>
    <s v="Alfalfa"/>
    <s v="Active IR"/>
  </r>
  <r>
    <x v="12"/>
    <x v="0"/>
    <n v="10.2168703678"/>
    <s v="Alfalfa"/>
    <s v="Sprinkler"/>
    <s v="Alfalfa"/>
    <s v="Active IR"/>
  </r>
  <r>
    <x v="12"/>
    <x v="0"/>
    <n v="10.2168703678"/>
    <s v="Alfalfa"/>
    <s v="Sprinkler"/>
    <s v="Alfalfa"/>
    <s v="Active IR"/>
  </r>
  <r>
    <x v="8"/>
    <x v="0"/>
    <n v="3.0284153494599999"/>
    <s v="Alfalfa"/>
    <s v="Sprinkler"/>
    <s v="Alfalfa"/>
    <s v="Active IR"/>
  </r>
  <r>
    <x v="8"/>
    <x v="0"/>
    <n v="9.8537662570099904"/>
    <s v="Alfalfa"/>
    <s v="Sprinkler"/>
    <s v="Alfalfa"/>
    <s v="Active IR"/>
  </r>
  <r>
    <x v="21"/>
    <x v="0"/>
    <n v="14.199967965400001"/>
    <s v="Alfalfa"/>
    <s v="Sprinkler"/>
    <s v="Alfalfa"/>
    <s v="Active IR"/>
  </r>
  <r>
    <x v="33"/>
    <x v="0"/>
    <n v="12.1980894044999"/>
    <s v="Alfalfa"/>
    <s v="Sprinkler"/>
    <s v="Alfalfa"/>
    <s v="Active IR"/>
  </r>
  <r>
    <x v="33"/>
    <x v="0"/>
    <n v="12.1980894044999"/>
    <s v="Alfalfa"/>
    <s v="Sprinkler"/>
    <s v="Alfalfa"/>
    <s v="Active IR"/>
  </r>
  <r>
    <x v="34"/>
    <x v="0"/>
    <n v="3.0457214920400002"/>
    <s v="Alfalfa"/>
    <s v="Sprinkler"/>
    <s v="Alfalfa"/>
    <s v="Active IR"/>
  </r>
  <r>
    <x v="41"/>
    <x v="0"/>
    <n v="3.4126504370299999"/>
    <s v="Alfalfa"/>
    <s v="Sprinkler"/>
    <s v="Alfalfa"/>
    <s v="Active IR"/>
  </r>
  <r>
    <x v="41"/>
    <x v="0"/>
    <n v="3.4126504370299999"/>
    <s v="Alfalfa"/>
    <s v="Sprinkler"/>
    <s v="Alfalfa"/>
    <s v="Active IR"/>
  </r>
  <r>
    <x v="2"/>
    <x v="0"/>
    <n v="2.9246424651699998"/>
    <s v="Alfalfa"/>
    <s v="Sprinkler"/>
    <s v="Alfalfa"/>
    <s v="Active IR"/>
  </r>
  <r>
    <x v="2"/>
    <x v="0"/>
    <n v="2.9246424651699998"/>
    <s v="Alfalfa"/>
    <s v="Sprinkler"/>
    <s v="Alfalfa"/>
    <s v="Active IR"/>
  </r>
  <r>
    <x v="25"/>
    <x v="0"/>
    <n v="2.7794929690000001"/>
    <s v="Alfalfa"/>
    <s v="Sprinkler"/>
    <s v="Alfalfa"/>
    <s v="Active IR"/>
  </r>
  <r>
    <x v="21"/>
    <x v="0"/>
    <n v="3.2085346743500001"/>
    <s v="Alfalfa"/>
    <s v="Sprinkler"/>
    <s v="Alfalfa"/>
    <s v="Active IR"/>
  </r>
  <r>
    <x v="18"/>
    <x v="0"/>
    <n v="3.35900291443"/>
    <s v="Alfalfa"/>
    <s v="Sprinkler"/>
    <s v="Alfalfa"/>
    <s v="Active IR"/>
  </r>
  <r>
    <x v="12"/>
    <x v="0"/>
    <n v="1.3150935156800001"/>
    <s v="Alfalfa"/>
    <s v="Sprinkler"/>
    <s v="Alfalfa"/>
    <s v="Active IR"/>
  </r>
  <r>
    <x v="12"/>
    <x v="0"/>
    <n v="1.3150935156800001"/>
    <s v="Alfalfa"/>
    <s v="Sprinkler"/>
    <s v="Alfalfa"/>
    <s v="Active IR"/>
  </r>
  <r>
    <x v="8"/>
    <x v="0"/>
    <n v="4.1882464625900004"/>
    <s v="Alfalfa"/>
    <s v="Sprinkler"/>
    <s v="Alfalfa"/>
    <s v="Active IR"/>
  </r>
  <r>
    <x v="10"/>
    <x v="0"/>
    <n v="9.4689094730000001"/>
    <s v="Alfalfa"/>
    <s v="Sprinkler"/>
    <s v="Alfalfa"/>
    <s v="Active IR"/>
  </r>
  <r>
    <x v="0"/>
    <x v="0"/>
    <n v="2.4399295057099999"/>
    <s v="Alfalfa"/>
    <s v="Sprinkler"/>
    <s v="Alfalfa"/>
    <s v="Active IR"/>
  </r>
  <r>
    <x v="17"/>
    <x v="0"/>
    <n v="6.3569538223500004"/>
    <s v="Alfalfa"/>
    <s v="Sprinkler"/>
    <s v="Alfalfa"/>
    <s v="Active IR"/>
  </r>
  <r>
    <x v="45"/>
    <x v="0"/>
    <n v="20.174217496699899"/>
    <s v="Alfalfa"/>
    <s v="Sprinkler"/>
    <s v="Alfalfa"/>
    <s v="Active IR"/>
  </r>
  <r>
    <x v="14"/>
    <x v="0"/>
    <n v="1.7586479796300001"/>
    <s v="Alfalfa"/>
    <s v="Sprinkler"/>
    <s v="Alfalfa"/>
    <s v="Active IR"/>
  </r>
  <r>
    <x v="15"/>
    <x v="0"/>
    <n v="1.7586479796300001"/>
    <s v="Alfalfa"/>
    <s v="Sprinkler"/>
    <s v="Alfalfa"/>
    <s v="Active IR"/>
  </r>
  <r>
    <x v="0"/>
    <x v="0"/>
    <n v="21.477224995699899"/>
    <s v="Alfalfa"/>
    <s v="Sprinkler"/>
    <s v="Alfalfa"/>
    <s v="Active IR"/>
  </r>
  <r>
    <x v="0"/>
    <x v="0"/>
    <n v="21.477224995699899"/>
    <s v="Alfalfa"/>
    <s v="Sprinkler"/>
    <s v="Alfalfa"/>
    <s v="Active IR"/>
  </r>
  <r>
    <x v="7"/>
    <x v="0"/>
    <n v="15.5369742446"/>
    <s v="Alfalfa"/>
    <s v="Sprinkler"/>
    <s v="Alfalfa"/>
    <s v="Active IR"/>
  </r>
  <r>
    <x v="7"/>
    <x v="0"/>
    <n v="15.5369742446"/>
    <s v="Alfalfa"/>
    <s v="Sprinkler"/>
    <s v="Alfalfa"/>
    <s v="Active IR"/>
  </r>
  <r>
    <x v="7"/>
    <x v="0"/>
    <n v="9.9574854572299998"/>
    <s v="Alfalfa"/>
    <s v="Sprinkler"/>
    <s v="Alfalfa"/>
    <s v="Active IR"/>
  </r>
  <r>
    <x v="41"/>
    <x v="0"/>
    <n v="7.94922214212"/>
    <s v="Alfalfa"/>
    <s v="Sprinkler"/>
    <s v="Alfalfa"/>
    <s v="Active IR"/>
  </r>
  <r>
    <x v="0"/>
    <x v="0"/>
    <n v="0.80913772899900005"/>
    <s v="Alfalfa"/>
    <s v="Sprinkler"/>
    <s v="Alfalfa"/>
    <s v="Active IR"/>
  </r>
  <r>
    <x v="22"/>
    <x v="0"/>
    <n v="28.811296153200001"/>
    <s v="Alfalfa"/>
    <s v="Sprinkler"/>
    <s v="Alfalfa"/>
    <s v="Active IR"/>
  </r>
  <r>
    <x v="14"/>
    <x v="0"/>
    <n v="22.806503199200002"/>
    <s v="Alfalfa"/>
    <s v="Sprinkler"/>
    <s v="Alfalfa"/>
    <s v="Active IR"/>
  </r>
  <r>
    <x v="14"/>
    <x v="0"/>
    <n v="22.806503199200002"/>
    <s v="Alfalfa"/>
    <s v="Sprinkler"/>
    <s v="Alfalfa"/>
    <s v="Active IR"/>
  </r>
  <r>
    <x v="15"/>
    <x v="0"/>
    <n v="22.806503199200002"/>
    <s v="Alfalfa"/>
    <s v="Sprinkler"/>
    <s v="Alfalfa"/>
    <s v="Active IR"/>
  </r>
  <r>
    <x v="12"/>
    <x v="0"/>
    <n v="4.5726267594500003"/>
    <s v="Alfalfa"/>
    <s v="Sprinkler"/>
    <s v="Alfalfa"/>
    <s v="Active IR"/>
  </r>
  <r>
    <x v="7"/>
    <x v="0"/>
    <n v="2.1203719638799998"/>
    <s v="Alfalfa"/>
    <s v="Sprinkler"/>
    <s v="Alfalfa"/>
    <s v="Active IR"/>
  </r>
  <r>
    <x v="7"/>
    <x v="0"/>
    <n v="2.1203719638799998"/>
    <s v="Alfalfa"/>
    <s v="Sprinkler"/>
    <s v="Alfalfa"/>
    <s v="Active IR"/>
  </r>
  <r>
    <x v="0"/>
    <x v="0"/>
    <n v="13.7979348735999"/>
    <s v="Alfalfa"/>
    <s v="Sprinkler"/>
    <s v="Alfalfa"/>
    <s v="Active IR"/>
  </r>
  <r>
    <x v="0"/>
    <x v="0"/>
    <n v="1.1019832464099999"/>
    <s v="Alfalfa"/>
    <s v="Sprinkler"/>
    <s v="Alfalfa"/>
    <s v="Active IR"/>
  </r>
  <r>
    <x v="0"/>
    <x v="0"/>
    <n v="21.380228864300001"/>
    <s v="Alfalfa"/>
    <s v="Sprinkler"/>
    <s v="Alfalfa"/>
    <s v="Active IR"/>
  </r>
  <r>
    <x v="0"/>
    <x v="0"/>
    <n v="15.1761792138999"/>
    <s v="Alfalfa"/>
    <s v="Sprinkler"/>
    <s v="Alfalfa"/>
    <s v="Active IR"/>
  </r>
  <r>
    <x v="6"/>
    <x v="0"/>
    <n v="5.0792529687099996"/>
    <s v="Alfalfa"/>
    <s v="Sprinkler"/>
    <s v="Alfalfa"/>
    <s v="Active IR"/>
  </r>
  <r>
    <x v="17"/>
    <x v="0"/>
    <n v="4.1266025019499999"/>
    <s v="Alfalfa"/>
    <s v="Sprinkler"/>
    <s v="Alfalfa"/>
    <s v="Active IR"/>
  </r>
  <r>
    <x v="23"/>
    <x v="0"/>
    <n v="4.1266025019499999"/>
    <s v="Alfalfa"/>
    <s v="Sprinkler"/>
    <s v="Alfalfa"/>
    <s v="Active IR"/>
  </r>
  <r>
    <x v="44"/>
    <x v="0"/>
    <n v="0.72343394498299995"/>
    <s v="Alfalfa"/>
    <s v="Sprinkler"/>
    <s v="Alfalfa"/>
    <s v="Active IR"/>
  </r>
  <r>
    <x v="39"/>
    <x v="0"/>
    <n v="2.5457505654400001"/>
    <s v="Alfalfa"/>
    <s v="Sprinkler"/>
    <s v="Alfalfa"/>
    <s v="Active IR"/>
  </r>
  <r>
    <x v="39"/>
    <x v="0"/>
    <n v="2.5457505654400001"/>
    <s v="Alfalfa"/>
    <s v="Sprinkler"/>
    <s v="Alfalfa"/>
    <s v="Active IR"/>
  </r>
  <r>
    <x v="39"/>
    <x v="0"/>
    <n v="2.5457505654400001"/>
    <s v="Alfalfa"/>
    <s v="Sprinkler"/>
    <s v="Alfalfa"/>
    <s v="Active IR"/>
  </r>
  <r>
    <x v="40"/>
    <x v="0"/>
    <n v="2.5457505654400001"/>
    <s v="Alfalfa"/>
    <s v="Sprinkler"/>
    <s v="Alfalfa"/>
    <s v="Active IR"/>
  </r>
  <r>
    <x v="40"/>
    <x v="0"/>
    <n v="2.5457505654400001"/>
    <s v="Alfalfa"/>
    <s v="Sprinkler"/>
    <s v="Alfalfa"/>
    <s v="Active IR"/>
  </r>
  <r>
    <x v="40"/>
    <x v="0"/>
    <n v="2.5457505654400001"/>
    <s v="Alfalfa"/>
    <s v="Sprinkler"/>
    <s v="Alfalfa"/>
    <s v="Active IR"/>
  </r>
  <r>
    <x v="17"/>
    <x v="0"/>
    <n v="19.416126096900001"/>
    <s v="Alfalfa"/>
    <s v="Sprinkler"/>
    <s v="Alfalfa"/>
    <s v="Active IR"/>
  </r>
  <r>
    <x v="0"/>
    <x v="0"/>
    <n v="14.5943409742"/>
    <s v="Alfalfa"/>
    <s v="Sprinkler"/>
    <s v="Alfalfa"/>
    <s v="Active IR"/>
  </r>
  <r>
    <x v="7"/>
    <x v="0"/>
    <n v="14.5859531742"/>
    <s v="Alfalfa"/>
    <s v="Sprinkler"/>
    <s v="Alfalfa"/>
    <s v="Active IR"/>
  </r>
  <r>
    <x v="8"/>
    <x v="0"/>
    <n v="14.7785785873"/>
    <s v="Alfalfa"/>
    <s v="Sprinkler"/>
    <s v="Alfalfa"/>
    <s v="Active IR"/>
  </r>
  <r>
    <x v="7"/>
    <x v="0"/>
    <n v="25.0000112514"/>
    <s v="Alfalfa"/>
    <s v="Sprinkler"/>
    <s v="Alfalfa"/>
    <s v="Active IR"/>
  </r>
  <r>
    <x v="0"/>
    <x v="0"/>
    <n v="16.2160346530999"/>
    <s v="Alfalfa"/>
    <s v="Sprinkler"/>
    <s v="Alfalfa"/>
    <s v="Active IR"/>
  </r>
  <r>
    <x v="7"/>
    <x v="0"/>
    <n v="15.0903639145999"/>
    <s v="Alfalfa"/>
    <s v="Sprinkler"/>
    <s v="Alfalfa"/>
    <s v="Active IR"/>
  </r>
  <r>
    <x v="7"/>
    <x v="0"/>
    <n v="15.0903639145999"/>
    <s v="Alfalfa"/>
    <s v="Sprinkler"/>
    <s v="Alfalfa"/>
    <s v="Active IR"/>
  </r>
  <r>
    <x v="0"/>
    <x v="0"/>
    <n v="9.0975633030100003"/>
    <s v="Alfalfa"/>
    <s v="Sprinkler"/>
    <s v="Alfalfa"/>
    <s v="Active IR"/>
  </r>
  <r>
    <x v="0"/>
    <x v="0"/>
    <n v="9.0975633030100003"/>
    <s v="Alfalfa"/>
    <s v="Sprinkler"/>
    <s v="Alfalfa"/>
    <s v="Active IR"/>
  </r>
  <r>
    <x v="21"/>
    <x v="0"/>
    <n v="9.7804968797700003"/>
    <s v="Alfalfa"/>
    <s v="Sprinkler"/>
    <s v="Alfalfa"/>
    <s v="Active IR"/>
  </r>
  <r>
    <x v="12"/>
    <x v="0"/>
    <n v="7.8736340629099999"/>
    <s v="Alfalfa"/>
    <s v="Sprinkler"/>
    <s v="Alfalfa"/>
    <s v="Active IR"/>
  </r>
  <r>
    <x v="29"/>
    <x v="0"/>
    <n v="2.8111573055500001"/>
    <s v="Alfalfa"/>
    <s v="Sprinkler"/>
    <s v="Alfalfa"/>
    <s v="Active IR"/>
  </r>
  <r>
    <x v="23"/>
    <x v="0"/>
    <n v="16.6943645445999"/>
    <s v="Alfalfa"/>
    <s v="Sprinkler"/>
    <s v="Alfalfa"/>
    <s v="Active IR"/>
  </r>
  <r>
    <x v="17"/>
    <x v="0"/>
    <n v="2.0020527021099999"/>
    <s v="Alfalfa"/>
    <s v="Sprinkler"/>
    <s v="Alfalfa"/>
    <s v="Active IR"/>
  </r>
  <r>
    <x v="32"/>
    <x v="0"/>
    <n v="5.0169477367999997"/>
    <s v="Alfalfa"/>
    <s v="Sprinkler"/>
    <s v="Alfalfa"/>
    <s v="Active IR"/>
  </r>
  <r>
    <x v="19"/>
    <x v="0"/>
    <n v="2.3954627241400002"/>
    <s v="Alfalfa"/>
    <s v="Sprinkler"/>
    <s v="Alfalfa"/>
    <s v="Active IR"/>
  </r>
  <r>
    <x v="12"/>
    <x v="0"/>
    <n v="14.9941715006"/>
    <s v="Alfalfa"/>
    <s v="Sprinkler"/>
    <s v="Alfalfa"/>
    <s v="Active IR"/>
  </r>
  <r>
    <x v="12"/>
    <x v="0"/>
    <n v="14.9941715006"/>
    <s v="Alfalfa"/>
    <s v="Sprinkler"/>
    <s v="Alfalfa"/>
    <s v="Active IR"/>
  </r>
  <r>
    <x v="12"/>
    <x v="0"/>
    <n v="14.9941715006"/>
    <s v="Alfalfa"/>
    <s v="Sprinkler"/>
    <s v="Alfalfa"/>
    <s v="Active IR"/>
  </r>
  <r>
    <x v="8"/>
    <x v="0"/>
    <n v="1.09913692179"/>
    <s v="Alfalfa"/>
    <s v="Sprinkler"/>
    <s v="Alfalfa"/>
    <s v="Active IR"/>
  </r>
  <r>
    <x v="12"/>
    <x v="0"/>
    <n v="5.9399588858000003"/>
    <s v="Alfalfa"/>
    <s v="Sprinkler"/>
    <s v="Alfalfa"/>
    <s v="Active IR"/>
  </r>
  <r>
    <x v="29"/>
    <x v="0"/>
    <n v="25.1814223459"/>
    <s v="Alfalfa"/>
    <s v="Sprinkler"/>
    <s v="Alfalfa"/>
    <s v="Active IR"/>
  </r>
  <r>
    <x v="7"/>
    <x v="0"/>
    <n v="3.1441921595800002"/>
    <s v="Alfalfa"/>
    <s v="Sprinkler"/>
    <s v="Alfalfa"/>
    <s v="Active IR"/>
  </r>
  <r>
    <x v="7"/>
    <x v="0"/>
    <n v="3.1441921595800002"/>
    <s v="Alfalfa"/>
    <s v="Sprinkler"/>
    <s v="Alfalfa"/>
    <s v="Active IR"/>
  </r>
  <r>
    <x v="0"/>
    <x v="0"/>
    <n v="10.779091168300001"/>
    <s v="Alfalfa"/>
    <s v="Sprinkler"/>
    <s v="Alfalfa"/>
    <s v="Active IR"/>
  </r>
  <r>
    <x v="41"/>
    <x v="0"/>
    <n v="1.73578686355"/>
    <s v="Alfalfa"/>
    <s v="Sprinkler"/>
    <s v="Alfalfa"/>
    <s v="Active IR"/>
  </r>
  <r>
    <x v="41"/>
    <x v="0"/>
    <n v="1.73578686355"/>
    <s v="Alfalfa"/>
    <s v="Sprinkler"/>
    <s v="Alfalfa"/>
    <s v="Active IR"/>
  </r>
  <r>
    <x v="5"/>
    <x v="0"/>
    <n v="40.7915554804"/>
    <s v="Alfalfa"/>
    <s v="Sprinkler"/>
    <s v="Alfalfa"/>
    <s v="Active IR"/>
  </r>
  <r>
    <x v="5"/>
    <x v="0"/>
    <n v="40.7915554804"/>
    <s v="Alfalfa"/>
    <s v="Sprinkler"/>
    <s v="Alfalfa"/>
    <s v="Active IR"/>
  </r>
  <r>
    <x v="5"/>
    <x v="0"/>
    <n v="0.88416453833300002"/>
    <s v="Alfalfa"/>
    <s v="Sprinkler"/>
    <s v="Alfalfa"/>
    <s v="Active IR"/>
  </r>
  <r>
    <x v="5"/>
    <x v="0"/>
    <n v="0.88416453833300002"/>
    <s v="Alfalfa"/>
    <s v="Sprinkler"/>
    <s v="Alfalfa"/>
    <s v="Active IR"/>
  </r>
  <r>
    <x v="5"/>
    <x v="0"/>
    <n v="0.88416453833300002"/>
    <s v="Alfalfa"/>
    <s v="Sprinkler"/>
    <s v="Alfalfa"/>
    <s v="Active IR"/>
  </r>
  <r>
    <x v="33"/>
    <x v="0"/>
    <n v="3.8354788612399999"/>
    <s v="Alfalfa"/>
    <s v="Sprinkler"/>
    <s v="Alfalfa"/>
    <s v="Active IR"/>
  </r>
  <r>
    <x v="39"/>
    <x v="0"/>
    <n v="4.9431072990800002"/>
    <s v="Alfalfa"/>
    <s v="Sprinkler"/>
    <s v="Alfalfa"/>
    <s v="Active IR"/>
  </r>
  <r>
    <x v="0"/>
    <x v="0"/>
    <n v="1.8435858808900001"/>
    <s v="Alfalfa"/>
    <s v="Sprinkler"/>
    <s v="Alfalfa"/>
    <s v="Active IR"/>
  </r>
  <r>
    <x v="0"/>
    <x v="0"/>
    <n v="1.8435858808900001"/>
    <s v="Alfalfa"/>
    <s v="Sprinkler"/>
    <s v="Alfalfa"/>
    <s v="Active IR"/>
  </r>
  <r>
    <x v="0"/>
    <x v="0"/>
    <n v="1.8435858808900001"/>
    <s v="Alfalfa"/>
    <s v="Sprinkler"/>
    <s v="Alfalfa"/>
    <s v="Active IR"/>
  </r>
  <r>
    <x v="8"/>
    <x v="0"/>
    <n v="3.8716287652800001"/>
    <s v="Alfalfa"/>
    <s v="Sprinkler"/>
    <s v="Alfalfa"/>
    <s v="Active IR"/>
  </r>
  <r>
    <x v="8"/>
    <x v="0"/>
    <n v="9.7268696047100001"/>
    <s v="Alfalfa"/>
    <s v="Sprinkler"/>
    <s v="Alfalfa"/>
    <s v="Active IR"/>
  </r>
  <r>
    <x v="12"/>
    <x v="0"/>
    <n v="3.4358541585800002"/>
    <s v="Alfalfa"/>
    <s v="Sprinkler"/>
    <s v="Alfalfa"/>
    <s v="Active IR"/>
  </r>
  <r>
    <x v="45"/>
    <x v="0"/>
    <n v="0.36247533848000002"/>
    <s v="Alfalfa"/>
    <s v="Sprinkler"/>
    <s v="Alfalfa"/>
    <s v="Active IR"/>
  </r>
  <r>
    <x v="17"/>
    <x v="0"/>
    <n v="3.3925241830499999"/>
    <s v="Alfalfa"/>
    <s v="Sprinkler"/>
    <s v="Alfalfa"/>
    <s v="Active IR"/>
  </r>
  <r>
    <x v="17"/>
    <x v="0"/>
    <n v="11.1463385192"/>
    <s v="Alfalfa"/>
    <s v="Sprinkler"/>
    <s v="Alfalfa"/>
    <s v="Active IR"/>
  </r>
  <r>
    <x v="12"/>
    <x v="0"/>
    <n v="11.1463385192"/>
    <s v="Alfalfa"/>
    <s v="Sprinkler"/>
    <s v="Alfalfa"/>
    <s v="Active IR"/>
  </r>
  <r>
    <x v="17"/>
    <x v="0"/>
    <n v="4.9146626102699997"/>
    <s v="Alfalfa"/>
    <s v="Sprinkler"/>
    <s v="Alfalfa"/>
    <s v="Active IR"/>
  </r>
  <r>
    <x v="8"/>
    <x v="0"/>
    <n v="12.2158244945"/>
    <s v="Alfalfa"/>
    <s v="Sprinkler"/>
    <s v="Alfalfa"/>
    <s v="Active IR"/>
  </r>
  <r>
    <x v="17"/>
    <x v="0"/>
    <n v="9.7755823360300003"/>
    <s v="Alfalfa"/>
    <s v="Sprinkler"/>
    <s v="Alfalfa"/>
    <s v="Active IR"/>
  </r>
  <r>
    <x v="7"/>
    <x v="0"/>
    <n v="1.4450807641800001"/>
    <s v="Alfalfa"/>
    <s v="Sprinkler"/>
    <s v="Alfalfa"/>
    <s v="Active IR"/>
  </r>
  <r>
    <x v="7"/>
    <x v="0"/>
    <n v="1.4450807641800001"/>
    <s v="Alfalfa"/>
    <s v="Sprinkler"/>
    <s v="Alfalfa"/>
    <s v="Active IR"/>
  </r>
  <r>
    <x v="7"/>
    <x v="0"/>
    <n v="1.4450807641800001"/>
    <s v="Alfalfa"/>
    <s v="Sprinkler"/>
    <s v="Alfalfa"/>
    <s v="Active IR"/>
  </r>
  <r>
    <x v="12"/>
    <x v="0"/>
    <n v="7.2201952167599996"/>
    <s v="Alfalfa"/>
    <s v="Sprinkler"/>
    <s v="Alfalfa"/>
    <s v="Active IR"/>
  </r>
  <r>
    <x v="12"/>
    <x v="0"/>
    <n v="12.550193521500001"/>
    <s v="Alfalfa"/>
    <s v="Sprinkler"/>
    <s v="Alfalfa"/>
    <s v="Active IR"/>
  </r>
  <r>
    <x v="12"/>
    <x v="0"/>
    <n v="12.550193521500001"/>
    <s v="Alfalfa"/>
    <s v="Sprinkler"/>
    <s v="Alfalfa"/>
    <s v="Active IR"/>
  </r>
  <r>
    <x v="12"/>
    <x v="0"/>
    <n v="18.452258493900001"/>
    <s v="Alfalfa"/>
    <s v="Sprinkler"/>
    <s v="Alfalfa"/>
    <s v="Active IR"/>
  </r>
  <r>
    <x v="12"/>
    <x v="0"/>
    <n v="18.452258493900001"/>
    <s v="Alfalfa"/>
    <s v="Sprinkler"/>
    <s v="Alfalfa"/>
    <s v="Active IR"/>
  </r>
  <r>
    <x v="0"/>
    <x v="0"/>
    <n v="11.075297168700001"/>
    <s v="Alfalfa"/>
    <s v="Sprinkler"/>
    <s v="Alfalfa"/>
    <s v="Active IR"/>
  </r>
  <r>
    <x v="8"/>
    <x v="0"/>
    <n v="7.7270227225500001"/>
    <s v="Alfalfa"/>
    <s v="Sprinkler"/>
    <s v="Alfalfa"/>
    <s v="Active IR"/>
  </r>
  <r>
    <x v="33"/>
    <x v="0"/>
    <n v="23.870557089799899"/>
    <s v="Alfalfa"/>
    <s v="Sprinkler"/>
    <s v="Alfalfa"/>
    <s v="Active IR"/>
  </r>
  <r>
    <x v="23"/>
    <x v="0"/>
    <n v="10.2173255054"/>
    <s v="Alfalfa"/>
    <s v="Sprinkler"/>
    <s v="Alfalfa"/>
    <s v="Active IR"/>
  </r>
  <r>
    <x v="29"/>
    <x v="0"/>
    <n v="2.48743393095"/>
    <s v="Alfalfa"/>
    <s v="Sprinkler"/>
    <s v="Alfalfa"/>
    <s v="Active IR"/>
  </r>
  <r>
    <x v="29"/>
    <x v="0"/>
    <n v="2.48743393095"/>
    <s v="Alfalfa"/>
    <s v="Sprinkler"/>
    <s v="Alfalfa"/>
    <s v="Active IR"/>
  </r>
  <r>
    <x v="0"/>
    <x v="0"/>
    <n v="1.3946343565099999"/>
    <s v="Alfalfa"/>
    <s v="Sprinkler"/>
    <s v="Alfalfa"/>
    <s v="Active IR"/>
  </r>
  <r>
    <x v="39"/>
    <x v="0"/>
    <n v="1.22420700263"/>
    <s v="Alfalfa"/>
    <s v="Sprinkler"/>
    <s v="Alfalfa"/>
    <s v="Active IR"/>
  </r>
  <r>
    <x v="12"/>
    <x v="0"/>
    <n v="10.5479694763"/>
    <s v="Alfalfa"/>
    <s v="Sprinkler"/>
    <s v="Alfalfa"/>
    <s v="Active IR"/>
  </r>
  <r>
    <x v="12"/>
    <x v="0"/>
    <n v="10.5479694763"/>
    <s v="Alfalfa"/>
    <s v="Sprinkler"/>
    <s v="Alfalfa"/>
    <s v="Active IR"/>
  </r>
  <r>
    <x v="8"/>
    <x v="0"/>
    <n v="23.8978964601"/>
    <s v="Alfalfa"/>
    <s v="Sprinkler"/>
    <s v="Alfalfa"/>
    <s v="Active IR"/>
  </r>
  <r>
    <x v="15"/>
    <x v="0"/>
    <n v="6.9964561642699996"/>
    <s v="Alfalfa"/>
    <s v="Sprinkler"/>
    <s v="Alfalfa"/>
    <s v="Active IR"/>
  </r>
  <r>
    <x v="15"/>
    <x v="0"/>
    <n v="6.9964561642699996"/>
    <s v="Alfalfa"/>
    <s v="Sprinkler"/>
    <s v="Alfalfa"/>
    <s v="Active IR"/>
  </r>
  <r>
    <x v="8"/>
    <x v="0"/>
    <n v="24.6315027437"/>
    <s v="Alfalfa"/>
    <s v="Sprinkler"/>
    <s v="Alfalfa"/>
    <s v="Active IR"/>
  </r>
  <r>
    <x v="0"/>
    <x v="0"/>
    <n v="14.4608040692"/>
    <s v="Alfalfa"/>
    <s v="Sprinkler"/>
    <s v="Alfalfa"/>
    <s v="Active IR"/>
  </r>
  <r>
    <x v="23"/>
    <x v="0"/>
    <n v="9.9237875640199995"/>
    <s v="Alfalfa"/>
    <s v="Sprinkler"/>
    <s v="Alfalfa"/>
    <s v="Active IR"/>
  </r>
  <r>
    <x v="23"/>
    <x v="0"/>
    <n v="9.9237875640199995"/>
    <s v="Alfalfa"/>
    <s v="Sprinkler"/>
    <s v="Alfalfa"/>
    <s v="Active IR"/>
  </r>
  <r>
    <x v="23"/>
    <x v="0"/>
    <n v="9.9237875640199995"/>
    <s v="Alfalfa"/>
    <s v="Sprinkler"/>
    <s v="Alfalfa"/>
    <s v="Active IR"/>
  </r>
  <r>
    <x v="23"/>
    <x v="0"/>
    <n v="9.9237875640199995"/>
    <s v="Alfalfa"/>
    <s v="Sprinkler"/>
    <s v="Alfalfa"/>
    <s v="Active IR"/>
  </r>
  <r>
    <x v="8"/>
    <x v="0"/>
    <n v="1.12188664207"/>
    <s v="Alfalfa"/>
    <s v="Sprinkler"/>
    <s v="Alfalfa"/>
    <s v="Active IR"/>
  </r>
  <r>
    <x v="7"/>
    <x v="0"/>
    <n v="3.1319302800100002"/>
    <s v="Alfalfa"/>
    <s v="Sprinkler"/>
    <s v="Alfalfa"/>
    <s v="Active IR"/>
  </r>
  <r>
    <x v="0"/>
    <x v="0"/>
    <n v="8.2560302668999999"/>
    <s v="Alfalfa"/>
    <s v="Sprinkler"/>
    <s v="Alfalfa"/>
    <s v="Active IR"/>
  </r>
  <r>
    <x v="39"/>
    <x v="0"/>
    <n v="3.6308403666300002"/>
    <s v="Alfalfa"/>
    <s v="Sprinkler"/>
    <s v="Alfalfa"/>
    <s v="Active IR"/>
  </r>
  <r>
    <x v="57"/>
    <x v="0"/>
    <n v="3.6308403666300002"/>
    <s v="Alfalfa"/>
    <s v="Sprinkler"/>
    <s v="Alfalfa"/>
    <s v="Active IR"/>
  </r>
  <r>
    <x v="41"/>
    <x v="0"/>
    <n v="2.19467916809"/>
    <s v="Alfalfa"/>
    <s v="Sprinkler"/>
    <s v="Alfalfa"/>
    <s v="Active IR"/>
  </r>
  <r>
    <x v="0"/>
    <x v="0"/>
    <n v="8.3202398687100008"/>
    <s v="Alfalfa"/>
    <s v="Sprinkler"/>
    <s v="Alfalfa"/>
    <s v="Active IR"/>
  </r>
  <r>
    <x v="7"/>
    <x v="0"/>
    <n v="13.3737657894"/>
    <s v="Alfalfa"/>
    <s v="Sprinkler"/>
    <s v="Alfalfa"/>
    <s v="Active IR"/>
  </r>
  <r>
    <x v="8"/>
    <x v="0"/>
    <n v="5.2768930921999999"/>
    <s v="Alfalfa"/>
    <s v="Sprinkler"/>
    <s v="Alfalfa"/>
    <s v="Active IR"/>
  </r>
  <r>
    <x v="0"/>
    <x v="0"/>
    <n v="7.4712692269699996"/>
    <s v="Alfalfa"/>
    <s v="Sprinkler"/>
    <s v="Alfalfa"/>
    <s v="Active IR"/>
  </r>
  <r>
    <x v="44"/>
    <x v="0"/>
    <n v="9.9927386452399904"/>
    <s v="Alfalfa"/>
    <s v="Sprinkler"/>
    <s v="Alfalfa"/>
    <s v="Active IR"/>
  </r>
  <r>
    <x v="8"/>
    <x v="0"/>
    <n v="2.7830856073499999"/>
    <s v="Alfalfa"/>
    <s v="Sprinkler"/>
    <s v="Alfalfa"/>
    <s v="Active IR"/>
  </r>
  <r>
    <x v="39"/>
    <x v="0"/>
    <n v="7.6612596255299996"/>
    <s v="Alfalfa"/>
    <s v="Sprinkler"/>
    <s v="Alfalfa"/>
    <s v="Active IR"/>
  </r>
  <r>
    <x v="40"/>
    <x v="0"/>
    <n v="7.6612596255299996"/>
    <s v="Alfalfa"/>
    <s v="Sprinkler"/>
    <s v="Alfalfa"/>
    <s v="Active IR"/>
  </r>
  <r>
    <x v="52"/>
    <x v="0"/>
    <n v="13.4164751716"/>
    <s v="Alfalfa"/>
    <s v="Sprinkler"/>
    <s v="Alfalfa"/>
    <s v="Active IR"/>
  </r>
  <r>
    <x v="52"/>
    <x v="0"/>
    <n v="13.4164751716"/>
    <s v="Alfalfa"/>
    <s v="Sprinkler"/>
    <s v="Alfalfa"/>
    <s v="Active IR"/>
  </r>
  <r>
    <x v="52"/>
    <x v="0"/>
    <n v="13.4164751716"/>
    <s v="Alfalfa"/>
    <s v="Sprinkler"/>
    <s v="Alfalfa"/>
    <s v="Active IR"/>
  </r>
  <r>
    <x v="8"/>
    <x v="0"/>
    <n v="15.5416250574999"/>
    <s v="Alfalfa"/>
    <s v="Sprinkler"/>
    <s v="Alfalfa"/>
    <s v="Active IR"/>
  </r>
  <r>
    <x v="39"/>
    <x v="0"/>
    <n v="2.9941014734500002"/>
    <s v="Alfalfa"/>
    <s v="Sprinkler"/>
    <s v="Alfalfa"/>
    <s v="Active IR"/>
  </r>
  <r>
    <x v="40"/>
    <x v="0"/>
    <n v="2.9941014734500002"/>
    <s v="Alfalfa"/>
    <s v="Sprinkler"/>
    <s v="Alfalfa"/>
    <s v="Active IR"/>
  </r>
  <r>
    <x v="52"/>
    <x v="0"/>
    <n v="2.3312444113600002"/>
    <s v="Alfalfa"/>
    <s v="Sprinkler"/>
    <s v="Alfalfa"/>
    <s v="Active IR"/>
  </r>
  <r>
    <x v="52"/>
    <x v="0"/>
    <n v="2.3312444113600002"/>
    <s v="Alfalfa"/>
    <s v="Sprinkler"/>
    <s v="Alfalfa"/>
    <s v="Active IR"/>
  </r>
  <r>
    <x v="52"/>
    <x v="0"/>
    <n v="2.3312444113600002"/>
    <s v="Alfalfa"/>
    <s v="Sprinkler"/>
    <s v="Alfalfa"/>
    <s v="Active IR"/>
  </r>
  <r>
    <x v="21"/>
    <x v="0"/>
    <n v="7.2314653098799999"/>
    <s v="Alfalfa"/>
    <s v="Sprinkler"/>
    <s v="Alfalfa"/>
    <s v="Active IR"/>
  </r>
  <r>
    <x v="29"/>
    <x v="0"/>
    <n v="1.1588281820999999"/>
    <s v="Alfalfa"/>
    <s v="Sprinkler"/>
    <s v="Alfalfa"/>
    <s v="Active IR"/>
  </r>
  <r>
    <x v="39"/>
    <x v="0"/>
    <n v="8.0311462192600001"/>
    <s v="Alfalfa"/>
    <s v="Sprinkler"/>
    <s v="Alfalfa"/>
    <s v="Active IR"/>
  </r>
  <r>
    <x v="8"/>
    <x v="0"/>
    <n v="3.4670260255300001"/>
    <s v="Alfalfa"/>
    <s v="Sprinkler"/>
    <s v="Alfalfa"/>
    <s v="Active IR"/>
  </r>
  <r>
    <x v="33"/>
    <x v="0"/>
    <n v="6.0695141018900003"/>
    <s v="Alfalfa"/>
    <s v="Sprinkler"/>
    <s v="Alfalfa"/>
    <s v="Active IR"/>
  </r>
  <r>
    <x v="33"/>
    <x v="0"/>
    <n v="6.0695141018900003"/>
    <s v="Alfalfa"/>
    <s v="Sprinkler"/>
    <s v="Alfalfa"/>
    <s v="Active IR"/>
  </r>
  <r>
    <x v="17"/>
    <x v="0"/>
    <n v="0.49912735158299998"/>
    <s v="Alfalfa"/>
    <s v="Sprinkler"/>
    <s v="Alfalfa"/>
    <s v="Active IR"/>
  </r>
  <r>
    <x v="6"/>
    <x v="0"/>
    <n v="21.015094645200001"/>
    <s v="Alfalfa"/>
    <s v="Sprinkler"/>
    <s v="Alfalfa"/>
    <s v="Active IR"/>
  </r>
  <r>
    <x v="0"/>
    <x v="0"/>
    <n v="14.7629909178"/>
    <s v="Alfalfa"/>
    <s v="Sprinkler"/>
    <s v="Alfalfa"/>
    <s v="Active IR"/>
  </r>
  <r>
    <x v="0"/>
    <x v="0"/>
    <n v="10.8941354225"/>
    <s v="Alfalfa"/>
    <s v="Sprinkler"/>
    <s v="Alfalfa"/>
    <s v="Active IR"/>
  </r>
  <r>
    <x v="21"/>
    <x v="0"/>
    <n v="0.309489815216"/>
    <s v="Alfalfa"/>
    <s v="Sprinkler"/>
    <s v="Alfalfa"/>
    <s v="Active IR"/>
  </r>
  <r>
    <x v="12"/>
    <x v="0"/>
    <n v="83.464399287500001"/>
    <s v="Alfalfa"/>
    <s v="Sprinkler"/>
    <s v="Alfalfa"/>
    <s v="Active IR"/>
  </r>
  <r>
    <x v="12"/>
    <x v="0"/>
    <n v="83.464399287500001"/>
    <s v="Alfalfa"/>
    <s v="Sprinkler"/>
    <s v="Alfalfa"/>
    <s v="Active IR"/>
  </r>
  <r>
    <x v="0"/>
    <x v="0"/>
    <n v="17.591194748100001"/>
    <s v="Alfalfa"/>
    <s v="Sprinkler"/>
    <s v="Alfalfa"/>
    <s v="Active IR"/>
  </r>
  <r>
    <x v="12"/>
    <x v="0"/>
    <n v="13.6335969334"/>
    <s v="Alfalfa"/>
    <s v="Sprinkler"/>
    <s v="Alfalfa"/>
    <s v="Active IR"/>
  </r>
  <r>
    <x v="12"/>
    <x v="0"/>
    <n v="13.6335969334"/>
    <s v="Alfalfa"/>
    <s v="Sprinkler"/>
    <s v="Alfalfa"/>
    <s v="Active IR"/>
  </r>
  <r>
    <x v="36"/>
    <x v="0"/>
    <n v="1.80509266599"/>
    <s v="Alfalfa"/>
    <s v="Sprinkler"/>
    <s v="Alfalfa"/>
    <s v="Active IR"/>
  </r>
  <r>
    <x v="0"/>
    <x v="0"/>
    <n v="12.2226906134999"/>
    <s v="Alfalfa"/>
    <s v="Sprinkler"/>
    <s v="Alfalfa"/>
    <s v="Active IR"/>
  </r>
  <r>
    <x v="0"/>
    <x v="0"/>
    <n v="10.1383686474"/>
    <s v="Alfalfa"/>
    <s v="Sprinkler"/>
    <s v="Alfalfa"/>
    <s v="Active IR"/>
  </r>
  <r>
    <x v="39"/>
    <x v="0"/>
    <n v="2.28141216082"/>
    <s v="Alfalfa"/>
    <s v="Sprinkler"/>
    <s v="Alfalfa"/>
    <s v="Active IR"/>
  </r>
  <r>
    <x v="40"/>
    <x v="0"/>
    <n v="2.28141216082"/>
    <s v="Alfalfa"/>
    <s v="Sprinkler"/>
    <s v="Alfalfa"/>
    <s v="Active IR"/>
  </r>
  <r>
    <x v="12"/>
    <x v="0"/>
    <n v="0.50022242838499997"/>
    <s v="Alfalfa"/>
    <s v="Sprinkler"/>
    <s v="Alfalfa"/>
    <s v="Active IR"/>
  </r>
  <r>
    <x v="3"/>
    <x v="0"/>
    <n v="5.9470086981300003"/>
    <s v="Alfalfa"/>
    <s v="Sprinkler"/>
    <s v="Alfalfa"/>
    <s v="Active IR"/>
  </r>
  <r>
    <x v="8"/>
    <x v="0"/>
    <n v="41.598764553800002"/>
    <s v="Alfalfa"/>
    <s v="Sprinkler"/>
    <s v="Alfalfa"/>
    <s v="Active IR"/>
  </r>
  <r>
    <x v="2"/>
    <x v="0"/>
    <n v="20.685464884999899"/>
    <s v="Alfalfa"/>
    <s v="Sprinkler"/>
    <s v="Alfalfa"/>
    <s v="Active IR"/>
  </r>
  <r>
    <x v="12"/>
    <x v="0"/>
    <n v="20.664887318600002"/>
    <s v="Alfalfa"/>
    <s v="Sprinkler"/>
    <s v="Alfalfa"/>
    <s v="Active IR"/>
  </r>
  <r>
    <x v="12"/>
    <x v="0"/>
    <n v="20.664887318600002"/>
    <s v="Alfalfa"/>
    <s v="Sprinkler"/>
    <s v="Alfalfa"/>
    <s v="Active IR"/>
  </r>
  <r>
    <x v="12"/>
    <x v="0"/>
    <n v="20.664887318600002"/>
    <s v="Alfalfa"/>
    <s v="Sprinkler"/>
    <s v="Alfalfa"/>
    <s v="Active IR"/>
  </r>
  <r>
    <x v="17"/>
    <x v="0"/>
    <n v="10.1984927978"/>
    <s v="Alfalfa"/>
    <s v="Sprinkler"/>
    <s v="Alfalfa"/>
    <s v="Active IR"/>
  </r>
  <r>
    <x v="34"/>
    <x v="0"/>
    <n v="10.1984927978"/>
    <s v="Alfalfa"/>
    <s v="Sprinkler"/>
    <s v="Alfalfa"/>
    <s v="Active IR"/>
  </r>
  <r>
    <x v="17"/>
    <x v="0"/>
    <n v="2.1664722732100001"/>
    <s v="Alfalfa"/>
    <s v="Sprinkler"/>
    <s v="Alfalfa"/>
    <s v="Active IR"/>
  </r>
  <r>
    <x v="44"/>
    <x v="0"/>
    <n v="0.23341677290099999"/>
    <s v="Alfalfa"/>
    <s v="Sprinkler"/>
    <s v="Alfalfa"/>
    <s v="Active IR"/>
  </r>
  <r>
    <x v="4"/>
    <x v="0"/>
    <n v="5.9626835323899998"/>
    <s v="Alfalfa"/>
    <s v="Sprinkler"/>
    <s v="Alfalfa"/>
    <s v="Active IR"/>
  </r>
  <r>
    <x v="7"/>
    <x v="0"/>
    <n v="5.9626835323899998"/>
    <s v="Alfalfa"/>
    <s v="Sprinkler"/>
    <s v="Alfalfa"/>
    <s v="Active IR"/>
  </r>
  <r>
    <x v="7"/>
    <x v="0"/>
    <n v="5.9626835323899998"/>
    <s v="Alfalfa"/>
    <s v="Sprinkler"/>
    <s v="Alfalfa"/>
    <s v="Active IR"/>
  </r>
  <r>
    <x v="7"/>
    <x v="0"/>
    <n v="10.8448322744"/>
    <s v="Alfalfa"/>
    <s v="Sprinkler"/>
    <s v="Alfalfa"/>
    <s v="Active IR"/>
  </r>
  <r>
    <x v="22"/>
    <x v="0"/>
    <n v="7.68622997764"/>
    <s v="Alfalfa"/>
    <s v="Sprinkler"/>
    <s v="Alfalfa"/>
    <s v="Active IR"/>
  </r>
  <r>
    <x v="0"/>
    <x v="0"/>
    <n v="11.2995510754"/>
    <s v="Alfalfa"/>
    <s v="Sprinkler"/>
    <s v="Alfalfa"/>
    <s v="Active IR"/>
  </r>
  <r>
    <x v="0"/>
    <x v="0"/>
    <n v="11.2995510754"/>
    <s v="Alfalfa"/>
    <s v="Sprinkler"/>
    <s v="Alfalfa"/>
    <s v="Active IR"/>
  </r>
  <r>
    <x v="8"/>
    <x v="0"/>
    <n v="42.267915662100002"/>
    <s v="Alfalfa"/>
    <s v="Sprinkler"/>
    <s v="Alfalfa"/>
    <s v="Active IR"/>
  </r>
  <r>
    <x v="7"/>
    <x v="0"/>
    <n v="9.4458731162500005"/>
    <s v="Alfalfa"/>
    <s v="Sprinkler"/>
    <s v="Alfalfa"/>
    <s v="Active IR"/>
  </r>
  <r>
    <x v="0"/>
    <x v="0"/>
    <n v="9.7190704745699996"/>
    <s v="Alfalfa"/>
    <s v="Sprinkler"/>
    <s v="Alfalfa"/>
    <s v="Active IR"/>
  </r>
  <r>
    <x v="52"/>
    <x v="0"/>
    <n v="22.2498190401"/>
    <s v="Alfalfa"/>
    <s v="Sprinkler"/>
    <s v="Alfalfa"/>
    <s v="Active IR"/>
  </r>
  <r>
    <x v="0"/>
    <x v="0"/>
    <n v="15.763752498600001"/>
    <s v="Alfalfa"/>
    <s v="Sprinkler"/>
    <s v="Alfalfa"/>
    <s v="Active IR"/>
  </r>
  <r>
    <x v="0"/>
    <x v="0"/>
    <n v="15.763752498600001"/>
    <s v="Alfalfa"/>
    <s v="Sprinkler"/>
    <s v="Alfalfa"/>
    <s v="Active IR"/>
  </r>
  <r>
    <x v="2"/>
    <x v="0"/>
    <n v="18.3814766725"/>
    <s v="Alfalfa"/>
    <s v="Sprinkler"/>
    <s v="Alfalfa"/>
    <s v="Active IR"/>
  </r>
  <r>
    <x v="0"/>
    <x v="0"/>
    <n v="1.8878571366600001"/>
    <s v="Alfalfa"/>
    <s v="Sprinkler"/>
    <s v="Alfalfa"/>
    <s v="Active IR"/>
  </r>
  <r>
    <x v="0"/>
    <x v="0"/>
    <n v="1.8878571366600001"/>
    <s v="Alfalfa"/>
    <s v="Sprinkler"/>
    <s v="Alfalfa"/>
    <s v="Active IR"/>
  </r>
  <r>
    <x v="22"/>
    <x v="0"/>
    <n v="0.634313930016"/>
    <s v="Alfalfa"/>
    <s v="Sprinkler"/>
    <s v="Alfalfa"/>
    <s v="Active IR"/>
  </r>
  <r>
    <x v="12"/>
    <x v="0"/>
    <n v="2.5646331606600001"/>
    <s v="Alfalfa"/>
    <s v="Sprinkler"/>
    <s v="Alfalfa"/>
    <s v="Active IR"/>
  </r>
  <r>
    <x v="0"/>
    <x v="0"/>
    <n v="6.18869732858"/>
    <s v="Alfalfa"/>
    <s v="Sprinkler"/>
    <s v="Alfalfa"/>
    <s v="Active IR"/>
  </r>
  <r>
    <x v="39"/>
    <x v="0"/>
    <n v="9.8943667038599905"/>
    <s v="Alfalfa"/>
    <s v="Sprinkler"/>
    <s v="Alfalfa"/>
    <s v="Active IR"/>
  </r>
  <r>
    <x v="40"/>
    <x v="0"/>
    <n v="9.8943667038599905"/>
    <s v="Alfalfa"/>
    <s v="Sprinkler"/>
    <s v="Alfalfa"/>
    <s v="Active IR"/>
  </r>
  <r>
    <x v="0"/>
    <x v="0"/>
    <n v="9.5446852259200003"/>
    <s v="Alfalfa"/>
    <s v="Sprinkler"/>
    <s v="Alfalfa"/>
    <s v="Active IR"/>
  </r>
  <r>
    <x v="33"/>
    <x v="0"/>
    <n v="10.3523175422"/>
    <s v="Alfalfa"/>
    <s v="Sprinkler"/>
    <s v="Alfalfa"/>
    <s v="Active IR"/>
  </r>
  <r>
    <x v="33"/>
    <x v="0"/>
    <n v="10.3523175422"/>
    <s v="Alfalfa"/>
    <s v="Sprinkler"/>
    <s v="Alfalfa"/>
    <s v="Active IR"/>
  </r>
  <r>
    <x v="0"/>
    <x v="0"/>
    <n v="21.422570641899899"/>
    <s v="Alfalfa"/>
    <s v="Sprinkler"/>
    <s v="Alfalfa"/>
    <s v="Active IR"/>
  </r>
  <r>
    <x v="21"/>
    <x v="0"/>
    <n v="0.87359800492899997"/>
    <s v="Alfalfa"/>
    <s v="Sprinkler"/>
    <s v="Alfalfa"/>
    <s v="Active IR"/>
  </r>
  <r>
    <x v="8"/>
    <x v="0"/>
    <n v="3.0443692173999999"/>
    <s v="Alfalfa"/>
    <s v="Sprinkler"/>
    <s v="Alfalfa"/>
    <s v="Active IR"/>
  </r>
  <r>
    <x v="39"/>
    <x v="0"/>
    <n v="1.4016283647300001"/>
    <s v="Alfalfa"/>
    <s v="Sprinkler"/>
    <s v="Alfalfa"/>
    <s v="Active IR"/>
  </r>
  <r>
    <x v="40"/>
    <x v="0"/>
    <n v="1.4016283647300001"/>
    <s v="Alfalfa"/>
    <s v="Sprinkler"/>
    <s v="Alfalfa"/>
    <s v="Active IR"/>
  </r>
  <r>
    <x v="22"/>
    <x v="0"/>
    <n v="10.6309892193"/>
    <s v="Alfalfa"/>
    <s v="Sprinkler"/>
    <s v="Alfalfa"/>
    <s v="Active IR"/>
  </r>
  <r>
    <x v="0"/>
    <x v="0"/>
    <n v="1.2250449776500001"/>
    <s v="Alfalfa"/>
    <s v="Sprinkler"/>
    <s v="Alfalfa"/>
    <s v="Active IR"/>
  </r>
  <r>
    <x v="9"/>
    <x v="0"/>
    <n v="26.5609895766999"/>
    <s v="Alfalfa"/>
    <s v="Sprinkler"/>
    <s v="Alfalfa"/>
    <s v="Active IR"/>
  </r>
  <r>
    <x v="10"/>
    <x v="0"/>
    <n v="26.5609895766999"/>
    <s v="Alfalfa"/>
    <s v="Sprinkler"/>
    <s v="Alfalfa"/>
    <s v="Active IR"/>
  </r>
  <r>
    <x v="10"/>
    <x v="0"/>
    <n v="26.5609895766999"/>
    <s v="Alfalfa"/>
    <s v="Sprinkler"/>
    <s v="Alfalfa"/>
    <s v="Active IR"/>
  </r>
  <r>
    <x v="18"/>
    <x v="0"/>
    <n v="15.4563638551999"/>
    <s v="Alfalfa"/>
    <s v="Sprinkler"/>
    <s v="Alfalfa"/>
    <s v="Active IR"/>
  </r>
  <r>
    <x v="7"/>
    <x v="0"/>
    <n v="0.98700393447400003"/>
    <s v="Alfalfa"/>
    <s v="Sprinkler"/>
    <s v="Alfalfa"/>
    <s v="Active IR"/>
  </r>
  <r>
    <x v="7"/>
    <x v="0"/>
    <n v="3.1984372437699999"/>
    <s v="Alfalfa"/>
    <s v="Sprinkler"/>
    <s v="Alfalfa"/>
    <s v="Active IR"/>
  </r>
  <r>
    <x v="7"/>
    <x v="0"/>
    <n v="35.148612180000001"/>
    <s v="Alfalfa"/>
    <s v="Sprinkler"/>
    <s v="Alfalfa"/>
    <s v="Active IR"/>
  </r>
  <r>
    <x v="7"/>
    <x v="0"/>
    <n v="35.148612180000001"/>
    <s v="Alfalfa"/>
    <s v="Sprinkler"/>
    <s v="Alfalfa"/>
    <s v="Active IR"/>
  </r>
  <r>
    <x v="0"/>
    <x v="0"/>
    <n v="18.5119173942999"/>
    <s v="Alfalfa"/>
    <s v="Sprinkler"/>
    <s v="Alfalfa"/>
    <s v="Active IR"/>
  </r>
  <r>
    <x v="0"/>
    <x v="0"/>
    <n v="18.5119173942999"/>
    <s v="Alfalfa"/>
    <s v="Sprinkler"/>
    <s v="Alfalfa"/>
    <s v="Active IR"/>
  </r>
  <r>
    <x v="0"/>
    <x v="0"/>
    <n v="18.5119173942999"/>
    <s v="Alfalfa"/>
    <s v="Sprinkler"/>
    <s v="Alfalfa"/>
    <s v="Active IR"/>
  </r>
  <r>
    <x v="0"/>
    <x v="0"/>
    <n v="18.5119173942999"/>
    <s v="Alfalfa"/>
    <s v="Sprinkler"/>
    <s v="Alfalfa"/>
    <s v="Active IR"/>
  </r>
  <r>
    <x v="0"/>
    <x v="0"/>
    <n v="18.5119173942999"/>
    <s v="Alfalfa"/>
    <s v="Sprinkler"/>
    <s v="Alfalfa"/>
    <s v="Active IR"/>
  </r>
  <r>
    <x v="3"/>
    <x v="0"/>
    <n v="3.0487368876400001"/>
    <s v="Alfalfa"/>
    <s v="Sprinkler"/>
    <s v="Alfalfa"/>
    <s v="Active IR"/>
  </r>
  <r>
    <x v="17"/>
    <x v="0"/>
    <n v="6.6091701911999996"/>
    <s v="Alfalfa"/>
    <s v="Sprinkler"/>
    <s v="Alfalfa"/>
    <s v="Active IR"/>
  </r>
  <r>
    <x v="21"/>
    <x v="0"/>
    <n v="2.4976119429599999"/>
    <s v="Alfalfa"/>
    <s v="Sprinkler"/>
    <s v="Alfalfa"/>
    <s v="Active IR"/>
  </r>
  <r>
    <x v="17"/>
    <x v="0"/>
    <n v="9.3580616364499996"/>
    <s v="Alfalfa"/>
    <s v="Sprinkler"/>
    <s v="Alfalfa"/>
    <s v="Active IR"/>
  </r>
  <r>
    <x v="34"/>
    <x v="0"/>
    <n v="6.0735658081999997"/>
    <s v="Alfalfa"/>
    <s v="Sprinkler"/>
    <s v="Alfalfa"/>
    <s v="Active IR"/>
  </r>
  <r>
    <x v="32"/>
    <x v="0"/>
    <n v="33.808308536299897"/>
    <s v="Alfalfa"/>
    <s v="Sprinkler"/>
    <s v="Alfalfa"/>
    <s v="Active IR"/>
  </r>
  <r>
    <x v="7"/>
    <x v="0"/>
    <n v="14.1055416388"/>
    <s v="Alfalfa"/>
    <s v="Sprinkler"/>
    <s v="Alfalfa"/>
    <s v="Active IR"/>
  </r>
  <r>
    <x v="7"/>
    <x v="0"/>
    <n v="14.9392752077"/>
    <s v="Alfalfa"/>
    <s v="Sprinkler"/>
    <s v="Alfalfa"/>
    <s v="Active IR"/>
  </r>
  <r>
    <x v="35"/>
    <x v="0"/>
    <n v="3.9200609185899999"/>
    <s v="Alfalfa"/>
    <s v="Sprinkler"/>
    <s v="Alfalfa"/>
    <s v="Active IR"/>
  </r>
  <r>
    <x v="39"/>
    <x v="0"/>
    <n v="5.6005501950500003"/>
    <s v="Alfalfa"/>
    <s v="Sprinkler"/>
    <s v="Alfalfa"/>
    <s v="Active IR"/>
  </r>
  <r>
    <x v="40"/>
    <x v="0"/>
    <n v="5.6005501950500003"/>
    <s v="Alfalfa"/>
    <s v="Sprinkler"/>
    <s v="Alfalfa"/>
    <s v="Active IR"/>
  </r>
  <r>
    <x v="29"/>
    <x v="0"/>
    <n v="10.494719226100001"/>
    <s v="Alfalfa"/>
    <s v="Sprinkler"/>
    <s v="Alfalfa"/>
    <s v="Active IR"/>
  </r>
  <r>
    <x v="42"/>
    <x v="0"/>
    <n v="3.8695087286100001"/>
    <s v="Alfalfa"/>
    <s v="Sprinkler"/>
    <s v="Alfalfa"/>
    <s v="Active IR"/>
  </r>
  <r>
    <x v="7"/>
    <x v="0"/>
    <n v="3.8695087286100001"/>
    <s v="Alfalfa"/>
    <s v="Sprinkler"/>
    <s v="Alfalfa"/>
    <s v="Active IR"/>
  </r>
  <r>
    <x v="0"/>
    <x v="0"/>
    <n v="13.211513673900001"/>
    <s v="Alfalfa"/>
    <s v="Sprinkler"/>
    <s v="Alfalfa"/>
    <s v="Active IR"/>
  </r>
  <r>
    <x v="33"/>
    <x v="0"/>
    <n v="6.7643187765299997"/>
    <s v="Alfalfa"/>
    <s v="Sprinkler"/>
    <s v="Alfalfa"/>
    <s v="Active IR"/>
  </r>
  <r>
    <x v="33"/>
    <x v="0"/>
    <n v="6.7643187765299997"/>
    <s v="Alfalfa"/>
    <s v="Sprinkler"/>
    <s v="Alfalfa"/>
    <s v="Active IR"/>
  </r>
  <r>
    <x v="8"/>
    <x v="0"/>
    <n v="5.7515415006500001"/>
    <s v="Alfalfa"/>
    <s v="Sprinkler"/>
    <s v="Alfalfa"/>
    <s v="Active IR"/>
  </r>
  <r>
    <x v="39"/>
    <x v="0"/>
    <n v="4.5186894618700002"/>
    <s v="Alfalfa"/>
    <s v="Sprinkler"/>
    <s v="Alfalfa"/>
    <s v="Active IR"/>
  </r>
  <r>
    <x v="17"/>
    <x v="0"/>
    <n v="4.5186894618700002"/>
    <s v="Alfalfa"/>
    <s v="Sprinkler"/>
    <s v="Alfalfa"/>
    <s v="Active IR"/>
  </r>
  <r>
    <x v="40"/>
    <x v="0"/>
    <n v="4.5186894618700002"/>
    <s v="Alfalfa"/>
    <s v="Sprinkler"/>
    <s v="Alfalfa"/>
    <s v="Active IR"/>
  </r>
  <r>
    <x v="36"/>
    <x v="0"/>
    <n v="8.8586822837499906"/>
    <s v="Alfalfa"/>
    <s v="Sprinkler"/>
    <s v="Alfalfa"/>
    <s v="Active IR"/>
  </r>
  <r>
    <x v="36"/>
    <x v="0"/>
    <n v="8.8586822837499906"/>
    <s v="Alfalfa"/>
    <s v="Sprinkler"/>
    <s v="Alfalfa"/>
    <s v="Active IR"/>
  </r>
  <r>
    <x v="8"/>
    <x v="0"/>
    <n v="30.717708384000002"/>
    <s v="Alfalfa"/>
    <s v="Sprinkler"/>
    <s v="Alfalfa"/>
    <s v="Active IR"/>
  </r>
  <r>
    <x v="0"/>
    <x v="0"/>
    <n v="7.1768296754299996"/>
    <s v="Alfalfa"/>
    <s v="Sprinkler"/>
    <s v="Alfalfa"/>
    <s v="Active IR"/>
  </r>
  <r>
    <x v="7"/>
    <x v="0"/>
    <n v="0.88634596490200002"/>
    <s v="Alfalfa"/>
    <s v="Sprinkler"/>
    <s v="Alfalfa"/>
    <s v="Active IR"/>
  </r>
  <r>
    <x v="39"/>
    <x v="0"/>
    <n v="10.1592849861999"/>
    <s v="Alfalfa"/>
    <s v="Sprinkler"/>
    <s v="Alfalfa"/>
    <s v="Active IR"/>
  </r>
  <r>
    <x v="40"/>
    <x v="0"/>
    <n v="10.1592849861999"/>
    <s v="Alfalfa"/>
    <s v="Sprinkler"/>
    <s v="Alfalfa"/>
    <s v="Active IR"/>
  </r>
  <r>
    <x v="19"/>
    <x v="0"/>
    <n v="3.9015284993699999"/>
    <s v="Alfalfa"/>
    <s v="Sprinkler"/>
    <s v="Alfalfa"/>
    <s v="Active IR"/>
  </r>
  <r>
    <x v="19"/>
    <x v="0"/>
    <n v="3.9015284993699999"/>
    <s v="Alfalfa"/>
    <s v="Sprinkler"/>
    <s v="Alfalfa"/>
    <s v="Active IR"/>
  </r>
  <r>
    <x v="25"/>
    <x v="0"/>
    <n v="12.6464863067"/>
    <s v="Alfalfa"/>
    <s v="Sprinkler"/>
    <s v="Alfalfa"/>
    <s v="Active IR"/>
  </r>
  <r>
    <x v="0"/>
    <x v="0"/>
    <n v="2.8778602328299998"/>
    <s v="Alfalfa"/>
    <s v="Sprinkler"/>
    <s v="Alfalfa"/>
    <s v="Active IR"/>
  </r>
  <r>
    <x v="7"/>
    <x v="0"/>
    <n v="10.439556753"/>
    <s v="Alfalfa"/>
    <s v="Sprinkler"/>
    <s v="Alfalfa"/>
    <s v="Active IR"/>
  </r>
  <r>
    <x v="23"/>
    <x v="0"/>
    <n v="2.7939156177000002"/>
    <s v="Alfalfa"/>
    <s v="Sprinkler"/>
    <s v="Alfalfa"/>
    <s v="Active IR"/>
  </r>
  <r>
    <x v="0"/>
    <x v="0"/>
    <n v="10.7601855714999"/>
    <s v="Alfalfa"/>
    <s v="Sprinkler"/>
    <s v="Alfalfa"/>
    <s v="Active IR"/>
  </r>
  <r>
    <x v="0"/>
    <x v="0"/>
    <n v="10.7601855714999"/>
    <s v="Alfalfa"/>
    <s v="Sprinkler"/>
    <s v="Alfalfa"/>
    <s v="Active IR"/>
  </r>
  <r>
    <x v="39"/>
    <x v="0"/>
    <n v="10.326136752"/>
    <s v="Alfalfa"/>
    <s v="Sprinkler"/>
    <s v="Alfalfa"/>
    <s v="Active IR"/>
  </r>
  <r>
    <x v="40"/>
    <x v="0"/>
    <n v="10.326136752"/>
    <s v="Alfalfa"/>
    <s v="Sprinkler"/>
    <s v="Alfalfa"/>
    <s v="Active IR"/>
  </r>
  <r>
    <x v="17"/>
    <x v="0"/>
    <n v="5.3378483296599999"/>
    <s v="Alfalfa"/>
    <s v="Sprinkler"/>
    <s v="Alfalfa"/>
    <s v="Active IR"/>
  </r>
  <r>
    <x v="8"/>
    <x v="0"/>
    <n v="12.9881081812999"/>
    <s v="Alfalfa"/>
    <s v="Sprinkler"/>
    <s v="Alfalfa"/>
    <s v="Active IR"/>
  </r>
  <r>
    <x v="42"/>
    <x v="0"/>
    <n v="5.2086977891000004"/>
    <s v="Alfalfa"/>
    <s v="Sprinkler"/>
    <s v="Alfalfa"/>
    <s v="Active IR"/>
  </r>
  <r>
    <x v="7"/>
    <x v="0"/>
    <n v="5.2086977891000004"/>
    <s v="Alfalfa"/>
    <s v="Sprinkler"/>
    <s v="Alfalfa"/>
    <s v="Active IR"/>
  </r>
  <r>
    <x v="0"/>
    <x v="0"/>
    <n v="5.1569023188100003"/>
    <s v="Alfalfa"/>
    <s v="Sprinkler"/>
    <s v="Alfalfa"/>
    <s v="Active IR"/>
  </r>
  <r>
    <x v="7"/>
    <x v="0"/>
    <n v="23.0857009275"/>
    <s v="Alfalfa"/>
    <s v="Sprinkler"/>
    <s v="Alfalfa"/>
    <s v="Active IR"/>
  </r>
  <r>
    <x v="39"/>
    <x v="0"/>
    <n v="0.59405586982699998"/>
    <s v="Alfalfa"/>
    <s v="Sprinkler"/>
    <s v="Alfalfa"/>
    <s v="Active IR"/>
  </r>
  <r>
    <x v="39"/>
    <x v="0"/>
    <n v="4.4213755861799999"/>
    <s v="Alfalfa"/>
    <s v="Sprinkler"/>
    <s v="Alfalfa"/>
    <s v="Active IR"/>
  </r>
  <r>
    <x v="17"/>
    <x v="0"/>
    <n v="4.4213755861799999"/>
    <s v="Alfalfa"/>
    <s v="Sprinkler"/>
    <s v="Alfalfa"/>
    <s v="Active IR"/>
  </r>
  <r>
    <x v="40"/>
    <x v="0"/>
    <n v="4.4213755861799999"/>
    <s v="Alfalfa"/>
    <s v="Sprinkler"/>
    <s v="Alfalfa"/>
    <s v="Active IR"/>
  </r>
  <r>
    <x v="14"/>
    <x v="0"/>
    <n v="32.7154478341999"/>
    <s v="Alfalfa"/>
    <s v="Sprinkler"/>
    <s v="Alfalfa"/>
    <s v="Active IR"/>
  </r>
  <r>
    <x v="14"/>
    <x v="0"/>
    <n v="32.7154478341999"/>
    <s v="Alfalfa"/>
    <s v="Sprinkler"/>
    <s v="Alfalfa"/>
    <s v="Active IR"/>
  </r>
  <r>
    <x v="14"/>
    <x v="0"/>
    <n v="32.7154478341999"/>
    <s v="Alfalfa"/>
    <s v="Sprinkler"/>
    <s v="Alfalfa"/>
    <s v="Active IR"/>
  </r>
  <r>
    <x v="15"/>
    <x v="0"/>
    <n v="32.7154478341999"/>
    <s v="Alfalfa"/>
    <s v="Sprinkler"/>
    <s v="Alfalfa"/>
    <s v="Active IR"/>
  </r>
  <r>
    <x v="15"/>
    <x v="0"/>
    <n v="32.7154478341999"/>
    <s v="Alfalfa"/>
    <s v="Sprinkler"/>
    <s v="Alfalfa"/>
    <s v="Active IR"/>
  </r>
  <r>
    <x v="15"/>
    <x v="0"/>
    <n v="32.7154478341999"/>
    <s v="Alfalfa"/>
    <s v="Sprinkler"/>
    <s v="Alfalfa"/>
    <s v="Active IR"/>
  </r>
  <r>
    <x v="12"/>
    <x v="0"/>
    <n v="1.556593806"/>
    <s v="Alfalfa"/>
    <s v="Sprinkler"/>
    <s v="Alfalfa"/>
    <s v="Active IR"/>
  </r>
  <r>
    <x v="0"/>
    <x v="0"/>
    <n v="17.2455257750999"/>
    <s v="Alfalfa"/>
    <s v="Sprinkler"/>
    <s v="Alfalfa"/>
    <s v="Active IR"/>
  </r>
  <r>
    <x v="17"/>
    <x v="0"/>
    <n v="4.05162894491"/>
    <s v="Alfalfa"/>
    <s v="Sprinkler"/>
    <s v="Alfalfa"/>
    <s v="Active IR"/>
  </r>
  <r>
    <x v="12"/>
    <x v="0"/>
    <n v="4.05162894491"/>
    <s v="Alfalfa"/>
    <s v="Sprinkler"/>
    <s v="Alfalfa"/>
    <s v="Active IR"/>
  </r>
  <r>
    <x v="12"/>
    <x v="0"/>
    <n v="4.05162894491"/>
    <s v="Alfalfa"/>
    <s v="Sprinkler"/>
    <s v="Alfalfa"/>
    <s v="Active IR"/>
  </r>
  <r>
    <x v="21"/>
    <x v="0"/>
    <n v="1.6900344163500001"/>
    <s v="Alfalfa"/>
    <s v="Sprinkler"/>
    <s v="Alfalfa"/>
    <s v="Active IR"/>
  </r>
  <r>
    <x v="8"/>
    <x v="0"/>
    <n v="74.523977966100006"/>
    <s v="Alfalfa"/>
    <s v="Sprinkler"/>
    <s v="Alfalfa"/>
    <s v="Active IR"/>
  </r>
  <r>
    <x v="8"/>
    <x v="0"/>
    <n v="74.523977966100006"/>
    <s v="Alfalfa"/>
    <s v="Sprinkler"/>
    <s v="Alfalfa"/>
    <s v="Active IR"/>
  </r>
  <r>
    <x v="8"/>
    <x v="0"/>
    <n v="74.523977966100006"/>
    <s v="Alfalfa"/>
    <s v="Sprinkler"/>
    <s v="Alfalfa"/>
    <s v="Active IR"/>
  </r>
  <r>
    <x v="14"/>
    <x v="0"/>
    <n v="0.96910238003100002"/>
    <s v="Alfalfa"/>
    <s v="Sprinkler"/>
    <s v="Alfalfa"/>
    <s v="Active IR"/>
  </r>
  <r>
    <x v="2"/>
    <x v="0"/>
    <n v="14.4747556203"/>
    <s v="Alfalfa"/>
    <s v="Sprinkler"/>
    <s v="Alfalfa"/>
    <s v="Active IR"/>
  </r>
  <r>
    <x v="52"/>
    <x v="0"/>
    <n v="1.9391000247100001"/>
    <s v="Alfalfa"/>
    <s v="Sprinkler"/>
    <s v="Alfalfa"/>
    <s v="Active IR"/>
  </r>
  <r>
    <x v="52"/>
    <x v="0"/>
    <n v="1.9391000247100001"/>
    <s v="Alfalfa"/>
    <s v="Sprinkler"/>
    <s v="Alfalfa"/>
    <s v="Active IR"/>
  </r>
  <r>
    <x v="39"/>
    <x v="0"/>
    <n v="0.38549538857400001"/>
    <s v="Alfalfa"/>
    <s v="Sprinkler"/>
    <s v="Alfalfa"/>
    <s v="Active IR"/>
  </r>
  <r>
    <x v="21"/>
    <x v="0"/>
    <n v="2.34393088761"/>
    <s v="Alfalfa"/>
    <s v="Sprinkler"/>
    <s v="Alfalfa"/>
    <s v="Active IR"/>
  </r>
  <r>
    <x v="23"/>
    <x v="0"/>
    <n v="1.3449616957599999"/>
    <s v="Alfalfa"/>
    <s v="Sprinkler"/>
    <s v="Alfalfa"/>
    <s v="Active IR"/>
  </r>
  <r>
    <x v="0"/>
    <x v="0"/>
    <n v="25.198106599100001"/>
    <s v="Alfalfa"/>
    <s v="Sprinkler"/>
    <s v="Alfalfa"/>
    <s v="Active IR"/>
  </r>
  <r>
    <x v="0"/>
    <x v="0"/>
    <n v="25.198106599100001"/>
    <s v="Alfalfa"/>
    <s v="Sprinkler"/>
    <s v="Alfalfa"/>
    <s v="Active IR"/>
  </r>
  <r>
    <x v="0"/>
    <x v="0"/>
    <n v="25.198106599100001"/>
    <s v="Alfalfa"/>
    <s v="Sprinkler"/>
    <s v="Alfalfa"/>
    <s v="Active IR"/>
  </r>
  <r>
    <x v="0"/>
    <x v="0"/>
    <n v="25.198106599100001"/>
    <s v="Alfalfa"/>
    <s v="Sprinkler"/>
    <s v="Alfalfa"/>
    <s v="Active IR"/>
  </r>
  <r>
    <x v="2"/>
    <x v="0"/>
    <n v="5.6215342614399999"/>
    <s v="Alfalfa"/>
    <s v="Sprinkler"/>
    <s v="Alfalfa"/>
    <s v="Active IR"/>
  </r>
  <r>
    <x v="2"/>
    <x v="0"/>
    <n v="5.6215342614399999"/>
    <s v="Alfalfa"/>
    <s v="Sprinkler"/>
    <s v="Alfalfa"/>
    <s v="Active IR"/>
  </r>
  <r>
    <x v="0"/>
    <x v="0"/>
    <n v="23.153485840999899"/>
    <s v="Alfalfa"/>
    <s v="Sprinkler"/>
    <s v="Alfalfa"/>
    <s v="Active IR"/>
  </r>
  <r>
    <x v="12"/>
    <x v="0"/>
    <n v="8.9595138586500003"/>
    <s v="Alfalfa"/>
    <s v="Sprinkler"/>
    <s v="Alfalfa"/>
    <s v="Active IR"/>
  </r>
  <r>
    <x v="12"/>
    <x v="0"/>
    <n v="8.9595138586500003"/>
    <s v="Alfalfa"/>
    <s v="Sprinkler"/>
    <s v="Alfalfa"/>
    <s v="Active IR"/>
  </r>
  <r>
    <x v="8"/>
    <x v="0"/>
    <n v="3.9014774382300001"/>
    <s v="Alfalfa"/>
    <s v="Sprinkler"/>
    <s v="Alfalfa"/>
    <s v="Active IR"/>
  </r>
  <r>
    <x v="8"/>
    <x v="0"/>
    <n v="3.9014774382300001"/>
    <s v="Alfalfa"/>
    <s v="Sprinkler"/>
    <s v="Alfalfa"/>
    <s v="Active IR"/>
  </r>
  <r>
    <x v="0"/>
    <x v="0"/>
    <n v="11.695458045300001"/>
    <s v="Alfalfa"/>
    <s v="Sprinkler"/>
    <s v="Alfalfa"/>
    <s v="Active IR"/>
  </r>
  <r>
    <x v="0"/>
    <x v="0"/>
    <n v="11.695458045300001"/>
    <s v="Alfalfa"/>
    <s v="Sprinkler"/>
    <s v="Alfalfa"/>
    <s v="Active IR"/>
  </r>
  <r>
    <x v="39"/>
    <x v="0"/>
    <n v="8.9729685733300002"/>
    <s v="Alfalfa"/>
    <s v="Sprinkler"/>
    <s v="Alfalfa"/>
    <s v="Active IR"/>
  </r>
  <r>
    <x v="8"/>
    <x v="0"/>
    <n v="28.080634756999899"/>
    <s v="Alfalfa"/>
    <s v="Sprinkler"/>
    <s v="Alfalfa"/>
    <s v="Active IR"/>
  </r>
  <r>
    <x v="8"/>
    <x v="0"/>
    <n v="4.4774074077200003"/>
    <s v="Alfalfa"/>
    <s v="Sprinkler"/>
    <s v="Alfalfa"/>
    <s v="Active IR"/>
  </r>
  <r>
    <x v="29"/>
    <x v="0"/>
    <n v="12.2026857041"/>
    <s v="Alfalfa"/>
    <s v="Sprinkler"/>
    <s v="Alfalfa"/>
    <s v="Active IR"/>
  </r>
  <r>
    <x v="6"/>
    <x v="0"/>
    <n v="1.8000861986100001"/>
    <s v="Alfalfa"/>
    <s v="Sprinkler"/>
    <s v="Alfalfa"/>
    <s v="Active IR"/>
  </r>
  <r>
    <x v="2"/>
    <x v="0"/>
    <n v="2.3965167170999999"/>
    <s v="Alfalfa"/>
    <s v="Sprinkler"/>
    <s v="Alfalfa"/>
    <s v="Active IR"/>
  </r>
  <r>
    <x v="35"/>
    <x v="0"/>
    <n v="2.44533219239"/>
    <s v="Alfalfa"/>
    <s v="Sprinkler"/>
    <s v="Alfalfa"/>
    <s v="Active IR"/>
  </r>
  <r>
    <x v="21"/>
    <x v="0"/>
    <n v="1.6030392066300001"/>
    <s v="Alfalfa"/>
    <s v="Sprinkler"/>
    <s v="Alfalfa"/>
    <s v="Active IR"/>
  </r>
  <r>
    <x v="7"/>
    <x v="0"/>
    <n v="8.9265354645000006"/>
    <s v="Alfalfa"/>
    <s v="Sprinkler"/>
    <s v="Alfalfa"/>
    <s v="Active IR"/>
  </r>
  <r>
    <x v="17"/>
    <x v="0"/>
    <n v="19.735527052199899"/>
    <s v="Alfalfa"/>
    <s v="Sprinkler"/>
    <s v="Alfalfa"/>
    <s v="Active IR"/>
  </r>
  <r>
    <x v="21"/>
    <x v="0"/>
    <n v="2.16353941154"/>
    <s v="Alfalfa"/>
    <s v="Sprinkler"/>
    <s v="Alfalfa"/>
    <s v="Active IR"/>
  </r>
  <r>
    <x v="26"/>
    <x v="0"/>
    <n v="3.4357034677099998"/>
    <s v="Alfalfa"/>
    <s v="Sprinkler"/>
    <s v="Alfalfa"/>
    <s v="Active IR"/>
  </r>
  <r>
    <x v="33"/>
    <x v="0"/>
    <n v="1.58568712778"/>
    <s v="Alfalfa"/>
    <s v="Sprinkler"/>
    <s v="Alfalfa"/>
    <s v="Active IR"/>
  </r>
  <r>
    <x v="7"/>
    <x v="0"/>
    <n v="2.8448279974999999"/>
    <s v="Alfalfa"/>
    <s v="Sprinkler"/>
    <s v="Alfalfa"/>
    <s v="Active IR"/>
  </r>
  <r>
    <x v="7"/>
    <x v="0"/>
    <n v="2.8448279974999999"/>
    <s v="Alfalfa"/>
    <s v="Sprinkler"/>
    <s v="Alfalfa"/>
    <s v="Active IR"/>
  </r>
  <r>
    <x v="29"/>
    <x v="0"/>
    <n v="23.561012211000001"/>
    <s v="Alfalfa"/>
    <s v="Sprinkler"/>
    <s v="Alfalfa"/>
    <s v="Active IR"/>
  </r>
  <r>
    <x v="7"/>
    <x v="0"/>
    <n v="9.6349409234699905"/>
    <s v="Alfalfa"/>
    <s v="Sprinkler"/>
    <s v="Alfalfa"/>
    <s v="Active IR"/>
  </r>
  <r>
    <x v="3"/>
    <x v="0"/>
    <n v="21.5605890293999"/>
    <s v="Alfalfa"/>
    <s v="Sprinkler"/>
    <s v="Alfalfa"/>
    <s v="Active IR"/>
  </r>
  <r>
    <x v="17"/>
    <x v="0"/>
    <n v="8.2009626148900008"/>
    <s v="Alfalfa"/>
    <s v="Sprinkler"/>
    <s v="Alfalfa"/>
    <s v="Active IR"/>
  </r>
  <r>
    <x v="12"/>
    <x v="0"/>
    <n v="8.2009626148900008"/>
    <s v="Alfalfa"/>
    <s v="Sprinkler"/>
    <s v="Alfalfa"/>
    <s v="Active IR"/>
  </r>
  <r>
    <x v="7"/>
    <x v="0"/>
    <n v="9.3185321050999903"/>
    <s v="Alfalfa"/>
    <s v="Sprinkler"/>
    <s v="Alfalfa"/>
    <s v="Active IR"/>
  </r>
  <r>
    <x v="5"/>
    <x v="0"/>
    <n v="29.466053410000001"/>
    <s v="Alfalfa"/>
    <s v="Sprinkler"/>
    <s v="Alfalfa"/>
    <s v="Active IR"/>
  </r>
  <r>
    <x v="29"/>
    <x v="0"/>
    <n v="4.0285776317200002"/>
    <s v="Alfalfa"/>
    <s v="Sprinkler"/>
    <s v="Alfalfa"/>
    <s v="Active IR"/>
  </r>
  <r>
    <x v="29"/>
    <x v="0"/>
    <n v="9.8446373538599996"/>
    <s v="Alfalfa"/>
    <s v="Sprinkler"/>
    <s v="Alfalfa"/>
    <s v="Active IR"/>
  </r>
  <r>
    <x v="0"/>
    <x v="0"/>
    <n v="23.050802823800002"/>
    <s v="Alfalfa"/>
    <s v="Sprinkler"/>
    <s v="Alfalfa"/>
    <s v="Active IR"/>
  </r>
  <r>
    <x v="17"/>
    <x v="0"/>
    <n v="17.8031824277999"/>
    <s v="Alfalfa"/>
    <s v="Sprinkler"/>
    <s v="Alfalfa"/>
    <s v="Active IR"/>
  </r>
  <r>
    <x v="21"/>
    <x v="0"/>
    <n v="10.574007587200001"/>
    <s v="Alfalfa"/>
    <s v="Sprinkler"/>
    <s v="Alfalfa"/>
    <s v="Active IR"/>
  </r>
  <r>
    <x v="12"/>
    <x v="0"/>
    <n v="6.3081319819099999"/>
    <s v="Alfalfa"/>
    <s v="Sprinkler"/>
    <s v="Alfalfa"/>
    <s v="Active IR"/>
  </r>
  <r>
    <x v="39"/>
    <x v="0"/>
    <n v="0.84261112914799996"/>
    <s v="Alfalfa"/>
    <s v="Sprinkler"/>
    <s v="Alfalfa"/>
    <s v="Active IR"/>
  </r>
  <r>
    <x v="2"/>
    <x v="0"/>
    <n v="8.6816209371100008"/>
    <s v="Alfalfa"/>
    <s v="Sprinkler"/>
    <s v="Alfalfa"/>
    <s v="Active IR"/>
  </r>
  <r>
    <x v="2"/>
    <x v="0"/>
    <n v="8.6816209371100008"/>
    <s v="Alfalfa"/>
    <s v="Sprinkler"/>
    <s v="Alfalfa"/>
    <s v="Active IR"/>
  </r>
  <r>
    <x v="7"/>
    <x v="0"/>
    <n v="8.6816209371100008"/>
    <s v="Alfalfa"/>
    <s v="Sprinkler"/>
    <s v="Alfalfa"/>
    <s v="Active IR"/>
  </r>
  <r>
    <x v="7"/>
    <x v="0"/>
    <n v="8.6816209371100008"/>
    <s v="Alfalfa"/>
    <s v="Sprinkler"/>
    <s v="Alfalfa"/>
    <s v="Active IR"/>
  </r>
  <r>
    <x v="0"/>
    <x v="0"/>
    <n v="11.9134803433"/>
    <s v="Alfalfa"/>
    <s v="Sprinkler"/>
    <s v="Alfalfa"/>
    <s v="Active IR"/>
  </r>
  <r>
    <x v="0"/>
    <x v="0"/>
    <n v="5.13058600946"/>
    <s v="Alfalfa"/>
    <s v="Sprinkler"/>
    <s v="Alfalfa"/>
    <s v="Active IR"/>
  </r>
  <r>
    <x v="7"/>
    <x v="0"/>
    <n v="3.3572413404499999"/>
    <s v="Alfalfa"/>
    <s v="Sprinkler"/>
    <s v="Alfalfa"/>
    <s v="Active IR"/>
  </r>
  <r>
    <x v="7"/>
    <x v="0"/>
    <n v="3.3572413404499999"/>
    <s v="Alfalfa"/>
    <s v="Sprinkler"/>
    <s v="Alfalfa"/>
    <s v="Active IR"/>
  </r>
  <r>
    <x v="0"/>
    <x v="0"/>
    <n v="6.0278020032199997"/>
    <s v="Alfalfa"/>
    <s v="Sprinkler"/>
    <s v="Alfalfa"/>
    <s v="Active IR"/>
  </r>
  <r>
    <x v="33"/>
    <x v="0"/>
    <n v="6.0278020032199997"/>
    <s v="Alfalfa"/>
    <s v="Sprinkler"/>
    <s v="Alfalfa"/>
    <s v="Active IR"/>
  </r>
  <r>
    <x v="33"/>
    <x v="0"/>
    <n v="6.0278020032199997"/>
    <s v="Alfalfa"/>
    <s v="Sprinkler"/>
    <s v="Alfalfa"/>
    <s v="Active IR"/>
  </r>
  <r>
    <x v="39"/>
    <x v="0"/>
    <n v="1.1229098392600001"/>
    <s v="Alfalfa"/>
    <s v="Sprinkler"/>
    <s v="Alfalfa"/>
    <s v="Active IR"/>
  </r>
  <r>
    <x v="39"/>
    <x v="0"/>
    <n v="1.1229098392600001"/>
    <s v="Alfalfa"/>
    <s v="Sprinkler"/>
    <s v="Alfalfa"/>
    <s v="Active IR"/>
  </r>
  <r>
    <x v="40"/>
    <x v="0"/>
    <n v="1.1229098392600001"/>
    <s v="Alfalfa"/>
    <s v="Sprinkler"/>
    <s v="Alfalfa"/>
    <s v="Active IR"/>
  </r>
  <r>
    <x v="40"/>
    <x v="0"/>
    <n v="1.1229098392600001"/>
    <s v="Alfalfa"/>
    <s v="Sprinkler"/>
    <s v="Alfalfa"/>
    <s v="Active IR"/>
  </r>
  <r>
    <x v="17"/>
    <x v="0"/>
    <n v="40.005929836200004"/>
    <s v="Alfalfa"/>
    <s v="Sprinkler"/>
    <s v="Alfalfa"/>
    <s v="Active IR"/>
  </r>
  <r>
    <x v="34"/>
    <x v="0"/>
    <n v="40.005929836200004"/>
    <s v="Alfalfa"/>
    <s v="Sprinkler"/>
    <s v="Alfalfa"/>
    <s v="Active IR"/>
  </r>
  <r>
    <x v="8"/>
    <x v="0"/>
    <n v="35.623714995299899"/>
    <s v="Alfalfa"/>
    <s v="Sprinkler"/>
    <s v="Alfalfa"/>
    <s v="Active IR"/>
  </r>
  <r>
    <x v="14"/>
    <x v="0"/>
    <n v="6.9682472566999998"/>
    <s v="Alfalfa"/>
    <s v="Sprinkler"/>
    <s v="Alfalfa"/>
    <s v="Active IR"/>
  </r>
  <r>
    <x v="36"/>
    <x v="0"/>
    <n v="6.9682472566999998"/>
    <s v="Alfalfa"/>
    <s v="Sprinkler"/>
    <s v="Alfalfa"/>
    <s v="Active IR"/>
  </r>
  <r>
    <x v="36"/>
    <x v="0"/>
    <n v="6.9682472566999998"/>
    <s v="Alfalfa"/>
    <s v="Sprinkler"/>
    <s v="Alfalfa"/>
    <s v="Active IR"/>
  </r>
  <r>
    <x v="7"/>
    <x v="0"/>
    <n v="14.7536278607"/>
    <s v="Alfalfa"/>
    <s v="Sprinkler"/>
    <s v="Alfalfa"/>
    <s v="Active IR"/>
  </r>
  <r>
    <x v="34"/>
    <x v="0"/>
    <n v="21.5775802024"/>
    <s v="Alfalfa"/>
    <s v="Sprinkler"/>
    <s v="Alfalfa"/>
    <s v="Active IR"/>
  </r>
  <r>
    <x v="33"/>
    <x v="0"/>
    <n v="30.464832972699899"/>
    <s v="Alfalfa"/>
    <s v="Sprinkler"/>
    <s v="Alfalfa"/>
    <s v="Active IR"/>
  </r>
  <r>
    <x v="8"/>
    <x v="0"/>
    <n v="8.6540341477199902"/>
    <s v="Alfalfa"/>
    <s v="Sprinkler"/>
    <s v="Alfalfa"/>
    <s v="Active IR"/>
  </r>
  <r>
    <x v="8"/>
    <x v="0"/>
    <n v="2.6296617871799999"/>
    <s v="Alfalfa"/>
    <s v="Sprinkler"/>
    <s v="Alfalfa"/>
    <s v="Active IR"/>
  </r>
  <r>
    <x v="39"/>
    <x v="0"/>
    <n v="4.4822009733900003"/>
    <s v="Alfalfa"/>
    <s v="Sprinkler"/>
    <s v="Alfalfa"/>
    <s v="Active IR"/>
  </r>
  <r>
    <x v="40"/>
    <x v="0"/>
    <n v="4.4822009733900003"/>
    <s v="Alfalfa"/>
    <s v="Sprinkler"/>
    <s v="Alfalfa"/>
    <s v="Active IR"/>
  </r>
  <r>
    <x v="7"/>
    <x v="0"/>
    <n v="16.400129241799899"/>
    <s v="Alfalfa"/>
    <s v="Sprinkler"/>
    <s v="Alfalfa"/>
    <s v="Active IR"/>
  </r>
  <r>
    <x v="8"/>
    <x v="0"/>
    <n v="40.784812053700001"/>
    <s v="Alfalfa"/>
    <s v="Sprinkler"/>
    <s v="Alfalfa"/>
    <s v="Active IR"/>
  </r>
  <r>
    <x v="42"/>
    <x v="0"/>
    <n v="4.8580577266000002"/>
    <s v="Alfalfa"/>
    <s v="Sprinkler"/>
    <s v="Alfalfa"/>
    <s v="Active IR"/>
  </r>
  <r>
    <x v="7"/>
    <x v="0"/>
    <n v="4.8580577266000002"/>
    <s v="Alfalfa"/>
    <s v="Sprinkler"/>
    <s v="Alfalfa"/>
    <s v="Active IR"/>
  </r>
  <r>
    <x v="33"/>
    <x v="0"/>
    <n v="18.0936966248"/>
    <s v="Alfalfa"/>
    <s v="Sprinkler"/>
    <s v="Alfalfa"/>
    <s v="Active IR"/>
  </r>
  <r>
    <x v="14"/>
    <x v="0"/>
    <n v="16.333727891999899"/>
    <s v="Alfalfa"/>
    <s v="Sprinkler"/>
    <s v="Alfalfa"/>
    <s v="Active IR"/>
  </r>
  <r>
    <x v="24"/>
    <x v="0"/>
    <n v="6.8748682160100003"/>
    <s v="Alfalfa"/>
    <s v="Sprinkler"/>
    <s v="Alfalfa"/>
    <s v="Active IR"/>
  </r>
  <r>
    <x v="7"/>
    <x v="0"/>
    <n v="6.8748682160100003"/>
    <s v="Alfalfa"/>
    <s v="Sprinkler"/>
    <s v="Alfalfa"/>
    <s v="Active IR"/>
  </r>
  <r>
    <x v="7"/>
    <x v="0"/>
    <n v="6.8748682160100003"/>
    <s v="Alfalfa"/>
    <s v="Sprinkler"/>
    <s v="Alfalfa"/>
    <s v="Active IR"/>
  </r>
  <r>
    <x v="9"/>
    <x v="0"/>
    <n v="10.056107385100001"/>
    <s v="Alfalfa"/>
    <s v="Sprinkler"/>
    <s v="Alfalfa"/>
    <s v="Active IR"/>
  </r>
  <r>
    <x v="9"/>
    <x v="0"/>
    <n v="10.056107385100001"/>
    <s v="Alfalfa"/>
    <s v="Sprinkler"/>
    <s v="Alfalfa"/>
    <s v="Active IR"/>
  </r>
  <r>
    <x v="9"/>
    <x v="0"/>
    <n v="10.056107385100001"/>
    <s v="Alfalfa"/>
    <s v="Sprinkler"/>
    <s v="Alfalfa"/>
    <s v="Active IR"/>
  </r>
  <r>
    <x v="32"/>
    <x v="0"/>
    <n v="20.5467617539"/>
    <s v="Alfalfa"/>
    <s v="Sprinkler"/>
    <s v="Alfalfa"/>
    <s v="Active IR"/>
  </r>
  <r>
    <x v="32"/>
    <x v="0"/>
    <n v="20.5467617539"/>
    <s v="Alfalfa"/>
    <s v="Sprinkler"/>
    <s v="Alfalfa"/>
    <s v="Active IR"/>
  </r>
  <r>
    <x v="12"/>
    <x v="0"/>
    <n v="0.87011361300800005"/>
    <s v="Alfalfa"/>
    <s v="Sprinkler"/>
    <s v="Alfalfa"/>
    <s v="Active IR"/>
  </r>
  <r>
    <x v="2"/>
    <x v="0"/>
    <n v="10.9382507667"/>
    <s v="Alfalfa"/>
    <s v="Sprinkler"/>
    <s v="Alfalfa"/>
    <s v="Active IR"/>
  </r>
  <r>
    <x v="7"/>
    <x v="0"/>
    <n v="10.9382507667"/>
    <s v="Alfalfa"/>
    <s v="Sprinkler"/>
    <s v="Alfalfa"/>
    <s v="Active IR"/>
  </r>
  <r>
    <x v="0"/>
    <x v="0"/>
    <n v="0.40204103366600003"/>
    <s v="Alfalfa"/>
    <s v="Sprinkler"/>
    <s v="Alfalfa"/>
    <s v="Active IR"/>
  </r>
  <r>
    <x v="0"/>
    <x v="0"/>
    <n v="20.203116225599899"/>
    <s v="Alfalfa"/>
    <s v="Sprinkler"/>
    <s v="Alfalfa"/>
    <s v="Active IR"/>
  </r>
  <r>
    <x v="8"/>
    <x v="0"/>
    <n v="10.2871275287999"/>
    <s v="Alfalfa"/>
    <s v="Sprinkler"/>
    <s v="Alfalfa"/>
    <s v="Active IR"/>
  </r>
  <r>
    <x v="8"/>
    <x v="0"/>
    <n v="10.2871275287999"/>
    <s v="Alfalfa"/>
    <s v="Sprinkler"/>
    <s v="Alfalfa"/>
    <s v="Active IR"/>
  </r>
  <r>
    <x v="39"/>
    <x v="0"/>
    <n v="3.5127257188300001"/>
    <s v="Alfalfa"/>
    <s v="Sprinkler"/>
    <s v="Alfalfa"/>
    <s v="Active IR"/>
  </r>
  <r>
    <x v="33"/>
    <x v="0"/>
    <n v="19.812221814800001"/>
    <s v="Alfalfa"/>
    <s v="Sprinkler"/>
    <s v="Alfalfa"/>
    <s v="Active IR"/>
  </r>
  <r>
    <x v="0"/>
    <x v="0"/>
    <n v="19.654500379600002"/>
    <s v="Alfalfa"/>
    <s v="Sprinkler"/>
    <s v="Alfalfa"/>
    <s v="Active IR"/>
  </r>
  <r>
    <x v="8"/>
    <x v="0"/>
    <n v="10.4881431835"/>
    <s v="Alfalfa"/>
    <s v="Sprinkler"/>
    <s v="Alfalfa"/>
    <s v="Active IR"/>
  </r>
  <r>
    <x v="0"/>
    <x v="0"/>
    <n v="8.3142228307800004"/>
    <s v="Alfalfa"/>
    <s v="Sprinkler"/>
    <s v="Alfalfa"/>
    <s v="Active IR"/>
  </r>
  <r>
    <x v="0"/>
    <x v="0"/>
    <n v="8.3142228307800004"/>
    <s v="Alfalfa"/>
    <s v="Sprinkler"/>
    <s v="Alfalfa"/>
    <s v="Active IR"/>
  </r>
  <r>
    <x v="2"/>
    <x v="0"/>
    <n v="10.0683094493999"/>
    <s v="Alfalfa"/>
    <s v="Sprinkler"/>
    <s v="Alfalfa"/>
    <s v="Active IR"/>
  </r>
  <r>
    <x v="17"/>
    <x v="0"/>
    <n v="14.9682180104999"/>
    <s v="Alfalfa"/>
    <s v="Sprinkler"/>
    <s v="Alfalfa"/>
    <s v="Active IR"/>
  </r>
  <r>
    <x v="3"/>
    <x v="0"/>
    <n v="5.8325412090500004"/>
    <s v="Alfalfa"/>
    <s v="Sprinkler"/>
    <s v="Alfalfa"/>
    <s v="Active IR"/>
  </r>
  <r>
    <x v="7"/>
    <x v="0"/>
    <n v="18.0062100486"/>
    <s v="Alfalfa"/>
    <s v="Sprinkler"/>
    <s v="Alfalfa"/>
    <s v="Active IR"/>
  </r>
  <r>
    <x v="7"/>
    <x v="0"/>
    <n v="18.0062100486"/>
    <s v="Alfalfa"/>
    <s v="Sprinkler"/>
    <s v="Alfalfa"/>
    <s v="Active IR"/>
  </r>
  <r>
    <x v="3"/>
    <x v="0"/>
    <n v="6.15748909632"/>
    <s v="Alfalfa"/>
    <s v="Sprinkler"/>
    <s v="Alfalfa"/>
    <s v="Active IR"/>
  </r>
  <r>
    <x v="24"/>
    <x v="0"/>
    <n v="19.3939439832"/>
    <s v="Alfalfa"/>
    <s v="Sprinkler"/>
    <s v="Alfalfa"/>
    <s v="Active IR"/>
  </r>
  <r>
    <x v="7"/>
    <x v="0"/>
    <n v="19.3939439832"/>
    <s v="Alfalfa"/>
    <s v="Sprinkler"/>
    <s v="Alfalfa"/>
    <s v="Active IR"/>
  </r>
  <r>
    <x v="7"/>
    <x v="0"/>
    <n v="4.0442904500200001"/>
    <s v="Alfalfa"/>
    <s v="Sprinkler"/>
    <s v="Alfalfa"/>
    <s v="Active IR"/>
  </r>
  <r>
    <x v="0"/>
    <x v="0"/>
    <n v="23.961809042100001"/>
    <s v="Alfalfa"/>
    <s v="Sprinkler"/>
    <s v="Alfalfa"/>
    <s v="Active IR"/>
  </r>
  <r>
    <x v="0"/>
    <x v="0"/>
    <n v="23.961809042100001"/>
    <s v="Alfalfa"/>
    <s v="Sprinkler"/>
    <s v="Alfalfa"/>
    <s v="Active IR"/>
  </r>
  <r>
    <x v="7"/>
    <x v="0"/>
    <n v="10.572099203200001"/>
    <s v="Alfalfa"/>
    <s v="Sprinkler"/>
    <s v="Alfalfa"/>
    <s v="Active IR"/>
  </r>
  <r>
    <x v="12"/>
    <x v="0"/>
    <n v="40.854236825199898"/>
    <s v="Alfalfa"/>
    <s v="Sprinkler"/>
    <s v="Alfalfa"/>
    <s v="Active IR"/>
  </r>
  <r>
    <x v="8"/>
    <x v="0"/>
    <n v="0.71658924305000005"/>
    <s v="Alfalfa"/>
    <s v="Sprinkler"/>
    <s v="Alfalfa"/>
    <s v="Active IR"/>
  </r>
  <r>
    <x v="17"/>
    <x v="0"/>
    <n v="6.0011534166100002"/>
    <s v="Alfalfa"/>
    <s v="Sprinkler"/>
    <s v="Alfalfa"/>
    <s v="Active IR"/>
  </r>
  <r>
    <x v="12"/>
    <x v="0"/>
    <n v="6.0011534166100002"/>
    <s v="Alfalfa"/>
    <s v="Sprinkler"/>
    <s v="Alfalfa"/>
    <s v="Active IR"/>
  </r>
  <r>
    <x v="29"/>
    <x v="0"/>
    <n v="18.258894641600001"/>
    <s v="Alfalfa"/>
    <s v="Sprinkler"/>
    <s v="Alfalfa"/>
    <s v="Active IR"/>
  </r>
  <r>
    <x v="23"/>
    <x v="0"/>
    <n v="10.55778888"/>
    <s v="Alfalfa"/>
    <s v="Sprinkler"/>
    <s v="Alfalfa"/>
    <s v="Active IR"/>
  </r>
  <r>
    <x v="12"/>
    <x v="0"/>
    <n v="32.9397527799999"/>
    <s v="Alfalfa"/>
    <s v="Sprinkler"/>
    <s v="Alfalfa"/>
    <s v="Active IR"/>
  </r>
  <r>
    <x v="0"/>
    <x v="0"/>
    <n v="10.354724899900001"/>
    <s v="Alfalfa"/>
    <s v="Sprinkler"/>
    <s v="Alfalfa"/>
    <s v="Active IR"/>
  </r>
  <r>
    <x v="17"/>
    <x v="0"/>
    <n v="11.9926709815"/>
    <s v="Alfalfa"/>
    <s v="Sprinkler"/>
    <s v="Alfalfa"/>
    <s v="Active IR"/>
  </r>
  <r>
    <x v="17"/>
    <x v="0"/>
    <n v="11.9926709815"/>
    <s v="Alfalfa"/>
    <s v="Sprinkler"/>
    <s v="Alfalfa"/>
    <s v="Active IR"/>
  </r>
  <r>
    <x v="7"/>
    <x v="0"/>
    <n v="5.7510186180799998"/>
    <s v="Alfalfa"/>
    <s v="Sprinkler"/>
    <s v="Alfalfa"/>
    <s v="Active IR"/>
  </r>
  <r>
    <x v="21"/>
    <x v="0"/>
    <n v="2.3503883586000001"/>
    <s v="Alfalfa"/>
    <s v="Sprinkler"/>
    <s v="Alfalfa"/>
    <s v="Active IR"/>
  </r>
  <r>
    <x v="32"/>
    <x v="0"/>
    <n v="6.5441879183199996"/>
    <s v="Alfalfa"/>
    <s v="Sprinkler"/>
    <s v="Alfalfa"/>
    <s v="Active IR"/>
  </r>
  <r>
    <x v="0"/>
    <x v="0"/>
    <n v="6.5441879183199996"/>
    <s v="Alfalfa"/>
    <s v="Sprinkler"/>
    <s v="Alfalfa"/>
    <s v="Active IR"/>
  </r>
  <r>
    <x v="33"/>
    <x v="0"/>
    <n v="6.5441879183199996"/>
    <s v="Alfalfa"/>
    <s v="Sprinkler"/>
    <s v="Alfalfa"/>
    <s v="Active IR"/>
  </r>
  <r>
    <x v="0"/>
    <x v="0"/>
    <n v="23.1255533888"/>
    <s v="Alfalfa"/>
    <s v="Sprinkler"/>
    <s v="Alfalfa"/>
    <s v="Active IR"/>
  </r>
  <r>
    <x v="41"/>
    <x v="0"/>
    <n v="3.87357441806"/>
    <s v="Alfalfa"/>
    <s v="Sprinkler"/>
    <s v="Alfalfa"/>
    <s v="Active IR"/>
  </r>
  <r>
    <x v="41"/>
    <x v="0"/>
    <n v="3.87357441806"/>
    <s v="Alfalfa"/>
    <s v="Sprinkler"/>
    <s v="Alfalfa"/>
    <s v="Active IR"/>
  </r>
  <r>
    <x v="21"/>
    <x v="0"/>
    <n v="1.8372884431300001"/>
    <s v="Alfalfa"/>
    <s v="Sprinkler"/>
    <s v="Alfalfa"/>
    <s v="Active IR"/>
  </r>
  <r>
    <x v="0"/>
    <x v="0"/>
    <n v="3.4429937118899998"/>
    <s v="Alfalfa"/>
    <s v="Sprinkler"/>
    <s v="Alfalfa"/>
    <s v="Active IR"/>
  </r>
  <r>
    <x v="3"/>
    <x v="0"/>
    <n v="5.0066328197400001"/>
    <s v="Alfalfa"/>
    <s v="Sprinkler"/>
    <s v="Alfalfa"/>
    <s v="Active IR"/>
  </r>
  <r>
    <x v="33"/>
    <x v="0"/>
    <n v="32.1134252262"/>
    <s v="Alfalfa"/>
    <s v="Sprinkler"/>
    <s v="Alfalfa"/>
    <s v="Active IR"/>
  </r>
  <r>
    <x v="41"/>
    <x v="0"/>
    <n v="2.6948845197"/>
    <s v="Alfalfa"/>
    <s v="Sprinkler"/>
    <s v="Alfalfa"/>
    <s v="Active IR"/>
  </r>
  <r>
    <x v="41"/>
    <x v="0"/>
    <n v="2.6948845197"/>
    <s v="Alfalfa"/>
    <s v="Sprinkler"/>
    <s v="Alfalfa"/>
    <s v="Active IR"/>
  </r>
  <r>
    <x v="33"/>
    <x v="0"/>
    <n v="5.0449426107499997"/>
    <s v="Alfalfa"/>
    <s v="Sprinkler"/>
    <s v="Alfalfa"/>
    <s v="Active IR"/>
  </r>
  <r>
    <x v="21"/>
    <x v="0"/>
    <n v="12.6306683131999"/>
    <s v="Alfalfa"/>
    <s v="Sprinkler"/>
    <s v="Alfalfa"/>
    <s v="Active IR"/>
  </r>
  <r>
    <x v="7"/>
    <x v="0"/>
    <n v="10.3134610434"/>
    <s v="Alfalfa"/>
    <s v="Sprinkler"/>
    <s v="Alfalfa"/>
    <s v="Active IR"/>
  </r>
  <r>
    <x v="8"/>
    <x v="0"/>
    <n v="2.9177177432499999"/>
    <s v="Alfalfa"/>
    <s v="Sprinkler"/>
    <s v="Alfalfa"/>
    <s v="Active IR"/>
  </r>
  <r>
    <x v="41"/>
    <x v="0"/>
    <n v="9.8434015910100001"/>
    <s v="Alfalfa"/>
    <s v="Sprinkler"/>
    <s v="Alfalfa"/>
    <s v="Active IR"/>
  </r>
  <r>
    <x v="34"/>
    <x v="0"/>
    <n v="15.4923580933"/>
    <s v="Alfalfa"/>
    <s v="Sprinkler"/>
    <s v="Alfalfa"/>
    <s v="Active IR"/>
  </r>
  <r>
    <x v="34"/>
    <x v="0"/>
    <n v="15.4923580933"/>
    <s v="Alfalfa"/>
    <s v="Sprinkler"/>
    <s v="Alfalfa"/>
    <s v="Active IR"/>
  </r>
  <r>
    <x v="7"/>
    <x v="0"/>
    <n v="1.3837290816900001"/>
    <s v="Alfalfa"/>
    <s v="Sprinkler"/>
    <s v="Alfalfa"/>
    <s v="Active IR"/>
  </r>
  <r>
    <x v="42"/>
    <x v="0"/>
    <n v="12.0808801452"/>
    <s v="Alfalfa"/>
    <s v="Sprinkler"/>
    <s v="Alfalfa"/>
    <s v="Active IR"/>
  </r>
  <r>
    <x v="7"/>
    <x v="0"/>
    <n v="12.0808801452"/>
    <s v="Alfalfa"/>
    <s v="Sprinkler"/>
    <s v="Alfalfa"/>
    <s v="Active IR"/>
  </r>
  <r>
    <x v="18"/>
    <x v="0"/>
    <n v="31.838885673299899"/>
    <s v="Alfalfa"/>
    <s v="Sprinkler"/>
    <s v="Alfalfa"/>
    <s v="Active IR"/>
  </r>
  <r>
    <x v="7"/>
    <x v="0"/>
    <n v="5.6629113411300001"/>
    <s v="Alfalfa"/>
    <s v="Sprinkler"/>
    <s v="Alfalfa"/>
    <s v="Active IR"/>
  </r>
  <r>
    <x v="7"/>
    <x v="0"/>
    <n v="5.6629113411300001"/>
    <s v="Alfalfa"/>
    <s v="Sprinkler"/>
    <s v="Alfalfa"/>
    <s v="Active IR"/>
  </r>
  <r>
    <x v="7"/>
    <x v="0"/>
    <n v="5.6629113411300001"/>
    <s v="Alfalfa"/>
    <s v="Sprinkler"/>
    <s v="Alfalfa"/>
    <s v="Active IR"/>
  </r>
  <r>
    <x v="17"/>
    <x v="0"/>
    <n v="1.0702793876000001"/>
    <s v="Alfalfa"/>
    <s v="Sprinkler"/>
    <s v="Alfalfa"/>
    <s v="Active IR"/>
  </r>
  <r>
    <x v="25"/>
    <x v="0"/>
    <n v="6.1887825346499996"/>
    <s v="Alfalfa"/>
    <s v="Sprinkler"/>
    <s v="Alfalfa"/>
    <s v="Active IR"/>
  </r>
  <r>
    <x v="8"/>
    <x v="0"/>
    <n v="45.912468432700003"/>
    <s v="Alfalfa"/>
    <s v="Sprinkler"/>
    <s v="Alfalfa"/>
    <s v="Active IR"/>
  </r>
  <r>
    <x v="8"/>
    <x v="0"/>
    <n v="45.912468432700003"/>
    <s v="Alfalfa"/>
    <s v="Sprinkler"/>
    <s v="Alfalfa"/>
    <s v="Active IR"/>
  </r>
  <r>
    <x v="8"/>
    <x v="0"/>
    <n v="45.912468432700003"/>
    <s v="Alfalfa"/>
    <s v="Sprinkler"/>
    <s v="Alfalfa"/>
    <s v="Active IR"/>
  </r>
  <r>
    <x v="49"/>
    <x v="0"/>
    <n v="1.2057162291000001"/>
    <s v="Alfalfa"/>
    <s v="Sprinkler"/>
    <s v="Alfalfa"/>
    <s v="Active IR"/>
  </r>
  <r>
    <x v="49"/>
    <x v="0"/>
    <n v="1.2057162291000001"/>
    <s v="Alfalfa"/>
    <s v="Sprinkler"/>
    <s v="Alfalfa"/>
    <s v="Active IR"/>
  </r>
  <r>
    <x v="7"/>
    <x v="0"/>
    <n v="12.1190089369"/>
    <s v="Alfalfa"/>
    <s v="Sprinkler"/>
    <s v="Alfalfa"/>
    <s v="Active IR"/>
  </r>
  <r>
    <x v="17"/>
    <x v="0"/>
    <n v="0.44009119334000002"/>
    <s v="Alfalfa"/>
    <s v="Sprinkler"/>
    <s v="Alfalfa"/>
    <s v="Active IR"/>
  </r>
  <r>
    <x v="8"/>
    <x v="0"/>
    <n v="5.0746375716900003"/>
    <s v="Alfalfa"/>
    <s v="Sprinkler"/>
    <s v="Alfalfa"/>
    <s v="Active IR"/>
  </r>
  <r>
    <x v="39"/>
    <x v="0"/>
    <n v="8.8266926099299905"/>
    <s v="Alfalfa"/>
    <s v="Sprinkler"/>
    <s v="Alfalfa"/>
    <s v="Active IR"/>
  </r>
  <r>
    <x v="8"/>
    <x v="0"/>
    <n v="1.13010906707"/>
    <s v="Alfalfa"/>
    <s v="Sprinkler"/>
    <s v="Alfalfa"/>
    <s v="Active IR"/>
  </r>
  <r>
    <x v="0"/>
    <x v="0"/>
    <n v="26.381358129799899"/>
    <s v="Alfalfa"/>
    <s v="Sprinkler"/>
    <s v="Alfalfa"/>
    <s v="Active IR"/>
  </r>
  <r>
    <x v="17"/>
    <x v="0"/>
    <n v="4.14752660023"/>
    <s v="Alfalfa"/>
    <s v="Sprinkler"/>
    <s v="Alfalfa"/>
    <s v="Active IR"/>
  </r>
  <r>
    <x v="17"/>
    <x v="0"/>
    <n v="4.14752660023"/>
    <s v="Alfalfa"/>
    <s v="Sprinkler"/>
    <s v="Alfalfa"/>
    <s v="Active IR"/>
  </r>
  <r>
    <x v="38"/>
    <x v="0"/>
    <n v="4.14752660023"/>
    <s v="Alfalfa"/>
    <s v="Sprinkler"/>
    <s v="Alfalfa"/>
    <s v="Active IR"/>
  </r>
  <r>
    <x v="38"/>
    <x v="0"/>
    <n v="4.14752660023"/>
    <s v="Alfalfa"/>
    <s v="Sprinkler"/>
    <s v="Alfalfa"/>
    <s v="Active IR"/>
  </r>
  <r>
    <x v="40"/>
    <x v="0"/>
    <n v="4.14752660023"/>
    <s v="Alfalfa"/>
    <s v="Sprinkler"/>
    <s v="Alfalfa"/>
    <s v="Active IR"/>
  </r>
  <r>
    <x v="40"/>
    <x v="0"/>
    <n v="4.14752660023"/>
    <s v="Alfalfa"/>
    <s v="Sprinkler"/>
    <s v="Alfalfa"/>
    <s v="Active IR"/>
  </r>
  <r>
    <x v="8"/>
    <x v="0"/>
    <n v="18.434678508000001"/>
    <s v="Alfalfa"/>
    <s v="Sprinkler"/>
    <s v="Alfalfa"/>
    <s v="Active IR"/>
  </r>
  <r>
    <x v="0"/>
    <x v="0"/>
    <n v="15.201464326"/>
    <s v="Alfalfa"/>
    <s v="Sprinkler"/>
    <s v="Alfalfa"/>
    <s v="Active IR"/>
  </r>
  <r>
    <x v="0"/>
    <x v="0"/>
    <n v="15.201464326"/>
    <s v="Alfalfa"/>
    <s v="Sprinkler"/>
    <s v="Alfalfa"/>
    <s v="Active IR"/>
  </r>
  <r>
    <x v="23"/>
    <x v="0"/>
    <n v="2.84214261272"/>
    <s v="Alfalfa"/>
    <s v="Sprinkler"/>
    <s v="Alfalfa"/>
    <s v="Active IR"/>
  </r>
  <r>
    <x v="21"/>
    <x v="0"/>
    <n v="2.23285836273"/>
    <s v="Alfalfa"/>
    <s v="Sprinkler"/>
    <s v="Alfalfa"/>
    <s v="Active IR"/>
  </r>
  <r>
    <x v="17"/>
    <x v="0"/>
    <n v="21.142874266100002"/>
    <s v="Alfalfa"/>
    <s v="Sprinkler"/>
    <s v="Alfalfa"/>
    <s v="Active IR"/>
  </r>
  <r>
    <x v="39"/>
    <x v="0"/>
    <n v="5.8751244171400003"/>
    <s v="Alfalfa"/>
    <s v="Sprinkler"/>
    <s v="Alfalfa"/>
    <s v="Active IR"/>
  </r>
  <r>
    <x v="8"/>
    <x v="0"/>
    <n v="5.3555196769000002"/>
    <s v="Alfalfa"/>
    <s v="Sprinkler"/>
    <s v="Alfalfa"/>
    <s v="Active IR"/>
  </r>
  <r>
    <x v="2"/>
    <x v="0"/>
    <n v="3.7414301662699998"/>
    <s v="Alfalfa"/>
    <s v="Sprinkler"/>
    <s v="Alfalfa"/>
    <s v="Active IR"/>
  </r>
  <r>
    <x v="34"/>
    <x v="0"/>
    <n v="5.8116071217999998"/>
    <s v="Alfalfa"/>
    <s v="Sprinkler"/>
    <s v="Alfalfa"/>
    <s v="Active IR"/>
  </r>
  <r>
    <x v="34"/>
    <x v="0"/>
    <n v="5.8116071217999998"/>
    <s v="Alfalfa"/>
    <s v="Sprinkler"/>
    <s v="Alfalfa"/>
    <s v="Active IR"/>
  </r>
  <r>
    <x v="34"/>
    <x v="0"/>
    <n v="5.8116071217999998"/>
    <s v="Alfalfa"/>
    <s v="Sprinkler"/>
    <s v="Alfalfa"/>
    <s v="Active IR"/>
  </r>
  <r>
    <x v="8"/>
    <x v="0"/>
    <n v="10.580378336100001"/>
    <s v="Alfalfa"/>
    <s v="Sprinkler"/>
    <s v="Alfalfa"/>
    <s v="Active IR"/>
  </r>
  <r>
    <x v="14"/>
    <x v="0"/>
    <n v="3.92640215046"/>
    <s v="Alfalfa"/>
    <s v="Sprinkler"/>
    <s v="Alfalfa"/>
    <s v="Active IR"/>
  </r>
  <r>
    <x v="14"/>
    <x v="0"/>
    <n v="3.92640215046"/>
    <s v="Alfalfa"/>
    <s v="Sprinkler"/>
    <s v="Alfalfa"/>
    <s v="Active IR"/>
  </r>
  <r>
    <x v="15"/>
    <x v="0"/>
    <n v="3.92640215046"/>
    <s v="Alfalfa"/>
    <s v="Sprinkler"/>
    <s v="Alfalfa"/>
    <s v="Active IR"/>
  </r>
  <r>
    <x v="15"/>
    <x v="0"/>
    <n v="3.92640215046"/>
    <s v="Alfalfa"/>
    <s v="Sprinkler"/>
    <s v="Alfalfa"/>
    <s v="Active IR"/>
  </r>
  <r>
    <x v="24"/>
    <x v="0"/>
    <n v="3.4290723087499999"/>
    <s v="Alfalfa"/>
    <s v="Sprinkler"/>
    <s v="Alfalfa"/>
    <s v="Active IR"/>
  </r>
  <r>
    <x v="24"/>
    <x v="0"/>
    <n v="3.4290723087499999"/>
    <s v="Alfalfa"/>
    <s v="Sprinkler"/>
    <s v="Alfalfa"/>
    <s v="Active IR"/>
  </r>
  <r>
    <x v="7"/>
    <x v="0"/>
    <n v="3.4290723087499999"/>
    <s v="Alfalfa"/>
    <s v="Sprinkler"/>
    <s v="Alfalfa"/>
    <s v="Active IR"/>
  </r>
  <r>
    <x v="32"/>
    <x v="0"/>
    <n v="12.1414762647"/>
    <s v="Alfalfa"/>
    <s v="Sprinkler"/>
    <s v="Alfalfa"/>
    <s v="Active IR"/>
  </r>
  <r>
    <x v="0"/>
    <x v="0"/>
    <n v="12.1414762647"/>
    <s v="Alfalfa"/>
    <s v="Sprinkler"/>
    <s v="Alfalfa"/>
    <s v="Active IR"/>
  </r>
  <r>
    <x v="33"/>
    <x v="0"/>
    <n v="12.1414762647"/>
    <s v="Alfalfa"/>
    <s v="Sprinkler"/>
    <s v="Alfalfa"/>
    <s v="Active IR"/>
  </r>
  <r>
    <x v="17"/>
    <x v="0"/>
    <n v="8.5175874302400008"/>
    <s v="Alfalfa"/>
    <s v="Sprinkler"/>
    <s v="Alfalfa"/>
    <s v="Active IR"/>
  </r>
  <r>
    <x v="7"/>
    <x v="0"/>
    <n v="15.1975017978999"/>
    <s v="Alfalfa"/>
    <s v="Sprinkler"/>
    <s v="Alfalfa"/>
    <s v="Active IR"/>
  </r>
  <r>
    <x v="41"/>
    <x v="0"/>
    <n v="5.0626592712800003"/>
    <s v="Alfalfa"/>
    <s v="Sprinkler"/>
    <s v="Alfalfa"/>
    <s v="Active IR"/>
  </r>
  <r>
    <x v="41"/>
    <x v="0"/>
    <n v="5.0626592712800003"/>
    <s v="Alfalfa"/>
    <s v="Sprinkler"/>
    <s v="Alfalfa"/>
    <s v="Active IR"/>
  </r>
  <r>
    <x v="39"/>
    <x v="0"/>
    <n v="10.588411775100001"/>
    <s v="Alfalfa"/>
    <s v="Sprinkler"/>
    <s v="Alfalfa"/>
    <s v="Active IR"/>
  </r>
  <r>
    <x v="12"/>
    <x v="0"/>
    <n v="17.327462889700001"/>
    <s v="Alfalfa"/>
    <s v="Sprinkler"/>
    <s v="Alfalfa"/>
    <s v="Active IR"/>
  </r>
  <r>
    <x v="8"/>
    <x v="0"/>
    <n v="3.7924253455799999"/>
    <s v="Alfalfa"/>
    <s v="Sprinkler"/>
    <s v="Alfalfa"/>
    <s v="Active IR"/>
  </r>
  <r>
    <x v="8"/>
    <x v="0"/>
    <n v="3.7924253455799999"/>
    <s v="Alfalfa"/>
    <s v="Sprinkler"/>
    <s v="Alfalfa"/>
    <s v="Active IR"/>
  </r>
  <r>
    <x v="8"/>
    <x v="0"/>
    <n v="8.6922314246799903"/>
    <s v="Alfalfa"/>
    <s v="Sprinkler"/>
    <s v="Alfalfa"/>
    <s v="Active IR"/>
  </r>
  <r>
    <x v="8"/>
    <x v="0"/>
    <n v="1.28399143116"/>
    <s v="Alfalfa"/>
    <s v="Sprinkler"/>
    <s v="Alfalfa"/>
    <s v="Active IR"/>
  </r>
  <r>
    <x v="21"/>
    <x v="0"/>
    <n v="4.8068096469799997"/>
    <s v="Alfalfa"/>
    <s v="Sprinkler"/>
    <s v="Alfalfa"/>
    <s v="Active IR"/>
  </r>
  <r>
    <x v="29"/>
    <x v="0"/>
    <n v="6.9324452727399999"/>
    <s v="Alfalfa"/>
    <s v="Sprinkler"/>
    <s v="Alfalfa"/>
    <s v="Active IR"/>
  </r>
  <r>
    <x v="0"/>
    <x v="0"/>
    <n v="22.979561506100001"/>
    <s v="Alfalfa"/>
    <s v="Sprinkler"/>
    <s v="Alfalfa"/>
    <s v="Active IR"/>
  </r>
  <r>
    <x v="17"/>
    <x v="0"/>
    <n v="7.8857712496400003"/>
    <s v="Alfalfa"/>
    <s v="Sprinkler"/>
    <s v="Alfalfa"/>
    <s v="Active IR"/>
  </r>
  <r>
    <x v="20"/>
    <x v="0"/>
    <n v="7.1438813091900002"/>
    <s v="Alfalfa"/>
    <s v="Sprinkler"/>
    <s v="Alfalfa"/>
    <s v="Active IR"/>
  </r>
  <r>
    <x v="17"/>
    <x v="0"/>
    <n v="1.19290979952"/>
    <s v="Alfalfa"/>
    <s v="Sprinkler"/>
    <s v="Alfalfa"/>
    <s v="Active IR"/>
  </r>
  <r>
    <x v="12"/>
    <x v="0"/>
    <n v="1.19290979952"/>
    <s v="Alfalfa"/>
    <s v="Sprinkler"/>
    <s v="Alfalfa"/>
    <s v="Active IR"/>
  </r>
  <r>
    <x v="41"/>
    <x v="0"/>
    <n v="1.19290979952"/>
    <s v="Alfalfa"/>
    <s v="Sprinkler"/>
    <s v="Alfalfa"/>
    <s v="Active IR"/>
  </r>
  <r>
    <x v="0"/>
    <x v="0"/>
    <n v="0.86214050527800001"/>
    <s v="Alfalfa"/>
    <s v="Sprinkler"/>
    <s v="Alfalfa"/>
    <s v="Active IR"/>
  </r>
  <r>
    <x v="39"/>
    <x v="0"/>
    <n v="6.5832770905100002"/>
    <s v="Alfalfa"/>
    <s v="Sprinkler"/>
    <s v="Alfalfa"/>
    <s v="Active IR"/>
  </r>
  <r>
    <x v="17"/>
    <x v="0"/>
    <n v="6.5832770905100002"/>
    <s v="Alfalfa"/>
    <s v="Sprinkler"/>
    <s v="Alfalfa"/>
    <s v="Active IR"/>
  </r>
  <r>
    <x v="40"/>
    <x v="0"/>
    <n v="6.5832770905100002"/>
    <s v="Alfalfa"/>
    <s v="Sprinkler"/>
    <s v="Alfalfa"/>
    <s v="Active IR"/>
  </r>
  <r>
    <x v="7"/>
    <x v="0"/>
    <n v="1.7371045090299999"/>
    <s v="Alfalfa"/>
    <s v="Sprinkler"/>
    <s v="Alfalfa"/>
    <s v="Active IR"/>
  </r>
  <r>
    <x v="2"/>
    <x v="0"/>
    <n v="5.3285408729899997"/>
    <s v="Alfalfa"/>
    <s v="Sprinkler"/>
    <s v="Alfalfa"/>
    <s v="Active IR"/>
  </r>
  <r>
    <x v="49"/>
    <x v="0"/>
    <n v="22.430053374900002"/>
    <s v="Alfalfa"/>
    <s v="Sprinkler"/>
    <s v="Alfalfa"/>
    <s v="Active IR"/>
  </r>
  <r>
    <x v="49"/>
    <x v="0"/>
    <n v="22.430053374900002"/>
    <s v="Alfalfa"/>
    <s v="Sprinkler"/>
    <s v="Alfalfa"/>
    <s v="Active IR"/>
  </r>
  <r>
    <x v="0"/>
    <x v="0"/>
    <n v="0.90479336808900002"/>
    <s v="Alfalfa"/>
    <s v="Sprinkler"/>
    <s v="Alfalfa"/>
    <s v="Active IR"/>
  </r>
  <r>
    <x v="17"/>
    <x v="0"/>
    <n v="7.8423063042400001"/>
    <s v="Alfalfa"/>
    <s v="Sprinkler"/>
    <s v="Alfalfa"/>
    <s v="Active IR"/>
  </r>
  <r>
    <x v="17"/>
    <x v="0"/>
    <n v="4.9386714529400004"/>
    <s v="Alfalfa"/>
    <s v="Sprinkler"/>
    <s v="Alfalfa"/>
    <s v="Active IR"/>
  </r>
  <r>
    <x v="7"/>
    <x v="0"/>
    <n v="6.6551765611400002"/>
    <s v="Alfalfa"/>
    <s v="Sprinkler"/>
    <s v="Alfalfa"/>
    <s v="Active IR"/>
  </r>
  <r>
    <x v="7"/>
    <x v="0"/>
    <n v="4.3965738069700002"/>
    <s v="Alfalfa"/>
    <s v="Sprinkler"/>
    <s v="Alfalfa"/>
    <s v="Active IR"/>
  </r>
  <r>
    <x v="4"/>
    <x v="0"/>
    <n v="1.64542199476"/>
    <s v="Alfalfa"/>
    <s v="Sprinkler"/>
    <s v="Alfalfa"/>
    <s v="Active IR"/>
  </r>
  <r>
    <x v="4"/>
    <x v="0"/>
    <n v="1.64542199476"/>
    <s v="Alfalfa"/>
    <s v="Sprinkler"/>
    <s v="Alfalfa"/>
    <s v="Active IR"/>
  </r>
  <r>
    <x v="7"/>
    <x v="0"/>
    <n v="1.64542199476"/>
    <s v="Alfalfa"/>
    <s v="Sprinkler"/>
    <s v="Alfalfa"/>
    <s v="Active IR"/>
  </r>
  <r>
    <x v="39"/>
    <x v="0"/>
    <n v="3.69347157242"/>
    <s v="Alfalfa"/>
    <s v="Sprinkler"/>
    <s v="Alfalfa"/>
    <s v="Active IR"/>
  </r>
  <r>
    <x v="39"/>
    <x v="0"/>
    <n v="3.69347157242"/>
    <s v="Alfalfa"/>
    <s v="Sprinkler"/>
    <s v="Alfalfa"/>
    <s v="Active IR"/>
  </r>
  <r>
    <x v="40"/>
    <x v="0"/>
    <n v="3.69347157242"/>
    <s v="Alfalfa"/>
    <s v="Sprinkler"/>
    <s v="Alfalfa"/>
    <s v="Active IR"/>
  </r>
  <r>
    <x v="40"/>
    <x v="0"/>
    <n v="3.69347157242"/>
    <s v="Alfalfa"/>
    <s v="Sprinkler"/>
    <s v="Alfalfa"/>
    <s v="Active IR"/>
  </r>
  <r>
    <x v="0"/>
    <x v="0"/>
    <n v="16.9608208782"/>
    <s v="Alfalfa"/>
    <s v="Sprinkler"/>
    <s v="Alfalfa"/>
    <s v="Active IR"/>
  </r>
  <r>
    <x v="8"/>
    <x v="0"/>
    <n v="3.36064586073"/>
    <s v="Alfalfa"/>
    <s v="Sprinkler"/>
    <s v="Alfalfa"/>
    <s v="Active IR"/>
  </r>
  <r>
    <x v="32"/>
    <x v="0"/>
    <n v="38.0389397629"/>
    <s v="Alfalfa"/>
    <s v="Sprinkler"/>
    <s v="Alfalfa"/>
    <s v="Active IR"/>
  </r>
  <r>
    <x v="21"/>
    <x v="0"/>
    <n v="23.348954319800001"/>
    <s v="Alfalfa"/>
    <s v="Sprinkler"/>
    <s v="Alfalfa"/>
    <s v="Active IR"/>
  </r>
  <r>
    <x v="0"/>
    <x v="0"/>
    <n v="4.4296131268299996"/>
    <s v="Alfalfa"/>
    <s v="Sprinkler"/>
    <s v="Alfalfa"/>
    <s v="Active IR"/>
  </r>
  <r>
    <x v="9"/>
    <x v="0"/>
    <n v="6.5473364157600002"/>
    <s v="Alfalfa"/>
    <s v="Sprinkler"/>
    <s v="Alfalfa"/>
    <s v="Active IR"/>
  </r>
  <r>
    <x v="9"/>
    <x v="0"/>
    <n v="6.5473364157600002"/>
    <s v="Alfalfa"/>
    <s v="Sprinkler"/>
    <s v="Alfalfa"/>
    <s v="Active IR"/>
  </r>
  <r>
    <x v="39"/>
    <x v="0"/>
    <n v="4.5956325204699997"/>
    <s v="Alfalfa"/>
    <s v="Sprinkler"/>
    <s v="Alfalfa"/>
    <s v="Active IR"/>
  </r>
  <r>
    <x v="57"/>
    <x v="0"/>
    <n v="4.5956325204699997"/>
    <s v="Alfalfa"/>
    <s v="Sprinkler"/>
    <s v="Alfalfa"/>
    <s v="Active IR"/>
  </r>
  <r>
    <x v="57"/>
    <x v="0"/>
    <n v="4.5956325204699997"/>
    <s v="Alfalfa"/>
    <s v="Sprinkler"/>
    <s v="Alfalfa"/>
    <s v="Active IR"/>
  </r>
  <r>
    <x v="44"/>
    <x v="0"/>
    <n v="2.4266825382900001"/>
    <s v="Alfalfa"/>
    <s v="Sprinkler"/>
    <s v="Alfalfa"/>
    <s v="Active IR"/>
  </r>
  <r>
    <x v="33"/>
    <x v="0"/>
    <n v="0.51497851506699999"/>
    <s v="Alfalfa"/>
    <s v="Sprinkler"/>
    <s v="Alfalfa"/>
    <s v="Active IR"/>
  </r>
  <r>
    <x v="29"/>
    <x v="0"/>
    <n v="1.9222870186500001"/>
    <s v="Alfalfa"/>
    <s v="Sprinkler"/>
    <s v="Alfalfa"/>
    <s v="Active IR"/>
  </r>
  <r>
    <x v="41"/>
    <x v="0"/>
    <n v="2.83918023854"/>
    <s v="Alfalfa"/>
    <s v="Sprinkler"/>
    <s v="Alfalfa"/>
    <s v="Active IR"/>
  </r>
  <r>
    <x v="13"/>
    <x v="0"/>
    <n v="5.8114049839200002"/>
    <s v="Alfalfa"/>
    <s v="Sprinkler"/>
    <s v="Alfalfa"/>
    <s v="Active IR"/>
  </r>
  <r>
    <x v="13"/>
    <x v="0"/>
    <n v="5.8114049839200002"/>
    <s v="Alfalfa"/>
    <s v="Sprinkler"/>
    <s v="Alfalfa"/>
    <s v="Active IR"/>
  </r>
  <r>
    <x v="8"/>
    <x v="0"/>
    <n v="23.2897289388"/>
    <s v="Alfalfa"/>
    <s v="Sprinkler"/>
    <s v="Alfalfa"/>
    <s v="Active IR"/>
  </r>
  <r>
    <x v="8"/>
    <x v="0"/>
    <n v="20.725671184700001"/>
    <s v="Alfalfa"/>
    <s v="Sprinkler"/>
    <s v="Alfalfa"/>
    <s v="Active IR"/>
  </r>
  <r>
    <x v="21"/>
    <x v="0"/>
    <n v="19.196235739999899"/>
    <s v="Alfalfa"/>
    <s v="Sprinkler"/>
    <s v="Alfalfa"/>
    <s v="Active IR"/>
  </r>
  <r>
    <x v="29"/>
    <x v="0"/>
    <n v="19.196235739999899"/>
    <s v="Alfalfa"/>
    <s v="Sprinkler"/>
    <s v="Alfalfa"/>
    <s v="Active IR"/>
  </r>
  <r>
    <x v="8"/>
    <x v="0"/>
    <n v="3.9968795668600001"/>
    <s v="Alfalfa"/>
    <s v="Sprinkler"/>
    <s v="Alfalfa"/>
    <s v="Active IR"/>
  </r>
  <r>
    <x v="8"/>
    <x v="0"/>
    <n v="40.0725024945"/>
    <s v="Alfalfa"/>
    <s v="Sprinkler"/>
    <s v="Alfalfa"/>
    <s v="Active IR"/>
  </r>
  <r>
    <x v="17"/>
    <x v="0"/>
    <n v="6.5673564426100004"/>
    <s v="Alfalfa"/>
    <s v="Sprinkler"/>
    <s v="Alfalfa"/>
    <s v="Active IR"/>
  </r>
  <r>
    <x v="12"/>
    <x v="0"/>
    <n v="6.5673564426100004"/>
    <s v="Alfalfa"/>
    <s v="Sprinkler"/>
    <s v="Alfalfa"/>
    <s v="Active IR"/>
  </r>
  <r>
    <x v="12"/>
    <x v="0"/>
    <n v="6.5673564426100004"/>
    <s v="Alfalfa"/>
    <s v="Sprinkler"/>
    <s v="Alfalfa"/>
    <s v="Active IR"/>
  </r>
  <r>
    <x v="12"/>
    <x v="0"/>
    <n v="6.5673564426100004"/>
    <s v="Alfalfa"/>
    <s v="Sprinkler"/>
    <s v="Alfalfa"/>
    <s v="Active IR"/>
  </r>
  <r>
    <x v="7"/>
    <x v="0"/>
    <n v="3.86072083547"/>
    <s v="Alfalfa"/>
    <s v="Sprinkler"/>
    <s v="Alfalfa"/>
    <s v="Active IR"/>
  </r>
  <r>
    <x v="7"/>
    <x v="0"/>
    <n v="3.86072083547"/>
    <s v="Alfalfa"/>
    <s v="Sprinkler"/>
    <s v="Alfalfa"/>
    <s v="Active IR"/>
  </r>
  <r>
    <x v="3"/>
    <x v="0"/>
    <n v="13.5297410637"/>
    <s v="Alfalfa"/>
    <s v="Sprinkler"/>
    <s v="Alfalfa"/>
    <s v="Active IR"/>
  </r>
  <r>
    <x v="18"/>
    <x v="0"/>
    <n v="19.099888393499899"/>
    <s v="Alfalfa"/>
    <s v="Sprinkler"/>
    <s v="Alfalfa"/>
    <s v="Active IR"/>
  </r>
  <r>
    <x v="12"/>
    <x v="0"/>
    <n v="61.798804061600002"/>
    <s v="Alfalfa"/>
    <s v="Sprinkler"/>
    <s v="Alfalfa"/>
    <s v="Active IR"/>
  </r>
  <r>
    <x v="12"/>
    <x v="0"/>
    <n v="61.798804061600002"/>
    <s v="Alfalfa"/>
    <s v="Sprinkler"/>
    <s v="Alfalfa"/>
    <s v="Active IR"/>
  </r>
  <r>
    <x v="0"/>
    <x v="0"/>
    <n v="26.042344335900001"/>
    <s v="Alfalfa"/>
    <s v="Sprinkler"/>
    <s v="Alfalfa"/>
    <s v="Active IR"/>
  </r>
  <r>
    <x v="34"/>
    <x v="0"/>
    <n v="5.3045278908800002"/>
    <s v="Alfalfa"/>
    <s v="Sprinkler"/>
    <s v="Alfalfa"/>
    <s v="Active IR"/>
  </r>
  <r>
    <x v="34"/>
    <x v="0"/>
    <n v="5.3045278908800002"/>
    <s v="Alfalfa"/>
    <s v="Sprinkler"/>
    <s v="Alfalfa"/>
    <s v="Active IR"/>
  </r>
  <r>
    <x v="29"/>
    <x v="0"/>
    <n v="7.7109371599700003"/>
    <s v="Alfalfa"/>
    <s v="Sprinkler"/>
    <s v="Alfalfa"/>
    <s v="Active IR"/>
  </r>
  <r>
    <x v="12"/>
    <x v="0"/>
    <n v="27.0348156027"/>
    <s v="Alfalfa"/>
    <s v="Sprinkler"/>
    <s v="Alfalfa"/>
    <s v="Active IR"/>
  </r>
  <r>
    <x v="12"/>
    <x v="0"/>
    <n v="27.0348156027"/>
    <s v="Alfalfa"/>
    <s v="Sprinkler"/>
    <s v="Alfalfa"/>
    <s v="Active IR"/>
  </r>
  <r>
    <x v="29"/>
    <x v="0"/>
    <n v="4.7544857225200001"/>
    <s v="Alfalfa"/>
    <s v="Sprinkler"/>
    <s v="Alfalfa"/>
    <s v="Active IR"/>
  </r>
  <r>
    <x v="9"/>
    <x v="0"/>
    <n v="10.728136617700001"/>
    <s v="Alfalfa"/>
    <s v="Sprinkler"/>
    <s v="Alfalfa"/>
    <s v="Active IR"/>
  </r>
  <r>
    <x v="9"/>
    <x v="0"/>
    <n v="10.728136617700001"/>
    <s v="Alfalfa"/>
    <s v="Sprinkler"/>
    <s v="Alfalfa"/>
    <s v="Active IR"/>
  </r>
  <r>
    <x v="9"/>
    <x v="0"/>
    <n v="10.728136617700001"/>
    <s v="Alfalfa"/>
    <s v="Sprinkler"/>
    <s v="Alfalfa"/>
    <s v="Active IR"/>
  </r>
  <r>
    <x v="0"/>
    <x v="0"/>
    <n v="39.373908472300002"/>
    <s v="Alfalfa"/>
    <s v="Sprinkler"/>
    <s v="Alfalfa"/>
    <s v="Active IR"/>
  </r>
  <r>
    <x v="7"/>
    <x v="0"/>
    <n v="4.8140401970999998"/>
    <s v="Alfalfa"/>
    <s v="Sprinkler"/>
    <s v="Alfalfa"/>
    <s v="Active IR"/>
  </r>
  <r>
    <x v="21"/>
    <x v="0"/>
    <n v="21.3130401829"/>
    <s v="Alfalfa"/>
    <s v="Sprinkler"/>
    <s v="Alfalfa"/>
    <s v="Active IR"/>
  </r>
  <r>
    <x v="2"/>
    <x v="0"/>
    <n v="7.1331451357500004"/>
    <s v="Alfalfa"/>
    <s v="Sprinkler"/>
    <s v="Alfalfa"/>
    <s v="Active IR"/>
  </r>
  <r>
    <x v="7"/>
    <x v="0"/>
    <n v="3.77080029566"/>
    <s v="Alfalfa"/>
    <s v="Sprinkler"/>
    <s v="Alfalfa"/>
    <s v="Active IR"/>
  </r>
  <r>
    <x v="7"/>
    <x v="0"/>
    <n v="6.90908799264"/>
    <s v="Alfalfa"/>
    <s v="Sprinkler"/>
    <s v="Alfalfa"/>
    <s v="Active IR"/>
  </r>
  <r>
    <x v="39"/>
    <x v="0"/>
    <n v="6.6818520587199997"/>
    <s v="Alfalfa"/>
    <s v="Sprinkler"/>
    <s v="Alfalfa"/>
    <s v="Active IR"/>
  </r>
  <r>
    <x v="10"/>
    <x v="0"/>
    <n v="7.01745219814"/>
    <s v="Alfalfa"/>
    <s v="Sprinkler"/>
    <s v="Alfalfa"/>
    <s v="Active IR"/>
  </r>
  <r>
    <x v="3"/>
    <x v="0"/>
    <n v="7.01745219814"/>
    <s v="Alfalfa"/>
    <s v="Sprinkler"/>
    <s v="Alfalfa"/>
    <s v="Active IR"/>
  </r>
  <r>
    <x v="39"/>
    <x v="0"/>
    <n v="4.2047322060900001"/>
    <s v="Alfalfa"/>
    <s v="Sprinkler"/>
    <s v="Alfalfa"/>
    <s v="Active IR"/>
  </r>
  <r>
    <x v="17"/>
    <x v="0"/>
    <n v="4.2047322060900001"/>
    <s v="Alfalfa"/>
    <s v="Sprinkler"/>
    <s v="Alfalfa"/>
    <s v="Active IR"/>
  </r>
  <r>
    <x v="40"/>
    <x v="0"/>
    <n v="4.2047322060900001"/>
    <s v="Alfalfa"/>
    <s v="Sprinkler"/>
    <s v="Alfalfa"/>
    <s v="Active IR"/>
  </r>
  <r>
    <x v="29"/>
    <x v="0"/>
    <n v="27.630820776"/>
    <s v="Alfalfa"/>
    <s v="Sprinkler"/>
    <s v="Alfalfa"/>
    <s v="Active IR"/>
  </r>
  <r>
    <x v="12"/>
    <x v="0"/>
    <n v="2.2990500851700002"/>
    <s v="Alfalfa"/>
    <s v="Sprinkler"/>
    <s v="Alfalfa"/>
    <s v="Active IR"/>
  </r>
  <r>
    <x v="7"/>
    <x v="0"/>
    <n v="5.5865336441500002"/>
    <s v="Alfalfa"/>
    <s v="Sprinkler"/>
    <s v="Alfalfa"/>
    <s v="Active IR"/>
  </r>
  <r>
    <x v="21"/>
    <x v="0"/>
    <n v="16.847368858500001"/>
    <s v="Alfalfa"/>
    <s v="Sprinkler"/>
    <s v="Alfalfa"/>
    <s v="Active IR"/>
  </r>
  <r>
    <x v="0"/>
    <x v="0"/>
    <n v="0.84298204075200001"/>
    <s v="Alfalfa"/>
    <s v="Sprinkler"/>
    <s v="Alfalfa"/>
    <s v="Active IR"/>
  </r>
  <r>
    <x v="0"/>
    <x v="0"/>
    <n v="34.288183249699898"/>
    <s v="Alfalfa"/>
    <s v="Sprinkler"/>
    <s v="Alfalfa"/>
    <s v="Active IR"/>
  </r>
  <r>
    <x v="0"/>
    <x v="0"/>
    <n v="34.288183249699898"/>
    <s v="Alfalfa"/>
    <s v="Sprinkler"/>
    <s v="Alfalfa"/>
    <s v="Active IR"/>
  </r>
  <r>
    <x v="33"/>
    <x v="0"/>
    <n v="34.288183249699898"/>
    <s v="Alfalfa"/>
    <s v="Sprinkler"/>
    <s v="Alfalfa"/>
    <s v="Active IR"/>
  </r>
  <r>
    <x v="19"/>
    <x v="0"/>
    <n v="1.1538097564700001"/>
    <s v="Alfalfa"/>
    <s v="Sprinkler"/>
    <s v="Alfalfa"/>
    <s v="Active IR"/>
  </r>
  <r>
    <x v="39"/>
    <x v="0"/>
    <n v="7.9294243016900001"/>
    <s v="Alfalfa"/>
    <s v="Sprinkler"/>
    <s v="Alfalfa"/>
    <s v="Active IR"/>
  </r>
  <r>
    <x v="6"/>
    <x v="0"/>
    <n v="14.7243063750999"/>
    <s v="Alfalfa"/>
    <s v="Sprinkler"/>
    <s v="Alfalfa"/>
    <s v="Active IR"/>
  </r>
  <r>
    <x v="6"/>
    <x v="0"/>
    <n v="51.264217017999897"/>
    <s v="Alfalfa"/>
    <s v="Sprinkler"/>
    <s v="Alfalfa"/>
    <s v="Active IR"/>
  </r>
  <r>
    <x v="0"/>
    <x v="0"/>
    <n v="6.8819112561400004"/>
    <s v="Alfalfa"/>
    <s v="Sprinkler"/>
    <s v="Alfalfa"/>
    <s v="Active IR"/>
  </r>
  <r>
    <x v="0"/>
    <x v="0"/>
    <n v="6.8819112561400004"/>
    <s v="Alfalfa"/>
    <s v="Sprinkler"/>
    <s v="Alfalfa"/>
    <s v="Active IR"/>
  </r>
  <r>
    <x v="0"/>
    <x v="0"/>
    <n v="37.902046194699899"/>
    <s v="Alfalfa"/>
    <s v="Sprinkler"/>
    <s v="Alfalfa"/>
    <s v="Active IR"/>
  </r>
  <r>
    <x v="8"/>
    <x v="0"/>
    <n v="2.4739632987100002"/>
    <s v="Alfalfa"/>
    <s v="Sprinkler"/>
    <s v="Alfalfa"/>
    <s v="Active IR"/>
  </r>
  <r>
    <x v="7"/>
    <x v="0"/>
    <n v="3.1289908307799998"/>
    <s v="Alfalfa"/>
    <s v="Sprinkler"/>
    <s v="Alfalfa"/>
    <s v="Active IR"/>
  </r>
  <r>
    <x v="7"/>
    <x v="0"/>
    <n v="7.2066440581800002"/>
    <s v="Alfalfa"/>
    <s v="Sprinkler"/>
    <s v="Alfalfa"/>
    <s v="Active IR"/>
  </r>
  <r>
    <x v="7"/>
    <x v="0"/>
    <n v="7.2066440581800002"/>
    <s v="Alfalfa"/>
    <s v="Sprinkler"/>
    <s v="Alfalfa"/>
    <s v="Active IR"/>
  </r>
  <r>
    <x v="29"/>
    <x v="0"/>
    <n v="0.97569801518300003"/>
    <s v="Alfalfa"/>
    <s v="Sprinkler"/>
    <s v="Alfalfa"/>
    <s v="Active IR"/>
  </r>
  <r>
    <x v="4"/>
    <x v="0"/>
    <n v="8.2460295690399903"/>
    <s v="Alfalfa"/>
    <s v="Sprinkler"/>
    <s v="Alfalfa"/>
    <s v="Active IR"/>
  </r>
  <r>
    <x v="7"/>
    <x v="0"/>
    <n v="8.2460295690399903"/>
    <s v="Alfalfa"/>
    <s v="Sprinkler"/>
    <s v="Alfalfa"/>
    <s v="Active IR"/>
  </r>
  <r>
    <x v="20"/>
    <x v="0"/>
    <n v="7.8138384270600003"/>
    <s v="Alfalfa"/>
    <s v="Sprinkler"/>
    <s v="Alfalfa"/>
    <s v="Active IR"/>
  </r>
  <r>
    <x v="7"/>
    <x v="0"/>
    <n v="9.6198466315700006"/>
    <s v="Alfalfa"/>
    <s v="Sprinkler"/>
    <s v="Alfalfa"/>
    <s v="Active IR"/>
  </r>
  <r>
    <x v="17"/>
    <x v="0"/>
    <n v="10.2942708191999"/>
    <s v="Alfalfa"/>
    <s v="Sprinkler"/>
    <s v="Alfalfa"/>
    <s v="Active IR"/>
  </r>
  <r>
    <x v="21"/>
    <x v="0"/>
    <n v="0.58042770451100001"/>
    <s v="Alfalfa"/>
    <s v="Sprinkler"/>
    <s v="Alfalfa"/>
    <s v="Active IR"/>
  </r>
  <r>
    <x v="17"/>
    <x v="0"/>
    <n v="28.368747023600001"/>
    <s v="Alfalfa"/>
    <s v="Sprinkler"/>
    <s v="Alfalfa"/>
    <s v="Active IR"/>
  </r>
  <r>
    <x v="23"/>
    <x v="0"/>
    <n v="28.368747023600001"/>
    <s v="Alfalfa"/>
    <s v="Sprinkler"/>
    <s v="Alfalfa"/>
    <s v="Active IR"/>
  </r>
  <r>
    <x v="42"/>
    <x v="0"/>
    <n v="18.099962444900001"/>
    <s v="Alfalfa"/>
    <s v="Sprinkler"/>
    <s v="Alfalfa"/>
    <s v="Active IR"/>
  </r>
  <r>
    <x v="7"/>
    <x v="0"/>
    <n v="18.099962444900001"/>
    <s v="Alfalfa"/>
    <s v="Sprinkler"/>
    <s v="Alfalfa"/>
    <s v="Active IR"/>
  </r>
  <r>
    <x v="33"/>
    <x v="0"/>
    <n v="89.369733288899894"/>
    <s v="Alfalfa"/>
    <s v="Sprinkler"/>
    <s v="Alfalfa"/>
    <s v="Active IR"/>
  </r>
  <r>
    <x v="7"/>
    <x v="0"/>
    <n v="7.7733279879000001"/>
    <s v="Alfalfa"/>
    <s v="Sprinkler"/>
    <s v="Alfalfa"/>
    <s v="Active IR"/>
  </r>
  <r>
    <x v="7"/>
    <x v="0"/>
    <n v="7.7733279879000001"/>
    <s v="Alfalfa"/>
    <s v="Sprinkler"/>
    <s v="Alfalfa"/>
    <s v="Active IR"/>
  </r>
  <r>
    <x v="0"/>
    <x v="0"/>
    <n v="18.7691631595"/>
    <s v="Alfalfa"/>
    <s v="Sprinkler"/>
    <s v="Alfalfa"/>
    <s v="Active IR"/>
  </r>
  <r>
    <x v="39"/>
    <x v="0"/>
    <n v="9.3084904021499906"/>
    <s v="Alfalfa"/>
    <s v="Sprinkler"/>
    <s v="Alfalfa"/>
    <s v="Active IR"/>
  </r>
  <r>
    <x v="17"/>
    <x v="0"/>
    <n v="9.3084904021499906"/>
    <s v="Alfalfa"/>
    <s v="Sprinkler"/>
    <s v="Alfalfa"/>
    <s v="Active IR"/>
  </r>
  <r>
    <x v="40"/>
    <x v="0"/>
    <n v="9.3084904021499906"/>
    <s v="Alfalfa"/>
    <s v="Sprinkler"/>
    <s v="Alfalfa"/>
    <s v="Active IR"/>
  </r>
  <r>
    <x v="44"/>
    <x v="0"/>
    <n v="5.3822461947800004"/>
    <s v="Alfalfa"/>
    <s v="Sprinkler"/>
    <s v="Alfalfa"/>
    <s v="Active IR"/>
  </r>
  <r>
    <x v="33"/>
    <x v="0"/>
    <n v="10.3089702001999"/>
    <s v="Alfalfa"/>
    <s v="Sprinkler"/>
    <s v="Alfalfa"/>
    <s v="Active IR"/>
  </r>
  <r>
    <x v="33"/>
    <x v="0"/>
    <n v="10.3089702001999"/>
    <s v="Alfalfa"/>
    <s v="Sprinkler"/>
    <s v="Alfalfa"/>
    <s v="Active IR"/>
  </r>
  <r>
    <x v="33"/>
    <x v="0"/>
    <n v="10.3089702001999"/>
    <s v="Alfalfa"/>
    <s v="Sprinkler"/>
    <s v="Alfalfa"/>
    <s v="Active IR"/>
  </r>
  <r>
    <x v="33"/>
    <x v="0"/>
    <n v="10.3089702001999"/>
    <s v="Alfalfa"/>
    <s v="Sprinkler"/>
    <s v="Alfalfa"/>
    <s v="Active IR"/>
  </r>
  <r>
    <x v="33"/>
    <x v="0"/>
    <n v="10.3089702001999"/>
    <s v="Alfalfa"/>
    <s v="Sprinkler"/>
    <s v="Alfalfa"/>
    <s v="Active IR"/>
  </r>
  <r>
    <x v="0"/>
    <x v="0"/>
    <n v="32.720770285599897"/>
    <s v="Alfalfa"/>
    <s v="Sprinkler"/>
    <s v="Alfalfa"/>
    <s v="Active IR"/>
  </r>
  <r>
    <x v="33"/>
    <x v="0"/>
    <n v="1.2463608852900001"/>
    <s v="Alfalfa"/>
    <s v="Sprinkler"/>
    <s v="Alfalfa"/>
    <s v="Active IR"/>
  </r>
  <r>
    <x v="34"/>
    <x v="0"/>
    <n v="6.7492644675599998"/>
    <s v="Alfalfa"/>
    <s v="Sprinkler"/>
    <s v="Alfalfa"/>
    <s v="Active IR"/>
  </r>
  <r>
    <x v="33"/>
    <x v="0"/>
    <n v="50.690635402600002"/>
    <s v="Alfalfa"/>
    <s v="Sprinkler"/>
    <s v="Alfalfa"/>
    <s v="Active IR"/>
  </r>
  <r>
    <x v="33"/>
    <x v="0"/>
    <n v="50.690635402600002"/>
    <s v="Alfalfa"/>
    <s v="Sprinkler"/>
    <s v="Alfalfa"/>
    <s v="Active IR"/>
  </r>
  <r>
    <x v="23"/>
    <x v="0"/>
    <n v="10.2872839133"/>
    <s v="Alfalfa"/>
    <s v="Sprinkler"/>
    <s v="Alfalfa"/>
    <s v="Active IR"/>
  </r>
  <r>
    <x v="39"/>
    <x v="0"/>
    <n v="4.6659266366400001"/>
    <s v="Alfalfa"/>
    <s v="Sprinkler"/>
    <s v="Alfalfa"/>
    <s v="Active IR"/>
  </r>
  <r>
    <x v="17"/>
    <x v="0"/>
    <n v="4.6659266366400001"/>
    <s v="Alfalfa"/>
    <s v="Sprinkler"/>
    <s v="Alfalfa"/>
    <s v="Active IR"/>
  </r>
  <r>
    <x v="40"/>
    <x v="0"/>
    <n v="4.6659266366400001"/>
    <s v="Alfalfa"/>
    <s v="Sprinkler"/>
    <s v="Alfalfa"/>
    <s v="Active IR"/>
  </r>
  <r>
    <x v="49"/>
    <x v="0"/>
    <n v="10.2857929787"/>
    <s v="Alfalfa"/>
    <s v="Sprinkler"/>
    <s v="Alfalfa"/>
    <s v="Active IR"/>
  </r>
  <r>
    <x v="7"/>
    <x v="0"/>
    <n v="17.796324903399899"/>
    <s v="Alfalfa"/>
    <s v="Sprinkler"/>
    <s v="Alfalfa"/>
    <s v="Active IR"/>
  </r>
  <r>
    <x v="39"/>
    <x v="0"/>
    <n v="4.9229525255900004"/>
    <s v="Alfalfa"/>
    <s v="Sprinkler"/>
    <s v="Alfalfa"/>
    <s v="Active IR"/>
  </r>
  <r>
    <x v="41"/>
    <x v="0"/>
    <n v="2.1918325791800002"/>
    <s v="Alfalfa"/>
    <s v="Sprinkler"/>
    <s v="Alfalfa"/>
    <s v="Active IR"/>
  </r>
  <r>
    <x v="7"/>
    <x v="0"/>
    <n v="1.5796604064399999"/>
    <s v="Alfalfa"/>
    <s v="Sprinkler"/>
    <s v="Alfalfa"/>
    <s v="Active IR"/>
  </r>
  <r>
    <x v="5"/>
    <x v="0"/>
    <n v="2.61086462411"/>
    <s v="Alfalfa"/>
    <s v="Sprinkler"/>
    <s v="Alfalfa"/>
    <s v="Active IR"/>
  </r>
  <r>
    <x v="33"/>
    <x v="0"/>
    <n v="4.9498825878700003"/>
    <s v="Alfalfa"/>
    <s v="Sprinkler"/>
    <s v="Alfalfa"/>
    <s v="Active IR"/>
  </r>
  <r>
    <x v="33"/>
    <x v="0"/>
    <n v="4.9498825878700003"/>
    <s v="Alfalfa"/>
    <s v="Sprinkler"/>
    <s v="Alfalfa"/>
    <s v="Active IR"/>
  </r>
  <r>
    <x v="33"/>
    <x v="0"/>
    <n v="4.9498825878700003"/>
    <s v="Alfalfa"/>
    <s v="Sprinkler"/>
    <s v="Alfalfa"/>
    <s v="Active IR"/>
  </r>
  <r>
    <x v="8"/>
    <x v="0"/>
    <n v="1.7647000095900001"/>
    <s v="Alfalfa"/>
    <s v="Sprinkler"/>
    <s v="Alfalfa"/>
    <s v="Active IR"/>
  </r>
  <r>
    <x v="0"/>
    <x v="0"/>
    <n v="11.9940076935"/>
    <s v="Alfalfa"/>
    <s v="Sprinkler"/>
    <s v="Alfalfa"/>
    <s v="Active IR"/>
  </r>
  <r>
    <x v="21"/>
    <x v="0"/>
    <n v="1.3817206425599999"/>
    <s v="Alfalfa"/>
    <s v="Sprinkler"/>
    <s v="Alfalfa"/>
    <s v="Active IR"/>
  </r>
  <r>
    <x v="39"/>
    <x v="0"/>
    <n v="2.1678822919999998"/>
    <s v="Alfalfa"/>
    <s v="Sprinkler"/>
    <s v="Alfalfa"/>
    <s v="Active IR"/>
  </r>
  <r>
    <x v="39"/>
    <x v="0"/>
    <n v="2.1678822919999998"/>
    <s v="Alfalfa"/>
    <s v="Sprinkler"/>
    <s v="Alfalfa"/>
    <s v="Active IR"/>
  </r>
  <r>
    <x v="40"/>
    <x v="0"/>
    <n v="2.1678822919999998"/>
    <s v="Alfalfa"/>
    <s v="Sprinkler"/>
    <s v="Alfalfa"/>
    <s v="Active IR"/>
  </r>
  <r>
    <x v="40"/>
    <x v="0"/>
    <n v="2.1678822919999998"/>
    <s v="Alfalfa"/>
    <s v="Sprinkler"/>
    <s v="Alfalfa"/>
    <s v="Active IR"/>
  </r>
  <r>
    <x v="12"/>
    <x v="0"/>
    <n v="13.5158404376"/>
    <s v="Alfalfa"/>
    <s v="Sprinkler"/>
    <s v="Alfalfa"/>
    <s v="Active IR"/>
  </r>
  <r>
    <x v="12"/>
    <x v="0"/>
    <n v="13.5158404376"/>
    <s v="Alfalfa"/>
    <s v="Sprinkler"/>
    <s v="Alfalfa"/>
    <s v="Active IR"/>
  </r>
  <r>
    <x v="7"/>
    <x v="0"/>
    <n v="11.139020518400001"/>
    <s v="Alfalfa"/>
    <s v="Sprinkler"/>
    <s v="Alfalfa"/>
    <s v="Active IR"/>
  </r>
  <r>
    <x v="7"/>
    <x v="0"/>
    <n v="1.3851303127800001"/>
    <s v="Alfalfa"/>
    <s v="Sprinkler"/>
    <s v="Alfalfa"/>
    <s v="Active IR"/>
  </r>
  <r>
    <x v="52"/>
    <x v="0"/>
    <n v="10.2634438099"/>
    <s v="Alfalfa"/>
    <s v="Sprinkler"/>
    <s v="Alfalfa"/>
    <s v="Active IR"/>
  </r>
  <r>
    <x v="0"/>
    <x v="0"/>
    <n v="7.2950929091000001"/>
    <s v="Alfalfa"/>
    <s v="Sprinkler"/>
    <s v="Alfalfa"/>
    <s v="Active IR"/>
  </r>
  <r>
    <x v="29"/>
    <x v="0"/>
    <n v="9.0606757524100008"/>
    <s v="Alfalfa"/>
    <s v="Sprinkler"/>
    <s v="Alfalfa"/>
    <s v="Active IR"/>
  </r>
  <r>
    <x v="12"/>
    <x v="0"/>
    <n v="17.7929134478"/>
    <s v="Alfalfa"/>
    <s v="Sprinkler"/>
    <s v="Alfalfa"/>
    <s v="Active IR"/>
  </r>
  <r>
    <x v="12"/>
    <x v="0"/>
    <n v="17.7929134478"/>
    <s v="Alfalfa"/>
    <s v="Sprinkler"/>
    <s v="Alfalfa"/>
    <s v="Active IR"/>
  </r>
  <r>
    <x v="17"/>
    <x v="0"/>
    <n v="5.4022793379299996"/>
    <s v="Alfalfa"/>
    <s v="Sprinkler"/>
    <s v="Alfalfa"/>
    <s v="Active IR"/>
  </r>
  <r>
    <x v="7"/>
    <x v="0"/>
    <n v="17.569406800700001"/>
    <s v="Alfalfa"/>
    <s v="Sprinkler"/>
    <s v="Alfalfa"/>
    <s v="Active IR"/>
  </r>
  <r>
    <x v="16"/>
    <x v="0"/>
    <n v="13.4079499031"/>
    <s v="Alfalfa"/>
    <s v="Sprinkler"/>
    <s v="Alfalfa"/>
    <s v="Active IR"/>
  </r>
  <r>
    <x v="16"/>
    <x v="0"/>
    <n v="13.4079499031"/>
    <s v="Alfalfa"/>
    <s v="Sprinkler"/>
    <s v="Alfalfa"/>
    <s v="Active IR"/>
  </r>
  <r>
    <x v="4"/>
    <x v="0"/>
    <n v="8.4198337593999906"/>
    <s v="Alfalfa"/>
    <s v="Sprinkler"/>
    <s v="Alfalfa"/>
    <s v="Active IR"/>
  </r>
  <r>
    <x v="7"/>
    <x v="0"/>
    <n v="8.4198337593999906"/>
    <s v="Alfalfa"/>
    <s v="Sprinkler"/>
    <s v="Alfalfa"/>
    <s v="Active IR"/>
  </r>
  <r>
    <x v="7"/>
    <x v="0"/>
    <n v="8.4198337593999906"/>
    <s v="Alfalfa"/>
    <s v="Sprinkler"/>
    <s v="Alfalfa"/>
    <s v="Active IR"/>
  </r>
  <r>
    <x v="0"/>
    <x v="0"/>
    <n v="14.2831269037999"/>
    <s v="Alfalfa"/>
    <s v="Sprinkler"/>
    <s v="Alfalfa"/>
    <s v="Active IR"/>
  </r>
  <r>
    <x v="20"/>
    <x v="0"/>
    <n v="6.5016821998100003"/>
    <s v="Alfalfa"/>
    <s v="Sprinkler"/>
    <s v="Alfalfa"/>
    <s v="Active IR"/>
  </r>
  <r>
    <x v="39"/>
    <x v="0"/>
    <n v="2.5660362988899998"/>
    <s v="Alfalfa"/>
    <s v="Sprinkler"/>
    <s v="Alfalfa"/>
    <s v="Active IR"/>
  </r>
  <r>
    <x v="40"/>
    <x v="0"/>
    <n v="2.5660362988899998"/>
    <s v="Alfalfa"/>
    <s v="Sprinkler"/>
    <s v="Alfalfa"/>
    <s v="Active IR"/>
  </r>
  <r>
    <x v="0"/>
    <x v="0"/>
    <n v="40.933919357800001"/>
    <s v="Alfalfa"/>
    <s v="Sprinkler"/>
    <s v="Alfalfa"/>
    <s v="Active IR"/>
  </r>
  <r>
    <x v="0"/>
    <x v="0"/>
    <n v="15.5919008485"/>
    <s v="Alfalfa"/>
    <s v="Sprinkler"/>
    <s v="Alfalfa"/>
    <s v="Active IR"/>
  </r>
  <r>
    <x v="7"/>
    <x v="0"/>
    <n v="3.0828561695599999"/>
    <s v="Alfalfa"/>
    <s v="Sprinkler"/>
    <s v="Alfalfa"/>
    <s v="Active IR"/>
  </r>
  <r>
    <x v="6"/>
    <x v="0"/>
    <n v="10.249906378"/>
    <s v="Alfalfa"/>
    <s v="Sprinkler"/>
    <s v="Alfalfa"/>
    <s v="Active IR"/>
  </r>
  <r>
    <x v="6"/>
    <x v="0"/>
    <n v="10.249906378"/>
    <s v="Alfalfa"/>
    <s v="Sprinkler"/>
    <s v="Alfalfa"/>
    <s v="Active IR"/>
  </r>
  <r>
    <x v="29"/>
    <x v="0"/>
    <n v="2.1574985159"/>
    <s v="Alfalfa"/>
    <s v="Sprinkler"/>
    <s v="Alfalfa"/>
    <s v="Active IR"/>
  </r>
  <r>
    <x v="14"/>
    <x v="0"/>
    <n v="26.5664011211"/>
    <s v="Alfalfa"/>
    <s v="Sprinkler"/>
    <s v="Alfalfa"/>
    <s v="Active IR"/>
  </r>
  <r>
    <x v="15"/>
    <x v="0"/>
    <n v="26.5664011211"/>
    <s v="Alfalfa"/>
    <s v="Sprinkler"/>
    <s v="Alfalfa"/>
    <s v="Active IR"/>
  </r>
  <r>
    <x v="52"/>
    <x v="0"/>
    <n v="26.5664011211"/>
    <s v="Alfalfa"/>
    <s v="Sprinkler"/>
    <s v="Alfalfa"/>
    <s v="Active IR"/>
  </r>
  <r>
    <x v="52"/>
    <x v="0"/>
    <n v="26.5664011211"/>
    <s v="Alfalfa"/>
    <s v="Sprinkler"/>
    <s v="Alfalfa"/>
    <s v="Active IR"/>
  </r>
  <r>
    <x v="21"/>
    <x v="0"/>
    <n v="2.1163329489299998"/>
    <s v="Alfalfa"/>
    <s v="Sprinkler"/>
    <s v="Alfalfa"/>
    <s v="Active IR"/>
  </r>
  <r>
    <x v="39"/>
    <x v="0"/>
    <n v="5.0757394140900001"/>
    <s v="Alfalfa"/>
    <s v="Sprinkler"/>
    <s v="Alfalfa"/>
    <s v="Active IR"/>
  </r>
  <r>
    <x v="40"/>
    <x v="0"/>
    <n v="5.0757394140900001"/>
    <s v="Alfalfa"/>
    <s v="Sprinkler"/>
    <s v="Alfalfa"/>
    <s v="Active IR"/>
  </r>
  <r>
    <x v="10"/>
    <x v="0"/>
    <n v="4.3557224406900001"/>
    <s v="Alfalfa"/>
    <s v="Sprinkler"/>
    <s v="Alfalfa"/>
    <s v="Active IR"/>
  </r>
  <r>
    <x v="7"/>
    <x v="0"/>
    <n v="24.4581914301999"/>
    <s v="Alfalfa"/>
    <s v="Sprinkler"/>
    <s v="Alfalfa"/>
    <s v="Active IR"/>
  </r>
  <r>
    <x v="8"/>
    <x v="0"/>
    <n v="16.665476107100002"/>
    <s v="Alfalfa"/>
    <s v="Sprinkler"/>
    <s v="Alfalfa"/>
    <s v="Active IR"/>
  </r>
  <r>
    <x v="17"/>
    <x v="0"/>
    <n v="2.8519222951500001"/>
    <s v="Alfalfa"/>
    <s v="Sprinkler"/>
    <s v="Alfalfa"/>
    <s v="Active IR"/>
  </r>
  <r>
    <x v="17"/>
    <x v="0"/>
    <n v="2.8519222951500001"/>
    <s v="Alfalfa"/>
    <s v="Sprinkler"/>
    <s v="Alfalfa"/>
    <s v="Active IR"/>
  </r>
  <r>
    <x v="10"/>
    <x v="0"/>
    <n v="13.136168013200001"/>
    <s v="Alfalfa"/>
    <s v="Sprinkler"/>
    <s v="Alfalfa"/>
    <s v="Active IR"/>
  </r>
  <r>
    <x v="3"/>
    <x v="0"/>
    <n v="13.136168013200001"/>
    <s v="Alfalfa"/>
    <s v="Sprinkler"/>
    <s v="Alfalfa"/>
    <s v="Active IR"/>
  </r>
  <r>
    <x v="29"/>
    <x v="0"/>
    <n v="6.7304669158800001"/>
    <s v="Alfalfa"/>
    <s v="Sprinkler"/>
    <s v="Alfalfa"/>
    <s v="Active IR"/>
  </r>
  <r>
    <x v="39"/>
    <x v="0"/>
    <n v="9.6006317913399997"/>
    <s v="Alfalfa"/>
    <s v="Sprinkler"/>
    <s v="Alfalfa"/>
    <s v="Active IR"/>
  </r>
  <r>
    <x v="40"/>
    <x v="0"/>
    <n v="9.6006317913399997"/>
    <s v="Alfalfa"/>
    <s v="Sprinkler"/>
    <s v="Alfalfa"/>
    <s v="Active IR"/>
  </r>
  <r>
    <x v="39"/>
    <x v="0"/>
    <n v="8.6633786453900008"/>
    <s v="Alfalfa"/>
    <s v="Sprinkler"/>
    <s v="Alfalfa"/>
    <s v="Active IR"/>
  </r>
  <r>
    <x v="41"/>
    <x v="0"/>
    <n v="2.84418938002"/>
    <s v="Alfalfa"/>
    <s v="Sprinkler"/>
    <s v="Alfalfa"/>
    <s v="Active IR"/>
  </r>
  <r>
    <x v="41"/>
    <x v="0"/>
    <n v="11.4934660048"/>
    <s v="Alfalfa"/>
    <s v="Sprinkler"/>
    <s v="Alfalfa"/>
    <s v="Active IR"/>
  </r>
  <r>
    <x v="21"/>
    <x v="0"/>
    <n v="9.1188907277800002"/>
    <s v="Alfalfa"/>
    <s v="Sprinkler"/>
    <s v="Alfalfa"/>
    <s v="Active IR"/>
  </r>
  <r>
    <x v="0"/>
    <x v="0"/>
    <n v="1.2328278104399999"/>
    <s v="Alfalfa"/>
    <s v="Sprinkler"/>
    <s v="Alfalfa"/>
    <s v="Active IR"/>
  </r>
  <r>
    <x v="8"/>
    <x v="0"/>
    <n v="31.826740879700001"/>
    <s v="Alfalfa"/>
    <s v="Sprinkler"/>
    <s v="Alfalfa"/>
    <s v="Active IR"/>
  </r>
  <r>
    <x v="0"/>
    <x v="0"/>
    <n v="7.0475775394299998"/>
    <s v="Alfalfa"/>
    <s v="Sprinkler"/>
    <s v="Alfalfa"/>
    <s v="Active IR"/>
  </r>
  <r>
    <x v="0"/>
    <x v="0"/>
    <n v="7.0475775394299998"/>
    <s v="Alfalfa"/>
    <s v="Sprinkler"/>
    <s v="Alfalfa"/>
    <s v="Active IR"/>
  </r>
  <r>
    <x v="17"/>
    <x v="0"/>
    <n v="18.307655302699899"/>
    <s v="Alfalfa"/>
    <s v="Sprinkler"/>
    <s v="Alfalfa"/>
    <s v="Active IR"/>
  </r>
  <r>
    <x v="17"/>
    <x v="0"/>
    <n v="18.307655302699899"/>
    <s v="Alfalfa"/>
    <s v="Sprinkler"/>
    <s v="Alfalfa"/>
    <s v="Active IR"/>
  </r>
  <r>
    <x v="12"/>
    <x v="0"/>
    <n v="18.307655302699899"/>
    <s v="Alfalfa"/>
    <s v="Sprinkler"/>
    <s v="Alfalfa"/>
    <s v="Active IR"/>
  </r>
  <r>
    <x v="41"/>
    <x v="0"/>
    <n v="18.307655302699899"/>
    <s v="Alfalfa"/>
    <s v="Sprinkler"/>
    <s v="Alfalfa"/>
    <s v="Active IR"/>
  </r>
  <r>
    <x v="41"/>
    <x v="0"/>
    <n v="18.307655302699899"/>
    <s v="Alfalfa"/>
    <s v="Sprinkler"/>
    <s v="Alfalfa"/>
    <s v="Active IR"/>
  </r>
  <r>
    <x v="3"/>
    <x v="0"/>
    <n v="28.6941245894999"/>
    <s v="Alfalfa"/>
    <s v="Sprinkler"/>
    <s v="Alfalfa"/>
    <s v="Active IR"/>
  </r>
  <r>
    <x v="0"/>
    <x v="0"/>
    <n v="20.437848433900001"/>
    <s v="Alfalfa"/>
    <s v="Sprinkler"/>
    <s v="Alfalfa"/>
    <s v="Active IR"/>
  </r>
  <r>
    <x v="0"/>
    <x v="0"/>
    <n v="20.437848433900001"/>
    <s v="Alfalfa"/>
    <s v="Sprinkler"/>
    <s v="Alfalfa"/>
    <s v="Active IR"/>
  </r>
  <r>
    <x v="0"/>
    <x v="0"/>
    <n v="20.437848433900001"/>
    <s v="Alfalfa"/>
    <s v="Sprinkler"/>
    <s v="Alfalfa"/>
    <s v="Active IR"/>
  </r>
  <r>
    <x v="25"/>
    <x v="0"/>
    <n v="6.4860098122399998"/>
    <s v="Alfalfa"/>
    <s v="Sprinkler"/>
    <s v="Alfalfa"/>
    <s v="Active IR"/>
  </r>
  <r>
    <x v="7"/>
    <x v="0"/>
    <n v="1.7339053840100001"/>
    <s v="Alfalfa"/>
    <s v="Sprinkler"/>
    <s v="Alfalfa"/>
    <s v="Active IR"/>
  </r>
  <r>
    <x v="8"/>
    <x v="0"/>
    <n v="9.0617197973600003"/>
    <s v="Alfalfa"/>
    <s v="Sprinkler"/>
    <s v="Alfalfa"/>
    <s v="Active IR"/>
  </r>
  <r>
    <x v="0"/>
    <x v="0"/>
    <n v="9.3628769276099906"/>
    <s v="Alfalfa"/>
    <s v="Sprinkler"/>
    <s v="Alfalfa"/>
    <s v="Active IR"/>
  </r>
  <r>
    <x v="41"/>
    <x v="0"/>
    <n v="13.486382707900001"/>
    <s v="Alfalfa"/>
    <s v="Sprinkler"/>
    <s v="Alfalfa"/>
    <s v="Active IR"/>
  </r>
  <r>
    <x v="41"/>
    <x v="0"/>
    <n v="13.486382707900001"/>
    <s v="Alfalfa"/>
    <s v="Sprinkler"/>
    <s v="Alfalfa"/>
    <s v="Active IR"/>
  </r>
  <r>
    <x v="29"/>
    <x v="0"/>
    <n v="10.1083417303999"/>
    <s v="Alfalfa"/>
    <s v="Sprinkler"/>
    <s v="Alfalfa"/>
    <s v="Active IR"/>
  </r>
  <r>
    <x v="21"/>
    <x v="0"/>
    <n v="1.98078865213"/>
    <s v="Alfalfa"/>
    <s v="Sprinkler"/>
    <s v="Alfalfa"/>
    <s v="Active IR"/>
  </r>
  <r>
    <x v="21"/>
    <x v="0"/>
    <n v="1.98078865213"/>
    <s v="Alfalfa"/>
    <s v="Sprinkler"/>
    <s v="Alfalfa"/>
    <s v="Active IR"/>
  </r>
  <r>
    <x v="39"/>
    <x v="0"/>
    <n v="12.787769897"/>
    <s v="Alfalfa"/>
    <s v="Sprinkler"/>
    <s v="Alfalfa"/>
    <s v="Active IR"/>
  </r>
  <r>
    <x v="17"/>
    <x v="0"/>
    <n v="12.787769897"/>
    <s v="Alfalfa"/>
    <s v="Sprinkler"/>
    <s v="Alfalfa"/>
    <s v="Active IR"/>
  </r>
  <r>
    <x v="40"/>
    <x v="0"/>
    <n v="12.787769897"/>
    <s v="Alfalfa"/>
    <s v="Sprinkler"/>
    <s v="Alfalfa"/>
    <s v="Active IR"/>
  </r>
  <r>
    <x v="7"/>
    <x v="0"/>
    <n v="0.60971878659300005"/>
    <s v="Alfalfa"/>
    <s v="Sprinkler"/>
    <s v="Alfalfa"/>
    <s v="Active IR"/>
  </r>
  <r>
    <x v="0"/>
    <x v="0"/>
    <n v="4.2278487331900001"/>
    <s v="Alfalfa"/>
    <s v="Sprinkler"/>
    <s v="Alfalfa"/>
    <s v="Active IR"/>
  </r>
  <r>
    <x v="34"/>
    <x v="0"/>
    <n v="27.410156292"/>
    <s v="Alfalfa"/>
    <s v="Sprinkler"/>
    <s v="Alfalfa"/>
    <s v="Active IR"/>
  </r>
  <r>
    <x v="0"/>
    <x v="0"/>
    <n v="11.6982196581999"/>
    <s v="Alfalfa"/>
    <s v="Sprinkler"/>
    <s v="Alfalfa"/>
    <s v="Active IR"/>
  </r>
  <r>
    <x v="4"/>
    <x v="0"/>
    <n v="1.86883146573"/>
    <s v="Alfalfa"/>
    <s v="Sprinkler"/>
    <s v="Alfalfa"/>
    <s v="Active IR"/>
  </r>
  <r>
    <x v="4"/>
    <x v="0"/>
    <n v="1.86883146573"/>
    <s v="Alfalfa"/>
    <s v="Sprinkler"/>
    <s v="Alfalfa"/>
    <s v="Active IR"/>
  </r>
  <r>
    <x v="8"/>
    <x v="0"/>
    <n v="11.1862023359999"/>
    <s v="Alfalfa"/>
    <s v="Sprinkler"/>
    <s v="Alfalfa"/>
    <s v="Active IR"/>
  </r>
  <r>
    <x v="17"/>
    <x v="0"/>
    <n v="15.114639462"/>
    <s v="Alfalfa"/>
    <s v="Sprinkler"/>
    <s v="Alfalfa"/>
    <s v="Active IR"/>
  </r>
  <r>
    <x v="41"/>
    <x v="0"/>
    <n v="15.114639462"/>
    <s v="Alfalfa"/>
    <s v="Sprinkler"/>
    <s v="Alfalfa"/>
    <s v="Active IR"/>
  </r>
  <r>
    <x v="14"/>
    <x v="0"/>
    <n v="11.3570744019"/>
    <s v="Alfalfa"/>
    <s v="Sprinkler"/>
    <s v="Alfalfa"/>
    <s v="Active IR"/>
  </r>
  <r>
    <x v="14"/>
    <x v="0"/>
    <n v="11.3570744019"/>
    <s v="Alfalfa"/>
    <s v="Sprinkler"/>
    <s v="Alfalfa"/>
    <s v="Active IR"/>
  </r>
  <r>
    <x v="14"/>
    <x v="0"/>
    <n v="11.3570744019"/>
    <s v="Alfalfa"/>
    <s v="Sprinkler"/>
    <s v="Alfalfa"/>
    <s v="Active IR"/>
  </r>
  <r>
    <x v="14"/>
    <x v="0"/>
    <n v="11.3570744019"/>
    <s v="Alfalfa"/>
    <s v="Sprinkler"/>
    <s v="Alfalfa"/>
    <s v="Active IR"/>
  </r>
  <r>
    <x v="15"/>
    <x v="0"/>
    <n v="11.3570744019"/>
    <s v="Alfalfa"/>
    <s v="Sprinkler"/>
    <s v="Alfalfa"/>
    <s v="Active IR"/>
  </r>
  <r>
    <x v="15"/>
    <x v="0"/>
    <n v="11.3570744019"/>
    <s v="Alfalfa"/>
    <s v="Sprinkler"/>
    <s v="Alfalfa"/>
    <s v="Active IR"/>
  </r>
  <r>
    <x v="15"/>
    <x v="0"/>
    <n v="11.3570744019"/>
    <s v="Alfalfa"/>
    <s v="Sprinkler"/>
    <s v="Alfalfa"/>
    <s v="Active IR"/>
  </r>
  <r>
    <x v="15"/>
    <x v="0"/>
    <n v="11.3570744019"/>
    <s v="Alfalfa"/>
    <s v="Sprinkler"/>
    <s v="Alfalfa"/>
    <s v="Active IR"/>
  </r>
  <r>
    <x v="52"/>
    <x v="0"/>
    <n v="11.3570744019"/>
    <s v="Alfalfa"/>
    <s v="Sprinkler"/>
    <s v="Alfalfa"/>
    <s v="Active IR"/>
  </r>
  <r>
    <x v="0"/>
    <x v="0"/>
    <n v="14.142103153200001"/>
    <s v="Alfalfa"/>
    <s v="Sprinkler"/>
    <s v="Alfalfa"/>
    <s v="Active IR"/>
  </r>
  <r>
    <x v="25"/>
    <x v="0"/>
    <n v="6.0356849008199998"/>
    <s v="Alfalfa"/>
    <s v="Sprinkler"/>
    <s v="Alfalfa"/>
    <s v="Active IR"/>
  </r>
  <r>
    <x v="8"/>
    <x v="0"/>
    <n v="7.2944775889100004"/>
    <s v="Alfalfa"/>
    <s v="Sprinkler"/>
    <s v="Alfalfa"/>
    <s v="Active IR"/>
  </r>
  <r>
    <x v="2"/>
    <x v="0"/>
    <n v="13.9452559412999"/>
    <s v="Alfalfa"/>
    <s v="Sprinkler"/>
    <s v="Alfalfa"/>
    <s v="Active IR"/>
  </r>
  <r>
    <x v="21"/>
    <x v="0"/>
    <n v="16.6121311518"/>
    <s v="Alfalfa"/>
    <s v="Sprinkler"/>
    <s v="Alfalfa"/>
    <s v="Active IR"/>
  </r>
  <r>
    <x v="40"/>
    <x v="0"/>
    <n v="8.9565092144899996"/>
    <s v="Alfalfa"/>
    <s v="Sprinkler"/>
    <s v="Alfalfa"/>
    <s v="Active IR"/>
  </r>
  <r>
    <x v="0"/>
    <x v="0"/>
    <n v="10.5104649723999"/>
    <s v="Alfalfa"/>
    <s v="Sprinkler"/>
    <s v="Alfalfa"/>
    <s v="Active IR"/>
  </r>
  <r>
    <x v="39"/>
    <x v="0"/>
    <n v="7.4447368359299997"/>
    <s v="Alfalfa"/>
    <s v="Sprinkler"/>
    <s v="Alfalfa"/>
    <s v="Active IR"/>
  </r>
  <r>
    <x v="8"/>
    <x v="0"/>
    <n v="4.3132640090000001"/>
    <s v="Alfalfa"/>
    <s v="Sprinkler"/>
    <s v="Alfalfa"/>
    <s v="Active IR"/>
  </r>
  <r>
    <x v="33"/>
    <x v="0"/>
    <n v="4.3576725817100002"/>
    <s v="Alfalfa"/>
    <s v="Sprinkler"/>
    <s v="Alfalfa"/>
    <s v="Active IR"/>
  </r>
  <r>
    <x v="5"/>
    <x v="0"/>
    <n v="43.981970709499898"/>
    <s v="Alfalfa"/>
    <s v="Sprinkler"/>
    <s v="Alfalfa"/>
    <s v="Active IR"/>
  </r>
  <r>
    <x v="5"/>
    <x v="0"/>
    <n v="43.981970709499898"/>
    <s v="Alfalfa"/>
    <s v="Sprinkler"/>
    <s v="Alfalfa"/>
    <s v="Active IR"/>
  </r>
  <r>
    <x v="29"/>
    <x v="0"/>
    <n v="28.205113024500001"/>
    <s v="Alfalfa"/>
    <s v="Sprinkler"/>
    <s v="Alfalfa"/>
    <s v="Active IR"/>
  </r>
  <r>
    <x v="8"/>
    <x v="0"/>
    <n v="0.70170464954599998"/>
    <s v="Alfalfa"/>
    <s v="Sprinkler"/>
    <s v="Alfalfa"/>
    <s v="Active IR"/>
  </r>
  <r>
    <x v="6"/>
    <x v="0"/>
    <n v="14.5322589072999"/>
    <s v="Alfalfa"/>
    <s v="Sprinkler"/>
    <s v="Alfalfa"/>
    <s v="Active IR"/>
  </r>
  <r>
    <x v="8"/>
    <x v="0"/>
    <n v="2.8834705469699999"/>
    <s v="Alfalfa"/>
    <s v="Sprinkler"/>
    <s v="Alfalfa"/>
    <s v="Active IR"/>
  </r>
  <r>
    <x v="39"/>
    <x v="0"/>
    <n v="2.0749229921199999"/>
    <s v="Alfalfa"/>
    <s v="Sprinkler"/>
    <s v="Alfalfa"/>
    <s v="Active IR"/>
  </r>
  <r>
    <x v="57"/>
    <x v="0"/>
    <n v="2.0749229921199999"/>
    <s v="Alfalfa"/>
    <s v="Sprinkler"/>
    <s v="Alfalfa"/>
    <s v="Active IR"/>
  </r>
  <r>
    <x v="39"/>
    <x v="0"/>
    <n v="0.56440265488600005"/>
    <s v="Alfalfa"/>
    <s v="Sprinkler"/>
    <s v="Alfalfa"/>
    <s v="Active IR"/>
  </r>
  <r>
    <x v="40"/>
    <x v="0"/>
    <n v="0.56440265488600005"/>
    <s v="Alfalfa"/>
    <s v="Sprinkler"/>
    <s v="Alfalfa"/>
    <s v="Active IR"/>
  </r>
  <r>
    <x v="8"/>
    <x v="0"/>
    <n v="19.9043026173999"/>
    <s v="Alfalfa"/>
    <s v="Sprinkler"/>
    <s v="Alfalfa"/>
    <s v="Active IR"/>
  </r>
  <r>
    <x v="8"/>
    <x v="0"/>
    <n v="19.9043026173999"/>
    <s v="Alfalfa"/>
    <s v="Sprinkler"/>
    <s v="Alfalfa"/>
    <s v="Active IR"/>
  </r>
  <r>
    <x v="6"/>
    <x v="0"/>
    <n v="3.23936997181"/>
    <s v="Alfalfa"/>
    <s v="Sprinkler"/>
    <s v="Alfalfa"/>
    <s v="Active IR"/>
  </r>
  <r>
    <x v="6"/>
    <x v="0"/>
    <n v="3.23936997181"/>
    <s v="Alfalfa"/>
    <s v="Sprinkler"/>
    <s v="Alfalfa"/>
    <s v="Active IR"/>
  </r>
  <r>
    <x v="2"/>
    <x v="0"/>
    <n v="5.5706295421599998"/>
    <s v="Alfalfa"/>
    <s v="Sprinkler"/>
    <s v="Alfalfa"/>
    <s v="Active IR"/>
  </r>
  <r>
    <x v="7"/>
    <x v="0"/>
    <n v="5.5706295421599998"/>
    <s v="Alfalfa"/>
    <s v="Sprinkler"/>
    <s v="Alfalfa"/>
    <s v="Active IR"/>
  </r>
  <r>
    <x v="17"/>
    <x v="0"/>
    <n v="7.4764638639200003"/>
    <s v="Alfalfa"/>
    <s v="Sprinkler"/>
    <s v="Alfalfa"/>
    <s v="Active IR"/>
  </r>
  <r>
    <x v="21"/>
    <x v="0"/>
    <n v="4.9288446740799996"/>
    <s v="Alfalfa"/>
    <s v="Sprinkler"/>
    <s v="Alfalfa"/>
    <s v="Active IR"/>
  </r>
  <r>
    <x v="39"/>
    <x v="0"/>
    <n v="21.059064168500001"/>
    <s v="Alfalfa"/>
    <s v="Sprinkler"/>
    <s v="Alfalfa"/>
    <s v="Active IR"/>
  </r>
  <r>
    <x v="40"/>
    <x v="0"/>
    <n v="21.059064168500001"/>
    <s v="Alfalfa"/>
    <s v="Sprinkler"/>
    <s v="Alfalfa"/>
    <s v="Active IR"/>
  </r>
  <r>
    <x v="50"/>
    <x v="0"/>
    <n v="1.70769308924"/>
    <s v="Alfalfa"/>
    <s v="Sprinkler"/>
    <s v="Alfalfa"/>
    <s v="Active IR"/>
  </r>
  <r>
    <x v="8"/>
    <x v="0"/>
    <n v="2.59483251795"/>
    <s v="Alfalfa"/>
    <s v="Sprinkler"/>
    <s v="Alfalfa"/>
    <s v="Active IR"/>
  </r>
  <r>
    <x v="8"/>
    <x v="0"/>
    <n v="2.59483251795"/>
    <s v="Alfalfa"/>
    <s v="Sprinkler"/>
    <s v="Alfalfa"/>
    <s v="Active IR"/>
  </r>
  <r>
    <x v="7"/>
    <x v="0"/>
    <n v="11.066904691"/>
    <s v="Alfalfa"/>
    <s v="Sprinkler"/>
    <s v="Alfalfa"/>
    <s v="Active IR"/>
  </r>
  <r>
    <x v="17"/>
    <x v="0"/>
    <n v="8.5831408329999999"/>
    <s v="Alfalfa"/>
    <s v="Sprinkler"/>
    <s v="Alfalfa"/>
    <s v="Active IR"/>
  </r>
  <r>
    <x v="35"/>
    <x v="0"/>
    <n v="5.8643591578300001"/>
    <s v="Alfalfa"/>
    <s v="Sprinkler"/>
    <s v="Alfalfa"/>
    <s v="Active IR"/>
  </r>
  <r>
    <x v="33"/>
    <x v="0"/>
    <n v="1.1832672629800001"/>
    <s v="Alfalfa"/>
    <s v="Sprinkler"/>
    <s v="Alfalfa"/>
    <s v="Active IR"/>
  </r>
  <r>
    <x v="29"/>
    <x v="0"/>
    <n v="7.6511575505999998"/>
    <s v="Alfalfa"/>
    <s v="Sprinkler"/>
    <s v="Alfalfa"/>
    <s v="Active IR"/>
  </r>
  <r>
    <x v="29"/>
    <x v="0"/>
    <n v="7.6511575505999998"/>
    <s v="Alfalfa"/>
    <s v="Sprinkler"/>
    <s v="Alfalfa"/>
    <s v="Active IR"/>
  </r>
  <r>
    <x v="3"/>
    <x v="0"/>
    <n v="3.9928708513300002"/>
    <s v="Alfalfa"/>
    <s v="Sprinkler"/>
    <s v="Alfalfa"/>
    <s v="Active IR"/>
  </r>
  <r>
    <x v="44"/>
    <x v="0"/>
    <n v="21.661138121600001"/>
    <s v="Alfalfa"/>
    <s v="Sprinkler"/>
    <s v="Alfalfa"/>
    <s v="Active IR"/>
  </r>
  <r>
    <x v="10"/>
    <x v="0"/>
    <n v="7.9901193609199996"/>
    <s v="Alfalfa"/>
    <s v="Sprinkler"/>
    <s v="Alfalfa"/>
    <s v="Active IR"/>
  </r>
  <r>
    <x v="10"/>
    <x v="0"/>
    <n v="7.9901193609199996"/>
    <s v="Alfalfa"/>
    <s v="Sprinkler"/>
    <s v="Alfalfa"/>
    <s v="Active IR"/>
  </r>
  <r>
    <x v="10"/>
    <x v="0"/>
    <n v="7.9901193609199996"/>
    <s v="Alfalfa"/>
    <s v="Sprinkler"/>
    <s v="Alfalfa"/>
    <s v="Active IR"/>
  </r>
  <r>
    <x v="3"/>
    <x v="0"/>
    <n v="7.9901193609199996"/>
    <s v="Alfalfa"/>
    <s v="Sprinkler"/>
    <s v="Alfalfa"/>
    <s v="Active IR"/>
  </r>
  <r>
    <x v="16"/>
    <x v="0"/>
    <n v="5.5752948851599999"/>
    <s v="Alfalfa"/>
    <s v="Sprinkler"/>
    <s v="Alfalfa"/>
    <s v="Active IR"/>
  </r>
  <r>
    <x v="33"/>
    <x v="0"/>
    <n v="3.1418891138"/>
    <s v="Alfalfa"/>
    <s v="Sprinkler"/>
    <s v="Alfalfa"/>
    <s v="Active IR"/>
  </r>
  <r>
    <x v="29"/>
    <x v="0"/>
    <n v="7.4871626011399997"/>
    <s v="Alfalfa"/>
    <s v="Sprinkler"/>
    <s v="Alfalfa"/>
    <s v="Active IR"/>
  </r>
  <r>
    <x v="7"/>
    <x v="0"/>
    <n v="0.43640402068599998"/>
    <s v="Alfalfa"/>
    <s v="Sprinkler"/>
    <s v="Alfalfa"/>
    <s v="Active IR"/>
  </r>
  <r>
    <x v="0"/>
    <x v="0"/>
    <n v="8.0061300109599998"/>
    <s v="Alfalfa"/>
    <s v="Sprinkler"/>
    <s v="Alfalfa"/>
    <s v="Active IR"/>
  </r>
  <r>
    <x v="0"/>
    <x v="0"/>
    <n v="4.9010180547499997"/>
    <s v="Alfalfa"/>
    <s v="Sprinkler"/>
    <s v="Alfalfa"/>
    <s v="Active IR"/>
  </r>
  <r>
    <x v="21"/>
    <x v="0"/>
    <n v="1.8831036848"/>
    <s v="Alfalfa"/>
    <s v="Sprinkler"/>
    <s v="Alfalfa"/>
    <s v="Active IR"/>
  </r>
  <r>
    <x v="7"/>
    <x v="0"/>
    <n v="3.5448952434100001"/>
    <s v="Alfalfa"/>
    <s v="Sprinkler"/>
    <s v="Alfalfa"/>
    <s v="Active IR"/>
  </r>
  <r>
    <x v="7"/>
    <x v="0"/>
    <n v="3.5448952434100001"/>
    <s v="Alfalfa"/>
    <s v="Sprinkler"/>
    <s v="Alfalfa"/>
    <s v="Active IR"/>
  </r>
  <r>
    <x v="21"/>
    <x v="0"/>
    <n v="9.6622549062100003"/>
    <s v="Alfalfa"/>
    <s v="Sprinkler"/>
    <s v="Alfalfa"/>
    <s v="Active IR"/>
  </r>
  <r>
    <x v="7"/>
    <x v="0"/>
    <n v="10.6855912097"/>
    <s v="Alfalfa"/>
    <s v="Sprinkler"/>
    <s v="Alfalfa"/>
    <s v="Active IR"/>
  </r>
  <r>
    <x v="25"/>
    <x v="0"/>
    <n v="2.4895341767499999"/>
    <s v="Alfalfa"/>
    <s v="Sprinkler"/>
    <s v="Alfalfa"/>
    <s v="Active IR"/>
  </r>
  <r>
    <x v="25"/>
    <x v="0"/>
    <n v="2.4895341767499999"/>
    <s v="Alfalfa"/>
    <s v="Sprinkler"/>
    <s v="Alfalfa"/>
    <s v="Active IR"/>
  </r>
  <r>
    <x v="8"/>
    <x v="0"/>
    <n v="8.0876340266"/>
    <s v="Alfalfa"/>
    <s v="Sprinkler"/>
    <s v="Alfalfa"/>
    <s v="Active IR"/>
  </r>
  <r>
    <x v="12"/>
    <x v="0"/>
    <n v="10.6130653357"/>
    <s v="Alfalfa"/>
    <s v="Sprinkler"/>
    <s v="Alfalfa"/>
    <s v="Active IR"/>
  </r>
  <r>
    <x v="34"/>
    <x v="0"/>
    <n v="40.709608031000002"/>
    <s v="Alfalfa"/>
    <s v="Sprinkler"/>
    <s v="Alfalfa"/>
    <s v="Active IR"/>
  </r>
  <r>
    <x v="34"/>
    <x v="0"/>
    <n v="40.709608031000002"/>
    <s v="Alfalfa"/>
    <s v="Sprinkler"/>
    <s v="Alfalfa"/>
    <s v="Active IR"/>
  </r>
  <r>
    <x v="3"/>
    <x v="0"/>
    <n v="15.965913627200001"/>
    <s v="Alfalfa"/>
    <s v="Sprinkler"/>
    <s v="Alfalfa"/>
    <s v="Active IR"/>
  </r>
  <r>
    <x v="3"/>
    <x v="0"/>
    <n v="15.965913627200001"/>
    <s v="Alfalfa"/>
    <s v="Sprinkler"/>
    <s v="Alfalfa"/>
    <s v="Active IR"/>
  </r>
  <r>
    <x v="12"/>
    <x v="0"/>
    <n v="4.0474048899000001"/>
    <s v="Alfalfa"/>
    <s v="Sprinkler"/>
    <s v="Alfalfa"/>
    <s v="Active IR"/>
  </r>
  <r>
    <x v="17"/>
    <x v="0"/>
    <n v="18.654927768899899"/>
    <s v="Alfalfa"/>
    <s v="Sprinkler"/>
    <s v="Alfalfa"/>
    <s v="Active IR"/>
  </r>
  <r>
    <x v="8"/>
    <x v="0"/>
    <n v="8.4960767068099905"/>
    <s v="Alfalfa"/>
    <s v="Sprinkler"/>
    <s v="Alfalfa"/>
    <s v="Active IR"/>
  </r>
  <r>
    <x v="29"/>
    <x v="0"/>
    <n v="9.7119103149400008"/>
    <s v="Alfalfa"/>
    <s v="Sprinkler"/>
    <s v="Alfalfa"/>
    <s v="Active IR"/>
  </r>
  <r>
    <x v="23"/>
    <x v="0"/>
    <n v="6.0675338639399996"/>
    <s v="Alfalfa"/>
    <s v="Sprinkler"/>
    <s v="Alfalfa"/>
    <s v="Active IR"/>
  </r>
  <r>
    <x v="8"/>
    <x v="0"/>
    <n v="0.81925619409999995"/>
    <s v="Alfalfa"/>
    <s v="Sprinkler"/>
    <s v="Alfalfa"/>
    <s v="Active IR"/>
  </r>
  <r>
    <x v="7"/>
    <x v="0"/>
    <n v="18.2305094652999"/>
    <s v="Alfalfa"/>
    <s v="Sprinkler"/>
    <s v="Alfalfa"/>
    <s v="Active IR"/>
  </r>
  <r>
    <x v="14"/>
    <x v="0"/>
    <n v="28.044009271699899"/>
    <s v="Alfalfa"/>
    <s v="Sprinkler"/>
    <s v="Alfalfa"/>
    <s v="Active IR"/>
  </r>
  <r>
    <x v="50"/>
    <x v="0"/>
    <n v="28.044009271699899"/>
    <s v="Alfalfa"/>
    <s v="Sprinkler"/>
    <s v="Alfalfa"/>
    <s v="Active IR"/>
  </r>
  <r>
    <x v="15"/>
    <x v="0"/>
    <n v="28.044009271699899"/>
    <s v="Alfalfa"/>
    <s v="Sprinkler"/>
    <s v="Alfalfa"/>
    <s v="Active IR"/>
  </r>
  <r>
    <x v="0"/>
    <x v="0"/>
    <n v="6.7643093095199998"/>
    <s v="Alfalfa"/>
    <s v="Sprinkler"/>
    <s v="Alfalfa"/>
    <s v="Active IR"/>
  </r>
  <r>
    <x v="0"/>
    <x v="0"/>
    <n v="6.7643093095199998"/>
    <s v="Alfalfa"/>
    <s v="Sprinkler"/>
    <s v="Alfalfa"/>
    <s v="Active IR"/>
  </r>
  <r>
    <x v="7"/>
    <x v="0"/>
    <n v="12.5616523186"/>
    <s v="Alfalfa"/>
    <s v="Sprinkler"/>
    <s v="Alfalfa"/>
    <s v="Active IR"/>
  </r>
  <r>
    <x v="7"/>
    <x v="0"/>
    <n v="12.5616523186"/>
    <s v="Alfalfa"/>
    <s v="Sprinkler"/>
    <s v="Alfalfa"/>
    <s v="Active IR"/>
  </r>
  <r>
    <x v="7"/>
    <x v="0"/>
    <n v="12.5616523186"/>
    <s v="Alfalfa"/>
    <s v="Sprinkler"/>
    <s v="Alfalfa"/>
    <s v="Active IR"/>
  </r>
  <r>
    <x v="7"/>
    <x v="0"/>
    <n v="12.5616523186"/>
    <s v="Alfalfa"/>
    <s v="Sprinkler"/>
    <s v="Alfalfa"/>
    <s v="Active IR"/>
  </r>
  <r>
    <x v="17"/>
    <x v="0"/>
    <n v="3.76122469305"/>
    <s v="Alfalfa"/>
    <s v="Sprinkler"/>
    <s v="Alfalfa"/>
    <s v="Active IR"/>
  </r>
  <r>
    <x v="0"/>
    <x v="0"/>
    <n v="2.3288721214099999"/>
    <s v="Alfalfa"/>
    <s v="Sprinkler"/>
    <s v="Alfalfa"/>
    <s v="Active IR"/>
  </r>
  <r>
    <x v="8"/>
    <x v="0"/>
    <n v="14.2965192944999"/>
    <s v="Alfalfa"/>
    <s v="Sprinkler"/>
    <s v="Alfalfa"/>
    <s v="Active IR"/>
  </r>
  <r>
    <x v="29"/>
    <x v="0"/>
    <n v="22.931341932300001"/>
    <s v="Alfalfa"/>
    <s v="Sprinkler"/>
    <s v="Alfalfa"/>
    <s v="Active IR"/>
  </r>
  <r>
    <x v="12"/>
    <x v="0"/>
    <n v="5.4168099856599996"/>
    <s v="Alfalfa"/>
    <s v="Sprinkler"/>
    <s v="Alfalfa"/>
    <s v="Active IR"/>
  </r>
  <r>
    <x v="12"/>
    <x v="0"/>
    <n v="4.5336527911899998"/>
    <s v="Alfalfa"/>
    <s v="Sprinkler"/>
    <s v="Alfalfa"/>
    <s v="Active IR"/>
  </r>
  <r>
    <x v="12"/>
    <x v="0"/>
    <n v="4.5336527911899998"/>
    <s v="Alfalfa"/>
    <s v="Sprinkler"/>
    <s v="Alfalfa"/>
    <s v="Active IR"/>
  </r>
  <r>
    <x v="12"/>
    <x v="0"/>
    <n v="4.5336527911899998"/>
    <s v="Alfalfa"/>
    <s v="Sprinkler"/>
    <s v="Alfalfa"/>
    <s v="Active IR"/>
  </r>
  <r>
    <x v="45"/>
    <x v="0"/>
    <n v="5.83619110255"/>
    <s v="Alfalfa"/>
    <s v="Sprinkler"/>
    <s v="Alfalfa"/>
    <s v="Active IR"/>
  </r>
  <r>
    <x v="52"/>
    <x v="0"/>
    <n v="10.5140624985"/>
    <s v="Alfalfa"/>
    <s v="Sprinkler"/>
    <s v="Alfalfa"/>
    <s v="Active IR"/>
  </r>
  <r>
    <x v="0"/>
    <x v="0"/>
    <n v="44.010353786700001"/>
    <s v="Alfalfa"/>
    <s v="Sprinkler"/>
    <s v="Alfalfa"/>
    <s v="Active IR"/>
  </r>
  <r>
    <x v="0"/>
    <x v="0"/>
    <n v="44.010353786700001"/>
    <s v="Alfalfa"/>
    <s v="Sprinkler"/>
    <s v="Alfalfa"/>
    <s v="Active IR"/>
  </r>
  <r>
    <x v="0"/>
    <x v="0"/>
    <n v="44.010353786700001"/>
    <s v="Alfalfa"/>
    <s v="Sprinkler"/>
    <s v="Alfalfa"/>
    <s v="Active IR"/>
  </r>
  <r>
    <x v="0"/>
    <x v="0"/>
    <n v="44.010353786700001"/>
    <s v="Alfalfa"/>
    <s v="Sprinkler"/>
    <s v="Alfalfa"/>
    <s v="Active IR"/>
  </r>
  <r>
    <x v="29"/>
    <x v="0"/>
    <n v="12.2093353682"/>
    <s v="Alfalfa"/>
    <s v="Sprinkler"/>
    <s v="Alfalfa"/>
    <s v="Active IR"/>
  </r>
  <r>
    <x v="0"/>
    <x v="0"/>
    <n v="34.449071163200003"/>
    <s v="Alfalfa"/>
    <s v="Sprinkler"/>
    <s v="Alfalfa"/>
    <s v="Active IR"/>
  </r>
  <r>
    <x v="9"/>
    <x v="0"/>
    <n v="8.6052224408200004"/>
    <s v="Alfalfa"/>
    <s v="Sprinkler"/>
    <s v="Alfalfa"/>
    <s v="Active IR"/>
  </r>
  <r>
    <x v="9"/>
    <x v="0"/>
    <n v="8.6052224408200004"/>
    <s v="Alfalfa"/>
    <s v="Sprinkler"/>
    <s v="Alfalfa"/>
    <s v="Active IR"/>
  </r>
  <r>
    <x v="32"/>
    <x v="0"/>
    <n v="36.083688252499897"/>
    <s v="Alfalfa"/>
    <s v="Sprinkler"/>
    <s v="Alfalfa"/>
    <s v="Active IR"/>
  </r>
  <r>
    <x v="33"/>
    <x v="0"/>
    <n v="36.083688252499897"/>
    <s v="Alfalfa"/>
    <s v="Sprinkler"/>
    <s v="Alfalfa"/>
    <s v="Active IR"/>
  </r>
  <r>
    <x v="7"/>
    <x v="0"/>
    <n v="13.868780059200001"/>
    <s v="Alfalfa"/>
    <s v="Sprinkler"/>
    <s v="Alfalfa"/>
    <s v="Active IR"/>
  </r>
  <r>
    <x v="33"/>
    <x v="0"/>
    <n v="10.684992596400001"/>
    <s v="Alfalfa"/>
    <s v="Sprinkler"/>
    <s v="Alfalfa"/>
    <s v="Active IR"/>
  </r>
  <r>
    <x v="0"/>
    <x v="0"/>
    <n v="23.306876877899899"/>
    <s v="Alfalfa"/>
    <s v="Sprinkler"/>
    <s v="Alfalfa"/>
    <s v="Active IR"/>
  </r>
  <r>
    <x v="0"/>
    <x v="0"/>
    <n v="19.1854621821"/>
    <s v="Alfalfa"/>
    <s v="Sprinkler"/>
    <s v="Alfalfa"/>
    <s v="Active IR"/>
  </r>
  <r>
    <x v="41"/>
    <x v="0"/>
    <n v="11.904765832000001"/>
    <s v="Alfalfa"/>
    <s v="Sprinkler"/>
    <s v="Alfalfa"/>
    <s v="Active IR"/>
  </r>
  <r>
    <x v="41"/>
    <x v="0"/>
    <n v="11.904765832000001"/>
    <s v="Alfalfa"/>
    <s v="Sprinkler"/>
    <s v="Alfalfa"/>
    <s v="Active IR"/>
  </r>
  <r>
    <x v="29"/>
    <x v="0"/>
    <n v="15.4160163505"/>
    <s v="Alfalfa"/>
    <s v="Sprinkler"/>
    <s v="Alfalfa"/>
    <s v="Active IR"/>
  </r>
  <r>
    <x v="17"/>
    <x v="0"/>
    <n v="5.4371082838999998"/>
    <s v="Alfalfa"/>
    <s v="Sprinkler"/>
    <s v="Alfalfa"/>
    <s v="Active IR"/>
  </r>
  <r>
    <x v="41"/>
    <x v="0"/>
    <n v="5.4371082838999998"/>
    <s v="Alfalfa"/>
    <s v="Sprinkler"/>
    <s v="Alfalfa"/>
    <s v="Active IR"/>
  </r>
  <r>
    <x v="41"/>
    <x v="0"/>
    <n v="5.4371082838999998"/>
    <s v="Alfalfa"/>
    <s v="Sprinkler"/>
    <s v="Alfalfa"/>
    <s v="Active IR"/>
  </r>
  <r>
    <x v="17"/>
    <x v="0"/>
    <n v="22.865845789800002"/>
    <s v="Alfalfa"/>
    <s v="Sprinkler"/>
    <s v="Alfalfa"/>
    <s v="Active IR"/>
  </r>
  <r>
    <x v="22"/>
    <x v="0"/>
    <n v="61.3374709538"/>
    <s v="Alfalfa"/>
    <s v="Sprinkler"/>
    <s v="Alfalfa"/>
    <s v="Active IR"/>
  </r>
  <r>
    <x v="8"/>
    <x v="0"/>
    <n v="5.9533004398399996"/>
    <s v="Alfalfa"/>
    <s v="Sprinkler"/>
    <s v="Alfalfa"/>
    <s v="Active IR"/>
  </r>
  <r>
    <x v="8"/>
    <x v="0"/>
    <n v="3.0548740686100002"/>
    <s v="Alfalfa"/>
    <s v="Sprinkler"/>
    <s v="Alfalfa"/>
    <s v="Active IR"/>
  </r>
  <r>
    <x v="8"/>
    <x v="0"/>
    <n v="2.3805506964899998"/>
    <s v="Alfalfa"/>
    <s v="Sprinkler"/>
    <s v="Alfalfa"/>
    <s v="Active IR"/>
  </r>
  <r>
    <x v="21"/>
    <x v="0"/>
    <n v="13.145801495900001"/>
    <s v="Alfalfa"/>
    <s v="Sprinkler"/>
    <s v="Alfalfa"/>
    <s v="Active IR"/>
  </r>
  <r>
    <x v="17"/>
    <x v="0"/>
    <n v="14.6370466303"/>
    <s v="Alfalfa"/>
    <s v="Sprinkler"/>
    <s v="Alfalfa"/>
    <s v="Active IR"/>
  </r>
  <r>
    <x v="0"/>
    <x v="0"/>
    <n v="19.9842378114"/>
    <s v="Alfalfa"/>
    <s v="Sprinkler"/>
    <s v="Alfalfa"/>
    <s v="Active IR"/>
  </r>
  <r>
    <x v="8"/>
    <x v="0"/>
    <n v="25.0632994551999"/>
    <s v="Alfalfa"/>
    <s v="Sprinkler"/>
    <s v="Alfalfa"/>
    <s v="Active IR"/>
  </r>
  <r>
    <x v="0"/>
    <x v="0"/>
    <n v="13.4141416801"/>
    <s v="Alfalfa"/>
    <s v="Sprinkler"/>
    <s v="Alfalfa"/>
    <s v="Active IR"/>
  </r>
  <r>
    <x v="0"/>
    <x v="0"/>
    <n v="7.7868058607800004"/>
    <s v="Alfalfa"/>
    <s v="Sprinkler"/>
    <s v="Alfalfa"/>
    <s v="Active IR"/>
  </r>
  <r>
    <x v="8"/>
    <x v="0"/>
    <n v="8.3727226100099905"/>
    <s v="Alfalfa"/>
    <s v="Sprinkler"/>
    <s v="Alfalfa"/>
    <s v="Active IR"/>
  </r>
  <r>
    <x v="29"/>
    <x v="0"/>
    <n v="31.7004779749"/>
    <s v="Alfalfa"/>
    <s v="Sprinkler"/>
    <s v="Alfalfa"/>
    <s v="Active IR"/>
  </r>
  <r>
    <x v="29"/>
    <x v="0"/>
    <n v="7.5419190776100002"/>
    <s v="Alfalfa"/>
    <s v="Sprinkler"/>
    <s v="Alfalfa"/>
    <s v="Active IR"/>
  </r>
  <r>
    <x v="19"/>
    <x v="0"/>
    <n v="14.0082365759"/>
    <s v="Alfalfa"/>
    <s v="Sprinkler"/>
    <s v="Alfalfa"/>
    <s v="Active IR"/>
  </r>
  <r>
    <x v="3"/>
    <x v="0"/>
    <n v="10.4589958159"/>
    <s v="Alfalfa"/>
    <s v="Sprinkler"/>
    <s v="Alfalfa"/>
    <s v="Active IR"/>
  </r>
  <r>
    <x v="3"/>
    <x v="0"/>
    <n v="10.4589958159"/>
    <s v="Alfalfa"/>
    <s v="Sprinkler"/>
    <s v="Alfalfa"/>
    <s v="Active IR"/>
  </r>
  <r>
    <x v="44"/>
    <x v="0"/>
    <n v="21.7847207386999"/>
    <s v="Alfalfa"/>
    <s v="Sprinkler"/>
    <s v="Alfalfa"/>
    <s v="Active IR"/>
  </r>
  <r>
    <x v="44"/>
    <x v="0"/>
    <n v="21.7847207386999"/>
    <s v="Alfalfa"/>
    <s v="Sprinkler"/>
    <s v="Alfalfa"/>
    <s v="Active IR"/>
  </r>
  <r>
    <x v="44"/>
    <x v="0"/>
    <n v="21.7847207386999"/>
    <s v="Alfalfa"/>
    <s v="Sprinkler"/>
    <s v="Alfalfa"/>
    <s v="Active IR"/>
  </r>
  <r>
    <x v="44"/>
    <x v="0"/>
    <n v="21.7847207386999"/>
    <s v="Alfalfa"/>
    <s v="Sprinkler"/>
    <s v="Alfalfa"/>
    <s v="Active IR"/>
  </r>
  <r>
    <x v="6"/>
    <x v="0"/>
    <n v="10.1368775461999"/>
    <s v="Alfalfa"/>
    <s v="Sprinkler"/>
    <s v="Alfalfa"/>
    <s v="Active IR"/>
  </r>
  <r>
    <x v="0"/>
    <x v="0"/>
    <n v="2.7274817172399999"/>
    <s v="Alfalfa"/>
    <s v="Sprinkler"/>
    <s v="Alfalfa"/>
    <s v="Active IR"/>
  </r>
  <r>
    <x v="0"/>
    <x v="0"/>
    <n v="2.7274817172399999"/>
    <s v="Alfalfa"/>
    <s v="Sprinkler"/>
    <s v="Alfalfa"/>
    <s v="Active IR"/>
  </r>
  <r>
    <x v="21"/>
    <x v="0"/>
    <n v="4.8106113021799999"/>
    <s v="Alfalfa"/>
    <s v="Sprinkler"/>
    <s v="Alfalfa"/>
    <s v="Active IR"/>
  </r>
  <r>
    <x v="17"/>
    <x v="0"/>
    <n v="2.1225084515599999"/>
    <s v="Alfalfa"/>
    <s v="Sprinkler"/>
    <s v="Alfalfa"/>
    <s v="Active IR"/>
  </r>
  <r>
    <x v="5"/>
    <x v="0"/>
    <n v="6.3162154828499997"/>
    <s v="Alfalfa"/>
    <s v="Sprinkler"/>
    <s v="Alfalfa"/>
    <s v="Active IR"/>
  </r>
  <r>
    <x v="12"/>
    <x v="0"/>
    <n v="23.497001038400001"/>
    <s v="Alfalfa"/>
    <s v="Sprinkler"/>
    <s v="Alfalfa"/>
    <s v="Active IR"/>
  </r>
  <r>
    <x v="12"/>
    <x v="0"/>
    <n v="11.2343940856"/>
    <s v="Alfalfa"/>
    <s v="Sprinkler"/>
    <s v="Alfalfa"/>
    <s v="Active IR"/>
  </r>
  <r>
    <x v="36"/>
    <x v="0"/>
    <n v="2.4731251213699998"/>
    <s v="Alfalfa"/>
    <s v="Sprinkler"/>
    <s v="Alfalfa"/>
    <s v="Active IR"/>
  </r>
  <r>
    <x v="6"/>
    <x v="0"/>
    <n v="4.3391160715600003"/>
    <s v="Alfalfa"/>
    <s v="Sprinkler"/>
    <s v="Alfalfa"/>
    <s v="Active IR"/>
  </r>
  <r>
    <x v="0"/>
    <x v="0"/>
    <n v="11.4684737754"/>
    <s v="Alfalfa"/>
    <s v="Sprinkler"/>
    <s v="Alfalfa"/>
    <s v="Active IR"/>
  </r>
  <r>
    <x v="0"/>
    <x v="0"/>
    <n v="11.4684737754"/>
    <s v="Alfalfa"/>
    <s v="Sprinkler"/>
    <s v="Alfalfa"/>
    <s v="Active IR"/>
  </r>
  <r>
    <x v="0"/>
    <x v="0"/>
    <n v="11.4684737754"/>
    <s v="Alfalfa"/>
    <s v="Sprinkler"/>
    <s v="Alfalfa"/>
    <s v="Active IR"/>
  </r>
  <r>
    <x v="7"/>
    <x v="0"/>
    <n v="4.3864899128200001"/>
    <s v="Alfalfa"/>
    <s v="Sprinkler"/>
    <s v="Alfalfa"/>
    <s v="Active IR"/>
  </r>
  <r>
    <x v="29"/>
    <x v="0"/>
    <n v="2.8640296670100001"/>
    <s v="Alfalfa"/>
    <s v="Sprinkler"/>
    <s v="Alfalfa"/>
    <s v="Active IR"/>
  </r>
  <r>
    <x v="12"/>
    <x v="0"/>
    <n v="6.7664500137400001"/>
    <s v="Alfalfa"/>
    <s v="Sprinkler"/>
    <s v="Alfalfa"/>
    <s v="Active IR"/>
  </r>
  <r>
    <x v="12"/>
    <x v="0"/>
    <n v="6.7664500137400001"/>
    <s v="Alfalfa"/>
    <s v="Sprinkler"/>
    <s v="Alfalfa"/>
    <s v="Active IR"/>
  </r>
  <r>
    <x v="12"/>
    <x v="0"/>
    <n v="6.7664500137400001"/>
    <s v="Alfalfa"/>
    <s v="Sprinkler"/>
    <s v="Alfalfa"/>
    <s v="Active IR"/>
  </r>
  <r>
    <x v="12"/>
    <x v="0"/>
    <n v="6.7664500137400001"/>
    <s v="Alfalfa"/>
    <s v="Sprinkler"/>
    <s v="Alfalfa"/>
    <s v="Active IR"/>
  </r>
  <r>
    <x v="10"/>
    <x v="0"/>
    <n v="8.1498105380400006"/>
    <s v="Alfalfa"/>
    <s v="Sprinkler"/>
    <s v="Alfalfa"/>
    <s v="Active IR"/>
  </r>
  <r>
    <x v="10"/>
    <x v="0"/>
    <n v="8.1498105380400006"/>
    <s v="Alfalfa"/>
    <s v="Sprinkler"/>
    <s v="Alfalfa"/>
    <s v="Active IR"/>
  </r>
  <r>
    <x v="10"/>
    <x v="0"/>
    <n v="8.1498105380400006"/>
    <s v="Alfalfa"/>
    <s v="Sprinkler"/>
    <s v="Alfalfa"/>
    <s v="Active IR"/>
  </r>
  <r>
    <x v="20"/>
    <x v="0"/>
    <n v="3.4032282915300001"/>
    <s v="Alfalfa"/>
    <s v="Sprinkler"/>
    <s v="Alfalfa"/>
    <s v="Active IR"/>
  </r>
  <r>
    <x v="28"/>
    <x v="0"/>
    <n v="12.0674363545"/>
    <s v="Alfalfa"/>
    <s v="Sprinkler"/>
    <s v="Alfalfa"/>
    <s v="Active IR"/>
  </r>
  <r>
    <x v="28"/>
    <x v="0"/>
    <n v="12.0674363545"/>
    <s v="Alfalfa"/>
    <s v="Sprinkler"/>
    <s v="Alfalfa"/>
    <s v="Active IR"/>
  </r>
  <r>
    <x v="28"/>
    <x v="0"/>
    <n v="12.0674363545"/>
    <s v="Alfalfa"/>
    <s v="Sprinkler"/>
    <s v="Alfalfa"/>
    <s v="Active IR"/>
  </r>
  <r>
    <x v="28"/>
    <x v="0"/>
    <n v="12.0674363545"/>
    <s v="Alfalfa"/>
    <s v="Sprinkler"/>
    <s v="Alfalfa"/>
    <s v="Active IR"/>
  </r>
  <r>
    <x v="7"/>
    <x v="0"/>
    <n v="7.5333028289900001"/>
    <s v="Alfalfa"/>
    <s v="Sprinkler"/>
    <s v="Alfalfa"/>
    <s v="Active IR"/>
  </r>
  <r>
    <x v="39"/>
    <x v="0"/>
    <n v="0.86102438451700003"/>
    <s v="Alfalfa"/>
    <s v="Sprinkler"/>
    <s v="Alfalfa"/>
    <s v="Active IR"/>
  </r>
  <r>
    <x v="40"/>
    <x v="0"/>
    <n v="0.86102438451700003"/>
    <s v="Alfalfa"/>
    <s v="Sprinkler"/>
    <s v="Alfalfa"/>
    <s v="Active IR"/>
  </r>
  <r>
    <x v="29"/>
    <x v="0"/>
    <n v="1.9996548803400001"/>
    <s v="Alfalfa"/>
    <s v="Sprinkler"/>
    <s v="Alfalfa"/>
    <s v="Active IR"/>
  </r>
  <r>
    <x v="8"/>
    <x v="0"/>
    <n v="8.8098591879200008"/>
    <s v="Alfalfa"/>
    <s v="Sprinkler"/>
    <s v="Alfalfa"/>
    <s v="Active IR"/>
  </r>
  <r>
    <x v="39"/>
    <x v="0"/>
    <n v="5.3668113582099997"/>
    <s v="Alfalfa"/>
    <s v="Sprinkler"/>
    <s v="Alfalfa"/>
    <s v="Active IR"/>
  </r>
  <r>
    <x v="17"/>
    <x v="0"/>
    <n v="5.3668113582099997"/>
    <s v="Alfalfa"/>
    <s v="Sprinkler"/>
    <s v="Alfalfa"/>
    <s v="Active IR"/>
  </r>
  <r>
    <x v="40"/>
    <x v="0"/>
    <n v="5.3668113582099997"/>
    <s v="Alfalfa"/>
    <s v="Sprinkler"/>
    <s v="Alfalfa"/>
    <s v="Active IR"/>
  </r>
  <r>
    <x v="12"/>
    <x v="0"/>
    <n v="64.044479658399894"/>
    <s v="Alfalfa"/>
    <s v="Sprinkler"/>
    <s v="Alfalfa"/>
    <s v="Active IR"/>
  </r>
  <r>
    <x v="12"/>
    <x v="0"/>
    <n v="64.044479658399894"/>
    <s v="Alfalfa"/>
    <s v="Sprinkler"/>
    <s v="Alfalfa"/>
    <s v="Active IR"/>
  </r>
  <r>
    <x v="12"/>
    <x v="0"/>
    <n v="8.4348638295399905"/>
    <s v="Alfalfa"/>
    <s v="Sprinkler"/>
    <s v="Alfalfa"/>
    <s v="Active IR"/>
  </r>
  <r>
    <x v="12"/>
    <x v="0"/>
    <n v="8.4348638295399905"/>
    <s v="Alfalfa"/>
    <s v="Sprinkler"/>
    <s v="Alfalfa"/>
    <s v="Active IR"/>
  </r>
  <r>
    <x v="22"/>
    <x v="0"/>
    <n v="1.1333827008799999"/>
    <s v="Alfalfa"/>
    <s v="Sprinkler"/>
    <s v="Alfalfa"/>
    <s v="Active IR"/>
  </r>
  <r>
    <x v="35"/>
    <x v="0"/>
    <n v="6.9137382833299998"/>
    <s v="Alfalfa"/>
    <s v="Sprinkler"/>
    <s v="Alfalfa"/>
    <s v="Active IR"/>
  </r>
  <r>
    <x v="19"/>
    <x v="0"/>
    <n v="6.9137382833299998"/>
    <s v="Alfalfa"/>
    <s v="Sprinkler"/>
    <s v="Alfalfa"/>
    <s v="Active IR"/>
  </r>
  <r>
    <x v="34"/>
    <x v="0"/>
    <n v="2.2090451780000002"/>
    <s v="Alfalfa"/>
    <s v="Sprinkler"/>
    <s v="Alfalfa"/>
    <s v="Active IR"/>
  </r>
  <r>
    <x v="34"/>
    <x v="0"/>
    <n v="2.2090451780000002"/>
    <s v="Alfalfa"/>
    <s v="Sprinkler"/>
    <s v="Alfalfa"/>
    <s v="Active IR"/>
  </r>
  <r>
    <x v="0"/>
    <x v="0"/>
    <n v="1.93780880587"/>
    <s v="Alfalfa"/>
    <s v="Sprinkler"/>
    <s v="Alfalfa"/>
    <s v="Active IR"/>
  </r>
  <r>
    <x v="8"/>
    <x v="0"/>
    <n v="17.5175198674999"/>
    <s v="Alfalfa"/>
    <s v="Sprinkler"/>
    <s v="Alfalfa"/>
    <s v="Active IR"/>
  </r>
  <r>
    <x v="0"/>
    <x v="0"/>
    <n v="4.5818857451000001"/>
    <s v="Alfalfa"/>
    <s v="Sprinkler"/>
    <s v="Alfalfa"/>
    <s v="Active IR"/>
  </r>
  <r>
    <x v="32"/>
    <x v="0"/>
    <n v="6.0247362012399996"/>
    <s v="Alfalfa"/>
    <s v="Sprinkler"/>
    <s v="Alfalfa"/>
    <s v="Active IR"/>
  </r>
  <r>
    <x v="33"/>
    <x v="0"/>
    <n v="6.0247362012399996"/>
    <s v="Alfalfa"/>
    <s v="Sprinkler"/>
    <s v="Alfalfa"/>
    <s v="Active IR"/>
  </r>
  <r>
    <x v="39"/>
    <x v="0"/>
    <n v="1.0925261344199999"/>
    <s v="Alfalfa"/>
    <s v="Sprinkler"/>
    <s v="Alfalfa"/>
    <s v="Active IR"/>
  </r>
  <r>
    <x v="39"/>
    <x v="0"/>
    <n v="1.0925261344199999"/>
    <s v="Alfalfa"/>
    <s v="Sprinkler"/>
    <s v="Alfalfa"/>
    <s v="Active IR"/>
  </r>
  <r>
    <x v="40"/>
    <x v="0"/>
    <n v="1.0925261344199999"/>
    <s v="Alfalfa"/>
    <s v="Sprinkler"/>
    <s v="Alfalfa"/>
    <s v="Active IR"/>
  </r>
  <r>
    <x v="40"/>
    <x v="0"/>
    <n v="1.0925261344199999"/>
    <s v="Alfalfa"/>
    <s v="Sprinkler"/>
    <s v="Alfalfa"/>
    <s v="Active IR"/>
  </r>
  <r>
    <x v="8"/>
    <x v="0"/>
    <n v="5.3255658322299997"/>
    <s v="Alfalfa"/>
    <s v="Sprinkler"/>
    <s v="Alfalfa"/>
    <s v="Active IR"/>
  </r>
  <r>
    <x v="32"/>
    <x v="0"/>
    <n v="8.9985414821000003"/>
    <s v="Alfalfa"/>
    <s v="Sprinkler"/>
    <s v="Alfalfa"/>
    <s v="Active IR"/>
  </r>
  <r>
    <x v="0"/>
    <x v="0"/>
    <n v="8.9985414821000003"/>
    <s v="Alfalfa"/>
    <s v="Sprinkler"/>
    <s v="Alfalfa"/>
    <s v="Active IR"/>
  </r>
  <r>
    <x v="0"/>
    <x v="0"/>
    <n v="8.9985414821000003"/>
    <s v="Alfalfa"/>
    <s v="Sprinkler"/>
    <s v="Alfalfa"/>
    <s v="Active IR"/>
  </r>
  <r>
    <x v="33"/>
    <x v="0"/>
    <n v="8.9985414821000003"/>
    <s v="Alfalfa"/>
    <s v="Sprinkler"/>
    <s v="Alfalfa"/>
    <s v="Active IR"/>
  </r>
  <r>
    <x v="39"/>
    <x v="0"/>
    <n v="2.9904054062999998"/>
    <s v="Alfalfa"/>
    <s v="Sprinkler"/>
    <s v="Alfalfa"/>
    <s v="Active IR"/>
  </r>
  <r>
    <x v="12"/>
    <x v="0"/>
    <n v="0.75135345301699996"/>
    <s v="Alfalfa"/>
    <s v="Sprinkler"/>
    <s v="Alfalfa"/>
    <s v="Active IR"/>
  </r>
  <r>
    <x v="21"/>
    <x v="0"/>
    <n v="9.1899572915099998"/>
    <s v="Alfalfa"/>
    <s v="Sprinkler"/>
    <s v="Alfalfa"/>
    <s v="Active IR"/>
  </r>
  <r>
    <x v="12"/>
    <x v="0"/>
    <n v="7.5223958853299999"/>
    <s v="Alfalfa"/>
    <s v="Sprinkler"/>
    <s v="Alfalfa"/>
    <s v="Active IR"/>
  </r>
  <r>
    <x v="12"/>
    <x v="0"/>
    <n v="7.5223958853299999"/>
    <s v="Alfalfa"/>
    <s v="Sprinkler"/>
    <s v="Alfalfa"/>
    <s v="Active IR"/>
  </r>
  <r>
    <x v="7"/>
    <x v="0"/>
    <n v="12.4642430421"/>
    <s v="Alfalfa"/>
    <s v="Sprinkler"/>
    <s v="Alfalfa"/>
    <s v="Active IR"/>
  </r>
  <r>
    <x v="7"/>
    <x v="0"/>
    <n v="12.4642430421"/>
    <s v="Alfalfa"/>
    <s v="Sprinkler"/>
    <s v="Alfalfa"/>
    <s v="Active IR"/>
  </r>
  <r>
    <x v="7"/>
    <x v="0"/>
    <n v="4.1772800834200003"/>
    <s v="Alfalfa"/>
    <s v="Sprinkler"/>
    <s v="Alfalfa"/>
    <s v="Active IR"/>
  </r>
  <r>
    <x v="17"/>
    <x v="0"/>
    <n v="8.5157785981000007"/>
    <s v="Alfalfa"/>
    <s v="Sprinkler"/>
    <s v="Alfalfa"/>
    <s v="Active IR"/>
  </r>
  <r>
    <x v="0"/>
    <x v="0"/>
    <n v="16.3693810231999"/>
    <s v="Alfalfa"/>
    <s v="Sprinkler"/>
    <s v="Alfalfa"/>
    <s v="Active IR"/>
  </r>
  <r>
    <x v="17"/>
    <x v="0"/>
    <n v="5.2229704193100002"/>
    <s v="Alfalfa"/>
    <s v="Sprinkler"/>
    <s v="Alfalfa"/>
    <s v="Active IR"/>
  </r>
  <r>
    <x v="17"/>
    <x v="0"/>
    <n v="4.2638560613500003"/>
    <s v="Alfalfa"/>
    <s v="Sprinkler"/>
    <s v="Alfalfa"/>
    <s v="Active IR"/>
  </r>
  <r>
    <x v="40"/>
    <x v="0"/>
    <n v="4.2638560613500003"/>
    <s v="Alfalfa"/>
    <s v="Sprinkler"/>
    <s v="Alfalfa"/>
    <s v="Active IR"/>
  </r>
  <r>
    <x v="8"/>
    <x v="0"/>
    <n v="5.5532188335199999"/>
    <s v="Alfalfa"/>
    <s v="Sprinkler"/>
    <s v="Alfalfa"/>
    <s v="Active IR"/>
  </r>
  <r>
    <x v="17"/>
    <x v="0"/>
    <n v="9.1384979071100005"/>
    <s v="Alfalfa"/>
    <s v="Sprinkler"/>
    <s v="Alfalfa"/>
    <s v="Active IR"/>
  </r>
  <r>
    <x v="46"/>
    <x v="0"/>
    <n v="9.1384979071100005"/>
    <s v="Alfalfa"/>
    <s v="Sprinkler"/>
    <s v="Alfalfa"/>
    <s v="Active IR"/>
  </r>
  <r>
    <x v="17"/>
    <x v="0"/>
    <n v="3.8774986390000001"/>
    <s v="Alfalfa"/>
    <s v="Sprinkler"/>
    <s v="Alfalfa"/>
    <s v="Active IR"/>
  </r>
  <r>
    <x v="0"/>
    <x v="0"/>
    <n v="6.5584691162400004"/>
    <s v="Alfalfa"/>
    <s v="Sprinkler"/>
    <s v="Alfalfa"/>
    <s v="Active IR"/>
  </r>
  <r>
    <x v="0"/>
    <x v="0"/>
    <n v="6.5584691162400004"/>
    <s v="Alfalfa"/>
    <s v="Sprinkler"/>
    <s v="Alfalfa"/>
    <s v="Active IR"/>
  </r>
  <r>
    <x v="0"/>
    <x v="0"/>
    <n v="34.800441505199899"/>
    <s v="Alfalfa"/>
    <s v="Sprinkler"/>
    <s v="Alfalfa"/>
    <s v="Active IR"/>
  </r>
  <r>
    <x v="10"/>
    <x v="0"/>
    <n v="22.3016134278"/>
    <s v="Alfalfa"/>
    <s v="Sprinkler"/>
    <s v="Alfalfa"/>
    <s v="Active IR"/>
  </r>
  <r>
    <x v="8"/>
    <x v="0"/>
    <n v="5.8674570342200001"/>
    <s v="Alfalfa"/>
    <s v="Sprinkler"/>
    <s v="Alfalfa"/>
    <s v="Active IR"/>
  </r>
  <r>
    <x v="3"/>
    <x v="0"/>
    <n v="3.2872219302399999"/>
    <s v="Alfalfa"/>
    <s v="Sprinkler"/>
    <s v="Alfalfa"/>
    <s v="Active IR"/>
  </r>
  <r>
    <x v="33"/>
    <x v="0"/>
    <n v="20.2943782125"/>
    <s v="Alfalfa"/>
    <s v="Sprinkler"/>
    <s v="Alfalfa"/>
    <s v="Active IR"/>
  </r>
  <r>
    <x v="8"/>
    <x v="0"/>
    <n v="66.516409813099898"/>
    <s v="Alfalfa"/>
    <s v="Sprinkler"/>
    <s v="Alfalfa"/>
    <s v="Active IR"/>
  </r>
  <r>
    <x v="8"/>
    <x v="0"/>
    <n v="66.516409813099898"/>
    <s v="Alfalfa"/>
    <s v="Sprinkler"/>
    <s v="Alfalfa"/>
    <s v="Active IR"/>
  </r>
  <r>
    <x v="8"/>
    <x v="0"/>
    <n v="66.516409813099898"/>
    <s v="Alfalfa"/>
    <s v="Sprinkler"/>
    <s v="Alfalfa"/>
    <s v="Active IR"/>
  </r>
  <r>
    <x v="17"/>
    <x v="0"/>
    <n v="1.0037947739499999"/>
    <s v="Alfalfa"/>
    <s v="Sprinkler"/>
    <s v="Alfalfa"/>
    <s v="Active IR"/>
  </r>
  <r>
    <x v="23"/>
    <x v="0"/>
    <n v="1.0037947739499999"/>
    <s v="Alfalfa"/>
    <s v="Sprinkler"/>
    <s v="Alfalfa"/>
    <s v="Active IR"/>
  </r>
  <r>
    <x v="8"/>
    <x v="0"/>
    <n v="66.200280269900006"/>
    <s v="Alfalfa"/>
    <s v="Sprinkler"/>
    <s v="Alfalfa"/>
    <s v="Active IR"/>
  </r>
  <r>
    <x v="34"/>
    <x v="0"/>
    <n v="16.4122410059"/>
    <s v="Alfalfa"/>
    <s v="Sprinkler"/>
    <s v="Alfalfa"/>
    <s v="Active IR"/>
  </r>
  <r>
    <x v="7"/>
    <x v="0"/>
    <n v="18.919814048900001"/>
    <s v="Alfalfa"/>
    <s v="Sprinkler"/>
    <s v="Alfalfa"/>
    <s v="Active IR"/>
  </r>
  <r>
    <x v="17"/>
    <x v="0"/>
    <n v="8.2278653556400005"/>
    <s v="Alfalfa"/>
    <s v="Sprinkler"/>
    <s v="Alfalfa"/>
    <s v="Active IR"/>
  </r>
  <r>
    <x v="21"/>
    <x v="0"/>
    <n v="7.5017646943500003"/>
    <s v="Alfalfa"/>
    <s v="Sprinkler"/>
    <s v="Alfalfa"/>
    <s v="Active IR"/>
  </r>
  <r>
    <x v="41"/>
    <x v="0"/>
    <n v="18.889740421700001"/>
    <s v="Alfalfa"/>
    <s v="Sprinkler"/>
    <s v="Alfalfa"/>
    <s v="Active IR"/>
  </r>
  <r>
    <x v="9"/>
    <x v="0"/>
    <n v="5.8673444557499996"/>
    <s v="Alfalfa"/>
    <s v="Sprinkler"/>
    <s v="Alfalfa"/>
    <s v="Active IR"/>
  </r>
  <r>
    <x v="9"/>
    <x v="0"/>
    <n v="5.8673444557499996"/>
    <s v="Alfalfa"/>
    <s v="Sprinkler"/>
    <s v="Alfalfa"/>
    <s v="Active IR"/>
  </r>
  <r>
    <x v="0"/>
    <x v="0"/>
    <n v="1.19051499223"/>
    <s v="Alfalfa"/>
    <s v="Sprinkler"/>
    <s v="Alfalfa"/>
    <s v="Active IR"/>
  </r>
  <r>
    <x v="0"/>
    <x v="0"/>
    <n v="13.328105170600001"/>
    <s v="Alfalfa"/>
    <s v="Sprinkler"/>
    <s v="Alfalfa"/>
    <s v="Active IR"/>
  </r>
  <r>
    <x v="0"/>
    <x v="0"/>
    <n v="13.328105170600001"/>
    <s v="Alfalfa"/>
    <s v="Sprinkler"/>
    <s v="Alfalfa"/>
    <s v="Active IR"/>
  </r>
  <r>
    <x v="39"/>
    <x v="0"/>
    <n v="8.3704766420300007"/>
    <s v="Alfalfa"/>
    <s v="Sprinkler"/>
    <s v="Alfalfa"/>
    <s v="Active IR"/>
  </r>
  <r>
    <x v="17"/>
    <x v="0"/>
    <n v="8.3704766420300007"/>
    <s v="Alfalfa"/>
    <s v="Sprinkler"/>
    <s v="Alfalfa"/>
    <s v="Active IR"/>
  </r>
  <r>
    <x v="17"/>
    <x v="0"/>
    <n v="8.3704766420300007"/>
    <s v="Alfalfa"/>
    <s v="Sprinkler"/>
    <s v="Alfalfa"/>
    <s v="Active IR"/>
  </r>
  <r>
    <x v="38"/>
    <x v="0"/>
    <n v="8.3704766420300007"/>
    <s v="Alfalfa"/>
    <s v="Sprinkler"/>
    <s v="Alfalfa"/>
    <s v="Active IR"/>
  </r>
  <r>
    <x v="40"/>
    <x v="0"/>
    <n v="8.3704766420300007"/>
    <s v="Alfalfa"/>
    <s v="Sprinkler"/>
    <s v="Alfalfa"/>
    <s v="Active IR"/>
  </r>
  <r>
    <x v="40"/>
    <x v="0"/>
    <n v="8.3704766420300007"/>
    <s v="Alfalfa"/>
    <s v="Sprinkler"/>
    <s v="Alfalfa"/>
    <s v="Active IR"/>
  </r>
  <r>
    <x v="0"/>
    <x v="0"/>
    <n v="7.0464916033399998"/>
    <s v="Alfalfa"/>
    <s v="Sprinkler"/>
    <s v="Alfalfa"/>
    <s v="Active IR"/>
  </r>
  <r>
    <x v="0"/>
    <x v="0"/>
    <n v="7.0464916033399998"/>
    <s v="Alfalfa"/>
    <s v="Sprinkler"/>
    <s v="Alfalfa"/>
    <s v="Active IR"/>
  </r>
  <r>
    <x v="8"/>
    <x v="0"/>
    <n v="3.9694279964699999"/>
    <s v="Alfalfa"/>
    <s v="Sprinkler"/>
    <s v="Alfalfa"/>
    <s v="Active IR"/>
  </r>
  <r>
    <x v="4"/>
    <x v="0"/>
    <n v="1.98143857693"/>
    <s v="Alfalfa"/>
    <s v="Sprinkler"/>
    <s v="Alfalfa"/>
    <s v="Active IR"/>
  </r>
  <r>
    <x v="4"/>
    <x v="0"/>
    <n v="1.98143857693"/>
    <s v="Alfalfa"/>
    <s v="Sprinkler"/>
    <s v="Alfalfa"/>
    <s v="Active IR"/>
  </r>
  <r>
    <x v="44"/>
    <x v="0"/>
    <n v="21.375779823399899"/>
    <s v="Alfalfa"/>
    <s v="Sprinkler"/>
    <s v="Alfalfa"/>
    <s v="Active IR"/>
  </r>
  <r>
    <x v="44"/>
    <x v="0"/>
    <n v="21.375779823399899"/>
    <s v="Alfalfa"/>
    <s v="Sprinkler"/>
    <s v="Alfalfa"/>
    <s v="Active IR"/>
  </r>
  <r>
    <x v="23"/>
    <x v="0"/>
    <n v="21.375779823399899"/>
    <s v="Alfalfa"/>
    <s v="Sprinkler"/>
    <s v="Alfalfa"/>
    <s v="Active IR"/>
  </r>
  <r>
    <x v="39"/>
    <x v="0"/>
    <n v="2.37131161259"/>
    <s v="Alfalfa"/>
    <s v="Sprinkler"/>
    <s v="Alfalfa"/>
    <s v="Active IR"/>
  </r>
  <r>
    <x v="40"/>
    <x v="0"/>
    <n v="2.37131161259"/>
    <s v="Alfalfa"/>
    <s v="Sprinkler"/>
    <s v="Alfalfa"/>
    <s v="Active IR"/>
  </r>
  <r>
    <x v="6"/>
    <x v="0"/>
    <n v="9.7477934081700006"/>
    <s v="Alfalfa"/>
    <s v="Sprinkler"/>
    <s v="Alfalfa"/>
    <s v="Active IR"/>
  </r>
  <r>
    <x v="6"/>
    <x v="0"/>
    <n v="9.7477934081700006"/>
    <s v="Alfalfa"/>
    <s v="Sprinkler"/>
    <s v="Alfalfa"/>
    <s v="Active IR"/>
  </r>
  <r>
    <x v="8"/>
    <x v="0"/>
    <n v="32.5732154775"/>
    <s v="Alfalfa"/>
    <s v="Sprinkler"/>
    <s v="Alfalfa"/>
    <s v="Active IR"/>
  </r>
  <r>
    <x v="8"/>
    <x v="0"/>
    <n v="32.5732154775"/>
    <s v="Alfalfa"/>
    <s v="Sprinkler"/>
    <s v="Alfalfa"/>
    <s v="Active IR"/>
  </r>
  <r>
    <x v="36"/>
    <x v="0"/>
    <n v="8.3269181773100005"/>
    <s v="Alfalfa"/>
    <s v="Sprinkler"/>
    <s v="Alfalfa"/>
    <s v="Active IR"/>
  </r>
  <r>
    <x v="36"/>
    <x v="0"/>
    <n v="8.3269181773100005"/>
    <s v="Alfalfa"/>
    <s v="Sprinkler"/>
    <s v="Alfalfa"/>
    <s v="Active IR"/>
  </r>
  <r>
    <x v="41"/>
    <x v="0"/>
    <n v="2.0853547234400001"/>
    <s v="Alfalfa"/>
    <s v="Sprinkler"/>
    <s v="Alfalfa"/>
    <s v="Active IR"/>
  </r>
  <r>
    <x v="0"/>
    <x v="0"/>
    <n v="15.6752477225"/>
    <s v="Alfalfa"/>
    <s v="Sprinkler"/>
    <s v="Alfalfa"/>
    <s v="Active IR"/>
  </r>
  <r>
    <x v="8"/>
    <x v="0"/>
    <n v="60.840776654499898"/>
    <s v="Alfalfa"/>
    <s v="Sprinkler"/>
    <s v="Alfalfa"/>
    <s v="Active IR"/>
  </r>
  <r>
    <x v="7"/>
    <x v="0"/>
    <n v="17.956495558299899"/>
    <s v="Alfalfa"/>
    <s v="Sprinkler"/>
    <s v="Alfalfa"/>
    <s v="Active IR"/>
  </r>
  <r>
    <x v="7"/>
    <x v="0"/>
    <n v="6.5640313033600002"/>
    <s v="Alfalfa"/>
    <s v="Sprinkler"/>
    <s v="Alfalfa"/>
    <s v="Active IR"/>
  </r>
  <r>
    <x v="12"/>
    <x v="0"/>
    <n v="3.7932271367200001"/>
    <s v="Alfalfa"/>
    <s v="Sprinkler"/>
    <s v="Alfalfa"/>
    <s v="Active IR"/>
  </r>
  <r>
    <x v="7"/>
    <x v="0"/>
    <n v="13.7026469277"/>
    <s v="Alfalfa"/>
    <s v="Sprinkler"/>
    <s v="Alfalfa"/>
    <s v="Active IR"/>
  </r>
  <r>
    <x v="18"/>
    <x v="0"/>
    <n v="18.1644442720999"/>
    <s v="Alfalfa"/>
    <s v="Sprinkler"/>
    <s v="Alfalfa"/>
    <s v="Active IR"/>
  </r>
  <r>
    <x v="8"/>
    <x v="0"/>
    <n v="44.575274602199897"/>
    <s v="Alfalfa"/>
    <s v="Sprinkler"/>
    <s v="Alfalfa"/>
    <s v="Active IR"/>
  </r>
  <r>
    <x v="8"/>
    <x v="0"/>
    <n v="44.575274602199897"/>
    <s v="Alfalfa"/>
    <s v="Sprinkler"/>
    <s v="Alfalfa"/>
    <s v="Active IR"/>
  </r>
  <r>
    <x v="8"/>
    <x v="0"/>
    <n v="44.575274602199897"/>
    <s v="Alfalfa"/>
    <s v="Sprinkler"/>
    <s v="Alfalfa"/>
    <s v="Active IR"/>
  </r>
  <r>
    <x v="12"/>
    <x v="0"/>
    <n v="7.5991180093799997"/>
    <s v="Alfalfa"/>
    <s v="Sprinkler"/>
    <s v="Alfalfa"/>
    <s v="Active IR"/>
  </r>
  <r>
    <x v="23"/>
    <x v="0"/>
    <n v="5.1067244912299996"/>
    <s v="Alfalfa"/>
    <s v="Sprinkler"/>
    <s v="Alfalfa"/>
    <s v="Active IR"/>
  </r>
  <r>
    <x v="55"/>
    <x v="0"/>
    <n v="3.6503239733399999"/>
    <s v="Alfalfa"/>
    <s v="Sprinkler"/>
    <s v="Alfalfa"/>
    <s v="Active IR"/>
  </r>
  <r>
    <x v="4"/>
    <x v="0"/>
    <n v="3.6503239733399999"/>
    <s v="Alfalfa"/>
    <s v="Sprinkler"/>
    <s v="Alfalfa"/>
    <s v="Active IR"/>
  </r>
  <r>
    <x v="4"/>
    <x v="0"/>
    <n v="3.6503239733399999"/>
    <s v="Alfalfa"/>
    <s v="Sprinkler"/>
    <s v="Alfalfa"/>
    <s v="Active IR"/>
  </r>
  <r>
    <x v="7"/>
    <x v="0"/>
    <n v="3.6503239733399999"/>
    <s v="Alfalfa"/>
    <s v="Sprinkler"/>
    <s v="Alfalfa"/>
    <s v="Active IR"/>
  </r>
  <r>
    <x v="21"/>
    <x v="0"/>
    <n v="1.0171883368600001"/>
    <s v="Alfalfa"/>
    <s v="Sprinkler"/>
    <s v="Alfalfa"/>
    <s v="Active IR"/>
  </r>
  <r>
    <x v="7"/>
    <x v="0"/>
    <n v="12.6269174824"/>
    <s v="Alfalfa"/>
    <s v="Sprinkler"/>
    <s v="Alfalfa"/>
    <s v="Active IR"/>
  </r>
  <r>
    <x v="39"/>
    <x v="0"/>
    <n v="1.1203195796400001"/>
    <s v="Alfalfa"/>
    <s v="Sprinkler"/>
    <s v="Alfalfa"/>
    <s v="Active IR"/>
  </r>
  <r>
    <x v="0"/>
    <x v="0"/>
    <n v="16.4870474991999"/>
    <s v="Alfalfa"/>
    <s v="Sprinkler"/>
    <s v="Alfalfa"/>
    <s v="Active IR"/>
  </r>
  <r>
    <x v="0"/>
    <x v="0"/>
    <n v="16.4870474991999"/>
    <s v="Alfalfa"/>
    <s v="Sprinkler"/>
    <s v="Alfalfa"/>
    <s v="Active IR"/>
  </r>
  <r>
    <x v="6"/>
    <x v="0"/>
    <n v="26.622596276900001"/>
    <s v="Alfalfa"/>
    <s v="Sprinkler"/>
    <s v="Alfalfa"/>
    <s v="Active IR"/>
  </r>
  <r>
    <x v="6"/>
    <x v="0"/>
    <n v="26.622596276900001"/>
    <s v="Alfalfa"/>
    <s v="Sprinkler"/>
    <s v="Alfalfa"/>
    <s v="Active IR"/>
  </r>
  <r>
    <x v="6"/>
    <x v="0"/>
    <n v="26.622596276900001"/>
    <s v="Alfalfa"/>
    <s v="Sprinkler"/>
    <s v="Alfalfa"/>
    <s v="Active IR"/>
  </r>
  <r>
    <x v="39"/>
    <x v="0"/>
    <n v="3.1982524127500001"/>
    <s v="Alfalfa"/>
    <s v="Sprinkler"/>
    <s v="Alfalfa"/>
    <s v="Active IR"/>
  </r>
  <r>
    <x v="40"/>
    <x v="0"/>
    <n v="3.1982524127500001"/>
    <s v="Alfalfa"/>
    <s v="Sprinkler"/>
    <s v="Alfalfa"/>
    <s v="Active IR"/>
  </r>
  <r>
    <x v="21"/>
    <x v="0"/>
    <n v="5.2674734779300003"/>
    <s v="Alfalfa"/>
    <s v="Sprinkler"/>
    <s v="Alfalfa"/>
    <s v="Active IR"/>
  </r>
  <r>
    <x v="12"/>
    <x v="0"/>
    <n v="13.5803143479"/>
    <s v="Alfalfa"/>
    <s v="Sprinkler"/>
    <s v="Alfalfa"/>
    <s v="Active IR"/>
  </r>
  <r>
    <x v="12"/>
    <x v="0"/>
    <n v="13.5803143479"/>
    <s v="Alfalfa"/>
    <s v="Sprinkler"/>
    <s v="Alfalfa"/>
    <s v="Active IR"/>
  </r>
  <r>
    <x v="0"/>
    <x v="0"/>
    <n v="1.910741657"/>
    <s v="Alfalfa"/>
    <s v="Sprinkler"/>
    <s v="Alfalfa"/>
    <s v="Active IR"/>
  </r>
  <r>
    <x v="33"/>
    <x v="0"/>
    <n v="1.910741657"/>
    <s v="Alfalfa"/>
    <s v="Sprinkler"/>
    <s v="Alfalfa"/>
    <s v="Active IR"/>
  </r>
  <r>
    <x v="0"/>
    <x v="0"/>
    <n v="9.1116052613599905"/>
    <s v="Alfalfa"/>
    <s v="Sprinkler"/>
    <s v="Alfalfa"/>
    <s v="Active IR"/>
  </r>
  <r>
    <x v="0"/>
    <x v="0"/>
    <n v="16.3467380081999"/>
    <s v="Alfalfa"/>
    <s v="Sprinkler"/>
    <s v="Alfalfa"/>
    <s v="Active IR"/>
  </r>
  <r>
    <x v="8"/>
    <x v="0"/>
    <n v="1.6530475656400001"/>
    <s v="Alfalfa"/>
    <s v="Sprinkler"/>
    <s v="Alfalfa"/>
    <s v="Active IR"/>
  </r>
  <r>
    <x v="8"/>
    <x v="0"/>
    <n v="20.0514896002"/>
    <s v="Alfalfa"/>
    <s v="Sprinkler"/>
    <s v="Alfalfa"/>
    <s v="Active IR"/>
  </r>
  <r>
    <x v="33"/>
    <x v="0"/>
    <n v="7.1541455882299996"/>
    <s v="Alfalfa"/>
    <s v="Sprinkler"/>
    <s v="Alfalfa"/>
    <s v="Active IR"/>
  </r>
  <r>
    <x v="49"/>
    <x v="0"/>
    <n v="4.3402700199600002"/>
    <s v="Alfalfa"/>
    <s v="Sprinkler"/>
    <s v="Alfalfa"/>
    <s v="Active IR"/>
  </r>
  <r>
    <x v="41"/>
    <x v="0"/>
    <n v="11.8880526577999"/>
    <s v="Alfalfa"/>
    <s v="Sprinkler"/>
    <s v="Alfalfa"/>
    <s v="Active IR"/>
  </r>
  <r>
    <x v="8"/>
    <x v="0"/>
    <n v="5.6349629599600002"/>
    <s v="Alfalfa"/>
    <s v="Sprinkler"/>
    <s v="Alfalfa"/>
    <s v="Active IR"/>
  </r>
  <r>
    <x v="7"/>
    <x v="0"/>
    <n v="2.7607916539500001"/>
    <s v="Alfalfa"/>
    <s v="Sprinkler"/>
    <s v="Alfalfa"/>
    <s v="Active IR"/>
  </r>
  <r>
    <x v="12"/>
    <x v="0"/>
    <n v="8.6259739102600008"/>
    <s v="Alfalfa"/>
    <s v="Sprinkler"/>
    <s v="Alfalfa"/>
    <s v="Active IR"/>
  </r>
  <r>
    <x v="8"/>
    <x v="0"/>
    <n v="6.2918597165300003"/>
    <s v="Alfalfa"/>
    <s v="Sprinkler"/>
    <s v="Alfalfa"/>
    <s v="Active IR"/>
  </r>
  <r>
    <x v="0"/>
    <x v="0"/>
    <n v="15.2644584721999"/>
    <s v="Alfalfa"/>
    <s v="Sprinkler"/>
    <s v="Alfalfa"/>
    <s v="Active IR"/>
  </r>
  <r>
    <x v="39"/>
    <x v="0"/>
    <n v="0.50102320523699995"/>
    <s v="Alfalfa"/>
    <s v="Sprinkler"/>
    <s v="Alfalfa"/>
    <s v="Active IR"/>
  </r>
  <r>
    <x v="2"/>
    <x v="0"/>
    <n v="9.8626950298300002"/>
    <s v="Alfalfa"/>
    <s v="Sprinkler"/>
    <s v="Alfalfa"/>
    <s v="Active IR"/>
  </r>
  <r>
    <x v="0"/>
    <x v="0"/>
    <n v="22.905581423600001"/>
    <s v="Alfalfa"/>
    <s v="Sprinkler"/>
    <s v="Alfalfa"/>
    <s v="Active IR"/>
  </r>
  <r>
    <x v="7"/>
    <x v="0"/>
    <n v="10.2501139179"/>
    <s v="Alfalfa"/>
    <s v="Sprinkler"/>
    <s v="Alfalfa"/>
    <s v="Active IR"/>
  </r>
  <r>
    <x v="34"/>
    <x v="0"/>
    <n v="2.6557528769299998"/>
    <s v="Alfalfa"/>
    <s v="Sprinkler"/>
    <s v="Alfalfa"/>
    <s v="Active IR"/>
  </r>
  <r>
    <x v="8"/>
    <x v="0"/>
    <n v="0.78398572189000004"/>
    <s v="Alfalfa"/>
    <s v="Sprinkler"/>
    <s v="Alfalfa"/>
    <s v="Active IR"/>
  </r>
  <r>
    <x v="0"/>
    <x v="0"/>
    <n v="0.78398572189000004"/>
    <s v="Alfalfa"/>
    <s v="Sprinkler"/>
    <s v="Alfalfa"/>
    <s v="Active IR"/>
  </r>
  <r>
    <x v="17"/>
    <x v="0"/>
    <n v="27.702834501200002"/>
    <s v="Alfalfa"/>
    <s v="Sprinkler"/>
    <s v="Alfalfa"/>
    <s v="Active IR"/>
  </r>
  <r>
    <x v="17"/>
    <x v="0"/>
    <n v="16.316288069799899"/>
    <s v="Alfalfa"/>
    <s v="Sprinkler"/>
    <s v="Alfalfa"/>
    <s v="Active IR"/>
  </r>
  <r>
    <x v="23"/>
    <x v="0"/>
    <n v="16.316288069799899"/>
    <s v="Alfalfa"/>
    <s v="Sprinkler"/>
    <s v="Alfalfa"/>
    <s v="Active IR"/>
  </r>
  <r>
    <x v="29"/>
    <x v="0"/>
    <n v="6.8568429894299996"/>
    <s v="Alfalfa"/>
    <s v="Sprinkler"/>
    <s v="Alfalfa"/>
    <s v="Active IR"/>
  </r>
  <r>
    <x v="12"/>
    <x v="0"/>
    <n v="2.2502057557700001"/>
    <s v="Alfalfa"/>
    <s v="Sprinkler"/>
    <s v="Alfalfa"/>
    <s v="Active IR"/>
  </r>
  <r>
    <x v="8"/>
    <x v="0"/>
    <n v="5.5275169798999997"/>
    <s v="Alfalfa"/>
    <s v="Sprinkler"/>
    <s v="Alfalfa"/>
    <s v="Active IR"/>
  </r>
  <r>
    <x v="8"/>
    <x v="0"/>
    <n v="10.8792251044"/>
    <s v="Alfalfa"/>
    <s v="Sprinkler"/>
    <s v="Alfalfa"/>
    <s v="Active IR"/>
  </r>
  <r>
    <x v="21"/>
    <x v="0"/>
    <n v="8.2496024880000007"/>
    <s v="Alfalfa"/>
    <s v="Sprinkler"/>
    <s v="Alfalfa"/>
    <s v="Active IR"/>
  </r>
  <r>
    <x v="21"/>
    <x v="0"/>
    <n v="8.9242721769600006"/>
    <s v="Alfalfa"/>
    <s v="Sprinkler"/>
    <s v="Alfalfa"/>
    <s v="Active IR"/>
  </r>
  <r>
    <x v="8"/>
    <x v="0"/>
    <n v="3.7491565959600002"/>
    <s v="Alfalfa"/>
    <s v="Sprinkler"/>
    <s v="Alfalfa"/>
    <s v="Active IR"/>
  </r>
  <r>
    <x v="32"/>
    <x v="0"/>
    <n v="6.3870521941699998"/>
    <s v="Alfalfa"/>
    <s v="Sprinkler"/>
    <s v="Alfalfa"/>
    <s v="Active IR"/>
  </r>
  <r>
    <x v="32"/>
    <x v="0"/>
    <n v="6.3870521941699998"/>
    <s v="Alfalfa"/>
    <s v="Sprinkler"/>
    <s v="Alfalfa"/>
    <s v="Active IR"/>
  </r>
  <r>
    <x v="33"/>
    <x v="0"/>
    <n v="6.3870521941699998"/>
    <s v="Alfalfa"/>
    <s v="Sprinkler"/>
    <s v="Alfalfa"/>
    <s v="Active IR"/>
  </r>
  <r>
    <x v="33"/>
    <x v="0"/>
    <n v="6.3870521941699998"/>
    <s v="Alfalfa"/>
    <s v="Sprinkler"/>
    <s v="Alfalfa"/>
    <s v="Active IR"/>
  </r>
  <r>
    <x v="41"/>
    <x v="0"/>
    <n v="4.7717977792199999"/>
    <s v="Alfalfa"/>
    <s v="Sprinkler"/>
    <s v="Alfalfa"/>
    <s v="Active IR"/>
  </r>
  <r>
    <x v="42"/>
    <x v="0"/>
    <n v="4.9357961609699998"/>
    <s v="Alfalfa"/>
    <s v="Sprinkler"/>
    <s v="Alfalfa"/>
    <s v="Active IR"/>
  </r>
  <r>
    <x v="7"/>
    <x v="0"/>
    <n v="4.9357961609699998"/>
    <s v="Alfalfa"/>
    <s v="Sprinkler"/>
    <s v="Alfalfa"/>
    <s v="Active IR"/>
  </r>
  <r>
    <x v="21"/>
    <x v="0"/>
    <n v="1.66563341163"/>
    <s v="Alfalfa"/>
    <s v="Sprinkler"/>
    <s v="Alfalfa"/>
    <s v="Active IR"/>
  </r>
  <r>
    <x v="7"/>
    <x v="0"/>
    <n v="5.99047214426"/>
    <s v="Alfalfa"/>
    <s v="Sprinkler"/>
    <s v="Alfalfa"/>
    <s v="Active IR"/>
  </r>
  <r>
    <x v="17"/>
    <x v="0"/>
    <n v="9.9479107404999905"/>
    <s v="Alfalfa"/>
    <s v="Sprinkler"/>
    <s v="Alfalfa"/>
    <s v="Active IR"/>
  </r>
  <r>
    <x v="39"/>
    <x v="0"/>
    <n v="0.60982399690199995"/>
    <s v="Alfalfa"/>
    <s v="Sprinkler"/>
    <s v="Alfalfa"/>
    <s v="Active IR"/>
  </r>
  <r>
    <x v="40"/>
    <x v="0"/>
    <n v="0.60982399690199995"/>
    <s v="Alfalfa"/>
    <s v="Sprinkler"/>
    <s v="Alfalfa"/>
    <s v="Active IR"/>
  </r>
  <r>
    <x v="0"/>
    <x v="0"/>
    <n v="0.99592253532700004"/>
    <s v="Alfalfa"/>
    <s v="Sprinkler"/>
    <s v="Alfalfa"/>
    <s v="Active IR"/>
  </r>
  <r>
    <x v="17"/>
    <x v="0"/>
    <n v="7.7799678248199999"/>
    <s v="Alfalfa"/>
    <s v="Sprinkler"/>
    <s v="Alfalfa"/>
    <s v="Active IR"/>
  </r>
  <r>
    <x v="22"/>
    <x v="0"/>
    <n v="22.9911058275"/>
    <s v="Alfalfa"/>
    <s v="Sprinkler"/>
    <s v="Alfalfa"/>
    <s v="Active IR"/>
  </r>
  <r>
    <x v="22"/>
    <x v="0"/>
    <n v="22.9911058275"/>
    <s v="Alfalfa"/>
    <s v="Sprinkler"/>
    <s v="Alfalfa"/>
    <s v="Active IR"/>
  </r>
  <r>
    <x v="12"/>
    <x v="0"/>
    <n v="10.2555814928999"/>
    <s v="Alfalfa"/>
    <s v="Sprinkler"/>
    <s v="Alfalfa"/>
    <s v="Active IR"/>
  </r>
  <r>
    <x v="8"/>
    <x v="0"/>
    <n v="3.4161736335000001"/>
    <s v="Alfalfa"/>
    <s v="Sprinkler"/>
    <s v="Alfalfa"/>
    <s v="Active IR"/>
  </r>
  <r>
    <x v="17"/>
    <x v="0"/>
    <n v="15.898918646"/>
    <s v="Alfalfa"/>
    <s v="Sprinkler"/>
    <s v="Alfalfa"/>
    <s v="Active IR"/>
  </r>
  <r>
    <x v="39"/>
    <x v="0"/>
    <n v="21.536649806"/>
    <s v="Alfalfa"/>
    <s v="Sprinkler"/>
    <s v="Alfalfa"/>
    <s v="Active IR"/>
  </r>
  <r>
    <x v="40"/>
    <x v="0"/>
    <n v="21.536649806"/>
    <s v="Alfalfa"/>
    <s v="Sprinkler"/>
    <s v="Alfalfa"/>
    <s v="Active IR"/>
  </r>
  <r>
    <x v="36"/>
    <x v="0"/>
    <n v="3.3393780228200001"/>
    <s v="Alfalfa"/>
    <s v="Sprinkler"/>
    <s v="Alfalfa"/>
    <s v="Active IR"/>
  </r>
  <r>
    <x v="0"/>
    <x v="0"/>
    <n v="22.5265024481"/>
    <s v="Alfalfa"/>
    <s v="Sprinkler"/>
    <s v="Alfalfa"/>
    <s v="Active IR"/>
  </r>
  <r>
    <x v="0"/>
    <x v="0"/>
    <n v="5.8101631721000002"/>
    <s v="Alfalfa"/>
    <s v="Sprinkler"/>
    <s v="Alfalfa"/>
    <s v="Active IR"/>
  </r>
  <r>
    <x v="21"/>
    <x v="0"/>
    <n v="1.45951353051"/>
    <s v="Alfalfa"/>
    <s v="Sprinkler"/>
    <s v="Alfalfa"/>
    <s v="Active IR"/>
  </r>
  <r>
    <x v="21"/>
    <x v="0"/>
    <n v="1.45951353051"/>
    <s v="Alfalfa"/>
    <s v="Sprinkler"/>
    <s v="Alfalfa"/>
    <s v="Active IR"/>
  </r>
  <r>
    <x v="0"/>
    <x v="0"/>
    <n v="0.72860026556500002"/>
    <s v="Alfalfa"/>
    <s v="Sprinkler"/>
    <s v="Alfalfa"/>
    <s v="Active IR"/>
  </r>
  <r>
    <x v="8"/>
    <x v="0"/>
    <n v="13.7341604845"/>
    <s v="Alfalfa"/>
    <s v="Sprinkler"/>
    <s v="Alfalfa"/>
    <s v="Active IR"/>
  </r>
  <r>
    <x v="0"/>
    <x v="0"/>
    <n v="4.5350676303800004"/>
    <s v="Alfalfa"/>
    <s v="Sprinkler"/>
    <s v="Alfalfa"/>
    <s v="Active IR"/>
  </r>
  <r>
    <x v="8"/>
    <x v="0"/>
    <n v="19.510828635500001"/>
    <s v="Alfalfa"/>
    <s v="Sprinkler"/>
    <s v="Alfalfa"/>
    <s v="Active IR"/>
  </r>
  <r>
    <x v="17"/>
    <x v="0"/>
    <n v="5.2339746816500003"/>
    <s v="Alfalfa"/>
    <s v="Sprinkler"/>
    <s v="Alfalfa"/>
    <s v="Active IR"/>
  </r>
  <r>
    <x v="41"/>
    <x v="0"/>
    <n v="5.2339746816500003"/>
    <s v="Alfalfa"/>
    <s v="Sprinkler"/>
    <s v="Alfalfa"/>
    <s v="Active IR"/>
  </r>
  <r>
    <x v="41"/>
    <x v="0"/>
    <n v="5.2339746816500003"/>
    <s v="Alfalfa"/>
    <s v="Sprinkler"/>
    <s v="Alfalfa"/>
    <s v="Active IR"/>
  </r>
  <r>
    <x v="6"/>
    <x v="0"/>
    <n v="1.5126731409600001"/>
    <s v="Alfalfa"/>
    <s v="Sprinkler"/>
    <s v="Alfalfa"/>
    <s v="Active IR"/>
  </r>
  <r>
    <x v="39"/>
    <x v="0"/>
    <n v="2.14278964306"/>
    <s v="Alfalfa"/>
    <s v="Sprinkler"/>
    <s v="Alfalfa"/>
    <s v="Active IR"/>
  </r>
  <r>
    <x v="39"/>
    <x v="0"/>
    <n v="2.14278964306"/>
    <s v="Alfalfa"/>
    <s v="Sprinkler"/>
    <s v="Alfalfa"/>
    <s v="Active IR"/>
  </r>
  <r>
    <x v="39"/>
    <x v="0"/>
    <n v="0.85463720646100005"/>
    <s v="Alfalfa"/>
    <s v="Sprinkler"/>
    <s v="Alfalfa"/>
    <s v="Active IR"/>
  </r>
  <r>
    <x v="39"/>
    <x v="0"/>
    <n v="0.85463720646100005"/>
    <s v="Alfalfa"/>
    <s v="Sprinkler"/>
    <s v="Alfalfa"/>
    <s v="Active IR"/>
  </r>
  <r>
    <x v="39"/>
    <x v="0"/>
    <n v="0.85463720646100005"/>
    <s v="Alfalfa"/>
    <s v="Sprinkler"/>
    <s v="Alfalfa"/>
    <s v="Active IR"/>
  </r>
  <r>
    <x v="40"/>
    <x v="0"/>
    <n v="0.85463720646100005"/>
    <s v="Alfalfa"/>
    <s v="Sprinkler"/>
    <s v="Alfalfa"/>
    <s v="Active IR"/>
  </r>
  <r>
    <x v="40"/>
    <x v="0"/>
    <n v="0.85463720646100005"/>
    <s v="Alfalfa"/>
    <s v="Sprinkler"/>
    <s v="Alfalfa"/>
    <s v="Active IR"/>
  </r>
  <r>
    <x v="40"/>
    <x v="0"/>
    <n v="0.85463720646100005"/>
    <s v="Alfalfa"/>
    <s v="Sprinkler"/>
    <s v="Alfalfa"/>
    <s v="Active IR"/>
  </r>
  <r>
    <x v="8"/>
    <x v="0"/>
    <n v="46.435111093499899"/>
    <s v="Alfalfa"/>
    <s v="Sprinkler"/>
    <s v="Alfalfa"/>
    <s v="Active IR"/>
  </r>
  <r>
    <x v="8"/>
    <x v="0"/>
    <n v="1.429137055"/>
    <s v="Alfalfa"/>
    <s v="Sprinkler"/>
    <s v="Alfalfa"/>
    <s v="Active IR"/>
  </r>
  <r>
    <x v="18"/>
    <x v="0"/>
    <n v="9.9129661755500003"/>
    <s v="Alfalfa"/>
    <s v="Sprinkler"/>
    <s v="Alfalfa"/>
    <s v="Active IR"/>
  </r>
  <r>
    <x v="32"/>
    <x v="0"/>
    <n v="8.0167361883599906"/>
    <s v="Alfalfa"/>
    <s v="Sprinkler"/>
    <s v="Alfalfa"/>
    <s v="Active IR"/>
  </r>
  <r>
    <x v="33"/>
    <x v="0"/>
    <n v="8.0167361883599906"/>
    <s v="Alfalfa"/>
    <s v="Sprinkler"/>
    <s v="Alfalfa"/>
    <s v="Active IR"/>
  </r>
  <r>
    <x v="14"/>
    <x v="0"/>
    <n v="3.9652562322899998"/>
    <s v="Alfalfa"/>
    <s v="Sprinkler"/>
    <s v="Alfalfa"/>
    <s v="Active IR"/>
  </r>
  <r>
    <x v="15"/>
    <x v="0"/>
    <n v="3.9652562322899998"/>
    <s v="Alfalfa"/>
    <s v="Sprinkler"/>
    <s v="Alfalfa"/>
    <s v="Active IR"/>
  </r>
  <r>
    <x v="15"/>
    <x v="0"/>
    <n v="3.9652562322899998"/>
    <s v="Alfalfa"/>
    <s v="Sprinkler"/>
    <s v="Alfalfa"/>
    <s v="Active IR"/>
  </r>
  <r>
    <x v="15"/>
    <x v="0"/>
    <n v="3.9652562322899998"/>
    <s v="Alfalfa"/>
    <s v="Sprinkler"/>
    <s v="Alfalfa"/>
    <s v="Active IR"/>
  </r>
  <r>
    <x v="15"/>
    <x v="0"/>
    <n v="3.9652562322899998"/>
    <s v="Alfalfa"/>
    <s v="Sprinkler"/>
    <s v="Alfalfa"/>
    <s v="Active IR"/>
  </r>
  <r>
    <x v="52"/>
    <x v="0"/>
    <n v="3.9652562322899998"/>
    <s v="Alfalfa"/>
    <s v="Sprinkler"/>
    <s v="Alfalfa"/>
    <s v="Active IR"/>
  </r>
  <r>
    <x v="52"/>
    <x v="0"/>
    <n v="3.9652562322899998"/>
    <s v="Alfalfa"/>
    <s v="Sprinkler"/>
    <s v="Alfalfa"/>
    <s v="Active IR"/>
  </r>
  <r>
    <x v="52"/>
    <x v="0"/>
    <n v="3.9652562322899998"/>
    <s v="Alfalfa"/>
    <s v="Sprinkler"/>
    <s v="Alfalfa"/>
    <s v="Active IR"/>
  </r>
  <r>
    <x v="17"/>
    <x v="0"/>
    <n v="4.2927574157199997"/>
    <s v="Alfalfa"/>
    <s v="Sprinkler"/>
    <s v="Alfalfa"/>
    <s v="Active IR"/>
  </r>
  <r>
    <x v="41"/>
    <x v="0"/>
    <n v="4.2927574157199997"/>
    <s v="Alfalfa"/>
    <s v="Sprinkler"/>
    <s v="Alfalfa"/>
    <s v="Active IR"/>
  </r>
  <r>
    <x v="39"/>
    <x v="0"/>
    <n v="0.66145034235800004"/>
    <s v="Alfalfa"/>
    <s v="Sprinkler"/>
    <s v="Alfalfa"/>
    <s v="Active IR"/>
  </r>
  <r>
    <x v="40"/>
    <x v="0"/>
    <n v="0.66145034235800004"/>
    <s v="Alfalfa"/>
    <s v="Sprinkler"/>
    <s v="Alfalfa"/>
    <s v="Active IR"/>
  </r>
  <r>
    <x v="6"/>
    <x v="0"/>
    <n v="1.0532342211000001"/>
    <s v="Alfalfa"/>
    <s v="Sprinkler"/>
    <s v="Alfalfa"/>
    <s v="Active IR"/>
  </r>
  <r>
    <x v="42"/>
    <x v="0"/>
    <n v="2.6360648485899998"/>
    <s v="Alfalfa"/>
    <s v="Sprinkler"/>
    <s v="Alfalfa"/>
    <s v="Active IR"/>
  </r>
  <r>
    <x v="7"/>
    <x v="0"/>
    <n v="2.6360648485899998"/>
    <s v="Alfalfa"/>
    <s v="Sprinkler"/>
    <s v="Alfalfa"/>
    <s v="Active IR"/>
  </r>
  <r>
    <x v="7"/>
    <x v="0"/>
    <n v="2.6360648485899998"/>
    <s v="Alfalfa"/>
    <s v="Sprinkler"/>
    <s v="Alfalfa"/>
    <s v="Active IR"/>
  </r>
  <r>
    <x v="39"/>
    <x v="0"/>
    <n v="5.6163102558700002"/>
    <s v="Alfalfa"/>
    <s v="Sprinkler"/>
    <s v="Alfalfa"/>
    <s v="Active IR"/>
  </r>
  <r>
    <x v="38"/>
    <x v="0"/>
    <n v="2.5815117883499998"/>
    <s v="Alfalfa"/>
    <s v="Sprinkler"/>
    <s v="Alfalfa"/>
    <s v="Active IR"/>
  </r>
  <r>
    <x v="7"/>
    <x v="0"/>
    <n v="2.8495848592400002"/>
    <s v="Alfalfa"/>
    <s v="Sprinkler"/>
    <s v="Alfalfa"/>
    <s v="Active IR"/>
  </r>
  <r>
    <x v="7"/>
    <x v="0"/>
    <n v="8.0260089163699906"/>
    <s v="Alfalfa"/>
    <s v="Sprinkler"/>
    <s v="Alfalfa"/>
    <s v="Active IR"/>
  </r>
  <r>
    <x v="7"/>
    <x v="0"/>
    <n v="7.8096334344400002"/>
    <s v="Alfalfa"/>
    <s v="Sprinkler"/>
    <s v="Alfalfa"/>
    <s v="Active IR"/>
  </r>
  <r>
    <x v="12"/>
    <x v="0"/>
    <n v="14.6260501739"/>
    <s v="Alfalfa"/>
    <s v="Sprinkler"/>
    <s v="Alfalfa"/>
    <s v="Active IR"/>
  </r>
  <r>
    <x v="12"/>
    <x v="0"/>
    <n v="14.6260501739"/>
    <s v="Alfalfa"/>
    <s v="Sprinkler"/>
    <s v="Alfalfa"/>
    <s v="Active IR"/>
  </r>
  <r>
    <x v="12"/>
    <x v="0"/>
    <n v="14.6260501739"/>
    <s v="Alfalfa"/>
    <s v="Sprinkler"/>
    <s v="Alfalfa"/>
    <s v="Active IR"/>
  </r>
  <r>
    <x v="14"/>
    <x v="0"/>
    <n v="10.0854337622999"/>
    <s v="Alfalfa"/>
    <s v="Sprinkler"/>
    <s v="Alfalfa"/>
    <s v="Active IR"/>
  </r>
  <r>
    <x v="29"/>
    <x v="0"/>
    <n v="17.469778356900001"/>
    <s v="Alfalfa"/>
    <s v="Sprinkler"/>
    <s v="Alfalfa"/>
    <s v="Active IR"/>
  </r>
  <r>
    <x v="39"/>
    <x v="0"/>
    <n v="3.1503756693199998"/>
    <s v="Alfalfa"/>
    <s v="Sprinkler"/>
    <s v="Alfalfa"/>
    <s v="Active IR"/>
  </r>
  <r>
    <x v="39"/>
    <x v="0"/>
    <n v="2.3064238718799999"/>
    <s v="Alfalfa"/>
    <s v="Sprinkler"/>
    <s v="Alfalfa"/>
    <s v="Active IR"/>
  </r>
  <r>
    <x v="22"/>
    <x v="0"/>
    <n v="1.074618283"/>
    <s v="Alfalfa"/>
    <s v="Sprinkler"/>
    <s v="Alfalfa"/>
    <s v="Active IR"/>
  </r>
  <r>
    <x v="12"/>
    <x v="0"/>
    <n v="39.591145101000002"/>
    <s v="Alfalfa"/>
    <s v="Sprinkler"/>
    <s v="Alfalfa"/>
    <s v="Active IR"/>
  </r>
  <r>
    <x v="12"/>
    <x v="0"/>
    <n v="39.591145101000002"/>
    <s v="Alfalfa"/>
    <s v="Sprinkler"/>
    <s v="Alfalfa"/>
    <s v="Active IR"/>
  </r>
  <r>
    <x v="12"/>
    <x v="0"/>
    <n v="1.11053886099"/>
    <s v="Alfalfa"/>
    <s v="Sprinkler"/>
    <s v="Alfalfa"/>
    <s v="Active IR"/>
  </r>
  <r>
    <x v="12"/>
    <x v="0"/>
    <n v="12.1970510663"/>
    <s v="Alfalfa"/>
    <s v="Sprinkler"/>
    <s v="Alfalfa"/>
    <s v="Active IR"/>
  </r>
  <r>
    <x v="12"/>
    <x v="0"/>
    <n v="12.1970510663"/>
    <s v="Alfalfa"/>
    <s v="Sprinkler"/>
    <s v="Alfalfa"/>
    <s v="Active IR"/>
  </r>
  <r>
    <x v="48"/>
    <x v="0"/>
    <n v="7.9916890275399997"/>
    <s v="Alfalfa"/>
    <s v="Sprinkler"/>
    <s v="Alfalfa"/>
    <s v="Active IR"/>
  </r>
  <r>
    <x v="7"/>
    <x v="0"/>
    <n v="2.5772139004999999"/>
    <s v="Alfalfa"/>
    <s v="Sprinkler"/>
    <s v="Alfalfa"/>
    <s v="Active IR"/>
  </r>
  <r>
    <x v="7"/>
    <x v="0"/>
    <n v="2.5772139004999999"/>
    <s v="Alfalfa"/>
    <s v="Sprinkler"/>
    <s v="Alfalfa"/>
    <s v="Active IR"/>
  </r>
  <r>
    <x v="12"/>
    <x v="0"/>
    <n v="5.1547849116200002"/>
    <s v="Alfalfa"/>
    <s v="Sprinkler"/>
    <s v="Alfalfa"/>
    <s v="Active IR"/>
  </r>
  <r>
    <x v="8"/>
    <x v="0"/>
    <n v="21.622137199000001"/>
    <s v="Alfalfa"/>
    <s v="Sprinkler"/>
    <s v="Alfalfa"/>
    <s v="Active IR"/>
  </r>
  <r>
    <x v="29"/>
    <x v="0"/>
    <n v="42.728844341299897"/>
    <s v="Alfalfa"/>
    <s v="Sprinkler"/>
    <s v="Alfalfa"/>
    <s v="Active IR"/>
  </r>
  <r>
    <x v="7"/>
    <x v="0"/>
    <n v="0.61915366206300004"/>
    <s v="Alfalfa"/>
    <s v="Sprinkler"/>
    <s v="Alfalfa"/>
    <s v="Active IR"/>
  </r>
  <r>
    <x v="8"/>
    <x v="0"/>
    <n v="3.76111405289"/>
    <s v="Alfalfa"/>
    <s v="Sprinkler"/>
    <s v="Alfalfa"/>
    <s v="Active IR"/>
  </r>
  <r>
    <x v="8"/>
    <x v="0"/>
    <n v="3.76111405289"/>
    <s v="Alfalfa"/>
    <s v="Sprinkler"/>
    <s v="Alfalfa"/>
    <s v="Active IR"/>
  </r>
  <r>
    <x v="0"/>
    <x v="0"/>
    <n v="25.3230637517999"/>
    <s v="Alfalfa"/>
    <s v="Sprinkler"/>
    <s v="Alfalfa"/>
    <s v="Active IR"/>
  </r>
  <r>
    <x v="14"/>
    <x v="0"/>
    <n v="36.3081029234"/>
    <s v="Alfalfa"/>
    <s v="Sprinkler"/>
    <s v="Alfalfa"/>
    <s v="Active IR"/>
  </r>
  <r>
    <x v="36"/>
    <x v="0"/>
    <n v="36.3081029234"/>
    <s v="Alfalfa"/>
    <s v="Sprinkler"/>
    <s v="Alfalfa"/>
    <s v="Active IR"/>
  </r>
  <r>
    <x v="36"/>
    <x v="0"/>
    <n v="36.3081029234"/>
    <s v="Alfalfa"/>
    <s v="Sprinkler"/>
    <s v="Alfalfa"/>
    <s v="Active IR"/>
  </r>
  <r>
    <x v="0"/>
    <x v="0"/>
    <n v="4.9412835137100002"/>
    <s v="Alfalfa"/>
    <s v="Sprinkler"/>
    <s v="Alfalfa"/>
    <s v="Active IR"/>
  </r>
  <r>
    <x v="5"/>
    <x v="0"/>
    <n v="20.601621069499899"/>
    <s v="Alfalfa"/>
    <s v="Sprinkler"/>
    <s v="Alfalfa"/>
    <s v="Active IR"/>
  </r>
  <r>
    <x v="16"/>
    <x v="0"/>
    <n v="4.6418472451600001"/>
    <s v="Alfalfa"/>
    <s v="Sprinkler"/>
    <s v="Alfalfa"/>
    <s v="Active IR"/>
  </r>
  <r>
    <x v="32"/>
    <x v="0"/>
    <n v="38.542284391000003"/>
    <s v="Alfalfa"/>
    <s v="Sprinkler"/>
    <s v="Alfalfa"/>
    <s v="Active IR"/>
  </r>
  <r>
    <x v="0"/>
    <x v="0"/>
    <n v="38.542284391000003"/>
    <s v="Alfalfa"/>
    <s v="Sprinkler"/>
    <s v="Alfalfa"/>
    <s v="Active IR"/>
  </r>
  <r>
    <x v="0"/>
    <x v="0"/>
    <n v="38.542284391000003"/>
    <s v="Alfalfa"/>
    <s v="Sprinkler"/>
    <s v="Alfalfa"/>
    <s v="Active IR"/>
  </r>
  <r>
    <x v="33"/>
    <x v="0"/>
    <n v="38.542284391000003"/>
    <s v="Alfalfa"/>
    <s v="Sprinkler"/>
    <s v="Alfalfa"/>
    <s v="Active IR"/>
  </r>
  <r>
    <x v="33"/>
    <x v="0"/>
    <n v="38.542284391000003"/>
    <s v="Alfalfa"/>
    <s v="Sprinkler"/>
    <s v="Alfalfa"/>
    <s v="Active IR"/>
  </r>
  <r>
    <x v="33"/>
    <x v="0"/>
    <n v="20.294015674600001"/>
    <s v="Alfalfa"/>
    <s v="Sprinkler"/>
    <s v="Alfalfa"/>
    <s v="Active IR"/>
  </r>
  <r>
    <x v="33"/>
    <x v="0"/>
    <n v="20.294015674600001"/>
    <s v="Alfalfa"/>
    <s v="Sprinkler"/>
    <s v="Alfalfa"/>
    <s v="Active IR"/>
  </r>
  <r>
    <x v="7"/>
    <x v="0"/>
    <n v="3.0655319127"/>
    <s v="Alfalfa"/>
    <s v="Sprinkler"/>
    <s v="Alfalfa"/>
    <s v="Active IR"/>
  </r>
  <r>
    <x v="34"/>
    <x v="0"/>
    <n v="3.6363521849399998"/>
    <s v="Alfalfa"/>
    <s v="Sprinkler"/>
    <s v="Alfalfa"/>
    <s v="Active IR"/>
  </r>
  <r>
    <x v="39"/>
    <x v="0"/>
    <n v="1.40082469967"/>
    <s v="Alfalfa"/>
    <s v="Sprinkler"/>
    <s v="Alfalfa"/>
    <s v="Active IR"/>
  </r>
  <r>
    <x v="40"/>
    <x v="0"/>
    <n v="1.40082469967"/>
    <s v="Alfalfa"/>
    <s v="Sprinkler"/>
    <s v="Alfalfa"/>
    <s v="Active IR"/>
  </r>
  <r>
    <x v="17"/>
    <x v="0"/>
    <n v="2.0194566269499998"/>
    <s v="Alfalfa"/>
    <s v="Sprinkler"/>
    <s v="Alfalfa"/>
    <s v="Active IR"/>
  </r>
  <r>
    <x v="12"/>
    <x v="0"/>
    <n v="2.0194566269499998"/>
    <s v="Alfalfa"/>
    <s v="Sprinkler"/>
    <s v="Alfalfa"/>
    <s v="Active IR"/>
  </r>
  <r>
    <x v="41"/>
    <x v="0"/>
    <n v="2.0194566269499998"/>
    <s v="Alfalfa"/>
    <s v="Sprinkler"/>
    <s v="Alfalfa"/>
    <s v="Active IR"/>
  </r>
  <r>
    <x v="0"/>
    <x v="0"/>
    <n v="1.6196924123900001"/>
    <s v="Alfalfa"/>
    <s v="Sprinkler"/>
    <s v="Alfalfa"/>
    <s v="Active IR"/>
  </r>
  <r>
    <x v="0"/>
    <x v="0"/>
    <n v="11.5081777872999"/>
    <s v="Alfalfa"/>
    <s v="Sprinkler"/>
    <s v="Alfalfa"/>
    <s v="Active IR"/>
  </r>
  <r>
    <x v="8"/>
    <x v="0"/>
    <n v="1.52272978844"/>
    <s v="Alfalfa"/>
    <s v="Sprinkler"/>
    <s v="Alfalfa"/>
    <s v="Active IR"/>
  </r>
  <r>
    <x v="8"/>
    <x v="0"/>
    <n v="7.5830248350499998"/>
    <s v="Alfalfa"/>
    <s v="Sprinkler"/>
    <s v="Alfalfa"/>
    <s v="Active IR"/>
  </r>
  <r>
    <x v="17"/>
    <x v="0"/>
    <n v="8.4534455791699905"/>
    <s v="Alfalfa"/>
    <s v="Sprinkler"/>
    <s v="Alfalfa"/>
    <s v="Active IR"/>
  </r>
  <r>
    <x v="0"/>
    <x v="0"/>
    <n v="12.065925153"/>
    <s v="Alfalfa"/>
    <s v="Sprinkler"/>
    <s v="Alfalfa"/>
    <s v="Active IR"/>
  </r>
  <r>
    <x v="14"/>
    <x v="0"/>
    <n v="13.026591911000001"/>
    <s v="Alfalfa"/>
    <s v="Sprinkler"/>
    <s v="Alfalfa"/>
    <s v="Active IR"/>
  </r>
  <r>
    <x v="14"/>
    <x v="0"/>
    <n v="13.026591911000001"/>
    <s v="Alfalfa"/>
    <s v="Sprinkler"/>
    <s v="Alfalfa"/>
    <s v="Active IR"/>
  </r>
  <r>
    <x v="15"/>
    <x v="0"/>
    <n v="13.026591911000001"/>
    <s v="Alfalfa"/>
    <s v="Sprinkler"/>
    <s v="Alfalfa"/>
    <s v="Active IR"/>
  </r>
  <r>
    <x v="15"/>
    <x v="0"/>
    <n v="13.026591911000001"/>
    <s v="Alfalfa"/>
    <s v="Sprinkler"/>
    <s v="Alfalfa"/>
    <s v="Active IR"/>
  </r>
  <r>
    <x v="39"/>
    <x v="0"/>
    <n v="0.39872934579000002"/>
    <s v="Alfalfa"/>
    <s v="Sprinkler"/>
    <s v="Alfalfa"/>
    <s v="Active IR"/>
  </r>
  <r>
    <x v="12"/>
    <x v="0"/>
    <n v="28.283841527100002"/>
    <s v="Alfalfa"/>
    <s v="Sprinkler"/>
    <s v="Alfalfa"/>
    <s v="Active IR"/>
  </r>
  <r>
    <x v="39"/>
    <x v="0"/>
    <n v="11.4872419788"/>
    <s v="Alfalfa"/>
    <s v="Sprinkler"/>
    <s v="Alfalfa"/>
    <s v="Active IR"/>
  </r>
  <r>
    <x v="17"/>
    <x v="0"/>
    <n v="11.4872419788"/>
    <s v="Alfalfa"/>
    <s v="Sprinkler"/>
    <s v="Alfalfa"/>
    <s v="Active IR"/>
  </r>
  <r>
    <x v="40"/>
    <x v="0"/>
    <n v="11.4872419788"/>
    <s v="Alfalfa"/>
    <s v="Sprinkler"/>
    <s v="Alfalfa"/>
    <s v="Active IR"/>
  </r>
  <r>
    <x v="49"/>
    <x v="0"/>
    <n v="8.7214758834099904"/>
    <s v="Alfalfa"/>
    <s v="Sprinkler"/>
    <s v="Alfalfa"/>
    <s v="Active IR"/>
  </r>
  <r>
    <x v="20"/>
    <x v="0"/>
    <n v="8.7214758834099904"/>
    <s v="Alfalfa"/>
    <s v="Sprinkler"/>
    <s v="Alfalfa"/>
    <s v="Active IR"/>
  </r>
  <r>
    <x v="20"/>
    <x v="0"/>
    <n v="8.7214758834099904"/>
    <s v="Alfalfa"/>
    <s v="Sprinkler"/>
    <s v="Alfalfa"/>
    <s v="Active IR"/>
  </r>
  <r>
    <x v="7"/>
    <x v="0"/>
    <n v="2.3104603341200001"/>
    <s v="Alfalfa"/>
    <s v="Sprinkler"/>
    <s v="Alfalfa"/>
    <s v="Active IR"/>
  </r>
  <r>
    <x v="22"/>
    <x v="0"/>
    <n v="0.54926203356600001"/>
    <s v="Alfalfa"/>
    <s v="Sprinkler"/>
    <s v="Alfalfa"/>
    <s v="Active IR"/>
  </r>
  <r>
    <x v="7"/>
    <x v="0"/>
    <n v="5.3203667384299997"/>
    <s v="Alfalfa"/>
    <s v="Sprinkler"/>
    <s v="Alfalfa"/>
    <s v="Active IR"/>
  </r>
  <r>
    <x v="32"/>
    <x v="0"/>
    <n v="0.25138153704600003"/>
    <s v="Alfalfa"/>
    <s v="Sprinkler"/>
    <s v="Alfalfa"/>
    <s v="Active IR"/>
  </r>
  <r>
    <x v="17"/>
    <x v="0"/>
    <n v="23.197903121"/>
    <s v="Alfalfa"/>
    <s v="Sprinkler"/>
    <s v="Alfalfa"/>
    <s v="Active IR"/>
  </r>
  <r>
    <x v="12"/>
    <x v="0"/>
    <n v="23.197903121"/>
    <s v="Alfalfa"/>
    <s v="Sprinkler"/>
    <s v="Alfalfa"/>
    <s v="Active IR"/>
  </r>
  <r>
    <x v="12"/>
    <x v="0"/>
    <n v="0.75012695648600003"/>
    <s v="Alfalfa"/>
    <s v="Sprinkler"/>
    <s v="Alfalfa"/>
    <s v="Active IR"/>
  </r>
  <r>
    <x v="29"/>
    <x v="0"/>
    <n v="23.5681172464"/>
    <s v="Alfalfa"/>
    <s v="Sprinkler"/>
    <s v="Alfalfa"/>
    <s v="Active IR"/>
  </r>
  <r>
    <x v="21"/>
    <x v="0"/>
    <n v="1.1327509865700001"/>
    <s v="Alfalfa"/>
    <s v="Sprinkler"/>
    <s v="Alfalfa"/>
    <s v="Active IR"/>
  </r>
  <r>
    <x v="7"/>
    <x v="0"/>
    <n v="8.1118961658399904"/>
    <s v="Alfalfa"/>
    <s v="Sprinkler"/>
    <s v="Alfalfa"/>
    <s v="Active IR"/>
  </r>
  <r>
    <x v="0"/>
    <x v="0"/>
    <n v="3.6349420781499999"/>
    <s v="Alfalfa"/>
    <s v="Sprinkler"/>
    <s v="Alfalfa"/>
    <s v="Active IR"/>
  </r>
  <r>
    <x v="37"/>
    <x v="0"/>
    <n v="7.3507441013400001"/>
    <s v="Alfalfa"/>
    <s v="Sprinkler"/>
    <s v="Alfalfa"/>
    <s v="Active IR"/>
  </r>
  <r>
    <x v="5"/>
    <x v="0"/>
    <n v="7.3507441013400001"/>
    <s v="Alfalfa"/>
    <s v="Sprinkler"/>
    <s v="Alfalfa"/>
    <s v="Active IR"/>
  </r>
  <r>
    <x v="39"/>
    <x v="0"/>
    <n v="4.92856172782"/>
    <s v="Alfalfa"/>
    <s v="Sprinkler"/>
    <s v="Alfalfa"/>
    <s v="Active IR"/>
  </r>
  <r>
    <x v="40"/>
    <x v="0"/>
    <n v="4.92856172782"/>
    <s v="Alfalfa"/>
    <s v="Sprinkler"/>
    <s v="Alfalfa"/>
    <s v="Active IR"/>
  </r>
  <r>
    <x v="8"/>
    <x v="0"/>
    <n v="6.0694734333099998"/>
    <s v="Alfalfa"/>
    <s v="Sprinkler"/>
    <s v="Alfalfa"/>
    <s v="Active IR"/>
  </r>
  <r>
    <x v="21"/>
    <x v="0"/>
    <n v="1.6377208299599999"/>
    <s v="Alfalfa"/>
    <s v="Sprinkler"/>
    <s v="Alfalfa"/>
    <s v="Active IR"/>
  </r>
  <r>
    <x v="0"/>
    <x v="0"/>
    <n v="5.7053407762799999"/>
    <s v="Alfalfa"/>
    <s v="Sprinkler"/>
    <s v="Alfalfa"/>
    <s v="Active IR"/>
  </r>
  <r>
    <x v="0"/>
    <x v="0"/>
    <n v="5.7053407762799999"/>
    <s v="Alfalfa"/>
    <s v="Sprinkler"/>
    <s v="Alfalfa"/>
    <s v="Active IR"/>
  </r>
  <r>
    <x v="33"/>
    <x v="0"/>
    <n v="5.7053407762799999"/>
    <s v="Alfalfa"/>
    <s v="Sprinkler"/>
    <s v="Alfalfa"/>
    <s v="Active IR"/>
  </r>
  <r>
    <x v="19"/>
    <x v="0"/>
    <n v="1.4896766297599999"/>
    <s v="Alfalfa"/>
    <s v="Sprinkler"/>
    <s v="Alfalfa"/>
    <s v="Active IR"/>
  </r>
  <r>
    <x v="8"/>
    <x v="0"/>
    <n v="1.0493928396600001"/>
    <s v="Alfalfa"/>
    <s v="Sprinkler"/>
    <s v="Alfalfa"/>
    <s v="Active IR"/>
  </r>
  <r>
    <x v="22"/>
    <x v="0"/>
    <n v="16.595366411299899"/>
    <s v="Alfalfa"/>
    <s v="Sprinkler"/>
    <s v="Alfalfa"/>
    <s v="Active IR"/>
  </r>
  <r>
    <x v="29"/>
    <x v="0"/>
    <n v="2.1576581367099998"/>
    <s v="Alfalfa"/>
    <s v="Sprinkler"/>
    <s v="Alfalfa"/>
    <s v="Active IR"/>
  </r>
  <r>
    <x v="6"/>
    <x v="0"/>
    <n v="3.2107772260299998"/>
    <s v="Alfalfa"/>
    <s v="Sprinkler"/>
    <s v="Alfalfa"/>
    <s v="Active IR"/>
  </r>
  <r>
    <x v="45"/>
    <x v="0"/>
    <n v="1.3659002202599999"/>
    <s v="Alfalfa"/>
    <s v="Sprinkler"/>
    <s v="Alfalfa"/>
    <s v="Active IR"/>
  </r>
  <r>
    <x v="0"/>
    <x v="0"/>
    <n v="15.7512979011999"/>
    <s v="Alfalfa"/>
    <s v="Sprinkler"/>
    <s v="Alfalfa"/>
    <s v="Active IR"/>
  </r>
  <r>
    <x v="24"/>
    <x v="0"/>
    <n v="1.8633813663200001"/>
    <s v="Alfalfa"/>
    <s v="Sprinkler"/>
    <s v="Alfalfa"/>
    <s v="Active IR"/>
  </r>
  <r>
    <x v="7"/>
    <x v="0"/>
    <n v="1.8633813663200001"/>
    <s v="Alfalfa"/>
    <s v="Sprinkler"/>
    <s v="Alfalfa"/>
    <s v="Active IR"/>
  </r>
  <r>
    <x v="7"/>
    <x v="0"/>
    <n v="1.8633813663200001"/>
    <s v="Alfalfa"/>
    <s v="Sprinkler"/>
    <s v="Alfalfa"/>
    <s v="Active IR"/>
  </r>
  <r>
    <x v="7"/>
    <x v="0"/>
    <n v="4.6621286143200003"/>
    <s v="Alfalfa"/>
    <s v="Sprinkler"/>
    <s v="Alfalfa"/>
    <s v="Active IR"/>
  </r>
  <r>
    <x v="36"/>
    <x v="0"/>
    <n v="6.9578071216800002"/>
    <s v="Alfalfa"/>
    <s v="Sprinkler"/>
    <s v="Alfalfa"/>
    <s v="Active IR"/>
  </r>
  <r>
    <x v="22"/>
    <x v="0"/>
    <n v="7.5975689259200001"/>
    <s v="Alfalfa"/>
    <s v="Sprinkler"/>
    <s v="Alfalfa"/>
    <s v="Active IR"/>
  </r>
  <r>
    <x v="33"/>
    <x v="0"/>
    <n v="6.1945936489599998"/>
    <s v="Alfalfa"/>
    <s v="Sprinkler"/>
    <s v="Alfalfa"/>
    <s v="Active IR"/>
  </r>
  <r>
    <x v="8"/>
    <x v="0"/>
    <n v="1.2576093941299999"/>
    <s v="Alfalfa"/>
    <s v="Sprinkler"/>
    <s v="Alfalfa"/>
    <s v="Active IR"/>
  </r>
  <r>
    <x v="6"/>
    <x v="0"/>
    <n v="10.8910800613"/>
    <s v="Alfalfa"/>
    <s v="Sprinkler"/>
    <s v="Alfalfa"/>
    <s v="Active IR"/>
  </r>
  <r>
    <x v="21"/>
    <x v="0"/>
    <n v="6.3923381482900004"/>
    <s v="Alfalfa"/>
    <s v="Sprinkler"/>
    <s v="Alfalfa"/>
    <s v="Active IR"/>
  </r>
  <r>
    <x v="12"/>
    <x v="0"/>
    <n v="29.2893151809999"/>
    <s v="Alfalfa"/>
    <s v="Sprinkler"/>
    <s v="Alfalfa"/>
    <s v="Active IR"/>
  </r>
  <r>
    <x v="12"/>
    <x v="0"/>
    <n v="29.2893151809999"/>
    <s v="Alfalfa"/>
    <s v="Sprinkler"/>
    <s v="Alfalfa"/>
    <s v="Active IR"/>
  </r>
  <r>
    <x v="12"/>
    <x v="0"/>
    <n v="29.2893151809999"/>
    <s v="Alfalfa"/>
    <s v="Sprinkler"/>
    <s v="Alfalfa"/>
    <s v="Active IR"/>
  </r>
  <r>
    <x v="12"/>
    <x v="0"/>
    <n v="29.2893151809999"/>
    <s v="Alfalfa"/>
    <s v="Sprinkler"/>
    <s v="Alfalfa"/>
    <s v="Active IR"/>
  </r>
  <r>
    <x v="8"/>
    <x v="0"/>
    <n v="6.6677501536100001"/>
    <s v="Alfalfa"/>
    <s v="Sprinkler"/>
    <s v="Alfalfa"/>
    <s v="Active IR"/>
  </r>
  <r>
    <x v="7"/>
    <x v="0"/>
    <n v="2.2033280068800001"/>
    <s v="Alfalfa"/>
    <s v="Sprinkler"/>
    <s v="Alfalfa"/>
    <s v="Active IR"/>
  </r>
  <r>
    <x v="39"/>
    <x v="0"/>
    <n v="0.587169659811"/>
    <s v="Alfalfa"/>
    <s v="Sprinkler"/>
    <s v="Alfalfa"/>
    <s v="Active IR"/>
  </r>
  <r>
    <x v="0"/>
    <x v="0"/>
    <n v="15.8039375867"/>
    <s v="Alfalfa"/>
    <s v="Sprinkler"/>
    <s v="Alfalfa"/>
    <s v="Active IR"/>
  </r>
  <r>
    <x v="7"/>
    <x v="0"/>
    <n v="17.189737713300001"/>
    <s v="Alfalfa"/>
    <s v="Sprinkler"/>
    <s v="Alfalfa"/>
    <s v="Active IR"/>
  </r>
  <r>
    <x v="16"/>
    <x v="0"/>
    <n v="1.26450068238"/>
    <s v="Alfalfa"/>
    <s v="Sprinkler"/>
    <s v="Alfalfa"/>
    <s v="Active IR"/>
  </r>
  <r>
    <x v="0"/>
    <x v="0"/>
    <n v="8.6157371231899997"/>
    <s v="Alfalfa"/>
    <s v="Sprinkler"/>
    <s v="Alfalfa"/>
    <s v="Active IR"/>
  </r>
  <r>
    <x v="0"/>
    <x v="0"/>
    <n v="18.673384322899899"/>
    <s v="Alfalfa"/>
    <s v="Sprinkler"/>
    <s v="Alfalfa"/>
    <s v="Active IR"/>
  </r>
  <r>
    <x v="0"/>
    <x v="0"/>
    <n v="18.673384322899899"/>
    <s v="Alfalfa"/>
    <s v="Sprinkler"/>
    <s v="Alfalfa"/>
    <s v="Active IR"/>
  </r>
  <r>
    <x v="0"/>
    <x v="0"/>
    <n v="18.673384322899899"/>
    <s v="Alfalfa"/>
    <s v="Sprinkler"/>
    <s v="Alfalfa"/>
    <s v="Active IR"/>
  </r>
  <r>
    <x v="8"/>
    <x v="0"/>
    <n v="8.9376678993799903"/>
    <s v="Alfalfa"/>
    <s v="Sprinkler"/>
    <s v="Alfalfa"/>
    <s v="Active IR"/>
  </r>
  <r>
    <x v="8"/>
    <x v="0"/>
    <n v="6.7939089001099999"/>
    <s v="Alfalfa"/>
    <s v="Sprinkler"/>
    <s v="Alfalfa"/>
    <s v="Active IR"/>
  </r>
  <r>
    <x v="8"/>
    <x v="0"/>
    <n v="6.7939089001099999"/>
    <s v="Alfalfa"/>
    <s v="Sprinkler"/>
    <s v="Alfalfa"/>
    <s v="Active IR"/>
  </r>
  <r>
    <x v="8"/>
    <x v="0"/>
    <n v="1.2469325973600001"/>
    <s v="Alfalfa"/>
    <s v="Sprinkler"/>
    <s v="Alfalfa"/>
    <s v="Active IR"/>
  </r>
  <r>
    <x v="39"/>
    <x v="0"/>
    <n v="4.38863563485"/>
    <s v="Alfalfa"/>
    <s v="Sprinkler"/>
    <s v="Alfalfa"/>
    <s v="Active IR"/>
  </r>
  <r>
    <x v="39"/>
    <x v="0"/>
    <n v="10.537505359900001"/>
    <s v="Alfalfa"/>
    <s v="Sprinkler"/>
    <s v="Alfalfa"/>
    <s v="Active IR"/>
  </r>
  <r>
    <x v="39"/>
    <x v="0"/>
    <n v="10.537505359900001"/>
    <s v="Alfalfa"/>
    <s v="Sprinkler"/>
    <s v="Alfalfa"/>
    <s v="Active IR"/>
  </r>
  <r>
    <x v="40"/>
    <x v="0"/>
    <n v="10.537505359900001"/>
    <s v="Alfalfa"/>
    <s v="Sprinkler"/>
    <s v="Alfalfa"/>
    <s v="Active IR"/>
  </r>
  <r>
    <x v="40"/>
    <x v="0"/>
    <n v="10.537505359900001"/>
    <s v="Alfalfa"/>
    <s v="Sprinkler"/>
    <s v="Alfalfa"/>
    <s v="Active IR"/>
  </r>
  <r>
    <x v="32"/>
    <x v="0"/>
    <n v="7.9640371086600004"/>
    <s v="Alfalfa"/>
    <s v="Sprinkler"/>
    <s v="Alfalfa"/>
    <s v="Active IR"/>
  </r>
  <r>
    <x v="33"/>
    <x v="0"/>
    <n v="7.9640371086600004"/>
    <s v="Alfalfa"/>
    <s v="Sprinkler"/>
    <s v="Alfalfa"/>
    <s v="Active IR"/>
  </r>
  <r>
    <x v="34"/>
    <x v="0"/>
    <n v="6.0312634584599998"/>
    <s v="Alfalfa"/>
    <s v="Sprinkler"/>
    <s v="Alfalfa"/>
    <s v="Active IR"/>
  </r>
  <r>
    <x v="34"/>
    <x v="0"/>
    <n v="6.0312634584599998"/>
    <s v="Alfalfa"/>
    <s v="Sprinkler"/>
    <s v="Alfalfa"/>
    <s v="Active IR"/>
  </r>
  <r>
    <x v="21"/>
    <x v="0"/>
    <n v="3.28225150365"/>
    <s v="Alfalfa"/>
    <s v="Sprinkler"/>
    <s v="Alfalfa"/>
    <s v="Active IR"/>
  </r>
  <r>
    <x v="21"/>
    <x v="0"/>
    <n v="3.28225150365"/>
    <s v="Alfalfa"/>
    <s v="Sprinkler"/>
    <s v="Alfalfa"/>
    <s v="Active IR"/>
  </r>
  <r>
    <x v="21"/>
    <x v="0"/>
    <n v="3.28225150365"/>
    <s v="Alfalfa"/>
    <s v="Sprinkler"/>
    <s v="Alfalfa"/>
    <s v="Active IR"/>
  </r>
  <r>
    <x v="2"/>
    <x v="0"/>
    <n v="16.7755673375"/>
    <s v="Alfalfa"/>
    <s v="Sprinkler"/>
    <s v="Alfalfa"/>
    <s v="Active IR"/>
  </r>
  <r>
    <x v="29"/>
    <x v="0"/>
    <n v="2.46977808881"/>
    <s v="Alfalfa"/>
    <s v="Sprinkler"/>
    <s v="Alfalfa"/>
    <s v="Active IR"/>
  </r>
  <r>
    <x v="17"/>
    <x v="0"/>
    <n v="16.223861733500001"/>
    <s v="Alfalfa"/>
    <s v="Sprinkler"/>
    <s v="Alfalfa"/>
    <s v="Active IR"/>
  </r>
  <r>
    <x v="17"/>
    <x v="0"/>
    <n v="16.223861733500001"/>
    <s v="Alfalfa"/>
    <s v="Sprinkler"/>
    <s v="Alfalfa"/>
    <s v="Active IR"/>
  </r>
  <r>
    <x v="17"/>
    <x v="0"/>
    <n v="16.223861733500001"/>
    <s v="Alfalfa"/>
    <s v="Sprinkler"/>
    <s v="Alfalfa"/>
    <s v="Active IR"/>
  </r>
  <r>
    <x v="12"/>
    <x v="0"/>
    <n v="16.223861733500001"/>
    <s v="Alfalfa"/>
    <s v="Sprinkler"/>
    <s v="Alfalfa"/>
    <s v="Active IR"/>
  </r>
  <r>
    <x v="12"/>
    <x v="0"/>
    <n v="16.223861733500001"/>
    <s v="Alfalfa"/>
    <s v="Sprinkler"/>
    <s v="Alfalfa"/>
    <s v="Active IR"/>
  </r>
  <r>
    <x v="12"/>
    <x v="0"/>
    <n v="16.223861733500001"/>
    <s v="Alfalfa"/>
    <s v="Sprinkler"/>
    <s v="Alfalfa"/>
    <s v="Active IR"/>
  </r>
  <r>
    <x v="41"/>
    <x v="0"/>
    <n v="16.223861733500001"/>
    <s v="Alfalfa"/>
    <s v="Sprinkler"/>
    <s v="Alfalfa"/>
    <s v="Active IR"/>
  </r>
  <r>
    <x v="29"/>
    <x v="0"/>
    <n v="1.94602038821"/>
    <s v="Alfalfa"/>
    <s v="Sprinkler"/>
    <s v="Alfalfa"/>
    <s v="Active IR"/>
  </r>
  <r>
    <x v="0"/>
    <x v="0"/>
    <n v="3.4674450996599999"/>
    <s v="Alfalfa"/>
    <s v="Sprinkler"/>
    <s v="Alfalfa"/>
    <s v="Active IR"/>
  </r>
  <r>
    <x v="8"/>
    <x v="0"/>
    <n v="7.1103294408600002"/>
    <s v="Alfalfa"/>
    <s v="Sprinkler"/>
    <s v="Alfalfa"/>
    <s v="Active IR"/>
  </r>
  <r>
    <x v="21"/>
    <x v="0"/>
    <n v="1.9494657154399999"/>
    <s v="Alfalfa"/>
    <s v="Sprinkler"/>
    <s v="Alfalfa"/>
    <s v="Active IR"/>
  </r>
  <r>
    <x v="39"/>
    <x v="0"/>
    <n v="24.9182583415"/>
    <s v="Alfalfa"/>
    <s v="Sprinkler"/>
    <s v="Alfalfa"/>
    <s v="Active IR"/>
  </r>
  <r>
    <x v="40"/>
    <x v="0"/>
    <n v="24.9182583415"/>
    <s v="Alfalfa"/>
    <s v="Sprinkler"/>
    <s v="Alfalfa"/>
    <s v="Active IR"/>
  </r>
  <r>
    <x v="39"/>
    <x v="0"/>
    <n v="5.1324511685100003"/>
    <s v="Alfalfa"/>
    <s v="Sprinkler"/>
    <s v="Alfalfa"/>
    <s v="Active IR"/>
  </r>
  <r>
    <x v="5"/>
    <x v="0"/>
    <n v="1.8931543200200001"/>
    <s v="Alfalfa"/>
    <s v="Sprinkler"/>
    <s v="Alfalfa"/>
    <s v="Active IR"/>
  </r>
  <r>
    <x v="8"/>
    <x v="0"/>
    <n v="28.704018307599899"/>
    <s v="Alfalfa"/>
    <s v="Sprinkler"/>
    <s v="Alfalfa"/>
    <s v="Active IR"/>
  </r>
  <r>
    <x v="23"/>
    <x v="0"/>
    <n v="3.1905095830699999"/>
    <s v="Alfalfa"/>
    <s v="Sprinkler"/>
    <s v="Alfalfa"/>
    <s v="Active IR"/>
  </r>
  <r>
    <x v="23"/>
    <x v="0"/>
    <n v="3.1905095830699999"/>
    <s v="Alfalfa"/>
    <s v="Sprinkler"/>
    <s v="Alfalfa"/>
    <s v="Active IR"/>
  </r>
  <r>
    <x v="44"/>
    <x v="0"/>
    <n v="7.4608134042599996"/>
    <s v="Alfalfa"/>
    <s v="Sprinkler"/>
    <s v="Alfalfa"/>
    <s v="Active IR"/>
  </r>
  <r>
    <x v="44"/>
    <x v="0"/>
    <n v="7.4608134042599996"/>
    <s v="Alfalfa"/>
    <s v="Sprinkler"/>
    <s v="Alfalfa"/>
    <s v="Active IR"/>
  </r>
  <r>
    <x v="0"/>
    <x v="0"/>
    <n v="1.47917723891"/>
    <s v="Alfalfa"/>
    <s v="Sprinkler"/>
    <s v="Alfalfa"/>
    <s v="Active IR"/>
  </r>
  <r>
    <x v="17"/>
    <x v="0"/>
    <n v="25.0158654254999"/>
    <s v="Alfalfa"/>
    <s v="Sprinkler"/>
    <s v="Alfalfa"/>
    <s v="Active IR"/>
  </r>
  <r>
    <x v="17"/>
    <x v="0"/>
    <n v="25.0158654254999"/>
    <s v="Alfalfa"/>
    <s v="Sprinkler"/>
    <s v="Alfalfa"/>
    <s v="Active IR"/>
  </r>
  <r>
    <x v="12"/>
    <x v="0"/>
    <n v="25.0158654254999"/>
    <s v="Alfalfa"/>
    <s v="Sprinkler"/>
    <s v="Alfalfa"/>
    <s v="Active IR"/>
  </r>
  <r>
    <x v="12"/>
    <x v="0"/>
    <n v="25.0158654254999"/>
    <s v="Alfalfa"/>
    <s v="Sprinkler"/>
    <s v="Alfalfa"/>
    <s v="Active IR"/>
  </r>
  <r>
    <x v="34"/>
    <x v="0"/>
    <n v="12.288132812200001"/>
    <s v="Alfalfa"/>
    <s v="Sprinkler"/>
    <s v="Alfalfa"/>
    <s v="Active IR"/>
  </r>
  <r>
    <x v="39"/>
    <x v="0"/>
    <n v="6.52151410949"/>
    <s v="Alfalfa"/>
    <s v="Sprinkler"/>
    <s v="Alfalfa"/>
    <s v="Active IR"/>
  </r>
  <r>
    <x v="17"/>
    <x v="0"/>
    <n v="6.52151410949"/>
    <s v="Alfalfa"/>
    <s v="Sprinkler"/>
    <s v="Alfalfa"/>
    <s v="Active IR"/>
  </r>
  <r>
    <x v="40"/>
    <x v="0"/>
    <n v="6.52151410949"/>
    <s v="Alfalfa"/>
    <s v="Sprinkler"/>
    <s v="Alfalfa"/>
    <s v="Active IR"/>
  </r>
  <r>
    <x v="16"/>
    <x v="0"/>
    <n v="3.5927099411299999"/>
    <s v="Alfalfa"/>
    <s v="Sprinkler"/>
    <s v="Alfalfa"/>
    <s v="Active IR"/>
  </r>
  <r>
    <x v="6"/>
    <x v="0"/>
    <n v="3.5927099411299999"/>
    <s v="Alfalfa"/>
    <s v="Sprinkler"/>
    <s v="Alfalfa"/>
    <s v="Active IR"/>
  </r>
  <r>
    <x v="2"/>
    <x v="0"/>
    <n v="5.2043272087999997"/>
    <s v="Alfalfa"/>
    <s v="Sprinkler"/>
    <s v="Alfalfa"/>
    <s v="Active IR"/>
  </r>
  <r>
    <x v="21"/>
    <x v="0"/>
    <n v="12.340921331700001"/>
    <s v="Alfalfa"/>
    <s v="Sprinkler"/>
    <s v="Alfalfa"/>
    <s v="Active IR"/>
  </r>
  <r>
    <x v="21"/>
    <x v="0"/>
    <n v="12.340921331700001"/>
    <s v="Alfalfa"/>
    <s v="Sprinkler"/>
    <s v="Alfalfa"/>
    <s v="Active IR"/>
  </r>
  <r>
    <x v="7"/>
    <x v="0"/>
    <n v="14.327652775000001"/>
    <s v="Alfalfa"/>
    <s v="Sprinkler"/>
    <s v="Alfalfa"/>
    <s v="Active IR"/>
  </r>
  <r>
    <x v="0"/>
    <x v="0"/>
    <n v="9.0825087122799903"/>
    <s v="Alfalfa"/>
    <s v="Sprinkler"/>
    <s v="Alfalfa"/>
    <s v="Active IR"/>
  </r>
  <r>
    <x v="0"/>
    <x v="0"/>
    <n v="9.0825087122799903"/>
    <s v="Alfalfa"/>
    <s v="Sprinkler"/>
    <s v="Alfalfa"/>
    <s v="Active IR"/>
  </r>
  <r>
    <x v="22"/>
    <x v="0"/>
    <n v="40.424287548000002"/>
    <s v="Alfalfa"/>
    <s v="Sprinkler"/>
    <s v="Alfalfa"/>
    <s v="Active IR"/>
  </r>
  <r>
    <x v="22"/>
    <x v="0"/>
    <n v="40.424287548000002"/>
    <s v="Alfalfa"/>
    <s v="Sprinkler"/>
    <s v="Alfalfa"/>
    <s v="Active IR"/>
  </r>
  <r>
    <x v="10"/>
    <x v="0"/>
    <n v="9.3902621885500004"/>
    <s v="Alfalfa"/>
    <s v="Sprinkler"/>
    <s v="Alfalfa"/>
    <s v="Active IR"/>
  </r>
  <r>
    <x v="43"/>
    <x v="0"/>
    <n v="8.0300013553100005"/>
    <s v="Alfalfa"/>
    <s v="Sprinkler"/>
    <s v="Alfalfa"/>
    <s v="Active IR"/>
  </r>
  <r>
    <x v="43"/>
    <x v="0"/>
    <n v="8.0300013553100005"/>
    <s v="Alfalfa"/>
    <s v="Sprinkler"/>
    <s v="Alfalfa"/>
    <s v="Active IR"/>
  </r>
  <r>
    <x v="43"/>
    <x v="0"/>
    <n v="8.0300013553100005"/>
    <s v="Alfalfa"/>
    <s v="Sprinkler"/>
    <s v="Alfalfa"/>
    <s v="Active IR"/>
  </r>
  <r>
    <x v="43"/>
    <x v="0"/>
    <n v="8.0300013553100005"/>
    <s v="Alfalfa"/>
    <s v="Sprinkler"/>
    <s v="Alfalfa"/>
    <s v="Active IR"/>
  </r>
  <r>
    <x v="12"/>
    <x v="0"/>
    <n v="7.5277208620699998"/>
    <s v="Alfalfa"/>
    <s v="Sprinkler"/>
    <s v="Alfalfa"/>
    <s v="Active IR"/>
  </r>
  <r>
    <x v="12"/>
    <x v="0"/>
    <n v="7.5277208620699998"/>
    <s v="Alfalfa"/>
    <s v="Sprinkler"/>
    <s v="Alfalfa"/>
    <s v="Active IR"/>
  </r>
  <r>
    <x v="39"/>
    <x v="0"/>
    <n v="14.2764681108"/>
    <s v="Alfalfa"/>
    <s v="Sprinkler"/>
    <s v="Alfalfa"/>
    <s v="Active IR"/>
  </r>
  <r>
    <x v="39"/>
    <x v="0"/>
    <n v="14.2764681108"/>
    <s v="Alfalfa"/>
    <s v="Sprinkler"/>
    <s v="Alfalfa"/>
    <s v="Active IR"/>
  </r>
  <r>
    <x v="39"/>
    <x v="0"/>
    <n v="14.2764681108"/>
    <s v="Alfalfa"/>
    <s v="Sprinkler"/>
    <s v="Alfalfa"/>
    <s v="Active IR"/>
  </r>
  <r>
    <x v="0"/>
    <x v="0"/>
    <n v="18.5486772593"/>
    <s v="Alfalfa"/>
    <s v="Sprinkler"/>
    <s v="Alfalfa"/>
    <s v="Active IR"/>
  </r>
  <r>
    <x v="6"/>
    <x v="0"/>
    <n v="2.1939253810700001"/>
    <s v="Alfalfa"/>
    <s v="Sprinkler"/>
    <s v="Alfalfa"/>
    <s v="Active IR"/>
  </r>
  <r>
    <x v="21"/>
    <x v="0"/>
    <n v="1.93861234039"/>
    <s v="Alfalfa"/>
    <s v="Sprinkler"/>
    <s v="Alfalfa"/>
    <s v="Active IR"/>
  </r>
  <r>
    <x v="17"/>
    <x v="0"/>
    <n v="1.1110447369500001"/>
    <s v="Alfalfa"/>
    <s v="Sprinkler"/>
    <s v="Alfalfa"/>
    <s v="Active IR"/>
  </r>
  <r>
    <x v="0"/>
    <x v="0"/>
    <n v="3.19026976934"/>
    <s v="Alfalfa"/>
    <s v="Sprinkler"/>
    <s v="Alfalfa"/>
    <s v="Active IR"/>
  </r>
  <r>
    <x v="7"/>
    <x v="0"/>
    <n v="1.61370585415"/>
    <s v="Alfalfa"/>
    <s v="Sprinkler"/>
    <s v="Alfalfa"/>
    <s v="Active IR"/>
  </r>
  <r>
    <x v="7"/>
    <x v="0"/>
    <n v="1.61370585415"/>
    <s v="Alfalfa"/>
    <s v="Sprinkler"/>
    <s v="Alfalfa"/>
    <s v="Active IR"/>
  </r>
  <r>
    <x v="0"/>
    <x v="0"/>
    <n v="6.1523581952899997"/>
    <s v="Alfalfa"/>
    <s v="Sprinkler"/>
    <s v="Alfalfa"/>
    <s v="Active IR"/>
  </r>
  <r>
    <x v="34"/>
    <x v="0"/>
    <n v="9.1577993561700008"/>
    <s v="Alfalfa"/>
    <s v="Sprinkler"/>
    <s v="Alfalfa"/>
    <s v="Active IR"/>
  </r>
  <r>
    <x v="34"/>
    <x v="0"/>
    <n v="9.1577993561700008"/>
    <s v="Alfalfa"/>
    <s v="Sprinkler"/>
    <s v="Alfalfa"/>
    <s v="Active IR"/>
  </r>
  <r>
    <x v="29"/>
    <x v="0"/>
    <n v="30.1468047928999"/>
    <s v="Alfalfa"/>
    <s v="Sprinkler"/>
    <s v="Alfalfa"/>
    <s v="Active IR"/>
  </r>
  <r>
    <x v="17"/>
    <x v="0"/>
    <n v="3.48609047842"/>
    <s v="Alfalfa"/>
    <s v="Sprinkler"/>
    <s v="Alfalfa"/>
    <s v="Active IR"/>
  </r>
  <r>
    <x v="32"/>
    <x v="0"/>
    <n v="7.6833640028700003"/>
    <s v="Alfalfa"/>
    <s v="Sprinkler"/>
    <s v="Alfalfa"/>
    <s v="Active IR"/>
  </r>
  <r>
    <x v="33"/>
    <x v="0"/>
    <n v="7.6833640028700003"/>
    <s v="Alfalfa"/>
    <s v="Sprinkler"/>
    <s v="Alfalfa"/>
    <s v="Active IR"/>
  </r>
  <r>
    <x v="33"/>
    <x v="0"/>
    <n v="7.6833640028700003"/>
    <s v="Alfalfa"/>
    <s v="Sprinkler"/>
    <s v="Alfalfa"/>
    <s v="Active IR"/>
  </r>
  <r>
    <x v="32"/>
    <x v="0"/>
    <n v="9.9193846391099996"/>
    <s v="Alfalfa"/>
    <s v="Sprinkler"/>
    <s v="Alfalfa"/>
    <s v="Active IR"/>
  </r>
  <r>
    <x v="33"/>
    <x v="0"/>
    <n v="9.9193846391099996"/>
    <s v="Alfalfa"/>
    <s v="Sprinkler"/>
    <s v="Alfalfa"/>
    <s v="Active IR"/>
  </r>
  <r>
    <x v="39"/>
    <x v="0"/>
    <n v="6.2810798004099997"/>
    <s v="Alfalfa"/>
    <s v="Sprinkler"/>
    <s v="Alfalfa"/>
    <s v="Active IR"/>
  </r>
  <r>
    <x v="17"/>
    <x v="0"/>
    <n v="6.2810798004099997"/>
    <s v="Alfalfa"/>
    <s v="Sprinkler"/>
    <s v="Alfalfa"/>
    <s v="Active IR"/>
  </r>
  <r>
    <x v="40"/>
    <x v="0"/>
    <n v="6.2810798004099997"/>
    <s v="Alfalfa"/>
    <s v="Sprinkler"/>
    <s v="Alfalfa"/>
    <s v="Active IR"/>
  </r>
  <r>
    <x v="33"/>
    <x v="0"/>
    <n v="11.600048811300001"/>
    <s v="Alfalfa"/>
    <s v="Sprinkler"/>
    <s v="Alfalfa"/>
    <s v="Active IR"/>
  </r>
  <r>
    <x v="25"/>
    <x v="0"/>
    <n v="6.4412335227100002"/>
    <s v="Alfalfa"/>
    <s v="Sprinkler"/>
    <s v="Alfalfa"/>
    <s v="Active IR"/>
  </r>
  <r>
    <x v="8"/>
    <x v="0"/>
    <n v="4.8997491993200004"/>
    <s v="Alfalfa"/>
    <s v="Sprinkler"/>
    <s v="Alfalfa"/>
    <s v="Active IR"/>
  </r>
  <r>
    <x v="17"/>
    <x v="0"/>
    <n v="17.0642050559"/>
    <s v="Alfalfa"/>
    <s v="Sprinkler"/>
    <s v="Alfalfa"/>
    <s v="Active IR"/>
  </r>
  <r>
    <x v="41"/>
    <x v="0"/>
    <n v="17.0642050559"/>
    <s v="Alfalfa"/>
    <s v="Sprinkler"/>
    <s v="Alfalfa"/>
    <s v="Active IR"/>
  </r>
  <r>
    <x v="0"/>
    <x v="0"/>
    <n v="6.99773066817"/>
    <s v="Alfalfa"/>
    <s v="Sprinkler"/>
    <s v="Alfalfa"/>
    <s v="Active IR"/>
  </r>
  <r>
    <x v="39"/>
    <x v="0"/>
    <n v="21.956680418000001"/>
    <s v="Alfalfa"/>
    <s v="Sprinkler"/>
    <s v="Alfalfa"/>
    <s v="Active IR"/>
  </r>
  <r>
    <x v="39"/>
    <x v="0"/>
    <n v="21.956680418000001"/>
    <s v="Alfalfa"/>
    <s v="Sprinkler"/>
    <s v="Alfalfa"/>
    <s v="Active IR"/>
  </r>
  <r>
    <x v="40"/>
    <x v="0"/>
    <n v="21.956680418000001"/>
    <s v="Alfalfa"/>
    <s v="Sprinkler"/>
    <s v="Alfalfa"/>
    <s v="Active IR"/>
  </r>
  <r>
    <x v="40"/>
    <x v="0"/>
    <n v="21.956680418000001"/>
    <s v="Alfalfa"/>
    <s v="Sprinkler"/>
    <s v="Alfalfa"/>
    <s v="Active IR"/>
  </r>
  <r>
    <x v="17"/>
    <x v="0"/>
    <n v="3.8818537696900002"/>
    <s v="Alfalfa"/>
    <s v="Sprinkler"/>
    <s v="Alfalfa"/>
    <s v="Active IR"/>
  </r>
  <r>
    <x v="41"/>
    <x v="0"/>
    <n v="3.8818537696900002"/>
    <s v="Alfalfa"/>
    <s v="Sprinkler"/>
    <s v="Alfalfa"/>
    <s v="Active IR"/>
  </r>
  <r>
    <x v="17"/>
    <x v="0"/>
    <n v="42.225105590799899"/>
    <s v="Alfalfa"/>
    <s v="Sprinkler"/>
    <s v="Alfalfa"/>
    <s v="Active IR"/>
  </r>
  <r>
    <x v="17"/>
    <x v="0"/>
    <n v="42.225105590799899"/>
    <s v="Alfalfa"/>
    <s v="Sprinkler"/>
    <s v="Alfalfa"/>
    <s v="Active IR"/>
  </r>
  <r>
    <x v="41"/>
    <x v="0"/>
    <n v="42.225105590799899"/>
    <s v="Alfalfa"/>
    <s v="Sprinkler"/>
    <s v="Alfalfa"/>
    <s v="Active IR"/>
  </r>
  <r>
    <x v="41"/>
    <x v="0"/>
    <n v="42.225105590799899"/>
    <s v="Alfalfa"/>
    <s v="Sprinkler"/>
    <s v="Alfalfa"/>
    <s v="Active IR"/>
  </r>
  <r>
    <x v="17"/>
    <x v="0"/>
    <n v="22.173142540000001"/>
    <s v="Alfalfa"/>
    <s v="Sprinkler"/>
    <s v="Alfalfa"/>
    <s v="Active IR"/>
  </r>
  <r>
    <x v="17"/>
    <x v="0"/>
    <n v="22.173142540000001"/>
    <s v="Alfalfa"/>
    <s v="Sprinkler"/>
    <s v="Alfalfa"/>
    <s v="Active IR"/>
  </r>
  <r>
    <x v="3"/>
    <x v="0"/>
    <n v="13.614045514700001"/>
    <s v="Alfalfa"/>
    <s v="Sprinkler"/>
    <s v="Alfalfa"/>
    <s v="Active IR"/>
  </r>
  <r>
    <x v="3"/>
    <x v="0"/>
    <n v="13.614045514700001"/>
    <s v="Alfalfa"/>
    <s v="Sprinkler"/>
    <s v="Alfalfa"/>
    <s v="Active IR"/>
  </r>
  <r>
    <x v="8"/>
    <x v="0"/>
    <n v="33.160360695800001"/>
    <s v="Alfalfa"/>
    <s v="Sprinkler"/>
    <s v="Alfalfa"/>
    <s v="Active IR"/>
  </r>
  <r>
    <x v="8"/>
    <x v="0"/>
    <n v="8.3175594027499997"/>
    <s v="Alfalfa"/>
    <s v="Sprinkler"/>
    <s v="Alfalfa"/>
    <s v="Active IR"/>
  </r>
  <r>
    <x v="10"/>
    <x v="0"/>
    <n v="13.8254554561"/>
    <s v="Alfalfa"/>
    <s v="Sprinkler"/>
    <s v="Alfalfa"/>
    <s v="Active IR"/>
  </r>
  <r>
    <x v="33"/>
    <x v="0"/>
    <n v="73.497375192700005"/>
    <s v="Alfalfa"/>
    <s v="Sprinkler"/>
    <s v="Alfalfa"/>
    <s v="Active IR"/>
  </r>
  <r>
    <x v="33"/>
    <x v="0"/>
    <n v="16.113011785600001"/>
    <s v="Alfalfa"/>
    <s v="Sprinkler"/>
    <s v="Alfalfa"/>
    <s v="Active IR"/>
  </r>
  <r>
    <x v="12"/>
    <x v="0"/>
    <n v="3.3207400034700001"/>
    <s v="Alfalfa"/>
    <s v="Sprinkler"/>
    <s v="Alfalfa"/>
    <s v="Active IR"/>
  </r>
  <r>
    <x v="29"/>
    <x v="0"/>
    <n v="4.3946601695299998"/>
    <s v="Alfalfa"/>
    <s v="Sprinkler"/>
    <s v="Alfalfa"/>
    <s v="Active IR"/>
  </r>
  <r>
    <x v="7"/>
    <x v="0"/>
    <n v="6.2376211896599996"/>
    <s v="Alfalfa"/>
    <s v="Sprinkler"/>
    <s v="Alfalfa"/>
    <s v="Active IR"/>
  </r>
  <r>
    <x v="39"/>
    <x v="0"/>
    <n v="7.1509409894399996"/>
    <s v="Alfalfa"/>
    <s v="Sprinkler"/>
    <s v="Alfalfa"/>
    <s v="Active IR"/>
  </r>
  <r>
    <x v="40"/>
    <x v="0"/>
    <n v="7.1509409894399996"/>
    <s v="Alfalfa"/>
    <s v="Sprinkler"/>
    <s v="Alfalfa"/>
    <s v="Active IR"/>
  </r>
  <r>
    <x v="8"/>
    <x v="0"/>
    <n v="3.85068648825"/>
    <s v="Alfalfa"/>
    <s v="Sprinkler"/>
    <s v="Alfalfa"/>
    <s v="Active IR"/>
  </r>
  <r>
    <x v="21"/>
    <x v="0"/>
    <n v="3.4130022773299999"/>
    <s v="Alfalfa"/>
    <s v="Sprinkler"/>
    <s v="Alfalfa"/>
    <s v="Active IR"/>
  </r>
  <r>
    <x v="10"/>
    <x v="0"/>
    <n v="1.4594469237600001"/>
    <s v="Alfalfa"/>
    <s v="Sprinkler"/>
    <s v="Alfalfa"/>
    <s v="Active IR"/>
  </r>
  <r>
    <x v="16"/>
    <x v="0"/>
    <n v="3.1737555480199999"/>
    <s v="Alfalfa"/>
    <s v="Sprinkler"/>
    <s v="Alfalfa"/>
    <s v="Active IR"/>
  </r>
  <r>
    <x v="3"/>
    <x v="0"/>
    <n v="10.1283452333999"/>
    <s v="Alfalfa"/>
    <s v="Sprinkler"/>
    <s v="Alfalfa"/>
    <s v="Active IR"/>
  </r>
  <r>
    <x v="12"/>
    <x v="0"/>
    <n v="13.124881347300001"/>
    <s v="Alfalfa"/>
    <s v="Sprinkler"/>
    <s v="Alfalfa"/>
    <s v="Active IR"/>
  </r>
  <r>
    <x v="8"/>
    <x v="0"/>
    <n v="8.7418041612199904"/>
    <s v="Alfalfa"/>
    <s v="Sprinkler"/>
    <s v="Alfalfa"/>
    <s v="Active IR"/>
  </r>
  <r>
    <x v="39"/>
    <x v="0"/>
    <n v="2.1589034803499998"/>
    <s v="Alfalfa"/>
    <s v="Sprinkler"/>
    <s v="Alfalfa"/>
    <s v="Active IR"/>
  </r>
  <r>
    <x v="39"/>
    <x v="0"/>
    <n v="7.03040773696"/>
    <s v="Alfalfa"/>
    <s v="Sprinkler"/>
    <s v="Alfalfa"/>
    <s v="Active IR"/>
  </r>
  <r>
    <x v="17"/>
    <x v="0"/>
    <n v="7.03040773696"/>
    <s v="Alfalfa"/>
    <s v="Sprinkler"/>
    <s v="Alfalfa"/>
    <s v="Active IR"/>
  </r>
  <r>
    <x v="17"/>
    <x v="0"/>
    <n v="7.03040773696"/>
    <s v="Alfalfa"/>
    <s v="Sprinkler"/>
    <s v="Alfalfa"/>
    <s v="Active IR"/>
  </r>
  <r>
    <x v="40"/>
    <x v="0"/>
    <n v="7.03040773696"/>
    <s v="Alfalfa"/>
    <s v="Sprinkler"/>
    <s v="Alfalfa"/>
    <s v="Active IR"/>
  </r>
  <r>
    <x v="12"/>
    <x v="0"/>
    <n v="8.2012538766799903"/>
    <s v="Alfalfa"/>
    <s v="Sprinkler"/>
    <s v="Alfalfa"/>
    <s v="Active IR"/>
  </r>
  <r>
    <x v="3"/>
    <x v="0"/>
    <n v="23.660976237700002"/>
    <s v="Alfalfa"/>
    <s v="Sprinkler"/>
    <s v="Alfalfa"/>
    <s v="Active IR"/>
  </r>
  <r>
    <x v="3"/>
    <x v="0"/>
    <n v="23.660976237700002"/>
    <s v="Alfalfa"/>
    <s v="Sprinkler"/>
    <s v="Alfalfa"/>
    <s v="Active IR"/>
  </r>
  <r>
    <x v="3"/>
    <x v="0"/>
    <n v="23.660976237700002"/>
    <s v="Alfalfa"/>
    <s v="Sprinkler"/>
    <s v="Alfalfa"/>
    <s v="Active IR"/>
  </r>
  <r>
    <x v="32"/>
    <x v="0"/>
    <n v="15.7670402809"/>
    <s v="Alfalfa"/>
    <s v="Sprinkler"/>
    <s v="Alfalfa"/>
    <s v="Active IR"/>
  </r>
  <r>
    <x v="32"/>
    <x v="0"/>
    <n v="1.0850052109899999"/>
    <s v="Alfalfa"/>
    <s v="Sprinkler"/>
    <s v="Alfalfa"/>
    <s v="Active IR"/>
  </r>
  <r>
    <x v="7"/>
    <x v="0"/>
    <n v="20.6920993897999"/>
    <s v="Alfalfa"/>
    <s v="Sprinkler"/>
    <s v="Alfalfa"/>
    <s v="Active IR"/>
  </r>
  <r>
    <x v="17"/>
    <x v="0"/>
    <n v="5.5757835582900004"/>
    <s v="Alfalfa"/>
    <s v="Sprinkler"/>
    <s v="Alfalfa"/>
    <s v="Active IR"/>
  </r>
  <r>
    <x v="17"/>
    <x v="0"/>
    <n v="0.87411237123600005"/>
    <s v="Alfalfa"/>
    <s v="Sprinkler"/>
    <s v="Alfalfa"/>
    <s v="Active IR"/>
  </r>
  <r>
    <x v="17"/>
    <x v="0"/>
    <n v="1.02447363867"/>
    <s v="Alfalfa"/>
    <s v="Sprinkler"/>
    <s v="Alfalfa"/>
    <s v="Active IR"/>
  </r>
  <r>
    <x v="45"/>
    <x v="0"/>
    <n v="9.4680152176399996"/>
    <s v="Alfalfa"/>
    <s v="Sprinkler"/>
    <s v="Alfalfa"/>
    <s v="Active IR"/>
  </r>
  <r>
    <x v="8"/>
    <x v="0"/>
    <n v="7.8367743142700004"/>
    <s v="Alfalfa"/>
    <s v="Sprinkler"/>
    <s v="Alfalfa"/>
    <s v="Active IR"/>
  </r>
  <r>
    <x v="45"/>
    <x v="0"/>
    <n v="2.5383117945200002"/>
    <s v="Alfalfa"/>
    <s v="Sprinkler"/>
    <s v="Alfalfa"/>
    <s v="Active IR"/>
  </r>
  <r>
    <x v="12"/>
    <x v="0"/>
    <n v="7.7415479551499997"/>
    <s v="Alfalfa"/>
    <s v="Sprinkler"/>
    <s v="Alfalfa"/>
    <s v="Active IR"/>
  </r>
  <r>
    <x v="12"/>
    <x v="0"/>
    <n v="7.7415479551499997"/>
    <s v="Alfalfa"/>
    <s v="Sprinkler"/>
    <s v="Alfalfa"/>
    <s v="Active IR"/>
  </r>
  <r>
    <x v="8"/>
    <x v="0"/>
    <n v="3.4922209781400002"/>
    <s v="Alfalfa"/>
    <s v="Sprinkler"/>
    <s v="Alfalfa"/>
    <s v="Active IR"/>
  </r>
  <r>
    <x v="8"/>
    <x v="0"/>
    <n v="4.5591333986800002"/>
    <s v="Alfalfa"/>
    <s v="Sprinkler"/>
    <s v="Alfalfa"/>
    <s v="Active IR"/>
  </r>
  <r>
    <x v="8"/>
    <x v="0"/>
    <n v="4.5591333986800002"/>
    <s v="Alfalfa"/>
    <s v="Sprinkler"/>
    <s v="Alfalfa"/>
    <s v="Active IR"/>
  </r>
  <r>
    <x v="7"/>
    <x v="0"/>
    <n v="57.7182522226"/>
    <s v="Alfalfa"/>
    <s v="Sprinkler"/>
    <s v="Alfalfa"/>
    <s v="Active IR"/>
  </r>
  <r>
    <x v="7"/>
    <x v="0"/>
    <n v="57.7182522226"/>
    <s v="Alfalfa"/>
    <s v="Sprinkler"/>
    <s v="Alfalfa"/>
    <s v="Active IR"/>
  </r>
  <r>
    <x v="7"/>
    <x v="0"/>
    <n v="57.7182522226"/>
    <s v="Alfalfa"/>
    <s v="Sprinkler"/>
    <s v="Alfalfa"/>
    <s v="Active IR"/>
  </r>
  <r>
    <x v="7"/>
    <x v="0"/>
    <n v="57.7182522226"/>
    <s v="Alfalfa"/>
    <s v="Sprinkler"/>
    <s v="Alfalfa"/>
    <s v="Active IR"/>
  </r>
  <r>
    <x v="7"/>
    <x v="0"/>
    <n v="57.7182522226"/>
    <s v="Alfalfa"/>
    <s v="Sprinkler"/>
    <s v="Alfalfa"/>
    <s v="Active IR"/>
  </r>
  <r>
    <x v="7"/>
    <x v="0"/>
    <n v="57.7182522226"/>
    <s v="Alfalfa"/>
    <s v="Sprinkler"/>
    <s v="Alfalfa"/>
    <s v="Active IR"/>
  </r>
  <r>
    <x v="8"/>
    <x v="0"/>
    <n v="10.3351398318999"/>
    <s v="Alfalfa"/>
    <s v="Sprinkler"/>
    <s v="Alfalfa"/>
    <s v="Active IR"/>
  </r>
  <r>
    <x v="0"/>
    <x v="0"/>
    <n v="9.6729174961899904"/>
    <s v="Alfalfa"/>
    <s v="Sprinkler"/>
    <s v="Alfalfa"/>
    <s v="Active IR"/>
  </r>
  <r>
    <x v="0"/>
    <x v="0"/>
    <n v="12.008569035200001"/>
    <s v="Alfalfa"/>
    <s v="Sprinkler"/>
    <s v="Alfalfa"/>
    <s v="Active IR"/>
  </r>
  <r>
    <x v="16"/>
    <x v="0"/>
    <n v="57.564290420600003"/>
    <s v="Alfalfa"/>
    <s v="Sprinkler"/>
    <s v="Alfalfa"/>
    <s v="Active IR"/>
  </r>
  <r>
    <x v="39"/>
    <x v="0"/>
    <n v="1.67083782477"/>
    <s v="Alfalfa"/>
    <s v="Sprinkler"/>
    <s v="Alfalfa"/>
    <s v="Active IR"/>
  </r>
  <r>
    <x v="40"/>
    <x v="0"/>
    <n v="1.67083782477"/>
    <s v="Alfalfa"/>
    <s v="Sprinkler"/>
    <s v="Alfalfa"/>
    <s v="Active IR"/>
  </r>
  <r>
    <x v="12"/>
    <x v="0"/>
    <n v="2.8473666745399999"/>
    <s v="Alfalfa"/>
    <s v="Sprinkler"/>
    <s v="Alfalfa"/>
    <s v="Active IR"/>
  </r>
  <r>
    <x v="12"/>
    <x v="0"/>
    <n v="2.8473666745399999"/>
    <s v="Alfalfa"/>
    <s v="Sprinkler"/>
    <s v="Alfalfa"/>
    <s v="Active IR"/>
  </r>
  <r>
    <x v="12"/>
    <x v="0"/>
    <n v="2.8473666745399999"/>
    <s v="Alfalfa"/>
    <s v="Sprinkler"/>
    <s v="Alfalfa"/>
    <s v="Active IR"/>
  </r>
  <r>
    <x v="8"/>
    <x v="0"/>
    <n v="2.4551164222600002"/>
    <s v="Alfalfa"/>
    <s v="Sprinkler"/>
    <s v="Alfalfa"/>
    <s v="Active IR"/>
  </r>
  <r>
    <x v="39"/>
    <x v="0"/>
    <n v="2.9916042843800001"/>
    <s v="Alfalfa"/>
    <s v="Sprinkler"/>
    <s v="Alfalfa"/>
    <s v="Active IR"/>
  </r>
  <r>
    <x v="40"/>
    <x v="0"/>
    <n v="2.9916042843800001"/>
    <s v="Alfalfa"/>
    <s v="Sprinkler"/>
    <s v="Alfalfa"/>
    <s v="Active IR"/>
  </r>
  <r>
    <x v="0"/>
    <x v="0"/>
    <n v="26.5703002423"/>
    <s v="Alfalfa"/>
    <s v="Sprinkler"/>
    <s v="Alfalfa"/>
    <s v="Active IR"/>
  </r>
  <r>
    <x v="24"/>
    <x v="0"/>
    <n v="1.54376034859"/>
    <s v="Alfalfa"/>
    <s v="Sprinkler"/>
    <s v="Alfalfa"/>
    <s v="Active IR"/>
  </r>
  <r>
    <x v="0"/>
    <x v="0"/>
    <n v="10.4650149605"/>
    <s v="Alfalfa"/>
    <s v="Sprinkler"/>
    <s v="Alfalfa"/>
    <s v="Active IR"/>
  </r>
  <r>
    <x v="8"/>
    <x v="0"/>
    <n v="12.1873259465"/>
    <s v="Alfalfa"/>
    <s v="Sprinkler"/>
    <s v="Alfalfa"/>
    <s v="Active IR"/>
  </r>
  <r>
    <x v="2"/>
    <x v="0"/>
    <n v="5.9342160758100002"/>
    <s v="Alfalfa"/>
    <s v="Sprinkler"/>
    <s v="Alfalfa"/>
    <s v="Active IR"/>
  </r>
  <r>
    <x v="7"/>
    <x v="0"/>
    <n v="5.9342160758100002"/>
    <s v="Alfalfa"/>
    <s v="Sprinkler"/>
    <s v="Alfalfa"/>
    <s v="Active IR"/>
  </r>
  <r>
    <x v="20"/>
    <x v="0"/>
    <n v="3.5637888519600001"/>
    <s v="Alfalfa"/>
    <s v="Sprinkler"/>
    <s v="Alfalfa"/>
    <s v="Active IR"/>
  </r>
  <r>
    <x v="3"/>
    <x v="0"/>
    <n v="10.8156235439999"/>
    <s v="Alfalfa"/>
    <s v="Sprinkler"/>
    <s v="Alfalfa"/>
    <s v="Active IR"/>
  </r>
  <r>
    <x v="8"/>
    <x v="0"/>
    <n v="47.616980203099899"/>
    <s v="Alfalfa"/>
    <s v="Sprinkler"/>
    <s v="Alfalfa"/>
    <s v="Active IR"/>
  </r>
  <r>
    <x v="8"/>
    <x v="0"/>
    <n v="47.616980203099899"/>
    <s v="Alfalfa"/>
    <s v="Sprinkler"/>
    <s v="Alfalfa"/>
    <s v="Active IR"/>
  </r>
  <r>
    <x v="8"/>
    <x v="0"/>
    <n v="47.616980203099899"/>
    <s v="Alfalfa"/>
    <s v="Sprinkler"/>
    <s v="Alfalfa"/>
    <s v="Active IR"/>
  </r>
  <r>
    <x v="21"/>
    <x v="0"/>
    <n v="4.8922364740299997"/>
    <s v="Alfalfa"/>
    <s v="Sprinkler"/>
    <s v="Alfalfa"/>
    <s v="Active IR"/>
  </r>
  <r>
    <x v="0"/>
    <x v="0"/>
    <n v="11.6638034135"/>
    <s v="Alfalfa"/>
    <s v="Sprinkler"/>
    <s v="Alfalfa"/>
    <s v="Active IR"/>
  </r>
  <r>
    <x v="29"/>
    <x v="0"/>
    <n v="2.5459737268899998"/>
    <s v="Alfalfa"/>
    <s v="Sprinkler"/>
    <s v="Alfalfa"/>
    <s v="Active IR"/>
  </r>
  <r>
    <x v="29"/>
    <x v="0"/>
    <n v="2.5459737268899998"/>
    <s v="Alfalfa"/>
    <s v="Sprinkler"/>
    <s v="Alfalfa"/>
    <s v="Active IR"/>
  </r>
  <r>
    <x v="0"/>
    <x v="0"/>
    <n v="6.0557736377399998"/>
    <s v="Alfalfa"/>
    <s v="Sprinkler"/>
    <s v="Alfalfa"/>
    <s v="Active IR"/>
  </r>
  <r>
    <x v="0"/>
    <x v="0"/>
    <n v="6.0557736377399998"/>
    <s v="Alfalfa"/>
    <s v="Sprinkler"/>
    <s v="Alfalfa"/>
    <s v="Active IR"/>
  </r>
  <r>
    <x v="21"/>
    <x v="0"/>
    <n v="19.514151154899899"/>
    <s v="Alfalfa"/>
    <s v="Sprinkler"/>
    <s v="Alfalfa"/>
    <s v="Active IR"/>
  </r>
  <r>
    <x v="39"/>
    <x v="0"/>
    <n v="9.2077372784799998"/>
    <s v="Alfalfa"/>
    <s v="Sprinkler"/>
    <s v="Alfalfa"/>
    <s v="Active IR"/>
  </r>
  <r>
    <x v="17"/>
    <x v="0"/>
    <n v="9.2077372784799998"/>
    <s v="Alfalfa"/>
    <s v="Sprinkler"/>
    <s v="Alfalfa"/>
    <s v="Active IR"/>
  </r>
  <r>
    <x v="17"/>
    <x v="0"/>
    <n v="9.2077372784799998"/>
    <s v="Alfalfa"/>
    <s v="Sprinkler"/>
    <s v="Alfalfa"/>
    <s v="Active IR"/>
  </r>
  <r>
    <x v="38"/>
    <x v="0"/>
    <n v="9.2077372784799998"/>
    <s v="Alfalfa"/>
    <s v="Sprinkler"/>
    <s v="Alfalfa"/>
    <s v="Active IR"/>
  </r>
  <r>
    <x v="40"/>
    <x v="0"/>
    <n v="9.2077372784799998"/>
    <s v="Alfalfa"/>
    <s v="Sprinkler"/>
    <s v="Alfalfa"/>
    <s v="Active IR"/>
  </r>
  <r>
    <x v="40"/>
    <x v="0"/>
    <n v="9.2077372784799998"/>
    <s v="Alfalfa"/>
    <s v="Sprinkler"/>
    <s v="Alfalfa"/>
    <s v="Active IR"/>
  </r>
  <r>
    <x v="29"/>
    <x v="0"/>
    <n v="13.769242090000001"/>
    <s v="Alfalfa"/>
    <s v="Sprinkler"/>
    <s v="Alfalfa"/>
    <s v="Active IR"/>
  </r>
  <r>
    <x v="0"/>
    <x v="0"/>
    <n v="28.663030650500001"/>
    <s v="Alfalfa"/>
    <s v="Sprinkler"/>
    <s v="Alfalfa"/>
    <s v="Active IR"/>
  </r>
  <r>
    <x v="39"/>
    <x v="0"/>
    <n v="0.81832155900000003"/>
    <s v="Alfalfa"/>
    <s v="Sprinkler"/>
    <s v="Alfalfa"/>
    <s v="Active IR"/>
  </r>
  <r>
    <x v="57"/>
    <x v="0"/>
    <n v="0.81832155900000003"/>
    <s v="Alfalfa"/>
    <s v="Sprinkler"/>
    <s v="Alfalfa"/>
    <s v="Active IR"/>
  </r>
  <r>
    <x v="20"/>
    <x v="0"/>
    <n v="21.216903390799899"/>
    <s v="Alfalfa"/>
    <s v="Sprinkler"/>
    <s v="Alfalfa"/>
    <s v="Active IR"/>
  </r>
  <r>
    <x v="0"/>
    <x v="0"/>
    <n v="1.65572189693"/>
    <s v="Alfalfa"/>
    <s v="Sprinkler"/>
    <s v="Alfalfa"/>
    <s v="Active IR"/>
  </r>
  <r>
    <x v="21"/>
    <x v="0"/>
    <n v="1.3374146361999999"/>
    <s v="Alfalfa"/>
    <s v="Sprinkler"/>
    <s v="Alfalfa"/>
    <s v="Active IR"/>
  </r>
  <r>
    <x v="39"/>
    <x v="0"/>
    <n v="9.3874931954900003"/>
    <s v="Alfalfa"/>
    <s v="Sprinkler"/>
    <s v="Alfalfa"/>
    <s v="Active IR"/>
  </r>
  <r>
    <x v="39"/>
    <x v="0"/>
    <n v="9.3874931954900003"/>
    <s v="Alfalfa"/>
    <s v="Sprinkler"/>
    <s v="Alfalfa"/>
    <s v="Active IR"/>
  </r>
  <r>
    <x v="40"/>
    <x v="0"/>
    <n v="9.3874931954900003"/>
    <s v="Alfalfa"/>
    <s v="Sprinkler"/>
    <s v="Alfalfa"/>
    <s v="Active IR"/>
  </r>
  <r>
    <x v="40"/>
    <x v="0"/>
    <n v="9.3874931954900003"/>
    <s v="Alfalfa"/>
    <s v="Sprinkler"/>
    <s v="Alfalfa"/>
    <s v="Active IR"/>
  </r>
  <r>
    <x v="7"/>
    <x v="0"/>
    <n v="16.8111755326"/>
    <s v="Alfalfa"/>
    <s v="Sprinkler"/>
    <s v="Alfalfa"/>
    <s v="Active IR"/>
  </r>
  <r>
    <x v="7"/>
    <x v="0"/>
    <n v="16.8111755326"/>
    <s v="Alfalfa"/>
    <s v="Sprinkler"/>
    <s v="Alfalfa"/>
    <s v="Active IR"/>
  </r>
  <r>
    <x v="7"/>
    <x v="0"/>
    <n v="13.1275012086"/>
    <s v="Alfalfa"/>
    <s v="Sprinkler"/>
    <s v="Alfalfa"/>
    <s v="Active IR"/>
  </r>
  <r>
    <x v="8"/>
    <x v="0"/>
    <n v="6.8433821483799999"/>
    <s v="Alfalfa"/>
    <s v="Sprinkler"/>
    <s v="Alfalfa"/>
    <s v="Active IR"/>
  </r>
  <r>
    <x v="8"/>
    <x v="0"/>
    <n v="6.8433821483799999"/>
    <s v="Alfalfa"/>
    <s v="Sprinkler"/>
    <s v="Alfalfa"/>
    <s v="Active IR"/>
  </r>
  <r>
    <x v="8"/>
    <x v="0"/>
    <n v="1.9613800342300001"/>
    <s v="Alfalfa"/>
    <s v="Sprinkler"/>
    <s v="Alfalfa"/>
    <s v="Active IR"/>
  </r>
  <r>
    <x v="34"/>
    <x v="0"/>
    <n v="1.3468651969700001"/>
    <s v="Alfalfa"/>
    <s v="Sprinkler"/>
    <s v="Alfalfa"/>
    <s v="Active IR"/>
  </r>
  <r>
    <x v="39"/>
    <x v="0"/>
    <n v="8.2593177348500006"/>
    <s v="Alfalfa"/>
    <s v="Sprinkler"/>
    <s v="Alfalfa"/>
    <s v="Active IR"/>
  </r>
  <r>
    <x v="40"/>
    <x v="0"/>
    <n v="8.2593177348500006"/>
    <s v="Alfalfa"/>
    <s v="Sprinkler"/>
    <s v="Alfalfa"/>
    <s v="Active IR"/>
  </r>
  <r>
    <x v="0"/>
    <x v="0"/>
    <n v="12.7689953185"/>
    <s v="Alfalfa"/>
    <s v="Sprinkler"/>
    <s v="Alfalfa"/>
    <s v="Active IR"/>
  </r>
  <r>
    <x v="39"/>
    <x v="0"/>
    <n v="3.47831474418"/>
    <s v="Alfalfa"/>
    <s v="Sprinkler"/>
    <s v="Alfalfa"/>
    <s v="Active IR"/>
  </r>
  <r>
    <x v="39"/>
    <x v="0"/>
    <n v="3.47831474418"/>
    <s v="Alfalfa"/>
    <s v="Sprinkler"/>
    <s v="Alfalfa"/>
    <s v="Active IR"/>
  </r>
  <r>
    <x v="40"/>
    <x v="0"/>
    <n v="3.47831474418"/>
    <s v="Alfalfa"/>
    <s v="Sprinkler"/>
    <s v="Alfalfa"/>
    <s v="Active IR"/>
  </r>
  <r>
    <x v="40"/>
    <x v="0"/>
    <n v="3.47831474418"/>
    <s v="Alfalfa"/>
    <s v="Sprinkler"/>
    <s v="Alfalfa"/>
    <s v="Active IR"/>
  </r>
  <r>
    <x v="0"/>
    <x v="0"/>
    <n v="12.1370445869"/>
    <s v="Alfalfa"/>
    <s v="Sprinkler"/>
    <s v="Alfalfa"/>
    <s v="Active IR"/>
  </r>
  <r>
    <x v="8"/>
    <x v="0"/>
    <n v="4.7691398521400004"/>
    <s v="Alfalfa"/>
    <s v="Sprinkler"/>
    <s v="Alfalfa"/>
    <s v="Active IR"/>
  </r>
  <r>
    <x v="12"/>
    <x v="0"/>
    <n v="1.74352888069"/>
    <s v="Alfalfa"/>
    <s v="Sprinkler"/>
    <s v="Alfalfa"/>
    <s v="Active IR"/>
  </r>
  <r>
    <x v="44"/>
    <x v="0"/>
    <n v="7.9065852651300004"/>
    <s v="Alfalfa"/>
    <s v="Sprinkler"/>
    <s v="Alfalfa"/>
    <s v="Active IR"/>
  </r>
  <r>
    <x v="7"/>
    <x v="0"/>
    <n v="13.6422249934999"/>
    <s v="Alfalfa"/>
    <s v="Sprinkler"/>
    <s v="Alfalfa"/>
    <s v="Active IR"/>
  </r>
  <r>
    <x v="8"/>
    <x v="0"/>
    <n v="8.26630533232"/>
    <s v="Alfalfa"/>
    <s v="Sprinkler"/>
    <s v="Alfalfa"/>
    <s v="Active IR"/>
  </r>
  <r>
    <x v="17"/>
    <x v="0"/>
    <n v="25.761849369899899"/>
    <s v="Alfalfa"/>
    <s v="Sprinkler"/>
    <s v="Alfalfa"/>
    <s v="Active IR"/>
  </r>
  <r>
    <x v="12"/>
    <x v="0"/>
    <n v="25.761849369899899"/>
    <s v="Alfalfa"/>
    <s v="Sprinkler"/>
    <s v="Alfalfa"/>
    <s v="Active IR"/>
  </r>
  <r>
    <x v="41"/>
    <x v="0"/>
    <n v="25.761849369899899"/>
    <s v="Alfalfa"/>
    <s v="Sprinkler"/>
    <s v="Alfalfa"/>
    <s v="Active IR"/>
  </r>
  <r>
    <x v="29"/>
    <x v="0"/>
    <n v="21.725581569900001"/>
    <s v="Alfalfa"/>
    <s v="Sprinkler"/>
    <s v="Alfalfa"/>
    <s v="Active IR"/>
  </r>
  <r>
    <x v="14"/>
    <x v="0"/>
    <n v="3.1643237482300002"/>
    <s v="Alfalfa"/>
    <s v="Sprinkler"/>
    <s v="Alfalfa"/>
    <s v="Active IR"/>
  </r>
  <r>
    <x v="15"/>
    <x v="0"/>
    <n v="3.1643237482300002"/>
    <s v="Alfalfa"/>
    <s v="Sprinkler"/>
    <s v="Alfalfa"/>
    <s v="Active IR"/>
  </r>
  <r>
    <x v="41"/>
    <x v="0"/>
    <n v="11.0286551981999"/>
    <s v="Alfalfa"/>
    <s v="Sprinkler"/>
    <s v="Alfalfa"/>
    <s v="Active IR"/>
  </r>
  <r>
    <x v="0"/>
    <x v="0"/>
    <n v="5.3788276666900003"/>
    <s v="Alfalfa"/>
    <s v="Sprinkler"/>
    <s v="Alfalfa"/>
    <s v="Active IR"/>
  </r>
  <r>
    <x v="33"/>
    <x v="0"/>
    <n v="5.3788276666900003"/>
    <s v="Alfalfa"/>
    <s v="Sprinkler"/>
    <s v="Alfalfa"/>
    <s v="Active IR"/>
  </r>
  <r>
    <x v="34"/>
    <x v="0"/>
    <n v="9.5106933005100007"/>
    <s v="Alfalfa"/>
    <s v="Sprinkler"/>
    <s v="Alfalfa"/>
    <s v="Active IR"/>
  </r>
  <r>
    <x v="34"/>
    <x v="0"/>
    <n v="9.5106933005100007"/>
    <s v="Alfalfa"/>
    <s v="Sprinkler"/>
    <s v="Alfalfa"/>
    <s v="Active IR"/>
  </r>
  <r>
    <x v="8"/>
    <x v="0"/>
    <n v="4.89619351209"/>
    <s v="Alfalfa"/>
    <s v="Sprinkler"/>
    <s v="Alfalfa"/>
    <s v="Active IR"/>
  </r>
  <r>
    <x v="8"/>
    <x v="0"/>
    <n v="6.2154005854800003"/>
    <s v="Alfalfa"/>
    <s v="Sprinkler"/>
    <s v="Alfalfa"/>
    <s v="Active IR"/>
  </r>
  <r>
    <x v="8"/>
    <x v="0"/>
    <n v="6.2154005854800003"/>
    <s v="Alfalfa"/>
    <s v="Sprinkler"/>
    <s v="Alfalfa"/>
    <s v="Active IR"/>
  </r>
  <r>
    <x v="0"/>
    <x v="0"/>
    <n v="30.953674625600001"/>
    <s v="Alfalfa"/>
    <s v="Sprinkler"/>
    <s v="Alfalfa"/>
    <s v="Active IR"/>
  </r>
  <r>
    <x v="39"/>
    <x v="0"/>
    <n v="2.3938143359300001"/>
    <s v="Alfalfa"/>
    <s v="Sprinkler"/>
    <s v="Alfalfa"/>
    <s v="Active IR"/>
  </r>
  <r>
    <x v="16"/>
    <x v="0"/>
    <n v="51.2396103823"/>
    <s v="Alfalfa"/>
    <s v="Sprinkler"/>
    <s v="Alfalfa"/>
    <s v="Active IR"/>
  </r>
  <r>
    <x v="16"/>
    <x v="0"/>
    <n v="51.2396103823"/>
    <s v="Alfalfa"/>
    <s v="Sprinkler"/>
    <s v="Alfalfa"/>
    <s v="Active IR"/>
  </r>
  <r>
    <x v="29"/>
    <x v="0"/>
    <n v="20.107697164200001"/>
    <s v="Alfalfa"/>
    <s v="Sprinkler"/>
    <s v="Alfalfa"/>
    <s v="Active IR"/>
  </r>
  <r>
    <x v="12"/>
    <x v="0"/>
    <n v="38.1841721366999"/>
    <s v="Alfalfa"/>
    <s v="Sprinkler"/>
    <s v="Alfalfa"/>
    <s v="Active IR"/>
  </r>
  <r>
    <x v="12"/>
    <x v="0"/>
    <n v="38.1841721366999"/>
    <s v="Alfalfa"/>
    <s v="Sprinkler"/>
    <s v="Alfalfa"/>
    <s v="Active IR"/>
  </r>
  <r>
    <x v="12"/>
    <x v="0"/>
    <n v="38.1841721366999"/>
    <s v="Alfalfa"/>
    <s v="Sprinkler"/>
    <s v="Alfalfa"/>
    <s v="Active IR"/>
  </r>
  <r>
    <x v="8"/>
    <x v="0"/>
    <n v="16.436708095099899"/>
    <s v="Alfalfa"/>
    <s v="Sprinkler"/>
    <s v="Alfalfa"/>
    <s v="Active IR"/>
  </r>
  <r>
    <x v="32"/>
    <x v="0"/>
    <n v="1.2559417310400001"/>
    <s v="Alfalfa"/>
    <s v="Sprinkler"/>
    <s v="Alfalfa"/>
    <s v="Active IR"/>
  </r>
  <r>
    <x v="33"/>
    <x v="0"/>
    <n v="1.2559417310400001"/>
    <s v="Alfalfa"/>
    <s v="Sprinkler"/>
    <s v="Alfalfa"/>
    <s v="Active IR"/>
  </r>
  <r>
    <x v="0"/>
    <x v="0"/>
    <n v="6.5974660354900001"/>
    <s v="Alfalfa"/>
    <s v="Sprinkler"/>
    <s v="Alfalfa"/>
    <s v="Active IR"/>
  </r>
  <r>
    <x v="8"/>
    <x v="0"/>
    <n v="30.9231662237999"/>
    <s v="Alfalfa"/>
    <s v="Sprinkler"/>
    <s v="Alfalfa"/>
    <s v="Active IR"/>
  </r>
  <r>
    <x v="41"/>
    <x v="0"/>
    <n v="11.9160992257"/>
    <s v="Alfalfa"/>
    <s v="Sprinkler"/>
    <s v="Alfalfa"/>
    <s v="Active IR"/>
  </r>
  <r>
    <x v="20"/>
    <x v="0"/>
    <n v="15.7075572605"/>
    <s v="Alfalfa"/>
    <s v="Sprinkler"/>
    <s v="Alfalfa"/>
    <s v="Active IR"/>
  </r>
  <r>
    <x v="3"/>
    <x v="0"/>
    <n v="12.3288754882"/>
    <s v="Alfalfa"/>
    <s v="Sprinkler"/>
    <s v="Alfalfa"/>
    <s v="Active IR"/>
  </r>
  <r>
    <x v="17"/>
    <x v="0"/>
    <n v="10.9816821294999"/>
    <s v="Alfalfa"/>
    <s v="Sprinkler"/>
    <s v="Alfalfa"/>
    <s v="Active IR"/>
  </r>
  <r>
    <x v="33"/>
    <x v="0"/>
    <n v="30.2962293406"/>
    <s v="Alfalfa"/>
    <s v="Sprinkler"/>
    <s v="Alfalfa"/>
    <s v="Active IR"/>
  </r>
  <r>
    <x v="14"/>
    <x v="0"/>
    <n v="7.4476573207700003"/>
    <s v="Alfalfa"/>
    <s v="Sprinkler"/>
    <s v="Alfalfa"/>
    <s v="Active IR"/>
  </r>
  <r>
    <x v="14"/>
    <x v="0"/>
    <n v="7.4476573207700003"/>
    <s v="Alfalfa"/>
    <s v="Sprinkler"/>
    <s v="Alfalfa"/>
    <s v="Active IR"/>
  </r>
  <r>
    <x v="50"/>
    <x v="0"/>
    <n v="7.4476573207700003"/>
    <s v="Alfalfa"/>
    <s v="Sprinkler"/>
    <s v="Alfalfa"/>
    <s v="Active IR"/>
  </r>
  <r>
    <x v="15"/>
    <x v="0"/>
    <n v="7.4476573207700003"/>
    <s v="Alfalfa"/>
    <s v="Sprinkler"/>
    <s v="Alfalfa"/>
    <s v="Active IR"/>
  </r>
  <r>
    <x v="15"/>
    <x v="0"/>
    <n v="7.4476573207700003"/>
    <s v="Alfalfa"/>
    <s v="Sprinkler"/>
    <s v="Alfalfa"/>
    <s v="Active IR"/>
  </r>
  <r>
    <x v="21"/>
    <x v="0"/>
    <n v="4.1586142324899997"/>
    <s v="Alfalfa"/>
    <s v="Sprinkler"/>
    <s v="Alfalfa"/>
    <s v="Active IR"/>
  </r>
  <r>
    <x v="17"/>
    <x v="0"/>
    <n v="2.9864250673799999"/>
    <s v="Alfalfa"/>
    <s v="Sprinkler"/>
    <s v="Alfalfa"/>
    <s v="Active IR"/>
  </r>
  <r>
    <x v="7"/>
    <x v="0"/>
    <n v="15.900442589200001"/>
    <s v="Alfalfa"/>
    <s v="Sprinkler"/>
    <s v="Alfalfa"/>
    <s v="Active IR"/>
  </r>
  <r>
    <x v="7"/>
    <x v="0"/>
    <n v="15.900442589200001"/>
    <s v="Alfalfa"/>
    <s v="Sprinkler"/>
    <s v="Alfalfa"/>
    <s v="Active IR"/>
  </r>
  <r>
    <x v="24"/>
    <x v="0"/>
    <n v="7.7518432342099999"/>
    <s v="Alfalfa"/>
    <s v="Sprinkler"/>
    <s v="Alfalfa"/>
    <s v="Active IR"/>
  </r>
  <r>
    <x v="7"/>
    <x v="0"/>
    <n v="7.7518432342099999"/>
    <s v="Alfalfa"/>
    <s v="Sprinkler"/>
    <s v="Alfalfa"/>
    <s v="Active IR"/>
  </r>
  <r>
    <x v="8"/>
    <x v="0"/>
    <n v="1.2479986575699999"/>
    <s v="Alfalfa"/>
    <s v="Sprinkler"/>
    <s v="Alfalfa"/>
    <s v="Active IR"/>
  </r>
  <r>
    <x v="6"/>
    <x v="0"/>
    <n v="32.913161725999899"/>
    <s v="Alfalfa"/>
    <s v="Sprinkler"/>
    <s v="Alfalfa"/>
    <s v="Active IR"/>
  </r>
  <r>
    <x v="12"/>
    <x v="0"/>
    <n v="12.0956325148"/>
    <s v="Alfalfa"/>
    <s v="Sprinkler"/>
    <s v="Alfalfa"/>
    <s v="Active IR"/>
  </r>
  <r>
    <x v="33"/>
    <x v="0"/>
    <n v="5.58511154253"/>
    <s v="Alfalfa"/>
    <s v="Sprinkler"/>
    <s v="Alfalfa"/>
    <s v="Active IR"/>
  </r>
  <r>
    <x v="17"/>
    <x v="0"/>
    <n v="10.9524242338"/>
    <s v="Alfalfa"/>
    <s v="Sprinkler"/>
    <s v="Alfalfa"/>
    <s v="Active IR"/>
  </r>
  <r>
    <x v="12"/>
    <x v="0"/>
    <n v="3.5772821844"/>
    <s v="Alfalfa"/>
    <s v="Sprinkler"/>
    <s v="Alfalfa"/>
    <s v="Active IR"/>
  </r>
  <r>
    <x v="12"/>
    <x v="0"/>
    <n v="7.0692954383900002"/>
    <s v="Alfalfa"/>
    <s v="Sprinkler"/>
    <s v="Alfalfa"/>
    <s v="Active IR"/>
  </r>
  <r>
    <x v="12"/>
    <x v="0"/>
    <n v="7.0692954383900002"/>
    <s v="Alfalfa"/>
    <s v="Sprinkler"/>
    <s v="Alfalfa"/>
    <s v="Active IR"/>
  </r>
  <r>
    <x v="12"/>
    <x v="0"/>
    <n v="9.5119903385899995"/>
    <s v="Alfalfa"/>
    <s v="Sprinkler"/>
    <s v="Alfalfa"/>
    <s v="Active IR"/>
  </r>
  <r>
    <x v="12"/>
    <x v="0"/>
    <n v="9.5119903385899995"/>
    <s v="Alfalfa"/>
    <s v="Sprinkler"/>
    <s v="Alfalfa"/>
    <s v="Active IR"/>
  </r>
  <r>
    <x v="12"/>
    <x v="0"/>
    <n v="1.7192636697599999"/>
    <s v="Alfalfa"/>
    <s v="Sprinkler"/>
    <s v="Alfalfa"/>
    <s v="Active IR"/>
  </r>
  <r>
    <x v="12"/>
    <x v="0"/>
    <n v="1.7192636697599999"/>
    <s v="Alfalfa"/>
    <s v="Sprinkler"/>
    <s v="Alfalfa"/>
    <s v="Active IR"/>
  </r>
  <r>
    <x v="39"/>
    <x v="0"/>
    <n v="5.1868038096899998"/>
    <s v="Alfalfa"/>
    <s v="Sprinkler"/>
    <s v="Alfalfa"/>
    <s v="Active IR"/>
  </r>
  <r>
    <x v="39"/>
    <x v="0"/>
    <n v="5.1868038096899998"/>
    <s v="Alfalfa"/>
    <s v="Sprinkler"/>
    <s v="Alfalfa"/>
    <s v="Active IR"/>
  </r>
  <r>
    <x v="39"/>
    <x v="0"/>
    <n v="5.1868038096899998"/>
    <s v="Alfalfa"/>
    <s v="Sprinkler"/>
    <s v="Alfalfa"/>
    <s v="Active IR"/>
  </r>
  <r>
    <x v="0"/>
    <x v="0"/>
    <n v="4.3036358969000004"/>
    <s v="Alfalfa"/>
    <s v="Sprinkler"/>
    <s v="Alfalfa"/>
    <s v="Active IR"/>
  </r>
  <r>
    <x v="39"/>
    <x v="0"/>
    <n v="6.0024326869999998"/>
    <s v="Alfalfa"/>
    <s v="Sprinkler"/>
    <s v="Alfalfa"/>
    <s v="Active IR"/>
  </r>
  <r>
    <x v="17"/>
    <x v="0"/>
    <n v="6.0024326869999998"/>
    <s v="Alfalfa"/>
    <s v="Sprinkler"/>
    <s v="Alfalfa"/>
    <s v="Active IR"/>
  </r>
  <r>
    <x v="17"/>
    <x v="0"/>
    <n v="6.0024326869999998"/>
    <s v="Alfalfa"/>
    <s v="Sprinkler"/>
    <s v="Alfalfa"/>
    <s v="Active IR"/>
  </r>
  <r>
    <x v="38"/>
    <x v="0"/>
    <n v="6.0024326869999998"/>
    <s v="Alfalfa"/>
    <s v="Sprinkler"/>
    <s v="Alfalfa"/>
    <s v="Active IR"/>
  </r>
  <r>
    <x v="40"/>
    <x v="0"/>
    <n v="6.0024326869999998"/>
    <s v="Alfalfa"/>
    <s v="Sprinkler"/>
    <s v="Alfalfa"/>
    <s v="Active IR"/>
  </r>
  <r>
    <x v="40"/>
    <x v="0"/>
    <n v="6.0024326869999998"/>
    <s v="Alfalfa"/>
    <s v="Sprinkler"/>
    <s v="Alfalfa"/>
    <s v="Active IR"/>
  </r>
  <r>
    <x v="0"/>
    <x v="0"/>
    <n v="4.7353088003500003"/>
    <s v="Alfalfa"/>
    <s v="Sprinkler"/>
    <s v="Alfalfa"/>
    <s v="Active IR"/>
  </r>
  <r>
    <x v="17"/>
    <x v="0"/>
    <n v="11.0858466551999"/>
    <s v="Alfalfa"/>
    <s v="Sprinkler"/>
    <s v="Alfalfa"/>
    <s v="Active IR"/>
  </r>
  <r>
    <x v="17"/>
    <x v="0"/>
    <n v="11.0858466551999"/>
    <s v="Alfalfa"/>
    <s v="Sprinkler"/>
    <s v="Alfalfa"/>
    <s v="Active IR"/>
  </r>
  <r>
    <x v="39"/>
    <x v="0"/>
    <n v="3.62968670294"/>
    <s v="Alfalfa"/>
    <s v="Sprinkler"/>
    <s v="Alfalfa"/>
    <s v="Active IR"/>
  </r>
  <r>
    <x v="40"/>
    <x v="0"/>
    <n v="3.62968670294"/>
    <s v="Alfalfa"/>
    <s v="Sprinkler"/>
    <s v="Alfalfa"/>
    <s v="Active IR"/>
  </r>
  <r>
    <x v="20"/>
    <x v="0"/>
    <n v="4.2163327982399998"/>
    <s v="Alfalfa"/>
    <s v="Sprinkler"/>
    <s v="Alfalfa"/>
    <s v="Active IR"/>
  </r>
  <r>
    <x v="41"/>
    <x v="0"/>
    <n v="10.6323286364"/>
    <s v="Alfalfa"/>
    <s v="Sprinkler"/>
    <s v="Alfalfa"/>
    <s v="Active IR"/>
  </r>
  <r>
    <x v="7"/>
    <x v="0"/>
    <n v="4.7795001689700003"/>
    <s v="Alfalfa"/>
    <s v="Sprinkler"/>
    <s v="Alfalfa"/>
    <s v="Active IR"/>
  </r>
  <r>
    <x v="0"/>
    <x v="0"/>
    <n v="2.9948755312099999"/>
    <s v="Alfalfa"/>
    <s v="Sprinkler"/>
    <s v="Alfalfa"/>
    <s v="Active IR"/>
  </r>
  <r>
    <x v="0"/>
    <x v="0"/>
    <n v="9.6330050665400009"/>
    <s v="Alfalfa"/>
    <s v="Sprinkler"/>
    <s v="Alfalfa"/>
    <s v="Active IR"/>
  </r>
  <r>
    <x v="12"/>
    <x v="0"/>
    <n v="46.7732031874"/>
    <s v="Alfalfa"/>
    <s v="Sprinkler"/>
    <s v="Alfalfa"/>
    <s v="Active IR"/>
  </r>
  <r>
    <x v="12"/>
    <x v="0"/>
    <n v="46.7732031874"/>
    <s v="Alfalfa"/>
    <s v="Sprinkler"/>
    <s v="Alfalfa"/>
    <s v="Active IR"/>
  </r>
  <r>
    <x v="10"/>
    <x v="0"/>
    <n v="7.9575631738999997"/>
    <s v="Alfalfa"/>
    <s v="Sprinkler"/>
    <s v="Alfalfa"/>
    <s v="Active IR"/>
  </r>
  <r>
    <x v="8"/>
    <x v="0"/>
    <n v="1.9297904670499999"/>
    <s v="Alfalfa"/>
    <s v="Sprinkler"/>
    <s v="Alfalfa"/>
    <s v="Active IR"/>
  </r>
  <r>
    <x v="17"/>
    <x v="0"/>
    <n v="2.1171266665899999"/>
    <s v="Alfalfa"/>
    <s v="Sprinkler"/>
    <s v="Alfalfa"/>
    <s v="Active IR"/>
  </r>
  <r>
    <x v="17"/>
    <x v="0"/>
    <n v="2.1171266665899999"/>
    <s v="Alfalfa"/>
    <s v="Sprinkler"/>
    <s v="Alfalfa"/>
    <s v="Active IR"/>
  </r>
  <r>
    <x v="12"/>
    <x v="0"/>
    <n v="2.1171266665899999"/>
    <s v="Alfalfa"/>
    <s v="Sprinkler"/>
    <s v="Alfalfa"/>
    <s v="Active IR"/>
  </r>
  <r>
    <x v="12"/>
    <x v="0"/>
    <n v="2.1171266665899999"/>
    <s v="Alfalfa"/>
    <s v="Sprinkler"/>
    <s v="Alfalfa"/>
    <s v="Active IR"/>
  </r>
  <r>
    <x v="41"/>
    <x v="0"/>
    <n v="2.1171266665899999"/>
    <s v="Alfalfa"/>
    <s v="Sprinkler"/>
    <s v="Alfalfa"/>
    <s v="Active IR"/>
  </r>
  <r>
    <x v="0"/>
    <x v="0"/>
    <n v="23.7250572306999"/>
    <s v="Alfalfa"/>
    <s v="Sprinkler"/>
    <s v="Alfalfa"/>
    <s v="Active IR"/>
  </r>
  <r>
    <x v="17"/>
    <x v="0"/>
    <n v="9.63192716973"/>
    <s v="Alfalfa"/>
    <s v="Sprinkler"/>
    <s v="Alfalfa"/>
    <s v="Active IR"/>
  </r>
  <r>
    <x v="12"/>
    <x v="0"/>
    <n v="9.63192716973"/>
    <s v="Alfalfa"/>
    <s v="Sprinkler"/>
    <s v="Alfalfa"/>
    <s v="Active IR"/>
  </r>
  <r>
    <x v="4"/>
    <x v="0"/>
    <n v="3.2178172595899999"/>
    <s v="Alfalfa"/>
    <s v="Sprinkler"/>
    <s v="Alfalfa"/>
    <s v="Active IR"/>
  </r>
  <r>
    <x v="4"/>
    <x v="0"/>
    <n v="3.2178172595899999"/>
    <s v="Alfalfa"/>
    <s v="Sprinkler"/>
    <s v="Alfalfa"/>
    <s v="Active IR"/>
  </r>
  <r>
    <x v="19"/>
    <x v="0"/>
    <n v="3.8558820355300001"/>
    <s v="Alfalfa"/>
    <s v="Sprinkler"/>
    <s v="Alfalfa"/>
    <s v="Active IR"/>
  </r>
  <r>
    <x v="19"/>
    <x v="0"/>
    <n v="3.8558820355300001"/>
    <s v="Alfalfa"/>
    <s v="Sprinkler"/>
    <s v="Alfalfa"/>
    <s v="Active IR"/>
  </r>
  <r>
    <x v="17"/>
    <x v="0"/>
    <n v="8.2583976227899996"/>
    <s v="Alfalfa"/>
    <s v="Sprinkler"/>
    <s v="Alfalfa"/>
    <s v="Active IR"/>
  </r>
  <r>
    <x v="14"/>
    <x v="0"/>
    <n v="4.4642672210700001"/>
    <s v="Alfalfa"/>
    <s v="Sprinkler"/>
    <s v="Alfalfa"/>
    <s v="Active IR"/>
  </r>
  <r>
    <x v="15"/>
    <x v="0"/>
    <n v="4.4642672210700001"/>
    <s v="Alfalfa"/>
    <s v="Sprinkler"/>
    <s v="Alfalfa"/>
    <s v="Active IR"/>
  </r>
  <r>
    <x v="44"/>
    <x v="0"/>
    <n v="1.1577897857799999"/>
    <s v="Alfalfa"/>
    <s v="Sprinkler"/>
    <s v="Alfalfa"/>
    <s v="Active IR"/>
  </r>
  <r>
    <x v="6"/>
    <x v="0"/>
    <n v="7.82750689502"/>
    <s v="Alfalfa"/>
    <s v="Sprinkler"/>
    <s v="Alfalfa"/>
    <s v="Active IR"/>
  </r>
  <r>
    <x v="32"/>
    <x v="0"/>
    <n v="22.2071436138"/>
    <s v="Alfalfa"/>
    <s v="Sprinkler"/>
    <s v="Alfalfa"/>
    <s v="Active IR"/>
  </r>
  <r>
    <x v="23"/>
    <x v="0"/>
    <n v="23.8460079136999"/>
    <s v="Alfalfa"/>
    <s v="Sprinkler"/>
    <s v="Alfalfa"/>
    <s v="Active IR"/>
  </r>
  <r>
    <x v="21"/>
    <x v="0"/>
    <n v="3.1511829037600001"/>
    <s v="Alfalfa"/>
    <s v="Sprinkler"/>
    <s v="Alfalfa"/>
    <s v="Active IR"/>
  </r>
  <r>
    <x v="17"/>
    <x v="0"/>
    <n v="16.873852905"/>
    <s v="Alfalfa"/>
    <s v="Sprinkler"/>
    <s v="Alfalfa"/>
    <s v="Active IR"/>
  </r>
  <r>
    <x v="42"/>
    <x v="0"/>
    <n v="4.5567030837500004"/>
    <s v="Alfalfa"/>
    <s v="Sprinkler"/>
    <s v="Alfalfa"/>
    <s v="Active IR"/>
  </r>
  <r>
    <x v="7"/>
    <x v="0"/>
    <n v="4.5567030837500004"/>
    <s v="Alfalfa"/>
    <s v="Sprinkler"/>
    <s v="Alfalfa"/>
    <s v="Active IR"/>
  </r>
  <r>
    <x v="7"/>
    <x v="0"/>
    <n v="10.166818427100001"/>
    <s v="Alfalfa"/>
    <s v="Sprinkler"/>
    <s v="Alfalfa"/>
    <s v="Active IR"/>
  </r>
  <r>
    <x v="0"/>
    <x v="0"/>
    <n v="13.886268154"/>
    <s v="Alfalfa"/>
    <s v="Sprinkler"/>
    <s v="Alfalfa"/>
    <s v="Active IR"/>
  </r>
  <r>
    <x v="0"/>
    <x v="0"/>
    <n v="13.886268154"/>
    <s v="Alfalfa"/>
    <s v="Sprinkler"/>
    <s v="Alfalfa"/>
    <s v="Active IR"/>
  </r>
  <r>
    <x v="0"/>
    <x v="0"/>
    <n v="9.2474520041599906"/>
    <s v="Alfalfa"/>
    <s v="Sprinkler"/>
    <s v="Alfalfa"/>
    <s v="Active IR"/>
  </r>
  <r>
    <x v="8"/>
    <x v="0"/>
    <n v="11.5793151791"/>
    <s v="Alfalfa"/>
    <s v="Sprinkler"/>
    <s v="Alfalfa"/>
    <s v="Active IR"/>
  </r>
  <r>
    <x v="7"/>
    <x v="0"/>
    <n v="4.82362436841"/>
    <s v="Alfalfa"/>
    <s v="Sprinkler"/>
    <s v="Alfalfa"/>
    <s v="Active IR"/>
  </r>
  <r>
    <x v="7"/>
    <x v="0"/>
    <n v="4.82362436841"/>
    <s v="Alfalfa"/>
    <s v="Sprinkler"/>
    <s v="Alfalfa"/>
    <s v="Active IR"/>
  </r>
  <r>
    <x v="7"/>
    <x v="0"/>
    <n v="4.82362436841"/>
    <s v="Alfalfa"/>
    <s v="Sprinkler"/>
    <s v="Alfalfa"/>
    <s v="Active IR"/>
  </r>
  <r>
    <x v="7"/>
    <x v="0"/>
    <n v="4.82362436841"/>
    <s v="Alfalfa"/>
    <s v="Sprinkler"/>
    <s v="Alfalfa"/>
    <s v="Active IR"/>
  </r>
  <r>
    <x v="0"/>
    <x v="0"/>
    <n v="32.103405909099898"/>
    <s v="Alfalfa"/>
    <s v="Sprinkler"/>
    <s v="Alfalfa"/>
    <s v="Active IR"/>
  </r>
  <r>
    <x v="12"/>
    <x v="0"/>
    <n v="12.6692717291"/>
    <s v="Alfalfa"/>
    <s v="Sprinkler"/>
    <s v="Alfalfa"/>
    <s v="Active IR"/>
  </r>
  <r>
    <x v="48"/>
    <x v="0"/>
    <n v="12.6692717291"/>
    <s v="Alfalfa"/>
    <s v="Sprinkler"/>
    <s v="Alfalfa"/>
    <s v="Active IR"/>
  </r>
  <r>
    <x v="48"/>
    <x v="0"/>
    <n v="12.6692717291"/>
    <s v="Alfalfa"/>
    <s v="Sprinkler"/>
    <s v="Alfalfa"/>
    <s v="Active IR"/>
  </r>
  <r>
    <x v="48"/>
    <x v="0"/>
    <n v="12.6692717291"/>
    <s v="Alfalfa"/>
    <s v="Sprinkler"/>
    <s v="Alfalfa"/>
    <s v="Active IR"/>
  </r>
  <r>
    <x v="0"/>
    <x v="0"/>
    <n v="28.9133234337"/>
    <s v="Alfalfa"/>
    <s v="Sprinkler"/>
    <s v="Alfalfa"/>
    <s v="Active IR"/>
  </r>
  <r>
    <x v="8"/>
    <x v="0"/>
    <n v="10.297222367"/>
    <s v="Alfalfa"/>
    <s v="Sprinkler"/>
    <s v="Alfalfa"/>
    <s v="Active IR"/>
  </r>
  <r>
    <x v="7"/>
    <x v="0"/>
    <n v="0.74300162197599995"/>
    <s v="Alfalfa"/>
    <s v="Sprinkler"/>
    <s v="Alfalfa"/>
    <s v="Active IR"/>
  </r>
  <r>
    <x v="0"/>
    <x v="0"/>
    <n v="27.266072690200001"/>
    <s v="Alfalfa"/>
    <s v="Sprinkler"/>
    <s v="Alfalfa"/>
    <s v="Active IR"/>
  </r>
  <r>
    <x v="8"/>
    <x v="0"/>
    <n v="0.61430618705999995"/>
    <s v="Alfalfa"/>
    <s v="Sprinkler"/>
    <s v="Alfalfa"/>
    <s v="Active IR"/>
  </r>
  <r>
    <x v="42"/>
    <x v="0"/>
    <n v="0.68884309973799995"/>
    <s v="Alfalfa"/>
    <s v="Sprinkler"/>
    <s v="Alfalfa"/>
    <s v="Active IR"/>
  </r>
  <r>
    <x v="7"/>
    <x v="0"/>
    <n v="0.68884309973799995"/>
    <s v="Alfalfa"/>
    <s v="Sprinkler"/>
    <s v="Alfalfa"/>
    <s v="Active IR"/>
  </r>
  <r>
    <x v="17"/>
    <x v="0"/>
    <n v="4.2347995852400002"/>
    <s v="Alfalfa"/>
    <s v="Sprinkler"/>
    <s v="Alfalfa"/>
    <s v="Active IR"/>
  </r>
  <r>
    <x v="0"/>
    <x v="0"/>
    <n v="111.082434388999"/>
    <s v="Alfalfa"/>
    <s v="Sprinkler"/>
    <s v="Alfalfa"/>
    <s v="Active IR"/>
  </r>
  <r>
    <x v="0"/>
    <x v="0"/>
    <n v="111.082434388999"/>
    <s v="Alfalfa"/>
    <s v="Sprinkler"/>
    <s v="Alfalfa"/>
    <s v="Active IR"/>
  </r>
  <r>
    <x v="39"/>
    <x v="0"/>
    <n v="1.1697736622599999"/>
    <s v="Alfalfa"/>
    <s v="Sprinkler"/>
    <s v="Alfalfa"/>
    <s v="Active IR"/>
  </r>
  <r>
    <x v="17"/>
    <x v="0"/>
    <n v="1.1697736622599999"/>
    <s v="Alfalfa"/>
    <s v="Sprinkler"/>
    <s v="Alfalfa"/>
    <s v="Active IR"/>
  </r>
  <r>
    <x v="40"/>
    <x v="0"/>
    <n v="1.1697736622599999"/>
    <s v="Alfalfa"/>
    <s v="Sprinkler"/>
    <s v="Alfalfa"/>
    <s v="Active IR"/>
  </r>
  <r>
    <x v="39"/>
    <x v="0"/>
    <n v="0.28260118700100001"/>
    <s v="Alfalfa"/>
    <s v="Sprinkler"/>
    <s v="Alfalfa"/>
    <s v="Active IR"/>
  </r>
  <r>
    <x v="17"/>
    <x v="0"/>
    <n v="7.3626278596599999"/>
    <s v="Alfalfa"/>
    <s v="Sprinkler"/>
    <s v="Alfalfa"/>
    <s v="Active IR"/>
  </r>
  <r>
    <x v="6"/>
    <x v="0"/>
    <n v="5.0145425260299996"/>
    <s v="Alfalfa"/>
    <s v="Sprinkler"/>
    <s v="Alfalfa"/>
    <s v="Active IR"/>
  </r>
  <r>
    <x v="53"/>
    <x v="0"/>
    <n v="24.334802375500001"/>
    <s v="Alfalfa"/>
    <s v="Sprinkler"/>
    <s v="Alfalfa"/>
    <s v="Active IR"/>
  </r>
  <r>
    <x v="7"/>
    <x v="0"/>
    <n v="24.334802375500001"/>
    <s v="Alfalfa"/>
    <s v="Sprinkler"/>
    <s v="Alfalfa"/>
    <s v="Active IR"/>
  </r>
  <r>
    <x v="7"/>
    <x v="0"/>
    <n v="24.334802375500001"/>
    <s v="Alfalfa"/>
    <s v="Sprinkler"/>
    <s v="Alfalfa"/>
    <s v="Active IR"/>
  </r>
  <r>
    <x v="7"/>
    <x v="0"/>
    <n v="24.334802375500001"/>
    <s v="Alfalfa"/>
    <s v="Sprinkler"/>
    <s v="Alfalfa"/>
    <s v="Active IR"/>
  </r>
  <r>
    <x v="3"/>
    <x v="0"/>
    <n v="1.28797687466"/>
    <s v="Alfalfa"/>
    <s v="Sprinkler"/>
    <s v="Alfalfa"/>
    <s v="Active IR"/>
  </r>
  <r>
    <x v="3"/>
    <x v="0"/>
    <n v="1.28797687466"/>
    <s v="Alfalfa"/>
    <s v="Sprinkler"/>
    <s v="Alfalfa"/>
    <s v="Active IR"/>
  </r>
  <r>
    <x v="0"/>
    <x v="0"/>
    <n v="35.053480943799897"/>
    <s v="Alfalfa"/>
    <s v="Sprinkler"/>
    <s v="Alfalfa"/>
    <s v="Active IR"/>
  </r>
  <r>
    <x v="0"/>
    <x v="0"/>
    <n v="0.78654872876100002"/>
    <s v="Alfalfa"/>
    <s v="Sprinkler"/>
    <s v="Alfalfa"/>
    <s v="Active IR"/>
  </r>
  <r>
    <x v="16"/>
    <x v="0"/>
    <n v="22.4982077037"/>
    <s v="Alfalfa"/>
    <s v="Sprinkler"/>
    <s v="Alfalfa"/>
    <s v="Active IR"/>
  </r>
  <r>
    <x v="8"/>
    <x v="0"/>
    <n v="16.9424209142"/>
    <s v="Alfalfa"/>
    <s v="Sprinkler"/>
    <s v="Alfalfa"/>
    <s v="Active IR"/>
  </r>
  <r>
    <x v="21"/>
    <x v="0"/>
    <n v="2.7073830319000001"/>
    <s v="Alfalfa"/>
    <s v="Sprinkler"/>
    <s v="Alfalfa"/>
    <s v="Active IR"/>
  </r>
  <r>
    <x v="48"/>
    <x v="0"/>
    <n v="3.9064946887100001"/>
    <s v="Alfalfa"/>
    <s v="Sprinkler"/>
    <s v="Alfalfa"/>
    <s v="Active IR"/>
  </r>
  <r>
    <x v="6"/>
    <x v="0"/>
    <n v="3.16689133681"/>
    <s v="Alfalfa"/>
    <s v="Sprinkler"/>
    <s v="Alfalfa"/>
    <s v="Active IR"/>
  </r>
  <r>
    <x v="7"/>
    <x v="0"/>
    <n v="3.16689133681"/>
    <s v="Alfalfa"/>
    <s v="Sprinkler"/>
    <s v="Alfalfa"/>
    <s v="Active IR"/>
  </r>
  <r>
    <x v="0"/>
    <x v="0"/>
    <n v="19.882996852800002"/>
    <s v="Alfalfa"/>
    <s v="Sprinkler"/>
    <s v="Alfalfa"/>
    <s v="Active IR"/>
  </r>
  <r>
    <x v="0"/>
    <x v="0"/>
    <n v="19.882996852800002"/>
    <s v="Alfalfa"/>
    <s v="Sprinkler"/>
    <s v="Alfalfa"/>
    <s v="Active IR"/>
  </r>
  <r>
    <x v="0"/>
    <x v="0"/>
    <n v="0.71138242765699999"/>
    <s v="Alfalfa"/>
    <s v="Sprinkler"/>
    <s v="Alfalfa"/>
    <s v="Active IR"/>
  </r>
  <r>
    <x v="0"/>
    <x v="0"/>
    <n v="0.71138242765699999"/>
    <s v="Alfalfa"/>
    <s v="Sprinkler"/>
    <s v="Alfalfa"/>
    <s v="Active IR"/>
  </r>
  <r>
    <x v="0"/>
    <x v="0"/>
    <n v="5.9191274424699998"/>
    <s v="Alfalfa"/>
    <s v="Sprinkler"/>
    <s v="Alfalfa"/>
    <s v="Active IR"/>
  </r>
  <r>
    <x v="0"/>
    <x v="0"/>
    <n v="5.9191274424699998"/>
    <s v="Alfalfa"/>
    <s v="Sprinkler"/>
    <s v="Alfalfa"/>
    <s v="Active IR"/>
  </r>
  <r>
    <x v="29"/>
    <x v="0"/>
    <n v="4.5049294232900001"/>
    <s v="Alfalfa"/>
    <s v="Sprinkler"/>
    <s v="Alfalfa"/>
    <s v="Active IR"/>
  </r>
  <r>
    <x v="33"/>
    <x v="0"/>
    <n v="19.5829844296"/>
    <s v="Alfalfa"/>
    <s v="Sprinkler"/>
    <s v="Alfalfa"/>
    <s v="Active IR"/>
  </r>
  <r>
    <x v="0"/>
    <x v="0"/>
    <n v="5.9198358926100001"/>
    <s v="Alfalfa"/>
    <s v="Sprinkler"/>
    <s v="Alfalfa"/>
    <s v="Active IR"/>
  </r>
  <r>
    <x v="3"/>
    <x v="0"/>
    <n v="5.2481687984400001"/>
    <s v="Alfalfa"/>
    <s v="Sprinkler"/>
    <s v="Alfalfa"/>
    <s v="Active IR"/>
  </r>
  <r>
    <x v="21"/>
    <x v="0"/>
    <n v="1.9821183543100001"/>
    <s v="Alfalfa"/>
    <s v="Sprinkler"/>
    <s v="Alfalfa"/>
    <s v="Active IR"/>
  </r>
  <r>
    <x v="44"/>
    <x v="0"/>
    <n v="12.709455670600001"/>
    <s v="Alfalfa"/>
    <s v="Sprinkler"/>
    <s v="Alfalfa"/>
    <s v="Active IR"/>
  </r>
  <r>
    <x v="21"/>
    <x v="0"/>
    <n v="0.68425125816400001"/>
    <s v="Alfalfa"/>
    <s v="Sprinkler"/>
    <s v="Alfalfa"/>
    <s v="Active IR"/>
  </r>
  <r>
    <x v="0"/>
    <x v="0"/>
    <n v="24.8547163446"/>
    <s v="Alfalfa"/>
    <s v="Sprinkler"/>
    <s v="Alfalfa"/>
    <s v="Active IR"/>
  </r>
  <r>
    <x v="12"/>
    <x v="0"/>
    <n v="9.0589549623700005"/>
    <s v="Alfalfa"/>
    <s v="Sprinkler"/>
    <s v="Alfalfa"/>
    <s v="Active IR"/>
  </r>
  <r>
    <x v="8"/>
    <x v="0"/>
    <n v="4.2359671913300003"/>
    <s v="Alfalfa"/>
    <s v="Sprinkler"/>
    <s v="Alfalfa"/>
    <s v="Active IR"/>
  </r>
  <r>
    <x v="41"/>
    <x v="0"/>
    <n v="3.11597984485"/>
    <s v="Alfalfa"/>
    <s v="Sprinkler"/>
    <s v="Alfalfa"/>
    <s v="Active IR"/>
  </r>
  <r>
    <x v="41"/>
    <x v="0"/>
    <n v="3.11597984485"/>
    <s v="Alfalfa"/>
    <s v="Sprinkler"/>
    <s v="Alfalfa"/>
    <s v="Active IR"/>
  </r>
  <r>
    <x v="0"/>
    <x v="0"/>
    <n v="23.479061918900001"/>
    <s v="Alfalfa"/>
    <s v="Sprinkler"/>
    <s v="Alfalfa"/>
    <s v="Active IR"/>
  </r>
  <r>
    <x v="39"/>
    <x v="0"/>
    <n v="0.53236050454299999"/>
    <s v="Alfalfa"/>
    <s v="Sprinkler"/>
    <s v="Alfalfa"/>
    <s v="Active IR"/>
  </r>
  <r>
    <x v="21"/>
    <x v="0"/>
    <n v="2.1109344282500002"/>
    <s v="Alfalfa"/>
    <s v="Sprinkler"/>
    <s v="Alfalfa"/>
    <s v="Active IR"/>
  </r>
  <r>
    <x v="23"/>
    <x v="0"/>
    <n v="9.4106362825800005"/>
    <s v="Alfalfa"/>
    <s v="Sprinkler"/>
    <s v="Alfalfa"/>
    <s v="Active IR"/>
  </r>
  <r>
    <x v="41"/>
    <x v="0"/>
    <n v="9.6495685058199996"/>
    <s v="Alfalfa"/>
    <s v="Sprinkler"/>
    <s v="Alfalfa"/>
    <s v="Active IR"/>
  </r>
  <r>
    <x v="6"/>
    <x v="0"/>
    <n v="12.6021730159"/>
    <s v="Alfalfa"/>
    <s v="Sprinkler"/>
    <s v="Alfalfa"/>
    <s v="Active IR"/>
  </r>
  <r>
    <x v="6"/>
    <x v="0"/>
    <n v="12.6021730159"/>
    <s v="Alfalfa"/>
    <s v="Sprinkler"/>
    <s v="Alfalfa"/>
    <s v="Active IR"/>
  </r>
  <r>
    <x v="6"/>
    <x v="0"/>
    <n v="12.6021730159"/>
    <s v="Alfalfa"/>
    <s v="Sprinkler"/>
    <s v="Alfalfa"/>
    <s v="Active IR"/>
  </r>
  <r>
    <x v="6"/>
    <x v="0"/>
    <n v="12.6021730159"/>
    <s v="Alfalfa"/>
    <s v="Sprinkler"/>
    <s v="Alfalfa"/>
    <s v="Active IR"/>
  </r>
  <r>
    <x v="34"/>
    <x v="0"/>
    <n v="5.2856516838900003"/>
    <s v="Alfalfa"/>
    <s v="Sprinkler"/>
    <s v="Alfalfa"/>
    <s v="Active IR"/>
  </r>
  <r>
    <x v="39"/>
    <x v="0"/>
    <n v="7.34963537412"/>
    <s v="Alfalfa"/>
    <s v="Sprinkler"/>
    <s v="Alfalfa"/>
    <s v="Active IR"/>
  </r>
  <r>
    <x v="12"/>
    <x v="0"/>
    <n v="21.0609959971999"/>
    <s v="Alfalfa"/>
    <s v="Sprinkler"/>
    <s v="Alfalfa"/>
    <s v="Active IR"/>
  </r>
  <r>
    <x v="39"/>
    <x v="0"/>
    <n v="2.62366664883"/>
    <s v="Alfalfa"/>
    <s v="Sprinkler"/>
    <s v="Alfalfa"/>
    <s v="Active IR"/>
  </r>
  <r>
    <x v="22"/>
    <x v="0"/>
    <n v="1.17653106985"/>
    <s v="Alfalfa"/>
    <s v="Sprinkler"/>
    <s v="Alfalfa"/>
    <s v="Active IR"/>
  </r>
  <r>
    <x v="22"/>
    <x v="0"/>
    <n v="1.17653106985"/>
    <s v="Alfalfa"/>
    <s v="Sprinkler"/>
    <s v="Alfalfa"/>
    <s v="Active IR"/>
  </r>
  <r>
    <x v="23"/>
    <x v="0"/>
    <n v="1.5076514616300001"/>
    <s v="Alfalfa"/>
    <s v="Sprinkler"/>
    <s v="Alfalfa"/>
    <s v="Active IR"/>
  </r>
  <r>
    <x v="41"/>
    <x v="0"/>
    <n v="4.2204019978399998"/>
    <s v="Alfalfa"/>
    <s v="Sprinkler"/>
    <s v="Alfalfa"/>
    <s v="Active IR"/>
  </r>
  <r>
    <x v="41"/>
    <x v="0"/>
    <n v="4.2204019978399998"/>
    <s v="Alfalfa"/>
    <s v="Sprinkler"/>
    <s v="Alfalfa"/>
    <s v="Active IR"/>
  </r>
  <r>
    <x v="12"/>
    <x v="0"/>
    <n v="15.123194836"/>
    <s v="Alfalfa"/>
    <s v="Sprinkler"/>
    <s v="Alfalfa"/>
    <s v="Active IR"/>
  </r>
  <r>
    <x v="0"/>
    <x v="0"/>
    <n v="8.9416253311199902"/>
    <s v="Alfalfa"/>
    <s v="Sprinkler"/>
    <s v="Alfalfa"/>
    <s v="Active IR"/>
  </r>
  <r>
    <x v="19"/>
    <x v="0"/>
    <n v="2.2442855988799999"/>
    <s v="Alfalfa"/>
    <s v="Sprinkler"/>
    <s v="Alfalfa"/>
    <s v="Active IR"/>
  </r>
  <r>
    <x v="12"/>
    <x v="0"/>
    <n v="5.06785514183"/>
    <s v="Alfalfa"/>
    <s v="Sprinkler"/>
    <s v="Alfalfa"/>
    <s v="Active IR"/>
  </r>
  <r>
    <x v="0"/>
    <x v="0"/>
    <n v="16.4393882695"/>
    <s v="Alfalfa"/>
    <s v="Sprinkler"/>
    <s v="Alfalfa"/>
    <s v="Active IR"/>
  </r>
  <r>
    <x v="0"/>
    <x v="0"/>
    <n v="6.2333436196100003"/>
    <s v="Alfalfa"/>
    <s v="Sprinkler"/>
    <s v="Alfalfa"/>
    <s v="Active IR"/>
  </r>
  <r>
    <x v="0"/>
    <x v="0"/>
    <n v="10.865442459600001"/>
    <s v="Alfalfa"/>
    <s v="Sprinkler"/>
    <s v="Alfalfa"/>
    <s v="Active IR"/>
  </r>
  <r>
    <x v="29"/>
    <x v="0"/>
    <n v="3.0268875605500001"/>
    <s v="Alfalfa"/>
    <s v="Sprinkler"/>
    <s v="Alfalfa"/>
    <s v="Active IR"/>
  </r>
  <r>
    <x v="17"/>
    <x v="0"/>
    <n v="5.7920529370800002"/>
    <s v="Alfalfa"/>
    <s v="Sprinkler"/>
    <s v="Alfalfa"/>
    <s v="Active IR"/>
  </r>
  <r>
    <x v="8"/>
    <x v="0"/>
    <n v="42.710429091800002"/>
    <s v="Alfalfa"/>
    <s v="Sprinkler"/>
    <s v="Alfalfa"/>
    <s v="Active IR"/>
  </r>
  <r>
    <x v="33"/>
    <x v="0"/>
    <n v="28.0820796195"/>
    <s v="Alfalfa"/>
    <s v="Sprinkler"/>
    <s v="Alfalfa"/>
    <s v="Active IR"/>
  </r>
  <r>
    <x v="0"/>
    <x v="0"/>
    <n v="23.708334883100001"/>
    <s v="Alfalfa"/>
    <s v="Sprinkler"/>
    <s v="Alfalfa"/>
    <s v="Active IR"/>
  </r>
  <r>
    <x v="3"/>
    <x v="0"/>
    <n v="13.8129668130999"/>
    <s v="Alfalfa"/>
    <s v="Sprinkler"/>
    <s v="Alfalfa"/>
    <s v="Active IR"/>
  </r>
  <r>
    <x v="3"/>
    <x v="0"/>
    <n v="13.8129668130999"/>
    <s v="Alfalfa"/>
    <s v="Sprinkler"/>
    <s v="Alfalfa"/>
    <s v="Active IR"/>
  </r>
  <r>
    <x v="33"/>
    <x v="0"/>
    <n v="15.9080574765"/>
    <s v="Alfalfa"/>
    <s v="Sprinkler"/>
    <s v="Alfalfa"/>
    <s v="Active IR"/>
  </r>
  <r>
    <x v="12"/>
    <x v="0"/>
    <n v="8.0121945159399903"/>
    <s v="Alfalfa"/>
    <s v="Sprinkler"/>
    <s v="Alfalfa"/>
    <s v="Active IR"/>
  </r>
  <r>
    <x v="42"/>
    <x v="0"/>
    <n v="7.5759343855300001"/>
    <s v="Alfalfa"/>
    <s v="Sprinkler"/>
    <s v="Alfalfa"/>
    <s v="Active IR"/>
  </r>
  <r>
    <x v="7"/>
    <x v="0"/>
    <n v="7.5759343855300001"/>
    <s v="Alfalfa"/>
    <s v="Sprinkler"/>
    <s v="Alfalfa"/>
    <s v="Active IR"/>
  </r>
  <r>
    <x v="8"/>
    <x v="0"/>
    <n v="19.357861306899899"/>
    <s v="Alfalfa"/>
    <s v="Sprinkler"/>
    <s v="Alfalfa"/>
    <s v="Active IR"/>
  </r>
  <r>
    <x v="22"/>
    <x v="0"/>
    <n v="1.8863061144"/>
    <s v="Alfalfa"/>
    <s v="Sprinkler"/>
    <s v="Alfalfa"/>
    <s v="Active IR"/>
  </r>
  <r>
    <x v="39"/>
    <x v="0"/>
    <n v="0.50366229997099998"/>
    <s v="Alfalfa"/>
    <s v="Sprinkler"/>
    <s v="Alfalfa"/>
    <s v="Active IR"/>
  </r>
  <r>
    <x v="40"/>
    <x v="0"/>
    <n v="0.50366229997099998"/>
    <s v="Alfalfa"/>
    <s v="Sprinkler"/>
    <s v="Alfalfa"/>
    <s v="Active IR"/>
  </r>
  <r>
    <x v="13"/>
    <x v="0"/>
    <n v="12.3499625335999"/>
    <s v="Alfalfa"/>
    <s v="Sprinkler"/>
    <s v="Alfalfa"/>
    <s v="Active IR"/>
  </r>
  <r>
    <x v="0"/>
    <x v="0"/>
    <n v="5.0399779759400003"/>
    <s v="Alfalfa"/>
    <s v="Sprinkler"/>
    <s v="Alfalfa"/>
    <s v="Active IR"/>
  </r>
  <r>
    <x v="7"/>
    <x v="0"/>
    <n v="4.57118901617"/>
    <s v="Alfalfa"/>
    <s v="Sprinkler"/>
    <s v="Alfalfa"/>
    <s v="Active IR"/>
  </r>
  <r>
    <x v="7"/>
    <x v="0"/>
    <n v="11.654201282400001"/>
    <s v="Alfalfa"/>
    <s v="Sprinkler"/>
    <s v="Alfalfa"/>
    <s v="Active IR"/>
  </r>
  <r>
    <x v="8"/>
    <x v="0"/>
    <n v="0.74397883442099999"/>
    <s v="Alfalfa"/>
    <s v="Sprinkler"/>
    <s v="Alfalfa"/>
    <s v="Active IR"/>
  </r>
  <r>
    <x v="8"/>
    <x v="0"/>
    <n v="0.74397883442099999"/>
    <s v="Alfalfa"/>
    <s v="Sprinkler"/>
    <s v="Alfalfa"/>
    <s v="Active IR"/>
  </r>
  <r>
    <x v="0"/>
    <x v="0"/>
    <n v="10.673312812600001"/>
    <s v="Alfalfa"/>
    <s v="Sprinkler"/>
    <s v="Alfalfa"/>
    <s v="Active IR"/>
  </r>
  <r>
    <x v="39"/>
    <x v="0"/>
    <n v="31.6567979135"/>
    <s v="Alfalfa"/>
    <s v="Sprinkler"/>
    <s v="Alfalfa"/>
    <s v="Active IR"/>
  </r>
  <r>
    <x v="39"/>
    <x v="0"/>
    <n v="31.6567979135"/>
    <s v="Alfalfa"/>
    <s v="Sprinkler"/>
    <s v="Alfalfa"/>
    <s v="Active IR"/>
  </r>
  <r>
    <x v="40"/>
    <x v="0"/>
    <n v="31.6567979135"/>
    <s v="Alfalfa"/>
    <s v="Sprinkler"/>
    <s v="Alfalfa"/>
    <s v="Active IR"/>
  </r>
  <r>
    <x v="40"/>
    <x v="0"/>
    <n v="31.6567979135"/>
    <s v="Alfalfa"/>
    <s v="Sprinkler"/>
    <s v="Alfalfa"/>
    <s v="Active IR"/>
  </r>
  <r>
    <x v="0"/>
    <x v="0"/>
    <n v="12.5720392607"/>
    <s v="Alfalfa"/>
    <s v="Sprinkler"/>
    <s v="Alfalfa"/>
    <s v="Active IR"/>
  </r>
  <r>
    <x v="3"/>
    <x v="0"/>
    <n v="13.5085673486"/>
    <s v="Alfalfa"/>
    <s v="Sprinkler"/>
    <s v="Alfalfa"/>
    <s v="Active IR"/>
  </r>
  <r>
    <x v="18"/>
    <x v="0"/>
    <n v="18.503482014100001"/>
    <s v="Alfalfa"/>
    <s v="Sprinkler"/>
    <s v="Alfalfa"/>
    <s v="Active IR"/>
  </r>
  <r>
    <x v="8"/>
    <x v="0"/>
    <n v="3.0648887453000002"/>
    <s v="Alfalfa"/>
    <s v="Sprinkler"/>
    <s v="Alfalfa"/>
    <s v="Active IR"/>
  </r>
  <r>
    <x v="29"/>
    <x v="0"/>
    <n v="8.7493671689799903"/>
    <s v="Alfalfa"/>
    <s v="Sprinkler"/>
    <s v="Alfalfa"/>
    <s v="Active IR"/>
  </r>
  <r>
    <x v="8"/>
    <x v="0"/>
    <n v="35.133686582499898"/>
    <s v="Alfalfa"/>
    <s v="Sprinkler"/>
    <s v="Alfalfa"/>
    <s v="Active IR"/>
  </r>
  <r>
    <x v="8"/>
    <x v="0"/>
    <n v="35.133686582499898"/>
    <s v="Alfalfa"/>
    <s v="Sprinkler"/>
    <s v="Alfalfa"/>
    <s v="Active IR"/>
  </r>
  <r>
    <x v="8"/>
    <x v="0"/>
    <n v="35.133686582499898"/>
    <s v="Alfalfa"/>
    <s v="Sprinkler"/>
    <s v="Alfalfa"/>
    <s v="Active IR"/>
  </r>
  <r>
    <x v="39"/>
    <x v="0"/>
    <n v="16.3809998869"/>
    <s v="Alfalfa"/>
    <s v="Sprinkler"/>
    <s v="Alfalfa"/>
    <s v="Active IR"/>
  </r>
  <r>
    <x v="40"/>
    <x v="0"/>
    <n v="16.3809998869"/>
    <s v="Alfalfa"/>
    <s v="Sprinkler"/>
    <s v="Alfalfa"/>
    <s v="Active IR"/>
  </r>
  <r>
    <x v="0"/>
    <x v="0"/>
    <n v="1.76099113739"/>
    <s v="Alfalfa"/>
    <s v="Sprinkler"/>
    <s v="Alfalfa"/>
    <s v="Active IR"/>
  </r>
  <r>
    <x v="7"/>
    <x v="0"/>
    <n v="6.3392726647600002"/>
    <s v="Alfalfa"/>
    <s v="Sprinkler"/>
    <s v="Alfalfa"/>
    <s v="Active IR"/>
  </r>
  <r>
    <x v="7"/>
    <x v="0"/>
    <n v="28.232264151700001"/>
    <s v="Alfalfa"/>
    <s v="Sprinkler"/>
    <s v="Alfalfa"/>
    <s v="Active IR"/>
  </r>
  <r>
    <x v="7"/>
    <x v="0"/>
    <n v="28.232264151700001"/>
    <s v="Alfalfa"/>
    <s v="Sprinkler"/>
    <s v="Alfalfa"/>
    <s v="Active IR"/>
  </r>
  <r>
    <x v="0"/>
    <x v="0"/>
    <n v="1.7245111683400001"/>
    <s v="Alfalfa"/>
    <s v="Sprinkler"/>
    <s v="Alfalfa"/>
    <s v="Active IR"/>
  </r>
  <r>
    <x v="29"/>
    <x v="0"/>
    <n v="3.7695836480499998"/>
    <s v="Alfalfa"/>
    <s v="Sprinkler"/>
    <s v="Alfalfa"/>
    <s v="Active IR"/>
  </r>
  <r>
    <x v="16"/>
    <x v="0"/>
    <n v="3.168780172"/>
    <s v="Alfalfa"/>
    <s v="Sprinkler"/>
    <s v="Alfalfa"/>
    <s v="Active IR"/>
  </r>
  <r>
    <x v="8"/>
    <x v="0"/>
    <n v="20.605410123399899"/>
    <s v="Alfalfa"/>
    <s v="Sprinkler"/>
    <s v="Alfalfa"/>
    <s v="Active IR"/>
  </r>
  <r>
    <x v="21"/>
    <x v="0"/>
    <n v="2.6313202982899999"/>
    <s v="Alfalfa"/>
    <s v="Sprinkler"/>
    <s v="Alfalfa"/>
    <s v="Active IR"/>
  </r>
  <r>
    <x v="39"/>
    <x v="0"/>
    <n v="6.3819643000999999"/>
    <s v="Alfalfa"/>
    <s v="Sprinkler"/>
    <s v="Alfalfa"/>
    <s v="Active IR"/>
  </r>
  <r>
    <x v="40"/>
    <x v="0"/>
    <n v="6.3819643000999999"/>
    <s v="Alfalfa"/>
    <s v="Sprinkler"/>
    <s v="Alfalfa"/>
    <s v="Active IR"/>
  </r>
  <r>
    <x v="41"/>
    <x v="0"/>
    <n v="6.3819643000999999"/>
    <s v="Alfalfa"/>
    <s v="Sprinkler"/>
    <s v="Alfalfa"/>
    <s v="Active IR"/>
  </r>
  <r>
    <x v="6"/>
    <x v="0"/>
    <n v="4.9373579373899998"/>
    <s v="Alfalfa"/>
    <s v="Sprinkler"/>
    <s v="Alfalfa"/>
    <s v="Active IR"/>
  </r>
  <r>
    <x v="21"/>
    <x v="0"/>
    <n v="4.9373579373899998"/>
    <s v="Alfalfa"/>
    <s v="Sprinkler"/>
    <s v="Alfalfa"/>
    <s v="Active IR"/>
  </r>
  <r>
    <x v="0"/>
    <x v="0"/>
    <n v="16.764804722800001"/>
    <s v="Alfalfa"/>
    <s v="Sprinkler"/>
    <s v="Alfalfa"/>
    <s v="Active IR"/>
  </r>
  <r>
    <x v="39"/>
    <x v="0"/>
    <n v="2.8676043467899999"/>
    <s v="Alfalfa"/>
    <s v="Sprinkler"/>
    <s v="Alfalfa"/>
    <s v="Active IR"/>
  </r>
  <r>
    <x v="8"/>
    <x v="0"/>
    <n v="15.4849644965"/>
    <s v="Alfalfa"/>
    <s v="Sprinkler"/>
    <s v="Alfalfa"/>
    <s v="Active IR"/>
  </r>
  <r>
    <x v="29"/>
    <x v="0"/>
    <n v="0.41815199738499997"/>
    <s v="Alfalfa"/>
    <s v="Sprinkler"/>
    <s v="Alfalfa"/>
    <s v="Active IR"/>
  </r>
  <r>
    <x v="17"/>
    <x v="0"/>
    <n v="5.5941868964800001"/>
    <s v="Alfalfa"/>
    <s v="Sprinkler"/>
    <s v="Alfalfa"/>
    <s v="Active IR"/>
  </r>
  <r>
    <x v="12"/>
    <x v="0"/>
    <n v="5.5941868964800001"/>
    <s v="Alfalfa"/>
    <s v="Sprinkler"/>
    <s v="Alfalfa"/>
    <s v="Active IR"/>
  </r>
  <r>
    <x v="12"/>
    <x v="0"/>
    <n v="5.5941868964800001"/>
    <s v="Alfalfa"/>
    <s v="Sprinkler"/>
    <s v="Alfalfa"/>
    <s v="Active IR"/>
  </r>
  <r>
    <x v="8"/>
    <x v="0"/>
    <n v="1.61174680137"/>
    <s v="Alfalfa"/>
    <s v="Sprinkler"/>
    <s v="Alfalfa"/>
    <s v="Active IR"/>
  </r>
  <r>
    <x v="36"/>
    <x v="0"/>
    <n v="2.46902734834"/>
    <s v="Alfalfa"/>
    <s v="Sprinkler"/>
    <s v="Alfalfa"/>
    <s v="Active IR"/>
  </r>
  <r>
    <x v="33"/>
    <x v="0"/>
    <n v="5.8225205717000001"/>
    <s v="Alfalfa"/>
    <s v="Sprinkler"/>
    <s v="Alfalfa"/>
    <s v="Active IR"/>
  </r>
  <r>
    <x v="33"/>
    <x v="0"/>
    <n v="5.8225205717000001"/>
    <s v="Alfalfa"/>
    <s v="Sprinkler"/>
    <s v="Alfalfa"/>
    <s v="Active IR"/>
  </r>
  <r>
    <x v="33"/>
    <x v="0"/>
    <n v="5.8225205717000001"/>
    <s v="Alfalfa"/>
    <s v="Sprinkler"/>
    <s v="Alfalfa"/>
    <s v="Active IR"/>
  </r>
  <r>
    <x v="3"/>
    <x v="0"/>
    <n v="5.3930501771500001"/>
    <s v="Alfalfa"/>
    <s v="Sprinkler"/>
    <s v="Alfalfa"/>
    <s v="Active IR"/>
  </r>
  <r>
    <x v="21"/>
    <x v="0"/>
    <n v="10.929712135400001"/>
    <s v="Alfalfa"/>
    <s v="Sprinkler"/>
    <s v="Alfalfa"/>
    <s v="Active IR"/>
  </r>
  <r>
    <x v="29"/>
    <x v="0"/>
    <n v="10.929712135400001"/>
    <s v="Alfalfa"/>
    <s v="Sprinkler"/>
    <s v="Alfalfa"/>
    <s v="Active IR"/>
  </r>
  <r>
    <x v="0"/>
    <x v="0"/>
    <n v="3.42184969852"/>
    <s v="Alfalfa"/>
    <s v="Sprinkler"/>
    <s v="Alfalfa"/>
    <s v="Active IR"/>
  </r>
  <r>
    <x v="0"/>
    <x v="0"/>
    <n v="49.656012183400001"/>
    <s v="Alfalfa"/>
    <s v="Sprinkler"/>
    <s v="Alfalfa"/>
    <s v="Active IR"/>
  </r>
  <r>
    <x v="0"/>
    <x v="0"/>
    <n v="49.656012183400001"/>
    <s v="Alfalfa"/>
    <s v="Sprinkler"/>
    <s v="Alfalfa"/>
    <s v="Active IR"/>
  </r>
  <r>
    <x v="3"/>
    <x v="0"/>
    <n v="7.9566433853499996"/>
    <s v="Alfalfa"/>
    <s v="Sprinkler"/>
    <s v="Alfalfa"/>
    <s v="Active IR"/>
  </r>
  <r>
    <x v="12"/>
    <x v="0"/>
    <n v="13.7932549525"/>
    <s v="Alfalfa"/>
    <s v="Sprinkler"/>
    <s v="Alfalfa"/>
    <s v="Active IR"/>
  </r>
  <r>
    <x v="12"/>
    <x v="0"/>
    <n v="13.7932549525"/>
    <s v="Alfalfa"/>
    <s v="Sprinkler"/>
    <s v="Alfalfa"/>
    <s v="Active IR"/>
  </r>
  <r>
    <x v="41"/>
    <x v="0"/>
    <n v="2.1043664023700002"/>
    <s v="Alfalfa"/>
    <s v="Sprinkler"/>
    <s v="Alfalfa"/>
    <s v="Active IR"/>
  </r>
  <r>
    <x v="41"/>
    <x v="0"/>
    <n v="2.1043664023700002"/>
    <s v="Alfalfa"/>
    <s v="Sprinkler"/>
    <s v="Alfalfa"/>
    <s v="Active IR"/>
  </r>
  <r>
    <x v="5"/>
    <x v="0"/>
    <n v="1.22892042122"/>
    <s v="Alfalfa"/>
    <s v="Sprinkler"/>
    <s v="Alfalfa"/>
    <s v="Active IR"/>
  </r>
  <r>
    <x v="5"/>
    <x v="0"/>
    <n v="1.22892042122"/>
    <s v="Alfalfa"/>
    <s v="Sprinkler"/>
    <s v="Alfalfa"/>
    <s v="Active IR"/>
  </r>
  <r>
    <x v="29"/>
    <x v="0"/>
    <n v="38.4831796494"/>
    <s v="Alfalfa"/>
    <s v="Sprinkler"/>
    <s v="Alfalfa"/>
    <s v="Active IR"/>
  </r>
  <r>
    <x v="49"/>
    <x v="0"/>
    <n v="25.971172140699899"/>
    <s v="Alfalfa"/>
    <s v="Sprinkler"/>
    <s v="Alfalfa"/>
    <s v="Active IR"/>
  </r>
  <r>
    <x v="32"/>
    <x v="0"/>
    <n v="41.495605898999898"/>
    <s v="Alfalfa"/>
    <s v="Sprinkler"/>
    <s v="Alfalfa"/>
    <s v="Active IR"/>
  </r>
  <r>
    <x v="33"/>
    <x v="0"/>
    <n v="41.495605898999898"/>
    <s v="Alfalfa"/>
    <s v="Sprinkler"/>
    <s v="Alfalfa"/>
    <s v="Active IR"/>
  </r>
  <r>
    <x v="33"/>
    <x v="0"/>
    <n v="41.495605898999898"/>
    <s v="Alfalfa"/>
    <s v="Sprinkler"/>
    <s v="Alfalfa"/>
    <s v="Active IR"/>
  </r>
  <r>
    <x v="39"/>
    <x v="0"/>
    <n v="19.3105949326999"/>
    <s v="Alfalfa"/>
    <s v="Sprinkler"/>
    <s v="Alfalfa"/>
    <s v="Active IR"/>
  </r>
  <r>
    <x v="39"/>
    <x v="0"/>
    <n v="19.3105949326999"/>
    <s v="Alfalfa"/>
    <s v="Sprinkler"/>
    <s v="Alfalfa"/>
    <s v="Active IR"/>
  </r>
  <r>
    <x v="39"/>
    <x v="0"/>
    <n v="19.3105949326999"/>
    <s v="Alfalfa"/>
    <s v="Sprinkler"/>
    <s v="Alfalfa"/>
    <s v="Active IR"/>
  </r>
  <r>
    <x v="39"/>
    <x v="0"/>
    <n v="19.3105949326999"/>
    <s v="Alfalfa"/>
    <s v="Sprinkler"/>
    <s v="Alfalfa"/>
    <s v="Active IR"/>
  </r>
  <r>
    <x v="17"/>
    <x v="0"/>
    <n v="19.3105949326999"/>
    <s v="Alfalfa"/>
    <s v="Sprinkler"/>
    <s v="Alfalfa"/>
    <s v="Active IR"/>
  </r>
  <r>
    <x v="17"/>
    <x v="0"/>
    <n v="19.3105949326999"/>
    <s v="Alfalfa"/>
    <s v="Sprinkler"/>
    <s v="Alfalfa"/>
    <s v="Active IR"/>
  </r>
  <r>
    <x v="40"/>
    <x v="0"/>
    <n v="19.3105949326999"/>
    <s v="Alfalfa"/>
    <s v="Sprinkler"/>
    <s v="Alfalfa"/>
    <s v="Active IR"/>
  </r>
  <r>
    <x v="40"/>
    <x v="0"/>
    <n v="19.3105949326999"/>
    <s v="Alfalfa"/>
    <s v="Sprinkler"/>
    <s v="Alfalfa"/>
    <s v="Active IR"/>
  </r>
  <r>
    <x v="40"/>
    <x v="0"/>
    <n v="19.3105949326999"/>
    <s v="Alfalfa"/>
    <s v="Sprinkler"/>
    <s v="Alfalfa"/>
    <s v="Active IR"/>
  </r>
  <r>
    <x v="40"/>
    <x v="0"/>
    <n v="19.3105949326999"/>
    <s v="Alfalfa"/>
    <s v="Sprinkler"/>
    <s v="Alfalfa"/>
    <s v="Active IR"/>
  </r>
  <r>
    <x v="17"/>
    <x v="0"/>
    <n v="20.6156126144"/>
    <s v="Alfalfa"/>
    <s v="Sprinkler"/>
    <s v="Alfalfa"/>
    <s v="Active IR"/>
  </r>
  <r>
    <x v="12"/>
    <x v="0"/>
    <n v="20.6156126144"/>
    <s v="Alfalfa"/>
    <s v="Sprinkler"/>
    <s v="Alfalfa"/>
    <s v="Active IR"/>
  </r>
  <r>
    <x v="0"/>
    <x v="0"/>
    <n v="0.80646384150799999"/>
    <s v="Alfalfa"/>
    <s v="Sprinkler"/>
    <s v="Alfalfa"/>
    <s v="Active IR"/>
  </r>
  <r>
    <x v="0"/>
    <x v="0"/>
    <n v="5.2741741546599998"/>
    <s v="Alfalfa"/>
    <s v="Sprinkler"/>
    <s v="Alfalfa"/>
    <s v="Active IR"/>
  </r>
  <r>
    <x v="21"/>
    <x v="0"/>
    <n v="1.0078482396399999"/>
    <s v="Alfalfa"/>
    <s v="Sprinkler"/>
    <s v="Alfalfa"/>
    <s v="Active IR"/>
  </r>
  <r>
    <x v="12"/>
    <x v="0"/>
    <n v="5.5509439800299996"/>
    <s v="Alfalfa"/>
    <s v="Sprinkler"/>
    <s v="Alfalfa"/>
    <s v="Active IR"/>
  </r>
  <r>
    <x v="12"/>
    <x v="0"/>
    <n v="5.5509439800299996"/>
    <s v="Alfalfa"/>
    <s v="Sprinkler"/>
    <s v="Alfalfa"/>
    <s v="Active IR"/>
  </r>
  <r>
    <x v="8"/>
    <x v="0"/>
    <n v="11.1246256179"/>
    <s v="Alfalfa"/>
    <s v="Sprinkler"/>
    <s v="Alfalfa"/>
    <s v="Active IR"/>
  </r>
  <r>
    <x v="8"/>
    <x v="0"/>
    <n v="11.1246256179"/>
    <s v="Alfalfa"/>
    <s v="Sprinkler"/>
    <s v="Alfalfa"/>
    <s v="Active IR"/>
  </r>
  <r>
    <x v="14"/>
    <x v="0"/>
    <n v="3.6150438298299998"/>
    <s v="Alfalfa"/>
    <s v="Sprinkler"/>
    <s v="Alfalfa"/>
    <s v="Active IR"/>
  </r>
  <r>
    <x v="15"/>
    <x v="0"/>
    <n v="3.6150438298299998"/>
    <s v="Alfalfa"/>
    <s v="Sprinkler"/>
    <s v="Alfalfa"/>
    <s v="Active IR"/>
  </r>
  <r>
    <x v="52"/>
    <x v="0"/>
    <n v="3.6150438298299998"/>
    <s v="Alfalfa"/>
    <s v="Sprinkler"/>
    <s v="Alfalfa"/>
    <s v="Active IR"/>
  </r>
  <r>
    <x v="52"/>
    <x v="0"/>
    <n v="3.6150438298299998"/>
    <s v="Alfalfa"/>
    <s v="Sprinkler"/>
    <s v="Alfalfa"/>
    <s v="Active IR"/>
  </r>
  <r>
    <x v="0"/>
    <x v="0"/>
    <n v="23.432725048399899"/>
    <s v="Alfalfa"/>
    <s v="Sprinkler"/>
    <s v="Alfalfa"/>
    <s v="Active IR"/>
  </r>
  <r>
    <x v="17"/>
    <x v="0"/>
    <n v="4.1928953078699998"/>
    <s v="Alfalfa"/>
    <s v="Sprinkler"/>
    <s v="Alfalfa"/>
    <s v="Active IR"/>
  </r>
  <r>
    <x v="0"/>
    <x v="0"/>
    <n v="5.9314003470400003"/>
    <s v="Alfalfa"/>
    <s v="Sprinkler"/>
    <s v="Alfalfa"/>
    <s v="Active IR"/>
  </r>
  <r>
    <x v="32"/>
    <x v="0"/>
    <n v="0.84645449111600002"/>
    <s v="Alfalfa"/>
    <s v="Sprinkler"/>
    <s v="Alfalfa"/>
    <s v="Active IR"/>
  </r>
  <r>
    <x v="33"/>
    <x v="0"/>
    <n v="0.84645449111600002"/>
    <s v="Alfalfa"/>
    <s v="Sprinkler"/>
    <s v="Alfalfa"/>
    <s v="Active IR"/>
  </r>
  <r>
    <x v="0"/>
    <x v="0"/>
    <n v="2.6535122034800001"/>
    <s v="Alfalfa"/>
    <s v="Sprinkler"/>
    <s v="Alfalfa"/>
    <s v="Active IR"/>
  </r>
  <r>
    <x v="0"/>
    <x v="0"/>
    <n v="1.91050173553"/>
    <s v="Alfalfa"/>
    <s v="Sprinkler"/>
    <s v="Alfalfa"/>
    <s v="Active IR"/>
  </r>
  <r>
    <x v="17"/>
    <x v="0"/>
    <n v="1.8346043349800001"/>
    <s v="Alfalfa"/>
    <s v="Sprinkler"/>
    <s v="Alfalfa"/>
    <s v="Active IR"/>
  </r>
  <r>
    <x v="23"/>
    <x v="0"/>
    <n v="1.8346043349800001"/>
    <s v="Alfalfa"/>
    <s v="Sprinkler"/>
    <s v="Alfalfa"/>
    <s v="Active IR"/>
  </r>
  <r>
    <x v="0"/>
    <x v="0"/>
    <n v="6.6801739937700004"/>
    <s v="Alfalfa"/>
    <s v="Sprinkler"/>
    <s v="Alfalfa"/>
    <s v="Active IR"/>
  </r>
  <r>
    <x v="12"/>
    <x v="0"/>
    <n v="40.8143034673"/>
    <s v="Alfalfa"/>
    <s v="Sprinkler"/>
    <s v="Alfalfa"/>
    <s v="Active IR"/>
  </r>
  <r>
    <x v="49"/>
    <x v="0"/>
    <n v="13.624784136700001"/>
    <s v="Alfalfa"/>
    <s v="Sprinkler"/>
    <s v="Alfalfa"/>
    <s v="Active IR"/>
  </r>
  <r>
    <x v="17"/>
    <x v="0"/>
    <n v="4.0333529711900002"/>
    <s v="Alfalfa"/>
    <s v="Sprinkler"/>
    <s v="Alfalfa"/>
    <s v="Active IR"/>
  </r>
  <r>
    <x v="16"/>
    <x v="0"/>
    <n v="24.4718474826999"/>
    <s v="Alfalfa"/>
    <s v="Sprinkler"/>
    <s v="Alfalfa"/>
    <s v="Active IR"/>
  </r>
  <r>
    <x v="41"/>
    <x v="0"/>
    <n v="3.51626331766"/>
    <s v="Alfalfa"/>
    <s v="Sprinkler"/>
    <s v="Alfalfa"/>
    <s v="Active IR"/>
  </r>
  <r>
    <x v="29"/>
    <x v="0"/>
    <n v="7.2775693084700004"/>
    <s v="Alfalfa"/>
    <s v="Sprinkler"/>
    <s v="Alfalfa"/>
    <s v="Active IR"/>
  </r>
  <r>
    <x v="29"/>
    <x v="0"/>
    <n v="4.7052748985199999"/>
    <s v="Alfalfa"/>
    <s v="Sprinkler"/>
    <s v="Alfalfa"/>
    <s v="Active IR"/>
  </r>
  <r>
    <x v="29"/>
    <x v="0"/>
    <n v="4.40847279726"/>
    <s v="Alfalfa"/>
    <s v="Sprinkler"/>
    <s v="Alfalfa"/>
    <s v="Active IR"/>
  </r>
  <r>
    <x v="0"/>
    <x v="0"/>
    <n v="16.7762972543999"/>
    <s v="Alfalfa"/>
    <s v="Sprinkler"/>
    <s v="Alfalfa"/>
    <s v="Active IR"/>
  </r>
  <r>
    <x v="5"/>
    <x v="0"/>
    <n v="12.3408611254"/>
    <s v="Alfalfa"/>
    <s v="Sprinkler"/>
    <s v="Alfalfa"/>
    <s v="Active IR"/>
  </r>
  <r>
    <x v="5"/>
    <x v="0"/>
    <n v="12.3408611254"/>
    <s v="Alfalfa"/>
    <s v="Sprinkler"/>
    <s v="Alfalfa"/>
    <s v="Active IR"/>
  </r>
  <r>
    <x v="7"/>
    <x v="0"/>
    <n v="3.0767024213199998"/>
    <s v="Alfalfa"/>
    <s v="Sprinkler"/>
    <s v="Alfalfa"/>
    <s v="Active IR"/>
  </r>
  <r>
    <x v="7"/>
    <x v="0"/>
    <n v="3.0767024213199998"/>
    <s v="Alfalfa"/>
    <s v="Sprinkler"/>
    <s v="Alfalfa"/>
    <s v="Active IR"/>
  </r>
  <r>
    <x v="6"/>
    <x v="0"/>
    <n v="24.881209083400002"/>
    <s v="Alfalfa"/>
    <s v="Sprinkler"/>
    <s v="Alfalfa"/>
    <s v="Active IR"/>
  </r>
  <r>
    <x v="6"/>
    <x v="0"/>
    <n v="24.881209083400002"/>
    <s v="Alfalfa"/>
    <s v="Sprinkler"/>
    <s v="Alfalfa"/>
    <s v="Active IR"/>
  </r>
  <r>
    <x v="6"/>
    <x v="0"/>
    <n v="24.881209083400002"/>
    <s v="Alfalfa"/>
    <s v="Sprinkler"/>
    <s v="Alfalfa"/>
    <s v="Active IR"/>
  </r>
  <r>
    <x v="7"/>
    <x v="0"/>
    <n v="2.5152049345099998"/>
    <s v="Alfalfa"/>
    <s v="Sprinkler"/>
    <s v="Alfalfa"/>
    <s v="Active IR"/>
  </r>
  <r>
    <x v="21"/>
    <x v="0"/>
    <n v="6.9978166908199997"/>
    <s v="Alfalfa"/>
    <s v="Sprinkler"/>
    <s v="Alfalfa"/>
    <s v="Active IR"/>
  </r>
  <r>
    <x v="34"/>
    <x v="0"/>
    <n v="39.5466366713"/>
    <s v="Alfalfa"/>
    <s v="Sprinkler"/>
    <s v="Alfalfa"/>
    <s v="Active IR"/>
  </r>
  <r>
    <x v="17"/>
    <x v="0"/>
    <n v="10.2708959423999"/>
    <s v="Alfalfa"/>
    <s v="Sprinkler"/>
    <s v="Alfalfa"/>
    <s v="Active IR"/>
  </r>
  <r>
    <x v="8"/>
    <x v="0"/>
    <n v="3.2229789541299998"/>
    <s v="Alfalfa"/>
    <s v="Sprinkler"/>
    <s v="Alfalfa"/>
    <s v="Active IR"/>
  </r>
  <r>
    <x v="19"/>
    <x v="0"/>
    <n v="7.7098325629"/>
    <s v="Alfalfa"/>
    <s v="Sprinkler"/>
    <s v="Alfalfa"/>
    <s v="Active IR"/>
  </r>
  <r>
    <x v="39"/>
    <x v="0"/>
    <n v="5.2113907730199998"/>
    <s v="Alfalfa"/>
    <s v="Sprinkler"/>
    <s v="Alfalfa"/>
    <s v="Active IR"/>
  </r>
  <r>
    <x v="8"/>
    <x v="0"/>
    <n v="0.80394013313400003"/>
    <s v="Alfalfa"/>
    <s v="Sprinkler"/>
    <s v="Alfalfa"/>
    <s v="Active IR"/>
  </r>
  <r>
    <x v="39"/>
    <x v="0"/>
    <n v="12.1078793967"/>
    <s v="Alfalfa"/>
    <s v="Sprinkler"/>
    <s v="Alfalfa"/>
    <s v="Active IR"/>
  </r>
  <r>
    <x v="17"/>
    <x v="0"/>
    <n v="12.1078793967"/>
    <s v="Alfalfa"/>
    <s v="Sprinkler"/>
    <s v="Alfalfa"/>
    <s v="Active IR"/>
  </r>
  <r>
    <x v="17"/>
    <x v="0"/>
    <n v="12.1078793967"/>
    <s v="Alfalfa"/>
    <s v="Sprinkler"/>
    <s v="Alfalfa"/>
    <s v="Active IR"/>
  </r>
  <r>
    <x v="40"/>
    <x v="0"/>
    <n v="12.1078793967"/>
    <s v="Alfalfa"/>
    <s v="Sprinkler"/>
    <s v="Alfalfa"/>
    <s v="Active IR"/>
  </r>
  <r>
    <x v="0"/>
    <x v="0"/>
    <n v="4.7244642895800002"/>
    <s v="Alfalfa"/>
    <s v="Sprinkler"/>
    <s v="Alfalfa"/>
    <s v="Active IR"/>
  </r>
  <r>
    <x v="0"/>
    <x v="0"/>
    <n v="5.0715796238999999"/>
    <s v="Alfalfa"/>
    <s v="Sprinkler"/>
    <s v="Alfalfa"/>
    <s v="Active IR"/>
  </r>
  <r>
    <x v="33"/>
    <x v="0"/>
    <n v="5.0715796238999999"/>
    <s v="Alfalfa"/>
    <s v="Sprinkler"/>
    <s v="Alfalfa"/>
    <s v="Active IR"/>
  </r>
  <r>
    <x v="33"/>
    <x v="0"/>
    <n v="5.0715796238999999"/>
    <s v="Alfalfa"/>
    <s v="Sprinkler"/>
    <s v="Alfalfa"/>
    <s v="Active IR"/>
  </r>
  <r>
    <x v="17"/>
    <x v="0"/>
    <n v="17.338730973899899"/>
    <s v="Alfalfa"/>
    <s v="Sprinkler"/>
    <s v="Alfalfa"/>
    <s v="Active IR"/>
  </r>
  <r>
    <x v="0"/>
    <x v="0"/>
    <n v="8.7588603632600002"/>
    <s v="Alfalfa"/>
    <s v="Sprinkler"/>
    <s v="Alfalfa"/>
    <s v="Active IR"/>
  </r>
  <r>
    <x v="0"/>
    <x v="0"/>
    <n v="10.8939860377"/>
    <s v="Alfalfa"/>
    <s v="Sprinkler"/>
    <s v="Alfalfa"/>
    <s v="Active IR"/>
  </r>
  <r>
    <x v="33"/>
    <x v="0"/>
    <n v="2.1928929955799998"/>
    <s v="Alfalfa"/>
    <s v="Sprinkler"/>
    <s v="Alfalfa"/>
    <s v="Active IR"/>
  </r>
  <r>
    <x v="0"/>
    <x v="0"/>
    <n v="25.950167649400001"/>
    <s v="Alfalfa"/>
    <s v="Sprinkler"/>
    <s v="Alfalfa"/>
    <s v="Active IR"/>
  </r>
  <r>
    <x v="17"/>
    <x v="0"/>
    <n v="5.9822090033000004"/>
    <s v="Alfalfa"/>
    <s v="Sprinkler"/>
    <s v="Alfalfa"/>
    <s v="Active IR"/>
  </r>
  <r>
    <x v="12"/>
    <x v="0"/>
    <n v="5.9822090033000004"/>
    <s v="Alfalfa"/>
    <s v="Sprinkler"/>
    <s v="Alfalfa"/>
    <s v="Active IR"/>
  </r>
  <r>
    <x v="8"/>
    <x v="0"/>
    <n v="52.003692976700002"/>
    <s v="Alfalfa"/>
    <s v="Sprinkler"/>
    <s v="Alfalfa"/>
    <s v="Active IR"/>
  </r>
  <r>
    <x v="8"/>
    <x v="0"/>
    <n v="52.003692976700002"/>
    <s v="Alfalfa"/>
    <s v="Sprinkler"/>
    <s v="Alfalfa"/>
    <s v="Active IR"/>
  </r>
  <r>
    <x v="8"/>
    <x v="0"/>
    <n v="77.589603640600004"/>
    <s v="Alfalfa"/>
    <s v="Sprinkler"/>
    <s v="Alfalfa"/>
    <s v="Active IR"/>
  </r>
  <r>
    <x v="8"/>
    <x v="0"/>
    <n v="77.589603640600004"/>
    <s v="Alfalfa"/>
    <s v="Sprinkler"/>
    <s v="Alfalfa"/>
    <s v="Active IR"/>
  </r>
  <r>
    <x v="8"/>
    <x v="0"/>
    <n v="77.589603640600004"/>
    <s v="Alfalfa"/>
    <s v="Sprinkler"/>
    <s v="Alfalfa"/>
    <s v="Active IR"/>
  </r>
  <r>
    <x v="8"/>
    <x v="0"/>
    <n v="4.5273730260700003"/>
    <s v="Alfalfa"/>
    <s v="Sprinkler"/>
    <s v="Alfalfa"/>
    <s v="Active IR"/>
  </r>
  <r>
    <x v="39"/>
    <x v="0"/>
    <n v="19.453191991499899"/>
    <s v="Alfalfa"/>
    <s v="Sprinkler"/>
    <s v="Alfalfa"/>
    <s v="Active IR"/>
  </r>
  <r>
    <x v="40"/>
    <x v="0"/>
    <n v="19.453191991499899"/>
    <s v="Alfalfa"/>
    <s v="Sprinkler"/>
    <s v="Alfalfa"/>
    <s v="Active IR"/>
  </r>
  <r>
    <x v="0"/>
    <x v="0"/>
    <n v="35.628105438799899"/>
    <s v="Alfalfa"/>
    <s v="Sprinkler"/>
    <s v="Alfalfa"/>
    <s v="Active IR"/>
  </r>
  <r>
    <x v="8"/>
    <x v="0"/>
    <n v="1.4352245754699999"/>
    <s v="Alfalfa"/>
    <s v="Sprinkler"/>
    <s v="Alfalfa"/>
    <s v="Active IR"/>
  </r>
  <r>
    <x v="14"/>
    <x v="0"/>
    <n v="0.72186845275"/>
    <s v="Alfalfa"/>
    <s v="Sprinkler"/>
    <s v="Alfalfa"/>
    <s v="Active IR"/>
  </r>
  <r>
    <x v="50"/>
    <x v="0"/>
    <n v="0.72186845275"/>
    <s v="Alfalfa"/>
    <s v="Sprinkler"/>
    <s v="Alfalfa"/>
    <s v="Active IR"/>
  </r>
  <r>
    <x v="50"/>
    <x v="0"/>
    <n v="0.72186845275"/>
    <s v="Alfalfa"/>
    <s v="Sprinkler"/>
    <s v="Alfalfa"/>
    <s v="Active IR"/>
  </r>
  <r>
    <x v="15"/>
    <x v="0"/>
    <n v="0.72186845275"/>
    <s v="Alfalfa"/>
    <s v="Sprinkler"/>
    <s v="Alfalfa"/>
    <s v="Active IR"/>
  </r>
  <r>
    <x v="0"/>
    <x v="0"/>
    <n v="3.88813792317"/>
    <s v="Alfalfa"/>
    <s v="Sprinkler"/>
    <s v="Alfalfa"/>
    <s v="Active IR"/>
  </r>
  <r>
    <x v="8"/>
    <x v="0"/>
    <n v="4.4228990812899998"/>
    <s v="Alfalfa"/>
    <s v="Sprinkler"/>
    <s v="Alfalfa"/>
    <s v="Active IR"/>
  </r>
  <r>
    <x v="0"/>
    <x v="0"/>
    <n v="11.5786030216999"/>
    <s v="Alfalfa"/>
    <s v="Sprinkler"/>
    <s v="Alfalfa"/>
    <s v="Active IR"/>
  </r>
  <r>
    <x v="0"/>
    <x v="0"/>
    <n v="11.5786030216999"/>
    <s v="Alfalfa"/>
    <s v="Sprinkler"/>
    <s v="Alfalfa"/>
    <s v="Active IR"/>
  </r>
  <r>
    <x v="7"/>
    <x v="0"/>
    <n v="8.2414028153400007"/>
    <s v="Alfalfa"/>
    <s v="Sprinkler"/>
    <s v="Alfalfa"/>
    <s v="Active IR"/>
  </r>
  <r>
    <x v="7"/>
    <x v="0"/>
    <n v="8.2414028153400007"/>
    <s v="Alfalfa"/>
    <s v="Sprinkler"/>
    <s v="Alfalfa"/>
    <s v="Active IR"/>
  </r>
  <r>
    <x v="41"/>
    <x v="0"/>
    <n v="14.1975873346"/>
    <s v="Alfalfa"/>
    <s v="Sprinkler"/>
    <s v="Alfalfa"/>
    <s v="Active IR"/>
  </r>
  <r>
    <x v="0"/>
    <x v="0"/>
    <n v="31.213754027"/>
    <s v="Alfalfa"/>
    <s v="Sprinkler"/>
    <s v="Alfalfa"/>
    <s v="Active IR"/>
  </r>
  <r>
    <x v="41"/>
    <x v="0"/>
    <n v="2.7850216812799999"/>
    <s v="Alfalfa"/>
    <s v="Sprinkler"/>
    <s v="Alfalfa"/>
    <s v="Active IR"/>
  </r>
  <r>
    <x v="12"/>
    <x v="0"/>
    <n v="9.5371278989300006"/>
    <s v="Alfalfa"/>
    <s v="Sprinkler"/>
    <s v="Alfalfa"/>
    <s v="Active IR"/>
  </r>
  <r>
    <x v="12"/>
    <x v="0"/>
    <n v="9.5371278989300006"/>
    <s v="Alfalfa"/>
    <s v="Sprinkler"/>
    <s v="Alfalfa"/>
    <s v="Active IR"/>
  </r>
  <r>
    <x v="12"/>
    <x v="0"/>
    <n v="9.5371278989300006"/>
    <s v="Alfalfa"/>
    <s v="Sprinkler"/>
    <s v="Alfalfa"/>
    <s v="Active IR"/>
  </r>
  <r>
    <x v="10"/>
    <x v="0"/>
    <n v="4.3149570744999997"/>
    <s v="Alfalfa"/>
    <s v="Sprinkler"/>
    <s v="Alfalfa"/>
    <s v="Active IR"/>
  </r>
  <r>
    <x v="7"/>
    <x v="0"/>
    <n v="6.9027872233399998"/>
    <s v="Alfalfa"/>
    <s v="Sprinkler"/>
    <s v="Alfalfa"/>
    <s v="Active IR"/>
  </r>
  <r>
    <x v="39"/>
    <x v="0"/>
    <n v="8.6085581403399996"/>
    <s v="Alfalfa"/>
    <s v="Sprinkler"/>
    <s v="Alfalfa"/>
    <s v="Active IR"/>
  </r>
  <r>
    <x v="17"/>
    <x v="0"/>
    <n v="8.6085581403399996"/>
    <s v="Alfalfa"/>
    <s v="Sprinkler"/>
    <s v="Alfalfa"/>
    <s v="Active IR"/>
  </r>
  <r>
    <x v="40"/>
    <x v="0"/>
    <n v="8.6085581403399996"/>
    <s v="Alfalfa"/>
    <s v="Sprinkler"/>
    <s v="Alfalfa"/>
    <s v="Active IR"/>
  </r>
  <r>
    <x v="12"/>
    <x v="0"/>
    <n v="2.0694007595900001"/>
    <s v="Alfalfa"/>
    <s v="Sprinkler"/>
    <s v="Alfalfa"/>
    <s v="Active IR"/>
  </r>
  <r>
    <x v="7"/>
    <x v="0"/>
    <n v="1.4789419641299999"/>
    <s v="Alfalfa"/>
    <s v="Sprinkler"/>
    <s v="Alfalfa"/>
    <s v="Active IR"/>
  </r>
  <r>
    <x v="7"/>
    <x v="0"/>
    <n v="12.8737725289"/>
    <s v="Alfalfa"/>
    <s v="Sprinkler"/>
    <s v="Alfalfa"/>
    <s v="Active IR"/>
  </r>
  <r>
    <x v="0"/>
    <x v="0"/>
    <n v="28.4352898106"/>
    <s v="Alfalfa"/>
    <s v="Sprinkler"/>
    <s v="Alfalfa"/>
    <s v="Active IR"/>
  </r>
  <r>
    <x v="33"/>
    <x v="0"/>
    <n v="28.4352898106"/>
    <s v="Alfalfa"/>
    <s v="Sprinkler"/>
    <s v="Alfalfa"/>
    <s v="Active IR"/>
  </r>
  <r>
    <x v="33"/>
    <x v="0"/>
    <n v="28.4352898106"/>
    <s v="Alfalfa"/>
    <s v="Sprinkler"/>
    <s v="Alfalfa"/>
    <s v="Active IR"/>
  </r>
  <r>
    <x v="22"/>
    <x v="0"/>
    <n v="3.62834484555"/>
    <s v="Alfalfa"/>
    <s v="Sprinkler"/>
    <s v="Alfalfa"/>
    <s v="Active IR"/>
  </r>
  <r>
    <x v="8"/>
    <x v="0"/>
    <n v="33.959689655200002"/>
    <s v="Alfalfa"/>
    <s v="Sprinkler"/>
    <s v="Alfalfa"/>
    <s v="Active IR"/>
  </r>
  <r>
    <x v="29"/>
    <x v="0"/>
    <n v="14.971644828700001"/>
    <s v="Alfalfa"/>
    <s v="Sprinkler"/>
    <s v="Alfalfa"/>
    <s v="Active IR"/>
  </r>
  <r>
    <x v="29"/>
    <x v="0"/>
    <n v="17.659859643000001"/>
    <s v="Alfalfa"/>
    <s v="Sprinkler"/>
    <s v="Alfalfa"/>
    <s v="Active IR"/>
  </r>
  <r>
    <x v="7"/>
    <x v="0"/>
    <n v="5.34204919042"/>
    <s v="Alfalfa"/>
    <s v="Sprinkler"/>
    <s v="Alfalfa"/>
    <s v="Active IR"/>
  </r>
  <r>
    <x v="12"/>
    <x v="0"/>
    <n v="8.9458808090200002"/>
    <s v="Alfalfa"/>
    <s v="Sprinkler"/>
    <s v="Alfalfa"/>
    <s v="Active IR"/>
  </r>
  <r>
    <x v="28"/>
    <x v="0"/>
    <n v="14.4531249362"/>
    <s v="Alfalfa"/>
    <s v="Sprinkler"/>
    <s v="Alfalfa"/>
    <s v="Active IR"/>
  </r>
  <r>
    <x v="34"/>
    <x v="0"/>
    <n v="2.5531957404700001"/>
    <s v="Alfalfa"/>
    <s v="Sprinkler"/>
    <s v="Alfalfa"/>
    <s v="Active IR"/>
  </r>
  <r>
    <x v="7"/>
    <x v="0"/>
    <n v="11.7678274574999"/>
    <s v="Alfalfa"/>
    <s v="Sprinkler"/>
    <s v="Alfalfa"/>
    <s v="Active IR"/>
  </r>
  <r>
    <x v="12"/>
    <x v="0"/>
    <n v="15.1606344746"/>
    <s v="Alfalfa"/>
    <s v="Sprinkler"/>
    <s v="Alfalfa"/>
    <s v="Active IR"/>
  </r>
  <r>
    <x v="12"/>
    <x v="0"/>
    <n v="15.1606344746"/>
    <s v="Alfalfa"/>
    <s v="Sprinkler"/>
    <s v="Alfalfa"/>
    <s v="Active IR"/>
  </r>
  <r>
    <x v="17"/>
    <x v="0"/>
    <n v="4.8924403619800003"/>
    <s v="Alfalfa"/>
    <s v="Sprinkler"/>
    <s v="Alfalfa"/>
    <s v="Active IR"/>
  </r>
  <r>
    <x v="3"/>
    <x v="0"/>
    <n v="5.0184987617100001"/>
    <s v="Alfalfa"/>
    <s v="Sprinkler"/>
    <s v="Alfalfa"/>
    <s v="Active IR"/>
  </r>
  <r>
    <x v="14"/>
    <x v="0"/>
    <n v="11.5690837852"/>
    <s v="Alfalfa"/>
    <s v="Sprinkler"/>
    <s v="Alfalfa"/>
    <s v="Active IR"/>
  </r>
  <r>
    <x v="50"/>
    <x v="0"/>
    <n v="11.5690837852"/>
    <s v="Alfalfa"/>
    <s v="Sprinkler"/>
    <s v="Alfalfa"/>
    <s v="Active IR"/>
  </r>
  <r>
    <x v="15"/>
    <x v="0"/>
    <n v="11.5690837852"/>
    <s v="Alfalfa"/>
    <s v="Sprinkler"/>
    <s v="Alfalfa"/>
    <s v="Active IR"/>
  </r>
  <r>
    <x v="17"/>
    <x v="0"/>
    <n v="20.539159162499899"/>
    <s v="Alfalfa"/>
    <s v="Sprinkler"/>
    <s v="Alfalfa"/>
    <s v="Active IR"/>
  </r>
  <r>
    <x v="17"/>
    <x v="0"/>
    <n v="20.539159162499899"/>
    <s v="Alfalfa"/>
    <s v="Sprinkler"/>
    <s v="Alfalfa"/>
    <s v="Active IR"/>
  </r>
  <r>
    <x v="8"/>
    <x v="0"/>
    <n v="14.9281680067"/>
    <s v="Alfalfa"/>
    <s v="Sprinkler"/>
    <s v="Alfalfa"/>
    <s v="Active IR"/>
  </r>
  <r>
    <x v="52"/>
    <x v="0"/>
    <n v="13.9205879971"/>
    <s v="Alfalfa"/>
    <s v="Sprinkler"/>
    <s v="Alfalfa"/>
    <s v="Active IR"/>
  </r>
  <r>
    <x v="52"/>
    <x v="0"/>
    <n v="13.9205879971"/>
    <s v="Alfalfa"/>
    <s v="Sprinkler"/>
    <s v="Alfalfa"/>
    <s v="Active IR"/>
  </r>
  <r>
    <x v="0"/>
    <x v="0"/>
    <n v="20.582523541"/>
    <s v="Alfalfa"/>
    <s v="Sprinkler"/>
    <s v="Alfalfa"/>
    <s v="Active IR"/>
  </r>
  <r>
    <x v="6"/>
    <x v="0"/>
    <n v="1.32910193764"/>
    <s v="Alfalfa"/>
    <s v="Sprinkler"/>
    <s v="Alfalfa"/>
    <s v="Active IR"/>
  </r>
  <r>
    <x v="0"/>
    <x v="0"/>
    <n v="2.3113279166999998"/>
    <s v="Alfalfa"/>
    <s v="Sprinkler"/>
    <s v="Alfalfa"/>
    <s v="Active IR"/>
  </r>
  <r>
    <x v="12"/>
    <x v="0"/>
    <n v="13.523764204600001"/>
    <s v="Alfalfa"/>
    <s v="Sprinkler"/>
    <s v="Alfalfa"/>
    <s v="Active IR"/>
  </r>
  <r>
    <x v="12"/>
    <x v="0"/>
    <n v="13.523764204600001"/>
    <s v="Alfalfa"/>
    <s v="Sprinkler"/>
    <s v="Alfalfa"/>
    <s v="Active IR"/>
  </r>
  <r>
    <x v="12"/>
    <x v="0"/>
    <n v="13.523764204600001"/>
    <s v="Alfalfa"/>
    <s v="Sprinkler"/>
    <s v="Alfalfa"/>
    <s v="Active IR"/>
  </r>
  <r>
    <x v="3"/>
    <x v="0"/>
    <n v="6.2559812053000003"/>
    <s v="Alfalfa"/>
    <s v="Sprinkler"/>
    <s v="Alfalfa"/>
    <s v="Active IR"/>
  </r>
  <r>
    <x v="7"/>
    <x v="0"/>
    <n v="10.6031691981"/>
    <s v="Alfalfa"/>
    <s v="Sprinkler"/>
    <s v="Alfalfa"/>
    <s v="Active IR"/>
  </r>
  <r>
    <x v="7"/>
    <x v="0"/>
    <n v="10.6031691981"/>
    <s v="Alfalfa"/>
    <s v="Sprinkler"/>
    <s v="Alfalfa"/>
    <s v="Active IR"/>
  </r>
  <r>
    <x v="33"/>
    <x v="0"/>
    <n v="11.2440970905"/>
    <s v="Alfalfa"/>
    <s v="Sprinkler"/>
    <s v="Alfalfa"/>
    <s v="Active IR"/>
  </r>
  <r>
    <x v="22"/>
    <x v="0"/>
    <n v="20.035053252600001"/>
    <s v="Alfalfa"/>
    <s v="Sprinkler"/>
    <s v="Alfalfa"/>
    <s v="Active IR"/>
  </r>
  <r>
    <x v="22"/>
    <x v="0"/>
    <n v="20.035053252600001"/>
    <s v="Alfalfa"/>
    <s v="Sprinkler"/>
    <s v="Alfalfa"/>
    <s v="Active IR"/>
  </r>
  <r>
    <x v="7"/>
    <x v="0"/>
    <n v="5.8405202385099999"/>
    <s v="Alfalfa"/>
    <s v="Sprinkler"/>
    <s v="Alfalfa"/>
    <s v="Active IR"/>
  </r>
  <r>
    <x v="8"/>
    <x v="0"/>
    <n v="8.5158461021999905"/>
    <s v="Alfalfa"/>
    <s v="Sprinkler"/>
    <s v="Alfalfa"/>
    <s v="Active IR"/>
  </r>
  <r>
    <x v="12"/>
    <x v="0"/>
    <n v="1.3586126806800001"/>
    <s v="Alfalfa"/>
    <s v="Sprinkler"/>
    <s v="Alfalfa"/>
    <s v="Active IR"/>
  </r>
  <r>
    <x v="48"/>
    <x v="0"/>
    <n v="1.3586126806800001"/>
    <s v="Alfalfa"/>
    <s v="Sprinkler"/>
    <s v="Alfalfa"/>
    <s v="Active IR"/>
  </r>
  <r>
    <x v="39"/>
    <x v="0"/>
    <n v="7.9082384790300004"/>
    <s v="Alfalfa"/>
    <s v="Sprinkler"/>
    <s v="Alfalfa"/>
    <s v="Active IR"/>
  </r>
  <r>
    <x v="39"/>
    <x v="0"/>
    <n v="7.9082384790300004"/>
    <s v="Alfalfa"/>
    <s v="Sprinkler"/>
    <s v="Alfalfa"/>
    <s v="Active IR"/>
  </r>
  <r>
    <x v="40"/>
    <x v="0"/>
    <n v="7.9082384790300004"/>
    <s v="Alfalfa"/>
    <s v="Sprinkler"/>
    <s v="Alfalfa"/>
    <s v="Active IR"/>
  </r>
  <r>
    <x v="40"/>
    <x v="0"/>
    <n v="7.9082384790300004"/>
    <s v="Alfalfa"/>
    <s v="Sprinkler"/>
    <s v="Alfalfa"/>
    <s v="Active IR"/>
  </r>
  <r>
    <x v="7"/>
    <x v="0"/>
    <n v="4.23636879794"/>
    <s v="Alfalfa"/>
    <s v="Sprinkler"/>
    <s v="Alfalfa"/>
    <s v="Active IR"/>
  </r>
  <r>
    <x v="7"/>
    <x v="0"/>
    <n v="4.23636879794"/>
    <s v="Alfalfa"/>
    <s v="Sprinkler"/>
    <s v="Alfalfa"/>
    <s v="Active IR"/>
  </r>
  <r>
    <x v="39"/>
    <x v="0"/>
    <n v="1.9930776048000001"/>
    <s v="Alfalfa"/>
    <s v="Sprinkler"/>
    <s v="Alfalfa"/>
    <s v="Active IR"/>
  </r>
  <r>
    <x v="17"/>
    <x v="0"/>
    <n v="42.6068506294"/>
    <s v="Alfalfa"/>
    <s v="Sprinkler"/>
    <s v="Alfalfa"/>
    <s v="Active IR"/>
  </r>
  <r>
    <x v="41"/>
    <x v="0"/>
    <n v="42.6068506294"/>
    <s v="Alfalfa"/>
    <s v="Sprinkler"/>
    <s v="Alfalfa"/>
    <s v="Active IR"/>
  </r>
  <r>
    <x v="39"/>
    <x v="0"/>
    <n v="0.98885855756800001"/>
    <s v="Alfalfa"/>
    <s v="Sprinkler"/>
    <s v="Alfalfa"/>
    <s v="Active IR"/>
  </r>
  <r>
    <x v="39"/>
    <x v="0"/>
    <n v="0.98885855756800001"/>
    <s v="Alfalfa"/>
    <s v="Sprinkler"/>
    <s v="Alfalfa"/>
    <s v="Active IR"/>
  </r>
  <r>
    <x v="40"/>
    <x v="0"/>
    <n v="0.98885855756800001"/>
    <s v="Alfalfa"/>
    <s v="Sprinkler"/>
    <s v="Alfalfa"/>
    <s v="Active IR"/>
  </r>
  <r>
    <x v="40"/>
    <x v="0"/>
    <n v="0.98885855756800001"/>
    <s v="Alfalfa"/>
    <s v="Sprinkler"/>
    <s v="Alfalfa"/>
    <s v="Active IR"/>
  </r>
  <r>
    <x v="29"/>
    <x v="0"/>
    <n v="12.0942457878"/>
    <s v="Alfalfa"/>
    <s v="Sprinkler"/>
    <s v="Alfalfa"/>
    <s v="Active IR"/>
  </r>
  <r>
    <x v="17"/>
    <x v="0"/>
    <n v="91.989615039499895"/>
    <s v="Alfalfa"/>
    <s v="Sprinkler"/>
    <s v="Alfalfa"/>
    <s v="Active IR"/>
  </r>
  <r>
    <x v="17"/>
    <x v="0"/>
    <n v="91.989615039499895"/>
    <s v="Alfalfa"/>
    <s v="Sprinkler"/>
    <s v="Alfalfa"/>
    <s v="Active IR"/>
  </r>
  <r>
    <x v="36"/>
    <x v="0"/>
    <n v="91.989615039499895"/>
    <s v="Alfalfa"/>
    <s v="Sprinkler"/>
    <s v="Alfalfa"/>
    <s v="Active IR"/>
  </r>
  <r>
    <x v="12"/>
    <x v="0"/>
    <n v="91.989615039499895"/>
    <s v="Alfalfa"/>
    <s v="Sprinkler"/>
    <s v="Alfalfa"/>
    <s v="Active IR"/>
  </r>
  <r>
    <x v="12"/>
    <x v="0"/>
    <n v="91.989615039499895"/>
    <s v="Alfalfa"/>
    <s v="Sprinkler"/>
    <s v="Alfalfa"/>
    <s v="Active IR"/>
  </r>
  <r>
    <x v="12"/>
    <x v="0"/>
    <n v="91.989615039499895"/>
    <s v="Alfalfa"/>
    <s v="Sprinkler"/>
    <s v="Alfalfa"/>
    <s v="Active IR"/>
  </r>
  <r>
    <x v="12"/>
    <x v="0"/>
    <n v="91.989615039499895"/>
    <s v="Alfalfa"/>
    <s v="Sprinkler"/>
    <s v="Alfalfa"/>
    <s v="Active IR"/>
  </r>
  <r>
    <x v="0"/>
    <x v="0"/>
    <n v="19.290414964"/>
    <s v="Alfalfa"/>
    <s v="Sprinkler"/>
    <s v="Alfalfa"/>
    <s v="Active IR"/>
  </r>
  <r>
    <x v="16"/>
    <x v="0"/>
    <n v="8.4662699304900002"/>
    <s v="Alfalfa"/>
    <s v="Sprinkler"/>
    <s v="Alfalfa"/>
    <s v="Active IR"/>
  </r>
  <r>
    <x v="47"/>
    <x v="0"/>
    <n v="8.4662699304900002"/>
    <s v="Alfalfa"/>
    <s v="Sprinkler"/>
    <s v="Alfalfa"/>
    <s v="Active IR"/>
  </r>
  <r>
    <x v="7"/>
    <x v="0"/>
    <n v="0.75975168051700004"/>
    <s v="Alfalfa"/>
    <s v="Sprinkler"/>
    <s v="Alfalfa"/>
    <s v="Active IR"/>
  </r>
  <r>
    <x v="7"/>
    <x v="0"/>
    <n v="0.75975168051700004"/>
    <s v="Alfalfa"/>
    <s v="Sprinkler"/>
    <s v="Alfalfa"/>
    <s v="Active IR"/>
  </r>
  <r>
    <x v="8"/>
    <x v="0"/>
    <n v="23.597335628700002"/>
    <s v="Alfalfa"/>
    <s v="Sprinkler"/>
    <s v="Alfalfa"/>
    <s v="Active IR"/>
  </r>
  <r>
    <x v="6"/>
    <x v="0"/>
    <n v="2.2617649106700002"/>
    <s v="Alfalfa"/>
    <s v="Sprinkler"/>
    <s v="Alfalfa"/>
    <s v="Active IR"/>
  </r>
  <r>
    <x v="8"/>
    <x v="0"/>
    <n v="35.794091943200002"/>
    <s v="Alfalfa"/>
    <s v="Sprinkler"/>
    <s v="Alfalfa"/>
    <s v="Active IR"/>
  </r>
  <r>
    <x v="12"/>
    <x v="0"/>
    <n v="8.5168428933100007"/>
    <s v="Alfalfa"/>
    <s v="Sprinkler"/>
    <s v="Alfalfa"/>
    <s v="Active IR"/>
  </r>
  <r>
    <x v="14"/>
    <x v="0"/>
    <n v="3.5110201295099999"/>
    <s v="Alfalfa"/>
    <s v="Sprinkler"/>
    <s v="Alfalfa"/>
    <s v="Active IR"/>
  </r>
  <r>
    <x v="0"/>
    <x v="0"/>
    <n v="12.2115232305999"/>
    <s v="Alfalfa"/>
    <s v="Sprinkler"/>
    <s v="Alfalfa"/>
    <s v="Active IR"/>
  </r>
  <r>
    <x v="0"/>
    <x v="0"/>
    <n v="1.25675016624"/>
    <s v="Alfalfa"/>
    <s v="Sprinkler"/>
    <s v="Alfalfa"/>
    <s v="Active IR"/>
  </r>
  <r>
    <x v="0"/>
    <x v="0"/>
    <n v="1.25675016624"/>
    <s v="Alfalfa"/>
    <s v="Sprinkler"/>
    <s v="Alfalfa"/>
    <s v="Active IR"/>
  </r>
  <r>
    <x v="32"/>
    <x v="0"/>
    <n v="84.931452717599896"/>
    <s v="Alfalfa"/>
    <s v="Sprinkler"/>
    <s v="Alfalfa"/>
    <s v="Active IR"/>
  </r>
  <r>
    <x v="32"/>
    <x v="0"/>
    <n v="84.931452717599896"/>
    <s v="Alfalfa"/>
    <s v="Sprinkler"/>
    <s v="Alfalfa"/>
    <s v="Active IR"/>
  </r>
  <r>
    <x v="8"/>
    <x v="0"/>
    <n v="12.4417206621"/>
    <s v="Alfalfa"/>
    <s v="Sprinkler"/>
    <s v="Alfalfa"/>
    <s v="Active IR"/>
  </r>
  <r>
    <x v="22"/>
    <x v="0"/>
    <n v="3.9692291532500001"/>
    <s v="Alfalfa"/>
    <s v="Sprinkler"/>
    <s v="Alfalfa"/>
    <s v="Active IR"/>
  </r>
  <r>
    <x v="8"/>
    <x v="0"/>
    <n v="1.3403262419299999"/>
    <s v="Alfalfa"/>
    <s v="Sprinkler"/>
    <s v="Alfalfa"/>
    <s v="Active IR"/>
  </r>
  <r>
    <x v="23"/>
    <x v="0"/>
    <n v="1.2047221644199999"/>
    <s v="Alfalfa"/>
    <s v="Sprinkler"/>
    <s v="Alfalfa"/>
    <s v="Active IR"/>
  </r>
  <r>
    <x v="17"/>
    <x v="0"/>
    <n v="37.188777465199898"/>
    <s v="Alfalfa"/>
    <s v="Sprinkler"/>
    <s v="Alfalfa"/>
    <s v="Active IR"/>
  </r>
  <r>
    <x v="12"/>
    <x v="0"/>
    <n v="37.188777465199898"/>
    <s v="Alfalfa"/>
    <s v="Sprinkler"/>
    <s v="Alfalfa"/>
    <s v="Active IR"/>
  </r>
  <r>
    <x v="21"/>
    <x v="0"/>
    <n v="4.4640695684700002"/>
    <s v="Alfalfa"/>
    <s v="Sprinkler"/>
    <s v="Alfalfa"/>
    <s v="Active IR"/>
  </r>
  <r>
    <x v="2"/>
    <x v="0"/>
    <n v="18.5214882145"/>
    <s v="Alfalfa"/>
    <s v="Sprinkler"/>
    <s v="Alfalfa"/>
    <s v="Active IR"/>
  </r>
  <r>
    <x v="7"/>
    <x v="0"/>
    <n v="18.5214882145"/>
    <s v="Alfalfa"/>
    <s v="Sprinkler"/>
    <s v="Alfalfa"/>
    <s v="Active IR"/>
  </r>
  <r>
    <x v="7"/>
    <x v="0"/>
    <n v="18.5214882145"/>
    <s v="Alfalfa"/>
    <s v="Sprinkler"/>
    <s v="Alfalfa"/>
    <s v="Active IR"/>
  </r>
  <r>
    <x v="12"/>
    <x v="0"/>
    <n v="5.8394751386200001"/>
    <s v="Alfalfa"/>
    <s v="Sprinkler"/>
    <s v="Alfalfa"/>
    <s v="Active IR"/>
  </r>
  <r>
    <x v="12"/>
    <x v="0"/>
    <n v="5.8394751386200001"/>
    <s v="Alfalfa"/>
    <s v="Sprinkler"/>
    <s v="Alfalfa"/>
    <s v="Active IR"/>
  </r>
  <r>
    <x v="17"/>
    <x v="0"/>
    <n v="14.19113589"/>
    <s v="Alfalfa"/>
    <s v="Sprinkler"/>
    <s v="Alfalfa"/>
    <s v="Active IR"/>
  </r>
  <r>
    <x v="12"/>
    <x v="0"/>
    <n v="14.19113589"/>
    <s v="Alfalfa"/>
    <s v="Sprinkler"/>
    <s v="Alfalfa"/>
    <s v="Active IR"/>
  </r>
  <r>
    <x v="12"/>
    <x v="0"/>
    <n v="14.19113589"/>
    <s v="Alfalfa"/>
    <s v="Sprinkler"/>
    <s v="Alfalfa"/>
    <s v="Active IR"/>
  </r>
  <r>
    <x v="14"/>
    <x v="0"/>
    <n v="5.9418661503800001"/>
    <s v="Alfalfa"/>
    <s v="Sprinkler"/>
    <s v="Alfalfa"/>
    <s v="Active IR"/>
  </r>
  <r>
    <x v="15"/>
    <x v="0"/>
    <n v="5.9418661503800001"/>
    <s v="Alfalfa"/>
    <s v="Sprinkler"/>
    <s v="Alfalfa"/>
    <s v="Active IR"/>
  </r>
  <r>
    <x v="16"/>
    <x v="0"/>
    <n v="5.5056684524100001"/>
    <s v="Alfalfa"/>
    <s v="Sprinkler"/>
    <s v="Alfalfa"/>
    <s v="Active IR"/>
  </r>
  <r>
    <x v="16"/>
    <x v="0"/>
    <n v="5.5056684524100001"/>
    <s v="Alfalfa"/>
    <s v="Sprinkler"/>
    <s v="Alfalfa"/>
    <s v="Active IR"/>
  </r>
  <r>
    <x v="22"/>
    <x v="0"/>
    <n v="7.9684145644799997"/>
    <s v="Alfalfa"/>
    <s v="Sprinkler"/>
    <s v="Alfalfa"/>
    <s v="Active IR"/>
  </r>
  <r>
    <x v="12"/>
    <x v="0"/>
    <n v="25.7000723176"/>
    <s v="Alfalfa"/>
    <s v="Sprinkler"/>
    <s v="Alfalfa"/>
    <s v="Active IR"/>
  </r>
  <r>
    <x v="12"/>
    <x v="0"/>
    <n v="25.7000723176"/>
    <s v="Alfalfa"/>
    <s v="Sprinkler"/>
    <s v="Alfalfa"/>
    <s v="Active IR"/>
  </r>
  <r>
    <x v="12"/>
    <x v="0"/>
    <n v="25.7000723176"/>
    <s v="Alfalfa"/>
    <s v="Sprinkler"/>
    <s v="Alfalfa"/>
    <s v="Active IR"/>
  </r>
  <r>
    <x v="12"/>
    <x v="0"/>
    <n v="25.7000723176"/>
    <s v="Alfalfa"/>
    <s v="Sprinkler"/>
    <s v="Alfalfa"/>
    <s v="Active IR"/>
  </r>
  <r>
    <x v="17"/>
    <x v="0"/>
    <n v="7.2436470204100001"/>
    <s v="Alfalfa"/>
    <s v="Sprinkler"/>
    <s v="Alfalfa"/>
    <s v="Active IR"/>
  </r>
  <r>
    <x v="12"/>
    <x v="0"/>
    <n v="7.2436470204100001"/>
    <s v="Alfalfa"/>
    <s v="Sprinkler"/>
    <s v="Alfalfa"/>
    <s v="Active IR"/>
  </r>
  <r>
    <x v="35"/>
    <x v="0"/>
    <n v="7.8561001846799998"/>
    <s v="Alfalfa"/>
    <s v="Sprinkler"/>
    <s v="Alfalfa"/>
    <s v="Active IR"/>
  </r>
  <r>
    <x v="19"/>
    <x v="0"/>
    <n v="7.8561001846799998"/>
    <s v="Alfalfa"/>
    <s v="Sprinkler"/>
    <s v="Alfalfa"/>
    <s v="Active IR"/>
  </r>
  <r>
    <x v="19"/>
    <x v="0"/>
    <n v="7.8561001846799998"/>
    <s v="Alfalfa"/>
    <s v="Sprinkler"/>
    <s v="Alfalfa"/>
    <s v="Active IR"/>
  </r>
  <r>
    <x v="18"/>
    <x v="0"/>
    <n v="13.2016030638"/>
    <s v="Alfalfa"/>
    <s v="Sprinkler"/>
    <s v="Alfalfa"/>
    <s v="Active IR"/>
  </r>
  <r>
    <x v="39"/>
    <x v="0"/>
    <n v="0.70290427042400005"/>
    <s v="Alfalfa"/>
    <s v="Sprinkler"/>
    <s v="Alfalfa"/>
    <s v="Active IR"/>
  </r>
  <r>
    <x v="57"/>
    <x v="0"/>
    <n v="0.70290427042400005"/>
    <s v="Alfalfa"/>
    <s v="Sprinkler"/>
    <s v="Alfalfa"/>
    <s v="Active IR"/>
  </r>
  <r>
    <x v="22"/>
    <x v="0"/>
    <n v="1.8175001928800001"/>
    <s v="Alfalfa"/>
    <s v="Sprinkler"/>
    <s v="Alfalfa"/>
    <s v="Active IR"/>
  </r>
  <r>
    <x v="39"/>
    <x v="0"/>
    <n v="4.0160447119100002"/>
    <s v="Alfalfa"/>
    <s v="Sprinkler"/>
    <s v="Alfalfa"/>
    <s v="Active IR"/>
  </r>
  <r>
    <x v="8"/>
    <x v="0"/>
    <n v="1.11715186198"/>
    <s v="Alfalfa"/>
    <s v="Sprinkler"/>
    <s v="Alfalfa"/>
    <s v="Active IR"/>
  </r>
  <r>
    <x v="8"/>
    <x v="0"/>
    <n v="0.54581746906899997"/>
    <s v="Alfalfa"/>
    <s v="Sprinkler"/>
    <s v="Alfalfa"/>
    <s v="Active IR"/>
  </r>
  <r>
    <x v="7"/>
    <x v="0"/>
    <n v="6.3747652595600002"/>
    <s v="Alfalfa"/>
    <s v="Sprinkler"/>
    <s v="Alfalfa"/>
    <s v="Active IR"/>
  </r>
  <r>
    <x v="8"/>
    <x v="0"/>
    <n v="2.5601091404099998"/>
    <s v="Alfalfa"/>
    <s v="Sprinkler"/>
    <s v="Alfalfa"/>
    <s v="Active IR"/>
  </r>
  <r>
    <x v="0"/>
    <x v="0"/>
    <n v="30.464253974199899"/>
    <s v="Alfalfa"/>
    <s v="Sprinkler"/>
    <s v="Alfalfa"/>
    <s v="Active IR"/>
  </r>
  <r>
    <x v="29"/>
    <x v="0"/>
    <n v="21.5995199175"/>
    <s v="Alfalfa"/>
    <s v="Sprinkler"/>
    <s v="Alfalfa"/>
    <s v="Active IR"/>
  </r>
  <r>
    <x v="12"/>
    <x v="0"/>
    <n v="14.6682084086"/>
    <s v="Alfalfa"/>
    <s v="Sprinkler"/>
    <s v="Alfalfa"/>
    <s v="Active IR"/>
  </r>
  <r>
    <x v="12"/>
    <x v="0"/>
    <n v="14.6682084086"/>
    <s v="Alfalfa"/>
    <s v="Sprinkler"/>
    <s v="Alfalfa"/>
    <s v="Active IR"/>
  </r>
  <r>
    <x v="17"/>
    <x v="0"/>
    <n v="5.3781398447299997"/>
    <s v="Alfalfa"/>
    <s v="Sprinkler"/>
    <s v="Alfalfa"/>
    <s v="Active IR"/>
  </r>
  <r>
    <x v="17"/>
    <x v="0"/>
    <n v="5.3781398447299997"/>
    <s v="Alfalfa"/>
    <s v="Sprinkler"/>
    <s v="Alfalfa"/>
    <s v="Active IR"/>
  </r>
  <r>
    <x v="41"/>
    <x v="0"/>
    <n v="5.3781398447299997"/>
    <s v="Alfalfa"/>
    <s v="Sprinkler"/>
    <s v="Alfalfa"/>
    <s v="Active IR"/>
  </r>
  <r>
    <x v="18"/>
    <x v="0"/>
    <n v="15.7417269382999"/>
    <s v="Alfalfa"/>
    <s v="Sprinkler"/>
    <s v="Alfalfa"/>
    <s v="Active IR"/>
  </r>
  <r>
    <x v="24"/>
    <x v="0"/>
    <n v="3.8238218572"/>
    <s v="Alfalfa"/>
    <s v="Sprinkler"/>
    <s v="Alfalfa"/>
    <s v="Active IR"/>
  </r>
  <r>
    <x v="12"/>
    <x v="0"/>
    <n v="1.3266630321199999"/>
    <s v="Alfalfa"/>
    <s v="Sprinkler"/>
    <s v="Alfalfa"/>
    <s v="Active IR"/>
  </r>
  <r>
    <x v="15"/>
    <x v="0"/>
    <n v="2.2477770333699998"/>
    <s v="Alfalfa"/>
    <s v="Sprinkler"/>
    <s v="Alfalfa"/>
    <s v="Active IR"/>
  </r>
  <r>
    <x v="15"/>
    <x v="0"/>
    <n v="4.2273152739600004"/>
    <s v="Alfalfa"/>
    <s v="Sprinkler"/>
    <s v="Alfalfa"/>
    <s v="Active IR"/>
  </r>
  <r>
    <x v="52"/>
    <x v="0"/>
    <n v="4.2273152739600004"/>
    <s v="Alfalfa"/>
    <s v="Sprinkler"/>
    <s v="Alfalfa"/>
    <s v="Active IR"/>
  </r>
  <r>
    <x v="20"/>
    <x v="0"/>
    <n v="6.1212286768800004"/>
    <s v="Alfalfa"/>
    <s v="Sprinkler"/>
    <s v="Alfalfa"/>
    <s v="Active IR"/>
  </r>
  <r>
    <x v="16"/>
    <x v="0"/>
    <n v="27.1181937514"/>
    <s v="Alfalfa"/>
    <s v="Sprinkler"/>
    <s v="Alfalfa"/>
    <s v="Active IR"/>
  </r>
  <r>
    <x v="16"/>
    <x v="0"/>
    <n v="27.1181937514"/>
    <s v="Alfalfa"/>
    <s v="Sprinkler"/>
    <s v="Alfalfa"/>
    <s v="Active IR"/>
  </r>
  <r>
    <x v="33"/>
    <x v="0"/>
    <n v="1.7501528960899999"/>
    <s v="Alfalfa"/>
    <s v="Sprinkler"/>
    <s v="Alfalfa"/>
    <s v="Active IR"/>
  </r>
  <r>
    <x v="39"/>
    <x v="0"/>
    <n v="0.46749016750200001"/>
    <s v="Alfalfa"/>
    <s v="Sprinkler"/>
    <s v="Alfalfa"/>
    <s v="Active IR"/>
  </r>
  <r>
    <x v="40"/>
    <x v="0"/>
    <n v="0.46749016750200001"/>
    <s v="Alfalfa"/>
    <s v="Sprinkler"/>
    <s v="Alfalfa"/>
    <s v="Active IR"/>
  </r>
  <r>
    <x v="0"/>
    <x v="0"/>
    <n v="24.1536156009"/>
    <s v="Alfalfa"/>
    <s v="Sprinkler"/>
    <s v="Alfalfa"/>
    <s v="Active IR"/>
  </r>
  <r>
    <x v="21"/>
    <x v="0"/>
    <n v="5.43843193933"/>
    <s v="Alfalfa"/>
    <s v="Sprinkler"/>
    <s v="Alfalfa"/>
    <s v="Active IR"/>
  </r>
  <r>
    <x v="17"/>
    <x v="0"/>
    <n v="0.81590913079399996"/>
    <s v="Alfalfa"/>
    <s v="Sprinkler"/>
    <s v="Alfalfa"/>
    <s v="Active IR"/>
  </r>
  <r>
    <x v="7"/>
    <x v="0"/>
    <n v="2.1899550268099999"/>
    <s v="Alfalfa"/>
    <s v="Sprinkler"/>
    <s v="Alfalfa"/>
    <s v="Active IR"/>
  </r>
  <r>
    <x v="7"/>
    <x v="0"/>
    <n v="2.1899550268099999"/>
    <s v="Alfalfa"/>
    <s v="Sprinkler"/>
    <s v="Alfalfa"/>
    <s v="Active IR"/>
  </r>
  <r>
    <x v="8"/>
    <x v="0"/>
    <n v="5.0662061891999999"/>
    <s v="Alfalfa"/>
    <s v="Sprinkler"/>
    <s v="Alfalfa"/>
    <s v="Active IR"/>
  </r>
  <r>
    <x v="16"/>
    <x v="0"/>
    <n v="25.8044479279"/>
    <s v="Alfalfa"/>
    <s v="Sprinkler"/>
    <s v="Alfalfa"/>
    <s v="Active IR"/>
  </r>
  <r>
    <x v="16"/>
    <x v="0"/>
    <n v="25.8044479279"/>
    <s v="Alfalfa"/>
    <s v="Sprinkler"/>
    <s v="Alfalfa"/>
    <s v="Active IR"/>
  </r>
  <r>
    <x v="23"/>
    <x v="0"/>
    <n v="1.7079566885599999"/>
    <s v="Alfalfa"/>
    <s v="Sprinkler"/>
    <s v="Alfalfa"/>
    <s v="Active IR"/>
  </r>
  <r>
    <x v="38"/>
    <x v="0"/>
    <n v="1.7079566885599999"/>
    <s v="Alfalfa"/>
    <s v="Sprinkler"/>
    <s v="Alfalfa"/>
    <s v="Active IR"/>
  </r>
  <r>
    <x v="7"/>
    <x v="0"/>
    <n v="0.60700131192200002"/>
    <s v="Alfalfa"/>
    <s v="Sprinkler"/>
    <s v="Alfalfa"/>
    <s v="Active IR"/>
  </r>
  <r>
    <x v="17"/>
    <x v="0"/>
    <n v="10.8548074184"/>
    <s v="Alfalfa"/>
    <s v="Sprinkler"/>
    <s v="Alfalfa"/>
    <s v="Active IR"/>
  </r>
  <r>
    <x v="8"/>
    <x v="0"/>
    <n v="7.1273145930500004"/>
    <s v="Alfalfa"/>
    <s v="Sprinkler"/>
    <s v="Alfalfa"/>
    <s v="Active IR"/>
  </r>
  <r>
    <x v="0"/>
    <x v="0"/>
    <n v="11.3843999826"/>
    <s v="Alfalfa"/>
    <s v="Sprinkler"/>
    <s v="Alfalfa"/>
    <s v="Active IR"/>
  </r>
  <r>
    <x v="22"/>
    <x v="0"/>
    <n v="19.236983987999899"/>
    <s v="Alfalfa"/>
    <s v="Sprinkler"/>
    <s v="Alfalfa"/>
    <s v="Active IR"/>
  </r>
  <r>
    <x v="0"/>
    <x v="0"/>
    <n v="15.512450746900001"/>
    <s v="Alfalfa"/>
    <s v="Sprinkler"/>
    <s v="Alfalfa"/>
    <s v="Active IR"/>
  </r>
  <r>
    <x v="0"/>
    <x v="0"/>
    <n v="15.512450746900001"/>
    <s v="Alfalfa"/>
    <s v="Sprinkler"/>
    <s v="Alfalfa"/>
    <s v="Active IR"/>
  </r>
  <r>
    <x v="0"/>
    <x v="0"/>
    <n v="15.512450746900001"/>
    <s v="Alfalfa"/>
    <s v="Sprinkler"/>
    <s v="Alfalfa"/>
    <s v="Active IR"/>
  </r>
  <r>
    <x v="8"/>
    <x v="0"/>
    <n v="2.9151369311600002"/>
    <s v="Alfalfa"/>
    <s v="Sprinkler"/>
    <s v="Alfalfa"/>
    <s v="Active IR"/>
  </r>
  <r>
    <x v="17"/>
    <x v="0"/>
    <n v="6.5554546729399998"/>
    <s v="Alfalfa"/>
    <s v="Sprinkler"/>
    <s v="Alfalfa"/>
    <s v="Active IR"/>
  </r>
  <r>
    <x v="8"/>
    <x v="0"/>
    <n v="3.2422260393600002"/>
    <s v="Alfalfa"/>
    <s v="Sprinkler"/>
    <s v="Alfalfa"/>
    <s v="Active IR"/>
  </r>
  <r>
    <x v="29"/>
    <x v="0"/>
    <n v="0.33713715651600001"/>
    <s v="Alfalfa"/>
    <s v="Sprinkler"/>
    <s v="Alfalfa"/>
    <s v="Active IR"/>
  </r>
  <r>
    <x v="0"/>
    <x v="0"/>
    <n v="10.454848837"/>
    <s v="Alfalfa"/>
    <s v="Sprinkler"/>
    <s v="Alfalfa"/>
    <s v="Active IR"/>
  </r>
  <r>
    <x v="33"/>
    <x v="0"/>
    <n v="2.7393046592400001"/>
    <s v="Alfalfa"/>
    <s v="Sprinkler"/>
    <s v="Alfalfa"/>
    <s v="Active IR"/>
  </r>
  <r>
    <x v="0"/>
    <x v="0"/>
    <n v="5.9983317002499996"/>
    <s v="Alfalfa"/>
    <s v="Sprinkler"/>
    <s v="Alfalfa"/>
    <s v="Active IR"/>
  </r>
  <r>
    <x v="29"/>
    <x v="0"/>
    <n v="1.38466323658"/>
    <s v="Alfalfa"/>
    <s v="Sprinkler"/>
    <s v="Alfalfa"/>
    <s v="Active IR"/>
  </r>
  <r>
    <x v="0"/>
    <x v="0"/>
    <n v="14.0103536446"/>
    <s v="Alfalfa"/>
    <s v="Sprinkler"/>
    <s v="Alfalfa"/>
    <s v="Active IR"/>
  </r>
  <r>
    <x v="8"/>
    <x v="0"/>
    <n v="18.769330888100001"/>
    <s v="Alfalfa"/>
    <s v="Sprinkler"/>
    <s v="Alfalfa"/>
    <s v="Active IR"/>
  </r>
  <r>
    <x v="29"/>
    <x v="0"/>
    <n v="9.4653867574900001"/>
    <s v="Alfalfa"/>
    <s v="Sprinkler"/>
    <s v="Alfalfa"/>
    <s v="Active IR"/>
  </r>
  <r>
    <x v="39"/>
    <x v="0"/>
    <n v="1.55027181047"/>
    <s v="Alfalfa"/>
    <s v="Sprinkler"/>
    <s v="Alfalfa"/>
    <s v="Active IR"/>
  </r>
  <r>
    <x v="40"/>
    <x v="0"/>
    <n v="1.55027181047"/>
    <s v="Alfalfa"/>
    <s v="Sprinkler"/>
    <s v="Alfalfa"/>
    <s v="Active IR"/>
  </r>
  <r>
    <x v="39"/>
    <x v="0"/>
    <n v="1.92067000994"/>
    <s v="Alfalfa"/>
    <s v="Sprinkler"/>
    <s v="Alfalfa"/>
    <s v="Active IR"/>
  </r>
  <r>
    <x v="40"/>
    <x v="0"/>
    <n v="1.92067000994"/>
    <s v="Alfalfa"/>
    <s v="Sprinkler"/>
    <s v="Alfalfa"/>
    <s v="Active IR"/>
  </r>
  <r>
    <x v="7"/>
    <x v="0"/>
    <n v="6.8599351457699997"/>
    <s v="Alfalfa"/>
    <s v="Sprinkler"/>
    <s v="Alfalfa"/>
    <s v="Active IR"/>
  </r>
  <r>
    <x v="7"/>
    <x v="0"/>
    <n v="6.8599351457699997"/>
    <s v="Alfalfa"/>
    <s v="Sprinkler"/>
    <s v="Alfalfa"/>
    <s v="Active IR"/>
  </r>
  <r>
    <x v="0"/>
    <x v="0"/>
    <n v="24.926463197299899"/>
    <s v="Alfalfa"/>
    <s v="Sprinkler"/>
    <s v="Alfalfa"/>
    <s v="Active IR"/>
  </r>
  <r>
    <x v="0"/>
    <x v="0"/>
    <n v="24.926463197299899"/>
    <s v="Alfalfa"/>
    <s v="Sprinkler"/>
    <s v="Alfalfa"/>
    <s v="Active IR"/>
  </r>
  <r>
    <x v="0"/>
    <x v="0"/>
    <n v="24.926463197299899"/>
    <s v="Alfalfa"/>
    <s v="Sprinkler"/>
    <s v="Alfalfa"/>
    <s v="Active IR"/>
  </r>
  <r>
    <x v="0"/>
    <x v="0"/>
    <n v="21.0719734091"/>
    <s v="Alfalfa"/>
    <s v="Sprinkler"/>
    <s v="Alfalfa"/>
    <s v="Active IR"/>
  </r>
  <r>
    <x v="0"/>
    <x v="0"/>
    <n v="2.19192973492"/>
    <s v="Alfalfa"/>
    <s v="Sprinkler"/>
    <s v="Alfalfa"/>
    <s v="Active IR"/>
  </r>
  <r>
    <x v="0"/>
    <x v="0"/>
    <n v="14.0882601654999"/>
    <s v="Alfalfa"/>
    <s v="Sprinkler"/>
    <s v="Alfalfa"/>
    <s v="Active IR"/>
  </r>
  <r>
    <x v="48"/>
    <x v="0"/>
    <n v="6.1956574742199999"/>
    <s v="Alfalfa"/>
    <s v="Sprinkler"/>
    <s v="Alfalfa"/>
    <s v="Active IR"/>
  </r>
  <r>
    <x v="48"/>
    <x v="0"/>
    <n v="6.1956574742199999"/>
    <s v="Alfalfa"/>
    <s v="Sprinkler"/>
    <s v="Alfalfa"/>
    <s v="Active IR"/>
  </r>
  <r>
    <x v="17"/>
    <x v="0"/>
    <n v="2.4564481634700002"/>
    <s v="Alfalfa"/>
    <s v="Sprinkler"/>
    <s v="Alfalfa"/>
    <s v="Active IR"/>
  </r>
  <r>
    <x v="8"/>
    <x v="0"/>
    <n v="14.043428304600001"/>
    <s v="Alfalfa"/>
    <s v="Sprinkler"/>
    <s v="Alfalfa"/>
    <s v="Active IR"/>
  </r>
  <r>
    <x v="8"/>
    <x v="0"/>
    <n v="25.307441101199899"/>
    <s v="Alfalfa"/>
    <s v="Sprinkler"/>
    <s v="Alfalfa"/>
    <s v="Active IR"/>
  </r>
  <r>
    <x v="17"/>
    <x v="0"/>
    <n v="7.0675908737600004"/>
    <s v="Alfalfa"/>
    <s v="Sprinkler"/>
    <s v="Alfalfa"/>
    <s v="Active IR"/>
  </r>
  <r>
    <x v="8"/>
    <x v="0"/>
    <n v="8.7870228850299998"/>
    <s v="Alfalfa"/>
    <s v="Sprinkler"/>
    <s v="Alfalfa"/>
    <s v="Active IR"/>
  </r>
  <r>
    <x v="7"/>
    <x v="0"/>
    <n v="4.1472416291199998"/>
    <s v="Alfalfa"/>
    <s v="Sprinkler"/>
    <s v="Alfalfa"/>
    <s v="Active IR"/>
  </r>
  <r>
    <x v="0"/>
    <x v="0"/>
    <n v="4.9415679857099999"/>
    <s v="Alfalfa"/>
    <s v="Sprinkler"/>
    <s v="Alfalfa"/>
    <s v="Active IR"/>
  </r>
  <r>
    <x v="29"/>
    <x v="0"/>
    <n v="48.106294326300002"/>
    <s v="Alfalfa"/>
    <s v="Sprinkler"/>
    <s v="Alfalfa"/>
    <s v="Active IR"/>
  </r>
  <r>
    <x v="39"/>
    <x v="0"/>
    <n v="20.447968807799899"/>
    <s v="Alfalfa"/>
    <s v="Sprinkler"/>
    <s v="Alfalfa"/>
    <s v="Active IR"/>
  </r>
  <r>
    <x v="40"/>
    <x v="0"/>
    <n v="20.447968807799899"/>
    <s v="Alfalfa"/>
    <s v="Sprinkler"/>
    <s v="Alfalfa"/>
    <s v="Active IR"/>
  </r>
  <r>
    <x v="0"/>
    <x v="0"/>
    <n v="9.1464233622299904"/>
    <s v="Alfalfa"/>
    <s v="Sprinkler"/>
    <s v="Alfalfa"/>
    <s v="Active IR"/>
  </r>
  <r>
    <x v="0"/>
    <x v="0"/>
    <n v="9.1464233622299904"/>
    <s v="Alfalfa"/>
    <s v="Sprinkler"/>
    <s v="Alfalfa"/>
    <s v="Active IR"/>
  </r>
  <r>
    <x v="6"/>
    <x v="0"/>
    <n v="5.6679470993500001"/>
    <s v="Alfalfa"/>
    <s v="Sprinkler"/>
    <s v="Alfalfa"/>
    <s v="Active IR"/>
  </r>
  <r>
    <x v="3"/>
    <x v="0"/>
    <n v="5.6679470993500001"/>
    <s v="Alfalfa"/>
    <s v="Sprinkler"/>
    <s v="Alfalfa"/>
    <s v="Active IR"/>
  </r>
  <r>
    <x v="39"/>
    <x v="0"/>
    <n v="0.48248919114900002"/>
    <s v="Alfalfa"/>
    <s v="Sprinkler"/>
    <s v="Alfalfa"/>
    <s v="Active IR"/>
  </r>
  <r>
    <x v="40"/>
    <x v="0"/>
    <n v="0.48248919114900002"/>
    <s v="Alfalfa"/>
    <s v="Sprinkler"/>
    <s v="Alfalfa"/>
    <s v="Active IR"/>
  </r>
  <r>
    <x v="33"/>
    <x v="0"/>
    <n v="7.7733885527700002"/>
    <s v="Alfalfa"/>
    <s v="Sprinkler"/>
    <s v="Alfalfa"/>
    <s v="Active IR"/>
  </r>
  <r>
    <x v="12"/>
    <x v="0"/>
    <n v="10.6723125731999"/>
    <s v="Alfalfa"/>
    <s v="Sprinkler"/>
    <s v="Alfalfa"/>
    <s v="Active IR"/>
  </r>
  <r>
    <x v="23"/>
    <x v="0"/>
    <n v="16.551212068000002"/>
    <s v="Alfalfa"/>
    <s v="Sprinkler"/>
    <s v="Alfalfa"/>
    <s v="Active IR"/>
  </r>
  <r>
    <x v="0"/>
    <x v="0"/>
    <n v="26.7582957469"/>
    <s v="Alfalfa"/>
    <s v="Sprinkler"/>
    <s v="Alfalfa"/>
    <s v="Active IR"/>
  </r>
  <r>
    <x v="14"/>
    <x v="0"/>
    <n v="18.921504452699899"/>
    <s v="Alfalfa"/>
    <s v="Sprinkler"/>
    <s v="Alfalfa"/>
    <s v="Active IR"/>
  </r>
  <r>
    <x v="14"/>
    <x v="0"/>
    <n v="18.921504452699899"/>
    <s v="Alfalfa"/>
    <s v="Sprinkler"/>
    <s v="Alfalfa"/>
    <s v="Active IR"/>
  </r>
  <r>
    <x v="14"/>
    <x v="0"/>
    <n v="18.921504452699899"/>
    <s v="Alfalfa"/>
    <s v="Sprinkler"/>
    <s v="Alfalfa"/>
    <s v="Active IR"/>
  </r>
  <r>
    <x v="15"/>
    <x v="0"/>
    <n v="18.921504452699899"/>
    <s v="Alfalfa"/>
    <s v="Sprinkler"/>
    <s v="Alfalfa"/>
    <s v="Active IR"/>
  </r>
  <r>
    <x v="15"/>
    <x v="0"/>
    <n v="18.921504452699899"/>
    <s v="Alfalfa"/>
    <s v="Sprinkler"/>
    <s v="Alfalfa"/>
    <s v="Active IR"/>
  </r>
  <r>
    <x v="15"/>
    <x v="0"/>
    <n v="18.921504452699899"/>
    <s v="Alfalfa"/>
    <s v="Sprinkler"/>
    <s v="Alfalfa"/>
    <s v="Active IR"/>
  </r>
  <r>
    <x v="25"/>
    <x v="0"/>
    <n v="6.0425992011699998"/>
    <s v="Alfalfa"/>
    <s v="Sprinkler"/>
    <s v="Alfalfa"/>
    <s v="Active IR"/>
  </r>
  <r>
    <x v="28"/>
    <x v="0"/>
    <n v="6.0425992011699998"/>
    <s v="Alfalfa"/>
    <s v="Sprinkler"/>
    <s v="Alfalfa"/>
    <s v="Active IR"/>
  </r>
  <r>
    <x v="0"/>
    <x v="0"/>
    <n v="2.3301271242300001"/>
    <s v="Alfalfa"/>
    <s v="Sprinkler"/>
    <s v="Alfalfa"/>
    <s v="Active IR"/>
  </r>
  <r>
    <x v="48"/>
    <x v="0"/>
    <n v="14.084772127400001"/>
    <s v="Alfalfa"/>
    <s v="Sprinkler"/>
    <s v="Alfalfa"/>
    <s v="Active IR"/>
  </r>
  <r>
    <x v="48"/>
    <x v="0"/>
    <n v="14.084772127400001"/>
    <s v="Alfalfa"/>
    <s v="Sprinkler"/>
    <s v="Alfalfa"/>
    <s v="Active IR"/>
  </r>
  <r>
    <x v="48"/>
    <x v="0"/>
    <n v="14.084772127400001"/>
    <s v="Alfalfa"/>
    <s v="Sprinkler"/>
    <s v="Alfalfa"/>
    <s v="Active IR"/>
  </r>
  <r>
    <x v="48"/>
    <x v="0"/>
    <n v="14.084772127400001"/>
    <s v="Alfalfa"/>
    <s v="Sprinkler"/>
    <s v="Alfalfa"/>
    <s v="Active IR"/>
  </r>
  <r>
    <x v="49"/>
    <x v="0"/>
    <n v="22.275541867800001"/>
    <s v="Alfalfa"/>
    <s v="Sprinkler"/>
    <s v="Alfalfa"/>
    <s v="Active IR"/>
  </r>
  <r>
    <x v="49"/>
    <x v="0"/>
    <n v="22.275541867800001"/>
    <s v="Alfalfa"/>
    <s v="Sprinkler"/>
    <s v="Alfalfa"/>
    <s v="Active IR"/>
  </r>
  <r>
    <x v="12"/>
    <x v="0"/>
    <n v="8.8739966780100001"/>
    <s v="Alfalfa"/>
    <s v="Sprinkler"/>
    <s v="Alfalfa"/>
    <s v="Active IR"/>
  </r>
  <r>
    <x v="12"/>
    <x v="0"/>
    <n v="8.8739966780100001"/>
    <s v="Alfalfa"/>
    <s v="Sprinkler"/>
    <s v="Alfalfa"/>
    <s v="Active IR"/>
  </r>
  <r>
    <x v="12"/>
    <x v="0"/>
    <n v="8.8739966780100001"/>
    <s v="Alfalfa"/>
    <s v="Sprinkler"/>
    <s v="Alfalfa"/>
    <s v="Active IR"/>
  </r>
  <r>
    <x v="20"/>
    <x v="0"/>
    <n v="4.1516401826299996"/>
    <s v="Alfalfa"/>
    <s v="Sprinkler"/>
    <s v="Alfalfa"/>
    <s v="Active IR"/>
  </r>
  <r>
    <x v="20"/>
    <x v="0"/>
    <n v="4.1516401826299996"/>
    <s v="Alfalfa"/>
    <s v="Sprinkler"/>
    <s v="Alfalfa"/>
    <s v="Active IR"/>
  </r>
  <r>
    <x v="39"/>
    <x v="0"/>
    <n v="0.99251321484699995"/>
    <s v="Alfalfa"/>
    <s v="Sprinkler"/>
    <s v="Alfalfa"/>
    <s v="Active IR"/>
  </r>
  <r>
    <x v="8"/>
    <x v="0"/>
    <n v="13.1198056502"/>
    <s v="Alfalfa"/>
    <s v="Sprinkler"/>
    <s v="Alfalfa"/>
    <s v="Active IR"/>
  </r>
  <r>
    <x v="17"/>
    <x v="0"/>
    <n v="1.03110706966"/>
    <s v="Alfalfa"/>
    <s v="Sprinkler"/>
    <s v="Alfalfa"/>
    <s v="Active IR"/>
  </r>
  <r>
    <x v="0"/>
    <x v="0"/>
    <n v="53.215920884500001"/>
    <s v="Alfalfa"/>
    <s v="Sprinkler"/>
    <s v="Alfalfa"/>
    <s v="Active IR"/>
  </r>
  <r>
    <x v="0"/>
    <x v="0"/>
    <n v="53.215920884500001"/>
    <s v="Alfalfa"/>
    <s v="Sprinkler"/>
    <s v="Alfalfa"/>
    <s v="Active IR"/>
  </r>
  <r>
    <x v="8"/>
    <x v="0"/>
    <n v="2.0332123661899999"/>
    <s v="Alfalfa"/>
    <s v="Sprinkler"/>
    <s v="Alfalfa"/>
    <s v="Active IR"/>
  </r>
  <r>
    <x v="39"/>
    <x v="0"/>
    <n v="20.012316842299899"/>
    <s v="Alfalfa"/>
    <s v="Sprinkler"/>
    <s v="Alfalfa"/>
    <s v="Active IR"/>
  </r>
  <r>
    <x v="39"/>
    <x v="0"/>
    <n v="20.012316842299899"/>
    <s v="Alfalfa"/>
    <s v="Sprinkler"/>
    <s v="Alfalfa"/>
    <s v="Active IR"/>
  </r>
  <r>
    <x v="40"/>
    <x v="0"/>
    <n v="20.012316842299899"/>
    <s v="Alfalfa"/>
    <s v="Sprinkler"/>
    <s v="Alfalfa"/>
    <s v="Active IR"/>
  </r>
  <r>
    <x v="40"/>
    <x v="0"/>
    <n v="20.012316842299899"/>
    <s v="Alfalfa"/>
    <s v="Sprinkler"/>
    <s v="Alfalfa"/>
    <s v="Active IR"/>
  </r>
  <r>
    <x v="12"/>
    <x v="0"/>
    <n v="0.60368031202799999"/>
    <s v="Alfalfa"/>
    <s v="Sprinkler"/>
    <s v="Alfalfa"/>
    <s v="Active IR"/>
  </r>
  <r>
    <x v="33"/>
    <x v="0"/>
    <n v="9.55301994537"/>
    <s v="Alfalfa"/>
    <s v="Sprinkler"/>
    <s v="Alfalfa"/>
    <s v="Active IR"/>
  </r>
  <r>
    <x v="33"/>
    <x v="0"/>
    <n v="9.55301994537"/>
    <s v="Alfalfa"/>
    <s v="Sprinkler"/>
    <s v="Alfalfa"/>
    <s v="Active IR"/>
  </r>
  <r>
    <x v="7"/>
    <x v="0"/>
    <n v="2.39449152195"/>
    <s v="Alfalfa"/>
    <s v="Sprinkler"/>
    <s v="Alfalfa"/>
    <s v="Active IR"/>
  </r>
  <r>
    <x v="12"/>
    <x v="0"/>
    <n v="23.1802178099"/>
    <s v="Alfalfa"/>
    <s v="Sprinkler"/>
    <s v="Alfalfa"/>
    <s v="Active IR"/>
  </r>
  <r>
    <x v="39"/>
    <x v="0"/>
    <n v="2.4232527626199998"/>
    <s v="Alfalfa"/>
    <s v="Sprinkler"/>
    <s v="Alfalfa"/>
    <s v="Active IR"/>
  </r>
  <r>
    <x v="7"/>
    <x v="0"/>
    <n v="22.854372461200001"/>
    <s v="Alfalfa"/>
    <s v="Sprinkler"/>
    <s v="Alfalfa"/>
    <s v="Active IR"/>
  </r>
  <r>
    <x v="7"/>
    <x v="0"/>
    <n v="22.854372461200001"/>
    <s v="Alfalfa"/>
    <s v="Sprinkler"/>
    <s v="Alfalfa"/>
    <s v="Active IR"/>
  </r>
  <r>
    <x v="7"/>
    <x v="0"/>
    <n v="4.3580697764099998"/>
    <s v="Alfalfa"/>
    <s v="Sprinkler"/>
    <s v="Alfalfa"/>
    <s v="Active IR"/>
  </r>
  <r>
    <x v="39"/>
    <x v="0"/>
    <n v="4.1808460463100001"/>
    <s v="Alfalfa"/>
    <s v="Sprinkler"/>
    <s v="Alfalfa"/>
    <s v="Active IR"/>
  </r>
  <r>
    <x v="40"/>
    <x v="0"/>
    <n v="4.1808460463100001"/>
    <s v="Alfalfa"/>
    <s v="Sprinkler"/>
    <s v="Alfalfa"/>
    <s v="Active IR"/>
  </r>
  <r>
    <x v="35"/>
    <x v="0"/>
    <n v="2.5844938961200001"/>
    <s v="Alfalfa"/>
    <s v="Sprinkler"/>
    <s v="Alfalfa"/>
    <s v="Active IR"/>
  </r>
  <r>
    <x v="33"/>
    <x v="0"/>
    <n v="1.2285131230699999"/>
    <s v="Alfalfa"/>
    <s v="Sprinkler"/>
    <s v="Alfalfa"/>
    <s v="Active IR"/>
  </r>
  <r>
    <x v="21"/>
    <x v="0"/>
    <n v="3.3458717473799999"/>
    <s v="Alfalfa"/>
    <s v="Sprinkler"/>
    <s v="Alfalfa"/>
    <s v="Active IR"/>
  </r>
  <r>
    <x v="39"/>
    <x v="0"/>
    <n v="3.6468789971"/>
    <s v="Alfalfa"/>
    <s v="Sprinkler"/>
    <s v="Alfalfa"/>
    <s v="Active IR"/>
  </r>
  <r>
    <x v="40"/>
    <x v="0"/>
    <n v="3.6468789971"/>
    <s v="Alfalfa"/>
    <s v="Sprinkler"/>
    <s v="Alfalfa"/>
    <s v="Active IR"/>
  </r>
  <r>
    <x v="7"/>
    <x v="0"/>
    <n v="7.5933413340199998"/>
    <s v="Alfalfa"/>
    <s v="Sprinkler"/>
    <s v="Alfalfa"/>
    <s v="Active IR"/>
  </r>
  <r>
    <x v="0"/>
    <x v="0"/>
    <n v="26.787615034400002"/>
    <s v="Alfalfa"/>
    <s v="Sprinkler"/>
    <s v="Alfalfa"/>
    <s v="Active IR"/>
  </r>
  <r>
    <x v="42"/>
    <x v="0"/>
    <n v="2.4690761854200001"/>
    <s v="Alfalfa"/>
    <s v="Sprinkler"/>
    <s v="Alfalfa"/>
    <s v="Active IR"/>
  </r>
  <r>
    <x v="42"/>
    <x v="0"/>
    <n v="2.4690761854200001"/>
    <s v="Alfalfa"/>
    <s v="Sprinkler"/>
    <s v="Alfalfa"/>
    <s v="Active IR"/>
  </r>
  <r>
    <x v="7"/>
    <x v="0"/>
    <n v="2.4690761854200001"/>
    <s v="Alfalfa"/>
    <s v="Sprinkler"/>
    <s v="Alfalfa"/>
    <s v="Active IR"/>
  </r>
  <r>
    <x v="7"/>
    <x v="0"/>
    <n v="2.4690761854200001"/>
    <s v="Alfalfa"/>
    <s v="Sprinkler"/>
    <s v="Alfalfa"/>
    <s v="Active IR"/>
  </r>
  <r>
    <x v="0"/>
    <x v="0"/>
    <n v="17.535636095400001"/>
    <s v="Alfalfa"/>
    <s v="Sprinkler"/>
    <s v="Alfalfa"/>
    <s v="Active IR"/>
  </r>
  <r>
    <x v="12"/>
    <x v="0"/>
    <n v="3.1423328026099999"/>
    <s v="Alfalfa"/>
    <s v="Sprinkler"/>
    <s v="Alfalfa"/>
    <s v="Active IR"/>
  </r>
  <r>
    <x v="0"/>
    <x v="0"/>
    <n v="6.2231126210100003"/>
    <s v="Alfalfa"/>
    <s v="Sprinkler"/>
    <s v="Alfalfa"/>
    <s v="Active IR"/>
  </r>
  <r>
    <x v="17"/>
    <x v="0"/>
    <n v="2.56186581524"/>
    <s v="Alfalfa"/>
    <s v="Sprinkler"/>
    <s v="Alfalfa"/>
    <s v="Active IR"/>
  </r>
  <r>
    <x v="8"/>
    <x v="0"/>
    <n v="9.1089742031000007"/>
    <s v="Alfalfa"/>
    <s v="Sprinkler"/>
    <s v="Alfalfa"/>
    <s v="Active IR"/>
  </r>
  <r>
    <x v="8"/>
    <x v="0"/>
    <n v="5.7222086886400003"/>
    <s v="Alfalfa"/>
    <s v="Sprinkler"/>
    <s v="Alfalfa"/>
    <s v="Active IR"/>
  </r>
  <r>
    <x v="8"/>
    <x v="0"/>
    <n v="5.7222086886400003"/>
    <s v="Alfalfa"/>
    <s v="Sprinkler"/>
    <s v="Alfalfa"/>
    <s v="Active IR"/>
  </r>
  <r>
    <x v="8"/>
    <x v="0"/>
    <n v="5.7222086886400003"/>
    <s v="Alfalfa"/>
    <s v="Sprinkler"/>
    <s v="Alfalfa"/>
    <s v="Active IR"/>
  </r>
  <r>
    <x v="0"/>
    <x v="0"/>
    <n v="8.5752191561399904"/>
    <s v="Alfalfa"/>
    <s v="Sprinkler"/>
    <s v="Alfalfa"/>
    <s v="Active IR"/>
  </r>
  <r>
    <x v="0"/>
    <x v="0"/>
    <n v="8.5752191561399904"/>
    <s v="Alfalfa"/>
    <s v="Sprinkler"/>
    <s v="Alfalfa"/>
    <s v="Active IR"/>
  </r>
  <r>
    <x v="0"/>
    <x v="0"/>
    <n v="8.5752191561399904"/>
    <s v="Alfalfa"/>
    <s v="Sprinkler"/>
    <s v="Alfalfa"/>
    <s v="Active IR"/>
  </r>
  <r>
    <x v="9"/>
    <x v="0"/>
    <n v="9.8969082494999903"/>
    <s v="Alfalfa"/>
    <s v="Sprinkler"/>
    <s v="Alfalfa"/>
    <s v="Active IR"/>
  </r>
  <r>
    <x v="7"/>
    <x v="0"/>
    <n v="6.8524342498999999"/>
    <s v="Alfalfa"/>
    <s v="Sprinkler"/>
    <s v="Alfalfa"/>
    <s v="Active IR"/>
  </r>
  <r>
    <x v="39"/>
    <x v="0"/>
    <n v="5.15958816848"/>
    <s v="Alfalfa"/>
    <s v="Sprinkler"/>
    <s v="Alfalfa"/>
    <s v="Active IR"/>
  </r>
  <r>
    <x v="40"/>
    <x v="0"/>
    <n v="5.15958816848"/>
    <s v="Alfalfa"/>
    <s v="Sprinkler"/>
    <s v="Alfalfa"/>
    <s v="Active IR"/>
  </r>
  <r>
    <x v="39"/>
    <x v="0"/>
    <n v="3.6127407152200002"/>
    <s v="Alfalfa"/>
    <s v="Sprinkler"/>
    <s v="Alfalfa"/>
    <s v="Active IR"/>
  </r>
  <r>
    <x v="8"/>
    <x v="0"/>
    <n v="1.29560951021"/>
    <s v="Alfalfa"/>
    <s v="Sprinkler"/>
    <s v="Alfalfa"/>
    <s v="Active IR"/>
  </r>
  <r>
    <x v="39"/>
    <x v="0"/>
    <n v="8.4466112411399905"/>
    <s v="Alfalfa"/>
    <s v="Sprinkler"/>
    <s v="Alfalfa"/>
    <s v="Active IR"/>
  </r>
  <r>
    <x v="17"/>
    <x v="0"/>
    <n v="8.4466112411399905"/>
    <s v="Alfalfa"/>
    <s v="Sprinkler"/>
    <s v="Alfalfa"/>
    <s v="Active IR"/>
  </r>
  <r>
    <x v="40"/>
    <x v="0"/>
    <n v="8.4466112411399905"/>
    <s v="Alfalfa"/>
    <s v="Sprinkler"/>
    <s v="Alfalfa"/>
    <s v="Active IR"/>
  </r>
  <r>
    <x v="0"/>
    <x v="0"/>
    <n v="0.29104244285500003"/>
    <s v="Alfalfa"/>
    <s v="Sprinkler"/>
    <s v="Alfalfa"/>
    <s v="Active IR"/>
  </r>
  <r>
    <x v="0"/>
    <x v="0"/>
    <n v="0.29104244285500003"/>
    <s v="Alfalfa"/>
    <s v="Sprinkler"/>
    <s v="Alfalfa"/>
    <s v="Active IR"/>
  </r>
  <r>
    <x v="0"/>
    <x v="0"/>
    <n v="13.856889238600001"/>
    <s v="Alfalfa"/>
    <s v="Sprinkler"/>
    <s v="Alfalfa"/>
    <s v="Active IR"/>
  </r>
  <r>
    <x v="33"/>
    <x v="0"/>
    <n v="16.933877705800001"/>
    <s v="Alfalfa"/>
    <s v="Sprinkler"/>
    <s v="Alfalfa"/>
    <s v="Active IR"/>
  </r>
  <r>
    <x v="33"/>
    <x v="0"/>
    <n v="16.933877705800001"/>
    <s v="Alfalfa"/>
    <s v="Sprinkler"/>
    <s v="Alfalfa"/>
    <s v="Active IR"/>
  </r>
  <r>
    <x v="21"/>
    <x v="0"/>
    <n v="15.520602427"/>
    <s v="Alfalfa"/>
    <s v="Sprinkler"/>
    <s v="Alfalfa"/>
    <s v="Active IR"/>
  </r>
  <r>
    <x v="29"/>
    <x v="0"/>
    <n v="15.520602427"/>
    <s v="Alfalfa"/>
    <s v="Sprinkler"/>
    <s v="Alfalfa"/>
    <s v="Active IR"/>
  </r>
  <r>
    <x v="23"/>
    <x v="0"/>
    <n v="5.1370756028200004"/>
    <s v="Alfalfa"/>
    <s v="Sprinkler"/>
    <s v="Alfalfa"/>
    <s v="Active IR"/>
  </r>
  <r>
    <x v="0"/>
    <x v="0"/>
    <n v="47.0456830551"/>
    <s v="Alfalfa"/>
    <s v="Sprinkler"/>
    <s v="Alfalfa"/>
    <s v="Active IR"/>
  </r>
  <r>
    <x v="21"/>
    <x v="0"/>
    <n v="2.1332628858999998"/>
    <s v="Alfalfa"/>
    <s v="Sprinkler"/>
    <s v="Alfalfa"/>
    <s v="Active IR"/>
  </r>
  <r>
    <x v="7"/>
    <x v="0"/>
    <n v="1.41775375953"/>
    <s v="Alfalfa"/>
    <s v="Sprinkler"/>
    <s v="Alfalfa"/>
    <s v="Active IR"/>
  </r>
  <r>
    <x v="39"/>
    <x v="0"/>
    <n v="13.1884003254"/>
    <s v="Alfalfa"/>
    <s v="Sprinkler"/>
    <s v="Alfalfa"/>
    <s v="Active IR"/>
  </r>
  <r>
    <x v="12"/>
    <x v="0"/>
    <n v="1.57410065362"/>
    <s v="Alfalfa"/>
    <s v="Sprinkler"/>
    <s v="Alfalfa"/>
    <s v="Active IR"/>
  </r>
  <r>
    <x v="12"/>
    <x v="0"/>
    <n v="1.57410065362"/>
    <s v="Alfalfa"/>
    <s v="Sprinkler"/>
    <s v="Alfalfa"/>
    <s v="Active IR"/>
  </r>
  <r>
    <x v="39"/>
    <x v="0"/>
    <n v="10.402950172400001"/>
    <s v="Alfalfa"/>
    <s v="Sprinkler"/>
    <s v="Alfalfa"/>
    <s v="Active IR"/>
  </r>
  <r>
    <x v="40"/>
    <x v="0"/>
    <n v="10.402950172400001"/>
    <s v="Alfalfa"/>
    <s v="Sprinkler"/>
    <s v="Alfalfa"/>
    <s v="Active IR"/>
  </r>
  <r>
    <x v="7"/>
    <x v="0"/>
    <n v="8.2383015963100004"/>
    <s v="Alfalfa"/>
    <s v="Sprinkler"/>
    <s v="Alfalfa"/>
    <s v="Active IR"/>
  </r>
  <r>
    <x v="8"/>
    <x v="0"/>
    <n v="0.513062485244"/>
    <s v="Alfalfa"/>
    <s v="Sprinkler"/>
    <s v="Alfalfa"/>
    <s v="Active IR"/>
  </r>
  <r>
    <x v="0"/>
    <x v="0"/>
    <n v="4.6376142191799996"/>
    <s v="Alfalfa"/>
    <s v="Sprinkler"/>
    <s v="Alfalfa"/>
    <s v="Active IR"/>
  </r>
  <r>
    <x v="0"/>
    <x v="0"/>
    <n v="11.516529499000001"/>
    <s v="Alfalfa"/>
    <s v="Sprinkler"/>
    <s v="Alfalfa"/>
    <s v="Active IR"/>
  </r>
  <r>
    <x v="29"/>
    <x v="0"/>
    <n v="31.474181148300001"/>
    <s v="Alfalfa"/>
    <s v="Sprinkler"/>
    <s v="Alfalfa"/>
    <s v="Active IR"/>
  </r>
  <r>
    <x v="0"/>
    <x v="0"/>
    <n v="5.6115349464099999"/>
    <s v="Alfalfa"/>
    <s v="Sprinkler"/>
    <s v="Alfalfa"/>
    <s v="Active IR"/>
  </r>
  <r>
    <x v="22"/>
    <x v="0"/>
    <n v="12.5280909708999"/>
    <s v="Alfalfa"/>
    <s v="Sprinkler"/>
    <s v="Alfalfa"/>
    <s v="Active IR"/>
  </r>
  <r>
    <x v="56"/>
    <x v="0"/>
    <n v="0.66499204189700001"/>
    <s v="Alfalfa"/>
    <s v="Sprinkler"/>
    <s v="Alfalfa"/>
    <s v="Active IR"/>
  </r>
  <r>
    <x v="14"/>
    <x v="0"/>
    <n v="0.66499204189700001"/>
    <s v="Alfalfa"/>
    <s v="Sprinkler"/>
    <s v="Alfalfa"/>
    <s v="Active IR"/>
  </r>
  <r>
    <x v="15"/>
    <x v="0"/>
    <n v="0.66499204189700001"/>
    <s v="Alfalfa"/>
    <s v="Sprinkler"/>
    <s v="Alfalfa"/>
    <s v="Active IR"/>
  </r>
  <r>
    <x v="52"/>
    <x v="0"/>
    <n v="0.66499204189700001"/>
    <s v="Alfalfa"/>
    <s v="Sprinkler"/>
    <s v="Alfalfa"/>
    <s v="Active IR"/>
  </r>
  <r>
    <x v="12"/>
    <x v="0"/>
    <n v="9.0057535803600004"/>
    <s v="Alfalfa"/>
    <s v="Sprinkler"/>
    <s v="Alfalfa"/>
    <s v="Active IR"/>
  </r>
  <r>
    <x v="21"/>
    <x v="0"/>
    <n v="16.5428255713"/>
    <s v="Alfalfa"/>
    <s v="Sprinkler"/>
    <s v="Alfalfa"/>
    <s v="Active IR"/>
  </r>
  <r>
    <x v="21"/>
    <x v="0"/>
    <n v="1.5427552511"/>
    <s v="Alfalfa"/>
    <s v="Sprinkler"/>
    <s v="Alfalfa"/>
    <s v="Active IR"/>
  </r>
  <r>
    <x v="39"/>
    <x v="0"/>
    <n v="0.45481300636999999"/>
    <s v="Alfalfa"/>
    <s v="Sprinkler"/>
    <s v="Alfalfa"/>
    <s v="Active IR"/>
  </r>
  <r>
    <x v="39"/>
    <x v="0"/>
    <n v="0.45481300636999999"/>
    <s v="Alfalfa"/>
    <s v="Sprinkler"/>
    <s v="Alfalfa"/>
    <s v="Active IR"/>
  </r>
  <r>
    <x v="40"/>
    <x v="0"/>
    <n v="0.45481300636999999"/>
    <s v="Alfalfa"/>
    <s v="Sprinkler"/>
    <s v="Alfalfa"/>
    <s v="Active IR"/>
  </r>
  <r>
    <x v="40"/>
    <x v="0"/>
    <n v="0.45481300636999999"/>
    <s v="Alfalfa"/>
    <s v="Sprinkler"/>
    <s v="Alfalfa"/>
    <s v="Active IR"/>
  </r>
  <r>
    <x v="0"/>
    <x v="0"/>
    <n v="15.884845173900001"/>
    <s v="Alfalfa"/>
    <s v="Sprinkler"/>
    <s v="Alfalfa"/>
    <s v="Active IR"/>
  </r>
  <r>
    <x v="17"/>
    <x v="0"/>
    <n v="16.408860868600001"/>
    <s v="Alfalfa"/>
    <s v="Sprinkler"/>
    <s v="Alfalfa"/>
    <s v="Active IR"/>
  </r>
  <r>
    <x v="12"/>
    <x v="0"/>
    <n v="16.408860868600001"/>
    <s v="Alfalfa"/>
    <s v="Sprinkler"/>
    <s v="Alfalfa"/>
    <s v="Active IR"/>
  </r>
  <r>
    <x v="49"/>
    <x v="0"/>
    <n v="29.5163710106"/>
    <s v="Alfalfa"/>
    <s v="Sprinkler"/>
    <s v="Alfalfa"/>
    <s v="Active IR"/>
  </r>
  <r>
    <x v="20"/>
    <x v="0"/>
    <n v="29.5163710106"/>
    <s v="Alfalfa"/>
    <s v="Sprinkler"/>
    <s v="Alfalfa"/>
    <s v="Active IR"/>
  </r>
  <r>
    <x v="39"/>
    <x v="0"/>
    <n v="4.3284860167800003"/>
    <s v="Alfalfa"/>
    <s v="Sprinkler"/>
    <s v="Alfalfa"/>
    <s v="Active IR"/>
  </r>
  <r>
    <x v="40"/>
    <x v="0"/>
    <n v="4.3284860167800003"/>
    <s v="Alfalfa"/>
    <s v="Sprinkler"/>
    <s v="Alfalfa"/>
    <s v="Active IR"/>
  </r>
  <r>
    <x v="0"/>
    <x v="0"/>
    <n v="18.762401947600001"/>
    <s v="Alfalfa"/>
    <s v="Sprinkler"/>
    <s v="Alfalfa"/>
    <s v="Active IR"/>
  </r>
  <r>
    <x v="0"/>
    <x v="0"/>
    <n v="18.762401947600001"/>
    <s v="Alfalfa"/>
    <s v="Sprinkler"/>
    <s v="Alfalfa"/>
    <s v="Active IR"/>
  </r>
  <r>
    <x v="44"/>
    <x v="0"/>
    <n v="29.53874807"/>
    <s v="Alfalfa"/>
    <s v="Sprinkler"/>
    <s v="Alfalfa"/>
    <s v="Active IR"/>
  </r>
  <r>
    <x v="12"/>
    <x v="0"/>
    <n v="44.016295894899898"/>
    <s v="Alfalfa"/>
    <s v="Sprinkler"/>
    <s v="Alfalfa"/>
    <s v="Active IR"/>
  </r>
  <r>
    <x v="32"/>
    <x v="0"/>
    <n v="2.20980233972"/>
    <s v="Alfalfa"/>
    <s v="Sprinkler"/>
    <s v="Alfalfa"/>
    <s v="Active IR"/>
  </r>
  <r>
    <x v="33"/>
    <x v="0"/>
    <n v="2.20980233972"/>
    <s v="Alfalfa"/>
    <s v="Sprinkler"/>
    <s v="Alfalfa"/>
    <s v="Active IR"/>
  </r>
  <r>
    <x v="17"/>
    <x v="0"/>
    <n v="0.76294093525499995"/>
    <s v="Alfalfa"/>
    <s v="Sprinkler"/>
    <s v="Alfalfa"/>
    <s v="Active IR"/>
  </r>
  <r>
    <x v="7"/>
    <x v="0"/>
    <n v="5.7502147258800003"/>
    <s v="Alfalfa"/>
    <s v="Sprinkler"/>
    <s v="Alfalfa"/>
    <s v="Active IR"/>
  </r>
  <r>
    <x v="25"/>
    <x v="0"/>
    <n v="7.9264581501700002"/>
    <s v="Alfalfa"/>
    <s v="Sprinkler"/>
    <s v="Alfalfa"/>
    <s v="Active IR"/>
  </r>
  <r>
    <x v="14"/>
    <x v="0"/>
    <n v="0.98346581037699998"/>
    <s v="Alfalfa"/>
    <s v="Sprinkler"/>
    <s v="Alfalfa"/>
    <s v="Active IR"/>
  </r>
  <r>
    <x v="50"/>
    <x v="0"/>
    <n v="0.98346581037699998"/>
    <s v="Alfalfa"/>
    <s v="Sprinkler"/>
    <s v="Alfalfa"/>
    <s v="Active IR"/>
  </r>
  <r>
    <x v="15"/>
    <x v="0"/>
    <n v="0.98346581037699998"/>
    <s v="Alfalfa"/>
    <s v="Sprinkler"/>
    <s v="Alfalfa"/>
    <s v="Active IR"/>
  </r>
  <r>
    <x v="22"/>
    <x v="0"/>
    <n v="39.747839629799898"/>
    <s v="Alfalfa"/>
    <s v="Sprinkler"/>
    <s v="Alfalfa"/>
    <s v="Active IR"/>
  </r>
  <r>
    <x v="22"/>
    <x v="0"/>
    <n v="39.747839629799898"/>
    <s v="Alfalfa"/>
    <s v="Sprinkler"/>
    <s v="Alfalfa"/>
    <s v="Active IR"/>
  </r>
  <r>
    <x v="39"/>
    <x v="0"/>
    <n v="8.0938964787199996"/>
    <s v="Alfalfa"/>
    <s v="Sprinkler"/>
    <s v="Alfalfa"/>
    <s v="Active IR"/>
  </r>
  <r>
    <x v="7"/>
    <x v="0"/>
    <n v="2.5367913086199998"/>
    <s v="Alfalfa"/>
    <s v="Sprinkler"/>
    <s v="Alfalfa"/>
    <s v="Active IR"/>
  </r>
  <r>
    <x v="0"/>
    <x v="0"/>
    <n v="6.9847161545100001"/>
    <s v="Alfalfa"/>
    <s v="Sprinkler"/>
    <s v="Alfalfa"/>
    <s v="Active IR"/>
  </r>
  <r>
    <x v="12"/>
    <x v="0"/>
    <n v="12.861080291"/>
    <s v="Alfalfa"/>
    <s v="Sprinkler"/>
    <s v="Alfalfa"/>
    <s v="Active IR"/>
  </r>
  <r>
    <x v="0"/>
    <x v="0"/>
    <n v="13.144474688700001"/>
    <s v="Alfalfa"/>
    <s v="Sprinkler"/>
    <s v="Alfalfa"/>
    <s v="Active IR"/>
  </r>
  <r>
    <x v="22"/>
    <x v="0"/>
    <n v="36.9989796127999"/>
    <s v="Alfalfa"/>
    <s v="Sprinkler"/>
    <s v="Alfalfa"/>
    <s v="Active IR"/>
  </r>
  <r>
    <x v="12"/>
    <x v="0"/>
    <n v="3.5267862018299998"/>
    <s v="Alfalfa"/>
    <s v="Sprinkler"/>
    <s v="Alfalfa"/>
    <s v="Active IR"/>
  </r>
  <r>
    <x v="39"/>
    <x v="0"/>
    <n v="3.4859602486400001"/>
    <s v="Alfalfa"/>
    <s v="Sprinkler"/>
    <s v="Alfalfa"/>
    <s v="Active IR"/>
  </r>
  <r>
    <x v="40"/>
    <x v="0"/>
    <n v="3.4859602486400001"/>
    <s v="Alfalfa"/>
    <s v="Sprinkler"/>
    <s v="Alfalfa"/>
    <s v="Active IR"/>
  </r>
  <r>
    <x v="17"/>
    <x v="0"/>
    <n v="9.7481506930300004"/>
    <s v="Alfalfa"/>
    <s v="Sprinkler"/>
    <s v="Alfalfa"/>
    <s v="Active IR"/>
  </r>
  <r>
    <x v="5"/>
    <x v="0"/>
    <n v="3.1433624439500001"/>
    <s v="Alfalfa"/>
    <s v="Sprinkler"/>
    <s v="Alfalfa"/>
    <s v="Active IR"/>
  </r>
  <r>
    <x v="21"/>
    <x v="0"/>
    <n v="3.41926056935"/>
    <s v="Alfalfa"/>
    <s v="Sprinkler"/>
    <s v="Alfalfa"/>
    <s v="Active IR"/>
  </r>
  <r>
    <x v="24"/>
    <x v="0"/>
    <n v="9.0957552546299905"/>
    <s v="Alfalfa"/>
    <s v="Sprinkler"/>
    <s v="Alfalfa"/>
    <s v="Active IR"/>
  </r>
  <r>
    <x v="7"/>
    <x v="0"/>
    <n v="9.0957552546299905"/>
    <s v="Alfalfa"/>
    <s v="Sprinkler"/>
    <s v="Alfalfa"/>
    <s v="Active IR"/>
  </r>
  <r>
    <x v="7"/>
    <x v="0"/>
    <n v="9.0957552546299905"/>
    <s v="Alfalfa"/>
    <s v="Sprinkler"/>
    <s v="Alfalfa"/>
    <s v="Active IR"/>
  </r>
  <r>
    <x v="14"/>
    <x v="0"/>
    <n v="31.301805216399899"/>
    <s v="Alfalfa"/>
    <s v="Sprinkler"/>
    <s v="Alfalfa"/>
    <s v="Active IR"/>
  </r>
  <r>
    <x v="39"/>
    <x v="0"/>
    <n v="1.03423692363"/>
    <s v="Alfalfa"/>
    <s v="Sprinkler"/>
    <s v="Alfalfa"/>
    <s v="Active IR"/>
  </r>
  <r>
    <x v="40"/>
    <x v="0"/>
    <n v="1.03423692363"/>
    <s v="Alfalfa"/>
    <s v="Sprinkler"/>
    <s v="Alfalfa"/>
    <s v="Active IR"/>
  </r>
  <r>
    <x v="7"/>
    <x v="0"/>
    <n v="3.4069410751100002"/>
    <s v="Alfalfa"/>
    <s v="Sprinkler"/>
    <s v="Alfalfa"/>
    <s v="Active IR"/>
  </r>
  <r>
    <x v="7"/>
    <x v="0"/>
    <n v="3.4069410751100002"/>
    <s v="Alfalfa"/>
    <s v="Sprinkler"/>
    <s v="Alfalfa"/>
    <s v="Active IR"/>
  </r>
  <r>
    <x v="7"/>
    <x v="0"/>
    <n v="5.9913615410399998"/>
    <s v="Alfalfa"/>
    <s v="Sprinkler"/>
    <s v="Alfalfa"/>
    <s v="Active IR"/>
  </r>
  <r>
    <x v="41"/>
    <x v="0"/>
    <n v="5.1580254336999998"/>
    <s v="Alfalfa"/>
    <s v="Sprinkler"/>
    <s v="Alfalfa"/>
    <s v="Active IR"/>
  </r>
  <r>
    <x v="41"/>
    <x v="0"/>
    <n v="5.1580254336999998"/>
    <s v="Alfalfa"/>
    <s v="Sprinkler"/>
    <s v="Alfalfa"/>
    <s v="Active IR"/>
  </r>
  <r>
    <x v="0"/>
    <x v="0"/>
    <n v="5.9068133643499996"/>
    <s v="Alfalfa"/>
    <s v="Sprinkler"/>
    <s v="Alfalfa"/>
    <s v="Active IR"/>
  </r>
  <r>
    <x v="23"/>
    <x v="0"/>
    <n v="4.4669252312700003"/>
    <s v="Alfalfa"/>
    <s v="Sprinkler"/>
    <s v="Alfalfa"/>
    <s v="Active IR"/>
  </r>
  <r>
    <x v="12"/>
    <x v="0"/>
    <n v="19.917573172000001"/>
    <s v="Alfalfa"/>
    <s v="Sprinkler"/>
    <s v="Alfalfa"/>
    <s v="Active IR"/>
  </r>
  <r>
    <x v="22"/>
    <x v="0"/>
    <n v="5.0317177093199996"/>
    <s v="Alfalfa"/>
    <s v="Sprinkler"/>
    <s v="Alfalfa"/>
    <s v="Active IR"/>
  </r>
  <r>
    <x v="32"/>
    <x v="0"/>
    <n v="50.173047071699898"/>
    <s v="Alfalfa"/>
    <s v="Sprinkler"/>
    <s v="Alfalfa"/>
    <s v="Active IR"/>
  </r>
  <r>
    <x v="33"/>
    <x v="0"/>
    <n v="50.173047071699898"/>
    <s v="Alfalfa"/>
    <s v="Sprinkler"/>
    <s v="Alfalfa"/>
    <s v="Active IR"/>
  </r>
  <r>
    <x v="44"/>
    <x v="0"/>
    <n v="25.7632265646"/>
    <s v="Alfalfa"/>
    <s v="Sprinkler"/>
    <s v="Alfalfa"/>
    <s v="Active IR"/>
  </r>
  <r>
    <x v="39"/>
    <x v="0"/>
    <n v="6.7556294462500004"/>
    <s v="Alfalfa"/>
    <s v="Sprinkler"/>
    <s v="Alfalfa"/>
    <s v="Active IR"/>
  </r>
  <r>
    <x v="40"/>
    <x v="0"/>
    <n v="6.7556294462500004"/>
    <s v="Alfalfa"/>
    <s v="Sprinkler"/>
    <s v="Alfalfa"/>
    <s v="Active IR"/>
  </r>
  <r>
    <x v="8"/>
    <x v="0"/>
    <n v="46.610491217899899"/>
    <s v="Alfalfa"/>
    <s v="Sprinkler"/>
    <s v="Alfalfa"/>
    <s v="Active IR"/>
  </r>
  <r>
    <x v="8"/>
    <x v="0"/>
    <n v="25.132759290300001"/>
    <s v="Alfalfa"/>
    <s v="Sprinkler"/>
    <s v="Alfalfa"/>
    <s v="Active IR"/>
  </r>
  <r>
    <x v="8"/>
    <x v="0"/>
    <n v="25.132759290300001"/>
    <s v="Alfalfa"/>
    <s v="Sprinkler"/>
    <s v="Alfalfa"/>
    <s v="Active IR"/>
  </r>
  <r>
    <x v="8"/>
    <x v="0"/>
    <n v="25.132759290300001"/>
    <s v="Alfalfa"/>
    <s v="Sprinkler"/>
    <s v="Alfalfa"/>
    <s v="Active IR"/>
  </r>
  <r>
    <x v="8"/>
    <x v="0"/>
    <n v="1.01610934416"/>
    <s v="Alfalfa"/>
    <s v="Sprinkler"/>
    <s v="Alfalfa"/>
    <s v="Active IR"/>
  </r>
  <r>
    <x v="32"/>
    <x v="0"/>
    <n v="4.6436519166299997"/>
    <s v="Alfalfa"/>
    <s v="Sprinkler"/>
    <s v="Alfalfa"/>
    <s v="Active IR"/>
  </r>
  <r>
    <x v="0"/>
    <x v="0"/>
    <n v="14.474687510500001"/>
    <s v="Alfalfa"/>
    <s v="Sprinkler"/>
    <s v="Alfalfa"/>
    <s v="Active IR"/>
  </r>
  <r>
    <x v="12"/>
    <x v="0"/>
    <n v="12.1577865336"/>
    <s v="Alfalfa"/>
    <s v="Sprinkler"/>
    <s v="Alfalfa"/>
    <s v="Active IR"/>
  </r>
  <r>
    <x v="12"/>
    <x v="0"/>
    <n v="12.1577865336"/>
    <s v="Alfalfa"/>
    <s v="Sprinkler"/>
    <s v="Alfalfa"/>
    <s v="Active IR"/>
  </r>
  <r>
    <x v="12"/>
    <x v="0"/>
    <n v="12.1577865336"/>
    <s v="Alfalfa"/>
    <s v="Sprinkler"/>
    <s v="Alfalfa"/>
    <s v="Active IR"/>
  </r>
  <r>
    <x v="21"/>
    <x v="0"/>
    <n v="1.82779346416"/>
    <s v="Alfalfa"/>
    <s v="Sprinkler"/>
    <s v="Alfalfa"/>
    <s v="Active IR"/>
  </r>
  <r>
    <x v="21"/>
    <x v="0"/>
    <n v="1.82779346416"/>
    <s v="Alfalfa"/>
    <s v="Sprinkler"/>
    <s v="Alfalfa"/>
    <s v="Active IR"/>
  </r>
  <r>
    <x v="0"/>
    <x v="0"/>
    <n v="5.6583939332800002"/>
    <s v="Alfalfa"/>
    <s v="Sprinkler"/>
    <s v="Alfalfa"/>
    <s v="Active IR"/>
  </r>
  <r>
    <x v="0"/>
    <x v="0"/>
    <n v="5.6583939332800002"/>
    <s v="Alfalfa"/>
    <s v="Sprinkler"/>
    <s v="Alfalfa"/>
    <s v="Active IR"/>
  </r>
  <r>
    <x v="0"/>
    <x v="0"/>
    <n v="8.9226997117300009"/>
    <s v="Alfalfa"/>
    <s v="Sprinkler"/>
    <s v="Alfalfa"/>
    <s v="Active IR"/>
  </r>
  <r>
    <x v="0"/>
    <x v="0"/>
    <n v="10.7343137313"/>
    <s v="Alfalfa"/>
    <s v="Sprinkler"/>
    <s v="Alfalfa"/>
    <s v="Active IR"/>
  </r>
  <r>
    <x v="7"/>
    <x v="0"/>
    <n v="8.4671824103399995"/>
    <s v="Alfalfa"/>
    <s v="Sprinkler"/>
    <s v="Alfalfa"/>
    <s v="Active IR"/>
  </r>
  <r>
    <x v="39"/>
    <x v="0"/>
    <n v="8.4455668082800006"/>
    <s v="Alfalfa"/>
    <s v="Sprinkler"/>
    <s v="Alfalfa"/>
    <s v="Active IR"/>
  </r>
  <r>
    <x v="17"/>
    <x v="0"/>
    <n v="8.4455668082800006"/>
    <s v="Alfalfa"/>
    <s v="Sprinkler"/>
    <s v="Alfalfa"/>
    <s v="Active IR"/>
  </r>
  <r>
    <x v="40"/>
    <x v="0"/>
    <n v="8.4455668082800006"/>
    <s v="Alfalfa"/>
    <s v="Sprinkler"/>
    <s v="Alfalfa"/>
    <s v="Active IR"/>
  </r>
  <r>
    <x v="12"/>
    <x v="0"/>
    <n v="0.26407485221799998"/>
    <s v="Alfalfa"/>
    <s v="Sprinkler"/>
    <s v="Alfalfa"/>
    <s v="Active IR"/>
  </r>
  <r>
    <x v="12"/>
    <x v="0"/>
    <n v="5.7521409071700003"/>
    <s v="Alfalfa"/>
    <s v="Sprinkler"/>
    <s v="Alfalfa"/>
    <s v="Active IR"/>
  </r>
  <r>
    <x v="12"/>
    <x v="0"/>
    <n v="4.2094420715599998"/>
    <s v="Alfalfa"/>
    <s v="Sprinkler"/>
    <s v="Alfalfa"/>
    <s v="Active IR"/>
  </r>
  <r>
    <x v="22"/>
    <x v="0"/>
    <n v="14.1318650817999"/>
    <s v="Alfalfa"/>
    <s v="Sprinkler"/>
    <s v="Alfalfa"/>
    <s v="Active IR"/>
  </r>
  <r>
    <x v="35"/>
    <x v="0"/>
    <n v="5.3261666743499996"/>
    <s v="Alfalfa"/>
    <s v="Sprinkler"/>
    <s v="Alfalfa"/>
    <s v="Active IR"/>
  </r>
  <r>
    <x v="13"/>
    <x v="0"/>
    <n v="4.47170497854"/>
    <s v="Alfalfa"/>
    <s v="Sprinkler"/>
    <s v="Alfalfa"/>
    <s v="Active IR"/>
  </r>
  <r>
    <x v="13"/>
    <x v="0"/>
    <n v="4.47170497854"/>
    <s v="Alfalfa"/>
    <s v="Sprinkler"/>
    <s v="Alfalfa"/>
    <s v="Active IR"/>
  </r>
  <r>
    <x v="0"/>
    <x v="0"/>
    <n v="17.318682175100001"/>
    <s v="Alfalfa"/>
    <s v="Sprinkler"/>
    <s v="Alfalfa"/>
    <s v="Active IR"/>
  </r>
  <r>
    <x v="0"/>
    <x v="0"/>
    <n v="17.318682175100001"/>
    <s v="Alfalfa"/>
    <s v="Sprinkler"/>
    <s v="Alfalfa"/>
    <s v="Active IR"/>
  </r>
  <r>
    <x v="0"/>
    <x v="0"/>
    <n v="17.318682175100001"/>
    <s v="Alfalfa"/>
    <s v="Sprinkler"/>
    <s v="Alfalfa"/>
    <s v="Active IR"/>
  </r>
  <r>
    <x v="21"/>
    <x v="0"/>
    <n v="1.5031838826499999"/>
    <s v="Alfalfa"/>
    <s v="Sprinkler"/>
    <s v="Alfalfa"/>
    <s v="Active IR"/>
  </r>
  <r>
    <x v="0"/>
    <x v="0"/>
    <n v="7.2320308759899996"/>
    <s v="Alfalfa"/>
    <s v="Sprinkler"/>
    <s v="Alfalfa"/>
    <s v="Active IR"/>
  </r>
  <r>
    <x v="8"/>
    <x v="0"/>
    <n v="1.50842810127"/>
    <s v="Alfalfa"/>
    <s v="Sprinkler"/>
    <s v="Alfalfa"/>
    <s v="Active IR"/>
  </r>
  <r>
    <x v="3"/>
    <x v="0"/>
    <n v="2.2526433851299998"/>
    <s v="Alfalfa"/>
    <s v="Sprinkler"/>
    <s v="Alfalfa"/>
    <s v="Active IR"/>
  </r>
  <r>
    <x v="12"/>
    <x v="0"/>
    <n v="0.67855513957699998"/>
    <s v="Alfalfa"/>
    <s v="Sprinkler"/>
    <s v="Alfalfa"/>
    <s v="Active IR"/>
  </r>
  <r>
    <x v="8"/>
    <x v="0"/>
    <n v="10.4454503955"/>
    <s v="Alfalfa"/>
    <s v="Sprinkler"/>
    <s v="Alfalfa"/>
    <s v="Active IR"/>
  </r>
  <r>
    <x v="8"/>
    <x v="0"/>
    <n v="1.33799266984"/>
    <s v="Alfalfa"/>
    <s v="Sprinkler"/>
    <s v="Alfalfa"/>
    <s v="Active IR"/>
  </r>
  <r>
    <x v="12"/>
    <x v="0"/>
    <n v="13.2275487128999"/>
    <s v="Alfalfa"/>
    <s v="Sprinkler"/>
    <s v="Alfalfa"/>
    <s v="Active IR"/>
  </r>
  <r>
    <x v="12"/>
    <x v="0"/>
    <n v="13.2275487128999"/>
    <s v="Alfalfa"/>
    <s v="Sprinkler"/>
    <s v="Alfalfa"/>
    <s v="Active IR"/>
  </r>
  <r>
    <x v="8"/>
    <x v="0"/>
    <n v="29.817105524199899"/>
    <s v="Alfalfa"/>
    <s v="Sprinkler"/>
    <s v="Alfalfa"/>
    <s v="Active IR"/>
  </r>
  <r>
    <x v="8"/>
    <x v="0"/>
    <n v="20.982660599700001"/>
    <s v="Alfalfa"/>
    <s v="Sprinkler"/>
    <s v="Alfalfa"/>
    <s v="Active IR"/>
  </r>
  <r>
    <x v="39"/>
    <x v="0"/>
    <n v="2.32937499262"/>
    <s v="Alfalfa"/>
    <s v="Sprinkler"/>
    <s v="Alfalfa"/>
    <s v="Active IR"/>
  </r>
  <r>
    <x v="7"/>
    <x v="0"/>
    <n v="16.3239558629"/>
    <s v="Alfalfa"/>
    <s v="Sprinkler"/>
    <s v="Alfalfa"/>
    <s v="Active IR"/>
  </r>
  <r>
    <x v="2"/>
    <x v="0"/>
    <n v="6.2680542951799998"/>
    <s v="Alfalfa"/>
    <s v="Sprinkler"/>
    <s v="Alfalfa"/>
    <s v="Active IR"/>
  </r>
  <r>
    <x v="0"/>
    <x v="0"/>
    <n v="1.3132710000000001"/>
    <s v="Alfalfa"/>
    <s v="Sprinkler"/>
    <s v="Alfalfa"/>
    <s v="Active IR"/>
  </r>
  <r>
    <x v="0"/>
    <x v="0"/>
    <n v="1.3132710000000001"/>
    <s v="Alfalfa"/>
    <s v="Sprinkler"/>
    <s v="Alfalfa"/>
    <s v="Active IR"/>
  </r>
  <r>
    <x v="6"/>
    <x v="0"/>
    <n v="12.4638187056"/>
    <s v="Alfalfa"/>
    <s v="Sprinkler"/>
    <s v="Alfalfa"/>
    <s v="Active IR"/>
  </r>
  <r>
    <x v="6"/>
    <x v="0"/>
    <n v="12.4638187056"/>
    <s v="Alfalfa"/>
    <s v="Sprinkler"/>
    <s v="Alfalfa"/>
    <s v="Active IR"/>
  </r>
  <r>
    <x v="6"/>
    <x v="0"/>
    <n v="12.4638187056"/>
    <s v="Alfalfa"/>
    <s v="Sprinkler"/>
    <s v="Alfalfa"/>
    <s v="Active IR"/>
  </r>
  <r>
    <x v="12"/>
    <x v="0"/>
    <n v="5.5403487333300001"/>
    <s v="Alfalfa"/>
    <s v="Sprinkler"/>
    <s v="Alfalfa"/>
    <s v="Active IR"/>
  </r>
  <r>
    <x v="0"/>
    <x v="0"/>
    <n v="3.24317041226"/>
    <s v="Alfalfa"/>
    <s v="Sprinkler"/>
    <s v="Alfalfa"/>
    <s v="Active IR"/>
  </r>
  <r>
    <x v="4"/>
    <x v="0"/>
    <n v="0.67356354916899996"/>
    <s v="Alfalfa"/>
    <s v="Sprinkler"/>
    <s v="Alfalfa"/>
    <s v="Active IR"/>
  </r>
  <r>
    <x v="7"/>
    <x v="0"/>
    <n v="15.7972229667"/>
    <s v="Alfalfa"/>
    <s v="Sprinkler"/>
    <s v="Alfalfa"/>
    <s v="Active IR"/>
  </r>
  <r>
    <x v="3"/>
    <x v="0"/>
    <n v="12.9026960588"/>
    <s v="Alfalfa"/>
    <s v="Sprinkler"/>
    <s v="Alfalfa"/>
    <s v="Active IR"/>
  </r>
  <r>
    <x v="6"/>
    <x v="0"/>
    <n v="26.768488909199899"/>
    <s v="Alfalfa"/>
    <s v="Sprinkler"/>
    <s v="Alfalfa"/>
    <s v="Active IR"/>
  </r>
  <r>
    <x v="29"/>
    <x v="0"/>
    <n v="26.768488909199899"/>
    <s v="Alfalfa"/>
    <s v="Sprinkler"/>
    <s v="Alfalfa"/>
    <s v="Active IR"/>
  </r>
  <r>
    <x v="12"/>
    <x v="0"/>
    <n v="1.40256582548"/>
    <s v="Alfalfa"/>
    <s v="Sprinkler"/>
    <s v="Alfalfa"/>
    <s v="Active IR"/>
  </r>
  <r>
    <x v="39"/>
    <x v="0"/>
    <n v="3.5740145506599998"/>
    <s v="Alfalfa"/>
    <s v="Sprinkler"/>
    <s v="Alfalfa"/>
    <s v="Active IR"/>
  </r>
  <r>
    <x v="39"/>
    <x v="0"/>
    <n v="3.5740145506599998"/>
    <s v="Alfalfa"/>
    <s v="Sprinkler"/>
    <s v="Alfalfa"/>
    <s v="Active IR"/>
  </r>
  <r>
    <x v="39"/>
    <x v="0"/>
    <n v="3.5740145506599998"/>
    <s v="Alfalfa"/>
    <s v="Sprinkler"/>
    <s v="Alfalfa"/>
    <s v="Active IR"/>
  </r>
  <r>
    <x v="40"/>
    <x v="0"/>
    <n v="3.5740145506599998"/>
    <s v="Alfalfa"/>
    <s v="Sprinkler"/>
    <s v="Alfalfa"/>
    <s v="Active IR"/>
  </r>
  <r>
    <x v="40"/>
    <x v="0"/>
    <n v="3.5740145506599998"/>
    <s v="Alfalfa"/>
    <s v="Sprinkler"/>
    <s v="Alfalfa"/>
    <s v="Active IR"/>
  </r>
  <r>
    <x v="40"/>
    <x v="0"/>
    <n v="3.5740145506599998"/>
    <s v="Alfalfa"/>
    <s v="Sprinkler"/>
    <s v="Alfalfa"/>
    <s v="Active IR"/>
  </r>
  <r>
    <x v="0"/>
    <x v="0"/>
    <n v="31.240227748599899"/>
    <s v="Alfalfa"/>
    <s v="Sprinkler"/>
    <s v="Alfalfa"/>
    <s v="Active IR"/>
  </r>
  <r>
    <x v="12"/>
    <x v="0"/>
    <n v="68.795096740700004"/>
    <s v="Alfalfa"/>
    <s v="Sprinkler"/>
    <s v="Alfalfa"/>
    <s v="Active IR"/>
  </r>
  <r>
    <x v="12"/>
    <x v="0"/>
    <n v="68.795096740700004"/>
    <s v="Alfalfa"/>
    <s v="Sprinkler"/>
    <s v="Alfalfa"/>
    <s v="Active IR"/>
  </r>
  <r>
    <x v="12"/>
    <x v="0"/>
    <n v="68.795096740700004"/>
    <s v="Alfalfa"/>
    <s v="Sprinkler"/>
    <s v="Alfalfa"/>
    <s v="Active IR"/>
  </r>
  <r>
    <x v="0"/>
    <x v="0"/>
    <n v="17.7624395781"/>
    <s v="Alfalfa"/>
    <s v="Sprinkler"/>
    <s v="Alfalfa"/>
    <s v="Active IR"/>
  </r>
  <r>
    <x v="0"/>
    <x v="0"/>
    <n v="20.872204447000001"/>
    <s v="Alfalfa"/>
    <s v="Sprinkler"/>
    <s v="Alfalfa"/>
    <s v="Active IR"/>
  </r>
  <r>
    <x v="21"/>
    <x v="0"/>
    <n v="45.631401928300001"/>
    <s v="Alfalfa"/>
    <s v="Sprinkler"/>
    <s v="Alfalfa"/>
    <s v="Active IR"/>
  </r>
  <r>
    <x v="21"/>
    <x v="0"/>
    <n v="45.631401928300001"/>
    <s v="Alfalfa"/>
    <s v="Sprinkler"/>
    <s v="Alfalfa"/>
    <s v="Active IR"/>
  </r>
  <r>
    <x v="29"/>
    <x v="0"/>
    <n v="8.9817374821100007"/>
    <s v="Alfalfa"/>
    <s v="Sprinkler"/>
    <s v="Alfalfa"/>
    <s v="Active IR"/>
  </r>
  <r>
    <x v="7"/>
    <x v="0"/>
    <n v="18.829281841499899"/>
    <s v="Alfalfa"/>
    <s v="Sprinkler"/>
    <s v="Alfalfa"/>
    <s v="Active IR"/>
  </r>
  <r>
    <x v="8"/>
    <x v="0"/>
    <n v="18.3206214872"/>
    <s v="Alfalfa"/>
    <s v="Sprinkler"/>
    <s v="Alfalfa"/>
    <s v="Active IR"/>
  </r>
  <r>
    <x v="12"/>
    <x v="0"/>
    <n v="19.9970873812"/>
    <s v="Alfalfa"/>
    <s v="Sprinkler"/>
    <s v="Alfalfa"/>
    <s v="Active IR"/>
  </r>
  <r>
    <x v="12"/>
    <x v="0"/>
    <n v="19.9970873812"/>
    <s v="Alfalfa"/>
    <s v="Sprinkler"/>
    <s v="Alfalfa"/>
    <s v="Active IR"/>
  </r>
  <r>
    <x v="14"/>
    <x v="0"/>
    <n v="19.8737827042"/>
    <s v="Alfalfa"/>
    <s v="Sprinkler"/>
    <s v="Alfalfa"/>
    <s v="Active IR"/>
  </r>
  <r>
    <x v="0"/>
    <x v="0"/>
    <n v="3.0321506139099998"/>
    <s v="Alfalfa"/>
    <s v="Sprinkler"/>
    <s v="Alfalfa"/>
    <s v="Active IR"/>
  </r>
  <r>
    <x v="0"/>
    <x v="0"/>
    <n v="3.0321506139099998"/>
    <s v="Alfalfa"/>
    <s v="Sprinkler"/>
    <s v="Alfalfa"/>
    <s v="Active IR"/>
  </r>
  <r>
    <x v="7"/>
    <x v="0"/>
    <n v="9.9159530129100002"/>
    <s v="Alfalfa"/>
    <s v="Sprinkler"/>
    <s v="Alfalfa"/>
    <s v="Active IR"/>
  </r>
  <r>
    <x v="7"/>
    <x v="0"/>
    <n v="9.9159530129100002"/>
    <s v="Alfalfa"/>
    <s v="Sprinkler"/>
    <s v="Alfalfa"/>
    <s v="Active IR"/>
  </r>
  <r>
    <x v="7"/>
    <x v="0"/>
    <n v="5.5478114824800002"/>
    <s v="Alfalfa"/>
    <s v="Sprinkler"/>
    <s v="Alfalfa"/>
    <s v="Active IR"/>
  </r>
  <r>
    <x v="14"/>
    <x v="0"/>
    <n v="3.8169399407400002"/>
    <s v="Alfalfa"/>
    <s v="Sprinkler"/>
    <s v="Alfalfa"/>
    <s v="Active IR"/>
  </r>
  <r>
    <x v="15"/>
    <x v="0"/>
    <n v="3.8169399407400002"/>
    <s v="Alfalfa"/>
    <s v="Sprinkler"/>
    <s v="Alfalfa"/>
    <s v="Active IR"/>
  </r>
  <r>
    <x v="17"/>
    <x v="0"/>
    <n v="9.2382623505599906"/>
    <s v="Alfalfa"/>
    <s v="Sprinkler"/>
    <s v="Alfalfa"/>
    <s v="Active IR"/>
  </r>
  <r>
    <x v="21"/>
    <x v="0"/>
    <n v="14.950808541500001"/>
    <s v="Alfalfa"/>
    <s v="Sprinkler"/>
    <s v="Alfalfa"/>
    <s v="Active IR"/>
  </r>
  <r>
    <x v="17"/>
    <x v="0"/>
    <n v="26.421826175"/>
    <s v="Alfalfa"/>
    <s v="Sprinkler"/>
    <s v="Alfalfa"/>
    <s v="Active IR"/>
  </r>
  <r>
    <x v="17"/>
    <x v="0"/>
    <n v="26.421826175"/>
    <s v="Alfalfa"/>
    <s v="Sprinkler"/>
    <s v="Alfalfa"/>
    <s v="Active IR"/>
  </r>
  <r>
    <x v="41"/>
    <x v="0"/>
    <n v="26.421826175"/>
    <s v="Alfalfa"/>
    <s v="Sprinkler"/>
    <s v="Alfalfa"/>
    <s v="Active IR"/>
  </r>
  <r>
    <x v="39"/>
    <x v="0"/>
    <n v="7.4613894158500003"/>
    <s v="Alfalfa"/>
    <s v="Sprinkler"/>
    <s v="Alfalfa"/>
    <s v="Active IR"/>
  </r>
  <r>
    <x v="16"/>
    <x v="0"/>
    <n v="14.337515965"/>
    <s v="Alfalfa"/>
    <s v="Sprinkler"/>
    <s v="Alfalfa"/>
    <s v="Active IR"/>
  </r>
  <r>
    <x v="5"/>
    <x v="0"/>
    <n v="14.337515965"/>
    <s v="Alfalfa"/>
    <s v="Sprinkler"/>
    <s v="Alfalfa"/>
    <s v="Active IR"/>
  </r>
  <r>
    <x v="17"/>
    <x v="0"/>
    <n v="10.7464307524"/>
    <s v="Alfalfa"/>
    <s v="Sprinkler"/>
    <s v="Alfalfa"/>
    <s v="Active IR"/>
  </r>
  <r>
    <x v="45"/>
    <x v="0"/>
    <n v="1.7041749725799999"/>
    <s v="Alfalfa"/>
    <s v="Sprinkler"/>
    <s v="Alfalfa"/>
    <s v="Active IR"/>
  </r>
  <r>
    <x v="7"/>
    <x v="0"/>
    <n v="5.9426536457500001"/>
    <s v="Alfalfa"/>
    <s v="Sprinkler"/>
    <s v="Alfalfa"/>
    <s v="Active IR"/>
  </r>
  <r>
    <x v="0"/>
    <x v="0"/>
    <n v="2.9258531130500001"/>
    <s v="Alfalfa"/>
    <s v="Sprinkler"/>
    <s v="Alfalfa"/>
    <s v="Active IR"/>
  </r>
  <r>
    <x v="25"/>
    <x v="0"/>
    <n v="7.0494914127900001"/>
    <s v="Alfalfa"/>
    <s v="Sprinkler"/>
    <s v="Alfalfa"/>
    <s v="Active IR"/>
  </r>
  <r>
    <x v="25"/>
    <x v="0"/>
    <n v="7.0494914127900001"/>
    <s v="Alfalfa"/>
    <s v="Sprinkler"/>
    <s v="Alfalfa"/>
    <s v="Active IR"/>
  </r>
  <r>
    <x v="3"/>
    <x v="0"/>
    <n v="5.6206576457899997"/>
    <s v="Alfalfa"/>
    <s v="Sprinkler"/>
    <s v="Alfalfa"/>
    <s v="Active IR"/>
  </r>
  <r>
    <x v="17"/>
    <x v="0"/>
    <n v="5.2998769185899999"/>
    <s v="Alfalfa"/>
    <s v="Sprinkler"/>
    <s v="Alfalfa"/>
    <s v="Active IR"/>
  </r>
  <r>
    <x v="54"/>
    <x v="0"/>
    <n v="5.2998769185899999"/>
    <s v="Alfalfa"/>
    <s v="Sprinkler"/>
    <s v="Alfalfa"/>
    <s v="Active IR"/>
  </r>
  <r>
    <x v="8"/>
    <x v="0"/>
    <n v="25.5612752712"/>
    <s v="Alfalfa"/>
    <s v="Sprinkler"/>
    <s v="Alfalfa"/>
    <s v="Active IR"/>
  </r>
  <r>
    <x v="39"/>
    <x v="0"/>
    <n v="1.0932169779500001"/>
    <s v="Alfalfa"/>
    <s v="Sprinkler"/>
    <s v="Alfalfa"/>
    <s v="Active IR"/>
  </r>
  <r>
    <x v="40"/>
    <x v="0"/>
    <n v="1.0932169779500001"/>
    <s v="Alfalfa"/>
    <s v="Sprinkler"/>
    <s v="Alfalfa"/>
    <s v="Active IR"/>
  </r>
  <r>
    <x v="45"/>
    <x v="0"/>
    <n v="23.481130284799899"/>
    <s v="Alfalfa"/>
    <s v="Sprinkler"/>
    <s v="Alfalfa"/>
    <s v="Active IR"/>
  </r>
  <r>
    <x v="14"/>
    <x v="0"/>
    <n v="6.8358438979000002"/>
    <s v="Alfalfa"/>
    <s v="Sprinkler"/>
    <s v="Alfalfa"/>
    <s v="Active IR"/>
  </r>
  <r>
    <x v="14"/>
    <x v="0"/>
    <n v="6.8358438979000002"/>
    <s v="Alfalfa"/>
    <s v="Sprinkler"/>
    <s v="Alfalfa"/>
    <s v="Active IR"/>
  </r>
  <r>
    <x v="15"/>
    <x v="0"/>
    <n v="6.8358438979000002"/>
    <s v="Alfalfa"/>
    <s v="Sprinkler"/>
    <s v="Alfalfa"/>
    <s v="Active IR"/>
  </r>
  <r>
    <x v="15"/>
    <x v="0"/>
    <n v="6.8358438979000002"/>
    <s v="Alfalfa"/>
    <s v="Sprinkler"/>
    <s v="Alfalfa"/>
    <s v="Active IR"/>
  </r>
  <r>
    <x v="2"/>
    <x v="0"/>
    <n v="26.2990264831"/>
    <s v="Alfalfa"/>
    <s v="Sprinkler"/>
    <s v="Alfalfa"/>
    <s v="Active IR"/>
  </r>
  <r>
    <x v="2"/>
    <x v="0"/>
    <n v="26.2990264831"/>
    <s v="Alfalfa"/>
    <s v="Sprinkler"/>
    <s v="Alfalfa"/>
    <s v="Active IR"/>
  </r>
  <r>
    <x v="53"/>
    <x v="0"/>
    <n v="22.4939466053"/>
    <s v="Alfalfa"/>
    <s v="Sprinkler"/>
    <s v="Alfalfa"/>
    <s v="Active IR"/>
  </r>
  <r>
    <x v="7"/>
    <x v="0"/>
    <n v="22.4939466053"/>
    <s v="Alfalfa"/>
    <s v="Sprinkler"/>
    <s v="Alfalfa"/>
    <s v="Active IR"/>
  </r>
  <r>
    <x v="7"/>
    <x v="0"/>
    <n v="22.4939466053"/>
    <s v="Alfalfa"/>
    <s v="Sprinkler"/>
    <s v="Alfalfa"/>
    <s v="Active IR"/>
  </r>
  <r>
    <x v="7"/>
    <x v="0"/>
    <n v="22.4939466053"/>
    <s v="Alfalfa"/>
    <s v="Sprinkler"/>
    <s v="Alfalfa"/>
    <s v="Active IR"/>
  </r>
  <r>
    <x v="0"/>
    <x v="0"/>
    <n v="13.988511426100001"/>
    <s v="Alfalfa"/>
    <s v="Sprinkler"/>
    <s v="Alfalfa"/>
    <s v="Active IR"/>
  </r>
  <r>
    <x v="0"/>
    <x v="0"/>
    <n v="13.988511426100001"/>
    <s v="Alfalfa"/>
    <s v="Sprinkler"/>
    <s v="Alfalfa"/>
    <s v="Active IR"/>
  </r>
  <r>
    <x v="0"/>
    <x v="0"/>
    <n v="13.988511426100001"/>
    <s v="Alfalfa"/>
    <s v="Sprinkler"/>
    <s v="Alfalfa"/>
    <s v="Active IR"/>
  </r>
  <r>
    <x v="7"/>
    <x v="0"/>
    <n v="12.8159754328"/>
    <s v="Alfalfa"/>
    <s v="Sprinkler"/>
    <s v="Alfalfa"/>
    <s v="Active IR"/>
  </r>
  <r>
    <x v="7"/>
    <x v="0"/>
    <n v="12.8159754328"/>
    <s v="Alfalfa"/>
    <s v="Sprinkler"/>
    <s v="Alfalfa"/>
    <s v="Active IR"/>
  </r>
  <r>
    <x v="8"/>
    <x v="0"/>
    <n v="10.5209138270999"/>
    <s v="Alfalfa"/>
    <s v="Sprinkler"/>
    <s v="Alfalfa"/>
    <s v="Active IR"/>
  </r>
  <r>
    <x v="17"/>
    <x v="0"/>
    <n v="1.8718084666799999"/>
    <s v="Alfalfa"/>
    <s v="Sprinkler"/>
    <s v="Alfalfa"/>
    <s v="Active IR"/>
  </r>
  <r>
    <x v="41"/>
    <x v="0"/>
    <n v="1.8718084666799999"/>
    <s v="Alfalfa"/>
    <s v="Sprinkler"/>
    <s v="Alfalfa"/>
    <s v="Active IR"/>
  </r>
  <r>
    <x v="35"/>
    <x v="0"/>
    <n v="0.58317509009599999"/>
    <s v="Alfalfa"/>
    <s v="Sprinkler"/>
    <s v="Alfalfa"/>
    <s v="Active IR"/>
  </r>
  <r>
    <x v="44"/>
    <x v="0"/>
    <n v="4.9194442612699998"/>
    <s v="Alfalfa"/>
    <s v="Sprinkler"/>
    <s v="Alfalfa"/>
    <s v="Active IR"/>
  </r>
  <r>
    <x v="33"/>
    <x v="0"/>
    <n v="4.5769952095499997"/>
    <s v="Alfalfa"/>
    <s v="Sprinkler"/>
    <s v="Alfalfa"/>
    <s v="Active IR"/>
  </r>
  <r>
    <x v="33"/>
    <x v="0"/>
    <n v="4.5769952095499997"/>
    <s v="Alfalfa"/>
    <s v="Sprinkler"/>
    <s v="Alfalfa"/>
    <s v="Active IR"/>
  </r>
  <r>
    <x v="0"/>
    <x v="0"/>
    <n v="8.6409514533199996"/>
    <s v="Alfalfa"/>
    <s v="Sprinkler"/>
    <s v="Alfalfa"/>
    <s v="Active IR"/>
  </r>
  <r>
    <x v="39"/>
    <x v="0"/>
    <n v="2.8549347460100001"/>
    <s v="Alfalfa"/>
    <s v="Sprinkler"/>
    <s v="Alfalfa"/>
    <s v="Active IR"/>
  </r>
  <r>
    <x v="8"/>
    <x v="0"/>
    <n v="2.4731778155600002"/>
    <s v="Alfalfa"/>
    <s v="Sprinkler"/>
    <s v="Alfalfa"/>
    <s v="Active IR"/>
  </r>
  <r>
    <x v="7"/>
    <x v="0"/>
    <n v="10.4851758743999"/>
    <s v="Alfalfa"/>
    <s v="Sprinkler"/>
    <s v="Alfalfa"/>
    <s v="Active IR"/>
  </r>
  <r>
    <x v="7"/>
    <x v="0"/>
    <n v="10.4851758743999"/>
    <s v="Alfalfa"/>
    <s v="Sprinkler"/>
    <s v="Alfalfa"/>
    <s v="Active IR"/>
  </r>
  <r>
    <x v="23"/>
    <x v="0"/>
    <n v="0.55529236939500004"/>
    <s v="Alfalfa"/>
    <s v="Sprinkler"/>
    <s v="Alfalfa"/>
    <s v="Active IR"/>
  </r>
  <r>
    <x v="0"/>
    <x v="0"/>
    <n v="8.7919894606100009"/>
    <s v="Alfalfa"/>
    <s v="Sprinkler"/>
    <s v="Alfalfa"/>
    <s v="Active IR"/>
  </r>
  <r>
    <x v="7"/>
    <x v="0"/>
    <n v="4.1841960009400001"/>
    <s v="Alfalfa"/>
    <s v="Sprinkler"/>
    <s v="Alfalfa"/>
    <s v="Active IR"/>
  </r>
  <r>
    <x v="0"/>
    <x v="0"/>
    <n v="5.1733601375699996"/>
    <s v="Alfalfa"/>
    <s v="Sprinkler"/>
    <s v="Alfalfa"/>
    <s v="Active IR"/>
  </r>
  <r>
    <x v="44"/>
    <x v="0"/>
    <n v="36.088945199900003"/>
    <s v="Alfalfa"/>
    <s v="Sprinkler"/>
    <s v="Alfalfa"/>
    <s v="Active IR"/>
  </r>
  <r>
    <x v="12"/>
    <x v="0"/>
    <n v="9.3094530314400004"/>
    <s v="Alfalfa"/>
    <s v="Sprinkler"/>
    <s v="Alfalfa"/>
    <s v="Active IR"/>
  </r>
  <r>
    <x v="17"/>
    <x v="0"/>
    <n v="20.0653387151999"/>
    <s v="Alfalfa"/>
    <s v="Sprinkler"/>
    <s v="Alfalfa"/>
    <s v="Active IR"/>
  </r>
  <r>
    <x v="7"/>
    <x v="0"/>
    <n v="26.381332233599899"/>
    <s v="Alfalfa"/>
    <s v="Sprinkler"/>
    <s v="Alfalfa"/>
    <s v="Active IR"/>
  </r>
  <r>
    <x v="7"/>
    <x v="0"/>
    <n v="26.381332233599899"/>
    <s v="Alfalfa"/>
    <s v="Sprinkler"/>
    <s v="Alfalfa"/>
    <s v="Active IR"/>
  </r>
  <r>
    <x v="7"/>
    <x v="0"/>
    <n v="26.381332233599899"/>
    <s v="Alfalfa"/>
    <s v="Sprinkler"/>
    <s v="Alfalfa"/>
    <s v="Active IR"/>
  </r>
  <r>
    <x v="7"/>
    <x v="0"/>
    <n v="26.381332233599899"/>
    <s v="Alfalfa"/>
    <s v="Sprinkler"/>
    <s v="Alfalfa"/>
    <s v="Active IR"/>
  </r>
  <r>
    <x v="0"/>
    <x v="0"/>
    <n v="27.1617470879"/>
    <s v="Alfalfa"/>
    <s v="Sprinkler"/>
    <s v="Alfalfa"/>
    <s v="Active IR"/>
  </r>
  <r>
    <x v="19"/>
    <x v="0"/>
    <n v="14.675266604700001"/>
    <s v="Alfalfa"/>
    <s v="Sprinkler"/>
    <s v="Alfalfa"/>
    <s v="Active IR"/>
  </r>
  <r>
    <x v="19"/>
    <x v="0"/>
    <n v="14.675266604700001"/>
    <s v="Alfalfa"/>
    <s v="Sprinkler"/>
    <s v="Alfalfa"/>
    <s v="Active IR"/>
  </r>
  <r>
    <x v="8"/>
    <x v="0"/>
    <n v="23.9534811436999"/>
    <s v="Alfalfa"/>
    <s v="Sprinkler"/>
    <s v="Alfalfa"/>
    <s v="Active IR"/>
  </r>
  <r>
    <x v="7"/>
    <x v="0"/>
    <n v="6.1347953319600004"/>
    <s v="Alfalfa"/>
    <s v="Sprinkler"/>
    <s v="Alfalfa"/>
    <s v="Active IR"/>
  </r>
  <r>
    <x v="0"/>
    <x v="0"/>
    <n v="1.3390241706899999"/>
    <s v="Alfalfa"/>
    <s v="Sprinkler"/>
    <s v="Alfalfa"/>
    <s v="Active IR"/>
  </r>
  <r>
    <x v="7"/>
    <x v="0"/>
    <n v="13.0987811787999"/>
    <s v="Alfalfa"/>
    <s v="Sprinkler"/>
    <s v="Alfalfa"/>
    <s v="Active IR"/>
  </r>
  <r>
    <x v="7"/>
    <x v="0"/>
    <n v="13.0987811787999"/>
    <s v="Alfalfa"/>
    <s v="Sprinkler"/>
    <s v="Alfalfa"/>
    <s v="Active IR"/>
  </r>
  <r>
    <x v="8"/>
    <x v="0"/>
    <n v="6.00842782443"/>
    <s v="Alfalfa"/>
    <s v="Sprinkler"/>
    <s v="Alfalfa"/>
    <s v="Active IR"/>
  </r>
  <r>
    <x v="35"/>
    <x v="0"/>
    <n v="2.9588285911500001"/>
    <s v="Alfalfa"/>
    <s v="Sprinkler"/>
    <s v="Alfalfa"/>
    <s v="Active IR"/>
  </r>
  <r>
    <x v="32"/>
    <x v="0"/>
    <n v="7.59403808215"/>
    <s v="Alfalfa"/>
    <s v="Sprinkler"/>
    <s v="Alfalfa"/>
    <s v="Active IR"/>
  </r>
  <r>
    <x v="33"/>
    <x v="0"/>
    <n v="7.59403808215"/>
    <s v="Alfalfa"/>
    <s v="Sprinkler"/>
    <s v="Alfalfa"/>
    <s v="Active IR"/>
  </r>
  <r>
    <x v="8"/>
    <x v="0"/>
    <n v="3.4474153799099998"/>
    <s v="Alfalfa"/>
    <s v="Sprinkler"/>
    <s v="Alfalfa"/>
    <s v="Active IR"/>
  </r>
  <r>
    <x v="12"/>
    <x v="0"/>
    <n v="2.8334521222500002"/>
    <s v="Alfalfa"/>
    <s v="Sprinkler"/>
    <s v="Alfalfa"/>
    <s v="Active IR"/>
  </r>
  <r>
    <x v="12"/>
    <x v="0"/>
    <n v="2.8334521222500002"/>
    <s v="Alfalfa"/>
    <s v="Sprinkler"/>
    <s v="Alfalfa"/>
    <s v="Active IR"/>
  </r>
  <r>
    <x v="8"/>
    <x v="0"/>
    <n v="0.70910044000200001"/>
    <s v="Alfalfa"/>
    <s v="Sprinkler"/>
    <s v="Alfalfa"/>
    <s v="Active IR"/>
  </r>
  <r>
    <x v="43"/>
    <x v="0"/>
    <n v="2.50423718968"/>
    <s v="Alfalfa"/>
    <s v="Sprinkler"/>
    <s v="Alfalfa"/>
    <s v="Active IR"/>
  </r>
  <r>
    <x v="43"/>
    <x v="0"/>
    <n v="2.50423718968"/>
    <s v="Alfalfa"/>
    <s v="Sprinkler"/>
    <s v="Alfalfa"/>
    <s v="Active IR"/>
  </r>
  <r>
    <x v="6"/>
    <x v="0"/>
    <n v="1.7508976886400001"/>
    <s v="Alfalfa"/>
    <s v="Sprinkler"/>
    <s v="Alfalfa"/>
    <s v="Active IR"/>
  </r>
  <r>
    <x v="6"/>
    <x v="0"/>
    <n v="1.7508976886400001"/>
    <s v="Alfalfa"/>
    <s v="Sprinkler"/>
    <s v="Alfalfa"/>
    <s v="Active IR"/>
  </r>
  <r>
    <x v="39"/>
    <x v="0"/>
    <n v="1.7436532137"/>
    <s v="Alfalfa"/>
    <s v="Sprinkler"/>
    <s v="Alfalfa"/>
    <s v="Active IR"/>
  </r>
  <r>
    <x v="39"/>
    <x v="0"/>
    <n v="1.7436532137"/>
    <s v="Alfalfa"/>
    <s v="Sprinkler"/>
    <s v="Alfalfa"/>
    <s v="Active IR"/>
  </r>
  <r>
    <x v="40"/>
    <x v="0"/>
    <n v="1.7436532137"/>
    <s v="Alfalfa"/>
    <s v="Sprinkler"/>
    <s v="Alfalfa"/>
    <s v="Active IR"/>
  </r>
  <r>
    <x v="40"/>
    <x v="0"/>
    <n v="1.7436532137"/>
    <s v="Alfalfa"/>
    <s v="Sprinkler"/>
    <s v="Alfalfa"/>
    <s v="Active IR"/>
  </r>
  <r>
    <x v="0"/>
    <x v="0"/>
    <n v="8.6919410727400006"/>
    <s v="Alfalfa"/>
    <s v="Sprinkler"/>
    <s v="Alfalfa"/>
    <s v="Active IR"/>
  </r>
  <r>
    <x v="0"/>
    <x v="0"/>
    <n v="8.6919410727400006"/>
    <s v="Alfalfa"/>
    <s v="Sprinkler"/>
    <s v="Alfalfa"/>
    <s v="Active IR"/>
  </r>
  <r>
    <x v="0"/>
    <x v="0"/>
    <n v="8.6919410727400006"/>
    <s v="Alfalfa"/>
    <s v="Sprinkler"/>
    <s v="Alfalfa"/>
    <s v="Active IR"/>
  </r>
  <r>
    <x v="8"/>
    <x v="0"/>
    <n v="8.0458041478600002"/>
    <s v="Alfalfa"/>
    <s v="Sprinkler"/>
    <s v="Alfalfa"/>
    <s v="Active IR"/>
  </r>
  <r>
    <x v="8"/>
    <x v="0"/>
    <n v="8.0458041478600002"/>
    <s v="Alfalfa"/>
    <s v="Sprinkler"/>
    <s v="Alfalfa"/>
    <s v="Active IR"/>
  </r>
  <r>
    <x v="39"/>
    <x v="0"/>
    <n v="1.1327802174299999"/>
    <s v="Alfalfa"/>
    <s v="Sprinkler"/>
    <s v="Alfalfa"/>
    <s v="Active IR"/>
  </r>
  <r>
    <x v="40"/>
    <x v="0"/>
    <n v="1.1327802174299999"/>
    <s v="Alfalfa"/>
    <s v="Sprinkler"/>
    <s v="Alfalfa"/>
    <s v="Active IR"/>
  </r>
  <r>
    <x v="12"/>
    <x v="0"/>
    <n v="1.07728661273"/>
    <s v="Alfalfa"/>
    <s v="Sprinkler"/>
    <s v="Alfalfa"/>
    <s v="Active IR"/>
  </r>
  <r>
    <x v="10"/>
    <x v="0"/>
    <n v="19.026133389200002"/>
    <s v="Alfalfa"/>
    <s v="Sprinkler"/>
    <s v="Alfalfa"/>
    <s v="Active IR"/>
  </r>
  <r>
    <x v="39"/>
    <x v="0"/>
    <n v="1.4692055632800001"/>
    <s v="Alfalfa"/>
    <s v="Sprinkler"/>
    <s v="Alfalfa"/>
    <s v="Active IR"/>
  </r>
  <r>
    <x v="40"/>
    <x v="0"/>
    <n v="1.4692055632800001"/>
    <s v="Alfalfa"/>
    <s v="Sprinkler"/>
    <s v="Alfalfa"/>
    <s v="Active IR"/>
  </r>
  <r>
    <x v="8"/>
    <x v="0"/>
    <n v="4.3909161112500001"/>
    <s v="Alfalfa"/>
    <s v="Sprinkler"/>
    <s v="Alfalfa"/>
    <s v="Active IR"/>
  </r>
  <r>
    <x v="21"/>
    <x v="0"/>
    <n v="2.71108528252"/>
    <s v="Alfalfa"/>
    <s v="Sprinkler"/>
    <s v="Alfalfa"/>
    <s v="Active IR"/>
  </r>
  <r>
    <x v="29"/>
    <x v="0"/>
    <n v="10.2029892417999"/>
    <s v="Alfalfa"/>
    <s v="Sprinkler"/>
    <s v="Alfalfa"/>
    <s v="Active IR"/>
  </r>
  <r>
    <x v="12"/>
    <x v="0"/>
    <n v="2.29175952218"/>
    <s v="Alfalfa"/>
    <s v="Sprinkler"/>
    <s v="Alfalfa"/>
    <s v="Active IR"/>
  </r>
  <r>
    <x v="12"/>
    <x v="0"/>
    <n v="2.29175952218"/>
    <s v="Alfalfa"/>
    <s v="Sprinkler"/>
    <s v="Alfalfa"/>
    <s v="Active IR"/>
  </r>
  <r>
    <x v="8"/>
    <x v="0"/>
    <n v="11.0004833704"/>
    <s v="Alfalfa"/>
    <s v="Sprinkler"/>
    <s v="Alfalfa"/>
    <s v="Active IR"/>
  </r>
  <r>
    <x v="6"/>
    <x v="0"/>
    <n v="1.54838903196"/>
    <s v="Alfalfa"/>
    <s v="Sprinkler"/>
    <s v="Alfalfa"/>
    <s v="Active IR"/>
  </r>
  <r>
    <x v="16"/>
    <x v="0"/>
    <n v="10.0784049476999"/>
    <s v="Alfalfa"/>
    <s v="Sprinkler"/>
    <s v="Alfalfa"/>
    <s v="Active IR"/>
  </r>
  <r>
    <x v="51"/>
    <x v="0"/>
    <n v="7.52611824374"/>
    <s v="Alfalfa"/>
    <s v="Sprinkler"/>
    <s v="Alfalfa"/>
    <s v="Active IR"/>
  </r>
  <r>
    <x v="2"/>
    <x v="0"/>
    <n v="7.52611824374"/>
    <s v="Alfalfa"/>
    <s v="Sprinkler"/>
    <s v="Alfalfa"/>
    <s v="Active IR"/>
  </r>
  <r>
    <x v="8"/>
    <x v="0"/>
    <n v="0.580101122666"/>
    <s v="Alfalfa"/>
    <s v="Sprinkler"/>
    <s v="Alfalfa"/>
    <s v="Active IR"/>
  </r>
  <r>
    <x v="0"/>
    <x v="0"/>
    <n v="30.6439041287999"/>
    <s v="Alfalfa"/>
    <s v="Sprinkler"/>
    <s v="Alfalfa"/>
    <s v="Active IR"/>
  </r>
  <r>
    <x v="7"/>
    <x v="0"/>
    <n v="3.2633809657900001"/>
    <s v="Alfalfa"/>
    <s v="Sprinkler"/>
    <s v="Alfalfa"/>
    <s v="Active IR"/>
  </r>
  <r>
    <x v="7"/>
    <x v="0"/>
    <n v="3.2633809657900001"/>
    <s v="Alfalfa"/>
    <s v="Sprinkler"/>
    <s v="Alfalfa"/>
    <s v="Active IR"/>
  </r>
  <r>
    <x v="29"/>
    <x v="0"/>
    <n v="2.9474737970799998"/>
    <s v="Alfalfa"/>
    <s v="Sprinkler"/>
    <s v="Alfalfa"/>
    <s v="Active IR"/>
  </r>
  <r>
    <x v="17"/>
    <x v="0"/>
    <n v="1.37669249834"/>
    <s v="Alfalfa"/>
    <s v="Sprinkler"/>
    <s v="Alfalfa"/>
    <s v="Active IR"/>
  </r>
  <r>
    <x v="12"/>
    <x v="0"/>
    <n v="1.38436083425"/>
    <s v="Alfalfa"/>
    <s v="Sprinkler"/>
    <s v="Alfalfa"/>
    <s v="Active IR"/>
  </r>
  <r>
    <x v="12"/>
    <x v="0"/>
    <n v="1.38436083425"/>
    <s v="Alfalfa"/>
    <s v="Sprinkler"/>
    <s v="Alfalfa"/>
    <s v="Active IR"/>
  </r>
  <r>
    <x v="17"/>
    <x v="0"/>
    <n v="20.545894475600001"/>
    <s v="Alfalfa"/>
    <s v="Sprinkler"/>
    <s v="Alfalfa"/>
    <s v="Active IR"/>
  </r>
  <r>
    <x v="39"/>
    <x v="0"/>
    <n v="2.4830514950599998"/>
    <s v="Alfalfa"/>
    <s v="Sprinkler"/>
    <s v="Alfalfa"/>
    <s v="Active IR"/>
  </r>
  <r>
    <x v="40"/>
    <x v="0"/>
    <n v="2.4830514950599998"/>
    <s v="Alfalfa"/>
    <s v="Sprinkler"/>
    <s v="Alfalfa"/>
    <s v="Active IR"/>
  </r>
  <r>
    <x v="0"/>
    <x v="0"/>
    <n v="4.9779092982500002"/>
    <s v="Alfalfa"/>
    <s v="Sprinkler"/>
    <s v="Alfalfa"/>
    <s v="Active IR"/>
  </r>
  <r>
    <x v="12"/>
    <x v="0"/>
    <n v="8.3084125440700003"/>
    <s v="Alfalfa"/>
    <s v="Sprinkler"/>
    <s v="Alfalfa"/>
    <s v="Active IR"/>
  </r>
  <r>
    <x v="12"/>
    <x v="0"/>
    <n v="8.3084125440700003"/>
    <s v="Alfalfa"/>
    <s v="Sprinkler"/>
    <s v="Alfalfa"/>
    <s v="Active IR"/>
  </r>
  <r>
    <x v="0"/>
    <x v="0"/>
    <n v="0.42547237512699998"/>
    <s v="Alfalfa"/>
    <s v="Sprinkler"/>
    <s v="Alfalfa"/>
    <s v="Active IR"/>
  </r>
  <r>
    <x v="21"/>
    <x v="0"/>
    <n v="1.5661949773899999"/>
    <s v="Alfalfa"/>
    <s v="Sprinkler"/>
    <s v="Alfalfa"/>
    <s v="Active IR"/>
  </r>
  <r>
    <x v="21"/>
    <x v="0"/>
    <n v="3.0897270808999999"/>
    <s v="Alfalfa"/>
    <s v="Sprinkler"/>
    <s v="Alfalfa"/>
    <s v="Active IR"/>
  </r>
  <r>
    <x v="6"/>
    <x v="0"/>
    <n v="0.61074035931199999"/>
    <s v="Alfalfa"/>
    <s v="Sprinkler"/>
    <s v="Alfalfa"/>
    <s v="Active IR"/>
  </r>
  <r>
    <x v="6"/>
    <x v="0"/>
    <n v="0.61074035931199999"/>
    <s v="Alfalfa"/>
    <s v="Sprinkler"/>
    <s v="Alfalfa"/>
    <s v="Active IR"/>
  </r>
  <r>
    <x v="41"/>
    <x v="0"/>
    <n v="6.3491787956600003"/>
    <s v="Alfalfa"/>
    <s v="Sprinkler"/>
    <s v="Alfalfa"/>
    <s v="Active IR"/>
  </r>
  <r>
    <x v="41"/>
    <x v="0"/>
    <n v="6.3491787956600003"/>
    <s v="Alfalfa"/>
    <s v="Sprinkler"/>
    <s v="Alfalfa"/>
    <s v="Active IR"/>
  </r>
  <r>
    <x v="36"/>
    <x v="0"/>
    <n v="5.6681582980199998"/>
    <s v="Alfalfa"/>
    <s v="Sprinkler"/>
    <s v="Alfalfa"/>
    <s v="Active IR"/>
  </r>
  <r>
    <x v="36"/>
    <x v="0"/>
    <n v="5.6681582980199998"/>
    <s v="Alfalfa"/>
    <s v="Sprinkler"/>
    <s v="Alfalfa"/>
    <s v="Active IR"/>
  </r>
  <r>
    <x v="39"/>
    <x v="0"/>
    <n v="1.2013526885600001"/>
    <s v="Alfalfa"/>
    <s v="Sprinkler"/>
    <s v="Alfalfa"/>
    <s v="Active IR"/>
  </r>
  <r>
    <x v="40"/>
    <x v="0"/>
    <n v="1.2013526885600001"/>
    <s v="Alfalfa"/>
    <s v="Sprinkler"/>
    <s v="Alfalfa"/>
    <s v="Active IR"/>
  </r>
  <r>
    <x v="7"/>
    <x v="0"/>
    <n v="0.94913704407699995"/>
    <s v="Alfalfa"/>
    <s v="Sprinkler"/>
    <s v="Alfalfa"/>
    <s v="Active IR"/>
  </r>
  <r>
    <x v="21"/>
    <x v="0"/>
    <n v="0.71053520064200004"/>
    <s v="Alfalfa"/>
    <s v="Sprinkler"/>
    <s v="Alfalfa"/>
    <s v="Active IR"/>
  </r>
  <r>
    <x v="39"/>
    <x v="0"/>
    <n v="6.0224056429699999"/>
    <s v="Alfalfa"/>
    <s v="Sprinkler"/>
    <s v="Alfalfa"/>
    <s v="Active IR"/>
  </r>
  <r>
    <x v="39"/>
    <x v="0"/>
    <n v="6.0224056429699999"/>
    <s v="Alfalfa"/>
    <s v="Sprinkler"/>
    <s v="Alfalfa"/>
    <s v="Active IR"/>
  </r>
  <r>
    <x v="39"/>
    <x v="0"/>
    <n v="6.0224056429699999"/>
    <s v="Alfalfa"/>
    <s v="Sprinkler"/>
    <s v="Alfalfa"/>
    <s v="Active IR"/>
  </r>
  <r>
    <x v="17"/>
    <x v="0"/>
    <n v="6.0224056429699999"/>
    <s v="Alfalfa"/>
    <s v="Sprinkler"/>
    <s v="Alfalfa"/>
    <s v="Active IR"/>
  </r>
  <r>
    <x v="17"/>
    <x v="0"/>
    <n v="6.0224056429699999"/>
    <s v="Alfalfa"/>
    <s v="Sprinkler"/>
    <s v="Alfalfa"/>
    <s v="Active IR"/>
  </r>
  <r>
    <x v="40"/>
    <x v="0"/>
    <n v="6.0224056429699999"/>
    <s v="Alfalfa"/>
    <s v="Sprinkler"/>
    <s v="Alfalfa"/>
    <s v="Active IR"/>
  </r>
  <r>
    <x v="40"/>
    <x v="0"/>
    <n v="6.0224056429699999"/>
    <s v="Alfalfa"/>
    <s v="Sprinkler"/>
    <s v="Alfalfa"/>
    <s v="Active IR"/>
  </r>
  <r>
    <x v="40"/>
    <x v="0"/>
    <n v="6.0224056429699999"/>
    <s v="Alfalfa"/>
    <s v="Sprinkler"/>
    <s v="Alfalfa"/>
    <s v="Active IR"/>
  </r>
  <r>
    <x v="0"/>
    <x v="0"/>
    <n v="20.6318674247999"/>
    <s v="Alfalfa"/>
    <s v="Sprinkler"/>
    <s v="Alfalfa"/>
    <s v="Active IR"/>
  </r>
  <r>
    <x v="0"/>
    <x v="0"/>
    <n v="20.6318674247999"/>
    <s v="Alfalfa"/>
    <s v="Sprinkler"/>
    <s v="Alfalfa"/>
    <s v="Active IR"/>
  </r>
  <r>
    <x v="21"/>
    <x v="0"/>
    <n v="18.9547505452"/>
    <s v="Alfalfa"/>
    <s v="Sprinkler"/>
    <s v="Alfalfa"/>
    <s v="Active IR"/>
  </r>
  <r>
    <x v="0"/>
    <x v="0"/>
    <n v="0.33207334007"/>
    <s v="Alfalfa"/>
    <s v="Sprinkler"/>
    <s v="Alfalfa"/>
    <s v="Active IR"/>
  </r>
  <r>
    <x v="0"/>
    <x v="0"/>
    <n v="0.33207334007"/>
    <s v="Alfalfa"/>
    <s v="Sprinkler"/>
    <s v="Alfalfa"/>
    <s v="Active IR"/>
  </r>
  <r>
    <x v="12"/>
    <x v="0"/>
    <n v="1.2832654696500001"/>
    <s v="Alfalfa"/>
    <s v="Sprinkler"/>
    <s v="Alfalfa"/>
    <s v="Active IR"/>
  </r>
  <r>
    <x v="17"/>
    <x v="0"/>
    <n v="8.7667115260399999"/>
    <s v="Alfalfa"/>
    <s v="Sprinkler"/>
    <s v="Alfalfa"/>
    <s v="Active IR"/>
  </r>
  <r>
    <x v="23"/>
    <x v="0"/>
    <n v="8.7667115260399999"/>
    <s v="Alfalfa"/>
    <s v="Sprinkler"/>
    <s v="Alfalfa"/>
    <s v="Active IR"/>
  </r>
  <r>
    <x v="7"/>
    <x v="0"/>
    <n v="4.1129141348199996"/>
    <s v="Alfalfa"/>
    <s v="Sprinkler"/>
    <s v="Alfalfa"/>
    <s v="Active IR"/>
  </r>
  <r>
    <x v="41"/>
    <x v="0"/>
    <n v="4.7179673506700004"/>
    <s v="Alfalfa"/>
    <s v="Sprinkler"/>
    <s v="Alfalfa"/>
    <s v="Active IR"/>
  </r>
  <r>
    <x v="17"/>
    <x v="0"/>
    <n v="2.7115751347799999"/>
    <s v="Alfalfa"/>
    <s v="Sprinkler"/>
    <s v="Alfalfa"/>
    <s v="Active IR"/>
  </r>
  <r>
    <x v="41"/>
    <x v="0"/>
    <n v="2.7115751347799999"/>
    <s v="Alfalfa"/>
    <s v="Sprinkler"/>
    <s v="Alfalfa"/>
    <s v="Active IR"/>
  </r>
  <r>
    <x v="41"/>
    <x v="0"/>
    <n v="2.7115751347799999"/>
    <s v="Alfalfa"/>
    <s v="Sprinkler"/>
    <s v="Alfalfa"/>
    <s v="Active IR"/>
  </r>
  <r>
    <x v="0"/>
    <x v="0"/>
    <n v="3.24391842548"/>
    <s v="Alfalfa"/>
    <s v="Sprinkler"/>
    <s v="Alfalfa"/>
    <s v="Active IR"/>
  </r>
  <r>
    <x v="7"/>
    <x v="0"/>
    <n v="3.1543945171700001"/>
    <s v="Alfalfa"/>
    <s v="Sprinkler"/>
    <s v="Alfalfa"/>
    <s v="Active IR"/>
  </r>
  <r>
    <x v="7"/>
    <x v="0"/>
    <n v="3.1543945171700001"/>
    <s v="Alfalfa"/>
    <s v="Sprinkler"/>
    <s v="Alfalfa"/>
    <s v="Active IR"/>
  </r>
  <r>
    <x v="7"/>
    <x v="0"/>
    <n v="3.1543945171700001"/>
    <s v="Alfalfa"/>
    <s v="Sprinkler"/>
    <s v="Alfalfa"/>
    <s v="Active IR"/>
  </r>
  <r>
    <x v="23"/>
    <x v="0"/>
    <n v="1.6373438917700001"/>
    <s v="Alfalfa"/>
    <s v="Sprinkler"/>
    <s v="Alfalfa"/>
    <s v="Active IR"/>
  </r>
  <r>
    <x v="22"/>
    <x v="0"/>
    <n v="1.75443064803"/>
    <s v="Alfalfa"/>
    <s v="Sprinkler"/>
    <s v="Alfalfa"/>
    <s v="Active IR"/>
  </r>
  <r>
    <x v="2"/>
    <x v="0"/>
    <n v="9.8686792146600002"/>
    <s v="Alfalfa"/>
    <s v="Sprinkler"/>
    <s v="Alfalfa"/>
    <s v="Active IR"/>
  </r>
  <r>
    <x v="39"/>
    <x v="0"/>
    <n v="0.26312073135800002"/>
    <s v="Alfalfa"/>
    <s v="Sprinkler"/>
    <s v="Alfalfa"/>
    <s v="Active IR"/>
  </r>
  <r>
    <x v="16"/>
    <x v="0"/>
    <n v="2.0696640023400001"/>
    <s v="Alfalfa"/>
    <s v="Sprinkler"/>
    <s v="Alfalfa"/>
    <s v="Active IR"/>
  </r>
  <r>
    <x v="39"/>
    <x v="0"/>
    <n v="1.4488587024199999"/>
    <s v="Alfalfa"/>
    <s v="Sprinkler"/>
    <s v="Alfalfa"/>
    <s v="Active IR"/>
  </r>
  <r>
    <x v="29"/>
    <x v="0"/>
    <n v="2.1411694371499999"/>
    <s v="Alfalfa"/>
    <s v="Sprinkler"/>
    <s v="Alfalfa"/>
    <s v="Active IR"/>
  </r>
  <r>
    <x v="17"/>
    <x v="0"/>
    <n v="5.1505563113299999"/>
    <s v="Alfalfa"/>
    <s v="Sprinkler"/>
    <s v="Alfalfa"/>
    <s v="Active IR"/>
  </r>
  <r>
    <x v="22"/>
    <x v="0"/>
    <n v="27.8236715912"/>
    <s v="Alfalfa"/>
    <s v="Sprinkler"/>
    <s v="Alfalfa"/>
    <s v="Active IR"/>
  </r>
  <r>
    <x v="8"/>
    <x v="0"/>
    <n v="28.633265849400001"/>
    <s v="Alfalfa"/>
    <s v="Sprinkler"/>
    <s v="Alfalfa"/>
    <s v="Active IR"/>
  </r>
  <r>
    <x v="22"/>
    <x v="0"/>
    <n v="6.8465677967699996"/>
    <s v="Alfalfa"/>
    <s v="Sprinkler"/>
    <s v="Alfalfa"/>
    <s v="Active IR"/>
  </r>
  <r>
    <x v="22"/>
    <x v="0"/>
    <n v="6.8465677967699996"/>
    <s v="Alfalfa"/>
    <s v="Sprinkler"/>
    <s v="Alfalfa"/>
    <s v="Active IR"/>
  </r>
  <r>
    <x v="39"/>
    <x v="0"/>
    <n v="16.436662026299899"/>
    <s v="Alfalfa"/>
    <s v="Sprinkler"/>
    <s v="Alfalfa"/>
    <s v="Active IR"/>
  </r>
  <r>
    <x v="12"/>
    <x v="0"/>
    <n v="0.83429368165899997"/>
    <s v="Alfalfa"/>
    <s v="Sprinkler"/>
    <s v="Alfalfa"/>
    <s v="Active IR"/>
  </r>
  <r>
    <x v="12"/>
    <x v="0"/>
    <n v="0.83429368165899997"/>
    <s v="Alfalfa"/>
    <s v="Sprinkler"/>
    <s v="Alfalfa"/>
    <s v="Active IR"/>
  </r>
  <r>
    <x v="7"/>
    <x v="0"/>
    <n v="2.35800246748"/>
    <s v="Alfalfa"/>
    <s v="Sprinkler"/>
    <s v="Alfalfa"/>
    <s v="Active IR"/>
  </r>
  <r>
    <x v="7"/>
    <x v="0"/>
    <n v="2.35800246748"/>
    <s v="Alfalfa"/>
    <s v="Sprinkler"/>
    <s v="Alfalfa"/>
    <s v="Active IR"/>
  </r>
  <r>
    <x v="17"/>
    <x v="0"/>
    <n v="1.12159354156"/>
    <s v="Alfalfa"/>
    <s v="Sprinkler"/>
    <s v="Alfalfa"/>
    <s v="Active IR"/>
  </r>
  <r>
    <x v="8"/>
    <x v="0"/>
    <n v="1.43734629449"/>
    <s v="Alfalfa"/>
    <s v="Sprinkler"/>
    <s v="Alfalfa"/>
    <s v="Active IR"/>
  </r>
  <r>
    <x v="45"/>
    <x v="0"/>
    <n v="4.4135583240100003"/>
    <s v="Alfalfa"/>
    <s v="Sprinkler"/>
    <s v="Alfalfa"/>
    <s v="Active IR"/>
  </r>
  <r>
    <x v="0"/>
    <x v="0"/>
    <n v="0.83459737115800003"/>
    <s v="Alfalfa"/>
    <s v="Sprinkler"/>
    <s v="Alfalfa"/>
    <s v="Active IR"/>
  </r>
  <r>
    <x v="8"/>
    <x v="0"/>
    <n v="11.8721768462"/>
    <s v="Alfalfa"/>
    <s v="Sprinkler"/>
    <s v="Alfalfa"/>
    <s v="Active IR"/>
  </r>
  <r>
    <x v="12"/>
    <x v="0"/>
    <n v="0.56084847619599998"/>
    <s v="Alfalfa"/>
    <s v="Sprinkler"/>
    <s v="Alfalfa"/>
    <s v="Active IR"/>
  </r>
  <r>
    <x v="12"/>
    <x v="0"/>
    <n v="0.56084847619599998"/>
    <s v="Alfalfa"/>
    <s v="Sprinkler"/>
    <s v="Alfalfa"/>
    <s v="Active IR"/>
  </r>
  <r>
    <x v="39"/>
    <x v="0"/>
    <n v="1.2183702601499999"/>
    <s v="Alfalfa"/>
    <s v="Sprinkler"/>
    <s v="Alfalfa"/>
    <s v="Active IR"/>
  </r>
  <r>
    <x v="17"/>
    <x v="0"/>
    <n v="1.2183702601499999"/>
    <s v="Alfalfa"/>
    <s v="Sprinkler"/>
    <s v="Alfalfa"/>
    <s v="Active IR"/>
  </r>
  <r>
    <x v="40"/>
    <x v="0"/>
    <n v="1.2183702601499999"/>
    <s v="Alfalfa"/>
    <s v="Sprinkler"/>
    <s v="Alfalfa"/>
    <s v="Active IR"/>
  </r>
  <r>
    <x v="12"/>
    <x v="0"/>
    <n v="19.544831997900001"/>
    <s v="Alfalfa"/>
    <s v="Sprinkler"/>
    <s v="Alfalfa"/>
    <s v="Active IR"/>
  </r>
  <r>
    <x v="35"/>
    <x v="0"/>
    <n v="2.3833168904100002"/>
    <s v="Alfalfa"/>
    <s v="Sprinkler"/>
    <s v="Alfalfa"/>
    <s v="Active IR"/>
  </r>
  <r>
    <x v="12"/>
    <x v="0"/>
    <n v="1.39560299543"/>
    <s v="Alfalfa"/>
    <s v="Sprinkler"/>
    <s v="Alfalfa"/>
    <s v="Active IR"/>
  </r>
  <r>
    <x v="21"/>
    <x v="0"/>
    <n v="2.5778138406000002"/>
    <s v="Alfalfa"/>
    <s v="Sprinkler"/>
    <s v="Alfalfa"/>
    <s v="Active IR"/>
  </r>
  <r>
    <x v="0"/>
    <x v="0"/>
    <n v="20.7489956663999"/>
    <s v="Alfalfa"/>
    <s v="Sprinkler"/>
    <s v="Alfalfa"/>
    <s v="Active IR"/>
  </r>
  <r>
    <x v="8"/>
    <x v="0"/>
    <n v="30.2569017114999"/>
    <s v="Alfalfa"/>
    <s v="Sprinkler"/>
    <s v="Alfalfa"/>
    <s v="Active IR"/>
  </r>
  <r>
    <x v="19"/>
    <x v="0"/>
    <n v="2.8244739063500002"/>
    <s v="Alfalfa"/>
    <s v="Sprinkler"/>
    <s v="Alfalfa"/>
    <s v="Active IR"/>
  </r>
  <r>
    <x v="8"/>
    <x v="0"/>
    <n v="0.41888181395200003"/>
    <s v="Alfalfa"/>
    <s v="Sprinkler"/>
    <s v="Alfalfa"/>
    <s v="Active IR"/>
  </r>
  <r>
    <x v="0"/>
    <x v="0"/>
    <n v="9.2470510468900002"/>
    <s v="Alfalfa"/>
    <s v="Sprinkler"/>
    <s v="Alfalfa"/>
    <s v="Active IR"/>
  </r>
  <r>
    <x v="23"/>
    <x v="0"/>
    <n v="0.50838752982099999"/>
    <s v="Alfalfa"/>
    <s v="Sprinkler"/>
    <s v="Alfalfa"/>
    <s v="Active IR"/>
  </r>
  <r>
    <x v="0"/>
    <x v="0"/>
    <n v="8.0979723642200003"/>
    <s v="Alfalfa"/>
    <s v="Sprinkler"/>
    <s v="Alfalfa"/>
    <s v="Active IR"/>
  </r>
  <r>
    <x v="13"/>
    <x v="0"/>
    <n v="15.8649200816999"/>
    <s v="Alfalfa"/>
    <s v="Sprinkler"/>
    <s v="Alfalfa"/>
    <s v="Active IR"/>
  </r>
  <r>
    <x v="8"/>
    <x v="0"/>
    <n v="44.413435341800003"/>
    <s v="Alfalfa"/>
    <s v="Sprinkler"/>
    <s v="Alfalfa"/>
    <s v="Active IR"/>
  </r>
  <r>
    <x v="8"/>
    <x v="0"/>
    <n v="44.413435341800003"/>
    <s v="Alfalfa"/>
    <s v="Sprinkler"/>
    <s v="Alfalfa"/>
    <s v="Active IR"/>
  </r>
  <r>
    <x v="0"/>
    <x v="0"/>
    <n v="13.6916534287"/>
    <s v="Alfalfa"/>
    <s v="Sprinkler"/>
    <s v="Alfalfa"/>
    <s v="Active IR"/>
  </r>
  <r>
    <x v="29"/>
    <x v="0"/>
    <n v="4.2665741083500004"/>
    <s v="Alfalfa"/>
    <s v="Sprinkler"/>
    <s v="Alfalfa"/>
    <s v="Active IR"/>
  </r>
  <r>
    <x v="0"/>
    <x v="0"/>
    <n v="19.8471951561"/>
    <s v="Alfalfa"/>
    <s v="Sprinkler"/>
    <s v="Alfalfa"/>
    <s v="Active IR"/>
  </r>
  <r>
    <x v="0"/>
    <x v="0"/>
    <n v="19.8471951561"/>
    <s v="Alfalfa"/>
    <s v="Sprinkler"/>
    <s v="Alfalfa"/>
    <s v="Active IR"/>
  </r>
  <r>
    <x v="8"/>
    <x v="0"/>
    <n v="5.2736766663100001"/>
    <s v="Alfalfa"/>
    <s v="Sprinkler"/>
    <s v="Alfalfa"/>
    <s v="Active IR"/>
  </r>
  <r>
    <x v="39"/>
    <x v="0"/>
    <n v="19.3392324751999"/>
    <s v="Alfalfa"/>
    <s v="Sprinkler"/>
    <s v="Alfalfa"/>
    <s v="Active IR"/>
  </r>
  <r>
    <x v="39"/>
    <x v="0"/>
    <n v="19.3392324751999"/>
    <s v="Alfalfa"/>
    <s v="Sprinkler"/>
    <s v="Alfalfa"/>
    <s v="Active IR"/>
  </r>
  <r>
    <x v="39"/>
    <x v="0"/>
    <n v="19.3392324751999"/>
    <s v="Alfalfa"/>
    <s v="Sprinkler"/>
    <s v="Alfalfa"/>
    <s v="Active IR"/>
  </r>
  <r>
    <x v="40"/>
    <x v="0"/>
    <n v="19.3392324751999"/>
    <s v="Alfalfa"/>
    <s v="Sprinkler"/>
    <s v="Alfalfa"/>
    <s v="Active IR"/>
  </r>
  <r>
    <x v="40"/>
    <x v="0"/>
    <n v="19.3392324751999"/>
    <s v="Alfalfa"/>
    <s v="Sprinkler"/>
    <s v="Alfalfa"/>
    <s v="Active IR"/>
  </r>
  <r>
    <x v="40"/>
    <x v="0"/>
    <n v="19.3392324751999"/>
    <s v="Alfalfa"/>
    <s v="Sprinkler"/>
    <s v="Alfalfa"/>
    <s v="Active IR"/>
  </r>
  <r>
    <x v="33"/>
    <x v="0"/>
    <n v="0.88304346150799995"/>
    <s v="Alfalfa"/>
    <s v="Sprinkler"/>
    <s v="Alfalfa"/>
    <s v="Active IR"/>
  </r>
  <r>
    <x v="0"/>
    <x v="0"/>
    <n v="18.1605368144"/>
    <s v="Alfalfa"/>
    <s v="Sprinkler"/>
    <s v="Alfalfa"/>
    <s v="Active IR"/>
  </r>
  <r>
    <x v="6"/>
    <x v="0"/>
    <n v="1.7177642578300001"/>
    <s v="Alfalfa"/>
    <s v="Sprinkler"/>
    <s v="Alfalfa"/>
    <s v="Active IR"/>
  </r>
  <r>
    <x v="39"/>
    <x v="0"/>
    <n v="8.5128617325999905"/>
    <s v="Alfalfa"/>
    <s v="Sprinkler"/>
    <s v="Alfalfa"/>
    <s v="Active IR"/>
  </r>
  <r>
    <x v="39"/>
    <x v="0"/>
    <n v="8.5128617325999905"/>
    <s v="Alfalfa"/>
    <s v="Sprinkler"/>
    <s v="Alfalfa"/>
    <s v="Active IR"/>
  </r>
  <r>
    <x v="40"/>
    <x v="0"/>
    <n v="8.5128617325999905"/>
    <s v="Alfalfa"/>
    <s v="Sprinkler"/>
    <s v="Alfalfa"/>
    <s v="Active IR"/>
  </r>
  <r>
    <x v="40"/>
    <x v="0"/>
    <n v="8.5128617325999905"/>
    <s v="Alfalfa"/>
    <s v="Sprinkler"/>
    <s v="Alfalfa"/>
    <s v="Active IR"/>
  </r>
  <r>
    <x v="29"/>
    <x v="0"/>
    <n v="11.7365764505999"/>
    <s v="Alfalfa"/>
    <s v="Sprinkler"/>
    <s v="Alfalfa"/>
    <s v="Active IR"/>
  </r>
  <r>
    <x v="39"/>
    <x v="0"/>
    <n v="6.4498019492000003"/>
    <s v="Alfalfa"/>
    <s v="Sprinkler"/>
    <s v="Alfalfa"/>
    <s v="Active IR"/>
  </r>
  <r>
    <x v="17"/>
    <x v="0"/>
    <n v="6.4498019492000003"/>
    <s v="Alfalfa"/>
    <s v="Sprinkler"/>
    <s v="Alfalfa"/>
    <s v="Active IR"/>
  </r>
  <r>
    <x v="40"/>
    <x v="0"/>
    <n v="6.4498019492000003"/>
    <s v="Alfalfa"/>
    <s v="Sprinkler"/>
    <s v="Alfalfa"/>
    <s v="Active IR"/>
  </r>
  <r>
    <x v="7"/>
    <x v="0"/>
    <n v="8.6987057561200007"/>
    <s v="Alfalfa"/>
    <s v="Sprinkler"/>
    <s v="Alfalfa"/>
    <s v="Active IR"/>
  </r>
  <r>
    <x v="39"/>
    <x v="0"/>
    <n v="0.72697316343999996"/>
    <s v="Alfalfa"/>
    <s v="Sprinkler"/>
    <s v="Alfalfa"/>
    <s v="Active IR"/>
  </r>
  <r>
    <x v="40"/>
    <x v="0"/>
    <n v="0.72697316343999996"/>
    <s v="Alfalfa"/>
    <s v="Sprinkler"/>
    <s v="Alfalfa"/>
    <s v="Active IR"/>
  </r>
  <r>
    <x v="39"/>
    <x v="0"/>
    <n v="10.334753533800001"/>
    <s v="Alfalfa"/>
    <s v="Sprinkler"/>
    <s v="Alfalfa"/>
    <s v="Active IR"/>
  </r>
  <r>
    <x v="39"/>
    <x v="0"/>
    <n v="10.334753533800001"/>
    <s v="Alfalfa"/>
    <s v="Sprinkler"/>
    <s v="Alfalfa"/>
    <s v="Active IR"/>
  </r>
  <r>
    <x v="40"/>
    <x v="0"/>
    <n v="10.334753533800001"/>
    <s v="Alfalfa"/>
    <s v="Sprinkler"/>
    <s v="Alfalfa"/>
    <s v="Active IR"/>
  </r>
  <r>
    <x v="40"/>
    <x v="0"/>
    <n v="10.334753533800001"/>
    <s v="Alfalfa"/>
    <s v="Sprinkler"/>
    <s v="Alfalfa"/>
    <s v="Active IR"/>
  </r>
  <r>
    <x v="17"/>
    <x v="0"/>
    <n v="2.5536178233900002"/>
    <s v="Alfalfa"/>
    <s v="Sprinkler"/>
    <s v="Alfalfa"/>
    <s v="Active IR"/>
  </r>
  <r>
    <x v="41"/>
    <x v="0"/>
    <n v="2.5536178233900002"/>
    <s v="Alfalfa"/>
    <s v="Sprinkler"/>
    <s v="Alfalfa"/>
    <s v="Active IR"/>
  </r>
  <r>
    <x v="7"/>
    <x v="0"/>
    <n v="0.62082557488599999"/>
    <s v="Alfalfa"/>
    <s v="Sprinkler"/>
    <s v="Alfalfa"/>
    <s v="Active IR"/>
  </r>
  <r>
    <x v="7"/>
    <x v="0"/>
    <n v="0.62082557488599999"/>
    <s v="Alfalfa"/>
    <s v="Sprinkler"/>
    <s v="Alfalfa"/>
    <s v="Active IR"/>
  </r>
  <r>
    <x v="8"/>
    <x v="0"/>
    <n v="2.5981555452"/>
    <s v="Alfalfa"/>
    <s v="Sprinkler"/>
    <s v="Alfalfa"/>
    <s v="Active IR"/>
  </r>
  <r>
    <x v="21"/>
    <x v="0"/>
    <n v="8.6633702836000008"/>
    <s v="Alfalfa"/>
    <s v="Sprinkler"/>
    <s v="Alfalfa"/>
    <s v="Active IR"/>
  </r>
  <r>
    <x v="22"/>
    <x v="0"/>
    <n v="0.44029139131799999"/>
    <s v="Alfalfa"/>
    <s v="Sprinkler"/>
    <s v="Alfalfa"/>
    <s v="Active IR"/>
  </r>
  <r>
    <x v="29"/>
    <x v="0"/>
    <n v="14.756037661400001"/>
    <s v="Alfalfa"/>
    <s v="Sprinkler"/>
    <s v="Alfalfa"/>
    <s v="Active IR"/>
  </r>
  <r>
    <x v="17"/>
    <x v="0"/>
    <n v="2.20281514782"/>
    <s v="Alfalfa"/>
    <s v="Sprinkler"/>
    <s v="Alfalfa"/>
    <s v="Active IR"/>
  </r>
  <r>
    <x v="33"/>
    <x v="0"/>
    <n v="2.10580029597"/>
    <s v="Alfalfa"/>
    <s v="Sprinkler"/>
    <s v="Alfalfa"/>
    <s v="Active IR"/>
  </r>
  <r>
    <x v="39"/>
    <x v="0"/>
    <n v="0.76810482744999997"/>
    <s v="Alfalfa"/>
    <s v="Sprinkler"/>
    <s v="Alfalfa"/>
    <s v="Active IR"/>
  </r>
  <r>
    <x v="43"/>
    <x v="0"/>
    <n v="2.4934044829999999"/>
    <s v="Alfalfa"/>
    <s v="Sprinkler"/>
    <s v="Alfalfa"/>
    <s v="Active IR"/>
  </r>
  <r>
    <x v="43"/>
    <x v="0"/>
    <n v="2.4934044829999999"/>
    <s v="Alfalfa"/>
    <s v="Sprinkler"/>
    <s v="Alfalfa"/>
    <s v="Active IR"/>
  </r>
  <r>
    <x v="43"/>
    <x v="0"/>
    <n v="2.4934044829999999"/>
    <s v="Alfalfa"/>
    <s v="Sprinkler"/>
    <s v="Alfalfa"/>
    <s v="Active IR"/>
  </r>
  <r>
    <x v="43"/>
    <x v="0"/>
    <n v="2.4934044829999999"/>
    <s v="Alfalfa"/>
    <s v="Sprinkler"/>
    <s v="Alfalfa"/>
    <s v="Active IR"/>
  </r>
  <r>
    <x v="12"/>
    <x v="0"/>
    <n v="1.3095817277499999"/>
    <s v="Alfalfa"/>
    <s v="Sprinkler"/>
    <s v="Alfalfa"/>
    <s v="Active IR"/>
  </r>
  <r>
    <x v="12"/>
    <x v="0"/>
    <n v="1.3095817277499999"/>
    <s v="Alfalfa"/>
    <s v="Sprinkler"/>
    <s v="Alfalfa"/>
    <s v="Active IR"/>
  </r>
  <r>
    <x v="0"/>
    <x v="0"/>
    <n v="20.023371777200001"/>
    <s v="Alfalfa"/>
    <s v="Sprinkler"/>
    <s v="Alfalfa"/>
    <s v="Active IR"/>
  </r>
  <r>
    <x v="7"/>
    <x v="0"/>
    <n v="4.9875236338900004"/>
    <s v="Alfalfa"/>
    <s v="Sprinkler"/>
    <s v="Alfalfa"/>
    <s v="Active IR"/>
  </r>
  <r>
    <x v="12"/>
    <x v="0"/>
    <n v="1.8545803731699999"/>
    <s v="Alfalfa"/>
    <s v="Sprinkler"/>
    <s v="Alfalfa"/>
    <s v="Active IR"/>
  </r>
  <r>
    <x v="8"/>
    <x v="0"/>
    <n v="0.88362870882300004"/>
    <s v="Alfalfa"/>
    <s v="Sprinkler"/>
    <s v="Alfalfa"/>
    <s v="Active IR"/>
  </r>
  <r>
    <x v="32"/>
    <x v="0"/>
    <n v="2.3204923758199998"/>
    <s v="Alfalfa"/>
    <s v="Sprinkler"/>
    <s v="Alfalfa"/>
    <s v="Active IR"/>
  </r>
  <r>
    <x v="32"/>
    <x v="0"/>
    <n v="2.3204923758199998"/>
    <s v="Alfalfa"/>
    <s v="Sprinkler"/>
    <s v="Alfalfa"/>
    <s v="Active IR"/>
  </r>
  <r>
    <x v="7"/>
    <x v="0"/>
    <n v="3.2977508004299998"/>
    <s v="Alfalfa"/>
    <s v="Sprinkler"/>
    <s v="Alfalfa"/>
    <s v="Active IR"/>
  </r>
  <r>
    <x v="12"/>
    <x v="0"/>
    <n v="1.23984946721"/>
    <s v="Alfalfa"/>
    <s v="Sprinkler"/>
    <s v="Alfalfa"/>
    <s v="Active IR"/>
  </r>
  <r>
    <x v="34"/>
    <x v="0"/>
    <n v="7.7228693382599998"/>
    <s v="Alfalfa"/>
    <s v="Sprinkler"/>
    <s v="Alfalfa"/>
    <s v="Active IR"/>
  </r>
  <r>
    <x v="39"/>
    <x v="0"/>
    <n v="1.66327082642"/>
    <s v="Alfalfa"/>
    <s v="Sprinkler"/>
    <s v="Alfalfa"/>
    <s v="Active IR"/>
  </r>
  <r>
    <x v="40"/>
    <x v="0"/>
    <n v="1.66327082642"/>
    <s v="Alfalfa"/>
    <s v="Sprinkler"/>
    <s v="Alfalfa"/>
    <s v="Active IR"/>
  </r>
  <r>
    <x v="45"/>
    <x v="0"/>
    <n v="0.55275492944000004"/>
    <s v="Alfalfa"/>
    <s v="Sprinkler"/>
    <s v="Alfalfa"/>
    <s v="Active IR"/>
  </r>
  <r>
    <x v="29"/>
    <x v="0"/>
    <n v="3.64608129425"/>
    <s v="Alfalfa"/>
    <s v="Sprinkler"/>
    <s v="Alfalfa"/>
    <s v="Active IR"/>
  </r>
  <r>
    <x v="39"/>
    <x v="0"/>
    <n v="0.32857572104999999"/>
    <s v="Alfalfa"/>
    <s v="Sprinkler"/>
    <s v="Alfalfa"/>
    <s v="Active IR"/>
  </r>
  <r>
    <x v="40"/>
    <x v="0"/>
    <n v="0.32857572104999999"/>
    <s v="Alfalfa"/>
    <s v="Sprinkler"/>
    <s v="Alfalfa"/>
    <s v="Active IR"/>
  </r>
  <r>
    <x v="17"/>
    <x v="0"/>
    <n v="6.6271623685699996"/>
    <s v="Alfalfa"/>
    <s v="Sprinkler"/>
    <s v="Alfalfa"/>
    <s v="Active IR"/>
  </r>
  <r>
    <x v="8"/>
    <x v="0"/>
    <n v="11.8628717465"/>
    <s v="Alfalfa"/>
    <s v="Sprinkler"/>
    <s v="Alfalfa"/>
    <s v="Active IR"/>
  </r>
  <r>
    <x v="17"/>
    <x v="0"/>
    <n v="8.6903914948400001"/>
    <s v="Alfalfa"/>
    <s v="Sprinkler"/>
    <s v="Alfalfa"/>
    <s v="Active IR"/>
  </r>
  <r>
    <x v="8"/>
    <x v="0"/>
    <n v="7.4753861959899996"/>
    <s v="Alfalfa"/>
    <s v="Sprinkler"/>
    <s v="Alfalfa"/>
    <s v="Active IR"/>
  </r>
  <r>
    <x v="8"/>
    <x v="0"/>
    <n v="28.112687358399899"/>
    <s v="Alfalfa"/>
    <s v="Sprinkler"/>
    <s v="Alfalfa"/>
    <s v="Active IR"/>
  </r>
  <r>
    <x v="52"/>
    <x v="0"/>
    <n v="1.85759328948"/>
    <s v="Alfalfa"/>
    <s v="Sprinkler"/>
    <s v="Alfalfa"/>
    <s v="Active IR"/>
  </r>
  <r>
    <x v="52"/>
    <x v="0"/>
    <n v="1.85759328948"/>
    <s v="Alfalfa"/>
    <s v="Sprinkler"/>
    <s v="Alfalfa"/>
    <s v="Active IR"/>
  </r>
  <r>
    <x v="39"/>
    <x v="0"/>
    <n v="0.75699418573699995"/>
    <s v="Alfalfa"/>
    <s v="Sprinkler"/>
    <s v="Alfalfa"/>
    <s v="Active IR"/>
  </r>
  <r>
    <x v="40"/>
    <x v="0"/>
    <n v="0.75699418573699995"/>
    <s v="Alfalfa"/>
    <s v="Sprinkler"/>
    <s v="Alfalfa"/>
    <s v="Active IR"/>
  </r>
  <r>
    <x v="52"/>
    <x v="0"/>
    <n v="11.810054446900001"/>
    <s v="Alfalfa"/>
    <s v="Sprinkler"/>
    <s v="Alfalfa"/>
    <s v="Active IR"/>
  </r>
  <r>
    <x v="7"/>
    <x v="0"/>
    <n v="14.8310265963999"/>
    <s v="Alfalfa"/>
    <s v="Sprinkler"/>
    <s v="Alfalfa"/>
    <s v="Active IR"/>
  </r>
  <r>
    <x v="7"/>
    <x v="0"/>
    <n v="14.8310265963999"/>
    <s v="Alfalfa"/>
    <s v="Sprinkler"/>
    <s v="Alfalfa"/>
    <s v="Active IR"/>
  </r>
  <r>
    <x v="33"/>
    <x v="0"/>
    <n v="7.6906132730700003"/>
    <s v="Alfalfa"/>
    <s v="Sprinkler"/>
    <s v="Alfalfa"/>
    <s v="Active IR"/>
  </r>
  <r>
    <x v="44"/>
    <x v="0"/>
    <n v="2.2824762302599999"/>
    <s v="Alfalfa"/>
    <s v="Sprinkler"/>
    <s v="Alfalfa"/>
    <s v="Active IR"/>
  </r>
  <r>
    <x v="44"/>
    <x v="0"/>
    <n v="2.2824762302599999"/>
    <s v="Alfalfa"/>
    <s v="Sprinkler"/>
    <s v="Alfalfa"/>
    <s v="Active IR"/>
  </r>
  <r>
    <x v="8"/>
    <x v="0"/>
    <n v="11.2999182365"/>
    <s v="Alfalfa"/>
    <s v="Sprinkler"/>
    <s v="Alfalfa"/>
    <s v="Active IR"/>
  </r>
  <r>
    <x v="33"/>
    <x v="0"/>
    <n v="25.344849433699899"/>
    <s v="Alfalfa"/>
    <s v="Sprinkler"/>
    <s v="Alfalfa"/>
    <s v="Active IR"/>
  </r>
  <r>
    <x v="33"/>
    <x v="0"/>
    <n v="25.344849433699899"/>
    <s v="Alfalfa"/>
    <s v="Sprinkler"/>
    <s v="Alfalfa"/>
    <s v="Active IR"/>
  </r>
  <r>
    <x v="33"/>
    <x v="0"/>
    <n v="25.344849433699899"/>
    <s v="Alfalfa"/>
    <s v="Sprinkler"/>
    <s v="Alfalfa"/>
    <s v="Active IR"/>
  </r>
  <r>
    <x v="33"/>
    <x v="0"/>
    <n v="25.344849433699899"/>
    <s v="Alfalfa"/>
    <s v="Sprinkler"/>
    <s v="Alfalfa"/>
    <s v="Active IR"/>
  </r>
  <r>
    <x v="8"/>
    <x v="0"/>
    <n v="27.8464302263999"/>
    <s v="Alfalfa"/>
    <s v="Sprinkler"/>
    <s v="Alfalfa"/>
    <s v="Active IR"/>
  </r>
  <r>
    <x v="33"/>
    <x v="0"/>
    <n v="10.6348191296"/>
    <s v="Alfalfa"/>
    <s v="Sprinkler"/>
    <s v="Alfalfa"/>
    <s v="Active IR"/>
  </r>
  <r>
    <x v="33"/>
    <x v="0"/>
    <n v="13.0628153841"/>
    <s v="Alfalfa"/>
    <s v="Sprinkler"/>
    <s v="Alfalfa"/>
    <s v="Active IR"/>
  </r>
  <r>
    <x v="33"/>
    <x v="0"/>
    <n v="13.0628153841"/>
    <s v="Alfalfa"/>
    <s v="Sprinkler"/>
    <s v="Alfalfa"/>
    <s v="Active IR"/>
  </r>
  <r>
    <x v="33"/>
    <x v="0"/>
    <n v="13.0628153841"/>
    <s v="Alfalfa"/>
    <s v="Sprinkler"/>
    <s v="Alfalfa"/>
    <s v="Active IR"/>
  </r>
  <r>
    <x v="33"/>
    <x v="0"/>
    <n v="13.0628153841"/>
    <s v="Alfalfa"/>
    <s v="Sprinkler"/>
    <s v="Alfalfa"/>
    <s v="Active IR"/>
  </r>
  <r>
    <x v="17"/>
    <x v="0"/>
    <n v="20.5786816429999"/>
    <s v="Alfalfa"/>
    <s v="Sprinkler"/>
    <s v="Alfalfa"/>
    <s v="Active IR"/>
  </r>
  <r>
    <x v="33"/>
    <x v="0"/>
    <n v="32.779943701999898"/>
    <s v="Alfalfa"/>
    <s v="Sprinkler"/>
    <s v="Alfalfa"/>
    <s v="Active IR"/>
  </r>
  <r>
    <x v="21"/>
    <x v="0"/>
    <n v="8.7197186915200007"/>
    <s v="Alfalfa"/>
    <s v="Sprinkler"/>
    <s v="Alfalfa"/>
    <s v="Active IR"/>
  </r>
  <r>
    <x v="21"/>
    <x v="0"/>
    <n v="8.7197186915200007"/>
    <s v="Alfalfa"/>
    <s v="Sprinkler"/>
    <s v="Alfalfa"/>
    <s v="Active IR"/>
  </r>
  <r>
    <x v="12"/>
    <x v="0"/>
    <n v="13.5738783607"/>
    <s v="Alfalfa"/>
    <s v="Sprinkler"/>
    <s v="Alfalfa"/>
    <s v="Active IR"/>
  </r>
  <r>
    <x v="12"/>
    <x v="0"/>
    <n v="13.5738783607"/>
    <s v="Alfalfa"/>
    <s v="Sprinkler"/>
    <s v="Alfalfa"/>
    <s v="Active IR"/>
  </r>
  <r>
    <x v="22"/>
    <x v="0"/>
    <n v="1.9614015814500001"/>
    <s v="Alfalfa"/>
    <s v="Sprinkler"/>
    <s v="Alfalfa"/>
    <s v="Active IR"/>
  </r>
  <r>
    <x v="39"/>
    <x v="0"/>
    <n v="5.4089327705299999"/>
    <s v="Alfalfa"/>
    <s v="Sprinkler"/>
    <s v="Alfalfa"/>
    <s v="Active IR"/>
  </r>
  <r>
    <x v="39"/>
    <x v="0"/>
    <n v="5.4089327705299999"/>
    <s v="Alfalfa"/>
    <s v="Sprinkler"/>
    <s v="Alfalfa"/>
    <s v="Active IR"/>
  </r>
  <r>
    <x v="40"/>
    <x v="0"/>
    <n v="5.4089327705299999"/>
    <s v="Alfalfa"/>
    <s v="Sprinkler"/>
    <s v="Alfalfa"/>
    <s v="Active IR"/>
  </r>
  <r>
    <x v="40"/>
    <x v="0"/>
    <n v="5.4089327705299999"/>
    <s v="Alfalfa"/>
    <s v="Sprinkler"/>
    <s v="Alfalfa"/>
    <s v="Active IR"/>
  </r>
  <r>
    <x v="8"/>
    <x v="0"/>
    <n v="11.403178945800001"/>
    <s v="Alfalfa"/>
    <s v="Sprinkler"/>
    <s v="Alfalfa"/>
    <s v="Active IR"/>
  </r>
  <r>
    <x v="7"/>
    <x v="0"/>
    <n v="8.9506997604999903"/>
    <s v="Alfalfa"/>
    <s v="Sprinkler"/>
    <s v="Alfalfa"/>
    <s v="Active IR"/>
  </r>
  <r>
    <x v="39"/>
    <x v="0"/>
    <n v="19.0896621164"/>
    <s v="Alfalfa"/>
    <s v="Sprinkler"/>
    <s v="Alfalfa"/>
    <s v="Active IR"/>
  </r>
  <r>
    <x v="40"/>
    <x v="0"/>
    <n v="19.0896621164"/>
    <s v="Alfalfa"/>
    <s v="Sprinkler"/>
    <s v="Alfalfa"/>
    <s v="Active IR"/>
  </r>
  <r>
    <x v="39"/>
    <x v="0"/>
    <n v="3.4722606598399999"/>
    <s v="Alfalfa"/>
    <s v="Sprinkler"/>
    <s v="Alfalfa"/>
    <s v="Active IR"/>
  </r>
  <r>
    <x v="8"/>
    <x v="0"/>
    <n v="9.58070086631"/>
    <s v="Alfalfa"/>
    <s v="Sprinkler"/>
    <s v="Alfalfa"/>
    <s v="Active IR"/>
  </r>
  <r>
    <x v="0"/>
    <x v="0"/>
    <n v="0.75259098577399997"/>
    <s v="Alfalfa"/>
    <s v="Sprinkler"/>
    <s v="Alfalfa"/>
    <s v="Active IR"/>
  </r>
  <r>
    <x v="0"/>
    <x v="0"/>
    <n v="4.1692563057700003"/>
    <s v="Alfalfa"/>
    <s v="Sprinkler"/>
    <s v="Alfalfa"/>
    <s v="Active IR"/>
  </r>
  <r>
    <x v="8"/>
    <x v="0"/>
    <n v="9.2948189108800001"/>
    <s v="Alfalfa"/>
    <s v="Sprinkler"/>
    <s v="Alfalfa"/>
    <s v="Active IR"/>
  </r>
  <r>
    <x v="14"/>
    <x v="0"/>
    <n v="2.3772458680200002"/>
    <s v="Alfalfa"/>
    <s v="Sprinkler"/>
    <s v="Alfalfa"/>
    <s v="Active IR"/>
  </r>
  <r>
    <x v="15"/>
    <x v="0"/>
    <n v="2.3772458680200002"/>
    <s v="Alfalfa"/>
    <s v="Sprinkler"/>
    <s v="Alfalfa"/>
    <s v="Active IR"/>
  </r>
  <r>
    <x v="3"/>
    <x v="0"/>
    <n v="8.1533262548399996"/>
    <s v="Alfalfa"/>
    <s v="Sprinkler"/>
    <s v="Alfalfa"/>
    <s v="Active IR"/>
  </r>
  <r>
    <x v="8"/>
    <x v="0"/>
    <n v="2.3672009216199998"/>
    <s v="Alfalfa"/>
    <s v="Sprinkler"/>
    <s v="Alfalfa"/>
    <s v="Active IR"/>
  </r>
  <r>
    <x v="10"/>
    <x v="0"/>
    <n v="4.2873939224499997"/>
    <s v="Alfalfa"/>
    <s v="Sprinkler"/>
    <s v="Alfalfa"/>
    <s v="Active IR"/>
  </r>
  <r>
    <x v="29"/>
    <x v="0"/>
    <n v="0.59727066055800004"/>
    <s v="Alfalfa"/>
    <s v="Sprinkler"/>
    <s v="Alfalfa"/>
    <s v="Active IR"/>
  </r>
  <r>
    <x v="8"/>
    <x v="0"/>
    <n v="31.189593333600001"/>
    <s v="Alfalfa"/>
    <s v="Sprinkler"/>
    <s v="Alfalfa"/>
    <s v="Active IR"/>
  </r>
  <r>
    <x v="2"/>
    <x v="0"/>
    <n v="8.7383389222499996"/>
    <s v="Alfalfa"/>
    <s v="Sprinkler"/>
    <s v="Alfalfa"/>
    <s v="Active IR"/>
  </r>
  <r>
    <x v="12"/>
    <x v="0"/>
    <n v="26.4104467929"/>
    <s v="Alfalfa"/>
    <s v="Sprinkler"/>
    <s v="Alfalfa"/>
    <s v="Active IR"/>
  </r>
  <r>
    <x v="0"/>
    <x v="0"/>
    <n v="6.8296578313199996"/>
    <s v="Alfalfa"/>
    <s v="Sprinkler"/>
    <s v="Alfalfa"/>
    <s v="Active IR"/>
  </r>
  <r>
    <x v="12"/>
    <x v="0"/>
    <n v="0.75343232226000001"/>
    <s v="Alfalfa"/>
    <s v="Sprinkler"/>
    <s v="Alfalfa"/>
    <s v="Active IR"/>
  </r>
  <r>
    <x v="12"/>
    <x v="0"/>
    <n v="0.75343232226000001"/>
    <s v="Alfalfa"/>
    <s v="Sprinkler"/>
    <s v="Alfalfa"/>
    <s v="Active IR"/>
  </r>
  <r>
    <x v="0"/>
    <x v="0"/>
    <n v="2.2918836787200001"/>
    <s v="Alfalfa"/>
    <s v="Sprinkler"/>
    <s v="Alfalfa"/>
    <s v="Active IR"/>
  </r>
  <r>
    <x v="7"/>
    <x v="0"/>
    <n v="4.0360342362499999"/>
    <s v="Alfalfa"/>
    <s v="Sprinkler"/>
    <s v="Alfalfa"/>
    <s v="Active IR"/>
  </r>
  <r>
    <x v="12"/>
    <x v="0"/>
    <n v="41.7993077207"/>
    <s v="Alfalfa"/>
    <s v="Sprinkler"/>
    <s v="Alfalfa"/>
    <s v="Active IR"/>
  </r>
  <r>
    <x v="12"/>
    <x v="0"/>
    <n v="41.7993077207"/>
    <s v="Alfalfa"/>
    <s v="Sprinkler"/>
    <s v="Alfalfa"/>
    <s v="Active IR"/>
  </r>
  <r>
    <x v="12"/>
    <x v="0"/>
    <n v="20.362361426700001"/>
    <s v="Alfalfa"/>
    <s v="Sprinkler"/>
    <s v="Alfalfa"/>
    <s v="Active IR"/>
  </r>
  <r>
    <x v="12"/>
    <x v="0"/>
    <n v="20.362361426700001"/>
    <s v="Alfalfa"/>
    <s v="Sprinkler"/>
    <s v="Alfalfa"/>
    <s v="Active IR"/>
  </r>
  <r>
    <x v="8"/>
    <x v="0"/>
    <n v="6.7091987137800002"/>
    <s v="Alfalfa"/>
    <s v="Sprinkler"/>
    <s v="Alfalfa"/>
    <s v="Active IR"/>
  </r>
  <r>
    <x v="8"/>
    <x v="0"/>
    <n v="6.6214876736499999"/>
    <s v="Alfalfa"/>
    <s v="Sprinkler"/>
    <s v="Alfalfa"/>
    <s v="Active IR"/>
  </r>
  <r>
    <x v="39"/>
    <x v="0"/>
    <n v="2.0234228131399998"/>
    <s v="Alfalfa"/>
    <s v="Sprinkler"/>
    <s v="Alfalfa"/>
    <s v="Active IR"/>
  </r>
  <r>
    <x v="40"/>
    <x v="0"/>
    <n v="2.0234228131399998"/>
    <s v="Alfalfa"/>
    <s v="Sprinkler"/>
    <s v="Alfalfa"/>
    <s v="Active IR"/>
  </r>
  <r>
    <x v="33"/>
    <x v="0"/>
    <n v="8.1353468734500005"/>
    <s v="Alfalfa"/>
    <s v="Sprinkler"/>
    <s v="Alfalfa"/>
    <s v="Active IR"/>
  </r>
  <r>
    <x v="19"/>
    <x v="0"/>
    <n v="5.0626228060200003"/>
    <s v="Alfalfa"/>
    <s v="Sprinkler"/>
    <s v="Alfalfa"/>
    <s v="Active IR"/>
  </r>
  <r>
    <x v="12"/>
    <x v="0"/>
    <n v="12.560072138900001"/>
    <s v="Alfalfa"/>
    <s v="Sprinkler"/>
    <s v="Alfalfa"/>
    <s v="Active IR"/>
  </r>
  <r>
    <x v="23"/>
    <x v="0"/>
    <n v="7.3192873943399999"/>
    <s v="Alfalfa"/>
    <s v="Sprinkler"/>
    <s v="Alfalfa"/>
    <s v="Active IR"/>
  </r>
  <r>
    <x v="45"/>
    <x v="0"/>
    <n v="11.511025246000001"/>
    <s v="Alfalfa"/>
    <s v="Sprinkler"/>
    <s v="Alfalfa"/>
    <s v="Active IR"/>
  </r>
  <r>
    <x v="8"/>
    <x v="0"/>
    <n v="0.19709457529300001"/>
    <s v="Alfalfa"/>
    <s v="Sprinkler"/>
    <s v="Alfalfa"/>
    <s v="Active IR"/>
  </r>
  <r>
    <x v="17"/>
    <x v="0"/>
    <n v="1.6633773756700001"/>
    <s v="Alfalfa"/>
    <s v="Sprinkler"/>
    <s v="Alfalfa"/>
    <s v="Active IR"/>
  </r>
  <r>
    <x v="17"/>
    <x v="0"/>
    <n v="1.6633773756700001"/>
    <s v="Alfalfa"/>
    <s v="Sprinkler"/>
    <s v="Alfalfa"/>
    <s v="Active IR"/>
  </r>
  <r>
    <x v="12"/>
    <x v="0"/>
    <n v="1.6633773756700001"/>
    <s v="Alfalfa"/>
    <s v="Sprinkler"/>
    <s v="Alfalfa"/>
    <s v="Active IR"/>
  </r>
  <r>
    <x v="12"/>
    <x v="0"/>
    <n v="1.6633773756700001"/>
    <s v="Alfalfa"/>
    <s v="Sprinkler"/>
    <s v="Alfalfa"/>
    <s v="Active IR"/>
  </r>
  <r>
    <x v="41"/>
    <x v="0"/>
    <n v="1.6633773756700001"/>
    <s v="Alfalfa"/>
    <s v="Sprinkler"/>
    <s v="Alfalfa"/>
    <s v="Active IR"/>
  </r>
  <r>
    <x v="7"/>
    <x v="0"/>
    <n v="2.5039496588799999"/>
    <s v="Alfalfa"/>
    <s v="Sprinkler"/>
    <s v="Alfalfa"/>
    <s v="Active IR"/>
  </r>
  <r>
    <x v="0"/>
    <x v="0"/>
    <n v="57.534324156799897"/>
    <s v="Alfalfa"/>
    <s v="Sprinkler"/>
    <s v="Alfalfa"/>
    <s v="Active IR"/>
  </r>
  <r>
    <x v="21"/>
    <x v="0"/>
    <n v="1.81945918291"/>
    <s v="Alfalfa"/>
    <s v="Sprinkler"/>
    <s v="Alfalfa"/>
    <s v="Active IR"/>
  </r>
  <r>
    <x v="33"/>
    <x v="0"/>
    <n v="2.8516128699599999"/>
    <s v="Alfalfa"/>
    <s v="Sprinkler"/>
    <s v="Alfalfa"/>
    <s v="Active IR"/>
  </r>
  <r>
    <x v="33"/>
    <x v="0"/>
    <n v="2.8516128699599999"/>
    <s v="Alfalfa"/>
    <s v="Sprinkler"/>
    <s v="Alfalfa"/>
    <s v="Active IR"/>
  </r>
  <r>
    <x v="0"/>
    <x v="0"/>
    <n v="25.9809030487"/>
    <s v="Alfalfa"/>
    <s v="Sprinkler"/>
    <s v="Alfalfa"/>
    <s v="Active IR"/>
  </r>
  <r>
    <x v="0"/>
    <x v="0"/>
    <n v="25.9809030487"/>
    <s v="Alfalfa"/>
    <s v="Sprinkler"/>
    <s v="Alfalfa"/>
    <s v="Active IR"/>
  </r>
  <r>
    <x v="17"/>
    <x v="0"/>
    <n v="14.8409472852"/>
    <s v="Alfalfa"/>
    <s v="Sprinkler"/>
    <s v="Alfalfa"/>
    <s v="Active IR"/>
  </r>
  <r>
    <x v="17"/>
    <x v="0"/>
    <n v="14.8409472852"/>
    <s v="Alfalfa"/>
    <s v="Sprinkler"/>
    <s v="Alfalfa"/>
    <s v="Active IR"/>
  </r>
  <r>
    <x v="12"/>
    <x v="0"/>
    <n v="14.8409472852"/>
    <s v="Alfalfa"/>
    <s v="Sprinkler"/>
    <s v="Alfalfa"/>
    <s v="Active IR"/>
  </r>
  <r>
    <x v="12"/>
    <x v="0"/>
    <n v="14.8409472852"/>
    <s v="Alfalfa"/>
    <s v="Sprinkler"/>
    <s v="Alfalfa"/>
    <s v="Active IR"/>
  </r>
  <r>
    <x v="41"/>
    <x v="0"/>
    <n v="14.8409472852"/>
    <s v="Alfalfa"/>
    <s v="Sprinkler"/>
    <s v="Alfalfa"/>
    <s v="Active IR"/>
  </r>
  <r>
    <x v="41"/>
    <x v="0"/>
    <n v="14.8409472852"/>
    <s v="Alfalfa"/>
    <s v="Sprinkler"/>
    <s v="Alfalfa"/>
    <s v="Active IR"/>
  </r>
  <r>
    <x v="33"/>
    <x v="0"/>
    <n v="19.1312212176"/>
    <s v="Alfalfa"/>
    <s v="Sprinkler"/>
    <s v="Alfalfa"/>
    <s v="Active IR"/>
  </r>
  <r>
    <x v="10"/>
    <x v="0"/>
    <n v="5.76270328766"/>
    <s v="Alfalfa"/>
    <s v="Sprinkler"/>
    <s v="Alfalfa"/>
    <s v="Active IR"/>
  </r>
  <r>
    <x v="0"/>
    <x v="0"/>
    <n v="21.066465536300001"/>
    <s v="Alfalfa"/>
    <s v="Sprinkler"/>
    <s v="Alfalfa"/>
    <s v="Active IR"/>
  </r>
  <r>
    <x v="7"/>
    <x v="0"/>
    <n v="5.48625722301"/>
    <s v="Alfalfa"/>
    <s v="Sprinkler"/>
    <s v="Alfalfa"/>
    <s v="Active IR"/>
  </r>
  <r>
    <x v="12"/>
    <x v="0"/>
    <n v="4.9463082253700001"/>
    <s v="Alfalfa"/>
    <s v="Sprinkler"/>
    <s v="Alfalfa"/>
    <s v="Active IR"/>
  </r>
  <r>
    <x v="8"/>
    <x v="0"/>
    <n v="25.6327082436"/>
    <s v="Alfalfa"/>
    <s v="Sprinkler"/>
    <s v="Alfalfa"/>
    <s v="Active IR"/>
  </r>
  <r>
    <x v="29"/>
    <x v="0"/>
    <n v="5.3835411861700004"/>
    <s v="Alfalfa"/>
    <s v="Sprinkler"/>
    <s v="Alfalfa"/>
    <s v="Active IR"/>
  </r>
  <r>
    <x v="8"/>
    <x v="0"/>
    <n v="4.3550515298499999"/>
    <s v="Alfalfa"/>
    <s v="Sprinkler"/>
    <s v="Alfalfa"/>
    <s v="Active IR"/>
  </r>
  <r>
    <x v="8"/>
    <x v="0"/>
    <n v="1.7361824368800001"/>
    <s v="Alfalfa"/>
    <s v="Sprinkler"/>
    <s v="Alfalfa"/>
    <s v="Active IR"/>
  </r>
  <r>
    <x v="36"/>
    <x v="0"/>
    <n v="13.1294306074"/>
    <s v="Alfalfa"/>
    <s v="Sprinkler"/>
    <s v="Alfalfa"/>
    <s v="Active IR"/>
  </r>
  <r>
    <x v="8"/>
    <x v="0"/>
    <n v="33.530551211099898"/>
    <s v="Alfalfa"/>
    <s v="Sprinkler"/>
    <s v="Alfalfa"/>
    <s v="Active IR"/>
  </r>
  <r>
    <x v="8"/>
    <x v="0"/>
    <n v="33.530551211099898"/>
    <s v="Alfalfa"/>
    <s v="Sprinkler"/>
    <s v="Alfalfa"/>
    <s v="Active IR"/>
  </r>
  <r>
    <x v="10"/>
    <x v="0"/>
    <n v="2.0357243361499999"/>
    <s v="Alfalfa"/>
    <s v="Sprinkler"/>
    <s v="Alfalfa"/>
    <s v="Active IR"/>
  </r>
  <r>
    <x v="10"/>
    <x v="0"/>
    <n v="2.0357243361499999"/>
    <s v="Alfalfa"/>
    <s v="Sprinkler"/>
    <s v="Alfalfa"/>
    <s v="Active IR"/>
  </r>
  <r>
    <x v="12"/>
    <x v="0"/>
    <n v="14.3553178928"/>
    <s v="Alfalfa"/>
    <s v="Sprinkler"/>
    <s v="Alfalfa"/>
    <s v="Active IR"/>
  </r>
  <r>
    <x v="12"/>
    <x v="0"/>
    <n v="14.3553178928"/>
    <s v="Alfalfa"/>
    <s v="Sprinkler"/>
    <s v="Alfalfa"/>
    <s v="Active IR"/>
  </r>
  <r>
    <x v="12"/>
    <x v="0"/>
    <n v="14.3553178928"/>
    <s v="Alfalfa"/>
    <s v="Sprinkler"/>
    <s v="Alfalfa"/>
    <s v="Active IR"/>
  </r>
  <r>
    <x v="8"/>
    <x v="0"/>
    <n v="9.1241275652499905"/>
    <s v="Alfalfa"/>
    <s v="Sprinkler"/>
    <s v="Alfalfa"/>
    <s v="Active IR"/>
  </r>
  <r>
    <x v="39"/>
    <x v="0"/>
    <n v="2.2201554362999998"/>
    <s v="Alfalfa"/>
    <s v="Sprinkler"/>
    <s v="Alfalfa"/>
    <s v="Active IR"/>
  </r>
  <r>
    <x v="0"/>
    <x v="0"/>
    <n v="5.0885726457100002"/>
    <s v="Alfalfa"/>
    <s v="Sprinkler"/>
    <s v="Alfalfa"/>
    <s v="Active IR"/>
  </r>
  <r>
    <x v="7"/>
    <x v="0"/>
    <n v="24.3677552637999"/>
    <s v="Alfalfa"/>
    <s v="Sprinkler"/>
    <s v="Alfalfa"/>
    <s v="Active IR"/>
  </r>
  <r>
    <x v="7"/>
    <x v="0"/>
    <n v="24.3677552637999"/>
    <s v="Alfalfa"/>
    <s v="Sprinkler"/>
    <s v="Alfalfa"/>
    <s v="Active IR"/>
  </r>
  <r>
    <x v="7"/>
    <x v="0"/>
    <n v="24.3677552637999"/>
    <s v="Alfalfa"/>
    <s v="Sprinkler"/>
    <s v="Alfalfa"/>
    <s v="Active IR"/>
  </r>
  <r>
    <x v="21"/>
    <x v="0"/>
    <n v="8.2645953397199996"/>
    <s v="Alfalfa"/>
    <s v="Sprinkler"/>
    <s v="Alfalfa"/>
    <s v="Active IR"/>
  </r>
  <r>
    <x v="29"/>
    <x v="0"/>
    <n v="28.235808755600001"/>
    <s v="Alfalfa"/>
    <s v="Sprinkler"/>
    <s v="Alfalfa"/>
    <s v="Active IR"/>
  </r>
  <r>
    <x v="29"/>
    <x v="0"/>
    <n v="7.8971352562600003"/>
    <s v="Alfalfa"/>
    <s v="Sprinkler"/>
    <s v="Alfalfa"/>
    <s v="Active IR"/>
  </r>
  <r>
    <x v="8"/>
    <x v="0"/>
    <n v="8.2073361463300003"/>
    <s v="Alfalfa"/>
    <s v="Sprinkler"/>
    <s v="Alfalfa"/>
    <s v="Active IR"/>
  </r>
  <r>
    <x v="8"/>
    <x v="0"/>
    <n v="8.2073361463300003"/>
    <s v="Alfalfa"/>
    <s v="Sprinkler"/>
    <s v="Alfalfa"/>
    <s v="Active IR"/>
  </r>
  <r>
    <x v="7"/>
    <x v="0"/>
    <n v="2.2532479614400001"/>
    <s v="Alfalfa"/>
    <s v="Sprinkler"/>
    <s v="Alfalfa"/>
    <s v="Active IR"/>
  </r>
  <r>
    <x v="12"/>
    <x v="0"/>
    <n v="15.443913671800001"/>
    <s v="Alfalfa"/>
    <s v="Sprinkler"/>
    <s v="Alfalfa"/>
    <s v="Active IR"/>
  </r>
  <r>
    <x v="12"/>
    <x v="0"/>
    <n v="15.443913671800001"/>
    <s v="Alfalfa"/>
    <s v="Sprinkler"/>
    <s v="Alfalfa"/>
    <s v="Active IR"/>
  </r>
  <r>
    <x v="12"/>
    <x v="0"/>
    <n v="1.5775841828099999"/>
    <s v="Alfalfa"/>
    <s v="Sprinkler"/>
    <s v="Alfalfa"/>
    <s v="Active IR"/>
  </r>
  <r>
    <x v="17"/>
    <x v="0"/>
    <n v="8.8100263283900002"/>
    <s v="Alfalfa"/>
    <s v="Sprinkler"/>
    <s v="Alfalfa"/>
    <s v="Active IR"/>
  </r>
  <r>
    <x v="44"/>
    <x v="0"/>
    <n v="2.0742275655000002"/>
    <s v="Alfalfa"/>
    <s v="Sprinkler"/>
    <s v="Alfalfa"/>
    <s v="Active IR"/>
  </r>
  <r>
    <x v="0"/>
    <x v="0"/>
    <n v="19.886745292699899"/>
    <s v="Alfalfa"/>
    <s v="Sprinkler"/>
    <s v="Alfalfa"/>
    <s v="Active IR"/>
  </r>
  <r>
    <x v="0"/>
    <x v="0"/>
    <n v="19.886745292699899"/>
    <s v="Alfalfa"/>
    <s v="Sprinkler"/>
    <s v="Alfalfa"/>
    <s v="Active IR"/>
  </r>
  <r>
    <x v="7"/>
    <x v="0"/>
    <n v="6.1379493014399999"/>
    <s v="Alfalfa"/>
    <s v="Sprinkler"/>
    <s v="Alfalfa"/>
    <s v="Active IR"/>
  </r>
  <r>
    <x v="8"/>
    <x v="0"/>
    <n v="7.0653910358700003"/>
    <s v="Alfalfa"/>
    <s v="Sprinkler"/>
    <s v="Alfalfa"/>
    <s v="Active IR"/>
  </r>
  <r>
    <x v="23"/>
    <x v="0"/>
    <n v="2.97472439574"/>
    <s v="Alfalfa"/>
    <s v="Sprinkler"/>
    <s v="Alfalfa"/>
    <s v="Active IR"/>
  </r>
  <r>
    <x v="8"/>
    <x v="0"/>
    <n v="2.8587507569600001"/>
    <s v="Alfalfa"/>
    <s v="Sprinkler"/>
    <s v="Alfalfa"/>
    <s v="Active IR"/>
  </r>
  <r>
    <x v="7"/>
    <x v="0"/>
    <n v="16.2342297161"/>
    <s v="Alfalfa"/>
    <s v="Sprinkler"/>
    <s v="Alfalfa"/>
    <s v="Active IR"/>
  </r>
  <r>
    <x v="7"/>
    <x v="0"/>
    <n v="16.2342297161"/>
    <s v="Alfalfa"/>
    <s v="Sprinkler"/>
    <s v="Alfalfa"/>
    <s v="Active IR"/>
  </r>
  <r>
    <x v="7"/>
    <x v="0"/>
    <n v="16.2342297161"/>
    <s v="Alfalfa"/>
    <s v="Sprinkler"/>
    <s v="Alfalfa"/>
    <s v="Active IR"/>
  </r>
  <r>
    <x v="29"/>
    <x v="0"/>
    <n v="5.1690984289199999"/>
    <s v="Alfalfa"/>
    <s v="Sprinkler"/>
    <s v="Alfalfa"/>
    <s v="Active IR"/>
  </r>
  <r>
    <x v="0"/>
    <x v="0"/>
    <n v="13.5090475534"/>
    <s v="Alfalfa"/>
    <s v="Sprinkler"/>
    <s v="Alfalfa"/>
    <s v="Active IR"/>
  </r>
  <r>
    <x v="0"/>
    <x v="0"/>
    <n v="13.5090475534"/>
    <s v="Alfalfa"/>
    <s v="Sprinkler"/>
    <s v="Alfalfa"/>
    <s v="Active IR"/>
  </r>
  <r>
    <x v="33"/>
    <x v="0"/>
    <n v="13.5090475534"/>
    <s v="Alfalfa"/>
    <s v="Sprinkler"/>
    <s v="Alfalfa"/>
    <s v="Active IR"/>
  </r>
  <r>
    <x v="33"/>
    <x v="0"/>
    <n v="13.5090475534"/>
    <s v="Alfalfa"/>
    <s v="Sprinkler"/>
    <s v="Alfalfa"/>
    <s v="Active IR"/>
  </r>
  <r>
    <x v="17"/>
    <x v="0"/>
    <n v="27.1510957441999"/>
    <s v="Alfalfa"/>
    <s v="Sprinkler"/>
    <s v="Alfalfa"/>
    <s v="Active IR"/>
  </r>
  <r>
    <x v="17"/>
    <x v="0"/>
    <n v="11.6549271658"/>
    <s v="Alfalfa"/>
    <s v="Sprinkler"/>
    <s v="Alfalfa"/>
    <s v="Active IR"/>
  </r>
  <r>
    <x v="12"/>
    <x v="0"/>
    <n v="11.6549271658"/>
    <s v="Alfalfa"/>
    <s v="Sprinkler"/>
    <s v="Alfalfa"/>
    <s v="Active IR"/>
  </r>
  <r>
    <x v="8"/>
    <x v="0"/>
    <n v="41.567742009"/>
    <s v="Alfalfa"/>
    <s v="Sprinkler"/>
    <s v="Alfalfa"/>
    <s v="Active IR"/>
  </r>
  <r>
    <x v="16"/>
    <x v="0"/>
    <n v="13.1358690512"/>
    <s v="Alfalfa"/>
    <s v="Sprinkler"/>
    <s v="Alfalfa"/>
    <s v="Active IR"/>
  </r>
  <r>
    <x v="17"/>
    <x v="0"/>
    <n v="18.989681123800001"/>
    <s v="Alfalfa"/>
    <s v="Sprinkler"/>
    <s v="Alfalfa"/>
    <s v="Active IR"/>
  </r>
  <r>
    <x v="8"/>
    <x v="0"/>
    <n v="2.6433254230899998"/>
    <s v="Alfalfa"/>
    <s v="Sprinkler"/>
    <s v="Alfalfa"/>
    <s v="Active IR"/>
  </r>
  <r>
    <x v="2"/>
    <x v="0"/>
    <n v="8.7059855305100005"/>
    <s v="Alfalfa"/>
    <s v="Sprinkler"/>
    <s v="Alfalfa"/>
    <s v="Active IR"/>
  </r>
  <r>
    <x v="7"/>
    <x v="0"/>
    <n v="8.7059855305100005"/>
    <s v="Alfalfa"/>
    <s v="Sprinkler"/>
    <s v="Alfalfa"/>
    <s v="Active IR"/>
  </r>
  <r>
    <x v="5"/>
    <x v="0"/>
    <n v="9.1456042400299999"/>
    <s v="Alfalfa"/>
    <s v="Sprinkler"/>
    <s v="Alfalfa"/>
    <s v="Active IR"/>
  </r>
  <r>
    <x v="17"/>
    <x v="0"/>
    <n v="13.7632349754"/>
    <s v="Alfalfa"/>
    <s v="Sprinkler"/>
    <s v="Alfalfa"/>
    <s v="Active IR"/>
  </r>
  <r>
    <x v="41"/>
    <x v="0"/>
    <n v="13.7632349754"/>
    <s v="Alfalfa"/>
    <s v="Sprinkler"/>
    <s v="Alfalfa"/>
    <s v="Active IR"/>
  </r>
  <r>
    <x v="39"/>
    <x v="0"/>
    <n v="0.91362121998900003"/>
    <s v="Alfalfa"/>
    <s v="Sprinkler"/>
    <s v="Alfalfa"/>
    <s v="Active IR"/>
  </r>
  <r>
    <x v="40"/>
    <x v="0"/>
    <n v="0.91362121998900003"/>
    <s v="Alfalfa"/>
    <s v="Sprinkler"/>
    <s v="Alfalfa"/>
    <s v="Active IR"/>
  </r>
  <r>
    <x v="0"/>
    <x v="0"/>
    <n v="0.56190872487599997"/>
    <s v="Alfalfa"/>
    <s v="Sprinkler"/>
    <s v="Alfalfa"/>
    <s v="Active IR"/>
  </r>
  <r>
    <x v="18"/>
    <x v="0"/>
    <n v="8.6499123244099998"/>
    <s v="Alfalfa"/>
    <s v="Sprinkler"/>
    <s v="Alfalfa"/>
    <s v="Active IR"/>
  </r>
  <r>
    <x v="0"/>
    <x v="0"/>
    <n v="12.131484667"/>
    <s v="Alfalfa"/>
    <s v="Sprinkler"/>
    <s v="Alfalfa"/>
    <s v="Active IR"/>
  </r>
  <r>
    <x v="33"/>
    <x v="0"/>
    <n v="10.2776239867"/>
    <s v="Alfalfa"/>
    <s v="Sprinkler"/>
    <s v="Alfalfa"/>
    <s v="Active IR"/>
  </r>
  <r>
    <x v="0"/>
    <x v="0"/>
    <n v="25.7311828564"/>
    <s v="Alfalfa"/>
    <s v="Sprinkler"/>
    <s v="Alfalfa"/>
    <s v="Active IR"/>
  </r>
  <r>
    <x v="8"/>
    <x v="0"/>
    <n v="63.061033835000003"/>
    <s v="Alfalfa"/>
    <s v="Sprinkler"/>
    <s v="Alfalfa"/>
    <s v="Active IR"/>
  </r>
  <r>
    <x v="8"/>
    <x v="0"/>
    <n v="45.891573681700002"/>
    <s v="Alfalfa"/>
    <s v="Sprinkler"/>
    <s v="Alfalfa"/>
    <s v="Active IR"/>
  </r>
  <r>
    <x v="8"/>
    <x v="0"/>
    <n v="26.339210633899899"/>
    <s v="Alfalfa"/>
    <s v="Sprinkler"/>
    <s v="Alfalfa"/>
    <s v="Active IR"/>
  </r>
  <r>
    <x v="17"/>
    <x v="0"/>
    <n v="6.05095998013"/>
    <s v="Alfalfa"/>
    <s v="Sprinkler"/>
    <s v="Alfalfa"/>
    <s v="Active IR"/>
  </r>
  <r>
    <x v="46"/>
    <x v="0"/>
    <n v="6.05095998013"/>
    <s v="Alfalfa"/>
    <s v="Sprinkler"/>
    <s v="Alfalfa"/>
    <s v="Active IR"/>
  </r>
  <r>
    <x v="38"/>
    <x v="0"/>
    <n v="6.05095998013"/>
    <s v="Alfalfa"/>
    <s v="Sprinkler"/>
    <s v="Alfalfa"/>
    <s v="Active IR"/>
  </r>
  <r>
    <x v="39"/>
    <x v="0"/>
    <n v="6.7394867440299997"/>
    <s v="Alfalfa"/>
    <s v="Sprinkler"/>
    <s v="Alfalfa"/>
    <s v="Active IR"/>
  </r>
  <r>
    <x v="40"/>
    <x v="0"/>
    <n v="6.7394867440299997"/>
    <s v="Alfalfa"/>
    <s v="Sprinkler"/>
    <s v="Alfalfa"/>
    <s v="Active IR"/>
  </r>
  <r>
    <x v="39"/>
    <x v="0"/>
    <n v="3.4032863143299998"/>
    <s v="Alfalfa"/>
    <s v="Sprinkler"/>
    <s v="Alfalfa"/>
    <s v="Active IR"/>
  </r>
  <r>
    <x v="17"/>
    <x v="0"/>
    <n v="3.4032863143299998"/>
    <s v="Alfalfa"/>
    <s v="Sprinkler"/>
    <s v="Alfalfa"/>
    <s v="Active IR"/>
  </r>
  <r>
    <x v="40"/>
    <x v="0"/>
    <n v="3.4032863143299998"/>
    <s v="Alfalfa"/>
    <s v="Sprinkler"/>
    <s v="Alfalfa"/>
    <s v="Active IR"/>
  </r>
  <r>
    <x v="8"/>
    <x v="0"/>
    <n v="1.9021962347100001"/>
    <s v="Alfalfa"/>
    <s v="Sprinkler"/>
    <s v="Alfalfa"/>
    <s v="Active IR"/>
  </r>
  <r>
    <x v="8"/>
    <x v="0"/>
    <n v="49.3949480381999"/>
    <s v="Alfalfa"/>
    <s v="Sprinkler"/>
    <s v="Alfalfa"/>
    <s v="Active IR"/>
  </r>
  <r>
    <x v="8"/>
    <x v="0"/>
    <n v="49.3949480381999"/>
    <s v="Alfalfa"/>
    <s v="Sprinkler"/>
    <s v="Alfalfa"/>
    <s v="Active IR"/>
  </r>
  <r>
    <x v="44"/>
    <x v="0"/>
    <n v="15.0020784733999"/>
    <s v="Alfalfa"/>
    <s v="Sprinkler"/>
    <s v="Alfalfa"/>
    <s v="Active IR"/>
  </r>
  <r>
    <x v="44"/>
    <x v="0"/>
    <n v="15.0020784733999"/>
    <s v="Alfalfa"/>
    <s v="Sprinkler"/>
    <s v="Alfalfa"/>
    <s v="Active IR"/>
  </r>
  <r>
    <x v="23"/>
    <x v="0"/>
    <n v="4.9546096960800003"/>
    <s v="Alfalfa"/>
    <s v="Sprinkler"/>
    <s v="Alfalfa"/>
    <s v="Active IR"/>
  </r>
  <r>
    <x v="14"/>
    <x v="0"/>
    <n v="9.4222772399500005"/>
    <s v="Alfalfa"/>
    <s v="Sprinkler"/>
    <s v="Alfalfa"/>
    <s v="Active IR"/>
  </r>
  <r>
    <x v="15"/>
    <x v="0"/>
    <n v="9.4222772399500005"/>
    <s v="Alfalfa"/>
    <s v="Sprinkler"/>
    <s v="Alfalfa"/>
    <s v="Active IR"/>
  </r>
  <r>
    <x v="52"/>
    <x v="0"/>
    <n v="9.4222772399500005"/>
    <s v="Alfalfa"/>
    <s v="Sprinkler"/>
    <s v="Alfalfa"/>
    <s v="Active IR"/>
  </r>
  <r>
    <x v="22"/>
    <x v="0"/>
    <n v="7.2907836825199999"/>
    <s v="Alfalfa"/>
    <s v="Sprinkler"/>
    <s v="Alfalfa"/>
    <s v="Active IR"/>
  </r>
  <r>
    <x v="33"/>
    <x v="0"/>
    <n v="19.5427588632"/>
    <s v="Alfalfa"/>
    <s v="Sprinkler"/>
    <s v="Alfalfa"/>
    <s v="Active IR"/>
  </r>
  <r>
    <x v="33"/>
    <x v="0"/>
    <n v="19.5427588632"/>
    <s v="Alfalfa"/>
    <s v="Sprinkler"/>
    <s v="Alfalfa"/>
    <s v="Active IR"/>
  </r>
  <r>
    <x v="29"/>
    <x v="0"/>
    <n v="1.93717199013"/>
    <s v="Alfalfa"/>
    <s v="Sprinkler"/>
    <s v="Alfalfa"/>
    <s v="Active IR"/>
  </r>
  <r>
    <x v="8"/>
    <x v="0"/>
    <n v="4.8875874877800003"/>
    <s v="Alfalfa"/>
    <s v="Sprinkler"/>
    <s v="Alfalfa"/>
    <s v="Active IR"/>
  </r>
  <r>
    <x v="0"/>
    <x v="0"/>
    <n v="3.4763109926200002"/>
    <s v="Alfalfa"/>
    <s v="Sprinkler"/>
    <s v="Alfalfa"/>
    <s v="Active IR"/>
  </r>
  <r>
    <x v="12"/>
    <x v="0"/>
    <n v="1.5812667837800001"/>
    <s v="Alfalfa"/>
    <s v="Sprinkler"/>
    <s v="Alfalfa"/>
    <s v="Active IR"/>
  </r>
  <r>
    <x v="12"/>
    <x v="0"/>
    <n v="1.5812667837800001"/>
    <s v="Alfalfa"/>
    <s v="Sprinkler"/>
    <s v="Alfalfa"/>
    <s v="Active IR"/>
  </r>
  <r>
    <x v="12"/>
    <x v="0"/>
    <n v="1.5812667837800001"/>
    <s v="Alfalfa"/>
    <s v="Sprinkler"/>
    <s v="Alfalfa"/>
    <s v="Active IR"/>
  </r>
  <r>
    <x v="7"/>
    <x v="0"/>
    <n v="8.2923889541199998"/>
    <s v="Alfalfa"/>
    <s v="Sprinkler"/>
    <s v="Alfalfa"/>
    <s v="Active IR"/>
  </r>
  <r>
    <x v="21"/>
    <x v="0"/>
    <n v="16.454519983800001"/>
    <s v="Alfalfa"/>
    <s v="Sprinkler"/>
    <s v="Alfalfa"/>
    <s v="Active IR"/>
  </r>
  <r>
    <x v="8"/>
    <x v="0"/>
    <n v="0.24069711723699999"/>
    <s v="Alfalfa"/>
    <s v="Sprinkler"/>
    <s v="Alfalfa"/>
    <s v="Active IR"/>
  </r>
  <r>
    <x v="21"/>
    <x v="0"/>
    <n v="1.8912288000899999"/>
    <s v="Alfalfa"/>
    <s v="Sprinkler"/>
    <s v="Alfalfa"/>
    <s v="Active IR"/>
  </r>
  <r>
    <x v="8"/>
    <x v="0"/>
    <n v="5.26986176626"/>
    <s v="Alfalfa"/>
    <s v="Sprinkler"/>
    <s v="Alfalfa"/>
    <s v="Active IR"/>
  </r>
  <r>
    <x v="34"/>
    <x v="0"/>
    <n v="14.7396296042999"/>
    <s v="Alfalfa"/>
    <s v="Sprinkler"/>
    <s v="Alfalfa"/>
    <s v="Active IR"/>
  </r>
  <r>
    <x v="7"/>
    <x v="0"/>
    <n v="5.2288870158599998"/>
    <s v="Alfalfa"/>
    <s v="Sprinkler"/>
    <s v="Alfalfa"/>
    <s v="Active IR"/>
  </r>
  <r>
    <x v="8"/>
    <x v="0"/>
    <n v="18.3009229936"/>
    <s v="Alfalfa"/>
    <s v="Sprinkler"/>
    <s v="Alfalfa"/>
    <s v="Active IR"/>
  </r>
  <r>
    <x v="12"/>
    <x v="0"/>
    <n v="36.108690920000001"/>
    <s v="Alfalfa"/>
    <s v="Sprinkler"/>
    <s v="Alfalfa"/>
    <s v="Active IR"/>
  </r>
  <r>
    <x v="12"/>
    <x v="0"/>
    <n v="36.108690920000001"/>
    <s v="Alfalfa"/>
    <s v="Sprinkler"/>
    <s v="Alfalfa"/>
    <s v="Active IR"/>
  </r>
  <r>
    <x v="21"/>
    <x v="0"/>
    <n v="3.99844188946"/>
    <s v="Alfalfa"/>
    <s v="Sprinkler"/>
    <s v="Alfalfa"/>
    <s v="Active IR"/>
  </r>
  <r>
    <x v="7"/>
    <x v="0"/>
    <n v="3.8947000355100001"/>
    <s v="Alfalfa"/>
    <s v="Sprinkler"/>
    <s v="Alfalfa"/>
    <s v="Active IR"/>
  </r>
  <r>
    <x v="19"/>
    <x v="0"/>
    <n v="2.2408928658999998"/>
    <s v="Alfalfa"/>
    <s v="Sprinkler"/>
    <s v="Alfalfa"/>
    <s v="Active IR"/>
  </r>
  <r>
    <x v="19"/>
    <x v="0"/>
    <n v="2.2408928658999998"/>
    <s v="Alfalfa"/>
    <s v="Sprinkler"/>
    <s v="Alfalfa"/>
    <s v="Active IR"/>
  </r>
  <r>
    <x v="19"/>
    <x v="0"/>
    <n v="2.2408928658999998"/>
    <s v="Alfalfa"/>
    <s v="Sprinkler"/>
    <s v="Alfalfa"/>
    <s v="Active IR"/>
  </r>
  <r>
    <x v="17"/>
    <x v="0"/>
    <n v="10.2460057933"/>
    <s v="Alfalfa"/>
    <s v="Sprinkler"/>
    <s v="Alfalfa"/>
    <s v="Active IR"/>
  </r>
  <r>
    <x v="8"/>
    <x v="0"/>
    <n v="2.6032508509799999"/>
    <s v="Alfalfa"/>
    <s v="Sprinkler"/>
    <s v="Alfalfa"/>
    <s v="Active IR"/>
  </r>
  <r>
    <x v="7"/>
    <x v="0"/>
    <n v="1.959785511"/>
    <s v="Alfalfa"/>
    <s v="Sprinkler"/>
    <s v="Alfalfa"/>
    <s v="Active IR"/>
  </r>
  <r>
    <x v="7"/>
    <x v="0"/>
    <n v="1.959785511"/>
    <s v="Alfalfa"/>
    <s v="Sprinkler"/>
    <s v="Alfalfa"/>
    <s v="Active IR"/>
  </r>
  <r>
    <x v="8"/>
    <x v="0"/>
    <n v="48.579812304000001"/>
    <s v="Alfalfa"/>
    <s v="Sprinkler"/>
    <s v="Alfalfa"/>
    <s v="Active IR"/>
  </r>
  <r>
    <x v="17"/>
    <x v="0"/>
    <n v="2.3306226971599999"/>
    <s v="Alfalfa"/>
    <s v="Sprinkler"/>
    <s v="Alfalfa"/>
    <s v="Active IR"/>
  </r>
  <r>
    <x v="16"/>
    <x v="0"/>
    <n v="11.859210618500001"/>
    <s v="Alfalfa"/>
    <s v="Sprinkler"/>
    <s v="Alfalfa"/>
    <s v="Active IR"/>
  </r>
  <r>
    <x v="12"/>
    <x v="0"/>
    <n v="13.9887423851"/>
    <s v="Alfalfa"/>
    <s v="Sprinkler"/>
    <s v="Alfalfa"/>
    <s v="Active IR"/>
  </r>
  <r>
    <x v="12"/>
    <x v="0"/>
    <n v="13.9887423851"/>
    <s v="Alfalfa"/>
    <s v="Sprinkler"/>
    <s v="Alfalfa"/>
    <s v="Active IR"/>
  </r>
  <r>
    <x v="14"/>
    <x v="0"/>
    <n v="5.2270672435999996"/>
    <s v="Alfalfa"/>
    <s v="Sprinkler"/>
    <s v="Alfalfa"/>
    <s v="Active IR"/>
  </r>
  <r>
    <x v="36"/>
    <x v="0"/>
    <n v="5.2270672435999996"/>
    <s v="Alfalfa"/>
    <s v="Sprinkler"/>
    <s v="Alfalfa"/>
    <s v="Active IR"/>
  </r>
  <r>
    <x v="8"/>
    <x v="0"/>
    <n v="31.4087747264999"/>
    <s v="Alfalfa"/>
    <s v="Sprinkler"/>
    <s v="Alfalfa"/>
    <s v="Active IR"/>
  </r>
  <r>
    <x v="32"/>
    <x v="0"/>
    <n v="29.578805012699899"/>
    <s v="Alfalfa"/>
    <s v="Sprinkler"/>
    <s v="Alfalfa"/>
    <s v="Active IR"/>
  </r>
  <r>
    <x v="33"/>
    <x v="0"/>
    <n v="29.578805012699899"/>
    <s v="Alfalfa"/>
    <s v="Sprinkler"/>
    <s v="Alfalfa"/>
    <s v="Active IR"/>
  </r>
  <r>
    <x v="8"/>
    <x v="0"/>
    <n v="8.8598857420799906"/>
    <s v="Alfalfa"/>
    <s v="Sprinkler"/>
    <s v="Alfalfa"/>
    <s v="Active IR"/>
  </r>
  <r>
    <x v="39"/>
    <x v="0"/>
    <n v="2.7138762405299999"/>
    <s v="Alfalfa"/>
    <s v="Sprinkler"/>
    <s v="Alfalfa"/>
    <s v="Active IR"/>
  </r>
  <r>
    <x v="29"/>
    <x v="0"/>
    <n v="4.3350421931999996"/>
    <s v="Alfalfa"/>
    <s v="Sprinkler"/>
    <s v="Alfalfa"/>
    <s v="Active IR"/>
  </r>
  <r>
    <x v="29"/>
    <x v="0"/>
    <n v="4.3350421931999996"/>
    <s v="Alfalfa"/>
    <s v="Sprinkler"/>
    <s v="Alfalfa"/>
    <s v="Active IR"/>
  </r>
  <r>
    <x v="8"/>
    <x v="0"/>
    <n v="26.5737116445999"/>
    <s v="Alfalfa"/>
    <s v="Sprinkler"/>
    <s v="Alfalfa"/>
    <s v="Active IR"/>
  </r>
  <r>
    <x v="8"/>
    <x v="0"/>
    <n v="26.5737116445999"/>
    <s v="Alfalfa"/>
    <s v="Sprinkler"/>
    <s v="Alfalfa"/>
    <s v="Active IR"/>
  </r>
  <r>
    <x v="12"/>
    <x v="0"/>
    <n v="3.60223941887"/>
    <s v="Alfalfa"/>
    <s v="Sprinkler"/>
    <s v="Alfalfa"/>
    <s v="Active IR"/>
  </r>
  <r>
    <x v="33"/>
    <x v="0"/>
    <n v="1.31307141211"/>
    <s v="Alfalfa"/>
    <s v="Sprinkler"/>
    <s v="Alfalfa"/>
    <s v="Active IR"/>
  </r>
  <r>
    <x v="8"/>
    <x v="0"/>
    <n v="18.9100507212999"/>
    <s v="Alfalfa"/>
    <s v="Sprinkler"/>
    <s v="Alfalfa"/>
    <s v="Active IR"/>
  </r>
  <r>
    <x v="17"/>
    <x v="0"/>
    <n v="5.2085577661700002"/>
    <s v="Alfalfa"/>
    <s v="Sprinkler"/>
    <s v="Alfalfa"/>
    <s v="Active IR"/>
  </r>
  <r>
    <x v="0"/>
    <x v="0"/>
    <n v="5.6340820452899996"/>
    <s v="Alfalfa"/>
    <s v="Sprinkler"/>
    <s v="Alfalfa"/>
    <s v="Active IR"/>
  </r>
  <r>
    <x v="0"/>
    <x v="0"/>
    <n v="5.6340820452899996"/>
    <s v="Alfalfa"/>
    <s v="Sprinkler"/>
    <s v="Alfalfa"/>
    <s v="Active IR"/>
  </r>
  <r>
    <x v="0"/>
    <x v="0"/>
    <n v="0.58604709137800004"/>
    <s v="Alfalfa"/>
    <s v="Sprinkler"/>
    <s v="Alfalfa"/>
    <s v="Active IR"/>
  </r>
  <r>
    <x v="8"/>
    <x v="0"/>
    <n v="16.349812846300001"/>
    <s v="Alfalfa"/>
    <s v="Sprinkler"/>
    <s v="Alfalfa"/>
    <s v="Active IR"/>
  </r>
  <r>
    <x v="12"/>
    <x v="0"/>
    <n v="3.8791821071700001"/>
    <s v="Alfalfa"/>
    <s v="Sprinkler"/>
    <s v="Alfalfa"/>
    <s v="Active IR"/>
  </r>
  <r>
    <x v="12"/>
    <x v="0"/>
    <n v="3.8791821071700001"/>
    <s v="Alfalfa"/>
    <s v="Sprinkler"/>
    <s v="Alfalfa"/>
    <s v="Active IR"/>
  </r>
  <r>
    <x v="39"/>
    <x v="0"/>
    <n v="1.4148594999299999"/>
    <s v="Alfalfa"/>
    <s v="Sprinkler"/>
    <s v="Alfalfa"/>
    <s v="Active IR"/>
  </r>
  <r>
    <x v="40"/>
    <x v="0"/>
    <n v="1.4148594999299999"/>
    <s v="Alfalfa"/>
    <s v="Sprinkler"/>
    <s v="Alfalfa"/>
    <s v="Active IR"/>
  </r>
  <r>
    <x v="0"/>
    <x v="0"/>
    <n v="33.393496347700001"/>
    <s v="Alfalfa"/>
    <s v="Sprinkler"/>
    <s v="Alfalfa"/>
    <s v="Active IR"/>
  </r>
  <r>
    <x v="33"/>
    <x v="0"/>
    <n v="33.393496347700001"/>
    <s v="Alfalfa"/>
    <s v="Sprinkler"/>
    <s v="Alfalfa"/>
    <s v="Active IR"/>
  </r>
  <r>
    <x v="33"/>
    <x v="0"/>
    <n v="33.393496347700001"/>
    <s v="Alfalfa"/>
    <s v="Sprinkler"/>
    <s v="Alfalfa"/>
    <s v="Active IR"/>
  </r>
  <r>
    <x v="21"/>
    <x v="0"/>
    <n v="11.2483754201"/>
    <s v="Alfalfa"/>
    <s v="Sprinkler"/>
    <s v="Alfalfa"/>
    <s v="Active IR"/>
  </r>
  <r>
    <x v="0"/>
    <x v="0"/>
    <n v="1.8922561844600001"/>
    <s v="Alfalfa"/>
    <s v="Sprinkler"/>
    <s v="Alfalfa"/>
    <s v="Active IR"/>
  </r>
  <r>
    <x v="21"/>
    <x v="0"/>
    <n v="6.6258846152500004"/>
    <s v="Alfalfa"/>
    <s v="Sprinkler"/>
    <s v="Alfalfa"/>
    <s v="Active IR"/>
  </r>
  <r>
    <x v="32"/>
    <x v="0"/>
    <n v="16.0666713249"/>
    <s v="Alfalfa"/>
    <s v="Sprinkler"/>
    <s v="Alfalfa"/>
    <s v="Active IR"/>
  </r>
  <r>
    <x v="33"/>
    <x v="0"/>
    <n v="16.0666713249"/>
    <s v="Alfalfa"/>
    <s v="Sprinkler"/>
    <s v="Alfalfa"/>
    <s v="Active IR"/>
  </r>
  <r>
    <x v="17"/>
    <x v="0"/>
    <n v="5.6163571618499999"/>
    <s v="Alfalfa"/>
    <s v="Sprinkler"/>
    <s v="Alfalfa"/>
    <s v="Active IR"/>
  </r>
  <r>
    <x v="41"/>
    <x v="0"/>
    <n v="5.6163571618499999"/>
    <s v="Alfalfa"/>
    <s v="Sprinkler"/>
    <s v="Alfalfa"/>
    <s v="Active IR"/>
  </r>
  <r>
    <x v="17"/>
    <x v="0"/>
    <n v="0.84909779537499996"/>
    <s v="Alfalfa"/>
    <s v="Sprinkler"/>
    <s v="Alfalfa"/>
    <s v="Active IR"/>
  </r>
  <r>
    <x v="17"/>
    <x v="0"/>
    <n v="0.84909779537499996"/>
    <s v="Alfalfa"/>
    <s v="Sprinkler"/>
    <s v="Alfalfa"/>
    <s v="Active IR"/>
  </r>
  <r>
    <x v="12"/>
    <x v="0"/>
    <n v="0.84909779537499996"/>
    <s v="Alfalfa"/>
    <s v="Sprinkler"/>
    <s v="Alfalfa"/>
    <s v="Active IR"/>
  </r>
  <r>
    <x v="41"/>
    <x v="0"/>
    <n v="0.84909779537499996"/>
    <s v="Alfalfa"/>
    <s v="Sprinkler"/>
    <s v="Alfalfa"/>
    <s v="Active IR"/>
  </r>
  <r>
    <x v="41"/>
    <x v="0"/>
    <n v="0.84909779537499996"/>
    <s v="Alfalfa"/>
    <s v="Sprinkler"/>
    <s v="Alfalfa"/>
    <s v="Active IR"/>
  </r>
  <r>
    <x v="7"/>
    <x v="0"/>
    <n v="19.398340235900001"/>
    <s v="Alfalfa"/>
    <s v="Sprinkler"/>
    <s v="Alfalfa"/>
    <s v="Active IR"/>
  </r>
  <r>
    <x v="33"/>
    <x v="0"/>
    <n v="11.4899450584"/>
    <s v="Alfalfa"/>
    <s v="Sprinkler"/>
    <s v="Alfalfa"/>
    <s v="Active IR"/>
  </r>
  <r>
    <x v="33"/>
    <x v="0"/>
    <n v="11.4899450584"/>
    <s v="Alfalfa"/>
    <s v="Sprinkler"/>
    <s v="Alfalfa"/>
    <s v="Active IR"/>
  </r>
  <r>
    <x v="33"/>
    <x v="0"/>
    <n v="11.4899450584"/>
    <s v="Alfalfa"/>
    <s v="Sprinkler"/>
    <s v="Alfalfa"/>
    <s v="Active IR"/>
  </r>
  <r>
    <x v="33"/>
    <x v="0"/>
    <n v="11.4899450584"/>
    <s v="Alfalfa"/>
    <s v="Sprinkler"/>
    <s v="Alfalfa"/>
    <s v="Active IR"/>
  </r>
  <r>
    <x v="33"/>
    <x v="0"/>
    <n v="11.4899450584"/>
    <s v="Alfalfa"/>
    <s v="Sprinkler"/>
    <s v="Alfalfa"/>
    <s v="Active IR"/>
  </r>
  <r>
    <x v="33"/>
    <x v="0"/>
    <n v="18.395798940999899"/>
    <s v="Alfalfa"/>
    <s v="Sprinkler"/>
    <s v="Alfalfa"/>
    <s v="Active IR"/>
  </r>
  <r>
    <x v="10"/>
    <x v="0"/>
    <n v="4.1821496198999997"/>
    <s v="Alfalfa"/>
    <s v="Sprinkler"/>
    <s v="Alfalfa"/>
    <s v="Active IR"/>
  </r>
  <r>
    <x v="12"/>
    <x v="0"/>
    <n v="5.24932273687"/>
    <s v="Alfalfa"/>
    <s v="Sprinkler"/>
    <s v="Alfalfa"/>
    <s v="Active IR"/>
  </r>
  <r>
    <x v="0"/>
    <x v="0"/>
    <n v="1.3630049693599999"/>
    <s v="Alfalfa"/>
    <s v="Sprinkler"/>
    <s v="Alfalfa"/>
    <s v="Active IR"/>
  </r>
  <r>
    <x v="0"/>
    <x v="0"/>
    <n v="1.3630049693599999"/>
    <s v="Alfalfa"/>
    <s v="Sprinkler"/>
    <s v="Alfalfa"/>
    <s v="Active IR"/>
  </r>
  <r>
    <x v="8"/>
    <x v="0"/>
    <n v="1.58773686134"/>
    <s v="Alfalfa"/>
    <s v="Sprinkler"/>
    <s v="Alfalfa"/>
    <s v="Active IR"/>
  </r>
  <r>
    <x v="17"/>
    <x v="0"/>
    <n v="3.01562803203"/>
    <s v="Alfalfa"/>
    <s v="Sprinkler"/>
    <s v="Alfalfa"/>
    <s v="Active IR"/>
  </r>
  <r>
    <x v="12"/>
    <x v="0"/>
    <n v="0.53472172898799997"/>
    <s v="Alfalfa"/>
    <s v="Sprinkler"/>
    <s v="Alfalfa"/>
    <s v="Active IR"/>
  </r>
  <r>
    <x v="12"/>
    <x v="0"/>
    <n v="0.53472172898799997"/>
    <s v="Alfalfa"/>
    <s v="Sprinkler"/>
    <s v="Alfalfa"/>
    <s v="Active IR"/>
  </r>
  <r>
    <x v="7"/>
    <x v="0"/>
    <n v="12.4931115439"/>
    <s v="Alfalfa"/>
    <s v="Sprinkler"/>
    <s v="Alfalfa"/>
    <s v="Active IR"/>
  </r>
  <r>
    <x v="12"/>
    <x v="0"/>
    <n v="26.670312509399899"/>
    <s v="Alfalfa"/>
    <s v="Sprinkler"/>
    <s v="Alfalfa"/>
    <s v="Active IR"/>
  </r>
  <r>
    <x v="8"/>
    <x v="0"/>
    <n v="4.5802312512999999"/>
    <s v="Alfalfa"/>
    <s v="Sprinkler"/>
    <s v="Alfalfa"/>
    <s v="Active IR"/>
  </r>
  <r>
    <x v="8"/>
    <x v="0"/>
    <n v="20.2966552315999"/>
    <s v="Alfalfa"/>
    <s v="Sprinkler"/>
    <s v="Alfalfa"/>
    <s v="Active IR"/>
  </r>
  <r>
    <x v="8"/>
    <x v="0"/>
    <n v="2.8364444726300002"/>
    <s v="Alfalfa"/>
    <s v="Sprinkler"/>
    <s v="Alfalfa"/>
    <s v="Active IR"/>
  </r>
  <r>
    <x v="8"/>
    <x v="0"/>
    <n v="10.3399549798"/>
    <s v="Alfalfa"/>
    <s v="Sprinkler"/>
    <s v="Alfalfa"/>
    <s v="Active IR"/>
  </r>
  <r>
    <x v="7"/>
    <x v="0"/>
    <n v="9.9899360291899999"/>
    <s v="Alfalfa"/>
    <s v="Sprinkler"/>
    <s v="Alfalfa"/>
    <s v="Active IR"/>
  </r>
  <r>
    <x v="39"/>
    <x v="0"/>
    <n v="1.54528926914"/>
    <s v="Alfalfa"/>
    <s v="Sprinkler"/>
    <s v="Alfalfa"/>
    <s v="Active IR"/>
  </r>
  <r>
    <x v="40"/>
    <x v="0"/>
    <n v="1.54528926914"/>
    <s v="Alfalfa"/>
    <s v="Sprinkler"/>
    <s v="Alfalfa"/>
    <s v="Active IR"/>
  </r>
  <r>
    <x v="12"/>
    <x v="0"/>
    <n v="1.8637478624599999"/>
    <s v="Alfalfa"/>
    <s v="Sprinkler"/>
    <s v="Alfalfa"/>
    <s v="Active IR"/>
  </r>
  <r>
    <x v="12"/>
    <x v="0"/>
    <n v="1.8637478624599999"/>
    <s v="Alfalfa"/>
    <s v="Sprinkler"/>
    <s v="Alfalfa"/>
    <s v="Active IR"/>
  </r>
  <r>
    <x v="21"/>
    <x v="0"/>
    <n v="2.3562810975200001"/>
    <s v="Alfalfa"/>
    <s v="Sprinkler"/>
    <s v="Alfalfa"/>
    <s v="Active IR"/>
  </r>
  <r>
    <x v="7"/>
    <x v="0"/>
    <n v="7.4117389857499996"/>
    <s v="Alfalfa"/>
    <s v="Sprinkler"/>
    <s v="Alfalfa"/>
    <s v="Active IR"/>
  </r>
  <r>
    <x v="29"/>
    <x v="0"/>
    <n v="4.8639131047099999"/>
    <s v="Alfalfa"/>
    <s v="Sprinkler"/>
    <s v="Alfalfa"/>
    <s v="Active IR"/>
  </r>
  <r>
    <x v="0"/>
    <x v="0"/>
    <n v="5.2369254816700002"/>
    <s v="Alfalfa"/>
    <s v="Sprinkler"/>
    <s v="Alfalfa"/>
    <s v="Active IR"/>
  </r>
  <r>
    <x v="12"/>
    <x v="0"/>
    <n v="9.5697882505000003"/>
    <s v="Alfalfa"/>
    <s v="Sprinkler"/>
    <s v="Alfalfa"/>
    <s v="Active IR"/>
  </r>
  <r>
    <x v="12"/>
    <x v="0"/>
    <n v="9.5697882505000003"/>
    <s v="Alfalfa"/>
    <s v="Sprinkler"/>
    <s v="Alfalfa"/>
    <s v="Active IR"/>
  </r>
  <r>
    <x v="0"/>
    <x v="0"/>
    <n v="6.7593750521400002"/>
    <s v="Alfalfa"/>
    <s v="Sprinkler"/>
    <s v="Alfalfa"/>
    <s v="Active IR"/>
  </r>
  <r>
    <x v="0"/>
    <x v="0"/>
    <n v="6.7593750521400002"/>
    <s v="Alfalfa"/>
    <s v="Sprinkler"/>
    <s v="Alfalfa"/>
    <s v="Active IR"/>
  </r>
  <r>
    <x v="6"/>
    <x v="0"/>
    <n v="2.7985119144900001"/>
    <s v="Alfalfa"/>
    <s v="Sprinkler"/>
    <s v="Alfalfa"/>
    <s v="Active IR"/>
  </r>
  <r>
    <x v="0"/>
    <x v="0"/>
    <n v="0.35503452986200001"/>
    <s v="Alfalfa"/>
    <s v="Sprinkler"/>
    <s v="Alfalfa"/>
    <s v="Active IR"/>
  </r>
  <r>
    <x v="0"/>
    <x v="0"/>
    <n v="0.35503452986200001"/>
    <s v="Alfalfa"/>
    <s v="Sprinkler"/>
    <s v="Alfalfa"/>
    <s v="Active IR"/>
  </r>
  <r>
    <x v="0"/>
    <x v="0"/>
    <n v="5.18020118984"/>
    <s v="Alfalfa"/>
    <s v="Sprinkler"/>
    <s v="Alfalfa"/>
    <s v="Active IR"/>
  </r>
  <r>
    <x v="7"/>
    <x v="0"/>
    <n v="9.5504654948900001"/>
    <s v="Alfalfa"/>
    <s v="Sprinkler"/>
    <s v="Alfalfa"/>
    <s v="Active IR"/>
  </r>
  <r>
    <x v="29"/>
    <x v="0"/>
    <n v="9.3394385007"/>
    <s v="Alfalfa"/>
    <s v="Sprinkler"/>
    <s v="Alfalfa"/>
    <s v="Active IR"/>
  </r>
  <r>
    <x v="12"/>
    <x v="0"/>
    <n v="3.9938891592000001"/>
    <s v="Alfalfa"/>
    <s v="Sprinkler"/>
    <s v="Alfalfa"/>
    <s v="Active IR"/>
  </r>
  <r>
    <x v="20"/>
    <x v="0"/>
    <n v="2.7252547967799998"/>
    <s v="Alfalfa"/>
    <s v="Sprinkler"/>
    <s v="Alfalfa"/>
    <s v="Active IR"/>
  </r>
  <r>
    <x v="49"/>
    <x v="0"/>
    <n v="24.7495172416"/>
    <s v="Alfalfa"/>
    <s v="Sprinkler"/>
    <s v="Alfalfa"/>
    <s v="Active IR"/>
  </r>
  <r>
    <x v="20"/>
    <x v="0"/>
    <n v="24.7495172416"/>
    <s v="Alfalfa"/>
    <s v="Sprinkler"/>
    <s v="Alfalfa"/>
    <s v="Active IR"/>
  </r>
  <r>
    <x v="8"/>
    <x v="0"/>
    <n v="11.3873966735"/>
    <s v="Alfalfa"/>
    <s v="Sprinkler"/>
    <s v="Alfalfa"/>
    <s v="Active IR"/>
  </r>
  <r>
    <x v="12"/>
    <x v="0"/>
    <n v="8.6035515055099996"/>
    <s v="Alfalfa"/>
    <s v="Sprinkler"/>
    <s v="Alfalfa"/>
    <s v="Active IR"/>
  </r>
  <r>
    <x v="8"/>
    <x v="0"/>
    <n v="19.610740761199899"/>
    <s v="Alfalfa"/>
    <s v="Sprinkler"/>
    <s v="Alfalfa"/>
    <s v="Active IR"/>
  </r>
  <r>
    <x v="0"/>
    <x v="0"/>
    <n v="3.2359332384299999"/>
    <s v="Alfalfa"/>
    <s v="Sprinkler"/>
    <s v="Alfalfa"/>
    <s v="Active IR"/>
  </r>
  <r>
    <x v="23"/>
    <x v="0"/>
    <n v="1.99081359616"/>
    <s v="Alfalfa"/>
    <s v="Sprinkler"/>
    <s v="Alfalfa"/>
    <s v="Active IR"/>
  </r>
  <r>
    <x v="8"/>
    <x v="0"/>
    <n v="5.8215993211899999"/>
    <s v="Alfalfa"/>
    <s v="Sprinkler"/>
    <s v="Alfalfa"/>
    <s v="Active IR"/>
  </r>
  <r>
    <x v="21"/>
    <x v="0"/>
    <n v="10.518386916200001"/>
    <s v="Alfalfa"/>
    <s v="Sprinkler"/>
    <s v="Alfalfa"/>
    <s v="Active IR"/>
  </r>
  <r>
    <x v="17"/>
    <x v="0"/>
    <n v="18.9137392447"/>
    <s v="Alfalfa"/>
    <s v="Sprinkler"/>
    <s v="Alfalfa"/>
    <s v="Active IR"/>
  </r>
  <r>
    <x v="12"/>
    <x v="0"/>
    <n v="18.9137392447"/>
    <s v="Alfalfa"/>
    <s v="Sprinkler"/>
    <s v="Alfalfa"/>
    <s v="Active IR"/>
  </r>
  <r>
    <x v="12"/>
    <x v="0"/>
    <n v="0.73785933040399998"/>
    <s v="Alfalfa"/>
    <s v="Sprinkler"/>
    <s v="Alfalfa"/>
    <s v="Active IR"/>
  </r>
  <r>
    <x v="33"/>
    <x v="0"/>
    <n v="6.0543881663599999"/>
    <s v="Alfalfa"/>
    <s v="Sprinkler"/>
    <s v="Alfalfa"/>
    <s v="Active IR"/>
  </r>
  <r>
    <x v="0"/>
    <x v="0"/>
    <n v="10.8397512017"/>
    <s v="Alfalfa"/>
    <s v="Sprinkler"/>
    <s v="Alfalfa"/>
    <s v="Active IR"/>
  </r>
  <r>
    <x v="20"/>
    <x v="0"/>
    <n v="12.1127432844"/>
    <s v="Alfalfa"/>
    <s v="Sprinkler"/>
    <s v="Alfalfa"/>
    <s v="Active IR"/>
  </r>
  <r>
    <x v="0"/>
    <x v="0"/>
    <n v="7.0569797499399997E-2"/>
    <s v="Alfalfa"/>
    <s v="Sprinkler"/>
    <s v="Alfalfa"/>
    <s v="Active IR"/>
  </r>
  <r>
    <x v="33"/>
    <x v="0"/>
    <n v="7.0569797499399997E-2"/>
    <s v="Alfalfa"/>
    <s v="Sprinkler"/>
    <s v="Alfalfa"/>
    <s v="Active IR"/>
  </r>
  <r>
    <x v="0"/>
    <x v="0"/>
    <n v="13.7745144010999"/>
    <s v="Alfalfa"/>
    <s v="Sprinkler"/>
    <s v="Alfalfa"/>
    <s v="Active IR"/>
  </r>
  <r>
    <x v="0"/>
    <x v="0"/>
    <n v="13.7745144010999"/>
    <s v="Alfalfa"/>
    <s v="Sprinkler"/>
    <s v="Alfalfa"/>
    <s v="Active IR"/>
  </r>
  <r>
    <x v="29"/>
    <x v="0"/>
    <n v="6.4494403196899999"/>
    <s v="Alfalfa"/>
    <s v="Sprinkler"/>
    <s v="Alfalfa"/>
    <s v="Active IR"/>
  </r>
  <r>
    <x v="39"/>
    <x v="0"/>
    <n v="0.37510394901100003"/>
    <s v="Alfalfa"/>
    <s v="Sprinkler"/>
    <s v="Alfalfa"/>
    <s v="Active IR"/>
  </r>
  <r>
    <x v="17"/>
    <x v="0"/>
    <n v="16.2647369751"/>
    <s v="Alfalfa"/>
    <s v="Sprinkler"/>
    <s v="Alfalfa"/>
    <s v="Active IR"/>
  </r>
  <r>
    <x v="41"/>
    <x v="0"/>
    <n v="16.2647369751"/>
    <s v="Alfalfa"/>
    <s v="Sprinkler"/>
    <s v="Alfalfa"/>
    <s v="Active IR"/>
  </r>
  <r>
    <x v="7"/>
    <x v="0"/>
    <n v="11.8679495590999"/>
    <s v="Alfalfa"/>
    <s v="Sprinkler"/>
    <s v="Alfalfa"/>
    <s v="Active IR"/>
  </r>
  <r>
    <x v="21"/>
    <x v="0"/>
    <n v="13.050555777"/>
    <s v="Alfalfa"/>
    <s v="Sprinkler"/>
    <s v="Alfalfa"/>
    <s v="Active IR"/>
  </r>
  <r>
    <x v="0"/>
    <x v="0"/>
    <n v="15.0020275912999"/>
    <s v="Alfalfa"/>
    <s v="Sprinkler"/>
    <s v="Alfalfa"/>
    <s v="Active IR"/>
  </r>
  <r>
    <x v="0"/>
    <x v="0"/>
    <n v="15.0020275912999"/>
    <s v="Alfalfa"/>
    <s v="Sprinkler"/>
    <s v="Alfalfa"/>
    <s v="Active IR"/>
  </r>
  <r>
    <x v="33"/>
    <x v="0"/>
    <n v="15.0020275912999"/>
    <s v="Alfalfa"/>
    <s v="Sprinkler"/>
    <s v="Alfalfa"/>
    <s v="Active IR"/>
  </r>
  <r>
    <x v="33"/>
    <x v="0"/>
    <n v="15.0020275912999"/>
    <s v="Alfalfa"/>
    <s v="Sprinkler"/>
    <s v="Alfalfa"/>
    <s v="Active IR"/>
  </r>
  <r>
    <x v="10"/>
    <x v="0"/>
    <n v="8.6203961311100006"/>
    <s v="Alfalfa"/>
    <s v="Sprinkler"/>
    <s v="Alfalfa"/>
    <s v="Active IR"/>
  </r>
  <r>
    <x v="16"/>
    <x v="0"/>
    <n v="19.4424729598"/>
    <s v="Alfalfa"/>
    <s v="Sprinkler"/>
    <s v="Alfalfa"/>
    <s v="Active IR"/>
  </r>
  <r>
    <x v="16"/>
    <x v="0"/>
    <n v="19.4424729598"/>
    <s v="Alfalfa"/>
    <s v="Sprinkler"/>
    <s v="Alfalfa"/>
    <s v="Active IR"/>
  </r>
  <r>
    <x v="8"/>
    <x v="0"/>
    <n v="12.5988549144"/>
    <s v="Alfalfa"/>
    <s v="Sprinkler"/>
    <s v="Alfalfa"/>
    <s v="Active IR"/>
  </r>
  <r>
    <x v="39"/>
    <x v="0"/>
    <n v="0.65376458151899997"/>
    <s v="Alfalfa"/>
    <s v="Sprinkler"/>
    <s v="Alfalfa"/>
    <s v="Active IR"/>
  </r>
  <r>
    <x v="8"/>
    <x v="0"/>
    <n v="10.6547965868"/>
    <s v="Alfalfa"/>
    <s v="Sprinkler"/>
    <s v="Alfalfa"/>
    <s v="Active IR"/>
  </r>
  <r>
    <x v="21"/>
    <x v="0"/>
    <n v="0.46714586681999998"/>
    <s v="Alfalfa"/>
    <s v="Sprinkler"/>
    <s v="Alfalfa"/>
    <s v="Active IR"/>
  </r>
  <r>
    <x v="19"/>
    <x v="0"/>
    <n v="1.2962953180900001"/>
    <s v="Alfalfa"/>
    <s v="Sprinkler"/>
    <s v="Alfalfa"/>
    <s v="Active IR"/>
  </r>
  <r>
    <x v="39"/>
    <x v="0"/>
    <n v="0.94184501694199996"/>
    <s v="Alfalfa"/>
    <s v="Sprinkler"/>
    <s v="Alfalfa"/>
    <s v="Active IR"/>
  </r>
  <r>
    <x v="39"/>
    <x v="0"/>
    <n v="0.94184501694199996"/>
    <s v="Alfalfa"/>
    <s v="Sprinkler"/>
    <s v="Alfalfa"/>
    <s v="Active IR"/>
  </r>
  <r>
    <x v="17"/>
    <x v="0"/>
    <n v="12.1486073148"/>
    <s v="Alfalfa"/>
    <s v="Sprinkler"/>
    <s v="Alfalfa"/>
    <s v="Active IR"/>
  </r>
  <r>
    <x v="29"/>
    <x v="0"/>
    <n v="3.9171232471200002"/>
    <s v="Alfalfa"/>
    <s v="Sprinkler"/>
    <s v="Alfalfa"/>
    <s v="Active IR"/>
  </r>
  <r>
    <x v="12"/>
    <x v="0"/>
    <n v="28.949579079100001"/>
    <s v="Alfalfa"/>
    <s v="Sprinkler"/>
    <s v="Alfalfa"/>
    <s v="Active IR"/>
  </r>
  <r>
    <x v="17"/>
    <x v="0"/>
    <n v="0.46736793195699999"/>
    <s v="Alfalfa"/>
    <s v="Sprinkler"/>
    <s v="Alfalfa"/>
    <s v="Active IR"/>
  </r>
  <r>
    <x v="8"/>
    <x v="0"/>
    <n v="6.7799730765900001"/>
    <s v="Alfalfa"/>
    <s v="Sprinkler"/>
    <s v="Alfalfa"/>
    <s v="Active IR"/>
  </r>
  <r>
    <x v="22"/>
    <x v="0"/>
    <n v="0.70234983761799996"/>
    <s v="Alfalfa"/>
    <s v="Sprinkler"/>
    <s v="Alfalfa"/>
    <s v="Active IR"/>
  </r>
  <r>
    <x v="29"/>
    <x v="0"/>
    <n v="1.88669251273"/>
    <s v="Alfalfa"/>
    <s v="Sprinkler"/>
    <s v="Alfalfa"/>
    <s v="Active IR"/>
  </r>
  <r>
    <x v="0"/>
    <x v="0"/>
    <n v="41.9071891663"/>
    <s v="Alfalfa"/>
    <s v="Sprinkler"/>
    <s v="Alfalfa"/>
    <s v="Active IR"/>
  </r>
  <r>
    <x v="12"/>
    <x v="0"/>
    <n v="10.033174109500001"/>
    <s v="Alfalfa"/>
    <s v="Sprinkler"/>
    <s v="Alfalfa"/>
    <s v="Active IR"/>
  </r>
  <r>
    <x v="39"/>
    <x v="0"/>
    <n v="3.0090088906500001"/>
    <s v="Alfalfa"/>
    <s v="Sprinkler"/>
    <s v="Alfalfa"/>
    <s v="Active IR"/>
  </r>
  <r>
    <x v="40"/>
    <x v="0"/>
    <n v="3.0090088906500001"/>
    <s v="Alfalfa"/>
    <s v="Sprinkler"/>
    <s v="Alfalfa"/>
    <s v="Active IR"/>
  </r>
  <r>
    <x v="0"/>
    <x v="0"/>
    <n v="18.731617145800001"/>
    <s v="Alfalfa"/>
    <s v="Sprinkler"/>
    <s v="Alfalfa"/>
    <s v="Active IR"/>
  </r>
  <r>
    <x v="0"/>
    <x v="0"/>
    <n v="18.731617145800001"/>
    <s v="Alfalfa"/>
    <s v="Sprinkler"/>
    <s v="Alfalfa"/>
    <s v="Active IR"/>
  </r>
  <r>
    <x v="8"/>
    <x v="0"/>
    <n v="3.4171555483699998"/>
    <s v="Alfalfa"/>
    <s v="Sprinkler"/>
    <s v="Alfalfa"/>
    <s v="Active IR"/>
  </r>
  <r>
    <x v="7"/>
    <x v="0"/>
    <n v="14.036018692600001"/>
    <s v="Alfalfa"/>
    <s v="Sprinkler"/>
    <s v="Alfalfa"/>
    <s v="Active IR"/>
  </r>
  <r>
    <x v="0"/>
    <x v="0"/>
    <n v="7.38226832349"/>
    <s v="Alfalfa"/>
    <s v="Sprinkler"/>
    <s v="Alfalfa"/>
    <s v="Active IR"/>
  </r>
  <r>
    <x v="8"/>
    <x v="0"/>
    <n v="2.4192376574500001"/>
    <s v="Alfalfa"/>
    <s v="Sprinkler"/>
    <s v="Alfalfa"/>
    <s v="Active IR"/>
  </r>
  <r>
    <x v="17"/>
    <x v="0"/>
    <n v="18.153301663400001"/>
    <s v="Alfalfa"/>
    <s v="Sprinkler"/>
    <s v="Alfalfa"/>
    <s v="Active IR"/>
  </r>
  <r>
    <x v="39"/>
    <x v="0"/>
    <n v="9.00343432783"/>
    <s v="Alfalfa"/>
    <s v="Sprinkler"/>
    <s v="Alfalfa"/>
    <s v="Active IR"/>
  </r>
  <r>
    <x v="40"/>
    <x v="0"/>
    <n v="9.00343432783"/>
    <s v="Alfalfa"/>
    <s v="Sprinkler"/>
    <s v="Alfalfa"/>
    <s v="Active IR"/>
  </r>
  <r>
    <x v="0"/>
    <x v="0"/>
    <n v="10.395121723900001"/>
    <s v="Alfalfa"/>
    <s v="Sprinkler"/>
    <s v="Alfalfa"/>
    <s v="Active IR"/>
  </r>
  <r>
    <x v="0"/>
    <x v="0"/>
    <n v="21.851476296000001"/>
    <s v="Alfalfa"/>
    <s v="Sprinkler"/>
    <s v="Alfalfa"/>
    <s v="Active IR"/>
  </r>
  <r>
    <x v="0"/>
    <x v="0"/>
    <n v="21.851476296000001"/>
    <s v="Alfalfa"/>
    <s v="Sprinkler"/>
    <s v="Alfalfa"/>
    <s v="Active IR"/>
  </r>
  <r>
    <x v="21"/>
    <x v="0"/>
    <n v="3.4893889983899999"/>
    <s v="Alfalfa"/>
    <s v="Sprinkler"/>
    <s v="Alfalfa"/>
    <s v="Active IR"/>
  </r>
  <r>
    <x v="8"/>
    <x v="0"/>
    <n v="5.2699635957800002"/>
    <s v="Alfalfa"/>
    <s v="Sprinkler"/>
    <s v="Alfalfa"/>
    <s v="Active IR"/>
  </r>
  <r>
    <x v="39"/>
    <x v="0"/>
    <n v="20.1631600431"/>
    <s v="Alfalfa"/>
    <s v="Sprinkler"/>
    <s v="Alfalfa"/>
    <s v="Active IR"/>
  </r>
  <r>
    <x v="44"/>
    <x v="0"/>
    <n v="20.1631600431"/>
    <s v="Alfalfa"/>
    <s v="Sprinkler"/>
    <s v="Alfalfa"/>
    <s v="Active IR"/>
  </r>
  <r>
    <x v="40"/>
    <x v="0"/>
    <n v="20.1631600431"/>
    <s v="Alfalfa"/>
    <s v="Sprinkler"/>
    <s v="Alfalfa"/>
    <s v="Active IR"/>
  </r>
  <r>
    <x v="8"/>
    <x v="0"/>
    <n v="19.4590760307"/>
    <s v="Alfalfa"/>
    <s v="Sprinkler"/>
    <s v="Alfalfa"/>
    <s v="Active IR"/>
  </r>
  <r>
    <x v="33"/>
    <x v="0"/>
    <n v="5.29907091894"/>
    <s v="Alfalfa"/>
    <s v="Sprinkler"/>
    <s v="Alfalfa"/>
    <s v="Active IR"/>
  </r>
  <r>
    <x v="8"/>
    <x v="0"/>
    <n v="37.379855979799899"/>
    <s v="Alfalfa"/>
    <s v="Sprinkler"/>
    <s v="Alfalfa"/>
    <s v="Active IR"/>
  </r>
  <r>
    <x v="8"/>
    <x v="0"/>
    <n v="12.458438380800001"/>
    <s v="Alfalfa"/>
    <s v="Sprinkler"/>
    <s v="Alfalfa"/>
    <s v="Active IR"/>
  </r>
  <r>
    <x v="21"/>
    <x v="0"/>
    <n v="1.13940434734"/>
    <s v="Alfalfa"/>
    <s v="Sprinkler"/>
    <s v="Alfalfa"/>
    <s v="Active IR"/>
  </r>
  <r>
    <x v="0"/>
    <x v="0"/>
    <n v="2.23863509794"/>
    <s v="Alfalfa"/>
    <s v="Sprinkler"/>
    <s v="Alfalfa"/>
    <s v="Active IR"/>
  </r>
  <r>
    <x v="12"/>
    <x v="0"/>
    <n v="9.1516643905699997"/>
    <s v="Alfalfa"/>
    <s v="Sprinkler"/>
    <s v="Alfalfa"/>
    <s v="Active IR"/>
  </r>
  <r>
    <x v="0"/>
    <x v="0"/>
    <n v="11.272445389"/>
    <s v="Alfalfa"/>
    <s v="Sprinkler"/>
    <s v="Alfalfa"/>
    <s v="Active IR"/>
  </r>
  <r>
    <x v="0"/>
    <x v="0"/>
    <n v="11.272445389"/>
    <s v="Alfalfa"/>
    <s v="Sprinkler"/>
    <s v="Alfalfa"/>
    <s v="Active IR"/>
  </r>
  <r>
    <x v="33"/>
    <x v="0"/>
    <n v="11.272445389"/>
    <s v="Alfalfa"/>
    <s v="Sprinkler"/>
    <s v="Alfalfa"/>
    <s v="Active IR"/>
  </r>
  <r>
    <x v="33"/>
    <x v="0"/>
    <n v="11.272445389"/>
    <s v="Alfalfa"/>
    <s v="Sprinkler"/>
    <s v="Alfalfa"/>
    <s v="Active IR"/>
  </r>
  <r>
    <x v="7"/>
    <x v="0"/>
    <n v="18.139012136000002"/>
    <s v="Alfalfa"/>
    <s v="Sprinkler"/>
    <s v="Alfalfa"/>
    <s v="Active IR"/>
  </r>
  <r>
    <x v="22"/>
    <x v="0"/>
    <n v="1.6432919446600001"/>
    <s v="Alfalfa"/>
    <s v="Sprinkler"/>
    <s v="Alfalfa"/>
    <s v="Active IR"/>
  </r>
  <r>
    <x v="22"/>
    <x v="0"/>
    <n v="1.6432919446600001"/>
    <s v="Alfalfa"/>
    <s v="Sprinkler"/>
    <s v="Alfalfa"/>
    <s v="Active IR"/>
  </r>
  <r>
    <x v="36"/>
    <x v="0"/>
    <n v="6.1427093732499998"/>
    <s v="Alfalfa"/>
    <s v="Sprinkler"/>
    <s v="Alfalfa"/>
    <s v="Active IR"/>
  </r>
  <r>
    <x v="36"/>
    <x v="0"/>
    <n v="6.1427093732499998"/>
    <s v="Alfalfa"/>
    <s v="Sprinkler"/>
    <s v="Alfalfa"/>
    <s v="Active IR"/>
  </r>
  <r>
    <x v="22"/>
    <x v="0"/>
    <n v="14.6705254381"/>
    <s v="Alfalfa"/>
    <s v="Sprinkler"/>
    <s v="Alfalfa"/>
    <s v="Active IR"/>
  </r>
  <r>
    <x v="21"/>
    <x v="0"/>
    <n v="2.25191809853"/>
    <s v="Alfalfa"/>
    <s v="Sprinkler"/>
    <s v="Alfalfa"/>
    <s v="Active IR"/>
  </r>
  <r>
    <x v="33"/>
    <x v="0"/>
    <n v="32.641731491400002"/>
    <s v="Alfalfa"/>
    <s v="Sprinkler"/>
    <s v="Alfalfa"/>
    <s v="Active IR"/>
  </r>
  <r>
    <x v="51"/>
    <x v="0"/>
    <n v="4.7294438566699997"/>
    <s v="Alfalfa"/>
    <s v="Sprinkler"/>
    <s v="Alfalfa"/>
    <s v="Active IR"/>
  </r>
  <r>
    <x v="2"/>
    <x v="0"/>
    <n v="4.7294438566699997"/>
    <s v="Alfalfa"/>
    <s v="Sprinkler"/>
    <s v="Alfalfa"/>
    <s v="Active IR"/>
  </r>
  <r>
    <x v="21"/>
    <x v="0"/>
    <n v="1.70698374455"/>
    <s v="Alfalfa"/>
    <s v="Sprinkler"/>
    <s v="Alfalfa"/>
    <s v="Active IR"/>
  </r>
  <r>
    <x v="32"/>
    <x v="0"/>
    <n v="18.118663828100001"/>
    <s v="Alfalfa"/>
    <s v="Sprinkler"/>
    <s v="Alfalfa"/>
    <s v="Active IR"/>
  </r>
  <r>
    <x v="24"/>
    <x v="0"/>
    <n v="0.44914356882599998"/>
    <s v="Alfalfa"/>
    <s v="Sprinkler"/>
    <s v="Alfalfa"/>
    <s v="Active IR"/>
  </r>
  <r>
    <x v="0"/>
    <x v="0"/>
    <n v="8.53854974447"/>
    <s v="Alfalfa"/>
    <s v="Sprinkler"/>
    <s v="Alfalfa"/>
    <s v="Active IR"/>
  </r>
  <r>
    <x v="32"/>
    <x v="0"/>
    <n v="7.0433149798099999"/>
    <s v="Alfalfa"/>
    <s v="Sprinkler"/>
    <s v="Alfalfa"/>
    <s v="Active IR"/>
  </r>
  <r>
    <x v="33"/>
    <x v="0"/>
    <n v="7.0433149798099999"/>
    <s v="Alfalfa"/>
    <s v="Sprinkler"/>
    <s v="Alfalfa"/>
    <s v="Active IR"/>
  </r>
  <r>
    <x v="12"/>
    <x v="0"/>
    <n v="25.338839614000001"/>
    <s v="Alfalfa"/>
    <s v="Sprinkler"/>
    <s v="Alfalfa"/>
    <s v="Active IR"/>
  </r>
  <r>
    <x v="12"/>
    <x v="0"/>
    <n v="25.338839614000001"/>
    <s v="Alfalfa"/>
    <s v="Sprinkler"/>
    <s v="Alfalfa"/>
    <s v="Active IR"/>
  </r>
  <r>
    <x v="12"/>
    <x v="0"/>
    <n v="25.338839614000001"/>
    <s v="Alfalfa"/>
    <s v="Sprinkler"/>
    <s v="Alfalfa"/>
    <s v="Active IR"/>
  </r>
  <r>
    <x v="5"/>
    <x v="0"/>
    <n v="0.67850046310800005"/>
    <s v="Alfalfa"/>
    <s v="Sprinkler"/>
    <s v="Developed/Low Intensity"/>
    <s v="Active IR"/>
  </r>
  <r>
    <x v="8"/>
    <x v="0"/>
    <n v="0.569081176154"/>
    <s v="Alfalfa"/>
    <s v="Sprinkler"/>
    <s v="Developed/Low Intensity"/>
    <s v="Active IR"/>
  </r>
  <r>
    <x v="12"/>
    <x v="0"/>
    <n v="0.47145177220200002"/>
    <s v="Alfalfa"/>
    <s v="Sprinkler"/>
    <s v="Developed/Low Intensity"/>
    <s v="Active IR"/>
  </r>
  <r>
    <x v="32"/>
    <x v="0"/>
    <n v="6.1883609799199997E-2"/>
    <s v="Alfalfa"/>
    <s v="Sprinkler"/>
    <s v="Developed/Low Intensity"/>
    <s v="Active IR"/>
  </r>
  <r>
    <x v="6"/>
    <x v="0"/>
    <n v="0.68177845246799995"/>
    <s v="Alfalfa"/>
    <s v="Sprinkler"/>
    <s v="Developed/Low Intensity"/>
    <s v="Active IR"/>
  </r>
  <r>
    <x v="39"/>
    <x v="0"/>
    <n v="0.35065187570200002"/>
    <s v="Alfalfa"/>
    <s v="Sprinkler"/>
    <s v="Developed/Low Intensity"/>
    <s v="Active IR"/>
  </r>
  <r>
    <x v="40"/>
    <x v="0"/>
    <n v="0.35065187570200002"/>
    <s v="Alfalfa"/>
    <s v="Sprinkler"/>
    <s v="Developed/Low Intensity"/>
    <s v="Active IR"/>
  </r>
  <r>
    <x v="12"/>
    <x v="0"/>
    <n v="1.0532664790499999"/>
    <s v="Alfalfa"/>
    <s v="Sprinkler"/>
    <s v="Developed/Low Intensity"/>
    <s v="Active IR"/>
  </r>
  <r>
    <x v="12"/>
    <x v="0"/>
    <n v="1.0532664790499999"/>
    <s v="Alfalfa"/>
    <s v="Sprinkler"/>
    <s v="Developed/Low Intensity"/>
    <s v="Active IR"/>
  </r>
  <r>
    <x v="39"/>
    <x v="0"/>
    <n v="0.99729723080400001"/>
    <s v="Alfalfa"/>
    <s v="Sprinkler"/>
    <s v="Developed/Low Intensity"/>
    <s v="Active IR"/>
  </r>
  <r>
    <x v="17"/>
    <x v="0"/>
    <n v="0.51733953338500005"/>
    <s v="Alfalfa"/>
    <s v="Sprinkler"/>
    <s v="Developed/Low Intensity"/>
    <s v="Active IR"/>
  </r>
  <r>
    <x v="19"/>
    <x v="0"/>
    <n v="0.71635592825100003"/>
    <s v="Alfalfa"/>
    <s v="Sprinkler"/>
    <s v="Developed/Low Intensity"/>
    <s v="Active IR"/>
  </r>
  <r>
    <x v="25"/>
    <x v="0"/>
    <n v="0.71635592825100003"/>
    <s v="Alfalfa"/>
    <s v="Sprinkler"/>
    <s v="Developed/Low Intensity"/>
    <s v="Active IR"/>
  </r>
  <r>
    <x v="0"/>
    <x v="0"/>
    <n v="0.676786806405"/>
    <s v="Alfalfa"/>
    <s v="Sprinkler"/>
    <s v="Developed/Low Intensity"/>
    <s v="Active IR"/>
  </r>
  <r>
    <x v="8"/>
    <x v="0"/>
    <n v="0.29784070513200001"/>
    <s v="Alfalfa"/>
    <s v="Sprinkler"/>
    <s v="Developed/Low Intensity"/>
    <s v="Active IR"/>
  </r>
  <r>
    <x v="26"/>
    <x v="0"/>
    <n v="2.5313828963299998"/>
    <s v="Alfalfa"/>
    <s v="Sprinkler"/>
    <s v="Developed/Low Intensity"/>
    <s v="Active IR"/>
  </r>
  <r>
    <x v="17"/>
    <x v="0"/>
    <n v="5.4079952313000001"/>
    <s v="Alfalfa"/>
    <s v="Sprinkler"/>
    <s v="Developed/Low Intensity"/>
    <s v="Active IR"/>
  </r>
  <r>
    <x v="22"/>
    <x v="0"/>
    <n v="0.42715824610499997"/>
    <s v="Alfalfa"/>
    <s v="Sprinkler"/>
    <s v="Developed/Low Intensity"/>
    <s v="Active IR"/>
  </r>
  <r>
    <x v="17"/>
    <x v="0"/>
    <n v="0.63101948841099997"/>
    <s v="Alfalfa"/>
    <s v="Sprinkler"/>
    <s v="Developed/Low Intensity"/>
    <s v="Active IR"/>
  </r>
  <r>
    <x v="39"/>
    <x v="0"/>
    <n v="1.17646803704"/>
    <s v="Alfalfa"/>
    <s v="Sprinkler"/>
    <s v="Developed/Open Space"/>
    <s v="Active IR"/>
  </r>
  <r>
    <x v="57"/>
    <x v="0"/>
    <n v="1.17646803704"/>
    <s v="Alfalfa"/>
    <s v="Sprinkler"/>
    <s v="Developed/Open Space"/>
    <s v="Active IR"/>
  </r>
  <r>
    <x v="21"/>
    <x v="0"/>
    <n v="3.4759933142400001"/>
    <s v="Alfalfa"/>
    <s v="Sprinkler"/>
    <s v="Developed/Open Space"/>
    <s v="Active IR"/>
  </r>
  <r>
    <x v="25"/>
    <x v="0"/>
    <n v="1.5154452307399999"/>
    <s v="Alfalfa"/>
    <s v="Sprinkler"/>
    <s v="Developed/Open Space"/>
    <s v="Active IR"/>
  </r>
  <r>
    <x v="39"/>
    <x v="0"/>
    <n v="0.16427711552400001"/>
    <s v="Alfalfa"/>
    <s v="Sprinkler"/>
    <s v="Developed/Open Space"/>
    <s v="Active IR"/>
  </r>
  <r>
    <x v="40"/>
    <x v="0"/>
    <n v="0.16427711552400001"/>
    <s v="Alfalfa"/>
    <s v="Sprinkler"/>
    <s v="Developed/Open Space"/>
    <s v="Active IR"/>
  </r>
  <r>
    <x v="39"/>
    <x v="0"/>
    <n v="0.26548450262700002"/>
    <s v="Alfalfa"/>
    <s v="Sprinkler"/>
    <s v="Developed/Open Space"/>
    <s v="Active IR"/>
  </r>
  <r>
    <x v="12"/>
    <x v="0"/>
    <n v="1.40894678552"/>
    <s v="Alfalfa"/>
    <s v="Sprinkler"/>
    <s v="Developed/Open Space"/>
    <s v="Active IR"/>
  </r>
  <r>
    <x v="12"/>
    <x v="0"/>
    <n v="0.71405155491600003"/>
    <s v="Alfalfa"/>
    <s v="Sprinkler"/>
    <s v="Developed/Open Space"/>
    <s v="Active IR"/>
  </r>
  <r>
    <x v="16"/>
    <x v="0"/>
    <n v="1.9385671385400001"/>
    <s v="Alfalfa"/>
    <s v="Sprinkler"/>
    <s v="Developed/Open Space"/>
    <s v="Active IR"/>
  </r>
  <r>
    <x v="39"/>
    <x v="0"/>
    <n v="0.72894680969400005"/>
    <s v="Alfalfa"/>
    <s v="Sprinkler"/>
    <s v="Developed/Open Space"/>
    <s v="Active IR"/>
  </r>
  <r>
    <x v="40"/>
    <x v="0"/>
    <n v="0.72894680969400005"/>
    <s v="Alfalfa"/>
    <s v="Sprinkler"/>
    <s v="Developed/Open Space"/>
    <s v="Active IR"/>
  </r>
  <r>
    <x v="12"/>
    <x v="0"/>
    <n v="3.8641368653399999"/>
    <s v="Alfalfa"/>
    <s v="Sprinkler"/>
    <s v="Developed/Open Space"/>
    <s v="Active IR"/>
  </r>
  <r>
    <x v="12"/>
    <x v="0"/>
    <n v="0.78628703234599995"/>
    <s v="Alfalfa"/>
    <s v="Sprinkler"/>
    <s v="Developed/Open Space"/>
    <s v="Active IR"/>
  </r>
  <r>
    <x v="12"/>
    <x v="0"/>
    <n v="1.1594077244000001"/>
    <s v="Alfalfa"/>
    <s v="Sprinkler"/>
    <s v="Developed/Open Space"/>
    <s v="Active IR"/>
  </r>
  <r>
    <x v="21"/>
    <x v="0"/>
    <n v="1.6128378564900001"/>
    <s v="Alfalfa"/>
    <s v="Sprinkler"/>
    <s v="Developed/Open Space"/>
    <s v="Active IR"/>
  </r>
  <r>
    <x v="12"/>
    <x v="0"/>
    <n v="1.2689051462400001"/>
    <s v="Alfalfa"/>
    <s v="Sprinkler"/>
    <s v="Developed/Open Space"/>
    <s v="Active IR"/>
  </r>
  <r>
    <x v="12"/>
    <x v="0"/>
    <n v="1.2689051462400001"/>
    <s v="Alfalfa"/>
    <s v="Sprinkler"/>
    <s v="Developed/Open Space"/>
    <s v="Active IR"/>
  </r>
  <r>
    <x v="12"/>
    <x v="0"/>
    <n v="1.2689051462400001"/>
    <s v="Alfalfa"/>
    <s v="Sprinkler"/>
    <s v="Developed/Open Space"/>
    <s v="Active IR"/>
  </r>
  <r>
    <x v="6"/>
    <x v="0"/>
    <n v="1.5497708134099999"/>
    <s v="Alfalfa"/>
    <s v="Sprinkler"/>
    <s v="Developed/Open Space"/>
    <s v="Active IR"/>
  </r>
  <r>
    <x v="17"/>
    <x v="0"/>
    <n v="1.52702762952"/>
    <s v="Alfalfa"/>
    <s v="Sprinkler"/>
    <s v="Developed/Open Space"/>
    <s v="Active IR"/>
  </r>
  <r>
    <x v="39"/>
    <x v="0"/>
    <n v="0.923374987506"/>
    <s v="Alfalfa"/>
    <s v="Sprinkler"/>
    <s v="Developed/Open Space"/>
    <s v="Active IR"/>
  </r>
  <r>
    <x v="12"/>
    <x v="0"/>
    <n v="3.3975626936099999"/>
    <s v="Alfalfa"/>
    <s v="Sprinkler"/>
    <s v="Developed/Open Space"/>
    <s v="Active IR"/>
  </r>
  <r>
    <x v="21"/>
    <x v="0"/>
    <n v="1.58598954063"/>
    <s v="Alfalfa"/>
    <s v="Sprinkler"/>
    <s v="Developed/Open Space"/>
    <s v="Active IR"/>
  </r>
  <r>
    <x v="8"/>
    <x v="0"/>
    <n v="0.457515180779"/>
    <s v="Alfalfa"/>
    <s v="Sprinkler"/>
    <s v="Developed/Open Space"/>
    <s v="Active IR"/>
  </r>
  <r>
    <x v="6"/>
    <x v="0"/>
    <n v="1.01804824901"/>
    <s v="Alfalfa"/>
    <s v="Sprinkler"/>
    <s v="Developed/Open Space"/>
    <s v="Active IR"/>
  </r>
  <r>
    <x v="0"/>
    <x v="0"/>
    <n v="0.74754341634800003"/>
    <s v="Alfalfa"/>
    <s v="Sprinkler"/>
    <s v="Developed/Open Space"/>
    <s v="Active IR"/>
  </r>
  <r>
    <x v="17"/>
    <x v="0"/>
    <n v="0.51270268224600002"/>
    <s v="Alfalfa"/>
    <s v="Sprinkler"/>
    <s v="Developed/Open Space"/>
    <s v="Active IR"/>
  </r>
  <r>
    <x v="21"/>
    <x v="0"/>
    <n v="2.5606135647100001"/>
    <s v="Alfalfa"/>
    <s v="Sprinkler"/>
    <s v="Developed/Open Space"/>
    <s v="Active IR"/>
  </r>
  <r>
    <x v="39"/>
    <x v="0"/>
    <n v="0.182799216702"/>
    <s v="Alfalfa"/>
    <s v="Sprinkler"/>
    <s v="Developed/Open Space"/>
    <s v="Active IR"/>
  </r>
  <r>
    <x v="40"/>
    <x v="0"/>
    <n v="0.182799216702"/>
    <s v="Alfalfa"/>
    <s v="Sprinkler"/>
    <s v="Developed/Open Space"/>
    <s v="Active IR"/>
  </r>
  <r>
    <x v="21"/>
    <x v="0"/>
    <n v="0.93965484756200002"/>
    <s v="Alfalfa"/>
    <s v="Sprinkler"/>
    <s v="Developed/Open Space"/>
    <s v="Active IR"/>
  </r>
  <r>
    <x v="6"/>
    <x v="0"/>
    <n v="2.5284110317300001"/>
    <s v="Alfalfa"/>
    <s v="Sprinkler"/>
    <s v="Developed/Open Space"/>
    <s v="Active IR"/>
  </r>
  <r>
    <x v="6"/>
    <x v="0"/>
    <n v="2.5284110317300001"/>
    <s v="Alfalfa"/>
    <s v="Sprinkler"/>
    <s v="Developed/Open Space"/>
    <s v="Active IR"/>
  </r>
  <r>
    <x v="7"/>
    <x v="0"/>
    <n v="0.892685761159"/>
    <s v="Alfalfa"/>
    <s v="Sprinkler"/>
    <s v="Developed/Open Space"/>
    <s v="Active IR"/>
  </r>
  <r>
    <x v="12"/>
    <x v="0"/>
    <n v="0.64440586063600003"/>
    <s v="Alfalfa"/>
    <s v="Sprinkler"/>
    <s v="Developed/Open Space"/>
    <s v="Active IR"/>
  </r>
  <r>
    <x v="5"/>
    <x v="0"/>
    <n v="1.9903989800199999"/>
    <s v="Alfalfa"/>
    <s v="Sprinkler"/>
    <s v="Developed/Open Space"/>
    <s v="Active IR"/>
  </r>
  <r>
    <x v="8"/>
    <x v="0"/>
    <n v="0.46498981658400002"/>
    <s v="Alfalfa"/>
    <s v="Sprinkler"/>
    <s v="Developed/Open Space"/>
    <s v="Active IR"/>
  </r>
  <r>
    <x v="25"/>
    <x v="0"/>
    <n v="4.3622607237600004"/>
    <s v="Alfalfa"/>
    <s v="Sprinkler"/>
    <s v="Developed/Open Space"/>
    <s v="Active IR"/>
  </r>
  <r>
    <x v="29"/>
    <x v="0"/>
    <n v="0.62189493713099997"/>
    <s v="Alfalfa"/>
    <s v="Sprinkler"/>
    <s v="Developed/Open Space"/>
    <s v="Active IR"/>
  </r>
  <r>
    <x v="32"/>
    <x v="0"/>
    <n v="1.29475612351"/>
    <s v="Alfalfa"/>
    <s v="Sprinkler"/>
    <s v="Developed/Open Space"/>
    <s v="Active IR"/>
  </r>
  <r>
    <x v="33"/>
    <x v="0"/>
    <n v="1.29475612351"/>
    <s v="Alfalfa"/>
    <s v="Sprinkler"/>
    <s v="Developed/Open Space"/>
    <s v="Active IR"/>
  </r>
  <r>
    <x v="24"/>
    <x v="0"/>
    <n v="1.96805594272"/>
    <s v="Alfalfa"/>
    <s v="Sprinkler"/>
    <s v="Developed/Open Space"/>
    <s v="Active IR"/>
  </r>
  <r>
    <x v="12"/>
    <x v="0"/>
    <n v="1.0287189324399999"/>
    <s v="Alfalfa"/>
    <s v="Sprinkler"/>
    <s v="Developed/Open Space"/>
    <s v="Active IR"/>
  </r>
  <r>
    <x v="7"/>
    <x v="0"/>
    <n v="2.5475991931899999"/>
    <s v="Alfalfa"/>
    <s v="Sprinkler"/>
    <s v="Developed/Open Space"/>
    <s v="Active IR"/>
  </r>
  <r>
    <x v="39"/>
    <x v="0"/>
    <n v="0.76357592984199996"/>
    <s v="Alfalfa"/>
    <s v="Sprinkler"/>
    <s v="Developed/Open Space"/>
    <s v="Active IR"/>
  </r>
  <r>
    <x v="40"/>
    <x v="0"/>
    <n v="0.76357592984199996"/>
    <s v="Alfalfa"/>
    <s v="Sprinkler"/>
    <s v="Developed/Open Space"/>
    <s v="Active IR"/>
  </r>
  <r>
    <x v="39"/>
    <x v="0"/>
    <n v="0.22446314382499999"/>
    <s v="Alfalfa"/>
    <s v="Sprinkler"/>
    <s v="Developed/Open Space"/>
    <s v="Active IR"/>
  </r>
  <r>
    <x v="40"/>
    <x v="0"/>
    <n v="0.22446314382499999"/>
    <s v="Alfalfa"/>
    <s v="Sprinkler"/>
    <s v="Developed/Open Space"/>
    <s v="Active IR"/>
  </r>
  <r>
    <x v="39"/>
    <x v="0"/>
    <n v="11.7261710487999"/>
    <s v="Alfalfa"/>
    <s v="Sprinkler"/>
    <s v="Developed/Open Space"/>
    <s v="Active IR"/>
  </r>
  <r>
    <x v="39"/>
    <x v="0"/>
    <n v="11.7261710487999"/>
    <s v="Alfalfa"/>
    <s v="Sprinkler"/>
    <s v="Developed/Open Space"/>
    <s v="Active IR"/>
  </r>
  <r>
    <x v="39"/>
    <x v="0"/>
    <n v="11.7261710487999"/>
    <s v="Alfalfa"/>
    <s v="Sprinkler"/>
    <s v="Developed/Open Space"/>
    <s v="Active IR"/>
  </r>
  <r>
    <x v="39"/>
    <x v="0"/>
    <n v="0.49844965835600002"/>
    <s v="Alfalfa"/>
    <s v="Sprinkler"/>
    <s v="Developed/Open Space"/>
    <s v="Active IR"/>
  </r>
  <r>
    <x v="0"/>
    <x v="0"/>
    <n v="0.63942790223599999"/>
    <s v="Alfalfa"/>
    <s v="Sprinkler"/>
    <s v="Developed/Open Space"/>
    <s v="Active IR"/>
  </r>
  <r>
    <x v="0"/>
    <x v="0"/>
    <n v="0.63942790223599999"/>
    <s v="Alfalfa"/>
    <s v="Sprinkler"/>
    <s v="Developed/Open Space"/>
    <s v="Active IR"/>
  </r>
  <r>
    <x v="8"/>
    <x v="0"/>
    <n v="1.4840534642700001"/>
    <s v="Alfalfa"/>
    <s v="Sprinkler"/>
    <s v="Developed/Open Space"/>
    <s v="Active IR"/>
  </r>
  <r>
    <x v="24"/>
    <x v="0"/>
    <n v="1.57588552116"/>
    <s v="Alfalfa"/>
    <s v="Sprinkler"/>
    <s v="Developed/Open Space"/>
    <s v="Active IR"/>
  </r>
  <r>
    <x v="39"/>
    <x v="0"/>
    <n v="1.0253436414299999"/>
    <s v="Alfalfa"/>
    <s v="Sprinkler"/>
    <s v="Developed/Open Space"/>
    <s v="Active IR"/>
  </r>
  <r>
    <x v="40"/>
    <x v="0"/>
    <n v="1.0253436414299999"/>
    <s v="Alfalfa"/>
    <s v="Sprinkler"/>
    <s v="Developed/Open Space"/>
    <s v="Active IR"/>
  </r>
  <r>
    <x v="39"/>
    <x v="0"/>
    <n v="2.05678978693"/>
    <s v="Alfalfa"/>
    <s v="Sprinkler"/>
    <s v="Developed/Open Space"/>
    <s v="Active IR"/>
  </r>
  <r>
    <x v="40"/>
    <x v="0"/>
    <n v="2.05678978693"/>
    <s v="Alfalfa"/>
    <s v="Sprinkler"/>
    <s v="Developed/Open Space"/>
    <s v="Active IR"/>
  </r>
  <r>
    <x v="19"/>
    <x v="0"/>
    <n v="1.68626106685"/>
    <s v="Alfalfa"/>
    <s v="Sprinkler"/>
    <s v="Developed/Open Space"/>
    <s v="Active IR"/>
  </r>
  <r>
    <x v="17"/>
    <x v="0"/>
    <n v="2.0412295241699998"/>
    <s v="Alfalfa"/>
    <s v="Sprinkler"/>
    <s v="Developed/Open Space"/>
    <s v="Active IR"/>
  </r>
  <r>
    <x v="23"/>
    <x v="0"/>
    <n v="0.649093953625"/>
    <s v="Alfalfa"/>
    <s v="Sprinkler"/>
    <s v="Developed/Open Space"/>
    <s v="Active IR"/>
  </r>
  <r>
    <x v="17"/>
    <x v="0"/>
    <n v="2.4933724333099998"/>
    <s v="Alfalfa"/>
    <s v="Sprinkler"/>
    <s v="Developed/Open Space"/>
    <s v="Active IR"/>
  </r>
  <r>
    <x v="41"/>
    <x v="0"/>
    <n v="2.4933724333099998"/>
    <s v="Alfalfa"/>
    <s v="Sprinkler"/>
    <s v="Developed/Open Space"/>
    <s v="Active IR"/>
  </r>
  <r>
    <x v="39"/>
    <x v="0"/>
    <n v="2.91752538782"/>
    <s v="Alfalfa"/>
    <s v="Sprinkler"/>
    <s v="Developed/Open Space"/>
    <s v="Active IR"/>
  </r>
  <r>
    <x v="39"/>
    <x v="0"/>
    <n v="2.1686432026000002"/>
    <s v="Alfalfa"/>
    <s v="Sprinkler"/>
    <s v="Developed/Open Space"/>
    <s v="Active IR"/>
  </r>
  <r>
    <x v="6"/>
    <x v="0"/>
    <n v="3.4953951780899999"/>
    <s v="Alfalfa"/>
    <s v="Sprinkler"/>
    <s v="Developed/Open Space"/>
    <s v="Active IR"/>
  </r>
  <r>
    <x v="39"/>
    <x v="0"/>
    <n v="0.56810167708399995"/>
    <s v="Alfalfa"/>
    <s v="Sprinkler"/>
    <s v="Developed/Open Space"/>
    <s v="Active IR"/>
  </r>
  <r>
    <x v="40"/>
    <x v="0"/>
    <n v="0.56810167708399995"/>
    <s v="Alfalfa"/>
    <s v="Sprinkler"/>
    <s v="Developed/Open Space"/>
    <s v="Active IR"/>
  </r>
  <r>
    <x v="6"/>
    <x v="0"/>
    <n v="1.72028129343"/>
    <s v="Alfalfa"/>
    <s v="Sprinkler"/>
    <s v="Developed/Open Space"/>
    <s v="Active IR"/>
  </r>
  <r>
    <x v="17"/>
    <x v="0"/>
    <n v="0.70146343089300001"/>
    <s v="Alfalfa"/>
    <s v="Sprinkler"/>
    <s v="Developed/Open Space"/>
    <s v="Active IR"/>
  </r>
  <r>
    <x v="32"/>
    <x v="0"/>
    <n v="0.72507200720800002"/>
    <s v="Alfalfa"/>
    <s v="Sprinkler"/>
    <s v="Developed/Open Space"/>
    <s v="Active IR"/>
  </r>
  <r>
    <x v="33"/>
    <x v="0"/>
    <n v="0.72507200720800002"/>
    <s v="Alfalfa"/>
    <s v="Sprinkler"/>
    <s v="Developed/Open Space"/>
    <s v="Active IR"/>
  </r>
  <r>
    <x v="43"/>
    <x v="0"/>
    <n v="1.22952072843"/>
    <s v="Alfalfa"/>
    <s v="Sprinkler"/>
    <s v="Developed/Open Space"/>
    <s v="Active IR"/>
  </r>
  <r>
    <x v="7"/>
    <x v="0"/>
    <n v="0.75433789910899995"/>
    <s v="Alfalfa"/>
    <s v="Sprinkler"/>
    <s v="Developed/Open Space"/>
    <s v="Active IR"/>
  </r>
  <r>
    <x v="21"/>
    <x v="0"/>
    <n v="0.66633834407299997"/>
    <s v="Alfalfa"/>
    <s v="Sprinkler"/>
    <s v="Developed/Open Space"/>
    <s v="Active IR"/>
  </r>
  <r>
    <x v="29"/>
    <x v="0"/>
    <n v="1.40681109927"/>
    <s v="Alfalfa"/>
    <s v="Sprinkler"/>
    <s v="Developed/Open Space"/>
    <s v="Active IR"/>
  </r>
  <r>
    <x v="21"/>
    <x v="0"/>
    <n v="0.67206557050500004"/>
    <s v="Alfalfa"/>
    <s v="Sprinkler"/>
    <s v="Developed/Open Space"/>
    <s v="Active IR"/>
  </r>
  <r>
    <x v="32"/>
    <x v="0"/>
    <n v="3.0551676737000002"/>
    <s v="Alfalfa"/>
    <s v="Sprinkler"/>
    <s v="Developed/Open Space"/>
    <s v="Active IR"/>
  </r>
  <r>
    <x v="33"/>
    <x v="0"/>
    <n v="3.0551676737000002"/>
    <s v="Alfalfa"/>
    <s v="Sprinkler"/>
    <s v="Developed/Open Space"/>
    <s v="Active IR"/>
  </r>
  <r>
    <x v="17"/>
    <x v="0"/>
    <n v="1.7204069181099999"/>
    <s v="Alfalfa"/>
    <s v="Sprinkler"/>
    <s v="Developed/Open Space"/>
    <s v="Active IR"/>
  </r>
  <r>
    <x v="17"/>
    <x v="0"/>
    <n v="1.7204069181099999"/>
    <s v="Alfalfa"/>
    <s v="Sprinkler"/>
    <s v="Developed/Open Space"/>
    <s v="Active IR"/>
  </r>
  <r>
    <x v="17"/>
    <x v="0"/>
    <n v="1.7204069181099999"/>
    <s v="Alfalfa"/>
    <s v="Sprinkler"/>
    <s v="Developed/Open Space"/>
    <s v="Active IR"/>
  </r>
  <r>
    <x v="39"/>
    <x v="0"/>
    <n v="0.96166374804900001"/>
    <s v="Alfalfa"/>
    <s v="Sprinkler"/>
    <s v="Developed/Open Space"/>
    <s v="Active IR"/>
  </r>
  <r>
    <x v="40"/>
    <x v="0"/>
    <n v="0.96166374804900001"/>
    <s v="Alfalfa"/>
    <s v="Sprinkler"/>
    <s v="Developed/Open Space"/>
    <s v="Active IR"/>
  </r>
  <r>
    <x v="39"/>
    <x v="0"/>
    <n v="0.25804769681900003"/>
    <s v="Alfalfa"/>
    <s v="Sprinkler"/>
    <s v="Developed/Open Space"/>
    <s v="Active IR"/>
  </r>
  <r>
    <x v="40"/>
    <x v="0"/>
    <n v="0.25804769681900003"/>
    <s v="Alfalfa"/>
    <s v="Sprinkler"/>
    <s v="Developed/Open Space"/>
    <s v="Active IR"/>
  </r>
  <r>
    <x v="21"/>
    <x v="0"/>
    <n v="2.8996494472099998"/>
    <s v="Alfalfa"/>
    <s v="Sprinkler"/>
    <s v="Developed/Open Space"/>
    <s v="Active IR"/>
  </r>
  <r>
    <x v="39"/>
    <x v="0"/>
    <n v="0.88895594394699995"/>
    <s v="Alfalfa"/>
    <s v="Sprinkler"/>
    <s v="Developed/Open Space"/>
    <s v="Active IR"/>
  </r>
  <r>
    <x v="39"/>
    <x v="0"/>
    <n v="0.88895594394699995"/>
    <s v="Alfalfa"/>
    <s v="Sprinkler"/>
    <s v="Developed/Open Space"/>
    <s v="Active IR"/>
  </r>
  <r>
    <x v="40"/>
    <x v="0"/>
    <n v="0.88895594394699995"/>
    <s v="Alfalfa"/>
    <s v="Sprinkler"/>
    <s v="Developed/Open Space"/>
    <s v="Active IR"/>
  </r>
  <r>
    <x v="40"/>
    <x v="0"/>
    <n v="0.88895594394699995"/>
    <s v="Alfalfa"/>
    <s v="Sprinkler"/>
    <s v="Developed/Open Space"/>
    <s v="Active IR"/>
  </r>
  <r>
    <x v="21"/>
    <x v="0"/>
    <n v="0.320467954552"/>
    <s v="Alfalfa"/>
    <s v="Sprinkler"/>
    <s v="Developed/Open Space"/>
    <s v="Active IR"/>
  </r>
  <r>
    <x v="17"/>
    <x v="0"/>
    <n v="0.76136878623199999"/>
    <s v="Alfalfa"/>
    <s v="Sprinkler"/>
    <s v="Developed/Open Space"/>
    <s v="Active IR"/>
  </r>
  <r>
    <x v="32"/>
    <x v="0"/>
    <n v="1.5761499752100001"/>
    <s v="Alfalfa"/>
    <s v="Sprinkler"/>
    <s v="Developed/Open Space"/>
    <s v="Active IR"/>
  </r>
  <r>
    <x v="33"/>
    <x v="0"/>
    <n v="1.5761499752100001"/>
    <s v="Alfalfa"/>
    <s v="Sprinkler"/>
    <s v="Developed/Open Space"/>
    <s v="Active IR"/>
  </r>
  <r>
    <x v="3"/>
    <x v="0"/>
    <n v="1.3959809113999999"/>
    <s v="Alfalfa"/>
    <s v="Sprinkler"/>
    <s v="Developed/Open Space"/>
    <s v="Active IR"/>
  </r>
  <r>
    <x v="17"/>
    <x v="0"/>
    <n v="0.22427499352899999"/>
    <s v="Alfalfa"/>
    <s v="Sprinkler"/>
    <s v="Developed/Open Space"/>
    <s v="Active IR"/>
  </r>
  <r>
    <x v="0"/>
    <x v="0"/>
    <n v="0.65169497358299999"/>
    <s v="Alfalfa"/>
    <s v="Sprinkler"/>
    <s v="Developed/Open Space"/>
    <s v="Active IR"/>
  </r>
  <r>
    <x v="39"/>
    <x v="0"/>
    <n v="1.29996176305"/>
    <s v="Alfalfa"/>
    <s v="Sprinkler"/>
    <s v="Developed/Open Space"/>
    <s v="Active IR"/>
  </r>
  <r>
    <x v="39"/>
    <x v="0"/>
    <n v="1.29996176305"/>
    <s v="Alfalfa"/>
    <s v="Sprinkler"/>
    <s v="Developed/Open Space"/>
    <s v="Active IR"/>
  </r>
  <r>
    <x v="6"/>
    <x v="0"/>
    <n v="1.21137944295"/>
    <s v="Alfalfa"/>
    <s v="Sprinkler"/>
    <s v="Developed/Open Space"/>
    <s v="Active IR"/>
  </r>
  <r>
    <x v="5"/>
    <x v="0"/>
    <n v="2.6875866187100002"/>
    <s v="Alfalfa"/>
    <s v="Sprinkler"/>
    <s v="Developed/Open Space"/>
    <s v="Active IR"/>
  </r>
  <r>
    <x v="6"/>
    <x v="0"/>
    <n v="1.02476754783"/>
    <s v="Alfalfa"/>
    <s v="Sprinkler"/>
    <s v="Developed/Open Space"/>
    <s v="Active IR"/>
  </r>
  <r>
    <x v="0"/>
    <x v="0"/>
    <n v="12.5932780275"/>
    <s v="Alfalfa"/>
    <s v="Sprinkler"/>
    <s v="Herbaceous Wetlands"/>
    <s v="Active IR"/>
  </r>
  <r>
    <x v="29"/>
    <x v="0"/>
    <n v="3.0503121656199998"/>
    <s v="Berries"/>
    <s v="Flood"/>
    <s v="Alfalfa"/>
    <s v="Active IR"/>
  </r>
  <r>
    <x v="5"/>
    <x v="0"/>
    <n v="2.0929685179900002"/>
    <s v="Berries"/>
    <s v="Flood"/>
    <s v="Shrubland"/>
    <s v="Active IR"/>
  </r>
  <r>
    <x v="5"/>
    <x v="0"/>
    <n v="5.6222584221799998"/>
    <s v="Berries"/>
    <s v="Flood"/>
    <s v="Shrubland"/>
    <s v="Active IR"/>
  </r>
  <r>
    <x v="5"/>
    <x v="0"/>
    <n v="1.84807324036"/>
    <s v="Berries"/>
    <s v="Flood"/>
    <s v="Shrubland"/>
    <s v="Active IR"/>
  </r>
  <r>
    <x v="5"/>
    <x v="0"/>
    <n v="1.31817613094"/>
    <s v="Berries"/>
    <s v="Flood"/>
    <s v="Shrubland"/>
    <s v="Active IR"/>
  </r>
  <r>
    <x v="5"/>
    <x v="0"/>
    <n v="4.7220035917900001"/>
    <s v="Berries"/>
    <s v="Flood"/>
    <s v="Shrubland"/>
    <s v="Active IR"/>
  </r>
  <r>
    <x v="29"/>
    <x v="0"/>
    <n v="3.1003523990900002"/>
    <s v="Berries"/>
    <s v="Sprinkler"/>
    <s v="Alfalfa"/>
    <s v="Active IR"/>
  </r>
  <r>
    <x v="8"/>
    <x v="0"/>
    <n v="0.56104947001000005"/>
    <s v="Berries"/>
    <s v="Sprinkler"/>
    <s v="Alfalfa"/>
    <s v="Active IR"/>
  </r>
  <r>
    <x v="29"/>
    <x v="0"/>
    <n v="2.9698489049600001"/>
    <s v="Berries"/>
    <s v="Sprinkler"/>
    <s v="Alfalfa"/>
    <s v="Active IR"/>
  </r>
  <r>
    <x v="39"/>
    <x v="0"/>
    <n v="1.2213997288"/>
    <s v="Berries"/>
    <s v="Sprinkler"/>
    <s v="Alfalfa"/>
    <s v="Active IR"/>
  </r>
  <r>
    <x v="29"/>
    <x v="0"/>
    <n v="3.9326361466900002"/>
    <s v="Berries"/>
    <s v="Sprinkler"/>
    <s v="Alfalfa"/>
    <s v="Active IR"/>
  </r>
  <r>
    <x v="8"/>
    <x v="0"/>
    <n v="0.324095060145"/>
    <s v="Berries"/>
    <s v="Sprinkler"/>
    <s v="Alfalfa"/>
    <s v="Active IR"/>
  </r>
  <r>
    <x v="29"/>
    <x v="0"/>
    <n v="5.3189432293900003"/>
    <s v="Berries"/>
    <s v="Sprinkler"/>
    <s v="Alfalfa"/>
    <s v="Active IR"/>
  </r>
  <r>
    <x v="8"/>
    <x v="0"/>
    <n v="0.38307852115699997"/>
    <s v="Berries"/>
    <s v="Sprinkler"/>
    <s v="Alfalfa"/>
    <s v="Active IR"/>
  </r>
  <r>
    <x v="29"/>
    <x v="0"/>
    <n v="10.387761380700001"/>
    <s v="Berries"/>
    <s v="Sprinkler"/>
    <s v="Alfalfa"/>
    <s v="Active IR"/>
  </r>
  <r>
    <x v="5"/>
    <x v="0"/>
    <n v="10.5332199365"/>
    <s v="Corn"/>
    <s v="Flood"/>
    <s v="Corn"/>
    <s v="Active IR"/>
  </r>
  <r>
    <x v="5"/>
    <x v="0"/>
    <n v="10.5332199365"/>
    <s v="Corn"/>
    <s v="Flood"/>
    <s v="Corn"/>
    <s v="Active IR"/>
  </r>
  <r>
    <x v="5"/>
    <x v="0"/>
    <n v="10.5332199365"/>
    <s v="Corn"/>
    <s v="Flood"/>
    <s v="Corn"/>
    <s v="Active IR"/>
  </r>
  <r>
    <x v="0"/>
    <x v="0"/>
    <n v="6.7254886624600001"/>
    <s v="Corn"/>
    <s v="Flood"/>
    <s v="Corn"/>
    <s v="Active IR"/>
  </r>
  <r>
    <x v="0"/>
    <x v="0"/>
    <n v="39.113695329099897"/>
    <s v="Corn"/>
    <s v="Flood"/>
    <s v="Corn"/>
    <s v="Active IR"/>
  </r>
  <r>
    <x v="0"/>
    <x v="0"/>
    <n v="3.9527540853200001"/>
    <s v="Corn"/>
    <s v="Flood"/>
    <s v="Corn"/>
    <s v="Active IR"/>
  </r>
  <r>
    <x v="0"/>
    <x v="0"/>
    <n v="3.5511239312299998"/>
    <s v="Corn"/>
    <s v="Flood"/>
    <s v="Corn"/>
    <s v="Active IR"/>
  </r>
  <r>
    <x v="0"/>
    <x v="0"/>
    <n v="11.0679990733999"/>
    <s v="Corn"/>
    <s v="Flood"/>
    <s v="Corn"/>
    <s v="Active IR"/>
  </r>
  <r>
    <x v="20"/>
    <x v="0"/>
    <n v="13.7504340618"/>
    <s v="Corn"/>
    <s v="Flood"/>
    <s v="Corn"/>
    <s v="Active IR"/>
  </r>
  <r>
    <x v="0"/>
    <x v="0"/>
    <n v="9.4707285677200002"/>
    <s v="Corn"/>
    <s v="Flood"/>
    <s v="Corn"/>
    <s v="Active IR"/>
  </r>
  <r>
    <x v="3"/>
    <x v="0"/>
    <n v="15.0231650139"/>
    <s v="Corn"/>
    <s v="Flood"/>
    <s v="Corn"/>
    <s v="Active IR"/>
  </r>
  <r>
    <x v="8"/>
    <x v="0"/>
    <n v="1.0734305606000001"/>
    <s v="Corn"/>
    <s v="Flood"/>
    <s v="Corn"/>
    <s v="Active IR"/>
  </r>
  <r>
    <x v="20"/>
    <x v="0"/>
    <n v="5.1834024247199997"/>
    <s v="Corn"/>
    <s v="Flood"/>
    <s v="Corn"/>
    <s v="Active IR"/>
  </r>
  <r>
    <x v="0"/>
    <x v="0"/>
    <n v="3.1856362013199999"/>
    <s v="Corn"/>
    <s v="Flood"/>
    <s v="Corn"/>
    <s v="Active IR"/>
  </r>
  <r>
    <x v="20"/>
    <x v="0"/>
    <n v="10.49916981"/>
    <s v="Corn"/>
    <s v="Flood"/>
    <s v="Corn"/>
    <s v="Active IR"/>
  </r>
  <r>
    <x v="10"/>
    <x v="0"/>
    <n v="8.4811350561799905"/>
    <s v="Corn"/>
    <s v="Flood"/>
    <s v="Corn"/>
    <s v="Active IR"/>
  </r>
  <r>
    <x v="0"/>
    <x v="0"/>
    <n v="9.2817023632400009"/>
    <s v="Corn"/>
    <s v="Flood"/>
    <s v="Corn"/>
    <s v="Active IR"/>
  </r>
  <r>
    <x v="20"/>
    <x v="0"/>
    <n v="14.0420337638999"/>
    <s v="Corn"/>
    <s v="Flood"/>
    <s v="Corn"/>
    <s v="Active IR"/>
  </r>
  <r>
    <x v="6"/>
    <x v="0"/>
    <n v="2.2680201787300001"/>
    <s v="Corn"/>
    <s v="Flood"/>
    <s v="Corn"/>
    <s v="Active IR"/>
  </r>
  <r>
    <x v="6"/>
    <x v="0"/>
    <n v="2.2680201787300001"/>
    <s v="Corn"/>
    <s v="Flood"/>
    <s v="Corn"/>
    <s v="Active IR"/>
  </r>
  <r>
    <x v="0"/>
    <x v="0"/>
    <n v="17.8937855319999"/>
    <s v="Corn"/>
    <s v="Flood"/>
    <s v="Corn"/>
    <s v="Active IR"/>
  </r>
  <r>
    <x v="20"/>
    <x v="0"/>
    <n v="10.3215592074"/>
    <s v="Corn"/>
    <s v="Flood"/>
    <s v="Corn"/>
    <s v="Active IR"/>
  </r>
  <r>
    <x v="0"/>
    <x v="0"/>
    <n v="12.28523751"/>
    <s v="Corn"/>
    <s v="Flood"/>
    <s v="Corn"/>
    <s v="Active IR"/>
  </r>
  <r>
    <x v="16"/>
    <x v="0"/>
    <n v="25.987390714699899"/>
    <s v="Corn"/>
    <s v="Flood"/>
    <s v="Corn"/>
    <s v="Active IR"/>
  </r>
  <r>
    <x v="16"/>
    <x v="0"/>
    <n v="25.987390714699899"/>
    <s v="Corn"/>
    <s v="Flood"/>
    <s v="Corn"/>
    <s v="Active IR"/>
  </r>
  <r>
    <x v="16"/>
    <x v="0"/>
    <n v="25.987390714699899"/>
    <s v="Corn"/>
    <s v="Flood"/>
    <s v="Corn"/>
    <s v="Active IR"/>
  </r>
  <r>
    <x v="0"/>
    <x v="0"/>
    <n v="30.1782699462"/>
    <s v="Corn"/>
    <s v="Flood"/>
    <s v="Corn"/>
    <s v="Active IR"/>
  </r>
  <r>
    <x v="0"/>
    <x v="0"/>
    <n v="12.9670947472999"/>
    <s v="Corn"/>
    <s v="Flood"/>
    <s v="Corn"/>
    <s v="Active IR"/>
  </r>
  <r>
    <x v="6"/>
    <x v="0"/>
    <n v="2.8408510193700001"/>
    <s v="Corn"/>
    <s v="Flood"/>
    <s v="Corn"/>
    <s v="Active IR"/>
  </r>
  <r>
    <x v="6"/>
    <x v="0"/>
    <n v="2.8408510193700001"/>
    <s v="Corn"/>
    <s v="Flood"/>
    <s v="Corn"/>
    <s v="Active IR"/>
  </r>
  <r>
    <x v="5"/>
    <x v="0"/>
    <n v="10.5600323939"/>
    <s v="Corn"/>
    <s v="Flood"/>
    <s v="Corn"/>
    <s v="Active IR"/>
  </r>
  <r>
    <x v="5"/>
    <x v="0"/>
    <n v="10.5600323939"/>
    <s v="Corn"/>
    <s v="Flood"/>
    <s v="Corn"/>
    <s v="Active IR"/>
  </r>
  <r>
    <x v="5"/>
    <x v="0"/>
    <n v="10.5600323939"/>
    <s v="Corn"/>
    <s v="Flood"/>
    <s v="Corn"/>
    <s v="Active IR"/>
  </r>
  <r>
    <x v="5"/>
    <x v="0"/>
    <n v="19.179213660399899"/>
    <s v="Corn"/>
    <s v="Flood"/>
    <s v="Corn"/>
    <s v="Active IR"/>
  </r>
  <r>
    <x v="20"/>
    <x v="0"/>
    <n v="7.5044706747600003"/>
    <s v="Corn"/>
    <s v="Flood"/>
    <s v="Corn"/>
    <s v="Active IR"/>
  </r>
  <r>
    <x v="17"/>
    <x v="0"/>
    <n v="3.71690897056"/>
    <s v="Corn"/>
    <s v="Flood"/>
    <s v="Corn"/>
    <s v="Active IR"/>
  </r>
  <r>
    <x v="46"/>
    <x v="0"/>
    <n v="3.71690897056"/>
    <s v="Corn"/>
    <s v="Flood"/>
    <s v="Corn"/>
    <s v="Active IR"/>
  </r>
  <r>
    <x v="0"/>
    <x v="0"/>
    <n v="11.2466850943"/>
    <s v="Corn"/>
    <s v="Flood"/>
    <s v="Corn"/>
    <s v="Active IR"/>
  </r>
  <r>
    <x v="5"/>
    <x v="0"/>
    <n v="10.6494948334"/>
    <s v="Corn"/>
    <s v="Flood"/>
    <s v="Corn"/>
    <s v="Active IR"/>
  </r>
  <r>
    <x v="3"/>
    <x v="0"/>
    <n v="4.9863653786100004"/>
    <s v="Corn"/>
    <s v="Flood"/>
    <s v="Corn"/>
    <s v="Active IR"/>
  </r>
  <r>
    <x v="1"/>
    <x v="0"/>
    <n v="13.572472156"/>
    <s v="Corn"/>
    <s v="Flood"/>
    <s v="Corn"/>
    <s v="Active IR"/>
  </r>
  <r>
    <x v="1"/>
    <x v="0"/>
    <n v="13.572472156"/>
    <s v="Corn"/>
    <s v="Flood"/>
    <s v="Corn"/>
    <s v="Active IR"/>
  </r>
  <r>
    <x v="20"/>
    <x v="0"/>
    <n v="1.5457845943499999"/>
    <s v="Corn"/>
    <s v="Flood"/>
    <s v="Corn"/>
    <s v="Active IR"/>
  </r>
  <r>
    <x v="3"/>
    <x v="0"/>
    <n v="4.5604853602000004"/>
    <s v="Corn"/>
    <s v="Flood"/>
    <s v="Corn"/>
    <s v="Active IR"/>
  </r>
  <r>
    <x v="2"/>
    <x v="0"/>
    <n v="4.7868321191799996"/>
    <s v="Corn"/>
    <s v="Flood"/>
    <s v="Corn"/>
    <s v="Active IR"/>
  </r>
  <r>
    <x v="3"/>
    <x v="0"/>
    <n v="10.7880641411"/>
    <s v="Corn"/>
    <s v="Flood"/>
    <s v="Corn"/>
    <s v="Active IR"/>
  </r>
  <r>
    <x v="0"/>
    <x v="0"/>
    <n v="11.7610744015"/>
    <s v="Corn"/>
    <s v="Flood"/>
    <s v="Corn"/>
    <s v="Active IR"/>
  </r>
  <r>
    <x v="0"/>
    <x v="0"/>
    <n v="10.6890346049"/>
    <s v="Corn"/>
    <s v="Flood"/>
    <s v="Corn"/>
    <s v="Active IR"/>
  </r>
  <r>
    <x v="0"/>
    <x v="0"/>
    <n v="13.7113914765999"/>
    <s v="Corn"/>
    <s v="Flood"/>
    <s v="Corn"/>
    <s v="Active IR"/>
  </r>
  <r>
    <x v="3"/>
    <x v="0"/>
    <n v="4.7956202188499999"/>
    <s v="Corn"/>
    <s v="Flood"/>
    <s v="Corn"/>
    <s v="Active IR"/>
  </r>
  <r>
    <x v="0"/>
    <x v="0"/>
    <n v="2.6647917006299999"/>
    <s v="Corn"/>
    <s v="Flood"/>
    <s v="Corn"/>
    <s v="Active IR"/>
  </r>
  <r>
    <x v="16"/>
    <x v="0"/>
    <n v="9.59273495395"/>
    <s v="Corn"/>
    <s v="Flood"/>
    <s v="Corn"/>
    <s v="Active IR"/>
  </r>
  <r>
    <x v="38"/>
    <x v="0"/>
    <n v="3.73202537978"/>
    <s v="Corn"/>
    <s v="Flood"/>
    <s v="Corn"/>
    <s v="Active IR"/>
  </r>
  <r>
    <x v="1"/>
    <x v="0"/>
    <n v="28.0244310345999"/>
    <s v="Corn"/>
    <s v="Flood"/>
    <s v="Corn"/>
    <s v="Active IR"/>
  </r>
  <r>
    <x v="0"/>
    <x v="0"/>
    <n v="15.8226242713"/>
    <s v="Corn"/>
    <s v="Flood"/>
    <s v="Corn"/>
    <s v="Active IR"/>
  </r>
  <r>
    <x v="16"/>
    <x v="0"/>
    <n v="7.1403155872399999"/>
    <s v="Corn"/>
    <s v="Flood"/>
    <s v="Corn"/>
    <s v="Active IR"/>
  </r>
  <r>
    <x v="3"/>
    <x v="0"/>
    <n v="11.8077754398"/>
    <s v="Corn"/>
    <s v="Flood"/>
    <s v="Corn"/>
    <s v="Active IR"/>
  </r>
  <r>
    <x v="31"/>
    <x v="0"/>
    <n v="3.0397701659299998"/>
    <s v="Corn"/>
    <s v="Flood"/>
    <s v="Corn"/>
    <s v="Active IR"/>
  </r>
  <r>
    <x v="31"/>
    <x v="0"/>
    <n v="3.0397701659299998"/>
    <s v="Corn"/>
    <s v="Flood"/>
    <s v="Corn"/>
    <s v="Active IR"/>
  </r>
  <r>
    <x v="31"/>
    <x v="0"/>
    <n v="3.0397701659299998"/>
    <s v="Corn"/>
    <s v="Flood"/>
    <s v="Corn"/>
    <s v="Active IR"/>
  </r>
  <r>
    <x v="0"/>
    <x v="0"/>
    <n v="7.9418479235600001"/>
    <s v="Corn"/>
    <s v="Flood"/>
    <s v="Corn"/>
    <s v="Active IR"/>
  </r>
  <r>
    <x v="22"/>
    <x v="0"/>
    <n v="9.0373327153199998"/>
    <s v="Corn"/>
    <s v="Flood"/>
    <s v="Corn"/>
    <s v="Active IR"/>
  </r>
  <r>
    <x v="16"/>
    <x v="0"/>
    <n v="4.2566288291900003"/>
    <s v="Corn"/>
    <s v="Flood"/>
    <s v="Corn"/>
    <s v="Active IR"/>
  </r>
  <r>
    <x v="31"/>
    <x v="0"/>
    <n v="16.746217327299899"/>
    <s v="Corn"/>
    <s v="Flood"/>
    <s v="Corn"/>
    <s v="Active IR"/>
  </r>
  <r>
    <x v="31"/>
    <x v="0"/>
    <n v="16.746217327299899"/>
    <s v="Corn"/>
    <s v="Flood"/>
    <s v="Corn"/>
    <s v="Active IR"/>
  </r>
  <r>
    <x v="3"/>
    <x v="0"/>
    <n v="5.4421512283400002"/>
    <s v="Corn"/>
    <s v="Flood"/>
    <s v="Corn"/>
    <s v="Active IR"/>
  </r>
  <r>
    <x v="8"/>
    <x v="0"/>
    <n v="22.9263937941999"/>
    <s v="Corn"/>
    <s v="Flood"/>
    <s v="Corn"/>
    <s v="Active IR"/>
  </r>
  <r>
    <x v="0"/>
    <x v="0"/>
    <n v="8.0224834270599903"/>
    <s v="Corn"/>
    <s v="Flood"/>
    <s v="Corn"/>
    <s v="Active IR"/>
  </r>
  <r>
    <x v="0"/>
    <x v="0"/>
    <n v="1.2611483647399999"/>
    <s v="Corn"/>
    <s v="Flood"/>
    <s v="Corn"/>
    <s v="Active IR"/>
  </r>
  <r>
    <x v="3"/>
    <x v="0"/>
    <n v="4.52324529779"/>
    <s v="Corn"/>
    <s v="Flood"/>
    <s v="Corn"/>
    <s v="Active IR"/>
  </r>
  <r>
    <x v="3"/>
    <x v="0"/>
    <n v="14.9003260035"/>
    <s v="Corn"/>
    <s v="Flood"/>
    <s v="Corn"/>
    <s v="Active IR"/>
  </r>
  <r>
    <x v="19"/>
    <x v="0"/>
    <n v="11.382379541000001"/>
    <s v="Corn"/>
    <s v="Flood"/>
    <s v="Corn"/>
    <s v="Active IR"/>
  </r>
  <r>
    <x v="33"/>
    <x v="0"/>
    <n v="21.0256296533999"/>
    <s v="Corn"/>
    <s v="Flood"/>
    <s v="Corn"/>
    <s v="Active IR"/>
  </r>
  <r>
    <x v="20"/>
    <x v="0"/>
    <n v="14.3887416007"/>
    <s v="Corn"/>
    <s v="Flood"/>
    <s v="Corn"/>
    <s v="Active IR"/>
  </r>
  <r>
    <x v="16"/>
    <x v="0"/>
    <n v="9.0074408911300008"/>
    <s v="Corn"/>
    <s v="Flood"/>
    <s v="Corn"/>
    <s v="Active IR"/>
  </r>
  <r>
    <x v="0"/>
    <x v="0"/>
    <n v="9.8096523806100002"/>
    <s v="Corn"/>
    <s v="Flood"/>
    <s v="Corn"/>
    <s v="Active IR"/>
  </r>
  <r>
    <x v="3"/>
    <x v="0"/>
    <n v="11.331240382100001"/>
    <s v="Corn"/>
    <s v="Flood"/>
    <s v="Corn"/>
    <s v="Active IR"/>
  </r>
  <r>
    <x v="0"/>
    <x v="0"/>
    <n v="27.014969589300001"/>
    <s v="Corn"/>
    <s v="Flood"/>
    <s v="Corn"/>
    <s v="Active IR"/>
  </r>
  <r>
    <x v="0"/>
    <x v="0"/>
    <n v="27.014969589300001"/>
    <s v="Corn"/>
    <s v="Flood"/>
    <s v="Corn"/>
    <s v="Active IR"/>
  </r>
  <r>
    <x v="5"/>
    <x v="0"/>
    <n v="5.5917087566200001"/>
    <s v="Corn"/>
    <s v="Flood"/>
    <s v="Corn"/>
    <s v="Active IR"/>
  </r>
  <r>
    <x v="6"/>
    <x v="0"/>
    <n v="28.4836165814"/>
    <s v="Corn"/>
    <s v="Flood"/>
    <s v="Corn"/>
    <s v="Active IR"/>
  </r>
  <r>
    <x v="31"/>
    <x v="0"/>
    <n v="4.5744414983899997"/>
    <s v="Corn"/>
    <s v="Flood"/>
    <s v="Corn"/>
    <s v="Active IR"/>
  </r>
  <r>
    <x v="31"/>
    <x v="0"/>
    <n v="4.5744414983899997"/>
    <s v="Corn"/>
    <s v="Flood"/>
    <s v="Corn"/>
    <s v="Active IR"/>
  </r>
  <r>
    <x v="16"/>
    <x v="0"/>
    <n v="21.940102702000001"/>
    <s v="Corn"/>
    <s v="Flood"/>
    <s v="Corn"/>
    <s v="Active IR"/>
  </r>
  <r>
    <x v="16"/>
    <x v="0"/>
    <n v="21.940102702000001"/>
    <s v="Corn"/>
    <s v="Flood"/>
    <s v="Corn"/>
    <s v="Active IR"/>
  </r>
  <r>
    <x v="16"/>
    <x v="0"/>
    <n v="21.940102702000001"/>
    <s v="Corn"/>
    <s v="Flood"/>
    <s v="Corn"/>
    <s v="Active IR"/>
  </r>
  <r>
    <x v="17"/>
    <x v="0"/>
    <n v="3.0044374625699999"/>
    <s v="Corn"/>
    <s v="Flood"/>
    <s v="Corn"/>
    <s v="Active IR"/>
  </r>
  <r>
    <x v="46"/>
    <x v="0"/>
    <n v="3.0044374625699999"/>
    <s v="Corn"/>
    <s v="Flood"/>
    <s v="Corn"/>
    <s v="Active IR"/>
  </r>
  <r>
    <x v="10"/>
    <x v="0"/>
    <n v="8.5264140260900003"/>
    <s v="Corn"/>
    <s v="Flood"/>
    <s v="Corn"/>
    <s v="Active IR"/>
  </r>
  <r>
    <x v="3"/>
    <x v="0"/>
    <n v="7.8684871513900001"/>
    <s v="Corn"/>
    <s v="Flood"/>
    <s v="Corn"/>
    <s v="Active IR"/>
  </r>
  <r>
    <x v="16"/>
    <x v="0"/>
    <n v="5.5486725233699996"/>
    <s v="Corn"/>
    <s v="Flood"/>
    <s v="Corn"/>
    <s v="Active IR"/>
  </r>
  <r>
    <x v="0"/>
    <x v="0"/>
    <n v="5.8511620998399998"/>
    <s v="Corn"/>
    <s v="Flood"/>
    <s v="Corn"/>
    <s v="Active IR"/>
  </r>
  <r>
    <x v="25"/>
    <x v="0"/>
    <n v="7.8476616862200004"/>
    <s v="Corn"/>
    <s v="Flood"/>
    <s v="Corn"/>
    <s v="Active IR"/>
  </r>
  <r>
    <x v="3"/>
    <x v="0"/>
    <n v="28.5896925208"/>
    <s v="Corn"/>
    <s v="Flood"/>
    <s v="Corn"/>
    <s v="Active IR"/>
  </r>
  <r>
    <x v="16"/>
    <x v="0"/>
    <n v="3.7588550010800001"/>
    <s v="Corn"/>
    <s v="Flood"/>
    <s v="Corn"/>
    <s v="Active IR"/>
  </r>
  <r>
    <x v="5"/>
    <x v="0"/>
    <n v="5.3901779415000002"/>
    <s v="Corn"/>
    <s v="Flood"/>
    <s v="Corn"/>
    <s v="Active IR"/>
  </r>
  <r>
    <x v="16"/>
    <x v="0"/>
    <n v="25.153371908699899"/>
    <s v="Corn"/>
    <s v="Flood"/>
    <s v="Corn"/>
    <s v="Active IR"/>
  </r>
  <r>
    <x v="16"/>
    <x v="0"/>
    <n v="25.153371908699899"/>
    <s v="Corn"/>
    <s v="Flood"/>
    <s v="Corn"/>
    <s v="Active IR"/>
  </r>
  <r>
    <x v="0"/>
    <x v="0"/>
    <n v="7.8457848379900001"/>
    <s v="Corn"/>
    <s v="Flood"/>
    <s v="Corn"/>
    <s v="Active IR"/>
  </r>
  <r>
    <x v="3"/>
    <x v="0"/>
    <n v="4.8820535808900001"/>
    <s v="Corn"/>
    <s v="Flood"/>
    <s v="Corn"/>
    <s v="Active IR"/>
  </r>
  <r>
    <x v="20"/>
    <x v="0"/>
    <n v="6.4898619564200004"/>
    <s v="Corn"/>
    <s v="Flood"/>
    <s v="Corn"/>
    <s v="Active IR"/>
  </r>
  <r>
    <x v="10"/>
    <x v="0"/>
    <n v="10.024189312000001"/>
    <s v="Corn"/>
    <s v="Flood"/>
    <s v="Corn"/>
    <s v="Active IR"/>
  </r>
  <r>
    <x v="10"/>
    <x v="0"/>
    <n v="10.024189312000001"/>
    <s v="Corn"/>
    <s v="Flood"/>
    <s v="Corn"/>
    <s v="Active IR"/>
  </r>
  <r>
    <x v="18"/>
    <x v="0"/>
    <n v="17.298424608600001"/>
    <s v="Corn"/>
    <s v="Flood"/>
    <s v="Corn"/>
    <s v="Active IR"/>
  </r>
  <r>
    <x v="0"/>
    <x v="0"/>
    <n v="21.733818232200001"/>
    <s v="Corn"/>
    <s v="Flood"/>
    <s v="Corn"/>
    <s v="Active IR"/>
  </r>
  <r>
    <x v="3"/>
    <x v="0"/>
    <n v="15.8263642317"/>
    <s v="Corn"/>
    <s v="Flood"/>
    <s v="Corn"/>
    <s v="Active IR"/>
  </r>
  <r>
    <x v="3"/>
    <x v="0"/>
    <n v="15.3434969696"/>
    <s v="Corn"/>
    <s v="Flood"/>
    <s v="Corn"/>
    <s v="Active IR"/>
  </r>
  <r>
    <x v="3"/>
    <x v="0"/>
    <n v="15.3434969696"/>
    <s v="Corn"/>
    <s v="Flood"/>
    <s v="Corn"/>
    <s v="Active IR"/>
  </r>
  <r>
    <x v="3"/>
    <x v="0"/>
    <n v="15.3434969696"/>
    <s v="Corn"/>
    <s v="Flood"/>
    <s v="Corn"/>
    <s v="Active IR"/>
  </r>
  <r>
    <x v="3"/>
    <x v="0"/>
    <n v="15.3434969696"/>
    <s v="Corn"/>
    <s v="Flood"/>
    <s v="Corn"/>
    <s v="Active IR"/>
  </r>
  <r>
    <x v="16"/>
    <x v="0"/>
    <n v="12.558337547100001"/>
    <s v="Corn"/>
    <s v="Flood"/>
    <s v="Corn"/>
    <s v="Active IR"/>
  </r>
  <r>
    <x v="5"/>
    <x v="0"/>
    <n v="9.5088984986499998"/>
    <s v="Corn"/>
    <s v="Flood"/>
    <s v="Corn"/>
    <s v="Active IR"/>
  </r>
  <r>
    <x v="5"/>
    <x v="0"/>
    <n v="9.5088984986499998"/>
    <s v="Corn"/>
    <s v="Flood"/>
    <s v="Corn"/>
    <s v="Active IR"/>
  </r>
  <r>
    <x v="5"/>
    <x v="0"/>
    <n v="9.5088984986499998"/>
    <s v="Corn"/>
    <s v="Flood"/>
    <s v="Corn"/>
    <s v="Active IR"/>
  </r>
  <r>
    <x v="0"/>
    <x v="0"/>
    <n v="21.9666494069"/>
    <s v="Corn"/>
    <s v="Flood"/>
    <s v="Corn"/>
    <s v="Active IR"/>
  </r>
  <r>
    <x v="20"/>
    <x v="0"/>
    <n v="2.4634746759400001"/>
    <s v="Corn"/>
    <s v="Flood"/>
    <s v="Corn"/>
    <s v="Active IR"/>
  </r>
  <r>
    <x v="0"/>
    <x v="0"/>
    <n v="0.38051331832500002"/>
    <s v="Corn"/>
    <s v="Flood"/>
    <s v="Corn"/>
    <s v="Active IR"/>
  </r>
  <r>
    <x v="1"/>
    <x v="0"/>
    <n v="9.9393113337999903"/>
    <s v="Corn"/>
    <s v="Flood"/>
    <s v="Corn"/>
    <s v="Active IR"/>
  </r>
  <r>
    <x v="5"/>
    <x v="0"/>
    <n v="9.9393113337999903"/>
    <s v="Corn"/>
    <s v="Flood"/>
    <s v="Corn"/>
    <s v="Active IR"/>
  </r>
  <r>
    <x v="10"/>
    <x v="0"/>
    <n v="9.9393113337999903"/>
    <s v="Corn"/>
    <s v="Flood"/>
    <s v="Corn"/>
    <s v="Active IR"/>
  </r>
  <r>
    <x v="10"/>
    <x v="0"/>
    <n v="9.9393113337999903"/>
    <s v="Corn"/>
    <s v="Flood"/>
    <s v="Corn"/>
    <s v="Active IR"/>
  </r>
  <r>
    <x v="0"/>
    <x v="0"/>
    <n v="5.3058132157899998"/>
    <s v="Corn"/>
    <s v="Flood"/>
    <s v="Corn"/>
    <s v="Active IR"/>
  </r>
  <r>
    <x v="16"/>
    <x v="0"/>
    <n v="1.1413373548900001"/>
    <s v="Corn"/>
    <s v="Flood"/>
    <s v="Corn"/>
    <s v="Active IR"/>
  </r>
  <r>
    <x v="0"/>
    <x v="0"/>
    <n v="8.5637180140400009"/>
    <s v="Corn"/>
    <s v="Flood"/>
    <s v="Corn"/>
    <s v="Active IR"/>
  </r>
  <r>
    <x v="3"/>
    <x v="0"/>
    <n v="13.904509751200001"/>
    <s v="Corn"/>
    <s v="Flood"/>
    <s v="Corn"/>
    <s v="Active IR"/>
  </r>
  <r>
    <x v="10"/>
    <x v="0"/>
    <n v="11.086230090800001"/>
    <s v="Corn"/>
    <s v="Flood"/>
    <s v="Corn"/>
    <s v="Active IR"/>
  </r>
  <r>
    <x v="0"/>
    <x v="0"/>
    <n v="13.9830138405"/>
    <s v="Corn"/>
    <s v="Flood"/>
    <s v="Corn"/>
    <s v="Active IR"/>
  </r>
  <r>
    <x v="5"/>
    <x v="0"/>
    <n v="8.1713699115199905"/>
    <s v="Corn"/>
    <s v="Flood"/>
    <s v="Corn"/>
    <s v="Active IR"/>
  </r>
  <r>
    <x v="0"/>
    <x v="0"/>
    <n v="6.8021150658299998"/>
    <s v="Corn"/>
    <s v="Flood"/>
    <s v="Corn"/>
    <s v="Active IR"/>
  </r>
  <r>
    <x v="8"/>
    <x v="0"/>
    <n v="3.0809687613399999"/>
    <s v="Corn"/>
    <s v="Flood"/>
    <s v="Corn"/>
    <s v="Active IR"/>
  </r>
  <r>
    <x v="27"/>
    <x v="0"/>
    <n v="16.1255798936999"/>
    <s v="Corn"/>
    <s v="Flood"/>
    <s v="Corn"/>
    <s v="Active IR"/>
  </r>
  <r>
    <x v="38"/>
    <x v="0"/>
    <n v="4.14136179624"/>
    <s v="Corn"/>
    <s v="Flood"/>
    <s v="Corn"/>
    <s v="Active IR"/>
  </r>
  <r>
    <x v="3"/>
    <x v="0"/>
    <n v="4.9925209848799996"/>
    <s v="Corn"/>
    <s v="Flood"/>
    <s v="Corn"/>
    <s v="Active IR"/>
  </r>
  <r>
    <x v="0"/>
    <x v="0"/>
    <n v="7.2465438205600003"/>
    <s v="Corn"/>
    <s v="Flood"/>
    <s v="Corn"/>
    <s v="Active IR"/>
  </r>
  <r>
    <x v="1"/>
    <x v="0"/>
    <n v="6.1949370576699998"/>
    <s v="Corn"/>
    <s v="Flood"/>
    <s v="Corn"/>
    <s v="Active IR"/>
  </r>
  <r>
    <x v="1"/>
    <x v="0"/>
    <n v="6.1949370576699998"/>
    <s v="Corn"/>
    <s v="Flood"/>
    <s v="Corn"/>
    <s v="Active IR"/>
  </r>
  <r>
    <x v="0"/>
    <x v="0"/>
    <n v="12.8833309187"/>
    <s v="Corn"/>
    <s v="Flood"/>
    <s v="Corn"/>
    <s v="Active IR"/>
  </r>
  <r>
    <x v="20"/>
    <x v="0"/>
    <n v="13.017723241800001"/>
    <s v="Corn"/>
    <s v="Flood"/>
    <s v="Corn"/>
    <s v="Active IR"/>
  </r>
  <r>
    <x v="31"/>
    <x v="0"/>
    <n v="8.3128506830499997"/>
    <s v="Corn"/>
    <s v="Flood"/>
    <s v="Corn"/>
    <s v="Active IR"/>
  </r>
  <r>
    <x v="38"/>
    <x v="0"/>
    <n v="9.0983245803399999"/>
    <s v="Corn"/>
    <s v="Flood"/>
    <s v="Corn"/>
    <s v="Active IR"/>
  </r>
  <r>
    <x v="5"/>
    <x v="0"/>
    <n v="12.547450465100001"/>
    <s v="Corn"/>
    <s v="Flood"/>
    <s v="Corn"/>
    <s v="Active IR"/>
  </r>
  <r>
    <x v="5"/>
    <x v="0"/>
    <n v="12.547450465100001"/>
    <s v="Corn"/>
    <s v="Flood"/>
    <s v="Corn"/>
    <s v="Active IR"/>
  </r>
  <r>
    <x v="0"/>
    <x v="0"/>
    <n v="1.2077211937900001"/>
    <s v="Corn"/>
    <s v="Flood"/>
    <s v="Corn"/>
    <s v="Active IR"/>
  </r>
  <r>
    <x v="0"/>
    <x v="0"/>
    <n v="1.336200536"/>
    <s v="Corn"/>
    <s v="Flood"/>
    <s v="Corn"/>
    <s v="Active IR"/>
  </r>
  <r>
    <x v="20"/>
    <x v="0"/>
    <n v="13.0987462687999"/>
    <s v="Corn"/>
    <s v="Flood"/>
    <s v="Corn"/>
    <s v="Active IR"/>
  </r>
  <r>
    <x v="27"/>
    <x v="0"/>
    <n v="6.9346388260599996"/>
    <s v="Corn"/>
    <s v="Flood"/>
    <s v="Corn"/>
    <s v="Active IR"/>
  </r>
  <r>
    <x v="33"/>
    <x v="0"/>
    <n v="2.6618647820899999"/>
    <s v="Corn"/>
    <s v="Flood"/>
    <s v="Corn"/>
    <s v="Active IR"/>
  </r>
  <r>
    <x v="31"/>
    <x v="0"/>
    <n v="5.12300108121"/>
    <s v="Corn"/>
    <s v="Flood"/>
    <s v="Corn"/>
    <s v="Active IR"/>
  </r>
  <r>
    <x v="11"/>
    <x v="0"/>
    <n v="5.2782544170600003"/>
    <s v="Corn"/>
    <s v="Flood"/>
    <s v="Corn"/>
    <s v="Active IR"/>
  </r>
  <r>
    <x v="0"/>
    <x v="0"/>
    <n v="24.580287571"/>
    <s v="Corn"/>
    <s v="Flood"/>
    <s v="Corn"/>
    <s v="Active IR"/>
  </r>
  <r>
    <x v="0"/>
    <x v="0"/>
    <n v="5.57216775782"/>
    <s v="Corn"/>
    <s v="Flood"/>
    <s v="Corn"/>
    <s v="Active IR"/>
  </r>
  <r>
    <x v="10"/>
    <x v="0"/>
    <n v="4.8771097125400003"/>
    <s v="Corn"/>
    <s v="Flood"/>
    <s v="Corn"/>
    <s v="Active IR"/>
  </r>
  <r>
    <x v="5"/>
    <x v="0"/>
    <n v="8.2348860295299904"/>
    <s v="Corn"/>
    <s v="Flood"/>
    <s v="Corn"/>
    <s v="Active IR"/>
  </r>
  <r>
    <x v="5"/>
    <x v="0"/>
    <n v="6.11776093862"/>
    <s v="Corn"/>
    <s v="Flood"/>
    <s v="Corn"/>
    <s v="Active IR"/>
  </r>
  <r>
    <x v="5"/>
    <x v="0"/>
    <n v="6.11776093862"/>
    <s v="Corn"/>
    <s v="Flood"/>
    <s v="Corn"/>
    <s v="Active IR"/>
  </r>
  <r>
    <x v="17"/>
    <x v="0"/>
    <n v="3.4839917276199999"/>
    <s v="Corn"/>
    <s v="Flood"/>
    <s v="Corn"/>
    <s v="Active IR"/>
  </r>
  <r>
    <x v="46"/>
    <x v="0"/>
    <n v="3.4839917276199999"/>
    <s v="Corn"/>
    <s v="Flood"/>
    <s v="Corn"/>
    <s v="Active IR"/>
  </r>
  <r>
    <x v="10"/>
    <x v="0"/>
    <n v="1.612413382"/>
    <s v="Corn"/>
    <s v="Flood"/>
    <s v="Corn"/>
    <s v="Active IR"/>
  </r>
  <r>
    <x v="16"/>
    <x v="0"/>
    <n v="6.0261498758799998"/>
    <s v="Corn"/>
    <s v="Flood"/>
    <s v="Corn"/>
    <s v="Active IR"/>
  </r>
  <r>
    <x v="5"/>
    <x v="0"/>
    <n v="10.454759574800001"/>
    <s v="Corn"/>
    <s v="Flood"/>
    <s v="Corn"/>
    <s v="Active IR"/>
  </r>
  <r>
    <x v="5"/>
    <x v="0"/>
    <n v="10.454759574800001"/>
    <s v="Corn"/>
    <s v="Flood"/>
    <s v="Corn"/>
    <s v="Active IR"/>
  </r>
  <r>
    <x v="5"/>
    <x v="0"/>
    <n v="19.161916164000001"/>
    <s v="Corn"/>
    <s v="Flood"/>
    <s v="Corn"/>
    <s v="Active IR"/>
  </r>
  <r>
    <x v="16"/>
    <x v="0"/>
    <n v="9.8564933223600004"/>
    <s v="Corn"/>
    <s v="Flood"/>
    <s v="Corn"/>
    <s v="Active IR"/>
  </r>
  <r>
    <x v="0"/>
    <x v="0"/>
    <n v="9.7313485046700006"/>
    <s v="Corn"/>
    <s v="Flood"/>
    <s v="Corn"/>
    <s v="Active IR"/>
  </r>
  <r>
    <x v="0"/>
    <x v="0"/>
    <n v="2.87570681461"/>
    <s v="Corn"/>
    <s v="Flood"/>
    <s v="Corn"/>
    <s v="Active IR"/>
  </r>
  <r>
    <x v="0"/>
    <x v="0"/>
    <n v="2.87570681461"/>
    <s v="Corn"/>
    <s v="Flood"/>
    <s v="Corn"/>
    <s v="Active IR"/>
  </r>
  <r>
    <x v="20"/>
    <x v="0"/>
    <n v="6.6650524104600004"/>
    <s v="Corn"/>
    <s v="Flood"/>
    <s v="Corn"/>
    <s v="Active IR"/>
  </r>
  <r>
    <x v="8"/>
    <x v="0"/>
    <n v="27.272278998200001"/>
    <s v="Corn"/>
    <s v="Flood"/>
    <s v="Corn"/>
    <s v="Active IR"/>
  </r>
  <r>
    <x v="8"/>
    <x v="0"/>
    <n v="27.272278998200001"/>
    <s v="Corn"/>
    <s v="Flood"/>
    <s v="Corn"/>
    <s v="Active IR"/>
  </r>
  <r>
    <x v="14"/>
    <x v="0"/>
    <n v="2.5972283484399998"/>
    <s v="Corn"/>
    <s v="Flood"/>
    <s v="Corn"/>
    <s v="Active IR"/>
  </r>
  <r>
    <x v="15"/>
    <x v="0"/>
    <n v="2.5972283484399998"/>
    <s v="Corn"/>
    <s v="Flood"/>
    <s v="Corn"/>
    <s v="Active IR"/>
  </r>
  <r>
    <x v="16"/>
    <x v="0"/>
    <n v="11.2863746731999"/>
    <s v="Corn"/>
    <s v="Flood"/>
    <s v="Corn"/>
    <s v="Active IR"/>
  </r>
  <r>
    <x v="16"/>
    <x v="0"/>
    <n v="11.2863746731999"/>
    <s v="Corn"/>
    <s v="Flood"/>
    <s v="Corn"/>
    <s v="Active IR"/>
  </r>
  <r>
    <x v="3"/>
    <x v="0"/>
    <n v="11.2863746731999"/>
    <s v="Corn"/>
    <s v="Flood"/>
    <s v="Corn"/>
    <s v="Active IR"/>
  </r>
  <r>
    <x v="0"/>
    <x v="0"/>
    <n v="9.3933726795499997"/>
    <s v="Corn"/>
    <s v="Flood"/>
    <s v="Corn"/>
    <s v="Active IR"/>
  </r>
  <r>
    <x v="16"/>
    <x v="0"/>
    <n v="10.499555944900001"/>
    <s v="Corn"/>
    <s v="Flood"/>
    <s v="Corn"/>
    <s v="Active IR"/>
  </r>
  <r>
    <x v="16"/>
    <x v="0"/>
    <n v="10.8737125255"/>
    <s v="Corn"/>
    <s v="Flood"/>
    <s v="Corn"/>
    <s v="Active IR"/>
  </r>
  <r>
    <x v="35"/>
    <x v="0"/>
    <n v="17.3242852154"/>
    <s v="Corn"/>
    <s v="Flood"/>
    <s v="Corn"/>
    <s v="Active IR"/>
  </r>
  <r>
    <x v="35"/>
    <x v="0"/>
    <n v="17.3242852154"/>
    <s v="Corn"/>
    <s v="Flood"/>
    <s v="Corn"/>
    <s v="Active IR"/>
  </r>
  <r>
    <x v="35"/>
    <x v="0"/>
    <n v="17.3242852154"/>
    <s v="Corn"/>
    <s v="Flood"/>
    <s v="Corn"/>
    <s v="Active IR"/>
  </r>
  <r>
    <x v="1"/>
    <x v="0"/>
    <n v="14.5846736415"/>
    <s v="Corn"/>
    <s v="Flood"/>
    <s v="Corn"/>
    <s v="Active IR"/>
  </r>
  <r>
    <x v="1"/>
    <x v="0"/>
    <n v="14.5846736415"/>
    <s v="Corn"/>
    <s v="Flood"/>
    <s v="Corn"/>
    <s v="Active IR"/>
  </r>
  <r>
    <x v="22"/>
    <x v="0"/>
    <n v="18.301044947600001"/>
    <s v="Corn"/>
    <s v="Flood"/>
    <s v="Corn"/>
    <s v="Active IR"/>
  </r>
  <r>
    <x v="11"/>
    <x v="0"/>
    <n v="6.3202153031300004"/>
    <s v="Corn"/>
    <s v="Flood"/>
    <s v="Developed/Low Intensity"/>
    <s v="Active IR"/>
  </r>
  <r>
    <x v="31"/>
    <x v="0"/>
    <n v="3.1624983107300002"/>
    <s v="Corn"/>
    <s v="Flood"/>
    <s v="Developed/Open Space"/>
    <s v="Active IR"/>
  </r>
  <r>
    <x v="31"/>
    <x v="0"/>
    <n v="3.1624983107300002"/>
    <s v="Corn"/>
    <s v="Flood"/>
    <s v="Developed/Open Space"/>
    <s v="Active IR"/>
  </r>
  <r>
    <x v="8"/>
    <x v="0"/>
    <n v="0.59115277014300005"/>
    <s v="Corn"/>
    <s v="Sprinkler"/>
    <s v="Corn"/>
    <s v="Active IR"/>
  </r>
  <r>
    <x v="8"/>
    <x v="0"/>
    <n v="0.59115277014300005"/>
    <s v="Corn"/>
    <s v="Sprinkler"/>
    <s v="Corn"/>
    <s v="Active IR"/>
  </r>
  <r>
    <x v="8"/>
    <x v="0"/>
    <n v="30.0626336555999"/>
    <s v="Corn"/>
    <s v="Sprinkler"/>
    <s v="Corn"/>
    <s v="Active IR"/>
  </r>
  <r>
    <x v="8"/>
    <x v="0"/>
    <n v="54.637439287100001"/>
    <s v="Corn"/>
    <s v="Sprinkler"/>
    <s v="Corn"/>
    <s v="Active IR"/>
  </r>
  <r>
    <x v="8"/>
    <x v="0"/>
    <n v="54.637439287100001"/>
    <s v="Corn"/>
    <s v="Sprinkler"/>
    <s v="Corn"/>
    <s v="Active IR"/>
  </r>
  <r>
    <x v="12"/>
    <x v="0"/>
    <n v="14.358709187000001"/>
    <s v="Corn"/>
    <s v="Sprinkler"/>
    <s v="Corn"/>
    <s v="Active IR"/>
  </r>
  <r>
    <x v="8"/>
    <x v="0"/>
    <n v="40.4844572497"/>
    <s v="Corn"/>
    <s v="Sprinkler"/>
    <s v="Corn"/>
    <s v="Active IR"/>
  </r>
  <r>
    <x v="8"/>
    <x v="0"/>
    <n v="16.463943987299899"/>
    <s v="Corn"/>
    <s v="Sprinkler"/>
    <s v="Corn"/>
    <s v="Active IR"/>
  </r>
  <r>
    <x v="0"/>
    <x v="0"/>
    <n v="14.3895777446"/>
    <s v="Corn"/>
    <s v="Sprinkler"/>
    <s v="Corn"/>
    <s v="Active IR"/>
  </r>
  <r>
    <x v="0"/>
    <x v="0"/>
    <n v="14.3895777446"/>
    <s v="Corn"/>
    <s v="Sprinkler"/>
    <s v="Corn"/>
    <s v="Active IR"/>
  </r>
  <r>
    <x v="8"/>
    <x v="0"/>
    <n v="24.7915772502"/>
    <s v="Corn"/>
    <s v="Sprinkler"/>
    <s v="Corn"/>
    <s v="Active IR"/>
  </r>
  <r>
    <x v="8"/>
    <x v="0"/>
    <n v="33.973847155100003"/>
    <s v="Corn"/>
    <s v="Sprinkler"/>
    <s v="Corn"/>
    <s v="Active IR"/>
  </r>
  <r>
    <x v="8"/>
    <x v="0"/>
    <n v="4.3106614755499999"/>
    <s v="Corn"/>
    <s v="Sprinkler"/>
    <s v="Corn"/>
    <s v="Active IR"/>
  </r>
  <r>
    <x v="8"/>
    <x v="0"/>
    <n v="4.3106614755499999"/>
    <s v="Corn"/>
    <s v="Sprinkler"/>
    <s v="Corn"/>
    <s v="Active IR"/>
  </r>
  <r>
    <x v="8"/>
    <x v="0"/>
    <n v="4.3106614755499999"/>
    <s v="Corn"/>
    <s v="Sprinkler"/>
    <s v="Corn"/>
    <s v="Active IR"/>
  </r>
  <r>
    <x v="22"/>
    <x v="0"/>
    <n v="0.968136194891"/>
    <s v="Corn"/>
    <s v="Sprinkler"/>
    <s v="Corn"/>
    <s v="Active IR"/>
  </r>
  <r>
    <x v="39"/>
    <x v="0"/>
    <n v="53.772253749199898"/>
    <s v="Corn"/>
    <s v="Sprinkler"/>
    <s v="Corn"/>
    <s v="Active IR"/>
  </r>
  <r>
    <x v="0"/>
    <x v="0"/>
    <n v="3.6085448974799998"/>
    <s v="Corn"/>
    <s v="Sprinkler"/>
    <s v="Corn"/>
    <s v="Active IR"/>
  </r>
  <r>
    <x v="32"/>
    <x v="0"/>
    <n v="36.372895152799899"/>
    <s v="Corn"/>
    <s v="Sprinkler"/>
    <s v="Corn"/>
    <s v="Active IR"/>
  </r>
  <r>
    <x v="33"/>
    <x v="0"/>
    <n v="36.372895152799899"/>
    <s v="Corn"/>
    <s v="Sprinkler"/>
    <s v="Corn"/>
    <s v="Active IR"/>
  </r>
  <r>
    <x v="33"/>
    <x v="0"/>
    <n v="1.6588529915800001"/>
    <s v="Corn"/>
    <s v="Sprinkler"/>
    <s v="Corn"/>
    <s v="Active IR"/>
  </r>
  <r>
    <x v="12"/>
    <x v="0"/>
    <n v="15.1489389326"/>
    <s v="Corn"/>
    <s v="Sprinkler"/>
    <s v="Corn"/>
    <s v="Active IR"/>
  </r>
  <r>
    <x v="12"/>
    <x v="0"/>
    <n v="15.1489389326"/>
    <s v="Corn"/>
    <s v="Sprinkler"/>
    <s v="Corn"/>
    <s v="Active IR"/>
  </r>
  <r>
    <x v="8"/>
    <x v="0"/>
    <n v="5.8563813302699996"/>
    <s v="Corn"/>
    <s v="Sprinkler"/>
    <s v="Corn"/>
    <s v="Active IR"/>
  </r>
  <r>
    <x v="8"/>
    <x v="0"/>
    <n v="26.9203298223999"/>
    <s v="Corn"/>
    <s v="Sprinkler"/>
    <s v="Corn"/>
    <s v="Active IR"/>
  </r>
  <r>
    <x v="8"/>
    <x v="0"/>
    <n v="26.9203298223999"/>
    <s v="Corn"/>
    <s v="Sprinkler"/>
    <s v="Corn"/>
    <s v="Active IR"/>
  </r>
  <r>
    <x v="8"/>
    <x v="0"/>
    <n v="28.370017828000002"/>
    <s v="Corn"/>
    <s v="Sprinkler"/>
    <s v="Corn"/>
    <s v="Active IR"/>
  </r>
  <r>
    <x v="8"/>
    <x v="0"/>
    <n v="28.370017828000002"/>
    <s v="Corn"/>
    <s v="Sprinkler"/>
    <s v="Corn"/>
    <s v="Active IR"/>
  </r>
  <r>
    <x v="8"/>
    <x v="0"/>
    <n v="23.5696646598999"/>
    <s v="Corn"/>
    <s v="Sprinkler"/>
    <s v="Corn"/>
    <s v="Active IR"/>
  </r>
  <r>
    <x v="8"/>
    <x v="0"/>
    <n v="18.455742961399899"/>
    <s v="Corn"/>
    <s v="Sprinkler"/>
    <s v="Corn"/>
    <s v="Active IR"/>
  </r>
  <r>
    <x v="8"/>
    <x v="0"/>
    <n v="35.0864361024"/>
    <s v="Corn"/>
    <s v="Sprinkler"/>
    <s v="Corn"/>
    <s v="Active IR"/>
  </r>
  <r>
    <x v="8"/>
    <x v="0"/>
    <n v="15.531026281000001"/>
    <s v="Corn"/>
    <s v="Sprinkler"/>
    <s v="Corn"/>
    <s v="Active IR"/>
  </r>
  <r>
    <x v="29"/>
    <x v="0"/>
    <n v="14.6045940337"/>
    <s v="Corn"/>
    <s v="Sprinkler"/>
    <s v="Corn"/>
    <s v="Active IR"/>
  </r>
  <r>
    <x v="8"/>
    <x v="0"/>
    <n v="47.164182743200001"/>
    <s v="Corn"/>
    <s v="Sprinkler"/>
    <s v="Corn"/>
    <s v="Active IR"/>
  </r>
  <r>
    <x v="8"/>
    <x v="0"/>
    <n v="47.164182743200001"/>
    <s v="Corn"/>
    <s v="Sprinkler"/>
    <s v="Corn"/>
    <s v="Active IR"/>
  </r>
  <r>
    <x v="12"/>
    <x v="0"/>
    <n v="21.075532471399899"/>
    <s v="Corn"/>
    <s v="Sprinkler"/>
    <s v="Corn"/>
    <s v="Active IR"/>
  </r>
  <r>
    <x v="12"/>
    <x v="0"/>
    <n v="21.075532471399899"/>
    <s v="Corn"/>
    <s v="Sprinkler"/>
    <s v="Corn"/>
    <s v="Active IR"/>
  </r>
  <r>
    <x v="12"/>
    <x v="0"/>
    <n v="61.537696271000002"/>
    <s v="Corn"/>
    <s v="Sprinkler"/>
    <s v="Corn"/>
    <s v="Active IR"/>
  </r>
  <r>
    <x v="12"/>
    <x v="0"/>
    <n v="61.537696271000002"/>
    <s v="Corn"/>
    <s v="Sprinkler"/>
    <s v="Corn"/>
    <s v="Active IR"/>
  </r>
  <r>
    <x v="12"/>
    <x v="0"/>
    <n v="61.537696271000002"/>
    <s v="Corn"/>
    <s v="Sprinkler"/>
    <s v="Corn"/>
    <s v="Active IR"/>
  </r>
  <r>
    <x v="8"/>
    <x v="0"/>
    <n v="3.9588135675"/>
    <s v="Corn"/>
    <s v="Sprinkler"/>
    <s v="Corn"/>
    <s v="Active IR"/>
  </r>
  <r>
    <x v="8"/>
    <x v="0"/>
    <n v="3.9588135675"/>
    <s v="Corn"/>
    <s v="Sprinkler"/>
    <s v="Corn"/>
    <s v="Active IR"/>
  </r>
  <r>
    <x v="8"/>
    <x v="0"/>
    <n v="1.06844707904"/>
    <s v="Corn"/>
    <s v="Sprinkler"/>
    <s v="Corn"/>
    <s v="Active IR"/>
  </r>
  <r>
    <x v="8"/>
    <x v="0"/>
    <n v="29.2661067155999"/>
    <s v="Corn"/>
    <s v="Sprinkler"/>
    <s v="Corn"/>
    <s v="Active IR"/>
  </r>
  <r>
    <x v="23"/>
    <x v="0"/>
    <n v="13.8417569895"/>
    <s v="Corn"/>
    <s v="Sprinkler"/>
    <s v="Corn"/>
    <s v="Active IR"/>
  </r>
  <r>
    <x v="23"/>
    <x v="0"/>
    <n v="13.8417569895"/>
    <s v="Corn"/>
    <s v="Sprinkler"/>
    <s v="Corn"/>
    <s v="Active IR"/>
  </r>
  <r>
    <x v="0"/>
    <x v="0"/>
    <n v="31.4954063544"/>
    <s v="Corn"/>
    <s v="Sprinkler"/>
    <s v="Corn"/>
    <s v="Active IR"/>
  </r>
  <r>
    <x v="0"/>
    <x v="0"/>
    <n v="31.4954063544"/>
    <s v="Corn"/>
    <s v="Sprinkler"/>
    <s v="Corn"/>
    <s v="Active IR"/>
  </r>
  <r>
    <x v="8"/>
    <x v="0"/>
    <n v="10.4375910903"/>
    <s v="Corn"/>
    <s v="Sprinkler"/>
    <s v="Corn"/>
    <s v="Active IR"/>
  </r>
  <r>
    <x v="8"/>
    <x v="0"/>
    <n v="22.305176156800002"/>
    <s v="Corn"/>
    <s v="Sprinkler"/>
    <s v="Corn"/>
    <s v="Active IR"/>
  </r>
  <r>
    <x v="8"/>
    <x v="0"/>
    <n v="5.4050033736899996"/>
    <s v="Corn"/>
    <s v="Sprinkler"/>
    <s v="Corn"/>
    <s v="Active IR"/>
  </r>
  <r>
    <x v="8"/>
    <x v="0"/>
    <n v="4.0394561050800002"/>
    <s v="Corn"/>
    <s v="Sprinkler"/>
    <s v="Corn"/>
    <s v="Active IR"/>
  </r>
  <r>
    <x v="0"/>
    <x v="0"/>
    <n v="10.0512406154999"/>
    <s v="Corn"/>
    <s v="Sprinkler"/>
    <s v="Corn"/>
    <s v="Active IR"/>
  </r>
  <r>
    <x v="0"/>
    <x v="0"/>
    <n v="10.0512406154999"/>
    <s v="Corn"/>
    <s v="Sprinkler"/>
    <s v="Corn"/>
    <s v="Active IR"/>
  </r>
  <r>
    <x v="0"/>
    <x v="0"/>
    <n v="10.0512406154999"/>
    <s v="Corn"/>
    <s v="Sprinkler"/>
    <s v="Corn"/>
    <s v="Active IR"/>
  </r>
  <r>
    <x v="0"/>
    <x v="0"/>
    <n v="10.0512406154999"/>
    <s v="Corn"/>
    <s v="Sprinkler"/>
    <s v="Corn"/>
    <s v="Active IR"/>
  </r>
  <r>
    <x v="12"/>
    <x v="0"/>
    <n v="9.6624227426099996"/>
    <s v="Corn"/>
    <s v="Sprinkler"/>
    <s v="Corn"/>
    <s v="Active IR"/>
  </r>
  <r>
    <x v="0"/>
    <x v="0"/>
    <n v="8.90886068963"/>
    <s v="Corn"/>
    <s v="Sprinkler"/>
    <s v="Corn"/>
    <s v="Active IR"/>
  </r>
  <r>
    <x v="22"/>
    <x v="0"/>
    <n v="11.8303304409999"/>
    <s v="Corn"/>
    <s v="Sprinkler"/>
    <s v="Corn"/>
    <s v="Active IR"/>
  </r>
  <r>
    <x v="22"/>
    <x v="0"/>
    <n v="11.8303304409999"/>
    <s v="Corn"/>
    <s v="Sprinkler"/>
    <s v="Corn"/>
    <s v="Active IR"/>
  </r>
  <r>
    <x v="8"/>
    <x v="0"/>
    <n v="8.2503867737699998"/>
    <s v="Corn"/>
    <s v="Sprinkler"/>
    <s v="Corn"/>
    <s v="Active IR"/>
  </r>
  <r>
    <x v="8"/>
    <x v="0"/>
    <n v="7.1628390690600003"/>
    <s v="Corn"/>
    <s v="Sprinkler"/>
    <s v="Corn"/>
    <s v="Active IR"/>
  </r>
  <r>
    <x v="8"/>
    <x v="0"/>
    <n v="8.9061201616600005"/>
    <s v="Corn"/>
    <s v="Sprinkler"/>
    <s v="Corn"/>
    <s v="Active IR"/>
  </r>
  <r>
    <x v="0"/>
    <x v="0"/>
    <n v="62.997327670499899"/>
    <s v="Corn"/>
    <s v="Sprinkler"/>
    <s v="Corn"/>
    <s v="Active IR"/>
  </r>
  <r>
    <x v="0"/>
    <x v="0"/>
    <n v="62.997327670499899"/>
    <s v="Corn"/>
    <s v="Sprinkler"/>
    <s v="Corn"/>
    <s v="Active IR"/>
  </r>
  <r>
    <x v="0"/>
    <x v="0"/>
    <n v="53.119857728100001"/>
    <s v="Corn"/>
    <s v="Sprinkler"/>
    <s v="Corn"/>
    <s v="Active IR"/>
  </r>
  <r>
    <x v="0"/>
    <x v="0"/>
    <n v="48.4364883123"/>
    <s v="Corn"/>
    <s v="Sprinkler"/>
    <s v="Corn"/>
    <s v="Active IR"/>
  </r>
  <r>
    <x v="12"/>
    <x v="0"/>
    <n v="17.5173302102999"/>
    <s v="Corn"/>
    <s v="Sprinkler"/>
    <s v="Corn"/>
    <s v="Active IR"/>
  </r>
  <r>
    <x v="12"/>
    <x v="0"/>
    <n v="17.5173302102999"/>
    <s v="Corn"/>
    <s v="Sprinkler"/>
    <s v="Corn"/>
    <s v="Active IR"/>
  </r>
  <r>
    <x v="8"/>
    <x v="0"/>
    <n v="36.190400306500003"/>
    <s v="Corn"/>
    <s v="Sprinkler"/>
    <s v="Corn"/>
    <s v="Active IR"/>
  </r>
  <r>
    <x v="8"/>
    <x v="0"/>
    <n v="10.9777924823"/>
    <s v="Corn"/>
    <s v="Sprinkler"/>
    <s v="Corn"/>
    <s v="Active IR"/>
  </r>
  <r>
    <x v="8"/>
    <x v="0"/>
    <n v="16.269847945399899"/>
    <s v="Corn"/>
    <s v="Sprinkler"/>
    <s v="Corn"/>
    <s v="Active IR"/>
  </r>
  <r>
    <x v="0"/>
    <x v="0"/>
    <n v="37.360080803199899"/>
    <s v="Corn"/>
    <s v="Sprinkler"/>
    <s v="Corn"/>
    <s v="Active IR"/>
  </r>
  <r>
    <x v="23"/>
    <x v="0"/>
    <n v="10.9340574554"/>
    <s v="Corn"/>
    <s v="Sprinkler"/>
    <s v="Corn"/>
    <s v="Active IR"/>
  </r>
  <r>
    <x v="8"/>
    <x v="0"/>
    <n v="2.8927170039500001"/>
    <s v="Corn"/>
    <s v="Sprinkler"/>
    <s v="Corn"/>
    <s v="Active IR"/>
  </r>
  <r>
    <x v="8"/>
    <x v="0"/>
    <n v="7.0218551353200001"/>
    <s v="Corn"/>
    <s v="Sprinkler"/>
    <s v="Corn"/>
    <s v="Active IR"/>
  </r>
  <r>
    <x v="8"/>
    <x v="0"/>
    <n v="3.49367945864"/>
    <s v="Corn"/>
    <s v="Sprinkler"/>
    <s v="Corn"/>
    <s v="Active IR"/>
  </r>
  <r>
    <x v="8"/>
    <x v="0"/>
    <n v="20.0827825862"/>
    <s v="Corn"/>
    <s v="Sprinkler"/>
    <s v="Corn"/>
    <s v="Active IR"/>
  </r>
  <r>
    <x v="8"/>
    <x v="0"/>
    <n v="20.0827825862"/>
    <s v="Corn"/>
    <s v="Sprinkler"/>
    <s v="Corn"/>
    <s v="Active IR"/>
  </r>
  <r>
    <x v="8"/>
    <x v="0"/>
    <n v="52.8263747881999"/>
    <s v="Corn"/>
    <s v="Sprinkler"/>
    <s v="Corn"/>
    <s v="Active IR"/>
  </r>
  <r>
    <x v="8"/>
    <x v="0"/>
    <n v="52.8263747881999"/>
    <s v="Corn"/>
    <s v="Sprinkler"/>
    <s v="Corn"/>
    <s v="Active IR"/>
  </r>
  <r>
    <x v="8"/>
    <x v="0"/>
    <n v="20.216813757899899"/>
    <s v="Corn"/>
    <s v="Sprinkler"/>
    <s v="Corn"/>
    <s v="Active IR"/>
  </r>
  <r>
    <x v="8"/>
    <x v="0"/>
    <n v="0.33690522425699998"/>
    <s v="Corn"/>
    <s v="Sprinkler"/>
    <s v="Corn"/>
    <s v="Active IR"/>
  </r>
  <r>
    <x v="8"/>
    <x v="0"/>
    <n v="17.871176254200002"/>
    <s v="Corn"/>
    <s v="Sprinkler"/>
    <s v="Corn"/>
    <s v="Active IR"/>
  </r>
  <r>
    <x v="0"/>
    <x v="0"/>
    <n v="9.7492508308100003"/>
    <s v="Corn"/>
    <s v="Sprinkler"/>
    <s v="Corn"/>
    <s v="Active IR"/>
  </r>
  <r>
    <x v="8"/>
    <x v="0"/>
    <n v="14.5282284299"/>
    <s v="Corn"/>
    <s v="Sprinkler"/>
    <s v="Corn"/>
    <s v="Active IR"/>
  </r>
  <r>
    <x v="8"/>
    <x v="0"/>
    <n v="30.8478604381"/>
    <s v="Corn"/>
    <s v="Sprinkler"/>
    <s v="Corn"/>
    <s v="Active IR"/>
  </r>
  <r>
    <x v="8"/>
    <x v="0"/>
    <n v="30.8478604381"/>
    <s v="Corn"/>
    <s v="Sprinkler"/>
    <s v="Corn"/>
    <s v="Active IR"/>
  </r>
  <r>
    <x v="20"/>
    <x v="0"/>
    <n v="35.098404294300003"/>
    <s v="Corn"/>
    <s v="Sprinkler"/>
    <s v="Corn"/>
    <s v="Active IR"/>
  </r>
  <r>
    <x v="8"/>
    <x v="0"/>
    <n v="30.407745306100001"/>
    <s v="Corn"/>
    <s v="Sprinkler"/>
    <s v="Corn"/>
    <s v="Active IR"/>
  </r>
  <r>
    <x v="0"/>
    <x v="0"/>
    <n v="18.977646993299899"/>
    <s v="Corn"/>
    <s v="Sprinkler"/>
    <s v="Corn"/>
    <s v="Active IR"/>
  </r>
  <r>
    <x v="0"/>
    <x v="0"/>
    <n v="18.977646993299899"/>
    <s v="Corn"/>
    <s v="Sprinkler"/>
    <s v="Corn"/>
    <s v="Active IR"/>
  </r>
  <r>
    <x v="0"/>
    <x v="0"/>
    <n v="37.098549401500001"/>
    <s v="Corn"/>
    <s v="Sprinkler"/>
    <s v="Corn"/>
    <s v="Active IR"/>
  </r>
  <r>
    <x v="0"/>
    <x v="0"/>
    <n v="37.098549401500001"/>
    <s v="Corn"/>
    <s v="Sprinkler"/>
    <s v="Corn"/>
    <s v="Active IR"/>
  </r>
  <r>
    <x v="0"/>
    <x v="0"/>
    <n v="37.098549401500001"/>
    <s v="Corn"/>
    <s v="Sprinkler"/>
    <s v="Corn"/>
    <s v="Active IR"/>
  </r>
  <r>
    <x v="8"/>
    <x v="0"/>
    <n v="69.7483496981"/>
    <s v="Corn"/>
    <s v="Sprinkler"/>
    <s v="Corn"/>
    <s v="Active IR"/>
  </r>
  <r>
    <x v="8"/>
    <x v="0"/>
    <n v="69.7483496981"/>
    <s v="Corn"/>
    <s v="Sprinkler"/>
    <s v="Corn"/>
    <s v="Active IR"/>
  </r>
  <r>
    <x v="8"/>
    <x v="0"/>
    <n v="69.7483496981"/>
    <s v="Corn"/>
    <s v="Sprinkler"/>
    <s v="Corn"/>
    <s v="Active IR"/>
  </r>
  <r>
    <x v="8"/>
    <x v="0"/>
    <n v="69.7483496981"/>
    <s v="Corn"/>
    <s v="Sprinkler"/>
    <s v="Corn"/>
    <s v="Active IR"/>
  </r>
  <r>
    <x v="0"/>
    <x v="0"/>
    <n v="22.657754943099899"/>
    <s v="Corn"/>
    <s v="Sprinkler"/>
    <s v="Corn"/>
    <s v="Active IR"/>
  </r>
  <r>
    <x v="16"/>
    <x v="0"/>
    <n v="36.8422338074"/>
    <s v="Corn"/>
    <s v="Sprinkler"/>
    <s v="Corn"/>
    <s v="Active IR"/>
  </r>
  <r>
    <x v="8"/>
    <x v="0"/>
    <n v="59.622042573100003"/>
    <s v="Corn"/>
    <s v="Sprinkler"/>
    <s v="Corn"/>
    <s v="Active IR"/>
  </r>
  <r>
    <x v="33"/>
    <x v="0"/>
    <n v="5.3299685544199997"/>
    <s v="Corn"/>
    <s v="Sprinkler"/>
    <s v="Corn"/>
    <s v="Active IR"/>
  </r>
  <r>
    <x v="0"/>
    <x v="0"/>
    <n v="42.8416261891999"/>
    <s v="Corn"/>
    <s v="Sprinkler"/>
    <s v="Corn"/>
    <s v="Active IR"/>
  </r>
  <r>
    <x v="8"/>
    <x v="0"/>
    <n v="28.095924994899899"/>
    <s v="Corn"/>
    <s v="Sprinkler"/>
    <s v="Corn"/>
    <s v="Active IR"/>
  </r>
  <r>
    <x v="8"/>
    <x v="0"/>
    <n v="9.2655847307400006"/>
    <s v="Corn"/>
    <s v="Sprinkler"/>
    <s v="Corn"/>
    <s v="Active IR"/>
  </r>
  <r>
    <x v="12"/>
    <x v="0"/>
    <n v="34.042292385400003"/>
    <s v="Corn"/>
    <s v="Sprinkler"/>
    <s v="Corn"/>
    <s v="Active IR"/>
  </r>
  <r>
    <x v="12"/>
    <x v="0"/>
    <n v="34.042292385400003"/>
    <s v="Corn"/>
    <s v="Sprinkler"/>
    <s v="Corn"/>
    <s v="Active IR"/>
  </r>
  <r>
    <x v="12"/>
    <x v="0"/>
    <n v="34.042292385400003"/>
    <s v="Corn"/>
    <s v="Sprinkler"/>
    <s v="Corn"/>
    <s v="Active IR"/>
  </r>
  <r>
    <x v="8"/>
    <x v="0"/>
    <n v="1.16310210923"/>
    <s v="Corn"/>
    <s v="Sprinkler"/>
    <s v="Corn"/>
    <s v="Active IR"/>
  </r>
  <r>
    <x v="0"/>
    <x v="0"/>
    <n v="28.663170923500001"/>
    <s v="Corn"/>
    <s v="Sprinkler"/>
    <s v="Corn"/>
    <s v="Active IR"/>
  </r>
  <r>
    <x v="8"/>
    <x v="0"/>
    <n v="13.8627917465999"/>
    <s v="Corn"/>
    <s v="Sprinkler"/>
    <s v="Corn"/>
    <s v="Active IR"/>
  </r>
  <r>
    <x v="22"/>
    <x v="0"/>
    <n v="30.995199706400001"/>
    <s v="Corn"/>
    <s v="Sprinkler"/>
    <s v="Corn"/>
    <s v="Active IR"/>
  </r>
  <r>
    <x v="17"/>
    <x v="0"/>
    <n v="13.4225463567"/>
    <s v="Corn"/>
    <s v="Sprinkler"/>
    <s v="Corn"/>
    <s v="Active IR"/>
  </r>
  <r>
    <x v="8"/>
    <x v="0"/>
    <n v="28.456043853099899"/>
    <s v="Corn"/>
    <s v="Sprinkler"/>
    <s v="Corn"/>
    <s v="Active IR"/>
  </r>
  <r>
    <x v="8"/>
    <x v="0"/>
    <n v="5.7849753438400002"/>
    <s v="Corn"/>
    <s v="Sprinkler"/>
    <s v="Corn"/>
    <s v="Active IR"/>
  </r>
  <r>
    <x v="8"/>
    <x v="0"/>
    <n v="53.626611375400003"/>
    <s v="Corn"/>
    <s v="Sprinkler"/>
    <s v="Corn"/>
    <s v="Active IR"/>
  </r>
  <r>
    <x v="8"/>
    <x v="0"/>
    <n v="53.626611375400003"/>
    <s v="Corn"/>
    <s v="Sprinkler"/>
    <s v="Corn"/>
    <s v="Active IR"/>
  </r>
  <r>
    <x v="8"/>
    <x v="0"/>
    <n v="42.571241560300003"/>
    <s v="Corn"/>
    <s v="Sprinkler"/>
    <s v="Corn"/>
    <s v="Active IR"/>
  </r>
  <r>
    <x v="8"/>
    <x v="0"/>
    <n v="61.312380150800003"/>
    <s v="Corn"/>
    <s v="Sprinkler"/>
    <s v="Corn"/>
    <s v="Active IR"/>
  </r>
  <r>
    <x v="8"/>
    <x v="0"/>
    <n v="61.312380150800003"/>
    <s v="Corn"/>
    <s v="Sprinkler"/>
    <s v="Corn"/>
    <s v="Active IR"/>
  </r>
  <r>
    <x v="33"/>
    <x v="0"/>
    <n v="40.2287002606"/>
    <s v="Corn"/>
    <s v="Sprinkler"/>
    <s v="Corn"/>
    <s v="Active IR"/>
  </r>
  <r>
    <x v="33"/>
    <x v="0"/>
    <n v="40.2287002606"/>
    <s v="Corn"/>
    <s v="Sprinkler"/>
    <s v="Corn"/>
    <s v="Active IR"/>
  </r>
  <r>
    <x v="0"/>
    <x v="0"/>
    <n v="37.019512485100002"/>
    <s v="Corn"/>
    <s v="Sprinkler"/>
    <s v="Corn"/>
    <s v="Active IR"/>
  </r>
  <r>
    <x v="8"/>
    <x v="0"/>
    <n v="46.749507829400002"/>
    <s v="Corn"/>
    <s v="Sprinkler"/>
    <s v="Corn"/>
    <s v="Active IR"/>
  </r>
  <r>
    <x v="8"/>
    <x v="0"/>
    <n v="46.749507829400002"/>
    <s v="Corn"/>
    <s v="Sprinkler"/>
    <s v="Corn"/>
    <s v="Active IR"/>
  </r>
  <r>
    <x v="8"/>
    <x v="0"/>
    <n v="46.749507829400002"/>
    <s v="Corn"/>
    <s v="Sprinkler"/>
    <s v="Corn"/>
    <s v="Active IR"/>
  </r>
  <r>
    <x v="8"/>
    <x v="0"/>
    <n v="11.3350334766"/>
    <s v="Corn"/>
    <s v="Sprinkler"/>
    <s v="Corn"/>
    <s v="Active IR"/>
  </r>
  <r>
    <x v="14"/>
    <x v="0"/>
    <n v="43.8029025535999"/>
    <s v="Corn"/>
    <s v="Sprinkler"/>
    <s v="Corn"/>
    <s v="Active IR"/>
  </r>
  <r>
    <x v="14"/>
    <x v="0"/>
    <n v="43.8029025535999"/>
    <s v="Corn"/>
    <s v="Sprinkler"/>
    <s v="Corn"/>
    <s v="Active IR"/>
  </r>
  <r>
    <x v="14"/>
    <x v="0"/>
    <n v="43.8029025535999"/>
    <s v="Corn"/>
    <s v="Sprinkler"/>
    <s v="Corn"/>
    <s v="Active IR"/>
  </r>
  <r>
    <x v="14"/>
    <x v="0"/>
    <n v="43.8029025535999"/>
    <s v="Corn"/>
    <s v="Sprinkler"/>
    <s v="Corn"/>
    <s v="Active IR"/>
  </r>
  <r>
    <x v="15"/>
    <x v="0"/>
    <n v="43.8029025535999"/>
    <s v="Corn"/>
    <s v="Sprinkler"/>
    <s v="Corn"/>
    <s v="Active IR"/>
  </r>
  <r>
    <x v="15"/>
    <x v="0"/>
    <n v="43.8029025535999"/>
    <s v="Corn"/>
    <s v="Sprinkler"/>
    <s v="Corn"/>
    <s v="Active IR"/>
  </r>
  <r>
    <x v="15"/>
    <x v="0"/>
    <n v="43.8029025535999"/>
    <s v="Corn"/>
    <s v="Sprinkler"/>
    <s v="Corn"/>
    <s v="Active IR"/>
  </r>
  <r>
    <x v="15"/>
    <x v="0"/>
    <n v="43.8029025535999"/>
    <s v="Corn"/>
    <s v="Sprinkler"/>
    <s v="Corn"/>
    <s v="Active IR"/>
  </r>
  <r>
    <x v="8"/>
    <x v="0"/>
    <n v="83.564387898999897"/>
    <s v="Corn"/>
    <s v="Sprinkler"/>
    <s v="Corn"/>
    <s v="Active IR"/>
  </r>
  <r>
    <x v="8"/>
    <x v="0"/>
    <n v="83.564387898999897"/>
    <s v="Corn"/>
    <s v="Sprinkler"/>
    <s v="Corn"/>
    <s v="Active IR"/>
  </r>
  <r>
    <x v="32"/>
    <x v="0"/>
    <n v="13.7318427902"/>
    <s v="Corn"/>
    <s v="Sprinkler"/>
    <s v="Corn"/>
    <s v="Active IR"/>
  </r>
  <r>
    <x v="33"/>
    <x v="0"/>
    <n v="13.7318427902"/>
    <s v="Corn"/>
    <s v="Sprinkler"/>
    <s v="Corn"/>
    <s v="Active IR"/>
  </r>
  <r>
    <x v="8"/>
    <x v="0"/>
    <n v="44.8449024321"/>
    <s v="Corn"/>
    <s v="Sprinkler"/>
    <s v="Corn"/>
    <s v="Active IR"/>
  </r>
  <r>
    <x v="8"/>
    <x v="0"/>
    <n v="44.8449024321"/>
    <s v="Corn"/>
    <s v="Sprinkler"/>
    <s v="Corn"/>
    <s v="Active IR"/>
  </r>
  <r>
    <x v="8"/>
    <x v="0"/>
    <n v="44.8449024321"/>
    <s v="Corn"/>
    <s v="Sprinkler"/>
    <s v="Corn"/>
    <s v="Active IR"/>
  </r>
  <r>
    <x v="8"/>
    <x v="0"/>
    <n v="44.8449024321"/>
    <s v="Corn"/>
    <s v="Sprinkler"/>
    <s v="Corn"/>
    <s v="Active IR"/>
  </r>
  <r>
    <x v="8"/>
    <x v="0"/>
    <n v="7.4575208508699999"/>
    <s v="Corn"/>
    <s v="Sprinkler"/>
    <s v="Corn"/>
    <s v="Active IR"/>
  </r>
  <r>
    <x v="16"/>
    <x v="0"/>
    <n v="23.8800316843"/>
    <s v="Corn"/>
    <s v="Sprinkler"/>
    <s v="Corn"/>
    <s v="Active IR"/>
  </r>
  <r>
    <x v="3"/>
    <x v="0"/>
    <n v="23.8800316843"/>
    <s v="Corn"/>
    <s v="Sprinkler"/>
    <s v="Corn"/>
    <s v="Active IR"/>
  </r>
  <r>
    <x v="8"/>
    <x v="0"/>
    <n v="53.848640514099898"/>
    <s v="Corn"/>
    <s v="Sprinkler"/>
    <s v="Corn"/>
    <s v="Active IR"/>
  </r>
  <r>
    <x v="8"/>
    <x v="0"/>
    <n v="53.848640514099898"/>
    <s v="Corn"/>
    <s v="Sprinkler"/>
    <s v="Corn"/>
    <s v="Active IR"/>
  </r>
  <r>
    <x v="8"/>
    <x v="0"/>
    <n v="39.241457304500003"/>
    <s v="Corn"/>
    <s v="Sprinkler"/>
    <s v="Corn"/>
    <s v="Active IR"/>
  </r>
  <r>
    <x v="8"/>
    <x v="0"/>
    <n v="7.1296423214000004"/>
    <s v="Corn"/>
    <s v="Sprinkler"/>
    <s v="Corn"/>
    <s v="Active IR"/>
  </r>
  <r>
    <x v="8"/>
    <x v="0"/>
    <n v="14.0776379318"/>
    <s v="Corn"/>
    <s v="Sprinkler"/>
    <s v="Corn"/>
    <s v="Active IR"/>
  </r>
  <r>
    <x v="7"/>
    <x v="0"/>
    <n v="14.470134611300001"/>
    <s v="Corn"/>
    <s v="Sprinkler"/>
    <s v="Corn"/>
    <s v="Active IR"/>
  </r>
  <r>
    <x v="39"/>
    <x v="0"/>
    <n v="1.0246800861100001"/>
    <s v="Corn"/>
    <s v="Sprinkler"/>
    <s v="Corn"/>
    <s v="Active IR"/>
  </r>
  <r>
    <x v="22"/>
    <x v="0"/>
    <n v="139.503829684999"/>
    <s v="Corn"/>
    <s v="Sprinkler"/>
    <s v="Corn"/>
    <s v="Active IR"/>
  </r>
  <r>
    <x v="18"/>
    <x v="0"/>
    <n v="5.6674976700100004"/>
    <s v="Corn"/>
    <s v="Sprinkler"/>
    <s v="Corn"/>
    <s v="Active IR"/>
  </r>
  <r>
    <x v="18"/>
    <x v="0"/>
    <n v="5.6674976700100004"/>
    <s v="Corn"/>
    <s v="Sprinkler"/>
    <s v="Corn"/>
    <s v="Active IR"/>
  </r>
  <r>
    <x v="0"/>
    <x v="0"/>
    <n v="2.9612422063500001"/>
    <s v="Corn"/>
    <s v="Sprinkler"/>
    <s v="Corn"/>
    <s v="Active IR"/>
  </r>
  <r>
    <x v="0"/>
    <x v="0"/>
    <n v="21.207301897699899"/>
    <s v="Corn"/>
    <s v="Sprinkler"/>
    <s v="Corn"/>
    <s v="Active IR"/>
  </r>
  <r>
    <x v="32"/>
    <x v="0"/>
    <n v="14.3417841555999"/>
    <s v="Corn"/>
    <s v="Sprinkler"/>
    <s v="Corn"/>
    <s v="Active IR"/>
  </r>
  <r>
    <x v="33"/>
    <x v="0"/>
    <n v="14.3417841555999"/>
    <s v="Corn"/>
    <s v="Sprinkler"/>
    <s v="Corn"/>
    <s v="Active IR"/>
  </r>
  <r>
    <x v="8"/>
    <x v="0"/>
    <n v="13.0044485795"/>
    <s v="Corn"/>
    <s v="Sprinkler"/>
    <s v="Corn"/>
    <s v="Active IR"/>
  </r>
  <r>
    <x v="8"/>
    <x v="0"/>
    <n v="14.3274533168"/>
    <s v="Corn"/>
    <s v="Sprinkler"/>
    <s v="Corn"/>
    <s v="Active IR"/>
  </r>
  <r>
    <x v="0"/>
    <x v="0"/>
    <n v="38.0863015073"/>
    <s v="Corn"/>
    <s v="Sprinkler"/>
    <s v="Corn"/>
    <s v="Active IR"/>
  </r>
  <r>
    <x v="8"/>
    <x v="0"/>
    <n v="59.631978922999899"/>
    <s v="Corn"/>
    <s v="Sprinkler"/>
    <s v="Corn"/>
    <s v="Active IR"/>
  </r>
  <r>
    <x v="8"/>
    <x v="0"/>
    <n v="33.269221205100003"/>
    <s v="Corn"/>
    <s v="Sprinkler"/>
    <s v="Corn"/>
    <s v="Active IR"/>
  </r>
  <r>
    <x v="8"/>
    <x v="0"/>
    <n v="1.5592470891900001"/>
    <s v="Corn"/>
    <s v="Sprinkler"/>
    <s v="Corn"/>
    <s v="Active IR"/>
  </r>
  <r>
    <x v="0"/>
    <x v="0"/>
    <n v="39.800086166500002"/>
    <s v="Corn"/>
    <s v="Sprinkler"/>
    <s v="Corn"/>
    <s v="Active IR"/>
  </r>
  <r>
    <x v="8"/>
    <x v="0"/>
    <n v="33.471289873899899"/>
    <s v="Corn"/>
    <s v="Sprinkler"/>
    <s v="Corn"/>
    <s v="Active IR"/>
  </r>
  <r>
    <x v="8"/>
    <x v="0"/>
    <n v="29.9583100097"/>
    <s v="Corn"/>
    <s v="Sprinkler"/>
    <s v="Corn"/>
    <s v="Active IR"/>
  </r>
  <r>
    <x v="8"/>
    <x v="0"/>
    <n v="29.9583100097"/>
    <s v="Corn"/>
    <s v="Sprinkler"/>
    <s v="Corn"/>
    <s v="Active IR"/>
  </r>
  <r>
    <x v="17"/>
    <x v="0"/>
    <n v="14.1258941213"/>
    <s v="Corn"/>
    <s v="Sprinkler"/>
    <s v="Corn"/>
    <s v="Active IR"/>
  </r>
  <r>
    <x v="12"/>
    <x v="0"/>
    <n v="14.1258941213"/>
    <s v="Corn"/>
    <s v="Sprinkler"/>
    <s v="Corn"/>
    <s v="Active IR"/>
  </r>
  <r>
    <x v="12"/>
    <x v="0"/>
    <n v="14.1258941213"/>
    <s v="Corn"/>
    <s v="Sprinkler"/>
    <s v="Corn"/>
    <s v="Active IR"/>
  </r>
  <r>
    <x v="8"/>
    <x v="0"/>
    <n v="31.799633773899899"/>
    <s v="Corn"/>
    <s v="Sprinkler"/>
    <s v="Corn"/>
    <s v="Active IR"/>
  </r>
  <r>
    <x v="8"/>
    <x v="0"/>
    <n v="31.799633773899899"/>
    <s v="Corn"/>
    <s v="Sprinkler"/>
    <s v="Corn"/>
    <s v="Active IR"/>
  </r>
  <r>
    <x v="8"/>
    <x v="0"/>
    <n v="31.799633773899899"/>
    <s v="Corn"/>
    <s v="Sprinkler"/>
    <s v="Corn"/>
    <s v="Active IR"/>
  </r>
  <r>
    <x v="33"/>
    <x v="0"/>
    <n v="22.4969857697"/>
    <s v="Corn"/>
    <s v="Sprinkler"/>
    <s v="Corn"/>
    <s v="Active IR"/>
  </r>
  <r>
    <x v="8"/>
    <x v="0"/>
    <n v="18.4747952086"/>
    <s v="Corn"/>
    <s v="Sprinkler"/>
    <s v="Corn"/>
    <s v="Active IR"/>
  </r>
  <r>
    <x v="12"/>
    <x v="0"/>
    <n v="72.4688280572"/>
    <s v="Corn"/>
    <s v="Sprinkler"/>
    <s v="Corn"/>
    <s v="Active IR"/>
  </r>
  <r>
    <x v="12"/>
    <x v="0"/>
    <n v="72.4688280572"/>
    <s v="Corn"/>
    <s v="Sprinkler"/>
    <s v="Corn"/>
    <s v="Active IR"/>
  </r>
  <r>
    <x v="12"/>
    <x v="0"/>
    <n v="72.4688280572"/>
    <s v="Corn"/>
    <s v="Sprinkler"/>
    <s v="Corn"/>
    <s v="Active IR"/>
  </r>
  <r>
    <x v="12"/>
    <x v="0"/>
    <n v="72.4688280572"/>
    <s v="Corn"/>
    <s v="Sprinkler"/>
    <s v="Corn"/>
    <s v="Active IR"/>
  </r>
  <r>
    <x v="12"/>
    <x v="0"/>
    <n v="72.4688280572"/>
    <s v="Corn"/>
    <s v="Sprinkler"/>
    <s v="Corn"/>
    <s v="Active IR"/>
  </r>
  <r>
    <x v="0"/>
    <x v="0"/>
    <n v="30.1783557945"/>
    <s v="Corn"/>
    <s v="Sprinkler"/>
    <s v="Corn"/>
    <s v="Active IR"/>
  </r>
  <r>
    <x v="7"/>
    <x v="0"/>
    <n v="18.222854821999899"/>
    <s v="Corn"/>
    <s v="Sprinkler"/>
    <s v="Corn"/>
    <s v="Active IR"/>
  </r>
  <r>
    <x v="8"/>
    <x v="0"/>
    <n v="11.573870832500001"/>
    <s v="Corn"/>
    <s v="Sprinkler"/>
    <s v="Corn"/>
    <s v="Active IR"/>
  </r>
  <r>
    <x v="22"/>
    <x v="0"/>
    <n v="3.6371489700900002"/>
    <s v="Corn"/>
    <s v="Sprinkler"/>
    <s v="Corn"/>
    <s v="Active IR"/>
  </r>
  <r>
    <x v="8"/>
    <x v="0"/>
    <n v="10.5473611417"/>
    <s v="Corn"/>
    <s v="Sprinkler"/>
    <s v="Corn"/>
    <s v="Active IR"/>
  </r>
  <r>
    <x v="12"/>
    <x v="0"/>
    <n v="57.8097552312"/>
    <s v="Corn"/>
    <s v="Sprinkler"/>
    <s v="Corn"/>
    <s v="Active IR"/>
  </r>
  <r>
    <x v="12"/>
    <x v="0"/>
    <n v="57.8097552312"/>
    <s v="Corn"/>
    <s v="Sprinkler"/>
    <s v="Corn"/>
    <s v="Active IR"/>
  </r>
  <r>
    <x v="12"/>
    <x v="0"/>
    <n v="57.8097552312"/>
    <s v="Corn"/>
    <s v="Sprinkler"/>
    <s v="Corn"/>
    <s v="Active IR"/>
  </r>
  <r>
    <x v="12"/>
    <x v="0"/>
    <n v="57.8097552312"/>
    <s v="Corn"/>
    <s v="Sprinkler"/>
    <s v="Corn"/>
    <s v="Active IR"/>
  </r>
  <r>
    <x v="33"/>
    <x v="0"/>
    <n v="41.0149941686999"/>
    <s v="Corn"/>
    <s v="Sprinkler"/>
    <s v="Corn"/>
    <s v="Active IR"/>
  </r>
  <r>
    <x v="33"/>
    <x v="0"/>
    <n v="41.0149941686999"/>
    <s v="Corn"/>
    <s v="Sprinkler"/>
    <s v="Corn"/>
    <s v="Active IR"/>
  </r>
  <r>
    <x v="49"/>
    <x v="0"/>
    <n v="30.114640711300002"/>
    <s v="Corn"/>
    <s v="Sprinkler"/>
    <s v="Corn"/>
    <s v="Active IR"/>
  </r>
  <r>
    <x v="49"/>
    <x v="0"/>
    <n v="30.114640711300002"/>
    <s v="Corn"/>
    <s v="Sprinkler"/>
    <s v="Corn"/>
    <s v="Active IR"/>
  </r>
  <r>
    <x v="8"/>
    <x v="0"/>
    <n v="1.90722628658"/>
    <s v="Corn"/>
    <s v="Sprinkler"/>
    <s v="Corn"/>
    <s v="Active IR"/>
  </r>
  <r>
    <x v="14"/>
    <x v="0"/>
    <n v="0.57261525352700005"/>
    <s v="Corn"/>
    <s v="Sprinkler"/>
    <s v="Corn"/>
    <s v="Active IR"/>
  </r>
  <r>
    <x v="50"/>
    <x v="0"/>
    <n v="0.57261525352700005"/>
    <s v="Corn"/>
    <s v="Sprinkler"/>
    <s v="Corn"/>
    <s v="Active IR"/>
  </r>
  <r>
    <x v="15"/>
    <x v="0"/>
    <n v="0.57261525352700005"/>
    <s v="Corn"/>
    <s v="Sprinkler"/>
    <s v="Corn"/>
    <s v="Active IR"/>
  </r>
  <r>
    <x v="52"/>
    <x v="0"/>
    <n v="0.57261525352700005"/>
    <s v="Corn"/>
    <s v="Sprinkler"/>
    <s v="Corn"/>
    <s v="Active IR"/>
  </r>
  <r>
    <x v="52"/>
    <x v="0"/>
    <n v="0.57261525352700005"/>
    <s v="Corn"/>
    <s v="Sprinkler"/>
    <s v="Corn"/>
    <s v="Active IR"/>
  </r>
  <r>
    <x v="8"/>
    <x v="0"/>
    <n v="9.5416629871200005"/>
    <s v="Corn"/>
    <s v="Sprinkler"/>
    <s v="Corn"/>
    <s v="Active IR"/>
  </r>
  <r>
    <x v="8"/>
    <x v="0"/>
    <n v="13.8303992522999"/>
    <s v="Corn"/>
    <s v="Sprinkler"/>
    <s v="Corn"/>
    <s v="Active IR"/>
  </r>
  <r>
    <x v="8"/>
    <x v="0"/>
    <n v="12.4734792854"/>
    <s v="Corn"/>
    <s v="Sprinkler"/>
    <s v="Corn"/>
    <s v="Active IR"/>
  </r>
  <r>
    <x v="8"/>
    <x v="0"/>
    <n v="12.6642388741"/>
    <s v="Corn"/>
    <s v="Sprinkler"/>
    <s v="Corn"/>
    <s v="Active IR"/>
  </r>
  <r>
    <x v="8"/>
    <x v="0"/>
    <n v="26.3570234536"/>
    <s v="Corn"/>
    <s v="Sprinkler"/>
    <s v="Corn"/>
    <s v="Active IR"/>
  </r>
  <r>
    <x v="20"/>
    <x v="0"/>
    <n v="11.2870090405999"/>
    <s v="Corn"/>
    <s v="Sprinkler"/>
    <s v="Corn"/>
    <s v="Active IR"/>
  </r>
  <r>
    <x v="12"/>
    <x v="0"/>
    <n v="66.573257197100006"/>
    <s v="Corn"/>
    <s v="Sprinkler"/>
    <s v="Corn"/>
    <s v="Active IR"/>
  </r>
  <r>
    <x v="12"/>
    <x v="0"/>
    <n v="66.573257197100006"/>
    <s v="Corn"/>
    <s v="Sprinkler"/>
    <s v="Corn"/>
    <s v="Active IR"/>
  </r>
  <r>
    <x v="12"/>
    <x v="0"/>
    <n v="66.573257197100006"/>
    <s v="Corn"/>
    <s v="Sprinkler"/>
    <s v="Corn"/>
    <s v="Active IR"/>
  </r>
  <r>
    <x v="12"/>
    <x v="0"/>
    <n v="66.573257197100006"/>
    <s v="Corn"/>
    <s v="Sprinkler"/>
    <s v="Corn"/>
    <s v="Active IR"/>
  </r>
  <r>
    <x v="12"/>
    <x v="0"/>
    <n v="66.573257197100006"/>
    <s v="Corn"/>
    <s v="Sprinkler"/>
    <s v="Corn"/>
    <s v="Active IR"/>
  </r>
  <r>
    <x v="17"/>
    <x v="0"/>
    <n v="8.9298916953699905"/>
    <s v="Corn"/>
    <s v="Sprinkler"/>
    <s v="Corn"/>
    <s v="Active IR"/>
  </r>
  <r>
    <x v="17"/>
    <x v="0"/>
    <n v="8.9298916953699905"/>
    <s v="Corn"/>
    <s v="Sprinkler"/>
    <s v="Corn"/>
    <s v="Active IR"/>
  </r>
  <r>
    <x v="12"/>
    <x v="0"/>
    <n v="8.9298916953699905"/>
    <s v="Corn"/>
    <s v="Sprinkler"/>
    <s v="Corn"/>
    <s v="Active IR"/>
  </r>
  <r>
    <x v="12"/>
    <x v="0"/>
    <n v="8.9298916953699905"/>
    <s v="Corn"/>
    <s v="Sprinkler"/>
    <s v="Corn"/>
    <s v="Active IR"/>
  </r>
  <r>
    <x v="12"/>
    <x v="0"/>
    <n v="8.9298916953699905"/>
    <s v="Corn"/>
    <s v="Sprinkler"/>
    <s v="Corn"/>
    <s v="Active IR"/>
  </r>
  <r>
    <x v="12"/>
    <x v="0"/>
    <n v="8.9298916953699905"/>
    <s v="Corn"/>
    <s v="Sprinkler"/>
    <s v="Corn"/>
    <s v="Active IR"/>
  </r>
  <r>
    <x v="8"/>
    <x v="0"/>
    <n v="13.4254408625"/>
    <s v="Corn"/>
    <s v="Sprinkler"/>
    <s v="Corn"/>
    <s v="Active IR"/>
  </r>
  <r>
    <x v="7"/>
    <x v="0"/>
    <n v="3.2794978887999999"/>
    <s v="Corn"/>
    <s v="Sprinkler"/>
    <s v="Corn"/>
    <s v="Active IR"/>
  </r>
  <r>
    <x v="8"/>
    <x v="0"/>
    <n v="4.5240594488200001"/>
    <s v="Corn"/>
    <s v="Sprinkler"/>
    <s v="Corn"/>
    <s v="Active IR"/>
  </r>
  <r>
    <x v="8"/>
    <x v="0"/>
    <n v="4.5240594488200001"/>
    <s v="Corn"/>
    <s v="Sprinkler"/>
    <s v="Corn"/>
    <s v="Active IR"/>
  </r>
  <r>
    <x v="3"/>
    <x v="0"/>
    <n v="17.5556481250999"/>
    <s v="Corn"/>
    <s v="Sprinkler"/>
    <s v="Corn"/>
    <s v="Active IR"/>
  </r>
  <r>
    <x v="22"/>
    <x v="0"/>
    <n v="9.7594321270200002"/>
    <s v="Corn"/>
    <s v="Sprinkler"/>
    <s v="Corn"/>
    <s v="Active IR"/>
  </r>
  <r>
    <x v="22"/>
    <x v="0"/>
    <n v="9.7594321270200002"/>
    <s v="Corn"/>
    <s v="Sprinkler"/>
    <s v="Corn"/>
    <s v="Active IR"/>
  </r>
  <r>
    <x v="22"/>
    <x v="0"/>
    <n v="32.3655787848"/>
    <s v="Corn"/>
    <s v="Sprinkler"/>
    <s v="Corn"/>
    <s v="Active IR"/>
  </r>
  <r>
    <x v="22"/>
    <x v="0"/>
    <n v="32.3655787848"/>
    <s v="Corn"/>
    <s v="Sprinkler"/>
    <s v="Corn"/>
    <s v="Active IR"/>
  </r>
  <r>
    <x v="8"/>
    <x v="0"/>
    <n v="18.4920366628"/>
    <s v="Corn"/>
    <s v="Sprinkler"/>
    <s v="Corn"/>
    <s v="Active IR"/>
  </r>
  <r>
    <x v="0"/>
    <x v="0"/>
    <n v="5.4074523753000001"/>
    <s v="Corn"/>
    <s v="Sprinkler"/>
    <s v="Corn"/>
    <s v="Active IR"/>
  </r>
  <r>
    <x v="8"/>
    <x v="0"/>
    <n v="2.3690935403900002"/>
    <s v="Corn"/>
    <s v="Sprinkler"/>
    <s v="Corn"/>
    <s v="Active IR"/>
  </r>
  <r>
    <x v="12"/>
    <x v="0"/>
    <n v="44.303565078200002"/>
    <s v="Corn"/>
    <s v="Sprinkler"/>
    <s v="Corn"/>
    <s v="Active IR"/>
  </r>
  <r>
    <x v="12"/>
    <x v="0"/>
    <n v="44.303565078200002"/>
    <s v="Corn"/>
    <s v="Sprinkler"/>
    <s v="Corn"/>
    <s v="Active IR"/>
  </r>
  <r>
    <x v="12"/>
    <x v="0"/>
    <n v="44.303565078200002"/>
    <s v="Corn"/>
    <s v="Sprinkler"/>
    <s v="Corn"/>
    <s v="Active IR"/>
  </r>
  <r>
    <x v="8"/>
    <x v="0"/>
    <n v="4.7116732253300002"/>
    <s v="Corn"/>
    <s v="Sprinkler"/>
    <s v="Corn"/>
    <s v="Active IR"/>
  </r>
  <r>
    <x v="12"/>
    <x v="0"/>
    <n v="26.890565496699899"/>
    <s v="Corn"/>
    <s v="Sprinkler"/>
    <s v="Corn"/>
    <s v="Active IR"/>
  </r>
  <r>
    <x v="12"/>
    <x v="0"/>
    <n v="26.890565496699899"/>
    <s v="Corn"/>
    <s v="Sprinkler"/>
    <s v="Corn"/>
    <s v="Active IR"/>
  </r>
  <r>
    <x v="8"/>
    <x v="0"/>
    <n v="34.969220008800001"/>
    <s v="Corn"/>
    <s v="Sprinkler"/>
    <s v="Corn"/>
    <s v="Active IR"/>
  </r>
  <r>
    <x v="8"/>
    <x v="0"/>
    <n v="34.969220008800001"/>
    <s v="Corn"/>
    <s v="Sprinkler"/>
    <s v="Corn"/>
    <s v="Active IR"/>
  </r>
  <r>
    <x v="8"/>
    <x v="0"/>
    <n v="44.359262761399897"/>
    <s v="Corn"/>
    <s v="Sprinkler"/>
    <s v="Corn"/>
    <s v="Active IR"/>
  </r>
  <r>
    <x v="8"/>
    <x v="0"/>
    <n v="44.359262761399897"/>
    <s v="Corn"/>
    <s v="Sprinkler"/>
    <s v="Corn"/>
    <s v="Active IR"/>
  </r>
  <r>
    <x v="8"/>
    <x v="0"/>
    <n v="44.359262761399897"/>
    <s v="Corn"/>
    <s v="Sprinkler"/>
    <s v="Corn"/>
    <s v="Active IR"/>
  </r>
  <r>
    <x v="0"/>
    <x v="0"/>
    <n v="17.4725522439999"/>
    <s v="Corn"/>
    <s v="Sprinkler"/>
    <s v="Corn"/>
    <s v="Active IR"/>
  </r>
  <r>
    <x v="0"/>
    <x v="0"/>
    <n v="49.845943660000003"/>
    <s v="Corn"/>
    <s v="Sprinkler"/>
    <s v="Corn"/>
    <s v="Active IR"/>
  </r>
  <r>
    <x v="8"/>
    <x v="0"/>
    <n v="15.5640138094"/>
    <s v="Corn"/>
    <s v="Sprinkler"/>
    <s v="Corn"/>
    <s v="Active IR"/>
  </r>
  <r>
    <x v="8"/>
    <x v="0"/>
    <n v="21.764835969100002"/>
    <s v="Corn"/>
    <s v="Sprinkler"/>
    <s v="Corn"/>
    <s v="Active IR"/>
  </r>
  <r>
    <x v="0"/>
    <x v="0"/>
    <n v="29.082330677400002"/>
    <s v="Corn"/>
    <s v="Sprinkler"/>
    <s v="Corn"/>
    <s v="Active IR"/>
  </r>
  <r>
    <x v="8"/>
    <x v="0"/>
    <n v="26.815058596"/>
    <s v="Corn"/>
    <s v="Sprinkler"/>
    <s v="Corn"/>
    <s v="Active IR"/>
  </r>
  <r>
    <x v="8"/>
    <x v="0"/>
    <n v="6.2787010397699996"/>
    <s v="Corn"/>
    <s v="Sprinkler"/>
    <s v="Corn"/>
    <s v="Active IR"/>
  </r>
  <r>
    <x v="8"/>
    <x v="0"/>
    <n v="5.43022470873"/>
    <s v="Corn"/>
    <s v="Sprinkler"/>
    <s v="Corn"/>
    <s v="Active IR"/>
  </r>
  <r>
    <x v="8"/>
    <x v="0"/>
    <n v="1.0652793667"/>
    <s v="Corn"/>
    <s v="Sprinkler"/>
    <s v="Corn"/>
    <s v="Active IR"/>
  </r>
  <r>
    <x v="8"/>
    <x v="0"/>
    <n v="2.53317824269"/>
    <s v="Corn"/>
    <s v="Sprinkler"/>
    <s v="Corn"/>
    <s v="Active IR"/>
  </r>
  <r>
    <x v="8"/>
    <x v="0"/>
    <n v="5.2983550797600003"/>
    <s v="Corn"/>
    <s v="Sprinkler"/>
    <s v="Corn"/>
    <s v="Active IR"/>
  </r>
  <r>
    <x v="33"/>
    <x v="0"/>
    <n v="67.512953776399897"/>
    <s v="Corn"/>
    <s v="Sprinkler"/>
    <s v="Corn"/>
    <s v="Active IR"/>
  </r>
  <r>
    <x v="8"/>
    <x v="0"/>
    <n v="38.875821176300001"/>
    <s v="Corn"/>
    <s v="Sprinkler"/>
    <s v="Corn"/>
    <s v="Active IR"/>
  </r>
  <r>
    <x v="8"/>
    <x v="0"/>
    <n v="14.2432111854"/>
    <s v="Corn"/>
    <s v="Sprinkler"/>
    <s v="Corn"/>
    <s v="Active IR"/>
  </r>
  <r>
    <x v="7"/>
    <x v="0"/>
    <n v="12.5905751263999"/>
    <s v="Corn"/>
    <s v="Sprinkler"/>
    <s v="Corn"/>
    <s v="Active IR"/>
  </r>
  <r>
    <x v="8"/>
    <x v="0"/>
    <n v="52.884424792799898"/>
    <s v="Corn"/>
    <s v="Sprinkler"/>
    <s v="Corn"/>
    <s v="Active IR"/>
  </r>
  <r>
    <x v="8"/>
    <x v="0"/>
    <n v="36.448856103099899"/>
    <s v="Corn"/>
    <s v="Sprinkler"/>
    <s v="Corn"/>
    <s v="Active IR"/>
  </r>
  <r>
    <x v="8"/>
    <x v="0"/>
    <n v="31.7107377132"/>
    <s v="Corn"/>
    <s v="Sprinkler"/>
    <s v="Corn"/>
    <s v="Active IR"/>
  </r>
  <r>
    <x v="8"/>
    <x v="0"/>
    <n v="23.5564825376999"/>
    <s v="Corn"/>
    <s v="Sprinkler"/>
    <s v="Corn"/>
    <s v="Active IR"/>
  </r>
  <r>
    <x v="33"/>
    <x v="0"/>
    <n v="6.2690859703099999"/>
    <s v="Corn"/>
    <s v="Sprinkler"/>
    <s v="Corn"/>
    <s v="Active IR"/>
  </r>
  <r>
    <x v="0"/>
    <x v="0"/>
    <n v="61.488785393500002"/>
    <s v="Corn"/>
    <s v="Sprinkler"/>
    <s v="Corn"/>
    <s v="Active IR"/>
  </r>
  <r>
    <x v="12"/>
    <x v="0"/>
    <n v="7.5160157595900001"/>
    <s v="Corn"/>
    <s v="Sprinkler"/>
    <s v="Corn"/>
    <s v="Active IR"/>
  </r>
  <r>
    <x v="12"/>
    <x v="0"/>
    <n v="7.5160157595900001"/>
    <s v="Corn"/>
    <s v="Sprinkler"/>
    <s v="Corn"/>
    <s v="Active IR"/>
  </r>
  <r>
    <x v="12"/>
    <x v="0"/>
    <n v="7.5160157595900001"/>
    <s v="Corn"/>
    <s v="Sprinkler"/>
    <s v="Corn"/>
    <s v="Active IR"/>
  </r>
  <r>
    <x v="22"/>
    <x v="0"/>
    <n v="8.9528965223399997"/>
    <s v="Corn"/>
    <s v="Sprinkler"/>
    <s v="Corn"/>
    <s v="Active IR"/>
  </r>
  <r>
    <x v="0"/>
    <x v="0"/>
    <n v="26.204487001699899"/>
    <s v="Corn"/>
    <s v="Sprinkler"/>
    <s v="Corn"/>
    <s v="Active IR"/>
  </r>
  <r>
    <x v="8"/>
    <x v="0"/>
    <n v="2.41143137659"/>
    <s v="Corn"/>
    <s v="Sprinkler"/>
    <s v="Corn"/>
    <s v="Active IR"/>
  </r>
  <r>
    <x v="8"/>
    <x v="0"/>
    <n v="4.8650650773599997"/>
    <s v="Corn"/>
    <s v="Sprinkler"/>
    <s v="Corn"/>
    <s v="Active IR"/>
  </r>
  <r>
    <x v="8"/>
    <x v="0"/>
    <n v="13.8538676027999"/>
    <s v="Corn"/>
    <s v="Sprinkler"/>
    <s v="Corn"/>
    <s v="Active IR"/>
  </r>
  <r>
    <x v="0"/>
    <x v="0"/>
    <n v="7.56746376207"/>
    <s v="Corn"/>
    <s v="Sprinkler"/>
    <s v="Corn"/>
    <s v="Active IR"/>
  </r>
  <r>
    <x v="8"/>
    <x v="0"/>
    <n v="1.52308949487"/>
    <s v="Corn"/>
    <s v="Sprinkler"/>
    <s v="Corn"/>
    <s v="Active IR"/>
  </r>
  <r>
    <x v="0"/>
    <x v="0"/>
    <n v="93.673698448099898"/>
    <s v="Corn"/>
    <s v="Sprinkler"/>
    <s v="Corn"/>
    <s v="Active IR"/>
  </r>
  <r>
    <x v="8"/>
    <x v="0"/>
    <n v="5.1416757479399999"/>
    <s v="Corn"/>
    <s v="Sprinkler"/>
    <s v="Corn"/>
    <s v="Active IR"/>
  </r>
  <r>
    <x v="8"/>
    <x v="0"/>
    <n v="8.6330091906900002"/>
    <s v="Corn"/>
    <s v="Sprinkler"/>
    <s v="Corn"/>
    <s v="Active IR"/>
  </r>
  <r>
    <x v="0"/>
    <x v="0"/>
    <n v="0.269976432933"/>
    <s v="Corn"/>
    <s v="Sprinkler"/>
    <s v="Corn"/>
    <s v="Active IR"/>
  </r>
  <r>
    <x v="8"/>
    <x v="0"/>
    <n v="22.2059045658999"/>
    <s v="Corn"/>
    <s v="Sprinkler"/>
    <s v="Corn"/>
    <s v="Active IR"/>
  </r>
  <r>
    <x v="17"/>
    <x v="0"/>
    <n v="4.6817075592900004"/>
    <s v="Corn"/>
    <s v="Sprinkler"/>
    <s v="Corn"/>
    <s v="Active IR"/>
  </r>
  <r>
    <x v="0"/>
    <x v="0"/>
    <n v="30.4401083003"/>
    <s v="Corn"/>
    <s v="Sprinkler"/>
    <s v="Corn"/>
    <s v="Active IR"/>
  </r>
  <r>
    <x v="8"/>
    <x v="0"/>
    <n v="10.9417057611"/>
    <s v="Corn"/>
    <s v="Sprinkler"/>
    <s v="Corn"/>
    <s v="Active IR"/>
  </r>
  <r>
    <x v="8"/>
    <x v="0"/>
    <n v="26.238925521900001"/>
    <s v="Corn"/>
    <s v="Sprinkler"/>
    <s v="Corn"/>
    <s v="Active IR"/>
  </r>
  <r>
    <x v="0"/>
    <x v="0"/>
    <n v="32.553369073100001"/>
    <s v="Corn"/>
    <s v="Sprinkler"/>
    <s v="Corn"/>
    <s v="Active IR"/>
  </r>
  <r>
    <x v="14"/>
    <x v="0"/>
    <n v="7.3139435637799997"/>
    <s v="Corn"/>
    <s v="Sprinkler"/>
    <s v="Corn"/>
    <s v="Active IR"/>
  </r>
  <r>
    <x v="14"/>
    <x v="0"/>
    <n v="7.3139435637799997"/>
    <s v="Corn"/>
    <s v="Sprinkler"/>
    <s v="Corn"/>
    <s v="Active IR"/>
  </r>
  <r>
    <x v="15"/>
    <x v="0"/>
    <n v="7.3139435637799997"/>
    <s v="Corn"/>
    <s v="Sprinkler"/>
    <s v="Corn"/>
    <s v="Active IR"/>
  </r>
  <r>
    <x v="15"/>
    <x v="0"/>
    <n v="7.3139435637799997"/>
    <s v="Corn"/>
    <s v="Sprinkler"/>
    <s v="Corn"/>
    <s v="Active IR"/>
  </r>
  <r>
    <x v="8"/>
    <x v="0"/>
    <n v="2.2959486924500001"/>
    <s v="Corn"/>
    <s v="Sprinkler"/>
    <s v="Corn"/>
    <s v="Active IR"/>
  </r>
  <r>
    <x v="22"/>
    <x v="0"/>
    <n v="37.552216166000001"/>
    <s v="Corn"/>
    <s v="Sprinkler"/>
    <s v="Corn"/>
    <s v="Active IR"/>
  </r>
  <r>
    <x v="22"/>
    <x v="0"/>
    <n v="37.552216166000001"/>
    <s v="Corn"/>
    <s v="Sprinkler"/>
    <s v="Corn"/>
    <s v="Active IR"/>
  </r>
  <r>
    <x v="8"/>
    <x v="0"/>
    <n v="17.6289036316"/>
    <s v="Corn"/>
    <s v="Sprinkler"/>
    <s v="Corn"/>
    <s v="Active IR"/>
  </r>
  <r>
    <x v="8"/>
    <x v="0"/>
    <n v="13.0408894974"/>
    <s v="Corn"/>
    <s v="Sprinkler"/>
    <s v="Corn"/>
    <s v="Active IR"/>
  </r>
  <r>
    <x v="12"/>
    <x v="0"/>
    <n v="17.7791810063"/>
    <s v="Corn"/>
    <s v="Sprinkler"/>
    <s v="Corn"/>
    <s v="Active IR"/>
  </r>
  <r>
    <x v="8"/>
    <x v="0"/>
    <n v="19.872588457500001"/>
    <s v="Corn"/>
    <s v="Sprinkler"/>
    <s v="Corn"/>
    <s v="Active IR"/>
  </r>
  <r>
    <x v="8"/>
    <x v="0"/>
    <n v="36.941891679100003"/>
    <s v="Corn"/>
    <s v="Sprinkler"/>
    <s v="Corn"/>
    <s v="Active IR"/>
  </r>
  <r>
    <x v="18"/>
    <x v="0"/>
    <n v="7.5354796453599997"/>
    <s v="Corn"/>
    <s v="Sprinkler"/>
    <s v="Corn"/>
    <s v="Active IR"/>
  </r>
  <r>
    <x v="8"/>
    <x v="0"/>
    <n v="67.886328695100005"/>
    <s v="Corn"/>
    <s v="Sprinkler"/>
    <s v="Corn"/>
    <s v="Active IR"/>
  </r>
  <r>
    <x v="8"/>
    <x v="0"/>
    <n v="38.623548741699899"/>
    <s v="Corn"/>
    <s v="Sprinkler"/>
    <s v="Corn"/>
    <s v="Active IR"/>
  </r>
  <r>
    <x v="8"/>
    <x v="0"/>
    <n v="15.1082643118999"/>
    <s v="Corn"/>
    <s v="Sprinkler"/>
    <s v="Corn"/>
    <s v="Active IR"/>
  </r>
  <r>
    <x v="18"/>
    <x v="0"/>
    <n v="8.9557538931400007"/>
    <s v="Corn"/>
    <s v="Sprinkler"/>
    <s v="Corn"/>
    <s v="Active IR"/>
  </r>
  <r>
    <x v="23"/>
    <x v="0"/>
    <n v="13.7547716784999"/>
    <s v="Corn"/>
    <s v="Sprinkler"/>
    <s v="Corn"/>
    <s v="Active IR"/>
  </r>
  <r>
    <x v="23"/>
    <x v="0"/>
    <n v="13.7547716784999"/>
    <s v="Corn"/>
    <s v="Sprinkler"/>
    <s v="Corn"/>
    <s v="Active IR"/>
  </r>
  <r>
    <x v="8"/>
    <x v="0"/>
    <n v="39.013987841599899"/>
    <s v="Corn"/>
    <s v="Sprinkler"/>
    <s v="Corn"/>
    <s v="Active IR"/>
  </r>
  <r>
    <x v="8"/>
    <x v="0"/>
    <n v="31.1806225423"/>
    <s v="Corn"/>
    <s v="Sprinkler"/>
    <s v="Corn"/>
    <s v="Active IR"/>
  </r>
  <r>
    <x v="8"/>
    <x v="0"/>
    <n v="4.2436685539000001"/>
    <s v="Corn"/>
    <s v="Sprinkler"/>
    <s v="Corn"/>
    <s v="Active IR"/>
  </r>
  <r>
    <x v="33"/>
    <x v="0"/>
    <n v="3.8928813707800001"/>
    <s v="Corn"/>
    <s v="Sprinkler"/>
    <s v="Corn"/>
    <s v="Active IR"/>
  </r>
  <r>
    <x v="7"/>
    <x v="0"/>
    <n v="6.9401696886600002"/>
    <s v="Corn"/>
    <s v="Sprinkler"/>
    <s v="Corn"/>
    <s v="Active IR"/>
  </r>
  <r>
    <x v="8"/>
    <x v="0"/>
    <n v="21.846969505899899"/>
    <s v="Corn"/>
    <s v="Sprinkler"/>
    <s v="Corn"/>
    <s v="Active IR"/>
  </r>
  <r>
    <x v="8"/>
    <x v="0"/>
    <n v="33.1603339252"/>
    <s v="Corn"/>
    <s v="Sprinkler"/>
    <s v="Corn"/>
    <s v="Active IR"/>
  </r>
  <r>
    <x v="8"/>
    <x v="0"/>
    <n v="33.1603339252"/>
    <s v="Corn"/>
    <s v="Sprinkler"/>
    <s v="Corn"/>
    <s v="Active IR"/>
  </r>
  <r>
    <x v="8"/>
    <x v="0"/>
    <n v="34.238887359300001"/>
    <s v="Corn"/>
    <s v="Sprinkler"/>
    <s v="Corn"/>
    <s v="Active IR"/>
  </r>
  <r>
    <x v="17"/>
    <x v="0"/>
    <n v="10.3241240034"/>
    <s v="Corn"/>
    <s v="Sprinkler"/>
    <s v="Corn"/>
    <s v="Active IR"/>
  </r>
  <r>
    <x v="38"/>
    <x v="0"/>
    <n v="10.3241240034"/>
    <s v="Corn"/>
    <s v="Sprinkler"/>
    <s v="Corn"/>
    <s v="Active IR"/>
  </r>
  <r>
    <x v="14"/>
    <x v="0"/>
    <n v="7.5755399679200002"/>
    <s v="Corn"/>
    <s v="Sprinkler"/>
    <s v="Corn"/>
    <s v="Active IR"/>
  </r>
  <r>
    <x v="14"/>
    <x v="0"/>
    <n v="7.5755399679200002"/>
    <s v="Corn"/>
    <s v="Sprinkler"/>
    <s v="Corn"/>
    <s v="Active IR"/>
  </r>
  <r>
    <x v="14"/>
    <x v="0"/>
    <n v="7.5755399679200002"/>
    <s v="Corn"/>
    <s v="Sprinkler"/>
    <s v="Corn"/>
    <s v="Active IR"/>
  </r>
  <r>
    <x v="15"/>
    <x v="0"/>
    <n v="7.5755399679200002"/>
    <s v="Corn"/>
    <s v="Sprinkler"/>
    <s v="Corn"/>
    <s v="Active IR"/>
  </r>
  <r>
    <x v="15"/>
    <x v="0"/>
    <n v="7.5755399679200002"/>
    <s v="Corn"/>
    <s v="Sprinkler"/>
    <s v="Corn"/>
    <s v="Active IR"/>
  </r>
  <r>
    <x v="15"/>
    <x v="0"/>
    <n v="7.5755399679200002"/>
    <s v="Corn"/>
    <s v="Sprinkler"/>
    <s v="Corn"/>
    <s v="Active IR"/>
  </r>
  <r>
    <x v="8"/>
    <x v="0"/>
    <n v="33.194655476400001"/>
    <s v="Corn"/>
    <s v="Sprinkler"/>
    <s v="Corn"/>
    <s v="Active IR"/>
  </r>
  <r>
    <x v="8"/>
    <x v="0"/>
    <n v="3.8933095041499999"/>
    <s v="Corn"/>
    <s v="Sprinkler"/>
    <s v="Corn"/>
    <s v="Active IR"/>
  </r>
  <r>
    <x v="8"/>
    <x v="0"/>
    <n v="34.0570201329"/>
    <s v="Corn"/>
    <s v="Sprinkler"/>
    <s v="Corn"/>
    <s v="Active IR"/>
  </r>
  <r>
    <x v="8"/>
    <x v="0"/>
    <n v="37.236984546499897"/>
    <s v="Corn"/>
    <s v="Sprinkler"/>
    <s v="Corn"/>
    <s v="Active IR"/>
  </r>
  <r>
    <x v="12"/>
    <x v="0"/>
    <n v="12.5201571969"/>
    <s v="Corn"/>
    <s v="Sprinkler"/>
    <s v="Corn"/>
    <s v="Active IR"/>
  </r>
  <r>
    <x v="0"/>
    <x v="0"/>
    <n v="33.156779510900002"/>
    <s v="Corn"/>
    <s v="Sprinkler"/>
    <s v="Corn"/>
    <s v="Active IR"/>
  </r>
  <r>
    <x v="8"/>
    <x v="0"/>
    <n v="20.770964979999899"/>
    <s v="Corn"/>
    <s v="Sprinkler"/>
    <s v="Corn"/>
    <s v="Active IR"/>
  </r>
  <r>
    <x v="32"/>
    <x v="0"/>
    <n v="55.1942382939"/>
    <s v="Corn"/>
    <s v="Sprinkler"/>
    <s v="Corn"/>
    <s v="Active IR"/>
  </r>
  <r>
    <x v="32"/>
    <x v="0"/>
    <n v="55.1942382939"/>
    <s v="Corn"/>
    <s v="Sprinkler"/>
    <s v="Corn"/>
    <s v="Active IR"/>
  </r>
  <r>
    <x v="8"/>
    <x v="0"/>
    <n v="21.9462591686999"/>
    <s v="Corn"/>
    <s v="Sprinkler"/>
    <s v="Corn"/>
    <s v="Active IR"/>
  </r>
  <r>
    <x v="8"/>
    <x v="0"/>
    <n v="26.4596977964"/>
    <s v="Corn"/>
    <s v="Sprinkler"/>
    <s v="Corn"/>
    <s v="Active IR"/>
  </r>
  <r>
    <x v="8"/>
    <x v="0"/>
    <n v="26.4596977964"/>
    <s v="Corn"/>
    <s v="Sprinkler"/>
    <s v="Corn"/>
    <s v="Active IR"/>
  </r>
  <r>
    <x v="8"/>
    <x v="0"/>
    <n v="4.2582481474599998"/>
    <s v="Corn"/>
    <s v="Sprinkler"/>
    <s v="Corn"/>
    <s v="Active IR"/>
  </r>
  <r>
    <x v="12"/>
    <x v="0"/>
    <n v="13.9033405501999"/>
    <s v="Corn"/>
    <s v="Sprinkler"/>
    <s v="Corn"/>
    <s v="Active IR"/>
  </r>
  <r>
    <x v="0"/>
    <x v="0"/>
    <n v="34.696767101500001"/>
    <s v="Corn"/>
    <s v="Sprinkler"/>
    <s v="Corn"/>
    <s v="Active IR"/>
  </r>
  <r>
    <x v="12"/>
    <x v="0"/>
    <n v="19.468928821799899"/>
    <s v="Corn"/>
    <s v="Sprinkler"/>
    <s v="Corn"/>
    <s v="Active IR"/>
  </r>
  <r>
    <x v="12"/>
    <x v="0"/>
    <n v="19.468928821799899"/>
    <s v="Corn"/>
    <s v="Sprinkler"/>
    <s v="Corn"/>
    <s v="Active IR"/>
  </r>
  <r>
    <x v="12"/>
    <x v="0"/>
    <n v="19.468928821799899"/>
    <s v="Corn"/>
    <s v="Sprinkler"/>
    <s v="Corn"/>
    <s v="Active IR"/>
  </r>
  <r>
    <x v="12"/>
    <x v="0"/>
    <n v="19.468928821799899"/>
    <s v="Corn"/>
    <s v="Sprinkler"/>
    <s v="Corn"/>
    <s v="Active IR"/>
  </r>
  <r>
    <x v="12"/>
    <x v="0"/>
    <n v="19.468928821799899"/>
    <s v="Corn"/>
    <s v="Sprinkler"/>
    <s v="Corn"/>
    <s v="Active IR"/>
  </r>
  <r>
    <x v="12"/>
    <x v="0"/>
    <n v="19.468928821799899"/>
    <s v="Corn"/>
    <s v="Sprinkler"/>
    <s v="Corn"/>
    <s v="Active IR"/>
  </r>
  <r>
    <x v="8"/>
    <x v="0"/>
    <n v="5.5926883929100004"/>
    <s v="Corn"/>
    <s v="Sprinkler"/>
    <s v="Corn"/>
    <s v="Active IR"/>
  </r>
  <r>
    <x v="8"/>
    <x v="0"/>
    <n v="29.376212927000001"/>
    <s v="Corn"/>
    <s v="Sprinkler"/>
    <s v="Corn"/>
    <s v="Active IR"/>
  </r>
  <r>
    <x v="8"/>
    <x v="0"/>
    <n v="28.433984336200002"/>
    <s v="Corn"/>
    <s v="Sprinkler"/>
    <s v="Corn"/>
    <s v="Active IR"/>
  </r>
  <r>
    <x v="12"/>
    <x v="0"/>
    <n v="35.609812051900001"/>
    <s v="Corn"/>
    <s v="Sprinkler"/>
    <s v="Corn"/>
    <s v="Active IR"/>
  </r>
  <r>
    <x v="12"/>
    <x v="0"/>
    <n v="35.609812051900001"/>
    <s v="Corn"/>
    <s v="Sprinkler"/>
    <s v="Corn"/>
    <s v="Active IR"/>
  </r>
  <r>
    <x v="12"/>
    <x v="0"/>
    <n v="35.609812051900001"/>
    <s v="Corn"/>
    <s v="Sprinkler"/>
    <s v="Corn"/>
    <s v="Active IR"/>
  </r>
  <r>
    <x v="8"/>
    <x v="0"/>
    <n v="5.5246449866500003"/>
    <s v="Corn"/>
    <s v="Sprinkler"/>
    <s v="Corn"/>
    <s v="Active IR"/>
  </r>
  <r>
    <x v="8"/>
    <x v="0"/>
    <n v="5.5246449866500003"/>
    <s v="Corn"/>
    <s v="Sprinkler"/>
    <s v="Corn"/>
    <s v="Active IR"/>
  </r>
  <r>
    <x v="8"/>
    <x v="0"/>
    <n v="32.106039612300002"/>
    <s v="Corn"/>
    <s v="Sprinkler"/>
    <s v="Corn"/>
    <s v="Active IR"/>
  </r>
  <r>
    <x v="8"/>
    <x v="0"/>
    <n v="8.4886326336900009"/>
    <s v="Corn"/>
    <s v="Sprinkler"/>
    <s v="Corn"/>
    <s v="Active IR"/>
  </r>
  <r>
    <x v="8"/>
    <x v="0"/>
    <n v="8.4886326336900009"/>
    <s v="Corn"/>
    <s v="Sprinkler"/>
    <s v="Corn"/>
    <s v="Active IR"/>
  </r>
  <r>
    <x v="8"/>
    <x v="0"/>
    <n v="8.4886326336900009"/>
    <s v="Corn"/>
    <s v="Sprinkler"/>
    <s v="Corn"/>
    <s v="Active IR"/>
  </r>
  <r>
    <x v="8"/>
    <x v="0"/>
    <n v="72.031711956999899"/>
    <s v="Corn"/>
    <s v="Sprinkler"/>
    <s v="Corn"/>
    <s v="Active IR"/>
  </r>
  <r>
    <x v="8"/>
    <x v="0"/>
    <n v="72.031711956999899"/>
    <s v="Corn"/>
    <s v="Sprinkler"/>
    <s v="Corn"/>
    <s v="Active IR"/>
  </r>
  <r>
    <x v="0"/>
    <x v="0"/>
    <n v="27.670022864300002"/>
    <s v="Corn"/>
    <s v="Sprinkler"/>
    <s v="Corn"/>
    <s v="Active IR"/>
  </r>
  <r>
    <x v="8"/>
    <x v="0"/>
    <n v="49.333875070200001"/>
    <s v="Corn"/>
    <s v="Sprinkler"/>
    <s v="Corn"/>
    <s v="Active IR"/>
  </r>
  <r>
    <x v="8"/>
    <x v="0"/>
    <n v="3.04947494966"/>
    <s v="Corn"/>
    <s v="Sprinkler"/>
    <s v="Corn"/>
    <s v="Active IR"/>
  </r>
  <r>
    <x v="46"/>
    <x v="0"/>
    <n v="11.333905676400001"/>
    <s v="Corn"/>
    <s v="Sprinkler"/>
    <s v="Corn"/>
    <s v="Active IR"/>
  </r>
  <r>
    <x v="38"/>
    <x v="0"/>
    <n v="11.333905676400001"/>
    <s v="Corn"/>
    <s v="Sprinkler"/>
    <s v="Corn"/>
    <s v="Active IR"/>
  </r>
  <r>
    <x v="8"/>
    <x v="0"/>
    <n v="11.0372815984"/>
    <s v="Corn"/>
    <s v="Sprinkler"/>
    <s v="Corn"/>
    <s v="Active IR"/>
  </r>
  <r>
    <x v="8"/>
    <x v="0"/>
    <n v="59.476865201099898"/>
    <s v="Corn"/>
    <s v="Sprinkler"/>
    <s v="Corn"/>
    <s v="Active IR"/>
  </r>
  <r>
    <x v="8"/>
    <x v="0"/>
    <n v="59.476865201099898"/>
    <s v="Corn"/>
    <s v="Sprinkler"/>
    <s v="Corn"/>
    <s v="Active IR"/>
  </r>
  <r>
    <x v="8"/>
    <x v="0"/>
    <n v="59.476865201099898"/>
    <s v="Corn"/>
    <s v="Sprinkler"/>
    <s v="Corn"/>
    <s v="Active IR"/>
  </r>
  <r>
    <x v="32"/>
    <x v="0"/>
    <n v="39.7175977266999"/>
    <s v="Corn"/>
    <s v="Sprinkler"/>
    <s v="Corn"/>
    <s v="Active IR"/>
  </r>
  <r>
    <x v="33"/>
    <x v="0"/>
    <n v="39.7175977266999"/>
    <s v="Corn"/>
    <s v="Sprinkler"/>
    <s v="Corn"/>
    <s v="Active IR"/>
  </r>
  <r>
    <x v="8"/>
    <x v="0"/>
    <n v="131.008136304999"/>
    <s v="Corn"/>
    <s v="Sprinkler"/>
    <s v="Corn"/>
    <s v="Active IR"/>
  </r>
  <r>
    <x v="8"/>
    <x v="0"/>
    <n v="131.008136304999"/>
    <s v="Corn"/>
    <s v="Sprinkler"/>
    <s v="Corn"/>
    <s v="Active IR"/>
  </r>
  <r>
    <x v="39"/>
    <x v="0"/>
    <n v="1.69565266627"/>
    <s v="Corn"/>
    <s v="Sprinkler"/>
    <s v="Corn"/>
    <s v="Active IR"/>
  </r>
  <r>
    <x v="40"/>
    <x v="0"/>
    <n v="1.69565266627"/>
    <s v="Corn"/>
    <s v="Sprinkler"/>
    <s v="Corn"/>
    <s v="Active IR"/>
  </r>
  <r>
    <x v="8"/>
    <x v="0"/>
    <n v="32.3379552594999"/>
    <s v="Corn"/>
    <s v="Sprinkler"/>
    <s v="Corn"/>
    <s v="Active IR"/>
  </r>
  <r>
    <x v="8"/>
    <x v="0"/>
    <n v="14.0846364460999"/>
    <s v="Corn"/>
    <s v="Sprinkler"/>
    <s v="Corn"/>
    <s v="Active IR"/>
  </r>
  <r>
    <x v="8"/>
    <x v="0"/>
    <n v="24.602701786400001"/>
    <s v="Corn"/>
    <s v="Sprinkler"/>
    <s v="Corn"/>
    <s v="Active IR"/>
  </r>
  <r>
    <x v="8"/>
    <x v="0"/>
    <n v="37.492741044699898"/>
    <s v="Corn"/>
    <s v="Sprinkler"/>
    <s v="Corn"/>
    <s v="Active IR"/>
  </r>
  <r>
    <x v="8"/>
    <x v="0"/>
    <n v="37.492741044699898"/>
    <s v="Corn"/>
    <s v="Sprinkler"/>
    <s v="Corn"/>
    <s v="Active IR"/>
  </r>
  <r>
    <x v="32"/>
    <x v="0"/>
    <n v="13.6295861798"/>
    <s v="Corn"/>
    <s v="Sprinkler"/>
    <s v="Corn"/>
    <s v="Active IR"/>
  </r>
  <r>
    <x v="33"/>
    <x v="0"/>
    <n v="13.6295861798"/>
    <s v="Corn"/>
    <s v="Sprinkler"/>
    <s v="Corn"/>
    <s v="Active IR"/>
  </r>
  <r>
    <x v="0"/>
    <x v="0"/>
    <n v="51.9642172974999"/>
    <s v="Corn"/>
    <s v="Sprinkler"/>
    <s v="Corn"/>
    <s v="Active IR"/>
  </r>
  <r>
    <x v="8"/>
    <x v="0"/>
    <n v="26.504108403499899"/>
    <s v="Corn"/>
    <s v="Sprinkler"/>
    <s v="Corn"/>
    <s v="Active IR"/>
  </r>
  <r>
    <x v="0"/>
    <x v="0"/>
    <n v="32.713253531200003"/>
    <s v="Corn"/>
    <s v="Sprinkler"/>
    <s v="Corn"/>
    <s v="Active IR"/>
  </r>
  <r>
    <x v="0"/>
    <x v="0"/>
    <n v="32.713253531200003"/>
    <s v="Corn"/>
    <s v="Sprinkler"/>
    <s v="Corn"/>
    <s v="Active IR"/>
  </r>
  <r>
    <x v="0"/>
    <x v="0"/>
    <n v="32.713253531200003"/>
    <s v="Corn"/>
    <s v="Sprinkler"/>
    <s v="Corn"/>
    <s v="Active IR"/>
  </r>
  <r>
    <x v="0"/>
    <x v="0"/>
    <n v="32.713253531200003"/>
    <s v="Corn"/>
    <s v="Sprinkler"/>
    <s v="Corn"/>
    <s v="Active IR"/>
  </r>
  <r>
    <x v="0"/>
    <x v="0"/>
    <n v="32.713253531200003"/>
    <s v="Corn"/>
    <s v="Sprinkler"/>
    <s v="Corn"/>
    <s v="Active IR"/>
  </r>
  <r>
    <x v="32"/>
    <x v="0"/>
    <n v="9.1183043325799904"/>
    <s v="Corn"/>
    <s v="Sprinkler"/>
    <s v="Corn"/>
    <s v="Active IR"/>
  </r>
  <r>
    <x v="0"/>
    <x v="0"/>
    <n v="4.77857177945"/>
    <s v="Corn"/>
    <s v="Sprinkler"/>
    <s v="Corn"/>
    <s v="Active IR"/>
  </r>
  <r>
    <x v="8"/>
    <x v="0"/>
    <n v="9.5820464462599997"/>
    <s v="Corn"/>
    <s v="Sprinkler"/>
    <s v="Corn"/>
    <s v="Active IR"/>
  </r>
  <r>
    <x v="22"/>
    <x v="0"/>
    <n v="10.4155843919"/>
    <s v="Corn"/>
    <s v="Sprinkler"/>
    <s v="Corn"/>
    <s v="Active IR"/>
  </r>
  <r>
    <x v="22"/>
    <x v="0"/>
    <n v="10.4155843919"/>
    <s v="Corn"/>
    <s v="Sprinkler"/>
    <s v="Corn"/>
    <s v="Active IR"/>
  </r>
  <r>
    <x v="8"/>
    <x v="0"/>
    <n v="4.0420764311799999"/>
    <s v="Corn"/>
    <s v="Sprinkler"/>
    <s v="Corn"/>
    <s v="Active IR"/>
  </r>
  <r>
    <x v="8"/>
    <x v="0"/>
    <n v="8.6987650456800001"/>
    <s v="Corn"/>
    <s v="Sprinkler"/>
    <s v="Corn"/>
    <s v="Active IR"/>
  </r>
  <r>
    <x v="0"/>
    <x v="0"/>
    <n v="3.32165465377"/>
    <s v="Corn"/>
    <s v="Sprinkler"/>
    <s v="Corn"/>
    <s v="Active IR"/>
  </r>
  <r>
    <x v="8"/>
    <x v="0"/>
    <n v="14.2643134788"/>
    <s v="Corn"/>
    <s v="Sprinkler"/>
    <s v="Corn"/>
    <s v="Active IR"/>
  </r>
  <r>
    <x v="8"/>
    <x v="0"/>
    <n v="47.334097945300002"/>
    <s v="Corn"/>
    <s v="Sprinkler"/>
    <s v="Corn"/>
    <s v="Active IR"/>
  </r>
  <r>
    <x v="8"/>
    <x v="0"/>
    <n v="47.334097945300002"/>
    <s v="Corn"/>
    <s v="Sprinkler"/>
    <s v="Corn"/>
    <s v="Active IR"/>
  </r>
  <r>
    <x v="8"/>
    <x v="0"/>
    <n v="47.334097945300002"/>
    <s v="Corn"/>
    <s v="Sprinkler"/>
    <s v="Corn"/>
    <s v="Active IR"/>
  </r>
  <r>
    <x v="0"/>
    <x v="0"/>
    <n v="3.1745658826900001"/>
    <s v="Corn"/>
    <s v="Sprinkler"/>
    <s v="Corn"/>
    <s v="Active IR"/>
  </r>
  <r>
    <x v="8"/>
    <x v="0"/>
    <n v="35.936079316099899"/>
    <s v="Corn"/>
    <s v="Sprinkler"/>
    <s v="Corn"/>
    <s v="Active IR"/>
  </r>
  <r>
    <x v="8"/>
    <x v="0"/>
    <n v="17.483781415900001"/>
    <s v="Corn"/>
    <s v="Sprinkler"/>
    <s v="Corn"/>
    <s v="Active IR"/>
  </r>
  <r>
    <x v="8"/>
    <x v="0"/>
    <n v="13.7782242522999"/>
    <s v="Corn"/>
    <s v="Sprinkler"/>
    <s v="Corn"/>
    <s v="Active IR"/>
  </r>
  <r>
    <x v="8"/>
    <x v="0"/>
    <n v="40.590907252999898"/>
    <s v="Corn"/>
    <s v="Sprinkler"/>
    <s v="Corn"/>
    <s v="Active IR"/>
  </r>
  <r>
    <x v="8"/>
    <x v="0"/>
    <n v="8.0500668165900002"/>
    <s v="Corn"/>
    <s v="Sprinkler"/>
    <s v="Corn"/>
    <s v="Active IR"/>
  </r>
  <r>
    <x v="0"/>
    <x v="0"/>
    <n v="2.6180279997000002"/>
    <s v="Corn"/>
    <s v="Sprinkler"/>
    <s v="Corn"/>
    <s v="Active IR"/>
  </r>
  <r>
    <x v="8"/>
    <x v="0"/>
    <n v="3.2656017204599999"/>
    <s v="Corn"/>
    <s v="Sprinkler"/>
    <s v="Corn"/>
    <s v="Active IR"/>
  </r>
  <r>
    <x v="12"/>
    <x v="0"/>
    <n v="23.010067956299899"/>
    <s v="Corn"/>
    <s v="Sprinkler"/>
    <s v="Corn"/>
    <s v="Active IR"/>
  </r>
  <r>
    <x v="12"/>
    <x v="0"/>
    <n v="23.010067956299899"/>
    <s v="Corn"/>
    <s v="Sprinkler"/>
    <s v="Corn"/>
    <s v="Active IR"/>
  </r>
  <r>
    <x v="0"/>
    <x v="0"/>
    <n v="22.300169097200001"/>
    <s v="Corn"/>
    <s v="Sprinkler"/>
    <s v="Corn"/>
    <s v="Active IR"/>
  </r>
  <r>
    <x v="0"/>
    <x v="0"/>
    <n v="22.300169097200001"/>
    <s v="Corn"/>
    <s v="Sprinkler"/>
    <s v="Corn"/>
    <s v="Active IR"/>
  </r>
  <r>
    <x v="20"/>
    <x v="0"/>
    <n v="12.5716679051"/>
    <s v="Corn"/>
    <s v="Sprinkler"/>
    <s v="Corn"/>
    <s v="Active IR"/>
  </r>
  <r>
    <x v="33"/>
    <x v="0"/>
    <n v="17.8578910827"/>
    <s v="Corn"/>
    <s v="Sprinkler"/>
    <s v="Corn"/>
    <s v="Active IR"/>
  </r>
  <r>
    <x v="22"/>
    <x v="0"/>
    <n v="26.507125687799899"/>
    <s v="Corn"/>
    <s v="Sprinkler"/>
    <s v="Corn"/>
    <s v="Active IR"/>
  </r>
  <r>
    <x v="8"/>
    <x v="0"/>
    <n v="5.9845109090799999"/>
    <s v="Corn"/>
    <s v="Sprinkler"/>
    <s v="Corn"/>
    <s v="Active IR"/>
  </r>
  <r>
    <x v="0"/>
    <x v="0"/>
    <n v="52.980683960900002"/>
    <s v="Corn"/>
    <s v="Sprinkler"/>
    <s v="Corn"/>
    <s v="Active IR"/>
  </r>
  <r>
    <x v="0"/>
    <x v="0"/>
    <n v="52.980683960900002"/>
    <s v="Corn"/>
    <s v="Sprinkler"/>
    <s v="Corn"/>
    <s v="Active IR"/>
  </r>
  <r>
    <x v="0"/>
    <x v="0"/>
    <n v="52.980683960900002"/>
    <s v="Corn"/>
    <s v="Sprinkler"/>
    <s v="Corn"/>
    <s v="Active IR"/>
  </r>
  <r>
    <x v="0"/>
    <x v="0"/>
    <n v="52.980683960900002"/>
    <s v="Corn"/>
    <s v="Sprinkler"/>
    <s v="Corn"/>
    <s v="Active IR"/>
  </r>
  <r>
    <x v="0"/>
    <x v="0"/>
    <n v="19.601370169500001"/>
    <s v="Corn"/>
    <s v="Sprinkler"/>
    <s v="Corn"/>
    <s v="Active IR"/>
  </r>
  <r>
    <x v="0"/>
    <x v="0"/>
    <n v="19.601370169500001"/>
    <s v="Corn"/>
    <s v="Sprinkler"/>
    <s v="Corn"/>
    <s v="Active IR"/>
  </r>
  <r>
    <x v="8"/>
    <x v="0"/>
    <n v="18.3582697207999"/>
    <s v="Corn"/>
    <s v="Sprinkler"/>
    <s v="Corn"/>
    <s v="Active IR"/>
  </r>
  <r>
    <x v="29"/>
    <x v="0"/>
    <n v="38.447689646599898"/>
    <s v="Corn"/>
    <s v="Sprinkler"/>
    <s v="Corn"/>
    <s v="Active IR"/>
  </r>
  <r>
    <x v="12"/>
    <x v="0"/>
    <n v="9.0029910053099904"/>
    <s v="Corn"/>
    <s v="Sprinkler"/>
    <s v="Corn"/>
    <s v="Active IR"/>
  </r>
  <r>
    <x v="7"/>
    <x v="0"/>
    <n v="5.1042055309299998"/>
    <s v="Corn"/>
    <s v="Sprinkler"/>
    <s v="Corn"/>
    <s v="Active IR"/>
  </r>
  <r>
    <x v="0"/>
    <x v="0"/>
    <n v="2.1747850511000002"/>
    <s v="Corn"/>
    <s v="Sprinkler"/>
    <s v="Corn"/>
    <s v="Active IR"/>
  </r>
  <r>
    <x v="8"/>
    <x v="0"/>
    <n v="27.884600516300001"/>
    <s v="Corn"/>
    <s v="Sprinkler"/>
    <s v="Corn"/>
    <s v="Active IR"/>
  </r>
  <r>
    <x v="22"/>
    <x v="0"/>
    <n v="26.4920054554999"/>
    <s v="Corn"/>
    <s v="Sprinkler"/>
    <s v="Corn"/>
    <s v="Active IR"/>
  </r>
  <r>
    <x v="8"/>
    <x v="0"/>
    <n v="37.7136121749"/>
    <s v="Corn"/>
    <s v="Sprinkler"/>
    <s v="Corn"/>
    <s v="Active IR"/>
  </r>
  <r>
    <x v="0"/>
    <x v="0"/>
    <n v="2.87209624757"/>
    <s v="Corn"/>
    <s v="Sprinkler"/>
    <s v="Corn"/>
    <s v="Active IR"/>
  </r>
  <r>
    <x v="8"/>
    <x v="0"/>
    <n v="26.531407115499899"/>
    <s v="Corn"/>
    <s v="Sprinkler"/>
    <s v="Corn"/>
    <s v="Active IR"/>
  </r>
  <r>
    <x v="17"/>
    <x v="0"/>
    <n v="29.885179026100001"/>
    <s v="Corn"/>
    <s v="Sprinkler"/>
    <s v="Dbl Crop Triticale/Corn"/>
    <s v="Active IR"/>
  </r>
  <r>
    <x v="32"/>
    <x v="0"/>
    <n v="2.57896313002"/>
    <s v="Corn"/>
    <s v="Sprinkler"/>
    <s v="Developed/Low Intensity"/>
    <s v="Active IR"/>
  </r>
  <r>
    <x v="33"/>
    <x v="0"/>
    <n v="2.57896313002"/>
    <s v="Corn"/>
    <s v="Sprinkler"/>
    <s v="Developed/Low Intensity"/>
    <s v="Active IR"/>
  </r>
  <r>
    <x v="38"/>
    <x v="0"/>
    <n v="4.5169990333100003"/>
    <s v="Corn"/>
    <s v="Sprinkler"/>
    <s v="Developed/Low Intensity"/>
    <s v="Active IR"/>
  </r>
  <r>
    <x v="21"/>
    <x v="0"/>
    <n v="1.2553725121799999"/>
    <s v="Corn"/>
    <s v="Sprinkler"/>
    <s v="Sweet Corn"/>
    <s v="Active IR"/>
  </r>
  <r>
    <x v="21"/>
    <x v="0"/>
    <n v="0.83635988507100001"/>
    <s v="Corn"/>
    <s v="Sprinkler"/>
    <s v="Sweet Corn"/>
    <s v="Active IR"/>
  </r>
  <r>
    <x v="29"/>
    <x v="0"/>
    <n v="6.57029689188"/>
    <s v="Alfalfa"/>
    <s v="Dry Crop"/>
    <s v="Alfalfa"/>
    <s v="Dry Ag"/>
  </r>
  <r>
    <x v="12"/>
    <x v="0"/>
    <n v="9.2092528326600007"/>
    <s v="Alfalfa"/>
    <s v="Dry Crop"/>
    <s v="Alfalfa"/>
    <s v="Dry Ag"/>
  </r>
  <r>
    <x v="48"/>
    <x v="0"/>
    <n v="9.2092528326600007"/>
    <s v="Alfalfa"/>
    <s v="Dry Crop"/>
    <s v="Alfalfa"/>
    <s v="Dry Ag"/>
  </r>
  <r>
    <x v="48"/>
    <x v="0"/>
    <n v="9.2092528326600007"/>
    <s v="Alfalfa"/>
    <s v="Dry Crop"/>
    <s v="Alfalfa"/>
    <s v="Dry Ag"/>
  </r>
  <r>
    <x v="48"/>
    <x v="0"/>
    <n v="9.2092528326600007"/>
    <s v="Alfalfa"/>
    <s v="Dry Crop"/>
    <s v="Alfalfa"/>
    <s v="Dry Ag"/>
  </r>
  <r>
    <x v="48"/>
    <x v="0"/>
    <n v="9.2092528326600007"/>
    <s v="Alfalfa"/>
    <s v="Dry Crop"/>
    <s v="Alfalfa"/>
    <s v="Dry Ag"/>
  </r>
  <r>
    <x v="32"/>
    <x v="0"/>
    <n v="84.7743684828"/>
    <s v="Alfalfa"/>
    <s v="Dry Crop"/>
    <s v="Alfalfa"/>
    <s v="Dry Ag"/>
  </r>
  <r>
    <x v="32"/>
    <x v="0"/>
    <n v="84.7743684828"/>
    <s v="Alfalfa"/>
    <s v="Dry Crop"/>
    <s v="Alfalfa"/>
    <s v="Dry Ag"/>
  </r>
  <r>
    <x v="33"/>
    <x v="0"/>
    <n v="84.7743684828"/>
    <s v="Alfalfa"/>
    <s v="Dry Crop"/>
    <s v="Alfalfa"/>
    <s v="Dry Ag"/>
  </r>
  <r>
    <x v="14"/>
    <x v="0"/>
    <n v="1.5735852751499999"/>
    <s v="Alfalfa"/>
    <s v="Dry Crop"/>
    <s v="Alfalfa"/>
    <s v="Dry Ag"/>
  </r>
  <r>
    <x v="50"/>
    <x v="0"/>
    <n v="1.5735852751499999"/>
    <s v="Alfalfa"/>
    <s v="Dry Crop"/>
    <s v="Alfalfa"/>
    <s v="Dry Ag"/>
  </r>
  <r>
    <x v="15"/>
    <x v="0"/>
    <n v="1.5735852751499999"/>
    <s v="Alfalfa"/>
    <s v="Dry Crop"/>
    <s v="Alfalfa"/>
    <s v="Dry Ag"/>
  </r>
  <r>
    <x v="13"/>
    <x v="0"/>
    <n v="4.5652763390500004"/>
    <s v="Alfalfa"/>
    <s v="Dry Crop"/>
    <s v="Alfalfa"/>
    <s v="Dry Ag"/>
  </r>
  <r>
    <x v="13"/>
    <x v="0"/>
    <n v="4.5652763390500004"/>
    <s v="Alfalfa"/>
    <s v="Dry Crop"/>
    <s v="Alfalfa"/>
    <s v="Dry Ag"/>
  </r>
  <r>
    <x v="24"/>
    <x v="0"/>
    <n v="7.3503010363800003"/>
    <s v="Alfalfa"/>
    <s v="Dry Crop"/>
    <s v="Alfalfa"/>
    <s v="Dry Ag"/>
  </r>
  <r>
    <x v="24"/>
    <x v="0"/>
    <n v="7.3503010363800003"/>
    <s v="Alfalfa"/>
    <s v="Dry Crop"/>
    <s v="Alfalfa"/>
    <s v="Dry Ag"/>
  </r>
  <r>
    <x v="55"/>
    <x v="0"/>
    <n v="8.7128852183800003"/>
    <s v="Alfalfa"/>
    <s v="Dry Crop"/>
    <s v="Alfalfa"/>
    <s v="Dry Ag"/>
  </r>
  <r>
    <x v="4"/>
    <x v="0"/>
    <n v="8.7128852183800003"/>
    <s v="Alfalfa"/>
    <s v="Dry Crop"/>
    <s v="Alfalfa"/>
    <s v="Dry Ag"/>
  </r>
  <r>
    <x v="22"/>
    <x v="0"/>
    <n v="19.906119147599899"/>
    <s v="Alfalfa"/>
    <s v="Dry Crop"/>
    <s v="Alfalfa"/>
    <s v="Dry Ag"/>
  </r>
  <r>
    <x v="7"/>
    <x v="0"/>
    <n v="2.14414205362"/>
    <s v="Alfalfa"/>
    <s v="Dry Crop"/>
    <s v="Alfalfa"/>
    <s v="Dry Ag"/>
  </r>
  <r>
    <x v="3"/>
    <x v="0"/>
    <n v="2.31974428904"/>
    <s v="Alfalfa"/>
    <s v="Dry Crop"/>
    <s v="Alfalfa"/>
    <s v="Dry Ag"/>
  </r>
  <r>
    <x v="29"/>
    <x v="0"/>
    <n v="9.1349679961499906"/>
    <s v="Alfalfa"/>
    <s v="Dry Crop"/>
    <s v="Alfalfa"/>
    <s v="Dry Ag"/>
  </r>
  <r>
    <x v="0"/>
    <x v="0"/>
    <n v="8.1698128177699996"/>
    <s v="Alfalfa"/>
    <s v="Dry Crop"/>
    <s v="Alfalfa"/>
    <s v="Dry Ag"/>
  </r>
  <r>
    <x v="1"/>
    <x v="0"/>
    <n v="2.9567656537999998"/>
    <s v="Alfalfa"/>
    <s v="Dry Crop"/>
    <s v="Alfalfa"/>
    <s v="Dry Ag"/>
  </r>
  <r>
    <x v="1"/>
    <x v="0"/>
    <n v="2.9567656537999998"/>
    <s v="Alfalfa"/>
    <s v="Dry Crop"/>
    <s v="Alfalfa"/>
    <s v="Dry Ag"/>
  </r>
  <r>
    <x v="0"/>
    <x v="0"/>
    <n v="3.0712403748899999"/>
    <s v="Alfalfa"/>
    <s v="Dry Crop"/>
    <s v="Alfalfa"/>
    <s v="Dry Ag"/>
  </r>
  <r>
    <x v="13"/>
    <x v="0"/>
    <n v="22.508012724"/>
    <s v="Alfalfa"/>
    <s v="Dry Crop"/>
    <s v="Alfalfa"/>
    <s v="Dry Ag"/>
  </r>
  <r>
    <x v="3"/>
    <x v="0"/>
    <n v="4.9039158877800002"/>
    <s v="Alfalfa"/>
    <s v="Dry Crop"/>
    <s v="Alfalfa"/>
    <s v="Dry Ag"/>
  </r>
  <r>
    <x v="33"/>
    <x v="0"/>
    <n v="22.8146992343999"/>
    <s v="Alfalfa"/>
    <s v="Dry Crop"/>
    <s v="Alfalfa"/>
    <s v="Dry Ag"/>
  </r>
  <r>
    <x v="39"/>
    <x v="0"/>
    <n v="4.36002584431"/>
    <s v="Alfalfa"/>
    <s v="Dry Crop"/>
    <s v="Alfalfa"/>
    <s v="Dry Ag"/>
  </r>
  <r>
    <x v="39"/>
    <x v="0"/>
    <n v="4.36002584431"/>
    <s v="Alfalfa"/>
    <s v="Dry Crop"/>
    <s v="Alfalfa"/>
    <s v="Dry Ag"/>
  </r>
  <r>
    <x v="39"/>
    <x v="0"/>
    <n v="4.36002584431"/>
    <s v="Alfalfa"/>
    <s v="Dry Crop"/>
    <s v="Alfalfa"/>
    <s v="Dry Ag"/>
  </r>
  <r>
    <x v="23"/>
    <x v="0"/>
    <n v="3.6116762073899999"/>
    <s v="Alfalfa"/>
    <s v="Dry Crop"/>
    <s v="Alfalfa"/>
    <s v="Dry Ag"/>
  </r>
  <r>
    <x v="48"/>
    <x v="0"/>
    <n v="7.7617778772900001"/>
    <s v="Alfalfa"/>
    <s v="Dry Crop"/>
    <s v="Alfalfa"/>
    <s v="Dry Ag"/>
  </r>
  <r>
    <x v="48"/>
    <x v="0"/>
    <n v="7.7617778772900001"/>
    <s v="Alfalfa"/>
    <s v="Dry Crop"/>
    <s v="Alfalfa"/>
    <s v="Dry Ag"/>
  </r>
  <r>
    <x v="33"/>
    <x v="0"/>
    <n v="6.6315048196799999"/>
    <s v="Alfalfa"/>
    <s v="Dry Crop"/>
    <s v="Alfalfa"/>
    <s v="Dry Ag"/>
  </r>
  <r>
    <x v="29"/>
    <x v="0"/>
    <n v="3.4226494859200001"/>
    <s v="Alfalfa"/>
    <s v="Dry Crop"/>
    <s v="Alfalfa"/>
    <s v="Dry Ag"/>
  </r>
  <r>
    <x v="0"/>
    <x v="0"/>
    <n v="12.444486088"/>
    <s v="Alfalfa"/>
    <s v="Dry Crop"/>
    <s v="Alfalfa"/>
    <s v="Dry Ag"/>
  </r>
  <r>
    <x v="13"/>
    <x v="0"/>
    <n v="11.5637336224999"/>
    <s v="Alfalfa"/>
    <s v="Dry Crop"/>
    <s v="Alfalfa"/>
    <s v="Dry Ag"/>
  </r>
  <r>
    <x v="38"/>
    <x v="0"/>
    <n v="10.8095081745999"/>
    <s v="Alfalfa"/>
    <s v="Dry Crop"/>
    <s v="Alfalfa"/>
    <s v="Dry Ag"/>
  </r>
  <r>
    <x v="12"/>
    <x v="0"/>
    <n v="1.1885424758000001"/>
    <s v="Alfalfa"/>
    <s v="Dry Crop"/>
    <s v="Alfalfa"/>
    <s v="Dry Ag"/>
  </r>
  <r>
    <x v="0"/>
    <x v="0"/>
    <n v="2.5518247987099998"/>
    <s v="Alfalfa"/>
    <s v="Dry Crop"/>
    <s v="Alfalfa"/>
    <s v="Dry Ag"/>
  </r>
  <r>
    <x v="32"/>
    <x v="0"/>
    <n v="32.7555029886"/>
    <s v="Alfalfa"/>
    <s v="Dry Crop"/>
    <s v="Alfalfa"/>
    <s v="Dry Ag"/>
  </r>
  <r>
    <x v="33"/>
    <x v="0"/>
    <n v="32.7555029886"/>
    <s v="Alfalfa"/>
    <s v="Dry Crop"/>
    <s v="Alfalfa"/>
    <s v="Dry Ag"/>
  </r>
  <r>
    <x v="33"/>
    <x v="0"/>
    <n v="32.7555029886"/>
    <s v="Alfalfa"/>
    <s v="Dry Crop"/>
    <s v="Alfalfa"/>
    <s v="Dry Ag"/>
  </r>
  <r>
    <x v="13"/>
    <x v="0"/>
    <n v="16.978815165"/>
    <s v="Alfalfa"/>
    <s v="Dry Crop"/>
    <s v="Alfalfa"/>
    <s v="Dry Ag"/>
  </r>
  <r>
    <x v="13"/>
    <x v="0"/>
    <n v="16.978815165"/>
    <s v="Alfalfa"/>
    <s v="Dry Crop"/>
    <s v="Alfalfa"/>
    <s v="Dry Ag"/>
  </r>
  <r>
    <x v="0"/>
    <x v="0"/>
    <n v="3.1532096726700001"/>
    <s v="Alfalfa"/>
    <s v="Dry Crop"/>
    <s v="Alfalfa"/>
    <s v="Dry Ag"/>
  </r>
  <r>
    <x v="7"/>
    <x v="0"/>
    <n v="39.552090880199898"/>
    <s v="Alfalfa"/>
    <s v="Dry Crop"/>
    <s v="Alfalfa"/>
    <s v="Dry Ag"/>
  </r>
  <r>
    <x v="43"/>
    <x v="0"/>
    <n v="17.305395216800001"/>
    <s v="Alfalfa"/>
    <s v="Dry Crop"/>
    <s v="Alfalfa"/>
    <s v="Dry Ag"/>
  </r>
  <r>
    <x v="33"/>
    <x v="0"/>
    <n v="0.70345085116299999"/>
    <s v="Alfalfa"/>
    <s v="Dry Crop"/>
    <s v="Alfalfa"/>
    <s v="Dry Ag"/>
  </r>
  <r>
    <x v="13"/>
    <x v="0"/>
    <n v="12.9783339048999"/>
    <s v="Alfalfa"/>
    <s v="Dry Crop"/>
    <s v="Alfalfa"/>
    <s v="Dry Ag"/>
  </r>
  <r>
    <x v="38"/>
    <x v="0"/>
    <n v="5.1754125963000002"/>
    <s v="Alfalfa"/>
    <s v="Dry Crop"/>
    <s v="Alfalfa"/>
    <s v="Dry Ag"/>
  </r>
  <r>
    <x v="33"/>
    <x v="0"/>
    <n v="11.8179466725"/>
    <s v="Alfalfa"/>
    <s v="Dry Crop"/>
    <s v="Alfalfa"/>
    <s v="Dry Ag"/>
  </r>
  <r>
    <x v="24"/>
    <x v="0"/>
    <n v="8.6143903629099903"/>
    <s v="Alfalfa"/>
    <s v="Dry Crop"/>
    <s v="Alfalfa"/>
    <s v="Dry Ag"/>
  </r>
  <r>
    <x v="24"/>
    <x v="0"/>
    <n v="11.343969529100001"/>
    <s v="Alfalfa"/>
    <s v="Dry Crop"/>
    <s v="Alfalfa"/>
    <s v="Dry Ag"/>
  </r>
  <r>
    <x v="12"/>
    <x v="0"/>
    <n v="2.4930220912899999"/>
    <s v="Alfalfa"/>
    <s v="Dry Crop"/>
    <s v="Alfalfa"/>
    <s v="Dry Ag"/>
  </r>
  <r>
    <x v="12"/>
    <x v="0"/>
    <n v="8.4963246864599906"/>
    <s v="Alfalfa"/>
    <s v="Dry Crop"/>
    <s v="Alfalfa"/>
    <s v="Dry Ag"/>
  </r>
  <r>
    <x v="12"/>
    <x v="0"/>
    <n v="8.4963246864599906"/>
    <s v="Alfalfa"/>
    <s v="Dry Crop"/>
    <s v="Alfalfa"/>
    <s v="Dry Ag"/>
  </r>
  <r>
    <x v="21"/>
    <x v="0"/>
    <n v="1.2769444184400001"/>
    <s v="Alfalfa"/>
    <s v="Dry Crop"/>
    <s v="Alfalfa"/>
    <s v="Dry Ag"/>
  </r>
  <r>
    <x v="13"/>
    <x v="0"/>
    <n v="7.3547303045700003"/>
    <s v="Alfalfa"/>
    <s v="Dry Crop"/>
    <s v="Alfalfa"/>
    <s v="Dry Ag"/>
  </r>
  <r>
    <x v="13"/>
    <x v="0"/>
    <n v="2.3905113120200001"/>
    <s v="Alfalfa"/>
    <s v="Dry Crop"/>
    <s v="Alfalfa"/>
    <s v="Dry Ag"/>
  </r>
  <r>
    <x v="12"/>
    <x v="0"/>
    <n v="4.7809830716199997"/>
    <s v="Alfalfa"/>
    <s v="Dry Crop"/>
    <s v="Alfalfa"/>
    <s v="Dry Ag"/>
  </r>
  <r>
    <x v="12"/>
    <x v="0"/>
    <n v="4.7809830716199997"/>
    <s v="Alfalfa"/>
    <s v="Dry Crop"/>
    <s v="Alfalfa"/>
    <s v="Dry Ag"/>
  </r>
  <r>
    <x v="48"/>
    <x v="0"/>
    <n v="4.7809830716199997"/>
    <s v="Alfalfa"/>
    <s v="Dry Crop"/>
    <s v="Alfalfa"/>
    <s v="Dry Ag"/>
  </r>
  <r>
    <x v="48"/>
    <x v="0"/>
    <n v="4.7809830716199997"/>
    <s v="Alfalfa"/>
    <s v="Dry Crop"/>
    <s v="Alfalfa"/>
    <s v="Dry Ag"/>
  </r>
  <r>
    <x v="43"/>
    <x v="0"/>
    <n v="10.7016013252"/>
    <s v="Alfalfa"/>
    <s v="Dry Crop"/>
    <s v="Alfalfa"/>
    <s v="Dry Ag"/>
  </r>
  <r>
    <x v="43"/>
    <x v="0"/>
    <n v="5.0953572979499997"/>
    <s v="Alfalfa"/>
    <s v="Dry Crop"/>
    <s v="Alfalfa"/>
    <s v="Dry Ag"/>
  </r>
  <r>
    <x v="0"/>
    <x v="0"/>
    <n v="4.7496293011999997"/>
    <s v="Alfalfa"/>
    <s v="Dry Crop"/>
    <s v="Alfalfa"/>
    <s v="Dry Ag"/>
  </r>
  <r>
    <x v="29"/>
    <x v="0"/>
    <n v="34.269165538099898"/>
    <s v="Alfalfa"/>
    <s v="Dry Crop"/>
    <s v="Alfalfa"/>
    <s v="Dry Ag"/>
  </r>
  <r>
    <x v="41"/>
    <x v="0"/>
    <n v="3.1010724704300001"/>
    <s v="Alfalfa"/>
    <s v="Dry Crop"/>
    <s v="Alfalfa"/>
    <s v="Dry Ag"/>
  </r>
  <r>
    <x v="21"/>
    <x v="0"/>
    <n v="8.6070758674899999"/>
    <s v="Alfalfa"/>
    <s v="Dry Crop"/>
    <s v="Alfalfa"/>
    <s v="Dry Ag"/>
  </r>
  <r>
    <x v="29"/>
    <x v="0"/>
    <n v="19.262417236400001"/>
    <s v="Alfalfa"/>
    <s v="Dry Crop"/>
    <s v="Alfalfa"/>
    <s v="Dry Ag"/>
  </r>
  <r>
    <x v="32"/>
    <x v="0"/>
    <n v="1.4774638369999999"/>
    <s v="Alfalfa"/>
    <s v="Dry Crop"/>
    <s v="Alfalfa"/>
    <s v="Dry Ag"/>
  </r>
  <r>
    <x v="29"/>
    <x v="0"/>
    <n v="3.5645042462499998"/>
    <s v="Alfalfa"/>
    <s v="Dry Crop"/>
    <s v="Alfalfa"/>
    <s v="Dry Ag"/>
  </r>
  <r>
    <x v="0"/>
    <x v="0"/>
    <n v="8.2678398117499903"/>
    <s v="Alfalfa"/>
    <s v="Dry Crop"/>
    <s v="Alfalfa"/>
    <s v="Dry Ag"/>
  </r>
  <r>
    <x v="13"/>
    <x v="0"/>
    <n v="5.2387113222400004"/>
    <s v="Alfalfa"/>
    <s v="Dry Crop"/>
    <s v="Alfalfa"/>
    <s v="Dry Ag"/>
  </r>
  <r>
    <x v="13"/>
    <x v="0"/>
    <n v="5.2387113222400004"/>
    <s v="Alfalfa"/>
    <s v="Dry Crop"/>
    <s v="Alfalfa"/>
    <s v="Dry Ag"/>
  </r>
  <r>
    <x v="13"/>
    <x v="0"/>
    <n v="6.13043771198"/>
    <s v="Alfalfa"/>
    <s v="Dry Crop"/>
    <s v="Alfalfa"/>
    <s v="Dry Ag"/>
  </r>
  <r>
    <x v="43"/>
    <x v="0"/>
    <n v="6.13043771198"/>
    <s v="Alfalfa"/>
    <s v="Dry Crop"/>
    <s v="Alfalfa"/>
    <s v="Dry Ag"/>
  </r>
  <r>
    <x v="0"/>
    <x v="0"/>
    <n v="29.0783277845999"/>
    <s v="Alfalfa"/>
    <s v="Dry Crop"/>
    <s v="Alfalfa"/>
    <s v="Dry Ag"/>
  </r>
  <r>
    <x v="7"/>
    <x v="0"/>
    <n v="8.0067015047899996"/>
    <s v="Alfalfa"/>
    <s v="Dry Crop"/>
    <s v="Alfalfa"/>
    <s v="Dry Ag"/>
  </r>
  <r>
    <x v="0"/>
    <x v="0"/>
    <n v="6.2422894593200002"/>
    <s v="Alfalfa"/>
    <s v="Dry Crop"/>
    <s v="Alfalfa"/>
    <s v="Dry Ag"/>
  </r>
  <r>
    <x v="0"/>
    <x v="0"/>
    <n v="39.5508679378"/>
    <s v="Alfalfa"/>
    <s v="Dry Crop"/>
    <s v="Alfalfa"/>
    <s v="Dry Ag"/>
  </r>
  <r>
    <x v="33"/>
    <x v="0"/>
    <n v="5.8891976510699999"/>
    <s v="Alfalfa"/>
    <s v="Dry Crop"/>
    <s v="Alfalfa"/>
    <s v="Dry Ag"/>
  </r>
  <r>
    <x v="29"/>
    <x v="0"/>
    <n v="25.1729931399999"/>
    <s v="Alfalfa"/>
    <s v="Dry Crop"/>
    <s v="Alfalfa"/>
    <s v="Dry Ag"/>
  </r>
  <r>
    <x v="15"/>
    <x v="0"/>
    <n v="1.8013956609099999"/>
    <s v="Alfalfa"/>
    <s v="Dry Crop"/>
    <s v="Alfalfa"/>
    <s v="Dry Ag"/>
  </r>
  <r>
    <x v="15"/>
    <x v="0"/>
    <n v="1.8013956609099999"/>
    <s v="Alfalfa"/>
    <s v="Dry Crop"/>
    <s v="Alfalfa"/>
    <s v="Dry Ag"/>
  </r>
  <r>
    <x v="32"/>
    <x v="0"/>
    <n v="1.86764012332"/>
    <s v="Alfalfa"/>
    <s v="Dry Crop"/>
    <s v="Alfalfa"/>
    <s v="Dry Ag"/>
  </r>
  <r>
    <x v="33"/>
    <x v="0"/>
    <n v="1.86764012332"/>
    <s v="Alfalfa"/>
    <s v="Dry Crop"/>
    <s v="Alfalfa"/>
    <s v="Dry Ag"/>
  </r>
  <r>
    <x v="36"/>
    <x v="0"/>
    <n v="1.53766167175"/>
    <s v="Alfalfa"/>
    <s v="Dry Crop"/>
    <s v="Alfalfa"/>
    <s v="Dry Ag"/>
  </r>
  <r>
    <x v="7"/>
    <x v="0"/>
    <n v="34.9514079721"/>
    <s v="Alfalfa"/>
    <s v="Dry Crop"/>
    <s v="Alfalfa"/>
    <s v="Dry Ag"/>
  </r>
  <r>
    <x v="0"/>
    <x v="0"/>
    <n v="32.840537102699898"/>
    <s v="Alfalfa"/>
    <s v="Dry Crop"/>
    <s v="Alfalfa"/>
    <s v="Dry Ag"/>
  </r>
  <r>
    <x v="0"/>
    <x v="0"/>
    <n v="32.840537102699898"/>
    <s v="Alfalfa"/>
    <s v="Dry Crop"/>
    <s v="Alfalfa"/>
    <s v="Dry Ag"/>
  </r>
  <r>
    <x v="12"/>
    <x v="0"/>
    <n v="2.7990232751300002"/>
    <s v="Alfalfa"/>
    <s v="Dry Crop"/>
    <s v="Alfalfa"/>
    <s v="Dry Ag"/>
  </r>
  <r>
    <x v="7"/>
    <x v="0"/>
    <n v="2.2428011645899999"/>
    <s v="Alfalfa"/>
    <s v="Dry Crop"/>
    <s v="Alfalfa"/>
    <s v="Dry Ag"/>
  </r>
  <r>
    <x v="33"/>
    <x v="0"/>
    <n v="13.726696710700001"/>
    <s v="Alfalfa"/>
    <s v="Dry Crop"/>
    <s v="Alfalfa"/>
    <s v="Dry Ag"/>
  </r>
  <r>
    <x v="33"/>
    <x v="0"/>
    <n v="13.726696710700001"/>
    <s v="Alfalfa"/>
    <s v="Dry Crop"/>
    <s v="Alfalfa"/>
    <s v="Dry Ag"/>
  </r>
  <r>
    <x v="32"/>
    <x v="0"/>
    <n v="4.2799593873299999"/>
    <s v="Alfalfa"/>
    <s v="Dry Crop"/>
    <s v="Alfalfa"/>
    <s v="Dry Ag"/>
  </r>
  <r>
    <x v="7"/>
    <x v="0"/>
    <n v="7.7754625376700002"/>
    <s v="Alfalfa"/>
    <s v="Dry Crop"/>
    <s v="Alfalfa"/>
    <s v="Dry Ag"/>
  </r>
  <r>
    <x v="7"/>
    <x v="0"/>
    <n v="22.568603405600001"/>
    <s v="Alfalfa"/>
    <s v="Dry Crop"/>
    <s v="Alfalfa"/>
    <s v="Dry Ag"/>
  </r>
  <r>
    <x v="13"/>
    <x v="0"/>
    <n v="11.4441107387999"/>
    <s v="Alfalfa"/>
    <s v="Dry Crop"/>
    <s v="Alfalfa"/>
    <s v="Dry Ag"/>
  </r>
  <r>
    <x v="13"/>
    <x v="0"/>
    <n v="11.4441107387999"/>
    <s v="Alfalfa"/>
    <s v="Dry Crop"/>
    <s v="Alfalfa"/>
    <s v="Dry Ag"/>
  </r>
  <r>
    <x v="13"/>
    <x v="0"/>
    <n v="11.4441107387999"/>
    <s v="Alfalfa"/>
    <s v="Dry Crop"/>
    <s v="Alfalfa"/>
    <s v="Dry Ag"/>
  </r>
  <r>
    <x v="2"/>
    <x v="0"/>
    <n v="2.9487081608199999"/>
    <s v="Alfalfa"/>
    <s v="Dry Crop"/>
    <s v="Alfalfa"/>
    <s v="Dry Ag"/>
  </r>
  <r>
    <x v="2"/>
    <x v="0"/>
    <n v="2.9487081608199999"/>
    <s v="Alfalfa"/>
    <s v="Dry Crop"/>
    <s v="Alfalfa"/>
    <s v="Dry Ag"/>
  </r>
  <r>
    <x v="0"/>
    <x v="0"/>
    <n v="0.92661026042399997"/>
    <s v="Alfalfa"/>
    <s v="Dry Crop"/>
    <s v="Alfalfa"/>
    <s v="Dry Ag"/>
  </r>
  <r>
    <x v="0"/>
    <x v="0"/>
    <n v="20.699310681899899"/>
    <s v="Alfalfa"/>
    <s v="Dry Crop"/>
    <s v="Alfalfa"/>
    <s v="Dry Ag"/>
  </r>
  <r>
    <x v="3"/>
    <x v="0"/>
    <n v="3.7387857903800001"/>
    <s v="Alfalfa"/>
    <s v="Dry Crop"/>
    <s v="Alfalfa"/>
    <s v="Dry Ag"/>
  </r>
  <r>
    <x v="5"/>
    <x v="0"/>
    <n v="7.4441684927600003"/>
    <s v="Alfalfa"/>
    <s v="Dry Crop"/>
    <s v="Alfalfa"/>
    <s v="Dry Ag"/>
  </r>
  <r>
    <x v="13"/>
    <x v="0"/>
    <n v="59.6393637619"/>
    <s v="Alfalfa"/>
    <s v="Dry Crop"/>
    <s v="Alfalfa"/>
    <s v="Dry Ag"/>
  </r>
  <r>
    <x v="39"/>
    <x v="0"/>
    <n v="8.7719816176199998"/>
    <s v="Alfalfa"/>
    <s v="Dry Crop"/>
    <s v="Alfalfa"/>
    <s v="Dry Ag"/>
  </r>
  <r>
    <x v="29"/>
    <x v="0"/>
    <n v="7.0478449363899998"/>
    <s v="Alfalfa"/>
    <s v="Dry Crop"/>
    <s v="Alfalfa"/>
    <s v="Dry Ag"/>
  </r>
  <r>
    <x v="0"/>
    <x v="0"/>
    <n v="9.2584703349000002"/>
    <s v="Alfalfa"/>
    <s v="Dry Crop"/>
    <s v="Alfalfa"/>
    <s v="Dry Ag"/>
  </r>
  <r>
    <x v="0"/>
    <x v="0"/>
    <n v="9.2584703349000002"/>
    <s v="Alfalfa"/>
    <s v="Dry Crop"/>
    <s v="Alfalfa"/>
    <s v="Dry Ag"/>
  </r>
  <r>
    <x v="0"/>
    <x v="0"/>
    <n v="9.2584703349000002"/>
    <s v="Alfalfa"/>
    <s v="Dry Crop"/>
    <s v="Alfalfa"/>
    <s v="Dry Ag"/>
  </r>
  <r>
    <x v="24"/>
    <x v="0"/>
    <n v="27.6434680206"/>
    <s v="Alfalfa"/>
    <s v="Dry Crop"/>
    <s v="Alfalfa"/>
    <s v="Dry Ag"/>
  </r>
  <r>
    <x v="13"/>
    <x v="0"/>
    <n v="1.5108828542599999"/>
    <s v="Alfalfa"/>
    <s v="Dry Crop"/>
    <s v="Alfalfa"/>
    <s v="Dry Ag"/>
  </r>
  <r>
    <x v="8"/>
    <x v="0"/>
    <n v="1.56278861118"/>
    <s v="Alfalfa"/>
    <s v="Dry Crop"/>
    <s v="Alfalfa"/>
    <s v="Dry Ag"/>
  </r>
  <r>
    <x v="43"/>
    <x v="0"/>
    <n v="2.9711105250499998"/>
    <s v="Alfalfa"/>
    <s v="Dry Crop"/>
    <s v="Alfalfa"/>
    <s v="Dry Ag"/>
  </r>
  <r>
    <x v="13"/>
    <x v="0"/>
    <n v="12.3843600501"/>
    <s v="Alfalfa"/>
    <s v="Dry Crop"/>
    <s v="Alfalfa"/>
    <s v="Dry Ag"/>
  </r>
  <r>
    <x v="43"/>
    <x v="0"/>
    <n v="2.4225404447600001"/>
    <s v="Alfalfa"/>
    <s v="Dry Crop"/>
    <s v="Alfalfa"/>
    <s v="Dry Ag"/>
  </r>
  <r>
    <x v="8"/>
    <x v="0"/>
    <n v="1.5530692395600001"/>
    <s v="Alfalfa"/>
    <s v="Dry Crop"/>
    <s v="Alfalfa"/>
    <s v="Dry Ag"/>
  </r>
  <r>
    <x v="6"/>
    <x v="0"/>
    <n v="9.1473653706900002"/>
    <s v="Alfalfa"/>
    <s v="Dry Crop"/>
    <s v="Alfalfa"/>
    <s v="Dry Ag"/>
  </r>
  <r>
    <x v="43"/>
    <x v="0"/>
    <n v="0.84426496260499995"/>
    <s v="Alfalfa"/>
    <s v="Dry Crop"/>
    <s v="Alfalfa"/>
    <s v="Dry Ag"/>
  </r>
  <r>
    <x v="43"/>
    <x v="0"/>
    <n v="0.84426496260499995"/>
    <s v="Alfalfa"/>
    <s v="Dry Crop"/>
    <s v="Alfalfa"/>
    <s v="Dry Ag"/>
  </r>
  <r>
    <x v="7"/>
    <x v="0"/>
    <n v="1.7527334382699999"/>
    <s v="Alfalfa"/>
    <s v="Dry Crop"/>
    <s v="Alfalfa"/>
    <s v="Dry Ag"/>
  </r>
  <r>
    <x v="32"/>
    <x v="0"/>
    <n v="8.1230718119900001"/>
    <s v="Alfalfa"/>
    <s v="Dry Crop"/>
    <s v="Alfalfa"/>
    <s v="Dry Ag"/>
  </r>
  <r>
    <x v="32"/>
    <x v="0"/>
    <n v="8.1230718119900001"/>
    <s v="Alfalfa"/>
    <s v="Dry Crop"/>
    <s v="Alfalfa"/>
    <s v="Dry Ag"/>
  </r>
  <r>
    <x v="0"/>
    <x v="0"/>
    <n v="8.1230718119900001"/>
    <s v="Alfalfa"/>
    <s v="Dry Crop"/>
    <s v="Alfalfa"/>
    <s v="Dry Ag"/>
  </r>
  <r>
    <x v="33"/>
    <x v="0"/>
    <n v="8.1230718119900001"/>
    <s v="Alfalfa"/>
    <s v="Dry Crop"/>
    <s v="Alfalfa"/>
    <s v="Dry Ag"/>
  </r>
  <r>
    <x v="33"/>
    <x v="0"/>
    <n v="8.1230718119900001"/>
    <s v="Alfalfa"/>
    <s v="Dry Crop"/>
    <s v="Alfalfa"/>
    <s v="Dry Ag"/>
  </r>
  <r>
    <x v="17"/>
    <x v="0"/>
    <n v="1.0460877986899999"/>
    <s v="Alfalfa"/>
    <s v="Dry Crop"/>
    <s v="Alfalfa"/>
    <s v="Dry Ag"/>
  </r>
  <r>
    <x v="19"/>
    <x v="0"/>
    <n v="1.0066258961400001"/>
    <s v="Alfalfa"/>
    <s v="Dry Crop"/>
    <s v="Alfalfa"/>
    <s v="Dry Ag"/>
  </r>
  <r>
    <x v="38"/>
    <x v="0"/>
    <n v="10.089183948000001"/>
    <s v="Alfalfa"/>
    <s v="Dry Crop"/>
    <s v="Alfalfa"/>
    <s v="Dry Ag"/>
  </r>
  <r>
    <x v="2"/>
    <x v="0"/>
    <n v="2.3921836249399999"/>
    <s v="Alfalfa"/>
    <s v="Dry Crop"/>
    <s v="Alfalfa"/>
    <s v="Dry Ag"/>
  </r>
  <r>
    <x v="13"/>
    <x v="0"/>
    <n v="11.8025932268999"/>
    <s v="Alfalfa"/>
    <s v="Dry Crop"/>
    <s v="Alfalfa"/>
    <s v="Dry Ag"/>
  </r>
  <r>
    <x v="0"/>
    <x v="0"/>
    <n v="28.980457480799899"/>
    <s v="Alfalfa"/>
    <s v="Dry Crop"/>
    <s v="Alfalfa"/>
    <s v="Dry Ag"/>
  </r>
  <r>
    <x v="33"/>
    <x v="0"/>
    <n v="62.028340760200003"/>
    <s v="Alfalfa"/>
    <s v="Dry Crop"/>
    <s v="Alfalfa"/>
    <s v="Dry Ag"/>
  </r>
  <r>
    <x v="33"/>
    <x v="0"/>
    <n v="62.028340760200003"/>
    <s v="Alfalfa"/>
    <s v="Dry Crop"/>
    <s v="Alfalfa"/>
    <s v="Dry Ag"/>
  </r>
  <r>
    <x v="32"/>
    <x v="0"/>
    <n v="12.7432861966"/>
    <s v="Alfalfa"/>
    <s v="Dry Crop"/>
    <s v="Alfalfa"/>
    <s v="Dry Ag"/>
  </r>
  <r>
    <x v="29"/>
    <x v="0"/>
    <n v="6.0205370989200002"/>
    <s v="Alfalfa"/>
    <s v="Dry Crop"/>
    <s v="Alfalfa"/>
    <s v="Dry Ag"/>
  </r>
  <r>
    <x v="7"/>
    <x v="0"/>
    <n v="3.0914996635900001"/>
    <s v="Alfalfa"/>
    <s v="Dry Crop"/>
    <s v="Alfalfa"/>
    <s v="Dry Ag"/>
  </r>
  <r>
    <x v="52"/>
    <x v="0"/>
    <n v="11.748950277400001"/>
    <s v="Alfalfa"/>
    <s v="Dry Crop"/>
    <s v="Alfalfa"/>
    <s v="Dry Ag"/>
  </r>
  <r>
    <x v="52"/>
    <x v="0"/>
    <n v="11.748950277400001"/>
    <s v="Alfalfa"/>
    <s v="Dry Crop"/>
    <s v="Alfalfa"/>
    <s v="Dry Ag"/>
  </r>
  <r>
    <x v="52"/>
    <x v="0"/>
    <n v="11.748950277400001"/>
    <s v="Alfalfa"/>
    <s v="Dry Crop"/>
    <s v="Alfalfa"/>
    <s v="Dry Ag"/>
  </r>
  <r>
    <x v="6"/>
    <x v="0"/>
    <n v="24.6169803847"/>
    <s v="Alfalfa"/>
    <s v="Dry Crop"/>
    <s v="Alfalfa"/>
    <s v="Dry Ag"/>
  </r>
  <r>
    <x v="8"/>
    <x v="0"/>
    <n v="4.7956208690600004"/>
    <s v="Alfalfa"/>
    <s v="Dry Crop"/>
    <s v="Alfalfa"/>
    <s v="Dry Ag"/>
  </r>
  <r>
    <x v="15"/>
    <x v="0"/>
    <n v="21.954323518199899"/>
    <s v="Alfalfa"/>
    <s v="Dry Crop"/>
    <s v="Alfalfa"/>
    <s v="Dry Ag"/>
  </r>
  <r>
    <x v="15"/>
    <x v="0"/>
    <n v="21.954323518199899"/>
    <s v="Alfalfa"/>
    <s v="Dry Crop"/>
    <s v="Alfalfa"/>
    <s v="Dry Ag"/>
  </r>
  <r>
    <x v="36"/>
    <x v="0"/>
    <n v="21.954323518199899"/>
    <s v="Alfalfa"/>
    <s v="Dry Crop"/>
    <s v="Alfalfa"/>
    <s v="Dry Ag"/>
  </r>
  <r>
    <x v="39"/>
    <x v="0"/>
    <n v="3.9891811451499999"/>
    <s v="Alfalfa"/>
    <s v="Dry Crop"/>
    <s v="Alfalfa"/>
    <s v="Dry Ag"/>
  </r>
  <r>
    <x v="32"/>
    <x v="0"/>
    <n v="8.6383750090299998"/>
    <s v="Alfalfa"/>
    <s v="Dry Crop"/>
    <s v="Alfalfa"/>
    <s v="Dry Ag"/>
  </r>
  <r>
    <x v="7"/>
    <x v="0"/>
    <n v="1.8867113908499999"/>
    <s v="Alfalfa"/>
    <s v="Dry Crop"/>
    <s v="Alfalfa"/>
    <s v="Dry Ag"/>
  </r>
  <r>
    <x v="13"/>
    <x v="0"/>
    <n v="21.2947623996"/>
    <s v="Alfalfa"/>
    <s v="Dry Crop"/>
    <s v="Alfalfa"/>
    <s v="Dry Ag"/>
  </r>
  <r>
    <x v="8"/>
    <x v="0"/>
    <n v="1.8640026461200001"/>
    <s v="Alfalfa"/>
    <s v="Dry Crop"/>
    <s v="Alfalfa"/>
    <s v="Dry Ag"/>
  </r>
  <r>
    <x v="5"/>
    <x v="0"/>
    <n v="2.62407875236"/>
    <s v="Alfalfa"/>
    <s v="Dry Crop"/>
    <s v="Alfalfa"/>
    <s v="Dry Ag"/>
  </r>
  <r>
    <x v="32"/>
    <x v="0"/>
    <n v="3.8057373836299999"/>
    <s v="Alfalfa"/>
    <s v="Dry Crop"/>
    <s v="Alfalfa"/>
    <s v="Dry Ag"/>
  </r>
  <r>
    <x v="29"/>
    <x v="0"/>
    <n v="7.7949784044700001"/>
    <s v="Alfalfa"/>
    <s v="Dry Crop"/>
    <s v="Alfalfa"/>
    <s v="Dry Ag"/>
  </r>
  <r>
    <x v="33"/>
    <x v="0"/>
    <n v="12.1818712938"/>
    <s v="Alfalfa"/>
    <s v="Dry Crop"/>
    <s v="Alfalfa"/>
    <s v="Dry Ag"/>
  </r>
  <r>
    <x v="13"/>
    <x v="0"/>
    <n v="9.1811069526400004"/>
    <s v="Alfalfa"/>
    <s v="Dry Crop"/>
    <s v="Alfalfa"/>
    <s v="Dry Ag"/>
  </r>
  <r>
    <x v="13"/>
    <x v="0"/>
    <n v="9.1811069526400004"/>
    <s v="Alfalfa"/>
    <s v="Dry Crop"/>
    <s v="Alfalfa"/>
    <s v="Dry Ag"/>
  </r>
  <r>
    <x v="13"/>
    <x v="0"/>
    <n v="9.1811069526400004"/>
    <s v="Alfalfa"/>
    <s v="Dry Crop"/>
    <s v="Alfalfa"/>
    <s v="Dry Ag"/>
  </r>
  <r>
    <x v="18"/>
    <x v="0"/>
    <n v="8.3720923237200005"/>
    <s v="Alfalfa"/>
    <s v="Dry Crop"/>
    <s v="Alfalfa"/>
    <s v="Dry Ag"/>
  </r>
  <r>
    <x v="33"/>
    <x v="0"/>
    <n v="5.1787475280399997"/>
    <s v="Alfalfa"/>
    <s v="Dry Crop"/>
    <s v="Alfalfa"/>
    <s v="Dry Ag"/>
  </r>
  <r>
    <x v="7"/>
    <x v="0"/>
    <n v="13.1742397246"/>
    <s v="Alfalfa"/>
    <s v="Dry Crop"/>
    <s v="Alfalfa"/>
    <s v="Dry Ag"/>
  </r>
  <r>
    <x v="13"/>
    <x v="0"/>
    <n v="1.07806389912"/>
    <s v="Alfalfa"/>
    <s v="Dry Crop"/>
    <s v="Alfalfa"/>
    <s v="Dry Ag"/>
  </r>
  <r>
    <x v="43"/>
    <x v="0"/>
    <n v="1.07806389912"/>
    <s v="Alfalfa"/>
    <s v="Dry Crop"/>
    <s v="Alfalfa"/>
    <s v="Dry Ag"/>
  </r>
  <r>
    <x v="0"/>
    <x v="0"/>
    <n v="7.5562463836899996"/>
    <s v="Alfalfa"/>
    <s v="Dry Crop"/>
    <s v="Alfalfa"/>
    <s v="Dry Ag"/>
  </r>
  <r>
    <x v="0"/>
    <x v="0"/>
    <n v="7.5562463836899996"/>
    <s v="Alfalfa"/>
    <s v="Dry Crop"/>
    <s v="Alfalfa"/>
    <s v="Dry Ag"/>
  </r>
  <r>
    <x v="0"/>
    <x v="0"/>
    <n v="4.9482719782900002"/>
    <s v="Alfalfa"/>
    <s v="Dry Crop"/>
    <s v="Alfalfa"/>
    <s v="Dry Ag"/>
  </r>
  <r>
    <x v="0"/>
    <x v="0"/>
    <n v="2.0562019623799999"/>
    <s v="Alfalfa"/>
    <s v="Dry Crop"/>
    <s v="Alfalfa"/>
    <s v="Dry Ag"/>
  </r>
  <r>
    <x v="0"/>
    <x v="0"/>
    <n v="2.0562019623799999"/>
    <s v="Alfalfa"/>
    <s v="Dry Crop"/>
    <s v="Alfalfa"/>
    <s v="Dry Ag"/>
  </r>
  <r>
    <x v="0"/>
    <x v="0"/>
    <n v="1.9812381535400001"/>
    <s v="Alfalfa"/>
    <s v="Dry Crop"/>
    <s v="Alfalfa"/>
    <s v="Dry Ag"/>
  </r>
  <r>
    <x v="33"/>
    <x v="0"/>
    <n v="2.7172488074199999"/>
    <s v="Alfalfa"/>
    <s v="Dry Crop"/>
    <s v="Alfalfa"/>
    <s v="Dry Ag"/>
  </r>
  <r>
    <x v="8"/>
    <x v="0"/>
    <n v="1.11444044706"/>
    <s v="Alfalfa"/>
    <s v="Dry Crop"/>
    <s v="Alfalfa"/>
    <s v="Dry Ag"/>
  </r>
  <r>
    <x v="32"/>
    <x v="0"/>
    <n v="22.639377215900002"/>
    <s v="Alfalfa"/>
    <s v="Dry Crop"/>
    <s v="Alfalfa"/>
    <s v="Dry Ag"/>
  </r>
  <r>
    <x v="33"/>
    <x v="0"/>
    <n v="22.639377215900002"/>
    <s v="Alfalfa"/>
    <s v="Dry Crop"/>
    <s v="Alfalfa"/>
    <s v="Dry Ag"/>
  </r>
  <r>
    <x v="13"/>
    <x v="0"/>
    <n v="5.2763600970100004"/>
    <s v="Alfalfa"/>
    <s v="Dry Crop"/>
    <s v="Alfalfa"/>
    <s v="Dry Ag"/>
  </r>
  <r>
    <x v="13"/>
    <x v="0"/>
    <n v="5.2763600970100004"/>
    <s v="Alfalfa"/>
    <s v="Dry Crop"/>
    <s v="Alfalfa"/>
    <s v="Dry Ag"/>
  </r>
  <r>
    <x v="0"/>
    <x v="0"/>
    <n v="1.2719000702200001"/>
    <s v="Alfalfa"/>
    <s v="Dry Crop"/>
    <s v="Alfalfa"/>
    <s v="Dry Ag"/>
  </r>
  <r>
    <x v="29"/>
    <x v="0"/>
    <n v="10.5892105447"/>
    <s v="Alfalfa"/>
    <s v="Dry Crop"/>
    <s v="Alfalfa"/>
    <s v="Dry Ag"/>
  </r>
  <r>
    <x v="29"/>
    <x v="0"/>
    <n v="10.5892105447"/>
    <s v="Alfalfa"/>
    <s v="Dry Crop"/>
    <s v="Alfalfa"/>
    <s v="Dry Ag"/>
  </r>
  <r>
    <x v="4"/>
    <x v="0"/>
    <n v="28.6028558551"/>
    <s v="Alfalfa"/>
    <s v="Dry Crop"/>
    <s v="Alfalfa"/>
    <s v="Dry Ag"/>
  </r>
  <r>
    <x v="7"/>
    <x v="0"/>
    <n v="8.4809880036299905"/>
    <s v="Alfalfa"/>
    <s v="Dry Crop"/>
    <s v="Alfalfa"/>
    <s v="Dry Ag"/>
  </r>
  <r>
    <x v="48"/>
    <x v="0"/>
    <n v="9.6861996926299998"/>
    <s v="Alfalfa"/>
    <s v="Dry Crop"/>
    <s v="Alfalfa"/>
    <s v="Dry Ag"/>
  </r>
  <r>
    <x v="13"/>
    <x v="0"/>
    <n v="0.90757677236900003"/>
    <s v="Alfalfa"/>
    <s v="Dry Crop"/>
    <s v="Alfalfa"/>
    <s v="Dry Ag"/>
  </r>
  <r>
    <x v="25"/>
    <x v="0"/>
    <n v="7.3754664157100001"/>
    <s v="Alfalfa"/>
    <s v="Dry Crop"/>
    <s v="Alfalfa"/>
    <s v="Dry Ag"/>
  </r>
  <r>
    <x v="28"/>
    <x v="0"/>
    <n v="7.3754664157100001"/>
    <s v="Alfalfa"/>
    <s v="Dry Crop"/>
    <s v="Alfalfa"/>
    <s v="Dry Ag"/>
  </r>
  <r>
    <x v="6"/>
    <x v="0"/>
    <n v="26.758219549900002"/>
    <s v="Alfalfa"/>
    <s v="Dry Crop"/>
    <s v="Alfalfa"/>
    <s v="Dry Ag"/>
  </r>
  <r>
    <x v="6"/>
    <x v="0"/>
    <n v="26.758219549900002"/>
    <s v="Alfalfa"/>
    <s v="Dry Crop"/>
    <s v="Alfalfa"/>
    <s v="Dry Ag"/>
  </r>
  <r>
    <x v="32"/>
    <x v="0"/>
    <n v="20.504906358700001"/>
    <s v="Alfalfa"/>
    <s v="Dry Crop"/>
    <s v="Alfalfa"/>
    <s v="Dry Ag"/>
  </r>
  <r>
    <x v="33"/>
    <x v="0"/>
    <n v="20.504906358700001"/>
    <s v="Alfalfa"/>
    <s v="Dry Crop"/>
    <s v="Alfalfa"/>
    <s v="Dry Ag"/>
  </r>
  <r>
    <x v="41"/>
    <x v="0"/>
    <n v="5.3884297742099996"/>
    <s v="Alfalfa"/>
    <s v="Dry Crop"/>
    <s v="Alfalfa"/>
    <s v="Dry Ag"/>
  </r>
  <r>
    <x v="10"/>
    <x v="0"/>
    <n v="6.3975949180700002"/>
    <s v="Alfalfa"/>
    <s v="Dry Crop"/>
    <s v="Alfalfa"/>
    <s v="Dry Ag"/>
  </r>
  <r>
    <x v="10"/>
    <x v="0"/>
    <n v="6.3975949180700002"/>
    <s v="Alfalfa"/>
    <s v="Dry Crop"/>
    <s v="Alfalfa"/>
    <s v="Dry Ag"/>
  </r>
  <r>
    <x v="23"/>
    <x v="0"/>
    <n v="3.8531385255699999"/>
    <s v="Alfalfa"/>
    <s v="Dry Crop"/>
    <s v="Alfalfa"/>
    <s v="Dry Ag"/>
  </r>
  <r>
    <x v="14"/>
    <x v="0"/>
    <n v="8.7291203935299997"/>
    <s v="Alfalfa"/>
    <s v="Dry Crop"/>
    <s v="Alfalfa"/>
    <s v="Dry Ag"/>
  </r>
  <r>
    <x v="15"/>
    <x v="0"/>
    <n v="8.7291203935299997"/>
    <s v="Alfalfa"/>
    <s v="Dry Crop"/>
    <s v="Alfalfa"/>
    <s v="Dry Ag"/>
  </r>
  <r>
    <x v="29"/>
    <x v="0"/>
    <n v="10.0437468002999"/>
    <s v="Alfalfa"/>
    <s v="Dry Crop"/>
    <s v="Alfalfa"/>
    <s v="Dry Ag"/>
  </r>
  <r>
    <x v="38"/>
    <x v="0"/>
    <n v="4.2656932382099999"/>
    <s v="Alfalfa"/>
    <s v="Dry Crop"/>
    <s v="Alfalfa"/>
    <s v="Dry Ag"/>
  </r>
  <r>
    <x v="13"/>
    <x v="0"/>
    <n v="4.0415527517900003"/>
    <s v="Alfalfa"/>
    <s v="Dry Crop"/>
    <s v="Alfalfa"/>
    <s v="Dry Ag"/>
  </r>
  <r>
    <x v="13"/>
    <x v="0"/>
    <n v="4.0415527517900003"/>
    <s v="Alfalfa"/>
    <s v="Dry Crop"/>
    <s v="Alfalfa"/>
    <s v="Dry Ag"/>
  </r>
  <r>
    <x v="7"/>
    <x v="0"/>
    <n v="19.385466254800001"/>
    <s v="Alfalfa"/>
    <s v="Dry Crop"/>
    <s v="Alfalfa"/>
    <s v="Dry Ag"/>
  </r>
  <r>
    <x v="33"/>
    <x v="0"/>
    <n v="7.5486108640199996"/>
    <s v="Alfalfa"/>
    <s v="Dry Crop"/>
    <s v="Alfalfa"/>
    <s v="Dry Ag"/>
  </r>
  <r>
    <x v="13"/>
    <x v="0"/>
    <n v="6.7296809916999996"/>
    <s v="Alfalfa"/>
    <s v="Dry Crop"/>
    <s v="Alfalfa"/>
    <s v="Dry Ag"/>
  </r>
  <r>
    <x v="13"/>
    <x v="0"/>
    <n v="7.87732407824"/>
    <s v="Alfalfa"/>
    <s v="Dry Crop"/>
    <s v="Alfalfa"/>
    <s v="Dry Ag"/>
  </r>
  <r>
    <x v="13"/>
    <x v="0"/>
    <n v="7.87732407824"/>
    <s v="Alfalfa"/>
    <s v="Dry Crop"/>
    <s v="Alfalfa"/>
    <s v="Dry Ag"/>
  </r>
  <r>
    <x v="0"/>
    <x v="0"/>
    <n v="8.6452484385100004"/>
    <s v="Alfalfa"/>
    <s v="Dry Crop"/>
    <s v="Alfalfa"/>
    <s v="Dry Ag"/>
  </r>
  <r>
    <x v="0"/>
    <x v="0"/>
    <n v="8.6452484385100004"/>
    <s v="Alfalfa"/>
    <s v="Dry Crop"/>
    <s v="Alfalfa"/>
    <s v="Dry Ag"/>
  </r>
  <r>
    <x v="29"/>
    <x v="0"/>
    <n v="9.5563116852800007"/>
    <s v="Alfalfa"/>
    <s v="Dry Crop"/>
    <s v="Alfalfa"/>
    <s v="Dry Ag"/>
  </r>
  <r>
    <x v="29"/>
    <x v="0"/>
    <n v="9.5563116852800007"/>
    <s v="Alfalfa"/>
    <s v="Dry Crop"/>
    <s v="Alfalfa"/>
    <s v="Dry Ag"/>
  </r>
  <r>
    <x v="29"/>
    <x v="0"/>
    <n v="9.5563116852800007"/>
    <s v="Alfalfa"/>
    <s v="Dry Crop"/>
    <s v="Alfalfa"/>
    <s v="Dry Ag"/>
  </r>
  <r>
    <x v="24"/>
    <x v="0"/>
    <n v="4.6091356228000002"/>
    <s v="Alfalfa"/>
    <s v="Dry Crop"/>
    <s v="Alfalfa"/>
    <s v="Dry Ag"/>
  </r>
  <r>
    <x v="7"/>
    <x v="0"/>
    <n v="15.254998387600001"/>
    <s v="Alfalfa"/>
    <s v="Dry Crop"/>
    <s v="Alfalfa"/>
    <s v="Dry Ag"/>
  </r>
  <r>
    <x v="7"/>
    <x v="0"/>
    <n v="1.9866018411899999"/>
    <s v="Alfalfa"/>
    <s v="Dry Crop"/>
    <s v="Alfalfa"/>
    <s v="Dry Ag"/>
  </r>
  <r>
    <x v="56"/>
    <x v="0"/>
    <n v="1.36868759591"/>
    <s v="Alfalfa"/>
    <s v="Dry Crop"/>
    <s v="Alfalfa"/>
    <s v="Dry Ag"/>
  </r>
  <r>
    <x v="56"/>
    <x v="0"/>
    <n v="1.36868759591"/>
    <s v="Alfalfa"/>
    <s v="Dry Crop"/>
    <s v="Alfalfa"/>
    <s v="Dry Ag"/>
  </r>
  <r>
    <x v="52"/>
    <x v="0"/>
    <n v="1.36868759591"/>
    <s v="Alfalfa"/>
    <s v="Dry Crop"/>
    <s v="Alfalfa"/>
    <s v="Dry Ag"/>
  </r>
  <r>
    <x v="52"/>
    <x v="0"/>
    <n v="1.36868759591"/>
    <s v="Alfalfa"/>
    <s v="Dry Crop"/>
    <s v="Alfalfa"/>
    <s v="Dry Ag"/>
  </r>
  <r>
    <x v="45"/>
    <x v="0"/>
    <n v="43.542033411799899"/>
    <s v="Alfalfa"/>
    <s v="Dry Crop"/>
    <s v="Alfalfa"/>
    <s v="Dry Ag"/>
  </r>
  <r>
    <x v="13"/>
    <x v="0"/>
    <n v="32.993925924800003"/>
    <s v="Alfalfa"/>
    <s v="Dry Crop"/>
    <s v="Alfalfa"/>
    <s v="Dry Ag"/>
  </r>
  <r>
    <x v="48"/>
    <x v="0"/>
    <n v="8.0958059177300008"/>
    <s v="Alfalfa"/>
    <s v="Dry Crop"/>
    <s v="Alfalfa"/>
    <s v="Dry Ag"/>
  </r>
  <r>
    <x v="48"/>
    <x v="0"/>
    <n v="8.0958059177300008"/>
    <s v="Alfalfa"/>
    <s v="Dry Crop"/>
    <s v="Alfalfa"/>
    <s v="Dry Ag"/>
  </r>
  <r>
    <x v="48"/>
    <x v="0"/>
    <n v="8.0958059177300008"/>
    <s v="Alfalfa"/>
    <s v="Dry Crop"/>
    <s v="Alfalfa"/>
    <s v="Dry Ag"/>
  </r>
  <r>
    <x v="48"/>
    <x v="0"/>
    <n v="8.0958059177300008"/>
    <s v="Alfalfa"/>
    <s v="Dry Crop"/>
    <s v="Alfalfa"/>
    <s v="Dry Ag"/>
  </r>
  <r>
    <x v="38"/>
    <x v="0"/>
    <n v="25.7573365318"/>
    <s v="Alfalfa"/>
    <s v="Dry Crop"/>
    <s v="Alfalfa"/>
    <s v="Dry Ag"/>
  </r>
  <r>
    <x v="8"/>
    <x v="0"/>
    <n v="5.4680202103199997"/>
    <s v="Alfalfa"/>
    <s v="Dry Crop"/>
    <s v="Alfalfa"/>
    <s v="Dry Ag"/>
  </r>
  <r>
    <x v="13"/>
    <x v="0"/>
    <n v="12.180831259"/>
    <s v="Alfalfa"/>
    <s v="Dry Crop"/>
    <s v="Alfalfa"/>
    <s v="Dry Ag"/>
  </r>
  <r>
    <x v="13"/>
    <x v="0"/>
    <n v="12.180831259"/>
    <s v="Alfalfa"/>
    <s v="Dry Crop"/>
    <s v="Alfalfa"/>
    <s v="Dry Ag"/>
  </r>
  <r>
    <x v="13"/>
    <x v="0"/>
    <n v="12.180831259"/>
    <s v="Alfalfa"/>
    <s v="Dry Crop"/>
    <s v="Alfalfa"/>
    <s v="Dry Ag"/>
  </r>
  <r>
    <x v="43"/>
    <x v="0"/>
    <n v="5.31540488035"/>
    <s v="Alfalfa"/>
    <s v="Dry Crop"/>
    <s v="Alfalfa"/>
    <s v="Dry Ag"/>
  </r>
  <r>
    <x v="43"/>
    <x v="0"/>
    <n v="5.31540488035"/>
    <s v="Alfalfa"/>
    <s v="Dry Crop"/>
    <s v="Alfalfa"/>
    <s v="Dry Ag"/>
  </r>
  <r>
    <x v="8"/>
    <x v="0"/>
    <n v="1.6565721093300001"/>
    <s v="Alfalfa"/>
    <s v="Dry Crop"/>
    <s v="Alfalfa"/>
    <s v="Dry Ag"/>
  </r>
  <r>
    <x v="55"/>
    <x v="0"/>
    <n v="1.4965650637500001"/>
    <s v="Alfalfa"/>
    <s v="Dry Crop"/>
    <s v="Alfalfa"/>
    <s v="Dry Ag"/>
  </r>
  <r>
    <x v="4"/>
    <x v="0"/>
    <n v="1.4965650637500001"/>
    <s v="Alfalfa"/>
    <s v="Dry Crop"/>
    <s v="Alfalfa"/>
    <s v="Dry Ag"/>
  </r>
  <r>
    <x v="12"/>
    <x v="0"/>
    <n v="5.6790754892999997"/>
    <s v="Alfalfa"/>
    <s v="Dry Crop"/>
    <s v="Alfalfa"/>
    <s v="Dry Ag"/>
  </r>
  <r>
    <x v="19"/>
    <x v="0"/>
    <n v="4.2837986248600002"/>
    <s v="Alfalfa"/>
    <s v="Dry Crop"/>
    <s v="Alfalfa"/>
    <s v="Dry Ag"/>
  </r>
  <r>
    <x v="13"/>
    <x v="0"/>
    <n v="4.9224219289600004"/>
    <s v="Alfalfa"/>
    <s v="Dry Crop"/>
    <s v="Alfalfa"/>
    <s v="Dry Ag"/>
  </r>
  <r>
    <x v="15"/>
    <x v="0"/>
    <n v="9.3839308777599904"/>
    <s v="Alfalfa"/>
    <s v="Dry Crop"/>
    <s v="Alfalfa"/>
    <s v="Dry Ag"/>
  </r>
  <r>
    <x v="15"/>
    <x v="0"/>
    <n v="9.3839308777599904"/>
    <s v="Alfalfa"/>
    <s v="Dry Crop"/>
    <s v="Alfalfa"/>
    <s v="Dry Ag"/>
  </r>
  <r>
    <x v="12"/>
    <x v="0"/>
    <n v="9.3839308777599904"/>
    <s v="Alfalfa"/>
    <s v="Dry Crop"/>
    <s v="Alfalfa"/>
    <s v="Dry Ag"/>
  </r>
  <r>
    <x v="19"/>
    <x v="0"/>
    <n v="1.8601514614500001"/>
    <s v="Alfalfa"/>
    <s v="Dry Crop"/>
    <s v="Alfalfa"/>
    <s v="Dry Ag"/>
  </r>
  <r>
    <x v="35"/>
    <x v="0"/>
    <n v="14.1761302252"/>
    <s v="Alfalfa"/>
    <s v="Dry Crop"/>
    <s v="Alfalfa"/>
    <s v="Dry Ag"/>
  </r>
  <r>
    <x v="19"/>
    <x v="0"/>
    <n v="14.1761302252"/>
    <s v="Alfalfa"/>
    <s v="Dry Crop"/>
    <s v="Alfalfa"/>
    <s v="Dry Ag"/>
  </r>
  <r>
    <x v="29"/>
    <x v="0"/>
    <n v="38.4228036782999"/>
    <s v="Alfalfa"/>
    <s v="Dry Crop"/>
    <s v="Alfalfa"/>
    <s v="Dry Ag"/>
  </r>
  <r>
    <x v="12"/>
    <x v="0"/>
    <n v="6.8697410042299998"/>
    <s v="Alfalfa"/>
    <s v="Dry Crop"/>
    <s v="Alfalfa"/>
    <s v="Dry Ag"/>
  </r>
  <r>
    <x v="18"/>
    <x v="0"/>
    <n v="8.9655391179499997"/>
    <s v="Alfalfa"/>
    <s v="Dry Crop"/>
    <s v="Alfalfa"/>
    <s v="Dry Ag"/>
  </r>
  <r>
    <x v="18"/>
    <x v="0"/>
    <n v="8.9655391179499997"/>
    <s v="Alfalfa"/>
    <s v="Dry Crop"/>
    <s v="Alfalfa"/>
    <s v="Dry Ag"/>
  </r>
  <r>
    <x v="39"/>
    <x v="0"/>
    <n v="4.0783795521700004"/>
    <s v="Alfalfa"/>
    <s v="Dry Crop"/>
    <s v="Alfalfa"/>
    <s v="Dry Ag"/>
  </r>
  <r>
    <x v="14"/>
    <x v="0"/>
    <n v="1.70541034544"/>
    <s v="Alfalfa"/>
    <s v="Dry Crop"/>
    <s v="Alfalfa"/>
    <s v="Dry Ag"/>
  </r>
  <r>
    <x v="14"/>
    <x v="0"/>
    <n v="1.70541034544"/>
    <s v="Alfalfa"/>
    <s v="Dry Crop"/>
    <s v="Alfalfa"/>
    <s v="Dry Ag"/>
  </r>
  <r>
    <x v="15"/>
    <x v="0"/>
    <n v="1.70541034544"/>
    <s v="Alfalfa"/>
    <s v="Dry Crop"/>
    <s v="Alfalfa"/>
    <s v="Dry Ag"/>
  </r>
  <r>
    <x v="15"/>
    <x v="0"/>
    <n v="1.70541034544"/>
    <s v="Alfalfa"/>
    <s v="Dry Crop"/>
    <s v="Alfalfa"/>
    <s v="Dry Ag"/>
  </r>
  <r>
    <x v="7"/>
    <x v="0"/>
    <n v="12.2995466677"/>
    <s v="Alfalfa"/>
    <s v="Dry Crop"/>
    <s v="Alfalfa"/>
    <s v="Dry Ag"/>
  </r>
  <r>
    <x v="13"/>
    <x v="0"/>
    <n v="15.923590234200001"/>
    <s v="Alfalfa"/>
    <s v="Dry Crop"/>
    <s v="Alfalfa"/>
    <s v="Dry Ag"/>
  </r>
  <r>
    <x v="43"/>
    <x v="0"/>
    <n v="5.3708515770899998"/>
    <s v="Alfalfa"/>
    <s v="Dry Crop"/>
    <s v="Alfalfa"/>
    <s v="Dry Ag"/>
  </r>
  <r>
    <x v="43"/>
    <x v="0"/>
    <n v="5.3708515770899998"/>
    <s v="Alfalfa"/>
    <s v="Dry Crop"/>
    <s v="Alfalfa"/>
    <s v="Dry Ag"/>
  </r>
  <r>
    <x v="19"/>
    <x v="0"/>
    <n v="1.73024279065"/>
    <s v="Alfalfa"/>
    <s v="Dry Crop"/>
    <s v="Alfalfa"/>
    <s v="Dry Ag"/>
  </r>
  <r>
    <x v="32"/>
    <x v="0"/>
    <n v="6.2203843918399997"/>
    <s v="Alfalfa"/>
    <s v="Dry Crop"/>
    <s v="Alfalfa"/>
    <s v="Dry Ag"/>
  </r>
  <r>
    <x v="21"/>
    <x v="0"/>
    <n v="2.67884906397"/>
    <s v="Alfalfa"/>
    <s v="Dry Crop"/>
    <s v="Alfalfa"/>
    <s v="Dry Ag"/>
  </r>
  <r>
    <x v="21"/>
    <x v="0"/>
    <n v="2.67884906397"/>
    <s v="Alfalfa"/>
    <s v="Dry Crop"/>
    <s v="Alfalfa"/>
    <s v="Dry Ag"/>
  </r>
  <r>
    <x v="12"/>
    <x v="0"/>
    <n v="2.3921798557299998"/>
    <s v="Alfalfa"/>
    <s v="Dry Crop"/>
    <s v="Alfalfa"/>
    <s v="Dry Ag"/>
  </r>
  <r>
    <x v="24"/>
    <x v="0"/>
    <n v="17.572825230300001"/>
    <s v="Alfalfa"/>
    <s v="Dry Crop"/>
    <s v="Alfalfa"/>
    <s v="Dry Ag"/>
  </r>
  <r>
    <x v="24"/>
    <x v="0"/>
    <n v="17.572825230300001"/>
    <s v="Alfalfa"/>
    <s v="Dry Crop"/>
    <s v="Alfalfa"/>
    <s v="Dry Ag"/>
  </r>
  <r>
    <x v="24"/>
    <x v="0"/>
    <n v="17.572825230300001"/>
    <s v="Alfalfa"/>
    <s v="Dry Crop"/>
    <s v="Alfalfa"/>
    <s v="Dry Ag"/>
  </r>
  <r>
    <x v="7"/>
    <x v="0"/>
    <n v="4.5908036237800003"/>
    <s v="Alfalfa"/>
    <s v="Dry Crop"/>
    <s v="Alfalfa"/>
    <s v="Dry Ag"/>
  </r>
  <r>
    <x v="2"/>
    <x v="0"/>
    <n v="3.5448129241699999"/>
    <s v="Alfalfa"/>
    <s v="Dry Crop"/>
    <s v="Alfalfa"/>
    <s v="Dry Ag"/>
  </r>
  <r>
    <x v="2"/>
    <x v="0"/>
    <n v="3.5448129241699999"/>
    <s v="Alfalfa"/>
    <s v="Dry Crop"/>
    <s v="Alfalfa"/>
    <s v="Dry Ag"/>
  </r>
  <r>
    <x v="12"/>
    <x v="0"/>
    <n v="7.0141114847699999"/>
    <s v="Alfalfa"/>
    <s v="Dry Crop"/>
    <s v="Alfalfa"/>
    <s v="Dry Ag"/>
  </r>
  <r>
    <x v="0"/>
    <x v="0"/>
    <n v="43.923867850000001"/>
    <s v="Alfalfa"/>
    <s v="Dry Crop"/>
    <s v="Alfalfa"/>
    <s v="Dry Ag"/>
  </r>
  <r>
    <x v="0"/>
    <x v="0"/>
    <n v="43.923867850000001"/>
    <s v="Alfalfa"/>
    <s v="Dry Crop"/>
    <s v="Alfalfa"/>
    <s v="Dry Ag"/>
  </r>
  <r>
    <x v="33"/>
    <x v="0"/>
    <n v="1.74220169075"/>
    <s v="Alfalfa"/>
    <s v="Dry Crop"/>
    <s v="Alfalfa"/>
    <s v="Dry Ag"/>
  </r>
  <r>
    <x v="43"/>
    <x v="0"/>
    <n v="6.7496001090900002"/>
    <s v="Alfalfa"/>
    <s v="Dry Crop"/>
    <s v="Alfalfa"/>
    <s v="Dry Ag"/>
  </r>
  <r>
    <x v="43"/>
    <x v="0"/>
    <n v="3.9879540432099998"/>
    <s v="Alfalfa"/>
    <s v="Dry Crop"/>
    <s v="Alfalfa"/>
    <s v="Dry Ag"/>
  </r>
  <r>
    <x v="43"/>
    <x v="0"/>
    <n v="3.9879540432099998"/>
    <s v="Alfalfa"/>
    <s v="Dry Crop"/>
    <s v="Alfalfa"/>
    <s v="Dry Ag"/>
  </r>
  <r>
    <x v="13"/>
    <x v="0"/>
    <n v="1.19333046192"/>
    <s v="Alfalfa"/>
    <s v="Dry Crop"/>
    <s v="Alfalfa"/>
    <s v="Dry Ag"/>
  </r>
  <r>
    <x v="13"/>
    <x v="0"/>
    <n v="1.19333046192"/>
    <s v="Alfalfa"/>
    <s v="Dry Crop"/>
    <s v="Alfalfa"/>
    <s v="Dry Ag"/>
  </r>
  <r>
    <x v="32"/>
    <x v="0"/>
    <n v="16.5333582232"/>
    <s v="Alfalfa"/>
    <s v="Dry Crop"/>
    <s v="Alfalfa"/>
    <s v="Dry Ag"/>
  </r>
  <r>
    <x v="3"/>
    <x v="0"/>
    <n v="7.8445694711199998"/>
    <s v="Alfalfa"/>
    <s v="Dry Crop"/>
    <s v="Alfalfa"/>
    <s v="Dry Ag"/>
  </r>
  <r>
    <x v="3"/>
    <x v="0"/>
    <n v="7.8445694711199998"/>
    <s v="Alfalfa"/>
    <s v="Dry Crop"/>
    <s v="Alfalfa"/>
    <s v="Dry Ag"/>
  </r>
  <r>
    <x v="29"/>
    <x v="0"/>
    <n v="2.41472007532"/>
    <s v="Alfalfa"/>
    <s v="Dry Crop"/>
    <s v="Alfalfa"/>
    <s v="Dry Ag"/>
  </r>
  <r>
    <x v="0"/>
    <x v="0"/>
    <n v="6.7607649484500003"/>
    <s v="Alfalfa"/>
    <s v="Dry Crop"/>
    <s v="Alfalfa"/>
    <s v="Dry Ag"/>
  </r>
  <r>
    <x v="43"/>
    <x v="0"/>
    <n v="12.1504074934999"/>
    <s v="Alfalfa"/>
    <s v="Dry Crop"/>
    <s v="Alfalfa"/>
    <s v="Dry Ag"/>
  </r>
  <r>
    <x v="12"/>
    <x v="0"/>
    <n v="3.8181236326399999"/>
    <s v="Alfalfa"/>
    <s v="Dry Crop"/>
    <s v="Alfalfa"/>
    <s v="Dry Ag"/>
  </r>
  <r>
    <x v="48"/>
    <x v="0"/>
    <n v="3.8181236326399999"/>
    <s v="Alfalfa"/>
    <s v="Dry Crop"/>
    <s v="Alfalfa"/>
    <s v="Dry Ag"/>
  </r>
  <r>
    <x v="32"/>
    <x v="0"/>
    <n v="86.9297591533999"/>
    <s v="Alfalfa"/>
    <s v="Dry Crop"/>
    <s v="Alfalfa"/>
    <s v="Dry Ag"/>
  </r>
  <r>
    <x v="32"/>
    <x v="0"/>
    <n v="7.4872827118799998"/>
    <s v="Alfalfa"/>
    <s v="Dry Crop"/>
    <s v="Alfalfa"/>
    <s v="Dry Ag"/>
  </r>
  <r>
    <x v="0"/>
    <x v="0"/>
    <n v="7.4872827118799998"/>
    <s v="Alfalfa"/>
    <s v="Dry Crop"/>
    <s v="Alfalfa"/>
    <s v="Dry Ag"/>
  </r>
  <r>
    <x v="33"/>
    <x v="0"/>
    <n v="7.4872827118799998"/>
    <s v="Alfalfa"/>
    <s v="Dry Crop"/>
    <s v="Alfalfa"/>
    <s v="Dry Ag"/>
  </r>
  <r>
    <x v="6"/>
    <x v="0"/>
    <n v="8.7421753387799903"/>
    <s v="Alfalfa"/>
    <s v="Dry Crop"/>
    <s v="Alfalfa"/>
    <s v="Dry Ag"/>
  </r>
  <r>
    <x v="29"/>
    <x v="0"/>
    <n v="8.7421753387799903"/>
    <s v="Alfalfa"/>
    <s v="Dry Crop"/>
    <s v="Alfalfa"/>
    <s v="Dry Ag"/>
  </r>
  <r>
    <x v="14"/>
    <x v="0"/>
    <n v="1.68437697562"/>
    <s v="Alfalfa"/>
    <s v="Dry Crop"/>
    <s v="Alfalfa"/>
    <s v="Dry Ag"/>
  </r>
  <r>
    <x v="14"/>
    <x v="0"/>
    <n v="1.68437697562"/>
    <s v="Alfalfa"/>
    <s v="Dry Crop"/>
    <s v="Alfalfa"/>
    <s v="Dry Ag"/>
  </r>
  <r>
    <x v="14"/>
    <x v="0"/>
    <n v="1.68437697562"/>
    <s v="Alfalfa"/>
    <s v="Dry Crop"/>
    <s v="Alfalfa"/>
    <s v="Dry Ag"/>
  </r>
  <r>
    <x v="15"/>
    <x v="0"/>
    <n v="1.68437697562"/>
    <s v="Alfalfa"/>
    <s v="Dry Crop"/>
    <s v="Alfalfa"/>
    <s v="Dry Ag"/>
  </r>
  <r>
    <x v="15"/>
    <x v="0"/>
    <n v="1.68437697562"/>
    <s v="Alfalfa"/>
    <s v="Dry Crop"/>
    <s v="Alfalfa"/>
    <s v="Dry Ag"/>
  </r>
  <r>
    <x v="15"/>
    <x v="0"/>
    <n v="1.68437697562"/>
    <s v="Alfalfa"/>
    <s v="Dry Crop"/>
    <s v="Alfalfa"/>
    <s v="Dry Ag"/>
  </r>
  <r>
    <x v="29"/>
    <x v="0"/>
    <n v="13.9494203904"/>
    <s v="Alfalfa"/>
    <s v="Dry Crop"/>
    <s v="Alfalfa"/>
    <s v="Dry Ag"/>
  </r>
  <r>
    <x v="29"/>
    <x v="0"/>
    <n v="13.9494203904"/>
    <s v="Alfalfa"/>
    <s v="Dry Crop"/>
    <s v="Alfalfa"/>
    <s v="Dry Ag"/>
  </r>
  <r>
    <x v="0"/>
    <x v="0"/>
    <n v="9.6408871978900006"/>
    <s v="Alfalfa"/>
    <s v="Dry Crop"/>
    <s v="Alfalfa"/>
    <s v="Dry Ag"/>
  </r>
  <r>
    <x v="12"/>
    <x v="0"/>
    <n v="13.3560352551"/>
    <s v="Alfalfa"/>
    <s v="Dry Crop"/>
    <s v="Alfalfa"/>
    <s v="Dry Ag"/>
  </r>
  <r>
    <x v="0"/>
    <x v="0"/>
    <n v="29.3363130794"/>
    <s v="Alfalfa"/>
    <s v="Dry Crop"/>
    <s v="Alfalfa"/>
    <s v="Dry Ag"/>
  </r>
  <r>
    <x v="0"/>
    <x v="0"/>
    <n v="29.3363130794"/>
    <s v="Alfalfa"/>
    <s v="Dry Crop"/>
    <s v="Alfalfa"/>
    <s v="Dry Ag"/>
  </r>
  <r>
    <x v="0"/>
    <x v="0"/>
    <n v="29.3363130794"/>
    <s v="Alfalfa"/>
    <s v="Dry Crop"/>
    <s v="Alfalfa"/>
    <s v="Dry Ag"/>
  </r>
  <r>
    <x v="0"/>
    <x v="0"/>
    <n v="29.3363130794"/>
    <s v="Alfalfa"/>
    <s v="Dry Crop"/>
    <s v="Alfalfa"/>
    <s v="Dry Ag"/>
  </r>
  <r>
    <x v="34"/>
    <x v="0"/>
    <n v="2.7259359067000002"/>
    <s v="Alfalfa"/>
    <s v="Dry Crop"/>
    <s v="Developed/Low Intensity"/>
    <s v="Dry Ag"/>
  </r>
  <r>
    <x v="11"/>
    <x v="0"/>
    <n v="0.85917858411600001"/>
    <s v="Alfalfa"/>
    <s v="Dry Crop"/>
    <s v="Developed/Open Space"/>
    <s v="Dry Ag"/>
  </r>
  <r>
    <x v="11"/>
    <x v="0"/>
    <n v="0.85917858411600001"/>
    <s v="Alfalfa"/>
    <s v="Dry Crop"/>
    <s v="Developed/Open Space"/>
    <s v="Dry Ag"/>
  </r>
  <r>
    <x v="23"/>
    <x v="0"/>
    <n v="1.5409057827099999"/>
    <s v="Alfalfa"/>
    <s v="Dry Crop"/>
    <s v="Developed/Open Space"/>
    <s v="Dry Ag"/>
  </r>
  <r>
    <x v="23"/>
    <x v="0"/>
    <n v="1.5409057827099999"/>
    <s v="Alfalfa"/>
    <s v="Dry Crop"/>
    <s v="Developed/Open Space"/>
    <s v="Dry Ag"/>
  </r>
  <r>
    <x v="33"/>
    <x v="0"/>
    <n v="0.59099001728"/>
    <s v="Alfalfa"/>
    <s v="Dry Crop"/>
    <s v="Developed/Open Space"/>
    <s v="Dry Ag"/>
  </r>
  <r>
    <x v="28"/>
    <x v="0"/>
    <n v="2.6760655670600002"/>
    <s v="Alfalfa"/>
    <s v="Dry Crop"/>
    <s v="Developed/Open Space"/>
    <s v="Dry Ag"/>
  </r>
  <r>
    <x v="23"/>
    <x v="0"/>
    <n v="1.5380716484800001"/>
    <s v="Alfalfa"/>
    <s v="Dry Crop"/>
    <s v="Developed/Open Space"/>
    <s v="Dry Ag"/>
  </r>
  <r>
    <x v="19"/>
    <x v="0"/>
    <n v="2.6622188573100001"/>
    <s v="Alfalfa"/>
    <s v="Dry Crop"/>
    <s v="Developed/Open Space"/>
    <s v="Dry Ag"/>
  </r>
  <r>
    <x v="19"/>
    <x v="0"/>
    <n v="2.6622188573100001"/>
    <s v="Alfalfa"/>
    <s v="Dry Crop"/>
    <s v="Developed/Open Space"/>
    <s v="Dry Ag"/>
  </r>
  <r>
    <x v="29"/>
    <x v="0"/>
    <n v="1.0801529446"/>
    <s v="Alfalfa"/>
    <s v="Dry Crop"/>
    <s v="Developed/Open Space"/>
    <s v="Dry Ag"/>
  </r>
  <r>
    <x v="8"/>
    <x v="0"/>
    <n v="0.67094860866299999"/>
    <s v="Alfalfa"/>
    <s v="Dry Crop"/>
    <s v="Developed/Open Space"/>
    <s v="Dry Ag"/>
  </r>
  <r>
    <x v="43"/>
    <x v="0"/>
    <n v="0.58612358710400003"/>
    <s v="Alfalfa"/>
    <s v="Dry Crop"/>
    <s v="Developed/Open Space"/>
    <s v="Dry Ag"/>
  </r>
  <r>
    <x v="16"/>
    <x v="0"/>
    <n v="1.3577506124400001"/>
    <s v="Alfalfa"/>
    <s v="Dry Crop"/>
    <s v="Developed/Open Space"/>
    <s v="Dry Ag"/>
  </r>
  <r>
    <x v="32"/>
    <x v="0"/>
    <n v="2.2113665779299998"/>
    <s v="Alfalfa"/>
    <s v="Dry Crop"/>
    <s v="Developed/Open Space"/>
    <s v="Dry Ag"/>
  </r>
  <r>
    <x v="33"/>
    <x v="0"/>
    <n v="2.2113665779299998"/>
    <s v="Alfalfa"/>
    <s v="Dry Crop"/>
    <s v="Developed/Open Space"/>
    <s v="Dry Ag"/>
  </r>
  <r>
    <x v="33"/>
    <x v="0"/>
    <n v="2.2113665779299998"/>
    <s v="Alfalfa"/>
    <s v="Dry Crop"/>
    <s v="Developed/Open Space"/>
    <s v="Dry Ag"/>
  </r>
  <r>
    <x v="43"/>
    <x v="0"/>
    <n v="1.1224960751099999"/>
    <s v="Alfalfa"/>
    <s v="Dry Crop"/>
    <s v="Developed/Open Space"/>
    <s v="Dry Ag"/>
  </r>
  <r>
    <x v="43"/>
    <x v="0"/>
    <n v="1.10953319996"/>
    <s v="Alfalfa"/>
    <s v="Dry Crop"/>
    <s v="Developed/Open Space"/>
    <s v="Dry Ag"/>
  </r>
  <r>
    <x v="32"/>
    <x v="0"/>
    <n v="1.23342900136"/>
    <s v="Alfalfa"/>
    <s v="Dry Crop"/>
    <s v="Developed/Open Space"/>
    <s v="Dry Ag"/>
  </r>
  <r>
    <x v="33"/>
    <x v="0"/>
    <n v="1.23342900136"/>
    <s v="Alfalfa"/>
    <s v="Dry Crop"/>
    <s v="Developed/Open Space"/>
    <s v="Dry Ag"/>
  </r>
  <r>
    <x v="19"/>
    <x v="0"/>
    <n v="0.89663749404699999"/>
    <s v="Alfalfa"/>
    <s v="Dry Crop"/>
    <s v="Developed/Open Space"/>
    <s v="Dry Ag"/>
  </r>
  <r>
    <x v="17"/>
    <x v="0"/>
    <n v="0.44369997520499999"/>
    <s v="Alfalfa"/>
    <s v="Dry Crop"/>
    <s v="Developed/Open Space"/>
    <s v="Dry Ag"/>
  </r>
  <r>
    <x v="54"/>
    <x v="0"/>
    <n v="0.44369997520499999"/>
    <s v="Alfalfa"/>
    <s v="Dry Crop"/>
    <s v="Developed/Open Space"/>
    <s v="Dry Ag"/>
  </r>
  <r>
    <x v="11"/>
    <x v="0"/>
    <n v="3.3665223111999998"/>
    <s v="Alfalfa"/>
    <s v="Dry Crop"/>
    <s v="Developed/Open Space"/>
    <s v="Dry Ag"/>
  </r>
  <r>
    <x v="11"/>
    <x v="0"/>
    <n v="3.3665223111999998"/>
    <s v="Alfalfa"/>
    <s v="Dry Crop"/>
    <s v="Developed/Open Space"/>
    <s v="Dry Ag"/>
  </r>
  <r>
    <x v="38"/>
    <x v="0"/>
    <n v="9.8640122927699903"/>
    <s v="Corn"/>
    <s v="Dry Crop"/>
    <s v="Corn"/>
    <s v="Dry Ag"/>
  </r>
  <r>
    <x v="13"/>
    <x v="0"/>
    <n v="40.148239941299899"/>
    <s v="Fallow/Idle"/>
    <s v="Dry Crop"/>
    <s v="Fallow/Idle Cropland"/>
    <s v="Idle/Fallow"/>
  </r>
  <r>
    <x v="45"/>
    <x v="0"/>
    <n v="17.063847012"/>
    <s v="Fallow/Idle"/>
    <s v="Dry Crop"/>
    <s v="Fallow/Idle Cropland"/>
    <s v="Idle/Fallow"/>
  </r>
  <r>
    <x v="41"/>
    <x v="0"/>
    <n v="10.0020202861"/>
    <s v="Fallow/Idle"/>
    <s v="Dry Crop"/>
    <s v="Shrubland"/>
    <s v="Idle/Fallow"/>
  </r>
  <r>
    <x v="0"/>
    <x v="0"/>
    <n v="24.1429334133"/>
    <s v="Fallow/Idle"/>
    <s v="Dry Crop"/>
    <s v="Shrubland"/>
    <s v="Idle/Fallow"/>
  </r>
  <r>
    <x v="32"/>
    <x v="0"/>
    <n v="11.427035026900001"/>
    <s v="Fallow/Idle"/>
    <s v="Dry Crop"/>
    <s v="Shrubland"/>
    <s v="Idle/Fallow"/>
  </r>
  <r>
    <x v="48"/>
    <x v="0"/>
    <n v="3.8034954840799999"/>
    <s v="Fallow/Idle"/>
    <s v="Dry Crop"/>
    <s v="Shrubland"/>
    <s v="Idle/Fallow"/>
  </r>
  <r>
    <x v="48"/>
    <x v="0"/>
    <n v="3.8034954840799999"/>
    <s v="Fallow/Idle"/>
    <s v="Dry Crop"/>
    <s v="Shrubland"/>
    <s v="Idle/Fallow"/>
  </r>
  <r>
    <x v="0"/>
    <x v="0"/>
    <n v="41.5534096555999"/>
    <s v="Fallow/Idle"/>
    <s v="Dry Crop"/>
    <s v="Shrubland"/>
    <s v="Idle/Fallow"/>
  </r>
  <r>
    <x v="12"/>
    <x v="0"/>
    <n v="1.3119349901099999"/>
    <s v="Fallow/Idle"/>
    <s v="Dry Crop"/>
    <s v="Shrubland"/>
    <s v="Idle/Fallow"/>
  </r>
  <r>
    <x v="0"/>
    <x v="0"/>
    <n v="457.86396895600001"/>
    <s v="Fallow/Idle"/>
    <s v="Dry Crop"/>
    <s v="Shrubland"/>
    <s v="Idle/Fallow"/>
  </r>
  <r>
    <x v="0"/>
    <x v="0"/>
    <n v="457.86396895600001"/>
    <s v="Fallow/Idle"/>
    <s v="Dry Crop"/>
    <s v="Shrubland"/>
    <s v="Idle/Fallow"/>
  </r>
  <r>
    <x v="0"/>
    <x v="0"/>
    <n v="457.86396895600001"/>
    <s v="Fallow/Idle"/>
    <s v="Dry Crop"/>
    <s v="Shrubland"/>
    <s v="Idle/Fallow"/>
  </r>
  <r>
    <x v="0"/>
    <x v="0"/>
    <n v="457.86396895600001"/>
    <s v="Fallow/Idle"/>
    <s v="Dry Crop"/>
    <s v="Shrubland"/>
    <s v="Idle/Fallow"/>
  </r>
  <r>
    <x v="42"/>
    <x v="0"/>
    <n v="1.46347854647"/>
    <s v="Grass Hay"/>
    <s v="Dry Crop"/>
    <s v="Developed/Open Space"/>
    <s v="Dry Ag"/>
  </r>
  <r>
    <x v="7"/>
    <x v="0"/>
    <n v="1.46347854647"/>
    <s v="Grass Hay"/>
    <s v="Dry Crop"/>
    <s v="Developed/Open Space"/>
    <s v="Dry Ag"/>
  </r>
  <r>
    <x v="12"/>
    <x v="0"/>
    <n v="0.60308503284199999"/>
    <s v="Grass Hay"/>
    <s v="Dry Crop"/>
    <s v="Developed/Open Space"/>
    <s v="Dry Ag"/>
  </r>
  <r>
    <x v="12"/>
    <x v="0"/>
    <n v="0.60308503284199999"/>
    <s v="Grass Hay"/>
    <s v="Dry Crop"/>
    <s v="Developed/Open Space"/>
    <s v="Dry Ag"/>
  </r>
  <r>
    <x v="37"/>
    <x v="0"/>
    <n v="5.4980273885999997"/>
    <s v="Grass Hay"/>
    <s v="Dry Crop"/>
    <s v="Developed/Open Space"/>
    <s v="Dry Ag"/>
  </r>
  <r>
    <x v="37"/>
    <x v="0"/>
    <n v="5.4980273885999997"/>
    <s v="Grass Hay"/>
    <s v="Dry Crop"/>
    <s v="Developed/Open Space"/>
    <s v="Dry Ag"/>
  </r>
  <r>
    <x v="34"/>
    <x v="0"/>
    <n v="7.1437526989800002"/>
    <s v="Grass Hay"/>
    <s v="Dry Crop"/>
    <s v="Herbaceous Wetlands"/>
    <s v="Dry Ag"/>
  </r>
  <r>
    <x v="34"/>
    <x v="0"/>
    <n v="7.1437526989800002"/>
    <s v="Grass Hay"/>
    <s v="Dry Crop"/>
    <s v="Herbaceous Wetlands"/>
    <s v="Dry Ag"/>
  </r>
  <r>
    <x v="0"/>
    <x v="0"/>
    <n v="2.5908205173000001"/>
    <s v="Grass Hay"/>
    <s v="Dry Crop"/>
    <s v="Other Hay/Non Alfalfa"/>
    <s v="Dry Ag"/>
  </r>
  <r>
    <x v="0"/>
    <x v="0"/>
    <n v="2.5908205173000001"/>
    <s v="Grass Hay"/>
    <s v="Dry Crop"/>
    <s v="Other Hay/Non Alfalfa"/>
    <s v="Dry Ag"/>
  </r>
  <r>
    <x v="13"/>
    <x v="0"/>
    <n v="4.7634975687100001"/>
    <s v="Grass Hay"/>
    <s v="Dry Crop"/>
    <s v="Other Hay/Non Alfalfa"/>
    <s v="Dry Ag"/>
  </r>
  <r>
    <x v="13"/>
    <x v="0"/>
    <n v="4.7634975687100001"/>
    <s v="Grass Hay"/>
    <s v="Dry Crop"/>
    <s v="Other Hay/Non Alfalfa"/>
    <s v="Dry Ag"/>
  </r>
  <r>
    <x v="10"/>
    <x v="0"/>
    <n v="1.83441524856"/>
    <s v="Grass Hay"/>
    <s v="Dry Crop"/>
    <s v="Other Hay/Non Alfalfa"/>
    <s v="Dry Ag"/>
  </r>
  <r>
    <x v="48"/>
    <x v="0"/>
    <n v="2.48602170813"/>
    <s v="Grass Hay"/>
    <s v="Dry Crop"/>
    <s v="Other Hay/Non Alfalfa"/>
    <s v="Dry Ag"/>
  </r>
  <r>
    <x v="48"/>
    <x v="0"/>
    <n v="2.48602170813"/>
    <s v="Grass Hay"/>
    <s v="Dry Crop"/>
    <s v="Other Hay/Non Alfalfa"/>
    <s v="Dry Ag"/>
  </r>
  <r>
    <x v="12"/>
    <x v="0"/>
    <n v="4.4877138900000002"/>
    <s v="Grass Hay"/>
    <s v="Dry Crop"/>
    <s v="Other Hay/Non Alfalfa"/>
    <s v="Dry Ag"/>
  </r>
  <r>
    <x v="48"/>
    <x v="0"/>
    <n v="4.4877138900000002"/>
    <s v="Grass Hay"/>
    <s v="Dry Crop"/>
    <s v="Other Hay/Non Alfalfa"/>
    <s v="Dry Ag"/>
  </r>
  <r>
    <x v="8"/>
    <x v="0"/>
    <n v="1.4463881232"/>
    <s v="Grass Hay"/>
    <s v="Dry Crop"/>
    <s v="Other Hay/Non Alfalfa"/>
    <s v="Dry Ag"/>
  </r>
  <r>
    <x v="11"/>
    <x v="0"/>
    <n v="3.18453430945"/>
    <s v="Grass Hay"/>
    <s v="Dry Crop"/>
    <s v="Other Hay/Non Alfalfa"/>
    <s v="Dry Ag"/>
  </r>
  <r>
    <x v="13"/>
    <x v="0"/>
    <n v="4.16664359507"/>
    <s v="Grass Hay"/>
    <s v="Dry Crop"/>
    <s v="Other Hay/Non Alfalfa"/>
    <s v="Dry Ag"/>
  </r>
  <r>
    <x v="29"/>
    <x v="0"/>
    <n v="21.8973856882"/>
    <s v="Grass Hay"/>
    <s v="Dry Crop"/>
    <s v="Other Hay/Non Alfalfa"/>
    <s v="Dry Ag"/>
  </r>
  <r>
    <x v="29"/>
    <x v="0"/>
    <n v="3.2079578622799998"/>
    <s v="Grass Hay"/>
    <s v="Dry Crop"/>
    <s v="Other Hay/Non Alfalfa"/>
    <s v="Dry Ag"/>
  </r>
  <r>
    <x v="50"/>
    <x v="0"/>
    <n v="8.2469308749600003"/>
    <s v="Grass Hay"/>
    <s v="Dry Crop"/>
    <s v="Other Hay/Non Alfalfa"/>
    <s v="Dry Ag"/>
  </r>
  <r>
    <x v="36"/>
    <x v="0"/>
    <n v="8.2469308749600003"/>
    <s v="Grass Hay"/>
    <s v="Dry Crop"/>
    <s v="Other Hay/Non Alfalfa"/>
    <s v="Dry Ag"/>
  </r>
  <r>
    <x v="0"/>
    <x v="0"/>
    <n v="7.7048717009100001"/>
    <s v="Grass Hay"/>
    <s v="Dry Crop"/>
    <s v="Other Hay/Non Alfalfa"/>
    <s v="Dry Ag"/>
  </r>
  <r>
    <x v="12"/>
    <x v="0"/>
    <n v="42.246441380900002"/>
    <s v="Grass Hay"/>
    <s v="Dry Crop"/>
    <s v="Other Hay/Non Alfalfa"/>
    <s v="Dry Ag"/>
  </r>
  <r>
    <x v="48"/>
    <x v="0"/>
    <n v="42.246441380900002"/>
    <s v="Grass Hay"/>
    <s v="Dry Crop"/>
    <s v="Other Hay/Non Alfalfa"/>
    <s v="Dry Ag"/>
  </r>
  <r>
    <x v="48"/>
    <x v="0"/>
    <n v="42.246441380900002"/>
    <s v="Grass Hay"/>
    <s v="Dry Crop"/>
    <s v="Other Hay/Non Alfalfa"/>
    <s v="Dry Ag"/>
  </r>
  <r>
    <x v="48"/>
    <x v="0"/>
    <n v="42.246441380900002"/>
    <s v="Grass Hay"/>
    <s v="Dry Crop"/>
    <s v="Other Hay/Non Alfalfa"/>
    <s v="Dry Ag"/>
  </r>
  <r>
    <x v="27"/>
    <x v="0"/>
    <n v="0.80110572774300004"/>
    <s v="Grass Hay"/>
    <s v="Dry Crop"/>
    <s v="Other Hay/Non Alfalfa"/>
    <s v="Dry Ag"/>
  </r>
  <r>
    <x v="48"/>
    <x v="0"/>
    <n v="13.331624571700001"/>
    <s v="Grass Hay"/>
    <s v="Dry Crop"/>
    <s v="Other Hay/Non Alfalfa"/>
    <s v="Dry Ag"/>
  </r>
  <r>
    <x v="48"/>
    <x v="0"/>
    <n v="13.331624571700001"/>
    <s v="Grass Hay"/>
    <s v="Dry Crop"/>
    <s v="Other Hay/Non Alfalfa"/>
    <s v="Dry Ag"/>
  </r>
  <r>
    <x v="0"/>
    <x v="0"/>
    <n v="4.1557548863799996"/>
    <s v="Grass Hay"/>
    <s v="Dry Crop"/>
    <s v="Other Hay/Non Alfalfa"/>
    <s v="Dry Ag"/>
  </r>
  <r>
    <x v="48"/>
    <x v="0"/>
    <n v="1.68276021658"/>
    <s v="Grass Hay"/>
    <s v="Dry Crop"/>
    <s v="Other Hay/Non Alfalfa"/>
    <s v="Dry Ag"/>
  </r>
  <r>
    <x v="12"/>
    <x v="0"/>
    <n v="37.400567535999897"/>
    <s v="Grass Hay"/>
    <s v="Dry Crop"/>
    <s v="Other Hay/Non Alfalfa"/>
    <s v="Dry Ag"/>
  </r>
  <r>
    <x v="48"/>
    <x v="0"/>
    <n v="37.400567535999897"/>
    <s v="Grass Hay"/>
    <s v="Dry Crop"/>
    <s v="Other Hay/Non Alfalfa"/>
    <s v="Dry Ag"/>
  </r>
  <r>
    <x v="45"/>
    <x v="0"/>
    <n v="6.4554874882000002"/>
    <s v="Grass Hay"/>
    <s v="Dry Crop"/>
    <s v="Other Hay/Non Alfalfa"/>
    <s v="Dry Ag"/>
  </r>
  <r>
    <x v="3"/>
    <x v="0"/>
    <n v="1.08320584612"/>
    <s v="Grass Hay"/>
    <s v="Dry Crop"/>
    <s v="Other Hay/Non Alfalfa"/>
    <s v="Dry Ag"/>
  </r>
  <r>
    <x v="3"/>
    <x v="0"/>
    <n v="3.2748180414300001"/>
    <s v="Grass Hay"/>
    <s v="Dry Crop"/>
    <s v="Other Hay/Non Alfalfa"/>
    <s v="Dry Ag"/>
  </r>
  <r>
    <x v="0"/>
    <x v="0"/>
    <n v="68.478309138100002"/>
    <s v="Grass Hay"/>
    <s v="Dry Crop"/>
    <s v="Other Hay/Non Alfalfa"/>
    <s v="Dry Ag"/>
  </r>
  <r>
    <x v="8"/>
    <x v="0"/>
    <n v="5.3017491941300001"/>
    <s v="Grass Hay"/>
    <s v="Dry Crop"/>
    <s v="Other Hay/Non Alfalfa"/>
    <s v="Dry Ag"/>
  </r>
  <r>
    <x v="7"/>
    <x v="0"/>
    <n v="9.8831275296599905"/>
    <s v="Grass Hay"/>
    <s v="Dry Crop"/>
    <s v="Other Hay/Non Alfalfa"/>
    <s v="Dry Ag"/>
  </r>
  <r>
    <x v="7"/>
    <x v="0"/>
    <n v="9.8831275296599905"/>
    <s v="Grass Hay"/>
    <s v="Dry Crop"/>
    <s v="Other Hay/Non Alfalfa"/>
    <s v="Dry Ag"/>
  </r>
  <r>
    <x v="7"/>
    <x v="0"/>
    <n v="9.8831275296599905"/>
    <s v="Grass Hay"/>
    <s v="Dry Crop"/>
    <s v="Other Hay/Non Alfalfa"/>
    <s v="Dry Ag"/>
  </r>
  <r>
    <x v="7"/>
    <x v="0"/>
    <n v="9.8831275296599905"/>
    <s v="Grass Hay"/>
    <s v="Dry Crop"/>
    <s v="Other Hay/Non Alfalfa"/>
    <s v="Dry Ag"/>
  </r>
  <r>
    <x v="45"/>
    <x v="0"/>
    <n v="9.8454716260899904"/>
    <s v="Grass Hay"/>
    <s v="Dry Crop"/>
    <s v="Other Hay/Non Alfalfa"/>
    <s v="Dry Ag"/>
  </r>
  <r>
    <x v="8"/>
    <x v="0"/>
    <n v="4.4404259441000002"/>
    <s v="Grass Hay"/>
    <s v="Dry Crop"/>
    <s v="Other Hay/Non Alfalfa"/>
    <s v="Dry Ag"/>
  </r>
  <r>
    <x v="12"/>
    <x v="0"/>
    <n v="1.9853776731299999"/>
    <s v="Grass Hay"/>
    <s v="Dry Crop"/>
    <s v="Other Hay/Non Alfalfa"/>
    <s v="Dry Ag"/>
  </r>
  <r>
    <x v="39"/>
    <x v="0"/>
    <n v="10.5035633949"/>
    <s v="Barley"/>
    <s v="Dry Crop"/>
    <s v="Barley"/>
    <s v="Dry Ag"/>
  </r>
  <r>
    <x v="23"/>
    <x v="0"/>
    <n v="17.613232626399899"/>
    <s v="Barley"/>
    <s v="Dry Crop"/>
    <s v="Barley"/>
    <s v="Dry Ag"/>
  </r>
  <r>
    <x v="23"/>
    <x v="0"/>
    <n v="17.613232626399899"/>
    <s v="Barley"/>
    <s v="Dry Crop"/>
    <s v="Barley"/>
    <s v="Dry Ag"/>
  </r>
  <r>
    <x v="13"/>
    <x v="0"/>
    <n v="14.5647156272"/>
    <s v="Barley"/>
    <s v="Dry Crop"/>
    <s v="Barley"/>
    <s v="Dry Ag"/>
  </r>
  <r>
    <x v="13"/>
    <x v="0"/>
    <n v="14.5647156272"/>
    <s v="Barley"/>
    <s v="Dry Crop"/>
    <s v="Barley"/>
    <s v="Dry Ag"/>
  </r>
  <r>
    <x v="39"/>
    <x v="0"/>
    <n v="24.195317753200001"/>
    <s v="Barley"/>
    <s v="Dry Crop"/>
    <s v="Barley"/>
    <s v="Dry Ag"/>
  </r>
  <r>
    <x v="13"/>
    <x v="0"/>
    <n v="9.6780814686600003"/>
    <s v="Barley"/>
    <s v="Dry Crop"/>
    <s v="Barley"/>
    <s v="Dry Ag"/>
  </r>
  <r>
    <x v="39"/>
    <x v="0"/>
    <n v="0.93364927342899995"/>
    <s v="Barley"/>
    <s v="Dry Crop"/>
    <s v="Barley"/>
    <s v="Dry Ag"/>
  </r>
  <r>
    <x v="40"/>
    <x v="0"/>
    <n v="0.93364927342899995"/>
    <s v="Barley"/>
    <s v="Dry Crop"/>
    <s v="Barley"/>
    <s v="Dry Ag"/>
  </r>
  <r>
    <x v="13"/>
    <x v="0"/>
    <n v="8.8280766685100005"/>
    <s v="Barley"/>
    <s v="Dry Crop"/>
    <s v="Barley"/>
    <s v="Dry Ag"/>
  </r>
  <r>
    <x v="13"/>
    <x v="0"/>
    <n v="8.8280766685100005"/>
    <s v="Barley"/>
    <s v="Dry Crop"/>
    <s v="Barley"/>
    <s v="Dry Ag"/>
  </r>
  <r>
    <x v="32"/>
    <x v="0"/>
    <n v="0.35740853347200002"/>
    <s v="Grain/Seeds unspecified"/>
    <s v="Dry Crop"/>
    <s v="Developed/Low Intensity"/>
    <s v="Dry Ag"/>
  </r>
  <r>
    <x v="32"/>
    <x v="0"/>
    <n v="0.442404665152"/>
    <s v="Winter Wheat"/>
    <s v="Dry Crop"/>
    <s v="Developed/Low Intensity"/>
    <s v="Dry Ag"/>
  </r>
  <r>
    <x v="33"/>
    <x v="0"/>
    <n v="0.442404665152"/>
    <s v="Winter Wheat"/>
    <s v="Dry Crop"/>
    <s v="Developed/Low Intensity"/>
    <s v="Dry Ag"/>
  </r>
  <r>
    <x v="41"/>
    <x v="0"/>
    <n v="4.8763526741799996"/>
    <s v="Winter Wheat"/>
    <s v="Dry Crop"/>
    <s v="Developed/Open Space"/>
    <s v="Dry Ag"/>
  </r>
  <r>
    <x v="41"/>
    <x v="0"/>
    <n v="4.8763526741799996"/>
    <s v="Winter Wheat"/>
    <s v="Dry Crop"/>
    <s v="Developed/Open Space"/>
    <s v="Dry Ag"/>
  </r>
  <r>
    <x v="23"/>
    <x v="0"/>
    <n v="5.6893512121000001"/>
    <s v="Winter Wheat"/>
    <s v="Dry Crop"/>
    <s v="Developed/Open Space"/>
    <s v="Dry Ag"/>
  </r>
  <r>
    <x v="33"/>
    <x v="0"/>
    <n v="0.26915658489900002"/>
    <s v="Winter Wheat"/>
    <s v="Dry Crop"/>
    <s v="Developed/Open Space"/>
    <s v="Dry Ag"/>
  </r>
  <r>
    <x v="13"/>
    <x v="0"/>
    <n v="79.390837965299895"/>
    <s v="Spring Wheat"/>
    <s v="Dry Crop"/>
    <s v="Spring Wheat"/>
    <s v="Dry Ag"/>
  </r>
  <r>
    <x v="32"/>
    <x v="0"/>
    <n v="79.390837965299895"/>
    <s v="Spring Wheat"/>
    <s v="Dry Crop"/>
    <s v="Spring Wheat"/>
    <s v="Dry Ag"/>
  </r>
  <r>
    <x v="24"/>
    <x v="0"/>
    <n v="16.008270477699899"/>
    <s v="Triticale"/>
    <s v="Dry Crop"/>
    <s v="Triticale"/>
    <s v="Dry Ag"/>
  </r>
  <r>
    <x v="22"/>
    <x v="0"/>
    <n v="23.015565550200002"/>
    <s v="Triticale"/>
    <s v="Dry Crop"/>
    <s v="Triticale"/>
    <s v="Dry Ag"/>
  </r>
  <r>
    <x v="13"/>
    <x v="0"/>
    <n v="13.6234973193"/>
    <s v="Winter Wheat"/>
    <s v="Dry Crop"/>
    <s v="Winter Wheat"/>
    <s v="Dry Ag"/>
  </r>
  <r>
    <x v="13"/>
    <x v="0"/>
    <n v="3.2491053964100001"/>
    <s v="Winter Wheat"/>
    <s v="Dry Crop"/>
    <s v="Winter Wheat"/>
    <s v="Dry Ag"/>
  </r>
  <r>
    <x v="13"/>
    <x v="0"/>
    <n v="16.933027833400001"/>
    <s v="Winter Wheat"/>
    <s v="Dry Crop"/>
    <s v="Winter Wheat"/>
    <s v="Dry Ag"/>
  </r>
  <r>
    <x v="45"/>
    <x v="0"/>
    <n v="10.9986135637999"/>
    <s v="Winter Wheat"/>
    <s v="Dry Crop"/>
    <s v="Winter Wheat"/>
    <s v="Dry Ag"/>
  </r>
  <r>
    <x v="12"/>
    <x v="0"/>
    <n v="4.27946520309"/>
    <s v="Winter Wheat"/>
    <s v="Dry Crop"/>
    <s v="Winter Wheat"/>
    <s v="Dry Ag"/>
  </r>
  <r>
    <x v="0"/>
    <x v="0"/>
    <n v="25.971269974599899"/>
    <s v="Winter Wheat"/>
    <s v="Dry Crop"/>
    <s v="Winter Wheat"/>
    <s v="Dry Ag"/>
  </r>
  <r>
    <x v="13"/>
    <x v="0"/>
    <n v="11.0771029162999"/>
    <s v="Winter Wheat"/>
    <s v="Dry Crop"/>
    <s v="Winter Wheat"/>
    <s v="Dry Ag"/>
  </r>
  <r>
    <x v="32"/>
    <x v="0"/>
    <n v="36.922994825799897"/>
    <s v="Winter Wheat"/>
    <s v="Dry Crop"/>
    <s v="Winter Wheat"/>
    <s v="Dry Ag"/>
  </r>
  <r>
    <x v="32"/>
    <x v="0"/>
    <n v="53.174740199600002"/>
    <s v="Winter Wheat"/>
    <s v="Dry Crop"/>
    <s v="Winter Wheat"/>
    <s v="Dry Ag"/>
  </r>
  <r>
    <x v="8"/>
    <x v="0"/>
    <n v="27.977106975200002"/>
    <s v="Winter Wheat"/>
    <s v="Dry Crop"/>
    <s v="Winter Wheat"/>
    <s v="Dry Ag"/>
  </r>
  <r>
    <x v="13"/>
    <x v="0"/>
    <n v="24.9687852015999"/>
    <s v="Winter Wheat"/>
    <s v="Dry Crop"/>
    <s v="Winter Wheat"/>
    <s v="Dry Ag"/>
  </r>
  <r>
    <x v="13"/>
    <x v="0"/>
    <n v="3.9879966487699998"/>
    <s v="Winter Wheat"/>
    <s v="Dry Crop"/>
    <s v="Winter Wheat"/>
    <s v="Dry Ag"/>
  </r>
  <r>
    <x v="13"/>
    <x v="0"/>
    <n v="3.9879966487699998"/>
    <s v="Winter Wheat"/>
    <s v="Dry Crop"/>
    <s v="Winter Wheat"/>
    <s v="Dry Ag"/>
  </r>
  <r>
    <x v="13"/>
    <x v="0"/>
    <n v="6.6362385212400001"/>
    <s v="Winter Wheat"/>
    <s v="Dry Crop"/>
    <s v="Winter Wheat"/>
    <s v="Dry Ag"/>
  </r>
  <r>
    <x v="43"/>
    <x v="0"/>
    <n v="9.06531006198"/>
    <s v="Winter Wheat"/>
    <s v="Dry Crop"/>
    <s v="Winter Wheat"/>
    <s v="Dry Ag"/>
  </r>
  <r>
    <x v="13"/>
    <x v="0"/>
    <n v="1.56593070513"/>
    <s v="Winter Wheat"/>
    <s v="Dry Crop"/>
    <s v="Winter Wheat"/>
    <s v="Dry Ag"/>
  </r>
  <r>
    <x v="7"/>
    <x v="0"/>
    <n v="2.2621696872700001"/>
    <s v="Winter Wheat"/>
    <s v="Dry Crop"/>
    <s v="Winter Wheat"/>
    <s v="Dry Ag"/>
  </r>
  <r>
    <x v="32"/>
    <x v="0"/>
    <n v="14.1072518546999"/>
    <s v="Winter Wheat"/>
    <s v="Dry Crop"/>
    <s v="Winter Wheat"/>
    <s v="Dry Ag"/>
  </r>
  <r>
    <x v="33"/>
    <x v="0"/>
    <n v="14.1072518546999"/>
    <s v="Winter Wheat"/>
    <s v="Dry Crop"/>
    <s v="Winter Wheat"/>
    <s v="Dry Ag"/>
  </r>
  <r>
    <x v="41"/>
    <x v="0"/>
    <n v="0.92022482548200002"/>
    <s v="Winter Wheat"/>
    <s v="Dry Crop"/>
    <s v="Winter Wheat"/>
    <s v="Dry Ag"/>
  </r>
  <r>
    <x v="11"/>
    <x v="0"/>
    <n v="10.2395022201"/>
    <s v="Winter Wheat"/>
    <s v="Dry Crop"/>
    <s v="Winter Wheat"/>
    <s v="Dry Ag"/>
  </r>
  <r>
    <x v="48"/>
    <x v="0"/>
    <n v="10.2025986707"/>
    <s v="Winter Wheat"/>
    <s v="Dry Crop"/>
    <s v="Winter Wheat"/>
    <s v="Dry Ag"/>
  </r>
  <r>
    <x v="48"/>
    <x v="0"/>
    <n v="10.2025986707"/>
    <s v="Winter Wheat"/>
    <s v="Dry Crop"/>
    <s v="Winter Wheat"/>
    <s v="Dry Ag"/>
  </r>
  <r>
    <x v="0"/>
    <x v="0"/>
    <n v="78.600694908099896"/>
    <s v="Winter Wheat"/>
    <s v="Dry Crop"/>
    <s v="Winter Wheat"/>
    <s v="Dry Ag"/>
  </r>
  <r>
    <x v="12"/>
    <x v="0"/>
    <n v="17.7550753457"/>
    <s v="Winter Wheat"/>
    <s v="Dry Crop"/>
    <s v="Winter Wheat"/>
    <s v="Dry Ag"/>
  </r>
  <r>
    <x v="13"/>
    <x v="0"/>
    <n v="22.8928558687"/>
    <s v="Winter Wheat"/>
    <s v="Dry Crop"/>
    <s v="Winter Wheat"/>
    <s v="Dry Ag"/>
  </r>
  <r>
    <x v="32"/>
    <x v="0"/>
    <n v="40.444547418500001"/>
    <s v="Winter Wheat"/>
    <s v="Dry Crop"/>
    <s v="Winter Wheat"/>
    <s v="Dry Ag"/>
  </r>
  <r>
    <x v="13"/>
    <x v="0"/>
    <n v="9.9961154205299998"/>
    <s v="Winter Wheat"/>
    <s v="Dry Crop"/>
    <s v="Winter Wheat"/>
    <s v="Dry Ag"/>
  </r>
  <r>
    <x v="13"/>
    <x v="0"/>
    <n v="9.9961154205299998"/>
    <s v="Winter Wheat"/>
    <s v="Dry Crop"/>
    <s v="Winter Wheat"/>
    <s v="Dry Ag"/>
  </r>
  <r>
    <x v="43"/>
    <x v="0"/>
    <n v="14.3724849123999"/>
    <s v="Winter Wheat"/>
    <s v="Dry Crop"/>
    <s v="Winter Wheat"/>
    <s v="Dry Ag"/>
  </r>
  <r>
    <x v="0"/>
    <x v="0"/>
    <n v="54.142695863900002"/>
    <s v="Winter Wheat"/>
    <s v="Dry Crop"/>
    <s v="Winter Wheat"/>
    <s v="Dry Ag"/>
  </r>
  <r>
    <x v="13"/>
    <x v="0"/>
    <n v="8.3589852311699904"/>
    <s v="Winter Wheat"/>
    <s v="Dry Crop"/>
    <s v="Winter Wheat"/>
    <s v="Dry Ag"/>
  </r>
  <r>
    <x v="0"/>
    <x v="0"/>
    <n v="1.7347542412100001"/>
    <s v="Winter Wheat"/>
    <s v="Dry Crop"/>
    <s v="Winter Wheat"/>
    <s v="Dry Ag"/>
  </r>
  <r>
    <x v="0"/>
    <x v="0"/>
    <n v="9.35109167299"/>
    <s v="Winter Wheat"/>
    <s v="Dry Crop"/>
    <s v="Winter Wheat"/>
    <s v="Dry Ag"/>
  </r>
  <r>
    <x v="13"/>
    <x v="0"/>
    <n v="8.7118937354800003"/>
    <s v="Winter Wheat"/>
    <s v="Dry Crop"/>
    <s v="Winter Wheat"/>
    <s v="Dry Ag"/>
  </r>
  <r>
    <x v="13"/>
    <x v="0"/>
    <n v="8.7118937354800003"/>
    <s v="Winter Wheat"/>
    <s v="Dry Crop"/>
    <s v="Winter Wheat"/>
    <s v="Dry Ag"/>
  </r>
  <r>
    <x v="33"/>
    <x v="0"/>
    <n v="1.5255761164999999"/>
    <s v="Winter Wheat"/>
    <s v="Dry Crop"/>
    <s v="Winter Wheat"/>
    <s v="Dry Ag"/>
  </r>
  <r>
    <x v="29"/>
    <x v="0"/>
    <n v="29.249035697699899"/>
    <s v="Winter Wheat"/>
    <s v="Dry Crop"/>
    <s v="Winter Wheat"/>
    <s v="Dry Ag"/>
  </r>
  <r>
    <x v="13"/>
    <x v="0"/>
    <n v="4.53935999611"/>
    <s v="Winter Wheat"/>
    <s v="Dry Crop"/>
    <s v="Winter Wheat"/>
    <s v="Dry Ag"/>
  </r>
  <r>
    <x v="13"/>
    <x v="0"/>
    <n v="29.4764050211"/>
    <s v="Winter Wheat"/>
    <s v="Dry Crop"/>
    <s v="Winter Wheat"/>
    <s v="Dry Ag"/>
  </r>
  <r>
    <x v="0"/>
    <x v="0"/>
    <n v="7.0028800913699998"/>
    <s v="Winter Wheat"/>
    <s v="Dry Crop"/>
    <s v="Winter Wheat"/>
    <s v="Dry Ag"/>
  </r>
  <r>
    <x v="41"/>
    <x v="1"/>
    <n v="24.5581439891"/>
    <s v="Dry Land/Other"/>
    <s v="None"/>
    <s v="Alfalfa"/>
    <s v="Other"/>
  </r>
  <r>
    <x v="29"/>
    <x v="1"/>
    <n v="6.1826944395899996"/>
    <s v="Dry Land/Other"/>
    <s v="None"/>
    <s v="Alfalfa"/>
    <s v="Other"/>
  </r>
  <r>
    <x v="8"/>
    <x v="1"/>
    <n v="6.99326378586"/>
    <s v="Dry Land/Other"/>
    <s v="None"/>
    <s v="Alfalfa"/>
    <s v="Other"/>
  </r>
  <r>
    <x v="29"/>
    <x v="1"/>
    <n v="3.03468201497"/>
    <s v="Dry Land/Other"/>
    <s v="None"/>
    <s v="Alfalfa"/>
    <s v="Other"/>
  </r>
  <r>
    <x v="29"/>
    <x v="1"/>
    <n v="6.54785946362"/>
    <s v="Dry Land/Other"/>
    <s v="None"/>
    <s v="Alfalfa"/>
    <s v="Other"/>
  </r>
  <r>
    <x v="29"/>
    <x v="1"/>
    <n v="13.129928657700001"/>
    <s v="Dry Land/Other"/>
    <s v="None"/>
    <s v="Alfalfa"/>
    <s v="Other"/>
  </r>
  <r>
    <x v="7"/>
    <x v="1"/>
    <n v="3.83113739749"/>
    <s v="Dry Land/Other"/>
    <s v="None"/>
    <s v="Alfalfa"/>
    <s v="Other"/>
  </r>
  <r>
    <x v="29"/>
    <x v="1"/>
    <n v="2.5850332356000001"/>
    <s v="Dry Land/Other"/>
    <s v="None"/>
    <s v="Alfalfa"/>
    <s v="Other"/>
  </r>
  <r>
    <x v="3"/>
    <x v="1"/>
    <n v="3.0888817911399999"/>
    <s v="Dry Land/Other"/>
    <s v="None"/>
    <s v="Alfalfa"/>
    <s v="Other"/>
  </r>
  <r>
    <x v="33"/>
    <x v="1"/>
    <n v="2.6593818387099999"/>
    <s v="Dry Land/Other"/>
    <s v="None"/>
    <s v="Alfalfa"/>
    <s v="Other"/>
  </r>
  <r>
    <x v="29"/>
    <x v="1"/>
    <n v="1.9118238727400001"/>
    <s v="Dry Land/Other"/>
    <s v="None"/>
    <s v="Alfalfa"/>
    <s v="Other"/>
  </r>
  <r>
    <x v="7"/>
    <x v="1"/>
    <n v="15.3598006403"/>
    <s v="Dry Land/Other"/>
    <s v="None"/>
    <s v="Alfalfa"/>
    <s v="Other"/>
  </r>
  <r>
    <x v="7"/>
    <x v="1"/>
    <n v="15.3598006403"/>
    <s v="Dry Land/Other"/>
    <s v="None"/>
    <s v="Alfalfa"/>
    <s v="Other"/>
  </r>
  <r>
    <x v="21"/>
    <x v="1"/>
    <n v="42.652825180400001"/>
    <s v="Dry Land/Other"/>
    <s v="None"/>
    <s v="Alfalfa"/>
    <s v="Other"/>
  </r>
  <r>
    <x v="8"/>
    <x v="1"/>
    <n v="9.3414054558899906"/>
    <s v="Dry Land/Other"/>
    <s v="None"/>
    <s v="Alfalfa"/>
    <s v="Other"/>
  </r>
  <r>
    <x v="8"/>
    <x v="1"/>
    <n v="9.3414054558899906"/>
    <s v="Dry Land/Other"/>
    <s v="None"/>
    <s v="Alfalfa"/>
    <s v="Other"/>
  </r>
  <r>
    <x v="8"/>
    <x v="1"/>
    <n v="9.3414054558899906"/>
    <s v="Dry Land/Other"/>
    <s v="None"/>
    <s v="Alfalfa"/>
    <s v="Other"/>
  </r>
  <r>
    <x v="7"/>
    <x v="1"/>
    <n v="5.6918660074399998"/>
    <s v="Dry Land/Other"/>
    <s v="None"/>
    <s v="Alfalfa"/>
    <s v="Other"/>
  </r>
  <r>
    <x v="0"/>
    <x v="1"/>
    <n v="3.20507715936"/>
    <s v="Dry Land/Other"/>
    <s v="None"/>
    <s v="Alfalfa"/>
    <s v="Other"/>
  </r>
  <r>
    <x v="3"/>
    <x v="1"/>
    <n v="0.62144840522199996"/>
    <s v="Dry Land/Other"/>
    <s v="None"/>
    <s v="Alfalfa"/>
    <s v="Other"/>
  </r>
  <r>
    <x v="12"/>
    <x v="1"/>
    <n v="3.3395187012999998"/>
    <s v="Dry Land/Other"/>
    <s v="None"/>
    <s v="Alfalfa"/>
    <s v="Other"/>
  </r>
  <r>
    <x v="12"/>
    <x v="1"/>
    <n v="3.3395187012999998"/>
    <s v="Dry Land/Other"/>
    <s v="None"/>
    <s v="Alfalfa"/>
    <s v="Other"/>
  </r>
  <r>
    <x v="12"/>
    <x v="1"/>
    <n v="3.3395187012999998"/>
    <s v="Dry Land/Other"/>
    <s v="None"/>
    <s v="Alfalfa"/>
    <s v="Other"/>
  </r>
  <r>
    <x v="36"/>
    <x v="1"/>
    <n v="3.4865073999099998"/>
    <s v="Dry Land/Other"/>
    <s v="None"/>
    <s v="Alfalfa"/>
    <s v="Other"/>
  </r>
  <r>
    <x v="12"/>
    <x v="1"/>
    <n v="3.1653608641200002"/>
    <s v="Dry Land/Other"/>
    <s v="None"/>
    <s v="Alfalfa"/>
    <s v="Other"/>
  </r>
  <r>
    <x v="29"/>
    <x v="1"/>
    <n v="5.5269176080099998"/>
    <s v="Dry Land/Other"/>
    <s v="None"/>
    <s v="Alfalfa"/>
    <s v="Other"/>
  </r>
  <r>
    <x v="10"/>
    <x v="1"/>
    <n v="1.8951732617499999"/>
    <s v="Dry Land/Other"/>
    <s v="None"/>
    <s v="Alfalfa"/>
    <s v="Other"/>
  </r>
  <r>
    <x v="39"/>
    <x v="1"/>
    <n v="7.2110515312299999"/>
    <s v="Dry Land/Other"/>
    <s v="None"/>
    <s v="Alfalfa"/>
    <s v="Other"/>
  </r>
  <r>
    <x v="39"/>
    <x v="1"/>
    <n v="7.2110515312299999"/>
    <s v="Dry Land/Other"/>
    <s v="None"/>
    <s v="Alfalfa"/>
    <s v="Other"/>
  </r>
  <r>
    <x v="3"/>
    <x v="1"/>
    <n v="2.39022542846"/>
    <s v="Dry Land/Other"/>
    <s v="None"/>
    <s v="Alfalfa"/>
    <s v="Other"/>
  </r>
  <r>
    <x v="7"/>
    <x v="1"/>
    <n v="2.8479222380699998"/>
    <s v="Dry Land/Other"/>
    <s v="None"/>
    <s v="Alfalfa"/>
    <s v="Other"/>
  </r>
  <r>
    <x v="17"/>
    <x v="1"/>
    <n v="2.02235933478"/>
    <s v="Dry Land/Other"/>
    <s v="None"/>
    <s v="Alfalfa"/>
    <s v="Other"/>
  </r>
  <r>
    <x v="41"/>
    <x v="1"/>
    <n v="2.02235933478"/>
    <s v="Dry Land/Other"/>
    <s v="None"/>
    <s v="Alfalfa"/>
    <s v="Other"/>
  </r>
  <r>
    <x v="7"/>
    <x v="1"/>
    <n v="2.1214734597699998"/>
    <s v="Dry Land/Other"/>
    <s v="None"/>
    <s v="Alfalfa"/>
    <s v="Other"/>
  </r>
  <r>
    <x v="8"/>
    <x v="1"/>
    <n v="12.1034034763"/>
    <s v="Dry Land/Other"/>
    <s v="None"/>
    <s v="Alfalfa"/>
    <s v="Other"/>
  </r>
  <r>
    <x v="8"/>
    <x v="1"/>
    <n v="12.1034034763"/>
    <s v="Dry Land/Other"/>
    <s v="None"/>
    <s v="Alfalfa"/>
    <s v="Other"/>
  </r>
  <r>
    <x v="13"/>
    <x v="1"/>
    <n v="18.465430550200001"/>
    <s v="Dry Land/Other"/>
    <s v="None"/>
    <s v="Alfalfa"/>
    <s v="Other"/>
  </r>
  <r>
    <x v="21"/>
    <x v="1"/>
    <n v="8.3497356060399905"/>
    <s v="Dry Land/Other"/>
    <s v="None"/>
    <s v="Alfalfa"/>
    <s v="Other"/>
  </r>
  <r>
    <x v="29"/>
    <x v="1"/>
    <n v="8.3497356060399905"/>
    <s v="Dry Land/Other"/>
    <s v="None"/>
    <s v="Alfalfa"/>
    <s v="Other"/>
  </r>
  <r>
    <x v="21"/>
    <x v="1"/>
    <n v="9.7874475248100001"/>
    <s v="Dry Land/Other"/>
    <s v="None"/>
    <s v="Alfalfa"/>
    <s v="Other"/>
  </r>
  <r>
    <x v="6"/>
    <x v="1"/>
    <n v="11.362579314"/>
    <s v="Dry Land/Other"/>
    <s v="None"/>
    <s v="Alfalfa"/>
    <s v="Other"/>
  </r>
  <r>
    <x v="21"/>
    <x v="1"/>
    <n v="11.362579314"/>
    <s v="Dry Land/Other"/>
    <s v="None"/>
    <s v="Alfalfa"/>
    <s v="Other"/>
  </r>
  <r>
    <x v="29"/>
    <x v="1"/>
    <n v="11.362579314"/>
    <s v="Dry Land/Other"/>
    <s v="None"/>
    <s v="Alfalfa"/>
    <s v="Other"/>
  </r>
  <r>
    <x v="0"/>
    <x v="1"/>
    <n v="4.0947355932900003"/>
    <s v="Dry Land/Other"/>
    <s v="None"/>
    <s v="Alfalfa"/>
    <s v="Other"/>
  </r>
  <r>
    <x v="3"/>
    <x v="1"/>
    <n v="4.7953689084700004"/>
    <s v="Dry Land/Other"/>
    <s v="None"/>
    <s v="Alfalfa"/>
    <s v="Other"/>
  </r>
  <r>
    <x v="3"/>
    <x v="1"/>
    <n v="5.4314295253699996"/>
    <s v="Dry Land/Other"/>
    <s v="None"/>
    <s v="Alfalfa"/>
    <s v="Other"/>
  </r>
  <r>
    <x v="12"/>
    <x v="1"/>
    <n v="3.4714235520200001"/>
    <s v="Dry Land/Other"/>
    <s v="None"/>
    <s v="Alfalfa"/>
    <s v="Other"/>
  </r>
  <r>
    <x v="24"/>
    <x v="1"/>
    <n v="7.4586517504299996"/>
    <s v="Dry Land/Other"/>
    <s v="None"/>
    <s v="Alfalfa"/>
    <s v="Other"/>
  </r>
  <r>
    <x v="24"/>
    <x v="1"/>
    <n v="7.4586517504299996"/>
    <s v="Dry Land/Other"/>
    <s v="None"/>
    <s v="Alfalfa"/>
    <s v="Other"/>
  </r>
  <r>
    <x v="24"/>
    <x v="1"/>
    <n v="7.4586517504299996"/>
    <s v="Dry Land/Other"/>
    <s v="None"/>
    <s v="Alfalfa"/>
    <s v="Other"/>
  </r>
  <r>
    <x v="12"/>
    <x v="1"/>
    <n v="6.12073607614"/>
    <s v="Dry Land/Other"/>
    <s v="None"/>
    <s v="Alfalfa"/>
    <s v="Other"/>
  </r>
  <r>
    <x v="7"/>
    <x v="1"/>
    <n v="5.0505913684600001"/>
    <s v="Dry Land/Other"/>
    <s v="None"/>
    <s v="Alfalfa"/>
    <s v="Other"/>
  </r>
  <r>
    <x v="7"/>
    <x v="1"/>
    <n v="5.0505913684600001"/>
    <s v="Dry Land/Other"/>
    <s v="None"/>
    <s v="Alfalfa"/>
    <s v="Other"/>
  </r>
  <r>
    <x v="5"/>
    <x v="1"/>
    <n v="2.6420100342100001"/>
    <s v="Dry Land/Other"/>
    <s v="None"/>
    <s v="Alfalfa"/>
    <s v="Other"/>
  </r>
  <r>
    <x v="33"/>
    <x v="1"/>
    <n v="9.9883109648699904"/>
    <s v="Dry Land/Other"/>
    <s v="None"/>
    <s v="Alfalfa"/>
    <s v="Other"/>
  </r>
  <r>
    <x v="35"/>
    <x v="1"/>
    <n v="2.7304303059900001"/>
    <s v="Dry Land/Other"/>
    <s v="None"/>
    <s v="Alfalfa"/>
    <s v="Other"/>
  </r>
  <r>
    <x v="12"/>
    <x v="1"/>
    <n v="0.31693573011699999"/>
    <s v="Dry Land/Other"/>
    <s v="None"/>
    <s v="Alfalfa"/>
    <s v="Other"/>
  </r>
  <r>
    <x v="29"/>
    <x v="1"/>
    <n v="20.3711032557"/>
    <s v="Dry Land/Other"/>
    <s v="None"/>
    <s v="Alfalfa"/>
    <s v="Other"/>
  </r>
  <r>
    <x v="12"/>
    <x v="1"/>
    <n v="5.92310820406"/>
    <s v="Dry Land/Other"/>
    <s v="None"/>
    <s v="Alfalfa"/>
    <s v="Other"/>
  </r>
  <r>
    <x v="48"/>
    <x v="1"/>
    <n v="5.92310820406"/>
    <s v="Dry Land/Other"/>
    <s v="None"/>
    <s v="Alfalfa"/>
    <s v="Other"/>
  </r>
  <r>
    <x v="48"/>
    <x v="1"/>
    <n v="5.92310820406"/>
    <s v="Dry Land/Other"/>
    <s v="None"/>
    <s v="Alfalfa"/>
    <s v="Other"/>
  </r>
  <r>
    <x v="3"/>
    <x v="1"/>
    <n v="3.80007412448"/>
    <s v="Dry Land/Other"/>
    <s v="None"/>
    <s v="Alfalfa"/>
    <s v="Other"/>
  </r>
  <r>
    <x v="29"/>
    <x v="1"/>
    <n v="2.6515250447700001"/>
    <s v="Dry Land/Other"/>
    <s v="None"/>
    <s v="Alfalfa"/>
    <s v="Other"/>
  </r>
  <r>
    <x v="22"/>
    <x v="1"/>
    <n v="3.71644331707"/>
    <s v="Dry Land/Other"/>
    <s v="None"/>
    <s v="Alfalfa"/>
    <s v="Other"/>
  </r>
  <r>
    <x v="12"/>
    <x v="1"/>
    <n v="5.3862621599700002"/>
    <s v="Dry Land/Other"/>
    <s v="None"/>
    <s v="Alfalfa"/>
    <s v="Other"/>
  </r>
  <r>
    <x v="7"/>
    <x v="1"/>
    <n v="4.9060808428499998"/>
    <s v="Dry Land/Other"/>
    <s v="None"/>
    <s v="Alfalfa"/>
    <s v="Other"/>
  </r>
  <r>
    <x v="21"/>
    <x v="1"/>
    <n v="13.3056053022"/>
    <s v="Dry Land/Other"/>
    <s v="None"/>
    <s v="Alfalfa"/>
    <s v="Other"/>
  </r>
  <r>
    <x v="12"/>
    <x v="1"/>
    <n v="2.2919365621600001"/>
    <s v="Dry Land/Other"/>
    <s v="None"/>
    <s v="Alfalfa"/>
    <s v="Other"/>
  </r>
  <r>
    <x v="43"/>
    <x v="1"/>
    <n v="5.1952588508800002"/>
    <s v="Dry Land/Other"/>
    <s v="None"/>
    <s v="Alfalfa"/>
    <s v="Other"/>
  </r>
  <r>
    <x v="7"/>
    <x v="1"/>
    <n v="21.0636175257"/>
    <s v="Dry Land/Other"/>
    <s v="None"/>
    <s v="Alfalfa"/>
    <s v="Other"/>
  </r>
  <r>
    <x v="10"/>
    <x v="1"/>
    <n v="3.3521391137199998"/>
    <s v="Dry Land/Other"/>
    <s v="None"/>
    <s v="Alfalfa"/>
    <s v="Other"/>
  </r>
  <r>
    <x v="29"/>
    <x v="1"/>
    <n v="1.6671922990900001"/>
    <s v="Dry Land/Other"/>
    <s v="None"/>
    <s v="Alfalfa"/>
    <s v="Other"/>
  </r>
  <r>
    <x v="29"/>
    <x v="1"/>
    <n v="69.317915002800007"/>
    <s v="Dry Land/Other"/>
    <s v="None"/>
    <s v="Alfalfa"/>
    <s v="Other"/>
  </r>
  <r>
    <x v="0"/>
    <x v="1"/>
    <n v="1.83391480733"/>
    <s v="Dry Land/Other"/>
    <s v="None"/>
    <s v="Alfalfa"/>
    <s v="Other"/>
  </r>
  <r>
    <x v="7"/>
    <x v="1"/>
    <n v="2.70257508156"/>
    <s v="Dry Land/Other"/>
    <s v="None"/>
    <s v="Alfalfa"/>
    <s v="Other"/>
  </r>
  <r>
    <x v="13"/>
    <x v="1"/>
    <n v="3.6279723817799998"/>
    <s v="Dry Land/Other"/>
    <s v="None"/>
    <s v="Alfalfa"/>
    <s v="Other"/>
  </r>
  <r>
    <x v="13"/>
    <x v="1"/>
    <n v="3.6279723817799998"/>
    <s v="Dry Land/Other"/>
    <s v="None"/>
    <s v="Alfalfa"/>
    <s v="Other"/>
  </r>
  <r>
    <x v="38"/>
    <x v="1"/>
    <n v="4.4348405518899998"/>
    <s v="Dry Land/Other"/>
    <s v="None"/>
    <s v="Developed/Low Intensity"/>
    <s v="Other"/>
  </r>
  <r>
    <x v="41"/>
    <x v="1"/>
    <n v="1.24860895577"/>
    <s v="Dry Land/Other"/>
    <s v="None"/>
    <s v="Developed/Low Intensity"/>
    <s v="Other"/>
  </r>
  <r>
    <x v="28"/>
    <x v="1"/>
    <n v="0.70361792484600005"/>
    <s v="Dry Land/Other"/>
    <s v="None"/>
    <s v="Developed/Low Intensity"/>
    <s v="Other"/>
  </r>
  <r>
    <x v="23"/>
    <x v="1"/>
    <n v="4.2460375554400001"/>
    <s v="Dry Land/Other"/>
    <s v="None"/>
    <s v="Developed/Low Intensity"/>
    <s v="Other"/>
  </r>
  <r>
    <x v="6"/>
    <x v="1"/>
    <n v="1.0536818783199999"/>
    <s v="Dry Land/Other"/>
    <s v="None"/>
    <s v="Developed/Low Intensity"/>
    <s v="Other"/>
  </r>
  <r>
    <x v="17"/>
    <x v="1"/>
    <n v="4.5499176017099998"/>
    <s v="Dry Land/Other"/>
    <s v="None"/>
    <s v="Developed/Low Intensity"/>
    <s v="Other"/>
  </r>
  <r>
    <x v="12"/>
    <x v="1"/>
    <n v="0.88033676780400005"/>
    <s v="Dry Land/Other"/>
    <s v="None"/>
    <s v="Developed/Low Intensity"/>
    <s v="Other"/>
  </r>
  <r>
    <x v="26"/>
    <x v="1"/>
    <n v="2.7524027344699999"/>
    <s v="Dry Land/Other"/>
    <s v="None"/>
    <s v="Developed/Open Space"/>
    <s v="Other"/>
  </r>
  <r>
    <x v="42"/>
    <x v="1"/>
    <n v="1.19250844906"/>
    <s v="Dry Land/Other"/>
    <s v="None"/>
    <s v="Developed/Open Space"/>
    <s v="Other"/>
  </r>
  <r>
    <x v="42"/>
    <x v="1"/>
    <n v="1.19250844906"/>
    <s v="Dry Land/Other"/>
    <s v="None"/>
    <s v="Developed/Open Space"/>
    <s v="Other"/>
  </r>
  <r>
    <x v="42"/>
    <x v="1"/>
    <n v="1.19250844906"/>
    <s v="Dry Land/Other"/>
    <s v="None"/>
    <s v="Developed/Open Space"/>
    <s v="Other"/>
  </r>
  <r>
    <x v="7"/>
    <x v="1"/>
    <n v="1.19250844906"/>
    <s v="Dry Land/Other"/>
    <s v="None"/>
    <s v="Developed/Open Space"/>
    <s v="Other"/>
  </r>
  <r>
    <x v="7"/>
    <x v="1"/>
    <n v="1.19250844906"/>
    <s v="Dry Land/Other"/>
    <s v="None"/>
    <s v="Developed/Open Space"/>
    <s v="Other"/>
  </r>
  <r>
    <x v="7"/>
    <x v="1"/>
    <n v="1.19250844906"/>
    <s v="Dry Land/Other"/>
    <s v="None"/>
    <s v="Developed/Open Space"/>
    <s v="Other"/>
  </r>
  <r>
    <x v="4"/>
    <x v="1"/>
    <n v="1.6980738147800001"/>
    <s v="Dry Land/Other"/>
    <s v="None"/>
    <s v="Developed/Open Space"/>
    <s v="Other"/>
  </r>
  <r>
    <x v="4"/>
    <x v="1"/>
    <n v="1.4935807862299999"/>
    <s v="Dry Land/Other"/>
    <s v="None"/>
    <s v="Developed/Open Space"/>
    <s v="Other"/>
  </r>
  <r>
    <x v="42"/>
    <x v="1"/>
    <n v="1.41139169419"/>
    <s v="Dry Land/Other"/>
    <s v="None"/>
    <s v="Developed/Open Space"/>
    <s v="Other"/>
  </r>
  <r>
    <x v="7"/>
    <x v="1"/>
    <n v="1.41139169419"/>
    <s v="Dry Land/Other"/>
    <s v="None"/>
    <s v="Developed/Open Space"/>
    <s v="Other"/>
  </r>
  <r>
    <x v="42"/>
    <x v="1"/>
    <n v="0.91274030397399997"/>
    <s v="Dry Land/Other"/>
    <s v="None"/>
    <s v="Developed/Open Space"/>
    <s v="Other"/>
  </r>
  <r>
    <x v="42"/>
    <x v="1"/>
    <n v="0.91274030397399997"/>
    <s v="Dry Land/Other"/>
    <s v="None"/>
    <s v="Developed/Open Space"/>
    <s v="Other"/>
  </r>
  <r>
    <x v="7"/>
    <x v="1"/>
    <n v="0.91274030397399997"/>
    <s v="Dry Land/Other"/>
    <s v="None"/>
    <s v="Developed/Open Space"/>
    <s v="Other"/>
  </r>
  <r>
    <x v="7"/>
    <x v="1"/>
    <n v="0.91274030397399997"/>
    <s v="Dry Land/Other"/>
    <s v="None"/>
    <s v="Developed/Open Space"/>
    <s v="Other"/>
  </r>
  <r>
    <x v="38"/>
    <x v="1"/>
    <n v="5.4615355384399997"/>
    <s v="Dry Land/Other"/>
    <s v="None"/>
    <s v="Developed/Open Space"/>
    <s v="Other"/>
  </r>
  <r>
    <x v="38"/>
    <x v="1"/>
    <n v="5.4615355384399997"/>
    <s v="Dry Land/Other"/>
    <s v="None"/>
    <s v="Developed/Open Space"/>
    <s v="Other"/>
  </r>
  <r>
    <x v="28"/>
    <x v="1"/>
    <n v="6.7011225443600004"/>
    <s v="Dry Land/Other"/>
    <s v="None"/>
    <s v="Developed/Open Space"/>
    <s v="Other"/>
  </r>
  <r>
    <x v="4"/>
    <x v="1"/>
    <n v="1.6137093219900001"/>
    <s v="Dry Land/Other"/>
    <s v="None"/>
    <s v="Developed/Open Space"/>
    <s v="Other"/>
  </r>
  <r>
    <x v="17"/>
    <x v="1"/>
    <n v="0.78161986622099999"/>
    <s v="Dry Land/Other"/>
    <s v="None"/>
    <s v="Developed/Open Space"/>
    <s v="Other"/>
  </r>
  <r>
    <x v="38"/>
    <x v="1"/>
    <n v="1.07346057323"/>
    <s v="Dry Land/Other"/>
    <s v="None"/>
    <s v="Developed/Open Space"/>
    <s v="Other"/>
  </r>
  <r>
    <x v="38"/>
    <x v="1"/>
    <n v="1.07346057323"/>
    <s v="Dry Land/Other"/>
    <s v="None"/>
    <s v="Developed/Open Space"/>
    <s v="Other"/>
  </r>
  <r>
    <x v="39"/>
    <x v="1"/>
    <n v="5.4281584336200002"/>
    <s v="Dry Land/Other"/>
    <s v="None"/>
    <s v="Developed/Open Space"/>
    <s v="Other"/>
  </r>
  <r>
    <x v="23"/>
    <x v="1"/>
    <n v="2.3053534682599999"/>
    <s v="Dry Land/Other"/>
    <s v="None"/>
    <s v="Developed/Open Space"/>
    <s v="Other"/>
  </r>
  <r>
    <x v="23"/>
    <x v="1"/>
    <n v="2.3053534682599999"/>
    <s v="Dry Land/Other"/>
    <s v="None"/>
    <s v="Developed/Open Space"/>
    <s v="Other"/>
  </r>
  <r>
    <x v="42"/>
    <x v="1"/>
    <n v="2.40401968267"/>
    <s v="Dry Land/Other"/>
    <s v="None"/>
    <s v="Developed/Open Space"/>
    <s v="Other"/>
  </r>
  <r>
    <x v="42"/>
    <x v="1"/>
    <n v="2.40401968267"/>
    <s v="Dry Land/Other"/>
    <s v="None"/>
    <s v="Developed/Open Space"/>
    <s v="Other"/>
  </r>
  <r>
    <x v="7"/>
    <x v="1"/>
    <n v="2.40401968267"/>
    <s v="Dry Land/Other"/>
    <s v="None"/>
    <s v="Developed/Open Space"/>
    <s v="Other"/>
  </r>
  <r>
    <x v="7"/>
    <x v="1"/>
    <n v="2.40401968267"/>
    <s v="Dry Land/Other"/>
    <s v="None"/>
    <s v="Developed/Open Space"/>
    <s v="Other"/>
  </r>
  <r>
    <x v="0"/>
    <x v="1"/>
    <n v="12.731795029700001"/>
    <s v="Dry Land/Other"/>
    <s v="None"/>
    <s v="Herbaceous Wetlands"/>
    <s v="Other"/>
  </r>
  <r>
    <x v="0"/>
    <x v="1"/>
    <n v="12.731795029700001"/>
    <s v="Dry Land/Other"/>
    <s v="None"/>
    <s v="Herbaceous Wetlands"/>
    <s v="Other"/>
  </r>
  <r>
    <x v="0"/>
    <x v="1"/>
    <n v="35.4221421162"/>
    <s v="Dry Land/Other"/>
    <s v="None"/>
    <s v="Herbaceous Wetlands"/>
    <s v="Other"/>
  </r>
  <r>
    <x v="2"/>
    <x v="1"/>
    <n v="1.70316848791"/>
    <s v="Dry Land/Other"/>
    <s v="None"/>
    <s v="Other Hay/Non Alfalfa"/>
    <s v="Other"/>
  </r>
  <r>
    <x v="31"/>
    <x v="1"/>
    <n v="11.880947857900001"/>
    <s v="Dry Land/Other"/>
    <s v="None"/>
    <s v="Other Hay/Non Alfalfa"/>
    <s v="Other"/>
  </r>
  <r>
    <x v="10"/>
    <x v="1"/>
    <n v="2.3420683487799998"/>
    <s v="Dry Land/Other"/>
    <s v="None"/>
    <s v="Other Hay/Non Alfalfa"/>
    <s v="Other"/>
  </r>
  <r>
    <x v="10"/>
    <x v="1"/>
    <n v="1.5017822763399999"/>
    <s v="Dry Land/Other"/>
    <s v="None"/>
    <s v="Other Hay/Non Alfalfa"/>
    <s v="Other"/>
  </r>
  <r>
    <x v="3"/>
    <x v="1"/>
    <n v="1.59745975502"/>
    <s v="Dry Land/Other"/>
    <s v="None"/>
    <s v="Other Hay/Non Alfalfa"/>
    <s v="Other"/>
  </r>
  <r>
    <x v="7"/>
    <x v="1"/>
    <n v="1.59745975502"/>
    <s v="Dry Land/Other"/>
    <s v="None"/>
    <s v="Other Hay/Non Alfalfa"/>
    <s v="Other"/>
  </r>
  <r>
    <x v="3"/>
    <x v="1"/>
    <n v="5.2104101095799997"/>
    <s v="Dry Land/Other"/>
    <s v="None"/>
    <s v="Other Hay/Non Alfalfa"/>
    <s v="Other"/>
  </r>
  <r>
    <x v="0"/>
    <x v="1"/>
    <n v="3.8874544321200002"/>
    <s v="Dry Land/Other"/>
    <s v="None"/>
    <s v="Other Hay/Non Alfalfa"/>
    <s v="Other"/>
  </r>
  <r>
    <x v="50"/>
    <x v="1"/>
    <n v="1.8419925439"/>
    <s v="Dry Land/Other"/>
    <s v="None"/>
    <s v="Shrubland"/>
    <s v="Other"/>
  </r>
  <r>
    <x v="36"/>
    <x v="1"/>
    <n v="1.8419925439"/>
    <s v="Dry Land/Other"/>
    <s v="None"/>
    <s v="Shrubland"/>
    <s v="Other"/>
  </r>
  <r>
    <x v="28"/>
    <x v="1"/>
    <n v="4.0367368089899998"/>
    <s v="Dry Land/Other"/>
    <s v="None"/>
    <s v="Shrubland"/>
    <s v="Other"/>
  </r>
  <r>
    <x v="28"/>
    <x v="1"/>
    <n v="4.0367368089899998"/>
    <s v="Dry Land/Other"/>
    <s v="None"/>
    <s v="Shrubland"/>
    <s v="Other"/>
  </r>
  <r>
    <x v="29"/>
    <x v="1"/>
    <n v="3.2512990801199999"/>
    <s v="Dry Land/Other"/>
    <s v="None"/>
    <s v="Shrubland"/>
    <s v="Other"/>
  </r>
  <r>
    <x v="29"/>
    <x v="1"/>
    <n v="13.4989846046"/>
    <s v="Dry Land/Other"/>
    <s v="None"/>
    <s v="Shrubland"/>
    <s v="Other"/>
  </r>
  <r>
    <x v="16"/>
    <x v="1"/>
    <n v="1.38168400075"/>
    <s v="Dry Land/Other"/>
    <s v="None"/>
    <s v="Shrubland"/>
    <s v="Other"/>
  </r>
  <r>
    <x v="48"/>
    <x v="1"/>
    <n v="23.043809907"/>
    <s v="Dry Land/Other"/>
    <s v="None"/>
    <s v="Shrubland"/>
    <s v="Other"/>
  </r>
  <r>
    <x v="48"/>
    <x v="1"/>
    <n v="23.043809907"/>
    <s v="Dry Land/Other"/>
    <s v="None"/>
    <s v="Shrubland"/>
    <s v="Other"/>
  </r>
  <r>
    <x v="29"/>
    <x v="1"/>
    <n v="27.634285434300001"/>
    <s v="Dry Land/Other"/>
    <s v="None"/>
    <s v="Shrubland"/>
    <s v="Other"/>
  </r>
  <r>
    <x v="48"/>
    <x v="1"/>
    <n v="12.013335010800001"/>
    <s v="Dry Land/Other"/>
    <s v="None"/>
    <s v="Shrubland"/>
    <s v="Other"/>
  </r>
  <r>
    <x v="29"/>
    <x v="1"/>
    <n v="40.316079324100002"/>
    <s v="Dry Land/Other"/>
    <s v="None"/>
    <s v="Shrubland"/>
    <s v="Other"/>
  </r>
  <r>
    <x v="33"/>
    <x v="1"/>
    <n v="737.20301657100003"/>
    <s v="Dry Land/Other"/>
    <s v="None"/>
    <s v="Shrubland"/>
    <s v="Other"/>
  </r>
  <r>
    <x v="33"/>
    <x v="1"/>
    <n v="737.20301657100003"/>
    <s v="Dry Land/Other"/>
    <s v="None"/>
    <s v="Shrubland"/>
    <s v="Other"/>
  </r>
  <r>
    <x v="33"/>
    <x v="1"/>
    <n v="737.20301657100003"/>
    <s v="Dry Land/Other"/>
    <s v="None"/>
    <s v="Shrubland"/>
    <s v="Other"/>
  </r>
  <r>
    <x v="33"/>
    <x v="1"/>
    <n v="737.20301657100003"/>
    <s v="Dry Land/Other"/>
    <s v="None"/>
    <s v="Shrubland"/>
    <s v="Other"/>
  </r>
  <r>
    <x v="33"/>
    <x v="1"/>
    <n v="737.20301657100003"/>
    <s v="Dry Land/Other"/>
    <s v="None"/>
    <s v="Shrubland"/>
    <s v="Other"/>
  </r>
  <r>
    <x v="21"/>
    <x v="1"/>
    <n v="13.9805339660999"/>
    <s v="Dry Land/Other"/>
    <s v="None"/>
    <s v="Shrubland"/>
    <s v="Other"/>
  </r>
  <r>
    <x v="28"/>
    <x v="1"/>
    <n v="0.72610486819999998"/>
    <s v="Dry Land/Other"/>
    <s v="None"/>
    <s v="Shrubland"/>
    <s v="Other"/>
  </r>
  <r>
    <x v="12"/>
    <x v="1"/>
    <n v="7.9894612929299997"/>
    <s v="Dry Land/Other"/>
    <s v="None"/>
    <s v="Shrubland"/>
    <s v="Other"/>
  </r>
  <r>
    <x v="48"/>
    <x v="1"/>
    <n v="14.792551249900001"/>
    <s v="Dry Land/Other"/>
    <s v="None"/>
    <s v="Shrubland"/>
    <s v="Other"/>
  </r>
  <r>
    <x v="48"/>
    <x v="1"/>
    <n v="14.792551249900001"/>
    <s v="Dry Land/Other"/>
    <s v="None"/>
    <s v="Shrubland"/>
    <s v="Other"/>
  </r>
  <r>
    <x v="7"/>
    <x v="1"/>
    <n v="45.4442438512"/>
    <s v="Dry Land/Other"/>
    <s v="None"/>
    <s v="Shrubland"/>
    <s v="Other"/>
  </r>
  <r>
    <x v="28"/>
    <x v="1"/>
    <n v="2.1234687120700002"/>
    <s v="Dry Land/Other"/>
    <s v="None"/>
    <s v="Shrubland"/>
    <s v="Other"/>
  </r>
  <r>
    <x v="29"/>
    <x v="1"/>
    <n v="5.3499597318200003"/>
    <s v="Dry Land/Other"/>
    <s v="None"/>
    <s v="Shrubland"/>
    <s v="Other"/>
  </r>
  <r>
    <x v="12"/>
    <x v="1"/>
    <n v="19.2811882305"/>
    <s v="Dry Land/Other"/>
    <s v="None"/>
    <s v="Shrubland"/>
    <s v="Other"/>
  </r>
  <r>
    <x v="12"/>
    <x v="1"/>
    <n v="19.2811882305"/>
    <s v="Dry Land/Other"/>
    <s v="None"/>
    <s v="Shrubland"/>
    <s v="Other"/>
  </r>
  <r>
    <x v="12"/>
    <x v="1"/>
    <n v="19.2811882305"/>
    <s v="Dry Land/Other"/>
    <s v="None"/>
    <s v="Shrubland"/>
    <s v="Other"/>
  </r>
  <r>
    <x v="48"/>
    <x v="1"/>
    <n v="19.2811882305"/>
    <s v="Dry Land/Other"/>
    <s v="None"/>
    <s v="Shrubland"/>
    <s v="Other"/>
  </r>
  <r>
    <x v="41"/>
    <x v="1"/>
    <n v="5.1020940181299999"/>
    <s v="Dry Land/Other"/>
    <s v="None"/>
    <s v="Shrubland"/>
    <s v="Other"/>
  </r>
  <r>
    <x v="28"/>
    <x v="1"/>
    <n v="52.876356019600003"/>
    <s v="Dry Land/Other"/>
    <s v="None"/>
    <s v="Shrubland"/>
    <s v="Other"/>
  </r>
  <r>
    <x v="28"/>
    <x v="1"/>
    <n v="52.876356019600003"/>
    <s v="Dry Land/Other"/>
    <s v="None"/>
    <s v="Shrubland"/>
    <s v="Other"/>
  </r>
  <r>
    <x v="12"/>
    <x v="1"/>
    <n v="48.024859926399898"/>
    <s v="Dry Land/Other"/>
    <s v="None"/>
    <s v="Shrubland"/>
    <s v="Other"/>
  </r>
  <r>
    <x v="28"/>
    <x v="1"/>
    <n v="15.1354072407999"/>
    <s v="Dry Land/Other"/>
    <s v="None"/>
    <s v="Shrubland"/>
    <s v="Other"/>
  </r>
  <r>
    <x v="28"/>
    <x v="1"/>
    <n v="15.1354072407999"/>
    <s v="Dry Land/Other"/>
    <s v="None"/>
    <s v="Shrubland"/>
    <s v="Other"/>
  </r>
  <r>
    <x v="28"/>
    <x v="1"/>
    <n v="15.1354072407999"/>
    <s v="Dry Land/Other"/>
    <s v="None"/>
    <s v="Shrubland"/>
    <s v="Other"/>
  </r>
  <r>
    <x v="12"/>
    <x v="1"/>
    <n v="12.2195619074999"/>
    <s v="Dry Land/Other"/>
    <s v="None"/>
    <s v="Shrubland"/>
    <s v="Other"/>
  </r>
  <r>
    <x v="29"/>
    <x v="1"/>
    <n v="1.5480621489999999"/>
    <s v="Dry Land/Other"/>
    <s v="None"/>
    <s v="Shrubland"/>
    <s v="Other"/>
  </r>
  <r>
    <x v="29"/>
    <x v="1"/>
    <n v="15.5418688279"/>
    <s v="Dry Land/Other"/>
    <s v="None"/>
    <s v="Shrubland"/>
    <s v="Other"/>
  </r>
  <r>
    <x v="36"/>
    <x v="1"/>
    <n v="27.902977759300001"/>
    <s v="Dry Land/Other"/>
    <s v="None"/>
    <s v="Shrubland"/>
    <s v="Other"/>
  </r>
  <r>
    <x v="48"/>
    <x v="1"/>
    <n v="28.756290153399899"/>
    <s v="Dry Land/Other"/>
    <s v="None"/>
    <s v="Shrubland"/>
    <s v="Other"/>
  </r>
  <r>
    <x v="48"/>
    <x v="1"/>
    <n v="28.756290153399899"/>
    <s v="Dry Land/Other"/>
    <s v="None"/>
    <s v="Shrubland"/>
    <s v="Other"/>
  </r>
  <r>
    <x v="19"/>
    <x v="1"/>
    <n v="0.42966420327299998"/>
    <s v="Dry Land/Other"/>
    <s v="None"/>
    <s v="Shrubland"/>
    <s v="Other"/>
  </r>
  <r>
    <x v="12"/>
    <x v="1"/>
    <n v="5.2050680638799998"/>
    <s v="Dry Land/Other"/>
    <s v="None"/>
    <s v="Shrubland"/>
    <s v="Other"/>
  </r>
  <r>
    <x v="48"/>
    <x v="1"/>
    <n v="1.5860383597600001"/>
    <s v="Dry Land/Other"/>
    <s v="None"/>
    <s v="Shrubland"/>
    <s v="Other"/>
  </r>
  <r>
    <x v="41"/>
    <x v="1"/>
    <n v="13.9989811327999"/>
    <s v="Dry Land/Other"/>
    <s v="None"/>
    <s v="Shrubland"/>
    <s v="Other"/>
  </r>
  <r>
    <x v="41"/>
    <x v="1"/>
    <n v="13.9989811327999"/>
    <s v="Dry Land/Other"/>
    <s v="None"/>
    <s v="Shrubland"/>
    <s v="Other"/>
  </r>
  <r>
    <x v="12"/>
    <x v="1"/>
    <n v="1.56104924278"/>
    <s v="Dry Land/Other"/>
    <s v="None"/>
    <s v="Shrubland"/>
    <s v="Other"/>
  </r>
  <r>
    <x v="12"/>
    <x v="1"/>
    <n v="1.56104924278"/>
    <s v="Dry Land/Other"/>
    <s v="None"/>
    <s v="Shrubland"/>
    <s v="Other"/>
  </r>
  <r>
    <x v="48"/>
    <x v="1"/>
    <n v="1.56104924278"/>
    <s v="Dry Land/Other"/>
    <s v="None"/>
    <s v="Shrubland"/>
    <s v="Other"/>
  </r>
  <r>
    <x v="36"/>
    <x v="1"/>
    <n v="10.6062371325"/>
    <s v="Dry Land/Other"/>
    <s v="None"/>
    <s v="Shrubland"/>
    <s v="Other"/>
  </r>
  <r>
    <x v="29"/>
    <x v="1"/>
    <n v="43.2436573094"/>
    <s v="Dry Land/Other"/>
    <s v="None"/>
    <s v="Shrubland"/>
    <s v="Other"/>
  </r>
  <r>
    <x v="48"/>
    <x v="1"/>
    <n v="66.302401034200003"/>
    <s v="Dry Land/Other"/>
    <s v="None"/>
    <s v="Shrubland"/>
    <s v="Other"/>
  </r>
  <r>
    <x v="29"/>
    <x v="1"/>
    <n v="14.2665067675999"/>
    <s v="Dry Land/Other"/>
    <s v="None"/>
    <s v="Shrubland"/>
    <s v="Other"/>
  </r>
  <r>
    <x v="39"/>
    <x v="1"/>
    <n v="5.7812608550200002"/>
    <s v="Dry Land/Other"/>
    <s v="None"/>
    <s v="Shrubland"/>
    <s v="Other"/>
  </r>
  <r>
    <x v="12"/>
    <x v="1"/>
    <n v="2.0279793232399999"/>
    <s v="Dry Land/Other"/>
    <s v="None"/>
    <s v="Shrubland"/>
    <s v="Other"/>
  </r>
  <r>
    <x v="41"/>
    <x v="1"/>
    <n v="5.0047619576900004"/>
    <s v="Dry Land/Other"/>
    <s v="None"/>
    <s v="Shrubland"/>
    <s v="Other"/>
  </r>
  <r>
    <x v="41"/>
    <x v="1"/>
    <n v="5.0047619576900004"/>
    <s v="Dry Land/Other"/>
    <s v="None"/>
    <s v="Shrubland"/>
    <s v="Other"/>
  </r>
  <r>
    <x v="29"/>
    <x v="1"/>
    <n v="23.249542676600001"/>
    <s v="Dry Land/Other"/>
    <s v="None"/>
    <s v="Shrubland"/>
    <s v="Other"/>
  </r>
  <r>
    <x v="48"/>
    <x v="1"/>
    <n v="3.8579383618200001"/>
    <s v="Dry Land/Other"/>
    <s v="None"/>
    <s v="Shrubland"/>
    <s v="Other"/>
  </r>
  <r>
    <x v="48"/>
    <x v="1"/>
    <n v="21.690476087299899"/>
    <s v="Dry Land/Other"/>
    <s v="None"/>
    <s v="Shrubland"/>
    <s v="Other"/>
  </r>
  <r>
    <x v="21"/>
    <x v="1"/>
    <n v="38.840679796499899"/>
    <s v="Dry Land/Other"/>
    <s v="None"/>
    <s v="Shrubland"/>
    <s v="Other"/>
  </r>
  <r>
    <x v="41"/>
    <x v="1"/>
    <n v="6.2248229396300001"/>
    <s v="Dry Land/Other"/>
    <s v="None"/>
    <s v="Shrubland"/>
    <s v="Other"/>
  </r>
  <r>
    <x v="28"/>
    <x v="1"/>
    <n v="64.4721352201"/>
    <s v="Dry Land/Other"/>
    <s v="None"/>
    <s v="Shrubland"/>
    <s v="Other"/>
  </r>
  <r>
    <x v="48"/>
    <x v="1"/>
    <n v="44.6590790869"/>
    <s v="Dry Land/Other"/>
    <s v="None"/>
    <s v="Shrubland"/>
    <s v="Other"/>
  </r>
  <r>
    <x v="48"/>
    <x v="1"/>
    <n v="44.6590790869"/>
    <s v="Dry Land/Other"/>
    <s v="None"/>
    <s v="Shrubland"/>
    <s v="Other"/>
  </r>
  <r>
    <x v="48"/>
    <x v="1"/>
    <n v="44.6590790869"/>
    <s v="Dry Land/Other"/>
    <s v="None"/>
    <s v="Shrubland"/>
    <s v="Other"/>
  </r>
  <r>
    <x v="48"/>
    <x v="1"/>
    <n v="44.6590790869"/>
    <s v="Dry Land/Other"/>
    <s v="None"/>
    <s v="Shrubland"/>
    <s v="Other"/>
  </r>
  <r>
    <x v="12"/>
    <x v="1"/>
    <n v="46.8800291716"/>
    <s v="Dry Land/Other"/>
    <s v="None"/>
    <s v="Shrubland"/>
    <s v="Other"/>
  </r>
  <r>
    <x v="12"/>
    <x v="1"/>
    <n v="46.8800291716"/>
    <s v="Dry Land/Other"/>
    <s v="None"/>
    <s v="Shrubland"/>
    <s v="Other"/>
  </r>
  <r>
    <x v="12"/>
    <x v="1"/>
    <n v="46.8800291716"/>
    <s v="Dry Land/Other"/>
    <s v="None"/>
    <s v="Shrubland"/>
    <s v="Other"/>
  </r>
  <r>
    <x v="48"/>
    <x v="1"/>
    <n v="46.8800291716"/>
    <s v="Dry Land/Other"/>
    <s v="None"/>
    <s v="Shrubland"/>
    <s v="Other"/>
  </r>
  <r>
    <x v="12"/>
    <x v="1"/>
    <n v="34.0415410755"/>
    <s v="Dry Land/Other"/>
    <s v="None"/>
    <s v="Shrubland"/>
    <s v="Other"/>
  </r>
  <r>
    <x v="12"/>
    <x v="1"/>
    <n v="34.0415410755"/>
    <s v="Dry Land/Other"/>
    <s v="None"/>
    <s v="Shrubland"/>
    <s v="Other"/>
  </r>
  <r>
    <x v="12"/>
    <x v="1"/>
    <n v="4.1703168371899997"/>
    <s v="Dry Land/Other"/>
    <s v="None"/>
    <s v="Shrubland"/>
    <s v="Other"/>
  </r>
  <r>
    <x v="15"/>
    <x v="1"/>
    <n v="10.265478312700001"/>
    <s v="Dry Land/Other"/>
    <s v="None"/>
    <s v="Shrubland"/>
    <s v="Other"/>
  </r>
  <r>
    <x v="15"/>
    <x v="1"/>
    <n v="10.265478312700001"/>
    <s v="Dry Land/Other"/>
    <s v="None"/>
    <s v="Shrubland"/>
    <s v="Other"/>
  </r>
  <r>
    <x v="14"/>
    <x v="1"/>
    <n v="3.9941239896299998"/>
    <s v="Dry Land/Other"/>
    <s v="None"/>
    <s v="Shrubland"/>
    <s v="Other"/>
  </r>
  <r>
    <x v="14"/>
    <x v="1"/>
    <n v="3.9941239896299998"/>
    <s v="Dry Land/Other"/>
    <s v="None"/>
    <s v="Shrubland"/>
    <s v="Other"/>
  </r>
  <r>
    <x v="14"/>
    <x v="1"/>
    <n v="3.9941239896299998"/>
    <s v="Dry Land/Other"/>
    <s v="None"/>
    <s v="Shrubland"/>
    <s v="Other"/>
  </r>
  <r>
    <x v="15"/>
    <x v="1"/>
    <n v="3.9941239896299998"/>
    <s v="Dry Land/Other"/>
    <s v="None"/>
    <s v="Shrubland"/>
    <s v="Other"/>
  </r>
  <r>
    <x v="15"/>
    <x v="1"/>
    <n v="3.9941239896299998"/>
    <s v="Dry Land/Other"/>
    <s v="None"/>
    <s v="Shrubland"/>
    <s v="Other"/>
  </r>
  <r>
    <x v="15"/>
    <x v="1"/>
    <n v="3.9941239896299998"/>
    <s v="Dry Land/Other"/>
    <s v="None"/>
    <s v="Shrubland"/>
    <s v="Other"/>
  </r>
  <r>
    <x v="29"/>
    <x v="1"/>
    <n v="27.6933744508"/>
    <s v="Dry Land/Other"/>
    <s v="None"/>
    <s v="Shrubland"/>
    <s v="Other"/>
  </r>
  <r>
    <x v="41"/>
    <x v="1"/>
    <n v="12.7855815061"/>
    <s v="Dry Land/Other"/>
    <s v="None"/>
    <s v="Shrubland"/>
    <s v="Other"/>
  </r>
  <r>
    <x v="41"/>
    <x v="1"/>
    <n v="12.7855815061"/>
    <s v="Dry Land/Other"/>
    <s v="None"/>
    <s v="Shrubland"/>
    <s v="Other"/>
  </r>
  <r>
    <x v="50"/>
    <x v="1"/>
    <n v="3.7327229482400002"/>
    <s v="Dry Land/Other"/>
    <s v="None"/>
    <s v="Shrubland"/>
    <s v="Other"/>
  </r>
  <r>
    <x v="36"/>
    <x v="1"/>
    <n v="3.7327229482400002"/>
    <s v="Dry Land/Other"/>
    <s v="None"/>
    <s v="Shrubland"/>
    <s v="Other"/>
  </r>
  <r>
    <x v="48"/>
    <x v="1"/>
    <n v="4.4211153922599999"/>
    <s v="Dry Land/Other"/>
    <s v="None"/>
    <s v="Shrubland"/>
    <s v="Other"/>
  </r>
  <r>
    <x v="39"/>
    <x v="1"/>
    <n v="26.2524572535999"/>
    <s v="Dry Land/Other"/>
    <s v="None"/>
    <s v="Shrubland"/>
    <s v="Other"/>
  </r>
  <r>
    <x v="39"/>
    <x v="1"/>
    <n v="26.2524572535999"/>
    <s v="Dry Land/Other"/>
    <s v="None"/>
    <s v="Shrubland"/>
    <s v="Other"/>
  </r>
  <r>
    <x v="39"/>
    <x v="1"/>
    <n v="26.2524572535999"/>
    <s v="Dry Land/Other"/>
    <s v="None"/>
    <s v="Shrubland"/>
    <s v="Other"/>
  </r>
  <r>
    <x v="12"/>
    <x v="1"/>
    <n v="5.89114593534"/>
    <s v="Dry Land/Other"/>
    <s v="None"/>
    <s v="Shrubland"/>
    <s v="Other"/>
  </r>
  <r>
    <x v="48"/>
    <x v="1"/>
    <n v="13.1900937333999"/>
    <s v="Dry Land/Other"/>
    <s v="None"/>
    <s v="Shrubland"/>
    <s v="Other"/>
  </r>
  <r>
    <x v="48"/>
    <x v="1"/>
    <n v="13.1900937333999"/>
    <s v="Dry Land/Other"/>
    <s v="None"/>
    <s v="Shrubland"/>
    <s v="Other"/>
  </r>
  <r>
    <x v="28"/>
    <x v="1"/>
    <n v="20.0241879438999"/>
    <s v="Dry Land/Other"/>
    <s v="None"/>
    <s v="Shrubland"/>
    <s v="Other"/>
  </r>
  <r>
    <x v="12"/>
    <x v="1"/>
    <n v="34.2084546387999"/>
    <s v="Dry Land/Other"/>
    <s v="None"/>
    <s v="Shrubland"/>
    <s v="Other"/>
  </r>
  <r>
    <x v="12"/>
    <x v="1"/>
    <n v="34.2084546387999"/>
    <s v="Dry Land/Other"/>
    <s v="None"/>
    <s v="Shrubland"/>
    <s v="Other"/>
  </r>
  <r>
    <x v="48"/>
    <x v="1"/>
    <n v="34.2084546387999"/>
    <s v="Dry Land/Other"/>
    <s v="None"/>
    <s v="Shrubland"/>
    <s v="Other"/>
  </r>
  <r>
    <x v="48"/>
    <x v="1"/>
    <n v="34.2084546387999"/>
    <s v="Dry Land/Other"/>
    <s v="None"/>
    <s v="Shrubland"/>
    <s v="Other"/>
  </r>
  <r>
    <x v="48"/>
    <x v="1"/>
    <n v="34.2084546387999"/>
    <s v="Dry Land/Other"/>
    <s v="None"/>
    <s v="Shrubland"/>
    <s v="Other"/>
  </r>
  <r>
    <x v="48"/>
    <x v="1"/>
    <n v="34.2084546387999"/>
    <s v="Dry Land/Other"/>
    <s v="None"/>
    <s v="Shrubland"/>
    <s v="Other"/>
  </r>
  <r>
    <x v="41"/>
    <x v="1"/>
    <n v="25.664852535000001"/>
    <s v="Dry Land/Other"/>
    <s v="None"/>
    <s v="Shrubland"/>
    <s v="Other"/>
  </r>
  <r>
    <x v="48"/>
    <x v="1"/>
    <n v="32.206372272700001"/>
    <s v="Dry Land/Other"/>
    <s v="None"/>
    <s v="Shrubland"/>
    <s v="Other"/>
  </r>
  <r>
    <x v="13"/>
    <x v="1"/>
    <n v="17.3679518717999"/>
    <s v="Dry Land/Other"/>
    <s v="None"/>
    <s v="Shrubland"/>
    <s v="Other"/>
  </r>
  <r>
    <x v="28"/>
    <x v="1"/>
    <n v="86.558481645800001"/>
    <s v="Dry Land/Other"/>
    <s v="None"/>
    <s v="Shrubland"/>
    <s v="Other"/>
  </r>
  <r>
    <x v="28"/>
    <x v="1"/>
    <n v="86.558481645800001"/>
    <s v="Dry Land/Other"/>
    <s v="None"/>
    <s v="Shrubland"/>
    <s v="Other"/>
  </r>
  <r>
    <x v="4"/>
    <x v="1"/>
    <n v="1.21902878038"/>
    <s v="Dry Land/Other"/>
    <s v="None"/>
    <s v="Woody Wetlands"/>
    <s v="Other"/>
  </r>
  <r>
    <x v="12"/>
    <x v="1"/>
    <n v="2.9930526584399999"/>
    <s v="Dry Land/Other"/>
    <s v="None"/>
    <s v="Woody Wetlands"/>
    <s v="Other"/>
  </r>
  <r>
    <x v="12"/>
    <x v="1"/>
    <n v="2.9930526584399999"/>
    <s v="Dry Land/Other"/>
    <s v="None"/>
    <s v="Woody Wetlands"/>
    <s v="Other"/>
  </r>
  <r>
    <x v="12"/>
    <x v="0"/>
    <n v="0.67653032532199997"/>
    <s v="Peaches"/>
    <s v="Dry Crop"/>
    <s v="Peaches"/>
    <s v="Dry Ag"/>
  </r>
  <r>
    <x v="39"/>
    <x v="0"/>
    <n v="0.68089732834799999"/>
    <s v="Pasture"/>
    <s v="Dry Crop"/>
    <s v="Developed/Low Intensity"/>
    <s v="Dry Ag"/>
  </r>
  <r>
    <x v="39"/>
    <x v="0"/>
    <n v="0.68089732834799999"/>
    <s v="Pasture"/>
    <s v="Dry Crop"/>
    <s v="Developed/Low Intensity"/>
    <s v="Dry Ag"/>
  </r>
  <r>
    <x v="40"/>
    <x v="0"/>
    <n v="0.68089732834799999"/>
    <s v="Pasture"/>
    <s v="Dry Crop"/>
    <s v="Developed/Low Intensity"/>
    <s v="Dry Ag"/>
  </r>
  <r>
    <x v="40"/>
    <x v="0"/>
    <n v="0.68089732834799999"/>
    <s v="Pasture"/>
    <s v="Dry Crop"/>
    <s v="Developed/Low Intensity"/>
    <s v="Dry Ag"/>
  </r>
  <r>
    <x v="23"/>
    <x v="0"/>
    <n v="3.6677519588999998"/>
    <s v="Pasture"/>
    <s v="Dry Crop"/>
    <s v="Developed/Low Intensity"/>
    <s v="Dry Ag"/>
  </r>
  <r>
    <x v="23"/>
    <x v="0"/>
    <n v="3.6677519588999998"/>
    <s v="Pasture"/>
    <s v="Dry Crop"/>
    <s v="Developed/Low Intensity"/>
    <s v="Dry Ag"/>
  </r>
  <r>
    <x v="23"/>
    <x v="0"/>
    <n v="3.6677519588999998"/>
    <s v="Pasture"/>
    <s v="Dry Crop"/>
    <s v="Developed/Low Intensity"/>
    <s v="Dry Ag"/>
  </r>
  <r>
    <x v="3"/>
    <x v="0"/>
    <n v="1.8913883649000001"/>
    <s v="Pasture"/>
    <s v="Dry Crop"/>
    <s v="Developed/Low Intensity"/>
    <s v="Dry Ag"/>
  </r>
  <r>
    <x v="17"/>
    <x v="0"/>
    <n v="0.47183967417099998"/>
    <s v="Pasture"/>
    <s v="Dry Crop"/>
    <s v="Developed/Low Intensity"/>
    <s v="Dry Ag"/>
  </r>
  <r>
    <x v="12"/>
    <x v="0"/>
    <n v="0.65596727594000004"/>
    <s v="Pasture"/>
    <s v="Dry Crop"/>
    <s v="Developed/Low Intensity"/>
    <s v="Dry Ag"/>
  </r>
  <r>
    <x v="38"/>
    <x v="0"/>
    <n v="6.50685663387"/>
    <s v="Pasture"/>
    <s v="Dry Crop"/>
    <s v="Developed/Low Intensity"/>
    <s v="Dry Ag"/>
  </r>
  <r>
    <x v="17"/>
    <x v="0"/>
    <n v="0.505112255909"/>
    <s v="Pasture"/>
    <s v="Dry Crop"/>
    <s v="Developed/Low Intensity"/>
    <s v="Dry Ag"/>
  </r>
  <r>
    <x v="16"/>
    <x v="0"/>
    <n v="0.86911198295299996"/>
    <s v="Pasture"/>
    <s v="Dry Crop"/>
    <s v="Developed/Low Intensity"/>
    <s v="Dry Ag"/>
  </r>
  <r>
    <x v="23"/>
    <x v="0"/>
    <n v="8.0434260071099999"/>
    <s v="Pasture"/>
    <s v="Dry Crop"/>
    <s v="Developed/Low Intensity"/>
    <s v="Dry Ag"/>
  </r>
  <r>
    <x v="23"/>
    <x v="0"/>
    <n v="8.0434260071099999"/>
    <s v="Pasture"/>
    <s v="Dry Crop"/>
    <s v="Developed/Low Intensity"/>
    <s v="Dry Ag"/>
  </r>
  <r>
    <x v="27"/>
    <x v="0"/>
    <n v="2.4200953152100002"/>
    <s v="Pasture"/>
    <s v="Dry Crop"/>
    <s v="Developed/Low Intensity"/>
    <s v="Dry Ag"/>
  </r>
  <r>
    <x v="11"/>
    <x v="0"/>
    <n v="0.80755483915699999"/>
    <s v="Pasture"/>
    <s v="Dry Crop"/>
    <s v="Developed/Low Intensity"/>
    <s v="Dry Ag"/>
  </r>
  <r>
    <x v="6"/>
    <x v="0"/>
    <n v="0.175157914883"/>
    <s v="Pasture"/>
    <s v="Dry Crop"/>
    <s v="Developed/Low Intensity"/>
    <s v="Dry Ag"/>
  </r>
  <r>
    <x v="1"/>
    <x v="0"/>
    <n v="1.25764559161"/>
    <s v="Pasture"/>
    <s v="Dry Crop"/>
    <s v="Developed/Low Intensity"/>
    <s v="Dry Ag"/>
  </r>
  <r>
    <x v="39"/>
    <x v="0"/>
    <n v="0.26978084108799999"/>
    <s v="Pasture"/>
    <s v="Dry Crop"/>
    <s v="Developed/Low Intensity"/>
    <s v="Dry Ag"/>
  </r>
  <r>
    <x v="11"/>
    <x v="0"/>
    <n v="2.4134800863599999"/>
    <s v="Pasture"/>
    <s v="Dry Crop"/>
    <s v="Developed/Low Intensity"/>
    <s v="Dry Ag"/>
  </r>
  <r>
    <x v="11"/>
    <x v="0"/>
    <n v="2.4134800863599999"/>
    <s v="Pasture"/>
    <s v="Dry Crop"/>
    <s v="Developed/Low Intensity"/>
    <s v="Dry Ag"/>
  </r>
  <r>
    <x v="38"/>
    <x v="0"/>
    <n v="0.58206331969799996"/>
    <s v="Pasture"/>
    <s v="Dry Crop"/>
    <s v="Developed/Low Intensity"/>
    <s v="Dry Ag"/>
  </r>
  <r>
    <x v="16"/>
    <x v="0"/>
    <n v="2.5110303675400001"/>
    <s v="Pasture"/>
    <s v="Dry Crop"/>
    <s v="Developed/Low Intensity"/>
    <s v="Dry Ag"/>
  </r>
  <r>
    <x v="5"/>
    <x v="0"/>
    <n v="0.43079569053599998"/>
    <s v="Pasture"/>
    <s v="Dry Crop"/>
    <s v="Developed/Low Intensity"/>
    <s v="Dry Ag"/>
  </r>
  <r>
    <x v="5"/>
    <x v="0"/>
    <n v="0.43079569053599998"/>
    <s v="Pasture"/>
    <s v="Dry Crop"/>
    <s v="Developed/Low Intensity"/>
    <s v="Dry Ag"/>
  </r>
  <r>
    <x v="27"/>
    <x v="0"/>
    <n v="1.8196595611599999"/>
    <s v="Pasture"/>
    <s v="Dry Crop"/>
    <s v="Developed/Low Intensity"/>
    <s v="Dry Ag"/>
  </r>
  <r>
    <x v="30"/>
    <x v="0"/>
    <n v="3.4015512944999999"/>
    <s v="Pasture"/>
    <s v="Dry Crop"/>
    <s v="Developed/Low Intensity"/>
    <s v="Dry Ag"/>
  </r>
  <r>
    <x v="4"/>
    <x v="0"/>
    <n v="0.53828697442899998"/>
    <s v="Pasture"/>
    <s v="Dry Crop"/>
    <s v="Developed/Open Space"/>
    <s v="Dry Ag"/>
  </r>
  <r>
    <x v="38"/>
    <x v="0"/>
    <n v="2.7933802928100002"/>
    <s v="Pasture"/>
    <s v="Dry Crop"/>
    <s v="Developed/Open Space"/>
    <s v="Dry Ag"/>
  </r>
  <r>
    <x v="42"/>
    <x v="0"/>
    <n v="0.89651213081299996"/>
    <s v="Pasture"/>
    <s v="Dry Crop"/>
    <s v="Developed/Open Space"/>
    <s v="Dry Ag"/>
  </r>
  <r>
    <x v="7"/>
    <x v="0"/>
    <n v="0.89651213081299996"/>
    <s v="Pasture"/>
    <s v="Dry Crop"/>
    <s v="Developed/Open Space"/>
    <s v="Dry Ag"/>
  </r>
  <r>
    <x v="11"/>
    <x v="0"/>
    <n v="0.92831751513100003"/>
    <s v="Pasture"/>
    <s v="Dry Crop"/>
    <s v="Developed/Open Space"/>
    <s v="Dry Ag"/>
  </r>
  <r>
    <x v="17"/>
    <x v="0"/>
    <n v="4.7075293334000001"/>
    <s v="Pasture"/>
    <s v="Dry Crop"/>
    <s v="Developed/Open Space"/>
    <s v="Dry Ag"/>
  </r>
  <r>
    <x v="40"/>
    <x v="0"/>
    <n v="4.7075293334000001"/>
    <s v="Pasture"/>
    <s v="Dry Crop"/>
    <s v="Developed/Open Space"/>
    <s v="Dry Ag"/>
  </r>
  <r>
    <x v="12"/>
    <x v="0"/>
    <n v="0.49291541553700002"/>
    <s v="Pasture"/>
    <s v="Dry Crop"/>
    <s v="Developed/Open Space"/>
    <s v="Dry Ag"/>
  </r>
  <r>
    <x v="25"/>
    <x v="0"/>
    <n v="3.9547463299399999"/>
    <s v="Pasture"/>
    <s v="Dry Crop"/>
    <s v="Developed/Open Space"/>
    <s v="Dry Ag"/>
  </r>
  <r>
    <x v="39"/>
    <x v="0"/>
    <n v="2.3964307108099998"/>
    <s v="Pasture"/>
    <s v="Dry Crop"/>
    <s v="Developed/Open Space"/>
    <s v="Dry Ag"/>
  </r>
  <r>
    <x v="6"/>
    <x v="0"/>
    <n v="2.8249932637200001"/>
    <s v="Pasture"/>
    <s v="Dry Crop"/>
    <s v="Developed/Open Space"/>
    <s v="Dry Ag"/>
  </r>
  <r>
    <x v="6"/>
    <x v="0"/>
    <n v="2.8249932637200001"/>
    <s v="Pasture"/>
    <s v="Dry Crop"/>
    <s v="Developed/Open Space"/>
    <s v="Dry Ag"/>
  </r>
  <r>
    <x v="5"/>
    <x v="0"/>
    <n v="1.8405246020499999"/>
    <s v="Pasture"/>
    <s v="Dry Crop"/>
    <s v="Developed/Open Space"/>
    <s v="Dry Ag"/>
  </r>
  <r>
    <x v="39"/>
    <x v="0"/>
    <n v="1.32353597756"/>
    <s v="Pasture"/>
    <s v="Dry Crop"/>
    <s v="Developed/Open Space"/>
    <s v="Dry Ag"/>
  </r>
  <r>
    <x v="12"/>
    <x v="0"/>
    <n v="3.9013939836299998"/>
    <s v="Pasture"/>
    <s v="Dry Crop"/>
    <s v="Developed/Open Space"/>
    <s v="Dry Ag"/>
  </r>
  <r>
    <x v="38"/>
    <x v="0"/>
    <n v="1.58351260882"/>
    <s v="Pasture"/>
    <s v="Dry Crop"/>
    <s v="Developed/Open Space"/>
    <s v="Dry Ag"/>
  </r>
  <r>
    <x v="39"/>
    <x v="0"/>
    <n v="0.46924703988100003"/>
    <s v="Pasture"/>
    <s v="Dry Crop"/>
    <s v="Developed/Open Space"/>
    <s v="Dry Ag"/>
  </r>
  <r>
    <x v="40"/>
    <x v="0"/>
    <n v="0.46924703988100003"/>
    <s v="Pasture"/>
    <s v="Dry Crop"/>
    <s v="Developed/Open Space"/>
    <s v="Dry Ag"/>
  </r>
  <r>
    <x v="11"/>
    <x v="0"/>
    <n v="0.50546234653099997"/>
    <s v="Pasture"/>
    <s v="Dry Crop"/>
    <s v="Developed/Open Space"/>
    <s v="Dry Ag"/>
  </r>
  <r>
    <x v="39"/>
    <x v="0"/>
    <n v="1.27155729197"/>
    <s v="Pasture"/>
    <s v="Dry Crop"/>
    <s v="Developed/Open Space"/>
    <s v="Dry Ag"/>
  </r>
  <r>
    <x v="12"/>
    <x v="0"/>
    <n v="0.83822222224300003"/>
    <s v="Pasture"/>
    <s v="Dry Crop"/>
    <s v="Developed/Open Space"/>
    <s v="Dry Ag"/>
  </r>
  <r>
    <x v="28"/>
    <x v="0"/>
    <n v="1.8433711023499999"/>
    <s v="Pasture"/>
    <s v="Dry Crop"/>
    <s v="Developed/Open Space"/>
    <s v="Dry Ag"/>
  </r>
  <r>
    <x v="12"/>
    <x v="0"/>
    <n v="3.4310760923500001"/>
    <s v="Pasture"/>
    <s v="Dry Crop"/>
    <s v="Developed/Open Space"/>
    <s v="Dry Ag"/>
  </r>
  <r>
    <x v="28"/>
    <x v="0"/>
    <n v="1.86973697009"/>
    <s v="Pasture"/>
    <s v="Dry Crop"/>
    <s v="Developed/Open Space"/>
    <s v="Dry Ag"/>
  </r>
  <r>
    <x v="42"/>
    <x v="0"/>
    <n v="1.25696432027"/>
    <s v="Pasture"/>
    <s v="Dry Crop"/>
    <s v="Developed/Open Space"/>
    <s v="Dry Ag"/>
  </r>
  <r>
    <x v="7"/>
    <x v="0"/>
    <n v="1.25696432027"/>
    <s v="Pasture"/>
    <s v="Dry Crop"/>
    <s v="Developed/Open Space"/>
    <s v="Dry Ag"/>
  </r>
  <r>
    <x v="27"/>
    <x v="0"/>
    <n v="3.79211668685"/>
    <s v="Pasture"/>
    <s v="Dry Crop"/>
    <s v="Developed/Open Space"/>
    <s v="Dry Ag"/>
  </r>
  <r>
    <x v="27"/>
    <x v="0"/>
    <n v="3.79211668685"/>
    <s v="Pasture"/>
    <s v="Dry Crop"/>
    <s v="Developed/Open Space"/>
    <s v="Dry Ag"/>
  </r>
  <r>
    <x v="12"/>
    <x v="0"/>
    <n v="2.09722119014"/>
    <s v="Pasture"/>
    <s v="Dry Crop"/>
    <s v="Developed/Open Space"/>
    <s v="Dry Ag"/>
  </r>
  <r>
    <x v="8"/>
    <x v="0"/>
    <n v="1.2948968723000001"/>
    <s v="Pasture"/>
    <s v="Dry Crop"/>
    <s v="Developed/Open Space"/>
    <s v="Dry Ag"/>
  </r>
  <r>
    <x v="8"/>
    <x v="0"/>
    <n v="0.34008124760199998"/>
    <s v="Pasture"/>
    <s v="Dry Crop"/>
    <s v="Developed/Open Space"/>
    <s v="Dry Ag"/>
  </r>
  <r>
    <x v="21"/>
    <x v="0"/>
    <n v="1.0755263471200001"/>
    <s v="Pasture"/>
    <s v="Dry Crop"/>
    <s v="Developed/Open Space"/>
    <s v="Dry Ag"/>
  </r>
  <r>
    <x v="37"/>
    <x v="0"/>
    <n v="2.0766070568399999"/>
    <s v="Pasture"/>
    <s v="Dry Crop"/>
    <s v="Developed/Open Space"/>
    <s v="Dry Ag"/>
  </r>
  <r>
    <x v="5"/>
    <x v="0"/>
    <n v="2.0766070568399999"/>
    <s v="Pasture"/>
    <s v="Dry Crop"/>
    <s v="Developed/Open Space"/>
    <s v="Dry Ag"/>
  </r>
  <r>
    <x v="12"/>
    <x v="0"/>
    <n v="1.32178945494"/>
    <s v="Pasture"/>
    <s v="Dry Crop"/>
    <s v="Developed/Open Space"/>
    <s v="Dry Ag"/>
  </r>
  <r>
    <x v="8"/>
    <x v="0"/>
    <n v="0.77812251115999997"/>
    <s v="Pasture"/>
    <s v="Dry Crop"/>
    <s v="Developed/Open Space"/>
    <s v="Dry Ag"/>
  </r>
  <r>
    <x v="17"/>
    <x v="0"/>
    <n v="1.4116314308"/>
    <s v="Pasture"/>
    <s v="Dry Crop"/>
    <s v="Developed/Open Space"/>
    <s v="Dry Ag"/>
  </r>
  <r>
    <x v="12"/>
    <x v="0"/>
    <n v="0.40778309936399998"/>
    <s v="Pasture"/>
    <s v="Dry Crop"/>
    <s v="Developed/Open Space"/>
    <s v="Dry Ag"/>
  </r>
  <r>
    <x v="38"/>
    <x v="0"/>
    <n v="2.58460750866"/>
    <s v="Pasture"/>
    <s v="Dry Crop"/>
    <s v="Developed/Open Space"/>
    <s v="Dry Ag"/>
  </r>
  <r>
    <x v="17"/>
    <x v="0"/>
    <n v="0.64124295905100004"/>
    <s v="Pasture"/>
    <s v="Dry Crop"/>
    <s v="Developed/Open Space"/>
    <s v="Dry Ag"/>
  </r>
  <r>
    <x v="31"/>
    <x v="0"/>
    <n v="1.5040466808899999"/>
    <s v="Pasture"/>
    <s v="Dry Crop"/>
    <s v="Developed/Open Space"/>
    <s v="Dry Ag"/>
  </r>
  <r>
    <x v="31"/>
    <x v="0"/>
    <n v="1.5040466808899999"/>
    <s v="Pasture"/>
    <s v="Dry Crop"/>
    <s v="Developed/Open Space"/>
    <s v="Dry Ag"/>
  </r>
  <r>
    <x v="37"/>
    <x v="0"/>
    <n v="14.558916437500001"/>
    <s v="Pasture"/>
    <s v="Dry Crop"/>
    <s v="Developed/Open Space"/>
    <s v="Dry Ag"/>
  </r>
  <r>
    <x v="37"/>
    <x v="0"/>
    <n v="14.558916437500001"/>
    <s v="Pasture"/>
    <s v="Dry Crop"/>
    <s v="Developed/Open Space"/>
    <s v="Dry Ag"/>
  </r>
  <r>
    <x v="5"/>
    <x v="0"/>
    <n v="14.558916437500001"/>
    <s v="Pasture"/>
    <s v="Dry Crop"/>
    <s v="Developed/Open Space"/>
    <s v="Dry Ag"/>
  </r>
  <r>
    <x v="5"/>
    <x v="0"/>
    <n v="14.558916437500001"/>
    <s v="Pasture"/>
    <s v="Dry Crop"/>
    <s v="Developed/Open Space"/>
    <s v="Dry Ag"/>
  </r>
  <r>
    <x v="6"/>
    <x v="0"/>
    <n v="2.6843429612900001"/>
    <s v="Pasture"/>
    <s v="Dry Crop"/>
    <s v="Developed/Open Space"/>
    <s v="Dry Ag"/>
  </r>
  <r>
    <x v="6"/>
    <x v="0"/>
    <n v="2.6843429612900001"/>
    <s v="Pasture"/>
    <s v="Dry Crop"/>
    <s v="Developed/Open Space"/>
    <s v="Dry Ag"/>
  </r>
  <r>
    <x v="11"/>
    <x v="0"/>
    <n v="2.6494910540599999"/>
    <s v="Pasture"/>
    <s v="Dry Crop"/>
    <s v="Developed/Open Space"/>
    <s v="Dry Ag"/>
  </r>
  <r>
    <x v="8"/>
    <x v="0"/>
    <n v="1.36797498508"/>
    <s v="Pasture"/>
    <s v="Dry Crop"/>
    <s v="Developed/Open Space"/>
    <s v="Dry Ag"/>
  </r>
  <r>
    <x v="21"/>
    <x v="0"/>
    <n v="0.61396622262099998"/>
    <s v="Pasture"/>
    <s v="Dry Crop"/>
    <s v="Developed/Open Space"/>
    <s v="Dry Ag"/>
  </r>
  <r>
    <x v="39"/>
    <x v="0"/>
    <n v="1.6462072209700001"/>
    <s v="Pasture"/>
    <s v="Dry Crop"/>
    <s v="Developed/Open Space"/>
    <s v="Dry Ag"/>
  </r>
  <r>
    <x v="40"/>
    <x v="0"/>
    <n v="1.6462072209700001"/>
    <s v="Pasture"/>
    <s v="Dry Crop"/>
    <s v="Developed/Open Space"/>
    <s v="Dry Ag"/>
  </r>
  <r>
    <x v="12"/>
    <x v="0"/>
    <n v="1.0956469977100001"/>
    <s v="Pasture"/>
    <s v="Dry Crop"/>
    <s v="Developed/Open Space"/>
    <s v="Dry Ag"/>
  </r>
  <r>
    <x v="42"/>
    <x v="0"/>
    <n v="0.44593841715900001"/>
    <s v="Pasture"/>
    <s v="Dry Crop"/>
    <s v="Developed/Open Space"/>
    <s v="Dry Ag"/>
  </r>
  <r>
    <x v="7"/>
    <x v="0"/>
    <n v="0.44593841715900001"/>
    <s v="Pasture"/>
    <s v="Dry Crop"/>
    <s v="Developed/Open Space"/>
    <s v="Dry Ag"/>
  </r>
  <r>
    <x v="32"/>
    <x v="0"/>
    <n v="1.03171435988"/>
    <s v="Pasture"/>
    <s v="Dry Crop"/>
    <s v="Developed/Open Space"/>
    <s v="Dry Ag"/>
  </r>
  <r>
    <x v="33"/>
    <x v="0"/>
    <n v="1.03171435988"/>
    <s v="Pasture"/>
    <s v="Dry Crop"/>
    <s v="Developed/Open Space"/>
    <s v="Dry Ag"/>
  </r>
  <r>
    <x v="39"/>
    <x v="0"/>
    <n v="1.1257169740899999"/>
    <s v="Pasture"/>
    <s v="Dry Crop"/>
    <s v="Developed/Open Space"/>
    <s v="Dry Ag"/>
  </r>
  <r>
    <x v="29"/>
    <x v="0"/>
    <n v="2.82549357182"/>
    <s v="Pasture"/>
    <s v="Dry Crop"/>
    <s v="Developed/Open Space"/>
    <s v="Dry Ag"/>
  </r>
  <r>
    <x v="16"/>
    <x v="0"/>
    <n v="6.7604926544300001"/>
    <s v="Pasture"/>
    <s v="Dry Crop"/>
    <s v="Developed/Open Space"/>
    <s v="Dry Ag"/>
  </r>
  <r>
    <x v="28"/>
    <x v="0"/>
    <n v="2.0910938839700002"/>
    <s v="Pasture"/>
    <s v="Dry Crop"/>
    <s v="Developed/Open Space"/>
    <s v="Dry Ag"/>
  </r>
  <r>
    <x v="23"/>
    <x v="0"/>
    <n v="5.2148740516999998"/>
    <s v="Pasture"/>
    <s v="Dry Crop"/>
    <s v="Developed/Open Space"/>
    <s v="Dry Ag"/>
  </r>
  <r>
    <x v="27"/>
    <x v="0"/>
    <n v="3.2419560683699999"/>
    <s v="Pasture"/>
    <s v="Dry Crop"/>
    <s v="Developed/Open Space"/>
    <s v="Dry Ag"/>
  </r>
  <r>
    <x v="11"/>
    <x v="0"/>
    <n v="3.2419560683699999"/>
    <s v="Pasture"/>
    <s v="Dry Crop"/>
    <s v="Developed/Open Space"/>
    <s v="Dry Ag"/>
  </r>
  <r>
    <x v="11"/>
    <x v="0"/>
    <n v="3.2419560683699999"/>
    <s v="Pasture"/>
    <s v="Dry Crop"/>
    <s v="Developed/Open Space"/>
    <s v="Dry Ag"/>
  </r>
  <r>
    <x v="11"/>
    <x v="0"/>
    <n v="3.2419560683699999"/>
    <s v="Pasture"/>
    <s v="Dry Crop"/>
    <s v="Developed/Open Space"/>
    <s v="Dry Ag"/>
  </r>
  <r>
    <x v="28"/>
    <x v="0"/>
    <n v="2.6415106621"/>
    <s v="Pasture"/>
    <s v="Dry Crop"/>
    <s v="Developed/Open Space"/>
    <s v="Dry Ag"/>
  </r>
  <r>
    <x v="43"/>
    <x v="0"/>
    <n v="0.75738784626099998"/>
    <s v="Pasture"/>
    <s v="Dry Crop"/>
    <s v="Developed/Open Space"/>
    <s v="Dry Ag"/>
  </r>
  <r>
    <x v="43"/>
    <x v="0"/>
    <n v="0.75738784626099998"/>
    <s v="Pasture"/>
    <s v="Dry Crop"/>
    <s v="Developed/Open Space"/>
    <s v="Dry Ag"/>
  </r>
  <r>
    <x v="43"/>
    <x v="0"/>
    <n v="0.75738784626099998"/>
    <s v="Pasture"/>
    <s v="Dry Crop"/>
    <s v="Developed/Open Space"/>
    <s v="Dry Ag"/>
  </r>
  <r>
    <x v="36"/>
    <x v="0"/>
    <n v="2.0008841103499999"/>
    <s v="Pasture"/>
    <s v="Dry Crop"/>
    <s v="Developed/Open Space"/>
    <s v="Dry Ag"/>
  </r>
  <r>
    <x v="36"/>
    <x v="0"/>
    <n v="2.0008841103499999"/>
    <s v="Pasture"/>
    <s v="Dry Crop"/>
    <s v="Developed/Open Space"/>
    <s v="Dry Ag"/>
  </r>
  <r>
    <x v="12"/>
    <x v="0"/>
    <n v="0.61808509827299996"/>
    <s v="Pasture"/>
    <s v="Dry Crop"/>
    <s v="Developed/Open Space"/>
    <s v="Dry Ag"/>
  </r>
  <r>
    <x v="17"/>
    <x v="0"/>
    <n v="1.95409350074"/>
    <s v="Pasture"/>
    <s v="Dry Crop"/>
    <s v="Developed/Open Space"/>
    <s v="Dry Ag"/>
  </r>
  <r>
    <x v="46"/>
    <x v="0"/>
    <n v="1.95409350074"/>
    <s v="Pasture"/>
    <s v="Dry Crop"/>
    <s v="Developed/Open Space"/>
    <s v="Dry Ag"/>
  </r>
  <r>
    <x v="8"/>
    <x v="0"/>
    <n v="0.55133923949399999"/>
    <s v="Pasture"/>
    <s v="Dry Crop"/>
    <s v="Developed/Open Space"/>
    <s v="Dry Ag"/>
  </r>
  <r>
    <x v="6"/>
    <x v="0"/>
    <n v="1.7886429081399999"/>
    <s v="Pasture"/>
    <s v="Dry Crop"/>
    <s v="Developed/Open Space"/>
    <s v="Dry Ag"/>
  </r>
  <r>
    <x v="24"/>
    <x v="0"/>
    <n v="0.41826698218399999"/>
    <s v="Pasture"/>
    <s v="Dry Crop"/>
    <s v="Developed/Open Space"/>
    <s v="Dry Ag"/>
  </r>
  <r>
    <x v="12"/>
    <x v="0"/>
    <n v="0.81367160118699999"/>
    <s v="Pasture"/>
    <s v="Dry Crop"/>
    <s v="Developed/Open Space"/>
    <s v="Dry Ag"/>
  </r>
  <r>
    <x v="32"/>
    <x v="0"/>
    <n v="1.56207166514"/>
    <s v="Pasture"/>
    <s v="Dry Crop"/>
    <s v="Developed/Open Space"/>
    <s v="Dry Ag"/>
  </r>
  <r>
    <x v="32"/>
    <x v="0"/>
    <n v="1.56207166514"/>
    <s v="Pasture"/>
    <s v="Dry Crop"/>
    <s v="Developed/Open Space"/>
    <s v="Dry Ag"/>
  </r>
  <r>
    <x v="33"/>
    <x v="0"/>
    <n v="1.56207166514"/>
    <s v="Pasture"/>
    <s v="Dry Crop"/>
    <s v="Developed/Open Space"/>
    <s v="Dry Ag"/>
  </r>
  <r>
    <x v="32"/>
    <x v="0"/>
    <n v="2.2695054562400001"/>
    <s v="Pasture"/>
    <s v="Dry Crop"/>
    <s v="Developed/Open Space"/>
    <s v="Dry Ag"/>
  </r>
  <r>
    <x v="33"/>
    <x v="0"/>
    <n v="2.2695054562400001"/>
    <s v="Pasture"/>
    <s v="Dry Crop"/>
    <s v="Developed/Open Space"/>
    <s v="Dry Ag"/>
  </r>
  <r>
    <x v="11"/>
    <x v="0"/>
    <n v="3.3213980957300002"/>
    <s v="Pasture"/>
    <s v="Dry Crop"/>
    <s v="Developed/Open Space"/>
    <s v="Dry Ag"/>
  </r>
  <r>
    <x v="11"/>
    <x v="0"/>
    <n v="3.3213980957300002"/>
    <s v="Pasture"/>
    <s v="Dry Crop"/>
    <s v="Developed/Open Space"/>
    <s v="Dry Ag"/>
  </r>
  <r>
    <x v="39"/>
    <x v="0"/>
    <n v="1.1775290808400001"/>
    <s v="Pasture"/>
    <s v="Dry Crop"/>
    <s v="Developed/Open Space"/>
    <s v="Dry Ag"/>
  </r>
  <r>
    <x v="11"/>
    <x v="0"/>
    <n v="2.0750922946500001"/>
    <s v="Pasture"/>
    <s v="Dry Crop"/>
    <s v="Developed/Open Space"/>
    <s v="Dry Ag"/>
  </r>
  <r>
    <x v="11"/>
    <x v="0"/>
    <n v="2.0750922946500001"/>
    <s v="Pasture"/>
    <s v="Dry Crop"/>
    <s v="Developed/Open Space"/>
    <s v="Dry Ag"/>
  </r>
  <r>
    <x v="31"/>
    <x v="0"/>
    <n v="2.0750922946500001"/>
    <s v="Pasture"/>
    <s v="Dry Crop"/>
    <s v="Developed/Open Space"/>
    <s v="Dry Ag"/>
  </r>
  <r>
    <x v="12"/>
    <x v="0"/>
    <n v="0.56676762019799998"/>
    <s v="Pasture"/>
    <s v="Dry Crop"/>
    <s v="Developed/Open Space"/>
    <s v="Dry Ag"/>
  </r>
  <r>
    <x v="11"/>
    <x v="0"/>
    <n v="2.2699874211000002"/>
    <s v="Pasture"/>
    <s v="Dry Crop"/>
    <s v="Developed/Open Space"/>
    <s v="Dry Ag"/>
  </r>
  <r>
    <x v="7"/>
    <x v="0"/>
    <n v="1.7266425748800001"/>
    <s v="Pasture"/>
    <s v="Dry Crop"/>
    <s v="Developed/Open Space"/>
    <s v="Dry Ag"/>
  </r>
  <r>
    <x v="43"/>
    <x v="0"/>
    <n v="1.18750156782"/>
    <s v="Pasture"/>
    <s v="Dry Crop"/>
    <s v="Developed/Open Space"/>
    <s v="Dry Ag"/>
  </r>
  <r>
    <x v="43"/>
    <x v="0"/>
    <n v="1.18750156782"/>
    <s v="Pasture"/>
    <s v="Dry Crop"/>
    <s v="Developed/Open Space"/>
    <s v="Dry Ag"/>
  </r>
  <r>
    <x v="42"/>
    <x v="0"/>
    <n v="0.89579385227999997"/>
    <s v="Pasture"/>
    <s v="Dry Crop"/>
    <s v="Developed/Open Space"/>
    <s v="Dry Ag"/>
  </r>
  <r>
    <x v="7"/>
    <x v="0"/>
    <n v="0.89579385227999997"/>
    <s v="Pasture"/>
    <s v="Dry Crop"/>
    <s v="Developed/Open Space"/>
    <s v="Dry Ag"/>
  </r>
  <r>
    <x v="11"/>
    <x v="0"/>
    <n v="2.67114772554"/>
    <s v="Pasture"/>
    <s v="Dry Crop"/>
    <s v="Developed/Open Space"/>
    <s v="Dry Ag"/>
  </r>
  <r>
    <x v="25"/>
    <x v="0"/>
    <n v="0.82546553668599998"/>
    <s v="Pasture"/>
    <s v="Dry Crop"/>
    <s v="Developed/Open Space"/>
    <s v="Dry Ag"/>
  </r>
  <r>
    <x v="39"/>
    <x v="0"/>
    <n v="2.4180651383799998"/>
    <s v="Pasture"/>
    <s v="Dry Crop"/>
    <s v="Developed/Open Space"/>
    <s v="Dry Ag"/>
  </r>
  <r>
    <x v="17"/>
    <x v="0"/>
    <n v="0.41069354975599998"/>
    <s v="Pasture"/>
    <s v="Dry Crop"/>
    <s v="Developed/Open Space"/>
    <s v="Dry Ag"/>
  </r>
  <r>
    <x v="54"/>
    <x v="0"/>
    <n v="0.41069354975599998"/>
    <s v="Pasture"/>
    <s v="Dry Crop"/>
    <s v="Developed/Open Space"/>
    <s v="Dry Ag"/>
  </r>
  <r>
    <x v="42"/>
    <x v="0"/>
    <n v="0.81076539370800005"/>
    <s v="Pasture"/>
    <s v="Dry Crop"/>
    <s v="Developed/Open Space"/>
    <s v="Dry Ag"/>
  </r>
  <r>
    <x v="7"/>
    <x v="0"/>
    <n v="0.81076539370800005"/>
    <s v="Pasture"/>
    <s v="Dry Crop"/>
    <s v="Developed/Open Space"/>
    <s v="Dry Ag"/>
  </r>
  <r>
    <x v="17"/>
    <x v="0"/>
    <n v="7.5891604961399999"/>
    <s v="Pasture"/>
    <s v="Dry Crop"/>
    <s v="Developed/Open Space"/>
    <s v="Dry Ag"/>
  </r>
  <r>
    <x v="8"/>
    <x v="0"/>
    <n v="0.53007882313200005"/>
    <s v="Pasture"/>
    <s v="Dry Crop"/>
    <s v="Developed/Open Space"/>
    <s v="Dry Ag"/>
  </r>
  <r>
    <x v="6"/>
    <x v="0"/>
    <n v="1.44695829078"/>
    <s v="Pasture"/>
    <s v="Dry Crop"/>
    <s v="Developed/Open Space"/>
    <s v="Dry Ag"/>
  </r>
  <r>
    <x v="25"/>
    <x v="0"/>
    <n v="2.22362135921"/>
    <s v="Pasture"/>
    <s v="Dry Crop"/>
    <s v="Developed/Open Space"/>
    <s v="Dry Ag"/>
  </r>
  <r>
    <x v="6"/>
    <x v="0"/>
    <n v="0.91574652741600004"/>
    <s v="Pasture"/>
    <s v="Dry Crop"/>
    <s v="Developed/Open Space"/>
    <s v="Dry Ag"/>
  </r>
  <r>
    <x v="32"/>
    <x v="0"/>
    <n v="0.69982337243600001"/>
    <s v="Pasture"/>
    <s v="Dry Crop"/>
    <s v="Developed/Open Space"/>
    <s v="Dry Ag"/>
  </r>
  <r>
    <x v="32"/>
    <x v="0"/>
    <n v="0.69982337243600001"/>
    <s v="Pasture"/>
    <s v="Dry Crop"/>
    <s v="Developed/Open Space"/>
    <s v="Dry Ag"/>
  </r>
  <r>
    <x v="32"/>
    <x v="0"/>
    <n v="0.69982337243600001"/>
    <s v="Pasture"/>
    <s v="Dry Crop"/>
    <s v="Developed/Open Space"/>
    <s v="Dry Ag"/>
  </r>
  <r>
    <x v="33"/>
    <x v="0"/>
    <n v="0.69982337243600001"/>
    <s v="Pasture"/>
    <s v="Dry Crop"/>
    <s v="Developed/Open Space"/>
    <s v="Dry Ag"/>
  </r>
  <r>
    <x v="33"/>
    <x v="0"/>
    <n v="0.69982337243600001"/>
    <s v="Pasture"/>
    <s v="Dry Crop"/>
    <s v="Developed/Open Space"/>
    <s v="Dry Ag"/>
  </r>
  <r>
    <x v="33"/>
    <x v="0"/>
    <n v="0.69982337243600001"/>
    <s v="Pasture"/>
    <s v="Dry Crop"/>
    <s v="Developed/Open Space"/>
    <s v="Dry Ag"/>
  </r>
  <r>
    <x v="11"/>
    <x v="0"/>
    <n v="1.14740170713"/>
    <s v="Pasture"/>
    <s v="Dry Crop"/>
    <s v="Developed/Open Space"/>
    <s v="Dry Ag"/>
  </r>
  <r>
    <x v="21"/>
    <x v="0"/>
    <n v="1.24641832956"/>
    <s v="Pasture"/>
    <s v="Dry Crop"/>
    <s v="Developed/Open Space"/>
    <s v="Dry Ag"/>
  </r>
  <r>
    <x v="21"/>
    <x v="0"/>
    <n v="1.24641832956"/>
    <s v="Pasture"/>
    <s v="Dry Crop"/>
    <s v="Developed/Open Space"/>
    <s v="Dry Ag"/>
  </r>
  <r>
    <x v="39"/>
    <x v="0"/>
    <n v="0.45299174022400002"/>
    <s v="Pasture"/>
    <s v="Dry Crop"/>
    <s v="Developed/Open Space"/>
    <s v="Dry Ag"/>
  </r>
  <r>
    <x v="42"/>
    <x v="0"/>
    <n v="1.12099497139"/>
    <s v="Pasture"/>
    <s v="Dry Crop"/>
    <s v="Developed/Open Space"/>
    <s v="Dry Ag"/>
  </r>
  <r>
    <x v="7"/>
    <x v="0"/>
    <n v="1.12099497139"/>
    <s v="Pasture"/>
    <s v="Dry Crop"/>
    <s v="Developed/Open Space"/>
    <s v="Dry Ag"/>
  </r>
  <r>
    <x v="42"/>
    <x v="0"/>
    <n v="1.57551783364"/>
    <s v="Pasture"/>
    <s v="Dry Crop"/>
    <s v="Developed/Open Space"/>
    <s v="Dry Ag"/>
  </r>
  <r>
    <x v="7"/>
    <x v="0"/>
    <n v="1.57551783364"/>
    <s v="Pasture"/>
    <s v="Dry Crop"/>
    <s v="Developed/Open Space"/>
    <s v="Dry Ag"/>
  </r>
  <r>
    <x v="12"/>
    <x v="0"/>
    <n v="0.56198774407300001"/>
    <s v="Pasture"/>
    <s v="Dry Crop"/>
    <s v="Developed/Open Space"/>
    <s v="Dry Ag"/>
  </r>
  <r>
    <x v="12"/>
    <x v="0"/>
    <n v="0.56198774407300001"/>
    <s v="Pasture"/>
    <s v="Dry Crop"/>
    <s v="Developed/Open Space"/>
    <s v="Dry Ag"/>
  </r>
  <r>
    <x v="39"/>
    <x v="0"/>
    <n v="2.6014523330300001"/>
    <s v="Pasture"/>
    <s v="Dry Crop"/>
    <s v="Developed/Open Space"/>
    <s v="Dry Ag"/>
  </r>
  <r>
    <x v="40"/>
    <x v="0"/>
    <n v="2.6014523330300001"/>
    <s v="Pasture"/>
    <s v="Dry Crop"/>
    <s v="Developed/Open Space"/>
    <s v="Dry Ag"/>
  </r>
  <r>
    <x v="42"/>
    <x v="0"/>
    <n v="1.1106423860700001"/>
    <s v="Pasture"/>
    <s v="Dry Crop"/>
    <s v="Developed/Open Space"/>
    <s v="Dry Ag"/>
  </r>
  <r>
    <x v="7"/>
    <x v="0"/>
    <n v="1.1106423860700001"/>
    <s v="Pasture"/>
    <s v="Dry Crop"/>
    <s v="Developed/Open Space"/>
    <s v="Dry Ag"/>
  </r>
  <r>
    <x v="28"/>
    <x v="0"/>
    <n v="3.5443325590499999"/>
    <s v="Pasture"/>
    <s v="Dry Crop"/>
    <s v="Grassland/Pasture"/>
    <s v="Dry Ag"/>
  </r>
  <r>
    <x v="28"/>
    <x v="0"/>
    <n v="1.3178547195400001"/>
    <s v="Pasture"/>
    <s v="Dry Crop"/>
    <s v="Grassland/Pasture"/>
    <s v="Dry Ag"/>
  </r>
  <r>
    <x v="21"/>
    <x v="0"/>
    <n v="0.79949591115499996"/>
    <s v="Pasture"/>
    <s v="Dry Crop"/>
    <s v="Grassland/Pasture"/>
    <s v="Dry Ag"/>
  </r>
  <r>
    <x v="21"/>
    <x v="0"/>
    <n v="0.79949591115499996"/>
    <s v="Pasture"/>
    <s v="Dry Crop"/>
    <s v="Grassland/Pasture"/>
    <s v="Dry Ag"/>
  </r>
  <r>
    <x v="25"/>
    <x v="0"/>
    <n v="3.1691500870899998"/>
    <s v="Pasture"/>
    <s v="Dry Crop"/>
    <s v="Grassland/Pasture"/>
    <s v="Dry Ag"/>
  </r>
  <r>
    <x v="28"/>
    <x v="0"/>
    <n v="2.0052234985699999"/>
    <s v="Pasture"/>
    <s v="Dry Crop"/>
    <s v="Grassland/Pasture"/>
    <s v="Dry Ag"/>
  </r>
  <r>
    <x v="8"/>
    <x v="0"/>
    <n v="7.1821645241500001"/>
    <s v="Pasture"/>
    <s v="Dry Crop"/>
    <s v="Grassland/Pasture"/>
    <s v="Dry Ag"/>
  </r>
  <r>
    <x v="28"/>
    <x v="0"/>
    <n v="3.86669082416"/>
    <s v="Pasture"/>
    <s v="Dry Crop"/>
    <s v="Grassland/Pasture"/>
    <s v="Dry Ag"/>
  </r>
  <r>
    <x v="28"/>
    <x v="0"/>
    <n v="3.86669082416"/>
    <s v="Pasture"/>
    <s v="Dry Crop"/>
    <s v="Grassland/Pasture"/>
    <s v="Dry Ag"/>
  </r>
  <r>
    <x v="35"/>
    <x v="0"/>
    <n v="1.44810864677"/>
    <s v="Pasture"/>
    <s v="Dry Crop"/>
    <s v="Grassland/Pasture"/>
    <s v="Dry Ag"/>
  </r>
  <r>
    <x v="7"/>
    <x v="0"/>
    <n v="1.9523329383200001"/>
    <s v="Pasture"/>
    <s v="Dry Crop"/>
    <s v="Grassland/Pasture"/>
    <s v="Dry Ag"/>
  </r>
  <r>
    <x v="39"/>
    <x v="0"/>
    <n v="0.99442043960199999"/>
    <s v="Pasture"/>
    <s v="Dry Crop"/>
    <s v="Grassland/Pasture"/>
    <s v="Dry Ag"/>
  </r>
  <r>
    <x v="57"/>
    <x v="0"/>
    <n v="0.99442043960199999"/>
    <s v="Pasture"/>
    <s v="Dry Crop"/>
    <s v="Grassland/Pasture"/>
    <s v="Dry Ag"/>
  </r>
  <r>
    <x v="10"/>
    <x v="0"/>
    <n v="0.93324725419900001"/>
    <s v="Pasture"/>
    <s v="Dry Crop"/>
    <s v="Grassland/Pasture"/>
    <s v="Dry Ag"/>
  </r>
  <r>
    <x v="11"/>
    <x v="0"/>
    <n v="2.82794467053"/>
    <s v="Pasture"/>
    <s v="Dry Crop"/>
    <s v="Grassland/Pasture"/>
    <s v="Dry Ag"/>
  </r>
  <r>
    <x v="11"/>
    <x v="0"/>
    <n v="2.82794467053"/>
    <s v="Pasture"/>
    <s v="Dry Crop"/>
    <s v="Grassland/Pasture"/>
    <s v="Dry Ag"/>
  </r>
  <r>
    <x v="23"/>
    <x v="0"/>
    <n v="4.7050914944100004"/>
    <s v="Pasture"/>
    <s v="Dry Crop"/>
    <s v="Grassland/Pasture"/>
    <s v="Dry Ag"/>
  </r>
  <r>
    <x v="23"/>
    <x v="0"/>
    <n v="4.7050914944100004"/>
    <s v="Pasture"/>
    <s v="Dry Crop"/>
    <s v="Grassland/Pasture"/>
    <s v="Dry Ag"/>
  </r>
  <r>
    <x v="7"/>
    <x v="0"/>
    <n v="0.71815398889299997"/>
    <s v="Pasture"/>
    <s v="Dry Crop"/>
    <s v="Grassland/Pasture"/>
    <s v="Dry Ag"/>
  </r>
  <r>
    <x v="39"/>
    <x v="0"/>
    <n v="17.0327111112999"/>
    <s v="Pasture"/>
    <s v="Dry Crop"/>
    <s v="Grassland/Pasture"/>
    <s v="Dry Ag"/>
  </r>
  <r>
    <x v="39"/>
    <x v="0"/>
    <n v="17.0327111112999"/>
    <s v="Pasture"/>
    <s v="Dry Crop"/>
    <s v="Grassland/Pasture"/>
    <s v="Dry Ag"/>
  </r>
  <r>
    <x v="26"/>
    <x v="0"/>
    <n v="5.4574636827700003"/>
    <s v="Pasture"/>
    <s v="Dry Crop"/>
    <s v="Grassland/Pasture"/>
    <s v="Dry Ag"/>
  </r>
  <r>
    <x v="18"/>
    <x v="0"/>
    <n v="26.746980902699899"/>
    <s v="Pasture"/>
    <s v="Dry Crop"/>
    <s v="Herbaceous Wetlands"/>
    <s v="Dry Ag"/>
  </r>
  <r>
    <x v="12"/>
    <x v="0"/>
    <n v="9.9158456118499902"/>
    <s v="Pasture"/>
    <s v="Dry Crop"/>
    <s v="Other Hay/Non Alfalfa"/>
    <s v="Dry Ag"/>
  </r>
  <r>
    <x v="26"/>
    <x v="0"/>
    <n v="7.0215545877199999"/>
    <s v="Pasture"/>
    <s v="Dry Crop"/>
    <s v="Other Hay/Non Alfalfa"/>
    <s v="Dry Ag"/>
  </r>
  <r>
    <x v="39"/>
    <x v="0"/>
    <n v="7.3532477576600002"/>
    <s v="Pasture"/>
    <s v="Dry Crop"/>
    <s v="Other Hay/Non Alfalfa"/>
    <s v="Dry Ag"/>
  </r>
  <r>
    <x v="39"/>
    <x v="0"/>
    <n v="0.43717043228399999"/>
    <s v="Pasture"/>
    <s v="Dry Crop"/>
    <s v="Shrubland"/>
    <s v="Dry Ag"/>
  </r>
  <r>
    <x v="40"/>
    <x v="0"/>
    <n v="0.43717043228399999"/>
    <s v="Pasture"/>
    <s v="Dry Crop"/>
    <s v="Shrubland"/>
    <s v="Dry Ag"/>
  </r>
  <r>
    <x v="12"/>
    <x v="0"/>
    <n v="1.9481391510299999"/>
    <s v="Pasture"/>
    <s v="Dry Crop"/>
    <s v="Shrubland"/>
    <s v="Dry Ag"/>
  </r>
  <r>
    <x v="41"/>
    <x v="0"/>
    <n v="2.93471403111"/>
    <s v="Pasture"/>
    <s v="Dry Crop"/>
    <s v="Shrubland"/>
    <s v="Dry Ag"/>
  </r>
  <r>
    <x v="41"/>
    <x v="0"/>
    <n v="2.93471403111"/>
    <s v="Pasture"/>
    <s v="Dry Crop"/>
    <s v="Shrubland"/>
    <s v="Dry Ag"/>
  </r>
  <r>
    <x v="0"/>
    <x v="0"/>
    <n v="91.854318641800006"/>
    <s v="Safflower"/>
    <s v="Dry Crop"/>
    <s v="Safflower"/>
    <s v="Dry Ag"/>
  </r>
  <r>
    <x v="43"/>
    <x v="0"/>
    <n v="11.0486542957"/>
    <s v="Safflower"/>
    <s v="Dry Crop"/>
    <s v="Safflower"/>
    <s v="Dry Ag"/>
  </r>
  <r>
    <x v="7"/>
    <x v="0"/>
    <n v="31.450825391399899"/>
    <s v="Safflower"/>
    <s v="Dry Crop"/>
    <s v="Safflower"/>
    <s v="Dry Ag"/>
  </r>
  <r>
    <x v="13"/>
    <x v="0"/>
    <n v="5.4573753189399996"/>
    <s v="Safflower"/>
    <s v="Dry Crop"/>
    <s v="Safflower"/>
    <s v="Dry Ag"/>
  </r>
  <r>
    <x v="13"/>
    <x v="0"/>
    <n v="5.4573753189399996"/>
    <s v="Safflower"/>
    <s v="Dry Crop"/>
    <s v="Safflower"/>
    <s v="Dry Ag"/>
  </r>
  <r>
    <x v="13"/>
    <x v="0"/>
    <n v="10.787786709500001"/>
    <s v="Safflower"/>
    <s v="Dry Crop"/>
    <s v="Safflower"/>
    <s v="Dry Ag"/>
  </r>
  <r>
    <x v="13"/>
    <x v="0"/>
    <n v="10.787786709500001"/>
    <s v="Safflower"/>
    <s v="Dry Crop"/>
    <s v="Safflower"/>
    <s v="Dry Ag"/>
  </r>
  <r>
    <x v="7"/>
    <x v="0"/>
    <n v="36.093394374600003"/>
    <s v="Safflower"/>
    <s v="Dry Crop"/>
    <s v="Safflower"/>
    <s v="Dry Ag"/>
  </r>
  <r>
    <x v="32"/>
    <x v="0"/>
    <n v="29.3722317522999"/>
    <s v="Safflower"/>
    <s v="Dry Crop"/>
    <s v="Safflower"/>
    <s v="Dry Ag"/>
  </r>
  <r>
    <x v="33"/>
    <x v="0"/>
    <n v="29.3722317522999"/>
    <s v="Safflower"/>
    <s v="Dry Crop"/>
    <s v="Safflower"/>
    <s v="Dry Ag"/>
  </r>
  <r>
    <x v="13"/>
    <x v="0"/>
    <n v="9.9239532262099903"/>
    <s v="Safflower"/>
    <s v="Dry Crop"/>
    <s v="Safflower"/>
    <s v="Dry Ag"/>
  </r>
  <r>
    <x v="0"/>
    <x v="0"/>
    <n v="18.4651679055"/>
    <s v="Safflower"/>
    <s v="Dry Crop"/>
    <s v="Safflower"/>
    <s v="Dry Ag"/>
  </r>
  <r>
    <x v="0"/>
    <x v="0"/>
    <n v="18.4651679055"/>
    <s v="Safflower"/>
    <s v="Dry Crop"/>
    <s v="Safflower"/>
    <s v="Dry Ag"/>
  </r>
  <r>
    <x v="8"/>
    <x v="0"/>
    <n v="26.3810932831"/>
    <s v="Safflower"/>
    <s v="Dry Crop"/>
    <s v="Safflower"/>
    <s v="Dry Ag"/>
  </r>
  <r>
    <x v="0"/>
    <x v="0"/>
    <n v="15.2008030144"/>
    <s v="Safflower"/>
    <s v="Dry Crop"/>
    <s v="Safflower"/>
    <s v="Dry Ag"/>
  </r>
  <r>
    <x v="32"/>
    <x v="0"/>
    <n v="4.4983362326299998"/>
    <s v="Safflower"/>
    <s v="Dry Crop"/>
    <s v="Safflower"/>
    <s v="Dry Ag"/>
  </r>
  <r>
    <x v="13"/>
    <x v="0"/>
    <n v="18.787998953100001"/>
    <s v="Safflower"/>
    <s v="Dry Crop"/>
    <s v="Safflower"/>
    <s v="Dry Ag"/>
  </r>
  <r>
    <x v="8"/>
    <x v="0"/>
    <n v="1.20165467345"/>
    <s v="Safflower"/>
    <s v="Dry Crop"/>
    <s v="Safflower"/>
    <s v="Dry Ag"/>
  </r>
  <r>
    <x v="8"/>
    <x v="0"/>
    <n v="23.090689022900001"/>
    <s v="Safflower"/>
    <s v="Dry Crop"/>
    <s v="Safflower"/>
    <s v="Dry Ag"/>
  </r>
  <r>
    <x v="8"/>
    <x v="0"/>
    <n v="0.79455313212900003"/>
    <s v="Safflower"/>
    <s v="Dry Crop"/>
    <s v="Safflower"/>
    <s v="Dry Ag"/>
  </r>
  <r>
    <x v="13"/>
    <x v="0"/>
    <n v="32.6909770729999"/>
    <s v="Safflower"/>
    <s v="Dry Crop"/>
    <s v="Safflower"/>
    <s v="Dry Ag"/>
  </r>
  <r>
    <x v="41"/>
    <x v="0"/>
    <n v="28.6467886066999"/>
    <s v="Safflower"/>
    <s v="Dry Crop"/>
    <s v="Safflower"/>
    <s v="Dry Ag"/>
  </r>
  <r>
    <x v="32"/>
    <x v="0"/>
    <n v="19.9843956236999"/>
    <s v="Safflower"/>
    <s v="Dry Crop"/>
    <s v="Safflower"/>
    <s v="Dry Ag"/>
  </r>
  <r>
    <x v="0"/>
    <x v="0"/>
    <n v="32.573904214899898"/>
    <s v="Safflower"/>
    <s v="Dry Crop"/>
    <s v="Safflower"/>
    <s v="Dry Ag"/>
  </r>
  <r>
    <x v="41"/>
    <x v="0"/>
    <n v="37.043277818"/>
    <s v="Safflower"/>
    <s v="Dry Crop"/>
    <s v="Safflower"/>
    <s v="Dry Ag"/>
  </r>
  <r>
    <x v="32"/>
    <x v="0"/>
    <n v="21.696658708800001"/>
    <s v="Safflower"/>
    <s v="Dry Crop"/>
    <s v="Safflower"/>
    <s v="Dry Ag"/>
  </r>
  <r>
    <x v="41"/>
    <x v="0"/>
    <n v="22.3300694558"/>
    <s v="Safflower"/>
    <s v="Dry Crop"/>
    <s v="Safflower"/>
    <s v="Dry Ag"/>
  </r>
  <r>
    <x v="32"/>
    <x v="0"/>
    <n v="5.7506355834400003"/>
    <s v="Safflower"/>
    <s v="Dry Crop"/>
    <s v="Safflower"/>
    <s v="Dry Ag"/>
  </r>
  <r>
    <x v="13"/>
    <x v="0"/>
    <n v="2.4932871417400002"/>
    <s v="Safflower"/>
    <s v="Dry Crop"/>
    <s v="Safflower"/>
    <s v="Dry Ag"/>
  </r>
  <r>
    <x v="41"/>
    <x v="0"/>
    <n v="21.2074318819"/>
    <s v="Safflower"/>
    <s v="Dry Crop"/>
    <s v="Safflower"/>
    <s v="Dry Ag"/>
  </r>
  <r>
    <x v="0"/>
    <x v="0"/>
    <n v="17.1235222872"/>
    <s v="Safflower"/>
    <s v="Dry Crop"/>
    <s v="Safflower"/>
    <s v="Dry Ag"/>
  </r>
  <r>
    <x v="22"/>
    <x v="0"/>
    <n v="20.5652509686999"/>
    <s v="Fallow/Idle"/>
    <s v="Flood"/>
    <s v="Fallow/Idle Cropland"/>
    <s v="Idle/Fallow"/>
  </r>
  <r>
    <x v="32"/>
    <x v="0"/>
    <n v="39.314302767400001"/>
    <s v="Fallow/Idle"/>
    <s v="Flood"/>
    <s v="Fallow/Idle Cropland"/>
    <s v="Idle/Fallow"/>
  </r>
  <r>
    <x v="33"/>
    <x v="0"/>
    <n v="39.314302767400001"/>
    <s v="Fallow/Idle"/>
    <s v="Flood"/>
    <s v="Fallow/Idle Cropland"/>
    <s v="Idle/Fallow"/>
  </r>
  <r>
    <x v="32"/>
    <x v="0"/>
    <n v="81.171653678699897"/>
    <s v="Fallow/Idle"/>
    <s v="Flood"/>
    <s v="Fallow/Idle Cropland"/>
    <s v="Idle/Fallow"/>
  </r>
  <r>
    <x v="33"/>
    <x v="0"/>
    <n v="81.171653678699897"/>
    <s v="Fallow/Idle"/>
    <s v="Flood"/>
    <s v="Fallow/Idle Cropland"/>
    <s v="Idle/Fallow"/>
  </r>
  <r>
    <x v="33"/>
    <x v="0"/>
    <n v="81.171653678699897"/>
    <s v="Fallow/Idle"/>
    <s v="Flood"/>
    <s v="Fallow/Idle Cropland"/>
    <s v="Idle/Fallow"/>
  </r>
  <r>
    <x v="12"/>
    <x v="0"/>
    <n v="3.4748025450900002"/>
    <s v="Fallow/Idle"/>
    <s v="Flood"/>
    <s v="Shrubland"/>
    <s v="Idle/Fallow"/>
  </r>
  <r>
    <x v="29"/>
    <x v="0"/>
    <n v="1.3086589290499999"/>
    <s v="Fallow/Idle"/>
    <s v="Flood"/>
    <s v="Shrubland"/>
    <s v="Idle/Fallow"/>
  </r>
  <r>
    <x v="36"/>
    <x v="0"/>
    <n v="7.3908506902099997"/>
    <s v="Fallow/Idle"/>
    <s v="Flood"/>
    <s v="Shrubland"/>
    <s v="Idle/Fallow"/>
  </r>
  <r>
    <x v="36"/>
    <x v="0"/>
    <n v="16.497453391499899"/>
    <s v="Fallow/Idle"/>
    <s v="Flood"/>
    <s v="Shrubland"/>
    <s v="Idle/Fallow"/>
  </r>
  <r>
    <x v="41"/>
    <x v="0"/>
    <n v="15.2867880906"/>
    <s v="Fallow/Idle"/>
    <s v="Flood"/>
    <s v="Shrubland"/>
    <s v="Idle/Fallow"/>
  </r>
  <r>
    <x v="19"/>
    <x v="0"/>
    <n v="0.49271915283200002"/>
    <s v="Fallow/Idle"/>
    <s v="Flood"/>
    <s v="Shrubland"/>
    <s v="Idle/Fallow"/>
  </r>
  <r>
    <x v="5"/>
    <x v="0"/>
    <n v="0.49271915283200002"/>
    <s v="Fallow/Idle"/>
    <s v="Flood"/>
    <s v="Shrubland"/>
    <s v="Idle/Fallow"/>
  </r>
  <r>
    <x v="29"/>
    <x v="0"/>
    <n v="2.8327695308299998"/>
    <s v="Fallow/Idle"/>
    <s v="Flood"/>
    <s v="Shrubland"/>
    <s v="Idle/Fallow"/>
  </r>
  <r>
    <x v="37"/>
    <x v="0"/>
    <n v="1.86845663997"/>
    <s v="Fallow/Idle"/>
    <s v="Flood"/>
    <s v="Shrubland"/>
    <s v="Idle/Fallow"/>
  </r>
  <r>
    <x v="21"/>
    <x v="0"/>
    <n v="1.0873515201199999"/>
    <s v="Fallow/Idle"/>
    <s v="Flood"/>
    <s v="Shrubland"/>
    <s v="Idle/Fallow"/>
  </r>
  <r>
    <x v="12"/>
    <x v="0"/>
    <n v="28.0719207631"/>
    <s v="Fallow/Idle"/>
    <s v="Flood"/>
    <s v="Shrubland"/>
    <s v="Idle/Fallow"/>
  </r>
  <r>
    <x v="33"/>
    <x v="0"/>
    <n v="4.98313394909"/>
    <s v="Fallow/Idle"/>
    <s v="Flood"/>
    <s v="Shrubland"/>
    <s v="Idle/Fallow"/>
  </r>
  <r>
    <x v="14"/>
    <x v="0"/>
    <n v="5.2577120925100003"/>
    <s v="Fallow/Idle"/>
    <s v="Flood"/>
    <s v="Shrubland"/>
    <s v="Idle/Fallow"/>
  </r>
  <r>
    <x v="14"/>
    <x v="0"/>
    <n v="5.2577120925100003"/>
    <s v="Fallow/Idle"/>
    <s v="Flood"/>
    <s v="Shrubland"/>
    <s v="Idle/Fallow"/>
  </r>
  <r>
    <x v="14"/>
    <x v="0"/>
    <n v="5.2577120925100003"/>
    <s v="Fallow/Idle"/>
    <s v="Flood"/>
    <s v="Shrubland"/>
    <s v="Idle/Fallow"/>
  </r>
  <r>
    <x v="14"/>
    <x v="0"/>
    <n v="5.2577120925100003"/>
    <s v="Fallow/Idle"/>
    <s v="Flood"/>
    <s v="Shrubland"/>
    <s v="Idle/Fallow"/>
  </r>
  <r>
    <x v="15"/>
    <x v="0"/>
    <n v="5.2577120925100003"/>
    <s v="Fallow/Idle"/>
    <s v="Flood"/>
    <s v="Shrubland"/>
    <s v="Idle/Fallow"/>
  </r>
  <r>
    <x v="15"/>
    <x v="0"/>
    <n v="5.2577120925100003"/>
    <s v="Fallow/Idle"/>
    <s v="Flood"/>
    <s v="Shrubland"/>
    <s v="Idle/Fallow"/>
  </r>
  <r>
    <x v="15"/>
    <x v="0"/>
    <n v="5.2577120925100003"/>
    <s v="Fallow/Idle"/>
    <s v="Flood"/>
    <s v="Shrubland"/>
    <s v="Idle/Fallow"/>
  </r>
  <r>
    <x v="15"/>
    <x v="0"/>
    <n v="5.2577120925100003"/>
    <s v="Fallow/Idle"/>
    <s v="Flood"/>
    <s v="Shrubland"/>
    <s v="Idle/Fallow"/>
  </r>
  <r>
    <x v="36"/>
    <x v="0"/>
    <n v="5.2577120925100003"/>
    <s v="Fallow/Idle"/>
    <s v="Flood"/>
    <s v="Shrubland"/>
    <s v="Idle/Fallow"/>
  </r>
  <r>
    <x v="5"/>
    <x v="0"/>
    <n v="5.2349316911299999"/>
    <s v="Fallow/Idle"/>
    <s v="Flood"/>
    <s v="Shrubland"/>
    <s v="Idle/Fallow"/>
  </r>
  <r>
    <x v="5"/>
    <x v="0"/>
    <n v="5.2349316911299999"/>
    <s v="Fallow/Idle"/>
    <s v="Flood"/>
    <s v="Shrubland"/>
    <s v="Idle/Fallow"/>
  </r>
  <r>
    <x v="13"/>
    <x v="0"/>
    <n v="9.2845854757800002"/>
    <s v="Fallow/Idle"/>
    <s v="Sprinkler"/>
    <s v="Alfalfa"/>
    <s v="Idle/Fallow"/>
  </r>
  <r>
    <x v="48"/>
    <x v="0"/>
    <n v="0.29179921263399999"/>
    <s v="Fallow/Idle"/>
    <s v="Sprinkler"/>
    <s v="Evergreen Forest"/>
    <s v="Idle/Fallow"/>
  </r>
  <r>
    <x v="17"/>
    <x v="0"/>
    <n v="0.59049590311800004"/>
    <s v="Fallow/Idle"/>
    <s v="Sprinkler"/>
    <s v="Fallow/Idle Cropland"/>
    <s v="Idle/Fallow"/>
  </r>
  <r>
    <x v="43"/>
    <x v="0"/>
    <n v="13.3992221494"/>
    <s v="Fallow/Idle"/>
    <s v="Sprinkler"/>
    <s v="Fallow/Idle Cropland"/>
    <s v="Idle/Fallow"/>
  </r>
  <r>
    <x v="48"/>
    <x v="0"/>
    <n v="6.4210314080700002"/>
    <s v="Fallow/Idle"/>
    <s v="Sprinkler"/>
    <s v="Shrubland"/>
    <s v="Idle/Fallow"/>
  </r>
  <r>
    <x v="48"/>
    <x v="0"/>
    <n v="6.4210314080700002"/>
    <s v="Fallow/Idle"/>
    <s v="Sprinkler"/>
    <s v="Shrubland"/>
    <s v="Idle/Fallow"/>
  </r>
  <r>
    <x v="48"/>
    <x v="0"/>
    <n v="39.368231504599898"/>
    <s v="Fallow/Idle"/>
    <s v="Sprinkler"/>
    <s v="Shrubland"/>
    <s v="Idle/Fallow"/>
  </r>
  <r>
    <x v="48"/>
    <x v="0"/>
    <n v="39.368231504599898"/>
    <s v="Fallow/Idle"/>
    <s v="Sprinkler"/>
    <s v="Shrubland"/>
    <s v="Idle/Fallow"/>
  </r>
  <r>
    <x v="48"/>
    <x v="0"/>
    <n v="39.368231504599898"/>
    <s v="Fallow/Idle"/>
    <s v="Sprinkler"/>
    <s v="Shrubland"/>
    <s v="Idle/Fallow"/>
  </r>
  <r>
    <x v="23"/>
    <x v="0"/>
    <n v="4.8024834002299999"/>
    <s v="Fallow/Idle"/>
    <s v="Sprinkler"/>
    <s v="Shrubland"/>
    <s v="Idle/Fallow"/>
  </r>
  <r>
    <x v="39"/>
    <x v="0"/>
    <n v="0.87121576297400005"/>
    <s v="Fallow/Idle"/>
    <s v="Sprinkler"/>
    <s v="Shrubland"/>
    <s v="Idle/Fallow"/>
  </r>
  <r>
    <x v="40"/>
    <x v="0"/>
    <n v="0.87121576297400005"/>
    <s v="Fallow/Idle"/>
    <s v="Sprinkler"/>
    <s v="Shrubland"/>
    <s v="Idle/Fallow"/>
  </r>
  <r>
    <x v="6"/>
    <x v="0"/>
    <n v="9.6270683187599904"/>
    <s v="Fallow/Idle"/>
    <s v="Sprinkler"/>
    <s v="Shrubland"/>
    <s v="Idle/Fallow"/>
  </r>
  <r>
    <x v="36"/>
    <x v="0"/>
    <n v="14.4137551215999"/>
    <s v="Fallow/Idle"/>
    <s v="Sprinkler"/>
    <s v="Shrubland"/>
    <s v="Idle/Fallow"/>
  </r>
  <r>
    <x v="41"/>
    <x v="0"/>
    <n v="1.74110663573"/>
    <s v="Fallow/Idle"/>
    <s v="Sprinkler"/>
    <s v="Shrubland"/>
    <s v="Idle/Fallow"/>
  </r>
  <r>
    <x v="41"/>
    <x v="0"/>
    <n v="1.74110663573"/>
    <s v="Fallow/Idle"/>
    <s v="Sprinkler"/>
    <s v="Shrubland"/>
    <s v="Idle/Fallow"/>
  </r>
  <r>
    <x v="39"/>
    <x v="0"/>
    <n v="9.6006520898000005"/>
    <s v="Fallow/Idle"/>
    <s v="Sprinkler"/>
    <s v="Shrubland"/>
    <s v="Idle/Fallow"/>
  </r>
  <r>
    <x v="39"/>
    <x v="0"/>
    <n v="9.6006520898000005"/>
    <s v="Fallow/Idle"/>
    <s v="Sprinkler"/>
    <s v="Shrubland"/>
    <s v="Idle/Fallow"/>
  </r>
  <r>
    <x v="39"/>
    <x v="0"/>
    <n v="9.6006520898000005"/>
    <s v="Fallow/Idle"/>
    <s v="Sprinkler"/>
    <s v="Shrubland"/>
    <s v="Idle/Fallow"/>
  </r>
  <r>
    <x v="48"/>
    <x v="0"/>
    <n v="4.2908960388199997"/>
    <s v="Fallow/Idle"/>
    <s v="Sprinkler"/>
    <s v="Shrubland"/>
    <s v="Idle/Fallow"/>
  </r>
  <r>
    <x v="48"/>
    <x v="0"/>
    <n v="4.2908960388199997"/>
    <s v="Fallow/Idle"/>
    <s v="Sprinkler"/>
    <s v="Shrubland"/>
    <s v="Idle/Fallow"/>
  </r>
  <r>
    <x v="36"/>
    <x v="0"/>
    <n v="15.6014766637"/>
    <s v="Fallow/Idle"/>
    <s v="Sprinkler"/>
    <s v="Shrubland"/>
    <s v="Idle/Fallow"/>
  </r>
  <r>
    <x v="48"/>
    <x v="0"/>
    <n v="6.8980279914700002"/>
    <s v="Fallow/Idle"/>
    <s v="Sprinkler"/>
    <s v="Shrubland"/>
    <s v="Idle/Fallow"/>
  </r>
  <r>
    <x v="48"/>
    <x v="0"/>
    <n v="6.8980279914700002"/>
    <s v="Fallow/Idle"/>
    <s v="Sprinkler"/>
    <s v="Shrubland"/>
    <s v="Idle/Fallow"/>
  </r>
  <r>
    <x v="48"/>
    <x v="0"/>
    <n v="6.8980279914700002"/>
    <s v="Fallow/Idle"/>
    <s v="Sprinkler"/>
    <s v="Shrubland"/>
    <s v="Idle/Fallow"/>
  </r>
  <r>
    <x v="36"/>
    <x v="0"/>
    <n v="27.765444542200001"/>
    <s v="Fallow/Idle"/>
    <s v="Sprinkler"/>
    <s v="Shrubland"/>
    <s v="Idle/Fallow"/>
  </r>
  <r>
    <x v="36"/>
    <x v="0"/>
    <n v="27.765444542200001"/>
    <s v="Fallow/Idle"/>
    <s v="Sprinkler"/>
    <s v="Shrubland"/>
    <s v="Idle/Fallow"/>
  </r>
  <r>
    <x v="36"/>
    <x v="0"/>
    <n v="27.765444542200001"/>
    <s v="Fallow/Idle"/>
    <s v="Sprinkler"/>
    <s v="Shrubland"/>
    <s v="Idle/Fallow"/>
  </r>
  <r>
    <x v="12"/>
    <x v="0"/>
    <n v="3.6930206268900001"/>
    <s v="Fallow/Idle"/>
    <s v="Sprinkler"/>
    <s v="Shrubland"/>
    <s v="Idle/Fallow"/>
  </r>
  <r>
    <x v="30"/>
    <x v="0"/>
    <n v="0.95343575433100003"/>
    <s v="Fallow/Idle"/>
    <s v="Sprinkler"/>
    <s v="Shrubland"/>
    <s v="Idle/Fallow"/>
  </r>
  <r>
    <x v="28"/>
    <x v="0"/>
    <n v="0.95343575433100003"/>
    <s v="Fallow/Idle"/>
    <s v="Sprinkler"/>
    <s v="Shrubland"/>
    <s v="Idle/Fallow"/>
  </r>
  <r>
    <x v="48"/>
    <x v="0"/>
    <n v="1.22488097131"/>
    <s v="Fallow/Idle"/>
    <s v="Sprinkler"/>
    <s v="Shrubland"/>
    <s v="Idle/Fallow"/>
  </r>
  <r>
    <x v="48"/>
    <x v="0"/>
    <n v="1.22488097131"/>
    <s v="Fallow/Idle"/>
    <s v="Sprinkler"/>
    <s v="Shrubland"/>
    <s v="Idle/Fallow"/>
  </r>
  <r>
    <x v="48"/>
    <x v="0"/>
    <n v="1.22488097131"/>
    <s v="Fallow/Idle"/>
    <s v="Sprinkler"/>
    <s v="Shrubland"/>
    <s v="Idle/Fallow"/>
  </r>
  <r>
    <x v="48"/>
    <x v="0"/>
    <n v="1.22488097131"/>
    <s v="Fallow/Idle"/>
    <s v="Sprinkler"/>
    <s v="Shrubland"/>
    <s v="Idle/Fallow"/>
  </r>
  <r>
    <x v="48"/>
    <x v="0"/>
    <n v="1.68534558391"/>
    <s v="Fallow/Idle"/>
    <s v="Sprinkler"/>
    <s v="Shrubland"/>
    <s v="Idle/Fallow"/>
  </r>
  <r>
    <x v="48"/>
    <x v="0"/>
    <n v="1.68534558391"/>
    <s v="Fallow/Idle"/>
    <s v="Sprinkler"/>
    <s v="Shrubland"/>
    <s v="Idle/Fallow"/>
  </r>
  <r>
    <x v="12"/>
    <x v="0"/>
    <n v="0.75770671129599998"/>
    <s v="Fallow/Idle"/>
    <s v="Sprinkler"/>
    <s v="Shrubland"/>
    <s v="Idle/Fallow"/>
  </r>
  <r>
    <x v="48"/>
    <x v="0"/>
    <n v="14.646789306500001"/>
    <s v="Fallow/Idle"/>
    <s v="Sprinkler"/>
    <s v="Shrubland"/>
    <s v="Idle/Fallow"/>
  </r>
  <r>
    <x v="45"/>
    <x v="0"/>
    <n v="12.2738475343"/>
    <s v="Fallow/Idle"/>
    <s v="Sprinkler"/>
    <s v="Shrubland"/>
    <s v="Idle/Fallow"/>
  </r>
  <r>
    <x v="29"/>
    <x v="0"/>
    <n v="5.1335694263500002"/>
    <s v="Fallow/Idle"/>
    <s v="Sprinkler"/>
    <s v="Shrubland"/>
    <s v="Idle/Fallow"/>
  </r>
  <r>
    <x v="48"/>
    <x v="0"/>
    <n v="8.9268872087899904"/>
    <s v="Fallow/Idle"/>
    <s v="Sprinkler"/>
    <s v="Shrubland"/>
    <s v="Idle/Fallow"/>
  </r>
  <r>
    <x v="48"/>
    <x v="0"/>
    <n v="8.9268872087899904"/>
    <s v="Fallow/Idle"/>
    <s v="Sprinkler"/>
    <s v="Shrubland"/>
    <s v="Idle/Fallow"/>
  </r>
  <r>
    <x v="48"/>
    <x v="0"/>
    <n v="8.9268872087899904"/>
    <s v="Fallow/Idle"/>
    <s v="Sprinkler"/>
    <s v="Shrubland"/>
    <s v="Idle/Fallow"/>
  </r>
  <r>
    <x v="41"/>
    <x v="0"/>
    <n v="6.96067863648"/>
    <s v="Fallow/Idle"/>
    <s v="Sprinkler"/>
    <s v="Shrubland"/>
    <s v="Idle/Fallow"/>
  </r>
  <r>
    <x v="12"/>
    <x v="0"/>
    <n v="7.87609176553"/>
    <s v="Fallow/Idle"/>
    <s v="Sprinkler"/>
    <s v="Shrubland"/>
    <s v="Idle/Fallow"/>
  </r>
  <r>
    <x v="41"/>
    <x v="0"/>
    <n v="5.8504037002000002"/>
    <s v="Fallow/Idle"/>
    <s v="Sprinkler"/>
    <s v="Shrubland"/>
    <s v="Idle/Fallow"/>
  </r>
  <r>
    <x v="9"/>
    <x v="0"/>
    <n v="0.51101878694500003"/>
    <s v="Grass Hay"/>
    <s v="Flood"/>
    <s v="Developed/Low Intensity"/>
    <s v="Active IR"/>
  </r>
  <r>
    <x v="27"/>
    <x v="0"/>
    <n v="1.6052264009999999"/>
    <s v="Grass Hay"/>
    <s v="Flood"/>
    <s v="Developed/Low Intensity"/>
    <s v="Active IR"/>
  </r>
  <r>
    <x v="11"/>
    <x v="0"/>
    <n v="1.6052264009999999"/>
    <s v="Grass Hay"/>
    <s v="Flood"/>
    <s v="Developed/Low Intensity"/>
    <s v="Active IR"/>
  </r>
  <r>
    <x v="37"/>
    <x v="0"/>
    <n v="2.0553263029600002"/>
    <s v="Grass Hay"/>
    <s v="Flood"/>
    <s v="Developed/Low Intensity"/>
    <s v="Active IR"/>
  </r>
  <r>
    <x v="37"/>
    <x v="0"/>
    <n v="2.0553263029600002"/>
    <s v="Grass Hay"/>
    <s v="Flood"/>
    <s v="Developed/Low Intensity"/>
    <s v="Active IR"/>
  </r>
  <r>
    <x v="44"/>
    <x v="0"/>
    <n v="0.34905516617400001"/>
    <s v="Grass Hay"/>
    <s v="Flood"/>
    <s v="Developed/Low Intensity"/>
    <s v="Active IR"/>
  </r>
  <r>
    <x v="1"/>
    <x v="0"/>
    <n v="2.5059745518300001"/>
    <s v="Grass Hay"/>
    <s v="Flood"/>
    <s v="Developed/Low Intensity"/>
    <s v="Active IR"/>
  </r>
  <r>
    <x v="10"/>
    <x v="0"/>
    <n v="2.5059745518300001"/>
    <s v="Grass Hay"/>
    <s v="Flood"/>
    <s v="Developed/Low Intensity"/>
    <s v="Active IR"/>
  </r>
  <r>
    <x v="42"/>
    <x v="0"/>
    <n v="1.7201359736199999"/>
    <s v="Grass Hay"/>
    <s v="Flood"/>
    <s v="Developed/Open Space"/>
    <s v="Active IR"/>
  </r>
  <r>
    <x v="7"/>
    <x v="0"/>
    <n v="1.7201359736199999"/>
    <s v="Grass Hay"/>
    <s v="Flood"/>
    <s v="Developed/Open Space"/>
    <s v="Active IR"/>
  </r>
  <r>
    <x v="4"/>
    <x v="0"/>
    <n v="0.65407163268599999"/>
    <s v="Grass Hay"/>
    <s v="Flood"/>
    <s v="Developed/Open Space"/>
    <s v="Active IR"/>
  </r>
  <r>
    <x v="19"/>
    <x v="0"/>
    <n v="0.74498016214999996"/>
    <s v="Grass Hay"/>
    <s v="Flood"/>
    <s v="Developed/Open Space"/>
    <s v="Active IR"/>
  </r>
  <r>
    <x v="9"/>
    <x v="0"/>
    <n v="1.0436995126499999"/>
    <s v="Grass Hay"/>
    <s v="Flood"/>
    <s v="Developed/Open Space"/>
    <s v="Active IR"/>
  </r>
  <r>
    <x v="9"/>
    <x v="0"/>
    <n v="1.0436995126499999"/>
    <s v="Grass Hay"/>
    <s v="Flood"/>
    <s v="Developed/Open Space"/>
    <s v="Active IR"/>
  </r>
  <r>
    <x v="9"/>
    <x v="0"/>
    <n v="1.0436995126499999"/>
    <s v="Grass Hay"/>
    <s v="Flood"/>
    <s v="Developed/Open Space"/>
    <s v="Active IR"/>
  </r>
  <r>
    <x v="10"/>
    <x v="0"/>
    <n v="0.758712996355"/>
    <s v="Grass Hay"/>
    <s v="Flood"/>
    <s v="Developed/Open Space"/>
    <s v="Active IR"/>
  </r>
  <r>
    <x v="5"/>
    <x v="0"/>
    <n v="0.85271611544699999"/>
    <s v="Grass Hay"/>
    <s v="Flood"/>
    <s v="Developed/Open Space"/>
    <s v="Active IR"/>
  </r>
  <r>
    <x v="5"/>
    <x v="0"/>
    <n v="0.85271611544699999"/>
    <s v="Grass Hay"/>
    <s v="Flood"/>
    <s v="Developed/Open Space"/>
    <s v="Active IR"/>
  </r>
  <r>
    <x v="16"/>
    <x v="0"/>
    <n v="9.9104397216700004"/>
    <s v="Grass Hay"/>
    <s v="Flood"/>
    <s v="Developed/Open Space"/>
    <s v="Active IR"/>
  </r>
  <r>
    <x v="42"/>
    <x v="0"/>
    <n v="1.43892131297"/>
    <s v="Grass Hay"/>
    <s v="Flood"/>
    <s v="Developed/Open Space"/>
    <s v="Active IR"/>
  </r>
  <r>
    <x v="7"/>
    <x v="0"/>
    <n v="1.43892131297"/>
    <s v="Grass Hay"/>
    <s v="Flood"/>
    <s v="Developed/Open Space"/>
    <s v="Active IR"/>
  </r>
  <r>
    <x v="19"/>
    <x v="0"/>
    <n v="0.78112574710299998"/>
    <s v="Grass Hay"/>
    <s v="Flood"/>
    <s v="Developed/Open Space"/>
    <s v="Active IR"/>
  </r>
  <r>
    <x v="4"/>
    <x v="0"/>
    <n v="0.603998543025"/>
    <s v="Grass Hay"/>
    <s v="Flood"/>
    <s v="Developed/Open Space"/>
    <s v="Active IR"/>
  </r>
  <r>
    <x v="27"/>
    <x v="0"/>
    <n v="0.73194305125400005"/>
    <s v="Grass Hay"/>
    <s v="Flood"/>
    <s v="Developed/Open Space"/>
    <s v="Active IR"/>
  </r>
  <r>
    <x v="12"/>
    <x v="0"/>
    <n v="2.2592053657100002"/>
    <s v="Grass Hay"/>
    <s v="Flood"/>
    <s v="Developed/Open Space"/>
    <s v="Active IR"/>
  </r>
  <r>
    <x v="4"/>
    <x v="0"/>
    <n v="1.6834088601699999"/>
    <s v="Grass Hay"/>
    <s v="Flood"/>
    <s v="Developed/Open Space"/>
    <s v="Active IR"/>
  </r>
  <r>
    <x v="39"/>
    <x v="0"/>
    <n v="2.3527980250499998"/>
    <s v="Grass Hay"/>
    <s v="Flood"/>
    <s v="Developed/Open Space"/>
    <s v="Active IR"/>
  </r>
  <r>
    <x v="9"/>
    <x v="0"/>
    <n v="0.95302694999100002"/>
    <s v="Grass Hay"/>
    <s v="Flood"/>
    <s v="Developed/Open Space"/>
    <s v="Active IR"/>
  </r>
  <r>
    <x v="9"/>
    <x v="0"/>
    <n v="0.95302694999100002"/>
    <s v="Grass Hay"/>
    <s v="Flood"/>
    <s v="Developed/Open Space"/>
    <s v="Active IR"/>
  </r>
  <r>
    <x v="24"/>
    <x v="0"/>
    <n v="0.54484756007699997"/>
    <s v="Grass Hay"/>
    <s v="Flood"/>
    <s v="Developed/Open Space"/>
    <s v="Active IR"/>
  </r>
  <r>
    <x v="42"/>
    <x v="0"/>
    <n v="3.8192617919699998"/>
    <s v="Grass Hay"/>
    <s v="Flood"/>
    <s v="Developed/Open Space"/>
    <s v="Active IR"/>
  </r>
  <r>
    <x v="7"/>
    <x v="0"/>
    <n v="3.8192617919699998"/>
    <s v="Grass Hay"/>
    <s v="Flood"/>
    <s v="Developed/Open Space"/>
    <s v="Active IR"/>
  </r>
  <r>
    <x v="30"/>
    <x v="0"/>
    <n v="2.46426272222"/>
    <s v="Grass Hay"/>
    <s v="Flood"/>
    <s v="Developed/Open Space"/>
    <s v="Active IR"/>
  </r>
  <r>
    <x v="8"/>
    <x v="0"/>
    <n v="0.85614949535100004"/>
    <s v="Grass Hay"/>
    <s v="Flood"/>
    <s v="Developed/Open Space"/>
    <s v="Active IR"/>
  </r>
  <r>
    <x v="42"/>
    <x v="0"/>
    <n v="2.0778361187700001"/>
    <s v="Grass Hay"/>
    <s v="Flood"/>
    <s v="Developed/Open Space"/>
    <s v="Active IR"/>
  </r>
  <r>
    <x v="7"/>
    <x v="0"/>
    <n v="2.0778361187700001"/>
    <s v="Grass Hay"/>
    <s v="Flood"/>
    <s v="Developed/Open Space"/>
    <s v="Active IR"/>
  </r>
  <r>
    <x v="16"/>
    <x v="0"/>
    <n v="1.8747346764899999"/>
    <s v="Grass Hay"/>
    <s v="Flood"/>
    <s v="Developed/Open Space"/>
    <s v="Active IR"/>
  </r>
  <r>
    <x v="1"/>
    <x v="0"/>
    <n v="5.6483987944900003"/>
    <s v="Grass Hay"/>
    <s v="Flood"/>
    <s v="Developed/Open Space"/>
    <s v="Active IR"/>
  </r>
  <r>
    <x v="1"/>
    <x v="0"/>
    <n v="5.6483987944900003"/>
    <s v="Grass Hay"/>
    <s v="Flood"/>
    <s v="Developed/Open Space"/>
    <s v="Active IR"/>
  </r>
  <r>
    <x v="42"/>
    <x v="0"/>
    <n v="1.2053129805"/>
    <s v="Grass Hay"/>
    <s v="Flood"/>
    <s v="Developed/Open Space"/>
    <s v="Active IR"/>
  </r>
  <r>
    <x v="7"/>
    <x v="0"/>
    <n v="1.2053129805"/>
    <s v="Grass Hay"/>
    <s v="Flood"/>
    <s v="Developed/Open Space"/>
    <s v="Active IR"/>
  </r>
  <r>
    <x v="1"/>
    <x v="0"/>
    <n v="4.4586771406599999"/>
    <s v="Grass Hay"/>
    <s v="Flood"/>
    <s v="Developed/Open Space"/>
    <s v="Active IR"/>
  </r>
  <r>
    <x v="6"/>
    <x v="0"/>
    <n v="3.6060775518599999"/>
    <s v="Grass Hay"/>
    <s v="Flood"/>
    <s v="Developed/Open Space"/>
    <s v="Active IR"/>
  </r>
  <r>
    <x v="6"/>
    <x v="0"/>
    <n v="3.6060775518599999"/>
    <s v="Grass Hay"/>
    <s v="Flood"/>
    <s v="Developed/Open Space"/>
    <s v="Active IR"/>
  </r>
  <r>
    <x v="7"/>
    <x v="0"/>
    <n v="0.43725962775799998"/>
    <s v="Grass Hay"/>
    <s v="Flood"/>
    <s v="Developed/Open Space"/>
    <s v="Active IR"/>
  </r>
  <r>
    <x v="7"/>
    <x v="0"/>
    <n v="0.43725962775799998"/>
    <s v="Grass Hay"/>
    <s v="Flood"/>
    <s v="Developed/Open Space"/>
    <s v="Active IR"/>
  </r>
  <r>
    <x v="38"/>
    <x v="0"/>
    <n v="8.6049838372899998"/>
    <s v="Grass Hay"/>
    <s v="Flood"/>
    <s v="Developed/Open Space"/>
    <s v="Active IR"/>
  </r>
  <r>
    <x v="9"/>
    <x v="0"/>
    <n v="1.3825258794099999"/>
    <s v="Grass Hay"/>
    <s v="Flood"/>
    <s v="Grassland/Pasture"/>
    <s v="Active IR"/>
  </r>
  <r>
    <x v="9"/>
    <x v="0"/>
    <n v="1.3825258794099999"/>
    <s v="Grass Hay"/>
    <s v="Flood"/>
    <s v="Grassland/Pasture"/>
    <s v="Active IR"/>
  </r>
  <r>
    <x v="5"/>
    <x v="0"/>
    <n v="1.7438349339000001"/>
    <s v="Grass Hay"/>
    <s v="Flood"/>
    <s v="Grassland/Pasture"/>
    <s v="Active IR"/>
  </r>
  <r>
    <x v="5"/>
    <x v="0"/>
    <n v="1.7438349339000001"/>
    <s v="Grass Hay"/>
    <s v="Flood"/>
    <s v="Grassland/Pasture"/>
    <s v="Active IR"/>
  </r>
  <r>
    <x v="5"/>
    <x v="0"/>
    <n v="1.7438349339000001"/>
    <s v="Grass Hay"/>
    <s v="Flood"/>
    <s v="Grassland/Pasture"/>
    <s v="Active IR"/>
  </r>
  <r>
    <x v="5"/>
    <x v="0"/>
    <n v="1.7438349339000001"/>
    <s v="Grass Hay"/>
    <s v="Flood"/>
    <s v="Grassland/Pasture"/>
    <s v="Active IR"/>
  </r>
  <r>
    <x v="31"/>
    <x v="0"/>
    <n v="0.57012305475299996"/>
    <s v="Grass Hay"/>
    <s v="Flood"/>
    <s v="Grassland/Pasture"/>
    <s v="Active IR"/>
  </r>
  <r>
    <x v="31"/>
    <x v="0"/>
    <n v="0.57012305475299996"/>
    <s v="Grass Hay"/>
    <s v="Flood"/>
    <s v="Grassland/Pasture"/>
    <s v="Active IR"/>
  </r>
  <r>
    <x v="31"/>
    <x v="0"/>
    <n v="7.8894887557800004"/>
    <s v="Grass Hay"/>
    <s v="Flood"/>
    <s v="Grassland/Pasture"/>
    <s v="Active IR"/>
  </r>
  <r>
    <x v="31"/>
    <x v="0"/>
    <n v="7.8894887557800004"/>
    <s v="Grass Hay"/>
    <s v="Flood"/>
    <s v="Grassland/Pasture"/>
    <s v="Active IR"/>
  </r>
  <r>
    <x v="27"/>
    <x v="0"/>
    <n v="40.470809463899897"/>
    <s v="Grass Hay"/>
    <s v="Flood"/>
    <s v="Grassland/Pasture"/>
    <s v="Active IR"/>
  </r>
  <r>
    <x v="14"/>
    <x v="0"/>
    <n v="3.1962805047599998"/>
    <s v="Grass Hay"/>
    <s v="Flood"/>
    <s v="Grassland/Pasture"/>
    <s v="Active IR"/>
  </r>
  <r>
    <x v="14"/>
    <x v="0"/>
    <n v="3.1962805047599998"/>
    <s v="Grass Hay"/>
    <s v="Flood"/>
    <s v="Grassland/Pasture"/>
    <s v="Active IR"/>
  </r>
  <r>
    <x v="15"/>
    <x v="0"/>
    <n v="3.1962805047599998"/>
    <s v="Grass Hay"/>
    <s v="Flood"/>
    <s v="Grassland/Pasture"/>
    <s v="Active IR"/>
  </r>
  <r>
    <x v="15"/>
    <x v="0"/>
    <n v="3.1962805047599998"/>
    <s v="Grass Hay"/>
    <s v="Flood"/>
    <s v="Grassland/Pasture"/>
    <s v="Active IR"/>
  </r>
  <r>
    <x v="11"/>
    <x v="0"/>
    <n v="3.8770790061199998"/>
    <s v="Grass Hay"/>
    <s v="Flood"/>
    <s v="Grassland/Pasture"/>
    <s v="Active IR"/>
  </r>
  <r>
    <x v="11"/>
    <x v="0"/>
    <n v="3.8770790061199998"/>
    <s v="Grass Hay"/>
    <s v="Flood"/>
    <s v="Grassland/Pasture"/>
    <s v="Active IR"/>
  </r>
  <r>
    <x v="5"/>
    <x v="0"/>
    <n v="0.92754553151499997"/>
    <s v="Grass Hay"/>
    <s v="Flood"/>
    <s v="Grassland/Pasture"/>
    <s v="Active IR"/>
  </r>
  <r>
    <x v="5"/>
    <x v="0"/>
    <n v="0.92754553151499997"/>
    <s v="Grass Hay"/>
    <s v="Flood"/>
    <s v="Grassland/Pasture"/>
    <s v="Active IR"/>
  </r>
  <r>
    <x v="37"/>
    <x v="0"/>
    <n v="2.9324515073100001"/>
    <s v="Grass Hay"/>
    <s v="Flood"/>
    <s v="Grassland/Pasture"/>
    <s v="Active IR"/>
  </r>
  <r>
    <x v="10"/>
    <x v="0"/>
    <n v="0.75602964392500005"/>
    <s v="Grass Hay"/>
    <s v="Flood"/>
    <s v="Grassland/Pasture"/>
    <s v="Active IR"/>
  </r>
  <r>
    <x v="10"/>
    <x v="0"/>
    <n v="0.75602964392500005"/>
    <s v="Grass Hay"/>
    <s v="Flood"/>
    <s v="Grassland/Pasture"/>
    <s v="Active IR"/>
  </r>
  <r>
    <x v="36"/>
    <x v="0"/>
    <n v="4.7350034733999999"/>
    <s v="Grass Hay"/>
    <s v="Flood"/>
    <s v="Grassland/Pasture"/>
    <s v="Active IR"/>
  </r>
  <r>
    <x v="36"/>
    <x v="0"/>
    <n v="4.7350034733999999"/>
    <s v="Grass Hay"/>
    <s v="Flood"/>
    <s v="Grassland/Pasture"/>
    <s v="Active IR"/>
  </r>
  <r>
    <x v="27"/>
    <x v="0"/>
    <n v="5.98503018121"/>
    <s v="Grass Hay"/>
    <s v="Flood"/>
    <s v="Grassland/Pasture"/>
    <s v="Active IR"/>
  </r>
  <r>
    <x v="3"/>
    <x v="0"/>
    <n v="1.2171247218500001"/>
    <s v="Grass Hay"/>
    <s v="Flood"/>
    <s v="Grassland/Pasture"/>
    <s v="Active IR"/>
  </r>
  <r>
    <x v="3"/>
    <x v="0"/>
    <n v="0.83970617513300005"/>
    <s v="Grass Hay"/>
    <s v="Flood"/>
    <s v="Grassland/Pasture"/>
    <s v="Active IR"/>
  </r>
  <r>
    <x v="38"/>
    <x v="0"/>
    <n v="5.2594435452999999"/>
    <s v="Grass Hay"/>
    <s v="Flood"/>
    <s v="Grassland/Pasture"/>
    <s v="Active IR"/>
  </r>
  <r>
    <x v="44"/>
    <x v="0"/>
    <n v="6.5435789668200002"/>
    <s v="Grass Hay"/>
    <s v="Flood"/>
    <s v="Grassland/Pasture"/>
    <s v="Active IR"/>
  </r>
  <r>
    <x v="44"/>
    <x v="0"/>
    <n v="6.5435789668200002"/>
    <s v="Grass Hay"/>
    <s v="Flood"/>
    <s v="Grassland/Pasture"/>
    <s v="Active IR"/>
  </r>
  <r>
    <x v="44"/>
    <x v="0"/>
    <n v="6.5435789668200002"/>
    <s v="Grass Hay"/>
    <s v="Flood"/>
    <s v="Grassland/Pasture"/>
    <s v="Active IR"/>
  </r>
  <r>
    <x v="44"/>
    <x v="0"/>
    <n v="6.5435789668200002"/>
    <s v="Grass Hay"/>
    <s v="Flood"/>
    <s v="Grassland/Pasture"/>
    <s v="Active IR"/>
  </r>
  <r>
    <x v="23"/>
    <x v="0"/>
    <n v="6.5435789668200002"/>
    <s v="Grass Hay"/>
    <s v="Flood"/>
    <s v="Grassland/Pasture"/>
    <s v="Active IR"/>
  </r>
  <r>
    <x v="22"/>
    <x v="0"/>
    <n v="5.0303374328199997"/>
    <s v="Grass Hay"/>
    <s v="Flood"/>
    <s v="Grassland/Pasture"/>
    <s v="Active IR"/>
  </r>
  <r>
    <x v="5"/>
    <x v="0"/>
    <n v="1.5932848185799999"/>
    <s v="Grass Hay"/>
    <s v="Flood"/>
    <s v="Grassland/Pasture"/>
    <s v="Active IR"/>
  </r>
  <r>
    <x v="5"/>
    <x v="0"/>
    <n v="1.5932848185799999"/>
    <s v="Grass Hay"/>
    <s v="Flood"/>
    <s v="Grassland/Pasture"/>
    <s v="Active IR"/>
  </r>
  <r>
    <x v="10"/>
    <x v="0"/>
    <n v="0.47593261242599999"/>
    <s v="Grass Hay"/>
    <s v="Flood"/>
    <s v="Grassland/Pasture"/>
    <s v="Active IR"/>
  </r>
  <r>
    <x v="5"/>
    <x v="0"/>
    <n v="2.0765317360000002"/>
    <s v="Grass Hay"/>
    <s v="Flood"/>
    <s v="Grassland/Pasture"/>
    <s v="Active IR"/>
  </r>
  <r>
    <x v="31"/>
    <x v="0"/>
    <n v="0.79381318788099997"/>
    <s v="Grass Hay"/>
    <s v="Flood"/>
    <s v="Grassland/Pasture"/>
    <s v="Active IR"/>
  </r>
  <r>
    <x v="12"/>
    <x v="0"/>
    <n v="2.659432276"/>
    <s v="Grass Hay"/>
    <s v="Flood"/>
    <s v="Grassland/Pasture"/>
    <s v="Active IR"/>
  </r>
  <r>
    <x v="12"/>
    <x v="0"/>
    <n v="2.659432276"/>
    <s v="Grass Hay"/>
    <s v="Flood"/>
    <s v="Grassland/Pasture"/>
    <s v="Active IR"/>
  </r>
  <r>
    <x v="31"/>
    <x v="0"/>
    <n v="0.15228121574600001"/>
    <s v="Grass Hay"/>
    <s v="Flood"/>
    <s v="Grassland/Pasture"/>
    <s v="Active IR"/>
  </r>
  <r>
    <x v="31"/>
    <x v="0"/>
    <n v="0.69440946417100002"/>
    <s v="Grass Hay"/>
    <s v="Flood"/>
    <s v="Grassland/Pasture"/>
    <s v="Active IR"/>
  </r>
  <r>
    <x v="31"/>
    <x v="0"/>
    <n v="1.30215133431"/>
    <s v="Grass Hay"/>
    <s v="Flood"/>
    <s v="Grassland/Pasture"/>
    <s v="Active IR"/>
  </r>
  <r>
    <x v="31"/>
    <x v="0"/>
    <n v="1.7910997048699999"/>
    <s v="Grass Hay"/>
    <s v="Flood"/>
    <s v="Grassland/Pasture"/>
    <s v="Active IR"/>
  </r>
  <r>
    <x v="31"/>
    <x v="0"/>
    <n v="1.7910997048699999"/>
    <s v="Grass Hay"/>
    <s v="Flood"/>
    <s v="Grassland/Pasture"/>
    <s v="Active IR"/>
  </r>
  <r>
    <x v="11"/>
    <x v="0"/>
    <n v="38.287864319599898"/>
    <s v="Grass Hay"/>
    <s v="Flood"/>
    <s v="Grassland/Pasture"/>
    <s v="Active IR"/>
  </r>
  <r>
    <x v="11"/>
    <x v="0"/>
    <n v="38.287864319599898"/>
    <s v="Grass Hay"/>
    <s v="Flood"/>
    <s v="Grassland/Pasture"/>
    <s v="Active IR"/>
  </r>
  <r>
    <x v="11"/>
    <x v="0"/>
    <n v="38.287864319599898"/>
    <s v="Grass Hay"/>
    <s v="Flood"/>
    <s v="Grassland/Pasture"/>
    <s v="Active IR"/>
  </r>
  <r>
    <x v="11"/>
    <x v="0"/>
    <n v="38.287864319599898"/>
    <s v="Grass Hay"/>
    <s v="Flood"/>
    <s v="Grassland/Pasture"/>
    <s v="Active IR"/>
  </r>
  <r>
    <x v="27"/>
    <x v="0"/>
    <n v="14.9598555924"/>
    <s v="Grass Hay"/>
    <s v="Flood"/>
    <s v="Grassland/Pasture"/>
    <s v="Active IR"/>
  </r>
  <r>
    <x v="36"/>
    <x v="0"/>
    <n v="18.1724791364"/>
    <s v="Grass Hay"/>
    <s v="Flood"/>
    <s v="Grassland/Pasture"/>
    <s v="Active IR"/>
  </r>
  <r>
    <x v="27"/>
    <x v="0"/>
    <n v="6.8852641921400002"/>
    <s v="Grass Hay"/>
    <s v="Flood"/>
    <s v="Herbaceous Wetlands"/>
    <s v="Active IR"/>
  </r>
  <r>
    <x v="3"/>
    <x v="0"/>
    <n v="1.28648095153"/>
    <s v="Grass Hay"/>
    <s v="Flood"/>
    <s v="Herbaceous Wetlands"/>
    <s v="Active IR"/>
  </r>
  <r>
    <x v="9"/>
    <x v="0"/>
    <n v="5.59750639606"/>
    <s v="Grass Hay"/>
    <s v="Flood"/>
    <s v="Herbaceous Wetlands"/>
    <s v="Active IR"/>
  </r>
  <r>
    <x v="22"/>
    <x v="0"/>
    <n v="1.0052891265699999"/>
    <s v="Grass Hay"/>
    <s v="Flood"/>
    <s v="Herbaceous Wetlands"/>
    <s v="Active IR"/>
  </r>
  <r>
    <x v="12"/>
    <x v="0"/>
    <n v="22.440029093900002"/>
    <s v="Grass Hay"/>
    <s v="Flood"/>
    <s v="Herbaceous Wetlands"/>
    <s v="Active IR"/>
  </r>
  <r>
    <x v="10"/>
    <x v="0"/>
    <n v="0.35272219267900001"/>
    <s v="Grass Hay"/>
    <s v="Flood"/>
    <s v="Herbaceous Wetlands"/>
    <s v="Active IR"/>
  </r>
  <r>
    <x v="18"/>
    <x v="0"/>
    <n v="45.133726651499899"/>
    <s v="Grass Hay"/>
    <s v="Flood"/>
    <s v="Herbaceous Wetlands"/>
    <s v="Active IR"/>
  </r>
  <r>
    <x v="18"/>
    <x v="0"/>
    <n v="45.133726651499899"/>
    <s v="Grass Hay"/>
    <s v="Flood"/>
    <s v="Herbaceous Wetlands"/>
    <s v="Active IR"/>
  </r>
  <r>
    <x v="27"/>
    <x v="0"/>
    <n v="19.493827486800001"/>
    <s v="Grass Hay"/>
    <s v="Flood"/>
    <s v="Herbaceous Wetlands"/>
    <s v="Active IR"/>
  </r>
  <r>
    <x v="16"/>
    <x v="0"/>
    <n v="0.92118464765600006"/>
    <s v="Grass Hay"/>
    <s v="Flood"/>
    <s v="Herbaceous Wetlands"/>
    <s v="Active IR"/>
  </r>
  <r>
    <x v="19"/>
    <x v="0"/>
    <n v="0.92118464765600006"/>
    <s v="Grass Hay"/>
    <s v="Flood"/>
    <s v="Herbaceous Wetlands"/>
    <s v="Active IR"/>
  </r>
  <r>
    <x v="20"/>
    <x v="0"/>
    <n v="6.3242343779599999"/>
    <s v="Grass Hay"/>
    <s v="Flood"/>
    <s v="Other Hay/Non Alfalfa"/>
    <s v="Active IR"/>
  </r>
  <r>
    <x v="3"/>
    <x v="0"/>
    <n v="6.2752774542700003"/>
    <s v="Grass Hay"/>
    <s v="Flood"/>
    <s v="Other Hay/Non Alfalfa"/>
    <s v="Active IR"/>
  </r>
  <r>
    <x v="16"/>
    <x v="0"/>
    <n v="4.9310294387300004"/>
    <s v="Grass Hay"/>
    <s v="Flood"/>
    <s v="Other Hay/Non Alfalfa"/>
    <s v="Active IR"/>
  </r>
  <r>
    <x v="10"/>
    <x v="0"/>
    <n v="2.3136137274899999"/>
    <s v="Grass Hay"/>
    <s v="Flood"/>
    <s v="Other Hay/Non Alfalfa"/>
    <s v="Active IR"/>
  </r>
  <r>
    <x v="10"/>
    <x v="0"/>
    <n v="19.5808291757"/>
    <s v="Grass Hay"/>
    <s v="Flood"/>
    <s v="Other Hay/Non Alfalfa"/>
    <s v="Active IR"/>
  </r>
  <r>
    <x v="31"/>
    <x v="0"/>
    <n v="9.7744099781599996"/>
    <s v="Grass Hay"/>
    <s v="Flood"/>
    <s v="Other Hay/Non Alfalfa"/>
    <s v="Active IR"/>
  </r>
  <r>
    <x v="3"/>
    <x v="0"/>
    <n v="5.1971858800300001"/>
    <s v="Grass Hay"/>
    <s v="Flood"/>
    <s v="Other Hay/Non Alfalfa"/>
    <s v="Active IR"/>
  </r>
  <r>
    <x v="45"/>
    <x v="0"/>
    <n v="1.4452325499400001"/>
    <s v="Grass Hay"/>
    <s v="Flood"/>
    <s v="Other Hay/Non Alfalfa"/>
    <s v="Active IR"/>
  </r>
  <r>
    <x v="3"/>
    <x v="0"/>
    <n v="3.48076565087"/>
    <s v="Grass Hay"/>
    <s v="Flood"/>
    <s v="Other Hay/Non Alfalfa"/>
    <s v="Active IR"/>
  </r>
  <r>
    <x v="24"/>
    <x v="0"/>
    <n v="2.8640631234699998"/>
    <s v="Grass Hay"/>
    <s v="Flood"/>
    <s v="Other Hay/Non Alfalfa"/>
    <s v="Active IR"/>
  </r>
  <r>
    <x v="24"/>
    <x v="0"/>
    <n v="2.8640631234699998"/>
    <s v="Grass Hay"/>
    <s v="Flood"/>
    <s v="Other Hay/Non Alfalfa"/>
    <s v="Active IR"/>
  </r>
  <r>
    <x v="24"/>
    <x v="0"/>
    <n v="2.8640631234699998"/>
    <s v="Grass Hay"/>
    <s v="Flood"/>
    <s v="Other Hay/Non Alfalfa"/>
    <s v="Active IR"/>
  </r>
  <r>
    <x v="7"/>
    <x v="0"/>
    <n v="2.8640631234699998"/>
    <s v="Grass Hay"/>
    <s v="Flood"/>
    <s v="Other Hay/Non Alfalfa"/>
    <s v="Active IR"/>
  </r>
  <r>
    <x v="9"/>
    <x v="0"/>
    <n v="16.645813155300001"/>
    <s v="Grass Hay"/>
    <s v="Flood"/>
    <s v="Other Hay/Non Alfalfa"/>
    <s v="Active IR"/>
  </r>
  <r>
    <x v="51"/>
    <x v="0"/>
    <n v="1.52592554011"/>
    <s v="Grass Hay"/>
    <s v="Flood"/>
    <s v="Other Hay/Non Alfalfa"/>
    <s v="Active IR"/>
  </r>
  <r>
    <x v="2"/>
    <x v="0"/>
    <n v="1.52592554011"/>
    <s v="Grass Hay"/>
    <s v="Flood"/>
    <s v="Other Hay/Non Alfalfa"/>
    <s v="Active IR"/>
  </r>
  <r>
    <x v="9"/>
    <x v="0"/>
    <n v="8.5509029407600003"/>
    <s v="Grass Hay"/>
    <s v="Flood"/>
    <s v="Other Hay/Non Alfalfa"/>
    <s v="Active IR"/>
  </r>
  <r>
    <x v="9"/>
    <x v="0"/>
    <n v="8.5509029407600003"/>
    <s v="Grass Hay"/>
    <s v="Flood"/>
    <s v="Other Hay/Non Alfalfa"/>
    <s v="Active IR"/>
  </r>
  <r>
    <x v="9"/>
    <x v="0"/>
    <n v="8.5509029407600003"/>
    <s v="Grass Hay"/>
    <s v="Flood"/>
    <s v="Other Hay/Non Alfalfa"/>
    <s v="Active IR"/>
  </r>
  <r>
    <x v="35"/>
    <x v="0"/>
    <n v="4.1111370269199998"/>
    <s v="Grass Hay"/>
    <s v="Flood"/>
    <s v="Other Hay/Non Alfalfa"/>
    <s v="Active IR"/>
  </r>
  <r>
    <x v="35"/>
    <x v="0"/>
    <n v="4.1111370269199998"/>
    <s v="Grass Hay"/>
    <s v="Flood"/>
    <s v="Other Hay/Non Alfalfa"/>
    <s v="Active IR"/>
  </r>
  <r>
    <x v="19"/>
    <x v="0"/>
    <n v="4.1111370269199998"/>
    <s v="Grass Hay"/>
    <s v="Flood"/>
    <s v="Other Hay/Non Alfalfa"/>
    <s v="Active IR"/>
  </r>
  <r>
    <x v="27"/>
    <x v="0"/>
    <n v="14.1699377803"/>
    <s v="Grass Hay"/>
    <s v="Flood"/>
    <s v="Other Hay/Non Alfalfa"/>
    <s v="Active IR"/>
  </r>
  <r>
    <x v="4"/>
    <x v="0"/>
    <n v="2.7365326265999999"/>
    <s v="Grass Hay"/>
    <s v="Flood"/>
    <s v="Other Hay/Non Alfalfa"/>
    <s v="Active IR"/>
  </r>
  <r>
    <x v="4"/>
    <x v="0"/>
    <n v="2.7365326265999999"/>
    <s v="Grass Hay"/>
    <s v="Flood"/>
    <s v="Other Hay/Non Alfalfa"/>
    <s v="Active IR"/>
  </r>
  <r>
    <x v="7"/>
    <x v="0"/>
    <n v="2.7365326265999999"/>
    <s v="Grass Hay"/>
    <s v="Flood"/>
    <s v="Other Hay/Non Alfalfa"/>
    <s v="Active IR"/>
  </r>
  <r>
    <x v="9"/>
    <x v="0"/>
    <n v="4.7902368271200002"/>
    <s v="Grass Hay"/>
    <s v="Flood"/>
    <s v="Other Hay/Non Alfalfa"/>
    <s v="Active IR"/>
  </r>
  <r>
    <x v="9"/>
    <x v="0"/>
    <n v="13.640943780200001"/>
    <s v="Grass Hay"/>
    <s v="Flood"/>
    <s v="Other Hay/Non Alfalfa"/>
    <s v="Active IR"/>
  </r>
  <r>
    <x v="9"/>
    <x v="0"/>
    <n v="13.640943780200001"/>
    <s v="Grass Hay"/>
    <s v="Flood"/>
    <s v="Other Hay/Non Alfalfa"/>
    <s v="Active IR"/>
  </r>
  <r>
    <x v="9"/>
    <x v="0"/>
    <n v="14.509993700300001"/>
    <s v="Grass Hay"/>
    <s v="Flood"/>
    <s v="Other Hay/Non Alfalfa"/>
    <s v="Active IR"/>
  </r>
  <r>
    <x v="9"/>
    <x v="0"/>
    <n v="14.509993700300001"/>
    <s v="Grass Hay"/>
    <s v="Flood"/>
    <s v="Other Hay/Non Alfalfa"/>
    <s v="Active IR"/>
  </r>
  <r>
    <x v="19"/>
    <x v="0"/>
    <n v="1.60951534861"/>
    <s v="Grass Hay"/>
    <s v="Flood"/>
    <s v="Other Hay/Non Alfalfa"/>
    <s v="Active IR"/>
  </r>
  <r>
    <x v="19"/>
    <x v="0"/>
    <n v="1.60951534861"/>
    <s v="Grass Hay"/>
    <s v="Flood"/>
    <s v="Other Hay/Non Alfalfa"/>
    <s v="Active IR"/>
  </r>
  <r>
    <x v="53"/>
    <x v="0"/>
    <n v="33.1461347284"/>
    <s v="Grass Hay"/>
    <s v="Flood"/>
    <s v="Other Hay/Non Alfalfa"/>
    <s v="Active IR"/>
  </r>
  <r>
    <x v="3"/>
    <x v="0"/>
    <n v="3.9058239919900002"/>
    <s v="Grass Hay"/>
    <s v="Flood"/>
    <s v="Other Hay/Non Alfalfa"/>
    <s v="Active IR"/>
  </r>
  <r>
    <x v="24"/>
    <x v="0"/>
    <n v="2.80426062014"/>
    <s v="Grass Hay"/>
    <s v="Flood"/>
    <s v="Other Hay/Non Alfalfa"/>
    <s v="Active IR"/>
  </r>
  <r>
    <x v="3"/>
    <x v="0"/>
    <n v="1.50055433851"/>
    <s v="Grass Hay"/>
    <s v="Flood"/>
    <s v="Other Hay/Non Alfalfa"/>
    <s v="Active IR"/>
  </r>
  <r>
    <x v="4"/>
    <x v="0"/>
    <n v="4.0841981561600003"/>
    <s v="Grass Hay"/>
    <s v="Flood"/>
    <s v="Other Hay/Non Alfalfa"/>
    <s v="Active IR"/>
  </r>
  <r>
    <x v="4"/>
    <x v="0"/>
    <n v="4.0841981561600003"/>
    <s v="Grass Hay"/>
    <s v="Flood"/>
    <s v="Other Hay/Non Alfalfa"/>
    <s v="Active IR"/>
  </r>
  <r>
    <x v="7"/>
    <x v="0"/>
    <n v="4.0841981561600003"/>
    <s v="Grass Hay"/>
    <s v="Flood"/>
    <s v="Other Hay/Non Alfalfa"/>
    <s v="Active IR"/>
  </r>
  <r>
    <x v="5"/>
    <x v="0"/>
    <n v="5.1220292777900003"/>
    <s v="Grass Hay"/>
    <s v="Flood"/>
    <s v="Other Hay/Non Alfalfa"/>
    <s v="Active IR"/>
  </r>
  <r>
    <x v="9"/>
    <x v="0"/>
    <n v="6.43986907669"/>
    <s v="Grass Hay"/>
    <s v="Flood"/>
    <s v="Other Hay/Non Alfalfa"/>
    <s v="Active IR"/>
  </r>
  <r>
    <x v="9"/>
    <x v="0"/>
    <n v="3.1304389555699998"/>
    <s v="Grass Hay"/>
    <s v="Flood"/>
    <s v="Other Hay/Non Alfalfa"/>
    <s v="Active IR"/>
  </r>
  <r>
    <x v="31"/>
    <x v="0"/>
    <n v="6.7737211080500002"/>
    <s v="Grass Hay"/>
    <s v="Flood"/>
    <s v="Other Hay/Non Alfalfa"/>
    <s v="Active IR"/>
  </r>
  <r>
    <x v="9"/>
    <x v="0"/>
    <n v="2.27836542384"/>
    <s v="Grass Hay"/>
    <s v="Flood"/>
    <s v="Other Hay/Non Alfalfa"/>
    <s v="Active IR"/>
  </r>
  <r>
    <x v="9"/>
    <x v="0"/>
    <n v="39.4198858524"/>
    <s v="Grass Hay"/>
    <s v="Flood"/>
    <s v="Other Hay/Non Alfalfa"/>
    <s v="Active IR"/>
  </r>
  <r>
    <x v="4"/>
    <x v="0"/>
    <n v="1.0209843193200001"/>
    <s v="Grass Hay"/>
    <s v="Flood"/>
    <s v="Other Hay/Non Alfalfa"/>
    <s v="Active IR"/>
  </r>
  <r>
    <x v="10"/>
    <x v="0"/>
    <n v="2.27478882054"/>
    <s v="Grass Hay"/>
    <s v="Flood"/>
    <s v="Other Hay/Non Alfalfa"/>
    <s v="Active IR"/>
  </r>
  <r>
    <x v="28"/>
    <x v="0"/>
    <n v="1.65990049143"/>
    <s v="Grass Hay"/>
    <s v="Flood"/>
    <s v="Other Hay/Non Alfalfa"/>
    <s v="Active IR"/>
  </r>
  <r>
    <x v="53"/>
    <x v="0"/>
    <n v="21.502077893300001"/>
    <s v="Grass Hay"/>
    <s v="Flood"/>
    <s v="Other Hay/Non Alfalfa"/>
    <s v="Active IR"/>
  </r>
  <r>
    <x v="53"/>
    <x v="0"/>
    <n v="21.502077893300001"/>
    <s v="Grass Hay"/>
    <s v="Flood"/>
    <s v="Other Hay/Non Alfalfa"/>
    <s v="Active IR"/>
  </r>
  <r>
    <x v="3"/>
    <x v="0"/>
    <n v="9.7175302518500004"/>
    <s v="Grass Hay"/>
    <s v="Flood"/>
    <s v="Other Hay/Non Alfalfa"/>
    <s v="Active IR"/>
  </r>
  <r>
    <x v="3"/>
    <x v="0"/>
    <n v="4.1591128341700001"/>
    <s v="Grass Hay"/>
    <s v="Flood"/>
    <s v="Other Hay/Non Alfalfa"/>
    <s v="Active IR"/>
  </r>
  <r>
    <x v="1"/>
    <x v="0"/>
    <n v="8.5409413260600004"/>
    <s v="Grass Hay"/>
    <s v="Flood"/>
    <s v="Other Hay/Non Alfalfa"/>
    <s v="Active IR"/>
  </r>
  <r>
    <x v="1"/>
    <x v="0"/>
    <n v="8.5409413260600004"/>
    <s v="Grass Hay"/>
    <s v="Flood"/>
    <s v="Other Hay/Non Alfalfa"/>
    <s v="Active IR"/>
  </r>
  <r>
    <x v="9"/>
    <x v="0"/>
    <n v="5.7836908130399998"/>
    <s v="Grass Hay"/>
    <s v="Flood"/>
    <s v="Other Hay/Non Alfalfa"/>
    <s v="Active IR"/>
  </r>
  <r>
    <x v="9"/>
    <x v="0"/>
    <n v="5.7836908130399998"/>
    <s v="Grass Hay"/>
    <s v="Flood"/>
    <s v="Other Hay/Non Alfalfa"/>
    <s v="Active IR"/>
  </r>
  <r>
    <x v="3"/>
    <x v="0"/>
    <n v="0.62683286144000006"/>
    <s v="Grass Hay"/>
    <s v="Flood"/>
    <s v="Other Hay/Non Alfalfa"/>
    <s v="Active IR"/>
  </r>
  <r>
    <x v="53"/>
    <x v="0"/>
    <n v="3.8766499025200001"/>
    <s v="Grass Hay"/>
    <s v="Flood"/>
    <s v="Other Hay/Non Alfalfa"/>
    <s v="Active IR"/>
  </r>
  <r>
    <x v="53"/>
    <x v="0"/>
    <n v="3.8766499025200001"/>
    <s v="Grass Hay"/>
    <s v="Flood"/>
    <s v="Other Hay/Non Alfalfa"/>
    <s v="Active IR"/>
  </r>
  <r>
    <x v="7"/>
    <x v="0"/>
    <n v="10.070396260100001"/>
    <s v="Grass Hay"/>
    <s v="Flood"/>
    <s v="Other Hay/Non Alfalfa"/>
    <s v="Active IR"/>
  </r>
  <r>
    <x v="3"/>
    <x v="0"/>
    <n v="1.98224213305"/>
    <s v="Grass Hay"/>
    <s v="Flood"/>
    <s v="Other Hay/Non Alfalfa"/>
    <s v="Active IR"/>
  </r>
  <r>
    <x v="44"/>
    <x v="0"/>
    <n v="8.9865576874500004"/>
    <s v="Grass Hay"/>
    <s v="Flood"/>
    <s v="Other Hay/Non Alfalfa"/>
    <s v="Active IR"/>
  </r>
  <r>
    <x v="44"/>
    <x v="0"/>
    <n v="8.9865576874500004"/>
    <s v="Grass Hay"/>
    <s v="Flood"/>
    <s v="Other Hay/Non Alfalfa"/>
    <s v="Active IR"/>
  </r>
  <r>
    <x v="44"/>
    <x v="0"/>
    <n v="8.9865576874500004"/>
    <s v="Grass Hay"/>
    <s v="Flood"/>
    <s v="Other Hay/Non Alfalfa"/>
    <s v="Active IR"/>
  </r>
  <r>
    <x v="3"/>
    <x v="0"/>
    <n v="2.4313080038299999"/>
    <s v="Grass Hay"/>
    <s v="Flood"/>
    <s v="Other Hay/Non Alfalfa"/>
    <s v="Active IR"/>
  </r>
  <r>
    <x v="3"/>
    <x v="0"/>
    <n v="2.4313080038299999"/>
    <s v="Grass Hay"/>
    <s v="Flood"/>
    <s v="Other Hay/Non Alfalfa"/>
    <s v="Active IR"/>
  </r>
  <r>
    <x v="42"/>
    <x v="0"/>
    <n v="1.7003932585999999"/>
    <s v="Grass Hay"/>
    <s v="Flood"/>
    <s v="Other Hay/Non Alfalfa"/>
    <s v="Active IR"/>
  </r>
  <r>
    <x v="7"/>
    <x v="0"/>
    <n v="1.7003932585999999"/>
    <s v="Grass Hay"/>
    <s v="Flood"/>
    <s v="Other Hay/Non Alfalfa"/>
    <s v="Active IR"/>
  </r>
  <r>
    <x v="3"/>
    <x v="0"/>
    <n v="3.7933011053499999"/>
    <s v="Grass Hay"/>
    <s v="Flood"/>
    <s v="Other Hay/Non Alfalfa"/>
    <s v="Active IR"/>
  </r>
  <r>
    <x v="3"/>
    <x v="0"/>
    <n v="3.7933011053499999"/>
    <s v="Grass Hay"/>
    <s v="Flood"/>
    <s v="Other Hay/Non Alfalfa"/>
    <s v="Active IR"/>
  </r>
  <r>
    <x v="17"/>
    <x v="0"/>
    <n v="19.613276857700001"/>
    <s v="Grass Hay"/>
    <s v="Flood"/>
    <s v="Other Hay/Non Alfalfa"/>
    <s v="Active IR"/>
  </r>
  <r>
    <x v="17"/>
    <x v="0"/>
    <n v="19.613276857700001"/>
    <s v="Grass Hay"/>
    <s v="Flood"/>
    <s v="Other Hay/Non Alfalfa"/>
    <s v="Active IR"/>
  </r>
  <r>
    <x v="34"/>
    <x v="0"/>
    <n v="19.613276857700001"/>
    <s v="Grass Hay"/>
    <s v="Flood"/>
    <s v="Other Hay/Non Alfalfa"/>
    <s v="Active IR"/>
  </r>
  <r>
    <x v="9"/>
    <x v="0"/>
    <n v="1.96790494878"/>
    <s v="Grass Hay"/>
    <s v="Flood"/>
    <s v="Other Hay/Non Alfalfa"/>
    <s v="Active IR"/>
  </r>
  <r>
    <x v="9"/>
    <x v="0"/>
    <n v="1.96790494878"/>
    <s v="Grass Hay"/>
    <s v="Flood"/>
    <s v="Other Hay/Non Alfalfa"/>
    <s v="Active IR"/>
  </r>
  <r>
    <x v="9"/>
    <x v="0"/>
    <n v="1.96790494878"/>
    <s v="Grass Hay"/>
    <s v="Flood"/>
    <s v="Other Hay/Non Alfalfa"/>
    <s v="Active IR"/>
  </r>
  <r>
    <x v="31"/>
    <x v="0"/>
    <n v="7.7350988771899996"/>
    <s v="Grass Hay"/>
    <s v="Flood"/>
    <s v="Other Hay/Non Alfalfa"/>
    <s v="Active IR"/>
  </r>
  <r>
    <x v="3"/>
    <x v="0"/>
    <n v="8.5124732043800009"/>
    <s v="Grass Hay"/>
    <s v="Flood"/>
    <s v="Other Hay/Non Alfalfa"/>
    <s v="Active IR"/>
  </r>
  <r>
    <x v="3"/>
    <x v="0"/>
    <n v="8.5124732043800009"/>
    <s v="Grass Hay"/>
    <s v="Flood"/>
    <s v="Other Hay/Non Alfalfa"/>
    <s v="Active IR"/>
  </r>
  <r>
    <x v="3"/>
    <x v="0"/>
    <n v="8.5124732043800009"/>
    <s v="Grass Hay"/>
    <s v="Flood"/>
    <s v="Other Hay/Non Alfalfa"/>
    <s v="Active IR"/>
  </r>
  <r>
    <x v="38"/>
    <x v="0"/>
    <n v="26.979735606999899"/>
    <s v="Grass Hay"/>
    <s v="Flood"/>
    <s v="Other Hay/Non Alfalfa"/>
    <s v="Active IR"/>
  </r>
  <r>
    <x v="11"/>
    <x v="0"/>
    <n v="26.979735606999899"/>
    <s v="Grass Hay"/>
    <s v="Flood"/>
    <s v="Other Hay/Non Alfalfa"/>
    <s v="Active IR"/>
  </r>
  <r>
    <x v="7"/>
    <x v="0"/>
    <n v="2.2758652482300001"/>
    <s v="Grass Hay"/>
    <s v="Flood"/>
    <s v="Other Hay/Non Alfalfa"/>
    <s v="Active IR"/>
  </r>
  <r>
    <x v="13"/>
    <x v="0"/>
    <n v="5.9732175925700002"/>
    <s v="Grass Hay"/>
    <s v="Flood"/>
    <s v="Other Hay/Non Alfalfa"/>
    <s v="Active IR"/>
  </r>
  <r>
    <x v="13"/>
    <x v="0"/>
    <n v="7.5431602232200001"/>
    <s v="Grass Hay"/>
    <s v="Flood"/>
    <s v="Other Hay/Non Alfalfa"/>
    <s v="Active IR"/>
  </r>
  <r>
    <x v="27"/>
    <x v="0"/>
    <n v="5.6536620301199996"/>
    <s v="Grass Hay"/>
    <s v="Flood"/>
    <s v="Other Hay/Non Alfalfa"/>
    <s v="Active IR"/>
  </r>
  <r>
    <x v="27"/>
    <x v="0"/>
    <n v="5.6536620301199996"/>
    <s v="Grass Hay"/>
    <s v="Flood"/>
    <s v="Other Hay/Non Alfalfa"/>
    <s v="Active IR"/>
  </r>
  <r>
    <x v="27"/>
    <x v="0"/>
    <n v="5.6536620301199996"/>
    <s v="Grass Hay"/>
    <s v="Flood"/>
    <s v="Other Hay/Non Alfalfa"/>
    <s v="Active IR"/>
  </r>
  <r>
    <x v="27"/>
    <x v="0"/>
    <n v="5.6536620301199996"/>
    <s v="Grass Hay"/>
    <s v="Flood"/>
    <s v="Other Hay/Non Alfalfa"/>
    <s v="Active IR"/>
  </r>
  <r>
    <x v="0"/>
    <x v="0"/>
    <n v="1.85141894733"/>
    <s v="Grass Hay"/>
    <s v="Flood"/>
    <s v="Other Hay/Non Alfalfa"/>
    <s v="Active IR"/>
  </r>
  <r>
    <x v="0"/>
    <x v="0"/>
    <n v="11.7601342512"/>
    <s v="Grass Hay"/>
    <s v="Flood"/>
    <s v="Other Hay/Non Alfalfa"/>
    <s v="Active IR"/>
  </r>
  <r>
    <x v="35"/>
    <x v="0"/>
    <n v="0.78032032741299995"/>
    <s v="Grass Hay"/>
    <s v="Flood"/>
    <s v="Other Hay/Non Alfalfa"/>
    <s v="Active IR"/>
  </r>
  <r>
    <x v="19"/>
    <x v="0"/>
    <n v="0.78032032741299995"/>
    <s v="Grass Hay"/>
    <s v="Flood"/>
    <s v="Other Hay/Non Alfalfa"/>
    <s v="Active IR"/>
  </r>
  <r>
    <x v="9"/>
    <x v="0"/>
    <n v="1.55263366631"/>
    <s v="Grass Hay"/>
    <s v="Flood"/>
    <s v="Other Hay/Non Alfalfa"/>
    <s v="Active IR"/>
  </r>
  <r>
    <x v="9"/>
    <x v="0"/>
    <n v="0.82054686076299999"/>
    <s v="Grass Hay"/>
    <s v="Flood"/>
    <s v="Other Hay/Non Alfalfa"/>
    <s v="Active IR"/>
  </r>
  <r>
    <x v="9"/>
    <x v="0"/>
    <n v="4.1195231553999996"/>
    <s v="Grass Hay"/>
    <s v="Flood"/>
    <s v="Other Hay/Non Alfalfa"/>
    <s v="Active IR"/>
  </r>
  <r>
    <x v="3"/>
    <x v="0"/>
    <n v="3.5417250725799998"/>
    <s v="Grass Hay"/>
    <s v="Flood"/>
    <s v="Other Hay/Non Alfalfa"/>
    <s v="Active IR"/>
  </r>
  <r>
    <x v="3"/>
    <x v="0"/>
    <n v="1.0816339082199999"/>
    <s v="Grass Hay"/>
    <s v="Flood"/>
    <s v="Other Hay/Non Alfalfa"/>
    <s v="Active IR"/>
  </r>
  <r>
    <x v="31"/>
    <x v="0"/>
    <n v="0.92848802039800005"/>
    <s v="Grass Hay"/>
    <s v="Flood"/>
    <s v="Other Hay/Non Alfalfa"/>
    <s v="Active IR"/>
  </r>
  <r>
    <x v="31"/>
    <x v="0"/>
    <n v="0.92848802039800005"/>
    <s v="Grass Hay"/>
    <s v="Flood"/>
    <s v="Other Hay/Non Alfalfa"/>
    <s v="Active IR"/>
  </r>
  <r>
    <x v="0"/>
    <x v="0"/>
    <n v="0.45717047294899998"/>
    <s v="Grass Hay"/>
    <s v="Flood"/>
    <s v="Other Hay/Non Alfalfa"/>
    <s v="Active IR"/>
  </r>
  <r>
    <x v="17"/>
    <x v="0"/>
    <n v="21.0429836444"/>
    <s v="Grass Hay"/>
    <s v="Flood"/>
    <s v="Other Hay/Non Alfalfa"/>
    <s v="Active IR"/>
  </r>
  <r>
    <x v="17"/>
    <x v="0"/>
    <n v="21.0429836444"/>
    <s v="Grass Hay"/>
    <s v="Flood"/>
    <s v="Other Hay/Non Alfalfa"/>
    <s v="Active IR"/>
  </r>
  <r>
    <x v="17"/>
    <x v="0"/>
    <n v="21.0429836444"/>
    <s v="Grass Hay"/>
    <s v="Flood"/>
    <s v="Other Hay/Non Alfalfa"/>
    <s v="Active IR"/>
  </r>
  <r>
    <x v="17"/>
    <x v="0"/>
    <n v="21.0429836444"/>
    <s v="Grass Hay"/>
    <s v="Flood"/>
    <s v="Other Hay/Non Alfalfa"/>
    <s v="Active IR"/>
  </r>
  <r>
    <x v="17"/>
    <x v="0"/>
    <n v="21.0429836444"/>
    <s v="Grass Hay"/>
    <s v="Flood"/>
    <s v="Other Hay/Non Alfalfa"/>
    <s v="Active IR"/>
  </r>
  <r>
    <x v="34"/>
    <x v="0"/>
    <n v="21.0429836444"/>
    <s v="Grass Hay"/>
    <s v="Flood"/>
    <s v="Other Hay/Non Alfalfa"/>
    <s v="Active IR"/>
  </r>
  <r>
    <x v="34"/>
    <x v="0"/>
    <n v="21.0429836444"/>
    <s v="Grass Hay"/>
    <s v="Flood"/>
    <s v="Other Hay/Non Alfalfa"/>
    <s v="Active IR"/>
  </r>
  <r>
    <x v="34"/>
    <x v="0"/>
    <n v="21.0429836444"/>
    <s v="Grass Hay"/>
    <s v="Flood"/>
    <s v="Other Hay/Non Alfalfa"/>
    <s v="Active IR"/>
  </r>
  <r>
    <x v="6"/>
    <x v="0"/>
    <n v="2.8884814297500001"/>
    <s v="Grass Hay"/>
    <s v="Flood"/>
    <s v="Other Hay/Non Alfalfa"/>
    <s v="Active IR"/>
  </r>
  <r>
    <x v="6"/>
    <x v="0"/>
    <n v="2.8884814297500001"/>
    <s v="Grass Hay"/>
    <s v="Flood"/>
    <s v="Other Hay/Non Alfalfa"/>
    <s v="Active IR"/>
  </r>
  <r>
    <x v="6"/>
    <x v="0"/>
    <n v="7.0283903371300003"/>
    <s v="Grass Hay"/>
    <s v="Flood"/>
    <s v="Other Hay/Non Alfalfa"/>
    <s v="Active IR"/>
  </r>
  <r>
    <x v="6"/>
    <x v="0"/>
    <n v="7.0283903371300003"/>
    <s v="Grass Hay"/>
    <s v="Flood"/>
    <s v="Other Hay/Non Alfalfa"/>
    <s v="Active IR"/>
  </r>
  <r>
    <x v="6"/>
    <x v="0"/>
    <n v="7.0283903371300003"/>
    <s v="Grass Hay"/>
    <s v="Flood"/>
    <s v="Other Hay/Non Alfalfa"/>
    <s v="Active IR"/>
  </r>
  <r>
    <x v="9"/>
    <x v="0"/>
    <n v="13.5819753474"/>
    <s v="Grass Hay"/>
    <s v="Flood"/>
    <s v="Other Hay/Non Alfalfa"/>
    <s v="Active IR"/>
  </r>
  <r>
    <x v="17"/>
    <x v="0"/>
    <n v="13.9990601211999"/>
    <s v="Grass Hay"/>
    <s v="Flood"/>
    <s v="Other Hay/Non Alfalfa"/>
    <s v="Active IR"/>
  </r>
  <r>
    <x v="17"/>
    <x v="0"/>
    <n v="13.9990601211999"/>
    <s v="Grass Hay"/>
    <s v="Flood"/>
    <s v="Other Hay/Non Alfalfa"/>
    <s v="Active IR"/>
  </r>
  <r>
    <x v="12"/>
    <x v="0"/>
    <n v="13.9990601211999"/>
    <s v="Grass Hay"/>
    <s v="Flood"/>
    <s v="Other Hay/Non Alfalfa"/>
    <s v="Active IR"/>
  </r>
  <r>
    <x v="12"/>
    <x v="0"/>
    <n v="13.9990601211999"/>
    <s v="Grass Hay"/>
    <s v="Flood"/>
    <s v="Other Hay/Non Alfalfa"/>
    <s v="Active IR"/>
  </r>
  <r>
    <x v="9"/>
    <x v="0"/>
    <n v="8.2050575426800005"/>
    <s v="Grass Hay"/>
    <s v="Flood"/>
    <s v="Other Hay/Non Alfalfa"/>
    <s v="Active IR"/>
  </r>
  <r>
    <x v="9"/>
    <x v="0"/>
    <n v="2.6091864705100001"/>
    <s v="Grass Hay"/>
    <s v="Flood"/>
    <s v="Other Hay/Non Alfalfa"/>
    <s v="Active IR"/>
  </r>
  <r>
    <x v="9"/>
    <x v="0"/>
    <n v="25.4510230904"/>
    <s v="Grass Hay"/>
    <s v="Flood"/>
    <s v="Other Hay/Non Alfalfa"/>
    <s v="Active IR"/>
  </r>
  <r>
    <x v="9"/>
    <x v="0"/>
    <n v="25.4510230904"/>
    <s v="Grass Hay"/>
    <s v="Flood"/>
    <s v="Other Hay/Non Alfalfa"/>
    <s v="Active IR"/>
  </r>
  <r>
    <x v="9"/>
    <x v="0"/>
    <n v="25.4510230904"/>
    <s v="Grass Hay"/>
    <s v="Flood"/>
    <s v="Other Hay/Non Alfalfa"/>
    <s v="Active IR"/>
  </r>
  <r>
    <x v="39"/>
    <x v="0"/>
    <n v="8.0277751964600004"/>
    <s v="Grass Hay"/>
    <s v="Flood"/>
    <s v="Other Hay/Non Alfalfa"/>
    <s v="Active IR"/>
  </r>
  <r>
    <x v="16"/>
    <x v="0"/>
    <n v="8.0277751964600004"/>
    <s v="Grass Hay"/>
    <s v="Flood"/>
    <s v="Other Hay/Non Alfalfa"/>
    <s v="Active IR"/>
  </r>
  <r>
    <x v="40"/>
    <x v="0"/>
    <n v="8.0277751964600004"/>
    <s v="Grass Hay"/>
    <s v="Flood"/>
    <s v="Other Hay/Non Alfalfa"/>
    <s v="Active IR"/>
  </r>
  <r>
    <x v="3"/>
    <x v="0"/>
    <n v="14.4599874304"/>
    <s v="Grass Hay"/>
    <s v="Flood"/>
    <s v="Other Hay/Non Alfalfa"/>
    <s v="Active IR"/>
  </r>
  <r>
    <x v="3"/>
    <x v="0"/>
    <n v="3.9622131286200002"/>
    <s v="Grass Hay"/>
    <s v="Flood"/>
    <s v="Other Hay/Non Alfalfa"/>
    <s v="Active IR"/>
  </r>
  <r>
    <x v="8"/>
    <x v="0"/>
    <n v="6.7829841140999996"/>
    <s v="Grass Hay"/>
    <s v="Flood"/>
    <s v="Other Hay/Non Alfalfa"/>
    <s v="Active IR"/>
  </r>
  <r>
    <x v="8"/>
    <x v="0"/>
    <n v="6.7829841140999996"/>
    <s v="Grass Hay"/>
    <s v="Flood"/>
    <s v="Other Hay/Non Alfalfa"/>
    <s v="Active IR"/>
  </r>
  <r>
    <x v="10"/>
    <x v="0"/>
    <n v="6.0059900286100003"/>
    <s v="Grass Hay"/>
    <s v="Flood"/>
    <s v="Other Hay/Non Alfalfa"/>
    <s v="Active IR"/>
  </r>
  <r>
    <x v="10"/>
    <x v="0"/>
    <n v="6.0059900286100003"/>
    <s v="Grass Hay"/>
    <s v="Flood"/>
    <s v="Other Hay/Non Alfalfa"/>
    <s v="Active IR"/>
  </r>
  <r>
    <x v="53"/>
    <x v="0"/>
    <n v="10.8158447096"/>
    <s v="Grass Hay"/>
    <s v="Flood"/>
    <s v="Other Hay/Non Alfalfa"/>
    <s v="Active IR"/>
  </r>
  <r>
    <x v="3"/>
    <x v="0"/>
    <n v="1.15250824001"/>
    <s v="Grass Hay"/>
    <s v="Flood"/>
    <s v="Other Hay/Non Alfalfa"/>
    <s v="Active IR"/>
  </r>
  <r>
    <x v="5"/>
    <x v="0"/>
    <n v="10.0276190157999"/>
    <s v="Grass Hay"/>
    <s v="Flood"/>
    <s v="Other Hay/Non Alfalfa"/>
    <s v="Active IR"/>
  </r>
  <r>
    <x v="5"/>
    <x v="0"/>
    <n v="10.0276190157999"/>
    <s v="Grass Hay"/>
    <s v="Flood"/>
    <s v="Other Hay/Non Alfalfa"/>
    <s v="Active IR"/>
  </r>
  <r>
    <x v="9"/>
    <x v="0"/>
    <n v="4.2698456303499999"/>
    <s v="Grass Hay"/>
    <s v="Flood"/>
    <s v="Other Hay/Non Alfalfa"/>
    <s v="Active IR"/>
  </r>
  <r>
    <x v="0"/>
    <x v="0"/>
    <n v="3.5726530334"/>
    <s v="Grass Hay"/>
    <s v="Flood"/>
    <s v="Other Hay/Non Alfalfa"/>
    <s v="Active IR"/>
  </r>
  <r>
    <x v="0"/>
    <x v="0"/>
    <n v="3.5726530334"/>
    <s v="Grass Hay"/>
    <s v="Flood"/>
    <s v="Other Hay/Non Alfalfa"/>
    <s v="Active IR"/>
  </r>
  <r>
    <x v="19"/>
    <x v="0"/>
    <n v="4.6019928727300004"/>
    <s v="Grass Hay"/>
    <s v="Flood"/>
    <s v="Other Hay/Non Alfalfa"/>
    <s v="Active IR"/>
  </r>
  <r>
    <x v="53"/>
    <x v="0"/>
    <n v="5.7729402166200003"/>
    <s v="Grass Hay"/>
    <s v="Flood"/>
    <s v="Other Hay/Non Alfalfa"/>
    <s v="Active IR"/>
  </r>
  <r>
    <x v="9"/>
    <x v="0"/>
    <n v="4.0815293535399997"/>
    <s v="Grass Hay"/>
    <s v="Flood"/>
    <s v="Other Hay/Non Alfalfa"/>
    <s v="Active IR"/>
  </r>
  <r>
    <x v="0"/>
    <x v="0"/>
    <n v="2.7272454128799999"/>
    <s v="Grass Hay"/>
    <s v="Flood"/>
    <s v="Other Hay/Non Alfalfa"/>
    <s v="Active IR"/>
  </r>
  <r>
    <x v="31"/>
    <x v="0"/>
    <n v="25.9049956210999"/>
    <s v="Grass Hay"/>
    <s v="Flood"/>
    <s v="Other Hay/Non Alfalfa"/>
    <s v="Active IR"/>
  </r>
  <r>
    <x v="31"/>
    <x v="0"/>
    <n v="25.9049956210999"/>
    <s v="Grass Hay"/>
    <s v="Flood"/>
    <s v="Other Hay/Non Alfalfa"/>
    <s v="Active IR"/>
  </r>
  <r>
    <x v="31"/>
    <x v="0"/>
    <n v="25.9049956210999"/>
    <s v="Grass Hay"/>
    <s v="Flood"/>
    <s v="Other Hay/Non Alfalfa"/>
    <s v="Active IR"/>
  </r>
  <r>
    <x v="31"/>
    <x v="0"/>
    <n v="25.9049956210999"/>
    <s v="Grass Hay"/>
    <s v="Flood"/>
    <s v="Other Hay/Non Alfalfa"/>
    <s v="Active IR"/>
  </r>
  <r>
    <x v="9"/>
    <x v="0"/>
    <n v="0.107450224582"/>
    <s v="Grass Hay"/>
    <s v="Flood"/>
    <s v="Other Hay/Non Alfalfa"/>
    <s v="Active IR"/>
  </r>
  <r>
    <x v="9"/>
    <x v="0"/>
    <n v="14.883211123800001"/>
    <s v="Grass Hay"/>
    <s v="Flood"/>
    <s v="Other Hay/Non Alfalfa"/>
    <s v="Active IR"/>
  </r>
  <r>
    <x v="9"/>
    <x v="0"/>
    <n v="14.883211123800001"/>
    <s v="Grass Hay"/>
    <s v="Flood"/>
    <s v="Other Hay/Non Alfalfa"/>
    <s v="Active IR"/>
  </r>
  <r>
    <x v="6"/>
    <x v="0"/>
    <n v="4.7315567038499999"/>
    <s v="Grass Hay"/>
    <s v="Flood"/>
    <s v="Other Hay/Non Alfalfa"/>
    <s v="Active IR"/>
  </r>
  <r>
    <x v="3"/>
    <x v="0"/>
    <n v="4.7315567038499999"/>
    <s v="Grass Hay"/>
    <s v="Flood"/>
    <s v="Other Hay/Non Alfalfa"/>
    <s v="Active IR"/>
  </r>
  <r>
    <x v="23"/>
    <x v="0"/>
    <n v="8.8644474135299998"/>
    <s v="Grass Hay"/>
    <s v="Flood"/>
    <s v="Other Hay/Non Alfalfa"/>
    <s v="Active IR"/>
  </r>
  <r>
    <x v="23"/>
    <x v="0"/>
    <n v="8.8644474135299998"/>
    <s v="Grass Hay"/>
    <s v="Flood"/>
    <s v="Other Hay/Non Alfalfa"/>
    <s v="Active IR"/>
  </r>
  <r>
    <x v="23"/>
    <x v="0"/>
    <n v="8.8644474135299998"/>
    <s v="Grass Hay"/>
    <s v="Flood"/>
    <s v="Other Hay/Non Alfalfa"/>
    <s v="Active IR"/>
  </r>
  <r>
    <x v="38"/>
    <x v="0"/>
    <n v="8.8644474135299998"/>
    <s v="Grass Hay"/>
    <s v="Flood"/>
    <s v="Other Hay/Non Alfalfa"/>
    <s v="Active IR"/>
  </r>
  <r>
    <x v="51"/>
    <x v="0"/>
    <n v="18.573070403500001"/>
    <s v="Grass Hay"/>
    <s v="Flood"/>
    <s v="Other Hay/Non Alfalfa"/>
    <s v="Active IR"/>
  </r>
  <r>
    <x v="9"/>
    <x v="0"/>
    <n v="0.77624129991500002"/>
    <s v="Grass Hay"/>
    <s v="Flood"/>
    <s v="Other Hay/Non Alfalfa"/>
    <s v="Active IR"/>
  </r>
  <r>
    <x v="9"/>
    <x v="0"/>
    <n v="0.77624129991500002"/>
    <s v="Grass Hay"/>
    <s v="Flood"/>
    <s v="Other Hay/Non Alfalfa"/>
    <s v="Active IR"/>
  </r>
  <r>
    <x v="11"/>
    <x v="0"/>
    <n v="5.4459567169499996"/>
    <s v="Grass Hay"/>
    <s v="Flood"/>
    <s v="Other Hay/Non Alfalfa"/>
    <s v="Active IR"/>
  </r>
  <r>
    <x v="11"/>
    <x v="0"/>
    <n v="5.4459567169499996"/>
    <s v="Grass Hay"/>
    <s v="Flood"/>
    <s v="Other Hay/Non Alfalfa"/>
    <s v="Active IR"/>
  </r>
  <r>
    <x v="27"/>
    <x v="0"/>
    <n v="13.2789446079"/>
    <s v="Grass Hay"/>
    <s v="Flood"/>
    <s v="Other Hay/Non Alfalfa"/>
    <s v="Active IR"/>
  </r>
  <r>
    <x v="27"/>
    <x v="0"/>
    <n v="13.2789446079"/>
    <s v="Grass Hay"/>
    <s v="Flood"/>
    <s v="Other Hay/Non Alfalfa"/>
    <s v="Active IR"/>
  </r>
  <r>
    <x v="8"/>
    <x v="0"/>
    <n v="5.4412278897000004"/>
    <s v="Grass Hay"/>
    <s v="Flood"/>
    <s v="Other Hay/Non Alfalfa"/>
    <s v="Active IR"/>
  </r>
  <r>
    <x v="16"/>
    <x v="0"/>
    <n v="3.1291741634800001"/>
    <s v="Grass Hay"/>
    <s v="Flood"/>
    <s v="Other Hay/Non Alfalfa"/>
    <s v="Active IR"/>
  </r>
  <r>
    <x v="10"/>
    <x v="0"/>
    <n v="5.7570223371899996"/>
    <s v="Grass Hay"/>
    <s v="Flood"/>
    <s v="Other Hay/Non Alfalfa"/>
    <s v="Active IR"/>
  </r>
  <r>
    <x v="10"/>
    <x v="0"/>
    <n v="5.7570223371899996"/>
    <s v="Grass Hay"/>
    <s v="Flood"/>
    <s v="Other Hay/Non Alfalfa"/>
    <s v="Active IR"/>
  </r>
  <r>
    <x v="11"/>
    <x v="0"/>
    <n v="4.2313861290999997"/>
    <s v="Grass Hay"/>
    <s v="Flood"/>
    <s v="Other Hay/Non Alfalfa"/>
    <s v="Active IR"/>
  </r>
  <r>
    <x v="11"/>
    <x v="0"/>
    <n v="4.2313861290999997"/>
    <s v="Grass Hay"/>
    <s v="Flood"/>
    <s v="Other Hay/Non Alfalfa"/>
    <s v="Active IR"/>
  </r>
  <r>
    <x v="11"/>
    <x v="0"/>
    <n v="4.2313861290999997"/>
    <s v="Grass Hay"/>
    <s v="Flood"/>
    <s v="Other Hay/Non Alfalfa"/>
    <s v="Active IR"/>
  </r>
  <r>
    <x v="0"/>
    <x v="0"/>
    <n v="23.1915669567999"/>
    <s v="Grass Hay"/>
    <s v="Flood"/>
    <s v="Other Hay/Non Alfalfa"/>
    <s v="Active IR"/>
  </r>
  <r>
    <x v="9"/>
    <x v="0"/>
    <n v="10.447590095800001"/>
    <s v="Grass Hay"/>
    <s v="Flood"/>
    <s v="Other Hay/Non Alfalfa"/>
    <s v="Active IR"/>
  </r>
  <r>
    <x v="9"/>
    <x v="0"/>
    <n v="1.07170257242"/>
    <s v="Grass Hay"/>
    <s v="Flood"/>
    <s v="Other Hay/Non Alfalfa"/>
    <s v="Active IR"/>
  </r>
  <r>
    <x v="5"/>
    <x v="0"/>
    <n v="3.2539965044999999"/>
    <s v="Grass Hay"/>
    <s v="Flood"/>
    <s v="Other Hay/Non Alfalfa"/>
    <s v="Active IR"/>
  </r>
  <r>
    <x v="5"/>
    <x v="0"/>
    <n v="3.2539965044999999"/>
    <s v="Grass Hay"/>
    <s v="Flood"/>
    <s v="Other Hay/Non Alfalfa"/>
    <s v="Active IR"/>
  </r>
  <r>
    <x v="5"/>
    <x v="0"/>
    <n v="3.2539965044999999"/>
    <s v="Grass Hay"/>
    <s v="Flood"/>
    <s v="Other Hay/Non Alfalfa"/>
    <s v="Active IR"/>
  </r>
  <r>
    <x v="9"/>
    <x v="0"/>
    <n v="29.224140525300001"/>
    <s v="Grass Hay"/>
    <s v="Flood"/>
    <s v="Other Hay/Non Alfalfa"/>
    <s v="Active IR"/>
  </r>
  <r>
    <x v="3"/>
    <x v="0"/>
    <n v="12.2945221570999"/>
    <s v="Grass Hay"/>
    <s v="Flood"/>
    <s v="Other Hay/Non Alfalfa"/>
    <s v="Active IR"/>
  </r>
  <r>
    <x v="9"/>
    <x v="0"/>
    <n v="9.7150784729400002"/>
    <s v="Grass Hay"/>
    <s v="Flood"/>
    <s v="Other Hay/Non Alfalfa"/>
    <s v="Active IR"/>
  </r>
  <r>
    <x v="9"/>
    <x v="0"/>
    <n v="9.7150784729400002"/>
    <s v="Grass Hay"/>
    <s v="Flood"/>
    <s v="Other Hay/Non Alfalfa"/>
    <s v="Active IR"/>
  </r>
  <r>
    <x v="27"/>
    <x v="0"/>
    <n v="28.7741519424"/>
    <s v="Grass Hay"/>
    <s v="Flood"/>
    <s v="Other Hay/Non Alfalfa"/>
    <s v="Active IR"/>
  </r>
  <r>
    <x v="7"/>
    <x v="0"/>
    <n v="0.53314181504000002"/>
    <s v="Grass Hay"/>
    <s v="Flood"/>
    <s v="Other Hay/Non Alfalfa"/>
    <s v="Active IR"/>
  </r>
  <r>
    <x v="10"/>
    <x v="0"/>
    <n v="1.8960667499199999"/>
    <s v="Grass Hay"/>
    <s v="Flood"/>
    <s v="Other Hay/Non Alfalfa"/>
    <s v="Active IR"/>
  </r>
  <r>
    <x v="10"/>
    <x v="0"/>
    <n v="1.8960667499199999"/>
    <s v="Grass Hay"/>
    <s v="Flood"/>
    <s v="Other Hay/Non Alfalfa"/>
    <s v="Active IR"/>
  </r>
  <r>
    <x v="3"/>
    <x v="0"/>
    <n v="4.3357193725699998"/>
    <s v="Grass Hay"/>
    <s v="Flood"/>
    <s v="Other Hay/Non Alfalfa"/>
    <s v="Active IR"/>
  </r>
  <r>
    <x v="3"/>
    <x v="0"/>
    <n v="4.3357193725699998"/>
    <s v="Grass Hay"/>
    <s v="Flood"/>
    <s v="Other Hay/Non Alfalfa"/>
    <s v="Active IR"/>
  </r>
  <r>
    <x v="3"/>
    <x v="0"/>
    <n v="4.3357193725699998"/>
    <s v="Grass Hay"/>
    <s v="Flood"/>
    <s v="Other Hay/Non Alfalfa"/>
    <s v="Active IR"/>
  </r>
  <r>
    <x v="27"/>
    <x v="0"/>
    <n v="10.7244682178"/>
    <s v="Grass Hay"/>
    <s v="Flood"/>
    <s v="Other Hay/Non Alfalfa"/>
    <s v="Active IR"/>
  </r>
  <r>
    <x v="5"/>
    <x v="0"/>
    <n v="4.7287073791400003"/>
    <s v="Grass Hay"/>
    <s v="Flood"/>
    <s v="Other Hay/Non Alfalfa"/>
    <s v="Active IR"/>
  </r>
  <r>
    <x v="5"/>
    <x v="0"/>
    <n v="4.7287073791400003"/>
    <s v="Grass Hay"/>
    <s v="Flood"/>
    <s v="Other Hay/Non Alfalfa"/>
    <s v="Active IR"/>
  </r>
  <r>
    <x v="16"/>
    <x v="0"/>
    <n v="5.4544517369500003"/>
    <s v="Grass Hay"/>
    <s v="Flood"/>
    <s v="Other Hay/Non Alfalfa"/>
    <s v="Active IR"/>
  </r>
  <r>
    <x v="9"/>
    <x v="0"/>
    <n v="1.26886771932"/>
    <s v="Grass Hay"/>
    <s v="Flood"/>
    <s v="Other Hay/Non Alfalfa"/>
    <s v="Active IR"/>
  </r>
  <r>
    <x v="27"/>
    <x v="0"/>
    <n v="0.63412163526099996"/>
    <s v="Grass Hay"/>
    <s v="Flood"/>
    <s v="Other Hay/Non Alfalfa"/>
    <s v="Active IR"/>
  </r>
  <r>
    <x v="9"/>
    <x v="0"/>
    <n v="19.613949418200001"/>
    <s v="Grass Hay"/>
    <s v="Flood"/>
    <s v="Other Hay/Non Alfalfa"/>
    <s v="Active IR"/>
  </r>
  <r>
    <x v="9"/>
    <x v="0"/>
    <n v="19.613949418200001"/>
    <s v="Grass Hay"/>
    <s v="Flood"/>
    <s v="Other Hay/Non Alfalfa"/>
    <s v="Active IR"/>
  </r>
  <r>
    <x v="9"/>
    <x v="0"/>
    <n v="19.613949418200001"/>
    <s v="Grass Hay"/>
    <s v="Flood"/>
    <s v="Other Hay/Non Alfalfa"/>
    <s v="Active IR"/>
  </r>
  <r>
    <x v="11"/>
    <x v="0"/>
    <n v="5.4492787198999997"/>
    <s v="Grass Hay"/>
    <s v="Flood"/>
    <s v="Other Hay/Non Alfalfa"/>
    <s v="Active IR"/>
  </r>
  <r>
    <x v="51"/>
    <x v="0"/>
    <n v="4.2297960232199996"/>
    <s v="Grass Hay"/>
    <s v="Flood"/>
    <s v="Other Hay/Non Alfalfa"/>
    <s v="Active IR"/>
  </r>
  <r>
    <x v="13"/>
    <x v="0"/>
    <n v="4.7806357846700003"/>
    <s v="Grass Hay"/>
    <s v="Flood"/>
    <s v="Other Hay/Non Alfalfa"/>
    <s v="Active IR"/>
  </r>
  <r>
    <x v="13"/>
    <x v="0"/>
    <n v="4.7806357846700003"/>
    <s v="Grass Hay"/>
    <s v="Flood"/>
    <s v="Other Hay/Non Alfalfa"/>
    <s v="Active IR"/>
  </r>
  <r>
    <x v="5"/>
    <x v="0"/>
    <n v="7.0224234904099996"/>
    <s v="Grass Hay"/>
    <s v="Flood"/>
    <s v="Other Hay/Non Alfalfa"/>
    <s v="Active IR"/>
  </r>
  <r>
    <x v="10"/>
    <x v="0"/>
    <n v="6.9788241288600004"/>
    <s v="Grass Hay"/>
    <s v="Flood"/>
    <s v="Other Hay/Non Alfalfa"/>
    <s v="Active IR"/>
  </r>
  <r>
    <x v="10"/>
    <x v="0"/>
    <n v="6.9788241288600004"/>
    <s v="Grass Hay"/>
    <s v="Flood"/>
    <s v="Other Hay/Non Alfalfa"/>
    <s v="Active IR"/>
  </r>
  <r>
    <x v="31"/>
    <x v="0"/>
    <n v="4.3580158722800002"/>
    <s v="Grass Hay"/>
    <s v="Flood"/>
    <s v="Other Hay/Non Alfalfa"/>
    <s v="Active IR"/>
  </r>
  <r>
    <x v="31"/>
    <x v="0"/>
    <n v="4.3580158722800002"/>
    <s v="Grass Hay"/>
    <s v="Flood"/>
    <s v="Other Hay/Non Alfalfa"/>
    <s v="Active IR"/>
  </r>
  <r>
    <x v="24"/>
    <x v="0"/>
    <n v="5.2029386228999996"/>
    <s v="Grass Hay"/>
    <s v="Flood"/>
    <s v="Other Hay/Non Alfalfa"/>
    <s v="Active IR"/>
  </r>
  <r>
    <x v="25"/>
    <x v="0"/>
    <n v="2.19626241973"/>
    <s v="Grass Hay"/>
    <s v="Flood"/>
    <s v="Other Hay/Non Alfalfa"/>
    <s v="Active IR"/>
  </r>
  <r>
    <x v="25"/>
    <x v="0"/>
    <n v="3.7382005915400001"/>
    <s v="Grass Hay"/>
    <s v="Flood"/>
    <s v="Other Hay/Non Alfalfa"/>
    <s v="Active IR"/>
  </r>
  <r>
    <x v="10"/>
    <x v="0"/>
    <n v="12.4771193377"/>
    <s v="Grass Hay"/>
    <s v="Flood"/>
    <s v="Other Hay/Non Alfalfa"/>
    <s v="Active IR"/>
  </r>
  <r>
    <x v="27"/>
    <x v="0"/>
    <n v="3.7041139302200001"/>
    <s v="Grass Hay"/>
    <s v="Flood"/>
    <s v="Other Hay/Non Alfalfa"/>
    <s v="Active IR"/>
  </r>
  <r>
    <x v="39"/>
    <x v="0"/>
    <n v="0.92266967520800003"/>
    <s v="Grass Hay"/>
    <s v="Flood"/>
    <s v="Other Hay/Non Alfalfa"/>
    <s v="Active IR"/>
  </r>
  <r>
    <x v="17"/>
    <x v="0"/>
    <n v="0.92266967520800003"/>
    <s v="Grass Hay"/>
    <s v="Flood"/>
    <s v="Other Hay/Non Alfalfa"/>
    <s v="Active IR"/>
  </r>
  <r>
    <x v="40"/>
    <x v="0"/>
    <n v="0.92266967520800003"/>
    <s v="Grass Hay"/>
    <s v="Flood"/>
    <s v="Other Hay/Non Alfalfa"/>
    <s v="Active IR"/>
  </r>
  <r>
    <x v="22"/>
    <x v="0"/>
    <n v="38.8460762514"/>
    <s v="Grass Hay"/>
    <s v="Flood"/>
    <s v="Other Hay/Non Alfalfa"/>
    <s v="Active IR"/>
  </r>
  <r>
    <x v="9"/>
    <x v="0"/>
    <n v="38.2116261205"/>
    <s v="Grass Hay"/>
    <s v="Flood"/>
    <s v="Other Hay/Non Alfalfa"/>
    <s v="Active IR"/>
  </r>
  <r>
    <x v="3"/>
    <x v="0"/>
    <n v="14.2160072757999"/>
    <s v="Grass Hay"/>
    <s v="Flood"/>
    <s v="Other Hay/Non Alfalfa"/>
    <s v="Active IR"/>
  </r>
  <r>
    <x v="9"/>
    <x v="0"/>
    <n v="3.75750133892"/>
    <s v="Grass Hay"/>
    <s v="Flood"/>
    <s v="Other Hay/Non Alfalfa"/>
    <s v="Active IR"/>
  </r>
  <r>
    <x v="3"/>
    <x v="0"/>
    <n v="8.1823841807399997"/>
    <s v="Grass Hay"/>
    <s v="Flood"/>
    <s v="Other Hay/Non Alfalfa"/>
    <s v="Active IR"/>
  </r>
  <r>
    <x v="3"/>
    <x v="0"/>
    <n v="22.26820288"/>
    <s v="Grass Hay"/>
    <s v="Flood"/>
    <s v="Other Hay/Non Alfalfa"/>
    <s v="Active IR"/>
  </r>
  <r>
    <x v="27"/>
    <x v="0"/>
    <n v="40.109158556200001"/>
    <s v="Grass Hay"/>
    <s v="Flood"/>
    <s v="Other Hay/Non Alfalfa"/>
    <s v="Active IR"/>
  </r>
  <r>
    <x v="9"/>
    <x v="0"/>
    <n v="5.2734861404100002"/>
    <s v="Grass Hay"/>
    <s v="Flood"/>
    <s v="Other Hay/Non Alfalfa"/>
    <s v="Active IR"/>
  </r>
  <r>
    <x v="9"/>
    <x v="0"/>
    <n v="5.2734861404100002"/>
    <s v="Grass Hay"/>
    <s v="Flood"/>
    <s v="Other Hay/Non Alfalfa"/>
    <s v="Active IR"/>
  </r>
  <r>
    <x v="3"/>
    <x v="0"/>
    <n v="2.1192468370099999"/>
    <s v="Grass Hay"/>
    <s v="Flood"/>
    <s v="Other Hay/Non Alfalfa"/>
    <s v="Active IR"/>
  </r>
  <r>
    <x v="9"/>
    <x v="0"/>
    <n v="0.76768112312699999"/>
    <s v="Grass Hay"/>
    <s v="Flood"/>
    <s v="Other Hay/Non Alfalfa"/>
    <s v="Active IR"/>
  </r>
  <r>
    <x v="9"/>
    <x v="0"/>
    <n v="0.76768112312699999"/>
    <s v="Grass Hay"/>
    <s v="Flood"/>
    <s v="Other Hay/Non Alfalfa"/>
    <s v="Active IR"/>
  </r>
  <r>
    <x v="3"/>
    <x v="0"/>
    <n v="7.1301465437099996"/>
    <s v="Grass Hay"/>
    <s v="Flood"/>
    <s v="Other Hay/Non Alfalfa"/>
    <s v="Active IR"/>
  </r>
  <r>
    <x v="3"/>
    <x v="0"/>
    <n v="7.1301465437099996"/>
    <s v="Grass Hay"/>
    <s v="Flood"/>
    <s v="Other Hay/Non Alfalfa"/>
    <s v="Active IR"/>
  </r>
  <r>
    <x v="3"/>
    <x v="0"/>
    <n v="19.4334343521999"/>
    <s v="Grass Hay"/>
    <s v="Flood"/>
    <s v="Other Hay/Non Alfalfa"/>
    <s v="Active IR"/>
  </r>
  <r>
    <x v="39"/>
    <x v="0"/>
    <n v="7.72285330377"/>
    <s v="Grass Hay"/>
    <s v="Flood"/>
    <s v="Other Hay/Non Alfalfa"/>
    <s v="Active IR"/>
  </r>
  <r>
    <x v="17"/>
    <x v="0"/>
    <n v="7.72285330377"/>
    <s v="Grass Hay"/>
    <s v="Flood"/>
    <s v="Other Hay/Non Alfalfa"/>
    <s v="Active IR"/>
  </r>
  <r>
    <x v="40"/>
    <x v="0"/>
    <n v="7.72285330377"/>
    <s v="Grass Hay"/>
    <s v="Flood"/>
    <s v="Other Hay/Non Alfalfa"/>
    <s v="Active IR"/>
  </r>
  <r>
    <x v="10"/>
    <x v="0"/>
    <n v="1.89910165809"/>
    <s v="Grass Hay"/>
    <s v="Flood"/>
    <s v="Other Hay/Non Alfalfa"/>
    <s v="Active IR"/>
  </r>
  <r>
    <x v="13"/>
    <x v="0"/>
    <n v="3.3269901700900002"/>
    <s v="Grass Hay"/>
    <s v="Flood"/>
    <s v="Other Hay/Non Alfalfa"/>
    <s v="Active IR"/>
  </r>
  <r>
    <x v="13"/>
    <x v="0"/>
    <n v="3.3269901700900002"/>
    <s v="Grass Hay"/>
    <s v="Flood"/>
    <s v="Other Hay/Non Alfalfa"/>
    <s v="Active IR"/>
  </r>
  <r>
    <x v="6"/>
    <x v="0"/>
    <n v="4.30437441721"/>
    <s v="Grass Hay"/>
    <s v="Flood"/>
    <s v="Other Hay/Non Alfalfa"/>
    <s v="Active IR"/>
  </r>
  <r>
    <x v="6"/>
    <x v="0"/>
    <n v="4.30437441721"/>
    <s v="Grass Hay"/>
    <s v="Flood"/>
    <s v="Other Hay/Non Alfalfa"/>
    <s v="Active IR"/>
  </r>
  <r>
    <x v="39"/>
    <x v="0"/>
    <n v="1.7707750203399999"/>
    <s v="Grass Hay"/>
    <s v="Flood"/>
    <s v="Other Hay/Non Alfalfa"/>
    <s v="Active IR"/>
  </r>
  <r>
    <x v="31"/>
    <x v="0"/>
    <n v="6.9243824624699997"/>
    <s v="Grass Hay"/>
    <s v="Flood"/>
    <s v="Other Hay/Non Alfalfa"/>
    <s v="Active IR"/>
  </r>
  <r>
    <x v="31"/>
    <x v="0"/>
    <n v="6.9243824624699997"/>
    <s v="Grass Hay"/>
    <s v="Flood"/>
    <s v="Other Hay/Non Alfalfa"/>
    <s v="Active IR"/>
  </r>
  <r>
    <x v="9"/>
    <x v="0"/>
    <n v="0.42738040051199999"/>
    <s v="Grass Hay"/>
    <s v="Flood"/>
    <s v="Other Hay/Non Alfalfa"/>
    <s v="Active IR"/>
  </r>
  <r>
    <x v="9"/>
    <x v="0"/>
    <n v="0.42738040051199999"/>
    <s v="Grass Hay"/>
    <s v="Flood"/>
    <s v="Other Hay/Non Alfalfa"/>
    <s v="Active IR"/>
  </r>
  <r>
    <x v="3"/>
    <x v="0"/>
    <n v="1.55960675064"/>
    <s v="Grass Hay"/>
    <s v="Flood"/>
    <s v="Other Hay/Non Alfalfa"/>
    <s v="Active IR"/>
  </r>
  <r>
    <x v="3"/>
    <x v="0"/>
    <n v="1.55960675064"/>
    <s v="Grass Hay"/>
    <s v="Flood"/>
    <s v="Other Hay/Non Alfalfa"/>
    <s v="Active IR"/>
  </r>
  <r>
    <x v="16"/>
    <x v="0"/>
    <n v="10.2263233829"/>
    <s v="Grass Hay"/>
    <s v="Flood"/>
    <s v="Other Hay/Non Alfalfa"/>
    <s v="Active IR"/>
  </r>
  <r>
    <x v="7"/>
    <x v="0"/>
    <n v="9.6309279160300001"/>
    <s v="Grass Hay"/>
    <s v="Flood"/>
    <s v="Other Hay/Non Alfalfa"/>
    <s v="Active IR"/>
  </r>
  <r>
    <x v="3"/>
    <x v="0"/>
    <n v="9.1869847829100006"/>
    <s v="Grass Hay"/>
    <s v="Flood"/>
    <s v="Other Hay/Non Alfalfa"/>
    <s v="Active IR"/>
  </r>
  <r>
    <x v="9"/>
    <x v="0"/>
    <n v="3.3083981369300002"/>
    <s v="Grass Hay"/>
    <s v="Flood"/>
    <s v="Other Hay/Non Alfalfa"/>
    <s v="Active IR"/>
  </r>
  <r>
    <x v="3"/>
    <x v="0"/>
    <n v="30.6123109153"/>
    <s v="Grass Hay"/>
    <s v="Flood"/>
    <s v="Other Hay/Non Alfalfa"/>
    <s v="Active IR"/>
  </r>
  <r>
    <x v="9"/>
    <x v="0"/>
    <n v="16.861610555999899"/>
    <s v="Grass Hay"/>
    <s v="Flood"/>
    <s v="Other Hay/Non Alfalfa"/>
    <s v="Active IR"/>
  </r>
  <r>
    <x v="27"/>
    <x v="0"/>
    <n v="7.2176611906800003"/>
    <s v="Grass Hay"/>
    <s v="Flood"/>
    <s v="Other Hay/Non Alfalfa"/>
    <s v="Active IR"/>
  </r>
  <r>
    <x v="39"/>
    <x v="0"/>
    <n v="2.0061259215999998"/>
    <s v="Grass Hay"/>
    <s v="Flood"/>
    <s v="Other Hay/Non Alfalfa"/>
    <s v="Active IR"/>
  </r>
  <r>
    <x v="40"/>
    <x v="0"/>
    <n v="2.0061259215999998"/>
    <s v="Grass Hay"/>
    <s v="Flood"/>
    <s v="Other Hay/Non Alfalfa"/>
    <s v="Active IR"/>
  </r>
  <r>
    <x v="11"/>
    <x v="0"/>
    <n v="20.197120164400001"/>
    <s v="Grass Hay"/>
    <s v="Flood"/>
    <s v="Other Hay/Non Alfalfa"/>
    <s v="Active IR"/>
  </r>
  <r>
    <x v="9"/>
    <x v="0"/>
    <n v="2.45144436018"/>
    <s v="Grass Hay"/>
    <s v="Flood"/>
    <s v="Other Hay/Non Alfalfa"/>
    <s v="Active IR"/>
  </r>
  <r>
    <x v="9"/>
    <x v="0"/>
    <n v="2.45144436018"/>
    <s v="Grass Hay"/>
    <s v="Flood"/>
    <s v="Other Hay/Non Alfalfa"/>
    <s v="Active IR"/>
  </r>
  <r>
    <x v="7"/>
    <x v="0"/>
    <n v="6.0776829073699998"/>
    <s v="Grass Hay"/>
    <s v="Flood"/>
    <s v="Other Hay/Non Alfalfa"/>
    <s v="Active IR"/>
  </r>
  <r>
    <x v="7"/>
    <x v="0"/>
    <n v="6.0776829073699998"/>
    <s v="Grass Hay"/>
    <s v="Flood"/>
    <s v="Other Hay/Non Alfalfa"/>
    <s v="Active IR"/>
  </r>
  <r>
    <x v="31"/>
    <x v="0"/>
    <n v="1.1225398475099999"/>
    <s v="Grass Hay"/>
    <s v="Flood"/>
    <s v="Other Hay/Non Alfalfa"/>
    <s v="Active IR"/>
  </r>
  <r>
    <x v="31"/>
    <x v="0"/>
    <n v="1.1225398475099999"/>
    <s v="Grass Hay"/>
    <s v="Flood"/>
    <s v="Other Hay/Non Alfalfa"/>
    <s v="Active IR"/>
  </r>
  <r>
    <x v="12"/>
    <x v="0"/>
    <n v="2.9394802721"/>
    <s v="Grass Hay"/>
    <s v="Flood"/>
    <s v="Other Hay/Non Alfalfa"/>
    <s v="Active IR"/>
  </r>
  <r>
    <x v="25"/>
    <x v="0"/>
    <n v="0.87237047125699996"/>
    <s v="Grass Hay"/>
    <s v="Flood"/>
    <s v="Other Hay/Non Alfalfa"/>
    <s v="Active IR"/>
  </r>
  <r>
    <x v="5"/>
    <x v="0"/>
    <n v="5.3615337860699999"/>
    <s v="Grass Hay"/>
    <s v="Flood"/>
    <s v="Other Hay/Non Alfalfa"/>
    <s v="Active IR"/>
  </r>
  <r>
    <x v="9"/>
    <x v="0"/>
    <n v="7.7663809990999999"/>
    <s v="Grass Hay"/>
    <s v="Flood"/>
    <s v="Other Hay/Non Alfalfa"/>
    <s v="Active IR"/>
  </r>
  <r>
    <x v="9"/>
    <x v="0"/>
    <n v="7.7663809990999999"/>
    <s v="Grass Hay"/>
    <s v="Flood"/>
    <s v="Other Hay/Non Alfalfa"/>
    <s v="Active IR"/>
  </r>
  <r>
    <x v="11"/>
    <x v="0"/>
    <n v="3.72022310988"/>
    <s v="Grass Hay"/>
    <s v="Flood"/>
    <s v="Other Hay/Non Alfalfa"/>
    <s v="Active IR"/>
  </r>
  <r>
    <x v="10"/>
    <x v="0"/>
    <n v="9.0240080350199996"/>
    <s v="Grass Hay"/>
    <s v="Flood"/>
    <s v="Other Hay/Non Alfalfa"/>
    <s v="Active IR"/>
  </r>
  <r>
    <x v="9"/>
    <x v="0"/>
    <n v="15.6620662243"/>
    <s v="Grass Hay"/>
    <s v="Flood"/>
    <s v="Other Hay/Non Alfalfa"/>
    <s v="Active IR"/>
  </r>
  <r>
    <x v="51"/>
    <x v="0"/>
    <n v="10.1863410799"/>
    <s v="Grass Hay"/>
    <s v="Flood"/>
    <s v="Other Hay/Non Alfalfa"/>
    <s v="Active IR"/>
  </r>
  <r>
    <x v="9"/>
    <x v="0"/>
    <n v="10.605373972300001"/>
    <s v="Grass Hay"/>
    <s v="Flood"/>
    <s v="Other Hay/Non Alfalfa"/>
    <s v="Active IR"/>
  </r>
  <r>
    <x v="9"/>
    <x v="0"/>
    <n v="40.312000049700004"/>
    <s v="Grass Hay"/>
    <s v="Flood"/>
    <s v="Other Hay/Non Alfalfa"/>
    <s v="Active IR"/>
  </r>
  <r>
    <x v="27"/>
    <x v="0"/>
    <n v="10.3029113419"/>
    <s v="Grass Hay"/>
    <s v="Flood"/>
    <s v="Other Hay/Non Alfalfa"/>
    <s v="Active IR"/>
  </r>
  <r>
    <x v="3"/>
    <x v="0"/>
    <n v="5.20825833499"/>
    <s v="Grass Hay"/>
    <s v="Flood"/>
    <s v="Other Hay/Non Alfalfa"/>
    <s v="Active IR"/>
  </r>
  <r>
    <x v="3"/>
    <x v="0"/>
    <n v="5.20825833499"/>
    <s v="Grass Hay"/>
    <s v="Flood"/>
    <s v="Other Hay/Non Alfalfa"/>
    <s v="Active IR"/>
  </r>
  <r>
    <x v="10"/>
    <x v="0"/>
    <n v="22.8993823146"/>
    <s v="Grass Hay"/>
    <s v="Flood"/>
    <s v="Other Hay/Non Alfalfa"/>
    <s v="Active IR"/>
  </r>
  <r>
    <x v="25"/>
    <x v="0"/>
    <n v="1.01857703671"/>
    <s v="Grass Hay"/>
    <s v="Flood"/>
    <s v="Other Hay/Non Alfalfa"/>
    <s v="Active IR"/>
  </r>
  <r>
    <x v="17"/>
    <x v="0"/>
    <n v="12.4102373323999"/>
    <s v="Grass Hay"/>
    <s v="Flood"/>
    <s v="Other Hay/Non Alfalfa"/>
    <s v="Active IR"/>
  </r>
  <r>
    <x v="12"/>
    <x v="0"/>
    <n v="12.4102373323999"/>
    <s v="Grass Hay"/>
    <s v="Flood"/>
    <s v="Other Hay/Non Alfalfa"/>
    <s v="Active IR"/>
  </r>
  <r>
    <x v="3"/>
    <x v="0"/>
    <n v="8.3528225994599996"/>
    <s v="Grass Hay"/>
    <s v="Flood"/>
    <s v="Other Hay/Non Alfalfa"/>
    <s v="Active IR"/>
  </r>
  <r>
    <x v="12"/>
    <x v="0"/>
    <n v="10.546677774100001"/>
    <s v="Grass Hay"/>
    <s v="Flood"/>
    <s v="Other Hay/Non Alfalfa"/>
    <s v="Active IR"/>
  </r>
  <r>
    <x v="12"/>
    <x v="0"/>
    <n v="10.546677774100001"/>
    <s v="Grass Hay"/>
    <s v="Flood"/>
    <s v="Other Hay/Non Alfalfa"/>
    <s v="Active IR"/>
  </r>
  <r>
    <x v="1"/>
    <x v="0"/>
    <n v="4.30028826711"/>
    <s v="Grass Hay"/>
    <s v="Flood"/>
    <s v="Other Hay/Non Alfalfa"/>
    <s v="Active IR"/>
  </r>
  <r>
    <x v="16"/>
    <x v="0"/>
    <n v="5.3671290196300001"/>
    <s v="Grass Hay"/>
    <s v="Flood"/>
    <s v="Other Hay/Non Alfalfa"/>
    <s v="Active IR"/>
  </r>
  <r>
    <x v="6"/>
    <x v="0"/>
    <n v="5.3671290196300001"/>
    <s v="Grass Hay"/>
    <s v="Flood"/>
    <s v="Other Hay/Non Alfalfa"/>
    <s v="Active IR"/>
  </r>
  <r>
    <x v="6"/>
    <x v="0"/>
    <n v="5.3671290196300001"/>
    <s v="Grass Hay"/>
    <s v="Flood"/>
    <s v="Other Hay/Non Alfalfa"/>
    <s v="Active IR"/>
  </r>
  <r>
    <x v="6"/>
    <x v="0"/>
    <n v="5.3671290196300001"/>
    <s v="Grass Hay"/>
    <s v="Flood"/>
    <s v="Other Hay/Non Alfalfa"/>
    <s v="Active IR"/>
  </r>
  <r>
    <x v="11"/>
    <x v="0"/>
    <n v="11.180293086100001"/>
    <s v="Grass Hay"/>
    <s v="Flood"/>
    <s v="Other Hay/Non Alfalfa"/>
    <s v="Active IR"/>
  </r>
  <r>
    <x v="11"/>
    <x v="0"/>
    <n v="11.180293086100001"/>
    <s v="Grass Hay"/>
    <s v="Flood"/>
    <s v="Other Hay/Non Alfalfa"/>
    <s v="Active IR"/>
  </r>
  <r>
    <x v="11"/>
    <x v="0"/>
    <n v="11.180293086100001"/>
    <s v="Grass Hay"/>
    <s v="Flood"/>
    <s v="Other Hay/Non Alfalfa"/>
    <s v="Active IR"/>
  </r>
  <r>
    <x v="53"/>
    <x v="0"/>
    <n v="4.0243586690999997"/>
    <s v="Grass Hay"/>
    <s v="Flood"/>
    <s v="Other Hay/Non Alfalfa"/>
    <s v="Active IR"/>
  </r>
  <r>
    <x v="10"/>
    <x v="0"/>
    <n v="5.83435364285"/>
    <s v="Grass Hay"/>
    <s v="Flood"/>
    <s v="Other Hay/Non Alfalfa"/>
    <s v="Active IR"/>
  </r>
  <r>
    <x v="27"/>
    <x v="0"/>
    <n v="5.3219262668300003"/>
    <s v="Grass Hay"/>
    <s v="Flood"/>
    <s v="Other Hay/Non Alfalfa"/>
    <s v="Active IR"/>
  </r>
  <r>
    <x v="9"/>
    <x v="0"/>
    <n v="5.2599941134500003"/>
    <s v="Grass Hay"/>
    <s v="Flood"/>
    <s v="Other Hay/Non Alfalfa"/>
    <s v="Active IR"/>
  </r>
  <r>
    <x v="9"/>
    <x v="0"/>
    <n v="5.2599941134500003"/>
    <s v="Grass Hay"/>
    <s v="Flood"/>
    <s v="Other Hay/Non Alfalfa"/>
    <s v="Active IR"/>
  </r>
  <r>
    <x v="37"/>
    <x v="0"/>
    <n v="1.10036069249"/>
    <s v="Grass Hay"/>
    <s v="Flood"/>
    <s v="Other Hay/Non Alfalfa"/>
    <s v="Active IR"/>
  </r>
  <r>
    <x v="5"/>
    <x v="0"/>
    <n v="1.10036069249"/>
    <s v="Grass Hay"/>
    <s v="Flood"/>
    <s v="Other Hay/Non Alfalfa"/>
    <s v="Active IR"/>
  </r>
  <r>
    <x v="51"/>
    <x v="0"/>
    <n v="14.5037046885999"/>
    <s v="Grass Hay"/>
    <s v="Flood"/>
    <s v="Other Hay/Non Alfalfa"/>
    <s v="Active IR"/>
  </r>
  <r>
    <x v="11"/>
    <x v="0"/>
    <n v="4.8115754219699998"/>
    <s v="Grass Hay"/>
    <s v="Flood"/>
    <s v="Other Hay/Non Alfalfa"/>
    <s v="Active IR"/>
  </r>
  <r>
    <x v="11"/>
    <x v="0"/>
    <n v="4.8115754219699998"/>
    <s v="Grass Hay"/>
    <s v="Flood"/>
    <s v="Other Hay/Non Alfalfa"/>
    <s v="Active IR"/>
  </r>
  <r>
    <x v="11"/>
    <x v="0"/>
    <n v="4.8115754219699998"/>
    <s v="Grass Hay"/>
    <s v="Flood"/>
    <s v="Other Hay/Non Alfalfa"/>
    <s v="Active IR"/>
  </r>
  <r>
    <x v="0"/>
    <x v="0"/>
    <n v="60.446364523299899"/>
    <s v="Grass Hay"/>
    <s v="Flood"/>
    <s v="Other Hay/Non Alfalfa"/>
    <s v="Active IR"/>
  </r>
  <r>
    <x v="9"/>
    <x v="0"/>
    <n v="6.80792624474"/>
    <s v="Grass Hay"/>
    <s v="Flood"/>
    <s v="Other Hay/Non Alfalfa"/>
    <s v="Active IR"/>
  </r>
  <r>
    <x v="9"/>
    <x v="0"/>
    <n v="12.0006492482"/>
    <s v="Grass Hay"/>
    <s v="Flood"/>
    <s v="Other Hay/Non Alfalfa"/>
    <s v="Active IR"/>
  </r>
  <r>
    <x v="31"/>
    <x v="0"/>
    <n v="6.7762935748100004"/>
    <s v="Grass Hay"/>
    <s v="Flood"/>
    <s v="Other Hay/Non Alfalfa"/>
    <s v="Active IR"/>
  </r>
  <r>
    <x v="31"/>
    <x v="0"/>
    <n v="6.7762935748100004"/>
    <s v="Grass Hay"/>
    <s v="Flood"/>
    <s v="Other Hay/Non Alfalfa"/>
    <s v="Active IR"/>
  </r>
  <r>
    <x v="10"/>
    <x v="0"/>
    <n v="16.9864136668999"/>
    <s v="Grass Hay"/>
    <s v="Flood"/>
    <s v="Other Hay/Non Alfalfa"/>
    <s v="Active IR"/>
  </r>
  <r>
    <x v="11"/>
    <x v="0"/>
    <n v="10.7518671381"/>
    <s v="Grass Hay"/>
    <s v="Flood"/>
    <s v="Other Hay/Non Alfalfa"/>
    <s v="Active IR"/>
  </r>
  <r>
    <x v="11"/>
    <x v="0"/>
    <n v="10.7518671381"/>
    <s v="Grass Hay"/>
    <s v="Flood"/>
    <s v="Other Hay/Non Alfalfa"/>
    <s v="Active IR"/>
  </r>
  <r>
    <x v="28"/>
    <x v="0"/>
    <n v="9.1945775024300005"/>
    <s v="Grass Hay"/>
    <s v="Flood"/>
    <s v="Other Hay/Non Alfalfa"/>
    <s v="Active IR"/>
  </r>
  <r>
    <x v="9"/>
    <x v="0"/>
    <n v="15.7064673439"/>
    <s v="Grass Hay"/>
    <s v="Flood"/>
    <s v="Other Hay/Non Alfalfa"/>
    <s v="Active IR"/>
  </r>
  <r>
    <x v="9"/>
    <x v="0"/>
    <n v="15.7064673439"/>
    <s v="Grass Hay"/>
    <s v="Flood"/>
    <s v="Other Hay/Non Alfalfa"/>
    <s v="Active IR"/>
  </r>
  <r>
    <x v="9"/>
    <x v="0"/>
    <n v="15.7064673439"/>
    <s v="Grass Hay"/>
    <s v="Flood"/>
    <s v="Other Hay/Non Alfalfa"/>
    <s v="Active IR"/>
  </r>
  <r>
    <x v="10"/>
    <x v="0"/>
    <n v="1.15672033605"/>
    <s v="Grass Hay"/>
    <s v="Flood"/>
    <s v="Other Hay/Non Alfalfa"/>
    <s v="Active IR"/>
  </r>
  <r>
    <x v="0"/>
    <x v="0"/>
    <n v="11.6016997094"/>
    <s v="Grass Hay"/>
    <s v="Flood"/>
    <s v="Other Hay/Non Alfalfa"/>
    <s v="Active IR"/>
  </r>
  <r>
    <x v="10"/>
    <x v="0"/>
    <n v="2.9395649695100001"/>
    <s v="Grass Hay"/>
    <s v="Flood"/>
    <s v="Other Hay/Non Alfalfa"/>
    <s v="Active IR"/>
  </r>
  <r>
    <x v="3"/>
    <x v="0"/>
    <n v="6.60876848867"/>
    <s v="Grass Hay"/>
    <s v="Flood"/>
    <s v="Other Hay/Non Alfalfa"/>
    <s v="Active IR"/>
  </r>
  <r>
    <x v="3"/>
    <x v="0"/>
    <n v="6.60876848867"/>
    <s v="Grass Hay"/>
    <s v="Flood"/>
    <s v="Other Hay/Non Alfalfa"/>
    <s v="Active IR"/>
  </r>
  <r>
    <x v="3"/>
    <x v="0"/>
    <n v="6.60876848867"/>
    <s v="Grass Hay"/>
    <s v="Flood"/>
    <s v="Other Hay/Non Alfalfa"/>
    <s v="Active IR"/>
  </r>
  <r>
    <x v="53"/>
    <x v="0"/>
    <n v="19.389858033900001"/>
    <s v="Grass Hay"/>
    <s v="Flood"/>
    <s v="Other Hay/Non Alfalfa"/>
    <s v="Active IR"/>
  </r>
  <r>
    <x v="7"/>
    <x v="0"/>
    <n v="19.389858033900001"/>
    <s v="Grass Hay"/>
    <s v="Flood"/>
    <s v="Other Hay/Non Alfalfa"/>
    <s v="Active IR"/>
  </r>
  <r>
    <x v="7"/>
    <x v="0"/>
    <n v="19.389858033900001"/>
    <s v="Grass Hay"/>
    <s v="Flood"/>
    <s v="Other Hay/Non Alfalfa"/>
    <s v="Active IR"/>
  </r>
  <r>
    <x v="17"/>
    <x v="0"/>
    <n v="11.3155519891999"/>
    <s v="Grass Hay"/>
    <s v="Flood"/>
    <s v="Other Hay/Non Alfalfa"/>
    <s v="Active IR"/>
  </r>
  <r>
    <x v="12"/>
    <x v="0"/>
    <n v="11.3155519891999"/>
    <s v="Grass Hay"/>
    <s v="Flood"/>
    <s v="Other Hay/Non Alfalfa"/>
    <s v="Active IR"/>
  </r>
  <r>
    <x v="13"/>
    <x v="0"/>
    <n v="6.1043506132400003"/>
    <s v="Grass Hay"/>
    <s v="Flood"/>
    <s v="Other Hay/Non Alfalfa"/>
    <s v="Active IR"/>
  </r>
  <r>
    <x v="25"/>
    <x v="0"/>
    <n v="27.236043184700002"/>
    <s v="Grass Hay"/>
    <s v="Flood"/>
    <s v="Other Hay/Non Alfalfa"/>
    <s v="Active IR"/>
  </r>
  <r>
    <x v="25"/>
    <x v="0"/>
    <n v="27.236043184700002"/>
    <s v="Grass Hay"/>
    <s v="Flood"/>
    <s v="Other Hay/Non Alfalfa"/>
    <s v="Active IR"/>
  </r>
  <r>
    <x v="27"/>
    <x v="0"/>
    <n v="1.00470888377"/>
    <s v="Grass Hay"/>
    <s v="Flood"/>
    <s v="Other Hay/Non Alfalfa"/>
    <s v="Active IR"/>
  </r>
  <r>
    <x v="24"/>
    <x v="0"/>
    <n v="7.5615614958700004"/>
    <s v="Grass Hay"/>
    <s v="Flood"/>
    <s v="Other Hay/Non Alfalfa"/>
    <s v="Active IR"/>
  </r>
  <r>
    <x v="5"/>
    <x v="0"/>
    <n v="1.2607017781600001"/>
    <s v="Grass Hay"/>
    <s v="Flood"/>
    <s v="Other Hay/Non Alfalfa"/>
    <s v="Active IR"/>
  </r>
  <r>
    <x v="0"/>
    <x v="0"/>
    <n v="3.4389080509899999"/>
    <s v="Grass Hay"/>
    <s v="Flood"/>
    <s v="Other Hay/Non Alfalfa"/>
    <s v="Active IR"/>
  </r>
  <r>
    <x v="25"/>
    <x v="0"/>
    <n v="5.26905551703"/>
    <s v="Grass Hay"/>
    <s v="Flood"/>
    <s v="Other Hay/Non Alfalfa"/>
    <s v="Active IR"/>
  </r>
  <r>
    <x v="25"/>
    <x v="0"/>
    <n v="5.26905551703"/>
    <s v="Grass Hay"/>
    <s v="Flood"/>
    <s v="Other Hay/Non Alfalfa"/>
    <s v="Active IR"/>
  </r>
  <r>
    <x v="25"/>
    <x v="0"/>
    <n v="5.26905551703"/>
    <s v="Grass Hay"/>
    <s v="Flood"/>
    <s v="Other Hay/Non Alfalfa"/>
    <s v="Active IR"/>
  </r>
  <r>
    <x v="25"/>
    <x v="0"/>
    <n v="5.26905551703"/>
    <s v="Grass Hay"/>
    <s v="Flood"/>
    <s v="Other Hay/Non Alfalfa"/>
    <s v="Active IR"/>
  </r>
  <r>
    <x v="25"/>
    <x v="0"/>
    <n v="5.26905551703"/>
    <s v="Grass Hay"/>
    <s v="Flood"/>
    <s v="Other Hay/Non Alfalfa"/>
    <s v="Active IR"/>
  </r>
  <r>
    <x v="40"/>
    <x v="0"/>
    <n v="5.26905551703"/>
    <s v="Grass Hay"/>
    <s v="Flood"/>
    <s v="Other Hay/Non Alfalfa"/>
    <s v="Active IR"/>
  </r>
  <r>
    <x v="3"/>
    <x v="0"/>
    <n v="5.5291316975999996"/>
    <s v="Grass Hay"/>
    <s v="Flood"/>
    <s v="Other Hay/Non Alfalfa"/>
    <s v="Active IR"/>
  </r>
  <r>
    <x v="3"/>
    <x v="0"/>
    <n v="6.2331594301999997"/>
    <s v="Grass Hay"/>
    <s v="Flood"/>
    <s v="Other Hay/Non Alfalfa"/>
    <s v="Active IR"/>
  </r>
  <r>
    <x v="3"/>
    <x v="0"/>
    <n v="14.828007806800001"/>
    <s v="Grass Hay"/>
    <s v="Flood"/>
    <s v="Other Hay/Non Alfalfa"/>
    <s v="Active IR"/>
  </r>
  <r>
    <x v="3"/>
    <x v="0"/>
    <n v="14.828007806800001"/>
    <s v="Grass Hay"/>
    <s v="Flood"/>
    <s v="Other Hay/Non Alfalfa"/>
    <s v="Active IR"/>
  </r>
  <r>
    <x v="9"/>
    <x v="0"/>
    <n v="8.9209872146200002"/>
    <s v="Grass Hay"/>
    <s v="Flood"/>
    <s v="Other Hay/Non Alfalfa"/>
    <s v="Active IR"/>
  </r>
  <r>
    <x v="53"/>
    <x v="0"/>
    <n v="6.5136340523799996"/>
    <s v="Grass Hay"/>
    <s v="Flood"/>
    <s v="Other Hay/Non Alfalfa"/>
    <s v="Active IR"/>
  </r>
  <r>
    <x v="24"/>
    <x v="0"/>
    <n v="11.7434267926999"/>
    <s v="Grass Hay"/>
    <s v="Flood"/>
    <s v="Other Hay/Non Alfalfa"/>
    <s v="Active IR"/>
  </r>
  <r>
    <x v="10"/>
    <x v="0"/>
    <n v="2.4988380909800001"/>
    <s v="Grass Hay"/>
    <s v="Flood"/>
    <s v="Other Hay/Non Alfalfa"/>
    <s v="Active IR"/>
  </r>
  <r>
    <x v="9"/>
    <x v="0"/>
    <n v="1.51228699566"/>
    <s v="Grass Hay"/>
    <s v="Flood"/>
    <s v="Other Hay/Non Alfalfa"/>
    <s v="Active IR"/>
  </r>
  <r>
    <x v="9"/>
    <x v="0"/>
    <n v="25.5380412369"/>
    <s v="Grass Hay"/>
    <s v="Flood"/>
    <s v="Other Hay/Non Alfalfa"/>
    <s v="Active IR"/>
  </r>
  <r>
    <x v="11"/>
    <x v="0"/>
    <n v="0.59147679146200005"/>
    <s v="Grass Hay"/>
    <s v="Flood"/>
    <s v="Other Hay/Non Alfalfa"/>
    <s v="Active IR"/>
  </r>
  <r>
    <x v="9"/>
    <x v="0"/>
    <n v="6.4698238354199997"/>
    <s v="Grass Hay"/>
    <s v="Flood"/>
    <s v="Other Hay/Non Alfalfa"/>
    <s v="Active IR"/>
  </r>
  <r>
    <x v="3"/>
    <x v="0"/>
    <n v="29.5580753363"/>
    <s v="Grass Hay"/>
    <s v="Flood"/>
    <s v="Other Hay/Non Alfalfa"/>
    <s v="Active IR"/>
  </r>
  <r>
    <x v="3"/>
    <x v="0"/>
    <n v="29.5580753363"/>
    <s v="Grass Hay"/>
    <s v="Flood"/>
    <s v="Other Hay/Non Alfalfa"/>
    <s v="Active IR"/>
  </r>
  <r>
    <x v="11"/>
    <x v="0"/>
    <n v="18.950643818500001"/>
    <s v="Grass Hay"/>
    <s v="Flood"/>
    <s v="Other Hay/Non Alfalfa"/>
    <s v="Active IR"/>
  </r>
  <r>
    <x v="11"/>
    <x v="0"/>
    <n v="18.950643818500001"/>
    <s v="Grass Hay"/>
    <s v="Flood"/>
    <s v="Other Hay/Non Alfalfa"/>
    <s v="Active IR"/>
  </r>
  <r>
    <x v="27"/>
    <x v="0"/>
    <n v="5.7491514667899999"/>
    <s v="Grass Hay"/>
    <s v="Flood"/>
    <s v="Other Hay/Non Alfalfa"/>
    <s v="Active IR"/>
  </r>
  <r>
    <x v="9"/>
    <x v="0"/>
    <n v="4.21776350833"/>
    <s v="Grass Hay"/>
    <s v="Flood"/>
    <s v="Other Hay/Non Alfalfa"/>
    <s v="Active IR"/>
  </r>
  <r>
    <x v="9"/>
    <x v="0"/>
    <n v="4.21776350833"/>
    <s v="Grass Hay"/>
    <s v="Flood"/>
    <s v="Other Hay/Non Alfalfa"/>
    <s v="Active IR"/>
  </r>
  <r>
    <x v="9"/>
    <x v="0"/>
    <n v="4.0633964305500001"/>
    <s v="Grass Hay"/>
    <s v="Flood"/>
    <s v="Other Hay/Non Alfalfa"/>
    <s v="Active IR"/>
  </r>
  <r>
    <x v="13"/>
    <x v="0"/>
    <n v="19.6160338193"/>
    <s v="Grass Hay"/>
    <s v="Flood"/>
    <s v="Other Hay/Non Alfalfa"/>
    <s v="Active IR"/>
  </r>
  <r>
    <x v="7"/>
    <x v="0"/>
    <n v="6.9133103499399997"/>
    <s v="Grass Hay"/>
    <s v="Flood"/>
    <s v="Other Hay/Non Alfalfa"/>
    <s v="Active IR"/>
  </r>
  <r>
    <x v="25"/>
    <x v="0"/>
    <n v="0.227151054361"/>
    <s v="Grass Hay"/>
    <s v="Flood"/>
    <s v="Other Hay/Non Alfalfa"/>
    <s v="Active IR"/>
  </r>
  <r>
    <x v="10"/>
    <x v="0"/>
    <n v="6.2303343737999999"/>
    <s v="Grass Hay"/>
    <s v="Flood"/>
    <s v="Other Hay/Non Alfalfa"/>
    <s v="Active IR"/>
  </r>
  <r>
    <x v="10"/>
    <x v="0"/>
    <n v="9.2625246391499996"/>
    <s v="Grass Hay"/>
    <s v="Flood"/>
    <s v="Other Hay/Non Alfalfa"/>
    <s v="Active IR"/>
  </r>
  <r>
    <x v="10"/>
    <x v="0"/>
    <n v="2.96069968782"/>
    <s v="Grass Hay"/>
    <s v="Flood"/>
    <s v="Other Hay/Non Alfalfa"/>
    <s v="Active IR"/>
  </r>
  <r>
    <x v="7"/>
    <x v="0"/>
    <n v="3.3552987206"/>
    <s v="Grass Hay"/>
    <s v="Flood"/>
    <s v="Other Hay/Non Alfalfa"/>
    <s v="Active IR"/>
  </r>
  <r>
    <x v="9"/>
    <x v="0"/>
    <n v="5.64285331517"/>
    <s v="Grass Hay"/>
    <s v="Flood"/>
    <s v="Other Hay/Non Alfalfa"/>
    <s v="Active IR"/>
  </r>
  <r>
    <x v="20"/>
    <x v="0"/>
    <n v="10.3737683317999"/>
    <s v="Grass Hay"/>
    <s v="Flood"/>
    <s v="Other Hay/Non Alfalfa"/>
    <s v="Active IR"/>
  </r>
  <r>
    <x v="20"/>
    <x v="0"/>
    <n v="10.3737683317999"/>
    <s v="Grass Hay"/>
    <s v="Flood"/>
    <s v="Other Hay/Non Alfalfa"/>
    <s v="Active IR"/>
  </r>
  <r>
    <x v="10"/>
    <x v="0"/>
    <n v="1.97737265005"/>
    <s v="Grass Hay"/>
    <s v="Flood"/>
    <s v="Other Hay/Non Alfalfa"/>
    <s v="Active IR"/>
  </r>
  <r>
    <x v="10"/>
    <x v="0"/>
    <n v="1.97737265005"/>
    <s v="Grass Hay"/>
    <s v="Flood"/>
    <s v="Other Hay/Non Alfalfa"/>
    <s v="Active IR"/>
  </r>
  <r>
    <x v="10"/>
    <x v="0"/>
    <n v="1.97737265005"/>
    <s v="Grass Hay"/>
    <s v="Flood"/>
    <s v="Other Hay/Non Alfalfa"/>
    <s v="Active IR"/>
  </r>
  <r>
    <x v="16"/>
    <x v="0"/>
    <n v="3.4208932924400002"/>
    <s v="Grass Hay"/>
    <s v="Flood"/>
    <s v="Other Hay/Non Alfalfa"/>
    <s v="Active IR"/>
  </r>
  <r>
    <x v="3"/>
    <x v="0"/>
    <n v="3.4208932924400002"/>
    <s v="Grass Hay"/>
    <s v="Flood"/>
    <s v="Other Hay/Non Alfalfa"/>
    <s v="Active IR"/>
  </r>
  <r>
    <x v="9"/>
    <x v="0"/>
    <n v="6.10830088263"/>
    <s v="Grass Hay"/>
    <s v="Flood"/>
    <s v="Other Hay/Non Alfalfa"/>
    <s v="Active IR"/>
  </r>
  <r>
    <x v="9"/>
    <x v="0"/>
    <n v="6.10830088263"/>
    <s v="Grass Hay"/>
    <s v="Flood"/>
    <s v="Other Hay/Non Alfalfa"/>
    <s v="Active IR"/>
  </r>
  <r>
    <x v="11"/>
    <x v="0"/>
    <n v="7.4871704483599997"/>
    <s v="Grass Hay"/>
    <s v="Flood"/>
    <s v="Other Hay/Non Alfalfa"/>
    <s v="Active IR"/>
  </r>
  <r>
    <x v="11"/>
    <x v="0"/>
    <n v="7.4871704483599997"/>
    <s v="Grass Hay"/>
    <s v="Flood"/>
    <s v="Other Hay/Non Alfalfa"/>
    <s v="Active IR"/>
  </r>
  <r>
    <x v="11"/>
    <x v="0"/>
    <n v="7.4871704483599997"/>
    <s v="Grass Hay"/>
    <s v="Flood"/>
    <s v="Other Hay/Non Alfalfa"/>
    <s v="Active IR"/>
  </r>
  <r>
    <x v="3"/>
    <x v="0"/>
    <n v="18.8920962776"/>
    <s v="Grass Hay"/>
    <s v="Flood"/>
    <s v="Other Hay/Non Alfalfa"/>
    <s v="Active IR"/>
  </r>
  <r>
    <x v="3"/>
    <x v="0"/>
    <n v="18.8920962776"/>
    <s v="Grass Hay"/>
    <s v="Flood"/>
    <s v="Other Hay/Non Alfalfa"/>
    <s v="Active IR"/>
  </r>
  <r>
    <x v="3"/>
    <x v="0"/>
    <n v="18.8920962776"/>
    <s v="Grass Hay"/>
    <s v="Flood"/>
    <s v="Other Hay/Non Alfalfa"/>
    <s v="Active IR"/>
  </r>
  <r>
    <x v="3"/>
    <x v="0"/>
    <n v="18.8920962776"/>
    <s v="Grass Hay"/>
    <s v="Flood"/>
    <s v="Other Hay/Non Alfalfa"/>
    <s v="Active IR"/>
  </r>
  <r>
    <x v="9"/>
    <x v="0"/>
    <n v="9.6653228993100004"/>
    <s v="Grass Hay"/>
    <s v="Flood"/>
    <s v="Other Hay/Non Alfalfa"/>
    <s v="Active IR"/>
  </r>
  <r>
    <x v="9"/>
    <x v="0"/>
    <n v="9.6653228993100004"/>
    <s v="Grass Hay"/>
    <s v="Flood"/>
    <s v="Other Hay/Non Alfalfa"/>
    <s v="Active IR"/>
  </r>
  <r>
    <x v="3"/>
    <x v="0"/>
    <n v="17.503946949900001"/>
    <s v="Grass Hay"/>
    <s v="Flood"/>
    <s v="Other Hay/Non Alfalfa"/>
    <s v="Active IR"/>
  </r>
  <r>
    <x v="3"/>
    <x v="0"/>
    <n v="17.503946949900001"/>
    <s v="Grass Hay"/>
    <s v="Flood"/>
    <s v="Other Hay/Non Alfalfa"/>
    <s v="Active IR"/>
  </r>
  <r>
    <x v="9"/>
    <x v="0"/>
    <n v="2.89751560287"/>
    <s v="Grass Hay"/>
    <s v="Flood"/>
    <s v="Other Hay/Non Alfalfa"/>
    <s v="Active IR"/>
  </r>
  <r>
    <x v="27"/>
    <x v="0"/>
    <n v="6.5749823954900002"/>
    <s v="Grass Hay"/>
    <s v="Flood"/>
    <s v="Other Hay/Non Alfalfa"/>
    <s v="Active IR"/>
  </r>
  <r>
    <x v="16"/>
    <x v="0"/>
    <n v="6.9858173714099996"/>
    <s v="Grass Hay"/>
    <s v="Flood"/>
    <s v="Other Hay/Non Alfalfa"/>
    <s v="Active IR"/>
  </r>
  <r>
    <x v="5"/>
    <x v="0"/>
    <n v="6.9858173714099996"/>
    <s v="Grass Hay"/>
    <s v="Flood"/>
    <s v="Other Hay/Non Alfalfa"/>
    <s v="Active IR"/>
  </r>
  <r>
    <x v="9"/>
    <x v="0"/>
    <n v="8.2456617480599999"/>
    <s v="Grass Hay"/>
    <s v="Flood"/>
    <s v="Other Hay/Non Alfalfa"/>
    <s v="Active IR"/>
  </r>
  <r>
    <x v="9"/>
    <x v="0"/>
    <n v="8.2456617480599999"/>
    <s v="Grass Hay"/>
    <s v="Flood"/>
    <s v="Other Hay/Non Alfalfa"/>
    <s v="Active IR"/>
  </r>
  <r>
    <x v="9"/>
    <x v="0"/>
    <n v="9.6148299696499997"/>
    <s v="Grass Hay"/>
    <s v="Flood"/>
    <s v="Other Hay/Non Alfalfa"/>
    <s v="Active IR"/>
  </r>
  <r>
    <x v="9"/>
    <x v="0"/>
    <n v="9.6148299696499997"/>
    <s v="Grass Hay"/>
    <s v="Flood"/>
    <s v="Other Hay/Non Alfalfa"/>
    <s v="Active IR"/>
  </r>
  <r>
    <x v="53"/>
    <x v="0"/>
    <n v="5.3551730111299998"/>
    <s v="Grass Hay"/>
    <s v="Flood"/>
    <s v="Other Hay/Non Alfalfa"/>
    <s v="Active IR"/>
  </r>
  <r>
    <x v="13"/>
    <x v="0"/>
    <n v="5.0320308556700004"/>
    <s v="Grass Hay"/>
    <s v="Flood"/>
    <s v="Other Hay/Non Alfalfa"/>
    <s v="Active IR"/>
  </r>
  <r>
    <x v="9"/>
    <x v="0"/>
    <n v="2.3860490006199999"/>
    <s v="Grass Hay"/>
    <s v="Flood"/>
    <s v="Other Hay/Non Alfalfa"/>
    <s v="Active IR"/>
  </r>
  <r>
    <x v="35"/>
    <x v="0"/>
    <n v="7.4640342218700004"/>
    <s v="Grass Hay"/>
    <s v="Flood"/>
    <s v="Other Hay/Non Alfalfa"/>
    <s v="Active IR"/>
  </r>
  <r>
    <x v="19"/>
    <x v="0"/>
    <n v="7.4640342218700004"/>
    <s v="Grass Hay"/>
    <s v="Flood"/>
    <s v="Other Hay/Non Alfalfa"/>
    <s v="Active IR"/>
  </r>
  <r>
    <x v="9"/>
    <x v="0"/>
    <n v="1.41435017219"/>
    <s v="Grass Hay"/>
    <s v="Flood"/>
    <s v="Other Hay/Non Alfalfa"/>
    <s v="Active IR"/>
  </r>
  <r>
    <x v="10"/>
    <x v="0"/>
    <n v="3.0369037321399999"/>
    <s v="Grass Hay"/>
    <s v="Flood"/>
    <s v="Other Hay/Non Alfalfa"/>
    <s v="Active IR"/>
  </r>
  <r>
    <x v="10"/>
    <x v="0"/>
    <n v="3.0369037321399999"/>
    <s v="Grass Hay"/>
    <s v="Flood"/>
    <s v="Other Hay/Non Alfalfa"/>
    <s v="Active IR"/>
  </r>
  <r>
    <x v="3"/>
    <x v="0"/>
    <n v="1.81155348933"/>
    <s v="Grass Hay"/>
    <s v="Flood"/>
    <s v="Other Hay/Non Alfalfa"/>
    <s v="Active IR"/>
  </r>
  <r>
    <x v="5"/>
    <x v="0"/>
    <n v="15.157859177200001"/>
    <s v="Grass Hay"/>
    <s v="Flood"/>
    <s v="Other Hay/Non Alfalfa"/>
    <s v="Active IR"/>
  </r>
  <r>
    <x v="3"/>
    <x v="0"/>
    <n v="15.157859177200001"/>
    <s v="Grass Hay"/>
    <s v="Flood"/>
    <s v="Other Hay/Non Alfalfa"/>
    <s v="Active IR"/>
  </r>
  <r>
    <x v="3"/>
    <x v="0"/>
    <n v="15.157859177200001"/>
    <s v="Grass Hay"/>
    <s v="Flood"/>
    <s v="Other Hay/Non Alfalfa"/>
    <s v="Active IR"/>
  </r>
  <r>
    <x v="9"/>
    <x v="0"/>
    <n v="4.0066963009499998"/>
    <s v="Grass Hay"/>
    <s v="Flood"/>
    <s v="Other Hay/Non Alfalfa"/>
    <s v="Active IR"/>
  </r>
  <r>
    <x v="9"/>
    <x v="0"/>
    <n v="23.2055741773999"/>
    <s v="Grass Hay"/>
    <s v="Flood"/>
    <s v="Other Hay/Non Alfalfa"/>
    <s v="Active IR"/>
  </r>
  <r>
    <x v="9"/>
    <x v="0"/>
    <n v="23.2055741773999"/>
    <s v="Grass Hay"/>
    <s v="Flood"/>
    <s v="Other Hay/Non Alfalfa"/>
    <s v="Active IR"/>
  </r>
  <r>
    <x v="9"/>
    <x v="0"/>
    <n v="13.3328988976"/>
    <s v="Grass Hay"/>
    <s v="Flood"/>
    <s v="Other Hay/Non Alfalfa"/>
    <s v="Active IR"/>
  </r>
  <r>
    <x v="0"/>
    <x v="0"/>
    <n v="6.4287359051699999"/>
    <s v="Grass Hay"/>
    <s v="Flood"/>
    <s v="Other Hay/Non Alfalfa"/>
    <s v="Active IR"/>
  </r>
  <r>
    <x v="0"/>
    <x v="0"/>
    <n v="6.4287359051699999"/>
    <s v="Grass Hay"/>
    <s v="Flood"/>
    <s v="Other Hay/Non Alfalfa"/>
    <s v="Active IR"/>
  </r>
  <r>
    <x v="0"/>
    <x v="0"/>
    <n v="6.4287359051699999"/>
    <s v="Grass Hay"/>
    <s v="Flood"/>
    <s v="Other Hay/Non Alfalfa"/>
    <s v="Active IR"/>
  </r>
  <r>
    <x v="5"/>
    <x v="0"/>
    <n v="1.2568045195599999"/>
    <s v="Grass Hay"/>
    <s v="Flood"/>
    <s v="Other Hay/Non Alfalfa"/>
    <s v="Active IR"/>
  </r>
  <r>
    <x v="3"/>
    <x v="0"/>
    <n v="1.2568045195599999"/>
    <s v="Grass Hay"/>
    <s v="Flood"/>
    <s v="Other Hay/Non Alfalfa"/>
    <s v="Active IR"/>
  </r>
  <r>
    <x v="3"/>
    <x v="0"/>
    <n v="12.554187192500001"/>
    <s v="Grass Hay"/>
    <s v="Flood"/>
    <s v="Other Hay/Non Alfalfa"/>
    <s v="Active IR"/>
  </r>
  <r>
    <x v="3"/>
    <x v="0"/>
    <n v="12.554187192500001"/>
    <s v="Grass Hay"/>
    <s v="Flood"/>
    <s v="Other Hay/Non Alfalfa"/>
    <s v="Active IR"/>
  </r>
  <r>
    <x v="3"/>
    <x v="0"/>
    <n v="1.1340921533899999"/>
    <s v="Grass Hay"/>
    <s v="Flood"/>
    <s v="Other Hay/Non Alfalfa"/>
    <s v="Active IR"/>
  </r>
  <r>
    <x v="22"/>
    <x v="0"/>
    <n v="35.965095661200003"/>
    <s v="Grass Hay"/>
    <s v="Flood"/>
    <s v="Other Hay/Non Alfalfa"/>
    <s v="Active IR"/>
  </r>
  <r>
    <x v="22"/>
    <x v="0"/>
    <n v="35.965095661200003"/>
    <s v="Grass Hay"/>
    <s v="Flood"/>
    <s v="Other Hay/Non Alfalfa"/>
    <s v="Active IR"/>
  </r>
  <r>
    <x v="22"/>
    <x v="0"/>
    <n v="35.965095661200003"/>
    <s v="Grass Hay"/>
    <s v="Flood"/>
    <s v="Other Hay/Non Alfalfa"/>
    <s v="Active IR"/>
  </r>
  <r>
    <x v="22"/>
    <x v="0"/>
    <n v="35.965095661200003"/>
    <s v="Grass Hay"/>
    <s v="Flood"/>
    <s v="Other Hay/Non Alfalfa"/>
    <s v="Active IR"/>
  </r>
  <r>
    <x v="17"/>
    <x v="0"/>
    <n v="5.2402120642899996"/>
    <s v="Grass Hay"/>
    <s v="Flood"/>
    <s v="Other Hay/Non Alfalfa"/>
    <s v="Active IR"/>
  </r>
  <r>
    <x v="9"/>
    <x v="0"/>
    <n v="3.7254828367299999"/>
    <s v="Grass Hay"/>
    <s v="Flood"/>
    <s v="Other Hay/Non Alfalfa"/>
    <s v="Active IR"/>
  </r>
  <r>
    <x v="0"/>
    <x v="0"/>
    <n v="1.1786738591599999"/>
    <s v="Grass Hay"/>
    <s v="Flood"/>
    <s v="Other Hay/Non Alfalfa"/>
    <s v="Active IR"/>
  </r>
  <r>
    <x v="12"/>
    <x v="0"/>
    <n v="7.7363646403199997"/>
    <s v="Grass Hay"/>
    <s v="Flood"/>
    <s v="Other Hay/Non Alfalfa"/>
    <s v="Active IR"/>
  </r>
  <r>
    <x v="13"/>
    <x v="0"/>
    <n v="4.6336726629599996"/>
    <s v="Grass Hay"/>
    <s v="Flood"/>
    <s v="Other Hay/Non Alfalfa"/>
    <s v="Active IR"/>
  </r>
  <r>
    <x v="9"/>
    <x v="0"/>
    <n v="3.0872694113499999"/>
    <s v="Grass Hay"/>
    <s v="Flood"/>
    <s v="Other Hay/Non Alfalfa"/>
    <s v="Active IR"/>
  </r>
  <r>
    <x v="31"/>
    <x v="0"/>
    <n v="5.2482107424900004"/>
    <s v="Grass Hay"/>
    <s v="Flood"/>
    <s v="Other Hay/Non Alfalfa"/>
    <s v="Active IR"/>
  </r>
  <r>
    <x v="31"/>
    <x v="0"/>
    <n v="5.2482107424900004"/>
    <s v="Grass Hay"/>
    <s v="Flood"/>
    <s v="Other Hay/Non Alfalfa"/>
    <s v="Active IR"/>
  </r>
  <r>
    <x v="22"/>
    <x v="0"/>
    <n v="7.1471561164399997"/>
    <s v="Grass Hay"/>
    <s v="Flood"/>
    <s v="Other Hay/Non Alfalfa"/>
    <s v="Active IR"/>
  </r>
  <r>
    <x v="37"/>
    <x v="0"/>
    <n v="2.5435755817799999"/>
    <s v="Grass Hay"/>
    <s v="Flood"/>
    <s v="Other Hay/Non Alfalfa"/>
    <s v="Active IR"/>
  </r>
  <r>
    <x v="10"/>
    <x v="0"/>
    <n v="2.5435755817799999"/>
    <s v="Grass Hay"/>
    <s v="Flood"/>
    <s v="Other Hay/Non Alfalfa"/>
    <s v="Active IR"/>
  </r>
  <r>
    <x v="5"/>
    <x v="0"/>
    <n v="2.8864273108899998"/>
    <s v="Grass Hay"/>
    <s v="Flood"/>
    <s v="Other Hay/Non Alfalfa"/>
    <s v="Active IR"/>
  </r>
  <r>
    <x v="10"/>
    <x v="0"/>
    <n v="5.1767050144700004"/>
    <s v="Grass Hay"/>
    <s v="Flood"/>
    <s v="Other Hay/Non Alfalfa"/>
    <s v="Active IR"/>
  </r>
  <r>
    <x v="10"/>
    <x v="0"/>
    <n v="5.1767050144700004"/>
    <s v="Grass Hay"/>
    <s v="Flood"/>
    <s v="Other Hay/Non Alfalfa"/>
    <s v="Active IR"/>
  </r>
  <r>
    <x v="9"/>
    <x v="0"/>
    <n v="1.5026247480899999"/>
    <s v="Grass Hay"/>
    <s v="Flood"/>
    <s v="Other Hay/Non Alfalfa"/>
    <s v="Active IR"/>
  </r>
  <r>
    <x v="9"/>
    <x v="0"/>
    <n v="1.5026247480899999"/>
    <s v="Grass Hay"/>
    <s v="Flood"/>
    <s v="Other Hay/Non Alfalfa"/>
    <s v="Active IR"/>
  </r>
  <r>
    <x v="9"/>
    <x v="0"/>
    <n v="1.5026247480899999"/>
    <s v="Grass Hay"/>
    <s v="Flood"/>
    <s v="Other Hay/Non Alfalfa"/>
    <s v="Active IR"/>
  </r>
  <r>
    <x v="9"/>
    <x v="0"/>
    <n v="9.6408721433700002"/>
    <s v="Grass Hay"/>
    <s v="Flood"/>
    <s v="Other Hay/Non Alfalfa"/>
    <s v="Active IR"/>
  </r>
  <r>
    <x v="27"/>
    <x v="0"/>
    <n v="9.78066913404"/>
    <s v="Grass Hay"/>
    <s v="Flood"/>
    <s v="Other Hay/Non Alfalfa"/>
    <s v="Active IR"/>
  </r>
  <r>
    <x v="9"/>
    <x v="0"/>
    <n v="3.85213628157"/>
    <s v="Grass Hay"/>
    <s v="Flood"/>
    <s v="Other Hay/Non Alfalfa"/>
    <s v="Active IR"/>
  </r>
  <r>
    <x v="16"/>
    <x v="0"/>
    <n v="12.396828373"/>
    <s v="Grass Hay"/>
    <s v="Flood"/>
    <s v="Other Hay/Non Alfalfa"/>
    <s v="Active IR"/>
  </r>
  <r>
    <x v="6"/>
    <x v="0"/>
    <n v="18.056742040700001"/>
    <s v="Grass Hay"/>
    <s v="Flood"/>
    <s v="Other Hay/Non Alfalfa"/>
    <s v="Active IR"/>
  </r>
  <r>
    <x v="10"/>
    <x v="0"/>
    <n v="6.0310316012799996"/>
    <s v="Grass Hay"/>
    <s v="Flood"/>
    <s v="Other Hay/Non Alfalfa"/>
    <s v="Active IR"/>
  </r>
  <r>
    <x v="0"/>
    <x v="0"/>
    <n v="15.5207109557"/>
    <s v="Grass Hay"/>
    <s v="Flood"/>
    <s v="Other Hay/Non Alfalfa"/>
    <s v="Active IR"/>
  </r>
  <r>
    <x v="9"/>
    <x v="0"/>
    <n v="18.1929607478999"/>
    <s v="Grass Hay"/>
    <s v="Flood"/>
    <s v="Other Hay/Non Alfalfa"/>
    <s v="Active IR"/>
  </r>
  <r>
    <x v="9"/>
    <x v="0"/>
    <n v="1.16477345305"/>
    <s v="Grass Hay"/>
    <s v="Flood"/>
    <s v="Other Hay/Non Alfalfa"/>
    <s v="Active IR"/>
  </r>
  <r>
    <x v="31"/>
    <x v="0"/>
    <n v="9.6144781151499998"/>
    <s v="Grass Hay"/>
    <s v="Flood"/>
    <s v="Other Hay/Non Alfalfa"/>
    <s v="Active IR"/>
  </r>
  <r>
    <x v="31"/>
    <x v="0"/>
    <n v="9.6144781151499998"/>
    <s v="Grass Hay"/>
    <s v="Flood"/>
    <s v="Other Hay/Non Alfalfa"/>
    <s v="Active IR"/>
  </r>
  <r>
    <x v="31"/>
    <x v="0"/>
    <n v="1.6874999692399999"/>
    <s v="Grass Hay"/>
    <s v="Flood"/>
    <s v="Other Hay/Non Alfalfa"/>
    <s v="Active IR"/>
  </r>
  <r>
    <x v="5"/>
    <x v="0"/>
    <n v="2.9066636355300002"/>
    <s v="Grass Hay"/>
    <s v="Flood"/>
    <s v="Other Hay/Non Alfalfa"/>
    <s v="Active IR"/>
  </r>
  <r>
    <x v="0"/>
    <x v="0"/>
    <n v="22.2932213055999"/>
    <s v="Grass Hay"/>
    <s v="Flood"/>
    <s v="Other Hay/Non Alfalfa"/>
    <s v="Active IR"/>
  </r>
  <r>
    <x v="3"/>
    <x v="0"/>
    <n v="3.1999694701100001"/>
    <s v="Grass Hay"/>
    <s v="Flood"/>
    <s v="Other Hay/Non Alfalfa"/>
    <s v="Active IR"/>
  </r>
  <r>
    <x v="13"/>
    <x v="0"/>
    <n v="8.4793143371399999"/>
    <s v="Grass Hay"/>
    <s v="Flood"/>
    <s v="Other Hay/Non Alfalfa"/>
    <s v="Active IR"/>
  </r>
  <r>
    <x v="10"/>
    <x v="0"/>
    <n v="14.0781342742"/>
    <s v="Grass Hay"/>
    <s v="Flood"/>
    <s v="Other Hay/Non Alfalfa"/>
    <s v="Active IR"/>
  </r>
  <r>
    <x v="1"/>
    <x v="0"/>
    <n v="4.0628577174"/>
    <s v="Grass Hay"/>
    <s v="Flood"/>
    <s v="Other Hay/Non Alfalfa"/>
    <s v="Active IR"/>
  </r>
  <r>
    <x v="1"/>
    <x v="0"/>
    <n v="4.0628577174"/>
    <s v="Grass Hay"/>
    <s v="Flood"/>
    <s v="Other Hay/Non Alfalfa"/>
    <s v="Active IR"/>
  </r>
  <r>
    <x v="1"/>
    <x v="0"/>
    <n v="4.0628577174"/>
    <s v="Grass Hay"/>
    <s v="Flood"/>
    <s v="Other Hay/Non Alfalfa"/>
    <s v="Active IR"/>
  </r>
  <r>
    <x v="1"/>
    <x v="0"/>
    <n v="4.0628577174"/>
    <s v="Grass Hay"/>
    <s v="Flood"/>
    <s v="Other Hay/Non Alfalfa"/>
    <s v="Active IR"/>
  </r>
  <r>
    <x v="7"/>
    <x v="0"/>
    <n v="10.8794700008"/>
    <s v="Grass Hay"/>
    <s v="Flood"/>
    <s v="Other Hay/Non Alfalfa"/>
    <s v="Active IR"/>
  </r>
  <r>
    <x v="39"/>
    <x v="0"/>
    <n v="7.9048754216899999"/>
    <s v="Grass Hay"/>
    <s v="Flood"/>
    <s v="Other Hay/Non Alfalfa"/>
    <s v="Active IR"/>
  </r>
  <r>
    <x v="16"/>
    <x v="0"/>
    <n v="7.9048754216899999"/>
    <s v="Grass Hay"/>
    <s v="Flood"/>
    <s v="Other Hay/Non Alfalfa"/>
    <s v="Active IR"/>
  </r>
  <r>
    <x v="40"/>
    <x v="0"/>
    <n v="7.9048754216899999"/>
    <s v="Grass Hay"/>
    <s v="Flood"/>
    <s v="Other Hay/Non Alfalfa"/>
    <s v="Active IR"/>
  </r>
  <r>
    <x v="3"/>
    <x v="0"/>
    <n v="7.7735858540000002"/>
    <s v="Grass Hay"/>
    <s v="Flood"/>
    <s v="Other Hay/Non Alfalfa"/>
    <s v="Active IR"/>
  </r>
  <r>
    <x v="12"/>
    <x v="0"/>
    <n v="6.4993738093899998"/>
    <s v="Grass Hay"/>
    <s v="Flood"/>
    <s v="Other Hay/Non Alfalfa"/>
    <s v="Active IR"/>
  </r>
  <r>
    <x v="12"/>
    <x v="0"/>
    <n v="6.4993738093899998"/>
    <s v="Grass Hay"/>
    <s v="Flood"/>
    <s v="Other Hay/Non Alfalfa"/>
    <s v="Active IR"/>
  </r>
  <r>
    <x v="10"/>
    <x v="0"/>
    <n v="4.9316811424400004"/>
    <s v="Grass Hay"/>
    <s v="Flood"/>
    <s v="Other Hay/Non Alfalfa"/>
    <s v="Active IR"/>
  </r>
  <r>
    <x v="9"/>
    <x v="0"/>
    <n v="0.57689680275499999"/>
    <s v="Grass Hay"/>
    <s v="Flood"/>
    <s v="Other Hay/Non Alfalfa"/>
    <s v="Active IR"/>
  </r>
  <r>
    <x v="23"/>
    <x v="0"/>
    <n v="26.3914397494"/>
    <s v="Grass Hay"/>
    <s v="Flood"/>
    <s v="Other Hay/Non Alfalfa"/>
    <s v="Active IR"/>
  </r>
  <r>
    <x v="3"/>
    <x v="0"/>
    <n v="7.9228820358199998"/>
    <s v="Grass Hay"/>
    <s v="Flood"/>
    <s v="Other Hay/Non Alfalfa"/>
    <s v="Active IR"/>
  </r>
  <r>
    <x v="48"/>
    <x v="0"/>
    <n v="4.6648143347"/>
    <s v="Grass Hay"/>
    <s v="Flood"/>
    <s v="Other Hay/Non Alfalfa"/>
    <s v="Active IR"/>
  </r>
  <r>
    <x v="19"/>
    <x v="0"/>
    <n v="0.66238375355599999"/>
    <s v="Grass Hay"/>
    <s v="Flood"/>
    <s v="Other Hay/Non Alfalfa"/>
    <s v="Active IR"/>
  </r>
  <r>
    <x v="9"/>
    <x v="0"/>
    <n v="2.9566654474699998"/>
    <s v="Grass Hay"/>
    <s v="Flood"/>
    <s v="Other Hay/Non Alfalfa"/>
    <s v="Active IR"/>
  </r>
  <r>
    <x v="9"/>
    <x v="0"/>
    <n v="2.9566654474699998"/>
    <s v="Grass Hay"/>
    <s v="Flood"/>
    <s v="Other Hay/Non Alfalfa"/>
    <s v="Active IR"/>
  </r>
  <r>
    <x v="9"/>
    <x v="0"/>
    <n v="1.00824867369"/>
    <s v="Grass Hay"/>
    <s v="Flood"/>
    <s v="Other Hay/Non Alfalfa"/>
    <s v="Active IR"/>
  </r>
  <r>
    <x v="9"/>
    <x v="0"/>
    <n v="1.00824867369"/>
    <s v="Grass Hay"/>
    <s v="Flood"/>
    <s v="Other Hay/Non Alfalfa"/>
    <s v="Active IR"/>
  </r>
  <r>
    <x v="9"/>
    <x v="0"/>
    <n v="1.00824867369"/>
    <s v="Grass Hay"/>
    <s v="Flood"/>
    <s v="Other Hay/Non Alfalfa"/>
    <s v="Active IR"/>
  </r>
  <r>
    <x v="9"/>
    <x v="0"/>
    <n v="2.25266218902"/>
    <s v="Grass Hay"/>
    <s v="Flood"/>
    <s v="Other Hay/Non Alfalfa"/>
    <s v="Active IR"/>
  </r>
  <r>
    <x v="4"/>
    <x v="0"/>
    <n v="0.67301275072800004"/>
    <s v="Grass Hay"/>
    <s v="Flood"/>
    <s v="Other Hay/Non Alfalfa"/>
    <s v="Active IR"/>
  </r>
  <r>
    <x v="3"/>
    <x v="0"/>
    <n v="3.8788098532399999"/>
    <s v="Grass Hay"/>
    <s v="Flood"/>
    <s v="Other Hay/Non Alfalfa"/>
    <s v="Active IR"/>
  </r>
  <r>
    <x v="3"/>
    <x v="0"/>
    <n v="3.8788098532399999"/>
    <s v="Grass Hay"/>
    <s v="Flood"/>
    <s v="Other Hay/Non Alfalfa"/>
    <s v="Active IR"/>
  </r>
  <r>
    <x v="3"/>
    <x v="0"/>
    <n v="3.8788098532399999"/>
    <s v="Grass Hay"/>
    <s v="Flood"/>
    <s v="Other Hay/Non Alfalfa"/>
    <s v="Active IR"/>
  </r>
  <r>
    <x v="11"/>
    <x v="0"/>
    <n v="7.4369917462500004"/>
    <s v="Grass Hay"/>
    <s v="Flood"/>
    <s v="Other Hay/Non Alfalfa"/>
    <s v="Active IR"/>
  </r>
  <r>
    <x v="11"/>
    <x v="0"/>
    <n v="7.4369917462500004"/>
    <s v="Grass Hay"/>
    <s v="Flood"/>
    <s v="Other Hay/Non Alfalfa"/>
    <s v="Active IR"/>
  </r>
  <r>
    <x v="53"/>
    <x v="0"/>
    <n v="5.0502567471199997"/>
    <s v="Grass Hay"/>
    <s v="Flood"/>
    <s v="Other Hay/Non Alfalfa"/>
    <s v="Active IR"/>
  </r>
  <r>
    <x v="9"/>
    <x v="0"/>
    <n v="0.98122667566300004"/>
    <s v="Grass Hay"/>
    <s v="Flood"/>
    <s v="Other Hay/Non Alfalfa"/>
    <s v="Active IR"/>
  </r>
  <r>
    <x v="9"/>
    <x v="0"/>
    <n v="0.98122667566300004"/>
    <s v="Grass Hay"/>
    <s v="Flood"/>
    <s v="Other Hay/Non Alfalfa"/>
    <s v="Active IR"/>
  </r>
  <r>
    <x v="10"/>
    <x v="0"/>
    <n v="5.9564118622600004"/>
    <s v="Grass Hay"/>
    <s v="Flood"/>
    <s v="Other Hay/Non Alfalfa"/>
    <s v="Active IR"/>
  </r>
  <r>
    <x v="5"/>
    <x v="0"/>
    <n v="4.0129019871900002"/>
    <s v="Grass Hay"/>
    <s v="Flood"/>
    <s v="Other Hay/Non Alfalfa"/>
    <s v="Active IR"/>
  </r>
  <r>
    <x v="6"/>
    <x v="0"/>
    <n v="5.5877800460199998"/>
    <s v="Grass Hay"/>
    <s v="Flood"/>
    <s v="Other Hay/Non Alfalfa"/>
    <s v="Active IR"/>
  </r>
  <r>
    <x v="6"/>
    <x v="0"/>
    <n v="1.8104459875800001"/>
    <s v="Grass Hay"/>
    <s v="Flood"/>
    <s v="Other Hay/Non Alfalfa"/>
    <s v="Active IR"/>
  </r>
  <r>
    <x v="6"/>
    <x v="0"/>
    <n v="1.8104459875800001"/>
    <s v="Grass Hay"/>
    <s v="Flood"/>
    <s v="Other Hay/Non Alfalfa"/>
    <s v="Active IR"/>
  </r>
  <r>
    <x v="44"/>
    <x v="0"/>
    <n v="15.053732245100001"/>
    <s v="Grass Hay"/>
    <s v="Flood"/>
    <s v="Other Hay/Non Alfalfa"/>
    <s v="Active IR"/>
  </r>
  <r>
    <x v="23"/>
    <x v="0"/>
    <n v="15.053732245100001"/>
    <s v="Grass Hay"/>
    <s v="Flood"/>
    <s v="Other Hay/Non Alfalfa"/>
    <s v="Active IR"/>
  </r>
  <r>
    <x v="9"/>
    <x v="0"/>
    <n v="3.7503439060099999"/>
    <s v="Grass Hay"/>
    <s v="Flood"/>
    <s v="Other Hay/Non Alfalfa"/>
    <s v="Active IR"/>
  </r>
  <r>
    <x v="9"/>
    <x v="0"/>
    <n v="3.7503439060099999"/>
    <s v="Grass Hay"/>
    <s v="Flood"/>
    <s v="Other Hay/Non Alfalfa"/>
    <s v="Active IR"/>
  </r>
  <r>
    <x v="17"/>
    <x v="0"/>
    <n v="15.9834615518"/>
    <s v="Grass Hay"/>
    <s v="Flood"/>
    <s v="Other Hay/Non Alfalfa"/>
    <s v="Active IR"/>
  </r>
  <r>
    <x v="17"/>
    <x v="0"/>
    <n v="15.9834615518"/>
    <s v="Grass Hay"/>
    <s v="Flood"/>
    <s v="Other Hay/Non Alfalfa"/>
    <s v="Active IR"/>
  </r>
  <r>
    <x v="12"/>
    <x v="0"/>
    <n v="15.9834615518"/>
    <s v="Grass Hay"/>
    <s v="Flood"/>
    <s v="Other Hay/Non Alfalfa"/>
    <s v="Active IR"/>
  </r>
  <r>
    <x v="12"/>
    <x v="0"/>
    <n v="15.9834615518"/>
    <s v="Grass Hay"/>
    <s v="Flood"/>
    <s v="Other Hay/Non Alfalfa"/>
    <s v="Active IR"/>
  </r>
  <r>
    <x v="13"/>
    <x v="0"/>
    <n v="13.48684512"/>
    <s v="Grass Hay"/>
    <s v="Flood"/>
    <s v="Other Hay/Non Alfalfa"/>
    <s v="Active IR"/>
  </r>
  <r>
    <x v="13"/>
    <x v="0"/>
    <n v="13.48684512"/>
    <s v="Grass Hay"/>
    <s v="Flood"/>
    <s v="Other Hay/Non Alfalfa"/>
    <s v="Active IR"/>
  </r>
  <r>
    <x v="9"/>
    <x v="0"/>
    <n v="1.6156482056299999"/>
    <s v="Grass Hay"/>
    <s v="Flood"/>
    <s v="Other Hay/Non Alfalfa"/>
    <s v="Active IR"/>
  </r>
  <r>
    <x v="0"/>
    <x v="0"/>
    <n v="2.1794564574200002"/>
    <s v="Grass Hay"/>
    <s v="Flood"/>
    <s v="Other Hay/Non Alfalfa"/>
    <s v="Active IR"/>
  </r>
  <r>
    <x v="39"/>
    <x v="0"/>
    <n v="4.8787738745200002"/>
    <s v="Grass Hay"/>
    <s v="Flood"/>
    <s v="Other Hay/Non Alfalfa"/>
    <s v="Active IR"/>
  </r>
  <r>
    <x v="40"/>
    <x v="0"/>
    <n v="4.8787738745200002"/>
    <s v="Grass Hay"/>
    <s v="Flood"/>
    <s v="Other Hay/Non Alfalfa"/>
    <s v="Active IR"/>
  </r>
  <r>
    <x v="17"/>
    <x v="0"/>
    <n v="5.3238044850400001"/>
    <s v="Grass Hay"/>
    <s v="Flood"/>
    <s v="Other Hay/Non Alfalfa"/>
    <s v="Active IR"/>
  </r>
  <r>
    <x v="12"/>
    <x v="0"/>
    <n v="5.3238044850400001"/>
    <s v="Grass Hay"/>
    <s v="Flood"/>
    <s v="Other Hay/Non Alfalfa"/>
    <s v="Active IR"/>
  </r>
  <r>
    <x v="13"/>
    <x v="0"/>
    <n v="18.993733873499899"/>
    <s v="Grass Hay"/>
    <s v="Flood"/>
    <s v="Other Hay/Non Alfalfa"/>
    <s v="Active IR"/>
  </r>
  <r>
    <x v="11"/>
    <x v="0"/>
    <n v="4.9643677105800004"/>
    <s v="Grass Hay"/>
    <s v="Flood"/>
    <s v="Other Hay/Non Alfalfa"/>
    <s v="Active IR"/>
  </r>
  <r>
    <x v="11"/>
    <x v="0"/>
    <n v="4.9643677105800004"/>
    <s v="Grass Hay"/>
    <s v="Flood"/>
    <s v="Other Hay/Non Alfalfa"/>
    <s v="Active IR"/>
  </r>
  <r>
    <x v="13"/>
    <x v="0"/>
    <n v="6.4221484172699999"/>
    <s v="Grass Hay"/>
    <s v="Flood"/>
    <s v="Other Hay/Non Alfalfa"/>
    <s v="Active IR"/>
  </r>
  <r>
    <x v="11"/>
    <x v="0"/>
    <n v="0.18588967323800001"/>
    <s v="Grass Hay"/>
    <s v="Flood"/>
    <s v="Other Hay/Non Alfalfa"/>
    <s v="Active IR"/>
  </r>
  <r>
    <x v="11"/>
    <x v="0"/>
    <n v="1.76170561357"/>
    <s v="Grass Hay"/>
    <s v="Flood"/>
    <s v="Other Hay/Non Alfalfa"/>
    <s v="Active IR"/>
  </r>
  <r>
    <x v="11"/>
    <x v="0"/>
    <n v="1.76170561357"/>
    <s v="Grass Hay"/>
    <s v="Flood"/>
    <s v="Other Hay/Non Alfalfa"/>
    <s v="Active IR"/>
  </r>
  <r>
    <x v="9"/>
    <x v="0"/>
    <n v="15.8952330203999"/>
    <s v="Grass Hay"/>
    <s v="Flood"/>
    <s v="Other Hay/Non Alfalfa"/>
    <s v="Active IR"/>
  </r>
  <r>
    <x v="27"/>
    <x v="0"/>
    <n v="14.1380642093"/>
    <s v="Grass Hay"/>
    <s v="Flood"/>
    <s v="Other Hay/Non Alfalfa"/>
    <s v="Active IR"/>
  </r>
  <r>
    <x v="12"/>
    <x v="0"/>
    <n v="5.9494393918600004"/>
    <s v="Grass Hay"/>
    <s v="Flood"/>
    <s v="Other Hay/Non Alfalfa"/>
    <s v="Active IR"/>
  </r>
  <r>
    <x v="10"/>
    <x v="0"/>
    <n v="7.1146969004500002"/>
    <s v="Grass Hay"/>
    <s v="Flood"/>
    <s v="Other Hay/Non Alfalfa"/>
    <s v="Active IR"/>
  </r>
  <r>
    <x v="3"/>
    <x v="0"/>
    <n v="6.2325703823499996"/>
    <s v="Grass Hay"/>
    <s v="Flood"/>
    <s v="Other Hay/Non Alfalfa"/>
    <s v="Active IR"/>
  </r>
  <r>
    <x v="3"/>
    <x v="0"/>
    <n v="18.633089805800001"/>
    <s v="Grass Hay"/>
    <s v="Flood"/>
    <s v="Other Hay/Non Alfalfa"/>
    <s v="Active IR"/>
  </r>
  <r>
    <x v="3"/>
    <x v="0"/>
    <n v="18.633089805800001"/>
    <s v="Grass Hay"/>
    <s v="Flood"/>
    <s v="Other Hay/Non Alfalfa"/>
    <s v="Active IR"/>
  </r>
  <r>
    <x v="3"/>
    <x v="0"/>
    <n v="18.633089805800001"/>
    <s v="Grass Hay"/>
    <s v="Flood"/>
    <s v="Other Hay/Non Alfalfa"/>
    <s v="Active IR"/>
  </r>
  <r>
    <x v="27"/>
    <x v="0"/>
    <n v="17.439632476500002"/>
    <s v="Grass Hay"/>
    <s v="Flood"/>
    <s v="Other Hay/Non Alfalfa"/>
    <s v="Active IR"/>
  </r>
  <r>
    <x v="9"/>
    <x v="0"/>
    <n v="1.8014101037100001"/>
    <s v="Grass Hay"/>
    <s v="Flood"/>
    <s v="Other Hay/Non Alfalfa"/>
    <s v="Active IR"/>
  </r>
  <r>
    <x v="3"/>
    <x v="0"/>
    <n v="1.5143098497800001"/>
    <s v="Grass Hay"/>
    <s v="Flood"/>
    <s v="Other Hay/Non Alfalfa"/>
    <s v="Active IR"/>
  </r>
  <r>
    <x v="0"/>
    <x v="0"/>
    <n v="4.8049998569800003"/>
    <s v="Grass Hay"/>
    <s v="Flood"/>
    <s v="Other Hay/Non Alfalfa"/>
    <s v="Active IR"/>
  </r>
  <r>
    <x v="43"/>
    <x v="0"/>
    <n v="6.3175731880699999"/>
    <s v="Grass Hay"/>
    <s v="Flood"/>
    <s v="Other Hay/Non Alfalfa"/>
    <s v="Active IR"/>
  </r>
  <r>
    <x v="53"/>
    <x v="0"/>
    <n v="7.8139016747300003"/>
    <s v="Grass Hay"/>
    <s v="Flood"/>
    <s v="Other Hay/Non Alfalfa"/>
    <s v="Active IR"/>
  </r>
  <r>
    <x v="27"/>
    <x v="0"/>
    <n v="2.4091291996900002"/>
    <s v="Grass Hay"/>
    <s v="Flood"/>
    <s v="Other Hay/Non Alfalfa"/>
    <s v="Active IR"/>
  </r>
  <r>
    <x v="27"/>
    <x v="0"/>
    <n v="2.4091291996900002"/>
    <s v="Grass Hay"/>
    <s v="Flood"/>
    <s v="Other Hay/Non Alfalfa"/>
    <s v="Active IR"/>
  </r>
  <r>
    <x v="9"/>
    <x v="0"/>
    <n v="17.175356489999899"/>
    <s v="Grass Hay"/>
    <s v="Flood"/>
    <s v="Other Hay/Non Alfalfa"/>
    <s v="Active IR"/>
  </r>
  <r>
    <x v="9"/>
    <x v="0"/>
    <n v="2.2405494396200001"/>
    <s v="Grass Hay"/>
    <s v="Flood"/>
    <s v="Other Hay/Non Alfalfa"/>
    <s v="Active IR"/>
  </r>
  <r>
    <x v="22"/>
    <x v="0"/>
    <n v="5.3479723378399999"/>
    <s v="Grass Hay"/>
    <s v="Flood"/>
    <s v="Other Hay/Non Alfalfa"/>
    <s v="Active IR"/>
  </r>
  <r>
    <x v="22"/>
    <x v="0"/>
    <n v="5.3479723378399999"/>
    <s v="Grass Hay"/>
    <s v="Flood"/>
    <s v="Other Hay/Non Alfalfa"/>
    <s v="Active IR"/>
  </r>
  <r>
    <x v="9"/>
    <x v="0"/>
    <n v="0.44951837648199999"/>
    <s v="Grass Hay"/>
    <s v="Flood"/>
    <s v="Other Hay/Non Alfalfa"/>
    <s v="Active IR"/>
  </r>
  <r>
    <x v="9"/>
    <x v="0"/>
    <n v="0.44951837648199999"/>
    <s v="Grass Hay"/>
    <s v="Flood"/>
    <s v="Other Hay/Non Alfalfa"/>
    <s v="Active IR"/>
  </r>
  <r>
    <x v="3"/>
    <x v="0"/>
    <n v="8.7406930536599905"/>
    <s v="Grass Hay"/>
    <s v="Flood"/>
    <s v="Other Hay/Non Alfalfa"/>
    <s v="Active IR"/>
  </r>
  <r>
    <x v="3"/>
    <x v="0"/>
    <n v="8.7406930536599905"/>
    <s v="Grass Hay"/>
    <s v="Flood"/>
    <s v="Other Hay/Non Alfalfa"/>
    <s v="Active IR"/>
  </r>
  <r>
    <x v="3"/>
    <x v="0"/>
    <n v="8.7406930536599905"/>
    <s v="Grass Hay"/>
    <s v="Flood"/>
    <s v="Other Hay/Non Alfalfa"/>
    <s v="Active IR"/>
  </r>
  <r>
    <x v="5"/>
    <x v="0"/>
    <n v="1.9175483473499999"/>
    <s v="Grass Hay"/>
    <s v="Flood"/>
    <s v="Other Hay/Non Alfalfa"/>
    <s v="Active IR"/>
  </r>
  <r>
    <x v="5"/>
    <x v="0"/>
    <n v="1.9175483473499999"/>
    <s v="Grass Hay"/>
    <s v="Flood"/>
    <s v="Other Hay/Non Alfalfa"/>
    <s v="Active IR"/>
  </r>
  <r>
    <x v="10"/>
    <x v="0"/>
    <n v="1.9175483473499999"/>
    <s v="Grass Hay"/>
    <s v="Flood"/>
    <s v="Other Hay/Non Alfalfa"/>
    <s v="Active IR"/>
  </r>
  <r>
    <x v="10"/>
    <x v="0"/>
    <n v="1.9175483473499999"/>
    <s v="Grass Hay"/>
    <s v="Flood"/>
    <s v="Other Hay/Non Alfalfa"/>
    <s v="Active IR"/>
  </r>
  <r>
    <x v="10"/>
    <x v="0"/>
    <n v="11.433861174800001"/>
    <s v="Grass Hay"/>
    <s v="Flood"/>
    <s v="Other Hay/Non Alfalfa"/>
    <s v="Active IR"/>
  </r>
  <r>
    <x v="53"/>
    <x v="0"/>
    <n v="9.8309831124000002"/>
    <s v="Grass Hay"/>
    <s v="Flood"/>
    <s v="Other Hay/Non Alfalfa"/>
    <s v="Active IR"/>
  </r>
  <r>
    <x v="3"/>
    <x v="0"/>
    <n v="17.869423638699899"/>
    <s v="Grass Hay"/>
    <s v="Flood"/>
    <s v="Other Hay/Non Alfalfa"/>
    <s v="Active IR"/>
  </r>
  <r>
    <x v="3"/>
    <x v="0"/>
    <n v="17.869423638699899"/>
    <s v="Grass Hay"/>
    <s v="Flood"/>
    <s v="Other Hay/Non Alfalfa"/>
    <s v="Active IR"/>
  </r>
  <r>
    <x v="27"/>
    <x v="0"/>
    <n v="14.7934522784"/>
    <s v="Grass Hay"/>
    <s v="Flood"/>
    <s v="Other Hay/Non Alfalfa"/>
    <s v="Active IR"/>
  </r>
  <r>
    <x v="27"/>
    <x v="0"/>
    <n v="14.7934522784"/>
    <s v="Grass Hay"/>
    <s v="Flood"/>
    <s v="Other Hay/Non Alfalfa"/>
    <s v="Active IR"/>
  </r>
  <r>
    <x v="9"/>
    <x v="0"/>
    <n v="2.21489020924"/>
    <s v="Grass Hay"/>
    <s v="Flood"/>
    <s v="Other Hay/Non Alfalfa"/>
    <s v="Active IR"/>
  </r>
  <r>
    <x v="44"/>
    <x v="0"/>
    <n v="4.77625611699"/>
    <s v="Grass Hay"/>
    <s v="Flood"/>
    <s v="Other Hay/Non Alfalfa"/>
    <s v="Active IR"/>
  </r>
  <r>
    <x v="12"/>
    <x v="0"/>
    <n v="2.4504191341500001"/>
    <s v="Grass Hay"/>
    <s v="Flood"/>
    <s v="Other Hay/Non Alfalfa"/>
    <s v="Active IR"/>
  </r>
  <r>
    <x v="12"/>
    <x v="0"/>
    <n v="2.4504191341500001"/>
    <s v="Grass Hay"/>
    <s v="Flood"/>
    <s v="Other Hay/Non Alfalfa"/>
    <s v="Active IR"/>
  </r>
  <r>
    <x v="9"/>
    <x v="0"/>
    <n v="4.8825492044500001"/>
    <s v="Grass Hay"/>
    <s v="Flood"/>
    <s v="Other Hay/Non Alfalfa"/>
    <s v="Active IR"/>
  </r>
  <r>
    <x v="9"/>
    <x v="0"/>
    <n v="9.8666763248200002"/>
    <s v="Grass Hay"/>
    <s v="Flood"/>
    <s v="Other Hay/Non Alfalfa"/>
    <s v="Active IR"/>
  </r>
  <r>
    <x v="10"/>
    <x v="0"/>
    <n v="3.14133146638"/>
    <s v="Grass Hay"/>
    <s v="Flood"/>
    <s v="Other Hay/Non Alfalfa"/>
    <s v="Active IR"/>
  </r>
  <r>
    <x v="17"/>
    <x v="0"/>
    <n v="30.880425471399899"/>
    <s v="Grass Hay"/>
    <s v="Flood"/>
    <s v="Other Hay/Non Alfalfa"/>
    <s v="Active IR"/>
  </r>
  <r>
    <x v="17"/>
    <x v="0"/>
    <n v="30.880425471399899"/>
    <s v="Grass Hay"/>
    <s v="Flood"/>
    <s v="Other Hay/Non Alfalfa"/>
    <s v="Active IR"/>
  </r>
  <r>
    <x v="9"/>
    <x v="0"/>
    <n v="6.88589432832"/>
    <s v="Grass Hay"/>
    <s v="Flood"/>
    <s v="Other Hay/Non Alfalfa"/>
    <s v="Active IR"/>
  </r>
  <r>
    <x v="10"/>
    <x v="0"/>
    <n v="2.3163899588699999"/>
    <s v="Grass Hay"/>
    <s v="Flood"/>
    <s v="Other Hay/Non Alfalfa"/>
    <s v="Active IR"/>
  </r>
  <r>
    <x v="10"/>
    <x v="0"/>
    <n v="2.3163899588699999"/>
    <s v="Grass Hay"/>
    <s v="Flood"/>
    <s v="Other Hay/Non Alfalfa"/>
    <s v="Active IR"/>
  </r>
  <r>
    <x v="44"/>
    <x v="0"/>
    <n v="4.9824351040100003"/>
    <s v="Grass Hay"/>
    <s v="Flood"/>
    <s v="Other Hay/Non Alfalfa"/>
    <s v="Active IR"/>
  </r>
  <r>
    <x v="9"/>
    <x v="0"/>
    <n v="6.1785703599800001"/>
    <s v="Grass Hay"/>
    <s v="Flood"/>
    <s v="Other Hay/Non Alfalfa"/>
    <s v="Active IR"/>
  </r>
  <r>
    <x v="9"/>
    <x v="0"/>
    <n v="6.1785703599800001"/>
    <s v="Grass Hay"/>
    <s v="Flood"/>
    <s v="Other Hay/Non Alfalfa"/>
    <s v="Active IR"/>
  </r>
  <r>
    <x v="13"/>
    <x v="0"/>
    <n v="11.6988649006"/>
    <s v="Grass Hay"/>
    <s v="Flood"/>
    <s v="Other Hay/Non Alfalfa"/>
    <s v="Active IR"/>
  </r>
  <r>
    <x v="13"/>
    <x v="0"/>
    <n v="11.6988649006"/>
    <s v="Grass Hay"/>
    <s v="Flood"/>
    <s v="Other Hay/Non Alfalfa"/>
    <s v="Active IR"/>
  </r>
  <r>
    <x v="9"/>
    <x v="0"/>
    <n v="14.1246862119"/>
    <s v="Grass Hay"/>
    <s v="Flood"/>
    <s v="Other Hay/Non Alfalfa"/>
    <s v="Active IR"/>
  </r>
  <r>
    <x v="35"/>
    <x v="0"/>
    <n v="5.2408016558200003"/>
    <s v="Grass Hay"/>
    <s v="Flood"/>
    <s v="Other Hay/Non Alfalfa"/>
    <s v="Active IR"/>
  </r>
  <r>
    <x v="9"/>
    <x v="0"/>
    <n v="58.5219540362"/>
    <s v="Grass Hay"/>
    <s v="Flood"/>
    <s v="Other Hay/Non Alfalfa"/>
    <s v="Active IR"/>
  </r>
  <r>
    <x v="9"/>
    <x v="0"/>
    <n v="58.5219540362"/>
    <s v="Grass Hay"/>
    <s v="Flood"/>
    <s v="Other Hay/Non Alfalfa"/>
    <s v="Active IR"/>
  </r>
  <r>
    <x v="10"/>
    <x v="0"/>
    <n v="2.40036345028"/>
    <s v="Grass Hay"/>
    <s v="Flood"/>
    <s v="Other Hay/Non Alfalfa"/>
    <s v="Active IR"/>
  </r>
  <r>
    <x v="0"/>
    <x v="0"/>
    <n v="3.07436579118"/>
    <s v="Grass Hay"/>
    <s v="Flood"/>
    <s v="Other Hay/Non Alfalfa"/>
    <s v="Active IR"/>
  </r>
  <r>
    <x v="0"/>
    <x v="0"/>
    <n v="22.278693259200001"/>
    <s v="Grass Hay"/>
    <s v="Flood"/>
    <s v="Other Hay/Non Alfalfa"/>
    <s v="Active IR"/>
  </r>
  <r>
    <x v="27"/>
    <x v="0"/>
    <n v="5.5592865261700002"/>
    <s v="Grass Hay"/>
    <s v="Flood"/>
    <s v="Other Hay/Non Alfalfa"/>
    <s v="Active IR"/>
  </r>
  <r>
    <x v="11"/>
    <x v="0"/>
    <n v="17.4954648924999"/>
    <s v="Grass Hay"/>
    <s v="Flood"/>
    <s v="Other Hay/Non Alfalfa"/>
    <s v="Active IR"/>
  </r>
  <r>
    <x v="11"/>
    <x v="0"/>
    <n v="17.4954648924999"/>
    <s v="Grass Hay"/>
    <s v="Flood"/>
    <s v="Other Hay/Non Alfalfa"/>
    <s v="Active IR"/>
  </r>
  <r>
    <x v="9"/>
    <x v="0"/>
    <n v="7.5782973798700004"/>
    <s v="Grass Hay"/>
    <s v="Flood"/>
    <s v="Other Hay/Non Alfalfa"/>
    <s v="Active IR"/>
  </r>
  <r>
    <x v="10"/>
    <x v="0"/>
    <n v="13.43887237"/>
    <s v="Grass Hay"/>
    <s v="Flood"/>
    <s v="Other Hay/Non Alfalfa"/>
    <s v="Active IR"/>
  </r>
  <r>
    <x v="10"/>
    <x v="0"/>
    <n v="13.43887237"/>
    <s v="Grass Hay"/>
    <s v="Flood"/>
    <s v="Other Hay/Non Alfalfa"/>
    <s v="Active IR"/>
  </r>
  <r>
    <x v="10"/>
    <x v="0"/>
    <n v="13.43887237"/>
    <s v="Grass Hay"/>
    <s v="Flood"/>
    <s v="Other Hay/Non Alfalfa"/>
    <s v="Active IR"/>
  </r>
  <r>
    <x v="3"/>
    <x v="0"/>
    <n v="4.5141461710800002"/>
    <s v="Grass Hay"/>
    <s v="Flood"/>
    <s v="Other Hay/Non Alfalfa"/>
    <s v="Active IR"/>
  </r>
  <r>
    <x v="27"/>
    <x v="0"/>
    <n v="29.936366118399899"/>
    <s v="Grass Hay"/>
    <s v="Flood"/>
    <s v="Other Hay/Non Alfalfa"/>
    <s v="Active IR"/>
  </r>
  <r>
    <x v="27"/>
    <x v="0"/>
    <n v="29.936366118399899"/>
    <s v="Grass Hay"/>
    <s v="Flood"/>
    <s v="Other Hay/Non Alfalfa"/>
    <s v="Active IR"/>
  </r>
  <r>
    <x v="0"/>
    <x v="0"/>
    <n v="14.023860061500001"/>
    <s v="Grass Hay"/>
    <s v="Flood"/>
    <s v="Other Hay/Non Alfalfa"/>
    <s v="Active IR"/>
  </r>
  <r>
    <x v="31"/>
    <x v="0"/>
    <n v="27.2011719345"/>
    <s v="Grass Hay"/>
    <s v="Flood"/>
    <s v="Other Hay/Non Alfalfa"/>
    <s v="Active IR"/>
  </r>
  <r>
    <x v="31"/>
    <x v="0"/>
    <n v="27.2011719345"/>
    <s v="Grass Hay"/>
    <s v="Flood"/>
    <s v="Other Hay/Non Alfalfa"/>
    <s v="Active IR"/>
  </r>
  <r>
    <x v="31"/>
    <x v="0"/>
    <n v="27.2011719345"/>
    <s v="Grass Hay"/>
    <s v="Flood"/>
    <s v="Other Hay/Non Alfalfa"/>
    <s v="Active IR"/>
  </r>
  <r>
    <x v="5"/>
    <x v="0"/>
    <n v="8.8817895622500007"/>
    <s v="Grass Hay"/>
    <s v="Flood"/>
    <s v="Other Hay/Non Alfalfa"/>
    <s v="Active IR"/>
  </r>
  <r>
    <x v="28"/>
    <x v="0"/>
    <n v="1.82315953493"/>
    <s v="Grass Hay"/>
    <s v="Flood"/>
    <s v="Other Hay/Non Alfalfa"/>
    <s v="Active IR"/>
  </r>
  <r>
    <x v="11"/>
    <x v="0"/>
    <n v="15.2647753330999"/>
    <s v="Grass Hay"/>
    <s v="Flood"/>
    <s v="Other Hay/Non Alfalfa"/>
    <s v="Active IR"/>
  </r>
  <r>
    <x v="9"/>
    <x v="0"/>
    <n v="2.0670214905900002"/>
    <s v="Grass Hay"/>
    <s v="Flood"/>
    <s v="Other Hay/Non Alfalfa"/>
    <s v="Active IR"/>
  </r>
  <r>
    <x v="27"/>
    <x v="0"/>
    <n v="2.65375332217"/>
    <s v="Grass Hay"/>
    <s v="Flood"/>
    <s v="Other Hay/Non Alfalfa"/>
    <s v="Active IR"/>
  </r>
  <r>
    <x v="4"/>
    <x v="0"/>
    <n v="4.6483613550899996"/>
    <s v="Grass Hay"/>
    <s v="Flood"/>
    <s v="Other Hay/Non Alfalfa"/>
    <s v="Active IR"/>
  </r>
  <r>
    <x v="38"/>
    <x v="0"/>
    <n v="5.3981034600299997"/>
    <s v="Grass Hay"/>
    <s v="Flood"/>
    <s v="Other Hay/Non Alfalfa"/>
    <s v="Active IR"/>
  </r>
  <r>
    <x v="9"/>
    <x v="0"/>
    <n v="23.782834280300001"/>
    <s v="Grass Hay"/>
    <s v="Flood"/>
    <s v="Other Hay/Non Alfalfa"/>
    <s v="Active IR"/>
  </r>
  <r>
    <x v="9"/>
    <x v="0"/>
    <n v="4.1184729139699998"/>
    <s v="Grass Hay"/>
    <s v="Flood"/>
    <s v="Other Hay/Non Alfalfa"/>
    <s v="Active IR"/>
  </r>
  <r>
    <x v="11"/>
    <x v="0"/>
    <n v="8.8735319058299904"/>
    <s v="Grass Hay"/>
    <s v="Flood"/>
    <s v="Other Hay/Non Alfalfa"/>
    <s v="Active IR"/>
  </r>
  <r>
    <x v="31"/>
    <x v="0"/>
    <n v="7.8823718917000001"/>
    <s v="Grass Hay"/>
    <s v="Flood"/>
    <s v="Other Hay/Non Alfalfa"/>
    <s v="Active IR"/>
  </r>
  <r>
    <x v="10"/>
    <x v="0"/>
    <n v="4.3089205584799997"/>
    <s v="Grass Hay"/>
    <s v="Flood"/>
    <s v="Other Hay/Non Alfalfa"/>
    <s v="Active IR"/>
  </r>
  <r>
    <x v="10"/>
    <x v="0"/>
    <n v="4.3089205584799997"/>
    <s v="Grass Hay"/>
    <s v="Flood"/>
    <s v="Other Hay/Non Alfalfa"/>
    <s v="Active IR"/>
  </r>
  <r>
    <x v="10"/>
    <x v="0"/>
    <n v="4.3089205584799997"/>
    <s v="Grass Hay"/>
    <s v="Flood"/>
    <s v="Other Hay/Non Alfalfa"/>
    <s v="Active IR"/>
  </r>
  <r>
    <x v="10"/>
    <x v="0"/>
    <n v="6.3893960273000001"/>
    <s v="Grass Hay"/>
    <s v="Flood"/>
    <s v="Other Hay/Non Alfalfa"/>
    <s v="Active IR"/>
  </r>
  <r>
    <x v="51"/>
    <x v="0"/>
    <n v="9.2797854694699904"/>
    <s v="Grass Hay"/>
    <s v="Flood"/>
    <s v="Other Hay/Non Alfalfa"/>
    <s v="Active IR"/>
  </r>
  <r>
    <x v="9"/>
    <x v="0"/>
    <n v="3.5152604244700001"/>
    <s v="Grass Hay"/>
    <s v="Flood"/>
    <s v="Other Hay/Non Alfalfa"/>
    <s v="Active IR"/>
  </r>
  <r>
    <x v="5"/>
    <x v="0"/>
    <n v="1.6244593786099999"/>
    <s v="Grass Hay"/>
    <s v="Flood"/>
    <s v="Other Hay/Non Alfalfa"/>
    <s v="Active IR"/>
  </r>
  <r>
    <x v="5"/>
    <x v="0"/>
    <n v="1.6244593786099999"/>
    <s v="Grass Hay"/>
    <s v="Flood"/>
    <s v="Other Hay/Non Alfalfa"/>
    <s v="Active IR"/>
  </r>
  <r>
    <x v="3"/>
    <x v="0"/>
    <n v="17.0825902835"/>
    <s v="Grass Hay"/>
    <s v="Flood"/>
    <s v="Other Hay/Non Alfalfa"/>
    <s v="Active IR"/>
  </r>
  <r>
    <x v="3"/>
    <x v="0"/>
    <n v="17.0825902835"/>
    <s v="Grass Hay"/>
    <s v="Flood"/>
    <s v="Other Hay/Non Alfalfa"/>
    <s v="Active IR"/>
  </r>
  <r>
    <x v="9"/>
    <x v="0"/>
    <n v="1.0075336485699999"/>
    <s v="Grass Hay"/>
    <s v="Flood"/>
    <s v="Other Hay/Non Alfalfa"/>
    <s v="Active IR"/>
  </r>
  <r>
    <x v="39"/>
    <x v="0"/>
    <n v="15.7952254611999"/>
    <s v="Grass Hay"/>
    <s v="Flood"/>
    <s v="Other Hay/Non Alfalfa"/>
    <s v="Active IR"/>
  </r>
  <r>
    <x v="40"/>
    <x v="0"/>
    <n v="15.7952254611999"/>
    <s v="Grass Hay"/>
    <s v="Flood"/>
    <s v="Other Hay/Non Alfalfa"/>
    <s v="Active IR"/>
  </r>
  <r>
    <x v="53"/>
    <x v="0"/>
    <n v="8.1469931500000001"/>
    <s v="Grass Hay"/>
    <s v="Flood"/>
    <s v="Other Hay/Non Alfalfa"/>
    <s v="Active IR"/>
  </r>
  <r>
    <x v="27"/>
    <x v="0"/>
    <n v="5.5463168097300004"/>
    <s v="Grass Hay"/>
    <s v="Flood"/>
    <s v="Other Hay/Non Alfalfa"/>
    <s v="Active IR"/>
  </r>
  <r>
    <x v="27"/>
    <x v="0"/>
    <n v="25.100152311900001"/>
    <s v="Grass Hay"/>
    <s v="Flood"/>
    <s v="Other Hay/Non Alfalfa"/>
    <s v="Active IR"/>
  </r>
  <r>
    <x v="10"/>
    <x v="0"/>
    <n v="10.7261865947"/>
    <s v="Grass Hay"/>
    <s v="Flood"/>
    <s v="Other Hay/Non Alfalfa"/>
    <s v="Active IR"/>
  </r>
  <r>
    <x v="10"/>
    <x v="0"/>
    <n v="10.7261865947"/>
    <s v="Grass Hay"/>
    <s v="Flood"/>
    <s v="Other Hay/Non Alfalfa"/>
    <s v="Active IR"/>
  </r>
  <r>
    <x v="16"/>
    <x v="0"/>
    <n v="5.0864850808700002"/>
    <s v="Grass Hay"/>
    <s v="Flood"/>
    <s v="Other Hay/Non Alfalfa"/>
    <s v="Active IR"/>
  </r>
  <r>
    <x v="9"/>
    <x v="0"/>
    <n v="1.52698995074"/>
    <s v="Grass Hay"/>
    <s v="Flood"/>
    <s v="Other Hay/Non Alfalfa"/>
    <s v="Active IR"/>
  </r>
  <r>
    <x v="9"/>
    <x v="0"/>
    <n v="1.52698995074"/>
    <s v="Grass Hay"/>
    <s v="Flood"/>
    <s v="Other Hay/Non Alfalfa"/>
    <s v="Active IR"/>
  </r>
  <r>
    <x v="9"/>
    <x v="0"/>
    <n v="15.5211090925"/>
    <s v="Grass Hay"/>
    <s v="Flood"/>
    <s v="Other Hay/Non Alfalfa"/>
    <s v="Active IR"/>
  </r>
  <r>
    <x v="23"/>
    <x v="0"/>
    <n v="3.3319640083399999"/>
    <s v="Grass Hay"/>
    <s v="Flood"/>
    <s v="Other Hay/Non Alfalfa"/>
    <s v="Active IR"/>
  </r>
  <r>
    <x v="23"/>
    <x v="0"/>
    <n v="3.3319640083399999"/>
    <s v="Grass Hay"/>
    <s v="Flood"/>
    <s v="Other Hay/Non Alfalfa"/>
    <s v="Active IR"/>
  </r>
  <r>
    <x v="10"/>
    <x v="0"/>
    <n v="1.52824006659"/>
    <s v="Grass Hay"/>
    <s v="Flood"/>
    <s v="Other Hay/Non Alfalfa"/>
    <s v="Active IR"/>
  </r>
  <r>
    <x v="10"/>
    <x v="0"/>
    <n v="2.7742516793299998"/>
    <s v="Grass Hay"/>
    <s v="Flood"/>
    <s v="Other Hay/Non Alfalfa"/>
    <s v="Active IR"/>
  </r>
  <r>
    <x v="7"/>
    <x v="0"/>
    <n v="0.61511170910799995"/>
    <s v="Grass Hay"/>
    <s v="Flood"/>
    <s v="Other Hay/Non Alfalfa"/>
    <s v="Active IR"/>
  </r>
  <r>
    <x v="13"/>
    <x v="0"/>
    <n v="16.3273539817"/>
    <s v="Grass Hay"/>
    <s v="Flood"/>
    <s v="Other Hay/Non Alfalfa"/>
    <s v="Active IR"/>
  </r>
  <r>
    <x v="3"/>
    <x v="0"/>
    <n v="3.5518300541299999"/>
    <s v="Grass Hay"/>
    <s v="Flood"/>
    <s v="Other Hay/Non Alfalfa"/>
    <s v="Active IR"/>
  </r>
  <r>
    <x v="9"/>
    <x v="0"/>
    <n v="0.70027314191900003"/>
    <s v="Grass Hay"/>
    <s v="Flood"/>
    <s v="Other Hay/Non Alfalfa"/>
    <s v="Active IR"/>
  </r>
  <r>
    <x v="9"/>
    <x v="0"/>
    <n v="0.70027314191900003"/>
    <s v="Grass Hay"/>
    <s v="Flood"/>
    <s v="Other Hay/Non Alfalfa"/>
    <s v="Active IR"/>
  </r>
  <r>
    <x v="3"/>
    <x v="0"/>
    <n v="1.5016996760600001"/>
    <s v="Grass Hay"/>
    <s v="Flood"/>
    <s v="Other Hay/Non Alfalfa"/>
    <s v="Active IR"/>
  </r>
  <r>
    <x v="53"/>
    <x v="0"/>
    <n v="6.5919408399500004"/>
    <s v="Grass Hay"/>
    <s v="Flood"/>
    <s v="Other Hay/Non Alfalfa"/>
    <s v="Active IR"/>
  </r>
  <r>
    <x v="7"/>
    <x v="0"/>
    <n v="6.5919408399500004"/>
    <s v="Grass Hay"/>
    <s v="Flood"/>
    <s v="Other Hay/Non Alfalfa"/>
    <s v="Active IR"/>
  </r>
  <r>
    <x v="31"/>
    <x v="0"/>
    <n v="1.3870313327099999"/>
    <s v="Grass Hay"/>
    <s v="Flood"/>
    <s v="Other Hay/Non Alfalfa"/>
    <s v="Active IR"/>
  </r>
  <r>
    <x v="27"/>
    <x v="0"/>
    <n v="4.6547984372200002"/>
    <s v="Grass Hay"/>
    <s v="Flood"/>
    <s v="Other Hay/Non Alfalfa"/>
    <s v="Active IR"/>
  </r>
  <r>
    <x v="27"/>
    <x v="0"/>
    <n v="4.6547984372200002"/>
    <s v="Grass Hay"/>
    <s v="Flood"/>
    <s v="Other Hay/Non Alfalfa"/>
    <s v="Active IR"/>
  </r>
  <r>
    <x v="13"/>
    <x v="0"/>
    <n v="14.8268911868999"/>
    <s v="Grass Hay"/>
    <s v="Flood"/>
    <s v="Other Hay/Non Alfalfa"/>
    <s v="Active IR"/>
  </r>
  <r>
    <x v="9"/>
    <x v="0"/>
    <n v="50.140848307900001"/>
    <s v="Grass Hay"/>
    <s v="Flood"/>
    <s v="Other Hay/Non Alfalfa"/>
    <s v="Active IR"/>
  </r>
  <r>
    <x v="0"/>
    <x v="0"/>
    <n v="20.368406642699899"/>
    <s v="Grass Hay"/>
    <s v="Flood"/>
    <s v="Other Hay/Non Alfalfa"/>
    <s v="Active IR"/>
  </r>
  <r>
    <x v="11"/>
    <x v="0"/>
    <n v="5.8109589961300001"/>
    <s v="Grass Hay"/>
    <s v="Flood"/>
    <s v="Other Hay/Non Alfalfa"/>
    <s v="Active IR"/>
  </r>
  <r>
    <x v="10"/>
    <x v="0"/>
    <n v="17.235973023300001"/>
    <s v="Grass Hay"/>
    <s v="Flood"/>
    <s v="Other Hay/Non Alfalfa"/>
    <s v="Active IR"/>
  </r>
  <r>
    <x v="27"/>
    <x v="0"/>
    <n v="24.937252006600001"/>
    <s v="Grass Hay"/>
    <s v="Flood"/>
    <s v="Other Hay/Non Alfalfa"/>
    <s v="Active IR"/>
  </r>
  <r>
    <x v="27"/>
    <x v="0"/>
    <n v="24.937252006600001"/>
    <s v="Grass Hay"/>
    <s v="Flood"/>
    <s v="Other Hay/Non Alfalfa"/>
    <s v="Active IR"/>
  </r>
  <r>
    <x v="3"/>
    <x v="0"/>
    <n v="5.9057727837399998"/>
    <s v="Grass Hay"/>
    <s v="Flood"/>
    <s v="Other Hay/Non Alfalfa"/>
    <s v="Active IR"/>
  </r>
  <r>
    <x v="3"/>
    <x v="0"/>
    <n v="5.9057727837399998"/>
    <s v="Grass Hay"/>
    <s v="Flood"/>
    <s v="Other Hay/Non Alfalfa"/>
    <s v="Active IR"/>
  </r>
  <r>
    <x v="3"/>
    <x v="0"/>
    <n v="5.9057727837399998"/>
    <s v="Grass Hay"/>
    <s v="Flood"/>
    <s v="Other Hay/Non Alfalfa"/>
    <s v="Active IR"/>
  </r>
  <r>
    <x v="31"/>
    <x v="0"/>
    <n v="1.56239966456"/>
    <s v="Grass Hay"/>
    <s v="Flood"/>
    <s v="Other Hay/Non Alfalfa"/>
    <s v="Active IR"/>
  </r>
  <r>
    <x v="10"/>
    <x v="0"/>
    <n v="7.6233433275599998"/>
    <s v="Grass Hay"/>
    <s v="Flood"/>
    <s v="Other Hay/Non Alfalfa"/>
    <s v="Active IR"/>
  </r>
  <r>
    <x v="9"/>
    <x v="0"/>
    <n v="1.1146570171700001"/>
    <s v="Grass Hay"/>
    <s v="Flood"/>
    <s v="Other Hay/Non Alfalfa"/>
    <s v="Active IR"/>
  </r>
  <r>
    <x v="3"/>
    <x v="0"/>
    <n v="15.6702119059"/>
    <s v="Grass Hay"/>
    <s v="Flood"/>
    <s v="Other Hay/Non Alfalfa"/>
    <s v="Active IR"/>
  </r>
  <r>
    <x v="16"/>
    <x v="0"/>
    <n v="3.0085527892099999"/>
    <s v="Grass Hay"/>
    <s v="Flood"/>
    <s v="Other Hay/Non Alfalfa"/>
    <s v="Active IR"/>
  </r>
  <r>
    <x v="3"/>
    <x v="0"/>
    <n v="19.0397016507"/>
    <s v="Grass Hay"/>
    <s v="Flood"/>
    <s v="Other Hay/Non Alfalfa"/>
    <s v="Active IR"/>
  </r>
  <r>
    <x v="3"/>
    <x v="0"/>
    <n v="19.0397016507"/>
    <s v="Grass Hay"/>
    <s v="Flood"/>
    <s v="Other Hay/Non Alfalfa"/>
    <s v="Active IR"/>
  </r>
  <r>
    <x v="3"/>
    <x v="0"/>
    <n v="19.0397016507"/>
    <s v="Grass Hay"/>
    <s v="Flood"/>
    <s v="Other Hay/Non Alfalfa"/>
    <s v="Active IR"/>
  </r>
  <r>
    <x v="9"/>
    <x v="0"/>
    <n v="2.6787744658500001"/>
    <s v="Grass Hay"/>
    <s v="Flood"/>
    <s v="Other Hay/Non Alfalfa"/>
    <s v="Active IR"/>
  </r>
  <r>
    <x v="10"/>
    <x v="0"/>
    <n v="3.6442321331700001"/>
    <s v="Grass Hay"/>
    <s v="Flood"/>
    <s v="Other Hay/Non Alfalfa"/>
    <s v="Active IR"/>
  </r>
  <r>
    <x v="27"/>
    <x v="0"/>
    <n v="14.1429934692"/>
    <s v="Grass Hay"/>
    <s v="Flood"/>
    <s v="Other Hay/Non Alfalfa"/>
    <s v="Active IR"/>
  </r>
  <r>
    <x v="27"/>
    <x v="0"/>
    <n v="14.1429934692"/>
    <s v="Grass Hay"/>
    <s v="Flood"/>
    <s v="Other Hay/Non Alfalfa"/>
    <s v="Active IR"/>
  </r>
  <r>
    <x v="3"/>
    <x v="0"/>
    <n v="9.9705500061599999"/>
    <s v="Grass Hay"/>
    <s v="Flood"/>
    <s v="Other Hay/Non Alfalfa"/>
    <s v="Active IR"/>
  </r>
  <r>
    <x v="2"/>
    <x v="0"/>
    <n v="15.250859200500001"/>
    <s v="Grass Hay"/>
    <s v="Flood"/>
    <s v="Other Hay/Non Alfalfa"/>
    <s v="Active IR"/>
  </r>
  <r>
    <x v="3"/>
    <x v="0"/>
    <n v="18.069371648099899"/>
    <s v="Grass Hay"/>
    <s v="Flood"/>
    <s v="Other Hay/Non Alfalfa"/>
    <s v="Active IR"/>
  </r>
  <r>
    <x v="31"/>
    <x v="0"/>
    <n v="20.931266155100001"/>
    <s v="Grass Hay"/>
    <s v="Flood"/>
    <s v="Other Hay/Non Alfalfa"/>
    <s v="Active IR"/>
  </r>
  <r>
    <x v="31"/>
    <x v="0"/>
    <n v="20.931266155100001"/>
    <s v="Grass Hay"/>
    <s v="Flood"/>
    <s v="Other Hay/Non Alfalfa"/>
    <s v="Active IR"/>
  </r>
  <r>
    <x v="31"/>
    <x v="0"/>
    <n v="20.931266155100001"/>
    <s v="Grass Hay"/>
    <s v="Flood"/>
    <s v="Other Hay/Non Alfalfa"/>
    <s v="Active IR"/>
  </r>
  <r>
    <x v="31"/>
    <x v="0"/>
    <n v="20.931266155100001"/>
    <s v="Grass Hay"/>
    <s v="Flood"/>
    <s v="Other Hay/Non Alfalfa"/>
    <s v="Active IR"/>
  </r>
  <r>
    <x v="6"/>
    <x v="0"/>
    <n v="9.9242428658600002"/>
    <s v="Grass Hay"/>
    <s v="Flood"/>
    <s v="Other Hay/Non Alfalfa"/>
    <s v="Active IR"/>
  </r>
  <r>
    <x v="6"/>
    <x v="0"/>
    <n v="9.9242428658600002"/>
    <s v="Grass Hay"/>
    <s v="Flood"/>
    <s v="Other Hay/Non Alfalfa"/>
    <s v="Active IR"/>
  </r>
  <r>
    <x v="6"/>
    <x v="0"/>
    <n v="9.9242428658600002"/>
    <s v="Grass Hay"/>
    <s v="Flood"/>
    <s v="Other Hay/Non Alfalfa"/>
    <s v="Active IR"/>
  </r>
  <r>
    <x v="5"/>
    <x v="0"/>
    <n v="13.4149965122"/>
    <s v="Grass Hay"/>
    <s v="Flood"/>
    <s v="Other Hay/Non Alfalfa"/>
    <s v="Active IR"/>
  </r>
  <r>
    <x v="10"/>
    <x v="0"/>
    <n v="13.4149965122"/>
    <s v="Grass Hay"/>
    <s v="Flood"/>
    <s v="Other Hay/Non Alfalfa"/>
    <s v="Active IR"/>
  </r>
  <r>
    <x v="11"/>
    <x v="0"/>
    <n v="0.54135131340300002"/>
    <s v="Grass Hay"/>
    <s v="Flood"/>
    <s v="Other Hay/Non Alfalfa"/>
    <s v="Active IR"/>
  </r>
  <r>
    <x v="3"/>
    <x v="0"/>
    <n v="0.73692258372599995"/>
    <s v="Grass Hay"/>
    <s v="Flood"/>
    <s v="Other Hay/Non Alfalfa"/>
    <s v="Active IR"/>
  </r>
  <r>
    <x v="11"/>
    <x v="0"/>
    <n v="9.3739784506999904"/>
    <s v="Grass Hay"/>
    <s v="Flood"/>
    <s v="Other Hay/Non Alfalfa"/>
    <s v="Active IR"/>
  </r>
  <r>
    <x v="16"/>
    <x v="0"/>
    <n v="12.8395588361"/>
    <s v="Grass Hay"/>
    <s v="Flood"/>
    <s v="Other Hay/Non Alfalfa"/>
    <s v="Active IR"/>
  </r>
  <r>
    <x v="9"/>
    <x v="0"/>
    <n v="1.43331184037"/>
    <s v="Grass Hay"/>
    <s v="Flood"/>
    <s v="Other Hay/Non Alfalfa"/>
    <s v="Active IR"/>
  </r>
  <r>
    <x v="12"/>
    <x v="0"/>
    <n v="3.2302267174599999"/>
    <s v="Grass Hay"/>
    <s v="Flood"/>
    <s v="Other Hay/Non Alfalfa"/>
    <s v="Active IR"/>
  </r>
  <r>
    <x v="12"/>
    <x v="0"/>
    <n v="3.2302267174599999"/>
    <s v="Grass Hay"/>
    <s v="Flood"/>
    <s v="Other Hay/Non Alfalfa"/>
    <s v="Active IR"/>
  </r>
  <r>
    <x v="3"/>
    <x v="0"/>
    <n v="3.6229807487899999"/>
    <s v="Grass Hay"/>
    <s v="Flood"/>
    <s v="Other Hay/Non Alfalfa"/>
    <s v="Active IR"/>
  </r>
  <r>
    <x v="9"/>
    <x v="0"/>
    <n v="0.81371098514200002"/>
    <s v="Grass Hay"/>
    <s v="Flood"/>
    <s v="Other Hay/Non Alfalfa"/>
    <s v="Active IR"/>
  </r>
  <r>
    <x v="27"/>
    <x v="0"/>
    <n v="32.661175768600003"/>
    <s v="Grass Hay"/>
    <s v="Flood"/>
    <s v="Other Hay/Non Alfalfa"/>
    <s v="Active IR"/>
  </r>
  <r>
    <x v="9"/>
    <x v="0"/>
    <n v="0.40233047671700001"/>
    <s v="Grass Hay"/>
    <s v="Flood"/>
    <s v="Other Hay/Non Alfalfa"/>
    <s v="Active IR"/>
  </r>
  <r>
    <x v="4"/>
    <x v="0"/>
    <n v="2.6725753869900002"/>
    <s v="Grass Hay"/>
    <s v="Flood"/>
    <s v="Other Hay/Non Alfalfa"/>
    <s v="Active IR"/>
  </r>
  <r>
    <x v="24"/>
    <x v="0"/>
    <n v="2.6725753869900002"/>
    <s v="Grass Hay"/>
    <s v="Flood"/>
    <s v="Other Hay/Non Alfalfa"/>
    <s v="Active IR"/>
  </r>
  <r>
    <x v="9"/>
    <x v="0"/>
    <n v="3.7491512889799998"/>
    <s v="Grass Hay"/>
    <s v="Flood"/>
    <s v="Other Hay/Non Alfalfa"/>
    <s v="Active IR"/>
  </r>
  <r>
    <x v="34"/>
    <x v="0"/>
    <n v="1.4191763582000001"/>
    <s v="Grass Hay"/>
    <s v="Flood"/>
    <s v="Other Hay/Non Alfalfa"/>
    <s v="Active IR"/>
  </r>
  <r>
    <x v="34"/>
    <x v="0"/>
    <n v="1.4191763582000001"/>
    <s v="Grass Hay"/>
    <s v="Flood"/>
    <s v="Other Hay/Non Alfalfa"/>
    <s v="Active IR"/>
  </r>
  <r>
    <x v="9"/>
    <x v="0"/>
    <n v="4.5537693689900003"/>
    <s v="Grass Hay"/>
    <s v="Flood"/>
    <s v="Other Hay/Non Alfalfa"/>
    <s v="Active IR"/>
  </r>
  <r>
    <x v="11"/>
    <x v="0"/>
    <n v="3.7389319009299999"/>
    <s v="Grass Hay"/>
    <s v="Flood"/>
    <s v="Other Hay/Non Alfalfa"/>
    <s v="Active IR"/>
  </r>
  <r>
    <x v="11"/>
    <x v="0"/>
    <n v="3.7389319009299999"/>
    <s v="Grass Hay"/>
    <s v="Flood"/>
    <s v="Other Hay/Non Alfalfa"/>
    <s v="Active IR"/>
  </r>
  <r>
    <x v="27"/>
    <x v="0"/>
    <n v="4.5621573940999998"/>
    <s v="Grass Hay"/>
    <s v="Flood"/>
    <s v="Other Hay/Non Alfalfa"/>
    <s v="Active IR"/>
  </r>
  <r>
    <x v="10"/>
    <x v="0"/>
    <n v="8.7769248899600001"/>
    <s v="Grass Hay"/>
    <s v="Flood"/>
    <s v="Other Hay/Non Alfalfa"/>
    <s v="Active IR"/>
  </r>
  <r>
    <x v="10"/>
    <x v="0"/>
    <n v="8.7769248899600001"/>
    <s v="Grass Hay"/>
    <s v="Flood"/>
    <s v="Other Hay/Non Alfalfa"/>
    <s v="Active IR"/>
  </r>
  <r>
    <x v="10"/>
    <x v="0"/>
    <n v="8.7769248899600001"/>
    <s v="Grass Hay"/>
    <s v="Flood"/>
    <s v="Other Hay/Non Alfalfa"/>
    <s v="Active IR"/>
  </r>
  <r>
    <x v="0"/>
    <x v="0"/>
    <n v="13.1127717848"/>
    <s v="Grass Hay"/>
    <s v="Flood"/>
    <s v="Other Hay/Non Alfalfa"/>
    <s v="Active IR"/>
  </r>
  <r>
    <x v="10"/>
    <x v="0"/>
    <n v="6.6308626001800004"/>
    <s v="Grass Hay"/>
    <s v="Flood"/>
    <s v="Other Hay/Non Alfalfa"/>
    <s v="Active IR"/>
  </r>
  <r>
    <x v="9"/>
    <x v="0"/>
    <n v="3.6779729157199998"/>
    <s v="Grass Hay"/>
    <s v="Flood"/>
    <s v="Other Hay/Non Alfalfa"/>
    <s v="Active IR"/>
  </r>
  <r>
    <x v="9"/>
    <x v="0"/>
    <n v="4.0421043162099997"/>
    <s v="Grass Hay"/>
    <s v="Flood"/>
    <s v="Other Hay/Non Alfalfa"/>
    <s v="Active IR"/>
  </r>
  <r>
    <x v="27"/>
    <x v="0"/>
    <n v="3.8994895779499998"/>
    <s v="Grass Hay"/>
    <s v="Flood"/>
    <s v="Other Hay/Non Alfalfa"/>
    <s v="Active IR"/>
  </r>
  <r>
    <x v="27"/>
    <x v="0"/>
    <n v="3.8994895779499998"/>
    <s v="Grass Hay"/>
    <s v="Flood"/>
    <s v="Other Hay/Non Alfalfa"/>
    <s v="Active IR"/>
  </r>
  <r>
    <x v="27"/>
    <x v="0"/>
    <n v="3.8994895779499998"/>
    <s v="Grass Hay"/>
    <s v="Flood"/>
    <s v="Other Hay/Non Alfalfa"/>
    <s v="Active IR"/>
  </r>
  <r>
    <x v="27"/>
    <x v="0"/>
    <n v="3.8994895779499998"/>
    <s v="Grass Hay"/>
    <s v="Flood"/>
    <s v="Other Hay/Non Alfalfa"/>
    <s v="Active IR"/>
  </r>
  <r>
    <x v="27"/>
    <x v="0"/>
    <n v="3.8994895779499998"/>
    <s v="Grass Hay"/>
    <s v="Flood"/>
    <s v="Other Hay/Non Alfalfa"/>
    <s v="Active IR"/>
  </r>
  <r>
    <x v="16"/>
    <x v="0"/>
    <n v="8.3862417852599904"/>
    <s v="Grass Hay"/>
    <s v="Flood"/>
    <s v="Other Hay/Non Alfalfa"/>
    <s v="Active IR"/>
  </r>
  <r>
    <x v="17"/>
    <x v="0"/>
    <n v="11.3896292917"/>
    <s v="Grass Hay"/>
    <s v="Flood"/>
    <s v="Other Hay/Non Alfalfa"/>
    <s v="Active IR"/>
  </r>
  <r>
    <x v="17"/>
    <x v="0"/>
    <n v="11.3896292917"/>
    <s v="Grass Hay"/>
    <s v="Flood"/>
    <s v="Other Hay/Non Alfalfa"/>
    <s v="Active IR"/>
  </r>
  <r>
    <x v="53"/>
    <x v="0"/>
    <n v="18.8008067043999"/>
    <s v="Grass Hay"/>
    <s v="Flood"/>
    <s v="Other Hay/Non Alfalfa"/>
    <s v="Active IR"/>
  </r>
  <r>
    <x v="9"/>
    <x v="0"/>
    <n v="0.50450547745499996"/>
    <s v="Grass Hay"/>
    <s v="Flood"/>
    <s v="Other Hay/Non Alfalfa"/>
    <s v="Active IR"/>
  </r>
  <r>
    <x v="0"/>
    <x v="0"/>
    <n v="3.2231990292999999"/>
    <s v="Grass Hay"/>
    <s v="Flood"/>
    <s v="Other Hay/Non Alfalfa"/>
    <s v="Active IR"/>
  </r>
  <r>
    <x v="3"/>
    <x v="0"/>
    <n v="3.9798451080400001"/>
    <s v="Grass Hay"/>
    <s v="Flood"/>
    <s v="Other Hay/Non Alfalfa"/>
    <s v="Active IR"/>
  </r>
  <r>
    <x v="3"/>
    <x v="0"/>
    <n v="3.9798451080400001"/>
    <s v="Grass Hay"/>
    <s v="Flood"/>
    <s v="Other Hay/Non Alfalfa"/>
    <s v="Active IR"/>
  </r>
  <r>
    <x v="7"/>
    <x v="0"/>
    <n v="1.0837143440599999"/>
    <s v="Grass Hay"/>
    <s v="Flood"/>
    <s v="Other Hay/Non Alfalfa"/>
    <s v="Active IR"/>
  </r>
  <r>
    <x v="7"/>
    <x v="0"/>
    <n v="1.0837143440599999"/>
    <s v="Grass Hay"/>
    <s v="Flood"/>
    <s v="Other Hay/Non Alfalfa"/>
    <s v="Active IR"/>
  </r>
  <r>
    <x v="9"/>
    <x v="0"/>
    <n v="10.5521296837"/>
    <s v="Grass Hay"/>
    <s v="Flood"/>
    <s v="Other Hay/Non Alfalfa"/>
    <s v="Active IR"/>
  </r>
  <r>
    <x v="23"/>
    <x v="0"/>
    <n v="13.045701444100001"/>
    <s v="Grass Hay"/>
    <s v="Flood"/>
    <s v="Other Hay/Non Alfalfa"/>
    <s v="Active IR"/>
  </r>
  <r>
    <x v="23"/>
    <x v="0"/>
    <n v="13.045701444100001"/>
    <s v="Grass Hay"/>
    <s v="Flood"/>
    <s v="Other Hay/Non Alfalfa"/>
    <s v="Active IR"/>
  </r>
  <r>
    <x v="20"/>
    <x v="0"/>
    <n v="29.492544104099899"/>
    <s v="Grass Hay"/>
    <s v="Flood"/>
    <s v="Other Hay/Non Alfalfa"/>
    <s v="Active IR"/>
  </r>
  <r>
    <x v="51"/>
    <x v="0"/>
    <n v="30.674568809"/>
    <s v="Grass Hay"/>
    <s v="Flood"/>
    <s v="Other Hay/Non Alfalfa"/>
    <s v="Active IR"/>
  </r>
  <r>
    <x v="16"/>
    <x v="0"/>
    <n v="5.4010820944600004"/>
    <s v="Grass Hay"/>
    <s v="Flood"/>
    <s v="Other Hay/Non Alfalfa"/>
    <s v="Active IR"/>
  </r>
  <r>
    <x v="16"/>
    <x v="0"/>
    <n v="5.4010820944600004"/>
    <s v="Grass Hay"/>
    <s v="Flood"/>
    <s v="Other Hay/Non Alfalfa"/>
    <s v="Active IR"/>
  </r>
  <r>
    <x v="47"/>
    <x v="0"/>
    <n v="5.4010820944600004"/>
    <s v="Grass Hay"/>
    <s v="Flood"/>
    <s v="Other Hay/Non Alfalfa"/>
    <s v="Active IR"/>
  </r>
  <r>
    <x v="38"/>
    <x v="0"/>
    <n v="9.6493321164899903"/>
    <s v="Grass Hay"/>
    <s v="Flood"/>
    <s v="Other Hay/Non Alfalfa"/>
    <s v="Active IR"/>
  </r>
  <r>
    <x v="31"/>
    <x v="0"/>
    <n v="13.453043791300001"/>
    <s v="Grass Hay"/>
    <s v="Flood"/>
    <s v="Other Hay/Non Alfalfa"/>
    <s v="Active IR"/>
  </r>
  <r>
    <x v="25"/>
    <x v="0"/>
    <n v="1.3949343548799999"/>
    <s v="Grass Hay"/>
    <s v="Flood"/>
    <s v="Other Hay/Non Alfalfa"/>
    <s v="Active IR"/>
  </r>
  <r>
    <x v="24"/>
    <x v="0"/>
    <n v="1.50905818726"/>
    <s v="Grass Hay"/>
    <s v="Flood"/>
    <s v="Other Hay/Non Alfalfa"/>
    <s v="Active IR"/>
  </r>
  <r>
    <x v="7"/>
    <x v="0"/>
    <n v="1.50905818726"/>
    <s v="Grass Hay"/>
    <s v="Flood"/>
    <s v="Other Hay/Non Alfalfa"/>
    <s v="Active IR"/>
  </r>
  <r>
    <x v="10"/>
    <x v="0"/>
    <n v="9.0522736074499903"/>
    <s v="Grass Hay"/>
    <s v="Flood"/>
    <s v="Other Hay/Non Alfalfa"/>
    <s v="Active IR"/>
  </r>
  <r>
    <x v="0"/>
    <x v="0"/>
    <n v="18.9219379612999"/>
    <s v="Grass Hay"/>
    <s v="Flood"/>
    <s v="Other Hay/Non Alfalfa"/>
    <s v="Active IR"/>
  </r>
  <r>
    <x v="2"/>
    <x v="0"/>
    <n v="8.1067613945700003"/>
    <s v="Grass Hay"/>
    <s v="Flood"/>
    <s v="Other Hay/Non Alfalfa"/>
    <s v="Active IR"/>
  </r>
  <r>
    <x v="2"/>
    <x v="0"/>
    <n v="8.1067613945700003"/>
    <s v="Grass Hay"/>
    <s v="Flood"/>
    <s v="Other Hay/Non Alfalfa"/>
    <s v="Active IR"/>
  </r>
  <r>
    <x v="9"/>
    <x v="0"/>
    <n v="1.7018666283399999"/>
    <s v="Grass Hay"/>
    <s v="Flood"/>
    <s v="Other Hay/Non Alfalfa"/>
    <s v="Active IR"/>
  </r>
  <r>
    <x v="9"/>
    <x v="0"/>
    <n v="1.7018666283399999"/>
    <s v="Grass Hay"/>
    <s v="Flood"/>
    <s v="Other Hay/Non Alfalfa"/>
    <s v="Active IR"/>
  </r>
  <r>
    <x v="31"/>
    <x v="0"/>
    <n v="2.2064593944099999"/>
    <s v="Grass Hay"/>
    <s v="Flood"/>
    <s v="Other Hay/Non Alfalfa"/>
    <s v="Active IR"/>
  </r>
  <r>
    <x v="9"/>
    <x v="0"/>
    <n v="18.0629375936999"/>
    <s v="Grass Hay"/>
    <s v="Flood"/>
    <s v="Other Hay/Non Alfalfa"/>
    <s v="Active IR"/>
  </r>
  <r>
    <x v="10"/>
    <x v="0"/>
    <n v="9.6795827885399905"/>
    <s v="Grass Hay"/>
    <s v="Flood"/>
    <s v="Other Hay/Non Alfalfa"/>
    <s v="Active IR"/>
  </r>
  <r>
    <x v="10"/>
    <x v="0"/>
    <n v="9.6795827885399905"/>
    <s v="Grass Hay"/>
    <s v="Flood"/>
    <s v="Other Hay/Non Alfalfa"/>
    <s v="Active IR"/>
  </r>
  <r>
    <x v="10"/>
    <x v="0"/>
    <n v="9.6795827885399905"/>
    <s v="Grass Hay"/>
    <s v="Flood"/>
    <s v="Other Hay/Non Alfalfa"/>
    <s v="Active IR"/>
  </r>
  <r>
    <x v="11"/>
    <x v="0"/>
    <n v="3.44914218604"/>
    <s v="Grass Hay"/>
    <s v="Flood"/>
    <s v="Other Hay/Non Alfalfa"/>
    <s v="Active IR"/>
  </r>
  <r>
    <x v="9"/>
    <x v="0"/>
    <n v="13.0646828436"/>
    <s v="Grass Hay"/>
    <s v="Flood"/>
    <s v="Other Hay/Non Alfalfa"/>
    <s v="Active IR"/>
  </r>
  <r>
    <x v="24"/>
    <x v="0"/>
    <n v="4.8130276082399996"/>
    <s v="Grass Hay"/>
    <s v="Flood"/>
    <s v="Other Hay/Non Alfalfa"/>
    <s v="Active IR"/>
  </r>
  <r>
    <x v="9"/>
    <x v="0"/>
    <n v="2.1760966336099998"/>
    <s v="Grass Hay"/>
    <s v="Flood"/>
    <s v="Other Hay/Non Alfalfa"/>
    <s v="Active IR"/>
  </r>
  <r>
    <x v="9"/>
    <x v="0"/>
    <n v="2.1760966336099998"/>
    <s v="Grass Hay"/>
    <s v="Flood"/>
    <s v="Other Hay/Non Alfalfa"/>
    <s v="Active IR"/>
  </r>
  <r>
    <x v="9"/>
    <x v="0"/>
    <n v="2.1760966336099998"/>
    <s v="Grass Hay"/>
    <s v="Flood"/>
    <s v="Other Hay/Non Alfalfa"/>
    <s v="Active IR"/>
  </r>
  <r>
    <x v="9"/>
    <x v="0"/>
    <n v="1.34775437701"/>
    <s v="Grass Hay"/>
    <s v="Flood"/>
    <s v="Other Hay/Non Alfalfa"/>
    <s v="Active IR"/>
  </r>
  <r>
    <x v="16"/>
    <x v="0"/>
    <n v="4.5404843976900002"/>
    <s v="Grass Hay"/>
    <s v="Flood"/>
    <s v="Other Hay/Non Alfalfa"/>
    <s v="Active IR"/>
  </r>
  <r>
    <x v="13"/>
    <x v="0"/>
    <n v="8.7143402969500006"/>
    <s v="Grass Hay"/>
    <s v="Flood"/>
    <s v="Other Hay/Non Alfalfa"/>
    <s v="Active IR"/>
  </r>
  <r>
    <x v="10"/>
    <x v="0"/>
    <n v="4.5570151554600002"/>
    <s v="Grass Hay"/>
    <s v="Flood"/>
    <s v="Other Hay/Non Alfalfa"/>
    <s v="Active IR"/>
  </r>
  <r>
    <x v="31"/>
    <x v="0"/>
    <n v="1.4999236889500001"/>
    <s v="Grass Hay"/>
    <s v="Flood"/>
    <s v="Other Hay/Non Alfalfa"/>
    <s v="Active IR"/>
  </r>
  <r>
    <x v="31"/>
    <x v="0"/>
    <n v="1.4999236889500001"/>
    <s v="Grass Hay"/>
    <s v="Flood"/>
    <s v="Other Hay/Non Alfalfa"/>
    <s v="Active IR"/>
  </r>
  <r>
    <x v="51"/>
    <x v="0"/>
    <n v="8.5894427308200001"/>
    <s v="Grass Hay"/>
    <s v="Flood"/>
    <s v="Other Hay/Non Alfalfa"/>
    <s v="Active IR"/>
  </r>
  <r>
    <x v="2"/>
    <x v="0"/>
    <n v="8.5894427308200001"/>
    <s v="Grass Hay"/>
    <s v="Flood"/>
    <s v="Other Hay/Non Alfalfa"/>
    <s v="Active IR"/>
  </r>
  <r>
    <x v="22"/>
    <x v="0"/>
    <n v="58.370761351699898"/>
    <s v="Grass Hay"/>
    <s v="Flood"/>
    <s v="Other Hay/Non Alfalfa"/>
    <s v="Active IR"/>
  </r>
  <r>
    <x v="22"/>
    <x v="0"/>
    <n v="58.370761351699898"/>
    <s v="Grass Hay"/>
    <s v="Flood"/>
    <s v="Other Hay/Non Alfalfa"/>
    <s v="Active IR"/>
  </r>
  <r>
    <x v="22"/>
    <x v="0"/>
    <n v="58.370761351699898"/>
    <s v="Grass Hay"/>
    <s v="Flood"/>
    <s v="Other Hay/Non Alfalfa"/>
    <s v="Active IR"/>
  </r>
  <r>
    <x v="22"/>
    <x v="0"/>
    <n v="58.370761351699898"/>
    <s v="Grass Hay"/>
    <s v="Flood"/>
    <s v="Other Hay/Non Alfalfa"/>
    <s v="Active IR"/>
  </r>
  <r>
    <x v="43"/>
    <x v="0"/>
    <n v="11.4329004228"/>
    <s v="Grass Hay"/>
    <s v="Flood"/>
    <s v="Other Hay/Non Alfalfa"/>
    <s v="Active IR"/>
  </r>
  <r>
    <x v="44"/>
    <x v="0"/>
    <n v="10.1366262621"/>
    <s v="Grass Hay"/>
    <s v="Flood"/>
    <s v="Other Hay/Non Alfalfa"/>
    <s v="Active IR"/>
  </r>
  <r>
    <x v="9"/>
    <x v="0"/>
    <n v="3.2747676566699999"/>
    <s v="Grass Hay"/>
    <s v="Flood"/>
    <s v="Other Hay/Non Alfalfa"/>
    <s v="Active IR"/>
  </r>
  <r>
    <x v="10"/>
    <x v="0"/>
    <n v="3.2440232470699999"/>
    <s v="Grass Hay"/>
    <s v="Flood"/>
    <s v="Other Hay/Non Alfalfa"/>
    <s v="Active IR"/>
  </r>
  <r>
    <x v="10"/>
    <x v="0"/>
    <n v="3.2440232470699999"/>
    <s v="Grass Hay"/>
    <s v="Flood"/>
    <s v="Other Hay/Non Alfalfa"/>
    <s v="Active IR"/>
  </r>
  <r>
    <x v="10"/>
    <x v="0"/>
    <n v="3.2440232470699999"/>
    <s v="Grass Hay"/>
    <s v="Flood"/>
    <s v="Other Hay/Non Alfalfa"/>
    <s v="Active IR"/>
  </r>
  <r>
    <x v="10"/>
    <x v="0"/>
    <n v="3.2440232470699999"/>
    <s v="Grass Hay"/>
    <s v="Flood"/>
    <s v="Other Hay/Non Alfalfa"/>
    <s v="Active IR"/>
  </r>
  <r>
    <x v="10"/>
    <x v="0"/>
    <n v="3.2440232470699999"/>
    <s v="Grass Hay"/>
    <s v="Flood"/>
    <s v="Other Hay/Non Alfalfa"/>
    <s v="Active IR"/>
  </r>
  <r>
    <x v="27"/>
    <x v="0"/>
    <n v="42.893627319700002"/>
    <s v="Grass Hay"/>
    <s v="Flood"/>
    <s v="Other Hay/Non Alfalfa"/>
    <s v="Active IR"/>
  </r>
  <r>
    <x v="53"/>
    <x v="0"/>
    <n v="2.7016389312900002"/>
    <s v="Grass Hay"/>
    <s v="Flood"/>
    <s v="Other Hay/Non Alfalfa"/>
    <s v="Active IR"/>
  </r>
  <r>
    <x v="53"/>
    <x v="0"/>
    <n v="0.95760507272499995"/>
    <s v="Grass Hay"/>
    <s v="Flood"/>
    <s v="Other Hay/Non Alfalfa"/>
    <s v="Active IR"/>
  </r>
  <r>
    <x v="7"/>
    <x v="0"/>
    <n v="0.95760507272499995"/>
    <s v="Grass Hay"/>
    <s v="Flood"/>
    <s v="Other Hay/Non Alfalfa"/>
    <s v="Active IR"/>
  </r>
  <r>
    <x v="3"/>
    <x v="0"/>
    <n v="4.0456531335700001"/>
    <s v="Grass Hay"/>
    <s v="Flood"/>
    <s v="Other Hay/Non Alfalfa"/>
    <s v="Active IR"/>
  </r>
  <r>
    <x v="25"/>
    <x v="0"/>
    <n v="0.499804658608"/>
    <s v="Grass Hay"/>
    <s v="Flood"/>
    <s v="Other Hay/Non Alfalfa"/>
    <s v="Active IR"/>
  </r>
  <r>
    <x v="31"/>
    <x v="0"/>
    <n v="1.2248217894"/>
    <s v="Grass Hay"/>
    <s v="Flood"/>
    <s v="Other Hay/Non Alfalfa"/>
    <s v="Active IR"/>
  </r>
  <r>
    <x v="10"/>
    <x v="0"/>
    <n v="3.9026934352699998"/>
    <s v="Grass Hay"/>
    <s v="Flood"/>
    <s v="Other Hay/Non Alfalfa"/>
    <s v="Active IR"/>
  </r>
  <r>
    <x v="7"/>
    <x v="0"/>
    <n v="0.76072376446099998"/>
    <s v="Grass Hay"/>
    <s v="Flood"/>
    <s v="Other Hay/Non Alfalfa"/>
    <s v="Active IR"/>
  </r>
  <r>
    <x v="7"/>
    <x v="0"/>
    <n v="0.76072376446099998"/>
    <s v="Grass Hay"/>
    <s v="Flood"/>
    <s v="Other Hay/Non Alfalfa"/>
    <s v="Active IR"/>
  </r>
  <r>
    <x v="9"/>
    <x v="0"/>
    <n v="5.34362128176"/>
    <s v="Grass Hay"/>
    <s v="Flood"/>
    <s v="Other Hay/Non Alfalfa"/>
    <s v="Active IR"/>
  </r>
  <r>
    <x v="53"/>
    <x v="0"/>
    <n v="7.2612670662900003"/>
    <s v="Grass Hay"/>
    <s v="Flood"/>
    <s v="Other Hay/Non Alfalfa"/>
    <s v="Active IR"/>
  </r>
  <r>
    <x v="7"/>
    <x v="0"/>
    <n v="7.2612670662900003"/>
    <s v="Grass Hay"/>
    <s v="Flood"/>
    <s v="Other Hay/Non Alfalfa"/>
    <s v="Active IR"/>
  </r>
  <r>
    <x v="9"/>
    <x v="0"/>
    <n v="4.09454473031"/>
    <s v="Grass Hay"/>
    <s v="Flood"/>
    <s v="Other Hay/Non Alfalfa"/>
    <s v="Active IR"/>
  </r>
  <r>
    <x v="16"/>
    <x v="0"/>
    <n v="5.4182544019399996"/>
    <s v="Grass Hay"/>
    <s v="Flood"/>
    <s v="Other Hay/Non Alfalfa"/>
    <s v="Active IR"/>
  </r>
  <r>
    <x v="5"/>
    <x v="0"/>
    <n v="6.5328789562200003"/>
    <s v="Grass Hay"/>
    <s v="Flood"/>
    <s v="Other Hay/Non Alfalfa"/>
    <s v="Active IR"/>
  </r>
  <r>
    <x v="9"/>
    <x v="0"/>
    <n v="10.4083950634"/>
    <s v="Grass Hay"/>
    <s v="Flood"/>
    <s v="Other Hay/Non Alfalfa"/>
    <s v="Active IR"/>
  </r>
  <r>
    <x v="10"/>
    <x v="0"/>
    <n v="1.3118881333800001"/>
    <s v="Grass Hay"/>
    <s v="Flood"/>
    <s v="Other Hay/Non Alfalfa"/>
    <s v="Active IR"/>
  </r>
  <r>
    <x v="31"/>
    <x v="0"/>
    <n v="3.5653833871599998"/>
    <s v="Grass Hay"/>
    <s v="Flood"/>
    <s v="Other Hay/Non Alfalfa"/>
    <s v="Active IR"/>
  </r>
  <r>
    <x v="17"/>
    <x v="0"/>
    <n v="1.8109381610599999"/>
    <s v="Grass Hay"/>
    <s v="Flood"/>
    <s v="Other Hay/Non Alfalfa"/>
    <s v="Active IR"/>
  </r>
  <r>
    <x v="12"/>
    <x v="0"/>
    <n v="1.8109381610599999"/>
    <s v="Grass Hay"/>
    <s v="Flood"/>
    <s v="Other Hay/Non Alfalfa"/>
    <s v="Active IR"/>
  </r>
  <r>
    <x v="3"/>
    <x v="0"/>
    <n v="2.00620592288"/>
    <s v="Grass Hay"/>
    <s v="Flood"/>
    <s v="Other Hay/Non Alfalfa"/>
    <s v="Active IR"/>
  </r>
  <r>
    <x v="9"/>
    <x v="0"/>
    <n v="9.7556119137999904"/>
    <s v="Grass Hay"/>
    <s v="Flood"/>
    <s v="Other Hay/Non Alfalfa"/>
    <s v="Active IR"/>
  </r>
  <r>
    <x v="9"/>
    <x v="0"/>
    <n v="9.7556119137999904"/>
    <s v="Grass Hay"/>
    <s v="Flood"/>
    <s v="Other Hay/Non Alfalfa"/>
    <s v="Active IR"/>
  </r>
  <r>
    <x v="9"/>
    <x v="0"/>
    <n v="9.7556119137999904"/>
    <s v="Grass Hay"/>
    <s v="Flood"/>
    <s v="Other Hay/Non Alfalfa"/>
    <s v="Active IR"/>
  </r>
  <r>
    <x v="9"/>
    <x v="0"/>
    <n v="7.0334009454200004"/>
    <s v="Grass Hay"/>
    <s v="Flood"/>
    <s v="Other Hay/Non Alfalfa"/>
    <s v="Active IR"/>
  </r>
  <r>
    <x v="13"/>
    <x v="0"/>
    <n v="4.8984220542700001"/>
    <s v="Grass Hay"/>
    <s v="Flood"/>
    <s v="Other Hay/Non Alfalfa"/>
    <s v="Active IR"/>
  </r>
  <r>
    <x v="10"/>
    <x v="0"/>
    <n v="17.413836718399899"/>
    <s v="Grass Hay"/>
    <s v="Flood"/>
    <s v="Other Hay/Non Alfalfa"/>
    <s v="Active IR"/>
  </r>
  <r>
    <x v="10"/>
    <x v="0"/>
    <n v="17.413836718399899"/>
    <s v="Grass Hay"/>
    <s v="Flood"/>
    <s v="Other Hay/Non Alfalfa"/>
    <s v="Active IR"/>
  </r>
  <r>
    <x v="10"/>
    <x v="0"/>
    <n v="17.413836718399899"/>
    <s v="Grass Hay"/>
    <s v="Flood"/>
    <s v="Other Hay/Non Alfalfa"/>
    <s v="Active IR"/>
  </r>
  <r>
    <x v="9"/>
    <x v="0"/>
    <n v="5.9800880914299999"/>
    <s v="Grass Hay"/>
    <s v="Flood"/>
    <s v="Other Hay/Non Alfalfa"/>
    <s v="Active IR"/>
  </r>
  <r>
    <x v="9"/>
    <x v="0"/>
    <n v="14.293938213000001"/>
    <s v="Grass Hay"/>
    <s v="Flood"/>
    <s v="Other Hay/Non Alfalfa"/>
    <s v="Active IR"/>
  </r>
  <r>
    <x v="1"/>
    <x v="0"/>
    <n v="2.26802959801"/>
    <s v="Grass Hay"/>
    <s v="Flood"/>
    <s v="Other Hay/Non Alfalfa"/>
    <s v="Active IR"/>
  </r>
  <r>
    <x v="51"/>
    <x v="0"/>
    <n v="16.882995781200002"/>
    <s v="Grass Hay"/>
    <s v="Flood"/>
    <s v="Other Hay/Non Alfalfa"/>
    <s v="Active IR"/>
  </r>
  <r>
    <x v="3"/>
    <x v="0"/>
    <n v="13.2331597448"/>
    <s v="Grass Hay"/>
    <s v="Flood"/>
    <s v="Other Hay/Non Alfalfa"/>
    <s v="Active IR"/>
  </r>
  <r>
    <x v="11"/>
    <x v="0"/>
    <n v="7.1323118281299998"/>
    <s v="Grass Hay"/>
    <s v="Flood"/>
    <s v="Other Hay/Non Alfalfa"/>
    <s v="Active IR"/>
  </r>
  <r>
    <x v="11"/>
    <x v="0"/>
    <n v="7.1323118281299998"/>
    <s v="Grass Hay"/>
    <s v="Flood"/>
    <s v="Other Hay/Non Alfalfa"/>
    <s v="Active IR"/>
  </r>
  <r>
    <x v="9"/>
    <x v="0"/>
    <n v="7.6364392954499998"/>
    <s v="Grass Hay"/>
    <s v="Flood"/>
    <s v="Other Hay/Non Alfalfa"/>
    <s v="Active IR"/>
  </r>
  <r>
    <x v="3"/>
    <x v="0"/>
    <n v="5.8882694207000004"/>
    <s v="Grass Hay"/>
    <s v="Flood"/>
    <s v="Other Hay/Non Alfalfa"/>
    <s v="Active IR"/>
  </r>
  <r>
    <x v="3"/>
    <x v="0"/>
    <n v="5.8882694207000004"/>
    <s v="Grass Hay"/>
    <s v="Flood"/>
    <s v="Other Hay/Non Alfalfa"/>
    <s v="Active IR"/>
  </r>
  <r>
    <x v="0"/>
    <x v="0"/>
    <n v="3.1621728723100002"/>
    <s v="Grass Hay"/>
    <s v="Flood"/>
    <s v="Other Hay/Non Alfalfa"/>
    <s v="Active IR"/>
  </r>
  <r>
    <x v="53"/>
    <x v="0"/>
    <n v="31.837277985099899"/>
    <s v="Grass Hay"/>
    <s v="Flood"/>
    <s v="Other Hay/Non Alfalfa"/>
    <s v="Active IR"/>
  </r>
  <r>
    <x v="10"/>
    <x v="0"/>
    <n v="2.97781508493"/>
    <s v="Grass Hay"/>
    <s v="Flood"/>
    <s v="Other Hay/Non Alfalfa"/>
    <s v="Active IR"/>
  </r>
  <r>
    <x v="27"/>
    <x v="0"/>
    <n v="32.6403995651999"/>
    <s v="Grass Hay"/>
    <s v="Flood"/>
    <s v="Other Hay/Non Alfalfa"/>
    <s v="Active IR"/>
  </r>
  <r>
    <x v="9"/>
    <x v="0"/>
    <n v="6.9639988210599997"/>
    <s v="Grass Hay"/>
    <s v="Flood"/>
    <s v="Other Hay/Non Alfalfa"/>
    <s v="Active IR"/>
  </r>
  <r>
    <x v="8"/>
    <x v="0"/>
    <n v="7.3098348622499998"/>
    <s v="Grass Hay"/>
    <s v="Flood"/>
    <s v="Other Hay/Non Alfalfa"/>
    <s v="Active IR"/>
  </r>
  <r>
    <x v="8"/>
    <x v="0"/>
    <n v="7.3098348622499998"/>
    <s v="Grass Hay"/>
    <s v="Flood"/>
    <s v="Other Hay/Non Alfalfa"/>
    <s v="Active IR"/>
  </r>
  <r>
    <x v="27"/>
    <x v="0"/>
    <n v="5.2978059585699997"/>
    <s v="Grass Hay"/>
    <s v="Flood"/>
    <s v="Other Hay/Non Alfalfa"/>
    <s v="Active IR"/>
  </r>
  <r>
    <x v="24"/>
    <x v="0"/>
    <n v="0.38982377126399997"/>
    <s v="Grass Hay"/>
    <s v="Flood"/>
    <s v="Other Hay/Non Alfalfa"/>
    <s v="Active IR"/>
  </r>
  <r>
    <x v="7"/>
    <x v="0"/>
    <n v="0.38982377126399997"/>
    <s v="Grass Hay"/>
    <s v="Flood"/>
    <s v="Other Hay/Non Alfalfa"/>
    <s v="Active IR"/>
  </r>
  <r>
    <x v="3"/>
    <x v="0"/>
    <n v="2.0848636223999999"/>
    <s v="Grass Hay"/>
    <s v="Flood"/>
    <s v="Other Hay/Non Alfalfa"/>
    <s v="Active IR"/>
  </r>
  <r>
    <x v="11"/>
    <x v="0"/>
    <n v="9.3709459366299903"/>
    <s v="Grass Hay"/>
    <s v="Flood"/>
    <s v="Other Hay/Non Alfalfa"/>
    <s v="Active IR"/>
  </r>
  <r>
    <x v="53"/>
    <x v="0"/>
    <n v="1.94796247768"/>
    <s v="Grass Hay"/>
    <s v="Flood"/>
    <s v="Other Hay/Non Alfalfa"/>
    <s v="Active IR"/>
  </r>
  <r>
    <x v="7"/>
    <x v="0"/>
    <n v="1.94796247768"/>
    <s v="Grass Hay"/>
    <s v="Flood"/>
    <s v="Other Hay/Non Alfalfa"/>
    <s v="Active IR"/>
  </r>
  <r>
    <x v="22"/>
    <x v="0"/>
    <n v="11.5240877275"/>
    <s v="Grass Hay"/>
    <s v="Flood"/>
    <s v="Other Hay/Non Alfalfa"/>
    <s v="Active IR"/>
  </r>
  <r>
    <x v="9"/>
    <x v="0"/>
    <n v="7.3266720583099998"/>
    <s v="Grass Hay"/>
    <s v="Flood"/>
    <s v="Other Hay/Non Alfalfa"/>
    <s v="Active IR"/>
  </r>
  <r>
    <x v="9"/>
    <x v="0"/>
    <n v="7.3266720583099998"/>
    <s v="Grass Hay"/>
    <s v="Flood"/>
    <s v="Other Hay/Non Alfalfa"/>
    <s v="Active IR"/>
  </r>
  <r>
    <x v="9"/>
    <x v="0"/>
    <n v="7.3266720583099998"/>
    <s v="Grass Hay"/>
    <s v="Flood"/>
    <s v="Other Hay/Non Alfalfa"/>
    <s v="Active IR"/>
  </r>
  <r>
    <x v="17"/>
    <x v="0"/>
    <n v="6.10819805665"/>
    <s v="Grass Hay"/>
    <s v="Flood"/>
    <s v="Other Hay/Non Alfalfa"/>
    <s v="Active IR"/>
  </r>
  <r>
    <x v="12"/>
    <x v="0"/>
    <n v="6.10819805665"/>
    <s v="Grass Hay"/>
    <s v="Flood"/>
    <s v="Other Hay/Non Alfalfa"/>
    <s v="Active IR"/>
  </r>
  <r>
    <x v="27"/>
    <x v="0"/>
    <n v="5.9459220881499997"/>
    <s v="Grass Hay"/>
    <s v="Flood"/>
    <s v="Other Hay/Non Alfalfa"/>
    <s v="Active IR"/>
  </r>
  <r>
    <x v="24"/>
    <x v="0"/>
    <n v="6.5924144386099996"/>
    <s v="Grass Hay"/>
    <s v="Flood"/>
    <s v="Other Hay/Non Alfalfa"/>
    <s v="Active IR"/>
  </r>
  <r>
    <x v="7"/>
    <x v="0"/>
    <n v="6.5924144386099996"/>
    <s v="Grass Hay"/>
    <s v="Flood"/>
    <s v="Other Hay/Non Alfalfa"/>
    <s v="Active IR"/>
  </r>
  <r>
    <x v="9"/>
    <x v="0"/>
    <n v="11.1863068802"/>
    <s v="Grass Hay"/>
    <s v="Flood"/>
    <s v="Other Hay/Non Alfalfa"/>
    <s v="Active IR"/>
  </r>
  <r>
    <x v="22"/>
    <x v="0"/>
    <n v="12.336249126"/>
    <s v="Grass Hay"/>
    <s v="Flood"/>
    <s v="Other Hay/Non Alfalfa"/>
    <s v="Active IR"/>
  </r>
  <r>
    <x v="3"/>
    <x v="0"/>
    <n v="10.5055703316"/>
    <s v="Grass Hay"/>
    <s v="Flood"/>
    <s v="Other Hay/Non Alfalfa"/>
    <s v="Active IR"/>
  </r>
  <r>
    <x v="3"/>
    <x v="0"/>
    <n v="10.5055703316"/>
    <s v="Grass Hay"/>
    <s v="Flood"/>
    <s v="Other Hay/Non Alfalfa"/>
    <s v="Active IR"/>
  </r>
  <r>
    <x v="3"/>
    <x v="0"/>
    <n v="10.5055703316"/>
    <s v="Grass Hay"/>
    <s v="Flood"/>
    <s v="Other Hay/Non Alfalfa"/>
    <s v="Active IR"/>
  </r>
  <r>
    <x v="3"/>
    <x v="0"/>
    <n v="6.1055080689299999"/>
    <s v="Grass Hay"/>
    <s v="Flood"/>
    <s v="Other Hay/Non Alfalfa"/>
    <s v="Active IR"/>
  </r>
  <r>
    <x v="9"/>
    <x v="0"/>
    <n v="4.3712791436599998"/>
    <s v="Grass Hay"/>
    <s v="Flood"/>
    <s v="Other Hay/Non Alfalfa"/>
    <s v="Active IR"/>
  </r>
  <r>
    <x v="9"/>
    <x v="0"/>
    <n v="4.3712791436599998"/>
    <s v="Grass Hay"/>
    <s v="Flood"/>
    <s v="Other Hay/Non Alfalfa"/>
    <s v="Active IR"/>
  </r>
  <r>
    <x v="9"/>
    <x v="0"/>
    <n v="20.6700546159"/>
    <s v="Grass Hay"/>
    <s v="Flood"/>
    <s v="Other Hay/Non Alfalfa"/>
    <s v="Active IR"/>
  </r>
  <r>
    <x v="11"/>
    <x v="0"/>
    <n v="19.942868127600001"/>
    <s v="Grass Hay"/>
    <s v="Flood"/>
    <s v="Other Hay/Non Alfalfa"/>
    <s v="Active IR"/>
  </r>
  <r>
    <x v="9"/>
    <x v="0"/>
    <n v="6.9940554322899997"/>
    <s v="Grass Hay"/>
    <s v="Flood"/>
    <s v="Other Hay/Non Alfalfa"/>
    <s v="Active IR"/>
  </r>
  <r>
    <x v="27"/>
    <x v="0"/>
    <n v="8.6643355239499904"/>
    <s v="Grass Hay"/>
    <s v="Flood"/>
    <s v="Other Hay/Non Alfalfa"/>
    <s v="Active IR"/>
  </r>
  <r>
    <x v="27"/>
    <x v="0"/>
    <n v="4.34525937097"/>
    <s v="Grass Hay"/>
    <s v="Flood"/>
    <s v="Other Hay/Non Alfalfa"/>
    <s v="Active IR"/>
  </r>
  <r>
    <x v="24"/>
    <x v="0"/>
    <n v="0.46313289742000002"/>
    <s v="Grass Hay"/>
    <s v="Flood"/>
    <s v="Other Hay/Non Alfalfa"/>
    <s v="Active IR"/>
  </r>
  <r>
    <x v="7"/>
    <x v="0"/>
    <n v="0.46313289742000002"/>
    <s v="Grass Hay"/>
    <s v="Flood"/>
    <s v="Other Hay/Non Alfalfa"/>
    <s v="Active IR"/>
  </r>
  <r>
    <x v="48"/>
    <x v="0"/>
    <n v="23.577500378300002"/>
    <s v="Grass Hay"/>
    <s v="Flood"/>
    <s v="Other Hay/Non Alfalfa"/>
    <s v="Active IR"/>
  </r>
  <r>
    <x v="48"/>
    <x v="0"/>
    <n v="23.577500378300002"/>
    <s v="Grass Hay"/>
    <s v="Flood"/>
    <s v="Other Hay/Non Alfalfa"/>
    <s v="Active IR"/>
  </r>
  <r>
    <x v="48"/>
    <x v="0"/>
    <n v="23.577500378300002"/>
    <s v="Grass Hay"/>
    <s v="Flood"/>
    <s v="Other Hay/Non Alfalfa"/>
    <s v="Active IR"/>
  </r>
  <r>
    <x v="0"/>
    <x v="0"/>
    <n v="10.2663029681"/>
    <s v="Grass Hay"/>
    <s v="Flood"/>
    <s v="Other Hay/Non Alfalfa"/>
    <s v="Active IR"/>
  </r>
  <r>
    <x v="0"/>
    <x v="0"/>
    <n v="10.2663029681"/>
    <s v="Grass Hay"/>
    <s v="Flood"/>
    <s v="Other Hay/Non Alfalfa"/>
    <s v="Active IR"/>
  </r>
  <r>
    <x v="0"/>
    <x v="0"/>
    <n v="10.2663029681"/>
    <s v="Grass Hay"/>
    <s v="Flood"/>
    <s v="Other Hay/Non Alfalfa"/>
    <s v="Active IR"/>
  </r>
  <r>
    <x v="27"/>
    <x v="0"/>
    <n v="1.63634485854"/>
    <s v="Grass Hay"/>
    <s v="Flood"/>
    <s v="Other Hay/Non Alfalfa"/>
    <s v="Active IR"/>
  </r>
  <r>
    <x v="27"/>
    <x v="0"/>
    <n v="1.63634485854"/>
    <s v="Grass Hay"/>
    <s v="Flood"/>
    <s v="Other Hay/Non Alfalfa"/>
    <s v="Active IR"/>
  </r>
  <r>
    <x v="16"/>
    <x v="0"/>
    <n v="6.7801109140299998"/>
    <s v="Grass Hay"/>
    <s v="Flood"/>
    <s v="Other Hay/Non Alfalfa"/>
    <s v="Active IR"/>
  </r>
  <r>
    <x v="9"/>
    <x v="0"/>
    <n v="13.305901475300001"/>
    <s v="Grass Hay"/>
    <s v="Flood"/>
    <s v="Other Hay/Non Alfalfa"/>
    <s v="Active IR"/>
  </r>
  <r>
    <x v="9"/>
    <x v="0"/>
    <n v="13.305901475300001"/>
    <s v="Grass Hay"/>
    <s v="Flood"/>
    <s v="Other Hay/Non Alfalfa"/>
    <s v="Active IR"/>
  </r>
  <r>
    <x v="27"/>
    <x v="0"/>
    <n v="50.5339033923999"/>
    <s v="Grass Hay"/>
    <s v="Flood"/>
    <s v="Other Hay/Non Alfalfa"/>
    <s v="Active IR"/>
  </r>
  <r>
    <x v="22"/>
    <x v="0"/>
    <n v="7.3993656685899998"/>
    <s v="Grass Hay"/>
    <s v="Flood"/>
    <s v="Other Hay/Non Alfalfa"/>
    <s v="Active IR"/>
  </r>
  <r>
    <x v="23"/>
    <x v="0"/>
    <n v="7.3993656685899998"/>
    <s v="Grass Hay"/>
    <s v="Flood"/>
    <s v="Other Hay/Non Alfalfa"/>
    <s v="Active IR"/>
  </r>
  <r>
    <x v="9"/>
    <x v="0"/>
    <n v="5.1972140446399999"/>
    <s v="Grass Hay"/>
    <s v="Flood"/>
    <s v="Other Hay/Non Alfalfa"/>
    <s v="Active IR"/>
  </r>
  <r>
    <x v="7"/>
    <x v="0"/>
    <n v="3.7086761123200001"/>
    <s v="Grass Hay"/>
    <s v="Flood"/>
    <s v="Other Hay/Non Alfalfa"/>
    <s v="Active IR"/>
  </r>
  <r>
    <x v="19"/>
    <x v="0"/>
    <n v="0.2829021316"/>
    <s v="Grass Hay"/>
    <s v="Flood"/>
    <s v="Other Hay/Non Alfalfa"/>
    <s v="Active IR"/>
  </r>
  <r>
    <x v="25"/>
    <x v="0"/>
    <n v="3.0150437069999998"/>
    <s v="Grass Hay"/>
    <s v="Flood"/>
    <s v="Other Hay/Non Alfalfa"/>
    <s v="Active IR"/>
  </r>
  <r>
    <x v="3"/>
    <x v="0"/>
    <n v="16.227250289699899"/>
    <s v="Grass Hay"/>
    <s v="Flood"/>
    <s v="Other Hay/Non Alfalfa"/>
    <s v="Active IR"/>
  </r>
  <r>
    <x v="9"/>
    <x v="0"/>
    <n v="4.4611873189400004"/>
    <s v="Grass Hay"/>
    <s v="Flood"/>
    <s v="Other Hay/Non Alfalfa"/>
    <s v="Active IR"/>
  </r>
  <r>
    <x v="0"/>
    <x v="0"/>
    <n v="16.671450994600001"/>
    <s v="Grass Hay"/>
    <s v="Flood"/>
    <s v="Other Hay/Non Alfalfa"/>
    <s v="Active IR"/>
  </r>
  <r>
    <x v="9"/>
    <x v="0"/>
    <n v="8.9898803771899995"/>
    <s v="Grass Hay"/>
    <s v="Flood"/>
    <s v="Other Hay/Non Alfalfa"/>
    <s v="Active IR"/>
  </r>
  <r>
    <x v="9"/>
    <x v="0"/>
    <n v="4.1571446626100004"/>
    <s v="Grass Hay"/>
    <s v="Flood"/>
    <s v="Other Hay/Non Alfalfa"/>
    <s v="Active IR"/>
  </r>
  <r>
    <x v="9"/>
    <x v="0"/>
    <n v="4.1571446626100004"/>
    <s v="Grass Hay"/>
    <s v="Flood"/>
    <s v="Other Hay/Non Alfalfa"/>
    <s v="Active IR"/>
  </r>
  <r>
    <x v="37"/>
    <x v="0"/>
    <n v="6.0919295228700001"/>
    <s v="Grass Hay"/>
    <s v="Flood"/>
    <s v="Other Hay/Non Alfalfa"/>
    <s v="Active IR"/>
  </r>
  <r>
    <x v="37"/>
    <x v="0"/>
    <n v="6.0919295228700001"/>
    <s v="Grass Hay"/>
    <s v="Flood"/>
    <s v="Other Hay/Non Alfalfa"/>
    <s v="Active IR"/>
  </r>
  <r>
    <x v="5"/>
    <x v="0"/>
    <n v="6.0919295228700001"/>
    <s v="Grass Hay"/>
    <s v="Flood"/>
    <s v="Other Hay/Non Alfalfa"/>
    <s v="Active IR"/>
  </r>
  <r>
    <x v="0"/>
    <x v="0"/>
    <n v="12.8203037554999"/>
    <s v="Grass Hay"/>
    <s v="Flood"/>
    <s v="Other Hay/Non Alfalfa"/>
    <s v="Active IR"/>
  </r>
  <r>
    <x v="3"/>
    <x v="0"/>
    <n v="5.9336133546900003"/>
    <s v="Grass Hay"/>
    <s v="Flood"/>
    <s v="Other Hay/Non Alfalfa"/>
    <s v="Active IR"/>
  </r>
  <r>
    <x v="3"/>
    <x v="0"/>
    <n v="1.79724578383"/>
    <s v="Grass Hay"/>
    <s v="Flood"/>
    <s v="Other Hay/Non Alfalfa"/>
    <s v="Active IR"/>
  </r>
  <r>
    <x v="3"/>
    <x v="0"/>
    <n v="1.79724578383"/>
    <s v="Grass Hay"/>
    <s v="Flood"/>
    <s v="Other Hay/Non Alfalfa"/>
    <s v="Active IR"/>
  </r>
  <r>
    <x v="39"/>
    <x v="0"/>
    <n v="8.4483794438699995"/>
    <s v="Grass Hay"/>
    <s v="Flood"/>
    <s v="Other Hay/Non Alfalfa"/>
    <s v="Active IR"/>
  </r>
  <r>
    <x v="40"/>
    <x v="0"/>
    <n v="8.4483794438699995"/>
    <s v="Grass Hay"/>
    <s v="Flood"/>
    <s v="Other Hay/Non Alfalfa"/>
    <s v="Active IR"/>
  </r>
  <r>
    <x v="3"/>
    <x v="0"/>
    <n v="3.79288000822"/>
    <s v="Grass Hay"/>
    <s v="Flood"/>
    <s v="Other Hay/Non Alfalfa"/>
    <s v="Active IR"/>
  </r>
  <r>
    <x v="0"/>
    <x v="0"/>
    <n v="12.9353526178"/>
    <s v="Grass Hay"/>
    <s v="Flood"/>
    <s v="Other Hay/Non Alfalfa"/>
    <s v="Active IR"/>
  </r>
  <r>
    <x v="0"/>
    <x v="0"/>
    <n v="12.9353526178"/>
    <s v="Grass Hay"/>
    <s v="Flood"/>
    <s v="Other Hay/Non Alfalfa"/>
    <s v="Active IR"/>
  </r>
  <r>
    <x v="16"/>
    <x v="0"/>
    <n v="10.1434727765999"/>
    <s v="Grass Hay"/>
    <s v="Flood"/>
    <s v="Other Hay/Non Alfalfa"/>
    <s v="Active IR"/>
  </r>
  <r>
    <x v="9"/>
    <x v="0"/>
    <n v="4.6744110235000003"/>
    <s v="Grass Hay"/>
    <s v="Flood"/>
    <s v="Other Hay/Non Alfalfa"/>
    <s v="Active IR"/>
  </r>
  <r>
    <x v="34"/>
    <x v="0"/>
    <n v="19.919663562699899"/>
    <s v="Grass Hay"/>
    <s v="Flood"/>
    <s v="Other Hay/Non Alfalfa"/>
    <s v="Active IR"/>
  </r>
  <r>
    <x v="34"/>
    <x v="0"/>
    <n v="19.919663562699899"/>
    <s v="Grass Hay"/>
    <s v="Flood"/>
    <s v="Other Hay/Non Alfalfa"/>
    <s v="Active IR"/>
  </r>
  <r>
    <x v="48"/>
    <x v="0"/>
    <n v="13.4414446904999"/>
    <s v="Grass Hay"/>
    <s v="Flood"/>
    <s v="Other Hay/Non Alfalfa"/>
    <s v="Active IR"/>
  </r>
  <r>
    <x v="48"/>
    <x v="0"/>
    <n v="13.4414446904999"/>
    <s v="Grass Hay"/>
    <s v="Flood"/>
    <s v="Other Hay/Non Alfalfa"/>
    <s v="Active IR"/>
  </r>
  <r>
    <x v="48"/>
    <x v="0"/>
    <n v="13.4414446904999"/>
    <s v="Grass Hay"/>
    <s v="Flood"/>
    <s v="Other Hay/Non Alfalfa"/>
    <s v="Active IR"/>
  </r>
  <r>
    <x v="48"/>
    <x v="0"/>
    <n v="13.4414446904999"/>
    <s v="Grass Hay"/>
    <s v="Flood"/>
    <s v="Other Hay/Non Alfalfa"/>
    <s v="Active IR"/>
  </r>
  <r>
    <x v="53"/>
    <x v="0"/>
    <n v="20.479823962400001"/>
    <s v="Grass Hay"/>
    <s v="Flood"/>
    <s v="Other Hay/Non Alfalfa"/>
    <s v="Active IR"/>
  </r>
  <r>
    <x v="7"/>
    <x v="0"/>
    <n v="20.479823962400001"/>
    <s v="Grass Hay"/>
    <s v="Flood"/>
    <s v="Other Hay/Non Alfalfa"/>
    <s v="Active IR"/>
  </r>
  <r>
    <x v="0"/>
    <x v="0"/>
    <n v="9.3785045100400009"/>
    <s v="Grass Hay"/>
    <s v="Flood"/>
    <s v="Other Hay/Non Alfalfa"/>
    <s v="Active IR"/>
  </r>
  <r>
    <x v="22"/>
    <x v="0"/>
    <n v="22.442179938700001"/>
    <s v="Grass Hay"/>
    <s v="Flood"/>
    <s v="Other Hay/Non Alfalfa"/>
    <s v="Active IR"/>
  </r>
  <r>
    <x v="10"/>
    <x v="0"/>
    <n v="8.6155039705699998"/>
    <s v="Grass Hay"/>
    <s v="Flood"/>
    <s v="Other Hay/Non Alfalfa"/>
    <s v="Active IR"/>
  </r>
  <r>
    <x v="39"/>
    <x v="0"/>
    <n v="16.644775946700001"/>
    <s v="Grass Hay"/>
    <s v="Flood"/>
    <s v="Other Hay/Non Alfalfa"/>
    <s v="Active IR"/>
  </r>
  <r>
    <x v="39"/>
    <x v="0"/>
    <n v="16.644775946700001"/>
    <s v="Grass Hay"/>
    <s v="Flood"/>
    <s v="Other Hay/Non Alfalfa"/>
    <s v="Active IR"/>
  </r>
  <r>
    <x v="17"/>
    <x v="0"/>
    <n v="16.644775946700001"/>
    <s v="Grass Hay"/>
    <s v="Flood"/>
    <s v="Other Hay/Non Alfalfa"/>
    <s v="Active IR"/>
  </r>
  <r>
    <x v="17"/>
    <x v="0"/>
    <n v="16.644775946700001"/>
    <s v="Grass Hay"/>
    <s v="Flood"/>
    <s v="Other Hay/Non Alfalfa"/>
    <s v="Active IR"/>
  </r>
  <r>
    <x v="40"/>
    <x v="0"/>
    <n v="16.644775946700001"/>
    <s v="Grass Hay"/>
    <s v="Flood"/>
    <s v="Other Hay/Non Alfalfa"/>
    <s v="Active IR"/>
  </r>
  <r>
    <x v="40"/>
    <x v="0"/>
    <n v="16.644775946700001"/>
    <s v="Grass Hay"/>
    <s v="Flood"/>
    <s v="Other Hay/Non Alfalfa"/>
    <s v="Active IR"/>
  </r>
  <r>
    <x v="3"/>
    <x v="0"/>
    <n v="11.493373157600001"/>
    <s v="Grass Hay"/>
    <s v="Flood"/>
    <s v="Other Hay/Non Alfalfa"/>
    <s v="Active IR"/>
  </r>
  <r>
    <x v="3"/>
    <x v="0"/>
    <n v="11.493373157600001"/>
    <s v="Grass Hay"/>
    <s v="Flood"/>
    <s v="Other Hay/Non Alfalfa"/>
    <s v="Active IR"/>
  </r>
  <r>
    <x v="3"/>
    <x v="0"/>
    <n v="11.493373157600001"/>
    <s v="Grass Hay"/>
    <s v="Flood"/>
    <s v="Other Hay/Non Alfalfa"/>
    <s v="Active IR"/>
  </r>
  <r>
    <x v="16"/>
    <x v="0"/>
    <n v="7.6437743527000004"/>
    <s v="Grass Hay"/>
    <s v="Flood"/>
    <s v="Other Hay/Non Alfalfa"/>
    <s v="Active IR"/>
  </r>
  <r>
    <x v="53"/>
    <x v="0"/>
    <n v="2.4306509245000001"/>
    <s v="Grass Hay"/>
    <s v="Flood"/>
    <s v="Other Hay/Non Alfalfa"/>
    <s v="Active IR"/>
  </r>
  <r>
    <x v="7"/>
    <x v="0"/>
    <n v="2.4306509245000001"/>
    <s v="Grass Hay"/>
    <s v="Flood"/>
    <s v="Other Hay/Non Alfalfa"/>
    <s v="Active IR"/>
  </r>
  <r>
    <x v="7"/>
    <x v="0"/>
    <n v="5.0841458586800004"/>
    <s v="Grass Hay"/>
    <s v="Flood"/>
    <s v="Other Hay/Non Alfalfa"/>
    <s v="Active IR"/>
  </r>
  <r>
    <x v="7"/>
    <x v="0"/>
    <n v="5.0841458586800004"/>
    <s v="Grass Hay"/>
    <s v="Flood"/>
    <s v="Other Hay/Non Alfalfa"/>
    <s v="Active IR"/>
  </r>
  <r>
    <x v="27"/>
    <x v="0"/>
    <n v="11.8911927082"/>
    <s v="Grass Hay"/>
    <s v="Flood"/>
    <s v="Other Hay/Non Alfalfa"/>
    <s v="Active IR"/>
  </r>
  <r>
    <x v="27"/>
    <x v="0"/>
    <n v="6.0294552729199999"/>
    <s v="Grass Hay"/>
    <s v="Flood"/>
    <s v="Other Hay/Non Alfalfa"/>
    <s v="Active IR"/>
  </r>
  <r>
    <x v="9"/>
    <x v="0"/>
    <n v="5.9080018756900001"/>
    <s v="Grass Hay"/>
    <s v="Flood"/>
    <s v="Other Hay/Non Alfalfa"/>
    <s v="Active IR"/>
  </r>
  <r>
    <x v="9"/>
    <x v="0"/>
    <n v="5.9080018756900001"/>
    <s v="Grass Hay"/>
    <s v="Flood"/>
    <s v="Other Hay/Non Alfalfa"/>
    <s v="Active IR"/>
  </r>
  <r>
    <x v="9"/>
    <x v="0"/>
    <n v="1.3545929243199999"/>
    <s v="Grass Hay"/>
    <s v="Flood"/>
    <s v="Other Hay/Non Alfalfa"/>
    <s v="Active IR"/>
  </r>
  <r>
    <x v="9"/>
    <x v="0"/>
    <n v="1.3545929243199999"/>
    <s v="Grass Hay"/>
    <s v="Flood"/>
    <s v="Other Hay/Non Alfalfa"/>
    <s v="Active IR"/>
  </r>
  <r>
    <x v="35"/>
    <x v="0"/>
    <n v="12.3972875429999"/>
    <s v="Grass Hay"/>
    <s v="Flood"/>
    <s v="Other Hay/Non Alfalfa"/>
    <s v="Active IR"/>
  </r>
  <r>
    <x v="35"/>
    <x v="0"/>
    <n v="12.3972875429999"/>
    <s v="Grass Hay"/>
    <s v="Flood"/>
    <s v="Other Hay/Non Alfalfa"/>
    <s v="Active IR"/>
  </r>
  <r>
    <x v="35"/>
    <x v="0"/>
    <n v="12.3972875429999"/>
    <s v="Grass Hay"/>
    <s v="Flood"/>
    <s v="Other Hay/Non Alfalfa"/>
    <s v="Active IR"/>
  </r>
  <r>
    <x v="19"/>
    <x v="0"/>
    <n v="12.3972875429999"/>
    <s v="Grass Hay"/>
    <s v="Flood"/>
    <s v="Other Hay/Non Alfalfa"/>
    <s v="Active IR"/>
  </r>
  <r>
    <x v="3"/>
    <x v="0"/>
    <n v="19.6629984867999"/>
    <s v="Grass Hay"/>
    <s v="Flood"/>
    <s v="Other Hay/Non Alfalfa"/>
    <s v="Active IR"/>
  </r>
  <r>
    <x v="3"/>
    <x v="0"/>
    <n v="19.6629984867999"/>
    <s v="Grass Hay"/>
    <s v="Flood"/>
    <s v="Other Hay/Non Alfalfa"/>
    <s v="Active IR"/>
  </r>
  <r>
    <x v="3"/>
    <x v="0"/>
    <n v="19.6629984867999"/>
    <s v="Grass Hay"/>
    <s v="Flood"/>
    <s v="Other Hay/Non Alfalfa"/>
    <s v="Active IR"/>
  </r>
  <r>
    <x v="3"/>
    <x v="0"/>
    <n v="19.6629984867999"/>
    <s v="Grass Hay"/>
    <s v="Flood"/>
    <s v="Other Hay/Non Alfalfa"/>
    <s v="Active IR"/>
  </r>
  <r>
    <x v="12"/>
    <x v="0"/>
    <n v="14.902007036000001"/>
    <s v="Grass Hay"/>
    <s v="Flood"/>
    <s v="Other Hay/Non Alfalfa"/>
    <s v="Active IR"/>
  </r>
  <r>
    <x v="12"/>
    <x v="0"/>
    <n v="14.902007036000001"/>
    <s v="Grass Hay"/>
    <s v="Flood"/>
    <s v="Other Hay/Non Alfalfa"/>
    <s v="Active IR"/>
  </r>
  <r>
    <x v="53"/>
    <x v="0"/>
    <n v="20.0088019415"/>
    <s v="Grass Hay"/>
    <s v="Flood"/>
    <s v="Other Hay/Non Alfalfa"/>
    <s v="Active IR"/>
  </r>
  <r>
    <x v="9"/>
    <x v="0"/>
    <n v="20.6971209698"/>
    <s v="Grass Hay"/>
    <s v="Flood"/>
    <s v="Other Hay/Non Alfalfa"/>
    <s v="Active IR"/>
  </r>
  <r>
    <x v="9"/>
    <x v="0"/>
    <n v="20.6971209698"/>
    <s v="Grass Hay"/>
    <s v="Flood"/>
    <s v="Other Hay/Non Alfalfa"/>
    <s v="Active IR"/>
  </r>
  <r>
    <x v="10"/>
    <x v="0"/>
    <n v="3.44524926837"/>
    <s v="Grass Hay"/>
    <s v="Flood"/>
    <s v="Other Hay/Non Alfalfa"/>
    <s v="Active IR"/>
  </r>
  <r>
    <x v="27"/>
    <x v="0"/>
    <n v="21.4143251534"/>
    <s v="Grass Hay"/>
    <s v="Flood"/>
    <s v="Other Hay/Non Alfalfa"/>
    <s v="Active IR"/>
  </r>
  <r>
    <x v="37"/>
    <x v="0"/>
    <n v="18.7527374209999"/>
    <s v="Grass Hay"/>
    <s v="Flood"/>
    <s v="Other Hay/Non Alfalfa"/>
    <s v="Active IR"/>
  </r>
  <r>
    <x v="37"/>
    <x v="0"/>
    <n v="18.7527374209999"/>
    <s v="Grass Hay"/>
    <s v="Flood"/>
    <s v="Other Hay/Non Alfalfa"/>
    <s v="Active IR"/>
  </r>
  <r>
    <x v="5"/>
    <x v="0"/>
    <n v="18.7527374209999"/>
    <s v="Grass Hay"/>
    <s v="Flood"/>
    <s v="Other Hay/Non Alfalfa"/>
    <s v="Active IR"/>
  </r>
  <r>
    <x v="5"/>
    <x v="0"/>
    <n v="18.7527374209999"/>
    <s v="Grass Hay"/>
    <s v="Flood"/>
    <s v="Other Hay/Non Alfalfa"/>
    <s v="Active IR"/>
  </r>
  <r>
    <x v="5"/>
    <x v="0"/>
    <n v="18.7527374209999"/>
    <s v="Grass Hay"/>
    <s v="Flood"/>
    <s v="Other Hay/Non Alfalfa"/>
    <s v="Active IR"/>
  </r>
  <r>
    <x v="5"/>
    <x v="0"/>
    <n v="18.7527374209999"/>
    <s v="Grass Hay"/>
    <s v="Flood"/>
    <s v="Other Hay/Non Alfalfa"/>
    <s v="Active IR"/>
  </r>
  <r>
    <x v="5"/>
    <x v="0"/>
    <n v="18.7527374209999"/>
    <s v="Grass Hay"/>
    <s v="Flood"/>
    <s v="Other Hay/Non Alfalfa"/>
    <s v="Active IR"/>
  </r>
  <r>
    <x v="5"/>
    <x v="0"/>
    <n v="18.7527374209999"/>
    <s v="Grass Hay"/>
    <s v="Flood"/>
    <s v="Other Hay/Non Alfalfa"/>
    <s v="Active IR"/>
  </r>
  <r>
    <x v="5"/>
    <x v="0"/>
    <n v="18.7527374209999"/>
    <s v="Grass Hay"/>
    <s v="Flood"/>
    <s v="Other Hay/Non Alfalfa"/>
    <s v="Active IR"/>
  </r>
  <r>
    <x v="5"/>
    <x v="0"/>
    <n v="18.7527374209999"/>
    <s v="Grass Hay"/>
    <s v="Flood"/>
    <s v="Other Hay/Non Alfalfa"/>
    <s v="Active IR"/>
  </r>
  <r>
    <x v="16"/>
    <x v="0"/>
    <n v="8.8222226660299903"/>
    <s v="Grass Hay"/>
    <s v="Flood"/>
    <s v="Other Hay/Non Alfalfa"/>
    <s v="Active IR"/>
  </r>
  <r>
    <x v="5"/>
    <x v="0"/>
    <n v="8.8222226660299903"/>
    <s v="Grass Hay"/>
    <s v="Flood"/>
    <s v="Other Hay/Non Alfalfa"/>
    <s v="Active IR"/>
  </r>
  <r>
    <x v="4"/>
    <x v="0"/>
    <n v="2.5661487590499998"/>
    <s v="Grass Hay"/>
    <s v="Flood"/>
    <s v="Other Hay/Non Alfalfa"/>
    <s v="Active IR"/>
  </r>
  <r>
    <x v="53"/>
    <x v="0"/>
    <n v="3.4861898020500002"/>
    <s v="Grass Hay"/>
    <s v="Flood"/>
    <s v="Other Hay/Non Alfalfa"/>
    <s v="Active IR"/>
  </r>
  <r>
    <x v="10"/>
    <x v="0"/>
    <n v="0.68084302040199995"/>
    <s v="Grass Hay"/>
    <s v="Flood"/>
    <s v="Other Hay/Non Alfalfa"/>
    <s v="Active IR"/>
  </r>
  <r>
    <x v="10"/>
    <x v="0"/>
    <n v="0.68084302040199995"/>
    <s v="Grass Hay"/>
    <s v="Flood"/>
    <s v="Other Hay/Non Alfalfa"/>
    <s v="Active IR"/>
  </r>
  <r>
    <x v="5"/>
    <x v="0"/>
    <n v="4.6942267801300002"/>
    <s v="Grass Hay"/>
    <s v="Flood"/>
    <s v="Other Hay/Non Alfalfa"/>
    <s v="Active IR"/>
  </r>
  <r>
    <x v="3"/>
    <x v="0"/>
    <n v="2.2527111505500002"/>
    <s v="Grass Hay"/>
    <s v="Flood"/>
    <s v="Other Hay/Non Alfalfa"/>
    <s v="Active IR"/>
  </r>
  <r>
    <x v="3"/>
    <x v="0"/>
    <n v="2.2527111505500002"/>
    <s v="Grass Hay"/>
    <s v="Flood"/>
    <s v="Other Hay/Non Alfalfa"/>
    <s v="Active IR"/>
  </r>
  <r>
    <x v="3"/>
    <x v="0"/>
    <n v="2.2527111505500002"/>
    <s v="Grass Hay"/>
    <s v="Flood"/>
    <s v="Other Hay/Non Alfalfa"/>
    <s v="Active IR"/>
  </r>
  <r>
    <x v="0"/>
    <x v="0"/>
    <n v="4.7879874313100004"/>
    <s v="Grass Hay"/>
    <s v="Flood"/>
    <s v="Other Hay/Non Alfalfa"/>
    <s v="Active IR"/>
  </r>
  <r>
    <x v="13"/>
    <x v="0"/>
    <n v="3.4334102976200001"/>
    <s v="Grass Hay"/>
    <s v="Flood"/>
    <s v="Other Hay/Non Alfalfa"/>
    <s v="Active IR"/>
  </r>
  <r>
    <x v="9"/>
    <x v="0"/>
    <n v="14.2030264269999"/>
    <s v="Grass Hay"/>
    <s v="Flood"/>
    <s v="Other Hay/Non Alfalfa"/>
    <s v="Active IR"/>
  </r>
  <r>
    <x v="6"/>
    <x v="0"/>
    <n v="2.0697620845800002"/>
    <s v="Grass Hay"/>
    <s v="Flood"/>
    <s v="Other Hay/Non Alfalfa"/>
    <s v="Active IR"/>
  </r>
  <r>
    <x v="6"/>
    <x v="0"/>
    <n v="2.0697620845800002"/>
    <s v="Grass Hay"/>
    <s v="Flood"/>
    <s v="Other Hay/Non Alfalfa"/>
    <s v="Active IR"/>
  </r>
  <r>
    <x v="31"/>
    <x v="0"/>
    <n v="4.8266068558899997"/>
    <s v="Grass Hay"/>
    <s v="Flood"/>
    <s v="Other Hay/Non Alfalfa"/>
    <s v="Active IR"/>
  </r>
  <r>
    <x v="16"/>
    <x v="0"/>
    <n v="3.7230090555199999"/>
    <s v="Grass Hay"/>
    <s v="Flood"/>
    <s v="Other Hay/Non Alfalfa"/>
    <s v="Active IR"/>
  </r>
  <r>
    <x v="45"/>
    <x v="0"/>
    <n v="3.5548741580500001"/>
    <s v="Grass Hay"/>
    <s v="Flood"/>
    <s v="Other Hay/Non Alfalfa"/>
    <s v="Active IR"/>
  </r>
  <r>
    <x v="3"/>
    <x v="0"/>
    <n v="4.1709041473099999"/>
    <s v="Grass Hay"/>
    <s v="Flood"/>
    <s v="Other Hay/Non Alfalfa"/>
    <s v="Active IR"/>
  </r>
  <r>
    <x v="3"/>
    <x v="0"/>
    <n v="4.1709041473099999"/>
    <s v="Grass Hay"/>
    <s v="Flood"/>
    <s v="Other Hay/Non Alfalfa"/>
    <s v="Active IR"/>
  </r>
  <r>
    <x v="3"/>
    <x v="0"/>
    <n v="1.02141460841"/>
    <s v="Grass Hay"/>
    <s v="Flood"/>
    <s v="Other Hay/Non Alfalfa"/>
    <s v="Active IR"/>
  </r>
  <r>
    <x v="8"/>
    <x v="0"/>
    <n v="1.29268578226"/>
    <s v="Grass Hay"/>
    <s v="Flood"/>
    <s v="Other Hay/Non Alfalfa"/>
    <s v="Active IR"/>
  </r>
  <r>
    <x v="8"/>
    <x v="0"/>
    <n v="1.29268578226"/>
    <s v="Grass Hay"/>
    <s v="Flood"/>
    <s v="Other Hay/Non Alfalfa"/>
    <s v="Active IR"/>
  </r>
  <r>
    <x v="9"/>
    <x v="0"/>
    <n v="1.2791478513400001"/>
    <s v="Grass Hay"/>
    <s v="Flood"/>
    <s v="Other Hay/Non Alfalfa"/>
    <s v="Active IR"/>
  </r>
  <r>
    <x v="27"/>
    <x v="0"/>
    <n v="12.1788617793"/>
    <s v="Grass Hay"/>
    <s v="Flood"/>
    <s v="Other Hay/Non Alfalfa"/>
    <s v="Active IR"/>
  </r>
  <r>
    <x v="23"/>
    <x v="0"/>
    <n v="5.1110785231699998"/>
    <s v="Grass Hay"/>
    <s v="Flood"/>
    <s v="Other Hay/Non Alfalfa"/>
    <s v="Active IR"/>
  </r>
  <r>
    <x v="10"/>
    <x v="0"/>
    <n v="11.3341237494"/>
    <s v="Grass Hay"/>
    <s v="Flood"/>
    <s v="Other Hay/Non Alfalfa"/>
    <s v="Active IR"/>
  </r>
  <r>
    <x v="51"/>
    <x v="0"/>
    <n v="16.770705276200001"/>
    <s v="Grass Hay"/>
    <s v="Flood"/>
    <s v="Other Hay/Non Alfalfa"/>
    <s v="Active IR"/>
  </r>
  <r>
    <x v="11"/>
    <x v="0"/>
    <n v="5.6014042309000001"/>
    <s v="Grass Hay"/>
    <s v="Flood"/>
    <s v="Other Hay/Non Alfalfa"/>
    <s v="Active IR"/>
  </r>
  <r>
    <x v="3"/>
    <x v="0"/>
    <n v="3.26438940253"/>
    <s v="Grass Hay"/>
    <s v="Flood"/>
    <s v="Other Hay/Non Alfalfa"/>
    <s v="Active IR"/>
  </r>
  <r>
    <x v="3"/>
    <x v="0"/>
    <n v="3.26438940253"/>
    <s v="Grass Hay"/>
    <s v="Flood"/>
    <s v="Other Hay/Non Alfalfa"/>
    <s v="Active IR"/>
  </r>
  <r>
    <x v="3"/>
    <x v="0"/>
    <n v="3.26438940253"/>
    <s v="Grass Hay"/>
    <s v="Flood"/>
    <s v="Other Hay/Non Alfalfa"/>
    <s v="Active IR"/>
  </r>
  <r>
    <x v="7"/>
    <x v="0"/>
    <n v="5.0972790172"/>
    <s v="Grass Hay"/>
    <s v="Flood"/>
    <s v="Other Hay/Non Alfalfa"/>
    <s v="Active IR"/>
  </r>
  <r>
    <x v="31"/>
    <x v="0"/>
    <n v="10.3701079077"/>
    <s v="Grass Hay"/>
    <s v="Flood"/>
    <s v="Other Hay/Non Alfalfa"/>
    <s v="Active IR"/>
  </r>
  <r>
    <x v="31"/>
    <x v="0"/>
    <n v="10.3701079077"/>
    <s v="Grass Hay"/>
    <s v="Flood"/>
    <s v="Other Hay/Non Alfalfa"/>
    <s v="Active IR"/>
  </r>
  <r>
    <x v="31"/>
    <x v="0"/>
    <n v="10.3701079077"/>
    <s v="Grass Hay"/>
    <s v="Flood"/>
    <s v="Other Hay/Non Alfalfa"/>
    <s v="Active IR"/>
  </r>
  <r>
    <x v="31"/>
    <x v="0"/>
    <n v="10.3701079077"/>
    <s v="Grass Hay"/>
    <s v="Flood"/>
    <s v="Other Hay/Non Alfalfa"/>
    <s v="Active IR"/>
  </r>
  <r>
    <x v="31"/>
    <x v="0"/>
    <n v="10.3701079077"/>
    <s v="Grass Hay"/>
    <s v="Flood"/>
    <s v="Other Hay/Non Alfalfa"/>
    <s v="Active IR"/>
  </r>
  <r>
    <x v="27"/>
    <x v="0"/>
    <n v="21.879218178999899"/>
    <s v="Grass Hay"/>
    <s v="Flood"/>
    <s v="Other Hay/Non Alfalfa"/>
    <s v="Active IR"/>
  </r>
  <r>
    <x v="27"/>
    <x v="0"/>
    <n v="21.879218178999899"/>
    <s v="Grass Hay"/>
    <s v="Flood"/>
    <s v="Other Hay/Non Alfalfa"/>
    <s v="Active IR"/>
  </r>
  <r>
    <x v="1"/>
    <x v="0"/>
    <n v="4.6441041183199996"/>
    <s v="Grass Hay"/>
    <s v="Flood"/>
    <s v="Other Hay/Non Alfalfa"/>
    <s v="Active IR"/>
  </r>
  <r>
    <x v="5"/>
    <x v="0"/>
    <n v="12.0868211"/>
    <s v="Grass Hay"/>
    <s v="Flood"/>
    <s v="Other Hay/Non Alfalfa"/>
    <s v="Active IR"/>
  </r>
  <r>
    <x v="9"/>
    <x v="0"/>
    <n v="1.9969953862900001"/>
    <s v="Grass Hay"/>
    <s v="Flood"/>
    <s v="Other Hay/Non Alfalfa"/>
    <s v="Active IR"/>
  </r>
  <r>
    <x v="53"/>
    <x v="0"/>
    <n v="11.7586906629999"/>
    <s v="Grass Hay"/>
    <s v="Flood"/>
    <s v="Other Hay/Non Alfalfa"/>
    <s v="Active IR"/>
  </r>
  <r>
    <x v="39"/>
    <x v="0"/>
    <n v="0.41774790294199998"/>
    <s v="Grass Hay"/>
    <s v="Flood"/>
    <s v="Other Hay/Non Alfalfa"/>
    <s v="Active IR"/>
  </r>
  <r>
    <x v="39"/>
    <x v="0"/>
    <n v="0.41774790294199998"/>
    <s v="Grass Hay"/>
    <s v="Flood"/>
    <s v="Other Hay/Non Alfalfa"/>
    <s v="Active IR"/>
  </r>
  <r>
    <x v="40"/>
    <x v="0"/>
    <n v="0.41774790294199998"/>
    <s v="Grass Hay"/>
    <s v="Flood"/>
    <s v="Other Hay/Non Alfalfa"/>
    <s v="Active IR"/>
  </r>
  <r>
    <x v="40"/>
    <x v="0"/>
    <n v="0.41774790294199998"/>
    <s v="Grass Hay"/>
    <s v="Flood"/>
    <s v="Other Hay/Non Alfalfa"/>
    <s v="Active IR"/>
  </r>
  <r>
    <x v="5"/>
    <x v="0"/>
    <n v="14.9679601122"/>
    <s v="Grass Hay"/>
    <s v="Flood"/>
    <s v="Other Hay/Non Alfalfa"/>
    <s v="Active IR"/>
  </r>
  <r>
    <x v="5"/>
    <x v="0"/>
    <n v="14.9679601122"/>
    <s v="Grass Hay"/>
    <s v="Flood"/>
    <s v="Other Hay/Non Alfalfa"/>
    <s v="Active IR"/>
  </r>
  <r>
    <x v="5"/>
    <x v="0"/>
    <n v="14.9679601122"/>
    <s v="Grass Hay"/>
    <s v="Flood"/>
    <s v="Other Hay/Non Alfalfa"/>
    <s v="Active IR"/>
  </r>
  <r>
    <x v="3"/>
    <x v="0"/>
    <n v="11.7761950282"/>
    <s v="Grass Hay"/>
    <s v="Flood"/>
    <s v="Other Hay/Non Alfalfa"/>
    <s v="Active IR"/>
  </r>
  <r>
    <x v="3"/>
    <x v="0"/>
    <n v="11.7761950282"/>
    <s v="Grass Hay"/>
    <s v="Flood"/>
    <s v="Other Hay/Non Alfalfa"/>
    <s v="Active IR"/>
  </r>
  <r>
    <x v="5"/>
    <x v="0"/>
    <n v="4.87998815018"/>
    <s v="Grass Hay"/>
    <s v="Flood"/>
    <s v="Other Hay/Non Alfalfa"/>
    <s v="Active IR"/>
  </r>
  <r>
    <x v="10"/>
    <x v="0"/>
    <n v="22.079718515500002"/>
    <s v="Grass Hay"/>
    <s v="Flood"/>
    <s v="Other Hay/Non Alfalfa"/>
    <s v="Active IR"/>
  </r>
  <r>
    <x v="10"/>
    <x v="0"/>
    <n v="22.079718515500002"/>
    <s v="Grass Hay"/>
    <s v="Flood"/>
    <s v="Other Hay/Non Alfalfa"/>
    <s v="Active IR"/>
  </r>
  <r>
    <x v="10"/>
    <x v="0"/>
    <n v="22.079718515500002"/>
    <s v="Grass Hay"/>
    <s v="Flood"/>
    <s v="Other Hay/Non Alfalfa"/>
    <s v="Active IR"/>
  </r>
  <r>
    <x v="3"/>
    <x v="0"/>
    <n v="11.5652305603"/>
    <s v="Grass Hay"/>
    <s v="Flood"/>
    <s v="Other Hay/Non Alfalfa"/>
    <s v="Active IR"/>
  </r>
  <r>
    <x v="3"/>
    <x v="0"/>
    <n v="11.5652305603"/>
    <s v="Grass Hay"/>
    <s v="Flood"/>
    <s v="Other Hay/Non Alfalfa"/>
    <s v="Active IR"/>
  </r>
  <r>
    <x v="4"/>
    <x v="0"/>
    <n v="6.96059354464"/>
    <s v="Grass Hay"/>
    <s v="Flood"/>
    <s v="Other Hay/Non Alfalfa"/>
    <s v="Active IR"/>
  </r>
  <r>
    <x v="4"/>
    <x v="0"/>
    <n v="6.96059354464"/>
    <s v="Grass Hay"/>
    <s v="Flood"/>
    <s v="Other Hay/Non Alfalfa"/>
    <s v="Active IR"/>
  </r>
  <r>
    <x v="7"/>
    <x v="0"/>
    <n v="6.96059354464"/>
    <s v="Grass Hay"/>
    <s v="Flood"/>
    <s v="Other Hay/Non Alfalfa"/>
    <s v="Active IR"/>
  </r>
  <r>
    <x v="9"/>
    <x v="0"/>
    <n v="10.6945740917"/>
    <s v="Grass Hay"/>
    <s v="Flood"/>
    <s v="Other Hay/Non Alfalfa"/>
    <s v="Active IR"/>
  </r>
  <r>
    <x v="9"/>
    <x v="0"/>
    <n v="8.1679036955199997"/>
    <s v="Grass Hay"/>
    <s v="Flood"/>
    <s v="Other Hay/Non Alfalfa"/>
    <s v="Active IR"/>
  </r>
  <r>
    <x v="9"/>
    <x v="0"/>
    <n v="8.1679036955199997"/>
    <s v="Grass Hay"/>
    <s v="Flood"/>
    <s v="Other Hay/Non Alfalfa"/>
    <s v="Active IR"/>
  </r>
  <r>
    <x v="27"/>
    <x v="0"/>
    <n v="10.496142512"/>
    <s v="Grass Hay"/>
    <s v="Flood"/>
    <s v="Other Hay/Non Alfalfa"/>
    <s v="Active IR"/>
  </r>
  <r>
    <x v="27"/>
    <x v="0"/>
    <n v="10.496142512"/>
    <s v="Grass Hay"/>
    <s v="Flood"/>
    <s v="Other Hay/Non Alfalfa"/>
    <s v="Active IR"/>
  </r>
  <r>
    <x v="27"/>
    <x v="0"/>
    <n v="10.496142512"/>
    <s v="Grass Hay"/>
    <s v="Flood"/>
    <s v="Other Hay/Non Alfalfa"/>
    <s v="Active IR"/>
  </r>
  <r>
    <x v="42"/>
    <x v="0"/>
    <n v="7.60622210903"/>
    <s v="Grass Hay"/>
    <s v="Flood"/>
    <s v="Other Hay/Non Alfalfa"/>
    <s v="Active IR"/>
  </r>
  <r>
    <x v="7"/>
    <x v="0"/>
    <n v="7.60622210903"/>
    <s v="Grass Hay"/>
    <s v="Flood"/>
    <s v="Other Hay/Non Alfalfa"/>
    <s v="Active IR"/>
  </r>
  <r>
    <x v="7"/>
    <x v="0"/>
    <n v="7.60622210903"/>
    <s v="Grass Hay"/>
    <s v="Flood"/>
    <s v="Other Hay/Non Alfalfa"/>
    <s v="Active IR"/>
  </r>
  <r>
    <x v="7"/>
    <x v="0"/>
    <n v="7.60622210903"/>
    <s v="Grass Hay"/>
    <s v="Flood"/>
    <s v="Other Hay/Non Alfalfa"/>
    <s v="Active IR"/>
  </r>
  <r>
    <x v="7"/>
    <x v="0"/>
    <n v="7.60622210903"/>
    <s v="Grass Hay"/>
    <s v="Flood"/>
    <s v="Other Hay/Non Alfalfa"/>
    <s v="Active IR"/>
  </r>
  <r>
    <x v="7"/>
    <x v="0"/>
    <n v="7.60622210903"/>
    <s v="Grass Hay"/>
    <s v="Flood"/>
    <s v="Other Hay/Non Alfalfa"/>
    <s v="Active IR"/>
  </r>
  <r>
    <x v="37"/>
    <x v="0"/>
    <n v="8.8524641988599999"/>
    <s v="Grass Hay"/>
    <s v="Flood"/>
    <s v="Other Hay/Non Alfalfa"/>
    <s v="Active IR"/>
  </r>
  <r>
    <x v="5"/>
    <x v="0"/>
    <n v="8.8524641988599999"/>
    <s v="Grass Hay"/>
    <s v="Flood"/>
    <s v="Other Hay/Non Alfalfa"/>
    <s v="Active IR"/>
  </r>
  <r>
    <x v="5"/>
    <x v="0"/>
    <n v="9.8105998199000002"/>
    <s v="Grass Hay"/>
    <s v="Flood"/>
    <s v="Other Hay/Non Alfalfa"/>
    <s v="Active IR"/>
  </r>
  <r>
    <x v="5"/>
    <x v="0"/>
    <n v="9.8105998199000002"/>
    <s v="Grass Hay"/>
    <s v="Flood"/>
    <s v="Other Hay/Non Alfalfa"/>
    <s v="Active IR"/>
  </r>
  <r>
    <x v="9"/>
    <x v="0"/>
    <n v="2.28976540725"/>
    <s v="Grass Hay"/>
    <s v="Flood"/>
    <s v="Other Hay/Non Alfalfa"/>
    <s v="Active IR"/>
  </r>
  <r>
    <x v="3"/>
    <x v="0"/>
    <n v="2.2248885465799999"/>
    <s v="Grass Hay"/>
    <s v="Flood"/>
    <s v="Other Hay/Non Alfalfa"/>
    <s v="Active IR"/>
  </r>
  <r>
    <x v="10"/>
    <x v="0"/>
    <n v="9.0204533497299906"/>
    <s v="Grass Hay"/>
    <s v="Flood"/>
    <s v="Other Hay/Non Alfalfa"/>
    <s v="Active IR"/>
  </r>
  <r>
    <x v="53"/>
    <x v="0"/>
    <n v="11.5090495269"/>
    <s v="Grass Hay"/>
    <s v="Flood"/>
    <s v="Other Hay/Non Alfalfa"/>
    <s v="Active IR"/>
  </r>
  <r>
    <x v="9"/>
    <x v="0"/>
    <n v="1.1536993406"/>
    <s v="Grass Hay"/>
    <s v="Flood"/>
    <s v="Other Hay/Non Alfalfa"/>
    <s v="Active IR"/>
  </r>
  <r>
    <x v="51"/>
    <x v="0"/>
    <n v="5.2951238284600004"/>
    <s v="Grass Hay"/>
    <s v="Flood"/>
    <s v="Other Hay/Non Alfalfa"/>
    <s v="Active IR"/>
  </r>
  <r>
    <x v="1"/>
    <x v="0"/>
    <n v="0.89558166414200002"/>
    <s v="Grass Hay"/>
    <s v="Flood"/>
    <s v="Other Hay/Non Alfalfa"/>
    <s v="Active IR"/>
  </r>
  <r>
    <x v="1"/>
    <x v="0"/>
    <n v="0.89558166414200002"/>
    <s v="Grass Hay"/>
    <s v="Flood"/>
    <s v="Other Hay/Non Alfalfa"/>
    <s v="Active IR"/>
  </r>
  <r>
    <x v="24"/>
    <x v="0"/>
    <n v="10.028497804900001"/>
    <s v="Grass Hay"/>
    <s v="Flood"/>
    <s v="Other Hay/Non Alfalfa"/>
    <s v="Active IR"/>
  </r>
  <r>
    <x v="7"/>
    <x v="0"/>
    <n v="10.028497804900001"/>
    <s v="Grass Hay"/>
    <s v="Flood"/>
    <s v="Other Hay/Non Alfalfa"/>
    <s v="Active IR"/>
  </r>
  <r>
    <x v="7"/>
    <x v="0"/>
    <n v="2.80544307639"/>
    <s v="Grass Hay"/>
    <s v="Flood"/>
    <s v="Other Hay/Non Alfalfa"/>
    <s v="Active IR"/>
  </r>
  <r>
    <x v="0"/>
    <x v="0"/>
    <n v="10.0512686753999"/>
    <s v="Grass Hay"/>
    <s v="Flood"/>
    <s v="Other Hay/Non Alfalfa"/>
    <s v="Active IR"/>
  </r>
  <r>
    <x v="0"/>
    <x v="0"/>
    <n v="10.0512686753999"/>
    <s v="Grass Hay"/>
    <s v="Flood"/>
    <s v="Other Hay/Non Alfalfa"/>
    <s v="Active IR"/>
  </r>
  <r>
    <x v="9"/>
    <x v="0"/>
    <n v="1.25042171631"/>
    <s v="Grass Hay"/>
    <s v="Flood"/>
    <s v="Other Hay/Non Alfalfa"/>
    <s v="Active IR"/>
  </r>
  <r>
    <x v="9"/>
    <x v="0"/>
    <n v="4.0710417894199997"/>
    <s v="Grass Hay"/>
    <s v="Flood"/>
    <s v="Other Hay/Non Alfalfa"/>
    <s v="Active IR"/>
  </r>
  <r>
    <x v="25"/>
    <x v="0"/>
    <n v="4.7562430184500002"/>
    <s v="Grass Hay"/>
    <s v="Flood"/>
    <s v="Other Hay/Non Alfalfa"/>
    <s v="Active IR"/>
  </r>
  <r>
    <x v="12"/>
    <x v="0"/>
    <n v="11.7802900891999"/>
    <s v="Grass Hay"/>
    <s v="Flood"/>
    <s v="Other Hay/Non Alfalfa"/>
    <s v="Active IR"/>
  </r>
  <r>
    <x v="16"/>
    <x v="0"/>
    <n v="3.7526206576100001"/>
    <s v="Grass Hay"/>
    <s v="Flood"/>
    <s v="Other Hay/Non Alfalfa"/>
    <s v="Active IR"/>
  </r>
  <r>
    <x v="12"/>
    <x v="0"/>
    <n v="4.2015268177799996"/>
    <s v="Grass Hay"/>
    <s v="Flood"/>
    <s v="Other Hay/Non Alfalfa"/>
    <s v="Active IR"/>
  </r>
  <r>
    <x v="12"/>
    <x v="0"/>
    <n v="4.2015268177799996"/>
    <s v="Grass Hay"/>
    <s v="Flood"/>
    <s v="Other Hay/Non Alfalfa"/>
    <s v="Active IR"/>
  </r>
  <r>
    <x v="24"/>
    <x v="0"/>
    <n v="1.6534433978700001"/>
    <s v="Grass Hay"/>
    <s v="Flood"/>
    <s v="Other Hay/Non Alfalfa"/>
    <s v="Active IR"/>
  </r>
  <r>
    <x v="42"/>
    <x v="0"/>
    <n v="2.91065612432"/>
    <s v="Grass Hay"/>
    <s v="Flood"/>
    <s v="Other Hay/Non Alfalfa"/>
    <s v="Active IR"/>
  </r>
  <r>
    <x v="7"/>
    <x v="0"/>
    <n v="2.91065612432"/>
    <s v="Grass Hay"/>
    <s v="Flood"/>
    <s v="Other Hay/Non Alfalfa"/>
    <s v="Active IR"/>
  </r>
  <r>
    <x v="7"/>
    <x v="0"/>
    <n v="2.91065612432"/>
    <s v="Grass Hay"/>
    <s v="Flood"/>
    <s v="Other Hay/Non Alfalfa"/>
    <s v="Active IR"/>
  </r>
  <r>
    <x v="5"/>
    <x v="0"/>
    <n v="2.5116348054199999"/>
    <s v="Grass Hay"/>
    <s v="Flood"/>
    <s v="Other Hay/Non Alfalfa"/>
    <s v="Active IR"/>
  </r>
  <r>
    <x v="5"/>
    <x v="0"/>
    <n v="2.5116348054199999"/>
    <s v="Grass Hay"/>
    <s v="Flood"/>
    <s v="Other Hay/Non Alfalfa"/>
    <s v="Active IR"/>
  </r>
  <r>
    <x v="5"/>
    <x v="0"/>
    <n v="1.66667594614"/>
    <s v="Grass Hay"/>
    <s v="Flood"/>
    <s v="Other Hay/Non Alfalfa"/>
    <s v="Active IR"/>
  </r>
  <r>
    <x v="5"/>
    <x v="0"/>
    <n v="1.66667594614"/>
    <s v="Grass Hay"/>
    <s v="Flood"/>
    <s v="Other Hay/Non Alfalfa"/>
    <s v="Active IR"/>
  </r>
  <r>
    <x v="27"/>
    <x v="0"/>
    <n v="17.787933966800001"/>
    <s v="Grass Hay"/>
    <s v="Flood"/>
    <s v="Other Hay/Non Alfalfa"/>
    <s v="Active IR"/>
  </r>
  <r>
    <x v="31"/>
    <x v="0"/>
    <n v="2.2309131793799999"/>
    <s v="Grass Hay"/>
    <s v="Flood"/>
    <s v="Other Hay/Non Alfalfa"/>
    <s v="Active IR"/>
  </r>
  <r>
    <x v="17"/>
    <x v="0"/>
    <n v="7.2246240754400004"/>
    <s v="Grass Hay"/>
    <s v="Flood"/>
    <s v="Other Hay/Non Alfalfa"/>
    <s v="Active IR"/>
  </r>
  <r>
    <x v="17"/>
    <x v="0"/>
    <n v="7.2246240754400004"/>
    <s v="Grass Hay"/>
    <s v="Flood"/>
    <s v="Other Hay/Non Alfalfa"/>
    <s v="Active IR"/>
  </r>
  <r>
    <x v="12"/>
    <x v="0"/>
    <n v="7.2246240754400004"/>
    <s v="Grass Hay"/>
    <s v="Flood"/>
    <s v="Other Hay/Non Alfalfa"/>
    <s v="Active IR"/>
  </r>
  <r>
    <x v="12"/>
    <x v="0"/>
    <n v="7.2246240754400004"/>
    <s v="Grass Hay"/>
    <s v="Flood"/>
    <s v="Other Hay/Non Alfalfa"/>
    <s v="Active IR"/>
  </r>
  <r>
    <x v="22"/>
    <x v="0"/>
    <n v="6.9376156468900003"/>
    <s v="Grass Hay"/>
    <s v="Flood"/>
    <s v="Other Hay/Non Alfalfa"/>
    <s v="Active IR"/>
  </r>
  <r>
    <x v="10"/>
    <x v="0"/>
    <n v="9.6804780749100008"/>
    <s v="Grass Hay"/>
    <s v="Flood"/>
    <s v="Other Hay/Non Alfalfa"/>
    <s v="Active IR"/>
  </r>
  <r>
    <x v="3"/>
    <x v="0"/>
    <n v="4.0638536605400004"/>
    <s v="Grass Hay"/>
    <s v="Flood"/>
    <s v="Other Hay/Non Alfalfa"/>
    <s v="Active IR"/>
  </r>
  <r>
    <x v="9"/>
    <x v="0"/>
    <n v="3.3399940803799999"/>
    <s v="Grass Hay"/>
    <s v="Flood"/>
    <s v="Other Hay/Non Alfalfa"/>
    <s v="Active IR"/>
  </r>
  <r>
    <x v="9"/>
    <x v="0"/>
    <n v="2.4010159657500001"/>
    <s v="Grass Hay"/>
    <s v="Flood"/>
    <s v="Other Hay/Non Alfalfa"/>
    <s v="Active IR"/>
  </r>
  <r>
    <x v="9"/>
    <x v="0"/>
    <n v="2.4010159657500001"/>
    <s v="Grass Hay"/>
    <s v="Flood"/>
    <s v="Other Hay/Non Alfalfa"/>
    <s v="Active IR"/>
  </r>
  <r>
    <x v="39"/>
    <x v="0"/>
    <n v="9.7244593181900001"/>
    <s v="Grass Hay"/>
    <s v="Flood"/>
    <s v="Other Hay/Non Alfalfa"/>
    <s v="Active IR"/>
  </r>
  <r>
    <x v="17"/>
    <x v="0"/>
    <n v="9.7244593181900001"/>
    <s v="Grass Hay"/>
    <s v="Flood"/>
    <s v="Other Hay/Non Alfalfa"/>
    <s v="Active IR"/>
  </r>
  <r>
    <x v="40"/>
    <x v="0"/>
    <n v="9.7244593181900001"/>
    <s v="Grass Hay"/>
    <s v="Flood"/>
    <s v="Other Hay/Non Alfalfa"/>
    <s v="Active IR"/>
  </r>
  <r>
    <x v="10"/>
    <x v="0"/>
    <n v="17.8394774251"/>
    <s v="Grass Hay"/>
    <s v="Flood"/>
    <s v="Other Hay/Non Alfalfa"/>
    <s v="Active IR"/>
  </r>
  <r>
    <x v="2"/>
    <x v="0"/>
    <n v="3.9502393708899999"/>
    <s v="Grass Hay"/>
    <s v="Flood"/>
    <s v="Other Hay/Non Alfalfa"/>
    <s v="Active IR"/>
  </r>
  <r>
    <x v="2"/>
    <x v="0"/>
    <n v="3.9502393708899999"/>
    <s v="Grass Hay"/>
    <s v="Flood"/>
    <s v="Other Hay/Non Alfalfa"/>
    <s v="Active IR"/>
  </r>
  <r>
    <x v="11"/>
    <x v="0"/>
    <n v="3.01743941868"/>
    <s v="Grass Hay"/>
    <s v="Flood"/>
    <s v="Other Hay/Non Alfalfa"/>
    <s v="Active IR"/>
  </r>
  <r>
    <x v="3"/>
    <x v="0"/>
    <n v="18.559966183499899"/>
    <s v="Grass Hay"/>
    <s v="Flood"/>
    <s v="Other Hay/Non Alfalfa"/>
    <s v="Active IR"/>
  </r>
  <r>
    <x v="31"/>
    <x v="0"/>
    <n v="8.2706171806800004"/>
    <s v="Grass Hay"/>
    <s v="Flood"/>
    <s v="Other Hay/Non Alfalfa"/>
    <s v="Active IR"/>
  </r>
  <r>
    <x v="27"/>
    <x v="0"/>
    <n v="28.077839699599899"/>
    <s v="Grass Hay"/>
    <s v="Flood"/>
    <s v="Other Hay/Non Alfalfa"/>
    <s v="Active IR"/>
  </r>
  <r>
    <x v="9"/>
    <x v="0"/>
    <n v="25.036915655800001"/>
    <s v="Grass Hay"/>
    <s v="Flood"/>
    <s v="Other Hay/Non Alfalfa"/>
    <s v="Active IR"/>
  </r>
  <r>
    <x v="9"/>
    <x v="0"/>
    <n v="25.6303778513"/>
    <s v="Grass Hay"/>
    <s v="Flood"/>
    <s v="Other Hay/Non Alfalfa"/>
    <s v="Active IR"/>
  </r>
  <r>
    <x v="31"/>
    <x v="0"/>
    <n v="25.6303778513"/>
    <s v="Grass Hay"/>
    <s v="Flood"/>
    <s v="Other Hay/Non Alfalfa"/>
    <s v="Active IR"/>
  </r>
  <r>
    <x v="9"/>
    <x v="0"/>
    <n v="27.668504919"/>
    <s v="Grass Hay"/>
    <s v="Flood"/>
    <s v="Other Hay/Non Alfalfa"/>
    <s v="Active IR"/>
  </r>
  <r>
    <x v="11"/>
    <x v="0"/>
    <n v="1.93777330617"/>
    <s v="Grass Hay"/>
    <s v="Flood"/>
    <s v="Other Hay/Non Alfalfa"/>
    <s v="Active IR"/>
  </r>
  <r>
    <x v="11"/>
    <x v="0"/>
    <n v="1.93777330617"/>
    <s v="Grass Hay"/>
    <s v="Flood"/>
    <s v="Other Hay/Non Alfalfa"/>
    <s v="Active IR"/>
  </r>
  <r>
    <x v="4"/>
    <x v="0"/>
    <n v="2.1881613898899999"/>
    <s v="Grass Hay"/>
    <s v="Flood"/>
    <s v="Other Hay/Non Alfalfa"/>
    <s v="Active IR"/>
  </r>
  <r>
    <x v="4"/>
    <x v="0"/>
    <n v="2.1881613898899999"/>
    <s v="Grass Hay"/>
    <s v="Flood"/>
    <s v="Other Hay/Non Alfalfa"/>
    <s v="Active IR"/>
  </r>
  <r>
    <x v="7"/>
    <x v="0"/>
    <n v="2.1881613898899999"/>
    <s v="Grass Hay"/>
    <s v="Flood"/>
    <s v="Other Hay/Non Alfalfa"/>
    <s v="Active IR"/>
  </r>
  <r>
    <x v="9"/>
    <x v="0"/>
    <n v="10.2084644746"/>
    <s v="Grass Hay"/>
    <s v="Flood"/>
    <s v="Other Hay/Non Alfalfa"/>
    <s v="Active IR"/>
  </r>
  <r>
    <x v="10"/>
    <x v="0"/>
    <n v="15.8245658557"/>
    <s v="Grass Hay"/>
    <s v="Flood"/>
    <s v="Other Hay/Non Alfalfa"/>
    <s v="Active IR"/>
  </r>
  <r>
    <x v="3"/>
    <x v="0"/>
    <n v="15.8245658557"/>
    <s v="Grass Hay"/>
    <s v="Flood"/>
    <s v="Other Hay/Non Alfalfa"/>
    <s v="Active IR"/>
  </r>
  <r>
    <x v="8"/>
    <x v="0"/>
    <n v="5.8333379929999998"/>
    <s v="Grass Hay"/>
    <s v="Flood"/>
    <s v="Other Hay/Non Alfalfa"/>
    <s v="Active IR"/>
  </r>
  <r>
    <x v="0"/>
    <x v="0"/>
    <n v="58.572703106100001"/>
    <s v="Grass Hay"/>
    <s v="Flood"/>
    <s v="Other Hay/Non Alfalfa"/>
    <s v="Active IR"/>
  </r>
  <r>
    <x v="9"/>
    <x v="0"/>
    <n v="4.5387210126399999"/>
    <s v="Grass Hay"/>
    <s v="Flood"/>
    <s v="Other Hay/Non Alfalfa"/>
    <s v="Active IR"/>
  </r>
  <r>
    <x v="13"/>
    <x v="0"/>
    <n v="5.4133179494799997"/>
    <s v="Grass Hay"/>
    <s v="Flood"/>
    <s v="Other Hay/Non Alfalfa"/>
    <s v="Active IR"/>
  </r>
  <r>
    <x v="13"/>
    <x v="0"/>
    <n v="5.3114854248299999"/>
    <s v="Grass Hay"/>
    <s v="Flood"/>
    <s v="Other Hay/Non Alfalfa"/>
    <s v="Active IR"/>
  </r>
  <r>
    <x v="13"/>
    <x v="0"/>
    <n v="5.3114854248299999"/>
    <s v="Grass Hay"/>
    <s v="Flood"/>
    <s v="Other Hay/Non Alfalfa"/>
    <s v="Active IR"/>
  </r>
  <r>
    <x v="4"/>
    <x v="0"/>
    <n v="6.8688394519299996"/>
    <s v="Grass Hay"/>
    <s v="Flood"/>
    <s v="Other Hay/Non Alfalfa"/>
    <s v="Active IR"/>
  </r>
  <r>
    <x v="4"/>
    <x v="0"/>
    <n v="6.8688394519299996"/>
    <s v="Grass Hay"/>
    <s v="Flood"/>
    <s v="Other Hay/Non Alfalfa"/>
    <s v="Active IR"/>
  </r>
  <r>
    <x v="24"/>
    <x v="0"/>
    <n v="6.8688394519299996"/>
    <s v="Grass Hay"/>
    <s v="Flood"/>
    <s v="Other Hay/Non Alfalfa"/>
    <s v="Active IR"/>
  </r>
  <r>
    <x v="7"/>
    <x v="0"/>
    <n v="6.8688394519299996"/>
    <s v="Grass Hay"/>
    <s v="Flood"/>
    <s v="Other Hay/Non Alfalfa"/>
    <s v="Active IR"/>
  </r>
  <r>
    <x v="10"/>
    <x v="0"/>
    <n v="7.3264124507300004"/>
    <s v="Grass Hay"/>
    <s v="Flood"/>
    <s v="Other Hay/Non Alfalfa"/>
    <s v="Active IR"/>
  </r>
  <r>
    <x v="10"/>
    <x v="0"/>
    <n v="7.3264124507300004"/>
    <s v="Grass Hay"/>
    <s v="Flood"/>
    <s v="Other Hay/Non Alfalfa"/>
    <s v="Active IR"/>
  </r>
  <r>
    <x v="0"/>
    <x v="0"/>
    <n v="25.774135493500001"/>
    <s v="Grass Hay"/>
    <s v="Flood"/>
    <s v="Other Hay/Non Alfalfa"/>
    <s v="Active IR"/>
  </r>
  <r>
    <x v="3"/>
    <x v="0"/>
    <n v="3.7629837364899998"/>
    <s v="Grass Hay"/>
    <s v="Flood"/>
    <s v="Other Hay/Non Alfalfa"/>
    <s v="Active IR"/>
  </r>
  <r>
    <x v="9"/>
    <x v="0"/>
    <n v="0.62020422113200002"/>
    <s v="Grass Hay"/>
    <s v="Flood"/>
    <s v="Other Hay/Non Alfalfa"/>
    <s v="Active IR"/>
  </r>
  <r>
    <x v="9"/>
    <x v="0"/>
    <n v="0.62020422113200002"/>
    <s v="Grass Hay"/>
    <s v="Flood"/>
    <s v="Other Hay/Non Alfalfa"/>
    <s v="Active IR"/>
  </r>
  <r>
    <x v="11"/>
    <x v="0"/>
    <n v="35.3047147784999"/>
    <s v="Grass Hay"/>
    <s v="Flood"/>
    <s v="Other Hay/Non Alfalfa"/>
    <s v="Active IR"/>
  </r>
  <r>
    <x v="11"/>
    <x v="0"/>
    <n v="35.3047147784999"/>
    <s v="Grass Hay"/>
    <s v="Flood"/>
    <s v="Other Hay/Non Alfalfa"/>
    <s v="Active IR"/>
  </r>
  <r>
    <x v="34"/>
    <x v="0"/>
    <n v="41.436415444600001"/>
    <s v="Grass Hay"/>
    <s v="Flood"/>
    <s v="Other Hay/Non Alfalfa"/>
    <s v="Active IR"/>
  </r>
  <r>
    <x v="34"/>
    <x v="0"/>
    <n v="41.436415444600001"/>
    <s v="Grass Hay"/>
    <s v="Flood"/>
    <s v="Other Hay/Non Alfalfa"/>
    <s v="Active IR"/>
  </r>
  <r>
    <x v="34"/>
    <x v="0"/>
    <n v="41.436415444600001"/>
    <s v="Grass Hay"/>
    <s v="Flood"/>
    <s v="Other Hay/Non Alfalfa"/>
    <s v="Active IR"/>
  </r>
  <r>
    <x v="10"/>
    <x v="0"/>
    <n v="7.5654257199800004"/>
    <s v="Grass Hay"/>
    <s v="Flood"/>
    <s v="Other Hay/Non Alfalfa"/>
    <s v="Active IR"/>
  </r>
  <r>
    <x v="10"/>
    <x v="0"/>
    <n v="7.5654257199800004"/>
    <s v="Grass Hay"/>
    <s v="Flood"/>
    <s v="Other Hay/Non Alfalfa"/>
    <s v="Active IR"/>
  </r>
  <r>
    <x v="10"/>
    <x v="0"/>
    <n v="7.5654257199800004"/>
    <s v="Grass Hay"/>
    <s v="Flood"/>
    <s v="Other Hay/Non Alfalfa"/>
    <s v="Active IR"/>
  </r>
  <r>
    <x v="9"/>
    <x v="0"/>
    <n v="4.4722757316799999"/>
    <s v="Grass Hay"/>
    <s v="Flood"/>
    <s v="Other Hay/Non Alfalfa"/>
    <s v="Active IR"/>
  </r>
  <r>
    <x v="9"/>
    <x v="0"/>
    <n v="4.4722757316799999"/>
    <s v="Grass Hay"/>
    <s v="Flood"/>
    <s v="Other Hay/Non Alfalfa"/>
    <s v="Active IR"/>
  </r>
  <r>
    <x v="9"/>
    <x v="0"/>
    <n v="4.4722757316799999"/>
    <s v="Grass Hay"/>
    <s v="Flood"/>
    <s v="Other Hay/Non Alfalfa"/>
    <s v="Active IR"/>
  </r>
  <r>
    <x v="9"/>
    <x v="0"/>
    <n v="7.7093419453000003"/>
    <s v="Grass Hay"/>
    <s v="Flood"/>
    <s v="Other Hay/Non Alfalfa"/>
    <s v="Active IR"/>
  </r>
  <r>
    <x v="9"/>
    <x v="0"/>
    <n v="7.7093419453000003"/>
    <s v="Grass Hay"/>
    <s v="Flood"/>
    <s v="Other Hay/Non Alfalfa"/>
    <s v="Active IR"/>
  </r>
  <r>
    <x v="9"/>
    <x v="0"/>
    <n v="7.7093419453000003"/>
    <s v="Grass Hay"/>
    <s v="Flood"/>
    <s v="Other Hay/Non Alfalfa"/>
    <s v="Active IR"/>
  </r>
  <r>
    <x v="9"/>
    <x v="0"/>
    <n v="3.1667081212800001"/>
    <s v="Grass Hay"/>
    <s v="Flood"/>
    <s v="Other Hay/Non Alfalfa"/>
    <s v="Active IR"/>
  </r>
  <r>
    <x v="53"/>
    <x v="0"/>
    <n v="5.4010436711100001"/>
    <s v="Grass Hay"/>
    <s v="Flood"/>
    <s v="Other Hay/Non Alfalfa"/>
    <s v="Active IR"/>
  </r>
  <r>
    <x v="5"/>
    <x v="0"/>
    <n v="0.36849794070000003"/>
    <s v="Grass Hay"/>
    <s v="Flood"/>
    <s v="Other Hay/Non Alfalfa"/>
    <s v="Active IR"/>
  </r>
  <r>
    <x v="10"/>
    <x v="0"/>
    <n v="2.8091088958400001"/>
    <s v="Grass Hay"/>
    <s v="Flood"/>
    <s v="Other Hay/Non Alfalfa"/>
    <s v="Active IR"/>
  </r>
  <r>
    <x v="3"/>
    <x v="0"/>
    <n v="1.52844607284"/>
    <s v="Grass Hay"/>
    <s v="Flood"/>
    <s v="Other Hay/Non Alfalfa"/>
    <s v="Active IR"/>
  </r>
  <r>
    <x v="22"/>
    <x v="0"/>
    <n v="11.979464373300001"/>
    <s v="Grass Hay"/>
    <s v="Flood"/>
    <s v="Other Hay/Non Alfalfa"/>
    <s v="Active IR"/>
  </r>
  <r>
    <x v="9"/>
    <x v="0"/>
    <n v="7.5607788992199998"/>
    <s v="Grass Hay"/>
    <s v="Flood"/>
    <s v="Other Hay/Non Alfalfa"/>
    <s v="Active IR"/>
  </r>
  <r>
    <x v="10"/>
    <x v="0"/>
    <n v="7.5607788992199998"/>
    <s v="Grass Hay"/>
    <s v="Flood"/>
    <s v="Other Hay/Non Alfalfa"/>
    <s v="Active IR"/>
  </r>
  <r>
    <x v="0"/>
    <x v="0"/>
    <n v="55.607352675500003"/>
    <s v="Grass Hay"/>
    <s v="Flood"/>
    <s v="Other Hay/Non Alfalfa"/>
    <s v="Active IR"/>
  </r>
  <r>
    <x v="3"/>
    <x v="0"/>
    <n v="1.22760675754"/>
    <s v="Grass Hay"/>
    <s v="Flood"/>
    <s v="Other Hay/Non Alfalfa"/>
    <s v="Active IR"/>
  </r>
  <r>
    <x v="3"/>
    <x v="0"/>
    <n v="19.091505967900002"/>
    <s v="Grass Hay"/>
    <s v="Flood"/>
    <s v="Other Hay/Non Alfalfa"/>
    <s v="Active IR"/>
  </r>
  <r>
    <x v="9"/>
    <x v="0"/>
    <n v="4.5155984154800004"/>
    <s v="Grass Hay"/>
    <s v="Flood"/>
    <s v="Other Hay/Non Alfalfa"/>
    <s v="Active IR"/>
  </r>
  <r>
    <x v="27"/>
    <x v="0"/>
    <n v="59.350998787400002"/>
    <s v="Grass Hay"/>
    <s v="Flood"/>
    <s v="Other Hay/Non Alfalfa"/>
    <s v="Active IR"/>
  </r>
  <r>
    <x v="27"/>
    <x v="0"/>
    <n v="59.350998787400002"/>
    <s v="Grass Hay"/>
    <s v="Flood"/>
    <s v="Other Hay/Non Alfalfa"/>
    <s v="Active IR"/>
  </r>
  <r>
    <x v="27"/>
    <x v="0"/>
    <n v="59.350998787400002"/>
    <s v="Grass Hay"/>
    <s v="Flood"/>
    <s v="Other Hay/Non Alfalfa"/>
    <s v="Active IR"/>
  </r>
  <r>
    <x v="53"/>
    <x v="0"/>
    <n v="11.760140966"/>
    <s v="Grass Hay"/>
    <s v="Flood"/>
    <s v="Other Hay/Non Alfalfa"/>
    <s v="Active IR"/>
  </r>
  <r>
    <x v="9"/>
    <x v="0"/>
    <n v="1.16865187902"/>
    <s v="Grass Hay"/>
    <s v="Flood"/>
    <s v="Other Hay/Non Alfalfa"/>
    <s v="Active IR"/>
  </r>
  <r>
    <x v="10"/>
    <x v="0"/>
    <n v="5.82928006634"/>
    <s v="Grass Hay"/>
    <s v="Flood"/>
    <s v="Other Hay/Non Alfalfa"/>
    <s v="Active IR"/>
  </r>
  <r>
    <x v="13"/>
    <x v="0"/>
    <n v="16.733423200400001"/>
    <s v="Grass Hay"/>
    <s v="Flood"/>
    <s v="Other Hay/Non Alfalfa"/>
    <s v="Active IR"/>
  </r>
  <r>
    <x v="13"/>
    <x v="0"/>
    <n v="16.733423200400001"/>
    <s v="Grass Hay"/>
    <s v="Flood"/>
    <s v="Other Hay/Non Alfalfa"/>
    <s v="Active IR"/>
  </r>
  <r>
    <x v="9"/>
    <x v="0"/>
    <n v="12.6395643665"/>
    <s v="Grass Hay"/>
    <s v="Flood"/>
    <s v="Other Hay/Non Alfalfa"/>
    <s v="Active IR"/>
  </r>
  <r>
    <x v="9"/>
    <x v="0"/>
    <n v="12.6395643665"/>
    <s v="Grass Hay"/>
    <s v="Flood"/>
    <s v="Other Hay/Non Alfalfa"/>
    <s v="Active IR"/>
  </r>
  <r>
    <x v="53"/>
    <x v="0"/>
    <n v="37.368386500600003"/>
    <s v="Grass Hay"/>
    <s v="Flood"/>
    <s v="Other Hay/Non Alfalfa"/>
    <s v="Active IR"/>
  </r>
  <r>
    <x v="10"/>
    <x v="0"/>
    <n v="19.4913931679"/>
    <s v="Grass Hay"/>
    <s v="Flood"/>
    <s v="Other Hay/Non Alfalfa"/>
    <s v="Active IR"/>
  </r>
  <r>
    <x v="5"/>
    <x v="0"/>
    <n v="12.2851355358"/>
    <s v="Grass Hay"/>
    <s v="Flood"/>
    <s v="Other Hay/Non Alfalfa"/>
    <s v="Active IR"/>
  </r>
  <r>
    <x v="3"/>
    <x v="0"/>
    <n v="8.1130859270200002"/>
    <s v="Grass Hay"/>
    <s v="Flood"/>
    <s v="Other Hay/Non Alfalfa"/>
    <s v="Active IR"/>
  </r>
  <r>
    <x v="3"/>
    <x v="0"/>
    <n v="8.1130859270200002"/>
    <s v="Grass Hay"/>
    <s v="Flood"/>
    <s v="Other Hay/Non Alfalfa"/>
    <s v="Active IR"/>
  </r>
  <r>
    <x v="8"/>
    <x v="0"/>
    <n v="4.8986011604000002"/>
    <s v="Grass Hay"/>
    <s v="Flood"/>
    <s v="Other Hay/Non Alfalfa"/>
    <s v="Active IR"/>
  </r>
  <r>
    <x v="8"/>
    <x v="0"/>
    <n v="4.8986011604000002"/>
    <s v="Grass Hay"/>
    <s v="Flood"/>
    <s v="Other Hay/Non Alfalfa"/>
    <s v="Active IR"/>
  </r>
  <r>
    <x v="11"/>
    <x v="0"/>
    <n v="4.5497185242900002"/>
    <s v="Grass Hay"/>
    <s v="Flood"/>
    <s v="Other Hay/Non Alfalfa"/>
    <s v="Active IR"/>
  </r>
  <r>
    <x v="39"/>
    <x v="0"/>
    <n v="0.44072390303499998"/>
    <s v="Grass Hay"/>
    <s v="Flood"/>
    <s v="Other Hay/Non Alfalfa"/>
    <s v="Active IR"/>
  </r>
  <r>
    <x v="17"/>
    <x v="0"/>
    <n v="0.44072390303499998"/>
    <s v="Grass Hay"/>
    <s v="Flood"/>
    <s v="Other Hay/Non Alfalfa"/>
    <s v="Active IR"/>
  </r>
  <r>
    <x v="40"/>
    <x v="0"/>
    <n v="0.44072390303499998"/>
    <s v="Grass Hay"/>
    <s v="Flood"/>
    <s v="Other Hay/Non Alfalfa"/>
    <s v="Active IR"/>
  </r>
  <r>
    <x v="24"/>
    <x v="0"/>
    <n v="3.3372324505300002"/>
    <s v="Grass Hay"/>
    <s v="Flood"/>
    <s v="Other Hay/Non Alfalfa"/>
    <s v="Active IR"/>
  </r>
  <r>
    <x v="11"/>
    <x v="0"/>
    <n v="9.7610109728999905"/>
    <s v="Grass Hay"/>
    <s v="Flood"/>
    <s v="Other Hay/Non Alfalfa"/>
    <s v="Active IR"/>
  </r>
  <r>
    <x v="9"/>
    <x v="0"/>
    <n v="18.499040406399899"/>
    <s v="Grass Hay"/>
    <s v="Flood"/>
    <s v="Other Hay/Non Alfalfa"/>
    <s v="Active IR"/>
  </r>
  <r>
    <x v="9"/>
    <x v="0"/>
    <n v="18.499040406399899"/>
    <s v="Grass Hay"/>
    <s v="Flood"/>
    <s v="Other Hay/Non Alfalfa"/>
    <s v="Active IR"/>
  </r>
  <r>
    <x v="9"/>
    <x v="0"/>
    <n v="18.499040406399899"/>
    <s v="Grass Hay"/>
    <s v="Flood"/>
    <s v="Other Hay/Non Alfalfa"/>
    <s v="Active IR"/>
  </r>
  <r>
    <x v="9"/>
    <x v="0"/>
    <n v="18.499040406399899"/>
    <s v="Grass Hay"/>
    <s v="Flood"/>
    <s v="Other Hay/Non Alfalfa"/>
    <s v="Active IR"/>
  </r>
  <r>
    <x v="9"/>
    <x v="0"/>
    <n v="4.9270584180599997"/>
    <s v="Grass Hay"/>
    <s v="Flood"/>
    <s v="Other Hay/Non Alfalfa"/>
    <s v="Active IR"/>
  </r>
  <r>
    <x v="9"/>
    <x v="0"/>
    <n v="13.1980398355999"/>
    <s v="Grass Hay"/>
    <s v="Flood"/>
    <s v="Other Hay/Non Alfalfa"/>
    <s v="Active IR"/>
  </r>
  <r>
    <x v="9"/>
    <x v="0"/>
    <n v="1.1599917957300001"/>
    <s v="Grass Hay"/>
    <s v="Flood"/>
    <s v="Other Hay/Non Alfalfa"/>
    <s v="Active IR"/>
  </r>
  <r>
    <x v="22"/>
    <x v="0"/>
    <n v="15.2054439916999"/>
    <s v="Grass Hay"/>
    <s v="Flood"/>
    <s v="Other Hay/Non Alfalfa"/>
    <s v="Active IR"/>
  </r>
  <r>
    <x v="3"/>
    <x v="0"/>
    <n v="10.1008544971"/>
    <s v="Grass Hay"/>
    <s v="Flood"/>
    <s v="Other Hay/Non Alfalfa"/>
    <s v="Active IR"/>
  </r>
  <r>
    <x v="3"/>
    <x v="0"/>
    <n v="10.1008544971"/>
    <s v="Grass Hay"/>
    <s v="Flood"/>
    <s v="Other Hay/Non Alfalfa"/>
    <s v="Active IR"/>
  </r>
  <r>
    <x v="0"/>
    <x v="0"/>
    <n v="21.0793969485999"/>
    <s v="Grass Hay"/>
    <s v="Flood"/>
    <s v="Other Hay/Non Alfalfa"/>
    <s v="Active IR"/>
  </r>
  <r>
    <x v="17"/>
    <x v="0"/>
    <n v="5.6354974852300002"/>
    <s v="Grass Hay"/>
    <s v="Flood"/>
    <s v="Other Hay/Non Alfalfa"/>
    <s v="Active IR"/>
  </r>
  <r>
    <x v="12"/>
    <x v="0"/>
    <n v="5.6354974852300002"/>
    <s v="Grass Hay"/>
    <s v="Flood"/>
    <s v="Other Hay/Non Alfalfa"/>
    <s v="Active IR"/>
  </r>
  <r>
    <x v="3"/>
    <x v="0"/>
    <n v="15.2957475878999"/>
    <s v="Grass Hay"/>
    <s v="Flood"/>
    <s v="Other Hay/Non Alfalfa"/>
    <s v="Active IR"/>
  </r>
  <r>
    <x v="3"/>
    <x v="0"/>
    <n v="0.53064039170999999"/>
    <s v="Grass Hay"/>
    <s v="Flood"/>
    <s v="Other Hay/Non Alfalfa"/>
    <s v="Active IR"/>
  </r>
  <r>
    <x v="3"/>
    <x v="0"/>
    <n v="14.910024949"/>
    <s v="Grass Hay"/>
    <s v="Flood"/>
    <s v="Other Hay/Non Alfalfa"/>
    <s v="Active IR"/>
  </r>
  <r>
    <x v="3"/>
    <x v="0"/>
    <n v="14.910024949"/>
    <s v="Grass Hay"/>
    <s v="Flood"/>
    <s v="Other Hay/Non Alfalfa"/>
    <s v="Active IR"/>
  </r>
  <r>
    <x v="31"/>
    <x v="0"/>
    <n v="1.6210463476500001"/>
    <s v="Grass Hay"/>
    <s v="Flood"/>
    <s v="Other Hay/Non Alfalfa"/>
    <s v="Active IR"/>
  </r>
  <r>
    <x v="31"/>
    <x v="0"/>
    <n v="14.8460112402999"/>
    <s v="Grass Hay"/>
    <s v="Flood"/>
    <s v="Other Hay/Non Alfalfa"/>
    <s v="Active IR"/>
  </r>
  <r>
    <x v="16"/>
    <x v="0"/>
    <n v="4.11197946399"/>
    <s v="Grass Hay"/>
    <s v="Flood"/>
    <s v="Other Hay/Non Alfalfa"/>
    <s v="Active IR"/>
  </r>
  <r>
    <x v="31"/>
    <x v="0"/>
    <n v="5.1373245625199999"/>
    <s v="Grass Hay"/>
    <s v="Flood"/>
    <s v="Other Hay/Non Alfalfa"/>
    <s v="Active IR"/>
  </r>
  <r>
    <x v="31"/>
    <x v="0"/>
    <n v="5.1373245625199999"/>
    <s v="Grass Hay"/>
    <s v="Flood"/>
    <s v="Other Hay/Non Alfalfa"/>
    <s v="Active IR"/>
  </r>
  <r>
    <x v="39"/>
    <x v="0"/>
    <n v="16.0150517908999"/>
    <s v="Grass Hay"/>
    <s v="Flood"/>
    <s v="Other Hay/Non Alfalfa"/>
    <s v="Active IR"/>
  </r>
  <r>
    <x v="39"/>
    <x v="0"/>
    <n v="16.0150517908999"/>
    <s v="Grass Hay"/>
    <s v="Flood"/>
    <s v="Other Hay/Non Alfalfa"/>
    <s v="Active IR"/>
  </r>
  <r>
    <x v="17"/>
    <x v="0"/>
    <n v="16.0150517908999"/>
    <s v="Grass Hay"/>
    <s v="Flood"/>
    <s v="Other Hay/Non Alfalfa"/>
    <s v="Active IR"/>
  </r>
  <r>
    <x v="17"/>
    <x v="0"/>
    <n v="16.0150517908999"/>
    <s v="Grass Hay"/>
    <s v="Flood"/>
    <s v="Other Hay/Non Alfalfa"/>
    <s v="Active IR"/>
  </r>
  <r>
    <x v="40"/>
    <x v="0"/>
    <n v="16.0150517908999"/>
    <s v="Grass Hay"/>
    <s v="Flood"/>
    <s v="Other Hay/Non Alfalfa"/>
    <s v="Active IR"/>
  </r>
  <r>
    <x v="40"/>
    <x v="0"/>
    <n v="16.0150517908999"/>
    <s v="Grass Hay"/>
    <s v="Flood"/>
    <s v="Other Hay/Non Alfalfa"/>
    <s v="Active IR"/>
  </r>
  <r>
    <x v="3"/>
    <x v="0"/>
    <n v="29.9639799889"/>
    <s v="Grass Hay"/>
    <s v="Flood"/>
    <s v="Other Hay/Non Alfalfa"/>
    <s v="Active IR"/>
  </r>
  <r>
    <x v="3"/>
    <x v="0"/>
    <n v="29.9639799889"/>
    <s v="Grass Hay"/>
    <s v="Flood"/>
    <s v="Other Hay/Non Alfalfa"/>
    <s v="Active IR"/>
  </r>
  <r>
    <x v="5"/>
    <x v="0"/>
    <n v="0.48776919701299998"/>
    <s v="Grass Hay"/>
    <s v="Flood"/>
    <s v="Other Hay/Non Alfalfa"/>
    <s v="Active IR"/>
  </r>
  <r>
    <x v="10"/>
    <x v="0"/>
    <n v="3.9009935044200001"/>
    <s v="Grass Hay"/>
    <s v="Flood"/>
    <s v="Other Hay/Non Alfalfa"/>
    <s v="Active IR"/>
  </r>
  <r>
    <x v="9"/>
    <x v="0"/>
    <n v="7.5451595198400003"/>
    <s v="Grass Hay"/>
    <s v="Flood"/>
    <s v="Other Hay/Non Alfalfa"/>
    <s v="Active IR"/>
  </r>
  <r>
    <x v="13"/>
    <x v="0"/>
    <n v="7.9315161129799998"/>
    <s v="Grass Hay"/>
    <s v="Flood"/>
    <s v="Other Hay/Non Alfalfa"/>
    <s v="Active IR"/>
  </r>
  <r>
    <x v="3"/>
    <x v="0"/>
    <n v="2.4557400769700002"/>
    <s v="Grass Hay"/>
    <s v="Flood"/>
    <s v="Other Hay/Non Alfalfa"/>
    <s v="Active IR"/>
  </r>
  <r>
    <x v="3"/>
    <x v="0"/>
    <n v="2.4557400769700002"/>
    <s v="Grass Hay"/>
    <s v="Flood"/>
    <s v="Other Hay/Non Alfalfa"/>
    <s v="Active IR"/>
  </r>
  <r>
    <x v="27"/>
    <x v="0"/>
    <n v="3.45655372463"/>
    <s v="Grass Hay"/>
    <s v="Flood"/>
    <s v="Other Hay/Non Alfalfa"/>
    <s v="Active IR"/>
  </r>
  <r>
    <x v="0"/>
    <x v="0"/>
    <n v="1.8671145042699999"/>
    <s v="Grass Hay"/>
    <s v="Flood"/>
    <s v="Other Hay/Non Alfalfa"/>
    <s v="Active IR"/>
  </r>
  <r>
    <x v="27"/>
    <x v="0"/>
    <n v="19.5136750263"/>
    <s v="Grass Hay"/>
    <s v="Flood"/>
    <s v="Other Hay/Non Alfalfa"/>
    <s v="Active IR"/>
  </r>
  <r>
    <x v="9"/>
    <x v="0"/>
    <n v="10.5937181305999"/>
    <s v="Grass Hay"/>
    <s v="Flood"/>
    <s v="Other Hay/Non Alfalfa"/>
    <s v="Active IR"/>
  </r>
  <r>
    <x v="3"/>
    <x v="0"/>
    <n v="5.8838045353800004"/>
    <s v="Grass Hay"/>
    <s v="Flood"/>
    <s v="Other Hay/Non Alfalfa"/>
    <s v="Active IR"/>
  </r>
  <r>
    <x v="1"/>
    <x v="0"/>
    <n v="6.9054136157699997"/>
    <s v="Grass Hay"/>
    <s v="Flood"/>
    <s v="Other Hay/Non Alfalfa"/>
    <s v="Active IR"/>
  </r>
  <r>
    <x v="5"/>
    <x v="0"/>
    <n v="6.9054136157699997"/>
    <s v="Grass Hay"/>
    <s v="Flood"/>
    <s v="Other Hay/Non Alfalfa"/>
    <s v="Active IR"/>
  </r>
  <r>
    <x v="10"/>
    <x v="0"/>
    <n v="6.9054136157699997"/>
    <s v="Grass Hay"/>
    <s v="Flood"/>
    <s v="Other Hay/Non Alfalfa"/>
    <s v="Active IR"/>
  </r>
  <r>
    <x v="9"/>
    <x v="0"/>
    <n v="11.7604773141999"/>
    <s v="Grass Hay"/>
    <s v="Flood"/>
    <s v="Other Hay/Non Alfalfa"/>
    <s v="Active IR"/>
  </r>
  <r>
    <x v="9"/>
    <x v="0"/>
    <n v="11.7604773141999"/>
    <s v="Grass Hay"/>
    <s v="Flood"/>
    <s v="Other Hay/Non Alfalfa"/>
    <s v="Active IR"/>
  </r>
  <r>
    <x v="3"/>
    <x v="0"/>
    <n v="1.1468808307"/>
    <s v="Grass Hay"/>
    <s v="Flood"/>
    <s v="Other Hay/Non Alfalfa"/>
    <s v="Active IR"/>
  </r>
  <r>
    <x v="3"/>
    <x v="0"/>
    <n v="1.1468808307"/>
    <s v="Grass Hay"/>
    <s v="Flood"/>
    <s v="Other Hay/Non Alfalfa"/>
    <s v="Active IR"/>
  </r>
  <r>
    <x v="42"/>
    <x v="0"/>
    <n v="3.4136142840599999"/>
    <s v="Grass Hay"/>
    <s v="Flood"/>
    <s v="Other Hay/Non Alfalfa"/>
    <s v="Active IR"/>
  </r>
  <r>
    <x v="7"/>
    <x v="0"/>
    <n v="3.4136142840599999"/>
    <s v="Grass Hay"/>
    <s v="Flood"/>
    <s v="Other Hay/Non Alfalfa"/>
    <s v="Active IR"/>
  </r>
  <r>
    <x v="5"/>
    <x v="0"/>
    <n v="7.9620246030199997"/>
    <s v="Grass Hay"/>
    <s v="Flood"/>
    <s v="Other Hay/Non Alfalfa"/>
    <s v="Active IR"/>
  </r>
  <r>
    <x v="5"/>
    <x v="0"/>
    <n v="7.9620246030199997"/>
    <s v="Grass Hay"/>
    <s v="Flood"/>
    <s v="Other Hay/Non Alfalfa"/>
    <s v="Active IR"/>
  </r>
  <r>
    <x v="5"/>
    <x v="0"/>
    <n v="7.9620246030199997"/>
    <s v="Grass Hay"/>
    <s v="Flood"/>
    <s v="Other Hay/Non Alfalfa"/>
    <s v="Active IR"/>
  </r>
  <r>
    <x v="27"/>
    <x v="0"/>
    <n v="30.686072590799899"/>
    <s v="Grass Hay"/>
    <s v="Flood"/>
    <s v="Other Hay/Non Alfalfa"/>
    <s v="Active IR"/>
  </r>
  <r>
    <x v="53"/>
    <x v="0"/>
    <n v="3.9334097004799999"/>
    <s v="Grass Hay"/>
    <s v="Flood"/>
    <s v="Other Hay/Non Alfalfa"/>
    <s v="Active IR"/>
  </r>
  <r>
    <x v="5"/>
    <x v="0"/>
    <n v="5.0931956958200004"/>
    <s v="Grass Hay"/>
    <s v="Flood"/>
    <s v="Other Hay/Non Alfalfa"/>
    <s v="Active IR"/>
  </r>
  <r>
    <x v="5"/>
    <x v="0"/>
    <n v="5.0931956958200004"/>
    <s v="Grass Hay"/>
    <s v="Flood"/>
    <s v="Other Hay/Non Alfalfa"/>
    <s v="Active IR"/>
  </r>
  <r>
    <x v="9"/>
    <x v="0"/>
    <n v="10.5040473776999"/>
    <s v="Grass Hay"/>
    <s v="Flood"/>
    <s v="Other Hay/Non Alfalfa"/>
    <s v="Active IR"/>
  </r>
  <r>
    <x v="37"/>
    <x v="0"/>
    <n v="3.1864681691099999"/>
    <s v="Grass Hay"/>
    <s v="Flood"/>
    <s v="Other Hay/Non Alfalfa"/>
    <s v="Active IR"/>
  </r>
  <r>
    <x v="5"/>
    <x v="0"/>
    <n v="3.1864681691099999"/>
    <s v="Grass Hay"/>
    <s v="Flood"/>
    <s v="Other Hay/Non Alfalfa"/>
    <s v="Active IR"/>
  </r>
  <r>
    <x v="53"/>
    <x v="0"/>
    <n v="3.4411938043900001"/>
    <s v="Grass Hay"/>
    <s v="Flood"/>
    <s v="Other Hay/Non Alfalfa"/>
    <s v="Active IR"/>
  </r>
  <r>
    <x v="27"/>
    <x v="0"/>
    <n v="18.5616369215"/>
    <s v="Grass Hay"/>
    <s v="Flood"/>
    <s v="Other Hay/Non Alfalfa"/>
    <s v="Active IR"/>
  </r>
  <r>
    <x v="28"/>
    <x v="0"/>
    <n v="4.1208908896700001"/>
    <s v="Grass Hay"/>
    <s v="Flood"/>
    <s v="Other Hay/Non Alfalfa"/>
    <s v="Active IR"/>
  </r>
  <r>
    <x v="28"/>
    <x v="0"/>
    <n v="4.1208908896700001"/>
    <s v="Grass Hay"/>
    <s v="Flood"/>
    <s v="Other Hay/Non Alfalfa"/>
    <s v="Active IR"/>
  </r>
  <r>
    <x v="27"/>
    <x v="0"/>
    <n v="4.2595047992900001"/>
    <s v="Grass Hay"/>
    <s v="Flood"/>
    <s v="Other Hay/Non Alfalfa"/>
    <s v="Active IR"/>
  </r>
  <r>
    <x v="31"/>
    <x v="0"/>
    <n v="5.7619892441299996"/>
    <s v="Grass Hay"/>
    <s v="Flood"/>
    <s v="Other Hay/Non Alfalfa"/>
    <s v="Active IR"/>
  </r>
  <r>
    <x v="6"/>
    <x v="0"/>
    <n v="2.0795435904900001"/>
    <s v="Grass Hay"/>
    <s v="Flood"/>
    <s v="Other Hay/Non Alfalfa"/>
    <s v="Active IR"/>
  </r>
  <r>
    <x v="9"/>
    <x v="0"/>
    <n v="2.54008286972"/>
    <s v="Grass Hay"/>
    <s v="Flood"/>
    <s v="Other Hay/Non Alfalfa"/>
    <s v="Active IR"/>
  </r>
  <r>
    <x v="9"/>
    <x v="0"/>
    <n v="2.54008286972"/>
    <s v="Grass Hay"/>
    <s v="Flood"/>
    <s v="Other Hay/Non Alfalfa"/>
    <s v="Active IR"/>
  </r>
  <r>
    <x v="11"/>
    <x v="0"/>
    <n v="5.1159852164900004"/>
    <s v="Grass Hay"/>
    <s v="Flood"/>
    <s v="Other Hay/Non Alfalfa"/>
    <s v="Active IR"/>
  </r>
  <r>
    <x v="5"/>
    <x v="0"/>
    <n v="20.007935567499899"/>
    <s v="Grass Hay"/>
    <s v="Flood"/>
    <s v="Other Hay/Non Alfalfa"/>
    <s v="Active IR"/>
  </r>
  <r>
    <x v="0"/>
    <x v="0"/>
    <n v="1.28676130302"/>
    <s v="Grass Hay"/>
    <s v="Flood"/>
    <s v="Other Hay/Non Alfalfa"/>
    <s v="Active IR"/>
  </r>
  <r>
    <x v="27"/>
    <x v="0"/>
    <n v="13.3430103664"/>
    <s v="Grass Hay"/>
    <s v="Flood"/>
    <s v="Other Hay/Non Alfalfa"/>
    <s v="Active IR"/>
  </r>
  <r>
    <x v="9"/>
    <x v="0"/>
    <n v="2.7970281197700002"/>
    <s v="Grass Hay"/>
    <s v="Flood"/>
    <s v="Other Hay/Non Alfalfa"/>
    <s v="Active IR"/>
  </r>
  <r>
    <x v="9"/>
    <x v="0"/>
    <n v="2.7970281197700002"/>
    <s v="Grass Hay"/>
    <s v="Flood"/>
    <s v="Other Hay/Non Alfalfa"/>
    <s v="Active IR"/>
  </r>
  <r>
    <x v="27"/>
    <x v="0"/>
    <n v="0.91775998829799998"/>
    <s v="Grass Hay"/>
    <s v="Flood"/>
    <s v="Other Hay/Non Alfalfa"/>
    <s v="Active IR"/>
  </r>
  <r>
    <x v="27"/>
    <x v="0"/>
    <n v="0.91775998829799998"/>
    <s v="Grass Hay"/>
    <s v="Flood"/>
    <s v="Other Hay/Non Alfalfa"/>
    <s v="Active IR"/>
  </r>
  <r>
    <x v="3"/>
    <x v="0"/>
    <n v="0.30757433471599999"/>
    <s v="Grass Hay"/>
    <s v="Flood"/>
    <s v="Other Hay/Non Alfalfa"/>
    <s v="Active IR"/>
  </r>
  <r>
    <x v="3"/>
    <x v="0"/>
    <n v="0.30757433471599999"/>
    <s v="Grass Hay"/>
    <s v="Flood"/>
    <s v="Other Hay/Non Alfalfa"/>
    <s v="Active IR"/>
  </r>
  <r>
    <x v="9"/>
    <x v="0"/>
    <n v="2.1945700663599998"/>
    <s v="Grass Hay"/>
    <s v="Flood"/>
    <s v="Other Hay/Non Alfalfa"/>
    <s v="Active IR"/>
  </r>
  <r>
    <x v="9"/>
    <x v="0"/>
    <n v="2.1945700663599998"/>
    <s v="Grass Hay"/>
    <s v="Flood"/>
    <s v="Other Hay/Non Alfalfa"/>
    <s v="Active IR"/>
  </r>
  <r>
    <x v="27"/>
    <x v="0"/>
    <n v="9.0729352871"/>
    <s v="Grass Hay"/>
    <s v="Flood"/>
    <s v="Other Hay/Non Alfalfa"/>
    <s v="Active IR"/>
  </r>
  <r>
    <x v="11"/>
    <x v="0"/>
    <n v="9.0729352871"/>
    <s v="Grass Hay"/>
    <s v="Flood"/>
    <s v="Other Hay/Non Alfalfa"/>
    <s v="Active IR"/>
  </r>
  <r>
    <x v="31"/>
    <x v="0"/>
    <n v="9.9144091741300002"/>
    <s v="Grass Hay"/>
    <s v="Flood"/>
    <s v="Other Hay/Non Alfalfa"/>
    <s v="Active IR"/>
  </r>
  <r>
    <x v="9"/>
    <x v="0"/>
    <n v="2.2626939152799999"/>
    <s v="Grass Hay"/>
    <s v="Flood"/>
    <s v="Other Hay/Non Alfalfa"/>
    <s v="Active IR"/>
  </r>
  <r>
    <x v="9"/>
    <x v="0"/>
    <n v="2.2626939152799999"/>
    <s v="Grass Hay"/>
    <s v="Flood"/>
    <s v="Other Hay/Non Alfalfa"/>
    <s v="Active IR"/>
  </r>
  <r>
    <x v="9"/>
    <x v="0"/>
    <n v="2.2626939152799999"/>
    <s v="Grass Hay"/>
    <s v="Flood"/>
    <s v="Other Hay/Non Alfalfa"/>
    <s v="Active IR"/>
  </r>
  <r>
    <x v="9"/>
    <x v="0"/>
    <n v="2.2626939152799999"/>
    <s v="Grass Hay"/>
    <s v="Flood"/>
    <s v="Other Hay/Non Alfalfa"/>
    <s v="Active IR"/>
  </r>
  <r>
    <x v="10"/>
    <x v="0"/>
    <n v="31.7149307892"/>
    <s v="Grass Hay"/>
    <s v="Flood"/>
    <s v="Other Hay/Non Alfalfa"/>
    <s v="Active IR"/>
  </r>
  <r>
    <x v="11"/>
    <x v="0"/>
    <n v="12.5674979462"/>
    <s v="Grass Hay"/>
    <s v="Flood"/>
    <s v="Other Hay/Non Alfalfa"/>
    <s v="Active IR"/>
  </r>
  <r>
    <x v="11"/>
    <x v="0"/>
    <n v="12.5674979462"/>
    <s v="Grass Hay"/>
    <s v="Flood"/>
    <s v="Other Hay/Non Alfalfa"/>
    <s v="Active IR"/>
  </r>
  <r>
    <x v="25"/>
    <x v="0"/>
    <n v="5.8641423026200004"/>
    <s v="Grass Hay"/>
    <s v="Flood"/>
    <s v="Other Hay/Non Alfalfa"/>
    <s v="Active IR"/>
  </r>
  <r>
    <x v="25"/>
    <x v="0"/>
    <n v="5.8641423026200004"/>
    <s v="Grass Hay"/>
    <s v="Flood"/>
    <s v="Other Hay/Non Alfalfa"/>
    <s v="Active IR"/>
  </r>
  <r>
    <x v="25"/>
    <x v="0"/>
    <n v="5.8641423026200004"/>
    <s v="Grass Hay"/>
    <s v="Flood"/>
    <s v="Other Hay/Non Alfalfa"/>
    <s v="Active IR"/>
  </r>
  <r>
    <x v="51"/>
    <x v="0"/>
    <n v="3.9983291313999998"/>
    <s v="Grass Hay"/>
    <s v="Flood"/>
    <s v="Other Hay/Non Alfalfa"/>
    <s v="Active IR"/>
  </r>
  <r>
    <x v="51"/>
    <x v="0"/>
    <n v="3.9983291313999998"/>
    <s v="Grass Hay"/>
    <s v="Flood"/>
    <s v="Other Hay/Non Alfalfa"/>
    <s v="Active IR"/>
  </r>
  <r>
    <x v="3"/>
    <x v="0"/>
    <n v="13.435115675700001"/>
    <s v="Grass Hay"/>
    <s v="Flood"/>
    <s v="Other Hay/Non Alfalfa"/>
    <s v="Active IR"/>
  </r>
  <r>
    <x v="13"/>
    <x v="0"/>
    <n v="8.6471023627200001"/>
    <s v="Grass Hay"/>
    <s v="Flood"/>
    <s v="Other Hay/Non Alfalfa"/>
    <s v="Active IR"/>
  </r>
  <r>
    <x v="13"/>
    <x v="0"/>
    <n v="8.6471023627200001"/>
    <s v="Grass Hay"/>
    <s v="Flood"/>
    <s v="Other Hay/Non Alfalfa"/>
    <s v="Active IR"/>
  </r>
  <r>
    <x v="5"/>
    <x v="0"/>
    <n v="5.2453678419400003"/>
    <s v="Grass Hay"/>
    <s v="Flood"/>
    <s v="Other Hay/Non Alfalfa"/>
    <s v="Active IR"/>
  </r>
  <r>
    <x v="5"/>
    <x v="0"/>
    <n v="5.2453678419400003"/>
    <s v="Grass Hay"/>
    <s v="Flood"/>
    <s v="Other Hay/Non Alfalfa"/>
    <s v="Active IR"/>
  </r>
  <r>
    <x v="9"/>
    <x v="0"/>
    <n v="4.3129684097099998"/>
    <s v="Grass Hay"/>
    <s v="Flood"/>
    <s v="Other Hay/Non Alfalfa"/>
    <s v="Active IR"/>
  </r>
  <r>
    <x v="39"/>
    <x v="0"/>
    <n v="30.9350201805"/>
    <s v="Grass Hay"/>
    <s v="Flood"/>
    <s v="Other Hay/Non Alfalfa"/>
    <s v="Active IR"/>
  </r>
  <r>
    <x v="39"/>
    <x v="0"/>
    <n v="30.9350201805"/>
    <s v="Grass Hay"/>
    <s v="Flood"/>
    <s v="Other Hay/Non Alfalfa"/>
    <s v="Active IR"/>
  </r>
  <r>
    <x v="40"/>
    <x v="0"/>
    <n v="30.9350201805"/>
    <s v="Grass Hay"/>
    <s v="Flood"/>
    <s v="Other Hay/Non Alfalfa"/>
    <s v="Active IR"/>
  </r>
  <r>
    <x v="40"/>
    <x v="0"/>
    <n v="30.9350201805"/>
    <s v="Grass Hay"/>
    <s v="Flood"/>
    <s v="Other Hay/Non Alfalfa"/>
    <s v="Active IR"/>
  </r>
  <r>
    <x v="9"/>
    <x v="0"/>
    <n v="2.3210163917900002"/>
    <s v="Grass Hay"/>
    <s v="Flood"/>
    <s v="Other Hay/Non Alfalfa"/>
    <s v="Active IR"/>
  </r>
  <r>
    <x v="25"/>
    <x v="0"/>
    <n v="1.7171131504699999"/>
    <s v="Grass Hay"/>
    <s v="Flood"/>
    <s v="Other Hay/Non Alfalfa"/>
    <s v="Active IR"/>
  </r>
  <r>
    <x v="9"/>
    <x v="0"/>
    <n v="4.1783918523999999"/>
    <s v="Grass Hay"/>
    <s v="Flood"/>
    <s v="Other Hay/Non Alfalfa"/>
    <s v="Active IR"/>
  </r>
  <r>
    <x v="7"/>
    <x v="0"/>
    <n v="9.2306494741100007"/>
    <s v="Grass Hay"/>
    <s v="Flood"/>
    <s v="Other Hay/Non Alfalfa"/>
    <s v="Active IR"/>
  </r>
  <r>
    <x v="13"/>
    <x v="0"/>
    <n v="3.9498765552099999"/>
    <s v="Grass Hay"/>
    <s v="Flood"/>
    <s v="Other Hay/Non Alfalfa"/>
    <s v="Active IR"/>
  </r>
  <r>
    <x v="10"/>
    <x v="0"/>
    <n v="18.8532093566999"/>
    <s v="Grass Hay"/>
    <s v="Flood"/>
    <s v="Other Hay/Non Alfalfa"/>
    <s v="Active IR"/>
  </r>
  <r>
    <x v="9"/>
    <x v="0"/>
    <n v="4.2228321334399999"/>
    <s v="Grass Hay"/>
    <s v="Flood"/>
    <s v="Other Hay/Non Alfalfa"/>
    <s v="Active IR"/>
  </r>
  <r>
    <x v="10"/>
    <x v="0"/>
    <n v="21.0960296887"/>
    <s v="Grass Hay"/>
    <s v="Flood"/>
    <s v="Other Hay/Non Alfalfa"/>
    <s v="Active IR"/>
  </r>
  <r>
    <x v="17"/>
    <x v="0"/>
    <n v="28.2762688470999"/>
    <s v="Grass Hay"/>
    <s v="Flood"/>
    <s v="Other Hay/Non Alfalfa"/>
    <s v="Active IR"/>
  </r>
  <r>
    <x v="17"/>
    <x v="0"/>
    <n v="28.2762688470999"/>
    <s v="Grass Hay"/>
    <s v="Flood"/>
    <s v="Other Hay/Non Alfalfa"/>
    <s v="Active IR"/>
  </r>
  <r>
    <x v="34"/>
    <x v="0"/>
    <n v="28.2762688470999"/>
    <s v="Grass Hay"/>
    <s v="Flood"/>
    <s v="Other Hay/Non Alfalfa"/>
    <s v="Active IR"/>
  </r>
  <r>
    <x v="4"/>
    <x v="0"/>
    <n v="1.21316140091"/>
    <s v="Grass Hay"/>
    <s v="Flood"/>
    <s v="Other Hay/Non Alfalfa"/>
    <s v="Active IR"/>
  </r>
  <r>
    <x v="9"/>
    <x v="0"/>
    <n v="2.4275520297600002"/>
    <s v="Grass Hay"/>
    <s v="Flood"/>
    <s v="Other Hay/Non Alfalfa"/>
    <s v="Active IR"/>
  </r>
  <r>
    <x v="3"/>
    <x v="0"/>
    <n v="10.815167872"/>
    <s v="Grass Hay"/>
    <s v="Flood"/>
    <s v="Other Hay/Non Alfalfa"/>
    <s v="Active IR"/>
  </r>
  <r>
    <x v="3"/>
    <x v="0"/>
    <n v="1.6115438003"/>
    <s v="Grass Hay"/>
    <s v="Flood"/>
    <s v="Other Hay/Non Alfalfa"/>
    <s v="Active IR"/>
  </r>
  <r>
    <x v="3"/>
    <x v="0"/>
    <n v="1.6115438003"/>
    <s v="Grass Hay"/>
    <s v="Flood"/>
    <s v="Other Hay/Non Alfalfa"/>
    <s v="Active IR"/>
  </r>
  <r>
    <x v="0"/>
    <x v="0"/>
    <n v="9.7884151323200008"/>
    <s v="Grass Hay"/>
    <s v="Flood"/>
    <s v="Other Hay/Non Alfalfa"/>
    <s v="Active IR"/>
  </r>
  <r>
    <x v="1"/>
    <x v="0"/>
    <n v="7.8090230817200004"/>
    <s v="Grass Hay"/>
    <s v="Flood"/>
    <s v="Other Hay/Non Alfalfa"/>
    <s v="Active IR"/>
  </r>
  <r>
    <x v="9"/>
    <x v="0"/>
    <n v="2.7190388562700001"/>
    <s v="Grass Hay"/>
    <s v="Flood"/>
    <s v="Other Hay/Non Alfalfa"/>
    <s v="Active IR"/>
  </r>
  <r>
    <x v="9"/>
    <x v="0"/>
    <n v="2.7190388562700001"/>
    <s v="Grass Hay"/>
    <s v="Flood"/>
    <s v="Other Hay/Non Alfalfa"/>
    <s v="Active IR"/>
  </r>
  <r>
    <x v="10"/>
    <x v="0"/>
    <n v="7.4336807334200001"/>
    <s v="Grass Hay"/>
    <s v="Flood"/>
    <s v="Other Hay/Non Alfalfa"/>
    <s v="Active IR"/>
  </r>
  <r>
    <x v="10"/>
    <x v="0"/>
    <n v="7.4336807334200001"/>
    <s v="Grass Hay"/>
    <s v="Flood"/>
    <s v="Other Hay/Non Alfalfa"/>
    <s v="Active IR"/>
  </r>
  <r>
    <x v="22"/>
    <x v="0"/>
    <n v="4.49532019929"/>
    <s v="Grass Hay"/>
    <s v="Flood"/>
    <s v="Other Hay/Non Alfalfa"/>
    <s v="Active IR"/>
  </r>
  <r>
    <x v="42"/>
    <x v="0"/>
    <n v="9.1000311150200002"/>
    <s v="Grass Hay"/>
    <s v="Flood"/>
    <s v="Other Hay/Non Alfalfa"/>
    <s v="Active IR"/>
  </r>
  <r>
    <x v="7"/>
    <x v="0"/>
    <n v="9.1000311150200002"/>
    <s v="Grass Hay"/>
    <s v="Flood"/>
    <s v="Other Hay/Non Alfalfa"/>
    <s v="Active IR"/>
  </r>
  <r>
    <x v="7"/>
    <x v="0"/>
    <n v="9.1000311150200002"/>
    <s v="Grass Hay"/>
    <s v="Flood"/>
    <s v="Other Hay/Non Alfalfa"/>
    <s v="Active IR"/>
  </r>
  <r>
    <x v="7"/>
    <x v="0"/>
    <n v="9.1000311150200002"/>
    <s v="Grass Hay"/>
    <s v="Flood"/>
    <s v="Other Hay/Non Alfalfa"/>
    <s v="Active IR"/>
  </r>
  <r>
    <x v="9"/>
    <x v="0"/>
    <n v="10.2586770853"/>
    <s v="Grass Hay"/>
    <s v="Flood"/>
    <s v="Other Hay/Non Alfalfa"/>
    <s v="Active IR"/>
  </r>
  <r>
    <x v="5"/>
    <x v="0"/>
    <n v="3.9953753642600001"/>
    <s v="Grass Hay"/>
    <s v="Flood"/>
    <s v="Other Hay/Non Alfalfa"/>
    <s v="Active IR"/>
  </r>
  <r>
    <x v="10"/>
    <x v="0"/>
    <n v="3.9953753642600001"/>
    <s v="Grass Hay"/>
    <s v="Flood"/>
    <s v="Other Hay/Non Alfalfa"/>
    <s v="Active IR"/>
  </r>
  <r>
    <x v="10"/>
    <x v="0"/>
    <n v="3.9953753642600001"/>
    <s v="Grass Hay"/>
    <s v="Flood"/>
    <s v="Other Hay/Non Alfalfa"/>
    <s v="Active IR"/>
  </r>
  <r>
    <x v="9"/>
    <x v="0"/>
    <n v="7.2664886367100001"/>
    <s v="Grass Hay"/>
    <s v="Flood"/>
    <s v="Other Hay/Non Alfalfa"/>
    <s v="Active IR"/>
  </r>
  <r>
    <x v="3"/>
    <x v="0"/>
    <n v="6.9050785189999999"/>
    <s v="Grass Hay"/>
    <s v="Flood"/>
    <s v="Other Hay/Non Alfalfa"/>
    <s v="Active IR"/>
  </r>
  <r>
    <x v="27"/>
    <x v="0"/>
    <n v="26.7557163580999"/>
    <s v="Grass Hay"/>
    <s v="Flood"/>
    <s v="Other Hay/Non Alfalfa"/>
    <s v="Active IR"/>
  </r>
  <r>
    <x v="9"/>
    <x v="0"/>
    <n v="16.249560076400002"/>
    <s v="Grass Hay"/>
    <s v="Flood"/>
    <s v="Other Hay/Non Alfalfa"/>
    <s v="Active IR"/>
  </r>
  <r>
    <x v="53"/>
    <x v="0"/>
    <n v="10.9598562883999"/>
    <s v="Grass Hay"/>
    <s v="Flood"/>
    <s v="Other Hay/Non Alfalfa"/>
    <s v="Active IR"/>
  </r>
  <r>
    <x v="27"/>
    <x v="0"/>
    <n v="27.249461420300001"/>
    <s v="Grass Hay"/>
    <s v="Flood"/>
    <s v="Other Hay/Non Alfalfa"/>
    <s v="Active IR"/>
  </r>
  <r>
    <x v="9"/>
    <x v="0"/>
    <n v="14.0203566458"/>
    <s v="Grass Hay"/>
    <s v="Flood"/>
    <s v="Other Hay/Non Alfalfa"/>
    <s v="Active IR"/>
  </r>
  <r>
    <x v="16"/>
    <x v="0"/>
    <n v="13.1098725865"/>
    <s v="Grass Hay"/>
    <s v="Flood"/>
    <s v="Other Hay/Non Alfalfa"/>
    <s v="Active IR"/>
  </r>
  <r>
    <x v="16"/>
    <x v="0"/>
    <n v="13.1098725865"/>
    <s v="Grass Hay"/>
    <s v="Flood"/>
    <s v="Other Hay/Non Alfalfa"/>
    <s v="Active IR"/>
  </r>
  <r>
    <x v="0"/>
    <x v="0"/>
    <n v="22.0530469579999"/>
    <s v="Grass Hay"/>
    <s v="Flood"/>
    <s v="Other Hay/Non Alfalfa"/>
    <s v="Active IR"/>
  </r>
  <r>
    <x v="0"/>
    <x v="0"/>
    <n v="22.0530469579999"/>
    <s v="Grass Hay"/>
    <s v="Flood"/>
    <s v="Other Hay/Non Alfalfa"/>
    <s v="Active IR"/>
  </r>
  <r>
    <x v="0"/>
    <x v="0"/>
    <n v="22.0530469579999"/>
    <s v="Grass Hay"/>
    <s v="Flood"/>
    <s v="Other Hay/Non Alfalfa"/>
    <s v="Active IR"/>
  </r>
  <r>
    <x v="12"/>
    <x v="0"/>
    <n v="6.0757933106699999"/>
    <s v="Grass Hay"/>
    <s v="Flood"/>
    <s v="Other Hay/Non Alfalfa"/>
    <s v="Active IR"/>
  </r>
  <r>
    <x v="41"/>
    <x v="0"/>
    <n v="6.0757933106699999"/>
    <s v="Grass Hay"/>
    <s v="Flood"/>
    <s v="Other Hay/Non Alfalfa"/>
    <s v="Active IR"/>
  </r>
  <r>
    <x v="41"/>
    <x v="0"/>
    <n v="6.0757933106699999"/>
    <s v="Grass Hay"/>
    <s v="Flood"/>
    <s v="Other Hay/Non Alfalfa"/>
    <s v="Active IR"/>
  </r>
  <r>
    <x v="9"/>
    <x v="0"/>
    <n v="5.8197936026399999"/>
    <s v="Grass Hay"/>
    <s v="Flood"/>
    <s v="Other Hay/Non Alfalfa"/>
    <s v="Active IR"/>
  </r>
  <r>
    <x v="9"/>
    <x v="0"/>
    <n v="3.2255332347099999"/>
    <s v="Grass Hay"/>
    <s v="Flood"/>
    <s v="Other Hay/Non Alfalfa"/>
    <s v="Active IR"/>
  </r>
  <r>
    <x v="53"/>
    <x v="0"/>
    <n v="8.9019303322700001"/>
    <s v="Grass Hay"/>
    <s v="Flood"/>
    <s v="Other Hay/Non Alfalfa"/>
    <s v="Active IR"/>
  </r>
  <r>
    <x v="53"/>
    <x v="0"/>
    <n v="8.9019303322700001"/>
    <s v="Grass Hay"/>
    <s v="Flood"/>
    <s v="Other Hay/Non Alfalfa"/>
    <s v="Active IR"/>
  </r>
  <r>
    <x v="27"/>
    <x v="0"/>
    <n v="3.1476892858699999"/>
    <s v="Grass Hay"/>
    <s v="Flood"/>
    <s v="Other Hay/Non Alfalfa"/>
    <s v="Active IR"/>
  </r>
  <r>
    <x v="7"/>
    <x v="0"/>
    <n v="6.0896057482500003"/>
    <s v="Grass Hay"/>
    <s v="Flood"/>
    <s v="Other Hay/Non Alfalfa"/>
    <s v="Active IR"/>
  </r>
  <r>
    <x v="1"/>
    <x v="0"/>
    <n v="5.8999875597100004"/>
    <s v="Grass Hay"/>
    <s v="Flood"/>
    <s v="Other Hay/Non Alfalfa"/>
    <s v="Active IR"/>
  </r>
  <r>
    <x v="53"/>
    <x v="0"/>
    <n v="3.1735527000500001"/>
    <s v="Grass Hay"/>
    <s v="Flood"/>
    <s v="Other Hay/Non Alfalfa"/>
    <s v="Active IR"/>
  </r>
  <r>
    <x v="7"/>
    <x v="0"/>
    <n v="3.1735527000500001"/>
    <s v="Grass Hay"/>
    <s v="Flood"/>
    <s v="Other Hay/Non Alfalfa"/>
    <s v="Active IR"/>
  </r>
  <r>
    <x v="42"/>
    <x v="0"/>
    <n v="0.81691806213100004"/>
    <s v="Grass Hay"/>
    <s v="Flood"/>
    <s v="Other Hay/Non Alfalfa"/>
    <s v="Active IR"/>
  </r>
  <r>
    <x v="7"/>
    <x v="0"/>
    <n v="0.81691806213100004"/>
    <s v="Grass Hay"/>
    <s v="Flood"/>
    <s v="Other Hay/Non Alfalfa"/>
    <s v="Active IR"/>
  </r>
  <r>
    <x v="17"/>
    <x v="0"/>
    <n v="22.801201312700002"/>
    <s v="Grass Hay"/>
    <s v="Flood"/>
    <s v="Other Hay/Non Alfalfa"/>
    <s v="Active IR"/>
  </r>
  <r>
    <x v="12"/>
    <x v="0"/>
    <n v="22.801201312700002"/>
    <s v="Grass Hay"/>
    <s v="Flood"/>
    <s v="Other Hay/Non Alfalfa"/>
    <s v="Active IR"/>
  </r>
  <r>
    <x v="9"/>
    <x v="0"/>
    <n v="3.4148922109600002"/>
    <s v="Grass Hay"/>
    <s v="Flood"/>
    <s v="Other Hay/Non Alfalfa"/>
    <s v="Active IR"/>
  </r>
  <r>
    <x v="9"/>
    <x v="0"/>
    <n v="3.4148922109600002"/>
    <s v="Grass Hay"/>
    <s v="Flood"/>
    <s v="Other Hay/Non Alfalfa"/>
    <s v="Active IR"/>
  </r>
  <r>
    <x v="9"/>
    <x v="0"/>
    <n v="3.4148922109600002"/>
    <s v="Grass Hay"/>
    <s v="Flood"/>
    <s v="Other Hay/Non Alfalfa"/>
    <s v="Active IR"/>
  </r>
  <r>
    <x v="9"/>
    <x v="0"/>
    <n v="3.4148922109600002"/>
    <s v="Grass Hay"/>
    <s v="Flood"/>
    <s v="Other Hay/Non Alfalfa"/>
    <s v="Active IR"/>
  </r>
  <r>
    <x v="10"/>
    <x v="0"/>
    <n v="1.75840918645"/>
    <s v="Grass Hay"/>
    <s v="Flood"/>
    <s v="Other Hay/Non Alfalfa"/>
    <s v="Active IR"/>
  </r>
  <r>
    <x v="31"/>
    <x v="0"/>
    <n v="16.460921096700002"/>
    <s v="Grass Hay"/>
    <s v="Flood"/>
    <s v="Other Hay/Non Alfalfa"/>
    <s v="Active IR"/>
  </r>
  <r>
    <x v="9"/>
    <x v="0"/>
    <n v="7.4436821879400004"/>
    <s v="Grass Hay"/>
    <s v="Flood"/>
    <s v="Other Hay/Non Alfalfa"/>
    <s v="Active IR"/>
  </r>
  <r>
    <x v="9"/>
    <x v="0"/>
    <n v="7.4436821879400004"/>
    <s v="Grass Hay"/>
    <s v="Flood"/>
    <s v="Other Hay/Non Alfalfa"/>
    <s v="Active IR"/>
  </r>
  <r>
    <x v="0"/>
    <x v="0"/>
    <n v="2.84490227017"/>
    <s v="Grass Hay"/>
    <s v="Flood"/>
    <s v="Other Hay/Non Alfalfa"/>
    <s v="Active IR"/>
  </r>
  <r>
    <x v="7"/>
    <x v="0"/>
    <n v="2.2443747798499998"/>
    <s v="Grass Hay"/>
    <s v="Flood"/>
    <s v="Other Hay/Non Alfalfa"/>
    <s v="Active IR"/>
  </r>
  <r>
    <x v="9"/>
    <x v="0"/>
    <n v="9.0311232113699997"/>
    <s v="Grass Hay"/>
    <s v="Flood"/>
    <s v="Other Hay/Non Alfalfa"/>
    <s v="Active IR"/>
  </r>
  <r>
    <x v="9"/>
    <x v="0"/>
    <n v="9.0311232113699997"/>
    <s v="Grass Hay"/>
    <s v="Flood"/>
    <s v="Other Hay/Non Alfalfa"/>
    <s v="Active IR"/>
  </r>
  <r>
    <x v="9"/>
    <x v="0"/>
    <n v="9.0311232113699997"/>
    <s v="Grass Hay"/>
    <s v="Flood"/>
    <s v="Other Hay/Non Alfalfa"/>
    <s v="Active IR"/>
  </r>
  <r>
    <x v="29"/>
    <x v="0"/>
    <n v="2.35475290785"/>
    <s v="Grass Hay"/>
    <s v="Flood"/>
    <s v="Other Hay/Non Alfalfa"/>
    <s v="Active IR"/>
  </r>
  <r>
    <x v="10"/>
    <x v="0"/>
    <n v="10.0117678430999"/>
    <s v="Grass Hay"/>
    <s v="Flood"/>
    <s v="Other Hay/Non Alfalfa"/>
    <s v="Active IR"/>
  </r>
  <r>
    <x v="27"/>
    <x v="0"/>
    <n v="11.494708447000001"/>
    <s v="Grass Hay"/>
    <s v="Flood"/>
    <s v="Other Hay/Non Alfalfa"/>
    <s v="Active IR"/>
  </r>
  <r>
    <x v="10"/>
    <x v="0"/>
    <n v="9.4143572897700007"/>
    <s v="Grass Hay"/>
    <s v="Flood"/>
    <s v="Other Hay/Non Alfalfa"/>
    <s v="Active IR"/>
  </r>
  <r>
    <x v="9"/>
    <x v="0"/>
    <n v="4.8801772864300004"/>
    <s v="Grass Hay"/>
    <s v="Flood"/>
    <s v="Other Hay/Non Alfalfa"/>
    <s v="Active IR"/>
  </r>
  <r>
    <x v="2"/>
    <x v="0"/>
    <n v="3.66429147301"/>
    <s v="Grass Hay"/>
    <s v="Flood"/>
    <s v="Other Hay/Non Alfalfa"/>
    <s v="Active IR"/>
  </r>
  <r>
    <x v="16"/>
    <x v="0"/>
    <n v="5.0512365812700004"/>
    <s v="Grass Hay"/>
    <s v="Flood"/>
    <s v="Other Hay/Non Alfalfa"/>
    <s v="Active IR"/>
  </r>
  <r>
    <x v="39"/>
    <x v="0"/>
    <n v="1.9618286758400001"/>
    <s v="Grass Hay"/>
    <s v="Flood"/>
    <s v="Other Hay/Non Alfalfa"/>
    <s v="Active IR"/>
  </r>
  <r>
    <x v="17"/>
    <x v="0"/>
    <n v="1.9618286758400001"/>
    <s v="Grass Hay"/>
    <s v="Flood"/>
    <s v="Other Hay/Non Alfalfa"/>
    <s v="Active IR"/>
  </r>
  <r>
    <x v="40"/>
    <x v="0"/>
    <n v="1.9618286758400001"/>
    <s v="Grass Hay"/>
    <s v="Flood"/>
    <s v="Other Hay/Non Alfalfa"/>
    <s v="Active IR"/>
  </r>
  <r>
    <x v="53"/>
    <x v="0"/>
    <n v="11.5883459605"/>
    <s v="Grass Hay"/>
    <s v="Flood"/>
    <s v="Other Hay/Non Alfalfa"/>
    <s v="Active IR"/>
  </r>
  <r>
    <x v="6"/>
    <x v="0"/>
    <n v="24.627731031900002"/>
    <s v="Grass Hay"/>
    <s v="Flood"/>
    <s v="Other Hay/Non Alfalfa"/>
    <s v="Active IR"/>
  </r>
  <r>
    <x v="3"/>
    <x v="0"/>
    <n v="24.627731031900002"/>
    <s v="Grass Hay"/>
    <s v="Flood"/>
    <s v="Other Hay/Non Alfalfa"/>
    <s v="Active IR"/>
  </r>
  <r>
    <x v="10"/>
    <x v="0"/>
    <n v="1.70622212464"/>
    <s v="Grass Hay"/>
    <s v="Flood"/>
    <s v="Other Hay/Non Alfalfa"/>
    <s v="Active IR"/>
  </r>
  <r>
    <x v="10"/>
    <x v="0"/>
    <n v="5.8250041970300002"/>
    <s v="Grass Hay"/>
    <s v="Flood"/>
    <s v="Other Hay/Non Alfalfa"/>
    <s v="Active IR"/>
  </r>
  <r>
    <x v="10"/>
    <x v="0"/>
    <n v="5.8250041970300002"/>
    <s v="Grass Hay"/>
    <s v="Flood"/>
    <s v="Other Hay/Non Alfalfa"/>
    <s v="Active IR"/>
  </r>
  <r>
    <x v="0"/>
    <x v="0"/>
    <n v="16.936407407800001"/>
    <s v="Grass Hay"/>
    <s v="Flood"/>
    <s v="Other Hay/Non Alfalfa"/>
    <s v="Active IR"/>
  </r>
  <r>
    <x v="10"/>
    <x v="0"/>
    <n v="4.1297665006899997"/>
    <s v="Grass Hay"/>
    <s v="Flood"/>
    <s v="Other Hay/Non Alfalfa"/>
    <s v="Active IR"/>
  </r>
  <r>
    <x v="53"/>
    <x v="0"/>
    <n v="11.4923761543"/>
    <s v="Grass Hay"/>
    <s v="Flood"/>
    <s v="Other Hay/Non Alfalfa"/>
    <s v="Active IR"/>
  </r>
  <r>
    <x v="9"/>
    <x v="0"/>
    <n v="10.6186041133"/>
    <s v="Grass Hay"/>
    <s v="Flood"/>
    <s v="Other Hay/Non Alfalfa"/>
    <s v="Active IR"/>
  </r>
  <r>
    <x v="3"/>
    <x v="0"/>
    <n v="3.1517562366699998"/>
    <s v="Grass Hay"/>
    <s v="Flood"/>
    <s v="Other Hay/Non Alfalfa"/>
    <s v="Active IR"/>
  </r>
  <r>
    <x v="3"/>
    <x v="0"/>
    <n v="3.1517562366699998"/>
    <s v="Grass Hay"/>
    <s v="Flood"/>
    <s v="Other Hay/Non Alfalfa"/>
    <s v="Active IR"/>
  </r>
  <r>
    <x v="42"/>
    <x v="0"/>
    <n v="2.2026656184400002"/>
    <s v="Grass Hay"/>
    <s v="Flood"/>
    <s v="Other Hay/Non Alfalfa"/>
    <s v="Active IR"/>
  </r>
  <r>
    <x v="7"/>
    <x v="0"/>
    <n v="2.2026656184400002"/>
    <s v="Grass Hay"/>
    <s v="Flood"/>
    <s v="Other Hay/Non Alfalfa"/>
    <s v="Active IR"/>
  </r>
  <r>
    <x v="10"/>
    <x v="0"/>
    <n v="1.5368091337600001"/>
    <s v="Grass Hay"/>
    <s v="Flood"/>
    <s v="Other Hay/Non Alfalfa"/>
    <s v="Active IR"/>
  </r>
  <r>
    <x v="0"/>
    <x v="0"/>
    <n v="2.28750832306"/>
    <s v="Grass Hay"/>
    <s v="Flood"/>
    <s v="Other Hay/Non Alfalfa"/>
    <s v="Active IR"/>
  </r>
  <r>
    <x v="9"/>
    <x v="0"/>
    <n v="20.4606371174999"/>
    <s v="Grass Hay"/>
    <s v="Flood"/>
    <s v="Other Hay/Non Alfalfa"/>
    <s v="Active IR"/>
  </r>
  <r>
    <x v="31"/>
    <x v="0"/>
    <n v="8.1637554075000001"/>
    <s v="Grass Hay"/>
    <s v="Flood"/>
    <s v="Other Hay/Non Alfalfa"/>
    <s v="Active IR"/>
  </r>
  <r>
    <x v="9"/>
    <x v="0"/>
    <n v="7.8214950528399996"/>
    <s v="Grass Hay"/>
    <s v="Flood"/>
    <s v="Other Hay/Non Alfalfa"/>
    <s v="Active IR"/>
  </r>
  <r>
    <x v="44"/>
    <x v="0"/>
    <n v="4.54080264113"/>
    <s v="Grass Hay"/>
    <s v="Flood"/>
    <s v="Other Hay/Non Alfalfa"/>
    <s v="Active IR"/>
  </r>
  <r>
    <x v="9"/>
    <x v="0"/>
    <n v="0.70613047718599997"/>
    <s v="Grass Hay"/>
    <s v="Flood"/>
    <s v="Other Hay/Non Alfalfa"/>
    <s v="Active IR"/>
  </r>
  <r>
    <x v="16"/>
    <x v="0"/>
    <n v="9.8670795795000004"/>
    <s v="Grass Hay"/>
    <s v="Flood"/>
    <s v="Other Hay/Non Alfalfa"/>
    <s v="Active IR"/>
  </r>
  <r>
    <x v="3"/>
    <x v="0"/>
    <n v="2.2540003459800002"/>
    <s v="Grass Hay"/>
    <s v="Flood"/>
    <s v="Other Hay/Non Alfalfa"/>
    <s v="Active IR"/>
  </r>
  <r>
    <x v="3"/>
    <x v="0"/>
    <n v="2.2540003459800002"/>
    <s v="Grass Hay"/>
    <s v="Flood"/>
    <s v="Other Hay/Non Alfalfa"/>
    <s v="Active IR"/>
  </r>
  <r>
    <x v="3"/>
    <x v="0"/>
    <n v="2.2540003459800002"/>
    <s v="Grass Hay"/>
    <s v="Flood"/>
    <s v="Other Hay/Non Alfalfa"/>
    <s v="Active IR"/>
  </r>
  <r>
    <x v="9"/>
    <x v="0"/>
    <n v="6.2919391047"/>
    <s v="Grass Hay"/>
    <s v="Flood"/>
    <s v="Other Hay/Non Alfalfa"/>
    <s v="Active IR"/>
  </r>
  <r>
    <x v="9"/>
    <x v="0"/>
    <n v="6.2919391047"/>
    <s v="Grass Hay"/>
    <s v="Flood"/>
    <s v="Other Hay/Non Alfalfa"/>
    <s v="Active IR"/>
  </r>
  <r>
    <x v="9"/>
    <x v="0"/>
    <n v="6.2919391047"/>
    <s v="Grass Hay"/>
    <s v="Flood"/>
    <s v="Other Hay/Non Alfalfa"/>
    <s v="Active IR"/>
  </r>
  <r>
    <x v="53"/>
    <x v="0"/>
    <n v="5.6860151631300004"/>
    <s v="Grass Hay"/>
    <s v="Flood"/>
    <s v="Other Hay/Non Alfalfa"/>
    <s v="Active IR"/>
  </r>
  <r>
    <x v="7"/>
    <x v="0"/>
    <n v="5.6860151631300004"/>
    <s v="Grass Hay"/>
    <s v="Flood"/>
    <s v="Other Hay/Non Alfalfa"/>
    <s v="Active IR"/>
  </r>
  <r>
    <x v="7"/>
    <x v="0"/>
    <n v="0.76038656368099999"/>
    <s v="Grass Hay"/>
    <s v="Flood"/>
    <s v="Other Hay/Non Alfalfa"/>
    <s v="Active IR"/>
  </r>
  <r>
    <x v="9"/>
    <x v="0"/>
    <n v="0.90605947621000005"/>
    <s v="Grass Hay"/>
    <s v="Flood"/>
    <s v="Other Hay/Non Alfalfa"/>
    <s v="Active IR"/>
  </r>
  <r>
    <x v="16"/>
    <x v="0"/>
    <n v="12.361434510300001"/>
    <s v="Grass Hay"/>
    <s v="Flood"/>
    <s v="Other Hay/Non Alfalfa"/>
    <s v="Active IR"/>
  </r>
  <r>
    <x v="10"/>
    <x v="0"/>
    <n v="6.0097729288800004"/>
    <s v="Grass Hay"/>
    <s v="Flood"/>
    <s v="Other Hay/Non Alfalfa"/>
    <s v="Active IR"/>
  </r>
  <r>
    <x v="10"/>
    <x v="0"/>
    <n v="8.8349686408399997"/>
    <s v="Grass Hay"/>
    <s v="Flood"/>
    <s v="Other Hay/Non Alfalfa"/>
    <s v="Active IR"/>
  </r>
  <r>
    <x v="39"/>
    <x v="0"/>
    <n v="15.1530043141"/>
    <s v="Grass Hay"/>
    <s v="Flood"/>
    <s v="Other Hay/Non Alfalfa"/>
    <s v="Active IR"/>
  </r>
  <r>
    <x v="39"/>
    <x v="0"/>
    <n v="15.1530043141"/>
    <s v="Grass Hay"/>
    <s v="Flood"/>
    <s v="Other Hay/Non Alfalfa"/>
    <s v="Active IR"/>
  </r>
  <r>
    <x v="17"/>
    <x v="0"/>
    <n v="15.1530043141"/>
    <s v="Grass Hay"/>
    <s v="Flood"/>
    <s v="Other Hay/Non Alfalfa"/>
    <s v="Active IR"/>
  </r>
  <r>
    <x v="17"/>
    <x v="0"/>
    <n v="15.1530043141"/>
    <s v="Grass Hay"/>
    <s v="Flood"/>
    <s v="Other Hay/Non Alfalfa"/>
    <s v="Active IR"/>
  </r>
  <r>
    <x v="40"/>
    <x v="0"/>
    <n v="15.1530043141"/>
    <s v="Grass Hay"/>
    <s v="Flood"/>
    <s v="Other Hay/Non Alfalfa"/>
    <s v="Active IR"/>
  </r>
  <r>
    <x v="40"/>
    <x v="0"/>
    <n v="15.1530043141"/>
    <s v="Grass Hay"/>
    <s v="Flood"/>
    <s v="Other Hay/Non Alfalfa"/>
    <s v="Active IR"/>
  </r>
  <r>
    <x v="5"/>
    <x v="0"/>
    <n v="5.04312668757"/>
    <s v="Grass Hay"/>
    <s v="Flood"/>
    <s v="Other Hay/Non Alfalfa"/>
    <s v="Active IR"/>
  </r>
  <r>
    <x v="11"/>
    <x v="0"/>
    <n v="8.0971157265600002"/>
    <s v="Grass Hay"/>
    <s v="Flood"/>
    <s v="Other Hay/Non Alfalfa"/>
    <s v="Active IR"/>
  </r>
  <r>
    <x v="27"/>
    <x v="0"/>
    <n v="6.56650901159"/>
    <s v="Grass Hay"/>
    <s v="Flood"/>
    <s v="Other Hay/Non Alfalfa"/>
    <s v="Active IR"/>
  </r>
  <r>
    <x v="8"/>
    <x v="0"/>
    <n v="1.77186065759"/>
    <s v="Grass Hay"/>
    <s v="Flood"/>
    <s v="Other Hay/Non Alfalfa"/>
    <s v="Active IR"/>
  </r>
  <r>
    <x v="3"/>
    <x v="0"/>
    <n v="1.3916571789300001"/>
    <s v="Grass Hay"/>
    <s v="Flood"/>
    <s v="Other Hay/Non Alfalfa"/>
    <s v="Active IR"/>
  </r>
  <r>
    <x v="3"/>
    <x v="0"/>
    <n v="1.3916571789300001"/>
    <s v="Grass Hay"/>
    <s v="Flood"/>
    <s v="Other Hay/Non Alfalfa"/>
    <s v="Active IR"/>
  </r>
  <r>
    <x v="9"/>
    <x v="0"/>
    <n v="1.1797389815999999"/>
    <s v="Grass Hay"/>
    <s v="Flood"/>
    <s v="Other Hay/Non Alfalfa"/>
    <s v="Active IR"/>
  </r>
  <r>
    <x v="9"/>
    <x v="0"/>
    <n v="1.1797389815999999"/>
    <s v="Grass Hay"/>
    <s v="Flood"/>
    <s v="Other Hay/Non Alfalfa"/>
    <s v="Active IR"/>
  </r>
  <r>
    <x v="9"/>
    <x v="0"/>
    <n v="1.1797389815999999"/>
    <s v="Grass Hay"/>
    <s v="Flood"/>
    <s v="Other Hay/Non Alfalfa"/>
    <s v="Active IR"/>
  </r>
  <r>
    <x v="9"/>
    <x v="0"/>
    <n v="1.1797389815999999"/>
    <s v="Grass Hay"/>
    <s v="Flood"/>
    <s v="Other Hay/Non Alfalfa"/>
    <s v="Active IR"/>
  </r>
  <r>
    <x v="9"/>
    <x v="0"/>
    <n v="1.1797389815999999"/>
    <s v="Grass Hay"/>
    <s v="Flood"/>
    <s v="Other Hay/Non Alfalfa"/>
    <s v="Active IR"/>
  </r>
  <r>
    <x v="3"/>
    <x v="0"/>
    <n v="4.0938923762600004"/>
    <s v="Grass Hay"/>
    <s v="Flood"/>
    <s v="Other Hay/Non Alfalfa"/>
    <s v="Active IR"/>
  </r>
  <r>
    <x v="13"/>
    <x v="0"/>
    <n v="5.2544352714500002"/>
    <s v="Grass Hay"/>
    <s v="Flood"/>
    <s v="Other Hay/Non Alfalfa"/>
    <s v="Active IR"/>
  </r>
  <r>
    <x v="13"/>
    <x v="0"/>
    <n v="5.2544352714500002"/>
    <s v="Grass Hay"/>
    <s v="Flood"/>
    <s v="Other Hay/Non Alfalfa"/>
    <s v="Active IR"/>
  </r>
  <r>
    <x v="31"/>
    <x v="0"/>
    <n v="5.2052367559699997"/>
    <s v="Grass Hay"/>
    <s v="Flood"/>
    <s v="Other Hay/Non Alfalfa"/>
    <s v="Active IR"/>
  </r>
  <r>
    <x v="11"/>
    <x v="0"/>
    <n v="0.33268455755600002"/>
    <s v="Grass Hay"/>
    <s v="Flood"/>
    <s v="Other Hay/Non Alfalfa"/>
    <s v="Active IR"/>
  </r>
  <r>
    <x v="9"/>
    <x v="0"/>
    <n v="1.57175041138"/>
    <s v="Grass Hay"/>
    <s v="Flood"/>
    <s v="Other Hay/Non Alfalfa"/>
    <s v="Active IR"/>
  </r>
  <r>
    <x v="34"/>
    <x v="0"/>
    <n v="18.783531034300001"/>
    <s v="Grass Hay"/>
    <s v="Flood"/>
    <s v="Other Hay/Non Alfalfa"/>
    <s v="Active IR"/>
  </r>
  <r>
    <x v="34"/>
    <x v="0"/>
    <n v="18.783531034300001"/>
    <s v="Grass Hay"/>
    <s v="Flood"/>
    <s v="Other Hay/Non Alfalfa"/>
    <s v="Active IR"/>
  </r>
  <r>
    <x v="34"/>
    <x v="0"/>
    <n v="18.783531034300001"/>
    <s v="Grass Hay"/>
    <s v="Flood"/>
    <s v="Other Hay/Non Alfalfa"/>
    <s v="Active IR"/>
  </r>
  <r>
    <x v="48"/>
    <x v="0"/>
    <n v="8.8258456724599998"/>
    <s v="Grass Hay"/>
    <s v="Flood"/>
    <s v="Other Hay/Non Alfalfa"/>
    <s v="Active IR"/>
  </r>
  <r>
    <x v="48"/>
    <x v="0"/>
    <n v="8.8258456724599998"/>
    <s v="Grass Hay"/>
    <s v="Flood"/>
    <s v="Other Hay/Non Alfalfa"/>
    <s v="Active IR"/>
  </r>
  <r>
    <x v="51"/>
    <x v="0"/>
    <n v="6.5727543313999996"/>
    <s v="Grass Hay"/>
    <s v="Flood"/>
    <s v="Other Hay/Non Alfalfa"/>
    <s v="Active IR"/>
  </r>
  <r>
    <x v="9"/>
    <x v="0"/>
    <n v="30.361702949400001"/>
    <s v="Grass Hay"/>
    <s v="Flood"/>
    <s v="Other Hay/Non Alfalfa"/>
    <s v="Active IR"/>
  </r>
  <r>
    <x v="1"/>
    <x v="0"/>
    <n v="3.6788187377799999"/>
    <s v="Grass Hay"/>
    <s v="Flood"/>
    <s v="Other Hay/Non Alfalfa"/>
    <s v="Active IR"/>
  </r>
  <r>
    <x v="1"/>
    <x v="0"/>
    <n v="3.6788187377799999"/>
    <s v="Grass Hay"/>
    <s v="Flood"/>
    <s v="Other Hay/Non Alfalfa"/>
    <s v="Active IR"/>
  </r>
  <r>
    <x v="1"/>
    <x v="0"/>
    <n v="3.6788187377799999"/>
    <s v="Grass Hay"/>
    <s v="Flood"/>
    <s v="Other Hay/Non Alfalfa"/>
    <s v="Active IR"/>
  </r>
  <r>
    <x v="10"/>
    <x v="0"/>
    <n v="3.6788187377799999"/>
    <s v="Grass Hay"/>
    <s v="Flood"/>
    <s v="Other Hay/Non Alfalfa"/>
    <s v="Active IR"/>
  </r>
  <r>
    <x v="5"/>
    <x v="0"/>
    <n v="0.690885777792"/>
    <s v="Grass Hay"/>
    <s v="Flood"/>
    <s v="Other Hay/Non Alfalfa"/>
    <s v="Active IR"/>
  </r>
  <r>
    <x v="44"/>
    <x v="0"/>
    <n v="5.0253215330299996"/>
    <s v="Grass Hay"/>
    <s v="Flood"/>
    <s v="Other Hay/Non Alfalfa"/>
    <s v="Active IR"/>
  </r>
  <r>
    <x v="3"/>
    <x v="0"/>
    <n v="2.4460801567799999"/>
    <s v="Grass Hay"/>
    <s v="Flood"/>
    <s v="Other Hay/Non Alfalfa"/>
    <s v="Active IR"/>
  </r>
  <r>
    <x v="3"/>
    <x v="0"/>
    <n v="2.4460801567799999"/>
    <s v="Grass Hay"/>
    <s v="Flood"/>
    <s v="Other Hay/Non Alfalfa"/>
    <s v="Active IR"/>
  </r>
  <r>
    <x v="10"/>
    <x v="0"/>
    <n v="4.2296827748699997"/>
    <s v="Grass Hay"/>
    <s v="Flood"/>
    <s v="Other Hay/Non Alfalfa"/>
    <s v="Active IR"/>
  </r>
  <r>
    <x v="10"/>
    <x v="0"/>
    <n v="4.2296827748699997"/>
    <s v="Grass Hay"/>
    <s v="Flood"/>
    <s v="Other Hay/Non Alfalfa"/>
    <s v="Active IR"/>
  </r>
  <r>
    <x v="10"/>
    <x v="0"/>
    <n v="8.6210707235499999"/>
    <s v="Grass Hay"/>
    <s v="Flood"/>
    <s v="Other Hay/Non Alfalfa"/>
    <s v="Active IR"/>
  </r>
  <r>
    <x v="51"/>
    <x v="0"/>
    <n v="11.796195814800001"/>
    <s v="Grass Hay"/>
    <s v="Flood"/>
    <s v="Other Hay/Non Alfalfa"/>
    <s v="Active IR"/>
  </r>
  <r>
    <x v="10"/>
    <x v="0"/>
    <n v="1.9784711176400001"/>
    <s v="Grass Hay"/>
    <s v="Flood"/>
    <s v="Other Hay/Non Alfalfa"/>
    <s v="Active IR"/>
  </r>
  <r>
    <x v="13"/>
    <x v="0"/>
    <n v="6.4641303000699999"/>
    <s v="Grass Hay"/>
    <s v="Flood"/>
    <s v="Other Hay/Non Alfalfa"/>
    <s v="Active IR"/>
  </r>
  <r>
    <x v="13"/>
    <x v="0"/>
    <n v="6.4641303000699999"/>
    <s v="Grass Hay"/>
    <s v="Flood"/>
    <s v="Other Hay/Non Alfalfa"/>
    <s v="Active IR"/>
  </r>
  <r>
    <x v="10"/>
    <x v="0"/>
    <n v="6.0360659946800004"/>
    <s v="Grass Hay"/>
    <s v="Flood"/>
    <s v="Other Hay/Non Alfalfa"/>
    <s v="Active IR"/>
  </r>
  <r>
    <x v="2"/>
    <x v="0"/>
    <n v="2.1133628391100001"/>
    <s v="Grass Hay"/>
    <s v="Flood"/>
    <s v="Other Hay/Non Alfalfa"/>
    <s v="Active IR"/>
  </r>
  <r>
    <x v="2"/>
    <x v="0"/>
    <n v="2.1133628391100001"/>
    <s v="Grass Hay"/>
    <s v="Flood"/>
    <s v="Other Hay/Non Alfalfa"/>
    <s v="Active IR"/>
  </r>
  <r>
    <x v="9"/>
    <x v="0"/>
    <n v="0.54092480099999996"/>
    <s v="Grass Hay"/>
    <s v="Flood"/>
    <s v="Other Hay/Non Alfalfa"/>
    <s v="Active IR"/>
  </r>
  <r>
    <x v="44"/>
    <x v="0"/>
    <n v="6.7330078016300003"/>
    <s v="Grass Hay"/>
    <s v="Flood"/>
    <s v="Other Hay/Non Alfalfa"/>
    <s v="Active IR"/>
  </r>
  <r>
    <x v="17"/>
    <x v="0"/>
    <n v="0.36375415078700002"/>
    <s v="Grass Hay"/>
    <s v="Flood"/>
    <s v="Other Hay/Non Alfalfa"/>
    <s v="Active IR"/>
  </r>
  <r>
    <x v="16"/>
    <x v="0"/>
    <n v="3.9371003338100001"/>
    <s v="Grass Hay"/>
    <s v="Flood"/>
    <s v="Other Hay/Non Alfalfa"/>
    <s v="Active IR"/>
  </r>
  <r>
    <x v="3"/>
    <x v="0"/>
    <n v="24.608522213400001"/>
    <s v="Grass Hay"/>
    <s v="Flood"/>
    <s v="Other Hay/Non Alfalfa"/>
    <s v="Active IR"/>
  </r>
  <r>
    <x v="3"/>
    <x v="0"/>
    <n v="24.608522213400001"/>
    <s v="Grass Hay"/>
    <s v="Flood"/>
    <s v="Other Hay/Non Alfalfa"/>
    <s v="Active IR"/>
  </r>
  <r>
    <x v="25"/>
    <x v="0"/>
    <n v="8.6127822761299999"/>
    <s v="Grass Hay"/>
    <s v="Flood"/>
    <s v="Other Hay/Non Alfalfa"/>
    <s v="Active IR"/>
  </r>
  <r>
    <x v="9"/>
    <x v="0"/>
    <n v="2.4458269777599999"/>
    <s v="Grass Hay"/>
    <s v="Flood"/>
    <s v="Other Hay/Non Alfalfa"/>
    <s v="Active IR"/>
  </r>
  <r>
    <x v="10"/>
    <x v="0"/>
    <n v="8.4757538929499905"/>
    <s v="Grass Hay"/>
    <s v="Flood"/>
    <s v="Other Hay/Non Alfalfa"/>
    <s v="Active IR"/>
  </r>
  <r>
    <x v="10"/>
    <x v="0"/>
    <n v="8.4757538929499905"/>
    <s v="Grass Hay"/>
    <s v="Flood"/>
    <s v="Other Hay/Non Alfalfa"/>
    <s v="Active IR"/>
  </r>
  <r>
    <x v="10"/>
    <x v="0"/>
    <n v="8.4757538929499905"/>
    <s v="Grass Hay"/>
    <s v="Flood"/>
    <s v="Other Hay/Non Alfalfa"/>
    <s v="Active IR"/>
  </r>
  <r>
    <x v="9"/>
    <x v="0"/>
    <n v="1.9694746240300001"/>
    <s v="Grass Hay"/>
    <s v="Flood"/>
    <s v="Other Hay/Non Alfalfa"/>
    <s v="Active IR"/>
  </r>
  <r>
    <x v="16"/>
    <x v="0"/>
    <n v="3.4996547113499998"/>
    <s v="Grass Hay"/>
    <s v="Flood"/>
    <s v="Other Hay/Non Alfalfa"/>
    <s v="Active IR"/>
  </r>
  <r>
    <x v="39"/>
    <x v="0"/>
    <n v="2.0481393573500002"/>
    <s v="Grass Hay"/>
    <s v="Flood"/>
    <s v="Other Hay/Non Alfalfa"/>
    <s v="Active IR"/>
  </r>
  <r>
    <x v="17"/>
    <x v="0"/>
    <n v="2.0481393573500002"/>
    <s v="Grass Hay"/>
    <s v="Flood"/>
    <s v="Other Hay/Non Alfalfa"/>
    <s v="Active IR"/>
  </r>
  <r>
    <x v="40"/>
    <x v="0"/>
    <n v="2.0481393573500002"/>
    <s v="Grass Hay"/>
    <s v="Flood"/>
    <s v="Other Hay/Non Alfalfa"/>
    <s v="Active IR"/>
  </r>
  <r>
    <x v="9"/>
    <x v="0"/>
    <n v="3.8934385255600001"/>
    <s v="Grass Hay"/>
    <s v="Flood"/>
    <s v="Other Hay/Non Alfalfa"/>
    <s v="Active IR"/>
  </r>
  <r>
    <x v="27"/>
    <x v="0"/>
    <n v="5.5964039585399998"/>
    <s v="Grass Hay"/>
    <s v="Flood"/>
    <s v="Other Hay/Non Alfalfa"/>
    <s v="Active IR"/>
  </r>
  <r>
    <x v="0"/>
    <x v="0"/>
    <n v="8.4155412361300002"/>
    <s v="Grass Hay"/>
    <s v="Flood"/>
    <s v="Other Hay/Non Alfalfa"/>
    <s v="Active IR"/>
  </r>
  <r>
    <x v="5"/>
    <x v="0"/>
    <n v="5.8662854195699996"/>
    <s v="Grass Hay"/>
    <s v="Flood"/>
    <s v="Other Hay/Non Alfalfa"/>
    <s v="Active IR"/>
  </r>
  <r>
    <x v="5"/>
    <x v="0"/>
    <n v="5.8662854195699996"/>
    <s v="Grass Hay"/>
    <s v="Flood"/>
    <s v="Other Hay/Non Alfalfa"/>
    <s v="Active IR"/>
  </r>
  <r>
    <x v="5"/>
    <x v="0"/>
    <n v="5.8662854195699996"/>
    <s v="Grass Hay"/>
    <s v="Flood"/>
    <s v="Other Hay/Non Alfalfa"/>
    <s v="Active IR"/>
  </r>
  <r>
    <x v="16"/>
    <x v="0"/>
    <n v="26.535360471699899"/>
    <s v="Grass Hay"/>
    <s v="Flood"/>
    <s v="Other Hay/Non Alfalfa"/>
    <s v="Active IR"/>
  </r>
  <r>
    <x v="16"/>
    <x v="0"/>
    <n v="26.535360471699899"/>
    <s v="Grass Hay"/>
    <s v="Flood"/>
    <s v="Other Hay/Non Alfalfa"/>
    <s v="Active IR"/>
  </r>
  <r>
    <x v="16"/>
    <x v="0"/>
    <n v="26.535360471699899"/>
    <s v="Grass Hay"/>
    <s v="Flood"/>
    <s v="Other Hay/Non Alfalfa"/>
    <s v="Active IR"/>
  </r>
  <r>
    <x v="6"/>
    <x v="0"/>
    <n v="26.535360471699899"/>
    <s v="Grass Hay"/>
    <s v="Flood"/>
    <s v="Other Hay/Non Alfalfa"/>
    <s v="Active IR"/>
  </r>
  <r>
    <x v="0"/>
    <x v="0"/>
    <n v="9.8223580034599998"/>
    <s v="Grass Hay"/>
    <s v="Flood"/>
    <s v="Other Hay/Non Alfalfa"/>
    <s v="Active IR"/>
  </r>
  <r>
    <x v="44"/>
    <x v="0"/>
    <n v="10.0088351321"/>
    <s v="Grass Hay"/>
    <s v="Flood"/>
    <s v="Other Hay/Non Alfalfa"/>
    <s v="Active IR"/>
  </r>
  <r>
    <x v="22"/>
    <x v="0"/>
    <n v="6.7670165203600003"/>
    <s v="Grass Hay"/>
    <s v="Flood"/>
    <s v="Other Hay/Non Alfalfa"/>
    <s v="Active IR"/>
  </r>
  <r>
    <x v="22"/>
    <x v="0"/>
    <n v="6.7670165203600003"/>
    <s v="Grass Hay"/>
    <s v="Flood"/>
    <s v="Other Hay/Non Alfalfa"/>
    <s v="Active IR"/>
  </r>
  <r>
    <x v="9"/>
    <x v="0"/>
    <n v="11.5483320119999"/>
    <s v="Grass Hay"/>
    <s v="Flood"/>
    <s v="Other Hay/Non Alfalfa"/>
    <s v="Active IR"/>
  </r>
  <r>
    <x v="5"/>
    <x v="0"/>
    <n v="3.5768182567800002"/>
    <s v="Grass Hay"/>
    <s v="Flood"/>
    <s v="Other Hay/Non Alfalfa"/>
    <s v="Active IR"/>
  </r>
  <r>
    <x v="16"/>
    <x v="0"/>
    <n v="6.6309972734400002"/>
    <s v="Grass Hay"/>
    <s v="Flood"/>
    <s v="Other Hay/Non Alfalfa"/>
    <s v="Active IR"/>
  </r>
  <r>
    <x v="0"/>
    <x v="0"/>
    <n v="3.9675647715600002"/>
    <s v="Grass Hay"/>
    <s v="Flood"/>
    <s v="Other Hay/Non Alfalfa"/>
    <s v="Active IR"/>
  </r>
  <r>
    <x v="9"/>
    <x v="0"/>
    <n v="8.2141407188900004"/>
    <s v="Grass Hay"/>
    <s v="Flood"/>
    <s v="Other Hay/Non Alfalfa"/>
    <s v="Active IR"/>
  </r>
  <r>
    <x v="9"/>
    <x v="0"/>
    <n v="0.64919467314699997"/>
    <s v="Grass Hay"/>
    <s v="Flood"/>
    <s v="Other Hay/Non Alfalfa"/>
    <s v="Active IR"/>
  </r>
  <r>
    <x v="7"/>
    <x v="0"/>
    <n v="22.8167980519999"/>
    <s v="Grass Hay"/>
    <s v="Flood"/>
    <s v="Other Hay/Non Alfalfa"/>
    <s v="Active IR"/>
  </r>
  <r>
    <x v="9"/>
    <x v="0"/>
    <n v="10.0198914904999"/>
    <s v="Grass Hay"/>
    <s v="Flood"/>
    <s v="Other Hay/Non Alfalfa"/>
    <s v="Active IR"/>
  </r>
  <r>
    <x v="38"/>
    <x v="0"/>
    <n v="4.7977157129399997"/>
    <s v="Grass Hay"/>
    <s v="Flood"/>
    <s v="Other Hay/Non Alfalfa"/>
    <s v="Active IR"/>
  </r>
  <r>
    <x v="44"/>
    <x v="0"/>
    <n v="11.246024305100001"/>
    <s v="Grass Hay"/>
    <s v="Flood"/>
    <s v="Other Hay/Non Alfalfa"/>
    <s v="Active IR"/>
  </r>
  <r>
    <x v="9"/>
    <x v="0"/>
    <n v="14.719756908400001"/>
    <s v="Grass Hay"/>
    <s v="Flood"/>
    <s v="Other Hay/Non Alfalfa"/>
    <s v="Active IR"/>
  </r>
  <r>
    <x v="10"/>
    <x v="0"/>
    <n v="1.9282412036200001"/>
    <s v="Grass Hay"/>
    <s v="Flood"/>
    <s v="Other Hay/Non Alfalfa"/>
    <s v="Active IR"/>
  </r>
  <r>
    <x v="4"/>
    <x v="0"/>
    <n v="2.2234706078399999"/>
    <s v="Grass Hay"/>
    <s v="Flood"/>
    <s v="Other Hay/Non Alfalfa"/>
    <s v="Active IR"/>
  </r>
  <r>
    <x v="7"/>
    <x v="0"/>
    <n v="2.2234706078399999"/>
    <s v="Grass Hay"/>
    <s v="Flood"/>
    <s v="Other Hay/Non Alfalfa"/>
    <s v="Active IR"/>
  </r>
  <r>
    <x v="44"/>
    <x v="0"/>
    <n v="5.6735363351499997"/>
    <s v="Grass Hay"/>
    <s v="Flood"/>
    <s v="Other Hay/Non Alfalfa"/>
    <s v="Active IR"/>
  </r>
  <r>
    <x v="4"/>
    <x v="0"/>
    <n v="4.6208357084299996"/>
    <s v="Grass Hay"/>
    <s v="Flood"/>
    <s v="Other Hay/Non Alfalfa"/>
    <s v="Active IR"/>
  </r>
  <r>
    <x v="4"/>
    <x v="0"/>
    <n v="4.6208357084299996"/>
    <s v="Grass Hay"/>
    <s v="Flood"/>
    <s v="Other Hay/Non Alfalfa"/>
    <s v="Active IR"/>
  </r>
  <r>
    <x v="4"/>
    <x v="0"/>
    <n v="4.6208357084299996"/>
    <s v="Grass Hay"/>
    <s v="Flood"/>
    <s v="Other Hay/Non Alfalfa"/>
    <s v="Active IR"/>
  </r>
  <r>
    <x v="7"/>
    <x v="0"/>
    <n v="4.6208357084299996"/>
    <s v="Grass Hay"/>
    <s v="Flood"/>
    <s v="Other Hay/Non Alfalfa"/>
    <s v="Active IR"/>
  </r>
  <r>
    <x v="7"/>
    <x v="0"/>
    <n v="4.6208357084299996"/>
    <s v="Grass Hay"/>
    <s v="Flood"/>
    <s v="Other Hay/Non Alfalfa"/>
    <s v="Active IR"/>
  </r>
  <r>
    <x v="10"/>
    <x v="0"/>
    <n v="5.5288605024499997"/>
    <s v="Grass Hay"/>
    <s v="Flood"/>
    <s v="Other Hay/Non Alfalfa"/>
    <s v="Active IR"/>
  </r>
  <r>
    <x v="10"/>
    <x v="0"/>
    <n v="5.5288605024499997"/>
    <s v="Grass Hay"/>
    <s v="Flood"/>
    <s v="Other Hay/Non Alfalfa"/>
    <s v="Active IR"/>
  </r>
  <r>
    <x v="48"/>
    <x v="0"/>
    <n v="2.1056766361300001"/>
    <s v="Grass Hay"/>
    <s v="Flood"/>
    <s v="Other Hay/Non Alfalfa"/>
    <s v="Active IR"/>
  </r>
  <r>
    <x v="10"/>
    <x v="0"/>
    <n v="5.0611442415600001"/>
    <s v="Grass Hay"/>
    <s v="Flood"/>
    <s v="Other Hay/Non Alfalfa"/>
    <s v="Active IR"/>
  </r>
  <r>
    <x v="38"/>
    <x v="0"/>
    <n v="10.0535491412"/>
    <s v="Grass Hay"/>
    <s v="Flood"/>
    <s v="Other Hay/Non Alfalfa"/>
    <s v="Active IR"/>
  </r>
  <r>
    <x v="3"/>
    <x v="0"/>
    <n v="23.209148147600001"/>
    <s v="Grass Hay"/>
    <s v="Flood"/>
    <s v="Other Hay/Non Alfalfa"/>
    <s v="Active IR"/>
  </r>
  <r>
    <x v="3"/>
    <x v="0"/>
    <n v="23.209148147600001"/>
    <s v="Grass Hay"/>
    <s v="Flood"/>
    <s v="Other Hay/Non Alfalfa"/>
    <s v="Active IR"/>
  </r>
  <r>
    <x v="9"/>
    <x v="0"/>
    <n v="2.53577548647"/>
    <s v="Grass Hay"/>
    <s v="Flood"/>
    <s v="Other Hay/Non Alfalfa"/>
    <s v="Active IR"/>
  </r>
  <r>
    <x v="11"/>
    <x v="0"/>
    <n v="4.7980126346400001"/>
    <s v="Grass Hay"/>
    <s v="Flood"/>
    <s v="Other Hay/Non Alfalfa"/>
    <s v="Active IR"/>
  </r>
  <r>
    <x v="9"/>
    <x v="0"/>
    <n v="4.6465664717499999"/>
    <s v="Grass Hay"/>
    <s v="Flood"/>
    <s v="Other Hay/Non Alfalfa"/>
    <s v="Active IR"/>
  </r>
  <r>
    <x v="51"/>
    <x v="0"/>
    <n v="15.3882376225"/>
    <s v="Grass Hay"/>
    <s v="Flood"/>
    <s v="Other Hay/Non Alfalfa"/>
    <s v="Active IR"/>
  </r>
  <r>
    <x v="3"/>
    <x v="0"/>
    <n v="3.5312375057700001"/>
    <s v="Grass Hay"/>
    <s v="Flood"/>
    <s v="Other Hay/Non Alfalfa"/>
    <s v="Active IR"/>
  </r>
  <r>
    <x v="3"/>
    <x v="0"/>
    <n v="3.5312375057700001"/>
    <s v="Grass Hay"/>
    <s v="Flood"/>
    <s v="Other Hay/Non Alfalfa"/>
    <s v="Active IR"/>
  </r>
  <r>
    <x v="3"/>
    <x v="0"/>
    <n v="11.2119483292"/>
    <s v="Grass Hay"/>
    <s v="Flood"/>
    <s v="Other Hay/Non Alfalfa"/>
    <s v="Active IR"/>
  </r>
  <r>
    <x v="3"/>
    <x v="0"/>
    <n v="11.2119483292"/>
    <s v="Grass Hay"/>
    <s v="Flood"/>
    <s v="Other Hay/Non Alfalfa"/>
    <s v="Active IR"/>
  </r>
  <r>
    <x v="10"/>
    <x v="0"/>
    <n v="1.6732613520499999"/>
    <s v="Grass Hay"/>
    <s v="Flood"/>
    <s v="Other Hay/Non Alfalfa"/>
    <s v="Active IR"/>
  </r>
  <r>
    <x v="3"/>
    <x v="0"/>
    <n v="1.6732613520499999"/>
    <s v="Grass Hay"/>
    <s v="Flood"/>
    <s v="Other Hay/Non Alfalfa"/>
    <s v="Active IR"/>
  </r>
  <r>
    <x v="9"/>
    <x v="0"/>
    <n v="12.497980395300001"/>
    <s v="Grass Hay"/>
    <s v="Flood"/>
    <s v="Other Hay/Non Alfalfa"/>
    <s v="Active IR"/>
  </r>
  <r>
    <x v="9"/>
    <x v="0"/>
    <n v="12.497980395300001"/>
    <s v="Grass Hay"/>
    <s v="Flood"/>
    <s v="Other Hay/Non Alfalfa"/>
    <s v="Active IR"/>
  </r>
  <r>
    <x v="8"/>
    <x v="0"/>
    <n v="5.2549376576100002"/>
    <s v="Grass Hay"/>
    <s v="Flood"/>
    <s v="Other Hay/Non Alfalfa"/>
    <s v="Active IR"/>
  </r>
  <r>
    <x v="8"/>
    <x v="0"/>
    <n v="5.2549376576100002"/>
    <s v="Grass Hay"/>
    <s v="Flood"/>
    <s v="Other Hay/Non Alfalfa"/>
    <s v="Active IR"/>
  </r>
  <r>
    <x v="9"/>
    <x v="0"/>
    <n v="6.6441734623300004"/>
    <s v="Grass Hay"/>
    <s v="Flood"/>
    <s v="Other Hay/Non Alfalfa"/>
    <s v="Active IR"/>
  </r>
  <r>
    <x v="9"/>
    <x v="0"/>
    <n v="6.6441734623300004"/>
    <s v="Grass Hay"/>
    <s v="Flood"/>
    <s v="Other Hay/Non Alfalfa"/>
    <s v="Active IR"/>
  </r>
  <r>
    <x v="13"/>
    <x v="0"/>
    <n v="7.3010249280400004"/>
    <s v="Grass Hay"/>
    <s v="Flood"/>
    <s v="Other Hay/Non Alfalfa"/>
    <s v="Active IR"/>
  </r>
  <r>
    <x v="53"/>
    <x v="0"/>
    <n v="7.5889934452299999"/>
    <s v="Grass Hay"/>
    <s v="Flood"/>
    <s v="Other Hay/Non Alfalfa"/>
    <s v="Active IR"/>
  </r>
  <r>
    <x v="3"/>
    <x v="0"/>
    <n v="1.58942576379"/>
    <s v="Grass Hay"/>
    <s v="Flood"/>
    <s v="Other Hay/Non Alfalfa"/>
    <s v="Active IR"/>
  </r>
  <r>
    <x v="31"/>
    <x v="0"/>
    <n v="13.1734373911"/>
    <s v="Grass Hay"/>
    <s v="Flood"/>
    <s v="Other Hay/Non Alfalfa"/>
    <s v="Active IR"/>
  </r>
  <r>
    <x v="24"/>
    <x v="0"/>
    <n v="2.3372527994399999"/>
    <s v="Grass Hay"/>
    <s v="Flood"/>
    <s v="Other Hay/Non Alfalfa"/>
    <s v="Active IR"/>
  </r>
  <r>
    <x v="24"/>
    <x v="0"/>
    <n v="2.3372527994399999"/>
    <s v="Grass Hay"/>
    <s v="Flood"/>
    <s v="Other Hay/Non Alfalfa"/>
    <s v="Active IR"/>
  </r>
  <r>
    <x v="24"/>
    <x v="0"/>
    <n v="2.3372527994399999"/>
    <s v="Grass Hay"/>
    <s v="Flood"/>
    <s v="Other Hay/Non Alfalfa"/>
    <s v="Active IR"/>
  </r>
  <r>
    <x v="24"/>
    <x v="0"/>
    <n v="2.3372527994399999"/>
    <s v="Grass Hay"/>
    <s v="Flood"/>
    <s v="Other Hay/Non Alfalfa"/>
    <s v="Active IR"/>
  </r>
  <r>
    <x v="7"/>
    <x v="0"/>
    <n v="2.3372527994399999"/>
    <s v="Grass Hay"/>
    <s v="Flood"/>
    <s v="Other Hay/Non Alfalfa"/>
    <s v="Active IR"/>
  </r>
  <r>
    <x v="7"/>
    <x v="0"/>
    <n v="2.3372527994399999"/>
    <s v="Grass Hay"/>
    <s v="Flood"/>
    <s v="Other Hay/Non Alfalfa"/>
    <s v="Active IR"/>
  </r>
  <r>
    <x v="22"/>
    <x v="0"/>
    <n v="29.644137244300001"/>
    <s v="Grass Hay"/>
    <s v="Flood"/>
    <s v="Other Hay/Non Alfalfa"/>
    <s v="Active IR"/>
  </r>
  <r>
    <x v="16"/>
    <x v="0"/>
    <n v="4.5665847053200004"/>
    <s v="Grass Hay"/>
    <s v="Flood"/>
    <s v="Other Hay/Non Alfalfa"/>
    <s v="Active IR"/>
  </r>
  <r>
    <x v="16"/>
    <x v="0"/>
    <n v="4.5665847053200004"/>
    <s v="Grass Hay"/>
    <s v="Flood"/>
    <s v="Other Hay/Non Alfalfa"/>
    <s v="Active IR"/>
  </r>
  <r>
    <x v="16"/>
    <x v="0"/>
    <n v="4.5665847053200004"/>
    <s v="Grass Hay"/>
    <s v="Flood"/>
    <s v="Other Hay/Non Alfalfa"/>
    <s v="Active IR"/>
  </r>
  <r>
    <x v="9"/>
    <x v="0"/>
    <n v="3.1907686727"/>
    <s v="Grass Hay"/>
    <s v="Flood"/>
    <s v="Other Hay/Non Alfalfa"/>
    <s v="Active IR"/>
  </r>
  <r>
    <x v="9"/>
    <x v="0"/>
    <n v="1.9954015353800001"/>
    <s v="Grass Hay"/>
    <s v="Flood"/>
    <s v="Other Hay/Non Alfalfa"/>
    <s v="Active IR"/>
  </r>
  <r>
    <x v="10"/>
    <x v="0"/>
    <n v="11.200385689200001"/>
    <s v="Grass Hay"/>
    <s v="Flood"/>
    <s v="Other Hay/Non Alfalfa"/>
    <s v="Active IR"/>
  </r>
  <r>
    <x v="27"/>
    <x v="0"/>
    <n v="17.721955117299899"/>
    <s v="Grass Hay"/>
    <s v="Flood"/>
    <s v="Other Hay/Non Alfalfa"/>
    <s v="Active IR"/>
  </r>
  <r>
    <x v="11"/>
    <x v="0"/>
    <n v="30.484164074500001"/>
    <s v="Grass Hay"/>
    <s v="Flood"/>
    <s v="Other Hay/Non Alfalfa"/>
    <s v="Active IR"/>
  </r>
  <r>
    <x v="11"/>
    <x v="0"/>
    <n v="30.484164074500001"/>
    <s v="Grass Hay"/>
    <s v="Flood"/>
    <s v="Other Hay/Non Alfalfa"/>
    <s v="Active IR"/>
  </r>
  <r>
    <x v="11"/>
    <x v="0"/>
    <n v="30.484164074500001"/>
    <s v="Grass Hay"/>
    <s v="Flood"/>
    <s v="Other Hay/Non Alfalfa"/>
    <s v="Active IR"/>
  </r>
  <r>
    <x v="10"/>
    <x v="0"/>
    <n v="6.7346299677900001"/>
    <s v="Grass Hay"/>
    <s v="Flood"/>
    <s v="Other Hay/Non Alfalfa"/>
    <s v="Active IR"/>
  </r>
  <r>
    <x v="9"/>
    <x v="0"/>
    <n v="6.9843446233900002"/>
    <s v="Grass Hay"/>
    <s v="Flood"/>
    <s v="Other Hay/Non Alfalfa"/>
    <s v="Active IR"/>
  </r>
  <r>
    <x v="10"/>
    <x v="0"/>
    <n v="0.973314836116"/>
    <s v="Grass Hay"/>
    <s v="Flood"/>
    <s v="Other Hay/Non Alfalfa"/>
    <s v="Active IR"/>
  </r>
  <r>
    <x v="27"/>
    <x v="0"/>
    <n v="10.0293115125"/>
    <s v="Grass Hay"/>
    <s v="Flood"/>
    <s v="Other Hay/Non Alfalfa"/>
    <s v="Active IR"/>
  </r>
  <r>
    <x v="44"/>
    <x v="0"/>
    <n v="0.36749705228000001"/>
    <s v="Grass Hay"/>
    <s v="Flood"/>
    <s v="Other Hay/Non Alfalfa"/>
    <s v="Active IR"/>
  </r>
  <r>
    <x v="9"/>
    <x v="0"/>
    <n v="11.5615765856999"/>
    <s v="Grass Hay"/>
    <s v="Flood"/>
    <s v="Other Hay/Non Alfalfa"/>
    <s v="Active IR"/>
  </r>
  <r>
    <x v="9"/>
    <x v="0"/>
    <n v="11.5615765856999"/>
    <s v="Grass Hay"/>
    <s v="Flood"/>
    <s v="Other Hay/Non Alfalfa"/>
    <s v="Active IR"/>
  </r>
  <r>
    <x v="5"/>
    <x v="0"/>
    <n v="1.7453067821799999"/>
    <s v="Grass Hay"/>
    <s v="Flood"/>
    <s v="Other Hay/Non Alfalfa"/>
    <s v="Active IR"/>
  </r>
  <r>
    <x v="3"/>
    <x v="0"/>
    <n v="1.7453067821799999"/>
    <s v="Grass Hay"/>
    <s v="Flood"/>
    <s v="Other Hay/Non Alfalfa"/>
    <s v="Active IR"/>
  </r>
  <r>
    <x v="51"/>
    <x v="0"/>
    <n v="7.7150516105699998"/>
    <s v="Grass Hay"/>
    <s v="Flood"/>
    <s v="Other Hay/Non Alfalfa"/>
    <s v="Active IR"/>
  </r>
  <r>
    <x v="6"/>
    <x v="0"/>
    <n v="9.6966452801600003"/>
    <s v="Grass Hay"/>
    <s v="Flood"/>
    <s v="Other Hay/Non Alfalfa"/>
    <s v="Active IR"/>
  </r>
  <r>
    <x v="6"/>
    <x v="0"/>
    <n v="9.6966452801600003"/>
    <s v="Grass Hay"/>
    <s v="Flood"/>
    <s v="Other Hay/Non Alfalfa"/>
    <s v="Active IR"/>
  </r>
  <r>
    <x v="6"/>
    <x v="0"/>
    <n v="9.6966452801600003"/>
    <s v="Grass Hay"/>
    <s v="Flood"/>
    <s v="Other Hay/Non Alfalfa"/>
    <s v="Active IR"/>
  </r>
  <r>
    <x v="3"/>
    <x v="0"/>
    <n v="3.53258899246"/>
    <s v="Grass Hay"/>
    <s v="Flood"/>
    <s v="Other Hay/Non Alfalfa"/>
    <s v="Active IR"/>
  </r>
  <r>
    <x v="3"/>
    <x v="0"/>
    <n v="3.53258899246"/>
    <s v="Grass Hay"/>
    <s v="Flood"/>
    <s v="Other Hay/Non Alfalfa"/>
    <s v="Active IR"/>
  </r>
  <r>
    <x v="27"/>
    <x v="0"/>
    <n v="28.853577032099899"/>
    <s v="Grass Hay"/>
    <s v="Flood"/>
    <s v="Other Hay/Non Alfalfa"/>
    <s v="Active IR"/>
  </r>
  <r>
    <x v="9"/>
    <x v="0"/>
    <n v="2.5597015570099999"/>
    <s v="Grass Hay"/>
    <s v="Flood"/>
    <s v="Other Hay/Non Alfalfa"/>
    <s v="Active IR"/>
  </r>
  <r>
    <x v="9"/>
    <x v="0"/>
    <n v="2.5597015570099999"/>
    <s v="Grass Hay"/>
    <s v="Flood"/>
    <s v="Other Hay/Non Alfalfa"/>
    <s v="Active IR"/>
  </r>
  <r>
    <x v="9"/>
    <x v="0"/>
    <n v="2.5597015570099999"/>
    <s v="Grass Hay"/>
    <s v="Flood"/>
    <s v="Other Hay/Non Alfalfa"/>
    <s v="Active IR"/>
  </r>
  <r>
    <x v="13"/>
    <x v="0"/>
    <n v="5.3954250456399997"/>
    <s v="Grass Hay"/>
    <s v="Flood"/>
    <s v="Other Hay/Non Alfalfa"/>
    <s v="Active IR"/>
  </r>
  <r>
    <x v="5"/>
    <x v="0"/>
    <n v="0.79062467453999996"/>
    <s v="Grass Hay"/>
    <s v="Flood"/>
    <s v="Other Hay/Non Alfalfa"/>
    <s v="Active IR"/>
  </r>
  <r>
    <x v="5"/>
    <x v="0"/>
    <n v="0.79062467453999996"/>
    <s v="Grass Hay"/>
    <s v="Flood"/>
    <s v="Other Hay/Non Alfalfa"/>
    <s v="Active IR"/>
  </r>
  <r>
    <x v="5"/>
    <x v="0"/>
    <n v="0.79062467453999996"/>
    <s v="Grass Hay"/>
    <s v="Flood"/>
    <s v="Other Hay/Non Alfalfa"/>
    <s v="Active IR"/>
  </r>
  <r>
    <x v="3"/>
    <x v="0"/>
    <n v="6.6390045510000002"/>
    <s v="Grass Hay"/>
    <s v="Flood"/>
    <s v="Other Hay/Non Alfalfa"/>
    <s v="Active IR"/>
  </r>
  <r>
    <x v="3"/>
    <x v="0"/>
    <n v="6.6390045510000002"/>
    <s v="Grass Hay"/>
    <s v="Flood"/>
    <s v="Other Hay/Non Alfalfa"/>
    <s v="Active IR"/>
  </r>
  <r>
    <x v="3"/>
    <x v="0"/>
    <n v="6.6390045510000002"/>
    <s v="Grass Hay"/>
    <s v="Flood"/>
    <s v="Other Hay/Non Alfalfa"/>
    <s v="Active IR"/>
  </r>
  <r>
    <x v="3"/>
    <x v="0"/>
    <n v="6.6390045510000002"/>
    <s v="Grass Hay"/>
    <s v="Flood"/>
    <s v="Other Hay/Non Alfalfa"/>
    <s v="Active IR"/>
  </r>
  <r>
    <x v="3"/>
    <x v="0"/>
    <n v="6.6390045510000002"/>
    <s v="Grass Hay"/>
    <s v="Flood"/>
    <s v="Other Hay/Non Alfalfa"/>
    <s v="Active IR"/>
  </r>
  <r>
    <x v="6"/>
    <x v="0"/>
    <n v="2.8349591325799999"/>
    <s v="Grass Hay"/>
    <s v="Flood"/>
    <s v="Other Hay/Non Alfalfa"/>
    <s v="Active IR"/>
  </r>
  <r>
    <x v="6"/>
    <x v="0"/>
    <n v="2.8349591325799999"/>
    <s v="Grass Hay"/>
    <s v="Flood"/>
    <s v="Other Hay/Non Alfalfa"/>
    <s v="Active IR"/>
  </r>
  <r>
    <x v="22"/>
    <x v="0"/>
    <n v="6.2217342116500003"/>
    <s v="Grass Hay"/>
    <s v="Flood"/>
    <s v="Other Hay/Non Alfalfa"/>
    <s v="Active IR"/>
  </r>
  <r>
    <x v="11"/>
    <x v="0"/>
    <n v="4.9004631141699999"/>
    <s v="Grass Hay"/>
    <s v="Flood"/>
    <s v="Other Hay/Non Alfalfa"/>
    <s v="Active IR"/>
  </r>
  <r>
    <x v="44"/>
    <x v="0"/>
    <n v="9.3906635284799904"/>
    <s v="Grass Hay"/>
    <s v="Flood"/>
    <s v="Other Hay/Non Alfalfa"/>
    <s v="Active IR"/>
  </r>
  <r>
    <x v="27"/>
    <x v="0"/>
    <n v="50.6308915945"/>
    <s v="Grass Hay"/>
    <s v="Flood"/>
    <s v="Other Hay/Non Alfalfa"/>
    <s v="Active IR"/>
  </r>
  <r>
    <x v="21"/>
    <x v="0"/>
    <n v="0.87061796338099995"/>
    <s v="Grass Hay"/>
    <s v="Flood"/>
    <s v="Woody Wetlands"/>
    <s v="Active IR"/>
  </r>
  <r>
    <x v="12"/>
    <x v="0"/>
    <n v="2.12051120331"/>
    <s v="Grass Hay"/>
    <s v="Sprinkler"/>
    <s v="Developed/Low Intensity"/>
    <s v="Active IR"/>
  </r>
  <r>
    <x v="7"/>
    <x v="0"/>
    <n v="0.62823448039399998"/>
    <s v="Grass Hay"/>
    <s v="Sprinkler"/>
    <s v="Developed/Low Intensity"/>
    <s v="Active IR"/>
  </r>
  <r>
    <x v="39"/>
    <x v="0"/>
    <n v="0.70052107928899998"/>
    <s v="Grass Hay"/>
    <s v="Sprinkler"/>
    <s v="Developed/Low Intensity"/>
    <s v="Active IR"/>
  </r>
  <r>
    <x v="40"/>
    <x v="0"/>
    <n v="0.70052107928899998"/>
    <s v="Grass Hay"/>
    <s v="Sprinkler"/>
    <s v="Developed/Low Intensity"/>
    <s v="Active IR"/>
  </r>
  <r>
    <x v="7"/>
    <x v="0"/>
    <n v="1.34043867649"/>
    <s v="Grass Hay"/>
    <s v="Sprinkler"/>
    <s v="Developed/Low Intensity"/>
    <s v="Active IR"/>
  </r>
  <r>
    <x v="7"/>
    <x v="0"/>
    <n v="1.34043867649"/>
    <s v="Grass Hay"/>
    <s v="Sprinkler"/>
    <s v="Developed/Low Intensity"/>
    <s v="Active IR"/>
  </r>
  <r>
    <x v="7"/>
    <x v="0"/>
    <n v="1.34043867649"/>
    <s v="Grass Hay"/>
    <s v="Sprinkler"/>
    <s v="Developed/Low Intensity"/>
    <s v="Active IR"/>
  </r>
  <r>
    <x v="39"/>
    <x v="0"/>
    <n v="0.38521043690399998"/>
    <s v="Grass Hay"/>
    <s v="Sprinkler"/>
    <s v="Developed/Low Intensity"/>
    <s v="Active IR"/>
  </r>
  <r>
    <x v="40"/>
    <x v="0"/>
    <n v="0.38521043690399998"/>
    <s v="Grass Hay"/>
    <s v="Sprinkler"/>
    <s v="Developed/Low Intensity"/>
    <s v="Active IR"/>
  </r>
  <r>
    <x v="42"/>
    <x v="0"/>
    <n v="0.50398440849500004"/>
    <s v="Grass Hay"/>
    <s v="Sprinkler"/>
    <s v="Developed/Low Intensity"/>
    <s v="Active IR"/>
  </r>
  <r>
    <x v="7"/>
    <x v="0"/>
    <n v="0.50398440849500004"/>
    <s v="Grass Hay"/>
    <s v="Sprinkler"/>
    <s v="Developed/Low Intensity"/>
    <s v="Active IR"/>
  </r>
  <r>
    <x v="7"/>
    <x v="0"/>
    <n v="0.50398440849500004"/>
    <s v="Grass Hay"/>
    <s v="Sprinkler"/>
    <s v="Developed/Low Intensity"/>
    <s v="Active IR"/>
  </r>
  <r>
    <x v="23"/>
    <x v="0"/>
    <n v="2.0672002870599999"/>
    <s v="Grass Hay"/>
    <s v="Sprinkler"/>
    <s v="Developed/Low Intensity"/>
    <s v="Active IR"/>
  </r>
  <r>
    <x v="30"/>
    <x v="0"/>
    <n v="5.6351707000399998"/>
    <s v="Grass Hay"/>
    <s v="Sprinkler"/>
    <s v="Developed/Open Space"/>
    <s v="Active IR"/>
  </r>
  <r>
    <x v="4"/>
    <x v="0"/>
    <n v="1.06883703134"/>
    <s v="Grass Hay"/>
    <s v="Sprinkler"/>
    <s v="Developed/Open Space"/>
    <s v="Active IR"/>
  </r>
  <r>
    <x v="43"/>
    <x v="0"/>
    <n v="0.813394511609"/>
    <s v="Grass Hay"/>
    <s v="Sprinkler"/>
    <s v="Developed/Open Space"/>
    <s v="Active IR"/>
  </r>
  <r>
    <x v="43"/>
    <x v="0"/>
    <n v="0.813394511609"/>
    <s v="Grass Hay"/>
    <s v="Sprinkler"/>
    <s v="Developed/Open Space"/>
    <s v="Active IR"/>
  </r>
  <r>
    <x v="12"/>
    <x v="0"/>
    <n v="0.86756042060500005"/>
    <s v="Grass Hay"/>
    <s v="Sprinkler"/>
    <s v="Developed/Open Space"/>
    <s v="Active IR"/>
  </r>
  <r>
    <x v="6"/>
    <x v="0"/>
    <n v="1.2336514081700001"/>
    <s v="Grass Hay"/>
    <s v="Sprinkler"/>
    <s v="Developed/Open Space"/>
    <s v="Active IR"/>
  </r>
  <r>
    <x v="39"/>
    <x v="0"/>
    <n v="2.2516752531800002"/>
    <s v="Grass Hay"/>
    <s v="Sprinkler"/>
    <s v="Developed/Open Space"/>
    <s v="Active IR"/>
  </r>
  <r>
    <x v="39"/>
    <x v="0"/>
    <n v="2.2516752531800002"/>
    <s v="Grass Hay"/>
    <s v="Sprinkler"/>
    <s v="Developed/Open Space"/>
    <s v="Active IR"/>
  </r>
  <r>
    <x v="39"/>
    <x v="0"/>
    <n v="1.07881338295"/>
    <s v="Grass Hay"/>
    <s v="Sprinkler"/>
    <s v="Developed/Open Space"/>
    <s v="Active IR"/>
  </r>
  <r>
    <x v="39"/>
    <x v="0"/>
    <n v="1.07881338295"/>
    <s v="Grass Hay"/>
    <s v="Sprinkler"/>
    <s v="Developed/Open Space"/>
    <s v="Active IR"/>
  </r>
  <r>
    <x v="40"/>
    <x v="0"/>
    <n v="1.07881338295"/>
    <s v="Grass Hay"/>
    <s v="Sprinkler"/>
    <s v="Developed/Open Space"/>
    <s v="Active IR"/>
  </r>
  <r>
    <x v="40"/>
    <x v="0"/>
    <n v="1.07881338295"/>
    <s v="Grass Hay"/>
    <s v="Sprinkler"/>
    <s v="Developed/Open Space"/>
    <s v="Active IR"/>
  </r>
  <r>
    <x v="42"/>
    <x v="0"/>
    <n v="1.1408339782800001"/>
    <s v="Grass Hay"/>
    <s v="Sprinkler"/>
    <s v="Developed/Open Space"/>
    <s v="Active IR"/>
  </r>
  <r>
    <x v="7"/>
    <x v="0"/>
    <n v="1.1408339782800001"/>
    <s v="Grass Hay"/>
    <s v="Sprinkler"/>
    <s v="Developed/Open Space"/>
    <s v="Active IR"/>
  </r>
  <r>
    <x v="21"/>
    <x v="0"/>
    <n v="1.3182775673"/>
    <s v="Grass Hay"/>
    <s v="Sprinkler"/>
    <s v="Developed/Open Space"/>
    <s v="Active IR"/>
  </r>
  <r>
    <x v="11"/>
    <x v="0"/>
    <n v="3.8518451003199998"/>
    <s v="Grass Hay"/>
    <s v="Sprinkler"/>
    <s v="Developed/Open Space"/>
    <s v="Active IR"/>
  </r>
  <r>
    <x v="24"/>
    <x v="0"/>
    <n v="0.32710815291599998"/>
    <s v="Grass Hay"/>
    <s v="Sprinkler"/>
    <s v="Developed/Open Space"/>
    <s v="Active IR"/>
  </r>
  <r>
    <x v="24"/>
    <x v="0"/>
    <n v="1.4081872693499999"/>
    <s v="Grass Hay"/>
    <s v="Sprinkler"/>
    <s v="Developed/Open Space"/>
    <s v="Active IR"/>
  </r>
  <r>
    <x v="39"/>
    <x v="0"/>
    <n v="2.1775110177600001"/>
    <s v="Grass Hay"/>
    <s v="Sprinkler"/>
    <s v="Developed/Open Space"/>
    <s v="Active IR"/>
  </r>
  <r>
    <x v="25"/>
    <x v="0"/>
    <n v="1.6696498095600001"/>
    <s v="Grass Hay"/>
    <s v="Sprinkler"/>
    <s v="Developed/Open Space"/>
    <s v="Active IR"/>
  </r>
  <r>
    <x v="4"/>
    <x v="0"/>
    <n v="0.31801568792200002"/>
    <s v="Grass Hay"/>
    <s v="Sprinkler"/>
    <s v="Developed/Open Space"/>
    <s v="Active IR"/>
  </r>
  <r>
    <x v="7"/>
    <x v="0"/>
    <n v="0.31801568792200002"/>
    <s v="Grass Hay"/>
    <s v="Sprinkler"/>
    <s v="Developed/Open Space"/>
    <s v="Active IR"/>
  </r>
  <r>
    <x v="51"/>
    <x v="0"/>
    <n v="0.95339412238200005"/>
    <s v="Grass Hay"/>
    <s v="Sprinkler"/>
    <s v="Developed/Open Space"/>
    <s v="Active IR"/>
  </r>
  <r>
    <x v="19"/>
    <x v="0"/>
    <n v="1.4745576009400001"/>
    <s v="Grass Hay"/>
    <s v="Sprinkler"/>
    <s v="Developed/Open Space"/>
    <s v="Active IR"/>
  </r>
  <r>
    <x v="12"/>
    <x v="0"/>
    <n v="1.24042111597"/>
    <s v="Grass Hay"/>
    <s v="Sprinkler"/>
    <s v="Developed/Open Space"/>
    <s v="Active IR"/>
  </r>
  <r>
    <x v="7"/>
    <x v="0"/>
    <n v="1.3339687602200001"/>
    <s v="Grass Hay"/>
    <s v="Sprinkler"/>
    <s v="Developed/Open Space"/>
    <s v="Active IR"/>
  </r>
  <r>
    <x v="7"/>
    <x v="0"/>
    <n v="1.3339687602200001"/>
    <s v="Grass Hay"/>
    <s v="Sprinkler"/>
    <s v="Developed/Open Space"/>
    <s v="Active IR"/>
  </r>
  <r>
    <x v="19"/>
    <x v="0"/>
    <n v="5.1467888903199999"/>
    <s v="Grass Hay"/>
    <s v="Sprinkler"/>
    <s v="Developed/Open Space"/>
    <s v="Active IR"/>
  </r>
  <r>
    <x v="39"/>
    <x v="0"/>
    <n v="0.94649872539400004"/>
    <s v="Grass Hay"/>
    <s v="Sprinkler"/>
    <s v="Developed/Open Space"/>
    <s v="Active IR"/>
  </r>
  <r>
    <x v="17"/>
    <x v="0"/>
    <n v="1.2185308913199999"/>
    <s v="Grass Hay"/>
    <s v="Sprinkler"/>
    <s v="Developed/Open Space"/>
    <s v="Active IR"/>
  </r>
  <r>
    <x v="12"/>
    <x v="0"/>
    <n v="2.00992198929"/>
    <s v="Grass Hay"/>
    <s v="Sprinkler"/>
    <s v="Developed/Open Space"/>
    <s v="Active IR"/>
  </r>
  <r>
    <x v="8"/>
    <x v="0"/>
    <n v="0.729037726931"/>
    <s v="Grass Hay"/>
    <s v="Sprinkler"/>
    <s v="Developed/Open Space"/>
    <s v="Active IR"/>
  </r>
  <r>
    <x v="6"/>
    <x v="0"/>
    <n v="1.0054426243400001"/>
    <s v="Grass Hay"/>
    <s v="Sprinkler"/>
    <s v="Developed/Open Space"/>
    <s v="Active IR"/>
  </r>
  <r>
    <x v="17"/>
    <x v="0"/>
    <n v="4.32486334712"/>
    <s v="Grass Hay"/>
    <s v="Sprinkler"/>
    <s v="Developed/Open Space"/>
    <s v="Active IR"/>
  </r>
  <r>
    <x v="3"/>
    <x v="0"/>
    <n v="0.58262611665099995"/>
    <s v="Grass Hay"/>
    <s v="Sprinkler"/>
    <s v="Developed/Open Space"/>
    <s v="Active IR"/>
  </r>
  <r>
    <x v="42"/>
    <x v="0"/>
    <n v="0.364995010269"/>
    <s v="Grass Hay"/>
    <s v="Sprinkler"/>
    <s v="Developed/Open Space"/>
    <s v="Active IR"/>
  </r>
  <r>
    <x v="7"/>
    <x v="0"/>
    <n v="0.364995010269"/>
    <s v="Grass Hay"/>
    <s v="Sprinkler"/>
    <s v="Developed/Open Space"/>
    <s v="Active IR"/>
  </r>
  <r>
    <x v="21"/>
    <x v="0"/>
    <n v="0.33109215603300002"/>
    <s v="Grass Hay"/>
    <s v="Sprinkler"/>
    <s v="Developed/Open Space"/>
    <s v="Active IR"/>
  </r>
  <r>
    <x v="6"/>
    <x v="0"/>
    <n v="2.2226244321699999"/>
    <s v="Grass Hay"/>
    <s v="Sprinkler"/>
    <s v="Developed/Open Space"/>
    <s v="Active IR"/>
  </r>
  <r>
    <x v="39"/>
    <x v="0"/>
    <n v="1.9116941884500001"/>
    <s v="Grass Hay"/>
    <s v="Sprinkler"/>
    <s v="Developed/Open Space"/>
    <s v="Active IR"/>
  </r>
  <r>
    <x v="6"/>
    <x v="0"/>
    <n v="1.62744213358"/>
    <s v="Grass Hay"/>
    <s v="Sprinkler"/>
    <s v="Developed/Open Space"/>
    <s v="Active IR"/>
  </r>
  <r>
    <x v="6"/>
    <x v="0"/>
    <n v="1.62744213358"/>
    <s v="Grass Hay"/>
    <s v="Sprinkler"/>
    <s v="Developed/Open Space"/>
    <s v="Active IR"/>
  </r>
  <r>
    <x v="12"/>
    <x v="0"/>
    <n v="0.46076588426100001"/>
    <s v="Grass Hay"/>
    <s v="Sprinkler"/>
    <s v="Grassland/Pasture"/>
    <s v="Active IR"/>
  </r>
  <r>
    <x v="5"/>
    <x v="0"/>
    <n v="2.4295419734500001"/>
    <s v="Grass Hay"/>
    <s v="Sprinkler"/>
    <s v="Grassland/Pasture"/>
    <s v="Active IR"/>
  </r>
  <r>
    <x v="5"/>
    <x v="0"/>
    <n v="2.4295419734500001"/>
    <s v="Grass Hay"/>
    <s v="Sprinkler"/>
    <s v="Grassland/Pasture"/>
    <s v="Active IR"/>
  </r>
  <r>
    <x v="5"/>
    <x v="0"/>
    <n v="0.196777455937"/>
    <s v="Grass Hay"/>
    <s v="Sprinkler"/>
    <s v="Grassland/Pasture"/>
    <s v="Active IR"/>
  </r>
  <r>
    <x v="5"/>
    <x v="0"/>
    <n v="0.196777455937"/>
    <s v="Grass Hay"/>
    <s v="Sprinkler"/>
    <s v="Grassland/Pasture"/>
    <s v="Active IR"/>
  </r>
  <r>
    <x v="17"/>
    <x v="0"/>
    <n v="0.79872584108900002"/>
    <s v="Grass Hay"/>
    <s v="Sprinkler"/>
    <s v="Grassland/Pasture"/>
    <s v="Active IR"/>
  </r>
  <r>
    <x v="39"/>
    <x v="0"/>
    <n v="1.28209695687"/>
    <s v="Grass Hay"/>
    <s v="Sprinkler"/>
    <s v="Grassland/Pasture"/>
    <s v="Active IR"/>
  </r>
  <r>
    <x v="14"/>
    <x v="0"/>
    <n v="6.17689022309"/>
    <s v="Grass Hay"/>
    <s v="Sprinkler"/>
    <s v="Grassland/Pasture"/>
    <s v="Active IR"/>
  </r>
  <r>
    <x v="15"/>
    <x v="0"/>
    <n v="6.17689022309"/>
    <s v="Grass Hay"/>
    <s v="Sprinkler"/>
    <s v="Grassland/Pasture"/>
    <s v="Active IR"/>
  </r>
  <r>
    <x v="52"/>
    <x v="0"/>
    <n v="6.17689022309"/>
    <s v="Grass Hay"/>
    <s v="Sprinkler"/>
    <s v="Grassland/Pasture"/>
    <s v="Active IR"/>
  </r>
  <r>
    <x v="25"/>
    <x v="0"/>
    <n v="0.97203065890999996"/>
    <s v="Grass Hay"/>
    <s v="Sprinkler"/>
    <s v="Grassland/Pasture"/>
    <s v="Active IR"/>
  </r>
  <r>
    <x v="7"/>
    <x v="0"/>
    <n v="3.6548024482099999"/>
    <s v="Grass Hay"/>
    <s v="Sprinkler"/>
    <s v="Grassland/Pasture"/>
    <s v="Active IR"/>
  </r>
  <r>
    <x v="6"/>
    <x v="0"/>
    <n v="1.0184516753099999"/>
    <s v="Grass Hay"/>
    <s v="Sprinkler"/>
    <s v="Grassland/Pasture"/>
    <s v="Active IR"/>
  </r>
  <r>
    <x v="17"/>
    <x v="0"/>
    <n v="4.2921034782899996"/>
    <s v="Grass Hay"/>
    <s v="Sprinkler"/>
    <s v="Grassland/Pasture"/>
    <s v="Active IR"/>
  </r>
  <r>
    <x v="39"/>
    <x v="0"/>
    <n v="2.6872443710299998"/>
    <s v="Grass Hay"/>
    <s v="Sprinkler"/>
    <s v="Grassland/Pasture"/>
    <s v="Active IR"/>
  </r>
  <r>
    <x v="30"/>
    <x v="0"/>
    <n v="0.77784168501100004"/>
    <s v="Grass Hay"/>
    <s v="Sprinkler"/>
    <s v="Grassland/Pasture"/>
    <s v="Active IR"/>
  </r>
  <r>
    <x v="30"/>
    <x v="0"/>
    <n v="0.77784168501100004"/>
    <s v="Grass Hay"/>
    <s v="Sprinkler"/>
    <s v="Grassland/Pasture"/>
    <s v="Active IR"/>
  </r>
  <r>
    <x v="30"/>
    <x v="0"/>
    <n v="0.77784168501100004"/>
    <s v="Grass Hay"/>
    <s v="Sprinkler"/>
    <s v="Grassland/Pasture"/>
    <s v="Active IR"/>
  </r>
  <r>
    <x v="39"/>
    <x v="0"/>
    <n v="1.49965833596"/>
    <s v="Grass Hay"/>
    <s v="Sprinkler"/>
    <s v="Grassland/Pasture"/>
    <s v="Active IR"/>
  </r>
  <r>
    <x v="39"/>
    <x v="0"/>
    <n v="0.41869596792800001"/>
    <s v="Grass Hay"/>
    <s v="Sprinkler"/>
    <s v="Grassland/Pasture"/>
    <s v="Active IR"/>
  </r>
  <r>
    <x v="12"/>
    <x v="0"/>
    <n v="1.3527791016599999"/>
    <s v="Grass Hay"/>
    <s v="Sprinkler"/>
    <s v="Grassland/Pasture"/>
    <s v="Active IR"/>
  </r>
  <r>
    <x v="39"/>
    <x v="0"/>
    <n v="4.7930499314199997"/>
    <s v="Grass Hay"/>
    <s v="Sprinkler"/>
    <s v="Grassland/Pasture"/>
    <s v="Active IR"/>
  </r>
  <r>
    <x v="39"/>
    <x v="0"/>
    <n v="6.9273460885600002"/>
    <s v="Grass Hay"/>
    <s v="Sprinkler"/>
    <s v="Grassland/Pasture"/>
    <s v="Active IR"/>
  </r>
  <r>
    <x v="12"/>
    <x v="0"/>
    <n v="0.41398378432900002"/>
    <s v="Grass Hay"/>
    <s v="Sprinkler"/>
    <s v="Grassland/Pasture"/>
    <s v="Active IR"/>
  </r>
  <r>
    <x v="25"/>
    <x v="0"/>
    <n v="2.16334278193"/>
    <s v="Grass Hay"/>
    <s v="Sprinkler"/>
    <s v="Grassland/Pasture"/>
    <s v="Active IR"/>
  </r>
  <r>
    <x v="16"/>
    <x v="0"/>
    <n v="0.432587075278"/>
    <s v="Grass Hay"/>
    <s v="Sprinkler"/>
    <s v="Grassland/Pasture"/>
    <s v="Active IR"/>
  </r>
  <r>
    <x v="41"/>
    <x v="0"/>
    <n v="1.1999334471800001"/>
    <s v="Grass Hay"/>
    <s v="Sprinkler"/>
    <s v="Grassland/Pasture"/>
    <s v="Active IR"/>
  </r>
  <r>
    <x v="41"/>
    <x v="0"/>
    <n v="1.1999334471800001"/>
    <s v="Grass Hay"/>
    <s v="Sprinkler"/>
    <s v="Grassland/Pasture"/>
    <s v="Active IR"/>
  </r>
  <r>
    <x v="39"/>
    <x v="0"/>
    <n v="0.33518320741500002"/>
    <s v="Grass Hay"/>
    <s v="Sprinkler"/>
    <s v="Grassland/Pasture"/>
    <s v="Active IR"/>
  </r>
  <r>
    <x v="12"/>
    <x v="0"/>
    <n v="0.48699260010200002"/>
    <s v="Grass Hay"/>
    <s v="Sprinkler"/>
    <s v="Herbaceous Wetlands"/>
    <s v="Active IR"/>
  </r>
  <r>
    <x v="23"/>
    <x v="0"/>
    <n v="5.1748482089200003"/>
    <s v="Grass Hay"/>
    <s v="Sprinkler"/>
    <s v="Herbaceous Wetlands"/>
    <s v="Active IR"/>
  </r>
  <r>
    <x v="53"/>
    <x v="0"/>
    <n v="5.0331579496999996"/>
    <s v="Grass Hay"/>
    <s v="Sprinkler"/>
    <s v="Other Hay/Non Alfalfa"/>
    <s v="Active IR"/>
  </r>
  <r>
    <x v="7"/>
    <x v="0"/>
    <n v="5.0331579496999996"/>
    <s v="Grass Hay"/>
    <s v="Sprinkler"/>
    <s v="Other Hay/Non Alfalfa"/>
    <s v="Active IR"/>
  </r>
  <r>
    <x v="7"/>
    <x v="0"/>
    <n v="5.0331579496999996"/>
    <s v="Grass Hay"/>
    <s v="Sprinkler"/>
    <s v="Other Hay/Non Alfalfa"/>
    <s v="Active IR"/>
  </r>
  <r>
    <x v="17"/>
    <x v="0"/>
    <n v="17.226317990399899"/>
    <s v="Grass Hay"/>
    <s v="Sprinkler"/>
    <s v="Other Hay/Non Alfalfa"/>
    <s v="Active IR"/>
  </r>
  <r>
    <x v="17"/>
    <x v="0"/>
    <n v="17.226317990399899"/>
    <s v="Grass Hay"/>
    <s v="Sprinkler"/>
    <s v="Other Hay/Non Alfalfa"/>
    <s v="Active IR"/>
  </r>
  <r>
    <x v="12"/>
    <x v="0"/>
    <n v="17.226317990399899"/>
    <s v="Grass Hay"/>
    <s v="Sprinkler"/>
    <s v="Other Hay/Non Alfalfa"/>
    <s v="Active IR"/>
  </r>
  <r>
    <x v="12"/>
    <x v="0"/>
    <n v="17.226317990399899"/>
    <s v="Grass Hay"/>
    <s v="Sprinkler"/>
    <s v="Other Hay/Non Alfalfa"/>
    <s v="Active IR"/>
  </r>
  <r>
    <x v="41"/>
    <x v="0"/>
    <n v="17.226317990399899"/>
    <s v="Grass Hay"/>
    <s v="Sprinkler"/>
    <s v="Other Hay/Non Alfalfa"/>
    <s v="Active IR"/>
  </r>
  <r>
    <x v="48"/>
    <x v="0"/>
    <n v="58.444379491500001"/>
    <s v="Grass Hay"/>
    <s v="Sprinkler"/>
    <s v="Other Hay/Non Alfalfa"/>
    <s v="Active IR"/>
  </r>
  <r>
    <x v="48"/>
    <x v="0"/>
    <n v="58.444379491500001"/>
    <s v="Grass Hay"/>
    <s v="Sprinkler"/>
    <s v="Other Hay/Non Alfalfa"/>
    <s v="Active IR"/>
  </r>
  <r>
    <x v="48"/>
    <x v="0"/>
    <n v="58.444379491500001"/>
    <s v="Grass Hay"/>
    <s v="Sprinkler"/>
    <s v="Other Hay/Non Alfalfa"/>
    <s v="Active IR"/>
  </r>
  <r>
    <x v="48"/>
    <x v="0"/>
    <n v="58.444379491500001"/>
    <s v="Grass Hay"/>
    <s v="Sprinkler"/>
    <s v="Other Hay/Non Alfalfa"/>
    <s v="Active IR"/>
  </r>
  <r>
    <x v="21"/>
    <x v="0"/>
    <n v="5.9051319910100002"/>
    <s v="Grass Hay"/>
    <s v="Sprinkler"/>
    <s v="Other Hay/Non Alfalfa"/>
    <s v="Active IR"/>
  </r>
  <r>
    <x v="8"/>
    <x v="0"/>
    <n v="4.1966587560299997"/>
    <s v="Grass Hay"/>
    <s v="Sprinkler"/>
    <s v="Other Hay/Non Alfalfa"/>
    <s v="Active IR"/>
  </r>
  <r>
    <x v="8"/>
    <x v="0"/>
    <n v="75.818697149399895"/>
    <s v="Grass Hay"/>
    <s v="Sprinkler"/>
    <s v="Other Hay/Non Alfalfa"/>
    <s v="Active IR"/>
  </r>
  <r>
    <x v="8"/>
    <x v="0"/>
    <n v="75.818697149399895"/>
    <s v="Grass Hay"/>
    <s v="Sprinkler"/>
    <s v="Other Hay/Non Alfalfa"/>
    <s v="Active IR"/>
  </r>
  <r>
    <x v="8"/>
    <x v="0"/>
    <n v="75.818697149399895"/>
    <s v="Grass Hay"/>
    <s v="Sprinkler"/>
    <s v="Other Hay/Non Alfalfa"/>
    <s v="Active IR"/>
  </r>
  <r>
    <x v="22"/>
    <x v="0"/>
    <n v="17.3740858600999"/>
    <s v="Grass Hay"/>
    <s v="Sprinkler"/>
    <s v="Other Hay/Non Alfalfa"/>
    <s v="Active IR"/>
  </r>
  <r>
    <x v="22"/>
    <x v="0"/>
    <n v="17.3740858600999"/>
    <s v="Grass Hay"/>
    <s v="Sprinkler"/>
    <s v="Other Hay/Non Alfalfa"/>
    <s v="Active IR"/>
  </r>
  <r>
    <x v="0"/>
    <x v="0"/>
    <n v="2.1438952196800001"/>
    <s v="Grass Hay"/>
    <s v="Sprinkler"/>
    <s v="Other Hay/Non Alfalfa"/>
    <s v="Active IR"/>
  </r>
  <r>
    <x v="0"/>
    <x v="0"/>
    <n v="2.1438952196800001"/>
    <s v="Grass Hay"/>
    <s v="Sprinkler"/>
    <s v="Other Hay/Non Alfalfa"/>
    <s v="Active IR"/>
  </r>
  <r>
    <x v="2"/>
    <x v="0"/>
    <n v="6.9951144095100002"/>
    <s v="Grass Hay"/>
    <s v="Sprinkler"/>
    <s v="Other Hay/Non Alfalfa"/>
    <s v="Active IR"/>
  </r>
  <r>
    <x v="48"/>
    <x v="0"/>
    <n v="8.8181413127999999"/>
    <s v="Grass Hay"/>
    <s v="Sprinkler"/>
    <s v="Other Hay/Non Alfalfa"/>
    <s v="Active IR"/>
  </r>
  <r>
    <x v="14"/>
    <x v="0"/>
    <n v="20.9977845167999"/>
    <s v="Grass Hay"/>
    <s v="Sprinkler"/>
    <s v="Other Hay/Non Alfalfa"/>
    <s v="Active IR"/>
  </r>
  <r>
    <x v="14"/>
    <x v="0"/>
    <n v="20.9977845167999"/>
    <s v="Grass Hay"/>
    <s v="Sprinkler"/>
    <s v="Other Hay/Non Alfalfa"/>
    <s v="Active IR"/>
  </r>
  <r>
    <x v="15"/>
    <x v="0"/>
    <n v="20.9977845167999"/>
    <s v="Grass Hay"/>
    <s v="Sprinkler"/>
    <s v="Other Hay/Non Alfalfa"/>
    <s v="Active IR"/>
  </r>
  <r>
    <x v="15"/>
    <x v="0"/>
    <n v="20.9977845167999"/>
    <s v="Grass Hay"/>
    <s v="Sprinkler"/>
    <s v="Other Hay/Non Alfalfa"/>
    <s v="Active IR"/>
  </r>
  <r>
    <x v="21"/>
    <x v="0"/>
    <n v="22.1786981553999"/>
    <s v="Grass Hay"/>
    <s v="Sprinkler"/>
    <s v="Other Hay/Non Alfalfa"/>
    <s v="Active IR"/>
  </r>
  <r>
    <x v="29"/>
    <x v="0"/>
    <n v="22.1786981553999"/>
    <s v="Grass Hay"/>
    <s v="Sprinkler"/>
    <s v="Other Hay/Non Alfalfa"/>
    <s v="Active IR"/>
  </r>
  <r>
    <x v="0"/>
    <x v="0"/>
    <n v="2.0913098513800001"/>
    <s v="Grass Hay"/>
    <s v="Sprinkler"/>
    <s v="Other Hay/Non Alfalfa"/>
    <s v="Active IR"/>
  </r>
  <r>
    <x v="8"/>
    <x v="0"/>
    <n v="1.08334819059"/>
    <s v="Grass Hay"/>
    <s v="Sprinkler"/>
    <s v="Other Hay/Non Alfalfa"/>
    <s v="Active IR"/>
  </r>
  <r>
    <x v="39"/>
    <x v="0"/>
    <n v="1.1330562851299999"/>
    <s v="Grass Hay"/>
    <s v="Sprinkler"/>
    <s v="Other Hay/Non Alfalfa"/>
    <s v="Active IR"/>
  </r>
  <r>
    <x v="40"/>
    <x v="0"/>
    <n v="1.1330562851299999"/>
    <s v="Grass Hay"/>
    <s v="Sprinkler"/>
    <s v="Other Hay/Non Alfalfa"/>
    <s v="Active IR"/>
  </r>
  <r>
    <x v="0"/>
    <x v="0"/>
    <n v="9.9796090865699902"/>
    <s v="Grass Hay"/>
    <s v="Sprinkler"/>
    <s v="Other Hay/Non Alfalfa"/>
    <s v="Active IR"/>
  </r>
  <r>
    <x v="21"/>
    <x v="0"/>
    <n v="1.75478174736"/>
    <s v="Grass Hay"/>
    <s v="Sprinkler"/>
    <s v="Other Hay/Non Alfalfa"/>
    <s v="Active IR"/>
  </r>
  <r>
    <x v="0"/>
    <x v="0"/>
    <n v="21.627878468700001"/>
    <s v="Grass Hay"/>
    <s v="Sprinkler"/>
    <s v="Other Hay/Non Alfalfa"/>
    <s v="Active IR"/>
  </r>
  <r>
    <x v="0"/>
    <x v="0"/>
    <n v="21.627878468700001"/>
    <s v="Grass Hay"/>
    <s v="Sprinkler"/>
    <s v="Other Hay/Non Alfalfa"/>
    <s v="Active IR"/>
  </r>
  <r>
    <x v="12"/>
    <x v="0"/>
    <n v="5.09642716801"/>
    <s v="Grass Hay"/>
    <s v="Sprinkler"/>
    <s v="Other Hay/Non Alfalfa"/>
    <s v="Active IR"/>
  </r>
  <r>
    <x v="12"/>
    <x v="0"/>
    <n v="5.09642716801"/>
    <s v="Grass Hay"/>
    <s v="Sprinkler"/>
    <s v="Other Hay/Non Alfalfa"/>
    <s v="Active IR"/>
  </r>
  <r>
    <x v="2"/>
    <x v="0"/>
    <n v="3.6788377294000001"/>
    <s v="Grass Hay"/>
    <s v="Sprinkler"/>
    <s v="Other Hay/Non Alfalfa"/>
    <s v="Active IR"/>
  </r>
  <r>
    <x v="8"/>
    <x v="0"/>
    <n v="9.1197395138400008"/>
    <s v="Grass Hay"/>
    <s v="Sprinkler"/>
    <s v="Other Hay/Non Alfalfa"/>
    <s v="Active IR"/>
  </r>
  <r>
    <x v="14"/>
    <x v="0"/>
    <n v="43.405689598800002"/>
    <s v="Grass Hay"/>
    <s v="Sprinkler"/>
    <s v="Other Hay/Non Alfalfa"/>
    <s v="Active IR"/>
  </r>
  <r>
    <x v="14"/>
    <x v="0"/>
    <n v="43.405689598800002"/>
    <s v="Grass Hay"/>
    <s v="Sprinkler"/>
    <s v="Other Hay/Non Alfalfa"/>
    <s v="Active IR"/>
  </r>
  <r>
    <x v="14"/>
    <x v="0"/>
    <n v="43.405689598800002"/>
    <s v="Grass Hay"/>
    <s v="Sprinkler"/>
    <s v="Other Hay/Non Alfalfa"/>
    <s v="Active IR"/>
  </r>
  <r>
    <x v="15"/>
    <x v="0"/>
    <n v="43.405689598800002"/>
    <s v="Grass Hay"/>
    <s v="Sprinkler"/>
    <s v="Other Hay/Non Alfalfa"/>
    <s v="Active IR"/>
  </r>
  <r>
    <x v="15"/>
    <x v="0"/>
    <n v="43.405689598800002"/>
    <s v="Grass Hay"/>
    <s v="Sprinkler"/>
    <s v="Other Hay/Non Alfalfa"/>
    <s v="Active IR"/>
  </r>
  <r>
    <x v="15"/>
    <x v="0"/>
    <n v="43.405689598800002"/>
    <s v="Grass Hay"/>
    <s v="Sprinkler"/>
    <s v="Other Hay/Non Alfalfa"/>
    <s v="Active IR"/>
  </r>
  <r>
    <x v="12"/>
    <x v="0"/>
    <n v="2.4681219030000001"/>
    <s v="Grass Hay"/>
    <s v="Sprinkler"/>
    <s v="Other Hay/Non Alfalfa"/>
    <s v="Active IR"/>
  </r>
  <r>
    <x v="12"/>
    <x v="0"/>
    <n v="6.8655537088200003"/>
    <s v="Grass Hay"/>
    <s v="Sprinkler"/>
    <s v="Other Hay/Non Alfalfa"/>
    <s v="Active IR"/>
  </r>
  <r>
    <x v="12"/>
    <x v="0"/>
    <n v="6.8655537088200003"/>
    <s v="Grass Hay"/>
    <s v="Sprinkler"/>
    <s v="Other Hay/Non Alfalfa"/>
    <s v="Active IR"/>
  </r>
  <r>
    <x v="0"/>
    <x v="0"/>
    <n v="25.0519276779"/>
    <s v="Grass Hay"/>
    <s v="Sprinkler"/>
    <s v="Other Hay/Non Alfalfa"/>
    <s v="Active IR"/>
  </r>
  <r>
    <x v="9"/>
    <x v="0"/>
    <n v="6.9777958550200001"/>
    <s v="Grass Hay"/>
    <s v="Sprinkler"/>
    <s v="Other Hay/Non Alfalfa"/>
    <s v="Active IR"/>
  </r>
  <r>
    <x v="12"/>
    <x v="0"/>
    <n v="2.8960511680600001"/>
    <s v="Grass Hay"/>
    <s v="Sprinkler"/>
    <s v="Other Hay/Non Alfalfa"/>
    <s v="Active IR"/>
  </r>
  <r>
    <x v="12"/>
    <x v="0"/>
    <n v="2.8960511680600001"/>
    <s v="Grass Hay"/>
    <s v="Sprinkler"/>
    <s v="Other Hay/Non Alfalfa"/>
    <s v="Active IR"/>
  </r>
  <r>
    <x v="29"/>
    <x v="0"/>
    <n v="3.4601261264400001"/>
    <s v="Grass Hay"/>
    <s v="Sprinkler"/>
    <s v="Other Hay/Non Alfalfa"/>
    <s v="Active IR"/>
  </r>
  <r>
    <x v="0"/>
    <x v="0"/>
    <n v="1.84071749708"/>
    <s v="Grass Hay"/>
    <s v="Sprinkler"/>
    <s v="Other Hay/Non Alfalfa"/>
    <s v="Active IR"/>
  </r>
  <r>
    <x v="8"/>
    <x v="0"/>
    <n v="17.1245759643"/>
    <s v="Grass Hay"/>
    <s v="Sprinkler"/>
    <s v="Other Hay/Non Alfalfa"/>
    <s v="Active IR"/>
  </r>
  <r>
    <x v="41"/>
    <x v="0"/>
    <n v="33.563224355700001"/>
    <s v="Grass Hay"/>
    <s v="Sprinkler"/>
    <s v="Other Hay/Non Alfalfa"/>
    <s v="Active IR"/>
  </r>
  <r>
    <x v="41"/>
    <x v="0"/>
    <n v="33.563224355700001"/>
    <s v="Grass Hay"/>
    <s v="Sprinkler"/>
    <s v="Other Hay/Non Alfalfa"/>
    <s v="Active IR"/>
  </r>
  <r>
    <x v="7"/>
    <x v="0"/>
    <n v="0.48078220648699999"/>
    <s v="Grass Hay"/>
    <s v="Sprinkler"/>
    <s v="Other Hay/Non Alfalfa"/>
    <s v="Active IR"/>
  </r>
  <r>
    <x v="48"/>
    <x v="0"/>
    <n v="8.1962972588199996"/>
    <s v="Grass Hay"/>
    <s v="Sprinkler"/>
    <s v="Other Hay/Non Alfalfa"/>
    <s v="Active IR"/>
  </r>
  <r>
    <x v="48"/>
    <x v="0"/>
    <n v="8.1962972588199996"/>
    <s v="Grass Hay"/>
    <s v="Sprinkler"/>
    <s v="Other Hay/Non Alfalfa"/>
    <s v="Active IR"/>
  </r>
  <r>
    <x v="48"/>
    <x v="0"/>
    <n v="8.1962972588199996"/>
    <s v="Grass Hay"/>
    <s v="Sprinkler"/>
    <s v="Other Hay/Non Alfalfa"/>
    <s v="Active IR"/>
  </r>
  <r>
    <x v="48"/>
    <x v="0"/>
    <n v="8.1962972588199996"/>
    <s v="Grass Hay"/>
    <s v="Sprinkler"/>
    <s v="Other Hay/Non Alfalfa"/>
    <s v="Active IR"/>
  </r>
  <r>
    <x v="8"/>
    <x v="0"/>
    <n v="17.5647492688"/>
    <s v="Grass Hay"/>
    <s v="Sprinkler"/>
    <s v="Other Hay/Non Alfalfa"/>
    <s v="Active IR"/>
  </r>
  <r>
    <x v="14"/>
    <x v="0"/>
    <n v="32.561892951600001"/>
    <s v="Grass Hay"/>
    <s v="Sprinkler"/>
    <s v="Other Hay/Non Alfalfa"/>
    <s v="Active IR"/>
  </r>
  <r>
    <x v="14"/>
    <x v="0"/>
    <n v="32.561892951600001"/>
    <s v="Grass Hay"/>
    <s v="Sprinkler"/>
    <s v="Other Hay/Non Alfalfa"/>
    <s v="Active IR"/>
  </r>
  <r>
    <x v="14"/>
    <x v="0"/>
    <n v="32.561892951600001"/>
    <s v="Grass Hay"/>
    <s v="Sprinkler"/>
    <s v="Other Hay/Non Alfalfa"/>
    <s v="Active IR"/>
  </r>
  <r>
    <x v="15"/>
    <x v="0"/>
    <n v="32.561892951600001"/>
    <s v="Grass Hay"/>
    <s v="Sprinkler"/>
    <s v="Other Hay/Non Alfalfa"/>
    <s v="Active IR"/>
  </r>
  <r>
    <x v="15"/>
    <x v="0"/>
    <n v="32.561892951600001"/>
    <s v="Grass Hay"/>
    <s v="Sprinkler"/>
    <s v="Other Hay/Non Alfalfa"/>
    <s v="Active IR"/>
  </r>
  <r>
    <x v="29"/>
    <x v="0"/>
    <n v="1.3504462186199999"/>
    <s v="Grass Hay"/>
    <s v="Sprinkler"/>
    <s v="Other Hay/Non Alfalfa"/>
    <s v="Active IR"/>
  </r>
  <r>
    <x v="5"/>
    <x v="0"/>
    <n v="11.2598332759"/>
    <s v="Grass Hay"/>
    <s v="Sprinkler"/>
    <s v="Other Hay/Non Alfalfa"/>
    <s v="Active IR"/>
  </r>
  <r>
    <x v="17"/>
    <x v="0"/>
    <n v="2.4896499345100001"/>
    <s v="Grass Hay"/>
    <s v="Sprinkler"/>
    <s v="Other Hay/Non Alfalfa"/>
    <s v="Active IR"/>
  </r>
  <r>
    <x v="22"/>
    <x v="0"/>
    <n v="3.2965598730900001"/>
    <s v="Grass Hay"/>
    <s v="Sprinkler"/>
    <s v="Other Hay/Non Alfalfa"/>
    <s v="Active IR"/>
  </r>
  <r>
    <x v="39"/>
    <x v="0"/>
    <n v="5.1543698789999999"/>
    <s v="Grass Hay"/>
    <s v="Sprinkler"/>
    <s v="Other Hay/Non Alfalfa"/>
    <s v="Active IR"/>
  </r>
  <r>
    <x v="22"/>
    <x v="0"/>
    <n v="3.9072811268500001"/>
    <s v="Grass Hay"/>
    <s v="Sprinkler"/>
    <s v="Other Hay/Non Alfalfa"/>
    <s v="Active IR"/>
  </r>
  <r>
    <x v="0"/>
    <x v="0"/>
    <n v="16.1200025133999"/>
    <s v="Grass Hay"/>
    <s v="Sprinkler"/>
    <s v="Other Hay/Non Alfalfa"/>
    <s v="Active IR"/>
  </r>
  <r>
    <x v="0"/>
    <x v="0"/>
    <n v="16.1200025133999"/>
    <s v="Grass Hay"/>
    <s v="Sprinkler"/>
    <s v="Other Hay/Non Alfalfa"/>
    <s v="Active IR"/>
  </r>
  <r>
    <x v="53"/>
    <x v="0"/>
    <n v="7.2311462900899999"/>
    <s v="Grass Hay"/>
    <s v="Sprinkler"/>
    <s v="Other Hay/Non Alfalfa"/>
    <s v="Active IR"/>
  </r>
  <r>
    <x v="7"/>
    <x v="0"/>
    <n v="7.2311462900899999"/>
    <s v="Grass Hay"/>
    <s v="Sprinkler"/>
    <s v="Other Hay/Non Alfalfa"/>
    <s v="Active IR"/>
  </r>
  <r>
    <x v="7"/>
    <x v="0"/>
    <n v="7.2311462900899999"/>
    <s v="Grass Hay"/>
    <s v="Sprinkler"/>
    <s v="Other Hay/Non Alfalfa"/>
    <s v="Active IR"/>
  </r>
  <r>
    <x v="8"/>
    <x v="0"/>
    <n v="1.8745457109799999"/>
    <s v="Grass Hay"/>
    <s v="Sprinkler"/>
    <s v="Other Hay/Non Alfalfa"/>
    <s v="Active IR"/>
  </r>
  <r>
    <x v="8"/>
    <x v="0"/>
    <n v="69.745355305499899"/>
    <s v="Grass Hay"/>
    <s v="Sprinkler"/>
    <s v="Other Hay/Non Alfalfa"/>
    <s v="Active IR"/>
  </r>
  <r>
    <x v="21"/>
    <x v="0"/>
    <n v="6.69518546735"/>
    <s v="Grass Hay"/>
    <s v="Sprinkler"/>
    <s v="Other Hay/Non Alfalfa"/>
    <s v="Active IR"/>
  </r>
  <r>
    <x v="22"/>
    <x v="0"/>
    <n v="26.1150750452999"/>
    <s v="Grass Hay"/>
    <s v="Sprinkler"/>
    <s v="Other Hay/Non Alfalfa"/>
    <s v="Active IR"/>
  </r>
  <r>
    <x v="22"/>
    <x v="0"/>
    <n v="26.1150750452999"/>
    <s v="Grass Hay"/>
    <s v="Sprinkler"/>
    <s v="Other Hay/Non Alfalfa"/>
    <s v="Active IR"/>
  </r>
  <r>
    <x v="39"/>
    <x v="0"/>
    <n v="1.05436553412"/>
    <s v="Grass Hay"/>
    <s v="Sprinkler"/>
    <s v="Other Hay/Non Alfalfa"/>
    <s v="Active IR"/>
  </r>
  <r>
    <x v="17"/>
    <x v="0"/>
    <n v="1.05436553412"/>
    <s v="Grass Hay"/>
    <s v="Sprinkler"/>
    <s v="Other Hay/Non Alfalfa"/>
    <s v="Active IR"/>
  </r>
  <r>
    <x v="40"/>
    <x v="0"/>
    <n v="1.05436553412"/>
    <s v="Grass Hay"/>
    <s v="Sprinkler"/>
    <s v="Other Hay/Non Alfalfa"/>
    <s v="Active IR"/>
  </r>
  <r>
    <x v="8"/>
    <x v="0"/>
    <n v="11.6363664246"/>
    <s v="Grass Hay"/>
    <s v="Sprinkler"/>
    <s v="Other Hay/Non Alfalfa"/>
    <s v="Active IR"/>
  </r>
  <r>
    <x v="22"/>
    <x v="0"/>
    <n v="4.6945780462800002"/>
    <s v="Grass Hay"/>
    <s v="Sprinkler"/>
    <s v="Other Hay/Non Alfalfa"/>
    <s v="Active IR"/>
  </r>
  <r>
    <x v="0"/>
    <x v="0"/>
    <n v="1.1790737330500001"/>
    <s v="Grass Hay"/>
    <s v="Sprinkler"/>
    <s v="Other Hay/Non Alfalfa"/>
    <s v="Active IR"/>
  </r>
  <r>
    <x v="8"/>
    <x v="0"/>
    <n v="12.8781921618999"/>
    <s v="Grass Hay"/>
    <s v="Sprinkler"/>
    <s v="Other Hay/Non Alfalfa"/>
    <s v="Active IR"/>
  </r>
  <r>
    <x v="8"/>
    <x v="0"/>
    <n v="1.1007449983699999"/>
    <s v="Grass Hay"/>
    <s v="Sprinkler"/>
    <s v="Other Hay/Non Alfalfa"/>
    <s v="Active IR"/>
  </r>
  <r>
    <x v="8"/>
    <x v="0"/>
    <n v="27.1898826880999"/>
    <s v="Grass Hay"/>
    <s v="Sprinkler"/>
    <s v="Other Hay/Non Alfalfa"/>
    <s v="Active IR"/>
  </r>
  <r>
    <x v="16"/>
    <x v="0"/>
    <n v="5.5400839853599999"/>
    <s v="Grass Hay"/>
    <s v="Sprinkler"/>
    <s v="Other Hay/Non Alfalfa"/>
    <s v="Active IR"/>
  </r>
  <r>
    <x v="5"/>
    <x v="0"/>
    <n v="5.5400839853599999"/>
    <s v="Grass Hay"/>
    <s v="Sprinkler"/>
    <s v="Other Hay/Non Alfalfa"/>
    <s v="Active IR"/>
  </r>
  <r>
    <x v="39"/>
    <x v="0"/>
    <n v="2.52674615345"/>
    <s v="Grass Hay"/>
    <s v="Sprinkler"/>
    <s v="Other Hay/Non Alfalfa"/>
    <s v="Active IR"/>
  </r>
  <r>
    <x v="39"/>
    <x v="0"/>
    <n v="2.52674615345"/>
    <s v="Grass Hay"/>
    <s v="Sprinkler"/>
    <s v="Other Hay/Non Alfalfa"/>
    <s v="Active IR"/>
  </r>
  <r>
    <x v="40"/>
    <x v="0"/>
    <n v="2.52674615345"/>
    <s v="Grass Hay"/>
    <s v="Sprinkler"/>
    <s v="Other Hay/Non Alfalfa"/>
    <s v="Active IR"/>
  </r>
  <r>
    <x v="40"/>
    <x v="0"/>
    <n v="2.52674615345"/>
    <s v="Grass Hay"/>
    <s v="Sprinkler"/>
    <s v="Other Hay/Non Alfalfa"/>
    <s v="Active IR"/>
  </r>
  <r>
    <x v="17"/>
    <x v="0"/>
    <n v="1.6242765916699999"/>
    <s v="Grass Hay"/>
    <s v="Sprinkler"/>
    <s v="Other Hay/Non Alfalfa"/>
    <s v="Active IR"/>
  </r>
  <r>
    <x v="8"/>
    <x v="0"/>
    <n v="1.0945383073699999"/>
    <s v="Grass Hay"/>
    <s v="Sprinkler"/>
    <s v="Other Hay/Non Alfalfa"/>
    <s v="Active IR"/>
  </r>
  <r>
    <x v="39"/>
    <x v="0"/>
    <n v="2.9325644954199999"/>
    <s v="Grass Hay"/>
    <s v="Sprinkler"/>
    <s v="Other Hay/Non Alfalfa"/>
    <s v="Active IR"/>
  </r>
  <r>
    <x v="39"/>
    <x v="0"/>
    <n v="2.9325644954199999"/>
    <s v="Grass Hay"/>
    <s v="Sprinkler"/>
    <s v="Other Hay/Non Alfalfa"/>
    <s v="Active IR"/>
  </r>
  <r>
    <x v="40"/>
    <x v="0"/>
    <n v="2.9325644954199999"/>
    <s v="Grass Hay"/>
    <s v="Sprinkler"/>
    <s v="Other Hay/Non Alfalfa"/>
    <s v="Active IR"/>
  </r>
  <r>
    <x v="40"/>
    <x v="0"/>
    <n v="2.9325644954199999"/>
    <s v="Grass Hay"/>
    <s v="Sprinkler"/>
    <s v="Other Hay/Non Alfalfa"/>
    <s v="Active IR"/>
  </r>
  <r>
    <x v="37"/>
    <x v="0"/>
    <n v="1.2103963711200001"/>
    <s v="Grass Hay"/>
    <s v="Sprinkler"/>
    <s v="Other Hay/Non Alfalfa"/>
    <s v="Active IR"/>
  </r>
  <r>
    <x v="42"/>
    <x v="0"/>
    <n v="0.58432007025199995"/>
    <s v="Grass Hay"/>
    <s v="Sprinkler"/>
    <s v="Other Hay/Non Alfalfa"/>
    <s v="Active IR"/>
  </r>
  <r>
    <x v="7"/>
    <x v="0"/>
    <n v="0.58432007025199995"/>
    <s v="Grass Hay"/>
    <s v="Sprinkler"/>
    <s v="Other Hay/Non Alfalfa"/>
    <s v="Active IR"/>
  </r>
  <r>
    <x v="9"/>
    <x v="0"/>
    <n v="3.1734768173600001"/>
    <s v="Grass Hay"/>
    <s v="Sprinkler"/>
    <s v="Other Hay/Non Alfalfa"/>
    <s v="Active IR"/>
  </r>
  <r>
    <x v="0"/>
    <x v="0"/>
    <n v="11.5645238267"/>
    <s v="Grass Hay"/>
    <s v="Sprinkler"/>
    <s v="Other Hay/Non Alfalfa"/>
    <s v="Active IR"/>
  </r>
  <r>
    <x v="55"/>
    <x v="0"/>
    <n v="0.81448690896300002"/>
    <s v="Grass Hay"/>
    <s v="Sprinkler"/>
    <s v="Other Hay/Non Alfalfa"/>
    <s v="Active IR"/>
  </r>
  <r>
    <x v="4"/>
    <x v="0"/>
    <n v="0.81448690896300002"/>
    <s v="Grass Hay"/>
    <s v="Sprinkler"/>
    <s v="Other Hay/Non Alfalfa"/>
    <s v="Active IR"/>
  </r>
  <r>
    <x v="4"/>
    <x v="0"/>
    <n v="0.81448690896300002"/>
    <s v="Grass Hay"/>
    <s v="Sprinkler"/>
    <s v="Other Hay/Non Alfalfa"/>
    <s v="Active IR"/>
  </r>
  <r>
    <x v="10"/>
    <x v="0"/>
    <n v="1.5339329021799999"/>
    <s v="Grass Hay"/>
    <s v="Sprinkler"/>
    <s v="Other Hay/Non Alfalfa"/>
    <s v="Active IR"/>
  </r>
  <r>
    <x v="3"/>
    <x v="0"/>
    <n v="12.4312800035"/>
    <s v="Grass Hay"/>
    <s v="Sprinkler"/>
    <s v="Other Hay/Non Alfalfa"/>
    <s v="Active IR"/>
  </r>
  <r>
    <x v="42"/>
    <x v="0"/>
    <n v="1.3083288256900001"/>
    <s v="Grass Hay"/>
    <s v="Sprinkler"/>
    <s v="Other Hay/Non Alfalfa"/>
    <s v="Active IR"/>
  </r>
  <r>
    <x v="7"/>
    <x v="0"/>
    <n v="1.3083288256900001"/>
    <s v="Grass Hay"/>
    <s v="Sprinkler"/>
    <s v="Other Hay/Non Alfalfa"/>
    <s v="Active IR"/>
  </r>
  <r>
    <x v="7"/>
    <x v="0"/>
    <n v="2.6724602233099999"/>
    <s v="Grass Hay"/>
    <s v="Sprinkler"/>
    <s v="Other Hay/Non Alfalfa"/>
    <s v="Active IR"/>
  </r>
  <r>
    <x v="7"/>
    <x v="0"/>
    <n v="2.6724602233099999"/>
    <s v="Grass Hay"/>
    <s v="Sprinkler"/>
    <s v="Other Hay/Non Alfalfa"/>
    <s v="Active IR"/>
  </r>
  <r>
    <x v="17"/>
    <x v="0"/>
    <n v="43.6338508483"/>
    <s v="Grass Hay"/>
    <s v="Sprinkler"/>
    <s v="Other Hay/Non Alfalfa"/>
    <s v="Active IR"/>
  </r>
  <r>
    <x v="5"/>
    <x v="0"/>
    <n v="0.51345653985999995"/>
    <s v="Grass Hay"/>
    <s v="Sprinkler"/>
    <s v="Other Hay/Non Alfalfa"/>
    <s v="Active IR"/>
  </r>
  <r>
    <x v="5"/>
    <x v="0"/>
    <n v="0.51345653985999995"/>
    <s v="Grass Hay"/>
    <s v="Sprinkler"/>
    <s v="Other Hay/Non Alfalfa"/>
    <s v="Active IR"/>
  </r>
  <r>
    <x v="8"/>
    <x v="0"/>
    <n v="3.7816233866100002"/>
    <s v="Grass Hay"/>
    <s v="Sprinkler"/>
    <s v="Other Hay/Non Alfalfa"/>
    <s v="Active IR"/>
  </r>
  <r>
    <x v="8"/>
    <x v="0"/>
    <n v="1.07997176758"/>
    <s v="Grass Hay"/>
    <s v="Sprinkler"/>
    <s v="Other Hay/Non Alfalfa"/>
    <s v="Active IR"/>
  </r>
  <r>
    <x v="12"/>
    <x v="0"/>
    <n v="20.961741587599899"/>
    <s v="Grass Hay"/>
    <s v="Sprinkler"/>
    <s v="Other Hay/Non Alfalfa"/>
    <s v="Active IR"/>
  </r>
  <r>
    <x v="41"/>
    <x v="0"/>
    <n v="10.269362102600001"/>
    <s v="Grass Hay"/>
    <s v="Sprinkler"/>
    <s v="Other Hay/Non Alfalfa"/>
    <s v="Active IR"/>
  </r>
  <r>
    <x v="41"/>
    <x v="0"/>
    <n v="10.269362102600001"/>
    <s v="Grass Hay"/>
    <s v="Sprinkler"/>
    <s v="Other Hay/Non Alfalfa"/>
    <s v="Active IR"/>
  </r>
  <r>
    <x v="10"/>
    <x v="0"/>
    <n v="3.4728686452400002"/>
    <s v="Grass Hay"/>
    <s v="Sprinkler"/>
    <s v="Other Hay/Non Alfalfa"/>
    <s v="Active IR"/>
  </r>
  <r>
    <x v="10"/>
    <x v="0"/>
    <n v="3.4728686452400002"/>
    <s v="Grass Hay"/>
    <s v="Sprinkler"/>
    <s v="Other Hay/Non Alfalfa"/>
    <s v="Active IR"/>
  </r>
  <r>
    <x v="10"/>
    <x v="0"/>
    <n v="3.4728686452400002"/>
    <s v="Grass Hay"/>
    <s v="Sprinkler"/>
    <s v="Other Hay/Non Alfalfa"/>
    <s v="Active IR"/>
  </r>
  <r>
    <x v="8"/>
    <x v="0"/>
    <n v="1.72508841156"/>
    <s v="Grass Hay"/>
    <s v="Sprinkler"/>
    <s v="Other Hay/Non Alfalfa"/>
    <s v="Active IR"/>
  </r>
  <r>
    <x v="0"/>
    <x v="0"/>
    <n v="7.3930778123599996"/>
    <s v="Grass Hay"/>
    <s v="Sprinkler"/>
    <s v="Other Hay/Non Alfalfa"/>
    <s v="Active IR"/>
  </r>
  <r>
    <x v="12"/>
    <x v="0"/>
    <n v="19.114617473500001"/>
    <s v="Grass Hay"/>
    <s v="Sprinkler"/>
    <s v="Other Hay/Non Alfalfa"/>
    <s v="Active IR"/>
  </r>
  <r>
    <x v="21"/>
    <x v="0"/>
    <n v="5.4216783013900001"/>
    <s v="Grass Hay"/>
    <s v="Sprinkler"/>
    <s v="Other Hay/Non Alfalfa"/>
    <s v="Active IR"/>
  </r>
  <r>
    <x v="39"/>
    <x v="0"/>
    <n v="4.5809923171599998"/>
    <s v="Grass Hay"/>
    <s v="Sprinkler"/>
    <s v="Other Hay/Non Alfalfa"/>
    <s v="Active IR"/>
  </r>
  <r>
    <x v="40"/>
    <x v="0"/>
    <n v="4.5809923171599998"/>
    <s v="Grass Hay"/>
    <s v="Sprinkler"/>
    <s v="Other Hay/Non Alfalfa"/>
    <s v="Active IR"/>
  </r>
  <r>
    <x v="12"/>
    <x v="0"/>
    <n v="10.484272795800001"/>
    <s v="Grass Hay"/>
    <s v="Sprinkler"/>
    <s v="Other Hay/Non Alfalfa"/>
    <s v="Active IR"/>
  </r>
  <r>
    <x v="12"/>
    <x v="0"/>
    <n v="10.484272795800001"/>
    <s v="Grass Hay"/>
    <s v="Sprinkler"/>
    <s v="Other Hay/Non Alfalfa"/>
    <s v="Active IR"/>
  </r>
  <r>
    <x v="12"/>
    <x v="0"/>
    <n v="4.4860859963199999"/>
    <s v="Grass Hay"/>
    <s v="Sprinkler"/>
    <s v="Other Hay/Non Alfalfa"/>
    <s v="Active IR"/>
  </r>
  <r>
    <x v="8"/>
    <x v="0"/>
    <n v="0.740584676848"/>
    <s v="Grass Hay"/>
    <s v="Sprinkler"/>
    <s v="Other Hay/Non Alfalfa"/>
    <s v="Active IR"/>
  </r>
  <r>
    <x v="29"/>
    <x v="0"/>
    <n v="8.5008076427300008"/>
    <s v="Grass Hay"/>
    <s v="Sprinkler"/>
    <s v="Other Hay/Non Alfalfa"/>
    <s v="Active IR"/>
  </r>
  <r>
    <x v="39"/>
    <x v="0"/>
    <n v="4.6447906647900004"/>
    <s v="Grass Hay"/>
    <s v="Sprinkler"/>
    <s v="Other Hay/Non Alfalfa"/>
    <s v="Active IR"/>
  </r>
  <r>
    <x v="39"/>
    <x v="0"/>
    <n v="4.6447906647900004"/>
    <s v="Grass Hay"/>
    <s v="Sprinkler"/>
    <s v="Other Hay/Non Alfalfa"/>
    <s v="Active IR"/>
  </r>
  <r>
    <x v="40"/>
    <x v="0"/>
    <n v="4.6447906647900004"/>
    <s v="Grass Hay"/>
    <s v="Sprinkler"/>
    <s v="Other Hay/Non Alfalfa"/>
    <s v="Active IR"/>
  </r>
  <r>
    <x v="40"/>
    <x v="0"/>
    <n v="4.6447906647900004"/>
    <s v="Grass Hay"/>
    <s v="Sprinkler"/>
    <s v="Other Hay/Non Alfalfa"/>
    <s v="Active IR"/>
  </r>
  <r>
    <x v="12"/>
    <x v="0"/>
    <n v="22.742154210399899"/>
    <s v="Grass Hay"/>
    <s v="Sprinkler"/>
    <s v="Other Hay/Non Alfalfa"/>
    <s v="Active IR"/>
  </r>
  <r>
    <x v="8"/>
    <x v="0"/>
    <n v="1.06277080802"/>
    <s v="Grass Hay"/>
    <s v="Sprinkler"/>
    <s v="Other Hay/Non Alfalfa"/>
    <s v="Active IR"/>
  </r>
  <r>
    <x v="14"/>
    <x v="0"/>
    <n v="10.8146656453"/>
    <s v="Grass Hay"/>
    <s v="Sprinkler"/>
    <s v="Other Hay/Non Alfalfa"/>
    <s v="Active IR"/>
  </r>
  <r>
    <x v="14"/>
    <x v="0"/>
    <n v="10.8146656453"/>
    <s v="Grass Hay"/>
    <s v="Sprinkler"/>
    <s v="Other Hay/Non Alfalfa"/>
    <s v="Active IR"/>
  </r>
  <r>
    <x v="15"/>
    <x v="0"/>
    <n v="10.8146656453"/>
    <s v="Grass Hay"/>
    <s v="Sprinkler"/>
    <s v="Other Hay/Non Alfalfa"/>
    <s v="Active IR"/>
  </r>
  <r>
    <x v="8"/>
    <x v="0"/>
    <n v="2.2252618917699998"/>
    <s v="Grass Hay"/>
    <s v="Sprinkler"/>
    <s v="Other Hay/Non Alfalfa"/>
    <s v="Active IR"/>
  </r>
  <r>
    <x v="21"/>
    <x v="0"/>
    <n v="5.1490970447400004"/>
    <s v="Grass Hay"/>
    <s v="Sprinkler"/>
    <s v="Other Hay/Non Alfalfa"/>
    <s v="Active IR"/>
  </r>
  <r>
    <x v="29"/>
    <x v="0"/>
    <n v="5.1490970447400004"/>
    <s v="Grass Hay"/>
    <s v="Sprinkler"/>
    <s v="Other Hay/Non Alfalfa"/>
    <s v="Active IR"/>
  </r>
  <r>
    <x v="29"/>
    <x v="0"/>
    <n v="5.1490970447400004"/>
    <s v="Grass Hay"/>
    <s v="Sprinkler"/>
    <s v="Other Hay/Non Alfalfa"/>
    <s v="Active IR"/>
  </r>
  <r>
    <x v="10"/>
    <x v="0"/>
    <n v="1.3335460380899999"/>
    <s v="Grass Hay"/>
    <s v="Sprinkler"/>
    <s v="Other Hay/Non Alfalfa"/>
    <s v="Active IR"/>
  </r>
  <r>
    <x v="8"/>
    <x v="0"/>
    <n v="0.55433797761000003"/>
    <s v="Grass Hay"/>
    <s v="Sprinkler"/>
    <s v="Other Hay/Non Alfalfa"/>
    <s v="Active IR"/>
  </r>
  <r>
    <x v="39"/>
    <x v="0"/>
    <n v="0.32435924855499998"/>
    <s v="Grass Hay"/>
    <s v="Sprinkler"/>
    <s v="Other Hay/Non Alfalfa"/>
    <s v="Active IR"/>
  </r>
  <r>
    <x v="40"/>
    <x v="0"/>
    <n v="0.32435924855499998"/>
    <s v="Grass Hay"/>
    <s v="Sprinkler"/>
    <s v="Other Hay/Non Alfalfa"/>
    <s v="Active IR"/>
  </r>
  <r>
    <x v="8"/>
    <x v="0"/>
    <n v="11.2050819292"/>
    <s v="Grass Hay"/>
    <s v="Sprinkler"/>
    <s v="Other Hay/Non Alfalfa"/>
    <s v="Active IR"/>
  </r>
  <r>
    <x v="8"/>
    <x v="0"/>
    <n v="72.172249461700005"/>
    <s v="Grass Hay"/>
    <s v="Sprinkler"/>
    <s v="Other Hay/Non Alfalfa"/>
    <s v="Active IR"/>
  </r>
  <r>
    <x v="8"/>
    <x v="0"/>
    <n v="5.3235724435699998"/>
    <s v="Grass Hay"/>
    <s v="Sprinkler"/>
    <s v="Other Hay/Non Alfalfa"/>
    <s v="Active IR"/>
  </r>
  <r>
    <x v="8"/>
    <x v="0"/>
    <n v="0.45745568740499998"/>
    <s v="Grass Hay"/>
    <s v="Sprinkler"/>
    <s v="Other Hay/Non Alfalfa"/>
    <s v="Active IR"/>
  </r>
  <r>
    <x v="17"/>
    <x v="0"/>
    <n v="1.32270461322"/>
    <s v="Grass Hay"/>
    <s v="Sprinkler"/>
    <s v="Other Hay/Non Alfalfa"/>
    <s v="Active IR"/>
  </r>
  <r>
    <x v="44"/>
    <x v="0"/>
    <n v="9.9067951831900007"/>
    <s v="Grass Hay"/>
    <s v="Sprinkler"/>
    <s v="Other Hay/Non Alfalfa"/>
    <s v="Active IR"/>
  </r>
  <r>
    <x v="29"/>
    <x v="0"/>
    <n v="5.1058442027500002"/>
    <s v="Grass Hay"/>
    <s v="Sprinkler"/>
    <s v="Other Hay/Non Alfalfa"/>
    <s v="Active IR"/>
  </r>
  <r>
    <x v="17"/>
    <x v="0"/>
    <n v="24.7290525198"/>
    <s v="Grass Hay"/>
    <s v="Sprinkler"/>
    <s v="Other Hay/Non Alfalfa"/>
    <s v="Active IR"/>
  </r>
  <r>
    <x v="12"/>
    <x v="0"/>
    <n v="24.7290525198"/>
    <s v="Grass Hay"/>
    <s v="Sprinkler"/>
    <s v="Other Hay/Non Alfalfa"/>
    <s v="Active IR"/>
  </r>
  <r>
    <x v="12"/>
    <x v="0"/>
    <n v="24.7290525198"/>
    <s v="Grass Hay"/>
    <s v="Sprinkler"/>
    <s v="Other Hay/Non Alfalfa"/>
    <s v="Active IR"/>
  </r>
  <r>
    <x v="7"/>
    <x v="0"/>
    <n v="8.1187504296400004"/>
    <s v="Grass Hay"/>
    <s v="Sprinkler"/>
    <s v="Other Hay/Non Alfalfa"/>
    <s v="Active IR"/>
  </r>
  <r>
    <x v="17"/>
    <x v="0"/>
    <n v="0.953739519285"/>
    <s v="Grass Hay"/>
    <s v="Sprinkler"/>
    <s v="Other Hay/Non Alfalfa"/>
    <s v="Active IR"/>
  </r>
  <r>
    <x v="14"/>
    <x v="0"/>
    <n v="16.0233938002999"/>
    <s v="Grass Hay"/>
    <s v="Sprinkler"/>
    <s v="Other Hay/Non Alfalfa"/>
    <s v="Active IR"/>
  </r>
  <r>
    <x v="15"/>
    <x v="0"/>
    <n v="16.0233938002999"/>
    <s v="Grass Hay"/>
    <s v="Sprinkler"/>
    <s v="Other Hay/Non Alfalfa"/>
    <s v="Active IR"/>
  </r>
  <r>
    <x v="52"/>
    <x v="0"/>
    <n v="16.0233938002999"/>
    <s v="Grass Hay"/>
    <s v="Sprinkler"/>
    <s v="Other Hay/Non Alfalfa"/>
    <s v="Active IR"/>
  </r>
  <r>
    <x v="52"/>
    <x v="0"/>
    <n v="16.0233938002999"/>
    <s v="Grass Hay"/>
    <s v="Sprinkler"/>
    <s v="Other Hay/Non Alfalfa"/>
    <s v="Active IR"/>
  </r>
  <r>
    <x v="29"/>
    <x v="0"/>
    <n v="3.1832657983199999"/>
    <s v="Grass Hay"/>
    <s v="Sprinkler"/>
    <s v="Other Hay/Non Alfalfa"/>
    <s v="Active IR"/>
  </r>
  <r>
    <x v="2"/>
    <x v="0"/>
    <n v="9.5209628200999905"/>
    <s v="Grass Hay"/>
    <s v="Sprinkler"/>
    <s v="Other Hay/Non Alfalfa"/>
    <s v="Active IR"/>
  </r>
  <r>
    <x v="0"/>
    <x v="0"/>
    <n v="6.6150976593599999"/>
    <s v="Grass Hay"/>
    <s v="Sprinkler"/>
    <s v="Other Hay/Non Alfalfa"/>
    <s v="Active IR"/>
  </r>
  <r>
    <x v="9"/>
    <x v="0"/>
    <n v="3.4418665990499999"/>
    <s v="Grass Hay"/>
    <s v="Sprinkler"/>
    <s v="Other Hay/Non Alfalfa"/>
    <s v="Active IR"/>
  </r>
  <r>
    <x v="41"/>
    <x v="0"/>
    <n v="8.67289192426"/>
    <s v="Grass Hay"/>
    <s v="Sprinkler"/>
    <s v="Other Hay/Non Alfalfa"/>
    <s v="Active IR"/>
  </r>
  <r>
    <x v="7"/>
    <x v="0"/>
    <n v="1.1961988553"/>
    <s v="Grass Hay"/>
    <s v="Sprinkler"/>
    <s v="Other Hay/Non Alfalfa"/>
    <s v="Active IR"/>
  </r>
  <r>
    <x v="7"/>
    <x v="0"/>
    <n v="1.1961988553"/>
    <s v="Grass Hay"/>
    <s v="Sprinkler"/>
    <s v="Other Hay/Non Alfalfa"/>
    <s v="Active IR"/>
  </r>
  <r>
    <x v="7"/>
    <x v="0"/>
    <n v="0.52284755386899995"/>
    <s v="Grass Hay"/>
    <s v="Sprinkler"/>
    <s v="Other Hay/Non Alfalfa"/>
    <s v="Active IR"/>
  </r>
  <r>
    <x v="8"/>
    <x v="0"/>
    <n v="3.0221098949699998"/>
    <s v="Grass Hay"/>
    <s v="Sprinkler"/>
    <s v="Other Hay/Non Alfalfa"/>
    <s v="Active IR"/>
  </r>
  <r>
    <x v="10"/>
    <x v="0"/>
    <n v="5.8637900608000004"/>
    <s v="Grass Hay"/>
    <s v="Sprinkler"/>
    <s v="Other Hay/Non Alfalfa"/>
    <s v="Active IR"/>
  </r>
  <r>
    <x v="6"/>
    <x v="0"/>
    <n v="0.95215149337299998"/>
    <s v="Grass Hay"/>
    <s v="Sprinkler"/>
    <s v="Other Hay/Non Alfalfa"/>
    <s v="Active IR"/>
  </r>
  <r>
    <x v="41"/>
    <x v="0"/>
    <n v="9.8680136687700006"/>
    <s v="Grass Hay"/>
    <s v="Sprinkler"/>
    <s v="Other Hay/Non Alfalfa"/>
    <s v="Active IR"/>
  </r>
  <r>
    <x v="12"/>
    <x v="0"/>
    <n v="3.51749525963"/>
    <s v="Grass Hay"/>
    <s v="Sprinkler"/>
    <s v="Other Hay/Non Alfalfa"/>
    <s v="Active IR"/>
  </r>
  <r>
    <x v="48"/>
    <x v="0"/>
    <n v="3.51749525963"/>
    <s v="Grass Hay"/>
    <s v="Sprinkler"/>
    <s v="Other Hay/Non Alfalfa"/>
    <s v="Active IR"/>
  </r>
  <r>
    <x v="48"/>
    <x v="0"/>
    <n v="3.51749525963"/>
    <s v="Grass Hay"/>
    <s v="Sprinkler"/>
    <s v="Other Hay/Non Alfalfa"/>
    <s v="Active IR"/>
  </r>
  <r>
    <x v="0"/>
    <x v="0"/>
    <n v="12.1646683777"/>
    <s v="Grass Hay"/>
    <s v="Sprinkler"/>
    <s v="Other Hay/Non Alfalfa"/>
    <s v="Active IR"/>
  </r>
  <r>
    <x v="42"/>
    <x v="0"/>
    <n v="1.4147266733999999"/>
    <s v="Grass Hay"/>
    <s v="Sprinkler"/>
    <s v="Other Hay/Non Alfalfa"/>
    <s v="Active IR"/>
  </r>
  <r>
    <x v="42"/>
    <x v="0"/>
    <n v="1.4147266733999999"/>
    <s v="Grass Hay"/>
    <s v="Sprinkler"/>
    <s v="Other Hay/Non Alfalfa"/>
    <s v="Active IR"/>
  </r>
  <r>
    <x v="7"/>
    <x v="0"/>
    <n v="1.4147266733999999"/>
    <s v="Grass Hay"/>
    <s v="Sprinkler"/>
    <s v="Other Hay/Non Alfalfa"/>
    <s v="Active IR"/>
  </r>
  <r>
    <x v="7"/>
    <x v="0"/>
    <n v="1.4147266733999999"/>
    <s v="Grass Hay"/>
    <s v="Sprinkler"/>
    <s v="Other Hay/Non Alfalfa"/>
    <s v="Active IR"/>
  </r>
  <r>
    <x v="7"/>
    <x v="0"/>
    <n v="1.4147266733999999"/>
    <s v="Grass Hay"/>
    <s v="Sprinkler"/>
    <s v="Other Hay/Non Alfalfa"/>
    <s v="Active IR"/>
  </r>
  <r>
    <x v="0"/>
    <x v="0"/>
    <n v="19.1448922223999"/>
    <s v="Grass Hay"/>
    <s v="Sprinkler"/>
    <s v="Other Hay/Non Alfalfa"/>
    <s v="Active IR"/>
  </r>
  <r>
    <x v="48"/>
    <x v="0"/>
    <n v="13.262588834500001"/>
    <s v="Grass Hay"/>
    <s v="Sprinkler"/>
    <s v="Other Hay/Non Alfalfa"/>
    <s v="Active IR"/>
  </r>
  <r>
    <x v="9"/>
    <x v="0"/>
    <n v="21.477786050500001"/>
    <s v="Grass Hay"/>
    <s v="Sprinkler"/>
    <s v="Other Hay/Non Alfalfa"/>
    <s v="Active IR"/>
  </r>
  <r>
    <x v="9"/>
    <x v="0"/>
    <n v="21.477786050500001"/>
    <s v="Grass Hay"/>
    <s v="Sprinkler"/>
    <s v="Other Hay/Non Alfalfa"/>
    <s v="Active IR"/>
  </r>
  <r>
    <x v="0"/>
    <x v="0"/>
    <n v="36.536478617500002"/>
    <s v="Grass Hay"/>
    <s v="Sprinkler"/>
    <s v="Other Hay/Non Alfalfa"/>
    <s v="Active IR"/>
  </r>
  <r>
    <x v="7"/>
    <x v="0"/>
    <n v="0.75940329027999998"/>
    <s v="Grass Hay"/>
    <s v="Sprinkler"/>
    <s v="Other Hay/Non Alfalfa"/>
    <s v="Active IR"/>
  </r>
  <r>
    <x v="9"/>
    <x v="0"/>
    <n v="6.3362273773300002"/>
    <s v="Grass Hay"/>
    <s v="Sprinkler"/>
    <s v="Other Hay/Non Alfalfa"/>
    <s v="Active IR"/>
  </r>
  <r>
    <x v="20"/>
    <x v="0"/>
    <n v="4.1644291967999996"/>
    <s v="Grass Hay"/>
    <s v="Sprinkler"/>
    <s v="Other Hay/Non Alfalfa"/>
    <s v="Active IR"/>
  </r>
  <r>
    <x v="0"/>
    <x v="0"/>
    <n v="0.75603544817000001"/>
    <s v="Grass Hay"/>
    <s v="Sprinkler"/>
    <s v="Other Hay/Non Alfalfa"/>
    <s v="Active IR"/>
  </r>
  <r>
    <x v="12"/>
    <x v="0"/>
    <n v="9.78731163516"/>
    <s v="Grass Hay"/>
    <s v="Sprinkler"/>
    <s v="Other Hay/Non Alfalfa"/>
    <s v="Active IR"/>
  </r>
  <r>
    <x v="12"/>
    <x v="0"/>
    <n v="9.78731163516"/>
    <s v="Grass Hay"/>
    <s v="Sprinkler"/>
    <s v="Other Hay/Non Alfalfa"/>
    <s v="Active IR"/>
  </r>
  <r>
    <x v="48"/>
    <x v="0"/>
    <n v="9.78731163516"/>
    <s v="Grass Hay"/>
    <s v="Sprinkler"/>
    <s v="Other Hay/Non Alfalfa"/>
    <s v="Active IR"/>
  </r>
  <r>
    <x v="7"/>
    <x v="0"/>
    <n v="15.5396579028"/>
    <s v="Grass Hay"/>
    <s v="Sprinkler"/>
    <s v="Other Hay/Non Alfalfa"/>
    <s v="Active IR"/>
  </r>
  <r>
    <x v="36"/>
    <x v="0"/>
    <n v="0.74071369494799999"/>
    <s v="Grass Hay"/>
    <s v="Sprinkler"/>
    <s v="Other Hay/Non Alfalfa"/>
    <s v="Active IR"/>
  </r>
  <r>
    <x v="12"/>
    <x v="0"/>
    <n v="0.74071369494799999"/>
    <s v="Grass Hay"/>
    <s v="Sprinkler"/>
    <s v="Other Hay/Non Alfalfa"/>
    <s v="Active IR"/>
  </r>
  <r>
    <x v="53"/>
    <x v="0"/>
    <n v="7.4079609344100001"/>
    <s v="Grass Hay"/>
    <s v="Sprinkler"/>
    <s v="Other Hay/Non Alfalfa"/>
    <s v="Active IR"/>
  </r>
  <r>
    <x v="7"/>
    <x v="0"/>
    <n v="7.4079609344100001"/>
    <s v="Grass Hay"/>
    <s v="Sprinkler"/>
    <s v="Other Hay/Non Alfalfa"/>
    <s v="Active IR"/>
  </r>
  <r>
    <x v="29"/>
    <x v="0"/>
    <n v="9.0747748794300005"/>
    <s v="Grass Hay"/>
    <s v="Sprinkler"/>
    <s v="Other Hay/Non Alfalfa"/>
    <s v="Active IR"/>
  </r>
  <r>
    <x v="8"/>
    <x v="0"/>
    <n v="4.0477068458299996"/>
    <s v="Grass Hay"/>
    <s v="Sprinkler"/>
    <s v="Other Hay/Non Alfalfa"/>
    <s v="Active IR"/>
  </r>
  <r>
    <x v="39"/>
    <x v="0"/>
    <n v="5.9451454637100003"/>
    <s v="Grass Hay"/>
    <s v="Sprinkler"/>
    <s v="Other Hay/Non Alfalfa"/>
    <s v="Active IR"/>
  </r>
  <r>
    <x v="39"/>
    <x v="0"/>
    <n v="5.9451454637100003"/>
    <s v="Grass Hay"/>
    <s v="Sprinkler"/>
    <s v="Other Hay/Non Alfalfa"/>
    <s v="Active IR"/>
  </r>
  <r>
    <x v="40"/>
    <x v="0"/>
    <n v="5.9451454637100003"/>
    <s v="Grass Hay"/>
    <s v="Sprinkler"/>
    <s v="Other Hay/Non Alfalfa"/>
    <s v="Active IR"/>
  </r>
  <r>
    <x v="40"/>
    <x v="0"/>
    <n v="5.9451454637100003"/>
    <s v="Grass Hay"/>
    <s v="Sprinkler"/>
    <s v="Other Hay/Non Alfalfa"/>
    <s v="Active IR"/>
  </r>
  <r>
    <x v="8"/>
    <x v="0"/>
    <n v="4.5342337196300004"/>
    <s v="Grass Hay"/>
    <s v="Sprinkler"/>
    <s v="Other Hay/Non Alfalfa"/>
    <s v="Active IR"/>
  </r>
  <r>
    <x v="39"/>
    <x v="0"/>
    <n v="9.2642362387400006"/>
    <s v="Grass Hay"/>
    <s v="Sprinkler"/>
    <s v="Other Hay/Non Alfalfa"/>
    <s v="Active IR"/>
  </r>
  <r>
    <x v="8"/>
    <x v="0"/>
    <n v="5.3115747174800001"/>
    <s v="Grass Hay"/>
    <s v="Sprinkler"/>
    <s v="Other Hay/Non Alfalfa"/>
    <s v="Active IR"/>
  </r>
  <r>
    <x v="21"/>
    <x v="0"/>
    <n v="2.9960355220200001"/>
    <s v="Grass Hay"/>
    <s v="Sprinkler"/>
    <s v="Other Hay/Non Alfalfa"/>
    <s v="Active IR"/>
  </r>
  <r>
    <x v="0"/>
    <x v="0"/>
    <n v="46.152458681200002"/>
    <s v="Grass Hay"/>
    <s v="Sprinkler"/>
    <s v="Other Hay/Non Alfalfa"/>
    <s v="Active IR"/>
  </r>
  <r>
    <x v="0"/>
    <x v="0"/>
    <n v="46.152458681200002"/>
    <s v="Grass Hay"/>
    <s v="Sprinkler"/>
    <s v="Other Hay/Non Alfalfa"/>
    <s v="Active IR"/>
  </r>
  <r>
    <x v="22"/>
    <x v="0"/>
    <n v="3.03311221932"/>
    <s v="Grass Hay"/>
    <s v="Sprinkler"/>
    <s v="Other Hay/Non Alfalfa"/>
    <s v="Active IR"/>
  </r>
  <r>
    <x v="9"/>
    <x v="0"/>
    <n v="0.290476607291"/>
    <s v="Grass Hay"/>
    <s v="Sprinkler"/>
    <s v="Other Hay/Non Alfalfa"/>
    <s v="Active IR"/>
  </r>
  <r>
    <x v="8"/>
    <x v="0"/>
    <n v="1.70430503594"/>
    <s v="Grass Hay"/>
    <s v="Sprinkler"/>
    <s v="Other Hay/Non Alfalfa"/>
    <s v="Active IR"/>
  </r>
  <r>
    <x v="4"/>
    <x v="0"/>
    <n v="4.5405670389499999"/>
    <s v="Grass Hay"/>
    <s v="Sprinkler"/>
    <s v="Other Hay/Non Alfalfa"/>
    <s v="Active IR"/>
  </r>
  <r>
    <x v="17"/>
    <x v="0"/>
    <n v="5.8077364391600002"/>
    <s v="Grass Hay"/>
    <s v="Sprinkler"/>
    <s v="Other Hay/Non Alfalfa"/>
    <s v="Active IR"/>
  </r>
  <r>
    <x v="34"/>
    <x v="0"/>
    <n v="5.8077364391600002"/>
    <s v="Grass Hay"/>
    <s v="Sprinkler"/>
    <s v="Other Hay/Non Alfalfa"/>
    <s v="Active IR"/>
  </r>
  <r>
    <x v="8"/>
    <x v="0"/>
    <n v="25.792044567000001"/>
    <s v="Grass Hay"/>
    <s v="Sprinkler"/>
    <s v="Other Hay/Non Alfalfa"/>
    <s v="Active IR"/>
  </r>
  <r>
    <x v="8"/>
    <x v="0"/>
    <n v="25.792044567000001"/>
    <s v="Grass Hay"/>
    <s v="Sprinkler"/>
    <s v="Other Hay/Non Alfalfa"/>
    <s v="Active IR"/>
  </r>
  <r>
    <x v="8"/>
    <x v="0"/>
    <n v="25.792044567000001"/>
    <s v="Grass Hay"/>
    <s v="Sprinkler"/>
    <s v="Other Hay/Non Alfalfa"/>
    <s v="Active IR"/>
  </r>
  <r>
    <x v="8"/>
    <x v="0"/>
    <n v="25.792044567000001"/>
    <s v="Grass Hay"/>
    <s v="Sprinkler"/>
    <s v="Other Hay/Non Alfalfa"/>
    <s v="Active IR"/>
  </r>
  <r>
    <x v="0"/>
    <x v="0"/>
    <n v="5.5354508171400001"/>
    <s v="Grass Hay"/>
    <s v="Sprinkler"/>
    <s v="Other Hay/Non Alfalfa"/>
    <s v="Active IR"/>
  </r>
  <r>
    <x v="43"/>
    <x v="0"/>
    <n v="6.6890825527900004"/>
    <s v="Grass Hay"/>
    <s v="Sprinkler"/>
    <s v="Other Hay/Non Alfalfa"/>
    <s v="Active IR"/>
  </r>
  <r>
    <x v="9"/>
    <x v="0"/>
    <n v="3.06409359945"/>
    <s v="Grass Hay"/>
    <s v="Sprinkler"/>
    <s v="Other Hay/Non Alfalfa"/>
    <s v="Active IR"/>
  </r>
  <r>
    <x v="9"/>
    <x v="0"/>
    <n v="3.06409359945"/>
    <s v="Grass Hay"/>
    <s v="Sprinkler"/>
    <s v="Other Hay/Non Alfalfa"/>
    <s v="Active IR"/>
  </r>
  <r>
    <x v="3"/>
    <x v="0"/>
    <n v="40.5556471397"/>
    <s v="Grass Hay"/>
    <s v="Sprinkler"/>
    <s v="Other Hay/Non Alfalfa"/>
    <s v="Active IR"/>
  </r>
  <r>
    <x v="29"/>
    <x v="0"/>
    <n v="17.708307971299899"/>
    <s v="Grass Hay"/>
    <s v="Sprinkler"/>
    <s v="Other Hay/Non Alfalfa"/>
    <s v="Active IR"/>
  </r>
  <r>
    <x v="3"/>
    <x v="0"/>
    <n v="5.1221236768700003"/>
    <s v="Grass Hay"/>
    <s v="Sprinkler"/>
    <s v="Other Hay/Non Alfalfa"/>
    <s v="Active IR"/>
  </r>
  <r>
    <x v="52"/>
    <x v="0"/>
    <n v="13.2971201503"/>
    <s v="Grass Hay"/>
    <s v="Sprinkler"/>
    <s v="Other Hay/Non Alfalfa"/>
    <s v="Active IR"/>
  </r>
  <r>
    <x v="52"/>
    <x v="0"/>
    <n v="13.2971201503"/>
    <s v="Grass Hay"/>
    <s v="Sprinkler"/>
    <s v="Other Hay/Non Alfalfa"/>
    <s v="Active IR"/>
  </r>
  <r>
    <x v="12"/>
    <x v="0"/>
    <n v="3.6084840262500002"/>
    <s v="Grass Hay"/>
    <s v="Sprinkler"/>
    <s v="Other Hay/Non Alfalfa"/>
    <s v="Active IR"/>
  </r>
  <r>
    <x v="12"/>
    <x v="0"/>
    <n v="3.6084840262500002"/>
    <s v="Grass Hay"/>
    <s v="Sprinkler"/>
    <s v="Other Hay/Non Alfalfa"/>
    <s v="Active IR"/>
  </r>
  <r>
    <x v="9"/>
    <x v="0"/>
    <n v="10.030915542100001"/>
    <s v="Grass Hay"/>
    <s v="Sprinkler"/>
    <s v="Other Hay/Non Alfalfa"/>
    <s v="Active IR"/>
  </r>
  <r>
    <x v="9"/>
    <x v="0"/>
    <n v="10.030915542100001"/>
    <s v="Grass Hay"/>
    <s v="Sprinkler"/>
    <s v="Other Hay/Non Alfalfa"/>
    <s v="Active IR"/>
  </r>
  <r>
    <x v="21"/>
    <x v="0"/>
    <n v="12.2510588279"/>
    <s v="Grass Hay"/>
    <s v="Sprinkler"/>
    <s v="Other Hay/Non Alfalfa"/>
    <s v="Active IR"/>
  </r>
  <r>
    <x v="39"/>
    <x v="0"/>
    <n v="2.8580709126000001"/>
    <s v="Grass Hay"/>
    <s v="Sprinkler"/>
    <s v="Other Hay/Non Alfalfa"/>
    <s v="Active IR"/>
  </r>
  <r>
    <x v="17"/>
    <x v="0"/>
    <n v="2.8580709126000001"/>
    <s v="Grass Hay"/>
    <s v="Sprinkler"/>
    <s v="Other Hay/Non Alfalfa"/>
    <s v="Active IR"/>
  </r>
  <r>
    <x v="17"/>
    <x v="0"/>
    <n v="2.8580709126000001"/>
    <s v="Grass Hay"/>
    <s v="Sprinkler"/>
    <s v="Other Hay/Non Alfalfa"/>
    <s v="Active IR"/>
  </r>
  <r>
    <x v="38"/>
    <x v="0"/>
    <n v="2.8580709126000001"/>
    <s v="Grass Hay"/>
    <s v="Sprinkler"/>
    <s v="Other Hay/Non Alfalfa"/>
    <s v="Active IR"/>
  </r>
  <r>
    <x v="40"/>
    <x v="0"/>
    <n v="2.8580709126000001"/>
    <s v="Grass Hay"/>
    <s v="Sprinkler"/>
    <s v="Other Hay/Non Alfalfa"/>
    <s v="Active IR"/>
  </r>
  <r>
    <x v="40"/>
    <x v="0"/>
    <n v="2.8580709126000001"/>
    <s v="Grass Hay"/>
    <s v="Sprinkler"/>
    <s v="Other Hay/Non Alfalfa"/>
    <s v="Active IR"/>
  </r>
  <r>
    <x v="17"/>
    <x v="0"/>
    <n v="14.193797118000001"/>
    <s v="Grass Hay"/>
    <s v="Sprinkler"/>
    <s v="Other Hay/Non Alfalfa"/>
    <s v="Active IR"/>
  </r>
  <r>
    <x v="8"/>
    <x v="0"/>
    <n v="0.78077575139900002"/>
    <s v="Grass Hay"/>
    <s v="Sprinkler"/>
    <s v="Other Hay/Non Alfalfa"/>
    <s v="Active IR"/>
  </r>
  <r>
    <x v="41"/>
    <x v="0"/>
    <n v="7.5382223249899996"/>
    <s v="Grass Hay"/>
    <s v="Sprinkler"/>
    <s v="Other Hay/Non Alfalfa"/>
    <s v="Active IR"/>
  </r>
  <r>
    <x v="41"/>
    <x v="0"/>
    <n v="7.5382223249899996"/>
    <s v="Grass Hay"/>
    <s v="Sprinkler"/>
    <s v="Other Hay/Non Alfalfa"/>
    <s v="Active IR"/>
  </r>
  <r>
    <x v="0"/>
    <x v="0"/>
    <n v="1.36440241466"/>
    <s v="Grass Hay"/>
    <s v="Sprinkler"/>
    <s v="Other Hay/Non Alfalfa"/>
    <s v="Active IR"/>
  </r>
  <r>
    <x v="8"/>
    <x v="0"/>
    <n v="1.0676678393600001"/>
    <s v="Grass Hay"/>
    <s v="Sprinkler"/>
    <s v="Other Hay/Non Alfalfa"/>
    <s v="Active IR"/>
  </r>
  <r>
    <x v="17"/>
    <x v="0"/>
    <n v="0.637034032104"/>
    <s v="Grass Hay"/>
    <s v="Sprinkler"/>
    <s v="Other Hay/Non Alfalfa"/>
    <s v="Active IR"/>
  </r>
  <r>
    <x v="16"/>
    <x v="0"/>
    <n v="1.0504491741799999"/>
    <s v="Grass Hay"/>
    <s v="Sprinkler"/>
    <s v="Other Hay/Non Alfalfa"/>
    <s v="Active IR"/>
  </r>
  <r>
    <x v="41"/>
    <x v="0"/>
    <n v="6.3036423068399996"/>
    <s v="Grass Hay"/>
    <s v="Sprinkler"/>
    <s v="Other Hay/Non Alfalfa"/>
    <s v="Active IR"/>
  </r>
  <r>
    <x v="41"/>
    <x v="0"/>
    <n v="6.3036423068399996"/>
    <s v="Grass Hay"/>
    <s v="Sprinkler"/>
    <s v="Other Hay/Non Alfalfa"/>
    <s v="Active IR"/>
  </r>
  <r>
    <x v="8"/>
    <x v="0"/>
    <n v="9.4745132847099995"/>
    <s v="Grass Hay"/>
    <s v="Sprinkler"/>
    <s v="Other Hay/Non Alfalfa"/>
    <s v="Active IR"/>
  </r>
  <r>
    <x v="22"/>
    <x v="0"/>
    <n v="11.9304168608999"/>
    <s v="Grass Hay"/>
    <s v="Sprinkler"/>
    <s v="Other Hay/Non Alfalfa"/>
    <s v="Active IR"/>
  </r>
  <r>
    <x v="22"/>
    <x v="0"/>
    <n v="11.9304168608999"/>
    <s v="Grass Hay"/>
    <s v="Sprinkler"/>
    <s v="Other Hay/Non Alfalfa"/>
    <s v="Active IR"/>
  </r>
  <r>
    <x v="22"/>
    <x v="0"/>
    <n v="11.9304168608999"/>
    <s v="Grass Hay"/>
    <s v="Sprinkler"/>
    <s v="Other Hay/Non Alfalfa"/>
    <s v="Active IR"/>
  </r>
  <r>
    <x v="53"/>
    <x v="0"/>
    <n v="5.0315799542299997"/>
    <s v="Grass Hay"/>
    <s v="Sprinkler"/>
    <s v="Other Hay/Non Alfalfa"/>
    <s v="Active IR"/>
  </r>
  <r>
    <x v="7"/>
    <x v="0"/>
    <n v="5.0315799542299997"/>
    <s v="Grass Hay"/>
    <s v="Sprinkler"/>
    <s v="Other Hay/Non Alfalfa"/>
    <s v="Active IR"/>
  </r>
  <r>
    <x v="12"/>
    <x v="0"/>
    <n v="32.069588439900002"/>
    <s v="Grass Hay"/>
    <s v="Sprinkler"/>
    <s v="Other Hay/Non Alfalfa"/>
    <s v="Active IR"/>
  </r>
  <r>
    <x v="0"/>
    <x v="0"/>
    <n v="1.3361066640499999"/>
    <s v="Grass Hay"/>
    <s v="Sprinkler"/>
    <s v="Other Hay/Non Alfalfa"/>
    <s v="Active IR"/>
  </r>
  <r>
    <x v="9"/>
    <x v="0"/>
    <n v="8.9229284014800001"/>
    <s v="Grass Hay"/>
    <s v="Sprinkler"/>
    <s v="Other Hay/Non Alfalfa"/>
    <s v="Active IR"/>
  </r>
  <r>
    <x v="17"/>
    <x v="0"/>
    <n v="15.8945325339"/>
    <s v="Grass Hay"/>
    <s v="Sprinkler"/>
    <s v="Other Hay/Non Alfalfa"/>
    <s v="Active IR"/>
  </r>
  <r>
    <x v="12"/>
    <x v="0"/>
    <n v="15.8945325339"/>
    <s v="Grass Hay"/>
    <s v="Sprinkler"/>
    <s v="Other Hay/Non Alfalfa"/>
    <s v="Active IR"/>
  </r>
  <r>
    <x v="49"/>
    <x v="0"/>
    <n v="1.67981972307"/>
    <s v="Grass Hay"/>
    <s v="Sprinkler"/>
    <s v="Other Hay/Non Alfalfa"/>
    <s v="Active IR"/>
  </r>
  <r>
    <x v="29"/>
    <x v="0"/>
    <n v="56.706709572999898"/>
    <s v="Grass Hay"/>
    <s v="Sprinkler"/>
    <s v="Other Hay/Non Alfalfa"/>
    <s v="Active IR"/>
  </r>
  <r>
    <x v="23"/>
    <x v="0"/>
    <n v="5.8325154825799999"/>
    <s v="Grass Hay"/>
    <s v="Sprinkler"/>
    <s v="Other Hay/Non Alfalfa"/>
    <s v="Active IR"/>
  </r>
  <r>
    <x v="12"/>
    <x v="0"/>
    <n v="10.1751655442"/>
    <s v="Grass Hay"/>
    <s v="Sprinkler"/>
    <s v="Other Hay/Non Alfalfa"/>
    <s v="Active IR"/>
  </r>
  <r>
    <x v="8"/>
    <x v="0"/>
    <n v="46.5739053815999"/>
    <s v="Grass Hay"/>
    <s v="Sprinkler"/>
    <s v="Other Hay/Non Alfalfa"/>
    <s v="Active IR"/>
  </r>
  <r>
    <x v="21"/>
    <x v="0"/>
    <n v="5.28161584334"/>
    <s v="Grass Hay"/>
    <s v="Sprinkler"/>
    <s v="Other Hay/Non Alfalfa"/>
    <s v="Active IR"/>
  </r>
  <r>
    <x v="21"/>
    <x v="0"/>
    <n v="5.28161584334"/>
    <s v="Grass Hay"/>
    <s v="Sprinkler"/>
    <s v="Other Hay/Non Alfalfa"/>
    <s v="Active IR"/>
  </r>
  <r>
    <x v="8"/>
    <x v="0"/>
    <n v="0.998681679855"/>
    <s v="Grass Hay"/>
    <s v="Sprinkler"/>
    <s v="Other Hay/Non Alfalfa"/>
    <s v="Active IR"/>
  </r>
  <r>
    <x v="0"/>
    <x v="0"/>
    <n v="0.98126166787699998"/>
    <s v="Grass Hay"/>
    <s v="Sprinkler"/>
    <s v="Other Hay/Non Alfalfa"/>
    <s v="Active IR"/>
  </r>
  <r>
    <x v="8"/>
    <x v="0"/>
    <n v="68.4727469466999"/>
    <s v="Grass Hay"/>
    <s v="Sprinkler"/>
    <s v="Other Hay/Non Alfalfa"/>
    <s v="Active IR"/>
  </r>
  <r>
    <x v="39"/>
    <x v="0"/>
    <n v="2.7745220217900002"/>
    <s v="Grass Hay"/>
    <s v="Sprinkler"/>
    <s v="Other Hay/Non Alfalfa"/>
    <s v="Active IR"/>
  </r>
  <r>
    <x v="8"/>
    <x v="0"/>
    <n v="38.664000137000002"/>
    <s v="Grass Hay"/>
    <s v="Sprinkler"/>
    <s v="Other Hay/Non Alfalfa"/>
    <s v="Active IR"/>
  </r>
  <r>
    <x v="8"/>
    <x v="0"/>
    <n v="38.664000137000002"/>
    <s v="Grass Hay"/>
    <s v="Sprinkler"/>
    <s v="Other Hay/Non Alfalfa"/>
    <s v="Active IR"/>
  </r>
  <r>
    <x v="39"/>
    <x v="0"/>
    <n v="0.242234613993"/>
    <s v="Grass Hay"/>
    <s v="Sprinkler"/>
    <s v="Other Hay/Non Alfalfa"/>
    <s v="Active IR"/>
  </r>
  <r>
    <x v="0"/>
    <x v="0"/>
    <n v="9.0901179697500005"/>
    <s v="Grass Hay"/>
    <s v="Sprinkler"/>
    <s v="Other Hay/Non Alfalfa"/>
    <s v="Active IR"/>
  </r>
  <r>
    <x v="0"/>
    <x v="0"/>
    <n v="9.0901179697500005"/>
    <s v="Grass Hay"/>
    <s v="Sprinkler"/>
    <s v="Other Hay/Non Alfalfa"/>
    <s v="Active IR"/>
  </r>
  <r>
    <x v="12"/>
    <x v="0"/>
    <n v="1.4568841992999999"/>
    <s v="Grass Hay"/>
    <s v="Sprinkler"/>
    <s v="Other Hay/Non Alfalfa"/>
    <s v="Active IR"/>
  </r>
  <r>
    <x v="12"/>
    <x v="0"/>
    <n v="1.4568841992999999"/>
    <s v="Grass Hay"/>
    <s v="Sprinkler"/>
    <s v="Other Hay/Non Alfalfa"/>
    <s v="Active IR"/>
  </r>
  <r>
    <x v="12"/>
    <x v="0"/>
    <n v="1.4568841992999999"/>
    <s v="Grass Hay"/>
    <s v="Sprinkler"/>
    <s v="Other Hay/Non Alfalfa"/>
    <s v="Active IR"/>
  </r>
  <r>
    <x v="0"/>
    <x v="0"/>
    <n v="11.7619593445999"/>
    <s v="Grass Hay"/>
    <s v="Sprinkler"/>
    <s v="Other Hay/Non Alfalfa"/>
    <s v="Active IR"/>
  </r>
  <r>
    <x v="21"/>
    <x v="0"/>
    <n v="3.00183357412"/>
    <s v="Grass Hay"/>
    <s v="Sprinkler"/>
    <s v="Other Hay/Non Alfalfa"/>
    <s v="Active IR"/>
  </r>
  <r>
    <x v="10"/>
    <x v="0"/>
    <n v="3.7908269837700002"/>
    <s v="Grass Hay"/>
    <s v="Sprinkler"/>
    <s v="Other Hay/Non Alfalfa"/>
    <s v="Active IR"/>
  </r>
  <r>
    <x v="39"/>
    <x v="0"/>
    <n v="10.5351068619999"/>
    <s v="Grass Hay"/>
    <s v="Sprinkler"/>
    <s v="Other Hay/Non Alfalfa"/>
    <s v="Active IR"/>
  </r>
  <r>
    <x v="40"/>
    <x v="0"/>
    <n v="10.5351068619999"/>
    <s v="Grass Hay"/>
    <s v="Sprinkler"/>
    <s v="Other Hay/Non Alfalfa"/>
    <s v="Active IR"/>
  </r>
  <r>
    <x v="22"/>
    <x v="0"/>
    <n v="6.6439690439300003"/>
    <s v="Grass Hay"/>
    <s v="Sprinkler"/>
    <s v="Other Hay/Non Alfalfa"/>
    <s v="Active IR"/>
  </r>
  <r>
    <x v="29"/>
    <x v="0"/>
    <n v="6.7774640376599997"/>
    <s v="Grass Hay"/>
    <s v="Sprinkler"/>
    <s v="Other Hay/Non Alfalfa"/>
    <s v="Active IR"/>
  </r>
  <r>
    <x v="0"/>
    <x v="0"/>
    <n v="15.291819542500001"/>
    <s v="Grass Hay"/>
    <s v="Sprinkler"/>
    <s v="Other Hay/Non Alfalfa"/>
    <s v="Active IR"/>
  </r>
  <r>
    <x v="7"/>
    <x v="0"/>
    <n v="1.0129988271399999"/>
    <s v="Grass Hay"/>
    <s v="Sprinkler"/>
    <s v="Other Hay/Non Alfalfa"/>
    <s v="Active IR"/>
  </r>
  <r>
    <x v="0"/>
    <x v="0"/>
    <n v="29.2371840218999"/>
    <s v="Grass Hay"/>
    <s v="Sprinkler"/>
    <s v="Other Hay/Non Alfalfa"/>
    <s v="Active IR"/>
  </r>
  <r>
    <x v="3"/>
    <x v="0"/>
    <n v="4.7120031258999999"/>
    <s v="Grass Hay"/>
    <s v="Sprinkler"/>
    <s v="Other Hay/Non Alfalfa"/>
    <s v="Active IR"/>
  </r>
  <r>
    <x v="0"/>
    <x v="0"/>
    <n v="2.02567708121"/>
    <s v="Grass Hay"/>
    <s v="Sprinkler"/>
    <s v="Other Hay/Non Alfalfa"/>
    <s v="Active IR"/>
  </r>
  <r>
    <x v="0"/>
    <x v="0"/>
    <n v="2.02567708121"/>
    <s v="Grass Hay"/>
    <s v="Sprinkler"/>
    <s v="Other Hay/Non Alfalfa"/>
    <s v="Active IR"/>
  </r>
  <r>
    <x v="0"/>
    <x v="0"/>
    <n v="11.273819978100001"/>
    <s v="Grass Hay"/>
    <s v="Sprinkler"/>
    <s v="Other Hay/Non Alfalfa"/>
    <s v="Active IR"/>
  </r>
  <r>
    <x v="0"/>
    <x v="0"/>
    <n v="56.311948638200001"/>
    <s v="Grass Hay"/>
    <s v="Sprinkler"/>
    <s v="Other Hay/Non Alfalfa"/>
    <s v="Active IR"/>
  </r>
  <r>
    <x v="0"/>
    <x v="0"/>
    <n v="56.311948638200001"/>
    <s v="Grass Hay"/>
    <s v="Sprinkler"/>
    <s v="Other Hay/Non Alfalfa"/>
    <s v="Active IR"/>
  </r>
  <r>
    <x v="0"/>
    <x v="0"/>
    <n v="56.311948638200001"/>
    <s v="Grass Hay"/>
    <s v="Sprinkler"/>
    <s v="Other Hay/Non Alfalfa"/>
    <s v="Active IR"/>
  </r>
  <r>
    <x v="9"/>
    <x v="0"/>
    <n v="28.545041447500001"/>
    <s v="Grass Hay"/>
    <s v="Sprinkler"/>
    <s v="Other Hay/Non Alfalfa"/>
    <s v="Active IR"/>
  </r>
  <r>
    <x v="9"/>
    <x v="0"/>
    <n v="28.545041447500001"/>
    <s v="Grass Hay"/>
    <s v="Sprinkler"/>
    <s v="Other Hay/Non Alfalfa"/>
    <s v="Active IR"/>
  </r>
  <r>
    <x v="9"/>
    <x v="0"/>
    <n v="28.545041447500001"/>
    <s v="Grass Hay"/>
    <s v="Sprinkler"/>
    <s v="Other Hay/Non Alfalfa"/>
    <s v="Active IR"/>
  </r>
  <r>
    <x v="32"/>
    <x v="0"/>
    <n v="0.75027053149199996"/>
    <s v="Grass Hay"/>
    <s v="Sprinkler"/>
    <s v="Other Hay/Non Alfalfa"/>
    <s v="Active IR"/>
  </r>
  <r>
    <x v="33"/>
    <x v="0"/>
    <n v="0.75027053149199996"/>
    <s v="Grass Hay"/>
    <s v="Sprinkler"/>
    <s v="Other Hay/Non Alfalfa"/>
    <s v="Active IR"/>
  </r>
  <r>
    <x v="49"/>
    <x v="0"/>
    <n v="3.5882422298200001"/>
    <s v="Grass Hay"/>
    <s v="Sprinkler"/>
    <s v="Other Hay/Non Alfalfa"/>
    <s v="Active IR"/>
  </r>
  <r>
    <x v="8"/>
    <x v="0"/>
    <n v="79.205228606999896"/>
    <s v="Grass Hay"/>
    <s v="Sprinkler"/>
    <s v="Other Hay/Non Alfalfa"/>
    <s v="Active IR"/>
  </r>
  <r>
    <x v="0"/>
    <x v="0"/>
    <n v="9.8368140583199999"/>
    <s v="Grass Hay"/>
    <s v="Sprinkler"/>
    <s v="Other Hay/Non Alfalfa"/>
    <s v="Active IR"/>
  </r>
  <r>
    <x v="22"/>
    <x v="0"/>
    <n v="27.4769046121"/>
    <s v="Grass Hay"/>
    <s v="Sprinkler"/>
    <s v="Other Hay/Non Alfalfa"/>
    <s v="Active IR"/>
  </r>
  <r>
    <x v="39"/>
    <x v="0"/>
    <n v="1.24099537709"/>
    <s v="Grass Hay"/>
    <s v="Sprinkler"/>
    <s v="Other Hay/Non Alfalfa"/>
    <s v="Active IR"/>
  </r>
  <r>
    <x v="8"/>
    <x v="0"/>
    <n v="20.102855932800001"/>
    <s v="Grass Hay"/>
    <s v="Sprinkler"/>
    <s v="Other Hay/Non Alfalfa"/>
    <s v="Active IR"/>
  </r>
  <r>
    <x v="41"/>
    <x v="0"/>
    <n v="11.9059699516999"/>
    <s v="Grass Hay"/>
    <s v="Sprinkler"/>
    <s v="Other Hay/Non Alfalfa"/>
    <s v="Active IR"/>
  </r>
  <r>
    <x v="7"/>
    <x v="0"/>
    <n v="4.6399272858599998"/>
    <s v="Grass Hay"/>
    <s v="Sprinkler"/>
    <s v="Other Hay/Non Alfalfa"/>
    <s v="Active IR"/>
  </r>
  <r>
    <x v="7"/>
    <x v="0"/>
    <n v="4.6399272858599998"/>
    <s v="Grass Hay"/>
    <s v="Sprinkler"/>
    <s v="Other Hay/Non Alfalfa"/>
    <s v="Active IR"/>
  </r>
  <r>
    <x v="7"/>
    <x v="0"/>
    <n v="4.6399272858599998"/>
    <s v="Grass Hay"/>
    <s v="Sprinkler"/>
    <s v="Other Hay/Non Alfalfa"/>
    <s v="Active IR"/>
  </r>
  <r>
    <x v="7"/>
    <x v="0"/>
    <n v="4.6399272858599998"/>
    <s v="Grass Hay"/>
    <s v="Sprinkler"/>
    <s v="Other Hay/Non Alfalfa"/>
    <s v="Active IR"/>
  </r>
  <r>
    <x v="17"/>
    <x v="0"/>
    <n v="3.8251840879299999"/>
    <s v="Grass Hay"/>
    <s v="Sprinkler"/>
    <s v="Other Hay/Non Alfalfa"/>
    <s v="Active IR"/>
  </r>
  <r>
    <x v="48"/>
    <x v="0"/>
    <n v="17.243518417200001"/>
    <s v="Grass Hay"/>
    <s v="Sprinkler"/>
    <s v="Other Hay/Non Alfalfa"/>
    <s v="Active IR"/>
  </r>
  <r>
    <x v="41"/>
    <x v="0"/>
    <n v="3.41630996059"/>
    <s v="Grass Hay"/>
    <s v="Sprinkler"/>
    <s v="Other Hay/Non Alfalfa"/>
    <s v="Active IR"/>
  </r>
  <r>
    <x v="9"/>
    <x v="0"/>
    <n v="9.0861884950699903"/>
    <s v="Grass Hay"/>
    <s v="Sprinkler"/>
    <s v="Other Hay/Non Alfalfa"/>
    <s v="Active IR"/>
  </r>
  <r>
    <x v="5"/>
    <x v="0"/>
    <n v="5.7447846912599996"/>
    <s v="Grass Hay"/>
    <s v="Sprinkler"/>
    <s v="Other Hay/Non Alfalfa"/>
    <s v="Active IR"/>
  </r>
  <r>
    <x v="8"/>
    <x v="0"/>
    <n v="3.3905480237100001"/>
    <s v="Grass Hay"/>
    <s v="Sprinkler"/>
    <s v="Other Hay/Non Alfalfa"/>
    <s v="Active IR"/>
  </r>
  <r>
    <x v="29"/>
    <x v="0"/>
    <n v="12.2438131783"/>
    <s v="Grass Hay"/>
    <s v="Sprinkler"/>
    <s v="Other Hay/Non Alfalfa"/>
    <s v="Active IR"/>
  </r>
  <r>
    <x v="49"/>
    <x v="0"/>
    <n v="5.0722643075700002"/>
    <s v="Grass Hay"/>
    <s v="Sprinkler"/>
    <s v="Other Hay/Non Alfalfa"/>
    <s v="Active IR"/>
  </r>
  <r>
    <x v="25"/>
    <x v="0"/>
    <n v="3.4920958934600002"/>
    <s v="Grass Hay"/>
    <s v="Sprinkler"/>
    <s v="Other Hay/Non Alfalfa"/>
    <s v="Active IR"/>
  </r>
  <r>
    <x v="25"/>
    <x v="0"/>
    <n v="3.4920958934600002"/>
    <s v="Grass Hay"/>
    <s v="Sprinkler"/>
    <s v="Other Hay/Non Alfalfa"/>
    <s v="Active IR"/>
  </r>
  <r>
    <x v="25"/>
    <x v="0"/>
    <n v="3.4920958934600002"/>
    <s v="Grass Hay"/>
    <s v="Sprinkler"/>
    <s v="Other Hay/Non Alfalfa"/>
    <s v="Active IR"/>
  </r>
  <r>
    <x v="7"/>
    <x v="0"/>
    <n v="0.70839546904600004"/>
    <s v="Grass Hay"/>
    <s v="Sprinkler"/>
    <s v="Other Hay/Non Alfalfa"/>
    <s v="Active IR"/>
  </r>
  <r>
    <x v="17"/>
    <x v="0"/>
    <n v="8.7753853473099905"/>
    <s v="Grass Hay"/>
    <s v="Sprinkler"/>
    <s v="Other Hay/Non Alfalfa"/>
    <s v="Active IR"/>
  </r>
  <r>
    <x v="12"/>
    <x v="0"/>
    <n v="8.7753853473099905"/>
    <s v="Grass Hay"/>
    <s v="Sprinkler"/>
    <s v="Other Hay/Non Alfalfa"/>
    <s v="Active IR"/>
  </r>
  <r>
    <x v="2"/>
    <x v="0"/>
    <n v="13.987757284800001"/>
    <s v="Grass Hay"/>
    <s v="Sprinkler"/>
    <s v="Other Hay/Non Alfalfa"/>
    <s v="Active IR"/>
  </r>
  <r>
    <x v="21"/>
    <x v="0"/>
    <n v="2.1938967262800002"/>
    <s v="Grass Hay"/>
    <s v="Sprinkler"/>
    <s v="Other Hay/Non Alfalfa"/>
    <s v="Active IR"/>
  </r>
  <r>
    <x v="21"/>
    <x v="0"/>
    <n v="2.1938967262800002"/>
    <s v="Grass Hay"/>
    <s v="Sprinkler"/>
    <s v="Other Hay/Non Alfalfa"/>
    <s v="Active IR"/>
  </r>
  <r>
    <x v="8"/>
    <x v="0"/>
    <n v="1.00516367061"/>
    <s v="Grass Hay"/>
    <s v="Sprinkler"/>
    <s v="Other Hay/Non Alfalfa"/>
    <s v="Active IR"/>
  </r>
  <r>
    <x v="7"/>
    <x v="0"/>
    <n v="0.88205067502000001"/>
    <s v="Grass Hay"/>
    <s v="Sprinkler"/>
    <s v="Other Hay/Non Alfalfa"/>
    <s v="Active IR"/>
  </r>
  <r>
    <x v="7"/>
    <x v="0"/>
    <n v="0.88205067502000001"/>
    <s v="Grass Hay"/>
    <s v="Sprinkler"/>
    <s v="Other Hay/Non Alfalfa"/>
    <s v="Active IR"/>
  </r>
  <r>
    <x v="7"/>
    <x v="0"/>
    <n v="17.348954371400001"/>
    <s v="Grass Hay"/>
    <s v="Sprinkler"/>
    <s v="Other Hay/Non Alfalfa"/>
    <s v="Active IR"/>
  </r>
  <r>
    <x v="7"/>
    <x v="0"/>
    <n v="17.348954371400001"/>
    <s v="Grass Hay"/>
    <s v="Sprinkler"/>
    <s v="Other Hay/Non Alfalfa"/>
    <s v="Active IR"/>
  </r>
  <r>
    <x v="7"/>
    <x v="0"/>
    <n v="17.348954371400001"/>
    <s v="Grass Hay"/>
    <s v="Sprinkler"/>
    <s v="Other Hay/Non Alfalfa"/>
    <s v="Active IR"/>
  </r>
  <r>
    <x v="7"/>
    <x v="0"/>
    <n v="3.0479918227099998"/>
    <s v="Grass Hay"/>
    <s v="Sprinkler"/>
    <s v="Other Hay/Non Alfalfa"/>
    <s v="Active IR"/>
  </r>
  <r>
    <x v="9"/>
    <x v="0"/>
    <n v="5.1480476024400001"/>
    <s v="Grass Hay"/>
    <s v="Sprinkler"/>
    <s v="Other Hay/Non Alfalfa"/>
    <s v="Active IR"/>
  </r>
  <r>
    <x v="9"/>
    <x v="0"/>
    <n v="5.1480476024400001"/>
    <s v="Grass Hay"/>
    <s v="Sprinkler"/>
    <s v="Other Hay/Non Alfalfa"/>
    <s v="Active IR"/>
  </r>
  <r>
    <x v="9"/>
    <x v="0"/>
    <n v="5.1480476024400001"/>
    <s v="Grass Hay"/>
    <s v="Sprinkler"/>
    <s v="Other Hay/Non Alfalfa"/>
    <s v="Active IR"/>
  </r>
  <r>
    <x v="7"/>
    <x v="0"/>
    <n v="8.9031957782099997"/>
    <s v="Grass Hay"/>
    <s v="Sprinkler"/>
    <s v="Other Hay/Non Alfalfa"/>
    <s v="Active IR"/>
  </r>
  <r>
    <x v="8"/>
    <x v="0"/>
    <n v="5.3198973168099997"/>
    <s v="Grass Hay"/>
    <s v="Sprinkler"/>
    <s v="Other Hay/Non Alfalfa"/>
    <s v="Active IR"/>
  </r>
  <r>
    <x v="8"/>
    <x v="0"/>
    <n v="40.416538424700001"/>
    <s v="Grass Hay"/>
    <s v="Sprinkler"/>
    <s v="Other Hay/Non Alfalfa"/>
    <s v="Active IR"/>
  </r>
  <r>
    <x v="8"/>
    <x v="0"/>
    <n v="40.416538424700001"/>
    <s v="Grass Hay"/>
    <s v="Sprinkler"/>
    <s v="Other Hay/Non Alfalfa"/>
    <s v="Active IR"/>
  </r>
  <r>
    <x v="8"/>
    <x v="0"/>
    <n v="40.416538424700001"/>
    <s v="Grass Hay"/>
    <s v="Sprinkler"/>
    <s v="Other Hay/Non Alfalfa"/>
    <s v="Active IR"/>
  </r>
  <r>
    <x v="8"/>
    <x v="0"/>
    <n v="40.416538424700001"/>
    <s v="Grass Hay"/>
    <s v="Sprinkler"/>
    <s v="Other Hay/Non Alfalfa"/>
    <s v="Active IR"/>
  </r>
  <r>
    <x v="6"/>
    <x v="0"/>
    <n v="32.991154612499898"/>
    <s v="Grass Hay"/>
    <s v="Sprinkler"/>
    <s v="Other Hay/Non Alfalfa"/>
    <s v="Active IR"/>
  </r>
  <r>
    <x v="53"/>
    <x v="0"/>
    <n v="5.0471342634200003"/>
    <s v="Grass Hay"/>
    <s v="Sprinkler"/>
    <s v="Other Hay/Non Alfalfa"/>
    <s v="Active IR"/>
  </r>
  <r>
    <x v="7"/>
    <x v="0"/>
    <n v="5.0471342634200003"/>
    <s v="Grass Hay"/>
    <s v="Sprinkler"/>
    <s v="Other Hay/Non Alfalfa"/>
    <s v="Active IR"/>
  </r>
  <r>
    <x v="21"/>
    <x v="0"/>
    <n v="0.60254952859400002"/>
    <s v="Grass Hay"/>
    <s v="Sprinkler"/>
    <s v="Other Hay/Non Alfalfa"/>
    <s v="Active IR"/>
  </r>
  <r>
    <x v="52"/>
    <x v="0"/>
    <n v="11.7808245698"/>
    <s v="Grass Hay"/>
    <s v="Sprinkler"/>
    <s v="Other Hay/Non Alfalfa"/>
    <s v="Active IR"/>
  </r>
  <r>
    <x v="52"/>
    <x v="0"/>
    <n v="11.7808245698"/>
    <s v="Grass Hay"/>
    <s v="Sprinkler"/>
    <s v="Other Hay/Non Alfalfa"/>
    <s v="Active IR"/>
  </r>
  <r>
    <x v="7"/>
    <x v="0"/>
    <n v="5.2190778572500003"/>
    <s v="Grass Hay"/>
    <s v="Sprinkler"/>
    <s v="Other Hay/Non Alfalfa"/>
    <s v="Active IR"/>
  </r>
  <r>
    <x v="48"/>
    <x v="0"/>
    <n v="14.173091680800001"/>
    <s v="Grass Hay"/>
    <s v="Sprinkler"/>
    <s v="Other Hay/Non Alfalfa"/>
    <s v="Active IR"/>
  </r>
  <r>
    <x v="7"/>
    <x v="0"/>
    <n v="4.7474907921799998"/>
    <s v="Grass Hay"/>
    <s v="Sprinkler"/>
    <s v="Other Hay/Non Alfalfa"/>
    <s v="Active IR"/>
  </r>
  <r>
    <x v="39"/>
    <x v="0"/>
    <n v="0.33406227771899999"/>
    <s v="Grass Hay"/>
    <s v="Sprinkler"/>
    <s v="Other Hay/Non Alfalfa"/>
    <s v="Active IR"/>
  </r>
  <r>
    <x v="22"/>
    <x v="0"/>
    <n v="5.2034076792899997"/>
    <s v="Grass Hay"/>
    <s v="Sprinkler"/>
    <s v="Other Hay/Non Alfalfa"/>
    <s v="Active IR"/>
  </r>
  <r>
    <x v="21"/>
    <x v="0"/>
    <n v="1.8633118386800001"/>
    <s v="Grass Hay"/>
    <s v="Sprinkler"/>
    <s v="Other Hay/Non Alfalfa"/>
    <s v="Active IR"/>
  </r>
  <r>
    <x v="8"/>
    <x v="0"/>
    <n v="4.10558789195"/>
    <s v="Grass Hay"/>
    <s v="Sprinkler"/>
    <s v="Other Hay/Non Alfalfa"/>
    <s v="Active IR"/>
  </r>
  <r>
    <x v="8"/>
    <x v="0"/>
    <n v="0.35606046452099999"/>
    <s v="Grass Hay"/>
    <s v="Sprinkler"/>
    <s v="Other Hay/Non Alfalfa"/>
    <s v="Active IR"/>
  </r>
  <r>
    <x v="52"/>
    <x v="0"/>
    <n v="2.5910174599200002"/>
    <s v="Grass Hay"/>
    <s v="Sprinkler"/>
    <s v="Other Hay/Non Alfalfa"/>
    <s v="Active IR"/>
  </r>
  <r>
    <x v="41"/>
    <x v="0"/>
    <n v="1.7111304416699999"/>
    <s v="Grass Hay"/>
    <s v="Sprinkler"/>
    <s v="Other Hay/Non Alfalfa"/>
    <s v="Active IR"/>
  </r>
  <r>
    <x v="41"/>
    <x v="0"/>
    <n v="1.7111304416699999"/>
    <s v="Grass Hay"/>
    <s v="Sprinkler"/>
    <s v="Other Hay/Non Alfalfa"/>
    <s v="Active IR"/>
  </r>
  <r>
    <x v="7"/>
    <x v="0"/>
    <n v="7.3387642130800002"/>
    <s v="Grass Hay"/>
    <s v="Sprinkler"/>
    <s v="Other Hay/Non Alfalfa"/>
    <s v="Active IR"/>
  </r>
  <r>
    <x v="49"/>
    <x v="0"/>
    <n v="4.31550610702"/>
    <s v="Grass Hay"/>
    <s v="Sprinkler"/>
    <s v="Other Hay/Non Alfalfa"/>
    <s v="Active IR"/>
  </r>
  <r>
    <x v="8"/>
    <x v="0"/>
    <n v="3.39915493658"/>
    <s v="Grass Hay"/>
    <s v="Sprinkler"/>
    <s v="Other Hay/Non Alfalfa"/>
    <s v="Active IR"/>
  </r>
  <r>
    <x v="16"/>
    <x v="0"/>
    <n v="15.110303652200001"/>
    <s v="Grass Hay"/>
    <s v="Sprinkler"/>
    <s v="Other Hay/Non Alfalfa"/>
    <s v="Active IR"/>
  </r>
  <r>
    <x v="0"/>
    <x v="0"/>
    <n v="4.5265009174299999"/>
    <s v="Grass Hay"/>
    <s v="Sprinkler"/>
    <s v="Other Hay/Non Alfalfa"/>
    <s v="Active IR"/>
  </r>
  <r>
    <x v="0"/>
    <x v="0"/>
    <n v="4.5265009174299999"/>
    <s v="Grass Hay"/>
    <s v="Sprinkler"/>
    <s v="Other Hay/Non Alfalfa"/>
    <s v="Active IR"/>
  </r>
  <r>
    <x v="5"/>
    <x v="0"/>
    <n v="3.1803596595400001"/>
    <s v="Grass Hay"/>
    <s v="Sprinkler"/>
    <s v="Other Hay/Non Alfalfa"/>
    <s v="Active IR"/>
  </r>
  <r>
    <x v="5"/>
    <x v="0"/>
    <n v="3.1803596595400001"/>
    <s v="Grass Hay"/>
    <s v="Sprinkler"/>
    <s v="Other Hay/Non Alfalfa"/>
    <s v="Active IR"/>
  </r>
  <r>
    <x v="8"/>
    <x v="0"/>
    <n v="3.8569087425999999"/>
    <s v="Grass Hay"/>
    <s v="Sprinkler"/>
    <s v="Other Hay/Non Alfalfa"/>
    <s v="Active IR"/>
  </r>
  <r>
    <x v="21"/>
    <x v="0"/>
    <n v="0.92326727631200001"/>
    <s v="Grass Hay"/>
    <s v="Sprinkler"/>
    <s v="Other Hay/Non Alfalfa"/>
    <s v="Active IR"/>
  </r>
  <r>
    <x v="39"/>
    <x v="0"/>
    <n v="0.73928256142500004"/>
    <s v="Grass Hay"/>
    <s v="Sprinkler"/>
    <s v="Other Hay/Non Alfalfa"/>
    <s v="Active IR"/>
  </r>
  <r>
    <x v="39"/>
    <x v="0"/>
    <n v="0.73928256142500004"/>
    <s v="Grass Hay"/>
    <s v="Sprinkler"/>
    <s v="Other Hay/Non Alfalfa"/>
    <s v="Active IR"/>
  </r>
  <r>
    <x v="17"/>
    <x v="0"/>
    <n v="0.73928256142500004"/>
    <s v="Grass Hay"/>
    <s v="Sprinkler"/>
    <s v="Other Hay/Non Alfalfa"/>
    <s v="Active IR"/>
  </r>
  <r>
    <x v="17"/>
    <x v="0"/>
    <n v="0.73928256142500004"/>
    <s v="Grass Hay"/>
    <s v="Sprinkler"/>
    <s v="Other Hay/Non Alfalfa"/>
    <s v="Active IR"/>
  </r>
  <r>
    <x v="40"/>
    <x v="0"/>
    <n v="0.73928256142500004"/>
    <s v="Grass Hay"/>
    <s v="Sprinkler"/>
    <s v="Other Hay/Non Alfalfa"/>
    <s v="Active IR"/>
  </r>
  <r>
    <x v="40"/>
    <x v="0"/>
    <n v="0.73928256142500004"/>
    <s v="Grass Hay"/>
    <s v="Sprinkler"/>
    <s v="Other Hay/Non Alfalfa"/>
    <s v="Active IR"/>
  </r>
  <r>
    <x v="21"/>
    <x v="0"/>
    <n v="1.47483115596"/>
    <s v="Grass Hay"/>
    <s v="Sprinkler"/>
    <s v="Other Hay/Non Alfalfa"/>
    <s v="Active IR"/>
  </r>
  <r>
    <x v="8"/>
    <x v="0"/>
    <n v="65.884203494800005"/>
    <s v="Grass Hay"/>
    <s v="Sprinkler"/>
    <s v="Other Hay/Non Alfalfa"/>
    <s v="Active IR"/>
  </r>
  <r>
    <x v="21"/>
    <x v="0"/>
    <n v="4.0019487047500002"/>
    <s v="Grass Hay"/>
    <s v="Sprinkler"/>
    <s v="Other Hay/Non Alfalfa"/>
    <s v="Active IR"/>
  </r>
  <r>
    <x v="39"/>
    <x v="0"/>
    <n v="6.8228099883400004"/>
    <s v="Grass Hay"/>
    <s v="Sprinkler"/>
    <s v="Other Hay/Non Alfalfa"/>
    <s v="Active IR"/>
  </r>
  <r>
    <x v="17"/>
    <x v="0"/>
    <n v="2.8610413510899999"/>
    <s v="Grass Hay"/>
    <s v="Sprinkler"/>
    <s v="Other Hay/Non Alfalfa"/>
    <s v="Active IR"/>
  </r>
  <r>
    <x v="51"/>
    <x v="0"/>
    <n v="21.625531313"/>
    <s v="Grass Hay"/>
    <s v="Sprinkler"/>
    <s v="Other Hay/Non Alfalfa"/>
    <s v="Active IR"/>
  </r>
  <r>
    <x v="56"/>
    <x v="0"/>
    <n v="6.5673001208899997"/>
    <s v="Grass Hay"/>
    <s v="Sprinkler"/>
    <s v="Other Hay/Non Alfalfa"/>
    <s v="Active IR"/>
  </r>
  <r>
    <x v="56"/>
    <x v="0"/>
    <n v="6.5673001208899997"/>
    <s v="Grass Hay"/>
    <s v="Sprinkler"/>
    <s v="Other Hay/Non Alfalfa"/>
    <s v="Active IR"/>
  </r>
  <r>
    <x v="14"/>
    <x v="0"/>
    <n v="6.5673001208899997"/>
    <s v="Grass Hay"/>
    <s v="Sprinkler"/>
    <s v="Other Hay/Non Alfalfa"/>
    <s v="Active IR"/>
  </r>
  <r>
    <x v="15"/>
    <x v="0"/>
    <n v="6.5673001208899997"/>
    <s v="Grass Hay"/>
    <s v="Sprinkler"/>
    <s v="Other Hay/Non Alfalfa"/>
    <s v="Active IR"/>
  </r>
  <r>
    <x v="52"/>
    <x v="0"/>
    <n v="6.5673001208899997"/>
    <s v="Grass Hay"/>
    <s v="Sprinkler"/>
    <s v="Other Hay/Non Alfalfa"/>
    <s v="Active IR"/>
  </r>
  <r>
    <x v="52"/>
    <x v="0"/>
    <n v="6.5673001208899997"/>
    <s v="Grass Hay"/>
    <s v="Sprinkler"/>
    <s v="Other Hay/Non Alfalfa"/>
    <s v="Active IR"/>
  </r>
  <r>
    <x v="7"/>
    <x v="0"/>
    <n v="2.11229863837"/>
    <s v="Grass Hay"/>
    <s v="Sprinkler"/>
    <s v="Other Hay/Non Alfalfa"/>
    <s v="Active IR"/>
  </r>
  <r>
    <x v="39"/>
    <x v="0"/>
    <n v="1.13128939507"/>
    <s v="Grass Hay"/>
    <s v="Sprinkler"/>
    <s v="Other Hay/Non Alfalfa"/>
    <s v="Active IR"/>
  </r>
  <r>
    <x v="39"/>
    <x v="0"/>
    <n v="1.13128939507"/>
    <s v="Grass Hay"/>
    <s v="Sprinkler"/>
    <s v="Other Hay/Non Alfalfa"/>
    <s v="Active IR"/>
  </r>
  <r>
    <x v="35"/>
    <x v="0"/>
    <n v="2.6986292745"/>
    <s v="Grass Hay"/>
    <s v="Sprinkler"/>
    <s v="Other Hay/Non Alfalfa"/>
    <s v="Active IR"/>
  </r>
  <r>
    <x v="14"/>
    <x v="0"/>
    <n v="2.1730476667900001"/>
    <s v="Grass Hay"/>
    <s v="Sprinkler"/>
    <s v="Other Hay/Non Alfalfa"/>
    <s v="Active IR"/>
  </r>
  <r>
    <x v="15"/>
    <x v="0"/>
    <n v="2.1730476667900001"/>
    <s v="Grass Hay"/>
    <s v="Sprinkler"/>
    <s v="Other Hay/Non Alfalfa"/>
    <s v="Active IR"/>
  </r>
  <r>
    <x v="42"/>
    <x v="0"/>
    <n v="4.5488241807299996"/>
    <s v="Grass Hay"/>
    <s v="Sprinkler"/>
    <s v="Other Hay/Non Alfalfa"/>
    <s v="Active IR"/>
  </r>
  <r>
    <x v="42"/>
    <x v="0"/>
    <n v="4.5488241807299996"/>
    <s v="Grass Hay"/>
    <s v="Sprinkler"/>
    <s v="Other Hay/Non Alfalfa"/>
    <s v="Active IR"/>
  </r>
  <r>
    <x v="7"/>
    <x v="0"/>
    <n v="4.5488241807299996"/>
    <s v="Grass Hay"/>
    <s v="Sprinkler"/>
    <s v="Other Hay/Non Alfalfa"/>
    <s v="Active IR"/>
  </r>
  <r>
    <x v="7"/>
    <x v="0"/>
    <n v="4.5488241807299996"/>
    <s v="Grass Hay"/>
    <s v="Sprinkler"/>
    <s v="Other Hay/Non Alfalfa"/>
    <s v="Active IR"/>
  </r>
  <r>
    <x v="7"/>
    <x v="0"/>
    <n v="4.5488241807299996"/>
    <s v="Grass Hay"/>
    <s v="Sprinkler"/>
    <s v="Other Hay/Non Alfalfa"/>
    <s v="Active IR"/>
  </r>
  <r>
    <x v="7"/>
    <x v="0"/>
    <n v="4.5488241807299996"/>
    <s v="Grass Hay"/>
    <s v="Sprinkler"/>
    <s v="Other Hay/Non Alfalfa"/>
    <s v="Active IR"/>
  </r>
  <r>
    <x v="8"/>
    <x v="0"/>
    <n v="4.2972882997099999"/>
    <s v="Grass Hay"/>
    <s v="Sprinkler"/>
    <s v="Other Hay/Non Alfalfa"/>
    <s v="Active IR"/>
  </r>
  <r>
    <x v="17"/>
    <x v="0"/>
    <n v="5.2720851743299999"/>
    <s v="Grass Hay"/>
    <s v="Sprinkler"/>
    <s v="Other Hay/Non Alfalfa"/>
    <s v="Active IR"/>
  </r>
  <r>
    <x v="12"/>
    <x v="0"/>
    <n v="5.2720851743299999"/>
    <s v="Grass Hay"/>
    <s v="Sprinkler"/>
    <s v="Other Hay/Non Alfalfa"/>
    <s v="Active IR"/>
  </r>
  <r>
    <x v="49"/>
    <x v="0"/>
    <n v="8.4802906523899999"/>
    <s v="Grass Hay"/>
    <s v="Sprinkler"/>
    <s v="Other Hay/Non Alfalfa"/>
    <s v="Active IR"/>
  </r>
  <r>
    <x v="8"/>
    <x v="0"/>
    <n v="6.2559457853099998"/>
    <s v="Grass Hay"/>
    <s v="Sprinkler"/>
    <s v="Other Hay/Non Alfalfa"/>
    <s v="Active IR"/>
  </r>
  <r>
    <x v="10"/>
    <x v="0"/>
    <n v="0.54049580435800004"/>
    <s v="Grass Hay"/>
    <s v="Sprinkler"/>
    <s v="Other Hay/Non Alfalfa"/>
    <s v="Active IR"/>
  </r>
  <r>
    <x v="3"/>
    <x v="0"/>
    <n v="0.54049580435800004"/>
    <s v="Grass Hay"/>
    <s v="Sprinkler"/>
    <s v="Other Hay/Non Alfalfa"/>
    <s v="Active IR"/>
  </r>
  <r>
    <x v="29"/>
    <x v="0"/>
    <n v="12.846807781700001"/>
    <s v="Grass Hay"/>
    <s v="Sprinkler"/>
    <s v="Other Hay/Non Alfalfa"/>
    <s v="Active IR"/>
  </r>
  <r>
    <x v="6"/>
    <x v="0"/>
    <n v="3.26677563916"/>
    <s v="Grass Hay"/>
    <s v="Sprinkler"/>
    <s v="Other Hay/Non Alfalfa"/>
    <s v="Active IR"/>
  </r>
  <r>
    <x v="8"/>
    <x v="0"/>
    <n v="66.088393731099899"/>
    <s v="Grass Hay"/>
    <s v="Sprinkler"/>
    <s v="Other Hay/Non Alfalfa"/>
    <s v="Active IR"/>
  </r>
  <r>
    <x v="8"/>
    <x v="0"/>
    <n v="66.088393731099899"/>
    <s v="Grass Hay"/>
    <s v="Sprinkler"/>
    <s v="Other Hay/Non Alfalfa"/>
    <s v="Active IR"/>
  </r>
  <r>
    <x v="8"/>
    <x v="0"/>
    <n v="8.3038546187200009"/>
    <s v="Grass Hay"/>
    <s v="Sprinkler"/>
    <s v="Other Hay/Non Alfalfa"/>
    <s v="Active IR"/>
  </r>
  <r>
    <x v="17"/>
    <x v="0"/>
    <n v="1.12382418342"/>
    <s v="Grass Hay"/>
    <s v="Sprinkler"/>
    <s v="Other Hay/Non Alfalfa"/>
    <s v="Active IR"/>
  </r>
  <r>
    <x v="17"/>
    <x v="0"/>
    <n v="1.12382418342"/>
    <s v="Grass Hay"/>
    <s v="Sprinkler"/>
    <s v="Other Hay/Non Alfalfa"/>
    <s v="Active IR"/>
  </r>
  <r>
    <x v="12"/>
    <x v="0"/>
    <n v="1.12382418342"/>
    <s v="Grass Hay"/>
    <s v="Sprinkler"/>
    <s v="Other Hay/Non Alfalfa"/>
    <s v="Active IR"/>
  </r>
  <r>
    <x v="41"/>
    <x v="0"/>
    <n v="1.12382418342"/>
    <s v="Grass Hay"/>
    <s v="Sprinkler"/>
    <s v="Other Hay/Non Alfalfa"/>
    <s v="Active IR"/>
  </r>
  <r>
    <x v="41"/>
    <x v="0"/>
    <n v="1.12382418342"/>
    <s v="Grass Hay"/>
    <s v="Sprinkler"/>
    <s v="Other Hay/Non Alfalfa"/>
    <s v="Active IR"/>
  </r>
  <r>
    <x v="0"/>
    <x v="0"/>
    <n v="19.575953529500001"/>
    <s v="Grass Hay"/>
    <s v="Sprinkler"/>
    <s v="Other Hay/Non Alfalfa"/>
    <s v="Active IR"/>
  </r>
  <r>
    <x v="0"/>
    <x v="0"/>
    <n v="5.9879822115500003"/>
    <s v="Grass Hay"/>
    <s v="Sprinkler"/>
    <s v="Other Hay/Non Alfalfa"/>
    <s v="Active IR"/>
  </r>
  <r>
    <x v="39"/>
    <x v="0"/>
    <n v="0.35268885511100001"/>
    <s v="Grass Hay"/>
    <s v="Sprinkler"/>
    <s v="Other Hay/Non Alfalfa"/>
    <s v="Active IR"/>
  </r>
  <r>
    <x v="17"/>
    <x v="0"/>
    <n v="0.35268885511100001"/>
    <s v="Grass Hay"/>
    <s v="Sprinkler"/>
    <s v="Other Hay/Non Alfalfa"/>
    <s v="Active IR"/>
  </r>
  <r>
    <x v="40"/>
    <x v="0"/>
    <n v="0.35268885511100001"/>
    <s v="Grass Hay"/>
    <s v="Sprinkler"/>
    <s v="Other Hay/Non Alfalfa"/>
    <s v="Active IR"/>
  </r>
  <r>
    <x v="0"/>
    <x v="0"/>
    <n v="2.1143116594600002"/>
    <s v="Grass Hay"/>
    <s v="Sprinkler"/>
    <s v="Other Hay/Non Alfalfa"/>
    <s v="Active IR"/>
  </r>
  <r>
    <x v="8"/>
    <x v="0"/>
    <n v="2.8705030783300001"/>
    <s v="Grass Hay"/>
    <s v="Sprinkler"/>
    <s v="Other Hay/Non Alfalfa"/>
    <s v="Active IR"/>
  </r>
  <r>
    <x v="8"/>
    <x v="0"/>
    <n v="41.7165479137999"/>
    <s v="Grass Hay"/>
    <s v="Sprinkler"/>
    <s v="Other Hay/Non Alfalfa"/>
    <s v="Active IR"/>
  </r>
  <r>
    <x v="8"/>
    <x v="0"/>
    <n v="41.7165479137999"/>
    <s v="Grass Hay"/>
    <s v="Sprinkler"/>
    <s v="Other Hay/Non Alfalfa"/>
    <s v="Active IR"/>
  </r>
  <r>
    <x v="22"/>
    <x v="0"/>
    <n v="20.5046011320999"/>
    <s v="Grass Hay"/>
    <s v="Sprinkler"/>
    <s v="Other Hay/Non Alfalfa"/>
    <s v="Active IR"/>
  </r>
  <r>
    <x v="22"/>
    <x v="0"/>
    <n v="20.5046011320999"/>
    <s v="Grass Hay"/>
    <s v="Sprinkler"/>
    <s v="Other Hay/Non Alfalfa"/>
    <s v="Active IR"/>
  </r>
  <r>
    <x v="14"/>
    <x v="0"/>
    <n v="18.249413805900002"/>
    <s v="Grass Hay"/>
    <s v="Sprinkler"/>
    <s v="Other Hay/Non Alfalfa"/>
    <s v="Active IR"/>
  </r>
  <r>
    <x v="14"/>
    <x v="0"/>
    <n v="18.249413805900002"/>
    <s v="Grass Hay"/>
    <s v="Sprinkler"/>
    <s v="Other Hay/Non Alfalfa"/>
    <s v="Active IR"/>
  </r>
  <r>
    <x v="15"/>
    <x v="0"/>
    <n v="18.249413805900002"/>
    <s v="Grass Hay"/>
    <s v="Sprinkler"/>
    <s v="Other Hay/Non Alfalfa"/>
    <s v="Active IR"/>
  </r>
  <r>
    <x v="15"/>
    <x v="0"/>
    <n v="18.249413805900002"/>
    <s v="Grass Hay"/>
    <s v="Sprinkler"/>
    <s v="Other Hay/Non Alfalfa"/>
    <s v="Active IR"/>
  </r>
  <r>
    <x v="0"/>
    <x v="0"/>
    <n v="1.6888914178700001"/>
    <s v="Grass Hay"/>
    <s v="Sprinkler"/>
    <s v="Other Hay/Non Alfalfa"/>
    <s v="Active IR"/>
  </r>
  <r>
    <x v="7"/>
    <x v="0"/>
    <n v="5.1913188476099998"/>
    <s v="Grass Hay"/>
    <s v="Sprinkler"/>
    <s v="Other Hay/Non Alfalfa"/>
    <s v="Active IR"/>
  </r>
  <r>
    <x v="8"/>
    <x v="0"/>
    <n v="0.673306655616"/>
    <s v="Grass Hay"/>
    <s v="Sprinkler"/>
    <s v="Other Hay/Non Alfalfa"/>
    <s v="Active IR"/>
  </r>
  <r>
    <x v="17"/>
    <x v="0"/>
    <n v="14.8731601489"/>
    <s v="Grass Hay"/>
    <s v="Sprinkler"/>
    <s v="Other Hay/Non Alfalfa"/>
    <s v="Active IR"/>
  </r>
  <r>
    <x v="17"/>
    <x v="0"/>
    <n v="14.8731601489"/>
    <s v="Grass Hay"/>
    <s v="Sprinkler"/>
    <s v="Other Hay/Non Alfalfa"/>
    <s v="Active IR"/>
  </r>
  <r>
    <x v="12"/>
    <x v="0"/>
    <n v="14.8731601489"/>
    <s v="Grass Hay"/>
    <s v="Sprinkler"/>
    <s v="Other Hay/Non Alfalfa"/>
    <s v="Active IR"/>
  </r>
  <r>
    <x v="12"/>
    <x v="0"/>
    <n v="14.8731601489"/>
    <s v="Grass Hay"/>
    <s v="Sprinkler"/>
    <s v="Other Hay/Non Alfalfa"/>
    <s v="Active IR"/>
  </r>
  <r>
    <x v="21"/>
    <x v="0"/>
    <n v="8.0549593398599999"/>
    <s v="Grass Hay"/>
    <s v="Sprinkler"/>
    <s v="Other Hay/Non Alfalfa"/>
    <s v="Active IR"/>
  </r>
  <r>
    <x v="22"/>
    <x v="0"/>
    <n v="6.1060615330500001"/>
    <s v="Grass Hay"/>
    <s v="Sprinkler"/>
    <s v="Other Hay/Non Alfalfa"/>
    <s v="Active IR"/>
  </r>
  <r>
    <x v="44"/>
    <x v="0"/>
    <n v="5.4857242125500001"/>
    <s v="Grass Hay"/>
    <s v="Sprinkler"/>
    <s v="Other Hay/Non Alfalfa"/>
    <s v="Active IR"/>
  </r>
  <r>
    <x v="12"/>
    <x v="0"/>
    <n v="0.74999991892200002"/>
    <s v="Grass Hay"/>
    <s v="Sprinkler"/>
    <s v="Other Hay/Non Alfalfa"/>
    <s v="Active IR"/>
  </r>
  <r>
    <x v="0"/>
    <x v="0"/>
    <n v="104.699158432999"/>
    <s v="Grass Hay"/>
    <s v="Sprinkler"/>
    <s v="Other Hay/Non Alfalfa"/>
    <s v="Active IR"/>
  </r>
  <r>
    <x v="8"/>
    <x v="0"/>
    <n v="6.1187233318200001"/>
    <s v="Grass Hay"/>
    <s v="Sprinkler"/>
    <s v="Other Hay/Non Alfalfa"/>
    <s v="Active IR"/>
  </r>
  <r>
    <x v="8"/>
    <x v="0"/>
    <n v="6.1187233318200001"/>
    <s v="Grass Hay"/>
    <s v="Sprinkler"/>
    <s v="Other Hay/Non Alfalfa"/>
    <s v="Active IR"/>
  </r>
  <r>
    <x v="52"/>
    <x v="0"/>
    <n v="21.430549623000001"/>
    <s v="Grass Hay"/>
    <s v="Sprinkler"/>
    <s v="Other Hay/Non Alfalfa"/>
    <s v="Active IR"/>
  </r>
  <r>
    <x v="52"/>
    <x v="0"/>
    <n v="21.430549623000001"/>
    <s v="Grass Hay"/>
    <s v="Sprinkler"/>
    <s v="Other Hay/Non Alfalfa"/>
    <s v="Active IR"/>
  </r>
  <r>
    <x v="52"/>
    <x v="0"/>
    <n v="21.430549623000001"/>
    <s v="Grass Hay"/>
    <s v="Sprinkler"/>
    <s v="Other Hay/Non Alfalfa"/>
    <s v="Active IR"/>
  </r>
  <r>
    <x v="39"/>
    <x v="0"/>
    <n v="0.72759066219500002"/>
    <s v="Grass Hay"/>
    <s v="Sprinkler"/>
    <s v="Other Hay/Non Alfalfa"/>
    <s v="Active IR"/>
  </r>
  <r>
    <x v="40"/>
    <x v="0"/>
    <n v="0.72759066219500002"/>
    <s v="Grass Hay"/>
    <s v="Sprinkler"/>
    <s v="Other Hay/Non Alfalfa"/>
    <s v="Active IR"/>
  </r>
  <r>
    <x v="12"/>
    <x v="0"/>
    <n v="12.743794996"/>
    <s v="Grass Hay"/>
    <s v="Sprinkler"/>
    <s v="Other Hay/Non Alfalfa"/>
    <s v="Active IR"/>
  </r>
  <r>
    <x v="0"/>
    <x v="0"/>
    <n v="14.326522558600001"/>
    <s v="Grass Hay"/>
    <s v="Sprinkler"/>
    <s v="Other Hay/Non Alfalfa"/>
    <s v="Active IR"/>
  </r>
  <r>
    <x v="0"/>
    <x v="0"/>
    <n v="14.326522558600001"/>
    <s v="Grass Hay"/>
    <s v="Sprinkler"/>
    <s v="Other Hay/Non Alfalfa"/>
    <s v="Active IR"/>
  </r>
  <r>
    <x v="3"/>
    <x v="0"/>
    <n v="3.1193406764199998"/>
    <s v="Grass Hay"/>
    <s v="Sprinkler"/>
    <s v="Other Hay/Non Alfalfa"/>
    <s v="Active IR"/>
  </r>
  <r>
    <x v="8"/>
    <x v="0"/>
    <n v="119.233937255"/>
    <s v="Grass Hay"/>
    <s v="Sprinkler"/>
    <s v="Other Hay/Non Alfalfa"/>
    <s v="Active IR"/>
  </r>
  <r>
    <x v="8"/>
    <x v="0"/>
    <n v="119.233937255"/>
    <s v="Grass Hay"/>
    <s v="Sprinkler"/>
    <s v="Other Hay/Non Alfalfa"/>
    <s v="Active IR"/>
  </r>
  <r>
    <x v="8"/>
    <x v="0"/>
    <n v="119.233937255"/>
    <s v="Grass Hay"/>
    <s v="Sprinkler"/>
    <s v="Other Hay/Non Alfalfa"/>
    <s v="Active IR"/>
  </r>
  <r>
    <x v="8"/>
    <x v="0"/>
    <n v="119.233937255"/>
    <s v="Grass Hay"/>
    <s v="Sprinkler"/>
    <s v="Other Hay/Non Alfalfa"/>
    <s v="Active IR"/>
  </r>
  <r>
    <x v="0"/>
    <x v="0"/>
    <n v="4.4123915262000004"/>
    <s v="Grass Hay"/>
    <s v="Sprinkler"/>
    <s v="Other Hay/Non Alfalfa"/>
    <s v="Active IR"/>
  </r>
  <r>
    <x v="39"/>
    <x v="0"/>
    <n v="0.462898611726"/>
    <s v="Grass Hay"/>
    <s v="Sprinkler"/>
    <s v="Other Hay/Non Alfalfa"/>
    <s v="Active IR"/>
  </r>
  <r>
    <x v="0"/>
    <x v="0"/>
    <n v="9.6143327988700005"/>
    <s v="Grass Hay"/>
    <s v="Sprinkler"/>
    <s v="Other Hay/Non Alfalfa"/>
    <s v="Active IR"/>
  </r>
  <r>
    <x v="0"/>
    <x v="0"/>
    <n v="9.6143327988700005"/>
    <s v="Grass Hay"/>
    <s v="Sprinkler"/>
    <s v="Other Hay/Non Alfalfa"/>
    <s v="Active IR"/>
  </r>
  <r>
    <x v="5"/>
    <x v="0"/>
    <n v="1.87860512195"/>
    <s v="Grass Hay"/>
    <s v="Sprinkler"/>
    <s v="Other Hay/Non Alfalfa"/>
    <s v="Active IR"/>
  </r>
  <r>
    <x v="3"/>
    <x v="0"/>
    <n v="8.8352367856799905"/>
    <s v="Grass Hay"/>
    <s v="Sprinkler"/>
    <s v="Other Hay/Non Alfalfa"/>
    <s v="Active IR"/>
  </r>
  <r>
    <x v="29"/>
    <x v="0"/>
    <n v="4.5354614302999998"/>
    <s v="Grass Hay"/>
    <s v="Sprinkler"/>
    <s v="Other Hay/Non Alfalfa"/>
    <s v="Active IR"/>
  </r>
  <r>
    <x v="8"/>
    <x v="0"/>
    <n v="8.9008700244799996"/>
    <s v="Grass Hay"/>
    <s v="Sprinkler"/>
    <s v="Other Hay/Non Alfalfa"/>
    <s v="Active IR"/>
  </r>
  <r>
    <x v="42"/>
    <x v="0"/>
    <n v="3.9227552717399998"/>
    <s v="Grass Hay"/>
    <s v="Sprinkler"/>
    <s v="Other Hay/Non Alfalfa"/>
    <s v="Active IR"/>
  </r>
  <r>
    <x v="7"/>
    <x v="0"/>
    <n v="3.9227552717399998"/>
    <s v="Grass Hay"/>
    <s v="Sprinkler"/>
    <s v="Other Hay/Non Alfalfa"/>
    <s v="Active IR"/>
  </r>
  <r>
    <x v="39"/>
    <x v="0"/>
    <n v="2.9698335998899998"/>
    <s v="Grass Hay"/>
    <s v="Sprinkler"/>
    <s v="Other Hay/Non Alfalfa"/>
    <s v="Active IR"/>
  </r>
  <r>
    <x v="40"/>
    <x v="0"/>
    <n v="2.9698335998899998"/>
    <s v="Grass Hay"/>
    <s v="Sprinkler"/>
    <s v="Other Hay/Non Alfalfa"/>
    <s v="Active IR"/>
  </r>
  <r>
    <x v="9"/>
    <x v="0"/>
    <n v="3.3389285651099998"/>
    <s v="Grass Hay"/>
    <s v="Sprinkler"/>
    <s v="Other Hay/Non Alfalfa"/>
    <s v="Active IR"/>
  </r>
  <r>
    <x v="48"/>
    <x v="0"/>
    <n v="7.6799666043599997"/>
    <s v="Grass Hay"/>
    <s v="Sprinkler"/>
    <s v="Other Hay/Non Alfalfa"/>
    <s v="Active IR"/>
  </r>
  <r>
    <x v="48"/>
    <x v="0"/>
    <n v="7.6799666043599997"/>
    <s v="Grass Hay"/>
    <s v="Sprinkler"/>
    <s v="Other Hay/Non Alfalfa"/>
    <s v="Active IR"/>
  </r>
  <r>
    <x v="17"/>
    <x v="0"/>
    <n v="6.6884322245599996"/>
    <s v="Grass Hay"/>
    <s v="Sprinkler"/>
    <s v="Other Hay/Non Alfalfa"/>
    <s v="Active IR"/>
  </r>
  <r>
    <x v="17"/>
    <x v="0"/>
    <n v="6.6884322245599996"/>
    <s v="Grass Hay"/>
    <s v="Sprinkler"/>
    <s v="Other Hay/Non Alfalfa"/>
    <s v="Active IR"/>
  </r>
  <r>
    <x v="23"/>
    <x v="0"/>
    <n v="1.6389393783699999"/>
    <s v="Grass Hay"/>
    <s v="Sprinkler"/>
    <s v="Other Hay/Non Alfalfa"/>
    <s v="Active IR"/>
  </r>
  <r>
    <x v="7"/>
    <x v="0"/>
    <n v="1.4084733740099999"/>
    <s v="Grass Hay"/>
    <s v="Sprinkler"/>
    <s v="Other Hay/Non Alfalfa"/>
    <s v="Active IR"/>
  </r>
  <r>
    <x v="7"/>
    <x v="0"/>
    <n v="1.17289552824"/>
    <s v="Grass Hay"/>
    <s v="Sprinkler"/>
    <s v="Other Hay/Non Alfalfa"/>
    <s v="Active IR"/>
  </r>
  <r>
    <x v="48"/>
    <x v="0"/>
    <n v="9.9196049651300005"/>
    <s v="Grass Hay"/>
    <s v="Sprinkler"/>
    <s v="Other Hay/Non Alfalfa"/>
    <s v="Active IR"/>
  </r>
  <r>
    <x v="48"/>
    <x v="0"/>
    <n v="9.9196049651300005"/>
    <s v="Grass Hay"/>
    <s v="Sprinkler"/>
    <s v="Other Hay/Non Alfalfa"/>
    <s v="Active IR"/>
  </r>
  <r>
    <x v="10"/>
    <x v="0"/>
    <n v="0.97615810134299996"/>
    <s v="Grass Hay"/>
    <s v="Sprinkler"/>
    <s v="Other Hay/Non Alfalfa"/>
    <s v="Active IR"/>
  </r>
  <r>
    <x v="10"/>
    <x v="0"/>
    <n v="0.97615810134299996"/>
    <s v="Grass Hay"/>
    <s v="Sprinkler"/>
    <s v="Other Hay/Non Alfalfa"/>
    <s v="Active IR"/>
  </r>
  <r>
    <x v="7"/>
    <x v="0"/>
    <n v="2.1354135838000001"/>
    <s v="Grass Hay"/>
    <s v="Sprinkler"/>
    <s v="Other Hay/Non Alfalfa"/>
    <s v="Active IR"/>
  </r>
  <r>
    <x v="8"/>
    <x v="0"/>
    <n v="0.62329327207499996"/>
    <s v="Grass Hay"/>
    <s v="Sprinkler"/>
    <s v="Other Hay/Non Alfalfa"/>
    <s v="Active IR"/>
  </r>
  <r>
    <x v="22"/>
    <x v="0"/>
    <n v="6.2875230275499998"/>
    <s v="Grass Hay"/>
    <s v="Sprinkler"/>
    <s v="Other Hay/Non Alfalfa"/>
    <s v="Active IR"/>
  </r>
  <r>
    <x v="8"/>
    <x v="0"/>
    <n v="11.1503914621"/>
    <s v="Grass Hay"/>
    <s v="Sprinkler"/>
    <s v="Other Hay/Non Alfalfa"/>
    <s v="Active IR"/>
  </r>
  <r>
    <x v="28"/>
    <x v="0"/>
    <n v="1.71107563452"/>
    <s v="Grass Hay"/>
    <s v="Sprinkler"/>
    <s v="Other Hay/Non Alfalfa"/>
    <s v="Active IR"/>
  </r>
  <r>
    <x v="21"/>
    <x v="0"/>
    <n v="0.69439434135300004"/>
    <s v="Grass Hay"/>
    <s v="Sprinkler"/>
    <s v="Other Hay/Non Alfalfa"/>
    <s v="Active IR"/>
  </r>
  <r>
    <x v="12"/>
    <x v="0"/>
    <n v="5.2258089626500004"/>
    <s v="Grass Hay"/>
    <s v="Sprinkler"/>
    <s v="Other Hay/Non Alfalfa"/>
    <s v="Active IR"/>
  </r>
  <r>
    <x v="8"/>
    <x v="0"/>
    <n v="5.8522959982299998"/>
    <s v="Grass Hay"/>
    <s v="Sprinkler"/>
    <s v="Other Hay/Non Alfalfa"/>
    <s v="Active IR"/>
  </r>
  <r>
    <x v="42"/>
    <x v="0"/>
    <n v="7.1225485578400001"/>
    <s v="Grass Hay"/>
    <s v="Sprinkler"/>
    <s v="Other Hay/Non Alfalfa"/>
    <s v="Active IR"/>
  </r>
  <r>
    <x v="42"/>
    <x v="0"/>
    <n v="7.1225485578400001"/>
    <s v="Grass Hay"/>
    <s v="Sprinkler"/>
    <s v="Other Hay/Non Alfalfa"/>
    <s v="Active IR"/>
  </r>
  <r>
    <x v="7"/>
    <x v="0"/>
    <n v="7.1225485578400001"/>
    <s v="Grass Hay"/>
    <s v="Sprinkler"/>
    <s v="Other Hay/Non Alfalfa"/>
    <s v="Active IR"/>
  </r>
  <r>
    <x v="7"/>
    <x v="0"/>
    <n v="7.1225485578400001"/>
    <s v="Grass Hay"/>
    <s v="Sprinkler"/>
    <s v="Other Hay/Non Alfalfa"/>
    <s v="Active IR"/>
  </r>
  <r>
    <x v="7"/>
    <x v="0"/>
    <n v="7.1225485578400001"/>
    <s v="Grass Hay"/>
    <s v="Sprinkler"/>
    <s v="Other Hay/Non Alfalfa"/>
    <s v="Active IR"/>
  </r>
  <r>
    <x v="7"/>
    <x v="0"/>
    <n v="7.1225485578400001"/>
    <s v="Grass Hay"/>
    <s v="Sprinkler"/>
    <s v="Other Hay/Non Alfalfa"/>
    <s v="Active IR"/>
  </r>
  <r>
    <x v="41"/>
    <x v="0"/>
    <n v="4.2689131058900003"/>
    <s v="Grass Hay"/>
    <s v="Sprinkler"/>
    <s v="Other Hay/Non Alfalfa"/>
    <s v="Active IR"/>
  </r>
  <r>
    <x v="8"/>
    <x v="0"/>
    <n v="9.2775851023199998"/>
    <s v="Grass Hay"/>
    <s v="Sprinkler"/>
    <s v="Other Hay/Non Alfalfa"/>
    <s v="Active IR"/>
  </r>
  <r>
    <x v="12"/>
    <x v="0"/>
    <n v="2.8138281056599999"/>
    <s v="Grass Hay"/>
    <s v="Sprinkler"/>
    <s v="Other Hay/Non Alfalfa"/>
    <s v="Active IR"/>
  </r>
  <r>
    <x v="8"/>
    <x v="0"/>
    <n v="8.2011025926399999"/>
    <s v="Grass Hay"/>
    <s v="Sprinkler"/>
    <s v="Other Hay/Non Alfalfa"/>
    <s v="Active IR"/>
  </r>
  <r>
    <x v="8"/>
    <x v="0"/>
    <n v="8.2011025926399999"/>
    <s v="Grass Hay"/>
    <s v="Sprinkler"/>
    <s v="Other Hay/Non Alfalfa"/>
    <s v="Active IR"/>
  </r>
  <r>
    <x v="12"/>
    <x v="0"/>
    <n v="6.1312464879100004"/>
    <s v="Grass Hay"/>
    <s v="Sprinkler"/>
    <s v="Other Hay/Non Alfalfa"/>
    <s v="Active IR"/>
  </r>
  <r>
    <x v="12"/>
    <x v="0"/>
    <n v="6.1312464879100004"/>
    <s v="Grass Hay"/>
    <s v="Sprinkler"/>
    <s v="Other Hay/Non Alfalfa"/>
    <s v="Active IR"/>
  </r>
  <r>
    <x v="39"/>
    <x v="0"/>
    <n v="0.535275814648"/>
    <s v="Grass Hay"/>
    <s v="Sprinkler"/>
    <s v="Other Hay/Non Alfalfa"/>
    <s v="Active IR"/>
  </r>
  <r>
    <x v="48"/>
    <x v="0"/>
    <n v="8.9011939239100002"/>
    <s v="Grass Hay"/>
    <s v="Sprinkler"/>
    <s v="Other Hay/Non Alfalfa"/>
    <s v="Active IR"/>
  </r>
  <r>
    <x v="48"/>
    <x v="0"/>
    <n v="8.9011939239100002"/>
    <s v="Grass Hay"/>
    <s v="Sprinkler"/>
    <s v="Other Hay/Non Alfalfa"/>
    <s v="Active IR"/>
  </r>
  <r>
    <x v="8"/>
    <x v="0"/>
    <n v="1.0255674013"/>
    <s v="Grass Hay"/>
    <s v="Sprinkler"/>
    <s v="Other Hay/Non Alfalfa"/>
    <s v="Active IR"/>
  </r>
  <r>
    <x v="12"/>
    <x v="0"/>
    <n v="9.2781303046100003"/>
    <s v="Grass Hay"/>
    <s v="Sprinkler"/>
    <s v="Other Hay/Non Alfalfa"/>
    <s v="Active IR"/>
  </r>
  <r>
    <x v="7"/>
    <x v="0"/>
    <n v="1.6413571762300001"/>
    <s v="Grass Hay"/>
    <s v="Sprinkler"/>
    <s v="Other Hay/Non Alfalfa"/>
    <s v="Active IR"/>
  </r>
  <r>
    <x v="48"/>
    <x v="0"/>
    <n v="13.5526836426"/>
    <s v="Grass Hay"/>
    <s v="Sprinkler"/>
    <s v="Other Hay/Non Alfalfa"/>
    <s v="Active IR"/>
  </r>
  <r>
    <x v="48"/>
    <x v="0"/>
    <n v="13.5526836426"/>
    <s v="Grass Hay"/>
    <s v="Sprinkler"/>
    <s v="Other Hay/Non Alfalfa"/>
    <s v="Active IR"/>
  </r>
  <r>
    <x v="44"/>
    <x v="0"/>
    <n v="3.31979356674"/>
    <s v="Grass Hay"/>
    <s v="Sprinkler"/>
    <s v="Other Hay/Non Alfalfa"/>
    <s v="Active IR"/>
  </r>
  <r>
    <x v="17"/>
    <x v="0"/>
    <n v="2.6231047192800001"/>
    <s v="Grass Hay"/>
    <s v="Sprinkler"/>
    <s v="Other Hay/Non Alfalfa"/>
    <s v="Active IR"/>
  </r>
  <r>
    <x v="7"/>
    <x v="0"/>
    <n v="1.80043336805"/>
    <s v="Grass Hay"/>
    <s v="Sprinkler"/>
    <s v="Other Hay/Non Alfalfa"/>
    <s v="Active IR"/>
  </r>
  <r>
    <x v="29"/>
    <x v="0"/>
    <n v="6.2335046084599997"/>
    <s v="Grass Hay"/>
    <s v="Sprinkler"/>
    <s v="Other Hay/Non Alfalfa"/>
    <s v="Active IR"/>
  </r>
  <r>
    <x v="10"/>
    <x v="0"/>
    <n v="2.3949981188799998"/>
    <s v="Grass Hay"/>
    <s v="Sprinkler"/>
    <s v="Other Hay/Non Alfalfa"/>
    <s v="Active IR"/>
  </r>
  <r>
    <x v="10"/>
    <x v="0"/>
    <n v="2.3949981188799998"/>
    <s v="Grass Hay"/>
    <s v="Sprinkler"/>
    <s v="Other Hay/Non Alfalfa"/>
    <s v="Active IR"/>
  </r>
  <r>
    <x v="10"/>
    <x v="0"/>
    <n v="2.3949981188799998"/>
    <s v="Grass Hay"/>
    <s v="Sprinkler"/>
    <s v="Other Hay/Non Alfalfa"/>
    <s v="Active IR"/>
  </r>
  <r>
    <x v="8"/>
    <x v="0"/>
    <n v="9.3688114072600008"/>
    <s v="Grass Hay"/>
    <s v="Sprinkler"/>
    <s v="Other Hay/Non Alfalfa"/>
    <s v="Active IR"/>
  </r>
  <r>
    <x v="0"/>
    <x v="0"/>
    <n v="15.6270405832999"/>
    <s v="Grass Hay"/>
    <s v="Sprinkler"/>
    <s v="Other Hay/Non Alfalfa"/>
    <s v="Active IR"/>
  </r>
  <r>
    <x v="22"/>
    <x v="0"/>
    <n v="7.5549693585500002"/>
    <s v="Grass Hay"/>
    <s v="Sprinkler"/>
    <s v="Other Hay/Non Alfalfa"/>
    <s v="Active IR"/>
  </r>
  <r>
    <x v="7"/>
    <x v="0"/>
    <n v="3.0162357050800002"/>
    <s v="Grass Hay"/>
    <s v="Sprinkler"/>
    <s v="Other Hay/Non Alfalfa"/>
    <s v="Active IR"/>
  </r>
  <r>
    <x v="8"/>
    <x v="0"/>
    <n v="5.7492367308099999"/>
    <s v="Grass Hay"/>
    <s v="Sprinkler"/>
    <s v="Other Hay/Non Alfalfa"/>
    <s v="Active IR"/>
  </r>
  <r>
    <x v="17"/>
    <x v="0"/>
    <n v="2.0758051437399998"/>
    <s v="Grass Hay"/>
    <s v="Sprinkler"/>
    <s v="Other Hay/Non Alfalfa"/>
    <s v="Active IR"/>
  </r>
  <r>
    <x v="7"/>
    <x v="0"/>
    <n v="10.2128189568"/>
    <s v="Grass Hay"/>
    <s v="Sprinkler"/>
    <s v="Other Hay/Non Alfalfa"/>
    <s v="Active IR"/>
  </r>
  <r>
    <x v="8"/>
    <x v="0"/>
    <n v="1.17901068598"/>
    <s v="Grass Hay"/>
    <s v="Sprinkler"/>
    <s v="Other Hay/Non Alfalfa"/>
    <s v="Active IR"/>
  </r>
  <r>
    <x v="8"/>
    <x v="0"/>
    <n v="1.11688625744"/>
    <s v="Grass Hay"/>
    <s v="Sprinkler"/>
    <s v="Other Hay/Non Alfalfa"/>
    <s v="Active IR"/>
  </r>
  <r>
    <x v="39"/>
    <x v="0"/>
    <n v="15.6591086939"/>
    <s v="Grass Hay"/>
    <s v="Sprinkler"/>
    <s v="Other Hay/Non Alfalfa"/>
    <s v="Active IR"/>
  </r>
  <r>
    <x v="40"/>
    <x v="0"/>
    <n v="15.6591086939"/>
    <s v="Grass Hay"/>
    <s v="Sprinkler"/>
    <s v="Other Hay/Non Alfalfa"/>
    <s v="Active IR"/>
  </r>
  <r>
    <x v="17"/>
    <x v="0"/>
    <n v="1.6989432657600001"/>
    <s v="Grass Hay"/>
    <s v="Sprinkler"/>
    <s v="Other Hay/Non Alfalfa"/>
    <s v="Active IR"/>
  </r>
  <r>
    <x v="12"/>
    <x v="0"/>
    <n v="1.6989432657600001"/>
    <s v="Grass Hay"/>
    <s v="Sprinkler"/>
    <s v="Other Hay/Non Alfalfa"/>
    <s v="Active IR"/>
  </r>
  <r>
    <x v="17"/>
    <x v="0"/>
    <n v="6.47112807266"/>
    <s v="Grass Hay"/>
    <s v="Sprinkler"/>
    <s v="Other Hay/Non Alfalfa"/>
    <s v="Active IR"/>
  </r>
  <r>
    <x v="17"/>
    <x v="0"/>
    <n v="18.009654509899899"/>
    <s v="Grass Hay"/>
    <s v="Sprinkler"/>
    <s v="Other Hay/Non Alfalfa"/>
    <s v="Active IR"/>
  </r>
  <r>
    <x v="0"/>
    <x v="0"/>
    <n v="4.9218681472899997"/>
    <s v="Grass Hay"/>
    <s v="Sprinkler"/>
    <s v="Other Hay/Non Alfalfa"/>
    <s v="Active IR"/>
  </r>
  <r>
    <x v="0"/>
    <x v="0"/>
    <n v="4.9218681472899997"/>
    <s v="Grass Hay"/>
    <s v="Sprinkler"/>
    <s v="Other Hay/Non Alfalfa"/>
    <s v="Active IR"/>
  </r>
  <r>
    <x v="21"/>
    <x v="0"/>
    <n v="17.028307329299899"/>
    <s v="Grass Hay"/>
    <s v="Sprinkler"/>
    <s v="Other Hay/Non Alfalfa"/>
    <s v="Active IR"/>
  </r>
  <r>
    <x v="0"/>
    <x v="0"/>
    <n v="23.7333713252"/>
    <s v="Grass Hay"/>
    <s v="Sprinkler"/>
    <s v="Other Hay/Non Alfalfa"/>
    <s v="Active IR"/>
  </r>
  <r>
    <x v="0"/>
    <x v="0"/>
    <n v="23.7333713252"/>
    <s v="Grass Hay"/>
    <s v="Sprinkler"/>
    <s v="Other Hay/Non Alfalfa"/>
    <s v="Active IR"/>
  </r>
  <r>
    <x v="53"/>
    <x v="0"/>
    <n v="4.8263007900500003"/>
    <s v="Grass Hay"/>
    <s v="Sprinkler"/>
    <s v="Other Hay/Non Alfalfa"/>
    <s v="Active IR"/>
  </r>
  <r>
    <x v="7"/>
    <x v="0"/>
    <n v="4.8263007900500003"/>
    <s v="Grass Hay"/>
    <s v="Sprinkler"/>
    <s v="Other Hay/Non Alfalfa"/>
    <s v="Active IR"/>
  </r>
  <r>
    <x v="0"/>
    <x v="0"/>
    <n v="2.3791708304000001"/>
    <s v="Grass Hay"/>
    <s v="Sprinkler"/>
    <s v="Other Hay/Non Alfalfa"/>
    <s v="Active IR"/>
  </r>
  <r>
    <x v="12"/>
    <x v="0"/>
    <n v="7.2240468910100004"/>
    <s v="Grass Hay"/>
    <s v="Sprinkler"/>
    <s v="Other Hay/Non Alfalfa"/>
    <s v="Active IR"/>
  </r>
  <r>
    <x v="12"/>
    <x v="0"/>
    <n v="0.82935333806699996"/>
    <s v="Grass Hay"/>
    <s v="Sprinkler"/>
    <s v="Other Hay/Non Alfalfa"/>
    <s v="Active IR"/>
  </r>
  <r>
    <x v="8"/>
    <x v="0"/>
    <n v="2.2276106705099998"/>
    <s v="Grass Hay"/>
    <s v="Sprinkler"/>
    <s v="Other Hay/Non Alfalfa"/>
    <s v="Active IR"/>
  </r>
  <r>
    <x v="44"/>
    <x v="0"/>
    <n v="9.9281638010800002"/>
    <s v="Grass Hay"/>
    <s v="Sprinkler"/>
    <s v="Other Hay/Non Alfalfa"/>
    <s v="Active IR"/>
  </r>
  <r>
    <x v="17"/>
    <x v="0"/>
    <n v="6.6073731101300002"/>
    <s v="Grass Hay"/>
    <s v="Sprinkler"/>
    <s v="Other Hay/Non Alfalfa"/>
    <s v="Active IR"/>
  </r>
  <r>
    <x v="8"/>
    <x v="0"/>
    <n v="2.5991043178300002"/>
    <s v="Grass Hay"/>
    <s v="Sprinkler"/>
    <s v="Other Hay/Non Alfalfa"/>
    <s v="Active IR"/>
  </r>
  <r>
    <x v="17"/>
    <x v="0"/>
    <n v="37.394739113299899"/>
    <s v="Grass Hay"/>
    <s v="Sprinkler"/>
    <s v="Other Hay/Non Alfalfa"/>
    <s v="Active IR"/>
  </r>
  <r>
    <x v="12"/>
    <x v="0"/>
    <n v="37.394739113299899"/>
    <s v="Grass Hay"/>
    <s v="Sprinkler"/>
    <s v="Other Hay/Non Alfalfa"/>
    <s v="Active IR"/>
  </r>
  <r>
    <x v="9"/>
    <x v="0"/>
    <n v="39.624153871399898"/>
    <s v="Grass Hay"/>
    <s v="Sprinkler"/>
    <s v="Other Hay/Non Alfalfa"/>
    <s v="Active IR"/>
  </r>
  <r>
    <x v="9"/>
    <x v="0"/>
    <n v="39.624153871399898"/>
    <s v="Grass Hay"/>
    <s v="Sprinkler"/>
    <s v="Other Hay/Non Alfalfa"/>
    <s v="Active IR"/>
  </r>
  <r>
    <x v="9"/>
    <x v="0"/>
    <n v="39.624153871399898"/>
    <s v="Grass Hay"/>
    <s v="Sprinkler"/>
    <s v="Other Hay/Non Alfalfa"/>
    <s v="Active IR"/>
  </r>
  <r>
    <x v="14"/>
    <x v="0"/>
    <n v="8.3261077094899996"/>
    <s v="Grass Hay"/>
    <s v="Sprinkler"/>
    <s v="Other Hay/Non Alfalfa"/>
    <s v="Active IR"/>
  </r>
  <r>
    <x v="15"/>
    <x v="0"/>
    <n v="8.3261077094899996"/>
    <s v="Grass Hay"/>
    <s v="Sprinkler"/>
    <s v="Other Hay/Non Alfalfa"/>
    <s v="Active IR"/>
  </r>
  <r>
    <x v="52"/>
    <x v="0"/>
    <n v="8.3261077094899996"/>
    <s v="Grass Hay"/>
    <s v="Sprinkler"/>
    <s v="Other Hay/Non Alfalfa"/>
    <s v="Active IR"/>
  </r>
  <r>
    <x v="49"/>
    <x v="0"/>
    <n v="7.3824309223800002"/>
    <s v="Grass Hay"/>
    <s v="Sprinkler"/>
    <s v="Other Hay/Non Alfalfa"/>
    <s v="Active IR"/>
  </r>
  <r>
    <x v="20"/>
    <x v="0"/>
    <n v="7.3824309223800002"/>
    <s v="Grass Hay"/>
    <s v="Sprinkler"/>
    <s v="Other Hay/Non Alfalfa"/>
    <s v="Active IR"/>
  </r>
  <r>
    <x v="3"/>
    <x v="0"/>
    <n v="8.0527355807200003"/>
    <s v="Grass Hay"/>
    <s v="Sprinkler"/>
    <s v="Other Hay/Non Alfalfa"/>
    <s v="Active IR"/>
  </r>
  <r>
    <x v="8"/>
    <x v="0"/>
    <n v="4.6840092334600003"/>
    <s v="Grass Hay"/>
    <s v="Sprinkler"/>
    <s v="Other Hay/Non Alfalfa"/>
    <s v="Active IR"/>
  </r>
  <r>
    <x v="39"/>
    <x v="0"/>
    <n v="1.2636857930800001"/>
    <s v="Grass Hay"/>
    <s v="Sprinkler"/>
    <s v="Other Hay/Non Alfalfa"/>
    <s v="Active IR"/>
  </r>
  <r>
    <x v="40"/>
    <x v="0"/>
    <n v="1.2636857930800001"/>
    <s v="Grass Hay"/>
    <s v="Sprinkler"/>
    <s v="Other Hay/Non Alfalfa"/>
    <s v="Active IR"/>
  </r>
  <r>
    <x v="49"/>
    <x v="0"/>
    <n v="26.490105843799899"/>
    <s v="Grass Hay"/>
    <s v="Sprinkler"/>
    <s v="Other Hay/Non Alfalfa"/>
    <s v="Active IR"/>
  </r>
  <r>
    <x v="7"/>
    <x v="0"/>
    <n v="10.096792642200001"/>
    <s v="Grass Hay"/>
    <s v="Sprinkler"/>
    <s v="Other Hay/Non Alfalfa"/>
    <s v="Active IR"/>
  </r>
  <r>
    <x v="8"/>
    <x v="0"/>
    <n v="4.4604489797999998"/>
    <s v="Grass Hay"/>
    <s v="Sprinkler"/>
    <s v="Other Hay/Non Alfalfa"/>
    <s v="Active IR"/>
  </r>
  <r>
    <x v="33"/>
    <x v="0"/>
    <n v="15.528978088000001"/>
    <s v="Grass Hay"/>
    <s v="Sprinkler"/>
    <s v="Other Hay/Non Alfalfa"/>
    <s v="Active IR"/>
  </r>
  <r>
    <x v="8"/>
    <x v="0"/>
    <n v="3.1449293006899999"/>
    <s v="Grass Hay"/>
    <s v="Sprinkler"/>
    <s v="Other Hay/Non Alfalfa"/>
    <s v="Active IR"/>
  </r>
  <r>
    <x v="0"/>
    <x v="0"/>
    <n v="12.1808889637999"/>
    <s v="Grass Hay"/>
    <s v="Sprinkler"/>
    <s v="Other Hay/Non Alfalfa"/>
    <s v="Active IR"/>
  </r>
  <r>
    <x v="39"/>
    <x v="0"/>
    <n v="3.0050482917100001"/>
    <s v="Grass Hay"/>
    <s v="Sprinkler"/>
    <s v="Other Hay/Non Alfalfa"/>
    <s v="Active IR"/>
  </r>
  <r>
    <x v="29"/>
    <x v="0"/>
    <n v="13.712785177800001"/>
    <s v="Grass Hay"/>
    <s v="Sprinkler"/>
    <s v="Other Hay/Non Alfalfa"/>
    <s v="Active IR"/>
  </r>
  <r>
    <x v="12"/>
    <x v="0"/>
    <n v="1.4532139417400001"/>
    <s v="Grass Hay"/>
    <s v="Sprinkler"/>
    <s v="Other Hay/Non Alfalfa"/>
    <s v="Active IR"/>
  </r>
  <r>
    <x v="3"/>
    <x v="0"/>
    <n v="19.0373824375"/>
    <s v="Grass Hay"/>
    <s v="Sprinkler"/>
    <s v="Other Hay/Non Alfalfa"/>
    <s v="Active IR"/>
  </r>
  <r>
    <x v="8"/>
    <x v="0"/>
    <n v="0.596050097316"/>
    <s v="Grass Hay"/>
    <s v="Sprinkler"/>
    <s v="Other Hay/Non Alfalfa"/>
    <s v="Active IR"/>
  </r>
  <r>
    <x v="48"/>
    <x v="0"/>
    <n v="8.2655160659900009"/>
    <s v="Grass Hay"/>
    <s v="Sprinkler"/>
    <s v="Other Hay/Non Alfalfa"/>
    <s v="Active IR"/>
  </r>
  <r>
    <x v="48"/>
    <x v="0"/>
    <n v="8.2655160659900009"/>
    <s v="Grass Hay"/>
    <s v="Sprinkler"/>
    <s v="Other Hay/Non Alfalfa"/>
    <s v="Active IR"/>
  </r>
  <r>
    <x v="3"/>
    <x v="0"/>
    <n v="16.184895398399899"/>
    <s v="Grass Hay"/>
    <s v="Sprinkler"/>
    <s v="Other Hay/Non Alfalfa"/>
    <s v="Active IR"/>
  </r>
  <r>
    <x v="8"/>
    <x v="0"/>
    <n v="1.0728822382900001"/>
    <s v="Grass Hay"/>
    <s v="Sprinkler"/>
    <s v="Other Hay/Non Alfalfa"/>
    <s v="Active IR"/>
  </r>
  <r>
    <x v="3"/>
    <x v="0"/>
    <n v="7.4065904829000004"/>
    <s v="Grass Hay"/>
    <s v="Sprinkler"/>
    <s v="Other Hay/Non Alfalfa"/>
    <s v="Active IR"/>
  </r>
  <r>
    <x v="7"/>
    <x v="0"/>
    <n v="7.4065904829000004"/>
    <s v="Grass Hay"/>
    <s v="Sprinkler"/>
    <s v="Other Hay/Non Alfalfa"/>
    <s v="Active IR"/>
  </r>
  <r>
    <x v="7"/>
    <x v="0"/>
    <n v="7.4065904829000004"/>
    <s v="Grass Hay"/>
    <s v="Sprinkler"/>
    <s v="Other Hay/Non Alfalfa"/>
    <s v="Active IR"/>
  </r>
  <r>
    <x v="16"/>
    <x v="0"/>
    <n v="17.738140949799899"/>
    <s v="Grass Hay"/>
    <s v="Sprinkler"/>
    <s v="Other Hay/Non Alfalfa"/>
    <s v="Active IR"/>
  </r>
  <r>
    <x v="3"/>
    <x v="0"/>
    <n v="17.738140949799899"/>
    <s v="Grass Hay"/>
    <s v="Sprinkler"/>
    <s v="Other Hay/Non Alfalfa"/>
    <s v="Active IR"/>
  </r>
  <r>
    <x v="21"/>
    <x v="0"/>
    <n v="0.92763371926500005"/>
    <s v="Grass Hay"/>
    <s v="Sprinkler"/>
    <s v="Other Hay/Non Alfalfa"/>
    <s v="Active IR"/>
  </r>
  <r>
    <x v="53"/>
    <x v="0"/>
    <n v="14.3348845413999"/>
    <s v="Grass Hay"/>
    <s v="Sprinkler"/>
    <s v="Other Hay/Non Alfalfa"/>
    <s v="Active IR"/>
  </r>
  <r>
    <x v="7"/>
    <x v="0"/>
    <n v="14.3348845413999"/>
    <s v="Grass Hay"/>
    <s v="Sprinkler"/>
    <s v="Other Hay/Non Alfalfa"/>
    <s v="Active IR"/>
  </r>
  <r>
    <x v="7"/>
    <x v="0"/>
    <n v="14.3348845413999"/>
    <s v="Grass Hay"/>
    <s v="Sprinkler"/>
    <s v="Other Hay/Non Alfalfa"/>
    <s v="Active IR"/>
  </r>
  <r>
    <x v="7"/>
    <x v="0"/>
    <n v="14.3348845413999"/>
    <s v="Grass Hay"/>
    <s v="Sprinkler"/>
    <s v="Other Hay/Non Alfalfa"/>
    <s v="Active IR"/>
  </r>
  <r>
    <x v="0"/>
    <x v="0"/>
    <n v="4.6290882475600004"/>
    <s v="Grass Hay"/>
    <s v="Sprinkler"/>
    <s v="Other Hay/Non Alfalfa"/>
    <s v="Active IR"/>
  </r>
  <r>
    <x v="0"/>
    <x v="0"/>
    <n v="4.6290882475600004"/>
    <s v="Grass Hay"/>
    <s v="Sprinkler"/>
    <s v="Other Hay/Non Alfalfa"/>
    <s v="Active IR"/>
  </r>
  <r>
    <x v="21"/>
    <x v="0"/>
    <n v="8.1339105412400006"/>
    <s v="Grass Hay"/>
    <s v="Sprinkler"/>
    <s v="Other Hay/Non Alfalfa"/>
    <s v="Active IR"/>
  </r>
  <r>
    <x v="3"/>
    <x v="0"/>
    <n v="8.5980536879699905"/>
    <s v="Grass Hay"/>
    <s v="Sprinkler"/>
    <s v="Other Hay/Non Alfalfa"/>
    <s v="Active IR"/>
  </r>
  <r>
    <x v="8"/>
    <x v="0"/>
    <n v="6.7166154007300003"/>
    <s v="Grass Hay"/>
    <s v="Sprinkler"/>
    <s v="Other Hay/Non Alfalfa"/>
    <s v="Active IR"/>
  </r>
  <r>
    <x v="0"/>
    <x v="0"/>
    <n v="21.0009952867"/>
    <s v="Grass Hay"/>
    <s v="Sprinkler"/>
    <s v="Other Hay/Non Alfalfa"/>
    <s v="Active IR"/>
  </r>
  <r>
    <x v="29"/>
    <x v="0"/>
    <n v="35.574729461300002"/>
    <s v="Grass Hay"/>
    <s v="Sprinkler"/>
    <s v="Other Hay/Non Alfalfa"/>
    <s v="Active IR"/>
  </r>
  <r>
    <x v="2"/>
    <x v="0"/>
    <n v="19.595382230999899"/>
    <s v="Grass Hay"/>
    <s v="Sprinkler"/>
    <s v="Other Hay/Non Alfalfa"/>
    <s v="Active IR"/>
  </r>
  <r>
    <x v="14"/>
    <x v="0"/>
    <n v="1.27920229584"/>
    <s v="Grass Hay"/>
    <s v="Sprinkler"/>
    <s v="Other Hay/Non Alfalfa"/>
    <s v="Active IR"/>
  </r>
  <r>
    <x v="50"/>
    <x v="0"/>
    <n v="1.27920229584"/>
    <s v="Grass Hay"/>
    <s v="Sprinkler"/>
    <s v="Other Hay/Non Alfalfa"/>
    <s v="Active IR"/>
  </r>
  <r>
    <x v="15"/>
    <x v="0"/>
    <n v="1.27920229584"/>
    <s v="Grass Hay"/>
    <s v="Sprinkler"/>
    <s v="Other Hay/Non Alfalfa"/>
    <s v="Active IR"/>
  </r>
  <r>
    <x v="52"/>
    <x v="0"/>
    <n v="1.27920229584"/>
    <s v="Grass Hay"/>
    <s v="Sprinkler"/>
    <s v="Other Hay/Non Alfalfa"/>
    <s v="Active IR"/>
  </r>
  <r>
    <x v="17"/>
    <x v="0"/>
    <n v="32.750267029900002"/>
    <s v="Grass Hay"/>
    <s v="Sprinkler"/>
    <s v="Other Hay/Non Alfalfa"/>
    <s v="Active IR"/>
  </r>
  <r>
    <x v="17"/>
    <x v="0"/>
    <n v="32.750267029900002"/>
    <s v="Grass Hay"/>
    <s v="Sprinkler"/>
    <s v="Other Hay/Non Alfalfa"/>
    <s v="Active IR"/>
  </r>
  <r>
    <x v="12"/>
    <x v="0"/>
    <n v="32.750267029900002"/>
    <s v="Grass Hay"/>
    <s v="Sprinkler"/>
    <s v="Other Hay/Non Alfalfa"/>
    <s v="Active IR"/>
  </r>
  <r>
    <x v="12"/>
    <x v="0"/>
    <n v="32.750267029900002"/>
    <s v="Grass Hay"/>
    <s v="Sprinkler"/>
    <s v="Other Hay/Non Alfalfa"/>
    <s v="Active IR"/>
  </r>
  <r>
    <x v="16"/>
    <x v="0"/>
    <n v="5.8255268765899997"/>
    <s v="Grass Hay"/>
    <s v="Sprinkler"/>
    <s v="Other Hay/Non Alfalfa"/>
    <s v="Active IR"/>
  </r>
  <r>
    <x v="6"/>
    <x v="0"/>
    <n v="5.8255268765899997"/>
    <s v="Grass Hay"/>
    <s v="Sprinkler"/>
    <s v="Other Hay/Non Alfalfa"/>
    <s v="Active IR"/>
  </r>
  <r>
    <x v="21"/>
    <x v="0"/>
    <n v="6.8275578082899999"/>
    <s v="Grass Hay"/>
    <s v="Sprinkler"/>
    <s v="Other Hay/Non Alfalfa"/>
    <s v="Active IR"/>
  </r>
  <r>
    <x v="39"/>
    <x v="0"/>
    <n v="4.9287087494200001"/>
    <s v="Grass Hay"/>
    <s v="Sprinkler"/>
    <s v="Other Hay/Non Alfalfa"/>
    <s v="Active IR"/>
  </r>
  <r>
    <x v="34"/>
    <x v="0"/>
    <n v="10.4922327280999"/>
    <s v="Grass Hay"/>
    <s v="Sprinkler"/>
    <s v="Other Hay/Non Alfalfa"/>
    <s v="Active IR"/>
  </r>
  <r>
    <x v="34"/>
    <x v="0"/>
    <n v="10.4922327280999"/>
    <s v="Grass Hay"/>
    <s v="Sprinkler"/>
    <s v="Other Hay/Non Alfalfa"/>
    <s v="Active IR"/>
  </r>
  <r>
    <x v="29"/>
    <x v="0"/>
    <n v="20.1646325777999"/>
    <s v="Grass Hay"/>
    <s v="Sprinkler"/>
    <s v="Other Hay/Non Alfalfa"/>
    <s v="Active IR"/>
  </r>
  <r>
    <x v="7"/>
    <x v="0"/>
    <n v="2.11709726537"/>
    <s v="Grass Hay"/>
    <s v="Sprinkler"/>
    <s v="Other Hay/Non Alfalfa"/>
    <s v="Active IR"/>
  </r>
  <r>
    <x v="8"/>
    <x v="0"/>
    <n v="7.7766867339100001"/>
    <s v="Grass Hay"/>
    <s v="Sprinkler"/>
    <s v="Other Hay/Non Alfalfa"/>
    <s v="Active IR"/>
  </r>
  <r>
    <x v="0"/>
    <x v="0"/>
    <n v="13.8758122402"/>
    <s v="Grass Hay"/>
    <s v="Sprinkler"/>
    <s v="Other Hay/Non Alfalfa"/>
    <s v="Active IR"/>
  </r>
  <r>
    <x v="0"/>
    <x v="0"/>
    <n v="13.8758122402"/>
    <s v="Grass Hay"/>
    <s v="Sprinkler"/>
    <s v="Other Hay/Non Alfalfa"/>
    <s v="Active IR"/>
  </r>
  <r>
    <x v="33"/>
    <x v="0"/>
    <n v="13.8758122402"/>
    <s v="Grass Hay"/>
    <s v="Sprinkler"/>
    <s v="Other Hay/Non Alfalfa"/>
    <s v="Active IR"/>
  </r>
  <r>
    <x v="12"/>
    <x v="0"/>
    <n v="8.8601152784800004"/>
    <s v="Grass Hay"/>
    <s v="Sprinkler"/>
    <s v="Other Hay/Non Alfalfa"/>
    <s v="Active IR"/>
  </r>
  <r>
    <x v="12"/>
    <x v="0"/>
    <n v="8.8601152784800004"/>
    <s v="Grass Hay"/>
    <s v="Sprinkler"/>
    <s v="Other Hay/Non Alfalfa"/>
    <s v="Active IR"/>
  </r>
  <r>
    <x v="8"/>
    <x v="0"/>
    <n v="4.4054052942400004"/>
    <s v="Grass Hay"/>
    <s v="Sprinkler"/>
    <s v="Other Hay/Non Alfalfa"/>
    <s v="Active IR"/>
  </r>
  <r>
    <x v="39"/>
    <x v="0"/>
    <n v="5.2531669619699999"/>
    <s v="Grass Hay"/>
    <s v="Sprinkler"/>
    <s v="Other Hay/Non Alfalfa"/>
    <s v="Active IR"/>
  </r>
  <r>
    <x v="39"/>
    <x v="0"/>
    <n v="5.2531669619699999"/>
    <s v="Grass Hay"/>
    <s v="Sprinkler"/>
    <s v="Other Hay/Non Alfalfa"/>
    <s v="Active IR"/>
  </r>
  <r>
    <x v="40"/>
    <x v="0"/>
    <n v="5.2531669619699999"/>
    <s v="Grass Hay"/>
    <s v="Sprinkler"/>
    <s v="Other Hay/Non Alfalfa"/>
    <s v="Active IR"/>
  </r>
  <r>
    <x v="40"/>
    <x v="0"/>
    <n v="5.2531669619699999"/>
    <s v="Grass Hay"/>
    <s v="Sprinkler"/>
    <s v="Other Hay/Non Alfalfa"/>
    <s v="Active IR"/>
  </r>
  <r>
    <x v="12"/>
    <x v="0"/>
    <n v="9.1231618424800001"/>
    <s v="Grass Hay"/>
    <s v="Sprinkler"/>
    <s v="Other Hay/Non Alfalfa"/>
    <s v="Active IR"/>
  </r>
  <r>
    <x v="12"/>
    <x v="0"/>
    <n v="9.1231618424800001"/>
    <s v="Grass Hay"/>
    <s v="Sprinkler"/>
    <s v="Other Hay/Non Alfalfa"/>
    <s v="Active IR"/>
  </r>
  <r>
    <x v="49"/>
    <x v="0"/>
    <n v="9.0882641074099997"/>
    <s v="Grass Hay"/>
    <s v="Sprinkler"/>
    <s v="Other Hay/Non Alfalfa"/>
    <s v="Active IR"/>
  </r>
  <r>
    <x v="20"/>
    <x v="0"/>
    <n v="9.0882641074099997"/>
    <s v="Grass Hay"/>
    <s v="Sprinkler"/>
    <s v="Other Hay/Non Alfalfa"/>
    <s v="Active IR"/>
  </r>
  <r>
    <x v="20"/>
    <x v="0"/>
    <n v="9.0882641074099997"/>
    <s v="Grass Hay"/>
    <s v="Sprinkler"/>
    <s v="Other Hay/Non Alfalfa"/>
    <s v="Active IR"/>
  </r>
  <r>
    <x v="42"/>
    <x v="0"/>
    <n v="4.1100917199799998"/>
    <s v="Grass Hay"/>
    <s v="Sprinkler"/>
    <s v="Other Hay/Non Alfalfa"/>
    <s v="Active IR"/>
  </r>
  <r>
    <x v="7"/>
    <x v="0"/>
    <n v="4.1100917199799998"/>
    <s v="Grass Hay"/>
    <s v="Sprinkler"/>
    <s v="Other Hay/Non Alfalfa"/>
    <s v="Active IR"/>
  </r>
  <r>
    <x v="7"/>
    <x v="0"/>
    <n v="5.4599263475899997"/>
    <s v="Grass Hay"/>
    <s v="Sprinkler"/>
    <s v="Other Hay/Non Alfalfa"/>
    <s v="Active IR"/>
  </r>
  <r>
    <x v="39"/>
    <x v="0"/>
    <n v="6.50896640705"/>
    <s v="Grass Hay"/>
    <s v="Sprinkler"/>
    <s v="Other Hay/Non Alfalfa"/>
    <s v="Active IR"/>
  </r>
  <r>
    <x v="7"/>
    <x v="0"/>
    <n v="1.5352356941700001"/>
    <s v="Grass Hay"/>
    <s v="Sprinkler"/>
    <s v="Other Hay/Non Alfalfa"/>
    <s v="Active IR"/>
  </r>
  <r>
    <x v="12"/>
    <x v="0"/>
    <n v="34.109146546700003"/>
    <s v="Grass Hay"/>
    <s v="Sprinkler"/>
    <s v="Other Hay/Non Alfalfa"/>
    <s v="Active IR"/>
  </r>
  <r>
    <x v="3"/>
    <x v="0"/>
    <n v="17.497938057900001"/>
    <s v="Grass Hay"/>
    <s v="Sprinkler"/>
    <s v="Other Hay/Non Alfalfa"/>
    <s v="Active IR"/>
  </r>
  <r>
    <x v="45"/>
    <x v="0"/>
    <n v="16.0683125639999"/>
    <s v="Grass Hay"/>
    <s v="Sprinkler"/>
    <s v="Other Hay/Non Alfalfa"/>
    <s v="Active IR"/>
  </r>
  <r>
    <x v="10"/>
    <x v="0"/>
    <n v="1.02525827051"/>
    <s v="Grass Hay"/>
    <s v="Sprinkler"/>
    <s v="Other Hay/Non Alfalfa"/>
    <s v="Active IR"/>
  </r>
  <r>
    <x v="7"/>
    <x v="0"/>
    <n v="3.1043464526700002"/>
    <s v="Grass Hay"/>
    <s v="Sprinkler"/>
    <s v="Other Hay/Non Alfalfa"/>
    <s v="Active IR"/>
  </r>
  <r>
    <x v="48"/>
    <x v="0"/>
    <n v="3.4069162730200002"/>
    <s v="Grass Hay"/>
    <s v="Sprinkler"/>
    <s v="Other Hay/Non Alfalfa"/>
    <s v="Active IR"/>
  </r>
  <r>
    <x v="48"/>
    <x v="0"/>
    <n v="3.4069162730200002"/>
    <s v="Grass Hay"/>
    <s v="Sprinkler"/>
    <s v="Other Hay/Non Alfalfa"/>
    <s v="Active IR"/>
  </r>
  <r>
    <x v="39"/>
    <x v="0"/>
    <n v="7.2742366090999999"/>
    <s v="Grass Hay"/>
    <s v="Sprinkler"/>
    <s v="Other Hay/Non Alfalfa"/>
    <s v="Active IR"/>
  </r>
  <r>
    <x v="17"/>
    <x v="0"/>
    <n v="5.9557884629500002"/>
    <s v="Grass Hay"/>
    <s v="Sprinkler"/>
    <s v="Other Hay/Non Alfalfa"/>
    <s v="Active IR"/>
  </r>
  <r>
    <x v="39"/>
    <x v="0"/>
    <n v="2.3889683260900001"/>
    <s v="Grass Hay"/>
    <s v="Sprinkler"/>
    <s v="Other Hay/Non Alfalfa"/>
    <s v="Active IR"/>
  </r>
  <r>
    <x v="39"/>
    <x v="0"/>
    <n v="5.20229306414"/>
    <s v="Grass Hay"/>
    <s v="Sprinkler"/>
    <s v="Other Hay/Non Alfalfa"/>
    <s v="Active IR"/>
  </r>
  <r>
    <x v="39"/>
    <x v="0"/>
    <n v="5.20229306414"/>
    <s v="Grass Hay"/>
    <s v="Sprinkler"/>
    <s v="Other Hay/Non Alfalfa"/>
    <s v="Active IR"/>
  </r>
  <r>
    <x v="40"/>
    <x v="0"/>
    <n v="5.20229306414"/>
    <s v="Grass Hay"/>
    <s v="Sprinkler"/>
    <s v="Other Hay/Non Alfalfa"/>
    <s v="Active IR"/>
  </r>
  <r>
    <x v="40"/>
    <x v="0"/>
    <n v="5.20229306414"/>
    <s v="Grass Hay"/>
    <s v="Sprinkler"/>
    <s v="Other Hay/Non Alfalfa"/>
    <s v="Active IR"/>
  </r>
  <r>
    <x v="22"/>
    <x v="0"/>
    <n v="19.7851977756"/>
    <s v="Grass Hay"/>
    <s v="Sprinkler"/>
    <s v="Other Hay/Non Alfalfa"/>
    <s v="Active IR"/>
  </r>
  <r>
    <x v="8"/>
    <x v="0"/>
    <n v="1.5929671379400001"/>
    <s v="Grass Hay"/>
    <s v="Sprinkler"/>
    <s v="Other Hay/Non Alfalfa"/>
    <s v="Active IR"/>
  </r>
  <r>
    <x v="14"/>
    <x v="0"/>
    <n v="3.4796666435999999"/>
    <s v="Grass Hay"/>
    <s v="Sprinkler"/>
    <s v="Other Hay/Non Alfalfa"/>
    <s v="Active IR"/>
  </r>
  <r>
    <x v="15"/>
    <x v="0"/>
    <n v="3.4796666435999999"/>
    <s v="Grass Hay"/>
    <s v="Sprinkler"/>
    <s v="Other Hay/Non Alfalfa"/>
    <s v="Active IR"/>
  </r>
  <r>
    <x v="39"/>
    <x v="0"/>
    <n v="2.4310249831199999"/>
    <s v="Grass Hay"/>
    <s v="Sprinkler"/>
    <s v="Other Hay/Non Alfalfa"/>
    <s v="Active IR"/>
  </r>
  <r>
    <x v="21"/>
    <x v="0"/>
    <n v="11.8951182104"/>
    <s v="Grass Hay"/>
    <s v="Sprinkler"/>
    <s v="Other Hay/Non Alfalfa"/>
    <s v="Active IR"/>
  </r>
  <r>
    <x v="21"/>
    <x v="0"/>
    <n v="11.8951182104"/>
    <s v="Grass Hay"/>
    <s v="Sprinkler"/>
    <s v="Other Hay/Non Alfalfa"/>
    <s v="Active IR"/>
  </r>
  <r>
    <x v="39"/>
    <x v="0"/>
    <n v="10.9308990454"/>
    <s v="Grass Hay"/>
    <s v="Sprinkler"/>
    <s v="Other Hay/Non Alfalfa"/>
    <s v="Active IR"/>
  </r>
  <r>
    <x v="40"/>
    <x v="0"/>
    <n v="10.9308990454"/>
    <s v="Grass Hay"/>
    <s v="Sprinkler"/>
    <s v="Other Hay/Non Alfalfa"/>
    <s v="Active IR"/>
  </r>
  <r>
    <x v="8"/>
    <x v="0"/>
    <n v="11.3851551995"/>
    <s v="Grass Hay"/>
    <s v="Sprinkler"/>
    <s v="Other Hay/Non Alfalfa"/>
    <s v="Active IR"/>
  </r>
  <r>
    <x v="8"/>
    <x v="0"/>
    <n v="11.3851551995"/>
    <s v="Grass Hay"/>
    <s v="Sprinkler"/>
    <s v="Other Hay/Non Alfalfa"/>
    <s v="Active IR"/>
  </r>
  <r>
    <x v="8"/>
    <x v="0"/>
    <n v="11.3851551995"/>
    <s v="Grass Hay"/>
    <s v="Sprinkler"/>
    <s v="Other Hay/Non Alfalfa"/>
    <s v="Active IR"/>
  </r>
  <r>
    <x v="17"/>
    <x v="0"/>
    <n v="2.2330438150899998"/>
    <s v="Grass Hay"/>
    <s v="Sprinkler"/>
    <s v="Other Hay/Non Alfalfa"/>
    <s v="Active IR"/>
  </r>
  <r>
    <x v="23"/>
    <x v="0"/>
    <n v="2.2330438150899998"/>
    <s v="Grass Hay"/>
    <s v="Sprinkler"/>
    <s v="Other Hay/Non Alfalfa"/>
    <s v="Active IR"/>
  </r>
  <r>
    <x v="29"/>
    <x v="0"/>
    <n v="2.0934488504000002"/>
    <s v="Grass Hay"/>
    <s v="Sprinkler"/>
    <s v="Other Hay/Non Alfalfa"/>
    <s v="Active IR"/>
  </r>
  <r>
    <x v="10"/>
    <x v="0"/>
    <n v="2.3890140943199998"/>
    <s v="Grass Hay"/>
    <s v="Sprinkler"/>
    <s v="Other Hay/Non Alfalfa"/>
    <s v="Active IR"/>
  </r>
  <r>
    <x v="10"/>
    <x v="0"/>
    <n v="2.3890140943199998"/>
    <s v="Grass Hay"/>
    <s v="Sprinkler"/>
    <s v="Other Hay/Non Alfalfa"/>
    <s v="Active IR"/>
  </r>
  <r>
    <x v="52"/>
    <x v="0"/>
    <n v="17.9494613644999"/>
    <s v="Grass Hay"/>
    <s v="Sprinkler"/>
    <s v="Other Hay/Non Alfalfa"/>
    <s v="Active IR"/>
  </r>
  <r>
    <x v="52"/>
    <x v="0"/>
    <n v="17.9494613644999"/>
    <s v="Grass Hay"/>
    <s v="Sprinkler"/>
    <s v="Other Hay/Non Alfalfa"/>
    <s v="Active IR"/>
  </r>
  <r>
    <x v="17"/>
    <x v="0"/>
    <n v="3.7597345605400001"/>
    <s v="Grass Hay"/>
    <s v="Sprinkler"/>
    <s v="Other Hay/Non Alfalfa"/>
    <s v="Active IR"/>
  </r>
  <r>
    <x v="54"/>
    <x v="0"/>
    <n v="3.7597345605400001"/>
    <s v="Grass Hay"/>
    <s v="Sprinkler"/>
    <s v="Other Hay/Non Alfalfa"/>
    <s v="Active IR"/>
  </r>
  <r>
    <x v="23"/>
    <x v="0"/>
    <n v="4.8856498687199998"/>
    <s v="Grass Hay"/>
    <s v="Sprinkler"/>
    <s v="Other Hay/Non Alfalfa"/>
    <s v="Active IR"/>
  </r>
  <r>
    <x v="39"/>
    <x v="0"/>
    <n v="2.8414218605600001"/>
    <s v="Grass Hay"/>
    <s v="Sprinkler"/>
    <s v="Other Hay/Non Alfalfa"/>
    <s v="Active IR"/>
  </r>
  <r>
    <x v="41"/>
    <x v="0"/>
    <n v="3.8468152315899999"/>
    <s v="Grass Hay"/>
    <s v="Sprinkler"/>
    <s v="Other Hay/Non Alfalfa"/>
    <s v="Active IR"/>
  </r>
  <r>
    <x v="18"/>
    <x v="0"/>
    <n v="1.8321932978"/>
    <s v="Grass Hay"/>
    <s v="Sprinkler"/>
    <s v="Other Hay/Non Alfalfa"/>
    <s v="Active IR"/>
  </r>
  <r>
    <x v="0"/>
    <x v="0"/>
    <n v="4.58271188353"/>
    <s v="Grass Hay"/>
    <s v="Sprinkler"/>
    <s v="Other Hay/Non Alfalfa"/>
    <s v="Active IR"/>
  </r>
  <r>
    <x v="0"/>
    <x v="0"/>
    <n v="4.58271188353"/>
    <s v="Grass Hay"/>
    <s v="Sprinkler"/>
    <s v="Other Hay/Non Alfalfa"/>
    <s v="Active IR"/>
  </r>
  <r>
    <x v="53"/>
    <x v="0"/>
    <n v="8.33414143197"/>
    <s v="Grass Hay"/>
    <s v="Sprinkler"/>
    <s v="Other Hay/Non Alfalfa"/>
    <s v="Active IR"/>
  </r>
  <r>
    <x v="7"/>
    <x v="0"/>
    <n v="8.33414143197"/>
    <s v="Grass Hay"/>
    <s v="Sprinkler"/>
    <s v="Other Hay/Non Alfalfa"/>
    <s v="Active IR"/>
  </r>
  <r>
    <x v="12"/>
    <x v="0"/>
    <n v="9.4005398573200001"/>
    <s v="Grass Hay"/>
    <s v="Sprinkler"/>
    <s v="Other Hay/Non Alfalfa"/>
    <s v="Active IR"/>
  </r>
  <r>
    <x v="12"/>
    <x v="0"/>
    <n v="9.4005398573200001"/>
    <s v="Grass Hay"/>
    <s v="Sprinkler"/>
    <s v="Other Hay/Non Alfalfa"/>
    <s v="Active IR"/>
  </r>
  <r>
    <x v="53"/>
    <x v="0"/>
    <n v="3.8572963050400002"/>
    <s v="Grass Hay"/>
    <s v="Sprinkler"/>
    <s v="Other Hay/Non Alfalfa"/>
    <s v="Active IR"/>
  </r>
  <r>
    <x v="0"/>
    <x v="0"/>
    <n v="2.8880863721700001"/>
    <s v="Grass Hay"/>
    <s v="Sprinkler"/>
    <s v="Other Hay/Non Alfalfa"/>
    <s v="Active IR"/>
  </r>
  <r>
    <x v="8"/>
    <x v="0"/>
    <n v="1.05166975398"/>
    <s v="Grass Hay"/>
    <s v="Sprinkler"/>
    <s v="Other Hay/Non Alfalfa"/>
    <s v="Active IR"/>
  </r>
  <r>
    <x v="39"/>
    <x v="0"/>
    <n v="10.3023634222999"/>
    <s v="Grass Hay"/>
    <s v="Sprinkler"/>
    <s v="Other Hay/Non Alfalfa"/>
    <s v="Active IR"/>
  </r>
  <r>
    <x v="39"/>
    <x v="0"/>
    <n v="10.3023634222999"/>
    <s v="Grass Hay"/>
    <s v="Sprinkler"/>
    <s v="Other Hay/Non Alfalfa"/>
    <s v="Active IR"/>
  </r>
  <r>
    <x v="40"/>
    <x v="0"/>
    <n v="10.3023634222999"/>
    <s v="Grass Hay"/>
    <s v="Sprinkler"/>
    <s v="Other Hay/Non Alfalfa"/>
    <s v="Active IR"/>
  </r>
  <r>
    <x v="40"/>
    <x v="0"/>
    <n v="10.3023634222999"/>
    <s v="Grass Hay"/>
    <s v="Sprinkler"/>
    <s v="Other Hay/Non Alfalfa"/>
    <s v="Active IR"/>
  </r>
  <r>
    <x v="5"/>
    <x v="0"/>
    <n v="10.2120640431"/>
    <s v="Grass Hay"/>
    <s v="Sprinkler"/>
    <s v="Other Hay/Non Alfalfa"/>
    <s v="Active IR"/>
  </r>
  <r>
    <x v="39"/>
    <x v="0"/>
    <n v="9.9989146025799904"/>
    <s v="Grass Hay"/>
    <s v="Sprinkler"/>
    <s v="Other Hay/Non Alfalfa"/>
    <s v="Active IR"/>
  </r>
  <r>
    <x v="39"/>
    <x v="0"/>
    <n v="9.9989146025799904"/>
    <s v="Grass Hay"/>
    <s v="Sprinkler"/>
    <s v="Other Hay/Non Alfalfa"/>
    <s v="Active IR"/>
  </r>
  <r>
    <x v="40"/>
    <x v="0"/>
    <n v="9.9989146025799904"/>
    <s v="Grass Hay"/>
    <s v="Sprinkler"/>
    <s v="Other Hay/Non Alfalfa"/>
    <s v="Active IR"/>
  </r>
  <r>
    <x v="40"/>
    <x v="0"/>
    <n v="9.9989146025799904"/>
    <s v="Grass Hay"/>
    <s v="Sprinkler"/>
    <s v="Other Hay/Non Alfalfa"/>
    <s v="Active IR"/>
  </r>
  <r>
    <x v="27"/>
    <x v="0"/>
    <n v="10.9055871334999"/>
    <s v="Grass Hay"/>
    <s v="Sprinkler"/>
    <s v="Other Hay/Non Alfalfa"/>
    <s v="Active IR"/>
  </r>
  <r>
    <x v="0"/>
    <x v="0"/>
    <n v="12.726368086900001"/>
    <s v="Grass Hay"/>
    <s v="Sprinkler"/>
    <s v="Other Hay/Non Alfalfa"/>
    <s v="Active IR"/>
  </r>
  <r>
    <x v="0"/>
    <x v="0"/>
    <n v="12.726368086900001"/>
    <s v="Grass Hay"/>
    <s v="Sprinkler"/>
    <s v="Other Hay/Non Alfalfa"/>
    <s v="Active IR"/>
  </r>
  <r>
    <x v="29"/>
    <x v="0"/>
    <n v="4.3672648116700001"/>
    <s v="Grass Hay"/>
    <s v="Sprinkler"/>
    <s v="Other Hay/Non Alfalfa"/>
    <s v="Active IR"/>
  </r>
  <r>
    <x v="29"/>
    <x v="0"/>
    <n v="4.3672648116700001"/>
    <s v="Grass Hay"/>
    <s v="Sprinkler"/>
    <s v="Other Hay/Non Alfalfa"/>
    <s v="Active IR"/>
  </r>
  <r>
    <x v="19"/>
    <x v="0"/>
    <n v="3.78405549452"/>
    <s v="Grass Hay"/>
    <s v="Sprinkler"/>
    <s v="Woody Wetlands"/>
    <s v="Active IR"/>
  </r>
  <r>
    <x v="12"/>
    <x v="0"/>
    <n v="0.28379058855"/>
    <s v="Grass Hay"/>
    <s v="Sprinkler"/>
    <s v="Woody Wetlands"/>
    <s v="Active IR"/>
  </r>
  <r>
    <x v="12"/>
    <x v="0"/>
    <n v="0.68793172976399997"/>
    <s v="Grass Hay"/>
    <s v="Sprinkler"/>
    <s v="Woody Wetlands"/>
    <s v="Active IR"/>
  </r>
  <r>
    <x v="23"/>
    <x v="0"/>
    <n v="3.7384033971399999"/>
    <s v="Grass Hay"/>
    <s v="Sub-irrigated"/>
    <s v="Alfalfa"/>
    <s v="SubIRR"/>
  </r>
  <r>
    <x v="23"/>
    <x v="0"/>
    <n v="3.3845262425599998"/>
    <s v="Grass Hay"/>
    <s v="Sub-irrigated"/>
    <s v="Alfalfa"/>
    <s v="SubIRR"/>
  </r>
  <r>
    <x v="23"/>
    <x v="0"/>
    <n v="3.3845262425599998"/>
    <s v="Grass Hay"/>
    <s v="Sub-irrigated"/>
    <s v="Alfalfa"/>
    <s v="SubIRR"/>
  </r>
  <r>
    <x v="8"/>
    <x v="0"/>
    <n v="14.8738096313"/>
    <s v="Grass Hay"/>
    <s v="Sub-irrigated"/>
    <s v="Alfalfa"/>
    <s v="SubIRR"/>
  </r>
  <r>
    <x v="0"/>
    <x v="0"/>
    <n v="8.9866355047099997"/>
    <s v="Grass Hay"/>
    <s v="Sub-irrigated"/>
    <s v="Alfalfa"/>
    <s v="SubIRR"/>
  </r>
  <r>
    <x v="34"/>
    <x v="0"/>
    <n v="27.2080772815"/>
    <s v="Grass Hay"/>
    <s v="Sub-irrigated"/>
    <s v="Alfalfa"/>
    <s v="SubIRR"/>
  </r>
  <r>
    <x v="0"/>
    <x v="0"/>
    <n v="13.0199612306"/>
    <s v="Grass Hay"/>
    <s v="Sub-irrigated"/>
    <s v="Alfalfa"/>
    <s v="SubIRR"/>
  </r>
  <r>
    <x v="8"/>
    <x v="0"/>
    <n v="72.346768798100001"/>
    <s v="Grass Hay"/>
    <s v="Sub-irrigated"/>
    <s v="Alfalfa"/>
    <s v="SubIRR"/>
  </r>
  <r>
    <x v="8"/>
    <x v="0"/>
    <n v="72.346768798100001"/>
    <s v="Grass Hay"/>
    <s v="Sub-irrigated"/>
    <s v="Alfalfa"/>
    <s v="SubIRR"/>
  </r>
  <r>
    <x v="8"/>
    <x v="0"/>
    <n v="4.9958571665499996"/>
    <s v="Grass Hay"/>
    <s v="Sub-irrigated"/>
    <s v="Alfalfa"/>
    <s v="SubIRR"/>
  </r>
  <r>
    <x v="8"/>
    <x v="0"/>
    <n v="2.4622969388299998"/>
    <s v="Grass Hay"/>
    <s v="Sub-irrigated"/>
    <s v="Alfalfa"/>
    <s v="SubIRR"/>
  </r>
  <r>
    <x v="8"/>
    <x v="0"/>
    <n v="2.4622969388299998"/>
    <s v="Grass Hay"/>
    <s v="Sub-irrigated"/>
    <s v="Alfalfa"/>
    <s v="SubIRR"/>
  </r>
  <r>
    <x v="13"/>
    <x v="0"/>
    <n v="5.2750680318600001"/>
    <s v="Grass Hay"/>
    <s v="Sub-irrigated"/>
    <s v="Alfalfa"/>
    <s v="SubIRR"/>
  </r>
  <r>
    <x v="7"/>
    <x v="0"/>
    <n v="3.6696877487699999"/>
    <s v="Grass Hay"/>
    <s v="Sub-irrigated"/>
    <s v="Alfalfa"/>
    <s v="SubIRR"/>
  </r>
  <r>
    <x v="7"/>
    <x v="0"/>
    <n v="3.6696877487699999"/>
    <s v="Grass Hay"/>
    <s v="Sub-irrigated"/>
    <s v="Alfalfa"/>
    <s v="SubIRR"/>
  </r>
  <r>
    <x v="0"/>
    <x v="0"/>
    <n v="7.0636412856300002"/>
    <s v="Grass Hay"/>
    <s v="Sub-irrigated"/>
    <s v="Alfalfa"/>
    <s v="SubIRR"/>
  </r>
  <r>
    <x v="0"/>
    <x v="0"/>
    <n v="7.39295797645"/>
    <s v="Grass Hay"/>
    <s v="Sub-irrigated"/>
    <s v="Alfalfa"/>
    <s v="SubIRR"/>
  </r>
  <r>
    <x v="0"/>
    <x v="0"/>
    <n v="6.9706965739099997"/>
    <s v="Grass Hay"/>
    <s v="Sub-irrigated"/>
    <s v="Alfalfa"/>
    <s v="SubIRR"/>
  </r>
  <r>
    <x v="9"/>
    <x v="0"/>
    <n v="6.9918857263399996"/>
    <s v="Grass Hay"/>
    <s v="Sub-irrigated"/>
    <s v="Alfalfa"/>
    <s v="SubIRR"/>
  </r>
  <r>
    <x v="31"/>
    <x v="0"/>
    <n v="1.20443688755"/>
    <s v="Grass Hay"/>
    <s v="Sub-irrigated"/>
    <s v="Alfalfa"/>
    <s v="SubIRR"/>
  </r>
  <r>
    <x v="0"/>
    <x v="0"/>
    <n v="0.56690849125200005"/>
    <s v="Grass Hay"/>
    <s v="Sub-irrigated"/>
    <s v="Alfalfa"/>
    <s v="SubIRR"/>
  </r>
  <r>
    <x v="5"/>
    <x v="0"/>
    <n v="4.1410698458899997"/>
    <s v="Grass Hay"/>
    <s v="Sub-irrigated"/>
    <s v="Alfalfa"/>
    <s v="SubIRR"/>
  </r>
  <r>
    <x v="5"/>
    <x v="0"/>
    <n v="4.1410698458899997"/>
    <s v="Grass Hay"/>
    <s v="Sub-irrigated"/>
    <s v="Alfalfa"/>
    <s v="SubIRR"/>
  </r>
  <r>
    <x v="9"/>
    <x v="0"/>
    <n v="1.1723214338900001"/>
    <s v="Grass Hay"/>
    <s v="Sub-irrigated"/>
    <s v="Alfalfa"/>
    <s v="SubIRR"/>
  </r>
  <r>
    <x v="9"/>
    <x v="0"/>
    <n v="1.1723214338900001"/>
    <s v="Grass Hay"/>
    <s v="Sub-irrigated"/>
    <s v="Alfalfa"/>
    <s v="SubIRR"/>
  </r>
  <r>
    <x v="0"/>
    <x v="0"/>
    <n v="6.1534518700999996"/>
    <s v="Grass Hay"/>
    <s v="Sub-irrigated"/>
    <s v="Alfalfa"/>
    <s v="SubIRR"/>
  </r>
  <r>
    <x v="0"/>
    <x v="0"/>
    <n v="6.1534518700999996"/>
    <s v="Grass Hay"/>
    <s v="Sub-irrigated"/>
    <s v="Alfalfa"/>
    <s v="SubIRR"/>
  </r>
  <r>
    <x v="0"/>
    <x v="0"/>
    <n v="0.98347270668999998"/>
    <s v="Grass Hay"/>
    <s v="Sub-irrigated"/>
    <s v="Alfalfa"/>
    <s v="SubIRR"/>
  </r>
  <r>
    <x v="0"/>
    <x v="0"/>
    <n v="19.458740747499899"/>
    <s v="Grass Hay"/>
    <s v="Sub-irrigated"/>
    <s v="Alfalfa"/>
    <s v="SubIRR"/>
  </r>
  <r>
    <x v="39"/>
    <x v="0"/>
    <n v="1.14244686288"/>
    <s v="Grass Hay"/>
    <s v="Sub-irrigated"/>
    <s v="Alfalfa"/>
    <s v="SubIRR"/>
  </r>
  <r>
    <x v="17"/>
    <x v="0"/>
    <n v="1.14244686288"/>
    <s v="Grass Hay"/>
    <s v="Sub-irrigated"/>
    <s v="Alfalfa"/>
    <s v="SubIRR"/>
  </r>
  <r>
    <x v="40"/>
    <x v="0"/>
    <n v="1.14244686288"/>
    <s v="Grass Hay"/>
    <s v="Sub-irrigated"/>
    <s v="Alfalfa"/>
    <s v="SubIRR"/>
  </r>
  <r>
    <x v="11"/>
    <x v="0"/>
    <n v="9.5224926086699906"/>
    <s v="Grass Hay"/>
    <s v="Sub-irrigated"/>
    <s v="Alfalfa"/>
    <s v="SubIRR"/>
  </r>
  <r>
    <x v="11"/>
    <x v="0"/>
    <n v="9.5224926086699906"/>
    <s v="Grass Hay"/>
    <s v="Sub-irrigated"/>
    <s v="Alfalfa"/>
    <s v="SubIRR"/>
  </r>
  <r>
    <x v="11"/>
    <x v="0"/>
    <n v="9.5224926086699906"/>
    <s v="Grass Hay"/>
    <s v="Sub-irrigated"/>
    <s v="Alfalfa"/>
    <s v="SubIRR"/>
  </r>
  <r>
    <x v="11"/>
    <x v="0"/>
    <n v="9.5224926086699906"/>
    <s v="Grass Hay"/>
    <s v="Sub-irrigated"/>
    <s v="Alfalfa"/>
    <s v="SubIRR"/>
  </r>
  <r>
    <x v="11"/>
    <x v="0"/>
    <n v="9.5224926086699906"/>
    <s v="Grass Hay"/>
    <s v="Sub-irrigated"/>
    <s v="Alfalfa"/>
    <s v="SubIRR"/>
  </r>
  <r>
    <x v="11"/>
    <x v="0"/>
    <n v="9.5224926086699906"/>
    <s v="Grass Hay"/>
    <s v="Sub-irrigated"/>
    <s v="Alfalfa"/>
    <s v="SubIRR"/>
  </r>
  <r>
    <x v="23"/>
    <x v="0"/>
    <n v="1.6836394298599999"/>
    <s v="Grass Hay"/>
    <s v="Sub-irrigated"/>
    <s v="Developed/Med Intensity"/>
    <s v="SubIRR"/>
  </r>
  <r>
    <x v="11"/>
    <x v="0"/>
    <n v="4.8420443578799999"/>
    <s v="Grass Hay"/>
    <s v="Sub-irrigated"/>
    <s v="Developed/Open Space"/>
    <s v="SubIRR"/>
  </r>
  <r>
    <x v="27"/>
    <x v="0"/>
    <n v="4.3049032700699996"/>
    <s v="Grass Hay"/>
    <s v="Sub-irrigated"/>
    <s v="Developed/Open Space"/>
    <s v="SubIRR"/>
  </r>
  <r>
    <x v="11"/>
    <x v="0"/>
    <n v="4.5158396677699999"/>
    <s v="Grass Hay"/>
    <s v="Sub-irrigated"/>
    <s v="Developed/Open Space"/>
    <s v="SubIRR"/>
  </r>
  <r>
    <x v="42"/>
    <x v="0"/>
    <n v="2.3051683038399999"/>
    <s v="Grass Hay"/>
    <s v="Sub-irrigated"/>
    <s v="Grassland/Pasture"/>
    <s v="SubIRR"/>
  </r>
  <r>
    <x v="7"/>
    <x v="0"/>
    <n v="2.3051683038399999"/>
    <s v="Grass Hay"/>
    <s v="Sub-irrigated"/>
    <s v="Grassland/Pasture"/>
    <s v="SubIRR"/>
  </r>
  <r>
    <x v="31"/>
    <x v="0"/>
    <n v="4.6990450262700003"/>
    <s v="Grass Hay"/>
    <s v="Sub-irrigated"/>
    <s v="Grassland/Pasture"/>
    <s v="SubIRR"/>
  </r>
  <r>
    <x v="27"/>
    <x v="0"/>
    <n v="1.05916076102"/>
    <s v="Grass Hay"/>
    <s v="Sub-irrigated"/>
    <s v="Grassland/Pasture"/>
    <s v="SubIRR"/>
  </r>
  <r>
    <x v="9"/>
    <x v="0"/>
    <n v="2.79657726136"/>
    <s v="Grass Hay"/>
    <s v="Sub-irrigated"/>
    <s v="Herbaceous Wetlands"/>
    <s v="SubIRR"/>
  </r>
  <r>
    <x v="39"/>
    <x v="0"/>
    <n v="1.3212761903300001"/>
    <s v="Grass Hay"/>
    <s v="Sub-irrigated"/>
    <s v="Herbaceous Wetlands"/>
    <s v="SubIRR"/>
  </r>
  <r>
    <x v="40"/>
    <x v="0"/>
    <n v="1.3212761903300001"/>
    <s v="Grass Hay"/>
    <s v="Sub-irrigated"/>
    <s v="Herbaceous Wetlands"/>
    <s v="SubIRR"/>
  </r>
  <r>
    <x v="0"/>
    <x v="0"/>
    <n v="13.4120676749999"/>
    <s v="Grass Hay"/>
    <s v="Sub-irrigated"/>
    <s v="Herbaceous Wetlands"/>
    <s v="SubIRR"/>
  </r>
  <r>
    <x v="0"/>
    <x v="0"/>
    <n v="12.7258692266"/>
    <s v="Grass Hay"/>
    <s v="Sub-irrigated"/>
    <s v="Herbaceous Wetlands"/>
    <s v="SubIRR"/>
  </r>
  <r>
    <x v="0"/>
    <x v="0"/>
    <n v="12.7258692266"/>
    <s v="Grass Hay"/>
    <s v="Sub-irrigated"/>
    <s v="Herbaceous Wetlands"/>
    <s v="SubIRR"/>
  </r>
  <r>
    <x v="0"/>
    <x v="0"/>
    <n v="27.5474419114"/>
    <s v="Grass Hay"/>
    <s v="Sub-irrigated"/>
    <s v="Herbaceous Wetlands"/>
    <s v="SubIRR"/>
  </r>
  <r>
    <x v="0"/>
    <x v="0"/>
    <n v="27.5474419114"/>
    <s v="Grass Hay"/>
    <s v="Sub-irrigated"/>
    <s v="Herbaceous Wetlands"/>
    <s v="SubIRR"/>
  </r>
  <r>
    <x v="0"/>
    <x v="0"/>
    <n v="27.5474419114"/>
    <s v="Grass Hay"/>
    <s v="Sub-irrigated"/>
    <s v="Herbaceous Wetlands"/>
    <s v="SubIRR"/>
  </r>
  <r>
    <x v="0"/>
    <x v="0"/>
    <n v="46.050434843200001"/>
    <s v="Grass Hay"/>
    <s v="Sub-irrigated"/>
    <s v="Herbaceous Wetlands"/>
    <s v="SubIRR"/>
  </r>
  <r>
    <x v="0"/>
    <x v="0"/>
    <n v="46.050434843200001"/>
    <s v="Grass Hay"/>
    <s v="Sub-irrigated"/>
    <s v="Herbaceous Wetlands"/>
    <s v="SubIRR"/>
  </r>
  <r>
    <x v="27"/>
    <x v="0"/>
    <n v="12.120122753"/>
    <s v="Grass Hay"/>
    <s v="Sub-irrigated"/>
    <s v="Herbaceous Wetlands"/>
    <s v="SubIRR"/>
  </r>
  <r>
    <x v="0"/>
    <x v="0"/>
    <n v="16.553052176400001"/>
    <s v="Grass Hay"/>
    <s v="Sub-irrigated"/>
    <s v="Herbaceous Wetlands"/>
    <s v="SubIRR"/>
  </r>
  <r>
    <x v="27"/>
    <x v="0"/>
    <n v="9.8313909450000008"/>
    <s v="Grass Hay"/>
    <s v="Sub-irrigated"/>
    <s v="Other Hay/Non Alfalfa"/>
    <s v="SubIRR"/>
  </r>
  <r>
    <x v="44"/>
    <x v="0"/>
    <n v="21.9236341235999"/>
    <s v="Grass Hay"/>
    <s v="Sub-irrigated"/>
    <s v="Other Hay/Non Alfalfa"/>
    <s v="SubIRR"/>
  </r>
  <r>
    <x v="44"/>
    <x v="0"/>
    <n v="21.9236341235999"/>
    <s v="Grass Hay"/>
    <s v="Sub-irrigated"/>
    <s v="Other Hay/Non Alfalfa"/>
    <s v="SubIRR"/>
  </r>
  <r>
    <x v="9"/>
    <x v="0"/>
    <n v="1.51893274145"/>
    <s v="Grass Hay"/>
    <s v="Sub-irrigated"/>
    <s v="Other Hay/Non Alfalfa"/>
    <s v="SubIRR"/>
  </r>
  <r>
    <x v="10"/>
    <x v="0"/>
    <n v="1.51893274145"/>
    <s v="Grass Hay"/>
    <s v="Sub-irrigated"/>
    <s v="Other Hay/Non Alfalfa"/>
    <s v="SubIRR"/>
  </r>
  <r>
    <x v="9"/>
    <x v="0"/>
    <n v="3.01456945851"/>
    <s v="Grass Hay"/>
    <s v="Sub-irrigated"/>
    <s v="Other Hay/Non Alfalfa"/>
    <s v="SubIRR"/>
  </r>
  <r>
    <x v="13"/>
    <x v="0"/>
    <n v="5.6224692679199997"/>
    <s v="Grass Hay"/>
    <s v="Sub-irrigated"/>
    <s v="Other Hay/Non Alfalfa"/>
    <s v="SubIRR"/>
  </r>
  <r>
    <x v="8"/>
    <x v="0"/>
    <n v="10.9573715393"/>
    <s v="Grass Hay"/>
    <s v="Sub-irrigated"/>
    <s v="Other Hay/Non Alfalfa"/>
    <s v="SubIRR"/>
  </r>
  <r>
    <x v="8"/>
    <x v="0"/>
    <n v="10.9573715393"/>
    <s v="Grass Hay"/>
    <s v="Sub-irrigated"/>
    <s v="Other Hay/Non Alfalfa"/>
    <s v="SubIRR"/>
  </r>
  <r>
    <x v="8"/>
    <x v="0"/>
    <n v="32.856895706499898"/>
    <s v="Grass Hay"/>
    <s v="Sub-irrigated"/>
    <s v="Other Hay/Non Alfalfa"/>
    <s v="SubIRR"/>
  </r>
  <r>
    <x v="8"/>
    <x v="0"/>
    <n v="32.856895706499898"/>
    <s v="Grass Hay"/>
    <s v="Sub-irrigated"/>
    <s v="Other Hay/Non Alfalfa"/>
    <s v="SubIRR"/>
  </r>
  <r>
    <x v="8"/>
    <x v="0"/>
    <n v="32.856895706499898"/>
    <s v="Grass Hay"/>
    <s v="Sub-irrigated"/>
    <s v="Other Hay/Non Alfalfa"/>
    <s v="SubIRR"/>
  </r>
  <r>
    <x v="0"/>
    <x v="0"/>
    <n v="9.0990180418800009"/>
    <s v="Grass Hay"/>
    <s v="Sub-irrigated"/>
    <s v="Other Hay/Non Alfalfa"/>
    <s v="SubIRR"/>
  </r>
  <r>
    <x v="0"/>
    <x v="0"/>
    <n v="9.0990180418800009"/>
    <s v="Grass Hay"/>
    <s v="Sub-irrigated"/>
    <s v="Other Hay/Non Alfalfa"/>
    <s v="SubIRR"/>
  </r>
  <r>
    <x v="0"/>
    <x v="0"/>
    <n v="9.0990180418800009"/>
    <s v="Grass Hay"/>
    <s v="Sub-irrigated"/>
    <s v="Other Hay/Non Alfalfa"/>
    <s v="SubIRR"/>
  </r>
  <r>
    <x v="45"/>
    <x v="0"/>
    <n v="3.67799314677"/>
    <s v="Grass Hay"/>
    <s v="Sub-irrigated"/>
    <s v="Other Hay/Non Alfalfa"/>
    <s v="SubIRR"/>
  </r>
  <r>
    <x v="0"/>
    <x v="0"/>
    <n v="6.8421188486200002"/>
    <s v="Grass Hay"/>
    <s v="Sub-irrigated"/>
    <s v="Other Hay/Non Alfalfa"/>
    <s v="SubIRR"/>
  </r>
  <r>
    <x v="27"/>
    <x v="0"/>
    <n v="10.3644451913"/>
    <s v="Grass Hay"/>
    <s v="Sub-irrigated"/>
    <s v="Other Hay/Non Alfalfa"/>
    <s v="SubIRR"/>
  </r>
  <r>
    <x v="13"/>
    <x v="0"/>
    <n v="11.9339521974"/>
    <s v="Grass Hay"/>
    <s v="Sub-irrigated"/>
    <s v="Other Hay/Non Alfalfa"/>
    <s v="SubIRR"/>
  </r>
  <r>
    <x v="13"/>
    <x v="0"/>
    <n v="11.9339521974"/>
    <s v="Grass Hay"/>
    <s v="Sub-irrigated"/>
    <s v="Other Hay/Non Alfalfa"/>
    <s v="SubIRR"/>
  </r>
  <r>
    <x v="13"/>
    <x v="0"/>
    <n v="11.9339521974"/>
    <s v="Grass Hay"/>
    <s v="Sub-irrigated"/>
    <s v="Other Hay/Non Alfalfa"/>
    <s v="SubIRR"/>
  </r>
  <r>
    <x v="9"/>
    <x v="0"/>
    <n v="4.8543465486599997"/>
    <s v="Grass Hay"/>
    <s v="Sub-irrigated"/>
    <s v="Other Hay/Non Alfalfa"/>
    <s v="SubIRR"/>
  </r>
  <r>
    <x v="10"/>
    <x v="0"/>
    <n v="5.7907476023599997"/>
    <s v="Grass Hay"/>
    <s v="Sub-irrigated"/>
    <s v="Other Hay/Non Alfalfa"/>
    <s v="SubIRR"/>
  </r>
  <r>
    <x v="27"/>
    <x v="0"/>
    <n v="4.98057556974"/>
    <s v="Grass Hay"/>
    <s v="Sub-irrigated"/>
    <s v="Other Hay/Non Alfalfa"/>
    <s v="SubIRR"/>
  </r>
  <r>
    <x v="3"/>
    <x v="0"/>
    <n v="1.8251209901700001"/>
    <s v="Grass Hay"/>
    <s v="Sub-irrigated"/>
    <s v="Other Hay/Non Alfalfa"/>
    <s v="SubIRR"/>
  </r>
  <r>
    <x v="27"/>
    <x v="0"/>
    <n v="5.7762821719700002"/>
    <s v="Grass Hay"/>
    <s v="Sub-irrigated"/>
    <s v="Other Hay/Non Alfalfa"/>
    <s v="SubIRR"/>
  </r>
  <r>
    <x v="23"/>
    <x v="0"/>
    <n v="11.6805132105999"/>
    <s v="Grass Hay"/>
    <s v="Sub-irrigated"/>
    <s v="Other Hay/Non Alfalfa"/>
    <s v="SubIRR"/>
  </r>
  <r>
    <x v="45"/>
    <x v="0"/>
    <n v="12.1550256375"/>
    <s v="Grass Hay"/>
    <s v="Sub-irrigated"/>
    <s v="Other Hay/Non Alfalfa"/>
    <s v="SubIRR"/>
  </r>
  <r>
    <x v="8"/>
    <x v="0"/>
    <n v="2.3406414171600001"/>
    <s v="Grass Hay"/>
    <s v="Sub-irrigated"/>
    <s v="Other Hay/Non Alfalfa"/>
    <s v="SubIRR"/>
  </r>
  <r>
    <x v="44"/>
    <x v="0"/>
    <n v="14.3641993708"/>
    <s v="Grass Hay"/>
    <s v="Sub-irrigated"/>
    <s v="Other Hay/Non Alfalfa"/>
    <s v="SubIRR"/>
  </r>
  <r>
    <x v="44"/>
    <x v="0"/>
    <n v="14.3641993708"/>
    <s v="Grass Hay"/>
    <s v="Sub-irrigated"/>
    <s v="Other Hay/Non Alfalfa"/>
    <s v="SubIRR"/>
  </r>
  <r>
    <x v="9"/>
    <x v="0"/>
    <n v="10.277983429000001"/>
    <s v="Grass Hay"/>
    <s v="Sub-irrigated"/>
    <s v="Other Hay/Non Alfalfa"/>
    <s v="SubIRR"/>
  </r>
  <r>
    <x v="13"/>
    <x v="0"/>
    <n v="18.659871054900002"/>
    <s v="Grass Hay"/>
    <s v="Sub-irrigated"/>
    <s v="Other Hay/Non Alfalfa"/>
    <s v="SubIRR"/>
  </r>
  <r>
    <x v="27"/>
    <x v="0"/>
    <n v="0.70674105669599996"/>
    <s v="Grass Hay"/>
    <s v="Sub-irrigated"/>
    <s v="Other Hay/Non Alfalfa"/>
    <s v="SubIRR"/>
  </r>
  <r>
    <x v="10"/>
    <x v="0"/>
    <n v="3.3124577476299999"/>
    <s v="Grass Hay"/>
    <s v="Sub-irrigated"/>
    <s v="Other Hay/Non Alfalfa"/>
    <s v="SubIRR"/>
  </r>
  <r>
    <x v="10"/>
    <x v="0"/>
    <n v="3.3124577476299999"/>
    <s v="Grass Hay"/>
    <s v="Sub-irrigated"/>
    <s v="Other Hay/Non Alfalfa"/>
    <s v="SubIRR"/>
  </r>
  <r>
    <x v="10"/>
    <x v="0"/>
    <n v="3.3124577476299999"/>
    <s v="Grass Hay"/>
    <s v="Sub-irrigated"/>
    <s v="Other Hay/Non Alfalfa"/>
    <s v="SubIRR"/>
  </r>
  <r>
    <x v="2"/>
    <x v="0"/>
    <n v="3.3090565895399999"/>
    <s v="Grass Hay"/>
    <s v="Sub-irrigated"/>
    <s v="Other Hay/Non Alfalfa"/>
    <s v="SubIRR"/>
  </r>
  <r>
    <x v="45"/>
    <x v="0"/>
    <n v="39.760315514299897"/>
    <s v="Grass Hay"/>
    <s v="Sub-irrigated"/>
    <s v="Other Hay/Non Alfalfa"/>
    <s v="SubIRR"/>
  </r>
  <r>
    <x v="0"/>
    <x v="0"/>
    <n v="13.8126254686"/>
    <s v="Grass Hay"/>
    <s v="Sub-irrigated"/>
    <s v="Other Hay/Non Alfalfa"/>
    <s v="SubIRR"/>
  </r>
  <r>
    <x v="11"/>
    <x v="0"/>
    <n v="0.91280476422599999"/>
    <s v="Grass Hay"/>
    <s v="Sub-irrigated"/>
    <s v="Other Hay/Non Alfalfa"/>
    <s v="SubIRR"/>
  </r>
  <r>
    <x v="11"/>
    <x v="0"/>
    <n v="0.91280476422599999"/>
    <s v="Grass Hay"/>
    <s v="Sub-irrigated"/>
    <s v="Other Hay/Non Alfalfa"/>
    <s v="SubIRR"/>
  </r>
  <r>
    <x v="8"/>
    <x v="0"/>
    <n v="12.1306317839"/>
    <s v="Grass Hay"/>
    <s v="Sub-irrigated"/>
    <s v="Other Hay/Non Alfalfa"/>
    <s v="SubIRR"/>
  </r>
  <r>
    <x v="8"/>
    <x v="0"/>
    <n v="12.1306317839"/>
    <s v="Grass Hay"/>
    <s v="Sub-irrigated"/>
    <s v="Other Hay/Non Alfalfa"/>
    <s v="SubIRR"/>
  </r>
  <r>
    <x v="17"/>
    <x v="0"/>
    <n v="53.578609301999897"/>
    <s v="Grass Hay"/>
    <s v="Sub-irrigated"/>
    <s v="Other Hay/Non Alfalfa"/>
    <s v="SubIRR"/>
  </r>
  <r>
    <x v="34"/>
    <x v="0"/>
    <n v="53.578609301999897"/>
    <s v="Grass Hay"/>
    <s v="Sub-irrigated"/>
    <s v="Other Hay/Non Alfalfa"/>
    <s v="SubIRR"/>
  </r>
  <r>
    <x v="31"/>
    <x v="0"/>
    <n v="9.93489984084"/>
    <s v="Grass Hay"/>
    <s v="Sub-irrigated"/>
    <s v="Other Hay/Non Alfalfa"/>
    <s v="SubIRR"/>
  </r>
  <r>
    <x v="7"/>
    <x v="0"/>
    <n v="0.67619402372000004"/>
    <s v="Grass Hay"/>
    <s v="Sub-irrigated"/>
    <s v="Other Hay/Non Alfalfa"/>
    <s v="SubIRR"/>
  </r>
  <r>
    <x v="7"/>
    <x v="0"/>
    <n v="0.67619402372000004"/>
    <s v="Grass Hay"/>
    <s v="Sub-irrigated"/>
    <s v="Other Hay/Non Alfalfa"/>
    <s v="SubIRR"/>
  </r>
  <r>
    <x v="43"/>
    <x v="0"/>
    <n v="10.7723453073"/>
    <s v="Grass Hay"/>
    <s v="Sub-irrigated"/>
    <s v="Other Hay/Non Alfalfa"/>
    <s v="SubIRR"/>
  </r>
  <r>
    <x v="8"/>
    <x v="0"/>
    <n v="8.3015441145299995"/>
    <s v="Grass Hay"/>
    <s v="Sub-irrigated"/>
    <s v="Other Hay/Non Alfalfa"/>
    <s v="SubIRR"/>
  </r>
  <r>
    <x v="1"/>
    <x v="0"/>
    <n v="27.118893072799899"/>
    <s v="Grass Hay"/>
    <s v="Sub-irrigated"/>
    <s v="Other Hay/Non Alfalfa"/>
    <s v="SubIRR"/>
  </r>
  <r>
    <x v="27"/>
    <x v="0"/>
    <n v="2.00722167127"/>
    <s v="Grass Hay"/>
    <s v="Sub-irrigated"/>
    <s v="Other Hay/Non Alfalfa"/>
    <s v="SubIRR"/>
  </r>
  <r>
    <x v="9"/>
    <x v="0"/>
    <n v="17.049121205500001"/>
    <s v="Grass Hay"/>
    <s v="Sub-irrigated"/>
    <s v="Other Hay/Non Alfalfa"/>
    <s v="SubIRR"/>
  </r>
  <r>
    <x v="9"/>
    <x v="0"/>
    <n v="6.3877827369600002"/>
    <s v="Grass Hay"/>
    <s v="Sub-irrigated"/>
    <s v="Other Hay/Non Alfalfa"/>
    <s v="SubIRR"/>
  </r>
  <r>
    <x v="43"/>
    <x v="0"/>
    <n v="9.2687023919500007"/>
    <s v="Grass Hay"/>
    <s v="Sub-irrigated"/>
    <s v="Other Hay/Non Alfalfa"/>
    <s v="SubIRR"/>
  </r>
  <r>
    <x v="13"/>
    <x v="0"/>
    <n v="10.1208641528999"/>
    <s v="Grass Hay"/>
    <s v="Sub-irrigated"/>
    <s v="Other Hay/Non Alfalfa"/>
    <s v="SubIRR"/>
  </r>
  <r>
    <x v="13"/>
    <x v="0"/>
    <n v="5.5585265991800004"/>
    <s v="Grass Hay"/>
    <s v="Sub-irrigated"/>
    <s v="Other Hay/Non Alfalfa"/>
    <s v="SubIRR"/>
  </r>
  <r>
    <x v="0"/>
    <x v="0"/>
    <n v="43.016323401100003"/>
    <s v="Grass Hay"/>
    <s v="Sub-irrigated"/>
    <s v="Other Hay/Non Alfalfa"/>
    <s v="SubIRR"/>
  </r>
  <r>
    <x v="13"/>
    <x v="0"/>
    <n v="11.3341092167"/>
    <s v="Grass Hay"/>
    <s v="Sub-irrigated"/>
    <s v="Other Hay/Non Alfalfa"/>
    <s v="SubIRR"/>
  </r>
  <r>
    <x v="27"/>
    <x v="0"/>
    <n v="2.2248134520499998"/>
    <s v="Grass Hay"/>
    <s v="Sub-irrigated"/>
    <s v="Other Hay/Non Alfalfa"/>
    <s v="SubIRR"/>
  </r>
  <r>
    <x v="10"/>
    <x v="0"/>
    <n v="0.77359860319499996"/>
    <s v="Grass Hay"/>
    <s v="Sub-irrigated"/>
    <s v="Other Hay/Non Alfalfa"/>
    <s v="SubIRR"/>
  </r>
  <r>
    <x v="42"/>
    <x v="0"/>
    <n v="1.1659168684000001"/>
    <s v="Grass Hay"/>
    <s v="Sub-irrigated"/>
    <s v="Other Hay/Non Alfalfa"/>
    <s v="SubIRR"/>
  </r>
  <r>
    <x v="7"/>
    <x v="0"/>
    <n v="1.1659168684000001"/>
    <s v="Grass Hay"/>
    <s v="Sub-irrigated"/>
    <s v="Other Hay/Non Alfalfa"/>
    <s v="SubIRR"/>
  </r>
  <r>
    <x v="27"/>
    <x v="0"/>
    <n v="3.8357886548"/>
    <s v="Grass Hay"/>
    <s v="Sub-irrigated"/>
    <s v="Other Hay/Non Alfalfa"/>
    <s v="SubIRR"/>
  </r>
  <r>
    <x v="2"/>
    <x v="0"/>
    <n v="3.5512875053699999"/>
    <s v="Grass Hay"/>
    <s v="Sub-irrigated"/>
    <s v="Other Hay/Non Alfalfa"/>
    <s v="SubIRR"/>
  </r>
  <r>
    <x v="8"/>
    <x v="0"/>
    <n v="3.8374028820500001"/>
    <s v="Grass Hay"/>
    <s v="Sub-irrigated"/>
    <s v="Other Hay/Non Alfalfa"/>
    <s v="SubIRR"/>
  </r>
  <r>
    <x v="11"/>
    <x v="0"/>
    <n v="3.86824805452"/>
    <s v="Grass Hay"/>
    <s v="Sub-irrigated"/>
    <s v="Other Hay/Non Alfalfa"/>
    <s v="SubIRR"/>
  </r>
  <r>
    <x v="31"/>
    <x v="0"/>
    <n v="0.74472213574299995"/>
    <s v="Grass Hay"/>
    <s v="Sub-irrigated"/>
    <s v="Other Hay/Non Alfalfa"/>
    <s v="SubIRR"/>
  </r>
  <r>
    <x v="9"/>
    <x v="0"/>
    <n v="13.5876013944"/>
    <s v="Grass Hay"/>
    <s v="Sub-irrigated"/>
    <s v="Other Hay/Non Alfalfa"/>
    <s v="SubIRR"/>
  </r>
  <r>
    <x v="9"/>
    <x v="0"/>
    <n v="0.88831979713099996"/>
    <s v="Grass Hay"/>
    <s v="Sub-irrigated"/>
    <s v="Other Hay/Non Alfalfa"/>
    <s v="SubIRR"/>
  </r>
  <r>
    <x v="9"/>
    <x v="0"/>
    <n v="0.88831979713099996"/>
    <s v="Grass Hay"/>
    <s v="Sub-irrigated"/>
    <s v="Other Hay/Non Alfalfa"/>
    <s v="SubIRR"/>
  </r>
  <r>
    <x v="44"/>
    <x v="0"/>
    <n v="9.1709859217100007"/>
    <s v="Grass Hay"/>
    <s v="Sub-irrigated"/>
    <s v="Other Hay/Non Alfalfa"/>
    <s v="SubIRR"/>
  </r>
  <r>
    <x v="10"/>
    <x v="0"/>
    <n v="8.2086732115400007"/>
    <s v="Grass Hay"/>
    <s v="Sub-irrigated"/>
    <s v="Other Hay/Non Alfalfa"/>
    <s v="SubIRR"/>
  </r>
  <r>
    <x v="0"/>
    <x v="0"/>
    <n v="2.5395591145899998"/>
    <s v="Grass Hay"/>
    <s v="Sub-irrigated"/>
    <s v="Winter Wheat"/>
    <s v="SubIRR"/>
  </r>
  <r>
    <x v="25"/>
    <x v="0"/>
    <n v="0.48856068035099998"/>
    <s v="Barley"/>
    <s v="Flood"/>
    <s v="Barley"/>
    <s v="Active IR"/>
  </r>
  <r>
    <x v="11"/>
    <x v="0"/>
    <n v="9.7614835370899904"/>
    <s v="Barley"/>
    <s v="Flood"/>
    <s v="Barley"/>
    <s v="Active IR"/>
  </r>
  <r>
    <x v="0"/>
    <x v="0"/>
    <n v="16.1173581918999"/>
    <s v="Barley"/>
    <s v="Flood"/>
    <s v="Barley"/>
    <s v="Active IR"/>
  </r>
  <r>
    <x v="20"/>
    <x v="0"/>
    <n v="2.8886785447499999"/>
    <s v="Barley"/>
    <s v="Flood"/>
    <s v="Barley"/>
    <s v="Active IR"/>
  </r>
  <r>
    <x v="1"/>
    <x v="0"/>
    <n v="18.2787924054999"/>
    <s v="Barley"/>
    <s v="Flood"/>
    <s v="Barley"/>
    <s v="Active IR"/>
  </r>
  <r>
    <x v="5"/>
    <x v="0"/>
    <n v="18.2787924054999"/>
    <s v="Barley"/>
    <s v="Flood"/>
    <s v="Barley"/>
    <s v="Active IR"/>
  </r>
  <r>
    <x v="3"/>
    <x v="0"/>
    <n v="4.2247743819799997"/>
    <s v="Barley"/>
    <s v="Flood"/>
    <s v="Barley"/>
    <s v="Active IR"/>
  </r>
  <r>
    <x v="1"/>
    <x v="0"/>
    <n v="3.8857132290099998"/>
    <s v="Barley"/>
    <s v="Flood"/>
    <s v="Barley"/>
    <s v="Active IR"/>
  </r>
  <r>
    <x v="11"/>
    <x v="0"/>
    <n v="1.60205743885"/>
    <s v="Barley"/>
    <s v="Flood"/>
    <s v="Barley"/>
    <s v="Active IR"/>
  </r>
  <r>
    <x v="3"/>
    <x v="0"/>
    <n v="5.1373003774999999"/>
    <s v="Barley"/>
    <s v="Flood"/>
    <s v="Barley"/>
    <s v="Active IR"/>
  </r>
  <r>
    <x v="3"/>
    <x v="0"/>
    <n v="5.1373003774999999"/>
    <s v="Barley"/>
    <s v="Flood"/>
    <s v="Barley"/>
    <s v="Active IR"/>
  </r>
  <r>
    <x v="3"/>
    <x v="0"/>
    <n v="5.5204752942699997"/>
    <s v="Barley"/>
    <s v="Flood"/>
    <s v="Barley"/>
    <s v="Active IR"/>
  </r>
  <r>
    <x v="11"/>
    <x v="0"/>
    <n v="11.737538878800001"/>
    <s v="Barley"/>
    <s v="Flood"/>
    <s v="Barley"/>
    <s v="Active IR"/>
  </r>
  <r>
    <x v="11"/>
    <x v="0"/>
    <n v="11.737538878800001"/>
    <s v="Barley"/>
    <s v="Flood"/>
    <s v="Barley"/>
    <s v="Active IR"/>
  </r>
  <r>
    <x v="3"/>
    <x v="0"/>
    <n v="13.4800424594"/>
    <s v="Barley"/>
    <s v="Flood"/>
    <s v="Barley"/>
    <s v="Active IR"/>
  </r>
  <r>
    <x v="3"/>
    <x v="0"/>
    <n v="2.0002217744099999"/>
    <s v="Barley"/>
    <s v="Flood"/>
    <s v="Barley"/>
    <s v="Active IR"/>
  </r>
  <r>
    <x v="22"/>
    <x v="0"/>
    <n v="10.639401391"/>
    <s v="Barley"/>
    <s v="Flood"/>
    <s v="Barley"/>
    <s v="Active IR"/>
  </r>
  <r>
    <x v="5"/>
    <x v="0"/>
    <n v="4.0313566647799997"/>
    <s v="Barley"/>
    <s v="Flood"/>
    <s v="Barley"/>
    <s v="Active IR"/>
  </r>
  <r>
    <x v="5"/>
    <x v="0"/>
    <n v="4.0313566647799997"/>
    <s v="Barley"/>
    <s v="Flood"/>
    <s v="Barley"/>
    <s v="Active IR"/>
  </r>
  <r>
    <x v="3"/>
    <x v="0"/>
    <n v="2.1369814385599999"/>
    <s v="Barley"/>
    <s v="Flood"/>
    <s v="Barley"/>
    <s v="Active IR"/>
  </r>
  <r>
    <x v="23"/>
    <x v="0"/>
    <n v="3.8890093071299998"/>
    <s v="Barley"/>
    <s v="Flood"/>
    <s v="Barley"/>
    <s v="Active IR"/>
  </r>
  <r>
    <x v="23"/>
    <x v="0"/>
    <n v="3.8890093071299998"/>
    <s v="Barley"/>
    <s v="Flood"/>
    <s v="Barley"/>
    <s v="Active IR"/>
  </r>
  <r>
    <x v="5"/>
    <x v="0"/>
    <n v="16.4947217733"/>
    <s v="Barley"/>
    <s v="Flood"/>
    <s v="Barley"/>
    <s v="Active IR"/>
  </r>
  <r>
    <x v="1"/>
    <x v="0"/>
    <n v="9.6633709055899999"/>
    <s v="Barley"/>
    <s v="Flood"/>
    <s v="Barley"/>
    <s v="Active IR"/>
  </r>
  <r>
    <x v="1"/>
    <x v="0"/>
    <n v="9.6633709055899999"/>
    <s v="Barley"/>
    <s v="Flood"/>
    <s v="Barley"/>
    <s v="Active IR"/>
  </r>
  <r>
    <x v="20"/>
    <x v="0"/>
    <n v="21.033500370300001"/>
    <s v="Barley"/>
    <s v="Flood"/>
    <s v="Barley"/>
    <s v="Active IR"/>
  </r>
  <r>
    <x v="5"/>
    <x v="0"/>
    <n v="13.7133420495"/>
    <s v="Barley"/>
    <s v="Flood"/>
    <s v="Barley"/>
    <s v="Active IR"/>
  </r>
  <r>
    <x v="5"/>
    <x v="0"/>
    <n v="13.7133420495"/>
    <s v="Barley"/>
    <s v="Flood"/>
    <s v="Barley"/>
    <s v="Active IR"/>
  </r>
  <r>
    <x v="0"/>
    <x v="0"/>
    <n v="17.662451834700001"/>
    <s v="Barley"/>
    <s v="Flood"/>
    <s v="Barley"/>
    <s v="Active IR"/>
  </r>
  <r>
    <x v="5"/>
    <x v="0"/>
    <n v="16.2592220929"/>
    <s v="Barley"/>
    <s v="Flood"/>
    <s v="Barley"/>
    <s v="Active IR"/>
  </r>
  <r>
    <x v="5"/>
    <x v="0"/>
    <n v="16.2592220929"/>
    <s v="Barley"/>
    <s v="Flood"/>
    <s v="Barley"/>
    <s v="Active IR"/>
  </r>
  <r>
    <x v="1"/>
    <x v="0"/>
    <n v="20.001945337599899"/>
    <s v="Barley"/>
    <s v="Flood"/>
    <s v="Barley"/>
    <s v="Active IR"/>
  </r>
  <r>
    <x v="1"/>
    <x v="0"/>
    <n v="20.001945337599899"/>
    <s v="Barley"/>
    <s v="Flood"/>
    <s v="Barley"/>
    <s v="Active IR"/>
  </r>
  <r>
    <x v="1"/>
    <x v="0"/>
    <n v="5.5605378605900002"/>
    <s v="Barley"/>
    <s v="Flood"/>
    <s v="Barley"/>
    <s v="Active IR"/>
  </r>
  <r>
    <x v="22"/>
    <x v="0"/>
    <n v="5.7159379232800003"/>
    <s v="Barley"/>
    <s v="Flood"/>
    <s v="Barley"/>
    <s v="Active IR"/>
  </r>
  <r>
    <x v="22"/>
    <x v="0"/>
    <n v="5.7159379232800003"/>
    <s v="Barley"/>
    <s v="Flood"/>
    <s v="Barley"/>
    <s v="Active IR"/>
  </r>
  <r>
    <x v="20"/>
    <x v="0"/>
    <n v="8.8846032276100004"/>
    <s v="Barley"/>
    <s v="Flood"/>
    <s v="Barley"/>
    <s v="Active IR"/>
  </r>
  <r>
    <x v="0"/>
    <x v="0"/>
    <n v="13.8466834236"/>
    <s v="Barley"/>
    <s v="Flood"/>
    <s v="Barley"/>
    <s v="Active IR"/>
  </r>
  <r>
    <x v="0"/>
    <x v="0"/>
    <n v="13.8466834236"/>
    <s v="Barley"/>
    <s v="Flood"/>
    <s v="Barley"/>
    <s v="Active IR"/>
  </r>
  <r>
    <x v="0"/>
    <x v="0"/>
    <n v="25.7605983216"/>
    <s v="Barley"/>
    <s v="Flood"/>
    <s v="Barley"/>
    <s v="Active IR"/>
  </r>
  <r>
    <x v="0"/>
    <x v="0"/>
    <n v="25.7605983216"/>
    <s v="Barley"/>
    <s v="Flood"/>
    <s v="Barley"/>
    <s v="Active IR"/>
  </r>
  <r>
    <x v="3"/>
    <x v="0"/>
    <n v="21.5161479643"/>
    <s v="Barley"/>
    <s v="Flood"/>
    <s v="Barley"/>
    <s v="Active IR"/>
  </r>
  <r>
    <x v="11"/>
    <x v="0"/>
    <n v="14.2255939227"/>
    <s v="Barley"/>
    <s v="Flood"/>
    <s v="Barley"/>
    <s v="Active IR"/>
  </r>
  <r>
    <x v="1"/>
    <x v="0"/>
    <n v="8.5356244747099996"/>
    <s v="Barley"/>
    <s v="Flood"/>
    <s v="Barley"/>
    <s v="Active IR"/>
  </r>
  <r>
    <x v="23"/>
    <x v="0"/>
    <n v="2.1702250315899998"/>
    <s v="Barley"/>
    <s v="Flood"/>
    <s v="Barley"/>
    <s v="Active IR"/>
  </r>
  <r>
    <x v="23"/>
    <x v="0"/>
    <n v="2.1702250315899998"/>
    <s v="Barley"/>
    <s v="Flood"/>
    <s v="Barley"/>
    <s v="Active IR"/>
  </r>
  <r>
    <x v="3"/>
    <x v="0"/>
    <n v="5.1029049467099998"/>
    <s v="Barley"/>
    <s v="Flood"/>
    <s v="Barley"/>
    <s v="Active IR"/>
  </r>
  <r>
    <x v="5"/>
    <x v="0"/>
    <n v="7.3067336277999999"/>
    <s v="Barley"/>
    <s v="Flood"/>
    <s v="Barley"/>
    <s v="Active IR"/>
  </r>
  <r>
    <x v="22"/>
    <x v="0"/>
    <n v="28.2491634930999"/>
    <s v="Barley"/>
    <s v="Flood"/>
    <s v="Barley"/>
    <s v="Active IR"/>
  </r>
  <r>
    <x v="9"/>
    <x v="0"/>
    <n v="3.1942108577099999"/>
    <s v="Barley"/>
    <s v="Flood"/>
    <s v="Barley"/>
    <s v="Active IR"/>
  </r>
  <r>
    <x v="9"/>
    <x v="0"/>
    <n v="8.8511352469499904"/>
    <s v="Barley"/>
    <s v="Flood"/>
    <s v="Barley"/>
    <s v="Active IR"/>
  </r>
  <r>
    <x v="9"/>
    <x v="0"/>
    <n v="8.8511352469499904"/>
    <s v="Barley"/>
    <s v="Flood"/>
    <s v="Barley"/>
    <s v="Active IR"/>
  </r>
  <r>
    <x v="22"/>
    <x v="0"/>
    <n v="14.8788421447"/>
    <s v="Barley"/>
    <s v="Flood"/>
    <s v="Barley"/>
    <s v="Active IR"/>
  </r>
  <r>
    <x v="1"/>
    <x v="0"/>
    <n v="28.776749095300001"/>
    <s v="Barley"/>
    <s v="Flood"/>
    <s v="Barley"/>
    <s v="Active IR"/>
  </r>
  <r>
    <x v="1"/>
    <x v="0"/>
    <n v="28.776749095300001"/>
    <s v="Barley"/>
    <s v="Flood"/>
    <s v="Barley"/>
    <s v="Active IR"/>
  </r>
  <r>
    <x v="11"/>
    <x v="0"/>
    <n v="2.82550265836"/>
    <s v="Barley"/>
    <s v="Flood"/>
    <s v="Barley"/>
    <s v="Active IR"/>
  </r>
  <r>
    <x v="9"/>
    <x v="0"/>
    <n v="4.7807056357700004"/>
    <s v="Barley"/>
    <s v="Flood"/>
    <s v="Barley"/>
    <s v="Active IR"/>
  </r>
  <r>
    <x v="0"/>
    <x v="0"/>
    <n v="8.9973202339699903"/>
    <s v="Barley"/>
    <s v="Flood"/>
    <s v="Barley"/>
    <s v="Active IR"/>
  </r>
  <r>
    <x v="5"/>
    <x v="0"/>
    <n v="3.3113440733599999"/>
    <s v="Barley"/>
    <s v="Flood"/>
    <s v="Barley"/>
    <s v="Active IR"/>
  </r>
  <r>
    <x v="5"/>
    <x v="0"/>
    <n v="3.3113440733599999"/>
    <s v="Barley"/>
    <s v="Flood"/>
    <s v="Barley"/>
    <s v="Active IR"/>
  </r>
  <r>
    <x v="5"/>
    <x v="0"/>
    <n v="3.3113440733599999"/>
    <s v="Barley"/>
    <s v="Flood"/>
    <s v="Barley"/>
    <s v="Active IR"/>
  </r>
  <r>
    <x v="10"/>
    <x v="0"/>
    <n v="15.725750594300001"/>
    <s v="Barley"/>
    <s v="Flood"/>
    <s v="Barley"/>
    <s v="Active IR"/>
  </r>
  <r>
    <x v="10"/>
    <x v="0"/>
    <n v="7.8566316035800003"/>
    <s v="Barley"/>
    <s v="Flood"/>
    <s v="Barley"/>
    <s v="Active IR"/>
  </r>
  <r>
    <x v="3"/>
    <x v="0"/>
    <n v="5.6316473759400001"/>
    <s v="Barley"/>
    <s v="Flood"/>
    <s v="Barley"/>
    <s v="Active IR"/>
  </r>
  <r>
    <x v="1"/>
    <x v="0"/>
    <n v="6.8144673038899999"/>
    <s v="Barley"/>
    <s v="Flood"/>
    <s v="Barley"/>
    <s v="Active IR"/>
  </r>
  <r>
    <x v="1"/>
    <x v="0"/>
    <n v="6.8144673038899999"/>
    <s v="Barley"/>
    <s v="Flood"/>
    <s v="Barley"/>
    <s v="Active IR"/>
  </r>
  <r>
    <x v="11"/>
    <x v="0"/>
    <n v="8.8107498962400008"/>
    <s v="Barley"/>
    <s v="Flood"/>
    <s v="Barley"/>
    <s v="Active IR"/>
  </r>
  <r>
    <x v="11"/>
    <x v="0"/>
    <n v="6.8489863179999997"/>
    <s v="Barley"/>
    <s v="Flood"/>
    <s v="Barley"/>
    <s v="Active IR"/>
  </r>
  <r>
    <x v="11"/>
    <x v="0"/>
    <n v="6.8489863179999997"/>
    <s v="Barley"/>
    <s v="Flood"/>
    <s v="Barley"/>
    <s v="Active IR"/>
  </r>
  <r>
    <x v="11"/>
    <x v="0"/>
    <n v="6.8489863179999997"/>
    <s v="Barley"/>
    <s v="Flood"/>
    <s v="Barley"/>
    <s v="Active IR"/>
  </r>
  <r>
    <x v="43"/>
    <x v="0"/>
    <n v="0.55510074671499998"/>
    <s v="Winter Wheat"/>
    <s v="Flood"/>
    <s v="Developed/Open Space"/>
    <s v="Active IR"/>
  </r>
  <r>
    <x v="43"/>
    <x v="0"/>
    <n v="0.55510074671499998"/>
    <s v="Winter Wheat"/>
    <s v="Flood"/>
    <s v="Developed/Open Space"/>
    <s v="Active IR"/>
  </r>
  <r>
    <x v="23"/>
    <x v="0"/>
    <n v="1.74706785959"/>
    <s v="Winter Wheat"/>
    <s v="Flood"/>
    <s v="Developed/Open Space"/>
    <s v="Active IR"/>
  </r>
  <r>
    <x v="24"/>
    <x v="0"/>
    <n v="2.02729992621"/>
    <s v="Grain/Seeds unspecified"/>
    <s v="Flood"/>
    <s v="Developed/Open Space"/>
    <s v="Active IR"/>
  </r>
  <r>
    <x v="42"/>
    <x v="0"/>
    <n v="1.6012647414100001"/>
    <s v="Grain/Seeds unspecified"/>
    <s v="Flood"/>
    <s v="Developed/Open Space"/>
    <s v="Active IR"/>
  </r>
  <r>
    <x v="7"/>
    <x v="0"/>
    <n v="1.6012647414100001"/>
    <s v="Grain/Seeds unspecified"/>
    <s v="Flood"/>
    <s v="Developed/Open Space"/>
    <s v="Active IR"/>
  </r>
  <r>
    <x v="0"/>
    <x v="0"/>
    <n v="19.752923797600001"/>
    <s v="Triticale"/>
    <s v="Flood"/>
    <s v="Triticale"/>
    <s v="Active IR"/>
  </r>
  <r>
    <x v="0"/>
    <x v="0"/>
    <n v="12.072666288000001"/>
    <s v="Triticale"/>
    <s v="Flood"/>
    <s v="Triticale"/>
    <s v="Active IR"/>
  </r>
  <r>
    <x v="5"/>
    <x v="0"/>
    <n v="9.1113464499399903"/>
    <s v="Winter Wheat"/>
    <s v="Flood"/>
    <s v="Winter Wheat"/>
    <s v="Active IR"/>
  </r>
  <r>
    <x v="3"/>
    <x v="0"/>
    <n v="9.1113464499399903"/>
    <s v="Winter Wheat"/>
    <s v="Flood"/>
    <s v="Winter Wheat"/>
    <s v="Active IR"/>
  </r>
  <r>
    <x v="0"/>
    <x v="0"/>
    <n v="12.9957508579999"/>
    <s v="Winter Wheat"/>
    <s v="Flood"/>
    <s v="Winter Wheat"/>
    <s v="Active IR"/>
  </r>
  <r>
    <x v="22"/>
    <x v="0"/>
    <n v="1.92543229432"/>
    <s v="Winter Wheat"/>
    <s v="Flood"/>
    <s v="Winter Wheat"/>
    <s v="Active IR"/>
  </r>
  <r>
    <x v="3"/>
    <x v="0"/>
    <n v="11.3249271461"/>
    <s v="Winter Wheat"/>
    <s v="Flood"/>
    <s v="Winter Wheat"/>
    <s v="Active IR"/>
  </r>
  <r>
    <x v="22"/>
    <x v="0"/>
    <n v="5.7905574872900001"/>
    <s v="Winter Wheat"/>
    <s v="Flood"/>
    <s v="Winter Wheat"/>
    <s v="Active IR"/>
  </r>
  <r>
    <x v="7"/>
    <x v="0"/>
    <n v="9.3680460972899997"/>
    <s v="Winter Wheat"/>
    <s v="Flood"/>
    <s v="Winter Wheat"/>
    <s v="Active IR"/>
  </r>
  <r>
    <x v="0"/>
    <x v="0"/>
    <n v="31.177897540499899"/>
    <s v="Winter Wheat"/>
    <s v="Flood"/>
    <s v="Winter Wheat"/>
    <s v="Active IR"/>
  </r>
  <r>
    <x v="33"/>
    <x v="0"/>
    <n v="13.0887851761"/>
    <s v="Winter Wheat"/>
    <s v="Flood"/>
    <s v="Winter Wheat"/>
    <s v="Active IR"/>
  </r>
  <r>
    <x v="20"/>
    <x v="0"/>
    <n v="7.5580683118599996"/>
    <s v="Winter Wheat"/>
    <s v="Flood"/>
    <s v="Winter Wheat"/>
    <s v="Active IR"/>
  </r>
  <r>
    <x v="10"/>
    <x v="0"/>
    <n v="7.5946353437800003"/>
    <s v="Winter Wheat"/>
    <s v="Flood"/>
    <s v="Winter Wheat"/>
    <s v="Active IR"/>
  </r>
  <r>
    <x v="0"/>
    <x v="0"/>
    <n v="29.485999131900002"/>
    <s v="Winter Wheat"/>
    <s v="Flood"/>
    <s v="Winter Wheat"/>
    <s v="Active IR"/>
  </r>
  <r>
    <x v="32"/>
    <x v="0"/>
    <n v="10.9870209108"/>
    <s v="Winter Wheat"/>
    <s v="Flood"/>
    <s v="Winter Wheat"/>
    <s v="Active IR"/>
  </r>
  <r>
    <x v="33"/>
    <x v="0"/>
    <n v="10.9870209108"/>
    <s v="Winter Wheat"/>
    <s v="Flood"/>
    <s v="Winter Wheat"/>
    <s v="Active IR"/>
  </r>
  <r>
    <x v="3"/>
    <x v="0"/>
    <n v="15.0269343574"/>
    <s v="Winter Wheat"/>
    <s v="Flood"/>
    <s v="Winter Wheat"/>
    <s v="Active IR"/>
  </r>
  <r>
    <x v="8"/>
    <x v="0"/>
    <n v="0.72065463572900001"/>
    <s v="Winter Wheat"/>
    <s v="Flood"/>
    <s v="Winter Wheat"/>
    <s v="Active IR"/>
  </r>
  <r>
    <x v="32"/>
    <x v="0"/>
    <n v="32.935240564799898"/>
    <s v="Winter Wheat"/>
    <s v="Flood"/>
    <s v="Winter Wheat"/>
    <s v="Active IR"/>
  </r>
  <r>
    <x v="13"/>
    <x v="0"/>
    <n v="10.9061554514"/>
    <s v="Winter Wheat"/>
    <s v="Flood"/>
    <s v="Winter Wheat"/>
    <s v="Active IR"/>
  </r>
  <r>
    <x v="3"/>
    <x v="0"/>
    <n v="13.0104846264"/>
    <s v="Winter Wheat"/>
    <s v="Flood"/>
    <s v="Winter Wheat"/>
    <s v="Active IR"/>
  </r>
  <r>
    <x v="3"/>
    <x v="0"/>
    <n v="13.0104846264"/>
    <s v="Winter Wheat"/>
    <s v="Flood"/>
    <s v="Winter Wheat"/>
    <s v="Active IR"/>
  </r>
  <r>
    <x v="6"/>
    <x v="0"/>
    <n v="4.8780436859999998"/>
    <s v="Winter Wheat"/>
    <s v="Flood"/>
    <s v="Winter Wheat"/>
    <s v="Active IR"/>
  </r>
  <r>
    <x v="6"/>
    <x v="0"/>
    <n v="4.8780436859999998"/>
    <s v="Winter Wheat"/>
    <s v="Flood"/>
    <s v="Winter Wheat"/>
    <s v="Active IR"/>
  </r>
  <r>
    <x v="7"/>
    <x v="0"/>
    <n v="4.8780436859999998"/>
    <s v="Winter Wheat"/>
    <s v="Flood"/>
    <s v="Winter Wheat"/>
    <s v="Active IR"/>
  </r>
  <r>
    <x v="9"/>
    <x v="0"/>
    <n v="8.7382457148100006"/>
    <s v="Winter Wheat"/>
    <s v="Flood"/>
    <s v="Winter Wheat"/>
    <s v="Active IR"/>
  </r>
  <r>
    <x v="9"/>
    <x v="0"/>
    <n v="8.7382457148100006"/>
    <s v="Winter Wheat"/>
    <s v="Flood"/>
    <s v="Winter Wheat"/>
    <s v="Active IR"/>
  </r>
  <r>
    <x v="22"/>
    <x v="0"/>
    <n v="7.5839665040600002"/>
    <s v="Winter Wheat"/>
    <s v="Flood"/>
    <s v="Winter Wheat"/>
    <s v="Active IR"/>
  </r>
  <r>
    <x v="11"/>
    <x v="0"/>
    <n v="13.2809528217"/>
    <s v="Winter Wheat"/>
    <s v="Flood"/>
    <s v="Winter Wheat"/>
    <s v="Active IR"/>
  </r>
  <r>
    <x v="11"/>
    <x v="0"/>
    <n v="13.2809528217"/>
    <s v="Winter Wheat"/>
    <s v="Flood"/>
    <s v="Winter Wheat"/>
    <s v="Active IR"/>
  </r>
  <r>
    <x v="0"/>
    <x v="0"/>
    <n v="25.6831700567"/>
    <s v="Winter Wheat"/>
    <s v="Flood"/>
    <s v="Winter Wheat"/>
    <s v="Active IR"/>
  </r>
  <r>
    <x v="1"/>
    <x v="0"/>
    <n v="1.0984865671399999"/>
    <s v="Winter Wheat"/>
    <s v="Flood"/>
    <s v="Winter Wheat"/>
    <s v="Active IR"/>
  </r>
  <r>
    <x v="17"/>
    <x v="0"/>
    <n v="0.84038990824100002"/>
    <s v="Winter Wheat"/>
    <s v="Flood"/>
    <s v="Winter Wheat"/>
    <s v="Active IR"/>
  </r>
  <r>
    <x v="32"/>
    <x v="0"/>
    <n v="4.0368775546900002"/>
    <s v="Winter Wheat"/>
    <s v="Flood"/>
    <s v="Winter Wheat"/>
    <s v="Active IR"/>
  </r>
  <r>
    <x v="5"/>
    <x v="0"/>
    <n v="16.362603331900001"/>
    <s v="Winter Wheat"/>
    <s v="Flood"/>
    <s v="Winter Wheat"/>
    <s v="Active IR"/>
  </r>
  <r>
    <x v="5"/>
    <x v="0"/>
    <n v="15.4523804063"/>
    <s v="Winter Wheat"/>
    <s v="Flood"/>
    <s v="Winter Wheat"/>
    <s v="Active IR"/>
  </r>
  <r>
    <x v="27"/>
    <x v="0"/>
    <n v="13.5160324557"/>
    <s v="Winter Wheat"/>
    <s v="Flood"/>
    <s v="Winter Wheat"/>
    <s v="Active IR"/>
  </r>
  <r>
    <x v="10"/>
    <x v="0"/>
    <n v="11.1426206074"/>
    <s v="Winter Wheat"/>
    <s v="Flood"/>
    <s v="Winter Wheat"/>
    <s v="Active IR"/>
  </r>
  <r>
    <x v="10"/>
    <x v="0"/>
    <n v="1.55105565631"/>
    <s v="Winter Wheat"/>
    <s v="Flood"/>
    <s v="Winter Wheat"/>
    <s v="Active IR"/>
  </r>
  <r>
    <x v="1"/>
    <x v="0"/>
    <n v="3.9072071286100001"/>
    <s v="Winter Wheat"/>
    <s v="Flood"/>
    <s v="Winter Wheat"/>
    <s v="Active IR"/>
  </r>
  <r>
    <x v="33"/>
    <x v="0"/>
    <n v="7.3094733444699997"/>
    <s v="Winter Wheat"/>
    <s v="Flood"/>
    <s v="Winter Wheat"/>
    <s v="Active IR"/>
  </r>
  <r>
    <x v="33"/>
    <x v="0"/>
    <n v="7.3094733444699997"/>
    <s v="Winter Wheat"/>
    <s v="Flood"/>
    <s v="Winter Wheat"/>
    <s v="Active IR"/>
  </r>
  <r>
    <x v="11"/>
    <x v="0"/>
    <n v="4.1599913315399997"/>
    <s v="Winter Wheat"/>
    <s v="Flood"/>
    <s v="Winter Wheat"/>
    <s v="Active IR"/>
  </r>
  <r>
    <x v="3"/>
    <x v="0"/>
    <n v="10.5611279402"/>
    <s v="Winter Wheat"/>
    <s v="Flood"/>
    <s v="Winter Wheat"/>
    <s v="Active IR"/>
  </r>
  <r>
    <x v="13"/>
    <x v="0"/>
    <n v="11.2607985855"/>
    <s v="Winter Wheat"/>
    <s v="Flood"/>
    <s v="Winter Wheat"/>
    <s v="Active IR"/>
  </r>
  <r>
    <x v="3"/>
    <x v="0"/>
    <n v="4.90028493265"/>
    <s v="Winter Wheat"/>
    <s v="Flood"/>
    <s v="Winter Wheat"/>
    <s v="Active IR"/>
  </r>
  <r>
    <x v="0"/>
    <x v="0"/>
    <n v="21.1568684324"/>
    <s v="Winter Wheat"/>
    <s v="Flood"/>
    <s v="Winter Wheat"/>
    <s v="Active IR"/>
  </r>
  <r>
    <x v="32"/>
    <x v="0"/>
    <n v="27.534732130799899"/>
    <s v="Winter Wheat"/>
    <s v="Flood"/>
    <s v="Winter Wheat"/>
    <s v="Active IR"/>
  </r>
  <r>
    <x v="6"/>
    <x v="0"/>
    <n v="4.7582202366799997"/>
    <s v="Winter Wheat"/>
    <s v="Flood"/>
    <s v="Winter Wheat"/>
    <s v="Active IR"/>
  </r>
  <r>
    <x v="6"/>
    <x v="0"/>
    <n v="4.7582202366799997"/>
    <s v="Winter Wheat"/>
    <s v="Flood"/>
    <s v="Winter Wheat"/>
    <s v="Active IR"/>
  </r>
  <r>
    <x v="7"/>
    <x v="0"/>
    <n v="4.7582202366799997"/>
    <s v="Winter Wheat"/>
    <s v="Flood"/>
    <s v="Winter Wheat"/>
    <s v="Active IR"/>
  </r>
  <r>
    <x v="1"/>
    <x v="0"/>
    <n v="2.10967471352"/>
    <s v="Winter Wheat"/>
    <s v="Flood"/>
    <s v="Winter Wheat"/>
    <s v="Active IR"/>
  </r>
  <r>
    <x v="1"/>
    <x v="0"/>
    <n v="2.10967471352"/>
    <s v="Winter Wheat"/>
    <s v="Flood"/>
    <s v="Winter Wheat"/>
    <s v="Active IR"/>
  </r>
  <r>
    <x v="1"/>
    <x v="0"/>
    <n v="3.9201877653200001"/>
    <s v="Winter Wheat"/>
    <s v="Flood"/>
    <s v="Winter Wheat"/>
    <s v="Active IR"/>
  </r>
  <r>
    <x v="10"/>
    <x v="0"/>
    <n v="7.8284125253900001"/>
    <s v="Winter Wheat"/>
    <s v="Flood"/>
    <s v="Winter Wheat"/>
    <s v="Active IR"/>
  </r>
  <r>
    <x v="8"/>
    <x v="0"/>
    <n v="18.2823392162"/>
    <s v="Winter Wheat"/>
    <s v="Flood"/>
    <s v="Winter Wheat"/>
    <s v="Active IR"/>
  </r>
  <r>
    <x v="3"/>
    <x v="0"/>
    <n v="4.3723055439199996"/>
    <s v="Winter Wheat"/>
    <s v="Flood"/>
    <s v="Winter Wheat"/>
    <s v="Active IR"/>
  </r>
  <r>
    <x v="22"/>
    <x v="0"/>
    <n v="5.66766175287"/>
    <s v="Winter Wheat"/>
    <s v="Flood"/>
    <s v="Winter Wheat"/>
    <s v="Active IR"/>
  </r>
  <r>
    <x v="11"/>
    <x v="0"/>
    <n v="2.8360593289499998"/>
    <s v="Winter Wheat"/>
    <s v="Flood"/>
    <s v="Winter Wheat"/>
    <s v="Active IR"/>
  </r>
  <r>
    <x v="3"/>
    <x v="0"/>
    <n v="45.126661851500003"/>
    <s v="Winter Wheat"/>
    <s v="Flood"/>
    <s v="Winter Wheat"/>
    <s v="Active IR"/>
  </r>
  <r>
    <x v="3"/>
    <x v="0"/>
    <n v="45.126661851500003"/>
    <s v="Winter Wheat"/>
    <s v="Flood"/>
    <s v="Winter Wheat"/>
    <s v="Active IR"/>
  </r>
  <r>
    <x v="7"/>
    <x v="0"/>
    <n v="26.3124332318"/>
    <s v="Winter Wheat"/>
    <s v="Flood"/>
    <s v="Winter Wheat"/>
    <s v="Active IR"/>
  </r>
  <r>
    <x v="22"/>
    <x v="0"/>
    <n v="4.8256735762499998"/>
    <s v="Winter Wheat"/>
    <s v="Flood"/>
    <s v="Winter Wheat"/>
    <s v="Active IR"/>
  </r>
  <r>
    <x v="0"/>
    <x v="0"/>
    <n v="19.3751766846"/>
    <s v="Winter Wheat"/>
    <s v="Flood"/>
    <s v="Winter Wheat"/>
    <s v="Active IR"/>
  </r>
  <r>
    <x v="8"/>
    <x v="0"/>
    <n v="17.682123700799899"/>
    <s v="Winter Wheat"/>
    <s v="Flood"/>
    <s v="Winter Wheat"/>
    <s v="Active IR"/>
  </r>
  <r>
    <x v="3"/>
    <x v="0"/>
    <n v="19.110037617700002"/>
    <s v="Winter Wheat"/>
    <s v="Flood"/>
    <s v="Winter Wheat"/>
    <s v="Active IR"/>
  </r>
  <r>
    <x v="11"/>
    <x v="0"/>
    <n v="52.298794379900002"/>
    <s v="Winter Wheat"/>
    <s v="Flood"/>
    <s v="Winter Wheat"/>
    <s v="Active IR"/>
  </r>
  <r>
    <x v="11"/>
    <x v="0"/>
    <n v="52.298794379900002"/>
    <s v="Winter Wheat"/>
    <s v="Flood"/>
    <s v="Winter Wheat"/>
    <s v="Active IR"/>
  </r>
  <r>
    <x v="11"/>
    <x v="0"/>
    <n v="28.331715055"/>
    <s v="Winter Wheat"/>
    <s v="Flood"/>
    <s v="Winter Wheat"/>
    <s v="Active IR"/>
  </r>
  <r>
    <x v="24"/>
    <x v="0"/>
    <n v="5.8125538478600003"/>
    <s v="Winter Wheat"/>
    <s v="Flood"/>
    <s v="Winter Wheat"/>
    <s v="Active IR"/>
  </r>
  <r>
    <x v="24"/>
    <x v="0"/>
    <n v="5.8125538478600003"/>
    <s v="Winter Wheat"/>
    <s v="Flood"/>
    <s v="Winter Wheat"/>
    <s v="Active IR"/>
  </r>
  <r>
    <x v="7"/>
    <x v="0"/>
    <n v="5.8125538478600003"/>
    <s v="Winter Wheat"/>
    <s v="Flood"/>
    <s v="Winter Wheat"/>
    <s v="Active IR"/>
  </r>
  <r>
    <x v="13"/>
    <x v="0"/>
    <n v="6.1255272718000002"/>
    <s v="Winter Wheat"/>
    <s v="Flood"/>
    <s v="Winter Wheat"/>
    <s v="Active IR"/>
  </r>
  <r>
    <x v="22"/>
    <x v="0"/>
    <n v="7.7877701356899998"/>
    <s v="Winter Wheat"/>
    <s v="Flood"/>
    <s v="Winter Wheat"/>
    <s v="Active IR"/>
  </r>
  <r>
    <x v="9"/>
    <x v="0"/>
    <n v="9.3738703006000001"/>
    <s v="Winter Wheat"/>
    <s v="Flood"/>
    <s v="Winter Wheat"/>
    <s v="Active IR"/>
  </r>
  <r>
    <x v="9"/>
    <x v="0"/>
    <n v="9.3738703006000001"/>
    <s v="Winter Wheat"/>
    <s v="Flood"/>
    <s v="Winter Wheat"/>
    <s v="Active IR"/>
  </r>
  <r>
    <x v="9"/>
    <x v="0"/>
    <n v="9.3738703006000001"/>
    <s v="Winter Wheat"/>
    <s v="Flood"/>
    <s v="Winter Wheat"/>
    <s v="Active IR"/>
  </r>
  <r>
    <x v="5"/>
    <x v="0"/>
    <n v="10.208587396"/>
    <s v="Winter Wheat"/>
    <s v="Flood"/>
    <s v="Winter Wheat"/>
    <s v="Active IR"/>
  </r>
  <r>
    <x v="33"/>
    <x v="0"/>
    <n v="4.2391769194700002"/>
    <s v="Winter Wheat"/>
    <s v="Flood"/>
    <s v="Winter Wheat"/>
    <s v="Active IR"/>
  </r>
  <r>
    <x v="32"/>
    <x v="0"/>
    <n v="41.859845261300002"/>
    <s v="Winter Wheat"/>
    <s v="Flood"/>
    <s v="Winter Wheat"/>
    <s v="Active IR"/>
  </r>
  <r>
    <x v="33"/>
    <x v="0"/>
    <n v="41.859845261300002"/>
    <s v="Winter Wheat"/>
    <s v="Flood"/>
    <s v="Winter Wheat"/>
    <s v="Active IR"/>
  </r>
  <r>
    <x v="13"/>
    <x v="0"/>
    <n v="9.6648857512799999"/>
    <s v="Winter Wheat"/>
    <s v="Flood"/>
    <s v="Winter Wheat"/>
    <s v="Active IR"/>
  </r>
  <r>
    <x v="6"/>
    <x v="0"/>
    <n v="4.6581763567300003"/>
    <s v="Winter Wheat"/>
    <s v="Flood"/>
    <s v="Winter Wheat"/>
    <s v="Active IR"/>
  </r>
  <r>
    <x v="7"/>
    <x v="0"/>
    <n v="4.6581763567300003"/>
    <s v="Winter Wheat"/>
    <s v="Flood"/>
    <s v="Winter Wheat"/>
    <s v="Active IR"/>
  </r>
  <r>
    <x v="0"/>
    <x v="0"/>
    <n v="20.799183550799899"/>
    <s v="Winter Wheat"/>
    <s v="Flood"/>
    <s v="Winter Wheat"/>
    <s v="Active IR"/>
  </r>
  <r>
    <x v="11"/>
    <x v="0"/>
    <n v="13.5273088466"/>
    <s v="Winter Wheat"/>
    <s v="Flood"/>
    <s v="Winter Wheat"/>
    <s v="Active IR"/>
  </r>
  <r>
    <x v="32"/>
    <x v="0"/>
    <n v="2.4791110829699998"/>
    <s v="Winter Wheat"/>
    <s v="Flood"/>
    <s v="Winter Wheat"/>
    <s v="Active IR"/>
  </r>
  <r>
    <x v="33"/>
    <x v="0"/>
    <n v="2.4791110829699998"/>
    <s v="Winter Wheat"/>
    <s v="Flood"/>
    <s v="Winter Wheat"/>
    <s v="Active IR"/>
  </r>
  <r>
    <x v="9"/>
    <x v="0"/>
    <n v="9.9325436597000003"/>
    <s v="Winter Wheat"/>
    <s v="Flood"/>
    <s v="Winter Wheat"/>
    <s v="Active IR"/>
  </r>
  <r>
    <x v="0"/>
    <x v="0"/>
    <n v="22.636949026300002"/>
    <s v="Barley"/>
    <s v="Sprinkler"/>
    <s v="Barley"/>
    <s v="Active IR"/>
  </r>
  <r>
    <x v="0"/>
    <x v="0"/>
    <n v="22.636949026300002"/>
    <s v="Barley"/>
    <s v="Sprinkler"/>
    <s v="Barley"/>
    <s v="Active IR"/>
  </r>
  <r>
    <x v="33"/>
    <x v="0"/>
    <n v="22.636949026300002"/>
    <s v="Barley"/>
    <s v="Sprinkler"/>
    <s v="Barley"/>
    <s v="Active IR"/>
  </r>
  <r>
    <x v="0"/>
    <x v="0"/>
    <n v="113.623871292999"/>
    <s v="Barley"/>
    <s v="Sprinkler"/>
    <s v="Barley"/>
    <s v="Active IR"/>
  </r>
  <r>
    <x v="33"/>
    <x v="0"/>
    <n v="9.6224832724299905"/>
    <s v="Barley"/>
    <s v="Sprinkler"/>
    <s v="Barley"/>
    <s v="Active IR"/>
  </r>
  <r>
    <x v="14"/>
    <x v="0"/>
    <n v="8.0938687286800004"/>
    <s v="Barley"/>
    <s v="Sprinkler"/>
    <s v="Barley"/>
    <s v="Active IR"/>
  </r>
  <r>
    <x v="14"/>
    <x v="0"/>
    <n v="8.0938687286800004"/>
    <s v="Barley"/>
    <s v="Sprinkler"/>
    <s v="Barley"/>
    <s v="Active IR"/>
  </r>
  <r>
    <x v="14"/>
    <x v="0"/>
    <n v="8.0938687286800004"/>
    <s v="Barley"/>
    <s v="Sprinkler"/>
    <s v="Barley"/>
    <s v="Active IR"/>
  </r>
  <r>
    <x v="15"/>
    <x v="0"/>
    <n v="8.0938687286800004"/>
    <s v="Barley"/>
    <s v="Sprinkler"/>
    <s v="Barley"/>
    <s v="Active IR"/>
  </r>
  <r>
    <x v="15"/>
    <x v="0"/>
    <n v="8.0938687286800004"/>
    <s v="Barley"/>
    <s v="Sprinkler"/>
    <s v="Barley"/>
    <s v="Active IR"/>
  </r>
  <r>
    <x v="15"/>
    <x v="0"/>
    <n v="8.0938687286800004"/>
    <s v="Barley"/>
    <s v="Sprinkler"/>
    <s v="Barley"/>
    <s v="Active IR"/>
  </r>
  <r>
    <x v="8"/>
    <x v="0"/>
    <n v="4.3985993236500001"/>
    <s v="Barley"/>
    <s v="Sprinkler"/>
    <s v="Barley"/>
    <s v="Active IR"/>
  </r>
  <r>
    <x v="52"/>
    <x v="0"/>
    <n v="20.3113037482"/>
    <s v="Barley"/>
    <s v="Sprinkler"/>
    <s v="Barley"/>
    <s v="Active IR"/>
  </r>
  <r>
    <x v="29"/>
    <x v="0"/>
    <n v="7.4461968068299997"/>
    <s v="Barley"/>
    <s v="Sprinkler"/>
    <s v="Barley"/>
    <s v="Active IR"/>
  </r>
  <r>
    <x v="32"/>
    <x v="0"/>
    <n v="8.1713830637000004"/>
    <s v="Barley"/>
    <s v="Sprinkler"/>
    <s v="Barley"/>
    <s v="Active IR"/>
  </r>
  <r>
    <x v="32"/>
    <x v="0"/>
    <n v="8.1713830637000004"/>
    <s v="Barley"/>
    <s v="Sprinkler"/>
    <s v="Barley"/>
    <s v="Active IR"/>
  </r>
  <r>
    <x v="0"/>
    <x v="0"/>
    <n v="8.1713830637000004"/>
    <s v="Barley"/>
    <s v="Sprinkler"/>
    <s v="Barley"/>
    <s v="Active IR"/>
  </r>
  <r>
    <x v="33"/>
    <x v="0"/>
    <n v="8.1713830637000004"/>
    <s v="Barley"/>
    <s v="Sprinkler"/>
    <s v="Barley"/>
    <s v="Active IR"/>
  </r>
  <r>
    <x v="14"/>
    <x v="0"/>
    <n v="31.384009226"/>
    <s v="Barley"/>
    <s v="Sprinkler"/>
    <s v="Barley"/>
    <s v="Active IR"/>
  </r>
  <r>
    <x v="14"/>
    <x v="0"/>
    <n v="31.384009226"/>
    <s v="Barley"/>
    <s v="Sprinkler"/>
    <s v="Barley"/>
    <s v="Active IR"/>
  </r>
  <r>
    <x v="15"/>
    <x v="0"/>
    <n v="31.384009226"/>
    <s v="Barley"/>
    <s v="Sprinkler"/>
    <s v="Barley"/>
    <s v="Active IR"/>
  </r>
  <r>
    <x v="15"/>
    <x v="0"/>
    <n v="31.384009226"/>
    <s v="Barley"/>
    <s v="Sprinkler"/>
    <s v="Barley"/>
    <s v="Active IR"/>
  </r>
  <r>
    <x v="0"/>
    <x v="0"/>
    <n v="24.2817553639"/>
    <s v="Barley"/>
    <s v="Sprinkler"/>
    <s v="Barley"/>
    <s v="Active IR"/>
  </r>
  <r>
    <x v="8"/>
    <x v="0"/>
    <n v="19.451542273600001"/>
    <s v="Barley"/>
    <s v="Sprinkler"/>
    <s v="Barley"/>
    <s v="Active IR"/>
  </r>
  <r>
    <x v="8"/>
    <x v="0"/>
    <n v="29.667550871300001"/>
    <s v="Barley"/>
    <s v="Sprinkler"/>
    <s v="Barley"/>
    <s v="Active IR"/>
  </r>
  <r>
    <x v="8"/>
    <x v="0"/>
    <n v="9.22819818398"/>
    <s v="Barley"/>
    <s v="Sprinkler"/>
    <s v="Barley"/>
    <s v="Active IR"/>
  </r>
  <r>
    <x v="8"/>
    <x v="0"/>
    <n v="17.8848998691"/>
    <s v="Barley"/>
    <s v="Sprinkler"/>
    <s v="Barley"/>
    <s v="Active IR"/>
  </r>
  <r>
    <x v="8"/>
    <x v="0"/>
    <n v="17.8848998691"/>
    <s v="Barley"/>
    <s v="Sprinkler"/>
    <s v="Barley"/>
    <s v="Active IR"/>
  </r>
  <r>
    <x v="0"/>
    <x v="0"/>
    <n v="18.677487665800001"/>
    <s v="Barley"/>
    <s v="Sprinkler"/>
    <s v="Barley"/>
    <s v="Active IR"/>
  </r>
  <r>
    <x v="0"/>
    <x v="0"/>
    <n v="18.677487665800001"/>
    <s v="Barley"/>
    <s v="Sprinkler"/>
    <s v="Barley"/>
    <s v="Active IR"/>
  </r>
  <r>
    <x v="33"/>
    <x v="0"/>
    <n v="18.677487665800001"/>
    <s v="Barley"/>
    <s v="Sprinkler"/>
    <s v="Barley"/>
    <s v="Active IR"/>
  </r>
  <r>
    <x v="14"/>
    <x v="0"/>
    <n v="6.6293160860000002"/>
    <s v="Barley"/>
    <s v="Sprinkler"/>
    <s v="Barley"/>
    <s v="Active IR"/>
  </r>
  <r>
    <x v="14"/>
    <x v="0"/>
    <n v="6.6293160860000002"/>
    <s v="Barley"/>
    <s v="Sprinkler"/>
    <s v="Barley"/>
    <s v="Active IR"/>
  </r>
  <r>
    <x v="14"/>
    <x v="0"/>
    <n v="6.6293160860000002"/>
    <s v="Barley"/>
    <s v="Sprinkler"/>
    <s v="Barley"/>
    <s v="Active IR"/>
  </r>
  <r>
    <x v="14"/>
    <x v="0"/>
    <n v="6.6293160860000002"/>
    <s v="Barley"/>
    <s v="Sprinkler"/>
    <s v="Barley"/>
    <s v="Active IR"/>
  </r>
  <r>
    <x v="15"/>
    <x v="0"/>
    <n v="6.6293160860000002"/>
    <s v="Barley"/>
    <s v="Sprinkler"/>
    <s v="Barley"/>
    <s v="Active IR"/>
  </r>
  <r>
    <x v="15"/>
    <x v="0"/>
    <n v="6.6293160860000002"/>
    <s v="Barley"/>
    <s v="Sprinkler"/>
    <s v="Barley"/>
    <s v="Active IR"/>
  </r>
  <r>
    <x v="15"/>
    <x v="0"/>
    <n v="6.6293160860000002"/>
    <s v="Barley"/>
    <s v="Sprinkler"/>
    <s v="Barley"/>
    <s v="Active IR"/>
  </r>
  <r>
    <x v="15"/>
    <x v="0"/>
    <n v="6.6293160860000002"/>
    <s v="Barley"/>
    <s v="Sprinkler"/>
    <s v="Barley"/>
    <s v="Active IR"/>
  </r>
  <r>
    <x v="36"/>
    <x v="0"/>
    <n v="6.6293160860000002"/>
    <s v="Barley"/>
    <s v="Sprinkler"/>
    <s v="Barley"/>
    <s v="Active IR"/>
  </r>
  <r>
    <x v="0"/>
    <x v="0"/>
    <n v="4.49657636398"/>
    <s v="Barley"/>
    <s v="Sprinkler"/>
    <s v="Barley"/>
    <s v="Active IR"/>
  </r>
  <r>
    <x v="14"/>
    <x v="0"/>
    <n v="1.51775616496"/>
    <s v="Barley"/>
    <s v="Sprinkler"/>
    <s v="Barley"/>
    <s v="Active IR"/>
  </r>
  <r>
    <x v="15"/>
    <x v="0"/>
    <n v="1.51775616496"/>
    <s v="Barley"/>
    <s v="Sprinkler"/>
    <s v="Barley"/>
    <s v="Active IR"/>
  </r>
  <r>
    <x v="14"/>
    <x v="0"/>
    <n v="51.928663412900001"/>
    <s v="Barley"/>
    <s v="Sprinkler"/>
    <s v="Barley"/>
    <s v="Active IR"/>
  </r>
  <r>
    <x v="14"/>
    <x v="0"/>
    <n v="51.928663412900001"/>
    <s v="Barley"/>
    <s v="Sprinkler"/>
    <s v="Barley"/>
    <s v="Active IR"/>
  </r>
  <r>
    <x v="15"/>
    <x v="0"/>
    <n v="51.928663412900001"/>
    <s v="Barley"/>
    <s v="Sprinkler"/>
    <s v="Barley"/>
    <s v="Active IR"/>
  </r>
  <r>
    <x v="15"/>
    <x v="0"/>
    <n v="51.928663412900001"/>
    <s v="Barley"/>
    <s v="Sprinkler"/>
    <s v="Barley"/>
    <s v="Active IR"/>
  </r>
  <r>
    <x v="14"/>
    <x v="0"/>
    <n v="2.3941043015700001"/>
    <s v="Barley"/>
    <s v="Sprinkler"/>
    <s v="Barley"/>
    <s v="Active IR"/>
  </r>
  <r>
    <x v="14"/>
    <x v="0"/>
    <n v="2.3941043015700001"/>
    <s v="Barley"/>
    <s v="Sprinkler"/>
    <s v="Barley"/>
    <s v="Active IR"/>
  </r>
  <r>
    <x v="15"/>
    <x v="0"/>
    <n v="2.3941043015700001"/>
    <s v="Barley"/>
    <s v="Sprinkler"/>
    <s v="Barley"/>
    <s v="Active IR"/>
  </r>
  <r>
    <x v="15"/>
    <x v="0"/>
    <n v="2.3941043015700001"/>
    <s v="Barley"/>
    <s v="Sprinkler"/>
    <s v="Barley"/>
    <s v="Active IR"/>
  </r>
  <r>
    <x v="32"/>
    <x v="0"/>
    <n v="22.1585677811"/>
    <s v="Barley"/>
    <s v="Sprinkler"/>
    <s v="Barley"/>
    <s v="Active IR"/>
  </r>
  <r>
    <x v="0"/>
    <x v="0"/>
    <n v="89.574369168900006"/>
    <s v="Barley"/>
    <s v="Sprinkler"/>
    <s v="Barley"/>
    <s v="Active IR"/>
  </r>
  <r>
    <x v="0"/>
    <x v="0"/>
    <n v="7.7676160552100004"/>
    <s v="Barley"/>
    <s v="Sprinkler"/>
    <s v="Barley"/>
    <s v="Active IR"/>
  </r>
  <r>
    <x v="21"/>
    <x v="0"/>
    <n v="4.2687550883699998"/>
    <s v="Barley"/>
    <s v="Sprinkler"/>
    <s v="Barley"/>
    <s v="Active IR"/>
  </r>
  <r>
    <x v="0"/>
    <x v="0"/>
    <n v="7.7737199801400001"/>
    <s v="Barley"/>
    <s v="Sprinkler"/>
    <s v="Barley"/>
    <s v="Active IR"/>
  </r>
  <r>
    <x v="0"/>
    <x v="0"/>
    <n v="7.7737199801400001"/>
    <s v="Barley"/>
    <s v="Sprinkler"/>
    <s v="Barley"/>
    <s v="Active IR"/>
  </r>
  <r>
    <x v="22"/>
    <x v="0"/>
    <n v="35.9509533949999"/>
    <s v="Barley"/>
    <s v="Sprinkler"/>
    <s v="Barley"/>
    <s v="Active IR"/>
  </r>
  <r>
    <x v="22"/>
    <x v="0"/>
    <n v="35.9509533949999"/>
    <s v="Barley"/>
    <s v="Sprinkler"/>
    <s v="Barley"/>
    <s v="Active IR"/>
  </r>
  <r>
    <x v="22"/>
    <x v="0"/>
    <n v="35.9509533949999"/>
    <s v="Barley"/>
    <s v="Sprinkler"/>
    <s v="Barley"/>
    <s v="Active IR"/>
  </r>
  <r>
    <x v="22"/>
    <x v="0"/>
    <n v="39.765973551499897"/>
    <s v="Barley"/>
    <s v="Sprinkler"/>
    <s v="Barley"/>
    <s v="Active IR"/>
  </r>
  <r>
    <x v="22"/>
    <x v="0"/>
    <n v="39.765973551499897"/>
    <s v="Barley"/>
    <s v="Sprinkler"/>
    <s v="Barley"/>
    <s v="Active IR"/>
  </r>
  <r>
    <x v="15"/>
    <x v="0"/>
    <n v="8.9936567384200004"/>
    <s v="Barley"/>
    <s v="Sprinkler"/>
    <s v="Barley"/>
    <s v="Active IR"/>
  </r>
  <r>
    <x v="20"/>
    <x v="0"/>
    <n v="8.9936567384200004"/>
    <s v="Barley"/>
    <s v="Sprinkler"/>
    <s v="Barley"/>
    <s v="Active IR"/>
  </r>
  <r>
    <x v="29"/>
    <x v="0"/>
    <n v="9.6111640254299999"/>
    <s v="Barley"/>
    <s v="Sprinkler"/>
    <s v="Barley"/>
    <s v="Active IR"/>
  </r>
  <r>
    <x v="5"/>
    <x v="0"/>
    <n v="3.6876224724000002"/>
    <s v="Barley"/>
    <s v="Sprinkler"/>
    <s v="Barley"/>
    <s v="Active IR"/>
  </r>
  <r>
    <x v="5"/>
    <x v="0"/>
    <n v="3.6876224724000002"/>
    <s v="Barley"/>
    <s v="Sprinkler"/>
    <s v="Barley"/>
    <s v="Active IR"/>
  </r>
  <r>
    <x v="39"/>
    <x v="0"/>
    <n v="12.1482406936"/>
    <s v="Barley"/>
    <s v="Sprinkler"/>
    <s v="Barley"/>
    <s v="Active IR"/>
  </r>
  <r>
    <x v="39"/>
    <x v="0"/>
    <n v="12.1482406936"/>
    <s v="Barley"/>
    <s v="Sprinkler"/>
    <s v="Barley"/>
    <s v="Active IR"/>
  </r>
  <r>
    <x v="40"/>
    <x v="0"/>
    <n v="12.1482406936"/>
    <s v="Barley"/>
    <s v="Sprinkler"/>
    <s v="Barley"/>
    <s v="Active IR"/>
  </r>
  <r>
    <x v="40"/>
    <x v="0"/>
    <n v="12.1482406936"/>
    <s v="Barley"/>
    <s v="Sprinkler"/>
    <s v="Barley"/>
    <s v="Active IR"/>
  </r>
  <r>
    <x v="8"/>
    <x v="0"/>
    <n v="16.129095524099899"/>
    <s v="Barley"/>
    <s v="Sprinkler"/>
    <s v="Barley"/>
    <s v="Active IR"/>
  </r>
  <r>
    <x v="33"/>
    <x v="0"/>
    <n v="11.1450570313"/>
    <s v="Barley"/>
    <s v="Sprinkler"/>
    <s v="Barley"/>
    <s v="Active IR"/>
  </r>
  <r>
    <x v="32"/>
    <x v="0"/>
    <n v="26.404590664899899"/>
    <s v="Barley"/>
    <s v="Sprinkler"/>
    <s v="Barley"/>
    <s v="Active IR"/>
  </r>
  <r>
    <x v="33"/>
    <x v="0"/>
    <n v="26.404590664899899"/>
    <s v="Barley"/>
    <s v="Sprinkler"/>
    <s v="Barley"/>
    <s v="Active IR"/>
  </r>
  <r>
    <x v="22"/>
    <x v="0"/>
    <n v="3.6121421262700002"/>
    <s v="Barley"/>
    <s v="Sprinkler"/>
    <s v="Barley"/>
    <s v="Active IR"/>
  </r>
  <r>
    <x v="8"/>
    <x v="0"/>
    <n v="11.8862612377999"/>
    <s v="Barley"/>
    <s v="Sprinkler"/>
    <s v="Barley"/>
    <s v="Active IR"/>
  </r>
  <r>
    <x v="17"/>
    <x v="0"/>
    <n v="18.754901300099899"/>
    <s v="Barley"/>
    <s v="Sprinkler"/>
    <s v="Barley"/>
    <s v="Active IR"/>
  </r>
  <r>
    <x v="39"/>
    <x v="0"/>
    <n v="14.0585230715"/>
    <s v="Barley"/>
    <s v="Sprinkler"/>
    <s v="Barley"/>
    <s v="Active IR"/>
  </r>
  <r>
    <x v="40"/>
    <x v="0"/>
    <n v="14.0585230715"/>
    <s v="Barley"/>
    <s v="Sprinkler"/>
    <s v="Barley"/>
    <s v="Active IR"/>
  </r>
  <r>
    <x v="8"/>
    <x v="0"/>
    <n v="21.2302553297"/>
    <s v="Barley"/>
    <s v="Sprinkler"/>
    <s v="Barley"/>
    <s v="Active IR"/>
  </r>
  <r>
    <x v="14"/>
    <x v="0"/>
    <n v="2.6659686000599998"/>
    <s v="Barley"/>
    <s v="Sprinkler"/>
    <s v="Barley"/>
    <s v="Active IR"/>
  </r>
  <r>
    <x v="15"/>
    <x v="0"/>
    <n v="2.6659686000599998"/>
    <s v="Barley"/>
    <s v="Sprinkler"/>
    <s v="Barley"/>
    <s v="Active IR"/>
  </r>
  <r>
    <x v="23"/>
    <x v="0"/>
    <n v="7.6986107331199998"/>
    <s v="Barley"/>
    <s v="Sprinkler"/>
    <s v="Barley"/>
    <s v="Active IR"/>
  </r>
  <r>
    <x v="52"/>
    <x v="0"/>
    <n v="13.1661591415"/>
    <s v="Barley"/>
    <s v="Sprinkler"/>
    <s v="Barley"/>
    <s v="Active IR"/>
  </r>
  <r>
    <x v="0"/>
    <x v="0"/>
    <n v="15.531183756200001"/>
    <s v="Barley"/>
    <s v="Sprinkler"/>
    <s v="Barley"/>
    <s v="Active IR"/>
  </r>
  <r>
    <x v="0"/>
    <x v="0"/>
    <n v="15.531183756200001"/>
    <s v="Barley"/>
    <s v="Sprinkler"/>
    <s v="Barley"/>
    <s v="Active IR"/>
  </r>
  <r>
    <x v="33"/>
    <x v="0"/>
    <n v="15.531183756200001"/>
    <s v="Barley"/>
    <s v="Sprinkler"/>
    <s v="Barley"/>
    <s v="Active IR"/>
  </r>
  <r>
    <x v="33"/>
    <x v="0"/>
    <n v="15.531183756200001"/>
    <s v="Barley"/>
    <s v="Sprinkler"/>
    <s v="Barley"/>
    <s v="Active IR"/>
  </r>
  <r>
    <x v="21"/>
    <x v="0"/>
    <n v="19.345532352700001"/>
    <s v="Barley"/>
    <s v="Sprinkler"/>
    <s v="Barley"/>
    <s v="Active IR"/>
  </r>
  <r>
    <x v="21"/>
    <x v="0"/>
    <n v="19.345532352700001"/>
    <s v="Barley"/>
    <s v="Sprinkler"/>
    <s v="Barley"/>
    <s v="Active IR"/>
  </r>
  <r>
    <x v="32"/>
    <x v="0"/>
    <n v="7.27443909541"/>
    <s v="Barley"/>
    <s v="Sprinkler"/>
    <s v="Barley"/>
    <s v="Active IR"/>
  </r>
  <r>
    <x v="32"/>
    <x v="0"/>
    <n v="7.27443909541"/>
    <s v="Barley"/>
    <s v="Sprinkler"/>
    <s v="Barley"/>
    <s v="Active IR"/>
  </r>
  <r>
    <x v="0"/>
    <x v="0"/>
    <n v="7.27443909541"/>
    <s v="Barley"/>
    <s v="Sprinkler"/>
    <s v="Barley"/>
    <s v="Active IR"/>
  </r>
  <r>
    <x v="33"/>
    <x v="0"/>
    <n v="7.27443909541"/>
    <s v="Barley"/>
    <s v="Sprinkler"/>
    <s v="Barley"/>
    <s v="Active IR"/>
  </r>
  <r>
    <x v="0"/>
    <x v="0"/>
    <n v="10.5929907657"/>
    <s v="Barley"/>
    <s v="Sprinkler"/>
    <s v="Barley"/>
    <s v="Active IR"/>
  </r>
  <r>
    <x v="8"/>
    <x v="0"/>
    <n v="46.3388412981"/>
    <s v="Barley"/>
    <s v="Sprinkler"/>
    <s v="Barley"/>
    <s v="Active IR"/>
  </r>
  <r>
    <x v="0"/>
    <x v="0"/>
    <n v="3.80980883921"/>
    <s v="Barley"/>
    <s v="Sprinkler"/>
    <s v="Barley"/>
    <s v="Active IR"/>
  </r>
  <r>
    <x v="8"/>
    <x v="0"/>
    <n v="4.3525048682799996"/>
    <s v="Barley"/>
    <s v="Sprinkler"/>
    <s v="Barley"/>
    <s v="Active IR"/>
  </r>
  <r>
    <x v="33"/>
    <x v="0"/>
    <n v="15.4720200326"/>
    <s v="Barley"/>
    <s v="Sprinkler"/>
    <s v="Barley"/>
    <s v="Active IR"/>
  </r>
  <r>
    <x v="33"/>
    <x v="0"/>
    <n v="15.4720200326"/>
    <s v="Barley"/>
    <s v="Sprinkler"/>
    <s v="Barley"/>
    <s v="Active IR"/>
  </r>
  <r>
    <x v="17"/>
    <x v="0"/>
    <n v="17.7907655035999"/>
    <s v="Barley"/>
    <s v="Sprinkler"/>
    <s v="Barley"/>
    <s v="Active IR"/>
  </r>
  <r>
    <x v="12"/>
    <x v="0"/>
    <n v="17.7907655035999"/>
    <s v="Barley"/>
    <s v="Sprinkler"/>
    <s v="Barley"/>
    <s v="Active IR"/>
  </r>
  <r>
    <x v="6"/>
    <x v="0"/>
    <n v="10.5047470023"/>
    <s v="Barley"/>
    <s v="Sprinkler"/>
    <s v="Barley"/>
    <s v="Active IR"/>
  </r>
  <r>
    <x v="6"/>
    <x v="0"/>
    <n v="10.5047470023"/>
    <s v="Barley"/>
    <s v="Sprinkler"/>
    <s v="Barley"/>
    <s v="Active IR"/>
  </r>
  <r>
    <x v="14"/>
    <x v="0"/>
    <n v="32.045085317800002"/>
    <s v="Barley"/>
    <s v="Sprinkler"/>
    <s v="Barley"/>
    <s v="Active IR"/>
  </r>
  <r>
    <x v="39"/>
    <x v="0"/>
    <n v="5.6765498356300004"/>
    <s v="Barley"/>
    <s v="Sprinkler"/>
    <s v="Barley"/>
    <s v="Active IR"/>
  </r>
  <r>
    <x v="40"/>
    <x v="0"/>
    <n v="5.6765498356300004"/>
    <s v="Barley"/>
    <s v="Sprinkler"/>
    <s v="Barley"/>
    <s v="Active IR"/>
  </r>
  <r>
    <x v="52"/>
    <x v="0"/>
    <n v="32.8580259222"/>
    <s v="Barley"/>
    <s v="Sprinkler"/>
    <s v="Barley"/>
    <s v="Active IR"/>
  </r>
  <r>
    <x v="52"/>
    <x v="0"/>
    <n v="32.8580259222"/>
    <s v="Barley"/>
    <s v="Sprinkler"/>
    <s v="Barley"/>
    <s v="Active IR"/>
  </r>
  <r>
    <x v="8"/>
    <x v="0"/>
    <n v="8.7749713811899905"/>
    <s v="Barley"/>
    <s v="Sprinkler"/>
    <s v="Barley"/>
    <s v="Active IR"/>
  </r>
  <r>
    <x v="34"/>
    <x v="0"/>
    <n v="8.7027430770599903"/>
    <s v="Barley"/>
    <s v="Sprinkler"/>
    <s v="Barley"/>
    <s v="Active IR"/>
  </r>
  <r>
    <x v="8"/>
    <x v="0"/>
    <n v="14.2260682405"/>
    <s v="Barley"/>
    <s v="Sprinkler"/>
    <s v="Barley"/>
    <s v="Active IR"/>
  </r>
  <r>
    <x v="52"/>
    <x v="0"/>
    <n v="12.4409927191"/>
    <s v="Barley"/>
    <s v="Sprinkler"/>
    <s v="Barley"/>
    <s v="Active IR"/>
  </r>
  <r>
    <x v="32"/>
    <x v="0"/>
    <n v="12.7986694255"/>
    <s v="Barley"/>
    <s v="Sprinkler"/>
    <s v="Barley"/>
    <s v="Active IR"/>
  </r>
  <r>
    <x v="32"/>
    <x v="0"/>
    <n v="12.7986694255"/>
    <s v="Barley"/>
    <s v="Sprinkler"/>
    <s v="Barley"/>
    <s v="Active IR"/>
  </r>
  <r>
    <x v="33"/>
    <x v="0"/>
    <n v="12.7986694255"/>
    <s v="Barley"/>
    <s v="Sprinkler"/>
    <s v="Barley"/>
    <s v="Active IR"/>
  </r>
  <r>
    <x v="0"/>
    <x v="0"/>
    <n v="4.35362414041"/>
    <s v="Barley"/>
    <s v="Sprinkler"/>
    <s v="Barley"/>
    <s v="Active IR"/>
  </r>
  <r>
    <x v="8"/>
    <x v="0"/>
    <n v="10.8183772755"/>
    <s v="Barley"/>
    <s v="Sprinkler"/>
    <s v="Barley"/>
    <s v="Active IR"/>
  </r>
  <r>
    <x v="17"/>
    <x v="0"/>
    <n v="11.412195839500001"/>
    <s v="Barley"/>
    <s v="Sprinkler"/>
    <s v="Barley"/>
    <s v="Active IR"/>
  </r>
  <r>
    <x v="0"/>
    <x v="0"/>
    <n v="5.7526627835499999"/>
    <s v="Barley"/>
    <s v="Sprinkler"/>
    <s v="Barley"/>
    <s v="Active IR"/>
  </r>
  <r>
    <x v="0"/>
    <x v="0"/>
    <n v="5.7526627835499999"/>
    <s v="Barley"/>
    <s v="Sprinkler"/>
    <s v="Barley"/>
    <s v="Active IR"/>
  </r>
  <r>
    <x v="8"/>
    <x v="0"/>
    <n v="10.9412673351999"/>
    <s v="Barley"/>
    <s v="Sprinkler"/>
    <s v="Barley"/>
    <s v="Active IR"/>
  </r>
  <r>
    <x v="8"/>
    <x v="0"/>
    <n v="26.993581051300001"/>
    <s v="Barley"/>
    <s v="Sprinkler"/>
    <s v="Barley"/>
    <s v="Active IR"/>
  </r>
  <r>
    <x v="8"/>
    <x v="0"/>
    <n v="26.993581051300001"/>
    <s v="Barley"/>
    <s v="Sprinkler"/>
    <s v="Barley"/>
    <s v="Active IR"/>
  </r>
  <r>
    <x v="30"/>
    <x v="0"/>
    <n v="3.7545633659200002"/>
    <s v="Barley"/>
    <s v="Sprinkler"/>
    <s v="Barley"/>
    <s v="Active IR"/>
  </r>
  <r>
    <x v="14"/>
    <x v="0"/>
    <n v="6.4877341664500001"/>
    <s v="Barley"/>
    <s v="Sprinkler"/>
    <s v="Barley"/>
    <s v="Active IR"/>
  </r>
  <r>
    <x v="14"/>
    <x v="0"/>
    <n v="6.4877341664500001"/>
    <s v="Barley"/>
    <s v="Sprinkler"/>
    <s v="Barley"/>
    <s v="Active IR"/>
  </r>
  <r>
    <x v="14"/>
    <x v="0"/>
    <n v="6.4877341664500001"/>
    <s v="Barley"/>
    <s v="Sprinkler"/>
    <s v="Barley"/>
    <s v="Active IR"/>
  </r>
  <r>
    <x v="15"/>
    <x v="0"/>
    <n v="6.4877341664500001"/>
    <s v="Barley"/>
    <s v="Sprinkler"/>
    <s v="Barley"/>
    <s v="Active IR"/>
  </r>
  <r>
    <x v="15"/>
    <x v="0"/>
    <n v="6.4877341664500001"/>
    <s v="Barley"/>
    <s v="Sprinkler"/>
    <s v="Barley"/>
    <s v="Active IR"/>
  </r>
  <r>
    <x v="15"/>
    <x v="0"/>
    <n v="6.4877341664500001"/>
    <s v="Barley"/>
    <s v="Sprinkler"/>
    <s v="Barley"/>
    <s v="Active IR"/>
  </r>
  <r>
    <x v="0"/>
    <x v="0"/>
    <n v="9.6030011776399906"/>
    <s v="Barley"/>
    <s v="Sprinkler"/>
    <s v="Barley"/>
    <s v="Active IR"/>
  </r>
  <r>
    <x v="14"/>
    <x v="0"/>
    <n v="1.5450805722900001"/>
    <s v="Barley"/>
    <s v="Sprinkler"/>
    <s v="Barley"/>
    <s v="Active IR"/>
  </r>
  <r>
    <x v="14"/>
    <x v="0"/>
    <n v="1.5450805722900001"/>
    <s v="Barley"/>
    <s v="Sprinkler"/>
    <s v="Barley"/>
    <s v="Active IR"/>
  </r>
  <r>
    <x v="15"/>
    <x v="0"/>
    <n v="1.5450805722900001"/>
    <s v="Barley"/>
    <s v="Sprinkler"/>
    <s v="Barley"/>
    <s v="Active IR"/>
  </r>
  <r>
    <x v="15"/>
    <x v="0"/>
    <n v="1.5450805722900001"/>
    <s v="Barley"/>
    <s v="Sprinkler"/>
    <s v="Barley"/>
    <s v="Active IR"/>
  </r>
  <r>
    <x v="32"/>
    <x v="0"/>
    <n v="38.703603427600001"/>
    <s v="Barley"/>
    <s v="Sprinkler"/>
    <s v="Barley"/>
    <s v="Active IR"/>
  </r>
  <r>
    <x v="33"/>
    <x v="0"/>
    <n v="38.703603427600001"/>
    <s v="Barley"/>
    <s v="Sprinkler"/>
    <s v="Barley"/>
    <s v="Active IR"/>
  </r>
  <r>
    <x v="33"/>
    <x v="0"/>
    <n v="38.703603427600001"/>
    <s v="Barley"/>
    <s v="Sprinkler"/>
    <s v="Barley"/>
    <s v="Active IR"/>
  </r>
  <r>
    <x v="0"/>
    <x v="0"/>
    <n v="8.5010353537299999"/>
    <s v="Barley"/>
    <s v="Sprinkler"/>
    <s v="Barley"/>
    <s v="Active IR"/>
  </r>
  <r>
    <x v="0"/>
    <x v="0"/>
    <n v="8.5010353537299999"/>
    <s v="Barley"/>
    <s v="Sprinkler"/>
    <s v="Barley"/>
    <s v="Active IR"/>
  </r>
  <r>
    <x v="39"/>
    <x v="0"/>
    <n v="10.6223510745999"/>
    <s v="Barley"/>
    <s v="Sprinkler"/>
    <s v="Barley"/>
    <s v="Active IR"/>
  </r>
  <r>
    <x v="39"/>
    <x v="0"/>
    <n v="10.6223510745999"/>
    <s v="Barley"/>
    <s v="Sprinkler"/>
    <s v="Barley"/>
    <s v="Active IR"/>
  </r>
  <r>
    <x v="40"/>
    <x v="0"/>
    <n v="10.6223510745999"/>
    <s v="Barley"/>
    <s v="Sprinkler"/>
    <s v="Barley"/>
    <s v="Active IR"/>
  </r>
  <r>
    <x v="40"/>
    <x v="0"/>
    <n v="10.6223510745999"/>
    <s v="Barley"/>
    <s v="Sprinkler"/>
    <s v="Barley"/>
    <s v="Active IR"/>
  </r>
  <r>
    <x v="0"/>
    <x v="0"/>
    <n v="3.75895381552"/>
    <s v="Barley"/>
    <s v="Sprinkler"/>
    <s v="Barley"/>
    <s v="Active IR"/>
  </r>
  <r>
    <x v="8"/>
    <x v="0"/>
    <n v="11.7264242939999"/>
    <s v="Barley"/>
    <s v="Sprinkler"/>
    <s v="Barley"/>
    <s v="Active IR"/>
  </r>
  <r>
    <x v="8"/>
    <x v="0"/>
    <n v="7.3352884318399996"/>
    <s v="Barley"/>
    <s v="Sprinkler"/>
    <s v="Barley"/>
    <s v="Active IR"/>
  </r>
  <r>
    <x v="12"/>
    <x v="0"/>
    <n v="8.8113866615800003"/>
    <s v="Barley"/>
    <s v="Sprinkler"/>
    <s v="Barley"/>
    <s v="Active IR"/>
  </r>
  <r>
    <x v="32"/>
    <x v="0"/>
    <n v="34.7480666266"/>
    <s v="Barley"/>
    <s v="Sprinkler"/>
    <s v="Barley"/>
    <s v="Active IR"/>
  </r>
  <r>
    <x v="32"/>
    <x v="0"/>
    <n v="34.7480666266"/>
    <s v="Barley"/>
    <s v="Sprinkler"/>
    <s v="Barley"/>
    <s v="Active IR"/>
  </r>
  <r>
    <x v="0"/>
    <x v="0"/>
    <n v="34.7480666266"/>
    <s v="Barley"/>
    <s v="Sprinkler"/>
    <s v="Barley"/>
    <s v="Active IR"/>
  </r>
  <r>
    <x v="0"/>
    <x v="0"/>
    <n v="34.7480666266"/>
    <s v="Barley"/>
    <s v="Sprinkler"/>
    <s v="Barley"/>
    <s v="Active IR"/>
  </r>
  <r>
    <x v="0"/>
    <x v="0"/>
    <n v="34.7480666266"/>
    <s v="Barley"/>
    <s v="Sprinkler"/>
    <s v="Barley"/>
    <s v="Active IR"/>
  </r>
  <r>
    <x v="33"/>
    <x v="0"/>
    <n v="34.7480666266"/>
    <s v="Barley"/>
    <s v="Sprinkler"/>
    <s v="Barley"/>
    <s v="Active IR"/>
  </r>
  <r>
    <x v="33"/>
    <x v="0"/>
    <n v="34.7480666266"/>
    <s v="Barley"/>
    <s v="Sprinkler"/>
    <s v="Barley"/>
    <s v="Active IR"/>
  </r>
  <r>
    <x v="33"/>
    <x v="0"/>
    <n v="34.7480666266"/>
    <s v="Barley"/>
    <s v="Sprinkler"/>
    <s v="Barley"/>
    <s v="Active IR"/>
  </r>
  <r>
    <x v="39"/>
    <x v="0"/>
    <n v="12.3809828601"/>
    <s v="Barley"/>
    <s v="Sprinkler"/>
    <s v="Barley"/>
    <s v="Active IR"/>
  </r>
  <r>
    <x v="44"/>
    <x v="0"/>
    <n v="12.3809828601"/>
    <s v="Barley"/>
    <s v="Sprinkler"/>
    <s v="Barley"/>
    <s v="Active IR"/>
  </r>
  <r>
    <x v="40"/>
    <x v="0"/>
    <n v="12.3809828601"/>
    <s v="Barley"/>
    <s v="Sprinkler"/>
    <s v="Barley"/>
    <s v="Active IR"/>
  </r>
  <r>
    <x v="3"/>
    <x v="0"/>
    <n v="8.2026195778800002"/>
    <s v="Barley"/>
    <s v="Sprinkler"/>
    <s v="Barley"/>
    <s v="Active IR"/>
  </r>
  <r>
    <x v="0"/>
    <x v="0"/>
    <n v="4.8441117349400002"/>
    <s v="Barley"/>
    <s v="Sprinkler"/>
    <s v="Barley"/>
    <s v="Active IR"/>
  </r>
  <r>
    <x v="0"/>
    <x v="0"/>
    <n v="12.0711062335"/>
    <s v="Barley"/>
    <s v="Sprinkler"/>
    <s v="Barley"/>
    <s v="Active IR"/>
  </r>
  <r>
    <x v="0"/>
    <x v="0"/>
    <n v="12.0711062335"/>
    <s v="Barley"/>
    <s v="Sprinkler"/>
    <s v="Barley"/>
    <s v="Active IR"/>
  </r>
  <r>
    <x v="14"/>
    <x v="0"/>
    <n v="26.787273451000001"/>
    <s v="Barley"/>
    <s v="Sprinkler"/>
    <s v="Barley"/>
    <s v="Active IR"/>
  </r>
  <r>
    <x v="36"/>
    <x v="0"/>
    <n v="26.787273451000001"/>
    <s v="Barley"/>
    <s v="Sprinkler"/>
    <s v="Barley"/>
    <s v="Active IR"/>
  </r>
  <r>
    <x v="0"/>
    <x v="0"/>
    <n v="15.0835243404"/>
    <s v="Barley"/>
    <s v="Sprinkler"/>
    <s v="Barley"/>
    <s v="Active IR"/>
  </r>
  <r>
    <x v="17"/>
    <x v="0"/>
    <n v="36.031882918800001"/>
    <s v="Barley"/>
    <s v="Sprinkler"/>
    <s v="Barley"/>
    <s v="Active IR"/>
  </r>
  <r>
    <x v="41"/>
    <x v="0"/>
    <n v="36.031882918800001"/>
    <s v="Barley"/>
    <s v="Sprinkler"/>
    <s v="Barley"/>
    <s v="Active IR"/>
  </r>
  <r>
    <x v="41"/>
    <x v="0"/>
    <n v="36.031882918800001"/>
    <s v="Barley"/>
    <s v="Sprinkler"/>
    <s v="Barley"/>
    <s v="Active IR"/>
  </r>
  <r>
    <x v="29"/>
    <x v="0"/>
    <n v="8.1964685309899998"/>
    <s v="Barley"/>
    <s v="Sprinkler"/>
    <s v="Barley"/>
    <s v="Active IR"/>
  </r>
  <r>
    <x v="29"/>
    <x v="0"/>
    <n v="5.8372770094000002"/>
    <s v="Barley"/>
    <s v="Sprinkler"/>
    <s v="Barley"/>
    <s v="Active IR"/>
  </r>
  <r>
    <x v="39"/>
    <x v="0"/>
    <n v="9.2239874641299906"/>
    <s v="Barley"/>
    <s v="Sprinkler"/>
    <s v="Barley"/>
    <s v="Active IR"/>
  </r>
  <r>
    <x v="40"/>
    <x v="0"/>
    <n v="9.2239874641299906"/>
    <s v="Barley"/>
    <s v="Sprinkler"/>
    <s v="Barley"/>
    <s v="Active IR"/>
  </r>
  <r>
    <x v="22"/>
    <x v="0"/>
    <n v="49.076668682200001"/>
    <s v="Barley"/>
    <s v="Sprinkler"/>
    <s v="Barley"/>
    <s v="Active IR"/>
  </r>
  <r>
    <x v="22"/>
    <x v="0"/>
    <n v="49.076668682200001"/>
    <s v="Barley"/>
    <s v="Sprinkler"/>
    <s v="Barley"/>
    <s v="Active IR"/>
  </r>
  <r>
    <x v="14"/>
    <x v="0"/>
    <n v="17.5432073937999"/>
    <s v="Barley"/>
    <s v="Sprinkler"/>
    <s v="Barley"/>
    <s v="Active IR"/>
  </r>
  <r>
    <x v="14"/>
    <x v="0"/>
    <n v="17.5432073937999"/>
    <s v="Barley"/>
    <s v="Sprinkler"/>
    <s v="Barley"/>
    <s v="Active IR"/>
  </r>
  <r>
    <x v="15"/>
    <x v="0"/>
    <n v="17.5432073937999"/>
    <s v="Barley"/>
    <s v="Sprinkler"/>
    <s v="Barley"/>
    <s v="Active IR"/>
  </r>
  <r>
    <x v="15"/>
    <x v="0"/>
    <n v="17.5432073937999"/>
    <s v="Barley"/>
    <s v="Sprinkler"/>
    <s v="Barley"/>
    <s v="Active IR"/>
  </r>
  <r>
    <x v="6"/>
    <x v="0"/>
    <n v="16.460016185800001"/>
    <s v="Barley"/>
    <s v="Sprinkler"/>
    <s v="Barley"/>
    <s v="Active IR"/>
  </r>
  <r>
    <x v="6"/>
    <x v="0"/>
    <n v="16.460016185800001"/>
    <s v="Barley"/>
    <s v="Sprinkler"/>
    <s v="Barley"/>
    <s v="Active IR"/>
  </r>
  <r>
    <x v="8"/>
    <x v="0"/>
    <n v="17.3052539585"/>
    <s v="Barley"/>
    <s v="Sprinkler"/>
    <s v="Barley"/>
    <s v="Active IR"/>
  </r>
  <r>
    <x v="14"/>
    <x v="0"/>
    <n v="5.7086772632900002"/>
    <s v="Barley"/>
    <s v="Sprinkler"/>
    <s v="Barley"/>
    <s v="Active IR"/>
  </r>
  <r>
    <x v="8"/>
    <x v="0"/>
    <n v="16.4427029205"/>
    <s v="Barley"/>
    <s v="Sprinkler"/>
    <s v="Barley"/>
    <s v="Active IR"/>
  </r>
  <r>
    <x v="32"/>
    <x v="0"/>
    <n v="9.5476200014200003"/>
    <s v="Barley"/>
    <s v="Sprinkler"/>
    <s v="Barley"/>
    <s v="Active IR"/>
  </r>
  <r>
    <x v="0"/>
    <x v="0"/>
    <n v="9.5476200014200003"/>
    <s v="Barley"/>
    <s v="Sprinkler"/>
    <s v="Barley"/>
    <s v="Active IR"/>
  </r>
  <r>
    <x v="33"/>
    <x v="0"/>
    <n v="9.5476200014200003"/>
    <s v="Barley"/>
    <s v="Sprinkler"/>
    <s v="Barley"/>
    <s v="Active IR"/>
  </r>
  <r>
    <x v="33"/>
    <x v="0"/>
    <n v="9.5476200014200003"/>
    <s v="Barley"/>
    <s v="Sprinkler"/>
    <s v="Barley"/>
    <s v="Active IR"/>
  </r>
  <r>
    <x v="39"/>
    <x v="0"/>
    <n v="4.3793314323499999"/>
    <s v="Barley"/>
    <s v="Sprinkler"/>
    <s v="Barley"/>
    <s v="Active IR"/>
  </r>
  <r>
    <x v="40"/>
    <x v="0"/>
    <n v="4.3793314323499999"/>
    <s v="Barley"/>
    <s v="Sprinkler"/>
    <s v="Barley"/>
    <s v="Active IR"/>
  </r>
  <r>
    <x v="8"/>
    <x v="0"/>
    <n v="22.3967376505"/>
    <s v="Barley"/>
    <s v="Sprinkler"/>
    <s v="Barley"/>
    <s v="Active IR"/>
  </r>
  <r>
    <x v="33"/>
    <x v="0"/>
    <n v="11.8565164756999"/>
    <s v="Barley"/>
    <s v="Sprinkler"/>
    <s v="Barley"/>
    <s v="Active IR"/>
  </r>
  <r>
    <x v="33"/>
    <x v="0"/>
    <n v="11.8565164756999"/>
    <s v="Barley"/>
    <s v="Sprinkler"/>
    <s v="Barley"/>
    <s v="Active IR"/>
  </r>
  <r>
    <x v="29"/>
    <x v="0"/>
    <n v="46.9658213364999"/>
    <s v="Barley"/>
    <s v="Sprinkler"/>
    <s v="Barley"/>
    <s v="Active IR"/>
  </r>
  <r>
    <x v="29"/>
    <x v="0"/>
    <n v="46.9658213364999"/>
    <s v="Barley"/>
    <s v="Sprinkler"/>
    <s v="Barley"/>
    <s v="Active IR"/>
  </r>
  <r>
    <x v="14"/>
    <x v="0"/>
    <n v="0.41711365117100002"/>
    <s v="Barley"/>
    <s v="Sprinkler"/>
    <s v="Barley"/>
    <s v="Active IR"/>
  </r>
  <r>
    <x v="15"/>
    <x v="0"/>
    <n v="0.41711365117100002"/>
    <s v="Barley"/>
    <s v="Sprinkler"/>
    <s v="Barley"/>
    <s v="Active IR"/>
  </r>
  <r>
    <x v="8"/>
    <x v="0"/>
    <n v="6.1572420891000004"/>
    <s v="Barley"/>
    <s v="Sprinkler"/>
    <s v="Barley"/>
    <s v="Active IR"/>
  </r>
  <r>
    <x v="8"/>
    <x v="0"/>
    <n v="6.1572420891000004"/>
    <s v="Barley"/>
    <s v="Sprinkler"/>
    <s v="Barley"/>
    <s v="Active IR"/>
  </r>
  <r>
    <x v="8"/>
    <x v="0"/>
    <n v="6.0801002612100001"/>
    <s v="Barley"/>
    <s v="Sprinkler"/>
    <s v="Barley"/>
    <s v="Active IR"/>
  </r>
  <r>
    <x v="0"/>
    <x v="0"/>
    <n v="12.601026985800001"/>
    <s v="Barley"/>
    <s v="Sprinkler"/>
    <s v="Barley"/>
    <s v="Active IR"/>
  </r>
  <r>
    <x v="32"/>
    <x v="0"/>
    <n v="14.3162684133"/>
    <s v="Barley"/>
    <s v="Sprinkler"/>
    <s v="Barley"/>
    <s v="Active IR"/>
  </r>
  <r>
    <x v="33"/>
    <x v="0"/>
    <n v="14.3162684133"/>
    <s v="Barley"/>
    <s v="Sprinkler"/>
    <s v="Barley"/>
    <s v="Active IR"/>
  </r>
  <r>
    <x v="16"/>
    <x v="0"/>
    <n v="3.75362963181"/>
    <s v="Barley"/>
    <s v="Sprinkler"/>
    <s v="Barley"/>
    <s v="Active IR"/>
  </r>
  <r>
    <x v="52"/>
    <x v="0"/>
    <n v="71.389781089400003"/>
    <s v="Barley"/>
    <s v="Sprinkler"/>
    <s v="Barley"/>
    <s v="Active IR"/>
  </r>
  <r>
    <x v="52"/>
    <x v="0"/>
    <n v="71.389781089400003"/>
    <s v="Barley"/>
    <s v="Sprinkler"/>
    <s v="Barley"/>
    <s v="Active IR"/>
  </r>
  <r>
    <x v="52"/>
    <x v="0"/>
    <n v="71.389781089400003"/>
    <s v="Barley"/>
    <s v="Sprinkler"/>
    <s v="Barley"/>
    <s v="Active IR"/>
  </r>
  <r>
    <x v="33"/>
    <x v="0"/>
    <n v="11.8621350839"/>
    <s v="Barley"/>
    <s v="Sprinkler"/>
    <s v="Barley"/>
    <s v="Active IR"/>
  </r>
  <r>
    <x v="39"/>
    <x v="0"/>
    <n v="8.7189837936500005"/>
    <s v="Barley"/>
    <s v="Sprinkler"/>
    <s v="Barley"/>
    <s v="Active IR"/>
  </r>
  <r>
    <x v="40"/>
    <x v="0"/>
    <n v="8.7189837936500005"/>
    <s v="Barley"/>
    <s v="Sprinkler"/>
    <s v="Barley"/>
    <s v="Active IR"/>
  </r>
  <r>
    <x v="12"/>
    <x v="0"/>
    <n v="19.205275174000001"/>
    <s v="Barley"/>
    <s v="Sprinkler"/>
    <s v="Barley"/>
    <s v="Active IR"/>
  </r>
  <r>
    <x v="12"/>
    <x v="0"/>
    <n v="19.205275174000001"/>
    <s v="Barley"/>
    <s v="Sprinkler"/>
    <s v="Barley"/>
    <s v="Active IR"/>
  </r>
  <r>
    <x v="8"/>
    <x v="0"/>
    <n v="13.814585767900001"/>
    <s v="Barley"/>
    <s v="Sprinkler"/>
    <s v="Barley"/>
    <s v="Active IR"/>
  </r>
  <r>
    <x v="0"/>
    <x v="0"/>
    <n v="15.636846684"/>
    <s v="Barley"/>
    <s v="Sprinkler"/>
    <s v="Barley"/>
    <s v="Active IR"/>
  </r>
  <r>
    <x v="0"/>
    <x v="0"/>
    <n v="11.3225776283999"/>
    <s v="Barley"/>
    <s v="Sprinkler"/>
    <s v="Barley"/>
    <s v="Active IR"/>
  </r>
  <r>
    <x v="8"/>
    <x v="0"/>
    <n v="10.7172129871"/>
    <s v="Barley"/>
    <s v="Sprinkler"/>
    <s v="Barley"/>
    <s v="Active IR"/>
  </r>
  <r>
    <x v="33"/>
    <x v="0"/>
    <n v="9.4797537225100008"/>
    <s v="Barley"/>
    <s v="Sprinkler"/>
    <s v="Barley"/>
    <s v="Active IR"/>
  </r>
  <r>
    <x v="29"/>
    <x v="0"/>
    <n v="6.5876065563399999"/>
    <s v="Barley"/>
    <s v="Sprinkler"/>
    <s v="Barley"/>
    <s v="Active IR"/>
  </r>
  <r>
    <x v="8"/>
    <x v="0"/>
    <n v="5.13876532945"/>
    <s v="Barley"/>
    <s v="Sprinkler"/>
    <s v="Barley"/>
    <s v="Active IR"/>
  </r>
  <r>
    <x v="14"/>
    <x v="0"/>
    <n v="16.590134313099899"/>
    <s v="Barley"/>
    <s v="Sprinkler"/>
    <s v="Barley"/>
    <s v="Active IR"/>
  </r>
  <r>
    <x v="15"/>
    <x v="0"/>
    <n v="16.590134313099899"/>
    <s v="Barley"/>
    <s v="Sprinkler"/>
    <s v="Barley"/>
    <s v="Active IR"/>
  </r>
  <r>
    <x v="52"/>
    <x v="0"/>
    <n v="16.590134313099899"/>
    <s v="Barley"/>
    <s v="Sprinkler"/>
    <s v="Barley"/>
    <s v="Active IR"/>
  </r>
  <r>
    <x v="7"/>
    <x v="0"/>
    <n v="9.6792956166300002"/>
    <s v="Barley"/>
    <s v="Sprinkler"/>
    <s v="Barley"/>
    <s v="Active IR"/>
  </r>
  <r>
    <x v="7"/>
    <x v="0"/>
    <n v="9.6792956166300002"/>
    <s v="Barley"/>
    <s v="Sprinkler"/>
    <s v="Barley"/>
    <s v="Active IR"/>
  </r>
  <r>
    <x v="0"/>
    <x v="0"/>
    <n v="4.7914164299399999"/>
    <s v="Barley"/>
    <s v="Sprinkler"/>
    <s v="Barley"/>
    <s v="Active IR"/>
  </r>
  <r>
    <x v="17"/>
    <x v="0"/>
    <n v="6.6314100654899999"/>
    <s v="Barley"/>
    <s v="Sprinkler"/>
    <s v="Barley"/>
    <s v="Active IR"/>
  </r>
  <r>
    <x v="12"/>
    <x v="0"/>
    <n v="7.2049616860199999"/>
    <s v="Barley"/>
    <s v="Sprinkler"/>
    <s v="Barley"/>
    <s v="Active IR"/>
  </r>
  <r>
    <x v="12"/>
    <x v="0"/>
    <n v="7.2049616860199999"/>
    <s v="Barley"/>
    <s v="Sprinkler"/>
    <s v="Barley"/>
    <s v="Active IR"/>
  </r>
  <r>
    <x v="17"/>
    <x v="0"/>
    <n v="18.425742549399899"/>
    <s v="Barley"/>
    <s v="Sprinkler"/>
    <s v="Barley"/>
    <s v="Active IR"/>
  </r>
  <r>
    <x v="17"/>
    <x v="0"/>
    <n v="18.425742549399899"/>
    <s v="Barley"/>
    <s v="Sprinkler"/>
    <s v="Barley"/>
    <s v="Active IR"/>
  </r>
  <r>
    <x v="41"/>
    <x v="0"/>
    <n v="18.425742549399899"/>
    <s v="Barley"/>
    <s v="Sprinkler"/>
    <s v="Barley"/>
    <s v="Active IR"/>
  </r>
  <r>
    <x v="41"/>
    <x v="0"/>
    <n v="18.425742549399899"/>
    <s v="Barley"/>
    <s v="Sprinkler"/>
    <s v="Barley"/>
    <s v="Active IR"/>
  </r>
  <r>
    <x v="8"/>
    <x v="0"/>
    <n v="9.4944850718199998"/>
    <s v="Barley"/>
    <s v="Sprinkler"/>
    <s v="Barley"/>
    <s v="Active IR"/>
  </r>
  <r>
    <x v="39"/>
    <x v="0"/>
    <n v="12.0355498032"/>
    <s v="Barley"/>
    <s v="Sprinkler"/>
    <s v="Barley"/>
    <s v="Active IR"/>
  </r>
  <r>
    <x v="40"/>
    <x v="0"/>
    <n v="12.0355498032"/>
    <s v="Barley"/>
    <s v="Sprinkler"/>
    <s v="Barley"/>
    <s v="Active IR"/>
  </r>
  <r>
    <x v="8"/>
    <x v="0"/>
    <n v="6.2996093735300001"/>
    <s v="Barley"/>
    <s v="Sprinkler"/>
    <s v="Barley"/>
    <s v="Active IR"/>
  </r>
  <r>
    <x v="14"/>
    <x v="0"/>
    <n v="14.279298923800001"/>
    <s v="Barley"/>
    <s v="Sprinkler"/>
    <s v="Barley"/>
    <s v="Active IR"/>
  </r>
  <r>
    <x v="50"/>
    <x v="0"/>
    <n v="14.279298923800001"/>
    <s v="Barley"/>
    <s v="Sprinkler"/>
    <s v="Barley"/>
    <s v="Active IR"/>
  </r>
  <r>
    <x v="15"/>
    <x v="0"/>
    <n v="14.279298923800001"/>
    <s v="Barley"/>
    <s v="Sprinkler"/>
    <s v="Barley"/>
    <s v="Active IR"/>
  </r>
  <r>
    <x v="52"/>
    <x v="0"/>
    <n v="14.279298923800001"/>
    <s v="Barley"/>
    <s v="Sprinkler"/>
    <s v="Barley"/>
    <s v="Active IR"/>
  </r>
  <r>
    <x v="52"/>
    <x v="0"/>
    <n v="14.279298923800001"/>
    <s v="Barley"/>
    <s v="Sprinkler"/>
    <s v="Barley"/>
    <s v="Active IR"/>
  </r>
  <r>
    <x v="8"/>
    <x v="0"/>
    <n v="29.0751049319"/>
    <s v="Barley"/>
    <s v="Sprinkler"/>
    <s v="Barley"/>
    <s v="Active IR"/>
  </r>
  <r>
    <x v="8"/>
    <x v="0"/>
    <n v="24.624539233099899"/>
    <s v="Barley"/>
    <s v="Sprinkler"/>
    <s v="Barley"/>
    <s v="Active IR"/>
  </r>
  <r>
    <x v="33"/>
    <x v="0"/>
    <n v="14.5000314361"/>
    <s v="Barley"/>
    <s v="Sprinkler"/>
    <s v="Barley"/>
    <s v="Active IR"/>
  </r>
  <r>
    <x v="14"/>
    <x v="0"/>
    <n v="4.0279415805000003"/>
    <s v="Barley"/>
    <s v="Sprinkler"/>
    <s v="Barley"/>
    <s v="Active IR"/>
  </r>
  <r>
    <x v="15"/>
    <x v="0"/>
    <n v="4.0279415805000003"/>
    <s v="Barley"/>
    <s v="Sprinkler"/>
    <s v="Barley"/>
    <s v="Active IR"/>
  </r>
  <r>
    <x v="0"/>
    <x v="0"/>
    <n v="23.196899531"/>
    <s v="Barley"/>
    <s v="Sprinkler"/>
    <s v="Barley"/>
    <s v="Active IR"/>
  </r>
  <r>
    <x v="34"/>
    <x v="0"/>
    <n v="6.5879388730999997"/>
    <s v="Barley"/>
    <s v="Sprinkler"/>
    <s v="Barley"/>
    <s v="Active IR"/>
  </r>
  <r>
    <x v="34"/>
    <x v="0"/>
    <n v="6.5879388730999997"/>
    <s v="Barley"/>
    <s v="Sprinkler"/>
    <s v="Barley"/>
    <s v="Active IR"/>
  </r>
  <r>
    <x v="34"/>
    <x v="0"/>
    <n v="6.5879388730999997"/>
    <s v="Barley"/>
    <s v="Sprinkler"/>
    <s v="Barley"/>
    <s v="Active IR"/>
  </r>
  <r>
    <x v="0"/>
    <x v="0"/>
    <n v="24.286429830300001"/>
    <s v="Barley"/>
    <s v="Sprinkler"/>
    <s v="Barley"/>
    <s v="Active IR"/>
  </r>
  <r>
    <x v="0"/>
    <x v="0"/>
    <n v="24.286429830300001"/>
    <s v="Barley"/>
    <s v="Sprinkler"/>
    <s v="Barley"/>
    <s v="Active IR"/>
  </r>
  <r>
    <x v="14"/>
    <x v="0"/>
    <n v="5.6102271952700002"/>
    <s v="Barley"/>
    <s v="Sprinkler"/>
    <s v="Barley"/>
    <s v="Active IR"/>
  </r>
  <r>
    <x v="15"/>
    <x v="0"/>
    <n v="5.6102271952700002"/>
    <s v="Barley"/>
    <s v="Sprinkler"/>
    <s v="Barley"/>
    <s v="Active IR"/>
  </r>
  <r>
    <x v="8"/>
    <x v="0"/>
    <n v="18.1246766943"/>
    <s v="Barley"/>
    <s v="Sprinkler"/>
    <s v="Barley"/>
    <s v="Active IR"/>
  </r>
  <r>
    <x v="32"/>
    <x v="0"/>
    <n v="19.599510525500001"/>
    <s v="Barley"/>
    <s v="Sprinkler"/>
    <s v="Barley"/>
    <s v="Active IR"/>
  </r>
  <r>
    <x v="8"/>
    <x v="0"/>
    <n v="6.9679497959100001"/>
    <s v="Barley"/>
    <s v="Sprinkler"/>
    <s v="Barley"/>
    <s v="Active IR"/>
  </r>
  <r>
    <x v="0"/>
    <x v="0"/>
    <n v="13.7273982269"/>
    <s v="Barley"/>
    <s v="Sprinkler"/>
    <s v="Barley"/>
    <s v="Active IR"/>
  </r>
  <r>
    <x v="39"/>
    <x v="0"/>
    <n v="5.1995794815799998"/>
    <s v="Barley"/>
    <s v="Sprinkler"/>
    <s v="Barley"/>
    <s v="Active IR"/>
  </r>
  <r>
    <x v="40"/>
    <x v="0"/>
    <n v="5.1995794815799998"/>
    <s v="Barley"/>
    <s v="Sprinkler"/>
    <s v="Barley"/>
    <s v="Active IR"/>
  </r>
  <r>
    <x v="32"/>
    <x v="0"/>
    <n v="6.1187588976200002"/>
    <s v="Barley"/>
    <s v="Sprinkler"/>
    <s v="Barley"/>
    <s v="Active IR"/>
  </r>
  <r>
    <x v="0"/>
    <x v="0"/>
    <n v="23.1062630244"/>
    <s v="Barley"/>
    <s v="Sprinkler"/>
    <s v="Barley"/>
    <s v="Active IR"/>
  </r>
  <r>
    <x v="8"/>
    <x v="0"/>
    <n v="6.4285265801999998"/>
    <s v="Barley"/>
    <s v="Sprinkler"/>
    <s v="Barley"/>
    <s v="Active IR"/>
  </r>
  <r>
    <x v="32"/>
    <x v="0"/>
    <n v="24.644364734300002"/>
    <s v="Barley"/>
    <s v="Sprinkler"/>
    <s v="Barley"/>
    <s v="Active IR"/>
  </r>
  <r>
    <x v="32"/>
    <x v="0"/>
    <n v="24.644364734300002"/>
    <s v="Barley"/>
    <s v="Sprinkler"/>
    <s v="Barley"/>
    <s v="Active IR"/>
  </r>
  <r>
    <x v="0"/>
    <x v="0"/>
    <n v="24.644364734300002"/>
    <s v="Barley"/>
    <s v="Sprinkler"/>
    <s v="Barley"/>
    <s v="Active IR"/>
  </r>
  <r>
    <x v="33"/>
    <x v="0"/>
    <n v="24.644364734300002"/>
    <s v="Barley"/>
    <s v="Sprinkler"/>
    <s v="Barley"/>
    <s v="Active IR"/>
  </r>
  <r>
    <x v="33"/>
    <x v="0"/>
    <n v="24.644364734300002"/>
    <s v="Barley"/>
    <s v="Sprinkler"/>
    <s v="Barley"/>
    <s v="Active IR"/>
  </r>
  <r>
    <x v="16"/>
    <x v="0"/>
    <n v="18.980031314800001"/>
    <s v="Barley"/>
    <s v="Sprinkler"/>
    <s v="Barley"/>
    <s v="Active IR"/>
  </r>
  <r>
    <x v="7"/>
    <x v="0"/>
    <n v="26.6888377163"/>
    <s v="Barley"/>
    <s v="Sprinkler"/>
    <s v="Barley"/>
    <s v="Active IR"/>
  </r>
  <r>
    <x v="7"/>
    <x v="0"/>
    <n v="26.6888377163"/>
    <s v="Barley"/>
    <s v="Sprinkler"/>
    <s v="Barley"/>
    <s v="Active IR"/>
  </r>
  <r>
    <x v="7"/>
    <x v="0"/>
    <n v="26.6888377163"/>
    <s v="Barley"/>
    <s v="Sprinkler"/>
    <s v="Barley"/>
    <s v="Active IR"/>
  </r>
  <r>
    <x v="7"/>
    <x v="0"/>
    <n v="26.6888377163"/>
    <s v="Barley"/>
    <s v="Sprinkler"/>
    <s v="Barley"/>
    <s v="Active IR"/>
  </r>
  <r>
    <x v="7"/>
    <x v="0"/>
    <n v="26.6888377163"/>
    <s v="Barley"/>
    <s v="Sprinkler"/>
    <s v="Barley"/>
    <s v="Active IR"/>
  </r>
  <r>
    <x v="14"/>
    <x v="0"/>
    <n v="20.3571113283"/>
    <s v="Barley"/>
    <s v="Sprinkler"/>
    <s v="Barley"/>
    <s v="Active IR"/>
  </r>
  <r>
    <x v="23"/>
    <x v="0"/>
    <n v="14.0773697597"/>
    <s v="Barley"/>
    <s v="Sprinkler"/>
    <s v="Barley"/>
    <s v="Active IR"/>
  </r>
  <r>
    <x v="23"/>
    <x v="0"/>
    <n v="14.0773697597"/>
    <s v="Barley"/>
    <s v="Sprinkler"/>
    <s v="Barley"/>
    <s v="Active IR"/>
  </r>
  <r>
    <x v="23"/>
    <x v="0"/>
    <n v="14.0773697597"/>
    <s v="Barley"/>
    <s v="Sprinkler"/>
    <s v="Barley"/>
    <s v="Active IR"/>
  </r>
  <r>
    <x v="8"/>
    <x v="0"/>
    <n v="7.4102141387999998"/>
    <s v="Barley"/>
    <s v="Sprinkler"/>
    <s v="Barley"/>
    <s v="Active IR"/>
  </r>
  <r>
    <x v="8"/>
    <x v="0"/>
    <n v="7.4102141387999998"/>
    <s v="Barley"/>
    <s v="Sprinkler"/>
    <s v="Barley"/>
    <s v="Active IR"/>
  </r>
  <r>
    <x v="8"/>
    <x v="0"/>
    <n v="46.5906140178"/>
    <s v="Barley"/>
    <s v="Sprinkler"/>
    <s v="Barley"/>
    <s v="Active IR"/>
  </r>
  <r>
    <x v="33"/>
    <x v="0"/>
    <n v="16.3683595117"/>
    <s v="Barley"/>
    <s v="Sprinkler"/>
    <s v="Barley"/>
    <s v="Active IR"/>
  </r>
  <r>
    <x v="33"/>
    <x v="0"/>
    <n v="16.3683595117"/>
    <s v="Barley"/>
    <s v="Sprinkler"/>
    <s v="Barley"/>
    <s v="Active IR"/>
  </r>
  <r>
    <x v="33"/>
    <x v="0"/>
    <n v="16.3683595117"/>
    <s v="Barley"/>
    <s v="Sprinkler"/>
    <s v="Barley"/>
    <s v="Active IR"/>
  </r>
  <r>
    <x v="0"/>
    <x v="0"/>
    <n v="22.2364627995"/>
    <s v="Barley"/>
    <s v="Sprinkler"/>
    <s v="Barley"/>
    <s v="Active IR"/>
  </r>
  <r>
    <x v="39"/>
    <x v="0"/>
    <n v="8.4706560912000004"/>
    <s v="Barley"/>
    <s v="Sprinkler"/>
    <s v="Barley"/>
    <s v="Active IR"/>
  </r>
  <r>
    <x v="40"/>
    <x v="0"/>
    <n v="8.4706560912000004"/>
    <s v="Barley"/>
    <s v="Sprinkler"/>
    <s v="Barley"/>
    <s v="Active IR"/>
  </r>
  <r>
    <x v="8"/>
    <x v="0"/>
    <n v="17.5840019173"/>
    <s v="Barley"/>
    <s v="Sprinkler"/>
    <s v="Barley"/>
    <s v="Active IR"/>
  </r>
  <r>
    <x v="0"/>
    <x v="0"/>
    <n v="17.5055412136999"/>
    <s v="Barley"/>
    <s v="Sprinkler"/>
    <s v="Barley"/>
    <s v="Active IR"/>
  </r>
  <r>
    <x v="0"/>
    <x v="0"/>
    <n v="37.237871900800002"/>
    <s v="Barley"/>
    <s v="Sprinkler"/>
    <s v="Barley"/>
    <s v="Active IR"/>
  </r>
  <r>
    <x v="22"/>
    <x v="0"/>
    <n v="4.75055656314"/>
    <s v="Barley"/>
    <s v="Sprinkler"/>
    <s v="Barley"/>
    <s v="Active IR"/>
  </r>
  <r>
    <x v="8"/>
    <x v="0"/>
    <n v="35.483263237400003"/>
    <s v="Barley"/>
    <s v="Sprinkler"/>
    <s v="Barley"/>
    <s v="Active IR"/>
  </r>
  <r>
    <x v="8"/>
    <x v="0"/>
    <n v="28.8832344275"/>
    <s v="Barley"/>
    <s v="Sprinkler"/>
    <s v="Barley"/>
    <s v="Active IR"/>
  </r>
  <r>
    <x v="29"/>
    <x v="0"/>
    <n v="6.2780902235999996"/>
    <s v="Barley"/>
    <s v="Sprinkler"/>
    <s v="Barley"/>
    <s v="Active IR"/>
  </r>
  <r>
    <x v="0"/>
    <x v="0"/>
    <n v="16.4903280628"/>
    <s v="Barley"/>
    <s v="Sprinkler"/>
    <s v="Barley"/>
    <s v="Active IR"/>
  </r>
  <r>
    <x v="0"/>
    <x v="0"/>
    <n v="8.7489164789"/>
    <s v="Barley"/>
    <s v="Sprinkler"/>
    <s v="Barley"/>
    <s v="Active IR"/>
  </r>
  <r>
    <x v="33"/>
    <x v="0"/>
    <n v="8.7489164789"/>
    <s v="Barley"/>
    <s v="Sprinkler"/>
    <s v="Barley"/>
    <s v="Active IR"/>
  </r>
  <r>
    <x v="8"/>
    <x v="0"/>
    <n v="3.4318273474700001"/>
    <s v="Barley"/>
    <s v="Sprinkler"/>
    <s v="Barley"/>
    <s v="Active IR"/>
  </r>
  <r>
    <x v="29"/>
    <x v="0"/>
    <n v="10.6112764328"/>
    <s v="Barley"/>
    <s v="Sprinkler"/>
    <s v="Barley"/>
    <s v="Active IR"/>
  </r>
  <r>
    <x v="8"/>
    <x v="0"/>
    <n v="16.712197362000001"/>
    <s v="Barley"/>
    <s v="Sprinkler"/>
    <s v="Barley"/>
    <s v="Active IR"/>
  </r>
  <r>
    <x v="12"/>
    <x v="0"/>
    <n v="45.223810553299899"/>
    <s v="Barley"/>
    <s v="Sprinkler"/>
    <s v="Barley"/>
    <s v="Active IR"/>
  </r>
  <r>
    <x v="39"/>
    <x v="0"/>
    <n v="3.4163705479500002"/>
    <s v="Barley"/>
    <s v="Sprinkler"/>
    <s v="Barley"/>
    <s v="Active IR"/>
  </r>
  <r>
    <x v="39"/>
    <x v="0"/>
    <n v="3.4163705479500002"/>
    <s v="Barley"/>
    <s v="Sprinkler"/>
    <s v="Barley"/>
    <s v="Active IR"/>
  </r>
  <r>
    <x v="40"/>
    <x v="0"/>
    <n v="3.4163705479500002"/>
    <s v="Barley"/>
    <s v="Sprinkler"/>
    <s v="Barley"/>
    <s v="Active IR"/>
  </r>
  <r>
    <x v="40"/>
    <x v="0"/>
    <n v="3.4163705479500002"/>
    <s v="Barley"/>
    <s v="Sprinkler"/>
    <s v="Barley"/>
    <s v="Active IR"/>
  </r>
  <r>
    <x v="39"/>
    <x v="0"/>
    <n v="7.0807189357700002"/>
    <s v="Barley"/>
    <s v="Sprinkler"/>
    <s v="Barley"/>
    <s v="Active IR"/>
  </r>
  <r>
    <x v="17"/>
    <x v="0"/>
    <n v="7.0807189357700002"/>
    <s v="Barley"/>
    <s v="Sprinkler"/>
    <s v="Barley"/>
    <s v="Active IR"/>
  </r>
  <r>
    <x v="17"/>
    <x v="0"/>
    <n v="7.0807189357700002"/>
    <s v="Barley"/>
    <s v="Sprinkler"/>
    <s v="Barley"/>
    <s v="Active IR"/>
  </r>
  <r>
    <x v="17"/>
    <x v="0"/>
    <n v="7.0807189357700002"/>
    <s v="Barley"/>
    <s v="Sprinkler"/>
    <s v="Barley"/>
    <s v="Active IR"/>
  </r>
  <r>
    <x v="40"/>
    <x v="0"/>
    <n v="7.0807189357700002"/>
    <s v="Barley"/>
    <s v="Sprinkler"/>
    <s v="Barley"/>
    <s v="Active IR"/>
  </r>
  <r>
    <x v="8"/>
    <x v="0"/>
    <n v="12.2197393553"/>
    <s v="Barley"/>
    <s v="Sprinkler"/>
    <s v="Barley"/>
    <s v="Active IR"/>
  </r>
  <r>
    <x v="14"/>
    <x v="0"/>
    <n v="5.3013879045400003"/>
    <s v="Barley"/>
    <s v="Sprinkler"/>
    <s v="Barley"/>
    <s v="Active IR"/>
  </r>
  <r>
    <x v="14"/>
    <x v="0"/>
    <n v="5.3013879045400003"/>
    <s v="Barley"/>
    <s v="Sprinkler"/>
    <s v="Barley"/>
    <s v="Active IR"/>
  </r>
  <r>
    <x v="14"/>
    <x v="0"/>
    <n v="5.3013879045400003"/>
    <s v="Barley"/>
    <s v="Sprinkler"/>
    <s v="Barley"/>
    <s v="Active IR"/>
  </r>
  <r>
    <x v="15"/>
    <x v="0"/>
    <n v="5.3013879045400003"/>
    <s v="Barley"/>
    <s v="Sprinkler"/>
    <s v="Barley"/>
    <s v="Active IR"/>
  </r>
  <r>
    <x v="15"/>
    <x v="0"/>
    <n v="5.3013879045400003"/>
    <s v="Barley"/>
    <s v="Sprinkler"/>
    <s v="Barley"/>
    <s v="Active IR"/>
  </r>
  <r>
    <x v="15"/>
    <x v="0"/>
    <n v="5.3013879045400003"/>
    <s v="Barley"/>
    <s v="Sprinkler"/>
    <s v="Barley"/>
    <s v="Active IR"/>
  </r>
  <r>
    <x v="0"/>
    <x v="0"/>
    <n v="1.24840833378"/>
    <s v="Barley"/>
    <s v="Sprinkler"/>
    <s v="Barley"/>
    <s v="Active IR"/>
  </r>
  <r>
    <x v="29"/>
    <x v="0"/>
    <n v="1.49446638874"/>
    <s v="Barley"/>
    <s v="Sprinkler"/>
    <s v="Barley"/>
    <s v="Active IR"/>
  </r>
  <r>
    <x v="6"/>
    <x v="0"/>
    <n v="14.658664200900001"/>
    <s v="Barley"/>
    <s v="Sprinkler"/>
    <s v="Barley"/>
    <s v="Active IR"/>
  </r>
  <r>
    <x v="6"/>
    <x v="0"/>
    <n v="14.658664200900001"/>
    <s v="Barley"/>
    <s v="Sprinkler"/>
    <s v="Barley"/>
    <s v="Active IR"/>
  </r>
  <r>
    <x v="6"/>
    <x v="0"/>
    <n v="14.658664200900001"/>
    <s v="Barley"/>
    <s v="Sprinkler"/>
    <s v="Barley"/>
    <s v="Active IR"/>
  </r>
  <r>
    <x v="6"/>
    <x v="0"/>
    <n v="14.658664200900001"/>
    <s v="Barley"/>
    <s v="Sprinkler"/>
    <s v="Barley"/>
    <s v="Active IR"/>
  </r>
  <r>
    <x v="32"/>
    <x v="0"/>
    <n v="24.445148422300001"/>
    <s v="Barley"/>
    <s v="Sprinkler"/>
    <s v="Barley"/>
    <s v="Active IR"/>
  </r>
  <r>
    <x v="8"/>
    <x v="0"/>
    <n v="20.7755847582999"/>
    <s v="Barley"/>
    <s v="Sprinkler"/>
    <s v="Barley"/>
    <s v="Active IR"/>
  </r>
  <r>
    <x v="32"/>
    <x v="0"/>
    <n v="6.1096705438800001"/>
    <s v="Barley"/>
    <s v="Sprinkler"/>
    <s v="Barley"/>
    <s v="Active IR"/>
  </r>
  <r>
    <x v="33"/>
    <x v="0"/>
    <n v="6.1096705438800001"/>
    <s v="Barley"/>
    <s v="Sprinkler"/>
    <s v="Barley"/>
    <s v="Active IR"/>
  </r>
  <r>
    <x v="14"/>
    <x v="0"/>
    <n v="2.53798419017"/>
    <s v="Barley"/>
    <s v="Sprinkler"/>
    <s v="Barley"/>
    <s v="Active IR"/>
  </r>
  <r>
    <x v="15"/>
    <x v="0"/>
    <n v="2.53798419017"/>
    <s v="Barley"/>
    <s v="Sprinkler"/>
    <s v="Barley"/>
    <s v="Active IR"/>
  </r>
  <r>
    <x v="17"/>
    <x v="0"/>
    <n v="12.214849745"/>
    <s v="Barley"/>
    <s v="Sprinkler"/>
    <s v="Barley"/>
    <s v="Active IR"/>
  </r>
  <r>
    <x v="0"/>
    <x v="0"/>
    <n v="28.3963992991"/>
    <s v="Barley"/>
    <s v="Sprinkler"/>
    <s v="Barley"/>
    <s v="Active IR"/>
  </r>
  <r>
    <x v="33"/>
    <x v="0"/>
    <n v="10.7330043197999"/>
    <s v="Barley"/>
    <s v="Sprinkler"/>
    <s v="Barley"/>
    <s v="Active IR"/>
  </r>
  <r>
    <x v="33"/>
    <x v="0"/>
    <n v="10.7330043197999"/>
    <s v="Barley"/>
    <s v="Sprinkler"/>
    <s v="Barley"/>
    <s v="Active IR"/>
  </r>
  <r>
    <x v="39"/>
    <x v="0"/>
    <n v="5.30532598884"/>
    <s v="Barley"/>
    <s v="Sprinkler"/>
    <s v="Barley"/>
    <s v="Active IR"/>
  </r>
  <r>
    <x v="40"/>
    <x v="0"/>
    <n v="5.30532598884"/>
    <s v="Barley"/>
    <s v="Sprinkler"/>
    <s v="Barley"/>
    <s v="Active IR"/>
  </r>
  <r>
    <x v="8"/>
    <x v="0"/>
    <n v="22.086869263699899"/>
    <s v="Barley"/>
    <s v="Sprinkler"/>
    <s v="Barley"/>
    <s v="Active IR"/>
  </r>
  <r>
    <x v="14"/>
    <x v="0"/>
    <n v="7.0804497989200001"/>
    <s v="Barley"/>
    <s v="Sprinkler"/>
    <s v="Barley"/>
    <s v="Active IR"/>
  </r>
  <r>
    <x v="15"/>
    <x v="0"/>
    <n v="7.0804497989200001"/>
    <s v="Barley"/>
    <s v="Sprinkler"/>
    <s v="Barley"/>
    <s v="Active IR"/>
  </r>
  <r>
    <x v="39"/>
    <x v="0"/>
    <n v="5.2864946910299997"/>
    <s v="Barley"/>
    <s v="Sprinkler"/>
    <s v="Barley"/>
    <s v="Active IR"/>
  </r>
  <r>
    <x v="40"/>
    <x v="0"/>
    <n v="5.2864946910299997"/>
    <s v="Barley"/>
    <s v="Sprinkler"/>
    <s v="Barley"/>
    <s v="Active IR"/>
  </r>
  <r>
    <x v="0"/>
    <x v="0"/>
    <n v="16.674913752399899"/>
    <s v="Barley"/>
    <s v="Sprinkler"/>
    <s v="Barley"/>
    <s v="Active IR"/>
  </r>
  <r>
    <x v="18"/>
    <x v="0"/>
    <n v="4.8687306346100003"/>
    <s v="Barley"/>
    <s v="Sprinkler"/>
    <s v="Barley"/>
    <s v="Active IR"/>
  </r>
  <r>
    <x v="18"/>
    <x v="0"/>
    <n v="4.8687306346100003"/>
    <s v="Barley"/>
    <s v="Sprinkler"/>
    <s v="Barley"/>
    <s v="Active IR"/>
  </r>
  <r>
    <x v="8"/>
    <x v="0"/>
    <n v="19.0324171146999"/>
    <s v="Barley"/>
    <s v="Sprinkler"/>
    <s v="Barley"/>
    <s v="Active IR"/>
  </r>
  <r>
    <x v="14"/>
    <x v="0"/>
    <n v="0.88340659597799998"/>
    <s v="Barley"/>
    <s v="Sprinkler"/>
    <s v="Barley"/>
    <s v="Active IR"/>
  </r>
  <r>
    <x v="14"/>
    <x v="0"/>
    <n v="0.88340659597799998"/>
    <s v="Barley"/>
    <s v="Sprinkler"/>
    <s v="Barley"/>
    <s v="Active IR"/>
  </r>
  <r>
    <x v="15"/>
    <x v="0"/>
    <n v="0.88340659597799998"/>
    <s v="Barley"/>
    <s v="Sprinkler"/>
    <s v="Barley"/>
    <s v="Active IR"/>
  </r>
  <r>
    <x v="15"/>
    <x v="0"/>
    <n v="0.88340659597799998"/>
    <s v="Barley"/>
    <s v="Sprinkler"/>
    <s v="Barley"/>
    <s v="Active IR"/>
  </r>
  <r>
    <x v="5"/>
    <x v="0"/>
    <n v="5.7893982608199996"/>
    <s v="Barley"/>
    <s v="Sprinkler"/>
    <s v="Barley"/>
    <s v="Active IR"/>
  </r>
  <r>
    <x v="8"/>
    <x v="0"/>
    <n v="10.786247853100001"/>
    <s v="Barley"/>
    <s v="Sprinkler"/>
    <s v="Barley"/>
    <s v="Active IR"/>
  </r>
  <r>
    <x v="12"/>
    <x v="0"/>
    <n v="12.5926454940999"/>
    <s v="Barley"/>
    <s v="Sprinkler"/>
    <s v="Barley"/>
    <s v="Active IR"/>
  </r>
  <r>
    <x v="20"/>
    <x v="0"/>
    <n v="14.5257586907"/>
    <s v="Barley"/>
    <s v="Sprinkler"/>
    <s v="Barley"/>
    <s v="Active IR"/>
  </r>
  <r>
    <x v="32"/>
    <x v="0"/>
    <n v="8.2369357240400003"/>
    <s v="Barley"/>
    <s v="Sprinkler"/>
    <s v="Barley"/>
    <s v="Active IR"/>
  </r>
  <r>
    <x v="33"/>
    <x v="0"/>
    <n v="8.2369357240400003"/>
    <s v="Barley"/>
    <s v="Sprinkler"/>
    <s v="Barley"/>
    <s v="Active IR"/>
  </r>
  <r>
    <x v="5"/>
    <x v="0"/>
    <n v="10.155314647300001"/>
    <s v="Barley"/>
    <s v="Sprinkler"/>
    <s v="Barley"/>
    <s v="Active IR"/>
  </r>
  <r>
    <x v="8"/>
    <x v="0"/>
    <n v="14.8521044347999"/>
    <s v="Barley"/>
    <s v="Sprinkler"/>
    <s v="Barley"/>
    <s v="Active IR"/>
  </r>
  <r>
    <x v="17"/>
    <x v="0"/>
    <n v="2.1454539083299999"/>
    <s v="Grain/Seeds unspecified"/>
    <s v="Sprinkler"/>
    <s v="Developed/Low Intensity"/>
    <s v="Active IR"/>
  </r>
  <r>
    <x v="17"/>
    <x v="0"/>
    <n v="0.566219537976"/>
    <s v="Winter Wheat"/>
    <s v="Sprinkler"/>
    <s v="Developed/Low Intensity"/>
    <s v="Active IR"/>
  </r>
  <r>
    <x v="8"/>
    <x v="0"/>
    <n v="1.5801209565600001"/>
    <s v="Winter Wheat"/>
    <s v="Sprinkler"/>
    <s v="Developed/Low Intensity"/>
    <s v="Active IR"/>
  </r>
  <r>
    <x v="24"/>
    <x v="0"/>
    <n v="0.83709919685199996"/>
    <s v="Winter Wheat"/>
    <s v="Sprinkler"/>
    <s v="Developed/Open Space"/>
    <s v="Active IR"/>
  </r>
  <r>
    <x v="0"/>
    <x v="0"/>
    <n v="1.6745529935800001"/>
    <s v="Winter Wheat"/>
    <s v="Sprinkler"/>
    <s v="Developed/Open Space"/>
    <s v="Active IR"/>
  </r>
  <r>
    <x v="17"/>
    <x v="0"/>
    <n v="2.38527443102"/>
    <s v="Barley"/>
    <s v="Sprinkler"/>
    <s v="Developed/Open Space"/>
    <s v="Active IR"/>
  </r>
  <r>
    <x v="40"/>
    <x v="0"/>
    <n v="2.38527443102"/>
    <s v="Barley"/>
    <s v="Sprinkler"/>
    <s v="Developed/Open Space"/>
    <s v="Active IR"/>
  </r>
  <r>
    <x v="42"/>
    <x v="0"/>
    <n v="0.98005643980900004"/>
    <s v="Grain/Seeds unspecified"/>
    <s v="Sprinkler"/>
    <s v="Developed/Open Space"/>
    <s v="Active IR"/>
  </r>
  <r>
    <x v="7"/>
    <x v="0"/>
    <n v="0.98005643980900004"/>
    <s v="Grain/Seeds unspecified"/>
    <s v="Sprinkler"/>
    <s v="Developed/Open Space"/>
    <s v="Active IR"/>
  </r>
  <r>
    <x v="16"/>
    <x v="0"/>
    <n v="1.4082570565000001"/>
    <s v="Grain/Seeds unspecified"/>
    <s v="Sprinkler"/>
    <s v="Developed/Open Space"/>
    <s v="Active IR"/>
  </r>
  <r>
    <x v="17"/>
    <x v="0"/>
    <n v="2.0686585526500001"/>
    <s v="Winter Wheat"/>
    <s v="Sprinkler"/>
    <s v="Developed/Open Space"/>
    <s v="Active IR"/>
  </r>
  <r>
    <x v="22"/>
    <x v="0"/>
    <n v="22.442759611700001"/>
    <s v="Spring Wheat"/>
    <s v="Sprinkler"/>
    <s v="Spring Wheat"/>
    <s v="Active IR"/>
  </r>
  <r>
    <x v="22"/>
    <x v="0"/>
    <n v="22.442759611700001"/>
    <s v="Spring Wheat"/>
    <s v="Sprinkler"/>
    <s v="Spring Wheat"/>
    <s v="Active IR"/>
  </r>
  <r>
    <x v="33"/>
    <x v="0"/>
    <n v="1.07054857629"/>
    <s v="Spring Wheat"/>
    <s v="Sprinkler"/>
    <s v="Spring Wheat"/>
    <s v="Active IR"/>
  </r>
  <r>
    <x v="22"/>
    <x v="0"/>
    <n v="21.9244158602"/>
    <s v="Spring Wheat"/>
    <s v="Sprinkler"/>
    <s v="Spring Wheat"/>
    <s v="Active IR"/>
  </r>
  <r>
    <x v="22"/>
    <x v="0"/>
    <n v="21.9244158602"/>
    <s v="Spring Wheat"/>
    <s v="Sprinkler"/>
    <s v="Spring Wheat"/>
    <s v="Active IR"/>
  </r>
  <r>
    <x v="22"/>
    <x v="0"/>
    <n v="21.9244158602"/>
    <s v="Spring Wheat"/>
    <s v="Sprinkler"/>
    <s v="Spring Wheat"/>
    <s v="Active IR"/>
  </r>
  <r>
    <x v="22"/>
    <x v="0"/>
    <n v="11.5925796939999"/>
    <s v="Spring Wheat"/>
    <s v="Sprinkler"/>
    <s v="Spring Wheat"/>
    <s v="Active IR"/>
  </r>
  <r>
    <x v="0"/>
    <x v="0"/>
    <n v="22.340667894700001"/>
    <s v="Spring Wheat"/>
    <s v="Sprinkler"/>
    <s v="Spring Wheat"/>
    <s v="Active IR"/>
  </r>
  <r>
    <x v="0"/>
    <x v="0"/>
    <n v="1.58031341199"/>
    <s v="Spring Wheat"/>
    <s v="Sprinkler"/>
    <s v="Spring Wheat"/>
    <s v="Active IR"/>
  </r>
  <r>
    <x v="33"/>
    <x v="0"/>
    <n v="14.8314299149999"/>
    <s v="Spring Wheat"/>
    <s v="Sprinkler"/>
    <s v="Spring Wheat"/>
    <s v="Active IR"/>
  </r>
  <r>
    <x v="33"/>
    <x v="0"/>
    <n v="14.8314299149999"/>
    <s v="Spring Wheat"/>
    <s v="Sprinkler"/>
    <s v="Spring Wheat"/>
    <s v="Active IR"/>
  </r>
  <r>
    <x v="0"/>
    <x v="0"/>
    <n v="24.3523631919"/>
    <s v="Spring Wheat"/>
    <s v="Sprinkler"/>
    <s v="Spring Wheat"/>
    <s v="Active IR"/>
  </r>
  <r>
    <x v="0"/>
    <x v="0"/>
    <n v="3.7905636686199999"/>
    <s v="Spring Wheat"/>
    <s v="Sprinkler"/>
    <s v="Spring Wheat"/>
    <s v="Active IR"/>
  </r>
  <r>
    <x v="29"/>
    <x v="0"/>
    <n v="11.480527542800001"/>
    <s v="Spring Wheat"/>
    <s v="Sprinkler"/>
    <s v="Spring Wheat"/>
    <s v="Active IR"/>
  </r>
  <r>
    <x v="0"/>
    <x v="0"/>
    <n v="33.8010519591"/>
    <s v="Spring Wheat"/>
    <s v="Sprinkler"/>
    <s v="Spring Wheat"/>
    <s v="Active IR"/>
  </r>
  <r>
    <x v="0"/>
    <x v="0"/>
    <n v="33.8010519591"/>
    <s v="Spring Wheat"/>
    <s v="Sprinkler"/>
    <s v="Spring Wheat"/>
    <s v="Active IR"/>
  </r>
  <r>
    <x v="0"/>
    <x v="0"/>
    <n v="6.7650701768400001"/>
    <s v="Spring Wheat"/>
    <s v="Sprinkler"/>
    <s v="Spring Wheat"/>
    <s v="Active IR"/>
  </r>
  <r>
    <x v="0"/>
    <x v="0"/>
    <n v="6.7650701768400001"/>
    <s v="Spring Wheat"/>
    <s v="Sprinkler"/>
    <s v="Spring Wheat"/>
    <s v="Active IR"/>
  </r>
  <r>
    <x v="32"/>
    <x v="0"/>
    <n v="18.743901852099899"/>
    <s v="Spring Wheat"/>
    <s v="Sprinkler"/>
    <s v="Spring Wheat"/>
    <s v="Active IR"/>
  </r>
  <r>
    <x v="33"/>
    <x v="0"/>
    <n v="18.743901852099899"/>
    <s v="Spring Wheat"/>
    <s v="Sprinkler"/>
    <s v="Spring Wheat"/>
    <s v="Active IR"/>
  </r>
  <r>
    <x v="29"/>
    <x v="0"/>
    <n v="28.7863583723"/>
    <s v="Spring Wheat"/>
    <s v="Sprinkler"/>
    <s v="Spring Wheat"/>
    <s v="Active IR"/>
  </r>
  <r>
    <x v="29"/>
    <x v="0"/>
    <n v="5.1371982114200003"/>
    <s v="Spring Wheat"/>
    <s v="Sprinkler"/>
    <s v="Spring Wheat"/>
    <s v="Active IR"/>
  </r>
  <r>
    <x v="22"/>
    <x v="0"/>
    <n v="11.0940470921"/>
    <s v="Spring Wheat"/>
    <s v="Sprinkler"/>
    <s v="Spring Wheat"/>
    <s v="Active IR"/>
  </r>
  <r>
    <x v="22"/>
    <x v="0"/>
    <n v="11.0940470921"/>
    <s v="Spring Wheat"/>
    <s v="Sprinkler"/>
    <s v="Spring Wheat"/>
    <s v="Active IR"/>
  </r>
  <r>
    <x v="29"/>
    <x v="0"/>
    <n v="6.3624350708900002"/>
    <s v="Spring Wheat"/>
    <s v="Sprinkler"/>
    <s v="Spring Wheat"/>
    <s v="Active IR"/>
  </r>
  <r>
    <x v="29"/>
    <x v="0"/>
    <n v="23.2716675381999"/>
    <s v="Spring Wheat"/>
    <s v="Sprinkler"/>
    <s v="Spring Wheat"/>
    <s v="Active IR"/>
  </r>
  <r>
    <x v="0"/>
    <x v="0"/>
    <n v="8.1333262455399904"/>
    <s v="Spring Wheat"/>
    <s v="Sprinkler"/>
    <s v="Spring Wheat"/>
    <s v="Active IR"/>
  </r>
  <r>
    <x v="0"/>
    <x v="0"/>
    <n v="13.412172375700001"/>
    <s v="Spring Wheat"/>
    <s v="Sprinkler"/>
    <s v="Spring Wheat"/>
    <s v="Active IR"/>
  </r>
  <r>
    <x v="32"/>
    <x v="0"/>
    <n v="17.3341580377"/>
    <s v="Spring Wheat"/>
    <s v="Sprinkler"/>
    <s v="Spring Wheat"/>
    <s v="Active IR"/>
  </r>
  <r>
    <x v="33"/>
    <x v="0"/>
    <n v="17.3341580377"/>
    <s v="Spring Wheat"/>
    <s v="Sprinkler"/>
    <s v="Spring Wheat"/>
    <s v="Active IR"/>
  </r>
  <r>
    <x v="13"/>
    <x v="0"/>
    <n v="42.017101725400003"/>
    <s v="Spring Wheat"/>
    <s v="Sprinkler"/>
    <s v="Spring Wheat"/>
    <s v="Active IR"/>
  </r>
  <r>
    <x v="32"/>
    <x v="0"/>
    <n v="1.24007095844"/>
    <s v="Spring Wheat"/>
    <s v="Sprinkler"/>
    <s v="Spring Wheat"/>
    <s v="Active IR"/>
  </r>
  <r>
    <x v="33"/>
    <x v="0"/>
    <n v="1.24007095844"/>
    <s v="Spring Wheat"/>
    <s v="Sprinkler"/>
    <s v="Spring Wheat"/>
    <s v="Active IR"/>
  </r>
  <r>
    <x v="29"/>
    <x v="0"/>
    <n v="43.176732271699898"/>
    <s v="Spring Wheat"/>
    <s v="Sprinkler"/>
    <s v="Spring Wheat"/>
    <s v="Active IR"/>
  </r>
  <r>
    <x v="29"/>
    <x v="0"/>
    <n v="43.176732271699898"/>
    <s v="Spring Wheat"/>
    <s v="Sprinkler"/>
    <s v="Spring Wheat"/>
    <s v="Active IR"/>
  </r>
  <r>
    <x v="0"/>
    <x v="0"/>
    <n v="11.9725639544"/>
    <s v="Spring Wheat"/>
    <s v="Sprinkler"/>
    <s v="Spring Wheat"/>
    <s v="Active IR"/>
  </r>
  <r>
    <x v="0"/>
    <x v="0"/>
    <n v="30.363053965599899"/>
    <s v="Spring Wheat"/>
    <s v="Sprinkler"/>
    <s v="Spring Wheat"/>
    <s v="Active IR"/>
  </r>
  <r>
    <x v="0"/>
    <x v="0"/>
    <n v="30.363053965599899"/>
    <s v="Spring Wheat"/>
    <s v="Sprinkler"/>
    <s v="Spring Wheat"/>
    <s v="Active IR"/>
  </r>
  <r>
    <x v="33"/>
    <x v="0"/>
    <n v="0.936389018179"/>
    <s v="Spring Wheat"/>
    <s v="Sprinkler"/>
    <s v="Spring Wheat"/>
    <s v="Active IR"/>
  </r>
  <r>
    <x v="29"/>
    <x v="0"/>
    <n v="40.405119101300002"/>
    <s v="Spring Wheat"/>
    <s v="Sprinkler"/>
    <s v="Spring Wheat"/>
    <s v="Active IR"/>
  </r>
  <r>
    <x v="32"/>
    <x v="0"/>
    <n v="25.6467391716"/>
    <s v="Spring Wheat"/>
    <s v="Sprinkler"/>
    <s v="Spring Wheat"/>
    <s v="Active IR"/>
  </r>
  <r>
    <x v="0"/>
    <x v="0"/>
    <n v="25.6467391716"/>
    <s v="Spring Wheat"/>
    <s v="Sprinkler"/>
    <s v="Spring Wheat"/>
    <s v="Active IR"/>
  </r>
  <r>
    <x v="33"/>
    <x v="0"/>
    <n v="25.6467391716"/>
    <s v="Spring Wheat"/>
    <s v="Sprinkler"/>
    <s v="Spring Wheat"/>
    <s v="Active IR"/>
  </r>
  <r>
    <x v="33"/>
    <x v="0"/>
    <n v="25.6467391716"/>
    <s v="Spring Wheat"/>
    <s v="Sprinkler"/>
    <s v="Spring Wheat"/>
    <s v="Active IR"/>
  </r>
  <r>
    <x v="22"/>
    <x v="0"/>
    <n v="40.090530782000002"/>
    <s v="Spring Wheat"/>
    <s v="Sprinkler"/>
    <s v="Spring Wheat"/>
    <s v="Active IR"/>
  </r>
  <r>
    <x v="22"/>
    <x v="0"/>
    <n v="40.090530782000002"/>
    <s v="Spring Wheat"/>
    <s v="Sprinkler"/>
    <s v="Spring Wheat"/>
    <s v="Active IR"/>
  </r>
  <r>
    <x v="6"/>
    <x v="0"/>
    <n v="18.9998347943"/>
    <s v="Spring Wheat"/>
    <s v="Sprinkler"/>
    <s v="Spring Wheat"/>
    <s v="Active IR"/>
  </r>
  <r>
    <x v="0"/>
    <x v="0"/>
    <n v="17.669755706899899"/>
    <s v="Spring Wheat"/>
    <s v="Sprinkler"/>
    <s v="Spring Wheat"/>
    <s v="Active IR"/>
  </r>
  <r>
    <x v="0"/>
    <x v="0"/>
    <n v="19.647579428699899"/>
    <s v="Triticale"/>
    <s v="Sprinkler"/>
    <s v="Triticale"/>
    <s v="Active IR"/>
  </r>
  <r>
    <x v="12"/>
    <x v="0"/>
    <n v="13.123806799"/>
    <s v="Triticale"/>
    <s v="Sprinkler"/>
    <s v="Triticale"/>
    <s v="Active IR"/>
  </r>
  <r>
    <x v="12"/>
    <x v="0"/>
    <n v="13.123806799"/>
    <s v="Triticale"/>
    <s v="Sprinkler"/>
    <s v="Triticale"/>
    <s v="Active IR"/>
  </r>
  <r>
    <x v="12"/>
    <x v="0"/>
    <n v="13.123806799"/>
    <s v="Triticale"/>
    <s v="Sprinkler"/>
    <s v="Triticale"/>
    <s v="Active IR"/>
  </r>
  <r>
    <x v="8"/>
    <x v="0"/>
    <n v="13.9986792857"/>
    <s v="Triticale"/>
    <s v="Sprinkler"/>
    <s v="Triticale"/>
    <s v="Active IR"/>
  </r>
  <r>
    <x v="22"/>
    <x v="0"/>
    <n v="1.08069439133"/>
    <s v="Triticale"/>
    <s v="Sprinkler"/>
    <s v="Triticale"/>
    <s v="Active IR"/>
  </r>
  <r>
    <x v="8"/>
    <x v="0"/>
    <n v="14.3620652664"/>
    <s v="Triticale"/>
    <s v="Sprinkler"/>
    <s v="Triticale"/>
    <s v="Active IR"/>
  </r>
  <r>
    <x v="8"/>
    <x v="0"/>
    <n v="3.9713957471899999"/>
    <s v="Triticale"/>
    <s v="Sprinkler"/>
    <s v="Triticale"/>
    <s v="Active IR"/>
  </r>
  <r>
    <x v="8"/>
    <x v="0"/>
    <n v="26.073427391300001"/>
    <s v="Triticale"/>
    <s v="Sprinkler"/>
    <s v="Triticale"/>
    <s v="Active IR"/>
  </r>
  <r>
    <x v="8"/>
    <x v="0"/>
    <n v="26.073427391300001"/>
    <s v="Triticale"/>
    <s v="Sprinkler"/>
    <s v="Triticale"/>
    <s v="Active IR"/>
  </r>
  <r>
    <x v="8"/>
    <x v="0"/>
    <n v="26.073427391300001"/>
    <s v="Triticale"/>
    <s v="Sprinkler"/>
    <s v="Triticale"/>
    <s v="Active IR"/>
  </r>
  <r>
    <x v="39"/>
    <x v="0"/>
    <n v="14.2514949517"/>
    <s v="Triticale"/>
    <s v="Sprinkler"/>
    <s v="Triticale"/>
    <s v="Active IR"/>
  </r>
  <r>
    <x v="40"/>
    <x v="0"/>
    <n v="14.2514949517"/>
    <s v="Triticale"/>
    <s v="Sprinkler"/>
    <s v="Triticale"/>
    <s v="Active IR"/>
  </r>
  <r>
    <x v="0"/>
    <x v="0"/>
    <n v="11.6079862579"/>
    <s v="Triticale"/>
    <s v="Sprinkler"/>
    <s v="Triticale"/>
    <s v="Active IR"/>
  </r>
  <r>
    <x v="0"/>
    <x v="0"/>
    <n v="7.8372755374400001"/>
    <s v="Triticale"/>
    <s v="Sprinkler"/>
    <s v="Triticale"/>
    <s v="Active IR"/>
  </r>
  <r>
    <x v="0"/>
    <x v="0"/>
    <n v="8.2975844684099904"/>
    <s v="Triticale"/>
    <s v="Sprinkler"/>
    <s v="Triticale"/>
    <s v="Active IR"/>
  </r>
  <r>
    <x v="12"/>
    <x v="0"/>
    <n v="12.3624863276999"/>
    <s v="Triticale"/>
    <s v="Sprinkler"/>
    <s v="Triticale"/>
    <s v="Active IR"/>
  </r>
  <r>
    <x v="12"/>
    <x v="0"/>
    <n v="12.3624863276999"/>
    <s v="Triticale"/>
    <s v="Sprinkler"/>
    <s v="Triticale"/>
    <s v="Active IR"/>
  </r>
  <r>
    <x v="0"/>
    <x v="0"/>
    <n v="30.609360516700001"/>
    <s v="Triticale"/>
    <s v="Sprinkler"/>
    <s v="Triticale"/>
    <s v="Active IR"/>
  </r>
  <r>
    <x v="12"/>
    <x v="0"/>
    <n v="10.7687870179999"/>
    <s v="Winter Wheat"/>
    <s v="Sprinkler"/>
    <s v="Winter Wheat"/>
    <s v="Active IR"/>
  </r>
  <r>
    <x v="8"/>
    <x v="0"/>
    <n v="0.28761555883200002"/>
    <s v="Winter Wheat"/>
    <s v="Sprinkler"/>
    <s v="Winter Wheat"/>
    <s v="Active IR"/>
  </r>
  <r>
    <x v="8"/>
    <x v="0"/>
    <n v="31.790076458200001"/>
    <s v="Winter Wheat"/>
    <s v="Sprinkler"/>
    <s v="Winter Wheat"/>
    <s v="Active IR"/>
  </r>
  <r>
    <x v="10"/>
    <x v="0"/>
    <n v="2.9165143594799998"/>
    <s v="Winter Wheat"/>
    <s v="Sprinkler"/>
    <s v="Winter Wheat"/>
    <s v="Active IR"/>
  </r>
  <r>
    <x v="33"/>
    <x v="0"/>
    <n v="8.5375519842400003"/>
    <s v="Winter Wheat"/>
    <s v="Sprinkler"/>
    <s v="Winter Wheat"/>
    <s v="Active IR"/>
  </r>
  <r>
    <x v="29"/>
    <x v="0"/>
    <n v="17.3131892114999"/>
    <s v="Winter Wheat"/>
    <s v="Sprinkler"/>
    <s v="Winter Wheat"/>
    <s v="Active IR"/>
  </r>
  <r>
    <x v="0"/>
    <x v="0"/>
    <n v="3.7848501935200001"/>
    <s v="Winter Wheat"/>
    <s v="Sprinkler"/>
    <s v="Winter Wheat"/>
    <s v="Active IR"/>
  </r>
  <r>
    <x v="8"/>
    <x v="0"/>
    <n v="4.4816105746100003"/>
    <s v="Winter Wheat"/>
    <s v="Sprinkler"/>
    <s v="Winter Wheat"/>
    <s v="Active IR"/>
  </r>
  <r>
    <x v="32"/>
    <x v="0"/>
    <n v="33.1953632146"/>
    <s v="Winter Wheat"/>
    <s v="Sprinkler"/>
    <s v="Winter Wheat"/>
    <s v="Active IR"/>
  </r>
  <r>
    <x v="10"/>
    <x v="0"/>
    <n v="7.3772762997100001"/>
    <s v="Winter Wheat"/>
    <s v="Sprinkler"/>
    <s v="Winter Wheat"/>
    <s v="Active IR"/>
  </r>
  <r>
    <x v="10"/>
    <x v="0"/>
    <n v="7.3772762997100001"/>
    <s v="Winter Wheat"/>
    <s v="Sprinkler"/>
    <s v="Winter Wheat"/>
    <s v="Active IR"/>
  </r>
  <r>
    <x v="14"/>
    <x v="0"/>
    <n v="18.2024425753999"/>
    <s v="Winter Wheat"/>
    <s v="Sprinkler"/>
    <s v="Winter Wheat"/>
    <s v="Active IR"/>
  </r>
  <r>
    <x v="15"/>
    <x v="0"/>
    <n v="18.2024425753999"/>
    <s v="Winter Wheat"/>
    <s v="Sprinkler"/>
    <s v="Winter Wheat"/>
    <s v="Active IR"/>
  </r>
  <r>
    <x v="32"/>
    <x v="0"/>
    <n v="5.5527043368399998"/>
    <s v="Winter Wheat"/>
    <s v="Sprinkler"/>
    <s v="Winter Wheat"/>
    <s v="Active IR"/>
  </r>
  <r>
    <x v="33"/>
    <x v="0"/>
    <n v="5.5527043368399998"/>
    <s v="Winter Wheat"/>
    <s v="Sprinkler"/>
    <s v="Winter Wheat"/>
    <s v="Active IR"/>
  </r>
  <r>
    <x v="12"/>
    <x v="0"/>
    <n v="18.593501466300001"/>
    <s v="Winter Wheat"/>
    <s v="Sprinkler"/>
    <s v="Winter Wheat"/>
    <s v="Active IR"/>
  </r>
  <r>
    <x v="12"/>
    <x v="0"/>
    <n v="18.593501466300001"/>
    <s v="Winter Wheat"/>
    <s v="Sprinkler"/>
    <s v="Winter Wheat"/>
    <s v="Active IR"/>
  </r>
  <r>
    <x v="0"/>
    <x v="0"/>
    <n v="25.0180068125999"/>
    <s v="Winter Wheat"/>
    <s v="Sprinkler"/>
    <s v="Winter Wheat"/>
    <s v="Active IR"/>
  </r>
  <r>
    <x v="32"/>
    <x v="0"/>
    <n v="13.5620134181999"/>
    <s v="Winter Wheat"/>
    <s v="Sprinkler"/>
    <s v="Winter Wheat"/>
    <s v="Active IR"/>
  </r>
  <r>
    <x v="33"/>
    <x v="0"/>
    <n v="13.5620134181999"/>
    <s v="Winter Wheat"/>
    <s v="Sprinkler"/>
    <s v="Winter Wheat"/>
    <s v="Active IR"/>
  </r>
  <r>
    <x v="29"/>
    <x v="0"/>
    <n v="10.2015906271"/>
    <s v="Winter Wheat"/>
    <s v="Sprinkler"/>
    <s v="Winter Wheat"/>
    <s v="Active IR"/>
  </r>
  <r>
    <x v="12"/>
    <x v="0"/>
    <n v="59.857361848799897"/>
    <s v="Winter Wheat"/>
    <s v="Sprinkler"/>
    <s v="Winter Wheat"/>
    <s v="Active IR"/>
  </r>
  <r>
    <x v="12"/>
    <x v="0"/>
    <n v="59.857361848799897"/>
    <s v="Winter Wheat"/>
    <s v="Sprinkler"/>
    <s v="Winter Wheat"/>
    <s v="Active IR"/>
  </r>
  <r>
    <x v="17"/>
    <x v="0"/>
    <n v="32.554281507500001"/>
    <s v="Winter Wheat"/>
    <s v="Sprinkler"/>
    <s v="Winter Wheat"/>
    <s v="Active IR"/>
  </r>
  <r>
    <x v="17"/>
    <x v="0"/>
    <n v="32.554281507500001"/>
    <s v="Winter Wheat"/>
    <s v="Sprinkler"/>
    <s v="Winter Wheat"/>
    <s v="Active IR"/>
  </r>
  <r>
    <x v="12"/>
    <x v="0"/>
    <n v="32.554281507500001"/>
    <s v="Winter Wheat"/>
    <s v="Sprinkler"/>
    <s v="Winter Wheat"/>
    <s v="Active IR"/>
  </r>
  <r>
    <x v="12"/>
    <x v="0"/>
    <n v="32.554281507500001"/>
    <s v="Winter Wheat"/>
    <s v="Sprinkler"/>
    <s v="Winter Wheat"/>
    <s v="Active IR"/>
  </r>
  <r>
    <x v="8"/>
    <x v="0"/>
    <n v="12.198895542800001"/>
    <s v="Winter Wheat"/>
    <s v="Sprinkler"/>
    <s v="Winter Wheat"/>
    <s v="Active IR"/>
  </r>
  <r>
    <x v="37"/>
    <x v="0"/>
    <n v="0.884372547914"/>
    <s v="Winter Wheat"/>
    <s v="Sprinkler"/>
    <s v="Winter Wheat"/>
    <s v="Active IR"/>
  </r>
  <r>
    <x v="0"/>
    <x v="0"/>
    <n v="5.0548526133199996"/>
    <s v="Winter Wheat"/>
    <s v="Sprinkler"/>
    <s v="Winter Wheat"/>
    <s v="Active IR"/>
  </r>
  <r>
    <x v="0"/>
    <x v="0"/>
    <n v="5.0548526133199996"/>
    <s v="Winter Wheat"/>
    <s v="Sprinkler"/>
    <s v="Winter Wheat"/>
    <s v="Active IR"/>
  </r>
  <r>
    <x v="7"/>
    <x v="0"/>
    <n v="6.6315993725000002"/>
    <s v="Winter Wheat"/>
    <s v="Sprinkler"/>
    <s v="Winter Wheat"/>
    <s v="Active IR"/>
  </r>
  <r>
    <x v="8"/>
    <x v="0"/>
    <n v="7.9493641782499997"/>
    <s v="Winter Wheat"/>
    <s v="Sprinkler"/>
    <s v="Winter Wheat"/>
    <s v="Active IR"/>
  </r>
  <r>
    <x v="3"/>
    <x v="0"/>
    <n v="2.3428194015799999"/>
    <s v="Winter Wheat"/>
    <s v="Sprinkler"/>
    <s v="Winter Wheat"/>
    <s v="Active IR"/>
  </r>
  <r>
    <x v="8"/>
    <x v="0"/>
    <n v="1.8903075258599999"/>
    <s v="Winter Wheat"/>
    <s v="Sprinkler"/>
    <s v="Winter Wheat"/>
    <s v="Active IR"/>
  </r>
  <r>
    <x v="12"/>
    <x v="0"/>
    <n v="3.1502759781599998"/>
    <s v="Winter Wheat"/>
    <s v="Sprinkler"/>
    <s v="Winter Wheat"/>
    <s v="Active IR"/>
  </r>
  <r>
    <x v="17"/>
    <x v="0"/>
    <n v="15.906807926700001"/>
    <s v="Winter Wheat"/>
    <s v="Sprinkler"/>
    <s v="Winter Wheat"/>
    <s v="Active IR"/>
  </r>
  <r>
    <x v="8"/>
    <x v="0"/>
    <n v="15.6628942148"/>
    <s v="Winter Wheat"/>
    <s v="Sprinkler"/>
    <s v="Winter Wheat"/>
    <s v="Active IR"/>
  </r>
  <r>
    <x v="8"/>
    <x v="0"/>
    <n v="43.156073978400002"/>
    <s v="Winter Wheat"/>
    <s v="Sprinkler"/>
    <s v="Winter Wheat"/>
    <s v="Active IR"/>
  </r>
  <r>
    <x v="14"/>
    <x v="0"/>
    <n v="19.032358657500001"/>
    <s v="Winter Wheat"/>
    <s v="Sprinkler"/>
    <s v="Winter Wheat"/>
    <s v="Active IR"/>
  </r>
  <r>
    <x v="14"/>
    <x v="0"/>
    <n v="19.032358657500001"/>
    <s v="Winter Wheat"/>
    <s v="Sprinkler"/>
    <s v="Winter Wheat"/>
    <s v="Active IR"/>
  </r>
  <r>
    <x v="15"/>
    <x v="0"/>
    <n v="19.032358657500001"/>
    <s v="Winter Wheat"/>
    <s v="Sprinkler"/>
    <s v="Winter Wheat"/>
    <s v="Active IR"/>
  </r>
  <r>
    <x v="15"/>
    <x v="0"/>
    <n v="19.032358657500001"/>
    <s v="Winter Wheat"/>
    <s v="Sprinkler"/>
    <s v="Winter Wheat"/>
    <s v="Active IR"/>
  </r>
  <r>
    <x v="0"/>
    <x v="0"/>
    <n v="4.9524616852000003"/>
    <s v="Winter Wheat"/>
    <s v="Sprinkler"/>
    <s v="Winter Wheat"/>
    <s v="Active IR"/>
  </r>
  <r>
    <x v="17"/>
    <x v="0"/>
    <n v="4.5520899844300002"/>
    <s v="Winter Wheat"/>
    <s v="Sprinkler"/>
    <s v="Winter Wheat"/>
    <s v="Active IR"/>
  </r>
  <r>
    <x v="17"/>
    <x v="0"/>
    <n v="4.5520899844300002"/>
    <s v="Winter Wheat"/>
    <s v="Sprinkler"/>
    <s v="Winter Wheat"/>
    <s v="Active IR"/>
  </r>
  <r>
    <x v="17"/>
    <x v="0"/>
    <n v="17.964891720499899"/>
    <s v="Winter Wheat"/>
    <s v="Sprinkler"/>
    <s v="Winter Wheat"/>
    <s v="Active IR"/>
  </r>
  <r>
    <x v="17"/>
    <x v="0"/>
    <n v="17.964891720499899"/>
    <s v="Winter Wheat"/>
    <s v="Sprinkler"/>
    <s v="Winter Wheat"/>
    <s v="Active IR"/>
  </r>
  <r>
    <x v="12"/>
    <x v="0"/>
    <n v="17.964891720499899"/>
    <s v="Winter Wheat"/>
    <s v="Sprinkler"/>
    <s v="Winter Wheat"/>
    <s v="Active IR"/>
  </r>
  <r>
    <x v="12"/>
    <x v="0"/>
    <n v="17.964891720499899"/>
    <s v="Winter Wheat"/>
    <s v="Sprinkler"/>
    <s v="Winter Wheat"/>
    <s v="Active IR"/>
  </r>
  <r>
    <x v="32"/>
    <x v="0"/>
    <n v="11.0925805072999"/>
    <s v="Winter Wheat"/>
    <s v="Sprinkler"/>
    <s v="Winter Wheat"/>
    <s v="Active IR"/>
  </r>
  <r>
    <x v="32"/>
    <x v="0"/>
    <n v="11.0925805072999"/>
    <s v="Winter Wheat"/>
    <s v="Sprinkler"/>
    <s v="Winter Wheat"/>
    <s v="Active IR"/>
  </r>
  <r>
    <x v="33"/>
    <x v="0"/>
    <n v="11.0925805072999"/>
    <s v="Winter Wheat"/>
    <s v="Sprinkler"/>
    <s v="Winter Wheat"/>
    <s v="Active IR"/>
  </r>
  <r>
    <x v="33"/>
    <x v="0"/>
    <n v="10.9296721234"/>
    <s v="Winter Wheat"/>
    <s v="Sprinkler"/>
    <s v="Winter Wheat"/>
    <s v="Active IR"/>
  </r>
  <r>
    <x v="18"/>
    <x v="0"/>
    <n v="18.556466192199899"/>
    <s v="Winter Wheat"/>
    <s v="Sprinkler"/>
    <s v="Winter Wheat"/>
    <s v="Active IR"/>
  </r>
  <r>
    <x v="18"/>
    <x v="0"/>
    <n v="18.556466192199899"/>
    <s v="Winter Wheat"/>
    <s v="Sprinkler"/>
    <s v="Winter Wheat"/>
    <s v="Active IR"/>
  </r>
  <r>
    <x v="8"/>
    <x v="0"/>
    <n v="38.3673038304999"/>
    <s v="Winter Wheat"/>
    <s v="Sprinkler"/>
    <s v="Winter Wheat"/>
    <s v="Active IR"/>
  </r>
  <r>
    <x v="8"/>
    <x v="0"/>
    <n v="38.3673038304999"/>
    <s v="Winter Wheat"/>
    <s v="Sprinkler"/>
    <s v="Winter Wheat"/>
    <s v="Active IR"/>
  </r>
  <r>
    <x v="0"/>
    <x v="0"/>
    <n v="98.378574302299896"/>
    <s v="Winter Wheat"/>
    <s v="Sprinkler"/>
    <s v="Winter Wheat"/>
    <s v="Active IR"/>
  </r>
  <r>
    <x v="17"/>
    <x v="0"/>
    <n v="15.4389531067"/>
    <s v="Winter Wheat"/>
    <s v="Sprinkler"/>
    <s v="Winter Wheat"/>
    <s v="Active IR"/>
  </r>
  <r>
    <x v="12"/>
    <x v="0"/>
    <n v="15.4389531067"/>
    <s v="Winter Wheat"/>
    <s v="Sprinkler"/>
    <s v="Winter Wheat"/>
    <s v="Active IR"/>
  </r>
  <r>
    <x v="41"/>
    <x v="0"/>
    <n v="15.4389531067"/>
    <s v="Winter Wheat"/>
    <s v="Sprinkler"/>
    <s v="Winter Wheat"/>
    <s v="Active IR"/>
  </r>
  <r>
    <x v="8"/>
    <x v="0"/>
    <n v="19.1175427109"/>
    <s v="Winter Wheat"/>
    <s v="Sprinkler"/>
    <s v="Winter Wheat"/>
    <s v="Active IR"/>
  </r>
  <r>
    <x v="8"/>
    <x v="0"/>
    <n v="19.1175427109"/>
    <s v="Winter Wheat"/>
    <s v="Sprinkler"/>
    <s v="Winter Wheat"/>
    <s v="Active IR"/>
  </r>
  <r>
    <x v="0"/>
    <x v="0"/>
    <n v="39.185720744400001"/>
    <s v="Winter Wheat"/>
    <s v="Sprinkler"/>
    <s v="Winter Wheat"/>
    <s v="Active IR"/>
  </r>
  <r>
    <x v="8"/>
    <x v="0"/>
    <n v="24.951864698200001"/>
    <s v="Winter Wheat"/>
    <s v="Sprinkler"/>
    <s v="Winter Wheat"/>
    <s v="Active IR"/>
  </r>
  <r>
    <x v="12"/>
    <x v="0"/>
    <n v="14.6646704174"/>
    <s v="Winter Wheat"/>
    <s v="Sprinkler"/>
    <s v="Winter Wheat"/>
    <s v="Active IR"/>
  </r>
  <r>
    <x v="8"/>
    <x v="0"/>
    <n v="12.0903078380999"/>
    <s v="Winter Wheat"/>
    <s v="Sprinkler"/>
    <s v="Winter Wheat"/>
    <s v="Active IR"/>
  </r>
  <r>
    <x v="0"/>
    <x v="0"/>
    <n v="4.6604940044500003"/>
    <s v="Winter Wheat"/>
    <s v="Sprinkler"/>
    <s v="Winter Wheat"/>
    <s v="Active IR"/>
  </r>
  <r>
    <x v="12"/>
    <x v="0"/>
    <n v="26.379368039700001"/>
    <s v="Winter Wheat"/>
    <s v="Sprinkler"/>
    <s v="Winter Wheat"/>
    <s v="Active IR"/>
  </r>
  <r>
    <x v="13"/>
    <x v="0"/>
    <n v="38.436088939500003"/>
    <s v="Winter Wheat"/>
    <s v="Sprinkler"/>
    <s v="Winter Wheat"/>
    <s v="Active IR"/>
  </r>
  <r>
    <x v="13"/>
    <x v="0"/>
    <n v="38.436088939500003"/>
    <s v="Winter Wheat"/>
    <s v="Sprinkler"/>
    <s v="Winter Wheat"/>
    <s v="Active IR"/>
  </r>
  <r>
    <x v="13"/>
    <x v="0"/>
    <n v="38.436088939500003"/>
    <s v="Winter Wheat"/>
    <s v="Sprinkler"/>
    <s v="Winter Wheat"/>
    <s v="Active IR"/>
  </r>
  <r>
    <x v="32"/>
    <x v="0"/>
    <n v="20.333905237500002"/>
    <s v="Winter Wheat"/>
    <s v="Sprinkler"/>
    <s v="Winter Wheat"/>
    <s v="Active IR"/>
  </r>
  <r>
    <x v="0"/>
    <x v="0"/>
    <n v="20.333905237500002"/>
    <s v="Winter Wheat"/>
    <s v="Sprinkler"/>
    <s v="Winter Wheat"/>
    <s v="Active IR"/>
  </r>
  <r>
    <x v="33"/>
    <x v="0"/>
    <n v="20.333905237500002"/>
    <s v="Winter Wheat"/>
    <s v="Sprinkler"/>
    <s v="Winter Wheat"/>
    <s v="Active IR"/>
  </r>
  <r>
    <x v="33"/>
    <x v="0"/>
    <n v="20.333905237500002"/>
    <s v="Winter Wheat"/>
    <s v="Sprinkler"/>
    <s v="Winter Wheat"/>
    <s v="Active IR"/>
  </r>
  <r>
    <x v="8"/>
    <x v="0"/>
    <n v="26.805158282099899"/>
    <s v="Winter Wheat"/>
    <s v="Sprinkler"/>
    <s v="Winter Wheat"/>
    <s v="Active IR"/>
  </r>
  <r>
    <x v="17"/>
    <x v="0"/>
    <n v="40.7514265736"/>
    <s v="Winter Wheat"/>
    <s v="Sprinkler"/>
    <s v="Winter Wheat"/>
    <s v="Active IR"/>
  </r>
  <r>
    <x v="12"/>
    <x v="0"/>
    <n v="40.7514265736"/>
    <s v="Winter Wheat"/>
    <s v="Sprinkler"/>
    <s v="Winter Wheat"/>
    <s v="Active IR"/>
  </r>
  <r>
    <x v="12"/>
    <x v="0"/>
    <n v="63.3334750130999"/>
    <s v="Winter Wheat"/>
    <s v="Sprinkler"/>
    <s v="Winter Wheat"/>
    <s v="Active IR"/>
  </r>
  <r>
    <x v="12"/>
    <x v="0"/>
    <n v="63.3334750130999"/>
    <s v="Winter Wheat"/>
    <s v="Sprinkler"/>
    <s v="Winter Wheat"/>
    <s v="Active IR"/>
  </r>
  <r>
    <x v="12"/>
    <x v="0"/>
    <n v="63.3334750130999"/>
    <s v="Winter Wheat"/>
    <s v="Sprinkler"/>
    <s v="Winter Wheat"/>
    <s v="Active IR"/>
  </r>
  <r>
    <x v="12"/>
    <x v="0"/>
    <n v="63.3334750130999"/>
    <s v="Winter Wheat"/>
    <s v="Sprinkler"/>
    <s v="Winter Wheat"/>
    <s v="Active IR"/>
  </r>
  <r>
    <x v="12"/>
    <x v="0"/>
    <n v="63.3334750130999"/>
    <s v="Winter Wheat"/>
    <s v="Sprinkler"/>
    <s v="Winter Wheat"/>
    <s v="Active IR"/>
  </r>
  <r>
    <x v="2"/>
    <x v="0"/>
    <n v="38.6264685360999"/>
    <s v="Winter Wheat"/>
    <s v="Sprinkler"/>
    <s v="Winter Wheat"/>
    <s v="Active IR"/>
  </r>
  <r>
    <x v="2"/>
    <x v="0"/>
    <n v="38.6264685360999"/>
    <s v="Winter Wheat"/>
    <s v="Sprinkler"/>
    <s v="Winter Wheat"/>
    <s v="Active IR"/>
  </r>
  <r>
    <x v="7"/>
    <x v="0"/>
    <n v="38.6264685360999"/>
    <s v="Winter Wheat"/>
    <s v="Sprinkler"/>
    <s v="Winter Wheat"/>
    <s v="Active IR"/>
  </r>
  <r>
    <x v="7"/>
    <x v="0"/>
    <n v="38.6264685360999"/>
    <s v="Winter Wheat"/>
    <s v="Sprinkler"/>
    <s v="Winter Wheat"/>
    <s v="Active IR"/>
  </r>
  <r>
    <x v="7"/>
    <x v="0"/>
    <n v="38.6264685360999"/>
    <s v="Winter Wheat"/>
    <s v="Sprinkler"/>
    <s v="Winter Wheat"/>
    <s v="Active IR"/>
  </r>
  <r>
    <x v="7"/>
    <x v="0"/>
    <n v="6.0047415841399996"/>
    <s v="Winter Wheat"/>
    <s v="Sprinkler"/>
    <s v="Winter Wheat"/>
    <s v="Active IR"/>
  </r>
  <r>
    <x v="32"/>
    <x v="0"/>
    <n v="15.7892227801999"/>
    <s v="Winter Wheat"/>
    <s v="Sprinkler"/>
    <s v="Winter Wheat"/>
    <s v="Active IR"/>
  </r>
  <r>
    <x v="33"/>
    <x v="0"/>
    <n v="15.7892227801999"/>
    <s v="Winter Wheat"/>
    <s v="Sprinkler"/>
    <s v="Winter Wheat"/>
    <s v="Active IR"/>
  </r>
  <r>
    <x v="12"/>
    <x v="0"/>
    <n v="2.50180017907"/>
    <s v="Winter Wheat"/>
    <s v="Sprinkler"/>
    <s v="Winter Wheat"/>
    <s v="Active IR"/>
  </r>
  <r>
    <x v="8"/>
    <x v="0"/>
    <n v="6.1097912916299997"/>
    <s v="Winter Wheat"/>
    <s v="Sprinkler"/>
    <s v="Winter Wheat"/>
    <s v="Active IR"/>
  </r>
  <r>
    <x v="2"/>
    <x v="0"/>
    <n v="7.6141840705300003"/>
    <s v="Winter Wheat"/>
    <s v="Sprinkler"/>
    <s v="Winter Wheat"/>
    <s v="Active IR"/>
  </r>
  <r>
    <x v="7"/>
    <x v="0"/>
    <n v="7.6141840705300003"/>
    <s v="Winter Wheat"/>
    <s v="Sprinkler"/>
    <s v="Winter Wheat"/>
    <s v="Active IR"/>
  </r>
  <r>
    <x v="7"/>
    <x v="0"/>
    <n v="7.6141840705300003"/>
    <s v="Winter Wheat"/>
    <s v="Sprinkler"/>
    <s v="Winter Wheat"/>
    <s v="Active IR"/>
  </r>
  <r>
    <x v="17"/>
    <x v="0"/>
    <n v="34.006272917799897"/>
    <s v="Winter Wheat"/>
    <s v="Sprinkler"/>
    <s v="Winter Wheat"/>
    <s v="Active IR"/>
  </r>
  <r>
    <x v="17"/>
    <x v="0"/>
    <n v="34.006272917799897"/>
    <s v="Winter Wheat"/>
    <s v="Sprinkler"/>
    <s v="Winter Wheat"/>
    <s v="Active IR"/>
  </r>
  <r>
    <x v="17"/>
    <x v="0"/>
    <n v="34.006272917799897"/>
    <s v="Winter Wheat"/>
    <s v="Sprinkler"/>
    <s v="Winter Wheat"/>
    <s v="Active IR"/>
  </r>
  <r>
    <x v="12"/>
    <x v="0"/>
    <n v="34.006272917799897"/>
    <s v="Winter Wheat"/>
    <s v="Sprinkler"/>
    <s v="Winter Wheat"/>
    <s v="Active IR"/>
  </r>
  <r>
    <x v="12"/>
    <x v="0"/>
    <n v="34.006272917799897"/>
    <s v="Winter Wheat"/>
    <s v="Sprinkler"/>
    <s v="Winter Wheat"/>
    <s v="Active IR"/>
  </r>
  <r>
    <x v="12"/>
    <x v="0"/>
    <n v="34.006272917799897"/>
    <s v="Winter Wheat"/>
    <s v="Sprinkler"/>
    <s v="Winter Wheat"/>
    <s v="Active IR"/>
  </r>
  <r>
    <x v="8"/>
    <x v="0"/>
    <n v="18.5902379638"/>
    <s v="Winter Wheat"/>
    <s v="Sprinkler"/>
    <s v="Winter Wheat"/>
    <s v="Active IR"/>
  </r>
  <r>
    <x v="0"/>
    <x v="0"/>
    <n v="7.0759167858599996"/>
    <s v="Winter Wheat"/>
    <s v="Sprinkler"/>
    <s v="Winter Wheat"/>
    <s v="Active IR"/>
  </r>
  <r>
    <x v="0"/>
    <x v="0"/>
    <n v="7.0759167858599996"/>
    <s v="Winter Wheat"/>
    <s v="Sprinkler"/>
    <s v="Winter Wheat"/>
    <s v="Active IR"/>
  </r>
  <r>
    <x v="8"/>
    <x v="0"/>
    <n v="16.5268361293999"/>
    <s v="Winter Wheat"/>
    <s v="Sprinkler"/>
    <s v="Winter Wheat"/>
    <s v="Active IR"/>
  </r>
  <r>
    <x v="8"/>
    <x v="0"/>
    <n v="0.48175013804700001"/>
    <s v="Winter Wheat"/>
    <s v="Sprinkler"/>
    <s v="Winter Wheat"/>
    <s v="Active IR"/>
  </r>
  <r>
    <x v="12"/>
    <x v="0"/>
    <n v="78.413797389300001"/>
    <s v="Winter Wheat"/>
    <s v="Sprinkler"/>
    <s v="Winter Wheat"/>
    <s v="Active IR"/>
  </r>
  <r>
    <x v="12"/>
    <x v="0"/>
    <n v="78.413797389300001"/>
    <s v="Winter Wheat"/>
    <s v="Sprinkler"/>
    <s v="Winter Wheat"/>
    <s v="Active IR"/>
  </r>
  <r>
    <x v="12"/>
    <x v="0"/>
    <n v="78.413797389300001"/>
    <s v="Winter Wheat"/>
    <s v="Sprinkler"/>
    <s v="Winter Wheat"/>
    <s v="Active IR"/>
  </r>
  <r>
    <x v="12"/>
    <x v="0"/>
    <n v="78.413797389300001"/>
    <s v="Winter Wheat"/>
    <s v="Sprinkler"/>
    <s v="Winter Wheat"/>
    <s v="Active IR"/>
  </r>
  <r>
    <x v="12"/>
    <x v="0"/>
    <n v="78.413797389300001"/>
    <s v="Winter Wheat"/>
    <s v="Sprinkler"/>
    <s v="Winter Wheat"/>
    <s v="Active IR"/>
  </r>
  <r>
    <x v="41"/>
    <x v="0"/>
    <n v="6.6405620484299996"/>
    <s v="Winter Wheat"/>
    <s v="Sprinkler"/>
    <s v="Winter Wheat"/>
    <s v="Active IR"/>
  </r>
  <r>
    <x v="8"/>
    <x v="0"/>
    <n v="21.3218662164"/>
    <s v="Winter Wheat"/>
    <s v="Sprinkler"/>
    <s v="Winter Wheat"/>
    <s v="Active IR"/>
  </r>
  <r>
    <x v="8"/>
    <x v="0"/>
    <n v="21.3218662164"/>
    <s v="Winter Wheat"/>
    <s v="Sprinkler"/>
    <s v="Winter Wheat"/>
    <s v="Active IR"/>
  </r>
  <r>
    <x v="8"/>
    <x v="0"/>
    <n v="28.734811360799899"/>
    <s v="Winter Wheat"/>
    <s v="Sprinkler"/>
    <s v="Winter Wheat"/>
    <s v="Active IR"/>
  </r>
  <r>
    <x v="23"/>
    <x v="0"/>
    <n v="2.8855431595900001"/>
    <s v="Winter Wheat"/>
    <s v="Sprinkler"/>
    <s v="Winter Wheat"/>
    <s v="Active IR"/>
  </r>
  <r>
    <x v="17"/>
    <x v="0"/>
    <n v="57.986121781999898"/>
    <s v="Winter Wheat"/>
    <s v="Sprinkler"/>
    <s v="Winter Wheat"/>
    <s v="Active IR"/>
  </r>
  <r>
    <x v="12"/>
    <x v="0"/>
    <n v="57.986121781999898"/>
    <s v="Winter Wheat"/>
    <s v="Sprinkler"/>
    <s v="Winter Wheat"/>
    <s v="Active IR"/>
  </r>
  <r>
    <x v="8"/>
    <x v="0"/>
    <n v="26.007585331400001"/>
    <s v="Winter Wheat"/>
    <s v="Sprinkler"/>
    <s v="Winter Wheat"/>
    <s v="Active IR"/>
  </r>
  <r>
    <x v="7"/>
    <x v="0"/>
    <n v="11.0720961716"/>
    <s v="Winter Wheat"/>
    <s v="Sprinkler"/>
    <s v="Winter Wheat"/>
    <s v="Active IR"/>
  </r>
  <r>
    <x v="7"/>
    <x v="0"/>
    <n v="11.0720961716"/>
    <s v="Winter Wheat"/>
    <s v="Sprinkler"/>
    <s v="Winter Wheat"/>
    <s v="Active IR"/>
  </r>
  <r>
    <x v="8"/>
    <x v="0"/>
    <n v="4.8635131984899997"/>
    <s v="Winter Wheat"/>
    <s v="Sprinkler"/>
    <s v="Winter Wheat"/>
    <s v="Active IR"/>
  </r>
  <r>
    <x v="8"/>
    <x v="0"/>
    <n v="4.8635131984899997"/>
    <s v="Winter Wheat"/>
    <s v="Sprinkler"/>
    <s v="Winter Wheat"/>
    <s v="Active IR"/>
  </r>
  <r>
    <x v="8"/>
    <x v="0"/>
    <n v="5.7804891139299999"/>
    <s v="Winter Wheat"/>
    <s v="Sprinkler"/>
    <s v="Winter Wheat"/>
    <s v="Active IR"/>
  </r>
  <r>
    <x v="29"/>
    <x v="0"/>
    <n v="6.5933395404099997"/>
    <s v="Winter Wheat"/>
    <s v="Sprinkler"/>
    <s v="Winter Wheat"/>
    <s v="Active IR"/>
  </r>
  <r>
    <x v="29"/>
    <x v="0"/>
    <n v="6.5933395404099997"/>
    <s v="Winter Wheat"/>
    <s v="Sprinkler"/>
    <s v="Winter Wheat"/>
    <s v="Active IR"/>
  </r>
  <r>
    <x v="17"/>
    <x v="0"/>
    <n v="10.490628385300001"/>
    <s v="Winter Wheat"/>
    <s v="Sprinkler"/>
    <s v="Winter Wheat"/>
    <s v="Active IR"/>
  </r>
  <r>
    <x v="17"/>
    <x v="0"/>
    <n v="10.490628385300001"/>
    <s v="Winter Wheat"/>
    <s v="Sprinkler"/>
    <s v="Winter Wheat"/>
    <s v="Active IR"/>
  </r>
  <r>
    <x v="8"/>
    <x v="0"/>
    <n v="12.0690016415"/>
    <s v="Winter Wheat"/>
    <s v="Sprinkler"/>
    <s v="Winter Wheat"/>
    <s v="Active IR"/>
  </r>
  <r>
    <x v="33"/>
    <x v="0"/>
    <n v="8.0491334032099999"/>
    <s v="Winter Wheat"/>
    <s v="Sprinkler"/>
    <s v="Winter Wheat"/>
    <s v="Active IR"/>
  </r>
  <r>
    <x v="33"/>
    <x v="0"/>
    <n v="8.0491334032099999"/>
    <s v="Winter Wheat"/>
    <s v="Sprinkler"/>
    <s v="Winter Wheat"/>
    <s v="Active IR"/>
  </r>
  <r>
    <x v="17"/>
    <x v="0"/>
    <n v="11.147565111"/>
    <s v="Winter Wheat"/>
    <s v="Sprinkler"/>
    <s v="Winter Wheat"/>
    <s v="Active IR"/>
  </r>
  <r>
    <x v="33"/>
    <x v="0"/>
    <n v="12.3074149651"/>
    <s v="Winter Wheat"/>
    <s v="Sprinkler"/>
    <s v="Winter Wheat"/>
    <s v="Active IR"/>
  </r>
  <r>
    <x v="33"/>
    <x v="0"/>
    <n v="12.3074149651"/>
    <s v="Winter Wheat"/>
    <s v="Sprinkler"/>
    <s v="Winter Wheat"/>
    <s v="Active IR"/>
  </r>
  <r>
    <x v="49"/>
    <x v="0"/>
    <n v="32.817599999000002"/>
    <s v="Winter Wheat"/>
    <s v="Sprinkler"/>
    <s v="Winter Wheat"/>
    <s v="Active IR"/>
  </r>
  <r>
    <x v="17"/>
    <x v="0"/>
    <n v="18.764141468599899"/>
    <s v="Winter Wheat"/>
    <s v="Sprinkler"/>
    <s v="Winter Wheat"/>
    <s v="Active IR"/>
  </r>
  <r>
    <x v="17"/>
    <x v="0"/>
    <n v="18.764141468599899"/>
    <s v="Winter Wheat"/>
    <s v="Sprinkler"/>
    <s v="Winter Wheat"/>
    <s v="Active IR"/>
  </r>
  <r>
    <x v="14"/>
    <x v="0"/>
    <n v="20.849289309500001"/>
    <s v="Winter Wheat"/>
    <s v="Sprinkler"/>
    <s v="Winter Wheat"/>
    <s v="Active IR"/>
  </r>
  <r>
    <x v="14"/>
    <x v="0"/>
    <n v="20.849289309500001"/>
    <s v="Winter Wheat"/>
    <s v="Sprinkler"/>
    <s v="Winter Wheat"/>
    <s v="Active IR"/>
  </r>
  <r>
    <x v="15"/>
    <x v="0"/>
    <n v="20.849289309500001"/>
    <s v="Winter Wheat"/>
    <s v="Sprinkler"/>
    <s v="Winter Wheat"/>
    <s v="Active IR"/>
  </r>
  <r>
    <x v="15"/>
    <x v="0"/>
    <n v="20.849289309500001"/>
    <s v="Winter Wheat"/>
    <s v="Sprinkler"/>
    <s v="Winter Wheat"/>
    <s v="Active IR"/>
  </r>
  <r>
    <x v="0"/>
    <x v="0"/>
    <n v="38.313037676100002"/>
    <s v="Winter Wheat"/>
    <s v="Sprinkler"/>
    <s v="Winter Wheat"/>
    <s v="Active IR"/>
  </r>
  <r>
    <x v="0"/>
    <x v="0"/>
    <n v="38.313037676100002"/>
    <s v="Winter Wheat"/>
    <s v="Sprinkler"/>
    <s v="Winter Wheat"/>
    <s v="Active IR"/>
  </r>
  <r>
    <x v="12"/>
    <x v="0"/>
    <n v="29.0222922156"/>
    <s v="Winter Wheat"/>
    <s v="Sprinkler"/>
    <s v="Winter Wheat"/>
    <s v="Active IR"/>
  </r>
  <r>
    <x v="7"/>
    <x v="0"/>
    <n v="19.839433854500001"/>
    <s v="Winter Wheat"/>
    <s v="Sprinkler"/>
    <s v="Winter Wheat"/>
    <s v="Active IR"/>
  </r>
  <r>
    <x v="12"/>
    <x v="0"/>
    <n v="22.374559174000002"/>
    <s v="Winter Wheat"/>
    <s v="Sprinkler"/>
    <s v="Winter Wheat"/>
    <s v="Active IR"/>
  </r>
  <r>
    <x v="10"/>
    <x v="0"/>
    <n v="3.37216353163"/>
    <s v="Winter Wheat"/>
    <s v="Sprinkler"/>
    <s v="Winter Wheat"/>
    <s v="Active IR"/>
  </r>
  <r>
    <x v="8"/>
    <x v="0"/>
    <n v="6.1861836315999996"/>
    <s v="Winter Wheat"/>
    <s v="Sprinkler"/>
    <s v="Winter Wheat"/>
    <s v="Active IR"/>
  </r>
  <r>
    <x v="0"/>
    <x v="0"/>
    <n v="8.8701704030399906"/>
    <s v="Winter Wheat"/>
    <s v="Sprinkler"/>
    <s v="Winter Wheat"/>
    <s v="Active IR"/>
  </r>
  <r>
    <x v="22"/>
    <x v="0"/>
    <n v="22.8314472948"/>
    <s v="Winter Wheat"/>
    <s v="Sprinkler"/>
    <s v="Winter Wheat"/>
    <s v="Active IR"/>
  </r>
  <r>
    <x v="22"/>
    <x v="0"/>
    <n v="22.8314472948"/>
    <s v="Winter Wheat"/>
    <s v="Sprinkler"/>
    <s v="Winter Wheat"/>
    <s v="Active IR"/>
  </r>
  <r>
    <x v="16"/>
    <x v="0"/>
    <n v="31.9266047075999"/>
    <s v="Winter Wheat"/>
    <s v="Sprinkler"/>
    <s v="Winter Wheat"/>
    <s v="Active IR"/>
  </r>
  <r>
    <x v="14"/>
    <x v="0"/>
    <n v="3.3304524961299999"/>
    <s v="Winter Wheat"/>
    <s v="Sprinkler"/>
    <s v="Winter Wheat"/>
    <s v="Active IR"/>
  </r>
  <r>
    <x v="14"/>
    <x v="0"/>
    <n v="3.3304524961299999"/>
    <s v="Winter Wheat"/>
    <s v="Sprinkler"/>
    <s v="Winter Wheat"/>
    <s v="Active IR"/>
  </r>
  <r>
    <x v="15"/>
    <x v="0"/>
    <n v="3.3304524961299999"/>
    <s v="Winter Wheat"/>
    <s v="Sprinkler"/>
    <s v="Winter Wheat"/>
    <s v="Active IR"/>
  </r>
  <r>
    <x v="15"/>
    <x v="0"/>
    <n v="3.3304524961299999"/>
    <s v="Winter Wheat"/>
    <s v="Sprinkler"/>
    <s v="Winter Wheat"/>
    <s v="Active IR"/>
  </r>
  <r>
    <x v="16"/>
    <x v="0"/>
    <n v="20.8691219695"/>
    <s v="Winter Wheat"/>
    <s v="Sprinkler"/>
    <s v="Winter Wheat"/>
    <s v="Active IR"/>
  </r>
  <r>
    <x v="18"/>
    <x v="0"/>
    <n v="38.450419520799898"/>
    <s v="Winter Wheat"/>
    <s v="Sprinkler"/>
    <s v="Winter Wheat"/>
    <s v="Active IR"/>
  </r>
  <r>
    <x v="8"/>
    <x v="0"/>
    <n v="7.9287323071599998"/>
    <s v="Winter Wheat"/>
    <s v="Sprinkler"/>
    <s v="Winter Wheat"/>
    <s v="Active IR"/>
  </r>
  <r>
    <x v="8"/>
    <x v="0"/>
    <n v="30.586831930199899"/>
    <s v="Winter Wheat"/>
    <s v="Sprinkler"/>
    <s v="Winter Wheat"/>
    <s v="Active IR"/>
  </r>
  <r>
    <x v="8"/>
    <x v="0"/>
    <n v="30.586831930199899"/>
    <s v="Winter Wheat"/>
    <s v="Sprinkler"/>
    <s v="Winter Wheat"/>
    <s v="Active IR"/>
  </r>
  <r>
    <x v="33"/>
    <x v="0"/>
    <n v="24.300244181899899"/>
    <s v="Winter Wheat"/>
    <s v="Sprinkler"/>
    <s v="Winter Wheat"/>
    <s v="Active IR"/>
  </r>
  <r>
    <x v="17"/>
    <x v="0"/>
    <n v="10.7621130203999"/>
    <s v="Winter Wheat"/>
    <s v="Sprinkler"/>
    <s v="Winter Wheat"/>
    <s v="Active IR"/>
  </r>
  <r>
    <x v="12"/>
    <x v="0"/>
    <n v="10.7621130203999"/>
    <s v="Winter Wheat"/>
    <s v="Sprinkler"/>
    <s v="Winter Wheat"/>
    <s v="Active IR"/>
  </r>
  <r>
    <x v="32"/>
    <x v="0"/>
    <n v="8.0615885520300008"/>
    <s v="Winter Wheat"/>
    <s v="Sprinkler"/>
    <s v="Winter Wheat"/>
    <s v="Active IR"/>
  </r>
  <r>
    <x v="32"/>
    <x v="0"/>
    <n v="8.0615885520300008"/>
    <s v="Winter Wheat"/>
    <s v="Sprinkler"/>
    <s v="Winter Wheat"/>
    <s v="Active IR"/>
  </r>
  <r>
    <x v="33"/>
    <x v="0"/>
    <n v="8.0615885520300008"/>
    <s v="Winter Wheat"/>
    <s v="Sprinkler"/>
    <s v="Winter Wheat"/>
    <s v="Active IR"/>
  </r>
  <r>
    <x v="12"/>
    <x v="0"/>
    <n v="5.9522089716700002"/>
    <s v="Winter Wheat"/>
    <s v="Sprinkler"/>
    <s v="Winter Wheat"/>
    <s v="Active IR"/>
  </r>
  <r>
    <x v="7"/>
    <x v="0"/>
    <n v="14.3334792697"/>
    <s v="Winter Wheat"/>
    <s v="Sprinkler"/>
    <s v="Winter Wheat"/>
    <s v="Active IR"/>
  </r>
  <r>
    <x v="7"/>
    <x v="0"/>
    <n v="14.3334792697"/>
    <s v="Winter Wheat"/>
    <s v="Sprinkler"/>
    <s v="Winter Wheat"/>
    <s v="Active IR"/>
  </r>
  <r>
    <x v="29"/>
    <x v="0"/>
    <n v="49.033575269000004"/>
    <s v="Winter Wheat"/>
    <s v="Sprinkler"/>
    <s v="Winter Wheat"/>
    <s v="Active IR"/>
  </r>
  <r>
    <x v="5"/>
    <x v="0"/>
    <n v="27.8639033918999"/>
    <s v="Winter Wheat"/>
    <s v="Sprinkler"/>
    <s v="Winter Wheat"/>
    <s v="Active IR"/>
  </r>
  <r>
    <x v="5"/>
    <x v="0"/>
    <n v="27.8639033918999"/>
    <s v="Winter Wheat"/>
    <s v="Sprinkler"/>
    <s v="Winter Wheat"/>
    <s v="Active IR"/>
  </r>
  <r>
    <x v="12"/>
    <x v="0"/>
    <n v="12.5714722951"/>
    <s v="Winter Wheat"/>
    <s v="Sprinkler"/>
    <s v="Winter Wheat"/>
    <s v="Active IR"/>
  </r>
  <r>
    <x v="7"/>
    <x v="0"/>
    <n v="4.4070080467199997"/>
    <s v="Winter Wheat"/>
    <s v="Sprinkler"/>
    <s v="Winter Wheat"/>
    <s v="Active IR"/>
  </r>
  <r>
    <x v="14"/>
    <x v="0"/>
    <n v="20.170793652"/>
    <s v="Winter Wheat"/>
    <s v="Sprinkler"/>
    <s v="Winter Wheat"/>
    <s v="Active IR"/>
  </r>
  <r>
    <x v="14"/>
    <x v="0"/>
    <n v="20.170793652"/>
    <s v="Winter Wheat"/>
    <s v="Sprinkler"/>
    <s v="Winter Wheat"/>
    <s v="Active IR"/>
  </r>
  <r>
    <x v="15"/>
    <x v="0"/>
    <n v="20.170793652"/>
    <s v="Winter Wheat"/>
    <s v="Sprinkler"/>
    <s v="Winter Wheat"/>
    <s v="Active IR"/>
  </r>
  <r>
    <x v="15"/>
    <x v="0"/>
    <n v="20.170793652"/>
    <s v="Winter Wheat"/>
    <s v="Sprinkler"/>
    <s v="Winter Wheat"/>
    <s v="Active IR"/>
  </r>
  <r>
    <x v="8"/>
    <x v="0"/>
    <n v="19.2073780411"/>
    <s v="Winter Wheat"/>
    <s v="Sprinkler"/>
    <s v="Winter Wheat"/>
    <s v="Active IR"/>
  </r>
  <r>
    <x v="8"/>
    <x v="0"/>
    <n v="19.2073780411"/>
    <s v="Winter Wheat"/>
    <s v="Sprinkler"/>
    <s v="Winter Wheat"/>
    <s v="Active IR"/>
  </r>
  <r>
    <x v="10"/>
    <x v="0"/>
    <n v="2.2266048245099999"/>
    <s v="Winter Wheat"/>
    <s v="Sprinkler"/>
    <s v="Winter Wheat"/>
    <s v="Active IR"/>
  </r>
  <r>
    <x v="10"/>
    <x v="0"/>
    <n v="2.2266048245099999"/>
    <s v="Winter Wheat"/>
    <s v="Sprinkler"/>
    <s v="Winter Wheat"/>
    <s v="Active IR"/>
  </r>
  <r>
    <x v="0"/>
    <x v="0"/>
    <n v="4.0660142837700004"/>
    <s v="Winter Wheat"/>
    <s v="Sprinkler"/>
    <s v="Winter Wheat"/>
    <s v="Active IR"/>
  </r>
  <r>
    <x v="10"/>
    <x v="0"/>
    <n v="6.7872117627900002"/>
    <s v="Winter Wheat"/>
    <s v="Sprinkler"/>
    <s v="Winter Wheat"/>
    <s v="Active IR"/>
  </r>
  <r>
    <x v="10"/>
    <x v="0"/>
    <n v="6.7872117627900002"/>
    <s v="Winter Wheat"/>
    <s v="Sprinkler"/>
    <s v="Winter Wheat"/>
    <s v="Active IR"/>
  </r>
  <r>
    <x v="7"/>
    <x v="0"/>
    <n v="6.9472536628499997"/>
    <s v="Winter Wheat"/>
    <s v="Sprinkler"/>
    <s v="Winter Wheat"/>
    <s v="Active IR"/>
  </r>
  <r>
    <x v="7"/>
    <x v="0"/>
    <n v="6.9472536628499997"/>
    <s v="Winter Wheat"/>
    <s v="Sprinkler"/>
    <s v="Winter Wheat"/>
    <s v="Active IR"/>
  </r>
  <r>
    <x v="22"/>
    <x v="0"/>
    <n v="36.1068343472"/>
    <s v="Winter Wheat"/>
    <s v="Sprinkler"/>
    <s v="Winter Wheat"/>
    <s v="Active IR"/>
  </r>
  <r>
    <x v="17"/>
    <x v="0"/>
    <n v="3.2343607569000001"/>
    <s v="Winter Wheat"/>
    <s v="Sprinkler"/>
    <s v="Winter Wheat"/>
    <s v="Active IR"/>
  </r>
  <r>
    <x v="12"/>
    <x v="0"/>
    <n v="3.2343607569000001"/>
    <s v="Winter Wheat"/>
    <s v="Sprinkler"/>
    <s v="Winter Wheat"/>
    <s v="Active IR"/>
  </r>
  <r>
    <x v="23"/>
    <x v="0"/>
    <n v="10.7559274121"/>
    <s v="Winter Wheat"/>
    <s v="Sprinkler"/>
    <s v="Winter Wheat"/>
    <s v="Active IR"/>
  </r>
  <r>
    <x v="32"/>
    <x v="0"/>
    <n v="6.2476817298"/>
    <s v="Winter Wheat"/>
    <s v="Sprinkler"/>
    <s v="Winter Wheat"/>
    <s v="Active IR"/>
  </r>
  <r>
    <x v="32"/>
    <x v="0"/>
    <n v="6.2476817298"/>
    <s v="Winter Wheat"/>
    <s v="Sprinkler"/>
    <s v="Winter Wheat"/>
    <s v="Active IR"/>
  </r>
  <r>
    <x v="33"/>
    <x v="0"/>
    <n v="6.2476817298"/>
    <s v="Winter Wheat"/>
    <s v="Sprinkler"/>
    <s v="Winter Wheat"/>
    <s v="Active IR"/>
  </r>
  <r>
    <x v="0"/>
    <x v="0"/>
    <n v="5.0728332931600004"/>
    <s v="Winter Wheat"/>
    <s v="Sprinkler"/>
    <s v="Winter Wheat"/>
    <s v="Active IR"/>
  </r>
  <r>
    <x v="8"/>
    <x v="0"/>
    <n v="8.1409660778100008"/>
    <s v="Winter Wheat"/>
    <s v="Sprinkler"/>
    <s v="Winter Wheat"/>
    <s v="Active IR"/>
  </r>
  <r>
    <x v="21"/>
    <x v="0"/>
    <n v="25.453366091100001"/>
    <s v="Winter Wheat"/>
    <s v="Sprinkler"/>
    <s v="Winter Wheat"/>
    <s v="Active IR"/>
  </r>
  <r>
    <x v="23"/>
    <x v="0"/>
    <n v="2.2177389812500001"/>
    <s v="Winter Wheat"/>
    <s v="Sprinkler"/>
    <s v="Winter Wheat"/>
    <s v="Active IR"/>
  </r>
  <r>
    <x v="8"/>
    <x v="0"/>
    <n v="14.8802945883"/>
    <s v="Winter Wheat"/>
    <s v="Sprinkler"/>
    <s v="Winter Wheat"/>
    <s v="Active IR"/>
  </r>
  <r>
    <x v="8"/>
    <x v="0"/>
    <n v="21.528444705599899"/>
    <s v="Winter Wheat"/>
    <s v="Sprinkler"/>
    <s v="Winter Wheat"/>
    <s v="Active IR"/>
  </r>
  <r>
    <x v="8"/>
    <x v="0"/>
    <n v="13.8038273118999"/>
    <s v="Winter Wheat"/>
    <s v="Sprinkler"/>
    <s v="Winter Wheat"/>
    <s v="Active IR"/>
  </r>
  <r>
    <x v="7"/>
    <x v="0"/>
    <n v="19.453683306399899"/>
    <s v="Winter Wheat"/>
    <s v="Sprinkler"/>
    <s v="Winter Wheat"/>
    <s v="Active IR"/>
  </r>
  <r>
    <x v="16"/>
    <x v="0"/>
    <n v="78.394469623600003"/>
    <s v="Winter Wheat"/>
    <s v="Sprinkler"/>
    <s v="Winter Wheat"/>
    <s v="Active IR"/>
  </r>
  <r>
    <x v="16"/>
    <x v="0"/>
    <n v="78.394469623600003"/>
    <s v="Winter Wheat"/>
    <s v="Sprinkler"/>
    <s v="Winter Wheat"/>
    <s v="Active IR"/>
  </r>
  <r>
    <x v="17"/>
    <x v="0"/>
    <n v="2.37763789105"/>
    <s v="Winter Wheat"/>
    <s v="Sprinkler"/>
    <s v="Winter Wheat"/>
    <s v="Active IR"/>
  </r>
  <r>
    <x v="17"/>
    <x v="0"/>
    <n v="2.37763789105"/>
    <s v="Winter Wheat"/>
    <s v="Sprinkler"/>
    <s v="Winter Wheat"/>
    <s v="Active IR"/>
  </r>
  <r>
    <x v="12"/>
    <x v="0"/>
    <n v="2.37763789105"/>
    <s v="Winter Wheat"/>
    <s v="Sprinkler"/>
    <s v="Winter Wheat"/>
    <s v="Active IR"/>
  </r>
  <r>
    <x v="12"/>
    <x v="0"/>
    <n v="2.37763789105"/>
    <s v="Winter Wheat"/>
    <s v="Sprinkler"/>
    <s v="Winter Wheat"/>
    <s v="Active IR"/>
  </r>
  <r>
    <x v="8"/>
    <x v="0"/>
    <n v="25.542237910000001"/>
    <s v="Winter Wheat"/>
    <s v="Sprinkler"/>
    <s v="Winter Wheat"/>
    <s v="Active IR"/>
  </r>
  <r>
    <x v="8"/>
    <x v="0"/>
    <n v="25.542237910000001"/>
    <s v="Winter Wheat"/>
    <s v="Sprinkler"/>
    <s v="Winter Wheat"/>
    <s v="Active IR"/>
  </r>
  <r>
    <x v="8"/>
    <x v="0"/>
    <n v="2.6200585521000002"/>
    <s v="Winter Wheat"/>
    <s v="Sprinkler"/>
    <s v="Winter Wheat"/>
    <s v="Active IR"/>
  </r>
  <r>
    <x v="32"/>
    <x v="0"/>
    <n v="0.89241870467899997"/>
    <s v="Winter Wheat"/>
    <s v="Sprinkler"/>
    <s v="Winter Wheat"/>
    <s v="Active IR"/>
  </r>
  <r>
    <x v="17"/>
    <x v="0"/>
    <n v="10.700312221900001"/>
    <s v="Winter Wheat"/>
    <s v="Sprinkler"/>
    <s v="Winter Wheat"/>
    <s v="Active IR"/>
  </r>
  <r>
    <x v="12"/>
    <x v="0"/>
    <n v="10.700312221900001"/>
    <s v="Winter Wheat"/>
    <s v="Sprinkler"/>
    <s v="Winter Wheat"/>
    <s v="Active IR"/>
  </r>
  <r>
    <x v="41"/>
    <x v="0"/>
    <n v="10.700312221900001"/>
    <s v="Winter Wheat"/>
    <s v="Sprinkler"/>
    <s v="Winter Wheat"/>
    <s v="Active IR"/>
  </r>
  <r>
    <x v="0"/>
    <x v="0"/>
    <n v="33.250906686500002"/>
    <s v="Winter Wheat"/>
    <s v="Sprinkler"/>
    <s v="Winter Wheat"/>
    <s v="Active IR"/>
  </r>
  <r>
    <x v="0"/>
    <x v="0"/>
    <n v="4.0466937555199998"/>
    <s v="Winter Wheat"/>
    <s v="Sprinkler"/>
    <s v="Winter Wheat"/>
    <s v="Active IR"/>
  </r>
  <r>
    <x v="0"/>
    <x v="0"/>
    <n v="11.354051157600001"/>
    <s v="Winter Wheat"/>
    <s v="Sprinkler"/>
    <s v="Winter Wheat"/>
    <s v="Active IR"/>
  </r>
  <r>
    <x v="12"/>
    <x v="0"/>
    <n v="17.887863306500002"/>
    <s v="Winter Wheat"/>
    <s v="Sprinkler"/>
    <s v="Winter Wheat"/>
    <s v="Active IR"/>
  </r>
  <r>
    <x v="8"/>
    <x v="0"/>
    <n v="12.1227630255999"/>
    <s v="Winter Wheat"/>
    <s v="Sprinkler"/>
    <s v="Winter Wheat"/>
    <s v="Active IR"/>
  </r>
  <r>
    <x v="36"/>
    <x v="0"/>
    <n v="8.9075882045599997"/>
    <s v="Winter Wheat"/>
    <s v="Sprinkler"/>
    <s v="Winter Wheat"/>
    <s v="Active IR"/>
  </r>
  <r>
    <x v="36"/>
    <x v="0"/>
    <n v="8.9075882045599997"/>
    <s v="Winter Wheat"/>
    <s v="Sprinkler"/>
    <s v="Winter Wheat"/>
    <s v="Active IR"/>
  </r>
  <r>
    <x v="7"/>
    <x v="0"/>
    <n v="9.2826717956699998"/>
    <s v="Winter Wheat"/>
    <s v="Sprinkler"/>
    <s v="Winter Wheat"/>
    <s v="Active IR"/>
  </r>
  <r>
    <x v="7"/>
    <x v="0"/>
    <n v="9.2826717956699998"/>
    <s v="Winter Wheat"/>
    <s v="Sprinkler"/>
    <s v="Winter Wheat"/>
    <s v="Active IR"/>
  </r>
  <r>
    <x v="7"/>
    <x v="0"/>
    <n v="9.2826717956699998"/>
    <s v="Winter Wheat"/>
    <s v="Sprinkler"/>
    <s v="Winter Wheat"/>
    <s v="Active IR"/>
  </r>
  <r>
    <x v="12"/>
    <x v="0"/>
    <n v="39.716317854300001"/>
    <s v="Winter Wheat"/>
    <s v="Sprinkler"/>
    <s v="Winter Wheat"/>
    <s v="Active IR"/>
  </r>
  <r>
    <x v="12"/>
    <x v="0"/>
    <n v="39.716317854300001"/>
    <s v="Winter Wheat"/>
    <s v="Sprinkler"/>
    <s v="Winter Wheat"/>
    <s v="Active IR"/>
  </r>
  <r>
    <x v="8"/>
    <x v="0"/>
    <n v="9.0542922643800008"/>
    <s v="Winter Wheat"/>
    <s v="Sprinkler"/>
    <s v="Winter Wheat"/>
    <s v="Active IR"/>
  </r>
  <r>
    <x v="29"/>
    <x v="0"/>
    <n v="35.205492975699897"/>
    <s v="Winter Wheat"/>
    <s v="Sprinkler"/>
    <s v="Winter Wheat"/>
    <s v="Active IR"/>
  </r>
  <r>
    <x v="7"/>
    <x v="0"/>
    <n v="13.4906226886"/>
    <s v="Winter Wheat"/>
    <s v="Sprinkler"/>
    <s v="Winter Wheat"/>
    <s v="Active IR"/>
  </r>
  <r>
    <x v="10"/>
    <x v="0"/>
    <n v="35.7955331532999"/>
    <s v="Winter Wheat"/>
    <s v="Sprinkler"/>
    <s v="Winter Wheat"/>
    <s v="Active IR"/>
  </r>
  <r>
    <x v="8"/>
    <x v="0"/>
    <n v="22.306518461300001"/>
    <s v="Winter Wheat"/>
    <s v="Sprinkler"/>
    <s v="Winter Wheat"/>
    <s v="Active IR"/>
  </r>
  <r>
    <x v="14"/>
    <x v="0"/>
    <n v="20.439866224100001"/>
    <s v="Winter Wheat"/>
    <s v="Sprinkler"/>
    <s v="Winter Wheat"/>
    <s v="Active IR"/>
  </r>
  <r>
    <x v="15"/>
    <x v="0"/>
    <n v="20.439866224100001"/>
    <s v="Winter Wheat"/>
    <s v="Sprinkler"/>
    <s v="Winter Wheat"/>
    <s v="Active IR"/>
  </r>
  <r>
    <x v="12"/>
    <x v="0"/>
    <n v="9.4165823155999906"/>
    <s v="Winter Wheat"/>
    <s v="Sprinkler"/>
    <s v="Winter Wheat"/>
    <s v="Active IR"/>
  </r>
  <r>
    <x v="12"/>
    <x v="0"/>
    <n v="9.4165823155999906"/>
    <s v="Winter Wheat"/>
    <s v="Sprinkler"/>
    <s v="Winter Wheat"/>
    <s v="Active IR"/>
  </r>
  <r>
    <x v="18"/>
    <x v="0"/>
    <n v="4.99525516883"/>
    <s v="Winter Wheat"/>
    <s v="Sprinkler"/>
    <s v="Winter Wheat"/>
    <s v="Active IR"/>
  </r>
  <r>
    <x v="12"/>
    <x v="0"/>
    <n v="3.9332762622700002"/>
    <s v="Winter Wheat"/>
    <s v="Sprinkler"/>
    <s v="Winter Wheat"/>
    <s v="Active IR"/>
  </r>
  <r>
    <x v="41"/>
    <x v="0"/>
    <n v="17.591201880500002"/>
    <s v="Winter Wheat"/>
    <s v="Sprinkler"/>
    <s v="Winter Wheat"/>
    <s v="Active IR"/>
  </r>
  <r>
    <x v="0"/>
    <x v="0"/>
    <n v="26.2951894168"/>
    <s v="Winter Wheat"/>
    <s v="Sprinkler"/>
    <s v="Winter Wheat"/>
    <s v="Active IR"/>
  </r>
  <r>
    <x v="0"/>
    <x v="0"/>
    <n v="26.2951894168"/>
    <s v="Winter Wheat"/>
    <s v="Sprinkler"/>
    <s v="Winter Wheat"/>
    <s v="Active IR"/>
  </r>
  <r>
    <x v="14"/>
    <x v="0"/>
    <n v="7.9507999920700003"/>
    <s v="Winter Wheat"/>
    <s v="Sprinkler"/>
    <s v="Winter Wheat"/>
    <s v="Active IR"/>
  </r>
  <r>
    <x v="7"/>
    <x v="0"/>
    <n v="14.7464793297"/>
    <s v="Winter Wheat"/>
    <s v="Sprinkler"/>
    <s v="Winter Wheat"/>
    <s v="Active IR"/>
  </r>
  <r>
    <x v="8"/>
    <x v="0"/>
    <n v="13.3059529225"/>
    <s v="Winter Wheat"/>
    <s v="Sprinkler"/>
    <s v="Winter Wheat"/>
    <s v="Active IR"/>
  </r>
  <r>
    <x v="17"/>
    <x v="0"/>
    <n v="9.9909859731000008"/>
    <s v="Winter Wheat"/>
    <s v="Sprinkler"/>
    <s v="Winter Wheat"/>
    <s v="Active IR"/>
  </r>
  <r>
    <x v="12"/>
    <x v="0"/>
    <n v="9.9909859731000008"/>
    <s v="Winter Wheat"/>
    <s v="Sprinkler"/>
    <s v="Winter Wheat"/>
    <s v="Active IR"/>
  </r>
  <r>
    <x v="14"/>
    <x v="0"/>
    <n v="12.405597456900001"/>
    <s v="Winter Wheat"/>
    <s v="Sprinkler"/>
    <s v="Winter Wheat"/>
    <s v="Active IR"/>
  </r>
  <r>
    <x v="14"/>
    <x v="0"/>
    <n v="12.405597456900001"/>
    <s v="Winter Wheat"/>
    <s v="Sprinkler"/>
    <s v="Winter Wheat"/>
    <s v="Active IR"/>
  </r>
  <r>
    <x v="15"/>
    <x v="0"/>
    <n v="12.405597456900001"/>
    <s v="Winter Wheat"/>
    <s v="Sprinkler"/>
    <s v="Winter Wheat"/>
    <s v="Active IR"/>
  </r>
  <r>
    <x v="15"/>
    <x v="0"/>
    <n v="12.405597456900001"/>
    <s v="Winter Wheat"/>
    <s v="Sprinkler"/>
    <s v="Winter Wheat"/>
    <s v="Active IR"/>
  </r>
  <r>
    <x v="0"/>
    <x v="0"/>
    <n v="24.525969850100001"/>
    <s v="Winter Wheat"/>
    <s v="Sprinkler"/>
    <s v="Winter Wheat"/>
    <s v="Active IR"/>
  </r>
  <r>
    <x v="16"/>
    <x v="0"/>
    <n v="34.9713401988"/>
    <s v="Winter Wheat"/>
    <s v="Sprinkler"/>
    <s v="Winter Wheat"/>
    <s v="Active IR"/>
  </r>
  <r>
    <x v="16"/>
    <x v="0"/>
    <n v="34.9713401988"/>
    <s v="Winter Wheat"/>
    <s v="Sprinkler"/>
    <s v="Winter Wheat"/>
    <s v="Active IR"/>
  </r>
  <r>
    <x v="16"/>
    <x v="0"/>
    <n v="34.9713401988"/>
    <s v="Winter Wheat"/>
    <s v="Sprinkler"/>
    <s v="Winter Wheat"/>
    <s v="Active IR"/>
  </r>
  <r>
    <x v="12"/>
    <x v="0"/>
    <n v="25.5793974891"/>
    <s v="Winter Wheat"/>
    <s v="Sprinkler"/>
    <s v="Winter Wheat"/>
    <s v="Active IR"/>
  </r>
  <r>
    <x v="12"/>
    <x v="0"/>
    <n v="25.5793974891"/>
    <s v="Winter Wheat"/>
    <s v="Sprinkler"/>
    <s v="Winter Wheat"/>
    <s v="Active IR"/>
  </r>
  <r>
    <x v="12"/>
    <x v="0"/>
    <n v="25.5793974891"/>
    <s v="Winter Wheat"/>
    <s v="Sprinkler"/>
    <s v="Winter Wheat"/>
    <s v="Active IR"/>
  </r>
  <r>
    <x v="17"/>
    <x v="0"/>
    <n v="5.0868765960699998"/>
    <s v="Winter Wheat"/>
    <s v="Sprinkler"/>
    <s v="Winter Wheat"/>
    <s v="Active IR"/>
  </r>
  <r>
    <x v="12"/>
    <x v="0"/>
    <n v="21.855206673000001"/>
    <s v="Winter Wheat"/>
    <s v="Sprinkler"/>
    <s v="Winter Wheat"/>
    <s v="Active IR"/>
  </r>
  <r>
    <x v="12"/>
    <x v="0"/>
    <n v="21.855206673000001"/>
    <s v="Winter Wheat"/>
    <s v="Sprinkler"/>
    <s v="Winter Wheat"/>
    <s v="Active IR"/>
  </r>
  <r>
    <x v="8"/>
    <x v="0"/>
    <n v="34.394781933300003"/>
    <s v="Winter Wheat"/>
    <s v="Sprinkler"/>
    <s v="Winter Wheat"/>
    <s v="Active IR"/>
  </r>
  <r>
    <x v="12"/>
    <x v="0"/>
    <n v="18.2392095674"/>
    <s v="Winter Wheat"/>
    <s v="Sprinkler"/>
    <s v="Winter Wheat"/>
    <s v="Active IR"/>
  </r>
  <r>
    <x v="12"/>
    <x v="0"/>
    <n v="18.2392095674"/>
    <s v="Winter Wheat"/>
    <s v="Sprinkler"/>
    <s v="Winter Wheat"/>
    <s v="Active IR"/>
  </r>
  <r>
    <x v="12"/>
    <x v="0"/>
    <n v="18.2392095674"/>
    <s v="Winter Wheat"/>
    <s v="Sprinkler"/>
    <s v="Winter Wheat"/>
    <s v="Active IR"/>
  </r>
  <r>
    <x v="8"/>
    <x v="0"/>
    <n v="38.478866660000001"/>
    <s v="Winter Wheat"/>
    <s v="Sprinkler"/>
    <s v="Winter Wheat"/>
    <s v="Active IR"/>
  </r>
  <r>
    <x v="7"/>
    <x v="0"/>
    <n v="8.4355426823399906"/>
    <s v="Winter Wheat"/>
    <s v="Sprinkler"/>
    <s v="Winter Wheat"/>
    <s v="Active IR"/>
  </r>
  <r>
    <x v="17"/>
    <x v="0"/>
    <n v="26.977794467500001"/>
    <s v="Winter Wheat"/>
    <s v="Sprinkler"/>
    <s v="Winter Wheat"/>
    <s v="Active IR"/>
  </r>
  <r>
    <x v="12"/>
    <x v="0"/>
    <n v="26.977794467500001"/>
    <s v="Winter Wheat"/>
    <s v="Sprinkler"/>
    <s v="Winter Wheat"/>
    <s v="Active IR"/>
  </r>
  <r>
    <x v="8"/>
    <x v="0"/>
    <n v="26.322074466"/>
    <s v="Winter Wheat"/>
    <s v="Sprinkler"/>
    <s v="Winter Wheat"/>
    <s v="Active IR"/>
  </r>
  <r>
    <x v="0"/>
    <x v="0"/>
    <n v="9.5010360913700005"/>
    <s v="Winter Wheat"/>
    <s v="Sprinkler"/>
    <s v="Winter Wheat"/>
    <s v="Active IR"/>
  </r>
  <r>
    <x v="12"/>
    <x v="0"/>
    <n v="20.0989112703"/>
    <s v="Winter Wheat"/>
    <s v="Sprinkler"/>
    <s v="Winter Wheat"/>
    <s v="Active IR"/>
  </r>
  <r>
    <x v="12"/>
    <x v="0"/>
    <n v="20.0989112703"/>
    <s v="Winter Wheat"/>
    <s v="Sprinkler"/>
    <s v="Winter Wheat"/>
    <s v="Active IR"/>
  </r>
  <r>
    <x v="32"/>
    <x v="0"/>
    <n v="16.5975891573"/>
    <s v="Winter Wheat"/>
    <s v="Sprinkler"/>
    <s v="Winter Wheat"/>
    <s v="Active IR"/>
  </r>
  <r>
    <x v="32"/>
    <x v="0"/>
    <n v="16.5975891573"/>
    <s v="Winter Wheat"/>
    <s v="Sprinkler"/>
    <s v="Winter Wheat"/>
    <s v="Active IR"/>
  </r>
  <r>
    <x v="33"/>
    <x v="0"/>
    <n v="16.5975891573"/>
    <s v="Winter Wheat"/>
    <s v="Sprinkler"/>
    <s v="Winter Wheat"/>
    <s v="Active IR"/>
  </r>
  <r>
    <x v="7"/>
    <x v="0"/>
    <n v="14.5814947932999"/>
    <s v="Winter Wheat"/>
    <s v="Sprinkler"/>
    <s v="Winter Wheat"/>
    <s v="Active IR"/>
  </r>
  <r>
    <x v="8"/>
    <x v="0"/>
    <n v="5.7193379870800003"/>
    <s v="Winter Wheat"/>
    <s v="Sprinkler"/>
    <s v="Winter Wheat"/>
    <s v="Active IR"/>
  </r>
  <r>
    <x v="18"/>
    <x v="0"/>
    <n v="4.6211905787400003"/>
    <s v="Winter Wheat"/>
    <s v="Sprinkler"/>
    <s v="Winter Wheat"/>
    <s v="Active IR"/>
  </r>
  <r>
    <x v="0"/>
    <x v="0"/>
    <n v="35.790048114500003"/>
    <s v="Winter Wheat"/>
    <s v="Sprinkler"/>
    <s v="Winter Wheat"/>
    <s v="Active IR"/>
  </r>
  <r>
    <x v="0"/>
    <x v="0"/>
    <n v="35.790048114500003"/>
    <s v="Winter Wheat"/>
    <s v="Sprinkler"/>
    <s v="Winter Wheat"/>
    <s v="Active IR"/>
  </r>
  <r>
    <x v="12"/>
    <x v="0"/>
    <n v="38.931233409900003"/>
    <s v="Winter Wheat"/>
    <s v="Sprinkler"/>
    <s v="Winter Wheat"/>
    <s v="Active IR"/>
  </r>
  <r>
    <x v="12"/>
    <x v="0"/>
    <n v="38.931233409900003"/>
    <s v="Winter Wheat"/>
    <s v="Sprinkler"/>
    <s v="Winter Wheat"/>
    <s v="Active IR"/>
  </r>
  <r>
    <x v="12"/>
    <x v="0"/>
    <n v="11.733915894100001"/>
    <s v="Winter Wheat"/>
    <s v="Sprinkler"/>
    <s v="Winter Wheat"/>
    <s v="Active IR"/>
  </r>
  <r>
    <x v="17"/>
    <x v="0"/>
    <n v="9.0582134871199997"/>
    <s v="Winter Wheat"/>
    <s v="Sprinkler"/>
    <s v="Winter Wheat"/>
    <s v="Active IR"/>
  </r>
  <r>
    <x v="45"/>
    <x v="0"/>
    <n v="48.472411036300002"/>
    <s v="Winter Wheat"/>
    <s v="Sprinkler"/>
    <s v="Winter Wheat"/>
    <s v="Active IR"/>
  </r>
  <r>
    <x v="0"/>
    <x v="0"/>
    <n v="2.4285103333200002"/>
    <s v="Winter Wheat"/>
    <s v="Sprinkler"/>
    <s v="Winter Wheat"/>
    <s v="Active IR"/>
  </r>
  <r>
    <x v="17"/>
    <x v="0"/>
    <n v="0.78879925347699997"/>
    <s v="Winter Wheat"/>
    <s v="Sprinkler"/>
    <s v="Winter Wheat"/>
    <s v="Active IR"/>
  </r>
  <r>
    <x v="28"/>
    <x v="0"/>
    <n v="6.0498220073200004"/>
    <s v="Horticulture"/>
    <s v="Flood"/>
    <s v="Alfalfa"/>
    <s v="Active IR"/>
  </r>
  <r>
    <x v="28"/>
    <x v="0"/>
    <n v="1.9609423135399999"/>
    <s v="Horticulture"/>
    <s v="Flood"/>
    <s v="Alfalfa"/>
    <s v="Active IR"/>
  </r>
  <r>
    <x v="30"/>
    <x v="0"/>
    <n v="4.0591185030599997"/>
    <s v="Horticulture"/>
    <s v="Flood"/>
    <s v="Grassland/Pasture"/>
    <s v="Active IR"/>
  </r>
  <r>
    <x v="28"/>
    <x v="0"/>
    <n v="4.0591185030599997"/>
    <s v="Horticulture"/>
    <s v="Flood"/>
    <s v="Grassland/Pasture"/>
    <s v="Active IR"/>
  </r>
  <r>
    <x v="28"/>
    <x v="0"/>
    <n v="5.2601995872599998"/>
    <s v="Horticulture"/>
    <s v="Flood"/>
    <s v="Shrubland"/>
    <s v="Active IR"/>
  </r>
  <r>
    <x v="28"/>
    <x v="0"/>
    <n v="9.3646904362699903"/>
    <s v="Horticulture"/>
    <s v="Flood"/>
    <s v="Shrubland"/>
    <s v="Active IR"/>
  </r>
  <r>
    <x v="17"/>
    <x v="0"/>
    <n v="0.57477848650999996"/>
    <s v="Horticulture"/>
    <s v="Sprinkler"/>
    <s v="Alfalfa"/>
    <s v="Active IR"/>
  </r>
  <r>
    <x v="17"/>
    <x v="0"/>
    <n v="0.26088962850699998"/>
    <s v="Horticulture"/>
    <s v="Sprinkler"/>
    <s v="Alfalfa"/>
    <s v="Active IR"/>
  </r>
  <r>
    <x v="17"/>
    <x v="0"/>
    <n v="0.696904295811"/>
    <s v="Horticulture"/>
    <s v="Sprinkler"/>
    <s v="Alfalfa"/>
    <s v="Active IR"/>
  </r>
  <r>
    <x v="17"/>
    <x v="0"/>
    <n v="3.1933921667499998"/>
    <s v="Horticulture"/>
    <s v="Sprinkler"/>
    <s v="Alfalfa"/>
    <s v="Active IR"/>
  </r>
  <r>
    <x v="23"/>
    <x v="0"/>
    <n v="3.1933921667499998"/>
    <s v="Horticulture"/>
    <s v="Sprinkler"/>
    <s v="Alfalfa"/>
    <s v="Active IR"/>
  </r>
  <r>
    <x v="25"/>
    <x v="0"/>
    <n v="3.4975522137000001"/>
    <s v="Horticulture"/>
    <s v="Sprinkler"/>
    <s v="Alfalfa"/>
    <s v="Active IR"/>
  </r>
  <r>
    <x v="25"/>
    <x v="0"/>
    <n v="3.4975522137000001"/>
    <s v="Horticulture"/>
    <s v="Sprinkler"/>
    <s v="Alfalfa"/>
    <s v="Active IR"/>
  </r>
  <r>
    <x v="25"/>
    <x v="0"/>
    <n v="3.4975522137000001"/>
    <s v="Horticulture"/>
    <s v="Sprinkler"/>
    <s v="Alfalfa"/>
    <s v="Active IR"/>
  </r>
  <r>
    <x v="25"/>
    <x v="0"/>
    <n v="3.4975522137000001"/>
    <s v="Horticulture"/>
    <s v="Sprinkler"/>
    <s v="Alfalfa"/>
    <s v="Active IR"/>
  </r>
  <r>
    <x v="17"/>
    <x v="0"/>
    <n v="0.48207158517100002"/>
    <s v="Horticulture"/>
    <s v="Sprinkler"/>
    <s v="Alfalfa"/>
    <s v="Active IR"/>
  </r>
  <r>
    <x v="17"/>
    <x v="0"/>
    <n v="0.92982963755000003"/>
    <s v="Horticulture"/>
    <s v="Sprinkler"/>
    <s v="Alfalfa"/>
    <s v="Active IR"/>
  </r>
  <r>
    <x v="17"/>
    <x v="0"/>
    <n v="10.943170443"/>
    <s v="Horticulture"/>
    <s v="Sprinkler"/>
    <s v="Alfalfa"/>
    <s v="Active IR"/>
  </r>
  <r>
    <x v="12"/>
    <x v="0"/>
    <n v="10.943170443"/>
    <s v="Horticulture"/>
    <s v="Sprinkler"/>
    <s v="Alfalfa"/>
    <s v="Active IR"/>
  </r>
  <r>
    <x v="17"/>
    <x v="0"/>
    <n v="2.7740489673900002"/>
    <s v="Horticulture"/>
    <s v="Sprinkler"/>
    <s v="Alfalfa"/>
    <s v="Active IR"/>
  </r>
  <r>
    <x v="23"/>
    <x v="0"/>
    <n v="4.0772954355"/>
    <s v="Horticulture"/>
    <s v="Sprinkler"/>
    <s v="Alfalfa"/>
    <s v="Active IR"/>
  </r>
  <r>
    <x v="25"/>
    <x v="0"/>
    <n v="1.61997029914"/>
    <s v="Horticulture"/>
    <s v="Sprinkler"/>
    <s v="Alfalfa"/>
    <s v="Active IR"/>
  </r>
  <r>
    <x v="25"/>
    <x v="0"/>
    <n v="6.2956380753200003"/>
    <s v="Horticulture"/>
    <s v="Sprinkler"/>
    <s v="Alfalfa"/>
    <s v="Active IR"/>
  </r>
  <r>
    <x v="17"/>
    <x v="0"/>
    <n v="0.358515364916"/>
    <s v="Horticulture"/>
    <s v="Sprinkler"/>
    <s v="Alfalfa"/>
    <s v="Active IR"/>
  </r>
  <r>
    <x v="25"/>
    <x v="0"/>
    <n v="10.462149201300001"/>
    <s v="Horticulture"/>
    <s v="Sprinkler"/>
    <s v="Alfalfa"/>
    <s v="Active IR"/>
  </r>
  <r>
    <x v="25"/>
    <x v="0"/>
    <n v="4.7431522770300001"/>
    <s v="Horticulture"/>
    <s v="Sprinkler"/>
    <s v="Alfalfa"/>
    <s v="Active IR"/>
  </r>
  <r>
    <x v="17"/>
    <x v="0"/>
    <n v="0.90117354122600002"/>
    <s v="Horticulture"/>
    <s v="Sprinkler"/>
    <s v="Alfalfa"/>
    <s v="Active IR"/>
  </r>
  <r>
    <x v="17"/>
    <x v="0"/>
    <n v="1.8035460787299999"/>
    <s v="Horticulture"/>
    <s v="Sprinkler"/>
    <s v="Alfalfa"/>
    <s v="Active IR"/>
  </r>
  <r>
    <x v="14"/>
    <x v="0"/>
    <n v="3.0398482387699999"/>
    <s v="Horticulture"/>
    <s v="Sprinkler"/>
    <s v="Alfalfa"/>
    <s v="Active IR"/>
  </r>
  <r>
    <x v="14"/>
    <x v="0"/>
    <n v="3.0398482387699999"/>
    <s v="Horticulture"/>
    <s v="Sprinkler"/>
    <s v="Alfalfa"/>
    <s v="Active IR"/>
  </r>
  <r>
    <x v="15"/>
    <x v="0"/>
    <n v="3.0398482387699999"/>
    <s v="Horticulture"/>
    <s v="Sprinkler"/>
    <s v="Alfalfa"/>
    <s v="Active IR"/>
  </r>
  <r>
    <x v="36"/>
    <x v="0"/>
    <n v="3.0398482387699999"/>
    <s v="Horticulture"/>
    <s v="Sprinkler"/>
    <s v="Alfalfa"/>
    <s v="Active IR"/>
  </r>
  <r>
    <x v="14"/>
    <x v="0"/>
    <n v="11.1721570616"/>
    <s v="Horticulture"/>
    <s v="Sprinkler"/>
    <s v="Alfalfa"/>
    <s v="Active IR"/>
  </r>
  <r>
    <x v="14"/>
    <x v="0"/>
    <n v="11.1721570616"/>
    <s v="Horticulture"/>
    <s v="Sprinkler"/>
    <s v="Alfalfa"/>
    <s v="Active IR"/>
  </r>
  <r>
    <x v="15"/>
    <x v="0"/>
    <n v="11.1721570616"/>
    <s v="Horticulture"/>
    <s v="Sprinkler"/>
    <s v="Alfalfa"/>
    <s v="Active IR"/>
  </r>
  <r>
    <x v="15"/>
    <x v="0"/>
    <n v="11.1721570616"/>
    <s v="Horticulture"/>
    <s v="Sprinkler"/>
    <s v="Alfalfa"/>
    <s v="Active IR"/>
  </r>
  <r>
    <x v="36"/>
    <x v="0"/>
    <n v="11.1721570616"/>
    <s v="Horticulture"/>
    <s v="Sprinkler"/>
    <s v="Alfalfa"/>
    <s v="Active IR"/>
  </r>
  <r>
    <x v="17"/>
    <x v="0"/>
    <n v="5.8528115139599999"/>
    <s v="Horticulture"/>
    <s v="Sprinkler"/>
    <s v="Alfalfa"/>
    <s v="Active IR"/>
  </r>
  <r>
    <x v="12"/>
    <x v="0"/>
    <n v="5.8528115139599999"/>
    <s v="Horticulture"/>
    <s v="Sprinkler"/>
    <s v="Alfalfa"/>
    <s v="Active IR"/>
  </r>
  <r>
    <x v="17"/>
    <x v="0"/>
    <n v="0.52443250431599997"/>
    <s v="Horticulture"/>
    <s v="Sprinkler"/>
    <s v="Alfalfa"/>
    <s v="Active IR"/>
  </r>
  <r>
    <x v="23"/>
    <x v="0"/>
    <n v="0.70763727929599995"/>
    <s v="Horticulture"/>
    <s v="Sprinkler"/>
    <s v="Alfalfa"/>
    <s v="Active IR"/>
  </r>
  <r>
    <x v="25"/>
    <x v="0"/>
    <n v="1.05198435867"/>
    <s v="Horticulture"/>
    <s v="Sprinkler"/>
    <s v="Alfalfa"/>
    <s v="Active IR"/>
  </r>
  <r>
    <x v="23"/>
    <x v="0"/>
    <n v="0.56573519151200002"/>
    <s v="Horticulture"/>
    <s v="Sprinkler"/>
    <s v="Alfalfa"/>
    <s v="Active IR"/>
  </r>
  <r>
    <x v="25"/>
    <x v="0"/>
    <n v="1.5201693812299999"/>
    <s v="Horticulture"/>
    <s v="Sprinkler"/>
    <s v="Developed/Low Intensity"/>
    <s v="Active IR"/>
  </r>
  <r>
    <x v="28"/>
    <x v="0"/>
    <n v="1.2566466491699999"/>
    <s v="Horticulture"/>
    <s v="Sprinkler"/>
    <s v="Developed/Open Space"/>
    <s v="Active IR"/>
  </r>
  <r>
    <x v="17"/>
    <x v="0"/>
    <n v="0.69428470156400002"/>
    <s v="Horticulture"/>
    <s v="Sprinkler"/>
    <s v="Developed/Open Space"/>
    <s v="Active IR"/>
  </r>
  <r>
    <x v="25"/>
    <x v="0"/>
    <n v="1.6138916156500001"/>
    <s v="Horticulture"/>
    <s v="Sprinkler"/>
    <s v="Developed/Open Space"/>
    <s v="Active IR"/>
  </r>
  <r>
    <x v="25"/>
    <x v="0"/>
    <n v="2.12000237624"/>
    <s v="Horticulture"/>
    <s v="Sprinkler"/>
    <s v="Grassland/Pasture"/>
    <s v="Active IR"/>
  </r>
  <r>
    <x v="35"/>
    <x v="0"/>
    <n v="1.8256850306200001"/>
    <s v="Horticulture"/>
    <s v="Sprinkler"/>
    <s v="Grassland/Pasture"/>
    <s v="Active IR"/>
  </r>
  <r>
    <x v="14"/>
    <x v="0"/>
    <n v="5.00408684754"/>
    <s v="Horticulture"/>
    <s v="Sprinkler"/>
    <s v="Herbaceous Wetlands"/>
    <s v="Active IR"/>
  </r>
  <r>
    <x v="14"/>
    <x v="0"/>
    <n v="5.00408684754"/>
    <s v="Horticulture"/>
    <s v="Sprinkler"/>
    <s v="Herbaceous Wetlands"/>
    <s v="Active IR"/>
  </r>
  <r>
    <x v="15"/>
    <x v="0"/>
    <n v="5.00408684754"/>
    <s v="Horticulture"/>
    <s v="Sprinkler"/>
    <s v="Herbaceous Wetlands"/>
    <s v="Active IR"/>
  </r>
  <r>
    <x v="36"/>
    <x v="0"/>
    <n v="5.00408684754"/>
    <s v="Horticulture"/>
    <s v="Sprinkler"/>
    <s v="Herbaceous Wetlands"/>
    <s v="Active IR"/>
  </r>
  <r>
    <x v="12"/>
    <x v="0"/>
    <n v="0.26318716694700001"/>
    <s v="Horticulture"/>
    <s v="Sprinkler"/>
    <s v="Other Hay/Non Alfalfa"/>
    <s v="Active IR"/>
  </r>
  <r>
    <x v="25"/>
    <x v="0"/>
    <n v="1.9973643116399999"/>
    <s v="Horticulture"/>
    <s v="Sprinkler"/>
    <s v="Other Hay/Non Alfalfa"/>
    <s v="Active IR"/>
  </r>
  <r>
    <x v="48"/>
    <x v="0"/>
    <n v="3.2121167233799999"/>
    <s v="Horticulture"/>
    <s v="Sprinkler"/>
    <s v="Other Hay/Non Alfalfa"/>
    <s v="Active IR"/>
  </r>
  <r>
    <x v="23"/>
    <x v="0"/>
    <n v="1.1001207530999999"/>
    <s v="Horticulture"/>
    <s v="Sprinkler"/>
    <s v="Other Hay/Non Alfalfa"/>
    <s v="Active IR"/>
  </r>
  <r>
    <x v="48"/>
    <x v="0"/>
    <n v="3.2167118229799998"/>
    <s v="Horticulture"/>
    <s v="Sprinkler"/>
    <s v="Shrubland"/>
    <s v="Active IR"/>
  </r>
  <r>
    <x v="25"/>
    <x v="0"/>
    <n v="1.9336089351100001"/>
    <s v="Horticulture"/>
    <s v="Sprinkler"/>
    <s v="Shrubland"/>
    <s v="Active IR"/>
  </r>
  <r>
    <x v="25"/>
    <x v="0"/>
    <n v="1.9336089351100001"/>
    <s v="Horticulture"/>
    <s v="Sprinkler"/>
    <s v="Shrubland"/>
    <s v="Active IR"/>
  </r>
  <r>
    <x v="12"/>
    <x v="0"/>
    <n v="2.6636937684799999"/>
    <s v="Horticulture"/>
    <s v="Sprinkler"/>
    <s v="Shrubland"/>
    <s v="Active IR"/>
  </r>
  <r>
    <x v="29"/>
    <x v="0"/>
    <n v="5.5490568937200004"/>
    <s v="Horticulture"/>
    <s v="Sprinkler"/>
    <s v="Spring Wheat"/>
    <s v="Active IR"/>
  </r>
  <r>
    <x v="29"/>
    <x v="0"/>
    <n v="5.21658549036"/>
    <s v="Horticulture"/>
    <s v="Sprinkler"/>
    <s v="Spring Wheat"/>
    <s v="Active IR"/>
  </r>
  <r>
    <x v="12"/>
    <x v="0"/>
    <n v="1.3381496821500001"/>
    <s v="Horticulture"/>
    <s v="Sprinkler"/>
    <s v="Woody Wetlands"/>
    <s v="Active IR"/>
  </r>
  <r>
    <x v="2"/>
    <x v="0"/>
    <n v="9.45389836877"/>
    <s v="Oats"/>
    <s v="Flood"/>
    <s v="Oats"/>
    <s v="Active IR"/>
  </r>
  <r>
    <x v="9"/>
    <x v="0"/>
    <n v="7.3633017816999997"/>
    <s v="Oats"/>
    <s v="Flood"/>
    <s v="Oats"/>
    <s v="Active IR"/>
  </r>
  <r>
    <x v="9"/>
    <x v="0"/>
    <n v="7.3633017816999997"/>
    <s v="Oats"/>
    <s v="Flood"/>
    <s v="Oats"/>
    <s v="Active IR"/>
  </r>
  <r>
    <x v="9"/>
    <x v="0"/>
    <n v="7.3633017816999997"/>
    <s v="Oats"/>
    <s v="Flood"/>
    <s v="Oats"/>
    <s v="Active IR"/>
  </r>
  <r>
    <x v="53"/>
    <x v="0"/>
    <n v="5.8366124959899999"/>
    <s v="Oats"/>
    <s v="Flood"/>
    <s v="Oats"/>
    <s v="Active IR"/>
  </r>
  <r>
    <x v="37"/>
    <x v="0"/>
    <n v="9.6465024851399903"/>
    <s v="Oats"/>
    <s v="Flood"/>
    <s v="Oats"/>
    <s v="Active IR"/>
  </r>
  <r>
    <x v="3"/>
    <x v="0"/>
    <n v="20.177151310300001"/>
    <s v="Oats"/>
    <s v="Flood"/>
    <s v="Oats"/>
    <s v="Active IR"/>
  </r>
  <r>
    <x v="9"/>
    <x v="0"/>
    <n v="10.535370669600001"/>
    <s v="Oats"/>
    <s v="Flood"/>
    <s v="Oats"/>
    <s v="Active IR"/>
  </r>
  <r>
    <x v="53"/>
    <x v="0"/>
    <n v="5.3763749595899997"/>
    <s v="Oats"/>
    <s v="Flood"/>
    <s v="Oats"/>
    <s v="Active IR"/>
  </r>
  <r>
    <x v="12"/>
    <x v="0"/>
    <n v="16.5339691673"/>
    <s v="Oats"/>
    <s v="Sprinkler"/>
    <s v="Oats"/>
    <s v="Active IR"/>
  </r>
  <r>
    <x v="48"/>
    <x v="0"/>
    <n v="16.5339691673"/>
    <s v="Oats"/>
    <s v="Sprinkler"/>
    <s v="Oats"/>
    <s v="Active IR"/>
  </r>
  <r>
    <x v="48"/>
    <x v="0"/>
    <n v="16.5339691673"/>
    <s v="Oats"/>
    <s v="Sprinkler"/>
    <s v="Oats"/>
    <s v="Active IR"/>
  </r>
  <r>
    <x v="29"/>
    <x v="0"/>
    <n v="13.7689774392"/>
    <s v="Oats"/>
    <s v="Sprinkler"/>
    <s v="Oats"/>
    <s v="Active IR"/>
  </r>
  <r>
    <x v="48"/>
    <x v="0"/>
    <n v="10.4607114044"/>
    <s v="Oats"/>
    <s v="Sprinkler"/>
    <s v="Oats"/>
    <s v="Active IR"/>
  </r>
  <r>
    <x v="48"/>
    <x v="0"/>
    <n v="10.4607114044"/>
    <s v="Oats"/>
    <s v="Sprinkler"/>
    <s v="Oats"/>
    <s v="Active IR"/>
  </r>
  <r>
    <x v="12"/>
    <x v="0"/>
    <n v="28.447925012799899"/>
    <s v="Oats"/>
    <s v="Sprinkler"/>
    <s v="Oats"/>
    <s v="Active IR"/>
  </r>
  <r>
    <x v="48"/>
    <x v="0"/>
    <n v="28.447925012799899"/>
    <s v="Oats"/>
    <s v="Sprinkler"/>
    <s v="Oats"/>
    <s v="Active IR"/>
  </r>
  <r>
    <x v="48"/>
    <x v="0"/>
    <n v="28.447925012799899"/>
    <s v="Oats"/>
    <s v="Sprinkler"/>
    <s v="Oats"/>
    <s v="Active IR"/>
  </r>
  <r>
    <x v="17"/>
    <x v="0"/>
    <n v="24.229034871900001"/>
    <s v="Oats"/>
    <s v="Sprinkler"/>
    <s v="Oats"/>
    <s v="Active IR"/>
  </r>
  <r>
    <x v="41"/>
    <x v="0"/>
    <n v="24.229034871900001"/>
    <s v="Oats"/>
    <s v="Sprinkler"/>
    <s v="Oats"/>
    <s v="Active IR"/>
  </r>
  <r>
    <x v="12"/>
    <x v="0"/>
    <n v="9.7385834420999906"/>
    <s v="Oats"/>
    <s v="Sprinkler"/>
    <s v="Oats"/>
    <s v="Active IR"/>
  </r>
  <r>
    <x v="48"/>
    <x v="0"/>
    <n v="9.7385834420999906"/>
    <s v="Oats"/>
    <s v="Sprinkler"/>
    <s v="Oats"/>
    <s v="Active IR"/>
  </r>
  <r>
    <x v="48"/>
    <x v="0"/>
    <n v="9.7385834420999906"/>
    <s v="Oats"/>
    <s v="Sprinkler"/>
    <s v="Oats"/>
    <s v="Active IR"/>
  </r>
  <r>
    <x v="17"/>
    <x v="0"/>
    <n v="23.107329686700002"/>
    <s v="Oats"/>
    <s v="Sprinkler"/>
    <s v="Oats"/>
    <s v="Active IR"/>
  </r>
  <r>
    <x v="17"/>
    <x v="0"/>
    <n v="23.107329686700002"/>
    <s v="Oats"/>
    <s v="Sprinkler"/>
    <s v="Oats"/>
    <s v="Active IR"/>
  </r>
  <r>
    <x v="12"/>
    <x v="0"/>
    <n v="23.107329686700002"/>
    <s v="Oats"/>
    <s v="Sprinkler"/>
    <s v="Oats"/>
    <s v="Active IR"/>
  </r>
  <r>
    <x v="12"/>
    <x v="0"/>
    <n v="23.107329686700002"/>
    <s v="Oats"/>
    <s v="Sprinkler"/>
    <s v="Oats"/>
    <s v="Active IR"/>
  </r>
  <r>
    <x v="12"/>
    <x v="0"/>
    <n v="19.432092102599899"/>
    <s v="Oats"/>
    <s v="Sprinkler"/>
    <s v="Oats"/>
    <s v="Active IR"/>
  </r>
  <r>
    <x v="48"/>
    <x v="0"/>
    <n v="19.432092102599899"/>
    <s v="Oats"/>
    <s v="Sprinkler"/>
    <s v="Oats"/>
    <s v="Active IR"/>
  </r>
  <r>
    <x v="29"/>
    <x v="0"/>
    <n v="15.8911544273"/>
    <s v="Oats"/>
    <s v="Sprinkler"/>
    <s v="Oats"/>
    <s v="Active IR"/>
  </r>
  <r>
    <x v="8"/>
    <x v="0"/>
    <n v="32.757400964399899"/>
    <s v="Oats"/>
    <s v="Sprinkler"/>
    <s v="Oats"/>
    <s v="Active IR"/>
  </r>
  <r>
    <x v="29"/>
    <x v="0"/>
    <n v="10.356559224"/>
    <s v="Oats"/>
    <s v="Sprinkler"/>
    <s v="Oats"/>
    <s v="Active IR"/>
  </r>
  <r>
    <x v="4"/>
    <x v="0"/>
    <n v="1.1875670465599999"/>
    <s v="Orchard unspecified"/>
    <s v="Drip"/>
    <s v="Alfalfa"/>
    <s v="Active IR"/>
  </r>
  <r>
    <x v="4"/>
    <x v="0"/>
    <n v="1.1875670465599999"/>
    <s v="Orchard unspecified"/>
    <s v="Drip"/>
    <s v="Alfalfa"/>
    <s v="Active IR"/>
  </r>
  <r>
    <x v="7"/>
    <x v="0"/>
    <n v="1.1875670465599999"/>
    <s v="Orchard unspecified"/>
    <s v="Drip"/>
    <s v="Alfalfa"/>
    <s v="Active IR"/>
  </r>
  <r>
    <x v="28"/>
    <x v="0"/>
    <n v="1.98078942826"/>
    <s v="Orchard unspecified"/>
    <s v="Flood"/>
    <s v="Developed/Low Intensity"/>
    <s v="Active IR"/>
  </r>
  <r>
    <x v="28"/>
    <x v="0"/>
    <n v="1.98078942826"/>
    <s v="Orchard unspecified"/>
    <s v="Flood"/>
    <s v="Developed/Low Intensity"/>
    <s v="Active IR"/>
  </r>
  <r>
    <x v="39"/>
    <x v="0"/>
    <n v="0.569419674308"/>
    <s v="Orchard unspecified"/>
    <s v="Flood"/>
    <s v="Developed/Open Space"/>
    <s v="Active IR"/>
  </r>
  <r>
    <x v="17"/>
    <x v="0"/>
    <n v="0.64092612947399996"/>
    <s v="Orchard unspecified"/>
    <s v="Flood"/>
    <s v="Grassland/Pasture"/>
    <s v="Active IR"/>
  </r>
  <r>
    <x v="9"/>
    <x v="0"/>
    <n v="1.2329800175000001"/>
    <s v="Orchard unspecified"/>
    <s v="Flood"/>
    <s v="Other Hay/Non Alfalfa"/>
    <s v="Active IR"/>
  </r>
  <r>
    <x v="19"/>
    <x v="0"/>
    <n v="0.62682732195599999"/>
    <s v="Orchard unspecified"/>
    <s v="Flood"/>
    <s v="Other Hay/Non Alfalfa"/>
    <s v="Active IR"/>
  </r>
  <r>
    <x v="28"/>
    <x v="0"/>
    <n v="8.0325716747500007"/>
    <s v="Orchard unspecified"/>
    <s v="Flood"/>
    <s v="Other Tree Crops"/>
    <s v="Active IR"/>
  </r>
  <r>
    <x v="39"/>
    <x v="0"/>
    <n v="1.11399549305"/>
    <s v="Orchard unspecified"/>
    <s v="Sprinkler"/>
    <s v="Alfalfa"/>
    <s v="Active IR"/>
  </r>
  <r>
    <x v="21"/>
    <x v="0"/>
    <n v="1.438726492"/>
    <s v="Orchard unspecified"/>
    <s v="Sprinkler"/>
    <s v="Alfalfa"/>
    <s v="Active IR"/>
  </r>
  <r>
    <x v="39"/>
    <x v="0"/>
    <n v="0.44950831835100002"/>
    <s v="Cherries"/>
    <s v="Sprinkler"/>
    <s v="Cherries"/>
    <s v="Active IR"/>
  </r>
  <r>
    <x v="25"/>
    <x v="0"/>
    <n v="1.1595589938599999"/>
    <s v="Orchard unspecified"/>
    <s v="Sprinkler"/>
    <s v="Developed/Low Intensity"/>
    <s v="Active IR"/>
  </r>
  <r>
    <x v="12"/>
    <x v="0"/>
    <n v="0.83052488561899995"/>
    <s v="Orchard unspecified"/>
    <s v="Sprinkler"/>
    <s v="Developed/Low Intensity"/>
    <s v="Active IR"/>
  </r>
  <r>
    <x v="39"/>
    <x v="0"/>
    <n v="0.63630666674799996"/>
    <s v="Orchard unspecified"/>
    <s v="Sprinkler"/>
    <s v="Developed/Low Intensity"/>
    <s v="Active IR"/>
  </r>
  <r>
    <x v="39"/>
    <x v="0"/>
    <n v="1.4393053569600001"/>
    <s v="Orchard unspecified"/>
    <s v="Sprinkler"/>
    <s v="Developed/Open Space"/>
    <s v="Active IR"/>
  </r>
  <r>
    <x v="39"/>
    <x v="0"/>
    <n v="1.4304974262700001"/>
    <s v="Orchard unspecified"/>
    <s v="Sprinkler"/>
    <s v="Developed/Open Space"/>
    <s v="Active IR"/>
  </r>
  <r>
    <x v="28"/>
    <x v="0"/>
    <n v="1.1177383080100001"/>
    <s v="Orchard unspecified"/>
    <s v="Sprinkler"/>
    <s v="Developed/Open Space"/>
    <s v="Active IR"/>
  </r>
  <r>
    <x v="41"/>
    <x v="0"/>
    <n v="0.60503856115300003"/>
    <s v="Orchard unspecified"/>
    <s v="Sprinkler"/>
    <s v="Grassland/Pasture"/>
    <s v="Active IR"/>
  </r>
  <r>
    <x v="41"/>
    <x v="0"/>
    <n v="0.60503856115300003"/>
    <s v="Orchard unspecified"/>
    <s v="Sprinkler"/>
    <s v="Grassland/Pasture"/>
    <s v="Active IR"/>
  </r>
  <r>
    <x v="21"/>
    <x v="0"/>
    <n v="0.70388678200900001"/>
    <s v="Orchard unspecified"/>
    <s v="Sprinkler"/>
    <s v="Other Hay/Non Alfalfa"/>
    <s v="Active IR"/>
  </r>
  <r>
    <x v="12"/>
    <x v="0"/>
    <n v="0.57641758726799996"/>
    <s v="Orchard unspecified"/>
    <s v="Sprinkler"/>
    <s v="Other Hay/Non Alfalfa"/>
    <s v="Active IR"/>
  </r>
  <r>
    <x v="41"/>
    <x v="0"/>
    <n v="0.73758668471"/>
    <s v="Orchard unspecified"/>
    <s v="Sprinkler"/>
    <s v="Other Hay/Non Alfalfa"/>
    <s v="Active IR"/>
  </r>
  <r>
    <x v="41"/>
    <x v="0"/>
    <n v="0.73758668471"/>
    <s v="Orchard unspecified"/>
    <s v="Sprinkler"/>
    <s v="Other Hay/Non Alfalfa"/>
    <s v="Active IR"/>
  </r>
  <r>
    <x v="41"/>
    <x v="0"/>
    <n v="2.0490944407499998"/>
    <s v="Orchard unspecified"/>
    <s v="Sprinkler"/>
    <s v="Other Hay/Non Alfalfa"/>
    <s v="Active IR"/>
  </r>
  <r>
    <x v="41"/>
    <x v="0"/>
    <n v="2.0490944407499998"/>
    <s v="Orchard unspecified"/>
    <s v="Sprinkler"/>
    <s v="Other Hay/Non Alfalfa"/>
    <s v="Active IR"/>
  </r>
  <r>
    <x v="39"/>
    <x v="0"/>
    <n v="2.0728390435000001"/>
    <s v="Orchard unspecified"/>
    <s v="Sprinkler"/>
    <s v="Other Hay/Non Alfalfa"/>
    <s v="Active IR"/>
  </r>
  <r>
    <x v="39"/>
    <x v="0"/>
    <n v="2.0728390435000001"/>
    <s v="Orchard unspecified"/>
    <s v="Sprinkler"/>
    <s v="Other Hay/Non Alfalfa"/>
    <s v="Active IR"/>
  </r>
  <r>
    <x v="21"/>
    <x v="0"/>
    <n v="1.24283543344"/>
    <s v="Apples"/>
    <s v="Sprinkler"/>
    <s v="Other Hay/Non Alfalfa"/>
    <s v="Active IR"/>
  </r>
  <r>
    <x v="41"/>
    <x v="0"/>
    <n v="0.851640064659"/>
    <s v="Orchard unspecified"/>
    <s v="Sprinkler"/>
    <s v="Shrubland"/>
    <s v="Active IR"/>
  </r>
  <r>
    <x v="41"/>
    <x v="0"/>
    <n v="0.851640064659"/>
    <s v="Orchard unspecified"/>
    <s v="Sprinkler"/>
    <s v="Shrubland"/>
    <s v="Active IR"/>
  </r>
  <r>
    <x v="17"/>
    <x v="0"/>
    <n v="0.53099850854700004"/>
    <s v="Orchard unspecified"/>
    <s v="Sprinkler"/>
    <s v="Woody Wetlands"/>
    <s v="Active IR"/>
  </r>
  <r>
    <x v="40"/>
    <x v="0"/>
    <n v="0.53099850854700004"/>
    <s v="Orchard unspecified"/>
    <s v="Sprinkler"/>
    <s v="Woody Wetlands"/>
    <s v="Active IR"/>
  </r>
  <r>
    <x v="42"/>
    <x v="0"/>
    <n v="0.27852340022099997"/>
    <s v="Pasture"/>
    <s v="Flood"/>
    <s v="Developed/Low Intensity"/>
    <s v="Active IR"/>
  </r>
  <r>
    <x v="7"/>
    <x v="0"/>
    <n v="0.27852340022099997"/>
    <s v="Pasture"/>
    <s v="Flood"/>
    <s v="Developed/Low Intensity"/>
    <s v="Active IR"/>
  </r>
  <r>
    <x v="12"/>
    <x v="0"/>
    <n v="1.91288913869"/>
    <s v="Pasture"/>
    <s v="Flood"/>
    <s v="Developed/Low Intensity"/>
    <s v="Active IR"/>
  </r>
  <r>
    <x v="12"/>
    <x v="0"/>
    <n v="1.91288913869"/>
    <s v="Pasture"/>
    <s v="Flood"/>
    <s v="Developed/Low Intensity"/>
    <s v="Active IR"/>
  </r>
  <r>
    <x v="21"/>
    <x v="0"/>
    <n v="3.4717611291099999"/>
    <s v="Pasture"/>
    <s v="Flood"/>
    <s v="Developed/Low Intensity"/>
    <s v="Active IR"/>
  </r>
  <r>
    <x v="21"/>
    <x v="0"/>
    <n v="3.4717611291099999"/>
    <s v="Pasture"/>
    <s v="Flood"/>
    <s v="Developed/Low Intensity"/>
    <s v="Active IR"/>
  </r>
  <r>
    <x v="42"/>
    <x v="0"/>
    <n v="0.89065786894099996"/>
    <s v="Pasture"/>
    <s v="Flood"/>
    <s v="Developed/Low Intensity"/>
    <s v="Active IR"/>
  </r>
  <r>
    <x v="7"/>
    <x v="0"/>
    <n v="0.89065786894099996"/>
    <s v="Pasture"/>
    <s v="Flood"/>
    <s v="Developed/Low Intensity"/>
    <s v="Active IR"/>
  </r>
  <r>
    <x v="16"/>
    <x v="0"/>
    <n v="1.24901466224"/>
    <s v="Pasture"/>
    <s v="Flood"/>
    <s v="Developed/Low Intensity"/>
    <s v="Active IR"/>
  </r>
  <r>
    <x v="3"/>
    <x v="0"/>
    <n v="0.70359951274400001"/>
    <s v="Pasture"/>
    <s v="Flood"/>
    <s v="Developed/Low Intensity"/>
    <s v="Active IR"/>
  </r>
  <r>
    <x v="38"/>
    <x v="0"/>
    <n v="1.3517095789"/>
    <s v="Pasture"/>
    <s v="Flood"/>
    <s v="Developed/Low Intensity"/>
    <s v="Active IR"/>
  </r>
  <r>
    <x v="11"/>
    <x v="0"/>
    <n v="25.1559345665999"/>
    <s v="Pasture"/>
    <s v="Flood"/>
    <s v="Developed/Low Intensity"/>
    <s v="Active IR"/>
  </r>
  <r>
    <x v="11"/>
    <x v="0"/>
    <n v="25.1559345665999"/>
    <s v="Pasture"/>
    <s v="Flood"/>
    <s v="Developed/Low Intensity"/>
    <s v="Active IR"/>
  </r>
  <r>
    <x v="3"/>
    <x v="0"/>
    <n v="0.47070032800299999"/>
    <s v="Pasture"/>
    <s v="Flood"/>
    <s v="Developed/Low Intensity"/>
    <s v="Active IR"/>
  </r>
  <r>
    <x v="42"/>
    <x v="0"/>
    <n v="1.31944754754"/>
    <s v="Pasture"/>
    <s v="Flood"/>
    <s v="Developed/Low Intensity"/>
    <s v="Active IR"/>
  </r>
  <r>
    <x v="7"/>
    <x v="0"/>
    <n v="1.31944754754"/>
    <s v="Pasture"/>
    <s v="Flood"/>
    <s v="Developed/Low Intensity"/>
    <s v="Active IR"/>
  </r>
  <r>
    <x v="25"/>
    <x v="0"/>
    <n v="0.61804175131899997"/>
    <s v="Pasture"/>
    <s v="Flood"/>
    <s v="Developed/Low Intensity"/>
    <s v="Active IR"/>
  </r>
  <r>
    <x v="42"/>
    <x v="0"/>
    <n v="0.47130213413099997"/>
    <s v="Pasture"/>
    <s v="Flood"/>
    <s v="Developed/Open Space"/>
    <s v="Active IR"/>
  </r>
  <r>
    <x v="42"/>
    <x v="0"/>
    <n v="0.47130213413099997"/>
    <s v="Pasture"/>
    <s v="Flood"/>
    <s v="Developed/Open Space"/>
    <s v="Active IR"/>
  </r>
  <r>
    <x v="7"/>
    <x v="0"/>
    <n v="0.47130213413099997"/>
    <s v="Pasture"/>
    <s v="Flood"/>
    <s v="Developed/Open Space"/>
    <s v="Active IR"/>
  </r>
  <r>
    <x v="7"/>
    <x v="0"/>
    <n v="0.47130213413099997"/>
    <s v="Pasture"/>
    <s v="Flood"/>
    <s v="Developed/Open Space"/>
    <s v="Active IR"/>
  </r>
  <r>
    <x v="42"/>
    <x v="0"/>
    <n v="1.03870275974"/>
    <s v="Pasture"/>
    <s v="Flood"/>
    <s v="Developed/Open Space"/>
    <s v="Active IR"/>
  </r>
  <r>
    <x v="42"/>
    <x v="0"/>
    <n v="1.03870275974"/>
    <s v="Pasture"/>
    <s v="Flood"/>
    <s v="Developed/Open Space"/>
    <s v="Active IR"/>
  </r>
  <r>
    <x v="7"/>
    <x v="0"/>
    <n v="1.03870275974"/>
    <s v="Pasture"/>
    <s v="Flood"/>
    <s v="Developed/Open Space"/>
    <s v="Active IR"/>
  </r>
  <r>
    <x v="7"/>
    <x v="0"/>
    <n v="1.03870275974"/>
    <s v="Pasture"/>
    <s v="Flood"/>
    <s v="Developed/Open Space"/>
    <s v="Active IR"/>
  </r>
  <r>
    <x v="42"/>
    <x v="0"/>
    <n v="0.62627689896700001"/>
    <s v="Pasture"/>
    <s v="Flood"/>
    <s v="Developed/Open Space"/>
    <s v="Active IR"/>
  </r>
  <r>
    <x v="7"/>
    <x v="0"/>
    <n v="0.62627689896700001"/>
    <s v="Pasture"/>
    <s v="Flood"/>
    <s v="Developed/Open Space"/>
    <s v="Active IR"/>
  </r>
  <r>
    <x v="42"/>
    <x v="0"/>
    <n v="0.62534608283699999"/>
    <s v="Pasture"/>
    <s v="Flood"/>
    <s v="Developed/Open Space"/>
    <s v="Active IR"/>
  </r>
  <r>
    <x v="7"/>
    <x v="0"/>
    <n v="0.62534608283699999"/>
    <s v="Pasture"/>
    <s v="Flood"/>
    <s v="Developed/Open Space"/>
    <s v="Active IR"/>
  </r>
  <r>
    <x v="23"/>
    <x v="0"/>
    <n v="0.93595434950699996"/>
    <s v="Pasture"/>
    <s v="Flood"/>
    <s v="Developed/Open Space"/>
    <s v="Active IR"/>
  </r>
  <r>
    <x v="16"/>
    <x v="0"/>
    <n v="0.44903054484600002"/>
    <s v="Pasture"/>
    <s v="Flood"/>
    <s v="Developed/Open Space"/>
    <s v="Active IR"/>
  </r>
  <r>
    <x v="42"/>
    <x v="0"/>
    <n v="1.19452162115"/>
    <s v="Pasture"/>
    <s v="Flood"/>
    <s v="Developed/Open Space"/>
    <s v="Active IR"/>
  </r>
  <r>
    <x v="7"/>
    <x v="0"/>
    <n v="1.19452162115"/>
    <s v="Pasture"/>
    <s v="Flood"/>
    <s v="Developed/Open Space"/>
    <s v="Active IR"/>
  </r>
  <r>
    <x v="11"/>
    <x v="0"/>
    <n v="4.85803919599"/>
    <s v="Pasture"/>
    <s v="Flood"/>
    <s v="Developed/Open Space"/>
    <s v="Active IR"/>
  </r>
  <r>
    <x v="11"/>
    <x v="0"/>
    <n v="4.85803919599"/>
    <s v="Pasture"/>
    <s v="Flood"/>
    <s v="Developed/Open Space"/>
    <s v="Active IR"/>
  </r>
  <r>
    <x v="25"/>
    <x v="0"/>
    <n v="1.5908455674399999"/>
    <s v="Pasture"/>
    <s v="Flood"/>
    <s v="Developed/Open Space"/>
    <s v="Active IR"/>
  </r>
  <r>
    <x v="5"/>
    <x v="0"/>
    <n v="2.7476911100199999"/>
    <s v="Pasture"/>
    <s v="Flood"/>
    <s v="Developed/Open Space"/>
    <s v="Active IR"/>
  </r>
  <r>
    <x v="27"/>
    <x v="0"/>
    <n v="2.5111766719999999"/>
    <s v="Pasture"/>
    <s v="Flood"/>
    <s v="Developed/Open Space"/>
    <s v="Active IR"/>
  </r>
  <r>
    <x v="27"/>
    <x v="0"/>
    <n v="2.5111766719999999"/>
    <s v="Pasture"/>
    <s v="Flood"/>
    <s v="Developed/Open Space"/>
    <s v="Active IR"/>
  </r>
  <r>
    <x v="27"/>
    <x v="0"/>
    <n v="2.5111766719999999"/>
    <s v="Pasture"/>
    <s v="Flood"/>
    <s v="Developed/Open Space"/>
    <s v="Active IR"/>
  </r>
  <r>
    <x v="11"/>
    <x v="0"/>
    <n v="4.1722300401599997"/>
    <s v="Pasture"/>
    <s v="Flood"/>
    <s v="Developed/Open Space"/>
    <s v="Active IR"/>
  </r>
  <r>
    <x v="11"/>
    <x v="0"/>
    <n v="4.1722300401599997"/>
    <s v="Pasture"/>
    <s v="Flood"/>
    <s v="Developed/Open Space"/>
    <s v="Active IR"/>
  </r>
  <r>
    <x v="7"/>
    <x v="0"/>
    <n v="0.38128539130099998"/>
    <s v="Pasture"/>
    <s v="Flood"/>
    <s v="Developed/Open Space"/>
    <s v="Active IR"/>
  </r>
  <r>
    <x v="42"/>
    <x v="0"/>
    <n v="0.61837011892500005"/>
    <s v="Pasture"/>
    <s v="Flood"/>
    <s v="Developed/Open Space"/>
    <s v="Active IR"/>
  </r>
  <r>
    <x v="7"/>
    <x v="0"/>
    <n v="0.61837011892500005"/>
    <s v="Pasture"/>
    <s v="Flood"/>
    <s v="Developed/Open Space"/>
    <s v="Active IR"/>
  </r>
  <r>
    <x v="42"/>
    <x v="0"/>
    <n v="1.64865558201"/>
    <s v="Pasture"/>
    <s v="Flood"/>
    <s v="Developed/Open Space"/>
    <s v="Active IR"/>
  </r>
  <r>
    <x v="7"/>
    <x v="0"/>
    <n v="1.64865558201"/>
    <s v="Pasture"/>
    <s v="Flood"/>
    <s v="Developed/Open Space"/>
    <s v="Active IR"/>
  </r>
  <r>
    <x v="42"/>
    <x v="0"/>
    <n v="1.1073955928999999"/>
    <s v="Pasture"/>
    <s v="Flood"/>
    <s v="Developed/Open Space"/>
    <s v="Active IR"/>
  </r>
  <r>
    <x v="7"/>
    <x v="0"/>
    <n v="1.1073955928999999"/>
    <s v="Pasture"/>
    <s v="Flood"/>
    <s v="Developed/Open Space"/>
    <s v="Active IR"/>
  </r>
  <r>
    <x v="43"/>
    <x v="0"/>
    <n v="0.82291637423800001"/>
    <s v="Pasture"/>
    <s v="Flood"/>
    <s v="Developed/Open Space"/>
    <s v="Active IR"/>
  </r>
  <r>
    <x v="43"/>
    <x v="0"/>
    <n v="0.82291637423800001"/>
    <s v="Pasture"/>
    <s v="Flood"/>
    <s v="Developed/Open Space"/>
    <s v="Active IR"/>
  </r>
  <r>
    <x v="43"/>
    <x v="0"/>
    <n v="0.82291637423800001"/>
    <s v="Pasture"/>
    <s v="Flood"/>
    <s v="Developed/Open Space"/>
    <s v="Active IR"/>
  </r>
  <r>
    <x v="19"/>
    <x v="0"/>
    <n v="0.84186155159999998"/>
    <s v="Pasture"/>
    <s v="Flood"/>
    <s v="Developed/Open Space"/>
    <s v="Active IR"/>
  </r>
  <r>
    <x v="19"/>
    <x v="0"/>
    <n v="0.84186155159999998"/>
    <s v="Pasture"/>
    <s v="Flood"/>
    <s v="Developed/Open Space"/>
    <s v="Active IR"/>
  </r>
  <r>
    <x v="19"/>
    <x v="0"/>
    <n v="1.09269578107"/>
    <s v="Pasture"/>
    <s v="Flood"/>
    <s v="Developed/Open Space"/>
    <s v="Active IR"/>
  </r>
  <r>
    <x v="27"/>
    <x v="0"/>
    <n v="14.242895587"/>
    <s v="Pasture"/>
    <s v="Flood"/>
    <s v="Developed/Open Space"/>
    <s v="Active IR"/>
  </r>
  <r>
    <x v="27"/>
    <x v="0"/>
    <n v="14.242895587"/>
    <s v="Pasture"/>
    <s v="Flood"/>
    <s v="Developed/Open Space"/>
    <s v="Active IR"/>
  </r>
  <r>
    <x v="27"/>
    <x v="0"/>
    <n v="14.242895587"/>
    <s v="Pasture"/>
    <s v="Flood"/>
    <s v="Developed/Open Space"/>
    <s v="Active IR"/>
  </r>
  <r>
    <x v="27"/>
    <x v="0"/>
    <n v="14.242895587"/>
    <s v="Pasture"/>
    <s v="Flood"/>
    <s v="Developed/Open Space"/>
    <s v="Active IR"/>
  </r>
  <r>
    <x v="27"/>
    <x v="0"/>
    <n v="14.242895587"/>
    <s v="Pasture"/>
    <s v="Flood"/>
    <s v="Developed/Open Space"/>
    <s v="Active IR"/>
  </r>
  <r>
    <x v="27"/>
    <x v="0"/>
    <n v="14.242895587"/>
    <s v="Pasture"/>
    <s v="Flood"/>
    <s v="Developed/Open Space"/>
    <s v="Active IR"/>
  </r>
  <r>
    <x v="27"/>
    <x v="0"/>
    <n v="14.242895587"/>
    <s v="Pasture"/>
    <s v="Flood"/>
    <s v="Developed/Open Space"/>
    <s v="Active IR"/>
  </r>
  <r>
    <x v="11"/>
    <x v="0"/>
    <n v="14.242895587"/>
    <s v="Pasture"/>
    <s v="Flood"/>
    <s v="Developed/Open Space"/>
    <s v="Active IR"/>
  </r>
  <r>
    <x v="5"/>
    <x v="0"/>
    <n v="0.35535130948999999"/>
    <s v="Pasture"/>
    <s v="Flood"/>
    <s v="Developed/Open Space"/>
    <s v="Active IR"/>
  </r>
  <r>
    <x v="42"/>
    <x v="0"/>
    <n v="1.1778714458099999"/>
    <s v="Pasture"/>
    <s v="Flood"/>
    <s v="Developed/Open Space"/>
    <s v="Active IR"/>
  </r>
  <r>
    <x v="7"/>
    <x v="0"/>
    <n v="1.1778714458099999"/>
    <s v="Pasture"/>
    <s v="Flood"/>
    <s v="Developed/Open Space"/>
    <s v="Active IR"/>
  </r>
  <r>
    <x v="42"/>
    <x v="0"/>
    <n v="1.1133145099799999"/>
    <s v="Pasture"/>
    <s v="Flood"/>
    <s v="Developed/Open Space"/>
    <s v="Active IR"/>
  </r>
  <r>
    <x v="7"/>
    <x v="0"/>
    <n v="1.1133145099799999"/>
    <s v="Pasture"/>
    <s v="Flood"/>
    <s v="Developed/Open Space"/>
    <s v="Active IR"/>
  </r>
  <r>
    <x v="42"/>
    <x v="0"/>
    <n v="1.5389375305999999"/>
    <s v="Pasture"/>
    <s v="Flood"/>
    <s v="Developed/Open Space"/>
    <s v="Active IR"/>
  </r>
  <r>
    <x v="7"/>
    <x v="0"/>
    <n v="1.5389375305999999"/>
    <s v="Pasture"/>
    <s v="Flood"/>
    <s v="Developed/Open Space"/>
    <s v="Active IR"/>
  </r>
  <r>
    <x v="5"/>
    <x v="0"/>
    <n v="1.90341414774"/>
    <s v="Pasture"/>
    <s v="Flood"/>
    <s v="Developed/Open Space"/>
    <s v="Active IR"/>
  </r>
  <r>
    <x v="42"/>
    <x v="0"/>
    <n v="0.54020201945599999"/>
    <s v="Pasture"/>
    <s v="Flood"/>
    <s v="Developed/Open Space"/>
    <s v="Active IR"/>
  </r>
  <r>
    <x v="7"/>
    <x v="0"/>
    <n v="0.54020201945599999"/>
    <s v="Pasture"/>
    <s v="Flood"/>
    <s v="Developed/Open Space"/>
    <s v="Active IR"/>
  </r>
  <r>
    <x v="5"/>
    <x v="0"/>
    <n v="0.37397604378400001"/>
    <s v="Pasture"/>
    <s v="Flood"/>
    <s v="Developed/Open Space"/>
    <s v="Active IR"/>
  </r>
  <r>
    <x v="42"/>
    <x v="0"/>
    <n v="1.80061529978"/>
    <s v="Pasture"/>
    <s v="Flood"/>
    <s v="Developed/Open Space"/>
    <s v="Active IR"/>
  </r>
  <r>
    <x v="7"/>
    <x v="0"/>
    <n v="1.80061529978"/>
    <s v="Pasture"/>
    <s v="Flood"/>
    <s v="Developed/Open Space"/>
    <s v="Active IR"/>
  </r>
  <r>
    <x v="11"/>
    <x v="0"/>
    <n v="10.014238054"/>
    <s v="Pasture"/>
    <s v="Flood"/>
    <s v="Developed/Open Space"/>
    <s v="Active IR"/>
  </r>
  <r>
    <x v="11"/>
    <x v="0"/>
    <n v="10.014238054"/>
    <s v="Pasture"/>
    <s v="Flood"/>
    <s v="Developed/Open Space"/>
    <s v="Active IR"/>
  </r>
  <r>
    <x v="35"/>
    <x v="0"/>
    <n v="1.83481334093"/>
    <s v="Pasture"/>
    <s v="Flood"/>
    <s v="Developed/Open Space"/>
    <s v="Active IR"/>
  </r>
  <r>
    <x v="19"/>
    <x v="0"/>
    <n v="1.83481334093"/>
    <s v="Pasture"/>
    <s v="Flood"/>
    <s v="Developed/Open Space"/>
    <s v="Active IR"/>
  </r>
  <r>
    <x v="19"/>
    <x v="0"/>
    <n v="2.1488517706999999"/>
    <s v="Pasture"/>
    <s v="Flood"/>
    <s v="Developed/Open Space"/>
    <s v="Active IR"/>
  </r>
  <r>
    <x v="42"/>
    <x v="0"/>
    <n v="2.6631338850400001"/>
    <s v="Pasture"/>
    <s v="Flood"/>
    <s v="Developed/Open Space"/>
    <s v="Active IR"/>
  </r>
  <r>
    <x v="7"/>
    <x v="0"/>
    <n v="2.6631338850400001"/>
    <s v="Pasture"/>
    <s v="Flood"/>
    <s v="Developed/Open Space"/>
    <s v="Active IR"/>
  </r>
  <r>
    <x v="6"/>
    <x v="0"/>
    <n v="5.9597829642800004"/>
    <s v="Pasture"/>
    <s v="Flood"/>
    <s v="Developed/Open Space"/>
    <s v="Active IR"/>
  </r>
  <r>
    <x v="31"/>
    <x v="0"/>
    <n v="3.20774842352"/>
    <s v="Pasture"/>
    <s v="Flood"/>
    <s v="Developed/Open Space"/>
    <s v="Active IR"/>
  </r>
  <r>
    <x v="31"/>
    <x v="0"/>
    <n v="3.20774842352"/>
    <s v="Pasture"/>
    <s v="Flood"/>
    <s v="Developed/Open Space"/>
    <s v="Active IR"/>
  </r>
  <r>
    <x v="31"/>
    <x v="0"/>
    <n v="3.20774842352"/>
    <s v="Pasture"/>
    <s v="Flood"/>
    <s v="Developed/Open Space"/>
    <s v="Active IR"/>
  </r>
  <r>
    <x v="42"/>
    <x v="0"/>
    <n v="0.82233932645399999"/>
    <s v="Pasture"/>
    <s v="Flood"/>
    <s v="Developed/Open Space"/>
    <s v="Active IR"/>
  </r>
  <r>
    <x v="7"/>
    <x v="0"/>
    <n v="0.82233932645399999"/>
    <s v="Pasture"/>
    <s v="Flood"/>
    <s v="Developed/Open Space"/>
    <s v="Active IR"/>
  </r>
  <r>
    <x v="42"/>
    <x v="0"/>
    <n v="3.2037897064099998"/>
    <s v="Pasture"/>
    <s v="Flood"/>
    <s v="Developed/Open Space"/>
    <s v="Active IR"/>
  </r>
  <r>
    <x v="7"/>
    <x v="0"/>
    <n v="3.2037897064099998"/>
    <s v="Pasture"/>
    <s v="Flood"/>
    <s v="Developed/Open Space"/>
    <s v="Active IR"/>
  </r>
  <r>
    <x v="42"/>
    <x v="0"/>
    <n v="1.7251714311599999"/>
    <s v="Pasture"/>
    <s v="Flood"/>
    <s v="Developed/Open Space"/>
    <s v="Active IR"/>
  </r>
  <r>
    <x v="7"/>
    <x v="0"/>
    <n v="1.7251714311599999"/>
    <s v="Pasture"/>
    <s v="Flood"/>
    <s v="Developed/Open Space"/>
    <s v="Active IR"/>
  </r>
  <r>
    <x v="42"/>
    <x v="0"/>
    <n v="0.99368042964600001"/>
    <s v="Pasture"/>
    <s v="Flood"/>
    <s v="Developed/Open Space"/>
    <s v="Active IR"/>
  </r>
  <r>
    <x v="7"/>
    <x v="0"/>
    <n v="0.99368042964600001"/>
    <s v="Pasture"/>
    <s v="Flood"/>
    <s v="Developed/Open Space"/>
    <s v="Active IR"/>
  </r>
  <r>
    <x v="6"/>
    <x v="0"/>
    <n v="1.0536385339700001"/>
    <s v="Pasture"/>
    <s v="Flood"/>
    <s v="Developed/Open Space"/>
    <s v="Active IR"/>
  </r>
  <r>
    <x v="27"/>
    <x v="0"/>
    <n v="7.0986327035999999"/>
    <s v="Pasture"/>
    <s v="Flood"/>
    <s v="Developed/Open Space"/>
    <s v="Active IR"/>
  </r>
  <r>
    <x v="27"/>
    <x v="0"/>
    <n v="7.0986327035999999"/>
    <s v="Pasture"/>
    <s v="Flood"/>
    <s v="Developed/Open Space"/>
    <s v="Active IR"/>
  </r>
  <r>
    <x v="27"/>
    <x v="0"/>
    <n v="7.0986327035999999"/>
    <s v="Pasture"/>
    <s v="Flood"/>
    <s v="Developed/Open Space"/>
    <s v="Active IR"/>
  </r>
  <r>
    <x v="37"/>
    <x v="0"/>
    <n v="8.0769125266199904"/>
    <s v="Pasture"/>
    <s v="Flood"/>
    <s v="Developed/Open Space"/>
    <s v="Active IR"/>
  </r>
  <r>
    <x v="10"/>
    <x v="0"/>
    <n v="8.0769125266199904"/>
    <s v="Pasture"/>
    <s v="Flood"/>
    <s v="Developed/Open Space"/>
    <s v="Active IR"/>
  </r>
  <r>
    <x v="1"/>
    <x v="0"/>
    <n v="5.6416617895899996"/>
    <s v="Pasture"/>
    <s v="Flood"/>
    <s v="Developed/Open Space"/>
    <s v="Active IR"/>
  </r>
  <r>
    <x v="42"/>
    <x v="0"/>
    <n v="1.56199944065"/>
    <s v="Pasture"/>
    <s v="Flood"/>
    <s v="Developed/Open Space"/>
    <s v="Active IR"/>
  </r>
  <r>
    <x v="7"/>
    <x v="0"/>
    <n v="1.56199944065"/>
    <s v="Pasture"/>
    <s v="Flood"/>
    <s v="Developed/Open Space"/>
    <s v="Active IR"/>
  </r>
  <r>
    <x v="19"/>
    <x v="0"/>
    <n v="1.57221209223"/>
    <s v="Pasture"/>
    <s v="Flood"/>
    <s v="Developed/Open Space"/>
    <s v="Active IR"/>
  </r>
  <r>
    <x v="5"/>
    <x v="0"/>
    <n v="2.0779707139200001"/>
    <s v="Pasture"/>
    <s v="Flood"/>
    <s v="Developed/Open Space"/>
    <s v="Active IR"/>
  </r>
  <r>
    <x v="42"/>
    <x v="0"/>
    <n v="1.74103341811"/>
    <s v="Pasture"/>
    <s v="Flood"/>
    <s v="Developed/Open Space"/>
    <s v="Active IR"/>
  </r>
  <r>
    <x v="7"/>
    <x v="0"/>
    <n v="1.74103341811"/>
    <s v="Pasture"/>
    <s v="Flood"/>
    <s v="Developed/Open Space"/>
    <s v="Active IR"/>
  </r>
  <r>
    <x v="42"/>
    <x v="0"/>
    <n v="1.45563781253"/>
    <s v="Pasture"/>
    <s v="Flood"/>
    <s v="Developed/Open Space"/>
    <s v="Active IR"/>
  </r>
  <r>
    <x v="42"/>
    <x v="0"/>
    <n v="1.45563781253"/>
    <s v="Pasture"/>
    <s v="Flood"/>
    <s v="Developed/Open Space"/>
    <s v="Active IR"/>
  </r>
  <r>
    <x v="7"/>
    <x v="0"/>
    <n v="1.45563781253"/>
    <s v="Pasture"/>
    <s v="Flood"/>
    <s v="Developed/Open Space"/>
    <s v="Active IR"/>
  </r>
  <r>
    <x v="7"/>
    <x v="0"/>
    <n v="1.45563781253"/>
    <s v="Pasture"/>
    <s v="Flood"/>
    <s v="Developed/Open Space"/>
    <s v="Active IR"/>
  </r>
  <r>
    <x v="42"/>
    <x v="0"/>
    <n v="1.33736602355"/>
    <s v="Pasture"/>
    <s v="Flood"/>
    <s v="Developed/Open Space"/>
    <s v="Active IR"/>
  </r>
  <r>
    <x v="7"/>
    <x v="0"/>
    <n v="1.33736602355"/>
    <s v="Pasture"/>
    <s v="Flood"/>
    <s v="Developed/Open Space"/>
    <s v="Active IR"/>
  </r>
  <r>
    <x v="42"/>
    <x v="0"/>
    <n v="0.67165395758799995"/>
    <s v="Pasture"/>
    <s v="Flood"/>
    <s v="Developed/Open Space"/>
    <s v="Active IR"/>
  </r>
  <r>
    <x v="7"/>
    <x v="0"/>
    <n v="0.67165395758799995"/>
    <s v="Pasture"/>
    <s v="Flood"/>
    <s v="Developed/Open Space"/>
    <s v="Active IR"/>
  </r>
  <r>
    <x v="5"/>
    <x v="0"/>
    <n v="1.15769967904"/>
    <s v="Pasture"/>
    <s v="Flood"/>
    <s v="Developed/Open Space"/>
    <s v="Active IR"/>
  </r>
  <r>
    <x v="58"/>
    <x v="0"/>
    <n v="3.0363671239199999"/>
    <s v="Pasture"/>
    <s v="Flood"/>
    <s v="Developed/Open Space"/>
    <s v="Active IR"/>
  </r>
  <r>
    <x v="4"/>
    <x v="0"/>
    <n v="3.4602460227399998"/>
    <s v="Pasture"/>
    <s v="Flood"/>
    <s v="Developed/Open Space"/>
    <s v="Active IR"/>
  </r>
  <r>
    <x v="4"/>
    <x v="0"/>
    <n v="3.4602460227399998"/>
    <s v="Pasture"/>
    <s v="Flood"/>
    <s v="Developed/Open Space"/>
    <s v="Active IR"/>
  </r>
  <r>
    <x v="4"/>
    <x v="0"/>
    <n v="3.4602460227399998"/>
    <s v="Pasture"/>
    <s v="Flood"/>
    <s v="Developed/Open Space"/>
    <s v="Active IR"/>
  </r>
  <r>
    <x v="42"/>
    <x v="0"/>
    <n v="2.2262359533599998"/>
    <s v="Pasture"/>
    <s v="Flood"/>
    <s v="Developed/Open Space"/>
    <s v="Active IR"/>
  </r>
  <r>
    <x v="7"/>
    <x v="0"/>
    <n v="2.2262359533599998"/>
    <s v="Pasture"/>
    <s v="Flood"/>
    <s v="Developed/Open Space"/>
    <s v="Active IR"/>
  </r>
  <r>
    <x v="42"/>
    <x v="0"/>
    <n v="2.1776594894399999"/>
    <s v="Pasture"/>
    <s v="Flood"/>
    <s v="Developed/Open Space"/>
    <s v="Active IR"/>
  </r>
  <r>
    <x v="7"/>
    <x v="0"/>
    <n v="2.1776594894399999"/>
    <s v="Pasture"/>
    <s v="Flood"/>
    <s v="Developed/Open Space"/>
    <s v="Active IR"/>
  </r>
  <r>
    <x v="16"/>
    <x v="0"/>
    <n v="0.219577773965"/>
    <s v="Pasture"/>
    <s v="Flood"/>
    <s v="Developed/Open Space"/>
    <s v="Active IR"/>
  </r>
  <r>
    <x v="42"/>
    <x v="0"/>
    <n v="1.28468266155"/>
    <s v="Pasture"/>
    <s v="Flood"/>
    <s v="Developed/Open Space"/>
    <s v="Active IR"/>
  </r>
  <r>
    <x v="7"/>
    <x v="0"/>
    <n v="1.28468266155"/>
    <s v="Pasture"/>
    <s v="Flood"/>
    <s v="Developed/Open Space"/>
    <s v="Active IR"/>
  </r>
  <r>
    <x v="11"/>
    <x v="0"/>
    <n v="2.1792718062200001"/>
    <s v="Pasture"/>
    <s v="Flood"/>
    <s v="Developed/Open Space"/>
    <s v="Active IR"/>
  </r>
  <r>
    <x v="42"/>
    <x v="0"/>
    <n v="0.38646493585199998"/>
    <s v="Pasture"/>
    <s v="Flood"/>
    <s v="Developed/Open Space"/>
    <s v="Active IR"/>
  </r>
  <r>
    <x v="7"/>
    <x v="0"/>
    <n v="0.38646493585199998"/>
    <s v="Pasture"/>
    <s v="Flood"/>
    <s v="Developed/Open Space"/>
    <s v="Active IR"/>
  </r>
  <r>
    <x v="27"/>
    <x v="0"/>
    <n v="9.9666374158799904"/>
    <s v="Pasture"/>
    <s v="Flood"/>
    <s v="Developed/Open Space"/>
    <s v="Active IR"/>
  </r>
  <r>
    <x v="27"/>
    <x v="0"/>
    <n v="9.9666374158799904"/>
    <s v="Pasture"/>
    <s v="Flood"/>
    <s v="Developed/Open Space"/>
    <s v="Active IR"/>
  </r>
  <r>
    <x v="27"/>
    <x v="0"/>
    <n v="9.9666374158799904"/>
    <s v="Pasture"/>
    <s v="Flood"/>
    <s v="Developed/Open Space"/>
    <s v="Active IR"/>
  </r>
  <r>
    <x v="11"/>
    <x v="0"/>
    <n v="9.9666374158799904"/>
    <s v="Pasture"/>
    <s v="Flood"/>
    <s v="Developed/Open Space"/>
    <s v="Active IR"/>
  </r>
  <r>
    <x v="42"/>
    <x v="0"/>
    <n v="1.08893303585"/>
    <s v="Pasture"/>
    <s v="Flood"/>
    <s v="Developed/Open Space"/>
    <s v="Active IR"/>
  </r>
  <r>
    <x v="7"/>
    <x v="0"/>
    <n v="1.08893303585"/>
    <s v="Pasture"/>
    <s v="Flood"/>
    <s v="Developed/Open Space"/>
    <s v="Active IR"/>
  </r>
  <r>
    <x v="42"/>
    <x v="0"/>
    <n v="1.1526261600200001"/>
    <s v="Pasture"/>
    <s v="Flood"/>
    <s v="Developed/Open Space"/>
    <s v="Active IR"/>
  </r>
  <r>
    <x v="7"/>
    <x v="0"/>
    <n v="1.1526261600200001"/>
    <s v="Pasture"/>
    <s v="Flood"/>
    <s v="Developed/Open Space"/>
    <s v="Active IR"/>
  </r>
  <r>
    <x v="23"/>
    <x v="0"/>
    <n v="2.6713617005299999"/>
    <s v="Pasture"/>
    <s v="Flood"/>
    <s v="Developed/Open Space"/>
    <s v="Active IR"/>
  </r>
  <r>
    <x v="23"/>
    <x v="0"/>
    <n v="2.6713617005299999"/>
    <s v="Pasture"/>
    <s v="Flood"/>
    <s v="Developed/Open Space"/>
    <s v="Active IR"/>
  </r>
  <r>
    <x v="37"/>
    <x v="0"/>
    <n v="12.0941967607999"/>
    <s v="Pasture"/>
    <s v="Flood"/>
    <s v="Developed/Open Space"/>
    <s v="Active IR"/>
  </r>
  <r>
    <x v="37"/>
    <x v="0"/>
    <n v="12.0941967607999"/>
    <s v="Pasture"/>
    <s v="Flood"/>
    <s v="Developed/Open Space"/>
    <s v="Active IR"/>
  </r>
  <r>
    <x v="37"/>
    <x v="0"/>
    <n v="12.0941967607999"/>
    <s v="Pasture"/>
    <s v="Flood"/>
    <s v="Developed/Open Space"/>
    <s v="Active IR"/>
  </r>
  <r>
    <x v="37"/>
    <x v="0"/>
    <n v="12.0941967607999"/>
    <s v="Pasture"/>
    <s v="Flood"/>
    <s v="Developed/Open Space"/>
    <s v="Active IR"/>
  </r>
  <r>
    <x v="37"/>
    <x v="0"/>
    <n v="12.0941967607999"/>
    <s v="Pasture"/>
    <s v="Flood"/>
    <s v="Developed/Open Space"/>
    <s v="Active IR"/>
  </r>
  <r>
    <x v="5"/>
    <x v="0"/>
    <n v="12.0941967607999"/>
    <s v="Pasture"/>
    <s v="Flood"/>
    <s v="Developed/Open Space"/>
    <s v="Active IR"/>
  </r>
  <r>
    <x v="19"/>
    <x v="0"/>
    <n v="2.5047560457600002"/>
    <s v="Pasture"/>
    <s v="Flood"/>
    <s v="Developed/Open Space"/>
    <s v="Active IR"/>
  </r>
  <r>
    <x v="5"/>
    <x v="0"/>
    <n v="2.5047560457600002"/>
    <s v="Pasture"/>
    <s v="Flood"/>
    <s v="Developed/Open Space"/>
    <s v="Active IR"/>
  </r>
  <r>
    <x v="16"/>
    <x v="0"/>
    <n v="0.26097551566900001"/>
    <s v="Pasture"/>
    <s v="Flood"/>
    <s v="Developed/Open Space"/>
    <s v="Active IR"/>
  </r>
  <r>
    <x v="3"/>
    <x v="0"/>
    <n v="1.55817549014"/>
    <s v="Pasture"/>
    <s v="Flood"/>
    <s v="Developed/Open Space"/>
    <s v="Active IR"/>
  </r>
  <r>
    <x v="11"/>
    <x v="0"/>
    <n v="3.2490186470500002"/>
    <s v="Pasture"/>
    <s v="Flood"/>
    <s v="Developed/Open Space"/>
    <s v="Active IR"/>
  </r>
  <r>
    <x v="42"/>
    <x v="0"/>
    <n v="0.82593806424600003"/>
    <s v="Pasture"/>
    <s v="Flood"/>
    <s v="Developed/Open Space"/>
    <s v="Active IR"/>
  </r>
  <r>
    <x v="7"/>
    <x v="0"/>
    <n v="0.82593806424600003"/>
    <s v="Pasture"/>
    <s v="Flood"/>
    <s v="Developed/Open Space"/>
    <s v="Active IR"/>
  </r>
  <r>
    <x v="42"/>
    <x v="0"/>
    <n v="2.2445524424899999"/>
    <s v="Pasture"/>
    <s v="Flood"/>
    <s v="Developed/Open Space"/>
    <s v="Active IR"/>
  </r>
  <r>
    <x v="7"/>
    <x v="0"/>
    <n v="2.2445524424899999"/>
    <s v="Pasture"/>
    <s v="Flood"/>
    <s v="Developed/Open Space"/>
    <s v="Active IR"/>
  </r>
  <r>
    <x v="42"/>
    <x v="0"/>
    <n v="0.37110912721099998"/>
    <s v="Pasture"/>
    <s v="Flood"/>
    <s v="Developed/Open Space"/>
    <s v="Active IR"/>
  </r>
  <r>
    <x v="7"/>
    <x v="0"/>
    <n v="0.37110912721099998"/>
    <s v="Pasture"/>
    <s v="Flood"/>
    <s v="Developed/Open Space"/>
    <s v="Active IR"/>
  </r>
  <r>
    <x v="42"/>
    <x v="0"/>
    <n v="2.0700845025899999"/>
    <s v="Pasture"/>
    <s v="Flood"/>
    <s v="Developed/Open Space"/>
    <s v="Active IR"/>
  </r>
  <r>
    <x v="7"/>
    <x v="0"/>
    <n v="2.0700845025899999"/>
    <s v="Pasture"/>
    <s v="Flood"/>
    <s v="Developed/Open Space"/>
    <s v="Active IR"/>
  </r>
  <r>
    <x v="42"/>
    <x v="0"/>
    <n v="1.4676177178400001"/>
    <s v="Pasture"/>
    <s v="Flood"/>
    <s v="Developed/Open Space"/>
    <s v="Active IR"/>
  </r>
  <r>
    <x v="7"/>
    <x v="0"/>
    <n v="1.4676177178400001"/>
    <s v="Pasture"/>
    <s v="Flood"/>
    <s v="Developed/Open Space"/>
    <s v="Active IR"/>
  </r>
  <r>
    <x v="7"/>
    <x v="0"/>
    <n v="1.4676177178400001"/>
    <s v="Pasture"/>
    <s v="Flood"/>
    <s v="Developed/Open Space"/>
    <s v="Active IR"/>
  </r>
  <r>
    <x v="16"/>
    <x v="0"/>
    <n v="0.51044630150000003"/>
    <s v="Pasture"/>
    <s v="Flood"/>
    <s v="Developed/Open Space"/>
    <s v="Active IR"/>
  </r>
  <r>
    <x v="5"/>
    <x v="0"/>
    <n v="1.01404350746"/>
    <s v="Pasture"/>
    <s v="Flood"/>
    <s v="Developed/Open Space"/>
    <s v="Active IR"/>
  </r>
  <r>
    <x v="42"/>
    <x v="0"/>
    <n v="1.97243593521"/>
    <s v="Pasture"/>
    <s v="Flood"/>
    <s v="Developed/Open Space"/>
    <s v="Active IR"/>
  </r>
  <r>
    <x v="7"/>
    <x v="0"/>
    <n v="1.97243593521"/>
    <s v="Pasture"/>
    <s v="Flood"/>
    <s v="Developed/Open Space"/>
    <s v="Active IR"/>
  </r>
  <r>
    <x v="42"/>
    <x v="0"/>
    <n v="1.33040882936"/>
    <s v="Pasture"/>
    <s v="Flood"/>
    <s v="Developed/Open Space"/>
    <s v="Active IR"/>
  </r>
  <r>
    <x v="7"/>
    <x v="0"/>
    <n v="1.33040882936"/>
    <s v="Pasture"/>
    <s v="Flood"/>
    <s v="Developed/Open Space"/>
    <s v="Active IR"/>
  </r>
  <r>
    <x v="39"/>
    <x v="0"/>
    <n v="2.9043325494699999"/>
    <s v="Pasture"/>
    <s v="Flood"/>
    <s v="Developed/Open Space"/>
    <s v="Active IR"/>
  </r>
  <r>
    <x v="19"/>
    <x v="0"/>
    <n v="2.50169641453"/>
    <s v="Pasture"/>
    <s v="Flood"/>
    <s v="Developed/Open Space"/>
    <s v="Active IR"/>
  </r>
  <r>
    <x v="42"/>
    <x v="0"/>
    <n v="0.21194056047500001"/>
    <s v="Pasture"/>
    <s v="Flood"/>
    <s v="Developed/Open Space"/>
    <s v="Active IR"/>
  </r>
  <r>
    <x v="7"/>
    <x v="0"/>
    <n v="0.21194056047500001"/>
    <s v="Pasture"/>
    <s v="Flood"/>
    <s v="Developed/Open Space"/>
    <s v="Active IR"/>
  </r>
  <r>
    <x v="42"/>
    <x v="0"/>
    <n v="5.1563877359000001"/>
    <s v="Pasture"/>
    <s v="Flood"/>
    <s v="Developed/Open Space"/>
    <s v="Active IR"/>
  </r>
  <r>
    <x v="42"/>
    <x v="0"/>
    <n v="5.1563877359000001"/>
    <s v="Pasture"/>
    <s v="Flood"/>
    <s v="Developed/Open Space"/>
    <s v="Active IR"/>
  </r>
  <r>
    <x v="42"/>
    <x v="0"/>
    <n v="5.1563877359000001"/>
    <s v="Pasture"/>
    <s v="Flood"/>
    <s v="Developed/Open Space"/>
    <s v="Active IR"/>
  </r>
  <r>
    <x v="7"/>
    <x v="0"/>
    <n v="5.1563877359000001"/>
    <s v="Pasture"/>
    <s v="Flood"/>
    <s v="Developed/Open Space"/>
    <s v="Active IR"/>
  </r>
  <r>
    <x v="7"/>
    <x v="0"/>
    <n v="5.1563877359000001"/>
    <s v="Pasture"/>
    <s v="Flood"/>
    <s v="Developed/Open Space"/>
    <s v="Active IR"/>
  </r>
  <r>
    <x v="7"/>
    <x v="0"/>
    <n v="5.1563877359000001"/>
    <s v="Pasture"/>
    <s v="Flood"/>
    <s v="Developed/Open Space"/>
    <s v="Active IR"/>
  </r>
  <r>
    <x v="11"/>
    <x v="0"/>
    <n v="1.02379950541"/>
    <s v="Pasture"/>
    <s v="Flood"/>
    <s v="Developed/Open Space"/>
    <s v="Active IR"/>
  </r>
  <r>
    <x v="42"/>
    <x v="0"/>
    <n v="1.0647191976499999"/>
    <s v="Pasture"/>
    <s v="Flood"/>
    <s v="Developed/Open Space"/>
    <s v="Active IR"/>
  </r>
  <r>
    <x v="7"/>
    <x v="0"/>
    <n v="1.0647191976499999"/>
    <s v="Pasture"/>
    <s v="Flood"/>
    <s v="Developed/Open Space"/>
    <s v="Active IR"/>
  </r>
  <r>
    <x v="25"/>
    <x v="0"/>
    <n v="5.2483657876000001"/>
    <s v="Pasture"/>
    <s v="Flood"/>
    <s v="Developed/Open Space"/>
    <s v="Active IR"/>
  </r>
  <r>
    <x v="25"/>
    <x v="0"/>
    <n v="5.2483657876000001"/>
    <s v="Pasture"/>
    <s v="Flood"/>
    <s v="Developed/Open Space"/>
    <s v="Active IR"/>
  </r>
  <r>
    <x v="42"/>
    <x v="0"/>
    <n v="0.24119793876500001"/>
    <s v="Pasture"/>
    <s v="Flood"/>
    <s v="Developed/Open Space"/>
    <s v="Active IR"/>
  </r>
  <r>
    <x v="7"/>
    <x v="0"/>
    <n v="0.24119793876500001"/>
    <s v="Pasture"/>
    <s v="Flood"/>
    <s v="Developed/Open Space"/>
    <s v="Active IR"/>
  </r>
  <r>
    <x v="6"/>
    <x v="0"/>
    <n v="2.66126417111"/>
    <s v="Pasture"/>
    <s v="Flood"/>
    <s v="Developed/Open Space"/>
    <s v="Active IR"/>
  </r>
  <r>
    <x v="6"/>
    <x v="0"/>
    <n v="3.7166243884100001"/>
    <s v="Pasture"/>
    <s v="Flood"/>
    <s v="Developed/Open Space"/>
    <s v="Active IR"/>
  </r>
  <r>
    <x v="42"/>
    <x v="0"/>
    <n v="1.0463331203199999"/>
    <s v="Pasture"/>
    <s v="Flood"/>
    <s v="Developed/Open Space"/>
    <s v="Active IR"/>
  </r>
  <r>
    <x v="7"/>
    <x v="0"/>
    <n v="1.0463331203199999"/>
    <s v="Pasture"/>
    <s v="Flood"/>
    <s v="Developed/Open Space"/>
    <s v="Active IR"/>
  </r>
  <r>
    <x v="16"/>
    <x v="0"/>
    <n v="0.25729399867899999"/>
    <s v="Pasture"/>
    <s v="Flood"/>
    <s v="Developed/Open Space"/>
    <s v="Active IR"/>
  </r>
  <r>
    <x v="27"/>
    <x v="0"/>
    <n v="5.6293371998400001"/>
    <s v="Pasture"/>
    <s v="Flood"/>
    <s v="Developed/Open Space"/>
    <s v="Active IR"/>
  </r>
  <r>
    <x v="27"/>
    <x v="0"/>
    <n v="5.6293371998400001"/>
    <s v="Pasture"/>
    <s v="Flood"/>
    <s v="Developed/Open Space"/>
    <s v="Active IR"/>
  </r>
  <r>
    <x v="27"/>
    <x v="0"/>
    <n v="5.6293371998400001"/>
    <s v="Pasture"/>
    <s v="Flood"/>
    <s v="Developed/Open Space"/>
    <s v="Active IR"/>
  </r>
  <r>
    <x v="11"/>
    <x v="0"/>
    <n v="5.6293371998400001"/>
    <s v="Pasture"/>
    <s v="Flood"/>
    <s v="Developed/Open Space"/>
    <s v="Active IR"/>
  </r>
  <r>
    <x v="11"/>
    <x v="0"/>
    <n v="5.6293371998400001"/>
    <s v="Pasture"/>
    <s v="Flood"/>
    <s v="Developed/Open Space"/>
    <s v="Active IR"/>
  </r>
  <r>
    <x v="42"/>
    <x v="0"/>
    <n v="0.241457592601"/>
    <s v="Pasture"/>
    <s v="Flood"/>
    <s v="Developed/Open Space"/>
    <s v="Active IR"/>
  </r>
  <r>
    <x v="7"/>
    <x v="0"/>
    <n v="0.241457592601"/>
    <s v="Pasture"/>
    <s v="Flood"/>
    <s v="Developed/Open Space"/>
    <s v="Active IR"/>
  </r>
  <r>
    <x v="11"/>
    <x v="0"/>
    <n v="2.2154893826099999"/>
    <s v="Pasture"/>
    <s v="Flood"/>
    <s v="Developed/Open Space"/>
    <s v="Active IR"/>
  </r>
  <r>
    <x v="11"/>
    <x v="0"/>
    <n v="2.2154893826099999"/>
    <s v="Pasture"/>
    <s v="Flood"/>
    <s v="Developed/Open Space"/>
    <s v="Active IR"/>
  </r>
  <r>
    <x v="11"/>
    <x v="0"/>
    <n v="2.2154893826099999"/>
    <s v="Pasture"/>
    <s v="Flood"/>
    <s v="Developed/Open Space"/>
    <s v="Active IR"/>
  </r>
  <r>
    <x v="58"/>
    <x v="0"/>
    <n v="2.55202632024"/>
    <s v="Pasture"/>
    <s v="Flood"/>
    <s v="Developed/Open Space"/>
    <s v="Active IR"/>
  </r>
  <r>
    <x v="11"/>
    <x v="0"/>
    <n v="1.5510665340200001"/>
    <s v="Pasture"/>
    <s v="Flood"/>
    <s v="Developed/Open Space"/>
    <s v="Active IR"/>
  </r>
  <r>
    <x v="1"/>
    <x v="0"/>
    <n v="2.7749821853999999"/>
    <s v="Pasture"/>
    <s v="Flood"/>
    <s v="Developed/Open Space"/>
    <s v="Active IR"/>
  </r>
  <r>
    <x v="1"/>
    <x v="0"/>
    <n v="2.7749821853999999"/>
    <s v="Pasture"/>
    <s v="Flood"/>
    <s v="Developed/Open Space"/>
    <s v="Active IR"/>
  </r>
  <r>
    <x v="1"/>
    <x v="0"/>
    <n v="2.7749821853999999"/>
    <s v="Pasture"/>
    <s v="Flood"/>
    <s v="Developed/Open Space"/>
    <s v="Active IR"/>
  </r>
  <r>
    <x v="1"/>
    <x v="0"/>
    <n v="2.7749821853999999"/>
    <s v="Pasture"/>
    <s v="Flood"/>
    <s v="Developed/Open Space"/>
    <s v="Active IR"/>
  </r>
  <r>
    <x v="1"/>
    <x v="0"/>
    <n v="2.7749821853999999"/>
    <s v="Pasture"/>
    <s v="Flood"/>
    <s v="Developed/Open Space"/>
    <s v="Active IR"/>
  </r>
  <r>
    <x v="1"/>
    <x v="0"/>
    <n v="2.7749821853999999"/>
    <s v="Pasture"/>
    <s v="Flood"/>
    <s v="Developed/Open Space"/>
    <s v="Active IR"/>
  </r>
  <r>
    <x v="1"/>
    <x v="0"/>
    <n v="2.7749821853999999"/>
    <s v="Pasture"/>
    <s v="Flood"/>
    <s v="Developed/Open Space"/>
    <s v="Active IR"/>
  </r>
  <r>
    <x v="39"/>
    <x v="0"/>
    <n v="1.6536782723600001"/>
    <s v="Pasture"/>
    <s v="Flood"/>
    <s v="Developed/Open Space"/>
    <s v="Active IR"/>
  </r>
  <r>
    <x v="28"/>
    <x v="0"/>
    <n v="7.1074908253300002"/>
    <s v="Pasture"/>
    <s v="Flood"/>
    <s v="Grassland/Pasture"/>
    <s v="Active IR"/>
  </r>
  <r>
    <x v="28"/>
    <x v="0"/>
    <n v="7.1074908253300002"/>
    <s v="Pasture"/>
    <s v="Flood"/>
    <s v="Grassland/Pasture"/>
    <s v="Active IR"/>
  </r>
  <r>
    <x v="36"/>
    <x v="0"/>
    <n v="1.57594902628"/>
    <s v="Pasture"/>
    <s v="Flood"/>
    <s v="Grassland/Pasture"/>
    <s v="Active IR"/>
  </r>
  <r>
    <x v="11"/>
    <x v="0"/>
    <n v="10.4784532946"/>
    <s v="Pasture"/>
    <s v="Flood"/>
    <s v="Grassland/Pasture"/>
    <s v="Active IR"/>
  </r>
  <r>
    <x v="3"/>
    <x v="0"/>
    <n v="0.64465808567000005"/>
    <s v="Pasture"/>
    <s v="Flood"/>
    <s v="Grassland/Pasture"/>
    <s v="Active IR"/>
  </r>
  <r>
    <x v="14"/>
    <x v="0"/>
    <n v="4.3302174557199997"/>
    <s v="Pasture"/>
    <s v="Flood"/>
    <s v="Grassland/Pasture"/>
    <s v="Active IR"/>
  </r>
  <r>
    <x v="23"/>
    <x v="0"/>
    <n v="15.768932178"/>
    <s v="Pasture"/>
    <s v="Flood"/>
    <s v="Grassland/Pasture"/>
    <s v="Active IR"/>
  </r>
  <r>
    <x v="23"/>
    <x v="0"/>
    <n v="15.768932178"/>
    <s v="Pasture"/>
    <s v="Flood"/>
    <s v="Grassland/Pasture"/>
    <s v="Active IR"/>
  </r>
  <r>
    <x v="27"/>
    <x v="0"/>
    <n v="5.0603051529499998"/>
    <s v="Pasture"/>
    <s v="Flood"/>
    <s v="Grassland/Pasture"/>
    <s v="Active IR"/>
  </r>
  <r>
    <x v="27"/>
    <x v="0"/>
    <n v="5.0603051529499998"/>
    <s v="Pasture"/>
    <s v="Flood"/>
    <s v="Grassland/Pasture"/>
    <s v="Active IR"/>
  </r>
  <r>
    <x v="28"/>
    <x v="0"/>
    <n v="3.9572491882900001"/>
    <s v="Pasture"/>
    <s v="Flood"/>
    <s v="Grassland/Pasture"/>
    <s v="Active IR"/>
  </r>
  <r>
    <x v="28"/>
    <x v="0"/>
    <n v="3.9572491882900001"/>
    <s v="Pasture"/>
    <s v="Flood"/>
    <s v="Grassland/Pasture"/>
    <s v="Active IR"/>
  </r>
  <r>
    <x v="28"/>
    <x v="0"/>
    <n v="3.9572491882900001"/>
    <s v="Pasture"/>
    <s v="Flood"/>
    <s v="Grassland/Pasture"/>
    <s v="Active IR"/>
  </r>
  <r>
    <x v="28"/>
    <x v="0"/>
    <n v="3.9572491882900001"/>
    <s v="Pasture"/>
    <s v="Flood"/>
    <s v="Grassland/Pasture"/>
    <s v="Active IR"/>
  </r>
  <r>
    <x v="28"/>
    <x v="0"/>
    <n v="3.9572491882900001"/>
    <s v="Pasture"/>
    <s v="Flood"/>
    <s v="Grassland/Pasture"/>
    <s v="Active IR"/>
  </r>
  <r>
    <x v="12"/>
    <x v="0"/>
    <n v="3.0866585085499998"/>
    <s v="Pasture"/>
    <s v="Flood"/>
    <s v="Grassland/Pasture"/>
    <s v="Active IR"/>
  </r>
  <r>
    <x v="12"/>
    <x v="0"/>
    <n v="3.0866585085499998"/>
    <s v="Pasture"/>
    <s v="Flood"/>
    <s v="Grassland/Pasture"/>
    <s v="Active IR"/>
  </r>
  <r>
    <x v="23"/>
    <x v="0"/>
    <n v="12.2537998282"/>
    <s v="Pasture"/>
    <s v="Flood"/>
    <s v="Grassland/Pasture"/>
    <s v="Active IR"/>
  </r>
  <r>
    <x v="23"/>
    <x v="0"/>
    <n v="12.2537998282"/>
    <s v="Pasture"/>
    <s v="Flood"/>
    <s v="Grassland/Pasture"/>
    <s v="Active IR"/>
  </r>
  <r>
    <x v="23"/>
    <x v="0"/>
    <n v="12.2537998282"/>
    <s v="Pasture"/>
    <s v="Flood"/>
    <s v="Grassland/Pasture"/>
    <s v="Active IR"/>
  </r>
  <r>
    <x v="38"/>
    <x v="0"/>
    <n v="12.2537998282"/>
    <s v="Pasture"/>
    <s v="Flood"/>
    <s v="Grassland/Pasture"/>
    <s v="Active IR"/>
  </r>
  <r>
    <x v="27"/>
    <x v="0"/>
    <n v="5.1676880815499997"/>
    <s v="Pasture"/>
    <s v="Flood"/>
    <s v="Grassland/Pasture"/>
    <s v="Active IR"/>
  </r>
  <r>
    <x v="30"/>
    <x v="0"/>
    <n v="2.1751022394200001"/>
    <s v="Pasture"/>
    <s v="Flood"/>
    <s v="Grassland/Pasture"/>
    <s v="Active IR"/>
  </r>
  <r>
    <x v="22"/>
    <x v="0"/>
    <n v="59.647035725899897"/>
    <s v="Pasture"/>
    <s v="Flood"/>
    <s v="Grassland/Pasture"/>
    <s v="Active IR"/>
  </r>
  <r>
    <x v="22"/>
    <x v="0"/>
    <n v="22.831073330700001"/>
    <s v="Pasture"/>
    <s v="Flood"/>
    <s v="Grassland/Pasture"/>
    <s v="Active IR"/>
  </r>
  <r>
    <x v="22"/>
    <x v="0"/>
    <n v="22.831073330700001"/>
    <s v="Pasture"/>
    <s v="Flood"/>
    <s v="Grassland/Pasture"/>
    <s v="Active IR"/>
  </r>
  <r>
    <x v="22"/>
    <x v="0"/>
    <n v="16.5905986757999"/>
    <s v="Pasture"/>
    <s v="Flood"/>
    <s v="Grassland/Pasture"/>
    <s v="Active IR"/>
  </r>
  <r>
    <x v="23"/>
    <x v="0"/>
    <n v="16.5905986757999"/>
    <s v="Pasture"/>
    <s v="Flood"/>
    <s v="Grassland/Pasture"/>
    <s v="Active IR"/>
  </r>
  <r>
    <x v="22"/>
    <x v="0"/>
    <n v="9.2289989761900006"/>
    <s v="Pasture"/>
    <s v="Flood"/>
    <s v="Grassland/Pasture"/>
    <s v="Active IR"/>
  </r>
  <r>
    <x v="22"/>
    <x v="0"/>
    <n v="9.2289989761900006"/>
    <s v="Pasture"/>
    <s v="Flood"/>
    <s v="Grassland/Pasture"/>
    <s v="Active IR"/>
  </r>
  <r>
    <x v="11"/>
    <x v="0"/>
    <n v="4.8246023299400003"/>
    <s v="Pasture"/>
    <s v="Flood"/>
    <s v="Grassland/Pasture"/>
    <s v="Active IR"/>
  </r>
  <r>
    <x v="6"/>
    <x v="0"/>
    <n v="2.8742816073699999"/>
    <s v="Pasture"/>
    <s v="Flood"/>
    <s v="Grassland/Pasture"/>
    <s v="Active IR"/>
  </r>
  <r>
    <x v="7"/>
    <x v="0"/>
    <n v="2.8742816073699999"/>
    <s v="Pasture"/>
    <s v="Flood"/>
    <s v="Grassland/Pasture"/>
    <s v="Active IR"/>
  </r>
  <r>
    <x v="3"/>
    <x v="0"/>
    <n v="0.56799631561499997"/>
    <s v="Pasture"/>
    <s v="Flood"/>
    <s v="Grassland/Pasture"/>
    <s v="Active IR"/>
  </r>
  <r>
    <x v="11"/>
    <x v="0"/>
    <n v="36.469001782100001"/>
    <s v="Pasture"/>
    <s v="Flood"/>
    <s v="Grassland/Pasture"/>
    <s v="Active IR"/>
  </r>
  <r>
    <x v="11"/>
    <x v="0"/>
    <n v="36.469001782100001"/>
    <s v="Pasture"/>
    <s v="Flood"/>
    <s v="Grassland/Pasture"/>
    <s v="Active IR"/>
  </r>
  <r>
    <x v="5"/>
    <x v="0"/>
    <n v="1.5471311814499999"/>
    <s v="Pasture"/>
    <s v="Flood"/>
    <s v="Grassland/Pasture"/>
    <s v="Active IR"/>
  </r>
  <r>
    <x v="11"/>
    <x v="0"/>
    <n v="2.0818043783400002"/>
    <s v="Pasture"/>
    <s v="Flood"/>
    <s v="Grassland/Pasture"/>
    <s v="Active IR"/>
  </r>
  <r>
    <x v="42"/>
    <x v="0"/>
    <n v="0.54224128272700001"/>
    <s v="Pasture"/>
    <s v="Flood"/>
    <s v="Grassland/Pasture"/>
    <s v="Active IR"/>
  </r>
  <r>
    <x v="7"/>
    <x v="0"/>
    <n v="0.54224128272700001"/>
    <s v="Pasture"/>
    <s v="Flood"/>
    <s v="Grassland/Pasture"/>
    <s v="Active IR"/>
  </r>
  <r>
    <x v="11"/>
    <x v="0"/>
    <n v="9.7728774030699999"/>
    <s v="Pasture"/>
    <s v="Flood"/>
    <s v="Grassland/Pasture"/>
    <s v="Active IR"/>
  </r>
  <r>
    <x v="36"/>
    <x v="0"/>
    <n v="7.5322521664900002"/>
    <s v="Pasture"/>
    <s v="Flood"/>
    <s v="Grassland/Pasture"/>
    <s v="Active IR"/>
  </r>
  <r>
    <x v="36"/>
    <x v="0"/>
    <n v="7.5322521664900002"/>
    <s v="Pasture"/>
    <s v="Flood"/>
    <s v="Grassland/Pasture"/>
    <s v="Active IR"/>
  </r>
  <r>
    <x v="5"/>
    <x v="0"/>
    <n v="7.4829821568400003"/>
    <s v="Pasture"/>
    <s v="Flood"/>
    <s v="Grassland/Pasture"/>
    <s v="Active IR"/>
  </r>
  <r>
    <x v="7"/>
    <x v="0"/>
    <n v="2.11807288377"/>
    <s v="Pasture"/>
    <s v="Flood"/>
    <s v="Grassland/Pasture"/>
    <s v="Active IR"/>
  </r>
  <r>
    <x v="11"/>
    <x v="0"/>
    <n v="9.0085918128400007"/>
    <s v="Pasture"/>
    <s v="Flood"/>
    <s v="Grassland/Pasture"/>
    <s v="Active IR"/>
  </r>
  <r>
    <x v="5"/>
    <x v="0"/>
    <n v="0.44609825868800002"/>
    <s v="Pasture"/>
    <s v="Flood"/>
    <s v="Grassland/Pasture"/>
    <s v="Active IR"/>
  </r>
  <r>
    <x v="3"/>
    <x v="0"/>
    <n v="0.80199173841399995"/>
    <s v="Pasture"/>
    <s v="Flood"/>
    <s v="Grassland/Pasture"/>
    <s v="Active IR"/>
  </r>
  <r>
    <x v="3"/>
    <x v="0"/>
    <n v="0.66239418281999995"/>
    <s v="Pasture"/>
    <s v="Flood"/>
    <s v="Grassland/Pasture"/>
    <s v="Active IR"/>
  </r>
  <r>
    <x v="19"/>
    <x v="0"/>
    <n v="9.6331742140600003"/>
    <s v="Pasture"/>
    <s v="Flood"/>
    <s v="Grassland/Pasture"/>
    <s v="Active IR"/>
  </r>
  <r>
    <x v="9"/>
    <x v="0"/>
    <n v="1.3203834060999999"/>
    <s v="Pasture"/>
    <s v="Flood"/>
    <s v="Grassland/Pasture"/>
    <s v="Active IR"/>
  </r>
  <r>
    <x v="9"/>
    <x v="0"/>
    <n v="1.3203834060999999"/>
    <s v="Pasture"/>
    <s v="Flood"/>
    <s v="Grassland/Pasture"/>
    <s v="Active IR"/>
  </r>
  <r>
    <x v="7"/>
    <x v="0"/>
    <n v="4.0420679214800002"/>
    <s v="Pasture"/>
    <s v="Flood"/>
    <s v="Grassland/Pasture"/>
    <s v="Active IR"/>
  </r>
  <r>
    <x v="28"/>
    <x v="0"/>
    <n v="2.8285689239299998"/>
    <s v="Pasture"/>
    <s v="Flood"/>
    <s v="Grassland/Pasture"/>
    <s v="Active IR"/>
  </r>
  <r>
    <x v="27"/>
    <x v="0"/>
    <n v="39.513621548700002"/>
    <s v="Pasture"/>
    <s v="Flood"/>
    <s v="Grassland/Pasture"/>
    <s v="Active IR"/>
  </r>
  <r>
    <x v="7"/>
    <x v="0"/>
    <n v="1.82414541136"/>
    <s v="Pasture"/>
    <s v="Flood"/>
    <s v="Grassland/Pasture"/>
    <s v="Active IR"/>
  </r>
  <r>
    <x v="5"/>
    <x v="0"/>
    <n v="3.24283049206"/>
    <s v="Pasture"/>
    <s v="Flood"/>
    <s v="Grassland/Pasture"/>
    <s v="Active IR"/>
  </r>
  <r>
    <x v="28"/>
    <x v="0"/>
    <n v="3.0382231587300002"/>
    <s v="Pasture"/>
    <s v="Flood"/>
    <s v="Grassland/Pasture"/>
    <s v="Active IR"/>
  </r>
  <r>
    <x v="11"/>
    <x v="0"/>
    <n v="11.573562536500001"/>
    <s v="Pasture"/>
    <s v="Flood"/>
    <s v="Grassland/Pasture"/>
    <s v="Active IR"/>
  </r>
  <r>
    <x v="11"/>
    <x v="0"/>
    <n v="11.573562536500001"/>
    <s v="Pasture"/>
    <s v="Flood"/>
    <s v="Grassland/Pasture"/>
    <s v="Active IR"/>
  </r>
  <r>
    <x v="11"/>
    <x v="0"/>
    <n v="5.7473747991300002"/>
    <s v="Pasture"/>
    <s v="Flood"/>
    <s v="Grassland/Pasture"/>
    <s v="Active IR"/>
  </r>
  <r>
    <x v="11"/>
    <x v="0"/>
    <n v="5.7473747991300002"/>
    <s v="Pasture"/>
    <s v="Flood"/>
    <s v="Grassland/Pasture"/>
    <s v="Active IR"/>
  </r>
  <r>
    <x v="11"/>
    <x v="0"/>
    <n v="7.8252787287399999"/>
    <s v="Pasture"/>
    <s v="Flood"/>
    <s v="Grassland/Pasture"/>
    <s v="Active IR"/>
  </r>
  <r>
    <x v="39"/>
    <x v="0"/>
    <n v="1.8289935933000001"/>
    <s v="Pasture"/>
    <s v="Flood"/>
    <s v="Grassland/Pasture"/>
    <s v="Active IR"/>
  </r>
  <r>
    <x v="1"/>
    <x v="0"/>
    <n v="0.839632401162"/>
    <s v="Pasture"/>
    <s v="Flood"/>
    <s v="Grassland/Pasture"/>
    <s v="Active IR"/>
  </r>
  <r>
    <x v="10"/>
    <x v="0"/>
    <n v="0.839632401162"/>
    <s v="Pasture"/>
    <s v="Flood"/>
    <s v="Grassland/Pasture"/>
    <s v="Active IR"/>
  </r>
  <r>
    <x v="19"/>
    <x v="0"/>
    <n v="3.88090619403"/>
    <s v="Pasture"/>
    <s v="Flood"/>
    <s v="Grassland/Pasture"/>
    <s v="Active IR"/>
  </r>
  <r>
    <x v="19"/>
    <x v="0"/>
    <n v="3.88090619403"/>
    <s v="Pasture"/>
    <s v="Flood"/>
    <s v="Grassland/Pasture"/>
    <s v="Active IR"/>
  </r>
  <r>
    <x v="19"/>
    <x v="0"/>
    <n v="3.88090619403"/>
    <s v="Pasture"/>
    <s v="Flood"/>
    <s v="Grassland/Pasture"/>
    <s v="Active IR"/>
  </r>
  <r>
    <x v="16"/>
    <x v="0"/>
    <n v="2.3359032591500002"/>
    <s v="Pasture"/>
    <s v="Flood"/>
    <s v="Grassland/Pasture"/>
    <s v="Active IR"/>
  </r>
  <r>
    <x v="5"/>
    <x v="0"/>
    <n v="4.5668923602499998"/>
    <s v="Pasture"/>
    <s v="Flood"/>
    <s v="Grassland/Pasture"/>
    <s v="Active IR"/>
  </r>
  <r>
    <x v="35"/>
    <x v="0"/>
    <n v="2.2108773500900001"/>
    <s v="Pasture"/>
    <s v="Flood"/>
    <s v="Grassland/Pasture"/>
    <s v="Active IR"/>
  </r>
  <r>
    <x v="31"/>
    <x v="0"/>
    <n v="7.1345316062700004"/>
    <s v="Pasture"/>
    <s v="Flood"/>
    <s v="Grassland/Pasture"/>
    <s v="Active IR"/>
  </r>
  <r>
    <x v="5"/>
    <x v="0"/>
    <n v="1.2365650263300001"/>
    <s v="Pasture"/>
    <s v="Flood"/>
    <s v="Grassland/Pasture"/>
    <s v="Active IR"/>
  </r>
  <r>
    <x v="28"/>
    <x v="0"/>
    <n v="3.2685453654700001"/>
    <s v="Pasture"/>
    <s v="Flood"/>
    <s v="Grassland/Pasture"/>
    <s v="Active IR"/>
  </r>
  <r>
    <x v="3"/>
    <x v="0"/>
    <n v="2.2470303325400001"/>
    <s v="Pasture"/>
    <s v="Flood"/>
    <s v="Grassland/Pasture"/>
    <s v="Active IR"/>
  </r>
  <r>
    <x v="7"/>
    <x v="0"/>
    <n v="2.6281176202399998"/>
    <s v="Pasture"/>
    <s v="Flood"/>
    <s v="Grassland/Pasture"/>
    <s v="Active IR"/>
  </r>
  <r>
    <x v="7"/>
    <x v="0"/>
    <n v="2.6281176202399998"/>
    <s v="Pasture"/>
    <s v="Flood"/>
    <s v="Grassland/Pasture"/>
    <s v="Active IR"/>
  </r>
  <r>
    <x v="7"/>
    <x v="0"/>
    <n v="2.6281176202399998"/>
    <s v="Pasture"/>
    <s v="Flood"/>
    <s v="Grassland/Pasture"/>
    <s v="Active IR"/>
  </r>
  <r>
    <x v="28"/>
    <x v="0"/>
    <n v="22.172459945"/>
    <s v="Pasture"/>
    <s v="Flood"/>
    <s v="Grassland/Pasture"/>
    <s v="Active IR"/>
  </r>
  <r>
    <x v="28"/>
    <x v="0"/>
    <n v="2.22614916131"/>
    <s v="Pasture"/>
    <s v="Flood"/>
    <s v="Grassland/Pasture"/>
    <s v="Active IR"/>
  </r>
  <r>
    <x v="36"/>
    <x v="0"/>
    <n v="2.2575198673000001"/>
    <s v="Pasture"/>
    <s v="Flood"/>
    <s v="Grassland/Pasture"/>
    <s v="Active IR"/>
  </r>
  <r>
    <x v="28"/>
    <x v="0"/>
    <n v="3.8807255093699999"/>
    <s v="Pasture"/>
    <s v="Flood"/>
    <s v="Grassland/Pasture"/>
    <s v="Active IR"/>
  </r>
  <r>
    <x v="17"/>
    <x v="0"/>
    <n v="0.400916234298"/>
    <s v="Pasture"/>
    <s v="Flood"/>
    <s v="Grassland/Pasture"/>
    <s v="Active IR"/>
  </r>
  <r>
    <x v="36"/>
    <x v="0"/>
    <n v="6.5355637729799998"/>
    <s v="Pasture"/>
    <s v="Flood"/>
    <s v="Grassland/Pasture"/>
    <s v="Active IR"/>
  </r>
  <r>
    <x v="31"/>
    <x v="0"/>
    <n v="10.156765628300001"/>
    <s v="Pasture"/>
    <s v="Flood"/>
    <s v="Grassland/Pasture"/>
    <s v="Active IR"/>
  </r>
  <r>
    <x v="31"/>
    <x v="0"/>
    <n v="10.156765628300001"/>
    <s v="Pasture"/>
    <s v="Flood"/>
    <s v="Grassland/Pasture"/>
    <s v="Active IR"/>
  </r>
  <r>
    <x v="31"/>
    <x v="0"/>
    <n v="10.156765628300001"/>
    <s v="Pasture"/>
    <s v="Flood"/>
    <s v="Grassland/Pasture"/>
    <s v="Active IR"/>
  </r>
  <r>
    <x v="31"/>
    <x v="0"/>
    <n v="10.156765628300001"/>
    <s v="Pasture"/>
    <s v="Flood"/>
    <s v="Grassland/Pasture"/>
    <s v="Active IR"/>
  </r>
  <r>
    <x v="27"/>
    <x v="0"/>
    <n v="0.59995198797799998"/>
    <s v="Pasture"/>
    <s v="Flood"/>
    <s v="Grassland/Pasture"/>
    <s v="Active IR"/>
  </r>
  <r>
    <x v="17"/>
    <x v="0"/>
    <n v="1.48351553201"/>
    <s v="Pasture"/>
    <s v="Flood"/>
    <s v="Grassland/Pasture"/>
    <s v="Active IR"/>
  </r>
  <r>
    <x v="22"/>
    <x v="0"/>
    <n v="10.5150129848"/>
    <s v="Pasture"/>
    <s v="Flood"/>
    <s v="Grassland/Pasture"/>
    <s v="Active IR"/>
  </r>
  <r>
    <x v="3"/>
    <x v="0"/>
    <n v="2.77913544359"/>
    <s v="Pasture"/>
    <s v="Flood"/>
    <s v="Grassland/Pasture"/>
    <s v="Active IR"/>
  </r>
  <r>
    <x v="5"/>
    <x v="0"/>
    <n v="2.17407829309"/>
    <s v="Pasture"/>
    <s v="Flood"/>
    <s v="Grassland/Pasture"/>
    <s v="Active IR"/>
  </r>
  <r>
    <x v="7"/>
    <x v="0"/>
    <n v="0.98253378338399999"/>
    <s v="Pasture"/>
    <s v="Flood"/>
    <s v="Grassland/Pasture"/>
    <s v="Active IR"/>
  </r>
  <r>
    <x v="19"/>
    <x v="0"/>
    <n v="1.8568283276999999"/>
    <s v="Pasture"/>
    <s v="Flood"/>
    <s v="Grassland/Pasture"/>
    <s v="Active IR"/>
  </r>
  <r>
    <x v="25"/>
    <x v="0"/>
    <n v="0.90897226163"/>
    <s v="Pasture"/>
    <s v="Flood"/>
    <s v="Grassland/Pasture"/>
    <s v="Active IR"/>
  </r>
  <r>
    <x v="25"/>
    <x v="0"/>
    <n v="0.90897226163"/>
    <s v="Pasture"/>
    <s v="Flood"/>
    <s v="Grassland/Pasture"/>
    <s v="Active IR"/>
  </r>
  <r>
    <x v="40"/>
    <x v="0"/>
    <n v="0.90897226163"/>
    <s v="Pasture"/>
    <s v="Flood"/>
    <s v="Grassland/Pasture"/>
    <s v="Active IR"/>
  </r>
  <r>
    <x v="12"/>
    <x v="0"/>
    <n v="26.912194314600001"/>
    <s v="Pasture"/>
    <s v="Flood"/>
    <s v="Grassland/Pasture"/>
    <s v="Active IR"/>
  </r>
  <r>
    <x v="10"/>
    <x v="0"/>
    <n v="0.18393164573500001"/>
    <s v="Pasture"/>
    <s v="Flood"/>
    <s v="Grassland/Pasture"/>
    <s v="Active IR"/>
  </r>
  <r>
    <x v="10"/>
    <x v="0"/>
    <n v="0.18393164573500001"/>
    <s v="Pasture"/>
    <s v="Flood"/>
    <s v="Grassland/Pasture"/>
    <s v="Active IR"/>
  </r>
  <r>
    <x v="44"/>
    <x v="0"/>
    <n v="8.4510035350500008"/>
    <s v="Pasture"/>
    <s v="Flood"/>
    <s v="Grassland/Pasture"/>
    <s v="Active IR"/>
  </r>
  <r>
    <x v="44"/>
    <x v="0"/>
    <n v="8.4510035350500008"/>
    <s v="Pasture"/>
    <s v="Flood"/>
    <s v="Grassland/Pasture"/>
    <s v="Active IR"/>
  </r>
  <r>
    <x v="23"/>
    <x v="0"/>
    <n v="8.4510035350500008"/>
    <s v="Pasture"/>
    <s v="Flood"/>
    <s v="Grassland/Pasture"/>
    <s v="Active IR"/>
  </r>
  <r>
    <x v="27"/>
    <x v="0"/>
    <n v="141.382764909999"/>
    <s v="Pasture"/>
    <s v="Flood"/>
    <s v="Grassland/Pasture"/>
    <s v="Active IR"/>
  </r>
  <r>
    <x v="27"/>
    <x v="0"/>
    <n v="141.382764909999"/>
    <s v="Pasture"/>
    <s v="Flood"/>
    <s v="Grassland/Pasture"/>
    <s v="Active IR"/>
  </r>
  <r>
    <x v="27"/>
    <x v="0"/>
    <n v="141.382764909999"/>
    <s v="Pasture"/>
    <s v="Flood"/>
    <s v="Grassland/Pasture"/>
    <s v="Active IR"/>
  </r>
  <r>
    <x v="27"/>
    <x v="0"/>
    <n v="141.382764909999"/>
    <s v="Pasture"/>
    <s v="Flood"/>
    <s v="Grassland/Pasture"/>
    <s v="Active IR"/>
  </r>
  <r>
    <x v="27"/>
    <x v="0"/>
    <n v="141.382764909999"/>
    <s v="Pasture"/>
    <s v="Flood"/>
    <s v="Grassland/Pasture"/>
    <s v="Active IR"/>
  </r>
  <r>
    <x v="27"/>
    <x v="0"/>
    <n v="141.382764909999"/>
    <s v="Pasture"/>
    <s v="Flood"/>
    <s v="Grassland/Pasture"/>
    <s v="Active IR"/>
  </r>
  <r>
    <x v="27"/>
    <x v="0"/>
    <n v="141.382764909999"/>
    <s v="Pasture"/>
    <s v="Flood"/>
    <s v="Grassland/Pasture"/>
    <s v="Active IR"/>
  </r>
  <r>
    <x v="27"/>
    <x v="0"/>
    <n v="141.382764909999"/>
    <s v="Pasture"/>
    <s v="Flood"/>
    <s v="Grassland/Pasture"/>
    <s v="Active IR"/>
  </r>
  <r>
    <x v="23"/>
    <x v="0"/>
    <n v="4.1951655104699999"/>
    <s v="Pasture"/>
    <s v="Flood"/>
    <s v="Grassland/Pasture"/>
    <s v="Active IR"/>
  </r>
  <r>
    <x v="23"/>
    <x v="0"/>
    <n v="4.1951655104699999"/>
    <s v="Pasture"/>
    <s v="Flood"/>
    <s v="Grassland/Pasture"/>
    <s v="Active IR"/>
  </r>
  <r>
    <x v="22"/>
    <x v="0"/>
    <n v="34.369368141800003"/>
    <s v="Pasture"/>
    <s v="Flood"/>
    <s v="Grassland/Pasture"/>
    <s v="Active IR"/>
  </r>
  <r>
    <x v="17"/>
    <x v="0"/>
    <n v="1.3845642932"/>
    <s v="Pasture"/>
    <s v="Flood"/>
    <s v="Grassland/Pasture"/>
    <s v="Active IR"/>
  </r>
  <r>
    <x v="1"/>
    <x v="0"/>
    <n v="1.6381082086200001"/>
    <s v="Pasture"/>
    <s v="Flood"/>
    <s v="Grassland/Pasture"/>
    <s v="Active IR"/>
  </r>
  <r>
    <x v="1"/>
    <x v="0"/>
    <n v="1.6381082086200001"/>
    <s v="Pasture"/>
    <s v="Flood"/>
    <s v="Grassland/Pasture"/>
    <s v="Active IR"/>
  </r>
  <r>
    <x v="1"/>
    <x v="0"/>
    <n v="1.6381082086200001"/>
    <s v="Pasture"/>
    <s v="Flood"/>
    <s v="Grassland/Pasture"/>
    <s v="Active IR"/>
  </r>
  <r>
    <x v="1"/>
    <x v="0"/>
    <n v="1.6381082086200001"/>
    <s v="Pasture"/>
    <s v="Flood"/>
    <s v="Grassland/Pasture"/>
    <s v="Active IR"/>
  </r>
  <r>
    <x v="1"/>
    <x v="0"/>
    <n v="1.6381082086200001"/>
    <s v="Pasture"/>
    <s v="Flood"/>
    <s v="Grassland/Pasture"/>
    <s v="Active IR"/>
  </r>
  <r>
    <x v="1"/>
    <x v="0"/>
    <n v="1.6381082086200001"/>
    <s v="Pasture"/>
    <s v="Flood"/>
    <s v="Grassland/Pasture"/>
    <s v="Active IR"/>
  </r>
  <r>
    <x v="37"/>
    <x v="0"/>
    <n v="1.3859448541699999"/>
    <s v="Pasture"/>
    <s v="Flood"/>
    <s v="Grassland/Pasture"/>
    <s v="Active IR"/>
  </r>
  <r>
    <x v="39"/>
    <x v="0"/>
    <n v="9.7597916364799904"/>
    <s v="Pasture"/>
    <s v="Flood"/>
    <s v="Grassland/Pasture"/>
    <s v="Active IR"/>
  </r>
  <r>
    <x v="39"/>
    <x v="0"/>
    <n v="9.7597916364799904"/>
    <s v="Pasture"/>
    <s v="Flood"/>
    <s v="Grassland/Pasture"/>
    <s v="Active IR"/>
  </r>
  <r>
    <x v="3"/>
    <x v="0"/>
    <n v="0.68802945653699998"/>
    <s v="Pasture"/>
    <s v="Flood"/>
    <s v="Grassland/Pasture"/>
    <s v="Active IR"/>
  </r>
  <r>
    <x v="25"/>
    <x v="0"/>
    <n v="0.70326581040500002"/>
    <s v="Pasture"/>
    <s v="Flood"/>
    <s v="Grassland/Pasture"/>
    <s v="Active IR"/>
  </r>
  <r>
    <x v="25"/>
    <x v="0"/>
    <n v="0.70326581040500002"/>
    <s v="Pasture"/>
    <s v="Flood"/>
    <s v="Grassland/Pasture"/>
    <s v="Active IR"/>
  </r>
  <r>
    <x v="31"/>
    <x v="0"/>
    <n v="7.2817426670499996"/>
    <s v="Pasture"/>
    <s v="Flood"/>
    <s v="Grassland/Pasture"/>
    <s v="Active IR"/>
  </r>
  <r>
    <x v="31"/>
    <x v="0"/>
    <n v="7.2817426670499996"/>
    <s v="Pasture"/>
    <s v="Flood"/>
    <s v="Grassland/Pasture"/>
    <s v="Active IR"/>
  </r>
  <r>
    <x v="5"/>
    <x v="0"/>
    <n v="0.97013437921099999"/>
    <s v="Pasture"/>
    <s v="Flood"/>
    <s v="Grassland/Pasture"/>
    <s v="Active IR"/>
  </r>
  <r>
    <x v="25"/>
    <x v="0"/>
    <n v="2.1477518719700002"/>
    <s v="Pasture"/>
    <s v="Flood"/>
    <s v="Grassland/Pasture"/>
    <s v="Active IR"/>
  </r>
  <r>
    <x v="25"/>
    <x v="0"/>
    <n v="2.1477518719700002"/>
    <s v="Pasture"/>
    <s v="Flood"/>
    <s v="Grassland/Pasture"/>
    <s v="Active IR"/>
  </r>
  <r>
    <x v="30"/>
    <x v="0"/>
    <n v="1.74554441853"/>
    <s v="Pasture"/>
    <s v="Flood"/>
    <s v="Grassland/Pasture"/>
    <s v="Active IR"/>
  </r>
  <r>
    <x v="28"/>
    <x v="0"/>
    <n v="1.74554441853"/>
    <s v="Pasture"/>
    <s v="Flood"/>
    <s v="Grassland/Pasture"/>
    <s v="Active IR"/>
  </r>
  <r>
    <x v="5"/>
    <x v="0"/>
    <n v="0.640336991947"/>
    <s v="Pasture"/>
    <s v="Flood"/>
    <s v="Grassland/Pasture"/>
    <s v="Active IR"/>
  </r>
  <r>
    <x v="5"/>
    <x v="0"/>
    <n v="0.78084556186999998"/>
    <s v="Pasture"/>
    <s v="Flood"/>
    <s v="Grassland/Pasture"/>
    <s v="Active IR"/>
  </r>
  <r>
    <x v="16"/>
    <x v="0"/>
    <n v="1.2512943621999999"/>
    <s v="Pasture"/>
    <s v="Flood"/>
    <s v="Grassland/Pasture"/>
    <s v="Active IR"/>
  </r>
  <r>
    <x v="19"/>
    <x v="0"/>
    <n v="5.7069611842899999"/>
    <s v="Pasture"/>
    <s v="Flood"/>
    <s v="Grassland/Pasture"/>
    <s v="Active IR"/>
  </r>
  <r>
    <x v="19"/>
    <x v="0"/>
    <n v="5.7069611842899999"/>
    <s v="Pasture"/>
    <s v="Flood"/>
    <s v="Grassland/Pasture"/>
    <s v="Active IR"/>
  </r>
  <r>
    <x v="10"/>
    <x v="0"/>
    <n v="4.69433324366"/>
    <s v="Pasture"/>
    <s v="Flood"/>
    <s v="Grassland/Pasture"/>
    <s v="Active IR"/>
  </r>
  <r>
    <x v="31"/>
    <x v="0"/>
    <n v="1.78460179289"/>
    <s v="Pasture"/>
    <s v="Flood"/>
    <s v="Grassland/Pasture"/>
    <s v="Active IR"/>
  </r>
  <r>
    <x v="31"/>
    <x v="0"/>
    <n v="1.78460179289"/>
    <s v="Pasture"/>
    <s v="Flood"/>
    <s v="Grassland/Pasture"/>
    <s v="Active IR"/>
  </r>
  <r>
    <x v="31"/>
    <x v="0"/>
    <n v="1.78460179289"/>
    <s v="Pasture"/>
    <s v="Flood"/>
    <s v="Grassland/Pasture"/>
    <s v="Active IR"/>
  </r>
  <r>
    <x v="11"/>
    <x v="0"/>
    <n v="26.682877506299899"/>
    <s v="Pasture"/>
    <s v="Flood"/>
    <s v="Grassland/Pasture"/>
    <s v="Active IR"/>
  </r>
  <r>
    <x v="28"/>
    <x v="0"/>
    <n v="5.6846349677700001"/>
    <s v="Pasture"/>
    <s v="Flood"/>
    <s v="Grassland/Pasture"/>
    <s v="Active IR"/>
  </r>
  <r>
    <x v="28"/>
    <x v="0"/>
    <n v="5.6846349677700001"/>
    <s v="Pasture"/>
    <s v="Flood"/>
    <s v="Grassland/Pasture"/>
    <s v="Active IR"/>
  </r>
  <r>
    <x v="37"/>
    <x v="0"/>
    <n v="0.67214102280800003"/>
    <s v="Pasture"/>
    <s v="Flood"/>
    <s v="Grassland/Pasture"/>
    <s v="Active IR"/>
  </r>
  <r>
    <x v="37"/>
    <x v="0"/>
    <n v="3.0460151074700001"/>
    <s v="Pasture"/>
    <s v="Flood"/>
    <s v="Grassland/Pasture"/>
    <s v="Active IR"/>
  </r>
  <r>
    <x v="5"/>
    <x v="0"/>
    <n v="3.0460151074700001"/>
    <s v="Pasture"/>
    <s v="Flood"/>
    <s v="Grassland/Pasture"/>
    <s v="Active IR"/>
  </r>
  <r>
    <x v="30"/>
    <x v="0"/>
    <n v="3.9745052673700001"/>
    <s v="Pasture"/>
    <s v="Flood"/>
    <s v="Grassland/Pasture"/>
    <s v="Active IR"/>
  </r>
  <r>
    <x v="28"/>
    <x v="0"/>
    <n v="3.9745052673700001"/>
    <s v="Pasture"/>
    <s v="Flood"/>
    <s v="Grassland/Pasture"/>
    <s v="Active IR"/>
  </r>
  <r>
    <x v="16"/>
    <x v="0"/>
    <n v="0.762246203176"/>
    <s v="Pasture"/>
    <s v="Flood"/>
    <s v="Grassland/Pasture"/>
    <s v="Active IR"/>
  </r>
  <r>
    <x v="44"/>
    <x v="0"/>
    <n v="8.5078182919100005"/>
    <s v="Pasture"/>
    <s v="Flood"/>
    <s v="Grassland/Pasture"/>
    <s v="Active IR"/>
  </r>
  <r>
    <x v="23"/>
    <x v="0"/>
    <n v="8.5078182919100005"/>
    <s v="Pasture"/>
    <s v="Flood"/>
    <s v="Grassland/Pasture"/>
    <s v="Active IR"/>
  </r>
  <r>
    <x v="11"/>
    <x v="0"/>
    <n v="2.0221746717800002"/>
    <s v="Pasture"/>
    <s v="Flood"/>
    <s v="Grassland/Pasture"/>
    <s v="Active IR"/>
  </r>
  <r>
    <x v="11"/>
    <x v="0"/>
    <n v="2.0221746717800002"/>
    <s v="Pasture"/>
    <s v="Flood"/>
    <s v="Grassland/Pasture"/>
    <s v="Active IR"/>
  </r>
  <r>
    <x v="8"/>
    <x v="0"/>
    <n v="0.61826775538500001"/>
    <s v="Pasture"/>
    <s v="Flood"/>
    <s v="Grassland/Pasture"/>
    <s v="Active IR"/>
  </r>
  <r>
    <x v="19"/>
    <x v="0"/>
    <n v="0.93876027621199998"/>
    <s v="Pasture"/>
    <s v="Flood"/>
    <s v="Grassland/Pasture"/>
    <s v="Active IR"/>
  </r>
  <r>
    <x v="19"/>
    <x v="0"/>
    <n v="0.93876027621199998"/>
    <s v="Pasture"/>
    <s v="Flood"/>
    <s v="Grassland/Pasture"/>
    <s v="Active IR"/>
  </r>
  <r>
    <x v="11"/>
    <x v="0"/>
    <n v="5.0388981030500002"/>
    <s v="Pasture"/>
    <s v="Flood"/>
    <s v="Grassland/Pasture"/>
    <s v="Active IR"/>
  </r>
  <r>
    <x v="10"/>
    <x v="0"/>
    <n v="33.977504792799898"/>
    <s v="Pasture"/>
    <s v="Flood"/>
    <s v="Grassland/Pasture"/>
    <s v="Active IR"/>
  </r>
  <r>
    <x v="10"/>
    <x v="0"/>
    <n v="33.977504792799898"/>
    <s v="Pasture"/>
    <s v="Flood"/>
    <s v="Grassland/Pasture"/>
    <s v="Active IR"/>
  </r>
  <r>
    <x v="22"/>
    <x v="0"/>
    <n v="39.9699058705"/>
    <s v="Pasture"/>
    <s v="Flood"/>
    <s v="Grassland/Pasture"/>
    <s v="Active IR"/>
  </r>
  <r>
    <x v="22"/>
    <x v="0"/>
    <n v="39.9699058705"/>
    <s v="Pasture"/>
    <s v="Flood"/>
    <s v="Grassland/Pasture"/>
    <s v="Active IR"/>
  </r>
  <r>
    <x v="10"/>
    <x v="0"/>
    <n v="6.7496257559800004"/>
    <s v="Pasture"/>
    <s v="Flood"/>
    <s v="Grassland/Pasture"/>
    <s v="Active IR"/>
  </r>
  <r>
    <x v="22"/>
    <x v="0"/>
    <n v="23.911103806"/>
    <s v="Pasture"/>
    <s v="Flood"/>
    <s v="Grassland/Pasture"/>
    <s v="Active IR"/>
  </r>
  <r>
    <x v="22"/>
    <x v="0"/>
    <n v="23.911103806"/>
    <s v="Pasture"/>
    <s v="Flood"/>
    <s v="Grassland/Pasture"/>
    <s v="Active IR"/>
  </r>
  <r>
    <x v="22"/>
    <x v="0"/>
    <n v="23.911103806"/>
    <s v="Pasture"/>
    <s v="Flood"/>
    <s v="Grassland/Pasture"/>
    <s v="Active IR"/>
  </r>
  <r>
    <x v="22"/>
    <x v="0"/>
    <n v="23.911103806"/>
    <s v="Pasture"/>
    <s v="Flood"/>
    <s v="Grassland/Pasture"/>
    <s v="Active IR"/>
  </r>
  <r>
    <x v="44"/>
    <x v="0"/>
    <n v="4.3305810457699998"/>
    <s v="Pasture"/>
    <s v="Flood"/>
    <s v="Grassland/Pasture"/>
    <s v="Active IR"/>
  </r>
  <r>
    <x v="25"/>
    <x v="0"/>
    <n v="1.3013453448500001"/>
    <s v="Pasture"/>
    <s v="Flood"/>
    <s v="Grassland/Pasture"/>
    <s v="Active IR"/>
  </r>
  <r>
    <x v="11"/>
    <x v="0"/>
    <n v="2.57128392114"/>
    <s v="Pasture"/>
    <s v="Flood"/>
    <s v="Grassland/Pasture"/>
    <s v="Active IR"/>
  </r>
  <r>
    <x v="1"/>
    <x v="0"/>
    <n v="1.6291309389599999"/>
    <s v="Pasture"/>
    <s v="Flood"/>
    <s v="Grassland/Pasture"/>
    <s v="Active IR"/>
  </r>
  <r>
    <x v="25"/>
    <x v="0"/>
    <n v="5.6965670193699998"/>
    <s v="Pasture"/>
    <s v="Flood"/>
    <s v="Grassland/Pasture"/>
    <s v="Active IR"/>
  </r>
  <r>
    <x v="31"/>
    <x v="0"/>
    <n v="19.420206134400001"/>
    <s v="Pasture"/>
    <s v="Flood"/>
    <s v="Grassland/Pasture"/>
    <s v="Active IR"/>
  </r>
  <r>
    <x v="31"/>
    <x v="0"/>
    <n v="19.420206134400001"/>
    <s v="Pasture"/>
    <s v="Flood"/>
    <s v="Grassland/Pasture"/>
    <s v="Active IR"/>
  </r>
  <r>
    <x v="31"/>
    <x v="0"/>
    <n v="19.420206134400001"/>
    <s v="Pasture"/>
    <s v="Flood"/>
    <s v="Grassland/Pasture"/>
    <s v="Active IR"/>
  </r>
  <r>
    <x v="31"/>
    <x v="0"/>
    <n v="19.420206134400001"/>
    <s v="Pasture"/>
    <s v="Flood"/>
    <s v="Grassland/Pasture"/>
    <s v="Active IR"/>
  </r>
  <r>
    <x v="11"/>
    <x v="0"/>
    <n v="39.232005069300001"/>
    <s v="Pasture"/>
    <s v="Flood"/>
    <s v="Grassland/Pasture"/>
    <s v="Active IR"/>
  </r>
  <r>
    <x v="11"/>
    <x v="0"/>
    <n v="4.9341471804900001"/>
    <s v="Pasture"/>
    <s v="Flood"/>
    <s v="Grassland/Pasture"/>
    <s v="Active IR"/>
  </r>
  <r>
    <x v="3"/>
    <x v="0"/>
    <n v="1.63893930387"/>
    <s v="Pasture"/>
    <s v="Flood"/>
    <s v="Grassland/Pasture"/>
    <s v="Active IR"/>
  </r>
  <r>
    <x v="1"/>
    <x v="0"/>
    <n v="6.8199338126800004"/>
    <s v="Pasture"/>
    <s v="Flood"/>
    <s v="Grassland/Pasture"/>
    <s v="Active IR"/>
  </r>
  <r>
    <x v="36"/>
    <x v="0"/>
    <n v="23.8461195621"/>
    <s v="Pasture"/>
    <s v="Flood"/>
    <s v="Grassland/Pasture"/>
    <s v="Active IR"/>
  </r>
  <r>
    <x v="36"/>
    <x v="0"/>
    <n v="23.8461195621"/>
    <s v="Pasture"/>
    <s v="Flood"/>
    <s v="Grassland/Pasture"/>
    <s v="Active IR"/>
  </r>
  <r>
    <x v="36"/>
    <x v="0"/>
    <n v="23.8461195621"/>
    <s v="Pasture"/>
    <s v="Flood"/>
    <s v="Grassland/Pasture"/>
    <s v="Active IR"/>
  </r>
  <r>
    <x v="25"/>
    <x v="0"/>
    <n v="2.3290726497700001"/>
    <s v="Pasture"/>
    <s v="Flood"/>
    <s v="Grassland/Pasture"/>
    <s v="Active IR"/>
  </r>
  <r>
    <x v="11"/>
    <x v="0"/>
    <n v="24.992725329399899"/>
    <s v="Pasture"/>
    <s v="Flood"/>
    <s v="Grassland/Pasture"/>
    <s v="Active IR"/>
  </r>
  <r>
    <x v="11"/>
    <x v="0"/>
    <n v="24.992725329399899"/>
    <s v="Pasture"/>
    <s v="Flood"/>
    <s v="Grassland/Pasture"/>
    <s v="Active IR"/>
  </r>
  <r>
    <x v="11"/>
    <x v="0"/>
    <n v="24.992725329399899"/>
    <s v="Pasture"/>
    <s v="Flood"/>
    <s v="Grassland/Pasture"/>
    <s v="Active IR"/>
  </r>
  <r>
    <x v="11"/>
    <x v="0"/>
    <n v="24.992725329399899"/>
    <s v="Pasture"/>
    <s v="Flood"/>
    <s v="Grassland/Pasture"/>
    <s v="Active IR"/>
  </r>
  <r>
    <x v="25"/>
    <x v="0"/>
    <n v="7.2430838824499997"/>
    <s v="Pasture"/>
    <s v="Flood"/>
    <s v="Grassland/Pasture"/>
    <s v="Active IR"/>
  </r>
  <r>
    <x v="1"/>
    <x v="0"/>
    <n v="1.0208894239899999"/>
    <s v="Pasture"/>
    <s v="Flood"/>
    <s v="Grassland/Pasture"/>
    <s v="Active IR"/>
  </r>
  <r>
    <x v="1"/>
    <x v="0"/>
    <n v="1.0208894239899999"/>
    <s v="Pasture"/>
    <s v="Flood"/>
    <s v="Grassland/Pasture"/>
    <s v="Active IR"/>
  </r>
  <r>
    <x v="1"/>
    <x v="0"/>
    <n v="1.0208894239899999"/>
    <s v="Pasture"/>
    <s v="Flood"/>
    <s v="Grassland/Pasture"/>
    <s v="Active IR"/>
  </r>
  <r>
    <x v="31"/>
    <x v="0"/>
    <n v="11.9630508832999"/>
    <s v="Pasture"/>
    <s v="Flood"/>
    <s v="Grassland/Pasture"/>
    <s v="Active IR"/>
  </r>
  <r>
    <x v="31"/>
    <x v="0"/>
    <n v="11.9630508832999"/>
    <s v="Pasture"/>
    <s v="Flood"/>
    <s v="Grassland/Pasture"/>
    <s v="Active IR"/>
  </r>
  <r>
    <x v="23"/>
    <x v="0"/>
    <n v="0.24214992116"/>
    <s v="Pasture"/>
    <s v="Flood"/>
    <s v="Grassland/Pasture"/>
    <s v="Active IR"/>
  </r>
  <r>
    <x v="1"/>
    <x v="0"/>
    <n v="1.36919631303"/>
    <s v="Pasture"/>
    <s v="Flood"/>
    <s v="Grassland/Pasture"/>
    <s v="Active IR"/>
  </r>
  <r>
    <x v="1"/>
    <x v="0"/>
    <n v="1.36919631303"/>
    <s v="Pasture"/>
    <s v="Flood"/>
    <s v="Grassland/Pasture"/>
    <s v="Active IR"/>
  </r>
  <r>
    <x v="19"/>
    <x v="0"/>
    <n v="2.7804977811999998"/>
    <s v="Pasture"/>
    <s v="Flood"/>
    <s v="Grassland/Pasture"/>
    <s v="Active IR"/>
  </r>
  <r>
    <x v="19"/>
    <x v="0"/>
    <n v="2.7804977811999998"/>
    <s v="Pasture"/>
    <s v="Flood"/>
    <s v="Grassland/Pasture"/>
    <s v="Active IR"/>
  </r>
  <r>
    <x v="1"/>
    <x v="0"/>
    <n v="4.0103985991900002"/>
    <s v="Pasture"/>
    <s v="Flood"/>
    <s v="Grassland/Pasture"/>
    <s v="Active IR"/>
  </r>
  <r>
    <x v="10"/>
    <x v="0"/>
    <n v="4.0103985991900002"/>
    <s v="Pasture"/>
    <s v="Flood"/>
    <s v="Grassland/Pasture"/>
    <s v="Active IR"/>
  </r>
  <r>
    <x v="27"/>
    <x v="0"/>
    <n v="2.8821879521199998"/>
    <s v="Pasture"/>
    <s v="Flood"/>
    <s v="Grassland/Pasture"/>
    <s v="Active IR"/>
  </r>
  <r>
    <x v="5"/>
    <x v="0"/>
    <n v="1.5084903678599999"/>
    <s v="Pasture"/>
    <s v="Flood"/>
    <s v="Grassland/Pasture"/>
    <s v="Active IR"/>
  </r>
  <r>
    <x v="22"/>
    <x v="0"/>
    <n v="4.3152713481099996"/>
    <s v="Pasture"/>
    <s v="Flood"/>
    <s v="Grassland/Pasture"/>
    <s v="Active IR"/>
  </r>
  <r>
    <x v="27"/>
    <x v="0"/>
    <n v="6.1048819612700003"/>
    <s v="Pasture"/>
    <s v="Flood"/>
    <s v="Grassland/Pasture"/>
    <s v="Active IR"/>
  </r>
  <r>
    <x v="27"/>
    <x v="0"/>
    <n v="6.1048819612700003"/>
    <s v="Pasture"/>
    <s v="Flood"/>
    <s v="Grassland/Pasture"/>
    <s v="Active IR"/>
  </r>
  <r>
    <x v="44"/>
    <x v="0"/>
    <n v="9.4968912080100001"/>
    <s v="Pasture"/>
    <s v="Flood"/>
    <s v="Grassland/Pasture"/>
    <s v="Active IR"/>
  </r>
  <r>
    <x v="23"/>
    <x v="0"/>
    <n v="9.4968912080100001"/>
    <s v="Pasture"/>
    <s v="Flood"/>
    <s v="Grassland/Pasture"/>
    <s v="Active IR"/>
  </r>
  <r>
    <x v="27"/>
    <x v="0"/>
    <n v="2.73953507482"/>
    <s v="Pasture"/>
    <s v="Flood"/>
    <s v="Grassland/Pasture"/>
    <s v="Active IR"/>
  </r>
  <r>
    <x v="27"/>
    <x v="0"/>
    <n v="2.73953507482"/>
    <s v="Pasture"/>
    <s v="Flood"/>
    <s v="Grassland/Pasture"/>
    <s v="Active IR"/>
  </r>
  <r>
    <x v="42"/>
    <x v="0"/>
    <n v="0.71438435157299995"/>
    <s v="Pasture"/>
    <s v="Flood"/>
    <s v="Grassland/Pasture"/>
    <s v="Active IR"/>
  </r>
  <r>
    <x v="7"/>
    <x v="0"/>
    <n v="0.71438435157299995"/>
    <s v="Pasture"/>
    <s v="Flood"/>
    <s v="Grassland/Pasture"/>
    <s v="Active IR"/>
  </r>
  <r>
    <x v="7"/>
    <x v="0"/>
    <n v="0.71438435157299995"/>
    <s v="Pasture"/>
    <s v="Flood"/>
    <s v="Grassland/Pasture"/>
    <s v="Active IR"/>
  </r>
  <r>
    <x v="17"/>
    <x v="0"/>
    <n v="1.10243004584"/>
    <s v="Pasture"/>
    <s v="Flood"/>
    <s v="Grassland/Pasture"/>
    <s v="Active IR"/>
  </r>
  <r>
    <x v="7"/>
    <x v="0"/>
    <n v="7.5116254091399997"/>
    <s v="Pasture"/>
    <s v="Flood"/>
    <s v="Grassland/Pasture"/>
    <s v="Active IR"/>
  </r>
  <r>
    <x v="10"/>
    <x v="0"/>
    <n v="2.8605451715300001"/>
    <s v="Pasture"/>
    <s v="Flood"/>
    <s v="Grassland/Pasture"/>
    <s v="Active IR"/>
  </r>
  <r>
    <x v="16"/>
    <x v="0"/>
    <n v="5.5990929707900001"/>
    <s v="Pasture"/>
    <s v="Flood"/>
    <s v="Grassland/Pasture"/>
    <s v="Active IR"/>
  </r>
  <r>
    <x v="16"/>
    <x v="0"/>
    <n v="5.5990929707900001"/>
    <s v="Pasture"/>
    <s v="Flood"/>
    <s v="Grassland/Pasture"/>
    <s v="Active IR"/>
  </r>
  <r>
    <x v="6"/>
    <x v="0"/>
    <n v="5.5990929707900001"/>
    <s v="Pasture"/>
    <s v="Flood"/>
    <s v="Grassland/Pasture"/>
    <s v="Active IR"/>
  </r>
  <r>
    <x v="6"/>
    <x v="0"/>
    <n v="5.5990929707900001"/>
    <s v="Pasture"/>
    <s v="Flood"/>
    <s v="Grassland/Pasture"/>
    <s v="Active IR"/>
  </r>
  <r>
    <x v="17"/>
    <x v="0"/>
    <n v="3.1884503031799998"/>
    <s v="Pasture"/>
    <s v="Flood"/>
    <s v="Grassland/Pasture"/>
    <s v="Active IR"/>
  </r>
  <r>
    <x v="11"/>
    <x v="0"/>
    <n v="9.8578404067300003"/>
    <s v="Pasture"/>
    <s v="Flood"/>
    <s v="Grassland/Pasture"/>
    <s v="Active IR"/>
  </r>
  <r>
    <x v="11"/>
    <x v="0"/>
    <n v="9.8578404067300003"/>
    <s v="Pasture"/>
    <s v="Flood"/>
    <s v="Grassland/Pasture"/>
    <s v="Active IR"/>
  </r>
  <r>
    <x v="22"/>
    <x v="0"/>
    <n v="42.280139787300001"/>
    <s v="Pasture"/>
    <s v="Flood"/>
    <s v="Grassland/Pasture"/>
    <s v="Active IR"/>
  </r>
  <r>
    <x v="22"/>
    <x v="0"/>
    <n v="42.280139787300001"/>
    <s v="Pasture"/>
    <s v="Flood"/>
    <s v="Grassland/Pasture"/>
    <s v="Active IR"/>
  </r>
  <r>
    <x v="22"/>
    <x v="0"/>
    <n v="42.280139787300001"/>
    <s v="Pasture"/>
    <s v="Flood"/>
    <s v="Grassland/Pasture"/>
    <s v="Active IR"/>
  </r>
  <r>
    <x v="22"/>
    <x v="0"/>
    <n v="42.280139787300001"/>
    <s v="Pasture"/>
    <s v="Flood"/>
    <s v="Grassland/Pasture"/>
    <s v="Active IR"/>
  </r>
  <r>
    <x v="23"/>
    <x v="0"/>
    <n v="42.280139787300001"/>
    <s v="Pasture"/>
    <s v="Flood"/>
    <s v="Grassland/Pasture"/>
    <s v="Active IR"/>
  </r>
  <r>
    <x v="27"/>
    <x v="0"/>
    <n v="16.277037436400001"/>
    <s v="Pasture"/>
    <s v="Flood"/>
    <s v="Grassland/Pasture"/>
    <s v="Active IR"/>
  </r>
  <r>
    <x v="27"/>
    <x v="0"/>
    <n v="4.0487094942299997"/>
    <s v="Pasture"/>
    <s v="Flood"/>
    <s v="Grassland/Pasture"/>
    <s v="Active IR"/>
  </r>
  <r>
    <x v="27"/>
    <x v="0"/>
    <n v="4.0487094942299997"/>
    <s v="Pasture"/>
    <s v="Flood"/>
    <s v="Grassland/Pasture"/>
    <s v="Active IR"/>
  </r>
  <r>
    <x v="36"/>
    <x v="0"/>
    <n v="7.1156925041700001"/>
    <s v="Pasture"/>
    <s v="Flood"/>
    <s v="Grassland/Pasture"/>
    <s v="Active IR"/>
  </r>
  <r>
    <x v="28"/>
    <x v="0"/>
    <n v="1.17956836343"/>
    <s v="Pasture"/>
    <s v="Flood"/>
    <s v="Grassland/Pasture"/>
    <s v="Active IR"/>
  </r>
  <r>
    <x v="28"/>
    <x v="0"/>
    <n v="1.17956836343"/>
    <s v="Pasture"/>
    <s v="Flood"/>
    <s v="Grassland/Pasture"/>
    <s v="Active IR"/>
  </r>
  <r>
    <x v="3"/>
    <x v="0"/>
    <n v="1.0627294977899999"/>
    <s v="Pasture"/>
    <s v="Flood"/>
    <s v="Grassland/Pasture"/>
    <s v="Active IR"/>
  </r>
  <r>
    <x v="22"/>
    <x v="0"/>
    <n v="6.7187756923400004"/>
    <s v="Pasture"/>
    <s v="Flood"/>
    <s v="Grassland/Pasture"/>
    <s v="Active IR"/>
  </r>
  <r>
    <x v="1"/>
    <x v="0"/>
    <n v="20.4374491592"/>
    <s v="Pasture"/>
    <s v="Flood"/>
    <s v="Grassland/Pasture"/>
    <s v="Active IR"/>
  </r>
  <r>
    <x v="1"/>
    <x v="0"/>
    <n v="20.4374491592"/>
    <s v="Pasture"/>
    <s v="Flood"/>
    <s v="Grassland/Pasture"/>
    <s v="Active IR"/>
  </r>
  <r>
    <x v="1"/>
    <x v="0"/>
    <n v="20.4374491592"/>
    <s v="Pasture"/>
    <s v="Flood"/>
    <s v="Grassland/Pasture"/>
    <s v="Active IR"/>
  </r>
  <r>
    <x v="1"/>
    <x v="0"/>
    <n v="20.4374491592"/>
    <s v="Pasture"/>
    <s v="Flood"/>
    <s v="Grassland/Pasture"/>
    <s v="Active IR"/>
  </r>
  <r>
    <x v="1"/>
    <x v="0"/>
    <n v="20.4374491592"/>
    <s v="Pasture"/>
    <s v="Flood"/>
    <s v="Grassland/Pasture"/>
    <s v="Active IR"/>
  </r>
  <r>
    <x v="1"/>
    <x v="0"/>
    <n v="20.4374491592"/>
    <s v="Pasture"/>
    <s v="Flood"/>
    <s v="Grassland/Pasture"/>
    <s v="Active IR"/>
  </r>
  <r>
    <x v="22"/>
    <x v="0"/>
    <n v="64.526771729399897"/>
    <s v="Pasture"/>
    <s v="Flood"/>
    <s v="Grassland/Pasture"/>
    <s v="Active IR"/>
  </r>
  <r>
    <x v="22"/>
    <x v="0"/>
    <n v="64.526771729399897"/>
    <s v="Pasture"/>
    <s v="Flood"/>
    <s v="Grassland/Pasture"/>
    <s v="Active IR"/>
  </r>
  <r>
    <x v="36"/>
    <x v="0"/>
    <n v="6.8958091509599999"/>
    <s v="Pasture"/>
    <s v="Flood"/>
    <s v="Grassland/Pasture"/>
    <s v="Active IR"/>
  </r>
  <r>
    <x v="36"/>
    <x v="0"/>
    <n v="6.8958091509599999"/>
    <s v="Pasture"/>
    <s v="Flood"/>
    <s v="Grassland/Pasture"/>
    <s v="Active IR"/>
  </r>
  <r>
    <x v="36"/>
    <x v="0"/>
    <n v="6.8958091509599999"/>
    <s v="Pasture"/>
    <s v="Flood"/>
    <s v="Grassland/Pasture"/>
    <s v="Active IR"/>
  </r>
  <r>
    <x v="28"/>
    <x v="0"/>
    <n v="0.30010880582900001"/>
    <s v="Pasture"/>
    <s v="Flood"/>
    <s v="Grassland/Pasture"/>
    <s v="Active IR"/>
  </r>
  <r>
    <x v="23"/>
    <x v="0"/>
    <n v="11.4520606728"/>
    <s v="Pasture"/>
    <s v="Flood"/>
    <s v="Grassland/Pasture"/>
    <s v="Active IR"/>
  </r>
  <r>
    <x v="3"/>
    <x v="0"/>
    <n v="1.38799937348"/>
    <s v="Pasture"/>
    <s v="Flood"/>
    <s v="Grassland/Pasture"/>
    <s v="Active IR"/>
  </r>
  <r>
    <x v="5"/>
    <x v="0"/>
    <n v="1.43160057707"/>
    <s v="Pasture"/>
    <s v="Flood"/>
    <s v="Grassland/Pasture"/>
    <s v="Active IR"/>
  </r>
  <r>
    <x v="27"/>
    <x v="0"/>
    <n v="2.1989516912"/>
    <s v="Pasture"/>
    <s v="Flood"/>
    <s v="Herbaceous Wetlands"/>
    <s v="Active IR"/>
  </r>
  <r>
    <x v="23"/>
    <x v="0"/>
    <n v="9.3536732678300005"/>
    <s v="Pasture"/>
    <s v="Flood"/>
    <s v="Herbaceous Wetlands"/>
    <s v="Active IR"/>
  </r>
  <r>
    <x v="23"/>
    <x v="0"/>
    <n v="2.0849279705999999"/>
    <s v="Pasture"/>
    <s v="Flood"/>
    <s v="Herbaceous Wetlands"/>
    <s v="Active IR"/>
  </r>
  <r>
    <x v="0"/>
    <x v="0"/>
    <n v="1.78993544782"/>
    <s v="Pasture"/>
    <s v="Flood"/>
    <s v="Herbaceous Wetlands"/>
    <s v="Active IR"/>
  </r>
  <r>
    <x v="22"/>
    <x v="0"/>
    <n v="21.669136773799899"/>
    <s v="Pasture"/>
    <s v="Flood"/>
    <s v="Herbaceous Wetlands"/>
    <s v="Active IR"/>
  </r>
  <r>
    <x v="16"/>
    <x v="0"/>
    <n v="6.9063154519300003"/>
    <s v="Pasture"/>
    <s v="Flood"/>
    <s v="Other Hay/Non Alfalfa"/>
    <s v="Active IR"/>
  </r>
  <r>
    <x v="16"/>
    <x v="0"/>
    <n v="6.9063154519300003"/>
    <s v="Pasture"/>
    <s v="Flood"/>
    <s v="Other Hay/Non Alfalfa"/>
    <s v="Active IR"/>
  </r>
  <r>
    <x v="5"/>
    <x v="0"/>
    <n v="6.9063154519300003"/>
    <s v="Pasture"/>
    <s v="Flood"/>
    <s v="Other Hay/Non Alfalfa"/>
    <s v="Active IR"/>
  </r>
  <r>
    <x v="5"/>
    <x v="0"/>
    <n v="1.4782849605699999"/>
    <s v="Pasture"/>
    <s v="Flood"/>
    <s v="Other Hay/Non Alfalfa"/>
    <s v="Active IR"/>
  </r>
  <r>
    <x v="11"/>
    <x v="0"/>
    <n v="3.5933797812599999"/>
    <s v="Pasture"/>
    <s v="Flood"/>
    <s v="Other Hay/Non Alfalfa"/>
    <s v="Active IR"/>
  </r>
  <r>
    <x v="42"/>
    <x v="0"/>
    <n v="1.58583302133"/>
    <s v="Pasture"/>
    <s v="Flood"/>
    <s v="Other Hay/Non Alfalfa"/>
    <s v="Active IR"/>
  </r>
  <r>
    <x v="7"/>
    <x v="0"/>
    <n v="1.58583302133"/>
    <s v="Pasture"/>
    <s v="Flood"/>
    <s v="Other Hay/Non Alfalfa"/>
    <s v="Active IR"/>
  </r>
  <r>
    <x v="7"/>
    <x v="0"/>
    <n v="22.165540158999899"/>
    <s v="Pasture"/>
    <s v="Flood"/>
    <s v="Other Hay/Non Alfalfa"/>
    <s v="Active IR"/>
  </r>
  <r>
    <x v="11"/>
    <x v="0"/>
    <n v="4.5501603286699996"/>
    <s v="Pasture"/>
    <s v="Flood"/>
    <s v="Other Hay/Non Alfalfa"/>
    <s v="Active IR"/>
  </r>
  <r>
    <x v="11"/>
    <x v="0"/>
    <n v="18.8313878622"/>
    <s v="Pasture"/>
    <s v="Flood"/>
    <s v="Other Hay/Non Alfalfa"/>
    <s v="Active IR"/>
  </r>
  <r>
    <x v="3"/>
    <x v="0"/>
    <n v="11.0754420073"/>
    <s v="Pasture"/>
    <s v="Flood"/>
    <s v="Other Hay/Non Alfalfa"/>
    <s v="Active IR"/>
  </r>
  <r>
    <x v="3"/>
    <x v="0"/>
    <n v="11.0754420073"/>
    <s v="Pasture"/>
    <s v="Flood"/>
    <s v="Other Hay/Non Alfalfa"/>
    <s v="Active IR"/>
  </r>
  <r>
    <x v="7"/>
    <x v="0"/>
    <n v="10.8413889041"/>
    <s v="Pasture"/>
    <s v="Flood"/>
    <s v="Other Hay/Non Alfalfa"/>
    <s v="Active IR"/>
  </r>
  <r>
    <x v="7"/>
    <x v="0"/>
    <n v="10.8413889041"/>
    <s v="Pasture"/>
    <s v="Flood"/>
    <s v="Other Hay/Non Alfalfa"/>
    <s v="Active IR"/>
  </r>
  <r>
    <x v="3"/>
    <x v="0"/>
    <n v="1.1066677149099999"/>
    <s v="Pasture"/>
    <s v="Flood"/>
    <s v="Other Hay/Non Alfalfa"/>
    <s v="Active IR"/>
  </r>
  <r>
    <x v="44"/>
    <x v="0"/>
    <n v="9.7627704547699903"/>
    <s v="Pasture"/>
    <s v="Flood"/>
    <s v="Other Hay/Non Alfalfa"/>
    <s v="Active IR"/>
  </r>
  <r>
    <x v="11"/>
    <x v="0"/>
    <n v="20.9849666160999"/>
    <s v="Pasture"/>
    <s v="Flood"/>
    <s v="Other Hay/Non Alfalfa"/>
    <s v="Active IR"/>
  </r>
  <r>
    <x v="1"/>
    <x v="0"/>
    <n v="0.64998418115900003"/>
    <s v="Pasture"/>
    <s v="Flood"/>
    <s v="Other Hay/Non Alfalfa"/>
    <s v="Active IR"/>
  </r>
  <r>
    <x v="3"/>
    <x v="0"/>
    <n v="14.813669751500001"/>
    <s v="Pasture"/>
    <s v="Flood"/>
    <s v="Other Hay/Non Alfalfa"/>
    <s v="Active IR"/>
  </r>
  <r>
    <x v="21"/>
    <x v="0"/>
    <n v="1.04566536744"/>
    <s v="Pasture"/>
    <s v="Flood"/>
    <s v="Other Hay/Non Alfalfa"/>
    <s v="Active IR"/>
  </r>
  <r>
    <x v="3"/>
    <x v="0"/>
    <n v="0.89567665597400004"/>
    <s v="Pasture"/>
    <s v="Flood"/>
    <s v="Other Hay/Non Alfalfa"/>
    <s v="Active IR"/>
  </r>
  <r>
    <x v="3"/>
    <x v="0"/>
    <n v="5.5793473691699997"/>
    <s v="Pasture"/>
    <s v="Flood"/>
    <s v="Other Hay/Non Alfalfa"/>
    <s v="Active IR"/>
  </r>
  <r>
    <x v="42"/>
    <x v="0"/>
    <n v="0.87201919554399998"/>
    <s v="Pasture"/>
    <s v="Flood"/>
    <s v="Other Hay/Non Alfalfa"/>
    <s v="Active IR"/>
  </r>
  <r>
    <x v="7"/>
    <x v="0"/>
    <n v="0.87201919554399998"/>
    <s v="Pasture"/>
    <s v="Flood"/>
    <s v="Other Hay/Non Alfalfa"/>
    <s v="Active IR"/>
  </r>
  <r>
    <x v="22"/>
    <x v="0"/>
    <n v="115.569246499"/>
    <s v="Pasture"/>
    <s v="Flood"/>
    <s v="Other Hay/Non Alfalfa"/>
    <s v="Active IR"/>
  </r>
  <r>
    <x v="22"/>
    <x v="0"/>
    <n v="115.569246499"/>
    <s v="Pasture"/>
    <s v="Flood"/>
    <s v="Other Hay/Non Alfalfa"/>
    <s v="Active IR"/>
  </r>
  <r>
    <x v="22"/>
    <x v="0"/>
    <n v="115.569246499"/>
    <s v="Pasture"/>
    <s v="Flood"/>
    <s v="Other Hay/Non Alfalfa"/>
    <s v="Active IR"/>
  </r>
  <r>
    <x v="3"/>
    <x v="0"/>
    <n v="21.4227297626"/>
    <s v="Pasture"/>
    <s v="Flood"/>
    <s v="Other Hay/Non Alfalfa"/>
    <s v="Active IR"/>
  </r>
  <r>
    <x v="22"/>
    <x v="0"/>
    <n v="23.230171173199899"/>
    <s v="Pasture"/>
    <s v="Flood"/>
    <s v="Other Hay/Non Alfalfa"/>
    <s v="Active IR"/>
  </r>
  <r>
    <x v="38"/>
    <x v="0"/>
    <n v="3.0335624692700001"/>
    <s v="Pasture"/>
    <s v="Flood"/>
    <s v="Other Hay/Non Alfalfa"/>
    <s v="Active IR"/>
  </r>
  <r>
    <x v="3"/>
    <x v="0"/>
    <n v="13.2094010081"/>
    <s v="Pasture"/>
    <s v="Flood"/>
    <s v="Other Hay/Non Alfalfa"/>
    <s v="Active IR"/>
  </r>
  <r>
    <x v="3"/>
    <x v="0"/>
    <n v="13.2094010081"/>
    <s v="Pasture"/>
    <s v="Flood"/>
    <s v="Other Hay/Non Alfalfa"/>
    <s v="Active IR"/>
  </r>
  <r>
    <x v="9"/>
    <x v="0"/>
    <n v="14.6371926609"/>
    <s v="Pasture"/>
    <s v="Flood"/>
    <s v="Other Hay/Non Alfalfa"/>
    <s v="Active IR"/>
  </r>
  <r>
    <x v="9"/>
    <x v="0"/>
    <n v="14.6371926609"/>
    <s v="Pasture"/>
    <s v="Flood"/>
    <s v="Other Hay/Non Alfalfa"/>
    <s v="Active IR"/>
  </r>
  <r>
    <x v="9"/>
    <x v="0"/>
    <n v="14.6371926609"/>
    <s v="Pasture"/>
    <s v="Flood"/>
    <s v="Other Hay/Non Alfalfa"/>
    <s v="Active IR"/>
  </r>
  <r>
    <x v="10"/>
    <x v="0"/>
    <n v="10.812004761000001"/>
    <s v="Pasture"/>
    <s v="Flood"/>
    <s v="Other Hay/Non Alfalfa"/>
    <s v="Active IR"/>
  </r>
  <r>
    <x v="31"/>
    <x v="0"/>
    <n v="5.8776627870700002"/>
    <s v="Pasture"/>
    <s v="Flood"/>
    <s v="Other Hay/Non Alfalfa"/>
    <s v="Active IR"/>
  </r>
  <r>
    <x v="31"/>
    <x v="0"/>
    <n v="5.8776627870700002"/>
    <s v="Pasture"/>
    <s v="Flood"/>
    <s v="Other Hay/Non Alfalfa"/>
    <s v="Active IR"/>
  </r>
  <r>
    <x v="23"/>
    <x v="0"/>
    <n v="14.8951711553"/>
    <s v="Pasture"/>
    <s v="Flood"/>
    <s v="Other Hay/Non Alfalfa"/>
    <s v="Active IR"/>
  </r>
  <r>
    <x v="23"/>
    <x v="0"/>
    <n v="14.8951711553"/>
    <s v="Pasture"/>
    <s v="Flood"/>
    <s v="Other Hay/Non Alfalfa"/>
    <s v="Active IR"/>
  </r>
  <r>
    <x v="38"/>
    <x v="0"/>
    <n v="14.8951711553"/>
    <s v="Pasture"/>
    <s v="Flood"/>
    <s v="Other Hay/Non Alfalfa"/>
    <s v="Active IR"/>
  </r>
  <r>
    <x v="11"/>
    <x v="0"/>
    <n v="12.1593672541999"/>
    <s v="Pasture"/>
    <s v="Flood"/>
    <s v="Other Hay/Non Alfalfa"/>
    <s v="Active IR"/>
  </r>
  <r>
    <x v="27"/>
    <x v="0"/>
    <n v="9.8814745892199998"/>
    <s v="Pasture"/>
    <s v="Flood"/>
    <s v="Other Hay/Non Alfalfa"/>
    <s v="Active IR"/>
  </r>
  <r>
    <x v="27"/>
    <x v="0"/>
    <n v="9.8814745892199998"/>
    <s v="Pasture"/>
    <s v="Flood"/>
    <s v="Other Hay/Non Alfalfa"/>
    <s v="Active IR"/>
  </r>
  <r>
    <x v="3"/>
    <x v="0"/>
    <n v="1.4361254068"/>
    <s v="Pasture"/>
    <s v="Flood"/>
    <s v="Other Hay/Non Alfalfa"/>
    <s v="Active IR"/>
  </r>
  <r>
    <x v="31"/>
    <x v="0"/>
    <n v="7.0556234799700004"/>
    <s v="Pasture"/>
    <s v="Flood"/>
    <s v="Other Hay/Non Alfalfa"/>
    <s v="Active IR"/>
  </r>
  <r>
    <x v="31"/>
    <x v="0"/>
    <n v="7.0556234799700004"/>
    <s v="Pasture"/>
    <s v="Flood"/>
    <s v="Other Hay/Non Alfalfa"/>
    <s v="Active IR"/>
  </r>
  <r>
    <x v="6"/>
    <x v="0"/>
    <n v="2.1090596212300001"/>
    <s v="Pasture"/>
    <s v="Flood"/>
    <s v="Other Hay/Non Alfalfa"/>
    <s v="Active IR"/>
  </r>
  <r>
    <x v="6"/>
    <x v="0"/>
    <n v="2.1090596212300001"/>
    <s v="Pasture"/>
    <s v="Flood"/>
    <s v="Other Hay/Non Alfalfa"/>
    <s v="Active IR"/>
  </r>
  <r>
    <x v="27"/>
    <x v="0"/>
    <n v="2.9913392135899999"/>
    <s v="Pasture"/>
    <s v="Flood"/>
    <s v="Other Hay/Non Alfalfa"/>
    <s v="Active IR"/>
  </r>
  <r>
    <x v="11"/>
    <x v="0"/>
    <n v="7.7836443883799999"/>
    <s v="Pasture"/>
    <s v="Flood"/>
    <s v="Other Hay/Non Alfalfa"/>
    <s v="Active IR"/>
  </r>
  <r>
    <x v="11"/>
    <x v="0"/>
    <n v="7.7836443883799999"/>
    <s v="Pasture"/>
    <s v="Flood"/>
    <s v="Other Hay/Non Alfalfa"/>
    <s v="Active IR"/>
  </r>
  <r>
    <x v="11"/>
    <x v="0"/>
    <n v="7.7836443883799999"/>
    <s v="Pasture"/>
    <s v="Flood"/>
    <s v="Other Hay/Non Alfalfa"/>
    <s v="Active IR"/>
  </r>
  <r>
    <x v="16"/>
    <x v="0"/>
    <n v="8.9317261848899996"/>
    <s v="Pasture"/>
    <s v="Flood"/>
    <s v="Other Hay/Non Alfalfa"/>
    <s v="Active IR"/>
  </r>
  <r>
    <x v="19"/>
    <x v="0"/>
    <n v="8.9317261848899996"/>
    <s v="Pasture"/>
    <s v="Flood"/>
    <s v="Other Hay/Non Alfalfa"/>
    <s v="Active IR"/>
  </r>
  <r>
    <x v="19"/>
    <x v="0"/>
    <n v="8.9317261848899996"/>
    <s v="Pasture"/>
    <s v="Flood"/>
    <s v="Other Hay/Non Alfalfa"/>
    <s v="Active IR"/>
  </r>
  <r>
    <x v="27"/>
    <x v="0"/>
    <n v="2.9230898661600002"/>
    <s v="Pasture"/>
    <s v="Flood"/>
    <s v="Other Hay/Non Alfalfa"/>
    <s v="Active IR"/>
  </r>
  <r>
    <x v="27"/>
    <x v="0"/>
    <n v="2.9230898661600002"/>
    <s v="Pasture"/>
    <s v="Flood"/>
    <s v="Other Hay/Non Alfalfa"/>
    <s v="Active IR"/>
  </r>
  <r>
    <x v="6"/>
    <x v="0"/>
    <n v="1.62083870343"/>
    <s v="Pasture"/>
    <s v="Flood"/>
    <s v="Other Hay/Non Alfalfa"/>
    <s v="Active IR"/>
  </r>
  <r>
    <x v="28"/>
    <x v="0"/>
    <n v="1.06867755206"/>
    <s v="Pasture"/>
    <s v="Flood"/>
    <s v="Other Hay/Non Alfalfa"/>
    <s v="Active IR"/>
  </r>
  <r>
    <x v="0"/>
    <x v="0"/>
    <n v="4.66015484423"/>
    <s v="Pasture"/>
    <s v="Flood"/>
    <s v="Other Hay/Non Alfalfa"/>
    <s v="Active IR"/>
  </r>
  <r>
    <x v="17"/>
    <x v="0"/>
    <n v="10.459388389000001"/>
    <s v="Pasture"/>
    <s v="Flood"/>
    <s v="Other Hay/Non Alfalfa"/>
    <s v="Active IR"/>
  </r>
  <r>
    <x v="31"/>
    <x v="0"/>
    <n v="0.75064898579899997"/>
    <s v="Pasture"/>
    <s v="Flood"/>
    <s v="Other Hay/Non Alfalfa"/>
    <s v="Active IR"/>
  </r>
  <r>
    <x v="12"/>
    <x v="0"/>
    <n v="0.94557240847500001"/>
    <s v="Pasture"/>
    <s v="Flood"/>
    <s v="Other Hay/Non Alfalfa"/>
    <s v="Active IR"/>
  </r>
  <r>
    <x v="30"/>
    <x v="0"/>
    <n v="5.7925760991799997"/>
    <s v="Pasture"/>
    <s v="Flood"/>
    <s v="Other Hay/Non Alfalfa"/>
    <s v="Active IR"/>
  </r>
  <r>
    <x v="30"/>
    <x v="0"/>
    <n v="5.7925760991799997"/>
    <s v="Pasture"/>
    <s v="Flood"/>
    <s v="Other Hay/Non Alfalfa"/>
    <s v="Active IR"/>
  </r>
  <r>
    <x v="30"/>
    <x v="0"/>
    <n v="5.7925760991799997"/>
    <s v="Pasture"/>
    <s v="Flood"/>
    <s v="Other Hay/Non Alfalfa"/>
    <s v="Active IR"/>
  </r>
  <r>
    <x v="9"/>
    <x v="0"/>
    <n v="6.69928723592"/>
    <s v="Pasture"/>
    <s v="Flood"/>
    <s v="Other Hay/Non Alfalfa"/>
    <s v="Active IR"/>
  </r>
  <r>
    <x v="9"/>
    <x v="0"/>
    <n v="6.69928723592"/>
    <s v="Pasture"/>
    <s v="Flood"/>
    <s v="Other Hay/Non Alfalfa"/>
    <s v="Active IR"/>
  </r>
  <r>
    <x v="22"/>
    <x v="0"/>
    <n v="2.02298338727"/>
    <s v="Pasture"/>
    <s v="Flood"/>
    <s v="Other Hay/Non Alfalfa"/>
    <s v="Active IR"/>
  </r>
  <r>
    <x v="22"/>
    <x v="0"/>
    <n v="2.02298338727"/>
    <s v="Pasture"/>
    <s v="Flood"/>
    <s v="Other Hay/Non Alfalfa"/>
    <s v="Active IR"/>
  </r>
  <r>
    <x v="10"/>
    <x v="0"/>
    <n v="9.6196428434399905"/>
    <s v="Pasture"/>
    <s v="Flood"/>
    <s v="Other Hay/Non Alfalfa"/>
    <s v="Active IR"/>
  </r>
  <r>
    <x v="44"/>
    <x v="0"/>
    <n v="8.6934034860599905"/>
    <s v="Pasture"/>
    <s v="Flood"/>
    <s v="Other Hay/Non Alfalfa"/>
    <s v="Active IR"/>
  </r>
  <r>
    <x v="44"/>
    <x v="0"/>
    <n v="8.6934034860599905"/>
    <s v="Pasture"/>
    <s v="Flood"/>
    <s v="Other Hay/Non Alfalfa"/>
    <s v="Active IR"/>
  </r>
  <r>
    <x v="44"/>
    <x v="0"/>
    <n v="8.6934034860599905"/>
    <s v="Pasture"/>
    <s v="Flood"/>
    <s v="Other Hay/Non Alfalfa"/>
    <s v="Active IR"/>
  </r>
  <r>
    <x v="27"/>
    <x v="0"/>
    <n v="7.2268798243200001"/>
    <s v="Pasture"/>
    <s v="Flood"/>
    <s v="Other Hay/Non Alfalfa"/>
    <s v="Active IR"/>
  </r>
  <r>
    <x v="11"/>
    <x v="0"/>
    <n v="7.2268798243200001"/>
    <s v="Pasture"/>
    <s v="Flood"/>
    <s v="Other Hay/Non Alfalfa"/>
    <s v="Active IR"/>
  </r>
  <r>
    <x v="27"/>
    <x v="0"/>
    <n v="8.9077016638199904"/>
    <s v="Pasture"/>
    <s v="Flood"/>
    <s v="Other Hay/Non Alfalfa"/>
    <s v="Active IR"/>
  </r>
  <r>
    <x v="27"/>
    <x v="0"/>
    <n v="8.9077016638199904"/>
    <s v="Pasture"/>
    <s v="Flood"/>
    <s v="Other Hay/Non Alfalfa"/>
    <s v="Active IR"/>
  </r>
  <r>
    <x v="27"/>
    <x v="0"/>
    <n v="8.9077016638199904"/>
    <s v="Pasture"/>
    <s v="Flood"/>
    <s v="Other Hay/Non Alfalfa"/>
    <s v="Active IR"/>
  </r>
  <r>
    <x v="27"/>
    <x v="0"/>
    <n v="8.9077016638199904"/>
    <s v="Pasture"/>
    <s v="Flood"/>
    <s v="Other Hay/Non Alfalfa"/>
    <s v="Active IR"/>
  </r>
  <r>
    <x v="36"/>
    <x v="0"/>
    <n v="15.989572683700001"/>
    <s v="Pasture"/>
    <s v="Flood"/>
    <s v="Shrubland"/>
    <s v="Active IR"/>
  </r>
  <r>
    <x v="16"/>
    <x v="0"/>
    <n v="2.8489616547500001"/>
    <s v="Pasture"/>
    <s v="Flood"/>
    <s v="Shrubland"/>
    <s v="Active IR"/>
  </r>
  <r>
    <x v="5"/>
    <x v="0"/>
    <n v="2.8489616547500001"/>
    <s v="Pasture"/>
    <s v="Flood"/>
    <s v="Shrubland"/>
    <s v="Active IR"/>
  </r>
  <r>
    <x v="15"/>
    <x v="0"/>
    <n v="0.85357335221399999"/>
    <s v="Pasture"/>
    <s v="Flood"/>
    <s v="Shrubland"/>
    <s v="Active IR"/>
  </r>
  <r>
    <x v="15"/>
    <x v="0"/>
    <n v="0.85357335221399999"/>
    <s v="Pasture"/>
    <s v="Flood"/>
    <s v="Shrubland"/>
    <s v="Active IR"/>
  </r>
  <r>
    <x v="12"/>
    <x v="0"/>
    <n v="0.85357335221399999"/>
    <s v="Pasture"/>
    <s v="Flood"/>
    <s v="Shrubland"/>
    <s v="Active IR"/>
  </r>
  <r>
    <x v="36"/>
    <x v="0"/>
    <n v="15.5781937887"/>
    <s v="Pasture"/>
    <s v="Flood"/>
    <s v="Shrubland"/>
    <s v="Active IR"/>
  </r>
  <r>
    <x v="36"/>
    <x v="0"/>
    <n v="15.5781937887"/>
    <s v="Pasture"/>
    <s v="Flood"/>
    <s v="Shrubland"/>
    <s v="Active IR"/>
  </r>
  <r>
    <x v="36"/>
    <x v="0"/>
    <n v="12.8618356446999"/>
    <s v="Pasture"/>
    <s v="Flood"/>
    <s v="Shrubland"/>
    <s v="Active IR"/>
  </r>
  <r>
    <x v="36"/>
    <x v="0"/>
    <n v="12.8618356446999"/>
    <s v="Pasture"/>
    <s v="Flood"/>
    <s v="Shrubland"/>
    <s v="Active IR"/>
  </r>
  <r>
    <x v="5"/>
    <x v="0"/>
    <n v="0.54421841956799999"/>
    <s v="Pasture"/>
    <s v="Flood"/>
    <s v="Shrubland"/>
    <s v="Active IR"/>
  </r>
  <r>
    <x v="16"/>
    <x v="0"/>
    <n v="2.3356954067600002"/>
    <s v="Pasture"/>
    <s v="Flood"/>
    <s v="Shrubland"/>
    <s v="Active IR"/>
  </r>
  <r>
    <x v="36"/>
    <x v="0"/>
    <n v="4.4820484019900002"/>
    <s v="Pasture"/>
    <s v="Flood"/>
    <s v="Shrubland"/>
    <s v="Active IR"/>
  </r>
  <r>
    <x v="0"/>
    <x v="0"/>
    <n v="16.164766187400001"/>
    <s v="Pasture"/>
    <s v="Flood"/>
    <s v="Shrubland"/>
    <s v="Active IR"/>
  </r>
  <r>
    <x v="36"/>
    <x v="0"/>
    <n v="26.1750636155999"/>
    <s v="Pasture"/>
    <s v="Flood"/>
    <s v="Shrubland"/>
    <s v="Active IR"/>
  </r>
  <r>
    <x v="5"/>
    <x v="0"/>
    <n v="0.53436211638499997"/>
    <s v="Pasture"/>
    <s v="Flood"/>
    <s v="Shrubland"/>
    <s v="Active IR"/>
  </r>
  <r>
    <x v="3"/>
    <x v="0"/>
    <n v="0.41112480827600001"/>
    <s v="Pasture"/>
    <s v="Flood"/>
    <s v="Woody Wetlands"/>
    <s v="Active IR"/>
  </r>
  <r>
    <x v="39"/>
    <x v="0"/>
    <n v="0.89913148461100001"/>
    <s v="Pasture"/>
    <s v="Sprinkler"/>
    <s v="Developed/Low Intensity"/>
    <s v="Active IR"/>
  </r>
  <r>
    <x v="40"/>
    <x v="0"/>
    <n v="0.89913148461100001"/>
    <s v="Pasture"/>
    <s v="Sprinkler"/>
    <s v="Developed/Low Intensity"/>
    <s v="Active IR"/>
  </r>
  <r>
    <x v="12"/>
    <x v="0"/>
    <n v="0.51918800297199996"/>
    <s v="Pasture"/>
    <s v="Sprinkler"/>
    <s v="Developed/Low Intensity"/>
    <s v="Active IR"/>
  </r>
  <r>
    <x v="39"/>
    <x v="0"/>
    <n v="0.30923319244699998"/>
    <s v="Pasture"/>
    <s v="Sprinkler"/>
    <s v="Developed/Low Intensity"/>
    <s v="Active IR"/>
  </r>
  <r>
    <x v="40"/>
    <x v="0"/>
    <n v="0.30923319244699998"/>
    <s v="Pasture"/>
    <s v="Sprinkler"/>
    <s v="Developed/Low Intensity"/>
    <s v="Active IR"/>
  </r>
  <r>
    <x v="16"/>
    <x v="0"/>
    <n v="0.499984061009"/>
    <s v="Pasture"/>
    <s v="Sprinkler"/>
    <s v="Developed/Low Intensity"/>
    <s v="Active IR"/>
  </r>
  <r>
    <x v="42"/>
    <x v="0"/>
    <n v="0.55915710165200005"/>
    <s v="Pasture"/>
    <s v="Sprinkler"/>
    <s v="Developed/Low Intensity"/>
    <s v="Active IR"/>
  </r>
  <r>
    <x v="7"/>
    <x v="0"/>
    <n v="0.55915710165200005"/>
    <s v="Pasture"/>
    <s v="Sprinkler"/>
    <s v="Developed/Low Intensity"/>
    <s v="Active IR"/>
  </r>
  <r>
    <x v="39"/>
    <x v="0"/>
    <n v="0.962317888314"/>
    <s v="Pasture"/>
    <s v="Sprinkler"/>
    <s v="Developed/Low Intensity"/>
    <s v="Active IR"/>
  </r>
  <r>
    <x v="40"/>
    <x v="0"/>
    <n v="0.962317888314"/>
    <s v="Pasture"/>
    <s v="Sprinkler"/>
    <s v="Developed/Low Intensity"/>
    <s v="Active IR"/>
  </r>
  <r>
    <x v="17"/>
    <x v="0"/>
    <n v="0.81602352516800003"/>
    <s v="Pasture"/>
    <s v="Sprinkler"/>
    <s v="Developed/Low Intensity"/>
    <s v="Active IR"/>
  </r>
  <r>
    <x v="30"/>
    <x v="0"/>
    <n v="0.68008231060400004"/>
    <s v="Pasture"/>
    <s v="Sprinkler"/>
    <s v="Developed/Low Intensity"/>
    <s v="Active IR"/>
  </r>
  <r>
    <x v="12"/>
    <x v="0"/>
    <n v="0.87255969385400001"/>
    <s v="Pasture"/>
    <s v="Sprinkler"/>
    <s v="Developed/Low Intensity"/>
    <s v="Active IR"/>
  </r>
  <r>
    <x v="23"/>
    <x v="0"/>
    <n v="0.58039303948999998"/>
    <s v="Pasture"/>
    <s v="Sprinkler"/>
    <s v="Developed/Low Intensity"/>
    <s v="Active IR"/>
  </r>
  <r>
    <x v="11"/>
    <x v="0"/>
    <n v="0.37239710832700001"/>
    <s v="Pasture"/>
    <s v="Sprinkler"/>
    <s v="Developed/Low Intensity"/>
    <s v="Active IR"/>
  </r>
  <r>
    <x v="11"/>
    <x v="0"/>
    <n v="0.37239710832700001"/>
    <s v="Pasture"/>
    <s v="Sprinkler"/>
    <s v="Developed/Low Intensity"/>
    <s v="Active IR"/>
  </r>
  <r>
    <x v="39"/>
    <x v="0"/>
    <n v="0.486176636803"/>
    <s v="Pasture"/>
    <s v="Sprinkler"/>
    <s v="Developed/Low Intensity"/>
    <s v="Active IR"/>
  </r>
  <r>
    <x v="40"/>
    <x v="0"/>
    <n v="0.486176636803"/>
    <s v="Pasture"/>
    <s v="Sprinkler"/>
    <s v="Developed/Low Intensity"/>
    <s v="Active IR"/>
  </r>
  <r>
    <x v="11"/>
    <x v="0"/>
    <n v="0.48464012465599998"/>
    <s v="Pasture"/>
    <s v="Sprinkler"/>
    <s v="Developed/Low Intensity"/>
    <s v="Active IR"/>
  </r>
  <r>
    <x v="39"/>
    <x v="0"/>
    <n v="2.0927995944200002"/>
    <s v="Pasture"/>
    <s v="Sprinkler"/>
    <s v="Developed/Low Intensity"/>
    <s v="Active IR"/>
  </r>
  <r>
    <x v="28"/>
    <x v="0"/>
    <n v="0.71939213483700004"/>
    <s v="Pasture"/>
    <s v="Sprinkler"/>
    <s v="Developed/Low Intensity"/>
    <s v="Active IR"/>
  </r>
  <r>
    <x v="39"/>
    <x v="0"/>
    <n v="1.6606009883499999"/>
    <s v="Pasture"/>
    <s v="Sprinkler"/>
    <s v="Developed/Low Intensity"/>
    <s v="Active IR"/>
  </r>
  <r>
    <x v="40"/>
    <x v="0"/>
    <n v="1.6606009883499999"/>
    <s v="Pasture"/>
    <s v="Sprinkler"/>
    <s v="Developed/Low Intensity"/>
    <s v="Active IR"/>
  </r>
  <r>
    <x v="11"/>
    <x v="0"/>
    <n v="0.23641891235099999"/>
    <s v="Pasture"/>
    <s v="Sprinkler"/>
    <s v="Developed/Low Intensity"/>
    <s v="Active IR"/>
  </r>
  <r>
    <x v="5"/>
    <x v="0"/>
    <n v="1.02313557571"/>
    <s v="Pasture"/>
    <s v="Sprinkler"/>
    <s v="Developed/Low Intensity"/>
    <s v="Active IR"/>
  </r>
  <r>
    <x v="39"/>
    <x v="0"/>
    <n v="0.43338050340000001"/>
    <s v="Pasture"/>
    <s v="Sprinkler"/>
    <s v="Developed/Low Intensity"/>
    <s v="Active IR"/>
  </r>
  <r>
    <x v="40"/>
    <x v="0"/>
    <n v="0.43338050340000001"/>
    <s v="Pasture"/>
    <s v="Sprinkler"/>
    <s v="Developed/Low Intensity"/>
    <s v="Active IR"/>
  </r>
  <r>
    <x v="6"/>
    <x v="0"/>
    <n v="0.42155007385900001"/>
    <s v="Pasture"/>
    <s v="Sprinkler"/>
    <s v="Developed/Low Intensity"/>
    <s v="Active IR"/>
  </r>
  <r>
    <x v="11"/>
    <x v="0"/>
    <n v="5.9861497038300002E-2"/>
    <s v="Pasture"/>
    <s v="Sprinkler"/>
    <s v="Developed/Low Intensity"/>
    <s v="Active IR"/>
  </r>
  <r>
    <x v="38"/>
    <x v="0"/>
    <n v="1.1569598698200001"/>
    <s v="Pasture"/>
    <s v="Sprinkler"/>
    <s v="Developed/Low Intensity"/>
    <s v="Active IR"/>
  </r>
  <r>
    <x v="25"/>
    <x v="0"/>
    <n v="0.31216315250600002"/>
    <s v="Pasture"/>
    <s v="Sprinkler"/>
    <s v="Developed/Low Intensity"/>
    <s v="Active IR"/>
  </r>
  <r>
    <x v="28"/>
    <x v="0"/>
    <n v="0.31216315250600002"/>
    <s v="Pasture"/>
    <s v="Sprinkler"/>
    <s v="Developed/Low Intensity"/>
    <s v="Active IR"/>
  </r>
  <r>
    <x v="39"/>
    <x v="0"/>
    <n v="0.58247286003999998"/>
    <s v="Pasture"/>
    <s v="Sprinkler"/>
    <s v="Developed/Open Space"/>
    <s v="Active IR"/>
  </r>
  <r>
    <x v="24"/>
    <x v="0"/>
    <n v="0.73219428837400002"/>
    <s v="Pasture"/>
    <s v="Sprinkler"/>
    <s v="Developed/Open Space"/>
    <s v="Active IR"/>
  </r>
  <r>
    <x v="8"/>
    <x v="0"/>
    <n v="3.49041046955"/>
    <s v="Pasture"/>
    <s v="Sprinkler"/>
    <s v="Developed/Open Space"/>
    <s v="Active IR"/>
  </r>
  <r>
    <x v="6"/>
    <x v="0"/>
    <n v="1.66433548396"/>
    <s v="Pasture"/>
    <s v="Sprinkler"/>
    <s v="Developed/Open Space"/>
    <s v="Active IR"/>
  </r>
  <r>
    <x v="42"/>
    <x v="0"/>
    <n v="1.23432898956"/>
    <s v="Pasture"/>
    <s v="Sprinkler"/>
    <s v="Developed/Open Space"/>
    <s v="Active IR"/>
  </r>
  <r>
    <x v="7"/>
    <x v="0"/>
    <n v="1.23432898956"/>
    <s v="Pasture"/>
    <s v="Sprinkler"/>
    <s v="Developed/Open Space"/>
    <s v="Active IR"/>
  </r>
  <r>
    <x v="39"/>
    <x v="0"/>
    <n v="0.85197567770899996"/>
    <s v="Pasture"/>
    <s v="Sprinkler"/>
    <s v="Developed/Open Space"/>
    <s v="Active IR"/>
  </r>
  <r>
    <x v="40"/>
    <x v="0"/>
    <n v="0.85197567770899996"/>
    <s v="Pasture"/>
    <s v="Sprinkler"/>
    <s v="Developed/Open Space"/>
    <s v="Active IR"/>
  </r>
  <r>
    <x v="42"/>
    <x v="0"/>
    <n v="0.70423164839100005"/>
    <s v="Pasture"/>
    <s v="Sprinkler"/>
    <s v="Developed/Open Space"/>
    <s v="Active IR"/>
  </r>
  <r>
    <x v="7"/>
    <x v="0"/>
    <n v="0.70423164839100005"/>
    <s v="Pasture"/>
    <s v="Sprinkler"/>
    <s v="Developed/Open Space"/>
    <s v="Active IR"/>
  </r>
  <r>
    <x v="7"/>
    <x v="0"/>
    <n v="0.70423164839100005"/>
    <s v="Pasture"/>
    <s v="Sprinkler"/>
    <s v="Developed/Open Space"/>
    <s v="Active IR"/>
  </r>
  <r>
    <x v="24"/>
    <x v="0"/>
    <n v="1.94628502666"/>
    <s v="Pasture"/>
    <s v="Sprinkler"/>
    <s v="Developed/Open Space"/>
    <s v="Active IR"/>
  </r>
  <r>
    <x v="21"/>
    <x v="0"/>
    <n v="2.0721956538400002"/>
    <s v="Pasture"/>
    <s v="Sprinkler"/>
    <s v="Developed/Open Space"/>
    <s v="Active IR"/>
  </r>
  <r>
    <x v="39"/>
    <x v="0"/>
    <n v="2.2480763476000001"/>
    <s v="Pasture"/>
    <s v="Sprinkler"/>
    <s v="Developed/Open Space"/>
    <s v="Active IR"/>
  </r>
  <r>
    <x v="39"/>
    <x v="0"/>
    <n v="2.2480763476000001"/>
    <s v="Pasture"/>
    <s v="Sprinkler"/>
    <s v="Developed/Open Space"/>
    <s v="Active IR"/>
  </r>
  <r>
    <x v="42"/>
    <x v="0"/>
    <n v="1.25197093094"/>
    <s v="Pasture"/>
    <s v="Sprinkler"/>
    <s v="Developed/Open Space"/>
    <s v="Active IR"/>
  </r>
  <r>
    <x v="7"/>
    <x v="0"/>
    <n v="1.25197093094"/>
    <s v="Pasture"/>
    <s v="Sprinkler"/>
    <s v="Developed/Open Space"/>
    <s v="Active IR"/>
  </r>
  <r>
    <x v="39"/>
    <x v="0"/>
    <n v="1.5791914921800001"/>
    <s v="Pasture"/>
    <s v="Sprinkler"/>
    <s v="Developed/Open Space"/>
    <s v="Active IR"/>
  </r>
  <r>
    <x v="39"/>
    <x v="0"/>
    <n v="2.8784749698900001"/>
    <s v="Pasture"/>
    <s v="Sprinkler"/>
    <s v="Developed/Open Space"/>
    <s v="Active IR"/>
  </r>
  <r>
    <x v="57"/>
    <x v="0"/>
    <n v="2.8784749698900001"/>
    <s v="Pasture"/>
    <s v="Sprinkler"/>
    <s v="Developed/Open Space"/>
    <s v="Active IR"/>
  </r>
  <r>
    <x v="39"/>
    <x v="0"/>
    <n v="0.64067053359000004"/>
    <s v="Pasture"/>
    <s v="Sprinkler"/>
    <s v="Developed/Open Space"/>
    <s v="Active IR"/>
  </r>
  <r>
    <x v="40"/>
    <x v="0"/>
    <n v="0.64067053359000004"/>
    <s v="Pasture"/>
    <s v="Sprinkler"/>
    <s v="Developed/Open Space"/>
    <s v="Active IR"/>
  </r>
  <r>
    <x v="7"/>
    <x v="0"/>
    <n v="0.59046203301199995"/>
    <s v="Pasture"/>
    <s v="Sprinkler"/>
    <s v="Developed/Open Space"/>
    <s v="Active IR"/>
  </r>
  <r>
    <x v="12"/>
    <x v="0"/>
    <n v="1.09522886587"/>
    <s v="Pasture"/>
    <s v="Sprinkler"/>
    <s v="Developed/Open Space"/>
    <s v="Active IR"/>
  </r>
  <r>
    <x v="42"/>
    <x v="0"/>
    <n v="0.92078075504099999"/>
    <s v="Pasture"/>
    <s v="Sprinkler"/>
    <s v="Developed/Open Space"/>
    <s v="Active IR"/>
  </r>
  <r>
    <x v="7"/>
    <x v="0"/>
    <n v="0.92078075504099999"/>
    <s v="Pasture"/>
    <s v="Sprinkler"/>
    <s v="Developed/Open Space"/>
    <s v="Active IR"/>
  </r>
  <r>
    <x v="23"/>
    <x v="0"/>
    <n v="0.92989373533499997"/>
    <s v="Pasture"/>
    <s v="Sprinkler"/>
    <s v="Developed/Open Space"/>
    <s v="Active IR"/>
  </r>
  <r>
    <x v="11"/>
    <x v="0"/>
    <n v="0.48032908064699997"/>
    <s v="Pasture"/>
    <s v="Sprinkler"/>
    <s v="Developed/Open Space"/>
    <s v="Active IR"/>
  </r>
  <r>
    <x v="11"/>
    <x v="0"/>
    <n v="0.48032908064699997"/>
    <s v="Pasture"/>
    <s v="Sprinkler"/>
    <s v="Developed/Open Space"/>
    <s v="Active IR"/>
  </r>
  <r>
    <x v="43"/>
    <x v="0"/>
    <n v="0.64827764736100002"/>
    <s v="Pasture"/>
    <s v="Sprinkler"/>
    <s v="Developed/Open Space"/>
    <s v="Active IR"/>
  </r>
  <r>
    <x v="39"/>
    <x v="0"/>
    <n v="1.5349591492200001"/>
    <s v="Pasture"/>
    <s v="Sprinkler"/>
    <s v="Developed/Open Space"/>
    <s v="Active IR"/>
  </r>
  <r>
    <x v="6"/>
    <x v="0"/>
    <n v="3.7436138461500001"/>
    <s v="Pasture"/>
    <s v="Sprinkler"/>
    <s v="Developed/Open Space"/>
    <s v="Active IR"/>
  </r>
  <r>
    <x v="39"/>
    <x v="0"/>
    <n v="0.86749386774100001"/>
    <s v="Pasture"/>
    <s v="Sprinkler"/>
    <s v="Developed/Open Space"/>
    <s v="Active IR"/>
  </r>
  <r>
    <x v="42"/>
    <x v="0"/>
    <n v="2.6454451781800001"/>
    <s v="Pasture"/>
    <s v="Sprinkler"/>
    <s v="Developed/Open Space"/>
    <s v="Active IR"/>
  </r>
  <r>
    <x v="7"/>
    <x v="0"/>
    <n v="2.6454451781800001"/>
    <s v="Pasture"/>
    <s v="Sprinkler"/>
    <s v="Developed/Open Space"/>
    <s v="Active IR"/>
  </r>
  <r>
    <x v="21"/>
    <x v="0"/>
    <n v="2.1282127613099999"/>
    <s v="Pasture"/>
    <s v="Sprinkler"/>
    <s v="Developed/Open Space"/>
    <s v="Active IR"/>
  </r>
  <r>
    <x v="28"/>
    <x v="0"/>
    <n v="4.5328535148900002"/>
    <s v="Pasture"/>
    <s v="Sprinkler"/>
    <s v="Developed/Open Space"/>
    <s v="Active IR"/>
  </r>
  <r>
    <x v="28"/>
    <x v="0"/>
    <n v="4.5328535148900002"/>
    <s v="Pasture"/>
    <s v="Sprinkler"/>
    <s v="Developed/Open Space"/>
    <s v="Active IR"/>
  </r>
  <r>
    <x v="24"/>
    <x v="0"/>
    <n v="0.45358724820599999"/>
    <s v="Pasture"/>
    <s v="Sprinkler"/>
    <s v="Developed/Open Space"/>
    <s v="Active IR"/>
  </r>
  <r>
    <x v="17"/>
    <x v="0"/>
    <n v="1.48776551266"/>
    <s v="Pasture"/>
    <s v="Sprinkler"/>
    <s v="Developed/Open Space"/>
    <s v="Active IR"/>
  </r>
  <r>
    <x v="24"/>
    <x v="0"/>
    <n v="0.69154344593399997"/>
    <s v="Pasture"/>
    <s v="Sprinkler"/>
    <s v="Developed/Open Space"/>
    <s v="Active IR"/>
  </r>
  <r>
    <x v="12"/>
    <x v="0"/>
    <n v="0.91002719222700001"/>
    <s v="Pasture"/>
    <s v="Sprinkler"/>
    <s v="Developed/Open Space"/>
    <s v="Active IR"/>
  </r>
  <r>
    <x v="55"/>
    <x v="0"/>
    <n v="0.36005841297399999"/>
    <s v="Pasture"/>
    <s v="Sprinkler"/>
    <s v="Developed/Open Space"/>
    <s v="Active IR"/>
  </r>
  <r>
    <x v="4"/>
    <x v="0"/>
    <n v="0.36005841297399999"/>
    <s v="Pasture"/>
    <s v="Sprinkler"/>
    <s v="Developed/Open Space"/>
    <s v="Active IR"/>
  </r>
  <r>
    <x v="4"/>
    <x v="0"/>
    <n v="0.61009537181999995"/>
    <s v="Pasture"/>
    <s v="Sprinkler"/>
    <s v="Developed/Open Space"/>
    <s v="Active IR"/>
  </r>
  <r>
    <x v="55"/>
    <x v="0"/>
    <n v="0.66104490080900002"/>
    <s v="Pasture"/>
    <s v="Sprinkler"/>
    <s v="Developed/Open Space"/>
    <s v="Active IR"/>
  </r>
  <r>
    <x v="4"/>
    <x v="0"/>
    <n v="0.66104490080900002"/>
    <s v="Pasture"/>
    <s v="Sprinkler"/>
    <s v="Developed/Open Space"/>
    <s v="Active IR"/>
  </r>
  <r>
    <x v="39"/>
    <x v="0"/>
    <n v="0.89303411286599998"/>
    <s v="Pasture"/>
    <s v="Sprinkler"/>
    <s v="Developed/Open Space"/>
    <s v="Active IR"/>
  </r>
  <r>
    <x v="39"/>
    <x v="0"/>
    <n v="0.61591151966299995"/>
    <s v="Pasture"/>
    <s v="Sprinkler"/>
    <s v="Developed/Open Space"/>
    <s v="Active IR"/>
  </r>
  <r>
    <x v="24"/>
    <x v="0"/>
    <n v="1.6390947227099999"/>
    <s v="Pasture"/>
    <s v="Sprinkler"/>
    <s v="Developed/Open Space"/>
    <s v="Active IR"/>
  </r>
  <r>
    <x v="39"/>
    <x v="0"/>
    <n v="0.88667626965500002"/>
    <s v="Pasture"/>
    <s v="Sprinkler"/>
    <s v="Developed/Open Space"/>
    <s v="Active IR"/>
  </r>
  <r>
    <x v="6"/>
    <x v="0"/>
    <n v="2.2265153922000001"/>
    <s v="Pasture"/>
    <s v="Sprinkler"/>
    <s v="Developed/Open Space"/>
    <s v="Active IR"/>
  </r>
  <r>
    <x v="6"/>
    <x v="0"/>
    <n v="2.2265153922000001"/>
    <s v="Pasture"/>
    <s v="Sprinkler"/>
    <s v="Developed/Open Space"/>
    <s v="Active IR"/>
  </r>
  <r>
    <x v="24"/>
    <x v="0"/>
    <n v="0.74338201450100005"/>
    <s v="Pasture"/>
    <s v="Sprinkler"/>
    <s v="Developed/Open Space"/>
    <s v="Active IR"/>
  </r>
  <r>
    <x v="23"/>
    <x v="0"/>
    <n v="0.71364886882900003"/>
    <s v="Pasture"/>
    <s v="Sprinkler"/>
    <s v="Developed/Open Space"/>
    <s v="Active IR"/>
  </r>
  <r>
    <x v="24"/>
    <x v="0"/>
    <n v="0.54443609651799996"/>
    <s v="Pasture"/>
    <s v="Sprinkler"/>
    <s v="Developed/Open Space"/>
    <s v="Active IR"/>
  </r>
  <r>
    <x v="39"/>
    <x v="0"/>
    <n v="1.9356723393099999"/>
    <s v="Pasture"/>
    <s v="Sprinkler"/>
    <s v="Developed/Open Space"/>
    <s v="Active IR"/>
  </r>
  <r>
    <x v="8"/>
    <x v="0"/>
    <n v="1.02329697471"/>
    <s v="Pasture"/>
    <s v="Sprinkler"/>
    <s v="Developed/Open Space"/>
    <s v="Active IR"/>
  </r>
  <r>
    <x v="42"/>
    <x v="0"/>
    <n v="1.10300071105"/>
    <s v="Pasture"/>
    <s v="Sprinkler"/>
    <s v="Developed/Open Space"/>
    <s v="Active IR"/>
  </r>
  <r>
    <x v="7"/>
    <x v="0"/>
    <n v="1.10300071105"/>
    <s v="Pasture"/>
    <s v="Sprinkler"/>
    <s v="Developed/Open Space"/>
    <s v="Active IR"/>
  </r>
  <r>
    <x v="17"/>
    <x v="0"/>
    <n v="1.70244767572"/>
    <s v="Pasture"/>
    <s v="Sprinkler"/>
    <s v="Developed/Open Space"/>
    <s v="Active IR"/>
  </r>
  <r>
    <x v="6"/>
    <x v="0"/>
    <n v="1.23953144061"/>
    <s v="Pasture"/>
    <s v="Sprinkler"/>
    <s v="Developed/Open Space"/>
    <s v="Active IR"/>
  </r>
  <r>
    <x v="6"/>
    <x v="0"/>
    <n v="1.23953144061"/>
    <s v="Pasture"/>
    <s v="Sprinkler"/>
    <s v="Developed/Open Space"/>
    <s v="Active IR"/>
  </r>
  <r>
    <x v="12"/>
    <x v="0"/>
    <n v="1.2416244766"/>
    <s v="Pasture"/>
    <s v="Sprinkler"/>
    <s v="Developed/Open Space"/>
    <s v="Active IR"/>
  </r>
  <r>
    <x v="12"/>
    <x v="0"/>
    <n v="1.2416244766"/>
    <s v="Pasture"/>
    <s v="Sprinkler"/>
    <s v="Developed/Open Space"/>
    <s v="Active IR"/>
  </r>
  <r>
    <x v="6"/>
    <x v="0"/>
    <n v="2.7488773985199999"/>
    <s v="Pasture"/>
    <s v="Sprinkler"/>
    <s v="Developed/Open Space"/>
    <s v="Active IR"/>
  </r>
  <r>
    <x v="17"/>
    <x v="0"/>
    <n v="2.78496659305"/>
    <s v="Pasture"/>
    <s v="Sprinkler"/>
    <s v="Developed/Open Space"/>
    <s v="Active IR"/>
  </r>
  <r>
    <x v="12"/>
    <x v="0"/>
    <n v="1.10501358189"/>
    <s v="Pasture"/>
    <s v="Sprinkler"/>
    <s v="Developed/Open Space"/>
    <s v="Active IR"/>
  </r>
  <r>
    <x v="39"/>
    <x v="0"/>
    <n v="4.7918540651599999"/>
    <s v="Pasture"/>
    <s v="Sprinkler"/>
    <s v="Developed/Open Space"/>
    <s v="Active IR"/>
  </r>
  <r>
    <x v="40"/>
    <x v="0"/>
    <n v="4.7918540651599999"/>
    <s v="Pasture"/>
    <s v="Sprinkler"/>
    <s v="Developed/Open Space"/>
    <s v="Active IR"/>
  </r>
  <r>
    <x v="39"/>
    <x v="0"/>
    <n v="1.22403734876"/>
    <s v="Pasture"/>
    <s v="Sprinkler"/>
    <s v="Developed/Open Space"/>
    <s v="Active IR"/>
  </r>
  <r>
    <x v="40"/>
    <x v="0"/>
    <n v="1.22403734876"/>
    <s v="Pasture"/>
    <s v="Sprinkler"/>
    <s v="Developed/Open Space"/>
    <s v="Active IR"/>
  </r>
  <r>
    <x v="24"/>
    <x v="0"/>
    <n v="0.69214232045299995"/>
    <s v="Pasture"/>
    <s v="Sprinkler"/>
    <s v="Developed/Open Space"/>
    <s v="Active IR"/>
  </r>
  <r>
    <x v="6"/>
    <x v="0"/>
    <n v="1.2452487617500001"/>
    <s v="Pasture"/>
    <s v="Sprinkler"/>
    <s v="Developed/Open Space"/>
    <s v="Active IR"/>
  </r>
  <r>
    <x v="21"/>
    <x v="0"/>
    <n v="1.11240236626"/>
    <s v="Pasture"/>
    <s v="Sprinkler"/>
    <s v="Developed/Open Space"/>
    <s v="Active IR"/>
  </r>
  <r>
    <x v="32"/>
    <x v="0"/>
    <n v="3.7090939727899999"/>
    <s v="Pasture"/>
    <s v="Sprinkler"/>
    <s v="Developed/Open Space"/>
    <s v="Active IR"/>
  </r>
  <r>
    <x v="32"/>
    <x v="0"/>
    <n v="3.7090939727899999"/>
    <s v="Pasture"/>
    <s v="Sprinkler"/>
    <s v="Developed/Open Space"/>
    <s v="Active IR"/>
  </r>
  <r>
    <x v="33"/>
    <x v="0"/>
    <n v="3.7090939727899999"/>
    <s v="Pasture"/>
    <s v="Sprinkler"/>
    <s v="Developed/Open Space"/>
    <s v="Active IR"/>
  </r>
  <r>
    <x v="33"/>
    <x v="0"/>
    <n v="3.7090939727899999"/>
    <s v="Pasture"/>
    <s v="Sprinkler"/>
    <s v="Developed/Open Space"/>
    <s v="Active IR"/>
  </r>
  <r>
    <x v="39"/>
    <x v="0"/>
    <n v="1.3594718542999999"/>
    <s v="Pasture"/>
    <s v="Sprinkler"/>
    <s v="Developed/Open Space"/>
    <s v="Active IR"/>
  </r>
  <r>
    <x v="39"/>
    <x v="0"/>
    <n v="1.3594718542999999"/>
    <s v="Pasture"/>
    <s v="Sprinkler"/>
    <s v="Developed/Open Space"/>
    <s v="Active IR"/>
  </r>
  <r>
    <x v="40"/>
    <x v="0"/>
    <n v="1.3594718542999999"/>
    <s v="Pasture"/>
    <s v="Sprinkler"/>
    <s v="Developed/Open Space"/>
    <s v="Active IR"/>
  </r>
  <r>
    <x v="40"/>
    <x v="0"/>
    <n v="1.3594718542999999"/>
    <s v="Pasture"/>
    <s v="Sprinkler"/>
    <s v="Developed/Open Space"/>
    <s v="Active IR"/>
  </r>
  <r>
    <x v="24"/>
    <x v="0"/>
    <n v="0.84099297600800005"/>
    <s v="Pasture"/>
    <s v="Sprinkler"/>
    <s v="Developed/Open Space"/>
    <s v="Active IR"/>
  </r>
  <r>
    <x v="39"/>
    <x v="0"/>
    <n v="1.8532351870899999"/>
    <s v="Pasture"/>
    <s v="Sprinkler"/>
    <s v="Developed/Open Space"/>
    <s v="Active IR"/>
  </r>
  <r>
    <x v="39"/>
    <x v="0"/>
    <n v="1.8532351870899999"/>
    <s v="Pasture"/>
    <s v="Sprinkler"/>
    <s v="Developed/Open Space"/>
    <s v="Active IR"/>
  </r>
  <r>
    <x v="39"/>
    <x v="0"/>
    <n v="1.8532351870899999"/>
    <s v="Pasture"/>
    <s v="Sprinkler"/>
    <s v="Developed/Open Space"/>
    <s v="Active IR"/>
  </r>
  <r>
    <x v="17"/>
    <x v="0"/>
    <n v="1.8532351870899999"/>
    <s v="Pasture"/>
    <s v="Sprinkler"/>
    <s v="Developed/Open Space"/>
    <s v="Active IR"/>
  </r>
  <r>
    <x v="17"/>
    <x v="0"/>
    <n v="1.8532351870899999"/>
    <s v="Pasture"/>
    <s v="Sprinkler"/>
    <s v="Developed/Open Space"/>
    <s v="Active IR"/>
  </r>
  <r>
    <x v="40"/>
    <x v="0"/>
    <n v="1.8532351870899999"/>
    <s v="Pasture"/>
    <s v="Sprinkler"/>
    <s v="Developed/Open Space"/>
    <s v="Active IR"/>
  </r>
  <r>
    <x v="40"/>
    <x v="0"/>
    <n v="1.8532351870899999"/>
    <s v="Pasture"/>
    <s v="Sprinkler"/>
    <s v="Developed/Open Space"/>
    <s v="Active IR"/>
  </r>
  <r>
    <x v="40"/>
    <x v="0"/>
    <n v="1.8532351870899999"/>
    <s v="Pasture"/>
    <s v="Sprinkler"/>
    <s v="Developed/Open Space"/>
    <s v="Active IR"/>
  </r>
  <r>
    <x v="17"/>
    <x v="0"/>
    <n v="1.19868027954"/>
    <s v="Pasture"/>
    <s v="Sprinkler"/>
    <s v="Developed/Open Space"/>
    <s v="Active IR"/>
  </r>
  <r>
    <x v="46"/>
    <x v="0"/>
    <n v="1.19868027954"/>
    <s v="Pasture"/>
    <s v="Sprinkler"/>
    <s v="Developed/Open Space"/>
    <s v="Active IR"/>
  </r>
  <r>
    <x v="6"/>
    <x v="0"/>
    <n v="1.9127408666100001"/>
    <s v="Pasture"/>
    <s v="Sprinkler"/>
    <s v="Developed/Open Space"/>
    <s v="Active IR"/>
  </r>
  <r>
    <x v="21"/>
    <x v="0"/>
    <n v="1.5626765765999999"/>
    <s v="Pasture"/>
    <s v="Sprinkler"/>
    <s v="Developed/Open Space"/>
    <s v="Active IR"/>
  </r>
  <r>
    <x v="39"/>
    <x v="0"/>
    <n v="4.4757927419600003"/>
    <s v="Pasture"/>
    <s v="Sprinkler"/>
    <s v="Developed/Open Space"/>
    <s v="Active IR"/>
  </r>
  <r>
    <x v="39"/>
    <x v="0"/>
    <n v="1.7544453262199999"/>
    <s v="Pasture"/>
    <s v="Sprinkler"/>
    <s v="Developed/Open Space"/>
    <s v="Active IR"/>
  </r>
  <r>
    <x v="23"/>
    <x v="0"/>
    <n v="1.1411643065599999"/>
    <s v="Pasture"/>
    <s v="Sprinkler"/>
    <s v="Developed/Open Space"/>
    <s v="Active IR"/>
  </r>
  <r>
    <x v="39"/>
    <x v="0"/>
    <n v="1.1408938642199999"/>
    <s v="Pasture"/>
    <s v="Sprinkler"/>
    <s v="Developed/Open Space"/>
    <s v="Active IR"/>
  </r>
  <r>
    <x v="40"/>
    <x v="0"/>
    <n v="1.1408938642199999"/>
    <s v="Pasture"/>
    <s v="Sprinkler"/>
    <s v="Developed/Open Space"/>
    <s v="Active IR"/>
  </r>
  <r>
    <x v="39"/>
    <x v="0"/>
    <n v="0.267672028846"/>
    <s v="Pasture"/>
    <s v="Sprinkler"/>
    <s v="Developed/Open Space"/>
    <s v="Active IR"/>
  </r>
  <r>
    <x v="40"/>
    <x v="0"/>
    <n v="0.267672028846"/>
    <s v="Pasture"/>
    <s v="Sprinkler"/>
    <s v="Developed/Open Space"/>
    <s v="Active IR"/>
  </r>
  <r>
    <x v="12"/>
    <x v="0"/>
    <n v="1.45019699217"/>
    <s v="Pasture"/>
    <s v="Sprinkler"/>
    <s v="Developed/Open Space"/>
    <s v="Active IR"/>
  </r>
  <r>
    <x v="12"/>
    <x v="0"/>
    <n v="1.7353988660599999"/>
    <s v="Pasture"/>
    <s v="Sprinkler"/>
    <s v="Developed/Open Space"/>
    <s v="Active IR"/>
  </r>
  <r>
    <x v="7"/>
    <x v="0"/>
    <n v="0.56530290184900001"/>
    <s v="Pasture"/>
    <s v="Sprinkler"/>
    <s v="Developed/Open Space"/>
    <s v="Active IR"/>
  </r>
  <r>
    <x v="7"/>
    <x v="0"/>
    <n v="0.56530290184900001"/>
    <s v="Pasture"/>
    <s v="Sprinkler"/>
    <s v="Developed/Open Space"/>
    <s v="Active IR"/>
  </r>
  <r>
    <x v="39"/>
    <x v="0"/>
    <n v="4.0813714044899996"/>
    <s v="Pasture"/>
    <s v="Sprinkler"/>
    <s v="Developed/Open Space"/>
    <s v="Active IR"/>
  </r>
  <r>
    <x v="12"/>
    <x v="0"/>
    <n v="0.65798468787800002"/>
    <s v="Pasture"/>
    <s v="Sprinkler"/>
    <s v="Developed/Open Space"/>
    <s v="Active IR"/>
  </r>
  <r>
    <x v="32"/>
    <x v="0"/>
    <n v="1.8311455911500001"/>
    <s v="Pasture"/>
    <s v="Sprinkler"/>
    <s v="Developed/Open Space"/>
    <s v="Active IR"/>
  </r>
  <r>
    <x v="33"/>
    <x v="0"/>
    <n v="1.8311455911500001"/>
    <s v="Pasture"/>
    <s v="Sprinkler"/>
    <s v="Developed/Open Space"/>
    <s v="Active IR"/>
  </r>
  <r>
    <x v="39"/>
    <x v="0"/>
    <n v="2.6647823799400001"/>
    <s v="Pasture"/>
    <s v="Sprinkler"/>
    <s v="Developed/Open Space"/>
    <s v="Active IR"/>
  </r>
  <r>
    <x v="24"/>
    <x v="0"/>
    <n v="2.65270137582"/>
    <s v="Pasture"/>
    <s v="Sprinkler"/>
    <s v="Developed/Open Space"/>
    <s v="Active IR"/>
  </r>
  <r>
    <x v="12"/>
    <x v="0"/>
    <n v="1.4601031418599999"/>
    <s v="Pasture"/>
    <s v="Sprinkler"/>
    <s v="Developed/Open Space"/>
    <s v="Active IR"/>
  </r>
  <r>
    <x v="39"/>
    <x v="0"/>
    <n v="1.0684457537400001"/>
    <s v="Pasture"/>
    <s v="Sprinkler"/>
    <s v="Developed/Open Space"/>
    <s v="Active IR"/>
  </r>
  <r>
    <x v="40"/>
    <x v="0"/>
    <n v="1.0684457537400001"/>
    <s v="Pasture"/>
    <s v="Sprinkler"/>
    <s v="Developed/Open Space"/>
    <s v="Active IR"/>
  </r>
  <r>
    <x v="39"/>
    <x v="0"/>
    <n v="1.3086341212199999"/>
    <s v="Pasture"/>
    <s v="Sprinkler"/>
    <s v="Developed/Open Space"/>
    <s v="Active IR"/>
  </r>
  <r>
    <x v="40"/>
    <x v="0"/>
    <n v="1.3086341212199999"/>
    <s v="Pasture"/>
    <s v="Sprinkler"/>
    <s v="Developed/Open Space"/>
    <s v="Active IR"/>
  </r>
  <r>
    <x v="12"/>
    <x v="0"/>
    <n v="0.59341603735299997"/>
    <s v="Pasture"/>
    <s v="Sprinkler"/>
    <s v="Developed/Open Space"/>
    <s v="Active IR"/>
  </r>
  <r>
    <x v="21"/>
    <x v="0"/>
    <n v="1.50769566801"/>
    <s v="Pasture"/>
    <s v="Sprinkler"/>
    <s v="Developed/Open Space"/>
    <s v="Active IR"/>
  </r>
  <r>
    <x v="7"/>
    <x v="0"/>
    <n v="1.0652920487699999"/>
    <s v="Pasture"/>
    <s v="Sprinkler"/>
    <s v="Developed/Open Space"/>
    <s v="Active IR"/>
  </r>
  <r>
    <x v="12"/>
    <x v="0"/>
    <n v="1.9470872855100001"/>
    <s v="Pasture"/>
    <s v="Sprinkler"/>
    <s v="Developed/Open Space"/>
    <s v="Active IR"/>
  </r>
  <r>
    <x v="39"/>
    <x v="0"/>
    <n v="1.5544903857700001"/>
    <s v="Pasture"/>
    <s v="Sprinkler"/>
    <s v="Developed/Open Space"/>
    <s v="Active IR"/>
  </r>
  <r>
    <x v="40"/>
    <x v="0"/>
    <n v="1.5544903857700001"/>
    <s v="Pasture"/>
    <s v="Sprinkler"/>
    <s v="Developed/Open Space"/>
    <s v="Active IR"/>
  </r>
  <r>
    <x v="39"/>
    <x v="0"/>
    <n v="0.46985438791"/>
    <s v="Pasture"/>
    <s v="Sprinkler"/>
    <s v="Developed/Open Space"/>
    <s v="Active IR"/>
  </r>
  <r>
    <x v="12"/>
    <x v="0"/>
    <n v="1.69169227381"/>
    <s v="Pasture"/>
    <s v="Sprinkler"/>
    <s v="Developed/Open Space"/>
    <s v="Active IR"/>
  </r>
  <r>
    <x v="39"/>
    <x v="0"/>
    <n v="1.43122588351"/>
    <s v="Pasture"/>
    <s v="Sprinkler"/>
    <s v="Developed/Open Space"/>
    <s v="Active IR"/>
  </r>
  <r>
    <x v="39"/>
    <x v="0"/>
    <n v="1.43122588351"/>
    <s v="Pasture"/>
    <s v="Sprinkler"/>
    <s v="Developed/Open Space"/>
    <s v="Active IR"/>
  </r>
  <r>
    <x v="40"/>
    <x v="0"/>
    <n v="1.43122588351"/>
    <s v="Pasture"/>
    <s v="Sprinkler"/>
    <s v="Developed/Open Space"/>
    <s v="Active IR"/>
  </r>
  <r>
    <x v="40"/>
    <x v="0"/>
    <n v="1.43122588351"/>
    <s v="Pasture"/>
    <s v="Sprinkler"/>
    <s v="Developed/Open Space"/>
    <s v="Active IR"/>
  </r>
  <r>
    <x v="39"/>
    <x v="0"/>
    <n v="0.95284871233299995"/>
    <s v="Pasture"/>
    <s v="Sprinkler"/>
    <s v="Developed/Open Space"/>
    <s v="Active IR"/>
  </r>
  <r>
    <x v="57"/>
    <x v="0"/>
    <n v="0.95284871233299995"/>
    <s v="Pasture"/>
    <s v="Sprinkler"/>
    <s v="Developed/Open Space"/>
    <s v="Active IR"/>
  </r>
  <r>
    <x v="39"/>
    <x v="0"/>
    <n v="0.32427711293599998"/>
    <s v="Pasture"/>
    <s v="Sprinkler"/>
    <s v="Developed/Open Space"/>
    <s v="Active IR"/>
  </r>
  <r>
    <x v="40"/>
    <x v="0"/>
    <n v="0.32427711293599998"/>
    <s v="Pasture"/>
    <s v="Sprinkler"/>
    <s v="Developed/Open Space"/>
    <s v="Active IR"/>
  </r>
  <r>
    <x v="17"/>
    <x v="0"/>
    <n v="0.90297569715699999"/>
    <s v="Pasture"/>
    <s v="Sprinkler"/>
    <s v="Developed/Open Space"/>
    <s v="Active IR"/>
  </r>
  <r>
    <x v="12"/>
    <x v="0"/>
    <n v="0.9207434364"/>
    <s v="Pasture"/>
    <s v="Sprinkler"/>
    <s v="Developed/Open Space"/>
    <s v="Active IR"/>
  </r>
  <r>
    <x v="17"/>
    <x v="0"/>
    <n v="1.2685472390000001"/>
    <s v="Pasture"/>
    <s v="Sprinkler"/>
    <s v="Developed/Open Space"/>
    <s v="Active IR"/>
  </r>
  <r>
    <x v="42"/>
    <x v="0"/>
    <n v="0.49813113726199998"/>
    <s v="Pasture"/>
    <s v="Sprinkler"/>
    <s v="Developed/Open Space"/>
    <s v="Active IR"/>
  </r>
  <r>
    <x v="7"/>
    <x v="0"/>
    <n v="0.49813113726199998"/>
    <s v="Pasture"/>
    <s v="Sprinkler"/>
    <s v="Developed/Open Space"/>
    <s v="Active IR"/>
  </r>
  <r>
    <x v="7"/>
    <x v="0"/>
    <n v="0.49813113726199998"/>
    <s v="Pasture"/>
    <s v="Sprinkler"/>
    <s v="Developed/Open Space"/>
    <s v="Active IR"/>
  </r>
  <r>
    <x v="39"/>
    <x v="0"/>
    <n v="4.99556985148"/>
    <s v="Pasture"/>
    <s v="Sprinkler"/>
    <s v="Developed/Open Space"/>
    <s v="Active IR"/>
  </r>
  <r>
    <x v="39"/>
    <x v="0"/>
    <n v="4.99556985148"/>
    <s v="Pasture"/>
    <s v="Sprinkler"/>
    <s v="Developed/Open Space"/>
    <s v="Active IR"/>
  </r>
  <r>
    <x v="40"/>
    <x v="0"/>
    <n v="4.99556985148"/>
    <s v="Pasture"/>
    <s v="Sprinkler"/>
    <s v="Developed/Open Space"/>
    <s v="Active IR"/>
  </r>
  <r>
    <x v="40"/>
    <x v="0"/>
    <n v="4.99556985148"/>
    <s v="Pasture"/>
    <s v="Sprinkler"/>
    <s v="Developed/Open Space"/>
    <s v="Active IR"/>
  </r>
  <r>
    <x v="39"/>
    <x v="0"/>
    <n v="0.52324027145600005"/>
    <s v="Pasture"/>
    <s v="Sprinkler"/>
    <s v="Developed/Open Space"/>
    <s v="Active IR"/>
  </r>
  <r>
    <x v="37"/>
    <x v="0"/>
    <n v="4.6642509316099998"/>
    <s v="Pasture"/>
    <s v="Sprinkler"/>
    <s v="Developed/Open Space"/>
    <s v="Active IR"/>
  </r>
  <r>
    <x v="37"/>
    <x v="0"/>
    <n v="4.6642509316099998"/>
    <s v="Pasture"/>
    <s v="Sprinkler"/>
    <s v="Developed/Open Space"/>
    <s v="Active IR"/>
  </r>
  <r>
    <x v="37"/>
    <x v="0"/>
    <n v="4.6642509316099998"/>
    <s v="Pasture"/>
    <s v="Sprinkler"/>
    <s v="Developed/Open Space"/>
    <s v="Active IR"/>
  </r>
  <r>
    <x v="1"/>
    <x v="0"/>
    <n v="4.6642509316099998"/>
    <s v="Pasture"/>
    <s v="Sprinkler"/>
    <s v="Developed/Open Space"/>
    <s v="Active IR"/>
  </r>
  <r>
    <x v="1"/>
    <x v="0"/>
    <n v="4.6642509316099998"/>
    <s v="Pasture"/>
    <s v="Sprinkler"/>
    <s v="Developed/Open Space"/>
    <s v="Active IR"/>
  </r>
  <r>
    <x v="55"/>
    <x v="0"/>
    <n v="0.54841589541000002"/>
    <s v="Pasture"/>
    <s v="Sprinkler"/>
    <s v="Developed/Open Space"/>
    <s v="Active IR"/>
  </r>
  <r>
    <x v="4"/>
    <x v="0"/>
    <n v="0.54841589541000002"/>
    <s v="Pasture"/>
    <s v="Sprinkler"/>
    <s v="Developed/Open Space"/>
    <s v="Active IR"/>
  </r>
  <r>
    <x v="6"/>
    <x v="0"/>
    <n v="2.85308170326"/>
    <s v="Pasture"/>
    <s v="Sprinkler"/>
    <s v="Developed/Open Space"/>
    <s v="Active IR"/>
  </r>
  <r>
    <x v="6"/>
    <x v="0"/>
    <n v="2.85308170326"/>
    <s v="Pasture"/>
    <s v="Sprinkler"/>
    <s v="Developed/Open Space"/>
    <s v="Active IR"/>
  </r>
  <r>
    <x v="17"/>
    <x v="0"/>
    <n v="0.92515769215699994"/>
    <s v="Pasture"/>
    <s v="Sprinkler"/>
    <s v="Developed/Open Space"/>
    <s v="Active IR"/>
  </r>
  <r>
    <x v="11"/>
    <x v="0"/>
    <n v="0.12682484347600001"/>
    <s v="Pasture"/>
    <s v="Sprinkler"/>
    <s v="Developed/Open Space"/>
    <s v="Active IR"/>
  </r>
  <r>
    <x v="11"/>
    <x v="0"/>
    <n v="0.12682484347600001"/>
    <s v="Pasture"/>
    <s v="Sprinkler"/>
    <s v="Developed/Open Space"/>
    <s v="Active IR"/>
  </r>
  <r>
    <x v="11"/>
    <x v="0"/>
    <n v="0.12682484347600001"/>
    <s v="Pasture"/>
    <s v="Sprinkler"/>
    <s v="Developed/Open Space"/>
    <s v="Active IR"/>
  </r>
  <r>
    <x v="17"/>
    <x v="0"/>
    <n v="1.7503645462999999"/>
    <s v="Pasture"/>
    <s v="Sprinkler"/>
    <s v="Developed/Open Space"/>
    <s v="Active IR"/>
  </r>
  <r>
    <x v="21"/>
    <x v="0"/>
    <n v="3.54701438273"/>
    <s v="Pasture"/>
    <s v="Sprinkler"/>
    <s v="Developed/Open Space"/>
    <s v="Active IR"/>
  </r>
  <r>
    <x v="7"/>
    <x v="0"/>
    <n v="0.38021153760199999"/>
    <s v="Pasture"/>
    <s v="Sprinkler"/>
    <s v="Developed/Open Space"/>
    <s v="Active IR"/>
  </r>
  <r>
    <x v="39"/>
    <x v="0"/>
    <n v="1.0616955976"/>
    <s v="Pasture"/>
    <s v="Sprinkler"/>
    <s v="Developed/Open Space"/>
    <s v="Active IR"/>
  </r>
  <r>
    <x v="40"/>
    <x v="0"/>
    <n v="1.0616955976"/>
    <s v="Pasture"/>
    <s v="Sprinkler"/>
    <s v="Developed/Open Space"/>
    <s v="Active IR"/>
  </r>
  <r>
    <x v="4"/>
    <x v="0"/>
    <n v="3.47172383359"/>
    <s v="Pasture"/>
    <s v="Sprinkler"/>
    <s v="Developed/Open Space"/>
    <s v="Active IR"/>
  </r>
  <r>
    <x v="21"/>
    <x v="0"/>
    <n v="1.5894901370400001"/>
    <s v="Pasture"/>
    <s v="Sprinkler"/>
    <s v="Developed/Open Space"/>
    <s v="Active IR"/>
  </r>
  <r>
    <x v="12"/>
    <x v="0"/>
    <n v="1.5970338147700001"/>
    <s v="Pasture"/>
    <s v="Sprinkler"/>
    <s v="Developed/Open Space"/>
    <s v="Active IR"/>
  </r>
  <r>
    <x v="39"/>
    <x v="0"/>
    <n v="0.755550964687"/>
    <s v="Pasture"/>
    <s v="Sprinkler"/>
    <s v="Developed/Open Space"/>
    <s v="Active IR"/>
  </r>
  <r>
    <x v="21"/>
    <x v="0"/>
    <n v="4.6451523076100001"/>
    <s v="Pasture"/>
    <s v="Sprinkler"/>
    <s v="Developed/Open Space"/>
    <s v="Active IR"/>
  </r>
  <r>
    <x v="6"/>
    <x v="0"/>
    <n v="1.3346684065200001"/>
    <s v="Pasture"/>
    <s v="Sprinkler"/>
    <s v="Developed/Open Space"/>
    <s v="Active IR"/>
  </r>
  <r>
    <x v="12"/>
    <x v="0"/>
    <n v="1.9059791263500001"/>
    <s v="Pasture"/>
    <s v="Sprinkler"/>
    <s v="Developed/Open Space"/>
    <s v="Active IR"/>
  </r>
  <r>
    <x v="24"/>
    <x v="0"/>
    <n v="0.92260786715499998"/>
    <s v="Pasture"/>
    <s v="Sprinkler"/>
    <s v="Developed/Open Space"/>
    <s v="Active IR"/>
  </r>
  <r>
    <x v="24"/>
    <x v="0"/>
    <n v="0.85860692340699996"/>
    <s v="Pasture"/>
    <s v="Sprinkler"/>
    <s v="Developed/Open Space"/>
    <s v="Active IR"/>
  </r>
  <r>
    <x v="39"/>
    <x v="0"/>
    <n v="1.2273664665699999"/>
    <s v="Pasture"/>
    <s v="Sprinkler"/>
    <s v="Developed/Open Space"/>
    <s v="Active IR"/>
  </r>
  <r>
    <x v="6"/>
    <x v="0"/>
    <n v="1.1116490776900001"/>
    <s v="Pasture"/>
    <s v="Sprinkler"/>
    <s v="Developed/Open Space"/>
    <s v="Active IR"/>
  </r>
  <r>
    <x v="39"/>
    <x v="0"/>
    <n v="0.33526864877099999"/>
    <s v="Pasture"/>
    <s v="Sprinkler"/>
    <s v="Developed/Open Space"/>
    <s v="Active IR"/>
  </r>
  <r>
    <x v="40"/>
    <x v="0"/>
    <n v="0.33526864877099999"/>
    <s v="Pasture"/>
    <s v="Sprinkler"/>
    <s v="Developed/Open Space"/>
    <s v="Active IR"/>
  </r>
  <r>
    <x v="11"/>
    <x v="0"/>
    <n v="1.09486551844"/>
    <s v="Pasture"/>
    <s v="Sprinkler"/>
    <s v="Developed/Open Space"/>
    <s v="Active IR"/>
  </r>
  <r>
    <x v="23"/>
    <x v="0"/>
    <n v="0.41566747844000002"/>
    <s v="Pasture"/>
    <s v="Sprinkler"/>
    <s v="Developed/Open Space"/>
    <s v="Active IR"/>
  </r>
  <r>
    <x v="23"/>
    <x v="0"/>
    <n v="0.41566747844000002"/>
    <s v="Pasture"/>
    <s v="Sprinkler"/>
    <s v="Developed/Open Space"/>
    <s v="Active IR"/>
  </r>
  <r>
    <x v="16"/>
    <x v="0"/>
    <n v="0.185746158577"/>
    <s v="Pasture"/>
    <s v="Sprinkler"/>
    <s v="Developed/Open Space"/>
    <s v="Active IR"/>
  </r>
  <r>
    <x v="21"/>
    <x v="0"/>
    <n v="0.68077001940299997"/>
    <s v="Pasture"/>
    <s v="Sprinkler"/>
    <s v="Developed/Open Space"/>
    <s v="Active IR"/>
  </r>
  <r>
    <x v="17"/>
    <x v="0"/>
    <n v="0.62252542064000005"/>
    <s v="Pasture"/>
    <s v="Sprinkler"/>
    <s v="Developed/Open Space"/>
    <s v="Active IR"/>
  </r>
  <r>
    <x v="40"/>
    <x v="0"/>
    <n v="0.62252542064000005"/>
    <s v="Pasture"/>
    <s v="Sprinkler"/>
    <s v="Developed/Open Space"/>
    <s v="Active IR"/>
  </r>
  <r>
    <x v="39"/>
    <x v="0"/>
    <n v="1.6275727603300001"/>
    <s v="Pasture"/>
    <s v="Sprinkler"/>
    <s v="Developed/Open Space"/>
    <s v="Active IR"/>
  </r>
  <r>
    <x v="12"/>
    <x v="0"/>
    <n v="0.79155434923699997"/>
    <s v="Pasture"/>
    <s v="Sprinkler"/>
    <s v="Developed/Open Space"/>
    <s v="Active IR"/>
  </r>
  <r>
    <x v="17"/>
    <x v="0"/>
    <n v="1.1099033793399999"/>
    <s v="Pasture"/>
    <s v="Sprinkler"/>
    <s v="Developed/Open Space"/>
    <s v="Active IR"/>
  </r>
  <r>
    <x v="7"/>
    <x v="0"/>
    <n v="0.14508206745400001"/>
    <s v="Pasture"/>
    <s v="Sprinkler"/>
    <s v="Developed/Open Space"/>
    <s v="Active IR"/>
  </r>
  <r>
    <x v="29"/>
    <x v="0"/>
    <n v="1.802946398"/>
    <s v="Pasture"/>
    <s v="Sprinkler"/>
    <s v="Developed/Open Space"/>
    <s v="Active IR"/>
  </r>
  <r>
    <x v="39"/>
    <x v="0"/>
    <n v="2.0056166708699998"/>
    <s v="Pasture"/>
    <s v="Sprinkler"/>
    <s v="Developed/Open Space"/>
    <s v="Active IR"/>
  </r>
  <r>
    <x v="6"/>
    <x v="0"/>
    <n v="0.63700147186300005"/>
    <s v="Pasture"/>
    <s v="Sprinkler"/>
    <s v="Developed/Open Space"/>
    <s v="Active IR"/>
  </r>
  <r>
    <x v="39"/>
    <x v="0"/>
    <n v="0.52042036812400005"/>
    <s v="Pasture"/>
    <s v="Sprinkler"/>
    <s v="Developed/Open Space"/>
    <s v="Active IR"/>
  </r>
  <r>
    <x v="40"/>
    <x v="0"/>
    <n v="0.52042036812400005"/>
    <s v="Pasture"/>
    <s v="Sprinkler"/>
    <s v="Developed/Open Space"/>
    <s v="Active IR"/>
  </r>
  <r>
    <x v="12"/>
    <x v="0"/>
    <n v="1.4420213103299999"/>
    <s v="Pasture"/>
    <s v="Sprinkler"/>
    <s v="Developed/Open Space"/>
    <s v="Active IR"/>
  </r>
  <r>
    <x v="8"/>
    <x v="0"/>
    <n v="1.1774854451600001"/>
    <s v="Pasture"/>
    <s v="Sprinkler"/>
    <s v="Developed/Open Space"/>
    <s v="Active IR"/>
  </r>
  <r>
    <x v="8"/>
    <x v="0"/>
    <n v="1.1774854451600001"/>
    <s v="Pasture"/>
    <s v="Sprinkler"/>
    <s v="Developed/Open Space"/>
    <s v="Active IR"/>
  </r>
  <r>
    <x v="39"/>
    <x v="0"/>
    <n v="0.178761586916"/>
    <s v="Pasture"/>
    <s v="Sprinkler"/>
    <s v="Developed/Open Space"/>
    <s v="Active IR"/>
  </r>
  <r>
    <x v="17"/>
    <x v="0"/>
    <n v="1.0014271397900001"/>
    <s v="Pasture"/>
    <s v="Sprinkler"/>
    <s v="Developed/Open Space"/>
    <s v="Active IR"/>
  </r>
  <r>
    <x v="12"/>
    <x v="0"/>
    <n v="0.55371275986799995"/>
    <s v="Pasture"/>
    <s v="Sprinkler"/>
    <s v="Developed/Open Space"/>
    <s v="Active IR"/>
  </r>
  <r>
    <x v="21"/>
    <x v="0"/>
    <n v="1.9797324684099999"/>
    <s v="Pasture"/>
    <s v="Sprinkler"/>
    <s v="Developed/Open Space"/>
    <s v="Active IR"/>
  </r>
  <r>
    <x v="39"/>
    <x v="0"/>
    <n v="0.93334486248699999"/>
    <s v="Pasture"/>
    <s v="Sprinkler"/>
    <s v="Developed/Open Space"/>
    <s v="Active IR"/>
  </r>
  <r>
    <x v="40"/>
    <x v="0"/>
    <n v="0.93334486248699999"/>
    <s v="Pasture"/>
    <s v="Sprinkler"/>
    <s v="Developed/Open Space"/>
    <s v="Active IR"/>
  </r>
  <r>
    <x v="12"/>
    <x v="0"/>
    <n v="1.8707907449100001"/>
    <s v="Pasture"/>
    <s v="Sprinkler"/>
    <s v="Developed/Open Space"/>
    <s v="Active IR"/>
  </r>
  <r>
    <x v="6"/>
    <x v="0"/>
    <n v="1.5789572667"/>
    <s v="Pasture"/>
    <s v="Sprinkler"/>
    <s v="Developed/Open Space"/>
    <s v="Active IR"/>
  </r>
  <r>
    <x v="45"/>
    <x v="0"/>
    <n v="1.5350268548899999"/>
    <s v="Pasture"/>
    <s v="Sprinkler"/>
    <s v="Developed/Open Space"/>
    <s v="Active IR"/>
  </r>
  <r>
    <x v="17"/>
    <x v="0"/>
    <n v="1.3611272858500001"/>
    <s v="Pasture"/>
    <s v="Sprinkler"/>
    <s v="Developed/Open Space"/>
    <s v="Active IR"/>
  </r>
  <r>
    <x v="19"/>
    <x v="0"/>
    <n v="1.45497926803"/>
    <s v="Pasture"/>
    <s v="Sprinkler"/>
    <s v="Developed/Open Space"/>
    <s v="Active IR"/>
  </r>
  <r>
    <x v="39"/>
    <x v="0"/>
    <n v="1.62814986005"/>
    <s v="Pasture"/>
    <s v="Sprinkler"/>
    <s v="Developed/Open Space"/>
    <s v="Active IR"/>
  </r>
  <r>
    <x v="39"/>
    <x v="0"/>
    <n v="1.62814986005"/>
    <s v="Pasture"/>
    <s v="Sprinkler"/>
    <s v="Developed/Open Space"/>
    <s v="Active IR"/>
  </r>
  <r>
    <x v="8"/>
    <x v="0"/>
    <n v="0.54774368557099995"/>
    <s v="Pasture"/>
    <s v="Sprinkler"/>
    <s v="Developed/Open Space"/>
    <s v="Active IR"/>
  </r>
  <r>
    <x v="26"/>
    <x v="0"/>
    <n v="4.8452714628300004"/>
    <s v="Pasture"/>
    <s v="Sprinkler"/>
    <s v="Developed/Open Space"/>
    <s v="Active IR"/>
  </r>
  <r>
    <x v="26"/>
    <x v="0"/>
    <n v="4.8452714628300004"/>
    <s v="Pasture"/>
    <s v="Sprinkler"/>
    <s v="Developed/Open Space"/>
    <s v="Active IR"/>
  </r>
  <r>
    <x v="4"/>
    <x v="0"/>
    <n v="1.1261455677100001"/>
    <s v="Pasture"/>
    <s v="Sprinkler"/>
    <s v="Developed/Open Space"/>
    <s v="Active IR"/>
  </r>
  <r>
    <x v="16"/>
    <x v="0"/>
    <n v="0.22347026041599999"/>
    <s v="Pasture"/>
    <s v="Sprinkler"/>
    <s v="Developed/Open Space"/>
    <s v="Active IR"/>
  </r>
  <r>
    <x v="21"/>
    <x v="0"/>
    <n v="1.6523692221999999"/>
    <s v="Pasture"/>
    <s v="Sprinkler"/>
    <s v="Developed/Open Space"/>
    <s v="Active IR"/>
  </r>
  <r>
    <x v="21"/>
    <x v="0"/>
    <n v="1.3589976564799999"/>
    <s v="Pasture"/>
    <s v="Sprinkler"/>
    <s v="Developed/Open Space"/>
    <s v="Active IR"/>
  </r>
  <r>
    <x v="23"/>
    <x v="0"/>
    <n v="1.29117712585"/>
    <s v="Pasture"/>
    <s v="Sprinkler"/>
    <s v="Developed/Open Space"/>
    <s v="Active IR"/>
  </r>
  <r>
    <x v="21"/>
    <x v="0"/>
    <n v="1.9367507695999999"/>
    <s v="Pasture"/>
    <s v="Sprinkler"/>
    <s v="Developed/Open Space"/>
    <s v="Active IR"/>
  </r>
  <r>
    <x v="8"/>
    <x v="0"/>
    <n v="0.76903626568200001"/>
    <s v="Pasture"/>
    <s v="Sprinkler"/>
    <s v="Developed/Open Space"/>
    <s v="Active IR"/>
  </r>
  <r>
    <x v="6"/>
    <x v="0"/>
    <n v="1.2717366432199999"/>
    <s v="Pasture"/>
    <s v="Sprinkler"/>
    <s v="Developed/Open Space"/>
    <s v="Active IR"/>
  </r>
  <r>
    <x v="21"/>
    <x v="0"/>
    <n v="1.1320614576800001"/>
    <s v="Pasture"/>
    <s v="Sprinkler"/>
    <s v="Developed/Open Space"/>
    <s v="Active IR"/>
  </r>
  <r>
    <x v="39"/>
    <x v="0"/>
    <n v="0.92058961719099996"/>
    <s v="Pasture"/>
    <s v="Sprinkler"/>
    <s v="Developed/Open Space"/>
    <s v="Active IR"/>
  </r>
  <r>
    <x v="12"/>
    <x v="0"/>
    <n v="0.81713006975900004"/>
    <s v="Pasture"/>
    <s v="Sprinkler"/>
    <s v="Developed/Open Space"/>
    <s v="Active IR"/>
  </r>
  <r>
    <x v="12"/>
    <x v="0"/>
    <n v="0.61810170253200003"/>
    <s v="Pasture"/>
    <s v="Sprinkler"/>
    <s v="Developed/Open Space"/>
    <s v="Active IR"/>
  </r>
  <r>
    <x v="12"/>
    <x v="0"/>
    <n v="0.61810170253200003"/>
    <s v="Pasture"/>
    <s v="Sprinkler"/>
    <s v="Developed/Open Space"/>
    <s v="Active IR"/>
  </r>
  <r>
    <x v="42"/>
    <x v="0"/>
    <n v="0.85997947350699999"/>
    <s v="Pasture"/>
    <s v="Sprinkler"/>
    <s v="Developed/Open Space"/>
    <s v="Active IR"/>
  </r>
  <r>
    <x v="7"/>
    <x v="0"/>
    <n v="0.85997947350699999"/>
    <s v="Pasture"/>
    <s v="Sprinkler"/>
    <s v="Developed/Open Space"/>
    <s v="Active IR"/>
  </r>
  <r>
    <x v="21"/>
    <x v="0"/>
    <n v="0.78118531595499996"/>
    <s v="Pasture"/>
    <s v="Sprinkler"/>
    <s v="Developed/Open Space"/>
    <s v="Active IR"/>
  </r>
  <r>
    <x v="42"/>
    <x v="0"/>
    <n v="1.69975106413"/>
    <s v="Pasture"/>
    <s v="Sprinkler"/>
    <s v="Developed/Open Space"/>
    <s v="Active IR"/>
  </r>
  <r>
    <x v="7"/>
    <x v="0"/>
    <n v="1.69975106413"/>
    <s v="Pasture"/>
    <s v="Sprinkler"/>
    <s v="Developed/Open Space"/>
    <s v="Active IR"/>
  </r>
  <r>
    <x v="7"/>
    <x v="0"/>
    <n v="1.69975106413"/>
    <s v="Pasture"/>
    <s v="Sprinkler"/>
    <s v="Developed/Open Space"/>
    <s v="Active IR"/>
  </r>
  <r>
    <x v="39"/>
    <x v="0"/>
    <n v="0.57075141367299997"/>
    <s v="Pasture"/>
    <s v="Sprinkler"/>
    <s v="Developed/Open Space"/>
    <s v="Active IR"/>
  </r>
  <r>
    <x v="40"/>
    <x v="0"/>
    <n v="0.57075141367299997"/>
    <s v="Pasture"/>
    <s v="Sprinkler"/>
    <s v="Developed/Open Space"/>
    <s v="Active IR"/>
  </r>
  <r>
    <x v="39"/>
    <x v="0"/>
    <n v="0.652027659142"/>
    <s v="Pasture"/>
    <s v="Sprinkler"/>
    <s v="Developed/Open Space"/>
    <s v="Active IR"/>
  </r>
  <r>
    <x v="40"/>
    <x v="0"/>
    <n v="0.652027659142"/>
    <s v="Pasture"/>
    <s v="Sprinkler"/>
    <s v="Developed/Open Space"/>
    <s v="Active IR"/>
  </r>
  <r>
    <x v="16"/>
    <x v="0"/>
    <n v="0.73935764430399997"/>
    <s v="Pasture"/>
    <s v="Sprinkler"/>
    <s v="Developed/Open Space"/>
    <s v="Active IR"/>
  </r>
  <r>
    <x v="6"/>
    <x v="0"/>
    <n v="0.49070114151599997"/>
    <s v="Pasture"/>
    <s v="Sprinkler"/>
    <s v="Developed/Open Space"/>
    <s v="Active IR"/>
  </r>
  <r>
    <x v="6"/>
    <x v="0"/>
    <n v="0.49070114151599997"/>
    <s v="Pasture"/>
    <s v="Sprinkler"/>
    <s v="Developed/Open Space"/>
    <s v="Active IR"/>
  </r>
  <r>
    <x v="8"/>
    <x v="0"/>
    <n v="2.03078989704"/>
    <s v="Pasture"/>
    <s v="Sprinkler"/>
    <s v="Developed/Open Space"/>
    <s v="Active IR"/>
  </r>
  <r>
    <x v="12"/>
    <x v="0"/>
    <n v="0.67334465533200005"/>
    <s v="Pasture"/>
    <s v="Sprinkler"/>
    <s v="Developed/Open Space"/>
    <s v="Active IR"/>
  </r>
  <r>
    <x v="12"/>
    <x v="0"/>
    <n v="0.96104001823200003"/>
    <s v="Pasture"/>
    <s v="Sprinkler"/>
    <s v="Developed/Open Space"/>
    <s v="Active IR"/>
  </r>
  <r>
    <x v="6"/>
    <x v="0"/>
    <n v="1.2934968517000001"/>
    <s v="Pasture"/>
    <s v="Sprinkler"/>
    <s v="Developed/Open Space"/>
    <s v="Active IR"/>
  </r>
  <r>
    <x v="39"/>
    <x v="0"/>
    <n v="0.82866885278199998"/>
    <s v="Pasture"/>
    <s v="Sprinkler"/>
    <s v="Developed/Open Space"/>
    <s v="Active IR"/>
  </r>
  <r>
    <x v="40"/>
    <x v="0"/>
    <n v="0.82866885278199998"/>
    <s v="Pasture"/>
    <s v="Sprinkler"/>
    <s v="Developed/Open Space"/>
    <s v="Active IR"/>
  </r>
  <r>
    <x v="7"/>
    <x v="0"/>
    <n v="0.41288125400100001"/>
    <s v="Pasture"/>
    <s v="Sprinkler"/>
    <s v="Developed/Open Space"/>
    <s v="Active IR"/>
  </r>
  <r>
    <x v="39"/>
    <x v="0"/>
    <n v="3.0838310934000002"/>
    <s v="Pasture"/>
    <s v="Sprinkler"/>
    <s v="Developed/Open Space"/>
    <s v="Active IR"/>
  </r>
  <r>
    <x v="57"/>
    <x v="0"/>
    <n v="3.0838310934000002"/>
    <s v="Pasture"/>
    <s v="Sprinkler"/>
    <s v="Developed/Open Space"/>
    <s v="Active IR"/>
  </r>
  <r>
    <x v="39"/>
    <x v="0"/>
    <n v="0.70918539385500001"/>
    <s v="Pasture"/>
    <s v="Sprinkler"/>
    <s v="Developed/Open Space"/>
    <s v="Active IR"/>
  </r>
  <r>
    <x v="39"/>
    <x v="0"/>
    <n v="2.4708027935099999"/>
    <s v="Pasture"/>
    <s v="Sprinkler"/>
    <s v="Developed/Open Space"/>
    <s v="Active IR"/>
  </r>
  <r>
    <x v="40"/>
    <x v="0"/>
    <n v="2.4708027935099999"/>
    <s v="Pasture"/>
    <s v="Sprinkler"/>
    <s v="Developed/Open Space"/>
    <s v="Active IR"/>
  </r>
  <r>
    <x v="11"/>
    <x v="0"/>
    <n v="8.9752144831800003"/>
    <s v="Pasture"/>
    <s v="Sprinkler"/>
    <s v="Developed/Open Space"/>
    <s v="Active IR"/>
  </r>
  <r>
    <x v="39"/>
    <x v="0"/>
    <n v="0.283089111713"/>
    <s v="Pasture"/>
    <s v="Sprinkler"/>
    <s v="Developed/Open Space"/>
    <s v="Active IR"/>
  </r>
  <r>
    <x v="39"/>
    <x v="0"/>
    <n v="1.3333822577200001"/>
    <s v="Pasture"/>
    <s v="Sprinkler"/>
    <s v="Developed/Open Space"/>
    <s v="Active IR"/>
  </r>
  <r>
    <x v="40"/>
    <x v="0"/>
    <n v="1.3333822577200001"/>
    <s v="Pasture"/>
    <s v="Sprinkler"/>
    <s v="Developed/Open Space"/>
    <s v="Active IR"/>
  </r>
  <r>
    <x v="17"/>
    <x v="0"/>
    <n v="0.873326339678"/>
    <s v="Pasture"/>
    <s v="Sprinkler"/>
    <s v="Developed/Open Space"/>
    <s v="Active IR"/>
  </r>
  <r>
    <x v="17"/>
    <x v="0"/>
    <n v="1.9836392435300001"/>
    <s v="Pasture"/>
    <s v="Sprinkler"/>
    <s v="Developed/Open Space"/>
    <s v="Active IR"/>
  </r>
  <r>
    <x v="39"/>
    <x v="0"/>
    <n v="2.4079520734800002"/>
    <s v="Pasture"/>
    <s v="Sprinkler"/>
    <s v="Developed/Open Space"/>
    <s v="Active IR"/>
  </r>
  <r>
    <x v="6"/>
    <x v="0"/>
    <n v="0.45143194559200001"/>
    <s v="Pasture"/>
    <s v="Sprinkler"/>
    <s v="Developed/Open Space"/>
    <s v="Active IR"/>
  </r>
  <r>
    <x v="42"/>
    <x v="0"/>
    <n v="0.51320266771900003"/>
    <s v="Pasture"/>
    <s v="Sprinkler"/>
    <s v="Developed/Open Space"/>
    <s v="Active IR"/>
  </r>
  <r>
    <x v="7"/>
    <x v="0"/>
    <n v="0.51320266771900003"/>
    <s v="Pasture"/>
    <s v="Sprinkler"/>
    <s v="Developed/Open Space"/>
    <s v="Active IR"/>
  </r>
  <r>
    <x v="12"/>
    <x v="0"/>
    <n v="1.2941261533199999"/>
    <s v="Pasture"/>
    <s v="Sprinkler"/>
    <s v="Developed/Open Space"/>
    <s v="Active IR"/>
  </r>
  <r>
    <x v="39"/>
    <x v="0"/>
    <n v="2.04048766368"/>
    <s v="Pasture"/>
    <s v="Sprinkler"/>
    <s v="Developed/Open Space"/>
    <s v="Active IR"/>
  </r>
  <r>
    <x v="40"/>
    <x v="0"/>
    <n v="2.04048766368"/>
    <s v="Pasture"/>
    <s v="Sprinkler"/>
    <s v="Developed/Open Space"/>
    <s v="Active IR"/>
  </r>
  <r>
    <x v="39"/>
    <x v="0"/>
    <n v="0.76710424482600004"/>
    <s v="Pasture"/>
    <s v="Sprinkler"/>
    <s v="Developed/Open Space"/>
    <s v="Active IR"/>
  </r>
  <r>
    <x v="55"/>
    <x v="0"/>
    <n v="0.41028525570699997"/>
    <s v="Pasture"/>
    <s v="Sprinkler"/>
    <s v="Developed/Open Space"/>
    <s v="Active IR"/>
  </r>
  <r>
    <x v="4"/>
    <x v="0"/>
    <n v="0.41028525570699997"/>
    <s v="Pasture"/>
    <s v="Sprinkler"/>
    <s v="Developed/Open Space"/>
    <s v="Active IR"/>
  </r>
  <r>
    <x v="39"/>
    <x v="0"/>
    <n v="4.0599221063700002"/>
    <s v="Pasture"/>
    <s v="Sprinkler"/>
    <s v="Developed/Open Space"/>
    <s v="Active IR"/>
  </r>
  <r>
    <x v="21"/>
    <x v="0"/>
    <n v="2.7714235203099999"/>
    <s v="Pasture"/>
    <s v="Sprinkler"/>
    <s v="Developed/Open Space"/>
    <s v="Active IR"/>
  </r>
  <r>
    <x v="21"/>
    <x v="0"/>
    <n v="2.20038462649"/>
    <s v="Pasture"/>
    <s v="Sprinkler"/>
    <s v="Developed/Open Space"/>
    <s v="Active IR"/>
  </r>
  <r>
    <x v="12"/>
    <x v="0"/>
    <n v="0.68945252768099996"/>
    <s v="Pasture"/>
    <s v="Sprinkler"/>
    <s v="Developed/Open Space"/>
    <s v="Active IR"/>
  </r>
  <r>
    <x v="42"/>
    <x v="0"/>
    <n v="1.05709563942"/>
    <s v="Pasture"/>
    <s v="Sprinkler"/>
    <s v="Developed/Open Space"/>
    <s v="Active IR"/>
  </r>
  <r>
    <x v="7"/>
    <x v="0"/>
    <n v="1.05709563942"/>
    <s v="Pasture"/>
    <s v="Sprinkler"/>
    <s v="Developed/Open Space"/>
    <s v="Active IR"/>
  </r>
  <r>
    <x v="42"/>
    <x v="0"/>
    <n v="1.3226611340800001"/>
    <s v="Pasture"/>
    <s v="Sprinkler"/>
    <s v="Developed/Open Space"/>
    <s v="Active IR"/>
  </r>
  <r>
    <x v="7"/>
    <x v="0"/>
    <n v="1.3226611340800001"/>
    <s v="Pasture"/>
    <s v="Sprinkler"/>
    <s v="Developed/Open Space"/>
    <s v="Active IR"/>
  </r>
  <r>
    <x v="12"/>
    <x v="0"/>
    <n v="0.71451279262"/>
    <s v="Pasture"/>
    <s v="Sprinkler"/>
    <s v="Developed/Open Space"/>
    <s v="Active IR"/>
  </r>
  <r>
    <x v="6"/>
    <x v="0"/>
    <n v="0.994774351833"/>
    <s v="Pasture"/>
    <s v="Sprinkler"/>
    <s v="Developed/Open Space"/>
    <s v="Active IR"/>
  </r>
  <r>
    <x v="39"/>
    <x v="0"/>
    <n v="1.6366272986299999"/>
    <s v="Pasture"/>
    <s v="Sprinkler"/>
    <s v="Developed/Open Space"/>
    <s v="Active IR"/>
  </r>
  <r>
    <x v="39"/>
    <x v="0"/>
    <n v="0.74400837560400002"/>
    <s v="Pasture"/>
    <s v="Sprinkler"/>
    <s v="Developed/Open Space"/>
    <s v="Active IR"/>
  </r>
  <r>
    <x v="12"/>
    <x v="0"/>
    <n v="1.2014083125999999"/>
    <s v="Pasture"/>
    <s v="Sprinkler"/>
    <s v="Developed/Open Space"/>
    <s v="Active IR"/>
  </r>
  <r>
    <x v="42"/>
    <x v="0"/>
    <n v="1.6010833204299999"/>
    <s v="Pasture"/>
    <s v="Sprinkler"/>
    <s v="Developed/Open Space"/>
    <s v="Active IR"/>
  </r>
  <r>
    <x v="7"/>
    <x v="0"/>
    <n v="1.6010833204299999"/>
    <s v="Pasture"/>
    <s v="Sprinkler"/>
    <s v="Developed/Open Space"/>
    <s v="Active IR"/>
  </r>
  <r>
    <x v="7"/>
    <x v="0"/>
    <n v="1.6010833204299999"/>
    <s v="Pasture"/>
    <s v="Sprinkler"/>
    <s v="Developed/Open Space"/>
    <s v="Active IR"/>
  </r>
  <r>
    <x v="12"/>
    <x v="0"/>
    <n v="1.5982582939900001"/>
    <s v="Pasture"/>
    <s v="Sprinkler"/>
    <s v="Developed/Open Space"/>
    <s v="Active IR"/>
  </r>
  <r>
    <x v="12"/>
    <x v="0"/>
    <n v="0.860221138607"/>
    <s v="Pasture"/>
    <s v="Sprinkler"/>
    <s v="Developed/Open Space"/>
    <s v="Active IR"/>
  </r>
  <r>
    <x v="12"/>
    <x v="0"/>
    <n v="0.860221138607"/>
    <s v="Pasture"/>
    <s v="Sprinkler"/>
    <s v="Developed/Open Space"/>
    <s v="Active IR"/>
  </r>
  <r>
    <x v="21"/>
    <x v="0"/>
    <n v="0.69712398357000005"/>
    <s v="Pasture"/>
    <s v="Sprinkler"/>
    <s v="Developed/Open Space"/>
    <s v="Active IR"/>
  </r>
  <r>
    <x v="39"/>
    <x v="0"/>
    <n v="0.60893927311700002"/>
    <s v="Pasture"/>
    <s v="Sprinkler"/>
    <s v="Developed/Open Space"/>
    <s v="Active IR"/>
  </r>
  <r>
    <x v="40"/>
    <x v="0"/>
    <n v="0.60893927311700002"/>
    <s v="Pasture"/>
    <s v="Sprinkler"/>
    <s v="Developed/Open Space"/>
    <s v="Active IR"/>
  </r>
  <r>
    <x v="12"/>
    <x v="0"/>
    <n v="1.7392470073399999"/>
    <s v="Pasture"/>
    <s v="Sprinkler"/>
    <s v="Developed/Open Space"/>
    <s v="Active IR"/>
  </r>
  <r>
    <x v="12"/>
    <x v="0"/>
    <n v="1.7392470073399999"/>
    <s v="Pasture"/>
    <s v="Sprinkler"/>
    <s v="Developed/Open Space"/>
    <s v="Active IR"/>
  </r>
  <r>
    <x v="24"/>
    <x v="0"/>
    <n v="0.59450064583600004"/>
    <s v="Pasture"/>
    <s v="Sprinkler"/>
    <s v="Developed/Open Space"/>
    <s v="Active IR"/>
  </r>
  <r>
    <x v="39"/>
    <x v="0"/>
    <n v="0.38847200349200001"/>
    <s v="Pasture"/>
    <s v="Sprinkler"/>
    <s v="Developed/Open Space"/>
    <s v="Active IR"/>
  </r>
  <r>
    <x v="39"/>
    <x v="0"/>
    <n v="2.2485425552099998"/>
    <s v="Pasture"/>
    <s v="Sprinkler"/>
    <s v="Developed/Open Space"/>
    <s v="Active IR"/>
  </r>
  <r>
    <x v="6"/>
    <x v="0"/>
    <n v="0.404124132947"/>
    <s v="Pasture"/>
    <s v="Sprinkler"/>
    <s v="Developed/Open Space"/>
    <s v="Active IR"/>
  </r>
  <r>
    <x v="42"/>
    <x v="0"/>
    <n v="1.1787020545"/>
    <s v="Pasture"/>
    <s v="Sprinkler"/>
    <s v="Developed/Open Space"/>
    <s v="Active IR"/>
  </r>
  <r>
    <x v="7"/>
    <x v="0"/>
    <n v="1.1787020545"/>
    <s v="Pasture"/>
    <s v="Sprinkler"/>
    <s v="Developed/Open Space"/>
    <s v="Active IR"/>
  </r>
  <r>
    <x v="12"/>
    <x v="0"/>
    <n v="1.04080813963"/>
    <s v="Pasture"/>
    <s v="Sprinkler"/>
    <s v="Developed/Open Space"/>
    <s v="Active IR"/>
  </r>
  <r>
    <x v="39"/>
    <x v="0"/>
    <n v="1.6011233888"/>
    <s v="Pasture"/>
    <s v="Sprinkler"/>
    <s v="Grassland/Pasture"/>
    <s v="Active IR"/>
  </r>
  <r>
    <x v="19"/>
    <x v="0"/>
    <n v="10.304154926800001"/>
    <s v="Pasture"/>
    <s v="Sprinkler"/>
    <s v="Grassland/Pasture"/>
    <s v="Active IR"/>
  </r>
  <r>
    <x v="19"/>
    <x v="0"/>
    <n v="10.304154926800001"/>
    <s v="Pasture"/>
    <s v="Sprinkler"/>
    <s v="Grassland/Pasture"/>
    <s v="Active IR"/>
  </r>
  <r>
    <x v="39"/>
    <x v="0"/>
    <n v="0.66523402688199995"/>
    <s v="Pasture"/>
    <s v="Sprinkler"/>
    <s v="Grassland/Pasture"/>
    <s v="Active IR"/>
  </r>
  <r>
    <x v="28"/>
    <x v="0"/>
    <n v="1.7362981437"/>
    <s v="Pasture"/>
    <s v="Sprinkler"/>
    <s v="Grassland/Pasture"/>
    <s v="Active IR"/>
  </r>
  <r>
    <x v="39"/>
    <x v="0"/>
    <n v="2.2284518089400001"/>
    <s v="Pasture"/>
    <s v="Sprinkler"/>
    <s v="Grassland/Pasture"/>
    <s v="Active IR"/>
  </r>
  <r>
    <x v="19"/>
    <x v="0"/>
    <n v="2.77155320507"/>
    <s v="Pasture"/>
    <s v="Sprinkler"/>
    <s v="Grassland/Pasture"/>
    <s v="Active IR"/>
  </r>
  <r>
    <x v="44"/>
    <x v="0"/>
    <n v="2.6449012861100001"/>
    <s v="Pasture"/>
    <s v="Sprinkler"/>
    <s v="Grassland/Pasture"/>
    <s v="Active IR"/>
  </r>
  <r>
    <x v="39"/>
    <x v="0"/>
    <n v="2.6025310538499999"/>
    <s v="Pasture"/>
    <s v="Sprinkler"/>
    <s v="Grassland/Pasture"/>
    <s v="Active IR"/>
  </r>
  <r>
    <x v="44"/>
    <x v="0"/>
    <n v="4.3686455689899999"/>
    <s v="Pasture"/>
    <s v="Sprinkler"/>
    <s v="Grassland/Pasture"/>
    <s v="Active IR"/>
  </r>
  <r>
    <x v="39"/>
    <x v="0"/>
    <n v="1.9366713821099999"/>
    <s v="Pasture"/>
    <s v="Sprinkler"/>
    <s v="Grassland/Pasture"/>
    <s v="Active IR"/>
  </r>
  <r>
    <x v="39"/>
    <x v="0"/>
    <n v="1.0801269839700001"/>
    <s v="Pasture"/>
    <s v="Sprinkler"/>
    <s v="Grassland/Pasture"/>
    <s v="Active IR"/>
  </r>
  <r>
    <x v="17"/>
    <x v="0"/>
    <n v="1.0801269839700001"/>
    <s v="Pasture"/>
    <s v="Sprinkler"/>
    <s v="Grassland/Pasture"/>
    <s v="Active IR"/>
  </r>
  <r>
    <x v="40"/>
    <x v="0"/>
    <n v="1.0801269839700001"/>
    <s v="Pasture"/>
    <s v="Sprinkler"/>
    <s v="Grassland/Pasture"/>
    <s v="Active IR"/>
  </r>
  <r>
    <x v="7"/>
    <x v="0"/>
    <n v="1.40793574411"/>
    <s v="Pasture"/>
    <s v="Sprinkler"/>
    <s v="Grassland/Pasture"/>
    <s v="Active IR"/>
  </r>
  <r>
    <x v="7"/>
    <x v="0"/>
    <n v="1.57569769563"/>
    <s v="Pasture"/>
    <s v="Sprinkler"/>
    <s v="Grassland/Pasture"/>
    <s v="Active IR"/>
  </r>
  <r>
    <x v="21"/>
    <x v="0"/>
    <n v="0.874669617643"/>
    <s v="Pasture"/>
    <s v="Sprinkler"/>
    <s v="Grassland/Pasture"/>
    <s v="Active IR"/>
  </r>
  <r>
    <x v="10"/>
    <x v="0"/>
    <n v="1.10808933957"/>
    <s v="Pasture"/>
    <s v="Sprinkler"/>
    <s v="Grassland/Pasture"/>
    <s v="Active IR"/>
  </r>
  <r>
    <x v="39"/>
    <x v="0"/>
    <n v="0.429993927128"/>
    <s v="Pasture"/>
    <s v="Sprinkler"/>
    <s v="Grassland/Pasture"/>
    <s v="Active IR"/>
  </r>
  <r>
    <x v="21"/>
    <x v="0"/>
    <n v="0.69181666873000003"/>
    <s v="Pasture"/>
    <s v="Sprinkler"/>
    <s v="Grassland/Pasture"/>
    <s v="Active IR"/>
  </r>
  <r>
    <x v="39"/>
    <x v="0"/>
    <n v="1.4615372257999999"/>
    <s v="Pasture"/>
    <s v="Sprinkler"/>
    <s v="Grassland/Pasture"/>
    <s v="Active IR"/>
  </r>
  <r>
    <x v="39"/>
    <x v="0"/>
    <n v="0.99445254842399999"/>
    <s v="Pasture"/>
    <s v="Sprinkler"/>
    <s v="Grassland/Pasture"/>
    <s v="Active IR"/>
  </r>
  <r>
    <x v="21"/>
    <x v="0"/>
    <n v="2.7796838880200001"/>
    <s v="Pasture"/>
    <s v="Sprinkler"/>
    <s v="Grassland/Pasture"/>
    <s v="Active IR"/>
  </r>
  <r>
    <x v="5"/>
    <x v="0"/>
    <n v="5.23997252788"/>
    <s v="Pasture"/>
    <s v="Sprinkler"/>
    <s v="Grassland/Pasture"/>
    <s v="Active IR"/>
  </r>
  <r>
    <x v="5"/>
    <x v="0"/>
    <n v="5.23997252788"/>
    <s v="Pasture"/>
    <s v="Sprinkler"/>
    <s v="Grassland/Pasture"/>
    <s v="Active IR"/>
  </r>
  <r>
    <x v="28"/>
    <x v="0"/>
    <n v="3.1781511686399999"/>
    <s v="Pasture"/>
    <s v="Sprinkler"/>
    <s v="Grassland/Pasture"/>
    <s v="Active IR"/>
  </r>
  <r>
    <x v="28"/>
    <x v="0"/>
    <n v="3.1781511686399999"/>
    <s v="Pasture"/>
    <s v="Sprinkler"/>
    <s v="Grassland/Pasture"/>
    <s v="Active IR"/>
  </r>
  <r>
    <x v="28"/>
    <x v="0"/>
    <n v="3.1781511686399999"/>
    <s v="Pasture"/>
    <s v="Sprinkler"/>
    <s v="Grassland/Pasture"/>
    <s v="Active IR"/>
  </r>
  <r>
    <x v="36"/>
    <x v="0"/>
    <n v="7.3417992299400003"/>
    <s v="Pasture"/>
    <s v="Sprinkler"/>
    <s v="Grassland/Pasture"/>
    <s v="Active IR"/>
  </r>
  <r>
    <x v="5"/>
    <x v="0"/>
    <n v="2.2186255372899999"/>
    <s v="Pasture"/>
    <s v="Sprinkler"/>
    <s v="Grassland/Pasture"/>
    <s v="Active IR"/>
  </r>
  <r>
    <x v="5"/>
    <x v="0"/>
    <n v="2.2186255372899999"/>
    <s v="Pasture"/>
    <s v="Sprinkler"/>
    <s v="Grassland/Pasture"/>
    <s v="Active IR"/>
  </r>
  <r>
    <x v="17"/>
    <x v="0"/>
    <n v="0.66605539605800002"/>
    <s v="Pasture"/>
    <s v="Sprinkler"/>
    <s v="Grassland/Pasture"/>
    <s v="Active IR"/>
  </r>
  <r>
    <x v="17"/>
    <x v="0"/>
    <n v="0.66605539605800002"/>
    <s v="Pasture"/>
    <s v="Sprinkler"/>
    <s v="Grassland/Pasture"/>
    <s v="Active IR"/>
  </r>
  <r>
    <x v="17"/>
    <x v="0"/>
    <n v="0.66605539605800002"/>
    <s v="Pasture"/>
    <s v="Sprinkler"/>
    <s v="Grassland/Pasture"/>
    <s v="Active IR"/>
  </r>
  <r>
    <x v="12"/>
    <x v="0"/>
    <n v="0.66605539605800002"/>
    <s v="Pasture"/>
    <s v="Sprinkler"/>
    <s v="Grassland/Pasture"/>
    <s v="Active IR"/>
  </r>
  <r>
    <x v="12"/>
    <x v="0"/>
    <n v="0.66605539605800002"/>
    <s v="Pasture"/>
    <s v="Sprinkler"/>
    <s v="Grassland/Pasture"/>
    <s v="Active IR"/>
  </r>
  <r>
    <x v="41"/>
    <x v="0"/>
    <n v="0.66605539605800002"/>
    <s v="Pasture"/>
    <s v="Sprinkler"/>
    <s v="Grassland/Pasture"/>
    <s v="Active IR"/>
  </r>
  <r>
    <x v="41"/>
    <x v="0"/>
    <n v="0.66605539605800002"/>
    <s v="Pasture"/>
    <s v="Sprinkler"/>
    <s v="Grassland/Pasture"/>
    <s v="Active IR"/>
  </r>
  <r>
    <x v="39"/>
    <x v="0"/>
    <n v="1.1014259408"/>
    <s v="Pasture"/>
    <s v="Sprinkler"/>
    <s v="Grassland/Pasture"/>
    <s v="Active IR"/>
  </r>
  <r>
    <x v="39"/>
    <x v="0"/>
    <n v="1.30009213665"/>
    <s v="Pasture"/>
    <s v="Sprinkler"/>
    <s v="Grassland/Pasture"/>
    <s v="Active IR"/>
  </r>
  <r>
    <x v="17"/>
    <x v="0"/>
    <n v="1.30009213665"/>
    <s v="Pasture"/>
    <s v="Sprinkler"/>
    <s v="Grassland/Pasture"/>
    <s v="Active IR"/>
  </r>
  <r>
    <x v="17"/>
    <x v="0"/>
    <n v="1.30009213665"/>
    <s v="Pasture"/>
    <s v="Sprinkler"/>
    <s v="Grassland/Pasture"/>
    <s v="Active IR"/>
  </r>
  <r>
    <x v="38"/>
    <x v="0"/>
    <n v="1.30009213665"/>
    <s v="Pasture"/>
    <s v="Sprinkler"/>
    <s v="Grassland/Pasture"/>
    <s v="Active IR"/>
  </r>
  <r>
    <x v="40"/>
    <x v="0"/>
    <n v="1.30009213665"/>
    <s v="Pasture"/>
    <s v="Sprinkler"/>
    <s v="Grassland/Pasture"/>
    <s v="Active IR"/>
  </r>
  <r>
    <x v="40"/>
    <x v="0"/>
    <n v="1.30009213665"/>
    <s v="Pasture"/>
    <s v="Sprinkler"/>
    <s v="Grassland/Pasture"/>
    <s v="Active IR"/>
  </r>
  <r>
    <x v="25"/>
    <x v="0"/>
    <n v="1.9928580916500001"/>
    <s v="Pasture"/>
    <s v="Sprinkler"/>
    <s v="Grassland/Pasture"/>
    <s v="Active IR"/>
  </r>
  <r>
    <x v="26"/>
    <x v="0"/>
    <n v="3.2999472168100001"/>
    <s v="Pasture"/>
    <s v="Sprinkler"/>
    <s v="Grassland/Pasture"/>
    <s v="Active IR"/>
  </r>
  <r>
    <x v="26"/>
    <x v="0"/>
    <n v="3.2999472168100001"/>
    <s v="Pasture"/>
    <s v="Sprinkler"/>
    <s v="Grassland/Pasture"/>
    <s v="Active IR"/>
  </r>
  <r>
    <x v="16"/>
    <x v="0"/>
    <n v="8.2299039648699903"/>
    <s v="Pasture"/>
    <s v="Sprinkler"/>
    <s v="Grassland/Pasture"/>
    <s v="Active IR"/>
  </r>
  <r>
    <x v="37"/>
    <x v="0"/>
    <n v="0.39986958438100001"/>
    <s v="Pasture"/>
    <s v="Sprinkler"/>
    <s v="Grassland/Pasture"/>
    <s v="Active IR"/>
  </r>
  <r>
    <x v="39"/>
    <x v="0"/>
    <n v="1.1685666914799999"/>
    <s v="Pasture"/>
    <s v="Sprinkler"/>
    <s v="Grassland/Pasture"/>
    <s v="Active IR"/>
  </r>
  <r>
    <x v="12"/>
    <x v="0"/>
    <n v="1.82777812987"/>
    <s v="Pasture"/>
    <s v="Sprinkler"/>
    <s v="Grassland/Pasture"/>
    <s v="Active IR"/>
  </r>
  <r>
    <x v="12"/>
    <x v="0"/>
    <n v="1.82777812987"/>
    <s v="Pasture"/>
    <s v="Sprinkler"/>
    <s v="Grassland/Pasture"/>
    <s v="Active IR"/>
  </r>
  <r>
    <x v="19"/>
    <x v="0"/>
    <n v="2.66250362686"/>
    <s v="Pasture"/>
    <s v="Sprinkler"/>
    <s v="Grassland/Pasture"/>
    <s v="Active IR"/>
  </r>
  <r>
    <x v="44"/>
    <x v="0"/>
    <n v="5.8621413588699998"/>
    <s v="Pasture"/>
    <s v="Sprinkler"/>
    <s v="Grassland/Pasture"/>
    <s v="Active IR"/>
  </r>
  <r>
    <x v="16"/>
    <x v="0"/>
    <n v="1.1490589496700001"/>
    <s v="Pasture"/>
    <s v="Sprinkler"/>
    <s v="Grassland/Pasture"/>
    <s v="Active IR"/>
  </r>
  <r>
    <x v="39"/>
    <x v="0"/>
    <n v="4.8095219687200004"/>
    <s v="Pasture"/>
    <s v="Sprinkler"/>
    <s v="Grassland/Pasture"/>
    <s v="Active IR"/>
  </r>
  <r>
    <x v="12"/>
    <x v="0"/>
    <n v="6.5421191074099996"/>
    <s v="Pasture"/>
    <s v="Sprinkler"/>
    <s v="Grassland/Pasture"/>
    <s v="Active IR"/>
  </r>
  <r>
    <x v="10"/>
    <x v="0"/>
    <n v="0.52695892469399996"/>
    <s v="Pasture"/>
    <s v="Sprinkler"/>
    <s v="Grassland/Pasture"/>
    <s v="Active IR"/>
  </r>
  <r>
    <x v="39"/>
    <x v="0"/>
    <n v="0.39265888126199999"/>
    <s v="Pasture"/>
    <s v="Sprinkler"/>
    <s v="Grassland/Pasture"/>
    <s v="Active IR"/>
  </r>
  <r>
    <x v="41"/>
    <x v="0"/>
    <n v="1.86001805371"/>
    <s v="Pasture"/>
    <s v="Sprinkler"/>
    <s v="Grassland/Pasture"/>
    <s v="Active IR"/>
  </r>
  <r>
    <x v="41"/>
    <x v="0"/>
    <n v="1.86001805371"/>
    <s v="Pasture"/>
    <s v="Sprinkler"/>
    <s v="Grassland/Pasture"/>
    <s v="Active IR"/>
  </r>
  <r>
    <x v="7"/>
    <x v="0"/>
    <n v="1.5348989401099999"/>
    <s v="Pasture"/>
    <s v="Sprinkler"/>
    <s v="Grassland/Pasture"/>
    <s v="Active IR"/>
  </r>
  <r>
    <x v="39"/>
    <x v="0"/>
    <n v="0.68120301481500001"/>
    <s v="Pasture"/>
    <s v="Sprinkler"/>
    <s v="Grassland/Pasture"/>
    <s v="Active IR"/>
  </r>
  <r>
    <x v="44"/>
    <x v="0"/>
    <n v="4.2857164296399999"/>
    <s v="Pasture"/>
    <s v="Sprinkler"/>
    <s v="Grassland/Pasture"/>
    <s v="Active IR"/>
  </r>
  <r>
    <x v="44"/>
    <x v="0"/>
    <n v="4.2857164296399999"/>
    <s v="Pasture"/>
    <s v="Sprinkler"/>
    <s v="Grassland/Pasture"/>
    <s v="Active IR"/>
  </r>
  <r>
    <x v="19"/>
    <x v="0"/>
    <n v="2.5586024028100001"/>
    <s v="Pasture"/>
    <s v="Sprinkler"/>
    <s v="Grassland/Pasture"/>
    <s v="Active IR"/>
  </r>
  <r>
    <x v="17"/>
    <x v="0"/>
    <n v="2.0164995050900001"/>
    <s v="Pasture"/>
    <s v="Sprinkler"/>
    <s v="Grassland/Pasture"/>
    <s v="Active IR"/>
  </r>
  <r>
    <x v="15"/>
    <x v="0"/>
    <n v="0.54602097350500001"/>
    <s v="Pasture"/>
    <s v="Sprinkler"/>
    <s v="Grassland/Pasture"/>
    <s v="Active IR"/>
  </r>
  <r>
    <x v="12"/>
    <x v="0"/>
    <n v="0.54602097350500001"/>
    <s v="Pasture"/>
    <s v="Sprinkler"/>
    <s v="Grassland/Pasture"/>
    <s v="Active IR"/>
  </r>
  <r>
    <x v="22"/>
    <x v="0"/>
    <n v="1.2291922800899999"/>
    <s v="Pasture"/>
    <s v="Sprinkler"/>
    <s v="Grassland/Pasture"/>
    <s v="Active IR"/>
  </r>
  <r>
    <x v="45"/>
    <x v="0"/>
    <n v="0.82686620946300005"/>
    <s v="Pasture"/>
    <s v="Sprinkler"/>
    <s v="Grassland/Pasture"/>
    <s v="Active IR"/>
  </r>
  <r>
    <x v="39"/>
    <x v="0"/>
    <n v="3.4001147253699999"/>
    <s v="Pasture"/>
    <s v="Sprinkler"/>
    <s v="Grassland/Pasture"/>
    <s v="Active IR"/>
  </r>
  <r>
    <x v="39"/>
    <x v="0"/>
    <n v="0.63516603191499998"/>
    <s v="Pasture"/>
    <s v="Sprinkler"/>
    <s v="Grassland/Pasture"/>
    <s v="Active IR"/>
  </r>
  <r>
    <x v="39"/>
    <x v="0"/>
    <n v="0.39087741143499999"/>
    <s v="Pasture"/>
    <s v="Sprinkler"/>
    <s v="Grassland/Pasture"/>
    <s v="Active IR"/>
  </r>
  <r>
    <x v="17"/>
    <x v="0"/>
    <n v="0.39087741143499999"/>
    <s v="Pasture"/>
    <s v="Sprinkler"/>
    <s v="Grassland/Pasture"/>
    <s v="Active IR"/>
  </r>
  <r>
    <x v="17"/>
    <x v="0"/>
    <n v="0.39087741143499999"/>
    <s v="Pasture"/>
    <s v="Sprinkler"/>
    <s v="Grassland/Pasture"/>
    <s v="Active IR"/>
  </r>
  <r>
    <x v="38"/>
    <x v="0"/>
    <n v="0.39087741143499999"/>
    <s v="Pasture"/>
    <s v="Sprinkler"/>
    <s v="Grassland/Pasture"/>
    <s v="Active IR"/>
  </r>
  <r>
    <x v="40"/>
    <x v="0"/>
    <n v="0.39087741143499999"/>
    <s v="Pasture"/>
    <s v="Sprinkler"/>
    <s v="Grassland/Pasture"/>
    <s v="Active IR"/>
  </r>
  <r>
    <x v="40"/>
    <x v="0"/>
    <n v="0.39087741143499999"/>
    <s v="Pasture"/>
    <s v="Sprinkler"/>
    <s v="Grassland/Pasture"/>
    <s v="Active IR"/>
  </r>
  <r>
    <x v="17"/>
    <x v="0"/>
    <n v="6.8359383010999997"/>
    <s v="Pasture"/>
    <s v="Sprinkler"/>
    <s v="Grassland/Pasture"/>
    <s v="Active IR"/>
  </r>
  <r>
    <x v="5"/>
    <x v="0"/>
    <n v="4.4173092704099997"/>
    <s v="Pasture"/>
    <s v="Sprinkler"/>
    <s v="Grassland/Pasture"/>
    <s v="Active IR"/>
  </r>
  <r>
    <x v="5"/>
    <x v="0"/>
    <n v="4.4173092704099997"/>
    <s v="Pasture"/>
    <s v="Sprinkler"/>
    <s v="Grassland/Pasture"/>
    <s v="Active IR"/>
  </r>
  <r>
    <x v="5"/>
    <x v="0"/>
    <n v="4.4173092704099997"/>
    <s v="Pasture"/>
    <s v="Sprinkler"/>
    <s v="Grassland/Pasture"/>
    <s v="Active IR"/>
  </r>
  <r>
    <x v="23"/>
    <x v="0"/>
    <n v="9.0307304129400006"/>
    <s v="Pasture"/>
    <s v="Sprinkler"/>
    <s v="Grassland/Pasture"/>
    <s v="Active IR"/>
  </r>
  <r>
    <x v="25"/>
    <x v="0"/>
    <n v="4.1902233204300003"/>
    <s v="Pasture"/>
    <s v="Sprinkler"/>
    <s v="Grassland/Pasture"/>
    <s v="Active IR"/>
  </r>
  <r>
    <x v="25"/>
    <x v="0"/>
    <n v="4.1902233204300003"/>
    <s v="Pasture"/>
    <s v="Sprinkler"/>
    <s v="Grassland/Pasture"/>
    <s v="Active IR"/>
  </r>
  <r>
    <x v="17"/>
    <x v="0"/>
    <n v="6.1799935588799997"/>
    <s v="Pasture"/>
    <s v="Sprinkler"/>
    <s v="Grassland/Pasture"/>
    <s v="Active IR"/>
  </r>
  <r>
    <x v="39"/>
    <x v="0"/>
    <n v="2.1288136224600001"/>
    <s v="Pasture"/>
    <s v="Sprinkler"/>
    <s v="Grassland/Pasture"/>
    <s v="Active IR"/>
  </r>
  <r>
    <x v="39"/>
    <x v="0"/>
    <n v="3.42213959551"/>
    <s v="Pasture"/>
    <s v="Sprinkler"/>
    <s v="Grassland/Pasture"/>
    <s v="Active IR"/>
  </r>
  <r>
    <x v="21"/>
    <x v="0"/>
    <n v="1.4440836528300001"/>
    <s v="Pasture"/>
    <s v="Sprinkler"/>
    <s v="Grassland/Pasture"/>
    <s v="Active IR"/>
  </r>
  <r>
    <x v="28"/>
    <x v="0"/>
    <n v="4.8992084626499999"/>
    <s v="Pasture"/>
    <s v="Sprinkler"/>
    <s v="Grassland/Pasture"/>
    <s v="Active IR"/>
  </r>
  <r>
    <x v="0"/>
    <x v="0"/>
    <n v="1.30114153222"/>
    <s v="Pasture"/>
    <s v="Sprinkler"/>
    <s v="Grassland/Pasture"/>
    <s v="Active IR"/>
  </r>
  <r>
    <x v="39"/>
    <x v="0"/>
    <n v="5.7846533297700002"/>
    <s v="Pasture"/>
    <s v="Sprinkler"/>
    <s v="Grassland/Pasture"/>
    <s v="Active IR"/>
  </r>
  <r>
    <x v="16"/>
    <x v="0"/>
    <n v="3.73566665268"/>
    <s v="Pasture"/>
    <s v="Sprinkler"/>
    <s v="Grassland/Pasture"/>
    <s v="Active IR"/>
  </r>
  <r>
    <x v="16"/>
    <x v="0"/>
    <n v="3.73566665268"/>
    <s v="Pasture"/>
    <s v="Sprinkler"/>
    <s v="Grassland/Pasture"/>
    <s v="Active IR"/>
  </r>
  <r>
    <x v="39"/>
    <x v="0"/>
    <n v="0.52421905128099999"/>
    <s v="Pasture"/>
    <s v="Sprinkler"/>
    <s v="Grassland/Pasture"/>
    <s v="Active IR"/>
  </r>
  <r>
    <x v="23"/>
    <x v="0"/>
    <n v="1.1186026603599999"/>
    <s v="Pasture"/>
    <s v="Sprinkler"/>
    <s v="Grassland/Pasture"/>
    <s v="Active IR"/>
  </r>
  <r>
    <x v="39"/>
    <x v="0"/>
    <n v="1.29918324975"/>
    <s v="Pasture"/>
    <s v="Sprinkler"/>
    <s v="Grassland/Pasture"/>
    <s v="Active IR"/>
  </r>
  <r>
    <x v="5"/>
    <x v="0"/>
    <n v="1.6879849898299999"/>
    <s v="Pasture"/>
    <s v="Sprinkler"/>
    <s v="Grassland/Pasture"/>
    <s v="Active IR"/>
  </r>
  <r>
    <x v="5"/>
    <x v="0"/>
    <n v="1.6879849898299999"/>
    <s v="Pasture"/>
    <s v="Sprinkler"/>
    <s v="Grassland/Pasture"/>
    <s v="Active IR"/>
  </r>
  <r>
    <x v="30"/>
    <x v="0"/>
    <n v="1.6566134515299999"/>
    <s v="Pasture"/>
    <s v="Sprinkler"/>
    <s v="Grassland/Pasture"/>
    <s v="Active IR"/>
  </r>
  <r>
    <x v="28"/>
    <x v="0"/>
    <n v="1.6566134515299999"/>
    <s v="Pasture"/>
    <s v="Sprinkler"/>
    <s v="Grassland/Pasture"/>
    <s v="Active IR"/>
  </r>
  <r>
    <x v="17"/>
    <x v="0"/>
    <n v="1.5287503064400001"/>
    <s v="Pasture"/>
    <s v="Sprinkler"/>
    <s v="Grassland/Pasture"/>
    <s v="Active IR"/>
  </r>
  <r>
    <x v="41"/>
    <x v="0"/>
    <n v="2.3244706272700002"/>
    <s v="Pasture"/>
    <s v="Sprinkler"/>
    <s v="Grassland/Pasture"/>
    <s v="Active IR"/>
  </r>
  <r>
    <x v="41"/>
    <x v="0"/>
    <n v="2.3244706272700002"/>
    <s v="Pasture"/>
    <s v="Sprinkler"/>
    <s v="Grassland/Pasture"/>
    <s v="Active IR"/>
  </r>
  <r>
    <x v="21"/>
    <x v="0"/>
    <n v="2.9291482770799999"/>
    <s v="Pasture"/>
    <s v="Sprinkler"/>
    <s v="Grassland/Pasture"/>
    <s v="Active IR"/>
  </r>
  <r>
    <x v="16"/>
    <x v="0"/>
    <n v="1.0945943822599999"/>
    <s v="Pasture"/>
    <s v="Sprinkler"/>
    <s v="Grassland/Pasture"/>
    <s v="Active IR"/>
  </r>
  <r>
    <x v="39"/>
    <x v="0"/>
    <n v="0.97585535481200003"/>
    <s v="Pasture"/>
    <s v="Sprinkler"/>
    <s v="Grassland/Pasture"/>
    <s v="Active IR"/>
  </r>
  <r>
    <x v="25"/>
    <x v="0"/>
    <n v="1.3582101549400001"/>
    <s v="Pasture"/>
    <s v="Sprinkler"/>
    <s v="Grassland/Pasture"/>
    <s v="Active IR"/>
  </r>
  <r>
    <x v="39"/>
    <x v="0"/>
    <n v="0.48718041649600002"/>
    <s v="Pasture"/>
    <s v="Sprinkler"/>
    <s v="Grassland/Pasture"/>
    <s v="Active IR"/>
  </r>
  <r>
    <x v="39"/>
    <x v="0"/>
    <n v="1.7025425499"/>
    <s v="Pasture"/>
    <s v="Sprinkler"/>
    <s v="Grassland/Pasture"/>
    <s v="Active IR"/>
  </r>
  <r>
    <x v="23"/>
    <x v="0"/>
    <n v="9.7447517788399995"/>
    <s v="Pasture"/>
    <s v="Sprinkler"/>
    <s v="Grassland/Pasture"/>
    <s v="Active IR"/>
  </r>
  <r>
    <x v="39"/>
    <x v="0"/>
    <n v="1.5966158958600001"/>
    <s v="Pasture"/>
    <s v="Sprinkler"/>
    <s v="Grassland/Pasture"/>
    <s v="Active IR"/>
  </r>
  <r>
    <x v="39"/>
    <x v="0"/>
    <n v="0.49542945350399997"/>
    <s v="Pasture"/>
    <s v="Sprinkler"/>
    <s v="Grassland/Pasture"/>
    <s v="Active IR"/>
  </r>
  <r>
    <x v="40"/>
    <x v="0"/>
    <n v="0.49542945350399997"/>
    <s v="Pasture"/>
    <s v="Sprinkler"/>
    <s v="Grassland/Pasture"/>
    <s v="Active IR"/>
  </r>
  <r>
    <x v="12"/>
    <x v="0"/>
    <n v="3.3187206152100002"/>
    <s v="Pasture"/>
    <s v="Sprinkler"/>
    <s v="Grassland/Pasture"/>
    <s v="Active IR"/>
  </r>
  <r>
    <x v="21"/>
    <x v="0"/>
    <n v="1.4168116931200001"/>
    <s v="Pasture"/>
    <s v="Sprinkler"/>
    <s v="Grassland/Pasture"/>
    <s v="Active IR"/>
  </r>
  <r>
    <x v="39"/>
    <x v="0"/>
    <n v="0.58317494413399995"/>
    <s v="Pasture"/>
    <s v="Sprinkler"/>
    <s v="Grassland/Pasture"/>
    <s v="Active IR"/>
  </r>
  <r>
    <x v="14"/>
    <x v="0"/>
    <n v="1.90245624199"/>
    <s v="Pasture"/>
    <s v="Sprinkler"/>
    <s v="Grassland/Pasture"/>
    <s v="Active IR"/>
  </r>
  <r>
    <x v="14"/>
    <x v="0"/>
    <n v="1.90245624199"/>
    <s v="Pasture"/>
    <s v="Sprinkler"/>
    <s v="Grassland/Pasture"/>
    <s v="Active IR"/>
  </r>
  <r>
    <x v="15"/>
    <x v="0"/>
    <n v="1.90245624199"/>
    <s v="Pasture"/>
    <s v="Sprinkler"/>
    <s v="Grassland/Pasture"/>
    <s v="Active IR"/>
  </r>
  <r>
    <x v="15"/>
    <x v="0"/>
    <n v="1.90245624199"/>
    <s v="Pasture"/>
    <s v="Sprinkler"/>
    <s v="Grassland/Pasture"/>
    <s v="Active IR"/>
  </r>
  <r>
    <x v="52"/>
    <x v="0"/>
    <n v="1.90245624199"/>
    <s v="Pasture"/>
    <s v="Sprinkler"/>
    <s v="Grassland/Pasture"/>
    <s v="Active IR"/>
  </r>
  <r>
    <x v="21"/>
    <x v="0"/>
    <n v="1.60227763136"/>
    <s v="Pasture"/>
    <s v="Sprinkler"/>
    <s v="Grassland/Pasture"/>
    <s v="Active IR"/>
  </r>
  <r>
    <x v="26"/>
    <x v="0"/>
    <n v="4.8625796724699999"/>
    <s v="Pasture"/>
    <s v="Sprinkler"/>
    <s v="Grassland/Pasture"/>
    <s v="Active IR"/>
  </r>
  <r>
    <x v="26"/>
    <x v="0"/>
    <n v="4.8625796724699999"/>
    <s v="Pasture"/>
    <s v="Sprinkler"/>
    <s v="Grassland/Pasture"/>
    <s v="Active IR"/>
  </r>
  <r>
    <x v="26"/>
    <x v="0"/>
    <n v="4.8625796724699999"/>
    <s v="Pasture"/>
    <s v="Sprinkler"/>
    <s v="Grassland/Pasture"/>
    <s v="Active IR"/>
  </r>
  <r>
    <x v="44"/>
    <x v="0"/>
    <n v="9.2166226879999904"/>
    <s v="Pasture"/>
    <s v="Sprinkler"/>
    <s v="Other Hay/Non Alfalfa"/>
    <s v="Active IR"/>
  </r>
  <r>
    <x v="41"/>
    <x v="0"/>
    <n v="13.8596949694"/>
    <s v="Pasture"/>
    <s v="Sprinkler"/>
    <s v="Other Hay/Non Alfalfa"/>
    <s v="Active IR"/>
  </r>
  <r>
    <x v="41"/>
    <x v="0"/>
    <n v="13.8596949694"/>
    <s v="Pasture"/>
    <s v="Sprinkler"/>
    <s v="Other Hay/Non Alfalfa"/>
    <s v="Active IR"/>
  </r>
  <r>
    <x v="21"/>
    <x v="0"/>
    <n v="4.2594406543699996"/>
    <s v="Pasture"/>
    <s v="Sprinkler"/>
    <s v="Other Hay/Non Alfalfa"/>
    <s v="Active IR"/>
  </r>
  <r>
    <x v="39"/>
    <x v="0"/>
    <n v="1.7352352149700001"/>
    <s v="Pasture"/>
    <s v="Sprinkler"/>
    <s v="Other Hay/Non Alfalfa"/>
    <s v="Active IR"/>
  </r>
  <r>
    <x v="39"/>
    <x v="0"/>
    <n v="1.4230514706099999"/>
    <s v="Pasture"/>
    <s v="Sprinkler"/>
    <s v="Other Hay/Non Alfalfa"/>
    <s v="Active IR"/>
  </r>
  <r>
    <x v="12"/>
    <x v="0"/>
    <n v="5.4225211627499998"/>
    <s v="Pasture"/>
    <s v="Sprinkler"/>
    <s v="Other Hay/Non Alfalfa"/>
    <s v="Active IR"/>
  </r>
  <r>
    <x v="12"/>
    <x v="0"/>
    <n v="5.4225211627499998"/>
    <s v="Pasture"/>
    <s v="Sprinkler"/>
    <s v="Other Hay/Non Alfalfa"/>
    <s v="Active IR"/>
  </r>
  <r>
    <x v="12"/>
    <x v="0"/>
    <n v="1.62838325829"/>
    <s v="Pasture"/>
    <s v="Sprinkler"/>
    <s v="Other Hay/Non Alfalfa"/>
    <s v="Active IR"/>
  </r>
  <r>
    <x v="12"/>
    <x v="0"/>
    <n v="1.4076512432399999"/>
    <s v="Pasture"/>
    <s v="Sprinkler"/>
    <s v="Other Hay/Non Alfalfa"/>
    <s v="Active IR"/>
  </r>
  <r>
    <x v="12"/>
    <x v="0"/>
    <n v="4.8678879874499996"/>
    <s v="Pasture"/>
    <s v="Sprinkler"/>
    <s v="Other Hay/Non Alfalfa"/>
    <s v="Active IR"/>
  </r>
  <r>
    <x v="28"/>
    <x v="0"/>
    <n v="2.3718836792200002"/>
    <s v="Pasture"/>
    <s v="Sprinkler"/>
    <s v="Other Hay/Non Alfalfa"/>
    <s v="Active IR"/>
  </r>
  <r>
    <x v="28"/>
    <x v="0"/>
    <n v="2.3718836792200002"/>
    <s v="Pasture"/>
    <s v="Sprinkler"/>
    <s v="Other Hay/Non Alfalfa"/>
    <s v="Active IR"/>
  </r>
  <r>
    <x v="7"/>
    <x v="0"/>
    <n v="2.5171316253299998"/>
    <s v="Pasture"/>
    <s v="Sprinkler"/>
    <s v="Other Hay/Non Alfalfa"/>
    <s v="Active IR"/>
  </r>
  <r>
    <x v="41"/>
    <x v="0"/>
    <n v="43.3351062355"/>
    <s v="Pasture"/>
    <s v="Sprinkler"/>
    <s v="Other Hay/Non Alfalfa"/>
    <s v="Active IR"/>
  </r>
  <r>
    <x v="41"/>
    <x v="0"/>
    <n v="43.3351062355"/>
    <s v="Pasture"/>
    <s v="Sprinkler"/>
    <s v="Other Hay/Non Alfalfa"/>
    <s v="Active IR"/>
  </r>
  <r>
    <x v="41"/>
    <x v="0"/>
    <n v="43.3351062355"/>
    <s v="Pasture"/>
    <s v="Sprinkler"/>
    <s v="Other Hay/Non Alfalfa"/>
    <s v="Active IR"/>
  </r>
  <r>
    <x v="37"/>
    <x v="0"/>
    <n v="2.5033689812"/>
    <s v="Pasture"/>
    <s v="Sprinkler"/>
    <s v="Other Hay/Non Alfalfa"/>
    <s v="Active IR"/>
  </r>
  <r>
    <x v="37"/>
    <x v="0"/>
    <n v="2.5033689812"/>
    <s v="Pasture"/>
    <s v="Sprinkler"/>
    <s v="Other Hay/Non Alfalfa"/>
    <s v="Active IR"/>
  </r>
  <r>
    <x v="6"/>
    <x v="0"/>
    <n v="3.5763536608400002"/>
    <s v="Pasture"/>
    <s v="Sprinkler"/>
    <s v="Other Hay/Non Alfalfa"/>
    <s v="Active IR"/>
  </r>
  <r>
    <x v="7"/>
    <x v="0"/>
    <n v="10.6460442537"/>
    <s v="Pasture"/>
    <s v="Sprinkler"/>
    <s v="Other Hay/Non Alfalfa"/>
    <s v="Active IR"/>
  </r>
  <r>
    <x v="39"/>
    <x v="0"/>
    <n v="2.3369131375199999"/>
    <s v="Pasture"/>
    <s v="Sprinkler"/>
    <s v="Other Hay/Non Alfalfa"/>
    <s v="Active IR"/>
  </r>
  <r>
    <x v="39"/>
    <x v="0"/>
    <n v="5.7707062693299997"/>
    <s v="Pasture"/>
    <s v="Sprinkler"/>
    <s v="Other Hay/Non Alfalfa"/>
    <s v="Active IR"/>
  </r>
  <r>
    <x v="39"/>
    <x v="0"/>
    <n v="5.7707062693299997"/>
    <s v="Pasture"/>
    <s v="Sprinkler"/>
    <s v="Other Hay/Non Alfalfa"/>
    <s v="Active IR"/>
  </r>
  <r>
    <x v="39"/>
    <x v="0"/>
    <n v="5.7707062693299997"/>
    <s v="Pasture"/>
    <s v="Sprinkler"/>
    <s v="Other Hay/Non Alfalfa"/>
    <s v="Active IR"/>
  </r>
  <r>
    <x v="0"/>
    <x v="0"/>
    <n v="14.7058441192"/>
    <s v="Pasture"/>
    <s v="Sprinkler"/>
    <s v="Other Hay/Non Alfalfa"/>
    <s v="Active IR"/>
  </r>
  <r>
    <x v="41"/>
    <x v="0"/>
    <n v="9.9775740556100008"/>
    <s v="Pasture"/>
    <s v="Sprinkler"/>
    <s v="Other Hay/Non Alfalfa"/>
    <s v="Active IR"/>
  </r>
  <r>
    <x v="41"/>
    <x v="0"/>
    <n v="9.9775740556100008"/>
    <s v="Pasture"/>
    <s v="Sprinkler"/>
    <s v="Other Hay/Non Alfalfa"/>
    <s v="Active IR"/>
  </r>
  <r>
    <x v="28"/>
    <x v="0"/>
    <n v="0.62201802338000001"/>
    <s v="Pasture"/>
    <s v="Sprinkler"/>
    <s v="Other Hay/Non Alfalfa"/>
    <s v="Active IR"/>
  </r>
  <r>
    <x v="42"/>
    <x v="0"/>
    <n v="1.22614383005"/>
    <s v="Pasture"/>
    <s v="Sprinkler"/>
    <s v="Other Hay/Non Alfalfa"/>
    <s v="Active IR"/>
  </r>
  <r>
    <x v="7"/>
    <x v="0"/>
    <n v="1.22614383005"/>
    <s v="Pasture"/>
    <s v="Sprinkler"/>
    <s v="Other Hay/Non Alfalfa"/>
    <s v="Active IR"/>
  </r>
  <r>
    <x v="21"/>
    <x v="0"/>
    <n v="0.73533987638499998"/>
    <s v="Pasture"/>
    <s v="Sprinkler"/>
    <s v="Other Hay/Non Alfalfa"/>
    <s v="Active IR"/>
  </r>
  <r>
    <x v="5"/>
    <x v="0"/>
    <n v="0.78451133185999999"/>
    <s v="Pasture"/>
    <s v="Sprinkler"/>
    <s v="Other Hay/Non Alfalfa"/>
    <s v="Active IR"/>
  </r>
  <r>
    <x v="41"/>
    <x v="0"/>
    <n v="0.83059443297500002"/>
    <s v="Pasture"/>
    <s v="Sprinkler"/>
    <s v="Other Hay/Non Alfalfa"/>
    <s v="Active IR"/>
  </r>
  <r>
    <x v="41"/>
    <x v="0"/>
    <n v="0.83059443297500002"/>
    <s v="Pasture"/>
    <s v="Sprinkler"/>
    <s v="Other Hay/Non Alfalfa"/>
    <s v="Active IR"/>
  </r>
  <r>
    <x v="21"/>
    <x v="0"/>
    <n v="1.8355637004000001"/>
    <s v="Pasture"/>
    <s v="Sprinkler"/>
    <s v="Other Hay/Non Alfalfa"/>
    <s v="Active IR"/>
  </r>
  <r>
    <x v="42"/>
    <x v="0"/>
    <n v="0.48663005597800002"/>
    <s v="Pasture"/>
    <s v="Sprinkler"/>
    <s v="Other Hay/Non Alfalfa"/>
    <s v="Active IR"/>
  </r>
  <r>
    <x v="7"/>
    <x v="0"/>
    <n v="0.48663005597800002"/>
    <s v="Pasture"/>
    <s v="Sprinkler"/>
    <s v="Other Hay/Non Alfalfa"/>
    <s v="Active IR"/>
  </r>
  <r>
    <x v="8"/>
    <x v="0"/>
    <n v="1.08936992326"/>
    <s v="Pasture"/>
    <s v="Sprinkler"/>
    <s v="Other Hay/Non Alfalfa"/>
    <s v="Active IR"/>
  </r>
  <r>
    <x v="8"/>
    <x v="0"/>
    <n v="1.09991275999"/>
    <s v="Pasture"/>
    <s v="Sprinkler"/>
    <s v="Other Hay/Non Alfalfa"/>
    <s v="Active IR"/>
  </r>
  <r>
    <x v="39"/>
    <x v="0"/>
    <n v="2.29870662075"/>
    <s v="Pasture"/>
    <s v="Sprinkler"/>
    <s v="Other Hay/Non Alfalfa"/>
    <s v="Active IR"/>
  </r>
  <r>
    <x v="19"/>
    <x v="0"/>
    <n v="2.4024686546799998"/>
    <s v="Pasture"/>
    <s v="Sprinkler"/>
    <s v="Other Hay/Non Alfalfa"/>
    <s v="Active IR"/>
  </r>
  <r>
    <x v="19"/>
    <x v="0"/>
    <n v="2.4024686546799998"/>
    <s v="Pasture"/>
    <s v="Sprinkler"/>
    <s v="Other Hay/Non Alfalfa"/>
    <s v="Active IR"/>
  </r>
  <r>
    <x v="39"/>
    <x v="0"/>
    <n v="3.0188338288300001"/>
    <s v="Pasture"/>
    <s v="Sprinkler"/>
    <s v="Other Hay/Non Alfalfa"/>
    <s v="Active IR"/>
  </r>
  <r>
    <x v="8"/>
    <x v="0"/>
    <n v="1.09747332537"/>
    <s v="Pasture"/>
    <s v="Sprinkler"/>
    <s v="Other Hay/Non Alfalfa"/>
    <s v="Active IR"/>
  </r>
  <r>
    <x v="12"/>
    <x v="0"/>
    <n v="22.8062641148999"/>
    <s v="Pasture"/>
    <s v="Sprinkler"/>
    <s v="Other Hay/Non Alfalfa"/>
    <s v="Active IR"/>
  </r>
  <r>
    <x v="12"/>
    <x v="0"/>
    <n v="22.8062641148999"/>
    <s v="Pasture"/>
    <s v="Sprinkler"/>
    <s v="Other Hay/Non Alfalfa"/>
    <s v="Active IR"/>
  </r>
  <r>
    <x v="8"/>
    <x v="0"/>
    <n v="1.0768801296199999"/>
    <s v="Pasture"/>
    <s v="Sprinkler"/>
    <s v="Other Hay/Non Alfalfa"/>
    <s v="Active IR"/>
  </r>
  <r>
    <x v="39"/>
    <x v="0"/>
    <n v="2.7174996389300001"/>
    <s v="Pasture"/>
    <s v="Sprinkler"/>
    <s v="Other Hay/Non Alfalfa"/>
    <s v="Active IR"/>
  </r>
  <r>
    <x v="30"/>
    <x v="0"/>
    <n v="1.8148092765599999"/>
    <s v="Pasture"/>
    <s v="Sprinkler"/>
    <s v="Other Hay/Non Alfalfa"/>
    <s v="Active IR"/>
  </r>
  <r>
    <x v="28"/>
    <x v="0"/>
    <n v="1.8148092765599999"/>
    <s v="Pasture"/>
    <s v="Sprinkler"/>
    <s v="Other Hay/Non Alfalfa"/>
    <s v="Active IR"/>
  </r>
  <r>
    <x v="21"/>
    <x v="0"/>
    <n v="0.41715044109900001"/>
    <s v="Pasture"/>
    <s v="Sprinkler"/>
    <s v="Other Hay/Non Alfalfa"/>
    <s v="Active IR"/>
  </r>
  <r>
    <x v="35"/>
    <x v="0"/>
    <n v="1.11834327483"/>
    <s v="Pasture"/>
    <s v="Sprinkler"/>
    <s v="Other Hay/Non Alfalfa"/>
    <s v="Active IR"/>
  </r>
  <r>
    <x v="8"/>
    <x v="0"/>
    <n v="1.1175591655099999"/>
    <s v="Pasture"/>
    <s v="Sprinkler"/>
    <s v="Other Hay/Non Alfalfa"/>
    <s v="Active IR"/>
  </r>
  <r>
    <x v="7"/>
    <x v="0"/>
    <n v="11.5881774455"/>
    <s v="Pasture"/>
    <s v="Sprinkler"/>
    <s v="Other Hay/Non Alfalfa"/>
    <s v="Active IR"/>
  </r>
  <r>
    <x v="15"/>
    <x v="0"/>
    <n v="1.12369666573"/>
    <s v="Pasture"/>
    <s v="Sprinkler"/>
    <s v="Shrubland"/>
    <s v="Active IR"/>
  </r>
  <r>
    <x v="19"/>
    <x v="0"/>
    <n v="14.3855307374"/>
    <s v="Pasture"/>
    <s v="Sprinkler"/>
    <s v="Shrubland"/>
    <s v="Active IR"/>
  </r>
  <r>
    <x v="19"/>
    <x v="0"/>
    <n v="1.73400326095"/>
    <s v="Pasture"/>
    <s v="Sprinkler"/>
    <s v="Shrubland"/>
    <s v="Active IR"/>
  </r>
  <r>
    <x v="41"/>
    <x v="0"/>
    <n v="9.90274131436"/>
    <s v="Pasture"/>
    <s v="Sprinkler"/>
    <s v="Shrubland"/>
    <s v="Active IR"/>
  </r>
  <r>
    <x v="12"/>
    <x v="0"/>
    <n v="2.77464226231"/>
    <s v="Pasture"/>
    <s v="Sprinkler"/>
    <s v="Shrubland"/>
    <s v="Active IR"/>
  </r>
  <r>
    <x v="12"/>
    <x v="0"/>
    <n v="2.77464226231"/>
    <s v="Pasture"/>
    <s v="Sprinkler"/>
    <s v="Shrubland"/>
    <s v="Active IR"/>
  </r>
  <r>
    <x v="39"/>
    <x v="0"/>
    <n v="2.2171770749999999"/>
    <s v="Pasture"/>
    <s v="Sprinkler"/>
    <s v="Shrubland"/>
    <s v="Active IR"/>
  </r>
  <r>
    <x v="48"/>
    <x v="0"/>
    <n v="5.8937730347099997"/>
    <s v="Pasture"/>
    <s v="Sprinkler"/>
    <s v="Shrubland"/>
    <s v="Active IR"/>
  </r>
  <r>
    <x v="48"/>
    <x v="0"/>
    <n v="5.8937730347099997"/>
    <s v="Pasture"/>
    <s v="Sprinkler"/>
    <s v="Shrubland"/>
    <s v="Active IR"/>
  </r>
  <r>
    <x v="48"/>
    <x v="0"/>
    <n v="5.8937730347099997"/>
    <s v="Pasture"/>
    <s v="Sprinkler"/>
    <s v="Shrubland"/>
    <s v="Active IR"/>
  </r>
  <r>
    <x v="41"/>
    <x v="0"/>
    <n v="28.123935822100002"/>
    <s v="Pasture"/>
    <s v="Sprinkler"/>
    <s v="Shrubland"/>
    <s v="Active IR"/>
  </r>
  <r>
    <x v="5"/>
    <x v="0"/>
    <n v="1.1618592942699999"/>
    <s v="Pasture"/>
    <s v="Sprinkler"/>
    <s v="Shrubland"/>
    <s v="Active IR"/>
  </r>
  <r>
    <x v="5"/>
    <x v="0"/>
    <n v="1.1618592942699999"/>
    <s v="Pasture"/>
    <s v="Sprinkler"/>
    <s v="Shrubland"/>
    <s v="Active IR"/>
  </r>
  <r>
    <x v="39"/>
    <x v="0"/>
    <n v="1.16720511805"/>
    <s v="Pasture"/>
    <s v="Sprinkler"/>
    <s v="Shrubland"/>
    <s v="Active IR"/>
  </r>
  <r>
    <x v="29"/>
    <x v="0"/>
    <n v="7.6646197693999998"/>
    <s v="Pasture"/>
    <s v="Sprinkler"/>
    <s v="Shrubland"/>
    <s v="Active IR"/>
  </r>
  <r>
    <x v="28"/>
    <x v="0"/>
    <n v="0.71707079672200003"/>
    <s v="Pasture"/>
    <s v="Sprinkler"/>
    <s v="Shrubland"/>
    <s v="Active IR"/>
  </r>
  <r>
    <x v="36"/>
    <x v="0"/>
    <n v="12.1382425718999"/>
    <s v="Pasture"/>
    <s v="Sprinkler"/>
    <s v="Shrubland"/>
    <s v="Active IR"/>
  </r>
  <r>
    <x v="36"/>
    <x v="0"/>
    <n v="12.1382425718999"/>
    <s v="Pasture"/>
    <s v="Sprinkler"/>
    <s v="Shrubland"/>
    <s v="Active IR"/>
  </r>
  <r>
    <x v="28"/>
    <x v="0"/>
    <n v="0.38501567952299998"/>
    <s v="Pasture"/>
    <s v="Sprinkler"/>
    <s v="Woody Wetlands"/>
    <s v="Active IR"/>
  </r>
  <r>
    <x v="12"/>
    <x v="0"/>
    <n v="1.3733432914999999"/>
    <s v="Pasture"/>
    <s v="Sprinkler"/>
    <s v="Woody Wetlands"/>
    <s v="Active IR"/>
  </r>
  <r>
    <x v="12"/>
    <x v="0"/>
    <n v="1.3733432914999999"/>
    <s v="Pasture"/>
    <s v="Sprinkler"/>
    <s v="Woody Wetlands"/>
    <s v="Active IR"/>
  </r>
  <r>
    <x v="39"/>
    <x v="0"/>
    <n v="1.2191025690399999"/>
    <s v="Pasture"/>
    <s v="Sprinkler"/>
    <s v="Woody Wetlands"/>
    <s v="Active IR"/>
  </r>
  <r>
    <x v="17"/>
    <x v="0"/>
    <n v="1.2191025690399999"/>
    <s v="Pasture"/>
    <s v="Sprinkler"/>
    <s v="Woody Wetlands"/>
    <s v="Active IR"/>
  </r>
  <r>
    <x v="40"/>
    <x v="0"/>
    <n v="1.2191025690399999"/>
    <s v="Pasture"/>
    <s v="Sprinkler"/>
    <s v="Woody Wetlands"/>
    <s v="Active IR"/>
  </r>
  <r>
    <x v="8"/>
    <x v="0"/>
    <n v="15.5686689083999"/>
    <s v="Pasture"/>
    <s v="Sub-irrigated"/>
    <s v="Alfalfa"/>
    <s v="SubIRR"/>
  </r>
  <r>
    <x v="10"/>
    <x v="0"/>
    <n v="2.8619736196100001"/>
    <s v="Pasture"/>
    <s v="Sub-irrigated"/>
    <s v="Alfalfa"/>
    <s v="SubIRR"/>
  </r>
  <r>
    <x v="10"/>
    <x v="0"/>
    <n v="2.8619736196100001"/>
    <s v="Pasture"/>
    <s v="Sub-irrigated"/>
    <s v="Alfalfa"/>
    <s v="SubIRR"/>
  </r>
  <r>
    <x v="8"/>
    <x v="0"/>
    <n v="53.175555770899898"/>
    <s v="Pasture"/>
    <s v="Sub-irrigated"/>
    <s v="Alfalfa"/>
    <s v="SubIRR"/>
  </r>
  <r>
    <x v="8"/>
    <x v="0"/>
    <n v="53.175555770899898"/>
    <s v="Pasture"/>
    <s v="Sub-irrigated"/>
    <s v="Alfalfa"/>
    <s v="SubIRR"/>
  </r>
  <r>
    <x v="7"/>
    <x v="0"/>
    <n v="5.5121455883000001"/>
    <s v="Pasture"/>
    <s v="Sub-irrigated"/>
    <s v="Alfalfa"/>
    <s v="SubIRR"/>
  </r>
  <r>
    <x v="23"/>
    <x v="0"/>
    <n v="16.1315558089"/>
    <s v="Pasture"/>
    <s v="Sub-irrigated"/>
    <s v="Alfalfa"/>
    <s v="SubIRR"/>
  </r>
  <r>
    <x v="6"/>
    <x v="0"/>
    <n v="3.3134764218199999"/>
    <s v="Pasture"/>
    <s v="Sub-irrigated"/>
    <s v="Alfalfa"/>
    <s v="SubIRR"/>
  </r>
  <r>
    <x v="21"/>
    <x v="0"/>
    <n v="3.3134764218199999"/>
    <s v="Pasture"/>
    <s v="Sub-irrigated"/>
    <s v="Alfalfa"/>
    <s v="SubIRR"/>
  </r>
  <r>
    <x v="40"/>
    <x v="0"/>
    <n v="13.4466849764"/>
    <s v="Pasture"/>
    <s v="Sub-irrigated"/>
    <s v="Alfalfa"/>
    <s v="SubIRR"/>
  </r>
  <r>
    <x v="0"/>
    <x v="0"/>
    <n v="2.5837201314099998"/>
    <s v="Pasture"/>
    <s v="Sub-irrigated"/>
    <s v="Alfalfa"/>
    <s v="SubIRR"/>
  </r>
  <r>
    <x v="0"/>
    <x v="0"/>
    <n v="5.1046326665199997"/>
    <s v="Pasture"/>
    <s v="Sub-irrigated"/>
    <s v="Alfalfa"/>
    <s v="SubIRR"/>
  </r>
  <r>
    <x v="27"/>
    <x v="0"/>
    <n v="6.8713455461199997"/>
    <s v="Pasture"/>
    <s v="Sub-irrigated"/>
    <s v="Alfalfa"/>
    <s v="SubIRR"/>
  </r>
  <r>
    <x v="5"/>
    <x v="0"/>
    <n v="1.09732778996"/>
    <s v="Pasture"/>
    <s v="Sub-irrigated"/>
    <s v="Alfalfa"/>
    <s v="SubIRR"/>
  </r>
  <r>
    <x v="8"/>
    <x v="0"/>
    <n v="59.361792665899898"/>
    <s v="Pasture"/>
    <s v="Sub-irrigated"/>
    <s v="Alfalfa"/>
    <s v="SubIRR"/>
  </r>
  <r>
    <x v="8"/>
    <x v="0"/>
    <n v="59.361792665899898"/>
    <s v="Pasture"/>
    <s v="Sub-irrigated"/>
    <s v="Alfalfa"/>
    <s v="SubIRR"/>
  </r>
  <r>
    <x v="0"/>
    <x v="0"/>
    <n v="3.6115553679399999"/>
    <s v="Pasture"/>
    <s v="Sub-irrigated"/>
    <s v="Alfalfa"/>
    <s v="SubIRR"/>
  </r>
  <r>
    <x v="36"/>
    <x v="0"/>
    <n v="5.1077642186799999"/>
    <s v="Pasture"/>
    <s v="Sub-irrigated"/>
    <s v="Alfalfa"/>
    <s v="SubIRR"/>
  </r>
  <r>
    <x v="23"/>
    <x v="0"/>
    <n v="7.2116559012600003"/>
    <s v="Pasture"/>
    <s v="Sub-irrigated"/>
    <s v="Alfalfa"/>
    <s v="SubIRR"/>
  </r>
  <r>
    <x v="32"/>
    <x v="0"/>
    <n v="3.91419174933"/>
    <s v="Pasture"/>
    <s v="Sub-irrigated"/>
    <s v="Alfalfa"/>
    <s v="SubIRR"/>
  </r>
  <r>
    <x v="32"/>
    <x v="0"/>
    <n v="3.91419174933"/>
    <s v="Pasture"/>
    <s v="Sub-irrigated"/>
    <s v="Alfalfa"/>
    <s v="SubIRR"/>
  </r>
  <r>
    <x v="33"/>
    <x v="0"/>
    <n v="3.91419174933"/>
    <s v="Pasture"/>
    <s v="Sub-irrigated"/>
    <s v="Alfalfa"/>
    <s v="SubIRR"/>
  </r>
  <r>
    <x v="8"/>
    <x v="0"/>
    <n v="36.325636637199899"/>
    <s v="Pasture"/>
    <s v="Sub-irrigated"/>
    <s v="Alfalfa"/>
    <s v="SubIRR"/>
  </r>
  <r>
    <x v="8"/>
    <x v="0"/>
    <n v="36.325636637199899"/>
    <s v="Pasture"/>
    <s v="Sub-irrigated"/>
    <s v="Alfalfa"/>
    <s v="SubIRR"/>
  </r>
  <r>
    <x v="27"/>
    <x v="0"/>
    <n v="8.3346261285200001"/>
    <s v="Pasture"/>
    <s v="Sub-irrigated"/>
    <s v="Alfalfa"/>
    <s v="SubIRR"/>
  </r>
  <r>
    <x v="8"/>
    <x v="0"/>
    <n v="63.384096771700001"/>
    <s v="Pasture"/>
    <s v="Sub-irrigated"/>
    <s v="Alfalfa"/>
    <s v="SubIRR"/>
  </r>
  <r>
    <x v="8"/>
    <x v="0"/>
    <n v="2.62082015411"/>
    <s v="Pasture"/>
    <s v="Sub-irrigated"/>
    <s v="Alfalfa"/>
    <s v="SubIRR"/>
  </r>
  <r>
    <x v="44"/>
    <x v="0"/>
    <n v="6.7784454261200002"/>
    <s v="Pasture"/>
    <s v="Sub-irrigated"/>
    <s v="Alfalfa"/>
    <s v="SubIRR"/>
  </r>
  <r>
    <x v="44"/>
    <x v="0"/>
    <n v="6.7784454261200002"/>
    <s v="Pasture"/>
    <s v="Sub-irrigated"/>
    <s v="Alfalfa"/>
    <s v="SubIRR"/>
  </r>
  <r>
    <x v="44"/>
    <x v="0"/>
    <n v="6.7784454261200002"/>
    <s v="Pasture"/>
    <s v="Sub-irrigated"/>
    <s v="Alfalfa"/>
    <s v="SubIRR"/>
  </r>
  <r>
    <x v="22"/>
    <x v="0"/>
    <n v="10.1452549538"/>
    <s v="Pasture"/>
    <s v="Sub-irrigated"/>
    <s v="Alfalfa"/>
    <s v="SubIRR"/>
  </r>
  <r>
    <x v="22"/>
    <x v="0"/>
    <n v="10.1452549538"/>
    <s v="Pasture"/>
    <s v="Sub-irrigated"/>
    <s v="Alfalfa"/>
    <s v="SubIRR"/>
  </r>
  <r>
    <x v="8"/>
    <x v="0"/>
    <n v="88.641375994900002"/>
    <s v="Pasture"/>
    <s v="Sub-irrigated"/>
    <s v="Alfalfa"/>
    <s v="SubIRR"/>
  </r>
  <r>
    <x v="8"/>
    <x v="0"/>
    <n v="6.7736903439900003"/>
    <s v="Pasture"/>
    <s v="Sub-irrigated"/>
    <s v="Alfalfa"/>
    <s v="SubIRR"/>
  </r>
  <r>
    <x v="19"/>
    <x v="0"/>
    <n v="3.1347058904999998"/>
    <s v="Pasture"/>
    <s v="Sub-irrigated"/>
    <s v="Alfalfa"/>
    <s v="SubIRR"/>
  </r>
  <r>
    <x v="8"/>
    <x v="0"/>
    <n v="11.829019900800001"/>
    <s v="Pasture"/>
    <s v="Sub-irrigated"/>
    <s v="Alfalfa"/>
    <s v="SubIRR"/>
  </r>
  <r>
    <x v="39"/>
    <x v="0"/>
    <n v="1.6883041794"/>
    <s v="Pasture"/>
    <s v="Sub-irrigated"/>
    <s v="Alfalfa"/>
    <s v="SubIRR"/>
  </r>
  <r>
    <x v="17"/>
    <x v="0"/>
    <n v="1.6883041794"/>
    <s v="Pasture"/>
    <s v="Sub-irrigated"/>
    <s v="Alfalfa"/>
    <s v="SubIRR"/>
  </r>
  <r>
    <x v="40"/>
    <x v="0"/>
    <n v="1.6883041794"/>
    <s v="Pasture"/>
    <s v="Sub-irrigated"/>
    <s v="Alfalfa"/>
    <s v="SubIRR"/>
  </r>
  <r>
    <x v="21"/>
    <x v="0"/>
    <n v="10.041105243600001"/>
    <s v="Pasture"/>
    <s v="Sub-irrigated"/>
    <s v="Alfalfa"/>
    <s v="SubIRR"/>
  </r>
  <r>
    <x v="0"/>
    <x v="0"/>
    <n v="2.137426939"/>
    <s v="Pasture"/>
    <s v="Sub-irrigated"/>
    <s v="Alfalfa"/>
    <s v="SubIRR"/>
  </r>
  <r>
    <x v="0"/>
    <x v="0"/>
    <n v="1.4395698210000001"/>
    <s v="Pasture"/>
    <s v="Sub-irrigated"/>
    <s v="Alfalfa"/>
    <s v="SubIRR"/>
  </r>
  <r>
    <x v="39"/>
    <x v="0"/>
    <n v="2.15101546518"/>
    <s v="Pasture"/>
    <s v="Sub-irrigated"/>
    <s v="Alfalfa"/>
    <s v="SubIRR"/>
  </r>
  <r>
    <x v="39"/>
    <x v="0"/>
    <n v="2.15101546518"/>
    <s v="Pasture"/>
    <s v="Sub-irrigated"/>
    <s v="Alfalfa"/>
    <s v="SubIRR"/>
  </r>
  <r>
    <x v="17"/>
    <x v="0"/>
    <n v="2.15101546518"/>
    <s v="Pasture"/>
    <s v="Sub-irrigated"/>
    <s v="Alfalfa"/>
    <s v="SubIRR"/>
  </r>
  <r>
    <x v="40"/>
    <x v="0"/>
    <n v="2.15101546518"/>
    <s v="Pasture"/>
    <s v="Sub-irrigated"/>
    <s v="Alfalfa"/>
    <s v="SubIRR"/>
  </r>
  <r>
    <x v="40"/>
    <x v="0"/>
    <n v="2.15101546518"/>
    <s v="Pasture"/>
    <s v="Sub-irrigated"/>
    <s v="Alfalfa"/>
    <s v="SubIRR"/>
  </r>
  <r>
    <x v="22"/>
    <x v="0"/>
    <n v="5.6521394490899999"/>
    <s v="Pasture"/>
    <s v="Sub-irrigated"/>
    <s v="Alfalfa"/>
    <s v="SubIRR"/>
  </r>
  <r>
    <x v="23"/>
    <x v="0"/>
    <n v="1.38607773255"/>
    <s v="Pasture"/>
    <s v="Sub-irrigated"/>
    <s v="Alfalfa"/>
    <s v="SubIRR"/>
  </r>
  <r>
    <x v="23"/>
    <x v="0"/>
    <n v="1.38607773255"/>
    <s v="Pasture"/>
    <s v="Sub-irrigated"/>
    <s v="Alfalfa"/>
    <s v="SubIRR"/>
  </r>
  <r>
    <x v="0"/>
    <x v="0"/>
    <n v="74.969394607400005"/>
    <s v="Pasture"/>
    <s v="Sub-irrigated"/>
    <s v="Alfalfa"/>
    <s v="SubIRR"/>
  </r>
  <r>
    <x v="0"/>
    <x v="0"/>
    <n v="13.0241944917999"/>
    <s v="Pasture"/>
    <s v="Sub-irrigated"/>
    <s v="Alfalfa"/>
    <s v="SubIRR"/>
  </r>
  <r>
    <x v="10"/>
    <x v="0"/>
    <n v="0.438510308716"/>
    <s v="Pasture"/>
    <s v="Sub-irrigated"/>
    <s v="Alfalfa"/>
    <s v="SubIRR"/>
  </r>
  <r>
    <x v="31"/>
    <x v="0"/>
    <n v="0.452833979868"/>
    <s v="Pasture"/>
    <s v="Sub-irrigated"/>
    <s v="Alfalfa"/>
    <s v="SubIRR"/>
  </r>
  <r>
    <x v="0"/>
    <x v="0"/>
    <n v="43.4493330237"/>
    <s v="Pasture"/>
    <s v="Sub-irrigated"/>
    <s v="Alfalfa"/>
    <s v="SubIRR"/>
  </r>
  <r>
    <x v="23"/>
    <x v="0"/>
    <n v="74.400652663700001"/>
    <s v="Pasture"/>
    <s v="Sub-irrigated"/>
    <s v="Alfalfa"/>
    <s v="SubIRR"/>
  </r>
  <r>
    <x v="23"/>
    <x v="0"/>
    <n v="74.400652663700001"/>
    <s v="Pasture"/>
    <s v="Sub-irrigated"/>
    <s v="Alfalfa"/>
    <s v="SubIRR"/>
  </r>
  <r>
    <x v="23"/>
    <x v="0"/>
    <n v="74.400652663700001"/>
    <s v="Pasture"/>
    <s v="Sub-irrigated"/>
    <s v="Alfalfa"/>
    <s v="SubIRR"/>
  </r>
  <r>
    <x v="23"/>
    <x v="0"/>
    <n v="74.400652663700001"/>
    <s v="Pasture"/>
    <s v="Sub-irrigated"/>
    <s v="Alfalfa"/>
    <s v="SubIRR"/>
  </r>
  <r>
    <x v="23"/>
    <x v="0"/>
    <n v="74.400652663700001"/>
    <s v="Pasture"/>
    <s v="Sub-irrigated"/>
    <s v="Alfalfa"/>
    <s v="SubIRR"/>
  </r>
  <r>
    <x v="23"/>
    <x v="0"/>
    <n v="74.400652663700001"/>
    <s v="Pasture"/>
    <s v="Sub-irrigated"/>
    <s v="Alfalfa"/>
    <s v="SubIRR"/>
  </r>
  <r>
    <x v="38"/>
    <x v="0"/>
    <n v="74.400652663700001"/>
    <s v="Pasture"/>
    <s v="Sub-irrigated"/>
    <s v="Alfalfa"/>
    <s v="SubIRR"/>
  </r>
  <r>
    <x v="5"/>
    <x v="0"/>
    <n v="1.61256316085"/>
    <s v="Pasture"/>
    <s v="Sub-irrigated"/>
    <s v="Alfalfa"/>
    <s v="SubIRR"/>
  </r>
  <r>
    <x v="8"/>
    <x v="0"/>
    <n v="11.056044995100001"/>
    <s v="Pasture"/>
    <s v="Sub-irrigated"/>
    <s v="Alfalfa"/>
    <s v="SubIRR"/>
  </r>
  <r>
    <x v="0"/>
    <x v="0"/>
    <n v="0.92880173922700004"/>
    <s v="Pasture"/>
    <s v="Sub-irrigated"/>
    <s v="Alfalfa"/>
    <s v="SubIRR"/>
  </r>
  <r>
    <x v="0"/>
    <x v="0"/>
    <n v="2.62619188636"/>
    <s v="Pasture"/>
    <s v="Sub-irrigated"/>
    <s v="Alfalfa"/>
    <s v="SubIRR"/>
  </r>
  <r>
    <x v="0"/>
    <x v="0"/>
    <n v="2.62619188636"/>
    <s v="Pasture"/>
    <s v="Sub-irrigated"/>
    <s v="Alfalfa"/>
    <s v="SubIRR"/>
  </r>
  <r>
    <x v="38"/>
    <x v="0"/>
    <n v="2.2524257274999999"/>
    <s v="Pasture"/>
    <s v="Sub-irrigated"/>
    <s v="Alfalfa"/>
    <s v="SubIRR"/>
  </r>
  <r>
    <x v="0"/>
    <x v="0"/>
    <n v="3.0258820644800002"/>
    <s v="Pasture"/>
    <s v="Sub-irrigated"/>
    <s v="Alfalfa"/>
    <s v="SubIRR"/>
  </r>
  <r>
    <x v="8"/>
    <x v="0"/>
    <n v="4.7421913488099996"/>
    <s v="Pasture"/>
    <s v="Sub-irrigated"/>
    <s v="Alfalfa"/>
    <s v="SubIRR"/>
  </r>
  <r>
    <x v="0"/>
    <x v="0"/>
    <n v="2.3187641123899998"/>
    <s v="Pasture"/>
    <s v="Sub-irrigated"/>
    <s v="Alfalfa"/>
    <s v="SubIRR"/>
  </r>
  <r>
    <x v="0"/>
    <x v="0"/>
    <n v="4.76655153981"/>
    <s v="Pasture"/>
    <s v="Sub-irrigated"/>
    <s v="Alfalfa"/>
    <s v="SubIRR"/>
  </r>
  <r>
    <x v="8"/>
    <x v="0"/>
    <n v="8.7596976393699997"/>
    <s v="Pasture"/>
    <s v="Sub-irrigated"/>
    <s v="Alfalfa"/>
    <s v="SubIRR"/>
  </r>
  <r>
    <x v="22"/>
    <x v="0"/>
    <n v="1.4347957923400001"/>
    <s v="Pasture"/>
    <s v="Sub-irrigated"/>
    <s v="Alfalfa"/>
    <s v="SubIRR"/>
  </r>
  <r>
    <x v="22"/>
    <x v="0"/>
    <n v="1.4347957923400001"/>
    <s v="Pasture"/>
    <s v="Sub-irrigated"/>
    <s v="Alfalfa"/>
    <s v="SubIRR"/>
  </r>
  <r>
    <x v="0"/>
    <x v="0"/>
    <n v="140.04114976599899"/>
    <s v="Pasture"/>
    <s v="Sub-irrigated"/>
    <s v="Alfalfa"/>
    <s v="SubIRR"/>
  </r>
  <r>
    <x v="0"/>
    <x v="0"/>
    <n v="140.04114976599899"/>
    <s v="Pasture"/>
    <s v="Sub-irrigated"/>
    <s v="Alfalfa"/>
    <s v="SubIRR"/>
  </r>
  <r>
    <x v="0"/>
    <x v="0"/>
    <n v="4.0915641655900004"/>
    <s v="Pasture"/>
    <s v="Sub-irrigated"/>
    <s v="Alfalfa"/>
    <s v="SubIRR"/>
  </r>
  <r>
    <x v="8"/>
    <x v="0"/>
    <n v="17.294260601600001"/>
    <s v="Pasture"/>
    <s v="Sub-irrigated"/>
    <s v="Alfalfa"/>
    <s v="SubIRR"/>
  </r>
  <r>
    <x v="39"/>
    <x v="0"/>
    <n v="3.1967435239199999"/>
    <s v="Pasture"/>
    <s v="Sub-irrigated"/>
    <s v="Alfalfa"/>
    <s v="SubIRR"/>
  </r>
  <r>
    <x v="39"/>
    <x v="0"/>
    <n v="3.1967435239199999"/>
    <s v="Pasture"/>
    <s v="Sub-irrigated"/>
    <s v="Alfalfa"/>
    <s v="SubIRR"/>
  </r>
  <r>
    <x v="17"/>
    <x v="0"/>
    <n v="3.1967435239199999"/>
    <s v="Pasture"/>
    <s v="Sub-irrigated"/>
    <s v="Alfalfa"/>
    <s v="SubIRR"/>
  </r>
  <r>
    <x v="40"/>
    <x v="0"/>
    <n v="3.1967435239199999"/>
    <s v="Pasture"/>
    <s v="Sub-irrigated"/>
    <s v="Alfalfa"/>
    <s v="SubIRR"/>
  </r>
  <r>
    <x v="40"/>
    <x v="0"/>
    <n v="3.1967435239199999"/>
    <s v="Pasture"/>
    <s v="Sub-irrigated"/>
    <s v="Alfalfa"/>
    <s v="SubIRR"/>
  </r>
  <r>
    <x v="0"/>
    <x v="0"/>
    <n v="2.67893531095"/>
    <s v="Pasture"/>
    <s v="Sub-irrigated"/>
    <s v="Alfalfa"/>
    <s v="SubIRR"/>
  </r>
  <r>
    <x v="31"/>
    <x v="0"/>
    <n v="2.1291459584000001"/>
    <s v="Pasture"/>
    <s v="Sub-irrigated"/>
    <s v="Corn"/>
    <s v="SubIRR"/>
  </r>
  <r>
    <x v="31"/>
    <x v="0"/>
    <n v="1.43595455886"/>
    <s v="Pasture"/>
    <s v="Sub-irrigated"/>
    <s v="Corn"/>
    <s v="SubIRR"/>
  </r>
  <r>
    <x v="22"/>
    <x v="0"/>
    <n v="64.063647187800001"/>
    <s v="Pasture"/>
    <s v="Sub-irrigated"/>
    <s v="Corn"/>
    <s v="SubIRR"/>
  </r>
  <r>
    <x v="22"/>
    <x v="0"/>
    <n v="24.511969045600001"/>
    <s v="Pasture"/>
    <s v="Sub-irrigated"/>
    <s v="Corn"/>
    <s v="SubIRR"/>
  </r>
  <r>
    <x v="42"/>
    <x v="0"/>
    <n v="0.53164938803799999"/>
    <s v="Pasture"/>
    <s v="Sub-irrigated"/>
    <s v="Developed/Low Intensity"/>
    <s v="SubIRR"/>
  </r>
  <r>
    <x v="7"/>
    <x v="0"/>
    <n v="0.53164938803799999"/>
    <s v="Pasture"/>
    <s v="Sub-irrigated"/>
    <s v="Developed/Low Intensity"/>
    <s v="SubIRR"/>
  </r>
  <r>
    <x v="7"/>
    <x v="0"/>
    <n v="0.53164938803799999"/>
    <s v="Pasture"/>
    <s v="Sub-irrigated"/>
    <s v="Developed/Low Intensity"/>
    <s v="SubIRR"/>
  </r>
  <r>
    <x v="23"/>
    <x v="0"/>
    <n v="8.1197201572700006"/>
    <s v="Pasture"/>
    <s v="Sub-irrigated"/>
    <s v="Developed/Low Intensity"/>
    <s v="SubIRR"/>
  </r>
  <r>
    <x v="23"/>
    <x v="0"/>
    <n v="8.1197201572700006"/>
    <s v="Pasture"/>
    <s v="Sub-irrigated"/>
    <s v="Developed/Low Intensity"/>
    <s v="SubIRR"/>
  </r>
  <r>
    <x v="11"/>
    <x v="0"/>
    <n v="1.8977606651300001"/>
    <s v="Pasture"/>
    <s v="Sub-irrigated"/>
    <s v="Developed/Low Intensity"/>
    <s v="SubIRR"/>
  </r>
  <r>
    <x v="42"/>
    <x v="0"/>
    <n v="0.60886430898900001"/>
    <s v="Pasture"/>
    <s v="Sub-irrigated"/>
    <s v="Developed/Low Intensity"/>
    <s v="SubIRR"/>
  </r>
  <r>
    <x v="7"/>
    <x v="0"/>
    <n v="0.60886430898900001"/>
    <s v="Pasture"/>
    <s v="Sub-irrigated"/>
    <s v="Developed/Low Intensity"/>
    <s v="SubIRR"/>
  </r>
  <r>
    <x v="7"/>
    <x v="0"/>
    <n v="0.60886430898900001"/>
    <s v="Pasture"/>
    <s v="Sub-irrigated"/>
    <s v="Developed/Low Intensity"/>
    <s v="SubIRR"/>
  </r>
  <r>
    <x v="11"/>
    <x v="0"/>
    <n v="1.24950692369"/>
    <s v="Pasture"/>
    <s v="Sub-irrigated"/>
    <s v="Developed/Low Intensity"/>
    <s v="SubIRR"/>
  </r>
  <r>
    <x v="27"/>
    <x v="0"/>
    <n v="7.5091463351699996"/>
    <s v="Pasture"/>
    <s v="Sub-irrigated"/>
    <s v="Developed/Low Intensity"/>
    <s v="SubIRR"/>
  </r>
  <r>
    <x v="42"/>
    <x v="0"/>
    <n v="0.34557563868899999"/>
    <s v="Pasture"/>
    <s v="Sub-irrigated"/>
    <s v="Developed/Low Intensity"/>
    <s v="SubIRR"/>
  </r>
  <r>
    <x v="7"/>
    <x v="0"/>
    <n v="0.34557563868899999"/>
    <s v="Pasture"/>
    <s v="Sub-irrigated"/>
    <s v="Developed/Low Intensity"/>
    <s v="SubIRR"/>
  </r>
  <r>
    <x v="23"/>
    <x v="0"/>
    <n v="7.7191954883399996"/>
    <s v="Pasture"/>
    <s v="Sub-irrigated"/>
    <s v="Developed/Open Space"/>
    <s v="SubIRR"/>
  </r>
  <r>
    <x v="42"/>
    <x v="0"/>
    <n v="1.5990899508600001"/>
    <s v="Pasture"/>
    <s v="Sub-irrigated"/>
    <s v="Developed/Open Space"/>
    <s v="SubIRR"/>
  </r>
  <r>
    <x v="7"/>
    <x v="0"/>
    <n v="1.5990899508600001"/>
    <s v="Pasture"/>
    <s v="Sub-irrigated"/>
    <s v="Developed/Open Space"/>
    <s v="SubIRR"/>
  </r>
  <r>
    <x v="11"/>
    <x v="0"/>
    <n v="6.0076796914599999"/>
    <s v="Pasture"/>
    <s v="Sub-irrigated"/>
    <s v="Developed/Open Space"/>
    <s v="SubIRR"/>
  </r>
  <r>
    <x v="9"/>
    <x v="0"/>
    <n v="1.1187199857100001"/>
    <s v="Pasture"/>
    <s v="Sub-irrigated"/>
    <s v="Developed/Open Space"/>
    <s v="SubIRR"/>
  </r>
  <r>
    <x v="23"/>
    <x v="0"/>
    <n v="0.35621475664300001"/>
    <s v="Pasture"/>
    <s v="Sub-irrigated"/>
    <s v="Developed/Open Space"/>
    <s v="SubIRR"/>
  </r>
  <r>
    <x v="11"/>
    <x v="0"/>
    <n v="4.9903361437399996"/>
    <s v="Pasture"/>
    <s v="Sub-irrigated"/>
    <s v="Developed/Open Space"/>
    <s v="SubIRR"/>
  </r>
  <r>
    <x v="11"/>
    <x v="0"/>
    <n v="4.9903361437399996"/>
    <s v="Pasture"/>
    <s v="Sub-irrigated"/>
    <s v="Developed/Open Space"/>
    <s v="SubIRR"/>
  </r>
  <r>
    <x v="42"/>
    <x v="0"/>
    <n v="2.8778014186099998"/>
    <s v="Pasture"/>
    <s v="Sub-irrigated"/>
    <s v="Developed/Open Space"/>
    <s v="SubIRR"/>
  </r>
  <r>
    <x v="7"/>
    <x v="0"/>
    <n v="2.8778014186099998"/>
    <s v="Pasture"/>
    <s v="Sub-irrigated"/>
    <s v="Developed/Open Space"/>
    <s v="SubIRR"/>
  </r>
  <r>
    <x v="43"/>
    <x v="0"/>
    <n v="1.60602094705"/>
    <s v="Pasture"/>
    <s v="Sub-irrigated"/>
    <s v="Developed/Open Space"/>
    <s v="SubIRR"/>
  </r>
  <r>
    <x v="42"/>
    <x v="0"/>
    <n v="2.80602189276"/>
    <s v="Pasture"/>
    <s v="Sub-irrigated"/>
    <s v="Developed/Open Space"/>
    <s v="SubIRR"/>
  </r>
  <r>
    <x v="7"/>
    <x v="0"/>
    <n v="2.80602189276"/>
    <s v="Pasture"/>
    <s v="Sub-irrigated"/>
    <s v="Developed/Open Space"/>
    <s v="SubIRR"/>
  </r>
  <r>
    <x v="7"/>
    <x v="0"/>
    <n v="2.80602189276"/>
    <s v="Pasture"/>
    <s v="Sub-irrigated"/>
    <s v="Developed/Open Space"/>
    <s v="SubIRR"/>
  </r>
  <r>
    <x v="39"/>
    <x v="0"/>
    <n v="20.3290877700999"/>
    <s v="Pasture"/>
    <s v="Sub-irrigated"/>
    <s v="Grassland/Pasture"/>
    <s v="SubIRR"/>
  </r>
  <r>
    <x v="39"/>
    <x v="0"/>
    <n v="20.3290877700999"/>
    <s v="Pasture"/>
    <s v="Sub-irrigated"/>
    <s v="Grassland/Pasture"/>
    <s v="SubIRR"/>
  </r>
  <r>
    <x v="40"/>
    <x v="0"/>
    <n v="20.3290877700999"/>
    <s v="Pasture"/>
    <s v="Sub-irrigated"/>
    <s v="Grassland/Pasture"/>
    <s v="SubIRR"/>
  </r>
  <r>
    <x v="40"/>
    <x v="0"/>
    <n v="20.3290877700999"/>
    <s v="Pasture"/>
    <s v="Sub-irrigated"/>
    <s v="Grassland/Pasture"/>
    <s v="SubIRR"/>
  </r>
  <r>
    <x v="23"/>
    <x v="0"/>
    <n v="9.7534974599000002"/>
    <s v="Pasture"/>
    <s v="Sub-irrigated"/>
    <s v="Grassland/Pasture"/>
    <s v="SubIRR"/>
  </r>
  <r>
    <x v="5"/>
    <x v="0"/>
    <n v="0.88930734177000004"/>
    <s v="Pasture"/>
    <s v="Sub-irrigated"/>
    <s v="Grassland/Pasture"/>
    <s v="SubIRR"/>
  </r>
  <r>
    <x v="5"/>
    <x v="0"/>
    <n v="0.88930734177000004"/>
    <s v="Pasture"/>
    <s v="Sub-irrigated"/>
    <s v="Grassland/Pasture"/>
    <s v="SubIRR"/>
  </r>
  <r>
    <x v="27"/>
    <x v="0"/>
    <n v="5.8889470515999998"/>
    <s v="Pasture"/>
    <s v="Sub-irrigated"/>
    <s v="Grassland/Pasture"/>
    <s v="SubIRR"/>
  </r>
  <r>
    <x v="5"/>
    <x v="0"/>
    <n v="0.97288702438800001"/>
    <s v="Pasture"/>
    <s v="Sub-irrigated"/>
    <s v="Grassland/Pasture"/>
    <s v="SubIRR"/>
  </r>
  <r>
    <x v="22"/>
    <x v="0"/>
    <n v="2.1747466854200002"/>
    <s v="Pasture"/>
    <s v="Sub-irrigated"/>
    <s v="Grassland/Pasture"/>
    <s v="SubIRR"/>
  </r>
  <r>
    <x v="23"/>
    <x v="0"/>
    <n v="4.0634513007499997"/>
    <s v="Pasture"/>
    <s v="Sub-irrigated"/>
    <s v="Grassland/Pasture"/>
    <s v="SubIRR"/>
  </r>
  <r>
    <x v="31"/>
    <x v="0"/>
    <n v="5.37369239579"/>
    <s v="Pasture"/>
    <s v="Sub-irrigated"/>
    <s v="Grassland/Pasture"/>
    <s v="SubIRR"/>
  </r>
  <r>
    <x v="22"/>
    <x v="0"/>
    <n v="3.1176951877999999"/>
    <s v="Pasture"/>
    <s v="Sub-irrigated"/>
    <s v="Grassland/Pasture"/>
    <s v="SubIRR"/>
  </r>
  <r>
    <x v="23"/>
    <x v="0"/>
    <n v="22.335615120899899"/>
    <s v="Pasture"/>
    <s v="Sub-irrigated"/>
    <s v="Grassland/Pasture"/>
    <s v="SubIRR"/>
  </r>
  <r>
    <x v="23"/>
    <x v="0"/>
    <n v="22.335615120899899"/>
    <s v="Pasture"/>
    <s v="Sub-irrigated"/>
    <s v="Grassland/Pasture"/>
    <s v="SubIRR"/>
  </r>
  <r>
    <x v="22"/>
    <x v="0"/>
    <n v="7.1084299514399998"/>
    <s v="Pasture"/>
    <s v="Sub-irrigated"/>
    <s v="Grassland/Pasture"/>
    <s v="SubIRR"/>
  </r>
  <r>
    <x v="22"/>
    <x v="0"/>
    <n v="9.3906492995599997"/>
    <s v="Pasture"/>
    <s v="Sub-irrigated"/>
    <s v="Grassland/Pasture"/>
    <s v="SubIRR"/>
  </r>
  <r>
    <x v="20"/>
    <x v="0"/>
    <n v="4.8864620570600001"/>
    <s v="Pasture"/>
    <s v="Sub-irrigated"/>
    <s v="Grassland/Pasture"/>
    <s v="SubIRR"/>
  </r>
  <r>
    <x v="31"/>
    <x v="0"/>
    <n v="3.45154363847"/>
    <s v="Pasture"/>
    <s v="Sub-irrigated"/>
    <s v="Grassland/Pasture"/>
    <s v="SubIRR"/>
  </r>
  <r>
    <x v="31"/>
    <x v="0"/>
    <n v="3.45154363847"/>
    <s v="Pasture"/>
    <s v="Sub-irrigated"/>
    <s v="Grassland/Pasture"/>
    <s v="SubIRR"/>
  </r>
  <r>
    <x v="31"/>
    <x v="0"/>
    <n v="3.45154363847"/>
    <s v="Pasture"/>
    <s v="Sub-irrigated"/>
    <s v="Grassland/Pasture"/>
    <s v="SubIRR"/>
  </r>
  <r>
    <x v="22"/>
    <x v="0"/>
    <n v="25.4627207443"/>
    <s v="Pasture"/>
    <s v="Sub-irrigated"/>
    <s v="Grassland/Pasture"/>
    <s v="SubIRR"/>
  </r>
  <r>
    <x v="22"/>
    <x v="0"/>
    <n v="25.4627207443"/>
    <s v="Pasture"/>
    <s v="Sub-irrigated"/>
    <s v="Grassland/Pasture"/>
    <s v="SubIRR"/>
  </r>
  <r>
    <x v="3"/>
    <x v="0"/>
    <n v="2.0772902587800002"/>
    <s v="Pasture"/>
    <s v="Sub-irrigated"/>
    <s v="Grassland/Pasture"/>
    <s v="SubIRR"/>
  </r>
  <r>
    <x v="23"/>
    <x v="0"/>
    <n v="2.9578255853400002"/>
    <s v="Pasture"/>
    <s v="Sub-irrigated"/>
    <s v="Grassland/Pasture"/>
    <s v="SubIRR"/>
  </r>
  <r>
    <x v="23"/>
    <x v="0"/>
    <n v="30.1144441102999"/>
    <s v="Pasture"/>
    <s v="Sub-irrigated"/>
    <s v="Grassland/Pasture"/>
    <s v="SubIRR"/>
  </r>
  <r>
    <x v="31"/>
    <x v="0"/>
    <n v="1.69264166233"/>
    <s v="Pasture"/>
    <s v="Sub-irrigated"/>
    <s v="Grassland/Pasture"/>
    <s v="SubIRR"/>
  </r>
  <r>
    <x v="31"/>
    <x v="0"/>
    <n v="1.69264166233"/>
    <s v="Pasture"/>
    <s v="Sub-irrigated"/>
    <s v="Grassland/Pasture"/>
    <s v="SubIRR"/>
  </r>
  <r>
    <x v="31"/>
    <x v="0"/>
    <n v="1.4956563591900001"/>
    <s v="Pasture"/>
    <s v="Sub-irrigated"/>
    <s v="Grassland/Pasture"/>
    <s v="SubIRR"/>
  </r>
  <r>
    <x v="31"/>
    <x v="0"/>
    <n v="1.4956563591900001"/>
    <s v="Pasture"/>
    <s v="Sub-irrigated"/>
    <s v="Grassland/Pasture"/>
    <s v="SubIRR"/>
  </r>
  <r>
    <x v="31"/>
    <x v="0"/>
    <n v="2.98586994914"/>
    <s v="Pasture"/>
    <s v="Sub-irrigated"/>
    <s v="Grassland/Pasture"/>
    <s v="SubIRR"/>
  </r>
  <r>
    <x v="1"/>
    <x v="0"/>
    <n v="6.3296743694000002"/>
    <s v="Pasture"/>
    <s v="Sub-irrigated"/>
    <s v="Grassland/Pasture"/>
    <s v="SubIRR"/>
  </r>
  <r>
    <x v="22"/>
    <x v="0"/>
    <n v="168.97435203800001"/>
    <s v="Pasture"/>
    <s v="Sub-irrigated"/>
    <s v="Grassland/Pasture"/>
    <s v="SubIRR"/>
  </r>
  <r>
    <x v="22"/>
    <x v="0"/>
    <n v="168.97435203800001"/>
    <s v="Pasture"/>
    <s v="Sub-irrigated"/>
    <s v="Grassland/Pasture"/>
    <s v="SubIRR"/>
  </r>
  <r>
    <x v="23"/>
    <x v="0"/>
    <n v="16.655067889800002"/>
    <s v="Pasture"/>
    <s v="Sub-irrigated"/>
    <s v="Grassland/Pasture"/>
    <s v="SubIRR"/>
  </r>
  <r>
    <x v="23"/>
    <x v="0"/>
    <n v="8.3110469770800002"/>
    <s v="Pasture"/>
    <s v="Sub-irrigated"/>
    <s v="Grassland/Pasture"/>
    <s v="SubIRR"/>
  </r>
  <r>
    <x v="23"/>
    <x v="0"/>
    <n v="21.9887413969"/>
    <s v="Pasture"/>
    <s v="Sub-irrigated"/>
    <s v="Grassland/Pasture"/>
    <s v="SubIRR"/>
  </r>
  <r>
    <x v="22"/>
    <x v="0"/>
    <n v="87.183194160200003"/>
    <s v="Pasture"/>
    <s v="Sub-irrigated"/>
    <s v="Grassland/Pasture"/>
    <s v="SubIRR"/>
  </r>
  <r>
    <x v="22"/>
    <x v="0"/>
    <n v="87.183194160200003"/>
    <s v="Pasture"/>
    <s v="Sub-irrigated"/>
    <s v="Grassland/Pasture"/>
    <s v="SubIRR"/>
  </r>
  <r>
    <x v="23"/>
    <x v="0"/>
    <n v="87.183194160200003"/>
    <s v="Pasture"/>
    <s v="Sub-irrigated"/>
    <s v="Grassland/Pasture"/>
    <s v="SubIRR"/>
  </r>
  <r>
    <x v="23"/>
    <x v="0"/>
    <n v="21.8812189062999"/>
    <s v="Pasture"/>
    <s v="Sub-irrigated"/>
    <s v="Grassland/Pasture"/>
    <s v="SubIRR"/>
  </r>
  <r>
    <x v="23"/>
    <x v="0"/>
    <n v="17.176655974100001"/>
    <s v="Pasture"/>
    <s v="Sub-irrigated"/>
    <s v="Grassland/Pasture"/>
    <s v="SubIRR"/>
  </r>
  <r>
    <x v="23"/>
    <x v="0"/>
    <n v="22.816226980500002"/>
    <s v="Pasture"/>
    <s v="Sub-irrigated"/>
    <s v="Grassland/Pasture"/>
    <s v="SubIRR"/>
  </r>
  <r>
    <x v="23"/>
    <x v="0"/>
    <n v="32.768327749100003"/>
    <s v="Pasture"/>
    <s v="Sub-irrigated"/>
    <s v="Grassland/Pasture"/>
    <s v="SubIRR"/>
  </r>
  <r>
    <x v="23"/>
    <x v="0"/>
    <n v="16.404562169799899"/>
    <s v="Pasture"/>
    <s v="Sub-irrigated"/>
    <s v="Grassland/Pasture"/>
    <s v="SubIRR"/>
  </r>
  <r>
    <x v="27"/>
    <x v="0"/>
    <n v="6.5166932700100002"/>
    <s v="Pasture"/>
    <s v="Sub-irrigated"/>
    <s v="Herbaceous Wetlands"/>
    <s v="SubIRR"/>
  </r>
  <r>
    <x v="8"/>
    <x v="0"/>
    <n v="132.873636868999"/>
    <s v="Pasture"/>
    <s v="Sub-irrigated"/>
    <s v="Herbaceous Wetlands"/>
    <s v="SubIRR"/>
  </r>
  <r>
    <x v="8"/>
    <x v="0"/>
    <n v="132.873636868999"/>
    <s v="Pasture"/>
    <s v="Sub-irrigated"/>
    <s v="Herbaceous Wetlands"/>
    <s v="SubIRR"/>
  </r>
  <r>
    <x v="0"/>
    <x v="0"/>
    <n v="132.873636868999"/>
    <s v="Pasture"/>
    <s v="Sub-irrigated"/>
    <s v="Herbaceous Wetlands"/>
    <s v="SubIRR"/>
  </r>
  <r>
    <x v="11"/>
    <x v="0"/>
    <n v="10.2039495386"/>
    <s v="Pasture"/>
    <s v="Sub-irrigated"/>
    <s v="Herbaceous Wetlands"/>
    <s v="SubIRR"/>
  </r>
  <r>
    <x v="11"/>
    <x v="0"/>
    <n v="10.2039495386"/>
    <s v="Pasture"/>
    <s v="Sub-irrigated"/>
    <s v="Herbaceous Wetlands"/>
    <s v="SubIRR"/>
  </r>
  <r>
    <x v="11"/>
    <x v="0"/>
    <n v="10.2039495386"/>
    <s v="Pasture"/>
    <s v="Sub-irrigated"/>
    <s v="Herbaceous Wetlands"/>
    <s v="SubIRR"/>
  </r>
  <r>
    <x v="11"/>
    <x v="0"/>
    <n v="10.2039495386"/>
    <s v="Pasture"/>
    <s v="Sub-irrigated"/>
    <s v="Herbaceous Wetlands"/>
    <s v="SubIRR"/>
  </r>
  <r>
    <x v="11"/>
    <x v="0"/>
    <n v="10.2039495386"/>
    <s v="Pasture"/>
    <s v="Sub-irrigated"/>
    <s v="Herbaceous Wetlands"/>
    <s v="SubIRR"/>
  </r>
  <r>
    <x v="11"/>
    <x v="0"/>
    <n v="10.2039495386"/>
    <s v="Pasture"/>
    <s v="Sub-irrigated"/>
    <s v="Herbaceous Wetlands"/>
    <s v="SubIRR"/>
  </r>
  <r>
    <x v="11"/>
    <x v="0"/>
    <n v="10.2039495386"/>
    <s v="Pasture"/>
    <s v="Sub-irrigated"/>
    <s v="Herbaceous Wetlands"/>
    <s v="SubIRR"/>
  </r>
  <r>
    <x v="11"/>
    <x v="0"/>
    <n v="10.2039495386"/>
    <s v="Pasture"/>
    <s v="Sub-irrigated"/>
    <s v="Herbaceous Wetlands"/>
    <s v="SubIRR"/>
  </r>
  <r>
    <x v="11"/>
    <x v="0"/>
    <n v="10.2039495386"/>
    <s v="Pasture"/>
    <s v="Sub-irrigated"/>
    <s v="Herbaceous Wetlands"/>
    <s v="SubIRR"/>
  </r>
  <r>
    <x v="11"/>
    <x v="0"/>
    <n v="10.2039495386"/>
    <s v="Pasture"/>
    <s v="Sub-irrigated"/>
    <s v="Herbaceous Wetlands"/>
    <s v="SubIRR"/>
  </r>
  <r>
    <x v="11"/>
    <x v="0"/>
    <n v="10.2039495386"/>
    <s v="Pasture"/>
    <s v="Sub-irrigated"/>
    <s v="Herbaceous Wetlands"/>
    <s v="SubIRR"/>
  </r>
  <r>
    <x v="11"/>
    <x v="0"/>
    <n v="10.2039495386"/>
    <s v="Pasture"/>
    <s v="Sub-irrigated"/>
    <s v="Herbaceous Wetlands"/>
    <s v="SubIRR"/>
  </r>
  <r>
    <x v="11"/>
    <x v="0"/>
    <n v="10.2039495386"/>
    <s v="Pasture"/>
    <s v="Sub-irrigated"/>
    <s v="Herbaceous Wetlands"/>
    <s v="SubIRR"/>
  </r>
  <r>
    <x v="8"/>
    <x v="0"/>
    <n v="2.2960639865000001"/>
    <s v="Pasture"/>
    <s v="Sub-irrigated"/>
    <s v="Herbaceous Wetlands"/>
    <s v="SubIRR"/>
  </r>
  <r>
    <x v="27"/>
    <x v="0"/>
    <n v="32.400989562699898"/>
    <s v="Pasture"/>
    <s v="Sub-irrigated"/>
    <s v="Herbaceous Wetlands"/>
    <s v="SubIRR"/>
  </r>
  <r>
    <x v="22"/>
    <x v="0"/>
    <n v="6.9322600414000002"/>
    <s v="Pasture"/>
    <s v="Sub-irrigated"/>
    <s v="Herbaceous Wetlands"/>
    <s v="SubIRR"/>
  </r>
  <r>
    <x v="24"/>
    <x v="0"/>
    <n v="12.8519006538"/>
    <s v="Pasture"/>
    <s v="Sub-irrigated"/>
    <s v="Herbaceous Wetlands"/>
    <s v="SubIRR"/>
  </r>
  <r>
    <x v="27"/>
    <x v="0"/>
    <n v="7.1213317082099996"/>
    <s v="Pasture"/>
    <s v="Sub-irrigated"/>
    <s v="Herbaceous Wetlands"/>
    <s v="SubIRR"/>
  </r>
  <r>
    <x v="27"/>
    <x v="0"/>
    <n v="5.5770607875099998"/>
    <s v="Pasture"/>
    <s v="Sub-irrigated"/>
    <s v="Herbaceous Wetlands"/>
    <s v="SubIRR"/>
  </r>
  <r>
    <x v="27"/>
    <x v="0"/>
    <n v="6.7862793327400004"/>
    <s v="Pasture"/>
    <s v="Sub-irrigated"/>
    <s v="Herbaceous Wetlands"/>
    <s v="SubIRR"/>
  </r>
  <r>
    <x v="22"/>
    <x v="0"/>
    <n v="61.698854689000001"/>
    <s v="Pasture"/>
    <s v="Sub-irrigated"/>
    <s v="Herbaceous Wetlands"/>
    <s v="SubIRR"/>
  </r>
  <r>
    <x v="0"/>
    <x v="0"/>
    <n v="130.85541844700001"/>
    <s v="Pasture"/>
    <s v="Sub-irrigated"/>
    <s v="Herbaceous Wetlands"/>
    <s v="SubIRR"/>
  </r>
  <r>
    <x v="7"/>
    <x v="0"/>
    <n v="45.394452422000001"/>
    <s v="Pasture"/>
    <s v="Sub-irrigated"/>
    <s v="Herbaceous Wetlands"/>
    <s v="SubIRR"/>
  </r>
  <r>
    <x v="0"/>
    <x v="0"/>
    <n v="11.319794716600001"/>
    <s v="Pasture"/>
    <s v="Sub-irrigated"/>
    <s v="Herbaceous Wetlands"/>
    <s v="SubIRR"/>
  </r>
  <r>
    <x v="27"/>
    <x v="0"/>
    <n v="5.0065282838599998"/>
    <s v="Pasture"/>
    <s v="Sub-irrigated"/>
    <s v="Herbaceous Wetlands"/>
    <s v="SubIRR"/>
  </r>
  <r>
    <x v="27"/>
    <x v="0"/>
    <n v="14.7180671397"/>
    <s v="Pasture"/>
    <s v="Sub-irrigated"/>
    <s v="Herbaceous Wetlands"/>
    <s v="SubIRR"/>
  </r>
  <r>
    <x v="20"/>
    <x v="0"/>
    <n v="7.95824640842"/>
    <s v="Pasture"/>
    <s v="Sub-irrigated"/>
    <s v="Herbaceous Wetlands"/>
    <s v="SubIRR"/>
  </r>
  <r>
    <x v="0"/>
    <x v="0"/>
    <n v="23.4883169099"/>
    <s v="Pasture"/>
    <s v="Sub-irrigated"/>
    <s v="Herbaceous Wetlands"/>
    <s v="SubIRR"/>
  </r>
  <r>
    <x v="9"/>
    <x v="0"/>
    <n v="17.6915843463999"/>
    <s v="Pasture"/>
    <s v="Sub-irrigated"/>
    <s v="Herbaceous Wetlands"/>
    <s v="SubIRR"/>
  </r>
  <r>
    <x v="27"/>
    <x v="0"/>
    <n v="10.8816942340999"/>
    <s v="Pasture"/>
    <s v="Sub-irrigated"/>
    <s v="Herbaceous Wetlands"/>
    <s v="SubIRR"/>
  </r>
  <r>
    <x v="9"/>
    <x v="0"/>
    <n v="7.7730178132600001"/>
    <s v="Pasture"/>
    <s v="Sub-irrigated"/>
    <s v="Herbaceous Wetlands"/>
    <s v="SubIRR"/>
  </r>
  <r>
    <x v="9"/>
    <x v="0"/>
    <n v="7.7730178132600001"/>
    <s v="Pasture"/>
    <s v="Sub-irrigated"/>
    <s v="Herbaceous Wetlands"/>
    <s v="SubIRR"/>
  </r>
  <r>
    <x v="27"/>
    <x v="0"/>
    <n v="11.5282692092999"/>
    <s v="Pasture"/>
    <s v="Sub-irrigated"/>
    <s v="Herbaceous Wetlands"/>
    <s v="SubIRR"/>
  </r>
  <r>
    <x v="27"/>
    <x v="0"/>
    <n v="12.434580962"/>
    <s v="Pasture"/>
    <s v="Sub-irrigated"/>
    <s v="Herbaceous Wetlands"/>
    <s v="SubIRR"/>
  </r>
  <r>
    <x v="0"/>
    <x v="0"/>
    <n v="24.112119732499899"/>
    <s v="Pasture"/>
    <s v="Sub-irrigated"/>
    <s v="Herbaceous Wetlands"/>
    <s v="SubIRR"/>
  </r>
  <r>
    <x v="34"/>
    <x v="0"/>
    <n v="49.636252989299898"/>
    <s v="Pasture"/>
    <s v="Sub-irrigated"/>
    <s v="Herbaceous Wetlands"/>
    <s v="SubIRR"/>
  </r>
  <r>
    <x v="34"/>
    <x v="0"/>
    <n v="49.636252989299898"/>
    <s v="Pasture"/>
    <s v="Sub-irrigated"/>
    <s v="Herbaceous Wetlands"/>
    <s v="SubIRR"/>
  </r>
  <r>
    <x v="9"/>
    <x v="0"/>
    <n v="13.7377606735"/>
    <s v="Pasture"/>
    <s v="Sub-irrigated"/>
    <s v="Herbaceous Wetlands"/>
    <s v="SubIRR"/>
  </r>
  <r>
    <x v="27"/>
    <x v="0"/>
    <n v="4.5235755751199997"/>
    <s v="Pasture"/>
    <s v="Sub-irrigated"/>
    <s v="Herbaceous Wetlands"/>
    <s v="SubIRR"/>
  </r>
  <r>
    <x v="27"/>
    <x v="0"/>
    <n v="4.5235755751199997"/>
    <s v="Pasture"/>
    <s v="Sub-irrigated"/>
    <s v="Herbaceous Wetlands"/>
    <s v="SubIRR"/>
  </r>
  <r>
    <x v="0"/>
    <x v="0"/>
    <n v="47.667019764099898"/>
    <s v="Pasture"/>
    <s v="Sub-irrigated"/>
    <s v="Herbaceous Wetlands"/>
    <s v="SubIRR"/>
  </r>
  <r>
    <x v="8"/>
    <x v="0"/>
    <n v="14.2101347934"/>
    <s v="Pasture"/>
    <s v="Sub-irrigated"/>
    <s v="Herbaceous Wetlands"/>
    <s v="SubIRR"/>
  </r>
  <r>
    <x v="27"/>
    <x v="0"/>
    <n v="44.918671340899898"/>
    <s v="Pasture"/>
    <s v="Sub-irrigated"/>
    <s v="Herbaceous Wetlands"/>
    <s v="SubIRR"/>
  </r>
  <r>
    <x v="8"/>
    <x v="0"/>
    <n v="51.804497569399899"/>
    <s v="Pasture"/>
    <s v="Sub-irrigated"/>
    <s v="Herbaceous Wetlands"/>
    <s v="SubIRR"/>
  </r>
  <r>
    <x v="42"/>
    <x v="0"/>
    <n v="3.8329421826900001"/>
    <s v="Pasture"/>
    <s v="Sub-irrigated"/>
    <s v="Other Hay/Non Alfalfa"/>
    <s v="SubIRR"/>
  </r>
  <r>
    <x v="7"/>
    <x v="0"/>
    <n v="3.8329421826900001"/>
    <s v="Pasture"/>
    <s v="Sub-irrigated"/>
    <s v="Other Hay/Non Alfalfa"/>
    <s v="SubIRR"/>
  </r>
  <r>
    <x v="31"/>
    <x v="0"/>
    <n v="10.8297900096"/>
    <s v="Pasture"/>
    <s v="Sub-irrigated"/>
    <s v="Other Hay/Non Alfalfa"/>
    <s v="SubIRR"/>
  </r>
  <r>
    <x v="39"/>
    <x v="0"/>
    <n v="5.1561395447000002"/>
    <s v="Pasture"/>
    <s v="Sub-irrigated"/>
    <s v="Other Hay/Non Alfalfa"/>
    <s v="SubIRR"/>
  </r>
  <r>
    <x v="40"/>
    <x v="0"/>
    <n v="5.1561395447000002"/>
    <s v="Pasture"/>
    <s v="Sub-irrigated"/>
    <s v="Other Hay/Non Alfalfa"/>
    <s v="SubIRR"/>
  </r>
  <r>
    <x v="0"/>
    <x v="0"/>
    <n v="70.108666447700003"/>
    <s v="Pasture"/>
    <s v="Sub-irrigated"/>
    <s v="Other Hay/Non Alfalfa"/>
    <s v="SubIRR"/>
  </r>
  <r>
    <x v="13"/>
    <x v="0"/>
    <n v="12.0885149157999"/>
    <s v="Pasture"/>
    <s v="Sub-irrigated"/>
    <s v="Other Hay/Non Alfalfa"/>
    <s v="SubIRR"/>
  </r>
  <r>
    <x v="51"/>
    <x v="0"/>
    <n v="4.3482720373400001"/>
    <s v="Pasture"/>
    <s v="Sub-irrigated"/>
    <s v="Other Hay/Non Alfalfa"/>
    <s v="SubIRR"/>
  </r>
  <r>
    <x v="53"/>
    <x v="0"/>
    <n v="4.3482720373400001"/>
    <s v="Pasture"/>
    <s v="Sub-irrigated"/>
    <s v="Other Hay/Non Alfalfa"/>
    <s v="SubIRR"/>
  </r>
  <r>
    <x v="0"/>
    <x v="0"/>
    <n v="1.3372128585600001"/>
    <s v="Pasture"/>
    <s v="Sub-irrigated"/>
    <s v="Other Hay/Non Alfalfa"/>
    <s v="SubIRR"/>
  </r>
  <r>
    <x v="10"/>
    <x v="0"/>
    <n v="3.3350738923600001"/>
    <s v="Pasture"/>
    <s v="Sub-irrigated"/>
    <s v="Other Hay/Non Alfalfa"/>
    <s v="SubIRR"/>
  </r>
  <r>
    <x v="3"/>
    <x v="0"/>
    <n v="4.24354842294"/>
    <s v="Pasture"/>
    <s v="Sub-irrigated"/>
    <s v="Other Hay/Non Alfalfa"/>
    <s v="SubIRR"/>
  </r>
  <r>
    <x v="3"/>
    <x v="0"/>
    <n v="4.24354842294"/>
    <s v="Pasture"/>
    <s v="Sub-irrigated"/>
    <s v="Other Hay/Non Alfalfa"/>
    <s v="SubIRR"/>
  </r>
  <r>
    <x v="11"/>
    <x v="0"/>
    <n v="15.9264901178"/>
    <s v="Pasture"/>
    <s v="Sub-irrigated"/>
    <s v="Other Hay/Non Alfalfa"/>
    <s v="SubIRR"/>
  </r>
  <r>
    <x v="9"/>
    <x v="0"/>
    <n v="0.22776913489600001"/>
    <s v="Pasture"/>
    <s v="Sub-irrigated"/>
    <s v="Other Hay/Non Alfalfa"/>
    <s v="SubIRR"/>
  </r>
  <r>
    <x v="44"/>
    <x v="0"/>
    <n v="20.863136706399899"/>
    <s v="Pasture"/>
    <s v="Sub-irrigated"/>
    <s v="Other Hay/Non Alfalfa"/>
    <s v="SubIRR"/>
  </r>
  <r>
    <x v="53"/>
    <x v="0"/>
    <n v="40.850280145900001"/>
    <s v="Pasture"/>
    <s v="Sub-irrigated"/>
    <s v="Other Hay/Non Alfalfa"/>
    <s v="SubIRR"/>
  </r>
  <r>
    <x v="44"/>
    <x v="0"/>
    <n v="4.3152118461000004"/>
    <s v="Pasture"/>
    <s v="Sub-irrigated"/>
    <s v="Other Hay/Non Alfalfa"/>
    <s v="SubIRR"/>
  </r>
  <r>
    <x v="44"/>
    <x v="0"/>
    <n v="4.3152118461000004"/>
    <s v="Pasture"/>
    <s v="Sub-irrigated"/>
    <s v="Other Hay/Non Alfalfa"/>
    <s v="SubIRR"/>
  </r>
  <r>
    <x v="3"/>
    <x v="0"/>
    <n v="15.5809646731"/>
    <s v="Pasture"/>
    <s v="Sub-irrigated"/>
    <s v="Other Hay/Non Alfalfa"/>
    <s v="SubIRR"/>
  </r>
  <r>
    <x v="0"/>
    <x v="0"/>
    <n v="4.1396570677"/>
    <s v="Pasture"/>
    <s v="Sub-irrigated"/>
    <s v="Other Hay/Non Alfalfa"/>
    <s v="SubIRR"/>
  </r>
  <r>
    <x v="0"/>
    <x v="0"/>
    <n v="1.7685266123800001"/>
    <s v="Pasture"/>
    <s v="Sub-irrigated"/>
    <s v="Other Hay/Non Alfalfa"/>
    <s v="SubIRR"/>
  </r>
  <r>
    <x v="22"/>
    <x v="0"/>
    <n v="2.0771977010299998"/>
    <s v="Pasture"/>
    <s v="Sub-irrigated"/>
    <s v="Other Hay/Non Alfalfa"/>
    <s v="SubIRR"/>
  </r>
  <r>
    <x v="8"/>
    <x v="0"/>
    <n v="2.5081485289700001"/>
    <s v="Pasture"/>
    <s v="Sub-irrigated"/>
    <s v="Other Hay/Non Alfalfa"/>
    <s v="SubIRR"/>
  </r>
  <r>
    <x v="34"/>
    <x v="0"/>
    <n v="6.8055570725600001"/>
    <s v="Pasture"/>
    <s v="Sub-irrigated"/>
    <s v="Other Hay/Non Alfalfa"/>
    <s v="SubIRR"/>
  </r>
  <r>
    <x v="34"/>
    <x v="0"/>
    <n v="6.8055570725600001"/>
    <s v="Pasture"/>
    <s v="Sub-irrigated"/>
    <s v="Other Hay/Non Alfalfa"/>
    <s v="SubIRR"/>
  </r>
  <r>
    <x v="0"/>
    <x v="0"/>
    <n v="4.9435647631400004"/>
    <s v="Pasture"/>
    <s v="Sub-irrigated"/>
    <s v="Other Hay/Non Alfalfa"/>
    <s v="SubIRR"/>
  </r>
  <r>
    <x v="8"/>
    <x v="0"/>
    <n v="1.2482158881900001"/>
    <s v="Pasture"/>
    <s v="Sub-irrigated"/>
    <s v="Other Hay/Non Alfalfa"/>
    <s v="SubIRR"/>
  </r>
  <r>
    <x v="1"/>
    <x v="0"/>
    <n v="8.4396188669600001"/>
    <s v="Pasture"/>
    <s v="Sub-irrigated"/>
    <s v="Other Hay/Non Alfalfa"/>
    <s v="SubIRR"/>
  </r>
  <r>
    <x v="10"/>
    <x v="0"/>
    <n v="8.4396188669600001"/>
    <s v="Pasture"/>
    <s v="Sub-irrigated"/>
    <s v="Other Hay/Non Alfalfa"/>
    <s v="SubIRR"/>
  </r>
  <r>
    <x v="19"/>
    <x v="0"/>
    <n v="1.47347811703"/>
    <s v="Pasture"/>
    <s v="Sub-irrigated"/>
    <s v="Other Hay/Non Alfalfa"/>
    <s v="SubIRR"/>
  </r>
  <r>
    <x v="8"/>
    <x v="0"/>
    <n v="55.926096061300001"/>
    <s v="Pasture"/>
    <s v="Sub-irrigated"/>
    <s v="Other Hay/Non Alfalfa"/>
    <s v="SubIRR"/>
  </r>
  <r>
    <x v="31"/>
    <x v="0"/>
    <n v="4.9302991111000001"/>
    <s v="Pasture"/>
    <s v="Sub-irrigated"/>
    <s v="Other Hay/Non Alfalfa"/>
    <s v="SubIRR"/>
  </r>
  <r>
    <x v="27"/>
    <x v="0"/>
    <n v="1.91559925415"/>
    <s v="Pasture"/>
    <s v="Sub-irrigated"/>
    <s v="Other Hay/Non Alfalfa"/>
    <s v="SubIRR"/>
  </r>
  <r>
    <x v="0"/>
    <x v="0"/>
    <n v="10.0993244201"/>
    <s v="Pasture"/>
    <s v="Sub-irrigated"/>
    <s v="Other Hay/Non Alfalfa"/>
    <s v="SubIRR"/>
  </r>
  <r>
    <x v="42"/>
    <x v="0"/>
    <n v="0.96048698610399996"/>
    <s v="Pasture"/>
    <s v="Sub-irrigated"/>
    <s v="Other Hay/Non Alfalfa"/>
    <s v="SubIRR"/>
  </r>
  <r>
    <x v="7"/>
    <x v="0"/>
    <n v="0.96048698610399996"/>
    <s v="Pasture"/>
    <s v="Sub-irrigated"/>
    <s v="Other Hay/Non Alfalfa"/>
    <s v="SubIRR"/>
  </r>
  <r>
    <x v="52"/>
    <x v="0"/>
    <n v="8.6996860809900003"/>
    <s v="Pasture"/>
    <s v="Sub-irrigated"/>
    <s v="Other Hay/Non Alfalfa"/>
    <s v="SubIRR"/>
  </r>
  <r>
    <x v="53"/>
    <x v="0"/>
    <n v="32.204139573100001"/>
    <s v="Pasture"/>
    <s v="Sub-irrigated"/>
    <s v="Other Hay/Non Alfalfa"/>
    <s v="SubIRR"/>
  </r>
  <r>
    <x v="10"/>
    <x v="0"/>
    <n v="2.19300336456"/>
    <s v="Pasture"/>
    <s v="Sub-irrigated"/>
    <s v="Other Hay/Non Alfalfa"/>
    <s v="SubIRR"/>
  </r>
  <r>
    <x v="31"/>
    <x v="0"/>
    <n v="3.0795792228300001"/>
    <s v="Pasture"/>
    <s v="Sub-irrigated"/>
    <s v="Other Hay/Non Alfalfa"/>
    <s v="SubIRR"/>
  </r>
  <r>
    <x v="31"/>
    <x v="0"/>
    <n v="3.0795792228300001"/>
    <s v="Pasture"/>
    <s v="Sub-irrigated"/>
    <s v="Other Hay/Non Alfalfa"/>
    <s v="SubIRR"/>
  </r>
  <r>
    <x v="23"/>
    <x v="0"/>
    <n v="12.23819608"/>
    <s v="Pasture"/>
    <s v="Sub-irrigated"/>
    <s v="Other Hay/Non Alfalfa"/>
    <s v="SubIRR"/>
  </r>
  <r>
    <x v="23"/>
    <x v="0"/>
    <n v="13.5727410183"/>
    <s v="Pasture"/>
    <s v="Sub-irrigated"/>
    <s v="Other Hay/Non Alfalfa"/>
    <s v="SubIRR"/>
  </r>
  <r>
    <x v="9"/>
    <x v="0"/>
    <n v="1.9640857672300001"/>
    <s v="Pasture"/>
    <s v="Sub-irrigated"/>
    <s v="Other Hay/Non Alfalfa"/>
    <s v="SubIRR"/>
  </r>
  <r>
    <x v="0"/>
    <x v="0"/>
    <n v="14.7244744255"/>
    <s v="Pasture"/>
    <s v="Sub-irrigated"/>
    <s v="Other Hay/Non Alfalfa"/>
    <s v="SubIRR"/>
  </r>
  <r>
    <x v="0"/>
    <x v="0"/>
    <n v="5.5939491613800003"/>
    <s v="Pasture"/>
    <s v="Sub-irrigated"/>
    <s v="Other Hay/Non Alfalfa"/>
    <s v="SubIRR"/>
  </r>
  <r>
    <x v="27"/>
    <x v="0"/>
    <n v="11.864918550800001"/>
    <s v="Pasture"/>
    <s v="Sub-irrigated"/>
    <s v="Other Hay/Non Alfalfa"/>
    <s v="SubIRR"/>
  </r>
  <r>
    <x v="31"/>
    <x v="0"/>
    <n v="2.42799234766"/>
    <s v="Pasture"/>
    <s v="Sub-irrigated"/>
    <s v="Other Hay/Non Alfalfa"/>
    <s v="SubIRR"/>
  </r>
  <r>
    <x v="27"/>
    <x v="0"/>
    <n v="2.4725863882399999"/>
    <s v="Pasture"/>
    <s v="Sub-irrigated"/>
    <s v="Other Hay/Non Alfalfa"/>
    <s v="SubIRR"/>
  </r>
  <r>
    <x v="23"/>
    <x v="0"/>
    <n v="15.475604226"/>
    <s v="Pasture"/>
    <s v="Sub-irrigated"/>
    <s v="Other Hay/Non Alfalfa"/>
    <s v="SubIRR"/>
  </r>
  <r>
    <x v="0"/>
    <x v="0"/>
    <n v="11.670909801000001"/>
    <s v="Pasture"/>
    <s v="Sub-irrigated"/>
    <s v="Other Hay/Non Alfalfa"/>
    <s v="SubIRR"/>
  </r>
  <r>
    <x v="0"/>
    <x v="0"/>
    <n v="55.949659931699898"/>
    <s v="Pasture"/>
    <s v="Sub-irrigated"/>
    <s v="Other Hay/Non Alfalfa"/>
    <s v="SubIRR"/>
  </r>
  <r>
    <x v="23"/>
    <x v="0"/>
    <n v="6.9453956399800001"/>
    <s v="Pasture"/>
    <s v="Sub-irrigated"/>
    <s v="Other Hay/Non Alfalfa"/>
    <s v="SubIRR"/>
  </r>
  <r>
    <x v="22"/>
    <x v="0"/>
    <n v="1.4761508909000001"/>
    <s v="Pasture"/>
    <s v="Sub-irrigated"/>
    <s v="Other Hay/Non Alfalfa"/>
    <s v="SubIRR"/>
  </r>
  <r>
    <x v="53"/>
    <x v="0"/>
    <n v="2.7517121092400001"/>
    <s v="Pasture"/>
    <s v="Sub-irrigated"/>
    <s v="Other Hay/Non Alfalfa"/>
    <s v="SubIRR"/>
  </r>
  <r>
    <x v="0"/>
    <x v="0"/>
    <n v="4.9417208445699998"/>
    <s v="Pasture"/>
    <s v="Sub-irrigated"/>
    <s v="Other Hay/Non Alfalfa"/>
    <s v="SubIRR"/>
  </r>
  <r>
    <x v="9"/>
    <x v="0"/>
    <n v="3.4442917349000002"/>
    <s v="Pasture"/>
    <s v="Sub-irrigated"/>
    <s v="Other Hay/Non Alfalfa"/>
    <s v="SubIRR"/>
  </r>
  <r>
    <x v="31"/>
    <x v="0"/>
    <n v="5.4251696254999997"/>
    <s v="Pasture"/>
    <s v="Sub-irrigated"/>
    <s v="Other Hay/Non Alfalfa"/>
    <s v="SubIRR"/>
  </r>
  <r>
    <x v="31"/>
    <x v="0"/>
    <n v="5.4251696254999997"/>
    <s v="Pasture"/>
    <s v="Sub-irrigated"/>
    <s v="Other Hay/Non Alfalfa"/>
    <s v="SubIRR"/>
  </r>
  <r>
    <x v="0"/>
    <x v="0"/>
    <n v="10.120809938300001"/>
    <s v="Pasture"/>
    <s v="Sub-irrigated"/>
    <s v="Other Hay/Non Alfalfa"/>
    <s v="SubIRR"/>
  </r>
  <r>
    <x v="9"/>
    <x v="0"/>
    <n v="2.7746792198899999"/>
    <s v="Pasture"/>
    <s v="Sub-irrigated"/>
    <s v="Other Hay/Non Alfalfa"/>
    <s v="SubIRR"/>
  </r>
  <r>
    <x v="10"/>
    <x v="0"/>
    <n v="2.7746792198899999"/>
    <s v="Pasture"/>
    <s v="Sub-irrigated"/>
    <s v="Other Hay/Non Alfalfa"/>
    <s v="SubIRR"/>
  </r>
  <r>
    <x v="7"/>
    <x v="0"/>
    <n v="1.49134951471"/>
    <s v="Pasture"/>
    <s v="Sub-irrigated"/>
    <s v="Other Hay/Non Alfalfa"/>
    <s v="SubIRR"/>
  </r>
  <r>
    <x v="7"/>
    <x v="0"/>
    <n v="1.49134951471"/>
    <s v="Pasture"/>
    <s v="Sub-irrigated"/>
    <s v="Other Hay/Non Alfalfa"/>
    <s v="SubIRR"/>
  </r>
  <r>
    <x v="7"/>
    <x v="0"/>
    <n v="1.49134951471"/>
    <s v="Pasture"/>
    <s v="Sub-irrigated"/>
    <s v="Other Hay/Non Alfalfa"/>
    <s v="SubIRR"/>
  </r>
  <r>
    <x v="7"/>
    <x v="0"/>
    <n v="2.1160967944000002"/>
    <s v="Pasture"/>
    <s v="Sub-irrigated"/>
    <s v="Other Hay/Non Alfalfa"/>
    <s v="SubIRR"/>
  </r>
  <r>
    <x v="7"/>
    <x v="0"/>
    <n v="2.1160967944000002"/>
    <s v="Pasture"/>
    <s v="Sub-irrigated"/>
    <s v="Other Hay/Non Alfalfa"/>
    <s v="SubIRR"/>
  </r>
  <r>
    <x v="10"/>
    <x v="0"/>
    <n v="0.90026315865399997"/>
    <s v="Pasture"/>
    <s v="Sub-irrigated"/>
    <s v="Woody Wetlands"/>
    <s v="SubIRR"/>
  </r>
  <r>
    <x v="36"/>
    <x v="0"/>
    <n v="6.14792715981"/>
    <s v="Pasture"/>
    <s v="Sub-irrigated"/>
    <s v="Woody Wetlands"/>
    <s v="SubIRR"/>
  </r>
  <r>
    <x v="36"/>
    <x v="0"/>
    <n v="6.14792715981"/>
    <s v="Pasture"/>
    <s v="Sub-irrigated"/>
    <s v="Woody Wetlands"/>
    <s v="SubIRR"/>
  </r>
  <r>
    <x v="36"/>
    <x v="0"/>
    <n v="6.14792715981"/>
    <s v="Pasture"/>
    <s v="Sub-irrigated"/>
    <s v="Woody Wetlands"/>
    <s v="SubIRR"/>
  </r>
  <r>
    <x v="36"/>
    <x v="0"/>
    <n v="8.2366666100400003"/>
    <s v="Pasture"/>
    <s v="Sub-irrigated"/>
    <s v="Woody Wetlands"/>
    <s v="SubIRR"/>
  </r>
  <r>
    <x v="36"/>
    <x v="0"/>
    <n v="8.2366666100400003"/>
    <s v="Pasture"/>
    <s v="Sub-irrigated"/>
    <s v="Woody Wetlands"/>
    <s v="SubIRR"/>
  </r>
  <r>
    <x v="36"/>
    <x v="0"/>
    <n v="8.2366666100400003"/>
    <s v="Pasture"/>
    <s v="Sub-irrigated"/>
    <s v="Woody Wetlands"/>
    <s v="SubIRR"/>
  </r>
  <r>
    <x v="25"/>
    <x v="0"/>
    <n v="1.5609054599800001"/>
    <s v="Pasture"/>
    <s v="Sub-irrigated"/>
    <s v="Woody Wetlands"/>
    <s v="SubIRR"/>
  </r>
  <r>
    <x v="21"/>
    <x v="0"/>
    <n v="3.1265277470799999"/>
    <s v="Pasture"/>
    <s v="Sub-irrigated"/>
    <s v="Woody Wetlands"/>
    <s v="SubIRR"/>
  </r>
  <r>
    <x v="35"/>
    <x v="0"/>
    <n v="4.2035528080000004"/>
    <s v="Pasture"/>
    <s v="Sub-irrigated"/>
    <s v="Woody Wetlands"/>
    <s v="SubIRR"/>
  </r>
  <r>
    <x v="12"/>
    <x v="0"/>
    <n v="0.388682504579"/>
    <s v="Potato"/>
    <s v="Sprinkler"/>
    <s v="Developed/Open Space"/>
    <s v="Active IR"/>
  </r>
  <r>
    <x v="8"/>
    <x v="0"/>
    <n v="26.557013251200001"/>
    <s v="Potato"/>
    <s v="Sprinkler"/>
    <s v="Potatoes"/>
    <s v="Active IR"/>
  </r>
  <r>
    <x v="8"/>
    <x v="0"/>
    <n v="38.0297183875999"/>
    <s v="Potato"/>
    <s v="Sprinkler"/>
    <s v="Potatoes"/>
    <s v="Active IR"/>
  </r>
  <r>
    <x v="8"/>
    <x v="0"/>
    <n v="8.2204995924500004"/>
    <s v="Potato"/>
    <s v="Sprinkler"/>
    <s v="Potatoes"/>
    <s v="Active IR"/>
  </r>
  <r>
    <x v="8"/>
    <x v="0"/>
    <n v="41.489665599699897"/>
    <s v="Potato"/>
    <s v="Sprinkler"/>
    <s v="Potatoes"/>
    <s v="Active IR"/>
  </r>
  <r>
    <x v="8"/>
    <x v="0"/>
    <n v="13.7689575285"/>
    <s v="Potato"/>
    <s v="Sprinkler"/>
    <s v="Potatoes"/>
    <s v="Active IR"/>
  </r>
  <r>
    <x v="8"/>
    <x v="0"/>
    <n v="35.0918239051"/>
    <s v="Potato"/>
    <s v="Sprinkler"/>
    <s v="Potatoes"/>
    <s v="Active IR"/>
  </r>
  <r>
    <x v="8"/>
    <x v="0"/>
    <n v="21.8556373378999"/>
    <s v="Potato"/>
    <s v="Sprinkler"/>
    <s v="Potatoes"/>
    <s v="Active IR"/>
  </r>
  <r>
    <x v="8"/>
    <x v="0"/>
    <n v="13.176104860800001"/>
    <s v="Potato"/>
    <s v="Sprinkler"/>
    <s v="Potatoes"/>
    <s v="Active IR"/>
  </r>
  <r>
    <x v="8"/>
    <x v="0"/>
    <n v="12.3428526614"/>
    <s v="Potato"/>
    <s v="Sprinkler"/>
    <s v="Potatoes"/>
    <s v="Active IR"/>
  </r>
  <r>
    <x v="8"/>
    <x v="0"/>
    <n v="12.9800529803"/>
    <s v="Potato"/>
    <s v="Sprinkler"/>
    <s v="Potatoes"/>
    <s v="Active IR"/>
  </r>
  <r>
    <x v="8"/>
    <x v="0"/>
    <n v="12.9800529803"/>
    <s v="Potato"/>
    <s v="Sprinkler"/>
    <s v="Potatoes"/>
    <s v="Active IR"/>
  </r>
  <r>
    <x v="8"/>
    <x v="0"/>
    <n v="47.022141382800001"/>
    <s v="Potato"/>
    <s v="Sprinkler"/>
    <s v="Potatoes"/>
    <s v="Active IR"/>
  </r>
  <r>
    <x v="17"/>
    <x v="2"/>
    <n v="9.7676280633200001"/>
    <s v="Riparian"/>
    <s v="None"/>
    <s v="Alfalfa"/>
    <s v="RIP"/>
  </r>
  <r>
    <x v="17"/>
    <x v="2"/>
    <n v="9.7676280633200001"/>
    <s v="Riparian"/>
    <s v="None"/>
    <s v="Alfalfa"/>
    <s v="RIP"/>
  </r>
  <r>
    <x v="12"/>
    <x v="2"/>
    <n v="9.7676280633200001"/>
    <s v="Riparian"/>
    <s v="None"/>
    <s v="Alfalfa"/>
    <s v="RIP"/>
  </r>
  <r>
    <x v="12"/>
    <x v="2"/>
    <n v="9.7676280633200001"/>
    <s v="Riparian"/>
    <s v="None"/>
    <s v="Alfalfa"/>
    <s v="RIP"/>
  </r>
  <r>
    <x v="12"/>
    <x v="2"/>
    <n v="2.9040830067600001"/>
    <s v="Riparian"/>
    <s v="None"/>
    <s v="Alfalfa"/>
    <s v="RIP"/>
  </r>
  <r>
    <x v="12"/>
    <x v="2"/>
    <n v="2.9040830067600001"/>
    <s v="Riparian"/>
    <s v="None"/>
    <s v="Alfalfa"/>
    <s v="RIP"/>
  </r>
  <r>
    <x v="5"/>
    <x v="2"/>
    <n v="3.6849737021000002"/>
    <s v="Riparian"/>
    <s v="None"/>
    <s v="Alfalfa"/>
    <s v="RIP"/>
  </r>
  <r>
    <x v="8"/>
    <x v="2"/>
    <n v="6.2245456812100004"/>
    <s v="Riparian"/>
    <s v="None"/>
    <s v="Alfalfa"/>
    <s v="RIP"/>
  </r>
  <r>
    <x v="0"/>
    <x v="2"/>
    <n v="4.3643036960100003"/>
    <s v="Riparian"/>
    <s v="None"/>
    <s v="Alfalfa"/>
    <s v="RIP"/>
  </r>
  <r>
    <x v="0"/>
    <x v="2"/>
    <n v="4.3643036960100003"/>
    <s v="Riparian"/>
    <s v="None"/>
    <s v="Alfalfa"/>
    <s v="RIP"/>
  </r>
  <r>
    <x v="3"/>
    <x v="2"/>
    <n v="8.9661814009299903"/>
    <s v="Riparian"/>
    <s v="None"/>
    <s v="Alfalfa"/>
    <s v="RIP"/>
  </r>
  <r>
    <x v="33"/>
    <x v="2"/>
    <n v="1.3212222221400001"/>
    <s v="Riparian"/>
    <s v="None"/>
    <s v="Alfalfa"/>
    <s v="RIP"/>
  </r>
  <r>
    <x v="0"/>
    <x v="2"/>
    <n v="12.3434205801"/>
    <s v="Riparian"/>
    <s v="None"/>
    <s v="Alfalfa"/>
    <s v="RIP"/>
  </r>
  <r>
    <x v="0"/>
    <x v="2"/>
    <n v="12.3434205801"/>
    <s v="Riparian"/>
    <s v="None"/>
    <s v="Alfalfa"/>
    <s v="RIP"/>
  </r>
  <r>
    <x v="16"/>
    <x v="2"/>
    <n v="8.6710444066499903"/>
    <s v="Riparian"/>
    <s v="None"/>
    <s v="Alfalfa"/>
    <s v="RIP"/>
  </r>
  <r>
    <x v="16"/>
    <x v="2"/>
    <n v="8.6710444066499903"/>
    <s v="Riparian"/>
    <s v="None"/>
    <s v="Alfalfa"/>
    <s v="RIP"/>
  </r>
  <r>
    <x v="16"/>
    <x v="2"/>
    <n v="8.6710444066499903"/>
    <s v="Riparian"/>
    <s v="None"/>
    <s v="Alfalfa"/>
    <s v="RIP"/>
  </r>
  <r>
    <x v="16"/>
    <x v="2"/>
    <n v="8.6710444066499903"/>
    <s v="Riparian"/>
    <s v="None"/>
    <s v="Alfalfa"/>
    <s v="RIP"/>
  </r>
  <r>
    <x v="16"/>
    <x v="2"/>
    <n v="8.6710444066499903"/>
    <s v="Riparian"/>
    <s v="None"/>
    <s v="Alfalfa"/>
    <s v="RIP"/>
  </r>
  <r>
    <x v="16"/>
    <x v="2"/>
    <n v="8.6710444066499903"/>
    <s v="Riparian"/>
    <s v="None"/>
    <s v="Alfalfa"/>
    <s v="RIP"/>
  </r>
  <r>
    <x v="7"/>
    <x v="2"/>
    <n v="0.83160171270100003"/>
    <s v="Riparian"/>
    <s v="None"/>
    <s v="Alfalfa"/>
    <s v="RIP"/>
  </r>
  <r>
    <x v="7"/>
    <x v="2"/>
    <n v="0.83160171270100003"/>
    <s v="Riparian"/>
    <s v="None"/>
    <s v="Alfalfa"/>
    <s v="RIP"/>
  </r>
  <r>
    <x v="3"/>
    <x v="2"/>
    <n v="1.0147083292600001"/>
    <s v="Riparian"/>
    <s v="None"/>
    <s v="Alfalfa"/>
    <s v="RIP"/>
  </r>
  <r>
    <x v="16"/>
    <x v="2"/>
    <n v="4.2294608245000003"/>
    <s v="Riparian"/>
    <s v="None"/>
    <s v="Alfalfa"/>
    <s v="RIP"/>
  </r>
  <r>
    <x v="16"/>
    <x v="2"/>
    <n v="4.2294608245000003"/>
    <s v="Riparian"/>
    <s v="None"/>
    <s v="Alfalfa"/>
    <s v="RIP"/>
  </r>
  <r>
    <x v="16"/>
    <x v="2"/>
    <n v="4.2294608245000003"/>
    <s v="Riparian"/>
    <s v="None"/>
    <s v="Alfalfa"/>
    <s v="RIP"/>
  </r>
  <r>
    <x v="12"/>
    <x v="2"/>
    <n v="5.1480719811400002"/>
    <s v="Riparian"/>
    <s v="None"/>
    <s v="Alfalfa"/>
    <s v="RIP"/>
  </r>
  <r>
    <x v="12"/>
    <x v="2"/>
    <n v="5.1480719811400002"/>
    <s v="Riparian"/>
    <s v="None"/>
    <s v="Alfalfa"/>
    <s v="RIP"/>
  </r>
  <r>
    <x v="12"/>
    <x v="2"/>
    <n v="5.1480719811400002"/>
    <s v="Riparian"/>
    <s v="None"/>
    <s v="Alfalfa"/>
    <s v="RIP"/>
  </r>
  <r>
    <x v="12"/>
    <x v="2"/>
    <n v="5.1480719811400002"/>
    <s v="Riparian"/>
    <s v="None"/>
    <s v="Alfalfa"/>
    <s v="RIP"/>
  </r>
  <r>
    <x v="22"/>
    <x v="2"/>
    <n v="3.5629076320299999"/>
    <s v="Riparian"/>
    <s v="None"/>
    <s v="Alfalfa"/>
    <s v="RIP"/>
  </r>
  <r>
    <x v="16"/>
    <x v="2"/>
    <n v="14.521666420000001"/>
    <s v="Riparian"/>
    <s v="None"/>
    <s v="Alfalfa"/>
    <s v="RIP"/>
  </r>
  <r>
    <x v="16"/>
    <x v="2"/>
    <n v="14.521666420000001"/>
    <s v="Riparian"/>
    <s v="None"/>
    <s v="Alfalfa"/>
    <s v="RIP"/>
  </r>
  <r>
    <x v="16"/>
    <x v="2"/>
    <n v="14.521666420000001"/>
    <s v="Riparian"/>
    <s v="None"/>
    <s v="Alfalfa"/>
    <s v="RIP"/>
  </r>
  <r>
    <x v="0"/>
    <x v="2"/>
    <n v="2.5292893640499998"/>
    <s v="Riparian"/>
    <s v="None"/>
    <s v="Alfalfa"/>
    <s v="RIP"/>
  </r>
  <r>
    <x v="10"/>
    <x v="2"/>
    <n v="3.0626902331700001"/>
    <s v="Riparian"/>
    <s v="None"/>
    <s v="Alfalfa"/>
    <s v="RIP"/>
  </r>
  <r>
    <x v="10"/>
    <x v="2"/>
    <n v="3.0626902331700001"/>
    <s v="Riparian"/>
    <s v="None"/>
    <s v="Alfalfa"/>
    <s v="RIP"/>
  </r>
  <r>
    <x v="24"/>
    <x v="2"/>
    <n v="2.0218682768999998"/>
    <s v="Riparian"/>
    <s v="None"/>
    <s v="Alfalfa"/>
    <s v="RIP"/>
  </r>
  <r>
    <x v="0"/>
    <x v="2"/>
    <n v="0.57716664620400004"/>
    <s v="Riparian"/>
    <s v="None"/>
    <s v="Alfalfa"/>
    <s v="RIP"/>
  </r>
  <r>
    <x v="3"/>
    <x v="2"/>
    <n v="1.1871911808"/>
    <s v="Riparian"/>
    <s v="None"/>
    <s v="Alfalfa"/>
    <s v="RIP"/>
  </r>
  <r>
    <x v="12"/>
    <x v="2"/>
    <n v="0.54872176281100005"/>
    <s v="Riparian"/>
    <s v="None"/>
    <s v="Alfalfa"/>
    <s v="RIP"/>
  </r>
  <r>
    <x v="0"/>
    <x v="2"/>
    <n v="6.4033333912600003"/>
    <s v="Riparian"/>
    <s v="None"/>
    <s v="Alfalfa"/>
    <s v="RIP"/>
  </r>
  <r>
    <x v="0"/>
    <x v="2"/>
    <n v="6.4033333912600003"/>
    <s v="Riparian"/>
    <s v="None"/>
    <s v="Alfalfa"/>
    <s v="RIP"/>
  </r>
  <r>
    <x v="3"/>
    <x v="2"/>
    <n v="9.1020459972700003"/>
    <s v="Riparian"/>
    <s v="None"/>
    <s v="Alfalfa"/>
    <s v="RIP"/>
  </r>
  <r>
    <x v="3"/>
    <x v="2"/>
    <n v="9.1020459972700003"/>
    <s v="Riparian"/>
    <s v="None"/>
    <s v="Alfalfa"/>
    <s v="RIP"/>
  </r>
  <r>
    <x v="5"/>
    <x v="2"/>
    <n v="8.1833477123599998"/>
    <s v="Riparian"/>
    <s v="None"/>
    <s v="Alfalfa"/>
    <s v="RIP"/>
  </r>
  <r>
    <x v="3"/>
    <x v="2"/>
    <n v="8.1833477123599998"/>
    <s v="Riparian"/>
    <s v="None"/>
    <s v="Alfalfa"/>
    <s v="RIP"/>
  </r>
  <r>
    <x v="3"/>
    <x v="2"/>
    <n v="8.1833477123599998"/>
    <s v="Riparian"/>
    <s v="None"/>
    <s v="Alfalfa"/>
    <s v="RIP"/>
  </r>
  <r>
    <x v="3"/>
    <x v="2"/>
    <n v="8.1833477123599998"/>
    <s v="Riparian"/>
    <s v="None"/>
    <s v="Alfalfa"/>
    <s v="RIP"/>
  </r>
  <r>
    <x v="32"/>
    <x v="2"/>
    <n v="47.8871692297"/>
    <s v="Riparian"/>
    <s v="None"/>
    <s v="Alfalfa"/>
    <s v="RIP"/>
  </r>
  <r>
    <x v="33"/>
    <x v="2"/>
    <n v="47.8871692297"/>
    <s v="Riparian"/>
    <s v="None"/>
    <s v="Alfalfa"/>
    <s v="RIP"/>
  </r>
  <r>
    <x v="33"/>
    <x v="2"/>
    <n v="47.8871692297"/>
    <s v="Riparian"/>
    <s v="None"/>
    <s v="Alfalfa"/>
    <s v="RIP"/>
  </r>
  <r>
    <x v="33"/>
    <x v="2"/>
    <n v="47.8871692297"/>
    <s v="Riparian"/>
    <s v="None"/>
    <s v="Alfalfa"/>
    <s v="RIP"/>
  </r>
  <r>
    <x v="7"/>
    <x v="2"/>
    <n v="0.78441424149399996"/>
    <s v="Riparian"/>
    <s v="None"/>
    <s v="Alfalfa"/>
    <s v="RIP"/>
  </r>
  <r>
    <x v="0"/>
    <x v="2"/>
    <n v="3.5447261705600002"/>
    <s v="Riparian"/>
    <s v="None"/>
    <s v="Alfalfa"/>
    <s v="RIP"/>
  </r>
  <r>
    <x v="17"/>
    <x v="2"/>
    <n v="14.3941698414"/>
    <s v="Riparian"/>
    <s v="None"/>
    <s v="Alfalfa"/>
    <s v="RIP"/>
  </r>
  <r>
    <x v="17"/>
    <x v="2"/>
    <n v="14.3941698414"/>
    <s v="Riparian"/>
    <s v="None"/>
    <s v="Alfalfa"/>
    <s v="RIP"/>
  </r>
  <r>
    <x v="8"/>
    <x v="2"/>
    <n v="0.43223988749999998"/>
    <s v="Riparian"/>
    <s v="None"/>
    <s v="Alfalfa"/>
    <s v="RIP"/>
  </r>
  <r>
    <x v="37"/>
    <x v="2"/>
    <n v="1.7042406828400001"/>
    <s v="Riparian"/>
    <s v="None"/>
    <s v="Alfalfa"/>
    <s v="RIP"/>
  </r>
  <r>
    <x v="5"/>
    <x v="2"/>
    <n v="1.7042406828400001"/>
    <s v="Riparian"/>
    <s v="None"/>
    <s v="Alfalfa"/>
    <s v="RIP"/>
  </r>
  <r>
    <x v="42"/>
    <x v="2"/>
    <n v="0.98154762919600003"/>
    <s v="Riparian"/>
    <s v="None"/>
    <s v="Alfalfa"/>
    <s v="RIP"/>
  </r>
  <r>
    <x v="42"/>
    <x v="2"/>
    <n v="0.98154762919600003"/>
    <s v="Riparian"/>
    <s v="None"/>
    <s v="Alfalfa"/>
    <s v="RIP"/>
  </r>
  <r>
    <x v="7"/>
    <x v="2"/>
    <n v="0.98154762919600003"/>
    <s v="Riparian"/>
    <s v="None"/>
    <s v="Alfalfa"/>
    <s v="RIP"/>
  </r>
  <r>
    <x v="7"/>
    <x v="2"/>
    <n v="0.98154762919600003"/>
    <s v="Riparian"/>
    <s v="None"/>
    <s v="Alfalfa"/>
    <s v="RIP"/>
  </r>
  <r>
    <x v="8"/>
    <x v="2"/>
    <n v="3.0069915675400001"/>
    <s v="Riparian"/>
    <s v="None"/>
    <s v="Alfalfa"/>
    <s v="RIP"/>
  </r>
  <r>
    <x v="6"/>
    <x v="2"/>
    <n v="2.8426519540399999"/>
    <s v="Riparian"/>
    <s v="None"/>
    <s v="Alfalfa"/>
    <s v="RIP"/>
  </r>
  <r>
    <x v="3"/>
    <x v="2"/>
    <n v="2.8426519540399999"/>
    <s v="Riparian"/>
    <s v="None"/>
    <s v="Alfalfa"/>
    <s v="RIP"/>
  </r>
  <r>
    <x v="3"/>
    <x v="2"/>
    <n v="2.8426519540399999"/>
    <s v="Riparian"/>
    <s v="None"/>
    <s v="Alfalfa"/>
    <s v="RIP"/>
  </r>
  <r>
    <x v="0"/>
    <x v="2"/>
    <n v="0.89307316972299999"/>
    <s v="Riparian"/>
    <s v="None"/>
    <s v="Alfalfa"/>
    <s v="RIP"/>
  </r>
  <r>
    <x v="38"/>
    <x v="2"/>
    <n v="3.1729008208999998"/>
    <s v="Riparian"/>
    <s v="None"/>
    <s v="Alfalfa"/>
    <s v="RIP"/>
  </r>
  <r>
    <x v="38"/>
    <x v="2"/>
    <n v="3.1729008208999998"/>
    <s v="Riparian"/>
    <s v="None"/>
    <s v="Alfalfa"/>
    <s v="RIP"/>
  </r>
  <r>
    <x v="38"/>
    <x v="2"/>
    <n v="3.1729008208999998"/>
    <s v="Riparian"/>
    <s v="None"/>
    <s v="Alfalfa"/>
    <s v="RIP"/>
  </r>
  <r>
    <x v="39"/>
    <x v="2"/>
    <n v="2.78119621449"/>
    <s v="Riparian"/>
    <s v="None"/>
    <s v="Alfalfa"/>
    <s v="RIP"/>
  </r>
  <r>
    <x v="39"/>
    <x v="2"/>
    <n v="2.78119621449"/>
    <s v="Riparian"/>
    <s v="None"/>
    <s v="Alfalfa"/>
    <s v="RIP"/>
  </r>
  <r>
    <x v="40"/>
    <x v="2"/>
    <n v="2.78119621449"/>
    <s v="Riparian"/>
    <s v="None"/>
    <s v="Alfalfa"/>
    <s v="RIP"/>
  </r>
  <r>
    <x v="40"/>
    <x v="2"/>
    <n v="2.78119621449"/>
    <s v="Riparian"/>
    <s v="None"/>
    <s v="Alfalfa"/>
    <s v="RIP"/>
  </r>
  <r>
    <x v="31"/>
    <x v="2"/>
    <n v="2.5626095432799998"/>
    <s v="Riparian"/>
    <s v="None"/>
    <s v="Alfalfa"/>
    <s v="RIP"/>
  </r>
  <r>
    <x v="39"/>
    <x v="2"/>
    <n v="2.5851119999600001"/>
    <s v="Riparian"/>
    <s v="None"/>
    <s v="Alfalfa"/>
    <s v="RIP"/>
  </r>
  <r>
    <x v="40"/>
    <x v="2"/>
    <n v="2.5851119999600001"/>
    <s v="Riparian"/>
    <s v="None"/>
    <s v="Alfalfa"/>
    <s v="RIP"/>
  </r>
  <r>
    <x v="13"/>
    <x v="2"/>
    <n v="145.409248316999"/>
    <s v="Riparian"/>
    <s v="None"/>
    <s v="Alfalfa"/>
    <s v="RIP"/>
  </r>
  <r>
    <x v="13"/>
    <x v="2"/>
    <n v="145.409248316999"/>
    <s v="Riparian"/>
    <s v="None"/>
    <s v="Alfalfa"/>
    <s v="RIP"/>
  </r>
  <r>
    <x v="32"/>
    <x v="2"/>
    <n v="145.409248316999"/>
    <s v="Riparian"/>
    <s v="None"/>
    <s v="Alfalfa"/>
    <s v="RIP"/>
  </r>
  <r>
    <x v="3"/>
    <x v="2"/>
    <n v="2.4593209742500002"/>
    <s v="Riparian"/>
    <s v="None"/>
    <s v="Alfalfa"/>
    <s v="RIP"/>
  </r>
  <r>
    <x v="0"/>
    <x v="2"/>
    <n v="1.9923088734600001"/>
    <s v="Riparian"/>
    <s v="None"/>
    <s v="Alfalfa"/>
    <s v="RIP"/>
  </r>
  <r>
    <x v="0"/>
    <x v="2"/>
    <n v="1.9923088734600001"/>
    <s v="Riparian"/>
    <s v="None"/>
    <s v="Alfalfa"/>
    <s v="RIP"/>
  </r>
  <r>
    <x v="0"/>
    <x v="2"/>
    <n v="2.7525358454100002"/>
    <s v="Riparian"/>
    <s v="None"/>
    <s v="Alfalfa"/>
    <s v="RIP"/>
  </r>
  <r>
    <x v="22"/>
    <x v="2"/>
    <n v="1.7339931693499999"/>
    <s v="Riparian"/>
    <s v="None"/>
    <s v="Alfalfa"/>
    <s v="RIP"/>
  </r>
  <r>
    <x v="0"/>
    <x v="2"/>
    <n v="4.2600587823099998"/>
    <s v="Riparian"/>
    <s v="None"/>
    <s v="Alfalfa"/>
    <s v="RIP"/>
  </r>
  <r>
    <x v="0"/>
    <x v="2"/>
    <n v="4.2600587823099998"/>
    <s v="Riparian"/>
    <s v="None"/>
    <s v="Alfalfa"/>
    <s v="RIP"/>
  </r>
  <r>
    <x v="0"/>
    <x v="2"/>
    <n v="10.7612687202"/>
    <s v="Riparian"/>
    <s v="None"/>
    <s v="Alfalfa"/>
    <s v="RIP"/>
  </r>
  <r>
    <x v="0"/>
    <x v="2"/>
    <n v="2.0600805153100001"/>
    <s v="Riparian"/>
    <s v="None"/>
    <s v="Alfalfa"/>
    <s v="RIP"/>
  </r>
  <r>
    <x v="22"/>
    <x v="2"/>
    <n v="9.8827317326500008"/>
    <s v="Riparian"/>
    <s v="None"/>
    <s v="Alfalfa"/>
    <s v="RIP"/>
  </r>
  <r>
    <x v="0"/>
    <x v="2"/>
    <n v="1.07157396198"/>
    <s v="Riparian"/>
    <s v="None"/>
    <s v="Alfalfa"/>
    <s v="RIP"/>
  </r>
  <r>
    <x v="42"/>
    <x v="2"/>
    <n v="0.482439834224"/>
    <s v="Riparian"/>
    <s v="None"/>
    <s v="Alfalfa"/>
    <s v="RIP"/>
  </r>
  <r>
    <x v="7"/>
    <x v="2"/>
    <n v="0.482439834224"/>
    <s v="Riparian"/>
    <s v="None"/>
    <s v="Alfalfa"/>
    <s v="RIP"/>
  </r>
  <r>
    <x v="10"/>
    <x v="2"/>
    <n v="3.0976006521300001"/>
    <s v="Riparian"/>
    <s v="None"/>
    <s v="Alfalfa"/>
    <s v="RIP"/>
  </r>
  <r>
    <x v="39"/>
    <x v="2"/>
    <n v="0.44149638611399999"/>
    <s v="Riparian"/>
    <s v="None"/>
    <s v="Alfalfa"/>
    <s v="RIP"/>
  </r>
  <r>
    <x v="40"/>
    <x v="2"/>
    <n v="0.44149638611399999"/>
    <s v="Riparian"/>
    <s v="None"/>
    <s v="Alfalfa"/>
    <s v="RIP"/>
  </r>
  <r>
    <x v="5"/>
    <x v="2"/>
    <n v="7.7346425344599998"/>
    <s v="Riparian"/>
    <s v="None"/>
    <s v="Alfalfa"/>
    <s v="RIP"/>
  </r>
  <r>
    <x v="5"/>
    <x v="2"/>
    <n v="7.7346425344599998"/>
    <s v="Riparian"/>
    <s v="None"/>
    <s v="Alfalfa"/>
    <s v="RIP"/>
  </r>
  <r>
    <x v="42"/>
    <x v="2"/>
    <n v="3.0523157562900001"/>
    <s v="Riparian"/>
    <s v="None"/>
    <s v="Alfalfa"/>
    <s v="RIP"/>
  </r>
  <r>
    <x v="7"/>
    <x v="2"/>
    <n v="3.0523157562900001"/>
    <s v="Riparian"/>
    <s v="None"/>
    <s v="Alfalfa"/>
    <s v="RIP"/>
  </r>
  <r>
    <x v="10"/>
    <x v="2"/>
    <n v="0.56136951624599996"/>
    <s v="Riparian"/>
    <s v="None"/>
    <s v="Alfalfa"/>
    <s v="RIP"/>
  </r>
  <r>
    <x v="52"/>
    <x v="2"/>
    <n v="5.6469062755200001"/>
    <s v="Riparian"/>
    <s v="None"/>
    <s v="Alfalfa"/>
    <s v="RIP"/>
  </r>
  <r>
    <x v="52"/>
    <x v="2"/>
    <n v="5.6469062755200001"/>
    <s v="Riparian"/>
    <s v="None"/>
    <s v="Alfalfa"/>
    <s v="RIP"/>
  </r>
  <r>
    <x v="8"/>
    <x v="2"/>
    <n v="1.95550039215"/>
    <s v="Riparian"/>
    <s v="None"/>
    <s v="Alfalfa"/>
    <s v="RIP"/>
  </r>
  <r>
    <x v="13"/>
    <x v="2"/>
    <n v="2.9358578830700002"/>
    <s v="Riparian"/>
    <s v="None"/>
    <s v="Alfalfa"/>
    <s v="RIP"/>
  </r>
  <r>
    <x v="13"/>
    <x v="2"/>
    <n v="2.9358578830700002"/>
    <s v="Riparian"/>
    <s v="None"/>
    <s v="Alfalfa"/>
    <s v="RIP"/>
  </r>
  <r>
    <x v="13"/>
    <x v="2"/>
    <n v="2.9358578830700002"/>
    <s v="Riparian"/>
    <s v="None"/>
    <s v="Alfalfa"/>
    <s v="RIP"/>
  </r>
  <r>
    <x v="13"/>
    <x v="2"/>
    <n v="2.9358578830700002"/>
    <s v="Riparian"/>
    <s v="None"/>
    <s v="Alfalfa"/>
    <s v="RIP"/>
  </r>
  <r>
    <x v="12"/>
    <x v="2"/>
    <n v="0.92975613899499998"/>
    <s v="Riparian"/>
    <s v="None"/>
    <s v="Alfalfa"/>
    <s v="RIP"/>
  </r>
  <r>
    <x v="0"/>
    <x v="2"/>
    <n v="4.1231745335900003"/>
    <s v="Riparian"/>
    <s v="None"/>
    <s v="Alfalfa"/>
    <s v="RIP"/>
  </r>
  <r>
    <x v="21"/>
    <x v="2"/>
    <n v="3.7793535461699999"/>
    <s v="Riparian"/>
    <s v="None"/>
    <s v="Alfalfa"/>
    <s v="RIP"/>
  </r>
  <r>
    <x v="21"/>
    <x v="2"/>
    <n v="3.7793535461699999"/>
    <s v="Riparian"/>
    <s v="None"/>
    <s v="Alfalfa"/>
    <s v="RIP"/>
  </r>
  <r>
    <x v="13"/>
    <x v="2"/>
    <n v="1.3342789447200001"/>
    <s v="Riparian"/>
    <s v="None"/>
    <s v="Alfalfa"/>
    <s v="RIP"/>
  </r>
  <r>
    <x v="0"/>
    <x v="2"/>
    <n v="16.955877893899899"/>
    <s v="Riparian"/>
    <s v="None"/>
    <s v="Alfalfa"/>
    <s v="RIP"/>
  </r>
  <r>
    <x v="32"/>
    <x v="2"/>
    <n v="9.6777978851000004"/>
    <s v="Riparian"/>
    <s v="None"/>
    <s v="Alfalfa"/>
    <s v="RIP"/>
  </r>
  <r>
    <x v="32"/>
    <x v="2"/>
    <n v="9.6777978851000004"/>
    <s v="Riparian"/>
    <s v="None"/>
    <s v="Alfalfa"/>
    <s v="RIP"/>
  </r>
  <r>
    <x v="0"/>
    <x v="2"/>
    <n v="9.6777978851000004"/>
    <s v="Riparian"/>
    <s v="None"/>
    <s v="Alfalfa"/>
    <s v="RIP"/>
  </r>
  <r>
    <x v="0"/>
    <x v="2"/>
    <n v="9.6777978851000004"/>
    <s v="Riparian"/>
    <s v="None"/>
    <s v="Alfalfa"/>
    <s v="RIP"/>
  </r>
  <r>
    <x v="0"/>
    <x v="2"/>
    <n v="9.6777978851000004"/>
    <s v="Riparian"/>
    <s v="None"/>
    <s v="Alfalfa"/>
    <s v="RIP"/>
  </r>
  <r>
    <x v="33"/>
    <x v="2"/>
    <n v="9.6777978851000004"/>
    <s v="Riparian"/>
    <s v="None"/>
    <s v="Alfalfa"/>
    <s v="RIP"/>
  </r>
  <r>
    <x v="33"/>
    <x v="2"/>
    <n v="9.6777978851000004"/>
    <s v="Riparian"/>
    <s v="None"/>
    <s v="Alfalfa"/>
    <s v="RIP"/>
  </r>
  <r>
    <x v="12"/>
    <x v="2"/>
    <n v="16.588370285500002"/>
    <s v="Riparian"/>
    <s v="None"/>
    <s v="Alfalfa"/>
    <s v="RIP"/>
  </r>
  <r>
    <x v="12"/>
    <x v="2"/>
    <n v="16.588370285500002"/>
    <s v="Riparian"/>
    <s v="None"/>
    <s v="Alfalfa"/>
    <s v="RIP"/>
  </r>
  <r>
    <x v="12"/>
    <x v="2"/>
    <n v="16.588370285500002"/>
    <s v="Riparian"/>
    <s v="None"/>
    <s v="Alfalfa"/>
    <s v="RIP"/>
  </r>
  <r>
    <x v="12"/>
    <x v="2"/>
    <n v="16.588370285500002"/>
    <s v="Riparian"/>
    <s v="None"/>
    <s v="Alfalfa"/>
    <s v="RIP"/>
  </r>
  <r>
    <x v="0"/>
    <x v="2"/>
    <n v="2.0184033228099998"/>
    <s v="Riparian"/>
    <s v="None"/>
    <s v="Alfalfa"/>
    <s v="RIP"/>
  </r>
  <r>
    <x v="0"/>
    <x v="2"/>
    <n v="2.2752932396799999"/>
    <s v="Riparian"/>
    <s v="None"/>
    <s v="Alfalfa"/>
    <s v="RIP"/>
  </r>
  <r>
    <x v="39"/>
    <x v="2"/>
    <n v="3.2731945605599999"/>
    <s v="Riparian"/>
    <s v="None"/>
    <s v="Alfalfa"/>
    <s v="RIP"/>
  </r>
  <r>
    <x v="40"/>
    <x v="2"/>
    <n v="3.2731945605599999"/>
    <s v="Riparian"/>
    <s v="None"/>
    <s v="Alfalfa"/>
    <s v="RIP"/>
  </r>
  <r>
    <x v="32"/>
    <x v="2"/>
    <n v="2.9439258956700001"/>
    <s v="Riparian"/>
    <s v="None"/>
    <s v="Alfalfa"/>
    <s v="RIP"/>
  </r>
  <r>
    <x v="33"/>
    <x v="2"/>
    <n v="2.9439258956700001"/>
    <s v="Riparian"/>
    <s v="None"/>
    <s v="Alfalfa"/>
    <s v="RIP"/>
  </r>
  <r>
    <x v="33"/>
    <x v="2"/>
    <n v="2.9439258956700001"/>
    <s v="Riparian"/>
    <s v="None"/>
    <s v="Alfalfa"/>
    <s v="RIP"/>
  </r>
  <r>
    <x v="33"/>
    <x v="2"/>
    <n v="2.9439258956700001"/>
    <s v="Riparian"/>
    <s v="None"/>
    <s v="Alfalfa"/>
    <s v="RIP"/>
  </r>
  <r>
    <x v="10"/>
    <x v="2"/>
    <n v="5.2498286502199996"/>
    <s v="Riparian"/>
    <s v="None"/>
    <s v="Alfalfa"/>
    <s v="RIP"/>
  </r>
  <r>
    <x v="10"/>
    <x v="2"/>
    <n v="5.2498286502199996"/>
    <s v="Riparian"/>
    <s v="None"/>
    <s v="Alfalfa"/>
    <s v="RIP"/>
  </r>
  <r>
    <x v="10"/>
    <x v="2"/>
    <n v="1.1112318741"/>
    <s v="Riparian"/>
    <s v="None"/>
    <s v="Alfalfa"/>
    <s v="RIP"/>
  </r>
  <r>
    <x v="5"/>
    <x v="2"/>
    <n v="2.69562479447"/>
    <s v="Riparian"/>
    <s v="None"/>
    <s v="Alfalfa"/>
    <s v="RIP"/>
  </r>
  <r>
    <x v="5"/>
    <x v="2"/>
    <n v="2.69562479447"/>
    <s v="Riparian"/>
    <s v="None"/>
    <s v="Alfalfa"/>
    <s v="RIP"/>
  </r>
  <r>
    <x v="20"/>
    <x v="2"/>
    <n v="1.5300094075799999"/>
    <s v="Riparian"/>
    <s v="None"/>
    <s v="Alfalfa"/>
    <s v="RIP"/>
  </r>
  <r>
    <x v="14"/>
    <x v="2"/>
    <n v="25.108538296500001"/>
    <s v="Riparian"/>
    <s v="None"/>
    <s v="Alfalfa"/>
    <s v="RIP"/>
  </r>
  <r>
    <x v="15"/>
    <x v="2"/>
    <n v="25.108538296500001"/>
    <s v="Riparian"/>
    <s v="None"/>
    <s v="Alfalfa"/>
    <s v="RIP"/>
  </r>
  <r>
    <x v="8"/>
    <x v="2"/>
    <n v="21.8818881915"/>
    <s v="Riparian"/>
    <s v="None"/>
    <s v="Alfalfa"/>
    <s v="RIP"/>
  </r>
  <r>
    <x v="8"/>
    <x v="2"/>
    <n v="2.3657574614199999"/>
    <s v="Riparian"/>
    <s v="None"/>
    <s v="Alfalfa"/>
    <s v="RIP"/>
  </r>
  <r>
    <x v="8"/>
    <x v="2"/>
    <n v="2.3657574614199999"/>
    <s v="Riparian"/>
    <s v="None"/>
    <s v="Alfalfa"/>
    <s v="RIP"/>
  </r>
  <r>
    <x v="3"/>
    <x v="2"/>
    <n v="1.1663507803199999"/>
    <s v="Riparian"/>
    <s v="None"/>
    <s v="Alfalfa"/>
    <s v="RIP"/>
  </r>
  <r>
    <x v="5"/>
    <x v="2"/>
    <n v="0.30301782021200002"/>
    <s v="Riparian"/>
    <s v="None"/>
    <s v="Alfalfa"/>
    <s v="RIP"/>
  </r>
  <r>
    <x v="10"/>
    <x v="2"/>
    <n v="0.30301782021200002"/>
    <s v="Riparian"/>
    <s v="None"/>
    <s v="Alfalfa"/>
    <s v="RIP"/>
  </r>
  <r>
    <x v="42"/>
    <x v="2"/>
    <n v="1.8379000034299999"/>
    <s v="Riparian"/>
    <s v="None"/>
    <s v="Alfalfa"/>
    <s v="RIP"/>
  </r>
  <r>
    <x v="7"/>
    <x v="2"/>
    <n v="1.8379000034299999"/>
    <s v="Riparian"/>
    <s v="None"/>
    <s v="Alfalfa"/>
    <s v="RIP"/>
  </r>
  <r>
    <x v="8"/>
    <x v="2"/>
    <n v="2.7600595422200001"/>
    <s v="Riparian"/>
    <s v="None"/>
    <s v="Alfalfa"/>
    <s v="RIP"/>
  </r>
  <r>
    <x v="8"/>
    <x v="2"/>
    <n v="2.7600595422200001"/>
    <s v="Riparian"/>
    <s v="None"/>
    <s v="Alfalfa"/>
    <s v="RIP"/>
  </r>
  <r>
    <x v="16"/>
    <x v="2"/>
    <n v="2.2134620544399999"/>
    <s v="Riparian"/>
    <s v="None"/>
    <s v="Alfalfa"/>
    <s v="RIP"/>
  </r>
  <r>
    <x v="12"/>
    <x v="2"/>
    <n v="2.5929138261700002"/>
    <s v="Riparian"/>
    <s v="None"/>
    <s v="Alfalfa"/>
    <s v="RIP"/>
  </r>
  <r>
    <x v="12"/>
    <x v="2"/>
    <n v="2.5929138261700002"/>
    <s v="Riparian"/>
    <s v="None"/>
    <s v="Alfalfa"/>
    <s v="RIP"/>
  </r>
  <r>
    <x v="12"/>
    <x v="2"/>
    <n v="2.5929138261700002"/>
    <s v="Riparian"/>
    <s v="None"/>
    <s v="Alfalfa"/>
    <s v="RIP"/>
  </r>
  <r>
    <x v="5"/>
    <x v="2"/>
    <n v="1.7262360058799999"/>
    <s v="Riparian"/>
    <s v="None"/>
    <s v="Alfalfa"/>
    <s v="RIP"/>
  </r>
  <r>
    <x v="3"/>
    <x v="2"/>
    <n v="1.7262360058799999"/>
    <s v="Riparian"/>
    <s v="None"/>
    <s v="Alfalfa"/>
    <s v="RIP"/>
  </r>
  <r>
    <x v="0"/>
    <x v="2"/>
    <n v="5.2928978148999999"/>
    <s v="Riparian"/>
    <s v="None"/>
    <s v="Alfalfa"/>
    <s v="RIP"/>
  </r>
  <r>
    <x v="33"/>
    <x v="2"/>
    <n v="1.34528408913"/>
    <s v="Riparian"/>
    <s v="None"/>
    <s v="Alfalfa"/>
    <s v="RIP"/>
  </r>
  <r>
    <x v="0"/>
    <x v="2"/>
    <n v="0.19161997887000001"/>
    <s v="Riparian"/>
    <s v="None"/>
    <s v="Alfalfa"/>
    <s v="RIP"/>
  </r>
  <r>
    <x v="3"/>
    <x v="2"/>
    <n v="0.124410755958"/>
    <s v="Riparian"/>
    <s v="None"/>
    <s v="Alfalfa"/>
    <s v="RIP"/>
  </r>
  <r>
    <x v="29"/>
    <x v="2"/>
    <n v="2.1168738784399999"/>
    <s v="Riparian"/>
    <s v="None"/>
    <s v="Alfalfa"/>
    <s v="RIP"/>
  </r>
  <r>
    <x v="8"/>
    <x v="2"/>
    <n v="4.3121134309500002"/>
    <s v="Riparian"/>
    <s v="None"/>
    <s v="Alfalfa"/>
    <s v="RIP"/>
  </r>
  <r>
    <x v="14"/>
    <x v="2"/>
    <n v="0.25019029123600001"/>
    <s v="Riparian"/>
    <s v="None"/>
    <s v="Alfalfa"/>
    <s v="RIP"/>
  </r>
  <r>
    <x v="0"/>
    <x v="2"/>
    <n v="4.7990818615500004"/>
    <s v="Riparian"/>
    <s v="None"/>
    <s v="Alfalfa"/>
    <s v="RIP"/>
  </r>
  <r>
    <x v="24"/>
    <x v="2"/>
    <n v="3.4614448224399998"/>
    <s v="Riparian"/>
    <s v="None"/>
    <s v="Alfalfa"/>
    <s v="RIP"/>
  </r>
  <r>
    <x v="0"/>
    <x v="2"/>
    <n v="0.27252797772699999"/>
    <s v="Riparian"/>
    <s v="None"/>
    <s v="Alfalfa"/>
    <s v="RIP"/>
  </r>
  <r>
    <x v="0"/>
    <x v="2"/>
    <n v="0.27252797772699999"/>
    <s v="Riparian"/>
    <s v="None"/>
    <s v="Alfalfa"/>
    <s v="RIP"/>
  </r>
  <r>
    <x v="17"/>
    <x v="2"/>
    <n v="5.6410753618299996"/>
    <s v="Riparian"/>
    <s v="None"/>
    <s v="Alfalfa"/>
    <s v="RIP"/>
  </r>
  <r>
    <x v="17"/>
    <x v="2"/>
    <n v="5.6410753618299996"/>
    <s v="Riparian"/>
    <s v="None"/>
    <s v="Alfalfa"/>
    <s v="RIP"/>
  </r>
  <r>
    <x v="17"/>
    <x v="2"/>
    <n v="5.6410753618299996"/>
    <s v="Riparian"/>
    <s v="None"/>
    <s v="Alfalfa"/>
    <s v="RIP"/>
  </r>
  <r>
    <x v="12"/>
    <x v="2"/>
    <n v="5.6410753618299996"/>
    <s v="Riparian"/>
    <s v="None"/>
    <s v="Alfalfa"/>
    <s v="RIP"/>
  </r>
  <r>
    <x v="0"/>
    <x v="2"/>
    <n v="4.0403532605299999"/>
    <s v="Riparian"/>
    <s v="None"/>
    <s v="Alfalfa"/>
    <s v="RIP"/>
  </r>
  <r>
    <x v="27"/>
    <x v="2"/>
    <n v="2.9737799391899999"/>
    <s v="Riparian"/>
    <s v="None"/>
    <s v="Alfalfa"/>
    <s v="RIP"/>
  </r>
  <r>
    <x v="49"/>
    <x v="2"/>
    <n v="5.2694035582399996"/>
    <s v="Riparian"/>
    <s v="None"/>
    <s v="Alfalfa"/>
    <s v="RIP"/>
  </r>
  <r>
    <x v="12"/>
    <x v="2"/>
    <n v="3.5283052455199999"/>
    <s v="Riparian"/>
    <s v="None"/>
    <s v="Alfalfa"/>
    <s v="RIP"/>
  </r>
  <r>
    <x v="12"/>
    <x v="2"/>
    <n v="4.6406058414100002"/>
    <s v="Riparian"/>
    <s v="None"/>
    <s v="Alfalfa"/>
    <s v="RIP"/>
  </r>
  <r>
    <x v="12"/>
    <x v="2"/>
    <n v="4.6406058414100002"/>
    <s v="Riparian"/>
    <s v="None"/>
    <s v="Alfalfa"/>
    <s v="RIP"/>
  </r>
  <r>
    <x v="12"/>
    <x v="2"/>
    <n v="4.6406058414100002"/>
    <s v="Riparian"/>
    <s v="None"/>
    <s v="Alfalfa"/>
    <s v="RIP"/>
  </r>
  <r>
    <x v="10"/>
    <x v="2"/>
    <n v="3.72039982627"/>
    <s v="Riparian"/>
    <s v="None"/>
    <s v="Alfalfa"/>
    <s v="RIP"/>
  </r>
  <r>
    <x v="10"/>
    <x v="2"/>
    <n v="3.72039982627"/>
    <s v="Riparian"/>
    <s v="None"/>
    <s v="Alfalfa"/>
    <s v="RIP"/>
  </r>
  <r>
    <x v="39"/>
    <x v="2"/>
    <n v="3.73382000316"/>
    <s v="Riparian"/>
    <s v="None"/>
    <s v="Alfalfa"/>
    <s v="RIP"/>
  </r>
  <r>
    <x v="40"/>
    <x v="2"/>
    <n v="3.73382000316"/>
    <s v="Riparian"/>
    <s v="None"/>
    <s v="Alfalfa"/>
    <s v="RIP"/>
  </r>
  <r>
    <x v="8"/>
    <x v="2"/>
    <n v="2.7141787201200001"/>
    <s v="Riparian"/>
    <s v="None"/>
    <s v="Alfalfa"/>
    <s v="RIP"/>
  </r>
  <r>
    <x v="44"/>
    <x v="2"/>
    <n v="4.5171179301100004"/>
    <s v="Riparian"/>
    <s v="None"/>
    <s v="Alfalfa"/>
    <s v="RIP"/>
  </r>
  <r>
    <x v="7"/>
    <x v="2"/>
    <n v="0.96726937015900005"/>
    <s v="Riparian"/>
    <s v="None"/>
    <s v="Alfalfa"/>
    <s v="RIP"/>
  </r>
  <r>
    <x v="2"/>
    <x v="2"/>
    <n v="2.0226143051499998"/>
    <s v="Riparian"/>
    <s v="None"/>
    <s v="Alfalfa"/>
    <s v="RIP"/>
  </r>
  <r>
    <x v="8"/>
    <x v="2"/>
    <n v="4.5342442784000001"/>
    <s v="Riparian"/>
    <s v="None"/>
    <s v="Alfalfa"/>
    <s v="RIP"/>
  </r>
  <r>
    <x v="8"/>
    <x v="2"/>
    <n v="19.631473225099899"/>
    <s v="Riparian"/>
    <s v="None"/>
    <s v="Alfalfa"/>
    <s v="RIP"/>
  </r>
  <r>
    <x v="8"/>
    <x v="2"/>
    <n v="19.631473225099899"/>
    <s v="Riparian"/>
    <s v="None"/>
    <s v="Alfalfa"/>
    <s v="RIP"/>
  </r>
  <r>
    <x v="8"/>
    <x v="2"/>
    <n v="3.2734288063900001"/>
    <s v="Riparian"/>
    <s v="None"/>
    <s v="Alfalfa"/>
    <s v="RIP"/>
  </r>
  <r>
    <x v="8"/>
    <x v="2"/>
    <n v="5.0609062099499997"/>
    <s v="Riparian"/>
    <s v="None"/>
    <s v="Alfalfa"/>
    <s v="RIP"/>
  </r>
  <r>
    <x v="10"/>
    <x v="2"/>
    <n v="2.7109705058000002"/>
    <s v="Riparian"/>
    <s v="None"/>
    <s v="Alfalfa"/>
    <s v="RIP"/>
  </r>
  <r>
    <x v="10"/>
    <x v="2"/>
    <n v="2.7109705058000002"/>
    <s v="Riparian"/>
    <s v="None"/>
    <s v="Alfalfa"/>
    <s v="RIP"/>
  </r>
  <r>
    <x v="13"/>
    <x v="2"/>
    <n v="1.0580964427099999"/>
    <s v="Riparian"/>
    <s v="None"/>
    <s v="Alfalfa"/>
    <s v="RIP"/>
  </r>
  <r>
    <x v="2"/>
    <x v="2"/>
    <n v="0.98318036513899998"/>
    <s v="Riparian"/>
    <s v="None"/>
    <s v="Alfalfa"/>
    <s v="RIP"/>
  </r>
  <r>
    <x v="12"/>
    <x v="2"/>
    <n v="4.2800258236199999"/>
    <s v="Riparian"/>
    <s v="None"/>
    <s v="Alfalfa"/>
    <s v="RIP"/>
  </r>
  <r>
    <x v="12"/>
    <x v="2"/>
    <n v="4.2800258236199999"/>
    <s v="Riparian"/>
    <s v="None"/>
    <s v="Alfalfa"/>
    <s v="RIP"/>
  </r>
  <r>
    <x v="52"/>
    <x v="2"/>
    <n v="2.3511703132899999"/>
    <s v="Riparian"/>
    <s v="None"/>
    <s v="Alfalfa"/>
    <s v="RIP"/>
  </r>
  <r>
    <x v="33"/>
    <x v="2"/>
    <n v="2.2707397658400001"/>
    <s v="Riparian"/>
    <s v="None"/>
    <s v="Alfalfa"/>
    <s v="RIP"/>
  </r>
  <r>
    <x v="33"/>
    <x v="2"/>
    <n v="2.2707397658400001"/>
    <s v="Riparian"/>
    <s v="None"/>
    <s v="Alfalfa"/>
    <s v="RIP"/>
  </r>
  <r>
    <x v="7"/>
    <x v="2"/>
    <n v="6.2158374393800004"/>
    <s v="Riparian"/>
    <s v="None"/>
    <s v="Alfalfa"/>
    <s v="RIP"/>
  </r>
  <r>
    <x v="7"/>
    <x v="2"/>
    <n v="6.2158374393800004"/>
    <s v="Riparian"/>
    <s v="None"/>
    <s v="Alfalfa"/>
    <s v="RIP"/>
  </r>
  <r>
    <x v="5"/>
    <x v="2"/>
    <n v="7.2298567336500001"/>
    <s v="Riparian"/>
    <s v="None"/>
    <s v="Alfalfa"/>
    <s v="RIP"/>
  </r>
  <r>
    <x v="5"/>
    <x v="2"/>
    <n v="7.2298567336500001"/>
    <s v="Riparian"/>
    <s v="None"/>
    <s v="Alfalfa"/>
    <s v="RIP"/>
  </r>
  <r>
    <x v="5"/>
    <x v="2"/>
    <n v="7.2298567336500001"/>
    <s v="Riparian"/>
    <s v="None"/>
    <s v="Alfalfa"/>
    <s v="RIP"/>
  </r>
  <r>
    <x v="5"/>
    <x v="2"/>
    <n v="7.2298567336500001"/>
    <s v="Riparian"/>
    <s v="None"/>
    <s v="Alfalfa"/>
    <s v="RIP"/>
  </r>
  <r>
    <x v="15"/>
    <x v="2"/>
    <n v="11.724489262700001"/>
    <s v="Riparian"/>
    <s v="None"/>
    <s v="Alfalfa"/>
    <s v="RIP"/>
  </r>
  <r>
    <x v="12"/>
    <x v="2"/>
    <n v="11.724489262700001"/>
    <s v="Riparian"/>
    <s v="None"/>
    <s v="Alfalfa"/>
    <s v="RIP"/>
  </r>
  <r>
    <x v="7"/>
    <x v="2"/>
    <n v="0.64820914721800005"/>
    <s v="Riparian"/>
    <s v="None"/>
    <s v="Alfalfa"/>
    <s v="RIP"/>
  </r>
  <r>
    <x v="6"/>
    <x v="2"/>
    <n v="86.061666263000006"/>
    <s v="Riparian"/>
    <s v="None"/>
    <s v="Alfalfa"/>
    <s v="RIP"/>
  </r>
  <r>
    <x v="6"/>
    <x v="2"/>
    <n v="86.061666263000006"/>
    <s v="Riparian"/>
    <s v="None"/>
    <s v="Alfalfa"/>
    <s v="RIP"/>
  </r>
  <r>
    <x v="21"/>
    <x v="2"/>
    <n v="86.061666263000006"/>
    <s v="Riparian"/>
    <s v="None"/>
    <s v="Alfalfa"/>
    <s v="RIP"/>
  </r>
  <r>
    <x v="8"/>
    <x v="2"/>
    <n v="5.9716893645200004"/>
    <s v="Riparian"/>
    <s v="None"/>
    <s v="Alfalfa"/>
    <s v="RIP"/>
  </r>
  <r>
    <x v="0"/>
    <x v="2"/>
    <n v="3.5738485638999999"/>
    <s v="Riparian"/>
    <s v="None"/>
    <s v="Alfalfa"/>
    <s v="RIP"/>
  </r>
  <r>
    <x v="0"/>
    <x v="2"/>
    <n v="12.797233925700001"/>
    <s v="Riparian"/>
    <s v="None"/>
    <s v="Alfalfa"/>
    <s v="RIP"/>
  </r>
  <r>
    <x v="33"/>
    <x v="2"/>
    <n v="2.6135450477100002"/>
    <s v="Riparian"/>
    <s v="None"/>
    <s v="Alfalfa"/>
    <s v="RIP"/>
  </r>
  <r>
    <x v="33"/>
    <x v="2"/>
    <n v="2.6135450477100002"/>
    <s v="Riparian"/>
    <s v="None"/>
    <s v="Alfalfa"/>
    <s v="RIP"/>
  </r>
  <r>
    <x v="33"/>
    <x v="2"/>
    <n v="2.6135450477100002"/>
    <s v="Riparian"/>
    <s v="None"/>
    <s v="Alfalfa"/>
    <s v="RIP"/>
  </r>
  <r>
    <x v="33"/>
    <x v="2"/>
    <n v="2.6135450477100002"/>
    <s v="Riparian"/>
    <s v="None"/>
    <s v="Alfalfa"/>
    <s v="RIP"/>
  </r>
  <r>
    <x v="33"/>
    <x v="2"/>
    <n v="2.6135450477100002"/>
    <s v="Riparian"/>
    <s v="None"/>
    <s v="Alfalfa"/>
    <s v="RIP"/>
  </r>
  <r>
    <x v="39"/>
    <x v="2"/>
    <n v="0.172041553023"/>
    <s v="Riparian"/>
    <s v="None"/>
    <s v="Alfalfa"/>
    <s v="RIP"/>
  </r>
  <r>
    <x v="40"/>
    <x v="2"/>
    <n v="0.172041553023"/>
    <s v="Riparian"/>
    <s v="None"/>
    <s v="Alfalfa"/>
    <s v="RIP"/>
  </r>
  <r>
    <x v="5"/>
    <x v="2"/>
    <n v="3.0129804401100002"/>
    <s v="Riparian"/>
    <s v="None"/>
    <s v="Alfalfa"/>
    <s v="RIP"/>
  </r>
  <r>
    <x v="5"/>
    <x v="2"/>
    <n v="3.0129804401100002"/>
    <s v="Riparian"/>
    <s v="None"/>
    <s v="Alfalfa"/>
    <s v="RIP"/>
  </r>
  <r>
    <x v="12"/>
    <x v="2"/>
    <n v="8.4783036274099999"/>
    <s v="Riparian"/>
    <s v="None"/>
    <s v="Alfalfa"/>
    <s v="RIP"/>
  </r>
  <r>
    <x v="6"/>
    <x v="2"/>
    <n v="31.0267574402999"/>
    <s v="Riparian"/>
    <s v="None"/>
    <s v="Alfalfa"/>
    <s v="RIP"/>
  </r>
  <r>
    <x v="5"/>
    <x v="2"/>
    <n v="0.55046440289200005"/>
    <s v="Riparian"/>
    <s v="None"/>
    <s v="Corn"/>
    <s v="RIP"/>
  </r>
  <r>
    <x v="3"/>
    <x v="2"/>
    <n v="4.2332697967800001"/>
    <s v="Riparian"/>
    <s v="None"/>
    <s v="Corn"/>
    <s v="RIP"/>
  </r>
  <r>
    <x v="0"/>
    <x v="2"/>
    <n v="1.80432146892"/>
    <s v="Riparian"/>
    <s v="None"/>
    <s v="Corn"/>
    <s v="RIP"/>
  </r>
  <r>
    <x v="0"/>
    <x v="2"/>
    <n v="5.44781409489"/>
    <s v="Riparian"/>
    <s v="None"/>
    <s v="Corn"/>
    <s v="RIP"/>
  </r>
  <r>
    <x v="0"/>
    <x v="2"/>
    <n v="5.44781409489"/>
    <s v="Riparian"/>
    <s v="None"/>
    <s v="Corn"/>
    <s v="RIP"/>
  </r>
  <r>
    <x v="3"/>
    <x v="2"/>
    <n v="1.7106580203299999"/>
    <s v="Riparian"/>
    <s v="None"/>
    <s v="Corn"/>
    <s v="RIP"/>
  </r>
  <r>
    <x v="7"/>
    <x v="2"/>
    <n v="5.1072229690200004"/>
    <s v="Riparian"/>
    <s v="None"/>
    <s v="Corn"/>
    <s v="RIP"/>
  </r>
  <r>
    <x v="7"/>
    <x v="2"/>
    <n v="5.1072229690200004"/>
    <s v="Riparian"/>
    <s v="None"/>
    <s v="Corn"/>
    <s v="RIP"/>
  </r>
  <r>
    <x v="8"/>
    <x v="2"/>
    <n v="6.8000912724599996"/>
    <s v="Riparian"/>
    <s v="None"/>
    <s v="Corn"/>
    <s v="RIP"/>
  </r>
  <r>
    <x v="8"/>
    <x v="2"/>
    <n v="6.8000912724599996"/>
    <s v="Riparian"/>
    <s v="None"/>
    <s v="Corn"/>
    <s v="RIP"/>
  </r>
  <r>
    <x v="8"/>
    <x v="2"/>
    <n v="6.8000912724599996"/>
    <s v="Riparian"/>
    <s v="None"/>
    <s v="Corn"/>
    <s v="RIP"/>
  </r>
  <r>
    <x v="0"/>
    <x v="2"/>
    <n v="1.68385642109"/>
    <s v="Riparian"/>
    <s v="None"/>
    <s v="Corn"/>
    <s v="RIP"/>
  </r>
  <r>
    <x v="8"/>
    <x v="2"/>
    <n v="7.2980319306899997"/>
    <s v="Riparian"/>
    <s v="None"/>
    <s v="Corn"/>
    <s v="RIP"/>
  </r>
  <r>
    <x v="0"/>
    <x v="2"/>
    <n v="3.8669454604100002"/>
    <s v="Riparian"/>
    <s v="None"/>
    <s v="Corn"/>
    <s v="RIP"/>
  </r>
  <r>
    <x v="26"/>
    <x v="2"/>
    <n v="1.3863344343499999"/>
    <s v="Riparian"/>
    <s v="None"/>
    <s v="Developed/Low Intensity"/>
    <s v="RIP"/>
  </r>
  <r>
    <x v="26"/>
    <x v="2"/>
    <n v="0.97843654153600002"/>
    <s v="Riparian"/>
    <s v="None"/>
    <s v="Developed/Low Intensity"/>
    <s v="RIP"/>
  </r>
  <r>
    <x v="26"/>
    <x v="2"/>
    <n v="0.97843654153600002"/>
    <s v="Riparian"/>
    <s v="None"/>
    <s v="Developed/Low Intensity"/>
    <s v="RIP"/>
  </r>
  <r>
    <x v="39"/>
    <x v="2"/>
    <n v="5.1918229839499999"/>
    <s v="Riparian"/>
    <s v="None"/>
    <s v="Developed/Low Intensity"/>
    <s v="RIP"/>
  </r>
  <r>
    <x v="39"/>
    <x v="2"/>
    <n v="5.1918229839499999"/>
    <s v="Riparian"/>
    <s v="None"/>
    <s v="Developed/Low Intensity"/>
    <s v="RIP"/>
  </r>
  <r>
    <x v="40"/>
    <x v="2"/>
    <n v="5.1918229839499999"/>
    <s v="Riparian"/>
    <s v="None"/>
    <s v="Developed/Low Intensity"/>
    <s v="RIP"/>
  </r>
  <r>
    <x v="40"/>
    <x v="2"/>
    <n v="5.1918229839499999"/>
    <s v="Riparian"/>
    <s v="None"/>
    <s v="Developed/Low Intensity"/>
    <s v="RIP"/>
  </r>
  <r>
    <x v="31"/>
    <x v="2"/>
    <n v="2.3497758611799999"/>
    <s v="Riparian"/>
    <s v="None"/>
    <s v="Developed/Low Intensity"/>
    <s v="RIP"/>
  </r>
  <r>
    <x v="27"/>
    <x v="2"/>
    <n v="1.6199904494399999"/>
    <s v="Riparian"/>
    <s v="None"/>
    <s v="Developed/Low Intensity"/>
    <s v="RIP"/>
  </r>
  <r>
    <x v="0"/>
    <x v="2"/>
    <n v="1.26631319074"/>
    <s v="Riparian"/>
    <s v="None"/>
    <s v="Developed/Low Intensity"/>
    <s v="RIP"/>
  </r>
  <r>
    <x v="21"/>
    <x v="2"/>
    <n v="9.0642566369399997"/>
    <s v="Riparian"/>
    <s v="None"/>
    <s v="Developed/Low Intensity"/>
    <s v="RIP"/>
  </r>
  <r>
    <x v="27"/>
    <x v="2"/>
    <n v="0.77256422138299996"/>
    <s v="Riparian"/>
    <s v="None"/>
    <s v="Developed/Low Intensity"/>
    <s v="RIP"/>
  </r>
  <r>
    <x v="25"/>
    <x v="2"/>
    <n v="0.56929354731100001"/>
    <s v="Riparian"/>
    <s v="None"/>
    <s v="Developed/Med Intensity"/>
    <s v="RIP"/>
  </r>
  <r>
    <x v="30"/>
    <x v="2"/>
    <n v="0.56929354731100001"/>
    <s v="Riparian"/>
    <s v="None"/>
    <s v="Developed/Med Intensity"/>
    <s v="RIP"/>
  </r>
  <r>
    <x v="58"/>
    <x v="2"/>
    <n v="2.5444659590300001"/>
    <s v="Riparian"/>
    <s v="None"/>
    <s v="Developed/Med Intensity"/>
    <s v="RIP"/>
  </r>
  <r>
    <x v="58"/>
    <x v="2"/>
    <n v="2.5444659590300001"/>
    <s v="Riparian"/>
    <s v="None"/>
    <s v="Developed/Med Intensity"/>
    <s v="RIP"/>
  </r>
  <r>
    <x v="58"/>
    <x v="2"/>
    <n v="2.5444659590300001"/>
    <s v="Riparian"/>
    <s v="None"/>
    <s v="Developed/Med Intensity"/>
    <s v="RIP"/>
  </r>
  <r>
    <x v="26"/>
    <x v="2"/>
    <n v="2.5444659590300001"/>
    <s v="Riparian"/>
    <s v="None"/>
    <s v="Developed/Med Intensity"/>
    <s v="RIP"/>
  </r>
  <r>
    <x v="38"/>
    <x v="2"/>
    <n v="1.5850047591600001"/>
    <s v="Riparian"/>
    <s v="None"/>
    <s v="Developed/Open Space"/>
    <s v="RIP"/>
  </r>
  <r>
    <x v="42"/>
    <x v="2"/>
    <n v="1.02675523834"/>
    <s v="Riparian"/>
    <s v="None"/>
    <s v="Developed/Open Space"/>
    <s v="RIP"/>
  </r>
  <r>
    <x v="7"/>
    <x v="2"/>
    <n v="1.02675523834"/>
    <s v="Riparian"/>
    <s v="None"/>
    <s v="Developed/Open Space"/>
    <s v="RIP"/>
  </r>
  <r>
    <x v="30"/>
    <x v="2"/>
    <n v="1.56155150003"/>
    <s v="Riparian"/>
    <s v="None"/>
    <s v="Developed/Open Space"/>
    <s v="RIP"/>
  </r>
  <r>
    <x v="1"/>
    <x v="2"/>
    <n v="4.8467329055499997"/>
    <s v="Riparian"/>
    <s v="None"/>
    <s v="Developed/Open Space"/>
    <s v="RIP"/>
  </r>
  <r>
    <x v="1"/>
    <x v="2"/>
    <n v="4.8467329055499997"/>
    <s v="Riparian"/>
    <s v="None"/>
    <s v="Developed/Open Space"/>
    <s v="RIP"/>
  </r>
  <r>
    <x v="1"/>
    <x v="2"/>
    <n v="4.8467329055499997"/>
    <s v="Riparian"/>
    <s v="None"/>
    <s v="Developed/Open Space"/>
    <s v="RIP"/>
  </r>
  <r>
    <x v="1"/>
    <x v="2"/>
    <n v="4.8467329055499997"/>
    <s v="Riparian"/>
    <s v="None"/>
    <s v="Developed/Open Space"/>
    <s v="RIP"/>
  </r>
  <r>
    <x v="1"/>
    <x v="2"/>
    <n v="4.8467329055499997"/>
    <s v="Riparian"/>
    <s v="None"/>
    <s v="Developed/Open Space"/>
    <s v="RIP"/>
  </r>
  <r>
    <x v="1"/>
    <x v="2"/>
    <n v="4.8467329055499997"/>
    <s v="Riparian"/>
    <s v="None"/>
    <s v="Developed/Open Space"/>
    <s v="RIP"/>
  </r>
  <r>
    <x v="1"/>
    <x v="2"/>
    <n v="4.8467329055499997"/>
    <s v="Riparian"/>
    <s v="None"/>
    <s v="Developed/Open Space"/>
    <s v="RIP"/>
  </r>
  <r>
    <x v="1"/>
    <x v="2"/>
    <n v="4.8467329055499997"/>
    <s v="Riparian"/>
    <s v="None"/>
    <s v="Developed/Open Space"/>
    <s v="RIP"/>
  </r>
  <r>
    <x v="1"/>
    <x v="2"/>
    <n v="4.8467329055499997"/>
    <s v="Riparian"/>
    <s v="None"/>
    <s v="Developed/Open Space"/>
    <s v="RIP"/>
  </r>
  <r>
    <x v="42"/>
    <x v="2"/>
    <n v="0.305964088242"/>
    <s v="Riparian"/>
    <s v="None"/>
    <s v="Developed/Open Space"/>
    <s v="RIP"/>
  </r>
  <r>
    <x v="7"/>
    <x v="2"/>
    <n v="0.305964088242"/>
    <s v="Riparian"/>
    <s v="None"/>
    <s v="Developed/Open Space"/>
    <s v="RIP"/>
  </r>
  <r>
    <x v="26"/>
    <x v="2"/>
    <n v="3.8596649051799998"/>
    <s v="Riparian"/>
    <s v="None"/>
    <s v="Developed/Open Space"/>
    <s v="RIP"/>
  </r>
  <r>
    <x v="26"/>
    <x v="2"/>
    <n v="3.8596649051799998"/>
    <s v="Riparian"/>
    <s v="None"/>
    <s v="Developed/Open Space"/>
    <s v="RIP"/>
  </r>
  <r>
    <x v="42"/>
    <x v="2"/>
    <n v="0.81014310113300003"/>
    <s v="Riparian"/>
    <s v="None"/>
    <s v="Developed/Open Space"/>
    <s v="RIP"/>
  </r>
  <r>
    <x v="7"/>
    <x v="2"/>
    <n v="0.81014310113300003"/>
    <s v="Riparian"/>
    <s v="None"/>
    <s v="Developed/Open Space"/>
    <s v="RIP"/>
  </r>
  <r>
    <x v="25"/>
    <x v="2"/>
    <n v="0.90678056226299997"/>
    <s v="Riparian"/>
    <s v="None"/>
    <s v="Developed/Open Space"/>
    <s v="RIP"/>
  </r>
  <r>
    <x v="38"/>
    <x v="2"/>
    <n v="3.2089733380499998"/>
    <s v="Riparian"/>
    <s v="None"/>
    <s v="Developed/Open Space"/>
    <s v="RIP"/>
  </r>
  <r>
    <x v="38"/>
    <x v="2"/>
    <n v="3.2089733380499998"/>
    <s v="Riparian"/>
    <s v="None"/>
    <s v="Developed/Open Space"/>
    <s v="RIP"/>
  </r>
  <r>
    <x v="38"/>
    <x v="2"/>
    <n v="3.2089733380499998"/>
    <s v="Riparian"/>
    <s v="None"/>
    <s v="Developed/Open Space"/>
    <s v="RIP"/>
  </r>
  <r>
    <x v="38"/>
    <x v="2"/>
    <n v="3.2089733380499998"/>
    <s v="Riparian"/>
    <s v="None"/>
    <s v="Developed/Open Space"/>
    <s v="RIP"/>
  </r>
  <r>
    <x v="38"/>
    <x v="2"/>
    <n v="3.2089733380499998"/>
    <s v="Riparian"/>
    <s v="None"/>
    <s v="Developed/Open Space"/>
    <s v="RIP"/>
  </r>
  <r>
    <x v="38"/>
    <x v="2"/>
    <n v="2.07696561789"/>
    <s v="Riparian"/>
    <s v="None"/>
    <s v="Developed/Open Space"/>
    <s v="RIP"/>
  </r>
  <r>
    <x v="42"/>
    <x v="2"/>
    <n v="1.1863148242399999"/>
    <s v="Riparian"/>
    <s v="None"/>
    <s v="Developed/Open Space"/>
    <s v="RIP"/>
  </r>
  <r>
    <x v="42"/>
    <x v="2"/>
    <n v="1.1863148242399999"/>
    <s v="Riparian"/>
    <s v="None"/>
    <s v="Developed/Open Space"/>
    <s v="RIP"/>
  </r>
  <r>
    <x v="7"/>
    <x v="2"/>
    <n v="1.1863148242399999"/>
    <s v="Riparian"/>
    <s v="None"/>
    <s v="Developed/Open Space"/>
    <s v="RIP"/>
  </r>
  <r>
    <x v="7"/>
    <x v="2"/>
    <n v="1.1863148242399999"/>
    <s v="Riparian"/>
    <s v="None"/>
    <s v="Developed/Open Space"/>
    <s v="RIP"/>
  </r>
  <r>
    <x v="26"/>
    <x v="2"/>
    <n v="2.45944196083"/>
    <s v="Riparian"/>
    <s v="None"/>
    <s v="Developed/Open Space"/>
    <s v="RIP"/>
  </r>
  <r>
    <x v="26"/>
    <x v="2"/>
    <n v="2.45944196083"/>
    <s v="Riparian"/>
    <s v="None"/>
    <s v="Developed/Open Space"/>
    <s v="RIP"/>
  </r>
  <r>
    <x v="10"/>
    <x v="2"/>
    <n v="0.63181357277000005"/>
    <s v="Riparian"/>
    <s v="None"/>
    <s v="Developed/Open Space"/>
    <s v="RIP"/>
  </r>
  <r>
    <x v="38"/>
    <x v="2"/>
    <n v="7.9032718686500001"/>
    <s v="Riparian"/>
    <s v="None"/>
    <s v="Developed/Open Space"/>
    <s v="RIP"/>
  </r>
  <r>
    <x v="38"/>
    <x v="2"/>
    <n v="7.9032718686500001"/>
    <s v="Riparian"/>
    <s v="None"/>
    <s v="Developed/Open Space"/>
    <s v="RIP"/>
  </r>
  <r>
    <x v="25"/>
    <x v="2"/>
    <n v="2.9715513975799999"/>
    <s v="Riparian"/>
    <s v="None"/>
    <s v="Developed/Open Space"/>
    <s v="RIP"/>
  </r>
  <r>
    <x v="25"/>
    <x v="2"/>
    <n v="2.9105978476400001"/>
    <s v="Riparian"/>
    <s v="None"/>
    <s v="Developed/Open Space"/>
    <s v="RIP"/>
  </r>
  <r>
    <x v="26"/>
    <x v="2"/>
    <n v="2.9105978476400001"/>
    <s v="Riparian"/>
    <s v="None"/>
    <s v="Developed/Open Space"/>
    <s v="RIP"/>
  </r>
  <r>
    <x v="12"/>
    <x v="2"/>
    <n v="2.02078426365"/>
    <s v="Riparian"/>
    <s v="None"/>
    <s v="Developed/Open Space"/>
    <s v="RIP"/>
  </r>
  <r>
    <x v="42"/>
    <x v="2"/>
    <n v="1.9027092827300001"/>
    <s v="Riparian"/>
    <s v="None"/>
    <s v="Developed/Open Space"/>
    <s v="RIP"/>
  </r>
  <r>
    <x v="42"/>
    <x v="2"/>
    <n v="1.9027092827300001"/>
    <s v="Riparian"/>
    <s v="None"/>
    <s v="Developed/Open Space"/>
    <s v="RIP"/>
  </r>
  <r>
    <x v="7"/>
    <x v="2"/>
    <n v="1.9027092827300001"/>
    <s v="Riparian"/>
    <s v="None"/>
    <s v="Developed/Open Space"/>
    <s v="RIP"/>
  </r>
  <r>
    <x v="7"/>
    <x v="2"/>
    <n v="1.9027092827300001"/>
    <s v="Riparian"/>
    <s v="None"/>
    <s v="Developed/Open Space"/>
    <s v="RIP"/>
  </r>
  <r>
    <x v="42"/>
    <x v="2"/>
    <n v="3.5319303761800001"/>
    <s v="Riparian"/>
    <s v="None"/>
    <s v="Developed/Open Space"/>
    <s v="RIP"/>
  </r>
  <r>
    <x v="42"/>
    <x v="2"/>
    <n v="3.5319303761800001"/>
    <s v="Riparian"/>
    <s v="None"/>
    <s v="Developed/Open Space"/>
    <s v="RIP"/>
  </r>
  <r>
    <x v="7"/>
    <x v="2"/>
    <n v="3.5319303761800001"/>
    <s v="Riparian"/>
    <s v="None"/>
    <s v="Developed/Open Space"/>
    <s v="RIP"/>
  </r>
  <r>
    <x v="7"/>
    <x v="2"/>
    <n v="3.5319303761800001"/>
    <s v="Riparian"/>
    <s v="None"/>
    <s v="Developed/Open Space"/>
    <s v="RIP"/>
  </r>
  <r>
    <x v="42"/>
    <x v="2"/>
    <n v="0.122105351584"/>
    <s v="Riparian"/>
    <s v="None"/>
    <s v="Developed/Open Space"/>
    <s v="RIP"/>
  </r>
  <r>
    <x v="7"/>
    <x v="2"/>
    <n v="0.122105351584"/>
    <s v="Riparian"/>
    <s v="None"/>
    <s v="Developed/Open Space"/>
    <s v="RIP"/>
  </r>
  <r>
    <x v="25"/>
    <x v="2"/>
    <n v="8.3257627375700007"/>
    <s v="Riparian"/>
    <s v="None"/>
    <s v="Developed/Open Space"/>
    <s v="RIP"/>
  </r>
  <r>
    <x v="25"/>
    <x v="2"/>
    <n v="8.3257627375700007"/>
    <s v="Riparian"/>
    <s v="None"/>
    <s v="Developed/Open Space"/>
    <s v="RIP"/>
  </r>
  <r>
    <x v="30"/>
    <x v="2"/>
    <n v="8.3257627375700007"/>
    <s v="Riparian"/>
    <s v="None"/>
    <s v="Developed/Open Space"/>
    <s v="RIP"/>
  </r>
  <r>
    <x v="38"/>
    <x v="2"/>
    <n v="2.4403441588299999"/>
    <s v="Riparian"/>
    <s v="None"/>
    <s v="Developed/Open Space"/>
    <s v="RIP"/>
  </r>
  <r>
    <x v="38"/>
    <x v="2"/>
    <n v="2.4403441588299999"/>
    <s v="Riparian"/>
    <s v="None"/>
    <s v="Developed/Open Space"/>
    <s v="RIP"/>
  </r>
  <r>
    <x v="38"/>
    <x v="2"/>
    <n v="2.4403441588299999"/>
    <s v="Riparian"/>
    <s v="None"/>
    <s v="Developed/Open Space"/>
    <s v="RIP"/>
  </r>
  <r>
    <x v="38"/>
    <x v="2"/>
    <n v="2.4403441588299999"/>
    <s v="Riparian"/>
    <s v="None"/>
    <s v="Developed/Open Space"/>
    <s v="RIP"/>
  </r>
  <r>
    <x v="42"/>
    <x v="2"/>
    <n v="1.8070238141399999"/>
    <s v="Riparian"/>
    <s v="None"/>
    <s v="Developed/Open Space"/>
    <s v="RIP"/>
  </r>
  <r>
    <x v="7"/>
    <x v="2"/>
    <n v="1.8070238141399999"/>
    <s v="Riparian"/>
    <s v="None"/>
    <s v="Developed/Open Space"/>
    <s v="RIP"/>
  </r>
  <r>
    <x v="10"/>
    <x v="2"/>
    <n v="0.85334839875699997"/>
    <s v="Riparian"/>
    <s v="None"/>
    <s v="Developed/Open Space"/>
    <s v="RIP"/>
  </r>
  <r>
    <x v="21"/>
    <x v="2"/>
    <n v="2.4734110520499999"/>
    <s v="Riparian"/>
    <s v="None"/>
    <s v="Developed/Open Space"/>
    <s v="RIP"/>
  </r>
  <r>
    <x v="21"/>
    <x v="2"/>
    <n v="2.4734110520499999"/>
    <s v="Riparian"/>
    <s v="None"/>
    <s v="Developed/Open Space"/>
    <s v="RIP"/>
  </r>
  <r>
    <x v="21"/>
    <x v="2"/>
    <n v="2.4734110520499999"/>
    <s v="Riparian"/>
    <s v="None"/>
    <s v="Developed/Open Space"/>
    <s v="RIP"/>
  </r>
  <r>
    <x v="42"/>
    <x v="2"/>
    <n v="0.40962694407299999"/>
    <s v="Riparian"/>
    <s v="None"/>
    <s v="Developed/Open Space"/>
    <s v="RIP"/>
  </r>
  <r>
    <x v="7"/>
    <x v="2"/>
    <n v="0.40962694407299999"/>
    <s v="Riparian"/>
    <s v="None"/>
    <s v="Developed/Open Space"/>
    <s v="RIP"/>
  </r>
  <r>
    <x v="25"/>
    <x v="2"/>
    <n v="2.47154945052"/>
    <s v="Riparian"/>
    <s v="None"/>
    <s v="Developed/Open Space"/>
    <s v="RIP"/>
  </r>
  <r>
    <x v="24"/>
    <x v="2"/>
    <n v="1.2932148993200001"/>
    <s v="Riparian"/>
    <s v="None"/>
    <s v="Developed/Open Space"/>
    <s v="RIP"/>
  </r>
  <r>
    <x v="26"/>
    <x v="2"/>
    <n v="3.8230444820999998"/>
    <s v="Riparian"/>
    <s v="None"/>
    <s v="Developed/Open Space"/>
    <s v="RIP"/>
  </r>
  <r>
    <x v="26"/>
    <x v="2"/>
    <n v="3.8230444820999998"/>
    <s v="Riparian"/>
    <s v="None"/>
    <s v="Developed/Open Space"/>
    <s v="RIP"/>
  </r>
  <r>
    <x v="24"/>
    <x v="2"/>
    <n v="1.3696103147100001"/>
    <s v="Riparian"/>
    <s v="None"/>
    <s v="Developed/Open Space"/>
    <s v="RIP"/>
  </r>
  <r>
    <x v="16"/>
    <x v="2"/>
    <n v="3.2144868295800002"/>
    <s v="Riparian"/>
    <s v="None"/>
    <s v="Developed/Open Space"/>
    <s v="RIP"/>
  </r>
  <r>
    <x v="19"/>
    <x v="2"/>
    <n v="3.2144868295800002"/>
    <s v="Riparian"/>
    <s v="None"/>
    <s v="Developed/Open Space"/>
    <s v="RIP"/>
  </r>
  <r>
    <x v="39"/>
    <x v="2"/>
    <n v="1.0673303145099999"/>
    <s v="Riparian"/>
    <s v="None"/>
    <s v="Developed/Open Space"/>
    <s v="RIP"/>
  </r>
  <r>
    <x v="42"/>
    <x v="2"/>
    <n v="2.2070315308200001"/>
    <s v="Riparian"/>
    <s v="None"/>
    <s v="Developed/Open Space"/>
    <s v="RIP"/>
  </r>
  <r>
    <x v="7"/>
    <x v="2"/>
    <n v="2.2070315308200001"/>
    <s v="Riparian"/>
    <s v="None"/>
    <s v="Developed/Open Space"/>
    <s v="RIP"/>
  </r>
  <r>
    <x v="31"/>
    <x v="2"/>
    <n v="1.92124926802"/>
    <s v="Riparian"/>
    <s v="None"/>
    <s v="Developed/Open Space"/>
    <s v="RIP"/>
  </r>
  <r>
    <x v="24"/>
    <x v="2"/>
    <n v="4.2423304104000001"/>
    <s v="Riparian"/>
    <s v="None"/>
    <s v="Developed/Open Space"/>
    <s v="RIP"/>
  </r>
  <r>
    <x v="42"/>
    <x v="2"/>
    <n v="3.2522804507599998"/>
    <s v="Riparian"/>
    <s v="None"/>
    <s v="Developed/Open Space"/>
    <s v="RIP"/>
  </r>
  <r>
    <x v="42"/>
    <x v="2"/>
    <n v="3.2522804507599998"/>
    <s v="Riparian"/>
    <s v="None"/>
    <s v="Developed/Open Space"/>
    <s v="RIP"/>
  </r>
  <r>
    <x v="7"/>
    <x v="2"/>
    <n v="3.2522804507599998"/>
    <s v="Riparian"/>
    <s v="None"/>
    <s v="Developed/Open Space"/>
    <s v="RIP"/>
  </r>
  <r>
    <x v="7"/>
    <x v="2"/>
    <n v="3.2522804507599998"/>
    <s v="Riparian"/>
    <s v="None"/>
    <s v="Developed/Open Space"/>
    <s v="RIP"/>
  </r>
  <r>
    <x v="42"/>
    <x v="2"/>
    <n v="2.7435450617099999"/>
    <s v="Riparian"/>
    <s v="None"/>
    <s v="Developed/Open Space"/>
    <s v="RIP"/>
  </r>
  <r>
    <x v="7"/>
    <x v="2"/>
    <n v="2.7435450617099999"/>
    <s v="Riparian"/>
    <s v="None"/>
    <s v="Developed/Open Space"/>
    <s v="RIP"/>
  </r>
  <r>
    <x v="25"/>
    <x v="2"/>
    <n v="0.69898663506900005"/>
    <s v="Riparian"/>
    <s v="None"/>
    <s v="Grassland/Pasture"/>
    <s v="RIP"/>
  </r>
  <r>
    <x v="25"/>
    <x v="2"/>
    <n v="4.2910493788800004"/>
    <s v="Riparian"/>
    <s v="None"/>
    <s v="Grassland/Pasture"/>
    <s v="RIP"/>
  </r>
  <r>
    <x v="21"/>
    <x v="2"/>
    <n v="17.186028204500001"/>
    <s v="Riparian"/>
    <s v="None"/>
    <s v="Grassland/Pasture"/>
    <s v="RIP"/>
  </r>
  <r>
    <x v="21"/>
    <x v="2"/>
    <n v="17.186028204500001"/>
    <s v="Riparian"/>
    <s v="None"/>
    <s v="Grassland/Pasture"/>
    <s v="RIP"/>
  </r>
  <r>
    <x v="7"/>
    <x v="2"/>
    <n v="40.372386896199899"/>
    <s v="Riparian"/>
    <s v="None"/>
    <s v="Grassland/Pasture"/>
    <s v="RIP"/>
  </r>
  <r>
    <x v="7"/>
    <x v="2"/>
    <n v="40.372386896199899"/>
    <s v="Riparian"/>
    <s v="None"/>
    <s v="Grassland/Pasture"/>
    <s v="RIP"/>
  </r>
  <r>
    <x v="7"/>
    <x v="2"/>
    <n v="40.372386896199899"/>
    <s v="Riparian"/>
    <s v="None"/>
    <s v="Grassland/Pasture"/>
    <s v="RIP"/>
  </r>
  <r>
    <x v="7"/>
    <x v="2"/>
    <n v="40.372386896199899"/>
    <s v="Riparian"/>
    <s v="None"/>
    <s v="Grassland/Pasture"/>
    <s v="RIP"/>
  </r>
  <r>
    <x v="7"/>
    <x v="2"/>
    <n v="40.372386896199899"/>
    <s v="Riparian"/>
    <s v="None"/>
    <s v="Grassland/Pasture"/>
    <s v="RIP"/>
  </r>
  <r>
    <x v="16"/>
    <x v="2"/>
    <n v="1.9727282014600001"/>
    <s v="Riparian"/>
    <s v="None"/>
    <s v="Grassland/Pasture"/>
    <s v="RIP"/>
  </r>
  <r>
    <x v="16"/>
    <x v="2"/>
    <n v="1.9727282014600001"/>
    <s v="Riparian"/>
    <s v="None"/>
    <s v="Grassland/Pasture"/>
    <s v="RIP"/>
  </r>
  <r>
    <x v="27"/>
    <x v="2"/>
    <n v="7.5762321114000004"/>
    <s v="Riparian"/>
    <s v="None"/>
    <s v="Grassland/Pasture"/>
    <s v="RIP"/>
  </r>
  <r>
    <x v="27"/>
    <x v="2"/>
    <n v="2.2875878049899998"/>
    <s v="Riparian"/>
    <s v="None"/>
    <s v="Grassland/Pasture"/>
    <s v="RIP"/>
  </r>
  <r>
    <x v="27"/>
    <x v="2"/>
    <n v="2.2875878049899998"/>
    <s v="Riparian"/>
    <s v="None"/>
    <s v="Grassland/Pasture"/>
    <s v="RIP"/>
  </r>
  <r>
    <x v="27"/>
    <x v="2"/>
    <n v="2.2875878049899998"/>
    <s v="Riparian"/>
    <s v="None"/>
    <s v="Grassland/Pasture"/>
    <s v="RIP"/>
  </r>
  <r>
    <x v="11"/>
    <x v="2"/>
    <n v="2.2875878049899998"/>
    <s v="Riparian"/>
    <s v="None"/>
    <s v="Grassland/Pasture"/>
    <s v="RIP"/>
  </r>
  <r>
    <x v="3"/>
    <x v="2"/>
    <n v="1.0581871685199999"/>
    <s v="Riparian"/>
    <s v="None"/>
    <s v="Grassland/Pasture"/>
    <s v="RIP"/>
  </r>
  <r>
    <x v="3"/>
    <x v="2"/>
    <n v="1.0581871685199999"/>
    <s v="Riparian"/>
    <s v="None"/>
    <s v="Grassland/Pasture"/>
    <s v="RIP"/>
  </r>
  <r>
    <x v="3"/>
    <x v="2"/>
    <n v="1.0581871685199999"/>
    <s v="Riparian"/>
    <s v="None"/>
    <s v="Grassland/Pasture"/>
    <s v="RIP"/>
  </r>
  <r>
    <x v="31"/>
    <x v="2"/>
    <n v="1.66705471306"/>
    <s v="Riparian"/>
    <s v="None"/>
    <s v="Grassland/Pasture"/>
    <s v="RIP"/>
  </r>
  <r>
    <x v="10"/>
    <x v="2"/>
    <n v="0.79684912438"/>
    <s v="Riparian"/>
    <s v="None"/>
    <s v="Grassland/Pasture"/>
    <s v="RIP"/>
  </r>
  <r>
    <x v="10"/>
    <x v="2"/>
    <n v="0.79684912438"/>
    <s v="Riparian"/>
    <s v="None"/>
    <s v="Grassland/Pasture"/>
    <s v="RIP"/>
  </r>
  <r>
    <x v="35"/>
    <x v="2"/>
    <n v="1.43597870316"/>
    <s v="Riparian"/>
    <s v="None"/>
    <s v="Grassland/Pasture"/>
    <s v="RIP"/>
  </r>
  <r>
    <x v="19"/>
    <x v="2"/>
    <n v="1.43597870316"/>
    <s v="Riparian"/>
    <s v="None"/>
    <s v="Grassland/Pasture"/>
    <s v="RIP"/>
  </r>
  <r>
    <x v="3"/>
    <x v="2"/>
    <n v="2.8473590447000001"/>
    <s v="Riparian"/>
    <s v="None"/>
    <s v="Grassland/Pasture"/>
    <s v="RIP"/>
  </r>
  <r>
    <x v="11"/>
    <x v="2"/>
    <n v="0.389225328684"/>
    <s v="Riparian"/>
    <s v="None"/>
    <s v="Grassland/Pasture"/>
    <s v="RIP"/>
  </r>
  <r>
    <x v="8"/>
    <x v="2"/>
    <n v="2.2411448409000001"/>
    <s v="Riparian"/>
    <s v="None"/>
    <s v="Grassland/Pasture"/>
    <s v="RIP"/>
  </r>
  <r>
    <x v="25"/>
    <x v="2"/>
    <n v="1.41291047071"/>
    <s v="Riparian"/>
    <s v="None"/>
    <s v="Grassland/Pasture"/>
    <s v="RIP"/>
  </r>
  <r>
    <x v="28"/>
    <x v="2"/>
    <n v="1.41291047071"/>
    <s v="Riparian"/>
    <s v="None"/>
    <s v="Grassland/Pasture"/>
    <s v="RIP"/>
  </r>
  <r>
    <x v="28"/>
    <x v="2"/>
    <n v="1.41291047071"/>
    <s v="Riparian"/>
    <s v="None"/>
    <s v="Grassland/Pasture"/>
    <s v="RIP"/>
  </r>
  <r>
    <x v="19"/>
    <x v="2"/>
    <n v="3.1031532550700001"/>
    <s v="Riparian"/>
    <s v="None"/>
    <s v="Grassland/Pasture"/>
    <s v="RIP"/>
  </r>
  <r>
    <x v="12"/>
    <x v="2"/>
    <n v="1.0439562770499999"/>
    <s v="Riparian"/>
    <s v="None"/>
    <s v="Grassland/Pasture"/>
    <s v="RIP"/>
  </r>
  <r>
    <x v="8"/>
    <x v="2"/>
    <n v="1.18042764262"/>
    <s v="Riparian"/>
    <s v="None"/>
    <s v="Herbaceous Wetlands"/>
    <s v="RIP"/>
  </r>
  <r>
    <x v="10"/>
    <x v="2"/>
    <n v="0.73881182927800004"/>
    <s v="Riparian"/>
    <s v="None"/>
    <s v="Herbaceous Wetlands"/>
    <s v="RIP"/>
  </r>
  <r>
    <x v="0"/>
    <x v="2"/>
    <n v="23.826954262200001"/>
    <s v="Riparian"/>
    <s v="None"/>
    <s v="Herbaceous Wetlands"/>
    <s v="RIP"/>
  </r>
  <r>
    <x v="0"/>
    <x v="2"/>
    <n v="10.3892428015"/>
    <s v="Riparian"/>
    <s v="None"/>
    <s v="Herbaceous Wetlands"/>
    <s v="RIP"/>
  </r>
  <r>
    <x v="45"/>
    <x v="2"/>
    <n v="1.05248405363"/>
    <s v="Riparian"/>
    <s v="None"/>
    <s v="Herbaceous Wetlands"/>
    <s v="RIP"/>
  </r>
  <r>
    <x v="18"/>
    <x v="2"/>
    <n v="0.33282286452900001"/>
    <s v="Riparian"/>
    <s v="None"/>
    <s v="Herbaceous Wetlands"/>
    <s v="RIP"/>
  </r>
  <r>
    <x v="9"/>
    <x v="2"/>
    <n v="35.246635022500001"/>
    <s v="Riparian"/>
    <s v="None"/>
    <s v="Herbaceous Wetlands"/>
    <s v="RIP"/>
  </r>
  <r>
    <x v="0"/>
    <x v="2"/>
    <n v="59.639502628899898"/>
    <s v="Riparian"/>
    <s v="None"/>
    <s v="Herbaceous Wetlands"/>
    <s v="RIP"/>
  </r>
  <r>
    <x v="0"/>
    <x v="2"/>
    <n v="59.639502628899898"/>
    <s v="Riparian"/>
    <s v="None"/>
    <s v="Herbaceous Wetlands"/>
    <s v="RIP"/>
  </r>
  <r>
    <x v="0"/>
    <x v="2"/>
    <n v="20.596633673900001"/>
    <s v="Riparian"/>
    <s v="None"/>
    <s v="Herbaceous Wetlands"/>
    <s v="RIP"/>
  </r>
  <r>
    <x v="6"/>
    <x v="2"/>
    <n v="2.6667680029700001"/>
    <s v="Riparian"/>
    <s v="None"/>
    <s v="Herbaceous Wetlands"/>
    <s v="RIP"/>
  </r>
  <r>
    <x v="22"/>
    <x v="2"/>
    <n v="247.81990207000001"/>
    <s v="Riparian"/>
    <s v="None"/>
    <s v="Herbaceous Wetlands"/>
    <s v="RIP"/>
  </r>
  <r>
    <x v="22"/>
    <x v="2"/>
    <n v="247.81990207000001"/>
    <s v="Riparian"/>
    <s v="None"/>
    <s v="Herbaceous Wetlands"/>
    <s v="RIP"/>
  </r>
  <r>
    <x v="18"/>
    <x v="2"/>
    <n v="3.3073665393899998"/>
    <s v="Riparian"/>
    <s v="None"/>
    <s v="Herbaceous Wetlands"/>
    <s v="RIP"/>
  </r>
  <r>
    <x v="0"/>
    <x v="2"/>
    <n v="82.710100369000003"/>
    <s v="Riparian"/>
    <s v="None"/>
    <s v="Herbaceous Wetlands"/>
    <s v="RIP"/>
  </r>
  <r>
    <x v="0"/>
    <x v="2"/>
    <n v="16.2978324862999"/>
    <s v="Riparian"/>
    <s v="None"/>
    <s v="Herbaceous Wetlands"/>
    <s v="RIP"/>
  </r>
  <r>
    <x v="0"/>
    <x v="2"/>
    <n v="16.2978324862999"/>
    <s v="Riparian"/>
    <s v="None"/>
    <s v="Herbaceous Wetlands"/>
    <s v="RIP"/>
  </r>
  <r>
    <x v="20"/>
    <x v="2"/>
    <n v="26.689821251600002"/>
    <s v="Riparian"/>
    <s v="None"/>
    <s v="Herbaceous Wetlands"/>
    <s v="RIP"/>
  </r>
  <r>
    <x v="0"/>
    <x v="2"/>
    <n v="33.337482760599897"/>
    <s v="Riparian"/>
    <s v="None"/>
    <s v="Herbaceous Wetlands"/>
    <s v="RIP"/>
  </r>
  <r>
    <x v="22"/>
    <x v="2"/>
    <n v="1.7850069449199999"/>
    <s v="Riparian"/>
    <s v="None"/>
    <s v="Herbaceous Wetlands"/>
    <s v="RIP"/>
  </r>
  <r>
    <x v="27"/>
    <x v="2"/>
    <n v="8.3243237967900008"/>
    <s v="Riparian"/>
    <s v="None"/>
    <s v="Herbaceous Wetlands"/>
    <s v="RIP"/>
  </r>
  <r>
    <x v="34"/>
    <x v="2"/>
    <n v="47.6045492294"/>
    <s v="Riparian"/>
    <s v="None"/>
    <s v="Herbaceous Wetlands"/>
    <s v="RIP"/>
  </r>
  <r>
    <x v="34"/>
    <x v="2"/>
    <n v="47.6045492294"/>
    <s v="Riparian"/>
    <s v="None"/>
    <s v="Herbaceous Wetlands"/>
    <s v="RIP"/>
  </r>
  <r>
    <x v="27"/>
    <x v="2"/>
    <n v="5.1789187421399996"/>
    <s v="Riparian"/>
    <s v="None"/>
    <s v="Herbaceous Wetlands"/>
    <s v="RIP"/>
  </r>
  <r>
    <x v="27"/>
    <x v="2"/>
    <n v="5.1789187421399996"/>
    <s v="Riparian"/>
    <s v="None"/>
    <s v="Herbaceous Wetlands"/>
    <s v="RIP"/>
  </r>
  <r>
    <x v="27"/>
    <x v="2"/>
    <n v="0.102651620404"/>
    <s v="Riparian"/>
    <s v="None"/>
    <s v="Herbaceous Wetlands"/>
    <s v="RIP"/>
  </r>
  <r>
    <x v="3"/>
    <x v="2"/>
    <n v="11.5089192127"/>
    <s v="Riparian"/>
    <s v="None"/>
    <s v="Herbaceous Wetlands"/>
    <s v="RIP"/>
  </r>
  <r>
    <x v="20"/>
    <x v="2"/>
    <n v="66.873123712799895"/>
    <s v="Riparian"/>
    <s v="None"/>
    <s v="Herbaceous Wetlands"/>
    <s v="RIP"/>
  </r>
  <r>
    <x v="9"/>
    <x v="2"/>
    <n v="1.11653041046"/>
    <s v="Riparian"/>
    <s v="None"/>
    <s v="Herbaceous Wetlands"/>
    <s v="RIP"/>
  </r>
  <r>
    <x v="9"/>
    <x v="2"/>
    <n v="1.1468898145299999"/>
    <s v="Riparian"/>
    <s v="None"/>
    <s v="Herbaceous Wetlands"/>
    <s v="RIP"/>
  </r>
  <r>
    <x v="0"/>
    <x v="2"/>
    <n v="5.3190126193599996"/>
    <s v="Riparian"/>
    <s v="None"/>
    <s v="Herbaceous Wetlands"/>
    <s v="RIP"/>
  </r>
  <r>
    <x v="0"/>
    <x v="2"/>
    <n v="10.7353506374"/>
    <s v="Riparian"/>
    <s v="None"/>
    <s v="Herbaceous Wetlands"/>
    <s v="RIP"/>
  </r>
  <r>
    <x v="3"/>
    <x v="2"/>
    <n v="24.493764078400002"/>
    <s v="Riparian"/>
    <s v="None"/>
    <s v="Herbaceous Wetlands"/>
    <s v="RIP"/>
  </r>
  <r>
    <x v="18"/>
    <x v="2"/>
    <n v="7.6135859936400001"/>
    <s v="Riparian"/>
    <s v="None"/>
    <s v="Herbaceous Wetlands"/>
    <s v="RIP"/>
  </r>
  <r>
    <x v="0"/>
    <x v="2"/>
    <n v="7.6868601662699998"/>
    <s v="Riparian"/>
    <s v="None"/>
    <s v="Herbaceous Wetlands"/>
    <s v="RIP"/>
  </r>
  <r>
    <x v="8"/>
    <x v="2"/>
    <n v="2.3707357280800001"/>
    <s v="Riparian"/>
    <s v="None"/>
    <s v="Herbaceous Wetlands"/>
    <s v="RIP"/>
  </r>
  <r>
    <x v="8"/>
    <x v="2"/>
    <n v="2.3707357280800001"/>
    <s v="Riparian"/>
    <s v="None"/>
    <s v="Herbaceous Wetlands"/>
    <s v="RIP"/>
  </r>
  <r>
    <x v="8"/>
    <x v="2"/>
    <n v="2.3707357280800001"/>
    <s v="Riparian"/>
    <s v="None"/>
    <s v="Herbaceous Wetlands"/>
    <s v="RIP"/>
  </r>
  <r>
    <x v="22"/>
    <x v="2"/>
    <n v="12.716447108000001"/>
    <s v="Riparian"/>
    <s v="None"/>
    <s v="Herbaceous Wetlands"/>
    <s v="RIP"/>
  </r>
  <r>
    <x v="3"/>
    <x v="2"/>
    <n v="0.25643325790100002"/>
    <s v="Riparian"/>
    <s v="None"/>
    <s v="Herbaceous Wetlands"/>
    <s v="RIP"/>
  </r>
  <r>
    <x v="8"/>
    <x v="2"/>
    <n v="9.9836484295200005"/>
    <s v="Riparian"/>
    <s v="None"/>
    <s v="Herbaceous Wetlands"/>
    <s v="RIP"/>
  </r>
  <r>
    <x v="9"/>
    <x v="2"/>
    <n v="2.01156115587"/>
    <s v="Riparian"/>
    <s v="None"/>
    <s v="Herbaceous Wetlands"/>
    <s v="RIP"/>
  </r>
  <r>
    <x v="9"/>
    <x v="2"/>
    <n v="2.3352681302399998"/>
    <s v="Riparian"/>
    <s v="None"/>
    <s v="Herbaceous Wetlands"/>
    <s v="RIP"/>
  </r>
  <r>
    <x v="18"/>
    <x v="2"/>
    <n v="110.406121592999"/>
    <s v="Riparian"/>
    <s v="None"/>
    <s v="Herbaceous Wetlands"/>
    <s v="RIP"/>
  </r>
  <r>
    <x v="18"/>
    <x v="2"/>
    <n v="31.1043447588"/>
    <s v="Riparian"/>
    <s v="None"/>
    <s v="Herbaceous Wetlands"/>
    <s v="RIP"/>
  </r>
  <r>
    <x v="9"/>
    <x v="2"/>
    <n v="6.6107796849399998"/>
    <s v="Riparian"/>
    <s v="None"/>
    <s v="Herbaceous Wetlands"/>
    <s v="RIP"/>
  </r>
  <r>
    <x v="12"/>
    <x v="2"/>
    <n v="1.53956520343"/>
    <s v="Riparian"/>
    <s v="None"/>
    <s v="Herbaceous Wetlands"/>
    <s v="RIP"/>
  </r>
  <r>
    <x v="7"/>
    <x v="2"/>
    <n v="15.5389537274999"/>
    <s v="Riparian"/>
    <s v="None"/>
    <s v="Herbaceous Wetlands"/>
    <s v="RIP"/>
  </r>
  <r>
    <x v="7"/>
    <x v="2"/>
    <n v="15.5389537274999"/>
    <s v="Riparian"/>
    <s v="None"/>
    <s v="Herbaceous Wetlands"/>
    <s v="RIP"/>
  </r>
  <r>
    <x v="20"/>
    <x v="2"/>
    <n v="55.419166158099898"/>
    <s v="Riparian"/>
    <s v="None"/>
    <s v="Herbaceous Wetlands"/>
    <s v="RIP"/>
  </r>
  <r>
    <x v="27"/>
    <x v="2"/>
    <n v="0.37599058576900002"/>
    <s v="Riparian"/>
    <s v="None"/>
    <s v="Herbaceous Wetlands"/>
    <s v="RIP"/>
  </r>
  <r>
    <x v="0"/>
    <x v="2"/>
    <n v="17.2743582895"/>
    <s v="Riparian"/>
    <s v="None"/>
    <s v="Herbaceous Wetlands"/>
    <s v="RIP"/>
  </r>
  <r>
    <x v="0"/>
    <x v="2"/>
    <n v="28.696813817599899"/>
    <s v="Riparian"/>
    <s v="None"/>
    <s v="Herbaceous Wetlands"/>
    <s v="RIP"/>
  </r>
  <r>
    <x v="27"/>
    <x v="2"/>
    <n v="0.42260875368"/>
    <s v="Riparian"/>
    <s v="None"/>
    <s v="Herbaceous Wetlands"/>
    <s v="RIP"/>
  </r>
  <r>
    <x v="27"/>
    <x v="2"/>
    <n v="14.7856755806"/>
    <s v="Riparian"/>
    <s v="None"/>
    <s v="Herbaceous Wetlands"/>
    <s v="RIP"/>
  </r>
  <r>
    <x v="18"/>
    <x v="2"/>
    <n v="1.0994222391899999"/>
    <s v="Riparian"/>
    <s v="None"/>
    <s v="Herbaceous Wetlands"/>
    <s v="RIP"/>
  </r>
  <r>
    <x v="0"/>
    <x v="2"/>
    <n v="21.9972311183"/>
    <s v="Riparian"/>
    <s v="None"/>
    <s v="Herbaceous Wetlands"/>
    <s v="RIP"/>
  </r>
  <r>
    <x v="0"/>
    <x v="2"/>
    <n v="21.9972311183"/>
    <s v="Riparian"/>
    <s v="None"/>
    <s v="Herbaceous Wetlands"/>
    <s v="RIP"/>
  </r>
  <r>
    <x v="27"/>
    <x v="2"/>
    <n v="0.179147346914"/>
    <s v="Riparian"/>
    <s v="None"/>
    <s v="Herbaceous Wetlands"/>
    <s v="RIP"/>
  </r>
  <r>
    <x v="0"/>
    <x v="2"/>
    <n v="4.7958068689999998"/>
    <s v="Riparian"/>
    <s v="None"/>
    <s v="Herbaceous Wetlands"/>
    <s v="RIP"/>
  </r>
  <r>
    <x v="0"/>
    <x v="2"/>
    <n v="3.6700101578500002"/>
    <s v="Riparian"/>
    <s v="None"/>
    <s v="Herbaceous Wetlands"/>
    <s v="RIP"/>
  </r>
  <r>
    <x v="0"/>
    <x v="2"/>
    <n v="3.6700101578500002"/>
    <s v="Riparian"/>
    <s v="None"/>
    <s v="Herbaceous Wetlands"/>
    <s v="RIP"/>
  </r>
  <r>
    <x v="0"/>
    <x v="2"/>
    <n v="3.6700101578500002"/>
    <s v="Riparian"/>
    <s v="None"/>
    <s v="Herbaceous Wetlands"/>
    <s v="RIP"/>
  </r>
  <r>
    <x v="0"/>
    <x v="2"/>
    <n v="3.6700101578500002"/>
    <s v="Riparian"/>
    <s v="None"/>
    <s v="Herbaceous Wetlands"/>
    <s v="RIP"/>
  </r>
  <r>
    <x v="27"/>
    <x v="2"/>
    <n v="1.2143771021200001"/>
    <s v="Riparian"/>
    <s v="None"/>
    <s v="Herbaceous Wetlands"/>
    <s v="RIP"/>
  </r>
  <r>
    <x v="0"/>
    <x v="2"/>
    <n v="21.631449460700001"/>
    <s v="Riparian"/>
    <s v="None"/>
    <s v="Herbaceous Wetlands"/>
    <s v="RIP"/>
  </r>
  <r>
    <x v="0"/>
    <x v="2"/>
    <n v="19.401731974099899"/>
    <s v="Riparian"/>
    <s v="None"/>
    <s v="Herbaceous Wetlands"/>
    <s v="RIP"/>
  </r>
  <r>
    <x v="27"/>
    <x v="2"/>
    <n v="36.115249475600002"/>
    <s v="Riparian"/>
    <s v="None"/>
    <s v="Herbaceous Wetlands"/>
    <s v="RIP"/>
  </r>
  <r>
    <x v="27"/>
    <x v="2"/>
    <n v="11.6068287608999"/>
    <s v="Riparian"/>
    <s v="None"/>
    <s v="Herbaceous Wetlands"/>
    <s v="RIP"/>
  </r>
  <r>
    <x v="0"/>
    <x v="2"/>
    <n v="20.2896399217999"/>
    <s v="Riparian"/>
    <s v="None"/>
    <s v="Herbaceous Wetlands"/>
    <s v="RIP"/>
  </r>
  <r>
    <x v="0"/>
    <x v="2"/>
    <n v="14.369720038800001"/>
    <s v="Riparian"/>
    <s v="None"/>
    <s v="Herbaceous Wetlands"/>
    <s v="RIP"/>
  </r>
  <r>
    <x v="12"/>
    <x v="2"/>
    <n v="2.97392689515"/>
    <s v="Riparian"/>
    <s v="None"/>
    <s v="Herbaceous Wetlands"/>
    <s v="RIP"/>
  </r>
  <r>
    <x v="9"/>
    <x v="2"/>
    <n v="2.4021338111000001"/>
    <s v="Riparian"/>
    <s v="None"/>
    <s v="Herbaceous Wetlands"/>
    <s v="RIP"/>
  </r>
  <r>
    <x v="9"/>
    <x v="2"/>
    <n v="0.48985091476300002"/>
    <s v="Riparian"/>
    <s v="None"/>
    <s v="Herbaceous Wetlands"/>
    <s v="RIP"/>
  </r>
  <r>
    <x v="17"/>
    <x v="2"/>
    <n v="5.2159964536299999"/>
    <s v="Riparian"/>
    <s v="None"/>
    <s v="Herbaceous Wetlands"/>
    <s v="RIP"/>
  </r>
  <r>
    <x v="17"/>
    <x v="2"/>
    <n v="5.2159964536299999"/>
    <s v="Riparian"/>
    <s v="None"/>
    <s v="Herbaceous Wetlands"/>
    <s v="RIP"/>
  </r>
  <r>
    <x v="12"/>
    <x v="2"/>
    <n v="5.2159964536299999"/>
    <s v="Riparian"/>
    <s v="None"/>
    <s v="Herbaceous Wetlands"/>
    <s v="RIP"/>
  </r>
  <r>
    <x v="9"/>
    <x v="2"/>
    <n v="13.0468016816"/>
    <s v="Riparian"/>
    <s v="None"/>
    <s v="Herbaceous Wetlands"/>
    <s v="RIP"/>
  </r>
  <r>
    <x v="0"/>
    <x v="2"/>
    <n v="8.0816926967700002"/>
    <s v="Riparian"/>
    <s v="None"/>
    <s v="Herbaceous Wetlands"/>
    <s v="RIP"/>
  </r>
  <r>
    <x v="8"/>
    <x v="2"/>
    <n v="13.8980812173"/>
    <s v="Riparian"/>
    <s v="None"/>
    <s v="Other Hay/Non Alfalfa"/>
    <s v="RIP"/>
  </r>
  <r>
    <x v="8"/>
    <x v="2"/>
    <n v="13.8980812173"/>
    <s v="Riparian"/>
    <s v="None"/>
    <s v="Other Hay/Non Alfalfa"/>
    <s v="RIP"/>
  </r>
  <r>
    <x v="8"/>
    <x v="2"/>
    <n v="13.8980812173"/>
    <s v="Riparian"/>
    <s v="None"/>
    <s v="Other Hay/Non Alfalfa"/>
    <s v="RIP"/>
  </r>
  <r>
    <x v="8"/>
    <x v="2"/>
    <n v="13.8980812173"/>
    <s v="Riparian"/>
    <s v="None"/>
    <s v="Other Hay/Non Alfalfa"/>
    <s v="RIP"/>
  </r>
  <r>
    <x v="8"/>
    <x v="2"/>
    <n v="13.8980812173"/>
    <s v="Riparian"/>
    <s v="None"/>
    <s v="Other Hay/Non Alfalfa"/>
    <s v="RIP"/>
  </r>
  <r>
    <x v="27"/>
    <x v="2"/>
    <n v="1.3962999845399999"/>
    <s v="Riparian"/>
    <s v="None"/>
    <s v="Other Hay/Non Alfalfa"/>
    <s v="RIP"/>
  </r>
  <r>
    <x v="27"/>
    <x v="2"/>
    <n v="1.3962999845399999"/>
    <s v="Riparian"/>
    <s v="None"/>
    <s v="Other Hay/Non Alfalfa"/>
    <s v="RIP"/>
  </r>
  <r>
    <x v="10"/>
    <x v="2"/>
    <n v="0.17853758513599999"/>
    <s v="Riparian"/>
    <s v="None"/>
    <s v="Other Hay/Non Alfalfa"/>
    <s v="RIP"/>
  </r>
  <r>
    <x v="0"/>
    <x v="2"/>
    <n v="2.6487008485099999"/>
    <s v="Riparian"/>
    <s v="None"/>
    <s v="Other Hay/Non Alfalfa"/>
    <s v="RIP"/>
  </r>
  <r>
    <x v="45"/>
    <x v="2"/>
    <n v="3.95620372556"/>
    <s v="Riparian"/>
    <s v="None"/>
    <s v="Other Hay/Non Alfalfa"/>
    <s v="RIP"/>
  </r>
  <r>
    <x v="2"/>
    <x v="2"/>
    <n v="4.6876279269600003"/>
    <s v="Riparian"/>
    <s v="None"/>
    <s v="Other Hay/Non Alfalfa"/>
    <s v="RIP"/>
  </r>
  <r>
    <x v="9"/>
    <x v="2"/>
    <n v="3.2753813853699998"/>
    <s v="Riparian"/>
    <s v="None"/>
    <s v="Other Hay/Non Alfalfa"/>
    <s v="RIP"/>
  </r>
  <r>
    <x v="9"/>
    <x v="2"/>
    <n v="0.96606246785100003"/>
    <s v="Riparian"/>
    <s v="None"/>
    <s v="Other Hay/Non Alfalfa"/>
    <s v="RIP"/>
  </r>
  <r>
    <x v="7"/>
    <x v="2"/>
    <n v="1.8800335024299999"/>
    <s v="Riparian"/>
    <s v="None"/>
    <s v="Other Hay/Non Alfalfa"/>
    <s v="RIP"/>
  </r>
  <r>
    <x v="7"/>
    <x v="2"/>
    <n v="1.8800335024299999"/>
    <s v="Riparian"/>
    <s v="None"/>
    <s v="Other Hay/Non Alfalfa"/>
    <s v="RIP"/>
  </r>
  <r>
    <x v="10"/>
    <x v="2"/>
    <n v="1.18621657505"/>
    <s v="Riparian"/>
    <s v="None"/>
    <s v="Other Hay/Non Alfalfa"/>
    <s v="RIP"/>
  </r>
  <r>
    <x v="51"/>
    <x v="2"/>
    <n v="3.80983959369"/>
    <s v="Riparian"/>
    <s v="None"/>
    <s v="Other Hay/Non Alfalfa"/>
    <s v="RIP"/>
  </r>
  <r>
    <x v="2"/>
    <x v="2"/>
    <n v="3.80983959369"/>
    <s v="Riparian"/>
    <s v="None"/>
    <s v="Other Hay/Non Alfalfa"/>
    <s v="RIP"/>
  </r>
  <r>
    <x v="42"/>
    <x v="2"/>
    <n v="0.73902287034500003"/>
    <s v="Riparian"/>
    <s v="None"/>
    <s v="Other Hay/Non Alfalfa"/>
    <s v="RIP"/>
  </r>
  <r>
    <x v="7"/>
    <x v="2"/>
    <n v="0.73902287034500003"/>
    <s v="Riparian"/>
    <s v="None"/>
    <s v="Other Hay/Non Alfalfa"/>
    <s v="RIP"/>
  </r>
  <r>
    <x v="7"/>
    <x v="2"/>
    <n v="0.73902287034500003"/>
    <s v="Riparian"/>
    <s v="None"/>
    <s v="Other Hay/Non Alfalfa"/>
    <s v="RIP"/>
  </r>
  <r>
    <x v="10"/>
    <x v="2"/>
    <n v="5.2751474995400001"/>
    <s v="Riparian"/>
    <s v="None"/>
    <s v="Other Hay/Non Alfalfa"/>
    <s v="RIP"/>
  </r>
  <r>
    <x v="31"/>
    <x v="2"/>
    <n v="1.3598171299299999"/>
    <s v="Riparian"/>
    <s v="None"/>
    <s v="Other Hay/Non Alfalfa"/>
    <s v="RIP"/>
  </r>
  <r>
    <x v="10"/>
    <x v="2"/>
    <n v="4.0007911372700002"/>
    <s v="Riparian"/>
    <s v="None"/>
    <s v="Other Hay/Non Alfalfa"/>
    <s v="RIP"/>
  </r>
  <r>
    <x v="3"/>
    <x v="2"/>
    <n v="4.2698063179099996"/>
    <s v="Riparian"/>
    <s v="None"/>
    <s v="Other Hay/Non Alfalfa"/>
    <s v="RIP"/>
  </r>
  <r>
    <x v="10"/>
    <x v="2"/>
    <n v="2.5168417969700001"/>
    <s v="Riparian"/>
    <s v="None"/>
    <s v="Other Hay/Non Alfalfa"/>
    <s v="RIP"/>
  </r>
  <r>
    <x v="25"/>
    <x v="2"/>
    <n v="4.1454396146399999"/>
    <s v="Riparian"/>
    <s v="None"/>
    <s v="Other Hay/Non Alfalfa"/>
    <s v="RIP"/>
  </r>
  <r>
    <x v="25"/>
    <x v="2"/>
    <n v="4.1454396146399999"/>
    <s v="Riparian"/>
    <s v="None"/>
    <s v="Other Hay/Non Alfalfa"/>
    <s v="RIP"/>
  </r>
  <r>
    <x v="31"/>
    <x v="2"/>
    <n v="4.5154517471200002"/>
    <s v="Riparian"/>
    <s v="None"/>
    <s v="Other Hay/Non Alfalfa"/>
    <s v="RIP"/>
  </r>
  <r>
    <x v="31"/>
    <x v="2"/>
    <n v="4.5154517471200002"/>
    <s v="Riparian"/>
    <s v="None"/>
    <s v="Other Hay/Non Alfalfa"/>
    <s v="RIP"/>
  </r>
  <r>
    <x v="31"/>
    <x v="2"/>
    <n v="3.77227280938"/>
    <s v="Riparian"/>
    <s v="None"/>
    <s v="Other Hay/Non Alfalfa"/>
    <s v="RIP"/>
  </r>
  <r>
    <x v="31"/>
    <x v="2"/>
    <n v="3.77227280938"/>
    <s v="Riparian"/>
    <s v="None"/>
    <s v="Other Hay/Non Alfalfa"/>
    <s v="RIP"/>
  </r>
  <r>
    <x v="10"/>
    <x v="2"/>
    <n v="0.65731137419399999"/>
    <s v="Riparian"/>
    <s v="None"/>
    <s v="Other Hay/Non Alfalfa"/>
    <s v="RIP"/>
  </r>
  <r>
    <x v="31"/>
    <x v="2"/>
    <n v="1.1477132481600001"/>
    <s v="Riparian"/>
    <s v="None"/>
    <s v="Other Hay/Non Alfalfa"/>
    <s v="RIP"/>
  </r>
  <r>
    <x v="45"/>
    <x v="2"/>
    <n v="0.17751761529999999"/>
    <s v="Riparian"/>
    <s v="None"/>
    <s v="Other Hay/Non Alfalfa"/>
    <s v="RIP"/>
  </r>
  <r>
    <x v="2"/>
    <x v="2"/>
    <n v="0.67084681516199995"/>
    <s v="Riparian"/>
    <s v="None"/>
    <s v="Other Hay/Non Alfalfa"/>
    <s v="RIP"/>
  </r>
  <r>
    <x v="27"/>
    <x v="2"/>
    <n v="9.7942589293599998"/>
    <s v="Riparian"/>
    <s v="None"/>
    <s v="Other Hay/Non Alfalfa"/>
    <s v="RIP"/>
  </r>
  <r>
    <x v="27"/>
    <x v="2"/>
    <n v="9.7942589293599998"/>
    <s v="Riparian"/>
    <s v="None"/>
    <s v="Other Hay/Non Alfalfa"/>
    <s v="RIP"/>
  </r>
  <r>
    <x v="8"/>
    <x v="2"/>
    <n v="1.5063550612800001"/>
    <s v="Riparian"/>
    <s v="None"/>
    <s v="Other Hay/Non Alfalfa"/>
    <s v="RIP"/>
  </r>
  <r>
    <x v="51"/>
    <x v="2"/>
    <n v="2.67942363948"/>
    <s v="Riparian"/>
    <s v="None"/>
    <s v="Other Hay/Non Alfalfa"/>
    <s v="RIP"/>
  </r>
  <r>
    <x v="2"/>
    <x v="2"/>
    <n v="2.67942363948"/>
    <s v="Riparian"/>
    <s v="None"/>
    <s v="Other Hay/Non Alfalfa"/>
    <s v="RIP"/>
  </r>
  <r>
    <x v="10"/>
    <x v="2"/>
    <n v="1.11965851417"/>
    <s v="Riparian"/>
    <s v="None"/>
    <s v="Other Hay/Non Alfalfa"/>
    <s v="RIP"/>
  </r>
  <r>
    <x v="3"/>
    <x v="2"/>
    <n v="1.32765934444"/>
    <s v="Riparian"/>
    <s v="None"/>
    <s v="Other Hay/Non Alfalfa"/>
    <s v="RIP"/>
  </r>
  <r>
    <x v="10"/>
    <x v="2"/>
    <n v="0.63423513493299999"/>
    <s v="Riparian"/>
    <s v="None"/>
    <s v="Other Hay/Non Alfalfa"/>
    <s v="RIP"/>
  </r>
  <r>
    <x v="9"/>
    <x v="2"/>
    <n v="3.4240288038200002"/>
    <s v="Riparian"/>
    <s v="None"/>
    <s v="Other Hay/Non Alfalfa"/>
    <s v="RIP"/>
  </r>
  <r>
    <x v="31"/>
    <x v="2"/>
    <n v="2.1006169041799998"/>
    <s v="Riparian"/>
    <s v="None"/>
    <s v="Other Hay/Non Alfalfa"/>
    <s v="RIP"/>
  </r>
  <r>
    <x v="31"/>
    <x v="2"/>
    <n v="2.1006169041799998"/>
    <s v="Riparian"/>
    <s v="None"/>
    <s v="Other Hay/Non Alfalfa"/>
    <s v="RIP"/>
  </r>
  <r>
    <x v="3"/>
    <x v="2"/>
    <n v="4.47842670003"/>
    <s v="Riparian"/>
    <s v="None"/>
    <s v="Other Hay/Non Alfalfa"/>
    <s v="RIP"/>
  </r>
  <r>
    <x v="3"/>
    <x v="2"/>
    <n v="4.47842670003"/>
    <s v="Riparian"/>
    <s v="None"/>
    <s v="Other Hay/Non Alfalfa"/>
    <s v="RIP"/>
  </r>
  <r>
    <x v="3"/>
    <x v="2"/>
    <n v="4.47842670003"/>
    <s v="Riparian"/>
    <s v="None"/>
    <s v="Other Hay/Non Alfalfa"/>
    <s v="RIP"/>
  </r>
  <r>
    <x v="3"/>
    <x v="2"/>
    <n v="23.808158064299899"/>
    <s v="Riparian"/>
    <s v="None"/>
    <s v="Other Hay/Non Alfalfa"/>
    <s v="RIP"/>
  </r>
  <r>
    <x v="2"/>
    <x v="2"/>
    <n v="23.808158064299899"/>
    <s v="Riparian"/>
    <s v="None"/>
    <s v="Other Hay/Non Alfalfa"/>
    <s v="RIP"/>
  </r>
  <r>
    <x v="13"/>
    <x v="2"/>
    <n v="2.0974740054800001"/>
    <s v="Riparian"/>
    <s v="None"/>
    <s v="Other Hay/Non Alfalfa"/>
    <s v="RIP"/>
  </r>
  <r>
    <x v="5"/>
    <x v="2"/>
    <n v="1.61903131535"/>
    <s v="Riparian"/>
    <s v="None"/>
    <s v="Other Hay/Non Alfalfa"/>
    <s v="RIP"/>
  </r>
  <r>
    <x v="5"/>
    <x v="2"/>
    <n v="1.61903131535"/>
    <s v="Riparian"/>
    <s v="None"/>
    <s v="Other Hay/Non Alfalfa"/>
    <s v="RIP"/>
  </r>
  <r>
    <x v="5"/>
    <x v="2"/>
    <n v="1.61903131535"/>
    <s v="Riparian"/>
    <s v="None"/>
    <s v="Other Hay/Non Alfalfa"/>
    <s v="RIP"/>
  </r>
  <r>
    <x v="5"/>
    <x v="2"/>
    <n v="1.61903131535"/>
    <s v="Riparian"/>
    <s v="None"/>
    <s v="Other Hay/Non Alfalfa"/>
    <s v="RIP"/>
  </r>
  <r>
    <x v="9"/>
    <x v="2"/>
    <n v="7.3907950155100002"/>
    <s v="Riparian"/>
    <s v="None"/>
    <s v="Other Hay/Non Alfalfa"/>
    <s v="RIP"/>
  </r>
  <r>
    <x v="25"/>
    <x v="2"/>
    <n v="2.8593573085899999"/>
    <s v="Riparian"/>
    <s v="None"/>
    <s v="Other Hay/Non Alfalfa"/>
    <s v="RIP"/>
  </r>
  <r>
    <x v="25"/>
    <x v="2"/>
    <n v="2.8593573085899999"/>
    <s v="Riparian"/>
    <s v="None"/>
    <s v="Other Hay/Non Alfalfa"/>
    <s v="RIP"/>
  </r>
  <r>
    <x v="27"/>
    <x v="2"/>
    <n v="1.5112720210899999"/>
    <s v="Riparian"/>
    <s v="None"/>
    <s v="Other Hay/Non Alfalfa"/>
    <s v="RIP"/>
  </r>
  <r>
    <x v="27"/>
    <x v="2"/>
    <n v="1.5112720210899999"/>
    <s v="Riparian"/>
    <s v="None"/>
    <s v="Other Hay/Non Alfalfa"/>
    <s v="RIP"/>
  </r>
  <r>
    <x v="10"/>
    <x v="2"/>
    <n v="13.3687597422"/>
    <s v="Riparian"/>
    <s v="None"/>
    <s v="Other Hay/Non Alfalfa"/>
    <s v="RIP"/>
  </r>
  <r>
    <x v="10"/>
    <x v="2"/>
    <n v="13.3687597422"/>
    <s v="Riparian"/>
    <s v="None"/>
    <s v="Other Hay/Non Alfalfa"/>
    <s v="RIP"/>
  </r>
  <r>
    <x v="9"/>
    <x v="2"/>
    <n v="1.48290431182"/>
    <s v="Riparian"/>
    <s v="None"/>
    <s v="Other Hay/Non Alfalfa"/>
    <s v="RIP"/>
  </r>
  <r>
    <x v="0"/>
    <x v="2"/>
    <n v="2.2101300936100001"/>
    <s v="Riparian"/>
    <s v="None"/>
    <s v="Other Hay/Non Alfalfa"/>
    <s v="RIP"/>
  </r>
  <r>
    <x v="27"/>
    <x v="2"/>
    <n v="3.3548062494800002"/>
    <s v="Riparian"/>
    <s v="None"/>
    <s v="Other Hay/Non Alfalfa"/>
    <s v="RIP"/>
  </r>
  <r>
    <x v="10"/>
    <x v="2"/>
    <n v="0.83742553601000003"/>
    <s v="Riparian"/>
    <s v="None"/>
    <s v="Other Hay/Non Alfalfa"/>
    <s v="RIP"/>
  </r>
  <r>
    <x v="9"/>
    <x v="2"/>
    <n v="3.1653501637499999"/>
    <s v="Riparian"/>
    <s v="None"/>
    <s v="Other Hay/Non Alfalfa"/>
    <s v="RIP"/>
  </r>
  <r>
    <x v="9"/>
    <x v="2"/>
    <n v="3.1653501637499999"/>
    <s v="Riparian"/>
    <s v="None"/>
    <s v="Other Hay/Non Alfalfa"/>
    <s v="RIP"/>
  </r>
  <r>
    <x v="9"/>
    <x v="2"/>
    <n v="3.1653501637499999"/>
    <s v="Riparian"/>
    <s v="None"/>
    <s v="Other Hay/Non Alfalfa"/>
    <s v="RIP"/>
  </r>
  <r>
    <x v="2"/>
    <x v="2"/>
    <n v="2.8939889763800002"/>
    <s v="Riparian"/>
    <s v="None"/>
    <s v="Other Hay/Non Alfalfa"/>
    <s v="RIP"/>
  </r>
  <r>
    <x v="51"/>
    <x v="2"/>
    <n v="19.910604842800002"/>
    <s v="Riparian"/>
    <s v="None"/>
    <s v="Other Hay/Non Alfalfa"/>
    <s v="RIP"/>
  </r>
  <r>
    <x v="3"/>
    <x v="2"/>
    <n v="19.910604842800002"/>
    <s v="Riparian"/>
    <s v="None"/>
    <s v="Other Hay/Non Alfalfa"/>
    <s v="RIP"/>
  </r>
  <r>
    <x v="9"/>
    <x v="2"/>
    <n v="1.75558165355"/>
    <s v="Riparian"/>
    <s v="None"/>
    <s v="Other Hay/Non Alfalfa"/>
    <s v="RIP"/>
  </r>
  <r>
    <x v="7"/>
    <x v="2"/>
    <n v="0.49023009757399999"/>
    <s v="Riparian"/>
    <s v="None"/>
    <s v="Other Hay/Non Alfalfa"/>
    <s v="RIP"/>
  </r>
  <r>
    <x v="3"/>
    <x v="2"/>
    <n v="1.22778129519"/>
    <s v="Riparian"/>
    <s v="None"/>
    <s v="Other Hay/Non Alfalfa"/>
    <s v="RIP"/>
  </r>
  <r>
    <x v="5"/>
    <x v="2"/>
    <n v="2.2216526285999998"/>
    <s v="Riparian"/>
    <s v="None"/>
    <s v="Other Hay/Non Alfalfa"/>
    <s v="RIP"/>
  </r>
  <r>
    <x v="5"/>
    <x v="2"/>
    <n v="2.2216526285999998"/>
    <s v="Riparian"/>
    <s v="None"/>
    <s v="Other Hay/Non Alfalfa"/>
    <s v="RIP"/>
  </r>
  <r>
    <x v="3"/>
    <x v="2"/>
    <n v="53.394360989200003"/>
    <s v="Riparian"/>
    <s v="None"/>
    <s v="Other Hay/Non Alfalfa"/>
    <s v="RIP"/>
  </r>
  <r>
    <x v="3"/>
    <x v="2"/>
    <n v="53.394360989200003"/>
    <s v="Riparian"/>
    <s v="None"/>
    <s v="Other Hay/Non Alfalfa"/>
    <s v="RIP"/>
  </r>
  <r>
    <x v="3"/>
    <x v="2"/>
    <n v="53.394360989200003"/>
    <s v="Riparian"/>
    <s v="None"/>
    <s v="Other Hay/Non Alfalfa"/>
    <s v="RIP"/>
  </r>
  <r>
    <x v="3"/>
    <x v="2"/>
    <n v="53.394360989200003"/>
    <s v="Riparian"/>
    <s v="None"/>
    <s v="Other Hay/Non Alfalfa"/>
    <s v="RIP"/>
  </r>
  <r>
    <x v="3"/>
    <x v="2"/>
    <n v="53.394360989200003"/>
    <s v="Riparian"/>
    <s v="None"/>
    <s v="Other Hay/Non Alfalfa"/>
    <s v="RIP"/>
  </r>
  <r>
    <x v="3"/>
    <x v="2"/>
    <n v="53.394360989200003"/>
    <s v="Riparian"/>
    <s v="None"/>
    <s v="Other Hay/Non Alfalfa"/>
    <s v="RIP"/>
  </r>
  <r>
    <x v="3"/>
    <x v="2"/>
    <n v="53.394360989200003"/>
    <s v="Riparian"/>
    <s v="None"/>
    <s v="Other Hay/Non Alfalfa"/>
    <s v="RIP"/>
  </r>
  <r>
    <x v="3"/>
    <x v="2"/>
    <n v="53.394360989200003"/>
    <s v="Riparian"/>
    <s v="None"/>
    <s v="Other Hay/Non Alfalfa"/>
    <s v="RIP"/>
  </r>
  <r>
    <x v="3"/>
    <x v="2"/>
    <n v="53.394360989200003"/>
    <s v="Riparian"/>
    <s v="None"/>
    <s v="Other Hay/Non Alfalfa"/>
    <s v="RIP"/>
  </r>
  <r>
    <x v="3"/>
    <x v="2"/>
    <n v="53.394360989200003"/>
    <s v="Riparian"/>
    <s v="None"/>
    <s v="Other Hay/Non Alfalfa"/>
    <s v="RIP"/>
  </r>
  <r>
    <x v="2"/>
    <x v="2"/>
    <n v="5.52206694793"/>
    <s v="Riparian"/>
    <s v="None"/>
    <s v="Other Hay/Non Alfalfa"/>
    <s v="RIP"/>
  </r>
  <r>
    <x v="2"/>
    <x v="2"/>
    <n v="5.52206694793"/>
    <s v="Riparian"/>
    <s v="None"/>
    <s v="Other Hay/Non Alfalfa"/>
    <s v="RIP"/>
  </r>
  <r>
    <x v="10"/>
    <x v="2"/>
    <n v="2.32364162423"/>
    <s v="Riparian"/>
    <s v="None"/>
    <s v="Other Hay/Non Alfalfa"/>
    <s v="RIP"/>
  </r>
  <r>
    <x v="31"/>
    <x v="2"/>
    <n v="3.90003650862"/>
    <s v="Riparian"/>
    <s v="None"/>
    <s v="Other Hay/Non Alfalfa"/>
    <s v="RIP"/>
  </r>
  <r>
    <x v="31"/>
    <x v="2"/>
    <n v="3.90003650862"/>
    <s v="Riparian"/>
    <s v="None"/>
    <s v="Other Hay/Non Alfalfa"/>
    <s v="RIP"/>
  </r>
  <r>
    <x v="31"/>
    <x v="2"/>
    <n v="10.0122511306999"/>
    <s v="Riparian"/>
    <s v="None"/>
    <s v="Other Hay/Non Alfalfa"/>
    <s v="RIP"/>
  </r>
  <r>
    <x v="3"/>
    <x v="2"/>
    <n v="4.9785260008499996"/>
    <s v="Riparian"/>
    <s v="None"/>
    <s v="Other Hay/Non Alfalfa"/>
    <s v="RIP"/>
  </r>
  <r>
    <x v="10"/>
    <x v="2"/>
    <n v="2.03091092823"/>
    <s v="Riparian"/>
    <s v="None"/>
    <s v="Other Hay/Non Alfalfa"/>
    <s v="RIP"/>
  </r>
  <r>
    <x v="42"/>
    <x v="2"/>
    <n v="1.3316575095400001"/>
    <s v="Riparian"/>
    <s v="None"/>
    <s v="Other Hay/Non Alfalfa"/>
    <s v="RIP"/>
  </r>
  <r>
    <x v="7"/>
    <x v="2"/>
    <n v="1.3316575095400001"/>
    <s v="Riparian"/>
    <s v="None"/>
    <s v="Other Hay/Non Alfalfa"/>
    <s v="RIP"/>
  </r>
  <r>
    <x v="0"/>
    <x v="2"/>
    <n v="14.709103513900001"/>
    <s v="Riparian"/>
    <s v="None"/>
    <s v="Other Hay/Non Alfalfa"/>
    <s v="RIP"/>
  </r>
  <r>
    <x v="12"/>
    <x v="2"/>
    <n v="64.543944173400007"/>
    <s v="Riparian"/>
    <s v="None"/>
    <s v="Other Hay/Non Alfalfa"/>
    <s v="RIP"/>
  </r>
  <r>
    <x v="3"/>
    <x v="2"/>
    <n v="1.4028109205399999"/>
    <s v="Riparian"/>
    <s v="None"/>
    <s v="Other Hay/Non Alfalfa"/>
    <s v="RIP"/>
  </r>
  <r>
    <x v="10"/>
    <x v="2"/>
    <n v="2.3827105261999999"/>
    <s v="Riparian"/>
    <s v="None"/>
    <s v="Other Hay/Non Alfalfa"/>
    <s v="RIP"/>
  </r>
  <r>
    <x v="21"/>
    <x v="2"/>
    <n v="11.5518808674"/>
    <s v="Riparian"/>
    <s v="None"/>
    <s v="Other Hay/Non Alfalfa"/>
    <s v="RIP"/>
  </r>
  <r>
    <x v="3"/>
    <x v="2"/>
    <n v="25.3088849554"/>
    <s v="Riparian"/>
    <s v="None"/>
    <s v="Other Hay/Non Alfalfa"/>
    <s v="RIP"/>
  </r>
  <r>
    <x v="7"/>
    <x v="2"/>
    <n v="3.0311683646900001"/>
    <s v="Riparian"/>
    <s v="None"/>
    <s v="Other Hay/Non Alfalfa"/>
    <s v="RIP"/>
  </r>
  <r>
    <x v="7"/>
    <x v="2"/>
    <n v="3.0311683646900001"/>
    <s v="Riparian"/>
    <s v="None"/>
    <s v="Other Hay/Non Alfalfa"/>
    <s v="RIP"/>
  </r>
  <r>
    <x v="9"/>
    <x v="2"/>
    <n v="1.1311945973099999"/>
    <s v="Riparian"/>
    <s v="None"/>
    <s v="Other Hay/Non Alfalfa"/>
    <s v="RIP"/>
  </r>
  <r>
    <x v="9"/>
    <x v="2"/>
    <n v="0.60577482767900004"/>
    <s v="Riparian"/>
    <s v="None"/>
    <s v="Other Hay/Non Alfalfa"/>
    <s v="RIP"/>
  </r>
  <r>
    <x v="10"/>
    <x v="2"/>
    <n v="0.50979775504000002"/>
    <s v="Riparian"/>
    <s v="None"/>
    <s v="Other Hay/Non Alfalfa"/>
    <s v="RIP"/>
  </r>
  <r>
    <x v="53"/>
    <x v="2"/>
    <n v="4.7771898655299996"/>
    <s v="Riparian"/>
    <s v="None"/>
    <s v="Other Hay/Non Alfalfa"/>
    <s v="RIP"/>
  </r>
  <r>
    <x v="7"/>
    <x v="2"/>
    <n v="4.7771898655299996"/>
    <s v="Riparian"/>
    <s v="None"/>
    <s v="Other Hay/Non Alfalfa"/>
    <s v="RIP"/>
  </r>
  <r>
    <x v="7"/>
    <x v="2"/>
    <n v="4.7771898655299996"/>
    <s v="Riparian"/>
    <s v="None"/>
    <s v="Other Hay/Non Alfalfa"/>
    <s v="RIP"/>
  </r>
  <r>
    <x v="7"/>
    <x v="2"/>
    <n v="4.7771898655299996"/>
    <s v="Riparian"/>
    <s v="None"/>
    <s v="Other Hay/Non Alfalfa"/>
    <s v="RIP"/>
  </r>
  <r>
    <x v="0"/>
    <x v="2"/>
    <n v="3.5205646372100001"/>
    <s v="Riparian"/>
    <s v="None"/>
    <s v="Other Hay/Non Alfalfa"/>
    <s v="RIP"/>
  </r>
  <r>
    <x v="7"/>
    <x v="2"/>
    <n v="3.2110139766099999"/>
    <s v="Riparian"/>
    <s v="None"/>
    <s v="Other Hay/Non Alfalfa"/>
    <s v="RIP"/>
  </r>
  <r>
    <x v="2"/>
    <x v="2"/>
    <n v="5.3546583704600001"/>
    <s v="Riparian"/>
    <s v="None"/>
    <s v="Other Hay/Non Alfalfa"/>
    <s v="RIP"/>
  </r>
  <r>
    <x v="31"/>
    <x v="2"/>
    <n v="4.0791578811700004"/>
    <s v="Riparian"/>
    <s v="None"/>
    <s v="Other Hay/Non Alfalfa"/>
    <s v="RIP"/>
  </r>
  <r>
    <x v="10"/>
    <x v="2"/>
    <n v="21.473518238800001"/>
    <s v="Riparian"/>
    <s v="None"/>
    <s v="Other Hay/Non Alfalfa"/>
    <s v="RIP"/>
  </r>
  <r>
    <x v="10"/>
    <x v="2"/>
    <n v="21.473518238800001"/>
    <s v="Riparian"/>
    <s v="None"/>
    <s v="Other Hay/Non Alfalfa"/>
    <s v="RIP"/>
  </r>
  <r>
    <x v="10"/>
    <x v="2"/>
    <n v="21.473518238800001"/>
    <s v="Riparian"/>
    <s v="None"/>
    <s v="Other Hay/Non Alfalfa"/>
    <s v="RIP"/>
  </r>
  <r>
    <x v="3"/>
    <x v="2"/>
    <n v="21.473518238800001"/>
    <s v="Riparian"/>
    <s v="None"/>
    <s v="Other Hay/Non Alfalfa"/>
    <s v="RIP"/>
  </r>
  <r>
    <x v="9"/>
    <x v="2"/>
    <n v="4.0556289638600003"/>
    <s v="Riparian"/>
    <s v="None"/>
    <s v="Other Hay/Non Alfalfa"/>
    <s v="RIP"/>
  </r>
  <r>
    <x v="27"/>
    <x v="2"/>
    <n v="2.8278389103000001"/>
    <s v="Riparian"/>
    <s v="None"/>
    <s v="Other Hay/Non Alfalfa"/>
    <s v="RIP"/>
  </r>
  <r>
    <x v="39"/>
    <x v="2"/>
    <n v="3.0275352894099998"/>
    <s v="Riparian"/>
    <s v="None"/>
    <s v="Other Hay/Non Alfalfa"/>
    <s v="RIP"/>
  </r>
  <r>
    <x v="39"/>
    <x v="2"/>
    <n v="3.0275352894099998"/>
    <s v="Riparian"/>
    <s v="None"/>
    <s v="Other Hay/Non Alfalfa"/>
    <s v="RIP"/>
  </r>
  <r>
    <x v="17"/>
    <x v="2"/>
    <n v="3.0275352894099998"/>
    <s v="Riparian"/>
    <s v="None"/>
    <s v="Other Hay/Non Alfalfa"/>
    <s v="RIP"/>
  </r>
  <r>
    <x v="17"/>
    <x v="2"/>
    <n v="3.0275352894099998"/>
    <s v="Riparian"/>
    <s v="None"/>
    <s v="Other Hay/Non Alfalfa"/>
    <s v="RIP"/>
  </r>
  <r>
    <x v="40"/>
    <x v="2"/>
    <n v="3.0275352894099998"/>
    <s v="Riparian"/>
    <s v="None"/>
    <s v="Other Hay/Non Alfalfa"/>
    <s v="RIP"/>
  </r>
  <r>
    <x v="40"/>
    <x v="2"/>
    <n v="3.0275352894099998"/>
    <s v="Riparian"/>
    <s v="None"/>
    <s v="Other Hay/Non Alfalfa"/>
    <s v="RIP"/>
  </r>
  <r>
    <x v="27"/>
    <x v="2"/>
    <n v="2.3104536715999999"/>
    <s v="Riparian"/>
    <s v="None"/>
    <s v="Other Hay/Non Alfalfa"/>
    <s v="RIP"/>
  </r>
  <r>
    <x v="3"/>
    <x v="2"/>
    <n v="4.88516113847"/>
    <s v="Riparian"/>
    <s v="None"/>
    <s v="Other Hay/Non Alfalfa"/>
    <s v="RIP"/>
  </r>
  <r>
    <x v="10"/>
    <x v="2"/>
    <n v="4.47459661167"/>
    <s v="Riparian"/>
    <s v="None"/>
    <s v="Other Hay/Non Alfalfa"/>
    <s v="RIP"/>
  </r>
  <r>
    <x v="3"/>
    <x v="2"/>
    <n v="4.47459661167"/>
    <s v="Riparian"/>
    <s v="None"/>
    <s v="Other Hay/Non Alfalfa"/>
    <s v="RIP"/>
  </r>
  <r>
    <x v="7"/>
    <x v="2"/>
    <n v="3.2661690969900001"/>
    <s v="Riparian"/>
    <s v="None"/>
    <s v="Other Hay/Non Alfalfa"/>
    <s v="RIP"/>
  </r>
  <r>
    <x v="7"/>
    <x v="2"/>
    <n v="3.2661690969900001"/>
    <s v="Riparian"/>
    <s v="None"/>
    <s v="Other Hay/Non Alfalfa"/>
    <s v="RIP"/>
  </r>
  <r>
    <x v="7"/>
    <x v="2"/>
    <n v="3.2661690969900001"/>
    <s v="Riparian"/>
    <s v="None"/>
    <s v="Other Hay/Non Alfalfa"/>
    <s v="RIP"/>
  </r>
  <r>
    <x v="10"/>
    <x v="2"/>
    <n v="1.4898973798199999"/>
    <s v="Riparian"/>
    <s v="None"/>
    <s v="Other Hay/Non Alfalfa"/>
    <s v="RIP"/>
  </r>
  <r>
    <x v="7"/>
    <x v="2"/>
    <n v="1.6393344894899999"/>
    <s v="Riparian"/>
    <s v="None"/>
    <s v="Other Hay/Non Alfalfa"/>
    <s v="RIP"/>
  </r>
  <r>
    <x v="7"/>
    <x v="2"/>
    <n v="1.6393344894899999"/>
    <s v="Riparian"/>
    <s v="None"/>
    <s v="Other Hay/Non Alfalfa"/>
    <s v="RIP"/>
  </r>
  <r>
    <x v="7"/>
    <x v="2"/>
    <n v="1.6393344894899999"/>
    <s v="Riparian"/>
    <s v="None"/>
    <s v="Other Hay/Non Alfalfa"/>
    <s v="RIP"/>
  </r>
  <r>
    <x v="21"/>
    <x v="2"/>
    <n v="9.6857589088299996"/>
    <s v="Riparian"/>
    <s v="None"/>
    <s v="Other Hay/Non Alfalfa"/>
    <s v="RIP"/>
  </r>
  <r>
    <x v="9"/>
    <x v="2"/>
    <n v="1.90637015956"/>
    <s v="Riparian"/>
    <s v="None"/>
    <s v="Other Hay/Non Alfalfa"/>
    <s v="RIP"/>
  </r>
  <r>
    <x v="8"/>
    <x v="2"/>
    <n v="7.9357139901"/>
    <s v="Riparian"/>
    <s v="None"/>
    <s v="Other Hay/Non Alfalfa"/>
    <s v="RIP"/>
  </r>
  <r>
    <x v="9"/>
    <x v="2"/>
    <n v="4.4194608832800002"/>
    <s v="Riparian"/>
    <s v="None"/>
    <s v="Other Hay/Non Alfalfa"/>
    <s v="RIP"/>
  </r>
  <r>
    <x v="10"/>
    <x v="2"/>
    <n v="0.70848793221700002"/>
    <s v="Riparian"/>
    <s v="None"/>
    <s v="Other Hay/Non Alfalfa"/>
    <s v="RIP"/>
  </r>
  <r>
    <x v="0"/>
    <x v="2"/>
    <n v="2.1870518587199999"/>
    <s v="Riparian"/>
    <s v="None"/>
    <s v="Other Hay/Non Alfalfa"/>
    <s v="RIP"/>
  </r>
  <r>
    <x v="9"/>
    <x v="2"/>
    <n v="6.8520440348899996"/>
    <s v="Riparian"/>
    <s v="None"/>
    <s v="Other Hay/Non Alfalfa"/>
    <s v="RIP"/>
  </r>
  <r>
    <x v="9"/>
    <x v="2"/>
    <n v="11.2684268843"/>
    <s v="Riparian"/>
    <s v="None"/>
    <s v="Other Hay/Non Alfalfa"/>
    <s v="RIP"/>
  </r>
  <r>
    <x v="23"/>
    <x v="2"/>
    <n v="5.2215304285500004"/>
    <s v="Riparian"/>
    <s v="None"/>
    <s v="Other Hay/Non Alfalfa"/>
    <s v="RIP"/>
  </r>
  <r>
    <x v="23"/>
    <x v="2"/>
    <n v="5.2215304285500004"/>
    <s v="Riparian"/>
    <s v="None"/>
    <s v="Other Hay/Non Alfalfa"/>
    <s v="RIP"/>
  </r>
  <r>
    <x v="23"/>
    <x v="2"/>
    <n v="5.2215304285500004"/>
    <s v="Riparian"/>
    <s v="None"/>
    <s v="Other Hay/Non Alfalfa"/>
    <s v="RIP"/>
  </r>
  <r>
    <x v="23"/>
    <x v="2"/>
    <n v="5.2215304285500004"/>
    <s v="Riparian"/>
    <s v="None"/>
    <s v="Other Hay/Non Alfalfa"/>
    <s v="RIP"/>
  </r>
  <r>
    <x v="7"/>
    <x v="2"/>
    <n v="5.3222522661999996"/>
    <s v="Riparian"/>
    <s v="None"/>
    <s v="Other Hay/Non Alfalfa"/>
    <s v="RIP"/>
  </r>
  <r>
    <x v="7"/>
    <x v="2"/>
    <n v="5.3222522661999996"/>
    <s v="Riparian"/>
    <s v="None"/>
    <s v="Other Hay/Non Alfalfa"/>
    <s v="RIP"/>
  </r>
  <r>
    <x v="12"/>
    <x v="2"/>
    <n v="23.910359185800001"/>
    <s v="Riparian"/>
    <s v="None"/>
    <s v="Shrubland"/>
    <s v="RIP"/>
  </r>
  <r>
    <x v="12"/>
    <x v="2"/>
    <n v="23.910359185800001"/>
    <s v="Riparian"/>
    <s v="None"/>
    <s v="Shrubland"/>
    <s v="RIP"/>
  </r>
  <r>
    <x v="12"/>
    <x v="2"/>
    <n v="23.910359185800001"/>
    <s v="Riparian"/>
    <s v="None"/>
    <s v="Shrubland"/>
    <s v="RIP"/>
  </r>
  <r>
    <x v="12"/>
    <x v="2"/>
    <n v="23.910359185800001"/>
    <s v="Riparian"/>
    <s v="None"/>
    <s v="Shrubland"/>
    <s v="RIP"/>
  </r>
  <r>
    <x v="12"/>
    <x v="2"/>
    <n v="23.910359185800001"/>
    <s v="Riparian"/>
    <s v="None"/>
    <s v="Shrubland"/>
    <s v="RIP"/>
  </r>
  <r>
    <x v="48"/>
    <x v="2"/>
    <n v="23.910359185800001"/>
    <s v="Riparian"/>
    <s v="None"/>
    <s v="Shrubland"/>
    <s v="RIP"/>
  </r>
  <r>
    <x v="48"/>
    <x v="2"/>
    <n v="23.910359185800001"/>
    <s v="Riparian"/>
    <s v="None"/>
    <s v="Shrubland"/>
    <s v="RIP"/>
  </r>
  <r>
    <x v="48"/>
    <x v="2"/>
    <n v="23.910359185800001"/>
    <s v="Riparian"/>
    <s v="None"/>
    <s v="Shrubland"/>
    <s v="RIP"/>
  </r>
  <r>
    <x v="48"/>
    <x v="2"/>
    <n v="23.910359185800001"/>
    <s v="Riparian"/>
    <s v="None"/>
    <s v="Shrubland"/>
    <s v="RIP"/>
  </r>
  <r>
    <x v="19"/>
    <x v="2"/>
    <n v="4.5056625904600001"/>
    <s v="Riparian"/>
    <s v="None"/>
    <s v="Shrubland"/>
    <s v="RIP"/>
  </r>
  <r>
    <x v="12"/>
    <x v="2"/>
    <n v="0.85592877921199995"/>
    <s v="Riparian"/>
    <s v="None"/>
    <s v="Shrubland"/>
    <s v="RIP"/>
  </r>
  <r>
    <x v="12"/>
    <x v="2"/>
    <n v="0.85592877921199995"/>
    <s v="Riparian"/>
    <s v="None"/>
    <s v="Shrubland"/>
    <s v="RIP"/>
  </r>
  <r>
    <x v="39"/>
    <x v="2"/>
    <n v="3.11847711821"/>
    <s v="Riparian"/>
    <s v="None"/>
    <s v="Shrubland"/>
    <s v="RIP"/>
  </r>
  <r>
    <x v="28"/>
    <x v="2"/>
    <n v="1.5236965276200001"/>
    <s v="Riparian"/>
    <s v="None"/>
    <s v="Shrubland"/>
    <s v="RIP"/>
  </r>
  <r>
    <x v="3"/>
    <x v="2"/>
    <n v="1.0901342707099999"/>
    <s v="Riparian"/>
    <s v="None"/>
    <s v="Winter Wheat"/>
    <s v="RIP"/>
  </r>
  <r>
    <x v="25"/>
    <x v="2"/>
    <n v="1.5391891897500001"/>
    <s v="Riparian"/>
    <s v="None"/>
    <s v="Woody Wetlands"/>
    <s v="RIP"/>
  </r>
  <r>
    <x v="25"/>
    <x v="2"/>
    <n v="2.8738294710500001"/>
    <s v="Riparian"/>
    <s v="None"/>
    <s v="Woody Wetlands"/>
    <s v="RIP"/>
  </r>
  <r>
    <x v="12"/>
    <x v="2"/>
    <n v="27.3745650173"/>
    <s v="Riparian"/>
    <s v="None"/>
    <s v="Woody Wetlands"/>
    <s v="RIP"/>
  </r>
  <r>
    <x v="19"/>
    <x v="2"/>
    <n v="17.008631352399899"/>
    <s v="Riparian"/>
    <s v="None"/>
    <s v="Woody Wetlands"/>
    <s v="RIP"/>
  </r>
  <r>
    <x v="19"/>
    <x v="2"/>
    <n v="17.008631352399899"/>
    <s v="Riparian"/>
    <s v="None"/>
    <s v="Woody Wetlands"/>
    <s v="RIP"/>
  </r>
  <r>
    <x v="5"/>
    <x v="2"/>
    <n v="17.008631352399899"/>
    <s v="Riparian"/>
    <s v="None"/>
    <s v="Woody Wetlands"/>
    <s v="RIP"/>
  </r>
  <r>
    <x v="5"/>
    <x v="2"/>
    <n v="17.008631352399899"/>
    <s v="Riparian"/>
    <s v="None"/>
    <s v="Woody Wetlands"/>
    <s v="RIP"/>
  </r>
  <r>
    <x v="5"/>
    <x v="2"/>
    <n v="17.008631352399899"/>
    <s v="Riparian"/>
    <s v="None"/>
    <s v="Woody Wetlands"/>
    <s v="RIP"/>
  </r>
  <r>
    <x v="34"/>
    <x v="2"/>
    <n v="15.6365774322999"/>
    <s v="Riparian"/>
    <s v="None"/>
    <s v="Woody Wetlands"/>
    <s v="RIP"/>
  </r>
  <r>
    <x v="34"/>
    <x v="2"/>
    <n v="15.6365774322999"/>
    <s v="Riparian"/>
    <s v="None"/>
    <s v="Woody Wetlands"/>
    <s v="RIP"/>
  </r>
  <r>
    <x v="16"/>
    <x v="2"/>
    <n v="5.4907364361999997"/>
    <s v="Riparian"/>
    <s v="None"/>
    <s v="Woody Wetlands"/>
    <s v="RIP"/>
  </r>
  <r>
    <x v="16"/>
    <x v="2"/>
    <n v="5.4907364361999997"/>
    <s v="Riparian"/>
    <s v="None"/>
    <s v="Woody Wetlands"/>
    <s v="RIP"/>
  </r>
  <r>
    <x v="11"/>
    <x v="2"/>
    <n v="0.224606829466"/>
    <s v="Riparian"/>
    <s v="None"/>
    <s v="Woody Wetlands"/>
    <s v="RIP"/>
  </r>
  <r>
    <x v="11"/>
    <x v="2"/>
    <n v="0.224606829466"/>
    <s v="Riparian"/>
    <s v="None"/>
    <s v="Woody Wetlands"/>
    <s v="RIP"/>
  </r>
  <r>
    <x v="21"/>
    <x v="2"/>
    <n v="5.3638707674099999"/>
    <s v="Riparian"/>
    <s v="None"/>
    <s v="Woody Wetlands"/>
    <s v="RIP"/>
  </r>
  <r>
    <x v="52"/>
    <x v="2"/>
    <n v="20.004717862100001"/>
    <s v="Riparian"/>
    <s v="None"/>
    <s v="Woody Wetlands"/>
    <s v="RIP"/>
  </r>
  <r>
    <x v="52"/>
    <x v="2"/>
    <n v="20.004717862100001"/>
    <s v="Riparian"/>
    <s v="None"/>
    <s v="Woody Wetlands"/>
    <s v="RIP"/>
  </r>
  <r>
    <x v="16"/>
    <x v="2"/>
    <n v="11.163116838300001"/>
    <s v="Riparian"/>
    <s v="None"/>
    <s v="Woody Wetlands"/>
    <s v="RIP"/>
  </r>
  <r>
    <x v="19"/>
    <x v="2"/>
    <n v="11.163116838300001"/>
    <s v="Riparian"/>
    <s v="None"/>
    <s v="Woody Wetlands"/>
    <s v="RIP"/>
  </r>
  <r>
    <x v="19"/>
    <x v="2"/>
    <n v="11.163116838300001"/>
    <s v="Riparian"/>
    <s v="None"/>
    <s v="Woody Wetlands"/>
    <s v="RIP"/>
  </r>
  <r>
    <x v="12"/>
    <x v="2"/>
    <n v="5.8978199501999997"/>
    <s v="Riparian"/>
    <s v="None"/>
    <s v="Woody Wetlands"/>
    <s v="RIP"/>
  </r>
  <r>
    <x v="12"/>
    <x v="2"/>
    <n v="5.8978199501999997"/>
    <s v="Riparian"/>
    <s v="None"/>
    <s v="Woody Wetlands"/>
    <s v="RIP"/>
  </r>
  <r>
    <x v="12"/>
    <x v="2"/>
    <n v="6.9492854961099999"/>
    <s v="Riparian"/>
    <s v="None"/>
    <s v="Woody Wetlands"/>
    <s v="RIP"/>
  </r>
  <r>
    <x v="12"/>
    <x v="2"/>
    <n v="6.9492854961099999"/>
    <s v="Riparian"/>
    <s v="None"/>
    <s v="Woody Wetlands"/>
    <s v="RIP"/>
  </r>
  <r>
    <x v="21"/>
    <x v="2"/>
    <n v="0.50581760739500004"/>
    <s v="Riparian"/>
    <s v="None"/>
    <s v="Woody Wetlands"/>
    <s v="RIP"/>
  </r>
  <r>
    <x v="19"/>
    <x v="2"/>
    <n v="67.8041382701999"/>
    <s v="Riparian"/>
    <s v="None"/>
    <s v="Woody Wetlands"/>
    <s v="RIP"/>
  </r>
  <r>
    <x v="19"/>
    <x v="2"/>
    <n v="67.8041382701999"/>
    <s v="Riparian"/>
    <s v="None"/>
    <s v="Woody Wetlands"/>
    <s v="RIP"/>
  </r>
  <r>
    <x v="19"/>
    <x v="2"/>
    <n v="67.8041382701999"/>
    <s v="Riparian"/>
    <s v="None"/>
    <s v="Woody Wetlands"/>
    <s v="RIP"/>
  </r>
  <r>
    <x v="5"/>
    <x v="2"/>
    <n v="67.8041382701999"/>
    <s v="Riparian"/>
    <s v="None"/>
    <s v="Woody Wetlands"/>
    <s v="RIP"/>
  </r>
  <r>
    <x v="5"/>
    <x v="2"/>
    <n v="67.8041382701999"/>
    <s v="Riparian"/>
    <s v="None"/>
    <s v="Woody Wetlands"/>
    <s v="RIP"/>
  </r>
  <r>
    <x v="5"/>
    <x v="2"/>
    <n v="67.8041382701999"/>
    <s v="Riparian"/>
    <s v="None"/>
    <s v="Woody Wetlands"/>
    <s v="RIP"/>
  </r>
  <r>
    <x v="5"/>
    <x v="2"/>
    <n v="67.8041382701999"/>
    <s v="Riparian"/>
    <s v="None"/>
    <s v="Woody Wetlands"/>
    <s v="RIP"/>
  </r>
  <r>
    <x v="5"/>
    <x v="2"/>
    <n v="67.8041382701999"/>
    <s v="Riparian"/>
    <s v="None"/>
    <s v="Woody Wetlands"/>
    <s v="RIP"/>
  </r>
  <r>
    <x v="25"/>
    <x v="2"/>
    <n v="1.10952709975"/>
    <s v="Riparian"/>
    <s v="None"/>
    <s v="Woody Wetlands"/>
    <s v="RIP"/>
  </r>
  <r>
    <x v="20"/>
    <x v="2"/>
    <n v="1.92496989143"/>
    <s v="Riparian"/>
    <s v="None"/>
    <s v="Woody Wetlands"/>
    <s v="RIP"/>
  </r>
  <r>
    <x v="1"/>
    <x v="2"/>
    <n v="6.1278294499000001"/>
    <s v="Riparian"/>
    <s v="None"/>
    <s v="Woody Wetlands"/>
    <s v="RIP"/>
  </r>
  <r>
    <x v="1"/>
    <x v="2"/>
    <n v="6.1278294499000001"/>
    <s v="Riparian"/>
    <s v="None"/>
    <s v="Woody Wetlands"/>
    <s v="RIP"/>
  </r>
  <r>
    <x v="1"/>
    <x v="2"/>
    <n v="6.1278294499000001"/>
    <s v="Riparian"/>
    <s v="None"/>
    <s v="Woody Wetlands"/>
    <s v="RIP"/>
  </r>
  <r>
    <x v="1"/>
    <x v="2"/>
    <n v="6.1278294499000001"/>
    <s v="Riparian"/>
    <s v="None"/>
    <s v="Woody Wetlands"/>
    <s v="RIP"/>
  </r>
  <r>
    <x v="1"/>
    <x v="2"/>
    <n v="6.1278294499000001"/>
    <s v="Riparian"/>
    <s v="None"/>
    <s v="Woody Wetlands"/>
    <s v="RIP"/>
  </r>
  <r>
    <x v="1"/>
    <x v="2"/>
    <n v="6.1278294499000001"/>
    <s v="Riparian"/>
    <s v="None"/>
    <s v="Woody Wetlands"/>
    <s v="RIP"/>
  </r>
  <r>
    <x v="10"/>
    <x v="2"/>
    <n v="6.1278294499000001"/>
    <s v="Riparian"/>
    <s v="None"/>
    <s v="Woody Wetlands"/>
    <s v="RIP"/>
  </r>
  <r>
    <x v="10"/>
    <x v="2"/>
    <n v="6.1278294499000001"/>
    <s v="Riparian"/>
    <s v="None"/>
    <s v="Woody Wetlands"/>
    <s v="RIP"/>
  </r>
  <r>
    <x v="12"/>
    <x v="2"/>
    <n v="23.2007860107"/>
    <s v="Riparian"/>
    <s v="None"/>
    <s v="Woody Wetlands"/>
    <s v="RIP"/>
  </r>
  <r>
    <x v="12"/>
    <x v="2"/>
    <n v="23.2007860107"/>
    <s v="Riparian"/>
    <s v="None"/>
    <s v="Woody Wetlands"/>
    <s v="RIP"/>
  </r>
  <r>
    <x v="12"/>
    <x v="2"/>
    <n v="23.2007860107"/>
    <s v="Riparian"/>
    <s v="None"/>
    <s v="Woody Wetlands"/>
    <s v="RIP"/>
  </r>
  <r>
    <x v="30"/>
    <x v="2"/>
    <n v="17.2211125227"/>
    <s v="Riparian"/>
    <s v="None"/>
    <s v="Woody Wetlands"/>
    <s v="RIP"/>
  </r>
  <r>
    <x v="30"/>
    <x v="2"/>
    <n v="17.2211125227"/>
    <s v="Riparian"/>
    <s v="None"/>
    <s v="Woody Wetlands"/>
    <s v="RIP"/>
  </r>
  <r>
    <x v="38"/>
    <x v="2"/>
    <n v="12.924034964700001"/>
    <s v="Riparian"/>
    <s v="None"/>
    <s v="Woody Wetlands"/>
    <s v="RIP"/>
  </r>
  <r>
    <x v="38"/>
    <x v="2"/>
    <n v="12.924034964700001"/>
    <s v="Riparian"/>
    <s v="None"/>
    <s v="Woody Wetlands"/>
    <s v="RIP"/>
  </r>
  <r>
    <x v="10"/>
    <x v="2"/>
    <n v="1.41113664417"/>
    <s v="Riparian"/>
    <s v="None"/>
    <s v="Woody Wetlands"/>
    <s v="RIP"/>
  </r>
  <r>
    <x v="36"/>
    <x v="2"/>
    <n v="7.38247620867"/>
    <s v="Riparian"/>
    <s v="None"/>
    <s v="Woody Wetlands"/>
    <s v="RIP"/>
  </r>
  <r>
    <x v="36"/>
    <x v="2"/>
    <n v="7.38247620867"/>
    <s v="Riparian"/>
    <s v="None"/>
    <s v="Woody Wetlands"/>
    <s v="RIP"/>
  </r>
  <r>
    <x v="36"/>
    <x v="2"/>
    <n v="7.38247620867"/>
    <s v="Riparian"/>
    <s v="None"/>
    <s v="Woody Wetlands"/>
    <s v="RIP"/>
  </r>
  <r>
    <x v="9"/>
    <x v="2"/>
    <n v="0.83007579947900001"/>
    <s v="Riparian"/>
    <s v="None"/>
    <s v="Woody Wetlands"/>
    <s v="RIP"/>
  </r>
  <r>
    <x v="10"/>
    <x v="2"/>
    <n v="0.83007579947900001"/>
    <s v="Riparian"/>
    <s v="None"/>
    <s v="Woody Wetlands"/>
    <s v="RIP"/>
  </r>
  <r>
    <x v="4"/>
    <x v="2"/>
    <n v="12.1051899430999"/>
    <s v="Riparian"/>
    <s v="None"/>
    <s v="Woody Wetlands"/>
    <s v="RIP"/>
  </r>
  <r>
    <x v="4"/>
    <x v="2"/>
    <n v="12.1051899430999"/>
    <s v="Riparian"/>
    <s v="None"/>
    <s v="Woody Wetlands"/>
    <s v="RIP"/>
  </r>
  <r>
    <x v="50"/>
    <x v="2"/>
    <n v="1.71469445957"/>
    <s v="Riparian"/>
    <s v="None"/>
    <s v="Woody Wetlands"/>
    <s v="RIP"/>
  </r>
  <r>
    <x v="38"/>
    <x v="2"/>
    <n v="3.0921694720100001"/>
    <s v="Riparian"/>
    <s v="None"/>
    <s v="Woody Wetlands"/>
    <s v="RIP"/>
  </r>
  <r>
    <x v="12"/>
    <x v="2"/>
    <n v="6.5436998416799996"/>
    <s v="Riparian"/>
    <s v="None"/>
    <s v="Woody Wetlands"/>
    <s v="RIP"/>
  </r>
  <r>
    <x v="3"/>
    <x v="2"/>
    <n v="44.185118781500002"/>
    <s v="Riparian"/>
    <s v="None"/>
    <s v="Woody Wetlands"/>
    <s v="RIP"/>
  </r>
  <r>
    <x v="3"/>
    <x v="2"/>
    <n v="44.185118781500002"/>
    <s v="Riparian"/>
    <s v="None"/>
    <s v="Woody Wetlands"/>
    <s v="RIP"/>
  </r>
  <r>
    <x v="3"/>
    <x v="2"/>
    <n v="44.185118781500002"/>
    <s v="Riparian"/>
    <s v="None"/>
    <s v="Woody Wetlands"/>
    <s v="RIP"/>
  </r>
  <r>
    <x v="3"/>
    <x v="2"/>
    <n v="44.185118781500002"/>
    <s v="Riparian"/>
    <s v="None"/>
    <s v="Woody Wetlands"/>
    <s v="RIP"/>
  </r>
  <r>
    <x v="3"/>
    <x v="2"/>
    <n v="44.185118781500002"/>
    <s v="Riparian"/>
    <s v="None"/>
    <s v="Woody Wetlands"/>
    <s v="RIP"/>
  </r>
  <r>
    <x v="7"/>
    <x v="2"/>
    <n v="44.185118781500002"/>
    <s v="Riparian"/>
    <s v="None"/>
    <s v="Woody Wetlands"/>
    <s v="RIP"/>
  </r>
  <r>
    <x v="7"/>
    <x v="2"/>
    <n v="44.185118781500002"/>
    <s v="Riparian"/>
    <s v="None"/>
    <s v="Woody Wetlands"/>
    <s v="RIP"/>
  </r>
  <r>
    <x v="39"/>
    <x v="2"/>
    <n v="5.4628273944599997"/>
    <s v="Riparian"/>
    <s v="None"/>
    <s v="Woody Wetlands"/>
    <s v="RIP"/>
  </r>
  <r>
    <x v="58"/>
    <x v="2"/>
    <n v="28.0476156635"/>
    <s v="Riparian"/>
    <s v="None"/>
    <s v="Woody Wetlands"/>
    <s v="RIP"/>
  </r>
  <r>
    <x v="58"/>
    <x v="2"/>
    <n v="28.0476156635"/>
    <s v="Riparian"/>
    <s v="None"/>
    <s v="Woody Wetlands"/>
    <s v="RIP"/>
  </r>
  <r>
    <x v="58"/>
    <x v="2"/>
    <n v="28.0476156635"/>
    <s v="Riparian"/>
    <s v="None"/>
    <s v="Woody Wetlands"/>
    <s v="RIP"/>
  </r>
  <r>
    <x v="58"/>
    <x v="2"/>
    <n v="28.0476156635"/>
    <s v="Riparian"/>
    <s v="None"/>
    <s v="Woody Wetlands"/>
    <s v="RIP"/>
  </r>
  <r>
    <x v="58"/>
    <x v="2"/>
    <n v="28.0476156635"/>
    <s v="Riparian"/>
    <s v="None"/>
    <s v="Woody Wetlands"/>
    <s v="RIP"/>
  </r>
  <r>
    <x v="30"/>
    <x v="2"/>
    <n v="28.0476156635"/>
    <s v="Riparian"/>
    <s v="None"/>
    <s v="Woody Wetlands"/>
    <s v="RIP"/>
  </r>
  <r>
    <x v="30"/>
    <x v="2"/>
    <n v="28.0476156635"/>
    <s v="Riparian"/>
    <s v="None"/>
    <s v="Woody Wetlands"/>
    <s v="RIP"/>
  </r>
  <r>
    <x v="30"/>
    <x v="2"/>
    <n v="28.0476156635"/>
    <s v="Riparian"/>
    <s v="None"/>
    <s v="Woody Wetlands"/>
    <s v="RIP"/>
  </r>
  <r>
    <x v="30"/>
    <x v="2"/>
    <n v="28.0476156635"/>
    <s v="Riparian"/>
    <s v="None"/>
    <s v="Woody Wetlands"/>
    <s v="RIP"/>
  </r>
  <r>
    <x v="30"/>
    <x v="2"/>
    <n v="28.0476156635"/>
    <s v="Riparian"/>
    <s v="None"/>
    <s v="Woody Wetlands"/>
    <s v="RIP"/>
  </r>
  <r>
    <x v="26"/>
    <x v="2"/>
    <n v="28.0476156635"/>
    <s v="Riparian"/>
    <s v="None"/>
    <s v="Woody Wetlands"/>
    <s v="RIP"/>
  </r>
  <r>
    <x v="30"/>
    <x v="2"/>
    <n v="28.0476156635"/>
    <s v="Riparian"/>
    <s v="None"/>
    <s v="Woody Wetlands"/>
    <s v="RIP"/>
  </r>
  <r>
    <x v="26"/>
    <x v="2"/>
    <n v="28.0476156635"/>
    <s v="Riparian"/>
    <s v="None"/>
    <s v="Woody Wetlands"/>
    <s v="RIP"/>
  </r>
  <r>
    <x v="26"/>
    <x v="2"/>
    <n v="28.0476156635"/>
    <s v="Riparian"/>
    <s v="None"/>
    <s v="Woody Wetlands"/>
    <s v="RIP"/>
  </r>
  <r>
    <x v="26"/>
    <x v="2"/>
    <n v="28.0476156635"/>
    <s v="Riparian"/>
    <s v="None"/>
    <s v="Woody Wetlands"/>
    <s v="RIP"/>
  </r>
  <r>
    <x v="26"/>
    <x v="2"/>
    <n v="28.0476156635"/>
    <s v="Riparian"/>
    <s v="None"/>
    <s v="Woody Wetlands"/>
    <s v="RIP"/>
  </r>
  <r>
    <x v="15"/>
    <x v="2"/>
    <n v="43.604571048300002"/>
    <s v="Riparian"/>
    <s v="None"/>
    <s v="Woody Wetlands"/>
    <s v="RIP"/>
  </r>
  <r>
    <x v="15"/>
    <x v="2"/>
    <n v="43.604571048300002"/>
    <s v="Riparian"/>
    <s v="None"/>
    <s v="Woody Wetlands"/>
    <s v="RIP"/>
  </r>
  <r>
    <x v="15"/>
    <x v="2"/>
    <n v="43.604571048300002"/>
    <s v="Riparian"/>
    <s v="None"/>
    <s v="Woody Wetlands"/>
    <s v="RIP"/>
  </r>
  <r>
    <x v="12"/>
    <x v="2"/>
    <n v="43.604571048300002"/>
    <s v="Riparian"/>
    <s v="None"/>
    <s v="Woody Wetlands"/>
    <s v="RIP"/>
  </r>
  <r>
    <x v="21"/>
    <x v="2"/>
    <n v="294.29787677399901"/>
    <s v="Riparian"/>
    <s v="None"/>
    <s v="Woody Wetlands"/>
    <s v="RIP"/>
  </r>
  <r>
    <x v="21"/>
    <x v="2"/>
    <n v="294.29787677399901"/>
    <s v="Riparian"/>
    <s v="None"/>
    <s v="Woody Wetlands"/>
    <s v="RIP"/>
  </r>
  <r>
    <x v="21"/>
    <x v="2"/>
    <n v="294.29787677399901"/>
    <s v="Riparian"/>
    <s v="None"/>
    <s v="Woody Wetlands"/>
    <s v="RIP"/>
  </r>
  <r>
    <x v="21"/>
    <x v="2"/>
    <n v="294.29787677399901"/>
    <s v="Riparian"/>
    <s v="None"/>
    <s v="Woody Wetlands"/>
    <s v="RIP"/>
  </r>
  <r>
    <x v="21"/>
    <x v="2"/>
    <n v="294.29787677399901"/>
    <s v="Riparian"/>
    <s v="None"/>
    <s v="Woody Wetlands"/>
    <s v="RIP"/>
  </r>
  <r>
    <x v="21"/>
    <x v="2"/>
    <n v="294.29787677399901"/>
    <s v="Riparian"/>
    <s v="None"/>
    <s v="Woody Wetlands"/>
    <s v="RIP"/>
  </r>
  <r>
    <x v="21"/>
    <x v="2"/>
    <n v="294.29787677399901"/>
    <s v="Riparian"/>
    <s v="None"/>
    <s v="Woody Wetlands"/>
    <s v="RIP"/>
  </r>
  <r>
    <x v="21"/>
    <x v="2"/>
    <n v="294.29787677399901"/>
    <s v="Riparian"/>
    <s v="None"/>
    <s v="Woody Wetlands"/>
    <s v="RIP"/>
  </r>
  <r>
    <x v="4"/>
    <x v="2"/>
    <n v="0.66502719966599999"/>
    <s v="Riparian"/>
    <s v="None"/>
    <s v="Woody Wetlands"/>
    <s v="RIP"/>
  </r>
  <r>
    <x v="12"/>
    <x v="2"/>
    <n v="29.792104229"/>
    <s v="Riparian"/>
    <s v="None"/>
    <s v="Woody Wetlands"/>
    <s v="RIP"/>
  </r>
  <r>
    <x v="12"/>
    <x v="2"/>
    <n v="29.792104229"/>
    <s v="Riparian"/>
    <s v="None"/>
    <s v="Woody Wetlands"/>
    <s v="RIP"/>
  </r>
  <r>
    <x v="12"/>
    <x v="2"/>
    <n v="29.792104229"/>
    <s v="Riparian"/>
    <s v="None"/>
    <s v="Woody Wetlands"/>
    <s v="RIP"/>
  </r>
  <r>
    <x v="12"/>
    <x v="2"/>
    <n v="29.792104229"/>
    <s v="Riparian"/>
    <s v="None"/>
    <s v="Woody Wetlands"/>
    <s v="RIP"/>
  </r>
  <r>
    <x v="12"/>
    <x v="2"/>
    <n v="41.000373583699897"/>
    <s v="Riparian"/>
    <s v="None"/>
    <s v="Woody Wetlands"/>
    <s v="RIP"/>
  </r>
  <r>
    <x v="12"/>
    <x v="2"/>
    <n v="41.000373583699897"/>
    <s v="Riparian"/>
    <s v="None"/>
    <s v="Woody Wetlands"/>
    <s v="RIP"/>
  </r>
  <r>
    <x v="12"/>
    <x v="2"/>
    <n v="41.000373583699897"/>
    <s v="Riparian"/>
    <s v="None"/>
    <s v="Woody Wetlands"/>
    <s v="RIP"/>
  </r>
  <r>
    <x v="12"/>
    <x v="2"/>
    <n v="41.000373583699897"/>
    <s v="Riparian"/>
    <s v="None"/>
    <s v="Woody Wetlands"/>
    <s v="RIP"/>
  </r>
  <r>
    <x v="31"/>
    <x v="2"/>
    <n v="1.3276382329800001"/>
    <s v="Riparian"/>
    <s v="None"/>
    <s v="Woody Wetlands"/>
    <s v="RIP"/>
  </r>
  <r>
    <x v="19"/>
    <x v="2"/>
    <n v="23.630370046100001"/>
    <s v="Riparian"/>
    <s v="None"/>
    <s v="Woody Wetlands"/>
    <s v="RIP"/>
  </r>
  <r>
    <x v="19"/>
    <x v="2"/>
    <n v="23.630370046100001"/>
    <s v="Riparian"/>
    <s v="None"/>
    <s v="Woody Wetlands"/>
    <s v="RIP"/>
  </r>
  <r>
    <x v="19"/>
    <x v="2"/>
    <n v="23.630370046100001"/>
    <s v="Riparian"/>
    <s v="None"/>
    <s v="Woody Wetlands"/>
    <s v="RIP"/>
  </r>
  <r>
    <x v="19"/>
    <x v="2"/>
    <n v="23.630370046100001"/>
    <s v="Riparian"/>
    <s v="None"/>
    <s v="Woody Wetlands"/>
    <s v="RIP"/>
  </r>
  <r>
    <x v="5"/>
    <x v="2"/>
    <n v="23.630370046100001"/>
    <s v="Riparian"/>
    <s v="None"/>
    <s v="Woody Wetlands"/>
    <s v="RIP"/>
  </r>
  <r>
    <x v="5"/>
    <x v="2"/>
    <n v="23.630370046100001"/>
    <s v="Riparian"/>
    <s v="None"/>
    <s v="Woody Wetlands"/>
    <s v="RIP"/>
  </r>
  <r>
    <x v="5"/>
    <x v="2"/>
    <n v="23.630370046100001"/>
    <s v="Riparian"/>
    <s v="None"/>
    <s v="Woody Wetlands"/>
    <s v="RIP"/>
  </r>
  <r>
    <x v="12"/>
    <x v="2"/>
    <n v="3.43618483282"/>
    <s v="Riparian"/>
    <s v="None"/>
    <s v="Woody Wetlands"/>
    <s v="RIP"/>
  </r>
  <r>
    <x v="9"/>
    <x v="2"/>
    <n v="0.71245831621400002"/>
    <s v="Riparian"/>
    <s v="None"/>
    <s v="Woody Wetlands"/>
    <s v="RIP"/>
  </r>
  <r>
    <x v="25"/>
    <x v="2"/>
    <n v="1.2191094085"/>
    <s v="Riparian"/>
    <s v="None"/>
    <s v="Woody Wetlands"/>
    <s v="RIP"/>
  </r>
  <r>
    <x v="28"/>
    <x v="2"/>
    <n v="1.9124292544699999"/>
    <s v="Riparian"/>
    <s v="None"/>
    <s v="Woody Wetlands"/>
    <s v="RIP"/>
  </r>
  <r>
    <x v="28"/>
    <x v="2"/>
    <n v="1.9124292544699999"/>
    <s v="Riparian"/>
    <s v="None"/>
    <s v="Woody Wetlands"/>
    <s v="RIP"/>
  </r>
  <r>
    <x v="28"/>
    <x v="2"/>
    <n v="1.9124292544699999"/>
    <s v="Riparian"/>
    <s v="None"/>
    <s v="Woody Wetlands"/>
    <s v="RIP"/>
  </r>
  <r>
    <x v="28"/>
    <x v="2"/>
    <n v="1.9124292544699999"/>
    <s v="Riparian"/>
    <s v="None"/>
    <s v="Woody Wetlands"/>
    <s v="RIP"/>
  </r>
  <r>
    <x v="38"/>
    <x v="2"/>
    <n v="4.6231401870999997"/>
    <s v="Riparian"/>
    <s v="None"/>
    <s v="Woody Wetlands"/>
    <s v="RIP"/>
  </r>
  <r>
    <x v="42"/>
    <x v="2"/>
    <n v="1.98220071686"/>
    <s v="Riparian"/>
    <s v="None"/>
    <s v="Woody Wetlands"/>
    <s v="RIP"/>
  </r>
  <r>
    <x v="7"/>
    <x v="2"/>
    <n v="1.98220071686"/>
    <s v="Riparian"/>
    <s v="None"/>
    <s v="Woody Wetlands"/>
    <s v="RIP"/>
  </r>
  <r>
    <x v="7"/>
    <x v="2"/>
    <n v="1.98220071686"/>
    <s v="Riparian"/>
    <s v="None"/>
    <s v="Woody Wetlands"/>
    <s v="RIP"/>
  </r>
  <r>
    <x v="4"/>
    <x v="2"/>
    <n v="1.78864237776"/>
    <s v="Riparian"/>
    <s v="None"/>
    <s v="Woody Wetlands"/>
    <s v="RIP"/>
  </r>
  <r>
    <x v="21"/>
    <x v="2"/>
    <n v="139.33349003999899"/>
    <s v="Riparian"/>
    <s v="None"/>
    <s v="Woody Wetlands"/>
    <s v="RIP"/>
  </r>
  <r>
    <x v="21"/>
    <x v="2"/>
    <n v="139.33349003999899"/>
    <s v="Riparian"/>
    <s v="None"/>
    <s v="Woody Wetlands"/>
    <s v="RIP"/>
  </r>
  <r>
    <x v="21"/>
    <x v="2"/>
    <n v="139.33349003999899"/>
    <s v="Riparian"/>
    <s v="None"/>
    <s v="Woody Wetlands"/>
    <s v="RIP"/>
  </r>
  <r>
    <x v="21"/>
    <x v="2"/>
    <n v="139.33349003999899"/>
    <s v="Riparian"/>
    <s v="None"/>
    <s v="Woody Wetlands"/>
    <s v="RIP"/>
  </r>
  <r>
    <x v="21"/>
    <x v="2"/>
    <n v="139.33349003999899"/>
    <s v="Riparian"/>
    <s v="None"/>
    <s v="Woody Wetlands"/>
    <s v="RIP"/>
  </r>
  <r>
    <x v="29"/>
    <x v="2"/>
    <n v="139.33349003999899"/>
    <s v="Riparian"/>
    <s v="None"/>
    <s v="Woody Wetlands"/>
    <s v="RIP"/>
  </r>
  <r>
    <x v="29"/>
    <x v="2"/>
    <n v="139.33349003999899"/>
    <s v="Riparian"/>
    <s v="None"/>
    <s v="Woody Wetlands"/>
    <s v="RIP"/>
  </r>
  <r>
    <x v="29"/>
    <x v="2"/>
    <n v="139.33349003999899"/>
    <s v="Riparian"/>
    <s v="None"/>
    <s v="Woody Wetlands"/>
    <s v="RIP"/>
  </r>
  <r>
    <x v="38"/>
    <x v="2"/>
    <n v="10.2829439443999"/>
    <s v="Riparian"/>
    <s v="None"/>
    <s v="Woody Wetlands"/>
    <s v="RIP"/>
  </r>
  <r>
    <x v="38"/>
    <x v="2"/>
    <n v="10.2829439443999"/>
    <s v="Riparian"/>
    <s v="None"/>
    <s v="Woody Wetlands"/>
    <s v="RIP"/>
  </r>
  <r>
    <x v="38"/>
    <x v="2"/>
    <n v="10.2829439443999"/>
    <s v="Riparian"/>
    <s v="None"/>
    <s v="Woody Wetlands"/>
    <s v="RIP"/>
  </r>
  <r>
    <x v="4"/>
    <x v="2"/>
    <n v="1.4910563296799999"/>
    <s v="Riparian"/>
    <s v="None"/>
    <s v="Woody Wetlands"/>
    <s v="RIP"/>
  </r>
  <r>
    <x v="21"/>
    <x v="2"/>
    <n v="1.4805431385900001"/>
    <s v="Riparian"/>
    <s v="None"/>
    <s v="Woody Wetlands"/>
    <s v="RIP"/>
  </r>
  <r>
    <x v="21"/>
    <x v="2"/>
    <n v="1.4805431385900001"/>
    <s v="Riparian"/>
    <s v="None"/>
    <s v="Woody Wetlands"/>
    <s v="RIP"/>
  </r>
  <r>
    <x v="6"/>
    <x v="2"/>
    <n v="7.2925410128500001"/>
    <s v="Riparian"/>
    <s v="None"/>
    <s v="Woody Wetlands"/>
    <s v="RIP"/>
  </r>
  <r>
    <x v="6"/>
    <x v="2"/>
    <n v="7.2925410128500001"/>
    <s v="Riparian"/>
    <s v="None"/>
    <s v="Woody Wetlands"/>
    <s v="RIP"/>
  </r>
  <r>
    <x v="25"/>
    <x v="2"/>
    <n v="0.68409010865800002"/>
    <s v="Riparian"/>
    <s v="None"/>
    <s v="Woody Wetlands"/>
    <s v="RIP"/>
  </r>
  <r>
    <x v="25"/>
    <x v="2"/>
    <n v="0.72654878373800003"/>
    <s v="Riparian"/>
    <s v="None"/>
    <s v="Woody Wetlands"/>
    <s v="RIP"/>
  </r>
  <r>
    <x v="9"/>
    <x v="2"/>
    <n v="0.79986816887300005"/>
    <s v="Riparian"/>
    <s v="None"/>
    <s v="Woody Wetlands"/>
    <s v="RIP"/>
  </r>
  <r>
    <x v="28"/>
    <x v="2"/>
    <n v="24.306960048699899"/>
    <s v="Riparian"/>
    <s v="None"/>
    <s v="Woody Wetlands"/>
    <s v="RIP"/>
  </r>
  <r>
    <x v="28"/>
    <x v="2"/>
    <n v="24.306960048699899"/>
    <s v="Riparian"/>
    <s v="None"/>
    <s v="Woody Wetlands"/>
    <s v="RIP"/>
  </r>
  <r>
    <x v="28"/>
    <x v="2"/>
    <n v="24.306960048699899"/>
    <s v="Riparian"/>
    <s v="None"/>
    <s v="Woody Wetlands"/>
    <s v="RIP"/>
  </r>
  <r>
    <x v="28"/>
    <x v="2"/>
    <n v="24.306960048699899"/>
    <s v="Riparian"/>
    <s v="None"/>
    <s v="Woody Wetlands"/>
    <s v="RIP"/>
  </r>
  <r>
    <x v="28"/>
    <x v="2"/>
    <n v="24.306960048699899"/>
    <s v="Riparian"/>
    <s v="None"/>
    <s v="Woody Wetlands"/>
    <s v="RIP"/>
  </r>
  <r>
    <x v="12"/>
    <x v="2"/>
    <n v="7.3931754304700004"/>
    <s v="Riparian"/>
    <s v="None"/>
    <s v="Woody Wetlands"/>
    <s v="RIP"/>
  </r>
  <r>
    <x v="13"/>
    <x v="0"/>
    <n v="41.980726162300002"/>
    <s v="Safflower"/>
    <s v="Flood"/>
    <s v="Safflower"/>
    <s v="Active IR"/>
  </r>
  <r>
    <x v="0"/>
    <x v="0"/>
    <n v="17.371760686599899"/>
    <s v="Safflower"/>
    <s v="Flood"/>
    <s v="Safflower"/>
    <s v="Active IR"/>
  </r>
  <r>
    <x v="7"/>
    <x v="0"/>
    <n v="33.068379709200002"/>
    <s v="Safflower"/>
    <s v="Flood"/>
    <s v="Safflower"/>
    <s v="Active IR"/>
  </r>
  <r>
    <x v="43"/>
    <x v="0"/>
    <n v="1.39769006289"/>
    <s v="Safflower"/>
    <s v="Flood"/>
    <s v="Safflower"/>
    <s v="Active IR"/>
  </r>
  <r>
    <x v="0"/>
    <x v="0"/>
    <n v="14.498839537"/>
    <s v="Safflower"/>
    <s v="Flood"/>
    <s v="Safflower"/>
    <s v="Active IR"/>
  </r>
  <r>
    <x v="43"/>
    <x v="0"/>
    <n v="5.4489665006200001"/>
    <s v="Safflower"/>
    <s v="Flood"/>
    <s v="Safflower"/>
    <s v="Active IR"/>
  </r>
  <r>
    <x v="43"/>
    <x v="0"/>
    <n v="5.4489665006200001"/>
    <s v="Safflower"/>
    <s v="Flood"/>
    <s v="Safflower"/>
    <s v="Active IR"/>
  </r>
  <r>
    <x v="13"/>
    <x v="0"/>
    <n v="36.817798783900002"/>
    <s v="Safflower"/>
    <s v="Flood"/>
    <s v="Safflower"/>
    <s v="Active IR"/>
  </r>
  <r>
    <x v="45"/>
    <x v="0"/>
    <n v="11.7273131185"/>
    <s v="Safflower"/>
    <s v="Flood"/>
    <s v="Safflower"/>
    <s v="Active IR"/>
  </r>
  <r>
    <x v="22"/>
    <x v="0"/>
    <n v="16.4829034455"/>
    <s v="Safflower"/>
    <s v="Flood"/>
    <s v="Safflower"/>
    <s v="Active IR"/>
  </r>
  <r>
    <x v="0"/>
    <x v="0"/>
    <n v="6.1182633941300004"/>
    <s v="Safflower"/>
    <s v="Flood"/>
    <s v="Safflower"/>
    <s v="Active IR"/>
  </r>
  <r>
    <x v="9"/>
    <x v="0"/>
    <n v="6.9449475875799997"/>
    <s v="Safflower"/>
    <s v="Flood"/>
    <s v="Safflower"/>
    <s v="Active IR"/>
  </r>
  <r>
    <x v="27"/>
    <x v="0"/>
    <n v="10.7457584830999"/>
    <s v="Safflower"/>
    <s v="Flood"/>
    <s v="Safflower"/>
    <s v="Active IR"/>
  </r>
  <r>
    <x v="7"/>
    <x v="0"/>
    <n v="1.7893098973399999"/>
    <s v="Safflower"/>
    <s v="Flood"/>
    <s v="Safflower"/>
    <s v="Active IR"/>
  </r>
  <r>
    <x v="22"/>
    <x v="0"/>
    <n v="3.7416382543800002"/>
    <s v="Safflower"/>
    <s v="Sprinkler"/>
    <s v="Safflower"/>
    <s v="Active IR"/>
  </r>
  <r>
    <x v="32"/>
    <x v="0"/>
    <n v="44.708582163099898"/>
    <s v="Safflower"/>
    <s v="Sprinkler"/>
    <s v="Safflower"/>
    <s v="Active IR"/>
  </r>
  <r>
    <x v="41"/>
    <x v="0"/>
    <n v="2.8209431089799999"/>
    <s v="Safflower"/>
    <s v="Sprinkler"/>
    <s v="Safflower"/>
    <s v="Active IR"/>
  </r>
  <r>
    <x v="14"/>
    <x v="0"/>
    <n v="33.553458899900001"/>
    <s v="Safflower"/>
    <s v="Sprinkler"/>
    <s v="Safflower"/>
    <s v="Active IR"/>
  </r>
  <r>
    <x v="15"/>
    <x v="0"/>
    <n v="33.553458899900001"/>
    <s v="Safflower"/>
    <s v="Sprinkler"/>
    <s v="Safflower"/>
    <s v="Active IR"/>
  </r>
  <r>
    <x v="32"/>
    <x v="0"/>
    <n v="14.7408829796"/>
    <s v="Safflower"/>
    <s v="Sprinkler"/>
    <s v="Safflower"/>
    <s v="Active IR"/>
  </r>
  <r>
    <x v="41"/>
    <x v="0"/>
    <n v="8.5498779110500003"/>
    <s v="Safflower"/>
    <s v="Sprinkler"/>
    <s v="Safflower"/>
    <s v="Active IR"/>
  </r>
  <r>
    <x v="7"/>
    <x v="0"/>
    <n v="58.148510446800003"/>
    <s v="Safflower"/>
    <s v="Sprinkler"/>
    <s v="Safflower"/>
    <s v="Active IR"/>
  </r>
  <r>
    <x v="7"/>
    <x v="0"/>
    <n v="76.048541167600007"/>
    <s v="Safflower"/>
    <s v="Sprinkler"/>
    <s v="Safflower"/>
    <s v="Active IR"/>
  </r>
  <r>
    <x v="8"/>
    <x v="0"/>
    <n v="13.977657943300001"/>
    <s v="Safflower"/>
    <s v="Sprinkler"/>
    <s v="Safflower"/>
    <s v="Active IR"/>
  </r>
  <r>
    <x v="32"/>
    <x v="0"/>
    <n v="29.729986805100001"/>
    <s v="Safflower"/>
    <s v="Sprinkler"/>
    <s v="Safflower"/>
    <s v="Active IR"/>
  </r>
  <r>
    <x v="12"/>
    <x v="0"/>
    <n v="11.050124178700001"/>
    <s v="Safflower"/>
    <s v="Sprinkler"/>
    <s v="Safflower"/>
    <s v="Active IR"/>
  </r>
  <r>
    <x v="7"/>
    <x v="0"/>
    <n v="15.5817282511999"/>
    <s v="Safflower"/>
    <s v="Sprinkler"/>
    <s v="Safflower"/>
    <s v="Active IR"/>
  </r>
  <r>
    <x v="32"/>
    <x v="0"/>
    <n v="9.2353464053199996"/>
    <s v="Safflower"/>
    <s v="Sprinkler"/>
    <s v="Safflower"/>
    <s v="Active IR"/>
  </r>
  <r>
    <x v="7"/>
    <x v="0"/>
    <n v="66.133856731600005"/>
    <s v="Safflower"/>
    <s v="Sprinkler"/>
    <s v="Safflower"/>
    <s v="Active IR"/>
  </r>
  <r>
    <x v="0"/>
    <x v="0"/>
    <n v="3.63157360167"/>
    <s v="Safflower"/>
    <s v="Sprinkler"/>
    <s v="Safflower"/>
    <s v="Active IR"/>
  </r>
  <r>
    <x v="0"/>
    <x v="0"/>
    <n v="9.1838535495600002"/>
    <s v="Safflower"/>
    <s v="Sprinkler"/>
    <s v="Safflower"/>
    <s v="Active IR"/>
  </r>
  <r>
    <x v="8"/>
    <x v="0"/>
    <n v="41.1955951005"/>
    <s v="Safflower"/>
    <s v="Sprinkler"/>
    <s v="Safflower"/>
    <s v="Active IR"/>
  </r>
  <r>
    <x v="16"/>
    <x v="3"/>
    <n v="8.7274546190999995"/>
    <s v="Sewage Lagoon"/>
    <s v="None"/>
    <s v="Alfalfa"/>
    <s v="Water"/>
  </r>
  <r>
    <x v="16"/>
    <x v="3"/>
    <n v="0.34972954531400002"/>
    <s v="Sewage Lagoon"/>
    <s v="None"/>
    <s v="Developed/Low Intensity"/>
    <s v="Water"/>
  </r>
  <r>
    <x v="27"/>
    <x v="3"/>
    <n v="0.55945416917199997"/>
    <s v="Sewage Lagoon"/>
    <s v="None"/>
    <s v="Herbaceous Wetlands"/>
    <s v="Water"/>
  </r>
  <r>
    <x v="27"/>
    <x v="3"/>
    <n v="3.21804741504"/>
    <s v="Sewage Lagoon"/>
    <s v="None"/>
    <s v="Herbaceous Wetlands"/>
    <s v="Water"/>
  </r>
  <r>
    <x v="27"/>
    <x v="3"/>
    <n v="6.1759819296199998"/>
    <s v="Sewage Lagoon"/>
    <s v="None"/>
    <s v="Herbaceous Wetlands"/>
    <s v="Water"/>
  </r>
  <r>
    <x v="16"/>
    <x v="3"/>
    <n v="4.82548167703"/>
    <s v="Sewage Lagoon"/>
    <s v="None"/>
    <s v="Open Water"/>
    <s v="Water"/>
  </r>
  <r>
    <x v="16"/>
    <x v="3"/>
    <n v="18.321890789400001"/>
    <s v="Sewage Lagoon"/>
    <s v="None"/>
    <s v="Open Water"/>
    <s v="Water"/>
  </r>
  <r>
    <x v="27"/>
    <x v="3"/>
    <n v="0.17262116313600001"/>
    <s v="Sewage Lagoon"/>
    <s v="None"/>
    <s v="Other Hay/Non Alfalfa"/>
    <s v="Water"/>
  </r>
  <r>
    <x v="27"/>
    <x v="3"/>
    <n v="0.691768056016"/>
    <s v="Sewage Lagoon"/>
    <s v="None"/>
    <s v="Other Hay/Non Alfalfa"/>
    <s v="Water"/>
  </r>
  <r>
    <x v="8"/>
    <x v="0"/>
    <n v="15.1702951569"/>
    <s v="Sorghum"/>
    <s v="Sprinkler"/>
    <s v="Sorghum"/>
    <s v="Active IR"/>
  </r>
  <r>
    <x v="8"/>
    <x v="0"/>
    <n v="15.1702951569"/>
    <s v="Sorghum"/>
    <s v="Sprinkler"/>
    <s v="Sorghum"/>
    <s v="Active IR"/>
  </r>
  <r>
    <x v="8"/>
    <x v="0"/>
    <n v="7.15486912158"/>
    <s v="Sorghum"/>
    <s v="Sprinkler"/>
    <s v="Sorghum"/>
    <s v="Active IR"/>
  </r>
  <r>
    <x v="3"/>
    <x v="0"/>
    <n v="3.89117136588"/>
    <s v="Turfgrass Ag"/>
    <s v="Sprinkler"/>
    <s v="Alfalfa"/>
    <s v="Active IR"/>
  </r>
  <r>
    <x v="17"/>
    <x v="0"/>
    <n v="4.4355397843500004"/>
    <s v="Turfgrass Ag"/>
    <s v="Sprinkler"/>
    <s v="Alfalfa"/>
    <s v="Active IR"/>
  </r>
  <r>
    <x v="16"/>
    <x v="0"/>
    <n v="11.2742773168999"/>
    <s v="Turfgrass Ag"/>
    <s v="Sprinkler"/>
    <s v="Sod/Grass Seed"/>
    <s v="Active IR"/>
  </r>
  <r>
    <x v="47"/>
    <x v="0"/>
    <n v="11.2742773168999"/>
    <s v="Turfgrass Ag"/>
    <s v="Sprinkler"/>
    <s v="Sod/Grass Seed"/>
    <s v="Active IR"/>
  </r>
  <r>
    <x v="3"/>
    <x v="0"/>
    <n v="10.0353814361"/>
    <s v="Turfgrass Ag"/>
    <s v="Sprinkler"/>
    <s v="Winter Wheat"/>
    <s v="Active IR"/>
  </r>
  <r>
    <x v="3"/>
    <x v="0"/>
    <n v="10.0353814361"/>
    <s v="Turfgrass Ag"/>
    <s v="Sprinkler"/>
    <s v="Winter Wheat"/>
    <s v="Active IR"/>
  </r>
  <r>
    <x v="17"/>
    <x v="4"/>
    <n v="7.1500852241599997"/>
    <s v="Turfgrass Urban"/>
    <s v="Sprinkler"/>
    <s v="Alfalfa"/>
    <s v="Urban Grass"/>
  </r>
  <r>
    <x v="25"/>
    <x v="4"/>
    <n v="5.7890392351799997"/>
    <s v="Turfgrass Urban"/>
    <s v="Sprinkler"/>
    <s v="Alfalfa"/>
    <s v="Urban Grass"/>
  </r>
  <r>
    <x v="29"/>
    <x v="4"/>
    <n v="16.671434622900001"/>
    <s v="Turfgrass Urban"/>
    <s v="Sprinkler"/>
    <s v="Alfalfa"/>
    <s v="Urban Grass"/>
  </r>
  <r>
    <x v="23"/>
    <x v="4"/>
    <n v="4.0502031303699999"/>
    <s v="Turfgrass Urban"/>
    <s v="Sprinkler"/>
    <s v="Alfalfa"/>
    <s v="Urban Grass"/>
  </r>
  <r>
    <x v="5"/>
    <x v="4"/>
    <n v="1.1313621358099999"/>
    <s v="Turfgrass Urban"/>
    <s v="Sprinkler"/>
    <s v="Alfalfa"/>
    <s v="Urban Grass"/>
  </r>
  <r>
    <x v="22"/>
    <x v="4"/>
    <n v="2.20966308147"/>
    <s v="Turfgrass Urban"/>
    <s v="Sprinkler"/>
    <s v="Alfalfa"/>
    <s v="Urban Grass"/>
  </r>
  <r>
    <x v="22"/>
    <x v="4"/>
    <n v="2.20966308147"/>
    <s v="Turfgrass Urban"/>
    <s v="Sprinkler"/>
    <s v="Alfalfa"/>
    <s v="Urban Grass"/>
  </r>
  <r>
    <x v="22"/>
    <x v="4"/>
    <n v="2.20966308147"/>
    <s v="Turfgrass Urban"/>
    <s v="Sprinkler"/>
    <s v="Alfalfa"/>
    <s v="Urban Grass"/>
  </r>
  <r>
    <x v="22"/>
    <x v="4"/>
    <n v="2.20966308147"/>
    <s v="Turfgrass Urban"/>
    <s v="Sprinkler"/>
    <s v="Alfalfa"/>
    <s v="Urban Grass"/>
  </r>
  <r>
    <x v="25"/>
    <x v="4"/>
    <n v="1.64335909427"/>
    <s v="Turfgrass Urban"/>
    <s v="Sprinkler"/>
    <s v="Alfalfa"/>
    <s v="Urban Grass"/>
  </r>
  <r>
    <x v="7"/>
    <x v="4"/>
    <n v="0.27659927656200001"/>
    <s v="Turfgrass Urban"/>
    <s v="Sprinkler"/>
    <s v="Alfalfa"/>
    <s v="Urban Grass"/>
  </r>
  <r>
    <x v="27"/>
    <x v="4"/>
    <n v="1.40775981866"/>
    <s v="Turfgrass Urban"/>
    <s v="Sprinkler"/>
    <s v="Alfalfa"/>
    <s v="Urban Grass"/>
  </r>
  <r>
    <x v="1"/>
    <x v="4"/>
    <n v="0.70873463884800003"/>
    <s v="Turfgrass Urban"/>
    <s v="Sprinkler"/>
    <s v="Alfalfa"/>
    <s v="Urban Grass"/>
  </r>
  <r>
    <x v="5"/>
    <x v="4"/>
    <n v="0.70873463884800003"/>
    <s v="Turfgrass Urban"/>
    <s v="Sprinkler"/>
    <s v="Alfalfa"/>
    <s v="Urban Grass"/>
  </r>
  <r>
    <x v="10"/>
    <x v="4"/>
    <n v="3.9414078071400001"/>
    <s v="Turfgrass Urban"/>
    <s v="Sprinkler"/>
    <s v="Alfalfa"/>
    <s v="Urban Grass"/>
  </r>
  <r>
    <x v="39"/>
    <x v="4"/>
    <n v="6.0093237687599999"/>
    <s v="Turfgrass Urban"/>
    <s v="Sprinkler"/>
    <s v="Alfalfa"/>
    <s v="Urban Grass"/>
  </r>
  <r>
    <x v="12"/>
    <x v="4"/>
    <n v="6.0310191440600001"/>
    <s v="Turfgrass Urban"/>
    <s v="Sprinkler"/>
    <s v="Alfalfa"/>
    <s v="Urban Grass"/>
  </r>
  <r>
    <x v="23"/>
    <x v="4"/>
    <n v="3.7439840183899999"/>
    <s v="Turfgrass Urban"/>
    <s v="Sprinkler"/>
    <s v="Alfalfa"/>
    <s v="Urban Grass"/>
  </r>
  <r>
    <x v="35"/>
    <x v="4"/>
    <n v="1.80299550074"/>
    <s v="Turfgrass Urban"/>
    <s v="Sprinkler"/>
    <s v="Alfalfa"/>
    <s v="Urban Grass"/>
  </r>
  <r>
    <x v="17"/>
    <x v="4"/>
    <n v="2.3870098773600001"/>
    <s v="Turfgrass Urban"/>
    <s v="Sprinkler"/>
    <s v="Alfalfa"/>
    <s v="Urban Grass"/>
  </r>
  <r>
    <x v="38"/>
    <x v="4"/>
    <n v="2.3870098773600001"/>
    <s v="Turfgrass Urban"/>
    <s v="Sprinkler"/>
    <s v="Alfalfa"/>
    <s v="Urban Grass"/>
  </r>
  <r>
    <x v="40"/>
    <x v="4"/>
    <n v="2.3870098773600001"/>
    <s v="Turfgrass Urban"/>
    <s v="Sprinkler"/>
    <s v="Alfalfa"/>
    <s v="Urban Grass"/>
  </r>
  <r>
    <x v="21"/>
    <x v="4"/>
    <n v="0.490289498913"/>
    <s v="Turfgrass Urban"/>
    <s v="Sprinkler"/>
    <s v="Alfalfa"/>
    <s v="Urban Grass"/>
  </r>
  <r>
    <x v="21"/>
    <x v="4"/>
    <n v="1.01463168112"/>
    <s v="Turfgrass Urban"/>
    <s v="Sprinkler"/>
    <s v="Alfalfa"/>
    <s v="Urban Grass"/>
  </r>
  <r>
    <x v="7"/>
    <x v="4"/>
    <n v="1.02877498401"/>
    <s v="Turfgrass Urban"/>
    <s v="Sprinkler"/>
    <s v="Alfalfa"/>
    <s v="Urban Grass"/>
  </r>
  <r>
    <x v="23"/>
    <x v="4"/>
    <n v="0.80348712495999997"/>
    <s v="Turfgrass Urban"/>
    <s v="Sprinkler"/>
    <s v="Alfalfa"/>
    <s v="Urban Grass"/>
  </r>
  <r>
    <x v="11"/>
    <x v="4"/>
    <n v="1.51630964818"/>
    <s v="Turfgrass Urban"/>
    <s v="Sprinkler"/>
    <s v="Alfalfa"/>
    <s v="Urban Grass"/>
  </r>
  <r>
    <x v="8"/>
    <x v="4"/>
    <n v="3.4830891879700001"/>
    <s v="Turfgrass Urban"/>
    <s v="Sprinkler"/>
    <s v="Alfalfa"/>
    <s v="Urban Grass"/>
  </r>
  <r>
    <x v="8"/>
    <x v="4"/>
    <n v="3.4830891879700001"/>
    <s v="Turfgrass Urban"/>
    <s v="Sprinkler"/>
    <s v="Alfalfa"/>
    <s v="Urban Grass"/>
  </r>
  <r>
    <x v="6"/>
    <x v="4"/>
    <n v="2.2395116161300002"/>
    <s v="Turfgrass Urban"/>
    <s v="Sprinkler"/>
    <s v="Alfalfa"/>
    <s v="Urban Grass"/>
  </r>
  <r>
    <x v="21"/>
    <x v="4"/>
    <n v="2.2395116161300002"/>
    <s v="Turfgrass Urban"/>
    <s v="Sprinkler"/>
    <s v="Alfalfa"/>
    <s v="Urban Grass"/>
  </r>
  <r>
    <x v="35"/>
    <x v="4"/>
    <n v="2.62564988925"/>
    <s v="Turfgrass Urban"/>
    <s v="Sprinkler"/>
    <s v="Alfalfa"/>
    <s v="Urban Grass"/>
  </r>
  <r>
    <x v="39"/>
    <x v="4"/>
    <n v="15.1517209908999"/>
    <s v="Turfgrass Urban"/>
    <s v="Sprinkler"/>
    <s v="Alfalfa"/>
    <s v="Urban Grass"/>
  </r>
  <r>
    <x v="25"/>
    <x v="4"/>
    <n v="7.2631294105400004"/>
    <s v="Turfgrass Urban"/>
    <s v="Sprinkler"/>
    <s v="Alfalfa"/>
    <s v="Urban Grass"/>
  </r>
  <r>
    <x v="39"/>
    <x v="4"/>
    <n v="2.7058683051500001"/>
    <s v="Turfgrass Urban"/>
    <s v="Sprinkler"/>
    <s v="Alfalfa"/>
    <s v="Urban Grass"/>
  </r>
  <r>
    <x v="39"/>
    <x v="4"/>
    <n v="2.7058683051500001"/>
    <s v="Turfgrass Urban"/>
    <s v="Sprinkler"/>
    <s v="Alfalfa"/>
    <s v="Urban Grass"/>
  </r>
  <r>
    <x v="40"/>
    <x v="4"/>
    <n v="2.7058683051500001"/>
    <s v="Turfgrass Urban"/>
    <s v="Sprinkler"/>
    <s v="Alfalfa"/>
    <s v="Urban Grass"/>
  </r>
  <r>
    <x v="40"/>
    <x v="4"/>
    <n v="2.7058683051500001"/>
    <s v="Turfgrass Urban"/>
    <s v="Sprinkler"/>
    <s v="Alfalfa"/>
    <s v="Urban Grass"/>
  </r>
  <r>
    <x v="23"/>
    <x v="4"/>
    <n v="2.5843769589600001"/>
    <s v="Turfgrass Urban"/>
    <s v="Sprinkler"/>
    <s v="Alfalfa"/>
    <s v="Urban Grass"/>
  </r>
  <r>
    <x v="23"/>
    <x v="4"/>
    <n v="3.3125733397100001"/>
    <s v="Turfgrass Urban"/>
    <s v="Sprinkler"/>
    <s v="Alfalfa"/>
    <s v="Urban Grass"/>
  </r>
  <r>
    <x v="23"/>
    <x v="4"/>
    <n v="3.3125733397100001"/>
    <s v="Turfgrass Urban"/>
    <s v="Sprinkler"/>
    <s v="Alfalfa"/>
    <s v="Urban Grass"/>
  </r>
  <r>
    <x v="1"/>
    <x v="4"/>
    <n v="1.7386157572700001"/>
    <s v="Turfgrass Urban"/>
    <s v="Sprinkler"/>
    <s v="Alfalfa"/>
    <s v="Urban Grass"/>
  </r>
  <r>
    <x v="1"/>
    <x v="4"/>
    <n v="1.7386157572700001"/>
    <s v="Turfgrass Urban"/>
    <s v="Sprinkler"/>
    <s v="Alfalfa"/>
    <s v="Urban Grass"/>
  </r>
  <r>
    <x v="7"/>
    <x v="4"/>
    <n v="4.4457461913599996"/>
    <s v="Turfgrass Urban"/>
    <s v="Sprinkler"/>
    <s v="Alfalfa"/>
    <s v="Urban Grass"/>
  </r>
  <r>
    <x v="17"/>
    <x v="4"/>
    <n v="5.4238679344999996"/>
    <s v="Turfgrass Urban"/>
    <s v="Sprinkler"/>
    <s v="Alfalfa"/>
    <s v="Urban Grass"/>
  </r>
  <r>
    <x v="39"/>
    <x v="4"/>
    <n v="1.0185255385700001"/>
    <s v="Turfgrass Urban"/>
    <s v="Sprinkler"/>
    <s v="Alfalfa"/>
    <s v="Urban Grass"/>
  </r>
  <r>
    <x v="40"/>
    <x v="4"/>
    <n v="1.0185255385700001"/>
    <s v="Turfgrass Urban"/>
    <s v="Sprinkler"/>
    <s v="Alfalfa"/>
    <s v="Urban Grass"/>
  </r>
  <r>
    <x v="17"/>
    <x v="4"/>
    <n v="3.8643780050099998"/>
    <s v="Turfgrass Urban"/>
    <s v="Sprinkler"/>
    <s v="Alfalfa"/>
    <s v="Urban Grass"/>
  </r>
  <r>
    <x v="0"/>
    <x v="4"/>
    <n v="3.7525280936100001"/>
    <s v="Turfgrass Urban"/>
    <s v="Sprinkler"/>
    <s v="Alfalfa"/>
    <s v="Urban Grass"/>
  </r>
  <r>
    <x v="17"/>
    <x v="4"/>
    <n v="2.29497287969"/>
    <s v="Turfgrass Urban"/>
    <s v="Sprinkler"/>
    <s v="Alfalfa"/>
    <s v="Urban Grass"/>
  </r>
  <r>
    <x v="54"/>
    <x v="4"/>
    <n v="2.29497287969"/>
    <s v="Turfgrass Urban"/>
    <s v="Sprinkler"/>
    <s v="Alfalfa"/>
    <s v="Urban Grass"/>
  </r>
  <r>
    <x v="31"/>
    <x v="4"/>
    <n v="5.4062495433500004"/>
    <s v="Turfgrass Urban"/>
    <s v="Sprinkler"/>
    <s v="Alfalfa"/>
    <s v="Urban Grass"/>
  </r>
  <r>
    <x v="15"/>
    <x v="4"/>
    <n v="0.54519461062300001"/>
    <s v="Turfgrass Urban"/>
    <s v="Sprinkler"/>
    <s v="Alfalfa"/>
    <s v="Urban Grass"/>
  </r>
  <r>
    <x v="2"/>
    <x v="4"/>
    <n v="1.8537953148299999"/>
    <s v="Turfgrass Urban"/>
    <s v="Sprinkler"/>
    <s v="Alfalfa"/>
    <s v="Urban Grass"/>
  </r>
  <r>
    <x v="29"/>
    <x v="4"/>
    <n v="2.5842440403300002"/>
    <s v="Turfgrass Urban"/>
    <s v="Sprinkler"/>
    <s v="Alfalfa"/>
    <s v="Urban Grass"/>
  </r>
  <r>
    <x v="17"/>
    <x v="4"/>
    <n v="1.14759689053"/>
    <s v="Turfgrass Urban"/>
    <s v="Sprinkler"/>
    <s v="Alfalfa"/>
    <s v="Urban Grass"/>
  </r>
  <r>
    <x v="25"/>
    <x v="4"/>
    <n v="2.88280061704"/>
    <s v="Turfgrass Urban"/>
    <s v="Sprinkler"/>
    <s v="Alfalfa"/>
    <s v="Urban Grass"/>
  </r>
  <r>
    <x v="10"/>
    <x v="4"/>
    <n v="1.0958727746300001"/>
    <s v="Turfgrass Urban"/>
    <s v="Sprinkler"/>
    <s v="Alfalfa"/>
    <s v="Urban Grass"/>
  </r>
  <r>
    <x v="10"/>
    <x v="4"/>
    <n v="1.0958727746300001"/>
    <s v="Turfgrass Urban"/>
    <s v="Sprinkler"/>
    <s v="Alfalfa"/>
    <s v="Urban Grass"/>
  </r>
  <r>
    <x v="23"/>
    <x v="4"/>
    <n v="0.59744747630200001"/>
    <s v="Turfgrass Urban"/>
    <s v="Sprinkler"/>
    <s v="Alfalfa"/>
    <s v="Urban Grass"/>
  </r>
  <r>
    <x v="11"/>
    <x v="4"/>
    <n v="2.8736837421899999"/>
    <s v="Turfgrass Urban"/>
    <s v="Sprinkler"/>
    <s v="Alfalfa"/>
    <s v="Urban Grass"/>
  </r>
  <r>
    <x v="11"/>
    <x v="4"/>
    <n v="2.8736837421899999"/>
    <s v="Turfgrass Urban"/>
    <s v="Sprinkler"/>
    <s v="Alfalfa"/>
    <s v="Urban Grass"/>
  </r>
  <r>
    <x v="8"/>
    <x v="4"/>
    <n v="4.9153680265700004"/>
    <s v="Turfgrass Urban"/>
    <s v="Sprinkler"/>
    <s v="Alfalfa"/>
    <s v="Urban Grass"/>
  </r>
  <r>
    <x v="6"/>
    <x v="4"/>
    <n v="6.01499213495"/>
    <s v="Turfgrass Urban"/>
    <s v="Sprinkler"/>
    <s v="Alfalfa"/>
    <s v="Urban Grass"/>
  </r>
  <r>
    <x v="41"/>
    <x v="4"/>
    <n v="0.54918612114800003"/>
    <s v="Turfgrass Urban"/>
    <s v="Sprinkler"/>
    <s v="Alfalfa"/>
    <s v="Urban Grass"/>
  </r>
  <r>
    <x v="38"/>
    <x v="4"/>
    <n v="8.9838346378300002"/>
    <s v="Turfgrass Urban"/>
    <s v="Sprinkler"/>
    <s v="Alfalfa"/>
    <s v="Urban Grass"/>
  </r>
  <r>
    <x v="19"/>
    <x v="4"/>
    <n v="3.86733785898"/>
    <s v="Turfgrass Urban"/>
    <s v="Sprinkler"/>
    <s v="Alfalfa"/>
    <s v="Urban Grass"/>
  </r>
  <r>
    <x v="19"/>
    <x v="4"/>
    <n v="3.86733785898"/>
    <s v="Turfgrass Urban"/>
    <s v="Sprinkler"/>
    <s v="Alfalfa"/>
    <s v="Urban Grass"/>
  </r>
  <r>
    <x v="0"/>
    <x v="4"/>
    <n v="2.1822880907600002"/>
    <s v="Turfgrass Urban"/>
    <s v="Sprinkler"/>
    <s v="Alfalfa"/>
    <s v="Urban Grass"/>
  </r>
  <r>
    <x v="42"/>
    <x v="4"/>
    <n v="1.1679614485100001"/>
    <s v="Turfgrass Urban"/>
    <s v="Sprinkler"/>
    <s v="Alfalfa"/>
    <s v="Urban Grass"/>
  </r>
  <r>
    <x v="7"/>
    <x v="4"/>
    <n v="1.1679614485100001"/>
    <s v="Turfgrass Urban"/>
    <s v="Sprinkler"/>
    <s v="Alfalfa"/>
    <s v="Urban Grass"/>
  </r>
  <r>
    <x v="14"/>
    <x v="4"/>
    <n v="1.36785836721"/>
    <s v="Turfgrass Urban"/>
    <s v="Sprinkler"/>
    <s v="Alfalfa"/>
    <s v="Urban Grass"/>
  </r>
  <r>
    <x v="15"/>
    <x v="4"/>
    <n v="1.36785836721"/>
    <s v="Turfgrass Urban"/>
    <s v="Sprinkler"/>
    <s v="Alfalfa"/>
    <s v="Urban Grass"/>
  </r>
  <r>
    <x v="7"/>
    <x v="4"/>
    <n v="2.7077893070200001"/>
    <s v="Turfgrass Urban"/>
    <s v="Sprinkler"/>
    <s v="Alfalfa"/>
    <s v="Urban Grass"/>
  </r>
  <r>
    <x v="25"/>
    <x v="4"/>
    <n v="5.3179166421300001"/>
    <s v="Turfgrass Urban"/>
    <s v="Sprinkler"/>
    <s v="Alfalfa"/>
    <s v="Urban Grass"/>
  </r>
  <r>
    <x v="24"/>
    <x v="4"/>
    <n v="2.4118808453599998"/>
    <s v="Turfgrass Urban"/>
    <s v="Sprinkler"/>
    <s v="Alfalfa"/>
    <s v="Urban Grass"/>
  </r>
  <r>
    <x v="7"/>
    <x v="4"/>
    <n v="2.4118808453599998"/>
    <s v="Turfgrass Urban"/>
    <s v="Sprinkler"/>
    <s v="Alfalfa"/>
    <s v="Urban Grass"/>
  </r>
  <r>
    <x v="7"/>
    <x v="4"/>
    <n v="0.60906934097099996"/>
    <s v="Turfgrass Urban"/>
    <s v="Sprinkler"/>
    <s v="Alfalfa"/>
    <s v="Urban Grass"/>
  </r>
  <r>
    <x v="8"/>
    <x v="4"/>
    <n v="9.8098766911799906"/>
    <s v="Turfgrass Urban"/>
    <s v="Sprinkler"/>
    <s v="Alfalfa"/>
    <s v="Urban Grass"/>
  </r>
  <r>
    <x v="32"/>
    <x v="4"/>
    <n v="2.9317195111699998"/>
    <s v="Turfgrass Urban"/>
    <s v="Sprinkler"/>
    <s v="Alfalfa"/>
    <s v="Urban Grass"/>
  </r>
  <r>
    <x v="32"/>
    <x v="4"/>
    <n v="2.9317195111699998"/>
    <s v="Turfgrass Urban"/>
    <s v="Sprinkler"/>
    <s v="Alfalfa"/>
    <s v="Urban Grass"/>
  </r>
  <r>
    <x v="32"/>
    <x v="4"/>
    <n v="2.9317195111699998"/>
    <s v="Turfgrass Urban"/>
    <s v="Sprinkler"/>
    <s v="Alfalfa"/>
    <s v="Urban Grass"/>
  </r>
  <r>
    <x v="33"/>
    <x v="4"/>
    <n v="2.9317195111699998"/>
    <s v="Turfgrass Urban"/>
    <s v="Sprinkler"/>
    <s v="Alfalfa"/>
    <s v="Urban Grass"/>
  </r>
  <r>
    <x v="33"/>
    <x v="4"/>
    <n v="2.9317195111699998"/>
    <s v="Turfgrass Urban"/>
    <s v="Sprinkler"/>
    <s v="Alfalfa"/>
    <s v="Urban Grass"/>
  </r>
  <r>
    <x v="33"/>
    <x v="4"/>
    <n v="2.9317195111699998"/>
    <s v="Turfgrass Urban"/>
    <s v="Sprinkler"/>
    <s v="Alfalfa"/>
    <s v="Urban Grass"/>
  </r>
  <r>
    <x v="39"/>
    <x v="4"/>
    <n v="0.69702903036399999"/>
    <s v="Turfgrass Urban"/>
    <s v="Sprinkler"/>
    <s v="Alfalfa"/>
    <s v="Urban Grass"/>
  </r>
  <r>
    <x v="40"/>
    <x v="4"/>
    <n v="0.69702903036399999"/>
    <s v="Turfgrass Urban"/>
    <s v="Sprinkler"/>
    <s v="Alfalfa"/>
    <s v="Urban Grass"/>
  </r>
  <r>
    <x v="8"/>
    <x v="4"/>
    <n v="7.3800066589300002"/>
    <s v="Turfgrass Urban"/>
    <s v="Sprinkler"/>
    <s v="Alfalfa"/>
    <s v="Urban Grass"/>
  </r>
  <r>
    <x v="12"/>
    <x v="4"/>
    <n v="3.72411641869"/>
    <s v="Turfgrass Urban"/>
    <s v="Sprinkler"/>
    <s v="Alfalfa"/>
    <s v="Urban Grass"/>
  </r>
  <r>
    <x v="39"/>
    <x v="4"/>
    <n v="3.2789661025000001"/>
    <s v="Turfgrass Urban"/>
    <s v="Sprinkler"/>
    <s v="Alfalfa"/>
    <s v="Urban Grass"/>
  </r>
  <r>
    <x v="23"/>
    <x v="4"/>
    <n v="2.82725081833"/>
    <s v="Turfgrass Urban"/>
    <s v="Sprinkler"/>
    <s v="Alfalfa"/>
    <s v="Urban Grass"/>
  </r>
  <r>
    <x v="39"/>
    <x v="4"/>
    <n v="5.4902258777800004"/>
    <s v="Turfgrass Urban"/>
    <s v="Sprinkler"/>
    <s v="Alfalfa"/>
    <s v="Urban Grass"/>
  </r>
  <r>
    <x v="39"/>
    <x v="4"/>
    <n v="5.4902258777800004"/>
    <s v="Turfgrass Urban"/>
    <s v="Sprinkler"/>
    <s v="Alfalfa"/>
    <s v="Urban Grass"/>
  </r>
  <r>
    <x v="39"/>
    <x v="4"/>
    <n v="5.4902258777800004"/>
    <s v="Turfgrass Urban"/>
    <s v="Sprinkler"/>
    <s v="Alfalfa"/>
    <s v="Urban Grass"/>
  </r>
  <r>
    <x v="39"/>
    <x v="4"/>
    <n v="5.4902258777800004"/>
    <s v="Turfgrass Urban"/>
    <s v="Sprinkler"/>
    <s v="Alfalfa"/>
    <s v="Urban Grass"/>
  </r>
  <r>
    <x v="39"/>
    <x v="4"/>
    <n v="5.4902258777800004"/>
    <s v="Turfgrass Urban"/>
    <s v="Sprinkler"/>
    <s v="Alfalfa"/>
    <s v="Urban Grass"/>
  </r>
  <r>
    <x v="39"/>
    <x v="4"/>
    <n v="5.4902258777800004"/>
    <s v="Turfgrass Urban"/>
    <s v="Sprinkler"/>
    <s v="Alfalfa"/>
    <s v="Urban Grass"/>
  </r>
  <r>
    <x v="39"/>
    <x v="4"/>
    <n v="0.96546948510999997"/>
    <s v="Turfgrass Urban"/>
    <s v="Sprinkler"/>
    <s v="Alfalfa"/>
    <s v="Urban Grass"/>
  </r>
  <r>
    <x v="4"/>
    <x v="4"/>
    <n v="4.0444172276600003"/>
    <s v="Turfgrass Urban"/>
    <s v="Sprinkler"/>
    <s v="Alfalfa"/>
    <s v="Urban Grass"/>
  </r>
  <r>
    <x v="7"/>
    <x v="4"/>
    <n v="4.0444172276600003"/>
    <s v="Turfgrass Urban"/>
    <s v="Sprinkler"/>
    <s v="Alfalfa"/>
    <s v="Urban Grass"/>
  </r>
  <r>
    <x v="39"/>
    <x v="4"/>
    <n v="3.8765310948799998"/>
    <s v="Turfgrass Urban"/>
    <s v="Sprinkler"/>
    <s v="Alfalfa"/>
    <s v="Urban Grass"/>
  </r>
  <r>
    <x v="40"/>
    <x v="4"/>
    <n v="3.8765310948799998"/>
    <s v="Turfgrass Urban"/>
    <s v="Sprinkler"/>
    <s v="Alfalfa"/>
    <s v="Urban Grass"/>
  </r>
  <r>
    <x v="6"/>
    <x v="4"/>
    <n v="3.0443666548700001"/>
    <s v="Turfgrass Urban"/>
    <s v="Sprinkler"/>
    <s v="Alfalfa"/>
    <s v="Urban Grass"/>
  </r>
  <r>
    <x v="6"/>
    <x v="4"/>
    <n v="1.79179762116"/>
    <s v="Turfgrass Urban"/>
    <s v="Sprinkler"/>
    <s v="Alfalfa"/>
    <s v="Urban Grass"/>
  </r>
  <r>
    <x v="19"/>
    <x v="4"/>
    <n v="1.1484135690599999"/>
    <s v="Turfgrass Urban"/>
    <s v="Sprinkler"/>
    <s v="Alfalfa"/>
    <s v="Urban Grass"/>
  </r>
  <r>
    <x v="19"/>
    <x v="4"/>
    <n v="1.1484135690599999"/>
    <s v="Turfgrass Urban"/>
    <s v="Sprinkler"/>
    <s v="Alfalfa"/>
    <s v="Urban Grass"/>
  </r>
  <r>
    <x v="17"/>
    <x v="4"/>
    <n v="3.95803803512"/>
    <s v="Turfgrass Urban"/>
    <s v="Sprinkler"/>
    <s v="Alfalfa"/>
    <s v="Urban Grass"/>
  </r>
  <r>
    <x v="43"/>
    <x v="4"/>
    <n v="3.80121136107"/>
    <s v="Turfgrass Urban"/>
    <s v="Sprinkler"/>
    <s v="Alfalfa"/>
    <s v="Urban Grass"/>
  </r>
  <r>
    <x v="43"/>
    <x v="4"/>
    <n v="3.8012113610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
    <x v="4"/>
    <n v="10.1746706397"/>
    <s v="Turfgrass Urban"/>
    <s v="Sprinkler"/>
    <s v="Alfalfa"/>
    <s v="Urban Grass"/>
  </r>
  <r>
    <x v="11"/>
    <x v="4"/>
    <n v="1.5574533528100001"/>
    <s v="Turfgrass Urban"/>
    <s v="Sprinkler"/>
    <s v="Alfalfa"/>
    <s v="Urban Grass"/>
  </r>
  <r>
    <x v="33"/>
    <x v="4"/>
    <n v="4.4992879567799999"/>
    <s v="Turfgrass Urban"/>
    <s v="Sprinkler"/>
    <s v="Alfalfa"/>
    <s v="Urban Grass"/>
  </r>
  <r>
    <x v="33"/>
    <x v="4"/>
    <n v="4.4992879567799999"/>
    <s v="Turfgrass Urban"/>
    <s v="Sprinkler"/>
    <s v="Alfalfa"/>
    <s v="Urban Grass"/>
  </r>
  <r>
    <x v="33"/>
    <x v="4"/>
    <n v="4.4992879567799999"/>
    <s v="Turfgrass Urban"/>
    <s v="Sprinkler"/>
    <s v="Alfalfa"/>
    <s v="Urban Grass"/>
  </r>
  <r>
    <x v="33"/>
    <x v="4"/>
    <n v="4.4992879567799999"/>
    <s v="Turfgrass Urban"/>
    <s v="Sprinkler"/>
    <s v="Alfalfa"/>
    <s v="Urban Grass"/>
  </r>
  <r>
    <x v="33"/>
    <x v="4"/>
    <n v="4.4992879567799999"/>
    <s v="Turfgrass Urban"/>
    <s v="Sprinkler"/>
    <s v="Alfalfa"/>
    <s v="Urban Grass"/>
  </r>
  <r>
    <x v="39"/>
    <x v="4"/>
    <n v="2.3501470419200001"/>
    <s v="Turfgrass Urban"/>
    <s v="Sprinkler"/>
    <s v="Alfalfa"/>
    <s v="Urban Grass"/>
  </r>
  <r>
    <x v="39"/>
    <x v="4"/>
    <n v="2.3501470419200001"/>
    <s v="Turfgrass Urban"/>
    <s v="Sprinkler"/>
    <s v="Alfalfa"/>
    <s v="Urban Grass"/>
  </r>
  <r>
    <x v="28"/>
    <x v="4"/>
    <n v="6.52229329672"/>
    <s v="Turfgrass Urban"/>
    <s v="Sprinkler"/>
    <s v="Alfalfa"/>
    <s v="Urban Grass"/>
  </r>
  <r>
    <x v="28"/>
    <x v="4"/>
    <n v="2.4642872179399999"/>
    <s v="Turfgrass Urban"/>
    <s v="Sprinkler"/>
    <s v="Alfalfa"/>
    <s v="Urban Grass"/>
  </r>
  <r>
    <x v="11"/>
    <x v="4"/>
    <n v="6.2461069074799997"/>
    <s v="Turfgrass Urban"/>
    <s v="Sprinkler"/>
    <s v="Alfalfa"/>
    <s v="Urban Grass"/>
  </r>
  <r>
    <x v="11"/>
    <x v="4"/>
    <n v="6.2461069074799997"/>
    <s v="Turfgrass Urban"/>
    <s v="Sprinkler"/>
    <s v="Alfalfa"/>
    <s v="Urban Grass"/>
  </r>
  <r>
    <x v="0"/>
    <x v="4"/>
    <n v="0.39052263901599998"/>
    <s v="Turfgrass Urban"/>
    <s v="Sprinkler"/>
    <s v="Alfalfa"/>
    <s v="Urban Grass"/>
  </r>
  <r>
    <x v="0"/>
    <x v="4"/>
    <n v="0.39052263901599998"/>
    <s v="Turfgrass Urban"/>
    <s v="Sprinkler"/>
    <s v="Alfalfa"/>
    <s v="Urban Grass"/>
  </r>
  <r>
    <x v="7"/>
    <x v="4"/>
    <n v="2.08466105818"/>
    <s v="Turfgrass Urban"/>
    <s v="Sprinkler"/>
    <s v="Alfalfa"/>
    <s v="Urban Grass"/>
  </r>
  <r>
    <x v="7"/>
    <x v="4"/>
    <n v="2.08466105818"/>
    <s v="Turfgrass Urban"/>
    <s v="Sprinkler"/>
    <s v="Alfalfa"/>
    <s v="Urban Grass"/>
  </r>
  <r>
    <x v="37"/>
    <x v="4"/>
    <n v="2.7872135251699999"/>
    <s v="Turfgrass Urban"/>
    <s v="Sprinkler"/>
    <s v="Alfalfa"/>
    <s v="Urban Grass"/>
  </r>
  <r>
    <x v="37"/>
    <x v="4"/>
    <n v="2.7872135251699999"/>
    <s v="Turfgrass Urban"/>
    <s v="Sprinkler"/>
    <s v="Alfalfa"/>
    <s v="Urban Grass"/>
  </r>
  <r>
    <x v="37"/>
    <x v="4"/>
    <n v="2.7872135251699999"/>
    <s v="Turfgrass Urban"/>
    <s v="Sprinkler"/>
    <s v="Alfalfa"/>
    <s v="Urban Grass"/>
  </r>
  <r>
    <x v="1"/>
    <x v="4"/>
    <n v="2.7872135251699999"/>
    <s v="Turfgrass Urban"/>
    <s v="Sprinkler"/>
    <s v="Alfalfa"/>
    <s v="Urban Grass"/>
  </r>
  <r>
    <x v="1"/>
    <x v="4"/>
    <n v="2.7872135251699999"/>
    <s v="Turfgrass Urban"/>
    <s v="Sprinkler"/>
    <s v="Alfalfa"/>
    <s v="Urban Grass"/>
  </r>
  <r>
    <x v="25"/>
    <x v="4"/>
    <n v="6.17102466491"/>
    <s v="Turfgrass Urban"/>
    <s v="Sprinkler"/>
    <s v="Alfalfa"/>
    <s v="Urban Grass"/>
  </r>
  <r>
    <x v="12"/>
    <x v="4"/>
    <n v="16.3880246895"/>
    <s v="Turfgrass Urban"/>
    <s v="Sprinkler"/>
    <s v="Alfalfa"/>
    <s v="Urban Grass"/>
  </r>
  <r>
    <x v="12"/>
    <x v="4"/>
    <n v="16.3880246895"/>
    <s v="Turfgrass Urban"/>
    <s v="Sprinkler"/>
    <s v="Alfalfa"/>
    <s v="Urban Grass"/>
  </r>
  <r>
    <x v="29"/>
    <x v="4"/>
    <n v="5.1680940445800001"/>
    <s v="Turfgrass Urban"/>
    <s v="Sprinkler"/>
    <s v="Alfalfa"/>
    <s v="Urban Grass"/>
  </r>
  <r>
    <x v="19"/>
    <x v="4"/>
    <n v="2.0739402835899998"/>
    <s v="Turfgrass Urban"/>
    <s v="Sprinkler"/>
    <s v="Alfalfa"/>
    <s v="Urban Grass"/>
  </r>
  <r>
    <x v="12"/>
    <x v="4"/>
    <n v="2.8155126727800002"/>
    <s v="Turfgrass Urban"/>
    <s v="Sprinkler"/>
    <s v="Alfalfa"/>
    <s v="Urban Grass"/>
  </r>
  <r>
    <x v="12"/>
    <x v="4"/>
    <n v="0.97266411848500001"/>
    <s v="Turfgrass Urban"/>
    <s v="Sprinkler"/>
    <s v="Alfalfa"/>
    <s v="Urban Grass"/>
  </r>
  <r>
    <x v="39"/>
    <x v="4"/>
    <n v="8.5461454321599906"/>
    <s v="Turfgrass Urban"/>
    <s v="Sprinkler"/>
    <s v="Alfalfa"/>
    <s v="Urban Grass"/>
  </r>
  <r>
    <x v="39"/>
    <x v="4"/>
    <n v="0.36345606107799999"/>
    <s v="Turfgrass Urban"/>
    <s v="Sprinkler"/>
    <s v="Alfalfa"/>
    <s v="Urban Grass"/>
  </r>
  <r>
    <x v="17"/>
    <x v="4"/>
    <n v="0.36345606107799999"/>
    <s v="Turfgrass Urban"/>
    <s v="Sprinkler"/>
    <s v="Alfalfa"/>
    <s v="Urban Grass"/>
  </r>
  <r>
    <x v="40"/>
    <x v="4"/>
    <n v="0.36345606107799999"/>
    <s v="Turfgrass Urban"/>
    <s v="Sprinkler"/>
    <s v="Alfalfa"/>
    <s v="Urban Grass"/>
  </r>
  <r>
    <x v="21"/>
    <x v="4"/>
    <n v="8.6988128101900006"/>
    <s v="Turfgrass Urban"/>
    <s v="Sprinkler"/>
    <s v="Alfalfa"/>
    <s v="Urban Grass"/>
  </r>
  <r>
    <x v="6"/>
    <x v="4"/>
    <n v="1.3132517137599999"/>
    <s v="Turfgrass Urban"/>
    <s v="Sprinkler"/>
    <s v="Alfalfa"/>
    <s v="Urban Grass"/>
  </r>
  <r>
    <x v="7"/>
    <x v="4"/>
    <n v="8.4238619723500001"/>
    <s v="Turfgrass Urban"/>
    <s v="Sprinkler"/>
    <s v="Alfalfa"/>
    <s v="Urban Grass"/>
  </r>
  <r>
    <x v="11"/>
    <x v="4"/>
    <n v="0.26831885786300003"/>
    <s v="Turfgrass Urban"/>
    <s v="Sprinkler"/>
    <s v="Developed/High Intensity"/>
    <s v="Urban Grass"/>
  </r>
  <r>
    <x v="11"/>
    <x v="4"/>
    <n v="0.26508300780600003"/>
    <s v="Turfgrass Urban"/>
    <s v="Sprinkler"/>
    <s v="Developed/High Intensity"/>
    <s v="Urban Grass"/>
  </r>
  <r>
    <x v="23"/>
    <x v="4"/>
    <n v="0.83262241165799999"/>
    <s v="Turfgrass Urban"/>
    <s v="Sprinkler"/>
    <s v="Developed/High Intensity"/>
    <s v="Urban Grass"/>
  </r>
  <r>
    <x v="42"/>
    <x v="4"/>
    <n v="0.65755060320600001"/>
    <s v="Turfgrass Urban"/>
    <s v="Sprinkler"/>
    <s v="Developed/Low Intensity"/>
    <s v="Urban Grass"/>
  </r>
  <r>
    <x v="7"/>
    <x v="4"/>
    <n v="0.65755060320600001"/>
    <s v="Turfgrass Urban"/>
    <s v="Sprinkler"/>
    <s v="Developed/Low Intensity"/>
    <s v="Urban Grass"/>
  </r>
  <r>
    <x v="11"/>
    <x v="4"/>
    <n v="1.54453501884"/>
    <s v="Turfgrass Urban"/>
    <s v="Sprinkler"/>
    <s v="Developed/Low Intensity"/>
    <s v="Urban Grass"/>
  </r>
  <r>
    <x v="11"/>
    <x v="4"/>
    <n v="1.2856405253300001"/>
    <s v="Turfgrass Urban"/>
    <s v="Sprinkler"/>
    <s v="Developed/Low Intensity"/>
    <s v="Urban Grass"/>
  </r>
  <r>
    <x v="11"/>
    <x v="4"/>
    <n v="0.74542797474400002"/>
    <s v="Turfgrass Urban"/>
    <s v="Sprinkler"/>
    <s v="Developed/Low Intensity"/>
    <s v="Urban Grass"/>
  </r>
  <r>
    <x v="0"/>
    <x v="4"/>
    <n v="1.85422709336"/>
    <s v="Turfgrass Urban"/>
    <s v="Sprinkler"/>
    <s v="Developed/Low Intensity"/>
    <s v="Urban Grass"/>
  </r>
  <r>
    <x v="42"/>
    <x v="4"/>
    <n v="2.6673257215400001"/>
    <s v="Turfgrass Urban"/>
    <s v="Sprinkler"/>
    <s v="Developed/Low Intensity"/>
    <s v="Urban Grass"/>
  </r>
  <r>
    <x v="7"/>
    <x v="4"/>
    <n v="2.6673257215400001"/>
    <s v="Turfgrass Urban"/>
    <s v="Sprinkler"/>
    <s v="Developed/Low Intensity"/>
    <s v="Urban Grass"/>
  </r>
  <r>
    <x v="3"/>
    <x v="4"/>
    <n v="0.56185465068999996"/>
    <s v="Turfgrass Urban"/>
    <s v="Sprinkler"/>
    <s v="Developed/Low Intensity"/>
    <s v="Urban Grass"/>
  </r>
  <r>
    <x v="3"/>
    <x v="4"/>
    <n v="0.56185465068999996"/>
    <s v="Turfgrass Urban"/>
    <s v="Sprinkler"/>
    <s v="Developed/Low Intensity"/>
    <s v="Urban Grass"/>
  </r>
  <r>
    <x v="25"/>
    <x v="4"/>
    <n v="1.2079924738500001"/>
    <s v="Turfgrass Urban"/>
    <s v="Sprinkler"/>
    <s v="Developed/Low Intensity"/>
    <s v="Urban Grass"/>
  </r>
  <r>
    <x v="25"/>
    <x v="4"/>
    <n v="1.2079924738500001"/>
    <s v="Turfgrass Urban"/>
    <s v="Sprinkler"/>
    <s v="Developed/Low Intensity"/>
    <s v="Urban Grass"/>
  </r>
  <r>
    <x v="42"/>
    <x v="4"/>
    <n v="0.50060757345999995"/>
    <s v="Turfgrass Urban"/>
    <s v="Sprinkler"/>
    <s v="Developed/Low Intensity"/>
    <s v="Urban Grass"/>
  </r>
  <r>
    <x v="7"/>
    <x v="4"/>
    <n v="0.50060757345999995"/>
    <s v="Turfgrass Urban"/>
    <s v="Sprinkler"/>
    <s v="Developed/Low Intensity"/>
    <s v="Urban Grass"/>
  </r>
  <r>
    <x v="39"/>
    <x v="4"/>
    <n v="1.55238406962"/>
    <s v="Turfgrass Urban"/>
    <s v="Sprinkler"/>
    <s v="Developed/Low Intensity"/>
    <s v="Urban Grass"/>
  </r>
  <r>
    <x v="42"/>
    <x v="4"/>
    <n v="0.75185366133300002"/>
    <s v="Turfgrass Urban"/>
    <s v="Sprinkler"/>
    <s v="Developed/Low Intensity"/>
    <s v="Urban Grass"/>
  </r>
  <r>
    <x v="7"/>
    <x v="4"/>
    <n v="0.75185366133300002"/>
    <s v="Turfgrass Urban"/>
    <s v="Sprinkler"/>
    <s v="Developed/Low Intensity"/>
    <s v="Urban Grass"/>
  </r>
  <r>
    <x v="11"/>
    <x v="4"/>
    <n v="0.73073543661499996"/>
    <s v="Turfgrass Urban"/>
    <s v="Sprinkler"/>
    <s v="Developed/Low Intensity"/>
    <s v="Urban Grass"/>
  </r>
  <r>
    <x v="17"/>
    <x v="4"/>
    <n v="1.4929437376000001"/>
    <s v="Turfgrass Urban"/>
    <s v="Sprinkler"/>
    <s v="Developed/Low Intensity"/>
    <s v="Urban Grass"/>
  </r>
  <r>
    <x v="17"/>
    <x v="4"/>
    <n v="1.23108266058"/>
    <s v="Turfgrass Urban"/>
    <s v="Sprinkler"/>
    <s v="Developed/Low Intensity"/>
    <s v="Urban Grass"/>
  </r>
  <r>
    <x v="38"/>
    <x v="4"/>
    <n v="1.1693820243799999"/>
    <s v="Turfgrass Urban"/>
    <s v="Sprinkler"/>
    <s v="Developed/Low Intensity"/>
    <s v="Urban Grass"/>
  </r>
  <r>
    <x v="39"/>
    <x v="4"/>
    <n v="0.63167877067300005"/>
    <s v="Turfgrass Urban"/>
    <s v="Sprinkler"/>
    <s v="Developed/Low Intensity"/>
    <s v="Urban Grass"/>
  </r>
  <r>
    <x v="17"/>
    <x v="4"/>
    <n v="0.63167877067300005"/>
    <s v="Turfgrass Urban"/>
    <s v="Sprinkler"/>
    <s v="Developed/Low Intensity"/>
    <s v="Urban Grass"/>
  </r>
  <r>
    <x v="17"/>
    <x v="4"/>
    <n v="0.63167877067300005"/>
    <s v="Turfgrass Urban"/>
    <s v="Sprinkler"/>
    <s v="Developed/Low Intensity"/>
    <s v="Urban Grass"/>
  </r>
  <r>
    <x v="40"/>
    <x v="4"/>
    <n v="0.63167877067300005"/>
    <s v="Turfgrass Urban"/>
    <s v="Sprinkler"/>
    <s v="Developed/Low Intensity"/>
    <s v="Urban Grass"/>
  </r>
  <r>
    <x v="58"/>
    <x v="4"/>
    <n v="1.06530581974"/>
    <s v="Turfgrass Urban"/>
    <s v="Sprinkler"/>
    <s v="Developed/Low Intensity"/>
    <s v="Urban Grass"/>
  </r>
  <r>
    <x v="1"/>
    <x v="4"/>
    <n v="0.88606258072999999"/>
    <s v="Turfgrass Urban"/>
    <s v="Sprinkler"/>
    <s v="Developed/Low Intensity"/>
    <s v="Urban Grass"/>
  </r>
  <r>
    <x v="1"/>
    <x v="4"/>
    <n v="0.88606258072999999"/>
    <s v="Turfgrass Urban"/>
    <s v="Sprinkler"/>
    <s v="Developed/Low Intensity"/>
    <s v="Urban Grass"/>
  </r>
  <r>
    <x v="1"/>
    <x v="4"/>
    <n v="0.88606258072999999"/>
    <s v="Turfgrass Urban"/>
    <s v="Sprinkler"/>
    <s v="Developed/Low Intensity"/>
    <s v="Urban Grass"/>
  </r>
  <r>
    <x v="21"/>
    <x v="4"/>
    <n v="0.55251657146699995"/>
    <s v="Turfgrass Urban"/>
    <s v="Sprinkler"/>
    <s v="Developed/Low Intensity"/>
    <s v="Urban Grass"/>
  </r>
  <r>
    <x v="21"/>
    <x v="4"/>
    <n v="0.64210316531099998"/>
    <s v="Turfgrass Urban"/>
    <s v="Sprinkler"/>
    <s v="Developed/Low Intensity"/>
    <s v="Urban Grass"/>
  </r>
  <r>
    <x v="17"/>
    <x v="4"/>
    <n v="1.4885096979800001"/>
    <s v="Turfgrass Urban"/>
    <s v="Sprinkler"/>
    <s v="Developed/Low Intensity"/>
    <s v="Urban Grass"/>
  </r>
  <r>
    <x v="41"/>
    <x v="4"/>
    <n v="1.79164212694"/>
    <s v="Turfgrass Urban"/>
    <s v="Sprinkler"/>
    <s v="Developed/Low Intensity"/>
    <s v="Urban Grass"/>
  </r>
  <r>
    <x v="39"/>
    <x v="4"/>
    <n v="0.68022853841599995"/>
    <s v="Turfgrass Urban"/>
    <s v="Sprinkler"/>
    <s v="Developed/Low Intensity"/>
    <s v="Urban Grass"/>
  </r>
  <r>
    <x v="35"/>
    <x v="4"/>
    <n v="0.94052588349199995"/>
    <s v="Turfgrass Urban"/>
    <s v="Sprinkler"/>
    <s v="Developed/Low Intensity"/>
    <s v="Urban Grass"/>
  </r>
  <r>
    <x v="19"/>
    <x v="4"/>
    <n v="0.94052588349199995"/>
    <s v="Turfgrass Urban"/>
    <s v="Sprinkler"/>
    <s v="Developed/Low Intensity"/>
    <s v="Urban Grass"/>
  </r>
  <r>
    <x v="3"/>
    <x v="4"/>
    <n v="2.0854869734800001"/>
    <s v="Turfgrass Urban"/>
    <s v="Sprinkler"/>
    <s v="Developed/Low Intensity"/>
    <s v="Urban Grass"/>
  </r>
  <r>
    <x v="6"/>
    <x v="4"/>
    <n v="1.89912983419"/>
    <s v="Turfgrass Urban"/>
    <s v="Sprinkler"/>
    <s v="Developed/Low Intensity"/>
    <s v="Urban Grass"/>
  </r>
  <r>
    <x v="4"/>
    <x v="4"/>
    <n v="0.96701263797199999"/>
    <s v="Turfgrass Urban"/>
    <s v="Sprinkler"/>
    <s v="Developed/Low Intensity"/>
    <s v="Urban Grass"/>
  </r>
  <r>
    <x v="12"/>
    <x v="4"/>
    <n v="0.85656135411599998"/>
    <s v="Turfgrass Urban"/>
    <s v="Sprinkler"/>
    <s v="Developed/Low Intensity"/>
    <s v="Urban Grass"/>
  </r>
  <r>
    <x v="27"/>
    <x v="4"/>
    <n v="2.7945075855399999"/>
    <s v="Turfgrass Urban"/>
    <s v="Sprinkler"/>
    <s v="Developed/Low Intensity"/>
    <s v="Urban Grass"/>
  </r>
  <r>
    <x v="27"/>
    <x v="4"/>
    <n v="2.7945075855399999"/>
    <s v="Turfgrass Urban"/>
    <s v="Sprinkler"/>
    <s v="Developed/Low Intensity"/>
    <s v="Urban Grass"/>
  </r>
  <r>
    <x v="27"/>
    <x v="4"/>
    <n v="2.7945075855399999"/>
    <s v="Turfgrass Urban"/>
    <s v="Sprinkler"/>
    <s v="Developed/Low Intensity"/>
    <s v="Urban Grass"/>
  </r>
  <r>
    <x v="25"/>
    <x v="4"/>
    <n v="0.30945531041899998"/>
    <s v="Turfgrass Urban"/>
    <s v="Sprinkler"/>
    <s v="Developed/Low Intensity"/>
    <s v="Urban Grass"/>
  </r>
  <r>
    <x v="1"/>
    <x v="4"/>
    <n v="0.85256257413000003"/>
    <s v="Turfgrass Urban"/>
    <s v="Sprinkler"/>
    <s v="Developed/Low Intensity"/>
    <s v="Urban Grass"/>
  </r>
  <r>
    <x v="11"/>
    <x v="4"/>
    <n v="1.8542061569399999"/>
    <s v="Turfgrass Urban"/>
    <s v="Sprinkler"/>
    <s v="Developed/Low Intensity"/>
    <s v="Urban Grass"/>
  </r>
  <r>
    <x v="17"/>
    <x v="4"/>
    <n v="1.46588198554"/>
    <s v="Turfgrass Urban"/>
    <s v="Sprinkler"/>
    <s v="Developed/Low Intensity"/>
    <s v="Urban Grass"/>
  </r>
  <r>
    <x v="38"/>
    <x v="4"/>
    <n v="1.46588198554"/>
    <s v="Turfgrass Urban"/>
    <s v="Sprinkler"/>
    <s v="Developed/Low Intensity"/>
    <s v="Urban Grass"/>
  </r>
  <r>
    <x v="17"/>
    <x v="4"/>
    <n v="1.3119937207300001"/>
    <s v="Turfgrass Urban"/>
    <s v="Sprinkler"/>
    <s v="Developed/Low Intensity"/>
    <s v="Urban Grass"/>
  </r>
  <r>
    <x v="17"/>
    <x v="4"/>
    <n v="0.91547283742999996"/>
    <s v="Turfgrass Urban"/>
    <s v="Sprinkler"/>
    <s v="Developed/Low Intensity"/>
    <s v="Urban Grass"/>
  </r>
  <r>
    <x v="11"/>
    <x v="4"/>
    <n v="2.47771396504"/>
    <s v="Turfgrass Urban"/>
    <s v="Sprinkler"/>
    <s v="Developed/Low Intensity"/>
    <s v="Urban Grass"/>
  </r>
  <r>
    <x v="11"/>
    <x v="4"/>
    <n v="2.47771396504"/>
    <s v="Turfgrass Urban"/>
    <s v="Sprinkler"/>
    <s v="Developed/Low Intensity"/>
    <s v="Urban Grass"/>
  </r>
  <r>
    <x v="41"/>
    <x v="4"/>
    <n v="0.52500546980100005"/>
    <s v="Turfgrass Urban"/>
    <s v="Sprinkler"/>
    <s v="Developed/Low Intensity"/>
    <s v="Urban Grass"/>
  </r>
  <r>
    <x v="17"/>
    <x v="4"/>
    <n v="0.57690627727800003"/>
    <s v="Turfgrass Urban"/>
    <s v="Sprinkler"/>
    <s v="Developed/Low Intensity"/>
    <s v="Urban Grass"/>
  </r>
  <r>
    <x v="17"/>
    <x v="4"/>
    <n v="0.57690627727800003"/>
    <s v="Turfgrass Urban"/>
    <s v="Sprinkler"/>
    <s v="Developed/Low Intensity"/>
    <s v="Urban Grass"/>
  </r>
  <r>
    <x v="11"/>
    <x v="4"/>
    <n v="0.773059276819"/>
    <s v="Turfgrass Urban"/>
    <s v="Sprinkler"/>
    <s v="Developed/Low Intensity"/>
    <s v="Urban Grass"/>
  </r>
  <r>
    <x v="38"/>
    <x v="4"/>
    <n v="0.30162174791099999"/>
    <s v="Turfgrass Urban"/>
    <s v="Sprinkler"/>
    <s v="Developed/Low Intensity"/>
    <s v="Urban Grass"/>
  </r>
  <r>
    <x v="27"/>
    <x v="4"/>
    <n v="0.78161685392799995"/>
    <s v="Turfgrass Urban"/>
    <s v="Sprinkler"/>
    <s v="Developed/Low Intensity"/>
    <s v="Urban Grass"/>
  </r>
  <r>
    <x v="39"/>
    <x v="4"/>
    <n v="0.48012346872200001"/>
    <s v="Turfgrass Urban"/>
    <s v="Sprinkler"/>
    <s v="Developed/Med Intensity"/>
    <s v="Urban Grass"/>
  </r>
  <r>
    <x v="40"/>
    <x v="4"/>
    <n v="0.48012346872200001"/>
    <s v="Turfgrass Urban"/>
    <s v="Sprinkler"/>
    <s v="Developed/Med Intensity"/>
    <s v="Urban Grass"/>
  </r>
  <r>
    <x v="38"/>
    <x v="4"/>
    <n v="0.515806868079"/>
    <s v="Turfgrass Urban"/>
    <s v="Sprinkler"/>
    <s v="Developed/Med Intensity"/>
    <s v="Urban Grass"/>
  </r>
  <r>
    <x v="11"/>
    <x v="4"/>
    <n v="0.34776679776399999"/>
    <s v="Turfgrass Urban"/>
    <s v="Sprinkler"/>
    <s v="Developed/Med Intensity"/>
    <s v="Urban Grass"/>
  </r>
  <r>
    <x v="11"/>
    <x v="4"/>
    <n v="1.2383566908600001"/>
    <s v="Turfgrass Urban"/>
    <s v="Sprinkler"/>
    <s v="Developed/Med Intensity"/>
    <s v="Urban Grass"/>
  </r>
  <r>
    <x v="11"/>
    <x v="4"/>
    <n v="0.51555921393299997"/>
    <s v="Turfgrass Urban"/>
    <s v="Sprinkler"/>
    <s v="Developed/Med Intensity"/>
    <s v="Urban Grass"/>
  </r>
  <r>
    <x v="11"/>
    <x v="4"/>
    <n v="0.51555921393299997"/>
    <s v="Turfgrass Urban"/>
    <s v="Sprinkler"/>
    <s v="Developed/Med Intensity"/>
    <s v="Urban Grass"/>
  </r>
  <r>
    <x v="38"/>
    <x v="4"/>
    <n v="1.6106633743300001"/>
    <s v="Turfgrass Urban"/>
    <s v="Sprinkler"/>
    <s v="Developed/Med Intensity"/>
    <s v="Urban Grass"/>
  </r>
  <r>
    <x v="38"/>
    <x v="4"/>
    <n v="1.6106633743300001"/>
    <s v="Turfgrass Urban"/>
    <s v="Sprinkler"/>
    <s v="Developed/Med Intensity"/>
    <s v="Urban Grass"/>
  </r>
  <r>
    <x v="11"/>
    <x v="4"/>
    <n v="1.1301208972000001"/>
    <s v="Turfgrass Urban"/>
    <s v="Sprinkler"/>
    <s v="Developed/Med Intensity"/>
    <s v="Urban Grass"/>
  </r>
  <r>
    <x v="39"/>
    <x v="4"/>
    <n v="1.14494268823"/>
    <s v="Turfgrass Urban"/>
    <s v="Sprinkler"/>
    <s v="Developed/Med Intensity"/>
    <s v="Urban Grass"/>
  </r>
  <r>
    <x v="39"/>
    <x v="4"/>
    <n v="1.14494268823"/>
    <s v="Turfgrass Urban"/>
    <s v="Sprinkler"/>
    <s v="Developed/Med Intensity"/>
    <s v="Urban Grass"/>
  </r>
  <r>
    <x v="11"/>
    <x v="4"/>
    <n v="0.46327931243199999"/>
    <s v="Turfgrass Urban"/>
    <s v="Sprinkler"/>
    <s v="Developed/Med Intensity"/>
    <s v="Urban Grass"/>
  </r>
  <r>
    <x v="24"/>
    <x v="4"/>
    <n v="1.93565848994"/>
    <s v="Turfgrass Urban"/>
    <s v="Sprinkler"/>
    <s v="Developed/Open Space"/>
    <s v="Urban Grass"/>
  </r>
  <r>
    <x v="42"/>
    <x v="4"/>
    <n v="1.55284103268"/>
    <s v="Turfgrass Urban"/>
    <s v="Sprinkler"/>
    <s v="Developed/Open Space"/>
    <s v="Urban Grass"/>
  </r>
  <r>
    <x v="7"/>
    <x v="4"/>
    <n v="1.55284103268"/>
    <s v="Turfgrass Urban"/>
    <s v="Sprinkler"/>
    <s v="Developed/Open Space"/>
    <s v="Urban Grass"/>
  </r>
  <r>
    <x v="11"/>
    <x v="4"/>
    <n v="2.2360763392199998"/>
    <s v="Turfgrass Urban"/>
    <s v="Sprinkler"/>
    <s v="Developed/Open Space"/>
    <s v="Urban Grass"/>
  </r>
  <r>
    <x v="42"/>
    <x v="4"/>
    <n v="0.71440168486099997"/>
    <s v="Turfgrass Urban"/>
    <s v="Sprinkler"/>
    <s v="Developed/Open Space"/>
    <s v="Urban Grass"/>
  </r>
  <r>
    <x v="7"/>
    <x v="4"/>
    <n v="0.71440168486099997"/>
    <s v="Turfgrass Urban"/>
    <s v="Sprinkler"/>
    <s v="Developed/Open Space"/>
    <s v="Urban Grass"/>
  </r>
  <r>
    <x v="19"/>
    <x v="4"/>
    <n v="2.4360321870999999"/>
    <s v="Turfgrass Urban"/>
    <s v="Sprinkler"/>
    <s v="Developed/Open Space"/>
    <s v="Urban Grass"/>
  </r>
  <r>
    <x v="19"/>
    <x v="4"/>
    <n v="2.4360321870999999"/>
    <s v="Turfgrass Urban"/>
    <s v="Sprinkler"/>
    <s v="Developed/Open Space"/>
    <s v="Urban Grass"/>
  </r>
  <r>
    <x v="39"/>
    <x v="4"/>
    <n v="5.4343290211199999"/>
    <s v="Turfgrass Urban"/>
    <s v="Sprinkler"/>
    <s v="Developed/Open Space"/>
    <s v="Urban Grass"/>
  </r>
  <r>
    <x v="12"/>
    <x v="4"/>
    <n v="2.8266569545200002"/>
    <s v="Turfgrass Urban"/>
    <s v="Sprinkler"/>
    <s v="Developed/Open Space"/>
    <s v="Urban Grass"/>
  </r>
  <r>
    <x v="12"/>
    <x v="4"/>
    <n v="2.8266569545200002"/>
    <s v="Turfgrass Urban"/>
    <s v="Sprinkler"/>
    <s v="Developed/Open Space"/>
    <s v="Urban Grass"/>
  </r>
  <r>
    <x v="6"/>
    <x v="4"/>
    <n v="6.8678009046300001"/>
    <s v="Turfgrass Urban"/>
    <s v="Sprinkler"/>
    <s v="Developed/Open Space"/>
    <s v="Urban Grass"/>
  </r>
  <r>
    <x v="42"/>
    <x v="4"/>
    <n v="1.0321311552100001"/>
    <s v="Turfgrass Urban"/>
    <s v="Sprinkler"/>
    <s v="Developed/Open Space"/>
    <s v="Urban Grass"/>
  </r>
  <r>
    <x v="7"/>
    <x v="4"/>
    <n v="1.0321311552100001"/>
    <s v="Turfgrass Urban"/>
    <s v="Sprinkler"/>
    <s v="Developed/Open Space"/>
    <s v="Urban Grass"/>
  </r>
  <r>
    <x v="39"/>
    <x v="4"/>
    <n v="0.47295558024500001"/>
    <s v="Turfgrass Urban"/>
    <s v="Sprinkler"/>
    <s v="Developed/Open Space"/>
    <s v="Urban Grass"/>
  </r>
  <r>
    <x v="40"/>
    <x v="4"/>
    <n v="0.47295558024500001"/>
    <s v="Turfgrass Urban"/>
    <s v="Sprinkler"/>
    <s v="Developed/Open Space"/>
    <s v="Urban Grass"/>
  </r>
  <r>
    <x v="11"/>
    <x v="4"/>
    <n v="0.90666152779200004"/>
    <s v="Turfgrass Urban"/>
    <s v="Sprinkler"/>
    <s v="Developed/Open Space"/>
    <s v="Urban Grass"/>
  </r>
  <r>
    <x v="21"/>
    <x v="4"/>
    <n v="3.1141897895300001"/>
    <s v="Turfgrass Urban"/>
    <s v="Sprinkler"/>
    <s v="Developed/Open Space"/>
    <s v="Urban Grass"/>
  </r>
  <r>
    <x v="39"/>
    <x v="4"/>
    <n v="16.418412068599899"/>
    <s v="Turfgrass Urban"/>
    <s v="Sprinkler"/>
    <s v="Developed/Open Space"/>
    <s v="Urban Grass"/>
  </r>
  <r>
    <x v="39"/>
    <x v="4"/>
    <n v="16.418412068599899"/>
    <s v="Turfgrass Urban"/>
    <s v="Sprinkler"/>
    <s v="Developed/Open Space"/>
    <s v="Urban Grass"/>
  </r>
  <r>
    <x v="39"/>
    <x v="4"/>
    <n v="16.418412068599899"/>
    <s v="Turfgrass Urban"/>
    <s v="Sprinkler"/>
    <s v="Developed/Open Space"/>
    <s v="Urban Grass"/>
  </r>
  <r>
    <x v="39"/>
    <x v="4"/>
    <n v="16.418412068599899"/>
    <s v="Turfgrass Urban"/>
    <s v="Sprinkler"/>
    <s v="Developed/Open Space"/>
    <s v="Urban Grass"/>
  </r>
  <r>
    <x v="39"/>
    <x v="4"/>
    <n v="16.418412068599899"/>
    <s v="Turfgrass Urban"/>
    <s v="Sprinkler"/>
    <s v="Developed/Open Space"/>
    <s v="Urban Grass"/>
  </r>
  <r>
    <x v="39"/>
    <x v="4"/>
    <n v="16.418412068599899"/>
    <s v="Turfgrass Urban"/>
    <s v="Sprinkler"/>
    <s v="Developed/Open Space"/>
    <s v="Urban Grass"/>
  </r>
  <r>
    <x v="40"/>
    <x v="4"/>
    <n v="16.418412068599899"/>
    <s v="Turfgrass Urban"/>
    <s v="Sprinkler"/>
    <s v="Developed/Open Space"/>
    <s v="Urban Grass"/>
  </r>
  <r>
    <x v="40"/>
    <x v="4"/>
    <n v="16.418412068599899"/>
    <s v="Turfgrass Urban"/>
    <s v="Sprinkler"/>
    <s v="Developed/Open Space"/>
    <s v="Urban Grass"/>
  </r>
  <r>
    <x v="40"/>
    <x v="4"/>
    <n v="16.418412068599899"/>
    <s v="Turfgrass Urban"/>
    <s v="Sprinkler"/>
    <s v="Developed/Open Space"/>
    <s v="Urban Grass"/>
  </r>
  <r>
    <x v="40"/>
    <x v="4"/>
    <n v="16.418412068599899"/>
    <s v="Turfgrass Urban"/>
    <s v="Sprinkler"/>
    <s v="Developed/Open Space"/>
    <s v="Urban Grass"/>
  </r>
  <r>
    <x v="40"/>
    <x v="4"/>
    <n v="16.418412068599899"/>
    <s v="Turfgrass Urban"/>
    <s v="Sprinkler"/>
    <s v="Developed/Open Space"/>
    <s v="Urban Grass"/>
  </r>
  <r>
    <x v="40"/>
    <x v="4"/>
    <n v="16.418412068599899"/>
    <s v="Turfgrass Urban"/>
    <s v="Sprinkler"/>
    <s v="Developed/Open Space"/>
    <s v="Urban Grass"/>
  </r>
  <r>
    <x v="42"/>
    <x v="4"/>
    <n v="3.5109606898900001"/>
    <s v="Turfgrass Urban"/>
    <s v="Sprinkler"/>
    <s v="Developed/Open Space"/>
    <s v="Urban Grass"/>
  </r>
  <r>
    <x v="7"/>
    <x v="4"/>
    <n v="3.5109606898900001"/>
    <s v="Turfgrass Urban"/>
    <s v="Sprinkler"/>
    <s v="Developed/Open Space"/>
    <s v="Urban Grass"/>
  </r>
  <r>
    <x v="17"/>
    <x v="4"/>
    <n v="0.92307197275700004"/>
    <s v="Turfgrass Urban"/>
    <s v="Sprinkler"/>
    <s v="Developed/Open Space"/>
    <s v="Urban Grass"/>
  </r>
  <r>
    <x v="11"/>
    <x v="4"/>
    <n v="1.9931252474100001"/>
    <s v="Turfgrass Urban"/>
    <s v="Sprinkler"/>
    <s v="Developed/Open Space"/>
    <s v="Urban Grass"/>
  </r>
  <r>
    <x v="31"/>
    <x v="4"/>
    <n v="1.9931252474100001"/>
    <s v="Turfgrass Urban"/>
    <s v="Sprinkler"/>
    <s v="Developed/Open Space"/>
    <s v="Urban Grass"/>
  </r>
  <r>
    <x v="31"/>
    <x v="4"/>
    <n v="1.9931252474100001"/>
    <s v="Turfgrass Urban"/>
    <s v="Sprinkler"/>
    <s v="Developed/Open Space"/>
    <s v="Urban Grass"/>
  </r>
  <r>
    <x v="39"/>
    <x v="4"/>
    <n v="0.80818538945600005"/>
    <s v="Turfgrass Urban"/>
    <s v="Sprinkler"/>
    <s v="Developed/Open Space"/>
    <s v="Urban Grass"/>
  </r>
  <r>
    <x v="39"/>
    <x v="4"/>
    <n v="0.80818538945600005"/>
    <s v="Turfgrass Urban"/>
    <s v="Sprinkler"/>
    <s v="Developed/Open Space"/>
    <s v="Urban Grass"/>
  </r>
  <r>
    <x v="4"/>
    <x v="4"/>
    <n v="0.75309362819000003"/>
    <s v="Turfgrass Urban"/>
    <s v="Sprinkler"/>
    <s v="Developed/Open Space"/>
    <s v="Urban Grass"/>
  </r>
  <r>
    <x v="5"/>
    <x v="4"/>
    <n v="3.4502139333800002"/>
    <s v="Turfgrass Urban"/>
    <s v="Sprinkler"/>
    <s v="Developed/Open Space"/>
    <s v="Urban Grass"/>
  </r>
  <r>
    <x v="5"/>
    <x v="4"/>
    <n v="3.4502139333800002"/>
    <s v="Turfgrass Urban"/>
    <s v="Sprinkler"/>
    <s v="Developed/Open Space"/>
    <s v="Urban Grass"/>
  </r>
  <r>
    <x v="42"/>
    <x v="4"/>
    <n v="0.57944731969200003"/>
    <s v="Turfgrass Urban"/>
    <s v="Sprinkler"/>
    <s v="Developed/Open Space"/>
    <s v="Urban Grass"/>
  </r>
  <r>
    <x v="7"/>
    <x v="4"/>
    <n v="0.57944731969200003"/>
    <s v="Turfgrass Urban"/>
    <s v="Sprinkler"/>
    <s v="Developed/Open Space"/>
    <s v="Urban Grass"/>
  </r>
  <r>
    <x v="17"/>
    <x v="4"/>
    <n v="1.4934588014900001"/>
    <s v="Turfgrass Urban"/>
    <s v="Sprinkler"/>
    <s v="Developed/Open Space"/>
    <s v="Urban Grass"/>
  </r>
  <r>
    <x v="31"/>
    <x v="4"/>
    <n v="4.1039027112899999"/>
    <s v="Turfgrass Urban"/>
    <s v="Sprinkler"/>
    <s v="Developed/Open Space"/>
    <s v="Urban Grass"/>
  </r>
  <r>
    <x v="31"/>
    <x v="4"/>
    <n v="4.1039027112899999"/>
    <s v="Turfgrass Urban"/>
    <s v="Sprinkler"/>
    <s v="Developed/Open Space"/>
    <s v="Urban Grass"/>
  </r>
  <r>
    <x v="38"/>
    <x v="4"/>
    <n v="4.3529758333300004"/>
    <s v="Turfgrass Urban"/>
    <s v="Sprinkler"/>
    <s v="Developed/Open Space"/>
    <s v="Urban Grass"/>
  </r>
  <r>
    <x v="38"/>
    <x v="4"/>
    <n v="4.3529758333300004"/>
    <s v="Turfgrass Urban"/>
    <s v="Sprinkler"/>
    <s v="Developed/Open Space"/>
    <s v="Urban Grass"/>
  </r>
  <r>
    <x v="15"/>
    <x v="4"/>
    <n v="1.6144808936699999"/>
    <s v="Turfgrass Urban"/>
    <s v="Sprinkler"/>
    <s v="Developed/Open Space"/>
    <s v="Urban Grass"/>
  </r>
  <r>
    <x v="15"/>
    <x v="4"/>
    <n v="1.6144808936699999"/>
    <s v="Turfgrass Urban"/>
    <s v="Sprinkler"/>
    <s v="Developed/Open Space"/>
    <s v="Urban Grass"/>
  </r>
  <r>
    <x v="58"/>
    <x v="4"/>
    <n v="1.6144808936699999"/>
    <s v="Turfgrass Urban"/>
    <s v="Sprinkler"/>
    <s v="Developed/Open Space"/>
    <s v="Urban Grass"/>
  </r>
  <r>
    <x v="58"/>
    <x v="4"/>
    <n v="1.6144808936699999"/>
    <s v="Turfgrass Urban"/>
    <s v="Sprinkler"/>
    <s v="Developed/Open Space"/>
    <s v="Urban Grass"/>
  </r>
  <r>
    <x v="12"/>
    <x v="4"/>
    <n v="1.0843878810300001"/>
    <s v="Turfgrass Urban"/>
    <s v="Sprinkler"/>
    <s v="Developed/Open Space"/>
    <s v="Urban Grass"/>
  </r>
  <r>
    <x v="12"/>
    <x v="4"/>
    <n v="0.768120104606"/>
    <s v="Turfgrass Urban"/>
    <s v="Sprinkler"/>
    <s v="Developed/Open Space"/>
    <s v="Urban Grass"/>
  </r>
  <r>
    <x v="12"/>
    <x v="4"/>
    <n v="0.50692031293200002"/>
    <s v="Turfgrass Urban"/>
    <s v="Sprinkler"/>
    <s v="Developed/Open Space"/>
    <s v="Urban Grass"/>
  </r>
  <r>
    <x v="12"/>
    <x v="4"/>
    <n v="0.50692031293200002"/>
    <s v="Turfgrass Urban"/>
    <s v="Sprinkler"/>
    <s v="Developed/Open Space"/>
    <s v="Urban Grass"/>
  </r>
  <r>
    <x v="38"/>
    <x v="4"/>
    <n v="1.5145971889800001"/>
    <s v="Turfgrass Urban"/>
    <s v="Sprinkler"/>
    <s v="Developed/Open Space"/>
    <s v="Urban Grass"/>
  </r>
  <r>
    <x v="39"/>
    <x v="4"/>
    <n v="14.879084752300001"/>
    <s v="Turfgrass Urban"/>
    <s v="Sprinkler"/>
    <s v="Developed/Open Space"/>
    <s v="Urban Grass"/>
  </r>
  <r>
    <x v="39"/>
    <x v="4"/>
    <n v="14.879084752300001"/>
    <s v="Turfgrass Urban"/>
    <s v="Sprinkler"/>
    <s v="Developed/Open Space"/>
    <s v="Urban Grass"/>
  </r>
  <r>
    <x v="39"/>
    <x v="4"/>
    <n v="14.879084752300001"/>
    <s v="Turfgrass Urban"/>
    <s v="Sprinkler"/>
    <s v="Developed/Open Space"/>
    <s v="Urban Grass"/>
  </r>
  <r>
    <x v="39"/>
    <x v="4"/>
    <n v="14.879084752300001"/>
    <s v="Turfgrass Urban"/>
    <s v="Sprinkler"/>
    <s v="Developed/Open Space"/>
    <s v="Urban Grass"/>
  </r>
  <r>
    <x v="39"/>
    <x v="4"/>
    <n v="14.879084752300001"/>
    <s v="Turfgrass Urban"/>
    <s v="Sprinkler"/>
    <s v="Developed/Open Space"/>
    <s v="Urban Grass"/>
  </r>
  <r>
    <x v="39"/>
    <x v="4"/>
    <n v="14.879084752300001"/>
    <s v="Turfgrass Urban"/>
    <s v="Sprinkler"/>
    <s v="Developed/Open Space"/>
    <s v="Urban Grass"/>
  </r>
  <r>
    <x v="39"/>
    <x v="4"/>
    <n v="14.879084752300001"/>
    <s v="Turfgrass Urban"/>
    <s v="Sprinkler"/>
    <s v="Developed/Open Space"/>
    <s v="Urban Grass"/>
  </r>
  <r>
    <x v="39"/>
    <x v="4"/>
    <n v="14.879084752300001"/>
    <s v="Turfgrass Urban"/>
    <s v="Sprinkler"/>
    <s v="Developed/Open Space"/>
    <s v="Urban Grass"/>
  </r>
  <r>
    <x v="39"/>
    <x v="4"/>
    <n v="14.879084752300001"/>
    <s v="Turfgrass Urban"/>
    <s v="Sprinkler"/>
    <s v="Developed/Open Space"/>
    <s v="Urban Grass"/>
  </r>
  <r>
    <x v="23"/>
    <x v="4"/>
    <n v="1.1485534151500001"/>
    <s v="Turfgrass Urban"/>
    <s v="Sprinkler"/>
    <s v="Developed/Open Space"/>
    <s v="Urban Grass"/>
  </r>
  <r>
    <x v="39"/>
    <x v="4"/>
    <n v="0.82655696768499998"/>
    <s v="Turfgrass Urban"/>
    <s v="Sprinkler"/>
    <s v="Developed/Open Space"/>
    <s v="Urban Grass"/>
  </r>
  <r>
    <x v="23"/>
    <x v="4"/>
    <n v="5.1069201064299996"/>
    <s v="Turfgrass Urban"/>
    <s v="Sprinkler"/>
    <s v="Developed/Open Space"/>
    <s v="Urban Grass"/>
  </r>
  <r>
    <x v="23"/>
    <x v="4"/>
    <n v="0.34731293135500002"/>
    <s v="Turfgrass Urban"/>
    <s v="Sprinkler"/>
    <s v="Developed/Open Space"/>
    <s v="Urban Grass"/>
  </r>
  <r>
    <x v="39"/>
    <x v="4"/>
    <n v="1.0510198907899999"/>
    <s v="Turfgrass Urban"/>
    <s v="Sprinkler"/>
    <s v="Developed/Open Space"/>
    <s v="Urban Grass"/>
  </r>
  <r>
    <x v="40"/>
    <x v="4"/>
    <n v="1.0510198907899999"/>
    <s v="Turfgrass Urban"/>
    <s v="Sprinkler"/>
    <s v="Developed/Open Space"/>
    <s v="Urban Grass"/>
  </r>
  <r>
    <x v="21"/>
    <x v="4"/>
    <n v="1.5164329401900001"/>
    <s v="Turfgrass Urban"/>
    <s v="Sprinkler"/>
    <s v="Developed/Open Space"/>
    <s v="Urban Grass"/>
  </r>
  <r>
    <x v="16"/>
    <x v="4"/>
    <n v="0.71217323202000005"/>
    <s v="Turfgrass Urban"/>
    <s v="Sprinkler"/>
    <s v="Developed/Open Space"/>
    <s v="Urban Grass"/>
  </r>
  <r>
    <x v="12"/>
    <x v="4"/>
    <n v="4.5065095524499998"/>
    <s v="Turfgrass Urban"/>
    <s v="Sprinkler"/>
    <s v="Developed/Open Space"/>
    <s v="Urban Grass"/>
  </r>
  <r>
    <x v="12"/>
    <x v="4"/>
    <n v="4.5065095524499998"/>
    <s v="Turfgrass Urban"/>
    <s v="Sprinkler"/>
    <s v="Developed/Open Space"/>
    <s v="Urban Grass"/>
  </r>
  <r>
    <x v="12"/>
    <x v="4"/>
    <n v="4.5065095524499998"/>
    <s v="Turfgrass Urban"/>
    <s v="Sprinkler"/>
    <s v="Developed/Open Space"/>
    <s v="Urban Grass"/>
  </r>
  <r>
    <x v="12"/>
    <x v="4"/>
    <n v="4.5065095524499998"/>
    <s v="Turfgrass Urban"/>
    <s v="Sprinkler"/>
    <s v="Developed/Open Space"/>
    <s v="Urban Grass"/>
  </r>
  <r>
    <x v="12"/>
    <x v="4"/>
    <n v="4.5065095524499998"/>
    <s v="Turfgrass Urban"/>
    <s v="Sprinkler"/>
    <s v="Developed/Open Space"/>
    <s v="Urban Grass"/>
  </r>
  <r>
    <x v="12"/>
    <x v="4"/>
    <n v="4.5065095524499998"/>
    <s v="Turfgrass Urban"/>
    <s v="Sprinkler"/>
    <s v="Developed/Open Space"/>
    <s v="Urban Grass"/>
  </r>
  <r>
    <x v="11"/>
    <x v="4"/>
    <n v="0.166138651369"/>
    <s v="Turfgrass Urban"/>
    <s v="Sprinkler"/>
    <s v="Developed/Open Space"/>
    <s v="Urban Grass"/>
  </r>
  <r>
    <x v="32"/>
    <x v="4"/>
    <n v="5.4673672548400001"/>
    <s v="Turfgrass Urban"/>
    <s v="Sprinkler"/>
    <s v="Developed/Open Space"/>
    <s v="Urban Grass"/>
  </r>
  <r>
    <x v="32"/>
    <x v="4"/>
    <n v="5.4673672548400001"/>
    <s v="Turfgrass Urban"/>
    <s v="Sprinkler"/>
    <s v="Developed/Open Space"/>
    <s v="Urban Grass"/>
  </r>
  <r>
    <x v="32"/>
    <x v="4"/>
    <n v="5.4673672548400001"/>
    <s v="Turfgrass Urban"/>
    <s v="Sprinkler"/>
    <s v="Developed/Open Space"/>
    <s v="Urban Grass"/>
  </r>
  <r>
    <x v="32"/>
    <x v="4"/>
    <n v="5.4673672548400001"/>
    <s v="Turfgrass Urban"/>
    <s v="Sprinkler"/>
    <s v="Developed/Open Space"/>
    <s v="Urban Grass"/>
  </r>
  <r>
    <x v="32"/>
    <x v="4"/>
    <n v="5.4673672548400001"/>
    <s v="Turfgrass Urban"/>
    <s v="Sprinkler"/>
    <s v="Developed/Open Space"/>
    <s v="Urban Grass"/>
  </r>
  <r>
    <x v="33"/>
    <x v="4"/>
    <n v="5.4673672548400001"/>
    <s v="Turfgrass Urban"/>
    <s v="Sprinkler"/>
    <s v="Developed/Open Space"/>
    <s v="Urban Grass"/>
  </r>
  <r>
    <x v="33"/>
    <x v="4"/>
    <n v="5.4673672548400001"/>
    <s v="Turfgrass Urban"/>
    <s v="Sprinkler"/>
    <s v="Developed/Open Space"/>
    <s v="Urban Grass"/>
  </r>
  <r>
    <x v="33"/>
    <x v="4"/>
    <n v="5.4673672548400001"/>
    <s v="Turfgrass Urban"/>
    <s v="Sprinkler"/>
    <s v="Developed/Open Space"/>
    <s v="Urban Grass"/>
  </r>
  <r>
    <x v="33"/>
    <x v="4"/>
    <n v="5.4673672548400001"/>
    <s v="Turfgrass Urban"/>
    <s v="Sprinkler"/>
    <s v="Developed/Open Space"/>
    <s v="Urban Grass"/>
  </r>
  <r>
    <x v="33"/>
    <x v="4"/>
    <n v="5.4673672548400001"/>
    <s v="Turfgrass Urban"/>
    <s v="Sprinkler"/>
    <s v="Developed/Open Space"/>
    <s v="Urban Grass"/>
  </r>
  <r>
    <x v="12"/>
    <x v="4"/>
    <n v="1.3332263961999999"/>
    <s v="Turfgrass Urban"/>
    <s v="Sprinkler"/>
    <s v="Developed/Open Space"/>
    <s v="Urban Grass"/>
  </r>
  <r>
    <x v="38"/>
    <x v="4"/>
    <n v="3.1967943549400002"/>
    <s v="Turfgrass Urban"/>
    <s v="Sprinkler"/>
    <s v="Developed/Open Space"/>
    <s v="Urban Grass"/>
  </r>
  <r>
    <x v="38"/>
    <x v="4"/>
    <n v="3.1967943549400002"/>
    <s v="Turfgrass Urban"/>
    <s v="Sprinkler"/>
    <s v="Developed/Open Space"/>
    <s v="Urban Grass"/>
  </r>
  <r>
    <x v="38"/>
    <x v="4"/>
    <n v="3.1967943549400002"/>
    <s v="Turfgrass Urban"/>
    <s v="Sprinkler"/>
    <s v="Developed/Open Space"/>
    <s v="Urban Grass"/>
  </r>
  <r>
    <x v="38"/>
    <x v="4"/>
    <n v="3.1967943549400002"/>
    <s v="Turfgrass Urban"/>
    <s v="Sprinkler"/>
    <s v="Developed/Open Space"/>
    <s v="Urban Grass"/>
  </r>
  <r>
    <x v="39"/>
    <x v="4"/>
    <n v="2.6260211569199998"/>
    <s v="Turfgrass Urban"/>
    <s v="Sprinkler"/>
    <s v="Developed/Open Space"/>
    <s v="Urban Grass"/>
  </r>
  <r>
    <x v="39"/>
    <x v="4"/>
    <n v="2.6260211569199998"/>
    <s v="Turfgrass Urban"/>
    <s v="Sprinkler"/>
    <s v="Developed/Open Space"/>
    <s v="Urban Grass"/>
  </r>
  <r>
    <x v="39"/>
    <x v="4"/>
    <n v="47.0026068077999"/>
    <s v="Turfgrass Urban"/>
    <s v="Sprinkler"/>
    <s v="Developed/Open Space"/>
    <s v="Urban Grass"/>
  </r>
  <r>
    <x v="39"/>
    <x v="4"/>
    <n v="47.0026068077999"/>
    <s v="Turfgrass Urban"/>
    <s v="Sprinkler"/>
    <s v="Developed/Open Space"/>
    <s v="Urban Grass"/>
  </r>
  <r>
    <x v="42"/>
    <x v="4"/>
    <n v="2.6297421510299999"/>
    <s v="Turfgrass Urban"/>
    <s v="Sprinkler"/>
    <s v="Developed/Open Space"/>
    <s v="Urban Grass"/>
  </r>
  <r>
    <x v="7"/>
    <x v="4"/>
    <n v="2.6297421510299999"/>
    <s v="Turfgrass Urban"/>
    <s v="Sprinkler"/>
    <s v="Developed/Open Space"/>
    <s v="Urban Grass"/>
  </r>
  <r>
    <x v="39"/>
    <x v="4"/>
    <n v="7.4769525310100002"/>
    <s v="Turfgrass Urban"/>
    <s v="Sprinkler"/>
    <s v="Developed/Open Space"/>
    <s v="Urban Grass"/>
  </r>
  <r>
    <x v="39"/>
    <x v="4"/>
    <n v="7.4769525310100002"/>
    <s v="Turfgrass Urban"/>
    <s v="Sprinkler"/>
    <s v="Developed/Open Space"/>
    <s v="Urban Grass"/>
  </r>
  <r>
    <x v="1"/>
    <x v="4"/>
    <n v="1.1955233944300001"/>
    <s v="Turfgrass Urban"/>
    <s v="Sprinkler"/>
    <s v="Developed/Open Space"/>
    <s v="Urban Grass"/>
  </r>
  <r>
    <x v="1"/>
    <x v="4"/>
    <n v="1.1955233944300001"/>
    <s v="Turfgrass Urban"/>
    <s v="Sprinkler"/>
    <s v="Developed/Open Space"/>
    <s v="Urban Grass"/>
  </r>
  <r>
    <x v="1"/>
    <x v="4"/>
    <n v="1.1955233944300001"/>
    <s v="Turfgrass Urban"/>
    <s v="Sprinkler"/>
    <s v="Developed/Open Space"/>
    <s v="Urban Grass"/>
  </r>
  <r>
    <x v="1"/>
    <x v="4"/>
    <n v="1.1955233944300001"/>
    <s v="Turfgrass Urban"/>
    <s v="Sprinkler"/>
    <s v="Developed/Open Space"/>
    <s v="Urban Grass"/>
  </r>
  <r>
    <x v="17"/>
    <x v="4"/>
    <n v="0.91019133311800005"/>
    <s v="Turfgrass Urban"/>
    <s v="Sprinkler"/>
    <s v="Developed/Open Space"/>
    <s v="Urban Grass"/>
  </r>
  <r>
    <x v="46"/>
    <x v="4"/>
    <n v="0.91019133311800005"/>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39"/>
    <x v="4"/>
    <n v="51.925036537300002"/>
    <s v="Turfgrass Urban"/>
    <s v="Sprinkler"/>
    <s v="Developed/Open Space"/>
    <s v="Urban Grass"/>
  </r>
  <r>
    <x v="6"/>
    <x v="4"/>
    <n v="2.5855356167600001"/>
    <s v="Turfgrass Urban"/>
    <s v="Sprinkler"/>
    <s v="Developed/Open Space"/>
    <s v="Urban Grass"/>
  </r>
  <r>
    <x v="6"/>
    <x v="4"/>
    <n v="13.9667312987999"/>
    <s v="Turfgrass Urban"/>
    <s v="Sprinkler"/>
    <s v="Developed/Open Space"/>
    <s v="Urban Grass"/>
  </r>
  <r>
    <x v="39"/>
    <x v="4"/>
    <n v="12.7519663075"/>
    <s v="Turfgrass Urban"/>
    <s v="Sprinkler"/>
    <s v="Developed/Open Space"/>
    <s v="Urban Grass"/>
  </r>
  <r>
    <x v="28"/>
    <x v="4"/>
    <n v="0.69653178169399999"/>
    <s v="Turfgrass Urban"/>
    <s v="Sprinkler"/>
    <s v="Developed/Open Space"/>
    <s v="Urban Grass"/>
  </r>
  <r>
    <x v="39"/>
    <x v="4"/>
    <n v="16.4880468765"/>
    <s v="Turfgrass Urban"/>
    <s v="Sprinkler"/>
    <s v="Developed/Open Space"/>
    <s v="Urban Grass"/>
  </r>
  <r>
    <x v="8"/>
    <x v="4"/>
    <n v="3.53386404446"/>
    <s v="Turfgrass Urban"/>
    <s v="Sprinkler"/>
    <s v="Developed/Open Space"/>
    <s v="Urban Grass"/>
  </r>
  <r>
    <x v="17"/>
    <x v="4"/>
    <n v="1.6937481429400001"/>
    <s v="Turfgrass Urban"/>
    <s v="Sprinkler"/>
    <s v="Developed/Open Space"/>
    <s v="Urban Grass"/>
  </r>
  <r>
    <x v="17"/>
    <x v="4"/>
    <n v="1.6937481429400001"/>
    <s v="Turfgrass Urban"/>
    <s v="Sprinkler"/>
    <s v="Developed/Open Space"/>
    <s v="Urban Grass"/>
  </r>
  <r>
    <x v="43"/>
    <x v="4"/>
    <n v="5.7853750540700002"/>
    <s v="Turfgrass Urban"/>
    <s v="Sprinkler"/>
    <s v="Developed/Open Space"/>
    <s v="Urban Grass"/>
  </r>
  <r>
    <x v="43"/>
    <x v="4"/>
    <n v="5.7853750540700002"/>
    <s v="Turfgrass Urban"/>
    <s v="Sprinkler"/>
    <s v="Developed/Open Space"/>
    <s v="Urban Grass"/>
  </r>
  <r>
    <x v="4"/>
    <x v="4"/>
    <n v="0.66829094766999997"/>
    <s v="Turfgrass Urban"/>
    <s v="Sprinkler"/>
    <s v="Developed/Open Space"/>
    <s v="Urban Grass"/>
  </r>
  <r>
    <x v="0"/>
    <x v="4"/>
    <n v="1.22349689518"/>
    <s v="Turfgrass Urban"/>
    <s v="Sprinkler"/>
    <s v="Developed/Open Space"/>
    <s v="Urban Grass"/>
  </r>
  <r>
    <x v="39"/>
    <x v="4"/>
    <n v="1.84878951225"/>
    <s v="Turfgrass Urban"/>
    <s v="Sprinkler"/>
    <s v="Developed/Open Space"/>
    <s v="Urban Grass"/>
  </r>
  <r>
    <x v="40"/>
    <x v="4"/>
    <n v="1.84878951225"/>
    <s v="Turfgrass Urban"/>
    <s v="Sprinkler"/>
    <s v="Developed/Open Space"/>
    <s v="Urban Grass"/>
  </r>
  <r>
    <x v="23"/>
    <x v="4"/>
    <n v="0.92396187993900003"/>
    <s v="Turfgrass Urban"/>
    <s v="Sprinkler"/>
    <s v="Developed/Open Space"/>
    <s v="Urban Grass"/>
  </r>
  <r>
    <x v="55"/>
    <x v="4"/>
    <n v="1.41407542752"/>
    <s v="Turfgrass Urban"/>
    <s v="Sprinkler"/>
    <s v="Developed/Open Space"/>
    <s v="Urban Grass"/>
  </r>
  <r>
    <x v="4"/>
    <x v="4"/>
    <n v="1.41407542752"/>
    <s v="Turfgrass Urban"/>
    <s v="Sprinkler"/>
    <s v="Developed/Open Space"/>
    <s v="Urban Grass"/>
  </r>
  <r>
    <x v="39"/>
    <x v="4"/>
    <n v="16.483010499900001"/>
    <s v="Turfgrass Urban"/>
    <s v="Sprinkler"/>
    <s v="Developed/Open Space"/>
    <s v="Urban Grass"/>
  </r>
  <r>
    <x v="39"/>
    <x v="4"/>
    <n v="16.483010499900001"/>
    <s v="Turfgrass Urban"/>
    <s v="Sprinkler"/>
    <s v="Developed/Open Space"/>
    <s v="Urban Grass"/>
  </r>
  <r>
    <x v="39"/>
    <x v="4"/>
    <n v="16.483010499900001"/>
    <s v="Turfgrass Urban"/>
    <s v="Sprinkler"/>
    <s v="Developed/Open Space"/>
    <s v="Urban Grass"/>
  </r>
  <r>
    <x v="39"/>
    <x v="4"/>
    <n v="16.483010499900001"/>
    <s v="Turfgrass Urban"/>
    <s v="Sprinkler"/>
    <s v="Developed/Open Space"/>
    <s v="Urban Grass"/>
  </r>
  <r>
    <x v="39"/>
    <x v="4"/>
    <n v="16.483010499900001"/>
    <s v="Turfgrass Urban"/>
    <s v="Sprinkler"/>
    <s v="Developed/Open Space"/>
    <s v="Urban Grass"/>
  </r>
  <r>
    <x v="39"/>
    <x v="4"/>
    <n v="16.483010499900001"/>
    <s v="Turfgrass Urban"/>
    <s v="Sprinkler"/>
    <s v="Developed/Open Space"/>
    <s v="Urban Grass"/>
  </r>
  <r>
    <x v="39"/>
    <x v="4"/>
    <n v="16.483010499900001"/>
    <s v="Turfgrass Urban"/>
    <s v="Sprinkler"/>
    <s v="Developed/Open Space"/>
    <s v="Urban Grass"/>
  </r>
  <r>
    <x v="39"/>
    <x v="4"/>
    <n v="16.483010499900001"/>
    <s v="Turfgrass Urban"/>
    <s v="Sprinkler"/>
    <s v="Developed/Open Space"/>
    <s v="Urban Grass"/>
  </r>
  <r>
    <x v="39"/>
    <x v="4"/>
    <n v="16.483010499900001"/>
    <s v="Turfgrass Urban"/>
    <s v="Sprinkler"/>
    <s v="Developed/Open Space"/>
    <s v="Urban Grass"/>
  </r>
  <r>
    <x v="39"/>
    <x v="4"/>
    <n v="16.483010499900001"/>
    <s v="Turfgrass Urban"/>
    <s v="Sprinkler"/>
    <s v="Developed/Open Space"/>
    <s v="Urban Grass"/>
  </r>
  <r>
    <x v="39"/>
    <x v="4"/>
    <n v="16.483010499900001"/>
    <s v="Turfgrass Urban"/>
    <s v="Sprinkler"/>
    <s v="Developed/Open Space"/>
    <s v="Urban Grass"/>
  </r>
  <r>
    <x v="39"/>
    <x v="4"/>
    <n v="16.483010499900001"/>
    <s v="Turfgrass Urban"/>
    <s v="Sprinkler"/>
    <s v="Developed/Open Space"/>
    <s v="Urban Grass"/>
  </r>
  <r>
    <x v="17"/>
    <x v="4"/>
    <n v="18.3653550655999"/>
    <s v="Turfgrass Urban"/>
    <s v="Sprinkler"/>
    <s v="Developed/Open Space"/>
    <s v="Urban Grass"/>
  </r>
  <r>
    <x v="17"/>
    <x v="4"/>
    <n v="0.80984447722599995"/>
    <s v="Turfgrass Urban"/>
    <s v="Sprinkler"/>
    <s v="Developed/Open Space"/>
    <s v="Urban Grass"/>
  </r>
  <r>
    <x v="23"/>
    <x v="4"/>
    <n v="0.96442662439600002"/>
    <s v="Turfgrass Urban"/>
    <s v="Sprinkler"/>
    <s v="Developed/Open Space"/>
    <s v="Urban Grass"/>
  </r>
  <r>
    <x v="15"/>
    <x v="4"/>
    <n v="1.9083884523500001"/>
    <s v="Turfgrass Urban"/>
    <s v="Sprinkler"/>
    <s v="Developed/Open Space"/>
    <s v="Urban Grass"/>
  </r>
  <r>
    <x v="15"/>
    <x v="4"/>
    <n v="1.9083884523500001"/>
    <s v="Turfgrass Urban"/>
    <s v="Sprinkler"/>
    <s v="Developed/Open Space"/>
    <s v="Urban Grass"/>
  </r>
  <r>
    <x v="58"/>
    <x v="4"/>
    <n v="1.9083884523500001"/>
    <s v="Turfgrass Urban"/>
    <s v="Sprinkler"/>
    <s v="Developed/Open Space"/>
    <s v="Urban Grass"/>
  </r>
  <r>
    <x v="58"/>
    <x v="4"/>
    <n v="1.9083884523500001"/>
    <s v="Turfgrass Urban"/>
    <s v="Sprinkler"/>
    <s v="Developed/Open Space"/>
    <s v="Urban Grass"/>
  </r>
  <r>
    <x v="58"/>
    <x v="4"/>
    <n v="1.9083884523500001"/>
    <s v="Turfgrass Urban"/>
    <s v="Sprinkler"/>
    <s v="Developed/Open Space"/>
    <s v="Urban Grass"/>
  </r>
  <r>
    <x v="39"/>
    <x v="4"/>
    <n v="9.1987533480099906"/>
    <s v="Turfgrass Urban"/>
    <s v="Sprinkler"/>
    <s v="Developed/Open Space"/>
    <s v="Urban Grass"/>
  </r>
  <r>
    <x v="39"/>
    <x v="4"/>
    <n v="9.1987533480099906"/>
    <s v="Turfgrass Urban"/>
    <s v="Sprinkler"/>
    <s v="Developed/Open Space"/>
    <s v="Urban Grass"/>
  </r>
  <r>
    <x v="24"/>
    <x v="4"/>
    <n v="2.4089831725700002"/>
    <s v="Turfgrass Urban"/>
    <s v="Sprinkler"/>
    <s v="Developed/Open Space"/>
    <s v="Urban Grass"/>
  </r>
  <r>
    <x v="58"/>
    <x v="4"/>
    <n v="0.78579644982600005"/>
    <s v="Turfgrass Urban"/>
    <s v="Sprinkler"/>
    <s v="Developed/Open Space"/>
    <s v="Urban Grass"/>
  </r>
  <r>
    <x v="12"/>
    <x v="4"/>
    <n v="2.8984170039700001"/>
    <s v="Turfgrass Urban"/>
    <s v="Sprinkler"/>
    <s v="Developed/Open Space"/>
    <s v="Urban Grass"/>
  </r>
  <r>
    <x v="39"/>
    <x v="4"/>
    <n v="3.33962872148"/>
    <s v="Turfgrass Urban"/>
    <s v="Sprinkler"/>
    <s v="Developed/Open Space"/>
    <s v="Urban Grass"/>
  </r>
  <r>
    <x v="23"/>
    <x v="4"/>
    <n v="12.1600934776"/>
    <s v="Turfgrass Urban"/>
    <s v="Sprinkler"/>
    <s v="Developed/Open Space"/>
    <s v="Urban Grass"/>
  </r>
  <r>
    <x v="11"/>
    <x v="4"/>
    <n v="4.7894433680899997"/>
    <s v="Turfgrass Urban"/>
    <s v="Sprinkler"/>
    <s v="Developed/Open Space"/>
    <s v="Urban Grass"/>
  </r>
  <r>
    <x v="11"/>
    <x v="4"/>
    <n v="4.7894433680899997"/>
    <s v="Turfgrass Urban"/>
    <s v="Sprinkler"/>
    <s v="Developed/Open Space"/>
    <s v="Urban Grass"/>
  </r>
  <r>
    <x v="11"/>
    <x v="4"/>
    <n v="4.7894433680899997"/>
    <s v="Turfgrass Urban"/>
    <s v="Sprinkler"/>
    <s v="Developed/Open Space"/>
    <s v="Urban Grass"/>
  </r>
  <r>
    <x v="38"/>
    <x v="4"/>
    <n v="27.2829815324999"/>
    <s v="Turfgrass Urban"/>
    <s v="Sprinkler"/>
    <s v="Developed/Open Space"/>
    <s v="Urban Grass"/>
  </r>
  <r>
    <x v="38"/>
    <x v="4"/>
    <n v="27.2829815324999"/>
    <s v="Turfgrass Urban"/>
    <s v="Sprinkler"/>
    <s v="Developed/Open Space"/>
    <s v="Urban Grass"/>
  </r>
  <r>
    <x v="38"/>
    <x v="4"/>
    <n v="27.2829815324999"/>
    <s v="Turfgrass Urban"/>
    <s v="Sprinkler"/>
    <s v="Developed/Open Space"/>
    <s v="Urban Grass"/>
  </r>
  <r>
    <x v="38"/>
    <x v="4"/>
    <n v="27.2829815324999"/>
    <s v="Turfgrass Urban"/>
    <s v="Sprinkler"/>
    <s v="Developed/Open Space"/>
    <s v="Urban Grass"/>
  </r>
  <r>
    <x v="38"/>
    <x v="4"/>
    <n v="27.2829815324999"/>
    <s v="Turfgrass Urban"/>
    <s v="Sprinkler"/>
    <s v="Developed/Open Space"/>
    <s v="Urban Grass"/>
  </r>
  <r>
    <x v="38"/>
    <x v="4"/>
    <n v="27.2829815324999"/>
    <s v="Turfgrass Urban"/>
    <s v="Sprinkler"/>
    <s v="Developed/Open Space"/>
    <s v="Urban Grass"/>
  </r>
  <r>
    <x v="38"/>
    <x v="4"/>
    <n v="27.2829815324999"/>
    <s v="Turfgrass Urban"/>
    <s v="Sprinkler"/>
    <s v="Developed/Open Space"/>
    <s v="Urban Grass"/>
  </r>
  <r>
    <x v="38"/>
    <x v="4"/>
    <n v="27.2829815324999"/>
    <s v="Turfgrass Urban"/>
    <s v="Sprinkler"/>
    <s v="Developed/Open Space"/>
    <s v="Urban Grass"/>
  </r>
  <r>
    <x v="28"/>
    <x v="4"/>
    <n v="1.8297564267799999"/>
    <s v="Turfgrass Urban"/>
    <s v="Sprinkler"/>
    <s v="Developed/Open Space"/>
    <s v="Urban Grass"/>
  </r>
  <r>
    <x v="4"/>
    <x v="4"/>
    <n v="1.7286379462200001"/>
    <s v="Turfgrass Urban"/>
    <s v="Sprinkler"/>
    <s v="Developed/Open Space"/>
    <s v="Urban Grass"/>
  </r>
  <r>
    <x v="6"/>
    <x v="4"/>
    <n v="2.2168068195399999"/>
    <s v="Turfgrass Urban"/>
    <s v="Sprinkler"/>
    <s v="Developed/Open Space"/>
    <s v="Urban Grass"/>
  </r>
  <r>
    <x v="17"/>
    <x v="4"/>
    <n v="3.37847549983"/>
    <s v="Turfgrass Urban"/>
    <s v="Sprinkler"/>
    <s v="Developed/Open Space"/>
    <s v="Urban Grass"/>
  </r>
  <r>
    <x v="39"/>
    <x v="4"/>
    <n v="6.1911392432200003"/>
    <s v="Turfgrass Urban"/>
    <s v="Sprinkler"/>
    <s v="Developed/Open Space"/>
    <s v="Urban Grass"/>
  </r>
  <r>
    <x v="39"/>
    <x v="4"/>
    <n v="6.1911392432200003"/>
    <s v="Turfgrass Urban"/>
    <s v="Sprinkler"/>
    <s v="Developed/Open Space"/>
    <s v="Urban Grass"/>
  </r>
  <r>
    <x v="11"/>
    <x v="4"/>
    <n v="0.191030676373"/>
    <s v="Turfgrass Urban"/>
    <s v="Sprinkler"/>
    <s v="Developed/Open Space"/>
    <s v="Urban Grass"/>
  </r>
  <r>
    <x v="39"/>
    <x v="4"/>
    <n v="112.869779765999"/>
    <s v="Turfgrass Urban"/>
    <s v="Sprinkler"/>
    <s v="Developed/Open Space"/>
    <s v="Urban Grass"/>
  </r>
  <r>
    <x v="39"/>
    <x v="4"/>
    <n v="112.869779765999"/>
    <s v="Turfgrass Urban"/>
    <s v="Sprinkler"/>
    <s v="Developed/Open Space"/>
    <s v="Urban Grass"/>
  </r>
  <r>
    <x v="39"/>
    <x v="4"/>
    <n v="112.869779765999"/>
    <s v="Turfgrass Urban"/>
    <s v="Sprinkler"/>
    <s v="Developed/Open Space"/>
    <s v="Urban Grass"/>
  </r>
  <r>
    <x v="39"/>
    <x v="4"/>
    <n v="112.869779765999"/>
    <s v="Turfgrass Urban"/>
    <s v="Sprinkler"/>
    <s v="Developed/Open Space"/>
    <s v="Urban Grass"/>
  </r>
  <r>
    <x v="39"/>
    <x v="4"/>
    <n v="112.869779765999"/>
    <s v="Turfgrass Urban"/>
    <s v="Sprinkler"/>
    <s v="Developed/Open Space"/>
    <s v="Urban Grass"/>
  </r>
  <r>
    <x v="42"/>
    <x v="4"/>
    <n v="0.95748957447700001"/>
    <s v="Turfgrass Urban"/>
    <s v="Sprinkler"/>
    <s v="Developed/Open Space"/>
    <s v="Urban Grass"/>
  </r>
  <r>
    <x v="42"/>
    <x v="4"/>
    <n v="0.95748957447700001"/>
    <s v="Turfgrass Urban"/>
    <s v="Sprinkler"/>
    <s v="Developed/Open Space"/>
    <s v="Urban Grass"/>
  </r>
  <r>
    <x v="7"/>
    <x v="4"/>
    <n v="0.95748957447700001"/>
    <s v="Turfgrass Urban"/>
    <s v="Sprinkler"/>
    <s v="Developed/Open Space"/>
    <s v="Urban Grass"/>
  </r>
  <r>
    <x v="7"/>
    <x v="4"/>
    <n v="0.95748957447700001"/>
    <s v="Turfgrass Urban"/>
    <s v="Sprinkler"/>
    <s v="Developed/Open Space"/>
    <s v="Urban Grass"/>
  </r>
  <r>
    <x v="11"/>
    <x v="4"/>
    <n v="0.43876489927200002"/>
    <s v="Turfgrass Urban"/>
    <s v="Sprinkler"/>
    <s v="Developed/Open Space"/>
    <s v="Urban Grass"/>
  </r>
  <r>
    <x v="11"/>
    <x v="4"/>
    <n v="0.43876489927200002"/>
    <s v="Turfgrass Urban"/>
    <s v="Sprinkler"/>
    <s v="Developed/Open Space"/>
    <s v="Urban Grass"/>
  </r>
  <r>
    <x v="17"/>
    <x v="4"/>
    <n v="0.99238204004099995"/>
    <s v="Turfgrass Urban"/>
    <s v="Sprinkler"/>
    <s v="Developed/Open Space"/>
    <s v="Urban Grass"/>
  </r>
  <r>
    <x v="25"/>
    <x v="4"/>
    <n v="0.96665537240699995"/>
    <s v="Turfgrass Urban"/>
    <s v="Sprinkler"/>
    <s v="Developed/Open Space"/>
    <s v="Urban Grass"/>
  </r>
  <r>
    <x v="17"/>
    <x v="4"/>
    <n v="4.8875868960800002"/>
    <s v="Turfgrass Urban"/>
    <s v="Sprinkler"/>
    <s v="Developed/Open Space"/>
    <s v="Urban Grass"/>
  </r>
  <r>
    <x v="38"/>
    <x v="4"/>
    <n v="4.8875868960800002"/>
    <s v="Turfgrass Urban"/>
    <s v="Sprinkler"/>
    <s v="Developed/Open Space"/>
    <s v="Urban Grass"/>
  </r>
  <r>
    <x v="42"/>
    <x v="4"/>
    <n v="2.5954270753199999"/>
    <s v="Turfgrass Urban"/>
    <s v="Sprinkler"/>
    <s v="Developed/Open Space"/>
    <s v="Urban Grass"/>
  </r>
  <r>
    <x v="7"/>
    <x v="4"/>
    <n v="2.5954270753199999"/>
    <s v="Turfgrass Urban"/>
    <s v="Sprinkler"/>
    <s v="Developed/Open Space"/>
    <s v="Urban Grass"/>
  </r>
  <r>
    <x v="55"/>
    <x v="4"/>
    <n v="0.70284409572899997"/>
    <s v="Turfgrass Urban"/>
    <s v="Sprinkler"/>
    <s v="Developed/Open Space"/>
    <s v="Urban Grass"/>
  </r>
  <r>
    <x v="4"/>
    <x v="4"/>
    <n v="0.70284409572899997"/>
    <s v="Turfgrass Urban"/>
    <s v="Sprinkler"/>
    <s v="Developed/Open Space"/>
    <s v="Urban Grass"/>
  </r>
  <r>
    <x v="26"/>
    <x v="4"/>
    <n v="1.59308710783"/>
    <s v="Turfgrass Urban"/>
    <s v="Sprinkler"/>
    <s v="Developed/Open Space"/>
    <s v="Urban Grass"/>
  </r>
  <r>
    <x v="42"/>
    <x v="4"/>
    <n v="1.0777697234400001"/>
    <s v="Turfgrass Urban"/>
    <s v="Sprinkler"/>
    <s v="Developed/Open Space"/>
    <s v="Urban Grass"/>
  </r>
  <r>
    <x v="7"/>
    <x v="4"/>
    <n v="1.0777697234400001"/>
    <s v="Turfgrass Urban"/>
    <s v="Sprinkler"/>
    <s v="Developed/Open Space"/>
    <s v="Urban Grass"/>
  </r>
  <r>
    <x v="39"/>
    <x v="4"/>
    <n v="3.5423234310999998"/>
    <s v="Turfgrass Urban"/>
    <s v="Sprinkler"/>
    <s v="Developed/Open Space"/>
    <s v="Urban Grass"/>
  </r>
  <r>
    <x v="39"/>
    <x v="4"/>
    <n v="3.5423234310999998"/>
    <s v="Turfgrass Urban"/>
    <s v="Sprinkler"/>
    <s v="Developed/Open Space"/>
    <s v="Urban Grass"/>
  </r>
  <r>
    <x v="39"/>
    <x v="4"/>
    <n v="3.5423234310999998"/>
    <s v="Turfgrass Urban"/>
    <s v="Sprinkler"/>
    <s v="Developed/Open Space"/>
    <s v="Urban Grass"/>
  </r>
  <r>
    <x v="17"/>
    <x v="4"/>
    <n v="0.78001454962299999"/>
    <s v="Turfgrass Urban"/>
    <s v="Sprinkler"/>
    <s v="Developed/Open Space"/>
    <s v="Urban Grass"/>
  </r>
  <r>
    <x v="8"/>
    <x v="4"/>
    <n v="5.0779185506599998"/>
    <s v="Turfgrass Urban"/>
    <s v="Sprinkler"/>
    <s v="Developed/Open Space"/>
    <s v="Urban Grass"/>
  </r>
  <r>
    <x v="8"/>
    <x v="4"/>
    <n v="5.0779185506599998"/>
    <s v="Turfgrass Urban"/>
    <s v="Sprinkler"/>
    <s v="Developed/Open Space"/>
    <s v="Urban Grass"/>
  </r>
  <r>
    <x v="21"/>
    <x v="4"/>
    <n v="2.0184156772600002"/>
    <s v="Turfgrass Urban"/>
    <s v="Sprinkler"/>
    <s v="Developed/Open Space"/>
    <s v="Urban Grass"/>
  </r>
  <r>
    <x v="11"/>
    <x v="4"/>
    <n v="1.7058224467600001"/>
    <s v="Turfgrass Urban"/>
    <s v="Sprinkler"/>
    <s v="Developed/Open Space"/>
    <s v="Urban Grass"/>
  </r>
  <r>
    <x v="39"/>
    <x v="4"/>
    <n v="3.4234594354099999"/>
    <s v="Turfgrass Urban"/>
    <s v="Sprinkler"/>
    <s v="Developed/Open Space"/>
    <s v="Urban Grass"/>
  </r>
  <r>
    <x v="11"/>
    <x v="4"/>
    <n v="1.26122525222"/>
    <s v="Turfgrass Urban"/>
    <s v="Sprinkler"/>
    <s v="Developed/Open Space"/>
    <s v="Urban Grass"/>
  </r>
  <r>
    <x v="11"/>
    <x v="4"/>
    <n v="1.26122525222"/>
    <s v="Turfgrass Urban"/>
    <s v="Sprinkler"/>
    <s v="Developed/Open Space"/>
    <s v="Urban Grass"/>
  </r>
  <r>
    <x v="42"/>
    <x v="4"/>
    <n v="2.3103998859899999"/>
    <s v="Turfgrass Urban"/>
    <s v="Sprinkler"/>
    <s v="Developed/Open Space"/>
    <s v="Urban Grass"/>
  </r>
  <r>
    <x v="7"/>
    <x v="4"/>
    <n v="2.3103998859899999"/>
    <s v="Turfgrass Urban"/>
    <s v="Sprinkler"/>
    <s v="Developed/Open Space"/>
    <s v="Urban Grass"/>
  </r>
  <r>
    <x v="17"/>
    <x v="4"/>
    <n v="1.56646478491"/>
    <s v="Turfgrass Urban"/>
    <s v="Sprinkler"/>
    <s v="Developed/Open Space"/>
    <s v="Urban Grass"/>
  </r>
  <r>
    <x v="6"/>
    <x v="4"/>
    <n v="1.75837748495"/>
    <s v="Turfgrass Urban"/>
    <s v="Sprinkler"/>
    <s v="Developed/Open Space"/>
    <s v="Urban Grass"/>
  </r>
  <r>
    <x v="39"/>
    <x v="4"/>
    <n v="2.8195326020199998"/>
    <s v="Turfgrass Urban"/>
    <s v="Sprinkler"/>
    <s v="Developed/Open Space"/>
    <s v="Urban Grass"/>
  </r>
  <r>
    <x v="6"/>
    <x v="4"/>
    <n v="6.0901155798"/>
    <s v="Turfgrass Urban"/>
    <s v="Sprinkler"/>
    <s v="Developed/Open Space"/>
    <s v="Urban Grass"/>
  </r>
  <r>
    <x v="38"/>
    <x v="4"/>
    <n v="1.81934069854"/>
    <s v="Turfgrass Urban"/>
    <s v="Sprinkler"/>
    <s v="Developed/Open Space"/>
    <s v="Urban Grass"/>
  </r>
  <r>
    <x v="38"/>
    <x v="4"/>
    <n v="1.81934069854"/>
    <s v="Turfgrass Urban"/>
    <s v="Sprinkler"/>
    <s v="Developed/Open Space"/>
    <s v="Urban Grass"/>
  </r>
  <r>
    <x v="38"/>
    <x v="4"/>
    <n v="1.81934069854"/>
    <s v="Turfgrass Urban"/>
    <s v="Sprinkler"/>
    <s v="Developed/Open Space"/>
    <s v="Urban Grass"/>
  </r>
  <r>
    <x v="38"/>
    <x v="4"/>
    <n v="1.81934069854"/>
    <s v="Turfgrass Urban"/>
    <s v="Sprinkler"/>
    <s v="Developed/Open Space"/>
    <s v="Urban Grass"/>
  </r>
  <r>
    <x v="38"/>
    <x v="4"/>
    <n v="1.81934069854"/>
    <s v="Turfgrass Urban"/>
    <s v="Sprinkler"/>
    <s v="Developed/Open Space"/>
    <s v="Urban Grass"/>
  </r>
  <r>
    <x v="25"/>
    <x v="4"/>
    <n v="3.1085811619900001"/>
    <s v="Turfgrass Urban"/>
    <s v="Sprinkler"/>
    <s v="Developed/Open Space"/>
    <s v="Urban Grass"/>
  </r>
  <r>
    <x v="29"/>
    <x v="4"/>
    <n v="1.75738874606"/>
    <s v="Turfgrass Urban"/>
    <s v="Sprinkler"/>
    <s v="Developed/Open Space"/>
    <s v="Urban Grass"/>
  </r>
  <r>
    <x v="17"/>
    <x v="4"/>
    <n v="1.1912220009000001"/>
    <s v="Turfgrass Urban"/>
    <s v="Sprinkler"/>
    <s v="Developed/Open Space"/>
    <s v="Urban Grass"/>
  </r>
  <r>
    <x v="23"/>
    <x v="4"/>
    <n v="1.1912220009000001"/>
    <s v="Turfgrass Urban"/>
    <s v="Sprinkler"/>
    <s v="Developed/Open Space"/>
    <s v="Urban Grass"/>
  </r>
  <r>
    <x v="39"/>
    <x v="4"/>
    <n v="2.65543231384"/>
    <s v="Turfgrass Urban"/>
    <s v="Sprinkler"/>
    <s v="Developed/Open Space"/>
    <s v="Urban Grass"/>
  </r>
  <r>
    <x v="39"/>
    <x v="4"/>
    <n v="2.65543231384"/>
    <s v="Turfgrass Urban"/>
    <s v="Sprinkler"/>
    <s v="Developed/Open Space"/>
    <s v="Urban Grass"/>
  </r>
  <r>
    <x v="39"/>
    <x v="4"/>
    <n v="2.65543231384"/>
    <s v="Turfgrass Urban"/>
    <s v="Sprinkler"/>
    <s v="Developed/Open Space"/>
    <s v="Urban Grass"/>
  </r>
  <r>
    <x v="39"/>
    <x v="4"/>
    <n v="2.65543231384"/>
    <s v="Turfgrass Urban"/>
    <s v="Sprinkler"/>
    <s v="Developed/Open Space"/>
    <s v="Urban Grass"/>
  </r>
  <r>
    <x v="40"/>
    <x v="4"/>
    <n v="2.65543231384"/>
    <s v="Turfgrass Urban"/>
    <s v="Sprinkler"/>
    <s v="Developed/Open Space"/>
    <s v="Urban Grass"/>
  </r>
  <r>
    <x v="40"/>
    <x v="4"/>
    <n v="2.65543231384"/>
    <s v="Turfgrass Urban"/>
    <s v="Sprinkler"/>
    <s v="Developed/Open Space"/>
    <s v="Urban Grass"/>
  </r>
  <r>
    <x v="40"/>
    <x v="4"/>
    <n v="2.65543231384"/>
    <s v="Turfgrass Urban"/>
    <s v="Sprinkler"/>
    <s v="Developed/Open Space"/>
    <s v="Urban Grass"/>
  </r>
  <r>
    <x v="40"/>
    <x v="4"/>
    <n v="2.65543231384"/>
    <s v="Turfgrass Urban"/>
    <s v="Sprinkler"/>
    <s v="Developed/Open Space"/>
    <s v="Urban Grass"/>
  </r>
  <r>
    <x v="30"/>
    <x v="4"/>
    <n v="1.79589508542"/>
    <s v="Turfgrass Urban"/>
    <s v="Sprinkler"/>
    <s v="Developed/Open Space"/>
    <s v="Urban Grass"/>
  </r>
  <r>
    <x v="38"/>
    <x v="4"/>
    <n v="6.3998574458100004"/>
    <s v="Turfgrass Urban"/>
    <s v="Sprinkler"/>
    <s v="Developed/Open Space"/>
    <s v="Urban Grass"/>
  </r>
  <r>
    <x v="38"/>
    <x v="4"/>
    <n v="6.3998574458100004"/>
    <s v="Turfgrass Urban"/>
    <s v="Sprinkler"/>
    <s v="Developed/Open Space"/>
    <s v="Urban Grass"/>
  </r>
  <r>
    <x v="23"/>
    <x v="4"/>
    <n v="10.1459807316"/>
    <s v="Turfgrass Urban"/>
    <s v="Sprinkler"/>
    <s v="Developed/Open Space"/>
    <s v="Urban Grass"/>
  </r>
  <r>
    <x v="17"/>
    <x v="4"/>
    <n v="0.30496502721800001"/>
    <s v="Turfgrass Urban"/>
    <s v="Sprinkler"/>
    <s v="Developed/Open Space"/>
    <s v="Urban Grass"/>
  </r>
  <r>
    <x v="42"/>
    <x v="4"/>
    <n v="0.78557917472700001"/>
    <s v="Turfgrass Urban"/>
    <s v="Sprinkler"/>
    <s v="Developed/Open Space"/>
    <s v="Urban Grass"/>
  </r>
  <r>
    <x v="7"/>
    <x v="4"/>
    <n v="0.78557917472700001"/>
    <s v="Turfgrass Urban"/>
    <s v="Sprinkler"/>
    <s v="Developed/Open Space"/>
    <s v="Urban Grass"/>
  </r>
  <r>
    <x v="17"/>
    <x v="4"/>
    <n v="2.7345858451499998"/>
    <s v="Turfgrass Urban"/>
    <s v="Sprinkler"/>
    <s v="Developed/Open Space"/>
    <s v="Urban Grass"/>
  </r>
  <r>
    <x v="38"/>
    <x v="4"/>
    <n v="29.186040609300001"/>
    <s v="Turfgrass Urban"/>
    <s v="Sprinkler"/>
    <s v="Developed/Open Space"/>
    <s v="Urban Grass"/>
  </r>
  <r>
    <x v="38"/>
    <x v="4"/>
    <n v="29.186040609300001"/>
    <s v="Turfgrass Urban"/>
    <s v="Sprinkler"/>
    <s v="Developed/Open Space"/>
    <s v="Urban Grass"/>
  </r>
  <r>
    <x v="38"/>
    <x v="4"/>
    <n v="29.186040609300001"/>
    <s v="Turfgrass Urban"/>
    <s v="Sprinkler"/>
    <s v="Developed/Open Space"/>
    <s v="Urban Grass"/>
  </r>
  <r>
    <x v="1"/>
    <x v="4"/>
    <n v="1.6849654143699999"/>
    <s v="Turfgrass Urban"/>
    <s v="Sprinkler"/>
    <s v="Developed/Open Space"/>
    <s v="Urban Grass"/>
  </r>
  <r>
    <x v="1"/>
    <x v="4"/>
    <n v="1.6849654143699999"/>
    <s v="Turfgrass Urban"/>
    <s v="Sprinkler"/>
    <s v="Developed/Open Space"/>
    <s v="Urban Grass"/>
  </r>
  <r>
    <x v="42"/>
    <x v="4"/>
    <n v="3.4299744473399998"/>
    <s v="Turfgrass Urban"/>
    <s v="Sprinkler"/>
    <s v="Developed/Open Space"/>
    <s v="Urban Grass"/>
  </r>
  <r>
    <x v="7"/>
    <x v="4"/>
    <n v="3.4299744473399998"/>
    <s v="Turfgrass Urban"/>
    <s v="Sprinkler"/>
    <s v="Developed/Open Space"/>
    <s v="Urban Grass"/>
  </r>
  <r>
    <x v="17"/>
    <x v="4"/>
    <n v="0.894035002385"/>
    <s v="Turfgrass Urban"/>
    <s v="Sprinkler"/>
    <s v="Developed/Open Space"/>
    <s v="Urban Grass"/>
  </r>
  <r>
    <x v="25"/>
    <x v="4"/>
    <n v="1.4668038720400001"/>
    <s v="Turfgrass Urban"/>
    <s v="Sprinkler"/>
    <s v="Developed/Open Space"/>
    <s v="Urban Grass"/>
  </r>
  <r>
    <x v="38"/>
    <x v="4"/>
    <n v="8.0713919805399996"/>
    <s v="Turfgrass Urban"/>
    <s v="Sprinkler"/>
    <s v="Developed/Open Space"/>
    <s v="Urban Grass"/>
  </r>
  <r>
    <x v="11"/>
    <x v="4"/>
    <n v="2.4152266279000001"/>
    <s v="Turfgrass Urban"/>
    <s v="Sprinkler"/>
    <s v="Developed/Open Space"/>
    <s v="Urban Grass"/>
  </r>
  <r>
    <x v="12"/>
    <x v="4"/>
    <n v="4.9988841073600003"/>
    <s v="Turfgrass Urban"/>
    <s v="Sprinkler"/>
    <s v="Developed/Open Space"/>
    <s v="Urban Grass"/>
  </r>
  <r>
    <x v="12"/>
    <x v="4"/>
    <n v="4.9988841073600003"/>
    <s v="Turfgrass Urban"/>
    <s v="Sprinkler"/>
    <s v="Developed/Open Space"/>
    <s v="Urban Grass"/>
  </r>
  <r>
    <x v="12"/>
    <x v="4"/>
    <n v="4.9988841073600003"/>
    <s v="Turfgrass Urban"/>
    <s v="Sprinkler"/>
    <s v="Developed/Open Space"/>
    <s v="Urban Grass"/>
  </r>
  <r>
    <x v="12"/>
    <x v="4"/>
    <n v="4.9988841073600003"/>
    <s v="Turfgrass Urban"/>
    <s v="Sprinkler"/>
    <s v="Developed/Open Space"/>
    <s v="Urban Grass"/>
  </r>
  <r>
    <x v="12"/>
    <x v="4"/>
    <n v="4.9988841073600003"/>
    <s v="Turfgrass Urban"/>
    <s v="Sprinkler"/>
    <s v="Developed/Open Space"/>
    <s v="Urban Grass"/>
  </r>
  <r>
    <x v="12"/>
    <x v="4"/>
    <n v="4.9988841073600003"/>
    <s v="Turfgrass Urban"/>
    <s v="Sprinkler"/>
    <s v="Developed/Open Space"/>
    <s v="Urban Grass"/>
  </r>
  <r>
    <x v="39"/>
    <x v="4"/>
    <n v="9.2671037717899996"/>
    <s v="Turfgrass Urban"/>
    <s v="Sprinkler"/>
    <s v="Developed/Open Space"/>
    <s v="Urban Grass"/>
  </r>
  <r>
    <x v="38"/>
    <x v="4"/>
    <n v="36.830575836800001"/>
    <s v="Turfgrass Urban"/>
    <s v="Sprinkler"/>
    <s v="Developed/Open Space"/>
    <s v="Urban Grass"/>
  </r>
  <r>
    <x v="38"/>
    <x v="4"/>
    <n v="36.830575836800001"/>
    <s v="Turfgrass Urban"/>
    <s v="Sprinkler"/>
    <s v="Developed/Open Space"/>
    <s v="Urban Grass"/>
  </r>
  <r>
    <x v="4"/>
    <x v="4"/>
    <n v="1.37253130956"/>
    <s v="Turfgrass Urban"/>
    <s v="Sprinkler"/>
    <s v="Developed/Open Space"/>
    <s v="Urban Grass"/>
  </r>
  <r>
    <x v="4"/>
    <x v="4"/>
    <n v="1.37253130956"/>
    <s v="Turfgrass Urban"/>
    <s v="Sprinkler"/>
    <s v="Developed/Open Space"/>
    <s v="Urban Grass"/>
  </r>
  <r>
    <x v="7"/>
    <x v="4"/>
    <n v="1.37253130956"/>
    <s v="Turfgrass Urban"/>
    <s v="Sprinkler"/>
    <s v="Developed/Open Space"/>
    <s v="Urban Grass"/>
  </r>
  <r>
    <x v="11"/>
    <x v="4"/>
    <n v="1.6549528636299999"/>
    <s v="Turfgrass Urban"/>
    <s v="Sprinkler"/>
    <s v="Developed/Open Space"/>
    <s v="Urban Grass"/>
  </r>
  <r>
    <x v="38"/>
    <x v="4"/>
    <n v="1.00201943233"/>
    <s v="Turfgrass Urban"/>
    <s v="Sprinkler"/>
    <s v="Developed/Open Space"/>
    <s v="Urban Grass"/>
  </r>
  <r>
    <x v="38"/>
    <x v="4"/>
    <n v="3.2795962567000001"/>
    <s v="Turfgrass Urban"/>
    <s v="Sprinkler"/>
    <s v="Developed/Open Space"/>
    <s v="Urban Grass"/>
  </r>
  <r>
    <x v="38"/>
    <x v="4"/>
    <n v="3.2795962567000001"/>
    <s v="Turfgrass Urban"/>
    <s v="Sprinkler"/>
    <s v="Developed/Open Space"/>
    <s v="Urban Grass"/>
  </r>
  <r>
    <x v="38"/>
    <x v="4"/>
    <n v="3.2795962567000001"/>
    <s v="Turfgrass Urban"/>
    <s v="Sprinkler"/>
    <s v="Developed/Open Space"/>
    <s v="Urban Grass"/>
  </r>
  <r>
    <x v="38"/>
    <x v="4"/>
    <n v="3.2795962567000001"/>
    <s v="Turfgrass Urban"/>
    <s v="Sprinkler"/>
    <s v="Developed/Open Space"/>
    <s v="Urban Grass"/>
  </r>
  <r>
    <x v="58"/>
    <x v="4"/>
    <n v="9.4971663685499905"/>
    <s v="Turfgrass Urban"/>
    <s v="Sprinkler"/>
    <s v="Developed/Open Space"/>
    <s v="Urban Grass"/>
  </r>
  <r>
    <x v="30"/>
    <x v="4"/>
    <n v="3.9124964952800001"/>
    <s v="Turfgrass Urban"/>
    <s v="Sprinkler"/>
    <s v="Developed/Open Space"/>
    <s v="Urban Grass"/>
  </r>
  <r>
    <x v="30"/>
    <x v="4"/>
    <n v="3.9124964952800001"/>
    <s v="Turfgrass Urban"/>
    <s v="Sprinkler"/>
    <s v="Developed/Open Space"/>
    <s v="Urban Grass"/>
  </r>
  <r>
    <x v="16"/>
    <x v="4"/>
    <n v="0.69505957018599995"/>
    <s v="Turfgrass Urban"/>
    <s v="Sprinkler"/>
    <s v="Grassland/Pasture"/>
    <s v="Urban Grass"/>
  </r>
  <r>
    <x v="16"/>
    <x v="4"/>
    <n v="0.69505957018599995"/>
    <s v="Turfgrass Urban"/>
    <s v="Sprinkler"/>
    <s v="Grassland/Pasture"/>
    <s v="Urban Grass"/>
  </r>
  <r>
    <x v="16"/>
    <x v="4"/>
    <n v="0.53716340881299995"/>
    <s v="Turfgrass Urban"/>
    <s v="Sprinkler"/>
    <s v="Grassland/Pasture"/>
    <s v="Urban Grass"/>
  </r>
  <r>
    <x v="16"/>
    <x v="4"/>
    <n v="0.53716340881299995"/>
    <s v="Turfgrass Urban"/>
    <s v="Sprinkler"/>
    <s v="Grassland/Pasture"/>
    <s v="Urban Grass"/>
  </r>
  <r>
    <x v="25"/>
    <x v="4"/>
    <n v="1.01185358392"/>
    <s v="Turfgrass Urban"/>
    <s v="Sprinkler"/>
    <s v="Grassland/Pasture"/>
    <s v="Urban Grass"/>
  </r>
  <r>
    <x v="39"/>
    <x v="4"/>
    <n v="5.2902687256799998"/>
    <s v="Turfgrass Urban"/>
    <s v="Sprinkler"/>
    <s v="Grassland/Pasture"/>
    <s v="Urban Grass"/>
  </r>
  <r>
    <x v="27"/>
    <x v="4"/>
    <n v="4.8590471090599996"/>
    <s v="Turfgrass Urban"/>
    <s v="Sprinkler"/>
    <s v="Grassland/Pasture"/>
    <s v="Urban Grass"/>
  </r>
  <r>
    <x v="27"/>
    <x v="4"/>
    <n v="4.8590471090599996"/>
    <s v="Turfgrass Urban"/>
    <s v="Sprinkler"/>
    <s v="Grassland/Pasture"/>
    <s v="Urban Grass"/>
  </r>
  <r>
    <x v="42"/>
    <x v="4"/>
    <n v="0.69271032901899998"/>
    <s v="Turfgrass Urban"/>
    <s v="Sprinkler"/>
    <s v="Grassland/Pasture"/>
    <s v="Urban Grass"/>
  </r>
  <r>
    <x v="7"/>
    <x v="4"/>
    <n v="0.69271032901899998"/>
    <s v="Turfgrass Urban"/>
    <s v="Sprinkler"/>
    <s v="Grassland/Pasture"/>
    <s v="Urban Grass"/>
  </r>
  <r>
    <x v="10"/>
    <x v="4"/>
    <n v="0.63409068712399996"/>
    <s v="Turfgrass Urban"/>
    <s v="Sprinkler"/>
    <s v="Grassland/Pasture"/>
    <s v="Urban Grass"/>
  </r>
  <r>
    <x v="16"/>
    <x v="4"/>
    <n v="0.28872674967599998"/>
    <s v="Turfgrass Urban"/>
    <s v="Sprinkler"/>
    <s v="Grassland/Pasture"/>
    <s v="Urban Grass"/>
  </r>
  <r>
    <x v="21"/>
    <x v="4"/>
    <n v="0.57974563885700003"/>
    <s v="Turfgrass Urban"/>
    <s v="Sprinkler"/>
    <s v="Grassland/Pasture"/>
    <s v="Urban Grass"/>
  </r>
  <r>
    <x v="25"/>
    <x v="4"/>
    <n v="1.43048139799"/>
    <s v="Turfgrass Urban"/>
    <s v="Sprinkler"/>
    <s v="Grassland/Pasture"/>
    <s v="Urban Grass"/>
  </r>
  <r>
    <x v="39"/>
    <x v="4"/>
    <n v="0.27449447167199997"/>
    <s v="Turfgrass Urban"/>
    <s v="Sprinkler"/>
    <s v="Grassland/Pasture"/>
    <s v="Urban Grass"/>
  </r>
  <r>
    <x v="3"/>
    <x v="4"/>
    <n v="1.1601782306399999"/>
    <s v="Turfgrass Urban"/>
    <s v="Sprinkler"/>
    <s v="Grassland/Pasture"/>
    <s v="Urban Grass"/>
  </r>
  <r>
    <x v="41"/>
    <x v="4"/>
    <n v="4.6823341007600003"/>
    <s v="Turfgrass Urban"/>
    <s v="Sprinkler"/>
    <s v="Grassland/Pasture"/>
    <s v="Urban Grass"/>
  </r>
  <r>
    <x v="41"/>
    <x v="4"/>
    <n v="4.6823341007600003"/>
    <s v="Turfgrass Urban"/>
    <s v="Sprinkler"/>
    <s v="Grassland/Pasture"/>
    <s v="Urban Grass"/>
  </r>
  <r>
    <x v="17"/>
    <x v="4"/>
    <n v="0.55860343094300002"/>
    <s v="Turfgrass Urban"/>
    <s v="Sprinkler"/>
    <s v="Grassland/Pasture"/>
    <s v="Urban Grass"/>
  </r>
  <r>
    <x v="28"/>
    <x v="4"/>
    <n v="1.95476443748"/>
    <s v="Turfgrass Urban"/>
    <s v="Sprinkler"/>
    <s v="Grassland/Pasture"/>
    <s v="Urban Grass"/>
  </r>
  <r>
    <x v="23"/>
    <x v="4"/>
    <n v="1.19209530729"/>
    <s v="Turfgrass Urban"/>
    <s v="Sprinkler"/>
    <s v="Grassland/Pasture"/>
    <s v="Urban Grass"/>
  </r>
  <r>
    <x v="28"/>
    <x v="4"/>
    <n v="12.489775118500001"/>
    <s v="Turfgrass Urban"/>
    <s v="Sprinkler"/>
    <s v="Grassland/Pasture"/>
    <s v="Urban Grass"/>
  </r>
  <r>
    <x v="28"/>
    <x v="4"/>
    <n v="12.489775118500001"/>
    <s v="Turfgrass Urban"/>
    <s v="Sprinkler"/>
    <s v="Grassland/Pasture"/>
    <s v="Urban Grass"/>
  </r>
  <r>
    <x v="28"/>
    <x v="4"/>
    <n v="12.489775118500001"/>
    <s v="Turfgrass Urban"/>
    <s v="Sprinkler"/>
    <s v="Grassland/Pasture"/>
    <s v="Urban Grass"/>
  </r>
  <r>
    <x v="28"/>
    <x v="4"/>
    <n v="12.489775118500001"/>
    <s v="Turfgrass Urban"/>
    <s v="Sprinkler"/>
    <s v="Grassland/Pasture"/>
    <s v="Urban Grass"/>
  </r>
  <r>
    <x v="5"/>
    <x v="4"/>
    <n v="1.7588504272400001"/>
    <s v="Turfgrass Urban"/>
    <s v="Sprinkler"/>
    <s v="Other Hay/Non Alfalfa"/>
    <s v="Urban Grass"/>
  </r>
  <r>
    <x v="5"/>
    <x v="4"/>
    <n v="1.7588504272400001"/>
    <s v="Turfgrass Urban"/>
    <s v="Sprinkler"/>
    <s v="Other Hay/Non Alfalfa"/>
    <s v="Urban Grass"/>
  </r>
  <r>
    <x v="5"/>
    <x v="4"/>
    <n v="1.7588504272400001"/>
    <s v="Turfgrass Urban"/>
    <s v="Sprinkler"/>
    <s v="Other Hay/Non Alfalfa"/>
    <s v="Urban Grass"/>
  </r>
  <r>
    <x v="35"/>
    <x v="4"/>
    <n v="5.8462823965500004"/>
    <s v="Turfgrass Urban"/>
    <s v="Sprinkler"/>
    <s v="Other Hay/Non Alfalfa"/>
    <s v="Urban Grass"/>
  </r>
  <r>
    <x v="11"/>
    <x v="4"/>
    <n v="6.1517970219100002"/>
    <s v="Turfgrass Urban"/>
    <s v="Sprinkler"/>
    <s v="Other Hay/Non Alfalfa"/>
    <s v="Urban Grass"/>
  </r>
  <r>
    <x v="11"/>
    <x v="4"/>
    <n v="6.1517970219100002"/>
    <s v="Turfgrass Urban"/>
    <s v="Sprinkler"/>
    <s v="Other Hay/Non Alfalfa"/>
    <s v="Urban Grass"/>
  </r>
  <r>
    <x v="42"/>
    <x v="4"/>
    <n v="2.1173024372399998"/>
    <s v="Turfgrass Urban"/>
    <s v="Sprinkler"/>
    <s v="Other Hay/Non Alfalfa"/>
    <s v="Urban Grass"/>
  </r>
  <r>
    <x v="7"/>
    <x v="4"/>
    <n v="2.1173024372399998"/>
    <s v="Turfgrass Urban"/>
    <s v="Sprinkler"/>
    <s v="Other Hay/Non Alfalfa"/>
    <s v="Urban Grass"/>
  </r>
  <r>
    <x v="9"/>
    <x v="4"/>
    <n v="0.49470612859599999"/>
    <s v="Turfgrass Urban"/>
    <s v="Sprinkler"/>
    <s v="Other Hay/Non Alfalfa"/>
    <s v="Urban Grass"/>
  </r>
  <r>
    <x v="9"/>
    <x v="4"/>
    <n v="0.49470612859599999"/>
    <s v="Turfgrass Urban"/>
    <s v="Sprinkler"/>
    <s v="Other Hay/Non Alfalfa"/>
    <s v="Urban Grass"/>
  </r>
  <r>
    <x v="1"/>
    <x v="4"/>
    <n v="4.6289269004899998"/>
    <s v="Turfgrass Urban"/>
    <s v="Sprinkler"/>
    <s v="Other Hay/Non Alfalfa"/>
    <s v="Urban Grass"/>
  </r>
  <r>
    <x v="1"/>
    <x v="4"/>
    <n v="4.6289269004899998"/>
    <s v="Turfgrass Urban"/>
    <s v="Sprinkler"/>
    <s v="Other Hay/Non Alfalfa"/>
    <s v="Urban Grass"/>
  </r>
  <r>
    <x v="1"/>
    <x v="4"/>
    <n v="4.6289269004899998"/>
    <s v="Turfgrass Urban"/>
    <s v="Sprinkler"/>
    <s v="Other Hay/Non Alfalfa"/>
    <s v="Urban Grass"/>
  </r>
  <r>
    <x v="1"/>
    <x v="4"/>
    <n v="4.6289269004899998"/>
    <s v="Turfgrass Urban"/>
    <s v="Sprinkler"/>
    <s v="Other Hay/Non Alfalfa"/>
    <s v="Urban Grass"/>
  </r>
  <r>
    <x v="7"/>
    <x v="4"/>
    <n v="2.5039948016100002"/>
    <s v="Turfgrass Urban"/>
    <s v="Sprinkler"/>
    <s v="Other Hay/Non Alfalfa"/>
    <s v="Urban Grass"/>
  </r>
  <r>
    <x v="53"/>
    <x v="4"/>
    <n v="0.63960795172600005"/>
    <s v="Turfgrass Urban"/>
    <s v="Sprinkler"/>
    <s v="Other Hay/Non Alfalfa"/>
    <s v="Urban Grass"/>
  </r>
  <r>
    <x v="7"/>
    <x v="4"/>
    <n v="0.63960795172600005"/>
    <s v="Turfgrass Urban"/>
    <s v="Sprinkler"/>
    <s v="Other Hay/Non Alfalfa"/>
    <s v="Urban Grass"/>
  </r>
  <r>
    <x v="0"/>
    <x v="4"/>
    <n v="0.68780743558699997"/>
    <s v="Turfgrass Urban"/>
    <s v="Sprinkler"/>
    <s v="Other Hay/Non Alfalfa"/>
    <s v="Urban Grass"/>
  </r>
  <r>
    <x v="0"/>
    <x v="4"/>
    <n v="0.68780743558699997"/>
    <s v="Turfgrass Urban"/>
    <s v="Sprinkler"/>
    <s v="Other Hay/Non Alfalfa"/>
    <s v="Urban Grass"/>
  </r>
  <r>
    <x v="17"/>
    <x v="4"/>
    <n v="2.4176163914700002"/>
    <s v="Turfgrass Urban"/>
    <s v="Sprinkler"/>
    <s v="Other Hay/Non Alfalfa"/>
    <s v="Urban Grass"/>
  </r>
  <r>
    <x v="17"/>
    <x v="4"/>
    <n v="2.4176163914700002"/>
    <s v="Turfgrass Urban"/>
    <s v="Sprinkler"/>
    <s v="Other Hay/Non Alfalfa"/>
    <s v="Urban Grass"/>
  </r>
  <r>
    <x v="10"/>
    <x v="4"/>
    <n v="0.221620551098"/>
    <s v="Turfgrass Urban"/>
    <s v="Sprinkler"/>
    <s v="Other Hay/Non Alfalfa"/>
    <s v="Urban Grass"/>
  </r>
  <r>
    <x v="7"/>
    <x v="4"/>
    <n v="0.50178856858599996"/>
    <s v="Turfgrass Urban"/>
    <s v="Sprinkler"/>
    <s v="Other Hay/Non Alfalfa"/>
    <s v="Urban Grass"/>
  </r>
  <r>
    <x v="7"/>
    <x v="4"/>
    <n v="0.448531016427"/>
    <s v="Turfgrass Urban"/>
    <s v="Sprinkler"/>
    <s v="Other Hay/Non Alfalfa"/>
    <s v="Urban Grass"/>
  </r>
  <r>
    <x v="12"/>
    <x v="4"/>
    <n v="3.0919933769200001"/>
    <s v="Turfgrass Urban"/>
    <s v="Sprinkler"/>
    <s v="Other Hay/Non Alfalfa"/>
    <s v="Urban Grass"/>
  </r>
  <r>
    <x v="38"/>
    <x v="4"/>
    <n v="8.4137832217700002"/>
    <s v="Turfgrass Urban"/>
    <s v="Sprinkler"/>
    <s v="Other Hay/Non Alfalfa"/>
    <s v="Urban Grass"/>
  </r>
  <r>
    <x v="5"/>
    <x v="4"/>
    <n v="2.89456533238"/>
    <s v="Turfgrass Urban"/>
    <s v="Sprinkler"/>
    <s v="Other Hay/Non Alfalfa"/>
    <s v="Urban Grass"/>
  </r>
  <r>
    <x v="11"/>
    <x v="4"/>
    <n v="0.42561069267899998"/>
    <s v="Turfgrass Urban"/>
    <s v="Sprinkler"/>
    <s v="Other Hay/Non Alfalfa"/>
    <s v="Urban Grass"/>
  </r>
  <r>
    <x v="41"/>
    <x v="4"/>
    <n v="0.608531441226"/>
    <s v="Turfgrass Urban"/>
    <s v="Sprinkler"/>
    <s v="Other Hay/Non Alfalfa"/>
    <s v="Urban Grass"/>
  </r>
  <r>
    <x v="41"/>
    <x v="4"/>
    <n v="0.608531441226"/>
    <s v="Turfgrass Urban"/>
    <s v="Sprinkler"/>
    <s v="Other Hay/Non Alfalfa"/>
    <s v="Urban Grass"/>
  </r>
  <r>
    <x v="42"/>
    <x v="4"/>
    <n v="2.3323659976500002"/>
    <s v="Turfgrass Urban"/>
    <s v="Sprinkler"/>
    <s v="Other Hay/Non Alfalfa"/>
    <s v="Urban Grass"/>
  </r>
  <r>
    <x v="7"/>
    <x v="4"/>
    <n v="2.3323659976500002"/>
    <s v="Turfgrass Urban"/>
    <s v="Sprinkler"/>
    <s v="Other Hay/Non Alfalfa"/>
    <s v="Urban Grass"/>
  </r>
  <r>
    <x v="39"/>
    <x v="4"/>
    <n v="0.49028371786199998"/>
    <s v="Turfgrass Urban"/>
    <s v="Sprinkler"/>
    <s v="Other Hay/Non Alfalfa"/>
    <s v="Urban Grass"/>
  </r>
  <r>
    <x v="39"/>
    <x v="4"/>
    <n v="1.56491116978"/>
    <s v="Turfgrass Urban"/>
    <s v="Sprinkler"/>
    <s v="Other Hay/Non Alfalfa"/>
    <s v="Urban Grass"/>
  </r>
  <r>
    <x v="17"/>
    <x v="4"/>
    <n v="1.56491116978"/>
    <s v="Turfgrass Urban"/>
    <s v="Sprinkler"/>
    <s v="Other Hay/Non Alfalfa"/>
    <s v="Urban Grass"/>
  </r>
  <r>
    <x v="17"/>
    <x v="4"/>
    <n v="1.56491116978"/>
    <s v="Turfgrass Urban"/>
    <s v="Sprinkler"/>
    <s v="Other Hay/Non Alfalfa"/>
    <s v="Urban Grass"/>
  </r>
  <r>
    <x v="38"/>
    <x v="4"/>
    <n v="1.56491116978"/>
    <s v="Turfgrass Urban"/>
    <s v="Sprinkler"/>
    <s v="Other Hay/Non Alfalfa"/>
    <s v="Urban Grass"/>
  </r>
  <r>
    <x v="40"/>
    <x v="4"/>
    <n v="1.56491116978"/>
    <s v="Turfgrass Urban"/>
    <s v="Sprinkler"/>
    <s v="Other Hay/Non Alfalfa"/>
    <s v="Urban Grass"/>
  </r>
  <r>
    <x v="40"/>
    <x v="4"/>
    <n v="1.56491116978"/>
    <s v="Turfgrass Urban"/>
    <s v="Sprinkler"/>
    <s v="Other Hay/Non Alfalfa"/>
    <s v="Urban Grass"/>
  </r>
  <r>
    <x v="39"/>
    <x v="4"/>
    <n v="1.4527158528099999"/>
    <s v="Turfgrass Urban"/>
    <s v="Sprinkler"/>
    <s v="Other Hay/Non Alfalfa"/>
    <s v="Urban Grass"/>
  </r>
  <r>
    <x v="35"/>
    <x v="4"/>
    <n v="2.63569887416"/>
    <s v="Turfgrass Urban"/>
    <s v="Sprinkler"/>
    <s v="Other Hay/Non Alfalfa"/>
    <s v="Urban Grass"/>
  </r>
  <r>
    <x v="7"/>
    <x v="4"/>
    <n v="1.5691267867200001"/>
    <s v="Turfgrass Urban"/>
    <s v="Sprinkler"/>
    <s v="Other Hay/Non Alfalfa"/>
    <s v="Urban Grass"/>
  </r>
  <r>
    <x v="7"/>
    <x v="4"/>
    <n v="1.5691267867200001"/>
    <s v="Turfgrass Urban"/>
    <s v="Sprinkler"/>
    <s v="Other Hay/Non Alfalfa"/>
    <s v="Urban Grass"/>
  </r>
  <r>
    <x v="7"/>
    <x v="4"/>
    <n v="1.5691267867200001"/>
    <s v="Turfgrass Urban"/>
    <s v="Sprinkler"/>
    <s v="Other Hay/Non Alfalfa"/>
    <s v="Urban Grass"/>
  </r>
  <r>
    <x v="7"/>
    <x v="4"/>
    <n v="1.5691267867200001"/>
    <s v="Turfgrass Urban"/>
    <s v="Sprinkler"/>
    <s v="Other Hay/Non Alfalfa"/>
    <s v="Urban Grass"/>
  </r>
  <r>
    <x v="42"/>
    <x v="4"/>
    <n v="0.22791064627099999"/>
    <s v="Turfgrass Urban"/>
    <s v="Sprinkler"/>
    <s v="Other Hay/Non Alfalfa"/>
    <s v="Urban Grass"/>
  </r>
  <r>
    <x v="7"/>
    <x v="4"/>
    <n v="0.22791064627099999"/>
    <s v="Turfgrass Urban"/>
    <s v="Sprinkler"/>
    <s v="Other Hay/Non Alfalfa"/>
    <s v="Urban Grass"/>
  </r>
  <r>
    <x v="0"/>
    <x v="4"/>
    <n v="0.59663174626899995"/>
    <s v="Turfgrass Urban"/>
    <s v="Sprinkler"/>
    <s v="Other Hay/Non Alfalfa"/>
    <s v="Urban Grass"/>
  </r>
  <r>
    <x v="0"/>
    <x v="4"/>
    <n v="2.88075161607"/>
    <s v="Turfgrass Urban"/>
    <s v="Sprinkler"/>
    <s v="Other Hay/Non Alfalfa"/>
    <s v="Urban Grass"/>
  </r>
  <r>
    <x v="3"/>
    <x v="4"/>
    <n v="0.93995725558499998"/>
    <s v="Turfgrass Urban"/>
    <s v="Sprinkler"/>
    <s v="Other Hay/Non Alfalfa"/>
    <s v="Urban Grass"/>
  </r>
  <r>
    <x v="7"/>
    <x v="4"/>
    <n v="1.5779437723500001"/>
    <s v="Turfgrass Urban"/>
    <s v="Sprinkler"/>
    <s v="Other Hay/Non Alfalfa"/>
    <s v="Urban Grass"/>
  </r>
  <r>
    <x v="12"/>
    <x v="4"/>
    <n v="0.54157669037699996"/>
    <s v="Turfgrass Urban"/>
    <s v="Sprinkler"/>
    <s v="Other Hay/Non Alfalfa"/>
    <s v="Urban Grass"/>
  </r>
  <r>
    <x v="43"/>
    <x v="4"/>
    <n v="0.80740396822000005"/>
    <s v="Turfgrass Urban"/>
    <s v="Sprinkler"/>
    <s v="Winter Wheat"/>
    <s v="Urban Grass"/>
  </r>
  <r>
    <x v="31"/>
    <x v="4"/>
    <n v="4.5724255110699996"/>
    <s v="Turfgrass Urban"/>
    <s v="Sprinkler"/>
    <s v="Woody Wetlands"/>
    <s v="Urban Grass"/>
  </r>
  <r>
    <x v="16"/>
    <x v="4"/>
    <n v="1.0757187797000001"/>
    <s v="Turfgrass Urban"/>
    <s v="Sprinkler"/>
    <s v="Woody Wetlands"/>
    <s v="Urban Grass"/>
  </r>
  <r>
    <x v="5"/>
    <x v="4"/>
    <n v="1.0757187797000001"/>
    <s v="Turfgrass Urban"/>
    <s v="Sprinkler"/>
    <s v="Woody Wetlands"/>
    <s v="Urban Grass"/>
  </r>
  <r>
    <x v="5"/>
    <x v="4"/>
    <n v="1.0757187797000001"/>
    <s v="Turfgrass Urban"/>
    <s v="Sprinkler"/>
    <s v="Woody Wetlands"/>
    <s v="Urban Grass"/>
  </r>
  <r>
    <x v="30"/>
    <x v="4"/>
    <n v="5.9142061245399997"/>
    <s v="Turfgrass Urban"/>
    <s v="Sprinkler"/>
    <s v="Woody Wetlands"/>
    <s v="Urban Grass"/>
  </r>
  <r>
    <x v="30"/>
    <x v="4"/>
    <n v="5.9142061245399997"/>
    <s v="Turfgrass Urban"/>
    <s v="Sprinkler"/>
    <s v="Woody Wetlands"/>
    <s v="Urban Grass"/>
  </r>
  <r>
    <x v="41"/>
    <x v="4"/>
    <n v="0.79952922190999998"/>
    <s v="Turfgrass Urban"/>
    <s v="Sprinkler"/>
    <s v="Woody Wetlands"/>
    <s v="Urban Grass"/>
  </r>
  <r>
    <x v="41"/>
    <x v="4"/>
    <n v="0.79952922190999998"/>
    <s v="Turfgrass Urban"/>
    <s v="Sprinkler"/>
    <s v="Woody Wetlands"/>
    <s v="Urban Grass"/>
  </r>
  <r>
    <x v="31"/>
    <x v="4"/>
    <n v="4.9224682586800004"/>
    <s v="Turfgrass Urban"/>
    <s v="Sprinkler"/>
    <s v="Woody Wetlands"/>
    <s v="Urban Grass"/>
  </r>
  <r>
    <x v="21"/>
    <x v="4"/>
    <n v="1.2175995341600001"/>
    <s v="Turfgrass Urban"/>
    <s v="Sprinkler"/>
    <s v="Woody Wetlands"/>
    <s v="Urban Grass"/>
  </r>
  <r>
    <x v="21"/>
    <x v="4"/>
    <n v="1.2175995341600001"/>
    <s v="Turfgrass Urban"/>
    <s v="Sprinkler"/>
    <s v="Woody Wetlands"/>
    <s v="Urban Grass"/>
  </r>
  <r>
    <x v="32"/>
    <x v="4"/>
    <n v="1.2528909961400001"/>
    <s v="Urban"/>
    <s v="None"/>
    <s v="Alfalfa"/>
    <s v="Urban"/>
  </r>
  <r>
    <x v="33"/>
    <x v="4"/>
    <n v="1.2528909961400001"/>
    <s v="Urban"/>
    <s v="None"/>
    <s v="Alfalfa"/>
    <s v="Urban"/>
  </r>
  <r>
    <x v="8"/>
    <x v="4"/>
    <n v="0.80920522764400005"/>
    <s v="Urban"/>
    <s v="None"/>
    <s v="Alfalfa"/>
    <s v="Urban"/>
  </r>
  <r>
    <x v="0"/>
    <x v="4"/>
    <n v="1.27585463249"/>
    <s v="Urban"/>
    <s v="None"/>
    <s v="Alfalfa"/>
    <s v="Urban"/>
  </r>
  <r>
    <x v="11"/>
    <x v="4"/>
    <n v="0.93673845700400005"/>
    <s v="Urban"/>
    <s v="None"/>
    <s v="Alfalfa"/>
    <s v="Urban"/>
  </r>
  <r>
    <x v="32"/>
    <x v="4"/>
    <n v="24.7799586476999"/>
    <s v="Urban"/>
    <s v="None"/>
    <s v="Alfalfa"/>
    <s v="Urban"/>
  </r>
  <r>
    <x v="43"/>
    <x v="4"/>
    <n v="0.621312301432"/>
    <s v="Urban"/>
    <s v="None"/>
    <s v="Alfalfa"/>
    <s v="Urban"/>
  </r>
  <r>
    <x v="38"/>
    <x v="4"/>
    <n v="0.236002161569"/>
    <s v="Urban"/>
    <s v="None"/>
    <s v="Alfalfa"/>
    <s v="Urban"/>
  </r>
  <r>
    <x v="38"/>
    <x v="4"/>
    <n v="3.0620102307299999"/>
    <s v="Urban"/>
    <s v="None"/>
    <s v="Alfalfa"/>
    <s v="Urban"/>
  </r>
  <r>
    <x v="21"/>
    <x v="4"/>
    <n v="0.213205140869"/>
    <s v="Urban"/>
    <s v="None"/>
    <s v="Alfalfa"/>
    <s v="Urban"/>
  </r>
  <r>
    <x v="7"/>
    <x v="4"/>
    <n v="0.63879382742799995"/>
    <s v="Urban"/>
    <s v="None"/>
    <s v="Alfalfa"/>
    <s v="Urban"/>
  </r>
  <r>
    <x v="21"/>
    <x v="4"/>
    <n v="4.7693865941000002"/>
    <s v="Urban"/>
    <s v="None"/>
    <s v="Alfalfa"/>
    <s v="Urban"/>
  </r>
  <r>
    <x v="13"/>
    <x v="4"/>
    <n v="1.9768921534299999"/>
    <s v="Urban"/>
    <s v="None"/>
    <s v="Alfalfa"/>
    <s v="Urban"/>
  </r>
  <r>
    <x v="13"/>
    <x v="4"/>
    <n v="1.9768921534299999"/>
    <s v="Urban"/>
    <s v="None"/>
    <s v="Alfalfa"/>
    <s v="Urban"/>
  </r>
  <r>
    <x v="29"/>
    <x v="4"/>
    <n v="5.07701309615"/>
    <s v="Urban"/>
    <s v="None"/>
    <s v="Alfalfa"/>
    <s v="Urban"/>
  </r>
  <r>
    <x v="29"/>
    <x v="4"/>
    <n v="1.7340230187900001"/>
    <s v="Urban"/>
    <s v="None"/>
    <s v="Alfalfa"/>
    <s v="Urban"/>
  </r>
  <r>
    <x v="5"/>
    <x v="4"/>
    <n v="1.5500516259399999"/>
    <s v="Urban"/>
    <s v="None"/>
    <s v="Alfalfa"/>
    <s v="Urban"/>
  </r>
  <r>
    <x v="8"/>
    <x v="4"/>
    <n v="3.56395031406"/>
    <s v="Urban"/>
    <s v="None"/>
    <s v="Alfalfa"/>
    <s v="Urban"/>
  </r>
  <r>
    <x v="29"/>
    <x v="4"/>
    <n v="1.58290484416"/>
    <s v="Urban"/>
    <s v="None"/>
    <s v="Alfalfa"/>
    <s v="Urban"/>
  </r>
  <r>
    <x v="29"/>
    <x v="4"/>
    <n v="1.58290484416"/>
    <s v="Urban"/>
    <s v="None"/>
    <s v="Alfalfa"/>
    <s v="Urban"/>
  </r>
  <r>
    <x v="3"/>
    <x v="4"/>
    <n v="0.755636438759"/>
    <s v="Urban"/>
    <s v="None"/>
    <s v="Alfalfa"/>
    <s v="Urban"/>
  </r>
  <r>
    <x v="55"/>
    <x v="4"/>
    <n v="2.3181111410400002"/>
    <s v="Urban"/>
    <s v="None"/>
    <s v="Alfalfa"/>
    <s v="Urban"/>
  </r>
  <r>
    <x v="4"/>
    <x v="4"/>
    <n v="2.3181111410400002"/>
    <s v="Urban"/>
    <s v="None"/>
    <s v="Alfalfa"/>
    <s v="Urban"/>
  </r>
  <r>
    <x v="21"/>
    <x v="4"/>
    <n v="1.76804587934"/>
    <s v="Urban"/>
    <s v="None"/>
    <s v="Alfalfa"/>
    <s v="Urban"/>
  </r>
  <r>
    <x v="29"/>
    <x v="4"/>
    <n v="1.5964907521"/>
    <s v="Urban"/>
    <s v="None"/>
    <s v="Alfalfa"/>
    <s v="Urban"/>
  </r>
  <r>
    <x v="11"/>
    <x v="4"/>
    <n v="0.21231212924699999"/>
    <s v="Urban"/>
    <s v="None"/>
    <s v="Alfalfa"/>
    <s v="Urban"/>
  </r>
  <r>
    <x v="21"/>
    <x v="4"/>
    <n v="3.5938776419399998"/>
    <s v="Urban"/>
    <s v="None"/>
    <s v="Alfalfa"/>
    <s v="Urban"/>
  </r>
  <r>
    <x v="11"/>
    <x v="4"/>
    <n v="3.6917460114899998"/>
    <s v="Urban"/>
    <s v="None"/>
    <s v="Alfalfa"/>
    <s v="Urban"/>
  </r>
  <r>
    <x v="11"/>
    <x v="4"/>
    <n v="3.6917460114899998"/>
    <s v="Urban"/>
    <s v="None"/>
    <s v="Alfalfa"/>
    <s v="Urban"/>
  </r>
  <r>
    <x v="29"/>
    <x v="4"/>
    <n v="3.9754223010800001"/>
    <s v="Urban"/>
    <s v="None"/>
    <s v="Alfalfa"/>
    <s v="Urban"/>
  </r>
  <r>
    <x v="29"/>
    <x v="4"/>
    <n v="1.5227429936200001"/>
    <s v="Urban"/>
    <s v="None"/>
    <s v="Alfalfa"/>
    <s v="Urban"/>
  </r>
  <r>
    <x v="21"/>
    <x v="4"/>
    <n v="20.586547253700001"/>
    <s v="Urban"/>
    <s v="None"/>
    <s v="Alfalfa"/>
    <s v="Urban"/>
  </r>
  <r>
    <x v="21"/>
    <x v="4"/>
    <n v="20.586547253700001"/>
    <s v="Urban"/>
    <s v="None"/>
    <s v="Alfalfa"/>
    <s v="Urban"/>
  </r>
  <r>
    <x v="29"/>
    <x v="4"/>
    <n v="20.586547253700001"/>
    <s v="Urban"/>
    <s v="None"/>
    <s v="Alfalfa"/>
    <s v="Urban"/>
  </r>
  <r>
    <x v="39"/>
    <x v="4"/>
    <n v="0.19262988868"/>
    <s v="Urban"/>
    <s v="None"/>
    <s v="Alfalfa"/>
    <s v="Urban"/>
  </r>
  <r>
    <x v="9"/>
    <x v="4"/>
    <n v="0.71286001456299997"/>
    <s v="Urban"/>
    <s v="None"/>
    <s v="Alfalfa"/>
    <s v="Urban"/>
  </r>
  <r>
    <x v="9"/>
    <x v="4"/>
    <n v="0.71286001456299997"/>
    <s v="Urban"/>
    <s v="None"/>
    <s v="Alfalfa"/>
    <s v="Urban"/>
  </r>
  <r>
    <x v="9"/>
    <x v="4"/>
    <n v="0.71286001456299997"/>
    <s v="Urban"/>
    <s v="None"/>
    <s v="Alfalfa"/>
    <s v="Urban"/>
  </r>
  <r>
    <x v="9"/>
    <x v="4"/>
    <n v="0.71286001456299997"/>
    <s v="Urban"/>
    <s v="None"/>
    <s v="Alfalfa"/>
    <s v="Urban"/>
  </r>
  <r>
    <x v="8"/>
    <x v="4"/>
    <n v="0.206636603723"/>
    <s v="Urban"/>
    <s v="None"/>
    <s v="Alfalfa"/>
    <s v="Urban"/>
  </r>
  <r>
    <x v="0"/>
    <x v="4"/>
    <n v="8.0545361631100008"/>
    <s v="Urban"/>
    <s v="None"/>
    <s v="Alfalfa"/>
    <s v="Urban"/>
  </r>
  <r>
    <x v="21"/>
    <x v="4"/>
    <n v="1.40530691082"/>
    <s v="Urban"/>
    <s v="None"/>
    <s v="Alfalfa"/>
    <s v="Urban"/>
  </r>
  <r>
    <x v="6"/>
    <x v="4"/>
    <n v="148.364016585"/>
    <s v="Urban"/>
    <s v="None"/>
    <s v="Alfalfa"/>
    <s v="Urban"/>
  </r>
  <r>
    <x v="6"/>
    <x v="4"/>
    <n v="148.364016585"/>
    <s v="Urban"/>
    <s v="None"/>
    <s v="Alfalfa"/>
    <s v="Urban"/>
  </r>
  <r>
    <x v="6"/>
    <x v="4"/>
    <n v="148.364016585"/>
    <s v="Urban"/>
    <s v="None"/>
    <s v="Alfalfa"/>
    <s v="Urban"/>
  </r>
  <r>
    <x v="6"/>
    <x v="4"/>
    <n v="148.364016585"/>
    <s v="Urban"/>
    <s v="None"/>
    <s v="Alfalfa"/>
    <s v="Urban"/>
  </r>
  <r>
    <x v="6"/>
    <x v="4"/>
    <n v="148.364016585"/>
    <s v="Urban"/>
    <s v="None"/>
    <s v="Alfalfa"/>
    <s v="Urban"/>
  </r>
  <r>
    <x v="6"/>
    <x v="4"/>
    <n v="148.364016585"/>
    <s v="Urban"/>
    <s v="None"/>
    <s v="Alfalfa"/>
    <s v="Urban"/>
  </r>
  <r>
    <x v="21"/>
    <x v="4"/>
    <n v="148.364016585"/>
    <s v="Urban"/>
    <s v="None"/>
    <s v="Alfalfa"/>
    <s v="Urban"/>
  </r>
  <r>
    <x v="21"/>
    <x v="4"/>
    <n v="148.364016585"/>
    <s v="Urban"/>
    <s v="None"/>
    <s v="Alfalfa"/>
    <s v="Urban"/>
  </r>
  <r>
    <x v="21"/>
    <x v="4"/>
    <n v="148.364016585"/>
    <s v="Urban"/>
    <s v="None"/>
    <s v="Alfalfa"/>
    <s v="Urban"/>
  </r>
  <r>
    <x v="21"/>
    <x v="4"/>
    <n v="148.364016585"/>
    <s v="Urban"/>
    <s v="None"/>
    <s v="Alfalfa"/>
    <s v="Urban"/>
  </r>
  <r>
    <x v="21"/>
    <x v="4"/>
    <n v="148.364016585"/>
    <s v="Urban"/>
    <s v="None"/>
    <s v="Alfalfa"/>
    <s v="Urban"/>
  </r>
  <r>
    <x v="29"/>
    <x v="4"/>
    <n v="148.364016585"/>
    <s v="Urban"/>
    <s v="None"/>
    <s v="Alfalfa"/>
    <s v="Urban"/>
  </r>
  <r>
    <x v="42"/>
    <x v="4"/>
    <n v="4.0048872209499997"/>
    <s v="Urban"/>
    <s v="None"/>
    <s v="Alfalfa"/>
    <s v="Urban"/>
  </r>
  <r>
    <x v="42"/>
    <x v="4"/>
    <n v="4.0048872209499997"/>
    <s v="Urban"/>
    <s v="None"/>
    <s v="Alfalfa"/>
    <s v="Urban"/>
  </r>
  <r>
    <x v="7"/>
    <x v="4"/>
    <n v="4.0048872209499997"/>
    <s v="Urban"/>
    <s v="None"/>
    <s v="Alfalfa"/>
    <s v="Urban"/>
  </r>
  <r>
    <x v="7"/>
    <x v="4"/>
    <n v="4.0048872209499997"/>
    <s v="Urban"/>
    <s v="None"/>
    <s v="Alfalfa"/>
    <s v="Urban"/>
  </r>
  <r>
    <x v="7"/>
    <x v="4"/>
    <n v="4.0048872209499997"/>
    <s v="Urban"/>
    <s v="None"/>
    <s v="Alfalfa"/>
    <s v="Urban"/>
  </r>
  <r>
    <x v="7"/>
    <x v="4"/>
    <n v="4.0048872209499997"/>
    <s v="Urban"/>
    <s v="None"/>
    <s v="Alfalfa"/>
    <s v="Urban"/>
  </r>
  <r>
    <x v="19"/>
    <x v="4"/>
    <n v="2.32838347605"/>
    <s v="Urban"/>
    <s v="None"/>
    <s v="Alfalfa"/>
    <s v="Urban"/>
  </r>
  <r>
    <x v="19"/>
    <x v="4"/>
    <n v="2.32838347605"/>
    <s v="Urban"/>
    <s v="None"/>
    <s v="Alfalfa"/>
    <s v="Urban"/>
  </r>
  <r>
    <x v="29"/>
    <x v="4"/>
    <n v="3.7112485138800002"/>
    <s v="Urban"/>
    <s v="None"/>
    <s v="Alfalfa"/>
    <s v="Urban"/>
  </r>
  <r>
    <x v="38"/>
    <x v="4"/>
    <n v="1.21577561959"/>
    <s v="Urban"/>
    <s v="None"/>
    <s v="Alfalfa"/>
    <s v="Urban"/>
  </r>
  <r>
    <x v="5"/>
    <x v="4"/>
    <n v="0.81731306951500005"/>
    <s v="Urban"/>
    <s v="None"/>
    <s v="Alfalfa"/>
    <s v="Urban"/>
  </r>
  <r>
    <x v="5"/>
    <x v="4"/>
    <n v="1.5123681710000001"/>
    <s v="Urban"/>
    <s v="None"/>
    <s v="Alfalfa"/>
    <s v="Urban"/>
  </r>
  <r>
    <x v="0"/>
    <x v="4"/>
    <n v="1.0170553926300001"/>
    <s v="Urban"/>
    <s v="None"/>
    <s v="Alfalfa"/>
    <s v="Urban"/>
  </r>
  <r>
    <x v="29"/>
    <x v="4"/>
    <n v="1.47495269162"/>
    <s v="Urban"/>
    <s v="None"/>
    <s v="Alfalfa"/>
    <s v="Urban"/>
  </r>
  <r>
    <x v="29"/>
    <x v="4"/>
    <n v="6.5681187908799998"/>
    <s v="Urban"/>
    <s v="None"/>
    <s v="Alfalfa"/>
    <s v="Urban"/>
  </r>
  <r>
    <x v="3"/>
    <x v="4"/>
    <n v="2.4981120802699999"/>
    <s v="Urban"/>
    <s v="None"/>
    <s v="Alfalfa"/>
    <s v="Urban"/>
  </r>
  <r>
    <x v="8"/>
    <x v="4"/>
    <n v="2.2176220450700002"/>
    <s v="Urban"/>
    <s v="None"/>
    <s v="Alfalfa"/>
    <s v="Urban"/>
  </r>
  <r>
    <x v="32"/>
    <x v="4"/>
    <n v="0.10787910413100001"/>
    <s v="Urban"/>
    <s v="None"/>
    <s v="Alfalfa"/>
    <s v="Urban"/>
  </r>
  <r>
    <x v="33"/>
    <x v="4"/>
    <n v="0.10787910413100001"/>
    <s v="Urban"/>
    <s v="None"/>
    <s v="Alfalfa"/>
    <s v="Urban"/>
  </r>
  <r>
    <x v="33"/>
    <x v="4"/>
    <n v="3.5871456231000001"/>
    <s v="Urban"/>
    <s v="None"/>
    <s v="Alfalfa"/>
    <s v="Urban"/>
  </r>
  <r>
    <x v="33"/>
    <x v="4"/>
    <n v="3.5871456231000001"/>
    <s v="Urban"/>
    <s v="None"/>
    <s v="Alfalfa"/>
    <s v="Urban"/>
  </r>
  <r>
    <x v="8"/>
    <x v="4"/>
    <n v="1.40272832998"/>
    <s v="Urban"/>
    <s v="None"/>
    <s v="Alfalfa"/>
    <s v="Urban"/>
  </r>
  <r>
    <x v="8"/>
    <x v="4"/>
    <n v="0.26295630180000001"/>
    <s v="Urban"/>
    <s v="None"/>
    <s v="Alfalfa"/>
    <s v="Urban"/>
  </r>
  <r>
    <x v="5"/>
    <x v="4"/>
    <n v="0.62220044508899996"/>
    <s v="Urban"/>
    <s v="None"/>
    <s v="Alfalfa"/>
    <s v="Urban"/>
  </r>
  <r>
    <x v="0"/>
    <x v="4"/>
    <n v="8.9101705454799998"/>
    <s v="Urban"/>
    <s v="None"/>
    <s v="Alfalfa"/>
    <s v="Urban"/>
  </r>
  <r>
    <x v="0"/>
    <x v="4"/>
    <n v="8.9101705454799998"/>
    <s v="Urban"/>
    <s v="None"/>
    <s v="Alfalfa"/>
    <s v="Urban"/>
  </r>
  <r>
    <x v="38"/>
    <x v="4"/>
    <n v="2.0010033891700001"/>
    <s v="Urban"/>
    <s v="None"/>
    <s v="Alfalfa"/>
    <s v="Urban"/>
  </r>
  <r>
    <x v="0"/>
    <x v="4"/>
    <n v="1.48833888153"/>
    <s v="Urban"/>
    <s v="None"/>
    <s v="Alfalfa"/>
    <s v="Urban"/>
  </r>
  <r>
    <x v="21"/>
    <x v="4"/>
    <n v="2.8932571019500002"/>
    <s v="Urban"/>
    <s v="None"/>
    <s v="Alfalfa"/>
    <s v="Urban"/>
  </r>
  <r>
    <x v="21"/>
    <x v="4"/>
    <n v="2.8932571019500002"/>
    <s v="Urban"/>
    <s v="None"/>
    <s v="Alfalfa"/>
    <s v="Urban"/>
  </r>
  <r>
    <x v="0"/>
    <x v="4"/>
    <n v="14.238260499100001"/>
    <s v="Urban"/>
    <s v="None"/>
    <s v="Alfalfa"/>
    <s v="Urban"/>
  </r>
  <r>
    <x v="0"/>
    <x v="4"/>
    <n v="14.238260499100001"/>
    <s v="Urban"/>
    <s v="None"/>
    <s v="Alfalfa"/>
    <s v="Urban"/>
  </r>
  <r>
    <x v="14"/>
    <x v="4"/>
    <n v="1.52436769799"/>
    <s v="Urban"/>
    <s v="None"/>
    <s v="Alfalfa"/>
    <s v="Urban"/>
  </r>
  <r>
    <x v="36"/>
    <x v="4"/>
    <n v="1.52436769799"/>
    <s v="Urban"/>
    <s v="None"/>
    <s v="Alfalfa"/>
    <s v="Urban"/>
  </r>
  <r>
    <x v="3"/>
    <x v="4"/>
    <n v="28.1377248846999"/>
    <s v="Urban"/>
    <s v="None"/>
    <s v="Alfalfa"/>
    <s v="Urban"/>
  </r>
  <r>
    <x v="6"/>
    <x v="4"/>
    <n v="0.91137012239600002"/>
    <s v="Urban"/>
    <s v="None"/>
    <s v="Alfalfa"/>
    <s v="Urban"/>
  </r>
  <r>
    <x v="21"/>
    <x v="4"/>
    <n v="0.91137012239600002"/>
    <s v="Urban"/>
    <s v="None"/>
    <s v="Alfalfa"/>
    <s v="Urban"/>
  </r>
  <r>
    <x v="0"/>
    <x v="4"/>
    <n v="1.31923544384"/>
    <s v="Urban"/>
    <s v="None"/>
    <s v="Alfalfa"/>
    <s v="Urban"/>
  </r>
  <r>
    <x v="8"/>
    <x v="4"/>
    <n v="1.60444163353"/>
    <s v="Urban"/>
    <s v="None"/>
    <s v="Alfalfa"/>
    <s v="Urban"/>
  </r>
  <r>
    <x v="29"/>
    <x v="4"/>
    <n v="3.35103855355"/>
    <s v="Urban"/>
    <s v="None"/>
    <s v="Alfalfa"/>
    <s v="Urban"/>
  </r>
  <r>
    <x v="9"/>
    <x v="4"/>
    <n v="0.16279441984199999"/>
    <s v="Urban"/>
    <s v="None"/>
    <s v="Alfalfa"/>
    <s v="Urban"/>
  </r>
  <r>
    <x v="9"/>
    <x v="4"/>
    <n v="0.16279441984199999"/>
    <s v="Urban"/>
    <s v="None"/>
    <s v="Alfalfa"/>
    <s v="Urban"/>
  </r>
  <r>
    <x v="21"/>
    <x v="4"/>
    <n v="3.2293018464499998"/>
    <s v="Urban"/>
    <s v="None"/>
    <s v="Alfalfa"/>
    <s v="Urban"/>
  </r>
  <r>
    <x v="29"/>
    <x v="4"/>
    <n v="3.9025379926800001"/>
    <s v="Urban"/>
    <s v="None"/>
    <s v="Alfalfa"/>
    <s v="Urban"/>
  </r>
  <r>
    <x v="29"/>
    <x v="4"/>
    <n v="3.9025379926800001"/>
    <s v="Urban"/>
    <s v="None"/>
    <s v="Alfalfa"/>
    <s v="Urban"/>
  </r>
  <r>
    <x v="29"/>
    <x v="4"/>
    <n v="0.97842663465500002"/>
    <s v="Urban"/>
    <s v="None"/>
    <s v="Alfalfa"/>
    <s v="Urban"/>
  </r>
  <r>
    <x v="33"/>
    <x v="4"/>
    <n v="1.2088948741500001"/>
    <s v="Urban"/>
    <s v="None"/>
    <s v="Alfalfa"/>
    <s v="Urban"/>
  </r>
  <r>
    <x v="17"/>
    <x v="4"/>
    <n v="4.0717000865599999"/>
    <s v="Urban"/>
    <s v="None"/>
    <s v="Alfalfa"/>
    <s v="Urban"/>
  </r>
  <r>
    <x v="0"/>
    <x v="4"/>
    <n v="4.2384641254600002"/>
    <s v="Urban"/>
    <s v="None"/>
    <s v="Alfalfa"/>
    <s v="Urban"/>
  </r>
  <r>
    <x v="7"/>
    <x v="4"/>
    <n v="0.56667069099300005"/>
    <s v="Urban"/>
    <s v="None"/>
    <s v="Alfalfa"/>
    <s v="Urban"/>
  </r>
  <r>
    <x v="8"/>
    <x v="4"/>
    <n v="0.70179757721000002"/>
    <s v="Urban"/>
    <s v="None"/>
    <s v="Corn"/>
    <s v="Urban"/>
  </r>
  <r>
    <x v="38"/>
    <x v="4"/>
    <n v="1.36479491967"/>
    <s v="Urban"/>
    <s v="None"/>
    <s v="Developed/Low Intensity"/>
    <s v="Urban"/>
  </r>
  <r>
    <x v="29"/>
    <x v="4"/>
    <n v="2.1497228152200001"/>
    <s v="Urban"/>
    <s v="None"/>
    <s v="Developed/Low Intensity"/>
    <s v="Urban"/>
  </r>
  <r>
    <x v="1"/>
    <x v="4"/>
    <n v="1.8455267828399999"/>
    <s v="Urban"/>
    <s v="None"/>
    <s v="Developed/Low Intensity"/>
    <s v="Urban"/>
  </r>
  <r>
    <x v="1"/>
    <x v="4"/>
    <n v="1.8455267828399999"/>
    <s v="Urban"/>
    <s v="None"/>
    <s v="Developed/Low Intensity"/>
    <s v="Urban"/>
  </r>
  <r>
    <x v="1"/>
    <x v="4"/>
    <n v="1.8455267828399999"/>
    <s v="Urban"/>
    <s v="None"/>
    <s v="Developed/Low Intensity"/>
    <s v="Urban"/>
  </r>
  <r>
    <x v="16"/>
    <x v="4"/>
    <n v="0.34362248320700001"/>
    <s v="Urban"/>
    <s v="None"/>
    <s v="Developed/Low Intensity"/>
    <s v="Urban"/>
  </r>
  <r>
    <x v="3"/>
    <x v="4"/>
    <n v="1.1213200081600001"/>
    <s v="Urban"/>
    <s v="None"/>
    <s v="Developed/Low Intensity"/>
    <s v="Urban"/>
  </r>
  <r>
    <x v="1"/>
    <x v="4"/>
    <n v="0.42972012247800001"/>
    <s v="Urban"/>
    <s v="None"/>
    <s v="Developed/Low Intensity"/>
    <s v="Urban"/>
  </r>
  <r>
    <x v="1"/>
    <x v="4"/>
    <n v="0.42972012247800001"/>
    <s v="Urban"/>
    <s v="None"/>
    <s v="Developed/Low Intensity"/>
    <s v="Urban"/>
  </r>
  <r>
    <x v="49"/>
    <x v="4"/>
    <n v="34865.837904899898"/>
    <s v="Urban"/>
    <s v="None"/>
    <s v="Developed/Low Intensity"/>
    <s v="Urban"/>
  </r>
  <r>
    <x v="49"/>
    <x v="4"/>
    <n v="34865.837904899898"/>
    <s v="Urban"/>
    <s v="None"/>
    <s v="Developed/Low Intensity"/>
    <s v="Urban"/>
  </r>
  <r>
    <x v="49"/>
    <x v="4"/>
    <n v="34865.837904899898"/>
    <s v="Urban"/>
    <s v="None"/>
    <s v="Developed/Low Intensity"/>
    <s v="Urban"/>
  </r>
  <r>
    <x v="49"/>
    <x v="4"/>
    <n v="34865.837904899898"/>
    <s v="Urban"/>
    <s v="None"/>
    <s v="Developed/Low Intensity"/>
    <s v="Urban"/>
  </r>
  <r>
    <x v="49"/>
    <x v="4"/>
    <n v="34865.837904899898"/>
    <s v="Urban"/>
    <s v="None"/>
    <s v="Developed/Low Intensity"/>
    <s v="Urban"/>
  </r>
  <r>
    <x v="49"/>
    <x v="4"/>
    <n v="34865.837904899898"/>
    <s v="Urban"/>
    <s v="None"/>
    <s v="Developed/Low Intensity"/>
    <s v="Urban"/>
  </r>
  <r>
    <x v="49"/>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18"/>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37"/>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22"/>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7"/>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7"/>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7"/>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7"/>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7"/>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7"/>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17"/>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7"/>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39"/>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3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3"/>
    <x v="4"/>
    <n v="34865.837904899898"/>
    <s v="Urban"/>
    <s v="None"/>
    <s v="Developed/Low Intensity"/>
    <s v="Urban"/>
  </r>
  <r>
    <x v="3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17"/>
    <x v="4"/>
    <n v="34865.837904899898"/>
    <s v="Urban"/>
    <s v="None"/>
    <s v="Developed/Low Intensity"/>
    <s v="Urban"/>
  </r>
  <r>
    <x v="44"/>
    <x v="4"/>
    <n v="34865.837904899898"/>
    <s v="Urban"/>
    <s v="None"/>
    <s v="Developed/Low Intensity"/>
    <s v="Urban"/>
  </r>
  <r>
    <x v="44"/>
    <x v="4"/>
    <n v="34865.837904899898"/>
    <s v="Urban"/>
    <s v="None"/>
    <s v="Developed/Low Intensity"/>
    <s v="Urban"/>
  </r>
  <r>
    <x v="44"/>
    <x v="4"/>
    <n v="34865.837904899898"/>
    <s v="Urban"/>
    <s v="None"/>
    <s v="Developed/Low Intensity"/>
    <s v="Urban"/>
  </r>
  <r>
    <x v="44"/>
    <x v="4"/>
    <n v="34865.837904899898"/>
    <s v="Urban"/>
    <s v="None"/>
    <s v="Developed/Low Intensity"/>
    <s v="Urban"/>
  </r>
  <r>
    <x v="44"/>
    <x v="4"/>
    <n v="34865.837904899898"/>
    <s v="Urban"/>
    <s v="None"/>
    <s v="Developed/Low Intensity"/>
    <s v="Urban"/>
  </r>
  <r>
    <x v="44"/>
    <x v="4"/>
    <n v="34865.837904899898"/>
    <s v="Urban"/>
    <s v="None"/>
    <s v="Developed/Low Intensity"/>
    <s v="Urban"/>
  </r>
  <r>
    <x v="44"/>
    <x v="4"/>
    <n v="34865.837904899898"/>
    <s v="Urban"/>
    <s v="None"/>
    <s v="Developed/Low Intensity"/>
    <s v="Urban"/>
  </r>
  <r>
    <x v="44"/>
    <x v="4"/>
    <n v="34865.837904899898"/>
    <s v="Urban"/>
    <s v="None"/>
    <s v="Developed/Low Intensity"/>
    <s v="Urban"/>
  </r>
  <r>
    <x v="44"/>
    <x v="4"/>
    <n v="34865.837904899898"/>
    <s v="Urban"/>
    <s v="None"/>
    <s v="Developed/Low Intensity"/>
    <s v="Urban"/>
  </r>
  <r>
    <x v="13"/>
    <x v="4"/>
    <n v="34865.837904899898"/>
    <s v="Urban"/>
    <s v="None"/>
    <s v="Developed/Low Intensity"/>
    <s v="Urban"/>
  </r>
  <r>
    <x v="44"/>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37"/>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13"/>
    <x v="4"/>
    <n v="34865.837904899898"/>
    <s v="Urban"/>
    <s v="None"/>
    <s v="Developed/Low Intensity"/>
    <s v="Urban"/>
  </r>
  <r>
    <x v="51"/>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59"/>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8"/>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37"/>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38"/>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38"/>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38"/>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38"/>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5"/>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5"/>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5"/>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1"/>
    <x v="4"/>
    <n v="34865.837904899898"/>
    <s v="Urban"/>
    <s v="None"/>
    <s v="Developed/Low Intensity"/>
    <s v="Urban"/>
  </r>
  <r>
    <x v="56"/>
    <x v="4"/>
    <n v="34865.837904899898"/>
    <s v="Urban"/>
    <s v="None"/>
    <s v="Developed/Low Intensity"/>
    <s v="Urban"/>
  </r>
  <r>
    <x v="56"/>
    <x v="4"/>
    <n v="34865.837904899898"/>
    <s v="Urban"/>
    <s v="None"/>
    <s v="Developed/Low Intensity"/>
    <s v="Urban"/>
  </r>
  <r>
    <x v="56"/>
    <x v="4"/>
    <n v="34865.837904899898"/>
    <s v="Urban"/>
    <s v="None"/>
    <s v="Developed/Low Intensity"/>
    <s v="Urban"/>
  </r>
  <r>
    <x v="56"/>
    <x v="4"/>
    <n v="34865.837904899898"/>
    <s v="Urban"/>
    <s v="None"/>
    <s v="Developed/Low Intensity"/>
    <s v="Urban"/>
  </r>
  <r>
    <x v="56"/>
    <x v="4"/>
    <n v="34865.837904899898"/>
    <s v="Urban"/>
    <s v="None"/>
    <s v="Developed/Low Intensity"/>
    <s v="Urban"/>
  </r>
  <r>
    <x v="56"/>
    <x v="4"/>
    <n v="34865.837904899898"/>
    <s v="Urban"/>
    <s v="None"/>
    <s v="Developed/Low Intensity"/>
    <s v="Urban"/>
  </r>
  <r>
    <x v="56"/>
    <x v="4"/>
    <n v="34865.837904899898"/>
    <s v="Urban"/>
    <s v="None"/>
    <s v="Developed/Low Intensity"/>
    <s v="Urban"/>
  </r>
  <r>
    <x v="56"/>
    <x v="4"/>
    <n v="34865.837904899898"/>
    <s v="Urban"/>
    <s v="None"/>
    <s v="Developed/Low Intensity"/>
    <s v="Urban"/>
  </r>
  <r>
    <x v="56"/>
    <x v="4"/>
    <n v="34865.837904899898"/>
    <s v="Urban"/>
    <s v="None"/>
    <s v="Developed/Low Intensity"/>
    <s v="Urban"/>
  </r>
  <r>
    <x v="56"/>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14"/>
    <x v="4"/>
    <n v="34865.837904899898"/>
    <s v="Urban"/>
    <s v="None"/>
    <s v="Developed/Low Intensity"/>
    <s v="Urban"/>
  </r>
  <r>
    <x v="8"/>
    <x v="4"/>
    <n v="34865.837904899898"/>
    <s v="Urban"/>
    <s v="None"/>
    <s v="Developed/Low Intensity"/>
    <s v="Urban"/>
  </r>
  <r>
    <x v="8"/>
    <x v="4"/>
    <n v="34865.837904899898"/>
    <s v="Urban"/>
    <s v="None"/>
    <s v="Developed/Low Intensity"/>
    <s v="Urban"/>
  </r>
  <r>
    <x v="59"/>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59"/>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59"/>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8"/>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35"/>
    <x v="4"/>
    <n v="34865.837904899898"/>
    <s v="Urban"/>
    <s v="None"/>
    <s v="Developed/Low Intensity"/>
    <s v="Urban"/>
  </r>
  <r>
    <x v="15"/>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59"/>
    <x v="4"/>
    <n v="34865.837904899898"/>
    <s v="Urban"/>
    <s v="None"/>
    <s v="Developed/Low Intensity"/>
    <s v="Urban"/>
  </r>
  <r>
    <x v="35"/>
    <x v="4"/>
    <n v="34865.837904899898"/>
    <s v="Urban"/>
    <s v="None"/>
    <s v="Developed/Low Intensity"/>
    <s v="Urban"/>
  </r>
  <r>
    <x v="35"/>
    <x v="4"/>
    <n v="34865.837904899898"/>
    <s v="Urban"/>
    <s v="None"/>
    <s v="Developed/Low Intensity"/>
    <s v="Urban"/>
  </r>
  <r>
    <x v="35"/>
    <x v="4"/>
    <n v="34865.837904899898"/>
    <s v="Urban"/>
    <s v="None"/>
    <s v="Developed/Low Intensity"/>
    <s v="Urban"/>
  </r>
  <r>
    <x v="35"/>
    <x v="4"/>
    <n v="34865.837904899898"/>
    <s v="Urban"/>
    <s v="None"/>
    <s v="Developed/Low Intensity"/>
    <s v="Urban"/>
  </r>
  <r>
    <x v="35"/>
    <x v="4"/>
    <n v="34865.837904899898"/>
    <s v="Urban"/>
    <s v="None"/>
    <s v="Developed/Low Intensity"/>
    <s v="Urban"/>
  </r>
  <r>
    <x v="35"/>
    <x v="4"/>
    <n v="34865.837904899898"/>
    <s v="Urban"/>
    <s v="None"/>
    <s v="Developed/Low Intensity"/>
    <s v="Urban"/>
  </r>
  <r>
    <x v="35"/>
    <x v="4"/>
    <n v="34865.837904899898"/>
    <s v="Urban"/>
    <s v="None"/>
    <s v="Developed/Low Intensity"/>
    <s v="Urban"/>
  </r>
  <r>
    <x v="25"/>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0"/>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46"/>
    <x v="4"/>
    <n v="34865.837904899898"/>
    <s v="Urban"/>
    <s v="None"/>
    <s v="Developed/Low Intensity"/>
    <s v="Urban"/>
  </r>
  <r>
    <x v="15"/>
    <x v="4"/>
    <n v="34865.837904899898"/>
    <s v="Urban"/>
    <s v="None"/>
    <s v="Developed/Low Intensity"/>
    <s v="Urban"/>
  </r>
  <r>
    <x v="1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5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15"/>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57"/>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23"/>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1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25"/>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6"/>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57"/>
    <x v="4"/>
    <n v="34865.837904899898"/>
    <s v="Urban"/>
    <s v="None"/>
    <s v="Developed/Low Intensity"/>
    <s v="Urban"/>
  </r>
  <r>
    <x v="20"/>
    <x v="4"/>
    <n v="34865.837904899898"/>
    <s v="Urban"/>
    <s v="None"/>
    <s v="Developed/Low Intensity"/>
    <s v="Urban"/>
  </r>
  <r>
    <x v="20"/>
    <x v="4"/>
    <n v="34865.837904899898"/>
    <s v="Urban"/>
    <s v="None"/>
    <s v="Developed/Low Intensity"/>
    <s v="Urban"/>
  </r>
  <r>
    <x v="20"/>
    <x v="4"/>
    <n v="34865.837904899898"/>
    <s v="Urban"/>
    <s v="None"/>
    <s v="Developed/Low Intensity"/>
    <s v="Urban"/>
  </r>
  <r>
    <x v="20"/>
    <x v="4"/>
    <n v="34865.837904899898"/>
    <s v="Urban"/>
    <s v="None"/>
    <s v="Developed/Low Intensity"/>
    <s v="Urban"/>
  </r>
  <r>
    <x v="20"/>
    <x v="4"/>
    <n v="34865.837904899898"/>
    <s v="Urban"/>
    <s v="None"/>
    <s v="Developed/Low Intensity"/>
    <s v="Urban"/>
  </r>
  <r>
    <x v="20"/>
    <x v="4"/>
    <n v="34865.837904899898"/>
    <s v="Urban"/>
    <s v="None"/>
    <s v="Developed/Low Intensity"/>
    <s v="Urban"/>
  </r>
  <r>
    <x v="20"/>
    <x v="4"/>
    <n v="34865.837904899898"/>
    <s v="Urban"/>
    <s v="None"/>
    <s v="Developed/Low Intensity"/>
    <s v="Urban"/>
  </r>
  <r>
    <x v="27"/>
    <x v="4"/>
    <n v="34865.837904899898"/>
    <s v="Urban"/>
    <s v="None"/>
    <s v="Developed/Low Intensity"/>
    <s v="Urban"/>
  </r>
  <r>
    <x v="20"/>
    <x v="4"/>
    <n v="34865.837904899898"/>
    <s v="Urban"/>
    <s v="None"/>
    <s v="Developed/Low Intensity"/>
    <s v="Urban"/>
  </r>
  <r>
    <x v="20"/>
    <x v="4"/>
    <n v="34865.837904899898"/>
    <s v="Urban"/>
    <s v="None"/>
    <s v="Developed/Low Intensity"/>
    <s v="Urban"/>
  </r>
  <r>
    <x v="20"/>
    <x v="4"/>
    <n v="34865.837904899898"/>
    <s v="Urban"/>
    <s v="None"/>
    <s v="Developed/Low Intensity"/>
    <s v="Urban"/>
  </r>
  <r>
    <x v="20"/>
    <x v="4"/>
    <n v="34865.837904899898"/>
    <s v="Urban"/>
    <s v="None"/>
    <s v="Developed/Low Intensity"/>
    <s v="Urban"/>
  </r>
  <r>
    <x v="20"/>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60"/>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27"/>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60"/>
    <x v="4"/>
    <n v="34865.837904899898"/>
    <s v="Urban"/>
    <s v="None"/>
    <s v="Developed/Low Intensity"/>
    <s v="Urban"/>
  </r>
  <r>
    <x v="58"/>
    <x v="4"/>
    <n v="34865.837904899898"/>
    <s v="Urban"/>
    <s v="None"/>
    <s v="Developed/Low Intensity"/>
    <s v="Urban"/>
  </r>
  <r>
    <x v="60"/>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3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38"/>
    <x v="4"/>
    <n v="34865.837904899898"/>
    <s v="Urban"/>
    <s v="None"/>
    <s v="Developed/Low Intensity"/>
    <s v="Urban"/>
  </r>
  <r>
    <x v="3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3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5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11"/>
    <x v="4"/>
    <n v="34865.837904899898"/>
    <s v="Urban"/>
    <s v="None"/>
    <s v="Developed/Low Intensity"/>
    <s v="Urban"/>
  </r>
  <r>
    <x v="38"/>
    <x v="4"/>
    <n v="34865.837904899898"/>
    <s v="Urban"/>
    <s v="None"/>
    <s v="Developed/Low Intensity"/>
    <s v="Urban"/>
  </r>
  <r>
    <x v="38"/>
    <x v="4"/>
    <n v="34865.837904899898"/>
    <s v="Urban"/>
    <s v="None"/>
    <s v="Developed/Low Intensity"/>
    <s v="Urban"/>
  </r>
  <r>
    <x v="11"/>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38"/>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11"/>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9"/>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24"/>
    <x v="4"/>
    <n v="34865.837904899898"/>
    <s v="Urban"/>
    <s v="None"/>
    <s v="Developed/Low Intensity"/>
    <s v="Urban"/>
  </r>
  <r>
    <x v="53"/>
    <x v="4"/>
    <n v="34865.837904899898"/>
    <s v="Urban"/>
    <s v="None"/>
    <s v="Developed/Low Intensity"/>
    <s v="Urban"/>
  </r>
  <r>
    <x v="53"/>
    <x v="4"/>
    <n v="34865.837904899898"/>
    <s v="Urban"/>
    <s v="None"/>
    <s v="Developed/Low Intensity"/>
    <s v="Urban"/>
  </r>
  <r>
    <x v="53"/>
    <x v="4"/>
    <n v="34865.837904899898"/>
    <s v="Urban"/>
    <s v="None"/>
    <s v="Developed/Low Intensity"/>
    <s v="Urban"/>
  </r>
  <r>
    <x v="53"/>
    <x v="4"/>
    <n v="34865.837904899898"/>
    <s v="Urban"/>
    <s v="None"/>
    <s v="Developed/Low Intensity"/>
    <s v="Urban"/>
  </r>
  <r>
    <x v="53"/>
    <x v="4"/>
    <n v="34865.837904899898"/>
    <s v="Urban"/>
    <s v="None"/>
    <s v="Developed/Low Intensity"/>
    <s v="Urban"/>
  </r>
  <r>
    <x v="53"/>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19"/>
    <x v="4"/>
    <n v="34865.837904899898"/>
    <s v="Urban"/>
    <s v="None"/>
    <s v="Developed/Low Intensity"/>
    <s v="Urban"/>
  </r>
  <r>
    <x v="61"/>
    <x v="4"/>
    <n v="34865.837904899898"/>
    <s v="Urban"/>
    <s v="None"/>
    <s v="Developed/Low Intensity"/>
    <s v="Urban"/>
  </r>
  <r>
    <x v="36"/>
    <x v="4"/>
    <n v="34865.837904899898"/>
    <s v="Urban"/>
    <s v="None"/>
    <s v="Developed/Low Intensity"/>
    <s v="Urban"/>
  </r>
  <r>
    <x v="36"/>
    <x v="4"/>
    <n v="34865.837904899898"/>
    <s v="Urban"/>
    <s v="None"/>
    <s v="Developed/Low Intensity"/>
    <s v="Urban"/>
  </r>
  <r>
    <x v="32"/>
    <x v="4"/>
    <n v="34865.837904899898"/>
    <s v="Urban"/>
    <s v="None"/>
    <s v="Developed/Low Intensity"/>
    <s v="Urban"/>
  </r>
  <r>
    <x v="36"/>
    <x v="4"/>
    <n v="34865.837904899898"/>
    <s v="Urban"/>
    <s v="None"/>
    <s v="Developed/Low Intensity"/>
    <s v="Urban"/>
  </r>
  <r>
    <x v="36"/>
    <x v="4"/>
    <n v="34865.837904899898"/>
    <s v="Urban"/>
    <s v="None"/>
    <s v="Developed/Low Intensity"/>
    <s v="Urban"/>
  </r>
  <r>
    <x v="36"/>
    <x v="4"/>
    <n v="34865.837904899898"/>
    <s v="Urban"/>
    <s v="None"/>
    <s v="Developed/Low Intensity"/>
    <s v="Urban"/>
  </r>
  <r>
    <x v="36"/>
    <x v="4"/>
    <n v="34865.837904899898"/>
    <s v="Urban"/>
    <s v="None"/>
    <s v="Developed/Low Intensity"/>
    <s v="Urban"/>
  </r>
  <r>
    <x v="36"/>
    <x v="4"/>
    <n v="34865.837904899898"/>
    <s v="Urban"/>
    <s v="None"/>
    <s v="Developed/Low Intensity"/>
    <s v="Urban"/>
  </r>
  <r>
    <x v="36"/>
    <x v="4"/>
    <n v="34865.837904899898"/>
    <s v="Urban"/>
    <s v="None"/>
    <s v="Developed/Low Intensity"/>
    <s v="Urban"/>
  </r>
  <r>
    <x v="36"/>
    <x v="4"/>
    <n v="34865.837904899898"/>
    <s v="Urban"/>
    <s v="None"/>
    <s v="Developed/Low Intensity"/>
    <s v="Urban"/>
  </r>
  <r>
    <x v="36"/>
    <x v="4"/>
    <n v="34865.837904899898"/>
    <s v="Urban"/>
    <s v="None"/>
    <s v="Developed/Low Intensity"/>
    <s v="Urban"/>
  </r>
  <r>
    <x v="36"/>
    <x v="4"/>
    <n v="34865.837904899898"/>
    <s v="Urban"/>
    <s v="None"/>
    <s v="Developed/Low Intensity"/>
    <s v="Urban"/>
  </r>
  <r>
    <x v="36"/>
    <x v="4"/>
    <n v="34865.837904899898"/>
    <s v="Urban"/>
    <s v="None"/>
    <s v="Developed/Low Intensity"/>
    <s v="Urban"/>
  </r>
  <r>
    <x v="32"/>
    <x v="4"/>
    <n v="34865.837904899898"/>
    <s v="Urban"/>
    <s v="None"/>
    <s v="Developed/Low Intensity"/>
    <s v="Urban"/>
  </r>
  <r>
    <x v="36"/>
    <x v="4"/>
    <n v="34865.837904899898"/>
    <s v="Urban"/>
    <s v="None"/>
    <s v="Developed/Low Intensity"/>
    <s v="Urban"/>
  </r>
  <r>
    <x v="36"/>
    <x v="4"/>
    <n v="34865.837904899898"/>
    <s v="Urban"/>
    <s v="None"/>
    <s v="Developed/Low Intensity"/>
    <s v="Urban"/>
  </r>
  <r>
    <x v="36"/>
    <x v="4"/>
    <n v="34865.837904899898"/>
    <s v="Urban"/>
    <s v="None"/>
    <s v="Developed/Low Intensity"/>
    <s v="Urban"/>
  </r>
  <r>
    <x v="36"/>
    <x v="4"/>
    <n v="34865.837904899898"/>
    <s v="Urban"/>
    <s v="None"/>
    <s v="Developed/Low Intensity"/>
    <s v="Urban"/>
  </r>
  <r>
    <x v="36"/>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32"/>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4"/>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54"/>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1"/>
    <x v="4"/>
    <n v="34865.837904899898"/>
    <s v="Urban"/>
    <s v="None"/>
    <s v="Developed/Low Intensity"/>
    <s v="Urban"/>
  </r>
  <r>
    <x v="29"/>
    <x v="4"/>
    <n v="34865.837904899898"/>
    <s v="Urban"/>
    <s v="None"/>
    <s v="Developed/Low Intensity"/>
    <s v="Urban"/>
  </r>
  <r>
    <x v="29"/>
    <x v="4"/>
    <n v="34865.837904899898"/>
    <s v="Urban"/>
    <s v="None"/>
    <s v="Developed/Low Intensity"/>
    <s v="Urban"/>
  </r>
  <r>
    <x v="29"/>
    <x v="4"/>
    <n v="34865.837904899898"/>
    <s v="Urban"/>
    <s v="None"/>
    <s v="Developed/Low Intensity"/>
    <s v="Urban"/>
  </r>
  <r>
    <x v="29"/>
    <x v="4"/>
    <n v="34865.837904899898"/>
    <s v="Urban"/>
    <s v="None"/>
    <s v="Developed/Low Intensity"/>
    <s v="Urban"/>
  </r>
  <r>
    <x v="29"/>
    <x v="4"/>
    <n v="34865.837904899898"/>
    <s v="Urban"/>
    <s v="None"/>
    <s v="Developed/Low Intensity"/>
    <s v="Urban"/>
  </r>
  <r>
    <x v="29"/>
    <x v="4"/>
    <n v="34865.837904899898"/>
    <s v="Urban"/>
    <s v="None"/>
    <s v="Developed/Low Intensity"/>
    <s v="Urban"/>
  </r>
  <r>
    <x v="29"/>
    <x v="4"/>
    <n v="34865.837904899898"/>
    <s v="Urban"/>
    <s v="None"/>
    <s v="Developed/Low Intensity"/>
    <s v="Urban"/>
  </r>
  <r>
    <x v="29"/>
    <x v="4"/>
    <n v="34865.837904899898"/>
    <s v="Urban"/>
    <s v="None"/>
    <s v="Developed/Low Intensity"/>
    <s v="Urban"/>
  </r>
  <r>
    <x v="29"/>
    <x v="4"/>
    <n v="34865.837904899898"/>
    <s v="Urban"/>
    <s v="None"/>
    <s v="Developed/Low Intensity"/>
    <s v="Urban"/>
  </r>
  <r>
    <x v="29"/>
    <x v="4"/>
    <n v="34865.837904899898"/>
    <s v="Urban"/>
    <s v="None"/>
    <s v="Developed/Low Intensity"/>
    <s v="Urban"/>
  </r>
  <r>
    <x v="29"/>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30"/>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25"/>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26"/>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26"/>
    <x v="4"/>
    <n v="34865.837904899898"/>
    <s v="Urban"/>
    <s v="None"/>
    <s v="Developed/Low Intensity"/>
    <s v="Urban"/>
  </r>
  <r>
    <x v="26"/>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30"/>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26"/>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12"/>
    <x v="4"/>
    <n v="34865.837904899898"/>
    <s v="Urban"/>
    <s v="None"/>
    <s v="Developed/Low Intensity"/>
    <s v="Urban"/>
  </r>
  <r>
    <x v="48"/>
    <x v="4"/>
    <n v="34865.837904899898"/>
    <s v="Urban"/>
    <s v="None"/>
    <s v="Developed/Low Intensity"/>
    <s v="Urban"/>
  </r>
  <r>
    <x v="48"/>
    <x v="4"/>
    <n v="34865.837904899898"/>
    <s v="Urban"/>
    <s v="None"/>
    <s v="Developed/Low Intensity"/>
    <s v="Urban"/>
  </r>
  <r>
    <x v="48"/>
    <x v="4"/>
    <n v="34865.837904899898"/>
    <s v="Urban"/>
    <s v="None"/>
    <s v="Developed/Low Intensity"/>
    <s v="Urban"/>
  </r>
  <r>
    <x v="48"/>
    <x v="4"/>
    <n v="34865.837904899898"/>
    <s v="Urban"/>
    <s v="None"/>
    <s v="Developed/Low Intensity"/>
    <s v="Urban"/>
  </r>
  <r>
    <x v="48"/>
    <x v="4"/>
    <n v="34865.837904899898"/>
    <s v="Urban"/>
    <s v="None"/>
    <s v="Developed/Low Intensity"/>
    <s v="Urban"/>
  </r>
  <r>
    <x v="48"/>
    <x v="4"/>
    <n v="34865.837904899898"/>
    <s v="Urban"/>
    <s v="None"/>
    <s v="Developed/Low Intensity"/>
    <s v="Urban"/>
  </r>
  <r>
    <x v="48"/>
    <x v="4"/>
    <n v="34865.837904899898"/>
    <s v="Urban"/>
    <s v="None"/>
    <s v="Developed/Low Intensity"/>
    <s v="Urban"/>
  </r>
  <r>
    <x v="48"/>
    <x v="4"/>
    <n v="34865.837904899898"/>
    <s v="Urban"/>
    <s v="None"/>
    <s v="Developed/Low Intensity"/>
    <s v="Urban"/>
  </r>
  <r>
    <x v="48"/>
    <x v="4"/>
    <n v="34865.837904899898"/>
    <s v="Urban"/>
    <s v="None"/>
    <s v="Developed/Low Intensity"/>
    <s v="Urban"/>
  </r>
  <r>
    <x v="48"/>
    <x v="4"/>
    <n v="34865.837904899898"/>
    <s v="Urban"/>
    <s v="None"/>
    <s v="Developed/Low Intensity"/>
    <s v="Urban"/>
  </r>
  <r>
    <x v="48"/>
    <x v="4"/>
    <n v="34865.837904899898"/>
    <s v="Urban"/>
    <s v="None"/>
    <s v="Developed/Low Intensity"/>
    <s v="Urban"/>
  </r>
  <r>
    <x v="48"/>
    <x v="4"/>
    <n v="34865.837904899898"/>
    <s v="Urban"/>
    <s v="None"/>
    <s v="Developed/Low Intensity"/>
    <s v="Urban"/>
  </r>
  <r>
    <x v="48"/>
    <x v="4"/>
    <n v="34865.837904899898"/>
    <s v="Urban"/>
    <s v="None"/>
    <s v="Developed/Low Intensity"/>
    <s v="Urban"/>
  </r>
  <r>
    <x v="48"/>
    <x v="4"/>
    <n v="34865.837904899898"/>
    <s v="Urban"/>
    <s v="None"/>
    <s v="Developed/Low Intensity"/>
    <s v="Urban"/>
  </r>
  <r>
    <x v="48"/>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0"/>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41"/>
    <x v="4"/>
    <n v="34865.837904899898"/>
    <s v="Urban"/>
    <s v="None"/>
    <s v="Developed/Low Intensity"/>
    <s v="Urban"/>
  </r>
  <r>
    <x v="31"/>
    <x v="4"/>
    <n v="34865.837904899898"/>
    <s v="Urban"/>
    <s v="None"/>
    <s v="Developed/Low Intensity"/>
    <s v="Urban"/>
  </r>
  <r>
    <x v="31"/>
    <x v="4"/>
    <n v="34865.837904899898"/>
    <s v="Urban"/>
    <s v="None"/>
    <s v="Developed/Low Intensity"/>
    <s v="Urban"/>
  </r>
  <r>
    <x v="41"/>
    <x v="4"/>
    <n v="34865.837904899898"/>
    <s v="Urban"/>
    <s v="None"/>
    <s v="Developed/Low Intensity"/>
    <s v="Urban"/>
  </r>
  <r>
    <x v="34"/>
    <x v="4"/>
    <n v="34865.837904899898"/>
    <s v="Urban"/>
    <s v="None"/>
    <s v="Developed/Low Intensity"/>
    <s v="Urban"/>
  </r>
  <r>
    <x v="34"/>
    <x v="4"/>
    <n v="34865.837904899898"/>
    <s v="Urban"/>
    <s v="None"/>
    <s v="Developed/Low Intensity"/>
    <s v="Urban"/>
  </r>
  <r>
    <x v="34"/>
    <x v="4"/>
    <n v="34865.837904899898"/>
    <s v="Urban"/>
    <s v="None"/>
    <s v="Developed/Low Intensity"/>
    <s v="Urban"/>
  </r>
  <r>
    <x v="34"/>
    <x v="4"/>
    <n v="34865.837904899898"/>
    <s v="Urban"/>
    <s v="None"/>
    <s v="Developed/Low Intensity"/>
    <s v="Urban"/>
  </r>
  <r>
    <x v="34"/>
    <x v="4"/>
    <n v="34865.837904899898"/>
    <s v="Urban"/>
    <s v="None"/>
    <s v="Developed/Low Intensity"/>
    <s v="Urban"/>
  </r>
  <r>
    <x v="34"/>
    <x v="4"/>
    <n v="34865.837904899898"/>
    <s v="Urban"/>
    <s v="None"/>
    <s v="Developed/Low Intensity"/>
    <s v="Urban"/>
  </r>
  <r>
    <x v="34"/>
    <x v="4"/>
    <n v="34865.837904899898"/>
    <s v="Urban"/>
    <s v="None"/>
    <s v="Developed/Low Intensity"/>
    <s v="Urban"/>
  </r>
  <r>
    <x v="34"/>
    <x v="4"/>
    <n v="34865.837904899898"/>
    <s v="Urban"/>
    <s v="None"/>
    <s v="Developed/Low Intensity"/>
    <s v="Urban"/>
  </r>
  <r>
    <x v="34"/>
    <x v="4"/>
    <n v="34865.837904899898"/>
    <s v="Urban"/>
    <s v="None"/>
    <s v="Developed/Low Intensity"/>
    <s v="Urban"/>
  </r>
  <r>
    <x v="34"/>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31"/>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10"/>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62"/>
    <x v="4"/>
    <n v="34865.837904899898"/>
    <s v="Urban"/>
    <s v="None"/>
    <s v="Developed/Low Intensity"/>
    <s v="Urban"/>
  </r>
  <r>
    <x v="62"/>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62"/>
    <x v="4"/>
    <n v="34865.837904899898"/>
    <s v="Urban"/>
    <s v="None"/>
    <s v="Developed/Low Intensity"/>
    <s v="Urban"/>
  </r>
  <r>
    <x v="62"/>
    <x v="4"/>
    <n v="34865.837904899898"/>
    <s v="Urban"/>
    <s v="None"/>
    <s v="Developed/Low Intensity"/>
    <s v="Urban"/>
  </r>
  <r>
    <x v="62"/>
    <x v="4"/>
    <n v="34865.837904899898"/>
    <s v="Urban"/>
    <s v="None"/>
    <s v="Developed/Low Intensity"/>
    <s v="Urban"/>
  </r>
  <r>
    <x v="62"/>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28"/>
    <x v="4"/>
    <n v="34865.837904899898"/>
    <s v="Urban"/>
    <s v="None"/>
    <s v="Developed/Low Intensity"/>
    <s v="Urban"/>
  </r>
  <r>
    <x v="6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5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42"/>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7"/>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7"/>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2"/>
    <x v="4"/>
    <n v="34865.837904899898"/>
    <s v="Urban"/>
    <s v="None"/>
    <s v="Developed/Low Intensity"/>
    <s v="Urban"/>
  </r>
  <r>
    <x v="2"/>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3"/>
    <x v="4"/>
    <n v="34865.837904899898"/>
    <s v="Urban"/>
    <s v="None"/>
    <s v="Developed/Low Intensity"/>
    <s v="Urban"/>
  </r>
  <r>
    <x v="2"/>
    <x v="4"/>
    <n v="34865.837904899898"/>
    <s v="Urban"/>
    <s v="None"/>
    <s v="Developed/Low Intensity"/>
    <s v="Urban"/>
  </r>
  <r>
    <x v="2"/>
    <x v="4"/>
    <n v="34865.837904899898"/>
    <s v="Urban"/>
    <s v="None"/>
    <s v="Developed/Low Intensity"/>
    <s v="Urban"/>
  </r>
  <r>
    <x v="2"/>
    <x v="4"/>
    <n v="34865.837904899898"/>
    <s v="Urban"/>
    <s v="None"/>
    <s v="Developed/Low Intensity"/>
    <s v="Urban"/>
  </r>
  <r>
    <x v="2"/>
    <x v="4"/>
    <n v="34865.837904899898"/>
    <s v="Urban"/>
    <s v="None"/>
    <s v="Developed/Low Intensity"/>
    <s v="Urban"/>
  </r>
  <r>
    <x v="2"/>
    <x v="4"/>
    <n v="34865.837904899898"/>
    <s v="Urban"/>
    <s v="None"/>
    <s v="Developed/Low Intensity"/>
    <s v="Urban"/>
  </r>
  <r>
    <x v="2"/>
    <x v="4"/>
    <n v="34865.837904899898"/>
    <s v="Urban"/>
    <s v="None"/>
    <s v="Developed/Low Intensity"/>
    <s v="Urban"/>
  </r>
  <r>
    <x v="2"/>
    <x v="4"/>
    <n v="34865.837904899898"/>
    <s v="Urban"/>
    <s v="None"/>
    <s v="Developed/Low Intensity"/>
    <s v="Urban"/>
  </r>
  <r>
    <x v="2"/>
    <x v="4"/>
    <n v="34865.837904899898"/>
    <s v="Urban"/>
    <s v="None"/>
    <s v="Developed/Low Intensity"/>
    <s v="Urban"/>
  </r>
  <r>
    <x v="2"/>
    <x v="4"/>
    <n v="34865.837904899898"/>
    <s v="Urban"/>
    <s v="None"/>
    <s v="Developed/Low Intensity"/>
    <s v="Urban"/>
  </r>
  <r>
    <x v="2"/>
    <x v="4"/>
    <n v="34865.837904899898"/>
    <s v="Urban"/>
    <s v="None"/>
    <s v="Developed/Low Intensity"/>
    <s v="Urban"/>
  </r>
  <r>
    <x v="2"/>
    <x v="4"/>
    <n v="34865.837904899898"/>
    <s v="Urban"/>
    <s v="None"/>
    <s v="Developed/Low Intensity"/>
    <s v="Urban"/>
  </r>
  <r>
    <x v="2"/>
    <x v="4"/>
    <n v="34865.837904899898"/>
    <s v="Urban"/>
    <s v="None"/>
    <s v="Developed/Low Intensity"/>
    <s v="Urban"/>
  </r>
  <r>
    <x v="4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7"/>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43"/>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0"/>
    <x v="4"/>
    <n v="34865.837904899898"/>
    <s v="Urban"/>
    <s v="None"/>
    <s v="Developed/Low Intensity"/>
    <s v="Urban"/>
  </r>
  <r>
    <x v="3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3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3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3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4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3"/>
    <x v="4"/>
    <n v="34865.837904899898"/>
    <s v="Urban"/>
    <s v="None"/>
    <s v="Developed/Low Intensity"/>
    <s v="Urban"/>
  </r>
  <r>
    <x v="38"/>
    <x v="4"/>
    <n v="1.0065048129800001"/>
    <s v="Urban"/>
    <s v="None"/>
    <s v="Developed/Low Intensity"/>
    <s v="Urban"/>
  </r>
  <r>
    <x v="21"/>
    <x v="4"/>
    <n v="1.9555065498699999"/>
    <s v="Urban"/>
    <s v="None"/>
    <s v="Developed/Low Intensity"/>
    <s v="Urban"/>
  </r>
  <r>
    <x v="21"/>
    <x v="4"/>
    <n v="1.9555065498699999"/>
    <s v="Urban"/>
    <s v="None"/>
    <s v="Developed/Low Intensity"/>
    <s v="Urban"/>
  </r>
  <r>
    <x v="21"/>
    <x v="4"/>
    <n v="3.93997117863"/>
    <s v="Urban"/>
    <s v="None"/>
    <s v="Developed/Low Intensity"/>
    <s v="Urban"/>
  </r>
  <r>
    <x v="29"/>
    <x v="4"/>
    <n v="3.93997117863"/>
    <s v="Urban"/>
    <s v="None"/>
    <s v="Developed/Low Intensity"/>
    <s v="Urban"/>
  </r>
  <r>
    <x v="29"/>
    <x v="4"/>
    <n v="3.93997117863"/>
    <s v="Urban"/>
    <s v="None"/>
    <s v="Developed/Low Intensity"/>
    <s v="Urban"/>
  </r>
  <r>
    <x v="11"/>
    <x v="4"/>
    <n v="0.91976030426300004"/>
    <s v="Urban"/>
    <s v="None"/>
    <s v="Developed/Low Intensity"/>
    <s v="Urban"/>
  </r>
  <r>
    <x v="38"/>
    <x v="4"/>
    <n v="1.45659387421"/>
    <s v="Urban"/>
    <s v="None"/>
    <s v="Developed/Low Intensity"/>
    <s v="Urban"/>
  </r>
  <r>
    <x v="35"/>
    <x v="4"/>
    <n v="1.3392513124400001"/>
    <s v="Urban"/>
    <s v="None"/>
    <s v="Developed/Low Intensity"/>
    <s v="Urban"/>
  </r>
  <r>
    <x v="11"/>
    <x v="4"/>
    <n v="0.70683573765999996"/>
    <s v="Urban"/>
    <s v="None"/>
    <s v="Developed/Low Intensity"/>
    <s v="Urban"/>
  </r>
  <r>
    <x v="6"/>
    <x v="4"/>
    <n v="1.66049237227"/>
    <s v="Urban"/>
    <s v="None"/>
    <s v="Developed/Low Intensity"/>
    <s v="Urban"/>
  </r>
  <r>
    <x v="5"/>
    <x v="4"/>
    <n v="0.502723388499"/>
    <s v="Urban"/>
    <s v="None"/>
    <s v="Developed/Low Intensity"/>
    <s v="Urban"/>
  </r>
  <r>
    <x v="25"/>
    <x v="4"/>
    <n v="0.17930998157"/>
    <s v="Urban"/>
    <s v="None"/>
    <s v="Developed/Low Intensity"/>
    <s v="Urban"/>
  </r>
  <r>
    <x v="7"/>
    <x v="4"/>
    <n v="2.03991225598"/>
    <s v="Urban"/>
    <s v="None"/>
    <s v="Developed/Low Intensity"/>
    <s v="Urban"/>
  </r>
  <r>
    <x v="7"/>
    <x v="4"/>
    <n v="2.03991225598"/>
    <s v="Urban"/>
    <s v="None"/>
    <s v="Developed/Low Intensity"/>
    <s v="Urban"/>
  </r>
  <r>
    <x v="3"/>
    <x v="4"/>
    <n v="1.20140318494"/>
    <s v="Urban"/>
    <s v="None"/>
    <s v="Developed/Med Intensity"/>
    <s v="Urban"/>
  </r>
  <r>
    <x v="38"/>
    <x v="4"/>
    <n v="2.12195530319"/>
    <s v="Urban"/>
    <s v="None"/>
    <s v="Developed/Med Intensity"/>
    <s v="Urban"/>
  </r>
  <r>
    <x v="11"/>
    <x v="4"/>
    <n v="0.55715764846000004"/>
    <s v="Urban"/>
    <s v="None"/>
    <s v="Developed/Med Intensity"/>
    <s v="Urban"/>
  </r>
  <r>
    <x v="11"/>
    <x v="4"/>
    <n v="0.12091998226099999"/>
    <s v="Urban"/>
    <s v="None"/>
    <s v="Developed/Med Intensity"/>
    <s v="Urban"/>
  </r>
  <r>
    <x v="11"/>
    <x v="4"/>
    <n v="0.12091998226099999"/>
    <s v="Urban"/>
    <s v="None"/>
    <s v="Developed/Med Intensity"/>
    <s v="Urban"/>
  </r>
  <r>
    <x v="38"/>
    <x v="4"/>
    <n v="0.16342511256600001"/>
    <s v="Urban"/>
    <s v="None"/>
    <s v="Developed/Med Intensity"/>
    <s v="Urban"/>
  </r>
  <r>
    <x v="7"/>
    <x v="4"/>
    <n v="0.42127529158900001"/>
    <s v="Urban"/>
    <s v="None"/>
    <s v="Developed/Med Intensity"/>
    <s v="Urban"/>
  </r>
  <r>
    <x v="39"/>
    <x v="4"/>
    <n v="0.65101419677700001"/>
    <s v="Urban"/>
    <s v="None"/>
    <s v="Developed/Med Intensity"/>
    <s v="Urban"/>
  </r>
  <r>
    <x v="38"/>
    <x v="4"/>
    <n v="0.90897085453399995"/>
    <s v="Urban"/>
    <s v="None"/>
    <s v="Developed/Med Intensity"/>
    <s v="Urban"/>
  </r>
  <r>
    <x v="3"/>
    <x v="4"/>
    <n v="1.03071795679"/>
    <s v="Urban"/>
    <s v="None"/>
    <s v="Developed/Med Intensity"/>
    <s v="Urban"/>
  </r>
  <r>
    <x v="7"/>
    <x v="4"/>
    <n v="1.03071795679"/>
    <s v="Urban"/>
    <s v="None"/>
    <s v="Developed/Med Intensity"/>
    <s v="Urban"/>
  </r>
  <r>
    <x v="7"/>
    <x v="4"/>
    <n v="1.03071795679"/>
    <s v="Urban"/>
    <s v="None"/>
    <s v="Developed/Med Intensity"/>
    <s v="Urban"/>
  </r>
  <r>
    <x v="23"/>
    <x v="4"/>
    <n v="2.3820430052099999"/>
    <s v="Urban"/>
    <s v="None"/>
    <s v="Developed/Med Intensity"/>
    <s v="Urban"/>
  </r>
  <r>
    <x v="39"/>
    <x v="4"/>
    <n v="0.29450081005200002"/>
    <s v="Urban"/>
    <s v="None"/>
    <s v="Developed/Med Intensity"/>
    <s v="Urban"/>
  </r>
  <r>
    <x v="40"/>
    <x v="4"/>
    <n v="0.29450081005200002"/>
    <s v="Urban"/>
    <s v="None"/>
    <s v="Developed/Med Intensity"/>
    <s v="Urban"/>
  </r>
  <r>
    <x v="17"/>
    <x v="4"/>
    <n v="0.79764574028699997"/>
    <s v="Urban"/>
    <s v="None"/>
    <s v="Developed/Med Intensity"/>
    <s v="Urban"/>
  </r>
  <r>
    <x v="12"/>
    <x v="4"/>
    <n v="0.51276125157200003"/>
    <s v="Urban"/>
    <s v="None"/>
    <s v="Developed/Med Intensity"/>
    <s v="Urban"/>
  </r>
  <r>
    <x v="11"/>
    <x v="4"/>
    <n v="1.30763827335"/>
    <s v="Urban"/>
    <s v="None"/>
    <s v="Developed/Med Intensity"/>
    <s v="Urban"/>
  </r>
  <r>
    <x v="11"/>
    <x v="4"/>
    <n v="1.30763827335"/>
    <s v="Urban"/>
    <s v="None"/>
    <s v="Developed/Med Intensity"/>
    <s v="Urban"/>
  </r>
  <r>
    <x v="11"/>
    <x v="4"/>
    <n v="1.2689485283599999"/>
    <s v="Urban"/>
    <s v="None"/>
    <s v="Developed/Med Intensity"/>
    <s v="Urban"/>
  </r>
  <r>
    <x v="17"/>
    <x v="4"/>
    <n v="0.93835870671800004"/>
    <s v="Urban"/>
    <s v="None"/>
    <s v="Developed/Med Intensity"/>
    <s v="Urban"/>
  </r>
  <r>
    <x v="5"/>
    <x v="4"/>
    <n v="0.93917612577700005"/>
    <s v="Urban"/>
    <s v="None"/>
    <s v="Developed/Med Intensity"/>
    <s v="Urban"/>
  </r>
  <r>
    <x v="11"/>
    <x v="4"/>
    <n v="0.20612468402199999"/>
    <s v="Urban"/>
    <s v="None"/>
    <s v="Developed/Med Intensity"/>
    <s v="Urban"/>
  </r>
  <r>
    <x v="28"/>
    <x v="4"/>
    <n v="1.5900629687500001"/>
    <s v="Urban"/>
    <s v="None"/>
    <s v="Developed/Med Intensity"/>
    <s v="Urban"/>
  </r>
  <r>
    <x v="38"/>
    <x v="4"/>
    <n v="2.5958304970300001"/>
    <s v="Urban"/>
    <s v="None"/>
    <s v="Developed/Med Intensity"/>
    <s v="Urban"/>
  </r>
  <r>
    <x v="11"/>
    <x v="4"/>
    <n v="1.2151011525199999"/>
    <s v="Urban"/>
    <s v="None"/>
    <s v="Developed/Med Intensity"/>
    <s v="Urban"/>
  </r>
  <r>
    <x v="11"/>
    <x v="4"/>
    <n v="1.2151011525199999"/>
    <s v="Urban"/>
    <s v="None"/>
    <s v="Developed/Med Intensity"/>
    <s v="Urban"/>
  </r>
  <r>
    <x v="19"/>
    <x v="4"/>
    <n v="2.2938846765499998"/>
    <s v="Urban"/>
    <s v="None"/>
    <s v="Developed/Med Intensity"/>
    <s v="Urban"/>
  </r>
  <r>
    <x v="25"/>
    <x v="4"/>
    <n v="1.3243513498499999"/>
    <s v="Urban"/>
    <s v="None"/>
    <s v="Developed/Med Intensity"/>
    <s v="Urban"/>
  </r>
  <r>
    <x v="25"/>
    <x v="4"/>
    <n v="1.3243513498499999"/>
    <s v="Urban"/>
    <s v="None"/>
    <s v="Developed/Med Intensity"/>
    <s v="Urban"/>
  </r>
  <r>
    <x v="26"/>
    <x v="4"/>
    <n v="1.3379405558599999"/>
    <s v="Urban"/>
    <s v="None"/>
    <s v="Developed/Med Intensity"/>
    <s v="Urban"/>
  </r>
  <r>
    <x v="26"/>
    <x v="4"/>
    <n v="1.3379405558599999"/>
    <s v="Urban"/>
    <s v="None"/>
    <s v="Developed/Med Intensity"/>
    <s v="Urban"/>
  </r>
  <r>
    <x v="19"/>
    <x v="4"/>
    <n v="3.7334531741900001"/>
    <s v="Urban"/>
    <s v="None"/>
    <s v="Developed/Med Intensity"/>
    <s v="Urban"/>
  </r>
  <r>
    <x v="11"/>
    <x v="4"/>
    <n v="1.7353231334100001"/>
    <s v="Urban"/>
    <s v="None"/>
    <s v="Developed/Med Intensity"/>
    <s v="Urban"/>
  </r>
  <r>
    <x v="11"/>
    <x v="4"/>
    <n v="4.0229995614999998"/>
    <s v="Urban"/>
    <s v="None"/>
    <s v="Developed/Med Intensity"/>
    <s v="Urban"/>
  </r>
  <r>
    <x v="29"/>
    <x v="4"/>
    <n v="3.4403180285300001"/>
    <s v="Urban"/>
    <s v="None"/>
    <s v="Developed/Open Space"/>
    <s v="Urban"/>
  </r>
  <r>
    <x v="10"/>
    <x v="4"/>
    <n v="0.27162250524699999"/>
    <s v="Urban"/>
    <s v="None"/>
    <s v="Developed/Open Space"/>
    <s v="Urban"/>
  </r>
  <r>
    <x v="23"/>
    <x v="4"/>
    <n v="2.8909317700499999"/>
    <s v="Urban"/>
    <s v="None"/>
    <s v="Developed/Open Space"/>
    <s v="Urban"/>
  </r>
  <r>
    <x v="29"/>
    <x v="4"/>
    <n v="0.35139215911999999"/>
    <s v="Urban"/>
    <s v="None"/>
    <s v="Developed/Open Space"/>
    <s v="Urban"/>
  </r>
  <r>
    <x v="29"/>
    <x v="4"/>
    <n v="0.35139215911999999"/>
    <s v="Urban"/>
    <s v="None"/>
    <s v="Developed/Open Space"/>
    <s v="Urban"/>
  </r>
  <r>
    <x v="37"/>
    <x v="4"/>
    <n v="0.51769401972399998"/>
    <s v="Urban"/>
    <s v="None"/>
    <s v="Developed/Open Space"/>
    <s v="Urban"/>
  </r>
  <r>
    <x v="5"/>
    <x v="4"/>
    <n v="0.51769401972399998"/>
    <s v="Urban"/>
    <s v="None"/>
    <s v="Developed/Open Space"/>
    <s v="Urban"/>
  </r>
  <r>
    <x v="5"/>
    <x v="4"/>
    <n v="0.51769401972399998"/>
    <s v="Urban"/>
    <s v="None"/>
    <s v="Developed/Open Space"/>
    <s v="Urban"/>
  </r>
  <r>
    <x v="21"/>
    <x v="4"/>
    <n v="1.15387057544"/>
    <s v="Urban"/>
    <s v="None"/>
    <s v="Developed/Open Space"/>
    <s v="Urban"/>
  </r>
  <r>
    <x v="23"/>
    <x v="4"/>
    <n v="1.24479662481"/>
    <s v="Urban"/>
    <s v="None"/>
    <s v="Developed/Open Space"/>
    <s v="Urban"/>
  </r>
  <r>
    <x v="29"/>
    <x v="4"/>
    <n v="0.339716074664"/>
    <s v="Urban"/>
    <s v="None"/>
    <s v="Developed/Open Space"/>
    <s v="Urban"/>
  </r>
  <r>
    <x v="24"/>
    <x v="4"/>
    <n v="0.61655408739200002"/>
    <s v="Urban"/>
    <s v="None"/>
    <s v="Developed/Open Space"/>
    <s v="Urban"/>
  </r>
  <r>
    <x v="24"/>
    <x v="4"/>
    <n v="0.61655408739200002"/>
    <s v="Urban"/>
    <s v="None"/>
    <s v="Developed/Open Space"/>
    <s v="Urban"/>
  </r>
  <r>
    <x v="24"/>
    <x v="4"/>
    <n v="0.61655408739200002"/>
    <s v="Urban"/>
    <s v="None"/>
    <s v="Developed/Open Space"/>
    <s v="Urban"/>
  </r>
  <r>
    <x v="11"/>
    <x v="4"/>
    <n v="2.1866400719899999"/>
    <s v="Urban"/>
    <s v="None"/>
    <s v="Developed/Open Space"/>
    <s v="Urban"/>
  </r>
  <r>
    <x v="11"/>
    <x v="4"/>
    <n v="2.1866400719899999"/>
    <s v="Urban"/>
    <s v="None"/>
    <s v="Developed/Open Space"/>
    <s v="Urban"/>
  </r>
  <r>
    <x v="11"/>
    <x v="4"/>
    <n v="2.1866400719899999"/>
    <s v="Urban"/>
    <s v="None"/>
    <s v="Developed/Open Space"/>
    <s v="Urban"/>
  </r>
  <r>
    <x v="0"/>
    <x v="4"/>
    <n v="0.66807984661599995"/>
    <s v="Urban"/>
    <s v="None"/>
    <s v="Developed/Open Space"/>
    <s v="Urban"/>
  </r>
  <r>
    <x v="38"/>
    <x v="4"/>
    <n v="1.6208407468199999"/>
    <s v="Urban"/>
    <s v="None"/>
    <s v="Developed/Open Space"/>
    <s v="Urban"/>
  </r>
  <r>
    <x v="21"/>
    <x v="4"/>
    <n v="0.70985133980899995"/>
    <s v="Urban"/>
    <s v="None"/>
    <s v="Developed/Open Space"/>
    <s v="Urban"/>
  </r>
  <r>
    <x v="29"/>
    <x v="4"/>
    <n v="1.62800516151"/>
    <s v="Urban"/>
    <s v="None"/>
    <s v="Developed/Open Space"/>
    <s v="Urban"/>
  </r>
  <r>
    <x v="33"/>
    <x v="4"/>
    <n v="0.91477530441900001"/>
    <s v="Urban"/>
    <s v="None"/>
    <s v="Developed/Open Space"/>
    <s v="Urban"/>
  </r>
  <r>
    <x v="33"/>
    <x v="4"/>
    <n v="0.91477530441900001"/>
    <s v="Urban"/>
    <s v="None"/>
    <s v="Developed/Open Space"/>
    <s v="Urban"/>
  </r>
  <r>
    <x v="39"/>
    <x v="4"/>
    <n v="3.17226966539"/>
    <s v="Urban"/>
    <s v="None"/>
    <s v="Developed/Open Space"/>
    <s v="Urban"/>
  </r>
  <r>
    <x v="39"/>
    <x v="4"/>
    <n v="3.17226966539"/>
    <s v="Urban"/>
    <s v="None"/>
    <s v="Developed/Open Space"/>
    <s v="Urban"/>
  </r>
  <r>
    <x v="39"/>
    <x v="4"/>
    <n v="3.17226966539"/>
    <s v="Urban"/>
    <s v="None"/>
    <s v="Developed/Open Space"/>
    <s v="Urban"/>
  </r>
  <r>
    <x v="24"/>
    <x v="4"/>
    <n v="0.43104179198800002"/>
    <s v="Urban"/>
    <s v="None"/>
    <s v="Developed/Open Space"/>
    <s v="Urban"/>
  </r>
  <r>
    <x v="29"/>
    <x v="4"/>
    <n v="1.4667707803100001"/>
    <s v="Urban"/>
    <s v="None"/>
    <s v="Developed/Open Space"/>
    <s v="Urban"/>
  </r>
  <r>
    <x v="11"/>
    <x v="4"/>
    <n v="0.93764964366799997"/>
    <s v="Urban"/>
    <s v="None"/>
    <s v="Developed/Open Space"/>
    <s v="Urban"/>
  </r>
  <r>
    <x v="25"/>
    <x v="4"/>
    <n v="0.60496331550299998"/>
    <s v="Urban"/>
    <s v="None"/>
    <s v="Developed/Open Space"/>
    <s v="Urban"/>
  </r>
  <r>
    <x v="8"/>
    <x v="4"/>
    <n v="0.110106482518"/>
    <s v="Urban"/>
    <s v="None"/>
    <s v="Developed/Open Space"/>
    <s v="Urban"/>
  </r>
  <r>
    <x v="42"/>
    <x v="4"/>
    <n v="0.105166708884"/>
    <s v="Urban"/>
    <s v="None"/>
    <s v="Developed/Open Space"/>
    <s v="Urban"/>
  </r>
  <r>
    <x v="7"/>
    <x v="4"/>
    <n v="0.105166708884"/>
    <s v="Urban"/>
    <s v="None"/>
    <s v="Developed/Open Space"/>
    <s v="Urban"/>
  </r>
  <r>
    <x v="39"/>
    <x v="4"/>
    <n v="0.43464900998"/>
    <s v="Urban"/>
    <s v="None"/>
    <s v="Developed/Open Space"/>
    <s v="Urban"/>
  </r>
  <r>
    <x v="40"/>
    <x v="4"/>
    <n v="0.43464900998"/>
    <s v="Urban"/>
    <s v="None"/>
    <s v="Developed/Open Space"/>
    <s v="Urban"/>
  </r>
  <r>
    <x v="51"/>
    <x v="4"/>
    <n v="0.123761897877"/>
    <s v="Urban"/>
    <s v="None"/>
    <s v="Developed/Open Space"/>
    <s v="Urban"/>
  </r>
  <r>
    <x v="16"/>
    <x v="4"/>
    <n v="20.889406290099899"/>
    <s v="Urban"/>
    <s v="None"/>
    <s v="Developed/Open Space"/>
    <s v="Urban"/>
  </r>
  <r>
    <x v="0"/>
    <x v="4"/>
    <n v="1.3917913479099999"/>
    <s v="Urban"/>
    <s v="None"/>
    <s v="Developed/Open Space"/>
    <s v="Urban"/>
  </r>
  <r>
    <x v="0"/>
    <x v="4"/>
    <n v="1.3917913479099999"/>
    <s v="Urban"/>
    <s v="None"/>
    <s v="Developed/Open Space"/>
    <s v="Urban"/>
  </r>
  <r>
    <x v="23"/>
    <x v="4"/>
    <n v="0.45076673673700002"/>
    <s v="Urban"/>
    <s v="None"/>
    <s v="Developed/Open Space"/>
    <s v="Urban"/>
  </r>
  <r>
    <x v="16"/>
    <x v="4"/>
    <n v="0.55351320584300001"/>
    <s v="Urban"/>
    <s v="None"/>
    <s v="Developed/Open Space"/>
    <s v="Urban"/>
  </r>
  <r>
    <x v="27"/>
    <x v="4"/>
    <n v="0.426485413102"/>
    <s v="Urban"/>
    <s v="None"/>
    <s v="Developed/Open Space"/>
    <s v="Urban"/>
  </r>
  <r>
    <x v="27"/>
    <x v="4"/>
    <n v="1.6331772716599999"/>
    <s v="Urban"/>
    <s v="None"/>
    <s v="Developed/Open Space"/>
    <s v="Urban"/>
  </r>
  <r>
    <x v="27"/>
    <x v="4"/>
    <n v="1.6331772716599999"/>
    <s v="Urban"/>
    <s v="None"/>
    <s v="Developed/Open Space"/>
    <s v="Urban"/>
  </r>
  <r>
    <x v="11"/>
    <x v="4"/>
    <n v="1.6331772716599999"/>
    <s v="Urban"/>
    <s v="None"/>
    <s v="Developed/Open Space"/>
    <s v="Urban"/>
  </r>
  <r>
    <x v="16"/>
    <x v="4"/>
    <n v="0.59655192173600002"/>
    <s v="Urban"/>
    <s v="None"/>
    <s v="Developed/Open Space"/>
    <s v="Urban"/>
  </r>
  <r>
    <x v="3"/>
    <x v="4"/>
    <n v="0.58153481808100005"/>
    <s v="Urban"/>
    <s v="None"/>
    <s v="Developed/Open Space"/>
    <s v="Urban"/>
  </r>
  <r>
    <x v="38"/>
    <x v="4"/>
    <n v="2.4026120349600002"/>
    <s v="Urban"/>
    <s v="None"/>
    <s v="Developed/Open Space"/>
    <s v="Urban"/>
  </r>
  <r>
    <x v="30"/>
    <x v="4"/>
    <n v="1.40407412807"/>
    <s v="Urban"/>
    <s v="None"/>
    <s v="Developed/Open Space"/>
    <s v="Urban"/>
  </r>
  <r>
    <x v="30"/>
    <x v="4"/>
    <n v="1.40407412807"/>
    <s v="Urban"/>
    <s v="None"/>
    <s v="Developed/Open Space"/>
    <s v="Urban"/>
  </r>
  <r>
    <x v="10"/>
    <x v="4"/>
    <n v="0.67175742230900004"/>
    <s v="Urban"/>
    <s v="None"/>
    <s v="Developed/Open Space"/>
    <s v="Urban"/>
  </r>
  <r>
    <x v="8"/>
    <x v="4"/>
    <n v="0.69786491349799995"/>
    <s v="Urban"/>
    <s v="None"/>
    <s v="Developed/Open Space"/>
    <s v="Urban"/>
  </r>
  <r>
    <x v="21"/>
    <x v="4"/>
    <n v="0.41953555038500001"/>
    <s v="Urban"/>
    <s v="None"/>
    <s v="Developed/Open Space"/>
    <s v="Urban"/>
  </r>
  <r>
    <x v="19"/>
    <x v="4"/>
    <n v="1.2059710368500001"/>
    <s v="Urban"/>
    <s v="None"/>
    <s v="Grassland/Pasture"/>
    <s v="Urban"/>
  </r>
  <r>
    <x v="7"/>
    <x v="4"/>
    <n v="0.719200931604"/>
    <s v="Urban"/>
    <s v="None"/>
    <s v="Grassland/Pasture"/>
    <s v="Urban"/>
  </r>
  <r>
    <x v="6"/>
    <x v="4"/>
    <n v="1.0052204328000001"/>
    <s v="Urban"/>
    <s v="None"/>
    <s v="Grassland/Pasture"/>
    <s v="Urban"/>
  </r>
  <r>
    <x v="6"/>
    <x v="4"/>
    <n v="1.0052204328000001"/>
    <s v="Urban"/>
    <s v="None"/>
    <s v="Grassland/Pasture"/>
    <s v="Urban"/>
  </r>
  <r>
    <x v="39"/>
    <x v="4"/>
    <n v="0.61581450579100006"/>
    <s v="Urban"/>
    <s v="None"/>
    <s v="Grassland/Pasture"/>
    <s v="Urban"/>
  </r>
  <r>
    <x v="39"/>
    <x v="4"/>
    <n v="0.61581450579100006"/>
    <s v="Urban"/>
    <s v="None"/>
    <s v="Grassland/Pasture"/>
    <s v="Urban"/>
  </r>
  <r>
    <x v="17"/>
    <x v="4"/>
    <n v="0.61581450579100006"/>
    <s v="Urban"/>
    <s v="None"/>
    <s v="Grassland/Pasture"/>
    <s v="Urban"/>
  </r>
  <r>
    <x v="40"/>
    <x v="4"/>
    <n v="0.61581450579100006"/>
    <s v="Urban"/>
    <s v="None"/>
    <s v="Grassland/Pasture"/>
    <s v="Urban"/>
  </r>
  <r>
    <x v="40"/>
    <x v="4"/>
    <n v="0.61581450579100006"/>
    <s v="Urban"/>
    <s v="None"/>
    <s v="Grassland/Pasture"/>
    <s v="Urban"/>
  </r>
  <r>
    <x v="9"/>
    <x v="4"/>
    <n v="0.53350790179200003"/>
    <s v="Urban"/>
    <s v="None"/>
    <s v="Grassland/Pasture"/>
    <s v="Urban"/>
  </r>
  <r>
    <x v="38"/>
    <x v="4"/>
    <n v="6.4457005377099996"/>
    <s v="Urban"/>
    <s v="None"/>
    <s v="Grassland/Pasture"/>
    <s v="Urban"/>
  </r>
  <r>
    <x v="29"/>
    <x v="4"/>
    <n v="2.3639927417200002"/>
    <s v="Urban"/>
    <s v="None"/>
    <s v="Grassland/Pasture"/>
    <s v="Urban"/>
  </r>
  <r>
    <x v="26"/>
    <x v="4"/>
    <n v="0.44757832707900003"/>
    <s v="Urban"/>
    <s v="None"/>
    <s v="Grassland/Pasture"/>
    <s v="Urban"/>
  </r>
  <r>
    <x v="5"/>
    <x v="4"/>
    <n v="2.5734441482100001"/>
    <s v="Urban"/>
    <s v="None"/>
    <s v="Grassland/Pasture"/>
    <s v="Urban"/>
  </r>
  <r>
    <x v="5"/>
    <x v="4"/>
    <n v="2.5734441482100001"/>
    <s v="Urban"/>
    <s v="None"/>
    <s v="Grassland/Pasture"/>
    <s v="Urban"/>
  </r>
  <r>
    <x v="5"/>
    <x v="4"/>
    <n v="2.5734441482100001"/>
    <s v="Urban"/>
    <s v="None"/>
    <s v="Grassland/Pasture"/>
    <s v="Urban"/>
  </r>
  <r>
    <x v="5"/>
    <x v="4"/>
    <n v="2.5734441482100001"/>
    <s v="Urban"/>
    <s v="None"/>
    <s v="Grassland/Pasture"/>
    <s v="Urban"/>
  </r>
  <r>
    <x v="5"/>
    <x v="4"/>
    <n v="2.5734441482100001"/>
    <s v="Urban"/>
    <s v="None"/>
    <s v="Grassland/Pasture"/>
    <s v="Urban"/>
  </r>
  <r>
    <x v="41"/>
    <x v="4"/>
    <n v="1.0279065858300001"/>
    <s v="Urban"/>
    <s v="None"/>
    <s v="Grassland/Pasture"/>
    <s v="Urban"/>
  </r>
  <r>
    <x v="41"/>
    <x v="4"/>
    <n v="1.0279065858300001"/>
    <s v="Urban"/>
    <s v="None"/>
    <s v="Grassland/Pasture"/>
    <s v="Urban"/>
  </r>
  <r>
    <x v="23"/>
    <x v="4"/>
    <n v="2.6127203947000002"/>
    <s v="Urban"/>
    <s v="None"/>
    <s v="Grassland/Pasture"/>
    <s v="Urban"/>
  </r>
  <r>
    <x v="23"/>
    <x v="4"/>
    <n v="2.6127203947000002"/>
    <s v="Urban"/>
    <s v="None"/>
    <s v="Grassland/Pasture"/>
    <s v="Urban"/>
  </r>
  <r>
    <x v="27"/>
    <x v="4"/>
    <n v="1.4658369559"/>
    <s v="Urban"/>
    <s v="None"/>
    <s v="Herbaceous Wetlands"/>
    <s v="Urban"/>
  </r>
  <r>
    <x v="1"/>
    <x v="4"/>
    <n v="0.91085030210499995"/>
    <s v="Urban"/>
    <s v="None"/>
    <s v="Other Hay/Non Alfalfa"/>
    <s v="Urban"/>
  </r>
  <r>
    <x v="1"/>
    <x v="4"/>
    <n v="0.91085030210499995"/>
    <s v="Urban"/>
    <s v="None"/>
    <s v="Other Hay/Non Alfalfa"/>
    <s v="Urban"/>
  </r>
  <r>
    <x v="7"/>
    <x v="4"/>
    <n v="1.7139280185400001"/>
    <s v="Urban"/>
    <s v="None"/>
    <s v="Other Hay/Non Alfalfa"/>
    <s v="Urban"/>
  </r>
  <r>
    <x v="7"/>
    <x v="4"/>
    <n v="1.7139280185400001"/>
    <s v="Urban"/>
    <s v="None"/>
    <s v="Other Hay/Non Alfalfa"/>
    <s v="Urban"/>
  </r>
  <r>
    <x v="7"/>
    <x v="4"/>
    <n v="1.7139280185400001"/>
    <s v="Urban"/>
    <s v="None"/>
    <s v="Other Hay/Non Alfalfa"/>
    <s v="Urban"/>
  </r>
  <r>
    <x v="3"/>
    <x v="4"/>
    <n v="0.74636393056200001"/>
    <s v="Urban"/>
    <s v="None"/>
    <s v="Other Hay/Non Alfalfa"/>
    <s v="Urban"/>
  </r>
  <r>
    <x v="3"/>
    <x v="4"/>
    <n v="0.15300018215"/>
    <s v="Urban"/>
    <s v="None"/>
    <s v="Other Hay/Non Alfalfa"/>
    <s v="Urban"/>
  </r>
  <r>
    <x v="12"/>
    <x v="4"/>
    <n v="5.6022689994299997"/>
    <s v="Urban"/>
    <s v="None"/>
    <s v="Other Hay/Non Alfalfa"/>
    <s v="Urban"/>
  </r>
  <r>
    <x v="27"/>
    <x v="4"/>
    <n v="0.50256746965800003"/>
    <s v="Urban"/>
    <s v="None"/>
    <s v="Other Hay/Non Alfalfa"/>
    <s v="Urban"/>
  </r>
  <r>
    <x v="27"/>
    <x v="4"/>
    <n v="0.50256746965800003"/>
    <s v="Urban"/>
    <s v="None"/>
    <s v="Other Hay/Non Alfalfa"/>
    <s v="Urban"/>
  </r>
  <r>
    <x v="11"/>
    <x v="4"/>
    <n v="0.96871331395100002"/>
    <s v="Urban"/>
    <s v="None"/>
    <s v="Other Hay/Non Alfalfa"/>
    <s v="Urban"/>
  </r>
  <r>
    <x v="27"/>
    <x v="4"/>
    <n v="1.0602518301899999"/>
    <s v="Urban"/>
    <s v="None"/>
    <s v="Other Hay/Non Alfalfa"/>
    <s v="Urban"/>
  </r>
  <r>
    <x v="3"/>
    <x v="4"/>
    <n v="0.419977983123"/>
    <s v="Urban"/>
    <s v="None"/>
    <s v="Other Hay/Non Alfalfa"/>
    <s v="Urban"/>
  </r>
  <r>
    <x v="3"/>
    <x v="4"/>
    <n v="0.419977983123"/>
    <s v="Urban"/>
    <s v="None"/>
    <s v="Other Hay/Non Alfalfa"/>
    <s v="Urban"/>
  </r>
  <r>
    <x v="5"/>
    <x v="4"/>
    <n v="0.83135719198900004"/>
    <s v="Urban"/>
    <s v="None"/>
    <s v="Other Hay/Non Alfalfa"/>
    <s v="Urban"/>
  </r>
  <r>
    <x v="5"/>
    <x v="4"/>
    <n v="0.83135719198900004"/>
    <s v="Urban"/>
    <s v="None"/>
    <s v="Other Hay/Non Alfalfa"/>
    <s v="Urban"/>
  </r>
  <r>
    <x v="17"/>
    <x v="4"/>
    <n v="1.2626686091299999"/>
    <s v="Urban"/>
    <s v="None"/>
    <s v="Other Hay/Non Alfalfa"/>
    <s v="Urban"/>
  </r>
  <r>
    <x v="6"/>
    <x v="4"/>
    <n v="6.4325345606199997"/>
    <s v="Urban"/>
    <s v="None"/>
    <s v="Other Hay/Non Alfalfa"/>
    <s v="Urban"/>
  </r>
  <r>
    <x v="25"/>
    <x v="4"/>
    <n v="0.96562768850400005"/>
    <s v="Urban"/>
    <s v="None"/>
    <s v="Other Hay/Non Alfalfa"/>
    <s v="Urban"/>
  </r>
  <r>
    <x v="17"/>
    <x v="4"/>
    <n v="0.49688187467900002"/>
    <s v="Urban"/>
    <s v="None"/>
    <s v="Other Hay/Non Alfalfa"/>
    <s v="Urban"/>
  </r>
  <r>
    <x v="34"/>
    <x v="4"/>
    <n v="0.49688187467900002"/>
    <s v="Urban"/>
    <s v="None"/>
    <s v="Other Hay/Non Alfalfa"/>
    <s v="Urban"/>
  </r>
  <r>
    <x v="3"/>
    <x v="4"/>
    <n v="0.68008347488800003"/>
    <s v="Urban"/>
    <s v="None"/>
    <s v="Other Hay/Non Alfalfa"/>
    <s v="Urban"/>
  </r>
  <r>
    <x v="18"/>
    <x v="4"/>
    <n v="0.50432704986700005"/>
    <s v="Urban"/>
    <s v="None"/>
    <s v="Other Hay/Non Alfalfa"/>
    <s v="Urban"/>
  </r>
  <r>
    <x v="3"/>
    <x v="4"/>
    <n v="0.38693886455199999"/>
    <s v="Urban"/>
    <s v="None"/>
    <s v="Other Hay/Non Alfalfa"/>
    <s v="Urban"/>
  </r>
  <r>
    <x v="9"/>
    <x v="4"/>
    <n v="0.29912059682800002"/>
    <s v="Urban"/>
    <s v="None"/>
    <s v="Other Hay/Non Alfalfa"/>
    <s v="Urban"/>
  </r>
  <r>
    <x v="7"/>
    <x v="4"/>
    <n v="1.1557484378"/>
    <s v="Urban"/>
    <s v="None"/>
    <s v="Other Hay/Non Alfalfa"/>
    <s v="Urban"/>
  </r>
  <r>
    <x v="19"/>
    <x v="4"/>
    <n v="1.2315763416900001"/>
    <s v="Urban"/>
    <s v="None"/>
    <s v="Other Hay/Non Alfalfa"/>
    <s v="Urban"/>
  </r>
  <r>
    <x v="10"/>
    <x v="4"/>
    <n v="0.94992776034500004"/>
    <s v="Urban"/>
    <s v="None"/>
    <s v="Other Hay/Non Alfalfa"/>
    <s v="Urban"/>
  </r>
  <r>
    <x v="31"/>
    <x v="4"/>
    <n v="3.6571310546500002"/>
    <s v="Urban"/>
    <s v="None"/>
    <s v="Other Hay/Non Alfalfa"/>
    <s v="Urban"/>
  </r>
  <r>
    <x v="19"/>
    <x v="4"/>
    <n v="1.0048018025200001"/>
    <s v="Urban"/>
    <s v="None"/>
    <s v="Shrubland"/>
    <s v="Urban"/>
  </r>
  <r>
    <x v="19"/>
    <x v="4"/>
    <n v="3.38613632686"/>
    <s v="Urban"/>
    <s v="None"/>
    <s v="Shrubland"/>
    <s v="Urban"/>
  </r>
  <r>
    <x v="28"/>
    <x v="4"/>
    <n v="4.63406031323"/>
    <s v="Urban"/>
    <s v="None"/>
    <s v="Shrubland"/>
    <s v="Urban"/>
  </r>
  <r>
    <x v="29"/>
    <x v="4"/>
    <n v="7.0046573085399997"/>
    <s v="Urban"/>
    <s v="None"/>
    <s v="Shrubland"/>
    <s v="Urban"/>
  </r>
  <r>
    <x v="33"/>
    <x v="4"/>
    <n v="5.1565450618300002"/>
    <s v="Urban"/>
    <s v="None"/>
    <s v="Winter Wheat"/>
    <s v="Urban"/>
  </r>
  <r>
    <x v="19"/>
    <x v="4"/>
    <n v="0.75482086184399999"/>
    <s v="Urban"/>
    <s v="None"/>
    <s v="Winter Wheat"/>
    <s v="Urban"/>
  </r>
  <r>
    <x v="10"/>
    <x v="4"/>
    <n v="3.4545842041400001"/>
    <s v="Urban"/>
    <s v="None"/>
    <s v="Woody Wetlands"/>
    <s v="Urban"/>
  </r>
  <r>
    <x v="10"/>
    <x v="4"/>
    <n v="3.4545842041400001"/>
    <s v="Urban"/>
    <s v="None"/>
    <s v="Woody Wetlands"/>
    <s v="Urban"/>
  </r>
  <r>
    <x v="10"/>
    <x v="4"/>
    <n v="3.4545842041400001"/>
    <s v="Urban"/>
    <s v="None"/>
    <s v="Woody Wetlands"/>
    <s v="Urban"/>
  </r>
  <r>
    <x v="28"/>
    <x v="4"/>
    <n v="0.62871250129699996"/>
    <s v="Urban"/>
    <s v="None"/>
    <s v="Woody Wetlands"/>
    <s v="Urban"/>
  </r>
  <r>
    <x v="30"/>
    <x v="4"/>
    <n v="1.19805616343"/>
    <s v="Urban"/>
    <s v="None"/>
    <s v="Woody Wetlands"/>
    <s v="Urban"/>
  </r>
  <r>
    <x v="30"/>
    <x v="4"/>
    <n v="1.19805616343"/>
    <s v="Urban"/>
    <s v="None"/>
    <s v="Woody Wetlands"/>
    <s v="Urban"/>
  </r>
  <r>
    <x v="19"/>
    <x v="4"/>
    <n v="1.0955223239"/>
    <s v="Urban"/>
    <s v="None"/>
    <s v="Woody Wetlands"/>
    <s v="Urban"/>
  </r>
  <r>
    <x v="17"/>
    <x v="0"/>
    <n v="1.0043029699699999"/>
    <s v="Vegetables"/>
    <s v="Flood"/>
    <s v="Developed/Open Space"/>
    <s v="Active IR"/>
  </r>
  <r>
    <x v="13"/>
    <x v="0"/>
    <n v="2.4481658280800001"/>
    <s v="Vegetables"/>
    <s v="Flood"/>
    <s v="Other Hay/Non Alfalfa"/>
    <s v="Active IR"/>
  </r>
  <r>
    <x v="13"/>
    <x v="0"/>
    <n v="2.4481658280800001"/>
    <s v="Vegetables"/>
    <s v="Flood"/>
    <s v="Other Hay/Non Alfalfa"/>
    <s v="Active IR"/>
  </r>
  <r>
    <x v="8"/>
    <x v="0"/>
    <n v="2.18433963251"/>
    <s v="Vegetables"/>
    <s v="Flood"/>
    <s v="Peas"/>
    <s v="Active IR"/>
  </r>
  <r>
    <x v="8"/>
    <x v="0"/>
    <n v="2.18433963251"/>
    <s v="Vegetables"/>
    <s v="Flood"/>
    <s v="Peas"/>
    <s v="Active IR"/>
  </r>
  <r>
    <x v="8"/>
    <x v="0"/>
    <n v="0.57064638782999999"/>
    <s v="Vegetables"/>
    <s v="Sprinkler"/>
    <s v="Alfalfa"/>
    <s v="Active IR"/>
  </r>
  <r>
    <x v="5"/>
    <x v="0"/>
    <n v="1.4908107592099999"/>
    <s v="Vegetables"/>
    <s v="Sprinkler"/>
    <s v="Alfalfa"/>
    <s v="Active IR"/>
  </r>
  <r>
    <x v="7"/>
    <x v="0"/>
    <n v="4.0154166672500002"/>
    <s v="Vegetables"/>
    <s v="Sprinkler"/>
    <s v="Alfalfa"/>
    <s v="Active IR"/>
  </r>
  <r>
    <x v="8"/>
    <x v="0"/>
    <n v="49.237484320900002"/>
    <s v="Vegetables"/>
    <s v="Sprinkler"/>
    <s v="Alfalfa"/>
    <s v="Active IR"/>
  </r>
  <r>
    <x v="8"/>
    <x v="0"/>
    <n v="49.237484320900002"/>
    <s v="Vegetables"/>
    <s v="Sprinkler"/>
    <s v="Alfalfa"/>
    <s v="Active IR"/>
  </r>
  <r>
    <x v="14"/>
    <x v="0"/>
    <n v="34.688759964699898"/>
    <s v="Vegetables"/>
    <s v="Sprinkler"/>
    <s v="Alfalfa"/>
    <s v="Active IR"/>
  </r>
  <r>
    <x v="36"/>
    <x v="0"/>
    <n v="34.688759964699898"/>
    <s v="Vegetables"/>
    <s v="Sprinkler"/>
    <s v="Alfalfa"/>
    <s v="Active IR"/>
  </r>
  <r>
    <x v="8"/>
    <x v="0"/>
    <n v="25.468840864899899"/>
    <s v="Vegetables"/>
    <s v="Sprinkler"/>
    <s v="Alfalfa"/>
    <s v="Active IR"/>
  </r>
  <r>
    <x v="8"/>
    <x v="0"/>
    <n v="25.468840864899899"/>
    <s v="Vegetables"/>
    <s v="Sprinkler"/>
    <s v="Alfalfa"/>
    <s v="Active IR"/>
  </r>
  <r>
    <x v="8"/>
    <x v="0"/>
    <n v="0.92147473926000001"/>
    <s v="Vegetables"/>
    <s v="Sprinkler"/>
    <s v="Alfalfa"/>
    <s v="Active IR"/>
  </r>
  <r>
    <x v="14"/>
    <x v="0"/>
    <n v="2.4839310289899998"/>
    <s v="Vegetables"/>
    <s v="Sprinkler"/>
    <s v="Alfalfa"/>
    <s v="Active IR"/>
  </r>
  <r>
    <x v="14"/>
    <x v="0"/>
    <n v="2.4839310289899998"/>
    <s v="Vegetables"/>
    <s v="Sprinkler"/>
    <s v="Alfalfa"/>
    <s v="Active IR"/>
  </r>
  <r>
    <x v="15"/>
    <x v="0"/>
    <n v="2.4839310289899998"/>
    <s v="Vegetables"/>
    <s v="Sprinkler"/>
    <s v="Alfalfa"/>
    <s v="Active IR"/>
  </r>
  <r>
    <x v="15"/>
    <x v="0"/>
    <n v="2.4839310289899998"/>
    <s v="Vegetables"/>
    <s v="Sprinkler"/>
    <s v="Alfalfa"/>
    <s v="Active IR"/>
  </r>
  <r>
    <x v="21"/>
    <x v="0"/>
    <n v="1.3151794023300001"/>
    <s v="Vegetables"/>
    <s v="Sprinkler"/>
    <s v="Alfalfa"/>
    <s v="Active IR"/>
  </r>
  <r>
    <x v="7"/>
    <x v="0"/>
    <n v="4.1173031619399998"/>
    <s v="Vegetables"/>
    <s v="Sprinkler"/>
    <s v="Alfalfa"/>
    <s v="Active IR"/>
  </r>
  <r>
    <x v="52"/>
    <x v="0"/>
    <n v="23.332225637499899"/>
    <s v="Vegetables"/>
    <s v="Sprinkler"/>
    <s v="Barley"/>
    <s v="Active IR"/>
  </r>
  <r>
    <x v="52"/>
    <x v="0"/>
    <n v="23.332225637499899"/>
    <s v="Vegetables"/>
    <s v="Sprinkler"/>
    <s v="Barley"/>
    <s v="Active IR"/>
  </r>
  <r>
    <x v="22"/>
    <x v="0"/>
    <n v="1.33894547416"/>
    <s v="Vegetables"/>
    <s v="Sprinkler"/>
    <s v="Barley"/>
    <s v="Active IR"/>
  </r>
  <r>
    <x v="22"/>
    <x v="0"/>
    <n v="1.33894547416"/>
    <s v="Vegetables"/>
    <s v="Sprinkler"/>
    <s v="Barley"/>
    <s v="Active IR"/>
  </r>
  <r>
    <x v="8"/>
    <x v="0"/>
    <n v="38.525174962000001"/>
    <s v="Vegetables"/>
    <s v="Sprinkler"/>
    <s v="Corn"/>
    <s v="Active IR"/>
  </r>
  <r>
    <x v="8"/>
    <x v="0"/>
    <n v="64.991284272499897"/>
    <s v="Vegetables"/>
    <s v="Sprinkler"/>
    <s v="Corn"/>
    <s v="Active IR"/>
  </r>
  <r>
    <x v="12"/>
    <x v="0"/>
    <n v="0.275900411515"/>
    <s v="Vegetables"/>
    <s v="Sprinkler"/>
    <s v="Developed/Low Intensity"/>
    <s v="Active IR"/>
  </r>
  <r>
    <x v="12"/>
    <x v="0"/>
    <n v="0.29596839440200001"/>
    <s v="Vegetables"/>
    <s v="Sprinkler"/>
    <s v="Developed/Low Intensity"/>
    <s v="Active IR"/>
  </r>
  <r>
    <x v="37"/>
    <x v="0"/>
    <n v="0.74955623204900002"/>
    <s v="Vegetables"/>
    <s v="Sprinkler"/>
    <s v="Developed/Open Space"/>
    <s v="Active IR"/>
  </r>
  <r>
    <x v="37"/>
    <x v="0"/>
    <n v="0.74955623204900002"/>
    <s v="Vegetables"/>
    <s v="Sprinkler"/>
    <s v="Developed/Open Space"/>
    <s v="Active IR"/>
  </r>
  <r>
    <x v="1"/>
    <x v="0"/>
    <n v="0.74955623204900002"/>
    <s v="Vegetables"/>
    <s v="Sprinkler"/>
    <s v="Developed/Open Space"/>
    <s v="Active IR"/>
  </r>
  <r>
    <x v="1"/>
    <x v="0"/>
    <n v="0.74955623204900002"/>
    <s v="Vegetables"/>
    <s v="Sprinkler"/>
    <s v="Developed/Open Space"/>
    <s v="Active IR"/>
  </r>
  <r>
    <x v="21"/>
    <x v="0"/>
    <n v="1.15467853558"/>
    <s v="Vegetables"/>
    <s v="Sprinkler"/>
    <s v="Developed/Open Space"/>
    <s v="Active IR"/>
  </r>
  <r>
    <x v="12"/>
    <x v="0"/>
    <n v="0.218055994344"/>
    <s v="Vegetables"/>
    <s v="Sprinkler"/>
    <s v="Developed/Open Space"/>
    <s v="Active IR"/>
  </r>
  <r>
    <x v="12"/>
    <x v="0"/>
    <n v="0.439928204682"/>
    <s v="Vegetables"/>
    <s v="Sprinkler"/>
    <s v="Developed/Open Space"/>
    <s v="Active IR"/>
  </r>
  <r>
    <x v="11"/>
    <x v="0"/>
    <n v="1.7802504321399999"/>
    <s v="Vegetables"/>
    <s v="Sprinkler"/>
    <s v="Grassland/Pasture"/>
    <s v="Active IR"/>
  </r>
  <r>
    <x v="52"/>
    <x v="0"/>
    <n v="1.29359717276"/>
    <s v="Vegetables"/>
    <s v="Sprinkler"/>
    <s v="Peas"/>
    <s v="Active IR"/>
  </r>
  <r>
    <x v="52"/>
    <x v="0"/>
    <n v="1.29359717276"/>
    <s v="Vegetables"/>
    <s v="Sprinkler"/>
    <s v="Peas"/>
    <s v="Active IR"/>
  </r>
  <r>
    <x v="8"/>
    <x v="0"/>
    <n v="123.47921311"/>
    <s v="Vegetables"/>
    <s v="Sprinkler"/>
    <s v="Peas"/>
    <s v="Active IR"/>
  </r>
  <r>
    <x v="8"/>
    <x v="0"/>
    <n v="4.8775510537000004"/>
    <s v="Vegetables"/>
    <s v="Sprinkler"/>
    <s v="Peas"/>
    <s v="Active IR"/>
  </r>
  <r>
    <x v="8"/>
    <x v="0"/>
    <n v="8.7514974283099995"/>
    <s v="Vegetables"/>
    <s v="Sprinkler"/>
    <s v="Peas"/>
    <s v="Active IR"/>
  </r>
  <r>
    <x v="8"/>
    <x v="0"/>
    <n v="20.9615714524999"/>
    <s v="Vegetables"/>
    <s v="Sprinkler"/>
    <s v="Peas"/>
    <s v="Active IR"/>
  </r>
  <r>
    <x v="8"/>
    <x v="0"/>
    <n v="20.9615714524999"/>
    <s v="Vegetables"/>
    <s v="Sprinkler"/>
    <s v="Peas"/>
    <s v="Active IR"/>
  </r>
  <r>
    <x v="8"/>
    <x v="0"/>
    <n v="29.227124932199899"/>
    <s v="Vegetables"/>
    <s v="Sprinkler"/>
    <s v="Peas"/>
    <s v="Active IR"/>
  </r>
  <r>
    <x v="8"/>
    <x v="0"/>
    <n v="38.810870649000002"/>
    <s v="Vegetables"/>
    <s v="Sprinkler"/>
    <s v="Peas"/>
    <s v="Active IR"/>
  </r>
  <r>
    <x v="8"/>
    <x v="0"/>
    <n v="38.810870649000002"/>
    <s v="Vegetables"/>
    <s v="Sprinkler"/>
    <s v="Peas"/>
    <s v="Active IR"/>
  </r>
  <r>
    <x v="6"/>
    <x v="0"/>
    <n v="1.58426630114"/>
    <s v="Vegetables"/>
    <s v="Sprinkler"/>
    <s v="Shrubland"/>
    <s v="Active IR"/>
  </r>
  <r>
    <x v="21"/>
    <x v="0"/>
    <n v="1.58426630114"/>
    <s v="Vegetables"/>
    <s v="Sprinkler"/>
    <s v="Shrubland"/>
    <s v="Active IR"/>
  </r>
  <r>
    <x v="8"/>
    <x v="0"/>
    <n v="85.728992708999897"/>
    <s v="Vegetables"/>
    <s v="Sprinkler"/>
    <s v="Winter Wheat"/>
    <s v="Active IR"/>
  </r>
  <r>
    <x v="22"/>
    <x v="0"/>
    <n v="1.3467716656199999"/>
    <s v="Vegetables"/>
    <s v="Sprinkler"/>
    <s v="Winter Wheat"/>
    <s v="Active IR"/>
  </r>
  <r>
    <x v="22"/>
    <x v="0"/>
    <n v="1.3467716656199999"/>
    <s v="Vegetables"/>
    <s v="Sprinkler"/>
    <s v="Winter Wheat"/>
    <s v="Active IR"/>
  </r>
  <r>
    <x v="8"/>
    <x v="0"/>
    <n v="17.939793544600001"/>
    <s v="Vegetables"/>
    <s v="Sprinkler"/>
    <s v="Winter Wheat"/>
    <s v="Active IR"/>
  </r>
  <r>
    <x v="12"/>
    <x v="0"/>
    <n v="15.2093336466999"/>
    <s v="Vegetables"/>
    <s v="Sprinkler"/>
    <s v="Winter Wheat"/>
    <s v="Active IR"/>
  </r>
  <r>
    <x v="12"/>
    <x v="0"/>
    <n v="11.8450522853"/>
    <s v="Vegetables"/>
    <s v="Sprinkler"/>
    <s v="Winter Wheat"/>
    <s v="Active IR"/>
  </r>
  <r>
    <x v="8"/>
    <x v="0"/>
    <n v="8.8783503851300001"/>
    <s v="Vegetables"/>
    <s v="Sprinkler"/>
    <s v="Winter Wheat"/>
    <s v="Active IR"/>
  </r>
  <r>
    <x v="8"/>
    <x v="0"/>
    <n v="10.431983234100001"/>
    <s v="Vegetables"/>
    <s v="Sprinkler"/>
    <s v="Winter Wheat"/>
    <s v="Active IR"/>
  </r>
  <r>
    <x v="12"/>
    <x v="0"/>
    <n v="58.719429415999898"/>
    <s v="Vegetables"/>
    <s v="Sprinkler"/>
    <s v="Winter Wheat"/>
    <s v="Active IR"/>
  </r>
  <r>
    <x v="12"/>
    <x v="0"/>
    <n v="26.332979956700001"/>
    <s v="Vegetables"/>
    <s v="Sprinkler"/>
    <s v="Winter Wheat"/>
    <s v="Active IR"/>
  </r>
  <r>
    <x v="12"/>
    <x v="0"/>
    <n v="2.6587894732700001"/>
    <s v="Vegetables"/>
    <s v="Sprinkler"/>
    <s v="Winter Wheat"/>
    <s v="Active IR"/>
  </r>
  <r>
    <x v="8"/>
    <x v="0"/>
    <n v="17.9816263533999"/>
    <s v="Vegetables"/>
    <s v="Sprinkler"/>
    <s v="Winter Wheat"/>
    <s v="Active IR"/>
  </r>
  <r>
    <x v="8"/>
    <x v="0"/>
    <n v="22.6372153875"/>
    <s v="Vegetables"/>
    <s v="Sprinkler"/>
    <s v="Winter Wheat"/>
    <s v="Active IR"/>
  </r>
  <r>
    <x v="15"/>
    <x v="0"/>
    <n v="49.586438618400003"/>
    <s v="Vegetables"/>
    <s v="Sprinkler"/>
    <s v="Winter Wheat"/>
    <s v="Active IR"/>
  </r>
  <r>
    <x v="15"/>
    <x v="0"/>
    <n v="49.586438618400003"/>
    <s v="Vegetables"/>
    <s v="Sprinkler"/>
    <s v="Winter Wheat"/>
    <s v="Active IR"/>
  </r>
  <r>
    <x v="12"/>
    <x v="0"/>
    <n v="49.586438618400003"/>
    <s v="Vegetables"/>
    <s v="Sprinkler"/>
    <s v="Winter Wheat"/>
    <s v="Active IR"/>
  </r>
  <r>
    <x v="12"/>
    <x v="0"/>
    <n v="49.586438618400003"/>
    <s v="Vegetables"/>
    <s v="Sprinkler"/>
    <s v="Winter Wheat"/>
    <s v="Active IR"/>
  </r>
  <r>
    <x v="39"/>
    <x v="0"/>
    <n v="0.71666493381399998"/>
    <s v="Grapes"/>
    <s v="Drip"/>
    <s v="Alfalfa"/>
    <s v="Active IR"/>
  </r>
  <r>
    <x v="39"/>
    <x v="0"/>
    <n v="0.80427603438700002"/>
    <s v="Grapes"/>
    <s v="Drip"/>
    <s v="Alfalfa"/>
    <s v="Active IR"/>
  </r>
  <r>
    <x v="39"/>
    <x v="0"/>
    <n v="0.84631348667799999"/>
    <s v="Grapes"/>
    <s v="Drip"/>
    <s v="Alfalfa"/>
    <s v="Active IR"/>
  </r>
  <r>
    <x v="39"/>
    <x v="0"/>
    <n v="2.1504116241600002"/>
    <s v="Grapes"/>
    <s v="Drip"/>
    <s v="Alfalfa"/>
    <s v="Active IR"/>
  </r>
  <r>
    <x v="3"/>
    <x v="0"/>
    <n v="0.66781896469400004"/>
    <s v="Grapes"/>
    <s v="Sprinkler"/>
    <s v="Alfalfa"/>
    <s v="Active IR"/>
  </r>
  <r>
    <x v="3"/>
    <x v="0"/>
    <n v="0.66781896469400004"/>
    <s v="Grapes"/>
    <s v="Sprinkler"/>
    <s v="Alfalfa"/>
    <s v="Active IR"/>
  </r>
  <r>
    <x v="8"/>
    <x v="0"/>
    <n v="0.67724481161299999"/>
    <s v="Grapes"/>
    <s v="Sprinkler"/>
    <s v="Alfalfa"/>
    <s v="Active IR"/>
  </r>
  <r>
    <x v="12"/>
    <x v="3"/>
    <n v="2.2155069857499998"/>
    <s v="Water"/>
    <s v="None"/>
    <s v="Alfalfa"/>
    <s v="Water"/>
  </r>
  <r>
    <x v="0"/>
    <x v="3"/>
    <n v="6.8105585190499998"/>
    <s v="Water"/>
    <s v="None"/>
    <s v="Alfalfa"/>
    <s v="Water"/>
  </r>
  <r>
    <x v="0"/>
    <x v="3"/>
    <n v="6.8105585190499998"/>
    <s v="Water"/>
    <s v="None"/>
    <s v="Alfalfa"/>
    <s v="Water"/>
  </r>
  <r>
    <x v="0"/>
    <x v="3"/>
    <n v="6.8105585190499998"/>
    <s v="Water"/>
    <s v="None"/>
    <s v="Alfalfa"/>
    <s v="Water"/>
  </r>
  <r>
    <x v="3"/>
    <x v="3"/>
    <n v="1.2349951511499999"/>
    <s v="Water"/>
    <s v="None"/>
    <s v="Alfalfa"/>
    <s v="Water"/>
  </r>
  <r>
    <x v="22"/>
    <x v="3"/>
    <n v="0.178966478511"/>
    <s v="Water"/>
    <s v="None"/>
    <s v="Alfalfa"/>
    <s v="Water"/>
  </r>
  <r>
    <x v="0"/>
    <x v="3"/>
    <n v="0.50945045783800003"/>
    <s v="Water"/>
    <s v="None"/>
    <s v="Alfalfa"/>
    <s v="Water"/>
  </r>
  <r>
    <x v="33"/>
    <x v="3"/>
    <n v="0.47009891988399999"/>
    <s v="Water"/>
    <s v="None"/>
    <s v="Alfalfa"/>
    <s v="Water"/>
  </r>
  <r>
    <x v="8"/>
    <x v="3"/>
    <n v="0.44226736805900002"/>
    <s v="Water"/>
    <s v="None"/>
    <s v="Alfalfa"/>
    <s v="Water"/>
  </r>
  <r>
    <x v="10"/>
    <x v="3"/>
    <n v="5.0659986850799997E-2"/>
    <s v="Water"/>
    <s v="None"/>
    <s v="Alfalfa"/>
    <s v="Water"/>
  </r>
  <r>
    <x v="2"/>
    <x v="3"/>
    <n v="2.9088832196899999"/>
    <s v="Water"/>
    <s v="None"/>
    <s v="Alfalfa"/>
    <s v="Water"/>
  </r>
  <r>
    <x v="39"/>
    <x v="3"/>
    <n v="9.7089870630599998E-2"/>
    <s v="Water"/>
    <s v="None"/>
    <s v="Alfalfa"/>
    <s v="Water"/>
  </r>
  <r>
    <x v="40"/>
    <x v="3"/>
    <n v="9.7089870630599998E-2"/>
    <s v="Water"/>
    <s v="None"/>
    <s v="Alfalfa"/>
    <s v="Water"/>
  </r>
  <r>
    <x v="8"/>
    <x v="3"/>
    <n v="3.4034333143"/>
    <s v="Water"/>
    <s v="None"/>
    <s v="Alfalfa"/>
    <s v="Water"/>
  </r>
  <r>
    <x v="8"/>
    <x v="3"/>
    <n v="5.7619117160800002"/>
    <s v="Water"/>
    <s v="None"/>
    <s v="Alfalfa"/>
    <s v="Water"/>
  </r>
  <r>
    <x v="8"/>
    <x v="3"/>
    <n v="5.7619117160800002"/>
    <s v="Water"/>
    <s v="None"/>
    <s v="Alfalfa"/>
    <s v="Water"/>
  </r>
  <r>
    <x v="8"/>
    <x v="3"/>
    <n v="5.7619117160800002"/>
    <s v="Water"/>
    <s v="None"/>
    <s v="Alfalfa"/>
    <s v="Water"/>
  </r>
  <r>
    <x v="7"/>
    <x v="3"/>
    <n v="0.64458446612800002"/>
    <s v="Water"/>
    <s v="None"/>
    <s v="Alfalfa"/>
    <s v="Water"/>
  </r>
  <r>
    <x v="0"/>
    <x v="3"/>
    <n v="3.2117277952099998"/>
    <s v="Water"/>
    <s v="None"/>
    <s v="Alfalfa"/>
    <s v="Water"/>
  </r>
  <r>
    <x v="10"/>
    <x v="3"/>
    <n v="8.9599262825399997"/>
    <s v="Water"/>
    <s v="None"/>
    <s v="Alfalfa"/>
    <s v="Water"/>
  </r>
  <r>
    <x v="10"/>
    <x v="3"/>
    <n v="8.9599262825399997"/>
    <s v="Water"/>
    <s v="None"/>
    <s v="Alfalfa"/>
    <s v="Water"/>
  </r>
  <r>
    <x v="10"/>
    <x v="3"/>
    <n v="8.9599262825399997"/>
    <s v="Water"/>
    <s v="None"/>
    <s v="Alfalfa"/>
    <s v="Water"/>
  </r>
  <r>
    <x v="8"/>
    <x v="3"/>
    <n v="0.88383288355"/>
    <s v="Water"/>
    <s v="None"/>
    <s v="Alfalfa"/>
    <s v="Water"/>
  </r>
  <r>
    <x v="0"/>
    <x v="3"/>
    <n v="0.83035976483399998"/>
    <s v="Water"/>
    <s v="None"/>
    <s v="Alfalfa"/>
    <s v="Water"/>
  </r>
  <r>
    <x v="0"/>
    <x v="3"/>
    <n v="0.18711270417"/>
    <s v="Water"/>
    <s v="None"/>
    <s v="Alfalfa"/>
    <s v="Water"/>
  </r>
  <r>
    <x v="17"/>
    <x v="3"/>
    <n v="0.357926301261"/>
    <s v="Water"/>
    <s v="None"/>
    <s v="Alfalfa"/>
    <s v="Water"/>
  </r>
  <r>
    <x v="3"/>
    <x v="3"/>
    <n v="0.67384097499200002"/>
    <s v="Water"/>
    <s v="None"/>
    <s v="Alfalfa"/>
    <s v="Water"/>
  </r>
  <r>
    <x v="3"/>
    <x v="3"/>
    <n v="0.67384097499200002"/>
    <s v="Water"/>
    <s v="None"/>
    <s v="Alfalfa"/>
    <s v="Water"/>
  </r>
  <r>
    <x v="16"/>
    <x v="3"/>
    <n v="0.51331876335100002"/>
    <s v="Water"/>
    <s v="None"/>
    <s v="Alfalfa"/>
    <s v="Water"/>
  </r>
  <r>
    <x v="8"/>
    <x v="3"/>
    <n v="10.7152601999999"/>
    <s v="Water"/>
    <s v="None"/>
    <s v="Alfalfa"/>
    <s v="Water"/>
  </r>
  <r>
    <x v="8"/>
    <x v="3"/>
    <n v="10.7152601999999"/>
    <s v="Water"/>
    <s v="None"/>
    <s v="Alfalfa"/>
    <s v="Water"/>
  </r>
  <r>
    <x v="0"/>
    <x v="3"/>
    <n v="1.8867727861100001"/>
    <s v="Water"/>
    <s v="None"/>
    <s v="Alfalfa"/>
    <s v="Water"/>
  </r>
  <r>
    <x v="0"/>
    <x v="3"/>
    <n v="1.8867727861100001"/>
    <s v="Water"/>
    <s v="None"/>
    <s v="Alfalfa"/>
    <s v="Water"/>
  </r>
  <r>
    <x v="8"/>
    <x v="3"/>
    <n v="0.58824928328699999"/>
    <s v="Water"/>
    <s v="None"/>
    <s v="Alfalfa"/>
    <s v="Water"/>
  </r>
  <r>
    <x v="0"/>
    <x v="3"/>
    <n v="1.1832618107999999"/>
    <s v="Water"/>
    <s v="None"/>
    <s v="Alfalfa"/>
    <s v="Water"/>
  </r>
  <r>
    <x v="2"/>
    <x v="3"/>
    <n v="0.195226980695"/>
    <s v="Water"/>
    <s v="None"/>
    <s v="Alfalfa"/>
    <s v="Water"/>
  </r>
  <r>
    <x v="0"/>
    <x v="3"/>
    <n v="12.187398924"/>
    <s v="Water"/>
    <s v="None"/>
    <s v="Alfalfa"/>
    <s v="Water"/>
  </r>
  <r>
    <x v="0"/>
    <x v="3"/>
    <n v="12.187398924"/>
    <s v="Water"/>
    <s v="None"/>
    <s v="Alfalfa"/>
    <s v="Water"/>
  </r>
  <r>
    <x v="0"/>
    <x v="3"/>
    <n v="12.187398924"/>
    <s v="Water"/>
    <s v="None"/>
    <s v="Alfalfa"/>
    <s v="Water"/>
  </r>
  <r>
    <x v="0"/>
    <x v="3"/>
    <n v="12.187398924"/>
    <s v="Water"/>
    <s v="None"/>
    <s v="Alfalfa"/>
    <s v="Water"/>
  </r>
  <r>
    <x v="21"/>
    <x v="3"/>
    <n v="0.71469858132700004"/>
    <s v="Water"/>
    <s v="None"/>
    <s v="Alfalfa"/>
    <s v="Water"/>
  </r>
  <r>
    <x v="8"/>
    <x v="3"/>
    <n v="1.1103023051300001"/>
    <s v="Water"/>
    <s v="None"/>
    <s v="Alfalfa"/>
    <s v="Water"/>
  </r>
  <r>
    <x v="39"/>
    <x v="3"/>
    <n v="0.12727917529999999"/>
    <s v="Water"/>
    <s v="None"/>
    <s v="Alfalfa"/>
    <s v="Water"/>
  </r>
  <r>
    <x v="39"/>
    <x v="3"/>
    <n v="0.12727917529999999"/>
    <s v="Water"/>
    <s v="None"/>
    <s v="Alfalfa"/>
    <s v="Water"/>
  </r>
  <r>
    <x v="40"/>
    <x v="3"/>
    <n v="0.12727917529999999"/>
    <s v="Water"/>
    <s v="None"/>
    <s v="Alfalfa"/>
    <s v="Water"/>
  </r>
  <r>
    <x v="40"/>
    <x v="3"/>
    <n v="0.12727917529999999"/>
    <s v="Water"/>
    <s v="None"/>
    <s v="Alfalfa"/>
    <s v="Water"/>
  </r>
  <r>
    <x v="8"/>
    <x v="3"/>
    <n v="4.4717354024500002"/>
    <s v="Water"/>
    <s v="None"/>
    <s v="Alfalfa"/>
    <s v="Water"/>
  </r>
  <r>
    <x v="17"/>
    <x v="3"/>
    <n v="0.50441048050199999"/>
    <s v="Water"/>
    <s v="None"/>
    <s v="Alfalfa"/>
    <s v="Water"/>
  </r>
  <r>
    <x v="12"/>
    <x v="3"/>
    <n v="0.50441048050199999"/>
    <s v="Water"/>
    <s v="None"/>
    <s v="Alfalfa"/>
    <s v="Water"/>
  </r>
  <r>
    <x v="41"/>
    <x v="3"/>
    <n v="0.50441048050199999"/>
    <s v="Water"/>
    <s v="None"/>
    <s v="Alfalfa"/>
    <s v="Water"/>
  </r>
  <r>
    <x v="17"/>
    <x v="3"/>
    <n v="1.66578753232"/>
    <s v="Water"/>
    <s v="None"/>
    <s v="Alfalfa"/>
    <s v="Water"/>
  </r>
  <r>
    <x v="17"/>
    <x v="3"/>
    <n v="1.66578753232"/>
    <s v="Water"/>
    <s v="None"/>
    <s v="Alfalfa"/>
    <s v="Water"/>
  </r>
  <r>
    <x v="14"/>
    <x v="3"/>
    <n v="0.25262407264699999"/>
    <s v="Water"/>
    <s v="None"/>
    <s v="Alfalfa"/>
    <s v="Water"/>
  </r>
  <r>
    <x v="27"/>
    <x v="3"/>
    <n v="0.25821505465900002"/>
    <s v="Water"/>
    <s v="None"/>
    <s v="Alfalfa"/>
    <s v="Water"/>
  </r>
  <r>
    <x v="8"/>
    <x v="3"/>
    <n v="2.5350499217000002"/>
    <s v="Water"/>
    <s v="None"/>
    <s v="Alfalfa"/>
    <s v="Water"/>
  </r>
  <r>
    <x v="8"/>
    <x v="3"/>
    <n v="2.23774792629"/>
    <s v="Water"/>
    <s v="None"/>
    <s v="Alfalfa"/>
    <s v="Water"/>
  </r>
  <r>
    <x v="0"/>
    <x v="3"/>
    <n v="3.50798021577"/>
    <s v="Water"/>
    <s v="None"/>
    <s v="Alfalfa"/>
    <s v="Water"/>
  </r>
  <r>
    <x v="11"/>
    <x v="3"/>
    <n v="0.20401984141499999"/>
    <s v="Water"/>
    <s v="None"/>
    <s v="Alfalfa"/>
    <s v="Water"/>
  </r>
  <r>
    <x v="8"/>
    <x v="3"/>
    <n v="2.82351044908"/>
    <s v="Water"/>
    <s v="None"/>
    <s v="Alfalfa"/>
    <s v="Water"/>
  </r>
  <r>
    <x v="9"/>
    <x v="3"/>
    <n v="0.23298871277800001"/>
    <s v="Water"/>
    <s v="None"/>
    <s v="Alfalfa"/>
    <s v="Water"/>
  </r>
  <r>
    <x v="9"/>
    <x v="3"/>
    <n v="0.23298871277800001"/>
    <s v="Water"/>
    <s v="None"/>
    <s v="Alfalfa"/>
    <s v="Water"/>
  </r>
  <r>
    <x v="8"/>
    <x v="3"/>
    <n v="1.22304398051E-2"/>
    <s v="Water"/>
    <s v="None"/>
    <s v="Alfalfa"/>
    <s v="Water"/>
  </r>
  <r>
    <x v="17"/>
    <x v="3"/>
    <n v="0.70575522871200003"/>
    <s v="Water"/>
    <s v="None"/>
    <s v="Alfalfa"/>
    <s v="Water"/>
  </r>
  <r>
    <x v="12"/>
    <x v="3"/>
    <n v="0.70575522871200003"/>
    <s v="Water"/>
    <s v="None"/>
    <s v="Alfalfa"/>
    <s v="Water"/>
  </r>
  <r>
    <x v="8"/>
    <x v="3"/>
    <n v="0.85824277091599999"/>
    <s v="Water"/>
    <s v="None"/>
    <s v="Alfalfa"/>
    <s v="Water"/>
  </r>
  <r>
    <x v="8"/>
    <x v="3"/>
    <n v="3.29094785308"/>
    <s v="Water"/>
    <s v="None"/>
    <s v="Alfalfa"/>
    <s v="Water"/>
  </r>
  <r>
    <x v="39"/>
    <x v="3"/>
    <n v="0.58555963075200002"/>
    <s v="Water"/>
    <s v="None"/>
    <s v="Alfalfa"/>
    <s v="Water"/>
  </r>
  <r>
    <x v="17"/>
    <x v="3"/>
    <n v="0.58555963075200002"/>
    <s v="Water"/>
    <s v="None"/>
    <s v="Alfalfa"/>
    <s v="Water"/>
  </r>
  <r>
    <x v="34"/>
    <x v="3"/>
    <n v="0.230146075383"/>
    <s v="Water"/>
    <s v="None"/>
    <s v="Alfalfa"/>
    <s v="Water"/>
  </r>
  <r>
    <x v="8"/>
    <x v="3"/>
    <n v="0.27522196723300002"/>
    <s v="Water"/>
    <s v="None"/>
    <s v="Alfalfa"/>
    <s v="Water"/>
  </r>
  <r>
    <x v="39"/>
    <x v="3"/>
    <n v="1.2586319483599999"/>
    <s v="Water"/>
    <s v="None"/>
    <s v="Alfalfa"/>
    <s v="Water"/>
  </r>
  <r>
    <x v="17"/>
    <x v="3"/>
    <n v="1.2586319483599999"/>
    <s v="Water"/>
    <s v="None"/>
    <s v="Alfalfa"/>
    <s v="Water"/>
  </r>
  <r>
    <x v="22"/>
    <x v="3"/>
    <n v="0.12848891032500001"/>
    <s v="Water"/>
    <s v="None"/>
    <s v="Alfalfa"/>
    <s v="Water"/>
  </r>
  <r>
    <x v="24"/>
    <x v="3"/>
    <n v="0.26570077633200001"/>
    <s v="Water"/>
    <s v="None"/>
    <s v="Alfalfa"/>
    <s v="Water"/>
  </r>
  <r>
    <x v="7"/>
    <x v="3"/>
    <n v="0.26570077633200001"/>
    <s v="Water"/>
    <s v="None"/>
    <s v="Alfalfa"/>
    <s v="Water"/>
  </r>
  <r>
    <x v="39"/>
    <x v="3"/>
    <n v="0.60853491871400001"/>
    <s v="Water"/>
    <s v="None"/>
    <s v="Alfalfa"/>
    <s v="Water"/>
  </r>
  <r>
    <x v="27"/>
    <x v="3"/>
    <n v="0.78217552017500003"/>
    <s v="Water"/>
    <s v="None"/>
    <s v="Alfalfa"/>
    <s v="Water"/>
  </r>
  <r>
    <x v="27"/>
    <x v="3"/>
    <n v="0.78217552017500003"/>
    <s v="Water"/>
    <s v="None"/>
    <s v="Alfalfa"/>
    <s v="Water"/>
  </r>
  <r>
    <x v="12"/>
    <x v="3"/>
    <n v="1.8009820754400001"/>
    <s v="Water"/>
    <s v="None"/>
    <s v="Alfalfa"/>
    <s v="Water"/>
  </r>
  <r>
    <x v="8"/>
    <x v="3"/>
    <n v="0.46183604245400001"/>
    <s v="Water"/>
    <s v="None"/>
    <s v="Alfalfa"/>
    <s v="Water"/>
  </r>
  <r>
    <x v="8"/>
    <x v="3"/>
    <n v="0.32353764093100001"/>
    <s v="Water"/>
    <s v="None"/>
    <s v="Alfalfa"/>
    <s v="Water"/>
  </r>
  <r>
    <x v="12"/>
    <x v="3"/>
    <n v="3.0203305871000001"/>
    <s v="Water"/>
    <s v="None"/>
    <s v="Alfalfa"/>
    <s v="Water"/>
  </r>
  <r>
    <x v="12"/>
    <x v="3"/>
    <n v="3.0203305871000001"/>
    <s v="Water"/>
    <s v="None"/>
    <s v="Alfalfa"/>
    <s v="Water"/>
  </r>
  <r>
    <x v="12"/>
    <x v="3"/>
    <n v="3.0203305871000001"/>
    <s v="Water"/>
    <s v="None"/>
    <s v="Alfalfa"/>
    <s v="Water"/>
  </r>
  <r>
    <x v="16"/>
    <x v="3"/>
    <n v="0.438428792608"/>
    <s v="Water"/>
    <s v="None"/>
    <s v="Alfalfa"/>
    <s v="Water"/>
  </r>
  <r>
    <x v="8"/>
    <x v="3"/>
    <n v="3.1510290036700002"/>
    <s v="Water"/>
    <s v="None"/>
    <s v="Alfalfa"/>
    <s v="Water"/>
  </r>
  <r>
    <x v="32"/>
    <x v="3"/>
    <n v="0.88191927935600001"/>
    <s v="Water"/>
    <s v="None"/>
    <s v="Alfalfa"/>
    <s v="Water"/>
  </r>
  <r>
    <x v="12"/>
    <x v="3"/>
    <n v="2.1318788441800001"/>
    <s v="Water"/>
    <s v="None"/>
    <s v="Alfalfa"/>
    <s v="Water"/>
  </r>
  <r>
    <x v="16"/>
    <x v="3"/>
    <n v="1.07030195385"/>
    <s v="Water"/>
    <s v="None"/>
    <s v="Alfalfa"/>
    <s v="Water"/>
  </r>
  <r>
    <x v="17"/>
    <x v="3"/>
    <n v="4.6956537146899997"/>
    <s v="Water"/>
    <s v="None"/>
    <s v="Alfalfa"/>
    <s v="Water"/>
  </r>
  <r>
    <x v="9"/>
    <x v="3"/>
    <n v="0.950056614696"/>
    <s v="Water"/>
    <s v="None"/>
    <s v="Alfalfa"/>
    <s v="Water"/>
  </r>
  <r>
    <x v="39"/>
    <x v="3"/>
    <n v="0.95631429943099999"/>
    <s v="Water"/>
    <s v="None"/>
    <s v="Alfalfa"/>
    <s v="Water"/>
  </r>
  <r>
    <x v="40"/>
    <x v="3"/>
    <n v="0.95631429943099999"/>
    <s v="Water"/>
    <s v="None"/>
    <s v="Alfalfa"/>
    <s v="Water"/>
  </r>
  <r>
    <x v="27"/>
    <x v="3"/>
    <n v="0.73259663551099996"/>
    <s v="Water"/>
    <s v="None"/>
    <s v="Alfalfa"/>
    <s v="Water"/>
  </r>
  <r>
    <x v="39"/>
    <x v="3"/>
    <n v="0.10921389875699999"/>
    <s v="Water"/>
    <s v="None"/>
    <s v="Alfalfa"/>
    <s v="Water"/>
  </r>
  <r>
    <x v="0"/>
    <x v="3"/>
    <n v="0.18645393349700001"/>
    <s v="Water"/>
    <s v="None"/>
    <s v="Alfalfa"/>
    <s v="Water"/>
  </r>
  <r>
    <x v="8"/>
    <x v="3"/>
    <n v="0.65426092151899995"/>
    <s v="Water"/>
    <s v="None"/>
    <s v="Alfalfa"/>
    <s v="Water"/>
  </r>
  <r>
    <x v="0"/>
    <x v="3"/>
    <n v="2.6176949188099998"/>
    <s v="Water"/>
    <s v="None"/>
    <s v="Alfalfa"/>
    <s v="Water"/>
  </r>
  <r>
    <x v="8"/>
    <x v="3"/>
    <n v="0.422373079564"/>
    <s v="Water"/>
    <s v="None"/>
    <s v="Alfalfa"/>
    <s v="Water"/>
  </r>
  <r>
    <x v="10"/>
    <x v="3"/>
    <n v="0.35141202195799998"/>
    <s v="Water"/>
    <s v="None"/>
    <s v="Alfalfa"/>
    <s v="Water"/>
  </r>
  <r>
    <x v="12"/>
    <x v="3"/>
    <n v="0.59939358437199997"/>
    <s v="Water"/>
    <s v="None"/>
    <s v="Barley"/>
    <s v="Water"/>
  </r>
  <r>
    <x v="12"/>
    <x v="3"/>
    <n v="1.06369357954"/>
    <s v="Water"/>
    <s v="None"/>
    <s v="Barley"/>
    <s v="Water"/>
  </r>
  <r>
    <x v="8"/>
    <x v="3"/>
    <n v="2.8217177843600001"/>
    <s v="Water"/>
    <s v="None"/>
    <s v="Corn"/>
    <s v="Water"/>
  </r>
  <r>
    <x v="8"/>
    <x v="3"/>
    <n v="2.8217177843600001"/>
    <s v="Water"/>
    <s v="None"/>
    <s v="Corn"/>
    <s v="Water"/>
  </r>
  <r>
    <x v="0"/>
    <x v="3"/>
    <n v="6.9514288334399996"/>
    <s v="Water"/>
    <s v="None"/>
    <s v="Corn"/>
    <s v="Water"/>
  </r>
  <r>
    <x v="0"/>
    <x v="3"/>
    <n v="1.3506924066799999"/>
    <s v="Water"/>
    <s v="None"/>
    <s v="Corn"/>
    <s v="Water"/>
  </r>
  <r>
    <x v="0"/>
    <x v="3"/>
    <n v="1.3506924066799999"/>
    <s v="Water"/>
    <s v="None"/>
    <s v="Corn"/>
    <s v="Water"/>
  </r>
  <r>
    <x v="0"/>
    <x v="3"/>
    <n v="1.3506924066799999"/>
    <s v="Water"/>
    <s v="None"/>
    <s v="Corn"/>
    <s v="Water"/>
  </r>
  <r>
    <x v="8"/>
    <x v="3"/>
    <n v="5.07446139763E-2"/>
    <s v="Water"/>
    <s v="None"/>
    <s v="Corn"/>
    <s v="Water"/>
  </r>
  <r>
    <x v="1"/>
    <x v="3"/>
    <n v="0.49847396900199997"/>
    <s v="Water"/>
    <s v="None"/>
    <s v="Corn"/>
    <s v="Water"/>
  </r>
  <r>
    <x v="8"/>
    <x v="3"/>
    <n v="6.4138890371699997"/>
    <s v="Water"/>
    <s v="None"/>
    <s v="Corn"/>
    <s v="Water"/>
  </r>
  <r>
    <x v="8"/>
    <x v="3"/>
    <n v="6.4138890371699997"/>
    <s v="Water"/>
    <s v="None"/>
    <s v="Corn"/>
    <s v="Water"/>
  </r>
  <r>
    <x v="8"/>
    <x v="3"/>
    <n v="0.56029186364200001"/>
    <s v="Water"/>
    <s v="None"/>
    <s v="Corn"/>
    <s v="Water"/>
  </r>
  <r>
    <x v="28"/>
    <x v="3"/>
    <n v="0.286272572798"/>
    <s v="Water"/>
    <s v="None"/>
    <s v="Deciduous Forest"/>
    <s v="Water"/>
  </r>
  <r>
    <x v="25"/>
    <x v="3"/>
    <n v="1.0649319232200001"/>
    <s v="Water"/>
    <s v="None"/>
    <s v="Developed/Low Intensity"/>
    <s v="Water"/>
  </r>
  <r>
    <x v="25"/>
    <x v="3"/>
    <n v="1.0649319232200001"/>
    <s v="Water"/>
    <s v="None"/>
    <s v="Developed/Low Intensity"/>
    <s v="Water"/>
  </r>
  <r>
    <x v="25"/>
    <x v="3"/>
    <n v="0.197129603791"/>
    <s v="Water"/>
    <s v="None"/>
    <s v="Developed/Low Intensity"/>
    <s v="Water"/>
  </r>
  <r>
    <x v="8"/>
    <x v="3"/>
    <n v="0.94580841929199999"/>
    <s v="Water"/>
    <s v="None"/>
    <s v="Developed/Low Intensity"/>
    <s v="Water"/>
  </r>
  <r>
    <x v="27"/>
    <x v="3"/>
    <n v="5.4903811138299998"/>
    <s v="Water"/>
    <s v="None"/>
    <s v="Developed/Low Intensity"/>
    <s v="Water"/>
  </r>
  <r>
    <x v="17"/>
    <x v="3"/>
    <n v="0.114000711133"/>
    <s v="Water"/>
    <s v="None"/>
    <s v="Developed/Low Intensity"/>
    <s v="Water"/>
  </r>
  <r>
    <x v="8"/>
    <x v="3"/>
    <n v="0.66646635222299999"/>
    <s v="Water"/>
    <s v="None"/>
    <s v="Developed/Low Intensity"/>
    <s v="Water"/>
  </r>
  <r>
    <x v="39"/>
    <x v="3"/>
    <n v="0.54320050704300005"/>
    <s v="Water"/>
    <s v="None"/>
    <s v="Developed/Low Intensity"/>
    <s v="Water"/>
  </r>
  <r>
    <x v="17"/>
    <x v="3"/>
    <n v="0.54320050704300005"/>
    <s v="Water"/>
    <s v="None"/>
    <s v="Developed/Low Intensity"/>
    <s v="Water"/>
  </r>
  <r>
    <x v="59"/>
    <x v="3"/>
    <n v="0.54320050704300005"/>
    <s v="Water"/>
    <s v="None"/>
    <s v="Developed/Low Intensity"/>
    <s v="Water"/>
  </r>
  <r>
    <x v="39"/>
    <x v="3"/>
    <n v="9.1337712222800002E-2"/>
    <s v="Water"/>
    <s v="None"/>
    <s v="Developed/Low Intensity"/>
    <s v="Water"/>
  </r>
  <r>
    <x v="40"/>
    <x v="3"/>
    <n v="9.1337712222800002E-2"/>
    <s v="Water"/>
    <s v="None"/>
    <s v="Developed/Low Intensity"/>
    <s v="Water"/>
  </r>
  <r>
    <x v="0"/>
    <x v="3"/>
    <n v="0.74902043548399999"/>
    <s v="Water"/>
    <s v="None"/>
    <s v="Developed/Low Intensity"/>
    <s v="Water"/>
  </r>
  <r>
    <x v="39"/>
    <x v="3"/>
    <n v="0.84901765188800005"/>
    <s v="Water"/>
    <s v="None"/>
    <s v="Developed/Low Intensity"/>
    <s v="Water"/>
  </r>
  <r>
    <x v="17"/>
    <x v="3"/>
    <n v="0.84901765188800005"/>
    <s v="Water"/>
    <s v="None"/>
    <s v="Developed/Low Intensity"/>
    <s v="Water"/>
  </r>
  <r>
    <x v="17"/>
    <x v="3"/>
    <n v="0.84901765188800005"/>
    <s v="Water"/>
    <s v="None"/>
    <s v="Developed/Low Intensity"/>
    <s v="Water"/>
  </r>
  <r>
    <x v="30"/>
    <x v="3"/>
    <n v="1.4618818471199999"/>
    <s v="Water"/>
    <s v="None"/>
    <s v="Developed/Low Intensity"/>
    <s v="Water"/>
  </r>
  <r>
    <x v="39"/>
    <x v="3"/>
    <n v="0.52460731238500002"/>
    <s v="Water"/>
    <s v="None"/>
    <s v="Developed/Low Intensity"/>
    <s v="Water"/>
  </r>
  <r>
    <x v="17"/>
    <x v="3"/>
    <n v="0.52460731238500002"/>
    <s v="Water"/>
    <s v="None"/>
    <s v="Developed/Low Intensity"/>
    <s v="Water"/>
  </r>
  <r>
    <x v="17"/>
    <x v="3"/>
    <n v="0.57594937384900002"/>
    <s v="Water"/>
    <s v="None"/>
    <s v="Developed/Low Intensity"/>
    <s v="Water"/>
  </r>
  <r>
    <x v="27"/>
    <x v="3"/>
    <n v="1.5835105176299999"/>
    <s v="Water"/>
    <s v="None"/>
    <s v="Developed/Low Intensity"/>
    <s v="Water"/>
  </r>
  <r>
    <x v="39"/>
    <x v="3"/>
    <n v="0.31881479218699998"/>
    <s v="Water"/>
    <s v="None"/>
    <s v="Developed/Low Intensity"/>
    <s v="Water"/>
  </r>
  <r>
    <x v="17"/>
    <x v="3"/>
    <n v="0.31881479218699998"/>
    <s v="Water"/>
    <s v="None"/>
    <s v="Developed/Low Intensity"/>
    <s v="Water"/>
  </r>
  <r>
    <x v="11"/>
    <x v="3"/>
    <n v="1.2192018725"/>
    <s v="Water"/>
    <s v="None"/>
    <s v="Developed/Low Intensity"/>
    <s v="Water"/>
  </r>
  <r>
    <x v="17"/>
    <x v="3"/>
    <n v="0.14546438770100001"/>
    <s v="Water"/>
    <s v="None"/>
    <s v="Developed/Med Intensity"/>
    <s v="Water"/>
  </r>
  <r>
    <x v="31"/>
    <x v="3"/>
    <n v="0.45622060974700002"/>
    <s v="Water"/>
    <s v="None"/>
    <s v="Developed/Med Intensity"/>
    <s v="Water"/>
  </r>
  <r>
    <x v="22"/>
    <x v="3"/>
    <n v="0.38375798213399998"/>
    <s v="Water"/>
    <s v="None"/>
    <s v="Developed/Med Intensity"/>
    <s v="Water"/>
  </r>
  <r>
    <x v="17"/>
    <x v="3"/>
    <n v="0.25414488459200002"/>
    <s v="Water"/>
    <s v="None"/>
    <s v="Developed/Med Intensity"/>
    <s v="Water"/>
  </r>
  <r>
    <x v="8"/>
    <x v="3"/>
    <n v="1.5634534635099999"/>
    <s v="Water"/>
    <s v="None"/>
    <s v="Developed/Med Intensity"/>
    <s v="Water"/>
  </r>
  <r>
    <x v="7"/>
    <x v="3"/>
    <n v="0.421663556015"/>
    <s v="Water"/>
    <s v="None"/>
    <s v="Developed/Med Intensity"/>
    <s v="Water"/>
  </r>
  <r>
    <x v="39"/>
    <x v="3"/>
    <n v="8.4568260467600007E-2"/>
    <s v="Water"/>
    <s v="None"/>
    <s v="Developed/Med Intensity"/>
    <s v="Water"/>
  </r>
  <r>
    <x v="40"/>
    <x v="3"/>
    <n v="8.4568260467600007E-2"/>
    <s v="Water"/>
    <s v="None"/>
    <s v="Developed/Med Intensity"/>
    <s v="Water"/>
  </r>
  <r>
    <x v="11"/>
    <x v="3"/>
    <n v="0.23766987792499999"/>
    <s v="Water"/>
    <s v="None"/>
    <s v="Developed/Med Intensity"/>
    <s v="Water"/>
  </r>
  <r>
    <x v="38"/>
    <x v="3"/>
    <n v="4.15587745882"/>
    <s v="Water"/>
    <s v="None"/>
    <s v="Developed/Open Space"/>
    <s v="Water"/>
  </r>
  <r>
    <x v="0"/>
    <x v="3"/>
    <n v="10.323527671100001"/>
    <s v="Water"/>
    <s v="None"/>
    <s v="Developed/Open Space"/>
    <s v="Water"/>
  </r>
  <r>
    <x v="58"/>
    <x v="3"/>
    <n v="2.05702777103"/>
    <s v="Water"/>
    <s v="None"/>
    <s v="Developed/Open Space"/>
    <s v="Water"/>
  </r>
  <r>
    <x v="58"/>
    <x v="3"/>
    <n v="2.05702777103"/>
    <s v="Water"/>
    <s v="None"/>
    <s v="Developed/Open Space"/>
    <s v="Water"/>
  </r>
  <r>
    <x v="38"/>
    <x v="3"/>
    <n v="0.60393952747500002"/>
    <s v="Water"/>
    <s v="None"/>
    <s v="Developed/Open Space"/>
    <s v="Water"/>
  </r>
  <r>
    <x v="38"/>
    <x v="3"/>
    <n v="0.849219195742"/>
    <s v="Water"/>
    <s v="None"/>
    <s v="Developed/Open Space"/>
    <s v="Water"/>
  </r>
  <r>
    <x v="25"/>
    <x v="3"/>
    <n v="2.5776036332399999"/>
    <s v="Water"/>
    <s v="None"/>
    <s v="Developed/Open Space"/>
    <s v="Water"/>
  </r>
  <r>
    <x v="10"/>
    <x v="3"/>
    <n v="0.29751446826400002"/>
    <s v="Water"/>
    <s v="None"/>
    <s v="Developed/Open Space"/>
    <s v="Water"/>
  </r>
  <r>
    <x v="1"/>
    <x v="3"/>
    <n v="0.99312374227599998"/>
    <s v="Water"/>
    <s v="None"/>
    <s v="Developed/Open Space"/>
    <s v="Water"/>
  </r>
  <r>
    <x v="1"/>
    <x v="3"/>
    <n v="0.99312374227599998"/>
    <s v="Water"/>
    <s v="None"/>
    <s v="Developed/Open Space"/>
    <s v="Water"/>
  </r>
  <r>
    <x v="1"/>
    <x v="3"/>
    <n v="0.99312374227599998"/>
    <s v="Water"/>
    <s v="None"/>
    <s v="Developed/Open Space"/>
    <s v="Water"/>
  </r>
  <r>
    <x v="1"/>
    <x v="3"/>
    <n v="0.99312374227599998"/>
    <s v="Water"/>
    <s v="None"/>
    <s v="Developed/Open Space"/>
    <s v="Water"/>
  </r>
  <r>
    <x v="1"/>
    <x v="3"/>
    <n v="0.99312374227599998"/>
    <s v="Water"/>
    <s v="None"/>
    <s v="Developed/Open Space"/>
    <s v="Water"/>
  </r>
  <r>
    <x v="33"/>
    <x v="3"/>
    <n v="0.87436264537099995"/>
    <s v="Water"/>
    <s v="None"/>
    <s v="Developed/Open Space"/>
    <s v="Water"/>
  </r>
  <r>
    <x v="9"/>
    <x v="3"/>
    <n v="3.8207284722099999E-2"/>
    <s v="Water"/>
    <s v="None"/>
    <s v="Developed/Open Space"/>
    <s v="Water"/>
  </r>
  <r>
    <x v="39"/>
    <x v="3"/>
    <n v="0.61408742191700005"/>
    <s v="Water"/>
    <s v="None"/>
    <s v="Developed/Open Space"/>
    <s v="Water"/>
  </r>
  <r>
    <x v="39"/>
    <x v="3"/>
    <n v="0.61408742191700005"/>
    <s v="Water"/>
    <s v="None"/>
    <s v="Developed/Open Space"/>
    <s v="Water"/>
  </r>
  <r>
    <x v="17"/>
    <x v="3"/>
    <n v="0.64995016250500004"/>
    <s v="Water"/>
    <s v="None"/>
    <s v="Developed/Open Space"/>
    <s v="Water"/>
  </r>
  <r>
    <x v="39"/>
    <x v="3"/>
    <n v="0.31445234831000002"/>
    <s v="Water"/>
    <s v="None"/>
    <s v="Developed/Open Space"/>
    <s v="Water"/>
  </r>
  <r>
    <x v="17"/>
    <x v="3"/>
    <n v="0.31445234831000002"/>
    <s v="Water"/>
    <s v="None"/>
    <s v="Developed/Open Space"/>
    <s v="Water"/>
  </r>
  <r>
    <x v="46"/>
    <x v="3"/>
    <n v="0.31445234831000002"/>
    <s v="Water"/>
    <s v="None"/>
    <s v="Developed/Open Space"/>
    <s v="Water"/>
  </r>
  <r>
    <x v="10"/>
    <x v="3"/>
    <n v="0.96663728075900002"/>
    <s v="Water"/>
    <s v="None"/>
    <s v="Developed/Open Space"/>
    <s v="Water"/>
  </r>
  <r>
    <x v="38"/>
    <x v="3"/>
    <n v="1.5175188739100001"/>
    <s v="Water"/>
    <s v="None"/>
    <s v="Developed/Open Space"/>
    <s v="Water"/>
  </r>
  <r>
    <x v="39"/>
    <x v="3"/>
    <n v="0.40454314591000001"/>
    <s v="Water"/>
    <s v="None"/>
    <s v="Developed/Open Space"/>
    <s v="Water"/>
  </r>
  <r>
    <x v="39"/>
    <x v="3"/>
    <n v="0.40454314591000001"/>
    <s v="Water"/>
    <s v="None"/>
    <s v="Developed/Open Space"/>
    <s v="Water"/>
  </r>
  <r>
    <x v="38"/>
    <x v="3"/>
    <n v="3.73256582978"/>
    <s v="Water"/>
    <s v="None"/>
    <s v="Developed/Open Space"/>
    <s v="Water"/>
  </r>
  <r>
    <x v="38"/>
    <x v="3"/>
    <n v="3.73256582978"/>
    <s v="Water"/>
    <s v="None"/>
    <s v="Developed/Open Space"/>
    <s v="Water"/>
  </r>
  <r>
    <x v="38"/>
    <x v="3"/>
    <n v="3.73256582978"/>
    <s v="Water"/>
    <s v="None"/>
    <s v="Developed/Open Space"/>
    <s v="Water"/>
  </r>
  <r>
    <x v="39"/>
    <x v="3"/>
    <n v="0.17969134845000001"/>
    <s v="Water"/>
    <s v="None"/>
    <s v="Developed/Open Space"/>
    <s v="Water"/>
  </r>
  <r>
    <x v="40"/>
    <x v="3"/>
    <n v="0.17969134845000001"/>
    <s v="Water"/>
    <s v="None"/>
    <s v="Developed/Open Space"/>
    <s v="Water"/>
  </r>
  <r>
    <x v="10"/>
    <x v="3"/>
    <n v="0.15971820885999999"/>
    <s v="Water"/>
    <s v="None"/>
    <s v="Developed/Open Space"/>
    <s v="Water"/>
  </r>
  <r>
    <x v="31"/>
    <x v="3"/>
    <n v="0.59840562704800004"/>
    <s v="Water"/>
    <s v="None"/>
    <s v="Developed/Open Space"/>
    <s v="Water"/>
  </r>
  <r>
    <x v="38"/>
    <x v="3"/>
    <n v="8.0559555186799997E-2"/>
    <s v="Water"/>
    <s v="None"/>
    <s v="Developed/Open Space"/>
    <s v="Water"/>
  </r>
  <r>
    <x v="39"/>
    <x v="3"/>
    <n v="0.27444622872000002"/>
    <s v="Water"/>
    <s v="None"/>
    <s v="Developed/Open Space"/>
    <s v="Water"/>
  </r>
  <r>
    <x v="17"/>
    <x v="3"/>
    <n v="0.27444622872000002"/>
    <s v="Water"/>
    <s v="None"/>
    <s v="Developed/Open Space"/>
    <s v="Water"/>
  </r>
  <r>
    <x v="38"/>
    <x v="3"/>
    <n v="1.5491482059299999"/>
    <s v="Water"/>
    <s v="None"/>
    <s v="Developed/Open Space"/>
    <s v="Water"/>
  </r>
  <r>
    <x v="25"/>
    <x v="3"/>
    <n v="0.82083255045799997"/>
    <s v="Water"/>
    <s v="None"/>
    <s v="Developed/Open Space"/>
    <s v="Water"/>
  </r>
  <r>
    <x v="45"/>
    <x v="3"/>
    <n v="0.30174641410500003"/>
    <s v="Water"/>
    <s v="None"/>
    <s v="Developed/Open Space"/>
    <s v="Water"/>
  </r>
  <r>
    <x v="42"/>
    <x v="3"/>
    <n v="6.5979355693399997"/>
    <s v="Water"/>
    <s v="None"/>
    <s v="Evergreen Forest"/>
    <s v="Water"/>
  </r>
  <r>
    <x v="7"/>
    <x v="3"/>
    <n v="6.5979355693399997"/>
    <s v="Water"/>
    <s v="None"/>
    <s v="Evergreen Forest"/>
    <s v="Water"/>
  </r>
  <r>
    <x v="7"/>
    <x v="3"/>
    <n v="6.5979355693399997"/>
    <s v="Water"/>
    <s v="None"/>
    <s v="Evergreen Forest"/>
    <s v="Water"/>
  </r>
  <r>
    <x v="8"/>
    <x v="3"/>
    <n v="1.1453124781999999"/>
    <s v="Water"/>
    <s v="None"/>
    <s v="Fallow/Idle Cropland"/>
    <s v="Water"/>
  </r>
  <r>
    <x v="8"/>
    <x v="3"/>
    <n v="0.23508275287399999"/>
    <s v="Water"/>
    <s v="None"/>
    <s v="Fallow/Idle Cropland"/>
    <s v="Water"/>
  </r>
  <r>
    <x v="39"/>
    <x v="3"/>
    <n v="0.189708799845"/>
    <s v="Water"/>
    <s v="None"/>
    <s v="Grassland/Pasture"/>
    <s v="Water"/>
  </r>
  <r>
    <x v="11"/>
    <x v="3"/>
    <n v="0.37538213246300001"/>
    <s v="Water"/>
    <s v="None"/>
    <s v="Grassland/Pasture"/>
    <s v="Water"/>
  </r>
  <r>
    <x v="39"/>
    <x v="3"/>
    <n v="0.62382564135999996"/>
    <s v="Water"/>
    <s v="None"/>
    <s v="Grassland/Pasture"/>
    <s v="Water"/>
  </r>
  <r>
    <x v="17"/>
    <x v="3"/>
    <n v="0.62382564135999996"/>
    <s v="Water"/>
    <s v="None"/>
    <s v="Grassland/Pasture"/>
    <s v="Water"/>
  </r>
  <r>
    <x v="29"/>
    <x v="3"/>
    <n v="0.48976327980899997"/>
    <s v="Water"/>
    <s v="None"/>
    <s v="Grassland/Pasture"/>
    <s v="Water"/>
  </r>
  <r>
    <x v="11"/>
    <x v="3"/>
    <n v="0.25875801971899998"/>
    <s v="Water"/>
    <s v="None"/>
    <s v="Grassland/Pasture"/>
    <s v="Water"/>
  </r>
  <r>
    <x v="9"/>
    <x v="3"/>
    <n v="0.295498369953"/>
    <s v="Water"/>
    <s v="None"/>
    <s v="Grassland/Pasture"/>
    <s v="Water"/>
  </r>
  <r>
    <x v="9"/>
    <x v="3"/>
    <n v="4.5395796944300004"/>
    <s v="Water"/>
    <s v="None"/>
    <s v="Grassland/Pasture"/>
    <s v="Water"/>
  </r>
  <r>
    <x v="9"/>
    <x v="3"/>
    <n v="4.5395796944300004"/>
    <s v="Water"/>
    <s v="None"/>
    <s v="Grassland/Pasture"/>
    <s v="Water"/>
  </r>
  <r>
    <x v="10"/>
    <x v="3"/>
    <n v="4.5395796944300004"/>
    <s v="Water"/>
    <s v="None"/>
    <s v="Grassland/Pasture"/>
    <s v="Water"/>
  </r>
  <r>
    <x v="10"/>
    <x v="3"/>
    <n v="4.5395796944300004"/>
    <s v="Water"/>
    <s v="None"/>
    <s v="Grassland/Pasture"/>
    <s v="Water"/>
  </r>
  <r>
    <x v="10"/>
    <x v="3"/>
    <n v="4.5395796944300004"/>
    <s v="Water"/>
    <s v="None"/>
    <s v="Grassland/Pasture"/>
    <s v="Water"/>
  </r>
  <r>
    <x v="31"/>
    <x v="3"/>
    <n v="0.336636958328"/>
    <s v="Water"/>
    <s v="None"/>
    <s v="Grassland/Pasture"/>
    <s v="Water"/>
  </r>
  <r>
    <x v="6"/>
    <x v="3"/>
    <n v="0.64731490533500002"/>
    <s v="Water"/>
    <s v="None"/>
    <s v="Grassland/Pasture"/>
    <s v="Water"/>
  </r>
  <r>
    <x v="14"/>
    <x v="3"/>
    <n v="0.51903043210300004"/>
    <s v="Water"/>
    <s v="None"/>
    <s v="Grassland/Pasture"/>
    <s v="Water"/>
  </r>
  <r>
    <x v="15"/>
    <x v="3"/>
    <n v="0.51903043210300004"/>
    <s v="Water"/>
    <s v="None"/>
    <s v="Grassland/Pasture"/>
    <s v="Water"/>
  </r>
  <r>
    <x v="36"/>
    <x v="3"/>
    <n v="0.51474439013899997"/>
    <s v="Water"/>
    <s v="None"/>
    <s v="Grassland/Pasture"/>
    <s v="Water"/>
  </r>
  <r>
    <x v="8"/>
    <x v="3"/>
    <n v="1.0144349931500001"/>
    <s v="Water"/>
    <s v="None"/>
    <s v="Grassland/Pasture"/>
    <s v="Water"/>
  </r>
  <r>
    <x v="27"/>
    <x v="3"/>
    <n v="0.118538638009"/>
    <s v="Water"/>
    <s v="None"/>
    <s v="Grassland/Pasture"/>
    <s v="Water"/>
  </r>
  <r>
    <x v="22"/>
    <x v="3"/>
    <n v="0.59134230878799998"/>
    <s v="Water"/>
    <s v="None"/>
    <s v="Grassland/Pasture"/>
    <s v="Water"/>
  </r>
  <r>
    <x v="31"/>
    <x v="3"/>
    <n v="0.54880652228399995"/>
    <s v="Water"/>
    <s v="None"/>
    <s v="Grassland/Pasture"/>
    <s v="Water"/>
  </r>
  <r>
    <x v="17"/>
    <x v="3"/>
    <n v="0.46934933328299999"/>
    <s v="Water"/>
    <s v="None"/>
    <s v="Grassland/Pasture"/>
    <s v="Water"/>
  </r>
  <r>
    <x v="11"/>
    <x v="3"/>
    <n v="8.0288397623600002E-2"/>
    <s v="Water"/>
    <s v="None"/>
    <s v="Grassland/Pasture"/>
    <s v="Water"/>
  </r>
  <r>
    <x v="17"/>
    <x v="3"/>
    <n v="0.526725137186"/>
    <s v="Water"/>
    <s v="None"/>
    <s v="Grassland/Pasture"/>
    <s v="Water"/>
  </r>
  <r>
    <x v="17"/>
    <x v="3"/>
    <n v="0.526725137186"/>
    <s v="Water"/>
    <s v="None"/>
    <s v="Grassland/Pasture"/>
    <s v="Water"/>
  </r>
  <r>
    <x v="12"/>
    <x v="3"/>
    <n v="0.526725137186"/>
    <s v="Water"/>
    <s v="None"/>
    <s v="Grassland/Pasture"/>
    <s v="Water"/>
  </r>
  <r>
    <x v="12"/>
    <x v="3"/>
    <n v="0.526725137186"/>
    <s v="Water"/>
    <s v="None"/>
    <s v="Grassland/Pasture"/>
    <s v="Water"/>
  </r>
  <r>
    <x v="12"/>
    <x v="3"/>
    <n v="0.526725137186"/>
    <s v="Water"/>
    <s v="None"/>
    <s v="Grassland/Pasture"/>
    <s v="Water"/>
  </r>
  <r>
    <x v="17"/>
    <x v="3"/>
    <n v="0.71741501718199996"/>
    <s v="Water"/>
    <s v="None"/>
    <s v="Grassland/Pasture"/>
    <s v="Water"/>
  </r>
  <r>
    <x v="5"/>
    <x v="3"/>
    <n v="0.116196820889"/>
    <s v="Water"/>
    <s v="None"/>
    <s v="Grassland/Pasture"/>
    <s v="Water"/>
  </r>
  <r>
    <x v="31"/>
    <x v="3"/>
    <n v="0.24321280368699999"/>
    <s v="Water"/>
    <s v="None"/>
    <s v="Grassland/Pasture"/>
    <s v="Water"/>
  </r>
  <r>
    <x v="45"/>
    <x v="3"/>
    <n v="0.67256125329899996"/>
    <s v="Water"/>
    <s v="None"/>
    <s v="Grassland/Pasture"/>
    <s v="Water"/>
  </r>
  <r>
    <x v="11"/>
    <x v="3"/>
    <n v="0.46249699340799999"/>
    <s v="Water"/>
    <s v="None"/>
    <s v="Herbaceous Wetlands"/>
    <s v="Water"/>
  </r>
  <r>
    <x v="22"/>
    <x v="3"/>
    <n v="0.72582265162799997"/>
    <s v="Water"/>
    <s v="None"/>
    <s v="Herbaceous Wetlands"/>
    <s v="Water"/>
  </r>
  <r>
    <x v="11"/>
    <x v="3"/>
    <n v="3.7700298323000001"/>
    <s v="Water"/>
    <s v="None"/>
    <s v="Herbaceous Wetlands"/>
    <s v="Water"/>
  </r>
  <r>
    <x v="11"/>
    <x v="3"/>
    <n v="3.7700298323000001"/>
    <s v="Water"/>
    <s v="None"/>
    <s v="Herbaceous Wetlands"/>
    <s v="Water"/>
  </r>
  <r>
    <x v="11"/>
    <x v="3"/>
    <n v="3.7700298323000001"/>
    <s v="Water"/>
    <s v="None"/>
    <s v="Herbaceous Wetlands"/>
    <s v="Water"/>
  </r>
  <r>
    <x v="27"/>
    <x v="3"/>
    <n v="1.2004713544900001"/>
    <s v="Water"/>
    <s v="None"/>
    <s v="Herbaceous Wetlands"/>
    <s v="Water"/>
  </r>
  <r>
    <x v="8"/>
    <x v="3"/>
    <n v="3.5739089830599999"/>
    <s v="Water"/>
    <s v="None"/>
    <s v="Herbaceous Wetlands"/>
    <s v="Water"/>
  </r>
  <r>
    <x v="8"/>
    <x v="3"/>
    <n v="3.5739089830599999"/>
    <s v="Water"/>
    <s v="None"/>
    <s v="Herbaceous Wetlands"/>
    <s v="Water"/>
  </r>
  <r>
    <x v="12"/>
    <x v="3"/>
    <n v="0.97021556458299996"/>
    <s v="Water"/>
    <s v="None"/>
    <s v="Herbaceous Wetlands"/>
    <s v="Water"/>
  </r>
  <r>
    <x v="12"/>
    <x v="3"/>
    <n v="0.97021556458299996"/>
    <s v="Water"/>
    <s v="None"/>
    <s v="Herbaceous Wetlands"/>
    <s v="Water"/>
  </r>
  <r>
    <x v="27"/>
    <x v="3"/>
    <n v="3.6564098354799999"/>
    <s v="Water"/>
    <s v="None"/>
    <s v="Herbaceous Wetlands"/>
    <s v="Water"/>
  </r>
  <r>
    <x v="27"/>
    <x v="3"/>
    <n v="5.28185089704"/>
    <s v="Water"/>
    <s v="None"/>
    <s v="Herbaceous Wetlands"/>
    <s v="Water"/>
  </r>
  <r>
    <x v="12"/>
    <x v="3"/>
    <n v="4.6451193524500001"/>
    <s v="Water"/>
    <s v="None"/>
    <s v="Herbaceous Wetlands"/>
    <s v="Water"/>
  </r>
  <r>
    <x v="12"/>
    <x v="3"/>
    <n v="6.8703537919000004"/>
    <s v="Water"/>
    <s v="None"/>
    <s v="Herbaceous Wetlands"/>
    <s v="Water"/>
  </r>
  <r>
    <x v="0"/>
    <x v="3"/>
    <n v="9.9011874312200002E-2"/>
    <s v="Water"/>
    <s v="None"/>
    <s v="Herbaceous Wetlands"/>
    <s v="Water"/>
  </r>
  <r>
    <x v="0"/>
    <x v="3"/>
    <n v="1.9642631096800001"/>
    <s v="Water"/>
    <s v="None"/>
    <s v="Herbaceous Wetlands"/>
    <s v="Water"/>
  </r>
  <r>
    <x v="17"/>
    <x v="3"/>
    <n v="1.7581417287100001"/>
    <s v="Water"/>
    <s v="None"/>
    <s v="Herbaceous Wetlands"/>
    <s v="Water"/>
  </r>
  <r>
    <x v="17"/>
    <x v="3"/>
    <n v="1.7581417287100001"/>
    <s v="Water"/>
    <s v="None"/>
    <s v="Herbaceous Wetlands"/>
    <s v="Water"/>
  </r>
  <r>
    <x v="12"/>
    <x v="3"/>
    <n v="1.7581417287100001"/>
    <s v="Water"/>
    <s v="None"/>
    <s v="Herbaceous Wetlands"/>
    <s v="Water"/>
  </r>
  <r>
    <x v="9"/>
    <x v="3"/>
    <n v="5.2973492024000004"/>
    <s v="Water"/>
    <s v="None"/>
    <s v="Herbaceous Wetlands"/>
    <s v="Water"/>
  </r>
  <r>
    <x v="8"/>
    <x v="3"/>
    <n v="0.55872508137599997"/>
    <s v="Water"/>
    <s v="None"/>
    <s v="Herbaceous Wetlands"/>
    <s v="Water"/>
  </r>
  <r>
    <x v="8"/>
    <x v="3"/>
    <n v="21.697196222300001"/>
    <s v="Water"/>
    <s v="None"/>
    <s v="Herbaceous Wetlands"/>
    <s v="Water"/>
  </r>
  <r>
    <x v="8"/>
    <x v="3"/>
    <n v="21.697196222300001"/>
    <s v="Water"/>
    <s v="None"/>
    <s v="Herbaceous Wetlands"/>
    <s v="Water"/>
  </r>
  <r>
    <x v="8"/>
    <x v="3"/>
    <n v="21.697196222300001"/>
    <s v="Water"/>
    <s v="None"/>
    <s v="Herbaceous Wetlands"/>
    <s v="Water"/>
  </r>
  <r>
    <x v="12"/>
    <x v="3"/>
    <n v="21.697196222300001"/>
    <s v="Water"/>
    <s v="None"/>
    <s v="Herbaceous Wetlands"/>
    <s v="Water"/>
  </r>
  <r>
    <x v="12"/>
    <x v="3"/>
    <n v="21.697196222300001"/>
    <s v="Water"/>
    <s v="None"/>
    <s v="Herbaceous Wetlands"/>
    <s v="Water"/>
  </r>
  <r>
    <x v="12"/>
    <x v="3"/>
    <n v="21.697196222300001"/>
    <s v="Water"/>
    <s v="None"/>
    <s v="Herbaceous Wetlands"/>
    <s v="Water"/>
  </r>
  <r>
    <x v="12"/>
    <x v="3"/>
    <n v="21.697196222300001"/>
    <s v="Water"/>
    <s v="None"/>
    <s v="Herbaceous Wetlands"/>
    <s v="Water"/>
  </r>
  <r>
    <x v="12"/>
    <x v="3"/>
    <n v="21.697196222300001"/>
    <s v="Water"/>
    <s v="None"/>
    <s v="Herbaceous Wetlands"/>
    <s v="Water"/>
  </r>
  <r>
    <x v="27"/>
    <x v="3"/>
    <n v="3.4186618452399999"/>
    <s v="Water"/>
    <s v="None"/>
    <s v="Herbaceous Wetlands"/>
    <s v="Water"/>
  </r>
  <r>
    <x v="9"/>
    <x v="3"/>
    <n v="3.4700833466100001"/>
    <s v="Water"/>
    <s v="None"/>
    <s v="Herbaceous Wetlands"/>
    <s v="Water"/>
  </r>
  <r>
    <x v="8"/>
    <x v="3"/>
    <n v="0.58345063534099995"/>
    <s v="Water"/>
    <s v="None"/>
    <s v="Herbaceous Wetlands"/>
    <s v="Water"/>
  </r>
  <r>
    <x v="25"/>
    <x v="3"/>
    <n v="2.5759728685800001"/>
    <s v="Water"/>
    <s v="None"/>
    <s v="Herbaceous Wetlands"/>
    <s v="Water"/>
  </r>
  <r>
    <x v="25"/>
    <x v="3"/>
    <n v="2.5759728685800001"/>
    <s v="Water"/>
    <s v="None"/>
    <s v="Herbaceous Wetlands"/>
    <s v="Water"/>
  </r>
  <r>
    <x v="27"/>
    <x v="3"/>
    <n v="1.03777593763"/>
    <s v="Water"/>
    <s v="None"/>
    <s v="Herbaceous Wetlands"/>
    <s v="Water"/>
  </r>
  <r>
    <x v="8"/>
    <x v="3"/>
    <n v="1.95234925405"/>
    <s v="Water"/>
    <s v="None"/>
    <s v="Herbaceous Wetlands"/>
    <s v="Water"/>
  </r>
  <r>
    <x v="11"/>
    <x v="3"/>
    <n v="1.1427296630999999"/>
    <s v="Water"/>
    <s v="None"/>
    <s v="Herbaceous Wetlands"/>
    <s v="Water"/>
  </r>
  <r>
    <x v="11"/>
    <x v="3"/>
    <n v="1.1427296630999999"/>
    <s v="Water"/>
    <s v="None"/>
    <s v="Herbaceous Wetlands"/>
    <s v="Water"/>
  </r>
  <r>
    <x v="8"/>
    <x v="3"/>
    <n v="19.846326641600001"/>
    <s v="Water"/>
    <s v="None"/>
    <s v="Herbaceous Wetlands"/>
    <s v="Water"/>
  </r>
  <r>
    <x v="8"/>
    <x v="3"/>
    <n v="19.846326641600001"/>
    <s v="Water"/>
    <s v="None"/>
    <s v="Herbaceous Wetlands"/>
    <s v="Water"/>
  </r>
  <r>
    <x v="8"/>
    <x v="3"/>
    <n v="19.846326641600001"/>
    <s v="Water"/>
    <s v="None"/>
    <s v="Herbaceous Wetlands"/>
    <s v="Water"/>
  </r>
  <r>
    <x v="0"/>
    <x v="3"/>
    <n v="2.4439675537899999"/>
    <s v="Water"/>
    <s v="None"/>
    <s v="Herbaceous Wetlands"/>
    <s v="Water"/>
  </r>
  <r>
    <x v="9"/>
    <x v="3"/>
    <n v="4.6204405078399997"/>
    <s v="Water"/>
    <s v="None"/>
    <s v="Herbaceous Wetlands"/>
    <s v="Water"/>
  </r>
  <r>
    <x v="14"/>
    <x v="3"/>
    <n v="1.00781453479"/>
    <s v="Water"/>
    <s v="None"/>
    <s v="Herbaceous Wetlands"/>
    <s v="Water"/>
  </r>
  <r>
    <x v="15"/>
    <x v="3"/>
    <n v="1.00781453479"/>
    <s v="Water"/>
    <s v="None"/>
    <s v="Herbaceous Wetlands"/>
    <s v="Water"/>
  </r>
  <r>
    <x v="7"/>
    <x v="3"/>
    <n v="3.9781616152799999"/>
    <s v="Water"/>
    <s v="None"/>
    <s v="Herbaceous Wetlands"/>
    <s v="Water"/>
  </r>
  <r>
    <x v="7"/>
    <x v="3"/>
    <n v="3.9781616152799999"/>
    <s v="Water"/>
    <s v="None"/>
    <s v="Herbaceous Wetlands"/>
    <s v="Water"/>
  </r>
  <r>
    <x v="0"/>
    <x v="3"/>
    <n v="4.1163174278900003"/>
    <s v="Water"/>
    <s v="None"/>
    <s v="Herbaceous Wetlands"/>
    <s v="Water"/>
  </r>
  <r>
    <x v="12"/>
    <x v="3"/>
    <n v="28.7218176822999"/>
    <s v="Water"/>
    <s v="None"/>
    <s v="Herbaceous Wetlands"/>
    <s v="Water"/>
  </r>
  <r>
    <x v="12"/>
    <x v="3"/>
    <n v="28.7218176822999"/>
    <s v="Water"/>
    <s v="None"/>
    <s v="Herbaceous Wetlands"/>
    <s v="Water"/>
  </r>
  <r>
    <x v="12"/>
    <x v="3"/>
    <n v="28.7218176822999"/>
    <s v="Water"/>
    <s v="None"/>
    <s v="Herbaceous Wetlands"/>
    <s v="Water"/>
  </r>
  <r>
    <x v="12"/>
    <x v="3"/>
    <n v="28.7218176822999"/>
    <s v="Water"/>
    <s v="None"/>
    <s v="Herbaceous Wetlands"/>
    <s v="Water"/>
  </r>
  <r>
    <x v="27"/>
    <x v="3"/>
    <n v="2.8013025036000001"/>
    <s v="Water"/>
    <s v="None"/>
    <s v="Herbaceous Wetlands"/>
    <s v="Water"/>
  </r>
  <r>
    <x v="12"/>
    <x v="3"/>
    <n v="2.2768312851400001"/>
    <s v="Water"/>
    <s v="None"/>
    <s v="Herbaceous Wetlands"/>
    <s v="Water"/>
  </r>
  <r>
    <x v="8"/>
    <x v="3"/>
    <n v="11.408762940700001"/>
    <s v="Water"/>
    <s v="None"/>
    <s v="Herbaceous Wetlands"/>
    <s v="Water"/>
  </r>
  <r>
    <x v="45"/>
    <x v="3"/>
    <n v="0.21081859559300001"/>
    <s v="Water"/>
    <s v="None"/>
    <s v="Herbaceous Wetlands"/>
    <s v="Water"/>
  </r>
  <r>
    <x v="8"/>
    <x v="3"/>
    <n v="0.918577030011"/>
    <s v="Water"/>
    <s v="None"/>
    <s v="Herbaceous Wetlands"/>
    <s v="Water"/>
  </r>
  <r>
    <x v="12"/>
    <x v="3"/>
    <n v="33.002911873599899"/>
    <s v="Water"/>
    <s v="None"/>
    <s v="Herbaceous Wetlands"/>
    <s v="Water"/>
  </r>
  <r>
    <x v="27"/>
    <x v="3"/>
    <n v="0.90902231815500001"/>
    <s v="Water"/>
    <s v="None"/>
    <s v="Herbaceous Wetlands"/>
    <s v="Water"/>
  </r>
  <r>
    <x v="10"/>
    <x v="3"/>
    <n v="0.78612216619599995"/>
    <s v="Water"/>
    <s v="None"/>
    <s v="Herbaceous Wetlands"/>
    <s v="Water"/>
  </r>
  <r>
    <x v="10"/>
    <x v="3"/>
    <n v="6.1873182058099996"/>
    <s v="Water"/>
    <s v="None"/>
    <s v="Herbaceous Wetlands"/>
    <s v="Water"/>
  </r>
  <r>
    <x v="0"/>
    <x v="3"/>
    <n v="0.54825555944500004"/>
    <s v="Water"/>
    <s v="None"/>
    <s v="Herbaceous Wetlands"/>
    <s v="Water"/>
  </r>
  <r>
    <x v="45"/>
    <x v="3"/>
    <n v="0.81902042391600005"/>
    <s v="Water"/>
    <s v="None"/>
    <s v="Herbaceous Wetlands"/>
    <s v="Water"/>
  </r>
  <r>
    <x v="52"/>
    <x v="3"/>
    <n v="7.8220725781700002"/>
    <s v="Water"/>
    <s v="None"/>
    <s v="Herbaceous Wetlands"/>
    <s v="Water"/>
  </r>
  <r>
    <x v="52"/>
    <x v="3"/>
    <n v="7.8220725781700002"/>
    <s v="Water"/>
    <s v="None"/>
    <s v="Herbaceous Wetlands"/>
    <s v="Water"/>
  </r>
  <r>
    <x v="11"/>
    <x v="3"/>
    <n v="0.41453743346900002"/>
    <s v="Water"/>
    <s v="None"/>
    <s v="Herbaceous Wetlands"/>
    <s v="Water"/>
  </r>
  <r>
    <x v="27"/>
    <x v="3"/>
    <n v="2.1072141971499998"/>
    <s v="Water"/>
    <s v="None"/>
    <s v="Herbaceous Wetlands"/>
    <s v="Water"/>
  </r>
  <r>
    <x v="9"/>
    <x v="3"/>
    <n v="15.4654093233999"/>
    <s v="Water"/>
    <s v="None"/>
    <s v="Herbaceous Wetlands"/>
    <s v="Water"/>
  </r>
  <r>
    <x v="9"/>
    <x v="3"/>
    <n v="15.4654093233999"/>
    <s v="Water"/>
    <s v="None"/>
    <s v="Herbaceous Wetlands"/>
    <s v="Water"/>
  </r>
  <r>
    <x v="9"/>
    <x v="3"/>
    <n v="15.4654093233999"/>
    <s v="Water"/>
    <s v="None"/>
    <s v="Herbaceous Wetlands"/>
    <s v="Water"/>
  </r>
  <r>
    <x v="9"/>
    <x v="3"/>
    <n v="15.4654093233999"/>
    <s v="Water"/>
    <s v="None"/>
    <s v="Herbaceous Wetlands"/>
    <s v="Water"/>
  </r>
  <r>
    <x v="0"/>
    <x v="3"/>
    <n v="64.200852608800005"/>
    <s v="Water"/>
    <s v="None"/>
    <s v="Herbaceous Wetlands"/>
    <s v="Water"/>
  </r>
  <r>
    <x v="3"/>
    <x v="3"/>
    <n v="1.89010879597"/>
    <s v="Water"/>
    <s v="None"/>
    <s v="Herbaceous Wetlands"/>
    <s v="Water"/>
  </r>
  <r>
    <x v="8"/>
    <x v="3"/>
    <n v="1.6412121418300001"/>
    <s v="Water"/>
    <s v="None"/>
    <s v="Herbaceous Wetlands"/>
    <s v="Water"/>
  </r>
  <r>
    <x v="9"/>
    <x v="3"/>
    <n v="366.35997882800001"/>
    <s v="Water"/>
    <s v="None"/>
    <s v="Open Water"/>
    <s v="Water"/>
  </r>
  <r>
    <x v="9"/>
    <x v="3"/>
    <n v="366.35997882800001"/>
    <s v="Water"/>
    <s v="None"/>
    <s v="Open Water"/>
    <s v="Water"/>
  </r>
  <r>
    <x v="9"/>
    <x v="3"/>
    <n v="366.35997882800001"/>
    <s v="Water"/>
    <s v="None"/>
    <s v="Open Water"/>
    <s v="Water"/>
  </r>
  <r>
    <x v="31"/>
    <x v="3"/>
    <n v="366.35997882800001"/>
    <s v="Water"/>
    <s v="None"/>
    <s v="Open Water"/>
    <s v="Water"/>
  </r>
  <r>
    <x v="20"/>
    <x v="3"/>
    <n v="8.8764252533299999"/>
    <s v="Water"/>
    <s v="None"/>
    <s v="Open Water"/>
    <s v="Water"/>
  </r>
  <r>
    <x v="12"/>
    <x v="3"/>
    <n v="8.0104929116299903"/>
    <s v="Water"/>
    <s v="None"/>
    <s v="Open Water"/>
    <s v="Water"/>
  </r>
  <r>
    <x v="10"/>
    <x v="3"/>
    <n v="0.20218527672299999"/>
    <s v="Water"/>
    <s v="None"/>
    <s v="Open Water"/>
    <s v="Water"/>
  </r>
  <r>
    <x v="0"/>
    <x v="3"/>
    <n v="216.88007324500001"/>
    <s v="Water"/>
    <s v="None"/>
    <s v="Open Water"/>
    <s v="Water"/>
  </r>
  <r>
    <x v="0"/>
    <x v="3"/>
    <n v="216.88007324500001"/>
    <s v="Water"/>
    <s v="None"/>
    <s v="Open Water"/>
    <s v="Water"/>
  </r>
  <r>
    <x v="39"/>
    <x v="3"/>
    <n v="1.86066289265"/>
    <s v="Water"/>
    <s v="None"/>
    <s v="Open Water"/>
    <s v="Water"/>
  </r>
  <r>
    <x v="39"/>
    <x v="3"/>
    <n v="1.86066289265"/>
    <s v="Water"/>
    <s v="None"/>
    <s v="Open Water"/>
    <s v="Water"/>
  </r>
  <r>
    <x v="17"/>
    <x v="3"/>
    <n v="1.86066289265"/>
    <s v="Water"/>
    <s v="None"/>
    <s v="Open Water"/>
    <s v="Water"/>
  </r>
  <r>
    <x v="17"/>
    <x v="3"/>
    <n v="1.86066289265"/>
    <s v="Water"/>
    <s v="None"/>
    <s v="Open Water"/>
    <s v="Water"/>
  </r>
  <r>
    <x v="40"/>
    <x v="3"/>
    <n v="1.86066289265"/>
    <s v="Water"/>
    <s v="None"/>
    <s v="Open Water"/>
    <s v="Water"/>
  </r>
  <r>
    <x v="40"/>
    <x v="3"/>
    <n v="1.86066289265"/>
    <s v="Water"/>
    <s v="None"/>
    <s v="Open Water"/>
    <s v="Water"/>
  </r>
  <r>
    <x v="27"/>
    <x v="3"/>
    <n v="0.70145376143799998"/>
    <s v="Water"/>
    <s v="None"/>
    <s v="Open Water"/>
    <s v="Water"/>
  </r>
  <r>
    <x v="27"/>
    <x v="3"/>
    <n v="0.70145376143799998"/>
    <s v="Water"/>
    <s v="None"/>
    <s v="Open Water"/>
    <s v="Water"/>
  </r>
  <r>
    <x v="27"/>
    <x v="3"/>
    <n v="0.70145376143799998"/>
    <s v="Water"/>
    <s v="None"/>
    <s v="Open Water"/>
    <s v="Water"/>
  </r>
  <r>
    <x v="27"/>
    <x v="3"/>
    <n v="0.70145376143799998"/>
    <s v="Water"/>
    <s v="None"/>
    <s v="Open Water"/>
    <s v="Water"/>
  </r>
  <r>
    <x v="27"/>
    <x v="3"/>
    <n v="0.70145376143799998"/>
    <s v="Water"/>
    <s v="None"/>
    <s v="Open Water"/>
    <s v="Water"/>
  </r>
  <r>
    <x v="27"/>
    <x v="3"/>
    <n v="0.70145376143799998"/>
    <s v="Water"/>
    <s v="None"/>
    <s v="Open Water"/>
    <s v="Water"/>
  </r>
  <r>
    <x v="0"/>
    <x v="3"/>
    <n v="1.50278165902"/>
    <s v="Water"/>
    <s v="None"/>
    <s v="Open Water"/>
    <s v="Water"/>
  </r>
  <r>
    <x v="0"/>
    <x v="3"/>
    <n v="1.5140957966599999"/>
    <s v="Water"/>
    <s v="None"/>
    <s v="Open Water"/>
    <s v="Water"/>
  </r>
  <r>
    <x v="31"/>
    <x v="3"/>
    <n v="0.59281604204100002"/>
    <s v="Water"/>
    <s v="None"/>
    <s v="Open Water"/>
    <s v="Water"/>
  </r>
  <r>
    <x v="6"/>
    <x v="3"/>
    <n v="376.16672910400001"/>
    <s v="Water"/>
    <s v="None"/>
    <s v="Open Water"/>
    <s v="Water"/>
  </r>
  <r>
    <x v="12"/>
    <x v="3"/>
    <n v="65.559254980000006"/>
    <s v="Water"/>
    <s v="None"/>
    <s v="Open Water"/>
    <s v="Water"/>
  </r>
  <r>
    <x v="27"/>
    <x v="3"/>
    <n v="921.75680325899896"/>
    <s v="Water"/>
    <s v="None"/>
    <s v="Open Water"/>
    <s v="Water"/>
  </r>
  <r>
    <x v="0"/>
    <x v="3"/>
    <n v="88.226508451599898"/>
    <s v="Water"/>
    <s v="None"/>
    <s v="Open Water"/>
    <s v="Water"/>
  </r>
  <r>
    <x v="18"/>
    <x v="3"/>
    <n v="1543.1088541900001"/>
    <s v="Water"/>
    <s v="None"/>
    <s v="Open Water"/>
    <s v="Water"/>
  </r>
  <r>
    <x v="18"/>
    <x v="3"/>
    <n v="1543.1088541900001"/>
    <s v="Water"/>
    <s v="None"/>
    <s v="Open Water"/>
    <s v="Water"/>
  </r>
  <r>
    <x v="18"/>
    <x v="3"/>
    <n v="1543.1088541900001"/>
    <s v="Water"/>
    <s v="None"/>
    <s v="Open Water"/>
    <s v="Water"/>
  </r>
  <r>
    <x v="0"/>
    <x v="3"/>
    <n v="1543.1088541900001"/>
    <s v="Water"/>
    <s v="None"/>
    <s v="Open Water"/>
    <s v="Water"/>
  </r>
  <r>
    <x v="0"/>
    <x v="3"/>
    <n v="1543.1088541900001"/>
    <s v="Water"/>
    <s v="None"/>
    <s v="Open Water"/>
    <s v="Water"/>
  </r>
  <r>
    <x v="0"/>
    <x v="3"/>
    <n v="1543.1088541900001"/>
    <s v="Water"/>
    <s v="None"/>
    <s v="Open Water"/>
    <s v="Water"/>
  </r>
  <r>
    <x v="0"/>
    <x v="3"/>
    <n v="1543.1088541900001"/>
    <s v="Water"/>
    <s v="None"/>
    <s v="Open Water"/>
    <s v="Water"/>
  </r>
  <r>
    <x v="0"/>
    <x v="3"/>
    <n v="1543.1088541900001"/>
    <s v="Water"/>
    <s v="None"/>
    <s v="Open Water"/>
    <s v="Water"/>
  </r>
  <r>
    <x v="0"/>
    <x v="3"/>
    <n v="1543.1088541900001"/>
    <s v="Water"/>
    <s v="None"/>
    <s v="Open Water"/>
    <s v="Water"/>
  </r>
  <r>
    <x v="0"/>
    <x v="3"/>
    <n v="1543.1088541900001"/>
    <s v="Water"/>
    <s v="None"/>
    <s v="Open Water"/>
    <s v="Water"/>
  </r>
  <r>
    <x v="0"/>
    <x v="3"/>
    <n v="1543.1088541900001"/>
    <s v="Water"/>
    <s v="None"/>
    <s v="Open Water"/>
    <s v="Water"/>
  </r>
  <r>
    <x v="0"/>
    <x v="3"/>
    <n v="2.1445391431999998"/>
    <s v="Water"/>
    <s v="None"/>
    <s v="Open Water"/>
    <s v="Water"/>
  </r>
  <r>
    <x v="12"/>
    <x v="3"/>
    <n v="10.9194376165"/>
    <s v="Water"/>
    <s v="None"/>
    <s v="Open Water"/>
    <s v="Water"/>
  </r>
  <r>
    <x v="12"/>
    <x v="3"/>
    <n v="10.9194376165"/>
    <s v="Water"/>
    <s v="None"/>
    <s v="Open Water"/>
    <s v="Water"/>
  </r>
  <r>
    <x v="0"/>
    <x v="3"/>
    <n v="1.9592031029800001"/>
    <s v="Water"/>
    <s v="None"/>
    <s v="Open Water"/>
    <s v="Water"/>
  </r>
  <r>
    <x v="27"/>
    <x v="3"/>
    <n v="18.117361926800001"/>
    <s v="Water"/>
    <s v="None"/>
    <s v="Open Water"/>
    <s v="Water"/>
  </r>
  <r>
    <x v="27"/>
    <x v="3"/>
    <n v="18.117361926800001"/>
    <s v="Water"/>
    <s v="None"/>
    <s v="Open Water"/>
    <s v="Water"/>
  </r>
  <r>
    <x v="27"/>
    <x v="3"/>
    <n v="18.117361926800001"/>
    <s v="Water"/>
    <s v="None"/>
    <s v="Open Water"/>
    <s v="Water"/>
  </r>
  <r>
    <x v="27"/>
    <x v="3"/>
    <n v="18.117361926800001"/>
    <s v="Water"/>
    <s v="None"/>
    <s v="Open Water"/>
    <s v="Water"/>
  </r>
  <r>
    <x v="27"/>
    <x v="3"/>
    <n v="18.117361926800001"/>
    <s v="Water"/>
    <s v="None"/>
    <s v="Open Water"/>
    <s v="Water"/>
  </r>
  <r>
    <x v="11"/>
    <x v="3"/>
    <n v="1.4196411447299999"/>
    <s v="Water"/>
    <s v="None"/>
    <s v="Open Water"/>
    <s v="Water"/>
  </r>
  <r>
    <x v="11"/>
    <x v="3"/>
    <n v="1.4196411447299999"/>
    <s v="Water"/>
    <s v="None"/>
    <s v="Open Water"/>
    <s v="Water"/>
  </r>
  <r>
    <x v="8"/>
    <x v="3"/>
    <n v="2.7384767866200002"/>
    <s v="Water"/>
    <s v="None"/>
    <s v="Open Water"/>
    <s v="Water"/>
  </r>
  <r>
    <x v="9"/>
    <x v="3"/>
    <n v="0.549564365419"/>
    <s v="Water"/>
    <s v="None"/>
    <s v="Open Water"/>
    <s v="Water"/>
  </r>
  <r>
    <x v="53"/>
    <x v="3"/>
    <n v="12.8001221476"/>
    <s v="Water"/>
    <s v="None"/>
    <s v="Other Hay/Non Alfalfa"/>
    <s v="Water"/>
  </r>
  <r>
    <x v="10"/>
    <x v="3"/>
    <n v="2.9020825848899999E-2"/>
    <s v="Water"/>
    <s v="None"/>
    <s v="Other Hay/Non Alfalfa"/>
    <s v="Water"/>
  </r>
  <r>
    <x v="12"/>
    <x v="3"/>
    <n v="0.64355156659099999"/>
    <s v="Water"/>
    <s v="None"/>
    <s v="Other Hay/Non Alfalfa"/>
    <s v="Water"/>
  </r>
  <r>
    <x v="12"/>
    <x v="3"/>
    <n v="0.64355156659099999"/>
    <s v="Water"/>
    <s v="None"/>
    <s v="Other Hay/Non Alfalfa"/>
    <s v="Water"/>
  </r>
  <r>
    <x v="8"/>
    <x v="3"/>
    <n v="0.37065926865600002"/>
    <s v="Water"/>
    <s v="None"/>
    <s v="Other Hay/Non Alfalfa"/>
    <s v="Water"/>
  </r>
  <r>
    <x v="3"/>
    <x v="3"/>
    <n v="0.50709184564200005"/>
    <s v="Water"/>
    <s v="None"/>
    <s v="Other Hay/Non Alfalfa"/>
    <s v="Water"/>
  </r>
  <r>
    <x v="8"/>
    <x v="3"/>
    <n v="0.231723202189"/>
    <s v="Water"/>
    <s v="None"/>
    <s v="Other Hay/Non Alfalfa"/>
    <s v="Water"/>
  </r>
  <r>
    <x v="9"/>
    <x v="3"/>
    <n v="2.5447564796800002"/>
    <s v="Water"/>
    <s v="None"/>
    <s v="Other Hay/Non Alfalfa"/>
    <s v="Water"/>
  </r>
  <r>
    <x v="39"/>
    <x v="3"/>
    <n v="0.97081888273600003"/>
    <s v="Water"/>
    <s v="None"/>
    <s v="Other Hay/Non Alfalfa"/>
    <s v="Water"/>
  </r>
  <r>
    <x v="17"/>
    <x v="3"/>
    <n v="0.97081888273600003"/>
    <s v="Water"/>
    <s v="None"/>
    <s v="Other Hay/Non Alfalfa"/>
    <s v="Water"/>
  </r>
  <r>
    <x v="9"/>
    <x v="3"/>
    <n v="8.9940544312200004"/>
    <s v="Water"/>
    <s v="None"/>
    <s v="Other Hay/Non Alfalfa"/>
    <s v="Water"/>
  </r>
  <r>
    <x v="9"/>
    <x v="3"/>
    <n v="8.9940544312200004"/>
    <s v="Water"/>
    <s v="None"/>
    <s v="Other Hay/Non Alfalfa"/>
    <s v="Water"/>
  </r>
  <r>
    <x v="49"/>
    <x v="3"/>
    <n v="0.19062710456500001"/>
    <s v="Water"/>
    <s v="None"/>
    <s v="Other Hay/Non Alfalfa"/>
    <s v="Water"/>
  </r>
  <r>
    <x v="27"/>
    <x v="3"/>
    <n v="9.3081745764099999"/>
    <s v="Water"/>
    <s v="None"/>
    <s v="Other Hay/Non Alfalfa"/>
    <s v="Water"/>
  </r>
  <r>
    <x v="10"/>
    <x v="3"/>
    <n v="0.67808876426099995"/>
    <s v="Water"/>
    <s v="None"/>
    <s v="Other Hay/Non Alfalfa"/>
    <s v="Water"/>
  </r>
  <r>
    <x v="8"/>
    <x v="3"/>
    <n v="0.40977209933499997"/>
    <s v="Water"/>
    <s v="None"/>
    <s v="Other Hay/Non Alfalfa"/>
    <s v="Water"/>
  </r>
  <r>
    <x v="22"/>
    <x v="3"/>
    <n v="7.4345952910299999"/>
    <s v="Water"/>
    <s v="None"/>
    <s v="Other Hay/Non Alfalfa"/>
    <s v="Water"/>
  </r>
  <r>
    <x v="22"/>
    <x v="3"/>
    <n v="7.4345952910299999"/>
    <s v="Water"/>
    <s v="None"/>
    <s v="Other Hay/Non Alfalfa"/>
    <s v="Water"/>
  </r>
  <r>
    <x v="9"/>
    <x v="3"/>
    <n v="3.5786080743999999"/>
    <s v="Water"/>
    <s v="None"/>
    <s v="Other Hay/Non Alfalfa"/>
    <s v="Water"/>
  </r>
  <r>
    <x v="10"/>
    <x v="3"/>
    <n v="3.5786080743999999"/>
    <s v="Water"/>
    <s v="None"/>
    <s v="Other Hay/Non Alfalfa"/>
    <s v="Water"/>
  </r>
  <r>
    <x v="10"/>
    <x v="3"/>
    <n v="0.177760551224"/>
    <s v="Water"/>
    <s v="None"/>
    <s v="Other Hay/Non Alfalfa"/>
    <s v="Water"/>
  </r>
  <r>
    <x v="10"/>
    <x v="3"/>
    <n v="0.11335457299399999"/>
    <s v="Water"/>
    <s v="None"/>
    <s v="Other Hay/Non Alfalfa"/>
    <s v="Water"/>
  </r>
  <r>
    <x v="0"/>
    <x v="3"/>
    <n v="1.5781676087500001"/>
    <s v="Water"/>
    <s v="None"/>
    <s v="Other Hay/Non Alfalfa"/>
    <s v="Water"/>
  </r>
  <r>
    <x v="3"/>
    <x v="3"/>
    <n v="0.46828872602799998"/>
    <s v="Water"/>
    <s v="None"/>
    <s v="Other Hay/Non Alfalfa"/>
    <s v="Water"/>
  </r>
  <r>
    <x v="8"/>
    <x v="3"/>
    <n v="0.68833975138799997"/>
    <s v="Water"/>
    <s v="None"/>
    <s v="Other Hay/Non Alfalfa"/>
    <s v="Water"/>
  </r>
  <r>
    <x v="6"/>
    <x v="3"/>
    <n v="0.62771088967699995"/>
    <s v="Water"/>
    <s v="None"/>
    <s v="Other Hay/Non Alfalfa"/>
    <s v="Water"/>
  </r>
  <r>
    <x v="27"/>
    <x v="3"/>
    <n v="1.7867675884300001"/>
    <s v="Water"/>
    <s v="None"/>
    <s v="Other Hay/Non Alfalfa"/>
    <s v="Water"/>
  </r>
  <r>
    <x v="27"/>
    <x v="3"/>
    <n v="1.7867675884300001"/>
    <s v="Water"/>
    <s v="None"/>
    <s v="Other Hay/Non Alfalfa"/>
    <s v="Water"/>
  </r>
  <r>
    <x v="27"/>
    <x v="3"/>
    <n v="1.7867675884300001"/>
    <s v="Water"/>
    <s v="None"/>
    <s v="Other Hay/Non Alfalfa"/>
    <s v="Water"/>
  </r>
  <r>
    <x v="10"/>
    <x v="3"/>
    <n v="0.14261614387300001"/>
    <s v="Water"/>
    <s v="None"/>
    <s v="Other Hay/Non Alfalfa"/>
    <s v="Water"/>
  </r>
  <r>
    <x v="19"/>
    <x v="3"/>
    <n v="1.4151446565000001"/>
    <s v="Water"/>
    <s v="None"/>
    <s v="Other Hay/Non Alfalfa"/>
    <s v="Water"/>
  </r>
  <r>
    <x v="19"/>
    <x v="3"/>
    <n v="1.4151446565000001"/>
    <s v="Water"/>
    <s v="None"/>
    <s v="Other Hay/Non Alfalfa"/>
    <s v="Water"/>
  </r>
  <r>
    <x v="8"/>
    <x v="3"/>
    <n v="1.42037827421"/>
    <s v="Water"/>
    <s v="None"/>
    <s v="Other Hay/Non Alfalfa"/>
    <s v="Water"/>
  </r>
  <r>
    <x v="3"/>
    <x v="3"/>
    <n v="1.00010120255"/>
    <s v="Water"/>
    <s v="None"/>
    <s v="Other Hay/Non Alfalfa"/>
    <s v="Water"/>
  </r>
  <r>
    <x v="8"/>
    <x v="3"/>
    <n v="1.6678132973899999"/>
    <s v="Water"/>
    <s v="None"/>
    <s v="Other Hay/Non Alfalfa"/>
    <s v="Water"/>
  </r>
  <r>
    <x v="39"/>
    <x v="3"/>
    <n v="0.75774880048600002"/>
    <s v="Water"/>
    <s v="None"/>
    <s v="Other Hay/Non Alfalfa"/>
    <s v="Water"/>
  </r>
  <r>
    <x v="10"/>
    <x v="3"/>
    <n v="0.239446663447"/>
    <s v="Water"/>
    <s v="None"/>
    <s v="Other Hay/Non Alfalfa"/>
    <s v="Water"/>
  </r>
  <r>
    <x v="8"/>
    <x v="3"/>
    <n v="0.434046002519"/>
    <s v="Water"/>
    <s v="None"/>
    <s v="Other Hay/Non Alfalfa"/>
    <s v="Water"/>
  </r>
  <r>
    <x v="31"/>
    <x v="3"/>
    <n v="0.34226102980000001"/>
    <s v="Water"/>
    <s v="None"/>
    <s v="Other Hay/Non Alfalfa"/>
    <s v="Water"/>
  </r>
  <r>
    <x v="0"/>
    <x v="3"/>
    <n v="3.34568829567"/>
    <s v="Water"/>
    <s v="None"/>
    <s v="Other Hay/Non Alfalfa"/>
    <s v="Water"/>
  </r>
  <r>
    <x v="20"/>
    <x v="3"/>
    <n v="1.6553586583"/>
    <s v="Water"/>
    <s v="None"/>
    <s v="Other Hay/Non Alfalfa"/>
    <s v="Water"/>
  </r>
  <r>
    <x v="0"/>
    <x v="3"/>
    <n v="0.38563391045500001"/>
    <s v="Water"/>
    <s v="None"/>
    <s v="Other Hay/Non Alfalfa"/>
    <s v="Water"/>
  </r>
  <r>
    <x v="14"/>
    <x v="3"/>
    <n v="0.72304310315999998"/>
    <s v="Water"/>
    <s v="None"/>
    <s v="Other Hay/Non Alfalfa"/>
    <s v="Water"/>
  </r>
  <r>
    <x v="14"/>
    <x v="3"/>
    <n v="0.72304310315999998"/>
    <s v="Water"/>
    <s v="None"/>
    <s v="Other Hay/Non Alfalfa"/>
    <s v="Water"/>
  </r>
  <r>
    <x v="15"/>
    <x v="3"/>
    <n v="0.72304310315999998"/>
    <s v="Water"/>
    <s v="None"/>
    <s v="Other Hay/Non Alfalfa"/>
    <s v="Water"/>
  </r>
  <r>
    <x v="8"/>
    <x v="3"/>
    <n v="0.110497052766"/>
    <s v="Water"/>
    <s v="None"/>
    <s v="Other Hay/Non Alfalfa"/>
    <s v="Water"/>
  </r>
  <r>
    <x v="39"/>
    <x v="3"/>
    <n v="0.17216586292200001"/>
    <s v="Water"/>
    <s v="None"/>
    <s v="Other Hay/Non Alfalfa"/>
    <s v="Water"/>
  </r>
  <r>
    <x v="40"/>
    <x v="3"/>
    <n v="0.17216586292200001"/>
    <s v="Water"/>
    <s v="None"/>
    <s v="Other Hay/Non Alfalfa"/>
    <s v="Water"/>
  </r>
  <r>
    <x v="9"/>
    <x v="3"/>
    <n v="14.6970102556"/>
    <s v="Water"/>
    <s v="None"/>
    <s v="Other Hay/Non Alfalfa"/>
    <s v="Water"/>
  </r>
  <r>
    <x v="10"/>
    <x v="3"/>
    <n v="14.6970102556"/>
    <s v="Water"/>
    <s v="None"/>
    <s v="Other Hay/Non Alfalfa"/>
    <s v="Water"/>
  </r>
  <r>
    <x v="0"/>
    <x v="3"/>
    <n v="0.57800243154800002"/>
    <s v="Water"/>
    <s v="None"/>
    <s v="Other Hay/Non Alfalfa"/>
    <s v="Water"/>
  </r>
  <r>
    <x v="11"/>
    <x v="3"/>
    <n v="6.7587045155200004E-2"/>
    <s v="Water"/>
    <s v="None"/>
    <s v="Other Hay/Non Alfalfa"/>
    <s v="Water"/>
  </r>
  <r>
    <x v="31"/>
    <x v="3"/>
    <n v="0.32202127054000002"/>
    <s v="Water"/>
    <s v="None"/>
    <s v="Other Hay/Non Alfalfa"/>
    <s v="Water"/>
  </r>
  <r>
    <x v="23"/>
    <x v="3"/>
    <n v="11.2123155316"/>
    <s v="Water"/>
    <s v="None"/>
    <s v="Other Hay/Non Alfalfa"/>
    <s v="Water"/>
  </r>
  <r>
    <x v="8"/>
    <x v="3"/>
    <n v="0.32845177248899998"/>
    <s v="Water"/>
    <s v="None"/>
    <s v="Other Hay/Non Alfalfa"/>
    <s v="Water"/>
  </r>
  <r>
    <x v="27"/>
    <x v="3"/>
    <n v="2.6314696285600001"/>
    <s v="Water"/>
    <s v="None"/>
    <s v="Other Hay/Non Alfalfa"/>
    <s v="Water"/>
  </r>
  <r>
    <x v="27"/>
    <x v="3"/>
    <n v="2.6314696285600001"/>
    <s v="Water"/>
    <s v="None"/>
    <s v="Other Hay/Non Alfalfa"/>
    <s v="Water"/>
  </r>
  <r>
    <x v="8"/>
    <x v="3"/>
    <n v="1.1366621826300001"/>
    <s v="Water"/>
    <s v="None"/>
    <s v="Other Hay/Non Alfalfa"/>
    <s v="Water"/>
  </r>
  <r>
    <x v="11"/>
    <x v="3"/>
    <n v="0.55962918264799999"/>
    <s v="Water"/>
    <s v="None"/>
    <s v="Other Hay/Non Alfalfa"/>
    <s v="Water"/>
  </r>
  <r>
    <x v="51"/>
    <x v="3"/>
    <n v="1.38288167889"/>
    <s v="Water"/>
    <s v="None"/>
    <s v="Other Hay/Non Alfalfa"/>
    <s v="Water"/>
  </r>
  <r>
    <x v="10"/>
    <x v="3"/>
    <n v="0.11272436636700001"/>
    <s v="Water"/>
    <s v="None"/>
    <s v="Other Hay/Non Alfalfa"/>
    <s v="Water"/>
  </r>
  <r>
    <x v="10"/>
    <x v="3"/>
    <n v="7.4868075949899998E-2"/>
    <s v="Water"/>
    <s v="None"/>
    <s v="Other Hay/Non Alfalfa"/>
    <s v="Water"/>
  </r>
  <r>
    <x v="12"/>
    <x v="3"/>
    <n v="0.36136691063499998"/>
    <s v="Water"/>
    <s v="None"/>
    <s v="Other Hay/Non Alfalfa"/>
    <s v="Water"/>
  </r>
  <r>
    <x v="12"/>
    <x v="3"/>
    <n v="1.44810587014"/>
    <s v="Water"/>
    <s v="None"/>
    <s v="Other Hay/Non Alfalfa"/>
    <s v="Water"/>
  </r>
  <r>
    <x v="12"/>
    <x v="3"/>
    <n v="1.44810587014"/>
    <s v="Water"/>
    <s v="None"/>
    <s v="Other Hay/Non Alfalfa"/>
    <s v="Water"/>
  </r>
  <r>
    <x v="0"/>
    <x v="3"/>
    <n v="0.81309496023100003"/>
    <s v="Water"/>
    <s v="None"/>
    <s v="Other Hay/Non Alfalfa"/>
    <s v="Water"/>
  </r>
  <r>
    <x v="0"/>
    <x v="3"/>
    <n v="0.81309496023100003"/>
    <s v="Water"/>
    <s v="None"/>
    <s v="Other Hay/Non Alfalfa"/>
    <s v="Water"/>
  </r>
  <r>
    <x v="9"/>
    <x v="3"/>
    <n v="0.62370702173799997"/>
    <s v="Water"/>
    <s v="None"/>
    <s v="Other Hay/Non Alfalfa"/>
    <s v="Water"/>
  </r>
  <r>
    <x v="39"/>
    <x v="3"/>
    <n v="0.11960661771"/>
    <s v="Water"/>
    <s v="None"/>
    <s v="Other Hay/Non Alfalfa"/>
    <s v="Water"/>
  </r>
  <r>
    <x v="40"/>
    <x v="3"/>
    <n v="0.11960661771"/>
    <s v="Water"/>
    <s v="None"/>
    <s v="Other Hay/Non Alfalfa"/>
    <s v="Water"/>
  </r>
  <r>
    <x v="10"/>
    <x v="3"/>
    <n v="0.222770909229"/>
    <s v="Water"/>
    <s v="None"/>
    <s v="Other Hay/Non Alfalfa"/>
    <s v="Water"/>
  </r>
  <r>
    <x v="25"/>
    <x v="3"/>
    <n v="1.3981171216299999"/>
    <s v="Water"/>
    <s v="None"/>
    <s v="Shrubland"/>
    <s v="Water"/>
  </r>
  <r>
    <x v="16"/>
    <x v="3"/>
    <n v="0.34879062522900001"/>
    <s v="Water"/>
    <s v="None"/>
    <s v="Shrubland"/>
    <s v="Water"/>
  </r>
  <r>
    <x v="12"/>
    <x v="3"/>
    <n v="0.24883340519"/>
    <s v="Water"/>
    <s v="None"/>
    <s v="Shrubland"/>
    <s v="Water"/>
  </r>
  <r>
    <x v="33"/>
    <x v="3"/>
    <n v="0.230409494957"/>
    <s v="Water"/>
    <s v="None"/>
    <s v="Sod/Grass Seed"/>
    <s v="Water"/>
  </r>
  <r>
    <x v="41"/>
    <x v="3"/>
    <n v="0.55697141545899997"/>
    <s v="Water"/>
    <s v="None"/>
    <s v="Winter Wheat"/>
    <s v="Water"/>
  </r>
  <r>
    <x v="14"/>
    <x v="3"/>
    <n v="0.41213542186199997"/>
    <s v="Water"/>
    <s v="None"/>
    <s v="Winter Wheat"/>
    <s v="Water"/>
  </r>
  <r>
    <x v="15"/>
    <x v="3"/>
    <n v="0.41213542186199997"/>
    <s v="Water"/>
    <s v="None"/>
    <s v="Winter Wheat"/>
    <s v="Water"/>
  </r>
  <r>
    <x v="33"/>
    <x v="3"/>
    <n v="0.30235548013699998"/>
    <s v="Water"/>
    <s v="None"/>
    <s v="Winter Wheat"/>
    <s v="Water"/>
  </r>
  <r>
    <x v="25"/>
    <x v="3"/>
    <n v="0.57921609389299999"/>
    <s v="Water"/>
    <s v="None"/>
    <s v="Woody Wetlands"/>
    <s v="Water"/>
  </r>
  <r>
    <x v="5"/>
    <x v="3"/>
    <n v="0.379485630909"/>
    <s v="Water"/>
    <s v="None"/>
    <s v="Woody Wetlands"/>
    <s v="Water"/>
  </r>
  <r>
    <x v="12"/>
    <x v="3"/>
    <n v="0.56273145320999995"/>
    <s v="Water"/>
    <s v="None"/>
    <s v="Woody Wetlands"/>
    <s v="Water"/>
  </r>
  <r>
    <x v="12"/>
    <x v="3"/>
    <n v="5.3385434794800002"/>
    <s v="Water"/>
    <s v="None"/>
    <s v="Woody Wetlands"/>
    <s v="Water"/>
  </r>
  <r>
    <x v="10"/>
    <x v="3"/>
    <n v="5.4035471617099997"/>
    <s v="Water"/>
    <s v="None"/>
    <s v="Woody Wetlands"/>
    <s v="Water"/>
  </r>
  <r>
    <x v="10"/>
    <x v="3"/>
    <n v="5.4035471617099997"/>
    <s v="Water"/>
    <s v="None"/>
    <s v="Woody Wetlands"/>
    <s v="Water"/>
  </r>
  <r>
    <x v="42"/>
    <x v="3"/>
    <n v="1.8446054913800001"/>
    <s v="Water"/>
    <s v="None"/>
    <s v="Woody Wetlands"/>
    <s v="Water"/>
  </r>
  <r>
    <x v="7"/>
    <x v="3"/>
    <n v="1.8446054913800001"/>
    <s v="Water"/>
    <s v="None"/>
    <s v="Woody Wetlands"/>
    <s v="Water"/>
  </r>
  <r>
    <x v="19"/>
    <x v="3"/>
    <n v="2.2667028794999999"/>
    <s v="Water"/>
    <s v="None"/>
    <s v="Woody Wetlands"/>
    <s v="Water"/>
  </r>
  <r>
    <x v="19"/>
    <x v="3"/>
    <n v="2.2667028794999999"/>
    <s v="Water"/>
    <s v="None"/>
    <s v="Woody Wetlands"/>
    <s v="Water"/>
  </r>
  <r>
    <x v="5"/>
    <x v="3"/>
    <n v="2.2667028794999999"/>
    <s v="Water"/>
    <s v="None"/>
    <s v="Woody Wetlands"/>
    <s v="Water"/>
  </r>
  <r>
    <x v="5"/>
    <x v="3"/>
    <n v="2.2667028794999999"/>
    <s v="Water"/>
    <s v="None"/>
    <s v="Woody Wetlands"/>
    <s v="Water"/>
  </r>
  <r>
    <x v="19"/>
    <x v="3"/>
    <n v="1.76373067579"/>
    <s v="Water"/>
    <s v="None"/>
    <s v="Woody Wetlands"/>
    <s v="Water"/>
  </r>
  <r>
    <x v="39"/>
    <x v="3"/>
    <n v="0.114754367195"/>
    <s v="Water"/>
    <s v="None"/>
    <s v="Woody Wetlands"/>
    <s v="Water"/>
  </r>
  <r>
    <x v="25"/>
    <x v="3"/>
    <n v="6.7563242320299999"/>
    <s v="Water"/>
    <s v="None"/>
    <s v="Woody Wetlands"/>
    <s v="Water"/>
  </r>
  <r>
    <x v="25"/>
    <x v="3"/>
    <n v="6.7563242320299999"/>
    <s v="Water"/>
    <s v="None"/>
    <s v="Woody Wetlands"/>
    <s v="Water"/>
  </r>
  <r>
    <x v="25"/>
    <x v="3"/>
    <n v="6.7563242320299999"/>
    <s v="Water"/>
    <s v="None"/>
    <s v="Woody Wetlands"/>
    <s v="Water"/>
  </r>
  <r>
    <x v="38"/>
    <x v="3"/>
    <n v="6.3608995722400001"/>
    <s v="Water"/>
    <s v="None"/>
    <s v="Woody Wetlands"/>
    <s v="Water"/>
  </r>
  <r>
    <x v="38"/>
    <x v="3"/>
    <n v="6.3608995722400001"/>
    <s v="Water"/>
    <s v="None"/>
    <s v="Woody Wetlands"/>
    <s v="Water"/>
  </r>
  <r>
    <x v="11"/>
    <x v="3"/>
    <n v="0.48610985722400002"/>
    <s v="Water"/>
    <s v="None"/>
    <s v="Woody Wetlands"/>
    <s v="Water"/>
  </r>
  <r>
    <x v="10"/>
    <x v="3"/>
    <n v="12.0580875274"/>
    <s v="Water"/>
    <s v="None"/>
    <s v="Woody Wetlands"/>
    <s v="Water"/>
  </r>
  <r>
    <x v="10"/>
    <x v="3"/>
    <n v="12.0580875274"/>
    <s v="Water"/>
    <s v="None"/>
    <s v="Woody Wetlands"/>
    <s v="Water"/>
  </r>
  <r>
    <x v="10"/>
    <x v="3"/>
    <n v="12.0580875274"/>
    <s v="Water"/>
    <s v="None"/>
    <s v="Woody Wetlands"/>
    <s v="Water"/>
  </r>
  <r>
    <x v="10"/>
    <x v="3"/>
    <n v="12.0580875274"/>
    <s v="Water"/>
    <s v="None"/>
    <s v="Woody Wetlands"/>
    <s v="Water"/>
  </r>
  <r>
    <x v="10"/>
    <x v="3"/>
    <n v="12.0580875274"/>
    <s v="Water"/>
    <s v="None"/>
    <s v="Woody Wetlands"/>
    <s v="Water"/>
  </r>
  <r>
    <x v="10"/>
    <x v="3"/>
    <n v="12.0580875274"/>
    <s v="Water"/>
    <s v="None"/>
    <s v="Woody Wetlands"/>
    <s v="Water"/>
  </r>
  <r>
    <x v="34"/>
    <x v="3"/>
    <n v="2.0524592359999998"/>
    <s v="Water"/>
    <s v="None"/>
    <s v="Woody Wetlands"/>
    <s v="Water"/>
  </r>
  <r>
    <x v="34"/>
    <x v="3"/>
    <n v="2.0524592359999998"/>
    <s v="Water"/>
    <s v="None"/>
    <s v="Woody Wetlands"/>
    <s v="Water"/>
  </r>
  <r>
    <x v="25"/>
    <x v="3"/>
    <n v="1.0391105807300001"/>
    <s v="Water"/>
    <s v="None"/>
    <s v="Woody Wetlands"/>
    <s v="Water"/>
  </r>
  <r>
    <x v="36"/>
    <x v="3"/>
    <n v="0.88364829693299995"/>
    <s v="Wet Flats"/>
    <s v="None"/>
    <s v="Grassland/Pasture"/>
    <s v="Wetflats"/>
  </r>
  <r>
    <x v="36"/>
    <x v="3"/>
    <n v="0.88364829693299995"/>
    <s v="Wet Flats"/>
    <s v="None"/>
    <s v="Grassland/Pasture"/>
    <s v="Wetflats"/>
  </r>
  <r>
    <x v="16"/>
    <x v="3"/>
    <n v="1.5974645305299999"/>
    <s v="Wet Flats"/>
    <s v="None"/>
    <s v="Herbaceous Wetlands"/>
    <s v="Wetflats"/>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01">
  <r>
    <x v="0"/>
    <n v="15.8679963205"/>
    <n v="4239.5388896100003"/>
    <x v="0"/>
  </r>
  <r>
    <x v="0"/>
    <n v="39.301958237999898"/>
    <n v="5579.0411222700004"/>
    <x v="1"/>
  </r>
  <r>
    <x v="0"/>
    <n v="157.440034015999"/>
    <n v="20276.653623800001"/>
    <x v="2"/>
  </r>
  <r>
    <x v="0"/>
    <n v="1.8557766352"/>
    <n v="1766.5644240900001"/>
    <x v="3"/>
  </r>
  <r>
    <x v="1"/>
    <n v="17.2669536551"/>
    <n v="4022.33928594999"/>
    <x v="4"/>
  </r>
  <r>
    <x v="1"/>
    <n v="39.354717186499897"/>
    <n v="6454.7682015700002"/>
    <x v="5"/>
  </r>
  <r>
    <x v="1"/>
    <n v="31.6654188432999"/>
    <n v="5510.1304466000001"/>
    <x v="6"/>
  </r>
  <r>
    <x v="1"/>
    <n v="86.585592082299897"/>
    <n v="12016.1153193999"/>
    <x v="7"/>
  </r>
  <r>
    <x v="1"/>
    <n v="429.874737917"/>
    <n v="38746.920143199903"/>
    <x v="8"/>
  </r>
  <r>
    <x v="1"/>
    <n v="23.4564246738999"/>
    <n v="4762.7907822200004"/>
    <x v="9"/>
  </r>
  <r>
    <x v="1"/>
    <n v="0.30808807687599998"/>
    <n v="770.31571940699905"/>
    <x v="10"/>
  </r>
  <r>
    <x v="1"/>
    <n v="7.5020097602499997E-3"/>
    <n v="99.320692257199894"/>
    <x v="11"/>
  </r>
  <r>
    <x v="1"/>
    <n v="5.4216612082400003E-3"/>
    <n v="65.8591957691999"/>
    <x v="12"/>
  </r>
  <r>
    <x v="2"/>
    <n v="43.489951118999898"/>
    <n v="10499.4750215"/>
    <x v="13"/>
  </r>
  <r>
    <x v="2"/>
    <n v="108.438703692"/>
    <n v="16528.802060599901"/>
    <x v="14"/>
  </r>
  <r>
    <x v="2"/>
    <n v="9.2949552005800005"/>
    <n v="4718.5207217200004"/>
    <x v="15"/>
  </r>
  <r>
    <x v="2"/>
    <n v="47.6754808049999"/>
    <n v="11755.574843099899"/>
    <x v="16"/>
  </r>
  <r>
    <x v="2"/>
    <n v="111.84091367000001"/>
    <n v="14087.6967356"/>
    <x v="17"/>
  </r>
  <r>
    <x v="2"/>
    <n v="214.016744928999"/>
    <n v="32209.829704499902"/>
    <x v="18"/>
  </r>
  <r>
    <x v="2"/>
    <n v="1.2208132306499999"/>
    <n v="946.56847747100005"/>
    <x v="19"/>
  </r>
  <r>
    <x v="2"/>
    <n v="51.429635046800001"/>
    <n v="7638.13767396"/>
    <x v="20"/>
  </r>
  <r>
    <x v="2"/>
    <n v="55.753177357799899"/>
    <n v="10461.4069006999"/>
    <x v="21"/>
  </r>
  <r>
    <x v="2"/>
    <n v="168.85927123600001"/>
    <n v="14370.4743990999"/>
    <x v="22"/>
  </r>
  <r>
    <x v="2"/>
    <n v="218.972979046999"/>
    <n v="17590.9922727999"/>
    <x v="23"/>
  </r>
  <r>
    <x v="2"/>
    <n v="375.66920006399903"/>
    <n v="32081.129719799901"/>
    <x v="24"/>
  </r>
  <r>
    <x v="2"/>
    <n v="17.3322298657"/>
    <n v="5120.6703985399899"/>
    <x v="25"/>
  </r>
  <r>
    <x v="2"/>
    <n v="39.3678142812999"/>
    <n v="5250.0992875499896"/>
    <x v="26"/>
  </r>
  <r>
    <x v="2"/>
    <n v="330.301401967"/>
    <n v="24646.734960500002"/>
    <x v="27"/>
  </r>
  <r>
    <x v="2"/>
    <n v="39.195999857499899"/>
    <n v="7019.8196312399896"/>
    <x v="28"/>
  </r>
  <r>
    <x v="2"/>
    <n v="111.572752149999"/>
    <n v="10370.8455983"/>
    <x v="29"/>
  </r>
  <r>
    <x v="2"/>
    <n v="65.943250522499895"/>
    <n v="9848.2368718899907"/>
    <x v="30"/>
  </r>
  <r>
    <x v="2"/>
    <n v="2.0699009401600001"/>
    <n v="1310.4030609399899"/>
    <x v="31"/>
  </r>
  <r>
    <x v="2"/>
    <n v="17.0021048812999"/>
    <n v="3515.0744992300001"/>
    <x v="32"/>
  </r>
  <r>
    <x v="2"/>
    <n v="46.530411556899899"/>
    <n v="6408.7322030599898"/>
    <x v="33"/>
  </r>
  <r>
    <x v="2"/>
    <n v="42.024769627399898"/>
    <n v="11159.079285100001"/>
    <x v="34"/>
  </r>
  <r>
    <x v="2"/>
    <n v="8.6441985672800001"/>
    <n v="2952.8829036799898"/>
    <x v="35"/>
  </r>
  <r>
    <x v="2"/>
    <n v="95.697098704499894"/>
    <n v="13205.7636034999"/>
    <x v="36"/>
  </r>
  <r>
    <x v="2"/>
    <n v="17.2669536551"/>
    <n v="4022.33928594999"/>
    <x v="4"/>
  </r>
  <r>
    <x v="2"/>
    <n v="81.479436603300002"/>
    <n v="7970.7978849499896"/>
    <x v="37"/>
  </r>
  <r>
    <x v="2"/>
    <n v="0.84573613790500002"/>
    <n v="868.10954536500003"/>
    <x v="38"/>
  </r>
  <r>
    <x v="2"/>
    <n v="8.9804322909199996"/>
    <n v="2542.54704562999"/>
    <x v="39"/>
  </r>
  <r>
    <x v="2"/>
    <n v="9.3307538599599997"/>
    <n v="2525.8545358900001"/>
    <x v="40"/>
  </r>
  <r>
    <x v="2"/>
    <n v="23.2298070454999"/>
    <n v="4825.4953390600003"/>
    <x v="41"/>
  </r>
  <r>
    <x v="2"/>
    <n v="1.7419888318100001"/>
    <n v="2390.01918999999"/>
    <x v="42"/>
  </r>
  <r>
    <x v="2"/>
    <n v="4.8660546929699997"/>
    <n v="3839.5657068"/>
    <x v="43"/>
  </r>
  <r>
    <x v="2"/>
    <n v="0.90949196904700003"/>
    <n v="1141.7149552200001"/>
    <x v="44"/>
  </r>
  <r>
    <x v="2"/>
    <n v="43.1360162183"/>
    <n v="7805.9383689099895"/>
    <x v="45"/>
  </r>
  <r>
    <x v="2"/>
    <n v="52.833804213599898"/>
    <n v="6814.4023316900002"/>
    <x v="46"/>
  </r>
  <r>
    <x v="2"/>
    <n v="2.8277413633899999"/>
    <n v="1763.4686974700001"/>
    <x v="47"/>
  </r>
  <r>
    <x v="2"/>
    <n v="5.45729035969"/>
    <n v="2315.0452340299898"/>
    <x v="48"/>
  </r>
  <r>
    <x v="2"/>
    <n v="82.028578105999898"/>
    <n v="9224.6376842099908"/>
    <x v="49"/>
  </r>
  <r>
    <x v="2"/>
    <n v="146.957809639"/>
    <n v="14045.544956399899"/>
    <x v="50"/>
  </r>
  <r>
    <x v="2"/>
    <n v="3.17951785696"/>
    <n v="1700.8192849899899"/>
    <x v="51"/>
  </r>
  <r>
    <x v="2"/>
    <n v="2.3056887338300001E-2"/>
    <n v="125.441443183"/>
    <x v="52"/>
  </r>
  <r>
    <x v="2"/>
    <n v="5.2443742078699999E-2"/>
    <n v="324.31860666599903"/>
    <x v="53"/>
  </r>
  <r>
    <x v="2"/>
    <n v="0.26265973754299998"/>
    <n v="814.75404649100005"/>
    <x v="54"/>
  </r>
  <r>
    <x v="2"/>
    <n v="9.2782318175100003E-3"/>
    <n v="80.997471204999897"/>
    <x v="55"/>
  </r>
  <r>
    <x v="2"/>
    <n v="2.12487329966E-2"/>
    <n v="202.640648378999"/>
    <x v="56"/>
  </r>
  <r>
    <x v="2"/>
    <n v="1.5589418650000001E-2"/>
    <n v="129.174769158"/>
    <x v="57"/>
  </r>
  <r>
    <x v="2"/>
    <n v="0.29589709036"/>
    <n v="525.02386919299897"/>
    <x v="58"/>
  </r>
  <r>
    <x v="2"/>
    <n v="1.2061634317900001"/>
    <n v="1493.67248087999"/>
    <x v="59"/>
  </r>
  <r>
    <x v="2"/>
    <n v="0.185776842326"/>
    <n v="843.75989237900001"/>
    <x v="60"/>
  </r>
  <r>
    <x v="2"/>
    <n v="0.113222927798"/>
    <n v="376.56562996899902"/>
    <x v="61"/>
  </r>
  <r>
    <x v="2"/>
    <n v="4.2924176169200003E-2"/>
    <n v="199.938284111"/>
    <x v="62"/>
  </r>
  <r>
    <x v="2"/>
    <n v="0.78374574555800003"/>
    <n v="1573.3332417700001"/>
    <x v="63"/>
  </r>
  <r>
    <x v="2"/>
    <n v="3.1682031298300001E-3"/>
    <n v="47.946943986100003"/>
    <x v="64"/>
  </r>
  <r>
    <x v="2"/>
    <n v="3.8679406505400002E-3"/>
    <n v="52.0925221874"/>
    <x v="65"/>
  </r>
  <r>
    <x v="2"/>
    <n v="3.1672023424099999E-2"/>
    <n v="170.30580585000001"/>
    <x v="66"/>
  </r>
  <r>
    <x v="2"/>
    <n v="8.3945561255000002E-3"/>
    <n v="76.612910357299896"/>
    <x v="67"/>
  </r>
  <r>
    <x v="2"/>
    <n v="0.381323714024"/>
    <n v="553.80354448499895"/>
    <x v="68"/>
  </r>
  <r>
    <x v="2"/>
    <n v="9.3599213958399999E-3"/>
    <n v="84.623759376400002"/>
    <x v="69"/>
  </r>
  <r>
    <x v="2"/>
    <n v="3.46407002772E-3"/>
    <n v="49.1515004695"/>
    <x v="70"/>
  </r>
  <r>
    <x v="2"/>
    <n v="0.87552451062199999"/>
    <n v="2057.9008499699898"/>
    <x v="71"/>
  </r>
  <r>
    <x v="2"/>
    <n v="0.121619779144"/>
    <n v="428.84376783900001"/>
    <x v="72"/>
  </r>
  <r>
    <x v="2"/>
    <n v="1.9220714038800001E-2"/>
    <n v="119.412538341"/>
    <x v="73"/>
  </r>
  <r>
    <x v="2"/>
    <n v="2.1571033224800001E-2"/>
    <n v="138.03422154200001"/>
    <x v="74"/>
  </r>
  <r>
    <x v="3"/>
    <n v="8.6913297221699999"/>
    <n v="3857.9049136799899"/>
    <x v="75"/>
  </r>
  <r>
    <x v="3"/>
    <n v="29.6725839024"/>
    <n v="4588.0801689399896"/>
    <x v="76"/>
  </r>
  <r>
    <x v="3"/>
    <n v="146.72325948599899"/>
    <n v="10918.551449299899"/>
    <x v="77"/>
  </r>
  <r>
    <x v="3"/>
    <n v="5.7789625004199996"/>
    <n v="7812.5455881300004"/>
    <x v="78"/>
  </r>
  <r>
    <x v="3"/>
    <n v="8.3646295411100002"/>
    <n v="4169.9499190500001"/>
    <x v="79"/>
  </r>
  <r>
    <x v="3"/>
    <n v="72.364975008000002"/>
    <n v="21077.393734400001"/>
    <x v="80"/>
  </r>
  <r>
    <x v="3"/>
    <n v="1.21193819586"/>
    <n v="2470.6876974299898"/>
    <x v="81"/>
  </r>
  <r>
    <x v="3"/>
    <n v="8.4872551607200002"/>
    <n v="3326.5999731699899"/>
    <x v="82"/>
  </r>
  <r>
    <x v="3"/>
    <n v="9.9753318132000004"/>
    <n v="2723.1000492200001"/>
    <x v="83"/>
  </r>
  <r>
    <x v="3"/>
    <n v="80.019930259000006"/>
    <n v="8596.6359084199903"/>
    <x v="84"/>
  </r>
  <r>
    <x v="3"/>
    <n v="110.250014574999"/>
    <n v="21462.323117799901"/>
    <x v="85"/>
  </r>
  <r>
    <x v="3"/>
    <n v="5.6922824684800002"/>
    <n v="3059.5400153599899"/>
    <x v="86"/>
  </r>
  <r>
    <x v="3"/>
    <n v="13.3669296546"/>
    <n v="5090.6388350500001"/>
    <x v="87"/>
  </r>
  <r>
    <x v="3"/>
    <n v="14.2800777746"/>
    <n v="5123.4747555200001"/>
    <x v="88"/>
  </r>
  <r>
    <x v="3"/>
    <n v="28.1563556706"/>
    <n v="5627.2885927099896"/>
    <x v="89"/>
  </r>
  <r>
    <x v="3"/>
    <n v="16.505055490699899"/>
    <n v="3813.6759479100001"/>
    <x v="90"/>
  </r>
  <r>
    <x v="3"/>
    <n v="9.0017472620299905"/>
    <n v="6473.5956704999899"/>
    <x v="91"/>
  </r>
  <r>
    <x v="3"/>
    <n v="2.3794341113800002"/>
    <n v="2102.6555005999899"/>
    <x v="92"/>
  </r>
  <r>
    <x v="3"/>
    <n v="18.2670212722999"/>
    <n v="5904.5546691500003"/>
    <x v="93"/>
  </r>
  <r>
    <x v="3"/>
    <n v="5.4948895069299999"/>
    <n v="2959.9044062200001"/>
    <x v="94"/>
  </r>
  <r>
    <x v="3"/>
    <n v="4.5505952919699997"/>
    <n v="5464.9525018799995"/>
    <x v="95"/>
  </r>
  <r>
    <x v="3"/>
    <n v="34.453410906000002"/>
    <n v="9073.0966645299904"/>
    <x v="96"/>
  </r>
  <r>
    <x v="3"/>
    <n v="72.757596680199896"/>
    <n v="9550.5287493499909"/>
    <x v="97"/>
  </r>
  <r>
    <x v="3"/>
    <n v="9.3396676679099997"/>
    <n v="3884.3540457200002"/>
    <x v="98"/>
  </r>
  <r>
    <x v="3"/>
    <n v="36.313717739600001"/>
    <n v="5255.1906941200004"/>
    <x v="99"/>
  </r>
  <r>
    <x v="3"/>
    <n v="7.0483905490599996"/>
    <n v="4130.7614342999896"/>
    <x v="100"/>
  </r>
  <r>
    <x v="3"/>
    <n v="4.6355713405300003"/>
    <n v="2240.8721062300001"/>
    <x v="101"/>
  </r>
  <r>
    <x v="3"/>
    <n v="1.4419904641200001"/>
    <n v="1383.8579294399899"/>
    <x v="102"/>
  </r>
  <r>
    <x v="3"/>
    <n v="6.7636119285199996"/>
    <n v="5550.3837253900001"/>
    <x v="103"/>
  </r>
  <r>
    <x v="3"/>
    <n v="128.17700292000001"/>
    <n v="18869.176283299901"/>
    <x v="104"/>
  </r>
  <r>
    <x v="3"/>
    <n v="225.36523561800001"/>
    <n v="25586.794328399901"/>
    <x v="105"/>
  </r>
  <r>
    <x v="3"/>
    <n v="82.046931987099896"/>
    <n v="8018.3156371799896"/>
    <x v="106"/>
  </r>
  <r>
    <x v="3"/>
    <n v="39.225269331200003"/>
    <n v="6047.3146233500001"/>
    <x v="107"/>
  </r>
  <r>
    <x v="3"/>
    <n v="100.013785666"/>
    <n v="9326.9812985299905"/>
    <x v="108"/>
  </r>
  <r>
    <x v="3"/>
    <n v="143.459861050999"/>
    <n v="13041.925023100001"/>
    <x v="109"/>
  </r>
  <r>
    <x v="3"/>
    <n v="6.2180679054799999"/>
    <n v="3556.7800076600001"/>
    <x v="110"/>
  </r>
  <r>
    <x v="3"/>
    <n v="5.6896441438399998"/>
    <n v="2095.3461033499898"/>
    <x v="111"/>
  </r>
  <r>
    <x v="3"/>
    <n v="11.361840600500001"/>
    <n v="4405.8068725800003"/>
    <x v="112"/>
  </r>
  <r>
    <x v="3"/>
    <n v="14.014250154300001"/>
    <n v="3514.1449339000001"/>
    <x v="113"/>
  </r>
  <r>
    <x v="3"/>
    <n v="2.1201566358599999"/>
    <n v="1610.1670883700001"/>
    <x v="114"/>
  </r>
  <r>
    <x v="3"/>
    <n v="1.5193842713100001"/>
    <n v="1063.02741364999"/>
    <x v="115"/>
  </r>
  <r>
    <x v="3"/>
    <n v="65.875763556899898"/>
    <n v="7619.1119545399897"/>
    <x v="116"/>
  </r>
  <r>
    <x v="3"/>
    <n v="4.7195932987000004"/>
    <n v="2195.8923244299899"/>
    <x v="117"/>
  </r>
  <r>
    <x v="3"/>
    <n v="62.206876745899898"/>
    <n v="13625.0586237999"/>
    <x v="118"/>
  </r>
  <r>
    <x v="3"/>
    <n v="0.76438211231999997"/>
    <n v="1544.20029101"/>
    <x v="119"/>
  </r>
  <r>
    <x v="3"/>
    <n v="47.2280468023"/>
    <n v="21602.1874556"/>
    <x v="120"/>
  </r>
  <r>
    <x v="3"/>
    <n v="1.9946160724899999"/>
    <n v="1997.8762004099899"/>
    <x v="121"/>
  </r>
  <r>
    <x v="3"/>
    <n v="12.247150445200001"/>
    <n v="4534.3067425600002"/>
    <x v="122"/>
  </r>
  <r>
    <x v="3"/>
    <n v="9.2838688327300005"/>
    <n v="6231.2921210799896"/>
    <x v="123"/>
  </r>
  <r>
    <x v="3"/>
    <n v="0.19985325504500001"/>
    <n v="637.95659800700003"/>
    <x v="124"/>
  </r>
  <r>
    <x v="3"/>
    <n v="37.4466456225"/>
    <n v="8015.4373744100003"/>
    <x v="125"/>
  </r>
  <r>
    <x v="3"/>
    <n v="8.8364219372800008"/>
    <n v="3469.1214422600001"/>
    <x v="126"/>
  </r>
  <r>
    <x v="3"/>
    <n v="52.804418341199899"/>
    <n v="9202.1621505500007"/>
    <x v="127"/>
  </r>
  <r>
    <x v="3"/>
    <n v="2.6462325348200002"/>
    <n v="2002.2771846000001"/>
    <x v="128"/>
  </r>
  <r>
    <x v="3"/>
    <n v="4.9496739252299999"/>
    <n v="2955.9027838100001"/>
    <x v="129"/>
  </r>
  <r>
    <x v="3"/>
    <n v="21.145072636599899"/>
    <n v="4067.9249608"/>
    <x v="130"/>
  </r>
  <r>
    <x v="3"/>
    <n v="72.717944655699895"/>
    <n v="10558.7959209"/>
    <x v="131"/>
  </r>
  <r>
    <x v="3"/>
    <n v="24.599994055900002"/>
    <n v="6551.4026525299896"/>
    <x v="132"/>
  </r>
  <r>
    <x v="3"/>
    <n v="30.720052752200001"/>
    <n v="8028.9785872100001"/>
    <x v="133"/>
  </r>
  <r>
    <x v="3"/>
    <n v="10.5888534195999"/>
    <n v="3662.3689490900001"/>
    <x v="134"/>
  </r>
  <r>
    <x v="3"/>
    <n v="45.2301952069"/>
    <n v="8291.1342597999901"/>
    <x v="135"/>
  </r>
  <r>
    <x v="3"/>
    <n v="4.5711389744900002"/>
    <n v="2974.8560697799899"/>
    <x v="136"/>
  </r>
  <r>
    <x v="3"/>
    <n v="5.3906449594400003"/>
    <n v="2176.4191017100002"/>
    <x v="137"/>
  </r>
  <r>
    <x v="3"/>
    <n v="5.1969286185000003"/>
    <n v="2078.0883793899902"/>
    <x v="138"/>
  </r>
  <r>
    <x v="3"/>
    <n v="0.79084397500699999"/>
    <n v="1199.7612956099899"/>
    <x v="139"/>
  </r>
  <r>
    <x v="3"/>
    <n v="10.484772101800001"/>
    <n v="4145.1566573700002"/>
    <x v="140"/>
  </r>
  <r>
    <x v="3"/>
    <n v="58.580196367299898"/>
    <n v="7669.14986632"/>
    <x v="141"/>
  </r>
  <r>
    <x v="3"/>
    <n v="2.6208619762900001"/>
    <n v="1648.8958762499899"/>
    <x v="142"/>
  </r>
  <r>
    <x v="3"/>
    <n v="6.3165926024300001"/>
    <n v="3592.4734921700001"/>
    <x v="143"/>
  </r>
  <r>
    <x v="3"/>
    <n v="127.550575628999"/>
    <n v="11718.804637400001"/>
    <x v="144"/>
  </r>
  <r>
    <x v="3"/>
    <n v="8.0809390656800002E-3"/>
    <n v="76.738887091999899"/>
    <x v="145"/>
  </r>
  <r>
    <x v="3"/>
    <n v="26.619773385999899"/>
    <n v="4688.7220078800001"/>
    <x v="146"/>
  </r>
  <r>
    <x v="3"/>
    <n v="33.427562679399898"/>
    <n v="5620.2176619600004"/>
    <x v="147"/>
  </r>
  <r>
    <x v="3"/>
    <n v="3.2750774279499999"/>
    <n v="2329.3380020300001"/>
    <x v="148"/>
  </r>
  <r>
    <x v="3"/>
    <n v="5.3438962549599998"/>
    <n v="5353.8187241599899"/>
    <x v="149"/>
  </r>
  <r>
    <x v="3"/>
    <n v="1.75883479725"/>
    <n v="1809.8819732300001"/>
    <x v="150"/>
  </r>
  <r>
    <x v="3"/>
    <n v="8.6948018494300001"/>
    <n v="2434.9018049000001"/>
    <x v="151"/>
  </r>
  <r>
    <x v="3"/>
    <n v="42.114382314399897"/>
    <n v="6805.2560549299897"/>
    <x v="152"/>
  </r>
  <r>
    <x v="3"/>
    <n v="131.078524356999"/>
    <n v="14529.150615099899"/>
    <x v="153"/>
  </r>
  <r>
    <x v="3"/>
    <n v="1.8919662417500001"/>
    <n v="1655.40763745"/>
    <x v="154"/>
  </r>
  <r>
    <x v="3"/>
    <n v="14.2601649183999"/>
    <n v="3364.2893162700002"/>
    <x v="155"/>
  </r>
  <r>
    <x v="3"/>
    <n v="1.07714984661"/>
    <n v="958.73806199099897"/>
    <x v="156"/>
  </r>
  <r>
    <x v="3"/>
    <n v="1.86963924884"/>
    <n v="1929.8554796799899"/>
    <x v="157"/>
  </r>
  <r>
    <x v="3"/>
    <n v="1.56757881188"/>
    <n v="1029.72333236999"/>
    <x v="158"/>
  </r>
  <r>
    <x v="3"/>
    <n v="34.583249336999899"/>
    <n v="6764.6299312399897"/>
    <x v="159"/>
  </r>
  <r>
    <x v="3"/>
    <n v="4.0643234381099997"/>
    <n v="4499.8221435900005"/>
    <x v="160"/>
  </r>
  <r>
    <x v="3"/>
    <n v="5.4311386171600002"/>
    <n v="2277.0592019999899"/>
    <x v="161"/>
  </r>
  <r>
    <x v="3"/>
    <n v="12.4446270822"/>
    <n v="5178.8531289100001"/>
    <x v="162"/>
  </r>
  <r>
    <x v="3"/>
    <n v="1.7704267095199999"/>
    <n v="1458.2152216699899"/>
    <x v="163"/>
  </r>
  <r>
    <x v="3"/>
    <n v="2.90878110951"/>
    <n v="2076.0623851800001"/>
    <x v="164"/>
  </r>
  <r>
    <x v="3"/>
    <n v="69.312743701100004"/>
    <n v="10995.1995592"/>
    <x v="165"/>
  </r>
  <r>
    <x v="3"/>
    <n v="7.0198901625400003"/>
    <n v="3449.2057473599898"/>
    <x v="166"/>
  </r>
  <r>
    <x v="3"/>
    <n v="121.325651643"/>
    <n v="15302.748905599899"/>
    <x v="167"/>
  </r>
  <r>
    <x v="3"/>
    <n v="2.55433086697"/>
    <n v="2664.6968491399898"/>
    <x v="168"/>
  </r>
  <r>
    <x v="3"/>
    <n v="36.833092457900001"/>
    <n v="6822.2436217599898"/>
    <x v="169"/>
  </r>
  <r>
    <x v="3"/>
    <n v="19.4600729522999"/>
    <n v="5023.2233520999898"/>
    <x v="170"/>
  </r>
  <r>
    <x v="3"/>
    <n v="33.045211964499899"/>
    <n v="5869.3825219199898"/>
    <x v="171"/>
  </r>
  <r>
    <x v="3"/>
    <n v="7.7662223902100003"/>
    <n v="2449.1098560300002"/>
    <x v="172"/>
  </r>
  <r>
    <x v="3"/>
    <n v="103.725920502999"/>
    <n v="11614.6853606"/>
    <x v="173"/>
  </r>
  <r>
    <x v="3"/>
    <n v="5.3954509760800002"/>
    <n v="5455.2388323499899"/>
    <x v="174"/>
  </r>
  <r>
    <x v="3"/>
    <n v="10.3931283984"/>
    <n v="4638.6643329299905"/>
    <x v="175"/>
  </r>
  <r>
    <x v="3"/>
    <n v="61.572318443199897"/>
    <n v="29320.271652399901"/>
    <x v="176"/>
  </r>
  <r>
    <x v="3"/>
    <n v="2.9769205472400002"/>
    <n v="1668.2669538099899"/>
    <x v="177"/>
  </r>
  <r>
    <x v="3"/>
    <n v="120.044783787"/>
    <n v="21030.820738800001"/>
    <x v="178"/>
  </r>
  <r>
    <x v="3"/>
    <n v="0.305713077093"/>
    <n v="464.61505954400002"/>
    <x v="179"/>
  </r>
  <r>
    <x v="3"/>
    <n v="17.093912248900001"/>
    <n v="5780.0954013500004"/>
    <x v="180"/>
  </r>
  <r>
    <x v="3"/>
    <n v="2.2652145570200002"/>
    <n v="1745.8268490099899"/>
    <x v="181"/>
  </r>
  <r>
    <x v="3"/>
    <n v="52.265089795400002"/>
    <n v="8428.9021004400001"/>
    <x v="182"/>
  </r>
  <r>
    <x v="3"/>
    <n v="5.3906449594400003"/>
    <n v="2176.4191017100002"/>
    <x v="137"/>
  </r>
  <r>
    <x v="3"/>
    <n v="47.042032679099897"/>
    <n v="6296.2916454400001"/>
    <x v="183"/>
  </r>
  <r>
    <x v="3"/>
    <n v="1.1410413614899999"/>
    <n v="1002.4054254"/>
    <x v="184"/>
  </r>
  <r>
    <x v="3"/>
    <n v="54.008431187299898"/>
    <n v="12540.457165600001"/>
    <x v="185"/>
  </r>
  <r>
    <x v="3"/>
    <n v="141.948508422999"/>
    <n v="13736.0852353999"/>
    <x v="186"/>
  </r>
  <r>
    <x v="3"/>
    <n v="14.4128451181"/>
    <n v="3185.6407761800001"/>
    <x v="187"/>
  </r>
  <r>
    <x v="3"/>
    <n v="49.897467913600003"/>
    <n v="5931.9608376100005"/>
    <x v="188"/>
  </r>
  <r>
    <x v="3"/>
    <n v="4.2960812217999997"/>
    <n v="3038.63740082"/>
    <x v="189"/>
  </r>
  <r>
    <x v="3"/>
    <n v="5.1626077266100001"/>
    <n v="4146.2384625100003"/>
    <x v="190"/>
  </r>
  <r>
    <x v="3"/>
    <n v="57.343691214099898"/>
    <n v="7680.7057652399899"/>
    <x v="191"/>
  </r>
  <r>
    <x v="3"/>
    <n v="35.746966485199899"/>
    <n v="10935.7164847"/>
    <x v="192"/>
  </r>
  <r>
    <x v="3"/>
    <n v="11.6479413563"/>
    <n v="2965.4888333099898"/>
    <x v="193"/>
  </r>
  <r>
    <x v="3"/>
    <n v="6.5286397651200003"/>
    <n v="2322.7934768800001"/>
    <x v="194"/>
  </r>
  <r>
    <x v="3"/>
    <n v="52.389906844899897"/>
    <n v="11718.1643284"/>
    <x v="195"/>
  </r>
  <r>
    <x v="3"/>
    <n v="5.3423447552300001"/>
    <n v="2046.12359678999"/>
    <x v="196"/>
  </r>
  <r>
    <x v="3"/>
    <n v="6.0492474121599997"/>
    <n v="4388.5527973999897"/>
    <x v="197"/>
  </r>
  <r>
    <x v="3"/>
    <n v="7.0205086697299999"/>
    <n v="3456.34545346"/>
    <x v="198"/>
  </r>
  <r>
    <x v="4"/>
    <n v="9.5973993241199995"/>
    <n v="3261.7803626199898"/>
    <x v="199"/>
  </r>
  <r>
    <x v="4"/>
    <n v="174.58357267900001"/>
    <n v="22740.892055799901"/>
    <x v="200"/>
  </r>
  <r>
    <x v="4"/>
    <n v="20.985187656200001"/>
    <n v="4704.1020848199896"/>
    <x v="201"/>
  </r>
  <r>
    <x v="4"/>
    <n v="5.1902590603099998"/>
    <n v="1953.77705055"/>
    <x v="202"/>
  </r>
  <r>
    <x v="4"/>
    <n v="114.605568281"/>
    <n v="9699.9100109400006"/>
    <x v="203"/>
  </r>
  <r>
    <x v="4"/>
    <n v="45.2628084969"/>
    <n v="7239.7679771200001"/>
    <x v="204"/>
  </r>
  <r>
    <x v="4"/>
    <n v="37.9152995667"/>
    <n v="5261.2106721099899"/>
    <x v="205"/>
  </r>
  <r>
    <x v="4"/>
    <n v="17.6851782222999"/>
    <n v="5201.5639932399899"/>
    <x v="206"/>
  </r>
  <r>
    <x v="4"/>
    <n v="10.9015165476"/>
    <n v="5142.1615262400001"/>
    <x v="207"/>
  </r>
  <r>
    <x v="4"/>
    <n v="82.737140162800003"/>
    <n v="7801.1645201399897"/>
    <x v="208"/>
  </r>
  <r>
    <x v="4"/>
    <n v="97.523033377199894"/>
    <n v="8361.9871678199906"/>
    <x v="209"/>
  </r>
  <r>
    <x v="4"/>
    <n v="35.991218111899897"/>
    <n v="6046.7832350400004"/>
    <x v="210"/>
  </r>
  <r>
    <x v="4"/>
    <n v="0.86793363947900004"/>
    <n v="1349.1461839200001"/>
    <x v="211"/>
  </r>
  <r>
    <x v="4"/>
    <n v="37.548711084600001"/>
    <n v="5261.2342803499896"/>
    <x v="212"/>
  </r>
  <r>
    <x v="4"/>
    <n v="170.390444368"/>
    <n v="22486.8270803999"/>
    <x v="213"/>
  </r>
  <r>
    <x v="4"/>
    <n v="81.887798244799896"/>
    <n v="9165.6396890699907"/>
    <x v="214"/>
  </r>
  <r>
    <x v="4"/>
    <n v="94.917289126100002"/>
    <n v="11247.2843819999"/>
    <x v="215"/>
  </r>
  <r>
    <x v="4"/>
    <n v="38.556456290600003"/>
    <n v="5772.7669947200002"/>
    <x v="216"/>
  </r>
  <r>
    <x v="4"/>
    <n v="125.261844784"/>
    <n v="14870.2354716999"/>
    <x v="217"/>
  </r>
  <r>
    <x v="4"/>
    <n v="133.54356154300001"/>
    <n v="14813.3057205"/>
    <x v="218"/>
  </r>
  <r>
    <x v="4"/>
    <n v="3.4030192477600001"/>
    <n v="1876.8997494800001"/>
    <x v="219"/>
  </r>
  <r>
    <x v="4"/>
    <n v="8.8296391557899998"/>
    <n v="2955.14574528"/>
    <x v="220"/>
  </r>
  <r>
    <x v="4"/>
    <n v="2.0244065206799999"/>
    <n v="1347.3751617200001"/>
    <x v="221"/>
  </r>
  <r>
    <x v="4"/>
    <n v="59.8863398754999"/>
    <n v="6565.9796759700002"/>
    <x v="222"/>
  </r>
  <r>
    <x v="4"/>
    <n v="12.4958042188"/>
    <n v="3970.1105209699899"/>
    <x v="223"/>
  </r>
  <r>
    <x v="4"/>
    <n v="5.9562062333499997"/>
    <n v="2500.8556788999899"/>
    <x v="224"/>
  </r>
  <r>
    <x v="4"/>
    <n v="169.27973825999899"/>
    <n v="12758.9006878"/>
    <x v="225"/>
  </r>
  <r>
    <x v="4"/>
    <n v="278.96950778199903"/>
    <n v="25441.1878985"/>
    <x v="226"/>
  </r>
  <r>
    <x v="4"/>
    <n v="24.333814976500001"/>
    <n v="4753.9794267999896"/>
    <x v="227"/>
  </r>
  <r>
    <x v="4"/>
    <n v="45.947381521600001"/>
    <n v="6302.7582665299897"/>
    <x v="228"/>
  </r>
  <r>
    <x v="4"/>
    <n v="21.7405135606"/>
    <n v="7217.8777364300004"/>
    <x v="229"/>
  </r>
  <r>
    <x v="4"/>
    <n v="139.46329655900001"/>
    <n v="14748.355081899899"/>
    <x v="230"/>
  </r>
  <r>
    <x v="4"/>
    <n v="13.1581436616"/>
    <n v="5326.75722416999"/>
    <x v="231"/>
  </r>
  <r>
    <x v="4"/>
    <n v="7.0205086697299999"/>
    <n v="3456.34545346"/>
    <x v="198"/>
  </r>
  <r>
    <x v="4"/>
    <n v="47.042032679099897"/>
    <n v="6296.2916454400001"/>
    <x v="183"/>
  </r>
  <r>
    <x v="4"/>
    <n v="52.265089795400002"/>
    <n v="8428.9021004400001"/>
    <x v="182"/>
  </r>
  <r>
    <x v="4"/>
    <n v="94.343257301500003"/>
    <n v="11702.460354299899"/>
    <x v="232"/>
  </r>
  <r>
    <x v="4"/>
    <n v="16.625069117399899"/>
    <n v="4588.9893153499897"/>
    <x v="233"/>
  </r>
  <r>
    <x v="4"/>
    <n v="9.3913720582700009"/>
    <n v="2760.0680567899899"/>
    <x v="234"/>
  </r>
  <r>
    <x v="4"/>
    <n v="62.206876745899898"/>
    <n v="13625.0586237999"/>
    <x v="118"/>
  </r>
  <r>
    <x v="4"/>
    <n v="13.3669296546"/>
    <n v="5090.6388350500001"/>
    <x v="87"/>
  </r>
  <r>
    <x v="4"/>
    <n v="45.822928677599897"/>
    <n v="5708.6086425200001"/>
    <x v="235"/>
  </r>
  <r>
    <x v="4"/>
    <n v="2.3000994188699999"/>
    <n v="1275.6772234600001"/>
    <x v="236"/>
  </r>
  <r>
    <x v="4"/>
    <n v="45.2301952069"/>
    <n v="8291.1342597999901"/>
    <x v="135"/>
  </r>
  <r>
    <x v="4"/>
    <n v="163.081526233999"/>
    <n v="14913.0155591"/>
    <x v="237"/>
  </r>
  <r>
    <x v="4"/>
    <n v="2.2652145570200002"/>
    <n v="1745.8268490099899"/>
    <x v="181"/>
  </r>
  <r>
    <x v="4"/>
    <n v="2.3794341113800002"/>
    <n v="2102.6555005999899"/>
    <x v="92"/>
  </r>
  <r>
    <x v="4"/>
    <n v="3.0522212715500001"/>
    <n v="1602.06204675"/>
    <x v="238"/>
  </r>
  <r>
    <x v="4"/>
    <n v="0.16800406818499999"/>
    <n v="731.82304059800003"/>
    <x v="239"/>
  </r>
  <r>
    <x v="4"/>
    <n v="31.2547330364999"/>
    <n v="7428.3619265500001"/>
    <x v="240"/>
  </r>
  <r>
    <x v="4"/>
    <n v="2.90878110951"/>
    <n v="2076.0623851800001"/>
    <x v="164"/>
  </r>
  <r>
    <x v="4"/>
    <n v="41.952479709899897"/>
    <n v="14321.727936400001"/>
    <x v="241"/>
  </r>
  <r>
    <x v="4"/>
    <n v="50.402580395999898"/>
    <n v="7768.4719694799896"/>
    <x v="242"/>
  </r>
  <r>
    <x v="4"/>
    <n v="66.9556278174"/>
    <n v="10627.209200200001"/>
    <x v="243"/>
  </r>
  <r>
    <x v="4"/>
    <n v="77.894684331400001"/>
    <n v="11844.5136356"/>
    <x v="244"/>
  </r>
  <r>
    <x v="4"/>
    <n v="13.358522938"/>
    <n v="3882.7146508300002"/>
    <x v="245"/>
  </r>
  <r>
    <x v="4"/>
    <n v="26.710059450100001"/>
    <n v="4806.85795873999"/>
    <x v="246"/>
  </r>
  <r>
    <x v="4"/>
    <n v="2.4592816963200002"/>
    <n v="1309.69174569999"/>
    <x v="247"/>
  </r>
  <r>
    <x v="4"/>
    <n v="82.383752595800004"/>
    <n v="8208.1305217000008"/>
    <x v="248"/>
  </r>
  <r>
    <x v="4"/>
    <n v="77.408791648199895"/>
    <n v="10130.789296000001"/>
    <x v="249"/>
  </r>
  <r>
    <x v="4"/>
    <n v="4.95157823073"/>
    <n v="5448.3071301800001"/>
    <x v="250"/>
  </r>
  <r>
    <x v="4"/>
    <n v="217.06419195000001"/>
    <n v="16401.6450589999"/>
    <x v="251"/>
  </r>
  <r>
    <x v="4"/>
    <n v="39.4905538593"/>
    <n v="9589.5941643700007"/>
    <x v="252"/>
  </r>
  <r>
    <x v="4"/>
    <n v="152.92931794500001"/>
    <n v="12058.730184100001"/>
    <x v="253"/>
  </r>
  <r>
    <x v="4"/>
    <n v="64.465974296699898"/>
    <n v="8268.0930767600003"/>
    <x v="254"/>
  </r>
  <r>
    <x v="4"/>
    <n v="12.857604178100001"/>
    <n v="3246.7919798799899"/>
    <x v="255"/>
  </r>
  <r>
    <x v="4"/>
    <n v="5.1534283411599997"/>
    <n v="5286.6944853200002"/>
    <x v="256"/>
  </r>
  <r>
    <x v="4"/>
    <n v="57.9517468118"/>
    <n v="16094.1220837"/>
    <x v="257"/>
  </r>
  <r>
    <x v="4"/>
    <n v="249.09167519600001"/>
    <n v="24120.316018400001"/>
    <x v="258"/>
  </r>
  <r>
    <x v="4"/>
    <n v="23.374813244399899"/>
    <n v="7061.9889321600003"/>
    <x v="259"/>
  </r>
  <r>
    <x v="4"/>
    <n v="18.775599397200001"/>
    <n v="8085.8078406499899"/>
    <x v="260"/>
  </r>
  <r>
    <x v="4"/>
    <n v="66.960322070299895"/>
    <n v="11434.628162000001"/>
    <x v="261"/>
  </r>
  <r>
    <x v="4"/>
    <n v="34.807399949699899"/>
    <n v="8033.3575502399899"/>
    <x v="262"/>
  </r>
  <r>
    <x v="4"/>
    <n v="0.845047173757"/>
    <n v="1061.17205119"/>
    <x v="263"/>
  </r>
  <r>
    <x v="4"/>
    <n v="3.5604246328300002"/>
    <n v="2654.53468462"/>
    <x v="264"/>
  </r>
  <r>
    <x v="4"/>
    <n v="55.333328617699898"/>
    <n v="10157.2385035999"/>
    <x v="265"/>
  </r>
  <r>
    <x v="4"/>
    <n v="46.348062658099899"/>
    <n v="9223.6305432200006"/>
    <x v="266"/>
  </r>
  <r>
    <x v="4"/>
    <n v="86.126295079599899"/>
    <n v="13428.308080700001"/>
    <x v="267"/>
  </r>
  <r>
    <x v="4"/>
    <n v="54.224686907399899"/>
    <n v="7604.6289168800004"/>
    <x v="268"/>
  </r>
  <r>
    <x v="4"/>
    <n v="34.017141894399899"/>
    <n v="8551.2038878099902"/>
    <x v="269"/>
  </r>
  <r>
    <x v="4"/>
    <n v="7.4969596303500001"/>
    <n v="6003.5170302400002"/>
    <x v="270"/>
  </r>
  <r>
    <x v="5"/>
    <n v="20.6747919401"/>
    <n v="4013.9052044700002"/>
    <x v="271"/>
  </r>
  <r>
    <x v="5"/>
    <n v="4.48930382012"/>
    <n v="1777.5170839800001"/>
    <x v="272"/>
  </r>
  <r>
    <x v="5"/>
    <n v="27.264514100500001"/>
    <n v="4898.0166017900001"/>
    <x v="273"/>
  </r>
  <r>
    <x v="5"/>
    <n v="0.52580868627599997"/>
    <n v="972.27190873300003"/>
    <x v="274"/>
  </r>
  <r>
    <x v="5"/>
    <n v="160.306000998"/>
    <n v="10579.1433077"/>
    <x v="275"/>
  </r>
  <r>
    <x v="5"/>
    <n v="3.90567058832"/>
    <n v="2415.3851256100002"/>
    <x v="276"/>
  </r>
  <r>
    <x v="5"/>
    <n v="25.810616062800001"/>
    <n v="4659.5966445699896"/>
    <x v="277"/>
  </r>
  <r>
    <x v="5"/>
    <n v="4.2633904123399997"/>
    <n v="1880.1008973600001"/>
    <x v="278"/>
  </r>
  <r>
    <x v="5"/>
    <n v="114.932493292"/>
    <n v="16088.8187579"/>
    <x v="279"/>
  </r>
  <r>
    <x v="5"/>
    <n v="35.655144954599898"/>
    <n v="6609.7659044299899"/>
    <x v="280"/>
  </r>
  <r>
    <x v="5"/>
    <n v="39.624407762399898"/>
    <n v="5347.4498022999896"/>
    <x v="281"/>
  </r>
  <r>
    <x v="5"/>
    <n v="53.433731719999898"/>
    <n v="7424.5125449500001"/>
    <x v="282"/>
  </r>
  <r>
    <x v="5"/>
    <n v="4.4395361107599998"/>
    <n v="2815.0508673600002"/>
    <x v="283"/>
  </r>
  <r>
    <x v="5"/>
    <n v="19.090836120799899"/>
    <n v="4365.2892766300001"/>
    <x v="284"/>
  </r>
  <r>
    <x v="6"/>
    <n v="7.9372470566300004"/>
    <n v="2387.9886003500001"/>
    <x v="285"/>
  </r>
  <r>
    <x v="6"/>
    <n v="11.3613146422"/>
    <n v="3322.38659456"/>
    <x v="286"/>
  </r>
  <r>
    <x v="6"/>
    <n v="4.5722758666600001"/>
    <n v="1971.5463367899899"/>
    <x v="287"/>
  </r>
  <r>
    <x v="6"/>
    <n v="5.6678161517100003"/>
    <n v="2252.6801870999898"/>
    <x v="288"/>
  </r>
  <r>
    <x v="6"/>
    <n v="11.6634753143999"/>
    <n v="5887.3428488700001"/>
    <x v="289"/>
  </r>
  <r>
    <x v="6"/>
    <n v="16.6843142777"/>
    <n v="3395.0182328699898"/>
    <x v="290"/>
  </r>
  <r>
    <x v="6"/>
    <n v="40.598118828099899"/>
    <n v="6162.4420331000001"/>
    <x v="291"/>
  </r>
  <r>
    <x v="6"/>
    <n v="38.5629433707999"/>
    <n v="6129.73524937"/>
    <x v="292"/>
  </r>
  <r>
    <x v="6"/>
    <n v="13.0857014292"/>
    <n v="3710.5945846999898"/>
    <x v="293"/>
  </r>
  <r>
    <x v="6"/>
    <n v="11.4932016046999"/>
    <n v="2963.25327848999"/>
    <x v="294"/>
  </r>
  <r>
    <x v="6"/>
    <n v="9.4751495023800008"/>
    <n v="2803.6080794700001"/>
    <x v="295"/>
  </r>
  <r>
    <x v="6"/>
    <n v="10.1297000026"/>
    <n v="2586.0388544900002"/>
    <x v="296"/>
  </r>
  <r>
    <x v="6"/>
    <n v="11.195026561900001"/>
    <n v="2884.6952394599898"/>
    <x v="297"/>
  </r>
  <r>
    <x v="6"/>
    <n v="37.0576626856"/>
    <n v="6060.8630487999899"/>
    <x v="298"/>
  </r>
  <r>
    <x v="6"/>
    <n v="6.9320917508699997"/>
    <n v="2293.0254626300002"/>
    <x v="299"/>
  </r>
  <r>
    <x v="6"/>
    <n v="15.178762172800001"/>
    <n v="4208.2698632800002"/>
    <x v="300"/>
  </r>
  <r>
    <x v="6"/>
    <n v="10.9911132931"/>
    <n v="2769.4106926200002"/>
    <x v="301"/>
  </r>
  <r>
    <x v="6"/>
    <n v="21.6789559371"/>
    <n v="4278.8033720699896"/>
    <x v="302"/>
  </r>
  <r>
    <x v="6"/>
    <n v="18.4428004841999"/>
    <n v="3734.49273175999"/>
    <x v="303"/>
  </r>
  <r>
    <x v="6"/>
    <n v="63.052480624300003"/>
    <n v="13086.092258000001"/>
    <x v="304"/>
  </r>
  <r>
    <x v="6"/>
    <n v="30.257124990400001"/>
    <n v="4840.3139712900002"/>
    <x v="305"/>
  </r>
  <r>
    <x v="6"/>
    <n v="67.064273723200003"/>
    <n v="17112.678835099901"/>
    <x v="306"/>
  </r>
  <r>
    <x v="6"/>
    <n v="41.539978335000001"/>
    <n v="8668.4436039400007"/>
    <x v="307"/>
  </r>
  <r>
    <x v="6"/>
    <n v="47.761870617500001"/>
    <n v="7524.7612687399896"/>
    <x v="308"/>
  </r>
  <r>
    <x v="6"/>
    <n v="71.369620290200004"/>
    <n v="10636.698391100001"/>
    <x v="309"/>
  </r>
  <r>
    <x v="6"/>
    <n v="22.618049410600001"/>
    <n v="4235.2120196200003"/>
    <x v="310"/>
  </r>
  <r>
    <x v="6"/>
    <n v="31.912104938399899"/>
    <n v="6296.0677277000004"/>
    <x v="311"/>
  </r>
  <r>
    <x v="6"/>
    <n v="4.9267665100600003E-3"/>
    <n v="68.528733521500001"/>
    <x v="312"/>
  </r>
  <r>
    <x v="6"/>
    <n v="4.69804239649E-3"/>
    <n v="52.365413548100001"/>
    <x v="313"/>
  </r>
  <r>
    <x v="6"/>
    <n v="0.13234735482500001"/>
    <n v="371.94926257499901"/>
    <x v="314"/>
  </r>
  <r>
    <x v="6"/>
    <n v="0.38214398176100001"/>
    <n v="2613.2135223999899"/>
    <x v="315"/>
  </r>
  <r>
    <x v="7"/>
    <n v="155.507388026999"/>
    <n v="17088.0181029999"/>
    <x v="316"/>
  </r>
  <r>
    <x v="7"/>
    <n v="13.593294070200001"/>
    <n v="3429.3861268999899"/>
    <x v="317"/>
  </r>
  <r>
    <x v="8"/>
    <n v="8.1349288840600007"/>
    <n v="2594.5586063000001"/>
    <x v="318"/>
  </r>
  <r>
    <x v="8"/>
    <n v="2.4251473232600001E-2"/>
    <n v="443.54102863999901"/>
    <x v="319"/>
  </r>
  <r>
    <x v="8"/>
    <n v="36.005627523800001"/>
    <n v="20131.361121599901"/>
    <x v="320"/>
  </r>
  <r>
    <x v="8"/>
    <n v="1.8643575260599999E-3"/>
    <n v="36.106695695200003"/>
    <x v="321"/>
  </r>
  <r>
    <x v="8"/>
    <n v="2.8386239924000001"/>
    <n v="2996.6791878099898"/>
    <x v="322"/>
  </r>
  <r>
    <x v="8"/>
    <n v="12.8079748745999"/>
    <n v="3334.0742888300001"/>
    <x v="323"/>
  </r>
  <r>
    <x v="8"/>
    <n v="34.050449981299899"/>
    <n v="6448.8962360300002"/>
    <x v="324"/>
  </r>
  <r>
    <x v="8"/>
    <n v="0.82110539752400002"/>
    <n v="894.16232093199903"/>
    <x v="325"/>
  </r>
  <r>
    <x v="8"/>
    <n v="2.14957651941E-2"/>
    <n v="141.33644515200001"/>
    <x v="326"/>
  </r>
  <r>
    <x v="8"/>
    <n v="2.89826199129E-2"/>
    <n v="526.62793895599896"/>
    <x v="327"/>
  </r>
  <r>
    <x v="8"/>
    <n v="3.6995769198900001"/>
    <n v="10345.3812135999"/>
    <x v="328"/>
  </r>
  <r>
    <x v="8"/>
    <n v="23.80904821"/>
    <n v="21274.478620699902"/>
    <x v="329"/>
  </r>
  <r>
    <x v="8"/>
    <n v="1.5981748572400001"/>
    <n v="4272.9334977199896"/>
    <x v="330"/>
  </r>
  <r>
    <x v="8"/>
    <n v="2.0207618582099999E-3"/>
    <n v="38.654691409000002"/>
    <x v="331"/>
  </r>
  <r>
    <x v="8"/>
    <n v="12.3026468496"/>
    <n v="3398.4272856100001"/>
    <x v="332"/>
  </r>
  <r>
    <x v="8"/>
    <n v="0.17730837662599999"/>
    <n v="456.21008705799898"/>
    <x v="333"/>
  </r>
  <r>
    <x v="8"/>
    <n v="0.198944231271"/>
    <n v="722.50802792000002"/>
    <x v="334"/>
  </r>
  <r>
    <x v="8"/>
    <n v="1.16305311072E-2"/>
    <n v="105.07627135600001"/>
    <x v="335"/>
  </r>
  <r>
    <x v="8"/>
    <n v="8.5754761314899905"/>
    <n v="2830.7060129599899"/>
    <x v="336"/>
  </r>
  <r>
    <x v="8"/>
    <n v="16.1461531634999"/>
    <n v="13640.3060464999"/>
    <x v="337"/>
  </r>
  <r>
    <x v="8"/>
    <n v="1.0842796888599999"/>
    <n v="2520.0511878100001"/>
    <x v="338"/>
  </r>
  <r>
    <x v="8"/>
    <n v="2.2449889054100001"/>
    <n v="1238.6380525500001"/>
    <x v="339"/>
  </r>
  <r>
    <x v="8"/>
    <n v="3.3535505886400002E-2"/>
    <n v="202.99801895799899"/>
    <x v="340"/>
  </r>
  <r>
    <x v="8"/>
    <n v="7.8213251323299995E-2"/>
    <n v="1356.1231596"/>
    <x v="341"/>
  </r>
  <r>
    <x v="8"/>
    <n v="3.85433373478E-3"/>
    <n v="51.871922235900001"/>
    <x v="342"/>
  </r>
  <r>
    <x v="9"/>
    <n v="4.23835874199"/>
    <n v="2891.7158599200002"/>
    <x v="343"/>
  </r>
  <r>
    <x v="9"/>
    <n v="5.2670902353600004"/>
    <n v="5056.3441461000002"/>
    <x v="344"/>
  </r>
  <r>
    <x v="9"/>
    <n v="12.018666421600001"/>
    <n v="5104.8705081799899"/>
    <x v="345"/>
  </r>
  <r>
    <x v="9"/>
    <n v="14.7644462330999"/>
    <n v="3542.8383818299899"/>
    <x v="346"/>
  </r>
  <r>
    <x v="9"/>
    <n v="4.3821080240099997E-3"/>
    <n v="415.66346060400002"/>
    <x v="347"/>
  </r>
  <r>
    <x v="9"/>
    <n v="4.6590694339900001E-4"/>
    <n v="73.745941146000007"/>
    <x v="348"/>
  </r>
  <r>
    <x v="9"/>
    <n v="48.308254489299898"/>
    <n v="12377.467748700001"/>
    <x v="349"/>
  </r>
  <r>
    <x v="9"/>
    <n v="1.8303220284799999"/>
    <n v="1155.6235984899899"/>
    <x v="350"/>
  </r>
  <r>
    <x v="9"/>
    <n v="38.0085907035999"/>
    <n v="6507.9417761200002"/>
    <x v="351"/>
  </r>
  <r>
    <x v="9"/>
    <n v="19.305465589499899"/>
    <n v="7090.6256761200002"/>
    <x v="352"/>
  </r>
  <r>
    <x v="9"/>
    <n v="25.323854541700001"/>
    <n v="11060.923200699899"/>
    <x v="353"/>
  </r>
  <r>
    <x v="9"/>
    <n v="4.5694603156799998"/>
    <n v="16588.367720800001"/>
    <x v="354"/>
  </r>
  <r>
    <x v="9"/>
    <n v="2.4949725720299999E-2"/>
    <n v="151.804981279999"/>
    <x v="355"/>
  </r>
  <r>
    <x v="9"/>
    <n v="2.2861668180800001E-3"/>
    <n v="40.011713257899899"/>
    <x v="356"/>
  </r>
  <r>
    <x v="9"/>
    <n v="1.6283417998999999E-2"/>
    <n v="107.326190992999"/>
    <x v="357"/>
  </r>
  <r>
    <x v="9"/>
    <n v="4.9609872450500003E-3"/>
    <n v="60.177071983600001"/>
    <x v="358"/>
  </r>
  <r>
    <x v="9"/>
    <n v="2.7285271155699999"/>
    <n v="12652.470618900001"/>
    <x v="359"/>
  </r>
  <r>
    <x v="9"/>
    <n v="2.72941409635E-2"/>
    <n v="375.73168268299901"/>
    <x v="360"/>
  </r>
  <r>
    <x v="9"/>
    <n v="3.9459510586800001E-2"/>
    <n v="514.79868926300003"/>
    <x v="361"/>
  </r>
  <r>
    <x v="9"/>
    <n v="7.7246751692999993E-2"/>
    <n v="281.50043724800003"/>
    <x v="362"/>
  </r>
  <r>
    <x v="9"/>
    <n v="1.48800780715"/>
    <n v="1643.8719233500001"/>
    <x v="363"/>
  </r>
  <r>
    <x v="9"/>
    <n v="0.119904762131"/>
    <n v="322.48638925"/>
    <x v="364"/>
  </r>
  <r>
    <x v="9"/>
    <n v="6.4850840924899997E-2"/>
    <n v="508.37815831099903"/>
    <x v="365"/>
  </r>
  <r>
    <x v="9"/>
    <n v="0.11605269334"/>
    <n v="314.20261379700003"/>
    <x v="366"/>
  </r>
  <r>
    <x v="9"/>
    <n v="3.1456454362799998E-3"/>
    <n v="86.3729488675"/>
    <x v="367"/>
  </r>
  <r>
    <x v="9"/>
    <n v="1.48622304999E-2"/>
    <n v="117.179290897"/>
    <x v="368"/>
  </r>
  <r>
    <x v="9"/>
    <n v="3.8997067705499999E-3"/>
    <n v="52.202513743300003"/>
    <x v="369"/>
  </r>
  <r>
    <x v="9"/>
    <n v="3.9825268523700002E-3"/>
    <n v="81.615577048000006"/>
    <x v="370"/>
  </r>
  <r>
    <x v="9"/>
    <n v="4.5419740606600003E-3"/>
    <n v="56.715230180500001"/>
    <x v="371"/>
  </r>
  <r>
    <x v="9"/>
    <n v="1.8035468271599998E-2"/>
    <n v="114.246490893"/>
    <x v="372"/>
  </r>
  <r>
    <x v="9"/>
    <n v="1.49050844711E-3"/>
    <n v="32.422790511300001"/>
    <x v="373"/>
  </r>
  <r>
    <x v="9"/>
    <n v="0.830815014859"/>
    <n v="1350.0122830499899"/>
    <x v="374"/>
  </r>
  <r>
    <x v="9"/>
    <n v="3.2157698424399999"/>
    <n v="1583.16497426"/>
    <x v="375"/>
  </r>
  <r>
    <x v="9"/>
    <n v="1.9778757600700001"/>
    <n v="2861.7377086599899"/>
    <x v="376"/>
  </r>
  <r>
    <x v="9"/>
    <n v="0.73239043277000004"/>
    <n v="1832.27636174999"/>
    <x v="377"/>
  </r>
  <r>
    <x v="9"/>
    <n v="5.42752965689"/>
    <n v="22441.888844000001"/>
    <x v="378"/>
  </r>
  <r>
    <x v="9"/>
    <n v="7.7254434094900001E-2"/>
    <n v="275.50274882100001"/>
    <x v="379"/>
  </r>
  <r>
    <x v="9"/>
    <n v="57.192926747000001"/>
    <n v="12739.476644799901"/>
    <x v="380"/>
  </r>
  <r>
    <x v="9"/>
    <n v="0.99369233044500005"/>
    <n v="1160.96659032"/>
    <x v="381"/>
  </r>
  <r>
    <x v="9"/>
    <n v="19.7709363092"/>
    <n v="29921.855896000001"/>
    <x v="382"/>
  </r>
  <r>
    <x v="9"/>
    <n v="1.9814160803200001"/>
    <n v="1672.65527917999"/>
    <x v="383"/>
  </r>
  <r>
    <x v="9"/>
    <n v="0.39593707064900002"/>
    <n v="1072.2883753000001"/>
    <x v="384"/>
  </r>
  <r>
    <x v="9"/>
    <n v="0.14578541815000001"/>
    <n v="1334.11001237"/>
    <x v="385"/>
  </r>
  <r>
    <x v="9"/>
    <n v="10.233346042000001"/>
    <n v="17583.605293000001"/>
    <x v="386"/>
  </r>
  <r>
    <x v="9"/>
    <n v="1.7674311519200001"/>
    <n v="6509.9247375499899"/>
    <x v="387"/>
  </r>
  <r>
    <x v="9"/>
    <n v="16.471120821900001"/>
    <n v="8502.0018112500002"/>
    <x v="388"/>
  </r>
  <r>
    <x v="9"/>
    <n v="13.0662728003"/>
    <n v="6186.25299911"/>
    <x v="389"/>
  </r>
  <r>
    <x v="9"/>
    <n v="27.547713868999899"/>
    <n v="7840.2491758599899"/>
    <x v="390"/>
  </r>
  <r>
    <x v="9"/>
    <n v="16.1649467682"/>
    <n v="13737.280079100001"/>
    <x v="391"/>
  </r>
  <r>
    <x v="9"/>
    <n v="223.494615662"/>
    <n v="54546.087919899903"/>
    <x v="392"/>
  </r>
  <r>
    <x v="9"/>
    <n v="32.979704431599899"/>
    <n v="9143.6770947700006"/>
    <x v="393"/>
  </r>
  <r>
    <x v="9"/>
    <n v="0.49247935606400001"/>
    <n v="893.12140308200003"/>
    <x v="394"/>
  </r>
  <r>
    <x v="9"/>
    <n v="2.5432949896300001"/>
    <n v="8046.8613709199899"/>
    <x v="395"/>
  </r>
  <r>
    <x v="9"/>
    <n v="5.2938532264700001E-2"/>
    <n v="763.56185936099905"/>
    <x v="396"/>
  </r>
  <r>
    <x v="9"/>
    <n v="31.338142452"/>
    <n v="14106.9310134999"/>
    <x v="397"/>
  </r>
  <r>
    <x v="9"/>
    <n v="0.56954608839300003"/>
    <n v="1477.72028612999"/>
    <x v="398"/>
  </r>
  <r>
    <x v="9"/>
    <n v="2.0433939176000001E-2"/>
    <n v="119.907390245"/>
    <x v="399"/>
  </r>
  <r>
    <x v="9"/>
    <n v="7.5969789630199996E-3"/>
    <n v="73.304014191600004"/>
    <x v="400"/>
  </r>
  <r>
    <x v="9"/>
    <n v="3.6712785338499998E-3"/>
    <n v="45.475021682600001"/>
    <x v="401"/>
  </r>
  <r>
    <x v="9"/>
    <n v="3.7035490433100001E-3"/>
    <n v="51.326568297000001"/>
    <x v="402"/>
  </r>
  <r>
    <x v="9"/>
    <n v="4.9741976613599997E-2"/>
    <n v="197.21358771800001"/>
    <x v="403"/>
  </r>
  <r>
    <x v="10"/>
    <n v="0.33780923409500002"/>
    <n v="738.09759253699895"/>
    <x v="404"/>
  </r>
  <r>
    <x v="10"/>
    <n v="0.81554670091600001"/>
    <n v="1205.81656608"/>
    <x v="405"/>
  </r>
  <r>
    <x v="10"/>
    <n v="0.65235764438999999"/>
    <n v="1175.6562721299899"/>
    <x v="406"/>
  </r>
  <r>
    <x v="10"/>
    <n v="0.36719827665100002"/>
    <n v="617.04115960499905"/>
    <x v="407"/>
  </r>
  <r>
    <x v="10"/>
    <n v="2.09409655322"/>
    <n v="1612.63434123"/>
    <x v="408"/>
  </r>
  <r>
    <x v="11"/>
    <n v="25.102658857600002"/>
    <n v="6008.28393864999"/>
    <x v="409"/>
  </r>
  <r>
    <x v="11"/>
    <n v="36.657730007200001"/>
    <n v="5272.3654009800002"/>
    <x v="410"/>
  </r>
  <r>
    <x v="11"/>
    <n v="8.1221931464499999"/>
    <n v="2395.0770903299899"/>
    <x v="411"/>
  </r>
  <r>
    <x v="11"/>
    <n v="39.099713821599899"/>
    <n v="6498.67096321999"/>
    <x v="412"/>
  </r>
  <r>
    <x v="11"/>
    <n v="5.6694170849600001"/>
    <n v="3940.26178264999"/>
    <x v="413"/>
  </r>
  <r>
    <x v="11"/>
    <n v="312.376975023"/>
    <n v="23168.481795899901"/>
    <x v="414"/>
  </r>
  <r>
    <x v="11"/>
    <n v="77.366339525399894"/>
    <n v="7838.4323741999897"/>
    <x v="415"/>
  </r>
  <r>
    <x v="11"/>
    <n v="21.462954130899899"/>
    <n v="4061.3168686499898"/>
    <x v="416"/>
  </r>
  <r>
    <x v="11"/>
    <n v="39.235871709400001"/>
    <n v="5662.4845727100001"/>
    <x v="417"/>
  </r>
  <r>
    <x v="11"/>
    <n v="19.7787556832"/>
    <n v="3779.0120147699899"/>
    <x v="418"/>
  </r>
  <r>
    <x v="11"/>
    <n v="22.164078375700001"/>
    <n v="5148.1598894899898"/>
    <x v="419"/>
  </r>
  <r>
    <x v="11"/>
    <n v="39.856274815600003"/>
    <n v="5881.42462402"/>
    <x v="420"/>
  </r>
  <r>
    <x v="11"/>
    <n v="10.0726531581"/>
    <n v="4842.7732611800002"/>
    <x v="421"/>
  </r>
  <r>
    <x v="11"/>
    <n v="12.2556450246"/>
    <n v="3770.7497846199899"/>
    <x v="422"/>
  </r>
  <r>
    <x v="11"/>
    <n v="2.1254148709899998"/>
    <n v="1369.5668526300001"/>
    <x v="423"/>
  </r>
  <r>
    <x v="11"/>
    <n v="42.992473218400001"/>
    <n v="6398.5558804299899"/>
    <x v="424"/>
  </r>
  <r>
    <x v="11"/>
    <n v="45.055502594700002"/>
    <n v="6764.3910124200002"/>
    <x v="425"/>
  </r>
  <r>
    <x v="11"/>
    <n v="20.2084088726"/>
    <n v="5884.9230310599896"/>
    <x v="426"/>
  </r>
  <r>
    <x v="11"/>
    <n v="20.947492818699899"/>
    <n v="4169.4033240299896"/>
    <x v="427"/>
  </r>
  <r>
    <x v="11"/>
    <n v="22.516821059400002"/>
    <n v="6817.1393044699898"/>
    <x v="428"/>
  </r>
  <r>
    <x v="11"/>
    <n v="74.346112582200007"/>
    <n v="8139.2530857900001"/>
    <x v="429"/>
  </r>
  <r>
    <x v="11"/>
    <n v="19.6264652111999"/>
    <n v="5845.4846570999898"/>
    <x v="430"/>
  </r>
  <r>
    <x v="11"/>
    <n v="24.875633366700001"/>
    <n v="4431.0310227999898"/>
    <x v="431"/>
  </r>
  <r>
    <x v="11"/>
    <n v="12.2529493338"/>
    <n v="3142.7584042899898"/>
    <x v="432"/>
  </r>
  <r>
    <x v="11"/>
    <n v="1.01042455828"/>
    <n v="997.28827739600001"/>
    <x v="433"/>
  </r>
  <r>
    <x v="11"/>
    <n v="32.119243144800002"/>
    <n v="5590.0240502200004"/>
    <x v="434"/>
  </r>
  <r>
    <x v="11"/>
    <n v="9.7255552612600003"/>
    <n v="3363.6584848299899"/>
    <x v="435"/>
  </r>
  <r>
    <x v="11"/>
    <n v="7.0067830832900002"/>
    <n v="2365.7318025200002"/>
    <x v="436"/>
  </r>
  <r>
    <x v="11"/>
    <n v="26.7788471321999"/>
    <n v="6542.4032136599899"/>
    <x v="437"/>
  </r>
  <r>
    <x v="11"/>
    <n v="22.4712373178"/>
    <n v="4217.2083407399896"/>
    <x v="438"/>
  </r>
  <r>
    <x v="11"/>
    <n v="8.5975458972900007"/>
    <n v="5187.9074218100004"/>
    <x v="439"/>
  </r>
  <r>
    <x v="11"/>
    <n v="15.4663725425"/>
    <n v="4151.1542179199896"/>
    <x v="440"/>
  </r>
  <r>
    <x v="11"/>
    <n v="8.0268757712899905"/>
    <n v="3590.04786444"/>
    <x v="441"/>
  </r>
  <r>
    <x v="11"/>
    <n v="1.4768225320499999"/>
    <n v="1101.56050851999"/>
    <x v="442"/>
  </r>
  <r>
    <x v="11"/>
    <n v="1.88231340401"/>
    <n v="1544.10144775"/>
    <x v="443"/>
  </r>
  <r>
    <x v="11"/>
    <n v="163.63114514399899"/>
    <n v="13401.7900403"/>
    <x v="444"/>
  </r>
  <r>
    <x v="12"/>
    <n v="59.180135758500001"/>
    <n v="12122.1459654999"/>
    <x v="445"/>
  </r>
  <r>
    <x v="12"/>
    <n v="76.236543480799895"/>
    <n v="9219.8767012900007"/>
    <x v="446"/>
  </r>
  <r>
    <x v="12"/>
    <n v="175.50860530400001"/>
    <n v="16262.021731700001"/>
    <x v="447"/>
  </r>
  <r>
    <x v="12"/>
    <n v="267.71465569600002"/>
    <n v="18176.779340100002"/>
    <x v="448"/>
  </r>
  <r>
    <x v="12"/>
    <n v="30.999911038299899"/>
    <n v="7575.6365247100002"/>
    <x v="449"/>
  </r>
  <r>
    <x v="12"/>
    <n v="313.39353224899901"/>
    <n v="22803.369539700001"/>
    <x v="450"/>
  </r>
  <r>
    <x v="12"/>
    <n v="132.216002422999"/>
    <n v="13290.883239299899"/>
    <x v="451"/>
  </r>
  <r>
    <x v="12"/>
    <n v="177.00471438400001"/>
    <n v="12374.896826"/>
    <x v="452"/>
  </r>
  <r>
    <x v="12"/>
    <n v="146.890127175999"/>
    <n v="12037.8110851"/>
    <x v="453"/>
  </r>
  <r>
    <x v="12"/>
    <n v="28.388628730600001"/>
    <n v="5075.5911027900001"/>
    <x v="454"/>
  </r>
  <r>
    <x v="12"/>
    <n v="39.504392279400001"/>
    <n v="5244.0582310500004"/>
    <x v="455"/>
  </r>
  <r>
    <x v="12"/>
    <n v="25.568382617200001"/>
    <n v="4539.3472809799896"/>
    <x v="456"/>
  </r>
  <r>
    <x v="12"/>
    <n v="7.5758505738900004"/>
    <n v="2318.8743707200001"/>
    <x v="457"/>
  </r>
  <r>
    <x v="12"/>
    <n v="23.265154028400001"/>
    <n v="5110.06549343999"/>
    <x v="458"/>
  </r>
  <r>
    <x v="12"/>
    <n v="14.8583070132999"/>
    <n v="3569.8336763299899"/>
    <x v="459"/>
  </r>
  <r>
    <x v="12"/>
    <n v="34.4670830186"/>
    <n v="6532.1497341699896"/>
    <x v="460"/>
  </r>
  <r>
    <x v="12"/>
    <n v="376.15867767899903"/>
    <n v="23707.6228816"/>
    <x v="461"/>
  </r>
  <r>
    <x v="12"/>
    <n v="12.796578199900001"/>
    <n v="2954.3479940500001"/>
    <x v="462"/>
  </r>
  <r>
    <x v="12"/>
    <n v="515.69664691900005"/>
    <n v="28210.855738599901"/>
    <x v="463"/>
  </r>
  <r>
    <x v="12"/>
    <n v="608.98592349600005"/>
    <n v="32511.028125299901"/>
    <x v="464"/>
  </r>
  <r>
    <x v="12"/>
    <n v="77.8312286564"/>
    <n v="14268.7539694999"/>
    <x v="465"/>
  </r>
  <r>
    <x v="12"/>
    <n v="154.55838199900001"/>
    <n v="10813.3191721"/>
    <x v="466"/>
  </r>
  <r>
    <x v="12"/>
    <n v="283.33863810000003"/>
    <n v="22386.138463800002"/>
    <x v="467"/>
  </r>
  <r>
    <x v="12"/>
    <n v="341.18053519199901"/>
    <n v="23736.892095700001"/>
    <x v="468"/>
  </r>
  <r>
    <x v="12"/>
    <n v="312.99431081300003"/>
    <n v="21529.668325499901"/>
    <x v="469"/>
  </r>
  <r>
    <x v="12"/>
    <n v="147.876295120999"/>
    <n v="17511.5037416999"/>
    <x v="470"/>
  </r>
  <r>
    <x v="12"/>
    <n v="68.191413014999895"/>
    <n v="7699.6890796899897"/>
    <x v="471"/>
  </r>
  <r>
    <x v="12"/>
    <n v="98.176579252899899"/>
    <n v="8515.6976388200001"/>
    <x v="472"/>
  </r>
  <r>
    <x v="12"/>
    <n v="58.138000631700002"/>
    <n v="7382.8598808300003"/>
    <x v="473"/>
  </r>
  <r>
    <x v="12"/>
    <n v="13.3934226915"/>
    <n v="4416.1621899700003"/>
    <x v="474"/>
  </r>
  <r>
    <x v="12"/>
    <n v="4.6682195427000002"/>
    <n v="2359.3533138799899"/>
    <x v="475"/>
  </r>
  <r>
    <x v="12"/>
    <n v="115.184695732999"/>
    <n v="14928.5969788"/>
    <x v="476"/>
  </r>
  <r>
    <x v="12"/>
    <n v="605.58323585400001"/>
    <n v="33783.418124199903"/>
    <x v="477"/>
  </r>
  <r>
    <x v="12"/>
    <n v="115.685860323"/>
    <n v="12793.044449999899"/>
    <x v="478"/>
  </r>
  <r>
    <x v="12"/>
    <n v="53.481335495499899"/>
    <n v="6162.2903682599899"/>
    <x v="479"/>
  </r>
  <r>
    <x v="12"/>
    <n v="599.15100683000003"/>
    <n v="24550.1537948"/>
    <x v="480"/>
  </r>
  <r>
    <x v="12"/>
    <n v="2.4651274311"/>
    <n v="2499.5517046499899"/>
    <x v="481"/>
  </r>
  <r>
    <x v="12"/>
    <n v="496.83871448500003"/>
    <n v="35722.095605499897"/>
    <x v="482"/>
  </r>
  <r>
    <x v="12"/>
    <n v="17.750087635500002"/>
    <n v="3987.5024384200001"/>
    <x v="483"/>
  </r>
  <r>
    <x v="12"/>
    <n v="15.520956395600001"/>
    <n v="5666.1656223800001"/>
    <x v="484"/>
  </r>
  <r>
    <x v="12"/>
    <n v="12.7729813894"/>
    <n v="6896.0347212200004"/>
    <x v="485"/>
  </r>
  <r>
    <x v="12"/>
    <n v="59.666256712500001"/>
    <n v="8100.5611505699899"/>
    <x v="486"/>
  </r>
  <r>
    <x v="12"/>
    <n v="430.643579504"/>
    <n v="31893.7340315"/>
    <x v="487"/>
  </r>
  <r>
    <x v="12"/>
    <n v="34.980751420099899"/>
    <n v="5546.7626228999898"/>
    <x v="488"/>
  </r>
  <r>
    <x v="12"/>
    <n v="147.66680401599899"/>
    <n v="13153.9081292999"/>
    <x v="489"/>
  </r>
  <r>
    <x v="12"/>
    <n v="97.381093043700005"/>
    <n v="9971.4236803700005"/>
    <x v="490"/>
  </r>
  <r>
    <x v="12"/>
    <n v="12.2209081169"/>
    <n v="4208.0609234000003"/>
    <x v="491"/>
  </r>
  <r>
    <x v="12"/>
    <n v="608.35365766100006"/>
    <n v="34791.6227975"/>
    <x v="492"/>
  </r>
  <r>
    <x v="12"/>
    <n v="65.892697051100001"/>
    <n v="7817.4363206600001"/>
    <x v="493"/>
  </r>
  <r>
    <x v="12"/>
    <n v="115.224214511"/>
    <n v="10089.205385200001"/>
    <x v="494"/>
  </r>
  <r>
    <x v="12"/>
    <n v="28.721382951500001"/>
    <n v="5178.8198483799897"/>
    <x v="495"/>
  </r>
  <r>
    <x v="12"/>
    <n v="605.97935893199895"/>
    <n v="30822.4544672999"/>
    <x v="496"/>
  </r>
  <r>
    <x v="12"/>
    <n v="73.827708878699895"/>
    <n v="8876.5556039700004"/>
    <x v="497"/>
  </r>
  <r>
    <x v="12"/>
    <n v="144.317975214999"/>
    <n v="16888.704190600001"/>
    <x v="498"/>
  </r>
  <r>
    <x v="12"/>
    <n v="479.14982391199902"/>
    <n v="27270.159094800001"/>
    <x v="499"/>
  </r>
  <r>
    <x v="12"/>
    <n v="49.045706193999898"/>
    <n v="7288.3667174499897"/>
    <x v="500"/>
  </r>
  <r>
    <x v="12"/>
    <n v="3.83686964353"/>
    <n v="1974.5522793"/>
    <x v="501"/>
  </r>
  <r>
    <x v="12"/>
    <n v="45.804269998499898"/>
    <n v="7091.5982954499896"/>
    <x v="502"/>
  </r>
  <r>
    <x v="12"/>
    <n v="30.497207147000001"/>
    <n v="6878.5631652100001"/>
    <x v="503"/>
  </r>
  <r>
    <x v="12"/>
    <n v="27.982209662300001"/>
    <n v="6175.1906163800004"/>
    <x v="504"/>
  </r>
  <r>
    <x v="12"/>
    <n v="199.14100898300001"/>
    <n v="19546.843690699901"/>
    <x v="505"/>
  </r>
  <r>
    <x v="12"/>
    <n v="30.3350089427"/>
    <n v="5447.7658391200002"/>
    <x v="506"/>
  </r>
  <r>
    <x v="12"/>
    <n v="30.4074319445999"/>
    <n v="5331.8210963700003"/>
    <x v="507"/>
  </r>
  <r>
    <x v="12"/>
    <n v="47.808343234900001"/>
    <n v="6551.8028613599899"/>
    <x v="508"/>
  </r>
  <r>
    <x v="12"/>
    <n v="147.15411548700001"/>
    <n v="15429.6318408999"/>
    <x v="509"/>
  </r>
  <r>
    <x v="12"/>
    <n v="18.719834983599899"/>
    <n v="4002.1563480499899"/>
    <x v="510"/>
  </r>
  <r>
    <x v="12"/>
    <n v="63.755928188699897"/>
    <n v="6752.9970640000001"/>
    <x v="511"/>
  </r>
  <r>
    <x v="12"/>
    <n v="24.923600117100001"/>
    <n v="4303.6510169000003"/>
    <x v="512"/>
  </r>
  <r>
    <x v="12"/>
    <n v="8.0765105322299906"/>
    <n v="3040.3193846399899"/>
    <x v="513"/>
  </r>
  <r>
    <x v="12"/>
    <n v="303.82440152800001"/>
    <n v="19725.785758000002"/>
    <x v="514"/>
  </r>
  <r>
    <x v="12"/>
    <n v="474.749601149"/>
    <n v="41280.982219899903"/>
    <x v="515"/>
  </r>
  <r>
    <x v="12"/>
    <n v="494.87048450899903"/>
    <n v="26154.7294737999"/>
    <x v="516"/>
  </r>
  <r>
    <x v="12"/>
    <n v="61.4828232861"/>
    <n v="9478.4274309400007"/>
    <x v="517"/>
  </r>
  <r>
    <x v="12"/>
    <n v="196.481879163999"/>
    <n v="15290.635994099899"/>
    <x v="518"/>
  </r>
  <r>
    <x v="12"/>
    <n v="127.109289907"/>
    <n v="9479.4264832099907"/>
    <x v="519"/>
  </r>
  <r>
    <x v="12"/>
    <n v="76.1550827051"/>
    <n v="11327.506962900001"/>
    <x v="520"/>
  </r>
  <r>
    <x v="12"/>
    <n v="54.242371525000003"/>
    <n v="6801.3239838199897"/>
    <x v="521"/>
  </r>
  <r>
    <x v="12"/>
    <n v="150.161527503"/>
    <n v="17572.460647100001"/>
    <x v="522"/>
  </r>
  <r>
    <x v="12"/>
    <n v="157.088583206999"/>
    <n v="10919.0740028"/>
    <x v="523"/>
  </r>
  <r>
    <x v="12"/>
    <n v="119.644444015"/>
    <n v="9826.1833821399905"/>
    <x v="524"/>
  </r>
  <r>
    <x v="12"/>
    <n v="81.713311165600004"/>
    <n v="11874.693582399899"/>
    <x v="525"/>
  </r>
  <r>
    <x v="12"/>
    <n v="136.27755262100001"/>
    <n v="11654.418756499899"/>
    <x v="526"/>
  </r>
  <r>
    <x v="12"/>
    <n v="1.38935372381"/>
    <n v="2456.2151668199899"/>
    <x v="527"/>
  </r>
  <r>
    <x v="12"/>
    <n v="64.198062776100002"/>
    <n v="8746.0458047600005"/>
    <x v="528"/>
  </r>
  <r>
    <x v="12"/>
    <n v="17.9902195807"/>
    <n v="4167.6313371699898"/>
    <x v="529"/>
  </r>
  <r>
    <x v="12"/>
    <n v="14.0665492162"/>
    <n v="4180.11309376999"/>
    <x v="530"/>
  </r>
  <r>
    <x v="12"/>
    <n v="56.099889017199899"/>
    <n v="7101.5540255100004"/>
    <x v="531"/>
  </r>
  <r>
    <x v="12"/>
    <n v="42.557596218400001"/>
    <n v="5784.7583061900004"/>
    <x v="532"/>
  </r>
  <r>
    <x v="12"/>
    <n v="126.512071832999"/>
    <n v="17702.037627699901"/>
    <x v="533"/>
  </r>
  <r>
    <x v="12"/>
    <n v="7.2954403823799998"/>
    <n v="2763.5058066000001"/>
    <x v="534"/>
  </r>
  <r>
    <x v="12"/>
    <n v="26.421155680199899"/>
    <n v="5682.1901712299896"/>
    <x v="535"/>
  </r>
  <r>
    <x v="12"/>
    <n v="104.265278507"/>
    <n v="12978.261508899899"/>
    <x v="536"/>
  </r>
  <r>
    <x v="12"/>
    <n v="79.6826678077"/>
    <n v="7569.0409650299898"/>
    <x v="537"/>
  </r>
  <r>
    <x v="12"/>
    <n v="48.827496347699899"/>
    <n v="7518.1205382500002"/>
    <x v="538"/>
  </r>
  <r>
    <x v="12"/>
    <n v="34.673866933600003"/>
    <n v="7195.3844019099897"/>
    <x v="539"/>
  </r>
  <r>
    <x v="12"/>
    <n v="9.9030077960600007"/>
    <n v="3560.5634850500001"/>
    <x v="540"/>
  </r>
  <r>
    <x v="12"/>
    <n v="26.5227783777"/>
    <n v="5290.8391513699898"/>
    <x v="541"/>
  </r>
  <r>
    <x v="12"/>
    <n v="51.215853718200002"/>
    <n v="7033.5931539599896"/>
    <x v="542"/>
  </r>
  <r>
    <x v="12"/>
    <n v="1.3047978447300001E-4"/>
    <n v="679.53152101600006"/>
    <x v="543"/>
  </r>
  <r>
    <x v="12"/>
    <n v="1.28493372221E-2"/>
    <n v="2248.6002100400001"/>
    <x v="544"/>
  </r>
  <r>
    <x v="12"/>
    <n v="3.3893777812999998E-5"/>
    <n v="319.86279091799901"/>
    <x v="545"/>
  </r>
  <r>
    <x v="12"/>
    <n v="4.30191394921E-4"/>
    <n v="1586.59972820999"/>
    <x v="546"/>
  </r>
  <r>
    <x v="12"/>
    <n v="134.03860531800001"/>
    <n v="16990.498601800002"/>
    <x v="547"/>
  </r>
  <r>
    <x v="13"/>
    <n v="37.263545673400003"/>
    <n v="5995.8883951099897"/>
    <x v="548"/>
  </r>
  <r>
    <x v="13"/>
    <n v="26.685623157999899"/>
    <n v="4681.3569029500004"/>
    <x v="549"/>
  </r>
  <r>
    <x v="13"/>
    <n v="61.8722052156999"/>
    <n v="8061.2313572599896"/>
    <x v="550"/>
  </r>
  <r>
    <x v="13"/>
    <n v="4.9603043579300001"/>
    <n v="2122.7575859499898"/>
    <x v="551"/>
  </r>
  <r>
    <x v="13"/>
    <n v="5.1384045914999996"/>
    <n v="3627.5691019699898"/>
    <x v="552"/>
  </r>
  <r>
    <x v="13"/>
    <n v="16.7560490667999"/>
    <n v="3715.6564645899898"/>
    <x v="553"/>
  </r>
  <r>
    <x v="13"/>
    <n v="88.074407562999895"/>
    <n v="10852.745891099899"/>
    <x v="554"/>
  </r>
  <r>
    <x v="13"/>
    <n v="13.5740395068"/>
    <n v="3124.31596958"/>
    <x v="555"/>
  </r>
  <r>
    <x v="13"/>
    <n v="3.6365802497500002"/>
    <n v="1723.77389227"/>
    <x v="556"/>
  </r>
  <r>
    <x v="14"/>
    <n v="12.782515287000001"/>
    <n v="3214.6686278900002"/>
    <x v="557"/>
  </r>
  <r>
    <x v="14"/>
    <n v="7.4995198048000002"/>
    <n v="2756.3367049200001"/>
    <x v="558"/>
  </r>
  <r>
    <x v="14"/>
    <n v="5.9886231463500001"/>
    <n v="2160.3605254600002"/>
    <x v="559"/>
  </r>
  <r>
    <x v="14"/>
    <n v="4.86957043482"/>
    <n v="2262.6913766299899"/>
    <x v="560"/>
  </r>
  <r>
    <x v="14"/>
    <n v="2.5464242919400002"/>
    <n v="1332.8789134199901"/>
    <x v="561"/>
  </r>
  <r>
    <x v="14"/>
    <n v="1.0028253305699999"/>
    <n v="836.03092152099896"/>
    <x v="562"/>
  </r>
  <r>
    <x v="14"/>
    <n v="0.449290048577"/>
    <n v="570.38038699900005"/>
    <x v="563"/>
  </r>
  <r>
    <x v="14"/>
    <n v="1.22182763913"/>
    <n v="968.81850888400004"/>
    <x v="564"/>
  </r>
  <r>
    <x v="14"/>
    <n v="0.63504133570700005"/>
    <n v="667.68771074100005"/>
    <x v="565"/>
  </r>
  <r>
    <x v="14"/>
    <n v="0.57831725434199999"/>
    <n v="635.87952146500004"/>
    <x v="566"/>
  </r>
  <r>
    <x v="14"/>
    <n v="1.04713478596"/>
    <n v="865.73028583400003"/>
    <x v="567"/>
  </r>
  <r>
    <x v="14"/>
    <n v="0.483331023744"/>
    <n v="595.71821521699906"/>
    <x v="568"/>
  </r>
  <r>
    <x v="14"/>
    <n v="1.5117546665499999"/>
    <n v="1059.1781550999899"/>
    <x v="569"/>
  </r>
  <r>
    <x v="14"/>
    <n v="0.63921508918299996"/>
    <n v="667.60794096699897"/>
    <x v="570"/>
  </r>
  <r>
    <x v="15"/>
    <n v="4.06693152232"/>
    <n v="4685.3958278199898"/>
    <x v="571"/>
  </r>
  <r>
    <x v="15"/>
    <n v="8.6754592405099995"/>
    <n v="8800.1645106300002"/>
    <x v="572"/>
  </r>
  <r>
    <x v="15"/>
    <n v="5.4251169139400002"/>
    <n v="7079.7992495899898"/>
    <x v="573"/>
  </r>
  <r>
    <x v="15"/>
    <n v="1.6387829196100001"/>
    <n v="2246.2674910699898"/>
    <x v="574"/>
  </r>
  <r>
    <x v="16"/>
    <n v="71.2435883733"/>
    <n v="7881.0360641699899"/>
    <x v="575"/>
  </r>
  <r>
    <x v="17"/>
    <n v="4.9054942368699998E-2"/>
    <n v="208.89320682300001"/>
    <x v="576"/>
  </r>
  <r>
    <x v="17"/>
    <n v="0.33870225303000001"/>
    <n v="908.17867163400001"/>
    <x v="577"/>
  </r>
  <r>
    <x v="17"/>
    <n v="0.43724434560600001"/>
    <n v="838.13372519999905"/>
    <x v="578"/>
  </r>
  <r>
    <x v="17"/>
    <n v="39.099713821599899"/>
    <n v="6498.67096321999"/>
    <x v="412"/>
  </r>
  <r>
    <x v="17"/>
    <n v="22.4712373178"/>
    <n v="4217.2083407399896"/>
    <x v="438"/>
  </r>
  <r>
    <x v="17"/>
    <n v="77.366339525399894"/>
    <n v="7838.4323741999897"/>
    <x v="415"/>
  </r>
  <r>
    <x v="17"/>
    <n v="0.28610410455200003"/>
    <n v="805.17530422499897"/>
    <x v="579"/>
  </r>
  <r>
    <x v="17"/>
    <n v="36.657730007200001"/>
    <n v="5272.3654009800002"/>
    <x v="410"/>
  </r>
  <r>
    <x v="17"/>
    <n v="74.346112582200007"/>
    <n v="8139.2530857900001"/>
    <x v="429"/>
  </r>
  <r>
    <x v="17"/>
    <n v="7.3910209624499998"/>
    <n v="3368.0920295000001"/>
    <x v="580"/>
  </r>
  <r>
    <x v="17"/>
    <n v="21.462954130899899"/>
    <n v="4061.3168686499898"/>
    <x v="416"/>
  </r>
  <r>
    <x v="17"/>
    <n v="19.7787556832"/>
    <n v="3779.0120147699899"/>
    <x v="418"/>
  </r>
  <r>
    <x v="17"/>
    <n v="1.4768225320499999"/>
    <n v="1101.56050851999"/>
    <x v="442"/>
  </r>
  <r>
    <x v="17"/>
    <n v="2.1254148709899998"/>
    <n v="1369.5668526300001"/>
    <x v="423"/>
  </r>
  <r>
    <x v="17"/>
    <n v="25.102658857600002"/>
    <n v="6008.28393864999"/>
    <x v="409"/>
  </r>
  <r>
    <x v="17"/>
    <n v="1.4868153364000001"/>
    <n v="1374.0779675399899"/>
    <x v="581"/>
  </r>
  <r>
    <x v="17"/>
    <n v="0.658119092144"/>
    <n v="859.162924019"/>
    <x v="582"/>
  </r>
  <r>
    <x v="17"/>
    <n v="42.992473218400001"/>
    <n v="6398.5558804299899"/>
    <x v="424"/>
  </r>
  <r>
    <x v="17"/>
    <n v="19.6264652111999"/>
    <n v="5845.4846570999898"/>
    <x v="430"/>
  </r>
  <r>
    <x v="17"/>
    <n v="0.21816235740699999"/>
    <n v="1078.9059396600001"/>
    <x v="583"/>
  </r>
  <r>
    <x v="17"/>
    <n v="0.233814372765"/>
    <n v="754.87890056100002"/>
    <x v="584"/>
  </r>
  <r>
    <x v="17"/>
    <n v="1.87769409136"/>
    <n v="1252.65467444"/>
    <x v="585"/>
  </r>
  <r>
    <x v="17"/>
    <n v="26.7788471321999"/>
    <n v="6542.4032136599899"/>
    <x v="437"/>
  </r>
  <r>
    <x v="17"/>
    <n v="45.055502594700002"/>
    <n v="6764.3910124200002"/>
    <x v="425"/>
  </r>
  <r>
    <x v="17"/>
    <n v="10.0726531581"/>
    <n v="4842.7732611800002"/>
    <x v="421"/>
  </r>
  <r>
    <x v="17"/>
    <n v="20.947492818699899"/>
    <n v="4169.4033240299896"/>
    <x v="427"/>
  </r>
  <r>
    <x v="17"/>
    <n v="22.164078375700001"/>
    <n v="5148.1598894899898"/>
    <x v="419"/>
  </r>
  <r>
    <x v="17"/>
    <n v="31.509946948100001"/>
    <n v="5772.2947795999899"/>
    <x v="586"/>
  </r>
  <r>
    <x v="17"/>
    <n v="12.2556450246"/>
    <n v="3770.7497846199899"/>
    <x v="422"/>
  </r>
  <r>
    <x v="17"/>
    <n v="8.1221931464499999"/>
    <n v="2395.0770903299899"/>
    <x v="411"/>
  </r>
  <r>
    <x v="17"/>
    <n v="5.1227141546399997"/>
    <n v="3210.9898330199899"/>
    <x v="587"/>
  </r>
  <r>
    <x v="17"/>
    <n v="3.46401573129"/>
    <n v="2010.84336095"/>
    <x v="588"/>
  </r>
  <r>
    <x v="17"/>
    <n v="1.01042455828"/>
    <n v="997.28827739600001"/>
    <x v="433"/>
  </r>
  <r>
    <x v="17"/>
    <n v="1.88231340401"/>
    <n v="1544.10144775"/>
    <x v="443"/>
  </r>
  <r>
    <x v="17"/>
    <n v="7.0067830832900002"/>
    <n v="2365.7318025200002"/>
    <x v="436"/>
  </r>
  <r>
    <x v="17"/>
    <n v="1.18856188555"/>
    <n v="2010.9109338400001"/>
    <x v="589"/>
  </r>
  <r>
    <x v="17"/>
    <n v="8.0268757712899905"/>
    <n v="3590.04786444"/>
    <x v="441"/>
  </r>
  <r>
    <x v="17"/>
    <n v="22.516821059400002"/>
    <n v="6817.1393044699898"/>
    <x v="428"/>
  </r>
  <r>
    <x v="17"/>
    <n v="24.875633366700001"/>
    <n v="4431.0310227999898"/>
    <x v="431"/>
  </r>
  <r>
    <x v="17"/>
    <n v="39.856274815600003"/>
    <n v="5881.42462402"/>
    <x v="420"/>
  </r>
  <r>
    <x v="17"/>
    <n v="8.5975458972900007"/>
    <n v="5187.9074218100004"/>
    <x v="439"/>
  </r>
  <r>
    <x v="17"/>
    <n v="0.41235708344900002"/>
    <n v="931.13771366000003"/>
    <x v="590"/>
  </r>
  <r>
    <x v="17"/>
    <n v="16.0999058718999"/>
    <n v="5208.4196668300001"/>
    <x v="591"/>
  </r>
  <r>
    <x v="17"/>
    <n v="0.43279000677899998"/>
    <n v="966.23582883400002"/>
    <x v="592"/>
  </r>
  <r>
    <x v="17"/>
    <n v="1.66686701003"/>
    <n v="1464.4854749199901"/>
    <x v="593"/>
  </r>
  <r>
    <x v="17"/>
    <n v="9.7255552612600003"/>
    <n v="3363.6584848299899"/>
    <x v="435"/>
  </r>
  <r>
    <x v="17"/>
    <n v="3.5770072551099998"/>
    <n v="1787.27912392999"/>
    <x v="594"/>
  </r>
  <r>
    <x v="17"/>
    <n v="39.235871709400001"/>
    <n v="5662.4845727100001"/>
    <x v="417"/>
  </r>
  <r>
    <x v="17"/>
    <n v="1.1104740118800001"/>
    <n v="1462.1300920900001"/>
    <x v="595"/>
  </r>
  <r>
    <x v="17"/>
    <n v="12.2529493338"/>
    <n v="3142.7584042899898"/>
    <x v="432"/>
  </r>
  <r>
    <x v="17"/>
    <n v="163.63114514399899"/>
    <n v="13401.7900403"/>
    <x v="444"/>
  </r>
  <r>
    <x v="17"/>
    <n v="20.2084088726"/>
    <n v="5884.9230310599896"/>
    <x v="426"/>
  </r>
  <r>
    <x v="17"/>
    <n v="19.156505830699899"/>
    <n v="4846.7224542699896"/>
    <x v="596"/>
  </r>
  <r>
    <x v="17"/>
    <n v="15.4663725425"/>
    <n v="4151.1542179199896"/>
    <x v="440"/>
  </r>
  <r>
    <x v="17"/>
    <n v="0.52676007846700001"/>
    <n v="1106.4107304300001"/>
    <x v="597"/>
  </r>
  <r>
    <x v="18"/>
    <n v="59.624491302000003"/>
    <n v="8222.5467107200002"/>
    <x v="598"/>
  </r>
  <r>
    <x v="18"/>
    <n v="58.588741648800003"/>
    <n v="6383.8737744600003"/>
    <x v="599"/>
  </r>
  <r>
    <x v="18"/>
    <n v="50.402580395999898"/>
    <n v="7768.4719694799896"/>
    <x v="242"/>
  </r>
  <r>
    <x v="18"/>
    <n v="182.205545860999"/>
    <n v="16554.5824141999"/>
    <x v="600"/>
  </r>
  <r>
    <x v="18"/>
    <n v="83.896040534500003"/>
    <n v="12622.3636669999"/>
    <x v="601"/>
  </r>
  <r>
    <x v="18"/>
    <n v="132.520184951"/>
    <n v="13751.552445200001"/>
    <x v="602"/>
  </r>
  <r>
    <x v="18"/>
    <n v="4.44722938475"/>
    <n v="1869.3293435"/>
    <x v="603"/>
  </r>
  <r>
    <x v="18"/>
    <n v="5.3734185721700003"/>
    <n v="2007.2922155199899"/>
    <x v="604"/>
  </r>
  <r>
    <x v="18"/>
    <n v="26.5246040472"/>
    <n v="6544.8381273499899"/>
    <x v="605"/>
  </r>
  <r>
    <x v="18"/>
    <n v="0.37524465550000002"/>
    <n v="683.57901796800002"/>
    <x v="606"/>
  </r>
  <r>
    <x v="18"/>
    <n v="0.923826781057"/>
    <n v="1345.9308189400001"/>
    <x v="607"/>
  </r>
  <r>
    <x v="18"/>
    <n v="31.556196994299899"/>
    <n v="5310.6982486500001"/>
    <x v="608"/>
  </r>
  <r>
    <x v="18"/>
    <n v="25.690700938100001"/>
    <n v="4459.57366533"/>
    <x v="609"/>
  </r>
  <r>
    <x v="18"/>
    <n v="2.84490366074"/>
    <n v="1427.45424393999"/>
    <x v="610"/>
  </r>
  <r>
    <x v="18"/>
    <n v="0.40334968618"/>
    <n v="1027.5690278100001"/>
    <x v="611"/>
  </r>
  <r>
    <x v="18"/>
    <n v="10.1068581338999"/>
    <n v="2868.1334944"/>
    <x v="612"/>
  </r>
  <r>
    <x v="18"/>
    <n v="14.665419116400001"/>
    <n v="3347.82169879"/>
    <x v="613"/>
  </r>
  <r>
    <x v="18"/>
    <n v="5.5149087089000002"/>
    <n v="1918.7304547000001"/>
    <x v="614"/>
  </r>
  <r>
    <x v="18"/>
    <n v="9.8111505156700005"/>
    <n v="3274.7544845799898"/>
    <x v="615"/>
  </r>
  <r>
    <x v="18"/>
    <n v="73.664792753100002"/>
    <n v="12161.986333499901"/>
    <x v="616"/>
  </r>
  <r>
    <x v="18"/>
    <n v="4.59379395754"/>
    <n v="1821.30401230999"/>
    <x v="617"/>
  </r>
  <r>
    <x v="18"/>
    <n v="8.0469448856099905"/>
    <n v="2958.2581633200002"/>
    <x v="618"/>
  </r>
  <r>
    <x v="18"/>
    <n v="57.620326140400003"/>
    <n v="8010.2053032100002"/>
    <x v="619"/>
  </r>
  <r>
    <x v="18"/>
    <n v="0.91986669414900002"/>
    <n v="1210.58064018"/>
    <x v="620"/>
  </r>
  <r>
    <x v="18"/>
    <n v="57.249688855400002"/>
    <n v="7716.0541267299895"/>
    <x v="621"/>
  </r>
  <r>
    <x v="18"/>
    <n v="197.47801922100001"/>
    <n v="14492.319354400001"/>
    <x v="622"/>
  </r>
  <r>
    <x v="18"/>
    <n v="20.0797006321"/>
    <n v="4835.2321751899899"/>
    <x v="623"/>
  </r>
  <r>
    <x v="18"/>
    <n v="4.4549508373500002"/>
    <n v="2610.5971510099898"/>
    <x v="624"/>
  </r>
  <r>
    <x v="18"/>
    <n v="6.0527922300499997"/>
    <n v="2550.2117978299898"/>
    <x v="625"/>
  </r>
  <r>
    <x v="18"/>
    <n v="105.488381619999"/>
    <n v="15528.6982430999"/>
    <x v="626"/>
  </r>
  <r>
    <x v="18"/>
    <n v="28.488895342300001"/>
    <n v="5142.0734205799899"/>
    <x v="627"/>
  </r>
  <r>
    <x v="18"/>
    <n v="51.429635046800001"/>
    <n v="7638.13767396"/>
    <x v="20"/>
  </r>
  <r>
    <x v="18"/>
    <n v="44.300058794999899"/>
    <n v="5850.5370673500001"/>
    <x v="628"/>
  </r>
  <r>
    <x v="18"/>
    <n v="180.52303020700001"/>
    <n v="20060.064235699901"/>
    <x v="629"/>
  </r>
  <r>
    <x v="18"/>
    <n v="36.651218723900001"/>
    <n v="6397.9629924999899"/>
    <x v="630"/>
  </r>
  <r>
    <x v="18"/>
    <n v="77.223672754999896"/>
    <n v="10238.1739178999"/>
    <x v="631"/>
  </r>
  <r>
    <x v="18"/>
    <n v="17.0065007203"/>
    <n v="4083.9115566800001"/>
    <x v="632"/>
  </r>
  <r>
    <x v="18"/>
    <n v="21.4889901714999"/>
    <n v="4182.2164129800003"/>
    <x v="633"/>
  </r>
  <r>
    <x v="18"/>
    <n v="51.6562530856"/>
    <n v="8652.5320855000009"/>
    <x v="634"/>
  </r>
  <r>
    <x v="18"/>
    <n v="4.53180591913"/>
    <n v="1957.20792669"/>
    <x v="635"/>
  </r>
  <r>
    <x v="18"/>
    <n v="135.713910322999"/>
    <n v="12702.656785900001"/>
    <x v="636"/>
  </r>
  <r>
    <x v="19"/>
    <n v="3.4149016969699999"/>
    <n v="1581.92852392999"/>
    <x v="637"/>
  </r>
  <r>
    <x v="19"/>
    <n v="14.4362867593"/>
    <n v="4151.5721467599897"/>
    <x v="638"/>
  </r>
  <r>
    <x v="19"/>
    <n v="34.868700051399898"/>
    <n v="6294.05765453"/>
    <x v="639"/>
  </r>
  <r>
    <x v="19"/>
    <n v="5.6113812320000003"/>
    <n v="2054.96588995"/>
    <x v="640"/>
  </r>
  <r>
    <x v="19"/>
    <n v="79.501488248000001"/>
    <n v="7860.3387435499899"/>
    <x v="641"/>
  </r>
  <r>
    <x v="19"/>
    <n v="9.5526514114100003"/>
    <n v="2700.2041043700001"/>
    <x v="642"/>
  </r>
  <r>
    <x v="19"/>
    <n v="6.1915503600599999"/>
    <n v="3221.28393658"/>
    <x v="643"/>
  </r>
  <r>
    <x v="19"/>
    <n v="46.264447138900003"/>
    <n v="8694.6500835000006"/>
    <x v="644"/>
  </r>
  <r>
    <x v="19"/>
    <n v="19.767511592200002"/>
    <n v="5308.6088937100003"/>
    <x v="645"/>
  </r>
  <r>
    <x v="19"/>
    <n v="3.3560352026400002"/>
    <n v="1746.0694838100001"/>
    <x v="646"/>
  </r>
  <r>
    <x v="19"/>
    <n v="21.805817368500001"/>
    <n v="7096.02753235"/>
    <x v="647"/>
  </r>
  <r>
    <x v="19"/>
    <n v="32.993810223700002"/>
    <n v="5043.8323347899895"/>
    <x v="648"/>
  </r>
  <r>
    <x v="19"/>
    <n v="54.729283709500002"/>
    <n v="7787.9009922900004"/>
    <x v="649"/>
  </r>
  <r>
    <x v="19"/>
    <n v="52.7102810855"/>
    <n v="6980.97996633"/>
    <x v="650"/>
  </r>
  <r>
    <x v="19"/>
    <n v="17.792849709999899"/>
    <n v="3708.41564293999"/>
    <x v="651"/>
  </r>
  <r>
    <x v="19"/>
    <n v="3.4717058627499999"/>
    <n v="2806.9640570199899"/>
    <x v="652"/>
  </r>
  <r>
    <x v="19"/>
    <n v="0.84396799276800005"/>
    <n v="1175.53858487"/>
    <x v="653"/>
  </r>
  <r>
    <x v="19"/>
    <n v="6.0634286061099996"/>
    <n v="2492.38967352999"/>
    <x v="654"/>
  </r>
  <r>
    <x v="19"/>
    <n v="4.1245652032700004"/>
    <n v="1799.8584692500001"/>
    <x v="655"/>
  </r>
  <r>
    <x v="19"/>
    <n v="107.390574032"/>
    <n v="8628.6071866099901"/>
    <x v="656"/>
  </r>
  <r>
    <x v="19"/>
    <n v="61.905980680100001"/>
    <n v="7447.3698603299899"/>
    <x v="657"/>
  </r>
  <r>
    <x v="19"/>
    <n v="40.169196194400001"/>
    <n v="6609.8058774199899"/>
    <x v="658"/>
  </r>
  <r>
    <x v="19"/>
    <n v="51.266374660099899"/>
    <n v="7025.3878932300004"/>
    <x v="659"/>
  </r>
  <r>
    <x v="19"/>
    <n v="5.1648208569399996"/>
    <n v="2180.08614252999"/>
    <x v="660"/>
  </r>
  <r>
    <x v="19"/>
    <n v="179.857633007999"/>
    <n v="20975.040711199901"/>
    <x v="661"/>
  </r>
  <r>
    <x v="19"/>
    <n v="81.414315786000003"/>
    <n v="7922.8376215999897"/>
    <x v="662"/>
  </r>
  <r>
    <x v="19"/>
    <n v="20.549632067400001"/>
    <n v="4292.42218787"/>
    <x v="663"/>
  </r>
  <r>
    <x v="19"/>
    <n v="33.471362416600002"/>
    <n v="8345.2231467700003"/>
    <x v="664"/>
  </r>
  <r>
    <x v="19"/>
    <n v="14.503282107"/>
    <n v="5655.9324932500003"/>
    <x v="665"/>
  </r>
  <r>
    <x v="19"/>
    <n v="38.026275886800001"/>
    <n v="6191.9669347899899"/>
    <x v="666"/>
  </r>
  <r>
    <x v="19"/>
    <n v="34.786715805"/>
    <n v="5541.3044289700001"/>
    <x v="667"/>
  </r>
  <r>
    <x v="19"/>
    <n v="133.80279680300001"/>
    <n v="10844.622345199899"/>
    <x v="668"/>
  </r>
  <r>
    <x v="19"/>
    <n v="23.4163747369"/>
    <n v="8051.8104832299896"/>
    <x v="669"/>
  </r>
  <r>
    <x v="19"/>
    <n v="54.215571422899899"/>
    <n v="7142.2808417099895"/>
    <x v="670"/>
  </r>
  <r>
    <x v="19"/>
    <n v="145.471690778999"/>
    <n v="12094.680345700001"/>
    <x v="671"/>
  </r>
  <r>
    <x v="19"/>
    <n v="54.159722729999899"/>
    <n v="7260.0406379799897"/>
    <x v="672"/>
  </r>
  <r>
    <x v="19"/>
    <n v="45.450710130799898"/>
    <n v="5896.1439343599905"/>
    <x v="673"/>
  </r>
  <r>
    <x v="19"/>
    <n v="23.802816071399899"/>
    <n v="4834.4517385899899"/>
    <x v="674"/>
  </r>
  <r>
    <x v="19"/>
    <n v="15.357964964800001"/>
    <n v="5066.9591519100004"/>
    <x v="675"/>
  </r>
  <r>
    <x v="19"/>
    <n v="17.302374411500001"/>
    <n v="4396.1990450200001"/>
    <x v="676"/>
  </r>
  <r>
    <x v="19"/>
    <n v="48.0806900145"/>
    <n v="7792.3923984499897"/>
    <x v="677"/>
  </r>
  <r>
    <x v="19"/>
    <n v="134.477012373999"/>
    <n v="12461.674493"/>
    <x v="678"/>
  </r>
  <r>
    <x v="19"/>
    <n v="32.955161893700001"/>
    <n v="6298.3343533799898"/>
    <x v="679"/>
  </r>
  <r>
    <x v="19"/>
    <n v="14.3739988176"/>
    <n v="3215.3611896299899"/>
    <x v="680"/>
  </r>
  <r>
    <x v="19"/>
    <n v="20.8082869077999"/>
    <n v="5216.7632200600001"/>
    <x v="681"/>
  </r>
  <r>
    <x v="19"/>
    <n v="29.725758676400002"/>
    <n v="5489.0750748"/>
    <x v="682"/>
  </r>
  <r>
    <x v="19"/>
    <n v="25.420645893300001"/>
    <n v="5781.3272845700003"/>
    <x v="683"/>
  </r>
  <r>
    <x v="19"/>
    <n v="215.15427550000001"/>
    <n v="16694.733648900001"/>
    <x v="684"/>
  </r>
  <r>
    <x v="19"/>
    <n v="19.405610087700001"/>
    <n v="4122.2273660600003"/>
    <x v="685"/>
  </r>
  <r>
    <x v="20"/>
    <n v="6.7320304960700001"/>
    <n v="2230.9356568100002"/>
    <x v="686"/>
  </r>
  <r>
    <x v="20"/>
    <n v="1.9947353667300001"/>
    <n v="1471.89381051999"/>
    <x v="687"/>
  </r>
  <r>
    <x v="20"/>
    <n v="11.8061993757"/>
    <n v="2871.51267159999"/>
    <x v="688"/>
  </r>
  <r>
    <x v="20"/>
    <n v="37.747941834999899"/>
    <n v="6570.8305928199898"/>
    <x v="689"/>
  </r>
  <r>
    <x v="20"/>
    <n v="62.8195106358"/>
    <n v="6993.3746294399898"/>
    <x v="690"/>
  </r>
  <r>
    <x v="20"/>
    <n v="1.5752283553499999"/>
    <n v="1539.2000335600001"/>
    <x v="691"/>
  </r>
  <r>
    <x v="20"/>
    <n v="22.082836668900001"/>
    <n v="4353.3773563699897"/>
    <x v="692"/>
  </r>
  <r>
    <x v="20"/>
    <n v="4.5095077289400001"/>
    <n v="2336.6132740200001"/>
    <x v="693"/>
  </r>
  <r>
    <x v="20"/>
    <n v="5.6054816666000002"/>
    <n v="2209.1102185999898"/>
    <x v="694"/>
  </r>
  <r>
    <x v="20"/>
    <n v="10.4146156685"/>
    <n v="5148.9317173500003"/>
    <x v="695"/>
  </r>
  <r>
    <x v="20"/>
    <n v="0.48671187865400001"/>
    <n v="698.86471556599895"/>
    <x v="696"/>
  </r>
  <r>
    <x v="20"/>
    <n v="9.9501012275999905"/>
    <n v="3557.80427774999"/>
    <x v="697"/>
  </r>
  <r>
    <x v="20"/>
    <n v="12.9929887459"/>
    <n v="2976.3501412400001"/>
    <x v="698"/>
  </r>
  <r>
    <x v="20"/>
    <n v="108.289306904"/>
    <n v="10307.837879500001"/>
    <x v="699"/>
  </r>
  <r>
    <x v="20"/>
    <n v="0.74818295885999997"/>
    <n v="882.37417736299903"/>
    <x v="700"/>
  </r>
  <r>
    <x v="20"/>
    <n v="3.6360592179300002"/>
    <n v="1691.4274384099899"/>
    <x v="701"/>
  </r>
  <r>
    <x v="20"/>
    <n v="5.3992902965400003"/>
    <n v="1927.1066783199899"/>
    <x v="702"/>
  </r>
  <r>
    <x v="20"/>
    <n v="2.6182127150199999"/>
    <n v="1617.7518155"/>
    <x v="703"/>
  </r>
  <r>
    <x v="20"/>
    <n v="55.049814390400002"/>
    <n v="7684.6976771099899"/>
    <x v="704"/>
  </r>
  <r>
    <x v="20"/>
    <n v="4.6378459435300003"/>
    <n v="1961.8004166600001"/>
    <x v="705"/>
  </r>
  <r>
    <x v="20"/>
    <n v="3.7878635917199999"/>
    <n v="2173.5470808300001"/>
    <x v="706"/>
  </r>
  <r>
    <x v="20"/>
    <n v="8.2365450132400007"/>
    <n v="3074.9841684500002"/>
    <x v="707"/>
  </r>
  <r>
    <x v="20"/>
    <n v="33.106731395300002"/>
    <n v="5121.4408841100003"/>
    <x v="708"/>
  </r>
  <r>
    <x v="20"/>
    <n v="1.4365099210300001"/>
    <n v="1054.5093768500001"/>
    <x v="709"/>
  </r>
  <r>
    <x v="20"/>
    <n v="9.9357226641299903"/>
    <n v="3886.0265313800001"/>
    <x v="710"/>
  </r>
  <r>
    <x v="20"/>
    <n v="27.3848385239999"/>
    <n v="6745.0488598900001"/>
    <x v="711"/>
  </r>
  <r>
    <x v="20"/>
    <n v="18.6405730996999"/>
    <n v="4082.2855413799898"/>
    <x v="712"/>
  </r>
  <r>
    <x v="20"/>
    <n v="4.8848587946300004"/>
    <n v="2621.0167670999899"/>
    <x v="713"/>
  </r>
  <r>
    <x v="20"/>
    <n v="1.5032923298900001"/>
    <n v="1182.0360258000001"/>
    <x v="714"/>
  </r>
  <r>
    <x v="20"/>
    <n v="2.0732480907099999"/>
    <n v="1255.2044762200001"/>
    <x v="715"/>
  </r>
  <r>
    <x v="20"/>
    <n v="1.8180834071600001"/>
    <n v="1377.6861615099899"/>
    <x v="716"/>
  </r>
  <r>
    <x v="20"/>
    <n v="15.7583858502"/>
    <n v="3586.6225199300002"/>
    <x v="717"/>
  </r>
  <r>
    <x v="20"/>
    <n v="0.920437583502"/>
    <n v="1321.8241504699899"/>
    <x v="718"/>
  </r>
  <r>
    <x v="20"/>
    <n v="10.8703102216"/>
    <n v="4151.0745562100001"/>
    <x v="719"/>
  </r>
  <r>
    <x v="20"/>
    <n v="0.28007885468100002"/>
    <n v="457.31934864599901"/>
    <x v="720"/>
  </r>
  <r>
    <x v="20"/>
    <n v="1.0669712258899999"/>
    <n v="975.81611609900006"/>
    <x v="721"/>
  </r>
  <r>
    <x v="20"/>
    <n v="4.5948043698000003"/>
    <n v="2343.5645882399899"/>
    <x v="722"/>
  </r>
  <r>
    <x v="20"/>
    <n v="11.1915457267999"/>
    <n v="3325.7042273000002"/>
    <x v="723"/>
  </r>
  <r>
    <x v="20"/>
    <n v="16.722307231999899"/>
    <n v="5337.8298487000002"/>
    <x v="724"/>
  </r>
  <r>
    <x v="20"/>
    <n v="9.6050637223600006"/>
    <n v="2750.5897751000002"/>
    <x v="725"/>
  </r>
  <r>
    <x v="20"/>
    <n v="10.490917529300001"/>
    <n v="3862.8695148699899"/>
    <x v="726"/>
  </r>
  <r>
    <x v="20"/>
    <n v="0.78112578425000001"/>
    <n v="891.24674362500002"/>
    <x v="727"/>
  </r>
  <r>
    <x v="20"/>
    <n v="0.64587040280100005"/>
    <n v="692.107903867"/>
    <x v="728"/>
  </r>
  <r>
    <x v="20"/>
    <n v="9.9074890094600008"/>
    <n v="3655.0594940300002"/>
    <x v="729"/>
  </r>
  <r>
    <x v="20"/>
    <n v="21.927016938800001"/>
    <n v="6436.3818947399895"/>
    <x v="730"/>
  </r>
  <r>
    <x v="20"/>
    <n v="18.422488322900001"/>
    <n v="6128.65827601"/>
    <x v="731"/>
  </r>
  <r>
    <x v="20"/>
    <n v="31.648072384599899"/>
    <n v="5152.8778669599897"/>
    <x v="732"/>
  </r>
  <r>
    <x v="20"/>
    <n v="6.5456669439399997"/>
    <n v="2481.2005851499898"/>
    <x v="733"/>
  </r>
  <r>
    <x v="20"/>
    <n v="11.0213851264"/>
    <n v="3762.5656049099898"/>
    <x v="734"/>
  </r>
  <r>
    <x v="20"/>
    <n v="9.8250920456100008"/>
    <n v="2739.5735106000002"/>
    <x v="735"/>
  </r>
  <r>
    <x v="20"/>
    <n v="6.5233611415299997"/>
    <n v="2212.0566312300002"/>
    <x v="736"/>
  </r>
  <r>
    <x v="20"/>
    <n v="4.3773159367699996"/>
    <n v="1930.80031033"/>
    <x v="737"/>
  </r>
  <r>
    <x v="20"/>
    <n v="11.1653149448"/>
    <n v="3974.2470292500002"/>
    <x v="738"/>
  </r>
  <r>
    <x v="20"/>
    <n v="1.0856355200100001"/>
    <n v="1408.42126435"/>
    <x v="739"/>
  </r>
  <r>
    <x v="20"/>
    <n v="33.2371325951"/>
    <n v="8343.18084232"/>
    <x v="740"/>
  </r>
  <r>
    <x v="20"/>
    <n v="4.1332144584000003"/>
    <n v="1707.39623112"/>
    <x v="741"/>
  </r>
  <r>
    <x v="20"/>
    <n v="1.6140585707899999"/>
    <n v="2084.8483517499899"/>
    <x v="742"/>
  </r>
  <r>
    <x v="20"/>
    <n v="20.0727658443999"/>
    <n v="4290.15788436"/>
    <x v="743"/>
  </r>
  <r>
    <x v="20"/>
    <n v="4.9942595912699996"/>
    <n v="2358.9005563599899"/>
    <x v="744"/>
  </r>
  <r>
    <x v="20"/>
    <n v="188.055749886999"/>
    <n v="15376.3629543999"/>
    <x v="745"/>
  </r>
  <r>
    <x v="20"/>
    <n v="13.1061328069"/>
    <n v="5283.1823388499897"/>
    <x v="746"/>
  </r>
  <r>
    <x v="20"/>
    <n v="3.2519798387600001"/>
    <n v="1549.3665649699899"/>
    <x v="747"/>
  </r>
  <r>
    <x v="20"/>
    <n v="4.8333545252299999"/>
    <n v="2010.8794690499899"/>
    <x v="748"/>
  </r>
  <r>
    <x v="20"/>
    <n v="4.9224216413599997"/>
    <n v="2682.7443985800001"/>
    <x v="749"/>
  </r>
  <r>
    <x v="20"/>
    <n v="10.9077172073999"/>
    <n v="2702.7571009200001"/>
    <x v="750"/>
  </r>
  <r>
    <x v="20"/>
    <n v="81.953587307800007"/>
    <n v="9407.8800636199903"/>
    <x v="751"/>
  </r>
  <r>
    <x v="20"/>
    <n v="1.5682702605100001"/>
    <n v="1120.3813977699899"/>
    <x v="752"/>
  </r>
  <r>
    <x v="20"/>
    <n v="20.3131546701999"/>
    <n v="4910.4684258500001"/>
    <x v="753"/>
  </r>
  <r>
    <x v="20"/>
    <n v="2.9607318040699999"/>
    <n v="1578.95366138999"/>
    <x v="754"/>
  </r>
  <r>
    <x v="20"/>
    <n v="1.62863054488"/>
    <n v="1214.92806448999"/>
    <x v="755"/>
  </r>
  <r>
    <x v="20"/>
    <n v="0.76065430678099999"/>
    <n v="1272.3999611199899"/>
    <x v="756"/>
  </r>
  <r>
    <x v="20"/>
    <n v="1.14748322218"/>
    <n v="1024.6179023699899"/>
    <x v="757"/>
  </r>
  <r>
    <x v="20"/>
    <n v="0.32574312778800002"/>
    <n v="586.06150801700005"/>
    <x v="758"/>
  </r>
  <r>
    <x v="20"/>
    <n v="178.26253113000001"/>
    <n v="17324.985126200001"/>
    <x v="759"/>
  </r>
  <r>
    <x v="20"/>
    <n v="6.0643839913099997"/>
    <n v="2458.30549036"/>
    <x v="760"/>
  </r>
  <r>
    <x v="20"/>
    <n v="10.6059290726"/>
    <n v="3167.0752016400002"/>
    <x v="761"/>
  </r>
  <r>
    <x v="20"/>
    <n v="5.5654610063999996"/>
    <n v="1906.62867684"/>
    <x v="762"/>
  </r>
  <r>
    <x v="20"/>
    <n v="5.6691747771400003"/>
    <n v="2098.2615843899898"/>
    <x v="763"/>
  </r>
  <r>
    <x v="20"/>
    <n v="0.80765447067700002"/>
    <n v="910.12739623699895"/>
    <x v="764"/>
  </r>
  <r>
    <x v="20"/>
    <n v="1.05641052805"/>
    <n v="1038.7413053600001"/>
    <x v="765"/>
  </r>
  <r>
    <x v="20"/>
    <n v="132.16114549599899"/>
    <n v="26239.879938099901"/>
    <x v="766"/>
  </r>
  <r>
    <x v="20"/>
    <n v="65.0610359504999"/>
    <n v="10826.170700799899"/>
    <x v="767"/>
  </r>
  <r>
    <x v="20"/>
    <n v="171.14924175900001"/>
    <n v="14354.297498399899"/>
    <x v="768"/>
  </r>
  <r>
    <x v="20"/>
    <n v="22.680128589300001"/>
    <n v="4304.3373126500001"/>
    <x v="769"/>
  </r>
  <r>
    <x v="21"/>
    <n v="27.1328857116"/>
    <n v="25637.203934799902"/>
    <x v="770"/>
  </r>
  <r>
    <x v="21"/>
    <n v="0.17193170838300001"/>
    <n v="501.98430675700001"/>
    <x v="771"/>
  </r>
  <r>
    <x v="22"/>
    <n v="22.424424751699899"/>
    <n v="3939.1788413200002"/>
    <x v="772"/>
  </r>
  <r>
    <x v="22"/>
    <n v="93.952005897299898"/>
    <n v="13326.325098699899"/>
    <x v="773"/>
  </r>
  <r>
    <x v="22"/>
    <n v="52.452212915399897"/>
    <n v="6581.3949870799897"/>
    <x v="774"/>
  </r>
  <r>
    <x v="22"/>
    <n v="165.047528016999"/>
    <n v="14708.905173700001"/>
    <x v="775"/>
  </r>
  <r>
    <x v="22"/>
    <n v="8.3605757509499998"/>
    <n v="2634.2158626"/>
    <x v="776"/>
  </r>
  <r>
    <x v="22"/>
    <n v="66.587549671700003"/>
    <n v="8439.99656184999"/>
    <x v="777"/>
  </r>
  <r>
    <x v="22"/>
    <n v="19.0862004263"/>
    <n v="3619.50393768"/>
    <x v="778"/>
  </r>
  <r>
    <x v="22"/>
    <n v="20.033547088500001"/>
    <n v="5047.5740610000003"/>
    <x v="779"/>
  </r>
  <r>
    <x v="22"/>
    <n v="3.3012330997800001"/>
    <n v="2236.4573553800001"/>
    <x v="780"/>
  </r>
  <r>
    <x v="22"/>
    <n v="0.70432172052800002"/>
    <n v="926.67915551500005"/>
    <x v="781"/>
  </r>
  <r>
    <x v="22"/>
    <n v="2.9997059308999998"/>
    <n v="2456.7218654799899"/>
    <x v="782"/>
  </r>
  <r>
    <x v="23"/>
    <n v="75.772250963999895"/>
    <n v="9965.6251220499908"/>
    <x v="783"/>
  </r>
  <r>
    <x v="23"/>
    <n v="8.0864203208499905"/>
    <n v="2467.0853391199898"/>
    <x v="784"/>
  </r>
  <r>
    <x v="23"/>
    <n v="36.1936566287999"/>
    <n v="6554.9711017899899"/>
    <x v="785"/>
  </r>
  <r>
    <x v="23"/>
    <n v="579.02643099099896"/>
    <n v="46714.4597431"/>
    <x v="786"/>
  </r>
  <r>
    <x v="23"/>
    <n v="21.580745051000001"/>
    <n v="3912.3873639799899"/>
    <x v="787"/>
  </r>
  <r>
    <x v="23"/>
    <n v="306.76760825700001"/>
    <n v="18232.846847299901"/>
    <x v="788"/>
  </r>
  <r>
    <x v="23"/>
    <n v="29.0281140499999"/>
    <n v="5424.0197876100001"/>
    <x v="789"/>
  </r>
  <r>
    <x v="23"/>
    <n v="7.1382559687000002"/>
    <n v="2696.3104001900001"/>
    <x v="790"/>
  </r>
  <r>
    <x v="23"/>
    <n v="22.705062589499899"/>
    <n v="5647.8446451700001"/>
    <x v="791"/>
  </r>
  <r>
    <x v="23"/>
    <n v="14.7922209836"/>
    <n v="6566.5983924599896"/>
    <x v="792"/>
  </r>
  <r>
    <x v="23"/>
    <n v="0.72811137732499998"/>
    <n v="1009.33062653"/>
    <x v="793"/>
  </r>
  <r>
    <x v="23"/>
    <n v="3.7889027581599999"/>
    <n v="1639.8775528000001"/>
    <x v="794"/>
  </r>
  <r>
    <x v="23"/>
    <n v="7.7349297295000001"/>
    <n v="2696.1997182"/>
    <x v="795"/>
  </r>
  <r>
    <x v="23"/>
    <n v="30.244879618100001"/>
    <n v="5645.5022001699899"/>
    <x v="796"/>
  </r>
  <r>
    <x v="23"/>
    <n v="1.35412130758"/>
    <n v="1602.99930571"/>
    <x v="797"/>
  </r>
  <r>
    <x v="23"/>
    <n v="7.5548073879900004"/>
    <n v="2509.0445397799899"/>
    <x v="798"/>
  </r>
  <r>
    <x v="23"/>
    <n v="15.546976341500001"/>
    <n v="3762.95988282999"/>
    <x v="799"/>
  </r>
  <r>
    <x v="23"/>
    <n v="11.0595080023999"/>
    <n v="3486.0828004499899"/>
    <x v="800"/>
  </r>
  <r>
    <x v="23"/>
    <n v="26.8139898282"/>
    <n v="5040.11470009"/>
    <x v="801"/>
  </r>
  <r>
    <x v="23"/>
    <n v="28.494848059500001"/>
    <n v="5386.73049128"/>
    <x v="802"/>
  </r>
  <r>
    <x v="23"/>
    <n v="17.6735436847"/>
    <n v="10118.0990524999"/>
    <x v="803"/>
  </r>
  <r>
    <x v="23"/>
    <n v="1.59910125316"/>
    <n v="1311.72870147"/>
    <x v="804"/>
  </r>
  <r>
    <x v="23"/>
    <n v="29.130269930800001"/>
    <n v="5396.8087250500002"/>
    <x v="805"/>
  </r>
  <r>
    <x v="23"/>
    <n v="5.70893021883"/>
    <n v="2308.4091913500001"/>
    <x v="806"/>
  </r>
  <r>
    <x v="23"/>
    <n v="3.2209154638299999"/>
    <n v="1595.92329642"/>
    <x v="807"/>
  </r>
  <r>
    <x v="23"/>
    <n v="34.094606714199898"/>
    <n v="7075.0242821700003"/>
    <x v="808"/>
  </r>
  <r>
    <x v="23"/>
    <n v="4.5394069212800003"/>
    <n v="1986.7660669300001"/>
    <x v="809"/>
  </r>
  <r>
    <x v="23"/>
    <n v="7.6786951031899999"/>
    <n v="3158.5639036699899"/>
    <x v="810"/>
  </r>
  <r>
    <x v="23"/>
    <n v="13.1595191508"/>
    <n v="4565.4072555700004"/>
    <x v="811"/>
  </r>
  <r>
    <x v="23"/>
    <n v="181.14040534200001"/>
    <n v="20844.636397800001"/>
    <x v="812"/>
  </r>
  <r>
    <x v="23"/>
    <n v="36.1188672798"/>
    <n v="6131.3574102000002"/>
    <x v="813"/>
  </r>
  <r>
    <x v="23"/>
    <n v="22.2007184751"/>
    <n v="4846.8116589399897"/>
    <x v="814"/>
  </r>
  <r>
    <x v="23"/>
    <n v="10.1361645417999"/>
    <n v="3917.2385580199898"/>
    <x v="815"/>
  </r>
  <r>
    <x v="23"/>
    <n v="114.031498846999"/>
    <n v="20126.3308561999"/>
    <x v="816"/>
  </r>
  <r>
    <x v="23"/>
    <n v="21.0322162484999"/>
    <n v="4077.1609703200002"/>
    <x v="817"/>
  </r>
  <r>
    <x v="23"/>
    <n v="13.5360423112999"/>
    <n v="3465.53683683999"/>
    <x v="818"/>
  </r>
  <r>
    <x v="23"/>
    <n v="9.0232630867000001"/>
    <n v="3247.7911146800002"/>
    <x v="819"/>
  </r>
  <r>
    <x v="23"/>
    <n v="10.4447332121999"/>
    <n v="2698.3826066900001"/>
    <x v="820"/>
  </r>
  <r>
    <x v="23"/>
    <n v="50.363672991199898"/>
    <n v="9653.6335021699906"/>
    <x v="821"/>
  </r>
  <r>
    <x v="23"/>
    <n v="14.721395336"/>
    <n v="5445.2167765599897"/>
    <x v="822"/>
  </r>
  <r>
    <x v="23"/>
    <n v="20.591926640600001"/>
    <n v="6494.9126518399898"/>
    <x v="823"/>
  </r>
  <r>
    <x v="23"/>
    <n v="0.16131510540800001"/>
    <n v="377.32283750800002"/>
    <x v="824"/>
  </r>
  <r>
    <x v="23"/>
    <n v="1.5154302984400001"/>
    <n v="1441.8956734200001"/>
    <x v="825"/>
  </r>
  <r>
    <x v="24"/>
    <n v="6.66461774315"/>
    <n v="8004.4077309800005"/>
    <x v="826"/>
  </r>
  <r>
    <x v="24"/>
    <n v="3.6676852494099998"/>
    <n v="3447.7198581900002"/>
    <x v="827"/>
  </r>
  <r>
    <x v="25"/>
    <n v="9.3913720582700009"/>
    <n v="2760.0680567899899"/>
    <x v="234"/>
  </r>
  <r>
    <x v="25"/>
    <n v="16.625069117399899"/>
    <n v="4588.9893153499897"/>
    <x v="233"/>
  </r>
  <r>
    <x v="25"/>
    <n v="8.0469448856099905"/>
    <n v="2958.2581633200002"/>
    <x v="618"/>
  </r>
  <r>
    <x v="25"/>
    <n v="130.29223578400001"/>
    <n v="13354.025491799899"/>
    <x v="828"/>
  </r>
  <r>
    <x v="25"/>
    <n v="45.1975448212999"/>
    <n v="7284.0976809399899"/>
    <x v="829"/>
  </r>
  <r>
    <x v="25"/>
    <n v="11.755175209900001"/>
    <n v="2918.30389676"/>
    <x v="830"/>
  </r>
  <r>
    <x v="25"/>
    <n v="68.277777074599896"/>
    <n v="10262.7110876999"/>
    <x v="831"/>
  </r>
  <r>
    <x v="25"/>
    <n v="83.569964573700005"/>
    <n v="10418.853072600001"/>
    <x v="832"/>
  </r>
  <r>
    <x v="25"/>
    <n v="81.743185984799894"/>
    <n v="7953.4723393800004"/>
    <x v="833"/>
  </r>
  <r>
    <x v="25"/>
    <n v="35.865045608099898"/>
    <n v="6353.2806220800003"/>
    <x v="834"/>
  </r>
  <r>
    <x v="25"/>
    <n v="75.718002239300006"/>
    <n v="8495.8166121600007"/>
    <x v="835"/>
  </r>
  <r>
    <x v="25"/>
    <n v="72.548896062300003"/>
    <n v="7953.95186551999"/>
    <x v="836"/>
  </r>
  <r>
    <x v="25"/>
    <n v="65.013051327699898"/>
    <n v="10134.693268999899"/>
    <x v="837"/>
  </r>
  <r>
    <x v="25"/>
    <n v="7.1462629719399997"/>
    <n v="2693.3609122299899"/>
    <x v="838"/>
  </r>
  <r>
    <x v="25"/>
    <n v="3.9855318300299998"/>
    <n v="1830.5780788300001"/>
    <x v="839"/>
  </r>
  <r>
    <x v="25"/>
    <n v="6.7367446384400003"/>
    <n v="9308.7920298299905"/>
    <x v="840"/>
  </r>
  <r>
    <x v="25"/>
    <n v="6.2804032260499998"/>
    <n v="7448.8478297700003"/>
    <x v="841"/>
  </r>
  <r>
    <x v="26"/>
    <n v="1.2652516598100001"/>
    <n v="969.87792499800003"/>
    <x v="842"/>
  </r>
  <r>
    <x v="26"/>
    <n v="0.72999634328100005"/>
    <n v="713.62875420199896"/>
    <x v="843"/>
  </r>
  <r>
    <x v="26"/>
    <n v="1.83918045255"/>
    <n v="1191.2351503899899"/>
    <x v="844"/>
  </r>
  <r>
    <x v="26"/>
    <n v="1.1689210777100001"/>
    <n v="896.48440048700002"/>
    <x v="845"/>
  </r>
  <r>
    <x v="26"/>
    <n v="2.4302998569500001"/>
    <n v="1303.57233466"/>
    <x v="846"/>
  </r>
  <r>
    <x v="26"/>
    <n v="1.24378085459"/>
    <n v="992.34718865100001"/>
    <x v="847"/>
  </r>
  <r>
    <x v="26"/>
    <n v="1.41398490539"/>
    <n v="1028.4467798799899"/>
    <x v="848"/>
  </r>
  <r>
    <x v="26"/>
    <n v="2.5559604433700001"/>
    <n v="1330.7645865699899"/>
    <x v="849"/>
  </r>
  <r>
    <x v="26"/>
    <n v="2.0558595248199998"/>
    <n v="1205.3409419100001"/>
    <x v="850"/>
  </r>
  <r>
    <x v="26"/>
    <n v="82.777730996200006"/>
    <n v="12080.882627000001"/>
    <x v="851"/>
  </r>
  <r>
    <x v="26"/>
    <n v="8.0886356050299906"/>
    <n v="3665.5128915199898"/>
    <x v="852"/>
  </r>
  <r>
    <x v="26"/>
    <n v="1.62088361857"/>
    <n v="1083.01816544999"/>
    <x v="853"/>
  </r>
  <r>
    <x v="26"/>
    <n v="0.72600355880300005"/>
    <n v="727.56694557499895"/>
    <x v="854"/>
  </r>
  <r>
    <x v="26"/>
    <n v="0.91796933076700005"/>
    <n v="803.97800351299895"/>
    <x v="855"/>
  </r>
  <r>
    <x v="26"/>
    <n v="3.19850889254"/>
    <n v="1687.5918801400001"/>
    <x v="856"/>
  </r>
  <r>
    <x v="26"/>
    <n v="7.96077323994"/>
    <n v="3701.2759252999899"/>
    <x v="857"/>
  </r>
  <r>
    <x v="26"/>
    <n v="1.83388309187"/>
    <n v="1161.5132834000001"/>
    <x v="858"/>
  </r>
  <r>
    <x v="26"/>
    <n v="413.922231662"/>
    <n v="30592.8751319"/>
    <x v="859"/>
  </r>
  <r>
    <x v="26"/>
    <n v="136.592763988999"/>
    <n v="13116.1682113999"/>
    <x v="860"/>
  </r>
  <r>
    <x v="26"/>
    <n v="11.3555838212"/>
    <n v="6039.7103706400003"/>
    <x v="861"/>
  </r>
  <r>
    <x v="26"/>
    <n v="5.0083166707000002"/>
    <n v="2182.02757977999"/>
    <x v="862"/>
  </r>
  <r>
    <x v="26"/>
    <n v="0.84387493813900005"/>
    <n v="1107.39556207999"/>
    <x v="863"/>
  </r>
  <r>
    <x v="26"/>
    <n v="4.0708221250100003"/>
    <n v="2382.0504390599899"/>
    <x v="864"/>
  </r>
  <r>
    <x v="26"/>
    <n v="5.2995800703100002"/>
    <n v="2022.4484870900001"/>
    <x v="865"/>
  </r>
  <r>
    <x v="26"/>
    <n v="20.094200831399899"/>
    <n v="3925.0037378900001"/>
    <x v="866"/>
  </r>
  <r>
    <x v="26"/>
    <n v="33.973630672500001"/>
    <n v="5002.2329778200001"/>
    <x v="867"/>
  </r>
  <r>
    <x v="26"/>
    <n v="4.9551563187100003"/>
    <n v="1974.4394698900001"/>
    <x v="868"/>
  </r>
  <r>
    <x v="26"/>
    <n v="10.8859917146999"/>
    <n v="2755.8256603899899"/>
    <x v="869"/>
  </r>
  <r>
    <x v="26"/>
    <n v="46.332765346599899"/>
    <n v="8235.9243399200004"/>
    <x v="870"/>
  </r>
  <r>
    <x v="26"/>
    <n v="157.80076800699899"/>
    <n v="17023.412840500001"/>
    <x v="871"/>
  </r>
  <r>
    <x v="26"/>
    <n v="10.2197750027"/>
    <n v="2944.5517723200001"/>
    <x v="872"/>
  </r>
  <r>
    <x v="26"/>
    <n v="21.159317306999899"/>
    <n v="4133.17427373999"/>
    <x v="873"/>
  </r>
  <r>
    <x v="26"/>
    <n v="109.705222754"/>
    <n v="15517.066519600001"/>
    <x v="874"/>
  </r>
  <r>
    <x v="26"/>
    <n v="18.496306482400001"/>
    <n v="4045.1607087900002"/>
    <x v="875"/>
  </r>
  <r>
    <x v="26"/>
    <n v="7.4753468071700002"/>
    <n v="2282.79521169999"/>
    <x v="876"/>
  </r>
  <r>
    <x v="26"/>
    <n v="14.844282203600001"/>
    <n v="3271.8419001100001"/>
    <x v="877"/>
  </r>
  <r>
    <x v="26"/>
    <n v="11.1793162547"/>
    <n v="5290.7226189200001"/>
    <x v="878"/>
  </r>
  <r>
    <x v="26"/>
    <n v="1.6001742665800001"/>
    <n v="1554.6794187299899"/>
    <x v="879"/>
  </r>
  <r>
    <x v="26"/>
    <n v="5.4598100811699997"/>
    <n v="2005.7627871499899"/>
    <x v="880"/>
  </r>
  <r>
    <x v="26"/>
    <n v="20.016410352800001"/>
    <n v="5089.0370395600003"/>
    <x v="881"/>
  </r>
  <r>
    <x v="26"/>
    <n v="11.639989632400001"/>
    <n v="3636.2628962899898"/>
    <x v="882"/>
  </r>
  <r>
    <x v="26"/>
    <n v="8.9065737384299997"/>
    <n v="2672.5829923699898"/>
    <x v="883"/>
  </r>
  <r>
    <x v="26"/>
    <n v="26.7430331449"/>
    <n v="4266.6966000499897"/>
    <x v="884"/>
  </r>
  <r>
    <x v="26"/>
    <n v="4.1667783496000004"/>
    <n v="1884.45425017"/>
    <x v="885"/>
  </r>
  <r>
    <x v="26"/>
    <n v="8.8922070372000004"/>
    <n v="3159.0510190300001"/>
    <x v="886"/>
  </r>
  <r>
    <x v="26"/>
    <n v="22.587816702800001"/>
    <n v="4934.1173652999896"/>
    <x v="887"/>
  </r>
  <r>
    <x v="26"/>
    <n v="41.333722067499899"/>
    <n v="5407.83091616"/>
    <x v="888"/>
  </r>
  <r>
    <x v="26"/>
    <n v="24.044467487999899"/>
    <n v="5017.1735986699896"/>
    <x v="889"/>
  </r>
  <r>
    <x v="26"/>
    <n v="2.2566469381799998"/>
    <n v="1629.9422294599899"/>
    <x v="890"/>
  </r>
  <r>
    <x v="26"/>
    <n v="6.0120596189000004"/>
    <n v="2109.3948731800001"/>
    <x v="891"/>
  </r>
  <r>
    <x v="26"/>
    <n v="12.8030015052999"/>
    <n v="4071.0443820800001"/>
    <x v="892"/>
  </r>
  <r>
    <x v="26"/>
    <n v="15.4325799538999"/>
    <n v="3912.7397414500001"/>
    <x v="893"/>
  </r>
  <r>
    <x v="26"/>
    <n v="25.415534223000002"/>
    <n v="5138.9747277400002"/>
    <x v="894"/>
  </r>
  <r>
    <x v="26"/>
    <n v="12.2011634398"/>
    <n v="2945.8549095899898"/>
    <x v="895"/>
  </r>
  <r>
    <x v="26"/>
    <n v="7.3887301130300003"/>
    <n v="2736.6410374799898"/>
    <x v="896"/>
  </r>
  <r>
    <x v="26"/>
    <n v="4.7731479814000002"/>
    <n v="2268.46450813"/>
    <x v="897"/>
  </r>
  <r>
    <x v="26"/>
    <n v="8.4988004094999905"/>
    <n v="4611.1365637700001"/>
    <x v="898"/>
  </r>
  <r>
    <x v="26"/>
    <n v="0.37536074167"/>
    <n v="562.84174629699896"/>
    <x v="899"/>
  </r>
  <r>
    <x v="26"/>
    <n v="2.7684956381200001"/>
    <n v="1389.66658888999"/>
    <x v="900"/>
  </r>
  <r>
    <x v="26"/>
    <n v="30.244879618100001"/>
    <n v="5645.5022001699899"/>
    <x v="796"/>
  </r>
  <r>
    <x v="26"/>
    <n v="26.9720915292"/>
    <n v="5306.50413862"/>
    <x v="901"/>
  </r>
  <r>
    <x v="26"/>
    <n v="27.5496391804"/>
    <n v="6140.9664916299898"/>
    <x v="902"/>
  </r>
  <r>
    <x v="26"/>
    <n v="4.3484690349899999"/>
    <n v="5476.9475601000004"/>
    <x v="903"/>
  </r>
  <r>
    <x v="26"/>
    <n v="1.9639675918599999"/>
    <n v="1461.9494165000001"/>
    <x v="904"/>
  </r>
  <r>
    <x v="26"/>
    <n v="9.0849738287200008"/>
    <n v="3163.6148753100001"/>
    <x v="905"/>
  </r>
  <r>
    <x v="26"/>
    <n v="1.739830725"/>
    <n v="2927.5715002500001"/>
    <x v="906"/>
  </r>
  <r>
    <x v="26"/>
    <n v="5.0629153121900003"/>
    <n v="4820.8860529900003"/>
    <x v="907"/>
  </r>
  <r>
    <x v="26"/>
    <n v="4.85779091722"/>
    <n v="1996.8294793699899"/>
    <x v="908"/>
  </r>
  <r>
    <x v="26"/>
    <n v="4.5122420598000001"/>
    <n v="6443.76951748999"/>
    <x v="909"/>
  </r>
  <r>
    <x v="26"/>
    <n v="10.6034345182"/>
    <n v="3792.1659001399898"/>
    <x v="910"/>
  </r>
  <r>
    <x v="26"/>
    <n v="35.7325927256"/>
    <n v="8084.7041391800003"/>
    <x v="911"/>
  </r>
  <r>
    <x v="26"/>
    <n v="4.3574548078899999"/>
    <n v="1805.53725086999"/>
    <x v="912"/>
  </r>
  <r>
    <x v="26"/>
    <n v="14.721395336"/>
    <n v="5445.2167765599897"/>
    <x v="822"/>
  </r>
  <r>
    <x v="26"/>
    <n v="18.976947302300001"/>
    <n v="4641.4619305200004"/>
    <x v="913"/>
  </r>
  <r>
    <x v="26"/>
    <n v="44.480667560199898"/>
    <n v="8631.6748540200006"/>
    <x v="914"/>
  </r>
  <r>
    <x v="26"/>
    <n v="3.8929440873500001"/>
    <n v="1762.1241661700001"/>
    <x v="915"/>
  </r>
  <r>
    <x v="26"/>
    <n v="18.310768859100001"/>
    <n v="5627.0686226799899"/>
    <x v="916"/>
  </r>
  <r>
    <x v="26"/>
    <n v="11.2881228327999"/>
    <n v="4759.2772125499896"/>
    <x v="917"/>
  </r>
  <r>
    <x v="26"/>
    <n v="0.183429023616"/>
    <n v="520.02920049199895"/>
    <x v="918"/>
  </r>
  <r>
    <x v="26"/>
    <n v="0.37400913467500002"/>
    <n v="954.29719356099895"/>
    <x v="919"/>
  </r>
  <r>
    <x v="26"/>
    <n v="2.4105125864699999"/>
    <n v="1907.7446396499899"/>
    <x v="920"/>
  </r>
  <r>
    <x v="26"/>
    <n v="1.3021853985"/>
    <n v="1481.2611429200001"/>
    <x v="921"/>
  </r>
  <r>
    <x v="26"/>
    <n v="2.22879902132"/>
    <n v="1460.3622000099899"/>
    <x v="922"/>
  </r>
  <r>
    <x v="26"/>
    <n v="8.0194734893399904"/>
    <n v="2999.4050836000001"/>
    <x v="923"/>
  </r>
  <r>
    <x v="26"/>
    <n v="10.109482848000001"/>
    <n v="2655.29064233999"/>
    <x v="924"/>
  </r>
  <r>
    <x v="26"/>
    <n v="0.97915485521099999"/>
    <n v="1226.2128705800001"/>
    <x v="925"/>
  </r>
  <r>
    <x v="27"/>
    <n v="1.55442613894E-2"/>
    <n v="105.222971935999"/>
    <x v="926"/>
  </r>
  <r>
    <x v="27"/>
    <n v="0.139907200634"/>
    <n v="345.43479590300001"/>
    <x v="927"/>
  </r>
  <r>
    <x v="27"/>
    <n v="0.33922294363799999"/>
    <n v="700.11506680299897"/>
    <x v="928"/>
  </r>
  <r>
    <x v="27"/>
    <n v="4.14214569962E-2"/>
    <n v="296.65380995499902"/>
    <x v="929"/>
  </r>
  <r>
    <x v="27"/>
    <n v="28.9186947285"/>
    <n v="7953.5009733200004"/>
    <x v="930"/>
  </r>
  <r>
    <x v="27"/>
    <n v="11.236559987"/>
    <n v="5735.1277207100002"/>
    <x v="931"/>
  </r>
  <r>
    <x v="27"/>
    <n v="1.2427345977299999"/>
    <n v="1453.4638152800001"/>
    <x v="932"/>
  </r>
  <r>
    <x v="27"/>
    <n v="73.324637279599898"/>
    <n v="8716.5926721699907"/>
    <x v="933"/>
  </r>
  <r>
    <x v="27"/>
    <n v="3.4628995746500002"/>
    <n v="2436.6284894599899"/>
    <x v="934"/>
  </r>
  <r>
    <x v="27"/>
    <n v="10.6004460284"/>
    <n v="3696.36907461999"/>
    <x v="935"/>
  </r>
  <r>
    <x v="27"/>
    <n v="5.1600332134800002"/>
    <n v="1979.4481842"/>
    <x v="936"/>
  </r>
  <r>
    <x v="27"/>
    <n v="166.79397581000001"/>
    <n v="20246.488760899902"/>
    <x v="937"/>
  </r>
  <r>
    <x v="27"/>
    <n v="201.907370530999"/>
    <n v="29971.765756699901"/>
    <x v="938"/>
  </r>
  <r>
    <x v="27"/>
    <n v="0.56333042197200001"/>
    <n v="898.16708504899896"/>
    <x v="939"/>
  </r>
  <r>
    <x v="27"/>
    <n v="0.23891166645199999"/>
    <n v="759.72287603400002"/>
    <x v="940"/>
  </r>
  <r>
    <x v="27"/>
    <n v="139.85935539900001"/>
    <n v="14919.081337400001"/>
    <x v="941"/>
  </r>
  <r>
    <x v="27"/>
    <n v="0.59161644746599995"/>
    <n v="629.93681520600001"/>
    <x v="942"/>
  </r>
  <r>
    <x v="27"/>
    <n v="0.49268727601599999"/>
    <n v="637.54455321"/>
    <x v="943"/>
  </r>
  <r>
    <x v="27"/>
    <n v="1.90178048583E-2"/>
    <n v="153.339163372"/>
    <x v="944"/>
  </r>
  <r>
    <x v="27"/>
    <n v="1.1559463372500001"/>
    <n v="2308.2665508800001"/>
    <x v="945"/>
  </r>
  <r>
    <x v="27"/>
    <n v="5.6717479028100003E-2"/>
    <n v="212.762630061999"/>
    <x v="946"/>
  </r>
  <r>
    <x v="27"/>
    <n v="0.70273660017799999"/>
    <n v="1736.5272519699899"/>
    <x v="947"/>
  </r>
  <r>
    <x v="27"/>
    <n v="34.576212645799899"/>
    <n v="6038.4874434599897"/>
    <x v="948"/>
  </r>
  <r>
    <x v="27"/>
    <n v="5.0579995047499997"/>
    <n v="2260.96117107999"/>
    <x v="949"/>
  </r>
  <r>
    <x v="27"/>
    <n v="0.15129325159099999"/>
    <n v="422.87656428899902"/>
    <x v="950"/>
  </r>
  <r>
    <x v="27"/>
    <n v="6.4952260209699997"/>
    <n v="2301.3157722699898"/>
    <x v="951"/>
  </r>
  <r>
    <x v="27"/>
    <n v="0.71717649197900002"/>
    <n v="928.83216758399897"/>
    <x v="952"/>
  </r>
  <r>
    <x v="27"/>
    <n v="10.0621315601999"/>
    <n v="3322.1287893600002"/>
    <x v="953"/>
  </r>
  <r>
    <x v="27"/>
    <n v="0.63468034506600002"/>
    <n v="786.64239051300001"/>
    <x v="954"/>
  </r>
  <r>
    <x v="27"/>
    <n v="117.195698004999"/>
    <n v="11000.3398144"/>
    <x v="955"/>
  </r>
  <r>
    <x v="27"/>
    <n v="4.0648355850199998E-2"/>
    <n v="187.21238525300001"/>
    <x v="956"/>
  </r>
  <r>
    <x v="27"/>
    <n v="0.19852268765600001"/>
    <n v="800.61092490700003"/>
    <x v="957"/>
  </r>
  <r>
    <x v="27"/>
    <n v="0.67696827176399998"/>
    <n v="1039.7618082599899"/>
    <x v="958"/>
  </r>
  <r>
    <x v="27"/>
    <n v="10.4575885675"/>
    <n v="2743.5450762700002"/>
    <x v="959"/>
  </r>
  <r>
    <x v="27"/>
    <n v="0.84970904950199999"/>
    <n v="1239.6815304899901"/>
    <x v="960"/>
  </r>
  <r>
    <x v="27"/>
    <n v="23.5921376519"/>
    <n v="4518.8761823200002"/>
    <x v="961"/>
  </r>
  <r>
    <x v="27"/>
    <n v="2.9180930598799999"/>
    <n v="1400.6107722100001"/>
    <x v="962"/>
  </r>
  <r>
    <x v="27"/>
    <n v="0.98617073779599995"/>
    <n v="2487.0439371299899"/>
    <x v="963"/>
  </r>
  <r>
    <x v="27"/>
    <n v="1.4449204392099999"/>
    <n v="1178.9782706000001"/>
    <x v="964"/>
  </r>
  <r>
    <x v="27"/>
    <n v="0.63947046995000001"/>
    <n v="682.84951426999896"/>
    <x v="965"/>
  </r>
  <r>
    <x v="27"/>
    <n v="0.106092134864"/>
    <n v="350.419328527"/>
    <x v="966"/>
  </r>
  <r>
    <x v="27"/>
    <n v="2.3835122036800001E-2"/>
    <n v="130.92543517300001"/>
    <x v="967"/>
  </r>
  <r>
    <x v="27"/>
    <n v="230.693228140999"/>
    <n v="30711.5926015"/>
    <x v="968"/>
  </r>
  <r>
    <x v="27"/>
    <n v="1.9170068383200001"/>
    <n v="1629.56634748999"/>
    <x v="969"/>
  </r>
  <r>
    <x v="27"/>
    <n v="1.8685438616600001"/>
    <n v="1799.1905980500001"/>
    <x v="970"/>
  </r>
  <r>
    <x v="27"/>
    <n v="0.14618713608100001"/>
    <n v="624.48711647899904"/>
    <x v="971"/>
  </r>
  <r>
    <x v="27"/>
    <n v="14.8272006417999"/>
    <n v="3993.8854082600001"/>
    <x v="972"/>
  </r>
  <r>
    <x v="27"/>
    <n v="6.1261968211699996E-3"/>
    <n v="67.331092933999898"/>
    <x v="973"/>
  </r>
  <r>
    <x v="27"/>
    <n v="36.1936040492999"/>
    <n v="12378.849299199899"/>
    <x v="974"/>
  </r>
  <r>
    <x v="27"/>
    <n v="12.0614271044"/>
    <n v="6730.7202994400004"/>
    <x v="975"/>
  </r>
  <r>
    <x v="27"/>
    <n v="23.2880308089"/>
    <n v="4696.7030424499899"/>
    <x v="976"/>
  </r>
  <r>
    <x v="27"/>
    <n v="5.6232592306300004"/>
    <n v="2857.4017547799899"/>
    <x v="977"/>
  </r>
  <r>
    <x v="27"/>
    <n v="8.7335591821600007E-3"/>
    <n v="78.253673075500004"/>
    <x v="978"/>
  </r>
  <r>
    <x v="27"/>
    <n v="6.8853688509700001E-2"/>
    <n v="248.865448657999"/>
    <x v="979"/>
  </r>
  <r>
    <x v="27"/>
    <n v="6.2327067457099998"/>
    <n v="2603.95378127"/>
    <x v="980"/>
  </r>
  <r>
    <x v="27"/>
    <n v="2.2566578202100001"/>
    <n v="1396.35647685"/>
    <x v="981"/>
  </r>
  <r>
    <x v="27"/>
    <n v="58.903625843299899"/>
    <n v="8141.8199666299897"/>
    <x v="982"/>
  </r>
  <r>
    <x v="27"/>
    <n v="1.6650866628100001"/>
    <n v="1351.95935495"/>
    <x v="983"/>
  </r>
  <r>
    <x v="27"/>
    <n v="2.1635796678700001"/>
    <n v="1311.0506339900001"/>
    <x v="984"/>
  </r>
  <r>
    <x v="27"/>
    <n v="0.88073901067899996"/>
    <n v="1032.0819205400001"/>
    <x v="985"/>
  </r>
  <r>
    <x v="27"/>
    <n v="4.1585025349000002"/>
    <n v="2330.8151775900001"/>
    <x v="986"/>
  </r>
  <r>
    <x v="27"/>
    <n v="0.37723788960999999"/>
    <n v="2220.69931425"/>
    <x v="987"/>
  </r>
  <r>
    <x v="27"/>
    <n v="0.694315740194"/>
    <n v="1327.43223375"/>
    <x v="988"/>
  </r>
  <r>
    <x v="27"/>
    <n v="17.2358850207"/>
    <n v="4052.4151521700001"/>
    <x v="989"/>
  </r>
  <r>
    <x v="27"/>
    <n v="7.8924282301500002"/>
    <n v="3043.91519066"/>
    <x v="990"/>
  </r>
  <r>
    <x v="27"/>
    <n v="197.42835054400001"/>
    <n v="23855.8236313999"/>
    <x v="991"/>
  </r>
  <r>
    <x v="27"/>
    <n v="170.14053660100001"/>
    <n v="16831.214969399902"/>
    <x v="992"/>
  </r>
  <r>
    <x v="27"/>
    <n v="1.88203425784E-4"/>
    <n v="15.4110517501"/>
    <x v="993"/>
  </r>
  <r>
    <x v="27"/>
    <n v="7.4047187676400006E-2"/>
    <n v="346.55378440800001"/>
    <x v="994"/>
  </r>
  <r>
    <x v="27"/>
    <n v="1.5289742555100001"/>
    <n v="1222.3126791899899"/>
    <x v="995"/>
  </r>
  <r>
    <x v="27"/>
    <n v="8.54213078105"/>
    <n v="2754.14217271999"/>
    <x v="996"/>
  </r>
  <r>
    <x v="27"/>
    <n v="24.936435822699899"/>
    <n v="8363.9435236699901"/>
    <x v="997"/>
  </r>
  <r>
    <x v="27"/>
    <n v="20.793103950900001"/>
    <n v="7134.1781046899896"/>
    <x v="998"/>
  </r>
  <r>
    <x v="27"/>
    <n v="7.6886050573000002"/>
    <n v="2363.1255232100002"/>
    <x v="999"/>
  </r>
  <r>
    <x v="27"/>
    <n v="681.026307309"/>
    <n v="63221.402510200001"/>
    <x v="1000"/>
  </r>
  <r>
    <x v="27"/>
    <n v="8.9401323925099998"/>
    <n v="3131.6716313699899"/>
    <x v="1001"/>
  </r>
  <r>
    <x v="27"/>
    <n v="85.212207667599898"/>
    <n v="9838.8566593899905"/>
    <x v="1002"/>
  </r>
  <r>
    <x v="27"/>
    <n v="6.9688173036700002E-3"/>
    <n v="71.769421380200001"/>
    <x v="1003"/>
  </r>
  <r>
    <x v="27"/>
    <n v="0.146496937228"/>
    <n v="355.36627298000002"/>
    <x v="1004"/>
  </r>
  <r>
    <x v="27"/>
    <n v="1.42483748767E-2"/>
    <n v="104.183770288999"/>
    <x v="1005"/>
  </r>
  <r>
    <x v="27"/>
    <n v="1.9842145969799999E-3"/>
    <n v="38.018271403200004"/>
    <x v="1006"/>
  </r>
  <r>
    <x v="27"/>
    <n v="2.32631937614E-2"/>
    <n v="138.92002233900001"/>
    <x v="1007"/>
  </r>
  <r>
    <x v="27"/>
    <n v="2.7877119316699998E-2"/>
    <n v="187.321300691999"/>
    <x v="1008"/>
  </r>
  <r>
    <x v="27"/>
    <n v="0.34457684936799998"/>
    <n v="795.53301977700005"/>
    <x v="1009"/>
  </r>
  <r>
    <x v="27"/>
    <n v="0.371802568118"/>
    <n v="995.64944339900001"/>
    <x v="1010"/>
  </r>
  <r>
    <x v="27"/>
    <n v="0.21474313863700001"/>
    <n v="1055.20435064"/>
    <x v="1011"/>
  </r>
  <r>
    <x v="27"/>
    <n v="5.5962941428699997"/>
    <n v="2074.79601499"/>
    <x v="1012"/>
  </r>
  <r>
    <x v="28"/>
    <n v="35.267350298799897"/>
    <n v="8770.9054619599901"/>
    <x v="1013"/>
  </r>
  <r>
    <x v="28"/>
    <n v="4.9802282570800003"/>
    <n v="1981.8756197600001"/>
    <x v="1014"/>
  </r>
  <r>
    <x v="28"/>
    <n v="6.8851830033999996E-5"/>
    <n v="8.2773677554099905"/>
    <x v="1015"/>
  </r>
  <r>
    <x v="28"/>
    <n v="3.5742691146499999"/>
    <n v="1843.5360144399899"/>
    <x v="1016"/>
  </r>
  <r>
    <x v="28"/>
    <n v="19.236718084900001"/>
    <n v="3826.3986406200002"/>
    <x v="1017"/>
  </r>
  <r>
    <x v="28"/>
    <n v="22.431306478900002"/>
    <n v="4955.3161267400001"/>
    <x v="1018"/>
  </r>
  <r>
    <x v="28"/>
    <n v="15.7418392516"/>
    <n v="3432.7448867600001"/>
    <x v="1019"/>
  </r>
  <r>
    <x v="28"/>
    <n v="2.8534875282900001"/>
    <n v="1503.7331042599899"/>
    <x v="1020"/>
  </r>
  <r>
    <x v="28"/>
    <n v="22.4419181061999"/>
    <n v="4357.3927856399896"/>
    <x v="1021"/>
  </r>
  <r>
    <x v="28"/>
    <n v="2.5218522540300001"/>
    <n v="1357.14549934"/>
    <x v="1022"/>
  </r>
  <r>
    <x v="28"/>
    <n v="10.4859506381"/>
    <n v="2956.85626933"/>
    <x v="1023"/>
  </r>
  <r>
    <x v="28"/>
    <n v="1.6369219478699999"/>
    <n v="1079.43476830999"/>
    <x v="1024"/>
  </r>
  <r>
    <x v="28"/>
    <n v="2.3034890957399998"/>
    <n v="1355.0519544199899"/>
    <x v="1025"/>
  </r>
  <r>
    <x v="28"/>
    <n v="2.53179216289"/>
    <n v="1416.7026568399899"/>
    <x v="1026"/>
  </r>
  <r>
    <x v="28"/>
    <n v="19.7607978885999"/>
    <n v="4075.9810253599899"/>
    <x v="1027"/>
  </r>
  <r>
    <x v="28"/>
    <n v="10.3843091531"/>
    <n v="2690.4587659099898"/>
    <x v="1028"/>
  </r>
  <r>
    <x v="28"/>
    <n v="15.1720757946"/>
    <n v="3607.4647770500001"/>
    <x v="1029"/>
  </r>
  <r>
    <x v="28"/>
    <n v="2.6258771471100002"/>
    <n v="1369.3489423799899"/>
    <x v="1030"/>
  </r>
  <r>
    <x v="28"/>
    <n v="16.540387977000002"/>
    <n v="3527.0856344399899"/>
    <x v="1031"/>
  </r>
  <r>
    <x v="28"/>
    <n v="1.79539178938"/>
    <n v="1209.2383954500001"/>
    <x v="1032"/>
  </r>
  <r>
    <x v="28"/>
    <n v="2.5104816277799999"/>
    <n v="1325.1166273900001"/>
    <x v="1033"/>
  </r>
  <r>
    <x v="28"/>
    <n v="1.1231944275099999E-3"/>
    <n v="30.684158016000001"/>
    <x v="1034"/>
  </r>
  <r>
    <x v="28"/>
    <n v="2.9828810962899999"/>
    <n v="1540.9393061000001"/>
    <x v="1035"/>
  </r>
  <r>
    <x v="28"/>
    <n v="3.4471685544800001"/>
    <n v="1930.3938543500001"/>
    <x v="1036"/>
  </r>
  <r>
    <x v="28"/>
    <n v="17.649783048700002"/>
    <n v="6002.0746556599897"/>
    <x v="1037"/>
  </r>
  <r>
    <x v="28"/>
    <n v="8.0833010357300008"/>
    <n v="2934.6330912200001"/>
    <x v="1038"/>
  </r>
  <r>
    <x v="28"/>
    <n v="6.8800450094099999"/>
    <n v="2787.7920713799899"/>
    <x v="1039"/>
  </r>
  <r>
    <x v="28"/>
    <n v="13.175697455"/>
    <n v="3295.5681533299899"/>
    <x v="1040"/>
  </r>
  <r>
    <x v="28"/>
    <n v="9.8497517496199904"/>
    <n v="2927.21374689"/>
    <x v="1041"/>
  </r>
  <r>
    <x v="28"/>
    <n v="10.4915863623"/>
    <n v="2704.8549068699899"/>
    <x v="1042"/>
  </r>
  <r>
    <x v="28"/>
    <n v="8.2239598736099904"/>
    <n v="3663.6912190200001"/>
    <x v="1043"/>
  </r>
  <r>
    <x v="28"/>
    <n v="20.8101436974999"/>
    <n v="5570.8381611599898"/>
    <x v="1044"/>
  </r>
  <r>
    <x v="28"/>
    <n v="4.4232076874399997"/>
    <n v="2044.04834028"/>
    <x v="1045"/>
  </r>
  <r>
    <x v="29"/>
    <n v="6.8716194652800002"/>
    <n v="2673.9121399400001"/>
    <x v="1046"/>
  </r>
  <r>
    <x v="29"/>
    <n v="1.8097674565099999"/>
    <n v="1157.46228797"/>
    <x v="1047"/>
  </r>
  <r>
    <x v="29"/>
    <n v="27.665832966300002"/>
    <n v="4444.14270742999"/>
    <x v="1048"/>
  </r>
  <r>
    <x v="29"/>
    <n v="2.6128580595400002"/>
    <n v="1936.8908612800001"/>
    <x v="1049"/>
  </r>
  <r>
    <x v="29"/>
    <n v="3.3726379420399999"/>
    <n v="1711.2081482599899"/>
    <x v="1050"/>
  </r>
  <r>
    <x v="29"/>
    <n v="7.8440112556999999"/>
    <n v="2984.7394806799898"/>
    <x v="1051"/>
  </r>
  <r>
    <x v="29"/>
    <n v="3.1587221267599999"/>
    <n v="1490.9177452599899"/>
    <x v="1052"/>
  </r>
  <r>
    <x v="29"/>
    <n v="3.6532723515900001"/>
    <n v="1625.4615804600001"/>
    <x v="1053"/>
  </r>
  <r>
    <x v="29"/>
    <n v="7.3770586403299996"/>
    <n v="2220.78414427999"/>
    <x v="1054"/>
  </r>
  <r>
    <x v="29"/>
    <n v="2.9580235033600002"/>
    <n v="1478.1544448100001"/>
    <x v="1055"/>
  </r>
  <r>
    <x v="29"/>
    <n v="1.20870907984"/>
    <n v="1217.56582107999"/>
    <x v="1056"/>
  </r>
  <r>
    <x v="29"/>
    <n v="9.8743448981899906"/>
    <n v="2628.9042251300002"/>
    <x v="1057"/>
  </r>
  <r>
    <x v="29"/>
    <n v="1.8175428099299999"/>
    <n v="1210.96165575999"/>
    <x v="1058"/>
  </r>
  <r>
    <x v="29"/>
    <n v="1.7484201617299999"/>
    <n v="1545.49974247"/>
    <x v="1059"/>
  </r>
  <r>
    <x v="29"/>
    <n v="6.3609351284500004"/>
    <n v="2913.7962165700001"/>
    <x v="1060"/>
  </r>
  <r>
    <x v="29"/>
    <n v="7.9525199970099996"/>
    <n v="2942.98977659"/>
    <x v="1061"/>
  </r>
  <r>
    <x v="29"/>
    <n v="2.72529730254"/>
    <n v="2419.5776727100001"/>
    <x v="1062"/>
  </r>
  <r>
    <x v="29"/>
    <n v="6.5039883725600003"/>
    <n v="2726.40892927"/>
    <x v="1063"/>
  </r>
  <r>
    <x v="29"/>
    <n v="5.8759729414599997"/>
    <n v="2684.13546924"/>
    <x v="1064"/>
  </r>
  <r>
    <x v="29"/>
    <n v="6.3098795012700002"/>
    <n v="2232.7367317500002"/>
    <x v="1065"/>
  </r>
  <r>
    <x v="29"/>
    <n v="10.187676634800001"/>
    <n v="2664.7324636899898"/>
    <x v="1066"/>
  </r>
  <r>
    <x v="29"/>
    <n v="10.1125625664999"/>
    <n v="2655.5271826600001"/>
    <x v="1067"/>
  </r>
  <r>
    <x v="29"/>
    <n v="10.446587103200001"/>
    <n v="2916.2534548200001"/>
    <x v="1068"/>
  </r>
  <r>
    <x v="29"/>
    <n v="4.4016847221899997"/>
    <n v="2014.82586328"/>
    <x v="1069"/>
  </r>
  <r>
    <x v="29"/>
    <n v="26.0301915358"/>
    <n v="5953.4841409999899"/>
    <x v="1070"/>
  </r>
  <r>
    <x v="29"/>
    <n v="7.8912515412999999"/>
    <n v="3248.2402996300002"/>
    <x v="1071"/>
  </r>
  <r>
    <x v="29"/>
    <n v="40.3768965728"/>
    <n v="5300.3332330499898"/>
    <x v="1072"/>
  </r>
  <r>
    <x v="29"/>
    <n v="10.9095087396"/>
    <n v="3076.8074821099899"/>
    <x v="1073"/>
  </r>
  <r>
    <x v="29"/>
    <n v="19.297190548900002"/>
    <n v="3700.11992099999"/>
    <x v="1074"/>
  </r>
  <r>
    <x v="29"/>
    <n v="10.1031849179"/>
    <n v="2910.13058485999"/>
    <x v="1075"/>
  </r>
  <r>
    <x v="29"/>
    <n v="6.5990767253199998"/>
    <n v="3178.5953692399899"/>
    <x v="1076"/>
  </r>
  <r>
    <x v="29"/>
    <n v="9.2240271855699998"/>
    <n v="2832.9376986299899"/>
    <x v="1077"/>
  </r>
  <r>
    <x v="29"/>
    <n v="40.601700257799898"/>
    <n v="7242.60367339"/>
    <x v="1078"/>
  </r>
  <r>
    <x v="30"/>
    <n v="77.141827246199895"/>
    <n v="9157.7877670100006"/>
    <x v="1079"/>
  </r>
  <r>
    <x v="30"/>
    <n v="24.9953096138"/>
    <n v="4696.2509399399896"/>
    <x v="1080"/>
  </r>
  <r>
    <x v="30"/>
    <n v="129.00496730200001"/>
    <n v="13743.673302499899"/>
    <x v="1081"/>
  </r>
  <r>
    <x v="30"/>
    <n v="19.3228787832"/>
    <n v="3772.8882072299898"/>
    <x v="1082"/>
  </r>
  <r>
    <x v="30"/>
    <n v="12.6689251994"/>
    <n v="4913.26680063"/>
    <x v="1083"/>
  </r>
  <r>
    <x v="30"/>
    <n v="62.109479165000003"/>
    <n v="8230.5213665600004"/>
    <x v="1084"/>
  </r>
  <r>
    <x v="30"/>
    <n v="1.72244142584"/>
    <n v="1099.90096629"/>
    <x v="1085"/>
  </r>
  <r>
    <x v="30"/>
    <n v="9.6299935799999993E-7"/>
    <n v="0.93761473216000002"/>
    <x v="1086"/>
  </r>
  <r>
    <x v="30"/>
    <n v="63.642657497999899"/>
    <n v="8076.8538442400004"/>
    <x v="1087"/>
  </r>
  <r>
    <x v="31"/>
    <n v="6.4042971082099998"/>
    <n v="2941.7690553000002"/>
    <x v="1088"/>
  </r>
  <r>
    <x v="31"/>
    <n v="6.99198624941"/>
    <n v="2229.0312978000002"/>
    <x v="1089"/>
  </r>
  <r>
    <x v="31"/>
    <n v="5.0656188273299998"/>
    <n v="2009.7016866700001"/>
    <x v="1090"/>
  </r>
  <r>
    <x v="31"/>
    <n v="8.0654727812400004"/>
    <n v="2542.64046404999"/>
    <x v="1091"/>
  </r>
  <r>
    <x v="31"/>
    <n v="5.9004614774000004"/>
    <n v="2210.47070609"/>
    <x v="1092"/>
  </r>
  <r>
    <x v="31"/>
    <n v="6.7823894736500003"/>
    <n v="2404.8778424799898"/>
    <x v="1093"/>
  </r>
  <r>
    <x v="31"/>
    <n v="11.8702547166"/>
    <n v="4196.0765364999897"/>
    <x v="1094"/>
  </r>
  <r>
    <x v="31"/>
    <n v="1.7711198530000001"/>
    <n v="1179.4120109800001"/>
    <x v="1095"/>
  </r>
  <r>
    <x v="31"/>
    <n v="55.2872118656"/>
    <n v="15988.670866799899"/>
    <x v="1096"/>
  </r>
  <r>
    <x v="31"/>
    <n v="0.42154807237699998"/>
    <n v="901.85952314500003"/>
    <x v="1097"/>
  </r>
  <r>
    <x v="31"/>
    <n v="8.5039490156199999"/>
    <n v="3725.4921537499899"/>
    <x v="1098"/>
  </r>
  <r>
    <x v="31"/>
    <n v="8.6047288684000005"/>
    <n v="3439.4550277899898"/>
    <x v="1099"/>
  </r>
  <r>
    <x v="31"/>
    <n v="5.6874736065900002"/>
    <n v="3578.5209045500001"/>
    <x v="1100"/>
  </r>
  <r>
    <x v="31"/>
    <n v="6.7637360966999998"/>
    <n v="4181.1384337899899"/>
    <x v="1101"/>
  </r>
  <r>
    <x v="31"/>
    <n v="7.44921046237"/>
    <n v="4466.7672669699896"/>
    <x v="1102"/>
  </r>
  <r>
    <x v="31"/>
    <n v="8.15204727323"/>
    <n v="3787.0582599600002"/>
    <x v="1103"/>
  </r>
  <r>
    <x v="31"/>
    <n v="6.20097341522"/>
    <n v="2573.2528353900002"/>
    <x v="1104"/>
  </r>
  <r>
    <x v="31"/>
    <n v="7.3244055684499996"/>
    <n v="2564.2865334100002"/>
    <x v="1105"/>
  </r>
  <r>
    <x v="31"/>
    <n v="8.0960837280300009"/>
    <n v="3499.6961163999899"/>
    <x v="1106"/>
  </r>
  <r>
    <x v="31"/>
    <n v="7.4737571330700003"/>
    <n v="4434.9310710299897"/>
    <x v="1107"/>
  </r>
  <r>
    <x v="31"/>
    <n v="8.2254330038199903"/>
    <n v="4677.9652105900004"/>
    <x v="1108"/>
  </r>
  <r>
    <x v="31"/>
    <n v="7.7113213886"/>
    <n v="5349.0476421200001"/>
    <x v="1109"/>
  </r>
  <r>
    <x v="31"/>
    <n v="2.7201755581899998"/>
    <n v="2001.72350968"/>
    <x v="1110"/>
  </r>
  <r>
    <x v="31"/>
    <n v="116.052009463"/>
    <n v="19063.449036800001"/>
    <x v="1111"/>
  </r>
  <r>
    <x v="31"/>
    <n v="29.2070473319"/>
    <n v="7231.3852560200003"/>
    <x v="1112"/>
  </r>
  <r>
    <x v="31"/>
    <n v="27.9184973284999"/>
    <n v="5042.5228242100002"/>
    <x v="1113"/>
  </r>
  <r>
    <x v="31"/>
    <n v="1.01808803933E-4"/>
    <n v="11.4541798948999"/>
    <x v="1114"/>
  </r>
  <r>
    <x v="31"/>
    <n v="118.793605120999"/>
    <n v="14777.4133758999"/>
    <x v="1115"/>
  </r>
  <r>
    <x v="31"/>
    <n v="48.4306387122"/>
    <n v="6700.66460284"/>
    <x v="1116"/>
  </r>
  <r>
    <x v="31"/>
    <n v="4.9768662853899999"/>
    <n v="2746.3435282"/>
    <x v="1117"/>
  </r>
  <r>
    <x v="31"/>
    <n v="10.1302950315999"/>
    <n v="4408.8221888400003"/>
    <x v="1118"/>
  </r>
  <r>
    <x v="31"/>
    <n v="7.9181287845200004"/>
    <n v="3344.32579506"/>
    <x v="1119"/>
  </r>
  <r>
    <x v="31"/>
    <n v="3.9816038103400002"/>
    <n v="2210.1181650499898"/>
    <x v="1120"/>
  </r>
  <r>
    <x v="32"/>
    <n v="2.1865916329499999"/>
    <n v="1213.1705175699899"/>
    <x v="1121"/>
  </r>
  <r>
    <x v="32"/>
    <n v="5.9761565243000003"/>
    <n v="2090.9386235000002"/>
    <x v="1122"/>
  </r>
  <r>
    <x v="32"/>
    <n v="20.6914814161"/>
    <n v="4097.1709032799899"/>
    <x v="1123"/>
  </r>
  <r>
    <x v="32"/>
    <n v="1.1214055329899999"/>
    <n v="974.08498286899896"/>
    <x v="1124"/>
  </r>
  <r>
    <x v="32"/>
    <n v="103.500238995999"/>
    <n v="12408.528128399899"/>
    <x v="1125"/>
  </r>
  <r>
    <x v="32"/>
    <n v="9.9720646503499903"/>
    <n v="2651.13380469"/>
    <x v="1126"/>
  </r>
  <r>
    <x v="32"/>
    <n v="5.16680791866"/>
    <n v="2100.6937189"/>
    <x v="1127"/>
  </r>
  <r>
    <x v="32"/>
    <n v="85.659163730499898"/>
    <n v="14596.647490400001"/>
    <x v="1128"/>
  </r>
  <r>
    <x v="32"/>
    <n v="38.376913765600001"/>
    <n v="8182.2831910900004"/>
    <x v="1129"/>
  </r>
  <r>
    <x v="32"/>
    <n v="151.497790968"/>
    <n v="14983.4973645999"/>
    <x v="1130"/>
  </r>
  <r>
    <x v="32"/>
    <n v="12.3511577003"/>
    <n v="3667.61130413"/>
    <x v="1131"/>
  </r>
  <r>
    <x v="32"/>
    <n v="2.1254148709899998"/>
    <n v="1369.5668526300001"/>
    <x v="423"/>
  </r>
  <r>
    <x v="32"/>
    <n v="9.3004522126700007"/>
    <n v="3057.8207230500002"/>
    <x v="1132"/>
  </r>
  <r>
    <x v="32"/>
    <n v="0.77189060315799995"/>
    <n v="723.57516453599897"/>
    <x v="1133"/>
  </r>
  <r>
    <x v="32"/>
    <n v="2.4573546945400002"/>
    <n v="2072.77977585999"/>
    <x v="1134"/>
  </r>
  <r>
    <x v="32"/>
    <n v="1.5572290147700001"/>
    <n v="1225.61504826999"/>
    <x v="1135"/>
  </r>
  <r>
    <x v="32"/>
    <n v="36.094827622799897"/>
    <n v="7892.6917448100003"/>
    <x v="1136"/>
  </r>
  <r>
    <x v="32"/>
    <n v="0.48755785294999998"/>
    <n v="621.28262588300004"/>
    <x v="1137"/>
  </r>
  <r>
    <x v="32"/>
    <n v="107.50422689200001"/>
    <n v="14217.812730899899"/>
    <x v="1138"/>
  </r>
  <r>
    <x v="32"/>
    <n v="2.54860194881"/>
    <n v="1475.83677557999"/>
    <x v="1139"/>
  </r>
  <r>
    <x v="32"/>
    <n v="115.014325696"/>
    <n v="22783.590494200002"/>
    <x v="1140"/>
  </r>
  <r>
    <x v="32"/>
    <n v="7.36758361457"/>
    <n v="2476.6017093800001"/>
    <x v="1141"/>
  </r>
  <r>
    <x v="32"/>
    <n v="23.6505175164999"/>
    <n v="7853.6413896100003"/>
    <x v="1142"/>
  </r>
  <r>
    <x v="32"/>
    <n v="9.3424120880599997"/>
    <n v="2603.6684569499898"/>
    <x v="1143"/>
  </r>
  <r>
    <x v="32"/>
    <n v="2.9143428884799998"/>
    <n v="1368.6915102"/>
    <x v="1144"/>
  </r>
  <r>
    <x v="32"/>
    <n v="56.433609983099899"/>
    <n v="8969.1143722800007"/>
    <x v="1145"/>
  </r>
  <r>
    <x v="32"/>
    <n v="55.129307372200003"/>
    <n v="8895.0617378000006"/>
    <x v="1146"/>
  </r>
  <r>
    <x v="33"/>
    <n v="12.6022900228"/>
    <n v="4533.1811538700003"/>
    <x v="1147"/>
  </r>
  <r>
    <x v="33"/>
    <n v="2.2124406250000002"/>
    <n v="1328.8207874899899"/>
    <x v="1148"/>
  </r>
  <r>
    <x v="33"/>
    <n v="3.3128824805099999"/>
    <n v="1518.35690365"/>
    <x v="1149"/>
  </r>
  <r>
    <x v="33"/>
    <n v="3.2999287558699999"/>
    <n v="2685.8573049699899"/>
    <x v="1150"/>
  </r>
  <r>
    <x v="33"/>
    <n v="3.4234169961399998"/>
    <n v="2388.7688114600001"/>
    <x v="1151"/>
  </r>
  <r>
    <x v="33"/>
    <n v="2.1181486389000002"/>
    <n v="1571.8845317400001"/>
    <x v="1152"/>
  </r>
  <r>
    <x v="33"/>
    <n v="46.839028224099899"/>
    <n v="6567.98778063999"/>
    <x v="1153"/>
  </r>
  <r>
    <x v="33"/>
    <n v="2.7571346913000001"/>
    <n v="2476.6066462799899"/>
    <x v="1154"/>
  </r>
  <r>
    <x v="33"/>
    <n v="0.227149549063"/>
    <n v="614.86997368799905"/>
    <x v="1155"/>
  </r>
  <r>
    <x v="33"/>
    <n v="0.15745732613800001"/>
    <n v="371.06805703899897"/>
    <x v="1156"/>
  </r>
  <r>
    <x v="33"/>
    <n v="0.959175739852"/>
    <n v="882.28693868300002"/>
    <x v="1157"/>
  </r>
  <r>
    <x v="33"/>
    <n v="0.52627035581299997"/>
    <n v="785.41720677499904"/>
    <x v="1158"/>
  </r>
  <r>
    <x v="33"/>
    <n v="4.7675738493999997"/>
    <n v="3157.5377552599898"/>
    <x v="1159"/>
  </r>
  <r>
    <x v="33"/>
    <n v="0.46862981445099999"/>
    <n v="827.17456516799905"/>
    <x v="1160"/>
  </r>
  <r>
    <x v="33"/>
    <n v="0.915363726303"/>
    <n v="830.48833352799898"/>
    <x v="1161"/>
  </r>
  <r>
    <x v="33"/>
    <n v="6.4126312091599997"/>
    <n v="3379.1748212500002"/>
    <x v="1162"/>
  </r>
  <r>
    <x v="33"/>
    <n v="7.9979498620399996"/>
    <n v="4767.6246865200001"/>
    <x v="1163"/>
  </r>
  <r>
    <x v="33"/>
    <n v="2.0577960986999999"/>
    <n v="2474.7198274299899"/>
    <x v="1164"/>
  </r>
  <r>
    <x v="33"/>
    <n v="0.201276161319"/>
    <n v="500.46822282199901"/>
    <x v="1165"/>
  </r>
  <r>
    <x v="33"/>
    <n v="10.8171963257999"/>
    <n v="2746.7181977999899"/>
    <x v="1166"/>
  </r>
  <r>
    <x v="33"/>
    <n v="3.86856392337"/>
    <n v="2235.6770689599898"/>
    <x v="1167"/>
  </r>
  <r>
    <x v="33"/>
    <n v="6.5106529311600001"/>
    <n v="4959.2284947099897"/>
    <x v="1168"/>
  </r>
  <r>
    <x v="33"/>
    <n v="6.3423355668300001"/>
    <n v="3260.6053448500002"/>
    <x v="1169"/>
  </r>
  <r>
    <x v="33"/>
    <n v="6.16019625705"/>
    <n v="3155.7387969299898"/>
    <x v="1170"/>
  </r>
  <r>
    <x v="33"/>
    <n v="2.9828838657599999"/>
    <n v="2044.87127987999"/>
    <x v="1171"/>
  </r>
  <r>
    <x v="33"/>
    <n v="28.713925589799899"/>
    <n v="5661.5001498600004"/>
    <x v="1172"/>
  </r>
  <r>
    <x v="33"/>
    <n v="25.138464861700001"/>
    <n v="4550.7823999700004"/>
    <x v="1173"/>
  </r>
  <r>
    <x v="33"/>
    <n v="132.595890268999"/>
    <n v="13673.270747099899"/>
    <x v="1174"/>
  </r>
  <r>
    <x v="33"/>
    <n v="102.824336544999"/>
    <n v="9396.2516072100007"/>
    <x v="1175"/>
  </r>
  <r>
    <x v="33"/>
    <n v="95.214838736299896"/>
    <n v="8810.08001616"/>
    <x v="1176"/>
  </r>
  <r>
    <x v="33"/>
    <n v="14.057335972600001"/>
    <n v="3638.1515388500002"/>
    <x v="1177"/>
  </r>
  <r>
    <x v="33"/>
    <n v="81.329438912100002"/>
    <n v="8194.6732492899901"/>
    <x v="1178"/>
  </r>
  <r>
    <x v="33"/>
    <n v="146.849847592999"/>
    <n v="13241.090758799901"/>
    <x v="1179"/>
  </r>
  <r>
    <x v="33"/>
    <n v="26.247840096200001"/>
    <n v="4475.4764485300002"/>
    <x v="1180"/>
  </r>
  <r>
    <x v="33"/>
    <n v="226.02555432099899"/>
    <n v="28186.3254640999"/>
    <x v="1181"/>
  </r>
  <r>
    <x v="33"/>
    <n v="43.026818920700002"/>
    <n v="6628.0880548699897"/>
    <x v="1182"/>
  </r>
  <r>
    <x v="33"/>
    <n v="54.767075663900002"/>
    <n v="6517.07799548"/>
    <x v="1183"/>
  </r>
  <r>
    <x v="33"/>
    <n v="113.437897785"/>
    <n v="9446.9199712200007"/>
    <x v="1184"/>
  </r>
  <r>
    <x v="33"/>
    <n v="123.759909648999"/>
    <n v="11345.2464448999"/>
    <x v="1185"/>
  </r>
  <r>
    <x v="33"/>
    <n v="23.2638762409"/>
    <n v="4534.2657287000002"/>
    <x v="1186"/>
  </r>
  <r>
    <x v="33"/>
    <n v="64.912189718199897"/>
    <n v="11012.474136500001"/>
    <x v="1187"/>
  </r>
  <r>
    <x v="33"/>
    <n v="17.0735445316"/>
    <n v="3957.2806049999899"/>
    <x v="1188"/>
  </r>
  <r>
    <x v="33"/>
    <n v="11.6236693731"/>
    <n v="4305.2484165300002"/>
    <x v="1189"/>
  </r>
  <r>
    <x v="33"/>
    <n v="2.8345773937600001"/>
    <n v="1815.3016537599899"/>
    <x v="1190"/>
  </r>
  <r>
    <x v="34"/>
    <n v="1.3414936582799999"/>
    <n v="1418.8101411800001"/>
    <x v="1191"/>
  </r>
  <r>
    <x v="34"/>
    <n v="1.82133284559"/>
    <n v="1194.3814402400001"/>
    <x v="1192"/>
  </r>
  <r>
    <x v="34"/>
    <n v="1.0941654529E-5"/>
    <n v="54.468354074799898"/>
    <x v="1193"/>
  </r>
  <r>
    <x v="34"/>
    <n v="4.0808935457200004"/>
    <n v="2770.8598701400001"/>
    <x v="1194"/>
  </r>
  <r>
    <x v="34"/>
    <n v="38.9011633577"/>
    <n v="6699.2519775500004"/>
    <x v="1195"/>
  </r>
  <r>
    <x v="34"/>
    <n v="68.618007512999895"/>
    <n v="7566.2342944700003"/>
    <x v="1196"/>
  </r>
  <r>
    <x v="34"/>
    <n v="54.332226511499897"/>
    <n v="10111.523982500001"/>
    <x v="1197"/>
  </r>
  <r>
    <x v="34"/>
    <n v="2.0250933431899998E-3"/>
    <n v="663.15655291699898"/>
    <x v="1198"/>
  </r>
  <r>
    <x v="34"/>
    <n v="313.04581602899901"/>
    <n v="20507.509272999901"/>
    <x v="1199"/>
  </r>
  <r>
    <x v="34"/>
    <n v="1.3117094306799999"/>
    <n v="996.25585545599904"/>
    <x v="1200"/>
  </r>
  <r>
    <x v="34"/>
    <n v="11.4698786513"/>
    <n v="3603.8540811399898"/>
    <x v="1201"/>
  </r>
  <r>
    <x v="34"/>
    <n v="25.424550588500001"/>
    <n v="6076.3592126100002"/>
    <x v="1202"/>
  </r>
  <r>
    <x v="34"/>
    <n v="31.127452922700002"/>
    <n v="7203.36567087"/>
    <x v="1203"/>
  </r>
  <r>
    <x v="34"/>
    <n v="35.4835154770999"/>
    <n v="5206.4273597900001"/>
    <x v="1204"/>
  </r>
  <r>
    <x v="34"/>
    <n v="133.60243576600001"/>
    <n v="13951.729807199899"/>
    <x v="1205"/>
  </r>
  <r>
    <x v="34"/>
    <n v="8.0863338303599903"/>
    <n v="2412.6462114999899"/>
    <x v="1206"/>
  </r>
  <r>
    <x v="34"/>
    <n v="27.816509956800001"/>
    <n v="4850.3814177699896"/>
    <x v="1207"/>
  </r>
  <r>
    <x v="34"/>
    <n v="18.0143608578"/>
    <n v="3700.8758785800001"/>
    <x v="1208"/>
  </r>
  <r>
    <x v="34"/>
    <n v="120.128429401999"/>
    <n v="12666.9797553999"/>
    <x v="1209"/>
  </r>
  <r>
    <x v="34"/>
    <n v="2.0696565435899998"/>
    <n v="2760.0645057699899"/>
    <x v="1210"/>
  </r>
  <r>
    <x v="34"/>
    <n v="67.502996105099896"/>
    <n v="14074.7383061"/>
    <x v="1211"/>
  </r>
  <r>
    <x v="34"/>
    <n v="22.626828029799899"/>
    <n v="6947.1340518500001"/>
    <x v="1212"/>
  </r>
  <r>
    <x v="34"/>
    <n v="18.8361287269"/>
    <n v="3753.08924544"/>
    <x v="1213"/>
  </r>
  <r>
    <x v="34"/>
    <n v="11.6031388179"/>
    <n v="4331.7795622599897"/>
    <x v="1214"/>
  </r>
  <r>
    <x v="34"/>
    <n v="37.553002744899899"/>
    <n v="9334.5251189099909"/>
    <x v="1215"/>
  </r>
  <r>
    <x v="34"/>
    <n v="0.29898922782499998"/>
    <n v="576.85766750200003"/>
    <x v="1216"/>
  </r>
  <r>
    <x v="34"/>
    <n v="1.60124690786E-4"/>
    <n v="80.779954763999896"/>
    <x v="1217"/>
  </r>
  <r>
    <x v="34"/>
    <n v="1.06993700124"/>
    <n v="863.60543137100001"/>
    <x v="1218"/>
  </r>
  <r>
    <x v="34"/>
    <n v="104.425494633"/>
    <n v="9590.1233199800008"/>
    <x v="1219"/>
  </r>
  <r>
    <x v="34"/>
    <n v="15.7406431671"/>
    <n v="4407.7260413699896"/>
    <x v="1220"/>
  </r>
  <r>
    <x v="34"/>
    <n v="36.624787793499898"/>
    <n v="5056.2342818300003"/>
    <x v="1221"/>
  </r>
  <r>
    <x v="34"/>
    <n v="1.80028348357E-4"/>
    <n v="311.55078448199902"/>
    <x v="1222"/>
  </r>
  <r>
    <x v="34"/>
    <n v="10.255358166500001"/>
    <n v="3075.9821868899899"/>
    <x v="1223"/>
  </r>
  <r>
    <x v="34"/>
    <n v="193.944373786"/>
    <n v="19546.119986699901"/>
    <x v="1224"/>
  </r>
  <r>
    <x v="34"/>
    <n v="77.925960357099896"/>
    <n v="9119.9886535900005"/>
    <x v="1225"/>
  </r>
  <r>
    <x v="34"/>
    <n v="25.9584408208"/>
    <n v="4634.4026833300004"/>
    <x v="1226"/>
  </r>
  <r>
    <x v="34"/>
    <n v="22.188269612700001"/>
    <n v="4961.7666285100004"/>
    <x v="1227"/>
  </r>
  <r>
    <x v="34"/>
    <n v="5.0526904069599999E-4"/>
    <n v="150.544592287"/>
    <x v="1228"/>
  </r>
  <r>
    <x v="34"/>
    <n v="20.982955247900001"/>
    <n v="5196.0359745100004"/>
    <x v="1229"/>
  </r>
  <r>
    <x v="34"/>
    <n v="17.2737264625999"/>
    <n v="5812.6959503400003"/>
    <x v="1230"/>
  </r>
  <r>
    <x v="34"/>
    <n v="2.1281298615000001E-5"/>
    <n v="44.132132255000002"/>
    <x v="1231"/>
  </r>
  <r>
    <x v="34"/>
    <n v="4.3859836210000001E-5"/>
    <n v="213.751518836999"/>
    <x v="1232"/>
  </r>
  <r>
    <x v="34"/>
    <n v="3.1080037922799999"/>
    <n v="1739.2287457899899"/>
    <x v="1233"/>
  </r>
  <r>
    <x v="34"/>
    <n v="2.11860109221"/>
    <n v="1211.4326640700001"/>
    <x v="1234"/>
  </r>
  <r>
    <x v="34"/>
    <n v="6.1407361756899999"/>
    <n v="3618.0281301800001"/>
    <x v="1235"/>
  </r>
  <r>
    <x v="34"/>
    <n v="3.89164656888E-4"/>
    <n v="136.102057768999"/>
    <x v="1236"/>
  </r>
  <r>
    <x v="34"/>
    <n v="37.535893696899898"/>
    <n v="6463.2500179299896"/>
    <x v="1237"/>
  </r>
  <r>
    <x v="34"/>
    <n v="16.101455184500001"/>
    <n v="3683.2870309099899"/>
    <x v="1238"/>
  </r>
  <r>
    <x v="34"/>
    <n v="1.09839795504"/>
    <n v="1107.5195637899899"/>
    <x v="1239"/>
  </r>
  <r>
    <x v="34"/>
    <n v="8.7687877449399902"/>
    <n v="2473.7745781499898"/>
    <x v="1240"/>
  </r>
  <r>
    <x v="34"/>
    <n v="122.600677028999"/>
    <n v="12947.062542699899"/>
    <x v="1241"/>
  </r>
  <r>
    <x v="34"/>
    <n v="39.957349232699897"/>
    <n v="5810.5413208299897"/>
    <x v="1242"/>
  </r>
  <r>
    <x v="34"/>
    <n v="9.8150070105699996"/>
    <n v="2676.94500573"/>
    <x v="1243"/>
  </r>
  <r>
    <x v="34"/>
    <n v="0.40346048136599999"/>
    <n v="1115.53423453"/>
    <x v="1244"/>
  </r>
  <r>
    <x v="34"/>
    <n v="19.895764167700001"/>
    <n v="5116.1646843199896"/>
    <x v="1245"/>
  </r>
  <r>
    <x v="34"/>
    <n v="137.68983157900001"/>
    <n v="13102.141572299901"/>
    <x v="1246"/>
  </r>
  <r>
    <x v="34"/>
    <n v="5.5711732740700001E-2"/>
    <n v="1339.7000377899899"/>
    <x v="1247"/>
  </r>
  <r>
    <x v="34"/>
    <n v="5.2311631525799995E-4"/>
    <n v="169.913069049999"/>
    <x v="1248"/>
  </r>
  <r>
    <x v="34"/>
    <n v="107.49643935"/>
    <n v="10495.749679"/>
    <x v="1249"/>
  </r>
  <r>
    <x v="34"/>
    <n v="1.6282040876099999E-2"/>
    <n v="888.78042235099895"/>
    <x v="1250"/>
  </r>
  <r>
    <x v="34"/>
    <n v="1.86739297576E-4"/>
    <n v="235.243436239"/>
    <x v="1251"/>
  </r>
  <r>
    <x v="34"/>
    <n v="26.413335629599899"/>
    <n v="4997.3494331499896"/>
    <x v="1252"/>
  </r>
  <r>
    <x v="34"/>
    <n v="2.3287927221399998E-3"/>
    <n v="921.10100152500002"/>
    <x v="1253"/>
  </r>
  <r>
    <x v="34"/>
    <n v="17.1320774014"/>
    <n v="5462.4384473199898"/>
    <x v="1254"/>
  </r>
  <r>
    <x v="34"/>
    <n v="151.004603540999"/>
    <n v="27999.412770999901"/>
    <x v="1255"/>
  </r>
  <r>
    <x v="34"/>
    <n v="0.72192770164999998"/>
    <n v="1147.4681521299899"/>
    <x v="1256"/>
  </r>
  <r>
    <x v="34"/>
    <n v="7.1227462935399997"/>
    <n v="2290.6876063200002"/>
    <x v="1257"/>
  </r>
  <r>
    <x v="34"/>
    <n v="18.6433174533"/>
    <n v="5134.7039406200001"/>
    <x v="1258"/>
  </r>
  <r>
    <x v="34"/>
    <n v="95.5605815796999"/>
    <n v="8149.1702364399898"/>
    <x v="1259"/>
  </r>
  <r>
    <x v="34"/>
    <n v="66.5597643949"/>
    <n v="13677.7900477"/>
    <x v="1260"/>
  </r>
  <r>
    <x v="34"/>
    <n v="3.8929403410999998E-5"/>
    <n v="63.009093686999897"/>
    <x v="1261"/>
  </r>
  <r>
    <x v="34"/>
    <n v="22.272877259600001"/>
    <n v="4325.7795780599899"/>
    <x v="1262"/>
  </r>
  <r>
    <x v="34"/>
    <n v="3.4771791584999998E-5"/>
    <n v="239.535783635"/>
    <x v="1263"/>
  </r>
  <r>
    <x v="34"/>
    <n v="36.711651150999899"/>
    <n v="5065.5684707399896"/>
    <x v="1264"/>
  </r>
  <r>
    <x v="34"/>
    <n v="5.6601308855600001"/>
    <n v="2645.48919053999"/>
    <x v="1265"/>
  </r>
  <r>
    <x v="34"/>
    <n v="0.12234951671200001"/>
    <n v="3923.4236749800002"/>
    <x v="1266"/>
  </r>
  <r>
    <x v="34"/>
    <n v="1.1716882717899999"/>
    <n v="1978.89250676999"/>
    <x v="1267"/>
  </r>
  <r>
    <x v="34"/>
    <n v="10.8450495659"/>
    <n v="3587.58942686"/>
    <x v="1268"/>
  </r>
  <r>
    <x v="34"/>
    <n v="20.421002077000001"/>
    <n v="4421.07589095"/>
    <x v="1269"/>
  </r>
  <r>
    <x v="34"/>
    <n v="1.1472969825199999E-4"/>
    <n v="167.513492576"/>
    <x v="1270"/>
  </r>
  <r>
    <x v="34"/>
    <n v="0.237222864108"/>
    <n v="762.89377759199897"/>
    <x v="1271"/>
  </r>
  <r>
    <x v="34"/>
    <n v="44.283006160100001"/>
    <n v="10260.639448100001"/>
    <x v="1272"/>
  </r>
  <r>
    <x v="34"/>
    <n v="0.40207269436900001"/>
    <n v="942.72718605499904"/>
    <x v="1273"/>
  </r>
  <r>
    <x v="34"/>
    <n v="38.611892580899898"/>
    <n v="7822.4263845100004"/>
    <x v="1274"/>
  </r>
  <r>
    <x v="34"/>
    <n v="6.9878380472000003"/>
    <n v="2685.1924035000002"/>
    <x v="1275"/>
  </r>
  <r>
    <x v="34"/>
    <n v="3.5631397638100001E-4"/>
    <n v="486.42649453299902"/>
    <x v="1276"/>
  </r>
  <r>
    <x v="34"/>
    <n v="5.0818147710300003"/>
    <n v="2961.17038107999"/>
    <x v="1277"/>
  </r>
  <r>
    <x v="34"/>
    <n v="154.018395714999"/>
    <n v="28914.401291400001"/>
    <x v="1278"/>
  </r>
  <r>
    <x v="34"/>
    <n v="36.948317098300002"/>
    <n v="7622.0767314900004"/>
    <x v="1279"/>
  </r>
  <r>
    <x v="34"/>
    <n v="3.48711220144"/>
    <n v="2901.0274706999899"/>
    <x v="1280"/>
  </r>
  <r>
    <x v="34"/>
    <n v="28.434431854100001"/>
    <n v="5606.4705250500001"/>
    <x v="1281"/>
  </r>
  <r>
    <x v="34"/>
    <n v="3.6981020104999998E-4"/>
    <n v="246.929091236999"/>
    <x v="1282"/>
  </r>
  <r>
    <x v="34"/>
    <n v="9.5116631409199995E-4"/>
    <n v="510.50247015000002"/>
    <x v="1283"/>
  </r>
  <r>
    <x v="34"/>
    <n v="2.63074528528E-3"/>
    <n v="281.396808593"/>
    <x v="1284"/>
  </r>
  <r>
    <x v="34"/>
    <n v="0.110548991673"/>
    <n v="2978.3992020000001"/>
    <x v="1285"/>
  </r>
  <r>
    <x v="35"/>
    <n v="5.1310928253899997"/>
    <n v="5645.8150297599896"/>
    <x v="1286"/>
  </r>
  <r>
    <x v="35"/>
    <n v="3.1055621317100002"/>
    <n v="3595.29081511"/>
    <x v="1287"/>
  </r>
  <r>
    <x v="36"/>
    <n v="1.0335834073700001"/>
    <n v="1031.3007791299899"/>
    <x v="1288"/>
  </r>
  <r>
    <x v="36"/>
    <n v="12.5199202023"/>
    <n v="6713.9116251300002"/>
    <x v="1289"/>
  </r>
  <r>
    <x v="36"/>
    <n v="51.604949944700003"/>
    <n v="9449.6633568800007"/>
    <x v="1290"/>
  </r>
  <r>
    <x v="36"/>
    <n v="31.374751252500001"/>
    <n v="4922.8905113700002"/>
    <x v="1291"/>
  </r>
  <r>
    <x v="36"/>
    <n v="55.109052087999899"/>
    <n v="8833.3817974800004"/>
    <x v="1292"/>
  </r>
  <r>
    <x v="36"/>
    <n v="45.9843344758999"/>
    <n v="5668.3288500299896"/>
    <x v="1293"/>
  </r>
  <r>
    <x v="36"/>
    <n v="5.0612961253100002"/>
    <n v="2260.8690701400001"/>
    <x v="1294"/>
  </r>
  <r>
    <x v="36"/>
    <n v="51.7908271623999"/>
    <n v="7356.9107925799899"/>
    <x v="1295"/>
  </r>
  <r>
    <x v="36"/>
    <n v="34.959160254499899"/>
    <n v="5943.6324969899897"/>
    <x v="1296"/>
  </r>
  <r>
    <x v="36"/>
    <n v="0.32888470532000003"/>
    <n v="1594.72824386"/>
    <x v="1297"/>
  </r>
  <r>
    <x v="36"/>
    <n v="7.8171320035900003"/>
    <n v="2512.19238704999"/>
    <x v="1298"/>
  </r>
  <r>
    <x v="36"/>
    <n v="20.7752793430999"/>
    <n v="3913.36089149999"/>
    <x v="1299"/>
  </r>
  <r>
    <x v="36"/>
    <n v="59.417974874400002"/>
    <n v="7773.2872426699896"/>
    <x v="1300"/>
  </r>
  <r>
    <x v="36"/>
    <n v="1.93276839675"/>
    <n v="1692.0067627200001"/>
    <x v="1301"/>
  </r>
  <r>
    <x v="36"/>
    <n v="8.6591624491200001"/>
    <n v="4474.1471749599896"/>
    <x v="1302"/>
  </r>
  <r>
    <x v="36"/>
    <n v="71.045959893700001"/>
    <n v="8732.4404071499903"/>
    <x v="1303"/>
  </r>
  <r>
    <x v="36"/>
    <n v="45.639730519300002"/>
    <n v="7759.3325935299899"/>
    <x v="1304"/>
  </r>
  <r>
    <x v="36"/>
    <n v="173.15057683500001"/>
    <n v="16025.9416455999"/>
    <x v="1305"/>
  </r>
  <r>
    <x v="36"/>
    <n v="0.42624237300000001"/>
    <n v="881.32230191500003"/>
    <x v="1306"/>
  </r>
  <r>
    <x v="36"/>
    <n v="33.208365675899898"/>
    <n v="6806.5999615299897"/>
    <x v="1307"/>
  </r>
  <r>
    <x v="36"/>
    <n v="0.57077336498800002"/>
    <n v="756.70929109300005"/>
    <x v="1308"/>
  </r>
  <r>
    <x v="36"/>
    <n v="9.5222403632100008"/>
    <n v="3740.2010183299899"/>
    <x v="1309"/>
  </r>
  <r>
    <x v="36"/>
    <n v="9.7049459830899902"/>
    <n v="4092.88022817"/>
    <x v="1310"/>
  </r>
  <r>
    <x v="36"/>
    <n v="10.9952266050999"/>
    <n v="4226.6455295300002"/>
    <x v="1311"/>
  </r>
  <r>
    <x v="36"/>
    <n v="9.5449154921300003"/>
    <n v="2685.5359798899899"/>
    <x v="1312"/>
  </r>
  <r>
    <x v="36"/>
    <n v="62.875940237400002"/>
    <n v="13611.7014325"/>
    <x v="1313"/>
  </r>
  <r>
    <x v="36"/>
    <n v="27.450693860200001"/>
    <n v="6208.5380975400003"/>
    <x v="1314"/>
  </r>
  <r>
    <x v="36"/>
    <n v="11.4471173588"/>
    <n v="4117.6202828100004"/>
    <x v="1315"/>
  </r>
  <r>
    <x v="36"/>
    <n v="8.4069119220400008"/>
    <n v="3931.3103104100001"/>
    <x v="1316"/>
  </r>
  <r>
    <x v="36"/>
    <n v="18.0933026109"/>
    <n v="4025.23995551999"/>
    <x v="1317"/>
  </r>
  <r>
    <x v="36"/>
    <n v="11.4302551128999"/>
    <n v="3180.1862973799898"/>
    <x v="1318"/>
  </r>
  <r>
    <x v="36"/>
    <n v="8.7193208123799906"/>
    <n v="4064.1293286499899"/>
    <x v="1319"/>
  </r>
  <r>
    <x v="36"/>
    <n v="9.0293366855400006"/>
    <n v="3994.1419713999899"/>
    <x v="1320"/>
  </r>
  <r>
    <x v="36"/>
    <n v="10.5788926423"/>
    <n v="4554.3226277800004"/>
    <x v="1321"/>
  </r>
  <r>
    <x v="36"/>
    <n v="4.1666228224099999"/>
    <n v="1871.25481244"/>
    <x v="1322"/>
  </r>
  <r>
    <x v="36"/>
    <n v="6.72785022365"/>
    <n v="3246.4791020399898"/>
    <x v="1323"/>
  </r>
  <r>
    <x v="36"/>
    <n v="10.647890691600001"/>
    <n v="3039.1341743399898"/>
    <x v="1324"/>
  </r>
  <r>
    <x v="36"/>
    <n v="10.7560110519"/>
    <n v="4066.4934180800001"/>
    <x v="1325"/>
  </r>
  <r>
    <x v="36"/>
    <n v="2.9782770154899998"/>
    <n v="1554.8738929399899"/>
    <x v="1326"/>
  </r>
  <r>
    <x v="36"/>
    <n v="10.8697927031"/>
    <n v="3638.5653831099899"/>
    <x v="1327"/>
  </r>
  <r>
    <x v="36"/>
    <n v="10.0438322293"/>
    <n v="3496.2988426900001"/>
    <x v="1328"/>
  </r>
  <r>
    <x v="36"/>
    <n v="6.7223088875699997"/>
    <n v="2947.1474567999899"/>
    <x v="1329"/>
  </r>
  <r>
    <x v="36"/>
    <n v="41.0017226712"/>
    <n v="6767.9878028000003"/>
    <x v="1330"/>
  </r>
  <r>
    <x v="36"/>
    <n v="11.7799536963"/>
    <n v="4013.6653506500002"/>
    <x v="1331"/>
  </r>
  <r>
    <x v="36"/>
    <n v="13.1850340444"/>
    <n v="3402.0599018399898"/>
    <x v="1332"/>
  </r>
  <r>
    <x v="36"/>
    <n v="80.544147095400007"/>
    <n v="14456.802082599899"/>
    <x v="1333"/>
  </r>
  <r>
    <x v="36"/>
    <n v="10.556921277700001"/>
    <n v="4523.4686676800002"/>
    <x v="1334"/>
  </r>
  <r>
    <x v="36"/>
    <n v="11.645065581200001"/>
    <n v="4006.0555708500001"/>
    <x v="1335"/>
  </r>
  <r>
    <x v="36"/>
    <n v="1.5130020336300001"/>
    <n v="1265.7724150900001"/>
    <x v="1336"/>
  </r>
  <r>
    <x v="36"/>
    <n v="5.1578874932399996"/>
    <n v="1961.7221991199899"/>
    <x v="1337"/>
  </r>
  <r>
    <x v="36"/>
    <n v="16.056472667400001"/>
    <n v="3499.6202432800001"/>
    <x v="1338"/>
  </r>
  <r>
    <x v="36"/>
    <n v="59.333621698899897"/>
    <n v="15976.1195287999"/>
    <x v="1339"/>
  </r>
  <r>
    <x v="36"/>
    <n v="6.1002596570399996"/>
    <n v="2161.3385449100001"/>
    <x v="1340"/>
  </r>
  <r>
    <x v="36"/>
    <n v="232.79167173299899"/>
    <n v="18932.2974189999"/>
    <x v="1341"/>
  </r>
  <r>
    <x v="36"/>
    <n v="56.469691093199899"/>
    <n v="6532.7637680099897"/>
    <x v="1342"/>
  </r>
  <r>
    <x v="36"/>
    <n v="2.4680196978"/>
    <n v="1883.3198440599899"/>
    <x v="1343"/>
  </r>
  <r>
    <x v="36"/>
    <n v="25.7190950431999"/>
    <n v="5591.4783134400004"/>
    <x v="1344"/>
  </r>
  <r>
    <x v="36"/>
    <n v="59.712840762600003"/>
    <n v="12287.4768574999"/>
    <x v="1345"/>
  </r>
  <r>
    <x v="36"/>
    <n v="13.6870246864999"/>
    <n v="5467.5581373300001"/>
    <x v="1346"/>
  </r>
  <r>
    <x v="36"/>
    <n v="23.009703815400002"/>
    <n v="4319.0798557899898"/>
    <x v="1347"/>
  </r>
  <r>
    <x v="37"/>
    <n v="77.706113700200007"/>
    <n v="7952.9420505300004"/>
    <x v="1348"/>
  </r>
  <r>
    <x v="37"/>
    <n v="262.50371557599902"/>
    <n v="17548.942693500001"/>
    <x v="1349"/>
  </r>
  <r>
    <x v="37"/>
    <n v="607.56998576499905"/>
    <n v="32714.309142800001"/>
    <x v="1350"/>
  </r>
  <r>
    <x v="37"/>
    <n v="67.217429617799894"/>
    <n v="9994.4868815699901"/>
    <x v="1351"/>
  </r>
  <r>
    <x v="37"/>
    <n v="143.877381533999"/>
    <n v="13015.381866399901"/>
    <x v="1352"/>
  </r>
  <r>
    <x v="37"/>
    <n v="48.461234697400002"/>
    <n v="6824.7632611500003"/>
    <x v="1353"/>
  </r>
  <r>
    <x v="37"/>
    <n v="8.2440751679699904"/>
    <n v="3655.2236503899899"/>
    <x v="1354"/>
  </r>
  <r>
    <x v="37"/>
    <n v="547.46765840299895"/>
    <n v="40012.544618300002"/>
    <x v="1355"/>
  </r>
  <r>
    <x v="37"/>
    <n v="13.5501435149"/>
    <n v="3032.59548291999"/>
    <x v="1356"/>
  </r>
  <r>
    <x v="37"/>
    <n v="129.84108196400001"/>
    <n v="11030.9864942"/>
    <x v="1357"/>
  </r>
  <r>
    <x v="37"/>
    <n v="14.9733091803999"/>
    <n v="3635.4376449400002"/>
    <x v="1358"/>
  </r>
  <r>
    <x v="37"/>
    <n v="0.21710435242600001"/>
    <n v="418.62003506799903"/>
    <x v="1359"/>
  </r>
  <r>
    <x v="37"/>
    <n v="47.856982966899899"/>
    <n v="7075.2668035799898"/>
    <x v="1360"/>
  </r>
  <r>
    <x v="37"/>
    <n v="6.60606271321"/>
    <n v="2824.33069483999"/>
    <x v="1361"/>
  </r>
  <r>
    <x v="37"/>
    <n v="4.9168950339600004"/>
    <n v="2897.8662319800001"/>
    <x v="1362"/>
  </r>
  <r>
    <x v="37"/>
    <n v="59.912510466900002"/>
    <n v="12316.290146900001"/>
    <x v="1363"/>
  </r>
  <r>
    <x v="37"/>
    <n v="57.839822916300001"/>
    <n v="9457.3134967799906"/>
    <x v="1364"/>
  </r>
  <r>
    <x v="37"/>
    <n v="65.304273473899897"/>
    <n v="7530.7355773500003"/>
    <x v="1365"/>
  </r>
  <r>
    <x v="37"/>
    <n v="60.2986864436999"/>
    <n v="9901.9966062599906"/>
    <x v="1366"/>
  </r>
  <r>
    <x v="37"/>
    <n v="8.0644178635799904"/>
    <n v="4525.51673931"/>
    <x v="1367"/>
  </r>
  <r>
    <x v="37"/>
    <n v="16.610426731899899"/>
    <n v="4306.0211863799896"/>
    <x v="1368"/>
  </r>
  <r>
    <x v="37"/>
    <n v="111.53379111700001"/>
    <n v="15646.1298814"/>
    <x v="1369"/>
  </r>
  <r>
    <x v="37"/>
    <n v="0.82803440647399995"/>
    <n v="775.98555983999904"/>
    <x v="1370"/>
  </r>
  <r>
    <x v="37"/>
    <n v="101.761330806999"/>
    <n v="10124.909869999899"/>
    <x v="1371"/>
  </r>
  <r>
    <x v="37"/>
    <n v="11.5710742984999"/>
    <n v="6049.3436258900001"/>
    <x v="1372"/>
  </r>
  <r>
    <x v="37"/>
    <n v="99.481930625000004"/>
    <n v="13467.2588144"/>
    <x v="1373"/>
  </r>
  <r>
    <x v="37"/>
    <n v="5.5844575240000003"/>
    <n v="2369.6640354299898"/>
    <x v="1374"/>
  </r>
  <r>
    <x v="38"/>
    <n v="66.360657047299895"/>
    <n v="14297.3410562999"/>
    <x v="1375"/>
  </r>
  <r>
    <x v="38"/>
    <n v="76.9729920284"/>
    <n v="11457.464356099899"/>
    <x v="1376"/>
  </r>
  <r>
    <x v="38"/>
    <n v="2.3964444924600001"/>
    <n v="1684.44718454999"/>
    <x v="1377"/>
  </r>
  <r>
    <x v="38"/>
    <n v="32.665638760900002"/>
    <n v="6351.3562923600002"/>
    <x v="1378"/>
  </r>
  <r>
    <x v="38"/>
    <n v="37.020415019399898"/>
    <n v="6464.0237166799898"/>
    <x v="1379"/>
  </r>
  <r>
    <x v="38"/>
    <n v="92.2500684753999"/>
    <n v="10271.418547499899"/>
    <x v="1380"/>
  </r>
  <r>
    <x v="38"/>
    <n v="52.0971206567"/>
    <n v="6036.9770490999899"/>
    <x v="1381"/>
  </r>
  <r>
    <x v="38"/>
    <n v="20.248943316399899"/>
    <n v="7892.4501645700002"/>
    <x v="1382"/>
  </r>
  <r>
    <x v="38"/>
    <n v="64.205628233499894"/>
    <n v="13359.0300903999"/>
    <x v="1383"/>
  </r>
  <r>
    <x v="38"/>
    <n v="5.54909948337"/>
    <n v="3412.5793768600001"/>
    <x v="1384"/>
  </r>
  <r>
    <x v="38"/>
    <n v="60.699894559699899"/>
    <n v="8283.7173223400005"/>
    <x v="1385"/>
  </r>
  <r>
    <x v="38"/>
    <n v="112.861694951"/>
    <n v="14014.8880533999"/>
    <x v="1386"/>
  </r>
  <r>
    <x v="38"/>
    <n v="58.761091830399899"/>
    <n v="10051.442689199899"/>
    <x v="1387"/>
  </r>
  <r>
    <x v="38"/>
    <n v="0.80317720339700005"/>
    <n v="785.11968847699904"/>
    <x v="1388"/>
  </r>
  <r>
    <x v="38"/>
    <n v="21.919788912000001"/>
    <n v="6819.8129882100002"/>
    <x v="1389"/>
  </r>
  <r>
    <x v="38"/>
    <n v="42.409605266200003"/>
    <n v="6389.0866933300003"/>
    <x v="1390"/>
  </r>
  <r>
    <x v="38"/>
    <n v="1.08616052559"/>
    <n v="1341.1022179900001"/>
    <x v="1391"/>
  </r>
  <r>
    <x v="38"/>
    <n v="0.31653934717299997"/>
    <n v="840.31778741799906"/>
    <x v="1392"/>
  </r>
  <r>
    <x v="38"/>
    <n v="5.8433591332199997E-2"/>
    <n v="208.894644333999"/>
    <x v="1393"/>
  </r>
  <r>
    <x v="38"/>
    <n v="12.3662499716"/>
    <n v="5300.1246476799897"/>
    <x v="1394"/>
  </r>
  <r>
    <x v="38"/>
    <n v="14.3672941822"/>
    <n v="3702.9412413099899"/>
    <x v="1395"/>
  </r>
  <r>
    <x v="38"/>
    <n v="15.6658445176"/>
    <n v="3687.9453966999899"/>
    <x v="1396"/>
  </r>
  <r>
    <x v="38"/>
    <n v="0.74891051825099997"/>
    <n v="1016.84931893999"/>
    <x v="1397"/>
  </r>
  <r>
    <x v="38"/>
    <n v="0.91447676330100003"/>
    <n v="778.54002884199895"/>
    <x v="1398"/>
  </r>
  <r>
    <x v="38"/>
    <n v="24.253147767000002"/>
    <n v="4916.04481966"/>
    <x v="1399"/>
  </r>
  <r>
    <x v="39"/>
    <n v="4.6231120952299998"/>
    <n v="2849.9388530000001"/>
    <x v="1400"/>
  </r>
  <r>
    <x v="39"/>
    <n v="53.6795078424"/>
    <n v="13684.2569127999"/>
    <x v="1401"/>
  </r>
  <r>
    <x v="39"/>
    <n v="20.0452944004"/>
    <n v="5082.9292638300003"/>
    <x v="1402"/>
  </r>
  <r>
    <x v="39"/>
    <n v="4.0487252816100003"/>
    <n v="6182.4061852300001"/>
    <x v="1403"/>
  </r>
  <r>
    <x v="39"/>
    <n v="0.76658368926499998"/>
    <n v="1481.0785941300001"/>
    <x v="1404"/>
  </r>
  <r>
    <x v="39"/>
    <n v="13.6364260229"/>
    <n v="8647.5057506800003"/>
    <x v="1405"/>
  </r>
  <r>
    <x v="39"/>
    <n v="7.1131959692200004"/>
    <n v="3189.93006482999"/>
    <x v="1406"/>
  </r>
  <r>
    <x v="39"/>
    <n v="2.4193295255199998"/>
    <n v="1333.515533"/>
    <x v="1407"/>
  </r>
  <r>
    <x v="39"/>
    <n v="52.130207435000003"/>
    <n v="7893.7691322500004"/>
    <x v="1408"/>
  </r>
  <r>
    <x v="39"/>
    <n v="0.33574348234200002"/>
    <n v="523.79543437500001"/>
    <x v="1409"/>
  </r>
  <r>
    <x v="39"/>
    <n v="2.0518217065100002"/>
    <n v="1405.8539763000001"/>
    <x v="1410"/>
  </r>
  <r>
    <x v="39"/>
    <n v="8.2859111504299996"/>
    <n v="3368.0886216499898"/>
    <x v="1411"/>
  </r>
  <r>
    <x v="40"/>
    <n v="0.90192606436900002"/>
    <n v="876.78585521599905"/>
    <x v="1412"/>
  </r>
  <r>
    <x v="40"/>
    <n v="32.917182261900003"/>
    <n v="6758.7705128899897"/>
    <x v="1413"/>
  </r>
  <r>
    <x v="40"/>
    <n v="10.097784321300001"/>
    <n v="4735.6395215499897"/>
    <x v="1414"/>
  </r>
  <r>
    <x v="40"/>
    <n v="4.5161048825199996"/>
    <n v="2102.17661838"/>
    <x v="1415"/>
  </r>
  <r>
    <x v="40"/>
    <n v="18.848255634200001"/>
    <n v="6315.19209021999"/>
    <x v="1416"/>
  </r>
  <r>
    <x v="40"/>
    <n v="4.4777143547399998"/>
    <n v="1787.1880267500001"/>
    <x v="1417"/>
  </r>
  <r>
    <x v="40"/>
    <n v="0.25143659654200001"/>
    <n v="605.13460516700002"/>
    <x v="1418"/>
  </r>
  <r>
    <x v="40"/>
    <n v="31.5551323139"/>
    <n v="6722.4718607799896"/>
    <x v="1419"/>
  </r>
  <r>
    <x v="40"/>
    <n v="1.7031823638000001"/>
    <n v="1555.2841456999899"/>
    <x v="1420"/>
  </r>
  <r>
    <x v="41"/>
    <n v="1.7078461789599999"/>
    <n v="1128.6448809200001"/>
    <x v="1421"/>
  </r>
  <r>
    <x v="41"/>
    <n v="3.4968225578799998"/>
    <n v="2256.9468456099899"/>
    <x v="1422"/>
  </r>
  <r>
    <x v="41"/>
    <n v="1.2746782327099999"/>
    <n v="1073.1922022900001"/>
    <x v="1423"/>
  </r>
  <r>
    <x v="41"/>
    <n v="3.2706547915800002"/>
    <n v="1939.4494226100001"/>
    <x v="1424"/>
  </r>
  <r>
    <x v="41"/>
    <n v="1.36019069015"/>
    <n v="1005.66155383"/>
    <x v="1425"/>
  </r>
  <r>
    <x v="41"/>
    <n v="1.6026125848399999"/>
    <n v="1110.34628186999"/>
    <x v="1426"/>
  </r>
  <r>
    <x v="41"/>
    <n v="9.0825471905700006"/>
    <n v="4344.9058321700004"/>
    <x v="1427"/>
  </r>
  <r>
    <x v="41"/>
    <n v="12.8451073064999"/>
    <n v="3643.26966824999"/>
    <x v="1428"/>
  </r>
  <r>
    <x v="41"/>
    <n v="12.533744323200001"/>
    <n v="4041.5314707299899"/>
    <x v="1429"/>
  </r>
  <r>
    <x v="41"/>
    <n v="26.056060538699899"/>
    <n v="6447.5803145700002"/>
    <x v="1430"/>
  </r>
  <r>
    <x v="41"/>
    <n v="146.085093255"/>
    <n v="12716.9137700999"/>
    <x v="1431"/>
  </r>
  <r>
    <x v="41"/>
    <n v="28.5479117241"/>
    <n v="6048.6979419400004"/>
    <x v="1432"/>
  </r>
  <r>
    <x v="41"/>
    <n v="16.455763066900001"/>
    <n v="3331.65570724999"/>
    <x v="1433"/>
  </r>
  <r>
    <x v="41"/>
    <n v="274.48157025199902"/>
    <n v="24412.288352200001"/>
    <x v="1434"/>
  </r>
  <r>
    <x v="41"/>
    <n v="20.2046155443999"/>
    <n v="4261.2902600899897"/>
    <x v="1435"/>
  </r>
  <r>
    <x v="41"/>
    <n v="10.354692525200001"/>
    <n v="2938.6789392199898"/>
    <x v="1436"/>
  </r>
  <r>
    <x v="41"/>
    <n v="20.5091350695999"/>
    <n v="5020.3294219199897"/>
    <x v="1437"/>
  </r>
  <r>
    <x v="41"/>
    <n v="152.78720991399899"/>
    <n v="12263.5262105"/>
    <x v="1438"/>
  </r>
  <r>
    <x v="41"/>
    <n v="19.671957309500002"/>
    <n v="4033.1018528700001"/>
    <x v="1439"/>
  </r>
  <r>
    <x v="41"/>
    <n v="16.741127704699899"/>
    <n v="3846.6254020900001"/>
    <x v="1440"/>
  </r>
  <r>
    <x v="41"/>
    <n v="18.8497569429999"/>
    <n v="3630.14943713"/>
    <x v="1441"/>
  </r>
  <r>
    <x v="41"/>
    <n v="27.181984401200001"/>
    <n v="4241.9633030900004"/>
    <x v="1442"/>
  </r>
  <r>
    <x v="41"/>
    <n v="131.28636336599899"/>
    <n v="15518.7067575"/>
    <x v="1443"/>
  </r>
  <r>
    <x v="41"/>
    <n v="18.617120557700002"/>
    <n v="7451.2220496700002"/>
    <x v="1444"/>
  </r>
  <r>
    <x v="41"/>
    <n v="38.167443560800002"/>
    <n v="8192.4842758300001"/>
    <x v="1445"/>
  </r>
  <r>
    <x v="41"/>
    <n v="9.9123739818699903"/>
    <n v="4020.08112871"/>
    <x v="1446"/>
  </r>
  <r>
    <x v="41"/>
    <n v="21.364859594199899"/>
    <n v="5426.7124846500001"/>
    <x v="1447"/>
  </r>
  <r>
    <x v="41"/>
    <n v="9.9314927318200006"/>
    <n v="3641.7289435299899"/>
    <x v="1448"/>
  </r>
  <r>
    <x v="41"/>
    <n v="143.74215293500001"/>
    <n v="13996.366249000001"/>
    <x v="1449"/>
  </r>
  <r>
    <x v="41"/>
    <n v="98.699725435900007"/>
    <n v="12275.059584000001"/>
    <x v="1450"/>
  </r>
  <r>
    <x v="41"/>
    <n v="42.862307787299898"/>
    <n v="10244.7486822999"/>
    <x v="1451"/>
  </r>
  <r>
    <x v="41"/>
    <n v="108.754602771999"/>
    <n v="13960.3425181"/>
    <x v="1452"/>
  </r>
  <r>
    <x v="41"/>
    <n v="27.9725303518"/>
    <n v="4543.6316026100003"/>
    <x v="1453"/>
  </r>
  <r>
    <x v="41"/>
    <n v="74.535015899599898"/>
    <n v="8700.6965732499903"/>
    <x v="1454"/>
  </r>
  <r>
    <x v="41"/>
    <n v="14.178190126800001"/>
    <n v="3414.8455210400002"/>
    <x v="1455"/>
  </r>
  <r>
    <x v="41"/>
    <n v="4.5076853609500001"/>
    <n v="2007.5568722299899"/>
    <x v="1456"/>
  </r>
  <r>
    <x v="41"/>
    <n v="43.0786313893"/>
    <n v="10456.0123788"/>
    <x v="1457"/>
  </r>
  <r>
    <x v="41"/>
    <n v="34.195167810400001"/>
    <n v="5268.4226254799896"/>
    <x v="1458"/>
  </r>
  <r>
    <x v="41"/>
    <n v="28.5120594889"/>
    <n v="6494.9049042200004"/>
    <x v="1459"/>
  </r>
  <r>
    <x v="41"/>
    <n v="34.953032665000002"/>
    <n v="11104.686917999899"/>
    <x v="1460"/>
  </r>
  <r>
    <x v="41"/>
    <n v="46.936617382800002"/>
    <n v="6880.7655958900004"/>
    <x v="1461"/>
  </r>
  <r>
    <x v="41"/>
    <n v="18.3242561874"/>
    <n v="4261.3751635299895"/>
    <x v="1462"/>
  </r>
  <r>
    <x v="41"/>
    <n v="2.0086067406999999"/>
    <n v="1261.5673422899899"/>
    <x v="1463"/>
  </r>
  <r>
    <x v="41"/>
    <n v="141.17701098699899"/>
    <n v="12228.396284300001"/>
    <x v="1464"/>
  </r>
  <r>
    <x v="41"/>
    <n v="30.961276335800001"/>
    <n v="5715.9512184799896"/>
    <x v="1465"/>
  </r>
  <r>
    <x v="41"/>
    <n v="11.5944040669999"/>
    <n v="2956.38357373999"/>
    <x v="1466"/>
  </r>
  <r>
    <x v="41"/>
    <n v="26.610298429899899"/>
    <n v="4573.9762313900001"/>
    <x v="1467"/>
  </r>
  <r>
    <x v="41"/>
    <n v="13.4897233699"/>
    <n v="3901.4647369200002"/>
    <x v="1468"/>
  </r>
  <r>
    <x v="41"/>
    <n v="15.7455365377"/>
    <n v="5310.1744669899899"/>
    <x v="1469"/>
  </r>
  <r>
    <x v="41"/>
    <n v="190.08900733300001"/>
    <n v="20924.115901100002"/>
    <x v="1470"/>
  </r>
  <r>
    <x v="41"/>
    <n v="13.8673467081999"/>
    <n v="7094.7552569600002"/>
    <x v="1471"/>
  </r>
  <r>
    <x v="41"/>
    <n v="63.9227686865"/>
    <n v="11657.9588953"/>
    <x v="1472"/>
  </r>
  <r>
    <x v="41"/>
    <n v="27.963381051100001"/>
    <n v="4843.5430331199896"/>
    <x v="1473"/>
  </r>
  <r>
    <x v="41"/>
    <n v="38.7918702967999"/>
    <n v="10006.286317100001"/>
    <x v="1474"/>
  </r>
  <r>
    <x v="41"/>
    <n v="102.343940040999"/>
    <n v="18781.264338100002"/>
    <x v="1475"/>
  </r>
  <r>
    <x v="41"/>
    <n v="3.7025317547899999"/>
    <n v="1971.25974193"/>
    <x v="1476"/>
  </r>
  <r>
    <x v="41"/>
    <n v="19.619688607099899"/>
    <n v="3763.6747729899898"/>
    <x v="1477"/>
  </r>
  <r>
    <x v="41"/>
    <n v="17.753666342700001"/>
    <n v="5297.70583867"/>
    <x v="1478"/>
  </r>
  <r>
    <x v="41"/>
    <n v="3.8626435095399998"/>
    <n v="1891.5661919700001"/>
    <x v="1479"/>
  </r>
  <r>
    <x v="41"/>
    <n v="0.934643977919"/>
    <n v="1355.9858397200001"/>
    <x v="1480"/>
  </r>
  <r>
    <x v="41"/>
    <n v="2.7081867050400001"/>
    <n v="2633.9488191199898"/>
    <x v="1481"/>
  </r>
  <r>
    <x v="41"/>
    <n v="10.1559094825"/>
    <n v="3353.5943078499899"/>
    <x v="1482"/>
  </r>
  <r>
    <x v="41"/>
    <n v="7.2723233944899999"/>
    <n v="2286.1313336200001"/>
    <x v="1483"/>
  </r>
  <r>
    <x v="41"/>
    <n v="9.8178693113400008"/>
    <n v="2664.8951700299899"/>
    <x v="1484"/>
  </r>
  <r>
    <x v="41"/>
    <n v="39.7976717174"/>
    <n v="7054.7745099800004"/>
    <x v="1485"/>
  </r>
  <r>
    <x v="41"/>
    <n v="3.58671160398"/>
    <n v="1671.9500667499899"/>
    <x v="1486"/>
  </r>
  <r>
    <x v="41"/>
    <n v="3.8972366845900002"/>
    <n v="3375.43583188"/>
    <x v="1487"/>
  </r>
  <r>
    <x v="41"/>
    <n v="3.7110231110299998"/>
    <n v="2060.1519231699899"/>
    <x v="1488"/>
  </r>
  <r>
    <x v="41"/>
    <n v="12.6319351248"/>
    <n v="3266.5538270000002"/>
    <x v="1489"/>
  </r>
  <r>
    <x v="41"/>
    <n v="17.833668200000002"/>
    <n v="3620.0622208700001"/>
    <x v="1490"/>
  </r>
  <r>
    <x v="41"/>
    <n v="2.7807159862700002"/>
    <n v="1465.17922212999"/>
    <x v="1491"/>
  </r>
  <r>
    <x v="41"/>
    <n v="29.1152575461"/>
    <n v="4503.1289734000002"/>
    <x v="1492"/>
  </r>
  <r>
    <x v="41"/>
    <n v="8.3135210662700008"/>
    <n v="3881.7237407299899"/>
    <x v="1493"/>
  </r>
  <r>
    <x v="41"/>
    <n v="9.4770071748800007"/>
    <n v="4808.70765699"/>
    <x v="1494"/>
  </r>
  <r>
    <x v="41"/>
    <n v="8.5259776102099902"/>
    <n v="4867.32826913999"/>
    <x v="1495"/>
  </r>
  <r>
    <x v="41"/>
    <n v="9.0686204465200007"/>
    <n v="4585.9756924599897"/>
    <x v="1496"/>
  </r>
  <r>
    <x v="41"/>
    <n v="19.959595299899899"/>
    <n v="5297.7909184399896"/>
    <x v="1497"/>
  </r>
  <r>
    <x v="41"/>
    <n v="8.0924836107800004"/>
    <n v="5496.2637887000001"/>
    <x v="1498"/>
  </r>
  <r>
    <x v="41"/>
    <n v="8.0914420647200007"/>
    <n v="5378.7153788400001"/>
    <x v="1499"/>
  </r>
  <r>
    <x v="41"/>
    <n v="8.8229375864899904"/>
    <n v="3920.7084078500002"/>
    <x v="1500"/>
  </r>
  <r>
    <x v="41"/>
    <n v="33.942151936800002"/>
    <n v="4896.3194662699898"/>
    <x v="1501"/>
  </r>
  <r>
    <x v="41"/>
    <n v="34.277930807499899"/>
    <n v="4916.9549997200002"/>
    <x v="1502"/>
  </r>
  <r>
    <x v="41"/>
    <n v="13.2890465891"/>
    <n v="3029.85154418"/>
    <x v="1503"/>
  </r>
  <r>
    <x v="41"/>
    <n v="4.5175589039800004"/>
    <n v="2602.1818150300001"/>
    <x v="1504"/>
  </r>
  <r>
    <x v="41"/>
    <n v="0.42652203633000002"/>
    <n v="812.61737094299895"/>
    <x v="1505"/>
  </r>
  <r>
    <x v="41"/>
    <n v="11.5583613455"/>
    <n v="2941.8131436499898"/>
    <x v="1506"/>
  </r>
  <r>
    <x v="41"/>
    <n v="9.0328630274700004"/>
    <n v="4611.4691446200004"/>
    <x v="1507"/>
  </r>
  <r>
    <x v="41"/>
    <n v="0.12855558710500001"/>
    <n v="313.83227641500002"/>
    <x v="1508"/>
  </r>
  <r>
    <x v="41"/>
    <n v="52.269080163200002"/>
    <n v="8306.6666753600002"/>
    <x v="1509"/>
  </r>
  <r>
    <x v="41"/>
    <n v="1.2848279526199999"/>
    <n v="1346.86506852"/>
    <x v="1510"/>
  </r>
  <r>
    <x v="41"/>
    <n v="6.0939373033799997"/>
    <n v="5685.94995878999"/>
    <x v="1511"/>
  </r>
  <r>
    <x v="41"/>
    <n v="8.3668286691699905"/>
    <n v="7878.2601578399899"/>
    <x v="1512"/>
  </r>
  <r>
    <x v="41"/>
    <n v="8.1820112185500005"/>
    <n v="6610.6191280499897"/>
    <x v="1513"/>
  </r>
  <r>
    <x v="41"/>
    <n v="7.8981446647100002"/>
    <n v="5545.0779186999898"/>
    <x v="1514"/>
  </r>
  <r>
    <x v="41"/>
    <n v="14.9589399988"/>
    <n v="4234.5665074600001"/>
    <x v="1515"/>
  </r>
  <r>
    <x v="41"/>
    <n v="14.8915506418"/>
    <n v="5494.5587223000002"/>
    <x v="1516"/>
  </r>
  <r>
    <x v="41"/>
    <n v="3.70044972987E-2"/>
    <n v="178.87183130700001"/>
    <x v="1517"/>
  </r>
  <r>
    <x v="41"/>
    <n v="95.266030797300004"/>
    <n v="14052.1800681"/>
    <x v="1518"/>
  </r>
  <r>
    <x v="41"/>
    <n v="8.4725106543099997"/>
    <n v="2635.7245047000001"/>
    <x v="1519"/>
  </r>
  <r>
    <x v="41"/>
    <n v="22.434123867099899"/>
    <n v="4157.1712662099899"/>
    <x v="1520"/>
  </r>
  <r>
    <x v="41"/>
    <n v="22.809720335200002"/>
    <n v="6577.0130403100002"/>
    <x v="1521"/>
  </r>
  <r>
    <x v="41"/>
    <n v="7.6165333636700003"/>
    <n v="5113.4855116400004"/>
    <x v="1522"/>
  </r>
  <r>
    <x v="41"/>
    <n v="5.83686250458"/>
    <n v="4221.80575993"/>
    <x v="1523"/>
  </r>
  <r>
    <x v="41"/>
    <n v="2.0990905014600001"/>
    <n v="3006.3433991699899"/>
    <x v="1524"/>
  </r>
  <r>
    <x v="41"/>
    <n v="78.977684857400007"/>
    <n v="8917.54632141"/>
    <x v="1525"/>
  </r>
  <r>
    <x v="41"/>
    <n v="2.1715363129799998"/>
    <n v="2518.4835288600002"/>
    <x v="1526"/>
  </r>
  <r>
    <x v="41"/>
    <n v="6.22406563908"/>
    <n v="4512.99160441"/>
    <x v="1527"/>
  </r>
  <r>
    <x v="41"/>
    <n v="0.174458286574"/>
    <n v="349.78325454399902"/>
    <x v="1528"/>
  </r>
  <r>
    <x v="41"/>
    <n v="16.3328011852999"/>
    <n v="7111.9034191500004"/>
    <x v="1529"/>
  </r>
  <r>
    <x v="41"/>
    <n v="6.2443961212600003"/>
    <n v="4815.1295222099898"/>
    <x v="1530"/>
  </r>
  <r>
    <x v="41"/>
    <n v="21.2098012507"/>
    <n v="4184.7415989700003"/>
    <x v="1531"/>
  </r>
  <r>
    <x v="41"/>
    <n v="10.7612149517"/>
    <n v="2853.5936431"/>
    <x v="1532"/>
  </r>
  <r>
    <x v="41"/>
    <n v="6.09320940943"/>
    <n v="4437.3417880400002"/>
    <x v="1533"/>
  </r>
  <r>
    <x v="41"/>
    <n v="2.09656826307"/>
    <n v="2080.7789328099898"/>
    <x v="1534"/>
  </r>
  <r>
    <x v="41"/>
    <n v="7.3651097564199999"/>
    <n v="2983.6030381599899"/>
    <x v="1535"/>
  </r>
  <r>
    <x v="41"/>
    <n v="5.1758688592300004"/>
    <n v="2907.4609248500001"/>
    <x v="1536"/>
  </r>
  <r>
    <x v="41"/>
    <n v="9.1902879759200005"/>
    <n v="4596.61856600999"/>
    <x v="1537"/>
  </r>
  <r>
    <x v="41"/>
    <n v="9.9531480711700002"/>
    <n v="3746.92854459"/>
    <x v="1538"/>
  </r>
  <r>
    <x v="41"/>
    <n v="8.1949845004699906"/>
    <n v="3051.4491698800002"/>
    <x v="1539"/>
  </r>
  <r>
    <x v="41"/>
    <n v="6.9870516712899997"/>
    <n v="2433.82338423999"/>
    <x v="1540"/>
  </r>
  <r>
    <x v="41"/>
    <n v="2.6583487561300001"/>
    <n v="1348.7130080100001"/>
    <x v="1541"/>
  </r>
  <r>
    <x v="41"/>
    <n v="43.716483039700002"/>
    <n v="8757.0191206199906"/>
    <x v="1542"/>
  </r>
  <r>
    <x v="41"/>
    <n v="4.1931354193899999"/>
    <n v="2077.4752574200002"/>
    <x v="1543"/>
  </r>
  <r>
    <x v="41"/>
    <n v="18.097196125699899"/>
    <n v="5136.61785822"/>
    <x v="1544"/>
  </r>
  <r>
    <x v="41"/>
    <n v="2.9493209404899998E-2"/>
    <n v="147.897928976"/>
    <x v="1545"/>
  </r>
  <r>
    <x v="41"/>
    <n v="16.150108050499899"/>
    <n v="3541.56991702"/>
    <x v="1546"/>
  </r>
  <r>
    <x v="41"/>
    <n v="12.3912221119999"/>
    <n v="4350.5883227599898"/>
    <x v="1547"/>
  </r>
  <r>
    <x v="41"/>
    <n v="7.2050548889200003"/>
    <n v="3130.5957288999898"/>
    <x v="1548"/>
  </r>
  <r>
    <x v="41"/>
    <n v="1.9994145765"/>
    <n v="1589.88186027999"/>
    <x v="1549"/>
  </r>
  <r>
    <x v="41"/>
    <n v="8.7031311418899904"/>
    <n v="4236.3673910099897"/>
    <x v="1550"/>
  </r>
  <r>
    <x v="41"/>
    <n v="10.0155468011999"/>
    <n v="3461.52673886"/>
    <x v="1551"/>
  </r>
  <r>
    <x v="41"/>
    <n v="9.6012297014900003"/>
    <n v="3577.4216559900001"/>
    <x v="1552"/>
  </r>
  <r>
    <x v="41"/>
    <n v="7.9007477502499999"/>
    <n v="2508.8247638900002"/>
    <x v="1553"/>
  </r>
  <r>
    <x v="41"/>
    <n v="38.8845223131"/>
    <n v="7655.23981567999"/>
    <x v="1554"/>
  </r>
  <r>
    <x v="41"/>
    <n v="10.3557612218"/>
    <n v="3465.1676609699898"/>
    <x v="1555"/>
  </r>
  <r>
    <x v="41"/>
    <n v="39.460141474099899"/>
    <n v="6170.1256308599905"/>
    <x v="1556"/>
  </r>
  <r>
    <x v="41"/>
    <n v="37.651123049100001"/>
    <n v="6136.3294082100001"/>
    <x v="1557"/>
  </r>
  <r>
    <x v="41"/>
    <n v="84.372403143200003"/>
    <n v="10339.149294999899"/>
    <x v="1558"/>
  </r>
  <r>
    <x v="41"/>
    <n v="14.8658164781999"/>
    <n v="3295.36161536999"/>
    <x v="1559"/>
  </r>
  <r>
    <x v="41"/>
    <n v="24.1946265141999"/>
    <n v="4548.6932579599898"/>
    <x v="1560"/>
  </r>
  <r>
    <x v="41"/>
    <n v="16.9421906874"/>
    <n v="9410.8733042099902"/>
    <x v="1561"/>
  </r>
  <r>
    <x v="41"/>
    <n v="7.4550783318100002"/>
    <n v="5447.7910186199897"/>
    <x v="1562"/>
  </r>
  <r>
    <x v="41"/>
    <n v="3.0097072209500002"/>
    <n v="2648.8884018799899"/>
    <x v="1563"/>
  </r>
  <r>
    <x v="41"/>
    <n v="36.019803089"/>
    <n v="6926.5788181799899"/>
    <x v="1564"/>
  </r>
  <r>
    <x v="41"/>
    <n v="1.6846965991"/>
    <n v="1160.6555141399899"/>
    <x v="1565"/>
  </r>
  <r>
    <x v="41"/>
    <n v="0.46467823185399998"/>
    <n v="879.10162154099896"/>
    <x v="1566"/>
  </r>
  <r>
    <x v="41"/>
    <n v="13.7551248153"/>
    <n v="3131.3612677199899"/>
    <x v="1567"/>
  </r>
  <r>
    <x v="41"/>
    <n v="24.801161866600001"/>
    <n v="4796.5026704600004"/>
    <x v="1568"/>
  </r>
  <r>
    <x v="41"/>
    <n v="19.571678680400002"/>
    <n v="3868.9105546199899"/>
    <x v="1569"/>
  </r>
  <r>
    <x v="41"/>
    <n v="28.349484669799899"/>
    <n v="4785.2171634400001"/>
    <x v="1570"/>
  </r>
  <r>
    <x v="41"/>
    <n v="56.3098732208"/>
    <n v="8227.2422951200006"/>
    <x v="1571"/>
  </r>
  <r>
    <x v="41"/>
    <n v="10.5677095449"/>
    <n v="5978.0471172099897"/>
    <x v="1572"/>
  </r>
  <r>
    <x v="41"/>
    <n v="2.0733396506899999"/>
    <n v="1836.3003425700001"/>
    <x v="1573"/>
  </r>
  <r>
    <x v="41"/>
    <n v="22.853091147699899"/>
    <n v="6343.2153266499899"/>
    <x v="1574"/>
  </r>
  <r>
    <x v="41"/>
    <n v="15.3900176796"/>
    <n v="5160.8454577399898"/>
    <x v="1575"/>
  </r>
  <r>
    <x v="41"/>
    <n v="29.0755077076"/>
    <n v="4497.2313836399899"/>
    <x v="1576"/>
  </r>
  <r>
    <x v="41"/>
    <n v="31.926396346899899"/>
    <n v="6813.3691163800004"/>
    <x v="1577"/>
  </r>
  <r>
    <x v="41"/>
    <n v="18.4643051535"/>
    <n v="9629.9323669900004"/>
    <x v="1578"/>
  </r>
  <r>
    <x v="41"/>
    <n v="12.062378023400001"/>
    <n v="2901.1449589099898"/>
    <x v="1579"/>
  </r>
  <r>
    <x v="41"/>
    <n v="26.112167464500001"/>
    <n v="4945.3209935000004"/>
    <x v="1580"/>
  </r>
  <r>
    <x v="41"/>
    <n v="5.6413959590699996"/>
    <n v="3591.9596721200001"/>
    <x v="1581"/>
  </r>
  <r>
    <x v="41"/>
    <n v="1.1302525883800001"/>
    <n v="1337.43766881999"/>
    <x v="1582"/>
  </r>
  <r>
    <x v="41"/>
    <n v="1.8869119514599999"/>
    <n v="2268.8807043900001"/>
    <x v="1583"/>
  </r>
  <r>
    <x v="41"/>
    <n v="10.795650798500001"/>
    <n v="3684.8264586"/>
    <x v="1584"/>
  </r>
  <r>
    <x v="41"/>
    <n v="39.792582684300001"/>
    <n v="5266.4493433999896"/>
    <x v="1585"/>
  </r>
  <r>
    <x v="41"/>
    <n v="2.37518996941"/>
    <n v="1871.8861411400001"/>
    <x v="1586"/>
  </r>
  <r>
    <x v="41"/>
    <n v="38.620797915600001"/>
    <n v="6178.3415391299905"/>
    <x v="1587"/>
  </r>
  <r>
    <x v="41"/>
    <n v="0.52660212236699999"/>
    <n v="614.91155662599897"/>
    <x v="1588"/>
  </r>
  <r>
    <x v="41"/>
    <n v="38.090866091000002"/>
    <n v="5150.4970763000001"/>
    <x v="1589"/>
  </r>
  <r>
    <x v="41"/>
    <n v="25.1044965729"/>
    <n v="4258.7500677999897"/>
    <x v="1590"/>
  </r>
  <r>
    <x v="41"/>
    <n v="34.6960984287999"/>
    <n v="9510.5962723600005"/>
    <x v="1591"/>
  </r>
  <r>
    <x v="41"/>
    <n v="13.2215872639"/>
    <n v="3446.1650562599898"/>
    <x v="1592"/>
  </r>
  <r>
    <x v="41"/>
    <n v="52.905564286599898"/>
    <n v="6590.9022169999898"/>
    <x v="1593"/>
  </r>
  <r>
    <x v="41"/>
    <n v="21.3897295621999"/>
    <n v="4662.6126680699899"/>
    <x v="1594"/>
  </r>
  <r>
    <x v="41"/>
    <n v="36.3340571385"/>
    <n v="5251.0295213500003"/>
    <x v="1595"/>
  </r>
  <r>
    <x v="41"/>
    <n v="9.6311472404000007"/>
    <n v="4503.3878861200001"/>
    <x v="1596"/>
  </r>
  <r>
    <x v="41"/>
    <n v="10.8812618883999"/>
    <n v="2766.9393339600001"/>
    <x v="1597"/>
  </r>
  <r>
    <x v="41"/>
    <n v="8.5216838878000001"/>
    <n v="2453.06978436999"/>
    <x v="1598"/>
  </r>
  <r>
    <x v="41"/>
    <n v="51.185780192899898"/>
    <n v="6663.6757118699898"/>
    <x v="1599"/>
  </r>
  <r>
    <x v="41"/>
    <n v="68.647808561299897"/>
    <n v="7810.6816931599897"/>
    <x v="1600"/>
  </r>
  <r>
    <x v="41"/>
    <n v="9.4322235331299904"/>
    <n v="5515.1120665999897"/>
    <x v="1601"/>
  </r>
  <r>
    <x v="41"/>
    <n v="46.202368211699898"/>
    <n v="9217.5271267600001"/>
    <x v="1602"/>
  </r>
  <r>
    <x v="41"/>
    <n v="2.3596755873299999"/>
    <n v="1689.0418089699899"/>
    <x v="1603"/>
  </r>
  <r>
    <x v="41"/>
    <n v="13.2209201910999"/>
    <n v="4015.4809658300001"/>
    <x v="1604"/>
  </r>
  <r>
    <x v="41"/>
    <n v="9.0213730878699998"/>
    <n v="2535.54113275999"/>
    <x v="1605"/>
  </r>
  <r>
    <x v="41"/>
    <n v="6.4543963699900004"/>
    <n v="3858.7791802400002"/>
    <x v="1606"/>
  </r>
  <r>
    <x v="41"/>
    <n v="14.1008390256999"/>
    <n v="3741.6422142199899"/>
    <x v="1607"/>
  </r>
  <r>
    <x v="41"/>
    <n v="17.8668805259999"/>
    <n v="5563.9200172600003"/>
    <x v="1608"/>
  </r>
  <r>
    <x v="41"/>
    <n v="40.479927228199898"/>
    <n v="5323.5937682699896"/>
    <x v="1609"/>
  </r>
  <r>
    <x v="41"/>
    <n v="72.154866586099899"/>
    <n v="10282.7969202"/>
    <x v="1610"/>
  </r>
  <r>
    <x v="41"/>
    <n v="15.773143640000001"/>
    <n v="3943.95894515999"/>
    <x v="1611"/>
  </r>
  <r>
    <x v="41"/>
    <n v="23.069470943199899"/>
    <n v="6118.0059287599897"/>
    <x v="1612"/>
  </r>
  <r>
    <x v="41"/>
    <n v="50.5268471678"/>
    <n v="7433.2414040100002"/>
    <x v="1613"/>
  </r>
  <r>
    <x v="41"/>
    <n v="21.7307959169"/>
    <n v="4706.9941066499896"/>
    <x v="1614"/>
  </r>
  <r>
    <x v="41"/>
    <n v="7.2079783727400004"/>
    <n v="2303.59814095"/>
    <x v="1615"/>
  </r>
  <r>
    <x v="41"/>
    <n v="28.286035521399899"/>
    <n v="4473.4992184399898"/>
    <x v="1616"/>
  </r>
  <r>
    <x v="41"/>
    <n v="27.043238752699899"/>
    <n v="8687.3565008200003"/>
    <x v="1617"/>
  </r>
  <r>
    <x v="41"/>
    <n v="1.52657972852"/>
    <n v="1301.8585845"/>
    <x v="1618"/>
  </r>
  <r>
    <x v="41"/>
    <n v="8.9303271399999904"/>
    <n v="2575.4667981399898"/>
    <x v="1619"/>
  </r>
  <r>
    <x v="41"/>
    <n v="19.6603974432999"/>
    <n v="4166.1892040700004"/>
    <x v="1620"/>
  </r>
  <r>
    <x v="41"/>
    <n v="4.9358891914700003"/>
    <n v="2901.6066366300001"/>
    <x v="1621"/>
  </r>
  <r>
    <x v="41"/>
    <n v="0.67202898284699997"/>
    <n v="696.92793611299896"/>
    <x v="1622"/>
  </r>
  <r>
    <x v="41"/>
    <n v="26.931903061900002"/>
    <n v="4408.1793920800001"/>
    <x v="1623"/>
  </r>
  <r>
    <x v="41"/>
    <n v="2.9696288490999998"/>
    <n v="1941.5693576000001"/>
    <x v="1624"/>
  </r>
  <r>
    <x v="41"/>
    <n v="8.8989822307100006"/>
    <n v="2927.6689666100001"/>
    <x v="1625"/>
  </r>
  <r>
    <x v="41"/>
    <n v="21.1784623916"/>
    <n v="6907.5806362900003"/>
    <x v="1626"/>
  </r>
  <r>
    <x v="41"/>
    <n v="61.588586242600002"/>
    <n v="7411.6161070400003"/>
    <x v="1627"/>
  </r>
  <r>
    <x v="41"/>
    <n v="5.9989631688599996"/>
    <n v="2779.1591985999898"/>
    <x v="1628"/>
  </r>
  <r>
    <x v="41"/>
    <n v="81.846414915599894"/>
    <n v="8427.6397064899902"/>
    <x v="1629"/>
  </r>
  <r>
    <x v="41"/>
    <n v="19.4341933050999"/>
    <n v="5110.5428458300003"/>
    <x v="1630"/>
  </r>
  <r>
    <x v="41"/>
    <n v="3.7098670451800002"/>
    <n v="2153.8983853599898"/>
    <x v="1631"/>
  </r>
  <r>
    <x v="41"/>
    <n v="26.8696913261"/>
    <n v="4522.3032533400001"/>
    <x v="1632"/>
  </r>
  <r>
    <x v="41"/>
    <n v="125.457840677999"/>
    <n v="9956.5109287100004"/>
    <x v="1633"/>
  </r>
  <r>
    <x v="41"/>
    <n v="18.3428516651"/>
    <n v="3879.4614923899899"/>
    <x v="1634"/>
  </r>
  <r>
    <x v="41"/>
    <n v="31.420691032499899"/>
    <n v="7758.8525370300003"/>
    <x v="1635"/>
  </r>
  <r>
    <x v="41"/>
    <n v="17.942423307799899"/>
    <n v="4341.2403399799896"/>
    <x v="1636"/>
  </r>
  <r>
    <x v="41"/>
    <n v="30.027050687300001"/>
    <n v="4535.6798656299898"/>
    <x v="1637"/>
  </r>
  <r>
    <x v="41"/>
    <n v="81.887798244799896"/>
    <n v="9165.6396890699907"/>
    <x v="214"/>
  </r>
  <r>
    <x v="41"/>
    <n v="62.417372027299898"/>
    <n v="7019.2500836400004"/>
    <x v="1638"/>
  </r>
  <r>
    <x v="41"/>
    <n v="170.390444368"/>
    <n v="22486.8270803999"/>
    <x v="213"/>
  </r>
  <r>
    <x v="41"/>
    <n v="13.6407574243"/>
    <n v="3681.6980740399899"/>
    <x v="1639"/>
  </r>
  <r>
    <x v="41"/>
    <n v="16.057359054100001"/>
    <n v="5453.9738679399898"/>
    <x v="1640"/>
  </r>
  <r>
    <x v="41"/>
    <n v="30.577598846800001"/>
    <n v="5062.5426318600003"/>
    <x v="1641"/>
  </r>
  <r>
    <x v="41"/>
    <n v="37.548711084600001"/>
    <n v="5261.2342803499896"/>
    <x v="212"/>
  </r>
  <r>
    <x v="41"/>
    <n v="5.3456275669100002"/>
    <n v="2061.6479808200002"/>
    <x v="1642"/>
  </r>
  <r>
    <x v="41"/>
    <n v="4.3817025117400004"/>
    <n v="3143.17888825"/>
    <x v="1643"/>
  </r>
  <r>
    <x v="41"/>
    <n v="0.86793363947900004"/>
    <n v="1349.1461839200001"/>
    <x v="211"/>
  </r>
  <r>
    <x v="41"/>
    <n v="3.44501913652"/>
    <n v="2740.2180891399898"/>
    <x v="1644"/>
  </r>
  <r>
    <x v="41"/>
    <n v="1.01819653034"/>
    <n v="844.23190739200004"/>
    <x v="1645"/>
  </r>
  <r>
    <x v="41"/>
    <n v="35.991218111899897"/>
    <n v="6046.7832350400004"/>
    <x v="210"/>
  </r>
  <r>
    <x v="41"/>
    <n v="97.523033377199894"/>
    <n v="8361.9871678199906"/>
    <x v="209"/>
  </r>
  <r>
    <x v="41"/>
    <n v="82.737140162800003"/>
    <n v="7801.1645201399897"/>
    <x v="208"/>
  </r>
  <r>
    <x v="41"/>
    <n v="10.9015165476"/>
    <n v="5142.1615262400001"/>
    <x v="207"/>
  </r>
  <r>
    <x v="41"/>
    <n v="4.9471430618200003"/>
    <n v="1963.49114959999"/>
    <x v="1646"/>
  </r>
  <r>
    <x v="41"/>
    <n v="12.6650392586"/>
    <n v="3293.9758454500002"/>
    <x v="1647"/>
  </r>
  <r>
    <x v="41"/>
    <n v="24.8872076858"/>
    <n v="5115.4715695900004"/>
    <x v="1648"/>
  </r>
  <r>
    <x v="41"/>
    <n v="37.9152995667"/>
    <n v="5261.2106721099899"/>
    <x v="205"/>
  </r>
  <r>
    <x v="41"/>
    <n v="2.4573546945400002"/>
    <n v="2072.77977585999"/>
    <x v="1134"/>
  </r>
  <r>
    <x v="41"/>
    <n v="114.605568281"/>
    <n v="9699.9100109400006"/>
    <x v="203"/>
  </r>
  <r>
    <x v="41"/>
    <n v="174.58357267900001"/>
    <n v="22740.892055799901"/>
    <x v="200"/>
  </r>
  <r>
    <x v="41"/>
    <n v="139.46329655900001"/>
    <n v="14748.355081899899"/>
    <x v="230"/>
  </r>
  <r>
    <x v="41"/>
    <n v="24.333814976500001"/>
    <n v="4753.9794267999896"/>
    <x v="227"/>
  </r>
  <r>
    <x v="41"/>
    <n v="30.730783702"/>
    <n v="5042.66549562"/>
    <x v="1649"/>
  </r>
  <r>
    <x v="41"/>
    <n v="9.9962202438100007"/>
    <n v="2865.7986718000002"/>
    <x v="1650"/>
  </r>
  <r>
    <x v="41"/>
    <n v="53.664001952500001"/>
    <n v="8187.7835164600001"/>
    <x v="1651"/>
  </r>
  <r>
    <x v="41"/>
    <n v="25.023845725600001"/>
    <n v="4502.8352357399899"/>
    <x v="1652"/>
  </r>
  <r>
    <x v="41"/>
    <n v="3.1711485579200001"/>
    <n v="2153.9230753199899"/>
    <x v="1653"/>
  </r>
  <r>
    <x v="41"/>
    <n v="14.0498196545"/>
    <n v="5919.5123383800001"/>
    <x v="1654"/>
  </r>
  <r>
    <x v="41"/>
    <n v="14.696435356"/>
    <n v="4079.8644063900001"/>
    <x v="1655"/>
  </r>
  <r>
    <x v="41"/>
    <n v="13.1581436616"/>
    <n v="5326.75722416999"/>
    <x v="231"/>
  </r>
  <r>
    <x v="42"/>
    <n v="111.290944175999"/>
    <n v="10653.1398153999"/>
    <x v="1656"/>
  </r>
  <r>
    <x v="42"/>
    <n v="6.5566092241699998"/>
    <n v="2195.1188742899899"/>
    <x v="1657"/>
  </r>
  <r>
    <x v="42"/>
    <n v="80.111290820899896"/>
    <n v="7923.8643371899898"/>
    <x v="1658"/>
  </r>
  <r>
    <x v="42"/>
    <n v="26.587345297799899"/>
    <n v="4372.1055918800002"/>
    <x v="1659"/>
  </r>
  <r>
    <x v="42"/>
    <n v="57.683182997700001"/>
    <n v="8749.9165555500003"/>
    <x v="1660"/>
  </r>
  <r>
    <x v="42"/>
    <n v="78.256965075099899"/>
    <n v="7860.4461984600002"/>
    <x v="1661"/>
  </r>
  <r>
    <x v="42"/>
    <n v="78.673972430800006"/>
    <n v="7856.6946334900003"/>
    <x v="1662"/>
  </r>
  <r>
    <x v="42"/>
    <n v="77.537287412300003"/>
    <n v="7777.0055659999898"/>
    <x v="1663"/>
  </r>
  <r>
    <x v="42"/>
    <n v="71.739278087299894"/>
    <n v="10842.4301257999"/>
    <x v="1664"/>
  </r>
  <r>
    <x v="42"/>
    <n v="5.4999708816500004"/>
    <n v="3091.0017100800001"/>
    <x v="1665"/>
  </r>
  <r>
    <x v="42"/>
    <n v="77.9498305093"/>
    <n v="7843.5081434599897"/>
    <x v="1666"/>
  </r>
  <r>
    <x v="42"/>
    <n v="11.3087303290999"/>
    <n v="3400.68545068"/>
    <x v="1667"/>
  </r>
  <r>
    <x v="42"/>
    <n v="37.9651130499999"/>
    <n v="5156.8347446199896"/>
    <x v="1668"/>
  </r>
  <r>
    <x v="42"/>
    <n v="40.824139722399899"/>
    <n v="5333.2333233500003"/>
    <x v="1669"/>
  </r>
  <r>
    <x v="42"/>
    <n v="56.3098430394"/>
    <n v="6471.8365756800004"/>
    <x v="1670"/>
  </r>
  <r>
    <x v="42"/>
    <n v="79.601435382700004"/>
    <n v="7923.8340594800002"/>
    <x v="1671"/>
  </r>
  <r>
    <x v="42"/>
    <n v="11.1264579742999"/>
    <n v="3376.9850040699898"/>
    <x v="1672"/>
  </r>
  <r>
    <x v="42"/>
    <n v="79.5395616112"/>
    <n v="8069.3080036499896"/>
    <x v="1673"/>
  </r>
  <r>
    <x v="43"/>
    <n v="8.8128238729300001"/>
    <n v="3087.6732042799899"/>
    <x v="1674"/>
  </r>
  <r>
    <x v="43"/>
    <n v="2.3794341113800002"/>
    <n v="2102.6555005999899"/>
    <x v="92"/>
  </r>
  <r>
    <x v="43"/>
    <n v="2.2652145570200002"/>
    <n v="1745.8268490099899"/>
    <x v="181"/>
  </r>
  <r>
    <x v="43"/>
    <n v="45.2301952069"/>
    <n v="8291.1342597999901"/>
    <x v="135"/>
  </r>
  <r>
    <x v="43"/>
    <n v="13.3669296546"/>
    <n v="5090.6388350500001"/>
    <x v="87"/>
  </r>
  <r>
    <x v="43"/>
    <n v="62.206876745899898"/>
    <n v="13625.0586237999"/>
    <x v="118"/>
  </r>
  <r>
    <x v="43"/>
    <n v="9.3913720582700009"/>
    <n v="2760.0680567899899"/>
    <x v="234"/>
  </r>
  <r>
    <x v="43"/>
    <n v="16.625069117399899"/>
    <n v="4588.9893153499897"/>
    <x v="233"/>
  </r>
  <r>
    <x v="43"/>
    <n v="52.265089795400002"/>
    <n v="8428.9021004400001"/>
    <x v="182"/>
  </r>
  <r>
    <x v="43"/>
    <n v="47.042032679099897"/>
    <n v="6296.2916454400001"/>
    <x v="183"/>
  </r>
  <r>
    <x v="43"/>
    <n v="8.6913297221699999"/>
    <n v="3857.9049136799899"/>
    <x v="75"/>
  </r>
  <r>
    <x v="43"/>
    <n v="7.0198901625400003"/>
    <n v="3449.2057473599898"/>
    <x v="166"/>
  </r>
  <r>
    <x v="43"/>
    <n v="1.8919662417500001"/>
    <n v="1655.40763745"/>
    <x v="154"/>
  </r>
  <r>
    <x v="43"/>
    <n v="21.145072636599899"/>
    <n v="4067.9249608"/>
    <x v="130"/>
  </r>
  <r>
    <x v="43"/>
    <n v="131.078524356999"/>
    <n v="14529.150615099899"/>
    <x v="153"/>
  </r>
  <r>
    <x v="43"/>
    <n v="128.17700292000001"/>
    <n v="18869.176283299901"/>
    <x v="104"/>
  </r>
  <r>
    <x v="43"/>
    <n v="10.484772101800001"/>
    <n v="4145.1566573700002"/>
    <x v="140"/>
  </r>
  <r>
    <x v="43"/>
    <n v="7.0205086697299999"/>
    <n v="3456.34545346"/>
    <x v="198"/>
  </r>
  <r>
    <x v="43"/>
    <n v="1.5193842713100001"/>
    <n v="1063.02741364999"/>
    <x v="115"/>
  </r>
  <r>
    <x v="43"/>
    <n v="2.90878110951"/>
    <n v="2076.0623851800001"/>
    <x v="164"/>
  </r>
  <r>
    <x v="43"/>
    <n v="5.4948895069299999"/>
    <n v="2959.9044062200001"/>
    <x v="94"/>
  </r>
  <r>
    <x v="43"/>
    <n v="1.21193819586"/>
    <n v="2470.6876974299898"/>
    <x v="81"/>
  </r>
  <r>
    <x v="43"/>
    <n v="1.56757881188"/>
    <n v="1029.72333236999"/>
    <x v="158"/>
  </r>
  <r>
    <x v="43"/>
    <n v="6.3165926024300001"/>
    <n v="3592.4734921700001"/>
    <x v="143"/>
  </r>
  <r>
    <x v="43"/>
    <n v="1.07714984661"/>
    <n v="958.73806199099897"/>
    <x v="156"/>
  </r>
  <r>
    <x v="43"/>
    <n v="1.75883479725"/>
    <n v="1809.8819732300001"/>
    <x v="150"/>
  </r>
  <r>
    <x v="43"/>
    <n v="5.3423447552300001"/>
    <n v="2046.12359678999"/>
    <x v="196"/>
  </r>
  <r>
    <x v="43"/>
    <n v="4.2960812217999997"/>
    <n v="3038.63740082"/>
    <x v="189"/>
  </r>
  <r>
    <x v="43"/>
    <n v="4.0643234381099997"/>
    <n v="4499.8221435900005"/>
    <x v="160"/>
  </r>
  <r>
    <x v="43"/>
    <n v="9.0017472620299905"/>
    <n v="6473.5956704999899"/>
    <x v="91"/>
  </r>
  <r>
    <x v="43"/>
    <n v="9.9753318132000004"/>
    <n v="2723.1000492200001"/>
    <x v="83"/>
  </r>
  <r>
    <x v="43"/>
    <n v="8.6948018494300001"/>
    <n v="2434.9018049000001"/>
    <x v="151"/>
  </r>
  <r>
    <x v="43"/>
    <n v="1.7704267095199999"/>
    <n v="1458.2152216699899"/>
    <x v="163"/>
  </r>
  <r>
    <x v="43"/>
    <n v="2.55433086697"/>
    <n v="2664.6968491399898"/>
    <x v="168"/>
  </r>
  <r>
    <x v="43"/>
    <n v="0.305713077093"/>
    <n v="464.61505954400002"/>
    <x v="179"/>
  </r>
  <r>
    <x v="43"/>
    <n v="14.2601649183999"/>
    <n v="3364.2893162700002"/>
    <x v="155"/>
  </r>
  <r>
    <x v="43"/>
    <n v="18.2670212722999"/>
    <n v="5904.5546691500003"/>
    <x v="93"/>
  </r>
  <r>
    <x v="43"/>
    <n v="6.0492474121599997"/>
    <n v="4388.5527973999897"/>
    <x v="197"/>
  </r>
  <r>
    <x v="43"/>
    <n v="2.1201566358599999"/>
    <n v="1610.1670883700001"/>
    <x v="114"/>
  </r>
  <r>
    <x v="43"/>
    <n v="3.2750774279499999"/>
    <n v="2329.3380020300001"/>
    <x v="148"/>
  </r>
  <r>
    <x v="43"/>
    <n v="4.5505952919699997"/>
    <n v="5464.9525018799995"/>
    <x v="95"/>
  </r>
  <r>
    <x v="43"/>
    <n v="36.313717739600001"/>
    <n v="5255.1906941200004"/>
    <x v="99"/>
  </r>
  <r>
    <x v="43"/>
    <n v="5.7789625004199996"/>
    <n v="7812.5455881300004"/>
    <x v="78"/>
  </r>
  <r>
    <x v="43"/>
    <n v="2.6462325348200002"/>
    <n v="2002.2771846000001"/>
    <x v="128"/>
  </r>
  <r>
    <x v="43"/>
    <n v="10.3931283984"/>
    <n v="4638.6643329299905"/>
    <x v="175"/>
  </r>
  <r>
    <x v="43"/>
    <n v="1.4419904641200001"/>
    <n v="1383.8579294399899"/>
    <x v="102"/>
  </r>
  <r>
    <x v="43"/>
    <n v="54.008431187299898"/>
    <n v="12540.457165600001"/>
    <x v="185"/>
  </r>
  <r>
    <x v="43"/>
    <n v="12.247150445200001"/>
    <n v="4534.3067425600002"/>
    <x v="122"/>
  </r>
  <r>
    <x v="43"/>
    <n v="10.5888534195999"/>
    <n v="3662.3689490900001"/>
    <x v="134"/>
  </r>
  <r>
    <x v="43"/>
    <n v="5.1969286185000003"/>
    <n v="2078.0883793899902"/>
    <x v="138"/>
  </r>
  <r>
    <x v="43"/>
    <n v="1.86963924884"/>
    <n v="1929.8554796799899"/>
    <x v="157"/>
  </r>
  <r>
    <x v="43"/>
    <n v="8.3646295411100002"/>
    <n v="4169.9499190500001"/>
    <x v="79"/>
  </r>
  <r>
    <x v="43"/>
    <n v="0.79084397500699999"/>
    <n v="1199.7612956099899"/>
    <x v="139"/>
  </r>
  <r>
    <x v="43"/>
    <n v="5.1626077266100001"/>
    <n v="4146.2384625100003"/>
    <x v="190"/>
  </r>
  <r>
    <x v="43"/>
    <n v="49.897467913600003"/>
    <n v="5931.9608376100005"/>
    <x v="188"/>
  </r>
  <r>
    <x v="43"/>
    <n v="1.9946160724899999"/>
    <n v="1997.8762004099899"/>
    <x v="121"/>
  </r>
  <r>
    <x v="43"/>
    <n v="42.114382314399897"/>
    <n v="6805.2560549299897"/>
    <x v="152"/>
  </r>
  <r>
    <x v="43"/>
    <n v="4.9496739252299999"/>
    <n v="2955.9027838100001"/>
    <x v="129"/>
  </r>
  <r>
    <x v="43"/>
    <n v="29.6725839024"/>
    <n v="4588.0801689399896"/>
    <x v="76"/>
  </r>
  <r>
    <x v="43"/>
    <n v="0.76438211231999997"/>
    <n v="1544.20029101"/>
    <x v="119"/>
  </r>
  <r>
    <x v="43"/>
    <n v="8.4872551607200002"/>
    <n v="3326.5999731699899"/>
    <x v="82"/>
  </r>
  <r>
    <x v="43"/>
    <n v="9.2838688327300005"/>
    <n v="6231.2921210799896"/>
    <x v="123"/>
  </r>
  <r>
    <x v="43"/>
    <n v="6.7636119285199996"/>
    <n v="5550.3837253900001"/>
    <x v="103"/>
  </r>
  <r>
    <x v="43"/>
    <n v="5.3438962549599998"/>
    <n v="5353.8187241599899"/>
    <x v="149"/>
  </r>
  <r>
    <x v="43"/>
    <n v="31.2547330364999"/>
    <n v="7428.3619265500001"/>
    <x v="240"/>
  </r>
  <r>
    <x v="43"/>
    <n v="33.045211964499899"/>
    <n v="5869.3825219199898"/>
    <x v="171"/>
  </r>
  <r>
    <x v="43"/>
    <n v="39.225269331200003"/>
    <n v="6047.3146233500001"/>
    <x v="107"/>
  </r>
  <r>
    <x v="43"/>
    <n v="34.583249336999899"/>
    <n v="6764.6299312399897"/>
    <x v="159"/>
  </r>
  <r>
    <x v="43"/>
    <n v="37.446645622399899"/>
    <n v="8015.4373744100003"/>
    <x v="1675"/>
  </r>
  <r>
    <x v="43"/>
    <n v="26.619773385999899"/>
    <n v="4688.7220078800001"/>
    <x v="146"/>
  </r>
  <r>
    <x v="43"/>
    <n v="16.505055490699899"/>
    <n v="3813.6759479100001"/>
    <x v="90"/>
  </r>
  <r>
    <x v="43"/>
    <n v="103.725920502999"/>
    <n v="11614.6853606"/>
    <x v="173"/>
  </r>
  <r>
    <x v="43"/>
    <n v="143.459861050999"/>
    <n v="13041.925023100001"/>
    <x v="109"/>
  </r>
  <r>
    <x v="43"/>
    <n v="82.046931987099896"/>
    <n v="8018.3156371799896"/>
    <x v="106"/>
  </r>
  <r>
    <x v="43"/>
    <n v="65.875763556899898"/>
    <n v="7619.1119545399897"/>
    <x v="116"/>
  </r>
  <r>
    <x v="43"/>
    <n v="0.44488953302599998"/>
    <n v="728.84135059699895"/>
    <x v="1676"/>
  </r>
  <r>
    <x v="43"/>
    <n v="8.0809390656800002E-3"/>
    <n v="76.738887091999899"/>
    <x v="145"/>
  </r>
  <r>
    <x v="43"/>
    <n v="1.1410413614899999"/>
    <n v="1002.4054254"/>
    <x v="184"/>
  </r>
  <r>
    <x v="43"/>
    <n v="9.3396676679099997"/>
    <n v="3884.3540457200002"/>
    <x v="98"/>
  </r>
  <r>
    <x v="43"/>
    <n v="5.3906449594400003"/>
    <n v="2176.4191017100002"/>
    <x v="137"/>
  </r>
  <r>
    <x v="43"/>
    <n v="5.3906449594400003"/>
    <n v="2176.4191017100002"/>
    <x v="137"/>
  </r>
  <r>
    <x v="43"/>
    <n v="5.3954509760800002"/>
    <n v="5455.2388323499899"/>
    <x v="174"/>
  </r>
  <r>
    <x v="43"/>
    <n v="80.019930259000006"/>
    <n v="8596.6359084199903"/>
    <x v="84"/>
  </r>
  <r>
    <x v="43"/>
    <n v="6.2180679054799999"/>
    <n v="3556.7800076600001"/>
    <x v="110"/>
  </r>
  <r>
    <x v="44"/>
    <n v="139.46329655900001"/>
    <n v="14748.355081899899"/>
    <x v="230"/>
  </r>
  <r>
    <x v="44"/>
    <n v="21.7405135606"/>
    <n v="7217.8777364300004"/>
    <x v="229"/>
  </r>
  <r>
    <x v="44"/>
    <n v="288.172149848"/>
    <n v="41249.960885699897"/>
    <x v="1677"/>
  </r>
  <r>
    <x v="44"/>
    <n v="24.333814976500001"/>
    <n v="4753.9794267999896"/>
    <x v="227"/>
  </r>
  <r>
    <x v="44"/>
    <n v="169.27973825999899"/>
    <n v="12758.9006878"/>
    <x v="225"/>
  </r>
  <r>
    <x v="44"/>
    <n v="1.9847044495899999"/>
    <n v="1962.2132917700001"/>
    <x v="1678"/>
  </r>
  <r>
    <x v="44"/>
    <n v="3.0500193790200001"/>
    <n v="1821.7763245999899"/>
    <x v="1679"/>
  </r>
  <r>
    <x v="44"/>
    <n v="25.036112668600001"/>
    <n v="7281.5836270399896"/>
    <x v="1680"/>
  </r>
  <r>
    <x v="44"/>
    <n v="14.6885987757999"/>
    <n v="3882.5313312600001"/>
    <x v="1681"/>
  </r>
  <r>
    <x v="44"/>
    <n v="84.677943853499897"/>
    <n v="9511.0005502599906"/>
    <x v="1682"/>
  </r>
  <r>
    <x v="44"/>
    <n v="58.046658403400002"/>
    <n v="9949.7497211600003"/>
    <x v="1683"/>
  </r>
  <r>
    <x v="44"/>
    <n v="94.917289126100002"/>
    <n v="11247.2843819999"/>
    <x v="215"/>
  </r>
  <r>
    <x v="44"/>
    <n v="12.1625243769"/>
    <n v="3711.2786062"/>
    <x v="1684"/>
  </r>
  <r>
    <x v="44"/>
    <n v="21.9879523034"/>
    <n v="6383.9205540900002"/>
    <x v="1685"/>
  </r>
  <r>
    <x v="44"/>
    <n v="63.9862568908"/>
    <n v="13607.442499700001"/>
    <x v="1686"/>
  </r>
  <r>
    <x v="44"/>
    <n v="151.294794351999"/>
    <n v="18910.6271105999"/>
    <x v="1687"/>
  </r>
  <r>
    <x v="44"/>
    <n v="11.3165786488"/>
    <n v="2761.98879140999"/>
    <x v="1688"/>
  </r>
  <r>
    <x v="44"/>
    <n v="139.36153271699899"/>
    <n v="11976.754930900001"/>
    <x v="1689"/>
  </r>
  <r>
    <x v="44"/>
    <n v="125.242360839"/>
    <n v="12599.8634149999"/>
    <x v="1690"/>
  </r>
  <r>
    <x v="44"/>
    <n v="3.18494245729"/>
    <n v="2022.48883023999"/>
    <x v="1691"/>
  </r>
  <r>
    <x v="44"/>
    <n v="287.281716125"/>
    <n v="43502.240656100003"/>
    <x v="1692"/>
  </r>
  <r>
    <x v="45"/>
    <n v="45.947381521600001"/>
    <n v="6302.7582665299897"/>
    <x v="228"/>
  </r>
  <r>
    <x v="45"/>
    <n v="23.006129085400001"/>
    <n v="4980.6403295700002"/>
    <x v="1693"/>
  </r>
  <r>
    <x v="45"/>
    <n v="19.6226940516"/>
    <n v="3999.03260649"/>
    <x v="1694"/>
  </r>
  <r>
    <x v="45"/>
    <n v="19.863323552000001"/>
    <n v="4025.4657557400001"/>
    <x v="1695"/>
  </r>
  <r>
    <x v="45"/>
    <n v="86.183951594099895"/>
    <n v="9067.6609842599901"/>
    <x v="1696"/>
  </r>
  <r>
    <x v="45"/>
    <n v="35.268996370099899"/>
    <n v="6458.0087819199898"/>
    <x v="1697"/>
  </r>
  <r>
    <x v="45"/>
    <n v="59.5595093027"/>
    <n v="7282.4995401799897"/>
    <x v="1698"/>
  </r>
  <r>
    <x v="45"/>
    <n v="23.824907698099899"/>
    <n v="4295.3757989799897"/>
    <x v="1699"/>
  </r>
  <r>
    <x v="45"/>
    <n v="6.8290502264499997"/>
    <n v="3607.5037351199899"/>
    <x v="1700"/>
  </r>
  <r>
    <x v="45"/>
    <n v="47.174446567499899"/>
    <n v="6711.9427952799897"/>
    <x v="1701"/>
  </r>
  <r>
    <x v="45"/>
    <n v="33.563249717600002"/>
    <n v="5210.7575902999897"/>
    <x v="1702"/>
  </r>
  <r>
    <x v="45"/>
    <n v="33.1558969803"/>
    <n v="5138.15024094"/>
    <x v="1703"/>
  </r>
  <r>
    <x v="45"/>
    <n v="35.403486376399897"/>
    <n v="6690.8981660600002"/>
    <x v="1704"/>
  </r>
  <r>
    <x v="45"/>
    <n v="10.3176322976999"/>
    <n v="3780.42336144"/>
    <x v="1705"/>
  </r>
  <r>
    <x v="45"/>
    <n v="0.59633452846000001"/>
    <n v="802.44139502799896"/>
    <x v="1706"/>
  </r>
  <r>
    <x v="45"/>
    <n v="9.3658817192499999"/>
    <n v="2935.6698415300002"/>
    <x v="1707"/>
  </r>
  <r>
    <x v="46"/>
    <n v="131.60203935300001"/>
    <n v="20600.493150300001"/>
    <x v="1708"/>
  </r>
  <r>
    <x v="46"/>
    <n v="8.8972257910800003"/>
    <n v="3074.4629733699899"/>
    <x v="1709"/>
  </r>
  <r>
    <x v="46"/>
    <n v="85.299205350799895"/>
    <n v="9265.5324970599904"/>
    <x v="1710"/>
  </r>
  <r>
    <x v="46"/>
    <n v="7.9819747409900002"/>
    <n v="2354.0228013199899"/>
    <x v="1711"/>
  </r>
  <r>
    <x v="46"/>
    <n v="76.5223342403999"/>
    <n v="8166.1164514000002"/>
    <x v="1712"/>
  </r>
  <r>
    <x v="46"/>
    <n v="6.4234220947500003"/>
    <n v="3956.0973749099899"/>
    <x v="1713"/>
  </r>
  <r>
    <x v="46"/>
    <n v="16.266563366700002"/>
    <n v="3482.5684141199899"/>
    <x v="1714"/>
  </r>
  <r>
    <x v="46"/>
    <n v="11.9161769889"/>
    <n v="3254.4185357299898"/>
    <x v="1715"/>
  </r>
  <r>
    <x v="46"/>
    <n v="30.309158253500001"/>
    <n v="5966.8989239399898"/>
    <x v="1716"/>
  </r>
  <r>
    <x v="46"/>
    <n v="3.5974512891599999"/>
    <n v="1769.36073641999"/>
    <x v="1717"/>
  </r>
  <r>
    <x v="46"/>
    <n v="3.16714318997"/>
    <n v="1608.18459058999"/>
    <x v="1718"/>
  </r>
  <r>
    <x v="46"/>
    <n v="1.6054770700800001"/>
    <n v="1915.6624957399899"/>
    <x v="1719"/>
  </r>
  <r>
    <x v="46"/>
    <n v="49.739278514799899"/>
    <n v="7924.6361149900004"/>
    <x v="1720"/>
  </r>
  <r>
    <x v="46"/>
    <n v="47.322657180599897"/>
    <n v="7744.0621203600003"/>
    <x v="1721"/>
  </r>
  <r>
    <x v="46"/>
    <n v="81.7787034207999"/>
    <n v="12209.437617199899"/>
    <x v="1722"/>
  </r>
  <r>
    <x v="46"/>
    <n v="0.42074987107700001"/>
    <n v="946.78970933799906"/>
    <x v="1723"/>
  </r>
  <r>
    <x v="46"/>
    <n v="33.356059379500003"/>
    <n v="6144.2610774900004"/>
    <x v="1724"/>
  </r>
  <r>
    <x v="46"/>
    <n v="0.186942389091"/>
    <n v="398.67258772100001"/>
    <x v="1725"/>
  </r>
  <r>
    <x v="46"/>
    <n v="28.3286562426999"/>
    <n v="5104.8574498199896"/>
    <x v="1726"/>
  </r>
  <r>
    <x v="46"/>
    <n v="9.4427345741599904"/>
    <n v="4084.1507456899899"/>
    <x v="1727"/>
  </r>
  <r>
    <x v="46"/>
    <n v="25.539349698700001"/>
    <n v="5895.0412206000001"/>
    <x v="1728"/>
  </r>
  <r>
    <x v="46"/>
    <n v="12.5111739129"/>
    <n v="4718.8932042300003"/>
    <x v="1729"/>
  </r>
  <r>
    <x v="46"/>
    <n v="15.281653881"/>
    <n v="3966.6918963100002"/>
    <x v="1730"/>
  </r>
  <r>
    <x v="46"/>
    <n v="3.3037156680500002"/>
    <n v="1832.17846893"/>
    <x v="1731"/>
  </r>
  <r>
    <x v="46"/>
    <n v="4.8031123327699996"/>
    <n v="1850.1766737600001"/>
    <x v="1732"/>
  </r>
  <r>
    <x v="46"/>
    <n v="38.420831542199899"/>
    <n v="6633.7298106099897"/>
    <x v="1733"/>
  </r>
  <r>
    <x v="46"/>
    <n v="29.9808875999999"/>
    <n v="8788.4475901200003"/>
    <x v="1734"/>
  </r>
  <r>
    <x v="46"/>
    <n v="10.6421192915"/>
    <n v="3994.45142660999"/>
    <x v="1735"/>
  </r>
  <r>
    <x v="46"/>
    <n v="4.44617731666"/>
    <n v="2029.6445122800001"/>
    <x v="1736"/>
  </r>
  <r>
    <x v="47"/>
    <n v="7.1591712818"/>
    <n v="2536.5524618600002"/>
    <x v="1737"/>
  </r>
  <r>
    <x v="47"/>
    <n v="14.2865491971999"/>
    <n v="5066.9367855299897"/>
    <x v="1738"/>
  </r>
  <r>
    <x v="47"/>
    <n v="3.0402500426599999"/>
    <n v="1423.5866059899899"/>
    <x v="1739"/>
  </r>
  <r>
    <x v="47"/>
    <n v="1.3296620268599999"/>
    <n v="1102.1421962500001"/>
    <x v="1740"/>
  </r>
  <r>
    <x v="47"/>
    <n v="6.2559922072100003"/>
    <n v="2193.0326362400001"/>
    <x v="1741"/>
  </r>
  <r>
    <x v="47"/>
    <n v="1.6105397475800001"/>
    <n v="1713.77493383"/>
    <x v="1742"/>
  </r>
  <r>
    <x v="47"/>
    <n v="14.8524883448999"/>
    <n v="3427.9376460600001"/>
    <x v="1743"/>
  </r>
  <r>
    <x v="47"/>
    <n v="3.1194863218100002"/>
    <n v="1729.47034624"/>
    <x v="1744"/>
  </r>
  <r>
    <x v="47"/>
    <n v="34.398770510200002"/>
    <n v="6456.2882834499896"/>
    <x v="1745"/>
  </r>
  <r>
    <x v="47"/>
    <n v="26.1724995484999"/>
    <n v="4977.3429605700003"/>
    <x v="1746"/>
  </r>
  <r>
    <x v="47"/>
    <n v="5.8433604648299999"/>
    <n v="3282.7521967500002"/>
    <x v="1747"/>
  </r>
  <r>
    <x v="47"/>
    <n v="3.8344977351599998"/>
    <n v="1752.09466421"/>
    <x v="1748"/>
  </r>
  <r>
    <x v="47"/>
    <n v="2.27581767745E-2"/>
    <n v="1509.94509784"/>
    <x v="1749"/>
  </r>
  <r>
    <x v="47"/>
    <n v="66.487599755100007"/>
    <n v="7963.1194093699896"/>
    <x v="1750"/>
  </r>
  <r>
    <x v="47"/>
    <n v="3.6035750491999998"/>
    <n v="2256.07231868999"/>
    <x v="1751"/>
  </r>
  <r>
    <x v="47"/>
    <n v="3.9391544378700001"/>
    <n v="2343.94410508999"/>
    <x v="1752"/>
  </r>
  <r>
    <x v="47"/>
    <n v="6.4866681012300003"/>
    <n v="2456.2266495200001"/>
    <x v="1753"/>
  </r>
  <r>
    <x v="47"/>
    <n v="14.9001775493"/>
    <n v="4586.8652811800002"/>
    <x v="1754"/>
  </r>
  <r>
    <x v="47"/>
    <n v="7.7025123989799997"/>
    <n v="2853.9880967399899"/>
    <x v="1755"/>
  </r>
  <r>
    <x v="47"/>
    <n v="46.655123945200003"/>
    <n v="9177.3760054100003"/>
    <x v="1756"/>
  </r>
  <r>
    <x v="47"/>
    <n v="12.3118546572"/>
    <n v="3873.2283275899899"/>
    <x v="1757"/>
  </r>
  <r>
    <x v="47"/>
    <n v="13.5594418665"/>
    <n v="3811.0937338499898"/>
    <x v="1758"/>
  </r>
  <r>
    <x v="47"/>
    <n v="102.700697473999"/>
    <n v="11276.0448765"/>
    <x v="1759"/>
  </r>
  <r>
    <x v="47"/>
    <n v="107.850296878999"/>
    <n v="14879.004782399899"/>
    <x v="1760"/>
  </r>
  <r>
    <x v="47"/>
    <n v="9.1646321100599906"/>
    <n v="4919.3399315200004"/>
    <x v="1761"/>
  </r>
  <r>
    <x v="47"/>
    <n v="3.02662645344"/>
    <n v="1479.7316103099899"/>
    <x v="1762"/>
  </r>
  <r>
    <x v="47"/>
    <n v="6.1135894887699997"/>
    <n v="2712.4911203900001"/>
    <x v="1763"/>
  </r>
  <r>
    <x v="47"/>
    <n v="10.3442128494"/>
    <n v="3514.5943835200001"/>
    <x v="1764"/>
  </r>
  <r>
    <x v="47"/>
    <n v="18.5506685577"/>
    <n v="4985.1330138200001"/>
    <x v="1765"/>
  </r>
  <r>
    <x v="47"/>
    <n v="2.8016733822300002"/>
    <n v="1341.8812039100001"/>
    <x v="1766"/>
  </r>
  <r>
    <x v="47"/>
    <n v="38.916945374199898"/>
    <n v="17065.604737400001"/>
    <x v="1767"/>
  </r>
  <r>
    <x v="47"/>
    <n v="3.8962964320200002"/>
    <n v="1732.9187115300001"/>
    <x v="1768"/>
  </r>
  <r>
    <x v="47"/>
    <n v="56.425076097000002"/>
    <n v="8072.4658622799898"/>
    <x v="1769"/>
  </r>
  <r>
    <x v="47"/>
    <n v="4.5444086854399997"/>
    <n v="3454.40872927999"/>
    <x v="1770"/>
  </r>
  <r>
    <x v="47"/>
    <n v="9.3502358654899904"/>
    <n v="2725.9754524199898"/>
    <x v="1771"/>
  </r>
  <r>
    <x v="47"/>
    <n v="2.95397657462"/>
    <n v="1611.40102017"/>
    <x v="1772"/>
  </r>
  <r>
    <x v="47"/>
    <n v="4.7854933939999997E-6"/>
    <n v="4.6897417217199999"/>
    <x v="1773"/>
  </r>
  <r>
    <x v="47"/>
    <n v="1.53762229956"/>
    <n v="2254.6457652200002"/>
    <x v="1774"/>
  </r>
  <r>
    <x v="47"/>
    <n v="2.41213134842"/>
    <n v="1633.18980078"/>
    <x v="1775"/>
  </r>
  <r>
    <x v="47"/>
    <n v="5.9676533104700002"/>
    <n v="2097.2390381700002"/>
    <x v="1776"/>
  </r>
  <r>
    <x v="47"/>
    <n v="91.333076264300004"/>
    <n v="13239.5792744999"/>
    <x v="1777"/>
  </r>
  <r>
    <x v="47"/>
    <n v="8.6410661274499905"/>
    <n v="2716.93675097"/>
    <x v="1778"/>
  </r>
  <r>
    <x v="47"/>
    <n v="24.3923097879"/>
    <n v="6486.8732500100004"/>
    <x v="1779"/>
  </r>
  <r>
    <x v="47"/>
    <n v="2.8904964069600001"/>
    <n v="1473.05661433"/>
    <x v="1780"/>
  </r>
  <r>
    <x v="47"/>
    <n v="13.6520996637"/>
    <n v="4476.9155616300004"/>
    <x v="1781"/>
  </r>
  <r>
    <x v="47"/>
    <n v="3.9939459514300002"/>
    <n v="1650.11400129"/>
    <x v="1782"/>
  </r>
  <r>
    <x v="47"/>
    <n v="3.00447640929"/>
    <n v="1435.22969882999"/>
    <x v="1783"/>
  </r>
  <r>
    <x v="47"/>
    <n v="13.5659594718999"/>
    <n v="3851.8815630200002"/>
    <x v="1784"/>
  </r>
  <r>
    <x v="47"/>
    <n v="35.115149546700003"/>
    <n v="6739.5476743899899"/>
    <x v="1785"/>
  </r>
  <r>
    <x v="47"/>
    <n v="5.4325411261999998E-4"/>
    <n v="25.7664880449999"/>
    <x v="1786"/>
  </r>
  <r>
    <x v="47"/>
    <n v="63.9096766637999"/>
    <n v="7831.8363698100002"/>
    <x v="1787"/>
  </r>
  <r>
    <x v="47"/>
    <n v="7.94055585018"/>
    <n v="3188.5123235000001"/>
    <x v="1788"/>
  </r>
  <r>
    <x v="47"/>
    <n v="25.573210378900001"/>
    <n v="5104.5322220600001"/>
    <x v="1789"/>
  </r>
  <r>
    <x v="47"/>
    <n v="6.38332813264"/>
    <n v="2709.7096923300001"/>
    <x v="1790"/>
  </r>
  <r>
    <x v="47"/>
    <n v="4.6626460840700004"/>
    <n v="1810.4944732900001"/>
    <x v="1791"/>
  </r>
  <r>
    <x v="47"/>
    <n v="25.827375307499899"/>
    <n v="5478.2339424199899"/>
    <x v="1792"/>
  </r>
  <r>
    <x v="47"/>
    <n v="1.4214113188899999"/>
    <n v="1332.8400310899899"/>
    <x v="1793"/>
  </r>
  <r>
    <x v="47"/>
    <n v="24.208400070900002"/>
    <n v="4442.7797928600003"/>
    <x v="1794"/>
  </r>
  <r>
    <x v="47"/>
    <n v="12.2322275782"/>
    <n v="4186.0644540499898"/>
    <x v="1795"/>
  </r>
  <r>
    <x v="47"/>
    <n v="0.33766205544200001"/>
    <n v="832.25377577100005"/>
    <x v="1796"/>
  </r>
  <r>
    <x v="47"/>
    <n v="2.8629819508400001"/>
    <n v="1618.0606059900001"/>
    <x v="1797"/>
  </r>
  <r>
    <x v="47"/>
    <n v="7.2361785563799996"/>
    <n v="2896.49727660999"/>
    <x v="1798"/>
  </r>
  <r>
    <x v="47"/>
    <n v="12.784306534700001"/>
    <n v="3756.51558126999"/>
    <x v="1799"/>
  </r>
  <r>
    <x v="47"/>
    <n v="13.0020572242"/>
    <n v="5552.1189017899896"/>
    <x v="1800"/>
  </r>
  <r>
    <x v="47"/>
    <n v="3.3271324953599999"/>
    <n v="2058.44235987"/>
    <x v="1801"/>
  </r>
  <r>
    <x v="47"/>
    <n v="2.3049257965900001"/>
    <n v="1701.32028543"/>
    <x v="1802"/>
  </r>
  <r>
    <x v="47"/>
    <n v="39.6683367308"/>
    <n v="9457.6368709599901"/>
    <x v="1803"/>
  </r>
  <r>
    <x v="47"/>
    <n v="3.0624522223300001"/>
    <n v="2114.9275265000001"/>
    <x v="1804"/>
  </r>
  <r>
    <x v="47"/>
    <n v="19.945012513199899"/>
    <n v="4544.14832372"/>
    <x v="1805"/>
  </r>
  <r>
    <x v="47"/>
    <n v="26.225130114999899"/>
    <n v="5269.9797933399896"/>
    <x v="1806"/>
  </r>
  <r>
    <x v="47"/>
    <n v="10.9617973606"/>
    <n v="3309.3768224599899"/>
    <x v="1807"/>
  </r>
  <r>
    <x v="47"/>
    <n v="25.087416786999899"/>
    <n v="5338.3282534700002"/>
    <x v="1808"/>
  </r>
  <r>
    <x v="47"/>
    <n v="5.3994091837399996"/>
    <n v="2400.4835316600002"/>
    <x v="1809"/>
  </r>
  <r>
    <x v="47"/>
    <n v="19.4959127585999"/>
    <n v="5083.2210769800004"/>
    <x v="1810"/>
  </r>
  <r>
    <x v="47"/>
    <n v="81.961892582399898"/>
    <n v="13634.2587081"/>
    <x v="1811"/>
  </r>
  <r>
    <x v="47"/>
    <n v="7.9958440935499997"/>
    <n v="2858.3433420199899"/>
    <x v="1812"/>
  </r>
  <r>
    <x v="47"/>
    <n v="5.3769141471299999"/>
    <n v="2168.38935111"/>
    <x v="1813"/>
  </r>
  <r>
    <x v="47"/>
    <n v="0.74880034683600005"/>
    <n v="728.51226210200002"/>
    <x v="1814"/>
  </r>
  <r>
    <x v="47"/>
    <n v="29.7042139556"/>
    <n v="5118.6487013300002"/>
    <x v="1815"/>
  </r>
  <r>
    <x v="47"/>
    <n v="8.1962341130199903"/>
    <n v="3484.96821554999"/>
    <x v="1816"/>
  </r>
  <r>
    <x v="47"/>
    <n v="49.403059813600002"/>
    <n v="6737.03451132999"/>
    <x v="1817"/>
  </r>
  <r>
    <x v="47"/>
    <n v="24.384492728800002"/>
    <n v="4755.8004018199899"/>
    <x v="1818"/>
  </r>
  <r>
    <x v="47"/>
    <n v="10.3004501939"/>
    <n v="5017.4167309799896"/>
    <x v="1819"/>
  </r>
  <r>
    <x v="47"/>
    <n v="16.141472987499899"/>
    <n v="4082.3629471499899"/>
    <x v="1820"/>
  </r>
  <r>
    <x v="47"/>
    <n v="3.8695003000799999"/>
    <n v="1726.38745504999"/>
    <x v="1821"/>
  </r>
  <r>
    <x v="47"/>
    <n v="1.1048907694900001"/>
    <n v="1088.5452743799899"/>
    <x v="1822"/>
  </r>
  <r>
    <x v="47"/>
    <n v="10.271233528"/>
    <n v="3694.2883884799899"/>
    <x v="1823"/>
  </r>
  <r>
    <x v="47"/>
    <n v="11.4885244725"/>
    <n v="3617.2623643699899"/>
    <x v="1824"/>
  </r>
  <r>
    <x v="47"/>
    <n v="53.579755149"/>
    <n v="7991.3830524799896"/>
    <x v="1825"/>
  </r>
  <r>
    <x v="47"/>
    <n v="7.9548272230099997"/>
    <n v="3557.3174037600002"/>
    <x v="1826"/>
  </r>
  <r>
    <x v="48"/>
    <n v="1.75185571438E-2"/>
    <n v="130.07496958900001"/>
    <x v="1827"/>
  </r>
  <r>
    <x v="48"/>
    <n v="5.5812278636499997"/>
    <n v="2428.75113994"/>
    <x v="1828"/>
  </r>
  <r>
    <x v="48"/>
    <n v="3.01957833509E-2"/>
    <n v="147.748455815"/>
    <x v="1829"/>
  </r>
  <r>
    <x v="48"/>
    <n v="6.0242099507700004"/>
    <n v="3811.1085211499899"/>
    <x v="1830"/>
  </r>
  <r>
    <x v="48"/>
    <n v="38.297029109900002"/>
    <n v="7104.7515493800001"/>
    <x v="1831"/>
  </r>
  <r>
    <x v="48"/>
    <n v="78.238609957600005"/>
    <n v="14003.907161900001"/>
    <x v="1832"/>
  </r>
  <r>
    <x v="48"/>
    <n v="43.680719205300001"/>
    <n v="6728.9516578299899"/>
    <x v="1833"/>
  </r>
  <r>
    <x v="48"/>
    <n v="54.566991690199899"/>
    <n v="15265.755063299899"/>
    <x v="1834"/>
  </r>
  <r>
    <x v="48"/>
    <n v="55.745796750399897"/>
    <n v="6476.8678820499899"/>
    <x v="1835"/>
  </r>
  <r>
    <x v="48"/>
    <n v="90.9776213751"/>
    <n v="11627.531717899899"/>
    <x v="1836"/>
  </r>
  <r>
    <x v="48"/>
    <n v="57.530548123099898"/>
    <n v="8458.2725651399905"/>
    <x v="1837"/>
  </r>
  <r>
    <x v="48"/>
    <n v="113.755667029999"/>
    <n v="19196.500039300001"/>
    <x v="1838"/>
  </r>
  <r>
    <x v="48"/>
    <n v="21.550471975400001"/>
    <n v="7119.9438059900003"/>
    <x v="1839"/>
  </r>
  <r>
    <x v="48"/>
    <n v="0.11474786971000001"/>
    <n v="431.041822174"/>
    <x v="1840"/>
  </r>
  <r>
    <x v="48"/>
    <n v="46.022010369199897"/>
    <n v="12178.172457000001"/>
    <x v="1841"/>
  </r>
  <r>
    <x v="48"/>
    <n v="0.36549545804700001"/>
    <n v="698.61322278499904"/>
    <x v="1842"/>
  </r>
  <r>
    <x v="48"/>
    <n v="109.055404809999"/>
    <n v="22644.5827261999"/>
    <x v="1843"/>
  </r>
  <r>
    <x v="48"/>
    <n v="28.854568007400001"/>
    <n v="10019.2070067"/>
    <x v="1844"/>
  </r>
  <r>
    <x v="48"/>
    <n v="13.1291983479999"/>
    <n v="3981.6365834899898"/>
    <x v="1845"/>
  </r>
  <r>
    <x v="48"/>
    <n v="0.37434095149800001"/>
    <n v="817.37006167799905"/>
    <x v="1846"/>
  </r>
  <r>
    <x v="49"/>
    <n v="8.4312254784899903"/>
    <n v="5034.4449781200001"/>
    <x v="1847"/>
  </r>
  <r>
    <x v="49"/>
    <n v="3.5770072551099998"/>
    <n v="1787.27912392999"/>
    <x v="594"/>
  </r>
  <r>
    <x v="49"/>
    <n v="5.1227141546399997"/>
    <n v="3210.9898330199899"/>
    <x v="587"/>
  </r>
  <r>
    <x v="49"/>
    <n v="45.055502594700002"/>
    <n v="6764.3910124200002"/>
    <x v="425"/>
  </r>
  <r>
    <x v="49"/>
    <n v="25.102658857600002"/>
    <n v="6008.28393864999"/>
    <x v="409"/>
  </r>
  <r>
    <x v="49"/>
    <n v="12.2529493338"/>
    <n v="3142.7584042899898"/>
    <x v="432"/>
  </r>
  <r>
    <x v="49"/>
    <n v="40.077522520099897"/>
    <n v="7053.8355161400004"/>
    <x v="1848"/>
  </r>
  <r>
    <x v="49"/>
    <n v="3.1153165381200001"/>
    <n v="1644.27269468999"/>
    <x v="1849"/>
  </r>
  <r>
    <x v="49"/>
    <n v="1.87769409136"/>
    <n v="1252.65467444"/>
    <x v="585"/>
  </r>
  <r>
    <x v="49"/>
    <n v="1.01042455828"/>
    <n v="997.28827739600001"/>
    <x v="433"/>
  </r>
  <r>
    <x v="49"/>
    <n v="61.441481399700002"/>
    <n v="6784.7176312600004"/>
    <x v="1850"/>
  </r>
  <r>
    <x v="49"/>
    <n v="8.1221931464499999"/>
    <n v="2395.0770903299899"/>
    <x v="411"/>
  </r>
  <r>
    <x v="49"/>
    <n v="26.3093995437"/>
    <n v="6180.6106946700002"/>
    <x v="1851"/>
  </r>
  <r>
    <x v="49"/>
    <n v="57.223179921400003"/>
    <n v="7327.8258609100003"/>
    <x v="1852"/>
  </r>
  <r>
    <x v="49"/>
    <n v="0.57388137626199998"/>
    <n v="738.30519847499897"/>
    <x v="1853"/>
  </r>
  <r>
    <x v="49"/>
    <n v="1.8248994165700001"/>
    <n v="1231.4918985700001"/>
    <x v="1854"/>
  </r>
  <r>
    <x v="49"/>
    <n v="8.5975458972900007"/>
    <n v="5187.9074218100004"/>
    <x v="439"/>
  </r>
  <r>
    <x v="49"/>
    <n v="20.947492818699899"/>
    <n v="4169.4033240299896"/>
    <x v="427"/>
  </r>
  <r>
    <x v="49"/>
    <n v="100.020926188999"/>
    <n v="12686.7129612999"/>
    <x v="1855"/>
  </r>
  <r>
    <x v="49"/>
    <n v="3.46401573129"/>
    <n v="2010.84336095"/>
    <x v="588"/>
  </r>
  <r>
    <x v="49"/>
    <n v="14.2159766312"/>
    <n v="4557.6000290100001"/>
    <x v="1856"/>
  </r>
  <r>
    <x v="49"/>
    <n v="6.2758378154200001"/>
    <n v="2532.6333310099899"/>
    <x v="1857"/>
  </r>
  <r>
    <x v="49"/>
    <n v="18.675679726599899"/>
    <n v="5084.5388039700001"/>
    <x v="1858"/>
  </r>
  <r>
    <x v="49"/>
    <n v="44.534665657399898"/>
    <n v="9157.5259207300005"/>
    <x v="1859"/>
  </r>
  <r>
    <x v="49"/>
    <n v="78.884473582599895"/>
    <n v="8683.8649426800002"/>
    <x v="1860"/>
  </r>
  <r>
    <x v="49"/>
    <n v="4.3896064348200001"/>
    <n v="2275.4731795799898"/>
    <x v="1861"/>
  </r>
  <r>
    <x v="50"/>
    <n v="9.2046622608599904"/>
    <n v="2690.8336393700001"/>
    <x v="1862"/>
  </r>
  <r>
    <x v="50"/>
    <n v="3.5563855982699999"/>
    <n v="2000.64345352999"/>
    <x v="1863"/>
  </r>
  <r>
    <x v="50"/>
    <n v="26.9495190077999"/>
    <n v="4481.8213155900003"/>
    <x v="1864"/>
  </r>
  <r>
    <x v="50"/>
    <n v="9.6082072734199997"/>
    <n v="2902.8520926199899"/>
    <x v="1865"/>
  </r>
  <r>
    <x v="50"/>
    <n v="10.9271769886999"/>
    <n v="2739.7596268399898"/>
    <x v="1866"/>
  </r>
  <r>
    <x v="50"/>
    <n v="7.5888636022"/>
    <n v="3324.1097513099899"/>
    <x v="1867"/>
  </r>
  <r>
    <x v="50"/>
    <n v="10.7994746018"/>
    <n v="2782.2862306299899"/>
    <x v="1868"/>
  </r>
  <r>
    <x v="50"/>
    <n v="6.5897426698499997"/>
    <n v="2287.4328544599898"/>
    <x v="1869"/>
  </r>
  <r>
    <x v="50"/>
    <n v="5.7939212673"/>
    <n v="2267.6664685400001"/>
    <x v="1870"/>
  </r>
  <r>
    <x v="50"/>
    <n v="8.4969568006100005"/>
    <n v="3217.8738872200001"/>
    <x v="1871"/>
  </r>
  <r>
    <x v="50"/>
    <n v="4.2000275647700001"/>
    <n v="2300.1395650700001"/>
    <x v="1872"/>
  </r>
  <r>
    <x v="50"/>
    <n v="11.961810459200001"/>
    <n v="2854.1021683200001"/>
    <x v="1873"/>
  </r>
  <r>
    <x v="50"/>
    <n v="10.9849424758"/>
    <n v="2780.21093466"/>
    <x v="1874"/>
  </r>
  <r>
    <x v="50"/>
    <n v="38.020849267400003"/>
    <n v="8648.7763587600002"/>
    <x v="1875"/>
  </r>
  <r>
    <x v="50"/>
    <n v="6.5458115720699999"/>
    <n v="2782.4444555099899"/>
    <x v="1876"/>
  </r>
  <r>
    <x v="50"/>
    <n v="13.1681776370999"/>
    <n v="5333.32052595"/>
    <x v="1877"/>
  </r>
  <r>
    <x v="50"/>
    <n v="3.33532262148"/>
    <n v="1771.7691636699899"/>
    <x v="1878"/>
  </r>
  <r>
    <x v="50"/>
    <n v="11.504663674"/>
    <n v="2754.18488488"/>
    <x v="1879"/>
  </r>
  <r>
    <x v="50"/>
    <n v="5.3744361405400003"/>
    <n v="2339.6969206700001"/>
    <x v="1880"/>
  </r>
  <r>
    <x v="50"/>
    <n v="5.4374599252799998"/>
    <n v="2334.97245659999"/>
    <x v="1881"/>
  </r>
  <r>
    <x v="50"/>
    <n v="7.9100111215700002"/>
    <n v="2430.3501956499899"/>
    <x v="1882"/>
  </r>
  <r>
    <x v="50"/>
    <n v="7.2025411579299998"/>
    <n v="2649.1697433200002"/>
    <x v="1883"/>
  </r>
  <r>
    <x v="50"/>
    <n v="15.5592201638999"/>
    <n v="6557.6732070300004"/>
    <x v="1884"/>
  </r>
  <r>
    <x v="50"/>
    <n v="9.3890961906400001"/>
    <n v="2809.9822227099899"/>
    <x v="1885"/>
  </r>
  <r>
    <x v="50"/>
    <n v="5.7504886332199998"/>
    <n v="2473.5965103799899"/>
    <x v="1886"/>
  </r>
  <r>
    <x v="50"/>
    <n v="11.2520197211"/>
    <n v="3175.7598834999899"/>
    <x v="1887"/>
  </r>
  <r>
    <x v="50"/>
    <n v="5.1303447757600003"/>
    <n v="2126.9136670600001"/>
    <x v="1888"/>
  </r>
  <r>
    <x v="50"/>
    <n v="11.5581543257"/>
    <n v="2792.08171687"/>
    <x v="1889"/>
  </r>
  <r>
    <x v="50"/>
    <n v="4.36863676805"/>
    <n v="2176.1773410400001"/>
    <x v="1890"/>
  </r>
  <r>
    <x v="50"/>
    <n v="4.0001211998799997"/>
    <n v="2310.4690989599899"/>
    <x v="1891"/>
  </r>
  <r>
    <x v="50"/>
    <n v="21.819301509999899"/>
    <n v="4027.9593155500002"/>
    <x v="1892"/>
  </r>
  <r>
    <x v="50"/>
    <n v="12.0167028545"/>
    <n v="2862.82916462"/>
    <x v="1893"/>
  </r>
  <r>
    <x v="50"/>
    <n v="11.8623209074999"/>
    <n v="2839.5275023600002"/>
    <x v="1894"/>
  </r>
  <r>
    <x v="50"/>
    <n v="11.340975222300001"/>
    <n v="2803.76284097999"/>
    <x v="1895"/>
  </r>
  <r>
    <x v="50"/>
    <n v="7.5814197767499998"/>
    <n v="2368.7400670799898"/>
    <x v="1896"/>
  </r>
  <r>
    <x v="50"/>
    <n v="10.0960805491"/>
    <n v="3477.1069244199898"/>
    <x v="1897"/>
  </r>
  <r>
    <x v="50"/>
    <n v="12.1132421927"/>
    <n v="2858.68114396999"/>
    <x v="1898"/>
  </r>
  <r>
    <x v="50"/>
    <n v="11.3430266344999"/>
    <n v="2789.9837484099899"/>
    <x v="1899"/>
  </r>
  <r>
    <x v="50"/>
    <n v="11.4251886587"/>
    <n v="2810.72528456999"/>
    <x v="1900"/>
  </r>
  <r>
    <x v="50"/>
    <n v="11.179786159400001"/>
    <n v="2729.8736748000001"/>
    <x v="1901"/>
  </r>
  <r>
    <x v="50"/>
    <n v="7.7473336960600001"/>
    <n v="2415.0575419400002"/>
    <x v="1902"/>
  </r>
  <r>
    <x v="50"/>
    <n v="5.6802310653600001"/>
    <n v="2045.4954229800001"/>
    <x v="1903"/>
  </r>
  <r>
    <x v="50"/>
    <n v="12.6418129577999"/>
    <n v="2852.0705019699899"/>
    <x v="1904"/>
  </r>
  <r>
    <x v="50"/>
    <n v="11.9793240111999"/>
    <n v="2837.3229362500001"/>
    <x v="1905"/>
  </r>
  <r>
    <x v="50"/>
    <n v="10.4305131585"/>
    <n v="2774.2621977099898"/>
    <x v="1906"/>
  </r>
  <r>
    <x v="50"/>
    <n v="10.6630153374999"/>
    <n v="3125.7700934600002"/>
    <x v="1907"/>
  </r>
  <r>
    <x v="50"/>
    <n v="11.2747576642999"/>
    <n v="2793.86171538999"/>
    <x v="1908"/>
  </r>
  <r>
    <x v="50"/>
    <n v="23.3583245772999"/>
    <n v="4297.9077441600002"/>
    <x v="1909"/>
  </r>
  <r>
    <x v="50"/>
    <n v="4.7240942122699998"/>
    <n v="2077.3173480400001"/>
    <x v="1910"/>
  </r>
  <r>
    <x v="50"/>
    <n v="3.66241998392"/>
    <n v="1899.8081010000001"/>
    <x v="1911"/>
  </r>
  <r>
    <x v="50"/>
    <n v="10.7745279541"/>
    <n v="2775.4795059899898"/>
    <x v="1912"/>
  </r>
  <r>
    <x v="50"/>
    <n v="78.264743852999899"/>
    <n v="8643.0066334500007"/>
    <x v="1913"/>
  </r>
  <r>
    <x v="50"/>
    <n v="6.3552006416199998"/>
    <n v="2232.61183299"/>
    <x v="1914"/>
  </r>
  <r>
    <x v="50"/>
    <n v="14.5527624928999"/>
    <n v="3206.8210533199899"/>
    <x v="1915"/>
  </r>
  <r>
    <x v="50"/>
    <n v="12.6034542929"/>
    <n v="2898.5825346500001"/>
    <x v="1916"/>
  </r>
  <r>
    <x v="50"/>
    <n v="8.77376072775"/>
    <n v="2601.8477344600001"/>
    <x v="1917"/>
  </r>
  <r>
    <x v="51"/>
    <n v="3.7287680212600001"/>
    <n v="1563.32607265"/>
    <x v="1918"/>
  </r>
  <r>
    <x v="51"/>
    <n v="4.3055744765300004"/>
    <n v="1690.10954788"/>
    <x v="1919"/>
  </r>
  <r>
    <x v="51"/>
    <n v="2.9665776023100001"/>
    <n v="2005.43796537"/>
    <x v="1920"/>
  </r>
  <r>
    <x v="51"/>
    <n v="9.0853761648799995"/>
    <n v="3692.1247076599898"/>
    <x v="1921"/>
  </r>
  <r>
    <x v="51"/>
    <n v="2.4633503561699999"/>
    <n v="7321.08601163"/>
    <x v="1922"/>
  </r>
  <r>
    <x v="51"/>
    <n v="23.8207967584"/>
    <n v="8549.9756407500008"/>
    <x v="1923"/>
  </r>
  <r>
    <x v="51"/>
    <n v="3.1801221630800001"/>
    <n v="1945.40328021"/>
    <x v="1924"/>
  </r>
  <r>
    <x v="51"/>
    <n v="136.671296049999"/>
    <n v="17219.642820000001"/>
    <x v="1925"/>
  </r>
  <r>
    <x v="51"/>
    <n v="9.0846074800899999"/>
    <n v="2617.37936295999"/>
    <x v="1926"/>
  </r>
  <r>
    <x v="51"/>
    <n v="8.7572213221999906"/>
    <n v="3521.54099743999"/>
    <x v="1927"/>
  </r>
  <r>
    <x v="51"/>
    <n v="73.668482082599894"/>
    <n v="10531.065883400001"/>
    <x v="1928"/>
  </r>
  <r>
    <x v="51"/>
    <n v="5.0648410622000002"/>
    <n v="2783.0630540100001"/>
    <x v="1929"/>
  </r>
  <r>
    <x v="51"/>
    <n v="5.7604824198299998"/>
    <n v="2982.0831055799899"/>
    <x v="1930"/>
  </r>
  <r>
    <x v="51"/>
    <n v="6.3554446472999997"/>
    <n v="3203.7743396999899"/>
    <x v="1931"/>
  </r>
  <r>
    <x v="51"/>
    <n v="3.7126390970099998"/>
    <n v="3115.39221055999"/>
    <x v="1932"/>
  </r>
  <r>
    <x v="51"/>
    <n v="6.5062605439899999"/>
    <n v="3273.1729122299898"/>
    <x v="1933"/>
  </r>
  <r>
    <x v="51"/>
    <n v="8.7876893163900007"/>
    <n v="3382.7143726499899"/>
    <x v="1934"/>
  </r>
  <r>
    <x v="51"/>
    <n v="3.7194039676599999"/>
    <n v="1842.8292617100001"/>
    <x v="1935"/>
  </r>
  <r>
    <x v="51"/>
    <n v="11.8686818861999"/>
    <n v="3997.9316963800002"/>
    <x v="1936"/>
  </r>
  <r>
    <x v="51"/>
    <n v="6.0122951930399999"/>
    <n v="2279.0820534600002"/>
    <x v="1937"/>
  </r>
  <r>
    <x v="51"/>
    <n v="9.2664066795100002"/>
    <n v="3289.8326968299898"/>
    <x v="1938"/>
  </r>
  <r>
    <x v="51"/>
    <n v="3.8411615274800002"/>
    <n v="1822.3184067100001"/>
    <x v="1939"/>
  </r>
  <r>
    <x v="51"/>
    <n v="13.365876952000001"/>
    <n v="4241.38839138"/>
    <x v="1940"/>
  </r>
  <r>
    <x v="51"/>
    <n v="17.127830230000001"/>
    <n v="4095.50391476"/>
    <x v="1941"/>
  </r>
  <r>
    <x v="51"/>
    <n v="24.254152775600001"/>
    <n v="7657.6975349200002"/>
    <x v="1942"/>
  </r>
  <r>
    <x v="51"/>
    <n v="5.9074857893399999"/>
    <n v="2949.5226352599898"/>
    <x v="1943"/>
  </r>
  <r>
    <x v="51"/>
    <n v="149.322851412999"/>
    <n v="16427.2232589999"/>
    <x v="1944"/>
  </r>
  <r>
    <x v="51"/>
    <n v="80.5948951945999"/>
    <n v="10686.0559346999"/>
    <x v="1945"/>
  </r>
  <r>
    <x v="51"/>
    <n v="15.4901558626"/>
    <n v="3407.7533659000001"/>
    <x v="1946"/>
  </r>
  <r>
    <x v="51"/>
    <n v="23.1542783037"/>
    <n v="4389.2210842900004"/>
    <x v="1947"/>
  </r>
  <r>
    <x v="51"/>
    <n v="2.7095890068899999"/>
    <n v="2268.0795498299899"/>
    <x v="1948"/>
  </r>
  <r>
    <x v="51"/>
    <n v="89.710419138299898"/>
    <n v="12661.102343"/>
    <x v="1949"/>
  </r>
  <r>
    <x v="51"/>
    <n v="300.40664220799903"/>
    <n v="19244.5214481"/>
    <x v="1950"/>
  </r>
  <r>
    <x v="51"/>
    <n v="1.65739483907"/>
    <n v="1080.63898375999"/>
    <x v="1951"/>
  </r>
  <r>
    <x v="51"/>
    <n v="26.264369774199899"/>
    <n v="8284.6895918099908"/>
    <x v="1952"/>
  </r>
  <r>
    <x v="51"/>
    <n v="32.5929055480999"/>
    <n v="5461.8187425899896"/>
    <x v="1953"/>
  </r>
  <r>
    <x v="51"/>
    <n v="2.1779417635399998"/>
    <n v="1304.39895324999"/>
    <x v="1954"/>
  </r>
  <r>
    <x v="51"/>
    <n v="6.2630440302599997"/>
    <n v="2143.5448487899898"/>
    <x v="1955"/>
  </r>
  <r>
    <x v="51"/>
    <n v="3.2019991333400002"/>
    <n v="1867.4029395099899"/>
    <x v="1956"/>
  </r>
  <r>
    <x v="51"/>
    <n v="5.0880924438299999"/>
    <n v="2196.7160988800001"/>
    <x v="1957"/>
  </r>
  <r>
    <x v="51"/>
    <n v="5.3218911764100003"/>
    <n v="2765.2095725700001"/>
    <x v="1958"/>
  </r>
  <r>
    <x v="51"/>
    <n v="3.31961062359"/>
    <n v="1823.4572315600001"/>
    <x v="1959"/>
  </r>
  <r>
    <x v="51"/>
    <n v="10.355966646100001"/>
    <n v="3386.2250545100001"/>
    <x v="1960"/>
  </r>
  <r>
    <x v="51"/>
    <n v="19.631149634"/>
    <n v="3879.4782585299899"/>
    <x v="1961"/>
  </r>
  <r>
    <x v="51"/>
    <n v="6.2383925136"/>
    <n v="2099.0877332199898"/>
    <x v="1962"/>
  </r>
  <r>
    <x v="51"/>
    <n v="15.6615277184"/>
    <n v="4019.5699207600001"/>
    <x v="1963"/>
  </r>
  <r>
    <x v="51"/>
    <n v="23.986696222700001"/>
    <n v="6762.7024627299897"/>
    <x v="1964"/>
  </r>
  <r>
    <x v="51"/>
    <n v="31.6687588363"/>
    <n v="5279.0541848599896"/>
    <x v="1965"/>
  </r>
  <r>
    <x v="51"/>
    <n v="6.2538471493300003"/>
    <n v="2133.5044829899898"/>
    <x v="1966"/>
  </r>
  <r>
    <x v="51"/>
    <n v="1.4683349730199999"/>
    <n v="1354.3870505800001"/>
    <x v="1967"/>
  </r>
  <r>
    <x v="51"/>
    <n v="3.0131148619900001"/>
    <n v="1817.4816209200001"/>
    <x v="1968"/>
  </r>
  <r>
    <x v="51"/>
    <n v="45.411327174199897"/>
    <n v="9759.3059216199908"/>
    <x v="1969"/>
  </r>
  <r>
    <x v="51"/>
    <n v="79.473777739400006"/>
    <n v="10376.038099900001"/>
    <x v="1970"/>
  </r>
  <r>
    <x v="51"/>
    <n v="5.57545910302"/>
    <n v="1968.7197808999899"/>
    <x v="1971"/>
  </r>
  <r>
    <x v="51"/>
    <n v="33.471675495900001"/>
    <n v="5775.9642741799898"/>
    <x v="1972"/>
  </r>
  <r>
    <x v="51"/>
    <n v="30.160779814400001"/>
    <n v="6341.5156796499896"/>
    <x v="1973"/>
  </r>
  <r>
    <x v="51"/>
    <n v="141.411605715999"/>
    <n v="18026.009124899902"/>
    <x v="1974"/>
  </r>
  <r>
    <x v="51"/>
    <n v="296.75146746899901"/>
    <n v="37189.374634300002"/>
    <x v="1975"/>
  </r>
  <r>
    <x v="51"/>
    <n v="77.458746844299895"/>
    <n v="9654.5605845499904"/>
    <x v="1976"/>
  </r>
  <r>
    <x v="51"/>
    <n v="278.26065023000001"/>
    <n v="17196.5794672999"/>
    <x v="1977"/>
  </r>
  <r>
    <x v="51"/>
    <n v="11.648036238"/>
    <n v="3735.8634730899898"/>
    <x v="1978"/>
  </r>
  <r>
    <x v="51"/>
    <n v="211.98615031200001"/>
    <n v="28471.746319000002"/>
    <x v="1979"/>
  </r>
  <r>
    <x v="51"/>
    <n v="13.629752373100001"/>
    <n v="3191.44556383999"/>
    <x v="1980"/>
  </r>
  <r>
    <x v="51"/>
    <n v="0.97352516547500001"/>
    <n v="878.58087753999905"/>
    <x v="1981"/>
  </r>
  <r>
    <x v="51"/>
    <n v="50.673569041599897"/>
    <n v="10268.2700296"/>
    <x v="1982"/>
  </r>
  <r>
    <x v="51"/>
    <n v="141.260150498"/>
    <n v="14378.918906999899"/>
    <x v="1983"/>
  </r>
  <r>
    <x v="51"/>
    <n v="44.337939209300004"/>
    <n v="10407.901000600001"/>
    <x v="1984"/>
  </r>
  <r>
    <x v="52"/>
    <n v="43.021126074500003"/>
    <n v="6709.6992858000003"/>
    <x v="1985"/>
  </r>
  <r>
    <x v="52"/>
    <n v="42.789847963500002"/>
    <n v="9898.4324544400006"/>
    <x v="1986"/>
  </r>
  <r>
    <x v="52"/>
    <n v="1.5944255567200001"/>
    <n v="1860.4566177199899"/>
    <x v="1987"/>
  </r>
  <r>
    <x v="52"/>
    <n v="10.8106454403"/>
    <n v="2927.3185435700002"/>
    <x v="1988"/>
  </r>
  <r>
    <x v="52"/>
    <n v="10.4012221865"/>
    <n v="2713.7109583400002"/>
    <x v="1989"/>
  </r>
  <r>
    <x v="52"/>
    <n v="2.5830834114500001"/>
    <n v="1464.3496594799899"/>
    <x v="1990"/>
  </r>
  <r>
    <x v="52"/>
    <n v="160.75343730200001"/>
    <n v="12089.415096500001"/>
    <x v="1991"/>
  </r>
  <r>
    <x v="52"/>
    <n v="50.845505574999898"/>
    <n v="11050.9961335999"/>
    <x v="1992"/>
  </r>
  <r>
    <x v="52"/>
    <n v="7.2420084351899998"/>
    <n v="2251.12013647"/>
    <x v="1993"/>
  </r>
  <r>
    <x v="52"/>
    <n v="16.9128744715"/>
    <n v="4961.5332571400004"/>
    <x v="1994"/>
  </r>
  <r>
    <x v="52"/>
    <n v="36.108302662699899"/>
    <n v="10486.136562399901"/>
    <x v="1995"/>
  </r>
  <r>
    <x v="52"/>
    <n v="138.528378613"/>
    <n v="15806.550855900001"/>
    <x v="1996"/>
  </r>
  <r>
    <x v="52"/>
    <n v="24.8005345545"/>
    <n v="4624.5016065999898"/>
    <x v="1997"/>
  </r>
  <r>
    <x v="53"/>
    <n v="29.5352430658"/>
    <n v="5729.9234756899896"/>
    <x v="1998"/>
  </r>
  <r>
    <x v="54"/>
    <n v="10.7848909490999"/>
    <n v="3618.4738690700001"/>
    <x v="1999"/>
  </r>
  <r>
    <x v="54"/>
    <n v="7.1305480228600002"/>
    <n v="2685.7674241700001"/>
    <x v="2000"/>
  </r>
  <r>
    <x v="54"/>
    <n v="6.8716194652800002"/>
    <n v="2673.9121399400001"/>
    <x v="1046"/>
  </r>
  <r>
    <x v="54"/>
    <n v="10.6477795759"/>
    <n v="2695.0304955800002"/>
    <x v="2001"/>
  </r>
  <r>
    <x v="54"/>
    <n v="3.3726379420399999"/>
    <n v="1711.2081482599899"/>
    <x v="1050"/>
  </r>
  <r>
    <x v="54"/>
    <n v="38.845617624500001"/>
    <n v="5539.3564019300002"/>
    <x v="2002"/>
  </r>
  <r>
    <x v="54"/>
    <n v="1.8175428099299999"/>
    <n v="1210.96165575999"/>
    <x v="1058"/>
  </r>
  <r>
    <x v="54"/>
    <n v="6.3609351284500004"/>
    <n v="2913.7962165700001"/>
    <x v="1060"/>
  </r>
  <r>
    <x v="54"/>
    <n v="2.72529730254"/>
    <n v="2419.5776727100001"/>
    <x v="1062"/>
  </r>
  <r>
    <x v="54"/>
    <n v="5.8759729414599997"/>
    <n v="2684.13546924"/>
    <x v="1064"/>
  </r>
  <r>
    <x v="54"/>
    <n v="19.7607978885999"/>
    <n v="4075.9810253599899"/>
    <x v="1027"/>
  </r>
  <r>
    <x v="54"/>
    <n v="1.1231944275099999E-3"/>
    <n v="30.684158016000001"/>
    <x v="1034"/>
  </r>
  <r>
    <x v="54"/>
    <n v="3.4471685544800001"/>
    <n v="1930.3938543500001"/>
    <x v="1036"/>
  </r>
  <r>
    <x v="54"/>
    <n v="198.54609143100001"/>
    <n v="18090.674243299902"/>
    <x v="2003"/>
  </r>
  <r>
    <x v="54"/>
    <n v="32.035356022599899"/>
    <n v="4689.7885126399897"/>
    <x v="2004"/>
  </r>
  <r>
    <x v="54"/>
    <n v="26.0301915358"/>
    <n v="5953.4841409999899"/>
    <x v="1070"/>
  </r>
  <r>
    <x v="54"/>
    <n v="17.967431649200002"/>
    <n v="3955.3179183299899"/>
    <x v="2005"/>
  </r>
  <r>
    <x v="54"/>
    <n v="15.0930584314999"/>
    <n v="4457.5814579199896"/>
    <x v="2006"/>
  </r>
  <r>
    <x v="54"/>
    <n v="24.5073718195999"/>
    <n v="4478.4365883099899"/>
    <x v="2007"/>
  </r>
  <r>
    <x v="54"/>
    <n v="7.8912515412999999"/>
    <n v="3248.2402996300002"/>
    <x v="1071"/>
  </r>
  <r>
    <x v="54"/>
    <n v="40.3768965728"/>
    <n v="5300.3332330499898"/>
    <x v="1072"/>
  </r>
  <r>
    <x v="54"/>
    <n v="8.0833010357300008"/>
    <n v="2934.6330912200001"/>
    <x v="1038"/>
  </r>
  <r>
    <x v="54"/>
    <n v="2.6258771471100002"/>
    <n v="1369.3489423799899"/>
    <x v="1030"/>
  </r>
  <r>
    <x v="54"/>
    <n v="15.1720757946"/>
    <n v="3607.4647770500001"/>
    <x v="1029"/>
  </r>
  <r>
    <x v="54"/>
    <n v="4.4232076874399997"/>
    <n v="2044.04834028"/>
    <x v="1045"/>
  </r>
  <r>
    <x v="54"/>
    <n v="2.9828810962899999"/>
    <n v="1540.9393061000001"/>
    <x v="1035"/>
  </r>
  <r>
    <x v="54"/>
    <n v="22.751231085099899"/>
    <n v="4135.4440427099898"/>
    <x v="2008"/>
  </r>
  <r>
    <x v="54"/>
    <n v="7.7880059961999999"/>
    <n v="2811.36536621"/>
    <x v="2009"/>
  </r>
  <r>
    <x v="54"/>
    <n v="10.4859506381"/>
    <n v="2956.85626933"/>
    <x v="1023"/>
  </r>
  <r>
    <x v="54"/>
    <n v="13.175697455"/>
    <n v="3295.5681533299899"/>
    <x v="1040"/>
  </r>
  <r>
    <x v="54"/>
    <n v="9.0563460689100008"/>
    <n v="3786.9041401300001"/>
    <x v="2010"/>
  </r>
  <r>
    <x v="54"/>
    <n v="6.0454577142800003"/>
    <n v="2161.91225678"/>
    <x v="2011"/>
  </r>
  <r>
    <x v="54"/>
    <n v="0.72164817731499997"/>
    <n v="862.72935144200005"/>
    <x v="2012"/>
  </r>
  <r>
    <x v="54"/>
    <n v="2.0740009325400002"/>
    <n v="1578.05775962999"/>
    <x v="2013"/>
  </r>
  <r>
    <x v="54"/>
    <n v="3.1745380172100002"/>
    <n v="2324.4037685899898"/>
    <x v="2014"/>
  </r>
  <r>
    <x v="54"/>
    <n v="25.308893968"/>
    <n v="4860.09616748999"/>
    <x v="2015"/>
  </r>
  <r>
    <x v="54"/>
    <n v="15.4139923156"/>
    <n v="4140.3030605900003"/>
    <x v="2016"/>
  </r>
  <r>
    <x v="54"/>
    <n v="21.325890674299899"/>
    <n v="4803.8109058"/>
    <x v="2017"/>
  </r>
  <r>
    <x v="54"/>
    <n v="23.0215782141"/>
    <n v="4356.7239591400003"/>
    <x v="2018"/>
  </r>
  <r>
    <x v="54"/>
    <n v="5.2564986916700001"/>
    <n v="2684.2791220399899"/>
    <x v="2019"/>
  </r>
  <r>
    <x v="54"/>
    <n v="17.0881062911999"/>
    <n v="3453.5351833300001"/>
    <x v="2020"/>
  </r>
  <r>
    <x v="54"/>
    <n v="24.7764962942999"/>
    <n v="4490.2894450100002"/>
    <x v="2021"/>
  </r>
  <r>
    <x v="54"/>
    <n v="27.854382509400001"/>
    <n v="5567.2701097600002"/>
    <x v="2022"/>
  </r>
  <r>
    <x v="54"/>
    <n v="24.247679553600001"/>
    <n v="7774.8870322299899"/>
    <x v="2023"/>
  </r>
  <r>
    <x v="54"/>
    <n v="18.6368728893999"/>
    <n v="4506.9352434299899"/>
    <x v="2024"/>
  </r>
  <r>
    <x v="54"/>
    <n v="1.4495732079799999"/>
    <n v="1235.0689030599899"/>
    <x v="2025"/>
  </r>
  <r>
    <x v="54"/>
    <n v="17.454818974599899"/>
    <n v="3993.84146688999"/>
    <x v="2026"/>
  </r>
  <r>
    <x v="54"/>
    <n v="27.850173501299899"/>
    <n v="5608.2574689200001"/>
    <x v="2027"/>
  </r>
  <r>
    <x v="54"/>
    <n v="12.973489428000001"/>
    <n v="4902.5759421100001"/>
    <x v="2028"/>
  </r>
  <r>
    <x v="54"/>
    <n v="5.5951266037599998"/>
    <n v="3512.1668601900001"/>
    <x v="2029"/>
  </r>
  <r>
    <x v="54"/>
    <n v="98.983836494900004"/>
    <n v="9217.7915107999906"/>
    <x v="2030"/>
  </r>
  <r>
    <x v="54"/>
    <n v="54.325483497500002"/>
    <n v="7929.7520014800002"/>
    <x v="2031"/>
  </r>
  <r>
    <x v="54"/>
    <n v="4.7240942122699998"/>
    <n v="2077.3173480400001"/>
    <x v="1910"/>
  </r>
  <r>
    <x v="54"/>
    <n v="1.3237611710999999"/>
    <n v="1128.41519169"/>
    <x v="2032"/>
  </r>
  <r>
    <x v="54"/>
    <n v="1.7971087189399999"/>
    <n v="1148.6232885700001"/>
    <x v="2033"/>
  </r>
  <r>
    <x v="54"/>
    <n v="5.4374599252799998"/>
    <n v="2334.97245659999"/>
    <x v="1881"/>
  </r>
  <r>
    <x v="54"/>
    <n v="5.36436908702"/>
    <n v="2127.74720165999"/>
    <x v="2034"/>
  </r>
  <r>
    <x v="54"/>
    <n v="2.3622555477299998"/>
    <n v="1348.6376589199899"/>
    <x v="2035"/>
  </r>
  <r>
    <x v="54"/>
    <n v="12.0034950880999"/>
    <n v="3026.71904352"/>
    <x v="2036"/>
  </r>
  <r>
    <x v="54"/>
    <n v="30.9801832076"/>
    <n v="6395.82319318999"/>
    <x v="2037"/>
  </r>
  <r>
    <x v="54"/>
    <n v="15.5592201638999"/>
    <n v="6557.6732070300004"/>
    <x v="1884"/>
  </r>
  <r>
    <x v="54"/>
    <n v="9.6082072734199997"/>
    <n v="2902.8520926199899"/>
    <x v="1865"/>
  </r>
  <r>
    <x v="54"/>
    <n v="8.4969568006100005"/>
    <n v="3217.8738872200001"/>
    <x v="1871"/>
  </r>
  <r>
    <x v="54"/>
    <n v="10.6630153374999"/>
    <n v="3125.7700934600002"/>
    <x v="1907"/>
  </r>
  <r>
    <x v="54"/>
    <n v="3.66241998392"/>
    <n v="1899.8081010000001"/>
    <x v="1911"/>
  </r>
  <r>
    <x v="54"/>
    <n v="5.1303447757600003"/>
    <n v="2126.9136670600001"/>
    <x v="1888"/>
  </r>
  <r>
    <x v="54"/>
    <n v="12.6418129577999"/>
    <n v="2852.0705019699899"/>
    <x v="1904"/>
  </r>
  <r>
    <x v="54"/>
    <n v="10.0960805491"/>
    <n v="3477.1069244199898"/>
    <x v="1897"/>
  </r>
  <r>
    <x v="54"/>
    <n v="11.2747576642999"/>
    <n v="2793.86171538999"/>
    <x v="1908"/>
  </r>
  <r>
    <x v="54"/>
    <n v="11.504663674"/>
    <n v="2754.18488488"/>
    <x v="1879"/>
  </r>
  <r>
    <x v="54"/>
    <n v="7.9100111215700002"/>
    <n v="2430.3501956499899"/>
    <x v="1882"/>
  </r>
  <r>
    <x v="54"/>
    <n v="10.9271769886999"/>
    <n v="2739.7596268399898"/>
    <x v="1866"/>
  </r>
  <r>
    <x v="54"/>
    <n v="10.7745279541"/>
    <n v="2775.4795059899898"/>
    <x v="1912"/>
  </r>
  <r>
    <x v="54"/>
    <n v="6.5897426698499997"/>
    <n v="2287.4328544599898"/>
    <x v="1869"/>
  </r>
  <r>
    <x v="54"/>
    <n v="4.6268089244699997"/>
    <n v="2618.5692442999898"/>
    <x v="2038"/>
  </r>
  <r>
    <x v="54"/>
    <n v="0.50603314785599995"/>
    <n v="771.68384233300003"/>
    <x v="2039"/>
  </r>
  <r>
    <x v="54"/>
    <n v="11.179786159400001"/>
    <n v="2729.8736748000001"/>
    <x v="1901"/>
  </r>
  <r>
    <x v="54"/>
    <n v="11.2520197211"/>
    <n v="3175.7598834999899"/>
    <x v="1887"/>
  </r>
  <r>
    <x v="54"/>
    <n v="11.3430266344999"/>
    <n v="2789.9837484099899"/>
    <x v="1899"/>
  </r>
  <r>
    <x v="54"/>
    <n v="11.9793240111999"/>
    <n v="2837.3229362500001"/>
    <x v="1905"/>
  </r>
  <r>
    <x v="54"/>
    <n v="5.3744361405400003"/>
    <n v="2339.6969206700001"/>
    <x v="1880"/>
  </r>
  <r>
    <x v="54"/>
    <n v="4.36863676805"/>
    <n v="2176.1773410400001"/>
    <x v="1890"/>
  </r>
  <r>
    <x v="54"/>
    <n v="3.1510906044300002"/>
    <n v="2191.5792504599899"/>
    <x v="2040"/>
  </r>
  <r>
    <x v="54"/>
    <n v="6.3552006416199998"/>
    <n v="2232.61183299"/>
    <x v="1914"/>
  </r>
  <r>
    <x v="54"/>
    <n v="11.4251886587"/>
    <n v="2810.72528456999"/>
    <x v="1900"/>
  </r>
  <r>
    <x v="54"/>
    <n v="11.8623209074999"/>
    <n v="2839.5275023600002"/>
    <x v="1894"/>
  </r>
  <r>
    <x v="54"/>
    <n v="11.340975222300001"/>
    <n v="2803.76284097999"/>
    <x v="1895"/>
  </r>
  <r>
    <x v="54"/>
    <n v="14.5527624928999"/>
    <n v="3206.8210533199899"/>
    <x v="1915"/>
  </r>
  <r>
    <x v="54"/>
    <n v="23.3583245772999"/>
    <n v="4297.9077441600002"/>
    <x v="1909"/>
  </r>
  <r>
    <x v="54"/>
    <n v="5.7939212673"/>
    <n v="2267.6664685400001"/>
    <x v="1870"/>
  </r>
  <r>
    <x v="54"/>
    <n v="11.5581543257"/>
    <n v="2792.08171687"/>
    <x v="1889"/>
  </r>
  <r>
    <x v="54"/>
    <n v="12.0167028545"/>
    <n v="2862.82916462"/>
    <x v="1893"/>
  </r>
  <r>
    <x v="54"/>
    <n v="11.961810459200001"/>
    <n v="2854.1021683200001"/>
    <x v="1873"/>
  </r>
  <r>
    <x v="54"/>
    <n v="78.264743852999899"/>
    <n v="8643.0066334500007"/>
    <x v="1913"/>
  </r>
  <r>
    <x v="54"/>
    <n v="17.099295187300001"/>
    <n v="4131.09638954"/>
    <x v="2041"/>
  </r>
  <r>
    <x v="54"/>
    <n v="32.2363329609"/>
    <n v="5505.7025614100003"/>
    <x v="2042"/>
  </r>
  <r>
    <x v="54"/>
    <n v="7.6824022105600003"/>
    <n v="2502.6072234500002"/>
    <x v="2043"/>
  </r>
  <r>
    <x v="54"/>
    <n v="15.8978265366"/>
    <n v="3951.93179276"/>
    <x v="2044"/>
  </r>
  <r>
    <x v="54"/>
    <n v="5.7504886332199998"/>
    <n v="2473.5965103799899"/>
    <x v="1886"/>
  </r>
  <r>
    <x v="54"/>
    <n v="7.5814197767499998"/>
    <n v="2368.7400670799898"/>
    <x v="1896"/>
  </r>
  <r>
    <x v="54"/>
    <n v="3.5563855982699999"/>
    <n v="2000.64345352999"/>
    <x v="1863"/>
  </r>
  <r>
    <x v="54"/>
    <n v="12.1132421927"/>
    <n v="2858.68114396999"/>
    <x v="1898"/>
  </r>
  <r>
    <x v="54"/>
    <n v="7.2025411579299998"/>
    <n v="2649.1697433200002"/>
    <x v="1883"/>
  </r>
  <r>
    <x v="54"/>
    <n v="7.7473336960600001"/>
    <n v="2415.0575419400002"/>
    <x v="1902"/>
  </r>
  <r>
    <x v="54"/>
    <n v="26.9495190077999"/>
    <n v="4481.8213155900003"/>
    <x v="1864"/>
  </r>
  <r>
    <x v="54"/>
    <n v="21.819301509999899"/>
    <n v="4027.9593155500002"/>
    <x v="1892"/>
  </r>
  <r>
    <x v="54"/>
    <n v="20.342180447"/>
    <n v="4398.9548695399899"/>
    <x v="2045"/>
  </r>
  <r>
    <x v="54"/>
    <n v="10.9303819085999"/>
    <n v="2742.1363740299898"/>
    <x v="2046"/>
  </r>
  <r>
    <x v="54"/>
    <n v="11.7407281878"/>
    <n v="4601.6816355999899"/>
    <x v="2047"/>
  </r>
  <r>
    <x v="54"/>
    <n v="3.7201271558400002"/>
    <n v="2333.2356739799902"/>
    <x v="2048"/>
  </r>
  <r>
    <x v="54"/>
    <n v="59.751178717000002"/>
    <n v="6536.44715481"/>
    <x v="2049"/>
  </r>
  <r>
    <x v="54"/>
    <n v="4.5539011476100004"/>
    <n v="2627.3377464800001"/>
    <x v="2050"/>
  </r>
  <r>
    <x v="54"/>
    <n v="11.007596531000001"/>
    <n v="3158.0435813399899"/>
    <x v="2051"/>
  </r>
  <r>
    <x v="54"/>
    <n v="1.5680116989299999"/>
    <n v="1229.7095203199899"/>
    <x v="2052"/>
  </r>
  <r>
    <x v="54"/>
    <n v="26.1155458797999"/>
    <n v="5501.7317335899897"/>
    <x v="2053"/>
  </r>
  <r>
    <x v="54"/>
    <n v="6.3861330664600002"/>
    <n v="2596.18478387"/>
    <x v="2054"/>
  </r>
  <r>
    <x v="54"/>
    <n v="26.613329943299899"/>
    <n v="4520.2003760899897"/>
    <x v="2055"/>
  </r>
  <r>
    <x v="54"/>
    <n v="9.3237474372500007"/>
    <n v="2490.4092091900002"/>
    <x v="2056"/>
  </r>
  <r>
    <x v="54"/>
    <n v="9.3890961906400001"/>
    <n v="2809.9822227099899"/>
    <x v="1885"/>
  </r>
  <r>
    <x v="54"/>
    <n v="12.6034542929"/>
    <n v="2898.5825346500001"/>
    <x v="1916"/>
  </r>
  <r>
    <x v="54"/>
    <n v="2.6233119818699999E-4"/>
    <n v="14.7005374442"/>
    <x v="2057"/>
  </r>
  <r>
    <x v="54"/>
    <n v="2.2627564626300001"/>
    <n v="1368.67307118999"/>
    <x v="2058"/>
  </r>
  <r>
    <x v="54"/>
    <n v="14.0765293281999"/>
    <n v="3224.9777013799899"/>
    <x v="2059"/>
  </r>
  <r>
    <x v="54"/>
    <n v="5.1748136368299997"/>
    <n v="1957.52144244999"/>
    <x v="2060"/>
  </r>
  <r>
    <x v="54"/>
    <n v="2.6416253973999999"/>
    <n v="1737.7438001800001"/>
    <x v="2061"/>
  </r>
  <r>
    <x v="54"/>
    <n v="0.486971716286"/>
    <n v="757.76245191700002"/>
    <x v="2062"/>
  </r>
  <r>
    <x v="54"/>
    <n v="22.4572282323"/>
    <n v="4580.2820637599898"/>
    <x v="2063"/>
  </r>
  <r>
    <x v="54"/>
    <n v="4.1651112025800003"/>
    <n v="2300.3327892399898"/>
    <x v="2064"/>
  </r>
  <r>
    <x v="54"/>
    <n v="10.0036751769"/>
    <n v="4060.0640130000002"/>
    <x v="2065"/>
  </r>
  <r>
    <x v="54"/>
    <n v="4.9845625286399997"/>
    <n v="1984.2207362700001"/>
    <x v="2066"/>
  </r>
  <r>
    <x v="54"/>
    <n v="2.8517648850000001"/>
    <n v="1475.01474172999"/>
    <x v="2067"/>
  </r>
  <r>
    <x v="54"/>
    <n v="18.6129742773999"/>
    <n v="5090.17199282"/>
    <x v="2068"/>
  </r>
  <r>
    <x v="54"/>
    <n v="10.9849424758"/>
    <n v="2780.21093466"/>
    <x v="1874"/>
  </r>
  <r>
    <x v="54"/>
    <n v="9.8001021850000001"/>
    <n v="2907.7532392399899"/>
    <x v="2069"/>
  </r>
  <r>
    <x v="54"/>
    <n v="38.020849267400003"/>
    <n v="8648.7763587600002"/>
    <x v="1875"/>
  </r>
  <r>
    <x v="54"/>
    <n v="5.6802310653600001"/>
    <n v="2045.4954229800001"/>
    <x v="1903"/>
  </r>
  <r>
    <x v="54"/>
    <n v="4.2000275647700001"/>
    <n v="2300.1395650700001"/>
    <x v="1872"/>
  </r>
  <r>
    <x v="54"/>
    <n v="6.5458115720699999"/>
    <n v="2782.4444555099899"/>
    <x v="1876"/>
  </r>
  <r>
    <x v="54"/>
    <n v="4.0001211998799997"/>
    <n v="2310.4690989599899"/>
    <x v="1891"/>
  </r>
  <r>
    <x v="54"/>
    <n v="9.2046622608599904"/>
    <n v="2690.8336393700001"/>
    <x v="1862"/>
  </r>
  <r>
    <x v="54"/>
    <n v="13.1681776370999"/>
    <n v="5333.32052595"/>
    <x v="1877"/>
  </r>
  <r>
    <x v="54"/>
    <n v="5.6716317441599999"/>
    <n v="2108.6900060900002"/>
    <x v="2070"/>
  </r>
  <r>
    <x v="54"/>
    <n v="4.7620033635299999"/>
    <n v="1904.19177977"/>
    <x v="2071"/>
  </r>
  <r>
    <x v="54"/>
    <n v="1.6923533307400001"/>
    <n v="1111.1452364500001"/>
    <x v="2072"/>
  </r>
  <r>
    <x v="54"/>
    <n v="2.4677963845300002"/>
    <n v="1354.45347388"/>
    <x v="2073"/>
  </r>
  <r>
    <x v="54"/>
    <n v="1.28376613718"/>
    <n v="1144.2483301699899"/>
    <x v="2074"/>
  </r>
  <r>
    <x v="54"/>
    <n v="1.4620566886299999"/>
    <n v="1101.0393755099899"/>
    <x v="2075"/>
  </r>
  <r>
    <x v="54"/>
    <n v="2.12405126696"/>
    <n v="1306.31370538999"/>
    <x v="2076"/>
  </r>
  <r>
    <x v="54"/>
    <n v="6.1962479117000004"/>
    <n v="2129.08532229"/>
    <x v="2077"/>
  </r>
  <r>
    <x v="54"/>
    <n v="3.99130010909"/>
    <n v="1909.4067895799899"/>
    <x v="2078"/>
  </r>
  <r>
    <x v="54"/>
    <n v="10.4342846354999"/>
    <n v="2906.36033528999"/>
    <x v="2079"/>
  </r>
  <r>
    <x v="54"/>
    <n v="7.59589956657"/>
    <n v="2699.1934407899898"/>
    <x v="2080"/>
  </r>
  <r>
    <x v="54"/>
    <n v="7.5888636022"/>
    <n v="3324.1097513099899"/>
    <x v="1867"/>
  </r>
  <r>
    <x v="54"/>
    <n v="1.07660495173"/>
    <n v="859.92995200400003"/>
    <x v="2081"/>
  </r>
  <r>
    <x v="54"/>
    <n v="6.9072087813799996"/>
    <n v="2507.1512320400002"/>
    <x v="2082"/>
  </r>
  <r>
    <x v="54"/>
    <n v="1.0079994183400001"/>
    <n v="857.51110471799905"/>
    <x v="2083"/>
  </r>
  <r>
    <x v="54"/>
    <n v="0.85325812867399997"/>
    <n v="806.26344294700004"/>
    <x v="2084"/>
  </r>
  <r>
    <x v="54"/>
    <n v="10.7994746018"/>
    <n v="2782.2862306299899"/>
    <x v="1868"/>
  </r>
  <r>
    <x v="54"/>
    <n v="10.4305131585"/>
    <n v="2774.2621977099898"/>
    <x v="1906"/>
  </r>
  <r>
    <x v="54"/>
    <n v="8.77376072775"/>
    <n v="2601.8477344600001"/>
    <x v="1917"/>
  </r>
  <r>
    <x v="54"/>
    <n v="3.33532262148"/>
    <n v="1771.7691636699899"/>
    <x v="1878"/>
  </r>
  <r>
    <x v="54"/>
    <n v="0.90492101853899998"/>
    <n v="855.14861827599896"/>
    <x v="2085"/>
  </r>
  <r>
    <x v="54"/>
    <n v="8.1505532163899996"/>
    <n v="2352.69158276999"/>
    <x v="2086"/>
  </r>
  <r>
    <x v="54"/>
    <n v="4.0674965818500004"/>
    <n v="1946.1421255099899"/>
    <x v="2087"/>
  </r>
  <r>
    <x v="54"/>
    <n v="0.89606799825899996"/>
    <n v="1070.2864548099899"/>
    <x v="2088"/>
  </r>
  <r>
    <x v="54"/>
    <n v="2.1480887660499999"/>
    <n v="1282.3828093899899"/>
    <x v="2089"/>
  </r>
  <r>
    <x v="54"/>
    <n v="1.7431133676999999"/>
    <n v="1227.1991585599901"/>
    <x v="2090"/>
  </r>
  <r>
    <x v="54"/>
    <n v="1.5021382849999999E-5"/>
    <n v="26.957867848300001"/>
    <x v="2091"/>
  </r>
  <r>
    <x v="54"/>
    <n v="0.671225618212"/>
    <n v="823.17604021900001"/>
    <x v="2092"/>
  </r>
  <r>
    <x v="54"/>
    <n v="0.56521262652299997"/>
    <n v="705.73218910799903"/>
    <x v="2093"/>
  </r>
  <r>
    <x v="54"/>
    <n v="0.726474113064"/>
    <n v="766.23240817299904"/>
    <x v="2094"/>
  </r>
  <r>
    <x v="54"/>
    <n v="0.84817085462999997"/>
    <n v="1032.69384439999"/>
    <x v="2095"/>
  </r>
  <r>
    <x v="54"/>
    <n v="3.28033596624"/>
    <n v="2042.8769911300001"/>
    <x v="2096"/>
  </r>
  <r>
    <x v="54"/>
    <n v="27.0599450467999"/>
    <n v="6477.3860909799896"/>
    <x v="2097"/>
  </r>
  <r>
    <x v="54"/>
    <n v="7.8554157708799996"/>
    <n v="3060.1059244100002"/>
    <x v="2098"/>
  </r>
  <r>
    <x v="54"/>
    <n v="0.60975591429700005"/>
    <n v="1117.7597199500001"/>
    <x v="2099"/>
  </r>
  <r>
    <x v="54"/>
    <n v="0.56052356061899999"/>
    <n v="622.26455378499895"/>
    <x v="2100"/>
  </r>
  <r>
    <x v="54"/>
    <n v="62.632934894000002"/>
    <n v="10283.169858400001"/>
    <x v="2101"/>
  </r>
  <r>
    <x v="54"/>
    <n v="14.6043671202999"/>
    <n v="3595.9758104799898"/>
    <x v="2102"/>
  </r>
  <r>
    <x v="54"/>
    <n v="2.9457919746700001"/>
    <n v="1937.7878760399899"/>
    <x v="2103"/>
  </r>
  <r>
    <x v="54"/>
    <n v="0.65790553265999996"/>
    <n v="1017.75831396"/>
    <x v="2104"/>
  </r>
  <r>
    <x v="54"/>
    <n v="5.8701605673400001"/>
    <n v="2159.9161615100002"/>
    <x v="2105"/>
  </r>
  <r>
    <x v="54"/>
    <n v="4.9551491514599995E-4"/>
    <n v="25.176922281300001"/>
    <x v="2106"/>
  </r>
  <r>
    <x v="54"/>
    <n v="0.45689230489999999"/>
    <n v="981.641466788"/>
    <x v="2107"/>
  </r>
  <r>
    <x v="54"/>
    <n v="3.0455166891399998"/>
    <n v="1559.4911242000001"/>
    <x v="2108"/>
  </r>
  <r>
    <x v="54"/>
    <n v="3.18013516689"/>
    <n v="1539.03332206"/>
    <x v="2109"/>
  </r>
  <r>
    <x v="54"/>
    <n v="48.871434004800001"/>
    <n v="7368.7282603599897"/>
    <x v="2110"/>
  </r>
  <r>
    <x v="54"/>
    <n v="3.5600836187999998"/>
    <n v="1638.05992025"/>
    <x v="2111"/>
  </r>
  <r>
    <x v="54"/>
    <n v="0.21053067938299999"/>
    <n v="573.42315209799904"/>
    <x v="2112"/>
  </r>
  <r>
    <x v="54"/>
    <n v="8.7885989076000008"/>
    <n v="2912.8820757899898"/>
    <x v="2113"/>
  </r>
  <r>
    <x v="54"/>
    <n v="14.3660625179"/>
    <n v="3157.1770913199898"/>
    <x v="2114"/>
  </r>
  <r>
    <x v="54"/>
    <n v="189.99760206600001"/>
    <n v="17747.593098199901"/>
    <x v="2115"/>
  </r>
  <r>
    <x v="54"/>
    <n v="173.26295762999899"/>
    <n v="18910.6584616"/>
    <x v="2116"/>
  </r>
  <r>
    <x v="54"/>
    <n v="66.7618726141"/>
    <n v="8888.1978270199907"/>
    <x v="2117"/>
  </r>
  <r>
    <x v="54"/>
    <n v="6.8148800637900004"/>
    <n v="2320.47020075"/>
    <x v="2118"/>
  </r>
  <r>
    <x v="54"/>
    <n v="2.3172456067599998"/>
    <n v="1524.2650192399899"/>
    <x v="2119"/>
  </r>
  <r>
    <x v="54"/>
    <n v="1.2079055593500001"/>
    <n v="1256.3891319100001"/>
    <x v="2120"/>
  </r>
  <r>
    <x v="54"/>
    <n v="341.46962832799898"/>
    <n v="27067.575470200001"/>
    <x v="2121"/>
  </r>
  <r>
    <x v="54"/>
    <n v="6.6668471982000002"/>
    <n v="2751.1781323599898"/>
    <x v="2122"/>
  </r>
  <r>
    <x v="54"/>
    <n v="0.70767210026600003"/>
    <n v="1432.3241628000001"/>
    <x v="2123"/>
  </r>
  <r>
    <x v="54"/>
    <n v="54.570658451600004"/>
    <n v="6741.7299901899896"/>
    <x v="2124"/>
  </r>
  <r>
    <x v="54"/>
    <n v="0.458160022025"/>
    <n v="1360.51331529"/>
    <x v="2125"/>
  </r>
  <r>
    <x v="54"/>
    <n v="0.55249651936300004"/>
    <n v="1082.93636741"/>
    <x v="2126"/>
  </r>
  <r>
    <x v="54"/>
    <n v="1.35597723124"/>
    <n v="1587.5735752200001"/>
    <x v="2127"/>
  </r>
  <r>
    <x v="54"/>
    <n v="24.4015672797"/>
    <n v="6300.7737593199899"/>
    <x v="2128"/>
  </r>
  <r>
    <x v="54"/>
    <n v="14.8262836561999"/>
    <n v="4431.6086573700004"/>
    <x v="2129"/>
  </r>
  <r>
    <x v="54"/>
    <n v="5.3551089263799998"/>
    <n v="3007.3716553999898"/>
    <x v="2130"/>
  </r>
  <r>
    <x v="54"/>
    <n v="19.125893315900001"/>
    <n v="4897.23785614999"/>
    <x v="2131"/>
  </r>
  <r>
    <x v="54"/>
    <n v="53.618104768099897"/>
    <n v="13475.466307799899"/>
    <x v="2132"/>
  </r>
  <r>
    <x v="54"/>
    <n v="25.840295937499899"/>
    <n v="4641.5876219700003"/>
    <x v="2133"/>
  </r>
  <r>
    <x v="54"/>
    <n v="81.953587307800007"/>
    <n v="9407.8800636199903"/>
    <x v="751"/>
  </r>
  <r>
    <x v="54"/>
    <n v="0.401774578843"/>
    <n v="973.27795260000005"/>
    <x v="2134"/>
  </r>
  <r>
    <x v="54"/>
    <n v="0.29708850275100002"/>
    <n v="741.07299534200001"/>
    <x v="2135"/>
  </r>
  <r>
    <x v="54"/>
    <n v="291.49217578999901"/>
    <n v="17978.357430899901"/>
    <x v="2136"/>
  </r>
  <r>
    <x v="54"/>
    <n v="0.37419021860500001"/>
    <n v="800.71166986900005"/>
    <x v="2137"/>
  </r>
  <r>
    <x v="54"/>
    <n v="0.60031053004699997"/>
    <n v="1060.32261304999"/>
    <x v="2138"/>
  </r>
  <r>
    <x v="54"/>
    <n v="0.26179857814800001"/>
    <n v="426.080440404"/>
    <x v="2139"/>
  </r>
  <r>
    <x v="54"/>
    <n v="151.60233276599899"/>
    <n v="13680.213510899899"/>
    <x v="2140"/>
  </r>
  <r>
    <x v="54"/>
    <n v="26.3267266322"/>
    <n v="6773.0220262700004"/>
    <x v="2141"/>
  </r>
  <r>
    <x v="54"/>
    <n v="66.510943574699894"/>
    <n v="11806.166476300001"/>
    <x v="2142"/>
  </r>
  <r>
    <x v="54"/>
    <n v="24.724771110100001"/>
    <n v="7122.1478735299897"/>
    <x v="2143"/>
  </r>
  <r>
    <x v="54"/>
    <n v="20.8101436974999"/>
    <n v="5570.8381611599898"/>
    <x v="1044"/>
  </r>
  <r>
    <x v="54"/>
    <n v="4.8327602040800004"/>
    <n v="2377.2272593500002"/>
    <x v="2144"/>
  </r>
  <r>
    <x v="54"/>
    <n v="14.1831402167"/>
    <n v="5069.5440575100001"/>
    <x v="2145"/>
  </r>
  <r>
    <x v="54"/>
    <n v="21.2093813963"/>
    <n v="7095.7854957199897"/>
    <x v="2146"/>
  </r>
  <r>
    <x v="54"/>
    <n v="58.3197676692999"/>
    <n v="7373.6849989000002"/>
    <x v="2147"/>
  </r>
  <r>
    <x v="54"/>
    <n v="25.975622646200001"/>
    <n v="6863.9633039399896"/>
    <x v="2148"/>
  </r>
  <r>
    <x v="54"/>
    <n v="27.1447367679"/>
    <n v="5382.1940804799897"/>
    <x v="2149"/>
  </r>
  <r>
    <x v="54"/>
    <n v="20.398074911599899"/>
    <n v="4750.39457769"/>
    <x v="2150"/>
  </r>
  <r>
    <x v="54"/>
    <n v="11.409879369800001"/>
    <n v="3895.3939225200002"/>
    <x v="2151"/>
  </r>
  <r>
    <x v="54"/>
    <n v="108.126261935"/>
    <n v="19686.498982900001"/>
    <x v="2152"/>
  </r>
  <r>
    <x v="54"/>
    <n v="57.484906197199898"/>
    <n v="9570.3394190700001"/>
    <x v="2153"/>
  </r>
  <r>
    <x v="54"/>
    <n v="44.763210168299899"/>
    <n v="6841.6964286700004"/>
    <x v="2154"/>
  </r>
  <r>
    <x v="54"/>
    <n v="5.5930709738899997"/>
    <n v="2672.7718578200002"/>
    <x v="2155"/>
  </r>
  <r>
    <x v="54"/>
    <n v="0.80729384504000001"/>
    <n v="1118.2407837600001"/>
    <x v="2156"/>
  </r>
  <r>
    <x v="54"/>
    <n v="8.6035817909399999"/>
    <n v="2757.14163245999"/>
    <x v="2157"/>
  </r>
  <r>
    <x v="54"/>
    <n v="39.756737015600002"/>
    <n v="6481.5657979199896"/>
    <x v="2158"/>
  </r>
  <r>
    <x v="55"/>
    <n v="29.249763482500001"/>
    <n v="5110.1564511799897"/>
    <x v="2159"/>
  </r>
  <r>
    <x v="55"/>
    <n v="10.715035261600001"/>
    <n v="3000.5998296299899"/>
    <x v="2160"/>
  </r>
  <r>
    <x v="55"/>
    <n v="48.0029930148999"/>
    <n v="9281.7136454699903"/>
    <x v="2161"/>
  </r>
  <r>
    <x v="55"/>
    <n v="7.3489667546600002"/>
    <n v="2983.0471149700002"/>
    <x v="2162"/>
  </r>
  <r>
    <x v="55"/>
    <n v="2.6437393364899999"/>
    <n v="1988.81528398"/>
    <x v="2163"/>
  </r>
  <r>
    <x v="55"/>
    <n v="0.59270378638700005"/>
    <n v="821.27513203000001"/>
    <x v="2164"/>
  </r>
  <r>
    <x v="55"/>
    <n v="93.694077901100002"/>
    <n v="10342.452873099901"/>
    <x v="2165"/>
  </r>
  <r>
    <x v="55"/>
    <n v="94.027300270300003"/>
    <n v="13120.9337603"/>
    <x v="2166"/>
  </r>
  <r>
    <x v="55"/>
    <n v="22.253310679199899"/>
    <n v="4759.3535752999896"/>
    <x v="2167"/>
  </r>
  <r>
    <x v="55"/>
    <n v="103.545755712"/>
    <n v="11863.9212423999"/>
    <x v="2168"/>
  </r>
  <r>
    <x v="55"/>
    <n v="19.746052056300002"/>
    <n v="6021.9235500300001"/>
    <x v="2169"/>
  </r>
  <r>
    <x v="55"/>
    <n v="147.06096604800001"/>
    <n v="16746.3903710999"/>
    <x v="2170"/>
  </r>
  <r>
    <x v="55"/>
    <n v="736.24381983800004"/>
    <n v="34702.293246399902"/>
    <x v="2171"/>
  </r>
  <r>
    <x v="55"/>
    <n v="28.863826514900001"/>
    <n v="6787.2313010199896"/>
    <x v="2172"/>
  </r>
  <r>
    <x v="55"/>
    <n v="162.62654834200001"/>
    <n v="12743.092031599899"/>
    <x v="2173"/>
  </r>
  <r>
    <x v="55"/>
    <n v="105.430726867"/>
    <n v="9071.0992458399905"/>
    <x v="2174"/>
  </r>
  <r>
    <x v="55"/>
    <n v="57.191045223800003"/>
    <n v="7158.7472067899898"/>
    <x v="2175"/>
  </r>
  <r>
    <x v="55"/>
    <n v="64.030326667699896"/>
    <n v="7104.7151324200004"/>
    <x v="2176"/>
  </r>
  <r>
    <x v="55"/>
    <n v="14.7299864227"/>
    <n v="4724.1646024800002"/>
    <x v="2177"/>
  </r>
  <r>
    <x v="55"/>
    <n v="4.3277423337999998"/>
    <n v="2188.6654485099898"/>
    <x v="2178"/>
  </r>
  <r>
    <x v="55"/>
    <n v="51.7321391041"/>
    <n v="5965.55390239999"/>
    <x v="2179"/>
  </r>
  <r>
    <x v="55"/>
    <n v="12.2262184143"/>
    <n v="3865.8829088000002"/>
    <x v="2180"/>
  </r>
  <r>
    <x v="55"/>
    <n v="3.88392026467"/>
    <n v="2156.5526245299902"/>
    <x v="2181"/>
  </r>
  <r>
    <x v="55"/>
    <n v="56.7368793383"/>
    <n v="6374.4952551300003"/>
    <x v="2182"/>
  </r>
  <r>
    <x v="55"/>
    <n v="25.2090452873"/>
    <n v="4326.2521060500003"/>
    <x v="2183"/>
  </r>
  <r>
    <x v="55"/>
    <n v="66.6412118655999"/>
    <n v="7124.7390208699899"/>
    <x v="2184"/>
  </r>
  <r>
    <x v="55"/>
    <n v="10.9037938507"/>
    <n v="3430.2730481100002"/>
    <x v="2185"/>
  </r>
  <r>
    <x v="55"/>
    <n v="20.758551244500001"/>
    <n v="3844.84883442"/>
    <x v="2186"/>
  </r>
  <r>
    <x v="55"/>
    <n v="18.061790114000001"/>
    <n v="3557.8313751000001"/>
    <x v="2187"/>
  </r>
  <r>
    <x v="55"/>
    <n v="45.007607921199899"/>
    <n v="6808.1966273099897"/>
    <x v="2188"/>
  </r>
  <r>
    <x v="55"/>
    <n v="92.324774140000002"/>
    <n v="10424.811324300001"/>
    <x v="2189"/>
  </r>
  <r>
    <x v="55"/>
    <n v="3.5678493230599999"/>
    <n v="2634.54829724"/>
    <x v="2190"/>
  </r>
  <r>
    <x v="55"/>
    <n v="15.035155935900001"/>
    <n v="3277.42802312"/>
    <x v="2191"/>
  </r>
  <r>
    <x v="55"/>
    <n v="32.902198423800002"/>
    <n v="5023.2310898599899"/>
    <x v="2192"/>
  </r>
  <r>
    <x v="55"/>
    <n v="280.02397167200002"/>
    <n v="26174.310154999901"/>
    <x v="2193"/>
  </r>
  <r>
    <x v="55"/>
    <n v="15.7572546079"/>
    <n v="3353.7040749399898"/>
    <x v="2194"/>
  </r>
  <r>
    <x v="55"/>
    <n v="35.768300425699898"/>
    <n v="5249.3011758599896"/>
    <x v="2195"/>
  </r>
  <r>
    <x v="55"/>
    <n v="19.7776975270999"/>
    <n v="4122.2112489700003"/>
    <x v="2196"/>
  </r>
  <r>
    <x v="55"/>
    <n v="25.0878592279999"/>
    <n v="4408.6352604699896"/>
    <x v="2197"/>
  </r>
  <r>
    <x v="55"/>
    <n v="1.1894750000000001"/>
    <n v="2233.4612327599898"/>
    <x v="2198"/>
  </r>
  <r>
    <x v="55"/>
    <n v="12.3384002492999"/>
    <n v="3311.7057325300002"/>
    <x v="2199"/>
  </r>
  <r>
    <x v="55"/>
    <n v="1.8374891069699999"/>
    <n v="2016.7291240300001"/>
    <x v="2200"/>
  </r>
  <r>
    <x v="55"/>
    <n v="19.3394529497"/>
    <n v="4630.7712837999898"/>
    <x v="2201"/>
  </r>
  <r>
    <x v="55"/>
    <n v="26.0660525431"/>
    <n v="4315.8195190300003"/>
    <x v="2202"/>
  </r>
  <r>
    <x v="55"/>
    <n v="62.162563643399899"/>
    <n v="7929.0461825000002"/>
    <x v="2203"/>
  </r>
  <r>
    <x v="55"/>
    <n v="14.670184857800001"/>
    <n v="3734.0119037200002"/>
    <x v="2204"/>
  </r>
  <r>
    <x v="55"/>
    <n v="11.9872912004"/>
    <n v="3169.9939466599899"/>
    <x v="2205"/>
  </r>
  <r>
    <x v="55"/>
    <n v="61.185908503100002"/>
    <n v="8546.4040885400009"/>
    <x v="2206"/>
  </r>
  <r>
    <x v="55"/>
    <n v="39.4072011807"/>
    <n v="6902.2557905399899"/>
    <x v="2207"/>
  </r>
  <r>
    <x v="55"/>
    <n v="38.1150424398"/>
    <n v="5604.9368966299899"/>
    <x v="2208"/>
  </r>
  <r>
    <x v="55"/>
    <n v="128.407598011999"/>
    <n v="11067.267663000001"/>
    <x v="2209"/>
  </r>
  <r>
    <x v="55"/>
    <n v="70.247309661900005"/>
    <n v="8241.7727449600006"/>
    <x v="2210"/>
  </r>
  <r>
    <x v="55"/>
    <n v="68.764379504100006"/>
    <n v="8001.4961821300003"/>
    <x v="2211"/>
  </r>
  <r>
    <x v="55"/>
    <n v="9.6160903908099904"/>
    <n v="2903.7729963299898"/>
    <x v="2212"/>
  </r>
  <r>
    <x v="55"/>
    <n v="28.426580420400001"/>
    <n v="6887.14611994999"/>
    <x v="2213"/>
  </r>
  <r>
    <x v="55"/>
    <n v="9.9260881768800005E-2"/>
    <n v="329.44480144599902"/>
    <x v="2214"/>
  </r>
  <r>
    <x v="55"/>
    <n v="3.7220601205800001"/>
    <n v="1674.9490760900001"/>
    <x v="2215"/>
  </r>
  <r>
    <x v="55"/>
    <n v="25.6510799584"/>
    <n v="5914.2909758200003"/>
    <x v="2216"/>
  </r>
  <r>
    <x v="55"/>
    <n v="247.86575457999899"/>
    <n v="15378.621681500001"/>
    <x v="2217"/>
  </r>
  <r>
    <x v="55"/>
    <n v="102.183157152999"/>
    <n v="14709.6904811"/>
    <x v="2218"/>
  </r>
  <r>
    <x v="55"/>
    <n v="16.8938421717999"/>
    <n v="3975.26342965"/>
    <x v="2219"/>
  </r>
  <r>
    <x v="55"/>
    <n v="83.206609158700005"/>
    <n v="14275.3858665999"/>
    <x v="2220"/>
  </r>
  <r>
    <x v="55"/>
    <n v="56.106966091700002"/>
    <n v="6525.5602551000002"/>
    <x v="2221"/>
  </r>
  <r>
    <x v="55"/>
    <n v="40.8271935064"/>
    <n v="7749.6284560699896"/>
    <x v="2222"/>
  </r>
  <r>
    <x v="55"/>
    <n v="147.037927370999"/>
    <n v="17277.257649700001"/>
    <x v="2223"/>
  </r>
  <r>
    <x v="55"/>
    <n v="100.548154285999"/>
    <n v="7981.9031747999898"/>
    <x v="2224"/>
  </r>
  <r>
    <x v="55"/>
    <n v="27.1703032283"/>
    <n v="4469.1000647299898"/>
    <x v="2225"/>
  </r>
  <r>
    <x v="55"/>
    <n v="3.1511229586399998"/>
    <n v="1637.61606542"/>
    <x v="2226"/>
  </r>
  <r>
    <x v="55"/>
    <n v="3.8399265592499998"/>
    <n v="2526.37694891"/>
    <x v="2227"/>
  </r>
  <r>
    <x v="55"/>
    <n v="18.258171975900002"/>
    <n v="4494.1839590899899"/>
    <x v="2228"/>
  </r>
  <r>
    <x v="55"/>
    <n v="26.62219327"/>
    <n v="4507.2070958000004"/>
    <x v="2229"/>
  </r>
  <r>
    <x v="55"/>
    <n v="30.366044959"/>
    <n v="4923.5691144499897"/>
    <x v="2230"/>
  </r>
  <r>
    <x v="55"/>
    <n v="110.844645772999"/>
    <n v="10913.3740460999"/>
    <x v="2231"/>
  </r>
  <r>
    <x v="55"/>
    <n v="14.2824264079999"/>
    <n v="3935.8463844900002"/>
    <x v="2232"/>
  </r>
  <r>
    <x v="55"/>
    <n v="3.5721476980700002"/>
    <n v="2090.8797206999898"/>
    <x v="2233"/>
  </r>
  <r>
    <x v="55"/>
    <n v="68.414876539900007"/>
    <n v="9206.4740574499901"/>
    <x v="2234"/>
  </r>
  <r>
    <x v="55"/>
    <n v="63.464304323299899"/>
    <n v="11385.9080642999"/>
    <x v="2235"/>
  </r>
  <r>
    <x v="55"/>
    <n v="86.012501663400002"/>
    <n v="9217.2489897499909"/>
    <x v="2236"/>
  </r>
  <r>
    <x v="55"/>
    <n v="242.63907523699899"/>
    <n v="15436.3486059999"/>
    <x v="2237"/>
  </r>
  <r>
    <x v="55"/>
    <n v="127.622145618"/>
    <n v="13061.716056499899"/>
    <x v="2238"/>
  </r>
  <r>
    <x v="55"/>
    <n v="203.31970390800001"/>
    <n v="16492.579238099901"/>
    <x v="2239"/>
  </r>
  <r>
    <x v="55"/>
    <n v="31.507698556400001"/>
    <n v="5232.5813601600003"/>
    <x v="2240"/>
  </r>
  <r>
    <x v="55"/>
    <n v="11.1921000888"/>
    <n v="3556.87898089999"/>
    <x v="2241"/>
  </r>
  <r>
    <x v="55"/>
    <n v="37.059339395999899"/>
    <n v="6999.1357781099896"/>
    <x v="2242"/>
  </r>
  <r>
    <x v="55"/>
    <n v="82.1382728654999"/>
    <n v="9776.0373107100004"/>
    <x v="2243"/>
  </r>
  <r>
    <x v="55"/>
    <n v="38.374833682099897"/>
    <n v="6450.2485645999895"/>
    <x v="2244"/>
  </r>
  <r>
    <x v="55"/>
    <n v="48.626314358599899"/>
    <n v="9632.3389719200004"/>
    <x v="2245"/>
  </r>
  <r>
    <x v="55"/>
    <n v="52.278756689300003"/>
    <n v="7493.1552126300003"/>
    <x v="2246"/>
  </r>
  <r>
    <x v="55"/>
    <n v="41.197476436000002"/>
    <n v="5428.3641935799897"/>
    <x v="2247"/>
  </r>
  <r>
    <x v="55"/>
    <n v="92.673310847500005"/>
    <n v="8858.1045427900008"/>
    <x v="2248"/>
  </r>
  <r>
    <x v="55"/>
    <n v="35.7135053810999"/>
    <n v="6438.3930960500002"/>
    <x v="2249"/>
  </r>
  <r>
    <x v="55"/>
    <n v="41.8046986588"/>
    <n v="7298.0669696599898"/>
    <x v="2250"/>
  </r>
  <r>
    <x v="55"/>
    <n v="257.02763535899902"/>
    <n v="16982.740583999901"/>
    <x v="2251"/>
  </r>
  <r>
    <x v="55"/>
    <n v="22.4721775342"/>
    <n v="4378.62927794999"/>
    <x v="2252"/>
  </r>
  <r>
    <x v="55"/>
    <n v="260.57525979500002"/>
    <n v="14678.5475174"/>
    <x v="2253"/>
  </r>
  <r>
    <x v="55"/>
    <n v="203.373915659999"/>
    <n v="17463.6871705999"/>
    <x v="2254"/>
  </r>
  <r>
    <x v="55"/>
    <n v="35.9450011051999"/>
    <n v="8785.5472993000003"/>
    <x v="2255"/>
  </r>
  <r>
    <x v="55"/>
    <n v="28.450729200200001"/>
    <n v="5203.3970840399897"/>
    <x v="2256"/>
  </r>
  <r>
    <x v="55"/>
    <n v="110.616944001999"/>
    <n v="21843.348158699901"/>
    <x v="2257"/>
  </r>
  <r>
    <x v="55"/>
    <n v="3.8102797485600002"/>
    <n v="1856.4427607"/>
    <x v="2258"/>
  </r>
  <r>
    <x v="55"/>
    <n v="0.98748302664099996"/>
    <n v="1142.7938583600001"/>
    <x v="2259"/>
  </r>
  <r>
    <x v="55"/>
    <n v="38.195899515299899"/>
    <n v="6249.7574476600003"/>
    <x v="2260"/>
  </r>
  <r>
    <x v="55"/>
    <n v="0.164753024646"/>
    <n v="388.77063748099903"/>
    <x v="2261"/>
  </r>
  <r>
    <x v="55"/>
    <n v="0.12390507603299999"/>
    <n v="537.53918246600006"/>
    <x v="2262"/>
  </r>
  <r>
    <x v="55"/>
    <n v="62.591134050500003"/>
    <n v="7460.5184449300004"/>
    <x v="2263"/>
  </r>
  <r>
    <x v="55"/>
    <n v="5.7739860812400003"/>
    <n v="2326.8199775899898"/>
    <x v="2264"/>
  </r>
  <r>
    <x v="55"/>
    <n v="228.01321006500001"/>
    <n v="15960.507878"/>
    <x v="2265"/>
  </r>
  <r>
    <x v="55"/>
    <n v="20.8803011846"/>
    <n v="3821.4107950399898"/>
    <x v="2266"/>
  </r>
  <r>
    <x v="55"/>
    <n v="20.758145954500002"/>
    <n v="3758.80235412"/>
    <x v="2267"/>
  </r>
  <r>
    <x v="55"/>
    <n v="35.355244220499898"/>
    <n v="6282.7221543300002"/>
    <x v="2268"/>
  </r>
  <r>
    <x v="55"/>
    <n v="37.027289315600001"/>
    <n v="7721.07726834"/>
    <x v="2269"/>
  </r>
  <r>
    <x v="55"/>
    <n v="58.063858745700003"/>
    <n v="8850.2134346000003"/>
    <x v="2270"/>
  </r>
  <r>
    <x v="55"/>
    <n v="677.85532664300001"/>
    <n v="59342.229923600004"/>
    <x v="2271"/>
  </r>
  <r>
    <x v="55"/>
    <n v="36.7734578468"/>
    <n v="6019.8548397200002"/>
    <x v="2272"/>
  </r>
  <r>
    <x v="55"/>
    <n v="537.58935063299896"/>
    <n v="53438.420103600001"/>
    <x v="2273"/>
  </r>
  <r>
    <x v="55"/>
    <n v="199.766510267"/>
    <n v="21716.539655600001"/>
    <x v="2274"/>
  </r>
  <r>
    <x v="55"/>
    <n v="73.998268623300007"/>
    <n v="12946.3618464999"/>
    <x v="2275"/>
  </r>
  <r>
    <x v="55"/>
    <n v="5.2440154095200002"/>
    <n v="2500.1963593700002"/>
    <x v="2276"/>
  </r>
  <r>
    <x v="55"/>
    <n v="5.7474592425399997"/>
    <n v="2798.9218944099898"/>
    <x v="2277"/>
  </r>
  <r>
    <x v="55"/>
    <n v="8.3853335256099903"/>
    <n v="3377.1231226999898"/>
    <x v="2278"/>
  </r>
  <r>
    <x v="55"/>
    <n v="0.196749066798"/>
    <n v="702.22015149599895"/>
    <x v="2279"/>
  </r>
  <r>
    <x v="55"/>
    <n v="1.5403638103799999"/>
    <n v="1643.5267503499899"/>
    <x v="2280"/>
  </r>
  <r>
    <x v="55"/>
    <n v="0.20235759462799999"/>
    <n v="527.22133891500005"/>
    <x v="2281"/>
  </r>
  <r>
    <x v="55"/>
    <n v="19.156127817600002"/>
    <n v="6641.6995929699897"/>
    <x v="2282"/>
  </r>
  <r>
    <x v="55"/>
    <n v="126.494338317"/>
    <n v="15182.496490699899"/>
    <x v="2283"/>
  </r>
  <r>
    <x v="55"/>
    <n v="24.983944770000001"/>
    <n v="12370.8574590999"/>
    <x v="2284"/>
  </r>
  <r>
    <x v="55"/>
    <n v="76.623254041899898"/>
    <n v="8398.9738204999903"/>
    <x v="2285"/>
  </r>
  <r>
    <x v="55"/>
    <n v="286.67549802299902"/>
    <n v="21278.414550400001"/>
    <x v="2286"/>
  </r>
  <r>
    <x v="55"/>
    <n v="36.058605944500002"/>
    <n v="7394.8195408000001"/>
    <x v="2287"/>
  </r>
  <r>
    <x v="55"/>
    <n v="37.235159602000003"/>
    <n v="6449.6987710200001"/>
    <x v="2288"/>
  </r>
  <r>
    <x v="55"/>
    <n v="59.732533169299899"/>
    <n v="7198.7867725400001"/>
    <x v="2289"/>
  </r>
  <r>
    <x v="55"/>
    <n v="121.33172464800001"/>
    <n v="9791.8020362799907"/>
    <x v="2290"/>
  </r>
  <r>
    <x v="55"/>
    <n v="11.4172569146999"/>
    <n v="5973.9826388600004"/>
    <x v="2291"/>
  </r>
  <r>
    <x v="55"/>
    <n v="237.836745245"/>
    <n v="17571.906357700002"/>
    <x v="2292"/>
  </r>
  <r>
    <x v="55"/>
    <n v="46.253657136999898"/>
    <n v="6576.4215834400002"/>
    <x v="2293"/>
  </r>
  <r>
    <x v="55"/>
    <n v="91.069009536099898"/>
    <n v="9453.6697886199909"/>
    <x v="2294"/>
  </r>
  <r>
    <x v="55"/>
    <n v="42.047332155100001"/>
    <n v="6007.01976603"/>
    <x v="2295"/>
  </r>
  <r>
    <x v="55"/>
    <n v="199.200256125999"/>
    <n v="16123.512347100001"/>
    <x v="2296"/>
  </r>
  <r>
    <x v="55"/>
    <n v="8.2640672390500001"/>
    <n v="2865.9516166200001"/>
    <x v="2297"/>
  </r>
  <r>
    <x v="55"/>
    <n v="107.617199872"/>
    <n v="11639.6543177"/>
    <x v="2298"/>
  </r>
  <r>
    <x v="55"/>
    <n v="129.32151599400001"/>
    <n v="17297.274656199901"/>
    <x v="2299"/>
  </r>
  <r>
    <x v="55"/>
    <n v="132.40286748099899"/>
    <n v="13042.9912819"/>
    <x v="2300"/>
  </r>
  <r>
    <x v="55"/>
    <n v="22.846179724500001"/>
    <n v="4736.3546227999896"/>
    <x v="2301"/>
  </r>
  <r>
    <x v="55"/>
    <n v="22.689515752799899"/>
    <n v="5614.1425459399898"/>
    <x v="2302"/>
  </r>
  <r>
    <x v="55"/>
    <n v="1.03100812961"/>
    <n v="1425.43728628999"/>
    <x v="2303"/>
  </r>
  <r>
    <x v="55"/>
    <n v="152.88337603100001"/>
    <n v="12196.5707990999"/>
    <x v="2304"/>
  </r>
  <r>
    <x v="55"/>
    <n v="12.2074496375"/>
    <n v="3824.4435730999899"/>
    <x v="2305"/>
  </r>
  <r>
    <x v="55"/>
    <n v="112.97028396100001"/>
    <n v="9842.3191031299903"/>
    <x v="2306"/>
  </r>
  <r>
    <x v="55"/>
    <n v="62.235341572099898"/>
    <n v="8369.1535176300004"/>
    <x v="2307"/>
  </r>
  <r>
    <x v="55"/>
    <n v="4.3700974846399996"/>
    <n v="2862.4294057100001"/>
    <x v="2308"/>
  </r>
  <r>
    <x v="55"/>
    <n v="50.356399397700002"/>
    <n v="7116.0132856299897"/>
    <x v="2309"/>
  </r>
  <r>
    <x v="55"/>
    <n v="1.6464680031800001"/>
    <n v="1130.7846428600001"/>
    <x v="2310"/>
  </r>
  <r>
    <x v="55"/>
    <n v="5.5082736754499999"/>
    <n v="2660.7843672399899"/>
    <x v="2311"/>
  </r>
  <r>
    <x v="55"/>
    <n v="2.0791573719900001"/>
    <n v="1594.2925623399899"/>
    <x v="2312"/>
  </r>
  <r>
    <x v="55"/>
    <n v="9.4409005879300008"/>
    <n v="3224.47942921"/>
    <x v="2313"/>
  </r>
  <r>
    <x v="55"/>
    <n v="8.9509546527299904"/>
    <n v="2815.0354086000002"/>
    <x v="2314"/>
  </r>
  <r>
    <x v="55"/>
    <n v="10.123260223600001"/>
    <n v="3958.78778861"/>
    <x v="2315"/>
  </r>
  <r>
    <x v="55"/>
    <n v="16.873101880699899"/>
    <n v="4452.6138728699898"/>
    <x v="2316"/>
  </r>
  <r>
    <x v="55"/>
    <n v="16.1641737072"/>
    <n v="4267.8120629799896"/>
    <x v="2317"/>
  </r>
  <r>
    <x v="55"/>
    <n v="287.52908052999902"/>
    <n v="26093.3724355999"/>
    <x v="2318"/>
  </r>
  <r>
    <x v="55"/>
    <n v="73.198597802899897"/>
    <n v="7872.5278969000001"/>
    <x v="2319"/>
  </r>
  <r>
    <x v="55"/>
    <n v="11.4560704287"/>
    <n v="3374.1364370400001"/>
    <x v="2320"/>
  </r>
  <r>
    <x v="55"/>
    <n v="89.623054945800007"/>
    <n v="11282.7132619"/>
    <x v="2321"/>
  </r>
  <r>
    <x v="55"/>
    <n v="100.724380412"/>
    <n v="8804.8622221799906"/>
    <x v="2322"/>
  </r>
  <r>
    <x v="55"/>
    <n v="33.204344631700003"/>
    <n v="6228.7221968100002"/>
    <x v="2323"/>
  </r>
  <r>
    <x v="55"/>
    <n v="42.300914675000001"/>
    <n v="7789.0590512700001"/>
    <x v="2324"/>
  </r>
  <r>
    <x v="55"/>
    <n v="46.579428831500003"/>
    <n v="6641.9497418999899"/>
    <x v="2325"/>
  </r>
  <r>
    <x v="55"/>
    <n v="36.934771648500003"/>
    <n v="6833.9629325200003"/>
    <x v="2326"/>
  </r>
  <r>
    <x v="55"/>
    <n v="23.7493420791"/>
    <n v="4341.1890505299898"/>
    <x v="2327"/>
  </r>
  <r>
    <x v="55"/>
    <n v="39.994762756100002"/>
    <n v="5385.6629643899896"/>
    <x v="2328"/>
  </r>
  <r>
    <x v="55"/>
    <n v="11.633619915800001"/>
    <n v="3249.7333241199899"/>
    <x v="2329"/>
  </r>
  <r>
    <x v="55"/>
    <n v="27.3288677988999"/>
    <n v="4833.4294570399898"/>
    <x v="2330"/>
  </r>
  <r>
    <x v="55"/>
    <n v="232.86823636899899"/>
    <n v="21263.520540900001"/>
    <x v="2331"/>
  </r>
  <r>
    <x v="55"/>
    <n v="152.88337603100001"/>
    <n v="12196.5707990999"/>
    <x v="2304"/>
  </r>
  <r>
    <x v="55"/>
    <n v="4.3700974846399996"/>
    <n v="2862.4294057100001"/>
    <x v="2308"/>
  </r>
  <r>
    <x v="55"/>
    <n v="50.356399397700002"/>
    <n v="7116.0132856299897"/>
    <x v="2309"/>
  </r>
  <r>
    <x v="55"/>
    <n v="4.3724446422699996"/>
    <n v="2197.56483488"/>
    <x v="2332"/>
  </r>
  <r>
    <x v="55"/>
    <n v="0.104880197097"/>
    <n v="294.52658478099897"/>
    <x v="2333"/>
  </r>
  <r>
    <x v="55"/>
    <n v="4.6710735534100003"/>
    <n v="1874.1556204999899"/>
    <x v="2334"/>
  </r>
  <r>
    <x v="55"/>
    <n v="107.50730658400001"/>
    <n v="10675.0338386"/>
    <x v="2335"/>
  </r>
  <r>
    <x v="55"/>
    <n v="118.648104349999"/>
    <n v="9360.68638533999"/>
    <x v="2336"/>
  </r>
  <r>
    <x v="55"/>
    <n v="214.08472775800001"/>
    <n v="18715.409264699902"/>
    <x v="2337"/>
  </r>
  <r>
    <x v="55"/>
    <n v="0.14342024389399999"/>
    <n v="321.98420909899897"/>
    <x v="2338"/>
  </r>
  <r>
    <x v="55"/>
    <n v="3.4851340561099999E-3"/>
    <n v="188.068531634999"/>
    <x v="2339"/>
  </r>
  <r>
    <x v="55"/>
    <n v="13.5312535051"/>
    <n v="5010.1422892399896"/>
    <x v="2340"/>
  </r>
  <r>
    <x v="55"/>
    <n v="16.999211811399899"/>
    <n v="3706.3332120599898"/>
    <x v="2341"/>
  </r>
  <r>
    <x v="55"/>
    <n v="24.2080534890999"/>
    <n v="7813.4223233700004"/>
    <x v="2342"/>
  </r>
  <r>
    <x v="55"/>
    <n v="8.25672912884"/>
    <n v="2588.5872575899898"/>
    <x v="2343"/>
  </r>
  <r>
    <x v="56"/>
    <n v="2.88362217313"/>
    <n v="2636.0827389299898"/>
    <x v="2344"/>
  </r>
  <r>
    <x v="56"/>
    <n v="9.0119199907999903"/>
    <n v="3800.1298320400001"/>
    <x v="2345"/>
  </r>
  <r>
    <x v="56"/>
    <n v="0.54571079337499995"/>
    <n v="756.23759538000002"/>
    <x v="2346"/>
  </r>
  <r>
    <x v="56"/>
    <n v="0.213472623444"/>
    <n v="592.16897485300001"/>
    <x v="2347"/>
  </r>
  <r>
    <x v="56"/>
    <n v="1.04106448797"/>
    <n v="1108.58298581999"/>
    <x v="2348"/>
  </r>
  <r>
    <x v="56"/>
    <n v="0.20802991460100001"/>
    <n v="592.91401693199896"/>
    <x v="2349"/>
  </r>
  <r>
    <x v="56"/>
    <n v="5.8360792476199999"/>
    <n v="2102.9592837499899"/>
    <x v="2350"/>
  </r>
  <r>
    <x v="56"/>
    <n v="0.25992684537999999"/>
    <n v="430.08812650900001"/>
    <x v="2351"/>
  </r>
  <r>
    <x v="56"/>
    <n v="1.82718337814"/>
    <n v="1556.2171476000001"/>
    <x v="2352"/>
  </r>
  <r>
    <x v="56"/>
    <n v="8.8302985078600003"/>
    <n v="3482.58188049"/>
    <x v="2353"/>
  </r>
  <r>
    <x v="56"/>
    <n v="10.9938305244"/>
    <n v="2706.5864232600002"/>
    <x v="2354"/>
  </r>
  <r>
    <x v="56"/>
    <n v="4.9643066367899999"/>
    <n v="2359.9743535299899"/>
    <x v="2355"/>
  </r>
  <r>
    <x v="56"/>
    <n v="2.13728090596"/>
    <n v="1451.60038895"/>
    <x v="2356"/>
  </r>
  <r>
    <x v="56"/>
    <n v="2.1673483635099999"/>
    <n v="1836.4481772399899"/>
    <x v="2357"/>
  </r>
  <r>
    <x v="56"/>
    <n v="0.31153870502499997"/>
    <n v="661.05867459800004"/>
    <x v="2358"/>
  </r>
  <r>
    <x v="56"/>
    <n v="0.304066740994"/>
    <n v="593.07815338"/>
    <x v="2359"/>
  </r>
  <r>
    <x v="56"/>
    <n v="4.1121719084799997"/>
    <n v="3635.3148182499899"/>
    <x v="2360"/>
  </r>
  <r>
    <x v="56"/>
    <n v="0.96284504364800005"/>
    <n v="1144.21410338999"/>
    <x v="2361"/>
  </r>
  <r>
    <x v="56"/>
    <n v="3.1064441648400001"/>
    <n v="2177.2688612900001"/>
    <x v="2362"/>
  </r>
  <r>
    <x v="56"/>
    <n v="0.74872601491799995"/>
    <n v="1404.88603401"/>
    <x v="2363"/>
  </r>
  <r>
    <x v="56"/>
    <n v="0.21496077756699999"/>
    <n v="671.52219261799905"/>
    <x v="2364"/>
  </r>
  <r>
    <x v="56"/>
    <n v="0.35194364810000001"/>
    <n v="813.69507242899897"/>
    <x v="2365"/>
  </r>
  <r>
    <x v="56"/>
    <n v="7.0428897365400003"/>
    <n v="2605.52341028"/>
    <x v="2366"/>
  </r>
  <r>
    <x v="56"/>
    <n v="9.5659121662899995"/>
    <n v="2782.52493262999"/>
    <x v="2367"/>
  </r>
  <r>
    <x v="56"/>
    <n v="0.60351171079599997"/>
    <n v="1009.8869496900001"/>
    <x v="2368"/>
  </r>
  <r>
    <x v="56"/>
    <n v="2.8091648496900001"/>
    <n v="1689.33184004999"/>
    <x v="2369"/>
  </r>
  <r>
    <x v="56"/>
    <n v="0.62290854757000003"/>
    <n v="904.77625556099895"/>
    <x v="2370"/>
  </r>
  <r>
    <x v="56"/>
    <n v="9.4020056096599998"/>
    <n v="2813.1848958199898"/>
    <x v="2371"/>
  </r>
  <r>
    <x v="56"/>
    <n v="0.21682746148699999"/>
    <n v="614.45639799100002"/>
    <x v="2372"/>
  </r>
  <r>
    <x v="56"/>
    <n v="0.23614758486099999"/>
    <n v="777.79876476399897"/>
    <x v="2373"/>
  </r>
  <r>
    <x v="56"/>
    <n v="0.38532182735699999"/>
    <n v="884.83824629900005"/>
    <x v="2374"/>
  </r>
  <r>
    <x v="56"/>
    <n v="0.67244919856100005"/>
    <n v="1283.8858062199899"/>
    <x v="2375"/>
  </r>
  <r>
    <x v="56"/>
    <n v="7.0246186616100006E-2"/>
    <n v="345.38753469800002"/>
    <x v="2376"/>
  </r>
  <r>
    <x v="56"/>
    <n v="0.56100401443900005"/>
    <n v="965.32662772900005"/>
    <x v="2377"/>
  </r>
  <r>
    <x v="56"/>
    <n v="0.14665640019100001"/>
    <n v="537.12782331999904"/>
    <x v="2378"/>
  </r>
  <r>
    <x v="56"/>
    <n v="28.0236624443999"/>
    <n v="5483.9301597000003"/>
    <x v="2379"/>
  </r>
  <r>
    <x v="56"/>
    <n v="0.13633072735499999"/>
    <n v="569.13210638299904"/>
    <x v="2380"/>
  </r>
  <r>
    <x v="56"/>
    <n v="1.46041447889"/>
    <n v="1051.78283403"/>
    <x v="2381"/>
  </r>
  <r>
    <x v="56"/>
    <n v="1.0535578211800001"/>
    <n v="941.94643255699896"/>
    <x v="2382"/>
  </r>
  <r>
    <x v="56"/>
    <n v="10.4814500694999"/>
    <n v="3440.1582748999899"/>
    <x v="2383"/>
  </r>
  <r>
    <x v="57"/>
    <n v="104.791331322999"/>
    <n v="9336.6306033000001"/>
    <x v="2384"/>
  </r>
  <r>
    <x v="57"/>
    <n v="16.7775267319"/>
    <n v="3850.4109296400002"/>
    <x v="2385"/>
  </r>
  <r>
    <x v="57"/>
    <n v="14.879417238"/>
    <n v="3411.2914326300001"/>
    <x v="2386"/>
  </r>
  <r>
    <x v="57"/>
    <n v="119.238379984999"/>
    <n v="11206.347599000001"/>
    <x v="2387"/>
  </r>
  <r>
    <x v="57"/>
    <n v="60.242181449299899"/>
    <n v="6879.3782934399896"/>
    <x v="2388"/>
  </r>
  <r>
    <x v="57"/>
    <n v="9.39653260463"/>
    <n v="3284.9613106699899"/>
    <x v="2389"/>
  </r>
  <r>
    <x v="57"/>
    <n v="26.1767792178"/>
    <n v="4598.5202837699899"/>
    <x v="2390"/>
  </r>
  <r>
    <x v="57"/>
    <n v="121.847981937"/>
    <n v="16017.9621803999"/>
    <x v="2391"/>
  </r>
  <r>
    <x v="57"/>
    <n v="131.28334029499899"/>
    <n v="14140.8199096999"/>
    <x v="2392"/>
  </r>
  <r>
    <x v="57"/>
    <n v="14.062373567"/>
    <n v="4013.53019494"/>
    <x v="2393"/>
  </r>
  <r>
    <x v="57"/>
    <n v="30.676736730799899"/>
    <n v="5278.7909406799899"/>
    <x v="2394"/>
  </r>
  <r>
    <x v="57"/>
    <n v="10.3958597484999"/>
    <n v="2764.40461228"/>
    <x v="2395"/>
  </r>
  <r>
    <x v="57"/>
    <n v="18.449082217400001"/>
    <n v="4167.2159732399896"/>
    <x v="2396"/>
  </r>
  <r>
    <x v="57"/>
    <n v="13.645600890000001"/>
    <n v="3369.0664900199899"/>
    <x v="2397"/>
  </r>
  <r>
    <x v="57"/>
    <n v="1.4930460881700001"/>
    <n v="2012.7104752800001"/>
    <x v="2398"/>
  </r>
  <r>
    <x v="57"/>
    <n v="15.2741947989"/>
    <n v="3882.81215926"/>
    <x v="2399"/>
  </r>
  <r>
    <x v="57"/>
    <n v="4.9880495656599999"/>
    <n v="2247.6708083399899"/>
    <x v="2400"/>
  </r>
  <r>
    <x v="57"/>
    <n v="11.471761666600001"/>
    <n v="3236.3546752799898"/>
    <x v="2401"/>
  </r>
  <r>
    <x v="57"/>
    <n v="244.608915588"/>
    <n v="16012.415265899899"/>
    <x v="2402"/>
  </r>
  <r>
    <x v="57"/>
    <n v="104.379605084999"/>
    <n v="9964.0682447300005"/>
    <x v="2403"/>
  </r>
  <r>
    <x v="57"/>
    <n v="105.030831102999"/>
    <n v="9488.3778961999906"/>
    <x v="2404"/>
  </r>
  <r>
    <x v="57"/>
    <n v="1.26196229177"/>
    <n v="992.04363637699896"/>
    <x v="2405"/>
  </r>
  <r>
    <x v="57"/>
    <n v="10.8168488388"/>
    <n v="3582.0317383199899"/>
    <x v="2406"/>
  </r>
  <r>
    <x v="57"/>
    <n v="0.60633079599299999"/>
    <n v="951.23332331999904"/>
    <x v="2407"/>
  </r>
  <r>
    <x v="57"/>
    <n v="30.2496238162"/>
    <n v="5254.5671569599899"/>
    <x v="2408"/>
  </r>
  <r>
    <x v="57"/>
    <n v="40.115683076499899"/>
    <n v="6474.38628289999"/>
    <x v="2409"/>
  </r>
  <r>
    <x v="57"/>
    <n v="10.356606723200001"/>
    <n v="3149.9061061299899"/>
    <x v="2410"/>
  </r>
  <r>
    <x v="57"/>
    <n v="25.0334071812999"/>
    <n v="5074.4968601299897"/>
    <x v="2411"/>
  </r>
  <r>
    <x v="57"/>
    <n v="142.743529023999"/>
    <n v="12895.128914499899"/>
    <x v="2412"/>
  </r>
  <r>
    <x v="57"/>
    <n v="29.8711184629"/>
    <n v="6256.0893642199899"/>
    <x v="2413"/>
  </r>
  <r>
    <x v="57"/>
    <n v="4.2110974711100001E-2"/>
    <n v="734.94533159699904"/>
    <x v="2414"/>
  </r>
  <r>
    <x v="57"/>
    <n v="47.282190205600003"/>
    <n v="6858.93058724"/>
    <x v="2415"/>
  </r>
  <r>
    <x v="57"/>
    <n v="47.317304172599897"/>
    <n v="8024.4011276900001"/>
    <x v="2416"/>
  </r>
  <r>
    <x v="57"/>
    <n v="12.6022900228"/>
    <n v="4533.1811538700003"/>
    <x v="1147"/>
  </r>
  <r>
    <x v="57"/>
    <n v="184.095179978"/>
    <n v="18627.940366999901"/>
    <x v="2417"/>
  </r>
  <r>
    <x v="57"/>
    <n v="2.2124406250000002"/>
    <n v="1328.8207874899899"/>
    <x v="1148"/>
  </r>
  <r>
    <x v="57"/>
    <n v="3.3128824805099999"/>
    <n v="1518.35690365"/>
    <x v="1149"/>
  </r>
  <r>
    <x v="57"/>
    <n v="3.2999287558699999"/>
    <n v="2685.8573049699899"/>
    <x v="1150"/>
  </r>
  <r>
    <x v="57"/>
    <n v="3.4234169961399998"/>
    <n v="2388.7688114600001"/>
    <x v="1151"/>
  </r>
  <r>
    <x v="57"/>
    <n v="2.1181486389000002"/>
    <n v="1571.8845317400001"/>
    <x v="1152"/>
  </r>
  <r>
    <x v="57"/>
    <n v="46.839028224099899"/>
    <n v="6567.98778063999"/>
    <x v="1153"/>
  </r>
  <r>
    <x v="57"/>
    <n v="3.0985960022099999"/>
    <n v="1668.54668951999"/>
    <x v="2418"/>
  </r>
  <r>
    <x v="57"/>
    <n v="0.50688122218599996"/>
    <n v="620.20999461400004"/>
    <x v="2419"/>
  </r>
  <r>
    <x v="57"/>
    <n v="2.7571346913000001"/>
    <n v="2476.6066462799899"/>
    <x v="1154"/>
  </r>
  <r>
    <x v="57"/>
    <n v="0.227149549063"/>
    <n v="614.86997368799905"/>
    <x v="1155"/>
  </r>
  <r>
    <x v="57"/>
    <n v="0.15745732613800001"/>
    <n v="371.06805703899897"/>
    <x v="1156"/>
  </r>
  <r>
    <x v="57"/>
    <n v="0.959175739852"/>
    <n v="882.28693868300002"/>
    <x v="1157"/>
  </r>
  <r>
    <x v="57"/>
    <n v="38.9199153896"/>
    <n v="5598.3534980300001"/>
    <x v="2420"/>
  </r>
  <r>
    <x v="57"/>
    <n v="0.52627035581299997"/>
    <n v="785.41720677499904"/>
    <x v="1158"/>
  </r>
  <r>
    <x v="57"/>
    <n v="4.7675738493999997"/>
    <n v="3157.5377552599898"/>
    <x v="1159"/>
  </r>
  <r>
    <x v="57"/>
    <n v="229.772443181"/>
    <n v="15797.042105799899"/>
    <x v="2421"/>
  </r>
  <r>
    <x v="57"/>
    <n v="0.46862981445099999"/>
    <n v="827.17456516799905"/>
    <x v="1160"/>
  </r>
  <r>
    <x v="57"/>
    <n v="0.915363726303"/>
    <n v="830.48833352799898"/>
    <x v="1161"/>
  </r>
  <r>
    <x v="57"/>
    <n v="6.4126312091599997"/>
    <n v="3379.1748212500002"/>
    <x v="1162"/>
  </r>
  <r>
    <x v="57"/>
    <n v="7.9979498620399996"/>
    <n v="4767.6246865200001"/>
    <x v="1163"/>
  </r>
  <r>
    <x v="57"/>
    <n v="2.0577960986999999"/>
    <n v="2474.7198274299899"/>
    <x v="1164"/>
  </r>
  <r>
    <x v="57"/>
    <n v="77.494538254899894"/>
    <n v="7867.6885671099899"/>
    <x v="2422"/>
  </r>
  <r>
    <x v="57"/>
    <n v="75.997066301700002"/>
    <n v="7575.5586447599899"/>
    <x v="2423"/>
  </r>
  <r>
    <x v="57"/>
    <n v="46.253657136999898"/>
    <n v="6576.4215834400002"/>
    <x v="2293"/>
  </r>
  <r>
    <x v="57"/>
    <n v="91.069009536099898"/>
    <n v="9453.6697886199909"/>
    <x v="2294"/>
  </r>
  <r>
    <x v="57"/>
    <n v="42.047332155100001"/>
    <n v="6007.01976603"/>
    <x v="2295"/>
  </r>
  <r>
    <x v="57"/>
    <n v="0.201276161319"/>
    <n v="500.46822282199901"/>
    <x v="1165"/>
  </r>
  <r>
    <x v="57"/>
    <n v="10.8171963257999"/>
    <n v="2746.7181977999899"/>
    <x v="1166"/>
  </r>
  <r>
    <x v="57"/>
    <n v="3.86856392337"/>
    <n v="2235.6770689599898"/>
    <x v="1167"/>
  </r>
  <r>
    <x v="57"/>
    <n v="6.5106529311600001"/>
    <n v="4959.2284947099897"/>
    <x v="1168"/>
  </r>
  <r>
    <x v="57"/>
    <n v="6.3423355668300001"/>
    <n v="3260.6053448500002"/>
    <x v="1169"/>
  </r>
  <r>
    <x v="57"/>
    <n v="6.16019625705"/>
    <n v="3155.7387969299898"/>
    <x v="1170"/>
  </r>
  <r>
    <x v="57"/>
    <n v="2.9828838657599999"/>
    <n v="2044.87127987999"/>
    <x v="1171"/>
  </r>
  <r>
    <x v="57"/>
    <n v="28.713925589799899"/>
    <n v="5661.5001498600004"/>
    <x v="1172"/>
  </r>
  <r>
    <x v="57"/>
    <n v="25.138464861700001"/>
    <n v="4550.7823999700004"/>
    <x v="1173"/>
  </r>
  <r>
    <x v="57"/>
    <n v="126.840027363"/>
    <n v="12414.5559685999"/>
    <x v="2424"/>
  </r>
  <r>
    <x v="57"/>
    <n v="77.313402490399895"/>
    <n v="12037.4409021999"/>
    <x v="24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683A70-B075-1746-BE2E-0F0515822FE1}"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CW46" firstHeaderRow="0" firstDataRow="1" firstDataCol="1" rowPageCount="1" colPageCount="1"/>
  <pivotFields count="102">
    <pivotField axis="axisRow" showAll="0">
      <items count="7">
        <item x="0"/>
        <item x="1"/>
        <item x="2"/>
        <item x="3"/>
        <item x="4"/>
        <item x="5"/>
        <item t="default"/>
      </items>
    </pivotField>
    <pivotField axis="axisPage" showAll="0">
      <items count="13">
        <item x="0"/>
        <item x="1"/>
        <item x="2"/>
        <item x="3"/>
        <item x="4"/>
        <item x="5"/>
        <item x="6"/>
        <item x="7"/>
        <item x="8"/>
        <item x="9"/>
        <item x="10"/>
        <item x="1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7">
    <i>
      <x/>
    </i>
    <i>
      <x v="1"/>
    </i>
    <i>
      <x v="2"/>
    </i>
    <i>
      <x v="3"/>
    </i>
    <i>
      <x v="4"/>
    </i>
    <i>
      <x v="5"/>
    </i>
    <i t="grand">
      <x/>
    </i>
  </rowItems>
  <colFields count="1">
    <field x="-2"/>
  </colFields>
  <colItems count="10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colItems>
  <pageFields count="1">
    <pageField fld="1" hier="-1"/>
  </pageFields>
  <dataFields count="100">
    <dataField name="Sum of 1" fld="2" baseField="0" baseItem="0"/>
    <dataField name="Sum of 2" fld="3" baseField="0" baseItem="0"/>
    <dataField name="Sum of 3" fld="4" baseField="0" baseItem="0"/>
    <dataField name="Sum of 4" fld="5" baseField="0" baseItem="0"/>
    <dataField name="Sum of 5" fld="6" baseField="0" baseItem="0"/>
    <dataField name="Sum of 6" fld="7" baseField="0" baseItem="0"/>
    <dataField name="Sum of 7" fld="8" baseField="0" baseItem="0"/>
    <dataField name="Sum of 8" fld="9" baseField="0" baseItem="0"/>
    <dataField name="Sum of 9" fld="10" baseField="0" baseItem="0"/>
    <dataField name="Sum of 10" fld="11" baseField="0" baseItem="0"/>
    <dataField name="Sum of 11" fld="12" baseField="0" baseItem="0"/>
    <dataField name="Sum of 12" fld="13" baseField="0" baseItem="0"/>
    <dataField name="Sum of 13" fld="14" baseField="0" baseItem="0"/>
    <dataField name="Sum of 14" fld="15" baseField="0" baseItem="0"/>
    <dataField name="Sum of 15" fld="16" baseField="0" baseItem="0"/>
    <dataField name="Sum of 16" fld="17" baseField="0" baseItem="0"/>
    <dataField name="Sum of 17" fld="18" baseField="0" baseItem="0"/>
    <dataField name="Sum of 18" fld="19" baseField="0" baseItem="0"/>
    <dataField name="Sum of 19" fld="20" baseField="0" baseItem="0"/>
    <dataField name="Sum of 20" fld="21" baseField="0" baseItem="0"/>
    <dataField name="Sum of 21" fld="22" baseField="0" baseItem="0"/>
    <dataField name="Sum of 22" fld="23" baseField="0" baseItem="0"/>
    <dataField name="Sum of 23" fld="24" baseField="0" baseItem="0"/>
    <dataField name="Sum of 24" fld="25" baseField="0" baseItem="0"/>
    <dataField name="Sum of 25" fld="26" baseField="0" baseItem="0"/>
    <dataField name="Sum of 26" fld="27" baseField="0" baseItem="0"/>
    <dataField name="Sum of 27" fld="28" baseField="0" baseItem="0"/>
    <dataField name="Sum of 28" fld="29" baseField="0" baseItem="0"/>
    <dataField name="Sum of 29" fld="30" baseField="0" baseItem="0"/>
    <dataField name="Sum of 30" fld="31" baseField="0" baseItem="0"/>
    <dataField name="Sum of 31" fld="32" baseField="0" baseItem="0"/>
    <dataField name="Sum of 32" fld="33" baseField="0" baseItem="0"/>
    <dataField name="Sum of 33" fld="34" baseField="0" baseItem="0"/>
    <dataField name="Sum of 34" fld="35" baseField="0" baseItem="0"/>
    <dataField name="Sum of 35" fld="36" baseField="0" baseItem="0"/>
    <dataField name="Sum of 36" fld="37" baseField="0" baseItem="0"/>
    <dataField name="Sum of 37" fld="38" baseField="0" baseItem="0"/>
    <dataField name="Sum of 38" fld="39" baseField="0" baseItem="0"/>
    <dataField name="Sum of 39" fld="40" baseField="0" baseItem="0"/>
    <dataField name="Sum of 40" fld="41" baseField="0" baseItem="0"/>
    <dataField name="Sum of 41" fld="42" baseField="0" baseItem="0"/>
    <dataField name="Sum of 42" fld="43" baseField="0" baseItem="0"/>
    <dataField name="Sum of 43" fld="44" baseField="0" baseItem="0"/>
    <dataField name="Sum of 44" fld="45" baseField="0" baseItem="0"/>
    <dataField name="Sum of 45" fld="46" baseField="0" baseItem="0"/>
    <dataField name="Sum of 46" fld="47" baseField="0" baseItem="0"/>
    <dataField name="Sum of 47" fld="48" baseField="0" baseItem="0"/>
    <dataField name="Sum of 48" fld="49" baseField="0" baseItem="0"/>
    <dataField name="Sum of 49" fld="50" baseField="0" baseItem="0"/>
    <dataField name="Sum of 50" fld="51" baseField="0" baseItem="0"/>
    <dataField name="Sum of 51" fld="52" baseField="0" baseItem="0"/>
    <dataField name="Sum of 52" fld="53" baseField="0" baseItem="0"/>
    <dataField name="Sum of 53" fld="54" baseField="0" baseItem="0"/>
    <dataField name="Sum of 54" fld="55" baseField="0" baseItem="0"/>
    <dataField name="Sum of 55" fld="56" baseField="0" baseItem="0"/>
    <dataField name="Sum of 56" fld="57" baseField="0" baseItem="0"/>
    <dataField name="Sum of 57" fld="58" baseField="0" baseItem="0"/>
    <dataField name="Sum of 58" fld="59" baseField="0" baseItem="0"/>
    <dataField name="Sum of 59" fld="60" baseField="0" baseItem="0"/>
    <dataField name="Sum of 60" fld="61" baseField="0" baseItem="0"/>
    <dataField name="Sum of 61" fld="62" baseField="0" baseItem="0"/>
    <dataField name="Sum of 62" fld="63" baseField="0" baseItem="0"/>
    <dataField name="Sum of 63" fld="64" baseField="0" baseItem="0"/>
    <dataField name="Sum of 64" fld="65" baseField="0" baseItem="0"/>
    <dataField name="Sum of 65" fld="66" baseField="0" baseItem="0"/>
    <dataField name="Sum of 66" fld="67" baseField="0" baseItem="0"/>
    <dataField name="Sum of 67" fld="68" baseField="0" baseItem="0"/>
    <dataField name="Sum of 68" fld="69" baseField="0" baseItem="0"/>
    <dataField name="Sum of 69" fld="70" baseField="0" baseItem="0"/>
    <dataField name="Sum of 70" fld="71" baseField="0" baseItem="0"/>
    <dataField name="Sum of 71" fld="72" baseField="0" baseItem="0"/>
    <dataField name="Sum of 72" fld="73" baseField="0" baseItem="0"/>
    <dataField name="Sum of 73" fld="74" baseField="0" baseItem="0"/>
    <dataField name="Sum of 74" fld="75" baseField="0" baseItem="0"/>
    <dataField name="Sum of 75" fld="76" baseField="0" baseItem="0"/>
    <dataField name="Sum of 76" fld="77" baseField="0" baseItem="0"/>
    <dataField name="Sum of 77" fld="78" baseField="0" baseItem="0"/>
    <dataField name="Sum of 78" fld="79" baseField="0" baseItem="0"/>
    <dataField name="Sum of 79" fld="80" baseField="0" baseItem="0"/>
    <dataField name="Sum of 80" fld="81" baseField="0" baseItem="0"/>
    <dataField name="Sum of 81" fld="82" baseField="0" baseItem="0"/>
    <dataField name="Sum of 82" fld="83" baseField="0" baseItem="0"/>
    <dataField name="Sum of 83" fld="84" baseField="0" baseItem="0"/>
    <dataField name="Sum of 84" fld="85" baseField="0" baseItem="0"/>
    <dataField name="Sum of 85" fld="86" baseField="0" baseItem="0"/>
    <dataField name="Sum of 86" fld="87" baseField="0" baseItem="0"/>
    <dataField name="Sum of 87" fld="88" baseField="0" baseItem="0"/>
    <dataField name="Sum of 88" fld="89" baseField="0" baseItem="0"/>
    <dataField name="Sum of 89" fld="90" baseField="0" baseItem="0"/>
    <dataField name="Sum of 90" fld="91" baseField="0" baseItem="0"/>
    <dataField name="Sum of 91" fld="92" baseField="0" baseItem="0"/>
    <dataField name="Sum of 92" fld="93" baseField="0" baseItem="0"/>
    <dataField name="Sum of 93" fld="94" baseField="0" baseItem="0"/>
    <dataField name="Sum of 94" fld="95" baseField="0" baseItem="0"/>
    <dataField name="Sum of 95" fld="96" baseField="0" baseItem="0"/>
    <dataField name="Sum of 96" fld="97" baseField="0" baseItem="0"/>
    <dataField name="Sum of 97" fld="98" baseField="0" baseItem="0"/>
    <dataField name="Sum of 98" fld="99" baseField="0" baseItem="0"/>
    <dataField name="Sum of 99" fld="100" baseField="0" baseItem="0"/>
    <dataField name="Sum of 100" fld="101" baseField="0" baseItem="0"/>
  </dataFields>
  <formats count="12">
    <format dxfId="45">
      <pivotArea outline="0" collapsedLevelsAreSubtotals="1" fieldPosition="0"/>
    </format>
    <format dxfId="44">
      <pivotArea outline="0" collapsedLevelsAreSubtotals="1" fieldPosition="0"/>
    </format>
    <format dxfId="43">
      <pivotArea outline="0" collapsedLevelsAreSubtotals="1" fieldPosition="0"/>
    </format>
    <format dxfId="42">
      <pivotArea outline="0" collapsedLevelsAreSubtotals="1" fieldPosition="0"/>
    </format>
    <format dxfId="41">
      <pivotArea outline="0" collapsedLevelsAreSubtotals="1" fieldPosition="0"/>
    </format>
    <format dxfId="40">
      <pivotArea outline="0" collapsedLevelsAreSubtotals="1" fieldPosition="0"/>
    </format>
    <format dxfId="39">
      <pivotArea outline="0" collapsedLevelsAreSubtotals="1" fieldPosition="0"/>
    </format>
    <format dxfId="38">
      <pivotArea outline="0" collapsedLevelsAreSubtotals="1" fieldPosition="0"/>
    </format>
    <format dxfId="37">
      <pivotArea outline="0" collapsedLevelsAreSubtotals="1" fieldPosition="0"/>
    </format>
    <format dxfId="36">
      <pivotArea outline="0" collapsedLevelsAreSubtotals="1" fieldPosition="0"/>
    </format>
    <format dxfId="35">
      <pivotArea outline="0" collapsedLevelsAreSubtotals="1" fieldPosition="0"/>
    </format>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429C87-EF54-4FA8-BC84-AFFE5D6FC93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7" firstHeaderRow="1" firstDataRow="1" firstDataCol="1" rowPageCount="1" colPageCount="1"/>
  <pivotFields count="7">
    <pivotField axis="axisRow" showAll="0">
      <items count="64">
        <item x="49"/>
        <item x="18"/>
        <item x="22"/>
        <item x="39"/>
        <item x="17"/>
        <item x="44"/>
        <item x="13"/>
        <item x="43"/>
        <item x="51"/>
        <item x="37"/>
        <item x="1"/>
        <item x="56"/>
        <item x="14"/>
        <item x="8"/>
        <item x="59"/>
        <item x="35"/>
        <item x="50"/>
        <item x="55"/>
        <item x="46"/>
        <item x="15"/>
        <item x="23"/>
        <item x="16"/>
        <item x="6"/>
        <item x="57"/>
        <item x="20"/>
        <item x="27"/>
        <item x="60"/>
        <item x="58"/>
        <item x="38"/>
        <item x="11"/>
        <item x="9"/>
        <item x="31"/>
        <item x="4"/>
        <item x="24"/>
        <item x="53"/>
        <item x="19"/>
        <item x="61"/>
        <item x="36"/>
        <item x="32"/>
        <item x="5"/>
        <item x="54"/>
        <item x="21"/>
        <item x="29"/>
        <item x="25"/>
        <item x="30"/>
        <item x="26"/>
        <item x="12"/>
        <item x="48"/>
        <item x="40"/>
        <item x="41"/>
        <item x="34"/>
        <item x="10"/>
        <item x="28"/>
        <item x="62"/>
        <item x="33"/>
        <item x="52"/>
        <item x="42"/>
        <item x="3"/>
        <item x="7"/>
        <item x="2"/>
        <item x="47"/>
        <item x="0"/>
        <item x="45"/>
        <item t="default"/>
      </items>
    </pivotField>
    <pivotField axis="axisPage" multipleItemSelectionAllowed="1" showAll="0">
      <items count="6">
        <item x="0"/>
        <item x="1"/>
        <item x="2"/>
        <item x="4"/>
        <item x="3"/>
        <item t="default"/>
      </items>
    </pivotField>
    <pivotField dataField="1" showAll="0"/>
    <pivotField showAll="0"/>
    <pivotField showAll="0"/>
    <pivotField showAll="0"/>
    <pivotField showAll="0"/>
  </pivotFields>
  <rowFields count="1">
    <field x="0"/>
  </rowFields>
  <rowItems count="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t="grand">
      <x/>
    </i>
  </rowItems>
  <colItems count="1">
    <i/>
  </colItems>
  <pageFields count="1">
    <pageField fld="1" hier="-1"/>
  </pageFields>
  <dataFields count="1">
    <dataField name="Sum of Area"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57834A-4861-4B77-A2D6-F707FCBE84D8}"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nal Company">
  <location ref="A3:B62" firstHeaderRow="1" firstDataRow="1" firstDataCol="1"/>
  <pivotFields count="4">
    <pivotField axis="axisRow" showAll="0">
      <items count="59">
        <item x="0"/>
        <item x="1"/>
        <item x="2"/>
        <item x="3"/>
        <item x="4"/>
        <item x="5"/>
        <item x="6"/>
        <item x="56"/>
        <item x="7"/>
        <item x="8"/>
        <item x="9"/>
        <item x="10"/>
        <item x="11"/>
        <item x="12"/>
        <item x="13"/>
        <item x="14"/>
        <item x="15"/>
        <item x="16"/>
        <item x="17"/>
        <item x="18"/>
        <item x="19"/>
        <item x="20"/>
        <item x="21"/>
        <item x="22"/>
        <item x="23"/>
        <item x="24"/>
        <item x="25"/>
        <item x="26"/>
        <item x="27"/>
        <item x="46"/>
        <item x="28"/>
        <item x="29"/>
        <item x="30"/>
        <item x="31"/>
        <item x="32"/>
        <item x="33"/>
        <item x="34"/>
        <item x="35"/>
        <item x="36"/>
        <item x="37"/>
        <item x="38"/>
        <item x="39"/>
        <item x="40"/>
        <item x="41"/>
        <item x="42"/>
        <item x="43"/>
        <item x="44"/>
        <item x="45"/>
        <item x="47"/>
        <item x="48"/>
        <item x="57"/>
        <item x="49"/>
        <item x="50"/>
        <item x="51"/>
        <item x="54"/>
        <item x="52"/>
        <item x="53"/>
        <item x="55"/>
        <item t="default"/>
      </items>
    </pivotField>
    <pivotField showAll="0"/>
    <pivotField showAll="0"/>
    <pivotField dataField="1" showAll="0">
      <items count="2427">
        <item x="1086"/>
        <item x="1773"/>
        <item x="1193"/>
        <item x="2091"/>
        <item x="1231"/>
        <item x="545"/>
        <item x="1263"/>
        <item x="1261"/>
        <item x="1232"/>
        <item x="1015"/>
        <item x="1114"/>
        <item x="1270"/>
        <item x="543"/>
        <item x="1217"/>
        <item x="1222"/>
        <item x="1251"/>
        <item x="993"/>
        <item x="2057"/>
        <item x="1276"/>
        <item x="1282"/>
        <item x="1236"/>
        <item x="546"/>
        <item x="348"/>
        <item x="2106"/>
        <item x="1228"/>
        <item x="1248"/>
        <item x="1786"/>
        <item x="1283"/>
        <item x="1034"/>
        <item x="373"/>
        <item x="321"/>
        <item x="1006"/>
        <item x="331"/>
        <item x="1198"/>
        <item x="356"/>
        <item x="1253"/>
        <item x="1284"/>
        <item x="367"/>
        <item x="64"/>
        <item x="70"/>
        <item x="2339"/>
        <item x="401"/>
        <item x="402"/>
        <item x="342"/>
        <item x="65"/>
        <item x="369"/>
        <item x="370"/>
        <item x="347"/>
        <item x="371"/>
        <item x="313"/>
        <item x="312"/>
        <item x="358"/>
        <item x="12"/>
        <item x="973"/>
        <item x="1003"/>
        <item x="11"/>
        <item x="400"/>
        <item x="145"/>
        <item x="67"/>
        <item x="978"/>
        <item x="55"/>
        <item x="69"/>
        <item x="335"/>
        <item x="544"/>
        <item x="1005"/>
        <item x="368"/>
        <item x="926"/>
        <item x="57"/>
        <item x="1250"/>
        <item x="357"/>
        <item x="1827"/>
        <item x="372"/>
        <item x="944"/>
        <item x="73"/>
        <item x="399"/>
        <item x="56"/>
        <item x="326"/>
        <item x="74"/>
        <item x="1749"/>
        <item x="52"/>
        <item x="1007"/>
        <item x="967"/>
        <item x="319"/>
        <item x="355"/>
        <item x="360"/>
        <item x="1008"/>
        <item x="327"/>
        <item x="1545"/>
        <item x="1829"/>
        <item x="66"/>
        <item x="340"/>
        <item x="1517"/>
        <item x="361"/>
        <item x="956"/>
        <item x="929"/>
        <item x="2414"/>
        <item x="62"/>
        <item x="576"/>
        <item x="403"/>
        <item x="53"/>
        <item x="396"/>
        <item x="1247"/>
        <item x="946"/>
        <item x="1393"/>
        <item x="365"/>
        <item x="979"/>
        <item x="2376"/>
        <item x="994"/>
        <item x="362"/>
        <item x="379"/>
        <item x="341"/>
        <item x="2214"/>
        <item x="2333"/>
        <item x="966"/>
        <item x="1285"/>
        <item x="61"/>
        <item x="1840"/>
        <item x="366"/>
        <item x="364"/>
        <item x="72"/>
        <item x="1266"/>
        <item x="2262"/>
        <item x="1508"/>
        <item x="314"/>
        <item x="2380"/>
        <item x="927"/>
        <item x="2338"/>
        <item x="385"/>
        <item x="971"/>
        <item x="1004"/>
        <item x="2378"/>
        <item x="950"/>
        <item x="1156"/>
        <item x="824"/>
        <item x="2261"/>
        <item x="239"/>
        <item x="771"/>
        <item x="1528"/>
        <item x="333"/>
        <item x="918"/>
        <item x="60"/>
        <item x="1725"/>
        <item x="2279"/>
        <item x="957"/>
        <item x="334"/>
        <item x="124"/>
        <item x="1165"/>
        <item x="2281"/>
        <item x="2349"/>
        <item x="2112"/>
        <item x="2347"/>
        <item x="1011"/>
        <item x="2364"/>
        <item x="2372"/>
        <item x="1359"/>
        <item x="583"/>
        <item x="1155"/>
        <item x="584"/>
        <item x="2373"/>
        <item x="1271"/>
        <item x="940"/>
        <item x="1418"/>
        <item x="2351"/>
        <item x="2139"/>
        <item x="54"/>
        <item x="720"/>
        <item x="579"/>
        <item x="58"/>
        <item x="2135"/>
        <item x="1216"/>
        <item x="2359"/>
        <item x="179"/>
        <item x="10"/>
        <item x="2358"/>
        <item x="1392"/>
        <item x="758"/>
        <item x="1297"/>
        <item x="1409"/>
        <item x="1796"/>
        <item x="404"/>
        <item x="577"/>
        <item x="928"/>
        <item x="1009"/>
        <item x="2365"/>
        <item x="1842"/>
        <item x="407"/>
        <item x="1010"/>
        <item x="919"/>
        <item x="2137"/>
        <item x="1846"/>
        <item x="606"/>
        <item x="899"/>
        <item x="987"/>
        <item x="68"/>
        <item x="315"/>
        <item x="2374"/>
        <item x="384"/>
        <item x="2134"/>
        <item x="1273"/>
        <item x="611"/>
        <item x="1244"/>
        <item x="590"/>
        <item x="1723"/>
        <item x="1097"/>
        <item x="1306"/>
        <item x="1505"/>
        <item x="592"/>
        <item x="578"/>
        <item x="1676"/>
        <item x="563"/>
        <item x="2107"/>
        <item x="2125"/>
        <item x="1566"/>
        <item x="1160"/>
        <item x="568"/>
        <item x="696"/>
        <item x="2062"/>
        <item x="1137"/>
        <item x="394"/>
        <item x="943"/>
        <item x="2039"/>
        <item x="2419"/>
        <item x="274"/>
        <item x="1158"/>
        <item x="1588"/>
        <item x="597"/>
        <item x="2346"/>
        <item x="2126"/>
        <item x="2100"/>
        <item x="2377"/>
        <item x="939"/>
        <item x="2093"/>
        <item x="398"/>
        <item x="1308"/>
        <item x="1853"/>
        <item x="566"/>
        <item x="942"/>
        <item x="2164"/>
        <item x="1706"/>
        <item x="2138"/>
        <item x="2368"/>
        <item x="2407"/>
        <item x="2099"/>
        <item x="2370"/>
        <item x="954"/>
        <item x="565"/>
        <item x="570"/>
        <item x="965"/>
        <item x="728"/>
        <item x="406"/>
        <item x="2104"/>
        <item x="582"/>
        <item x="2092"/>
        <item x="1622"/>
        <item x="2375"/>
        <item x="958"/>
        <item x="988"/>
        <item x="947"/>
        <item x="781"/>
        <item x="2123"/>
        <item x="952"/>
        <item x="2012"/>
        <item x="1256"/>
        <item x="854"/>
        <item x="2094"/>
        <item x="793"/>
        <item x="843"/>
        <item x="377"/>
        <item x="700"/>
        <item x="2363"/>
        <item x="1814"/>
        <item x="1397"/>
        <item x="756"/>
        <item x="119"/>
        <item x="1404"/>
        <item x="1133"/>
        <item x="727"/>
        <item x="63"/>
        <item x="139"/>
        <item x="1388"/>
        <item x="2156"/>
        <item x="764"/>
        <item x="405"/>
        <item x="325"/>
        <item x="1370"/>
        <item x="374"/>
        <item x="863"/>
        <item x="653"/>
        <item x="263"/>
        <item x="38"/>
        <item x="2095"/>
        <item x="960"/>
        <item x="2084"/>
        <item x="211"/>
        <item x="71"/>
        <item x="985"/>
        <item x="2088"/>
        <item x="1412"/>
        <item x="2085"/>
        <item x="44"/>
        <item x="1398"/>
        <item x="1161"/>
        <item x="855"/>
        <item x="620"/>
        <item x="718"/>
        <item x="607"/>
        <item x="1480"/>
        <item x="1157"/>
        <item x="2361"/>
        <item x="1981"/>
        <item x="925"/>
        <item x="963"/>
        <item x="2259"/>
        <item x="381"/>
        <item x="562"/>
        <item x="2083"/>
        <item x="433"/>
        <item x="1645"/>
        <item x="2303"/>
        <item x="1288"/>
        <item x="2348"/>
        <item x="567"/>
        <item x="2382"/>
        <item x="765"/>
        <item x="721"/>
        <item x="1218"/>
        <item x="2081"/>
        <item x="156"/>
        <item x="338"/>
        <item x="739"/>
        <item x="1391"/>
        <item x="1239"/>
        <item x="1822"/>
        <item x="595"/>
        <item x="1124"/>
        <item x="1582"/>
        <item x="184"/>
        <item x="757"/>
        <item x="945"/>
        <item x="845"/>
        <item x="1267"/>
        <item x="589"/>
        <item x="2198"/>
        <item x="59"/>
        <item x="2120"/>
        <item x="1056"/>
        <item x="81"/>
        <item x="19"/>
        <item x="564"/>
        <item x="932"/>
        <item x="847"/>
        <item x="2405"/>
        <item x="842"/>
        <item x="1423"/>
        <item x="2074"/>
        <item x="1510"/>
        <item x="921"/>
        <item x="1200"/>
        <item x="2032"/>
        <item x="1740"/>
        <item x="1191"/>
        <item x="797"/>
        <item x="2127"/>
        <item x="1425"/>
        <item x="527"/>
        <item x="848"/>
        <item x="1793"/>
        <item x="709"/>
        <item x="102"/>
        <item x="964"/>
        <item x="2025"/>
        <item x="2381"/>
        <item x="2075"/>
        <item x="1967"/>
        <item x="442"/>
        <item x="581"/>
        <item x="363"/>
        <item x="2398"/>
        <item x="714"/>
        <item x="569"/>
        <item x="1336"/>
        <item x="825"/>
        <item x="115"/>
        <item x="1618"/>
        <item x="995"/>
        <item x="1774"/>
        <item x="2280"/>
        <item x="1135"/>
        <item x="158"/>
        <item x="2052"/>
        <item x="752"/>
        <item x="691"/>
        <item x="1987"/>
        <item x="330"/>
        <item x="804"/>
        <item x="879"/>
        <item x="1426"/>
        <item x="1719"/>
        <item x="1742"/>
        <item x="742"/>
        <item x="853"/>
        <item x="755"/>
        <item x="1024"/>
        <item x="574"/>
        <item x="2310"/>
        <item x="1951"/>
        <item x="983"/>
        <item x="593"/>
        <item x="1565"/>
        <item x="2072"/>
        <item x="1420"/>
        <item x="1421"/>
        <item x="1085"/>
        <item x="906"/>
        <item x="42"/>
        <item x="2090"/>
        <item x="1059"/>
        <item x="150"/>
        <item x="387"/>
        <item x="163"/>
        <item x="1095"/>
        <item x="1032"/>
        <item x="2033"/>
        <item x="1047"/>
        <item x="1058"/>
        <item x="716"/>
        <item x="1192"/>
        <item x="1854"/>
        <item x="2352"/>
        <item x="350"/>
        <item x="858"/>
        <item x="2200"/>
        <item x="844"/>
        <item x="3"/>
        <item x="970"/>
        <item x="157"/>
        <item x="585"/>
        <item x="443"/>
        <item x="1583"/>
        <item x="154"/>
        <item x="969"/>
        <item x="1301"/>
        <item x="904"/>
        <item x="376"/>
        <item x="383"/>
        <item x="1678"/>
        <item x="121"/>
        <item x="687"/>
        <item x="1549"/>
        <item x="1463"/>
        <item x="221"/>
        <item x="1410"/>
        <item x="850"/>
        <item x="1164"/>
        <item x="1210"/>
        <item x="31"/>
        <item x="715"/>
        <item x="1573"/>
        <item x="2013"/>
        <item x="2312"/>
        <item x="408"/>
        <item x="1534"/>
        <item x="1524"/>
        <item x="1152"/>
        <item x="1234"/>
        <item x="114"/>
        <item x="2076"/>
        <item x="423"/>
        <item x="2356"/>
        <item x="2089"/>
        <item x="984"/>
        <item x="2357"/>
        <item x="1526"/>
        <item x="1954"/>
        <item x="1121"/>
        <item x="1148"/>
        <item x="922"/>
        <item x="339"/>
        <item x="890"/>
        <item x="981"/>
        <item x="2058"/>
        <item x="181"/>
        <item x="236"/>
        <item x="1025"/>
        <item x="1802"/>
        <item x="2119"/>
        <item x="1603"/>
        <item x="2035"/>
        <item x="1586"/>
        <item x="92"/>
        <item x="1377"/>
        <item x="920"/>
        <item x="1775"/>
        <item x="1407"/>
        <item x="846"/>
        <item x="1134"/>
        <item x="247"/>
        <item x="1922"/>
        <item x="481"/>
        <item x="2073"/>
        <item x="1343"/>
        <item x="1033"/>
        <item x="1022"/>
        <item x="1026"/>
        <item x="395"/>
        <item x="561"/>
        <item x="1139"/>
        <item x="168"/>
        <item x="849"/>
        <item x="1990"/>
        <item x="1049"/>
        <item x="703"/>
        <item x="142"/>
        <item x="1030"/>
        <item x="2061"/>
        <item x="2163"/>
        <item x="128"/>
        <item x="1541"/>
        <item x="1481"/>
        <item x="1948"/>
        <item x="1110"/>
        <item x="1062"/>
        <item x="359"/>
        <item x="1154"/>
        <item x="900"/>
        <item x="1491"/>
        <item x="1766"/>
        <item x="2369"/>
        <item x="47"/>
        <item x="1190"/>
        <item x="322"/>
        <item x="610"/>
        <item x="2067"/>
        <item x="1020"/>
        <item x="1797"/>
        <item x="2344"/>
        <item x="1780"/>
        <item x="164"/>
        <item x="1144"/>
        <item x="962"/>
        <item x="2103"/>
        <item x="1772"/>
        <item x="1055"/>
        <item x="754"/>
        <item x="1920"/>
        <item x="1624"/>
        <item x="177"/>
        <item x="1326"/>
        <item x="1035"/>
        <item x="1171"/>
        <item x="782"/>
        <item x="1783"/>
        <item x="1563"/>
        <item x="1968"/>
        <item x="1762"/>
        <item x="1739"/>
        <item x="2108"/>
        <item x="1679"/>
        <item x="238"/>
        <item x="1804"/>
        <item x="2418"/>
        <item x="1287"/>
        <item x="2362"/>
        <item x="1233"/>
        <item x="1849"/>
        <item x="1744"/>
        <item x="2040"/>
        <item x="2226"/>
        <item x="1052"/>
        <item x="1718"/>
        <item x="1653"/>
        <item x="2014"/>
        <item x="51"/>
        <item x="1924"/>
        <item x="2109"/>
        <item x="1691"/>
        <item x="856"/>
        <item x="1956"/>
        <item x="375"/>
        <item x="807"/>
        <item x="747"/>
        <item x="1424"/>
        <item x="148"/>
        <item x="2096"/>
        <item x="1150"/>
        <item x="780"/>
        <item x="1731"/>
        <item x="1149"/>
        <item x="1959"/>
        <item x="1801"/>
        <item x="1878"/>
        <item x="646"/>
        <item x="1050"/>
        <item x="219"/>
        <item x="637"/>
        <item x="1151"/>
        <item x="1644"/>
        <item x="1036"/>
        <item x="934"/>
        <item x="588"/>
        <item x="652"/>
        <item x="1280"/>
        <item x="1422"/>
        <item x="1863"/>
        <item x="2111"/>
        <item x="264"/>
        <item x="2190"/>
        <item x="2233"/>
        <item x="1016"/>
        <item x="594"/>
        <item x="1486"/>
        <item x="1717"/>
        <item x="1751"/>
        <item x="701"/>
        <item x="556"/>
        <item x="1053"/>
        <item x="1911"/>
        <item x="827"/>
        <item x="328"/>
        <item x="1476"/>
        <item x="1631"/>
        <item x="1488"/>
        <item x="1932"/>
        <item x="1935"/>
        <item x="2048"/>
        <item x="2215"/>
        <item x="1918"/>
        <item x="706"/>
        <item x="794"/>
        <item x="2258"/>
        <item x="1748"/>
        <item x="501"/>
        <item x="2227"/>
        <item x="1939"/>
        <item x="1479"/>
        <item x="1167"/>
        <item x="1821"/>
        <item x="2181"/>
        <item x="915"/>
        <item x="1768"/>
        <item x="1487"/>
        <item x="276"/>
        <item x="1752"/>
        <item x="1120"/>
        <item x="839"/>
        <item x="2078"/>
        <item x="1782"/>
        <item x="1891"/>
        <item x="1403"/>
        <item x="160"/>
        <item x="571"/>
        <item x="2087"/>
        <item x="864"/>
        <item x="1194"/>
        <item x="2360"/>
        <item x="655"/>
        <item x="741"/>
        <item x="986"/>
        <item x="2064"/>
        <item x="1322"/>
        <item x="885"/>
        <item x="1543"/>
        <item x="1872"/>
        <item x="343"/>
        <item x="278"/>
        <item x="189"/>
        <item x="1919"/>
        <item x="2178"/>
        <item x="903"/>
        <item x="912"/>
        <item x="1890"/>
        <item x="2308"/>
        <item x="2332"/>
        <item x="737"/>
        <item x="1643"/>
        <item x="1861"/>
        <item x="1069"/>
        <item x="1045"/>
        <item x="283"/>
        <item x="1736"/>
        <item x="603"/>
        <item x="624"/>
        <item x="1417"/>
        <item x="272"/>
        <item x="1456"/>
        <item x="693"/>
        <item x="909"/>
        <item x="1415"/>
        <item x="1504"/>
        <item x="635"/>
        <item x="809"/>
        <item x="1770"/>
        <item x="95"/>
        <item x="2050"/>
        <item x="354"/>
        <item x="136"/>
        <item x="287"/>
        <item x="617"/>
        <item x="722"/>
        <item x="1400"/>
        <item x="2038"/>
        <item x="101"/>
        <item x="705"/>
        <item x="1791"/>
        <item x="475"/>
        <item x="2334"/>
        <item x="117"/>
        <item x="1910"/>
        <item x="2071"/>
        <item x="1159"/>
        <item x="897"/>
        <item x="1732"/>
        <item x="2144"/>
        <item x="748"/>
        <item x="908"/>
        <item x="43"/>
        <item x="560"/>
        <item x="713"/>
        <item x="1362"/>
        <item x="749"/>
        <item x="1621"/>
        <item x="1646"/>
        <item x="129"/>
        <item x="250"/>
        <item x="868"/>
        <item x="551"/>
        <item x="2355"/>
        <item x="1117"/>
        <item x="1014"/>
        <item x="2066"/>
        <item x="2400"/>
        <item x="744"/>
        <item x="862"/>
        <item x="949"/>
        <item x="1294"/>
        <item x="907"/>
        <item x="1929"/>
        <item x="1090"/>
        <item x="1277"/>
        <item x="1957"/>
        <item x="587"/>
        <item x="1888"/>
        <item x="1286"/>
        <item x="552"/>
        <item x="256"/>
        <item x="1337"/>
        <item x="936"/>
        <item x="190"/>
        <item x="660"/>
        <item x="1127"/>
        <item x="2060"/>
        <item x="1536"/>
        <item x="202"/>
        <item x="138"/>
        <item x="2276"/>
        <item x="2019"/>
        <item x="344"/>
        <item x="865"/>
        <item x="1958"/>
        <item x="196"/>
        <item x="149"/>
        <item x="1642"/>
        <item x="2130"/>
        <item x="2034"/>
        <item x="604"/>
        <item x="1880"/>
        <item x="1813"/>
        <item x="137"/>
        <item x="174"/>
        <item x="702"/>
        <item x="1809"/>
        <item x="573"/>
        <item x="378"/>
        <item x="161"/>
        <item x="1881"/>
        <item x="48"/>
        <item x="880"/>
        <item x="94"/>
        <item x="1665"/>
        <item x="2311"/>
        <item x="614"/>
        <item x="1384"/>
        <item x="762"/>
        <item x="1971"/>
        <item x="1828"/>
        <item x="1374"/>
        <item x="2155"/>
        <item x="2029"/>
        <item x="1012"/>
        <item x="694"/>
        <item x="640"/>
        <item x="977"/>
        <item x="1581"/>
        <item x="1265"/>
        <item x="288"/>
        <item x="763"/>
        <item x="413"/>
        <item x="2070"/>
        <item x="1903"/>
        <item x="1100"/>
        <item x="111"/>
        <item x="86"/>
        <item x="806"/>
        <item x="2277"/>
        <item x="1886"/>
        <item x="1930"/>
        <item x="2264"/>
        <item x="78"/>
        <item x="1870"/>
        <item x="2350"/>
        <item x="1523"/>
        <item x="1747"/>
        <item x="2105"/>
        <item x="1064"/>
        <item x="1092"/>
        <item x="1943"/>
        <item x="224"/>
        <item x="1776"/>
        <item x="1122"/>
        <item x="559"/>
        <item x="1628"/>
        <item x="891"/>
        <item x="1937"/>
        <item x="1830"/>
        <item x="2011"/>
        <item x="197"/>
        <item x="625"/>
        <item x="654"/>
        <item x="760"/>
        <item x="1533"/>
        <item x="1511"/>
        <item x="1340"/>
        <item x="1763"/>
        <item x="1235"/>
        <item x="1170"/>
        <item x="643"/>
        <item x="2077"/>
        <item x="1104"/>
        <item x="110"/>
        <item x="1527"/>
        <item x="980"/>
        <item x="1962"/>
        <item x="1530"/>
        <item x="1966"/>
        <item x="1741"/>
        <item x="1955"/>
        <item x="1857"/>
        <item x="841"/>
        <item x="1065"/>
        <item x="143"/>
        <item x="1169"/>
        <item x="1914"/>
        <item x="1931"/>
        <item x="1060"/>
        <item x="1790"/>
        <item x="2054"/>
        <item x="1088"/>
        <item x="1162"/>
        <item x="1713"/>
        <item x="1606"/>
        <item x="1753"/>
        <item x="951"/>
        <item x="1063"/>
        <item x="1933"/>
        <item x="1168"/>
        <item x="736"/>
        <item x="194"/>
        <item x="733"/>
        <item x="1876"/>
        <item x="1657"/>
        <item x="1869"/>
        <item x="1076"/>
        <item x="1361"/>
        <item x="826"/>
        <item x="2122"/>
        <item x="1329"/>
        <item x="1323"/>
        <item x="686"/>
        <item x="840"/>
        <item x="103"/>
        <item x="1101"/>
        <item x="1093"/>
        <item x="2118"/>
        <item x="1700"/>
        <item x="1046"/>
        <item x="1039"/>
        <item x="2082"/>
        <item x="299"/>
        <item x="1540"/>
        <item x="1275"/>
        <item x="1089"/>
        <item x="436"/>
        <item x="166"/>
        <item x="198"/>
        <item x="2366"/>
        <item x="100"/>
        <item x="1406"/>
        <item x="1257"/>
        <item x="2000"/>
        <item x="790"/>
        <item x="838"/>
        <item x="1737"/>
        <item x="1883"/>
        <item x="1548"/>
        <item x="1615"/>
        <item x="1798"/>
        <item x="1993"/>
        <item x="1483"/>
        <item x="534"/>
        <item x="1105"/>
        <item x="2162"/>
        <item x="1535"/>
        <item x="1141"/>
        <item x="1054"/>
        <item x="896"/>
        <item x="580"/>
        <item x="1102"/>
        <item x="1562"/>
        <item x="1107"/>
        <item x="876"/>
        <item x="270"/>
        <item x="558"/>
        <item x="798"/>
        <item x="457"/>
        <item x="1896"/>
        <item x="1867"/>
        <item x="2080"/>
        <item x="1522"/>
        <item x="810"/>
        <item x="2043"/>
        <item x="999"/>
        <item x="1755"/>
        <item x="1109"/>
        <item x="795"/>
        <item x="1902"/>
        <item x="172"/>
        <item x="2009"/>
        <item x="1298"/>
        <item x="1051"/>
        <item x="2098"/>
        <item x="1071"/>
        <item x="990"/>
        <item x="1514"/>
        <item x="1553"/>
        <item x="1882"/>
        <item x="1119"/>
        <item x="285"/>
        <item x="1788"/>
        <item x="1061"/>
        <item x="1826"/>
        <item x="857"/>
        <item x="1711"/>
        <item x="1812"/>
        <item x="1163"/>
        <item x="923"/>
        <item x="441"/>
        <item x="618"/>
        <item x="1367"/>
        <item x="1091"/>
        <item x="513"/>
        <item x="1038"/>
        <item x="1206"/>
        <item x="784"/>
        <item x="852"/>
        <item x="1499"/>
        <item x="1498"/>
        <item x="1106"/>
        <item x="411"/>
        <item x="318"/>
        <item x="2086"/>
        <item x="1103"/>
        <item x="1513"/>
        <item x="1539"/>
        <item x="1816"/>
        <item x="1043"/>
        <item x="1108"/>
        <item x="707"/>
        <item x="1354"/>
        <item x="2343"/>
        <item x="2297"/>
        <item x="1411"/>
        <item x="1493"/>
        <item x="776"/>
        <item x="79"/>
        <item x="1512"/>
        <item x="2278"/>
        <item x="1316"/>
        <item x="1847"/>
        <item x="1519"/>
        <item x="82"/>
        <item x="1871"/>
        <item x="898"/>
        <item x="1098"/>
        <item x="1598"/>
        <item x="1495"/>
        <item x="996"/>
        <item x="336"/>
        <item x="439"/>
        <item x="2157"/>
        <item x="1099"/>
        <item x="1778"/>
        <item x="35"/>
        <item x="1302"/>
        <item x="572"/>
        <item x="75"/>
        <item x="151"/>
        <item x="1550"/>
        <item x="1319"/>
        <item x="1927"/>
        <item x="1240"/>
        <item x="1917"/>
        <item x="1934"/>
        <item x="2113"/>
        <item x="1674"/>
        <item x="1500"/>
        <item x="220"/>
        <item x="2353"/>
        <item x="126"/>
        <item x="886"/>
        <item x="1709"/>
        <item x="1625"/>
        <item x="883"/>
        <item x="1619"/>
        <item x="1001"/>
        <item x="2314"/>
        <item x="39"/>
        <item x="91"/>
        <item x="2345"/>
        <item x="1605"/>
        <item x="819"/>
        <item x="1320"/>
        <item x="1507"/>
        <item x="2010"/>
        <item x="1496"/>
        <item x="1427"/>
        <item x="1926"/>
        <item x="905"/>
        <item x="1921"/>
        <item x="1761"/>
        <item x="1537"/>
        <item x="1862"/>
        <item x="1077"/>
        <item x="1938"/>
        <item x="123"/>
        <item x="15"/>
        <item x="1132"/>
        <item x="2056"/>
        <item x="40"/>
        <item x="98"/>
        <item x="1143"/>
        <item x="1771"/>
        <item x="1707"/>
        <item x="1885"/>
        <item x="234"/>
        <item x="2389"/>
        <item x="2371"/>
        <item x="1601"/>
        <item x="2313"/>
        <item x="1727"/>
        <item x="295"/>
        <item x="1494"/>
        <item x="1309"/>
        <item x="1312"/>
        <item x="642"/>
        <item x="2367"/>
        <item x="199"/>
        <item x="1552"/>
        <item x="725"/>
        <item x="1865"/>
        <item x="2212"/>
        <item x="1596"/>
        <item x="1310"/>
        <item x="435"/>
        <item x="2069"/>
        <item x="615"/>
        <item x="1243"/>
        <item x="1484"/>
        <item x="735"/>
        <item x="1041"/>
        <item x="1057"/>
        <item x="540"/>
        <item x="729"/>
        <item x="1446"/>
        <item x="1448"/>
        <item x="710"/>
        <item x="697"/>
        <item x="1538"/>
        <item x="1126"/>
        <item x="83"/>
        <item x="1650"/>
        <item x="2065"/>
        <item x="1551"/>
        <item x="1328"/>
        <item x="953"/>
        <item x="421"/>
        <item x="1897"/>
        <item x="1414"/>
        <item x="1075"/>
        <item x="612"/>
        <item x="924"/>
        <item x="1067"/>
        <item x="2315"/>
        <item x="296"/>
        <item x="1118"/>
        <item x="815"/>
        <item x="1482"/>
        <item x="1066"/>
        <item x="872"/>
        <item x="386"/>
        <item x="1223"/>
        <item x="1823"/>
        <item x="1819"/>
        <item x="1705"/>
        <item x="1764"/>
        <item x="1436"/>
        <item x="1555"/>
        <item x="1960"/>
        <item x="2410"/>
        <item x="1028"/>
        <item x="175"/>
        <item x="2395"/>
        <item x="1989"/>
        <item x="695"/>
        <item x="1906"/>
        <item x="2079"/>
        <item x="820"/>
        <item x="1068"/>
        <item x="959"/>
        <item x="2383"/>
        <item x="140"/>
        <item x="1023"/>
        <item x="726"/>
        <item x="1042"/>
        <item x="1334"/>
        <item x="1572"/>
        <item x="1321"/>
        <item x="134"/>
        <item x="935"/>
        <item x="910"/>
        <item x="761"/>
        <item x="1735"/>
        <item x="2001"/>
        <item x="1324"/>
        <item x="1907"/>
        <item x="2160"/>
        <item x="1325"/>
        <item x="1532"/>
        <item x="1912"/>
        <item x="1999"/>
        <item x="1584"/>
        <item x="1868"/>
        <item x="1988"/>
        <item x="2406"/>
        <item x="1166"/>
        <item x="1268"/>
        <item x="1327"/>
        <item x="719"/>
        <item x="1597"/>
        <item x="869"/>
        <item x="207"/>
        <item x="2185"/>
        <item x="750"/>
        <item x="1073"/>
        <item x="1866"/>
        <item x="2046"/>
        <item x="1807"/>
        <item x="1874"/>
        <item x="301"/>
        <item x="2354"/>
        <item x="1311"/>
        <item x="2051"/>
        <item x="734"/>
        <item x="800"/>
        <item x="1672"/>
        <item x="738"/>
        <item x="878"/>
        <item x="1901"/>
        <item x="723"/>
        <item x="2241"/>
        <item x="297"/>
        <item x="931"/>
        <item x="1887"/>
        <item x="1908"/>
        <item x="917"/>
        <item x="1667"/>
        <item x="1688"/>
        <item x="1895"/>
        <item x="1899"/>
        <item x="861"/>
        <item x="286"/>
        <item x="112"/>
        <item x="2151"/>
        <item x="2291"/>
        <item x="1900"/>
        <item x="1318"/>
        <item x="1315"/>
        <item x="2320"/>
        <item x="1201"/>
        <item x="2401"/>
        <item x="1824"/>
        <item x="294"/>
        <item x="1879"/>
        <item x="1889"/>
        <item x="1506"/>
        <item x="1372"/>
        <item x="1466"/>
        <item x="1214"/>
        <item x="1189"/>
        <item x="2329"/>
        <item x="882"/>
        <item x="1335"/>
        <item x="193"/>
        <item x="1978"/>
        <item x="289"/>
        <item x="2047"/>
        <item x="830"/>
        <item x="1331"/>
        <item x="688"/>
        <item x="1894"/>
        <item x="1936"/>
        <item x="1094"/>
        <item x="1715"/>
        <item x="1873"/>
        <item x="1905"/>
        <item x="2205"/>
        <item x="2036"/>
        <item x="1893"/>
        <item x="345"/>
        <item x="975"/>
        <item x="1579"/>
        <item x="1898"/>
        <item x="1684"/>
        <item x="895"/>
        <item x="2305"/>
        <item x="491"/>
        <item x="2180"/>
        <item x="1795"/>
        <item x="122"/>
        <item x="432"/>
        <item x="422"/>
        <item x="332"/>
        <item x="1757"/>
        <item x="2199"/>
        <item x="1131"/>
        <item x="1394"/>
        <item x="1547"/>
        <item x="162"/>
        <item x="223"/>
        <item x="1729"/>
        <item x="1289"/>
        <item x="1429"/>
        <item x="1147"/>
        <item x="1916"/>
        <item x="1489"/>
        <item x="1904"/>
        <item x="1647"/>
        <item x="1083"/>
        <item x="485"/>
        <item x="557"/>
        <item x="1799"/>
        <item x="462"/>
        <item x="892"/>
        <item x="323"/>
        <item x="1428"/>
        <item x="255"/>
        <item x="2028"/>
        <item x="698"/>
        <item x="1800"/>
        <item x="389"/>
        <item x="293"/>
        <item x="746"/>
        <item x="1845"/>
        <item x="231"/>
        <item x="811"/>
        <item x="1877"/>
        <item x="1040"/>
        <item x="1332"/>
        <item x="1604"/>
        <item x="1592"/>
        <item x="1503"/>
        <item x="245"/>
        <item x="1940"/>
        <item x="87"/>
        <item x="474"/>
        <item x="1468"/>
        <item x="2340"/>
        <item x="818"/>
        <item x="1356"/>
        <item x="1758"/>
        <item x="1784"/>
        <item x="555"/>
        <item x="317"/>
        <item x="1980"/>
        <item x="1405"/>
        <item x="1639"/>
        <item x="2397"/>
        <item x="1781"/>
        <item x="1346"/>
        <item x="1567"/>
        <item x="1471"/>
        <item x="113"/>
        <item x="1654"/>
        <item x="1177"/>
        <item x="2393"/>
        <item x="530"/>
        <item x="2059"/>
        <item x="1607"/>
        <item x="1455"/>
        <item x="2145"/>
        <item x="1856"/>
        <item x="155"/>
        <item x="88"/>
        <item x="2232"/>
        <item x="1738"/>
        <item x="2114"/>
        <item x="1395"/>
        <item x="680"/>
        <item x="187"/>
        <item x="638"/>
        <item x="665"/>
        <item x="1915"/>
        <item x="2102"/>
        <item x="613"/>
        <item x="2204"/>
        <item x="1681"/>
        <item x="1655"/>
        <item x="822"/>
        <item x="2177"/>
        <item x="346"/>
        <item x="792"/>
        <item x="2129"/>
        <item x="972"/>
        <item x="877"/>
        <item x="1743"/>
        <item x="459"/>
        <item x="1559"/>
        <item x="2386"/>
        <item x="1516"/>
        <item x="1754"/>
        <item x="1515"/>
        <item x="1358"/>
        <item x="2191"/>
        <item x="2006"/>
        <item x="1029"/>
        <item x="300"/>
        <item x="2399"/>
        <item x="1730"/>
        <item x="675"/>
        <item x="1575"/>
        <item x="2016"/>
        <item x="893"/>
        <item x="440"/>
        <item x="1946"/>
        <item x="484"/>
        <item x="799"/>
        <item x="1884"/>
        <item x="1963"/>
        <item x="1396"/>
        <item x="1220"/>
        <item x="1019"/>
        <item x="1469"/>
        <item x="2194"/>
        <item x="717"/>
        <item x="1611"/>
        <item x="0"/>
        <item x="2044"/>
        <item x="1338"/>
        <item x="1640"/>
        <item x="591"/>
        <item x="1238"/>
        <item x="1820"/>
        <item x="337"/>
        <item x="1546"/>
        <item x="2317"/>
        <item x="391"/>
        <item x="1714"/>
        <item x="1529"/>
        <item x="1433"/>
        <item x="388"/>
        <item x="90"/>
        <item x="1031"/>
        <item x="1368"/>
        <item x="233"/>
        <item x="290"/>
        <item x="724"/>
        <item x="1440"/>
        <item x="553"/>
        <item x="2385"/>
        <item x="2316"/>
        <item x="2219"/>
        <item x="1994"/>
        <item x="1561"/>
        <item x="2341"/>
        <item x="32"/>
        <item x="632"/>
        <item x="1188"/>
        <item x="2020"/>
        <item x="180"/>
        <item x="2041"/>
        <item x="1941"/>
        <item x="1254"/>
        <item x="989"/>
        <item x="4"/>
        <item x="1230"/>
        <item x="676"/>
        <item x="25"/>
        <item x="2026"/>
        <item x="1037"/>
        <item x="803"/>
        <item x="206"/>
        <item x="483"/>
        <item x="1478"/>
        <item x="651"/>
        <item x="1490"/>
        <item x="1608"/>
        <item x="1636"/>
        <item x="2005"/>
        <item x="529"/>
        <item x="1208"/>
        <item x="2187"/>
        <item x="1317"/>
        <item x="1544"/>
        <item x="2228"/>
        <item x="93"/>
        <item x="916"/>
        <item x="1462"/>
        <item x="1634"/>
        <item x="731"/>
        <item x="303"/>
        <item x="2396"/>
        <item x="1578"/>
        <item x="875"/>
        <item x="1765"/>
        <item x="2068"/>
        <item x="1444"/>
        <item x="2024"/>
        <item x="712"/>
        <item x="1258"/>
        <item x="1858"/>
        <item x="510"/>
        <item x="260"/>
        <item x="1213"/>
        <item x="1416"/>
        <item x="1441"/>
        <item x="913"/>
        <item x="778"/>
        <item x="284"/>
        <item x="2131"/>
        <item x="2282"/>
        <item x="596"/>
        <item x="1017"/>
        <item x="1074"/>
        <item x="352"/>
        <item x="1082"/>
        <item x="2201"/>
        <item x="685"/>
        <item x="1630"/>
        <item x="170"/>
        <item x="1810"/>
        <item x="1569"/>
        <item x="1477"/>
        <item x="1694"/>
        <item x="430"/>
        <item x="1961"/>
        <item x="1620"/>
        <item x="1439"/>
        <item x="2169"/>
        <item x="1027"/>
        <item x="645"/>
        <item x="382"/>
        <item x="2196"/>
        <item x="418"/>
        <item x="1695"/>
        <item x="1245"/>
        <item x="1805"/>
        <item x="1497"/>
        <item x="881"/>
        <item x="779"/>
        <item x="1402"/>
        <item x="743"/>
        <item x="623"/>
        <item x="866"/>
        <item x="1435"/>
        <item x="426"/>
        <item x="1382"/>
        <item x="753"/>
        <item x="2045"/>
        <item x="2150"/>
        <item x="1269"/>
        <item x="1437"/>
        <item x="663"/>
        <item x="823"/>
        <item x="271"/>
        <item x="1123"/>
        <item x="2267"/>
        <item x="2186"/>
        <item x="1299"/>
        <item x="998"/>
        <item x="681"/>
        <item x="1044"/>
        <item x="2266"/>
        <item x="427"/>
        <item x="1229"/>
        <item x="201"/>
        <item x="817"/>
        <item x="130"/>
        <item x="873"/>
        <item x="1626"/>
        <item x="2146"/>
        <item x="1531"/>
        <item x="2017"/>
        <item x="1447"/>
        <item x="1594"/>
        <item x="416"/>
        <item x="633"/>
        <item x="1839"/>
        <item x="787"/>
        <item x="302"/>
        <item x="1614"/>
        <item x="229"/>
        <item x="647"/>
        <item x="1892"/>
        <item x="1389"/>
        <item x="730"/>
        <item x="1685"/>
        <item x="692"/>
        <item x="419"/>
        <item x="1227"/>
        <item x="814"/>
        <item x="2167"/>
        <item x="1262"/>
        <item x="772"/>
        <item x="1018"/>
        <item x="1520"/>
        <item x="1021"/>
        <item x="2063"/>
        <item x="438"/>
        <item x="2252"/>
        <item x="428"/>
        <item x="887"/>
        <item x="310"/>
        <item x="1212"/>
        <item x="769"/>
        <item x="2302"/>
        <item x="791"/>
        <item x="2008"/>
        <item x="1521"/>
        <item x="2301"/>
        <item x="1574"/>
        <item x="1693"/>
        <item x="1347"/>
        <item x="2018"/>
        <item x="1612"/>
        <item x="1947"/>
        <item x="41"/>
        <item x="1186"/>
        <item x="458"/>
        <item x="976"/>
        <item x="1909"/>
        <item x="259"/>
        <item x="669"/>
        <item x="9"/>
        <item x="961"/>
        <item x="1142"/>
        <item x="2327"/>
        <item x="674"/>
        <item x="329"/>
        <item x="1923"/>
        <item x="1699"/>
        <item x="1964"/>
        <item x="889"/>
        <item x="1560"/>
        <item x="2342"/>
        <item x="1794"/>
        <item x="2023"/>
        <item x="1399"/>
        <item x="1942"/>
        <item x="227"/>
        <item x="1818"/>
        <item x="1779"/>
        <item x="2128"/>
        <item x="2007"/>
        <item x="132"/>
        <item x="2143"/>
        <item x="2021"/>
        <item x="1997"/>
        <item x="1568"/>
        <item x="431"/>
        <item x="1648"/>
        <item x="512"/>
        <item x="997"/>
        <item x="2284"/>
        <item x="1080"/>
        <item x="1652"/>
        <item x="2411"/>
        <item x="1680"/>
        <item x="1808"/>
        <item x="2197"/>
        <item x="409"/>
        <item x="1590"/>
        <item x="1173"/>
        <item x="2183"/>
        <item x="2015"/>
        <item x="353"/>
        <item x="894"/>
        <item x="683"/>
        <item x="1202"/>
        <item x="1728"/>
        <item x="456"/>
        <item x="1789"/>
        <item x="2216"/>
        <item x="609"/>
        <item x="1344"/>
        <item x="277"/>
        <item x="1792"/>
        <item x="2133"/>
        <item x="1226"/>
        <item x="2148"/>
        <item x="1070"/>
        <item x="1430"/>
        <item x="2202"/>
        <item x="1580"/>
        <item x="2053"/>
        <item x="1746"/>
        <item x="2390"/>
        <item x="1806"/>
        <item x="1180"/>
        <item x="1952"/>
        <item x="1851"/>
        <item x="2141"/>
        <item x="1252"/>
        <item x="535"/>
        <item x="541"/>
        <item x="605"/>
        <item x="1659"/>
        <item x="1467"/>
        <item x="2055"/>
        <item x="146"/>
        <item x="2229"/>
        <item x="549"/>
        <item x="246"/>
        <item x="884"/>
        <item x="437"/>
        <item x="801"/>
        <item x="1632"/>
        <item x="1623"/>
        <item x="1864"/>
        <item x="901"/>
        <item x="1617"/>
        <item x="2097"/>
        <item x="770"/>
        <item x="2149"/>
        <item x="2225"/>
        <item x="1442"/>
        <item x="273"/>
        <item x="2330"/>
        <item x="711"/>
        <item x="1314"/>
        <item x="390"/>
        <item x="902"/>
        <item x="1048"/>
        <item x="1207"/>
        <item x="2027"/>
        <item x="2022"/>
        <item x="1113"/>
        <item x="1473"/>
        <item x="1453"/>
        <item x="504"/>
        <item x="2379"/>
        <item x="89"/>
        <item x="1616"/>
        <item x="1726"/>
        <item x="1570"/>
        <item x="454"/>
        <item x="2213"/>
        <item x="1281"/>
        <item x="2256"/>
        <item x="627"/>
        <item x="802"/>
        <item x="1459"/>
        <item x="1432"/>
        <item x="1172"/>
        <item x="495"/>
        <item x="1844"/>
        <item x="2172"/>
        <item x="930"/>
        <item x="789"/>
        <item x="1576"/>
        <item x="1492"/>
        <item x="805"/>
        <item x="1112"/>
        <item x="2159"/>
        <item x="1998"/>
        <item x="76"/>
        <item x="1815"/>
        <item x="682"/>
        <item x="2413"/>
        <item x="1734"/>
        <item x="1637"/>
        <item x="1973"/>
        <item x="796"/>
        <item x="2408"/>
        <item x="305"/>
        <item x="1716"/>
        <item x="506"/>
        <item x="2230"/>
        <item x="507"/>
        <item x="503"/>
        <item x="1641"/>
        <item x="2394"/>
        <item x="133"/>
        <item x="1649"/>
        <item x="1465"/>
        <item x="2037"/>
        <item x="449"/>
        <item x="1203"/>
        <item x="240"/>
        <item x="397"/>
        <item x="1291"/>
        <item x="1635"/>
        <item x="2240"/>
        <item x="586"/>
        <item x="1419"/>
        <item x="608"/>
        <item x="732"/>
        <item x="6"/>
        <item x="1965"/>
        <item x="311"/>
        <item x="1577"/>
        <item x="2004"/>
        <item x="434"/>
        <item x="2042"/>
        <item x="1953"/>
        <item x="1378"/>
        <item x="2192"/>
        <item x="1413"/>
        <item x="679"/>
        <item x="393"/>
        <item x="648"/>
        <item x="171"/>
        <item x="708"/>
        <item x="1703"/>
        <item x="2323"/>
        <item x="1307"/>
        <item x="740"/>
        <item x="1724"/>
        <item x="147"/>
        <item x="664"/>
        <item x="1972"/>
        <item x="1702"/>
        <item x="1501"/>
        <item x="867"/>
        <item x="269"/>
        <item x="324"/>
        <item x="808"/>
        <item x="1458"/>
        <item x="1502"/>
        <item x="1745"/>
        <item x="96"/>
        <item x="460"/>
        <item x="948"/>
        <item x="159"/>
        <item x="539"/>
        <item x="1591"/>
        <item x="667"/>
        <item x="262"/>
        <item x="639"/>
        <item x="1460"/>
        <item x="1296"/>
        <item x="488"/>
        <item x="1785"/>
        <item x="1013"/>
        <item x="1697"/>
        <item x="2268"/>
        <item x="1704"/>
        <item x="1204"/>
        <item x="280"/>
        <item x="2249"/>
        <item x="911"/>
        <item x="192"/>
        <item x="2195"/>
        <item x="834"/>
        <item x="2255"/>
        <item x="210"/>
        <item x="320"/>
        <item x="1564"/>
        <item x="2287"/>
        <item x="1136"/>
        <item x="1995"/>
        <item x="813"/>
        <item x="974"/>
        <item x="785"/>
        <item x="99"/>
        <item x="1595"/>
        <item x="1221"/>
        <item x="630"/>
        <item x="410"/>
        <item x="1264"/>
        <item x="2272"/>
        <item x="169"/>
        <item x="2326"/>
        <item x="1279"/>
        <item x="1379"/>
        <item x="2269"/>
        <item x="298"/>
        <item x="2242"/>
        <item x="2288"/>
        <item x="548"/>
        <item x="1675"/>
        <item x="125"/>
        <item x="1237"/>
        <item x="212"/>
        <item x="1215"/>
        <item x="1557"/>
        <item x="689"/>
        <item x="205"/>
        <item x="1668"/>
        <item x="351"/>
        <item x="1875"/>
        <item x="666"/>
        <item x="1589"/>
        <item x="2208"/>
        <item x="1445"/>
        <item x="2260"/>
        <item x="1831"/>
        <item x="2244"/>
        <item x="1129"/>
        <item x="1733"/>
        <item x="216"/>
        <item x="292"/>
        <item x="1274"/>
        <item x="1587"/>
        <item x="1474"/>
        <item x="2002"/>
        <item x="1554"/>
        <item x="1195"/>
        <item x="1767"/>
        <item x="2420"/>
        <item x="412"/>
        <item x="28"/>
        <item x="107"/>
        <item x="417"/>
        <item x="1"/>
        <item x="5"/>
        <item x="26"/>
        <item x="2207"/>
        <item x="1556"/>
        <item x="252"/>
        <item x="455"/>
        <item x="281"/>
        <item x="1803"/>
        <item x="2158"/>
        <item x="1585"/>
        <item x="1485"/>
        <item x="420"/>
        <item x="1242"/>
        <item x="2328"/>
        <item x="1848"/>
        <item x="2409"/>
        <item x="658"/>
        <item x="1072"/>
        <item x="1609"/>
        <item x="291"/>
        <item x="1078"/>
        <item x="1669"/>
        <item x="2222"/>
        <item x="1330"/>
        <item x="2247"/>
        <item x="888"/>
        <item x="307"/>
        <item x="2250"/>
        <item x="241"/>
        <item x="34"/>
        <item x="2295"/>
        <item x="152"/>
        <item x="2324"/>
        <item x="1390"/>
        <item x="532"/>
        <item x="1986"/>
        <item x="1451"/>
        <item x="424"/>
        <item x="1985"/>
        <item x="1182"/>
        <item x="1457"/>
        <item x="45"/>
        <item x="13"/>
        <item x="1833"/>
        <item x="1542"/>
        <item x="1272"/>
        <item x="628"/>
        <item x="1984"/>
        <item x="914"/>
        <item x="1859"/>
        <item x="2154"/>
        <item x="2188"/>
        <item x="425"/>
        <item x="829"/>
        <item x="135"/>
        <item x="204"/>
        <item x="1969"/>
        <item x="673"/>
        <item x="1304"/>
        <item x="502"/>
        <item x="235"/>
        <item x="228"/>
        <item x="1293"/>
        <item x="1841"/>
        <item x="1602"/>
        <item x="2293"/>
        <item x="644"/>
        <item x="870"/>
        <item x="266"/>
        <item x="33"/>
        <item x="2325"/>
        <item x="1756"/>
        <item x="1153"/>
        <item x="1461"/>
        <item x="183"/>
        <item x="1701"/>
        <item x="120"/>
        <item x="2415"/>
        <item x="2416"/>
        <item x="1721"/>
        <item x="16"/>
        <item x="308"/>
        <item x="508"/>
        <item x="1360"/>
        <item x="2161"/>
        <item x="677"/>
        <item x="349"/>
        <item x="1116"/>
        <item x="1353"/>
        <item x="2245"/>
        <item x="538"/>
        <item x="2110"/>
        <item x="500"/>
        <item x="1817"/>
        <item x="1720"/>
        <item x="188"/>
        <item x="2309"/>
        <item x="821"/>
        <item x="242"/>
        <item x="1613"/>
        <item x="1982"/>
        <item x="1992"/>
        <item x="1599"/>
        <item x="542"/>
        <item x="659"/>
        <item x="20"/>
        <item x="1290"/>
        <item x="634"/>
        <item x="2179"/>
        <item x="1295"/>
        <item x="1381"/>
        <item x="1408"/>
        <item x="182"/>
        <item x="1509"/>
        <item x="2246"/>
        <item x="195"/>
        <item x="774"/>
        <item x="650"/>
        <item x="127"/>
        <item x="46"/>
        <item x="1593"/>
        <item x="282"/>
        <item x="479"/>
        <item x="1825"/>
        <item x="2132"/>
        <item x="1651"/>
        <item x="1401"/>
        <item x="185"/>
        <item x="672"/>
        <item x="670"/>
        <item x="268"/>
        <item x="521"/>
        <item x="2031"/>
        <item x="1197"/>
        <item x="1834"/>
        <item x="2124"/>
        <item x="649"/>
        <item x="1183"/>
        <item x="704"/>
        <item x="1292"/>
        <item x="1146"/>
        <item x="1096"/>
        <item x="265"/>
        <item x="1835"/>
        <item x="21"/>
        <item x="531"/>
        <item x="2221"/>
        <item x="1670"/>
        <item x="1571"/>
        <item x="1769"/>
        <item x="1145"/>
        <item x="1342"/>
        <item x="2182"/>
        <item x="2175"/>
        <item x="380"/>
        <item x="1852"/>
        <item x="621"/>
        <item x="191"/>
        <item x="2153"/>
        <item x="1837"/>
        <item x="619"/>
        <item x="1660"/>
        <item x="1364"/>
        <item x="257"/>
        <item x="1683"/>
        <item x="2270"/>
        <item x="473"/>
        <item x="2147"/>
        <item x="141"/>
        <item x="599"/>
        <item x="1387"/>
        <item x="982"/>
        <item x="445"/>
        <item x="1339"/>
        <item x="1300"/>
        <item x="1698"/>
        <item x="598"/>
        <item x="486"/>
        <item x="1345"/>
        <item x="2289"/>
        <item x="2049"/>
        <item x="222"/>
        <item x="1363"/>
        <item x="2388"/>
        <item x="1366"/>
        <item x="1385"/>
        <item x="2206"/>
        <item x="1850"/>
        <item x="517"/>
        <item x="176"/>
        <item x="1627"/>
        <item x="550"/>
        <item x="657"/>
        <item x="1084"/>
        <item x="2203"/>
        <item x="118"/>
        <item x="2307"/>
        <item x="1638"/>
        <item x="2263"/>
        <item x="2101"/>
        <item x="690"/>
        <item x="1313"/>
        <item x="304"/>
        <item x="2235"/>
        <item x="1087"/>
        <item x="511"/>
        <item x="1787"/>
        <item x="1472"/>
        <item x="1686"/>
        <item x="2176"/>
        <item x="528"/>
        <item x="1383"/>
        <item x="254"/>
        <item x="1187"/>
        <item x="837"/>
        <item x="767"/>
        <item x="1365"/>
        <item x="116"/>
        <item x="493"/>
        <item x="30"/>
        <item x="1375"/>
        <item x="1750"/>
        <item x="2142"/>
        <item x="1260"/>
        <item x="777"/>
        <item x="2184"/>
        <item x="2117"/>
        <item x="243"/>
        <item x="261"/>
        <item x="306"/>
        <item x="1351"/>
        <item x="1211"/>
        <item x="471"/>
        <item x="831"/>
        <item x="2234"/>
        <item x="1196"/>
        <item x="1600"/>
        <item x="2211"/>
        <item x="165"/>
        <item x="2210"/>
        <item x="1303"/>
        <item x="575"/>
        <item x="309"/>
        <item x="1664"/>
        <item x="1610"/>
        <item x="80"/>
        <item x="836"/>
        <item x="131"/>
        <item x="97"/>
        <item x="2319"/>
        <item x="933"/>
        <item x="616"/>
        <item x="1928"/>
        <item x="497"/>
        <item x="2275"/>
        <item x="429"/>
        <item x="1454"/>
        <item x="835"/>
        <item x="783"/>
        <item x="2423"/>
        <item x="520"/>
        <item x="446"/>
        <item x="1712"/>
        <item x="2285"/>
        <item x="1376"/>
        <item x="1079"/>
        <item x="631"/>
        <item x="2425"/>
        <item x="415"/>
        <item x="249"/>
        <item x="1976"/>
        <item x="2422"/>
        <item x="1663"/>
        <item x="1348"/>
        <item x="465"/>
        <item x="244"/>
        <item x="1225"/>
        <item x="1666"/>
        <item x="1832"/>
        <item x="1661"/>
        <item x="1913"/>
        <item x="1662"/>
        <item x="1860"/>
        <item x="1525"/>
        <item x="1970"/>
        <item x="641"/>
        <item x="1673"/>
        <item x="1671"/>
        <item x="537"/>
        <item x="84"/>
        <item x="1658"/>
        <item x="1333"/>
        <item x="1945"/>
        <item x="1178"/>
        <item x="662"/>
        <item x="37"/>
        <item x="525"/>
        <item x="833"/>
        <item x="1722"/>
        <item x="1629"/>
        <item x="214"/>
        <item x="751"/>
        <item x="1811"/>
        <item x="49"/>
        <item x="106"/>
        <item x="2243"/>
        <item x="248"/>
        <item x="208"/>
        <item x="851"/>
        <item x="2220"/>
        <item x="832"/>
        <item x="601"/>
        <item x="1558"/>
        <item x="1682"/>
        <item x="1002"/>
        <item x="1710"/>
        <item x="1128"/>
        <item x="2236"/>
        <item x="267"/>
        <item x="1696"/>
        <item x="7"/>
        <item x="554"/>
        <item x="2321"/>
        <item x="1949"/>
        <item x="1836"/>
        <item x="2294"/>
        <item x="1777"/>
        <item x="1380"/>
        <item x="2189"/>
        <item x="2248"/>
        <item x="2165"/>
        <item x="773"/>
        <item x="2166"/>
        <item x="232"/>
        <item x="215"/>
        <item x="1176"/>
        <item x="1518"/>
        <item x="1259"/>
        <item x="36"/>
        <item x="490"/>
        <item x="209"/>
        <item x="472"/>
        <item x="1450"/>
        <item x="2030"/>
        <item x="1373"/>
        <item x="108"/>
        <item x="1855"/>
        <item x="2224"/>
        <item x="2322"/>
        <item x="1371"/>
        <item x="2218"/>
        <item x="1475"/>
        <item x="1759"/>
        <item x="1175"/>
        <item x="1125"/>
        <item x="2168"/>
        <item x="173"/>
        <item x="536"/>
        <item x="2403"/>
        <item x="1219"/>
        <item x="2384"/>
        <item x="2404"/>
        <item x="2174"/>
        <item x="626"/>
        <item x="656"/>
        <item x="1249"/>
        <item x="1138"/>
        <item x="2335"/>
        <item x="2298"/>
        <item x="1760"/>
        <item x="2152"/>
        <item x="699"/>
        <item x="14"/>
        <item x="1452"/>
        <item x="1843"/>
        <item x="874"/>
        <item x="85"/>
        <item x="2257"/>
        <item x="2231"/>
        <item x="1656"/>
        <item x="1369"/>
        <item x="29"/>
        <item x="17"/>
        <item x="1386"/>
        <item x="2306"/>
        <item x="1184"/>
        <item x="1838"/>
        <item x="816"/>
        <item x="203"/>
        <item x="279"/>
        <item x="1140"/>
        <item x="476"/>
        <item x="494"/>
        <item x="478"/>
        <item x="1111"/>
        <item x="955"/>
        <item x="2336"/>
        <item x="1115"/>
        <item x="2387"/>
        <item x="524"/>
        <item x="178"/>
        <item x="1209"/>
        <item x="167"/>
        <item x="2290"/>
        <item x="2391"/>
        <item x="1241"/>
        <item x="1185"/>
        <item x="1690"/>
        <item x="217"/>
        <item x="1633"/>
        <item x="2283"/>
        <item x="533"/>
        <item x="2424"/>
        <item x="519"/>
        <item x="144"/>
        <item x="2238"/>
        <item x="104"/>
        <item x="2209"/>
        <item x="1081"/>
        <item x="2299"/>
        <item x="1357"/>
        <item x="828"/>
        <item x="153"/>
        <item x="2392"/>
        <item x="1443"/>
        <item x="1708"/>
        <item x="766"/>
        <item x="451"/>
        <item x="2300"/>
        <item x="602"/>
        <item x="1174"/>
        <item x="218"/>
        <item x="1205"/>
        <item x="668"/>
        <item x="547"/>
        <item x="678"/>
        <item x="636"/>
        <item x="526"/>
        <item x="860"/>
        <item x="1925"/>
        <item x="1246"/>
        <item x="1996"/>
        <item x="1689"/>
        <item x="230"/>
        <item x="941"/>
        <item x="1464"/>
        <item x="1983"/>
        <item x="1974"/>
        <item x="186"/>
        <item x="2412"/>
        <item x="109"/>
        <item x="1449"/>
        <item x="1352"/>
        <item x="498"/>
        <item x="671"/>
        <item x="1431"/>
        <item x="77"/>
        <item x="1179"/>
        <item x="453"/>
        <item x="50"/>
        <item x="2223"/>
        <item x="2170"/>
        <item x="509"/>
        <item x="489"/>
        <item x="470"/>
        <item x="1944"/>
        <item x="522"/>
        <item x="1255"/>
        <item x="1687"/>
        <item x="1130"/>
        <item x="2140"/>
        <item x="1438"/>
        <item x="2304"/>
        <item x="253"/>
        <item x="1278"/>
        <item x="466"/>
        <item x="316"/>
        <item x="523"/>
        <item x="2"/>
        <item x="871"/>
        <item x="275"/>
        <item x="1991"/>
        <item x="2173"/>
        <item x="237"/>
        <item x="444"/>
        <item x="775"/>
        <item x="937"/>
        <item x="22"/>
        <item x="225"/>
        <item x="992"/>
        <item x="213"/>
        <item x="768"/>
        <item x="1305"/>
        <item x="2116"/>
        <item x="200"/>
        <item x="447"/>
        <item x="452"/>
        <item x="759"/>
        <item x="661"/>
        <item x="629"/>
        <item x="812"/>
        <item x="600"/>
        <item x="2417"/>
        <item x="745"/>
        <item x="2115"/>
        <item x="1470"/>
        <item x="1224"/>
        <item x="518"/>
        <item x="991"/>
        <item x="622"/>
        <item x="2003"/>
        <item x="505"/>
        <item x="2296"/>
        <item x="2274"/>
        <item x="938"/>
        <item x="2239"/>
        <item x="2254"/>
        <item x="1979"/>
        <item x="18"/>
        <item x="2337"/>
        <item x="684"/>
        <item x="251"/>
        <item x="23"/>
        <item x="392"/>
        <item x="105"/>
        <item x="1181"/>
        <item x="2265"/>
        <item x="2421"/>
        <item x="968"/>
        <item x="1341"/>
        <item x="2331"/>
        <item x="2292"/>
        <item x="2237"/>
        <item x="2402"/>
        <item x="2217"/>
        <item x="258"/>
        <item x="2251"/>
        <item x="2253"/>
        <item x="1349"/>
        <item x="448"/>
        <item x="1434"/>
        <item x="1977"/>
        <item x="226"/>
        <item x="2193"/>
        <item x="467"/>
        <item x="2286"/>
        <item x="1692"/>
        <item x="2318"/>
        <item x="1677"/>
        <item x="2136"/>
        <item x="1975"/>
        <item x="1950"/>
        <item x="514"/>
        <item x="788"/>
        <item x="414"/>
        <item x="469"/>
        <item x="1199"/>
        <item x="450"/>
        <item x="27"/>
        <item x="468"/>
        <item x="2121"/>
        <item x="24"/>
        <item x="461"/>
        <item x="859"/>
        <item x="8"/>
        <item x="487"/>
        <item x="515"/>
        <item x="499"/>
        <item x="516"/>
        <item x="482"/>
        <item x="463"/>
        <item x="2273"/>
        <item x="1355"/>
        <item x="786"/>
        <item x="480"/>
        <item x="477"/>
        <item x="496"/>
        <item x="1350"/>
        <item x="492"/>
        <item x="464"/>
        <item x="2271"/>
        <item x="1000"/>
        <item x="2171"/>
        <item t="default"/>
      </items>
    </pivotField>
  </pivotFields>
  <rowFields count="1">
    <field x="0"/>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Items count="1">
    <i/>
  </colItems>
  <dataFields count="1">
    <dataField name="Irrigated Area"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586969-48BB-FA46-A02E-2C28CE272B2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CW9" firstHeaderRow="0" firstDataRow="1" firstDataCol="1"/>
  <pivotFields count="102">
    <pivotField axis="axisRow" multipleItemSelectionAllowed="1" showAll="0">
      <items count="8">
        <item h="1" x="0"/>
        <item x="1"/>
        <item x="2"/>
        <item h="1" x="3"/>
        <item x="4"/>
        <item x="5"/>
        <item h="1" x="6"/>
        <item t="default"/>
      </items>
    </pivotField>
    <pivotField dataField="1" showAll="0"/>
    <pivotField dataField="1" numFmtId="2" showAll="0"/>
    <pivotField dataField="1" numFmtId="2" showAll="0">
      <items count="8">
        <item x="0"/>
        <item x="6"/>
        <item x="5"/>
        <item x="2"/>
        <item x="3"/>
        <item x="1"/>
        <item x="4"/>
        <item t="default"/>
      </items>
    </pivotField>
    <pivotField dataField="1" numFmtId="2" showAll="0">
      <items count="8">
        <item x="0"/>
        <item x="6"/>
        <item x="5"/>
        <item x="2"/>
        <item x="3"/>
        <item x="1"/>
        <item x="4"/>
        <item t="default"/>
      </items>
    </pivotField>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ragToRow="0" dragToCol="0" dragToPage="0" showAll="0" defaultSubtotal="0"/>
  </pivotFields>
  <rowFields count="1">
    <field x="0"/>
  </rowFields>
  <rowItems count="5">
    <i>
      <x v="1"/>
    </i>
    <i>
      <x v="2"/>
    </i>
    <i>
      <x v="4"/>
    </i>
    <i>
      <x v="5"/>
    </i>
    <i t="grand">
      <x/>
    </i>
  </rowItems>
  <colFields count="1">
    <field x="-2"/>
  </colFields>
  <colItems count="10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i i="64">
      <x v="64"/>
    </i>
    <i i="65">
      <x v="65"/>
    </i>
    <i i="66">
      <x v="66"/>
    </i>
    <i i="67">
      <x v="67"/>
    </i>
    <i i="68">
      <x v="68"/>
    </i>
    <i i="69">
      <x v="69"/>
    </i>
    <i i="70">
      <x v="70"/>
    </i>
    <i i="71">
      <x v="71"/>
    </i>
    <i i="72">
      <x v="72"/>
    </i>
    <i i="73">
      <x v="73"/>
    </i>
    <i i="74">
      <x v="74"/>
    </i>
    <i i="75">
      <x v="75"/>
    </i>
    <i i="76">
      <x v="76"/>
    </i>
    <i i="77">
      <x v="77"/>
    </i>
    <i i="78">
      <x v="78"/>
    </i>
    <i i="79">
      <x v="79"/>
    </i>
    <i i="80">
      <x v="80"/>
    </i>
    <i i="81">
      <x v="81"/>
    </i>
    <i i="82">
      <x v="82"/>
    </i>
    <i i="83">
      <x v="83"/>
    </i>
    <i i="84">
      <x v="84"/>
    </i>
    <i i="85">
      <x v="85"/>
    </i>
    <i i="86">
      <x v="86"/>
    </i>
    <i i="87">
      <x v="87"/>
    </i>
    <i i="88">
      <x v="88"/>
    </i>
    <i i="89">
      <x v="89"/>
    </i>
    <i i="90">
      <x v="90"/>
    </i>
    <i i="91">
      <x v="91"/>
    </i>
    <i i="92">
      <x v="92"/>
    </i>
    <i i="93">
      <x v="93"/>
    </i>
    <i i="94">
      <x v="94"/>
    </i>
    <i i="95">
      <x v="95"/>
    </i>
    <i i="96">
      <x v="96"/>
    </i>
    <i i="97">
      <x v="97"/>
    </i>
    <i i="98">
      <x v="98"/>
    </i>
    <i i="99">
      <x v="99"/>
    </i>
  </colItems>
  <dataFields count="100">
    <dataField name="Sum of 0" fld="1" baseField="0" baseItem="0"/>
    <dataField name="Sum of 1" fld="2" baseField="0" baseItem="0"/>
    <dataField name="Sum of 2" fld="3" baseField="0" baseItem="0"/>
    <dataField name="Sum of 3" fld="4" baseField="0" baseItem="0"/>
    <dataField name="Sum of 4" fld="5" baseField="0" baseItem="0"/>
    <dataField name="Sum of 5" fld="6" baseField="0" baseItem="0"/>
    <dataField name="Sum of 6" fld="7" baseField="0" baseItem="0"/>
    <dataField name="Sum of 7" fld="8" baseField="0" baseItem="0"/>
    <dataField name="Sum of 8" fld="9" baseField="0" baseItem="0"/>
    <dataField name="Sum of 9" fld="10" baseField="0" baseItem="0"/>
    <dataField name="Sum of 10" fld="11" baseField="0" baseItem="0"/>
    <dataField name="Sum of 11" fld="12" baseField="0" baseItem="0"/>
    <dataField name="Sum of 12" fld="13" baseField="0" baseItem="0"/>
    <dataField name="Sum of 13" fld="14" baseField="0" baseItem="0"/>
    <dataField name="Sum of 14" fld="15" baseField="0" baseItem="0"/>
    <dataField name="Sum of 15" fld="16" baseField="0" baseItem="0"/>
    <dataField name="Sum of 16" fld="17" baseField="0" baseItem="0"/>
    <dataField name="Sum of 17" fld="18" baseField="0" baseItem="0"/>
    <dataField name="Sum of 18" fld="19" baseField="0" baseItem="0"/>
    <dataField name="Sum of 19" fld="20" baseField="0" baseItem="0"/>
    <dataField name="Sum of 20" fld="21" baseField="0" baseItem="0"/>
    <dataField name="Sum of 21" fld="22" baseField="0" baseItem="0"/>
    <dataField name="Sum of 22" fld="23" baseField="0" baseItem="0"/>
    <dataField name="Sum of 23" fld="24" baseField="0" baseItem="0"/>
    <dataField name="Sum of 24" fld="25" baseField="0" baseItem="0"/>
    <dataField name="Sum of 25" fld="26" baseField="0" baseItem="0"/>
    <dataField name="Sum of 26" fld="27" baseField="0" baseItem="0"/>
    <dataField name="Sum of 27" fld="28" baseField="0" baseItem="0"/>
    <dataField name="Sum of 28" fld="29" baseField="0" baseItem="0"/>
    <dataField name="Sum of 29" fld="30" baseField="0" baseItem="0"/>
    <dataField name="Sum of 30" fld="31" baseField="0" baseItem="0"/>
    <dataField name="Sum of 31" fld="32" baseField="0" baseItem="0"/>
    <dataField name="Sum of 32" fld="33" baseField="0" baseItem="0"/>
    <dataField name="Sum of 33" fld="34" baseField="0" baseItem="0"/>
    <dataField name="Sum of 34" fld="35" baseField="0" baseItem="0"/>
    <dataField name="Sum of 35" fld="36" baseField="0" baseItem="0"/>
    <dataField name="Sum of 36" fld="37" baseField="0" baseItem="0"/>
    <dataField name="Sum of 37" fld="38" baseField="0" baseItem="0"/>
    <dataField name="Sum of 38" fld="39" baseField="0" baseItem="0"/>
    <dataField name="Sum of 39" fld="40" baseField="0" baseItem="0"/>
    <dataField name="Sum of 40" fld="41" baseField="0" baseItem="0"/>
    <dataField name="Sum of 41" fld="42" baseField="0" baseItem="0"/>
    <dataField name="Sum of 42" fld="43" baseField="0" baseItem="0"/>
    <dataField name="Sum of 43" fld="44" baseField="0" baseItem="0"/>
    <dataField name="Sum of 44" fld="45" baseField="0" baseItem="0"/>
    <dataField name="Sum of 45" fld="46" baseField="0" baseItem="0"/>
    <dataField name="Sum of 46" fld="47" baseField="0" baseItem="0"/>
    <dataField name="Sum of 47" fld="48" baseField="0" baseItem="0"/>
    <dataField name="Sum of 48" fld="49" baseField="0" baseItem="0"/>
    <dataField name="Sum of 49" fld="50" baseField="0" baseItem="0"/>
    <dataField name="Sum of 50" fld="51" baseField="0" baseItem="0"/>
    <dataField name="Sum of 51" fld="52" baseField="0" baseItem="0"/>
    <dataField name="Sum of 52" fld="53" baseField="0" baseItem="0"/>
    <dataField name="Sum of 53" fld="54" baseField="0" baseItem="0"/>
    <dataField name="Sum of 54" fld="55" baseField="0" baseItem="0"/>
    <dataField name="Sum of 55" fld="56" baseField="0" baseItem="0"/>
    <dataField name="Sum of 56" fld="57" baseField="0" baseItem="0"/>
    <dataField name="Sum of 57" fld="58" baseField="0" baseItem="0"/>
    <dataField name="Sum of 58" fld="59" baseField="0" baseItem="0"/>
    <dataField name="Sum of 59" fld="60" baseField="0" baseItem="0"/>
    <dataField name="Sum of 60" fld="61" baseField="0" baseItem="0"/>
    <dataField name="Sum of 61" fld="62" baseField="0" baseItem="0"/>
    <dataField name="Sum of 62" fld="63" baseField="0" baseItem="0"/>
    <dataField name="Sum of 63" fld="64" baseField="0" baseItem="0"/>
    <dataField name="Sum of 64" fld="65" baseField="0" baseItem="0"/>
    <dataField name="Sum of 65" fld="66" baseField="0" baseItem="0"/>
    <dataField name="Sum of 66" fld="67" baseField="0" baseItem="0"/>
    <dataField name="Sum of 67" fld="68" baseField="0" baseItem="0"/>
    <dataField name="Sum of 68" fld="69" baseField="0" baseItem="0"/>
    <dataField name="Sum of 69" fld="70" baseField="0" baseItem="0"/>
    <dataField name="Sum of 70" fld="71" baseField="0" baseItem="0"/>
    <dataField name="Sum of 71" fld="72" baseField="0" baseItem="0"/>
    <dataField name="Sum of 72" fld="73" baseField="0" baseItem="0"/>
    <dataField name="Sum of 73" fld="74" baseField="0" baseItem="0"/>
    <dataField name="Sum of 74" fld="75" baseField="0" baseItem="0"/>
    <dataField name="Sum of 75" fld="76" baseField="0" baseItem="0"/>
    <dataField name="Sum of 76" fld="77" baseField="0" baseItem="0"/>
    <dataField name="Sum of 77" fld="78" baseField="0" baseItem="0"/>
    <dataField name="Sum of 78" fld="79" baseField="0" baseItem="0"/>
    <dataField name="Sum of 79" fld="80" baseField="0" baseItem="0"/>
    <dataField name="Sum of 80" fld="81" baseField="0" baseItem="0"/>
    <dataField name="Sum of 81" fld="82" baseField="0" baseItem="0"/>
    <dataField name="Sum of 82" fld="83" baseField="0" baseItem="0"/>
    <dataField name="Sum of 83" fld="84" baseField="0" baseItem="0"/>
    <dataField name="Sum of 84" fld="85" baseField="0" baseItem="0"/>
    <dataField name="Sum of 85" fld="86" baseField="0" baseItem="0"/>
    <dataField name="Sum of 86" fld="87" baseField="0" baseItem="0"/>
    <dataField name="Sum of 87" fld="88" baseField="0" baseItem="0"/>
    <dataField name="Sum of 88" fld="89" baseField="0" baseItem="0"/>
    <dataField name="Sum of 89" fld="90" baseField="0" baseItem="0"/>
    <dataField name="Sum of 90" fld="91" baseField="0" baseItem="0"/>
    <dataField name="Sum of 91" fld="92" baseField="0" baseItem="0"/>
    <dataField name="Sum of 92" fld="93" baseField="0" baseItem="0"/>
    <dataField name="Sum of 93" fld="94" baseField="0" baseItem="0"/>
    <dataField name="Sum of 94" fld="95" baseField="0" baseItem="0"/>
    <dataField name="Sum of 95" fld="96" baseField="0" baseItem="0"/>
    <dataField name="Sum of 96" fld="97" baseField="0" baseItem="0"/>
    <dataField name="Sum of 97" fld="98" baseField="0" baseItem="0"/>
    <dataField name="Sum of 98" fld="99" baseField="0" baseItem="0"/>
    <dataField name="Sum of 99" fld="100" baseField="0" baseItem="0"/>
  </dataFields>
  <formats count="1">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BBFE33-5758-4468-AE44-05526E4604A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64" firstHeaderRow="1" firstDataRow="1" firstDataCol="1"/>
  <pivotFields count="7">
    <pivotField showAll="0"/>
    <pivotField showAll="0"/>
    <pivotField axis="axisRow" showAll="0">
      <items count="63">
        <item x="0"/>
        <item x="1"/>
        <item x="2"/>
        <item x="4"/>
        <item x="5"/>
        <item x="7"/>
        <item x="6"/>
        <item x="60"/>
        <item x="8"/>
        <item x="3"/>
        <item x="11"/>
        <item x="14"/>
        <item x="15"/>
        <item x="16"/>
        <item x="9"/>
        <item x="17"/>
        <item x="20"/>
        <item x="21"/>
        <item x="22"/>
        <item x="18"/>
        <item x="23"/>
        <item x="25"/>
        <item x="26"/>
        <item x="24"/>
        <item x="27"/>
        <item x="28"/>
        <item x="29"/>
        <item x="30"/>
        <item x="10"/>
        <item x="12"/>
        <item x="31"/>
        <item x="48"/>
        <item x="32"/>
        <item x="33"/>
        <item x="34"/>
        <item x="35"/>
        <item x="36"/>
        <item x="37"/>
        <item x="38"/>
        <item x="13"/>
        <item x="39"/>
        <item x="40"/>
        <item x="41"/>
        <item x="19"/>
        <item x="42"/>
        <item x="43"/>
        <item x="44"/>
        <item x="45"/>
        <item x="46"/>
        <item x="47"/>
        <item x="49"/>
        <item x="50"/>
        <item x="51"/>
        <item x="52"/>
        <item x="61"/>
        <item x="53"/>
        <item x="54"/>
        <item x="55"/>
        <item x="56"/>
        <item x="57"/>
        <item x="58"/>
        <item x="59"/>
        <item t="default"/>
      </items>
    </pivotField>
    <pivotField showAll="0"/>
    <pivotField showAll="0"/>
    <pivotField dataField="1" showAll="0"/>
    <pivotField showAll="0"/>
  </pivotFields>
  <rowFields count="1">
    <field x="2"/>
  </rowFields>
  <row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rowItems>
  <colItems count="1">
    <i/>
  </colItems>
  <dataFields count="1">
    <dataField name="Sum of Area__acr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1</v>
    <v>8</v>
    <v>0</v>
    <v>1</v>
  </rv>
  <rv s="0">
    <v>2</v>
    <v>8</v>
    <v>0</v>
    <v>1</v>
  </rv>
</rvData>
</file>

<file path=xl/richData/rdrichvaluestructure.xml><?xml version="1.0" encoding="utf-8"?>
<rvStructures xmlns="http://schemas.microsoft.com/office/spreadsheetml/2017/richdata" count="1">
  <s t="_error">
    <k n="colOffset" t="i"/>
    <k n="errorType" t="i"/>
    <k n="rwOffset" t="i"/>
    <k n="subType" t="i"/>
  </s>
</rvStructure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21" dT="2023-05-15T21:53:05.41" personId="{07C29B3E-A042-7142-8551-2FCCF695F32B}" id="{D7AC7A90-BAF6-524B-A824-731E0C09E6F1}">
    <text>Data acquired from the gage listed at the Utah Division of Water Rights’ Realtime Distribution System.</text>
  </threadedComment>
  <threadedComment ref="B21" dT="2023-05-30T20:28:03.52" personId="{BFA57B14-9E0D-7F4E-8B8C-309E936963B5}" id="{869719FF-328D-8244-9CD1-8153D1E333D2}" parentId="{D7AC7A90-BAF6-524B-A824-731E0C09E6F1}">
    <text>*Water use” data from Div of Water Rights Gage</text>
  </threadedComment>
</ThreadedComments>
</file>

<file path=xl/threadedComments/threadedComment2.xml><?xml version="1.0" encoding="utf-8"?>
<ThreadedComments xmlns="http://schemas.microsoft.com/office/spreadsheetml/2018/threadedcomments" xmlns:x="http://schemas.openxmlformats.org/spreadsheetml/2006/main">
  <threadedComment ref="C26" dT="2023-09-15T23:35:45.32" personId="{0D78C37D-B955-D34C-AADE-433E3620E10A}" id="{61920A2E-1AE5-4BB7-B72E-C255BF989469}">
    <text>Reservoir Elevation on October 1st 2022.</text>
  </threadedComment>
</ThreadedComments>
</file>

<file path=xl/threadedComments/threadedComment3.xml><?xml version="1.0" encoding="utf-8"?>
<ThreadedComments xmlns="http://schemas.microsoft.com/office/spreadsheetml/2018/threadedcomments" xmlns:x="http://schemas.openxmlformats.org/spreadsheetml/2006/main">
  <threadedComment ref="C25" dT="2023-09-15T23:35:45.32" personId="{0D78C37D-B955-D34C-AADE-433E3620E10A}" id="{297F76F9-A6DB-0842-A023-768A67889A03}">
    <text>Reservoir Elevation on October 1st 2022.</text>
  </threadedComment>
</ThreadedComments>
</file>

<file path=xl/threadedComments/threadedComment4.xml><?xml version="1.0" encoding="utf-8"?>
<ThreadedComments xmlns="http://schemas.microsoft.com/office/spreadsheetml/2018/threadedcomments" xmlns:x="http://schemas.openxmlformats.org/spreadsheetml/2006/main">
  <threadedComment ref="A28" dT="2024-06-28T04:30:34.17" personId="{BFA57B14-9E0D-7F4E-8B8C-309E936963B5}" id="{52E4D473-7C33-DD4A-9917-A29B56F7D86C}">
    <text>Summer flows are calculated for Logan River - Cache Highline Users</text>
  </threadedComment>
</ThreadedComments>
</file>

<file path=xl/threadedComments/threadedComment5.xml><?xml version="1.0" encoding="utf-8"?>
<ThreadedComments xmlns="http://schemas.microsoft.com/office/spreadsheetml/2018/threadedcomments" xmlns:x="http://schemas.openxmlformats.org/spreadsheetml/2006/main">
  <threadedComment ref="E4" dT="2023-06-15T23:40:20.19" personId="{BFA57B14-9E0D-7F4E-8B8C-309E936963B5}" id="{B8FCFC27-D8F7-644C-9BA5-48AE06231DCD}">
    <text>The area is calculated using polynomial regression in R using WEAP data by Alafifi(2019) as the training model.</text>
  </threadedComment>
</ThreadedComments>
</file>

<file path=xl/threadedComments/threadedComment6.xml><?xml version="1.0" encoding="utf-8"?>
<ThreadedComments xmlns="http://schemas.microsoft.com/office/spreadsheetml/2018/threadedcomments" xmlns:x="http://schemas.openxmlformats.org/spreadsheetml/2006/main">
  <threadedComment ref="F3" dT="2023-05-08T15:40:53.26" personId="{07C29B3E-A042-7142-8551-2FCCF695F32B}" id="{5B82E08F-2EA1-E846-84BB-4AFE1758CF08}">
    <text xml:space="preserve">If the water isn't used, it's either stored in the reservoir (not released) or reaches the reservoir in case of cutler.
</text>
  </threadedComment>
  <threadedComment ref="I3" dT="2023-11-15T21:26:40.97" personId="{0D78C37D-B955-D34C-AADE-433E3620E10A}" id="{1E84C91A-E526-2043-82D7-B5007DD350A2}">
    <text>Water use means water diverted for all uses.</text>
  </threadedComment>
  <threadedComment ref="K3" dT="2023-05-30T20:51:15.15" personId="{BFA57B14-9E0D-7F4E-8B8C-309E936963B5}" id="{79CE54F7-5A98-4343-8A4C-9216A7762870}">
    <text>Calendar Year</text>
  </threadedComment>
  <threadedComment ref="H6" dT="2023-05-15T21:24:43.30" personId="{0D78C37D-B955-D34C-AADE-433E3620E10A}" id="{418DD975-D75E-4247-9925-43F5BA210DB3}">
    <text xml:space="preserve">Data for only user is present in reports. </text>
  </threadedComment>
  <threadedComment ref="A17" dT="2024-06-28T03:45:07.86" personId="{BFA57B14-9E0D-7F4E-8B8C-309E936963B5}" id="{13206CFD-63DE-5644-B855-36633A9D5143}">
    <text>Logan HydePark Smithfield Canal + Logan Northern</text>
  </threadedComment>
  <threadedComment ref="A24" dT="2023-07-10T19:10:03.84" personId="{BFA57B14-9E0D-7F4E-8B8C-309E936963B5}" id="{546D3457-D26F-8548-A0A3-FA7834020B89}">
    <text>The diversion is a part of North Field Irrigation Company Rights.</text>
  </threadedComment>
  <threadedComment ref="A28" dT="2023-07-10T19:00:11.24" personId="{BFA57B14-9E0D-7F4E-8B8C-309E936963B5}" id="{EAB6C64B-0731-B547-B26C-FAB850B0698D}">
    <text>Water diverted for Logan Southwest and Logan Cow Pasture Water Company.</text>
  </threadedComment>
  <threadedComment ref="A38" dT="2024-08-26T22:22:57.87" personId="{E631AC51-7A40-4AB0-B98E-2D28013E0CC1}" id="{A0DA29F7-745C-4354-9921-6128910C55EF}">
    <text>Average water diverted minus the water supplied to cities</text>
  </threadedComment>
  <threadedComment ref="A40" dT="2024-08-26T22:23:12.29" personId="{E631AC51-7A40-4AB0-B98E-2D28013E0CC1}" id="{6FAA0E5A-095C-4CB0-8AF2-E43382E5F449}">
    <text>Average water diverted minus the water supplied to cites</text>
  </threadedComment>
  <threadedComment ref="I44" dT="2024-07-08T05:28:26.10" personId="{BFA57B14-9E0D-7F4E-8B8C-309E936963B5}" id="{936F2864-0060-874D-8FA0-3473CAA8E18B}">
    <text>Share with Providence Blacksmith Fork Irrigation
Company</text>
  </threadedComment>
  <threadedComment ref="A46" dT="2023-07-05T22:36:29.54" personId="{BFA57B14-9E0D-7F4E-8B8C-309E936963B5}" id="{6F58D3F2-F050-5C42-91CB-4E6AE80B9A64}">
    <text>Since the companies at the BSF River have same water rights , we are using data available for Nibley BSF company</text>
  </threadedComment>
  <threadedComment ref="A47" dT="2023-07-05T22:36:40.68" personId="{BFA57B14-9E0D-7F4E-8B8C-309E936963B5}" id="{AAB84656-8B4B-6F43-ACE2-4AFB63AB7F47}">
    <text>Since the companies at the BSF River have same water rights , we are using data available for Nibley BSF company</text>
  </threadedComment>
  <threadedComment ref="A48" dT="2023-05-15T21:53:05.41" personId="{07C29B3E-A042-7142-8551-2FCCF695F32B}" id="{1AD4824C-B397-CE40-8E6F-029B8A033E9E}">
    <text>Data acquired from the gage listed at the Utah Division of Water Rights’ Realtime Distribution System.</text>
  </threadedComment>
  <threadedComment ref="A48" dT="2023-05-30T20:28:03.52" personId="{BFA57B14-9E0D-7F4E-8B8C-309E936963B5}" id="{8582C3A1-2977-934D-9396-A290E2925E86}" parentId="{1AD4824C-B397-CE40-8E6F-029B8A033E9E}">
    <text>*Water use” data from Div of Water Rights Gage</text>
  </threadedComment>
  <threadedComment ref="A51" dT="2023-02-18T02:09:20.43" personId="{07C29B3E-A042-7142-8551-2FCCF695F32B}" id="{EA550F5E-FD49-CA44-A638-68C73A30EE7E}">
    <text>Trout of Paradise here. Using this to be consistent with the model</text>
  </threadedComment>
  <threadedComment ref="A52" dT="2023-07-10T23:27:22.26" personId="{BFA57B14-9E0D-7F4E-8B8C-309E936963B5}" id="{1BC9A2AD-21EE-254C-9D0C-32B7EB8FD80B}">
    <text>Diverted from the Porcupine Highline Canal</text>
  </threadedComment>
  <threadedComment ref="H53" dT="2024-08-06T23:58:25.52" personId="{BFA57B14-9E0D-7F4E-8B8C-309E936963B5}" id="{BB0A05D7-C147-1444-8BCB-DAA94EF45979}">
    <text xml:space="preserve">Secondary Water
</text>
  </threadedComment>
  <threadedComment ref="I56" dT="2024-07-08T06:51:49.96" personId="{BFA57B14-9E0D-7F4E-8B8C-309E936963B5}" id="{70F9C740-824B-8F43-8191-7D2572F2863C}">
    <text>Just a dummy variable with water users not accounted for in the model.</text>
  </threadedComment>
  <threadedComment ref="A64" dT="2023-05-24T22:28:41.93" personId="{07C29B3E-A042-7142-8551-2FCCF695F32B}" id="{B5079666-4FE6-7845-B122-8FD3F769CA23}">
    <text>Logan, HydePark and Smithfield Canal</text>
  </threadedComment>
  <threadedComment ref="A65" dT="2023-05-24T22:28:41.93" personId="{07C29B3E-A042-7142-8551-2FCCF695F32B}" id="{EBC1C0EE-4B7B-3C42-8F9D-193F96FAF72E}">
    <text>Logan, HydePark and Smithfield Canal</text>
  </threadedComment>
  <threadedComment ref="A66" dT="2023-05-24T22:28:41.93" personId="{07C29B3E-A042-7142-8551-2FCCF695F32B}" id="{A30A25D1-A6AC-FE4F-B5F9-2302BB8A7BDA}">
    <text>Logan, HydePark and Smithfield Canal</text>
  </threadedComment>
  <threadedComment ref="A67" dT="2023-05-24T22:28:41.93" personId="{07C29B3E-A042-7142-8551-2FCCF695F32B}" id="{F4EAD157-3E38-874F-8F02-6B7E9DDD5249}">
    <text>Logan, HydePark and Smithfield Canal</text>
  </threadedComment>
  <threadedComment ref="A68" dT="2023-05-24T22:28:41.93" personId="{07C29B3E-A042-7142-8551-2FCCF695F32B}" id="{4FD2AC6B-F57A-8944-A512-CC7A17F41709}">
    <text>Logan, HydePark and Smithfield Canal</text>
  </threadedComment>
  <threadedComment ref="A69" dT="2023-05-24T22:30:20.86" personId="{07C29B3E-A042-7142-8551-2FCCF695F32B}" id="{22C75D95-E6A3-C54A-AB2B-1144651B1D2B}">
    <text>Logan &amp; Northern Canal</text>
  </threadedComment>
  <threadedComment ref="A70" dT="2023-05-24T22:30:20.86" personId="{07C29B3E-A042-7142-8551-2FCCF695F32B}" id="{896B8903-F0CD-444A-8282-C86757F73021}">
    <text>Logan &amp; Northern Canal</text>
  </threadedComment>
  <threadedComment ref="A71" dT="2023-05-24T22:30:20.86" personId="{07C29B3E-A042-7142-8551-2FCCF695F32B}" id="{BB7BA31C-42F9-8F47-92F0-13971F1FF685}">
    <text>Logan &amp; Northern Canal</text>
  </threadedComment>
  <threadedComment ref="A72" dT="2023-05-24T22:30:20.86" personId="{07C29B3E-A042-7142-8551-2FCCF695F32B}" id="{450FDAAA-9CBC-9D48-98CF-88D07FDB554D}">
    <text>Logan &amp; Northern Canal</text>
  </threadedComment>
  <threadedComment ref="A73" dT="2023-05-24T22:30:20.86" personId="{07C29B3E-A042-7142-8551-2FCCF695F32B}" id="{2649D89E-2FDE-1241-A925-0426685B62A8}">
    <text>Logan &amp; Northern Canal</text>
  </threadedComment>
  <threadedComment ref="C86" dT="2023-05-30T21:07:05.69" personId="{BFA57B14-9E0D-7F4E-8B8C-309E936963B5}" id="{B238F587-10D7-0045-97DF-FA26D5DA7A93}">
    <text>The period of use differs within this allocation. For convenience, we are using 30th Sep as most of the area (acreage) in this location has end use of Sep 30th.</text>
  </threadedComment>
  <threadedComment ref="C87" dT="2023-05-30T21:07:10.17" personId="{BFA57B14-9E0D-7F4E-8B8C-309E936963B5}" id="{710B0A88-8A69-DC4B-9A61-9BA47D0EAEBF}">
    <text>The period of use differs within this allocation. For convenience, we are using 30th Sep as most of the area (acreage) in this location has end use of Sep 30th.</text>
  </threadedComment>
  <threadedComment ref="C117" dT="2023-05-30T18:10:59.92" personId="{07C29B3E-A042-7142-8551-2FCCF695F32B}" id="{D583C198-F204-5346-AC29-758057F8CABE}">
    <text>The period of use differs within this allocation. For convenience, we are using 30th Sep as most of the area (acreage) in this location has end use of Sep 30th.</text>
  </threadedComment>
  <threadedComment ref="C118" dT="2023-05-30T18:14:27.03" personId="{07C29B3E-A042-7142-8551-2FCCF695F32B}" id="{2588E48B-269F-1D47-A478-C8AE30129810}">
    <text>The period of use differs within this allocation. For convenience, we are using 30th Sep as most of the area (acreage) in this location has end use of Sep 30th.</text>
  </threadedComment>
  <threadedComment ref="A119" dT="2023-05-15T21:53:05.41" personId="{07C29B3E-A042-7142-8551-2FCCF695F32B}" id="{782B2E1B-9EE0-A24B-BCF6-6E06A70C334B}">
    <text>Data acquired from the gage listed at the Utah Division of Water Rights’ Realtime Distribution System.</text>
  </threadedComment>
  <threadedComment ref="C119" dT="2023-05-30T18:14:27.03" personId="{07C29B3E-A042-7142-8551-2FCCF695F32B}" id="{55738B2E-7A49-DD49-BDD0-CD94CF7C0C85}">
    <text>The period of use differs within this allocation. For convenience, we are using 30th Sep as most of the area (acreage) in this location has end use of Sep 30th.</text>
  </threadedComment>
  <threadedComment ref="A137" dT="2023-02-18T02:09:20.43" personId="{07C29B3E-A042-7142-8551-2FCCF695F32B}" id="{335190B6-3D22-0643-8601-7BAAA61261D0}">
    <text>Trout of Paradise here. Using this to be consistent with the model</text>
  </threadedComment>
</ThreadedComments>
</file>

<file path=xl/threadedComments/threadedComment7.xml><?xml version="1.0" encoding="utf-8"?>
<ThreadedComments xmlns="http://schemas.microsoft.com/office/spreadsheetml/2018/threadedcomments" xmlns:x="http://schemas.openxmlformats.org/spreadsheetml/2006/main">
  <threadedComment ref="A12" dT="2023-07-10T19:10:03.84" personId="{BFA57B14-9E0D-7F4E-8B8C-309E936963B5}" id="{022414AF-8955-944F-B999-57B10A8675A0}">
    <text>The diversion is a part of North Field Irrigation Company Rights.</text>
  </threadedComment>
  <threadedComment ref="A16" dT="2023-07-10T19:00:11.24" personId="{BFA57B14-9E0D-7F4E-8B8C-309E936963B5}" id="{FD25A03F-1BB0-FE45-BF97-E1F930D9D46B}">
    <text>Water diverted for Logan Southwest and Logan Cow Pasture Water Company.</text>
  </threadedComment>
  <threadedComment ref="A30" dT="2023-07-05T22:36:29.54" personId="{BFA57B14-9E0D-7F4E-8B8C-309E936963B5}" id="{804D6EA8-97D0-FD44-95D3-1A0724D7B126}">
    <text>Since the companies at the BSF River have same water rights , we are using data available for Nibley BSF company</text>
  </threadedComment>
  <threadedComment ref="A31" dT="2023-07-05T22:36:40.68" personId="{BFA57B14-9E0D-7F4E-8B8C-309E936963B5}" id="{F06098F2-6CC3-B348-BF20-E93D4F424BE2}">
    <text>Since the companies at the BSF River have same water rights , we are using data available for Nibley BSF company</text>
  </threadedComment>
  <threadedComment ref="A32" dT="2023-05-15T21:53:05.41" personId="{07C29B3E-A042-7142-8551-2FCCF695F32B}" id="{BF9E2F4A-C368-A749-ABCC-E558140AAC39}">
    <text>Data acquired from the gage listed at the Utah Division of Water Rights’ Realtime Distribution System.</text>
  </threadedComment>
  <threadedComment ref="A32" dT="2023-05-30T20:28:03.52" personId="{BFA57B14-9E0D-7F4E-8B8C-309E936963B5}" id="{4650B995-0D9B-864B-8130-38CB8D9EBE35}" parentId="{BF9E2F4A-C368-A749-ABCC-E558140AAC39}">
    <text>*Water use” data from Div of Water Rights Gage</text>
  </threadedComment>
  <threadedComment ref="A34" dT="2023-02-18T02:09:20.43" personId="{07C29B3E-A042-7142-8551-2FCCF695F32B}" id="{DCE1CEBB-0B33-2D42-826E-4423788F5CB5}">
    <text>Trout of Paradise here. Using this to be consistent with the model</text>
  </threadedComment>
  <threadedComment ref="A35" dT="2023-07-10T23:27:22.26" personId="{BFA57B14-9E0D-7F4E-8B8C-309E936963B5}" id="{EDCDF56A-A828-D74D-9980-0EBAA174991F}">
    <text>Diverted from the Porcupine Highline Canal</text>
  </threadedComment>
  <threadedComment ref="G71" dT="2023-05-15T21:53:05.41" personId="{07C29B3E-A042-7142-8551-2FCCF695F32B}" id="{48AB8F6C-01F3-6249-B6CC-2BE712A365C6}">
    <text>Data acquired from the gage listed at the Utah Division of Water Rights’ Realtime Distribution System.</text>
  </threadedComment>
  <threadedComment ref="A121" dT="2023-02-18T02:09:20.43" personId="{07C29B3E-A042-7142-8551-2FCCF695F32B}" id="{A78D4559-BE9A-C148-B0A0-33086138B706}">
    <text>Trout of Paradise here. Using this to be consistent with the model</text>
  </threadedComment>
</ThreadedComments>
</file>

<file path=xl/threadedComments/threadedComment8.xml><?xml version="1.0" encoding="utf-8"?>
<ThreadedComments xmlns="http://schemas.microsoft.com/office/spreadsheetml/2018/threadedcomments" xmlns:x="http://schemas.openxmlformats.org/spreadsheetml/2006/main">
  <threadedComment ref="E10" dT="2023-07-10T19:10:03.84" personId="{BFA57B14-9E0D-7F4E-8B8C-309E936963B5}" id="{56912C8A-899A-414D-B740-D1AC60530AA1}">
    <text>The diversion is a part of North Field Irrigation Company Rights.</text>
  </threadedComment>
  <threadedComment ref="E14" dT="2023-07-10T19:00:11.24" personId="{BFA57B14-9E0D-7F4E-8B8C-309E936963B5}" id="{815118D7-2D02-48CE-B6E4-183F166AF77F}">
    <text>Water diverted for Logan Southwest and Logan Cow Pasture Water Company.</text>
  </threadedComment>
  <threadedComment ref="G23" dT="2023-07-05T22:36:29.54" personId="{BFA57B14-9E0D-7F4E-8B8C-309E936963B5}" id="{43BD5483-AB07-4BEA-A0D2-7B5CE05AE0D5}">
    <text>Since the companies at the BSF River have same water rights , we are using data available for Nibley BSF company</text>
  </threadedComment>
  <threadedComment ref="G27" dT="2023-07-10T19:00:11.24" personId="{BFA57B14-9E0D-7F4E-8B8C-309E936963B5}" id="{9669C52C-B92C-447E-B4D2-0E411A429472}">
    <text>Water diverted for Logan Southwest and Logan Cow Pasture Water Company.</text>
  </threadedComment>
  <threadedComment ref="E28" dT="2023-07-05T22:36:29.54" personId="{BFA57B14-9E0D-7F4E-8B8C-309E936963B5}" id="{17B4181F-7C7F-4302-8EC3-601CDA60C31E}">
    <text>Since the companies at the BSF River have same water rights , we are using data available for Nibley BSF company</text>
  </threadedComment>
  <threadedComment ref="E29" dT="2023-07-05T22:36:40.68" personId="{BFA57B14-9E0D-7F4E-8B8C-309E936963B5}" id="{9EB29903-E5D0-4EAF-B6E6-0FE2C9855ABE}">
    <text>Since the companies at the BSF River have same water rights , we are using data available for Nibley BSF company</text>
  </threadedComment>
  <threadedComment ref="E30" dT="2023-05-15T21:53:05.41" personId="{07C29B3E-A042-7142-8551-2FCCF695F32B}" id="{2ECB35DA-3D0A-46A9-BF96-1F35A5384096}">
    <text>Data acquired from the gage listed at the Utah Division of Water Rights’ Realtime Distribution System.</text>
  </threadedComment>
  <threadedComment ref="E30" dT="2023-05-30T20:28:03.52" personId="{BFA57B14-9E0D-7F4E-8B8C-309E936963B5}" id="{DFA89F6D-6EED-482C-A9A8-3765DF8787E1}" parentId="{2ECB35DA-3D0A-46A9-BF96-1F35A5384096}">
    <text>*Water use” data from Div of Water Rights Gage</text>
  </threadedComment>
  <threadedComment ref="E31" dT="2023-02-18T02:09:20.43" personId="{07C29B3E-A042-7142-8551-2FCCF695F32B}" id="{A76955E0-1F04-41DC-BAD3-C2254DCD2042}">
    <text>Trout of Paradise here. Using this to be consistent with the model</text>
  </threadedComment>
  <threadedComment ref="E32" dT="2023-07-10T23:27:22.26" personId="{BFA57B14-9E0D-7F4E-8B8C-309E936963B5}" id="{4658B250-77D4-4A32-ADE0-7CB10768A57C}">
    <text>Diverted from the Porcupine Highline Canal</text>
  </threadedComment>
  <threadedComment ref="G32" dT="2023-07-10T19:00:11.24" personId="{BFA57B14-9E0D-7F4E-8B8C-309E936963B5}" id="{24EE700F-C245-49E6-A333-6C1B40C50C0D}">
    <text>Water diverted for Logan Southwest and Logan Cow Pasture Water Company.</text>
  </threadedComment>
  <threadedComment ref="G36" dT="2023-07-05T22:36:40.68" personId="{BFA57B14-9E0D-7F4E-8B8C-309E936963B5}" id="{52966E04-124D-48EE-91B3-D622130473FD}">
    <text>Since the companies at the BSF River have same water rights , we are using data available for Nibley BSF company</text>
  </threadedComment>
  <threadedComment ref="G39" dT="2023-05-15T21:53:05.41" personId="{07C29B3E-A042-7142-8551-2FCCF695F32B}" id="{44615604-8622-4F2E-B115-49E74B97787C}">
    <text>Data acquired from the gage listed at the Utah Division of Water Rights’ Realtime Distribution System.</text>
  </threadedComment>
  <threadedComment ref="G39" dT="2023-05-30T20:28:03.52" personId="{BFA57B14-9E0D-7F4E-8B8C-309E936963B5}" id="{2F8F80D5-4B5C-4F55-B06C-400AE734FE4A}" parentId="{44615604-8622-4F2E-B115-49E74B97787C}">
    <text>*Water use” data from Div of Water Rights Gage</text>
  </threadedComment>
</ThreadedComments>
</file>

<file path=xl/threadedComments/threadedComment9.xml><?xml version="1.0" encoding="utf-8"?>
<ThreadedComments xmlns="http://schemas.microsoft.com/office/spreadsheetml/2018/threadedcomments" xmlns:x="http://schemas.openxmlformats.org/spreadsheetml/2006/main">
  <threadedComment ref="A5" dT="2023-08-23T21:43:47.67" personId="{6491F702-EA7C-45FB-90DC-741CCC56E238}" id="{B5A955AD-1CB8-4D4E-8911-6A286C3A04AC}">
    <text>Reported as spring grain in the report, it Includes wheat and grain. Assuming wheat for this model.</text>
  </threadedComment>
</ThreadedComment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hyperlink" Target="mailto:liliana.claure@usu.edu"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cachecounty.org/assets/department/water/water-master-plan/Cache_County_Water_Master_Plan_Report_Aug_2013.pdf" TargetMode="External"/><Relationship Id="rId1" Type="http://schemas.openxmlformats.org/officeDocument/2006/relationships/hyperlink" Target="https://www-sciencedirect-com.dist.lib.usu.edu/science/article/pii/S1364815218305309"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2.xml"/><Relationship Id="rId4" Type="http://schemas.microsoft.com/office/2017/10/relationships/threadedComment" Target="../threadedComments/threadedComment4.xml"/></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5.bin"/><Relationship Id="rId7" Type="http://schemas.microsoft.com/office/2017/10/relationships/threadedComment" Target="../threadedComments/threadedComment5.xml"/><Relationship Id="rId2" Type="http://schemas.openxmlformats.org/officeDocument/2006/relationships/hyperlink" Target="https://www.usbr.gov/tsc/techreferences/reservoir/HyrumReservoirBathymetricSurvey_508.pdf" TargetMode="External"/><Relationship Id="rId1" Type="http://schemas.openxmlformats.org/officeDocument/2006/relationships/hyperlink" Target="https://waterrights.utah.gov/docImport/0641/06410490.pdf" TargetMode="External"/><Relationship Id="rId6" Type="http://schemas.openxmlformats.org/officeDocument/2006/relationships/comments" Target="../comments5.xml"/><Relationship Id="rId5" Type="http://schemas.openxmlformats.org/officeDocument/2006/relationships/vmlDrawing" Target="../drawings/vmlDrawing5.vml"/><Relationship Id="rId4"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8" Type="http://schemas.openxmlformats.org/officeDocument/2006/relationships/vmlDrawing" Target="../drawings/vmlDrawing6.vml"/><Relationship Id="rId3" Type="http://schemas.openxmlformats.org/officeDocument/2006/relationships/hyperlink" Target="https://www.waterrights.utah.gov/asp_apps/wrprint/wrprint.asp?wrnum=25-1945" TargetMode="External"/><Relationship Id="rId7" Type="http://schemas.openxmlformats.org/officeDocument/2006/relationships/printerSettings" Target="../printerSettings/printerSettings8.bin"/><Relationship Id="rId2" Type="http://schemas.openxmlformats.org/officeDocument/2006/relationships/hyperlink" Target="https://waterrights.utah.gov/forms/waterCompanies.asp?companyId=133" TargetMode="External"/><Relationship Id="rId1" Type="http://schemas.openxmlformats.org/officeDocument/2006/relationships/hyperlink" Target="https://www.waterrights.utah.gov/asp_apps/viewEditSEC/secView.asp?SYSTEM_ID=11382" TargetMode="External"/><Relationship Id="rId6" Type="http://schemas.openxmlformats.org/officeDocument/2006/relationships/hyperlink" Target="https://waterrights.utah.gov/cgi-bin/dvrtview.exe" TargetMode="External"/><Relationship Id="rId5" Type="http://schemas.openxmlformats.org/officeDocument/2006/relationships/hyperlink" Target="https://www.waterrights.utah.gov/asp_apps/viewEditSEC/secView.asp?SYSTEM_ID=11671" TargetMode="External"/><Relationship Id="rId10" Type="http://schemas.microsoft.com/office/2017/10/relationships/threadedComment" Target="../threadedComments/threadedComment6.xml"/><Relationship Id="rId4" Type="http://schemas.openxmlformats.org/officeDocument/2006/relationships/hyperlink" Target="http://blacksmithforkirrigation.com/WhitePaper_6-02-2013.pdf" TargetMode="External"/><Relationship Id="rId9"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1" Type="http://schemas.openxmlformats.org/officeDocument/2006/relationships/hyperlink" Target="https://mccmeetingspublic.blob.core.usgovcloudapi.net/hyrumut-meet-73b4aa9827564266b1a9d093b3d69f80/ITEM-Attachment-001-375d7e73405640f6929f426f0b256b63.pdf" TargetMode="Externa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3" Type="http://schemas.openxmlformats.org/officeDocument/2006/relationships/hyperlink" Target="https://www.waterrights.utah.gov/asp_apps/viewEditSEC/secView.asp?SYSTEM_ID=11671" TargetMode="External"/><Relationship Id="rId2" Type="http://schemas.openxmlformats.org/officeDocument/2006/relationships/hyperlink" Target="https://waterrights.utah.gov/forms/waterCompanies.asp?companyId=126" TargetMode="External"/><Relationship Id="rId1" Type="http://schemas.openxmlformats.org/officeDocument/2006/relationships/hyperlink" Target="https://www.waterrights.utah.gov/asp_apps/viewEditSEC/secView.asp?SYSTEM_ID=11382" TargetMode="External"/><Relationship Id="rId6" Type="http://schemas.microsoft.com/office/2017/10/relationships/threadedComment" Target="../threadedComments/threadedComment7.xml"/><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hyperlink" Target="https://www.waterrights.utah.gov/asp_apps/viewEditSEC/secView.asp?SYSTEM_ID=11382" TargetMode="External"/><Relationship Id="rId1" Type="http://schemas.openxmlformats.org/officeDocument/2006/relationships/pivotTable" Target="../pivotTables/pivotTable3.xml"/><Relationship Id="rId5" Type="http://schemas.microsoft.com/office/2017/10/relationships/threadedComment" Target="../threadedComments/threadedComment8.xml"/><Relationship Id="rId4" Type="http://schemas.openxmlformats.org/officeDocument/2006/relationships/comments" Target="../comments9.xml"/></Relationships>
</file>

<file path=xl/worksheets/_rels/sheet22.xml.rels><?xml version="1.0" encoding="UTF-8" standalone="yes"?>
<Relationships xmlns="http://schemas.openxmlformats.org/package/2006/relationships"><Relationship Id="rId3" Type="http://schemas.openxmlformats.org/officeDocument/2006/relationships/hyperlink" Target="https://extension.usu.edu/irrigation/files/Appendix_I_ET_NWS_Stations.pdf" TargetMode="External"/><Relationship Id="rId2" Type="http://schemas.openxmlformats.org/officeDocument/2006/relationships/hyperlink" Target="https://extension.usu.edu/irrigation/files/Crop_and_Wetland_Water_Use_Hill_Baker_Lewis.pdf" TargetMode="External"/><Relationship Id="rId1" Type="http://schemas.openxmlformats.org/officeDocument/2006/relationships/hyperlink" Target="https://extension.usu.edu/apec/files/uploads/Agribusiness-and-Food/Budgets/Crops/Cache/CacheCounty2011Crops-DF7-17.pdf"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2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hyperlink" Target="https://extension.usu.edu/irrigation/files/Appendix_J_ET_Electronic_Stations.pdf" TargetMode="External"/><Relationship Id="rId4" Type="http://schemas.microsoft.com/office/2017/10/relationships/threadedComment" Target="../threadedComments/threadedComment9.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sciencedirect-com.dist.lib.usu.edu/science/article/pii/S1364815218305309"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7.bin"/><Relationship Id="rId2" Type="http://schemas.openxmlformats.org/officeDocument/2006/relationships/hyperlink" Target="https://www.usbr.gov/tsc/techreferences/reservoir/HyrumReservoirBathymetricSurvey_508.pdf" TargetMode="External"/><Relationship Id="rId1" Type="http://schemas.openxmlformats.org/officeDocument/2006/relationships/hyperlink" Target="https://waterrights.utah.gov/docImport/0641/06410490.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0C303-19A9-4A25-AC80-A2E6F5038106}">
  <dimension ref="A1:B8565"/>
  <sheetViews>
    <sheetView topLeftCell="A4" zoomScale="310" workbookViewId="0">
      <selection activeCell="A3" sqref="A3"/>
    </sheetView>
  </sheetViews>
  <sheetFormatPr defaultColWidth="9" defaultRowHeight="14.5"/>
  <cols>
    <col min="1" max="1" width="9.08203125" style="169" bestFit="1" customWidth="1"/>
    <col min="2" max="16384" width="9" style="169"/>
  </cols>
  <sheetData>
    <row r="1" spans="1:2">
      <c r="A1" s="169" t="s">
        <v>0</v>
      </c>
      <c r="B1" s="169" t="s">
        <v>1</v>
      </c>
    </row>
    <row r="2" spans="1:2">
      <c r="A2" s="170">
        <v>36526</v>
      </c>
      <c r="B2" s="169">
        <v>4660.8999999999996</v>
      </c>
    </row>
    <row r="3" spans="1:2">
      <c r="A3" s="170">
        <v>36527</v>
      </c>
      <c r="B3" s="169">
        <v>4660.8999999999996</v>
      </c>
    </row>
    <row r="4" spans="1:2">
      <c r="A4" s="170">
        <v>36528</v>
      </c>
      <c r="B4" s="169">
        <v>4660.8999999999996</v>
      </c>
    </row>
    <row r="5" spans="1:2">
      <c r="A5" s="170">
        <v>36529</v>
      </c>
      <c r="B5" s="169">
        <v>4660.8999999999996</v>
      </c>
    </row>
    <row r="6" spans="1:2">
      <c r="A6" s="170">
        <v>36530</v>
      </c>
      <c r="B6" s="169">
        <v>4660.8999999999996</v>
      </c>
    </row>
    <row r="7" spans="1:2">
      <c r="A7" s="170">
        <v>36531</v>
      </c>
      <c r="B7" s="169">
        <v>4660.8999999999996</v>
      </c>
    </row>
    <row r="8" spans="1:2">
      <c r="A8" s="170">
        <v>36532</v>
      </c>
      <c r="B8" s="169">
        <v>4660.8999999999996</v>
      </c>
    </row>
    <row r="9" spans="1:2">
      <c r="A9" s="170">
        <v>36533</v>
      </c>
      <c r="B9" s="169">
        <v>4660.8999999999996</v>
      </c>
    </row>
    <row r="10" spans="1:2">
      <c r="A10" s="170">
        <v>36534</v>
      </c>
      <c r="B10" s="169">
        <v>4660.8999999999996</v>
      </c>
    </row>
    <row r="11" spans="1:2">
      <c r="A11" s="170">
        <v>36535</v>
      </c>
      <c r="B11" s="169">
        <v>4660.8999999999996</v>
      </c>
    </row>
    <row r="12" spans="1:2">
      <c r="A12" s="170">
        <v>36536</v>
      </c>
      <c r="B12" s="169">
        <v>4660.8999999999996</v>
      </c>
    </row>
    <row r="13" spans="1:2">
      <c r="A13" s="170">
        <v>36537</v>
      </c>
      <c r="B13" s="169">
        <v>4660.8999999999996</v>
      </c>
    </row>
    <row r="14" spans="1:2">
      <c r="A14" s="170">
        <v>36538</v>
      </c>
      <c r="B14" s="169">
        <v>4660.8999999999996</v>
      </c>
    </row>
    <row r="15" spans="1:2">
      <c r="A15" s="170">
        <v>36539</v>
      </c>
      <c r="B15" s="169">
        <v>4660.8999999999996</v>
      </c>
    </row>
    <row r="16" spans="1:2">
      <c r="A16" s="170">
        <v>36540</v>
      </c>
      <c r="B16" s="169">
        <v>4660.8999999999996</v>
      </c>
    </row>
    <row r="17" spans="1:2">
      <c r="A17" s="170">
        <v>36541</v>
      </c>
      <c r="B17" s="169">
        <v>4660.8999999999996</v>
      </c>
    </row>
    <row r="18" spans="1:2">
      <c r="A18" s="170">
        <v>36542</v>
      </c>
      <c r="B18" s="169">
        <v>4660.8999999999996</v>
      </c>
    </row>
    <row r="19" spans="1:2">
      <c r="A19" s="170">
        <v>36543</v>
      </c>
      <c r="B19" s="169">
        <v>4661</v>
      </c>
    </row>
    <row r="20" spans="1:2">
      <c r="A20" s="170">
        <v>36544</v>
      </c>
      <c r="B20" s="169">
        <v>4661</v>
      </c>
    </row>
    <row r="21" spans="1:2">
      <c r="A21" s="170">
        <v>36545</v>
      </c>
      <c r="B21" s="169">
        <v>4661</v>
      </c>
    </row>
    <row r="22" spans="1:2">
      <c r="A22" s="170">
        <v>36546</v>
      </c>
      <c r="B22" s="169">
        <v>4661</v>
      </c>
    </row>
    <row r="23" spans="1:2">
      <c r="A23" s="170">
        <v>36547</v>
      </c>
      <c r="B23" s="169">
        <v>4661</v>
      </c>
    </row>
    <row r="24" spans="1:2">
      <c r="A24" s="170">
        <v>36548</v>
      </c>
      <c r="B24" s="169">
        <v>4660.8999999999996</v>
      </c>
    </row>
    <row r="25" spans="1:2">
      <c r="A25" s="170">
        <v>36549</v>
      </c>
      <c r="B25" s="169">
        <v>4660.8999999999996</v>
      </c>
    </row>
    <row r="26" spans="1:2">
      <c r="A26" s="170">
        <v>36550</v>
      </c>
      <c r="B26" s="169">
        <v>4661</v>
      </c>
    </row>
    <row r="27" spans="1:2">
      <c r="A27" s="170">
        <v>36551</v>
      </c>
      <c r="B27" s="169">
        <v>4660.8999999999996</v>
      </c>
    </row>
    <row r="28" spans="1:2">
      <c r="A28" s="170">
        <v>36552</v>
      </c>
      <c r="B28" s="169">
        <v>4660.8999999999996</v>
      </c>
    </row>
    <row r="29" spans="1:2">
      <c r="A29" s="170">
        <v>36553</v>
      </c>
      <c r="B29" s="169">
        <v>4660.8999999999996</v>
      </c>
    </row>
    <row r="30" spans="1:2">
      <c r="A30" s="170">
        <v>36554</v>
      </c>
      <c r="B30" s="169">
        <v>4660.8999999999996</v>
      </c>
    </row>
    <row r="31" spans="1:2">
      <c r="A31" s="170">
        <v>36555</v>
      </c>
      <c r="B31" s="169">
        <v>4660.8999999999996</v>
      </c>
    </row>
    <row r="32" spans="1:2">
      <c r="A32" s="170">
        <v>36556</v>
      </c>
      <c r="B32" s="169">
        <v>4660.8999999999996</v>
      </c>
    </row>
    <row r="33" spans="1:2">
      <c r="A33" s="170">
        <v>36557</v>
      </c>
      <c r="B33" s="169">
        <v>4660.8999999999996</v>
      </c>
    </row>
    <row r="34" spans="1:2">
      <c r="A34" s="170">
        <v>36558</v>
      </c>
      <c r="B34" s="169">
        <v>4660.8999999999996</v>
      </c>
    </row>
    <row r="35" spans="1:2">
      <c r="A35" s="170">
        <v>36559</v>
      </c>
      <c r="B35" s="169">
        <v>4660.8999999999996</v>
      </c>
    </row>
    <row r="36" spans="1:2">
      <c r="A36" s="170">
        <v>36560</v>
      </c>
      <c r="B36" s="169">
        <v>4660.8999999999996</v>
      </c>
    </row>
    <row r="37" spans="1:2">
      <c r="A37" s="170">
        <v>36561</v>
      </c>
      <c r="B37" s="169">
        <v>4660.8999999999996</v>
      </c>
    </row>
    <row r="38" spans="1:2">
      <c r="A38" s="170">
        <v>36562</v>
      </c>
      <c r="B38" s="169">
        <v>4660.8999999999996</v>
      </c>
    </row>
    <row r="39" spans="1:2">
      <c r="A39" s="170">
        <v>36563</v>
      </c>
      <c r="B39" s="169">
        <v>4660.8999999999996</v>
      </c>
    </row>
    <row r="40" spans="1:2">
      <c r="A40" s="170">
        <v>36564</v>
      </c>
      <c r="B40" s="169">
        <v>4660.8999999999996</v>
      </c>
    </row>
    <row r="41" spans="1:2">
      <c r="A41" s="170">
        <v>36565</v>
      </c>
      <c r="B41" s="169">
        <v>4660.8999999999996</v>
      </c>
    </row>
    <row r="42" spans="1:2">
      <c r="A42" s="170">
        <v>36566</v>
      </c>
      <c r="B42" s="169">
        <v>4660.8999999999996</v>
      </c>
    </row>
    <row r="43" spans="1:2">
      <c r="A43" s="170">
        <v>36567</v>
      </c>
      <c r="B43" s="169">
        <v>4661</v>
      </c>
    </row>
    <row r="44" spans="1:2">
      <c r="A44" s="170">
        <v>36568</v>
      </c>
      <c r="B44" s="169">
        <v>4661</v>
      </c>
    </row>
    <row r="45" spans="1:2">
      <c r="A45" s="170">
        <v>36569</v>
      </c>
      <c r="B45" s="169">
        <v>4661</v>
      </c>
    </row>
    <row r="46" spans="1:2">
      <c r="A46" s="170">
        <v>36570</v>
      </c>
      <c r="B46" s="169">
        <v>4661</v>
      </c>
    </row>
    <row r="47" spans="1:2">
      <c r="A47" s="170">
        <v>36571</v>
      </c>
      <c r="B47" s="169">
        <v>4661</v>
      </c>
    </row>
    <row r="48" spans="1:2">
      <c r="A48" s="170">
        <v>36572</v>
      </c>
      <c r="B48" s="169">
        <v>4661.1000000000004</v>
      </c>
    </row>
    <row r="49" spans="1:2">
      <c r="A49" s="170">
        <v>36573</v>
      </c>
      <c r="B49" s="169">
        <v>4661.1000000000004</v>
      </c>
    </row>
    <row r="50" spans="1:2">
      <c r="A50" s="170">
        <v>36574</v>
      </c>
      <c r="B50" s="169">
        <v>4661</v>
      </c>
    </row>
    <row r="51" spans="1:2">
      <c r="A51" s="170">
        <v>36575</v>
      </c>
      <c r="B51" s="169">
        <v>4661</v>
      </c>
    </row>
    <row r="52" spans="1:2">
      <c r="A52" s="170">
        <v>36576</v>
      </c>
      <c r="B52" s="169">
        <v>4661</v>
      </c>
    </row>
    <row r="53" spans="1:2">
      <c r="A53" s="170">
        <v>36577</v>
      </c>
      <c r="B53" s="169">
        <v>4661.1000000000004</v>
      </c>
    </row>
    <row r="54" spans="1:2">
      <c r="A54" s="170">
        <v>36578</v>
      </c>
      <c r="B54" s="169">
        <v>4661.1000000000004</v>
      </c>
    </row>
    <row r="55" spans="1:2">
      <c r="A55" s="170">
        <v>36579</v>
      </c>
      <c r="B55" s="169">
        <v>4661.1000000000004</v>
      </c>
    </row>
    <row r="56" spans="1:2">
      <c r="A56" s="170">
        <v>36580</v>
      </c>
      <c r="B56" s="169">
        <v>4661.1000000000004</v>
      </c>
    </row>
    <row r="57" spans="1:2">
      <c r="A57" s="170">
        <v>36581</v>
      </c>
      <c r="B57" s="169">
        <v>4661.1000000000004</v>
      </c>
    </row>
    <row r="58" spans="1:2">
      <c r="A58" s="170">
        <v>36582</v>
      </c>
      <c r="B58" s="169">
        <v>4661</v>
      </c>
    </row>
    <row r="59" spans="1:2">
      <c r="A59" s="170">
        <v>36583</v>
      </c>
      <c r="B59" s="169">
        <v>4661</v>
      </c>
    </row>
    <row r="60" spans="1:2">
      <c r="A60" s="170">
        <v>36584</v>
      </c>
      <c r="B60" s="169">
        <v>4661</v>
      </c>
    </row>
    <row r="61" spans="1:2">
      <c r="A61" s="170">
        <v>36585</v>
      </c>
      <c r="B61" s="169">
        <v>4661</v>
      </c>
    </row>
    <row r="62" spans="1:2">
      <c r="A62" s="170">
        <v>36586</v>
      </c>
      <c r="B62" s="169">
        <v>4661</v>
      </c>
    </row>
    <row r="63" spans="1:2">
      <c r="A63" s="170">
        <v>36587</v>
      </c>
      <c r="B63" s="169">
        <v>4661</v>
      </c>
    </row>
    <row r="64" spans="1:2">
      <c r="A64" s="170">
        <v>36588</v>
      </c>
      <c r="B64" s="169">
        <v>4660.8999999999996</v>
      </c>
    </row>
    <row r="65" spans="1:2">
      <c r="A65" s="170">
        <v>36589</v>
      </c>
      <c r="B65" s="169">
        <v>4661.1000000000004</v>
      </c>
    </row>
    <row r="66" spans="1:2">
      <c r="A66" s="170">
        <v>36590</v>
      </c>
      <c r="B66" s="169">
        <v>4661.3999999999996</v>
      </c>
    </row>
    <row r="67" spans="1:2">
      <c r="A67" s="170">
        <v>36591</v>
      </c>
      <c r="B67" s="169">
        <v>4661.7</v>
      </c>
    </row>
    <row r="68" spans="1:2">
      <c r="A68" s="170">
        <v>36592</v>
      </c>
      <c r="B68" s="169">
        <v>4661.8999999999996</v>
      </c>
    </row>
    <row r="69" spans="1:2">
      <c r="A69" s="170">
        <v>36593</v>
      </c>
      <c r="B69" s="169">
        <v>4662.2</v>
      </c>
    </row>
    <row r="70" spans="1:2">
      <c r="A70" s="170">
        <v>36594</v>
      </c>
      <c r="B70" s="169">
        <v>4662.5</v>
      </c>
    </row>
    <row r="71" spans="1:2">
      <c r="A71" s="170">
        <v>36595</v>
      </c>
      <c r="B71" s="169">
        <v>4662.8999999999996</v>
      </c>
    </row>
    <row r="72" spans="1:2">
      <c r="A72" s="170">
        <v>36596</v>
      </c>
      <c r="B72" s="169">
        <v>4663.2</v>
      </c>
    </row>
    <row r="73" spans="1:2">
      <c r="A73" s="170">
        <v>36597</v>
      </c>
      <c r="B73" s="169">
        <v>4663.5</v>
      </c>
    </row>
    <row r="74" spans="1:2">
      <c r="A74" s="170">
        <v>36598</v>
      </c>
      <c r="B74" s="169">
        <v>4663.7</v>
      </c>
    </row>
    <row r="75" spans="1:2">
      <c r="A75" s="170">
        <v>36599</v>
      </c>
      <c r="B75" s="169">
        <v>4664</v>
      </c>
    </row>
    <row r="76" spans="1:2">
      <c r="A76" s="170">
        <v>36600</v>
      </c>
      <c r="B76" s="169">
        <v>4664.3</v>
      </c>
    </row>
    <row r="77" spans="1:2">
      <c r="A77" s="170">
        <v>36601</v>
      </c>
      <c r="B77" s="169">
        <v>4664.6000000000004</v>
      </c>
    </row>
    <row r="78" spans="1:2">
      <c r="A78" s="170">
        <v>36602</v>
      </c>
      <c r="B78" s="169">
        <v>4664.8</v>
      </c>
    </row>
    <row r="79" spans="1:2">
      <c r="A79" s="170">
        <v>36603</v>
      </c>
      <c r="B79" s="169">
        <v>4665.1000000000004</v>
      </c>
    </row>
    <row r="80" spans="1:2">
      <c r="A80" s="170">
        <v>36604</v>
      </c>
      <c r="B80" s="169">
        <v>4665.3999999999996</v>
      </c>
    </row>
    <row r="81" spans="1:2">
      <c r="A81" s="170">
        <v>36605</v>
      </c>
      <c r="B81" s="169">
        <v>4665.6000000000004</v>
      </c>
    </row>
    <row r="82" spans="1:2">
      <c r="A82" s="170">
        <v>36606</v>
      </c>
      <c r="B82" s="169">
        <v>4665.8999999999996</v>
      </c>
    </row>
    <row r="83" spans="1:2">
      <c r="A83" s="170">
        <v>36607</v>
      </c>
      <c r="B83" s="169">
        <v>4666.2</v>
      </c>
    </row>
    <row r="84" spans="1:2">
      <c r="A84" s="170">
        <v>36608</v>
      </c>
      <c r="B84" s="169">
        <v>4666.5</v>
      </c>
    </row>
    <row r="85" spans="1:2">
      <c r="A85" s="170">
        <v>36609</v>
      </c>
      <c r="B85" s="169">
        <v>4666.8</v>
      </c>
    </row>
    <row r="86" spans="1:2">
      <c r="A86" s="170">
        <v>36610</v>
      </c>
      <c r="B86" s="169">
        <v>4667.1000000000004</v>
      </c>
    </row>
    <row r="87" spans="1:2">
      <c r="A87" s="170">
        <v>36611</v>
      </c>
      <c r="B87" s="169">
        <v>4667.3999999999996</v>
      </c>
    </row>
    <row r="88" spans="1:2">
      <c r="A88" s="170">
        <v>36612</v>
      </c>
      <c r="B88" s="169">
        <v>4667.8</v>
      </c>
    </row>
    <row r="89" spans="1:2">
      <c r="A89" s="170">
        <v>36613</v>
      </c>
      <c r="B89" s="169">
        <v>4668</v>
      </c>
    </row>
    <row r="90" spans="1:2">
      <c r="A90" s="170">
        <v>36614</v>
      </c>
      <c r="B90" s="169">
        <v>4668.1000000000004</v>
      </c>
    </row>
    <row r="91" spans="1:2">
      <c r="A91" s="170">
        <v>36615</v>
      </c>
      <c r="B91" s="169">
        <v>4668.2</v>
      </c>
    </row>
    <row r="92" spans="1:2">
      <c r="A92" s="170">
        <v>36616</v>
      </c>
      <c r="B92" s="169">
        <v>4668.3</v>
      </c>
    </row>
    <row r="93" spans="1:2">
      <c r="A93" s="170">
        <v>36617</v>
      </c>
      <c r="B93" s="169">
        <v>4668.3999999999996</v>
      </c>
    </row>
    <row r="94" spans="1:2">
      <c r="A94" s="170">
        <v>36618</v>
      </c>
      <c r="B94" s="169">
        <v>4668.5</v>
      </c>
    </row>
    <row r="95" spans="1:2">
      <c r="A95" s="170">
        <v>36619</v>
      </c>
      <c r="B95" s="169">
        <v>4668.8999999999996</v>
      </c>
    </row>
    <row r="96" spans="1:2">
      <c r="A96" s="170">
        <v>36620</v>
      </c>
      <c r="B96" s="169">
        <v>4670.8</v>
      </c>
    </row>
    <row r="97" spans="1:2">
      <c r="A97" s="170">
        <v>36621</v>
      </c>
      <c r="B97" s="169">
        <v>4670.6000000000004</v>
      </c>
    </row>
    <row r="98" spans="1:2">
      <c r="A98" s="170">
        <v>36622</v>
      </c>
      <c r="B98" s="169">
        <v>4670.3999999999996</v>
      </c>
    </row>
    <row r="99" spans="1:2">
      <c r="A99" s="170">
        <v>36623</v>
      </c>
      <c r="B99" s="169">
        <v>4670.6000000000004</v>
      </c>
    </row>
    <row r="100" spans="1:2">
      <c r="A100" s="170">
        <v>36624</v>
      </c>
      <c r="B100" s="169">
        <v>4670.6000000000004</v>
      </c>
    </row>
    <row r="101" spans="1:2">
      <c r="A101" s="170">
        <v>36625</v>
      </c>
      <c r="B101" s="169">
        <v>4670.5</v>
      </c>
    </row>
    <row r="102" spans="1:2">
      <c r="A102" s="170">
        <v>36626</v>
      </c>
      <c r="B102" s="169">
        <v>4670.8999999999996</v>
      </c>
    </row>
    <row r="103" spans="1:2">
      <c r="A103" s="170">
        <v>36627</v>
      </c>
      <c r="B103" s="169">
        <v>4670.3</v>
      </c>
    </row>
    <row r="104" spans="1:2">
      <c r="A104" s="170">
        <v>36628</v>
      </c>
      <c r="B104" s="169">
        <v>4670.1000000000004</v>
      </c>
    </row>
    <row r="105" spans="1:2">
      <c r="A105" s="170">
        <v>36629</v>
      </c>
      <c r="B105" s="169">
        <v>4670.1000000000004</v>
      </c>
    </row>
    <row r="106" spans="1:2">
      <c r="A106" s="170">
        <v>36630</v>
      </c>
      <c r="B106" s="169">
        <v>4670.25</v>
      </c>
    </row>
    <row r="107" spans="1:2">
      <c r="A107" s="170">
        <v>36631</v>
      </c>
      <c r="B107" s="169">
        <v>4670.45</v>
      </c>
    </row>
    <row r="108" spans="1:2">
      <c r="A108" s="170">
        <v>36632</v>
      </c>
      <c r="B108" s="169">
        <v>4670.6499999999996</v>
      </c>
    </row>
    <row r="109" spans="1:2">
      <c r="A109" s="170">
        <v>36633</v>
      </c>
      <c r="B109" s="169">
        <v>4670.6499999999996</v>
      </c>
    </row>
    <row r="110" spans="1:2">
      <c r="A110" s="170">
        <v>36634</v>
      </c>
      <c r="B110" s="169">
        <v>4670.45</v>
      </c>
    </row>
    <row r="111" spans="1:2">
      <c r="A111" s="170">
        <v>36635</v>
      </c>
      <c r="B111" s="169">
        <v>4670.3999999999996</v>
      </c>
    </row>
    <row r="112" spans="1:2">
      <c r="A112" s="170">
        <v>36636</v>
      </c>
      <c r="B112" s="169">
        <v>4670.3999999999996</v>
      </c>
    </row>
    <row r="113" spans="1:2">
      <c r="A113" s="170">
        <v>36637</v>
      </c>
      <c r="B113" s="169">
        <v>4670.5</v>
      </c>
    </row>
    <row r="114" spans="1:2">
      <c r="A114" s="170">
        <v>36638</v>
      </c>
      <c r="B114" s="169">
        <v>4670.5</v>
      </c>
    </row>
    <row r="115" spans="1:2">
      <c r="A115" s="170">
        <v>36639</v>
      </c>
      <c r="B115" s="169">
        <v>4670.5</v>
      </c>
    </row>
    <row r="116" spans="1:2">
      <c r="A116" s="170">
        <v>36640</v>
      </c>
      <c r="B116" s="169">
        <v>4670.6499999999996</v>
      </c>
    </row>
    <row r="117" spans="1:2">
      <c r="A117" s="170">
        <v>36641</v>
      </c>
      <c r="B117" s="169">
        <v>4670.8500000000004</v>
      </c>
    </row>
    <row r="118" spans="1:2">
      <c r="A118" s="170">
        <v>36642</v>
      </c>
      <c r="B118" s="169">
        <v>4670.95</v>
      </c>
    </row>
    <row r="119" spans="1:2">
      <c r="A119" s="170">
        <v>36643</v>
      </c>
      <c r="B119" s="169">
        <v>4671.1499999999996</v>
      </c>
    </row>
    <row r="120" spans="1:2">
      <c r="A120" s="170">
        <v>36644</v>
      </c>
      <c r="B120" s="169">
        <v>4671.45</v>
      </c>
    </row>
    <row r="121" spans="1:2">
      <c r="A121" s="170">
        <v>36645</v>
      </c>
      <c r="B121" s="169">
        <v>4671.8500000000004</v>
      </c>
    </row>
    <row r="122" spans="1:2">
      <c r="A122" s="170">
        <v>36646</v>
      </c>
      <c r="B122" s="169">
        <v>4671.95</v>
      </c>
    </row>
    <row r="123" spans="1:2">
      <c r="A123" s="170">
        <v>36647</v>
      </c>
      <c r="B123" s="169">
        <v>4672</v>
      </c>
    </row>
    <row r="124" spans="1:2">
      <c r="A124" s="170">
        <v>36648</v>
      </c>
      <c r="B124" s="169">
        <v>4671.5</v>
      </c>
    </row>
    <row r="125" spans="1:2">
      <c r="A125" s="170">
        <v>36649</v>
      </c>
      <c r="B125" s="169">
        <v>4671.5</v>
      </c>
    </row>
    <row r="126" spans="1:2">
      <c r="A126" s="170">
        <v>36650</v>
      </c>
      <c r="B126" s="169">
        <v>4672</v>
      </c>
    </row>
    <row r="127" spans="1:2">
      <c r="A127" s="170">
        <v>36651</v>
      </c>
      <c r="B127" s="169">
        <v>4671.5</v>
      </c>
    </row>
    <row r="128" spans="1:2">
      <c r="A128" s="170">
        <v>36652</v>
      </c>
      <c r="B128" s="169">
        <v>4672</v>
      </c>
    </row>
    <row r="129" spans="1:2">
      <c r="A129" s="170">
        <v>36653</v>
      </c>
      <c r="B129" s="169">
        <v>4672</v>
      </c>
    </row>
    <row r="130" spans="1:2">
      <c r="A130" s="170">
        <v>36654</v>
      </c>
      <c r="B130" s="169">
        <v>4672</v>
      </c>
    </row>
    <row r="131" spans="1:2">
      <c r="A131" s="170">
        <v>36655</v>
      </c>
      <c r="B131" s="169">
        <v>4672</v>
      </c>
    </row>
    <row r="132" spans="1:2">
      <c r="A132" s="170">
        <v>36656</v>
      </c>
      <c r="B132" s="169">
        <v>4672</v>
      </c>
    </row>
    <row r="133" spans="1:2">
      <c r="A133" s="170">
        <v>36657</v>
      </c>
      <c r="B133" s="169">
        <v>4672</v>
      </c>
    </row>
    <row r="134" spans="1:2">
      <c r="A134" s="170">
        <v>36658</v>
      </c>
      <c r="B134" s="169">
        <v>4671.95</v>
      </c>
    </row>
    <row r="135" spans="1:2">
      <c r="A135" s="170">
        <v>36659</v>
      </c>
      <c r="B135" s="169">
        <v>4671.8500000000004</v>
      </c>
    </row>
    <row r="136" spans="1:2">
      <c r="A136" s="170">
        <v>36660</v>
      </c>
      <c r="B136" s="169">
        <v>4671.8500000000004</v>
      </c>
    </row>
    <row r="137" spans="1:2">
      <c r="A137" s="170">
        <v>36661</v>
      </c>
      <c r="B137" s="169">
        <v>4671.75</v>
      </c>
    </row>
    <row r="138" spans="1:2">
      <c r="A138" s="170">
        <v>36662</v>
      </c>
      <c r="B138" s="169">
        <v>4671.6499999999996</v>
      </c>
    </row>
    <row r="139" spans="1:2">
      <c r="A139" s="170">
        <v>36663</v>
      </c>
      <c r="B139" s="169">
        <v>4671.6499999999996</v>
      </c>
    </row>
    <row r="140" spans="1:2">
      <c r="A140" s="170">
        <v>36664</v>
      </c>
      <c r="B140" s="169">
        <v>4671.6499999999996</v>
      </c>
    </row>
    <row r="141" spans="1:2">
      <c r="A141" s="170">
        <v>36665</v>
      </c>
      <c r="B141" s="169">
        <v>4671.55</v>
      </c>
    </row>
    <row r="142" spans="1:2">
      <c r="A142" s="170">
        <v>36666</v>
      </c>
      <c r="B142" s="169">
        <v>4671.55</v>
      </c>
    </row>
    <row r="143" spans="1:2">
      <c r="A143" s="170">
        <v>36667</v>
      </c>
      <c r="B143" s="169">
        <v>4671.75</v>
      </c>
    </row>
    <row r="144" spans="1:2">
      <c r="A144" s="170">
        <v>36668</v>
      </c>
      <c r="B144" s="169">
        <v>4671.8500000000004</v>
      </c>
    </row>
    <row r="145" spans="1:2">
      <c r="A145" s="170">
        <v>36669</v>
      </c>
      <c r="B145" s="169">
        <v>4671.8500000000004</v>
      </c>
    </row>
    <row r="146" spans="1:2">
      <c r="A146" s="170">
        <v>36670</v>
      </c>
      <c r="B146" s="169">
        <v>4672.3</v>
      </c>
    </row>
    <row r="147" spans="1:2">
      <c r="A147" s="170">
        <v>36671</v>
      </c>
      <c r="B147" s="169">
        <v>4672.2</v>
      </c>
    </row>
    <row r="148" spans="1:2">
      <c r="A148" s="170">
        <v>36672</v>
      </c>
      <c r="B148" s="169">
        <v>4671.8</v>
      </c>
    </row>
    <row r="149" spans="1:2">
      <c r="A149" s="170">
        <v>36673</v>
      </c>
      <c r="B149" s="169">
        <v>4671.8</v>
      </c>
    </row>
    <row r="150" spans="1:2">
      <c r="A150" s="170">
        <v>36674</v>
      </c>
      <c r="B150" s="169">
        <v>4671.7</v>
      </c>
    </row>
    <row r="151" spans="1:2">
      <c r="A151" s="170">
        <v>36675</v>
      </c>
      <c r="B151" s="169">
        <v>4671.6000000000004</v>
      </c>
    </row>
    <row r="152" spans="1:2">
      <c r="A152" s="170">
        <v>36676</v>
      </c>
      <c r="B152" s="169">
        <v>4671.3999999999996</v>
      </c>
    </row>
    <row r="153" spans="1:2">
      <c r="A153" s="170">
        <v>36677</v>
      </c>
      <c r="B153" s="169">
        <v>4671.2</v>
      </c>
    </row>
    <row r="154" spans="1:2">
      <c r="A154" s="170">
        <v>36678</v>
      </c>
      <c r="B154" s="169">
        <v>4671.1000000000004</v>
      </c>
    </row>
    <row r="155" spans="1:2">
      <c r="A155" s="170">
        <v>36679</v>
      </c>
      <c r="B155" s="169">
        <v>4671.3</v>
      </c>
    </row>
    <row r="156" spans="1:2">
      <c r="A156" s="170">
        <v>36680</v>
      </c>
      <c r="B156" s="169">
        <v>4671.1000000000004</v>
      </c>
    </row>
    <row r="157" spans="1:2">
      <c r="A157" s="170">
        <v>36681</v>
      </c>
      <c r="B157" s="169">
        <v>4670.3999999999996</v>
      </c>
    </row>
    <row r="158" spans="1:2">
      <c r="A158" s="170">
        <v>36682</v>
      </c>
      <c r="B158" s="169">
        <v>4670.1000000000004</v>
      </c>
    </row>
    <row r="159" spans="1:2">
      <c r="A159" s="170">
        <v>36683</v>
      </c>
      <c r="B159" s="169">
        <v>4669.8500000000004</v>
      </c>
    </row>
    <row r="160" spans="1:2">
      <c r="A160" s="170">
        <v>36684</v>
      </c>
      <c r="B160" s="169">
        <v>4670.05</v>
      </c>
    </row>
    <row r="161" spans="1:2">
      <c r="A161" s="170">
        <v>36685</v>
      </c>
      <c r="B161" s="169">
        <v>4669.25</v>
      </c>
    </row>
    <row r="162" spans="1:2">
      <c r="A162" s="170">
        <v>36686</v>
      </c>
      <c r="B162" s="169">
        <v>4668.8999999999996</v>
      </c>
    </row>
    <row r="163" spans="1:2">
      <c r="A163" s="170">
        <v>36687</v>
      </c>
      <c r="B163" s="169">
        <v>4668.5</v>
      </c>
    </row>
    <row r="164" spans="1:2">
      <c r="A164" s="170">
        <v>36688</v>
      </c>
      <c r="B164" s="169">
        <v>4668.2</v>
      </c>
    </row>
    <row r="165" spans="1:2">
      <c r="A165" s="170">
        <v>36689</v>
      </c>
      <c r="B165" s="169">
        <v>4668.1000000000004</v>
      </c>
    </row>
    <row r="166" spans="1:2">
      <c r="A166" s="170">
        <v>36690</v>
      </c>
      <c r="B166" s="169">
        <v>4667.5</v>
      </c>
    </row>
    <row r="167" spans="1:2">
      <c r="A167" s="170">
        <v>36691</v>
      </c>
      <c r="B167" s="169">
        <v>4667.8999999999996</v>
      </c>
    </row>
    <row r="168" spans="1:2">
      <c r="A168" s="170">
        <v>36692</v>
      </c>
      <c r="B168" s="169">
        <v>4667.8</v>
      </c>
    </row>
    <row r="169" spans="1:2">
      <c r="A169" s="170">
        <v>36693</v>
      </c>
      <c r="B169" s="169">
        <v>4667.3</v>
      </c>
    </row>
    <row r="170" spans="1:2">
      <c r="A170" s="170">
        <v>36694</v>
      </c>
      <c r="B170" s="169">
        <v>4665.8999999999996</v>
      </c>
    </row>
    <row r="171" spans="1:2">
      <c r="A171" s="170">
        <v>36695</v>
      </c>
      <c r="B171" s="169">
        <v>4665.3999999999996</v>
      </c>
    </row>
    <row r="172" spans="1:2">
      <c r="A172" s="170">
        <v>36696</v>
      </c>
      <c r="B172" s="169">
        <v>4664.8</v>
      </c>
    </row>
    <row r="173" spans="1:2">
      <c r="A173" s="170">
        <v>36697</v>
      </c>
      <c r="B173" s="169">
        <v>4664.5</v>
      </c>
    </row>
    <row r="174" spans="1:2">
      <c r="A174" s="170">
        <v>36698</v>
      </c>
      <c r="B174" s="169">
        <v>4664</v>
      </c>
    </row>
    <row r="175" spans="1:2">
      <c r="A175" s="170">
        <v>36699</v>
      </c>
      <c r="B175" s="169">
        <v>4663.5</v>
      </c>
    </row>
    <row r="176" spans="1:2">
      <c r="A176" s="170">
        <v>36700</v>
      </c>
      <c r="B176" s="169">
        <v>4663.1000000000004</v>
      </c>
    </row>
    <row r="177" spans="1:2">
      <c r="A177" s="170">
        <v>36701</v>
      </c>
      <c r="B177" s="169">
        <v>4662.7</v>
      </c>
    </row>
    <row r="178" spans="1:2">
      <c r="A178" s="170">
        <v>36702</v>
      </c>
      <c r="B178" s="169">
        <v>4662.2</v>
      </c>
    </row>
    <row r="179" spans="1:2">
      <c r="A179" s="170">
        <v>36703</v>
      </c>
      <c r="B179" s="169">
        <v>4661.7</v>
      </c>
    </row>
    <row r="180" spans="1:2">
      <c r="A180" s="170">
        <v>36704</v>
      </c>
      <c r="B180" s="169">
        <v>4661.3</v>
      </c>
    </row>
    <row r="181" spans="1:2">
      <c r="A181" s="170">
        <v>36705</v>
      </c>
      <c r="B181" s="169">
        <v>4660.8</v>
      </c>
    </row>
    <row r="182" spans="1:2">
      <c r="A182" s="170">
        <v>36706</v>
      </c>
      <c r="B182" s="169">
        <v>4660.3999999999996</v>
      </c>
    </row>
    <row r="183" spans="1:2">
      <c r="A183" s="170">
        <v>36707</v>
      </c>
      <c r="B183" s="169">
        <v>4660</v>
      </c>
    </row>
    <row r="184" spans="1:2">
      <c r="A184" s="170">
        <v>36708</v>
      </c>
      <c r="B184" s="169">
        <v>4659.7</v>
      </c>
    </row>
    <row r="185" spans="1:2">
      <c r="A185" s="170">
        <v>36709</v>
      </c>
      <c r="B185" s="169">
        <v>4659.3999999999996</v>
      </c>
    </row>
    <row r="186" spans="1:2">
      <c r="A186" s="170">
        <v>36710</v>
      </c>
      <c r="B186" s="169">
        <v>4659.2</v>
      </c>
    </row>
    <row r="187" spans="1:2">
      <c r="A187" s="170">
        <v>36711</v>
      </c>
      <c r="B187" s="169">
        <v>4659</v>
      </c>
    </row>
    <row r="188" spans="1:2">
      <c r="A188" s="170">
        <v>36712</v>
      </c>
      <c r="B188" s="169">
        <v>4658.8</v>
      </c>
    </row>
    <row r="189" spans="1:2">
      <c r="A189" s="170">
        <v>36713</v>
      </c>
      <c r="B189" s="169">
        <v>4658.7</v>
      </c>
    </row>
    <row r="190" spans="1:2">
      <c r="A190" s="170">
        <v>36714</v>
      </c>
      <c r="B190" s="169">
        <v>4658.5</v>
      </c>
    </row>
    <row r="191" spans="1:2">
      <c r="A191" s="170">
        <v>36715</v>
      </c>
      <c r="B191" s="169">
        <v>4658.2</v>
      </c>
    </row>
    <row r="192" spans="1:2">
      <c r="A192" s="170">
        <v>36716</v>
      </c>
      <c r="B192" s="169">
        <v>4658</v>
      </c>
    </row>
    <row r="193" spans="1:2">
      <c r="A193" s="170">
        <v>36717</v>
      </c>
      <c r="B193" s="169">
        <v>4657.8</v>
      </c>
    </row>
    <row r="194" spans="1:2">
      <c r="A194" s="170">
        <v>36718</v>
      </c>
      <c r="B194" s="169">
        <v>4657.5</v>
      </c>
    </row>
    <row r="195" spans="1:2">
      <c r="A195" s="170">
        <v>36719</v>
      </c>
      <c r="B195" s="169">
        <v>4657.3</v>
      </c>
    </row>
    <row r="196" spans="1:2">
      <c r="A196" s="170">
        <v>36720</v>
      </c>
      <c r="B196" s="169">
        <v>4657.1000000000004</v>
      </c>
    </row>
    <row r="197" spans="1:2">
      <c r="A197" s="170">
        <v>36721</v>
      </c>
      <c r="B197" s="169">
        <v>4656.8</v>
      </c>
    </row>
    <row r="198" spans="1:2">
      <c r="A198" s="170">
        <v>36722</v>
      </c>
      <c r="B198" s="169">
        <v>4656.6000000000004</v>
      </c>
    </row>
    <row r="199" spans="1:2">
      <c r="A199" s="170">
        <v>36723</v>
      </c>
      <c r="B199" s="169">
        <v>4656.3</v>
      </c>
    </row>
    <row r="200" spans="1:2">
      <c r="A200" s="170">
        <v>36724</v>
      </c>
      <c r="B200" s="169">
        <v>4656</v>
      </c>
    </row>
    <row r="201" spans="1:2">
      <c r="A201" s="170">
        <v>36725</v>
      </c>
      <c r="B201" s="169">
        <v>4655.6000000000004</v>
      </c>
    </row>
    <row r="202" spans="1:2">
      <c r="A202" s="170">
        <v>36726</v>
      </c>
      <c r="B202" s="169">
        <v>4655.3</v>
      </c>
    </row>
    <row r="203" spans="1:2">
      <c r="A203" s="170">
        <v>36727</v>
      </c>
      <c r="B203" s="169">
        <v>4655</v>
      </c>
    </row>
    <row r="204" spans="1:2">
      <c r="A204" s="170">
        <v>36728</v>
      </c>
      <c r="B204" s="169">
        <v>4654.7</v>
      </c>
    </row>
    <row r="205" spans="1:2">
      <c r="A205" s="170">
        <v>36729</v>
      </c>
      <c r="B205" s="169">
        <v>4654.3</v>
      </c>
    </row>
    <row r="206" spans="1:2">
      <c r="A206" s="170">
        <v>36730</v>
      </c>
      <c r="B206" s="169">
        <v>4654</v>
      </c>
    </row>
    <row r="207" spans="1:2">
      <c r="A207" s="170">
        <v>36731</v>
      </c>
      <c r="B207" s="169">
        <v>4653.6000000000004</v>
      </c>
    </row>
    <row r="208" spans="1:2">
      <c r="A208" s="170">
        <v>36732</v>
      </c>
      <c r="B208" s="169">
        <v>4653.2</v>
      </c>
    </row>
    <row r="209" spans="1:2">
      <c r="A209" s="170">
        <v>36733</v>
      </c>
      <c r="B209" s="169">
        <v>4652.8</v>
      </c>
    </row>
    <row r="210" spans="1:2">
      <c r="A210" s="170">
        <v>36734</v>
      </c>
      <c r="B210" s="169">
        <v>4652.3</v>
      </c>
    </row>
    <row r="211" spans="1:2">
      <c r="A211" s="170">
        <v>36735</v>
      </c>
      <c r="B211" s="169">
        <v>4651.8999999999996</v>
      </c>
    </row>
    <row r="212" spans="1:2">
      <c r="A212" s="170">
        <v>36736</v>
      </c>
      <c r="B212" s="169">
        <v>4651.5</v>
      </c>
    </row>
    <row r="213" spans="1:2">
      <c r="A213" s="170">
        <v>36737</v>
      </c>
      <c r="B213" s="169">
        <v>4651.1000000000004</v>
      </c>
    </row>
    <row r="214" spans="1:2">
      <c r="A214" s="170">
        <v>36738</v>
      </c>
      <c r="B214" s="169">
        <v>4650.7</v>
      </c>
    </row>
    <row r="215" spans="1:2">
      <c r="A215" s="170">
        <v>36739</v>
      </c>
      <c r="B215" s="169">
        <v>4650.3</v>
      </c>
    </row>
    <row r="216" spans="1:2">
      <c r="A216" s="170">
        <v>36740</v>
      </c>
      <c r="B216" s="169">
        <v>4649.8999999999996</v>
      </c>
    </row>
    <row r="217" spans="1:2">
      <c r="A217" s="170">
        <v>36741</v>
      </c>
      <c r="B217" s="169">
        <v>4649.5</v>
      </c>
    </row>
    <row r="218" spans="1:2">
      <c r="A218" s="170">
        <v>36742</v>
      </c>
      <c r="B218" s="169">
        <v>4649.1000000000004</v>
      </c>
    </row>
    <row r="219" spans="1:2">
      <c r="A219" s="170">
        <v>36743</v>
      </c>
      <c r="B219" s="169">
        <v>4648.7</v>
      </c>
    </row>
    <row r="220" spans="1:2">
      <c r="A220" s="170">
        <v>36744</v>
      </c>
      <c r="B220" s="169">
        <v>4648.3999999999996</v>
      </c>
    </row>
    <row r="221" spans="1:2">
      <c r="A221" s="170">
        <v>36745</v>
      </c>
      <c r="B221" s="169">
        <v>4648</v>
      </c>
    </row>
    <row r="222" spans="1:2">
      <c r="A222" s="170">
        <v>36746</v>
      </c>
      <c r="B222" s="169">
        <v>4647.6000000000004</v>
      </c>
    </row>
    <row r="223" spans="1:2">
      <c r="A223" s="170">
        <v>36747</v>
      </c>
      <c r="B223" s="169">
        <v>4647.3</v>
      </c>
    </row>
    <row r="224" spans="1:2">
      <c r="A224" s="170">
        <v>36748</v>
      </c>
      <c r="B224" s="169">
        <v>4646.8999999999996</v>
      </c>
    </row>
    <row r="225" spans="1:2">
      <c r="A225" s="170">
        <v>36749</v>
      </c>
      <c r="B225" s="169">
        <v>4646.6000000000004</v>
      </c>
    </row>
    <row r="226" spans="1:2">
      <c r="A226" s="170">
        <v>36750</v>
      </c>
      <c r="B226" s="169">
        <v>4646.3</v>
      </c>
    </row>
    <row r="227" spans="1:2">
      <c r="A227" s="170">
        <v>36751</v>
      </c>
      <c r="B227" s="169">
        <v>4646</v>
      </c>
    </row>
    <row r="228" spans="1:2">
      <c r="A228" s="170">
        <v>36752</v>
      </c>
      <c r="B228" s="169">
        <v>4645.7</v>
      </c>
    </row>
    <row r="229" spans="1:2">
      <c r="A229" s="170">
        <v>36753</v>
      </c>
      <c r="B229" s="169">
        <v>4645.3999999999996</v>
      </c>
    </row>
    <row r="230" spans="1:2">
      <c r="A230" s="170">
        <v>36754</v>
      </c>
      <c r="B230" s="169">
        <v>4645.2</v>
      </c>
    </row>
    <row r="231" spans="1:2">
      <c r="A231" s="170">
        <v>36755</v>
      </c>
      <c r="B231" s="169">
        <v>4645</v>
      </c>
    </row>
    <row r="232" spans="1:2">
      <c r="A232" s="170">
        <v>36756</v>
      </c>
      <c r="B232" s="169">
        <v>4644.7</v>
      </c>
    </row>
    <row r="233" spans="1:2">
      <c r="A233" s="170">
        <v>36757</v>
      </c>
      <c r="B233" s="169">
        <v>4644.5</v>
      </c>
    </row>
    <row r="234" spans="1:2">
      <c r="A234" s="170">
        <v>36758</v>
      </c>
      <c r="B234" s="169">
        <v>4644.3</v>
      </c>
    </row>
    <row r="235" spans="1:2">
      <c r="A235" s="170">
        <v>36759</v>
      </c>
      <c r="B235" s="169">
        <v>4644</v>
      </c>
    </row>
    <row r="236" spans="1:2">
      <c r="A236" s="170">
        <v>36760</v>
      </c>
      <c r="B236" s="169">
        <v>4643.7</v>
      </c>
    </row>
    <row r="237" spans="1:2">
      <c r="A237" s="170">
        <v>36761</v>
      </c>
      <c r="B237" s="169">
        <v>4643.3999999999996</v>
      </c>
    </row>
    <row r="238" spans="1:2">
      <c r="A238" s="170">
        <v>36762</v>
      </c>
      <c r="B238" s="169">
        <v>4643.2</v>
      </c>
    </row>
    <row r="239" spans="1:2">
      <c r="A239" s="170">
        <v>36763</v>
      </c>
      <c r="B239" s="169">
        <v>4643</v>
      </c>
    </row>
    <row r="240" spans="1:2">
      <c r="A240" s="170">
        <v>36764</v>
      </c>
      <c r="B240" s="169">
        <v>4642.8</v>
      </c>
    </row>
    <row r="241" spans="1:2">
      <c r="A241" s="170">
        <v>36765</v>
      </c>
      <c r="B241" s="169">
        <v>4642.7</v>
      </c>
    </row>
    <row r="242" spans="1:2">
      <c r="A242" s="170">
        <v>36766</v>
      </c>
      <c r="B242" s="169">
        <v>4642.6000000000004</v>
      </c>
    </row>
    <row r="243" spans="1:2">
      <c r="A243" s="170">
        <v>36767</v>
      </c>
      <c r="B243" s="169">
        <v>4642.3999999999996</v>
      </c>
    </row>
    <row r="244" spans="1:2">
      <c r="A244" s="170">
        <v>36768</v>
      </c>
      <c r="B244" s="169">
        <v>4642.5</v>
      </c>
    </row>
    <row r="245" spans="1:2">
      <c r="A245" s="170">
        <v>36769</v>
      </c>
      <c r="B245" s="169">
        <v>4642.8</v>
      </c>
    </row>
    <row r="246" spans="1:2">
      <c r="A246" s="170">
        <v>36770</v>
      </c>
      <c r="B246" s="169">
        <v>4643</v>
      </c>
    </row>
    <row r="247" spans="1:2">
      <c r="A247" s="170">
        <v>36771</v>
      </c>
      <c r="B247" s="169">
        <v>4643.1000000000004</v>
      </c>
    </row>
    <row r="248" spans="1:2">
      <c r="A248" s="170">
        <v>36772</v>
      </c>
      <c r="B248" s="169">
        <v>4643.05</v>
      </c>
    </row>
    <row r="249" spans="1:2">
      <c r="A249" s="170">
        <v>36773</v>
      </c>
      <c r="B249" s="169">
        <v>4643</v>
      </c>
    </row>
    <row r="250" spans="1:2">
      <c r="A250" s="170">
        <v>36774</v>
      </c>
      <c r="B250" s="169">
        <v>4643.1000000000004</v>
      </c>
    </row>
    <row r="251" spans="1:2">
      <c r="A251" s="170">
        <v>36775</v>
      </c>
      <c r="B251" s="169">
        <v>4643.09</v>
      </c>
    </row>
    <row r="252" spans="1:2">
      <c r="A252" s="170">
        <v>36776</v>
      </c>
      <c r="B252" s="169">
        <v>4643.28</v>
      </c>
    </row>
    <row r="253" spans="1:2">
      <c r="A253" s="170">
        <v>36777</v>
      </c>
      <c r="B253" s="169">
        <v>4643.37</v>
      </c>
    </row>
    <row r="254" spans="1:2">
      <c r="A254" s="170">
        <v>36778</v>
      </c>
      <c r="B254" s="169">
        <v>4643.46</v>
      </c>
    </row>
    <row r="255" spans="1:2">
      <c r="A255" s="170">
        <v>36779</v>
      </c>
      <c r="B255" s="169">
        <v>4643.55</v>
      </c>
    </row>
    <row r="256" spans="1:2">
      <c r="A256" s="170">
        <v>36780</v>
      </c>
      <c r="B256" s="169">
        <v>4643.6400000000003</v>
      </c>
    </row>
    <row r="257" spans="1:2">
      <c r="A257" s="170">
        <v>36781</v>
      </c>
      <c r="B257" s="169">
        <v>4643.7299999999996</v>
      </c>
    </row>
    <row r="258" spans="1:2">
      <c r="A258" s="170">
        <v>36782</v>
      </c>
      <c r="B258" s="169">
        <v>4643.82</v>
      </c>
    </row>
    <row r="259" spans="1:2">
      <c r="A259" s="170">
        <v>36783</v>
      </c>
      <c r="B259" s="169">
        <v>4643.91</v>
      </c>
    </row>
    <row r="260" spans="1:2">
      <c r="A260" s="170">
        <v>36784</v>
      </c>
      <c r="B260" s="169">
        <v>4644</v>
      </c>
    </row>
    <row r="261" spans="1:2">
      <c r="A261" s="170">
        <v>36785</v>
      </c>
      <c r="B261" s="169">
        <v>4644.09</v>
      </c>
    </row>
    <row r="262" spans="1:2">
      <c r="A262" s="170">
        <v>36786</v>
      </c>
      <c r="B262" s="169">
        <v>4644.18</v>
      </c>
    </row>
    <row r="263" spans="1:2">
      <c r="A263" s="170">
        <v>36787</v>
      </c>
      <c r="B263" s="169">
        <v>4644.2700000000004</v>
      </c>
    </row>
    <row r="264" spans="1:2">
      <c r="A264" s="170">
        <v>36788</v>
      </c>
      <c r="B264" s="169">
        <v>4644.3</v>
      </c>
    </row>
    <row r="265" spans="1:2">
      <c r="A265" s="170">
        <v>36789</v>
      </c>
      <c r="B265" s="169">
        <v>4644.3999999999996</v>
      </c>
    </row>
    <row r="266" spans="1:2">
      <c r="A266" s="170">
        <v>36790</v>
      </c>
      <c r="B266" s="169">
        <v>4644.3999999999996</v>
      </c>
    </row>
    <row r="267" spans="1:2">
      <c r="A267" s="170">
        <v>36791</v>
      </c>
      <c r="B267" s="169">
        <v>4644.3999999999996</v>
      </c>
    </row>
    <row r="268" spans="1:2">
      <c r="A268" s="170">
        <v>36792</v>
      </c>
      <c r="B268" s="169">
        <v>4644.5</v>
      </c>
    </row>
    <row r="269" spans="1:2">
      <c r="A269" s="170">
        <v>36793</v>
      </c>
      <c r="B269" s="169">
        <v>4644.5</v>
      </c>
    </row>
    <row r="270" spans="1:2">
      <c r="A270" s="170">
        <v>36794</v>
      </c>
      <c r="B270" s="169">
        <v>4645</v>
      </c>
    </row>
    <row r="271" spans="1:2">
      <c r="A271" s="170">
        <v>36795</v>
      </c>
      <c r="B271" s="169">
        <v>4645.1000000000004</v>
      </c>
    </row>
    <row r="272" spans="1:2">
      <c r="A272" s="170">
        <v>36796</v>
      </c>
      <c r="B272" s="169">
        <v>4645.2</v>
      </c>
    </row>
    <row r="273" spans="1:2">
      <c r="A273" s="170">
        <v>36797</v>
      </c>
      <c r="B273" s="169">
        <v>4645.3</v>
      </c>
    </row>
    <row r="274" spans="1:2">
      <c r="A274" s="170">
        <v>36798</v>
      </c>
      <c r="B274" s="169">
        <v>4645.5</v>
      </c>
    </row>
    <row r="275" spans="1:2">
      <c r="A275" s="170">
        <v>36799</v>
      </c>
      <c r="B275" s="169">
        <v>4645.6000000000004</v>
      </c>
    </row>
    <row r="276" spans="1:2">
      <c r="A276" s="170">
        <v>36800</v>
      </c>
      <c r="B276" s="169">
        <v>4645.8</v>
      </c>
    </row>
    <row r="277" spans="1:2">
      <c r="A277" s="170">
        <v>36801</v>
      </c>
      <c r="B277" s="169">
        <v>4646</v>
      </c>
    </row>
    <row r="278" spans="1:2">
      <c r="A278" s="170">
        <v>36802</v>
      </c>
      <c r="B278" s="169">
        <v>4646.1000000000004</v>
      </c>
    </row>
    <row r="279" spans="1:2">
      <c r="A279" s="170">
        <v>36803</v>
      </c>
      <c r="B279" s="169">
        <v>4646.3</v>
      </c>
    </row>
    <row r="280" spans="1:2">
      <c r="A280" s="170">
        <v>36804</v>
      </c>
      <c r="B280" s="169">
        <v>4646.3999999999996</v>
      </c>
    </row>
    <row r="281" spans="1:2">
      <c r="A281" s="170">
        <v>36805</v>
      </c>
      <c r="B281" s="169">
        <v>4646.7</v>
      </c>
    </row>
    <row r="282" spans="1:2">
      <c r="A282" s="170">
        <v>36806</v>
      </c>
      <c r="B282" s="169">
        <v>4646.8999999999996</v>
      </c>
    </row>
    <row r="283" spans="1:2">
      <c r="A283" s="170">
        <v>36807</v>
      </c>
      <c r="B283" s="169">
        <v>4647</v>
      </c>
    </row>
    <row r="284" spans="1:2">
      <c r="A284" s="170">
        <v>36808</v>
      </c>
      <c r="B284" s="169">
        <v>4647.3</v>
      </c>
    </row>
    <row r="285" spans="1:2">
      <c r="A285" s="170">
        <v>36809</v>
      </c>
      <c r="B285" s="169">
        <v>4647.5</v>
      </c>
    </row>
    <row r="286" spans="1:2">
      <c r="A286" s="170">
        <v>36810</v>
      </c>
      <c r="B286" s="169">
        <v>4647.7</v>
      </c>
    </row>
    <row r="287" spans="1:2">
      <c r="A287" s="170">
        <v>36811</v>
      </c>
      <c r="B287" s="169">
        <v>4648</v>
      </c>
    </row>
    <row r="288" spans="1:2">
      <c r="A288" s="170">
        <v>36812</v>
      </c>
      <c r="B288" s="169">
        <v>4648.3</v>
      </c>
    </row>
    <row r="289" spans="1:2">
      <c r="A289" s="170">
        <v>36813</v>
      </c>
      <c r="B289" s="169">
        <v>4648.5</v>
      </c>
    </row>
    <row r="290" spans="1:2">
      <c r="A290" s="170">
        <v>36814</v>
      </c>
      <c r="B290" s="169">
        <v>4648.8</v>
      </c>
    </row>
    <row r="291" spans="1:2">
      <c r="A291" s="170">
        <v>36815</v>
      </c>
      <c r="B291" s="169">
        <v>4649</v>
      </c>
    </row>
    <row r="292" spans="1:2">
      <c r="A292" s="170">
        <v>36816</v>
      </c>
      <c r="B292" s="169">
        <v>4649.3</v>
      </c>
    </row>
    <row r="293" spans="1:2">
      <c r="A293" s="170">
        <v>36817</v>
      </c>
      <c r="B293" s="169">
        <v>4649.5</v>
      </c>
    </row>
    <row r="294" spans="1:2">
      <c r="A294" s="170">
        <v>36818</v>
      </c>
      <c r="B294" s="169">
        <v>4649.7</v>
      </c>
    </row>
    <row r="295" spans="1:2">
      <c r="A295" s="170">
        <v>36819</v>
      </c>
      <c r="B295" s="169">
        <v>4649.8999999999996</v>
      </c>
    </row>
    <row r="296" spans="1:2">
      <c r="A296" s="170">
        <v>36820</v>
      </c>
      <c r="B296" s="169">
        <v>4650.2</v>
      </c>
    </row>
    <row r="297" spans="1:2">
      <c r="A297" s="170">
        <v>36821</v>
      </c>
      <c r="B297" s="169">
        <v>4650.3999999999996</v>
      </c>
    </row>
    <row r="298" spans="1:2">
      <c r="A298" s="170">
        <v>36822</v>
      </c>
      <c r="B298" s="169">
        <v>4650.6000000000004</v>
      </c>
    </row>
    <row r="299" spans="1:2">
      <c r="A299" s="170">
        <v>36823</v>
      </c>
      <c r="B299" s="169">
        <v>4650.8</v>
      </c>
    </row>
    <row r="300" spans="1:2">
      <c r="A300" s="170">
        <v>36824</v>
      </c>
      <c r="B300" s="169">
        <v>4651.1000000000004</v>
      </c>
    </row>
    <row r="301" spans="1:2">
      <c r="A301" s="170">
        <v>36825</v>
      </c>
      <c r="B301" s="169">
        <v>4651.3</v>
      </c>
    </row>
    <row r="302" spans="1:2">
      <c r="A302" s="170">
        <v>36826</v>
      </c>
      <c r="B302" s="169">
        <v>4651.6000000000004</v>
      </c>
    </row>
    <row r="303" spans="1:2">
      <c r="A303" s="170">
        <v>36827</v>
      </c>
      <c r="B303" s="169">
        <v>4651.8</v>
      </c>
    </row>
    <row r="304" spans="1:2">
      <c r="A304" s="170">
        <v>36828</v>
      </c>
      <c r="B304" s="169">
        <v>4652</v>
      </c>
    </row>
    <row r="305" spans="1:2">
      <c r="A305" s="170">
        <v>36829</v>
      </c>
      <c r="B305" s="169">
        <v>4652.3</v>
      </c>
    </row>
    <row r="306" spans="1:2">
      <c r="A306" s="170">
        <v>36830</v>
      </c>
      <c r="B306" s="169">
        <v>4652.5</v>
      </c>
    </row>
    <row r="307" spans="1:2">
      <c r="A307" s="170">
        <v>36831</v>
      </c>
      <c r="B307" s="169">
        <v>4652.8</v>
      </c>
    </row>
    <row r="308" spans="1:2">
      <c r="A308" s="170">
        <v>36832</v>
      </c>
      <c r="B308" s="169">
        <v>4653</v>
      </c>
    </row>
    <row r="309" spans="1:2">
      <c r="A309" s="170">
        <v>36833</v>
      </c>
      <c r="B309" s="169">
        <v>4653.2</v>
      </c>
    </row>
    <row r="310" spans="1:2">
      <c r="A310" s="170">
        <v>36834</v>
      </c>
      <c r="B310" s="169">
        <v>4653.5</v>
      </c>
    </row>
    <row r="311" spans="1:2">
      <c r="A311" s="170">
        <v>36835</v>
      </c>
      <c r="B311" s="169">
        <v>4653.7</v>
      </c>
    </row>
    <row r="312" spans="1:2">
      <c r="A312" s="170">
        <v>36836</v>
      </c>
      <c r="B312" s="169">
        <v>4653.8999999999996</v>
      </c>
    </row>
    <row r="313" spans="1:2">
      <c r="A313" s="170">
        <v>36837</v>
      </c>
      <c r="B313" s="169">
        <v>4654.1000000000004</v>
      </c>
    </row>
    <row r="314" spans="1:2">
      <c r="A314" s="170">
        <v>36838</v>
      </c>
      <c r="B314" s="169">
        <v>4654.3</v>
      </c>
    </row>
    <row r="315" spans="1:2">
      <c r="A315" s="170">
        <v>36839</v>
      </c>
      <c r="B315" s="169">
        <v>4654.6000000000004</v>
      </c>
    </row>
    <row r="316" spans="1:2">
      <c r="A316" s="170">
        <v>36840</v>
      </c>
      <c r="B316" s="169">
        <v>4654.8</v>
      </c>
    </row>
    <row r="317" spans="1:2">
      <c r="A317" s="170">
        <v>36841</v>
      </c>
      <c r="B317" s="169">
        <v>4655</v>
      </c>
    </row>
    <row r="318" spans="1:2">
      <c r="A318" s="170">
        <v>36842</v>
      </c>
      <c r="B318" s="169">
        <v>4655.2</v>
      </c>
    </row>
    <row r="319" spans="1:2">
      <c r="A319" s="170">
        <v>36843</v>
      </c>
      <c r="B319" s="169">
        <v>4655.3999999999996</v>
      </c>
    </row>
    <row r="320" spans="1:2">
      <c r="A320" s="170">
        <v>36844</v>
      </c>
      <c r="B320" s="169">
        <v>4655.7</v>
      </c>
    </row>
    <row r="321" spans="1:2">
      <c r="A321" s="170">
        <v>36845</v>
      </c>
      <c r="B321" s="169">
        <v>4655.8999999999996</v>
      </c>
    </row>
    <row r="322" spans="1:2">
      <c r="A322" s="170">
        <v>36846</v>
      </c>
      <c r="B322" s="169">
        <v>4656.1000000000004</v>
      </c>
    </row>
    <row r="323" spans="1:2">
      <c r="A323" s="170">
        <v>36847</v>
      </c>
      <c r="B323" s="169">
        <v>4656.3</v>
      </c>
    </row>
    <row r="324" spans="1:2">
      <c r="A324" s="170">
        <v>36848</v>
      </c>
      <c r="B324" s="169">
        <v>4656.5</v>
      </c>
    </row>
    <row r="325" spans="1:2">
      <c r="A325" s="170">
        <v>36849</v>
      </c>
      <c r="B325" s="169">
        <v>4656.7</v>
      </c>
    </row>
    <row r="326" spans="1:2">
      <c r="A326" s="170">
        <v>36850</v>
      </c>
      <c r="B326" s="169">
        <v>4656.8999999999996</v>
      </c>
    </row>
    <row r="327" spans="1:2">
      <c r="A327" s="170">
        <v>36851</v>
      </c>
      <c r="B327" s="169">
        <v>4657.1000000000004</v>
      </c>
    </row>
    <row r="328" spans="1:2">
      <c r="A328" s="170">
        <v>36852</v>
      </c>
      <c r="B328" s="169">
        <v>4657.3</v>
      </c>
    </row>
    <row r="329" spans="1:2">
      <c r="A329" s="170">
        <v>36853</v>
      </c>
      <c r="B329" s="169">
        <v>4657.5</v>
      </c>
    </row>
    <row r="330" spans="1:2">
      <c r="A330" s="170">
        <v>36854</v>
      </c>
      <c r="B330" s="169">
        <v>4657.7</v>
      </c>
    </row>
    <row r="331" spans="1:2">
      <c r="A331" s="170">
        <v>36855</v>
      </c>
      <c r="B331" s="169">
        <v>4657.8999999999996</v>
      </c>
    </row>
    <row r="332" spans="1:2">
      <c r="A332" s="170">
        <v>36856</v>
      </c>
      <c r="B332" s="169">
        <v>4658.1000000000004</v>
      </c>
    </row>
    <row r="333" spans="1:2">
      <c r="A333" s="170">
        <v>36857</v>
      </c>
      <c r="B333" s="169">
        <v>4658.3</v>
      </c>
    </row>
    <row r="334" spans="1:2">
      <c r="A334" s="170">
        <v>36858</v>
      </c>
      <c r="B334" s="169">
        <v>4658.5</v>
      </c>
    </row>
    <row r="335" spans="1:2">
      <c r="A335" s="170">
        <v>36859</v>
      </c>
      <c r="B335" s="169">
        <v>4658.7</v>
      </c>
    </row>
    <row r="336" spans="1:2">
      <c r="A336" s="170">
        <v>36860</v>
      </c>
      <c r="B336" s="169">
        <v>4659</v>
      </c>
    </row>
    <row r="337" spans="1:2">
      <c r="A337" s="170">
        <v>36861</v>
      </c>
      <c r="B337" s="169">
        <v>4659.1000000000004</v>
      </c>
    </row>
    <row r="338" spans="1:2">
      <c r="A338" s="170">
        <v>36862</v>
      </c>
      <c r="B338" s="169">
        <v>4659.3</v>
      </c>
    </row>
    <row r="339" spans="1:2">
      <c r="A339" s="170">
        <v>36863</v>
      </c>
      <c r="B339" s="169">
        <v>4659.5</v>
      </c>
    </row>
    <row r="340" spans="1:2">
      <c r="A340" s="170">
        <v>36864</v>
      </c>
      <c r="B340" s="169">
        <v>4659.7</v>
      </c>
    </row>
    <row r="341" spans="1:2">
      <c r="A341" s="170">
        <v>36865</v>
      </c>
      <c r="B341" s="169">
        <v>4659.8999999999996</v>
      </c>
    </row>
    <row r="342" spans="1:2">
      <c r="A342" s="170">
        <v>36866</v>
      </c>
      <c r="B342" s="169">
        <v>4660.1000000000004</v>
      </c>
    </row>
    <row r="343" spans="1:2">
      <c r="A343" s="170">
        <v>36867</v>
      </c>
      <c r="B343" s="169">
        <v>4660.3</v>
      </c>
    </row>
    <row r="344" spans="1:2">
      <c r="A344" s="170">
        <v>36868</v>
      </c>
      <c r="B344" s="169">
        <v>4660.5</v>
      </c>
    </row>
    <row r="345" spans="1:2">
      <c r="A345" s="170">
        <v>36869</v>
      </c>
      <c r="B345" s="169">
        <v>4660.6000000000004</v>
      </c>
    </row>
    <row r="346" spans="1:2">
      <c r="A346" s="170">
        <v>36870</v>
      </c>
      <c r="B346" s="169">
        <v>4660.8</v>
      </c>
    </row>
    <row r="347" spans="1:2">
      <c r="A347" s="170">
        <v>36871</v>
      </c>
      <c r="B347" s="169">
        <v>4660.8</v>
      </c>
    </row>
    <row r="348" spans="1:2">
      <c r="A348" s="170">
        <v>36872</v>
      </c>
      <c r="B348" s="169">
        <v>4660.8</v>
      </c>
    </row>
    <row r="349" spans="1:2">
      <c r="A349" s="170">
        <v>36873</v>
      </c>
      <c r="B349" s="169">
        <v>4660.8999999999996</v>
      </c>
    </row>
    <row r="350" spans="1:2">
      <c r="A350" s="170">
        <v>36874</v>
      </c>
      <c r="B350" s="169">
        <v>4661.2</v>
      </c>
    </row>
    <row r="351" spans="1:2">
      <c r="A351" s="170">
        <v>36875</v>
      </c>
      <c r="B351" s="169">
        <v>4661.3999999999996</v>
      </c>
    </row>
    <row r="352" spans="1:2">
      <c r="A352" s="170">
        <v>36876</v>
      </c>
      <c r="B352" s="169">
        <v>4661.5</v>
      </c>
    </row>
    <row r="353" spans="1:2">
      <c r="A353" s="170">
        <v>36877</v>
      </c>
      <c r="B353" s="169">
        <v>4661.7</v>
      </c>
    </row>
    <row r="354" spans="1:2">
      <c r="A354" s="170">
        <v>36878</v>
      </c>
      <c r="B354" s="169">
        <v>4661.8999999999996</v>
      </c>
    </row>
    <row r="355" spans="1:2">
      <c r="A355" s="170">
        <v>36879</v>
      </c>
      <c r="B355" s="169">
        <v>4662.1000000000004</v>
      </c>
    </row>
    <row r="356" spans="1:2">
      <c r="A356" s="170">
        <v>36880</v>
      </c>
      <c r="B356" s="169">
        <v>4662.3</v>
      </c>
    </row>
    <row r="357" spans="1:2">
      <c r="A357" s="170">
        <v>36881</v>
      </c>
      <c r="B357" s="169">
        <v>4662.5</v>
      </c>
    </row>
    <row r="358" spans="1:2">
      <c r="A358" s="170">
        <v>36882</v>
      </c>
      <c r="B358" s="169">
        <v>4662.6000000000004</v>
      </c>
    </row>
    <row r="359" spans="1:2">
      <c r="A359" s="170">
        <v>36883</v>
      </c>
      <c r="B359" s="169">
        <v>4662.8999999999996</v>
      </c>
    </row>
    <row r="360" spans="1:2">
      <c r="A360" s="170">
        <v>36884</v>
      </c>
      <c r="B360" s="169">
        <v>4663.1000000000004</v>
      </c>
    </row>
    <row r="361" spans="1:2">
      <c r="A361" s="170">
        <v>36885</v>
      </c>
      <c r="B361" s="169">
        <v>4663.2</v>
      </c>
    </row>
    <row r="362" spans="1:2">
      <c r="A362" s="170">
        <v>36886</v>
      </c>
      <c r="B362" s="169">
        <v>4663.3</v>
      </c>
    </row>
    <row r="363" spans="1:2">
      <c r="A363" s="170">
        <v>36887</v>
      </c>
      <c r="B363" s="169">
        <v>4663.3999999999996</v>
      </c>
    </row>
    <row r="364" spans="1:2">
      <c r="A364" s="170">
        <v>36888</v>
      </c>
      <c r="B364" s="169">
        <v>4663.6000000000004</v>
      </c>
    </row>
    <row r="365" spans="1:2">
      <c r="A365" s="170">
        <v>36889</v>
      </c>
      <c r="B365" s="169">
        <v>4663.7</v>
      </c>
    </row>
    <row r="366" spans="1:2">
      <c r="A366" s="170">
        <v>36890</v>
      </c>
      <c r="B366" s="169">
        <v>4663.8999999999996</v>
      </c>
    </row>
    <row r="367" spans="1:2">
      <c r="A367" s="170">
        <v>36891</v>
      </c>
      <c r="B367" s="169">
        <v>4664</v>
      </c>
    </row>
    <row r="368" spans="1:2">
      <c r="A368" s="170">
        <v>36892</v>
      </c>
      <c r="B368" s="169">
        <v>4664.1000000000004</v>
      </c>
    </row>
    <row r="369" spans="1:2">
      <c r="A369" s="170">
        <v>36893</v>
      </c>
      <c r="B369" s="169">
        <v>4664.3</v>
      </c>
    </row>
    <row r="370" spans="1:2">
      <c r="A370" s="170">
        <v>36894</v>
      </c>
      <c r="B370" s="169">
        <v>4664.3999999999996</v>
      </c>
    </row>
    <row r="371" spans="1:2">
      <c r="A371" s="170">
        <v>36895</v>
      </c>
      <c r="B371" s="169">
        <v>4664.5</v>
      </c>
    </row>
    <row r="372" spans="1:2">
      <c r="A372" s="170">
        <v>36896</v>
      </c>
      <c r="B372" s="169">
        <v>4664.7</v>
      </c>
    </row>
    <row r="373" spans="1:2">
      <c r="A373" s="170">
        <v>36897</v>
      </c>
      <c r="B373" s="169">
        <v>4664.8</v>
      </c>
    </row>
    <row r="374" spans="1:2">
      <c r="A374" s="170">
        <v>36898</v>
      </c>
      <c r="B374" s="169">
        <v>4664.8999999999996</v>
      </c>
    </row>
    <row r="375" spans="1:2">
      <c r="A375" s="170">
        <v>36899</v>
      </c>
      <c r="B375" s="169">
        <v>4664.8999999999996</v>
      </c>
    </row>
    <row r="376" spans="1:2">
      <c r="A376" s="170">
        <v>36900</v>
      </c>
      <c r="B376" s="169">
        <v>4664.6000000000004</v>
      </c>
    </row>
    <row r="377" spans="1:2">
      <c r="A377" s="170">
        <v>36901</v>
      </c>
      <c r="B377" s="169">
        <v>4664.3999999999996</v>
      </c>
    </row>
    <row r="378" spans="1:2">
      <c r="A378" s="170">
        <v>36902</v>
      </c>
      <c r="B378" s="169">
        <v>4664.2</v>
      </c>
    </row>
    <row r="379" spans="1:2">
      <c r="A379" s="170">
        <v>36903</v>
      </c>
      <c r="B379" s="169">
        <v>4664</v>
      </c>
    </row>
    <row r="380" spans="1:2">
      <c r="A380" s="170">
        <v>36904</v>
      </c>
      <c r="B380" s="169">
        <v>4663.8</v>
      </c>
    </row>
    <row r="381" spans="1:2">
      <c r="A381" s="170">
        <v>36905</v>
      </c>
      <c r="B381" s="169">
        <v>4663.6000000000004</v>
      </c>
    </row>
    <row r="382" spans="1:2">
      <c r="A382" s="170">
        <v>36906</v>
      </c>
      <c r="B382" s="169">
        <v>4663.3999999999996</v>
      </c>
    </row>
    <row r="383" spans="1:2">
      <c r="A383" s="170">
        <v>36907</v>
      </c>
      <c r="B383" s="169">
        <v>4663.2</v>
      </c>
    </row>
    <row r="384" spans="1:2">
      <c r="A384" s="170">
        <v>36908</v>
      </c>
      <c r="B384" s="169">
        <v>4663</v>
      </c>
    </row>
    <row r="385" spans="1:2">
      <c r="A385" s="170">
        <v>36909</v>
      </c>
      <c r="B385" s="169">
        <v>4662.8999999999996</v>
      </c>
    </row>
    <row r="386" spans="1:2">
      <c r="A386" s="170">
        <v>36910</v>
      </c>
      <c r="B386" s="169">
        <v>4662.8</v>
      </c>
    </row>
    <row r="387" spans="1:2">
      <c r="A387" s="170">
        <v>36911</v>
      </c>
      <c r="B387" s="169">
        <v>4662.7</v>
      </c>
    </row>
    <row r="388" spans="1:2">
      <c r="A388" s="170">
        <v>36912</v>
      </c>
      <c r="B388" s="169">
        <v>4662.6000000000004</v>
      </c>
    </row>
    <row r="389" spans="1:2">
      <c r="A389" s="170">
        <v>36913</v>
      </c>
      <c r="B389" s="169">
        <v>4662.3999999999996</v>
      </c>
    </row>
    <row r="390" spans="1:2">
      <c r="A390" s="170">
        <v>36914</v>
      </c>
      <c r="B390" s="169">
        <v>4662.3999999999996</v>
      </c>
    </row>
    <row r="391" spans="1:2">
      <c r="A391" s="170">
        <v>36915</v>
      </c>
      <c r="B391" s="169">
        <v>4662.3</v>
      </c>
    </row>
    <row r="392" spans="1:2">
      <c r="A392" s="170">
        <v>36916</v>
      </c>
      <c r="B392" s="169">
        <v>4662.2</v>
      </c>
    </row>
    <row r="393" spans="1:2">
      <c r="A393" s="170">
        <v>36917</v>
      </c>
      <c r="B393" s="169">
        <v>4662.2</v>
      </c>
    </row>
    <row r="394" spans="1:2">
      <c r="A394" s="170">
        <v>36918</v>
      </c>
      <c r="B394" s="169">
        <v>4662.1000000000004</v>
      </c>
    </row>
    <row r="395" spans="1:2">
      <c r="A395" s="170">
        <v>36919</v>
      </c>
      <c r="B395" s="169">
        <v>4662</v>
      </c>
    </row>
    <row r="396" spans="1:2">
      <c r="A396" s="170">
        <v>36920</v>
      </c>
      <c r="B396" s="169">
        <v>4661.8999999999996</v>
      </c>
    </row>
    <row r="397" spans="1:2">
      <c r="A397" s="170">
        <v>36921</v>
      </c>
      <c r="B397" s="169">
        <v>4661.8999999999996</v>
      </c>
    </row>
    <row r="398" spans="1:2">
      <c r="A398" s="170">
        <v>36922</v>
      </c>
      <c r="B398" s="169">
        <v>4662</v>
      </c>
    </row>
    <row r="399" spans="1:2">
      <c r="A399" s="170">
        <v>36923</v>
      </c>
      <c r="B399" s="169">
        <v>4662</v>
      </c>
    </row>
    <row r="400" spans="1:2">
      <c r="A400" s="170">
        <v>36924</v>
      </c>
      <c r="B400" s="169">
        <v>4662</v>
      </c>
    </row>
    <row r="401" spans="1:2">
      <c r="A401" s="170">
        <v>36925</v>
      </c>
      <c r="B401" s="169">
        <v>4662.1000000000004</v>
      </c>
    </row>
    <row r="402" spans="1:2">
      <c r="A402" s="170">
        <v>36926</v>
      </c>
      <c r="B402" s="169">
        <v>4662.1000000000004</v>
      </c>
    </row>
    <row r="403" spans="1:2">
      <c r="A403" s="170">
        <v>36927</v>
      </c>
      <c r="B403" s="169">
        <v>4662.2</v>
      </c>
    </row>
    <row r="404" spans="1:2">
      <c r="A404" s="170">
        <v>36928</v>
      </c>
      <c r="B404" s="169">
        <v>4662.3</v>
      </c>
    </row>
    <row r="405" spans="1:2">
      <c r="A405" s="170">
        <v>36929</v>
      </c>
      <c r="B405" s="169">
        <v>4662.5</v>
      </c>
    </row>
    <row r="406" spans="1:2">
      <c r="A406" s="170">
        <v>36930</v>
      </c>
      <c r="B406" s="169">
        <v>4662.5</v>
      </c>
    </row>
    <row r="407" spans="1:2">
      <c r="A407" s="170">
        <v>36931</v>
      </c>
      <c r="B407" s="169">
        <v>4662.6000000000004</v>
      </c>
    </row>
    <row r="408" spans="1:2">
      <c r="A408" s="170">
        <v>36932</v>
      </c>
      <c r="B408" s="169">
        <v>4662.8</v>
      </c>
    </row>
    <row r="409" spans="1:2">
      <c r="A409" s="170">
        <v>36933</v>
      </c>
      <c r="B409" s="169">
        <v>4662.8999999999996</v>
      </c>
    </row>
    <row r="410" spans="1:2">
      <c r="A410" s="170">
        <v>36934</v>
      </c>
      <c r="B410" s="169">
        <v>4663</v>
      </c>
    </row>
    <row r="411" spans="1:2">
      <c r="A411" s="170">
        <v>36935</v>
      </c>
      <c r="B411" s="169">
        <v>4663.2</v>
      </c>
    </row>
    <row r="412" spans="1:2">
      <c r="A412" s="170">
        <v>36936</v>
      </c>
      <c r="B412" s="169">
        <v>4663.3</v>
      </c>
    </row>
    <row r="413" spans="1:2">
      <c r="A413" s="170">
        <v>36937</v>
      </c>
      <c r="B413" s="169">
        <v>4663.3999999999996</v>
      </c>
    </row>
    <row r="414" spans="1:2">
      <c r="A414" s="170">
        <v>36938</v>
      </c>
      <c r="B414" s="169">
        <v>4663.3999999999996</v>
      </c>
    </row>
    <row r="415" spans="1:2">
      <c r="A415" s="170">
        <v>36939</v>
      </c>
      <c r="B415" s="169">
        <v>4663.6000000000004</v>
      </c>
    </row>
    <row r="416" spans="1:2">
      <c r="A416" s="170">
        <v>36940</v>
      </c>
      <c r="B416" s="169">
        <v>4663.6000000000004</v>
      </c>
    </row>
    <row r="417" spans="1:2">
      <c r="A417" s="170">
        <v>36941</v>
      </c>
      <c r="B417" s="169">
        <v>4663.8</v>
      </c>
    </row>
    <row r="418" spans="1:2">
      <c r="A418" s="170">
        <v>36942</v>
      </c>
      <c r="B418" s="169">
        <v>4663.8999999999996</v>
      </c>
    </row>
    <row r="419" spans="1:2">
      <c r="A419" s="170">
        <v>36943</v>
      </c>
      <c r="B419" s="169">
        <v>4664.1000000000004</v>
      </c>
    </row>
    <row r="420" spans="1:2">
      <c r="A420" s="170">
        <v>36944</v>
      </c>
      <c r="B420" s="169">
        <v>4664.2</v>
      </c>
    </row>
    <row r="421" spans="1:2">
      <c r="A421" s="170">
        <v>36945</v>
      </c>
      <c r="B421" s="169">
        <v>4664.3999999999996</v>
      </c>
    </row>
    <row r="422" spans="1:2">
      <c r="A422" s="170">
        <v>36946</v>
      </c>
      <c r="B422" s="169">
        <v>4664.5</v>
      </c>
    </row>
    <row r="423" spans="1:2">
      <c r="A423" s="170">
        <v>36947</v>
      </c>
      <c r="B423" s="169">
        <v>4664.6000000000004</v>
      </c>
    </row>
    <row r="424" spans="1:2">
      <c r="A424" s="170">
        <v>36948</v>
      </c>
      <c r="B424" s="169">
        <v>4664.7</v>
      </c>
    </row>
    <row r="425" spans="1:2">
      <c r="A425" s="170">
        <v>36949</v>
      </c>
      <c r="B425" s="169">
        <v>4664.8</v>
      </c>
    </row>
    <row r="426" spans="1:2">
      <c r="A426" s="170">
        <v>36950</v>
      </c>
      <c r="B426" s="169">
        <v>4664.8999999999996</v>
      </c>
    </row>
    <row r="427" spans="1:2">
      <c r="A427" s="170">
        <v>36951</v>
      </c>
      <c r="B427" s="169">
        <v>4664.8999999999996</v>
      </c>
    </row>
    <row r="428" spans="1:2">
      <c r="A428" s="170">
        <v>36952</v>
      </c>
      <c r="B428" s="169">
        <v>4665</v>
      </c>
    </row>
    <row r="429" spans="1:2">
      <c r="A429" s="170">
        <v>36953</v>
      </c>
      <c r="B429" s="169">
        <v>4665.2</v>
      </c>
    </row>
    <row r="430" spans="1:2">
      <c r="A430" s="170">
        <v>36954</v>
      </c>
      <c r="B430" s="169">
        <v>4665.3</v>
      </c>
    </row>
    <row r="431" spans="1:2">
      <c r="A431" s="170">
        <v>36955</v>
      </c>
      <c r="B431" s="169">
        <v>4665.3999999999996</v>
      </c>
    </row>
    <row r="432" spans="1:2">
      <c r="A432" s="170">
        <v>36956</v>
      </c>
      <c r="B432" s="169">
        <v>4665.5</v>
      </c>
    </row>
    <row r="433" spans="1:2">
      <c r="A433" s="170">
        <v>36957</v>
      </c>
      <c r="B433" s="169">
        <v>4665.6000000000004</v>
      </c>
    </row>
    <row r="434" spans="1:2">
      <c r="A434" s="170">
        <v>36958</v>
      </c>
      <c r="B434" s="169">
        <v>4665.7</v>
      </c>
    </row>
    <row r="435" spans="1:2">
      <c r="A435" s="170">
        <v>36959</v>
      </c>
      <c r="B435" s="169">
        <v>4665.8999999999996</v>
      </c>
    </row>
    <row r="436" spans="1:2">
      <c r="A436" s="170">
        <v>36960</v>
      </c>
      <c r="B436" s="169">
        <v>4666.1000000000004</v>
      </c>
    </row>
    <row r="437" spans="1:2">
      <c r="A437" s="170">
        <v>36961</v>
      </c>
      <c r="B437" s="169">
        <v>4666.3</v>
      </c>
    </row>
    <row r="438" spans="1:2">
      <c r="A438" s="170">
        <v>36962</v>
      </c>
      <c r="B438" s="169">
        <v>4666.5</v>
      </c>
    </row>
    <row r="439" spans="1:2">
      <c r="A439" s="170">
        <v>36963</v>
      </c>
      <c r="B439" s="169">
        <v>4666.6000000000004</v>
      </c>
    </row>
    <row r="440" spans="1:2">
      <c r="A440" s="170">
        <v>36964</v>
      </c>
      <c r="B440" s="169">
        <v>4666.8</v>
      </c>
    </row>
    <row r="441" spans="1:2">
      <c r="A441" s="170">
        <v>36965</v>
      </c>
      <c r="B441" s="169">
        <v>4666.8999999999996</v>
      </c>
    </row>
    <row r="442" spans="1:2">
      <c r="A442" s="170">
        <v>36966</v>
      </c>
      <c r="B442" s="169">
        <v>4667.1000000000004</v>
      </c>
    </row>
    <row r="443" spans="1:2">
      <c r="A443" s="170">
        <v>36967</v>
      </c>
      <c r="B443" s="169">
        <v>4667.3</v>
      </c>
    </row>
    <row r="444" spans="1:2">
      <c r="A444" s="170">
        <v>36968</v>
      </c>
      <c r="B444" s="169">
        <v>4667.3999999999996</v>
      </c>
    </row>
    <row r="445" spans="1:2">
      <c r="A445" s="170">
        <v>36969</v>
      </c>
      <c r="B445" s="169">
        <v>4667.6000000000004</v>
      </c>
    </row>
    <row r="446" spans="1:2">
      <c r="A446" s="170">
        <v>36970</v>
      </c>
      <c r="B446" s="169">
        <v>4668</v>
      </c>
    </row>
    <row r="447" spans="1:2">
      <c r="A447" s="170">
        <v>36971</v>
      </c>
      <c r="B447" s="169">
        <v>4668.6000000000004</v>
      </c>
    </row>
    <row r="448" spans="1:2">
      <c r="A448" s="170">
        <v>36972</v>
      </c>
      <c r="B448" s="169">
        <v>4669.2</v>
      </c>
    </row>
    <row r="449" spans="1:2">
      <c r="A449" s="170">
        <v>36973</v>
      </c>
      <c r="B449" s="169">
        <v>4669.7</v>
      </c>
    </row>
    <row r="450" spans="1:2">
      <c r="A450" s="170">
        <v>36974</v>
      </c>
      <c r="B450" s="169">
        <v>4670.3</v>
      </c>
    </row>
    <row r="451" spans="1:2">
      <c r="A451" s="170">
        <v>36975</v>
      </c>
      <c r="B451" s="169">
        <v>4670.8</v>
      </c>
    </row>
    <row r="452" spans="1:2">
      <c r="A452" s="170">
        <v>36976</v>
      </c>
      <c r="B452" s="169">
        <v>4671.3</v>
      </c>
    </row>
    <row r="453" spans="1:2">
      <c r="A453" s="170">
        <v>36977</v>
      </c>
      <c r="B453" s="169">
        <v>4671.7</v>
      </c>
    </row>
    <row r="454" spans="1:2">
      <c r="A454" s="170">
        <v>36978</v>
      </c>
      <c r="B454" s="169">
        <v>4671.6000000000004</v>
      </c>
    </row>
    <row r="455" spans="1:2">
      <c r="A455" s="170">
        <v>36979</v>
      </c>
      <c r="B455" s="169">
        <v>4671.2</v>
      </c>
    </row>
    <row r="456" spans="1:2">
      <c r="A456" s="170">
        <v>36980</v>
      </c>
      <c r="B456" s="169">
        <v>4670.8</v>
      </c>
    </row>
    <row r="457" spans="1:2">
      <c r="A457" s="170">
        <v>36981</v>
      </c>
      <c r="B457" s="169">
        <v>4670.5</v>
      </c>
    </row>
    <row r="458" spans="1:2">
      <c r="A458" s="170">
        <v>36982</v>
      </c>
      <c r="B458" s="169">
        <v>4670.3</v>
      </c>
    </row>
    <row r="459" spans="1:2">
      <c r="A459" s="170">
        <v>36983</v>
      </c>
      <c r="B459" s="169">
        <v>4670.3</v>
      </c>
    </row>
    <row r="460" spans="1:2">
      <c r="A460" s="170">
        <v>36984</v>
      </c>
      <c r="B460" s="169">
        <v>4670.3</v>
      </c>
    </row>
    <row r="461" spans="1:2">
      <c r="A461" s="170">
        <v>36985</v>
      </c>
      <c r="B461" s="169">
        <v>4670.3</v>
      </c>
    </row>
    <row r="462" spans="1:2">
      <c r="A462" s="170">
        <v>36986</v>
      </c>
      <c r="B462" s="169">
        <v>4670.3999999999996</v>
      </c>
    </row>
    <row r="463" spans="1:2">
      <c r="A463" s="170">
        <v>36987</v>
      </c>
      <c r="B463" s="169">
        <v>4670.6000000000004</v>
      </c>
    </row>
    <row r="464" spans="1:2">
      <c r="A464" s="170">
        <v>36988</v>
      </c>
      <c r="B464" s="169">
        <v>4670.7</v>
      </c>
    </row>
    <row r="465" spans="1:2">
      <c r="A465" s="170">
        <v>36989</v>
      </c>
      <c r="B465" s="169">
        <v>4670.8999999999996</v>
      </c>
    </row>
    <row r="466" spans="1:2">
      <c r="A466" s="170">
        <v>36990</v>
      </c>
      <c r="B466" s="169">
        <v>4671</v>
      </c>
    </row>
    <row r="467" spans="1:2">
      <c r="A467" s="170">
        <v>36991</v>
      </c>
      <c r="B467" s="169">
        <v>4671.1000000000004</v>
      </c>
    </row>
    <row r="468" spans="1:2">
      <c r="A468" s="170">
        <v>36992</v>
      </c>
      <c r="B468" s="169">
        <v>4671</v>
      </c>
    </row>
    <row r="469" spans="1:2">
      <c r="A469" s="170">
        <v>36993</v>
      </c>
      <c r="B469" s="169">
        <v>4671</v>
      </c>
    </row>
    <row r="470" spans="1:2">
      <c r="A470" s="170">
        <v>36994</v>
      </c>
      <c r="B470" s="169">
        <v>4670.8</v>
      </c>
    </row>
    <row r="471" spans="1:2">
      <c r="A471" s="170">
        <v>36995</v>
      </c>
      <c r="B471" s="169">
        <v>4670.7</v>
      </c>
    </row>
    <row r="472" spans="1:2">
      <c r="A472" s="170">
        <v>36996</v>
      </c>
      <c r="B472" s="169">
        <v>4670.7</v>
      </c>
    </row>
    <row r="473" spans="1:2">
      <c r="A473" s="170">
        <v>36997</v>
      </c>
      <c r="B473" s="169">
        <v>4670.8</v>
      </c>
    </row>
    <row r="474" spans="1:2">
      <c r="A474" s="170">
        <v>36998</v>
      </c>
      <c r="B474" s="169">
        <v>4670.8999999999996</v>
      </c>
    </row>
    <row r="475" spans="1:2">
      <c r="A475" s="170">
        <v>36999</v>
      </c>
      <c r="B475" s="169">
        <v>4671.1000000000004</v>
      </c>
    </row>
    <row r="476" spans="1:2">
      <c r="A476" s="170">
        <v>37000</v>
      </c>
      <c r="B476" s="169">
        <v>4671.3</v>
      </c>
    </row>
    <row r="477" spans="1:2">
      <c r="A477" s="170">
        <v>37001</v>
      </c>
      <c r="B477" s="169">
        <v>4671.3999999999996</v>
      </c>
    </row>
    <row r="478" spans="1:2">
      <c r="A478" s="170">
        <v>37002</v>
      </c>
      <c r="B478" s="169">
        <v>4671.7</v>
      </c>
    </row>
    <row r="479" spans="1:2">
      <c r="A479" s="170">
        <v>37003</v>
      </c>
      <c r="B479" s="169">
        <v>4671.8</v>
      </c>
    </row>
    <row r="480" spans="1:2">
      <c r="A480" s="170">
        <v>37004</v>
      </c>
      <c r="B480" s="169">
        <v>4671.8</v>
      </c>
    </row>
    <row r="481" spans="1:2">
      <c r="A481" s="170">
        <v>37005</v>
      </c>
      <c r="B481" s="169">
        <v>4671.7</v>
      </c>
    </row>
    <row r="482" spans="1:2">
      <c r="A482" s="170">
        <v>37006</v>
      </c>
      <c r="B482" s="169">
        <v>4671.6000000000004</v>
      </c>
    </row>
    <row r="483" spans="1:2">
      <c r="A483" s="170">
        <v>37007</v>
      </c>
      <c r="B483" s="169">
        <v>4671.6000000000004</v>
      </c>
    </row>
    <row r="484" spans="1:2">
      <c r="A484" s="170">
        <v>37008</v>
      </c>
      <c r="B484" s="169">
        <v>4671.7</v>
      </c>
    </row>
    <row r="485" spans="1:2">
      <c r="A485" s="170">
        <v>37009</v>
      </c>
      <c r="B485" s="169">
        <v>4672</v>
      </c>
    </row>
    <row r="486" spans="1:2">
      <c r="A486" s="170">
        <v>37010</v>
      </c>
      <c r="B486" s="169">
        <v>4672</v>
      </c>
    </row>
    <row r="487" spans="1:2">
      <c r="A487" s="170">
        <v>37011</v>
      </c>
      <c r="B487" s="169">
        <v>4672.3</v>
      </c>
    </row>
    <row r="488" spans="1:2">
      <c r="A488" s="170">
        <v>37012</v>
      </c>
      <c r="B488" s="169">
        <v>4672.1000000000004</v>
      </c>
    </row>
    <row r="489" spans="1:2">
      <c r="A489" s="170">
        <v>37013</v>
      </c>
      <c r="B489" s="169">
        <v>4671.8</v>
      </c>
    </row>
    <row r="490" spans="1:2">
      <c r="A490" s="170">
        <v>37014</v>
      </c>
      <c r="B490" s="169">
        <v>4671.5</v>
      </c>
    </row>
    <row r="491" spans="1:2">
      <c r="A491" s="170">
        <v>37015</v>
      </c>
      <c r="B491" s="169">
        <v>4671.3</v>
      </c>
    </row>
    <row r="492" spans="1:2">
      <c r="A492" s="170">
        <v>37016</v>
      </c>
      <c r="B492" s="169">
        <v>4671.3999999999996</v>
      </c>
    </row>
    <row r="493" spans="1:2">
      <c r="A493" s="170">
        <v>37017</v>
      </c>
      <c r="B493" s="169">
        <v>4671.5</v>
      </c>
    </row>
    <row r="494" spans="1:2">
      <c r="A494" s="170">
        <v>37018</v>
      </c>
      <c r="B494" s="169">
        <v>4671.6000000000004</v>
      </c>
    </row>
    <row r="495" spans="1:2">
      <c r="A495" s="170">
        <v>37019</v>
      </c>
      <c r="B495" s="169">
        <v>4671.7</v>
      </c>
    </row>
    <row r="496" spans="1:2">
      <c r="A496" s="170">
        <v>37020</v>
      </c>
      <c r="B496" s="169">
        <v>4671.7</v>
      </c>
    </row>
    <row r="497" spans="1:2">
      <c r="A497" s="170">
        <v>37021</v>
      </c>
      <c r="B497" s="169">
        <v>4671.6000000000004</v>
      </c>
    </row>
    <row r="498" spans="1:2">
      <c r="A498" s="170">
        <v>37022</v>
      </c>
      <c r="B498" s="169">
        <v>4671.6000000000004</v>
      </c>
    </row>
    <row r="499" spans="1:2">
      <c r="A499" s="170">
        <v>37023</v>
      </c>
      <c r="B499" s="169">
        <v>4671.7</v>
      </c>
    </row>
    <row r="500" spans="1:2">
      <c r="A500" s="170">
        <v>37024</v>
      </c>
      <c r="B500" s="169">
        <v>4671.6000000000004</v>
      </c>
    </row>
    <row r="501" spans="1:2">
      <c r="A501" s="170">
        <v>37025</v>
      </c>
      <c r="B501" s="169">
        <v>4671.6000000000004</v>
      </c>
    </row>
    <row r="502" spans="1:2">
      <c r="A502" s="170">
        <v>37026</v>
      </c>
      <c r="B502" s="169">
        <v>4671.3999999999996</v>
      </c>
    </row>
    <row r="503" spans="1:2">
      <c r="A503" s="170">
        <v>37027</v>
      </c>
      <c r="B503" s="169">
        <v>4671.5</v>
      </c>
    </row>
    <row r="504" spans="1:2">
      <c r="A504" s="170">
        <v>37028</v>
      </c>
      <c r="B504" s="169">
        <v>4671.3999999999996</v>
      </c>
    </row>
    <row r="505" spans="1:2">
      <c r="A505" s="170">
        <v>37029</v>
      </c>
      <c r="B505" s="169">
        <v>4671.3999999999996</v>
      </c>
    </row>
    <row r="506" spans="1:2">
      <c r="A506" s="170">
        <v>37030</v>
      </c>
      <c r="B506" s="169">
        <v>4671.3</v>
      </c>
    </row>
    <row r="507" spans="1:2">
      <c r="A507" s="170">
        <v>37031</v>
      </c>
      <c r="B507" s="169">
        <v>4671.1000000000004</v>
      </c>
    </row>
    <row r="508" spans="1:2">
      <c r="A508" s="170">
        <v>37032</v>
      </c>
      <c r="B508" s="169">
        <v>4671</v>
      </c>
    </row>
    <row r="509" spans="1:2">
      <c r="A509" s="170">
        <v>37033</v>
      </c>
      <c r="B509" s="169">
        <v>4670.8</v>
      </c>
    </row>
    <row r="510" spans="1:2">
      <c r="A510" s="170">
        <v>37034</v>
      </c>
      <c r="B510" s="169">
        <v>4670.6000000000004</v>
      </c>
    </row>
    <row r="511" spans="1:2">
      <c r="A511" s="170">
        <v>37035</v>
      </c>
      <c r="B511" s="169">
        <v>4670.3</v>
      </c>
    </row>
    <row r="512" spans="1:2">
      <c r="A512" s="170">
        <v>37036</v>
      </c>
      <c r="B512" s="169">
        <v>4670</v>
      </c>
    </row>
    <row r="513" spans="1:2">
      <c r="A513" s="170">
        <v>37037</v>
      </c>
      <c r="B513" s="169">
        <v>4669.7</v>
      </c>
    </row>
    <row r="514" spans="1:2">
      <c r="A514" s="170">
        <v>37038</v>
      </c>
      <c r="B514" s="169">
        <v>4669.3999999999996</v>
      </c>
    </row>
    <row r="515" spans="1:2">
      <c r="A515" s="170">
        <v>37039</v>
      </c>
      <c r="B515" s="169">
        <v>4669.1000000000004</v>
      </c>
    </row>
    <row r="516" spans="1:2">
      <c r="A516" s="170">
        <v>37040</v>
      </c>
      <c r="B516" s="169">
        <v>4668.8</v>
      </c>
    </row>
    <row r="517" spans="1:2">
      <c r="A517" s="170">
        <v>37041</v>
      </c>
      <c r="B517" s="169">
        <v>4668.6000000000004</v>
      </c>
    </row>
    <row r="518" spans="1:2">
      <c r="A518" s="170">
        <v>37042</v>
      </c>
      <c r="B518" s="169">
        <v>4668.3</v>
      </c>
    </row>
    <row r="519" spans="1:2">
      <c r="A519" s="170">
        <v>37043</v>
      </c>
      <c r="B519" s="169">
        <v>4668</v>
      </c>
    </row>
    <row r="520" spans="1:2">
      <c r="A520" s="170">
        <v>37044</v>
      </c>
      <c r="B520" s="169">
        <v>4667.7</v>
      </c>
    </row>
    <row r="521" spans="1:2">
      <c r="A521" s="170">
        <v>37045</v>
      </c>
      <c r="B521" s="169">
        <v>4667.3999999999996</v>
      </c>
    </row>
    <row r="522" spans="1:2">
      <c r="A522" s="170">
        <v>37046</v>
      </c>
      <c r="B522" s="169">
        <v>4667.1000000000004</v>
      </c>
    </row>
    <row r="523" spans="1:2">
      <c r="A523" s="170">
        <v>37047</v>
      </c>
      <c r="B523" s="169">
        <v>4666.8</v>
      </c>
    </row>
    <row r="524" spans="1:2">
      <c r="A524" s="170">
        <v>37048</v>
      </c>
      <c r="B524" s="169">
        <v>4666.5</v>
      </c>
    </row>
    <row r="525" spans="1:2">
      <c r="A525" s="170">
        <v>37049</v>
      </c>
      <c r="B525" s="169">
        <v>4666.3</v>
      </c>
    </row>
    <row r="526" spans="1:2">
      <c r="A526" s="170">
        <v>37050</v>
      </c>
      <c r="B526" s="169">
        <v>4666.1000000000004</v>
      </c>
    </row>
    <row r="527" spans="1:2">
      <c r="A527" s="170">
        <v>37051</v>
      </c>
      <c r="B527" s="169">
        <v>4666</v>
      </c>
    </row>
    <row r="528" spans="1:2">
      <c r="A528" s="170">
        <v>37052</v>
      </c>
      <c r="B528" s="169">
        <v>4665.5</v>
      </c>
    </row>
    <row r="529" spans="1:2">
      <c r="A529" s="170">
        <v>37053</v>
      </c>
      <c r="B529" s="169">
        <v>4665.2</v>
      </c>
    </row>
    <row r="530" spans="1:2">
      <c r="A530" s="170">
        <v>37054</v>
      </c>
      <c r="B530" s="169">
        <v>4664.8999999999996</v>
      </c>
    </row>
    <row r="531" spans="1:2">
      <c r="A531" s="170">
        <v>37055</v>
      </c>
      <c r="B531" s="169">
        <v>4664.8</v>
      </c>
    </row>
    <row r="532" spans="1:2">
      <c r="A532" s="170">
        <v>37056</v>
      </c>
      <c r="B532" s="169">
        <v>4664.6000000000004</v>
      </c>
    </row>
    <row r="533" spans="1:2">
      <c r="A533" s="170">
        <v>37057</v>
      </c>
      <c r="B533" s="169">
        <v>4664.3</v>
      </c>
    </row>
    <row r="534" spans="1:2">
      <c r="A534" s="170">
        <v>37058</v>
      </c>
      <c r="B534" s="169">
        <v>4664.1000000000004</v>
      </c>
    </row>
    <row r="535" spans="1:2">
      <c r="A535" s="170">
        <v>37059</v>
      </c>
      <c r="B535" s="169">
        <v>4663.8</v>
      </c>
    </row>
    <row r="536" spans="1:2">
      <c r="A536" s="170">
        <v>37060</v>
      </c>
      <c r="B536" s="169">
        <v>4663.6000000000004</v>
      </c>
    </row>
    <row r="537" spans="1:2">
      <c r="A537" s="170">
        <v>37061</v>
      </c>
      <c r="B537" s="169">
        <v>4663.2</v>
      </c>
    </row>
    <row r="538" spans="1:2">
      <c r="A538" s="170">
        <v>37062</v>
      </c>
      <c r="B538" s="169">
        <v>4662.8</v>
      </c>
    </row>
    <row r="539" spans="1:2">
      <c r="A539" s="170">
        <v>37063</v>
      </c>
      <c r="B539" s="169">
        <v>4662.5</v>
      </c>
    </row>
    <row r="540" spans="1:2">
      <c r="A540" s="170">
        <v>37064</v>
      </c>
      <c r="B540" s="169">
        <v>4662.1000000000004</v>
      </c>
    </row>
    <row r="541" spans="1:2">
      <c r="A541" s="170">
        <v>37065</v>
      </c>
      <c r="B541" s="169">
        <v>4661.6000000000004</v>
      </c>
    </row>
    <row r="542" spans="1:2">
      <c r="A542" s="170">
        <v>37066</v>
      </c>
      <c r="B542" s="169">
        <v>4661.2</v>
      </c>
    </row>
    <row r="543" spans="1:2">
      <c r="A543" s="170">
        <v>37067</v>
      </c>
      <c r="B543" s="169">
        <v>4660.7</v>
      </c>
    </row>
    <row r="544" spans="1:2">
      <c r="A544" s="170">
        <v>37068</v>
      </c>
      <c r="B544" s="169">
        <v>4660.3</v>
      </c>
    </row>
    <row r="545" spans="1:2">
      <c r="A545" s="170">
        <v>37069</v>
      </c>
      <c r="B545" s="169">
        <v>4659.8</v>
      </c>
    </row>
    <row r="546" spans="1:2">
      <c r="A546" s="170">
        <v>37070</v>
      </c>
      <c r="B546" s="169">
        <v>4659.3999999999996</v>
      </c>
    </row>
    <row r="547" spans="1:2">
      <c r="A547" s="170">
        <v>37071</v>
      </c>
      <c r="B547" s="169">
        <v>4659</v>
      </c>
    </row>
    <row r="548" spans="1:2">
      <c r="A548" s="170">
        <v>37072</v>
      </c>
      <c r="B548" s="169">
        <v>4658.5</v>
      </c>
    </row>
    <row r="549" spans="1:2">
      <c r="A549" s="170">
        <v>37073</v>
      </c>
      <c r="B549" s="169">
        <v>4658.1000000000004</v>
      </c>
    </row>
    <row r="550" spans="1:2">
      <c r="A550" s="170">
        <v>37074</v>
      </c>
      <c r="B550" s="169">
        <v>4657.7</v>
      </c>
    </row>
    <row r="551" spans="1:2">
      <c r="A551" s="170">
        <v>37075</v>
      </c>
      <c r="B551" s="169">
        <v>4657.3</v>
      </c>
    </row>
    <row r="552" spans="1:2">
      <c r="A552" s="170">
        <v>37076</v>
      </c>
      <c r="B552" s="169">
        <v>4657</v>
      </c>
    </row>
    <row r="553" spans="1:2">
      <c r="A553" s="170">
        <v>37077</v>
      </c>
      <c r="B553" s="169">
        <v>4656.5</v>
      </c>
    </row>
    <row r="554" spans="1:2">
      <c r="A554" s="170">
        <v>37078</v>
      </c>
      <c r="B554" s="169">
        <v>4656.1000000000004</v>
      </c>
    </row>
    <row r="555" spans="1:2">
      <c r="A555" s="170">
        <v>37079</v>
      </c>
      <c r="B555" s="169">
        <v>4655.8</v>
      </c>
    </row>
    <row r="556" spans="1:2">
      <c r="A556" s="170">
        <v>37080</v>
      </c>
      <c r="B556" s="169">
        <v>4655.3999999999996</v>
      </c>
    </row>
    <row r="557" spans="1:2">
      <c r="A557" s="170">
        <v>37081</v>
      </c>
      <c r="B557" s="169">
        <v>4655.1000000000004</v>
      </c>
    </row>
    <row r="558" spans="1:2">
      <c r="A558" s="170">
        <v>37082</v>
      </c>
      <c r="B558" s="169">
        <v>4654.8</v>
      </c>
    </row>
    <row r="559" spans="1:2">
      <c r="A559" s="170">
        <v>37083</v>
      </c>
      <c r="B559" s="169">
        <v>4654.5</v>
      </c>
    </row>
    <row r="560" spans="1:2">
      <c r="A560" s="170">
        <v>37084</v>
      </c>
      <c r="B560" s="169">
        <v>4654.1000000000004</v>
      </c>
    </row>
    <row r="561" spans="1:2">
      <c r="A561" s="170">
        <v>37085</v>
      </c>
      <c r="B561" s="169">
        <v>4653.8</v>
      </c>
    </row>
    <row r="562" spans="1:2">
      <c r="A562" s="170">
        <v>37086</v>
      </c>
      <c r="B562" s="169">
        <v>4653.5</v>
      </c>
    </row>
    <row r="563" spans="1:2">
      <c r="A563" s="170">
        <v>37087</v>
      </c>
      <c r="B563" s="169">
        <v>4653.1000000000004</v>
      </c>
    </row>
    <row r="564" spans="1:2">
      <c r="A564" s="170">
        <v>37088</v>
      </c>
      <c r="B564" s="169">
        <v>4652.8</v>
      </c>
    </row>
    <row r="565" spans="1:2">
      <c r="A565" s="170">
        <v>37089</v>
      </c>
      <c r="B565" s="169">
        <v>4652.5</v>
      </c>
    </row>
    <row r="566" spans="1:2">
      <c r="A566" s="170">
        <v>37090</v>
      </c>
      <c r="B566" s="169">
        <v>4652.2</v>
      </c>
    </row>
    <row r="567" spans="1:2">
      <c r="A567" s="170">
        <v>37091</v>
      </c>
      <c r="B567" s="169">
        <v>4651.8999999999996</v>
      </c>
    </row>
    <row r="568" spans="1:2">
      <c r="A568" s="170">
        <v>37092</v>
      </c>
      <c r="B568" s="169">
        <v>4651.6000000000004</v>
      </c>
    </row>
    <row r="569" spans="1:2">
      <c r="A569" s="170">
        <v>37093</v>
      </c>
      <c r="B569" s="169">
        <v>4651.3</v>
      </c>
    </row>
    <row r="570" spans="1:2">
      <c r="A570" s="170">
        <v>37094</v>
      </c>
      <c r="B570" s="169">
        <v>4651</v>
      </c>
    </row>
    <row r="571" spans="1:2">
      <c r="A571" s="170">
        <v>37095</v>
      </c>
      <c r="B571" s="169">
        <v>4650.5</v>
      </c>
    </row>
    <row r="572" spans="1:2">
      <c r="A572" s="170">
        <v>37096</v>
      </c>
      <c r="B572" s="169">
        <v>4650.1000000000004</v>
      </c>
    </row>
    <row r="573" spans="1:2">
      <c r="A573" s="170">
        <v>37097</v>
      </c>
      <c r="B573" s="169">
        <v>4649.6000000000004</v>
      </c>
    </row>
    <row r="574" spans="1:2">
      <c r="A574" s="170">
        <v>37098</v>
      </c>
      <c r="B574" s="169">
        <v>4649.1000000000004</v>
      </c>
    </row>
    <row r="575" spans="1:2">
      <c r="A575" s="170">
        <v>37099</v>
      </c>
      <c r="B575" s="169">
        <v>4648.6000000000004</v>
      </c>
    </row>
    <row r="576" spans="1:2">
      <c r="A576" s="170">
        <v>37100</v>
      </c>
      <c r="B576" s="169">
        <v>4648</v>
      </c>
    </row>
    <row r="577" spans="1:2">
      <c r="A577" s="170">
        <v>37101</v>
      </c>
      <c r="B577" s="169">
        <v>4647.5</v>
      </c>
    </row>
    <row r="578" spans="1:2">
      <c r="A578" s="170">
        <v>37102</v>
      </c>
      <c r="B578" s="169">
        <v>4647</v>
      </c>
    </row>
    <row r="579" spans="1:2">
      <c r="A579" s="170">
        <v>37103</v>
      </c>
      <c r="B579" s="169">
        <v>4646.5</v>
      </c>
    </row>
    <row r="580" spans="1:2">
      <c r="A580" s="170">
        <v>37104</v>
      </c>
      <c r="B580" s="169">
        <v>4646.1000000000004</v>
      </c>
    </row>
    <row r="581" spans="1:2">
      <c r="A581" s="170">
        <v>37105</v>
      </c>
      <c r="B581" s="169">
        <v>4645.7</v>
      </c>
    </row>
    <row r="582" spans="1:2">
      <c r="A582" s="170">
        <v>37106</v>
      </c>
      <c r="B582" s="169">
        <v>4645.2</v>
      </c>
    </row>
    <row r="583" spans="1:2">
      <c r="A583" s="170">
        <v>37107</v>
      </c>
      <c r="B583" s="169">
        <v>4644.8</v>
      </c>
    </row>
    <row r="584" spans="1:2">
      <c r="A584" s="170">
        <v>37108</v>
      </c>
      <c r="B584" s="169">
        <v>4644.3999999999996</v>
      </c>
    </row>
    <row r="585" spans="1:2">
      <c r="A585" s="170">
        <v>37109</v>
      </c>
      <c r="B585" s="169">
        <v>4644</v>
      </c>
    </row>
    <row r="586" spans="1:2">
      <c r="A586" s="170">
        <v>37110</v>
      </c>
      <c r="B586" s="169">
        <v>4643.6000000000004</v>
      </c>
    </row>
    <row r="587" spans="1:2">
      <c r="A587" s="170">
        <v>37111</v>
      </c>
      <c r="B587" s="169">
        <v>4643.2</v>
      </c>
    </row>
    <row r="588" spans="1:2">
      <c r="A588" s="170">
        <v>37112</v>
      </c>
      <c r="B588" s="169">
        <v>4642.8</v>
      </c>
    </row>
    <row r="589" spans="1:2">
      <c r="A589" s="170">
        <v>37113</v>
      </c>
      <c r="B589" s="169">
        <v>4642.6000000000004</v>
      </c>
    </row>
    <row r="590" spans="1:2">
      <c r="A590" s="170">
        <v>37114</v>
      </c>
      <c r="B590" s="169">
        <v>4642.3999999999996</v>
      </c>
    </row>
    <row r="591" spans="1:2">
      <c r="A591" s="170">
        <v>37115</v>
      </c>
      <c r="B591" s="169">
        <v>4642.2</v>
      </c>
    </row>
    <row r="592" spans="1:2">
      <c r="A592" s="170">
        <v>37116</v>
      </c>
      <c r="B592" s="169">
        <v>4641.8999999999996</v>
      </c>
    </row>
    <row r="593" spans="1:2">
      <c r="A593" s="170">
        <v>37117</v>
      </c>
      <c r="B593" s="169">
        <v>4641.7</v>
      </c>
    </row>
    <row r="594" spans="1:2">
      <c r="A594" s="170">
        <v>37118</v>
      </c>
      <c r="B594" s="169">
        <v>4641.5</v>
      </c>
    </row>
    <row r="595" spans="1:2">
      <c r="A595" s="170">
        <v>37119</v>
      </c>
      <c r="B595" s="169">
        <v>4641.3</v>
      </c>
    </row>
    <row r="596" spans="1:2">
      <c r="A596" s="170">
        <v>37120</v>
      </c>
      <c r="B596" s="169">
        <v>4641.1000000000004</v>
      </c>
    </row>
    <row r="597" spans="1:2">
      <c r="A597" s="170">
        <v>37121</v>
      </c>
      <c r="B597" s="169">
        <v>4640.8999999999996</v>
      </c>
    </row>
    <row r="598" spans="1:2">
      <c r="A598" s="170">
        <v>37122</v>
      </c>
      <c r="B598" s="169">
        <v>4640.7</v>
      </c>
    </row>
    <row r="599" spans="1:2">
      <c r="A599" s="170">
        <v>37123</v>
      </c>
      <c r="B599" s="169">
        <v>4640.5</v>
      </c>
    </row>
    <row r="600" spans="1:2">
      <c r="A600" s="170">
        <v>37124</v>
      </c>
      <c r="B600" s="169">
        <v>4640.3999999999996</v>
      </c>
    </row>
    <row r="601" spans="1:2">
      <c r="A601" s="170">
        <v>37125</v>
      </c>
      <c r="B601" s="169">
        <v>4640.3</v>
      </c>
    </row>
    <row r="602" spans="1:2">
      <c r="A602" s="170">
        <v>37126</v>
      </c>
      <c r="B602" s="169">
        <v>4640.1000000000004</v>
      </c>
    </row>
    <row r="603" spans="1:2">
      <c r="A603" s="170">
        <v>37127</v>
      </c>
      <c r="B603" s="169">
        <v>4640</v>
      </c>
    </row>
    <row r="604" spans="1:2">
      <c r="A604" s="170">
        <v>37128</v>
      </c>
      <c r="B604" s="169">
        <v>4639.8999999999996</v>
      </c>
    </row>
    <row r="605" spans="1:2">
      <c r="A605" s="170">
        <v>37129</v>
      </c>
      <c r="B605" s="169">
        <v>4639.8</v>
      </c>
    </row>
    <row r="606" spans="1:2">
      <c r="A606" s="170">
        <v>37130</v>
      </c>
      <c r="B606" s="169">
        <v>4639.6000000000004</v>
      </c>
    </row>
    <row r="607" spans="1:2">
      <c r="A607" s="170">
        <v>37131</v>
      </c>
      <c r="B607" s="169">
        <v>4639.5</v>
      </c>
    </row>
    <row r="608" spans="1:2">
      <c r="A608" s="170">
        <v>37132</v>
      </c>
      <c r="B608" s="169">
        <v>4639.3999999999996</v>
      </c>
    </row>
    <row r="609" spans="1:2">
      <c r="A609" s="170">
        <v>37133</v>
      </c>
      <c r="B609" s="169">
        <v>4639.3</v>
      </c>
    </row>
    <row r="610" spans="1:2">
      <c r="A610" s="170">
        <v>37134</v>
      </c>
      <c r="B610" s="169">
        <v>4639.1000000000004</v>
      </c>
    </row>
    <row r="611" spans="1:2">
      <c r="A611" s="170">
        <v>37135</v>
      </c>
      <c r="B611" s="169">
        <v>4639</v>
      </c>
    </row>
    <row r="612" spans="1:2">
      <c r="A612" s="170">
        <v>37136</v>
      </c>
      <c r="B612" s="169">
        <v>4638.8999999999996</v>
      </c>
    </row>
    <row r="613" spans="1:2">
      <c r="A613" s="170">
        <v>37137</v>
      </c>
      <c r="B613" s="169">
        <v>4638.8999999999996</v>
      </c>
    </row>
    <row r="614" spans="1:2">
      <c r="A614" s="170">
        <v>37138</v>
      </c>
      <c r="B614" s="169">
        <v>4638.8999999999996</v>
      </c>
    </row>
    <row r="615" spans="1:2">
      <c r="A615" s="170">
        <v>37139</v>
      </c>
      <c r="B615" s="169">
        <v>4638.8</v>
      </c>
    </row>
    <row r="616" spans="1:2">
      <c r="A616" s="170">
        <v>37140</v>
      </c>
      <c r="B616" s="169">
        <v>4638.8</v>
      </c>
    </row>
    <row r="617" spans="1:2">
      <c r="A617" s="170">
        <v>37141</v>
      </c>
      <c r="B617" s="169">
        <v>4638.8</v>
      </c>
    </row>
    <row r="618" spans="1:2">
      <c r="A618" s="170">
        <v>37142</v>
      </c>
      <c r="B618" s="169">
        <v>4638.8999999999996</v>
      </c>
    </row>
    <row r="619" spans="1:2">
      <c r="A619" s="170">
        <v>37143</v>
      </c>
      <c r="B619" s="169">
        <v>4638.8999999999996</v>
      </c>
    </row>
    <row r="620" spans="1:2">
      <c r="A620" s="170">
        <v>37144</v>
      </c>
      <c r="B620" s="169">
        <v>4639</v>
      </c>
    </row>
    <row r="621" spans="1:2">
      <c r="A621" s="170">
        <v>37145</v>
      </c>
      <c r="B621" s="169">
        <v>4639.1000000000004</v>
      </c>
    </row>
    <row r="622" spans="1:2">
      <c r="A622" s="170">
        <v>37146</v>
      </c>
      <c r="B622" s="169">
        <v>4639.2</v>
      </c>
    </row>
    <row r="623" spans="1:2">
      <c r="A623" s="170">
        <v>37147</v>
      </c>
      <c r="B623" s="169">
        <v>4639.2</v>
      </c>
    </row>
    <row r="624" spans="1:2">
      <c r="A624" s="170">
        <v>37148</v>
      </c>
      <c r="B624" s="169">
        <v>4639.3</v>
      </c>
    </row>
    <row r="625" spans="1:2">
      <c r="A625" s="170">
        <v>37149</v>
      </c>
      <c r="B625" s="169">
        <v>4639.3</v>
      </c>
    </row>
    <row r="626" spans="1:2">
      <c r="A626" s="170">
        <v>37150</v>
      </c>
      <c r="B626" s="169">
        <v>4639.3999999999996</v>
      </c>
    </row>
    <row r="627" spans="1:2">
      <c r="A627" s="170">
        <v>37151</v>
      </c>
      <c r="B627" s="169">
        <v>4639.5</v>
      </c>
    </row>
    <row r="628" spans="1:2">
      <c r="A628" s="170">
        <v>37152</v>
      </c>
      <c r="B628" s="169">
        <v>4639.5</v>
      </c>
    </row>
    <row r="629" spans="1:2">
      <c r="A629" s="170">
        <v>37153</v>
      </c>
      <c r="B629" s="169">
        <v>4639.6000000000004</v>
      </c>
    </row>
    <row r="630" spans="1:2">
      <c r="A630" s="170">
        <v>37154</v>
      </c>
      <c r="B630" s="169">
        <v>4639.7</v>
      </c>
    </row>
    <row r="631" spans="1:2">
      <c r="A631" s="170">
        <v>37155</v>
      </c>
      <c r="B631" s="169">
        <v>4639.7</v>
      </c>
    </row>
    <row r="632" spans="1:2">
      <c r="A632" s="170">
        <v>37156</v>
      </c>
      <c r="B632" s="169">
        <v>4639.8</v>
      </c>
    </row>
    <row r="633" spans="1:2">
      <c r="A633" s="170">
        <v>37157</v>
      </c>
      <c r="B633" s="169">
        <v>4639.8</v>
      </c>
    </row>
    <row r="634" spans="1:2">
      <c r="A634" s="170">
        <v>37158</v>
      </c>
      <c r="B634" s="169">
        <v>4639.8999999999996</v>
      </c>
    </row>
    <row r="635" spans="1:2">
      <c r="A635" s="170">
        <v>37159</v>
      </c>
      <c r="B635" s="169">
        <v>4639.8999999999996</v>
      </c>
    </row>
    <row r="636" spans="1:2">
      <c r="A636" s="170">
        <v>37160</v>
      </c>
      <c r="B636" s="169">
        <v>4640</v>
      </c>
    </row>
    <row r="637" spans="1:2">
      <c r="A637" s="170">
        <v>37161</v>
      </c>
      <c r="B637" s="169">
        <v>4640.1000000000004</v>
      </c>
    </row>
    <row r="638" spans="1:2">
      <c r="A638" s="170">
        <v>37162</v>
      </c>
      <c r="B638" s="169">
        <v>4640.1000000000004</v>
      </c>
    </row>
    <row r="639" spans="1:2">
      <c r="A639" s="170">
        <v>37163</v>
      </c>
      <c r="B639" s="169">
        <v>4640.1000000000004</v>
      </c>
    </row>
    <row r="640" spans="1:2">
      <c r="A640" s="170">
        <v>37164</v>
      </c>
      <c r="B640" s="169">
        <v>4640.2</v>
      </c>
    </row>
    <row r="641" spans="1:2">
      <c r="A641" s="170">
        <v>37165</v>
      </c>
      <c r="B641" s="169">
        <v>4640.3</v>
      </c>
    </row>
    <row r="642" spans="1:2">
      <c r="A642" s="170">
        <v>37166</v>
      </c>
      <c r="B642" s="169">
        <v>4640.5</v>
      </c>
    </row>
    <row r="643" spans="1:2">
      <c r="A643" s="170">
        <v>37167</v>
      </c>
      <c r="B643" s="169">
        <v>4640.5</v>
      </c>
    </row>
    <row r="644" spans="1:2">
      <c r="A644" s="170">
        <v>37168</v>
      </c>
      <c r="B644" s="169">
        <v>4640.6000000000004</v>
      </c>
    </row>
    <row r="645" spans="1:2">
      <c r="A645" s="170">
        <v>37169</v>
      </c>
      <c r="B645" s="169">
        <v>4640.7</v>
      </c>
    </row>
    <row r="646" spans="1:2">
      <c r="A646" s="170">
        <v>37170</v>
      </c>
      <c r="B646" s="169">
        <v>4640.7</v>
      </c>
    </row>
    <row r="647" spans="1:2">
      <c r="A647" s="170">
        <v>37171</v>
      </c>
      <c r="B647" s="169">
        <v>4640.8999999999996</v>
      </c>
    </row>
    <row r="648" spans="1:2">
      <c r="A648" s="170">
        <v>37172</v>
      </c>
      <c r="B648" s="169">
        <v>4641</v>
      </c>
    </row>
    <row r="649" spans="1:2">
      <c r="A649" s="170">
        <v>37173</v>
      </c>
      <c r="B649" s="169">
        <v>4641.05</v>
      </c>
    </row>
    <row r="650" spans="1:2">
      <c r="A650" s="170">
        <v>37174</v>
      </c>
      <c r="B650" s="169">
        <v>4641.1000000000004</v>
      </c>
    </row>
    <row r="651" spans="1:2">
      <c r="A651" s="170">
        <v>37175</v>
      </c>
      <c r="B651" s="169">
        <v>4641.1499999999996</v>
      </c>
    </row>
    <row r="652" spans="1:2">
      <c r="A652" s="170">
        <v>37176</v>
      </c>
      <c r="B652" s="169">
        <v>4641.2</v>
      </c>
    </row>
    <row r="653" spans="1:2">
      <c r="A653" s="170">
        <v>37177</v>
      </c>
      <c r="B653" s="169">
        <v>4641.25</v>
      </c>
    </row>
    <row r="654" spans="1:2">
      <c r="A654" s="170">
        <v>37178</v>
      </c>
      <c r="B654" s="169">
        <v>4641.3</v>
      </c>
    </row>
    <row r="655" spans="1:2">
      <c r="A655" s="170">
        <v>37179</v>
      </c>
      <c r="B655" s="169">
        <v>4641.3500000000004</v>
      </c>
    </row>
    <row r="656" spans="1:2">
      <c r="A656" s="170">
        <v>37180</v>
      </c>
      <c r="B656" s="169">
        <v>4641.3999999999996</v>
      </c>
    </row>
    <row r="657" spans="1:2">
      <c r="A657" s="170">
        <v>37181</v>
      </c>
      <c r="B657" s="169">
        <v>4641.45</v>
      </c>
    </row>
    <row r="658" spans="1:2">
      <c r="A658" s="170">
        <v>37182</v>
      </c>
      <c r="B658" s="169">
        <v>4641.5</v>
      </c>
    </row>
    <row r="659" spans="1:2">
      <c r="A659" s="170">
        <v>37183</v>
      </c>
      <c r="B659" s="169">
        <v>4641.55</v>
      </c>
    </row>
    <row r="660" spans="1:2">
      <c r="A660" s="170">
        <v>37184</v>
      </c>
      <c r="B660" s="169">
        <v>4641.6000000000004</v>
      </c>
    </row>
    <row r="661" spans="1:2">
      <c r="A661" s="170">
        <v>37185</v>
      </c>
      <c r="B661" s="169">
        <v>4641.6499999999996</v>
      </c>
    </row>
    <row r="662" spans="1:2">
      <c r="A662" s="170">
        <v>37186</v>
      </c>
      <c r="B662" s="169">
        <v>4641.7</v>
      </c>
    </row>
    <row r="663" spans="1:2">
      <c r="A663" s="170">
        <v>37187</v>
      </c>
      <c r="B663" s="169">
        <v>4641.75</v>
      </c>
    </row>
    <row r="664" spans="1:2">
      <c r="A664" s="170">
        <v>37188</v>
      </c>
      <c r="B664" s="169">
        <v>4641.8</v>
      </c>
    </row>
    <row r="665" spans="1:2">
      <c r="A665" s="170">
        <v>37189</v>
      </c>
      <c r="B665" s="169">
        <v>4641.8500000000004</v>
      </c>
    </row>
    <row r="666" spans="1:2">
      <c r="A666" s="170">
        <v>37190</v>
      </c>
      <c r="B666" s="169">
        <v>4641.8999999999996</v>
      </c>
    </row>
    <row r="667" spans="1:2">
      <c r="A667" s="170">
        <v>37191</v>
      </c>
      <c r="B667" s="169">
        <v>4641.95</v>
      </c>
    </row>
    <row r="668" spans="1:2">
      <c r="A668" s="170">
        <v>37192</v>
      </c>
      <c r="B668" s="169">
        <v>4642</v>
      </c>
    </row>
    <row r="669" spans="1:2">
      <c r="A669" s="170">
        <v>37193</v>
      </c>
      <c r="B669" s="169">
        <v>4642.05</v>
      </c>
    </row>
    <row r="670" spans="1:2">
      <c r="A670" s="170">
        <v>37194</v>
      </c>
      <c r="B670" s="169">
        <v>4642.1000000000004</v>
      </c>
    </row>
    <row r="671" spans="1:2">
      <c r="A671" s="170">
        <v>37195</v>
      </c>
      <c r="B671" s="169">
        <v>4642.1499999999996</v>
      </c>
    </row>
    <row r="672" spans="1:2">
      <c r="A672" s="170">
        <v>37196</v>
      </c>
      <c r="B672" s="169">
        <v>4642.25</v>
      </c>
    </row>
    <row r="673" spans="1:2">
      <c r="A673" s="170">
        <v>37197</v>
      </c>
      <c r="B673" s="169">
        <v>4642.6899999999996</v>
      </c>
    </row>
    <row r="674" spans="1:2">
      <c r="A674" s="170">
        <v>37198</v>
      </c>
      <c r="B674" s="169">
        <v>4643.13</v>
      </c>
    </row>
    <row r="675" spans="1:2">
      <c r="A675" s="170">
        <v>37199</v>
      </c>
      <c r="B675" s="169">
        <v>4643.57</v>
      </c>
    </row>
    <row r="676" spans="1:2">
      <c r="A676" s="170">
        <v>37200</v>
      </c>
      <c r="B676" s="169">
        <v>4644.01</v>
      </c>
    </row>
    <row r="677" spans="1:2">
      <c r="A677" s="170">
        <v>37201</v>
      </c>
      <c r="B677" s="169">
        <v>4644.45</v>
      </c>
    </row>
    <row r="678" spans="1:2">
      <c r="A678" s="170">
        <v>37202</v>
      </c>
      <c r="B678" s="169">
        <v>4644.8900000000003</v>
      </c>
    </row>
    <row r="679" spans="1:2">
      <c r="A679" s="170">
        <v>37203</v>
      </c>
      <c r="B679" s="169">
        <v>4645.33</v>
      </c>
    </row>
    <row r="680" spans="1:2">
      <c r="A680" s="170">
        <v>37204</v>
      </c>
      <c r="B680" s="169">
        <v>4645.7700000000004</v>
      </c>
    </row>
    <row r="681" spans="1:2">
      <c r="A681" s="170">
        <v>37205</v>
      </c>
      <c r="B681" s="169">
        <v>4646.21</v>
      </c>
    </row>
    <row r="682" spans="1:2">
      <c r="A682" s="170">
        <v>37206</v>
      </c>
      <c r="B682" s="169">
        <v>4646.6499999999996</v>
      </c>
    </row>
    <row r="683" spans="1:2">
      <c r="A683" s="170">
        <v>37207</v>
      </c>
      <c r="B683" s="169">
        <v>4647.09</v>
      </c>
    </row>
    <row r="684" spans="1:2">
      <c r="A684" s="170">
        <v>37208</v>
      </c>
      <c r="B684" s="169">
        <v>4647.53</v>
      </c>
    </row>
    <row r="685" spans="1:2">
      <c r="A685" s="170">
        <v>37209</v>
      </c>
      <c r="B685" s="169">
        <v>4647.97</v>
      </c>
    </row>
    <row r="686" spans="1:2">
      <c r="A686" s="170">
        <v>37210</v>
      </c>
      <c r="B686" s="169">
        <v>4648.41</v>
      </c>
    </row>
    <row r="687" spans="1:2">
      <c r="A687" s="170">
        <v>37211</v>
      </c>
      <c r="B687" s="169">
        <v>4648.8500000000004</v>
      </c>
    </row>
    <row r="688" spans="1:2">
      <c r="A688" s="170">
        <v>37212</v>
      </c>
      <c r="B688" s="169">
        <v>4649.29</v>
      </c>
    </row>
    <row r="689" spans="1:2">
      <c r="A689" s="170">
        <v>37213</v>
      </c>
      <c r="B689" s="169">
        <v>4649.7</v>
      </c>
    </row>
    <row r="690" spans="1:2">
      <c r="A690" s="170">
        <v>37214</v>
      </c>
      <c r="B690" s="169">
        <v>4649.8999999999996</v>
      </c>
    </row>
    <row r="691" spans="1:2">
      <c r="A691" s="170">
        <v>37215</v>
      </c>
      <c r="B691" s="169">
        <v>4650.1000000000004</v>
      </c>
    </row>
    <row r="692" spans="1:2">
      <c r="A692" s="170">
        <v>37216</v>
      </c>
      <c r="B692" s="169">
        <v>4650.3</v>
      </c>
    </row>
    <row r="693" spans="1:2">
      <c r="A693" s="170">
        <v>37217</v>
      </c>
      <c r="B693" s="169">
        <v>4650.6000000000004</v>
      </c>
    </row>
    <row r="694" spans="1:2">
      <c r="A694" s="170">
        <v>37218</v>
      </c>
      <c r="B694" s="169">
        <v>4650.8999999999996</v>
      </c>
    </row>
    <row r="695" spans="1:2">
      <c r="A695" s="170">
        <v>37219</v>
      </c>
      <c r="B695" s="169">
        <v>4651.1000000000004</v>
      </c>
    </row>
    <row r="696" spans="1:2">
      <c r="A696" s="170">
        <v>37220</v>
      </c>
      <c r="B696" s="169">
        <v>4651.3</v>
      </c>
    </row>
    <row r="697" spans="1:2">
      <c r="A697" s="170">
        <v>37221</v>
      </c>
      <c r="B697" s="169">
        <v>4651.6000000000004</v>
      </c>
    </row>
    <row r="698" spans="1:2">
      <c r="A698" s="170">
        <v>37222</v>
      </c>
      <c r="B698" s="169">
        <v>4651.7</v>
      </c>
    </row>
    <row r="699" spans="1:2">
      <c r="A699" s="170">
        <v>37223</v>
      </c>
      <c r="B699" s="169">
        <v>4651.8999999999996</v>
      </c>
    </row>
    <row r="700" spans="1:2">
      <c r="A700" s="170">
        <v>37224</v>
      </c>
      <c r="B700" s="169">
        <v>4652.2</v>
      </c>
    </row>
    <row r="701" spans="1:2">
      <c r="A701" s="170">
        <v>37225</v>
      </c>
      <c r="B701" s="169">
        <v>4652.3999999999996</v>
      </c>
    </row>
    <row r="702" spans="1:2">
      <c r="A702" s="170">
        <v>37226</v>
      </c>
      <c r="B702" s="169">
        <v>4652.6000000000004</v>
      </c>
    </row>
    <row r="703" spans="1:2">
      <c r="A703" s="170">
        <v>37227</v>
      </c>
      <c r="B703" s="169">
        <v>4652.8</v>
      </c>
    </row>
    <row r="704" spans="1:2">
      <c r="A704" s="170">
        <v>37228</v>
      </c>
      <c r="B704" s="169">
        <v>4653.1000000000004</v>
      </c>
    </row>
    <row r="705" spans="1:2">
      <c r="A705" s="170">
        <v>37229</v>
      </c>
      <c r="B705" s="169">
        <v>4653.3</v>
      </c>
    </row>
    <row r="706" spans="1:2">
      <c r="A706" s="170">
        <v>37230</v>
      </c>
      <c r="B706" s="169">
        <v>4653.6000000000004</v>
      </c>
    </row>
    <row r="707" spans="1:2">
      <c r="A707" s="170">
        <v>37231</v>
      </c>
      <c r="B707" s="169">
        <v>4653.8999999999996</v>
      </c>
    </row>
    <row r="708" spans="1:2">
      <c r="A708" s="170">
        <v>37232</v>
      </c>
      <c r="B708" s="169">
        <v>4654.1000000000004</v>
      </c>
    </row>
    <row r="709" spans="1:2">
      <c r="A709" s="170">
        <v>37233</v>
      </c>
      <c r="B709" s="169">
        <v>4654.3</v>
      </c>
    </row>
    <row r="710" spans="1:2">
      <c r="A710" s="170">
        <v>37234</v>
      </c>
      <c r="B710" s="169">
        <v>4654.5</v>
      </c>
    </row>
    <row r="711" spans="1:2">
      <c r="A711" s="170">
        <v>37235</v>
      </c>
      <c r="B711" s="169">
        <v>4654.7</v>
      </c>
    </row>
    <row r="712" spans="1:2">
      <c r="A712" s="170">
        <v>37236</v>
      </c>
      <c r="B712" s="169">
        <v>4654.8999999999996</v>
      </c>
    </row>
    <row r="713" spans="1:2">
      <c r="A713" s="170">
        <v>37237</v>
      </c>
      <c r="B713" s="169">
        <v>4655.1000000000004</v>
      </c>
    </row>
    <row r="714" spans="1:2">
      <c r="A714" s="170">
        <v>37238</v>
      </c>
      <c r="B714" s="169">
        <v>4655.3</v>
      </c>
    </row>
    <row r="715" spans="1:2">
      <c r="A715" s="170">
        <v>37239</v>
      </c>
      <c r="B715" s="169">
        <v>4655.6000000000004</v>
      </c>
    </row>
    <row r="716" spans="1:2">
      <c r="A716" s="170">
        <v>37240</v>
      </c>
      <c r="B716" s="169">
        <v>4655.7</v>
      </c>
    </row>
    <row r="717" spans="1:2">
      <c r="A717" s="170">
        <v>37241</v>
      </c>
      <c r="B717" s="169">
        <v>4655.8999999999996</v>
      </c>
    </row>
    <row r="718" spans="1:2">
      <c r="A718" s="170">
        <v>37242</v>
      </c>
      <c r="B718" s="169">
        <v>4656.2</v>
      </c>
    </row>
    <row r="719" spans="1:2">
      <c r="A719" s="170">
        <v>37243</v>
      </c>
      <c r="B719" s="169">
        <v>4656.3</v>
      </c>
    </row>
    <row r="720" spans="1:2">
      <c r="A720" s="170">
        <v>37244</v>
      </c>
      <c r="B720" s="169">
        <v>4656.5</v>
      </c>
    </row>
    <row r="721" spans="1:2">
      <c r="A721" s="170">
        <v>37245</v>
      </c>
      <c r="B721" s="169">
        <v>4656.7</v>
      </c>
    </row>
    <row r="722" spans="1:2">
      <c r="A722" s="170">
        <v>37246</v>
      </c>
      <c r="B722" s="169">
        <v>4656.8999999999996</v>
      </c>
    </row>
    <row r="723" spans="1:2">
      <c r="A723" s="170">
        <v>37247</v>
      </c>
      <c r="B723" s="169">
        <v>4657.1000000000004</v>
      </c>
    </row>
    <row r="724" spans="1:2">
      <c r="A724" s="170">
        <v>37248</v>
      </c>
      <c r="B724" s="169">
        <v>4657.2</v>
      </c>
    </row>
    <row r="725" spans="1:2">
      <c r="A725" s="170">
        <v>37249</v>
      </c>
      <c r="B725" s="169">
        <v>4657.3</v>
      </c>
    </row>
    <row r="726" spans="1:2">
      <c r="A726" s="170">
        <v>37250</v>
      </c>
      <c r="B726" s="169">
        <v>4657.3999999999996</v>
      </c>
    </row>
    <row r="727" spans="1:2">
      <c r="A727" s="170">
        <v>37251</v>
      </c>
      <c r="B727" s="169">
        <v>4657.6000000000004</v>
      </c>
    </row>
    <row r="728" spans="1:2">
      <c r="A728" s="170">
        <v>37252</v>
      </c>
      <c r="B728" s="169">
        <v>4657.8</v>
      </c>
    </row>
    <row r="729" spans="1:2">
      <c r="A729" s="170">
        <v>37253</v>
      </c>
      <c r="B729" s="169">
        <v>4658.1000000000004</v>
      </c>
    </row>
    <row r="730" spans="1:2">
      <c r="A730" s="170">
        <v>37254</v>
      </c>
      <c r="B730" s="169">
        <v>4658.2</v>
      </c>
    </row>
    <row r="731" spans="1:2">
      <c r="A731" s="170">
        <v>37255</v>
      </c>
      <c r="B731" s="169">
        <v>4658.3999999999996</v>
      </c>
    </row>
    <row r="732" spans="1:2">
      <c r="A732" s="170">
        <v>37256</v>
      </c>
      <c r="B732" s="169">
        <v>4658.6000000000004</v>
      </c>
    </row>
    <row r="733" spans="1:2">
      <c r="A733" s="170">
        <v>37257</v>
      </c>
      <c r="B733" s="169">
        <v>4658.8</v>
      </c>
    </row>
    <row r="734" spans="1:2">
      <c r="A734" s="170">
        <v>37258</v>
      </c>
      <c r="B734" s="169">
        <v>4658.8999999999996</v>
      </c>
    </row>
    <row r="735" spans="1:2">
      <c r="A735" s="170">
        <v>37259</v>
      </c>
      <c r="B735" s="169">
        <v>4659.1000000000004</v>
      </c>
    </row>
    <row r="736" spans="1:2">
      <c r="A736" s="170">
        <v>37260</v>
      </c>
      <c r="B736" s="169">
        <v>4659.3</v>
      </c>
    </row>
    <row r="737" spans="1:2">
      <c r="A737" s="170">
        <v>37261</v>
      </c>
      <c r="B737" s="169">
        <v>4659.5</v>
      </c>
    </row>
    <row r="738" spans="1:2">
      <c r="A738" s="170">
        <v>37262</v>
      </c>
      <c r="B738" s="169">
        <v>4659.6000000000004</v>
      </c>
    </row>
    <row r="739" spans="1:2">
      <c r="A739" s="170">
        <v>37263</v>
      </c>
      <c r="B739" s="169">
        <v>4659.8</v>
      </c>
    </row>
    <row r="740" spans="1:2">
      <c r="A740" s="170">
        <v>37264</v>
      </c>
      <c r="B740" s="169">
        <v>4659.8999999999996</v>
      </c>
    </row>
    <row r="741" spans="1:2">
      <c r="A741" s="170">
        <v>37265</v>
      </c>
      <c r="B741" s="169">
        <v>4660.1000000000004</v>
      </c>
    </row>
    <row r="742" spans="1:2">
      <c r="A742" s="170">
        <v>37266</v>
      </c>
      <c r="B742" s="169">
        <v>4660.3</v>
      </c>
    </row>
    <row r="743" spans="1:2">
      <c r="A743" s="170">
        <v>37267</v>
      </c>
      <c r="B743" s="169">
        <v>4660.3999999999996</v>
      </c>
    </row>
    <row r="744" spans="1:2">
      <c r="A744" s="170">
        <v>37268</v>
      </c>
      <c r="B744" s="169">
        <v>4660.5</v>
      </c>
    </row>
    <row r="745" spans="1:2">
      <c r="A745" s="170">
        <v>37269</v>
      </c>
      <c r="B745" s="169">
        <v>4660.5</v>
      </c>
    </row>
    <row r="746" spans="1:2">
      <c r="A746" s="170">
        <v>37270</v>
      </c>
      <c r="B746" s="169">
        <v>4660.5</v>
      </c>
    </row>
    <row r="747" spans="1:2">
      <c r="A747" s="170">
        <v>37271</v>
      </c>
      <c r="B747" s="169">
        <v>4660.5</v>
      </c>
    </row>
    <row r="748" spans="1:2">
      <c r="A748" s="170">
        <v>37272</v>
      </c>
      <c r="B748" s="169">
        <v>4660.5</v>
      </c>
    </row>
    <row r="749" spans="1:2">
      <c r="A749" s="170">
        <v>37273</v>
      </c>
      <c r="B749" s="169">
        <v>4660.5</v>
      </c>
    </row>
    <row r="750" spans="1:2">
      <c r="A750" s="170">
        <v>37274</v>
      </c>
      <c r="B750" s="169">
        <v>4660.5</v>
      </c>
    </row>
    <row r="751" spans="1:2">
      <c r="A751" s="170">
        <v>37275</v>
      </c>
      <c r="B751" s="169">
        <v>4660.5</v>
      </c>
    </row>
    <row r="752" spans="1:2">
      <c r="A752" s="170">
        <v>37276</v>
      </c>
      <c r="B752" s="169">
        <v>4660.6000000000004</v>
      </c>
    </row>
    <row r="753" spans="1:2">
      <c r="A753" s="170">
        <v>37277</v>
      </c>
      <c r="B753" s="169">
        <v>4660.6000000000004</v>
      </c>
    </row>
    <row r="754" spans="1:2">
      <c r="A754" s="170">
        <v>37278</v>
      </c>
      <c r="B754" s="169">
        <v>4660.6000000000004</v>
      </c>
    </row>
    <row r="755" spans="1:2">
      <c r="A755" s="170">
        <v>37279</v>
      </c>
      <c r="B755" s="169">
        <v>4660.5</v>
      </c>
    </row>
    <row r="756" spans="1:2">
      <c r="A756" s="170">
        <v>37280</v>
      </c>
      <c r="B756" s="169">
        <v>4660.5</v>
      </c>
    </row>
    <row r="757" spans="1:2">
      <c r="A757" s="170">
        <v>37281</v>
      </c>
      <c r="B757" s="169">
        <v>4660.5</v>
      </c>
    </row>
    <row r="758" spans="1:2">
      <c r="A758" s="170">
        <v>37282</v>
      </c>
      <c r="B758" s="169">
        <v>4660.5</v>
      </c>
    </row>
    <row r="759" spans="1:2">
      <c r="A759" s="170">
        <v>37283</v>
      </c>
      <c r="B759" s="169">
        <v>4660.6000000000004</v>
      </c>
    </row>
    <row r="760" spans="1:2">
      <c r="A760" s="170">
        <v>37284</v>
      </c>
      <c r="B760" s="169">
        <v>4660.6000000000004</v>
      </c>
    </row>
    <row r="761" spans="1:2">
      <c r="A761" s="170">
        <v>37285</v>
      </c>
      <c r="B761" s="169">
        <v>4660.3999999999996</v>
      </c>
    </row>
    <row r="762" spans="1:2">
      <c r="A762" s="170">
        <v>37286</v>
      </c>
      <c r="B762" s="169">
        <v>4660.3999999999996</v>
      </c>
    </row>
    <row r="763" spans="1:2">
      <c r="A763" s="170">
        <v>37287</v>
      </c>
      <c r="B763" s="169">
        <v>4660.3999999999996</v>
      </c>
    </row>
    <row r="764" spans="1:2">
      <c r="A764" s="170">
        <v>37288</v>
      </c>
      <c r="B764" s="169">
        <v>4660.5</v>
      </c>
    </row>
    <row r="765" spans="1:2">
      <c r="A765" s="170">
        <v>37289</v>
      </c>
      <c r="B765" s="169">
        <v>4660.3999999999996</v>
      </c>
    </row>
    <row r="766" spans="1:2">
      <c r="A766" s="170">
        <v>37290</v>
      </c>
      <c r="B766" s="169">
        <v>4660.3999999999996</v>
      </c>
    </row>
    <row r="767" spans="1:2">
      <c r="A767" s="170">
        <v>37291</v>
      </c>
      <c r="B767" s="169">
        <v>4660.3999999999996</v>
      </c>
    </row>
    <row r="768" spans="1:2">
      <c r="A768" s="170">
        <v>37292</v>
      </c>
      <c r="B768" s="169">
        <v>4660.3999999999996</v>
      </c>
    </row>
    <row r="769" spans="1:2">
      <c r="A769" s="170">
        <v>37293</v>
      </c>
      <c r="B769" s="169">
        <v>4660.3999999999996</v>
      </c>
    </row>
    <row r="770" spans="1:2">
      <c r="A770" s="170">
        <v>37294</v>
      </c>
      <c r="B770" s="169">
        <v>4660.5</v>
      </c>
    </row>
    <row r="771" spans="1:2">
      <c r="A771" s="170">
        <v>37295</v>
      </c>
      <c r="B771" s="169">
        <v>4660.6000000000004</v>
      </c>
    </row>
    <row r="772" spans="1:2">
      <c r="A772" s="170">
        <v>37296</v>
      </c>
      <c r="B772" s="169">
        <v>4660.6000000000004</v>
      </c>
    </row>
    <row r="773" spans="1:2">
      <c r="A773" s="170">
        <v>37297</v>
      </c>
      <c r="B773" s="169">
        <v>4660.7</v>
      </c>
    </row>
    <row r="774" spans="1:2">
      <c r="A774" s="170">
        <v>37298</v>
      </c>
      <c r="B774" s="169">
        <v>4660.8</v>
      </c>
    </row>
    <row r="775" spans="1:2">
      <c r="A775" s="170">
        <v>37299</v>
      </c>
      <c r="B775" s="169">
        <v>4660.8</v>
      </c>
    </row>
    <row r="776" spans="1:2">
      <c r="A776" s="170">
        <v>37300</v>
      </c>
      <c r="B776" s="169">
        <v>4660.8</v>
      </c>
    </row>
    <row r="777" spans="1:2">
      <c r="A777" s="170">
        <v>37301</v>
      </c>
      <c r="B777" s="169">
        <v>4660.8</v>
      </c>
    </row>
    <row r="778" spans="1:2">
      <c r="A778" s="170">
        <v>37302</v>
      </c>
      <c r="B778" s="169">
        <v>4660.8</v>
      </c>
    </row>
    <row r="779" spans="1:2">
      <c r="A779" s="170">
        <v>37303</v>
      </c>
      <c r="B779" s="169">
        <v>4660.8999999999996</v>
      </c>
    </row>
    <row r="780" spans="1:2">
      <c r="A780" s="170">
        <v>37304</v>
      </c>
      <c r="B780" s="169">
        <v>4661.1000000000004</v>
      </c>
    </row>
    <row r="781" spans="1:2">
      <c r="A781" s="170">
        <v>37305</v>
      </c>
      <c r="B781" s="169">
        <v>4661.2</v>
      </c>
    </row>
    <row r="782" spans="1:2">
      <c r="A782" s="170">
        <v>37306</v>
      </c>
      <c r="B782" s="169">
        <v>4661.3999999999996</v>
      </c>
    </row>
    <row r="783" spans="1:2">
      <c r="A783" s="170">
        <v>37307</v>
      </c>
      <c r="B783" s="169">
        <v>4661.6000000000004</v>
      </c>
    </row>
    <row r="784" spans="1:2">
      <c r="A784" s="170">
        <v>37308</v>
      </c>
      <c r="B784" s="169">
        <v>4661.7</v>
      </c>
    </row>
    <row r="785" spans="1:2">
      <c r="A785" s="170">
        <v>37309</v>
      </c>
      <c r="B785" s="169">
        <v>4661.8999999999996</v>
      </c>
    </row>
    <row r="786" spans="1:2">
      <c r="A786" s="170">
        <v>37310</v>
      </c>
      <c r="B786" s="169">
        <v>4662.1000000000004</v>
      </c>
    </row>
    <row r="787" spans="1:2">
      <c r="A787" s="170">
        <v>37311</v>
      </c>
      <c r="B787" s="169">
        <v>4662.2</v>
      </c>
    </row>
    <row r="788" spans="1:2">
      <c r="A788" s="170">
        <v>37312</v>
      </c>
      <c r="B788" s="169">
        <v>4662.3999999999996</v>
      </c>
    </row>
    <row r="789" spans="1:2">
      <c r="A789" s="170">
        <v>37313</v>
      </c>
      <c r="B789" s="169">
        <v>4662.5</v>
      </c>
    </row>
    <row r="790" spans="1:2">
      <c r="A790" s="170">
        <v>37314</v>
      </c>
      <c r="B790" s="169">
        <v>4662.6000000000004</v>
      </c>
    </row>
    <row r="791" spans="1:2">
      <c r="A791" s="170">
        <v>37315</v>
      </c>
      <c r="B791" s="169">
        <v>4662.8</v>
      </c>
    </row>
    <row r="792" spans="1:2">
      <c r="A792" s="170">
        <v>37316</v>
      </c>
      <c r="B792" s="169">
        <v>4662.8999999999996</v>
      </c>
    </row>
    <row r="793" spans="1:2">
      <c r="A793" s="170">
        <v>37317</v>
      </c>
      <c r="B793" s="169">
        <v>4663</v>
      </c>
    </row>
    <row r="794" spans="1:2">
      <c r="A794" s="170">
        <v>37318</v>
      </c>
      <c r="B794" s="169">
        <v>4663.2</v>
      </c>
    </row>
    <row r="795" spans="1:2">
      <c r="A795" s="170">
        <v>37319</v>
      </c>
      <c r="B795" s="169">
        <v>4663.3</v>
      </c>
    </row>
    <row r="796" spans="1:2">
      <c r="A796" s="170">
        <v>37320</v>
      </c>
      <c r="B796" s="169">
        <v>4663.5</v>
      </c>
    </row>
    <row r="797" spans="1:2">
      <c r="A797" s="170">
        <v>37321</v>
      </c>
      <c r="B797" s="169">
        <v>4663.6000000000004</v>
      </c>
    </row>
    <row r="798" spans="1:2">
      <c r="A798" s="170">
        <v>37322</v>
      </c>
      <c r="B798" s="169">
        <v>4663.8999999999996</v>
      </c>
    </row>
    <row r="799" spans="1:2">
      <c r="A799" s="170">
        <v>37323</v>
      </c>
      <c r="B799" s="169">
        <v>4664</v>
      </c>
    </row>
    <row r="800" spans="1:2">
      <c r="A800" s="170">
        <v>37324</v>
      </c>
      <c r="B800" s="169">
        <v>4664.2</v>
      </c>
    </row>
    <row r="801" spans="1:2">
      <c r="A801" s="170">
        <v>37325</v>
      </c>
      <c r="B801" s="169">
        <v>4664.3</v>
      </c>
    </row>
    <row r="802" spans="1:2">
      <c r="A802" s="170">
        <v>37326</v>
      </c>
      <c r="B802" s="169">
        <v>4664.5</v>
      </c>
    </row>
    <row r="803" spans="1:2">
      <c r="A803" s="170">
        <v>37327</v>
      </c>
      <c r="B803" s="169">
        <v>4664.7</v>
      </c>
    </row>
    <row r="804" spans="1:2">
      <c r="A804" s="170">
        <v>37328</v>
      </c>
      <c r="B804" s="169">
        <v>4664.8999999999996</v>
      </c>
    </row>
    <row r="805" spans="1:2">
      <c r="A805" s="170">
        <v>37329</v>
      </c>
      <c r="B805" s="169">
        <v>4665.1000000000004</v>
      </c>
    </row>
    <row r="806" spans="1:2">
      <c r="A806" s="170">
        <v>37330</v>
      </c>
      <c r="B806" s="169">
        <v>4665.3</v>
      </c>
    </row>
    <row r="807" spans="1:2">
      <c r="A807" s="170">
        <v>37331</v>
      </c>
      <c r="B807" s="169">
        <v>4665.3999999999996</v>
      </c>
    </row>
    <row r="808" spans="1:2">
      <c r="A808" s="170">
        <v>37332</v>
      </c>
      <c r="B808" s="169">
        <v>4665.6000000000004</v>
      </c>
    </row>
    <row r="809" spans="1:2">
      <c r="A809" s="170">
        <v>37333</v>
      </c>
      <c r="B809" s="169">
        <v>4665.7</v>
      </c>
    </row>
    <row r="810" spans="1:2">
      <c r="A810" s="170">
        <v>37334</v>
      </c>
      <c r="B810" s="169">
        <v>4665.8999999999996</v>
      </c>
    </row>
    <row r="811" spans="1:2">
      <c r="A811" s="170">
        <v>37335</v>
      </c>
      <c r="B811" s="169">
        <v>4666.1000000000004</v>
      </c>
    </row>
    <row r="812" spans="1:2">
      <c r="A812" s="170">
        <v>37336</v>
      </c>
      <c r="B812" s="169">
        <v>4666.3</v>
      </c>
    </row>
    <row r="813" spans="1:2">
      <c r="A813" s="170">
        <v>37337</v>
      </c>
      <c r="B813" s="169">
        <v>4666.6000000000004</v>
      </c>
    </row>
    <row r="814" spans="1:2">
      <c r="A814" s="170">
        <v>37338</v>
      </c>
      <c r="B814" s="169">
        <v>4667.1000000000004</v>
      </c>
    </row>
    <row r="815" spans="1:2">
      <c r="A815" s="170">
        <v>37339</v>
      </c>
      <c r="B815" s="169">
        <v>4667.6000000000004</v>
      </c>
    </row>
    <row r="816" spans="1:2">
      <c r="A816" s="170">
        <v>37340</v>
      </c>
      <c r="B816" s="169">
        <v>4668</v>
      </c>
    </row>
    <row r="817" spans="1:2">
      <c r="A817" s="170">
        <v>37341</v>
      </c>
      <c r="B817" s="169">
        <v>4668.3</v>
      </c>
    </row>
    <row r="818" spans="1:2">
      <c r="A818" s="170">
        <v>37342</v>
      </c>
      <c r="B818" s="169">
        <v>4668.8</v>
      </c>
    </row>
    <row r="819" spans="1:2">
      <c r="A819" s="170">
        <v>37343</v>
      </c>
      <c r="B819" s="169">
        <v>4669.3</v>
      </c>
    </row>
    <row r="820" spans="1:2">
      <c r="A820" s="170">
        <v>37344</v>
      </c>
      <c r="B820" s="169">
        <v>4669.7</v>
      </c>
    </row>
    <row r="821" spans="1:2">
      <c r="A821" s="170">
        <v>37345</v>
      </c>
      <c r="B821" s="169">
        <v>4670.2</v>
      </c>
    </row>
    <row r="822" spans="1:2">
      <c r="A822" s="170">
        <v>37346</v>
      </c>
      <c r="B822" s="169">
        <v>4670.8</v>
      </c>
    </row>
    <row r="823" spans="1:2">
      <c r="A823" s="170">
        <v>37347</v>
      </c>
      <c r="B823" s="169">
        <v>4671.3999999999996</v>
      </c>
    </row>
    <row r="824" spans="1:2">
      <c r="A824" s="170">
        <v>37348</v>
      </c>
      <c r="B824" s="169">
        <v>4672</v>
      </c>
    </row>
    <row r="825" spans="1:2">
      <c r="A825" s="170">
        <v>37349</v>
      </c>
      <c r="B825" s="169">
        <v>4672.1000000000004</v>
      </c>
    </row>
    <row r="826" spans="1:2">
      <c r="A826" s="170">
        <v>37350</v>
      </c>
      <c r="B826" s="169">
        <v>4671.8</v>
      </c>
    </row>
    <row r="827" spans="1:2">
      <c r="A827" s="170">
        <v>37351</v>
      </c>
      <c r="B827" s="169">
        <v>4671.7</v>
      </c>
    </row>
    <row r="828" spans="1:2">
      <c r="A828" s="170">
        <v>37352</v>
      </c>
      <c r="B828" s="169">
        <v>4671.5</v>
      </c>
    </row>
    <row r="829" spans="1:2">
      <c r="A829" s="170">
        <v>37353</v>
      </c>
      <c r="B829" s="169">
        <v>4671.3999999999996</v>
      </c>
    </row>
    <row r="830" spans="1:2">
      <c r="A830" s="170">
        <v>37354</v>
      </c>
      <c r="B830" s="169">
        <v>4671.2</v>
      </c>
    </row>
    <row r="831" spans="1:2">
      <c r="A831" s="170">
        <v>37355</v>
      </c>
      <c r="B831" s="169">
        <v>4671.2</v>
      </c>
    </row>
    <row r="832" spans="1:2">
      <c r="A832" s="170">
        <v>37356</v>
      </c>
      <c r="B832" s="169">
        <v>4671.3999999999996</v>
      </c>
    </row>
    <row r="833" spans="1:2">
      <c r="A833" s="170">
        <v>37357</v>
      </c>
      <c r="B833" s="169">
        <v>4671.5</v>
      </c>
    </row>
    <row r="834" spans="1:2">
      <c r="A834" s="170">
        <v>37358</v>
      </c>
      <c r="B834" s="169">
        <v>4671.6000000000004</v>
      </c>
    </row>
    <row r="835" spans="1:2">
      <c r="A835" s="170">
        <v>37359</v>
      </c>
      <c r="B835" s="169">
        <v>4671.6000000000004</v>
      </c>
    </row>
    <row r="836" spans="1:2">
      <c r="A836" s="170">
        <v>37360</v>
      </c>
      <c r="B836" s="169">
        <v>4671.6000000000004</v>
      </c>
    </row>
    <row r="837" spans="1:2">
      <c r="A837" s="170">
        <v>37361</v>
      </c>
      <c r="B837" s="169">
        <v>4671.5</v>
      </c>
    </row>
    <row r="838" spans="1:2">
      <c r="A838" s="170">
        <v>37362</v>
      </c>
      <c r="B838" s="169">
        <v>4671.8</v>
      </c>
    </row>
    <row r="839" spans="1:2">
      <c r="A839" s="170">
        <v>37363</v>
      </c>
      <c r="B839" s="169">
        <v>4671.8</v>
      </c>
    </row>
    <row r="840" spans="1:2">
      <c r="A840" s="170">
        <v>37364</v>
      </c>
      <c r="B840" s="169">
        <v>4671.7</v>
      </c>
    </row>
    <row r="841" spans="1:2">
      <c r="A841" s="170">
        <v>37365</v>
      </c>
      <c r="B841" s="169">
        <v>4671.7</v>
      </c>
    </row>
    <row r="842" spans="1:2">
      <c r="A842" s="170">
        <v>37366</v>
      </c>
      <c r="B842" s="169">
        <v>4671.7</v>
      </c>
    </row>
    <row r="843" spans="1:2">
      <c r="A843" s="170">
        <v>37367</v>
      </c>
      <c r="B843" s="169">
        <v>4671.6000000000004</v>
      </c>
    </row>
    <row r="844" spans="1:2">
      <c r="A844" s="170">
        <v>37368</v>
      </c>
      <c r="B844" s="169">
        <v>4671.5</v>
      </c>
    </row>
    <row r="845" spans="1:2">
      <c r="A845" s="170">
        <v>37369</v>
      </c>
      <c r="B845" s="169">
        <v>4671.3999999999996</v>
      </c>
    </row>
    <row r="846" spans="1:2">
      <c r="A846" s="170">
        <v>37370</v>
      </c>
      <c r="B846" s="169">
        <v>4671.3</v>
      </c>
    </row>
    <row r="847" spans="1:2">
      <c r="A847" s="170">
        <v>37371</v>
      </c>
      <c r="B847" s="169">
        <v>4671.1000000000004</v>
      </c>
    </row>
    <row r="848" spans="1:2">
      <c r="A848" s="170">
        <v>37372</v>
      </c>
      <c r="B848" s="169">
        <v>4671.1000000000004</v>
      </c>
    </row>
    <row r="849" spans="1:2">
      <c r="A849" s="170">
        <v>37373</v>
      </c>
      <c r="B849" s="169">
        <v>4671.3999999999996</v>
      </c>
    </row>
    <row r="850" spans="1:2">
      <c r="A850" s="170">
        <v>37374</v>
      </c>
      <c r="B850" s="169">
        <v>4671.6000000000004</v>
      </c>
    </row>
    <row r="851" spans="1:2">
      <c r="A851" s="170">
        <v>37375</v>
      </c>
      <c r="B851" s="169">
        <v>4671.7</v>
      </c>
    </row>
    <row r="852" spans="1:2">
      <c r="A852" s="170">
        <v>37376</v>
      </c>
      <c r="B852" s="169">
        <v>4671.7</v>
      </c>
    </row>
    <row r="853" spans="1:2">
      <c r="A853" s="170">
        <v>37377</v>
      </c>
      <c r="B853" s="169">
        <v>4671.7</v>
      </c>
    </row>
    <row r="854" spans="1:2">
      <c r="A854" s="170">
        <v>37378</v>
      </c>
      <c r="B854" s="169">
        <v>4671.7</v>
      </c>
    </row>
    <row r="855" spans="1:2">
      <c r="A855" s="170">
        <v>37379</v>
      </c>
      <c r="B855" s="169">
        <v>4671.7</v>
      </c>
    </row>
    <row r="856" spans="1:2">
      <c r="A856" s="170">
        <v>37380</v>
      </c>
      <c r="B856" s="169">
        <v>4671.7</v>
      </c>
    </row>
    <row r="857" spans="1:2">
      <c r="A857" s="170">
        <v>37381</v>
      </c>
      <c r="B857" s="169">
        <v>4671.8</v>
      </c>
    </row>
    <row r="858" spans="1:2">
      <c r="A858" s="170">
        <v>37382</v>
      </c>
      <c r="B858" s="169">
        <v>4671.8999999999996</v>
      </c>
    </row>
    <row r="859" spans="1:2">
      <c r="A859" s="170">
        <v>37383</v>
      </c>
      <c r="B859" s="169">
        <v>4671.8999999999996</v>
      </c>
    </row>
    <row r="860" spans="1:2">
      <c r="A860" s="170">
        <v>37384</v>
      </c>
      <c r="B860" s="169">
        <v>4672</v>
      </c>
    </row>
    <row r="861" spans="1:2">
      <c r="A861" s="170">
        <v>37385</v>
      </c>
      <c r="B861" s="169">
        <v>4672</v>
      </c>
    </row>
    <row r="862" spans="1:2">
      <c r="A862" s="170">
        <v>37386</v>
      </c>
      <c r="B862" s="169">
        <v>4671.8999999999996</v>
      </c>
    </row>
    <row r="863" spans="1:2">
      <c r="A863" s="170">
        <v>37387</v>
      </c>
      <c r="B863" s="169">
        <v>4671.8</v>
      </c>
    </row>
    <row r="864" spans="1:2">
      <c r="A864" s="170">
        <v>37388</v>
      </c>
      <c r="B864" s="169">
        <v>4671.7</v>
      </c>
    </row>
    <row r="865" spans="1:2">
      <c r="A865" s="170">
        <v>37389</v>
      </c>
      <c r="B865" s="169">
        <v>4671.6000000000004</v>
      </c>
    </row>
    <row r="866" spans="1:2">
      <c r="A866" s="170">
        <v>37390</v>
      </c>
      <c r="B866" s="169">
        <v>4671.6000000000004</v>
      </c>
    </row>
    <row r="867" spans="1:2">
      <c r="A867" s="170">
        <v>37391</v>
      </c>
      <c r="B867" s="169">
        <v>4671.7</v>
      </c>
    </row>
    <row r="868" spans="1:2">
      <c r="A868" s="170">
        <v>37392</v>
      </c>
      <c r="B868" s="169">
        <v>4671.8</v>
      </c>
    </row>
    <row r="869" spans="1:2">
      <c r="A869" s="170">
        <v>37393</v>
      </c>
      <c r="B869" s="169">
        <v>4671.8</v>
      </c>
    </row>
    <row r="870" spans="1:2">
      <c r="A870" s="170">
        <v>37394</v>
      </c>
      <c r="B870" s="169">
        <v>4671.8</v>
      </c>
    </row>
    <row r="871" spans="1:2">
      <c r="A871" s="170">
        <v>37395</v>
      </c>
      <c r="B871" s="169">
        <v>4671.8999999999996</v>
      </c>
    </row>
    <row r="872" spans="1:2">
      <c r="A872" s="170">
        <v>37396</v>
      </c>
      <c r="B872" s="169">
        <v>4671.8999999999996</v>
      </c>
    </row>
    <row r="873" spans="1:2">
      <c r="A873" s="170">
        <v>37397</v>
      </c>
      <c r="B873" s="169">
        <v>4671.8999999999996</v>
      </c>
    </row>
    <row r="874" spans="1:2">
      <c r="A874" s="170">
        <v>37398</v>
      </c>
      <c r="B874" s="169">
        <v>4671.8999999999996</v>
      </c>
    </row>
    <row r="875" spans="1:2">
      <c r="A875" s="170">
        <v>37399</v>
      </c>
      <c r="B875" s="169">
        <v>4671.8</v>
      </c>
    </row>
    <row r="876" spans="1:2">
      <c r="A876" s="170">
        <v>37400</v>
      </c>
      <c r="B876" s="169">
        <v>4671.6000000000004</v>
      </c>
    </row>
    <row r="877" spans="1:2">
      <c r="A877" s="170">
        <v>37401</v>
      </c>
      <c r="B877" s="169">
        <v>4671.3999999999996</v>
      </c>
    </row>
    <row r="878" spans="1:2">
      <c r="A878" s="170">
        <v>37402</v>
      </c>
      <c r="B878" s="169">
        <v>4671.2</v>
      </c>
    </row>
    <row r="879" spans="1:2">
      <c r="A879" s="170">
        <v>37403</v>
      </c>
      <c r="B879" s="169">
        <v>4671.2</v>
      </c>
    </row>
    <row r="880" spans="1:2">
      <c r="A880" s="170">
        <v>37404</v>
      </c>
      <c r="B880" s="169">
        <v>4671.3999999999996</v>
      </c>
    </row>
    <row r="881" spans="1:2">
      <c r="A881" s="170">
        <v>37405</v>
      </c>
      <c r="B881" s="169">
        <v>4671.7</v>
      </c>
    </row>
    <row r="882" spans="1:2">
      <c r="A882" s="170">
        <v>37406</v>
      </c>
      <c r="B882" s="169">
        <v>4671.8999999999996</v>
      </c>
    </row>
    <row r="883" spans="1:2">
      <c r="A883" s="170">
        <v>37407</v>
      </c>
      <c r="B883" s="169">
        <v>4672</v>
      </c>
    </row>
    <row r="884" spans="1:2">
      <c r="A884" s="170">
        <v>37408</v>
      </c>
      <c r="B884" s="169">
        <v>4672</v>
      </c>
    </row>
    <row r="885" spans="1:2">
      <c r="A885" s="170">
        <v>37409</v>
      </c>
      <c r="B885" s="169">
        <v>4671.8</v>
      </c>
    </row>
    <row r="886" spans="1:2">
      <c r="A886" s="170">
        <v>37410</v>
      </c>
      <c r="B886" s="169">
        <v>4671.7</v>
      </c>
    </row>
    <row r="887" spans="1:2">
      <c r="A887" s="170">
        <v>37411</v>
      </c>
      <c r="B887" s="169">
        <v>4671.5</v>
      </c>
    </row>
    <row r="888" spans="1:2">
      <c r="A888" s="170">
        <v>37412</v>
      </c>
      <c r="B888" s="169">
        <v>4671.5</v>
      </c>
    </row>
    <row r="889" spans="1:2">
      <c r="A889" s="170">
        <v>37413</v>
      </c>
      <c r="B889" s="169">
        <v>4671.5</v>
      </c>
    </row>
    <row r="890" spans="1:2">
      <c r="A890" s="170">
        <v>37414</v>
      </c>
      <c r="B890" s="169">
        <v>4671.5</v>
      </c>
    </row>
    <row r="891" spans="1:2">
      <c r="A891" s="170">
        <v>37415</v>
      </c>
      <c r="B891" s="169">
        <v>4671.3999999999996</v>
      </c>
    </row>
    <row r="892" spans="1:2">
      <c r="A892" s="170">
        <v>37416</v>
      </c>
      <c r="B892" s="169">
        <v>4671.3999999999996</v>
      </c>
    </row>
    <row r="893" spans="1:2">
      <c r="A893" s="170">
        <v>37417</v>
      </c>
      <c r="B893" s="169">
        <v>4671.3999999999996</v>
      </c>
    </row>
    <row r="894" spans="1:2">
      <c r="A894" s="170">
        <v>37418</v>
      </c>
      <c r="B894" s="169">
        <v>4671.3</v>
      </c>
    </row>
    <row r="895" spans="1:2">
      <c r="A895" s="170">
        <v>37419</v>
      </c>
      <c r="B895" s="169">
        <v>4671.3</v>
      </c>
    </row>
    <row r="896" spans="1:2">
      <c r="A896" s="170">
        <v>37420</v>
      </c>
      <c r="B896" s="169">
        <v>4671.3</v>
      </c>
    </row>
    <row r="897" spans="1:2">
      <c r="A897" s="170">
        <v>37421</v>
      </c>
      <c r="B897" s="169">
        <v>4671.3</v>
      </c>
    </row>
    <row r="898" spans="1:2">
      <c r="A898" s="170">
        <v>37422</v>
      </c>
      <c r="B898" s="169">
        <v>4671.2</v>
      </c>
    </row>
    <row r="899" spans="1:2">
      <c r="A899" s="170">
        <v>37423</v>
      </c>
      <c r="B899" s="169">
        <v>4671</v>
      </c>
    </row>
    <row r="900" spans="1:2">
      <c r="A900" s="170">
        <v>37424</v>
      </c>
      <c r="B900" s="169">
        <v>4670.8999999999996</v>
      </c>
    </row>
    <row r="901" spans="1:2">
      <c r="A901" s="170">
        <v>37425</v>
      </c>
      <c r="B901" s="169">
        <v>4670.7</v>
      </c>
    </row>
    <row r="902" spans="1:2">
      <c r="A902" s="170">
        <v>37426</v>
      </c>
      <c r="B902" s="169">
        <v>4670.6000000000004</v>
      </c>
    </row>
    <row r="903" spans="1:2">
      <c r="A903" s="170">
        <v>37427</v>
      </c>
      <c r="B903" s="169">
        <v>4670.5</v>
      </c>
    </row>
    <row r="904" spans="1:2">
      <c r="A904" s="170">
        <v>37428</v>
      </c>
      <c r="B904" s="169">
        <v>4670.3999999999996</v>
      </c>
    </row>
    <row r="905" spans="1:2">
      <c r="A905" s="170">
        <v>37429</v>
      </c>
      <c r="B905" s="169">
        <v>4670.2</v>
      </c>
    </row>
    <row r="906" spans="1:2">
      <c r="A906" s="170">
        <v>37430</v>
      </c>
      <c r="B906" s="169">
        <v>4670.1000000000004</v>
      </c>
    </row>
    <row r="907" spans="1:2">
      <c r="A907" s="170">
        <v>37431</v>
      </c>
      <c r="B907" s="169">
        <v>4669.8999999999996</v>
      </c>
    </row>
    <row r="908" spans="1:2">
      <c r="A908" s="170">
        <v>37432</v>
      </c>
      <c r="B908" s="169">
        <v>4669.8</v>
      </c>
    </row>
    <row r="909" spans="1:2">
      <c r="A909" s="170">
        <v>37433</v>
      </c>
      <c r="B909" s="169">
        <v>4669.6000000000004</v>
      </c>
    </row>
    <row r="910" spans="1:2">
      <c r="A910" s="170">
        <v>37434</v>
      </c>
      <c r="B910" s="169">
        <v>4669.2</v>
      </c>
    </row>
    <row r="911" spans="1:2">
      <c r="A911" s="170">
        <v>37435</v>
      </c>
      <c r="B911" s="169">
        <v>4668.8</v>
      </c>
    </row>
    <row r="912" spans="1:2">
      <c r="A912" s="170">
        <v>37436</v>
      </c>
      <c r="B912" s="169">
        <v>4668.3999999999996</v>
      </c>
    </row>
    <row r="913" spans="1:2">
      <c r="A913" s="170">
        <v>37437</v>
      </c>
      <c r="B913" s="169">
        <v>4668</v>
      </c>
    </row>
    <row r="914" spans="1:2">
      <c r="A914" s="170">
        <v>37438</v>
      </c>
      <c r="B914" s="169">
        <v>4667.6000000000004</v>
      </c>
    </row>
    <row r="915" spans="1:2">
      <c r="A915" s="170">
        <v>37439</v>
      </c>
      <c r="B915" s="169">
        <v>4667.1000000000004</v>
      </c>
    </row>
    <row r="916" spans="1:2">
      <c r="A916" s="170">
        <v>37440</v>
      </c>
      <c r="B916" s="169">
        <v>4666.7</v>
      </c>
    </row>
    <row r="917" spans="1:2">
      <c r="A917" s="170">
        <v>37441</v>
      </c>
      <c r="B917" s="169">
        <v>4666.2</v>
      </c>
    </row>
    <row r="918" spans="1:2">
      <c r="A918" s="170">
        <v>37442</v>
      </c>
      <c r="B918" s="169">
        <v>4665.8</v>
      </c>
    </row>
    <row r="919" spans="1:2">
      <c r="A919" s="170">
        <v>37443</v>
      </c>
      <c r="B919" s="169">
        <v>4665.3999999999996</v>
      </c>
    </row>
    <row r="920" spans="1:2">
      <c r="A920" s="170">
        <v>37444</v>
      </c>
      <c r="B920" s="169">
        <v>4665</v>
      </c>
    </row>
    <row r="921" spans="1:2">
      <c r="A921" s="170">
        <v>37445</v>
      </c>
      <c r="B921" s="169">
        <v>4664.6000000000004</v>
      </c>
    </row>
    <row r="922" spans="1:2">
      <c r="A922" s="170">
        <v>37446</v>
      </c>
      <c r="B922" s="169">
        <v>4664.1000000000004</v>
      </c>
    </row>
    <row r="923" spans="1:2">
      <c r="A923" s="170">
        <v>37447</v>
      </c>
      <c r="B923" s="169">
        <v>4663.7</v>
      </c>
    </row>
    <row r="924" spans="1:2">
      <c r="A924" s="170">
        <v>37448</v>
      </c>
      <c r="B924" s="169">
        <v>4663.3</v>
      </c>
    </row>
    <row r="925" spans="1:2">
      <c r="A925" s="170">
        <v>37449</v>
      </c>
      <c r="B925" s="169">
        <v>4663</v>
      </c>
    </row>
    <row r="926" spans="1:2">
      <c r="A926" s="170">
        <v>37450</v>
      </c>
      <c r="B926" s="169">
        <v>4662.7</v>
      </c>
    </row>
    <row r="927" spans="1:2">
      <c r="A927" s="170">
        <v>37451</v>
      </c>
      <c r="B927" s="169">
        <v>4662.3</v>
      </c>
    </row>
    <row r="928" spans="1:2">
      <c r="A928" s="170">
        <v>37452</v>
      </c>
      <c r="B928" s="169">
        <v>4661.8999999999996</v>
      </c>
    </row>
    <row r="929" spans="1:2">
      <c r="A929" s="170">
        <v>37453</v>
      </c>
      <c r="B929" s="169">
        <v>4661.3</v>
      </c>
    </row>
    <row r="930" spans="1:2">
      <c r="A930" s="170">
        <v>37454</v>
      </c>
      <c r="B930" s="169">
        <v>4661</v>
      </c>
    </row>
    <row r="931" spans="1:2">
      <c r="A931" s="170">
        <v>37455</v>
      </c>
      <c r="B931" s="169">
        <v>4660.5</v>
      </c>
    </row>
    <row r="932" spans="1:2">
      <c r="A932" s="170">
        <v>37456</v>
      </c>
      <c r="B932" s="169">
        <v>4660.2</v>
      </c>
    </row>
    <row r="933" spans="1:2">
      <c r="A933" s="170">
        <v>37457</v>
      </c>
      <c r="B933" s="169">
        <v>4659.7</v>
      </c>
    </row>
    <row r="934" spans="1:2">
      <c r="A934" s="170">
        <v>37458</v>
      </c>
      <c r="B934" s="169">
        <v>4659.3</v>
      </c>
    </row>
    <row r="935" spans="1:2">
      <c r="A935" s="170">
        <v>37459</v>
      </c>
      <c r="B935" s="169">
        <v>4658.8999999999996</v>
      </c>
    </row>
    <row r="936" spans="1:2">
      <c r="A936" s="170">
        <v>37460</v>
      </c>
      <c r="B936" s="169">
        <v>4658.5</v>
      </c>
    </row>
    <row r="937" spans="1:2">
      <c r="A937" s="170">
        <v>37461</v>
      </c>
      <c r="B937" s="169">
        <v>4658.1000000000004</v>
      </c>
    </row>
    <row r="938" spans="1:2">
      <c r="A938" s="170">
        <v>37462</v>
      </c>
      <c r="B938" s="169">
        <v>4657.6000000000004</v>
      </c>
    </row>
    <row r="939" spans="1:2">
      <c r="A939" s="170">
        <v>37463</v>
      </c>
      <c r="B939" s="169">
        <v>4657.2</v>
      </c>
    </row>
    <row r="940" spans="1:2">
      <c r="A940" s="170">
        <v>37464</v>
      </c>
      <c r="B940" s="169">
        <v>4656.8</v>
      </c>
    </row>
    <row r="941" spans="1:2">
      <c r="A941" s="170">
        <v>37465</v>
      </c>
      <c r="B941" s="169">
        <v>4656.3999999999996</v>
      </c>
    </row>
    <row r="942" spans="1:2">
      <c r="A942" s="170">
        <v>37466</v>
      </c>
      <c r="B942" s="169">
        <v>4656</v>
      </c>
    </row>
    <row r="943" spans="1:2">
      <c r="A943" s="170">
        <v>37467</v>
      </c>
      <c r="B943" s="169">
        <v>4655.6000000000004</v>
      </c>
    </row>
    <row r="944" spans="1:2">
      <c r="A944" s="170">
        <v>37468</v>
      </c>
      <c r="B944" s="169">
        <v>4655.2</v>
      </c>
    </row>
    <row r="945" spans="1:2">
      <c r="A945" s="170">
        <v>37469</v>
      </c>
      <c r="B945" s="169">
        <v>4654.8</v>
      </c>
    </row>
    <row r="946" spans="1:2">
      <c r="A946" s="170">
        <v>37470</v>
      </c>
      <c r="B946" s="169">
        <v>4654.3999999999996</v>
      </c>
    </row>
    <row r="947" spans="1:2">
      <c r="A947" s="170">
        <v>37471</v>
      </c>
      <c r="B947" s="169">
        <v>4654</v>
      </c>
    </row>
    <row r="948" spans="1:2">
      <c r="A948" s="170">
        <v>37472</v>
      </c>
      <c r="B948" s="169">
        <v>4653.6000000000004</v>
      </c>
    </row>
    <row r="949" spans="1:2">
      <c r="A949" s="170">
        <v>37473</v>
      </c>
      <c r="B949" s="169">
        <v>4653.2</v>
      </c>
    </row>
    <row r="950" spans="1:2">
      <c r="A950" s="170">
        <v>37474</v>
      </c>
      <c r="B950" s="169">
        <v>4652.8</v>
      </c>
    </row>
    <row r="951" spans="1:2">
      <c r="A951" s="170">
        <v>37475</v>
      </c>
      <c r="B951" s="169">
        <v>4652.3</v>
      </c>
    </row>
    <row r="952" spans="1:2">
      <c r="A952" s="170">
        <v>37476</v>
      </c>
      <c r="B952" s="169">
        <v>4651.8999999999996</v>
      </c>
    </row>
    <row r="953" spans="1:2">
      <c r="A953" s="170">
        <v>37477</v>
      </c>
      <c r="B953" s="169">
        <v>4651.3999999999996</v>
      </c>
    </row>
    <row r="954" spans="1:2">
      <c r="A954" s="170">
        <v>37478</v>
      </c>
      <c r="B954" s="169">
        <v>4651</v>
      </c>
    </row>
    <row r="955" spans="1:2">
      <c r="A955" s="170">
        <v>37479</v>
      </c>
      <c r="B955" s="169">
        <v>4650.6000000000004</v>
      </c>
    </row>
    <row r="956" spans="1:2">
      <c r="A956" s="170">
        <v>37480</v>
      </c>
      <c r="B956" s="169">
        <v>4650.1000000000004</v>
      </c>
    </row>
    <row r="957" spans="1:2">
      <c r="A957" s="170">
        <v>37481</v>
      </c>
      <c r="B957" s="169">
        <v>4649.6000000000004</v>
      </c>
    </row>
    <row r="958" spans="1:2">
      <c r="A958" s="170">
        <v>37482</v>
      </c>
      <c r="B958" s="169">
        <v>4649.2</v>
      </c>
    </row>
    <row r="959" spans="1:2">
      <c r="A959" s="170">
        <v>37483</v>
      </c>
      <c r="B959" s="169">
        <v>4648.8</v>
      </c>
    </row>
    <row r="960" spans="1:2">
      <c r="A960" s="170">
        <v>37484</v>
      </c>
      <c r="B960" s="169">
        <v>4648.3</v>
      </c>
    </row>
    <row r="961" spans="1:2">
      <c r="A961" s="170">
        <v>37485</v>
      </c>
      <c r="B961" s="169">
        <v>4647.8999999999996</v>
      </c>
    </row>
    <row r="962" spans="1:2">
      <c r="A962" s="170">
        <v>37486</v>
      </c>
      <c r="B962" s="169">
        <v>4647.3999999999996</v>
      </c>
    </row>
    <row r="963" spans="1:2">
      <c r="A963" s="170">
        <v>37487</v>
      </c>
      <c r="B963" s="169">
        <v>4647</v>
      </c>
    </row>
    <row r="964" spans="1:2">
      <c r="A964" s="170">
        <v>37488</v>
      </c>
      <c r="B964" s="169">
        <v>4646.8</v>
      </c>
    </row>
    <row r="965" spans="1:2">
      <c r="A965" s="170">
        <v>37489</v>
      </c>
      <c r="B965" s="169">
        <v>4646.2</v>
      </c>
    </row>
    <row r="966" spans="1:2">
      <c r="A966" s="170">
        <v>37490</v>
      </c>
      <c r="B966" s="169">
        <v>4645.7</v>
      </c>
    </row>
    <row r="967" spans="1:2">
      <c r="A967" s="170">
        <v>37491</v>
      </c>
      <c r="B967" s="169">
        <v>4645.3</v>
      </c>
    </row>
    <row r="968" spans="1:2">
      <c r="A968" s="170">
        <v>37492</v>
      </c>
      <c r="B968" s="169">
        <v>4644.8999999999996</v>
      </c>
    </row>
    <row r="969" spans="1:2">
      <c r="A969" s="170">
        <v>37493</v>
      </c>
      <c r="B969" s="169">
        <v>4644.5</v>
      </c>
    </row>
    <row r="970" spans="1:2">
      <c r="A970" s="170">
        <v>37494</v>
      </c>
      <c r="B970" s="169">
        <v>4644</v>
      </c>
    </row>
    <row r="971" spans="1:2">
      <c r="A971" s="170">
        <v>37495</v>
      </c>
      <c r="B971" s="169">
        <v>4643.6000000000004</v>
      </c>
    </row>
    <row r="972" spans="1:2">
      <c r="A972" s="170">
        <v>37496</v>
      </c>
      <c r="B972" s="169">
        <v>4643.2</v>
      </c>
    </row>
    <row r="973" spans="1:2">
      <c r="A973" s="170">
        <v>37497</v>
      </c>
      <c r="B973" s="169">
        <v>4642.8</v>
      </c>
    </row>
    <row r="974" spans="1:2">
      <c r="A974" s="170">
        <v>37498</v>
      </c>
      <c r="B974" s="169">
        <v>4642.6000000000004</v>
      </c>
    </row>
    <row r="975" spans="1:2">
      <c r="A975" s="170">
        <v>37499</v>
      </c>
      <c r="B975" s="169">
        <v>4642.2</v>
      </c>
    </row>
    <row r="976" spans="1:2">
      <c r="A976" s="170">
        <v>37500</v>
      </c>
      <c r="B976" s="169">
        <v>4642</v>
      </c>
    </row>
    <row r="977" spans="1:2">
      <c r="A977" s="170">
        <v>37501</v>
      </c>
      <c r="B977" s="169">
        <v>4641.7</v>
      </c>
    </row>
    <row r="978" spans="1:2">
      <c r="A978" s="170">
        <v>37502</v>
      </c>
      <c r="B978" s="169">
        <v>4641.3999999999996</v>
      </c>
    </row>
    <row r="979" spans="1:2">
      <c r="A979" s="170">
        <v>37503</v>
      </c>
      <c r="B979" s="169">
        <v>4641.1000000000004</v>
      </c>
    </row>
    <row r="980" spans="1:2">
      <c r="A980" s="170">
        <v>37504</v>
      </c>
      <c r="B980" s="169">
        <v>4640.8999999999996</v>
      </c>
    </row>
    <row r="981" spans="1:2">
      <c r="A981" s="170">
        <v>37505</v>
      </c>
      <c r="B981" s="169">
        <v>4640.6000000000004</v>
      </c>
    </row>
    <row r="982" spans="1:2">
      <c r="A982" s="170">
        <v>37506</v>
      </c>
      <c r="B982" s="169">
        <v>4640.5</v>
      </c>
    </row>
    <row r="983" spans="1:2">
      <c r="A983" s="170">
        <v>37507</v>
      </c>
      <c r="B983" s="169">
        <v>4640.6000000000004</v>
      </c>
    </row>
    <row r="984" spans="1:2">
      <c r="A984" s="170">
        <v>37508</v>
      </c>
      <c r="B984" s="169">
        <v>4640.6000000000004</v>
      </c>
    </row>
    <row r="985" spans="1:2">
      <c r="A985" s="170">
        <v>37509</v>
      </c>
      <c r="B985" s="169">
        <v>4640.6000000000004</v>
      </c>
    </row>
    <row r="986" spans="1:2">
      <c r="A986" s="170">
        <v>37510</v>
      </c>
      <c r="B986" s="169">
        <v>4640.6000000000004</v>
      </c>
    </row>
    <row r="987" spans="1:2">
      <c r="A987" s="170">
        <v>37511</v>
      </c>
      <c r="B987" s="169">
        <v>4640.7</v>
      </c>
    </row>
    <row r="988" spans="1:2">
      <c r="A988" s="170">
        <v>37512</v>
      </c>
      <c r="B988" s="169">
        <v>4640.8999999999996</v>
      </c>
    </row>
    <row r="989" spans="1:2">
      <c r="A989" s="170">
        <v>37513</v>
      </c>
      <c r="B989" s="169">
        <v>4640.8999999999996</v>
      </c>
    </row>
    <row r="990" spans="1:2">
      <c r="A990" s="170">
        <v>37514</v>
      </c>
      <c r="B990" s="169">
        <v>4641</v>
      </c>
    </row>
    <row r="991" spans="1:2">
      <c r="A991" s="170">
        <v>37515</v>
      </c>
      <c r="B991" s="169">
        <v>4641</v>
      </c>
    </row>
    <row r="992" spans="1:2">
      <c r="A992" s="170">
        <v>37516</v>
      </c>
      <c r="B992" s="169">
        <v>4641.1000000000004</v>
      </c>
    </row>
    <row r="993" spans="1:2">
      <c r="A993" s="170">
        <v>37517</v>
      </c>
      <c r="B993" s="169">
        <v>4641.1000000000004</v>
      </c>
    </row>
    <row r="994" spans="1:2">
      <c r="A994" s="170">
        <v>37518</v>
      </c>
      <c r="B994" s="169">
        <v>4641.1000000000004</v>
      </c>
    </row>
    <row r="995" spans="1:2">
      <c r="A995" s="170">
        <v>37519</v>
      </c>
      <c r="B995" s="169">
        <v>4641.1000000000004</v>
      </c>
    </row>
    <row r="996" spans="1:2">
      <c r="A996" s="170">
        <v>37520</v>
      </c>
      <c r="B996" s="169">
        <v>4641.2</v>
      </c>
    </row>
    <row r="997" spans="1:2">
      <c r="A997" s="170">
        <v>37521</v>
      </c>
      <c r="B997" s="169">
        <v>4641.3</v>
      </c>
    </row>
    <row r="998" spans="1:2">
      <c r="A998" s="170">
        <v>37522</v>
      </c>
      <c r="B998" s="169">
        <v>4641.5</v>
      </c>
    </row>
    <row r="999" spans="1:2">
      <c r="A999" s="170">
        <v>37523</v>
      </c>
      <c r="B999" s="169">
        <v>4641.7</v>
      </c>
    </row>
    <row r="1000" spans="1:2">
      <c r="A1000" s="170">
        <v>37524</v>
      </c>
      <c r="B1000" s="169">
        <v>4641.8</v>
      </c>
    </row>
    <row r="1001" spans="1:2">
      <c r="A1001" s="170">
        <v>37525</v>
      </c>
      <c r="B1001" s="169">
        <v>4642</v>
      </c>
    </row>
    <row r="1002" spans="1:2">
      <c r="A1002" s="170">
        <v>37526</v>
      </c>
      <c r="B1002" s="169">
        <v>4642.2</v>
      </c>
    </row>
    <row r="1003" spans="1:2">
      <c r="A1003" s="170">
        <v>37527</v>
      </c>
      <c r="B1003" s="169">
        <v>4642.3</v>
      </c>
    </row>
    <row r="1004" spans="1:2">
      <c r="A1004" s="170">
        <v>37528</v>
      </c>
      <c r="B1004" s="169">
        <v>4642.5</v>
      </c>
    </row>
    <row r="1005" spans="1:2">
      <c r="A1005" s="170">
        <v>37529</v>
      </c>
      <c r="B1005" s="169">
        <v>4642.7</v>
      </c>
    </row>
    <row r="1006" spans="1:2">
      <c r="A1006" s="170">
        <v>37530</v>
      </c>
      <c r="B1006" s="169">
        <v>4642.8999999999996</v>
      </c>
    </row>
    <row r="1007" spans="1:2">
      <c r="A1007" s="170">
        <v>37531</v>
      </c>
      <c r="B1007" s="169">
        <v>4643.1000000000004</v>
      </c>
    </row>
    <row r="1008" spans="1:2">
      <c r="A1008" s="170">
        <v>37532</v>
      </c>
      <c r="B1008" s="169">
        <v>4643.3</v>
      </c>
    </row>
    <row r="1009" spans="1:2">
      <c r="A1009" s="170">
        <v>37533</v>
      </c>
      <c r="B1009" s="169">
        <v>4643.5</v>
      </c>
    </row>
    <row r="1010" spans="1:2">
      <c r="A1010" s="170">
        <v>37534</v>
      </c>
      <c r="B1010" s="169">
        <v>4643.8</v>
      </c>
    </row>
    <row r="1011" spans="1:2">
      <c r="A1011" s="170">
        <v>37535</v>
      </c>
      <c r="B1011" s="169">
        <v>4644</v>
      </c>
    </row>
    <row r="1012" spans="1:2">
      <c r="A1012" s="170">
        <v>37536</v>
      </c>
      <c r="B1012" s="169">
        <v>4644.2</v>
      </c>
    </row>
    <row r="1013" spans="1:2">
      <c r="A1013" s="170">
        <v>37537</v>
      </c>
      <c r="B1013" s="169">
        <v>4644.3999999999996</v>
      </c>
    </row>
    <row r="1014" spans="1:2">
      <c r="A1014" s="170">
        <v>37538</v>
      </c>
      <c r="B1014" s="169">
        <v>4644.6000000000004</v>
      </c>
    </row>
    <row r="1015" spans="1:2">
      <c r="A1015" s="170">
        <v>37539</v>
      </c>
      <c r="B1015" s="169">
        <v>4644.8999999999996</v>
      </c>
    </row>
    <row r="1016" spans="1:2">
      <c r="A1016" s="170">
        <v>37540</v>
      </c>
      <c r="B1016" s="169">
        <v>4645</v>
      </c>
    </row>
    <row r="1017" spans="1:2">
      <c r="A1017" s="170">
        <v>37541</v>
      </c>
      <c r="B1017" s="169">
        <v>4645.2</v>
      </c>
    </row>
    <row r="1018" spans="1:2">
      <c r="A1018" s="170">
        <v>37542</v>
      </c>
      <c r="B1018" s="169">
        <v>4645.3999999999996</v>
      </c>
    </row>
    <row r="1019" spans="1:2">
      <c r="A1019" s="170">
        <v>37543</v>
      </c>
      <c r="B1019" s="169">
        <v>4645.6000000000004</v>
      </c>
    </row>
    <row r="1020" spans="1:2">
      <c r="A1020" s="170">
        <v>37544</v>
      </c>
      <c r="B1020" s="169">
        <v>4645.8</v>
      </c>
    </row>
    <row r="1021" spans="1:2">
      <c r="A1021" s="170">
        <v>37545</v>
      </c>
      <c r="B1021" s="169">
        <v>4646.1000000000004</v>
      </c>
    </row>
    <row r="1022" spans="1:2">
      <c r="A1022" s="170">
        <v>37546</v>
      </c>
      <c r="B1022" s="169">
        <v>4646.3</v>
      </c>
    </row>
    <row r="1023" spans="1:2">
      <c r="A1023" s="170">
        <v>37547</v>
      </c>
      <c r="B1023" s="169">
        <v>4646.5</v>
      </c>
    </row>
    <row r="1024" spans="1:2">
      <c r="A1024" s="170">
        <v>37548</v>
      </c>
      <c r="B1024" s="169">
        <v>4646.7</v>
      </c>
    </row>
    <row r="1025" spans="1:2">
      <c r="A1025" s="170">
        <v>37549</v>
      </c>
      <c r="B1025" s="169">
        <v>4646.8</v>
      </c>
    </row>
    <row r="1026" spans="1:2">
      <c r="A1026" s="170">
        <v>37550</v>
      </c>
      <c r="B1026" s="169">
        <v>4647.1000000000004</v>
      </c>
    </row>
    <row r="1027" spans="1:2">
      <c r="A1027" s="170">
        <v>37551</v>
      </c>
      <c r="B1027" s="169">
        <v>4647.3</v>
      </c>
    </row>
    <row r="1028" spans="1:2">
      <c r="A1028" s="170">
        <v>37552</v>
      </c>
      <c r="B1028" s="169">
        <v>4647.5</v>
      </c>
    </row>
    <row r="1029" spans="1:2">
      <c r="A1029" s="170">
        <v>37553</v>
      </c>
      <c r="B1029" s="169">
        <v>4647.8</v>
      </c>
    </row>
    <row r="1030" spans="1:2">
      <c r="A1030" s="170">
        <v>37554</v>
      </c>
      <c r="B1030" s="169">
        <v>4648</v>
      </c>
    </row>
    <row r="1031" spans="1:2">
      <c r="A1031" s="170">
        <v>37555</v>
      </c>
      <c r="B1031" s="169">
        <v>4648.2</v>
      </c>
    </row>
    <row r="1032" spans="1:2">
      <c r="A1032" s="170">
        <v>37556</v>
      </c>
      <c r="B1032" s="169">
        <v>4648.3999999999996</v>
      </c>
    </row>
    <row r="1033" spans="1:2">
      <c r="A1033" s="170">
        <v>37557</v>
      </c>
      <c r="B1033" s="169">
        <v>4648.6000000000004</v>
      </c>
    </row>
    <row r="1034" spans="1:2">
      <c r="A1034" s="170">
        <v>37558</v>
      </c>
      <c r="B1034" s="169">
        <v>4648.8999999999996</v>
      </c>
    </row>
    <row r="1035" spans="1:2">
      <c r="A1035" s="170">
        <v>37559</v>
      </c>
      <c r="B1035" s="169">
        <v>4649</v>
      </c>
    </row>
    <row r="1036" spans="1:2">
      <c r="A1036" s="170">
        <v>37560</v>
      </c>
      <c r="B1036" s="169">
        <v>4649.2</v>
      </c>
    </row>
    <row r="1037" spans="1:2">
      <c r="A1037" s="170">
        <v>37561</v>
      </c>
      <c r="B1037" s="169">
        <v>4649.3999999999996</v>
      </c>
    </row>
    <row r="1038" spans="1:2">
      <c r="A1038" s="170">
        <v>37562</v>
      </c>
      <c r="B1038" s="169">
        <v>4649.6000000000004</v>
      </c>
    </row>
    <row r="1039" spans="1:2">
      <c r="A1039" s="170">
        <v>37563</v>
      </c>
      <c r="B1039" s="169">
        <v>4649.8</v>
      </c>
    </row>
    <row r="1040" spans="1:2">
      <c r="A1040" s="170">
        <v>37564</v>
      </c>
      <c r="B1040" s="169">
        <v>4650</v>
      </c>
    </row>
    <row r="1041" spans="1:2">
      <c r="A1041" s="170">
        <v>37565</v>
      </c>
      <c r="B1041" s="169">
        <v>4650.2</v>
      </c>
    </row>
    <row r="1042" spans="1:2">
      <c r="A1042" s="170">
        <v>37566</v>
      </c>
      <c r="B1042" s="169">
        <v>4650.3999999999996</v>
      </c>
    </row>
    <row r="1043" spans="1:2">
      <c r="A1043" s="170">
        <v>37567</v>
      </c>
      <c r="B1043" s="169">
        <v>4650.7</v>
      </c>
    </row>
    <row r="1044" spans="1:2">
      <c r="A1044" s="170">
        <v>37568</v>
      </c>
      <c r="B1044" s="169">
        <v>4650.8999999999996</v>
      </c>
    </row>
    <row r="1045" spans="1:2">
      <c r="A1045" s="170">
        <v>37569</v>
      </c>
      <c r="B1045" s="169">
        <v>4651.3</v>
      </c>
    </row>
    <row r="1046" spans="1:2">
      <c r="A1046" s="170">
        <v>37570</v>
      </c>
      <c r="B1046" s="169">
        <v>4651.6000000000004</v>
      </c>
    </row>
    <row r="1047" spans="1:2">
      <c r="A1047" s="170">
        <v>37571</v>
      </c>
      <c r="B1047" s="169">
        <v>4651.8</v>
      </c>
    </row>
    <row r="1048" spans="1:2">
      <c r="A1048" s="170">
        <v>37572</v>
      </c>
      <c r="B1048" s="169">
        <v>4652</v>
      </c>
    </row>
    <row r="1049" spans="1:2">
      <c r="A1049" s="170">
        <v>37573</v>
      </c>
      <c r="B1049" s="169">
        <v>4652.2</v>
      </c>
    </row>
    <row r="1050" spans="1:2">
      <c r="A1050" s="170">
        <v>37574</v>
      </c>
      <c r="B1050" s="169">
        <v>4652.3999999999996</v>
      </c>
    </row>
    <row r="1051" spans="1:2">
      <c r="A1051" s="170">
        <v>37575</v>
      </c>
      <c r="B1051" s="169">
        <v>4652.6000000000004</v>
      </c>
    </row>
    <row r="1052" spans="1:2">
      <c r="A1052" s="170">
        <v>37576</v>
      </c>
      <c r="B1052" s="169">
        <v>4652.8</v>
      </c>
    </row>
    <row r="1053" spans="1:2">
      <c r="A1053" s="170">
        <v>37577</v>
      </c>
      <c r="B1053" s="169">
        <v>4653</v>
      </c>
    </row>
    <row r="1054" spans="1:2">
      <c r="A1054" s="170">
        <v>37578</v>
      </c>
      <c r="B1054" s="169">
        <v>4653.2</v>
      </c>
    </row>
    <row r="1055" spans="1:2">
      <c r="A1055" s="170">
        <v>37579</v>
      </c>
      <c r="B1055" s="169">
        <v>4653.3999999999996</v>
      </c>
    </row>
    <row r="1056" spans="1:2">
      <c r="A1056" s="170">
        <v>37580</v>
      </c>
      <c r="B1056" s="169">
        <v>4653.6000000000004</v>
      </c>
    </row>
    <row r="1057" spans="1:2">
      <c r="A1057" s="170">
        <v>37581</v>
      </c>
      <c r="B1057" s="169">
        <v>4653.8</v>
      </c>
    </row>
    <row r="1058" spans="1:2">
      <c r="A1058" s="170">
        <v>37582</v>
      </c>
      <c r="B1058" s="169">
        <v>4654</v>
      </c>
    </row>
    <row r="1059" spans="1:2">
      <c r="A1059" s="170">
        <v>37583</v>
      </c>
      <c r="B1059" s="169">
        <v>4654.2</v>
      </c>
    </row>
    <row r="1060" spans="1:2">
      <c r="A1060" s="170">
        <v>37584</v>
      </c>
      <c r="B1060" s="169">
        <v>4654.3999999999996</v>
      </c>
    </row>
    <row r="1061" spans="1:2">
      <c r="A1061" s="170">
        <v>37585</v>
      </c>
      <c r="B1061" s="169">
        <v>4654.5</v>
      </c>
    </row>
    <row r="1062" spans="1:2">
      <c r="A1062" s="170">
        <v>37586</v>
      </c>
      <c r="B1062" s="169">
        <v>4654.7</v>
      </c>
    </row>
    <row r="1063" spans="1:2">
      <c r="A1063" s="170">
        <v>37587</v>
      </c>
      <c r="B1063" s="169">
        <v>4654.8999999999996</v>
      </c>
    </row>
    <row r="1064" spans="1:2">
      <c r="A1064" s="170">
        <v>37588</v>
      </c>
      <c r="B1064" s="169">
        <v>4655</v>
      </c>
    </row>
    <row r="1065" spans="1:2">
      <c r="A1065" s="170">
        <v>37589</v>
      </c>
      <c r="B1065" s="169">
        <v>4655.2</v>
      </c>
    </row>
    <row r="1066" spans="1:2">
      <c r="A1066" s="170">
        <v>37590</v>
      </c>
      <c r="B1066" s="169">
        <v>4655.3999999999996</v>
      </c>
    </row>
    <row r="1067" spans="1:2">
      <c r="A1067" s="170">
        <v>37591</v>
      </c>
      <c r="B1067" s="169">
        <v>4655.5</v>
      </c>
    </row>
    <row r="1068" spans="1:2">
      <c r="A1068" s="170">
        <v>37592</v>
      </c>
      <c r="B1068" s="169">
        <v>4655.7</v>
      </c>
    </row>
    <row r="1069" spans="1:2">
      <c r="A1069" s="170">
        <v>37593</v>
      </c>
      <c r="B1069" s="169">
        <v>4655.8999999999996</v>
      </c>
    </row>
    <row r="1070" spans="1:2">
      <c r="A1070" s="170">
        <v>37594</v>
      </c>
      <c r="B1070" s="169">
        <v>4656.1000000000004</v>
      </c>
    </row>
    <row r="1071" spans="1:2">
      <c r="A1071" s="170">
        <v>37595</v>
      </c>
      <c r="B1071" s="169">
        <v>4656.3</v>
      </c>
    </row>
    <row r="1072" spans="1:2">
      <c r="A1072" s="170">
        <v>37596</v>
      </c>
      <c r="B1072" s="169">
        <v>4656.3999999999996</v>
      </c>
    </row>
    <row r="1073" spans="1:2">
      <c r="A1073" s="170">
        <v>37597</v>
      </c>
      <c r="B1073" s="169">
        <v>4656.6000000000004</v>
      </c>
    </row>
    <row r="1074" spans="1:2">
      <c r="A1074" s="170">
        <v>37598</v>
      </c>
      <c r="B1074" s="169">
        <v>4656.7</v>
      </c>
    </row>
    <row r="1075" spans="1:2">
      <c r="A1075" s="170">
        <v>37599</v>
      </c>
      <c r="B1075" s="169">
        <v>4656.8999999999996</v>
      </c>
    </row>
    <row r="1076" spans="1:2">
      <c r="A1076" s="170">
        <v>37600</v>
      </c>
      <c r="B1076" s="169">
        <v>4657.1000000000004</v>
      </c>
    </row>
    <row r="1077" spans="1:2">
      <c r="A1077" s="170">
        <v>37601</v>
      </c>
      <c r="B1077" s="169">
        <v>4657.2</v>
      </c>
    </row>
    <row r="1078" spans="1:2">
      <c r="A1078" s="170">
        <v>37602</v>
      </c>
      <c r="B1078" s="169">
        <v>4657.3999999999996</v>
      </c>
    </row>
    <row r="1079" spans="1:2">
      <c r="A1079" s="170">
        <v>37603</v>
      </c>
      <c r="B1079" s="169">
        <v>4657.6000000000004</v>
      </c>
    </row>
    <row r="1080" spans="1:2">
      <c r="A1080" s="170">
        <v>37604</v>
      </c>
      <c r="B1080" s="169">
        <v>4657.8</v>
      </c>
    </row>
    <row r="1081" spans="1:2">
      <c r="A1081" s="170">
        <v>37605</v>
      </c>
      <c r="B1081" s="169">
        <v>4658</v>
      </c>
    </row>
    <row r="1082" spans="1:2">
      <c r="A1082" s="170">
        <v>37606</v>
      </c>
      <c r="B1082" s="169">
        <v>4658.1000000000004</v>
      </c>
    </row>
    <row r="1083" spans="1:2">
      <c r="A1083" s="170">
        <v>37607</v>
      </c>
      <c r="B1083" s="169">
        <v>4658.3999999999996</v>
      </c>
    </row>
    <row r="1084" spans="1:2">
      <c r="A1084" s="170">
        <v>37608</v>
      </c>
      <c r="B1084" s="169">
        <v>4658.5</v>
      </c>
    </row>
    <row r="1085" spans="1:2">
      <c r="A1085" s="170">
        <v>37609</v>
      </c>
      <c r="B1085" s="169">
        <v>4658.6000000000004</v>
      </c>
    </row>
    <row r="1086" spans="1:2">
      <c r="A1086" s="170">
        <v>37610</v>
      </c>
      <c r="B1086" s="169">
        <v>4658.8</v>
      </c>
    </row>
    <row r="1087" spans="1:2">
      <c r="A1087" s="170">
        <v>37611</v>
      </c>
      <c r="B1087" s="169">
        <v>4659</v>
      </c>
    </row>
    <row r="1088" spans="1:2">
      <c r="A1088" s="170">
        <v>37612</v>
      </c>
      <c r="B1088" s="169">
        <v>4659.1000000000004</v>
      </c>
    </row>
    <row r="1089" spans="1:2">
      <c r="A1089" s="170">
        <v>37613</v>
      </c>
      <c r="B1089" s="169">
        <v>4659.3</v>
      </c>
    </row>
    <row r="1090" spans="1:2">
      <c r="A1090" s="170">
        <v>37614</v>
      </c>
      <c r="B1090" s="169">
        <v>4659.3999999999996</v>
      </c>
    </row>
    <row r="1091" spans="1:2">
      <c r="A1091" s="170">
        <v>37615</v>
      </c>
      <c r="B1091" s="169">
        <v>4659.5</v>
      </c>
    </row>
    <row r="1092" spans="1:2">
      <c r="A1092" s="170">
        <v>37616</v>
      </c>
      <c r="B1092" s="169">
        <v>4659.7</v>
      </c>
    </row>
    <row r="1093" spans="1:2">
      <c r="A1093" s="170">
        <v>37617</v>
      </c>
      <c r="B1093" s="169">
        <v>4659.8999999999996</v>
      </c>
    </row>
    <row r="1094" spans="1:2">
      <c r="A1094" s="170">
        <v>37618</v>
      </c>
      <c r="B1094" s="169">
        <v>4660.1000000000004</v>
      </c>
    </row>
    <row r="1095" spans="1:2">
      <c r="A1095" s="170">
        <v>37619</v>
      </c>
      <c r="B1095" s="169">
        <v>4660.2</v>
      </c>
    </row>
    <row r="1096" spans="1:2">
      <c r="A1096" s="170">
        <v>37620</v>
      </c>
      <c r="B1096" s="169">
        <v>4660.3</v>
      </c>
    </row>
    <row r="1097" spans="1:2">
      <c r="A1097" s="170">
        <v>37621</v>
      </c>
      <c r="B1097" s="169">
        <v>4660.5</v>
      </c>
    </row>
    <row r="1098" spans="1:2">
      <c r="A1098" s="170">
        <v>37622</v>
      </c>
      <c r="B1098" s="169">
        <v>4660.6000000000004</v>
      </c>
    </row>
    <row r="1099" spans="1:2">
      <c r="A1099" s="170">
        <v>37623</v>
      </c>
      <c r="B1099" s="169">
        <v>4660.7</v>
      </c>
    </row>
    <row r="1100" spans="1:2">
      <c r="A1100" s="170">
        <v>37624</v>
      </c>
      <c r="B1100" s="169">
        <v>4660.8</v>
      </c>
    </row>
    <row r="1101" spans="1:2">
      <c r="A1101" s="170">
        <v>37625</v>
      </c>
      <c r="B1101" s="169">
        <v>4661</v>
      </c>
    </row>
    <row r="1102" spans="1:2">
      <c r="A1102" s="170">
        <v>37626</v>
      </c>
      <c r="B1102" s="169">
        <v>4661.1000000000004</v>
      </c>
    </row>
    <row r="1103" spans="1:2">
      <c r="A1103" s="170">
        <v>37627</v>
      </c>
      <c r="B1103" s="169">
        <v>4661.3</v>
      </c>
    </row>
    <row r="1104" spans="1:2">
      <c r="A1104" s="170">
        <v>37628</v>
      </c>
      <c r="B1104" s="169">
        <v>4661.3999999999996</v>
      </c>
    </row>
    <row r="1105" spans="1:2">
      <c r="A1105" s="170">
        <v>37629</v>
      </c>
      <c r="B1105" s="169">
        <v>4661.5</v>
      </c>
    </row>
    <row r="1106" spans="1:2">
      <c r="A1106" s="170">
        <v>37630</v>
      </c>
      <c r="B1106" s="169">
        <v>4661.7</v>
      </c>
    </row>
    <row r="1107" spans="1:2">
      <c r="A1107" s="170">
        <v>37631</v>
      </c>
      <c r="B1107" s="169">
        <v>4661.8</v>
      </c>
    </row>
    <row r="1108" spans="1:2">
      <c r="A1108" s="170">
        <v>37632</v>
      </c>
      <c r="B1108" s="169">
        <v>4662</v>
      </c>
    </row>
    <row r="1109" spans="1:2">
      <c r="A1109" s="170">
        <v>37633</v>
      </c>
      <c r="B1109" s="169">
        <v>4662.2</v>
      </c>
    </row>
    <row r="1110" spans="1:2">
      <c r="A1110" s="170">
        <v>37634</v>
      </c>
      <c r="B1110" s="169">
        <v>4662.3</v>
      </c>
    </row>
    <row r="1111" spans="1:2">
      <c r="A1111" s="170">
        <v>37635</v>
      </c>
      <c r="B1111" s="169">
        <v>4662.5</v>
      </c>
    </row>
    <row r="1112" spans="1:2">
      <c r="A1112" s="170">
        <v>37636</v>
      </c>
      <c r="B1112" s="169">
        <v>4662.6000000000004</v>
      </c>
    </row>
    <row r="1113" spans="1:2">
      <c r="A1113" s="170">
        <v>37637</v>
      </c>
      <c r="B1113" s="169">
        <v>4662.7</v>
      </c>
    </row>
    <row r="1114" spans="1:2">
      <c r="A1114" s="170">
        <v>37638</v>
      </c>
      <c r="B1114" s="169">
        <v>4662.8999999999996</v>
      </c>
    </row>
    <row r="1115" spans="1:2">
      <c r="A1115" s="170">
        <v>37639</v>
      </c>
      <c r="B1115" s="169">
        <v>4663</v>
      </c>
    </row>
    <row r="1116" spans="1:2">
      <c r="A1116" s="170">
        <v>37640</v>
      </c>
      <c r="B1116" s="169">
        <v>4663.1000000000004</v>
      </c>
    </row>
    <row r="1117" spans="1:2">
      <c r="A1117" s="170">
        <v>37641</v>
      </c>
      <c r="B1117" s="169">
        <v>4663.3</v>
      </c>
    </row>
    <row r="1118" spans="1:2">
      <c r="A1118" s="170">
        <v>37642</v>
      </c>
      <c r="B1118" s="169">
        <v>4663.3999999999996</v>
      </c>
    </row>
    <row r="1119" spans="1:2">
      <c r="A1119" s="170">
        <v>37643</v>
      </c>
      <c r="B1119" s="169">
        <v>4663.6000000000004</v>
      </c>
    </row>
    <row r="1120" spans="1:2">
      <c r="A1120" s="170">
        <v>37644</v>
      </c>
      <c r="B1120" s="169">
        <v>4663.7</v>
      </c>
    </row>
    <row r="1121" spans="1:2">
      <c r="A1121" s="170">
        <v>37645</v>
      </c>
      <c r="B1121" s="169">
        <v>4663.8999999999996</v>
      </c>
    </row>
    <row r="1122" spans="1:2">
      <c r="A1122" s="170">
        <v>37646</v>
      </c>
      <c r="B1122" s="169">
        <v>4664</v>
      </c>
    </row>
    <row r="1123" spans="1:2">
      <c r="A1123" s="170">
        <v>37647</v>
      </c>
      <c r="B1123" s="169">
        <v>4664.2</v>
      </c>
    </row>
    <row r="1124" spans="1:2">
      <c r="A1124" s="170">
        <v>37648</v>
      </c>
      <c r="B1124" s="169">
        <v>4664.3</v>
      </c>
    </row>
    <row r="1125" spans="1:2">
      <c r="A1125" s="170">
        <v>37649</v>
      </c>
      <c r="B1125" s="169">
        <v>4664.5</v>
      </c>
    </row>
    <row r="1126" spans="1:2">
      <c r="A1126" s="170">
        <v>37650</v>
      </c>
      <c r="B1126" s="169">
        <v>4664.7</v>
      </c>
    </row>
    <row r="1127" spans="1:2">
      <c r="A1127" s="170">
        <v>37651</v>
      </c>
      <c r="B1127" s="169">
        <v>4664.8</v>
      </c>
    </row>
    <row r="1128" spans="1:2">
      <c r="A1128" s="170">
        <v>37652</v>
      </c>
      <c r="B1128" s="169">
        <v>4665</v>
      </c>
    </row>
    <row r="1129" spans="1:2">
      <c r="A1129" s="170">
        <v>37653</v>
      </c>
      <c r="B1129" s="169">
        <v>4665.3</v>
      </c>
    </row>
    <row r="1130" spans="1:2">
      <c r="A1130" s="170">
        <v>37654</v>
      </c>
      <c r="B1130" s="169">
        <v>4665.5</v>
      </c>
    </row>
    <row r="1131" spans="1:2">
      <c r="A1131" s="170">
        <v>37655</v>
      </c>
      <c r="B1131" s="169">
        <v>4665.7</v>
      </c>
    </row>
    <row r="1132" spans="1:2">
      <c r="A1132" s="170">
        <v>37656</v>
      </c>
      <c r="B1132" s="169">
        <v>4665.8</v>
      </c>
    </row>
    <row r="1133" spans="1:2">
      <c r="A1133" s="170">
        <v>37657</v>
      </c>
      <c r="B1133" s="169">
        <v>4666</v>
      </c>
    </row>
    <row r="1134" spans="1:2">
      <c r="A1134" s="170">
        <v>37658</v>
      </c>
      <c r="B1134" s="169">
        <v>4666.1000000000004</v>
      </c>
    </row>
    <row r="1135" spans="1:2">
      <c r="A1135" s="170">
        <v>37659</v>
      </c>
      <c r="B1135" s="169">
        <v>4666.2</v>
      </c>
    </row>
    <row r="1136" spans="1:2">
      <c r="A1136" s="170">
        <v>37660</v>
      </c>
      <c r="B1136" s="169">
        <v>4666.3</v>
      </c>
    </row>
    <row r="1137" spans="1:2">
      <c r="A1137" s="170">
        <v>37661</v>
      </c>
      <c r="B1137" s="169">
        <v>4666.5</v>
      </c>
    </row>
    <row r="1138" spans="1:2">
      <c r="A1138" s="170">
        <v>37662</v>
      </c>
      <c r="B1138" s="169">
        <v>4666.7</v>
      </c>
    </row>
    <row r="1139" spans="1:2">
      <c r="A1139" s="170">
        <v>37663</v>
      </c>
      <c r="B1139" s="169">
        <v>4666.8</v>
      </c>
    </row>
    <row r="1140" spans="1:2">
      <c r="A1140" s="170">
        <v>37664</v>
      </c>
      <c r="B1140" s="169">
        <v>4666.8999999999996</v>
      </c>
    </row>
    <row r="1141" spans="1:2">
      <c r="A1141" s="170">
        <v>37665</v>
      </c>
      <c r="B1141" s="169">
        <v>4667.1000000000004</v>
      </c>
    </row>
    <row r="1142" spans="1:2">
      <c r="A1142" s="170">
        <v>37666</v>
      </c>
      <c r="B1142" s="169">
        <v>4667.3</v>
      </c>
    </row>
    <row r="1143" spans="1:2">
      <c r="A1143" s="170">
        <v>37667</v>
      </c>
      <c r="B1143" s="169">
        <v>4667.5</v>
      </c>
    </row>
    <row r="1144" spans="1:2">
      <c r="A1144" s="170">
        <v>37668</v>
      </c>
      <c r="B1144" s="169">
        <v>4667.8</v>
      </c>
    </row>
    <row r="1145" spans="1:2">
      <c r="A1145" s="170">
        <v>37669</v>
      </c>
      <c r="B1145" s="169">
        <v>4668.1000000000004</v>
      </c>
    </row>
    <row r="1146" spans="1:2">
      <c r="A1146" s="170">
        <v>37670</v>
      </c>
      <c r="B1146" s="169">
        <v>4668.2</v>
      </c>
    </row>
    <row r="1147" spans="1:2">
      <c r="A1147" s="170">
        <v>37671</v>
      </c>
      <c r="B1147" s="169">
        <v>4668.3999999999996</v>
      </c>
    </row>
    <row r="1148" spans="1:2">
      <c r="A1148" s="170">
        <v>37672</v>
      </c>
      <c r="B1148" s="169">
        <v>4668.6000000000004</v>
      </c>
    </row>
    <row r="1149" spans="1:2">
      <c r="A1149" s="170">
        <v>37673</v>
      </c>
      <c r="B1149" s="169">
        <v>4668.8</v>
      </c>
    </row>
    <row r="1150" spans="1:2">
      <c r="A1150" s="170">
        <v>37674</v>
      </c>
      <c r="B1150" s="169">
        <v>4669</v>
      </c>
    </row>
    <row r="1151" spans="1:2">
      <c r="A1151" s="170">
        <v>37675</v>
      </c>
      <c r="B1151" s="169">
        <v>4669.1000000000004</v>
      </c>
    </row>
    <row r="1152" spans="1:2">
      <c r="A1152" s="170">
        <v>37676</v>
      </c>
      <c r="B1152" s="169">
        <v>4669.2</v>
      </c>
    </row>
    <row r="1153" spans="1:2">
      <c r="A1153" s="170">
        <v>37677</v>
      </c>
      <c r="B1153" s="169">
        <v>4669.3999999999996</v>
      </c>
    </row>
    <row r="1154" spans="1:2">
      <c r="A1154" s="170">
        <v>37678</v>
      </c>
      <c r="B1154" s="169">
        <v>4669.5</v>
      </c>
    </row>
    <row r="1155" spans="1:2">
      <c r="A1155" s="170">
        <v>37679</v>
      </c>
      <c r="B1155" s="169">
        <v>4669.7</v>
      </c>
    </row>
    <row r="1156" spans="1:2">
      <c r="A1156" s="170">
        <v>37680</v>
      </c>
      <c r="B1156" s="169">
        <v>4669.8</v>
      </c>
    </row>
    <row r="1157" spans="1:2">
      <c r="A1157" s="170">
        <v>37681</v>
      </c>
      <c r="B1157" s="169">
        <v>4670</v>
      </c>
    </row>
    <row r="1158" spans="1:2">
      <c r="A1158" s="170">
        <v>37682</v>
      </c>
      <c r="B1158" s="169">
        <v>4670.1000000000004</v>
      </c>
    </row>
    <row r="1159" spans="1:2">
      <c r="A1159" s="170">
        <v>37683</v>
      </c>
      <c r="B1159" s="169">
        <v>4670.3</v>
      </c>
    </row>
    <row r="1160" spans="1:2">
      <c r="A1160" s="170">
        <v>37684</v>
      </c>
      <c r="B1160" s="169">
        <v>4670.3999999999996</v>
      </c>
    </row>
    <row r="1161" spans="1:2">
      <c r="A1161" s="170">
        <v>37685</v>
      </c>
      <c r="B1161" s="169">
        <v>4670.5</v>
      </c>
    </row>
    <row r="1162" spans="1:2">
      <c r="A1162" s="170">
        <v>37686</v>
      </c>
      <c r="B1162" s="169">
        <v>4670.6000000000004</v>
      </c>
    </row>
    <row r="1163" spans="1:2">
      <c r="A1163" s="170">
        <v>37687</v>
      </c>
      <c r="B1163" s="169">
        <v>4670.8</v>
      </c>
    </row>
    <row r="1164" spans="1:2">
      <c r="A1164" s="170">
        <v>37688</v>
      </c>
      <c r="B1164" s="169">
        <v>4671</v>
      </c>
    </row>
    <row r="1165" spans="1:2">
      <c r="A1165" s="170">
        <v>37689</v>
      </c>
      <c r="B1165" s="169">
        <v>4671.1000000000004</v>
      </c>
    </row>
    <row r="1166" spans="1:2">
      <c r="A1166" s="170">
        <v>37690</v>
      </c>
      <c r="B1166" s="169">
        <v>4671.2</v>
      </c>
    </row>
    <row r="1167" spans="1:2">
      <c r="A1167" s="170">
        <v>37691</v>
      </c>
      <c r="B1167" s="169">
        <v>4671.3</v>
      </c>
    </row>
    <row r="1168" spans="1:2">
      <c r="A1168" s="170">
        <v>37692</v>
      </c>
      <c r="B1168" s="169">
        <v>4671.3999999999996</v>
      </c>
    </row>
    <row r="1169" spans="1:2">
      <c r="A1169" s="170">
        <v>37693</v>
      </c>
      <c r="B1169" s="169">
        <v>4671.5</v>
      </c>
    </row>
    <row r="1170" spans="1:2">
      <c r="A1170" s="170">
        <v>37694</v>
      </c>
      <c r="B1170" s="169">
        <v>4671.7</v>
      </c>
    </row>
    <row r="1171" spans="1:2">
      <c r="A1171" s="170">
        <v>37695</v>
      </c>
      <c r="B1171" s="169">
        <v>4671.8</v>
      </c>
    </row>
    <row r="1172" spans="1:2">
      <c r="A1172" s="170">
        <v>37696</v>
      </c>
      <c r="B1172" s="169">
        <v>4672</v>
      </c>
    </row>
    <row r="1173" spans="1:2">
      <c r="A1173" s="170">
        <v>37697</v>
      </c>
      <c r="B1173" s="169">
        <v>4671.8</v>
      </c>
    </row>
    <row r="1174" spans="1:2">
      <c r="A1174" s="170">
        <v>37698</v>
      </c>
      <c r="B1174" s="169">
        <v>4671.6000000000004</v>
      </c>
    </row>
    <row r="1175" spans="1:2">
      <c r="A1175" s="170">
        <v>37699</v>
      </c>
      <c r="B1175" s="169">
        <v>4671.6000000000004</v>
      </c>
    </row>
    <row r="1176" spans="1:2">
      <c r="A1176" s="170">
        <v>37700</v>
      </c>
      <c r="B1176" s="169">
        <v>4671.7</v>
      </c>
    </row>
    <row r="1177" spans="1:2">
      <c r="A1177" s="170">
        <v>37701</v>
      </c>
      <c r="B1177" s="169">
        <v>4671.7</v>
      </c>
    </row>
    <row r="1178" spans="1:2">
      <c r="A1178" s="170">
        <v>37702</v>
      </c>
      <c r="B1178" s="169">
        <v>4671.8</v>
      </c>
    </row>
    <row r="1179" spans="1:2">
      <c r="A1179" s="170">
        <v>37703</v>
      </c>
      <c r="B1179" s="169">
        <v>4671.8</v>
      </c>
    </row>
    <row r="1180" spans="1:2">
      <c r="A1180" s="170">
        <v>37704</v>
      </c>
      <c r="B1180" s="169">
        <v>4671.8999999999996</v>
      </c>
    </row>
    <row r="1181" spans="1:2">
      <c r="A1181" s="170">
        <v>37705</v>
      </c>
      <c r="B1181" s="169">
        <v>4671.8999999999996</v>
      </c>
    </row>
    <row r="1182" spans="1:2">
      <c r="A1182" s="170">
        <v>37706</v>
      </c>
      <c r="B1182" s="169">
        <v>4671.5</v>
      </c>
    </row>
    <row r="1183" spans="1:2">
      <c r="A1183" s="170">
        <v>37707</v>
      </c>
      <c r="B1183" s="169">
        <v>4671.6000000000004</v>
      </c>
    </row>
    <row r="1184" spans="1:2">
      <c r="A1184" s="170">
        <v>37708</v>
      </c>
      <c r="B1184" s="169">
        <v>4671.6000000000004</v>
      </c>
    </row>
    <row r="1185" spans="1:2">
      <c r="A1185" s="170">
        <v>37709</v>
      </c>
      <c r="B1185" s="169">
        <v>4671.7</v>
      </c>
    </row>
    <row r="1186" spans="1:2">
      <c r="A1186" s="170">
        <v>37710</v>
      </c>
      <c r="B1186" s="169">
        <v>4671.7</v>
      </c>
    </row>
    <row r="1187" spans="1:2">
      <c r="A1187" s="170">
        <v>37711</v>
      </c>
      <c r="B1187" s="169">
        <v>4671.7</v>
      </c>
    </row>
    <row r="1188" spans="1:2">
      <c r="A1188" s="170">
        <v>37712</v>
      </c>
      <c r="B1188" s="169">
        <v>4671.7</v>
      </c>
    </row>
    <row r="1189" spans="1:2">
      <c r="A1189" s="170">
        <v>37713</v>
      </c>
      <c r="B1189" s="169">
        <v>4671.7</v>
      </c>
    </row>
    <row r="1190" spans="1:2">
      <c r="A1190" s="170">
        <v>37714</v>
      </c>
      <c r="B1190" s="169">
        <v>4671.6000000000004</v>
      </c>
    </row>
    <row r="1191" spans="1:2">
      <c r="A1191" s="170">
        <v>37715</v>
      </c>
      <c r="B1191" s="169">
        <v>4671.6000000000004</v>
      </c>
    </row>
    <row r="1192" spans="1:2">
      <c r="A1192" s="170">
        <v>37716</v>
      </c>
      <c r="B1192" s="169">
        <v>4671.6000000000004</v>
      </c>
    </row>
    <row r="1193" spans="1:2">
      <c r="A1193" s="170">
        <v>37717</v>
      </c>
      <c r="B1193" s="169">
        <v>4671.6000000000004</v>
      </c>
    </row>
    <row r="1194" spans="1:2">
      <c r="A1194" s="170">
        <v>37718</v>
      </c>
      <c r="B1194" s="169">
        <v>4671.6000000000004</v>
      </c>
    </row>
    <row r="1195" spans="1:2">
      <c r="A1195" s="170">
        <v>37719</v>
      </c>
      <c r="B1195" s="169">
        <v>4671.7</v>
      </c>
    </row>
    <row r="1196" spans="1:2">
      <c r="A1196" s="170">
        <v>37720</v>
      </c>
      <c r="B1196" s="169">
        <v>4671.7</v>
      </c>
    </row>
    <row r="1197" spans="1:2">
      <c r="A1197" s="170">
        <v>37721</v>
      </c>
      <c r="B1197" s="169">
        <v>4671.8</v>
      </c>
    </row>
    <row r="1198" spans="1:2">
      <c r="A1198" s="170">
        <v>37722</v>
      </c>
      <c r="B1198" s="169">
        <v>4671.7</v>
      </c>
    </row>
    <row r="1199" spans="1:2">
      <c r="A1199" s="170">
        <v>37723</v>
      </c>
      <c r="B1199" s="169">
        <v>4671.6000000000004</v>
      </c>
    </row>
    <row r="1200" spans="1:2">
      <c r="A1200" s="170">
        <v>37724</v>
      </c>
      <c r="B1200" s="169">
        <v>4671.6000000000004</v>
      </c>
    </row>
    <row r="1201" spans="1:2">
      <c r="A1201" s="170">
        <v>37725</v>
      </c>
      <c r="B1201" s="169">
        <v>4671.3999999999996</v>
      </c>
    </row>
    <row r="1202" spans="1:2">
      <c r="A1202" s="170">
        <v>37726</v>
      </c>
      <c r="B1202" s="169">
        <v>4671.3</v>
      </c>
    </row>
    <row r="1203" spans="1:2">
      <c r="A1203" s="170">
        <v>37727</v>
      </c>
      <c r="B1203" s="169">
        <v>4671.3999999999996</v>
      </c>
    </row>
    <row r="1204" spans="1:2">
      <c r="A1204" s="170">
        <v>37728</v>
      </c>
      <c r="B1204" s="169">
        <v>4671.3999999999996</v>
      </c>
    </row>
    <row r="1205" spans="1:2">
      <c r="A1205" s="170">
        <v>37729</v>
      </c>
      <c r="B1205" s="169">
        <v>4671.3999999999996</v>
      </c>
    </row>
    <row r="1206" spans="1:2">
      <c r="A1206" s="170">
        <v>37730</v>
      </c>
      <c r="B1206" s="169">
        <v>4671.3999999999996</v>
      </c>
    </row>
    <row r="1207" spans="1:2">
      <c r="A1207" s="170">
        <v>37731</v>
      </c>
      <c r="B1207" s="169">
        <v>4671.3999999999996</v>
      </c>
    </row>
    <row r="1208" spans="1:2">
      <c r="A1208" s="170">
        <v>37732</v>
      </c>
      <c r="B1208" s="169">
        <v>4671.3</v>
      </c>
    </row>
    <row r="1209" spans="1:2">
      <c r="A1209" s="170">
        <v>37733</v>
      </c>
      <c r="B1209" s="169">
        <v>4671.3999999999996</v>
      </c>
    </row>
    <row r="1210" spans="1:2">
      <c r="A1210" s="170">
        <v>37734</v>
      </c>
      <c r="B1210" s="169">
        <v>4671.3999999999996</v>
      </c>
    </row>
    <row r="1211" spans="1:2">
      <c r="A1211" s="170">
        <v>37735</v>
      </c>
      <c r="B1211" s="169">
        <v>4671.3999999999996</v>
      </c>
    </row>
    <row r="1212" spans="1:2">
      <c r="A1212" s="170">
        <v>37736</v>
      </c>
      <c r="B1212" s="169">
        <v>4671.3999999999996</v>
      </c>
    </row>
    <row r="1213" spans="1:2">
      <c r="A1213" s="170">
        <v>37737</v>
      </c>
      <c r="B1213" s="169">
        <v>4671.5</v>
      </c>
    </row>
    <row r="1214" spans="1:2">
      <c r="A1214" s="170">
        <v>37738</v>
      </c>
      <c r="B1214" s="169">
        <v>4671.6000000000004</v>
      </c>
    </row>
    <row r="1215" spans="1:2">
      <c r="A1215" s="170">
        <v>37739</v>
      </c>
      <c r="B1215" s="169">
        <v>4671.6000000000004</v>
      </c>
    </row>
    <row r="1216" spans="1:2">
      <c r="A1216" s="170">
        <v>37740</v>
      </c>
      <c r="B1216" s="169">
        <v>4671.6000000000004</v>
      </c>
    </row>
    <row r="1217" spans="1:2">
      <c r="A1217" s="170">
        <v>37741</v>
      </c>
      <c r="B1217" s="169">
        <v>4671.7</v>
      </c>
    </row>
    <row r="1218" spans="1:2">
      <c r="A1218" s="170">
        <v>37742</v>
      </c>
      <c r="B1218" s="169">
        <v>4671.7</v>
      </c>
    </row>
    <row r="1219" spans="1:2">
      <c r="A1219" s="170">
        <v>37743</v>
      </c>
      <c r="B1219" s="169">
        <v>4671.7</v>
      </c>
    </row>
    <row r="1220" spans="1:2">
      <c r="A1220" s="170">
        <v>37744</v>
      </c>
      <c r="B1220" s="169">
        <v>4671.7</v>
      </c>
    </row>
    <row r="1221" spans="1:2">
      <c r="A1221" s="170">
        <v>37745</v>
      </c>
      <c r="B1221" s="169">
        <v>4671.8</v>
      </c>
    </row>
    <row r="1222" spans="1:2">
      <c r="A1222" s="170">
        <v>37746</v>
      </c>
      <c r="B1222" s="169">
        <v>4671.8</v>
      </c>
    </row>
    <row r="1223" spans="1:2">
      <c r="A1223" s="170">
        <v>37747</v>
      </c>
      <c r="B1223" s="169">
        <v>4671.8</v>
      </c>
    </row>
    <row r="1224" spans="1:2">
      <c r="A1224" s="170">
        <v>37748</v>
      </c>
      <c r="B1224" s="169">
        <v>4671.8</v>
      </c>
    </row>
    <row r="1225" spans="1:2">
      <c r="A1225" s="170">
        <v>37749</v>
      </c>
      <c r="B1225" s="169">
        <v>4671.8</v>
      </c>
    </row>
    <row r="1226" spans="1:2">
      <c r="A1226" s="170">
        <v>37750</v>
      </c>
      <c r="B1226" s="169">
        <v>4671.8</v>
      </c>
    </row>
    <row r="1227" spans="1:2">
      <c r="A1227" s="170">
        <v>37751</v>
      </c>
      <c r="B1227" s="169">
        <v>4672</v>
      </c>
    </row>
    <row r="1228" spans="1:2">
      <c r="A1228" s="170">
        <v>37752</v>
      </c>
      <c r="B1228" s="169">
        <v>4671.8999999999996</v>
      </c>
    </row>
    <row r="1229" spans="1:2">
      <c r="A1229" s="170">
        <v>37753</v>
      </c>
      <c r="B1229" s="169">
        <v>4671.8</v>
      </c>
    </row>
    <row r="1230" spans="1:2">
      <c r="A1230" s="170">
        <v>37754</v>
      </c>
      <c r="B1230" s="169">
        <v>4671.8</v>
      </c>
    </row>
    <row r="1231" spans="1:2">
      <c r="A1231" s="170">
        <v>37755</v>
      </c>
      <c r="B1231" s="169">
        <v>4671.8</v>
      </c>
    </row>
    <row r="1232" spans="1:2">
      <c r="A1232" s="170">
        <v>37756</v>
      </c>
      <c r="B1232" s="169">
        <v>4671.8</v>
      </c>
    </row>
    <row r="1233" spans="1:2">
      <c r="A1233" s="170">
        <v>37757</v>
      </c>
      <c r="B1233" s="169">
        <v>4671.8</v>
      </c>
    </row>
    <row r="1234" spans="1:2">
      <c r="A1234" s="170">
        <v>37758</v>
      </c>
      <c r="B1234" s="169">
        <v>4671.8</v>
      </c>
    </row>
    <row r="1235" spans="1:2">
      <c r="A1235" s="170">
        <v>37759</v>
      </c>
      <c r="B1235" s="169">
        <v>4671.8</v>
      </c>
    </row>
    <row r="1236" spans="1:2">
      <c r="A1236" s="170">
        <v>37760</v>
      </c>
      <c r="B1236" s="169">
        <v>4671.8</v>
      </c>
    </row>
    <row r="1237" spans="1:2">
      <c r="A1237" s="170">
        <v>37761</v>
      </c>
      <c r="B1237" s="169">
        <v>4671.6000000000004</v>
      </c>
    </row>
    <row r="1238" spans="1:2">
      <c r="A1238" s="170">
        <v>37762</v>
      </c>
      <c r="B1238" s="169">
        <v>4671.5</v>
      </c>
    </row>
    <row r="1239" spans="1:2">
      <c r="A1239" s="170">
        <v>37763</v>
      </c>
      <c r="B1239" s="169">
        <v>4671.5</v>
      </c>
    </row>
    <row r="1240" spans="1:2">
      <c r="A1240" s="170">
        <v>37764</v>
      </c>
      <c r="B1240" s="169">
        <v>4671.7</v>
      </c>
    </row>
    <row r="1241" spans="1:2">
      <c r="A1241" s="170">
        <v>37765</v>
      </c>
      <c r="B1241" s="169">
        <v>4671.8</v>
      </c>
    </row>
    <row r="1242" spans="1:2">
      <c r="A1242" s="170">
        <v>37766</v>
      </c>
      <c r="B1242" s="169">
        <v>4671.8999999999996</v>
      </c>
    </row>
    <row r="1243" spans="1:2">
      <c r="A1243" s="170">
        <v>37767</v>
      </c>
      <c r="B1243" s="169">
        <v>4671.8999999999996</v>
      </c>
    </row>
    <row r="1244" spans="1:2">
      <c r="A1244" s="170">
        <v>37768</v>
      </c>
      <c r="B1244" s="169">
        <v>4671.8</v>
      </c>
    </row>
    <row r="1245" spans="1:2">
      <c r="A1245" s="170">
        <v>37769</v>
      </c>
      <c r="B1245" s="169">
        <v>4671.7</v>
      </c>
    </row>
    <row r="1246" spans="1:2">
      <c r="A1246" s="170">
        <v>37770</v>
      </c>
      <c r="B1246" s="169">
        <v>4671.6000000000004</v>
      </c>
    </row>
    <row r="1247" spans="1:2">
      <c r="A1247" s="170">
        <v>37771</v>
      </c>
      <c r="B1247" s="169">
        <v>4671.3999999999996</v>
      </c>
    </row>
    <row r="1248" spans="1:2">
      <c r="A1248" s="170">
        <v>37772</v>
      </c>
      <c r="B1248" s="169">
        <v>4671.1000000000004</v>
      </c>
    </row>
    <row r="1249" spans="1:2">
      <c r="A1249" s="170">
        <v>37773</v>
      </c>
      <c r="B1249" s="169">
        <v>4670.8</v>
      </c>
    </row>
    <row r="1250" spans="1:2">
      <c r="A1250" s="170">
        <v>37774</v>
      </c>
      <c r="B1250" s="169">
        <v>4670.5</v>
      </c>
    </row>
    <row r="1251" spans="1:2">
      <c r="A1251" s="170">
        <v>37775</v>
      </c>
      <c r="B1251" s="169">
        <v>4670.2</v>
      </c>
    </row>
    <row r="1252" spans="1:2">
      <c r="A1252" s="170">
        <v>37776</v>
      </c>
      <c r="B1252" s="169">
        <v>4670</v>
      </c>
    </row>
    <row r="1253" spans="1:2">
      <c r="A1253" s="170">
        <v>37777</v>
      </c>
      <c r="B1253" s="169">
        <v>4669.7</v>
      </c>
    </row>
    <row r="1254" spans="1:2">
      <c r="A1254" s="170">
        <v>37778</v>
      </c>
      <c r="B1254" s="169">
        <v>4669.5</v>
      </c>
    </row>
    <row r="1255" spans="1:2">
      <c r="A1255" s="170">
        <v>37779</v>
      </c>
      <c r="B1255" s="169">
        <v>4669.2</v>
      </c>
    </row>
    <row r="1256" spans="1:2">
      <c r="A1256" s="170">
        <v>37780</v>
      </c>
      <c r="B1256" s="169">
        <v>4668.8999999999996</v>
      </c>
    </row>
    <row r="1257" spans="1:2">
      <c r="A1257" s="170">
        <v>37781</v>
      </c>
      <c r="B1257" s="169">
        <v>4668.6000000000004</v>
      </c>
    </row>
    <row r="1258" spans="1:2">
      <c r="A1258" s="170">
        <v>37782</v>
      </c>
      <c r="B1258" s="169">
        <v>4668.2</v>
      </c>
    </row>
    <row r="1259" spans="1:2">
      <c r="A1259" s="170">
        <v>37783</v>
      </c>
      <c r="B1259" s="169">
        <v>4667.8999999999996</v>
      </c>
    </row>
    <row r="1260" spans="1:2">
      <c r="A1260" s="170">
        <v>37784</v>
      </c>
      <c r="B1260" s="169">
        <v>4667.5</v>
      </c>
    </row>
    <row r="1261" spans="1:2">
      <c r="A1261" s="170">
        <v>37785</v>
      </c>
      <c r="B1261" s="169">
        <v>4667.1000000000004</v>
      </c>
    </row>
    <row r="1262" spans="1:2">
      <c r="A1262" s="170">
        <v>37786</v>
      </c>
      <c r="B1262" s="169">
        <v>4666.8</v>
      </c>
    </row>
    <row r="1263" spans="1:2">
      <c r="A1263" s="170">
        <v>37787</v>
      </c>
      <c r="B1263" s="169">
        <v>4666.3</v>
      </c>
    </row>
    <row r="1264" spans="1:2">
      <c r="A1264" s="170">
        <v>37788</v>
      </c>
      <c r="B1264" s="169">
        <v>4665.8999999999996</v>
      </c>
    </row>
    <row r="1265" spans="1:2">
      <c r="A1265" s="170">
        <v>37789</v>
      </c>
      <c r="B1265" s="169">
        <v>4665.3999999999996</v>
      </c>
    </row>
    <row r="1266" spans="1:2">
      <c r="A1266" s="170">
        <v>37790</v>
      </c>
      <c r="B1266" s="169">
        <v>4665</v>
      </c>
    </row>
    <row r="1267" spans="1:2">
      <c r="A1267" s="170">
        <v>37791</v>
      </c>
      <c r="B1267" s="169">
        <v>4664.6000000000004</v>
      </c>
    </row>
    <row r="1268" spans="1:2">
      <c r="A1268" s="170">
        <v>37792</v>
      </c>
      <c r="B1268" s="169">
        <v>4664.1000000000004</v>
      </c>
    </row>
    <row r="1269" spans="1:2">
      <c r="A1269" s="170">
        <v>37793</v>
      </c>
      <c r="B1269" s="169">
        <v>4663.8</v>
      </c>
    </row>
    <row r="1270" spans="1:2">
      <c r="A1270" s="170">
        <v>37794</v>
      </c>
      <c r="B1270" s="169">
        <v>4663.3999999999996</v>
      </c>
    </row>
    <row r="1271" spans="1:2">
      <c r="A1271" s="170">
        <v>37795</v>
      </c>
      <c r="B1271" s="169">
        <v>4663.1000000000004</v>
      </c>
    </row>
    <row r="1272" spans="1:2">
      <c r="A1272" s="170">
        <v>37796</v>
      </c>
      <c r="B1272" s="169">
        <v>4662.6000000000004</v>
      </c>
    </row>
    <row r="1273" spans="1:2">
      <c r="A1273" s="170">
        <v>37797</v>
      </c>
      <c r="B1273" s="169">
        <v>4662.3</v>
      </c>
    </row>
    <row r="1274" spans="1:2">
      <c r="A1274" s="170">
        <v>37798</v>
      </c>
      <c r="B1274" s="169">
        <v>4661.8999999999996</v>
      </c>
    </row>
    <row r="1275" spans="1:2">
      <c r="A1275" s="170">
        <v>37799</v>
      </c>
      <c r="B1275" s="169">
        <v>4661.6000000000004</v>
      </c>
    </row>
    <row r="1276" spans="1:2">
      <c r="A1276" s="170">
        <v>37800</v>
      </c>
      <c r="B1276" s="169">
        <v>4661.2</v>
      </c>
    </row>
    <row r="1277" spans="1:2">
      <c r="A1277" s="170">
        <v>37801</v>
      </c>
      <c r="B1277" s="169">
        <v>4660.8</v>
      </c>
    </row>
    <row r="1278" spans="1:2">
      <c r="A1278" s="170">
        <v>37802</v>
      </c>
      <c r="B1278" s="169">
        <v>4660.3999999999996</v>
      </c>
    </row>
    <row r="1279" spans="1:2">
      <c r="A1279" s="170">
        <v>37803</v>
      </c>
      <c r="B1279" s="169">
        <v>4660</v>
      </c>
    </row>
    <row r="1280" spans="1:2">
      <c r="A1280" s="170">
        <v>37804</v>
      </c>
      <c r="B1280" s="169">
        <v>4659.6000000000004</v>
      </c>
    </row>
    <row r="1281" spans="1:2">
      <c r="A1281" s="170">
        <v>37805</v>
      </c>
      <c r="B1281" s="169">
        <v>4659.1000000000004</v>
      </c>
    </row>
    <row r="1282" spans="1:2">
      <c r="A1282" s="170">
        <v>37806</v>
      </c>
      <c r="B1282" s="169">
        <v>4658.7</v>
      </c>
    </row>
    <row r="1283" spans="1:2">
      <c r="A1283" s="170">
        <v>37807</v>
      </c>
      <c r="B1283" s="169">
        <v>4658.3</v>
      </c>
    </row>
    <row r="1284" spans="1:2">
      <c r="A1284" s="170">
        <v>37808</v>
      </c>
      <c r="B1284" s="169">
        <v>4657.8</v>
      </c>
    </row>
    <row r="1285" spans="1:2">
      <c r="A1285" s="170">
        <v>37809</v>
      </c>
      <c r="B1285" s="169">
        <v>4657.5</v>
      </c>
    </row>
    <row r="1286" spans="1:2">
      <c r="A1286" s="170">
        <v>37810</v>
      </c>
      <c r="B1286" s="169">
        <v>4657</v>
      </c>
    </row>
    <row r="1287" spans="1:2">
      <c r="A1287" s="170">
        <v>37811</v>
      </c>
      <c r="B1287" s="169">
        <v>4656.6000000000004</v>
      </c>
    </row>
    <row r="1288" spans="1:2">
      <c r="A1288" s="170">
        <v>37812</v>
      </c>
      <c r="B1288" s="169">
        <v>4656.2</v>
      </c>
    </row>
    <row r="1289" spans="1:2">
      <c r="A1289" s="170">
        <v>37813</v>
      </c>
      <c r="B1289" s="169">
        <v>4655.8</v>
      </c>
    </row>
    <row r="1290" spans="1:2">
      <c r="A1290" s="170">
        <v>37814</v>
      </c>
      <c r="B1290" s="169">
        <v>4655.3999999999996</v>
      </c>
    </row>
    <row r="1291" spans="1:2">
      <c r="A1291" s="170">
        <v>37815</v>
      </c>
      <c r="B1291" s="169">
        <v>4654.8</v>
      </c>
    </row>
    <row r="1292" spans="1:2">
      <c r="A1292" s="170">
        <v>37816</v>
      </c>
      <c r="B1292" s="169">
        <v>4654.3999999999996</v>
      </c>
    </row>
    <row r="1293" spans="1:2">
      <c r="A1293" s="170">
        <v>37817</v>
      </c>
      <c r="B1293" s="169">
        <v>4653.8999999999996</v>
      </c>
    </row>
    <row r="1294" spans="1:2">
      <c r="A1294" s="170">
        <v>37818</v>
      </c>
      <c r="B1294" s="169">
        <v>4653.5</v>
      </c>
    </row>
    <row r="1295" spans="1:2">
      <c r="A1295" s="170">
        <v>37819</v>
      </c>
      <c r="B1295" s="169">
        <v>4653.1000000000004</v>
      </c>
    </row>
    <row r="1296" spans="1:2">
      <c r="A1296" s="170">
        <v>37820</v>
      </c>
      <c r="B1296" s="169">
        <v>4652.7</v>
      </c>
    </row>
    <row r="1297" spans="1:2">
      <c r="A1297" s="170">
        <v>37821</v>
      </c>
      <c r="B1297" s="169">
        <v>4652.3</v>
      </c>
    </row>
    <row r="1298" spans="1:2">
      <c r="A1298" s="170">
        <v>37822</v>
      </c>
      <c r="B1298" s="169">
        <v>4651.8999999999996</v>
      </c>
    </row>
    <row r="1299" spans="1:2">
      <c r="A1299" s="170">
        <v>37823</v>
      </c>
      <c r="B1299" s="169">
        <v>4651.5</v>
      </c>
    </row>
    <row r="1300" spans="1:2">
      <c r="A1300" s="170">
        <v>37824</v>
      </c>
      <c r="B1300" s="169">
        <v>4651.1000000000004</v>
      </c>
    </row>
    <row r="1301" spans="1:2">
      <c r="A1301" s="170">
        <v>37825</v>
      </c>
      <c r="B1301" s="169">
        <v>4650.7</v>
      </c>
    </row>
    <row r="1302" spans="1:2">
      <c r="A1302" s="170">
        <v>37826</v>
      </c>
      <c r="B1302" s="169">
        <v>4650.3</v>
      </c>
    </row>
    <row r="1303" spans="1:2">
      <c r="A1303" s="170">
        <v>37827</v>
      </c>
      <c r="B1303" s="169">
        <v>4649.8999999999996</v>
      </c>
    </row>
    <row r="1304" spans="1:2">
      <c r="A1304" s="170">
        <v>37828</v>
      </c>
      <c r="B1304" s="169">
        <v>4649.5</v>
      </c>
    </row>
    <row r="1305" spans="1:2">
      <c r="A1305" s="170">
        <v>37829</v>
      </c>
      <c r="B1305" s="169">
        <v>4649.2</v>
      </c>
    </row>
    <row r="1306" spans="1:2">
      <c r="A1306" s="170">
        <v>37830</v>
      </c>
      <c r="B1306" s="169">
        <v>4648.8</v>
      </c>
    </row>
    <row r="1307" spans="1:2">
      <c r="A1307" s="170">
        <v>37831</v>
      </c>
      <c r="B1307" s="169">
        <v>4648.3999999999996</v>
      </c>
    </row>
    <row r="1308" spans="1:2">
      <c r="A1308" s="170">
        <v>37832</v>
      </c>
      <c r="B1308" s="169">
        <v>4648</v>
      </c>
    </row>
    <row r="1309" spans="1:2">
      <c r="A1309" s="170">
        <v>37833</v>
      </c>
      <c r="B1309" s="169">
        <v>4647.5</v>
      </c>
    </row>
    <row r="1310" spans="1:2">
      <c r="A1310" s="170">
        <v>37834</v>
      </c>
      <c r="B1310" s="169">
        <v>4647</v>
      </c>
    </row>
    <row r="1311" spans="1:2">
      <c r="A1311" s="170">
        <v>37835</v>
      </c>
      <c r="B1311" s="169">
        <v>4646.3999999999996</v>
      </c>
    </row>
    <row r="1312" spans="1:2">
      <c r="A1312" s="170">
        <v>37836</v>
      </c>
      <c r="B1312" s="169">
        <v>4645.8999999999996</v>
      </c>
    </row>
    <row r="1313" spans="1:2">
      <c r="A1313" s="170">
        <v>37837</v>
      </c>
      <c r="B1313" s="169">
        <v>4645.3999999999996</v>
      </c>
    </row>
    <row r="1314" spans="1:2">
      <c r="A1314" s="170">
        <v>37838</v>
      </c>
      <c r="B1314" s="169">
        <v>4644.8</v>
      </c>
    </row>
    <row r="1315" spans="1:2">
      <c r="A1315" s="170">
        <v>37839</v>
      </c>
      <c r="B1315" s="169">
        <v>4644.3</v>
      </c>
    </row>
    <row r="1316" spans="1:2">
      <c r="A1316" s="170">
        <v>37840</v>
      </c>
      <c r="B1316" s="169">
        <v>4643.8</v>
      </c>
    </row>
    <row r="1317" spans="1:2">
      <c r="A1317" s="170">
        <v>37841</v>
      </c>
      <c r="B1317" s="169">
        <v>4643.3999999999996</v>
      </c>
    </row>
    <row r="1318" spans="1:2">
      <c r="A1318" s="170">
        <v>37842</v>
      </c>
      <c r="B1318" s="169">
        <v>4643</v>
      </c>
    </row>
    <row r="1319" spans="1:2">
      <c r="A1319" s="170">
        <v>37843</v>
      </c>
      <c r="B1319" s="169">
        <v>4642.6000000000004</v>
      </c>
    </row>
    <row r="1320" spans="1:2">
      <c r="A1320" s="170">
        <v>37844</v>
      </c>
      <c r="B1320" s="169">
        <v>4642.1000000000004</v>
      </c>
    </row>
    <row r="1321" spans="1:2">
      <c r="A1321" s="170">
        <v>37845</v>
      </c>
      <c r="B1321" s="169">
        <v>4641.7</v>
      </c>
    </row>
    <row r="1322" spans="1:2">
      <c r="A1322" s="170">
        <v>37846</v>
      </c>
      <c r="B1322" s="169">
        <v>4641.3999999999996</v>
      </c>
    </row>
    <row r="1323" spans="1:2">
      <c r="A1323" s="170">
        <v>37847</v>
      </c>
      <c r="B1323" s="169">
        <v>4641</v>
      </c>
    </row>
    <row r="1324" spans="1:2">
      <c r="A1324" s="170">
        <v>37848</v>
      </c>
      <c r="B1324" s="169">
        <v>4640.6000000000004</v>
      </c>
    </row>
    <row r="1325" spans="1:2">
      <c r="A1325" s="170">
        <v>37849</v>
      </c>
      <c r="B1325" s="169">
        <v>4640.3</v>
      </c>
    </row>
    <row r="1326" spans="1:2">
      <c r="A1326" s="170">
        <v>37850</v>
      </c>
      <c r="B1326" s="169">
        <v>4640</v>
      </c>
    </row>
    <row r="1327" spans="1:2">
      <c r="A1327" s="170">
        <v>37851</v>
      </c>
      <c r="B1327" s="169">
        <v>4639.7</v>
      </c>
    </row>
    <row r="1328" spans="1:2">
      <c r="A1328" s="170">
        <v>37852</v>
      </c>
      <c r="B1328" s="169">
        <v>4639.3999999999996</v>
      </c>
    </row>
    <row r="1329" spans="1:2">
      <c r="A1329" s="170">
        <v>37853</v>
      </c>
      <c r="B1329" s="169">
        <v>4639.1000000000004</v>
      </c>
    </row>
    <row r="1330" spans="1:2">
      <c r="A1330" s="170">
        <v>37854</v>
      </c>
      <c r="B1330" s="169">
        <v>4638.8</v>
      </c>
    </row>
    <row r="1331" spans="1:2">
      <c r="A1331" s="170">
        <v>37855</v>
      </c>
      <c r="B1331" s="169">
        <v>4638.6000000000004</v>
      </c>
    </row>
    <row r="1332" spans="1:2">
      <c r="A1332" s="170">
        <v>37856</v>
      </c>
      <c r="B1332" s="169">
        <v>4638.5</v>
      </c>
    </row>
    <row r="1333" spans="1:2">
      <c r="A1333" s="170">
        <v>37857</v>
      </c>
      <c r="B1333" s="169">
        <v>4638.3999999999996</v>
      </c>
    </row>
    <row r="1334" spans="1:2">
      <c r="A1334" s="170">
        <v>37858</v>
      </c>
      <c r="B1334" s="169">
        <v>4638.2</v>
      </c>
    </row>
    <row r="1335" spans="1:2">
      <c r="A1335" s="170">
        <v>37859</v>
      </c>
      <c r="B1335" s="169">
        <v>4638.1000000000004</v>
      </c>
    </row>
    <row r="1336" spans="1:2">
      <c r="A1336" s="170">
        <v>37860</v>
      </c>
      <c r="B1336" s="169">
        <v>4638</v>
      </c>
    </row>
    <row r="1337" spans="1:2">
      <c r="A1337" s="170">
        <v>37861</v>
      </c>
      <c r="B1337" s="169">
        <v>4637.8999999999996</v>
      </c>
    </row>
    <row r="1338" spans="1:2">
      <c r="A1338" s="170">
        <v>37862</v>
      </c>
      <c r="B1338" s="169">
        <v>4637.7</v>
      </c>
    </row>
    <row r="1339" spans="1:2">
      <c r="A1339" s="170">
        <v>37863</v>
      </c>
      <c r="B1339" s="169">
        <v>4637.6000000000004</v>
      </c>
    </row>
    <row r="1340" spans="1:2">
      <c r="A1340" s="170">
        <v>37864</v>
      </c>
      <c r="B1340" s="169">
        <v>4637.6000000000004</v>
      </c>
    </row>
    <row r="1341" spans="1:2">
      <c r="A1341" s="170">
        <v>37865</v>
      </c>
      <c r="B1341" s="169">
        <v>4637.5</v>
      </c>
    </row>
    <row r="1342" spans="1:2">
      <c r="A1342" s="170">
        <v>37866</v>
      </c>
      <c r="B1342" s="169">
        <v>4637.5</v>
      </c>
    </row>
    <row r="1343" spans="1:2">
      <c r="A1343" s="170">
        <v>37867</v>
      </c>
      <c r="B1343" s="169">
        <v>4637.5</v>
      </c>
    </row>
    <row r="1344" spans="1:2">
      <c r="A1344" s="170">
        <v>37868</v>
      </c>
      <c r="B1344" s="169">
        <v>4637.5</v>
      </c>
    </row>
    <row r="1345" spans="1:2">
      <c r="A1345" s="170">
        <v>37869</v>
      </c>
      <c r="B1345" s="169">
        <v>4637.3999999999996</v>
      </c>
    </row>
    <row r="1346" spans="1:2">
      <c r="A1346" s="170">
        <v>37870</v>
      </c>
      <c r="B1346" s="169">
        <v>4637.3999999999996</v>
      </c>
    </row>
    <row r="1347" spans="1:2">
      <c r="A1347" s="170">
        <v>37871</v>
      </c>
      <c r="B1347" s="169">
        <v>4637.3999999999996</v>
      </c>
    </row>
    <row r="1348" spans="1:2">
      <c r="A1348" s="170">
        <v>37872</v>
      </c>
      <c r="B1348" s="169">
        <v>4637.3999999999996</v>
      </c>
    </row>
    <row r="1349" spans="1:2">
      <c r="A1349" s="170">
        <v>37873</v>
      </c>
      <c r="B1349" s="169">
        <v>4637.3</v>
      </c>
    </row>
    <row r="1350" spans="1:2">
      <c r="A1350" s="170">
        <v>37874</v>
      </c>
      <c r="B1350" s="169">
        <v>4637.3</v>
      </c>
    </row>
    <row r="1351" spans="1:2">
      <c r="A1351" s="170">
        <v>37875</v>
      </c>
      <c r="B1351" s="169">
        <v>4637.3999999999996</v>
      </c>
    </row>
    <row r="1352" spans="1:2">
      <c r="A1352" s="170">
        <v>37876</v>
      </c>
      <c r="B1352" s="169">
        <v>4637.3999999999996</v>
      </c>
    </row>
    <row r="1353" spans="1:2">
      <c r="A1353" s="170">
        <v>37877</v>
      </c>
      <c r="B1353" s="169">
        <v>4637.5</v>
      </c>
    </row>
    <row r="1354" spans="1:2">
      <c r="A1354" s="170">
        <v>37878</v>
      </c>
      <c r="B1354" s="169">
        <v>4637.5</v>
      </c>
    </row>
    <row r="1355" spans="1:2">
      <c r="A1355" s="170">
        <v>37879</v>
      </c>
      <c r="B1355" s="169">
        <v>4637.6000000000004</v>
      </c>
    </row>
    <row r="1356" spans="1:2">
      <c r="A1356" s="170">
        <v>37880</v>
      </c>
      <c r="B1356" s="169">
        <v>4637.6000000000004</v>
      </c>
    </row>
    <row r="1357" spans="1:2">
      <c r="A1357" s="170">
        <v>37881</v>
      </c>
      <c r="B1357" s="169">
        <v>4637.7</v>
      </c>
    </row>
    <row r="1358" spans="1:2">
      <c r="A1358" s="170">
        <v>37882</v>
      </c>
      <c r="B1358" s="169">
        <v>4637.7</v>
      </c>
    </row>
    <row r="1359" spans="1:2">
      <c r="A1359" s="170">
        <v>37883</v>
      </c>
      <c r="B1359" s="169">
        <v>4637.8</v>
      </c>
    </row>
    <row r="1360" spans="1:2">
      <c r="A1360" s="170">
        <v>37884</v>
      </c>
      <c r="B1360" s="169">
        <v>4637.8</v>
      </c>
    </row>
    <row r="1361" spans="1:2">
      <c r="A1361" s="170">
        <v>37885</v>
      </c>
      <c r="B1361" s="169">
        <v>4637.8</v>
      </c>
    </row>
    <row r="1362" spans="1:2">
      <c r="A1362" s="170">
        <v>37886</v>
      </c>
      <c r="B1362" s="169">
        <v>4637.8999999999996</v>
      </c>
    </row>
    <row r="1363" spans="1:2">
      <c r="A1363" s="170">
        <v>37887</v>
      </c>
      <c r="B1363" s="169">
        <v>4637.8999999999996</v>
      </c>
    </row>
    <row r="1364" spans="1:2">
      <c r="A1364" s="170">
        <v>37888</v>
      </c>
      <c r="B1364" s="169">
        <v>4638</v>
      </c>
    </row>
    <row r="1365" spans="1:2">
      <c r="A1365" s="170">
        <v>37889</v>
      </c>
      <c r="B1365" s="169">
        <v>4638.1000000000004</v>
      </c>
    </row>
    <row r="1366" spans="1:2">
      <c r="A1366" s="170">
        <v>37890</v>
      </c>
      <c r="B1366" s="169">
        <v>4638.1000000000004</v>
      </c>
    </row>
    <row r="1367" spans="1:2">
      <c r="A1367" s="170">
        <v>37891</v>
      </c>
      <c r="B1367" s="169">
        <v>4638.2</v>
      </c>
    </row>
    <row r="1368" spans="1:2">
      <c r="A1368" s="170">
        <v>37892</v>
      </c>
      <c r="B1368" s="169">
        <v>4638.2</v>
      </c>
    </row>
    <row r="1369" spans="1:2">
      <c r="A1369" s="170">
        <v>37893</v>
      </c>
      <c r="B1369" s="169">
        <v>4638.3</v>
      </c>
    </row>
    <row r="1370" spans="1:2">
      <c r="A1370" s="170">
        <v>37894</v>
      </c>
      <c r="B1370" s="169">
        <v>4638.3</v>
      </c>
    </row>
    <row r="1371" spans="1:2">
      <c r="A1371" s="170">
        <v>37895</v>
      </c>
      <c r="B1371" s="169">
        <v>4638.3</v>
      </c>
    </row>
    <row r="1372" spans="1:2">
      <c r="A1372" s="170">
        <v>37896</v>
      </c>
      <c r="B1372" s="169">
        <v>4638.3999999999996</v>
      </c>
    </row>
    <row r="1373" spans="1:2">
      <c r="A1373" s="170">
        <v>37897</v>
      </c>
      <c r="B1373" s="169">
        <v>4638.3999999999996</v>
      </c>
    </row>
    <row r="1374" spans="1:2">
      <c r="A1374" s="170">
        <v>37898</v>
      </c>
      <c r="B1374" s="169">
        <v>4638.5</v>
      </c>
    </row>
    <row r="1375" spans="1:2">
      <c r="A1375" s="170">
        <v>37899</v>
      </c>
      <c r="B1375" s="169">
        <v>4638.5</v>
      </c>
    </row>
    <row r="1376" spans="1:2">
      <c r="A1376" s="170">
        <v>37900</v>
      </c>
      <c r="B1376" s="169">
        <v>4638.6000000000004</v>
      </c>
    </row>
    <row r="1377" spans="1:2">
      <c r="A1377" s="170">
        <v>37901</v>
      </c>
      <c r="B1377" s="169">
        <v>4638.6000000000004</v>
      </c>
    </row>
    <row r="1378" spans="1:2">
      <c r="A1378" s="170">
        <v>37902</v>
      </c>
      <c r="B1378" s="169">
        <v>4638.7</v>
      </c>
    </row>
    <row r="1379" spans="1:2">
      <c r="A1379" s="170">
        <v>37903</v>
      </c>
      <c r="B1379" s="169">
        <v>4638.7</v>
      </c>
    </row>
    <row r="1380" spans="1:2">
      <c r="A1380" s="170">
        <v>37904</v>
      </c>
      <c r="B1380" s="169">
        <v>4638.6000000000004</v>
      </c>
    </row>
    <row r="1381" spans="1:2">
      <c r="A1381" s="170">
        <v>37905</v>
      </c>
      <c r="B1381" s="169">
        <v>4638.7</v>
      </c>
    </row>
    <row r="1382" spans="1:2">
      <c r="A1382" s="170">
        <v>37906</v>
      </c>
      <c r="B1382" s="169">
        <v>4638.8</v>
      </c>
    </row>
    <row r="1383" spans="1:2">
      <c r="A1383" s="170">
        <v>37907</v>
      </c>
      <c r="B1383" s="169">
        <v>4638.8</v>
      </c>
    </row>
    <row r="1384" spans="1:2">
      <c r="A1384" s="170">
        <v>37908</v>
      </c>
      <c r="B1384" s="169">
        <v>4638.8999999999996</v>
      </c>
    </row>
    <row r="1385" spans="1:2">
      <c r="A1385" s="170">
        <v>37909</v>
      </c>
      <c r="B1385" s="169">
        <v>4638.8999999999996</v>
      </c>
    </row>
    <row r="1386" spans="1:2">
      <c r="A1386" s="170">
        <v>37910</v>
      </c>
      <c r="B1386" s="169">
        <v>4639</v>
      </c>
    </row>
    <row r="1387" spans="1:2">
      <c r="A1387" s="170">
        <v>37911</v>
      </c>
      <c r="B1387" s="169">
        <v>4639.1000000000004</v>
      </c>
    </row>
    <row r="1388" spans="1:2">
      <c r="A1388" s="170">
        <v>37912</v>
      </c>
      <c r="B1388" s="169">
        <v>4639.2</v>
      </c>
    </row>
    <row r="1389" spans="1:2">
      <c r="A1389" s="170">
        <v>37913</v>
      </c>
      <c r="B1389" s="169">
        <v>4639.3</v>
      </c>
    </row>
    <row r="1390" spans="1:2">
      <c r="A1390" s="170">
        <v>37914</v>
      </c>
      <c r="B1390" s="169">
        <v>4639.3999999999996</v>
      </c>
    </row>
    <row r="1391" spans="1:2">
      <c r="A1391" s="170">
        <v>37915</v>
      </c>
      <c r="B1391" s="169">
        <v>4639.5</v>
      </c>
    </row>
    <row r="1392" spans="1:2">
      <c r="A1392" s="170">
        <v>37916</v>
      </c>
      <c r="B1392" s="169">
        <v>4639.7</v>
      </c>
    </row>
    <row r="1393" spans="1:2">
      <c r="A1393" s="170">
        <v>37917</v>
      </c>
      <c r="B1393" s="169">
        <v>4639.8</v>
      </c>
    </row>
    <row r="1394" spans="1:2">
      <c r="A1394" s="170">
        <v>37918</v>
      </c>
      <c r="B1394" s="169">
        <v>4640</v>
      </c>
    </row>
    <row r="1395" spans="1:2">
      <c r="A1395" s="170">
        <v>37919</v>
      </c>
      <c r="B1395" s="169">
        <v>4640.1000000000004</v>
      </c>
    </row>
    <row r="1396" spans="1:2">
      <c r="A1396" s="170">
        <v>37920</v>
      </c>
      <c r="B1396" s="169">
        <v>4640.3999999999996</v>
      </c>
    </row>
    <row r="1397" spans="1:2">
      <c r="A1397" s="170">
        <v>37921</v>
      </c>
      <c r="B1397" s="169">
        <v>4640.6000000000004</v>
      </c>
    </row>
    <row r="1398" spans="1:2">
      <c r="A1398" s="170">
        <v>37922</v>
      </c>
      <c r="B1398" s="169">
        <v>4640.8</v>
      </c>
    </row>
    <row r="1399" spans="1:2">
      <c r="A1399" s="170">
        <v>37923</v>
      </c>
      <c r="B1399" s="169">
        <v>4641</v>
      </c>
    </row>
    <row r="1400" spans="1:2">
      <c r="A1400" s="170">
        <v>37924</v>
      </c>
      <c r="B1400" s="169">
        <v>4641.2</v>
      </c>
    </row>
    <row r="1401" spans="1:2">
      <c r="A1401" s="170">
        <v>37925</v>
      </c>
      <c r="B1401" s="169">
        <v>4641.5</v>
      </c>
    </row>
    <row r="1402" spans="1:2">
      <c r="A1402" s="170">
        <v>37926</v>
      </c>
      <c r="B1402" s="169">
        <v>4641.7</v>
      </c>
    </row>
    <row r="1403" spans="1:2">
      <c r="A1403" s="170">
        <v>37927</v>
      </c>
      <c r="B1403" s="169">
        <v>4642</v>
      </c>
    </row>
    <row r="1404" spans="1:2">
      <c r="A1404" s="170">
        <v>37928</v>
      </c>
      <c r="B1404" s="169">
        <v>4642.3</v>
      </c>
    </row>
    <row r="1405" spans="1:2">
      <c r="A1405" s="170">
        <v>37929</v>
      </c>
      <c r="B1405" s="169">
        <v>4642.5</v>
      </c>
    </row>
    <row r="1406" spans="1:2">
      <c r="A1406" s="170">
        <v>37930</v>
      </c>
      <c r="B1406" s="169">
        <v>4642.8</v>
      </c>
    </row>
    <row r="1407" spans="1:2">
      <c r="A1407" s="170">
        <v>37931</v>
      </c>
      <c r="B1407" s="169">
        <v>4643</v>
      </c>
    </row>
    <row r="1408" spans="1:2">
      <c r="A1408" s="170">
        <v>37932</v>
      </c>
      <c r="B1408" s="169">
        <v>4643.2</v>
      </c>
    </row>
    <row r="1409" spans="1:2">
      <c r="A1409" s="170">
        <v>37933</v>
      </c>
      <c r="B1409" s="169">
        <v>4643.5</v>
      </c>
    </row>
    <row r="1410" spans="1:2">
      <c r="A1410" s="170">
        <v>37934</v>
      </c>
      <c r="B1410" s="169">
        <v>4643.8</v>
      </c>
    </row>
    <row r="1411" spans="1:2">
      <c r="A1411" s="170">
        <v>37935</v>
      </c>
      <c r="B1411" s="169">
        <v>4644.1000000000004</v>
      </c>
    </row>
    <row r="1412" spans="1:2">
      <c r="A1412" s="170">
        <v>37936</v>
      </c>
      <c r="B1412" s="169">
        <v>4644.3</v>
      </c>
    </row>
    <row r="1413" spans="1:2">
      <c r="A1413" s="170">
        <v>37937</v>
      </c>
      <c r="B1413" s="169">
        <v>4644.5</v>
      </c>
    </row>
    <row r="1414" spans="1:2">
      <c r="A1414" s="170">
        <v>37938</v>
      </c>
      <c r="B1414" s="169">
        <v>4644.8</v>
      </c>
    </row>
    <row r="1415" spans="1:2">
      <c r="A1415" s="170">
        <v>37939</v>
      </c>
      <c r="B1415" s="169">
        <v>4645</v>
      </c>
    </row>
    <row r="1416" spans="1:2">
      <c r="A1416" s="170">
        <v>37940</v>
      </c>
      <c r="B1416" s="169">
        <v>4645.2</v>
      </c>
    </row>
    <row r="1417" spans="1:2">
      <c r="A1417" s="170">
        <v>37941</v>
      </c>
      <c r="B1417" s="169">
        <v>4645.3999999999996</v>
      </c>
    </row>
    <row r="1418" spans="1:2">
      <c r="A1418" s="170">
        <v>37942</v>
      </c>
      <c r="B1418" s="169">
        <v>4645.8</v>
      </c>
    </row>
    <row r="1419" spans="1:2">
      <c r="A1419" s="170">
        <v>37943</v>
      </c>
      <c r="B1419" s="169">
        <v>4646</v>
      </c>
    </row>
    <row r="1420" spans="1:2">
      <c r="A1420" s="170">
        <v>37944</v>
      </c>
      <c r="B1420" s="169">
        <v>4646.2</v>
      </c>
    </row>
    <row r="1421" spans="1:2">
      <c r="A1421" s="170">
        <v>37945</v>
      </c>
      <c r="B1421" s="169">
        <v>4646.3999999999996</v>
      </c>
    </row>
    <row r="1422" spans="1:2">
      <c r="A1422" s="170">
        <v>37946</v>
      </c>
      <c r="B1422" s="169">
        <v>4646.6000000000004</v>
      </c>
    </row>
    <row r="1423" spans="1:2">
      <c r="A1423" s="170">
        <v>37947</v>
      </c>
      <c r="B1423" s="169">
        <v>4646.8</v>
      </c>
    </row>
    <row r="1424" spans="1:2">
      <c r="A1424" s="170">
        <v>37948</v>
      </c>
      <c r="B1424" s="169">
        <v>4647</v>
      </c>
    </row>
    <row r="1425" spans="1:2">
      <c r="A1425" s="170">
        <v>37949</v>
      </c>
      <c r="B1425" s="169">
        <v>4647.2</v>
      </c>
    </row>
    <row r="1426" spans="1:2">
      <c r="A1426" s="170">
        <v>37950</v>
      </c>
      <c r="B1426" s="169">
        <v>4647.3999999999996</v>
      </c>
    </row>
    <row r="1427" spans="1:2">
      <c r="A1427" s="170">
        <v>37951</v>
      </c>
      <c r="B1427" s="169">
        <v>4647.5</v>
      </c>
    </row>
    <row r="1428" spans="1:2">
      <c r="A1428" s="170">
        <v>37952</v>
      </c>
      <c r="B1428" s="169">
        <v>4647.7</v>
      </c>
    </row>
    <row r="1429" spans="1:2">
      <c r="A1429" s="170">
        <v>37953</v>
      </c>
      <c r="B1429" s="169">
        <v>4647.8999999999996</v>
      </c>
    </row>
    <row r="1430" spans="1:2">
      <c r="A1430" s="170">
        <v>37954</v>
      </c>
      <c r="B1430" s="169">
        <v>4648.1000000000004</v>
      </c>
    </row>
    <row r="1431" spans="1:2">
      <c r="A1431" s="170">
        <v>37955</v>
      </c>
      <c r="B1431" s="169">
        <v>4648.3</v>
      </c>
    </row>
    <row r="1432" spans="1:2">
      <c r="A1432" s="170">
        <v>37956</v>
      </c>
      <c r="B1432" s="169">
        <v>4648.5</v>
      </c>
    </row>
    <row r="1433" spans="1:2">
      <c r="A1433" s="170">
        <v>37957</v>
      </c>
      <c r="B1433" s="169">
        <v>4648.7</v>
      </c>
    </row>
    <row r="1434" spans="1:2">
      <c r="A1434" s="170">
        <v>37958</v>
      </c>
      <c r="B1434" s="169">
        <v>4648.8999999999996</v>
      </c>
    </row>
    <row r="1435" spans="1:2">
      <c r="A1435" s="170">
        <v>37959</v>
      </c>
      <c r="B1435" s="169">
        <v>4648.8999999999996</v>
      </c>
    </row>
    <row r="1436" spans="1:2">
      <c r="A1436" s="170">
        <v>37960</v>
      </c>
      <c r="B1436" s="169">
        <v>4649.3</v>
      </c>
    </row>
    <row r="1437" spans="1:2">
      <c r="A1437" s="170">
        <v>37961</v>
      </c>
      <c r="B1437" s="169">
        <v>4649.3999999999996</v>
      </c>
    </row>
    <row r="1438" spans="1:2">
      <c r="A1438" s="170">
        <v>37962</v>
      </c>
      <c r="B1438" s="169">
        <v>4649.6000000000004</v>
      </c>
    </row>
    <row r="1439" spans="1:2">
      <c r="A1439" s="170">
        <v>37963</v>
      </c>
      <c r="B1439" s="169">
        <v>4649.8</v>
      </c>
    </row>
    <row r="1440" spans="1:2">
      <c r="A1440" s="170">
        <v>37964</v>
      </c>
      <c r="B1440" s="169">
        <v>4650</v>
      </c>
    </row>
    <row r="1441" spans="1:2">
      <c r="A1441" s="170">
        <v>37965</v>
      </c>
      <c r="B1441" s="169">
        <v>4650.2</v>
      </c>
    </row>
    <row r="1442" spans="1:2">
      <c r="A1442" s="170">
        <v>37966</v>
      </c>
      <c r="B1442" s="169">
        <v>4650.3999999999996</v>
      </c>
    </row>
    <row r="1443" spans="1:2">
      <c r="A1443" s="170">
        <v>37967</v>
      </c>
      <c r="B1443" s="169">
        <v>4650.5</v>
      </c>
    </row>
    <row r="1444" spans="1:2">
      <c r="A1444" s="170">
        <v>37968</v>
      </c>
      <c r="B1444" s="169">
        <v>4650.8</v>
      </c>
    </row>
    <row r="1445" spans="1:2">
      <c r="A1445" s="170">
        <v>37969</v>
      </c>
      <c r="B1445" s="169">
        <v>4651</v>
      </c>
    </row>
    <row r="1446" spans="1:2">
      <c r="A1446" s="170">
        <v>37970</v>
      </c>
      <c r="B1446" s="169">
        <v>4651.1000000000004</v>
      </c>
    </row>
    <row r="1447" spans="1:2">
      <c r="A1447" s="170">
        <v>37971</v>
      </c>
      <c r="B1447" s="169">
        <v>4651.2</v>
      </c>
    </row>
    <row r="1448" spans="1:2">
      <c r="A1448" s="170">
        <v>37972</v>
      </c>
      <c r="B1448" s="169">
        <v>4651.3999999999996</v>
      </c>
    </row>
    <row r="1449" spans="1:2">
      <c r="A1449" s="170">
        <v>37973</v>
      </c>
      <c r="B1449" s="169">
        <v>4651.6000000000004</v>
      </c>
    </row>
    <row r="1450" spans="1:2">
      <c r="A1450" s="170">
        <v>37974</v>
      </c>
      <c r="B1450" s="169">
        <v>4651.8</v>
      </c>
    </row>
    <row r="1451" spans="1:2">
      <c r="A1451" s="170">
        <v>37975</v>
      </c>
      <c r="B1451" s="169">
        <v>4652</v>
      </c>
    </row>
    <row r="1452" spans="1:2">
      <c r="A1452" s="170">
        <v>37976</v>
      </c>
      <c r="B1452" s="169">
        <v>4652.2</v>
      </c>
    </row>
    <row r="1453" spans="1:2">
      <c r="A1453" s="170">
        <v>37977</v>
      </c>
      <c r="B1453" s="169">
        <v>4652.3999999999996</v>
      </c>
    </row>
    <row r="1454" spans="1:2">
      <c r="A1454" s="170">
        <v>37978</v>
      </c>
      <c r="B1454" s="169">
        <v>4652.6000000000004</v>
      </c>
    </row>
    <row r="1455" spans="1:2">
      <c r="A1455" s="170">
        <v>37979</v>
      </c>
      <c r="B1455" s="169">
        <v>4652.8</v>
      </c>
    </row>
    <row r="1456" spans="1:2">
      <c r="A1456" s="170">
        <v>37980</v>
      </c>
      <c r="B1456" s="169">
        <v>4653</v>
      </c>
    </row>
    <row r="1457" spans="1:2">
      <c r="A1457" s="170">
        <v>37981</v>
      </c>
      <c r="B1457" s="169">
        <v>4653.3</v>
      </c>
    </row>
    <row r="1458" spans="1:2">
      <c r="A1458" s="170">
        <v>37982</v>
      </c>
      <c r="B1458" s="169">
        <v>4653.3999999999996</v>
      </c>
    </row>
    <row r="1459" spans="1:2">
      <c r="A1459" s="170">
        <v>37983</v>
      </c>
      <c r="B1459" s="169">
        <v>4653.6000000000004</v>
      </c>
    </row>
    <row r="1460" spans="1:2">
      <c r="A1460" s="170">
        <v>37984</v>
      </c>
      <c r="B1460" s="169">
        <v>4653.8</v>
      </c>
    </row>
    <row r="1461" spans="1:2">
      <c r="A1461" s="170">
        <v>37985</v>
      </c>
      <c r="B1461" s="169">
        <v>4654</v>
      </c>
    </row>
    <row r="1462" spans="1:2">
      <c r="A1462" s="170">
        <v>37986</v>
      </c>
      <c r="B1462" s="169">
        <v>4654.2</v>
      </c>
    </row>
    <row r="1463" spans="1:2">
      <c r="A1463" s="170">
        <v>37987</v>
      </c>
      <c r="B1463" s="169">
        <v>4654.3999999999996</v>
      </c>
    </row>
    <row r="1464" spans="1:2">
      <c r="A1464" s="170">
        <v>37988</v>
      </c>
      <c r="B1464" s="169">
        <v>4654.5</v>
      </c>
    </row>
    <row r="1465" spans="1:2">
      <c r="A1465" s="170">
        <v>37989</v>
      </c>
      <c r="B1465" s="169">
        <v>4654.7</v>
      </c>
    </row>
    <row r="1466" spans="1:2">
      <c r="A1466" s="170">
        <v>37990</v>
      </c>
      <c r="B1466" s="169">
        <v>4654.8999999999996</v>
      </c>
    </row>
    <row r="1467" spans="1:2">
      <c r="A1467" s="170">
        <v>37991</v>
      </c>
      <c r="B1467" s="169">
        <v>4655</v>
      </c>
    </row>
    <row r="1468" spans="1:2">
      <c r="A1468" s="170">
        <v>37992</v>
      </c>
      <c r="B1468" s="169">
        <v>4655.2</v>
      </c>
    </row>
    <row r="1469" spans="1:2">
      <c r="A1469" s="170">
        <v>37993</v>
      </c>
      <c r="B1469" s="169">
        <v>4655.3999999999996</v>
      </c>
    </row>
    <row r="1470" spans="1:2">
      <c r="A1470" s="170">
        <v>37994</v>
      </c>
      <c r="B1470" s="169">
        <v>4655.5</v>
      </c>
    </row>
    <row r="1471" spans="1:2">
      <c r="A1471" s="170">
        <v>37995</v>
      </c>
      <c r="B1471" s="169">
        <v>4655.7</v>
      </c>
    </row>
    <row r="1472" spans="1:2">
      <c r="A1472" s="170">
        <v>37996</v>
      </c>
      <c r="B1472" s="169">
        <v>4655.8999999999996</v>
      </c>
    </row>
    <row r="1473" spans="1:2">
      <c r="A1473" s="170">
        <v>37997</v>
      </c>
      <c r="B1473" s="169">
        <v>4656</v>
      </c>
    </row>
    <row r="1474" spans="1:2">
      <c r="A1474" s="170">
        <v>37998</v>
      </c>
      <c r="B1474" s="169">
        <v>4656.2</v>
      </c>
    </row>
    <row r="1475" spans="1:2">
      <c r="A1475" s="170">
        <v>37999</v>
      </c>
      <c r="B1475" s="169">
        <v>4656.3</v>
      </c>
    </row>
    <row r="1476" spans="1:2">
      <c r="A1476" s="170">
        <v>38000</v>
      </c>
      <c r="B1476" s="169">
        <v>4656.5</v>
      </c>
    </row>
    <row r="1477" spans="1:2">
      <c r="A1477" s="170">
        <v>38001</v>
      </c>
      <c r="B1477" s="169">
        <v>4656.6000000000004</v>
      </c>
    </row>
    <row r="1478" spans="1:2">
      <c r="A1478" s="170">
        <v>38002</v>
      </c>
      <c r="B1478" s="169">
        <v>4656.7</v>
      </c>
    </row>
    <row r="1479" spans="1:2">
      <c r="A1479" s="170">
        <v>38003</v>
      </c>
      <c r="B1479" s="169">
        <v>4656.8999999999996</v>
      </c>
    </row>
    <row r="1480" spans="1:2">
      <c r="A1480" s="170">
        <v>38004</v>
      </c>
      <c r="B1480" s="169">
        <v>4657.1000000000004</v>
      </c>
    </row>
    <row r="1481" spans="1:2">
      <c r="A1481" s="170">
        <v>38005</v>
      </c>
      <c r="B1481" s="169">
        <v>4657.2</v>
      </c>
    </row>
    <row r="1482" spans="1:2">
      <c r="A1482" s="170">
        <v>38006</v>
      </c>
      <c r="B1482" s="169">
        <v>4657.3</v>
      </c>
    </row>
    <row r="1483" spans="1:2">
      <c r="A1483" s="170">
        <v>38007</v>
      </c>
      <c r="B1483" s="169">
        <v>4657.5</v>
      </c>
    </row>
    <row r="1484" spans="1:2">
      <c r="A1484" s="170">
        <v>38008</v>
      </c>
      <c r="B1484" s="169">
        <v>4657.6000000000004</v>
      </c>
    </row>
    <row r="1485" spans="1:2">
      <c r="A1485" s="170">
        <v>38009</v>
      </c>
      <c r="B1485" s="169">
        <v>4657.8</v>
      </c>
    </row>
    <row r="1486" spans="1:2">
      <c r="A1486" s="170">
        <v>38010</v>
      </c>
      <c r="B1486" s="169">
        <v>4658</v>
      </c>
    </row>
    <row r="1487" spans="1:2">
      <c r="A1487" s="170">
        <v>38011</v>
      </c>
      <c r="B1487" s="169">
        <v>4658.1000000000004</v>
      </c>
    </row>
    <row r="1488" spans="1:2">
      <c r="A1488" s="170">
        <v>38012</v>
      </c>
      <c r="B1488" s="169">
        <v>4658.3</v>
      </c>
    </row>
    <row r="1489" spans="1:2">
      <c r="A1489" s="170">
        <v>38013</v>
      </c>
      <c r="B1489" s="169">
        <v>4658.3999999999996</v>
      </c>
    </row>
    <row r="1490" spans="1:2">
      <c r="A1490" s="170">
        <v>38014</v>
      </c>
      <c r="B1490" s="169">
        <v>4658.3999999999996</v>
      </c>
    </row>
    <row r="1491" spans="1:2">
      <c r="A1491" s="170">
        <v>38015</v>
      </c>
      <c r="B1491" s="169">
        <v>4658.3999999999996</v>
      </c>
    </row>
    <row r="1492" spans="1:2">
      <c r="A1492" s="170">
        <v>38016</v>
      </c>
      <c r="B1492" s="169">
        <v>4658.3</v>
      </c>
    </row>
    <row r="1493" spans="1:2">
      <c r="A1493" s="170">
        <v>38017</v>
      </c>
      <c r="B1493" s="169">
        <v>4658.2</v>
      </c>
    </row>
    <row r="1494" spans="1:2">
      <c r="A1494" s="170">
        <v>38018</v>
      </c>
      <c r="B1494" s="169">
        <v>4658.2</v>
      </c>
    </row>
    <row r="1495" spans="1:2">
      <c r="A1495" s="170">
        <v>38019</v>
      </c>
      <c r="B1495" s="169">
        <v>4658.1000000000004</v>
      </c>
    </row>
    <row r="1496" spans="1:2">
      <c r="A1496" s="170">
        <v>38020</v>
      </c>
      <c r="B1496" s="169">
        <v>4658</v>
      </c>
    </row>
    <row r="1497" spans="1:2">
      <c r="A1497" s="170">
        <v>38021</v>
      </c>
      <c r="B1497" s="169">
        <v>4658</v>
      </c>
    </row>
    <row r="1498" spans="1:2">
      <c r="A1498" s="170">
        <v>38022</v>
      </c>
      <c r="B1498" s="169">
        <v>4657.8999999999996</v>
      </c>
    </row>
    <row r="1499" spans="1:2">
      <c r="A1499" s="170">
        <v>38023</v>
      </c>
      <c r="B1499" s="169">
        <v>4657.8</v>
      </c>
    </row>
    <row r="1500" spans="1:2">
      <c r="A1500" s="170">
        <v>38024</v>
      </c>
      <c r="B1500" s="169">
        <v>4657.7</v>
      </c>
    </row>
    <row r="1501" spans="1:2">
      <c r="A1501" s="170">
        <v>38025</v>
      </c>
      <c r="B1501" s="169">
        <v>4657.7</v>
      </c>
    </row>
    <row r="1502" spans="1:2">
      <c r="A1502" s="170">
        <v>38026</v>
      </c>
      <c r="B1502" s="169">
        <v>4657.5</v>
      </c>
    </row>
    <row r="1503" spans="1:2">
      <c r="A1503" s="170">
        <v>38027</v>
      </c>
      <c r="B1503" s="169">
        <v>4657.3999999999996</v>
      </c>
    </row>
    <row r="1504" spans="1:2">
      <c r="A1504" s="170">
        <v>38028</v>
      </c>
      <c r="B1504" s="169">
        <v>4657.3</v>
      </c>
    </row>
    <row r="1505" spans="1:2">
      <c r="A1505" s="170">
        <v>38029</v>
      </c>
      <c r="B1505" s="169">
        <v>4657.2</v>
      </c>
    </row>
    <row r="1506" spans="1:2">
      <c r="A1506" s="170">
        <v>38030</v>
      </c>
      <c r="B1506" s="169">
        <v>4657.1000000000004</v>
      </c>
    </row>
    <row r="1507" spans="1:2">
      <c r="A1507" s="170">
        <v>38031</v>
      </c>
      <c r="B1507" s="169">
        <v>4657</v>
      </c>
    </row>
    <row r="1508" spans="1:2">
      <c r="A1508" s="170">
        <v>38032</v>
      </c>
      <c r="B1508" s="169">
        <v>4656.8999999999996</v>
      </c>
    </row>
    <row r="1509" spans="1:2">
      <c r="A1509" s="170">
        <v>38033</v>
      </c>
      <c r="B1509" s="169">
        <v>4656.8</v>
      </c>
    </row>
    <row r="1510" spans="1:2">
      <c r="A1510" s="170">
        <v>38034</v>
      </c>
      <c r="B1510" s="169">
        <v>4656.8</v>
      </c>
    </row>
    <row r="1511" spans="1:2">
      <c r="A1511" s="170">
        <v>38035</v>
      </c>
      <c r="B1511" s="169">
        <v>4656.7</v>
      </c>
    </row>
    <row r="1512" spans="1:2">
      <c r="A1512" s="170">
        <v>38036</v>
      </c>
      <c r="B1512" s="169">
        <v>4656.7</v>
      </c>
    </row>
    <row r="1513" spans="1:2">
      <c r="A1513" s="170">
        <v>38037</v>
      </c>
      <c r="B1513" s="169">
        <v>4656.7</v>
      </c>
    </row>
    <row r="1514" spans="1:2">
      <c r="A1514" s="170">
        <v>38038</v>
      </c>
      <c r="B1514" s="169">
        <v>4656.6000000000004</v>
      </c>
    </row>
    <row r="1515" spans="1:2">
      <c r="A1515" s="170">
        <v>38039</v>
      </c>
      <c r="B1515" s="169">
        <v>4656.6000000000004</v>
      </c>
    </row>
    <row r="1516" spans="1:2">
      <c r="A1516" s="170">
        <v>38040</v>
      </c>
      <c r="B1516" s="169">
        <v>4656.5</v>
      </c>
    </row>
    <row r="1517" spans="1:2">
      <c r="A1517" s="170">
        <v>38041</v>
      </c>
      <c r="B1517" s="169">
        <v>4656.5</v>
      </c>
    </row>
    <row r="1518" spans="1:2">
      <c r="A1518" s="170">
        <v>38042</v>
      </c>
      <c r="B1518" s="169">
        <v>4656.3999999999996</v>
      </c>
    </row>
    <row r="1519" spans="1:2">
      <c r="A1519" s="170">
        <v>38043</v>
      </c>
      <c r="B1519" s="169">
        <v>4656.3999999999996</v>
      </c>
    </row>
    <row r="1520" spans="1:2">
      <c r="A1520" s="170">
        <v>38044</v>
      </c>
      <c r="B1520" s="169">
        <v>4656.5</v>
      </c>
    </row>
    <row r="1521" spans="1:2">
      <c r="A1521" s="170">
        <v>38045</v>
      </c>
      <c r="B1521" s="169">
        <v>4656.5</v>
      </c>
    </row>
    <row r="1522" spans="1:2">
      <c r="A1522" s="170">
        <v>38046</v>
      </c>
      <c r="B1522" s="169">
        <v>4656.5</v>
      </c>
    </row>
    <row r="1523" spans="1:2">
      <c r="A1523" s="170">
        <v>38047</v>
      </c>
      <c r="B1523" s="169">
        <v>4656.3999999999996</v>
      </c>
    </row>
    <row r="1524" spans="1:2">
      <c r="A1524" s="170">
        <v>38048</v>
      </c>
      <c r="B1524" s="169">
        <v>4656.3999999999996</v>
      </c>
    </row>
    <row r="1525" spans="1:2">
      <c r="A1525" s="170">
        <v>38049</v>
      </c>
      <c r="B1525" s="169">
        <v>4656.3</v>
      </c>
    </row>
    <row r="1526" spans="1:2">
      <c r="A1526" s="170">
        <v>38050</v>
      </c>
      <c r="B1526" s="169">
        <v>4656.3</v>
      </c>
    </row>
    <row r="1527" spans="1:2">
      <c r="A1527" s="170">
        <v>38051</v>
      </c>
      <c r="B1527" s="169">
        <v>4656.3</v>
      </c>
    </row>
    <row r="1528" spans="1:2">
      <c r="A1528" s="170">
        <v>38052</v>
      </c>
      <c r="B1528" s="169">
        <v>4656.2</v>
      </c>
    </row>
    <row r="1529" spans="1:2">
      <c r="A1529" s="170">
        <v>38053</v>
      </c>
      <c r="B1529" s="169">
        <v>4656.2</v>
      </c>
    </row>
    <row r="1530" spans="1:2">
      <c r="A1530" s="170">
        <v>38054</v>
      </c>
      <c r="B1530" s="169">
        <v>4656.2</v>
      </c>
    </row>
    <row r="1531" spans="1:2">
      <c r="A1531" s="170">
        <v>38055</v>
      </c>
      <c r="B1531" s="169">
        <v>4656.3</v>
      </c>
    </row>
    <row r="1532" spans="1:2">
      <c r="A1532" s="170">
        <v>38056</v>
      </c>
      <c r="B1532" s="169">
        <v>4656.3999999999996</v>
      </c>
    </row>
    <row r="1533" spans="1:2">
      <c r="A1533" s="170">
        <v>38057</v>
      </c>
      <c r="B1533" s="169">
        <v>4656.6000000000004</v>
      </c>
    </row>
    <row r="1534" spans="1:2">
      <c r="A1534" s="170">
        <v>38058</v>
      </c>
      <c r="B1534" s="169">
        <v>4656.8</v>
      </c>
    </row>
    <row r="1535" spans="1:2">
      <c r="A1535" s="170">
        <v>38059</v>
      </c>
      <c r="B1535" s="169">
        <v>4657.1000000000004</v>
      </c>
    </row>
    <row r="1536" spans="1:2">
      <c r="A1536" s="170">
        <v>38060</v>
      </c>
      <c r="B1536" s="169">
        <v>4657.5</v>
      </c>
    </row>
    <row r="1537" spans="1:2">
      <c r="A1537" s="170">
        <v>38061</v>
      </c>
      <c r="B1537" s="169">
        <v>4657.8</v>
      </c>
    </row>
    <row r="1538" spans="1:2">
      <c r="A1538" s="170">
        <v>38062</v>
      </c>
      <c r="B1538" s="169">
        <v>4658.3</v>
      </c>
    </row>
    <row r="1539" spans="1:2">
      <c r="A1539" s="170">
        <v>38063</v>
      </c>
      <c r="B1539" s="169">
        <v>4658.8</v>
      </c>
    </row>
    <row r="1540" spans="1:2">
      <c r="A1540" s="170">
        <v>38064</v>
      </c>
      <c r="B1540" s="169">
        <v>4659.3999999999996</v>
      </c>
    </row>
    <row r="1541" spans="1:2">
      <c r="A1541" s="170">
        <v>38065</v>
      </c>
      <c r="B1541" s="169">
        <v>4660.5</v>
      </c>
    </row>
    <row r="1542" spans="1:2">
      <c r="A1542" s="170">
        <v>38066</v>
      </c>
      <c r="B1542" s="169">
        <v>4661.3999999999996</v>
      </c>
    </row>
    <row r="1543" spans="1:2">
      <c r="A1543" s="170">
        <v>38067</v>
      </c>
      <c r="B1543" s="169">
        <v>4662.2</v>
      </c>
    </row>
    <row r="1544" spans="1:2">
      <c r="A1544" s="170">
        <v>38068</v>
      </c>
      <c r="B1544" s="169">
        <v>4663.1000000000004</v>
      </c>
    </row>
    <row r="1545" spans="1:2">
      <c r="A1545" s="170">
        <v>38069</v>
      </c>
      <c r="B1545" s="169">
        <v>4664.1000000000004</v>
      </c>
    </row>
    <row r="1546" spans="1:2">
      <c r="A1546" s="170">
        <v>38070</v>
      </c>
      <c r="B1546" s="169">
        <v>4664.8</v>
      </c>
    </row>
    <row r="1547" spans="1:2">
      <c r="A1547" s="170">
        <v>38071</v>
      </c>
      <c r="B1547" s="169">
        <v>4665.6000000000004</v>
      </c>
    </row>
    <row r="1548" spans="1:2">
      <c r="A1548" s="170">
        <v>38072</v>
      </c>
      <c r="B1548" s="169">
        <v>4666.5</v>
      </c>
    </row>
    <row r="1549" spans="1:2">
      <c r="A1549" s="170">
        <v>38073</v>
      </c>
      <c r="B1549" s="169">
        <v>4667</v>
      </c>
    </row>
    <row r="1550" spans="1:2">
      <c r="A1550" s="170">
        <v>38074</v>
      </c>
      <c r="B1550" s="169">
        <v>4667.5</v>
      </c>
    </row>
    <row r="1551" spans="1:2">
      <c r="A1551" s="170">
        <v>38075</v>
      </c>
      <c r="B1551" s="169">
        <v>4667.8999999999996</v>
      </c>
    </row>
    <row r="1552" spans="1:2">
      <c r="A1552" s="170">
        <v>38076</v>
      </c>
      <c r="B1552" s="169">
        <v>4668.3</v>
      </c>
    </row>
    <row r="1553" spans="1:2">
      <c r="A1553" s="170">
        <v>38077</v>
      </c>
      <c r="B1553" s="169">
        <v>4669.1000000000004</v>
      </c>
    </row>
    <row r="1554" spans="1:2">
      <c r="A1554" s="170">
        <v>38078</v>
      </c>
      <c r="B1554" s="169">
        <v>4669.4799999999996</v>
      </c>
    </row>
    <row r="1555" spans="1:2">
      <c r="A1555" s="170">
        <v>38079</v>
      </c>
      <c r="B1555" s="169">
        <v>4669.76</v>
      </c>
    </row>
    <row r="1556" spans="1:2">
      <c r="A1556" s="170">
        <v>38080</v>
      </c>
      <c r="B1556" s="169">
        <v>4670</v>
      </c>
    </row>
    <row r="1557" spans="1:2">
      <c r="A1557" s="170">
        <v>38081</v>
      </c>
      <c r="B1557" s="169">
        <v>4670.3</v>
      </c>
    </row>
    <row r="1558" spans="1:2">
      <c r="A1558" s="170">
        <v>38082</v>
      </c>
      <c r="B1558" s="169">
        <v>4670.5</v>
      </c>
    </row>
    <row r="1559" spans="1:2">
      <c r="A1559" s="170">
        <v>38083</v>
      </c>
      <c r="B1559" s="169">
        <v>4670.7</v>
      </c>
    </row>
    <row r="1560" spans="1:2">
      <c r="A1560" s="170">
        <v>38084</v>
      </c>
      <c r="B1560" s="169">
        <v>4671</v>
      </c>
    </row>
    <row r="1561" spans="1:2">
      <c r="A1561" s="170">
        <v>38085</v>
      </c>
      <c r="B1561" s="169">
        <v>4671.3999999999996</v>
      </c>
    </row>
    <row r="1562" spans="1:2">
      <c r="A1562" s="170">
        <v>38086</v>
      </c>
      <c r="B1562" s="169">
        <v>4671.6000000000004</v>
      </c>
    </row>
    <row r="1563" spans="1:2">
      <c r="A1563" s="170">
        <v>38087</v>
      </c>
      <c r="B1563" s="169">
        <v>4671.8</v>
      </c>
    </row>
    <row r="1564" spans="1:2">
      <c r="A1564" s="170">
        <v>38088</v>
      </c>
      <c r="B1564" s="169">
        <v>4671.8</v>
      </c>
    </row>
    <row r="1565" spans="1:2">
      <c r="A1565" s="170">
        <v>38089</v>
      </c>
      <c r="B1565" s="169">
        <v>4671.8</v>
      </c>
    </row>
    <row r="1566" spans="1:2">
      <c r="A1566" s="170">
        <v>38090</v>
      </c>
      <c r="B1566" s="169">
        <v>4671.8</v>
      </c>
    </row>
    <row r="1567" spans="1:2">
      <c r="A1567" s="170">
        <v>38091</v>
      </c>
      <c r="B1567" s="169">
        <v>4671.7</v>
      </c>
    </row>
    <row r="1568" spans="1:2">
      <c r="A1568" s="170">
        <v>38092</v>
      </c>
      <c r="B1568" s="169">
        <v>4671.6000000000004</v>
      </c>
    </row>
    <row r="1569" spans="1:2">
      <c r="A1569" s="170">
        <v>38093</v>
      </c>
      <c r="B1569" s="169">
        <v>4671.3</v>
      </c>
    </row>
    <row r="1570" spans="1:2">
      <c r="A1570" s="170">
        <v>38094</v>
      </c>
      <c r="B1570" s="169">
        <v>4671.1000000000004</v>
      </c>
    </row>
    <row r="1571" spans="1:2">
      <c r="A1571" s="170">
        <v>38095</v>
      </c>
      <c r="B1571" s="169">
        <v>4670.8999999999996</v>
      </c>
    </row>
    <row r="1572" spans="1:2">
      <c r="A1572" s="170">
        <v>38096</v>
      </c>
      <c r="B1572" s="169">
        <v>4670.7</v>
      </c>
    </row>
    <row r="1573" spans="1:2">
      <c r="A1573" s="170">
        <v>38097</v>
      </c>
      <c r="B1573" s="169">
        <v>4670.7</v>
      </c>
    </row>
    <row r="1574" spans="1:2">
      <c r="A1574" s="170">
        <v>38098</v>
      </c>
      <c r="B1574" s="169">
        <v>4670.7</v>
      </c>
    </row>
    <row r="1575" spans="1:2">
      <c r="A1575" s="170">
        <v>38099</v>
      </c>
      <c r="B1575" s="169">
        <v>4670.6000000000004</v>
      </c>
    </row>
    <row r="1576" spans="1:2">
      <c r="A1576" s="170">
        <v>38100</v>
      </c>
      <c r="B1576" s="169">
        <v>4670.6000000000004</v>
      </c>
    </row>
    <row r="1577" spans="1:2">
      <c r="A1577" s="170">
        <v>38101</v>
      </c>
      <c r="B1577" s="169">
        <v>4670.5</v>
      </c>
    </row>
    <row r="1578" spans="1:2">
      <c r="A1578" s="170">
        <v>38102</v>
      </c>
      <c r="B1578" s="169">
        <v>4670.5</v>
      </c>
    </row>
    <row r="1579" spans="1:2">
      <c r="A1579" s="170">
        <v>38103</v>
      </c>
      <c r="B1579" s="169">
        <v>4670.5</v>
      </c>
    </row>
    <row r="1580" spans="1:2">
      <c r="A1580" s="170">
        <v>38104</v>
      </c>
      <c r="B1580" s="169">
        <v>4670.6000000000004</v>
      </c>
    </row>
    <row r="1581" spans="1:2">
      <c r="A1581" s="170">
        <v>38105</v>
      </c>
      <c r="B1581" s="169">
        <v>4670.8</v>
      </c>
    </row>
    <row r="1582" spans="1:2">
      <c r="A1582" s="170">
        <v>38106</v>
      </c>
      <c r="B1582" s="169">
        <v>4671.1000000000004</v>
      </c>
    </row>
    <row r="1583" spans="1:2">
      <c r="A1583" s="170">
        <v>38107</v>
      </c>
      <c r="B1583" s="169">
        <v>4671.3999999999996</v>
      </c>
    </row>
    <row r="1584" spans="1:2">
      <c r="A1584" s="170">
        <v>38108</v>
      </c>
      <c r="B1584" s="169">
        <v>4671.7</v>
      </c>
    </row>
    <row r="1585" spans="1:2">
      <c r="A1585" s="170">
        <v>38109</v>
      </c>
      <c r="B1585" s="169">
        <v>4672</v>
      </c>
    </row>
    <row r="1586" spans="1:2">
      <c r="A1586" s="170">
        <v>38110</v>
      </c>
      <c r="B1586" s="169">
        <v>4672.1000000000004</v>
      </c>
    </row>
    <row r="1587" spans="1:2">
      <c r="A1587" s="170">
        <v>38111</v>
      </c>
      <c r="B1587" s="169">
        <v>4671.8999999999996</v>
      </c>
    </row>
    <row r="1588" spans="1:2">
      <c r="A1588" s="170">
        <v>38112</v>
      </c>
      <c r="B1588" s="169">
        <v>4671.7</v>
      </c>
    </row>
    <row r="1589" spans="1:2">
      <c r="A1589" s="170">
        <v>38113</v>
      </c>
      <c r="B1589" s="169">
        <v>4671.8</v>
      </c>
    </row>
    <row r="1590" spans="1:2">
      <c r="A1590" s="170">
        <v>38114</v>
      </c>
      <c r="B1590" s="169">
        <v>4671.7</v>
      </c>
    </row>
    <row r="1591" spans="1:2">
      <c r="A1591" s="170">
        <v>38115</v>
      </c>
      <c r="B1591" s="169">
        <v>4671.6000000000004</v>
      </c>
    </row>
    <row r="1592" spans="1:2">
      <c r="A1592" s="170">
        <v>38116</v>
      </c>
      <c r="B1592" s="169">
        <v>4671.5</v>
      </c>
    </row>
    <row r="1593" spans="1:2">
      <c r="A1593" s="170">
        <v>38117</v>
      </c>
      <c r="B1593" s="169">
        <v>4671.3</v>
      </c>
    </row>
    <row r="1594" spans="1:2">
      <c r="A1594" s="170">
        <v>38118</v>
      </c>
      <c r="B1594" s="169">
        <v>4671.1000000000004</v>
      </c>
    </row>
    <row r="1595" spans="1:2">
      <c r="A1595" s="170">
        <v>38119</v>
      </c>
      <c r="B1595" s="169">
        <v>4671</v>
      </c>
    </row>
    <row r="1596" spans="1:2">
      <c r="A1596" s="170">
        <v>38120</v>
      </c>
      <c r="B1596" s="169">
        <v>4671.2</v>
      </c>
    </row>
    <row r="1597" spans="1:2">
      <c r="A1597" s="170">
        <v>38121</v>
      </c>
      <c r="B1597" s="169">
        <v>4671.2</v>
      </c>
    </row>
    <row r="1598" spans="1:2">
      <c r="A1598" s="170">
        <v>38122</v>
      </c>
      <c r="B1598" s="169">
        <v>4671.2</v>
      </c>
    </row>
    <row r="1599" spans="1:2">
      <c r="A1599" s="170">
        <v>38123</v>
      </c>
      <c r="B1599" s="169">
        <v>4671.2</v>
      </c>
    </row>
    <row r="1600" spans="1:2">
      <c r="A1600" s="170">
        <v>38124</v>
      </c>
      <c r="B1600" s="169">
        <v>4671.2</v>
      </c>
    </row>
    <row r="1601" spans="1:2">
      <c r="A1601" s="170">
        <v>38125</v>
      </c>
      <c r="B1601" s="169">
        <v>4671.1000000000004</v>
      </c>
    </row>
    <row r="1602" spans="1:2">
      <c r="A1602" s="170">
        <v>38126</v>
      </c>
      <c r="B1602" s="169">
        <v>4671.1000000000004</v>
      </c>
    </row>
    <row r="1603" spans="1:2">
      <c r="A1603" s="170">
        <v>38127</v>
      </c>
      <c r="B1603" s="169">
        <v>4671.1000000000004</v>
      </c>
    </row>
    <row r="1604" spans="1:2">
      <c r="A1604" s="170">
        <v>38128</v>
      </c>
      <c r="B1604" s="169">
        <v>4671</v>
      </c>
    </row>
    <row r="1605" spans="1:2">
      <c r="A1605" s="170">
        <v>38129</v>
      </c>
      <c r="B1605" s="169">
        <v>4670.8999999999996</v>
      </c>
    </row>
    <row r="1606" spans="1:2">
      <c r="A1606" s="170">
        <v>38130</v>
      </c>
      <c r="B1606" s="169">
        <v>4670.8999999999996</v>
      </c>
    </row>
    <row r="1607" spans="1:2">
      <c r="A1607" s="170">
        <v>38131</v>
      </c>
      <c r="B1607" s="169">
        <v>4670.8999999999996</v>
      </c>
    </row>
    <row r="1608" spans="1:2">
      <c r="A1608" s="170">
        <v>38132</v>
      </c>
      <c r="B1608" s="169">
        <v>4670.8999999999996</v>
      </c>
    </row>
    <row r="1609" spans="1:2">
      <c r="A1609" s="170">
        <v>38133</v>
      </c>
      <c r="B1609" s="169">
        <v>4670.8999999999996</v>
      </c>
    </row>
    <row r="1610" spans="1:2">
      <c r="A1610" s="170">
        <v>38134</v>
      </c>
      <c r="B1610" s="169">
        <v>4670.8999999999996</v>
      </c>
    </row>
    <row r="1611" spans="1:2">
      <c r="A1611" s="170">
        <v>38135</v>
      </c>
      <c r="B1611" s="169">
        <v>4671.1000000000004</v>
      </c>
    </row>
    <row r="1612" spans="1:2">
      <c r="A1612" s="170">
        <v>38136</v>
      </c>
      <c r="B1612" s="169">
        <v>4671.3999999999996</v>
      </c>
    </row>
    <row r="1613" spans="1:2">
      <c r="A1613" s="170">
        <v>38137</v>
      </c>
      <c r="B1613" s="169">
        <v>4671.5</v>
      </c>
    </row>
    <row r="1614" spans="1:2">
      <c r="A1614" s="170">
        <v>38138</v>
      </c>
      <c r="B1614" s="169">
        <v>4671.5</v>
      </c>
    </row>
    <row r="1615" spans="1:2">
      <c r="A1615" s="170">
        <v>38139</v>
      </c>
      <c r="B1615" s="169">
        <v>4671.5</v>
      </c>
    </row>
    <row r="1616" spans="1:2">
      <c r="A1616" s="170">
        <v>38140</v>
      </c>
      <c r="B1616" s="169">
        <v>4671.5</v>
      </c>
    </row>
    <row r="1617" spans="1:2">
      <c r="A1617" s="170">
        <v>38141</v>
      </c>
      <c r="B1617" s="169">
        <v>4671.5</v>
      </c>
    </row>
    <row r="1618" spans="1:2">
      <c r="A1618" s="170">
        <v>38142</v>
      </c>
      <c r="B1618" s="169">
        <v>4671.5</v>
      </c>
    </row>
    <row r="1619" spans="1:2">
      <c r="A1619" s="170">
        <v>38143</v>
      </c>
      <c r="B1619" s="169">
        <v>4671.5</v>
      </c>
    </row>
    <row r="1620" spans="1:2">
      <c r="A1620" s="170">
        <v>38144</v>
      </c>
      <c r="B1620" s="169">
        <v>4671.3999999999996</v>
      </c>
    </row>
    <row r="1621" spans="1:2">
      <c r="A1621" s="170">
        <v>38145</v>
      </c>
      <c r="B1621" s="169">
        <v>4671.3</v>
      </c>
    </row>
    <row r="1622" spans="1:2">
      <c r="A1622" s="170">
        <v>38146</v>
      </c>
      <c r="B1622" s="169">
        <v>4671.2</v>
      </c>
    </row>
    <row r="1623" spans="1:2">
      <c r="A1623" s="170">
        <v>38147</v>
      </c>
      <c r="B1623" s="169">
        <v>4671</v>
      </c>
    </row>
    <row r="1624" spans="1:2">
      <c r="A1624" s="170">
        <v>38148</v>
      </c>
      <c r="B1624" s="169">
        <v>4671</v>
      </c>
    </row>
    <row r="1625" spans="1:2">
      <c r="A1625" s="170">
        <v>38149</v>
      </c>
      <c r="B1625" s="169">
        <v>4670.8999999999996</v>
      </c>
    </row>
    <row r="1626" spans="1:2">
      <c r="A1626" s="170">
        <v>38150</v>
      </c>
      <c r="B1626" s="169">
        <v>4670.8</v>
      </c>
    </row>
    <row r="1627" spans="1:2">
      <c r="A1627" s="170">
        <v>38151</v>
      </c>
      <c r="B1627" s="169">
        <v>4670.7</v>
      </c>
    </row>
    <row r="1628" spans="1:2">
      <c r="A1628" s="170">
        <v>38152</v>
      </c>
      <c r="B1628" s="169">
        <v>4670.6000000000004</v>
      </c>
    </row>
    <row r="1629" spans="1:2">
      <c r="A1629" s="170">
        <v>38153</v>
      </c>
      <c r="B1629" s="169">
        <v>4670.5</v>
      </c>
    </row>
    <row r="1630" spans="1:2">
      <c r="A1630" s="170">
        <v>38154</v>
      </c>
      <c r="B1630" s="169">
        <v>4670.2700000000004</v>
      </c>
    </row>
    <row r="1631" spans="1:2">
      <c r="A1631" s="170">
        <v>38155</v>
      </c>
      <c r="B1631" s="169">
        <v>4670.0200000000004</v>
      </c>
    </row>
    <row r="1632" spans="1:2">
      <c r="A1632" s="170">
        <v>38156</v>
      </c>
      <c r="B1632" s="169">
        <v>4669.7700000000004</v>
      </c>
    </row>
    <row r="1633" spans="1:2">
      <c r="A1633" s="170">
        <v>38157</v>
      </c>
      <c r="B1633" s="169">
        <v>4669.5</v>
      </c>
    </row>
    <row r="1634" spans="1:2">
      <c r="A1634" s="170">
        <v>38158</v>
      </c>
      <c r="B1634" s="169">
        <v>4669.25</v>
      </c>
    </row>
    <row r="1635" spans="1:2">
      <c r="A1635" s="170">
        <v>38159</v>
      </c>
      <c r="B1635" s="169">
        <v>4668.8500000000004</v>
      </c>
    </row>
    <row r="1636" spans="1:2">
      <c r="A1636" s="170">
        <v>38160</v>
      </c>
      <c r="B1636" s="169">
        <v>4668.6000000000004</v>
      </c>
    </row>
    <row r="1637" spans="1:2">
      <c r="A1637" s="170">
        <v>38161</v>
      </c>
      <c r="B1637" s="169">
        <v>4668.33</v>
      </c>
    </row>
    <row r="1638" spans="1:2">
      <c r="A1638" s="170">
        <v>38162</v>
      </c>
      <c r="B1638" s="169">
        <v>4668</v>
      </c>
    </row>
    <row r="1639" spans="1:2">
      <c r="A1639" s="170">
        <v>38163</v>
      </c>
      <c r="B1639" s="169">
        <v>4667.58</v>
      </c>
    </row>
    <row r="1640" spans="1:2">
      <c r="A1640" s="170">
        <v>38164</v>
      </c>
      <c r="B1640" s="169">
        <v>4667.25</v>
      </c>
    </row>
    <row r="1641" spans="1:2">
      <c r="A1641" s="170">
        <v>38165</v>
      </c>
      <c r="B1641" s="169">
        <v>4666.82</v>
      </c>
    </row>
    <row r="1642" spans="1:2">
      <c r="A1642" s="170">
        <v>38166</v>
      </c>
      <c r="B1642" s="169">
        <v>4666.5</v>
      </c>
    </row>
    <row r="1643" spans="1:2">
      <c r="A1643" s="170">
        <v>38167</v>
      </c>
      <c r="B1643" s="169">
        <v>4666.2700000000004</v>
      </c>
    </row>
    <row r="1644" spans="1:2">
      <c r="A1644" s="170">
        <v>38168</v>
      </c>
      <c r="B1644" s="169">
        <v>4665.76</v>
      </c>
    </row>
    <row r="1645" spans="1:2">
      <c r="A1645" s="170">
        <v>38169</v>
      </c>
      <c r="B1645" s="169">
        <v>4665.33</v>
      </c>
    </row>
    <row r="1646" spans="1:2">
      <c r="A1646" s="170">
        <v>38170</v>
      </c>
      <c r="B1646" s="169">
        <v>4665</v>
      </c>
    </row>
    <row r="1647" spans="1:2">
      <c r="A1647" s="170">
        <v>38171</v>
      </c>
      <c r="B1647" s="169">
        <v>4664.5200000000004</v>
      </c>
    </row>
    <row r="1648" spans="1:2">
      <c r="A1648" s="170">
        <v>38172</v>
      </c>
      <c r="B1648" s="169">
        <v>4664.08</v>
      </c>
    </row>
    <row r="1649" spans="1:2">
      <c r="A1649" s="170">
        <v>38173</v>
      </c>
      <c r="B1649" s="169">
        <v>4663.6000000000004</v>
      </c>
    </row>
    <row r="1650" spans="1:2">
      <c r="A1650" s="170">
        <v>38174</v>
      </c>
      <c r="B1650" s="169">
        <v>4663.26</v>
      </c>
    </row>
    <row r="1651" spans="1:2">
      <c r="A1651" s="170">
        <v>38175</v>
      </c>
      <c r="B1651" s="169">
        <v>4662.78</v>
      </c>
    </row>
    <row r="1652" spans="1:2">
      <c r="A1652" s="170">
        <v>38176</v>
      </c>
      <c r="B1652" s="169">
        <v>4662.3500000000004</v>
      </c>
    </row>
    <row r="1653" spans="1:2">
      <c r="A1653" s="170">
        <v>38177</v>
      </c>
      <c r="B1653" s="169">
        <v>4662</v>
      </c>
    </row>
    <row r="1654" spans="1:2">
      <c r="A1654" s="170">
        <v>38178</v>
      </c>
      <c r="B1654" s="169">
        <v>4661.58</v>
      </c>
    </row>
    <row r="1655" spans="1:2">
      <c r="A1655" s="170">
        <v>38179</v>
      </c>
      <c r="B1655" s="169">
        <v>4661.25</v>
      </c>
    </row>
    <row r="1656" spans="1:2">
      <c r="A1656" s="170">
        <v>38180</v>
      </c>
      <c r="B1656" s="169">
        <v>4660.83</v>
      </c>
    </row>
    <row r="1657" spans="1:2">
      <c r="A1657" s="170">
        <v>38181</v>
      </c>
      <c r="B1657" s="169">
        <v>4660.5200000000004</v>
      </c>
    </row>
    <row r="1658" spans="1:2">
      <c r="A1658" s="170">
        <v>38182</v>
      </c>
      <c r="B1658" s="169">
        <v>4660.1000000000004</v>
      </c>
    </row>
    <row r="1659" spans="1:2">
      <c r="A1659" s="170">
        <v>38183</v>
      </c>
      <c r="B1659" s="169">
        <v>4659.7700000000004</v>
      </c>
    </row>
    <row r="1660" spans="1:2">
      <c r="A1660" s="170">
        <v>38184</v>
      </c>
      <c r="B1660" s="169">
        <v>4659.3500000000004</v>
      </c>
    </row>
    <row r="1661" spans="1:2">
      <c r="A1661" s="170">
        <v>38185</v>
      </c>
      <c r="B1661" s="169">
        <v>4659.08</v>
      </c>
    </row>
    <row r="1662" spans="1:2">
      <c r="A1662" s="170">
        <v>38186</v>
      </c>
      <c r="B1662" s="169">
        <v>4658.7700000000004</v>
      </c>
    </row>
    <row r="1663" spans="1:2">
      <c r="A1663" s="170">
        <v>38187</v>
      </c>
      <c r="B1663" s="169">
        <v>4658.5200000000004</v>
      </c>
    </row>
    <row r="1664" spans="1:2">
      <c r="A1664" s="170">
        <v>38188</v>
      </c>
      <c r="B1664" s="169">
        <v>4658.26</v>
      </c>
    </row>
    <row r="1665" spans="1:2">
      <c r="A1665" s="170">
        <v>38189</v>
      </c>
      <c r="B1665" s="169">
        <v>4657.8599999999997</v>
      </c>
    </row>
    <row r="1666" spans="1:2">
      <c r="A1666" s="170">
        <v>38190</v>
      </c>
      <c r="B1666" s="169">
        <v>4657.6000000000004</v>
      </c>
    </row>
    <row r="1667" spans="1:2">
      <c r="A1667" s="170">
        <v>38191</v>
      </c>
      <c r="B1667" s="169">
        <v>4657.3100000000004</v>
      </c>
    </row>
    <row r="1668" spans="1:2">
      <c r="A1668" s="170">
        <v>38192</v>
      </c>
      <c r="B1668" s="169">
        <v>4657.01</v>
      </c>
    </row>
    <row r="1669" spans="1:2">
      <c r="A1669" s="170">
        <v>38193</v>
      </c>
      <c r="B1669" s="169">
        <v>4656.6000000000004</v>
      </c>
    </row>
    <row r="1670" spans="1:2">
      <c r="A1670" s="170">
        <v>38194</v>
      </c>
      <c r="B1670" s="169">
        <v>4656.2700000000004</v>
      </c>
    </row>
    <row r="1671" spans="1:2">
      <c r="A1671" s="170">
        <v>38195</v>
      </c>
      <c r="B1671" s="169">
        <v>4655.8500000000004</v>
      </c>
    </row>
    <row r="1672" spans="1:2">
      <c r="A1672" s="170">
        <v>38196</v>
      </c>
      <c r="B1672" s="169">
        <v>4655.53</v>
      </c>
    </row>
    <row r="1673" spans="1:2">
      <c r="A1673" s="170">
        <v>38197</v>
      </c>
      <c r="B1673" s="169">
        <v>4655.1000000000004</v>
      </c>
    </row>
    <row r="1674" spans="1:2">
      <c r="A1674" s="170">
        <v>38198</v>
      </c>
      <c r="B1674" s="169">
        <v>4654.7</v>
      </c>
    </row>
    <row r="1675" spans="1:2">
      <c r="A1675" s="170">
        <v>38199</v>
      </c>
      <c r="B1675" s="169">
        <v>4654.26</v>
      </c>
    </row>
    <row r="1676" spans="1:2">
      <c r="A1676" s="170">
        <v>38200</v>
      </c>
      <c r="B1676" s="169">
        <v>4653.78</v>
      </c>
    </row>
    <row r="1677" spans="1:2">
      <c r="A1677" s="170">
        <v>38201</v>
      </c>
      <c r="B1677" s="169">
        <v>4653.33</v>
      </c>
    </row>
    <row r="1678" spans="1:2">
      <c r="A1678" s="170">
        <v>38202</v>
      </c>
      <c r="B1678" s="169">
        <v>4652.8500000000004</v>
      </c>
    </row>
    <row r="1679" spans="1:2">
      <c r="A1679" s="170">
        <v>38203</v>
      </c>
      <c r="B1679" s="169">
        <v>4652.5</v>
      </c>
    </row>
    <row r="1680" spans="1:2">
      <c r="A1680" s="170">
        <v>38204</v>
      </c>
      <c r="B1680" s="169">
        <v>4652</v>
      </c>
    </row>
    <row r="1681" spans="1:2">
      <c r="A1681" s="170">
        <v>38205</v>
      </c>
      <c r="B1681" s="169">
        <v>4651.51</v>
      </c>
    </row>
    <row r="1682" spans="1:2">
      <c r="A1682" s="170">
        <v>38206</v>
      </c>
      <c r="B1682" s="169">
        <v>4651.0200000000004</v>
      </c>
    </row>
    <row r="1683" spans="1:2">
      <c r="A1683" s="170">
        <v>38207</v>
      </c>
      <c r="B1683" s="169">
        <v>4650.5200000000004</v>
      </c>
    </row>
    <row r="1684" spans="1:2">
      <c r="A1684" s="170">
        <v>38208</v>
      </c>
      <c r="B1684" s="169">
        <v>4650.0200000000004</v>
      </c>
    </row>
    <row r="1685" spans="1:2">
      <c r="A1685" s="170">
        <v>38209</v>
      </c>
      <c r="B1685" s="169">
        <v>4649.5200000000004</v>
      </c>
    </row>
    <row r="1686" spans="1:2">
      <c r="A1686" s="170">
        <v>38210</v>
      </c>
      <c r="B1686" s="169">
        <v>4649.0200000000004</v>
      </c>
    </row>
    <row r="1687" spans="1:2">
      <c r="A1687" s="170">
        <v>38211</v>
      </c>
      <c r="B1687" s="169">
        <v>4648.51</v>
      </c>
    </row>
    <row r="1688" spans="1:2">
      <c r="A1688" s="170">
        <v>38212</v>
      </c>
      <c r="B1688" s="169">
        <v>4648.01</v>
      </c>
    </row>
    <row r="1689" spans="1:2">
      <c r="A1689" s="170">
        <v>38213</v>
      </c>
      <c r="B1689" s="169">
        <v>4647.51</v>
      </c>
    </row>
    <row r="1690" spans="1:2">
      <c r="A1690" s="170">
        <v>38214</v>
      </c>
      <c r="B1690" s="169">
        <v>4647.01</v>
      </c>
    </row>
    <row r="1691" spans="1:2">
      <c r="A1691" s="170">
        <v>38215</v>
      </c>
      <c r="B1691" s="169">
        <v>4646.51</v>
      </c>
    </row>
    <row r="1692" spans="1:2">
      <c r="A1692" s="170">
        <v>38216</v>
      </c>
      <c r="B1692" s="169">
        <v>4646.01</v>
      </c>
    </row>
    <row r="1693" spans="1:2">
      <c r="A1693" s="170">
        <v>38217</v>
      </c>
      <c r="B1693" s="169">
        <v>4645.5200000000004</v>
      </c>
    </row>
    <row r="1694" spans="1:2">
      <c r="A1694" s="170">
        <v>38218</v>
      </c>
      <c r="B1694" s="169">
        <v>4645.0200000000004</v>
      </c>
    </row>
    <row r="1695" spans="1:2">
      <c r="A1695" s="170">
        <v>38219</v>
      </c>
      <c r="B1695" s="169">
        <v>4644.53</v>
      </c>
    </row>
    <row r="1696" spans="1:2">
      <c r="A1696" s="170">
        <v>38220</v>
      </c>
      <c r="B1696" s="169">
        <v>4644.08</v>
      </c>
    </row>
    <row r="1697" spans="1:2">
      <c r="A1697" s="170">
        <v>38221</v>
      </c>
      <c r="B1697" s="169">
        <v>4643.59</v>
      </c>
    </row>
    <row r="1698" spans="1:2">
      <c r="A1698" s="170">
        <v>38222</v>
      </c>
      <c r="B1698" s="169">
        <v>4643.28</v>
      </c>
    </row>
    <row r="1699" spans="1:2">
      <c r="A1699" s="170">
        <v>38223</v>
      </c>
      <c r="B1699" s="169">
        <v>4643.0200000000004</v>
      </c>
    </row>
    <row r="1700" spans="1:2">
      <c r="A1700" s="170">
        <v>38224</v>
      </c>
      <c r="B1700" s="169">
        <v>4642.75</v>
      </c>
    </row>
    <row r="1701" spans="1:2">
      <c r="A1701" s="170">
        <v>38225</v>
      </c>
      <c r="B1701" s="169">
        <v>4642.5200000000004</v>
      </c>
    </row>
    <row r="1702" spans="1:2">
      <c r="A1702" s="170">
        <v>38226</v>
      </c>
      <c r="B1702" s="169">
        <v>4642.33</v>
      </c>
    </row>
    <row r="1703" spans="1:2">
      <c r="A1703" s="170">
        <v>38227</v>
      </c>
      <c r="B1703" s="169">
        <v>4642.18</v>
      </c>
    </row>
    <row r="1704" spans="1:2">
      <c r="A1704" s="170">
        <v>38228</v>
      </c>
      <c r="B1704" s="169">
        <v>4642.0200000000004</v>
      </c>
    </row>
    <row r="1705" spans="1:2">
      <c r="A1705" s="170">
        <v>38229</v>
      </c>
      <c r="B1705" s="169">
        <v>4641.83</v>
      </c>
    </row>
    <row r="1706" spans="1:2">
      <c r="A1706" s="170">
        <v>38230</v>
      </c>
      <c r="B1706" s="169">
        <v>4641.6000000000004</v>
      </c>
    </row>
    <row r="1707" spans="1:2">
      <c r="A1707" s="170">
        <v>38231</v>
      </c>
      <c r="B1707" s="169">
        <v>4641.51</v>
      </c>
    </row>
    <row r="1708" spans="1:2">
      <c r="A1708" s="170">
        <v>38232</v>
      </c>
      <c r="B1708" s="169">
        <v>4641.33</v>
      </c>
    </row>
    <row r="1709" spans="1:2">
      <c r="A1709" s="170">
        <v>38233</v>
      </c>
      <c r="B1709" s="169">
        <v>4641.3500000000004</v>
      </c>
    </row>
    <row r="1710" spans="1:2">
      <c r="A1710" s="170">
        <v>38234</v>
      </c>
      <c r="B1710" s="169">
        <v>4641.5</v>
      </c>
    </row>
    <row r="1711" spans="1:2">
      <c r="A1711" s="170">
        <v>38235</v>
      </c>
      <c r="B1711" s="169">
        <v>4641.5200000000004</v>
      </c>
    </row>
    <row r="1712" spans="1:2">
      <c r="A1712" s="170">
        <v>38236</v>
      </c>
      <c r="B1712" s="169">
        <v>4641.5200000000004</v>
      </c>
    </row>
    <row r="1713" spans="1:2">
      <c r="A1713" s="170">
        <v>38237</v>
      </c>
      <c r="B1713" s="169">
        <v>4641.58</v>
      </c>
    </row>
    <row r="1714" spans="1:2">
      <c r="A1714" s="170">
        <v>38238</v>
      </c>
      <c r="B1714" s="169">
        <v>4641.58</v>
      </c>
    </row>
    <row r="1715" spans="1:2">
      <c r="A1715" s="170">
        <v>38239</v>
      </c>
      <c r="B1715" s="169">
        <v>4641.58</v>
      </c>
    </row>
    <row r="1716" spans="1:2">
      <c r="A1716" s="170">
        <v>38240</v>
      </c>
      <c r="B1716" s="169">
        <v>4641.53</v>
      </c>
    </row>
    <row r="1717" spans="1:2">
      <c r="A1717" s="170">
        <v>38241</v>
      </c>
      <c r="B1717" s="169">
        <v>4641.51</v>
      </c>
    </row>
    <row r="1718" spans="1:2">
      <c r="A1718" s="170">
        <v>38242</v>
      </c>
      <c r="B1718" s="169">
        <v>4641.3500000000004</v>
      </c>
    </row>
    <row r="1719" spans="1:2">
      <c r="A1719" s="170">
        <v>38243</v>
      </c>
      <c r="B1719" s="169">
        <v>4641.33</v>
      </c>
    </row>
    <row r="1720" spans="1:2">
      <c r="A1720" s="170">
        <v>38244</v>
      </c>
      <c r="B1720" s="169">
        <v>4641.28</v>
      </c>
    </row>
    <row r="1721" spans="1:2">
      <c r="A1721" s="170">
        <v>38245</v>
      </c>
      <c r="B1721" s="169">
        <v>4641.2700000000004</v>
      </c>
    </row>
    <row r="1722" spans="1:2">
      <c r="A1722" s="170">
        <v>38246</v>
      </c>
      <c r="B1722" s="169">
        <v>4641.25</v>
      </c>
    </row>
    <row r="1723" spans="1:2">
      <c r="A1723" s="170">
        <v>38247</v>
      </c>
      <c r="B1723" s="169">
        <v>4641.24</v>
      </c>
    </row>
    <row r="1724" spans="1:2">
      <c r="A1724" s="170">
        <v>38248</v>
      </c>
      <c r="B1724" s="169">
        <v>4641.09</v>
      </c>
    </row>
    <row r="1725" spans="1:2">
      <c r="A1725" s="170">
        <v>38249</v>
      </c>
      <c r="B1725" s="169">
        <v>4641.1000000000004</v>
      </c>
    </row>
    <row r="1726" spans="1:2">
      <c r="A1726" s="170">
        <v>38250</v>
      </c>
      <c r="B1726" s="169">
        <v>4641.25</v>
      </c>
    </row>
    <row r="1727" spans="1:2">
      <c r="A1727" s="170">
        <v>38251</v>
      </c>
      <c r="B1727" s="169">
        <v>4641.33</v>
      </c>
    </row>
    <row r="1728" spans="1:2">
      <c r="A1728" s="170">
        <v>38252</v>
      </c>
      <c r="B1728" s="169">
        <v>4641.5</v>
      </c>
    </row>
    <row r="1729" spans="1:2">
      <c r="A1729" s="170">
        <v>38253</v>
      </c>
      <c r="B1729" s="169">
        <v>4641.58</v>
      </c>
    </row>
    <row r="1730" spans="1:2">
      <c r="A1730" s="170">
        <v>38254</v>
      </c>
      <c r="B1730" s="169">
        <v>4641.75</v>
      </c>
    </row>
    <row r="1731" spans="1:2">
      <c r="A1731" s="170">
        <v>38255</v>
      </c>
      <c r="B1731" s="169">
        <v>4641.83</v>
      </c>
    </row>
    <row r="1732" spans="1:2">
      <c r="A1732" s="170">
        <v>38256</v>
      </c>
      <c r="B1732" s="169">
        <v>4641.8900000000003</v>
      </c>
    </row>
    <row r="1733" spans="1:2">
      <c r="A1733" s="170">
        <v>38257</v>
      </c>
      <c r="B1733" s="169">
        <v>4642.0200000000004</v>
      </c>
    </row>
    <row r="1734" spans="1:2">
      <c r="A1734" s="170">
        <v>38258</v>
      </c>
      <c r="B1734" s="169">
        <v>4642.1000000000004</v>
      </c>
    </row>
    <row r="1735" spans="1:2">
      <c r="A1735" s="170">
        <v>38259</v>
      </c>
      <c r="B1735" s="169">
        <v>4642.33</v>
      </c>
    </row>
    <row r="1736" spans="1:2">
      <c r="A1736" s="170">
        <v>38260</v>
      </c>
      <c r="B1736" s="169">
        <v>4642.58</v>
      </c>
    </row>
    <row r="1737" spans="1:2">
      <c r="A1737" s="170">
        <v>38261</v>
      </c>
      <c r="B1737" s="169">
        <v>4642.7700000000004</v>
      </c>
    </row>
    <row r="1738" spans="1:2">
      <c r="A1738" s="170">
        <v>38262</v>
      </c>
      <c r="B1738" s="169">
        <v>4643</v>
      </c>
    </row>
    <row r="1739" spans="1:2">
      <c r="A1739" s="170">
        <v>38263</v>
      </c>
      <c r="B1739" s="169">
        <v>4643.1000000000004</v>
      </c>
    </row>
    <row r="1740" spans="1:2">
      <c r="A1740" s="170">
        <v>38264</v>
      </c>
      <c r="B1740" s="169">
        <v>4643.33</v>
      </c>
    </row>
    <row r="1741" spans="1:2">
      <c r="A1741" s="170">
        <v>38265</v>
      </c>
      <c r="B1741" s="169">
        <v>4643.5200000000004</v>
      </c>
    </row>
    <row r="1742" spans="1:2">
      <c r="A1742" s="170">
        <v>38266</v>
      </c>
      <c r="B1742" s="169">
        <v>4643.75</v>
      </c>
    </row>
    <row r="1743" spans="1:2">
      <c r="A1743" s="170">
        <v>38267</v>
      </c>
      <c r="B1743" s="169">
        <v>4643.83</v>
      </c>
    </row>
    <row r="1744" spans="1:2">
      <c r="A1744" s="170">
        <v>38268</v>
      </c>
      <c r="B1744" s="169">
        <v>4644.03</v>
      </c>
    </row>
    <row r="1745" spans="1:2">
      <c r="A1745" s="170">
        <v>38269</v>
      </c>
      <c r="B1745" s="169">
        <v>4644.25</v>
      </c>
    </row>
    <row r="1746" spans="1:2">
      <c r="A1746" s="170">
        <v>38270</v>
      </c>
      <c r="B1746" s="169">
        <v>4644.3500000000004</v>
      </c>
    </row>
    <row r="1747" spans="1:2">
      <c r="A1747" s="170">
        <v>38271</v>
      </c>
      <c r="B1747" s="169">
        <v>4644.58</v>
      </c>
    </row>
    <row r="1748" spans="1:2">
      <c r="A1748" s="170">
        <v>38272</v>
      </c>
      <c r="B1748" s="169">
        <v>4644.75</v>
      </c>
    </row>
    <row r="1749" spans="1:2">
      <c r="A1749" s="170">
        <v>38273</v>
      </c>
      <c r="B1749" s="169">
        <v>4644.8500000000004</v>
      </c>
    </row>
    <row r="1750" spans="1:2">
      <c r="A1750" s="170">
        <v>38274</v>
      </c>
      <c r="B1750" s="169">
        <v>4645.03</v>
      </c>
    </row>
    <row r="1751" spans="1:2">
      <c r="A1751" s="170">
        <v>38275</v>
      </c>
      <c r="B1751" s="169">
        <v>4645.25</v>
      </c>
    </row>
    <row r="1752" spans="1:2">
      <c r="A1752" s="170">
        <v>38276</v>
      </c>
      <c r="B1752" s="169">
        <v>4645.3500000000004</v>
      </c>
    </row>
    <row r="1753" spans="1:2">
      <c r="A1753" s="170">
        <v>38277</v>
      </c>
      <c r="B1753" s="169">
        <v>4645.5200000000004</v>
      </c>
    </row>
    <row r="1754" spans="1:2">
      <c r="A1754" s="170">
        <v>38278</v>
      </c>
      <c r="B1754" s="169">
        <v>4645.78</v>
      </c>
    </row>
    <row r="1755" spans="1:2">
      <c r="A1755" s="170">
        <v>38279</v>
      </c>
      <c r="B1755" s="169">
        <v>4646.08</v>
      </c>
    </row>
    <row r="1756" spans="1:2">
      <c r="A1756" s="170">
        <v>38280</v>
      </c>
      <c r="B1756" s="169">
        <v>4646.41</v>
      </c>
    </row>
    <row r="1757" spans="1:2">
      <c r="A1757" s="170">
        <v>38281</v>
      </c>
      <c r="B1757" s="169">
        <v>4646.6000000000004</v>
      </c>
    </row>
    <row r="1758" spans="1:2">
      <c r="A1758" s="170">
        <v>38282</v>
      </c>
      <c r="B1758" s="169">
        <v>4646.79</v>
      </c>
    </row>
    <row r="1759" spans="1:2">
      <c r="A1759" s="170">
        <v>38283</v>
      </c>
      <c r="B1759" s="169">
        <v>4646.9799999999996</v>
      </c>
    </row>
    <row r="1760" spans="1:2">
      <c r="A1760" s="170">
        <v>38284</v>
      </c>
      <c r="B1760" s="169">
        <v>4647.17</v>
      </c>
    </row>
    <row r="1761" spans="1:2">
      <c r="A1761" s="170">
        <v>38285</v>
      </c>
      <c r="B1761" s="169">
        <v>4647.3500000000004</v>
      </c>
    </row>
    <row r="1762" spans="1:2">
      <c r="A1762" s="170">
        <v>38286</v>
      </c>
      <c r="B1762" s="169">
        <v>4647.58</v>
      </c>
    </row>
    <row r="1763" spans="1:2">
      <c r="A1763" s="170">
        <v>38287</v>
      </c>
      <c r="B1763" s="169">
        <v>4647.78</v>
      </c>
    </row>
    <row r="1764" spans="1:2">
      <c r="A1764" s="170">
        <v>38288</v>
      </c>
      <c r="B1764" s="169">
        <v>4648.01</v>
      </c>
    </row>
    <row r="1765" spans="1:2">
      <c r="A1765" s="170">
        <v>38289</v>
      </c>
      <c r="B1765" s="169">
        <v>4648.21</v>
      </c>
    </row>
    <row r="1766" spans="1:2">
      <c r="A1766" s="170">
        <v>38290</v>
      </c>
      <c r="B1766" s="169">
        <v>4648.33</v>
      </c>
    </row>
    <row r="1767" spans="1:2">
      <c r="A1767" s="170">
        <v>38291</v>
      </c>
      <c r="B1767" s="169">
        <v>4648.5200000000004</v>
      </c>
    </row>
    <row r="1768" spans="1:2">
      <c r="A1768" s="170">
        <v>38292</v>
      </c>
      <c r="B1768" s="169">
        <v>4648.75</v>
      </c>
    </row>
    <row r="1769" spans="1:2">
      <c r="A1769" s="170">
        <v>38293</v>
      </c>
      <c r="B1769" s="169">
        <v>4648.97</v>
      </c>
    </row>
    <row r="1770" spans="1:2">
      <c r="A1770" s="170">
        <v>38294</v>
      </c>
      <c r="B1770" s="169">
        <v>4649.1899999999996</v>
      </c>
    </row>
    <row r="1771" spans="1:2">
      <c r="A1771" s="170">
        <v>38295</v>
      </c>
      <c r="B1771" s="169">
        <v>4649.41</v>
      </c>
    </row>
    <row r="1772" spans="1:2">
      <c r="A1772" s="170">
        <v>38296</v>
      </c>
      <c r="B1772" s="169">
        <v>4649.63</v>
      </c>
    </row>
    <row r="1773" spans="1:2">
      <c r="A1773" s="170">
        <v>38297</v>
      </c>
      <c r="B1773" s="169">
        <v>4649.8500000000004</v>
      </c>
    </row>
    <row r="1774" spans="1:2">
      <c r="A1774" s="170">
        <v>38298</v>
      </c>
      <c r="B1774" s="169">
        <v>4650.07</v>
      </c>
    </row>
    <row r="1775" spans="1:2">
      <c r="A1775" s="170">
        <v>38299</v>
      </c>
      <c r="B1775" s="169">
        <v>4650.29</v>
      </c>
    </row>
    <row r="1776" spans="1:2">
      <c r="A1776" s="170">
        <v>38300</v>
      </c>
      <c r="B1776" s="169">
        <v>4650.51</v>
      </c>
    </row>
    <row r="1777" spans="1:2">
      <c r="A1777" s="170">
        <v>38301</v>
      </c>
      <c r="B1777" s="169">
        <v>4650.7299999999996</v>
      </c>
    </row>
    <row r="1778" spans="1:2">
      <c r="A1778" s="170">
        <v>38302</v>
      </c>
      <c r="B1778" s="169">
        <v>4650.95</v>
      </c>
    </row>
    <row r="1779" spans="1:2">
      <c r="A1779" s="170">
        <v>38303</v>
      </c>
      <c r="B1779" s="169">
        <v>4651.17</v>
      </c>
    </row>
    <row r="1780" spans="1:2">
      <c r="A1780" s="170">
        <v>38304</v>
      </c>
      <c r="B1780" s="169">
        <v>4651.3900000000003</v>
      </c>
    </row>
    <row r="1781" spans="1:2">
      <c r="A1781" s="170">
        <v>38305</v>
      </c>
      <c r="B1781" s="169">
        <v>4651.6099999999997</v>
      </c>
    </row>
    <row r="1782" spans="1:2">
      <c r="A1782" s="170">
        <v>38306</v>
      </c>
      <c r="B1782" s="169">
        <v>4651.83</v>
      </c>
    </row>
    <row r="1783" spans="1:2">
      <c r="A1783" s="170">
        <v>38307</v>
      </c>
      <c r="B1783" s="169">
        <v>4652.05</v>
      </c>
    </row>
    <row r="1784" spans="1:2">
      <c r="A1784" s="170">
        <v>38308</v>
      </c>
      <c r="B1784" s="169">
        <v>4652.2700000000004</v>
      </c>
    </row>
    <row r="1785" spans="1:2">
      <c r="A1785" s="170">
        <v>38309</v>
      </c>
      <c r="B1785" s="169">
        <v>4652.49</v>
      </c>
    </row>
    <row r="1786" spans="1:2">
      <c r="A1786" s="170">
        <v>38310</v>
      </c>
      <c r="B1786" s="169">
        <v>4652.71</v>
      </c>
    </row>
    <row r="1787" spans="1:2">
      <c r="A1787" s="170">
        <v>38311</v>
      </c>
      <c r="B1787" s="169">
        <v>4652.93</v>
      </c>
    </row>
    <row r="1788" spans="1:2">
      <c r="A1788" s="170">
        <v>38312</v>
      </c>
      <c r="B1788" s="169">
        <v>4653.1499999999996</v>
      </c>
    </row>
    <row r="1789" spans="1:2">
      <c r="A1789" s="170">
        <v>38313</v>
      </c>
      <c r="B1789" s="169">
        <v>4653.37</v>
      </c>
    </row>
    <row r="1790" spans="1:2">
      <c r="A1790" s="170">
        <v>38314</v>
      </c>
      <c r="B1790" s="169">
        <v>4653.59</v>
      </c>
    </row>
    <row r="1791" spans="1:2">
      <c r="A1791" s="170">
        <v>38315</v>
      </c>
      <c r="B1791" s="169">
        <v>4653.8100000000004</v>
      </c>
    </row>
    <row r="1792" spans="1:2">
      <c r="A1792" s="170">
        <v>38316</v>
      </c>
      <c r="B1792" s="169">
        <v>4654.03</v>
      </c>
    </row>
    <row r="1793" spans="1:2">
      <c r="A1793" s="170">
        <v>38317</v>
      </c>
      <c r="B1793" s="169">
        <v>4654.25</v>
      </c>
    </row>
    <row r="1794" spans="1:2">
      <c r="A1794" s="170">
        <v>38318</v>
      </c>
      <c r="B1794" s="169">
        <v>4654.47</v>
      </c>
    </row>
    <row r="1795" spans="1:2">
      <c r="A1795" s="170">
        <v>38319</v>
      </c>
      <c r="B1795" s="169">
        <v>4654.6899999999996</v>
      </c>
    </row>
    <row r="1796" spans="1:2">
      <c r="A1796" s="170">
        <v>38320</v>
      </c>
      <c r="B1796" s="169">
        <v>4654.91</v>
      </c>
    </row>
    <row r="1797" spans="1:2">
      <c r="A1797" s="170">
        <v>38321</v>
      </c>
      <c r="B1797" s="169">
        <v>4655.13</v>
      </c>
    </row>
    <row r="1798" spans="1:2">
      <c r="A1798" s="170">
        <v>38322</v>
      </c>
      <c r="B1798" s="169">
        <v>4655.3500000000004</v>
      </c>
    </row>
    <row r="1799" spans="1:2">
      <c r="A1799" s="170">
        <v>38323</v>
      </c>
      <c r="B1799" s="169">
        <v>4655.57</v>
      </c>
    </row>
    <row r="1800" spans="1:2">
      <c r="A1800" s="170">
        <v>38324</v>
      </c>
      <c r="B1800" s="169">
        <v>4655.79</v>
      </c>
    </row>
    <row r="1801" spans="1:2">
      <c r="A1801" s="170">
        <v>38325</v>
      </c>
      <c r="B1801" s="169">
        <v>4656.01</v>
      </c>
    </row>
    <row r="1802" spans="1:2">
      <c r="A1802" s="170">
        <v>38326</v>
      </c>
      <c r="B1802" s="169">
        <v>4656.2299999999996</v>
      </c>
    </row>
    <row r="1803" spans="1:2">
      <c r="A1803" s="170">
        <v>38327</v>
      </c>
      <c r="B1803" s="169">
        <v>4656.45</v>
      </c>
    </row>
    <row r="1804" spans="1:2">
      <c r="A1804" s="170">
        <v>38328</v>
      </c>
      <c r="B1804" s="169">
        <v>4656.67</v>
      </c>
    </row>
    <row r="1805" spans="1:2">
      <c r="A1805" s="170">
        <v>38329</v>
      </c>
      <c r="B1805" s="169">
        <v>4656.8900000000003</v>
      </c>
    </row>
    <row r="1806" spans="1:2">
      <c r="A1806" s="170">
        <v>38330</v>
      </c>
      <c r="B1806" s="169">
        <v>4657.1099999999997</v>
      </c>
    </row>
    <row r="1807" spans="1:2">
      <c r="A1807" s="170">
        <v>38331</v>
      </c>
      <c r="B1807" s="169">
        <v>4657.62</v>
      </c>
    </row>
    <row r="1808" spans="1:2">
      <c r="A1808" s="170">
        <v>38332</v>
      </c>
      <c r="B1808" s="169">
        <v>4658.13</v>
      </c>
    </row>
    <row r="1809" spans="1:2">
      <c r="A1809" s="170">
        <v>38333</v>
      </c>
      <c r="B1809" s="169">
        <v>4658.6400000000003</v>
      </c>
    </row>
    <row r="1810" spans="1:2">
      <c r="A1810" s="170">
        <v>38334</v>
      </c>
      <c r="B1810" s="169">
        <v>4659.1499999999996</v>
      </c>
    </row>
    <row r="1811" spans="1:2">
      <c r="A1811" s="170">
        <v>38335</v>
      </c>
      <c r="B1811" s="169">
        <v>4659.66</v>
      </c>
    </row>
    <row r="1812" spans="1:2">
      <c r="A1812" s="170">
        <v>38336</v>
      </c>
      <c r="B1812" s="169">
        <v>4660.17</v>
      </c>
    </row>
    <row r="1813" spans="1:2">
      <c r="A1813" s="170">
        <v>38337</v>
      </c>
      <c r="B1813" s="169">
        <v>4660.68</v>
      </c>
    </row>
    <row r="1814" spans="1:2">
      <c r="A1814" s="170">
        <v>38338</v>
      </c>
      <c r="B1814" s="169">
        <v>4661.1899999999996</v>
      </c>
    </row>
    <row r="1815" spans="1:2">
      <c r="A1815" s="170">
        <v>38339</v>
      </c>
      <c r="B1815" s="169">
        <v>4661.2</v>
      </c>
    </row>
    <row r="1816" spans="1:2">
      <c r="A1816" s="170">
        <v>38340</v>
      </c>
      <c r="B1816" s="169">
        <v>4661.2</v>
      </c>
    </row>
    <row r="1817" spans="1:2">
      <c r="A1817" s="170">
        <v>38341</v>
      </c>
      <c r="B1817" s="169">
        <v>4661.2</v>
      </c>
    </row>
    <row r="1818" spans="1:2">
      <c r="A1818" s="170">
        <v>38342</v>
      </c>
      <c r="B1818" s="169">
        <v>4661.2</v>
      </c>
    </row>
    <row r="1819" spans="1:2">
      <c r="A1819" s="170">
        <v>38343</v>
      </c>
      <c r="B1819" s="169">
        <v>4661.2</v>
      </c>
    </row>
    <row r="1820" spans="1:2">
      <c r="A1820" s="170">
        <v>38344</v>
      </c>
      <c r="B1820" s="169">
        <v>4661.2</v>
      </c>
    </row>
    <row r="1821" spans="1:2">
      <c r="A1821" s="170">
        <v>38345</v>
      </c>
      <c r="B1821" s="169">
        <v>4661.2</v>
      </c>
    </row>
    <row r="1822" spans="1:2">
      <c r="A1822" s="170">
        <v>38346</v>
      </c>
      <c r="B1822" s="169">
        <v>4661.2</v>
      </c>
    </row>
    <row r="1823" spans="1:2">
      <c r="A1823" s="170">
        <v>38347</v>
      </c>
      <c r="B1823" s="169">
        <v>4661.2</v>
      </c>
    </row>
    <row r="1824" spans="1:2">
      <c r="A1824" s="170">
        <v>38348</v>
      </c>
      <c r="B1824" s="169">
        <v>4661.2</v>
      </c>
    </row>
    <row r="1825" spans="1:2">
      <c r="A1825" s="170">
        <v>38349</v>
      </c>
      <c r="B1825" s="169">
        <v>4661.2</v>
      </c>
    </row>
    <row r="1826" spans="1:2">
      <c r="A1826" s="170">
        <v>38350</v>
      </c>
      <c r="B1826" s="169">
        <v>4661.2</v>
      </c>
    </row>
    <row r="1827" spans="1:2">
      <c r="A1827" s="170">
        <v>38351</v>
      </c>
      <c r="B1827" s="169">
        <v>4661.2</v>
      </c>
    </row>
    <row r="1828" spans="1:2">
      <c r="A1828" s="170">
        <v>38352</v>
      </c>
      <c r="B1828" s="169">
        <v>4661.2</v>
      </c>
    </row>
    <row r="1829" spans="1:2">
      <c r="A1829" s="170">
        <v>38353</v>
      </c>
      <c r="B1829" s="169">
        <v>4661.2</v>
      </c>
    </row>
    <row r="1830" spans="1:2">
      <c r="A1830" s="170">
        <v>38354</v>
      </c>
      <c r="B1830" s="169">
        <v>4661.2</v>
      </c>
    </row>
    <row r="1831" spans="1:2">
      <c r="A1831" s="170">
        <v>38355</v>
      </c>
      <c r="B1831" s="169">
        <v>4661.2</v>
      </c>
    </row>
    <row r="1832" spans="1:2">
      <c r="A1832" s="170">
        <v>38356</v>
      </c>
      <c r="B1832" s="169">
        <v>4661.2</v>
      </c>
    </row>
    <row r="1833" spans="1:2">
      <c r="A1833" s="170">
        <v>38357</v>
      </c>
      <c r="B1833" s="169">
        <v>4661.2</v>
      </c>
    </row>
    <row r="1834" spans="1:2">
      <c r="A1834" s="170">
        <v>38358</v>
      </c>
      <c r="B1834" s="169">
        <v>4661.2</v>
      </c>
    </row>
    <row r="1835" spans="1:2">
      <c r="A1835" s="170">
        <v>38359</v>
      </c>
      <c r="B1835" s="169">
        <v>4661.2</v>
      </c>
    </row>
    <row r="1836" spans="1:2">
      <c r="A1836" s="170">
        <v>38360</v>
      </c>
      <c r="B1836" s="169">
        <v>4661.2</v>
      </c>
    </row>
    <row r="1837" spans="1:2">
      <c r="A1837" s="170">
        <v>38361</v>
      </c>
      <c r="B1837" s="169">
        <v>4661.2</v>
      </c>
    </row>
    <row r="1838" spans="1:2">
      <c r="A1838" s="170">
        <v>38362</v>
      </c>
      <c r="B1838" s="169">
        <v>4661.2</v>
      </c>
    </row>
    <row r="1839" spans="1:2">
      <c r="A1839" s="170">
        <v>38363</v>
      </c>
      <c r="B1839" s="169">
        <v>4661.25</v>
      </c>
    </row>
    <row r="1840" spans="1:2">
      <c r="A1840" s="170">
        <v>38364</v>
      </c>
      <c r="B1840" s="169">
        <v>4661.25</v>
      </c>
    </row>
    <row r="1841" spans="1:2">
      <c r="A1841" s="170">
        <v>38365</v>
      </c>
      <c r="B1841" s="169">
        <v>4661.25</v>
      </c>
    </row>
    <row r="1842" spans="1:2">
      <c r="A1842" s="170">
        <v>38366</v>
      </c>
      <c r="B1842" s="169">
        <v>4661.25</v>
      </c>
    </row>
    <row r="1843" spans="1:2">
      <c r="A1843" s="170">
        <v>38367</v>
      </c>
      <c r="B1843" s="169">
        <v>4661.25</v>
      </c>
    </row>
    <row r="1844" spans="1:2">
      <c r="A1844" s="170">
        <v>38368</v>
      </c>
      <c r="B1844" s="169">
        <v>4661.25</v>
      </c>
    </row>
    <row r="1845" spans="1:2">
      <c r="A1845" s="170">
        <v>38369</v>
      </c>
      <c r="B1845" s="169">
        <v>4661.25</v>
      </c>
    </row>
    <row r="1846" spans="1:2">
      <c r="A1846" s="170">
        <v>38370</v>
      </c>
      <c r="B1846" s="169">
        <v>4661.25</v>
      </c>
    </row>
    <row r="1847" spans="1:2">
      <c r="A1847" s="170">
        <v>38371</v>
      </c>
      <c r="B1847" s="169">
        <v>4661.25</v>
      </c>
    </row>
    <row r="1848" spans="1:2">
      <c r="A1848" s="170">
        <v>38372</v>
      </c>
      <c r="B1848" s="169">
        <v>4661.25</v>
      </c>
    </row>
    <row r="1849" spans="1:2">
      <c r="A1849" s="170">
        <v>38373</v>
      </c>
      <c r="B1849" s="169">
        <v>4661.25</v>
      </c>
    </row>
    <row r="1850" spans="1:2">
      <c r="A1850" s="170">
        <v>38374</v>
      </c>
      <c r="B1850" s="169">
        <v>4661.25</v>
      </c>
    </row>
    <row r="1851" spans="1:2">
      <c r="A1851" s="170">
        <v>38375</v>
      </c>
      <c r="B1851" s="169">
        <v>4661.25</v>
      </c>
    </row>
    <row r="1852" spans="1:2">
      <c r="A1852" s="170">
        <v>38376</v>
      </c>
      <c r="B1852" s="169">
        <v>4661.25</v>
      </c>
    </row>
    <row r="1853" spans="1:2">
      <c r="A1853" s="170">
        <v>38377</v>
      </c>
      <c r="B1853" s="169">
        <v>4661.25</v>
      </c>
    </row>
    <row r="1854" spans="1:2">
      <c r="A1854" s="170">
        <v>38378</v>
      </c>
      <c r="B1854" s="169">
        <v>4661.25</v>
      </c>
    </row>
    <row r="1855" spans="1:2">
      <c r="A1855" s="170">
        <v>38379</v>
      </c>
      <c r="B1855" s="169">
        <v>4661.25</v>
      </c>
    </row>
    <row r="1856" spans="1:2">
      <c r="A1856" s="170">
        <v>38380</v>
      </c>
      <c r="B1856" s="169">
        <v>4661.25</v>
      </c>
    </row>
    <row r="1857" spans="1:2">
      <c r="A1857" s="170">
        <v>38381</v>
      </c>
      <c r="B1857" s="169">
        <v>4661.25</v>
      </c>
    </row>
    <row r="1858" spans="1:2">
      <c r="A1858" s="170">
        <v>38382</v>
      </c>
      <c r="B1858" s="169">
        <v>4661.26</v>
      </c>
    </row>
    <row r="1859" spans="1:2">
      <c r="A1859" s="170">
        <v>38383</v>
      </c>
      <c r="B1859" s="169">
        <v>4661.25</v>
      </c>
    </row>
    <row r="1860" spans="1:2">
      <c r="A1860" s="170">
        <v>38384</v>
      </c>
      <c r="B1860" s="169">
        <v>4661.25</v>
      </c>
    </row>
    <row r="1861" spans="1:2">
      <c r="A1861" s="170">
        <v>38385</v>
      </c>
      <c r="B1861" s="169">
        <v>4661.25</v>
      </c>
    </row>
    <row r="1862" spans="1:2">
      <c r="A1862" s="170">
        <v>38386</v>
      </c>
      <c r="B1862" s="169">
        <v>4661.25</v>
      </c>
    </row>
    <row r="1863" spans="1:2">
      <c r="A1863" s="170">
        <v>38387</v>
      </c>
      <c r="B1863" s="169">
        <v>4661.25</v>
      </c>
    </row>
    <row r="1864" spans="1:2">
      <c r="A1864" s="170">
        <v>38388</v>
      </c>
      <c r="B1864" s="169">
        <v>4661.25</v>
      </c>
    </row>
    <row r="1865" spans="1:2">
      <c r="A1865" s="170">
        <v>38389</v>
      </c>
      <c r="B1865" s="169">
        <v>4661.25</v>
      </c>
    </row>
    <row r="1866" spans="1:2">
      <c r="A1866" s="170">
        <v>38390</v>
      </c>
      <c r="B1866" s="169">
        <v>4661.25</v>
      </c>
    </row>
    <row r="1867" spans="1:2">
      <c r="A1867" s="170">
        <v>38391</v>
      </c>
      <c r="B1867" s="169">
        <v>4661.1000000000004</v>
      </c>
    </row>
    <row r="1868" spans="1:2">
      <c r="A1868" s="170">
        <v>38392</v>
      </c>
      <c r="B1868" s="169">
        <v>4661.1000000000004</v>
      </c>
    </row>
    <row r="1869" spans="1:2">
      <c r="A1869" s="170">
        <v>38393</v>
      </c>
      <c r="B1869" s="169">
        <v>4661.1000000000004</v>
      </c>
    </row>
    <row r="1870" spans="1:2">
      <c r="A1870" s="170">
        <v>38394</v>
      </c>
      <c r="B1870" s="169">
        <v>4661.1099999999997</v>
      </c>
    </row>
    <row r="1871" spans="1:2">
      <c r="A1871" s="170">
        <v>38395</v>
      </c>
      <c r="B1871" s="169">
        <v>4661.1000000000004</v>
      </c>
    </row>
    <row r="1872" spans="1:2">
      <c r="A1872" s="170">
        <v>38396</v>
      </c>
      <c r="B1872" s="169">
        <v>4661.25</v>
      </c>
    </row>
    <row r="1873" spans="1:2">
      <c r="A1873" s="170">
        <v>38397</v>
      </c>
      <c r="B1873" s="169">
        <v>4661.28</v>
      </c>
    </row>
    <row r="1874" spans="1:2">
      <c r="A1874" s="170">
        <v>38398</v>
      </c>
      <c r="B1874" s="169">
        <v>4661.28</v>
      </c>
    </row>
    <row r="1875" spans="1:2">
      <c r="A1875" s="170">
        <v>38399</v>
      </c>
      <c r="B1875" s="169">
        <v>4661.2700000000004</v>
      </c>
    </row>
    <row r="1876" spans="1:2">
      <c r="A1876" s="170">
        <v>38400</v>
      </c>
      <c r="B1876" s="169">
        <v>4661.25</v>
      </c>
    </row>
    <row r="1877" spans="1:2">
      <c r="A1877" s="170">
        <v>38401</v>
      </c>
      <c r="B1877" s="169">
        <v>4661.26</v>
      </c>
    </row>
    <row r="1878" spans="1:2">
      <c r="A1878" s="170">
        <v>38402</v>
      </c>
      <c r="B1878" s="169">
        <v>4661.28</v>
      </c>
    </row>
    <row r="1879" spans="1:2">
      <c r="A1879" s="170">
        <v>38403</v>
      </c>
      <c r="B1879" s="169">
        <v>4661.33</v>
      </c>
    </row>
    <row r="1880" spans="1:2">
      <c r="A1880" s="170">
        <v>38404</v>
      </c>
      <c r="B1880" s="169">
        <v>4661.3500000000004</v>
      </c>
    </row>
    <row r="1881" spans="1:2">
      <c r="A1881" s="170">
        <v>38405</v>
      </c>
      <c r="B1881" s="169">
        <v>4661.3500000000004</v>
      </c>
    </row>
    <row r="1882" spans="1:2">
      <c r="A1882" s="170">
        <v>38406</v>
      </c>
      <c r="B1882" s="169">
        <v>4661.3500000000004</v>
      </c>
    </row>
    <row r="1883" spans="1:2">
      <c r="A1883" s="170">
        <v>38407</v>
      </c>
      <c r="B1883" s="169">
        <v>4661.33</v>
      </c>
    </row>
    <row r="1884" spans="1:2">
      <c r="A1884" s="170">
        <v>38408</v>
      </c>
      <c r="B1884" s="169">
        <v>4661.33</v>
      </c>
    </row>
    <row r="1885" spans="1:2">
      <c r="A1885" s="170">
        <v>38409</v>
      </c>
      <c r="B1885" s="169">
        <v>4661.33</v>
      </c>
    </row>
    <row r="1886" spans="1:2">
      <c r="A1886" s="170">
        <v>38410</v>
      </c>
      <c r="B1886" s="169">
        <v>4661.33</v>
      </c>
    </row>
    <row r="1887" spans="1:2">
      <c r="A1887" s="170">
        <v>38411</v>
      </c>
      <c r="B1887" s="169">
        <v>4661.33</v>
      </c>
    </row>
    <row r="1888" spans="1:2">
      <c r="A1888" s="170">
        <v>38412</v>
      </c>
      <c r="B1888" s="169">
        <v>4661.33</v>
      </c>
    </row>
    <row r="1889" spans="1:2">
      <c r="A1889" s="170">
        <v>38413</v>
      </c>
      <c r="B1889" s="169">
        <v>4661.33</v>
      </c>
    </row>
    <row r="1890" spans="1:2">
      <c r="A1890" s="170">
        <v>38414</v>
      </c>
      <c r="B1890" s="169">
        <v>4661.33</v>
      </c>
    </row>
    <row r="1891" spans="1:2">
      <c r="A1891" s="170">
        <v>38415</v>
      </c>
      <c r="B1891" s="169">
        <v>4661.33</v>
      </c>
    </row>
    <row r="1892" spans="1:2">
      <c r="A1892" s="170">
        <v>38416</v>
      </c>
      <c r="B1892" s="169">
        <v>4661.33</v>
      </c>
    </row>
    <row r="1893" spans="1:2">
      <c r="A1893" s="170">
        <v>38417</v>
      </c>
      <c r="B1893" s="169">
        <v>4661.3500000000004</v>
      </c>
    </row>
    <row r="1894" spans="1:2">
      <c r="A1894" s="170">
        <v>38418</v>
      </c>
      <c r="B1894" s="169">
        <v>4661.5200000000004</v>
      </c>
    </row>
    <row r="1895" spans="1:2">
      <c r="A1895" s="170">
        <v>38419</v>
      </c>
      <c r="B1895" s="169">
        <v>4661.8500000000004</v>
      </c>
    </row>
    <row r="1896" spans="1:2">
      <c r="A1896" s="170">
        <v>38420</v>
      </c>
      <c r="B1896" s="169">
        <v>4662.32</v>
      </c>
    </row>
    <row r="1897" spans="1:2">
      <c r="A1897" s="170">
        <v>38421</v>
      </c>
      <c r="B1897" s="169">
        <v>4662.79</v>
      </c>
    </row>
    <row r="1898" spans="1:2">
      <c r="A1898" s="170">
        <v>38422</v>
      </c>
      <c r="B1898" s="169">
        <v>4663.1000000000004</v>
      </c>
    </row>
    <row r="1899" spans="1:2">
      <c r="A1899" s="170">
        <v>38423</v>
      </c>
      <c r="B1899" s="169">
        <v>4663.5600000000004</v>
      </c>
    </row>
    <row r="1900" spans="1:2">
      <c r="A1900" s="170">
        <v>38424</v>
      </c>
      <c r="B1900" s="169">
        <v>4664.01</v>
      </c>
    </row>
    <row r="1901" spans="1:2">
      <c r="A1901" s="170">
        <v>38425</v>
      </c>
      <c r="B1901" s="169">
        <v>4664.08</v>
      </c>
    </row>
    <row r="1902" spans="1:2">
      <c r="A1902" s="170">
        <v>38426</v>
      </c>
      <c r="B1902" s="169">
        <v>4664.08</v>
      </c>
    </row>
    <row r="1903" spans="1:2">
      <c r="A1903" s="170">
        <v>38427</v>
      </c>
      <c r="B1903" s="169">
        <v>4664.0200000000004</v>
      </c>
    </row>
    <row r="1904" spans="1:2">
      <c r="A1904" s="170">
        <v>38428</v>
      </c>
      <c r="B1904" s="169">
        <v>4664</v>
      </c>
    </row>
    <row r="1905" spans="1:2">
      <c r="A1905" s="170">
        <v>38429</v>
      </c>
      <c r="B1905" s="169">
        <v>4663.8500000000004</v>
      </c>
    </row>
    <row r="1906" spans="1:2">
      <c r="A1906" s="170">
        <v>38430</v>
      </c>
      <c r="B1906" s="169">
        <v>4664</v>
      </c>
    </row>
    <row r="1907" spans="1:2">
      <c r="A1907" s="170">
        <v>38431</v>
      </c>
      <c r="B1907" s="169">
        <v>4664.3500000000004</v>
      </c>
    </row>
    <row r="1908" spans="1:2">
      <c r="A1908" s="170">
        <v>38432</v>
      </c>
      <c r="B1908" s="169">
        <v>4664.5</v>
      </c>
    </row>
    <row r="1909" spans="1:2">
      <c r="A1909" s="170">
        <v>38433</v>
      </c>
      <c r="B1909" s="169">
        <v>4664.51</v>
      </c>
    </row>
    <row r="1910" spans="1:2">
      <c r="A1910" s="170">
        <v>38434</v>
      </c>
      <c r="B1910" s="169">
        <v>4664.8500000000004</v>
      </c>
    </row>
    <row r="1911" spans="1:2">
      <c r="A1911" s="170">
        <v>38435</v>
      </c>
      <c r="B1911" s="169">
        <v>4665.26</v>
      </c>
    </row>
    <row r="1912" spans="1:2">
      <c r="A1912" s="170">
        <v>38436</v>
      </c>
      <c r="B1912" s="169">
        <v>4665.25</v>
      </c>
    </row>
    <row r="1913" spans="1:2">
      <c r="A1913" s="170">
        <v>38437</v>
      </c>
      <c r="B1913" s="169">
        <v>4665.08</v>
      </c>
    </row>
    <row r="1914" spans="1:2">
      <c r="A1914" s="170">
        <v>38438</v>
      </c>
      <c r="B1914" s="169">
        <v>4665</v>
      </c>
    </row>
    <row r="1915" spans="1:2">
      <c r="A1915" s="170">
        <v>38439</v>
      </c>
      <c r="B1915" s="169">
        <v>4665.33</v>
      </c>
    </row>
    <row r="1916" spans="1:2">
      <c r="A1916" s="170">
        <v>38440</v>
      </c>
      <c r="B1916" s="169">
        <v>4665.5200000000004</v>
      </c>
    </row>
    <row r="1917" spans="1:2">
      <c r="A1917" s="170">
        <v>38441</v>
      </c>
      <c r="B1917" s="169">
        <v>4665.3500000000004</v>
      </c>
    </row>
    <row r="1918" spans="1:2">
      <c r="A1918" s="170">
        <v>38442</v>
      </c>
      <c r="B1918" s="169">
        <v>4665.09</v>
      </c>
    </row>
    <row r="1919" spans="1:2">
      <c r="A1919" s="170">
        <v>38443</v>
      </c>
      <c r="B1919" s="169">
        <v>4664.8500000000004</v>
      </c>
    </row>
    <row r="1920" spans="1:2">
      <c r="A1920" s="170">
        <v>38444</v>
      </c>
      <c r="B1920" s="169">
        <v>4664.8500000000004</v>
      </c>
    </row>
    <row r="1921" spans="1:2">
      <c r="A1921" s="170">
        <v>38445</v>
      </c>
      <c r="B1921" s="169">
        <v>4665.09</v>
      </c>
    </row>
    <row r="1922" spans="1:2">
      <c r="A1922" s="170">
        <v>38446</v>
      </c>
      <c r="B1922" s="169">
        <v>4665.49</v>
      </c>
    </row>
    <row r="1923" spans="1:2">
      <c r="A1923" s="170">
        <v>38447</v>
      </c>
      <c r="B1923" s="169">
        <v>4665.28</v>
      </c>
    </row>
    <row r="1924" spans="1:2">
      <c r="A1924" s="170">
        <v>38448</v>
      </c>
      <c r="B1924" s="169">
        <v>4665.25</v>
      </c>
    </row>
    <row r="1925" spans="1:2">
      <c r="A1925" s="170">
        <v>38449</v>
      </c>
      <c r="B1925" s="169">
        <v>4665.37</v>
      </c>
    </row>
    <row r="1926" spans="1:2">
      <c r="A1926" s="170">
        <v>38450</v>
      </c>
      <c r="B1926" s="169">
        <v>4666.25</v>
      </c>
    </row>
    <row r="1927" spans="1:2">
      <c r="A1927" s="170">
        <v>38451</v>
      </c>
      <c r="B1927" s="169">
        <v>4666.2700000000004</v>
      </c>
    </row>
    <row r="1928" spans="1:2">
      <c r="A1928" s="170">
        <v>38452</v>
      </c>
      <c r="B1928" s="169">
        <v>4666.08</v>
      </c>
    </row>
    <row r="1929" spans="1:2">
      <c r="A1929" s="170">
        <v>38453</v>
      </c>
      <c r="B1929" s="169">
        <v>4666</v>
      </c>
    </row>
    <row r="1930" spans="1:2">
      <c r="A1930" s="170">
        <v>38454</v>
      </c>
      <c r="B1930" s="169">
        <v>4665.99</v>
      </c>
    </row>
    <row r="1931" spans="1:2">
      <c r="A1931" s="170">
        <v>38455</v>
      </c>
      <c r="B1931" s="169">
        <v>4666.1000000000004</v>
      </c>
    </row>
    <row r="1932" spans="1:2">
      <c r="A1932" s="170">
        <v>38456</v>
      </c>
      <c r="B1932" s="169">
        <v>4666.33</v>
      </c>
    </row>
    <row r="1933" spans="1:2">
      <c r="A1933" s="170">
        <v>38457</v>
      </c>
      <c r="B1933" s="169">
        <v>4666.2700000000004</v>
      </c>
    </row>
    <row r="1934" spans="1:2">
      <c r="A1934" s="170">
        <v>38458</v>
      </c>
      <c r="B1934" s="169">
        <v>4666.25</v>
      </c>
    </row>
    <row r="1935" spans="1:2">
      <c r="A1935" s="170">
        <v>38459</v>
      </c>
      <c r="B1935" s="169">
        <v>4666.75</v>
      </c>
    </row>
    <row r="1936" spans="1:2">
      <c r="A1936" s="170">
        <v>38460</v>
      </c>
      <c r="B1936" s="169">
        <v>4667.83</v>
      </c>
    </row>
    <row r="1937" spans="1:2">
      <c r="A1937" s="170">
        <v>38461</v>
      </c>
      <c r="B1937" s="169">
        <v>4668.33</v>
      </c>
    </row>
    <row r="1938" spans="1:2">
      <c r="A1938" s="170">
        <v>38462</v>
      </c>
      <c r="B1938" s="169">
        <v>4668.83</v>
      </c>
    </row>
    <row r="1939" spans="1:2">
      <c r="A1939" s="170">
        <v>38463</v>
      </c>
      <c r="B1939" s="169">
        <v>4668.63</v>
      </c>
    </row>
    <row r="1940" spans="1:2">
      <c r="A1940" s="170">
        <v>38464</v>
      </c>
      <c r="B1940" s="169">
        <v>4668.01</v>
      </c>
    </row>
    <row r="1941" spans="1:2">
      <c r="A1941" s="170">
        <v>38465</v>
      </c>
      <c r="B1941" s="169">
        <v>4667.3500000000004</v>
      </c>
    </row>
    <row r="1942" spans="1:2">
      <c r="A1942" s="170">
        <v>38466</v>
      </c>
      <c r="B1942" s="169">
        <v>4667.33</v>
      </c>
    </row>
    <row r="1943" spans="1:2">
      <c r="A1943" s="170">
        <v>38467</v>
      </c>
      <c r="B1943" s="169">
        <v>4668</v>
      </c>
    </row>
    <row r="1944" spans="1:2">
      <c r="A1944" s="170">
        <v>38468</v>
      </c>
      <c r="B1944" s="169">
        <v>4668.5</v>
      </c>
    </row>
    <row r="1945" spans="1:2">
      <c r="A1945" s="170">
        <v>38469</v>
      </c>
      <c r="B1945" s="169">
        <v>4669</v>
      </c>
    </row>
    <row r="1946" spans="1:2">
      <c r="A1946" s="170">
        <v>38470</v>
      </c>
      <c r="B1946" s="169">
        <v>4671.22</v>
      </c>
    </row>
    <row r="1947" spans="1:2">
      <c r="A1947" s="170">
        <v>38471</v>
      </c>
      <c r="B1947" s="169">
        <v>4670.03</v>
      </c>
    </row>
    <row r="1948" spans="1:2">
      <c r="A1948" s="170">
        <v>38472</v>
      </c>
      <c r="B1948" s="169">
        <v>4668.76</v>
      </c>
    </row>
    <row r="1949" spans="1:2">
      <c r="A1949" s="170">
        <v>38473</v>
      </c>
      <c r="B1949" s="169">
        <v>4668.54</v>
      </c>
    </row>
    <row r="1950" spans="1:2">
      <c r="A1950" s="170">
        <v>38474</v>
      </c>
      <c r="B1950" s="169">
        <v>4668.5200000000004</v>
      </c>
    </row>
    <row r="1951" spans="1:2">
      <c r="A1951" s="170">
        <v>38475</v>
      </c>
      <c r="B1951" s="169">
        <v>4668.58</v>
      </c>
    </row>
    <row r="1952" spans="1:2">
      <c r="A1952" s="170">
        <v>38476</v>
      </c>
      <c r="B1952" s="169">
        <v>4668.33</v>
      </c>
    </row>
    <row r="1953" spans="1:2">
      <c r="A1953" s="170">
        <v>38477</v>
      </c>
      <c r="B1953" s="169">
        <v>4668</v>
      </c>
    </row>
    <row r="1954" spans="1:2">
      <c r="A1954" s="170">
        <v>38478</v>
      </c>
      <c r="B1954" s="169">
        <v>4668.2700000000004</v>
      </c>
    </row>
    <row r="1955" spans="1:2">
      <c r="A1955" s="170">
        <v>38479</v>
      </c>
      <c r="B1955" s="169">
        <v>4668.5</v>
      </c>
    </row>
    <row r="1956" spans="1:2">
      <c r="A1956" s="170">
        <v>38480</v>
      </c>
      <c r="B1956" s="169">
        <v>4668.2700000000004</v>
      </c>
    </row>
    <row r="1957" spans="1:2">
      <c r="A1957" s="170">
        <v>38481</v>
      </c>
      <c r="B1957" s="169">
        <v>4668.1000000000004</v>
      </c>
    </row>
    <row r="1958" spans="1:2">
      <c r="A1958" s="170">
        <v>38482</v>
      </c>
      <c r="B1958" s="169">
        <v>4668.58</v>
      </c>
    </row>
    <row r="1959" spans="1:2">
      <c r="A1959" s="170">
        <v>38483</v>
      </c>
      <c r="B1959" s="169">
        <v>4669.7700000000004</v>
      </c>
    </row>
    <row r="1960" spans="1:2">
      <c r="A1960" s="170">
        <v>38484</v>
      </c>
      <c r="B1960" s="169">
        <v>4669.83</v>
      </c>
    </row>
    <row r="1961" spans="1:2">
      <c r="A1961" s="170">
        <v>38485</v>
      </c>
      <c r="B1961" s="169">
        <v>4669.5200000000004</v>
      </c>
    </row>
    <row r="1962" spans="1:2">
      <c r="A1962" s="170">
        <v>38486</v>
      </c>
      <c r="B1962" s="169">
        <v>4669.0200000000004</v>
      </c>
    </row>
    <row r="1963" spans="1:2">
      <c r="A1963" s="170">
        <v>38487</v>
      </c>
      <c r="B1963" s="169">
        <v>4668.7700000000004</v>
      </c>
    </row>
    <row r="1964" spans="1:2">
      <c r="A1964" s="170">
        <v>38488</v>
      </c>
      <c r="B1964" s="169">
        <v>4668.7700000000004</v>
      </c>
    </row>
    <row r="1965" spans="1:2">
      <c r="A1965" s="170">
        <v>38489</v>
      </c>
      <c r="B1965" s="169">
        <v>4669.25</v>
      </c>
    </row>
    <row r="1966" spans="1:2">
      <c r="A1966" s="170">
        <v>38490</v>
      </c>
      <c r="B1966" s="169">
        <v>4669.5</v>
      </c>
    </row>
    <row r="1967" spans="1:2">
      <c r="A1967" s="170">
        <v>38491</v>
      </c>
      <c r="B1967" s="169">
        <v>4669.7700000000004</v>
      </c>
    </row>
    <row r="1968" spans="1:2">
      <c r="A1968" s="170">
        <v>38492</v>
      </c>
      <c r="B1968" s="169">
        <v>4670.33</v>
      </c>
    </row>
    <row r="1969" spans="1:2">
      <c r="A1969" s="170">
        <v>38493</v>
      </c>
      <c r="B1969" s="169">
        <v>4671.08</v>
      </c>
    </row>
    <row r="1970" spans="1:2">
      <c r="A1970" s="170">
        <v>38494</v>
      </c>
      <c r="B1970" s="169">
        <v>4671.3500000000004</v>
      </c>
    </row>
    <row r="1971" spans="1:2">
      <c r="A1971" s="170">
        <v>38495</v>
      </c>
      <c r="B1971" s="169">
        <v>4671.5</v>
      </c>
    </row>
    <row r="1972" spans="1:2">
      <c r="A1972" s="170">
        <v>38496</v>
      </c>
      <c r="B1972" s="169">
        <v>4671.5</v>
      </c>
    </row>
    <row r="1973" spans="1:2">
      <c r="A1973" s="170">
        <v>38497</v>
      </c>
      <c r="B1973" s="169">
        <v>4671.5200000000004</v>
      </c>
    </row>
    <row r="1974" spans="1:2">
      <c r="A1974" s="170">
        <v>38498</v>
      </c>
      <c r="B1974" s="169">
        <v>4671.6000000000004</v>
      </c>
    </row>
    <row r="1975" spans="1:2">
      <c r="A1975" s="170">
        <v>38499</v>
      </c>
      <c r="B1975" s="169">
        <v>4671.76</v>
      </c>
    </row>
    <row r="1976" spans="1:2">
      <c r="A1976" s="170">
        <v>38500</v>
      </c>
      <c r="B1976" s="169">
        <v>4671.7700000000004</v>
      </c>
    </row>
    <row r="1977" spans="1:2">
      <c r="A1977" s="170">
        <v>38501</v>
      </c>
      <c r="B1977" s="169">
        <v>4671.84</v>
      </c>
    </row>
    <row r="1978" spans="1:2">
      <c r="A1978" s="170">
        <v>38502</v>
      </c>
      <c r="B1978" s="169">
        <v>4672.01</v>
      </c>
    </row>
    <row r="1979" spans="1:2">
      <c r="A1979" s="170">
        <v>38503</v>
      </c>
      <c r="B1979" s="169">
        <v>4671.8500000000004</v>
      </c>
    </row>
    <row r="1980" spans="1:2">
      <c r="A1980" s="170">
        <v>38504</v>
      </c>
      <c r="B1980" s="169">
        <v>4671.8500000000004</v>
      </c>
    </row>
    <row r="1981" spans="1:2">
      <c r="A1981" s="170">
        <v>38505</v>
      </c>
      <c r="B1981" s="169">
        <v>4671.78</v>
      </c>
    </row>
    <row r="1982" spans="1:2">
      <c r="A1982" s="170">
        <v>38506</v>
      </c>
      <c r="B1982" s="169">
        <v>4671.7700000000004</v>
      </c>
    </row>
    <row r="1983" spans="1:2">
      <c r="A1983" s="170">
        <v>38507</v>
      </c>
      <c r="B1983" s="169">
        <v>4671.7700000000004</v>
      </c>
    </row>
    <row r="1984" spans="1:2">
      <c r="A1984" s="170">
        <v>38508</v>
      </c>
      <c r="B1984" s="169">
        <v>4671.7700000000004</v>
      </c>
    </row>
    <row r="1985" spans="1:2">
      <c r="A1985" s="170">
        <v>38509</v>
      </c>
      <c r="B1985" s="169">
        <v>4671.8100000000004</v>
      </c>
    </row>
    <row r="1986" spans="1:2">
      <c r="A1986" s="170">
        <v>38510</v>
      </c>
      <c r="B1986" s="169">
        <v>4672.01</v>
      </c>
    </row>
    <row r="1987" spans="1:2">
      <c r="A1987" s="170">
        <v>38511</v>
      </c>
      <c r="B1987" s="169">
        <v>4672.0200000000004</v>
      </c>
    </row>
    <row r="1988" spans="1:2">
      <c r="A1988" s="170">
        <v>38512</v>
      </c>
      <c r="B1988" s="169">
        <v>4671.96</v>
      </c>
    </row>
    <row r="1989" spans="1:2">
      <c r="A1989" s="170">
        <v>38513</v>
      </c>
      <c r="B1989" s="169">
        <v>4671.96</v>
      </c>
    </row>
    <row r="1990" spans="1:2">
      <c r="A1990" s="170">
        <v>38514</v>
      </c>
      <c r="B1990" s="169">
        <v>4672.0200000000004</v>
      </c>
    </row>
    <row r="1991" spans="1:2">
      <c r="A1991" s="170">
        <v>38515</v>
      </c>
      <c r="B1991" s="169">
        <v>4672.45</v>
      </c>
    </row>
    <row r="1992" spans="1:2">
      <c r="A1992" s="170">
        <v>38516</v>
      </c>
      <c r="B1992" s="169">
        <v>4672.3500000000004</v>
      </c>
    </row>
    <row r="1993" spans="1:2">
      <c r="A1993" s="170">
        <v>38517</v>
      </c>
      <c r="B1993" s="169">
        <v>4672.08</v>
      </c>
    </row>
    <row r="1994" spans="1:2">
      <c r="A1994" s="170">
        <v>38518</v>
      </c>
      <c r="B1994" s="169">
        <v>4672.01</v>
      </c>
    </row>
    <row r="1995" spans="1:2">
      <c r="A1995" s="170">
        <v>38519</v>
      </c>
      <c r="B1995" s="169">
        <v>4672.0200000000004</v>
      </c>
    </row>
    <row r="1996" spans="1:2">
      <c r="A1996" s="170">
        <v>38520</v>
      </c>
      <c r="B1996" s="169">
        <v>4672.0200000000004</v>
      </c>
    </row>
    <row r="1997" spans="1:2">
      <c r="A1997" s="170">
        <v>38521</v>
      </c>
      <c r="B1997" s="169">
        <v>4672.08</v>
      </c>
    </row>
    <row r="1998" spans="1:2">
      <c r="A1998" s="170">
        <v>38522</v>
      </c>
      <c r="B1998" s="169">
        <v>4672.03</v>
      </c>
    </row>
    <row r="1999" spans="1:2">
      <c r="A1999" s="170">
        <v>38523</v>
      </c>
      <c r="B1999" s="169">
        <v>4672.08</v>
      </c>
    </row>
    <row r="2000" spans="1:2">
      <c r="A2000" s="170">
        <v>38524</v>
      </c>
      <c r="B2000" s="169">
        <v>4672.3500000000004</v>
      </c>
    </row>
    <row r="2001" spans="1:2">
      <c r="A2001" s="170">
        <v>38525</v>
      </c>
      <c r="B2001" s="169">
        <v>4672.29</v>
      </c>
    </row>
    <row r="2002" spans="1:2">
      <c r="A2002" s="170">
        <v>38526</v>
      </c>
      <c r="B2002" s="169">
        <v>4672.08</v>
      </c>
    </row>
    <row r="2003" spans="1:2">
      <c r="A2003" s="170">
        <v>38527</v>
      </c>
      <c r="B2003" s="169">
        <v>4672.08</v>
      </c>
    </row>
    <row r="2004" spans="1:2">
      <c r="A2004" s="170">
        <v>38528</v>
      </c>
      <c r="B2004" s="169">
        <v>4672.08</v>
      </c>
    </row>
    <row r="2005" spans="1:2">
      <c r="A2005" s="170">
        <v>38529</v>
      </c>
      <c r="B2005" s="169">
        <v>4672.08</v>
      </c>
    </row>
    <row r="2006" spans="1:2">
      <c r="A2006" s="170">
        <v>38530</v>
      </c>
      <c r="B2006" s="169">
        <v>4672.01</v>
      </c>
    </row>
    <row r="2007" spans="1:2">
      <c r="A2007" s="170">
        <v>38531</v>
      </c>
      <c r="B2007" s="169">
        <v>4671.83</v>
      </c>
    </row>
    <row r="2008" spans="1:2">
      <c r="A2008" s="170">
        <v>38532</v>
      </c>
      <c r="B2008" s="169">
        <v>4671.76</v>
      </c>
    </row>
    <row r="2009" spans="1:2">
      <c r="A2009" s="170">
        <v>38533</v>
      </c>
      <c r="B2009" s="169">
        <v>4671.58</v>
      </c>
    </row>
    <row r="2010" spans="1:2">
      <c r="A2010" s="170">
        <v>38534</v>
      </c>
      <c r="B2010" s="169">
        <v>4671.41</v>
      </c>
    </row>
    <row r="2011" spans="1:2">
      <c r="A2011" s="170">
        <v>38535</v>
      </c>
      <c r="B2011" s="169">
        <v>4671.25</v>
      </c>
    </row>
    <row r="2012" spans="1:2">
      <c r="A2012" s="170">
        <v>38536</v>
      </c>
      <c r="B2012" s="169">
        <v>4671</v>
      </c>
    </row>
    <row r="2013" spans="1:2">
      <c r="A2013" s="170">
        <v>38537</v>
      </c>
      <c r="B2013" s="169">
        <v>4670.62</v>
      </c>
    </row>
    <row r="2014" spans="1:2">
      <c r="A2014" s="170">
        <v>38538</v>
      </c>
      <c r="B2014" s="169">
        <v>4670.3500000000004</v>
      </c>
    </row>
    <row r="2015" spans="1:2">
      <c r="A2015" s="170">
        <v>38539</v>
      </c>
      <c r="B2015" s="169">
        <v>4670.1000000000004</v>
      </c>
    </row>
    <row r="2016" spans="1:2">
      <c r="A2016" s="170">
        <v>38540</v>
      </c>
      <c r="B2016" s="169">
        <v>4669.7700000000004</v>
      </c>
    </row>
    <row r="2017" spans="1:2">
      <c r="A2017" s="170">
        <v>38541</v>
      </c>
      <c r="B2017" s="169">
        <v>4669.3999999999996</v>
      </c>
    </row>
    <row r="2018" spans="1:2">
      <c r="A2018" s="170">
        <v>38542</v>
      </c>
      <c r="B2018" s="169">
        <v>4669.08</v>
      </c>
    </row>
    <row r="2019" spans="1:2">
      <c r="A2019" s="170">
        <v>38543</v>
      </c>
      <c r="B2019" s="169">
        <v>4668.76</v>
      </c>
    </row>
    <row r="2020" spans="1:2">
      <c r="A2020" s="170">
        <v>38544</v>
      </c>
      <c r="B2020" s="169">
        <v>4668.34</v>
      </c>
    </row>
    <row r="2021" spans="1:2">
      <c r="A2021" s="170">
        <v>38545</v>
      </c>
      <c r="B2021" s="169">
        <v>4668.01</v>
      </c>
    </row>
    <row r="2022" spans="1:2">
      <c r="A2022" s="170">
        <v>38546</v>
      </c>
      <c r="B2022" s="169">
        <v>4667.58</v>
      </c>
    </row>
    <row r="2023" spans="1:2">
      <c r="A2023" s="170">
        <v>38547</v>
      </c>
      <c r="B2023" s="169">
        <v>4667.26</v>
      </c>
    </row>
    <row r="2024" spans="1:2">
      <c r="A2024" s="170">
        <v>38548</v>
      </c>
      <c r="B2024" s="169">
        <v>4666.83</v>
      </c>
    </row>
    <row r="2025" spans="1:2">
      <c r="A2025" s="170">
        <v>38549</v>
      </c>
      <c r="B2025" s="169">
        <v>4666.5</v>
      </c>
    </row>
    <row r="2026" spans="1:2">
      <c r="A2026" s="170">
        <v>38550</v>
      </c>
      <c r="B2026" s="169">
        <v>4666.08</v>
      </c>
    </row>
    <row r="2027" spans="1:2">
      <c r="A2027" s="170">
        <v>38551</v>
      </c>
      <c r="B2027" s="169">
        <v>4665.75</v>
      </c>
    </row>
    <row r="2028" spans="1:2">
      <c r="A2028" s="170">
        <v>38552</v>
      </c>
      <c r="B2028" s="169">
        <v>4665.34</v>
      </c>
    </row>
    <row r="2029" spans="1:2">
      <c r="A2029" s="170">
        <v>38553</v>
      </c>
      <c r="B2029" s="169">
        <v>4665.0200000000004</v>
      </c>
    </row>
    <row r="2030" spans="1:2">
      <c r="A2030" s="170">
        <v>38554</v>
      </c>
      <c r="B2030" s="169">
        <v>4664.7700000000004</v>
      </c>
    </row>
    <row r="2031" spans="1:2">
      <c r="A2031" s="170">
        <v>38555</v>
      </c>
      <c r="B2031" s="169">
        <v>4664.5</v>
      </c>
    </row>
    <row r="2032" spans="1:2">
      <c r="A2032" s="170">
        <v>38556</v>
      </c>
      <c r="B2032" s="169">
        <v>4664.21</v>
      </c>
    </row>
    <row r="2033" spans="1:2">
      <c r="A2033" s="170">
        <v>38557</v>
      </c>
      <c r="B2033" s="169">
        <v>4663.8500000000004</v>
      </c>
    </row>
    <row r="2034" spans="1:2">
      <c r="A2034" s="170">
        <v>38558</v>
      </c>
      <c r="B2034" s="169">
        <v>4663.58</v>
      </c>
    </row>
    <row r="2035" spans="1:2">
      <c r="A2035" s="170">
        <v>38559</v>
      </c>
      <c r="B2035" s="169">
        <v>4663.33</v>
      </c>
    </row>
    <row r="2036" spans="1:2">
      <c r="A2036" s="170">
        <v>38560</v>
      </c>
      <c r="B2036" s="169">
        <v>4663.08</v>
      </c>
    </row>
    <row r="2037" spans="1:2">
      <c r="A2037" s="170">
        <v>38561</v>
      </c>
      <c r="B2037" s="169">
        <v>4662.8500000000004</v>
      </c>
    </row>
    <row r="2038" spans="1:2">
      <c r="A2038" s="170">
        <v>38562</v>
      </c>
      <c r="B2038" s="169">
        <v>4662.6000000000004</v>
      </c>
    </row>
    <row r="2039" spans="1:2">
      <c r="A2039" s="170">
        <v>38563</v>
      </c>
      <c r="B2039" s="169">
        <v>4662.3500000000004</v>
      </c>
    </row>
    <row r="2040" spans="1:2">
      <c r="A2040" s="170">
        <v>38564</v>
      </c>
      <c r="B2040" s="169">
        <v>4662.08</v>
      </c>
    </row>
    <row r="2041" spans="1:2">
      <c r="A2041" s="170">
        <v>38565</v>
      </c>
      <c r="B2041" s="169">
        <v>4661.78</v>
      </c>
    </row>
    <row r="2042" spans="1:2">
      <c r="A2042" s="170">
        <v>38566</v>
      </c>
      <c r="B2042" s="169">
        <v>4661.5200000000004</v>
      </c>
    </row>
    <row r="2043" spans="1:2">
      <c r="A2043" s="170">
        <v>38567</v>
      </c>
      <c r="B2043" s="169">
        <v>4661.25</v>
      </c>
    </row>
    <row r="2044" spans="1:2">
      <c r="A2044" s="170">
        <v>38568</v>
      </c>
      <c r="B2044" s="169">
        <v>4661</v>
      </c>
    </row>
    <row r="2045" spans="1:2">
      <c r="A2045" s="170">
        <v>38569</v>
      </c>
      <c r="B2045" s="169">
        <v>4660.75</v>
      </c>
    </row>
    <row r="2046" spans="1:2">
      <c r="A2046" s="170">
        <v>38570</v>
      </c>
      <c r="B2046" s="169">
        <v>4660.3500000000004</v>
      </c>
    </row>
    <row r="2047" spans="1:2">
      <c r="A2047" s="170">
        <v>38571</v>
      </c>
      <c r="B2047" s="169">
        <v>4660.08</v>
      </c>
    </row>
    <row r="2048" spans="1:2">
      <c r="A2048" s="170">
        <v>38572</v>
      </c>
      <c r="B2048" s="169">
        <v>4659.7700000000004</v>
      </c>
    </row>
    <row r="2049" spans="1:2">
      <c r="A2049" s="170">
        <v>38573</v>
      </c>
      <c r="B2049" s="169">
        <v>4659.5</v>
      </c>
    </row>
    <row r="2050" spans="1:2">
      <c r="A2050" s="170">
        <v>38574</v>
      </c>
      <c r="B2050" s="169">
        <v>4659.1000000000004</v>
      </c>
    </row>
    <row r="2051" spans="1:2">
      <c r="A2051" s="170">
        <v>38575</v>
      </c>
      <c r="B2051" s="169">
        <v>4658.83</v>
      </c>
    </row>
    <row r="2052" spans="1:2">
      <c r="A2052" s="170">
        <v>38576</v>
      </c>
      <c r="B2052" s="169">
        <v>4658.5</v>
      </c>
    </row>
    <row r="2053" spans="1:2">
      <c r="A2053" s="170">
        <v>38577</v>
      </c>
      <c r="B2053" s="169">
        <v>4658.08</v>
      </c>
    </row>
    <row r="2054" spans="1:2">
      <c r="A2054" s="170">
        <v>38578</v>
      </c>
      <c r="B2054" s="169">
        <v>4657.76</v>
      </c>
    </row>
    <row r="2055" spans="1:2">
      <c r="A2055" s="170">
        <v>38579</v>
      </c>
      <c r="B2055" s="169">
        <v>4657.33</v>
      </c>
    </row>
    <row r="2056" spans="1:2">
      <c r="A2056" s="170">
        <v>38580</v>
      </c>
      <c r="B2056" s="169">
        <v>4657.0200000000004</v>
      </c>
    </row>
    <row r="2057" spans="1:2">
      <c r="A2057" s="170">
        <v>38581</v>
      </c>
      <c r="B2057" s="169">
        <v>4656.75</v>
      </c>
    </row>
    <row r="2058" spans="1:2">
      <c r="A2058" s="170">
        <v>38582</v>
      </c>
      <c r="B2058" s="169">
        <v>4656.3500000000004</v>
      </c>
    </row>
    <row r="2059" spans="1:2">
      <c r="A2059" s="170">
        <v>38583</v>
      </c>
      <c r="B2059" s="169">
        <v>4656.1000000000004</v>
      </c>
    </row>
    <row r="2060" spans="1:2">
      <c r="A2060" s="170">
        <v>38584</v>
      </c>
      <c r="B2060" s="169">
        <v>4655.8500000000004</v>
      </c>
    </row>
    <row r="2061" spans="1:2">
      <c r="A2061" s="170">
        <v>38585</v>
      </c>
      <c r="B2061" s="169">
        <v>4655.58</v>
      </c>
    </row>
    <row r="2062" spans="1:2">
      <c r="A2062" s="170">
        <v>38586</v>
      </c>
      <c r="B2062" s="169">
        <v>4655.2700000000004</v>
      </c>
    </row>
    <row r="2063" spans="1:2">
      <c r="A2063" s="170">
        <v>38587</v>
      </c>
      <c r="B2063" s="169">
        <v>4655</v>
      </c>
    </row>
    <row r="2064" spans="1:2">
      <c r="A2064" s="170">
        <v>38588</v>
      </c>
      <c r="B2064" s="169">
        <v>4654.63</v>
      </c>
    </row>
    <row r="2065" spans="1:2">
      <c r="A2065" s="170">
        <v>38589</v>
      </c>
      <c r="B2065" s="169">
        <v>4654.3500000000004</v>
      </c>
    </row>
    <row r="2066" spans="1:2">
      <c r="A2066" s="170">
        <v>38590</v>
      </c>
      <c r="B2066" s="169">
        <v>4654.1000000000004</v>
      </c>
    </row>
    <row r="2067" spans="1:2">
      <c r="A2067" s="170">
        <v>38591</v>
      </c>
      <c r="B2067" s="169">
        <v>4653.83</v>
      </c>
    </row>
    <row r="2068" spans="1:2">
      <c r="A2068" s="170">
        <v>38592</v>
      </c>
      <c r="B2068" s="169">
        <v>4653.58</v>
      </c>
    </row>
    <row r="2069" spans="1:2">
      <c r="A2069" s="170">
        <v>38593</v>
      </c>
      <c r="B2069" s="169">
        <v>4653.33</v>
      </c>
    </row>
    <row r="2070" spans="1:2">
      <c r="A2070" s="170">
        <v>38594</v>
      </c>
      <c r="B2070" s="169">
        <v>4653.0200000000004</v>
      </c>
    </row>
    <row r="2071" spans="1:2">
      <c r="A2071" s="170">
        <v>38595</v>
      </c>
      <c r="B2071" s="169">
        <v>4652.7700000000004</v>
      </c>
    </row>
    <row r="2072" spans="1:2">
      <c r="A2072" s="170">
        <v>38596</v>
      </c>
      <c r="B2072" s="169">
        <v>4652.53</v>
      </c>
    </row>
    <row r="2073" spans="1:2">
      <c r="A2073" s="170">
        <v>38597</v>
      </c>
      <c r="B2073" s="169">
        <v>4652.28</v>
      </c>
    </row>
    <row r="2074" spans="1:2">
      <c r="A2074" s="170">
        <v>38598</v>
      </c>
      <c r="B2074" s="169">
        <v>4652.0200000000004</v>
      </c>
    </row>
    <row r="2075" spans="1:2">
      <c r="A2075" s="170">
        <v>38599</v>
      </c>
      <c r="B2075" s="169">
        <v>4651.7700000000004</v>
      </c>
    </row>
    <row r="2076" spans="1:2">
      <c r="A2076" s="170">
        <v>38600</v>
      </c>
      <c r="B2076" s="169">
        <v>4651.51</v>
      </c>
    </row>
    <row r="2077" spans="1:2">
      <c r="A2077" s="170">
        <v>38601</v>
      </c>
      <c r="B2077" s="169">
        <v>4651.26</v>
      </c>
    </row>
    <row r="2078" spans="1:2">
      <c r="A2078" s="170">
        <v>38602</v>
      </c>
      <c r="B2078" s="169">
        <v>4651</v>
      </c>
    </row>
    <row r="2079" spans="1:2">
      <c r="A2079" s="170">
        <v>38603</v>
      </c>
      <c r="B2079" s="169">
        <v>4650.75</v>
      </c>
    </row>
    <row r="2080" spans="1:2">
      <c r="A2080" s="170">
        <v>38604</v>
      </c>
      <c r="B2080" s="169">
        <v>4650.53</v>
      </c>
    </row>
    <row r="2081" spans="1:2">
      <c r="A2081" s="170">
        <v>38605</v>
      </c>
      <c r="B2081" s="169">
        <v>4650.5</v>
      </c>
    </row>
    <row r="2082" spans="1:2">
      <c r="A2082" s="170">
        <v>38606</v>
      </c>
      <c r="B2082" s="169">
        <v>4650.3500000000004</v>
      </c>
    </row>
    <row r="2083" spans="1:2">
      <c r="A2083" s="170">
        <v>38607</v>
      </c>
      <c r="B2083" s="169">
        <v>4650.3500000000004</v>
      </c>
    </row>
    <row r="2084" spans="1:2">
      <c r="A2084" s="170">
        <v>38608</v>
      </c>
      <c r="B2084" s="169">
        <v>4650.5</v>
      </c>
    </row>
    <row r="2085" spans="1:2">
      <c r="A2085" s="170">
        <v>38609</v>
      </c>
      <c r="B2085" s="169">
        <v>4650.5</v>
      </c>
    </row>
    <row r="2086" spans="1:2">
      <c r="A2086" s="170">
        <v>38610</v>
      </c>
      <c r="B2086" s="169">
        <v>4650.51</v>
      </c>
    </row>
    <row r="2087" spans="1:2">
      <c r="A2087" s="170">
        <v>38611</v>
      </c>
      <c r="B2087" s="169">
        <v>4650.51</v>
      </c>
    </row>
    <row r="2088" spans="1:2">
      <c r="A2088" s="170">
        <v>38612</v>
      </c>
      <c r="B2088" s="169">
        <v>4650.51</v>
      </c>
    </row>
    <row r="2089" spans="1:2">
      <c r="A2089" s="170">
        <v>38613</v>
      </c>
      <c r="B2089" s="169">
        <v>4650.51</v>
      </c>
    </row>
    <row r="2090" spans="1:2">
      <c r="A2090" s="170">
        <v>38614</v>
      </c>
      <c r="B2090" s="169">
        <v>4650.5200000000004</v>
      </c>
    </row>
    <row r="2091" spans="1:2">
      <c r="A2091" s="170">
        <v>38615</v>
      </c>
      <c r="B2091" s="169">
        <v>4650.58</v>
      </c>
    </row>
    <row r="2092" spans="1:2">
      <c r="A2092" s="170">
        <v>38616</v>
      </c>
      <c r="B2092" s="169">
        <v>4650.6000000000004</v>
      </c>
    </row>
    <row r="2093" spans="1:2">
      <c r="A2093" s="170">
        <v>38617</v>
      </c>
      <c r="B2093" s="169">
        <v>4650.7700000000004</v>
      </c>
    </row>
    <row r="2094" spans="1:2">
      <c r="A2094" s="170">
        <v>38618</v>
      </c>
      <c r="B2094" s="169">
        <v>4650.83</v>
      </c>
    </row>
    <row r="2095" spans="1:2">
      <c r="A2095" s="170">
        <v>38619</v>
      </c>
      <c r="B2095" s="169">
        <v>4650.8500000000004</v>
      </c>
    </row>
    <row r="2096" spans="1:2">
      <c r="A2096" s="170">
        <v>38620</v>
      </c>
      <c r="B2096" s="169">
        <v>4651.01</v>
      </c>
    </row>
    <row r="2097" spans="1:2">
      <c r="A2097" s="170">
        <v>38621</v>
      </c>
      <c r="B2097" s="169">
        <v>4651.08</v>
      </c>
    </row>
    <row r="2098" spans="1:2">
      <c r="A2098" s="170">
        <v>38622</v>
      </c>
      <c r="B2098" s="169">
        <v>4651.25</v>
      </c>
    </row>
    <row r="2099" spans="1:2">
      <c r="A2099" s="170">
        <v>38623</v>
      </c>
      <c r="B2099" s="169">
        <v>4651.33</v>
      </c>
    </row>
    <row r="2100" spans="1:2">
      <c r="A2100" s="170">
        <v>38624</v>
      </c>
      <c r="B2100" s="169">
        <v>4651.3500000000004</v>
      </c>
    </row>
    <row r="2101" spans="1:2">
      <c r="A2101" s="170">
        <v>38625</v>
      </c>
      <c r="B2101" s="169">
        <v>4651.51</v>
      </c>
    </row>
    <row r="2102" spans="1:2">
      <c r="A2102" s="170">
        <v>38626</v>
      </c>
      <c r="B2102" s="169">
        <v>4651.55</v>
      </c>
    </row>
    <row r="2103" spans="1:2">
      <c r="A2103" s="170">
        <v>38627</v>
      </c>
      <c r="B2103" s="169">
        <v>4651.58</v>
      </c>
    </row>
    <row r="2104" spans="1:2">
      <c r="A2104" s="170">
        <v>38628</v>
      </c>
      <c r="B2104" s="169">
        <v>4651.8</v>
      </c>
    </row>
    <row r="2105" spans="1:2">
      <c r="A2105" s="170">
        <v>38629</v>
      </c>
      <c r="B2105" s="169">
        <v>4652.1000000000004</v>
      </c>
    </row>
    <row r="2106" spans="1:2">
      <c r="A2106" s="170">
        <v>38630</v>
      </c>
      <c r="B2106" s="169">
        <v>4652.5</v>
      </c>
    </row>
    <row r="2107" spans="1:2">
      <c r="A2107" s="170">
        <v>38631</v>
      </c>
      <c r="B2107" s="169">
        <v>4652.76</v>
      </c>
    </row>
    <row r="2108" spans="1:2">
      <c r="A2108" s="170">
        <v>38632</v>
      </c>
      <c r="B2108" s="169">
        <v>4653.0200000000004</v>
      </c>
    </row>
    <row r="2109" spans="1:2">
      <c r="A2109" s="170">
        <v>38633</v>
      </c>
      <c r="B2109" s="169">
        <v>4653.33</v>
      </c>
    </row>
    <row r="2110" spans="1:2">
      <c r="A2110" s="170">
        <v>38634</v>
      </c>
      <c r="B2110" s="169">
        <v>4653.6000000000004</v>
      </c>
    </row>
    <row r="2111" spans="1:2">
      <c r="A2111" s="170">
        <v>38635</v>
      </c>
      <c r="B2111" s="169">
        <v>4653.8500000000004</v>
      </c>
    </row>
    <row r="2112" spans="1:2">
      <c r="A2112" s="170">
        <v>38636</v>
      </c>
      <c r="B2112" s="169">
        <v>4654.25</v>
      </c>
    </row>
    <row r="2113" spans="1:2">
      <c r="A2113" s="170">
        <v>38637</v>
      </c>
      <c r="B2113" s="169">
        <v>4654.5</v>
      </c>
    </row>
    <row r="2114" spans="1:2">
      <c r="A2114" s="170">
        <v>38638</v>
      </c>
      <c r="B2114" s="169">
        <v>4654.7700000000004</v>
      </c>
    </row>
    <row r="2115" spans="1:2">
      <c r="A2115" s="170">
        <v>38639</v>
      </c>
      <c r="B2115" s="169">
        <v>4655.0200000000004</v>
      </c>
    </row>
    <row r="2116" spans="1:2">
      <c r="A2116" s="170">
        <v>38640</v>
      </c>
      <c r="B2116" s="169">
        <v>4655.33</v>
      </c>
    </row>
    <row r="2117" spans="1:2">
      <c r="A2117" s="170">
        <v>38641</v>
      </c>
      <c r="B2117" s="169">
        <v>4655.58</v>
      </c>
    </row>
    <row r="2118" spans="1:2">
      <c r="A2118" s="170">
        <v>38642</v>
      </c>
      <c r="B2118" s="169">
        <v>4655.84</v>
      </c>
    </row>
    <row r="2119" spans="1:2">
      <c r="A2119" s="170">
        <v>38643</v>
      </c>
      <c r="B2119" s="169">
        <v>4656.1000000000004</v>
      </c>
    </row>
    <row r="2120" spans="1:2">
      <c r="A2120" s="170">
        <v>38644</v>
      </c>
      <c r="B2120" s="169">
        <v>4656.5</v>
      </c>
    </row>
    <row r="2121" spans="1:2">
      <c r="A2121" s="170">
        <v>38645</v>
      </c>
      <c r="B2121" s="169">
        <v>4656.75</v>
      </c>
    </row>
    <row r="2122" spans="1:2">
      <c r="A2122" s="170">
        <v>38646</v>
      </c>
      <c r="B2122" s="169">
        <v>4657</v>
      </c>
    </row>
    <row r="2123" spans="1:2">
      <c r="A2123" s="170">
        <v>38647</v>
      </c>
      <c r="B2123" s="169">
        <v>4657.2700000000004</v>
      </c>
    </row>
    <row r="2124" spans="1:2">
      <c r="A2124" s="170">
        <v>38648</v>
      </c>
      <c r="B2124" s="169">
        <v>4657.5200000000004</v>
      </c>
    </row>
    <row r="2125" spans="1:2">
      <c r="A2125" s="170">
        <v>38649</v>
      </c>
      <c r="B2125" s="169">
        <v>4657.83</v>
      </c>
    </row>
    <row r="2126" spans="1:2">
      <c r="A2126" s="170">
        <v>38650</v>
      </c>
      <c r="B2126" s="169">
        <v>4658.08</v>
      </c>
    </row>
    <row r="2127" spans="1:2">
      <c r="A2127" s="170">
        <v>38651</v>
      </c>
      <c r="B2127" s="169">
        <v>4658.3500000000004</v>
      </c>
    </row>
    <row r="2128" spans="1:2">
      <c r="A2128" s="170">
        <v>38652</v>
      </c>
      <c r="B2128" s="169">
        <v>4658.68</v>
      </c>
    </row>
    <row r="2129" spans="1:2">
      <c r="A2129" s="170">
        <v>38653</v>
      </c>
      <c r="B2129" s="169">
        <v>4659.0200000000004</v>
      </c>
    </row>
    <row r="2130" spans="1:2">
      <c r="A2130" s="170">
        <v>38654</v>
      </c>
      <c r="B2130" s="169">
        <v>4659.33</v>
      </c>
    </row>
    <row r="2131" spans="1:2">
      <c r="A2131" s="170">
        <v>38655</v>
      </c>
      <c r="B2131" s="169">
        <v>4659.71</v>
      </c>
    </row>
    <row r="2132" spans="1:2">
      <c r="A2132" s="170">
        <v>38656</v>
      </c>
      <c r="B2132" s="169">
        <v>4660</v>
      </c>
    </row>
    <row r="2133" spans="1:2">
      <c r="A2133" s="170">
        <v>38657</v>
      </c>
      <c r="B2133" s="169">
        <v>4660.2700000000004</v>
      </c>
    </row>
    <row r="2134" spans="1:2">
      <c r="A2134" s="170">
        <v>38658</v>
      </c>
      <c r="B2134" s="169">
        <v>4660.5200000000004</v>
      </c>
    </row>
    <row r="2135" spans="1:2">
      <c r="A2135" s="170">
        <v>38659</v>
      </c>
      <c r="B2135" s="169">
        <v>4660.76</v>
      </c>
    </row>
    <row r="2136" spans="1:2">
      <c r="A2136" s="170">
        <v>38660</v>
      </c>
      <c r="B2136" s="169">
        <v>4661.01</v>
      </c>
    </row>
    <row r="2137" spans="1:2">
      <c r="A2137" s="170">
        <v>38661</v>
      </c>
      <c r="B2137" s="169">
        <v>4661.1000000000004</v>
      </c>
    </row>
    <row r="2138" spans="1:2">
      <c r="A2138" s="170">
        <v>38662</v>
      </c>
      <c r="B2138" s="169">
        <v>4661.25</v>
      </c>
    </row>
    <row r="2139" spans="1:2">
      <c r="A2139" s="170">
        <v>38663</v>
      </c>
      <c r="B2139" s="169">
        <v>4661.2700000000004</v>
      </c>
    </row>
    <row r="2140" spans="1:2">
      <c r="A2140" s="170">
        <v>38664</v>
      </c>
      <c r="B2140" s="169">
        <v>4661.2700000000004</v>
      </c>
    </row>
    <row r="2141" spans="1:2">
      <c r="A2141" s="170">
        <v>38665</v>
      </c>
      <c r="B2141" s="169">
        <v>4661.3</v>
      </c>
    </row>
    <row r="2142" spans="1:2">
      <c r="A2142" s="170">
        <v>38666</v>
      </c>
      <c r="B2142" s="169">
        <v>4661.33</v>
      </c>
    </row>
    <row r="2143" spans="1:2">
      <c r="A2143" s="170">
        <v>38667</v>
      </c>
      <c r="B2143" s="169">
        <v>4661.33</v>
      </c>
    </row>
    <row r="2144" spans="1:2">
      <c r="A2144" s="170">
        <v>38668</v>
      </c>
      <c r="B2144" s="169">
        <v>4661.33</v>
      </c>
    </row>
    <row r="2145" spans="1:2">
      <c r="A2145" s="170">
        <v>38669</v>
      </c>
      <c r="B2145" s="169">
        <v>4661.33</v>
      </c>
    </row>
    <row r="2146" spans="1:2">
      <c r="A2146" s="170">
        <v>38670</v>
      </c>
      <c r="B2146" s="169">
        <v>4661.3500000000004</v>
      </c>
    </row>
    <row r="2147" spans="1:2">
      <c r="A2147" s="170">
        <v>38671</v>
      </c>
      <c r="B2147" s="169">
        <v>4661.3500000000004</v>
      </c>
    </row>
    <row r="2148" spans="1:2">
      <c r="A2148" s="170">
        <v>38672</v>
      </c>
      <c r="B2148" s="169">
        <v>4661.3500000000004</v>
      </c>
    </row>
    <row r="2149" spans="1:2">
      <c r="A2149" s="170">
        <v>38673</v>
      </c>
      <c r="B2149" s="169">
        <v>4661.3500000000004</v>
      </c>
    </row>
    <row r="2150" spans="1:2">
      <c r="A2150" s="170">
        <v>38674</v>
      </c>
      <c r="B2150" s="169">
        <v>4661.3500000000004</v>
      </c>
    </row>
    <row r="2151" spans="1:2">
      <c r="A2151" s="170">
        <v>38675</v>
      </c>
      <c r="B2151" s="169">
        <v>4661.3500000000004</v>
      </c>
    </row>
    <row r="2152" spans="1:2">
      <c r="A2152" s="170">
        <v>38676</v>
      </c>
      <c r="B2152" s="169">
        <v>4661.3500000000004</v>
      </c>
    </row>
    <row r="2153" spans="1:2">
      <c r="A2153" s="170">
        <v>38677</v>
      </c>
      <c r="B2153" s="169">
        <v>4661.34</v>
      </c>
    </row>
    <row r="2154" spans="1:2">
      <c r="A2154" s="170">
        <v>38678</v>
      </c>
      <c r="B2154" s="169">
        <v>4661.34</v>
      </c>
    </row>
    <row r="2155" spans="1:2">
      <c r="A2155" s="170">
        <v>38679</v>
      </c>
      <c r="B2155" s="169">
        <v>4661.33</v>
      </c>
    </row>
    <row r="2156" spans="1:2">
      <c r="A2156" s="170">
        <v>38680</v>
      </c>
      <c r="B2156" s="169">
        <v>4661.33</v>
      </c>
    </row>
    <row r="2157" spans="1:2">
      <c r="A2157" s="170">
        <v>38681</v>
      </c>
      <c r="B2157" s="169">
        <v>4661.3500000000004</v>
      </c>
    </row>
    <row r="2158" spans="1:2">
      <c r="A2158" s="170">
        <v>38682</v>
      </c>
      <c r="B2158" s="169">
        <v>4661.3500000000004</v>
      </c>
    </row>
    <row r="2159" spans="1:2">
      <c r="A2159" s="170">
        <v>38683</v>
      </c>
      <c r="B2159" s="169">
        <v>4661.3500000000004</v>
      </c>
    </row>
    <row r="2160" spans="1:2">
      <c r="A2160" s="170">
        <v>38684</v>
      </c>
      <c r="B2160" s="169">
        <v>4661.3500000000004</v>
      </c>
    </row>
    <row r="2161" spans="1:2">
      <c r="A2161" s="170">
        <v>38685</v>
      </c>
      <c r="B2161" s="169">
        <v>4661.3500000000004</v>
      </c>
    </row>
    <row r="2162" spans="1:2">
      <c r="A2162" s="170">
        <v>38686</v>
      </c>
      <c r="B2162" s="169">
        <v>4661.3500000000004</v>
      </c>
    </row>
    <row r="2163" spans="1:2">
      <c r="A2163" s="170">
        <v>38687</v>
      </c>
      <c r="B2163" s="169">
        <v>4661.38</v>
      </c>
    </row>
    <row r="2164" spans="1:2">
      <c r="A2164" s="170">
        <v>38688</v>
      </c>
      <c r="B2164" s="169">
        <v>4661.58</v>
      </c>
    </row>
    <row r="2165" spans="1:2">
      <c r="A2165" s="170">
        <v>38689</v>
      </c>
      <c r="B2165" s="169">
        <v>4661.58</v>
      </c>
    </row>
    <row r="2166" spans="1:2">
      <c r="A2166" s="170">
        <v>38690</v>
      </c>
      <c r="B2166" s="169">
        <v>4661.5200000000004</v>
      </c>
    </row>
    <row r="2167" spans="1:2">
      <c r="A2167" s="170">
        <v>38691</v>
      </c>
      <c r="B2167" s="169">
        <v>4661.5</v>
      </c>
    </row>
    <row r="2168" spans="1:2">
      <c r="A2168" s="170">
        <v>38692</v>
      </c>
      <c r="B2168" s="169">
        <v>4661.5</v>
      </c>
    </row>
    <row r="2169" spans="1:2">
      <c r="A2169" s="170">
        <v>38693</v>
      </c>
      <c r="B2169" s="169">
        <v>4661.3500000000004</v>
      </c>
    </row>
    <row r="2170" spans="1:2">
      <c r="A2170" s="170">
        <v>38694</v>
      </c>
      <c r="B2170" s="169">
        <v>4661.33</v>
      </c>
    </row>
    <row r="2171" spans="1:2">
      <c r="A2171" s="170">
        <v>38695</v>
      </c>
      <c r="B2171" s="169">
        <v>4661.33</v>
      </c>
    </row>
    <row r="2172" spans="1:2">
      <c r="A2172" s="170">
        <v>38696</v>
      </c>
      <c r="B2172" s="169">
        <v>4661.33</v>
      </c>
    </row>
    <row r="2173" spans="1:2">
      <c r="A2173" s="170">
        <v>38697</v>
      </c>
      <c r="B2173" s="169">
        <v>4661.33</v>
      </c>
    </row>
    <row r="2174" spans="1:2">
      <c r="A2174" s="170">
        <v>38698</v>
      </c>
      <c r="B2174" s="169">
        <v>4661.3500000000004</v>
      </c>
    </row>
    <row r="2175" spans="1:2">
      <c r="A2175" s="170">
        <v>38699</v>
      </c>
      <c r="B2175" s="169">
        <v>4661.3500000000004</v>
      </c>
    </row>
    <row r="2176" spans="1:2">
      <c r="A2176" s="170">
        <v>38700</v>
      </c>
      <c r="B2176" s="169">
        <v>4661.3500000000004</v>
      </c>
    </row>
    <row r="2177" spans="1:2">
      <c r="A2177" s="170">
        <v>38701</v>
      </c>
      <c r="B2177" s="169">
        <v>4661.34</v>
      </c>
    </row>
    <row r="2178" spans="1:2">
      <c r="A2178" s="170">
        <v>38702</v>
      </c>
      <c r="B2178" s="169">
        <v>4661.3500000000004</v>
      </c>
    </row>
    <row r="2179" spans="1:2">
      <c r="A2179" s="170">
        <v>38703</v>
      </c>
      <c r="B2179" s="169">
        <v>4661.3500000000004</v>
      </c>
    </row>
    <row r="2180" spans="1:2">
      <c r="A2180" s="170">
        <v>38704</v>
      </c>
      <c r="B2180" s="169">
        <v>4661.3500000000004</v>
      </c>
    </row>
    <row r="2181" spans="1:2">
      <c r="A2181" s="170">
        <v>38705</v>
      </c>
      <c r="B2181" s="169">
        <v>4661.3500000000004</v>
      </c>
    </row>
    <row r="2182" spans="1:2">
      <c r="A2182" s="170">
        <v>38706</v>
      </c>
      <c r="B2182" s="169">
        <v>4661.3500000000004</v>
      </c>
    </row>
    <row r="2183" spans="1:2">
      <c r="A2183" s="170">
        <v>38707</v>
      </c>
      <c r="B2183" s="169">
        <v>4661.37</v>
      </c>
    </row>
    <row r="2184" spans="1:2">
      <c r="A2184" s="170">
        <v>38708</v>
      </c>
      <c r="B2184" s="169">
        <v>4661.38</v>
      </c>
    </row>
    <row r="2185" spans="1:2">
      <c r="A2185" s="170">
        <v>38709</v>
      </c>
      <c r="B2185" s="169">
        <v>4661.3900000000003</v>
      </c>
    </row>
    <row r="2186" spans="1:2">
      <c r="A2186" s="170">
        <v>38710</v>
      </c>
      <c r="B2186" s="169">
        <v>4661.3999999999996</v>
      </c>
    </row>
    <row r="2187" spans="1:2">
      <c r="A2187" s="170">
        <v>38711</v>
      </c>
      <c r="B2187" s="169">
        <v>4661.41</v>
      </c>
    </row>
    <row r="2188" spans="1:2">
      <c r="A2188" s="170">
        <v>38712</v>
      </c>
      <c r="B2188" s="169">
        <v>4661.42</v>
      </c>
    </row>
    <row r="2189" spans="1:2">
      <c r="A2189" s="170">
        <v>38713</v>
      </c>
      <c r="B2189" s="169">
        <v>4661.43</v>
      </c>
    </row>
    <row r="2190" spans="1:2">
      <c r="A2190" s="170">
        <v>38714</v>
      </c>
      <c r="B2190" s="169">
        <v>4661.4399999999996</v>
      </c>
    </row>
    <row r="2191" spans="1:2">
      <c r="A2191" s="170">
        <v>38715</v>
      </c>
      <c r="B2191" s="169">
        <v>4661.45</v>
      </c>
    </row>
    <row r="2192" spans="1:2">
      <c r="A2192" s="170">
        <v>38716</v>
      </c>
      <c r="B2192" s="169">
        <v>4661.46</v>
      </c>
    </row>
    <row r="2193" spans="1:2">
      <c r="A2193" s="170">
        <v>38717</v>
      </c>
      <c r="B2193" s="169">
        <v>4661.47</v>
      </c>
    </row>
    <row r="2194" spans="1:2">
      <c r="A2194" s="170">
        <v>38718</v>
      </c>
      <c r="B2194" s="169">
        <v>4661.4799999999996</v>
      </c>
    </row>
    <row r="2195" spans="1:2">
      <c r="A2195" s="170">
        <v>38719</v>
      </c>
      <c r="B2195" s="169">
        <v>4661.49</v>
      </c>
    </row>
    <row r="2196" spans="1:2">
      <c r="A2196" s="170">
        <v>38720</v>
      </c>
      <c r="B2196" s="169">
        <v>4661.5</v>
      </c>
    </row>
    <row r="2197" spans="1:2">
      <c r="A2197" s="170">
        <v>38721</v>
      </c>
      <c r="B2197" s="169">
        <v>4661.51</v>
      </c>
    </row>
    <row r="2198" spans="1:2">
      <c r="A2198" s="170">
        <v>38722</v>
      </c>
      <c r="B2198" s="169">
        <v>4661.5200000000004</v>
      </c>
    </row>
    <row r="2199" spans="1:2">
      <c r="A2199" s="170">
        <v>38723</v>
      </c>
      <c r="B2199" s="169">
        <v>4661.53</v>
      </c>
    </row>
    <row r="2200" spans="1:2">
      <c r="A2200" s="170">
        <v>38724</v>
      </c>
      <c r="B2200" s="169">
        <v>4661.54</v>
      </c>
    </row>
    <row r="2201" spans="1:2">
      <c r="A2201" s="170">
        <v>38725</v>
      </c>
      <c r="B2201" s="169">
        <v>4661.55</v>
      </c>
    </row>
    <row r="2202" spans="1:2">
      <c r="A2202" s="170">
        <v>38726</v>
      </c>
      <c r="B2202" s="169">
        <v>4661.5600000000004</v>
      </c>
    </row>
    <row r="2203" spans="1:2">
      <c r="A2203" s="170">
        <v>38727</v>
      </c>
      <c r="B2203" s="169">
        <v>4661.57</v>
      </c>
    </row>
    <row r="2204" spans="1:2">
      <c r="A2204" s="170">
        <v>38728</v>
      </c>
      <c r="B2204" s="169">
        <v>4661.59</v>
      </c>
    </row>
    <row r="2205" spans="1:2">
      <c r="A2205" s="170">
        <v>38729</v>
      </c>
      <c r="B2205" s="169">
        <v>4661.6000000000004</v>
      </c>
    </row>
    <row r="2206" spans="1:2">
      <c r="A2206" s="170">
        <v>38730</v>
      </c>
      <c r="B2206" s="169">
        <v>4661.58</v>
      </c>
    </row>
    <row r="2207" spans="1:2">
      <c r="A2207" s="170">
        <v>38731</v>
      </c>
      <c r="B2207" s="169">
        <v>4661.58</v>
      </c>
    </row>
    <row r="2208" spans="1:2">
      <c r="A2208" s="170">
        <v>38732</v>
      </c>
      <c r="B2208" s="169">
        <v>4661.58</v>
      </c>
    </row>
    <row r="2209" spans="1:2">
      <c r="A2209" s="170">
        <v>38733</v>
      </c>
      <c r="B2209" s="169">
        <v>4661.5200000000004</v>
      </c>
    </row>
    <row r="2210" spans="1:2">
      <c r="A2210" s="170">
        <v>38734</v>
      </c>
      <c r="B2210" s="169">
        <v>4661.5200000000004</v>
      </c>
    </row>
    <row r="2211" spans="1:2">
      <c r="A2211" s="170">
        <v>38735</v>
      </c>
      <c r="B2211" s="169">
        <v>4661.5200000000004</v>
      </c>
    </row>
    <row r="2212" spans="1:2">
      <c r="A2212" s="170">
        <v>38736</v>
      </c>
      <c r="B2212" s="169">
        <v>4661.5200000000004</v>
      </c>
    </row>
    <row r="2213" spans="1:2">
      <c r="A2213" s="170">
        <v>38737</v>
      </c>
      <c r="B2213" s="169">
        <v>4661.51</v>
      </c>
    </row>
    <row r="2214" spans="1:2">
      <c r="A2214" s="170">
        <v>38738</v>
      </c>
      <c r="B2214" s="169">
        <v>4661.5</v>
      </c>
    </row>
    <row r="2215" spans="1:2">
      <c r="A2215" s="170">
        <v>38739</v>
      </c>
      <c r="B2215" s="169">
        <v>4661.5</v>
      </c>
    </row>
    <row r="2216" spans="1:2">
      <c r="A2216" s="170">
        <v>38740</v>
      </c>
      <c r="B2216" s="169">
        <v>4661.5</v>
      </c>
    </row>
    <row r="2217" spans="1:2">
      <c r="A2217" s="170">
        <v>38741</v>
      </c>
      <c r="B2217" s="169">
        <v>4661.3500000000004</v>
      </c>
    </row>
    <row r="2218" spans="1:2">
      <c r="A2218" s="170">
        <v>38742</v>
      </c>
      <c r="B2218" s="169">
        <v>4661.3500000000004</v>
      </c>
    </row>
    <row r="2219" spans="1:2">
      <c r="A2219" s="170">
        <v>38743</v>
      </c>
      <c r="B2219" s="169">
        <v>4661.3500000000004</v>
      </c>
    </row>
    <row r="2220" spans="1:2">
      <c r="A2220" s="170">
        <v>38744</v>
      </c>
      <c r="B2220" s="169">
        <v>4661.5</v>
      </c>
    </row>
    <row r="2221" spans="1:2">
      <c r="A2221" s="170">
        <v>38745</v>
      </c>
      <c r="B2221" s="169">
        <v>4661.5</v>
      </c>
    </row>
    <row r="2222" spans="1:2">
      <c r="A2222" s="170">
        <v>38746</v>
      </c>
      <c r="B2222" s="169">
        <v>4661.5</v>
      </c>
    </row>
    <row r="2223" spans="1:2">
      <c r="A2223" s="170">
        <v>38747</v>
      </c>
      <c r="B2223" s="169">
        <v>4661.5</v>
      </c>
    </row>
    <row r="2224" spans="1:2">
      <c r="A2224" s="170">
        <v>38748</v>
      </c>
      <c r="B2224" s="169">
        <v>4661.5200000000004</v>
      </c>
    </row>
    <row r="2225" spans="1:2">
      <c r="A2225" s="170">
        <v>38749</v>
      </c>
      <c r="B2225" s="169">
        <v>4661.58</v>
      </c>
    </row>
    <row r="2226" spans="1:2">
      <c r="A2226" s="170">
        <v>38750</v>
      </c>
      <c r="B2226" s="169">
        <v>4661.58</v>
      </c>
    </row>
    <row r="2227" spans="1:2">
      <c r="A2227" s="170">
        <v>38751</v>
      </c>
      <c r="B2227" s="169">
        <v>4661.54</v>
      </c>
    </row>
    <row r="2228" spans="1:2">
      <c r="A2228" s="170">
        <v>38752</v>
      </c>
      <c r="B2228" s="169">
        <v>4661.54</v>
      </c>
    </row>
    <row r="2229" spans="1:2">
      <c r="A2229" s="170">
        <v>38753</v>
      </c>
      <c r="B2229" s="169">
        <v>4661.5200000000004</v>
      </c>
    </row>
    <row r="2230" spans="1:2">
      <c r="A2230" s="170">
        <v>38754</v>
      </c>
      <c r="B2230" s="169">
        <v>4661.5200000000004</v>
      </c>
    </row>
    <row r="2231" spans="1:2">
      <c r="A2231" s="170">
        <v>38755</v>
      </c>
      <c r="B2231" s="169">
        <v>4661.51</v>
      </c>
    </row>
    <row r="2232" spans="1:2">
      <c r="A2232" s="170">
        <v>38756</v>
      </c>
      <c r="B2232" s="169">
        <v>4661.5</v>
      </c>
    </row>
    <row r="2233" spans="1:2">
      <c r="A2233" s="170">
        <v>38757</v>
      </c>
      <c r="B2233" s="169">
        <v>4661.5</v>
      </c>
    </row>
    <row r="2234" spans="1:2">
      <c r="A2234" s="170">
        <v>38758</v>
      </c>
      <c r="B2234" s="169">
        <v>4661.5</v>
      </c>
    </row>
    <row r="2235" spans="1:2">
      <c r="A2235" s="170">
        <v>38759</v>
      </c>
      <c r="B2235" s="169">
        <v>4661.3500000000004</v>
      </c>
    </row>
    <row r="2236" spans="1:2">
      <c r="A2236" s="170">
        <v>38760</v>
      </c>
      <c r="B2236" s="169">
        <v>4661.3500000000004</v>
      </c>
    </row>
    <row r="2237" spans="1:2">
      <c r="A2237" s="170">
        <v>38761</v>
      </c>
      <c r="B2237" s="169">
        <v>4661.3500000000004</v>
      </c>
    </row>
    <row r="2238" spans="1:2">
      <c r="A2238" s="170">
        <v>38762</v>
      </c>
      <c r="B2238" s="169">
        <v>4661.3500000000004</v>
      </c>
    </row>
    <row r="2239" spans="1:2">
      <c r="A2239" s="170">
        <v>38763</v>
      </c>
      <c r="B2239" s="169">
        <v>4661.51</v>
      </c>
    </row>
    <row r="2240" spans="1:2">
      <c r="A2240" s="170">
        <v>38764</v>
      </c>
      <c r="B2240" s="169">
        <v>4661.5</v>
      </c>
    </row>
    <row r="2241" spans="1:2">
      <c r="A2241" s="170">
        <v>38765</v>
      </c>
      <c r="B2241" s="169">
        <v>4661.4799999999996</v>
      </c>
    </row>
    <row r="2242" spans="1:2">
      <c r="A2242" s="170">
        <v>38766</v>
      </c>
      <c r="B2242" s="169">
        <v>4661.3500000000004</v>
      </c>
    </row>
    <row r="2243" spans="1:2">
      <c r="A2243" s="170">
        <v>38767</v>
      </c>
      <c r="B2243" s="169">
        <v>4661.3500000000004</v>
      </c>
    </row>
    <row r="2244" spans="1:2">
      <c r="A2244" s="170">
        <v>38768</v>
      </c>
      <c r="B2244" s="169">
        <v>4661.3500000000004</v>
      </c>
    </row>
    <row r="2245" spans="1:2">
      <c r="A2245" s="170">
        <v>38769</v>
      </c>
      <c r="B2245" s="169">
        <v>4661.3500000000004</v>
      </c>
    </row>
    <row r="2246" spans="1:2">
      <c r="A2246" s="170">
        <v>38770</v>
      </c>
      <c r="B2246" s="169">
        <v>4661.3500000000004</v>
      </c>
    </row>
    <row r="2247" spans="1:2">
      <c r="A2247" s="170">
        <v>38771</v>
      </c>
      <c r="B2247" s="169">
        <v>4661.3500000000004</v>
      </c>
    </row>
    <row r="2248" spans="1:2">
      <c r="A2248" s="170">
        <v>38772</v>
      </c>
      <c r="B2248" s="169">
        <v>4661.3500000000004</v>
      </c>
    </row>
    <row r="2249" spans="1:2">
      <c r="A2249" s="170">
        <v>38773</v>
      </c>
      <c r="B2249" s="169">
        <v>4661.3500000000004</v>
      </c>
    </row>
    <row r="2250" spans="1:2">
      <c r="A2250" s="170">
        <v>38774</v>
      </c>
      <c r="B2250" s="169">
        <v>4661.3599999999997</v>
      </c>
    </row>
    <row r="2251" spans="1:2">
      <c r="A2251" s="170">
        <v>38775</v>
      </c>
      <c r="B2251" s="169">
        <v>4661.46</v>
      </c>
    </row>
    <row r="2252" spans="1:2">
      <c r="A2252" s="170">
        <v>38776</v>
      </c>
      <c r="B2252" s="169">
        <v>4662.33</v>
      </c>
    </row>
    <row r="2253" spans="1:2">
      <c r="A2253" s="170">
        <v>38777</v>
      </c>
      <c r="B2253" s="169">
        <v>4662.7700000000004</v>
      </c>
    </row>
    <row r="2254" spans="1:2">
      <c r="A2254" s="170">
        <v>38778</v>
      </c>
      <c r="B2254" s="169">
        <v>4662.6000000000004</v>
      </c>
    </row>
    <row r="2255" spans="1:2">
      <c r="A2255" s="170">
        <v>38779</v>
      </c>
      <c r="B2255" s="169">
        <v>4662.53</v>
      </c>
    </row>
    <row r="2256" spans="1:2">
      <c r="A2256" s="170">
        <v>38780</v>
      </c>
      <c r="B2256" s="169">
        <v>4662.5</v>
      </c>
    </row>
    <row r="2257" spans="1:2">
      <c r="A2257" s="170">
        <v>38781</v>
      </c>
      <c r="B2257" s="169">
        <v>4662.28</v>
      </c>
    </row>
    <row r="2258" spans="1:2">
      <c r="A2258" s="170">
        <v>38782</v>
      </c>
      <c r="B2258" s="169">
        <v>4662.2700000000004</v>
      </c>
    </row>
    <row r="2259" spans="1:2">
      <c r="A2259" s="170">
        <v>38783</v>
      </c>
      <c r="B2259" s="169">
        <v>4662.6000000000004</v>
      </c>
    </row>
    <row r="2260" spans="1:2">
      <c r="A2260" s="170">
        <v>38784</v>
      </c>
      <c r="B2260" s="169">
        <v>4662.5200000000004</v>
      </c>
    </row>
    <row r="2261" spans="1:2">
      <c r="A2261" s="170">
        <v>38785</v>
      </c>
      <c r="B2261" s="169">
        <v>4662.3500000000004</v>
      </c>
    </row>
    <row r="2262" spans="1:2">
      <c r="A2262" s="170">
        <v>38786</v>
      </c>
      <c r="B2262" s="169">
        <v>4662.34</v>
      </c>
    </row>
    <row r="2263" spans="1:2">
      <c r="A2263" s="170">
        <v>38787</v>
      </c>
      <c r="B2263" s="169">
        <v>4662.33</v>
      </c>
    </row>
    <row r="2264" spans="1:2">
      <c r="A2264" s="170">
        <v>38788</v>
      </c>
      <c r="B2264" s="169">
        <v>4662.28</v>
      </c>
    </row>
    <row r="2265" spans="1:2">
      <c r="A2265" s="170">
        <v>38789</v>
      </c>
      <c r="B2265" s="169">
        <v>4662.2700000000004</v>
      </c>
    </row>
    <row r="2266" spans="1:2">
      <c r="A2266" s="170">
        <v>38790</v>
      </c>
      <c r="B2266" s="169">
        <v>4662.26</v>
      </c>
    </row>
    <row r="2267" spans="1:2">
      <c r="A2267" s="170">
        <v>38791</v>
      </c>
      <c r="B2267" s="169">
        <v>4662.26</v>
      </c>
    </row>
    <row r="2268" spans="1:2">
      <c r="A2268" s="170">
        <v>38792</v>
      </c>
      <c r="B2268" s="169">
        <v>4662.28</v>
      </c>
    </row>
    <row r="2269" spans="1:2">
      <c r="A2269" s="170">
        <v>38793</v>
      </c>
      <c r="B2269" s="169">
        <v>4662.3500000000004</v>
      </c>
    </row>
    <row r="2270" spans="1:2">
      <c r="A2270" s="170">
        <v>38794</v>
      </c>
      <c r="B2270" s="169">
        <v>4662.53</v>
      </c>
    </row>
    <row r="2271" spans="1:2">
      <c r="A2271" s="170">
        <v>38795</v>
      </c>
      <c r="B2271" s="169">
        <v>4662.6000000000004</v>
      </c>
    </row>
    <row r="2272" spans="1:2">
      <c r="A2272" s="170">
        <v>38796</v>
      </c>
      <c r="B2272" s="169">
        <v>4662.58</v>
      </c>
    </row>
    <row r="2273" spans="1:2">
      <c r="A2273" s="170">
        <v>38797</v>
      </c>
      <c r="B2273" s="169">
        <v>4662.58</v>
      </c>
    </row>
    <row r="2274" spans="1:2">
      <c r="A2274" s="170">
        <v>38798</v>
      </c>
      <c r="B2274" s="169">
        <v>4662.58</v>
      </c>
    </row>
    <row r="2275" spans="1:2">
      <c r="A2275" s="170">
        <v>38799</v>
      </c>
      <c r="B2275" s="169">
        <v>4662.58</v>
      </c>
    </row>
    <row r="2276" spans="1:2">
      <c r="A2276" s="170">
        <v>38800</v>
      </c>
      <c r="B2276" s="169">
        <v>4662.6000000000004</v>
      </c>
    </row>
    <row r="2277" spans="1:2">
      <c r="A2277" s="170">
        <v>38801</v>
      </c>
      <c r="B2277" s="169">
        <v>4662.92</v>
      </c>
    </row>
    <row r="2278" spans="1:2">
      <c r="A2278" s="170">
        <v>38802</v>
      </c>
      <c r="B2278" s="169">
        <v>4663.33</v>
      </c>
    </row>
    <row r="2279" spans="1:2">
      <c r="A2279" s="170">
        <v>38803</v>
      </c>
      <c r="B2279" s="169">
        <v>4663.25</v>
      </c>
    </row>
    <row r="2280" spans="1:2">
      <c r="A2280" s="170">
        <v>38804</v>
      </c>
      <c r="B2280" s="169">
        <v>4663.33</v>
      </c>
    </row>
    <row r="2281" spans="1:2">
      <c r="A2281" s="170">
        <v>38805</v>
      </c>
      <c r="B2281" s="169">
        <v>4663.5200000000004</v>
      </c>
    </row>
    <row r="2282" spans="1:2">
      <c r="A2282" s="170">
        <v>38806</v>
      </c>
      <c r="B2282" s="169">
        <v>4664.08</v>
      </c>
    </row>
    <row r="2283" spans="1:2">
      <c r="A2283" s="170">
        <v>38807</v>
      </c>
      <c r="B2283" s="169">
        <v>4663.6000000000004</v>
      </c>
    </row>
    <row r="2284" spans="1:2">
      <c r="A2284" s="170">
        <v>38808</v>
      </c>
      <c r="B2284" s="169">
        <v>4663.6000000000004</v>
      </c>
    </row>
    <row r="2285" spans="1:2">
      <c r="A2285" s="170">
        <v>38809</v>
      </c>
      <c r="B2285" s="169">
        <v>4663.33</v>
      </c>
    </row>
    <row r="2286" spans="1:2">
      <c r="A2286" s="170">
        <v>38810</v>
      </c>
      <c r="B2286" s="169">
        <v>4663.32</v>
      </c>
    </row>
    <row r="2287" spans="1:2">
      <c r="A2287" s="170">
        <v>38811</v>
      </c>
      <c r="B2287" s="169">
        <v>4663.9799999999996</v>
      </c>
    </row>
    <row r="2288" spans="1:2">
      <c r="A2288" s="170">
        <v>38812</v>
      </c>
      <c r="B2288" s="169">
        <v>4664.5200000000004</v>
      </c>
    </row>
    <row r="2289" spans="1:2">
      <c r="A2289" s="170">
        <v>38813</v>
      </c>
      <c r="B2289" s="169">
        <v>4664.08</v>
      </c>
    </row>
    <row r="2290" spans="1:2">
      <c r="A2290" s="170">
        <v>38814</v>
      </c>
      <c r="B2290" s="169">
        <v>4663.78</v>
      </c>
    </row>
    <row r="2291" spans="1:2">
      <c r="A2291" s="170">
        <v>38815</v>
      </c>
      <c r="B2291" s="169">
        <v>4663.5200000000004</v>
      </c>
    </row>
    <row r="2292" spans="1:2">
      <c r="A2292" s="170">
        <v>38816</v>
      </c>
      <c r="B2292" s="169">
        <v>4663.29</v>
      </c>
    </row>
    <row r="2293" spans="1:2">
      <c r="A2293" s="170">
        <v>38817</v>
      </c>
      <c r="B2293" s="169">
        <v>4663.3500000000004</v>
      </c>
    </row>
    <row r="2294" spans="1:2">
      <c r="A2294" s="170">
        <v>38818</v>
      </c>
      <c r="B2294" s="169">
        <v>4663.5</v>
      </c>
    </row>
    <row r="2295" spans="1:2">
      <c r="A2295" s="170">
        <v>38819</v>
      </c>
      <c r="B2295" s="169">
        <v>4663.6000000000004</v>
      </c>
    </row>
    <row r="2296" spans="1:2">
      <c r="A2296" s="170">
        <v>38820</v>
      </c>
      <c r="B2296" s="169">
        <v>4663.99</v>
      </c>
    </row>
    <row r="2297" spans="1:2">
      <c r="A2297" s="170">
        <v>38821</v>
      </c>
      <c r="B2297" s="169">
        <v>4664.1000000000004</v>
      </c>
    </row>
    <row r="2298" spans="1:2">
      <c r="A2298" s="170">
        <v>38822</v>
      </c>
      <c r="B2298" s="169">
        <v>4664.82</v>
      </c>
    </row>
    <row r="2299" spans="1:2">
      <c r="A2299" s="170">
        <v>38823</v>
      </c>
      <c r="B2299" s="169">
        <v>4665.01</v>
      </c>
    </row>
    <row r="2300" spans="1:2">
      <c r="A2300" s="170">
        <v>38824</v>
      </c>
      <c r="B2300" s="169">
        <v>4665.1000000000004</v>
      </c>
    </row>
    <row r="2301" spans="1:2">
      <c r="A2301" s="170">
        <v>38825</v>
      </c>
      <c r="B2301" s="169">
        <v>4665.25</v>
      </c>
    </row>
    <row r="2302" spans="1:2">
      <c r="A2302" s="170">
        <v>38826</v>
      </c>
      <c r="B2302" s="169">
        <v>4664.83</v>
      </c>
    </row>
    <row r="2303" spans="1:2">
      <c r="A2303" s="170">
        <v>38827</v>
      </c>
      <c r="B2303" s="169">
        <v>4664.51</v>
      </c>
    </row>
    <row r="2304" spans="1:2">
      <c r="A2304" s="170">
        <v>38828</v>
      </c>
      <c r="B2304" s="169">
        <v>4664.25</v>
      </c>
    </row>
    <row r="2305" spans="1:2">
      <c r="A2305" s="170">
        <v>38829</v>
      </c>
      <c r="B2305" s="169">
        <v>4664.08</v>
      </c>
    </row>
    <row r="2306" spans="1:2">
      <c r="A2306" s="170">
        <v>38830</v>
      </c>
      <c r="B2306" s="169">
        <v>4664.33</v>
      </c>
    </row>
    <row r="2307" spans="1:2">
      <c r="A2307" s="170">
        <v>38831</v>
      </c>
      <c r="B2307" s="169">
        <v>4664.5200000000004</v>
      </c>
    </row>
    <row r="2308" spans="1:2">
      <c r="A2308" s="170">
        <v>38832</v>
      </c>
      <c r="B2308" s="169">
        <v>4664.5</v>
      </c>
    </row>
    <row r="2309" spans="1:2">
      <c r="A2309" s="170">
        <v>38833</v>
      </c>
      <c r="B2309" s="169">
        <v>4664.5200000000004</v>
      </c>
    </row>
    <row r="2310" spans="1:2">
      <c r="A2310" s="170">
        <v>38834</v>
      </c>
      <c r="B2310" s="169">
        <v>4664.83</v>
      </c>
    </row>
    <row r="2311" spans="1:2">
      <c r="A2311" s="170">
        <v>38835</v>
      </c>
      <c r="B2311" s="169">
        <v>4665.5200000000004</v>
      </c>
    </row>
    <row r="2312" spans="1:2">
      <c r="A2312" s="170">
        <v>38836</v>
      </c>
      <c r="B2312" s="169">
        <v>4666.0600000000004</v>
      </c>
    </row>
    <row r="2313" spans="1:2">
      <c r="A2313" s="170">
        <v>38837</v>
      </c>
      <c r="B2313" s="169">
        <v>4666.08</v>
      </c>
    </row>
    <row r="2314" spans="1:2">
      <c r="A2314" s="170">
        <v>38838</v>
      </c>
      <c r="B2314" s="169">
        <v>4666.0200000000004</v>
      </c>
    </row>
    <row r="2315" spans="1:2">
      <c r="A2315" s="170">
        <v>38839</v>
      </c>
      <c r="B2315" s="169">
        <v>4666.08</v>
      </c>
    </row>
    <row r="2316" spans="1:2">
      <c r="A2316" s="170">
        <v>38840</v>
      </c>
      <c r="B2316" s="169">
        <v>4666.26</v>
      </c>
    </row>
    <row r="2317" spans="1:2">
      <c r="A2317" s="170">
        <v>38841</v>
      </c>
      <c r="B2317" s="169">
        <v>4666.75</v>
      </c>
    </row>
    <row r="2318" spans="1:2">
      <c r="A2318" s="170">
        <v>38842</v>
      </c>
      <c r="B2318" s="169">
        <v>4667.3500000000004</v>
      </c>
    </row>
    <row r="2319" spans="1:2">
      <c r="A2319" s="170">
        <v>38843</v>
      </c>
      <c r="B2319" s="169">
        <v>4668.25</v>
      </c>
    </row>
    <row r="2320" spans="1:2">
      <c r="A2320" s="170">
        <v>38844</v>
      </c>
      <c r="B2320" s="169">
        <v>4668.8500000000004</v>
      </c>
    </row>
    <row r="2321" spans="1:2">
      <c r="A2321" s="170">
        <v>38845</v>
      </c>
      <c r="B2321" s="169">
        <v>4669.5</v>
      </c>
    </row>
    <row r="2322" spans="1:2">
      <c r="A2322" s="170">
        <v>38846</v>
      </c>
      <c r="B2322" s="169">
        <v>4669.84</v>
      </c>
    </row>
    <row r="2323" spans="1:2">
      <c r="A2323" s="170">
        <v>38847</v>
      </c>
      <c r="B2323" s="169">
        <v>4670.1000000000004</v>
      </c>
    </row>
    <row r="2324" spans="1:2">
      <c r="A2324" s="170">
        <v>38848</v>
      </c>
      <c r="B2324" s="169">
        <v>4670.33</v>
      </c>
    </row>
    <row r="2325" spans="1:2">
      <c r="A2325" s="170">
        <v>38849</v>
      </c>
      <c r="B2325" s="169">
        <v>4670.5</v>
      </c>
    </row>
    <row r="2326" spans="1:2">
      <c r="A2326" s="170">
        <v>38850</v>
      </c>
      <c r="B2326" s="169">
        <v>4670.58</v>
      </c>
    </row>
    <row r="2327" spans="1:2">
      <c r="A2327" s="170">
        <v>38851</v>
      </c>
      <c r="B2327" s="169">
        <v>4670.83</v>
      </c>
    </row>
    <row r="2328" spans="1:2">
      <c r="A2328" s="170">
        <v>38852</v>
      </c>
      <c r="B2328" s="169">
        <v>4670.92</v>
      </c>
    </row>
    <row r="2329" spans="1:2">
      <c r="A2329" s="170">
        <v>38853</v>
      </c>
      <c r="B2329" s="169">
        <v>4670.83</v>
      </c>
    </row>
    <row r="2330" spans="1:2">
      <c r="A2330" s="170">
        <v>38854</v>
      </c>
      <c r="B2330" s="169">
        <v>4671.0200000000004</v>
      </c>
    </row>
    <row r="2331" spans="1:2">
      <c r="A2331" s="170">
        <v>38855</v>
      </c>
      <c r="B2331" s="169">
        <v>4671.75</v>
      </c>
    </row>
    <row r="2332" spans="1:2">
      <c r="A2332" s="170">
        <v>38856</v>
      </c>
      <c r="B2332" s="169">
        <v>4672.01</v>
      </c>
    </row>
    <row r="2333" spans="1:2">
      <c r="A2333" s="170">
        <v>38857</v>
      </c>
      <c r="B2333" s="169">
        <v>4672.08</v>
      </c>
    </row>
    <row r="2334" spans="1:2">
      <c r="A2334" s="170">
        <v>38858</v>
      </c>
      <c r="B2334" s="169">
        <v>4672.08</v>
      </c>
    </row>
    <row r="2335" spans="1:2">
      <c r="A2335" s="170">
        <v>38859</v>
      </c>
      <c r="B2335" s="169">
        <v>4672</v>
      </c>
    </row>
    <row r="2336" spans="1:2">
      <c r="A2336" s="170">
        <v>38860</v>
      </c>
      <c r="B2336" s="169">
        <v>4672.0200000000004</v>
      </c>
    </row>
    <row r="2337" spans="1:2">
      <c r="A2337" s="170">
        <v>38861</v>
      </c>
      <c r="B2337" s="169">
        <v>4672.08</v>
      </c>
    </row>
    <row r="2338" spans="1:2">
      <c r="A2338" s="170">
        <v>38862</v>
      </c>
      <c r="B2338" s="169">
        <v>4672.08</v>
      </c>
    </row>
    <row r="2339" spans="1:2">
      <c r="A2339" s="170">
        <v>38863</v>
      </c>
      <c r="B2339" s="169">
        <v>4672.0200000000004</v>
      </c>
    </row>
    <row r="2340" spans="1:2">
      <c r="A2340" s="170">
        <v>38864</v>
      </c>
      <c r="B2340" s="169">
        <v>4672.01</v>
      </c>
    </row>
    <row r="2341" spans="1:2">
      <c r="A2341" s="170">
        <v>38865</v>
      </c>
      <c r="B2341" s="169">
        <v>4672.07</v>
      </c>
    </row>
    <row r="2342" spans="1:2">
      <c r="A2342" s="170">
        <v>38866</v>
      </c>
      <c r="B2342" s="169">
        <v>4672.03</v>
      </c>
    </row>
    <row r="2343" spans="1:2">
      <c r="A2343" s="170">
        <v>38867</v>
      </c>
      <c r="B2343" s="169">
        <v>4672.1000000000004</v>
      </c>
    </row>
    <row r="2344" spans="1:2">
      <c r="A2344" s="170">
        <v>38868</v>
      </c>
      <c r="B2344" s="169">
        <v>4672.33</v>
      </c>
    </row>
    <row r="2345" spans="1:2">
      <c r="A2345" s="170">
        <v>38869</v>
      </c>
      <c r="B2345" s="169">
        <v>4672.5</v>
      </c>
    </row>
    <row r="2346" spans="1:2">
      <c r="A2346" s="170">
        <v>38870</v>
      </c>
      <c r="B2346" s="169">
        <v>4672.3500000000004</v>
      </c>
    </row>
    <row r="2347" spans="1:2">
      <c r="A2347" s="170">
        <v>38871</v>
      </c>
      <c r="B2347" s="169">
        <v>4672.33</v>
      </c>
    </row>
    <row r="2348" spans="1:2">
      <c r="A2348" s="170">
        <v>38872</v>
      </c>
      <c r="B2348" s="169">
        <v>4672.26</v>
      </c>
    </row>
    <row r="2349" spans="1:2">
      <c r="A2349" s="170">
        <v>38873</v>
      </c>
      <c r="B2349" s="169">
        <v>4672.1000000000004</v>
      </c>
    </row>
    <row r="2350" spans="1:2">
      <c r="A2350" s="170">
        <v>38874</v>
      </c>
      <c r="B2350" s="169">
        <v>4672.25</v>
      </c>
    </row>
    <row r="2351" spans="1:2">
      <c r="A2351" s="170">
        <v>38875</v>
      </c>
      <c r="B2351" s="169">
        <v>4672.5200000000004</v>
      </c>
    </row>
    <row r="2352" spans="1:2">
      <c r="A2352" s="170">
        <v>38876</v>
      </c>
      <c r="B2352" s="169">
        <v>4672.5200000000004</v>
      </c>
    </row>
    <row r="2353" spans="1:2">
      <c r="A2353" s="170">
        <v>38877</v>
      </c>
      <c r="B2353" s="169">
        <v>4672.3500000000004</v>
      </c>
    </row>
    <row r="2354" spans="1:2">
      <c r="A2354" s="170">
        <v>38878</v>
      </c>
      <c r="B2354" s="169">
        <v>4672.3500000000004</v>
      </c>
    </row>
    <row r="2355" spans="1:2">
      <c r="A2355" s="170">
        <v>38879</v>
      </c>
      <c r="B2355" s="169">
        <v>4672.33</v>
      </c>
    </row>
    <row r="2356" spans="1:2">
      <c r="A2356" s="170">
        <v>38880</v>
      </c>
      <c r="B2356" s="169">
        <v>4672.2700000000004</v>
      </c>
    </row>
    <row r="2357" spans="1:2">
      <c r="A2357" s="170">
        <v>38881</v>
      </c>
      <c r="B2357" s="169">
        <v>4672.32</v>
      </c>
    </row>
    <row r="2358" spans="1:2">
      <c r="A2358" s="170">
        <v>38882</v>
      </c>
      <c r="B2358" s="169">
        <v>4672.3500000000004</v>
      </c>
    </row>
    <row r="2359" spans="1:2">
      <c r="A2359" s="170">
        <v>38883</v>
      </c>
      <c r="B2359" s="169">
        <v>4672.3500000000004</v>
      </c>
    </row>
    <row r="2360" spans="1:2">
      <c r="A2360" s="170">
        <v>38884</v>
      </c>
      <c r="B2360" s="169">
        <v>4672.33</v>
      </c>
    </row>
    <row r="2361" spans="1:2">
      <c r="A2361" s="170">
        <v>38885</v>
      </c>
      <c r="B2361" s="169">
        <v>4672.2700000000004</v>
      </c>
    </row>
    <row r="2362" spans="1:2">
      <c r="A2362" s="170">
        <v>38886</v>
      </c>
      <c r="B2362" s="169">
        <v>4672.1000000000004</v>
      </c>
    </row>
    <row r="2363" spans="1:2">
      <c r="A2363" s="170">
        <v>38887</v>
      </c>
      <c r="B2363" s="169">
        <v>4672.08</v>
      </c>
    </row>
    <row r="2364" spans="1:2">
      <c r="A2364" s="170">
        <v>38888</v>
      </c>
      <c r="B2364" s="169">
        <v>4672.0200000000004</v>
      </c>
    </row>
    <row r="2365" spans="1:2">
      <c r="A2365" s="170">
        <v>38889</v>
      </c>
      <c r="B2365" s="169">
        <v>4671.8599999999997</v>
      </c>
    </row>
    <row r="2366" spans="1:2">
      <c r="A2366" s="170">
        <v>38890</v>
      </c>
      <c r="B2366" s="169">
        <v>4671.7700000000004</v>
      </c>
    </row>
    <row r="2367" spans="1:2">
      <c r="A2367" s="170">
        <v>38891</v>
      </c>
      <c r="B2367" s="169">
        <v>4671.6000000000004</v>
      </c>
    </row>
    <row r="2368" spans="1:2">
      <c r="A2368" s="170">
        <v>38892</v>
      </c>
      <c r="B2368" s="169">
        <v>4671.5</v>
      </c>
    </row>
    <row r="2369" spans="1:2">
      <c r="A2369" s="170">
        <v>38893</v>
      </c>
      <c r="B2369" s="169">
        <v>4671.2700000000004</v>
      </c>
    </row>
    <row r="2370" spans="1:2">
      <c r="A2370" s="170">
        <v>38894</v>
      </c>
      <c r="B2370" s="169">
        <v>4671.0200000000004</v>
      </c>
    </row>
    <row r="2371" spans="1:2">
      <c r="A2371" s="170">
        <v>38895</v>
      </c>
      <c r="B2371" s="169">
        <v>4670.83</v>
      </c>
    </row>
    <row r="2372" spans="1:2">
      <c r="A2372" s="170">
        <v>38896</v>
      </c>
      <c r="B2372" s="169">
        <v>4670.58</v>
      </c>
    </row>
    <row r="2373" spans="1:2">
      <c r="A2373" s="170">
        <v>38897</v>
      </c>
      <c r="B2373" s="169">
        <v>4670.33</v>
      </c>
    </row>
    <row r="2374" spans="1:2">
      <c r="A2374" s="170">
        <v>38898</v>
      </c>
      <c r="B2374" s="169">
        <v>4670.1000000000004</v>
      </c>
    </row>
    <row r="2375" spans="1:2">
      <c r="A2375" s="170">
        <v>38899</v>
      </c>
      <c r="B2375" s="169">
        <v>4669.8500000000004</v>
      </c>
    </row>
    <row r="2376" spans="1:2">
      <c r="A2376" s="170">
        <v>38900</v>
      </c>
      <c r="B2376" s="169">
        <v>4669.6000000000004</v>
      </c>
    </row>
    <row r="2377" spans="1:2">
      <c r="A2377" s="170">
        <v>38901</v>
      </c>
      <c r="B2377" s="169">
        <v>4669.47</v>
      </c>
    </row>
    <row r="2378" spans="1:2">
      <c r="A2378" s="170">
        <v>38902</v>
      </c>
      <c r="B2378" s="169">
        <v>4669.25</v>
      </c>
    </row>
    <row r="2379" spans="1:2">
      <c r="A2379" s="170">
        <v>38903</v>
      </c>
      <c r="B2379" s="169">
        <v>4669.0200000000004</v>
      </c>
    </row>
    <row r="2380" spans="1:2">
      <c r="A2380" s="170">
        <v>38904</v>
      </c>
      <c r="B2380" s="169">
        <v>4668.78</v>
      </c>
    </row>
    <row r="2381" spans="1:2">
      <c r="A2381" s="170">
        <v>38905</v>
      </c>
      <c r="B2381" s="169">
        <v>4668.53</v>
      </c>
    </row>
    <row r="2382" spans="1:2">
      <c r="A2382" s="170">
        <v>38906</v>
      </c>
      <c r="B2382" s="169">
        <v>4668.28</v>
      </c>
    </row>
    <row r="2383" spans="1:2">
      <c r="A2383" s="170">
        <v>38907</v>
      </c>
      <c r="B2383" s="169">
        <v>4668.0200000000004</v>
      </c>
    </row>
    <row r="2384" spans="1:2">
      <c r="A2384" s="170">
        <v>38908</v>
      </c>
      <c r="B2384" s="169">
        <v>4667.7700000000004</v>
      </c>
    </row>
    <row r="2385" spans="1:2">
      <c r="A2385" s="170">
        <v>38909</v>
      </c>
      <c r="B2385" s="169">
        <v>4667.5200000000004</v>
      </c>
    </row>
    <row r="2386" spans="1:2">
      <c r="A2386" s="170">
        <v>38910</v>
      </c>
      <c r="B2386" s="169">
        <v>4667.26</v>
      </c>
    </row>
    <row r="2387" spans="1:2">
      <c r="A2387" s="170">
        <v>38911</v>
      </c>
      <c r="B2387" s="169">
        <v>4667</v>
      </c>
    </row>
    <row r="2388" spans="1:2">
      <c r="A2388" s="170">
        <v>38912</v>
      </c>
      <c r="B2388" s="169">
        <v>4666.79</v>
      </c>
    </row>
    <row r="2389" spans="1:2">
      <c r="A2389" s="170">
        <v>38913</v>
      </c>
      <c r="B2389" s="169">
        <v>4666.5</v>
      </c>
    </row>
    <row r="2390" spans="1:2">
      <c r="A2390" s="170">
        <v>38914</v>
      </c>
      <c r="B2390" s="169">
        <v>4666.24</v>
      </c>
    </row>
    <row r="2391" spans="1:2">
      <c r="A2391" s="170">
        <v>38915</v>
      </c>
      <c r="B2391" s="169">
        <v>4666.01</v>
      </c>
    </row>
    <row r="2392" spans="1:2">
      <c r="A2392" s="170">
        <v>38916</v>
      </c>
      <c r="B2392" s="169">
        <v>4665.7700000000004</v>
      </c>
    </row>
    <row r="2393" spans="1:2">
      <c r="A2393" s="170">
        <v>38917</v>
      </c>
      <c r="B2393" s="169">
        <v>4665.6000000000004</v>
      </c>
    </row>
    <row r="2394" spans="1:2">
      <c r="A2394" s="170">
        <v>38918</v>
      </c>
      <c r="B2394" s="169">
        <v>4665.5</v>
      </c>
    </row>
    <row r="2395" spans="1:2">
      <c r="A2395" s="170">
        <v>38919</v>
      </c>
      <c r="B2395" s="169">
        <v>4665.33</v>
      </c>
    </row>
    <row r="2396" spans="1:2">
      <c r="A2396" s="170">
        <v>38920</v>
      </c>
      <c r="B2396" s="169">
        <v>4665.25</v>
      </c>
    </row>
    <row r="2397" spans="1:2">
      <c r="A2397" s="170">
        <v>38921</v>
      </c>
      <c r="B2397" s="169">
        <v>4665.01</v>
      </c>
    </row>
    <row r="2398" spans="1:2">
      <c r="A2398" s="170">
        <v>38922</v>
      </c>
      <c r="B2398" s="169">
        <v>4664.8100000000004</v>
      </c>
    </row>
    <row r="2399" spans="1:2">
      <c r="A2399" s="170">
        <v>38923</v>
      </c>
      <c r="B2399" s="169">
        <v>4664.6000000000004</v>
      </c>
    </row>
    <row r="2400" spans="1:2">
      <c r="A2400" s="170">
        <v>38924</v>
      </c>
      <c r="B2400" s="169">
        <v>4664.51</v>
      </c>
    </row>
    <row r="2401" spans="1:2">
      <c r="A2401" s="170">
        <v>38925</v>
      </c>
      <c r="B2401" s="169">
        <v>4664.2700000000004</v>
      </c>
    </row>
    <row r="2402" spans="1:2">
      <c r="A2402" s="170">
        <v>38926</v>
      </c>
      <c r="B2402" s="169">
        <v>4664.1000000000004</v>
      </c>
    </row>
    <row r="2403" spans="1:2">
      <c r="A2403" s="170">
        <v>38927</v>
      </c>
      <c r="B2403" s="169">
        <v>4663.83</v>
      </c>
    </row>
    <row r="2404" spans="1:2">
      <c r="A2404" s="170">
        <v>38928</v>
      </c>
      <c r="B2404" s="169">
        <v>4663.58</v>
      </c>
    </row>
    <row r="2405" spans="1:2">
      <c r="A2405" s="170">
        <v>38929</v>
      </c>
      <c r="B2405" s="169">
        <v>4663.33</v>
      </c>
    </row>
    <row r="2406" spans="1:2">
      <c r="A2406" s="170">
        <v>38930</v>
      </c>
      <c r="B2406" s="169">
        <v>4663.2700000000004</v>
      </c>
    </row>
    <row r="2407" spans="1:2">
      <c r="A2407" s="170">
        <v>38931</v>
      </c>
      <c r="B2407" s="169">
        <v>4663.08</v>
      </c>
    </row>
    <row r="2408" spans="1:2">
      <c r="A2408" s="170">
        <v>38932</v>
      </c>
      <c r="B2408" s="169">
        <v>4662.87</v>
      </c>
    </row>
    <row r="2409" spans="1:2">
      <c r="A2409" s="170">
        <v>38933</v>
      </c>
      <c r="B2409" s="169">
        <v>4662.76</v>
      </c>
    </row>
    <row r="2410" spans="1:2">
      <c r="A2410" s="170">
        <v>38934</v>
      </c>
      <c r="B2410" s="169">
        <v>4662.53</v>
      </c>
    </row>
    <row r="2411" spans="1:2">
      <c r="A2411" s="170">
        <v>38935</v>
      </c>
      <c r="B2411" s="169">
        <v>4662.33</v>
      </c>
    </row>
    <row r="2412" spans="1:2">
      <c r="A2412" s="170">
        <v>38936</v>
      </c>
      <c r="B2412" s="169">
        <v>4662.1000000000004</v>
      </c>
    </row>
    <row r="2413" spans="1:2">
      <c r="A2413" s="170">
        <v>38937</v>
      </c>
      <c r="B2413" s="169">
        <v>4661.87</v>
      </c>
    </row>
    <row r="2414" spans="1:2">
      <c r="A2414" s="170">
        <v>38938</v>
      </c>
      <c r="B2414" s="169">
        <v>4661.75</v>
      </c>
    </row>
    <row r="2415" spans="1:2">
      <c r="A2415" s="170">
        <v>38939</v>
      </c>
      <c r="B2415" s="169">
        <v>4661.5200000000004</v>
      </c>
    </row>
    <row r="2416" spans="1:2">
      <c r="A2416" s="170">
        <v>38940</v>
      </c>
      <c r="B2416" s="169">
        <v>4661.25</v>
      </c>
    </row>
    <row r="2417" spans="1:2">
      <c r="A2417" s="170">
        <v>38941</v>
      </c>
      <c r="B2417" s="169">
        <v>4661</v>
      </c>
    </row>
    <row r="2418" spans="1:2">
      <c r="A2418" s="170">
        <v>38942</v>
      </c>
      <c r="B2418" s="169">
        <v>4660.6000000000004</v>
      </c>
    </row>
    <row r="2419" spans="1:2">
      <c r="A2419" s="170">
        <v>38943</v>
      </c>
      <c r="B2419" s="169">
        <v>4660.3500000000004</v>
      </c>
    </row>
    <row r="2420" spans="1:2">
      <c r="A2420" s="170">
        <v>38944</v>
      </c>
      <c r="B2420" s="169">
        <v>4660.1400000000003</v>
      </c>
    </row>
    <row r="2421" spans="1:2">
      <c r="A2421" s="170">
        <v>38945</v>
      </c>
      <c r="B2421" s="169">
        <v>4659.83</v>
      </c>
    </row>
    <row r="2422" spans="1:2">
      <c r="A2422" s="170">
        <v>38946</v>
      </c>
      <c r="B2422" s="169">
        <v>4659.53</v>
      </c>
    </row>
    <row r="2423" spans="1:2">
      <c r="A2423" s="170">
        <v>38947</v>
      </c>
      <c r="B2423" s="169">
        <v>4659.2700000000004</v>
      </c>
    </row>
    <row r="2424" spans="1:2">
      <c r="A2424" s="170">
        <v>38948</v>
      </c>
      <c r="B2424" s="169">
        <v>4659</v>
      </c>
    </row>
    <row r="2425" spans="1:2">
      <c r="A2425" s="170">
        <v>38949</v>
      </c>
      <c r="B2425" s="169">
        <v>4658.6000000000004</v>
      </c>
    </row>
    <row r="2426" spans="1:2">
      <c r="A2426" s="170">
        <v>38950</v>
      </c>
      <c r="B2426" s="169">
        <v>4658.33</v>
      </c>
    </row>
    <row r="2427" spans="1:2">
      <c r="A2427" s="170">
        <v>38951</v>
      </c>
      <c r="B2427" s="169">
        <v>4658.03</v>
      </c>
    </row>
    <row r="2428" spans="1:2">
      <c r="A2428" s="170">
        <v>38952</v>
      </c>
      <c r="B2428" s="169">
        <v>4657.83</v>
      </c>
    </row>
    <row r="2429" spans="1:2">
      <c r="A2429" s="170">
        <v>38953</v>
      </c>
      <c r="B2429" s="169">
        <v>4657.58</v>
      </c>
    </row>
    <row r="2430" spans="1:2">
      <c r="A2430" s="170">
        <v>38954</v>
      </c>
      <c r="B2430" s="169">
        <v>4657.3500000000004</v>
      </c>
    </row>
    <row r="2431" spans="1:2">
      <c r="A2431" s="170">
        <v>38955</v>
      </c>
      <c r="B2431" s="169">
        <v>4657.26</v>
      </c>
    </row>
    <row r="2432" spans="1:2">
      <c r="A2432" s="170">
        <v>38956</v>
      </c>
      <c r="B2432" s="169">
        <v>4657.03</v>
      </c>
    </row>
    <row r="2433" spans="1:2">
      <c r="A2433" s="170">
        <v>38957</v>
      </c>
      <c r="B2433" s="169">
        <v>4656.8500000000004</v>
      </c>
    </row>
    <row r="2434" spans="1:2">
      <c r="A2434" s="170">
        <v>38958</v>
      </c>
      <c r="B2434" s="169">
        <v>4656.76</v>
      </c>
    </row>
    <row r="2435" spans="1:2">
      <c r="A2435" s="170">
        <v>38959</v>
      </c>
      <c r="B2435" s="169">
        <v>4656.58</v>
      </c>
    </row>
    <row r="2436" spans="1:2">
      <c r="A2436" s="170">
        <v>38960</v>
      </c>
      <c r="B2436" s="169">
        <v>4656.5</v>
      </c>
    </row>
    <row r="2437" spans="1:2">
      <c r="A2437" s="170">
        <v>38961</v>
      </c>
      <c r="B2437" s="169">
        <v>4656.33</v>
      </c>
    </row>
    <row r="2438" spans="1:2">
      <c r="A2438" s="170">
        <v>38962</v>
      </c>
      <c r="B2438" s="169">
        <v>4656.25</v>
      </c>
    </row>
    <row r="2439" spans="1:2">
      <c r="A2439" s="170">
        <v>38963</v>
      </c>
      <c r="B2439" s="169">
        <v>4656.08</v>
      </c>
    </row>
    <row r="2440" spans="1:2">
      <c r="A2440" s="170">
        <v>38964</v>
      </c>
      <c r="B2440" s="169">
        <v>4656.0200000000004</v>
      </c>
    </row>
    <row r="2441" spans="1:2">
      <c r="A2441" s="170">
        <v>38965</v>
      </c>
      <c r="B2441" s="169">
        <v>4655.8500000000004</v>
      </c>
    </row>
    <row r="2442" spans="1:2">
      <c r="A2442" s="170">
        <v>38966</v>
      </c>
      <c r="B2442" s="169">
        <v>4655.8500000000004</v>
      </c>
    </row>
    <row r="2443" spans="1:2">
      <c r="A2443" s="170">
        <v>38967</v>
      </c>
      <c r="B2443" s="169">
        <v>4655.8500000000004</v>
      </c>
    </row>
    <row r="2444" spans="1:2">
      <c r="A2444" s="170">
        <v>38968</v>
      </c>
      <c r="B2444" s="169">
        <v>4656.01</v>
      </c>
    </row>
    <row r="2445" spans="1:2">
      <c r="A2445" s="170">
        <v>38969</v>
      </c>
      <c r="B2445" s="169">
        <v>4656.08</v>
      </c>
    </row>
    <row r="2446" spans="1:2">
      <c r="A2446" s="170">
        <v>38970</v>
      </c>
      <c r="B2446" s="169">
        <v>4656.1000000000004</v>
      </c>
    </row>
    <row r="2447" spans="1:2">
      <c r="A2447" s="170">
        <v>38971</v>
      </c>
      <c r="B2447" s="169">
        <v>4656.25</v>
      </c>
    </row>
    <row r="2448" spans="1:2">
      <c r="A2448" s="170">
        <v>38972</v>
      </c>
      <c r="B2448" s="169">
        <v>4656.2700000000004</v>
      </c>
    </row>
    <row r="2449" spans="1:2">
      <c r="A2449" s="170">
        <v>38973</v>
      </c>
      <c r="B2449" s="169">
        <v>4656.33</v>
      </c>
    </row>
    <row r="2450" spans="1:2">
      <c r="A2450" s="170">
        <v>38974</v>
      </c>
      <c r="B2450" s="169">
        <v>4656.3500000000004</v>
      </c>
    </row>
    <row r="2451" spans="1:2">
      <c r="A2451" s="170">
        <v>38975</v>
      </c>
      <c r="B2451" s="169">
        <v>4656.7700000000004</v>
      </c>
    </row>
    <row r="2452" spans="1:2">
      <c r="A2452" s="170">
        <v>38976</v>
      </c>
      <c r="B2452" s="169">
        <v>4657.24</v>
      </c>
    </row>
    <row r="2453" spans="1:2">
      <c r="A2453" s="170">
        <v>38977</v>
      </c>
      <c r="B2453" s="169">
        <v>4657.3500000000004</v>
      </c>
    </row>
    <row r="2454" spans="1:2">
      <c r="A2454" s="170">
        <v>38978</v>
      </c>
      <c r="B2454" s="169">
        <v>4657.6000000000004</v>
      </c>
    </row>
    <row r="2455" spans="1:2">
      <c r="A2455" s="170">
        <v>38979</v>
      </c>
      <c r="B2455" s="169">
        <v>4657.79</v>
      </c>
    </row>
    <row r="2456" spans="1:2">
      <c r="A2456" s="170">
        <v>38980</v>
      </c>
      <c r="B2456" s="169">
        <v>4658</v>
      </c>
    </row>
    <row r="2457" spans="1:2">
      <c r="A2457" s="170">
        <v>38981</v>
      </c>
      <c r="B2457" s="169">
        <v>4658.1000000000004</v>
      </c>
    </row>
    <row r="2458" spans="1:2">
      <c r="A2458" s="170">
        <v>38982</v>
      </c>
      <c r="B2458" s="169">
        <v>4658.46</v>
      </c>
    </row>
    <row r="2459" spans="1:2">
      <c r="A2459" s="170">
        <v>38983</v>
      </c>
      <c r="B2459" s="169">
        <v>4658.6000000000004</v>
      </c>
    </row>
    <row r="2460" spans="1:2">
      <c r="A2460" s="170">
        <v>38984</v>
      </c>
      <c r="B2460" s="169">
        <v>4658.8500000000004</v>
      </c>
    </row>
    <row r="2461" spans="1:2">
      <c r="A2461" s="170">
        <v>38985</v>
      </c>
      <c r="B2461" s="169">
        <v>4659.08</v>
      </c>
    </row>
    <row r="2462" spans="1:2">
      <c r="A2462" s="170">
        <v>38986</v>
      </c>
      <c r="B2462" s="169">
        <v>4659.28</v>
      </c>
    </row>
    <row r="2463" spans="1:2">
      <c r="A2463" s="170">
        <v>38987</v>
      </c>
      <c r="B2463" s="169">
        <v>4659.5200000000004</v>
      </c>
    </row>
    <row r="2464" spans="1:2">
      <c r="A2464" s="170">
        <v>38988</v>
      </c>
      <c r="B2464" s="169">
        <v>4659.6000000000004</v>
      </c>
    </row>
    <row r="2465" spans="1:2">
      <c r="A2465" s="170">
        <v>38989</v>
      </c>
      <c r="B2465" s="169">
        <v>4659.84</v>
      </c>
    </row>
    <row r="2466" spans="1:2">
      <c r="A2466" s="170">
        <v>38990</v>
      </c>
      <c r="B2466" s="169">
        <v>4660.1000000000004</v>
      </c>
    </row>
    <row r="2467" spans="1:2">
      <c r="A2467" s="170">
        <v>38991</v>
      </c>
      <c r="B2467" s="169">
        <v>4660.3500000000004</v>
      </c>
    </row>
    <row r="2468" spans="1:2">
      <c r="A2468" s="170">
        <v>38992</v>
      </c>
      <c r="B2468" s="169">
        <v>4660.75</v>
      </c>
    </row>
    <row r="2469" spans="1:2">
      <c r="A2469" s="170">
        <v>38993</v>
      </c>
      <c r="B2469" s="169">
        <v>4660.8500000000004</v>
      </c>
    </row>
    <row r="2470" spans="1:2">
      <c r="A2470" s="170">
        <v>38994</v>
      </c>
      <c r="B2470" s="169">
        <v>4661.08</v>
      </c>
    </row>
    <row r="2471" spans="1:2">
      <c r="A2471" s="170">
        <v>38995</v>
      </c>
      <c r="B2471" s="169">
        <v>4661.26</v>
      </c>
    </row>
    <row r="2472" spans="1:2">
      <c r="A2472" s="170">
        <v>38996</v>
      </c>
      <c r="B2472" s="169">
        <v>4661.33</v>
      </c>
    </row>
    <row r="2473" spans="1:2">
      <c r="A2473" s="170">
        <v>38997</v>
      </c>
      <c r="B2473" s="169">
        <v>4661.51</v>
      </c>
    </row>
    <row r="2474" spans="1:2">
      <c r="A2474" s="170">
        <v>38998</v>
      </c>
      <c r="B2474" s="169">
        <v>4661.53</v>
      </c>
    </row>
    <row r="2475" spans="1:2">
      <c r="A2475" s="170">
        <v>38999</v>
      </c>
      <c r="B2475" s="169">
        <v>4661.5600000000004</v>
      </c>
    </row>
    <row r="2476" spans="1:2">
      <c r="A2476" s="170">
        <v>39000</v>
      </c>
      <c r="B2476" s="169">
        <v>4661.58</v>
      </c>
    </row>
    <row r="2477" spans="1:2">
      <c r="A2477" s="170">
        <v>39001</v>
      </c>
      <c r="B2477" s="169">
        <v>4661.58</v>
      </c>
    </row>
    <row r="2478" spans="1:2">
      <c r="A2478" s="170">
        <v>39002</v>
      </c>
      <c r="B2478" s="169">
        <v>4661.58</v>
      </c>
    </row>
    <row r="2479" spans="1:2">
      <c r="A2479" s="170">
        <v>39003</v>
      </c>
      <c r="B2479" s="169">
        <v>4661.53</v>
      </c>
    </row>
    <row r="2480" spans="1:2">
      <c r="A2480" s="170">
        <v>39004</v>
      </c>
      <c r="B2480" s="169">
        <v>4661.5200000000004</v>
      </c>
    </row>
    <row r="2481" spans="1:2">
      <c r="A2481" s="170">
        <v>39005</v>
      </c>
      <c r="B2481" s="169">
        <v>4661.5200000000004</v>
      </c>
    </row>
    <row r="2482" spans="1:2">
      <c r="A2482" s="170">
        <v>39006</v>
      </c>
      <c r="B2482" s="169">
        <v>4661.58</v>
      </c>
    </row>
    <row r="2483" spans="1:2">
      <c r="A2483" s="170">
        <v>39007</v>
      </c>
      <c r="B2483" s="169">
        <v>4661.53</v>
      </c>
    </row>
    <row r="2484" spans="1:2">
      <c r="A2484" s="170">
        <v>39008</v>
      </c>
      <c r="B2484" s="169">
        <v>4661.53</v>
      </c>
    </row>
    <row r="2485" spans="1:2">
      <c r="A2485" s="170">
        <v>39009</v>
      </c>
      <c r="B2485" s="169">
        <v>4661.55</v>
      </c>
    </row>
    <row r="2486" spans="1:2">
      <c r="A2486" s="170">
        <v>39010</v>
      </c>
      <c r="B2486" s="169">
        <v>4661.58</v>
      </c>
    </row>
    <row r="2487" spans="1:2">
      <c r="A2487" s="170">
        <v>39011</v>
      </c>
      <c r="B2487" s="169">
        <v>4661.58</v>
      </c>
    </row>
    <row r="2488" spans="1:2">
      <c r="A2488" s="170">
        <v>39012</v>
      </c>
      <c r="B2488" s="169">
        <v>4661.58</v>
      </c>
    </row>
    <row r="2489" spans="1:2">
      <c r="A2489" s="170">
        <v>39013</v>
      </c>
      <c r="B2489" s="169">
        <v>4661.58</v>
      </c>
    </row>
    <row r="2490" spans="1:2">
      <c r="A2490" s="170">
        <v>39014</v>
      </c>
      <c r="B2490" s="169">
        <v>4661.58</v>
      </c>
    </row>
    <row r="2491" spans="1:2">
      <c r="A2491" s="170">
        <v>39015</v>
      </c>
      <c r="B2491" s="169">
        <v>4661.58</v>
      </c>
    </row>
    <row r="2492" spans="1:2">
      <c r="A2492" s="170">
        <v>39016</v>
      </c>
      <c r="B2492" s="169">
        <v>4661.58</v>
      </c>
    </row>
    <row r="2493" spans="1:2">
      <c r="A2493" s="170">
        <v>39017</v>
      </c>
      <c r="B2493" s="169">
        <v>4661.58</v>
      </c>
    </row>
    <row r="2494" spans="1:2">
      <c r="A2494" s="170">
        <v>39018</v>
      </c>
      <c r="B2494" s="169">
        <v>4661.58</v>
      </c>
    </row>
    <row r="2495" spans="1:2">
      <c r="A2495" s="170">
        <v>39019</v>
      </c>
      <c r="B2495" s="169">
        <v>4661.58</v>
      </c>
    </row>
    <row r="2496" spans="1:2">
      <c r="A2496" s="170">
        <v>39020</v>
      </c>
      <c r="B2496" s="169">
        <v>4661.58</v>
      </c>
    </row>
    <row r="2497" spans="1:2">
      <c r="A2497" s="170">
        <v>39021</v>
      </c>
      <c r="B2497" s="169">
        <v>4661.75</v>
      </c>
    </row>
    <row r="2498" spans="1:2">
      <c r="A2498" s="170">
        <v>39022</v>
      </c>
      <c r="B2498" s="169">
        <v>4661.7700000000004</v>
      </c>
    </row>
    <row r="2499" spans="1:2">
      <c r="A2499" s="170">
        <v>39023</v>
      </c>
      <c r="B2499" s="169">
        <v>4661.75</v>
      </c>
    </row>
    <row r="2500" spans="1:2">
      <c r="A2500" s="170">
        <v>39024</v>
      </c>
      <c r="B2500" s="169">
        <v>4661.6000000000004</v>
      </c>
    </row>
    <row r="2501" spans="1:2">
      <c r="A2501" s="170">
        <v>39025</v>
      </c>
      <c r="B2501" s="169">
        <v>4661.6000000000004</v>
      </c>
    </row>
    <row r="2502" spans="1:2">
      <c r="A2502" s="170">
        <v>39026</v>
      </c>
      <c r="B2502" s="169">
        <v>4661.58</v>
      </c>
    </row>
    <row r="2503" spans="1:2">
      <c r="A2503" s="170">
        <v>39027</v>
      </c>
      <c r="B2503" s="169">
        <v>4661.58</v>
      </c>
    </row>
    <row r="2504" spans="1:2">
      <c r="A2504" s="170">
        <v>39028</v>
      </c>
      <c r="B2504" s="169">
        <v>4661.58</v>
      </c>
    </row>
    <row r="2505" spans="1:2">
      <c r="A2505" s="170">
        <v>39029</v>
      </c>
      <c r="B2505" s="169">
        <v>4661.58</v>
      </c>
    </row>
    <row r="2506" spans="1:2">
      <c r="A2506" s="170">
        <v>39030</v>
      </c>
      <c r="B2506" s="169">
        <v>4661.6000000000004</v>
      </c>
    </row>
    <row r="2507" spans="1:2">
      <c r="A2507" s="170">
        <v>39031</v>
      </c>
      <c r="B2507" s="169">
        <v>4661.6000000000004</v>
      </c>
    </row>
    <row r="2508" spans="1:2">
      <c r="A2508" s="170">
        <v>39032</v>
      </c>
      <c r="B2508" s="169">
        <v>4661.6000000000004</v>
      </c>
    </row>
    <row r="2509" spans="1:2">
      <c r="A2509" s="170">
        <v>39033</v>
      </c>
      <c r="B2509" s="169">
        <v>4661.6000000000004</v>
      </c>
    </row>
    <row r="2510" spans="1:2">
      <c r="A2510" s="170">
        <v>39034</v>
      </c>
      <c r="B2510" s="169">
        <v>4661.7</v>
      </c>
    </row>
    <row r="2511" spans="1:2">
      <c r="A2511" s="170">
        <v>39035</v>
      </c>
      <c r="B2511" s="169">
        <v>4661.91</v>
      </c>
    </row>
    <row r="2512" spans="1:2">
      <c r="A2512" s="170">
        <v>39036</v>
      </c>
      <c r="B2512" s="169">
        <v>4661.8500000000004</v>
      </c>
    </row>
    <row r="2513" spans="1:2">
      <c r="A2513" s="170">
        <v>39037</v>
      </c>
      <c r="B2513" s="169">
        <v>4661.84</v>
      </c>
    </row>
    <row r="2514" spans="1:2">
      <c r="A2514" s="170">
        <v>39038</v>
      </c>
      <c r="B2514" s="169">
        <v>4661.83</v>
      </c>
    </row>
    <row r="2515" spans="1:2">
      <c r="A2515" s="170">
        <v>39039</v>
      </c>
      <c r="B2515" s="169">
        <v>4661.78</v>
      </c>
    </row>
    <row r="2516" spans="1:2">
      <c r="A2516" s="170">
        <v>39040</v>
      </c>
      <c r="B2516" s="169">
        <v>4661.7700000000004</v>
      </c>
    </row>
    <row r="2517" spans="1:2">
      <c r="A2517" s="170">
        <v>39041</v>
      </c>
      <c r="B2517" s="169">
        <v>4661.76</v>
      </c>
    </row>
    <row r="2518" spans="1:2">
      <c r="A2518" s="170">
        <v>39042</v>
      </c>
      <c r="B2518" s="169">
        <v>4661.76</v>
      </c>
    </row>
    <row r="2519" spans="1:2">
      <c r="A2519" s="170">
        <v>39043</v>
      </c>
      <c r="B2519" s="169">
        <v>4661.76</v>
      </c>
    </row>
    <row r="2520" spans="1:2">
      <c r="A2520" s="170">
        <v>39044</v>
      </c>
      <c r="B2520" s="169">
        <v>4661.75</v>
      </c>
    </row>
    <row r="2521" spans="1:2">
      <c r="A2521" s="170">
        <v>39045</v>
      </c>
      <c r="B2521" s="169">
        <v>4661.75</v>
      </c>
    </row>
    <row r="2522" spans="1:2">
      <c r="A2522" s="170">
        <v>39046</v>
      </c>
      <c r="B2522" s="169">
        <v>4661.75</v>
      </c>
    </row>
    <row r="2523" spans="1:2">
      <c r="A2523" s="170">
        <v>39047</v>
      </c>
      <c r="B2523" s="169">
        <v>4661.6000000000004</v>
      </c>
    </row>
    <row r="2524" spans="1:2">
      <c r="A2524" s="170">
        <v>39048</v>
      </c>
      <c r="B2524" s="169">
        <v>4661.6000000000004</v>
      </c>
    </row>
    <row r="2525" spans="1:2">
      <c r="A2525" s="170">
        <v>39049</v>
      </c>
      <c r="B2525" s="169">
        <v>4661.6000000000004</v>
      </c>
    </row>
    <row r="2526" spans="1:2">
      <c r="A2526" s="170">
        <v>39050</v>
      </c>
      <c r="B2526" s="169">
        <v>4661.58</v>
      </c>
    </row>
    <row r="2527" spans="1:2">
      <c r="A2527" s="170">
        <v>39051</v>
      </c>
      <c r="B2527" s="169">
        <v>4661.58</v>
      </c>
    </row>
    <row r="2528" spans="1:2">
      <c r="A2528" s="170">
        <v>39052</v>
      </c>
      <c r="B2528" s="169">
        <v>4661.58</v>
      </c>
    </row>
    <row r="2529" spans="1:2">
      <c r="A2529" s="170">
        <v>39053</v>
      </c>
      <c r="B2529" s="169">
        <v>4661.58</v>
      </c>
    </row>
    <row r="2530" spans="1:2">
      <c r="A2530" s="170">
        <v>39054</v>
      </c>
      <c r="B2530" s="169">
        <v>4661.58</v>
      </c>
    </row>
    <row r="2531" spans="1:2">
      <c r="A2531" s="170">
        <v>39055</v>
      </c>
      <c r="B2531" s="169">
        <v>4661.54</v>
      </c>
    </row>
    <row r="2532" spans="1:2">
      <c r="A2532" s="170">
        <v>39056</v>
      </c>
      <c r="B2532" s="169">
        <v>4661.57</v>
      </c>
    </row>
    <row r="2533" spans="1:2">
      <c r="A2533" s="170">
        <v>39057</v>
      </c>
      <c r="B2533" s="169">
        <v>4661.58</v>
      </c>
    </row>
    <row r="2534" spans="1:2">
      <c r="A2534" s="170">
        <v>39058</v>
      </c>
      <c r="B2534" s="169">
        <v>4661.58</v>
      </c>
    </row>
    <row r="2535" spans="1:2">
      <c r="A2535" s="170">
        <v>39059</v>
      </c>
      <c r="B2535" s="169">
        <v>4661.58</v>
      </c>
    </row>
    <row r="2536" spans="1:2">
      <c r="A2536" s="170">
        <v>39060</v>
      </c>
      <c r="B2536" s="169">
        <v>4661.58</v>
      </c>
    </row>
    <row r="2537" spans="1:2">
      <c r="A2537" s="170">
        <v>39061</v>
      </c>
      <c r="B2537" s="169">
        <v>4661.58</v>
      </c>
    </row>
    <row r="2538" spans="1:2">
      <c r="A2538" s="170">
        <v>39062</v>
      </c>
      <c r="B2538" s="169">
        <v>4661.58</v>
      </c>
    </row>
    <row r="2539" spans="1:2">
      <c r="A2539" s="170">
        <v>39063</v>
      </c>
      <c r="B2539" s="169">
        <v>4661.58</v>
      </c>
    </row>
    <row r="2540" spans="1:2">
      <c r="A2540" s="170">
        <v>39064</v>
      </c>
      <c r="B2540" s="169">
        <v>4661.6000000000004</v>
      </c>
    </row>
    <row r="2541" spans="1:2">
      <c r="A2541" s="170">
        <v>39065</v>
      </c>
      <c r="B2541" s="169">
        <v>4661.83</v>
      </c>
    </row>
    <row r="2542" spans="1:2">
      <c r="A2542" s="170">
        <v>39066</v>
      </c>
      <c r="B2542" s="169">
        <v>4661.8500000000004</v>
      </c>
    </row>
    <row r="2543" spans="1:2">
      <c r="A2543" s="170">
        <v>39067</v>
      </c>
      <c r="B2543" s="169">
        <v>4661.83</v>
      </c>
    </row>
    <row r="2544" spans="1:2">
      <c r="A2544" s="170">
        <v>39068</v>
      </c>
      <c r="B2544" s="169">
        <v>4661.78</v>
      </c>
    </row>
    <row r="2545" spans="1:2">
      <c r="A2545" s="170">
        <v>39069</v>
      </c>
      <c r="B2545" s="169">
        <v>4661.76</v>
      </c>
    </row>
    <row r="2546" spans="1:2">
      <c r="A2546" s="170">
        <v>39070</v>
      </c>
      <c r="B2546" s="169">
        <v>4661.6000000000004</v>
      </c>
    </row>
    <row r="2547" spans="1:2">
      <c r="A2547" s="170">
        <v>39071</v>
      </c>
      <c r="B2547" s="169">
        <v>4661.6000000000004</v>
      </c>
    </row>
    <row r="2548" spans="1:2">
      <c r="A2548" s="170">
        <v>39072</v>
      </c>
      <c r="B2548" s="169">
        <v>4661.58</v>
      </c>
    </row>
    <row r="2549" spans="1:2">
      <c r="A2549" s="170">
        <v>39073</v>
      </c>
      <c r="B2549" s="169">
        <v>4661.58</v>
      </c>
    </row>
    <row r="2550" spans="1:2">
      <c r="A2550" s="170">
        <v>39074</v>
      </c>
      <c r="B2550" s="169">
        <v>4661.59</v>
      </c>
    </row>
    <row r="2551" spans="1:2">
      <c r="A2551" s="170">
        <v>39075</v>
      </c>
      <c r="B2551" s="169">
        <v>4661.59</v>
      </c>
    </row>
    <row r="2552" spans="1:2">
      <c r="A2552" s="170">
        <v>39076</v>
      </c>
      <c r="B2552" s="169">
        <v>4661.59</v>
      </c>
    </row>
    <row r="2553" spans="1:2">
      <c r="A2553" s="170">
        <v>39077</v>
      </c>
      <c r="B2553" s="169">
        <v>4661.59</v>
      </c>
    </row>
    <row r="2554" spans="1:2">
      <c r="A2554" s="170">
        <v>39078</v>
      </c>
      <c r="B2554" s="169">
        <v>4661.6000000000004</v>
      </c>
    </row>
    <row r="2555" spans="1:2">
      <c r="A2555" s="170">
        <v>39079</v>
      </c>
      <c r="B2555" s="169">
        <v>4661.6000000000004</v>
      </c>
    </row>
    <row r="2556" spans="1:2">
      <c r="A2556" s="170">
        <v>39080</v>
      </c>
      <c r="B2556" s="169">
        <v>4661.6000000000004</v>
      </c>
    </row>
    <row r="2557" spans="1:2">
      <c r="A2557" s="170">
        <v>39081</v>
      </c>
      <c r="B2557" s="169">
        <v>4661.6000000000004</v>
      </c>
    </row>
    <row r="2558" spans="1:2">
      <c r="A2558" s="170">
        <v>39082</v>
      </c>
      <c r="B2558" s="169">
        <v>4661.58</v>
      </c>
    </row>
    <row r="2559" spans="1:2">
      <c r="A2559" s="170">
        <v>39083</v>
      </c>
      <c r="B2559" s="169">
        <v>4661.58</v>
      </c>
    </row>
    <row r="2560" spans="1:2">
      <c r="A2560" s="170">
        <v>39084</v>
      </c>
      <c r="B2560" s="169">
        <v>4661.58</v>
      </c>
    </row>
    <row r="2561" spans="1:2">
      <c r="A2561" s="170">
        <v>39085</v>
      </c>
      <c r="B2561" s="169">
        <v>4661.58</v>
      </c>
    </row>
    <row r="2562" spans="1:2">
      <c r="A2562" s="170">
        <v>39086</v>
      </c>
      <c r="B2562" s="169">
        <v>4661.6000000000004</v>
      </c>
    </row>
    <row r="2563" spans="1:2">
      <c r="A2563" s="170">
        <v>39087</v>
      </c>
      <c r="B2563" s="169">
        <v>4661.6000000000004</v>
      </c>
    </row>
    <row r="2564" spans="1:2">
      <c r="A2564" s="170">
        <v>39088</v>
      </c>
      <c r="B2564" s="169">
        <v>4661.58</v>
      </c>
    </row>
    <row r="2565" spans="1:2">
      <c r="A2565" s="170">
        <v>39089</v>
      </c>
      <c r="B2565" s="169">
        <v>4661.58</v>
      </c>
    </row>
    <row r="2566" spans="1:2">
      <c r="A2566" s="170">
        <v>39090</v>
      </c>
      <c r="B2566" s="169">
        <v>4661.58</v>
      </c>
    </row>
    <row r="2567" spans="1:2">
      <c r="A2567" s="170">
        <v>39091</v>
      </c>
      <c r="B2567" s="169">
        <v>4661.58</v>
      </c>
    </row>
    <row r="2568" spans="1:2">
      <c r="A2568" s="170">
        <v>39092</v>
      </c>
      <c r="B2568" s="169">
        <v>4661.58</v>
      </c>
    </row>
    <row r="2569" spans="1:2">
      <c r="A2569" s="170">
        <v>39093</v>
      </c>
      <c r="B2569" s="169">
        <v>4661.6000000000004</v>
      </c>
    </row>
    <row r="2570" spans="1:2">
      <c r="A2570" s="170">
        <v>39094</v>
      </c>
      <c r="B2570" s="169">
        <v>4661.58</v>
      </c>
    </row>
    <row r="2571" spans="1:2">
      <c r="A2571" s="170">
        <v>39095</v>
      </c>
      <c r="B2571" s="169">
        <v>4661.53</v>
      </c>
    </row>
    <row r="2572" spans="1:2">
      <c r="A2572" s="170">
        <v>39096</v>
      </c>
      <c r="B2572" s="169">
        <v>4661.5200000000004</v>
      </c>
    </row>
    <row r="2573" spans="1:2">
      <c r="A2573" s="170">
        <v>39097</v>
      </c>
      <c r="B2573" s="169">
        <v>4661.5200000000004</v>
      </c>
    </row>
    <row r="2574" spans="1:2">
      <c r="A2574" s="170">
        <v>39098</v>
      </c>
      <c r="B2574" s="169">
        <v>4661.5200000000004</v>
      </c>
    </row>
    <row r="2575" spans="1:2">
      <c r="A2575" s="170">
        <v>39099</v>
      </c>
      <c r="B2575" s="169">
        <v>4661.5200000000004</v>
      </c>
    </row>
    <row r="2576" spans="1:2">
      <c r="A2576" s="170">
        <v>39100</v>
      </c>
      <c r="B2576" s="169">
        <v>4661.5200000000004</v>
      </c>
    </row>
    <row r="2577" spans="1:2">
      <c r="A2577" s="170">
        <v>39101</v>
      </c>
      <c r="B2577" s="169">
        <v>4661.55</v>
      </c>
    </row>
    <row r="2578" spans="1:2">
      <c r="A2578" s="170">
        <v>39102</v>
      </c>
      <c r="B2578" s="169">
        <v>4661.58</v>
      </c>
    </row>
    <row r="2579" spans="1:2">
      <c r="A2579" s="170">
        <v>39103</v>
      </c>
      <c r="B2579" s="169">
        <v>4661.58</v>
      </c>
    </row>
    <row r="2580" spans="1:2">
      <c r="A2580" s="170">
        <v>39104</v>
      </c>
      <c r="B2580" s="169">
        <v>4661.58</v>
      </c>
    </row>
    <row r="2581" spans="1:2">
      <c r="A2581" s="170">
        <v>39105</v>
      </c>
      <c r="B2581" s="169">
        <v>4661.58</v>
      </c>
    </row>
    <row r="2582" spans="1:2">
      <c r="A2582" s="170">
        <v>39106</v>
      </c>
      <c r="B2582" s="169">
        <v>4661.58</v>
      </c>
    </row>
    <row r="2583" spans="1:2">
      <c r="A2583" s="170">
        <v>39107</v>
      </c>
      <c r="B2583" s="169">
        <v>4661.58</v>
      </c>
    </row>
    <row r="2584" spans="1:2">
      <c r="A2584" s="170">
        <v>39108</v>
      </c>
      <c r="B2584" s="169">
        <v>4661.58</v>
      </c>
    </row>
    <row r="2585" spans="1:2">
      <c r="A2585" s="170">
        <v>39109</v>
      </c>
      <c r="B2585" s="169">
        <v>4661.58</v>
      </c>
    </row>
    <row r="2586" spans="1:2">
      <c r="A2586" s="170">
        <v>39110</v>
      </c>
      <c r="B2586" s="169">
        <v>4661.58</v>
      </c>
    </row>
    <row r="2587" spans="1:2">
      <c r="A2587" s="170">
        <v>39111</v>
      </c>
      <c r="B2587" s="169">
        <v>4661.75</v>
      </c>
    </row>
    <row r="2588" spans="1:2">
      <c r="A2588" s="170">
        <v>39112</v>
      </c>
      <c r="B2588" s="169">
        <v>4662</v>
      </c>
    </row>
    <row r="2589" spans="1:2">
      <c r="A2589" s="170">
        <v>39113</v>
      </c>
      <c r="B2589" s="169">
        <v>4662.25</v>
      </c>
    </row>
    <row r="2590" spans="1:2">
      <c r="A2590" s="170">
        <v>39114</v>
      </c>
      <c r="B2590" s="169">
        <v>4662.3500000000004</v>
      </c>
    </row>
    <row r="2591" spans="1:2">
      <c r="A2591" s="170">
        <v>39115</v>
      </c>
      <c r="B2591" s="169">
        <v>4662.6000000000004</v>
      </c>
    </row>
    <row r="2592" spans="1:2">
      <c r="A2592" s="170">
        <v>39116</v>
      </c>
      <c r="B2592" s="169">
        <v>4662.83</v>
      </c>
    </row>
    <row r="2593" spans="1:2">
      <c r="A2593" s="170">
        <v>39117</v>
      </c>
      <c r="B2593" s="169">
        <v>4663.08</v>
      </c>
    </row>
    <row r="2594" spans="1:2">
      <c r="A2594" s="170">
        <v>39118</v>
      </c>
      <c r="B2594" s="169">
        <v>4663.32</v>
      </c>
    </row>
    <row r="2595" spans="1:2">
      <c r="A2595" s="170">
        <v>39119</v>
      </c>
      <c r="B2595" s="169">
        <v>4663.53</v>
      </c>
    </row>
    <row r="2596" spans="1:2">
      <c r="A2596" s="170">
        <v>39120</v>
      </c>
      <c r="B2596" s="169">
        <v>4663.78</v>
      </c>
    </row>
    <row r="2597" spans="1:2">
      <c r="A2597" s="170">
        <v>39121</v>
      </c>
      <c r="B2597" s="169">
        <v>4664.08</v>
      </c>
    </row>
    <row r="2598" spans="1:2">
      <c r="A2598" s="170">
        <v>39122</v>
      </c>
      <c r="B2598" s="169">
        <v>4664.3500000000004</v>
      </c>
    </row>
    <row r="2599" spans="1:2">
      <c r="A2599" s="170">
        <v>39123</v>
      </c>
      <c r="B2599" s="169">
        <v>4664.76</v>
      </c>
    </row>
    <row r="2600" spans="1:2">
      <c r="A2600" s="170">
        <v>39124</v>
      </c>
      <c r="B2600" s="169">
        <v>4665.5200000000004</v>
      </c>
    </row>
    <row r="2601" spans="1:2">
      <c r="A2601" s="170">
        <v>39125</v>
      </c>
      <c r="B2601" s="169">
        <v>4666.08</v>
      </c>
    </row>
    <row r="2602" spans="1:2">
      <c r="A2602" s="170">
        <v>39126</v>
      </c>
      <c r="B2602" s="169">
        <v>4666.5</v>
      </c>
    </row>
    <row r="2603" spans="1:2">
      <c r="A2603" s="170">
        <v>39127</v>
      </c>
      <c r="B2603" s="169">
        <v>4666.76</v>
      </c>
    </row>
    <row r="2604" spans="1:2">
      <c r="A2604" s="170">
        <v>39128</v>
      </c>
      <c r="B2604" s="169">
        <v>4667.0200000000004</v>
      </c>
    </row>
    <row r="2605" spans="1:2">
      <c r="A2605" s="170">
        <v>39129</v>
      </c>
      <c r="B2605" s="169">
        <v>4667.3500000000004</v>
      </c>
    </row>
    <row r="2606" spans="1:2">
      <c r="A2606" s="170">
        <v>39130</v>
      </c>
      <c r="B2606" s="169">
        <v>4667.6000000000004</v>
      </c>
    </row>
    <row r="2607" spans="1:2">
      <c r="A2607" s="170">
        <v>39131</v>
      </c>
      <c r="B2607" s="169">
        <v>4667.88</v>
      </c>
    </row>
    <row r="2608" spans="1:2">
      <c r="A2608" s="170">
        <v>39132</v>
      </c>
      <c r="B2608" s="169">
        <v>4668.2700000000004</v>
      </c>
    </row>
    <row r="2609" spans="1:2">
      <c r="A2609" s="170">
        <v>39133</v>
      </c>
      <c r="B2609" s="169">
        <v>4668.3500000000004</v>
      </c>
    </row>
    <row r="2610" spans="1:2">
      <c r="A2610" s="170">
        <v>39134</v>
      </c>
      <c r="B2610" s="169">
        <v>4668.33</v>
      </c>
    </row>
    <row r="2611" spans="1:2">
      <c r="A2611" s="170">
        <v>39135</v>
      </c>
      <c r="B2611" s="169">
        <v>4668.3500000000004</v>
      </c>
    </row>
    <row r="2612" spans="1:2">
      <c r="A2612" s="170">
        <v>39136</v>
      </c>
      <c r="B2612" s="169">
        <v>4668.5</v>
      </c>
    </row>
    <row r="2613" spans="1:2">
      <c r="A2613" s="170">
        <v>39137</v>
      </c>
      <c r="B2613" s="169">
        <v>4668.5</v>
      </c>
    </row>
    <row r="2614" spans="1:2">
      <c r="A2614" s="170">
        <v>39138</v>
      </c>
      <c r="B2614" s="169">
        <v>4668.5</v>
      </c>
    </row>
    <row r="2615" spans="1:2">
      <c r="A2615" s="170">
        <v>39139</v>
      </c>
      <c r="B2615" s="169">
        <v>4668.5</v>
      </c>
    </row>
    <row r="2616" spans="1:2">
      <c r="A2616" s="170">
        <v>39140</v>
      </c>
      <c r="B2616" s="169">
        <v>4668.5</v>
      </c>
    </row>
    <row r="2617" spans="1:2">
      <c r="A2617" s="170">
        <v>39141</v>
      </c>
      <c r="B2617" s="169">
        <v>4668.49</v>
      </c>
    </row>
    <row r="2618" spans="1:2">
      <c r="A2618" s="170">
        <v>39142</v>
      </c>
      <c r="B2618" s="169">
        <v>4668.43</v>
      </c>
    </row>
    <row r="2619" spans="1:2">
      <c r="A2619" s="170">
        <v>39143</v>
      </c>
      <c r="B2619" s="169">
        <v>4668.3500000000004</v>
      </c>
    </row>
    <row r="2620" spans="1:2">
      <c r="A2620" s="170">
        <v>39144</v>
      </c>
      <c r="B2620" s="169">
        <v>4668.33</v>
      </c>
    </row>
    <row r="2621" spans="1:2">
      <c r="A2621" s="170">
        <v>39145</v>
      </c>
      <c r="B2621" s="169">
        <v>4668.33</v>
      </c>
    </row>
    <row r="2622" spans="1:2">
      <c r="A2622" s="170">
        <v>39146</v>
      </c>
      <c r="B2622" s="169">
        <v>4668.29</v>
      </c>
    </row>
    <row r="2623" spans="1:2">
      <c r="A2623" s="170">
        <v>39147</v>
      </c>
      <c r="B2623" s="169">
        <v>4668.2700000000004</v>
      </c>
    </row>
    <row r="2624" spans="1:2">
      <c r="A2624" s="170">
        <v>39148</v>
      </c>
      <c r="B2624" s="169">
        <v>4668.2700000000004</v>
      </c>
    </row>
    <row r="2625" spans="1:2">
      <c r="A2625" s="170">
        <v>39149</v>
      </c>
      <c r="B2625" s="169">
        <v>4668.5200000000004</v>
      </c>
    </row>
    <row r="2626" spans="1:2">
      <c r="A2626" s="170">
        <v>39150</v>
      </c>
      <c r="B2626" s="169">
        <v>4668.78</v>
      </c>
    </row>
    <row r="2627" spans="1:2">
      <c r="A2627" s="170">
        <v>39151</v>
      </c>
      <c r="B2627" s="169">
        <v>4669.25</v>
      </c>
    </row>
    <row r="2628" spans="1:2">
      <c r="A2628" s="170">
        <v>39152</v>
      </c>
      <c r="B2628" s="169">
        <v>4669.51</v>
      </c>
    </row>
    <row r="2629" spans="1:2">
      <c r="A2629" s="170">
        <v>39153</v>
      </c>
      <c r="B2629" s="169">
        <v>4669.78</v>
      </c>
    </row>
    <row r="2630" spans="1:2">
      <c r="A2630" s="170">
        <v>39154</v>
      </c>
      <c r="B2630" s="169">
        <v>4669.9799999999996</v>
      </c>
    </row>
    <row r="2631" spans="1:2">
      <c r="A2631" s="170">
        <v>39155</v>
      </c>
      <c r="B2631" s="169">
        <v>4669.83</v>
      </c>
    </row>
    <row r="2632" spans="1:2">
      <c r="A2632" s="170">
        <v>39156</v>
      </c>
      <c r="B2632" s="169">
        <v>4669.78</v>
      </c>
    </row>
    <row r="2633" spans="1:2">
      <c r="A2633" s="170">
        <v>39157</v>
      </c>
      <c r="B2633" s="169">
        <v>4670.0200000000004</v>
      </c>
    </row>
    <row r="2634" spans="1:2">
      <c r="A2634" s="170">
        <v>39158</v>
      </c>
      <c r="B2634" s="169">
        <v>4670.3500000000004</v>
      </c>
    </row>
    <row r="2635" spans="1:2">
      <c r="A2635" s="170">
        <v>39159</v>
      </c>
      <c r="B2635" s="169">
        <v>4670.83</v>
      </c>
    </row>
    <row r="2636" spans="1:2">
      <c r="A2636" s="170">
        <v>39160</v>
      </c>
      <c r="B2636" s="169">
        <v>4671.2700000000004</v>
      </c>
    </row>
    <row r="2637" spans="1:2">
      <c r="A2637" s="170">
        <v>39161</v>
      </c>
      <c r="B2637" s="169">
        <v>4671.75</v>
      </c>
    </row>
    <row r="2638" spans="1:2">
      <c r="A2638" s="170">
        <v>39162</v>
      </c>
      <c r="B2638" s="169">
        <v>4672.22</v>
      </c>
    </row>
    <row r="2639" spans="1:2">
      <c r="A2639" s="170">
        <v>39163</v>
      </c>
      <c r="B2639" s="169">
        <v>4672.33</v>
      </c>
    </row>
    <row r="2640" spans="1:2">
      <c r="A2640" s="170">
        <v>39164</v>
      </c>
      <c r="B2640" s="169">
        <v>4672.25</v>
      </c>
    </row>
    <row r="2641" spans="1:2">
      <c r="A2641" s="170">
        <v>39165</v>
      </c>
      <c r="B2641" s="169">
        <v>4672.0200000000004</v>
      </c>
    </row>
    <row r="2642" spans="1:2">
      <c r="A2642" s="170">
        <v>39166</v>
      </c>
      <c r="B2642" s="169">
        <v>4671.83</v>
      </c>
    </row>
    <row r="2643" spans="1:2">
      <c r="A2643" s="170">
        <v>39167</v>
      </c>
      <c r="B2643" s="169">
        <v>4671.8100000000004</v>
      </c>
    </row>
    <row r="2644" spans="1:2">
      <c r="A2644" s="170">
        <v>39168</v>
      </c>
      <c r="B2644" s="169">
        <v>4672</v>
      </c>
    </row>
    <row r="2645" spans="1:2">
      <c r="A2645" s="170">
        <v>39169</v>
      </c>
      <c r="B2645" s="169">
        <v>4672.1000000000004</v>
      </c>
    </row>
    <row r="2646" spans="1:2">
      <c r="A2646" s="170">
        <v>39170</v>
      </c>
      <c r="B2646" s="169">
        <v>4672.1499999999996</v>
      </c>
    </row>
    <row r="2647" spans="1:2">
      <c r="A2647" s="170">
        <v>39171</v>
      </c>
      <c r="B2647" s="169">
        <v>4672.1000000000004</v>
      </c>
    </row>
    <row r="2648" spans="1:2">
      <c r="A2648" s="170">
        <v>39172</v>
      </c>
      <c r="B2648" s="169">
        <v>4672.08</v>
      </c>
    </row>
    <row r="2649" spans="1:2">
      <c r="A2649" s="170">
        <v>39173</v>
      </c>
      <c r="B2649" s="169">
        <v>4672.08</v>
      </c>
    </row>
    <row r="2650" spans="1:2">
      <c r="A2650" s="170">
        <v>39174</v>
      </c>
      <c r="B2650" s="169">
        <v>4672.08</v>
      </c>
    </row>
    <row r="2651" spans="1:2">
      <c r="A2651" s="170">
        <v>39175</v>
      </c>
      <c r="B2651" s="169">
        <v>4672</v>
      </c>
    </row>
    <row r="2652" spans="1:2">
      <c r="A2652" s="170">
        <v>39176</v>
      </c>
      <c r="B2652" s="169">
        <v>4671.78</v>
      </c>
    </row>
    <row r="2653" spans="1:2">
      <c r="A2653" s="170">
        <v>39177</v>
      </c>
      <c r="B2653" s="169">
        <v>4671.6000000000004</v>
      </c>
    </row>
    <row r="2654" spans="1:2">
      <c r="A2654" s="170">
        <v>39178</v>
      </c>
      <c r="B2654" s="169">
        <v>4671.59</v>
      </c>
    </row>
    <row r="2655" spans="1:2">
      <c r="A2655" s="170">
        <v>39179</v>
      </c>
      <c r="B2655" s="169">
        <v>4671.75</v>
      </c>
    </row>
    <row r="2656" spans="1:2">
      <c r="A2656" s="170">
        <v>39180</v>
      </c>
      <c r="B2656" s="169">
        <v>4672.01</v>
      </c>
    </row>
    <row r="2657" spans="1:2">
      <c r="A2657" s="170">
        <v>39181</v>
      </c>
      <c r="B2657" s="169">
        <v>4672.25</v>
      </c>
    </row>
    <row r="2658" spans="1:2">
      <c r="A2658" s="170">
        <v>39182</v>
      </c>
      <c r="B2658" s="169">
        <v>4672.1000000000004</v>
      </c>
    </row>
    <row r="2659" spans="1:2">
      <c r="A2659" s="170">
        <v>39183</v>
      </c>
      <c r="B2659" s="169">
        <v>4672.08</v>
      </c>
    </row>
    <row r="2660" spans="1:2">
      <c r="A2660" s="170">
        <v>39184</v>
      </c>
      <c r="B2660" s="169">
        <v>4672.1000000000004</v>
      </c>
    </row>
    <row r="2661" spans="1:2">
      <c r="A2661" s="170">
        <v>39185</v>
      </c>
      <c r="B2661" s="169">
        <v>4672.25</v>
      </c>
    </row>
    <row r="2662" spans="1:2">
      <c r="A2662" s="170">
        <v>39186</v>
      </c>
      <c r="B2662" s="169">
        <v>4672.25</v>
      </c>
    </row>
    <row r="2663" spans="1:2">
      <c r="A2663" s="170">
        <v>39187</v>
      </c>
      <c r="B2663" s="169">
        <v>4672.26</v>
      </c>
    </row>
    <row r="2664" spans="1:2">
      <c r="A2664" s="170">
        <v>39188</v>
      </c>
      <c r="B2664" s="169">
        <v>4672</v>
      </c>
    </row>
    <row r="2665" spans="1:2">
      <c r="A2665" s="170">
        <v>39189</v>
      </c>
      <c r="B2665" s="169">
        <v>4672.0200000000004</v>
      </c>
    </row>
    <row r="2666" spans="1:2">
      <c r="A2666" s="170">
        <v>39190</v>
      </c>
      <c r="B2666" s="169">
        <v>4672.07</v>
      </c>
    </row>
    <row r="2667" spans="1:2">
      <c r="A2667" s="170">
        <v>39191</v>
      </c>
      <c r="B2667" s="169">
        <v>4672.1000000000004</v>
      </c>
    </row>
    <row r="2668" spans="1:2">
      <c r="A2668" s="170">
        <v>39192</v>
      </c>
      <c r="B2668" s="169">
        <v>4672.25</v>
      </c>
    </row>
    <row r="2669" spans="1:2">
      <c r="A2669" s="170">
        <v>39193</v>
      </c>
      <c r="B2669" s="169">
        <v>4672.2700000000004</v>
      </c>
    </row>
    <row r="2670" spans="1:2">
      <c r="A2670" s="170">
        <v>39194</v>
      </c>
      <c r="B2670" s="169">
        <v>4672.25</v>
      </c>
    </row>
    <row r="2671" spans="1:2">
      <c r="A2671" s="170">
        <v>39195</v>
      </c>
      <c r="B2671" s="169">
        <v>4672.25</v>
      </c>
    </row>
    <row r="2672" spans="1:2">
      <c r="A2672" s="170">
        <v>39196</v>
      </c>
      <c r="B2672" s="169">
        <v>4672.1000000000004</v>
      </c>
    </row>
    <row r="2673" spans="1:2">
      <c r="A2673" s="170">
        <v>39197</v>
      </c>
      <c r="B2673" s="169">
        <v>4672.1000000000004</v>
      </c>
    </row>
    <row r="2674" spans="1:2">
      <c r="A2674" s="170">
        <v>39198</v>
      </c>
      <c r="B2674" s="169">
        <v>4672.25</v>
      </c>
    </row>
    <row r="2675" spans="1:2">
      <c r="A2675" s="170">
        <v>39199</v>
      </c>
      <c r="B2675" s="169">
        <v>4672.2700000000004</v>
      </c>
    </row>
    <row r="2676" spans="1:2">
      <c r="A2676" s="170">
        <v>39200</v>
      </c>
      <c r="B2676" s="169">
        <v>4672.33</v>
      </c>
    </row>
    <row r="2677" spans="1:2">
      <c r="A2677" s="170">
        <v>39201</v>
      </c>
      <c r="B2677" s="169">
        <v>4672.5</v>
      </c>
    </row>
    <row r="2678" spans="1:2">
      <c r="A2678" s="170">
        <v>39202</v>
      </c>
      <c r="B2678" s="169">
        <v>4672.5</v>
      </c>
    </row>
    <row r="2679" spans="1:2">
      <c r="A2679" s="170">
        <v>39203</v>
      </c>
      <c r="B2679" s="169">
        <v>4672.3500000000004</v>
      </c>
    </row>
    <row r="2680" spans="1:2">
      <c r="A2680" s="170">
        <v>39204</v>
      </c>
      <c r="B2680" s="169">
        <v>4672.3500000000004</v>
      </c>
    </row>
    <row r="2681" spans="1:2">
      <c r="A2681" s="170">
        <v>39205</v>
      </c>
      <c r="B2681" s="169">
        <v>4672.51</v>
      </c>
    </row>
    <row r="2682" spans="1:2">
      <c r="A2682" s="170">
        <v>39206</v>
      </c>
      <c r="B2682" s="169">
        <v>4672.3500000000004</v>
      </c>
    </row>
    <row r="2683" spans="1:2">
      <c r="A2683" s="170">
        <v>39207</v>
      </c>
      <c r="B2683" s="169">
        <v>4672.32</v>
      </c>
    </row>
    <row r="2684" spans="1:2">
      <c r="A2684" s="170">
        <v>39208</v>
      </c>
      <c r="B2684" s="169">
        <v>4672.2700000000004</v>
      </c>
    </row>
    <row r="2685" spans="1:2">
      <c r="A2685" s="170">
        <v>39209</v>
      </c>
      <c r="B2685" s="169">
        <v>4672.33</v>
      </c>
    </row>
    <row r="2686" spans="1:2">
      <c r="A2686" s="170">
        <v>39210</v>
      </c>
      <c r="B2686" s="169">
        <v>4672.33</v>
      </c>
    </row>
    <row r="2687" spans="1:2">
      <c r="A2687" s="170">
        <v>39211</v>
      </c>
      <c r="B2687" s="169">
        <v>4672.3500000000004</v>
      </c>
    </row>
    <row r="2688" spans="1:2">
      <c r="A2688" s="170">
        <v>39212</v>
      </c>
      <c r="B2688" s="169">
        <v>4672.3500000000004</v>
      </c>
    </row>
    <row r="2689" spans="1:2">
      <c r="A2689" s="170">
        <v>39213</v>
      </c>
      <c r="B2689" s="169">
        <v>4672.4399999999996</v>
      </c>
    </row>
    <row r="2690" spans="1:2">
      <c r="A2690" s="170">
        <v>39214</v>
      </c>
      <c r="B2690" s="169">
        <v>4672.5</v>
      </c>
    </row>
    <row r="2691" spans="1:2">
      <c r="A2691" s="170">
        <v>39215</v>
      </c>
      <c r="B2691" s="169">
        <v>4672.3500000000004</v>
      </c>
    </row>
    <row r="2692" spans="1:2">
      <c r="A2692" s="170">
        <v>39216</v>
      </c>
      <c r="B2692" s="169">
        <v>4672.33</v>
      </c>
    </row>
    <row r="2693" spans="1:2">
      <c r="A2693" s="170">
        <v>39217</v>
      </c>
      <c r="B2693" s="169">
        <v>4672.3</v>
      </c>
    </row>
    <row r="2694" spans="1:2">
      <c r="A2694" s="170">
        <v>39218</v>
      </c>
      <c r="B2694" s="169">
        <v>4672.33</v>
      </c>
    </row>
    <row r="2695" spans="1:2">
      <c r="A2695" s="170">
        <v>39219</v>
      </c>
      <c r="B2695" s="169">
        <v>4672.2700000000004</v>
      </c>
    </row>
    <row r="2696" spans="1:2">
      <c r="A2696" s="170">
        <v>39220</v>
      </c>
      <c r="B2696" s="169">
        <v>4672.26</v>
      </c>
    </row>
    <row r="2697" spans="1:2">
      <c r="A2697" s="170">
        <v>39221</v>
      </c>
      <c r="B2697" s="169">
        <v>4672.1000000000004</v>
      </c>
    </row>
    <row r="2698" spans="1:2">
      <c r="A2698" s="170">
        <v>39222</v>
      </c>
      <c r="B2698" s="169">
        <v>4672.0200000000004</v>
      </c>
    </row>
    <row r="2699" spans="1:2">
      <c r="A2699" s="170">
        <v>39223</v>
      </c>
      <c r="B2699" s="169">
        <v>4672</v>
      </c>
    </row>
    <row r="2700" spans="1:2">
      <c r="A2700" s="170">
        <v>39224</v>
      </c>
      <c r="B2700" s="169">
        <v>4671.8500000000004</v>
      </c>
    </row>
    <row r="2701" spans="1:2">
      <c r="A2701" s="170">
        <v>39225</v>
      </c>
      <c r="B2701" s="169">
        <v>4671.8500000000004</v>
      </c>
    </row>
    <row r="2702" spans="1:2">
      <c r="A2702" s="170">
        <v>39226</v>
      </c>
      <c r="B2702" s="169">
        <v>4671.83</v>
      </c>
    </row>
    <row r="2703" spans="1:2">
      <c r="A2703" s="170">
        <v>39227</v>
      </c>
      <c r="B2703" s="169">
        <v>4671.75</v>
      </c>
    </row>
    <row r="2704" spans="1:2">
      <c r="A2704" s="170">
        <v>39228</v>
      </c>
      <c r="B2704" s="169">
        <v>4671.6000000000004</v>
      </c>
    </row>
    <row r="2705" spans="1:2">
      <c r="A2705" s="170">
        <v>39229</v>
      </c>
      <c r="B2705" s="169">
        <v>4671.3500000000004</v>
      </c>
    </row>
    <row r="2706" spans="1:2">
      <c r="A2706" s="170">
        <v>39230</v>
      </c>
      <c r="B2706" s="169">
        <v>4671.2700000000004</v>
      </c>
    </row>
    <row r="2707" spans="1:2">
      <c r="A2707" s="170">
        <v>39231</v>
      </c>
      <c r="B2707" s="169">
        <v>4671.1000000000004</v>
      </c>
    </row>
    <row r="2708" spans="1:2">
      <c r="A2708" s="170">
        <v>39232</v>
      </c>
      <c r="B2708" s="169">
        <v>4671.01</v>
      </c>
    </row>
    <row r="2709" spans="1:2">
      <c r="A2709" s="170">
        <v>39233</v>
      </c>
      <c r="B2709" s="169">
        <v>4670.7700000000004</v>
      </c>
    </row>
    <row r="2710" spans="1:2">
      <c r="A2710" s="170">
        <v>39234</v>
      </c>
      <c r="B2710" s="169">
        <v>4670.58</v>
      </c>
    </row>
    <row r="2711" spans="1:2">
      <c r="A2711" s="170">
        <v>39235</v>
      </c>
      <c r="B2711" s="169">
        <v>4670.28</v>
      </c>
    </row>
    <row r="2712" spans="1:2">
      <c r="A2712" s="170">
        <v>39236</v>
      </c>
      <c r="B2712" s="169">
        <v>4670.0200000000004</v>
      </c>
    </row>
    <row r="2713" spans="1:2">
      <c r="A2713" s="170">
        <v>39237</v>
      </c>
      <c r="B2713" s="169">
        <v>4669.76</v>
      </c>
    </row>
    <row r="2714" spans="1:2">
      <c r="A2714" s="170">
        <v>39238</v>
      </c>
      <c r="B2714" s="169">
        <v>4669.3900000000003</v>
      </c>
    </row>
    <row r="2715" spans="1:2">
      <c r="A2715" s="170">
        <v>39239</v>
      </c>
      <c r="B2715" s="169">
        <v>4669.2700000000004</v>
      </c>
    </row>
    <row r="2716" spans="1:2">
      <c r="A2716" s="170">
        <v>39240</v>
      </c>
      <c r="B2716" s="169">
        <v>4669.0200000000004</v>
      </c>
    </row>
    <row r="2717" spans="1:2">
      <c r="A2717" s="170">
        <v>39241</v>
      </c>
      <c r="B2717" s="169">
        <v>4668.78</v>
      </c>
    </row>
    <row r="2718" spans="1:2">
      <c r="A2718" s="170">
        <v>39242</v>
      </c>
      <c r="B2718" s="169">
        <v>4668.58</v>
      </c>
    </row>
    <row r="2719" spans="1:2">
      <c r="A2719" s="170">
        <v>39243</v>
      </c>
      <c r="B2719" s="169">
        <v>4668.3500000000004</v>
      </c>
    </row>
    <row r="2720" spans="1:2">
      <c r="A2720" s="170">
        <v>39244</v>
      </c>
      <c r="B2720" s="169">
        <v>4668.1000000000004</v>
      </c>
    </row>
    <row r="2721" spans="1:2">
      <c r="A2721" s="170">
        <v>39245</v>
      </c>
      <c r="B2721" s="169">
        <v>4668</v>
      </c>
    </row>
    <row r="2722" spans="1:2">
      <c r="A2722" s="170">
        <v>39246</v>
      </c>
      <c r="B2722" s="169">
        <v>4667.6000000000004</v>
      </c>
    </row>
    <row r="2723" spans="1:2">
      <c r="A2723" s="170">
        <v>39247</v>
      </c>
      <c r="B2723" s="169">
        <v>4667.3500000000004</v>
      </c>
    </row>
    <row r="2724" spans="1:2">
      <c r="A2724" s="170">
        <v>39248</v>
      </c>
      <c r="B2724" s="169">
        <v>4667.05</v>
      </c>
    </row>
    <row r="2725" spans="1:2">
      <c r="A2725" s="170">
        <v>39249</v>
      </c>
      <c r="B2725" s="169">
        <v>4666.76</v>
      </c>
    </row>
    <row r="2726" spans="1:2">
      <c r="A2726" s="170">
        <v>39250</v>
      </c>
      <c r="B2726" s="169">
        <v>4666.3500000000004</v>
      </c>
    </row>
    <row r="2727" spans="1:2">
      <c r="A2727" s="170">
        <v>39251</v>
      </c>
      <c r="B2727" s="169">
        <v>4666.0200000000004</v>
      </c>
    </row>
    <row r="2728" spans="1:2">
      <c r="A2728" s="170">
        <v>39252</v>
      </c>
      <c r="B2728" s="169">
        <v>4665.6000000000004</v>
      </c>
    </row>
    <row r="2729" spans="1:2">
      <c r="A2729" s="170">
        <v>39253</v>
      </c>
      <c r="B2729" s="169">
        <v>4665.2700000000004</v>
      </c>
    </row>
    <row r="2730" spans="1:2">
      <c r="A2730" s="170">
        <v>39254</v>
      </c>
      <c r="B2730" s="169">
        <v>4664.8500000000004</v>
      </c>
    </row>
    <row r="2731" spans="1:2">
      <c r="A2731" s="170">
        <v>39255</v>
      </c>
      <c r="B2731" s="169">
        <v>4664.51</v>
      </c>
    </row>
    <row r="2732" spans="1:2">
      <c r="A2732" s="170">
        <v>39256</v>
      </c>
      <c r="B2732" s="169">
        <v>4664.08</v>
      </c>
    </row>
    <row r="2733" spans="1:2">
      <c r="A2733" s="170">
        <v>39257</v>
      </c>
      <c r="B2733" s="169">
        <v>4663.6000000000004</v>
      </c>
    </row>
    <row r="2734" spans="1:2">
      <c r="A2734" s="170">
        <v>39258</v>
      </c>
      <c r="B2734" s="169">
        <v>4663.2700000000004</v>
      </c>
    </row>
    <row r="2735" spans="1:2">
      <c r="A2735" s="170">
        <v>39259</v>
      </c>
      <c r="B2735" s="169">
        <v>4662.83</v>
      </c>
    </row>
    <row r="2736" spans="1:2">
      <c r="A2736" s="170">
        <v>39260</v>
      </c>
      <c r="B2736" s="169">
        <v>4662.3500000000004</v>
      </c>
    </row>
    <row r="2737" spans="1:2">
      <c r="A2737" s="170">
        <v>39261</v>
      </c>
      <c r="B2737" s="169">
        <v>4662.01</v>
      </c>
    </row>
    <row r="2738" spans="1:2">
      <c r="A2738" s="170">
        <v>39262</v>
      </c>
      <c r="B2738" s="169">
        <v>4661.53</v>
      </c>
    </row>
    <row r="2739" spans="1:2">
      <c r="A2739" s="170">
        <v>39263</v>
      </c>
      <c r="B2739" s="169">
        <v>4661.08</v>
      </c>
    </row>
    <row r="2740" spans="1:2">
      <c r="A2740" s="170">
        <v>39264</v>
      </c>
      <c r="B2740" s="169">
        <v>4660.58</v>
      </c>
    </row>
    <row r="2741" spans="1:2">
      <c r="A2741" s="170">
        <v>39265</v>
      </c>
      <c r="B2741" s="169">
        <v>4660.08</v>
      </c>
    </row>
    <row r="2742" spans="1:2">
      <c r="A2742" s="170">
        <v>39266</v>
      </c>
      <c r="B2742" s="169">
        <v>4659.6000000000004</v>
      </c>
    </row>
    <row r="2743" spans="1:2">
      <c r="A2743" s="170">
        <v>39267</v>
      </c>
      <c r="B2743" s="169">
        <v>4659.2700000000004</v>
      </c>
    </row>
    <row r="2744" spans="1:2">
      <c r="A2744" s="170">
        <v>39268</v>
      </c>
      <c r="B2744" s="169">
        <v>4658.83</v>
      </c>
    </row>
    <row r="2745" spans="1:2">
      <c r="A2745" s="170">
        <v>39269</v>
      </c>
      <c r="B2745" s="169">
        <v>4658.3599999999997</v>
      </c>
    </row>
    <row r="2746" spans="1:2">
      <c r="A2746" s="170">
        <v>39270</v>
      </c>
      <c r="B2746" s="169">
        <v>4658.0200000000004</v>
      </c>
    </row>
    <row r="2747" spans="1:2">
      <c r="A2747" s="170">
        <v>39271</v>
      </c>
      <c r="B2747" s="169">
        <v>4657.58</v>
      </c>
    </row>
    <row r="2748" spans="1:2">
      <c r="A2748" s="170">
        <v>39272</v>
      </c>
      <c r="B2748" s="169">
        <v>4657.25</v>
      </c>
    </row>
    <row r="2749" spans="1:2">
      <c r="A2749" s="170">
        <v>39273</v>
      </c>
      <c r="B2749" s="169">
        <v>4656.83</v>
      </c>
    </row>
    <row r="2750" spans="1:2">
      <c r="A2750" s="170">
        <v>39274</v>
      </c>
      <c r="B2750" s="169">
        <v>4656.4399999999996</v>
      </c>
    </row>
    <row r="2751" spans="1:2">
      <c r="A2751" s="170">
        <v>39275</v>
      </c>
      <c r="B2751" s="169">
        <v>4656.03</v>
      </c>
    </row>
    <row r="2752" spans="1:2">
      <c r="A2752" s="170">
        <v>39276</v>
      </c>
      <c r="B2752" s="169">
        <v>4655.6000000000004</v>
      </c>
    </row>
    <row r="2753" spans="1:2">
      <c r="A2753" s="170">
        <v>39277</v>
      </c>
      <c r="B2753" s="169">
        <v>4655.26</v>
      </c>
    </row>
    <row r="2754" spans="1:2">
      <c r="A2754" s="170">
        <v>39278</v>
      </c>
      <c r="B2754" s="169">
        <v>4654.83</v>
      </c>
    </row>
    <row r="2755" spans="1:2">
      <c r="A2755" s="170">
        <v>39279</v>
      </c>
      <c r="B2755" s="169">
        <v>4654.3500000000004</v>
      </c>
    </row>
    <row r="2756" spans="1:2">
      <c r="A2756" s="170">
        <v>39280</v>
      </c>
      <c r="B2756" s="169">
        <v>4654.03</v>
      </c>
    </row>
    <row r="2757" spans="1:2">
      <c r="A2757" s="170">
        <v>39281</v>
      </c>
      <c r="B2757" s="169">
        <v>4653.75</v>
      </c>
    </row>
    <row r="2758" spans="1:2">
      <c r="A2758" s="170">
        <v>39282</v>
      </c>
      <c r="B2758" s="169">
        <v>4653.33</v>
      </c>
    </row>
    <row r="2759" spans="1:2">
      <c r="A2759" s="170">
        <v>39283</v>
      </c>
      <c r="B2759" s="169">
        <v>4653.01</v>
      </c>
    </row>
    <row r="2760" spans="1:2">
      <c r="A2760" s="170">
        <v>39284</v>
      </c>
      <c r="B2760" s="169">
        <v>4652.6000000000004</v>
      </c>
    </row>
    <row r="2761" spans="1:2">
      <c r="A2761" s="170">
        <v>39285</v>
      </c>
      <c r="B2761" s="169">
        <v>4652.2700000000004</v>
      </c>
    </row>
    <row r="2762" spans="1:2">
      <c r="A2762" s="170">
        <v>39286</v>
      </c>
      <c r="B2762" s="169">
        <v>4651.83</v>
      </c>
    </row>
    <row r="2763" spans="1:2">
      <c r="A2763" s="170">
        <v>39287</v>
      </c>
      <c r="B2763" s="169">
        <v>4651.3500000000004</v>
      </c>
    </row>
    <row r="2764" spans="1:2">
      <c r="A2764" s="170">
        <v>39288</v>
      </c>
      <c r="B2764" s="169">
        <v>4651</v>
      </c>
    </row>
    <row r="2765" spans="1:2">
      <c r="A2765" s="170">
        <v>39289</v>
      </c>
      <c r="B2765" s="169">
        <v>4650.53</v>
      </c>
    </row>
    <row r="2766" spans="1:2">
      <c r="A2766" s="170">
        <v>39290</v>
      </c>
      <c r="B2766" s="169">
        <v>4650.08</v>
      </c>
    </row>
    <row r="2767" spans="1:2">
      <c r="A2767" s="170">
        <v>39291</v>
      </c>
      <c r="B2767" s="169">
        <v>4649.6000000000004</v>
      </c>
    </row>
    <row r="2768" spans="1:2">
      <c r="A2768" s="170">
        <v>39292</v>
      </c>
      <c r="B2768" s="169">
        <v>4649.24</v>
      </c>
    </row>
    <row r="2769" spans="1:2">
      <c r="A2769" s="170">
        <v>39293</v>
      </c>
      <c r="B2769" s="169">
        <v>4648.7700000000004</v>
      </c>
    </row>
    <row r="2770" spans="1:2">
      <c r="A2770" s="170">
        <v>39294</v>
      </c>
      <c r="B2770" s="169">
        <v>4648.3500000000004</v>
      </c>
    </row>
    <row r="2771" spans="1:2">
      <c r="A2771" s="170">
        <v>39295</v>
      </c>
      <c r="B2771" s="169">
        <v>4648.0200000000004</v>
      </c>
    </row>
    <row r="2772" spans="1:2">
      <c r="A2772" s="170">
        <v>39296</v>
      </c>
      <c r="B2772" s="169">
        <v>4647.6000000000004</v>
      </c>
    </row>
    <row r="2773" spans="1:2">
      <c r="A2773" s="170">
        <v>39297</v>
      </c>
      <c r="B2773" s="169">
        <v>4647.2700000000004</v>
      </c>
    </row>
    <row r="2774" spans="1:2">
      <c r="A2774" s="170">
        <v>39298</v>
      </c>
      <c r="B2774" s="169">
        <v>4646.93</v>
      </c>
    </row>
    <row r="2775" spans="1:2">
      <c r="A2775" s="170">
        <v>39299</v>
      </c>
      <c r="B2775" s="169">
        <v>4646.58</v>
      </c>
    </row>
    <row r="2776" spans="1:2">
      <c r="A2776" s="170">
        <v>39300</v>
      </c>
      <c r="B2776" s="169">
        <v>4646.1000000000004</v>
      </c>
    </row>
    <row r="2777" spans="1:2">
      <c r="A2777" s="170">
        <v>39301</v>
      </c>
      <c r="B2777" s="169">
        <v>4645.76</v>
      </c>
    </row>
    <row r="2778" spans="1:2">
      <c r="A2778" s="170">
        <v>39302</v>
      </c>
      <c r="B2778" s="169">
        <v>4645.28</v>
      </c>
    </row>
    <row r="2779" spans="1:2">
      <c r="A2779" s="170">
        <v>39303</v>
      </c>
      <c r="B2779" s="169">
        <v>4644.8500000000004</v>
      </c>
    </row>
    <row r="2780" spans="1:2">
      <c r="A2780" s="170">
        <v>39304</v>
      </c>
      <c r="B2780" s="169">
        <v>4644.43</v>
      </c>
    </row>
    <row r="2781" spans="1:2">
      <c r="A2781" s="170">
        <v>39305</v>
      </c>
      <c r="B2781" s="169">
        <v>4644.0200000000004</v>
      </c>
    </row>
    <row r="2782" spans="1:2">
      <c r="A2782" s="170">
        <v>39306</v>
      </c>
      <c r="B2782" s="169">
        <v>4643.58</v>
      </c>
    </row>
    <row r="2783" spans="1:2">
      <c r="A2783" s="170">
        <v>39307</v>
      </c>
      <c r="B2783" s="169">
        <v>4643.1000000000004</v>
      </c>
    </row>
    <row r="2784" spans="1:2">
      <c r="A2784" s="170">
        <v>39308</v>
      </c>
      <c r="B2784" s="169">
        <v>4642.75</v>
      </c>
    </row>
    <row r="2785" spans="1:2">
      <c r="A2785" s="170">
        <v>39309</v>
      </c>
      <c r="B2785" s="169">
        <v>4642.2700000000004</v>
      </c>
    </row>
    <row r="2786" spans="1:2">
      <c r="A2786" s="170">
        <v>39310</v>
      </c>
      <c r="B2786" s="169">
        <v>4641.7700000000004</v>
      </c>
    </row>
    <row r="2787" spans="1:2">
      <c r="A2787" s="170">
        <v>39311</v>
      </c>
      <c r="B2787" s="169">
        <v>4641.3500000000004</v>
      </c>
    </row>
    <row r="2788" spans="1:2">
      <c r="A2788" s="170">
        <v>39312</v>
      </c>
      <c r="B2788" s="169">
        <v>4641.0200000000004</v>
      </c>
    </row>
    <row r="2789" spans="1:2">
      <c r="A2789" s="170">
        <v>39313</v>
      </c>
      <c r="B2789" s="169">
        <v>4640.6099999999997</v>
      </c>
    </row>
    <row r="2790" spans="1:2">
      <c r="A2790" s="170">
        <v>39314</v>
      </c>
      <c r="B2790" s="169">
        <v>4640.34</v>
      </c>
    </row>
    <row r="2791" spans="1:2">
      <c r="A2791" s="170">
        <v>39315</v>
      </c>
      <c r="B2791" s="169">
        <v>4640.25</v>
      </c>
    </row>
    <row r="2792" spans="1:2">
      <c r="A2792" s="170">
        <v>39316</v>
      </c>
      <c r="B2792" s="169">
        <v>4640.08</v>
      </c>
    </row>
    <row r="2793" spans="1:2">
      <c r="A2793" s="170">
        <v>39317</v>
      </c>
      <c r="B2793" s="169">
        <v>4640.01</v>
      </c>
    </row>
    <row r="2794" spans="1:2">
      <c r="A2794" s="170">
        <v>39318</v>
      </c>
      <c r="B2794" s="169">
        <v>4639.8500000000004</v>
      </c>
    </row>
    <row r="2795" spans="1:2">
      <c r="A2795" s="170">
        <v>39319</v>
      </c>
      <c r="B2795" s="169">
        <v>4639.7700000000004</v>
      </c>
    </row>
    <row r="2796" spans="1:2">
      <c r="A2796" s="170">
        <v>39320</v>
      </c>
      <c r="B2796" s="169">
        <v>4639.74</v>
      </c>
    </row>
    <row r="2797" spans="1:2">
      <c r="A2797" s="170">
        <v>39321</v>
      </c>
      <c r="B2797" s="169">
        <v>4639.58</v>
      </c>
    </row>
    <row r="2798" spans="1:2">
      <c r="A2798" s="170">
        <v>39322</v>
      </c>
      <c r="B2798" s="169">
        <v>4639.51</v>
      </c>
    </row>
    <row r="2799" spans="1:2">
      <c r="A2799" s="170">
        <v>39323</v>
      </c>
      <c r="B2799" s="169">
        <v>4639.34</v>
      </c>
    </row>
    <row r="2800" spans="1:2">
      <c r="A2800" s="170">
        <v>39324</v>
      </c>
      <c r="B2800" s="169">
        <v>4639.25</v>
      </c>
    </row>
    <row r="2801" spans="1:2">
      <c r="A2801" s="170">
        <v>39325</v>
      </c>
      <c r="B2801" s="169">
        <v>4639.08</v>
      </c>
    </row>
    <row r="2802" spans="1:2">
      <c r="A2802" s="170">
        <v>39326</v>
      </c>
      <c r="B2802" s="169">
        <v>4638.8500000000004</v>
      </c>
    </row>
    <row r="2803" spans="1:2">
      <c r="A2803" s="170">
        <v>39327</v>
      </c>
      <c r="B2803" s="169">
        <v>4638.7700000000004</v>
      </c>
    </row>
    <row r="2804" spans="1:2">
      <c r="A2804" s="170">
        <v>39328</v>
      </c>
      <c r="B2804" s="169">
        <v>4638.6000000000004</v>
      </c>
    </row>
    <row r="2805" spans="1:2">
      <c r="A2805" s="170">
        <v>39329</v>
      </c>
      <c r="B2805" s="169">
        <v>4638.5600000000004</v>
      </c>
    </row>
    <row r="2806" spans="1:2">
      <c r="A2806" s="170">
        <v>39330</v>
      </c>
      <c r="B2806" s="169">
        <v>4638.5200000000004</v>
      </c>
    </row>
    <row r="2807" spans="1:2">
      <c r="A2807" s="170">
        <v>39331</v>
      </c>
      <c r="B2807" s="169">
        <v>4638.5</v>
      </c>
    </row>
    <row r="2808" spans="1:2">
      <c r="A2808" s="170">
        <v>39332</v>
      </c>
      <c r="B2808" s="169">
        <v>4638.5</v>
      </c>
    </row>
    <row r="2809" spans="1:2">
      <c r="A2809" s="170">
        <v>39333</v>
      </c>
      <c r="B2809" s="169">
        <v>4638.5</v>
      </c>
    </row>
    <row r="2810" spans="1:2">
      <c r="A2810" s="170">
        <v>39334</v>
      </c>
      <c r="B2810" s="169">
        <v>4638.5</v>
      </c>
    </row>
    <row r="2811" spans="1:2">
      <c r="A2811" s="170">
        <v>39335</v>
      </c>
      <c r="B2811" s="169">
        <v>4638.53</v>
      </c>
    </row>
    <row r="2812" spans="1:2">
      <c r="A2812" s="170">
        <v>39336</v>
      </c>
      <c r="B2812" s="169">
        <v>4638.58</v>
      </c>
    </row>
    <row r="2813" spans="1:2">
      <c r="A2813" s="170">
        <v>39337</v>
      </c>
      <c r="B2813" s="169">
        <v>4638.6000000000004</v>
      </c>
    </row>
    <row r="2814" spans="1:2">
      <c r="A2814" s="170">
        <v>39338</v>
      </c>
      <c r="B2814" s="169">
        <v>4638.6000000000004</v>
      </c>
    </row>
    <row r="2815" spans="1:2">
      <c r="A2815" s="170">
        <v>39339</v>
      </c>
      <c r="B2815" s="169">
        <v>4638.6000000000004</v>
      </c>
    </row>
    <row r="2816" spans="1:2">
      <c r="A2816" s="170">
        <v>39340</v>
      </c>
      <c r="B2816" s="169">
        <v>4638.58</v>
      </c>
    </row>
    <row r="2817" spans="1:2">
      <c r="A2817" s="170">
        <v>39341</v>
      </c>
      <c r="B2817" s="169">
        <v>4638.5200000000004</v>
      </c>
    </row>
    <row r="2818" spans="1:2">
      <c r="A2818" s="170">
        <v>39342</v>
      </c>
      <c r="B2818" s="169">
        <v>4638.51</v>
      </c>
    </row>
    <row r="2819" spans="1:2">
      <c r="A2819" s="170">
        <v>39343</v>
      </c>
      <c r="B2819" s="169">
        <v>4638.5</v>
      </c>
    </row>
    <row r="2820" spans="1:2">
      <c r="A2820" s="170">
        <v>39344</v>
      </c>
      <c r="B2820" s="169">
        <v>4638.3500000000004</v>
      </c>
    </row>
    <row r="2821" spans="1:2">
      <c r="A2821" s="170">
        <v>39345</v>
      </c>
      <c r="B2821" s="169">
        <v>4638.3500000000004</v>
      </c>
    </row>
    <row r="2822" spans="1:2">
      <c r="A2822" s="170">
        <v>39346</v>
      </c>
      <c r="B2822" s="169">
        <v>4638.33</v>
      </c>
    </row>
    <row r="2823" spans="1:2">
      <c r="A2823" s="170">
        <v>39347</v>
      </c>
      <c r="B2823" s="169">
        <v>4638.33</v>
      </c>
    </row>
    <row r="2824" spans="1:2">
      <c r="A2824" s="170">
        <v>39348</v>
      </c>
      <c r="B2824" s="169">
        <v>4638.33</v>
      </c>
    </row>
    <row r="2825" spans="1:2">
      <c r="A2825" s="170">
        <v>39349</v>
      </c>
      <c r="B2825" s="169">
        <v>4638.51</v>
      </c>
    </row>
    <row r="2826" spans="1:2">
      <c r="A2826" s="170">
        <v>39350</v>
      </c>
      <c r="B2826" s="169">
        <v>4638.58</v>
      </c>
    </row>
    <row r="2827" spans="1:2">
      <c r="A2827" s="170">
        <v>39351</v>
      </c>
      <c r="B2827" s="169">
        <v>4638.6499999999996</v>
      </c>
    </row>
    <row r="2828" spans="1:2">
      <c r="A2828" s="170">
        <v>39352</v>
      </c>
      <c r="B2828" s="169">
        <v>4638.7700000000004</v>
      </c>
    </row>
    <row r="2829" spans="1:2">
      <c r="A2829" s="170">
        <v>39353</v>
      </c>
      <c r="B2829" s="169">
        <v>4638.84</v>
      </c>
    </row>
    <row r="2830" spans="1:2">
      <c r="A2830" s="170">
        <v>39354</v>
      </c>
      <c r="B2830" s="169">
        <v>4639.08</v>
      </c>
    </row>
    <row r="2831" spans="1:2">
      <c r="A2831" s="170">
        <v>39355</v>
      </c>
      <c r="B2831" s="169">
        <v>4639.2700000000004</v>
      </c>
    </row>
    <row r="2832" spans="1:2">
      <c r="A2832" s="170">
        <v>39356</v>
      </c>
      <c r="B2832" s="169">
        <v>4639.5</v>
      </c>
    </row>
    <row r="2833" spans="1:2">
      <c r="A2833" s="170">
        <v>39357</v>
      </c>
      <c r="B2833" s="169">
        <v>4639.58</v>
      </c>
    </row>
    <row r="2834" spans="1:2">
      <c r="A2834" s="170">
        <v>39358</v>
      </c>
      <c r="B2834" s="169">
        <v>4639.7700000000004</v>
      </c>
    </row>
    <row r="2835" spans="1:2">
      <c r="A2835" s="170">
        <v>39359</v>
      </c>
      <c r="B2835" s="169">
        <v>4639.8500000000004</v>
      </c>
    </row>
    <row r="2836" spans="1:2">
      <c r="A2836" s="170">
        <v>39360</v>
      </c>
      <c r="B2836" s="169">
        <v>4640.03</v>
      </c>
    </row>
    <row r="2837" spans="1:2">
      <c r="A2837" s="170">
        <v>39361</v>
      </c>
      <c r="B2837" s="169">
        <v>4640.3500000000004</v>
      </c>
    </row>
    <row r="2838" spans="1:2">
      <c r="A2838" s="170">
        <v>39362</v>
      </c>
      <c r="B2838" s="169">
        <v>4640.75</v>
      </c>
    </row>
    <row r="2839" spans="1:2">
      <c r="A2839" s="170">
        <v>39363</v>
      </c>
      <c r="B2839" s="169">
        <v>4641.0200000000004</v>
      </c>
    </row>
    <row r="2840" spans="1:2">
      <c r="A2840" s="170">
        <v>39364</v>
      </c>
      <c r="B2840" s="169">
        <v>4641.32</v>
      </c>
    </row>
    <row r="2841" spans="1:2">
      <c r="A2841" s="170">
        <v>39365</v>
      </c>
      <c r="B2841" s="169">
        <v>4641.58</v>
      </c>
    </row>
    <row r="2842" spans="1:2">
      <c r="A2842" s="170">
        <v>39366</v>
      </c>
      <c r="B2842" s="169">
        <v>4641.83</v>
      </c>
    </row>
    <row r="2843" spans="1:2">
      <c r="A2843" s="170">
        <v>39367</v>
      </c>
      <c r="B2843" s="169">
        <v>4642.1000000000004</v>
      </c>
    </row>
    <row r="2844" spans="1:2">
      <c r="A2844" s="170">
        <v>39368</v>
      </c>
      <c r="B2844" s="169">
        <v>4642.3999999999996</v>
      </c>
    </row>
    <row r="2845" spans="1:2">
      <c r="A2845" s="170">
        <v>39369</v>
      </c>
      <c r="B2845" s="169">
        <v>4642.75</v>
      </c>
    </row>
    <row r="2846" spans="1:2">
      <c r="A2846" s="170">
        <v>39370</v>
      </c>
      <c r="B2846" s="169">
        <v>4643</v>
      </c>
    </row>
    <row r="2847" spans="1:2">
      <c r="A2847" s="170">
        <v>39371</v>
      </c>
      <c r="B2847" s="169">
        <v>4643.28</v>
      </c>
    </row>
    <row r="2848" spans="1:2">
      <c r="A2848" s="170">
        <v>39372</v>
      </c>
      <c r="B2848" s="169">
        <v>4643.6000000000004</v>
      </c>
    </row>
    <row r="2849" spans="1:2">
      <c r="A2849" s="170">
        <v>39373</v>
      </c>
      <c r="B2849" s="169">
        <v>4643.8500000000004</v>
      </c>
    </row>
    <row r="2850" spans="1:2">
      <c r="A2850" s="170">
        <v>39374</v>
      </c>
      <c r="B2850" s="169">
        <v>4644.1000000000004</v>
      </c>
    </row>
    <row r="2851" spans="1:2">
      <c r="A2851" s="170">
        <v>39375</v>
      </c>
      <c r="B2851" s="169">
        <v>4644.5200000000004</v>
      </c>
    </row>
    <row r="2852" spans="1:2">
      <c r="A2852" s="170">
        <v>39376</v>
      </c>
      <c r="B2852" s="169">
        <v>4644.83</v>
      </c>
    </row>
    <row r="2853" spans="1:2">
      <c r="A2853" s="170">
        <v>39377</v>
      </c>
      <c r="B2853" s="169">
        <v>4645.08</v>
      </c>
    </row>
    <row r="2854" spans="1:2">
      <c r="A2854" s="170">
        <v>39378</v>
      </c>
      <c r="B2854" s="169">
        <v>4645.33</v>
      </c>
    </row>
    <row r="2855" spans="1:2">
      <c r="A2855" s="170">
        <v>39379</v>
      </c>
      <c r="B2855" s="169">
        <v>4645.6000000000004</v>
      </c>
    </row>
    <row r="2856" spans="1:2">
      <c r="A2856" s="170">
        <v>39380</v>
      </c>
      <c r="B2856" s="169">
        <v>4645.8500000000004</v>
      </c>
    </row>
    <row r="2857" spans="1:2">
      <c r="A2857" s="170">
        <v>39381</v>
      </c>
      <c r="B2857" s="169">
        <v>4646.1000000000004</v>
      </c>
    </row>
    <row r="2858" spans="1:2">
      <c r="A2858" s="170">
        <v>39382</v>
      </c>
      <c r="B2858" s="169">
        <v>4646.3500000000004</v>
      </c>
    </row>
    <row r="2859" spans="1:2">
      <c r="A2859" s="170">
        <v>39383</v>
      </c>
      <c r="B2859" s="169">
        <v>4646.6000000000004</v>
      </c>
    </row>
    <row r="2860" spans="1:2">
      <c r="A2860" s="170">
        <v>39384</v>
      </c>
      <c r="B2860" s="169">
        <v>4646.8500000000004</v>
      </c>
    </row>
    <row r="2861" spans="1:2">
      <c r="A2861" s="170">
        <v>39385</v>
      </c>
      <c r="B2861" s="169">
        <v>4647.1000000000004</v>
      </c>
    </row>
    <row r="2862" spans="1:2">
      <c r="A2862" s="170">
        <v>39386</v>
      </c>
      <c r="B2862" s="169">
        <v>4647.3500000000004</v>
      </c>
    </row>
    <row r="2863" spans="1:2">
      <c r="A2863" s="170">
        <v>39387</v>
      </c>
      <c r="B2863" s="169">
        <v>4647.6000000000004</v>
      </c>
    </row>
    <row r="2864" spans="1:2">
      <c r="A2864" s="170">
        <v>39388</v>
      </c>
      <c r="B2864" s="169">
        <v>4647.83</v>
      </c>
    </row>
    <row r="2865" spans="1:2">
      <c r="A2865" s="170">
        <v>39389</v>
      </c>
      <c r="B2865" s="169">
        <v>4648.08</v>
      </c>
    </row>
    <row r="2866" spans="1:2">
      <c r="A2866" s="170">
        <v>39390</v>
      </c>
      <c r="B2866" s="169">
        <v>4648.33</v>
      </c>
    </row>
    <row r="2867" spans="1:2">
      <c r="A2867" s="170">
        <v>39391</v>
      </c>
      <c r="B2867" s="169">
        <v>4648.58</v>
      </c>
    </row>
    <row r="2868" spans="1:2">
      <c r="A2868" s="170">
        <v>39392</v>
      </c>
      <c r="B2868" s="169">
        <v>4648.78</v>
      </c>
    </row>
    <row r="2869" spans="1:2">
      <c r="A2869" s="170">
        <v>39393</v>
      </c>
      <c r="B2869" s="169">
        <v>4649.0200000000004</v>
      </c>
    </row>
    <row r="2870" spans="1:2">
      <c r="A2870" s="170">
        <v>39394</v>
      </c>
      <c r="B2870" s="169">
        <v>4649.2700000000004</v>
      </c>
    </row>
    <row r="2871" spans="1:2">
      <c r="A2871" s="170">
        <v>39395</v>
      </c>
      <c r="B2871" s="169">
        <v>4649.5200000000004</v>
      </c>
    </row>
    <row r="2872" spans="1:2">
      <c r="A2872" s="170">
        <v>39396</v>
      </c>
      <c r="B2872" s="169">
        <v>4649.76</v>
      </c>
    </row>
    <row r="2873" spans="1:2">
      <c r="A2873" s="170">
        <v>39397</v>
      </c>
      <c r="B2873" s="169">
        <v>4650.0200000000004</v>
      </c>
    </row>
    <row r="2874" spans="1:2">
      <c r="A2874" s="170">
        <v>39398</v>
      </c>
      <c r="B2874" s="169">
        <v>4650.2700000000004</v>
      </c>
    </row>
    <row r="2875" spans="1:2">
      <c r="A2875" s="170">
        <v>39399</v>
      </c>
      <c r="B2875" s="169">
        <v>4650.57</v>
      </c>
    </row>
    <row r="2876" spans="1:2">
      <c r="A2876" s="170">
        <v>39400</v>
      </c>
      <c r="B2876" s="169">
        <v>4650.82</v>
      </c>
    </row>
    <row r="2877" spans="1:2">
      <c r="A2877" s="170">
        <v>39401</v>
      </c>
      <c r="B2877" s="169">
        <v>4651.04</v>
      </c>
    </row>
    <row r="2878" spans="1:2">
      <c r="A2878" s="170">
        <v>39402</v>
      </c>
      <c r="B2878" s="169">
        <v>4651.28</v>
      </c>
    </row>
    <row r="2879" spans="1:2">
      <c r="A2879" s="170">
        <v>39403</v>
      </c>
      <c r="B2879" s="169">
        <v>4651.5200000000004</v>
      </c>
    </row>
    <row r="2880" spans="1:2">
      <c r="A2880" s="170">
        <v>39404</v>
      </c>
      <c r="B2880" s="169">
        <v>4651.7700000000004</v>
      </c>
    </row>
    <row r="2881" spans="1:2">
      <c r="A2881" s="170">
        <v>39405</v>
      </c>
      <c r="B2881" s="169">
        <v>4652.0200000000004</v>
      </c>
    </row>
    <row r="2882" spans="1:2">
      <c r="A2882" s="170">
        <v>39406</v>
      </c>
      <c r="B2882" s="169">
        <v>4652.2700000000004</v>
      </c>
    </row>
    <row r="2883" spans="1:2">
      <c r="A2883" s="170">
        <v>39407</v>
      </c>
      <c r="B2883" s="169">
        <v>4652.5200000000004</v>
      </c>
    </row>
    <row r="2884" spans="1:2">
      <c r="A2884" s="170">
        <v>39408</v>
      </c>
      <c r="B2884" s="169">
        <v>4652.75</v>
      </c>
    </row>
    <row r="2885" spans="1:2">
      <c r="A2885" s="170">
        <v>39409</v>
      </c>
      <c r="B2885" s="169">
        <v>4653</v>
      </c>
    </row>
    <row r="2886" spans="1:2">
      <c r="A2886" s="170">
        <v>39410</v>
      </c>
      <c r="B2886" s="169">
        <v>4653.1000000000004</v>
      </c>
    </row>
    <row r="2887" spans="1:2">
      <c r="A2887" s="170">
        <v>39411</v>
      </c>
      <c r="B2887" s="169">
        <v>4653.34</v>
      </c>
    </row>
    <row r="2888" spans="1:2">
      <c r="A2888" s="170">
        <v>39412</v>
      </c>
      <c r="B2888" s="169">
        <v>4653.58</v>
      </c>
    </row>
    <row r="2889" spans="1:2">
      <c r="A2889" s="170">
        <v>39413</v>
      </c>
      <c r="B2889" s="169">
        <v>4653.83</v>
      </c>
    </row>
    <row r="2890" spans="1:2">
      <c r="A2890" s="170">
        <v>39414</v>
      </c>
      <c r="B2890" s="169">
        <v>4654.08</v>
      </c>
    </row>
    <row r="2891" spans="1:2">
      <c r="A2891" s="170">
        <v>39415</v>
      </c>
      <c r="B2891" s="169">
        <v>4654.28</v>
      </c>
    </row>
    <row r="2892" spans="1:2">
      <c r="A2892" s="170">
        <v>39416</v>
      </c>
      <c r="B2892" s="169">
        <v>4654.53</v>
      </c>
    </row>
    <row r="2893" spans="1:2">
      <c r="A2893" s="170">
        <v>39417</v>
      </c>
      <c r="B2893" s="169">
        <v>4654.78</v>
      </c>
    </row>
    <row r="2894" spans="1:2">
      <c r="A2894" s="170">
        <v>39418</v>
      </c>
      <c r="B2894" s="169">
        <v>4655.0200000000004</v>
      </c>
    </row>
    <row r="2895" spans="1:2">
      <c r="A2895" s="170">
        <v>39419</v>
      </c>
      <c r="B2895" s="169">
        <v>4655.26</v>
      </c>
    </row>
    <row r="2896" spans="1:2">
      <c r="A2896" s="170">
        <v>39420</v>
      </c>
      <c r="B2896" s="169">
        <v>4655.5</v>
      </c>
    </row>
    <row r="2897" spans="1:2">
      <c r="A2897" s="170">
        <v>39421</v>
      </c>
      <c r="B2897" s="169">
        <v>4655.75</v>
      </c>
    </row>
    <row r="2898" spans="1:2">
      <c r="A2898" s="170">
        <v>39422</v>
      </c>
      <c r="B2898" s="169">
        <v>4655.87</v>
      </c>
    </row>
    <row r="2899" spans="1:2">
      <c r="A2899" s="170">
        <v>39423</v>
      </c>
      <c r="B2899" s="169">
        <v>4656.25</v>
      </c>
    </row>
    <row r="2900" spans="1:2">
      <c r="A2900" s="170">
        <v>39424</v>
      </c>
      <c r="B2900" s="169">
        <v>4656.49</v>
      </c>
    </row>
    <row r="2901" spans="1:2">
      <c r="A2901" s="170">
        <v>39425</v>
      </c>
      <c r="B2901" s="169">
        <v>4656.6000000000004</v>
      </c>
    </row>
    <row r="2902" spans="1:2">
      <c r="A2902" s="170">
        <v>39426</v>
      </c>
      <c r="B2902" s="169">
        <v>4656.8500000000004</v>
      </c>
    </row>
    <row r="2903" spans="1:2">
      <c r="A2903" s="170">
        <v>39427</v>
      </c>
      <c r="B2903" s="169">
        <v>4657.08</v>
      </c>
    </row>
    <row r="2904" spans="1:2">
      <c r="A2904" s="170">
        <v>39428</v>
      </c>
      <c r="B2904" s="169">
        <v>4657.2700000000004</v>
      </c>
    </row>
    <row r="2905" spans="1:2">
      <c r="A2905" s="170">
        <v>39429</v>
      </c>
      <c r="B2905" s="169">
        <v>4657.51</v>
      </c>
    </row>
    <row r="2906" spans="1:2">
      <c r="A2906" s="170">
        <v>39430</v>
      </c>
      <c r="B2906" s="169">
        <v>4657.75</v>
      </c>
    </row>
    <row r="2907" spans="1:2">
      <c r="A2907" s="170">
        <v>39431</v>
      </c>
      <c r="B2907" s="169">
        <v>4657.8500000000004</v>
      </c>
    </row>
    <row r="2908" spans="1:2">
      <c r="A2908" s="170">
        <v>39432</v>
      </c>
      <c r="B2908" s="169">
        <v>4658.1000000000004</v>
      </c>
    </row>
    <row r="2909" spans="1:2">
      <c r="A2909" s="170">
        <v>39433</v>
      </c>
      <c r="B2909" s="169">
        <v>4658.33</v>
      </c>
    </row>
    <row r="2910" spans="1:2">
      <c r="A2910" s="170">
        <v>39434</v>
      </c>
      <c r="B2910" s="169">
        <v>4658.53</v>
      </c>
    </row>
    <row r="2911" spans="1:2">
      <c r="A2911" s="170">
        <v>39435</v>
      </c>
      <c r="B2911" s="169">
        <v>4658.7700000000004</v>
      </c>
    </row>
    <row r="2912" spans="1:2">
      <c r="A2912" s="170">
        <v>39436</v>
      </c>
      <c r="B2912" s="169">
        <v>4659.08</v>
      </c>
    </row>
    <row r="2913" spans="1:2">
      <c r="A2913" s="170">
        <v>39437</v>
      </c>
      <c r="B2913" s="169">
        <v>4659.33</v>
      </c>
    </row>
    <row r="2914" spans="1:2">
      <c r="A2914" s="170">
        <v>39438</v>
      </c>
      <c r="B2914" s="169">
        <v>4659.53</v>
      </c>
    </row>
    <row r="2915" spans="1:2">
      <c r="A2915" s="170">
        <v>39439</v>
      </c>
      <c r="B2915" s="169">
        <v>4659.7700000000004</v>
      </c>
    </row>
    <row r="2916" spans="1:2">
      <c r="A2916" s="170">
        <v>39440</v>
      </c>
      <c r="B2916" s="169">
        <v>4660.0200000000004</v>
      </c>
    </row>
    <row r="2917" spans="1:2">
      <c r="A2917" s="170">
        <v>39441</v>
      </c>
      <c r="B2917" s="169">
        <v>4660.26</v>
      </c>
    </row>
    <row r="2918" spans="1:2">
      <c r="A2918" s="170">
        <v>39442</v>
      </c>
      <c r="B2918" s="169">
        <v>4660.41</v>
      </c>
    </row>
    <row r="2919" spans="1:2">
      <c r="A2919" s="170">
        <v>39443</v>
      </c>
      <c r="B2919" s="169">
        <v>4660.6000000000004</v>
      </c>
    </row>
    <row r="2920" spans="1:2">
      <c r="A2920" s="170">
        <v>39444</v>
      </c>
      <c r="B2920" s="169">
        <v>4660.83</v>
      </c>
    </row>
    <row r="2921" spans="1:2">
      <c r="A2921" s="170">
        <v>39445</v>
      </c>
      <c r="B2921" s="169">
        <v>4661.0200000000004</v>
      </c>
    </row>
    <row r="2922" spans="1:2">
      <c r="A2922" s="170">
        <v>39446</v>
      </c>
      <c r="B2922" s="169">
        <v>4661.2700000000004</v>
      </c>
    </row>
    <row r="2923" spans="1:2">
      <c r="A2923" s="170">
        <v>39447</v>
      </c>
      <c r="B2923" s="169">
        <v>4661.5</v>
      </c>
    </row>
    <row r="2924" spans="1:2">
      <c r="A2924" s="170">
        <v>39448</v>
      </c>
      <c r="B2924" s="169">
        <v>4661.66</v>
      </c>
    </row>
    <row r="2925" spans="1:2">
      <c r="A2925" s="170">
        <v>39449</v>
      </c>
      <c r="B2925" s="169">
        <v>4661.84</v>
      </c>
    </row>
    <row r="2926" spans="1:2">
      <c r="A2926" s="170">
        <v>39450</v>
      </c>
      <c r="B2926" s="169">
        <v>4662.04</v>
      </c>
    </row>
    <row r="2927" spans="1:2">
      <c r="A2927" s="170">
        <v>39451</v>
      </c>
      <c r="B2927" s="169">
        <v>4662.25</v>
      </c>
    </row>
    <row r="2928" spans="1:2">
      <c r="A2928" s="170">
        <v>39452</v>
      </c>
      <c r="B2928" s="169">
        <v>4662.5</v>
      </c>
    </row>
    <row r="2929" spans="1:2">
      <c r="A2929" s="170">
        <v>39453</v>
      </c>
      <c r="B2929" s="169">
        <v>4662.58</v>
      </c>
    </row>
    <row r="2930" spans="1:2">
      <c r="A2930" s="170">
        <v>39454</v>
      </c>
      <c r="B2930" s="169">
        <v>4662.6000000000004</v>
      </c>
    </row>
    <row r="2931" spans="1:2">
      <c r="A2931" s="170">
        <v>39455</v>
      </c>
      <c r="B2931" s="169">
        <v>4662.75</v>
      </c>
    </row>
    <row r="2932" spans="1:2">
      <c r="A2932" s="170">
        <v>39456</v>
      </c>
      <c r="B2932" s="169">
        <v>4662.76</v>
      </c>
    </row>
    <row r="2933" spans="1:2">
      <c r="A2933" s="170">
        <v>39457</v>
      </c>
      <c r="B2933" s="169">
        <v>4662.76</v>
      </c>
    </row>
    <row r="2934" spans="1:2">
      <c r="A2934" s="170">
        <v>39458</v>
      </c>
      <c r="B2934" s="169">
        <v>4662.7700000000004</v>
      </c>
    </row>
    <row r="2935" spans="1:2">
      <c r="A2935" s="170">
        <v>39459</v>
      </c>
      <c r="B2935" s="169">
        <v>4662.7700000000004</v>
      </c>
    </row>
    <row r="2936" spans="1:2">
      <c r="A2936" s="170">
        <v>39460</v>
      </c>
      <c r="B2936" s="169">
        <v>4662.7700000000004</v>
      </c>
    </row>
    <row r="2937" spans="1:2">
      <c r="A2937" s="170">
        <v>39461</v>
      </c>
      <c r="B2937" s="169">
        <v>4662.7700000000004</v>
      </c>
    </row>
    <row r="2938" spans="1:2">
      <c r="A2938" s="170">
        <v>39462</v>
      </c>
      <c r="B2938" s="169">
        <v>4662.7700000000004</v>
      </c>
    </row>
    <row r="2939" spans="1:2">
      <c r="A2939" s="170">
        <v>39463</v>
      </c>
      <c r="B2939" s="169">
        <v>4662.7700000000004</v>
      </c>
    </row>
    <row r="2940" spans="1:2">
      <c r="A2940" s="170">
        <v>39464</v>
      </c>
      <c r="B2940" s="169">
        <v>4662.7700000000004</v>
      </c>
    </row>
    <row r="2941" spans="1:2">
      <c r="A2941" s="170">
        <v>39465</v>
      </c>
      <c r="B2941" s="169">
        <v>4662.83</v>
      </c>
    </row>
    <row r="2942" spans="1:2">
      <c r="A2942" s="170">
        <v>39466</v>
      </c>
      <c r="B2942" s="169">
        <v>4662.83</v>
      </c>
    </row>
    <row r="2943" spans="1:2">
      <c r="A2943" s="170">
        <v>39467</v>
      </c>
      <c r="B2943" s="169">
        <v>4662.83</v>
      </c>
    </row>
    <row r="2944" spans="1:2">
      <c r="A2944" s="170">
        <v>39468</v>
      </c>
      <c r="B2944" s="169">
        <v>4662.8500000000004</v>
      </c>
    </row>
    <row r="2945" spans="1:2">
      <c r="A2945" s="170">
        <v>39469</v>
      </c>
      <c r="B2945" s="169">
        <v>4662.8500000000004</v>
      </c>
    </row>
    <row r="2946" spans="1:2">
      <c r="A2946" s="170">
        <v>39470</v>
      </c>
      <c r="B2946" s="169">
        <v>4662.8500000000004</v>
      </c>
    </row>
    <row r="2947" spans="1:2">
      <c r="A2947" s="170">
        <v>39471</v>
      </c>
      <c r="B2947" s="169">
        <v>4662.8500000000004</v>
      </c>
    </row>
    <row r="2948" spans="1:2">
      <c r="A2948" s="170">
        <v>39472</v>
      </c>
      <c r="B2948" s="169">
        <v>4662.8500000000004</v>
      </c>
    </row>
    <row r="2949" spans="1:2">
      <c r="A2949" s="170">
        <v>39473</v>
      </c>
      <c r="B2949" s="169">
        <v>4662.8500000000004</v>
      </c>
    </row>
    <row r="2950" spans="1:2">
      <c r="A2950" s="170">
        <v>39474</v>
      </c>
      <c r="B2950" s="169">
        <v>4662.8500000000004</v>
      </c>
    </row>
    <row r="2951" spans="1:2">
      <c r="A2951" s="170">
        <v>39475</v>
      </c>
      <c r="B2951" s="169">
        <v>4663</v>
      </c>
    </row>
    <row r="2952" spans="1:2">
      <c r="A2952" s="170">
        <v>39476</v>
      </c>
      <c r="B2952" s="169">
        <v>4663</v>
      </c>
    </row>
    <row r="2953" spans="1:2">
      <c r="A2953" s="170">
        <v>39477</v>
      </c>
      <c r="B2953" s="169">
        <v>4663.01</v>
      </c>
    </row>
    <row r="2954" spans="1:2">
      <c r="A2954" s="170">
        <v>39478</v>
      </c>
      <c r="B2954" s="169">
        <v>4663.0200000000004</v>
      </c>
    </row>
    <row r="2955" spans="1:2">
      <c r="A2955" s="170">
        <v>39479</v>
      </c>
      <c r="B2955" s="169">
        <v>4663.0200000000004</v>
      </c>
    </row>
    <row r="2956" spans="1:2">
      <c r="A2956" s="170">
        <v>39480</v>
      </c>
      <c r="B2956" s="169">
        <v>4663.0200000000004</v>
      </c>
    </row>
    <row r="2957" spans="1:2">
      <c r="A2957" s="170">
        <v>39481</v>
      </c>
      <c r="B2957" s="169">
        <v>4663.0200000000004</v>
      </c>
    </row>
    <row r="2958" spans="1:2">
      <c r="A2958" s="170">
        <v>39482</v>
      </c>
      <c r="B2958" s="169">
        <v>4663.03</v>
      </c>
    </row>
    <row r="2959" spans="1:2">
      <c r="A2959" s="170">
        <v>39483</v>
      </c>
      <c r="B2959" s="169">
        <v>4663.03</v>
      </c>
    </row>
    <row r="2960" spans="1:2">
      <c r="A2960" s="170">
        <v>39484</v>
      </c>
      <c r="B2960" s="169">
        <v>4663.03</v>
      </c>
    </row>
    <row r="2961" spans="1:2">
      <c r="A2961" s="170">
        <v>39485</v>
      </c>
      <c r="B2961" s="169">
        <v>4663.08</v>
      </c>
    </row>
    <row r="2962" spans="1:2">
      <c r="A2962" s="170">
        <v>39486</v>
      </c>
      <c r="B2962" s="169">
        <v>4663.03</v>
      </c>
    </row>
    <row r="2963" spans="1:2">
      <c r="A2963" s="170">
        <v>39487</v>
      </c>
      <c r="B2963" s="169">
        <v>4663.03</v>
      </c>
    </row>
    <row r="2964" spans="1:2">
      <c r="A2964" s="170">
        <v>39488</v>
      </c>
      <c r="B2964" s="169">
        <v>4663.03</v>
      </c>
    </row>
    <row r="2965" spans="1:2">
      <c r="A2965" s="170">
        <v>39489</v>
      </c>
      <c r="B2965" s="169">
        <v>4663.03</v>
      </c>
    </row>
    <row r="2966" spans="1:2">
      <c r="A2966" s="170">
        <v>39490</v>
      </c>
      <c r="B2966" s="169">
        <v>4663.08</v>
      </c>
    </row>
    <row r="2967" spans="1:2">
      <c r="A2967" s="170">
        <v>39491</v>
      </c>
      <c r="B2967" s="169">
        <v>4663.1000000000004</v>
      </c>
    </row>
    <row r="2968" spans="1:2">
      <c r="A2968" s="170">
        <v>39492</v>
      </c>
      <c r="B2968" s="169">
        <v>4663.1000000000004</v>
      </c>
    </row>
    <row r="2969" spans="1:2">
      <c r="A2969" s="170">
        <v>39493</v>
      </c>
      <c r="B2969" s="169">
        <v>4663.1000000000004</v>
      </c>
    </row>
    <row r="2970" spans="1:2">
      <c r="A2970" s="170">
        <v>39494</v>
      </c>
      <c r="B2970" s="169">
        <v>4663.1000000000004</v>
      </c>
    </row>
    <row r="2971" spans="1:2">
      <c r="A2971" s="170">
        <v>39495</v>
      </c>
      <c r="B2971" s="169">
        <v>4663.1000000000004</v>
      </c>
    </row>
    <row r="2972" spans="1:2">
      <c r="A2972" s="170">
        <v>39496</v>
      </c>
      <c r="B2972" s="169">
        <v>4663.1000000000004</v>
      </c>
    </row>
    <row r="2973" spans="1:2">
      <c r="A2973" s="170">
        <v>39497</v>
      </c>
      <c r="B2973" s="169">
        <v>4663.25</v>
      </c>
    </row>
    <row r="2974" spans="1:2">
      <c r="A2974" s="170">
        <v>39498</v>
      </c>
      <c r="B2974" s="169">
        <v>4663.25</v>
      </c>
    </row>
    <row r="2975" spans="1:2">
      <c r="A2975" s="170">
        <v>39499</v>
      </c>
      <c r="B2975" s="169">
        <v>4663.25</v>
      </c>
    </row>
    <row r="2976" spans="1:2">
      <c r="A2976" s="170">
        <v>39500</v>
      </c>
      <c r="B2976" s="169">
        <v>4663.25</v>
      </c>
    </row>
    <row r="2977" spans="1:2">
      <c r="A2977" s="170">
        <v>39501</v>
      </c>
      <c r="B2977" s="169">
        <v>4663.25</v>
      </c>
    </row>
    <row r="2978" spans="1:2">
      <c r="A2978" s="170">
        <v>39502</v>
      </c>
      <c r="B2978" s="169">
        <v>4663.2700000000004</v>
      </c>
    </row>
    <row r="2979" spans="1:2">
      <c r="A2979" s="170">
        <v>39503</v>
      </c>
      <c r="B2979" s="169">
        <v>4663.2700000000004</v>
      </c>
    </row>
    <row r="2980" spans="1:2">
      <c r="A2980" s="170">
        <v>39504</v>
      </c>
      <c r="B2980" s="169">
        <v>4663.28</v>
      </c>
    </row>
    <row r="2981" spans="1:2">
      <c r="A2981" s="170">
        <v>39505</v>
      </c>
      <c r="B2981" s="169">
        <v>4663.3</v>
      </c>
    </row>
    <row r="2982" spans="1:2">
      <c r="A2982" s="170">
        <v>39506</v>
      </c>
      <c r="B2982" s="169">
        <v>4663.33</v>
      </c>
    </row>
    <row r="2983" spans="1:2">
      <c r="A2983" s="170">
        <v>39507</v>
      </c>
      <c r="B2983" s="169">
        <v>4663.33</v>
      </c>
    </row>
    <row r="2984" spans="1:2">
      <c r="A2984" s="170">
        <v>39508</v>
      </c>
      <c r="B2984" s="169">
        <v>4663.3500000000004</v>
      </c>
    </row>
    <row r="2985" spans="1:2">
      <c r="A2985" s="170">
        <v>39509</v>
      </c>
      <c r="B2985" s="169">
        <v>4663.3500000000004</v>
      </c>
    </row>
    <row r="2986" spans="1:2">
      <c r="A2986" s="170">
        <v>39510</v>
      </c>
      <c r="B2986" s="169">
        <v>4663.3500000000004</v>
      </c>
    </row>
    <row r="2987" spans="1:2">
      <c r="A2987" s="170">
        <v>39511</v>
      </c>
      <c r="B2987" s="169">
        <v>4663.3500000000004</v>
      </c>
    </row>
    <row r="2988" spans="1:2">
      <c r="A2988" s="170">
        <v>39512</v>
      </c>
      <c r="B2988" s="169">
        <v>4663.3500000000004</v>
      </c>
    </row>
    <row r="2989" spans="1:2">
      <c r="A2989" s="170">
        <v>39513</v>
      </c>
      <c r="B2989" s="169">
        <v>4663.3500000000004</v>
      </c>
    </row>
    <row r="2990" spans="1:2">
      <c r="A2990" s="170">
        <v>39514</v>
      </c>
      <c r="B2990" s="169">
        <v>4663.3500000000004</v>
      </c>
    </row>
    <row r="2991" spans="1:2">
      <c r="A2991" s="170">
        <v>39515</v>
      </c>
      <c r="B2991" s="169">
        <v>4663.3500000000004</v>
      </c>
    </row>
    <row r="2992" spans="1:2">
      <c r="A2992" s="170">
        <v>39516</v>
      </c>
      <c r="B2992" s="169">
        <v>4663.3500000000004</v>
      </c>
    </row>
    <row r="2993" spans="1:2">
      <c r="A2993" s="170">
        <v>39517</v>
      </c>
      <c r="B2993" s="169">
        <v>4663.5</v>
      </c>
    </row>
    <row r="2994" spans="1:2">
      <c r="A2994" s="170">
        <v>39518</v>
      </c>
      <c r="B2994" s="169">
        <v>4663.5</v>
      </c>
    </row>
    <row r="2995" spans="1:2">
      <c r="A2995" s="170">
        <v>39519</v>
      </c>
      <c r="B2995" s="169">
        <v>4663.5200000000004</v>
      </c>
    </row>
    <row r="2996" spans="1:2">
      <c r="A2996" s="170">
        <v>39520</v>
      </c>
      <c r="B2996" s="169">
        <v>4663.58</v>
      </c>
    </row>
    <row r="2997" spans="1:2">
      <c r="A2997" s="170">
        <v>39521</v>
      </c>
      <c r="B2997" s="169">
        <v>4663.6000000000004</v>
      </c>
    </row>
    <row r="2998" spans="1:2">
      <c r="A2998" s="170">
        <v>39522</v>
      </c>
      <c r="B2998" s="169">
        <v>4663.6000000000004</v>
      </c>
    </row>
    <row r="2999" spans="1:2">
      <c r="A2999" s="170">
        <v>39523</v>
      </c>
      <c r="B2999" s="169">
        <v>4663.6000000000004</v>
      </c>
    </row>
    <row r="3000" spans="1:2">
      <c r="A3000" s="170">
        <v>39524</v>
      </c>
      <c r="B3000" s="169">
        <v>4663.6000000000004</v>
      </c>
    </row>
    <row r="3001" spans="1:2">
      <c r="A3001" s="170">
        <v>39525</v>
      </c>
      <c r="B3001" s="169">
        <v>4663.6000000000004</v>
      </c>
    </row>
    <row r="3002" spans="1:2">
      <c r="A3002" s="170">
        <v>39526</v>
      </c>
      <c r="B3002" s="169">
        <v>4663.75</v>
      </c>
    </row>
    <row r="3003" spans="1:2">
      <c r="A3003" s="170">
        <v>39527</v>
      </c>
      <c r="B3003" s="169">
        <v>4663.8500000000004</v>
      </c>
    </row>
    <row r="3004" spans="1:2">
      <c r="A3004" s="170">
        <v>39528</v>
      </c>
      <c r="B3004" s="169">
        <v>4664</v>
      </c>
    </row>
    <row r="3005" spans="1:2">
      <c r="A3005" s="170">
        <v>39529</v>
      </c>
      <c r="B3005" s="169">
        <v>4664</v>
      </c>
    </row>
    <row r="3006" spans="1:2">
      <c r="A3006" s="170">
        <v>39530</v>
      </c>
      <c r="B3006" s="169">
        <v>4664</v>
      </c>
    </row>
    <row r="3007" spans="1:2">
      <c r="A3007" s="170">
        <v>39531</v>
      </c>
      <c r="B3007" s="169">
        <v>4664</v>
      </c>
    </row>
    <row r="3008" spans="1:2">
      <c r="A3008" s="170">
        <v>39532</v>
      </c>
      <c r="B3008" s="169">
        <v>4664.08</v>
      </c>
    </row>
    <row r="3009" spans="1:2">
      <c r="A3009" s="170">
        <v>39533</v>
      </c>
      <c r="B3009" s="169">
        <v>4664.33</v>
      </c>
    </row>
    <row r="3010" spans="1:2">
      <c r="A3010" s="170">
        <v>39534</v>
      </c>
      <c r="B3010" s="169">
        <v>4664.3500000000004</v>
      </c>
    </row>
    <row r="3011" spans="1:2">
      <c r="A3011" s="170">
        <v>39535</v>
      </c>
      <c r="B3011" s="169">
        <v>4664.28</v>
      </c>
    </row>
    <row r="3012" spans="1:2">
      <c r="A3012" s="170">
        <v>39536</v>
      </c>
      <c r="B3012" s="169">
        <v>4664.2700000000004</v>
      </c>
    </row>
    <row r="3013" spans="1:2">
      <c r="A3013" s="170">
        <v>39537</v>
      </c>
      <c r="B3013" s="169">
        <v>4664.25</v>
      </c>
    </row>
    <row r="3014" spans="1:2">
      <c r="A3014" s="170">
        <v>39538</v>
      </c>
      <c r="B3014" s="169">
        <v>4664.2700000000004</v>
      </c>
    </row>
    <row r="3015" spans="1:2">
      <c r="A3015" s="170">
        <v>39539</v>
      </c>
      <c r="B3015" s="169">
        <v>4664.3500000000004</v>
      </c>
    </row>
    <row r="3016" spans="1:2">
      <c r="A3016" s="170">
        <v>39540</v>
      </c>
      <c r="B3016" s="169">
        <v>4664.58</v>
      </c>
    </row>
    <row r="3017" spans="1:2">
      <c r="A3017" s="170">
        <v>39541</v>
      </c>
      <c r="B3017" s="169">
        <v>4664.75</v>
      </c>
    </row>
    <row r="3018" spans="1:2">
      <c r="A3018" s="170">
        <v>39542</v>
      </c>
      <c r="B3018" s="169">
        <v>4665</v>
      </c>
    </row>
    <row r="3019" spans="1:2">
      <c r="A3019" s="170">
        <v>39543</v>
      </c>
      <c r="B3019" s="169">
        <v>4665.2700000000004</v>
      </c>
    </row>
    <row r="3020" spans="1:2">
      <c r="A3020" s="170">
        <v>39544</v>
      </c>
      <c r="B3020" s="169">
        <v>4665.58</v>
      </c>
    </row>
    <row r="3021" spans="1:2">
      <c r="A3021" s="170">
        <v>39545</v>
      </c>
      <c r="B3021" s="169">
        <v>4665.8500000000004</v>
      </c>
    </row>
    <row r="3022" spans="1:2">
      <c r="A3022" s="170">
        <v>39546</v>
      </c>
      <c r="B3022" s="169">
        <v>4666.1000000000004</v>
      </c>
    </row>
    <row r="3023" spans="1:2">
      <c r="A3023" s="170">
        <v>39547</v>
      </c>
      <c r="B3023" s="169">
        <v>4666.25</v>
      </c>
    </row>
    <row r="3024" spans="1:2">
      <c r="A3024" s="170">
        <v>39548</v>
      </c>
      <c r="B3024" s="169">
        <v>4666.28</v>
      </c>
    </row>
    <row r="3025" spans="1:2">
      <c r="A3025" s="170">
        <v>39549</v>
      </c>
      <c r="B3025" s="169">
        <v>4666.33</v>
      </c>
    </row>
    <row r="3026" spans="1:2">
      <c r="A3026" s="170">
        <v>39550</v>
      </c>
      <c r="B3026" s="169">
        <v>4666.4799999999996</v>
      </c>
    </row>
    <row r="3027" spans="1:2">
      <c r="A3027" s="170">
        <v>39551</v>
      </c>
      <c r="B3027" s="169">
        <v>4666.75</v>
      </c>
    </row>
    <row r="3028" spans="1:2">
      <c r="A3028" s="170">
        <v>39552</v>
      </c>
      <c r="B3028" s="169">
        <v>4667.1000000000004</v>
      </c>
    </row>
    <row r="3029" spans="1:2">
      <c r="A3029" s="170">
        <v>39553</v>
      </c>
      <c r="B3029" s="169">
        <v>4667.53</v>
      </c>
    </row>
    <row r="3030" spans="1:2">
      <c r="A3030" s="170">
        <v>39554</v>
      </c>
      <c r="B3030" s="169">
        <v>4667.1000000000004</v>
      </c>
    </row>
    <row r="3031" spans="1:2">
      <c r="A3031" s="170">
        <v>39555</v>
      </c>
      <c r="B3031" s="169">
        <v>4666.6000000000004</v>
      </c>
    </row>
    <row r="3032" spans="1:2">
      <c r="A3032" s="170">
        <v>39556</v>
      </c>
      <c r="B3032" s="169">
        <v>4666.3500000000004</v>
      </c>
    </row>
    <row r="3033" spans="1:2">
      <c r="A3033" s="170">
        <v>39557</v>
      </c>
      <c r="B3033" s="169">
        <v>4666.83</v>
      </c>
    </row>
    <row r="3034" spans="1:2">
      <c r="A3034" s="170">
        <v>39558</v>
      </c>
      <c r="B3034" s="169">
        <v>4667.33</v>
      </c>
    </row>
    <row r="3035" spans="1:2">
      <c r="A3035" s="170">
        <v>39559</v>
      </c>
      <c r="B3035" s="169">
        <v>4667.33</v>
      </c>
    </row>
    <row r="3036" spans="1:2">
      <c r="A3036" s="170">
        <v>39560</v>
      </c>
      <c r="B3036" s="169">
        <v>4667.28</v>
      </c>
    </row>
    <row r="3037" spans="1:2">
      <c r="A3037" s="170">
        <v>39561</v>
      </c>
      <c r="B3037" s="169">
        <v>4667.3500000000004</v>
      </c>
    </row>
    <row r="3038" spans="1:2">
      <c r="A3038" s="170">
        <v>39562</v>
      </c>
      <c r="B3038" s="169">
        <v>4667.53</v>
      </c>
    </row>
    <row r="3039" spans="1:2">
      <c r="A3039" s="170">
        <v>39563</v>
      </c>
      <c r="B3039" s="169">
        <v>4667.5</v>
      </c>
    </row>
    <row r="3040" spans="1:2">
      <c r="A3040" s="170">
        <v>39564</v>
      </c>
      <c r="B3040" s="169">
        <v>4667.33</v>
      </c>
    </row>
    <row r="3041" spans="1:2">
      <c r="A3041" s="170">
        <v>39565</v>
      </c>
      <c r="B3041" s="169">
        <v>4667.2700000000004</v>
      </c>
    </row>
    <row r="3042" spans="1:2">
      <c r="A3042" s="170">
        <v>39566</v>
      </c>
      <c r="B3042" s="169">
        <v>4667.3500000000004</v>
      </c>
    </row>
    <row r="3043" spans="1:2">
      <c r="A3043" s="170">
        <v>39567</v>
      </c>
      <c r="B3043" s="169">
        <v>4665.25</v>
      </c>
    </row>
    <row r="3044" spans="1:2">
      <c r="A3044" s="170">
        <v>39568</v>
      </c>
      <c r="B3044" s="169">
        <v>4665.9799999999996</v>
      </c>
    </row>
    <row r="3045" spans="1:2">
      <c r="A3045" s="170">
        <v>39569</v>
      </c>
      <c r="B3045" s="169">
        <v>4666.4399999999996</v>
      </c>
    </row>
    <row r="3046" spans="1:2">
      <c r="A3046" s="170">
        <v>39570</v>
      </c>
      <c r="B3046" s="169">
        <v>4666.76</v>
      </c>
    </row>
    <row r="3047" spans="1:2">
      <c r="A3047" s="170">
        <v>39571</v>
      </c>
      <c r="B3047" s="169">
        <v>4667.08</v>
      </c>
    </row>
    <row r="3048" spans="1:2">
      <c r="A3048" s="170">
        <v>39572</v>
      </c>
      <c r="B3048" s="169">
        <v>4667.51</v>
      </c>
    </row>
    <row r="3049" spans="1:2">
      <c r="A3049" s="170">
        <v>39573</v>
      </c>
      <c r="B3049" s="169">
        <v>4668</v>
      </c>
    </row>
    <row r="3050" spans="1:2">
      <c r="A3050" s="170">
        <v>39574</v>
      </c>
      <c r="B3050" s="169">
        <v>4668.5200000000004</v>
      </c>
    </row>
    <row r="3051" spans="1:2">
      <c r="A3051" s="170">
        <v>39575</v>
      </c>
      <c r="B3051" s="169">
        <v>4669.26</v>
      </c>
    </row>
    <row r="3052" spans="1:2">
      <c r="A3052" s="170">
        <v>39576</v>
      </c>
      <c r="B3052" s="169">
        <v>4670.1000000000004</v>
      </c>
    </row>
    <row r="3053" spans="1:2">
      <c r="A3053" s="170">
        <v>39577</v>
      </c>
      <c r="B3053" s="169">
        <v>4670.2700000000004</v>
      </c>
    </row>
    <row r="3054" spans="1:2">
      <c r="A3054" s="170">
        <v>39578</v>
      </c>
      <c r="B3054" s="169">
        <v>4670.08</v>
      </c>
    </row>
    <row r="3055" spans="1:2">
      <c r="A3055" s="170">
        <v>39579</v>
      </c>
      <c r="B3055" s="169">
        <v>4670</v>
      </c>
    </row>
    <row r="3056" spans="1:2">
      <c r="A3056" s="170">
        <v>39580</v>
      </c>
      <c r="B3056" s="169">
        <v>4670.33</v>
      </c>
    </row>
    <row r="3057" spans="1:2">
      <c r="A3057" s="170">
        <v>39581</v>
      </c>
      <c r="B3057" s="169">
        <v>4670.33</v>
      </c>
    </row>
    <row r="3058" spans="1:2">
      <c r="A3058" s="170">
        <v>39582</v>
      </c>
      <c r="B3058" s="169">
        <v>4670.2700000000004</v>
      </c>
    </row>
    <row r="3059" spans="1:2">
      <c r="A3059" s="170">
        <v>39583</v>
      </c>
      <c r="B3059" s="169">
        <v>4670.33</v>
      </c>
    </row>
    <row r="3060" spans="1:2">
      <c r="A3060" s="170">
        <v>39584</v>
      </c>
      <c r="B3060" s="169">
        <v>4670.84</v>
      </c>
    </row>
    <row r="3061" spans="1:2">
      <c r="A3061" s="170">
        <v>39585</v>
      </c>
      <c r="B3061" s="169">
        <v>4671.5</v>
      </c>
    </row>
    <row r="3062" spans="1:2">
      <c r="A3062" s="170">
        <v>39586</v>
      </c>
      <c r="B3062" s="169">
        <v>4671.83</v>
      </c>
    </row>
    <row r="3063" spans="1:2">
      <c r="A3063" s="170">
        <v>39587</v>
      </c>
      <c r="B3063" s="169">
        <v>4672.09</v>
      </c>
    </row>
    <row r="3064" spans="1:2">
      <c r="A3064" s="170">
        <v>39588</v>
      </c>
      <c r="B3064" s="169">
        <v>4672.33</v>
      </c>
    </row>
    <row r="3065" spans="1:2">
      <c r="A3065" s="170">
        <v>39589</v>
      </c>
      <c r="B3065" s="169">
        <v>4672.33</v>
      </c>
    </row>
    <row r="3066" spans="1:2">
      <c r="A3066" s="170">
        <v>39590</v>
      </c>
      <c r="B3066" s="169">
        <v>4671.8500000000004</v>
      </c>
    </row>
    <row r="3067" spans="1:2">
      <c r="A3067" s="170">
        <v>39591</v>
      </c>
      <c r="B3067" s="169">
        <v>4671.8500000000004</v>
      </c>
    </row>
    <row r="3068" spans="1:2">
      <c r="A3068" s="170">
        <v>39592</v>
      </c>
      <c r="B3068" s="169">
        <v>4672</v>
      </c>
    </row>
    <row r="3069" spans="1:2">
      <c r="A3069" s="170">
        <v>39593</v>
      </c>
      <c r="B3069" s="169">
        <v>4672.1000000000004</v>
      </c>
    </row>
    <row r="3070" spans="1:2">
      <c r="A3070" s="170">
        <v>39594</v>
      </c>
      <c r="B3070" s="169">
        <v>4672.5200000000004</v>
      </c>
    </row>
    <row r="3071" spans="1:2">
      <c r="A3071" s="170">
        <v>39595</v>
      </c>
      <c r="B3071" s="169">
        <v>4672.33</v>
      </c>
    </row>
    <row r="3072" spans="1:2">
      <c r="A3072" s="170">
        <v>39596</v>
      </c>
      <c r="B3072" s="169">
        <v>4672.03</v>
      </c>
    </row>
    <row r="3073" spans="1:2">
      <c r="A3073" s="170">
        <v>39597</v>
      </c>
      <c r="B3073" s="169">
        <v>4672.33</v>
      </c>
    </row>
    <row r="3074" spans="1:2">
      <c r="A3074" s="170">
        <v>39598</v>
      </c>
      <c r="B3074" s="169">
        <v>4672.58</v>
      </c>
    </row>
    <row r="3075" spans="1:2">
      <c r="A3075" s="170">
        <v>39599</v>
      </c>
      <c r="B3075" s="169">
        <v>4672.5</v>
      </c>
    </row>
    <row r="3076" spans="1:2">
      <c r="A3076" s="170">
        <v>39600</v>
      </c>
      <c r="B3076" s="169">
        <v>4672.25</v>
      </c>
    </row>
    <row r="3077" spans="1:2">
      <c r="A3077" s="170">
        <v>39601</v>
      </c>
      <c r="B3077" s="169">
        <v>4672.1000000000004</v>
      </c>
    </row>
    <row r="3078" spans="1:2">
      <c r="A3078" s="170">
        <v>39602</v>
      </c>
      <c r="B3078" s="169">
        <v>4672.25</v>
      </c>
    </row>
    <row r="3079" spans="1:2">
      <c r="A3079" s="170">
        <v>39603</v>
      </c>
      <c r="B3079" s="169">
        <v>4672.25</v>
      </c>
    </row>
    <row r="3080" spans="1:2">
      <c r="A3080" s="170">
        <v>39604</v>
      </c>
      <c r="B3080" s="169">
        <v>4672.25</v>
      </c>
    </row>
    <row r="3081" spans="1:2">
      <c r="A3081" s="170">
        <v>39605</v>
      </c>
      <c r="B3081" s="169">
        <v>4672.1000000000004</v>
      </c>
    </row>
    <row r="3082" spans="1:2">
      <c r="A3082" s="170">
        <v>39606</v>
      </c>
      <c r="B3082" s="169">
        <v>4672.03</v>
      </c>
    </row>
    <row r="3083" spans="1:2">
      <c r="A3083" s="170">
        <v>39607</v>
      </c>
      <c r="B3083" s="169">
        <v>4672.03</v>
      </c>
    </row>
    <row r="3084" spans="1:2">
      <c r="A3084" s="170">
        <v>39608</v>
      </c>
      <c r="B3084" s="169">
        <v>4672.1000000000004</v>
      </c>
    </row>
    <row r="3085" spans="1:2">
      <c r="A3085" s="170">
        <v>39609</v>
      </c>
      <c r="B3085" s="169">
        <v>4672.33</v>
      </c>
    </row>
    <row r="3086" spans="1:2">
      <c r="A3086" s="170">
        <v>39610</v>
      </c>
      <c r="B3086" s="169">
        <v>4672.5</v>
      </c>
    </row>
    <row r="3087" spans="1:2">
      <c r="A3087" s="170">
        <v>39611</v>
      </c>
      <c r="B3087" s="169">
        <v>4672.28</v>
      </c>
    </row>
    <row r="3088" spans="1:2">
      <c r="A3088" s="170">
        <v>39612</v>
      </c>
      <c r="B3088" s="169">
        <v>4672.0200000000004</v>
      </c>
    </row>
    <row r="3089" spans="1:2">
      <c r="A3089" s="170">
        <v>39613</v>
      </c>
      <c r="B3089" s="169">
        <v>4671.75</v>
      </c>
    </row>
    <row r="3090" spans="1:2">
      <c r="A3090" s="170">
        <v>39614</v>
      </c>
      <c r="B3090" s="169">
        <v>4671.75</v>
      </c>
    </row>
    <row r="3091" spans="1:2">
      <c r="A3091" s="170">
        <v>39615</v>
      </c>
      <c r="B3091" s="169">
        <v>4671.8500000000004</v>
      </c>
    </row>
    <row r="3092" spans="1:2">
      <c r="A3092" s="170">
        <v>39616</v>
      </c>
      <c r="B3092" s="169">
        <v>4672.08</v>
      </c>
    </row>
    <row r="3093" spans="1:2">
      <c r="A3093" s="170">
        <v>39617</v>
      </c>
      <c r="B3093" s="169">
        <v>4672.2700000000004</v>
      </c>
    </row>
    <row r="3094" spans="1:2">
      <c r="A3094" s="170">
        <v>39618</v>
      </c>
      <c r="B3094" s="169">
        <v>4672.3500000000004</v>
      </c>
    </row>
    <row r="3095" spans="1:2">
      <c r="A3095" s="170">
        <v>39619</v>
      </c>
      <c r="B3095" s="169">
        <v>4672.3500000000004</v>
      </c>
    </row>
    <row r="3096" spans="1:2">
      <c r="A3096" s="170">
        <v>39620</v>
      </c>
      <c r="B3096" s="169">
        <v>4672.2700000000004</v>
      </c>
    </row>
    <row r="3097" spans="1:2">
      <c r="A3097" s="170">
        <v>39621</v>
      </c>
      <c r="B3097" s="169">
        <v>4672.25</v>
      </c>
    </row>
    <row r="3098" spans="1:2">
      <c r="A3098" s="170">
        <v>39622</v>
      </c>
      <c r="B3098" s="169">
        <v>4672.08</v>
      </c>
    </row>
    <row r="3099" spans="1:2">
      <c r="A3099" s="170">
        <v>39623</v>
      </c>
      <c r="B3099" s="169">
        <v>4671.8500000000004</v>
      </c>
    </row>
    <row r="3100" spans="1:2">
      <c r="A3100" s="170">
        <v>39624</v>
      </c>
      <c r="B3100" s="169">
        <v>4671.6000000000004</v>
      </c>
    </row>
    <row r="3101" spans="1:2">
      <c r="A3101" s="170">
        <v>39625</v>
      </c>
      <c r="B3101" s="169">
        <v>4671.33</v>
      </c>
    </row>
    <row r="3102" spans="1:2">
      <c r="A3102" s="170">
        <v>39626</v>
      </c>
      <c r="B3102" s="169">
        <v>4671.0200000000004</v>
      </c>
    </row>
    <row r="3103" spans="1:2">
      <c r="A3103" s="170">
        <v>39627</v>
      </c>
      <c r="B3103" s="169">
        <v>4670.6099999999997</v>
      </c>
    </row>
    <row r="3104" spans="1:2">
      <c r="A3104" s="170">
        <v>39628</v>
      </c>
      <c r="B3104" s="169">
        <v>4670.29</v>
      </c>
    </row>
    <row r="3105" spans="1:2">
      <c r="A3105" s="170">
        <v>39629</v>
      </c>
      <c r="B3105" s="169">
        <v>4670</v>
      </c>
    </row>
    <row r="3106" spans="1:2">
      <c r="A3106" s="170">
        <v>39630</v>
      </c>
      <c r="B3106" s="169">
        <v>4669.5200000000004</v>
      </c>
    </row>
    <row r="3107" spans="1:2">
      <c r="A3107" s="170">
        <v>39631</v>
      </c>
      <c r="B3107" s="169">
        <v>4669.1000000000004</v>
      </c>
    </row>
    <row r="3108" spans="1:2">
      <c r="A3108" s="170">
        <v>39632</v>
      </c>
      <c r="B3108" s="169">
        <v>4668.75</v>
      </c>
    </row>
    <row r="3109" spans="1:2">
      <c r="A3109" s="170">
        <v>39633</v>
      </c>
      <c r="B3109" s="169">
        <v>4668.28</v>
      </c>
    </row>
    <row r="3110" spans="1:2">
      <c r="A3110" s="170">
        <v>39634</v>
      </c>
      <c r="B3110" s="169">
        <v>4668.01</v>
      </c>
    </row>
    <row r="3111" spans="1:2">
      <c r="A3111" s="170">
        <v>39635</v>
      </c>
      <c r="B3111" s="169">
        <v>4667.58</v>
      </c>
    </row>
    <row r="3112" spans="1:2">
      <c r="A3112" s="170">
        <v>39636</v>
      </c>
      <c r="B3112" s="169">
        <v>4667.25</v>
      </c>
    </row>
    <row r="3113" spans="1:2">
      <c r="A3113" s="170">
        <v>39637</v>
      </c>
      <c r="B3113" s="169">
        <v>4666.7700000000004</v>
      </c>
    </row>
    <row r="3114" spans="1:2">
      <c r="A3114" s="170">
        <v>39638</v>
      </c>
      <c r="B3114" s="169">
        <v>4666.33</v>
      </c>
    </row>
    <row r="3115" spans="1:2">
      <c r="A3115" s="170">
        <v>39639</v>
      </c>
      <c r="B3115" s="169">
        <v>4665.8500000000004</v>
      </c>
    </row>
    <row r="3116" spans="1:2">
      <c r="A3116" s="170">
        <v>39640</v>
      </c>
      <c r="B3116" s="169">
        <v>4665.53</v>
      </c>
    </row>
    <row r="3117" spans="1:2">
      <c r="A3117" s="170">
        <v>39641</v>
      </c>
      <c r="B3117" s="169">
        <v>4665.0200000000004</v>
      </c>
    </row>
    <row r="3118" spans="1:2">
      <c r="A3118" s="170">
        <v>39642</v>
      </c>
      <c r="B3118" s="169">
        <v>4664.5600000000004</v>
      </c>
    </row>
    <row r="3119" spans="1:2">
      <c r="A3119" s="170">
        <v>39643</v>
      </c>
      <c r="B3119" s="169">
        <v>4664.1000000000004</v>
      </c>
    </row>
    <row r="3120" spans="1:2">
      <c r="A3120" s="170">
        <v>39644</v>
      </c>
      <c r="B3120" s="169">
        <v>4663.58</v>
      </c>
    </row>
    <row r="3121" spans="1:2">
      <c r="A3121" s="170">
        <v>39645</v>
      </c>
      <c r="B3121" s="169">
        <v>4663.08</v>
      </c>
    </row>
    <row r="3122" spans="1:2">
      <c r="A3122" s="170">
        <v>39646</v>
      </c>
      <c r="B3122" s="169">
        <v>4662.75</v>
      </c>
    </row>
    <row r="3123" spans="1:2">
      <c r="A3123" s="170">
        <v>39647</v>
      </c>
      <c r="B3123" s="169">
        <v>4662.24</v>
      </c>
    </row>
    <row r="3124" spans="1:2">
      <c r="A3124" s="170">
        <v>39648</v>
      </c>
      <c r="B3124" s="169">
        <v>4661.75</v>
      </c>
    </row>
    <row r="3125" spans="1:2">
      <c r="A3125" s="170">
        <v>39649</v>
      </c>
      <c r="B3125" s="169">
        <v>4661.2700000000004</v>
      </c>
    </row>
    <row r="3126" spans="1:2">
      <c r="A3126" s="170">
        <v>39650</v>
      </c>
      <c r="B3126" s="169">
        <v>4661</v>
      </c>
    </row>
    <row r="3127" spans="1:2">
      <c r="A3127" s="170">
        <v>39651</v>
      </c>
      <c r="B3127" s="169">
        <v>4660.58</v>
      </c>
    </row>
    <row r="3128" spans="1:2">
      <c r="A3128" s="170">
        <v>39652</v>
      </c>
      <c r="B3128" s="169">
        <v>4660.3500000000004</v>
      </c>
    </row>
    <row r="3129" spans="1:2">
      <c r="A3129" s="170">
        <v>39653</v>
      </c>
      <c r="B3129" s="169">
        <v>4660.08</v>
      </c>
    </row>
    <row r="3130" spans="1:2">
      <c r="A3130" s="170">
        <v>39654</v>
      </c>
      <c r="B3130" s="169">
        <v>4659.76</v>
      </c>
    </row>
    <row r="3131" spans="1:2">
      <c r="A3131" s="170">
        <v>39655</v>
      </c>
      <c r="B3131" s="169">
        <v>4659.5</v>
      </c>
    </row>
    <row r="3132" spans="1:2">
      <c r="A3132" s="170">
        <v>39656</v>
      </c>
      <c r="B3132" s="169">
        <v>4659.08</v>
      </c>
    </row>
    <row r="3133" spans="1:2">
      <c r="A3133" s="170">
        <v>39657</v>
      </c>
      <c r="B3133" s="169">
        <v>4658.8500000000004</v>
      </c>
    </row>
    <row r="3134" spans="1:2">
      <c r="A3134" s="170">
        <v>39658</v>
      </c>
      <c r="B3134" s="169">
        <v>4658.5200000000004</v>
      </c>
    </row>
    <row r="3135" spans="1:2">
      <c r="A3135" s="170">
        <v>39659</v>
      </c>
      <c r="B3135" s="169">
        <v>4658.2700000000004</v>
      </c>
    </row>
    <row r="3136" spans="1:2">
      <c r="A3136" s="170">
        <v>39660</v>
      </c>
      <c r="B3136" s="169">
        <v>4657.95</v>
      </c>
    </row>
    <row r="3137" spans="1:2">
      <c r="A3137" s="170">
        <v>39661</v>
      </c>
      <c r="B3137" s="169">
        <v>4657.5200000000004</v>
      </c>
    </row>
    <row r="3138" spans="1:2">
      <c r="A3138" s="170">
        <v>39662</v>
      </c>
      <c r="B3138" s="169">
        <v>4657.13</v>
      </c>
    </row>
    <row r="3139" spans="1:2">
      <c r="A3139" s="170">
        <v>39663</v>
      </c>
      <c r="B3139" s="169">
        <v>4656.7700000000004</v>
      </c>
    </row>
    <row r="3140" spans="1:2">
      <c r="A3140" s="170">
        <v>39664</v>
      </c>
      <c r="B3140" s="169">
        <v>4656.33</v>
      </c>
    </row>
    <row r="3141" spans="1:2">
      <c r="A3141" s="170">
        <v>39665</v>
      </c>
      <c r="B3141" s="169">
        <v>4655.8500000000004</v>
      </c>
    </row>
    <row r="3142" spans="1:2">
      <c r="A3142" s="170">
        <v>39666</v>
      </c>
      <c r="B3142" s="169">
        <v>4655.33</v>
      </c>
    </row>
    <row r="3143" spans="1:2">
      <c r="A3143" s="170">
        <v>39667</v>
      </c>
      <c r="B3143" s="169">
        <v>4654.9799999999996</v>
      </c>
    </row>
    <row r="3144" spans="1:2">
      <c r="A3144" s="170">
        <v>39668</v>
      </c>
      <c r="B3144" s="169">
        <v>4654.3599999999997</v>
      </c>
    </row>
    <row r="3145" spans="1:2">
      <c r="A3145" s="170">
        <v>39669</v>
      </c>
      <c r="B3145" s="169">
        <v>4653.8500000000004</v>
      </c>
    </row>
    <row r="3146" spans="1:2">
      <c r="A3146" s="170">
        <v>39670</v>
      </c>
      <c r="B3146" s="169">
        <v>4653.34</v>
      </c>
    </row>
    <row r="3147" spans="1:2">
      <c r="A3147" s="170">
        <v>39671</v>
      </c>
      <c r="B3147" s="169">
        <v>4652.83</v>
      </c>
    </row>
    <row r="3148" spans="1:2">
      <c r="A3148" s="170">
        <v>39672</v>
      </c>
      <c r="B3148" s="169">
        <v>4652.2700000000004</v>
      </c>
    </row>
    <row r="3149" spans="1:2">
      <c r="A3149" s="170">
        <v>39673</v>
      </c>
      <c r="B3149" s="169">
        <v>4651.76</v>
      </c>
    </row>
    <row r="3150" spans="1:2">
      <c r="A3150" s="170">
        <v>39674</v>
      </c>
      <c r="B3150" s="169">
        <v>4651.26</v>
      </c>
    </row>
    <row r="3151" spans="1:2">
      <c r="A3151" s="170">
        <v>39675</v>
      </c>
      <c r="B3151" s="169">
        <v>4650.75</v>
      </c>
    </row>
    <row r="3152" spans="1:2">
      <c r="A3152" s="170">
        <v>39676</v>
      </c>
      <c r="B3152" s="169">
        <v>4650.26</v>
      </c>
    </row>
    <row r="3153" spans="1:2">
      <c r="A3153" s="170">
        <v>39677</v>
      </c>
      <c r="B3153" s="169">
        <v>4649.76</v>
      </c>
    </row>
    <row r="3154" spans="1:2">
      <c r="A3154" s="170">
        <v>39678</v>
      </c>
      <c r="B3154" s="169">
        <v>4649.1899999999996</v>
      </c>
    </row>
    <row r="3155" spans="1:2">
      <c r="A3155" s="170">
        <v>39679</v>
      </c>
      <c r="B3155" s="169">
        <v>4648.58</v>
      </c>
    </row>
    <row r="3156" spans="1:2">
      <c r="A3156" s="170">
        <v>39680</v>
      </c>
      <c r="B3156" s="169">
        <v>4648.07</v>
      </c>
    </row>
    <row r="3157" spans="1:2">
      <c r="A3157" s="170">
        <v>39681</v>
      </c>
      <c r="B3157" s="169">
        <v>4647.58</v>
      </c>
    </row>
    <row r="3158" spans="1:2">
      <c r="A3158" s="170">
        <v>39682</v>
      </c>
      <c r="B3158" s="169">
        <v>4647.1000000000004</v>
      </c>
    </row>
    <row r="3159" spans="1:2">
      <c r="A3159" s="170">
        <v>39683</v>
      </c>
      <c r="B3159" s="169">
        <v>4646.75</v>
      </c>
    </row>
    <row r="3160" spans="1:2">
      <c r="A3160" s="170">
        <v>39684</v>
      </c>
      <c r="B3160" s="169">
        <v>4646.2700000000004</v>
      </c>
    </row>
    <row r="3161" spans="1:2">
      <c r="A3161" s="170">
        <v>39685</v>
      </c>
      <c r="B3161" s="169">
        <v>4645.83</v>
      </c>
    </row>
    <row r="3162" spans="1:2">
      <c r="A3162" s="170">
        <v>39686</v>
      </c>
      <c r="B3162" s="169">
        <v>4645.32</v>
      </c>
    </row>
    <row r="3163" spans="1:2">
      <c r="A3163" s="170">
        <v>39687</v>
      </c>
      <c r="B3163" s="169">
        <v>4644.8</v>
      </c>
    </row>
    <row r="3164" spans="1:2">
      <c r="A3164" s="170">
        <v>39688</v>
      </c>
      <c r="B3164" s="169">
        <v>4644.3500000000004</v>
      </c>
    </row>
    <row r="3165" spans="1:2">
      <c r="A3165" s="170">
        <v>39689</v>
      </c>
      <c r="B3165" s="169">
        <v>4644.0200000000004</v>
      </c>
    </row>
    <row r="3166" spans="1:2">
      <c r="A3166" s="170">
        <v>39690</v>
      </c>
      <c r="B3166" s="169">
        <v>4643.59</v>
      </c>
    </row>
    <row r="3167" spans="1:2">
      <c r="A3167" s="170">
        <v>39691</v>
      </c>
      <c r="B3167" s="169">
        <v>4643.33</v>
      </c>
    </row>
    <row r="3168" spans="1:2">
      <c r="A3168" s="170">
        <v>39692</v>
      </c>
      <c r="B3168" s="169">
        <v>4643.29</v>
      </c>
    </row>
    <row r="3169" spans="1:2">
      <c r="A3169" s="170">
        <v>39693</v>
      </c>
      <c r="B3169" s="169">
        <v>4643.2700000000004</v>
      </c>
    </row>
    <row r="3170" spans="1:2">
      <c r="A3170" s="170">
        <v>39694</v>
      </c>
      <c r="B3170" s="169">
        <v>4643.25</v>
      </c>
    </row>
    <row r="3171" spans="1:2">
      <c r="A3171" s="170">
        <v>39695</v>
      </c>
      <c r="B3171" s="169">
        <v>4643.1499999999996</v>
      </c>
    </row>
    <row r="3172" spans="1:2">
      <c r="A3172" s="170">
        <v>39696</v>
      </c>
      <c r="B3172" s="169">
        <v>4643.1000000000004</v>
      </c>
    </row>
    <row r="3173" spans="1:2">
      <c r="A3173" s="170">
        <v>39697</v>
      </c>
      <c r="B3173" s="169">
        <v>4643.1099999999997</v>
      </c>
    </row>
    <row r="3174" spans="1:2">
      <c r="A3174" s="170">
        <v>39698</v>
      </c>
      <c r="B3174" s="169">
        <v>4643.1000000000004</v>
      </c>
    </row>
    <row r="3175" spans="1:2">
      <c r="A3175" s="170">
        <v>39699</v>
      </c>
      <c r="B3175" s="169">
        <v>4643.08</v>
      </c>
    </row>
    <row r="3176" spans="1:2">
      <c r="A3176" s="170">
        <v>39700</v>
      </c>
      <c r="B3176" s="169">
        <v>4643.03</v>
      </c>
    </row>
    <row r="3177" spans="1:2">
      <c r="A3177" s="170">
        <v>39701</v>
      </c>
      <c r="B3177" s="169">
        <v>4643.0200000000004</v>
      </c>
    </row>
    <row r="3178" spans="1:2">
      <c r="A3178" s="170">
        <v>39702</v>
      </c>
      <c r="B3178" s="169">
        <v>4643.08</v>
      </c>
    </row>
    <row r="3179" spans="1:2">
      <c r="A3179" s="170">
        <v>39703</v>
      </c>
      <c r="B3179" s="169">
        <v>4643.1000000000004</v>
      </c>
    </row>
    <row r="3180" spans="1:2">
      <c r="A3180" s="170">
        <v>39704</v>
      </c>
      <c r="B3180" s="169">
        <v>4643.2299999999996</v>
      </c>
    </row>
    <row r="3181" spans="1:2">
      <c r="A3181" s="170">
        <v>39705</v>
      </c>
      <c r="B3181" s="169">
        <v>4643.1400000000003</v>
      </c>
    </row>
    <row r="3182" spans="1:2">
      <c r="A3182" s="170">
        <v>39706</v>
      </c>
      <c r="B3182" s="169">
        <v>4643.25</v>
      </c>
    </row>
    <row r="3183" spans="1:2">
      <c r="A3183" s="170">
        <v>39707</v>
      </c>
      <c r="B3183" s="169">
        <v>4643.1000000000004</v>
      </c>
    </row>
    <row r="3184" spans="1:2">
      <c r="A3184" s="170">
        <v>39708</v>
      </c>
      <c r="B3184" s="169">
        <v>4643.1000000000004</v>
      </c>
    </row>
    <row r="3185" spans="1:2">
      <c r="A3185" s="170">
        <v>39709</v>
      </c>
      <c r="B3185" s="169">
        <v>4643.1000000000004</v>
      </c>
    </row>
    <row r="3186" spans="1:2">
      <c r="A3186" s="170">
        <v>39710</v>
      </c>
      <c r="B3186" s="169">
        <v>4643.1000000000004</v>
      </c>
    </row>
    <row r="3187" spans="1:2">
      <c r="A3187" s="170">
        <v>39711</v>
      </c>
      <c r="B3187" s="169">
        <v>4643.1000000000004</v>
      </c>
    </row>
    <row r="3188" spans="1:2">
      <c r="A3188" s="170">
        <v>39712</v>
      </c>
      <c r="B3188" s="169">
        <v>4643.25</v>
      </c>
    </row>
    <row r="3189" spans="1:2">
      <c r="A3189" s="170">
        <v>39713</v>
      </c>
      <c r="B3189" s="169">
        <v>4643.33</v>
      </c>
    </row>
    <row r="3190" spans="1:2">
      <c r="A3190" s="170">
        <v>39714</v>
      </c>
      <c r="B3190" s="169">
        <v>4643.3500000000004</v>
      </c>
    </row>
    <row r="3191" spans="1:2">
      <c r="A3191" s="170">
        <v>39715</v>
      </c>
      <c r="B3191" s="169">
        <v>4643.3500000000004</v>
      </c>
    </row>
    <row r="3192" spans="1:2">
      <c r="A3192" s="170">
        <v>39716</v>
      </c>
      <c r="B3192" s="169">
        <v>4643.34</v>
      </c>
    </row>
    <row r="3193" spans="1:2">
      <c r="A3193" s="170">
        <v>39717</v>
      </c>
      <c r="B3193" s="169">
        <v>4643.34</v>
      </c>
    </row>
    <row r="3194" spans="1:2">
      <c r="A3194" s="170">
        <v>39718</v>
      </c>
      <c r="B3194" s="169">
        <v>4643.33</v>
      </c>
    </row>
    <row r="3195" spans="1:2">
      <c r="A3195" s="170">
        <v>39719</v>
      </c>
      <c r="B3195" s="169">
        <v>4643.33</v>
      </c>
    </row>
    <row r="3196" spans="1:2">
      <c r="A3196" s="170">
        <v>39720</v>
      </c>
      <c r="B3196" s="169">
        <v>4643.28</v>
      </c>
    </row>
    <row r="3197" spans="1:2">
      <c r="A3197" s="170">
        <v>39721</v>
      </c>
      <c r="B3197" s="169">
        <v>4643.3100000000004</v>
      </c>
    </row>
    <row r="3198" spans="1:2">
      <c r="A3198" s="170">
        <v>39722</v>
      </c>
      <c r="B3198" s="169">
        <v>4643.3100000000004</v>
      </c>
    </row>
    <row r="3199" spans="1:2">
      <c r="A3199" s="170">
        <v>39723</v>
      </c>
      <c r="B3199" s="169">
        <v>4643.37</v>
      </c>
    </row>
    <row r="3200" spans="1:2">
      <c r="A3200" s="170">
        <v>39724</v>
      </c>
      <c r="B3200" s="169">
        <v>4643.59</v>
      </c>
    </row>
    <row r="3201" spans="1:2">
      <c r="A3201" s="170">
        <v>39725</v>
      </c>
      <c r="B3201" s="169">
        <v>4643.8500000000004</v>
      </c>
    </row>
    <row r="3202" spans="1:2">
      <c r="A3202" s="170">
        <v>39726</v>
      </c>
      <c r="B3202" s="169">
        <v>4644.25</v>
      </c>
    </row>
    <row r="3203" spans="1:2">
      <c r="A3203" s="170">
        <v>39727</v>
      </c>
      <c r="B3203" s="169">
        <v>4644.5</v>
      </c>
    </row>
    <row r="3204" spans="1:2">
      <c r="A3204" s="170">
        <v>39728</v>
      </c>
      <c r="B3204" s="169">
        <v>4644.74</v>
      </c>
    </row>
    <row r="3205" spans="1:2">
      <c r="A3205" s="170">
        <v>39729</v>
      </c>
      <c r="B3205" s="169">
        <v>4644.8599999999997</v>
      </c>
    </row>
    <row r="3206" spans="1:2">
      <c r="A3206" s="170">
        <v>39730</v>
      </c>
      <c r="B3206" s="169">
        <v>4645.1000000000004</v>
      </c>
    </row>
    <row r="3207" spans="1:2">
      <c r="A3207" s="170">
        <v>39731</v>
      </c>
      <c r="B3207" s="169">
        <v>4645.3500000000004</v>
      </c>
    </row>
    <row r="3208" spans="1:2">
      <c r="A3208" s="170">
        <v>39732</v>
      </c>
      <c r="B3208" s="169">
        <v>4645.6000000000004</v>
      </c>
    </row>
    <row r="3209" spans="1:2">
      <c r="A3209" s="170">
        <v>39733</v>
      </c>
      <c r="B3209" s="169">
        <v>4646</v>
      </c>
    </row>
    <row r="3210" spans="1:2">
      <c r="A3210" s="170">
        <v>39734</v>
      </c>
      <c r="B3210" s="169">
        <v>4646.25</v>
      </c>
    </row>
    <row r="3211" spans="1:2">
      <c r="A3211" s="170">
        <v>39735</v>
      </c>
      <c r="B3211" s="169">
        <v>4646.51</v>
      </c>
    </row>
    <row r="3212" spans="1:2">
      <c r="A3212" s="170">
        <v>39736</v>
      </c>
      <c r="B3212" s="169">
        <v>4646.7700000000004</v>
      </c>
    </row>
    <row r="3213" spans="1:2">
      <c r="A3213" s="170">
        <v>39737</v>
      </c>
      <c r="B3213" s="169">
        <v>4647.07</v>
      </c>
    </row>
    <row r="3214" spans="1:2">
      <c r="A3214" s="170">
        <v>39738</v>
      </c>
      <c r="B3214" s="169">
        <v>4647.33</v>
      </c>
    </row>
    <row r="3215" spans="1:2">
      <c r="A3215" s="170">
        <v>39739</v>
      </c>
      <c r="B3215" s="169">
        <v>4647.6000000000004</v>
      </c>
    </row>
    <row r="3216" spans="1:2">
      <c r="A3216" s="170">
        <v>39740</v>
      </c>
      <c r="B3216" s="169">
        <v>4647.8500000000004</v>
      </c>
    </row>
    <row r="3217" spans="1:2">
      <c r="A3217" s="170">
        <v>39741</v>
      </c>
      <c r="B3217" s="169">
        <v>4648.1000000000004</v>
      </c>
    </row>
    <row r="3218" spans="1:2">
      <c r="A3218" s="170">
        <v>39742</v>
      </c>
      <c r="B3218" s="169">
        <v>4648.5200000000004</v>
      </c>
    </row>
    <row r="3219" spans="1:2">
      <c r="A3219" s="170">
        <v>39743</v>
      </c>
      <c r="B3219" s="169">
        <v>4648.78</v>
      </c>
    </row>
    <row r="3220" spans="1:2">
      <c r="A3220" s="170">
        <v>39744</v>
      </c>
      <c r="B3220" s="169">
        <v>4649.0550000000003</v>
      </c>
    </row>
    <row r="3221" spans="1:2">
      <c r="A3221" s="170">
        <v>39745</v>
      </c>
      <c r="B3221" s="169">
        <v>4649.33</v>
      </c>
    </row>
    <row r="3222" spans="1:2">
      <c r="A3222" s="170">
        <v>39746</v>
      </c>
      <c r="B3222" s="169">
        <v>4649.58</v>
      </c>
    </row>
    <row r="3223" spans="1:2">
      <c r="A3223" s="170">
        <v>39747</v>
      </c>
      <c r="B3223" s="169">
        <v>4649.8500000000004</v>
      </c>
    </row>
    <row r="3224" spans="1:2">
      <c r="A3224" s="170">
        <v>39748</v>
      </c>
      <c r="B3224" s="169">
        <v>4650.1000000000004</v>
      </c>
    </row>
    <row r="3225" spans="1:2">
      <c r="A3225" s="170">
        <v>39749</v>
      </c>
      <c r="B3225" s="169">
        <v>4650.3500000000004</v>
      </c>
    </row>
    <row r="3226" spans="1:2">
      <c r="A3226" s="170">
        <v>39750</v>
      </c>
      <c r="B3226" s="169">
        <v>4650.6000000000004</v>
      </c>
    </row>
    <row r="3227" spans="1:2">
      <c r="A3227" s="170">
        <v>39751</v>
      </c>
      <c r="B3227" s="169">
        <v>4650.84</v>
      </c>
    </row>
    <row r="3228" spans="1:2">
      <c r="A3228" s="170">
        <v>39752</v>
      </c>
      <c r="B3228" s="169">
        <v>4651.08</v>
      </c>
    </row>
    <row r="3229" spans="1:2">
      <c r="A3229" s="170">
        <v>39753</v>
      </c>
      <c r="B3229" s="169">
        <v>4651.2700000000004</v>
      </c>
    </row>
    <row r="3230" spans="1:2">
      <c r="A3230" s="170">
        <v>39754</v>
      </c>
      <c r="B3230" s="169">
        <v>4651.75</v>
      </c>
    </row>
    <row r="3231" spans="1:2">
      <c r="A3231" s="170">
        <v>39755</v>
      </c>
      <c r="B3231" s="169">
        <v>4652.0200000000004</v>
      </c>
    </row>
    <row r="3232" spans="1:2">
      <c r="A3232" s="170">
        <v>39756</v>
      </c>
      <c r="B3232" s="169">
        <v>4652.3500000000004</v>
      </c>
    </row>
    <row r="3233" spans="1:2">
      <c r="A3233" s="170">
        <v>39757</v>
      </c>
      <c r="B3233" s="169">
        <v>4652.75</v>
      </c>
    </row>
    <row r="3234" spans="1:2">
      <c r="A3234" s="170">
        <v>39758</v>
      </c>
      <c r="B3234" s="169">
        <v>4653.01</v>
      </c>
    </row>
    <row r="3235" spans="1:2">
      <c r="A3235" s="170">
        <v>39759</v>
      </c>
      <c r="B3235" s="169">
        <v>4653.2700000000004</v>
      </c>
    </row>
    <row r="3236" spans="1:2">
      <c r="A3236" s="170">
        <v>39760</v>
      </c>
      <c r="B3236" s="169">
        <v>4653.57</v>
      </c>
    </row>
    <row r="3237" spans="1:2">
      <c r="A3237" s="170">
        <v>39761</v>
      </c>
      <c r="B3237" s="169">
        <v>4653.83</v>
      </c>
    </row>
    <row r="3238" spans="1:2">
      <c r="A3238" s="170">
        <v>39762</v>
      </c>
      <c r="B3238" s="169">
        <v>4654.1899999999996</v>
      </c>
    </row>
    <row r="3239" spans="1:2">
      <c r="A3239" s="170">
        <v>39763</v>
      </c>
      <c r="B3239" s="169">
        <v>4654.5</v>
      </c>
    </row>
    <row r="3240" spans="1:2">
      <c r="A3240" s="170">
        <v>39764</v>
      </c>
      <c r="B3240" s="169">
        <v>4654.75</v>
      </c>
    </row>
    <row r="3241" spans="1:2">
      <c r="A3241" s="170">
        <v>39765</v>
      </c>
      <c r="B3241" s="169">
        <v>4655.01</v>
      </c>
    </row>
    <row r="3242" spans="1:2">
      <c r="A3242" s="170">
        <v>39766</v>
      </c>
      <c r="B3242" s="169">
        <v>4655.2700000000004</v>
      </c>
    </row>
    <row r="3243" spans="1:2">
      <c r="A3243" s="170">
        <v>39767</v>
      </c>
      <c r="B3243" s="169">
        <v>4655.53</v>
      </c>
    </row>
    <row r="3244" spans="1:2">
      <c r="A3244" s="170">
        <v>39768</v>
      </c>
      <c r="B3244" s="169">
        <v>4655.7700000000004</v>
      </c>
    </row>
    <row r="3245" spans="1:2">
      <c r="A3245" s="170">
        <v>39769</v>
      </c>
      <c r="B3245" s="169">
        <v>4656.0200000000004</v>
      </c>
    </row>
    <row r="3246" spans="1:2">
      <c r="A3246" s="170">
        <v>39770</v>
      </c>
      <c r="B3246" s="169">
        <v>4656.25</v>
      </c>
    </row>
    <row r="3247" spans="1:2">
      <c r="A3247" s="170">
        <v>39771</v>
      </c>
      <c r="B3247" s="169">
        <v>4656.5</v>
      </c>
    </row>
    <row r="3248" spans="1:2">
      <c r="A3248" s="170">
        <v>39772</v>
      </c>
      <c r="B3248" s="169">
        <v>4656.6000000000004</v>
      </c>
    </row>
    <row r="3249" spans="1:2">
      <c r="A3249" s="170">
        <v>39773</v>
      </c>
      <c r="B3249" s="169">
        <v>4657</v>
      </c>
    </row>
    <row r="3250" spans="1:2">
      <c r="A3250" s="170">
        <v>39774</v>
      </c>
      <c r="B3250" s="169">
        <v>4657.21</v>
      </c>
    </row>
    <row r="3251" spans="1:2">
      <c r="A3251" s="170">
        <v>39775</v>
      </c>
      <c r="B3251" s="169">
        <v>4657.5</v>
      </c>
    </row>
    <row r="3252" spans="1:2">
      <c r="A3252" s="170">
        <v>39776</v>
      </c>
      <c r="B3252" s="169">
        <v>4657.75</v>
      </c>
    </row>
    <row r="3253" spans="1:2">
      <c r="A3253" s="170">
        <v>39777</v>
      </c>
      <c r="B3253" s="169">
        <v>4657.99</v>
      </c>
    </row>
    <row r="3254" spans="1:2">
      <c r="A3254" s="170">
        <v>39778</v>
      </c>
      <c r="B3254" s="169">
        <v>4658.1000000000004</v>
      </c>
    </row>
    <row r="3255" spans="1:2">
      <c r="A3255" s="170">
        <v>39779</v>
      </c>
      <c r="B3255" s="169">
        <v>4658.3500000000004</v>
      </c>
    </row>
    <row r="3256" spans="1:2">
      <c r="A3256" s="170">
        <v>39780</v>
      </c>
      <c r="B3256" s="169">
        <v>4658.6000000000004</v>
      </c>
    </row>
    <row r="3257" spans="1:2">
      <c r="A3257" s="170">
        <v>39781</v>
      </c>
      <c r="B3257" s="169">
        <v>4658.83</v>
      </c>
    </row>
    <row r="3258" spans="1:2">
      <c r="A3258" s="170">
        <v>39782</v>
      </c>
      <c r="B3258" s="169">
        <v>4659.08</v>
      </c>
    </row>
    <row r="3259" spans="1:2">
      <c r="A3259" s="170">
        <v>39783</v>
      </c>
      <c r="B3259" s="169">
        <v>4659.2700000000004</v>
      </c>
    </row>
    <row r="3260" spans="1:2">
      <c r="A3260" s="170">
        <v>39784</v>
      </c>
      <c r="B3260" s="169">
        <v>4659.5200000000004</v>
      </c>
    </row>
    <row r="3261" spans="1:2">
      <c r="A3261" s="170">
        <v>39785</v>
      </c>
      <c r="B3261" s="169">
        <v>4659.7700000000004</v>
      </c>
    </row>
    <row r="3262" spans="1:2">
      <c r="A3262" s="170">
        <v>39786</v>
      </c>
      <c r="B3262" s="169">
        <v>4660.0200000000004</v>
      </c>
    </row>
    <row r="3263" spans="1:2">
      <c r="A3263" s="170">
        <v>39787</v>
      </c>
      <c r="B3263" s="169">
        <v>4660.2700000000004</v>
      </c>
    </row>
    <row r="3264" spans="1:2">
      <c r="A3264" s="170">
        <v>39788</v>
      </c>
      <c r="B3264" s="169">
        <v>4660.5</v>
      </c>
    </row>
    <row r="3265" spans="1:2">
      <c r="A3265" s="170">
        <v>39789</v>
      </c>
      <c r="B3265" s="169">
        <v>4660.75</v>
      </c>
    </row>
    <row r="3266" spans="1:2">
      <c r="A3266" s="170">
        <v>39790</v>
      </c>
      <c r="B3266" s="169">
        <v>4661</v>
      </c>
    </row>
    <row r="3267" spans="1:2">
      <c r="A3267" s="170">
        <v>39791</v>
      </c>
      <c r="B3267" s="169">
        <v>4661.2700000000004</v>
      </c>
    </row>
    <row r="3268" spans="1:2">
      <c r="A3268" s="170">
        <v>39792</v>
      </c>
      <c r="B3268" s="169">
        <v>4661.5</v>
      </c>
    </row>
    <row r="3269" spans="1:2">
      <c r="A3269" s="170">
        <v>39793</v>
      </c>
      <c r="B3269" s="169">
        <v>4661.6000000000004</v>
      </c>
    </row>
    <row r="3270" spans="1:2">
      <c r="A3270" s="170">
        <v>39794</v>
      </c>
      <c r="B3270" s="169">
        <v>4661.84</v>
      </c>
    </row>
    <row r="3271" spans="1:2">
      <c r="A3271" s="170">
        <v>39795</v>
      </c>
      <c r="B3271" s="169">
        <v>4662.26</v>
      </c>
    </row>
    <row r="3272" spans="1:2">
      <c r="A3272" s="170">
        <v>39796</v>
      </c>
      <c r="B3272" s="169">
        <v>4662.5</v>
      </c>
    </row>
    <row r="3273" spans="1:2">
      <c r="A3273" s="170">
        <v>39797</v>
      </c>
      <c r="B3273" s="169">
        <v>4662.75</v>
      </c>
    </row>
    <row r="3274" spans="1:2">
      <c r="A3274" s="170">
        <v>39798</v>
      </c>
      <c r="B3274" s="169">
        <v>4662.8500000000004</v>
      </c>
    </row>
    <row r="3275" spans="1:2">
      <c r="A3275" s="170">
        <v>39799</v>
      </c>
      <c r="B3275" s="169">
        <v>4663.1000000000004</v>
      </c>
    </row>
    <row r="3276" spans="1:2">
      <c r="A3276" s="170">
        <v>39800</v>
      </c>
      <c r="B3276" s="169">
        <v>4663.33</v>
      </c>
    </row>
    <row r="3277" spans="1:2">
      <c r="A3277" s="170">
        <v>39801</v>
      </c>
      <c r="B3277" s="169">
        <v>4663.5200000000004</v>
      </c>
    </row>
    <row r="3278" spans="1:2">
      <c r="A3278" s="170">
        <v>39802</v>
      </c>
      <c r="B3278" s="169">
        <v>4663.75</v>
      </c>
    </row>
    <row r="3279" spans="1:2">
      <c r="A3279" s="170">
        <v>39803</v>
      </c>
      <c r="B3279" s="169">
        <v>4663.8</v>
      </c>
    </row>
    <row r="3280" spans="1:2">
      <c r="A3280" s="170">
        <v>39804</v>
      </c>
      <c r="B3280" s="169">
        <v>4663.8500000000004</v>
      </c>
    </row>
    <row r="3281" spans="1:2">
      <c r="A3281" s="170">
        <v>39805</v>
      </c>
      <c r="B3281" s="169">
        <v>4663.9350000000004</v>
      </c>
    </row>
    <row r="3282" spans="1:2">
      <c r="A3282" s="170">
        <v>39806</v>
      </c>
      <c r="B3282" s="169">
        <v>4664.0200000000004</v>
      </c>
    </row>
    <row r="3283" spans="1:2">
      <c r="A3283" s="170">
        <v>39807</v>
      </c>
      <c r="B3283" s="169">
        <v>4664.1000000000004</v>
      </c>
    </row>
    <row r="3284" spans="1:2">
      <c r="A3284" s="170">
        <v>39808</v>
      </c>
      <c r="B3284" s="169">
        <v>4664.26</v>
      </c>
    </row>
    <row r="3285" spans="1:2">
      <c r="A3285" s="170">
        <v>39809</v>
      </c>
      <c r="B3285" s="169">
        <v>4664.25</v>
      </c>
    </row>
    <row r="3286" spans="1:2">
      <c r="A3286" s="170">
        <v>39810</v>
      </c>
      <c r="B3286" s="169">
        <v>4664.24</v>
      </c>
    </row>
    <row r="3287" spans="1:2">
      <c r="A3287" s="170">
        <v>39811</v>
      </c>
      <c r="B3287" s="169">
        <v>4664.1000000000004</v>
      </c>
    </row>
    <row r="3288" spans="1:2">
      <c r="A3288" s="170">
        <v>39812</v>
      </c>
      <c r="B3288" s="169">
        <v>4664.25</v>
      </c>
    </row>
    <row r="3289" spans="1:2">
      <c r="A3289" s="170">
        <v>39813</v>
      </c>
      <c r="B3289" s="169">
        <v>4664.25</v>
      </c>
    </row>
    <row r="3290" spans="1:2">
      <c r="A3290" s="170">
        <v>39814</v>
      </c>
      <c r="B3290" s="169">
        <v>4664.1000000000004</v>
      </c>
    </row>
    <row r="3291" spans="1:2">
      <c r="A3291" s="170">
        <v>39815</v>
      </c>
      <c r="B3291" s="169">
        <v>4664.25</v>
      </c>
    </row>
    <row r="3292" spans="1:2">
      <c r="A3292" s="170">
        <v>39816</v>
      </c>
      <c r="B3292" s="169">
        <v>4664.3500000000004</v>
      </c>
    </row>
    <row r="3293" spans="1:2">
      <c r="A3293" s="170">
        <v>39817</v>
      </c>
      <c r="B3293" s="169">
        <v>4664.51</v>
      </c>
    </row>
    <row r="3294" spans="1:2">
      <c r="A3294" s="170">
        <v>39818</v>
      </c>
      <c r="B3294" s="169">
        <v>4664.3500000000004</v>
      </c>
    </row>
    <row r="3295" spans="1:2">
      <c r="A3295" s="170">
        <v>39819</v>
      </c>
      <c r="B3295" s="169">
        <v>4664.33</v>
      </c>
    </row>
    <row r="3296" spans="1:2">
      <c r="A3296" s="170">
        <v>39820</v>
      </c>
      <c r="B3296" s="169">
        <v>4664.3100000000004</v>
      </c>
    </row>
    <row r="3297" spans="1:2">
      <c r="A3297" s="170">
        <v>39821</v>
      </c>
      <c r="B3297" s="169">
        <v>4661.1000000000004</v>
      </c>
    </row>
    <row r="3298" spans="1:2">
      <c r="A3298" s="170">
        <v>39822</v>
      </c>
      <c r="B3298" s="169">
        <v>4661.25</v>
      </c>
    </row>
    <row r="3299" spans="1:2">
      <c r="A3299" s="170">
        <v>39823</v>
      </c>
      <c r="B3299" s="169">
        <v>4661.25</v>
      </c>
    </row>
    <row r="3300" spans="1:2">
      <c r="A3300" s="170">
        <v>39824</v>
      </c>
      <c r="B3300" s="169">
        <v>4661.1000000000004</v>
      </c>
    </row>
    <row r="3301" spans="1:2">
      <c r="A3301" s="170">
        <v>39825</v>
      </c>
      <c r="B3301" s="169">
        <v>4661.1000000000004</v>
      </c>
    </row>
    <row r="3302" spans="1:2">
      <c r="A3302" s="170">
        <v>39826</v>
      </c>
      <c r="B3302" s="169">
        <v>4661.1000000000004</v>
      </c>
    </row>
    <row r="3303" spans="1:2">
      <c r="A3303" s="170">
        <v>39827</v>
      </c>
      <c r="B3303" s="169">
        <v>4661.1000000000004</v>
      </c>
    </row>
    <row r="3304" spans="1:2">
      <c r="A3304" s="170">
        <v>39828</v>
      </c>
      <c r="B3304" s="169">
        <v>4661.25</v>
      </c>
    </row>
    <row r="3305" spans="1:2">
      <c r="A3305" s="170">
        <v>39829</v>
      </c>
      <c r="B3305" s="169">
        <v>4661.25</v>
      </c>
    </row>
    <row r="3306" spans="1:2">
      <c r="A3306" s="170">
        <v>39830</v>
      </c>
      <c r="B3306" s="169">
        <v>4661.2700000000004</v>
      </c>
    </row>
    <row r="3307" spans="1:2">
      <c r="A3307" s="170">
        <v>39831</v>
      </c>
      <c r="B3307" s="169">
        <v>4661.28</v>
      </c>
    </row>
    <row r="3308" spans="1:2">
      <c r="A3308" s="170">
        <v>39832</v>
      </c>
      <c r="B3308" s="169">
        <v>4661.33</v>
      </c>
    </row>
    <row r="3309" spans="1:2">
      <c r="A3309" s="170">
        <v>39833</v>
      </c>
      <c r="B3309" s="169">
        <v>4661.33</v>
      </c>
    </row>
    <row r="3310" spans="1:2">
      <c r="A3310" s="170">
        <v>39834</v>
      </c>
      <c r="B3310" s="169">
        <v>4661.33</v>
      </c>
    </row>
    <row r="3311" spans="1:2">
      <c r="A3311" s="170">
        <v>39835</v>
      </c>
      <c r="B3311" s="169">
        <v>4661.33</v>
      </c>
    </row>
    <row r="3312" spans="1:2">
      <c r="A3312" s="170">
        <v>39836</v>
      </c>
      <c r="B3312" s="169">
        <v>4661.33</v>
      </c>
    </row>
    <row r="3313" spans="1:2">
      <c r="A3313" s="170">
        <v>39837</v>
      </c>
      <c r="B3313" s="169">
        <v>4661.5200000000004</v>
      </c>
    </row>
    <row r="3314" spans="1:2">
      <c r="A3314" s="170">
        <v>39838</v>
      </c>
      <c r="B3314" s="169">
        <v>4661.6000000000004</v>
      </c>
    </row>
    <row r="3315" spans="1:2">
      <c r="A3315" s="170">
        <v>39839</v>
      </c>
      <c r="B3315" s="169">
        <v>4661.7700000000004</v>
      </c>
    </row>
    <row r="3316" spans="1:2">
      <c r="A3316" s="170">
        <v>39840</v>
      </c>
      <c r="B3316" s="169">
        <v>4661.7700000000004</v>
      </c>
    </row>
    <row r="3317" spans="1:2">
      <c r="A3317" s="170">
        <v>39841</v>
      </c>
      <c r="B3317" s="169">
        <v>4661.6000000000004</v>
      </c>
    </row>
    <row r="3318" spans="1:2">
      <c r="A3318" s="170">
        <v>39842</v>
      </c>
      <c r="B3318" s="169">
        <v>4661.58</v>
      </c>
    </row>
    <row r="3319" spans="1:2">
      <c r="A3319" s="170">
        <v>39843</v>
      </c>
      <c r="B3319" s="169">
        <v>4661.58</v>
      </c>
    </row>
    <row r="3320" spans="1:2">
      <c r="A3320" s="170">
        <v>39844</v>
      </c>
      <c r="B3320" s="169">
        <v>4661.58</v>
      </c>
    </row>
    <row r="3321" spans="1:2">
      <c r="A3321" s="170">
        <v>39845</v>
      </c>
      <c r="B3321" s="169">
        <v>4661.58</v>
      </c>
    </row>
    <row r="3322" spans="1:2">
      <c r="A3322" s="170">
        <v>39846</v>
      </c>
      <c r="B3322" s="169">
        <v>4661.58</v>
      </c>
    </row>
    <row r="3323" spans="1:2">
      <c r="A3323" s="170">
        <v>39847</v>
      </c>
      <c r="B3323" s="169">
        <v>4661.58</v>
      </c>
    </row>
    <row r="3324" spans="1:2">
      <c r="A3324" s="170">
        <v>39848</v>
      </c>
      <c r="B3324" s="169">
        <v>4661.58</v>
      </c>
    </row>
    <row r="3325" spans="1:2">
      <c r="A3325" s="170">
        <v>39849</v>
      </c>
      <c r="B3325" s="169">
        <v>4661.57</v>
      </c>
    </row>
    <row r="3326" spans="1:2">
      <c r="A3326" s="170">
        <v>39850</v>
      </c>
      <c r="B3326" s="169">
        <v>4661.5200000000004</v>
      </c>
    </row>
    <row r="3327" spans="1:2">
      <c r="A3327" s="170">
        <v>39851</v>
      </c>
      <c r="B3327" s="169">
        <v>4661.5200000000004</v>
      </c>
    </row>
    <row r="3328" spans="1:2">
      <c r="A3328" s="170">
        <v>39852</v>
      </c>
      <c r="B3328" s="169">
        <v>4661.5200000000004</v>
      </c>
    </row>
    <row r="3329" spans="1:2">
      <c r="A3329" s="170">
        <v>39853</v>
      </c>
      <c r="B3329" s="169">
        <v>4661.53</v>
      </c>
    </row>
    <row r="3330" spans="1:2">
      <c r="A3330" s="170">
        <v>39854</v>
      </c>
      <c r="B3330" s="169">
        <v>4661.59</v>
      </c>
    </row>
    <row r="3331" spans="1:2">
      <c r="A3331" s="170">
        <v>39855</v>
      </c>
      <c r="B3331" s="169">
        <v>4661.58</v>
      </c>
    </row>
    <row r="3332" spans="1:2">
      <c r="A3332" s="170">
        <v>39856</v>
      </c>
      <c r="B3332" s="169">
        <v>4661.6000000000004</v>
      </c>
    </row>
    <row r="3333" spans="1:2">
      <c r="A3333" s="170">
        <v>39857</v>
      </c>
      <c r="B3333" s="169">
        <v>4661.6000000000004</v>
      </c>
    </row>
    <row r="3334" spans="1:2">
      <c r="A3334" s="170">
        <v>39858</v>
      </c>
      <c r="B3334" s="169">
        <v>4661.6000000000004</v>
      </c>
    </row>
    <row r="3335" spans="1:2">
      <c r="A3335" s="170">
        <v>39859</v>
      </c>
      <c r="B3335" s="169">
        <v>4661.75</v>
      </c>
    </row>
    <row r="3336" spans="1:2">
      <c r="A3336" s="170">
        <v>39860</v>
      </c>
      <c r="B3336" s="169">
        <v>4661.6000000000004</v>
      </c>
    </row>
    <row r="3337" spans="1:2">
      <c r="A3337" s="170">
        <v>39861</v>
      </c>
      <c r="B3337" s="169">
        <v>4661.6000000000004</v>
      </c>
    </row>
    <row r="3338" spans="1:2">
      <c r="A3338" s="170">
        <v>39862</v>
      </c>
      <c r="B3338" s="169">
        <v>4661.6000000000004</v>
      </c>
    </row>
    <row r="3339" spans="1:2">
      <c r="A3339" s="170">
        <v>39863</v>
      </c>
      <c r="B3339" s="169">
        <v>4661.6000000000004</v>
      </c>
    </row>
    <row r="3340" spans="1:2">
      <c r="A3340" s="170">
        <v>39864</v>
      </c>
      <c r="B3340" s="169">
        <v>4661.6000000000004</v>
      </c>
    </row>
    <row r="3341" spans="1:2">
      <c r="A3341" s="170">
        <v>39865</v>
      </c>
      <c r="B3341" s="169">
        <v>4661.6899999999996</v>
      </c>
    </row>
    <row r="3342" spans="1:2">
      <c r="A3342" s="170">
        <v>39866</v>
      </c>
      <c r="B3342" s="169">
        <v>4661.6000000000004</v>
      </c>
    </row>
    <row r="3343" spans="1:2">
      <c r="A3343" s="170">
        <v>39867</v>
      </c>
      <c r="B3343" s="169">
        <v>4661.58</v>
      </c>
    </row>
    <row r="3344" spans="1:2">
      <c r="A3344" s="170">
        <v>39868</v>
      </c>
      <c r="B3344" s="169">
        <v>4661.75</v>
      </c>
    </row>
    <row r="3345" spans="1:2">
      <c r="A3345" s="170">
        <v>39869</v>
      </c>
      <c r="B3345" s="169">
        <v>4661.83</v>
      </c>
    </row>
    <row r="3346" spans="1:2">
      <c r="A3346" s="170">
        <v>39870</v>
      </c>
      <c r="B3346" s="169">
        <v>4661.8500000000004</v>
      </c>
    </row>
    <row r="3347" spans="1:2">
      <c r="A3347" s="170">
        <v>39871</v>
      </c>
      <c r="B3347" s="169">
        <v>4662.01</v>
      </c>
    </row>
    <row r="3348" spans="1:2">
      <c r="A3348" s="170">
        <v>39872</v>
      </c>
      <c r="B3348" s="169">
        <v>4662</v>
      </c>
    </row>
    <row r="3349" spans="1:2">
      <c r="A3349" s="170">
        <v>39873</v>
      </c>
      <c r="B3349" s="169">
        <v>4661.8500000000004</v>
      </c>
    </row>
    <row r="3350" spans="1:2">
      <c r="A3350" s="170">
        <v>39874</v>
      </c>
      <c r="B3350" s="169">
        <v>4661.8500000000004</v>
      </c>
    </row>
    <row r="3351" spans="1:2">
      <c r="A3351" s="170">
        <v>39875</v>
      </c>
      <c r="B3351" s="169">
        <v>4662.08</v>
      </c>
    </row>
    <row r="3352" spans="1:2">
      <c r="A3352" s="170">
        <v>39876</v>
      </c>
      <c r="B3352" s="169">
        <v>4662.5200000000004</v>
      </c>
    </row>
    <row r="3353" spans="1:2">
      <c r="A3353" s="170">
        <v>39877</v>
      </c>
      <c r="B3353" s="169">
        <v>4662.5200000000004</v>
      </c>
    </row>
    <row r="3354" spans="1:2">
      <c r="A3354" s="170">
        <v>39878</v>
      </c>
      <c r="B3354" s="169">
        <v>4662.3500000000004</v>
      </c>
    </row>
    <row r="3355" spans="1:2">
      <c r="A3355" s="170">
        <v>39879</v>
      </c>
      <c r="B3355" s="169">
        <v>4662.2700000000004</v>
      </c>
    </row>
    <row r="3356" spans="1:2">
      <c r="A3356" s="170">
        <v>39880</v>
      </c>
      <c r="B3356" s="169">
        <v>4662.1000000000004</v>
      </c>
    </row>
    <row r="3357" spans="1:2">
      <c r="A3357" s="170">
        <v>39881</v>
      </c>
      <c r="B3357" s="169">
        <v>4662.25</v>
      </c>
    </row>
    <row r="3358" spans="1:2">
      <c r="A3358" s="170">
        <v>39882</v>
      </c>
      <c r="B3358" s="169">
        <v>4662.1000000000004</v>
      </c>
    </row>
    <row r="3359" spans="1:2">
      <c r="A3359" s="170">
        <v>39883</v>
      </c>
      <c r="B3359" s="169">
        <v>4662.09</v>
      </c>
    </row>
    <row r="3360" spans="1:2">
      <c r="A3360" s="170">
        <v>39884</v>
      </c>
      <c r="B3360" s="169">
        <v>4662.08</v>
      </c>
    </row>
    <row r="3361" spans="1:2">
      <c r="A3361" s="170">
        <v>39885</v>
      </c>
      <c r="B3361" s="169">
        <v>4662.03</v>
      </c>
    </row>
    <row r="3362" spans="1:2">
      <c r="A3362" s="170">
        <v>39886</v>
      </c>
      <c r="B3362" s="169">
        <v>4662.0200000000004</v>
      </c>
    </row>
    <row r="3363" spans="1:2">
      <c r="A3363" s="170">
        <v>39887</v>
      </c>
      <c r="B3363" s="169">
        <v>4661.8500000000004</v>
      </c>
    </row>
    <row r="3364" spans="1:2">
      <c r="A3364" s="170">
        <v>39888</v>
      </c>
      <c r="B3364" s="169">
        <v>4662.01</v>
      </c>
    </row>
    <row r="3365" spans="1:2">
      <c r="A3365" s="170">
        <v>39889</v>
      </c>
      <c r="B3365" s="169">
        <v>4662.3500000000004</v>
      </c>
    </row>
    <row r="3366" spans="1:2">
      <c r="A3366" s="170">
        <v>39890</v>
      </c>
      <c r="B3366" s="169">
        <v>4662.6000000000004</v>
      </c>
    </row>
    <row r="3367" spans="1:2">
      <c r="A3367" s="170">
        <v>39891</v>
      </c>
      <c r="B3367" s="169">
        <v>4662.7700000000004</v>
      </c>
    </row>
    <row r="3368" spans="1:2">
      <c r="A3368" s="170">
        <v>39892</v>
      </c>
      <c r="B3368" s="169">
        <v>4663.0200000000004</v>
      </c>
    </row>
    <row r="3369" spans="1:2">
      <c r="A3369" s="170">
        <v>39893</v>
      </c>
      <c r="B3369" s="169">
        <v>4663.3100000000004</v>
      </c>
    </row>
    <row r="3370" spans="1:2">
      <c r="A3370" s="170">
        <v>39894</v>
      </c>
      <c r="B3370" s="169">
        <v>4663.7700000000004</v>
      </c>
    </row>
    <row r="3371" spans="1:2">
      <c r="A3371" s="170">
        <v>39895</v>
      </c>
      <c r="B3371" s="169">
        <v>4663.6000000000004</v>
      </c>
    </row>
    <row r="3372" spans="1:2">
      <c r="A3372" s="170">
        <v>39896</v>
      </c>
      <c r="B3372" s="169">
        <v>4663.33</v>
      </c>
    </row>
    <row r="3373" spans="1:2">
      <c r="A3373" s="170">
        <v>39897</v>
      </c>
      <c r="B3373" s="169">
        <v>4663.3599999999997</v>
      </c>
    </row>
    <row r="3374" spans="1:2">
      <c r="A3374" s="170">
        <v>39898</v>
      </c>
      <c r="B3374" s="169">
        <v>4663.7700000000004</v>
      </c>
    </row>
    <row r="3375" spans="1:2">
      <c r="A3375" s="170">
        <v>39899</v>
      </c>
      <c r="B3375" s="169">
        <v>4664.07</v>
      </c>
    </row>
    <row r="3376" spans="1:2">
      <c r="A3376" s="170">
        <v>39900</v>
      </c>
      <c r="B3376" s="169">
        <v>4664.2700000000004</v>
      </c>
    </row>
    <row r="3377" spans="1:2">
      <c r="A3377" s="170">
        <v>39901</v>
      </c>
      <c r="B3377" s="169">
        <v>4664.7700000000004</v>
      </c>
    </row>
    <row r="3378" spans="1:2">
      <c r="A3378" s="170">
        <v>39902</v>
      </c>
      <c r="B3378" s="169">
        <v>4665.08</v>
      </c>
    </row>
    <row r="3379" spans="1:2">
      <c r="A3379" s="170">
        <v>39903</v>
      </c>
      <c r="B3379" s="169">
        <v>4665.3</v>
      </c>
    </row>
    <row r="3380" spans="1:2">
      <c r="A3380" s="170">
        <v>39904</v>
      </c>
      <c r="B3380" s="169">
        <v>4665.6000000000004</v>
      </c>
    </row>
    <row r="3381" spans="1:2">
      <c r="A3381" s="170">
        <v>39905</v>
      </c>
      <c r="B3381" s="169">
        <v>4666.1000000000004</v>
      </c>
    </row>
    <row r="3382" spans="1:2">
      <c r="A3382" s="170">
        <v>39906</v>
      </c>
      <c r="B3382" s="169">
        <v>4666.83</v>
      </c>
    </row>
    <row r="3383" spans="1:2">
      <c r="A3383" s="170">
        <v>39907</v>
      </c>
      <c r="B3383" s="169">
        <v>4667.2700000000004</v>
      </c>
    </row>
    <row r="3384" spans="1:2">
      <c r="A3384" s="170">
        <v>39908</v>
      </c>
      <c r="B3384" s="169">
        <v>4667.68</v>
      </c>
    </row>
    <row r="3385" spans="1:2">
      <c r="A3385" s="170">
        <v>39909</v>
      </c>
      <c r="B3385" s="169">
        <v>4668.0200000000004</v>
      </c>
    </row>
    <row r="3386" spans="1:2">
      <c r="A3386" s="170">
        <v>39910</v>
      </c>
      <c r="B3386" s="169">
        <v>4668</v>
      </c>
    </row>
    <row r="3387" spans="1:2">
      <c r="A3387" s="170">
        <v>39911</v>
      </c>
      <c r="B3387" s="169">
        <v>4668.0200000000004</v>
      </c>
    </row>
    <row r="3388" spans="1:2">
      <c r="A3388" s="170">
        <v>39912</v>
      </c>
      <c r="B3388" s="169">
        <v>4668.0200000000004</v>
      </c>
    </row>
    <row r="3389" spans="1:2">
      <c r="A3389" s="170">
        <v>39913</v>
      </c>
      <c r="B3389" s="169">
        <v>4667.9399999999996</v>
      </c>
    </row>
    <row r="3390" spans="1:2">
      <c r="A3390" s="170">
        <v>39914</v>
      </c>
      <c r="B3390" s="169">
        <v>4668</v>
      </c>
    </row>
    <row r="3391" spans="1:2">
      <c r="A3391" s="170">
        <v>39915</v>
      </c>
      <c r="B3391" s="169">
        <v>4668.08</v>
      </c>
    </row>
    <row r="3392" spans="1:2">
      <c r="A3392" s="170">
        <v>39916</v>
      </c>
      <c r="B3392" s="169">
        <v>4668.26</v>
      </c>
    </row>
    <row r="3393" spans="1:2">
      <c r="A3393" s="170">
        <v>39917</v>
      </c>
      <c r="B3393" s="169">
        <v>4669</v>
      </c>
    </row>
    <row r="3394" spans="1:2">
      <c r="A3394" s="170">
        <v>39918</v>
      </c>
      <c r="B3394" s="169">
        <v>4669.08</v>
      </c>
    </row>
    <row r="3395" spans="1:2">
      <c r="A3395" s="170">
        <v>39919</v>
      </c>
      <c r="B3395" s="169">
        <v>4668.49</v>
      </c>
    </row>
    <row r="3396" spans="1:2">
      <c r="A3396" s="170">
        <v>39920</v>
      </c>
      <c r="B3396" s="169">
        <v>4668.0200000000004</v>
      </c>
    </row>
    <row r="3397" spans="1:2">
      <c r="A3397" s="170">
        <v>39921</v>
      </c>
      <c r="B3397" s="169">
        <v>4668.0600000000004</v>
      </c>
    </row>
    <row r="3398" spans="1:2">
      <c r="A3398" s="170">
        <v>39922</v>
      </c>
      <c r="B3398" s="169">
        <v>4668.08</v>
      </c>
    </row>
    <row r="3399" spans="1:2">
      <c r="A3399" s="170">
        <v>39923</v>
      </c>
      <c r="B3399" s="169">
        <v>4668.25</v>
      </c>
    </row>
    <row r="3400" spans="1:2">
      <c r="A3400" s="170">
        <v>39924</v>
      </c>
      <c r="B3400" s="169">
        <v>4668.2700000000004</v>
      </c>
    </row>
    <row r="3401" spans="1:2">
      <c r="A3401" s="170">
        <v>39925</v>
      </c>
      <c r="B3401" s="169">
        <v>4667.75</v>
      </c>
    </row>
    <row r="3402" spans="1:2">
      <c r="A3402" s="170">
        <v>39926</v>
      </c>
      <c r="B3402" s="169">
        <v>4667.51</v>
      </c>
    </row>
    <row r="3403" spans="1:2">
      <c r="A3403" s="170">
        <v>39927</v>
      </c>
      <c r="B3403" s="169">
        <v>4668.33</v>
      </c>
    </row>
    <row r="3404" spans="1:2">
      <c r="A3404" s="170">
        <v>39928</v>
      </c>
      <c r="B3404" s="169">
        <v>4668.83</v>
      </c>
    </row>
    <row r="3405" spans="1:2">
      <c r="A3405" s="170">
        <v>39929</v>
      </c>
      <c r="B3405" s="169">
        <v>4668.6000000000004</v>
      </c>
    </row>
    <row r="3406" spans="1:2">
      <c r="A3406" s="170">
        <v>39930</v>
      </c>
      <c r="B3406" s="169">
        <v>4668.25</v>
      </c>
    </row>
    <row r="3407" spans="1:2">
      <c r="A3407" s="170">
        <v>39931</v>
      </c>
      <c r="B3407" s="169">
        <v>4668.13</v>
      </c>
    </row>
    <row r="3408" spans="1:2">
      <c r="A3408" s="170">
        <v>39932</v>
      </c>
      <c r="B3408" s="169">
        <v>4668.25</v>
      </c>
    </row>
    <row r="3409" spans="1:2">
      <c r="A3409" s="170">
        <v>39933</v>
      </c>
      <c r="B3409" s="169">
        <v>4668.08</v>
      </c>
    </row>
    <row r="3410" spans="1:2">
      <c r="A3410" s="170">
        <v>39934</v>
      </c>
      <c r="B3410" s="169">
        <v>4668</v>
      </c>
    </row>
    <row r="3411" spans="1:2">
      <c r="A3411" s="170">
        <v>39935</v>
      </c>
      <c r="B3411" s="169">
        <v>4668.08</v>
      </c>
    </row>
    <row r="3412" spans="1:2">
      <c r="A3412" s="170">
        <v>39936</v>
      </c>
      <c r="B3412" s="169">
        <v>4668.51</v>
      </c>
    </row>
    <row r="3413" spans="1:2">
      <c r="A3413" s="170">
        <v>39937</v>
      </c>
      <c r="B3413" s="169">
        <v>4668.75</v>
      </c>
    </row>
    <row r="3414" spans="1:2">
      <c r="A3414" s="170">
        <v>39938</v>
      </c>
      <c r="B3414" s="169">
        <v>4668.76</v>
      </c>
    </row>
    <row r="3415" spans="1:2">
      <c r="A3415" s="170">
        <v>39939</v>
      </c>
      <c r="B3415" s="169">
        <v>4668.8500000000004</v>
      </c>
    </row>
    <row r="3416" spans="1:2">
      <c r="A3416" s="170">
        <v>39940</v>
      </c>
      <c r="B3416" s="169">
        <v>4669.08</v>
      </c>
    </row>
    <row r="3417" spans="1:2">
      <c r="A3417" s="170">
        <v>39941</v>
      </c>
      <c r="B3417" s="169">
        <v>4669.0200000000004</v>
      </c>
    </row>
    <row r="3418" spans="1:2">
      <c r="A3418" s="170">
        <v>39942</v>
      </c>
      <c r="B3418" s="169">
        <v>4668.8100000000004</v>
      </c>
    </row>
    <row r="3419" spans="1:2">
      <c r="A3419" s="170">
        <v>39943</v>
      </c>
      <c r="B3419" s="169">
        <v>4668.57</v>
      </c>
    </row>
    <row r="3420" spans="1:2">
      <c r="A3420" s="170">
        <v>39944</v>
      </c>
      <c r="B3420" s="169">
        <v>4669.08</v>
      </c>
    </row>
    <row r="3421" spans="1:2">
      <c r="A3421" s="170">
        <v>39945</v>
      </c>
      <c r="B3421" s="169">
        <v>4670.08</v>
      </c>
    </row>
    <row r="3422" spans="1:2">
      <c r="A3422" s="170">
        <v>39946</v>
      </c>
      <c r="B3422" s="169">
        <v>4670.99</v>
      </c>
    </row>
    <row r="3423" spans="1:2">
      <c r="A3423" s="170">
        <v>39947</v>
      </c>
      <c r="B3423" s="169">
        <v>4671.58</v>
      </c>
    </row>
    <row r="3424" spans="1:2">
      <c r="A3424" s="170">
        <v>39948</v>
      </c>
      <c r="B3424" s="169">
        <v>4672.25</v>
      </c>
    </row>
    <row r="3425" spans="1:2">
      <c r="A3425" s="170">
        <v>39949</v>
      </c>
      <c r="B3425" s="169">
        <v>4672.33</v>
      </c>
    </row>
    <row r="3426" spans="1:2">
      <c r="A3426" s="170">
        <v>39950</v>
      </c>
      <c r="B3426" s="169">
        <v>4672.1000000000004</v>
      </c>
    </row>
    <row r="3427" spans="1:2">
      <c r="A3427" s="170">
        <v>39951</v>
      </c>
      <c r="B3427" s="169">
        <v>4672</v>
      </c>
    </row>
    <row r="3428" spans="1:2">
      <c r="A3428" s="170">
        <v>39952</v>
      </c>
      <c r="B3428" s="169">
        <v>4672.0200000000004</v>
      </c>
    </row>
    <row r="3429" spans="1:2">
      <c r="A3429" s="170">
        <v>39953</v>
      </c>
      <c r="B3429" s="169">
        <v>4672.2700000000004</v>
      </c>
    </row>
    <row r="3430" spans="1:2">
      <c r="A3430" s="170">
        <v>39954</v>
      </c>
      <c r="B3430" s="169">
        <v>4672.2700000000004</v>
      </c>
    </row>
    <row r="3431" spans="1:2">
      <c r="A3431" s="170">
        <v>39955</v>
      </c>
      <c r="B3431" s="169">
        <v>4672</v>
      </c>
    </row>
    <row r="3432" spans="1:2">
      <c r="A3432" s="170">
        <v>39956</v>
      </c>
      <c r="B3432" s="169">
        <v>4671.7700000000004</v>
      </c>
    </row>
    <row r="3433" spans="1:2">
      <c r="A3433" s="170">
        <v>39957</v>
      </c>
      <c r="B3433" s="169">
        <v>4672.28</v>
      </c>
    </row>
    <row r="3434" spans="1:2">
      <c r="A3434" s="170">
        <v>39958</v>
      </c>
      <c r="B3434" s="169">
        <v>4672.6000000000004</v>
      </c>
    </row>
    <row r="3435" spans="1:2">
      <c r="A3435" s="170">
        <v>39959</v>
      </c>
      <c r="B3435" s="169">
        <v>4672.51</v>
      </c>
    </row>
    <row r="3436" spans="1:2">
      <c r="A3436" s="170">
        <v>39960</v>
      </c>
      <c r="B3436" s="169">
        <v>4672.2700000000004</v>
      </c>
    </row>
    <row r="3437" spans="1:2">
      <c r="A3437" s="170">
        <v>39961</v>
      </c>
      <c r="B3437" s="169">
        <v>4672.2299999999996</v>
      </c>
    </row>
    <row r="3438" spans="1:2">
      <c r="A3438" s="170">
        <v>39962</v>
      </c>
      <c r="B3438" s="169">
        <v>4672.25</v>
      </c>
    </row>
    <row r="3439" spans="1:2">
      <c r="A3439" s="170">
        <v>39963</v>
      </c>
      <c r="B3439" s="169">
        <v>4672.26</v>
      </c>
    </row>
    <row r="3440" spans="1:2">
      <c r="A3440" s="170">
        <v>39964</v>
      </c>
      <c r="B3440" s="169">
        <v>4672.33</v>
      </c>
    </row>
    <row r="3441" spans="1:2">
      <c r="A3441" s="170">
        <v>39965</v>
      </c>
      <c r="B3441" s="169">
        <v>4672.5</v>
      </c>
    </row>
    <row r="3442" spans="1:2">
      <c r="A3442" s="170">
        <v>39966</v>
      </c>
      <c r="B3442" s="169">
        <v>4672.6000000000004</v>
      </c>
    </row>
    <row r="3443" spans="1:2">
      <c r="A3443" s="170">
        <v>39967</v>
      </c>
      <c r="B3443" s="169">
        <v>4672.33</v>
      </c>
    </row>
    <row r="3444" spans="1:2">
      <c r="A3444" s="170">
        <v>39968</v>
      </c>
      <c r="B3444" s="169">
        <v>4672.1000000000004</v>
      </c>
    </row>
    <row r="3445" spans="1:2">
      <c r="A3445" s="170">
        <v>39969</v>
      </c>
      <c r="B3445" s="169">
        <v>4672.51</v>
      </c>
    </row>
    <row r="3446" spans="1:2">
      <c r="A3446" s="170">
        <v>39970</v>
      </c>
      <c r="B3446" s="169">
        <v>4672.6000000000004</v>
      </c>
    </row>
    <row r="3447" spans="1:2">
      <c r="A3447" s="170">
        <v>39971</v>
      </c>
      <c r="B3447" s="169">
        <v>4672.83</v>
      </c>
    </row>
    <row r="3448" spans="1:2">
      <c r="A3448" s="170">
        <v>39972</v>
      </c>
      <c r="B3448" s="169">
        <v>4672.75</v>
      </c>
    </row>
    <row r="3449" spans="1:2">
      <c r="A3449" s="170">
        <v>39973</v>
      </c>
      <c r="B3449" s="169">
        <v>4672.33</v>
      </c>
    </row>
    <row r="3450" spans="1:2">
      <c r="A3450" s="170">
        <v>39974</v>
      </c>
      <c r="B3450" s="169">
        <v>4672.33</v>
      </c>
    </row>
    <row r="3451" spans="1:2">
      <c r="A3451" s="170">
        <v>39975</v>
      </c>
      <c r="B3451" s="169">
        <v>4672.25</v>
      </c>
    </row>
    <row r="3452" spans="1:2">
      <c r="A3452" s="170">
        <v>39976</v>
      </c>
      <c r="B3452" s="169">
        <v>4672.08</v>
      </c>
    </row>
    <row r="3453" spans="1:2">
      <c r="A3453" s="170">
        <v>39977</v>
      </c>
      <c r="B3453" s="169">
        <v>4672.2700000000004</v>
      </c>
    </row>
    <row r="3454" spans="1:2">
      <c r="A3454" s="170">
        <v>39978</v>
      </c>
      <c r="B3454" s="169">
        <v>4672.59</v>
      </c>
    </row>
    <row r="3455" spans="1:2">
      <c r="A3455" s="170">
        <v>39979</v>
      </c>
      <c r="B3455" s="169">
        <v>4672.62</v>
      </c>
    </row>
    <row r="3456" spans="1:2">
      <c r="A3456" s="170">
        <v>39980</v>
      </c>
      <c r="B3456" s="169">
        <v>4672.33</v>
      </c>
    </row>
    <row r="3457" spans="1:2">
      <c r="A3457" s="170">
        <v>39981</v>
      </c>
      <c r="B3457" s="169">
        <v>4672.25</v>
      </c>
    </row>
    <row r="3458" spans="1:2">
      <c r="A3458" s="170">
        <v>39982</v>
      </c>
      <c r="B3458" s="169">
        <v>4672.1000000000004</v>
      </c>
    </row>
    <row r="3459" spans="1:2">
      <c r="A3459" s="170">
        <v>39983</v>
      </c>
      <c r="B3459" s="169">
        <v>4672.0200000000004</v>
      </c>
    </row>
    <row r="3460" spans="1:2">
      <c r="A3460" s="170">
        <v>39984</v>
      </c>
      <c r="B3460" s="169">
        <v>4672.1000000000004</v>
      </c>
    </row>
    <row r="3461" spans="1:2">
      <c r="A3461" s="170">
        <v>39985</v>
      </c>
      <c r="B3461" s="169">
        <v>4672.0200000000004</v>
      </c>
    </row>
    <row r="3462" spans="1:2">
      <c r="A3462" s="170">
        <v>39986</v>
      </c>
      <c r="B3462" s="169">
        <v>4672.08</v>
      </c>
    </row>
    <row r="3463" spans="1:2">
      <c r="A3463" s="170">
        <v>39987</v>
      </c>
      <c r="B3463" s="169">
        <v>4672.33</v>
      </c>
    </row>
    <row r="3464" spans="1:2">
      <c r="A3464" s="170">
        <v>39988</v>
      </c>
      <c r="B3464" s="169">
        <v>4672.5200000000004</v>
      </c>
    </row>
    <row r="3465" spans="1:2">
      <c r="A3465" s="170">
        <v>39989</v>
      </c>
      <c r="B3465" s="169">
        <v>4672.5</v>
      </c>
    </row>
    <row r="3466" spans="1:2">
      <c r="A3466" s="170">
        <v>39990</v>
      </c>
      <c r="B3466" s="169">
        <v>4672.5200000000004</v>
      </c>
    </row>
    <row r="3467" spans="1:2">
      <c r="A3467" s="170">
        <v>39991</v>
      </c>
      <c r="B3467" s="169">
        <v>4672.3599999999997</v>
      </c>
    </row>
    <row r="3468" spans="1:2">
      <c r="A3468" s="170">
        <v>39992</v>
      </c>
      <c r="B3468" s="169">
        <v>4672.2700000000004</v>
      </c>
    </row>
    <row r="3469" spans="1:2">
      <c r="A3469" s="170">
        <v>39993</v>
      </c>
      <c r="B3469" s="169">
        <v>4672.25</v>
      </c>
    </row>
    <row r="3470" spans="1:2">
      <c r="A3470" s="170">
        <v>39994</v>
      </c>
      <c r="B3470" s="169">
        <v>4672.1000000000004</v>
      </c>
    </row>
    <row r="3471" spans="1:2">
      <c r="A3471" s="170">
        <v>39995</v>
      </c>
      <c r="B3471" s="169">
        <v>4672.09</v>
      </c>
    </row>
    <row r="3472" spans="1:2">
      <c r="A3472" s="170">
        <v>39996</v>
      </c>
      <c r="B3472" s="169">
        <v>4672.08</v>
      </c>
    </row>
    <row r="3473" spans="1:2">
      <c r="A3473" s="170">
        <v>39997</v>
      </c>
      <c r="B3473" s="169">
        <v>4672.0200000000004</v>
      </c>
    </row>
    <row r="3474" spans="1:2">
      <c r="A3474" s="170">
        <v>39998</v>
      </c>
      <c r="B3474" s="169">
        <v>4671.7700000000004</v>
      </c>
    </row>
    <row r="3475" spans="1:2">
      <c r="A3475" s="170">
        <v>39999</v>
      </c>
      <c r="B3475" s="169">
        <v>4671.5200000000004</v>
      </c>
    </row>
    <row r="3476" spans="1:2">
      <c r="A3476" s="170">
        <v>40000</v>
      </c>
      <c r="B3476" s="169">
        <v>4671.43</v>
      </c>
    </row>
    <row r="3477" spans="1:2">
      <c r="A3477" s="170">
        <v>40001</v>
      </c>
      <c r="B3477" s="169">
        <v>4671.08</v>
      </c>
    </row>
    <row r="3478" spans="1:2">
      <c r="A3478" s="170">
        <v>40002</v>
      </c>
      <c r="B3478" s="169">
        <v>4671.07</v>
      </c>
    </row>
    <row r="3479" spans="1:2">
      <c r="A3479" s="170">
        <v>40003</v>
      </c>
      <c r="B3479" s="169">
        <v>4670.76</v>
      </c>
    </row>
    <row r="3480" spans="1:2">
      <c r="A3480" s="170">
        <v>40004</v>
      </c>
      <c r="B3480" s="169">
        <v>4670.33</v>
      </c>
    </row>
    <row r="3481" spans="1:2">
      <c r="A3481" s="170">
        <v>40005</v>
      </c>
      <c r="B3481" s="169">
        <v>4669.9799999999996</v>
      </c>
    </row>
    <row r="3482" spans="1:2">
      <c r="A3482" s="170">
        <v>40006</v>
      </c>
      <c r="B3482" s="169">
        <v>4669.51</v>
      </c>
    </row>
    <row r="3483" spans="1:2">
      <c r="A3483" s="170">
        <v>40007</v>
      </c>
      <c r="B3483" s="169">
        <v>4669.49</v>
      </c>
    </row>
    <row r="3484" spans="1:2">
      <c r="A3484" s="170">
        <v>40008</v>
      </c>
      <c r="B3484" s="169">
        <v>4669.1000000000004</v>
      </c>
    </row>
    <row r="3485" spans="1:2">
      <c r="A3485" s="170">
        <v>40009</v>
      </c>
      <c r="B3485" s="169">
        <v>4668.75</v>
      </c>
    </row>
    <row r="3486" spans="1:2">
      <c r="A3486" s="170">
        <v>40010</v>
      </c>
      <c r="B3486" s="169">
        <v>4668.28</v>
      </c>
    </row>
    <row r="3487" spans="1:2">
      <c r="A3487" s="170">
        <v>40011</v>
      </c>
      <c r="B3487" s="169">
        <v>4667.83</v>
      </c>
    </row>
    <row r="3488" spans="1:2">
      <c r="A3488" s="170">
        <v>40012</v>
      </c>
      <c r="B3488" s="169">
        <v>4667.5600000000004</v>
      </c>
    </row>
    <row r="3489" spans="1:2">
      <c r="A3489" s="170">
        <v>40013</v>
      </c>
      <c r="B3489" s="169">
        <v>4667.1000000000004</v>
      </c>
    </row>
    <row r="3490" spans="1:2">
      <c r="A3490" s="170">
        <v>40014</v>
      </c>
      <c r="B3490" s="169">
        <v>4666.8500000000004</v>
      </c>
    </row>
    <row r="3491" spans="1:2">
      <c r="A3491" s="170">
        <v>40015</v>
      </c>
      <c r="B3491" s="169">
        <v>4666.3500000000004</v>
      </c>
    </row>
    <row r="3492" spans="1:2">
      <c r="A3492" s="170">
        <v>40016</v>
      </c>
      <c r="B3492" s="169">
        <v>4666</v>
      </c>
    </row>
    <row r="3493" spans="1:2">
      <c r="A3493" s="170">
        <v>40017</v>
      </c>
      <c r="B3493" s="169">
        <v>4665.51</v>
      </c>
    </row>
    <row r="3494" spans="1:2">
      <c r="A3494" s="170">
        <v>40018</v>
      </c>
      <c r="B3494" s="169">
        <v>4665.25</v>
      </c>
    </row>
    <row r="3495" spans="1:2">
      <c r="A3495" s="170">
        <v>40019</v>
      </c>
      <c r="B3495" s="169">
        <v>4664.7700000000004</v>
      </c>
    </row>
    <row r="3496" spans="1:2">
      <c r="A3496" s="170">
        <v>40020</v>
      </c>
      <c r="B3496" s="169">
        <v>4664.5</v>
      </c>
    </row>
    <row r="3497" spans="1:2">
      <c r="A3497" s="170">
        <v>40021</v>
      </c>
      <c r="B3497" s="169">
        <v>4664.33</v>
      </c>
    </row>
    <row r="3498" spans="1:2">
      <c r="A3498" s="170">
        <v>40022</v>
      </c>
      <c r="B3498" s="169">
        <v>4664.04</v>
      </c>
    </row>
    <row r="3499" spans="1:2">
      <c r="A3499" s="170">
        <v>40023</v>
      </c>
      <c r="B3499" s="169">
        <v>4663.83</v>
      </c>
    </row>
    <row r="3500" spans="1:2">
      <c r="A3500" s="170">
        <v>40024</v>
      </c>
      <c r="B3500" s="169">
        <v>4663.51</v>
      </c>
    </row>
    <row r="3501" spans="1:2">
      <c r="A3501" s="170">
        <v>40025</v>
      </c>
      <c r="B3501" s="169">
        <v>4663.2700000000004</v>
      </c>
    </row>
    <row r="3502" spans="1:2">
      <c r="A3502" s="170">
        <v>40026</v>
      </c>
      <c r="B3502" s="169">
        <v>4662.99</v>
      </c>
    </row>
    <row r="3503" spans="1:2">
      <c r="A3503" s="170">
        <v>40027</v>
      </c>
      <c r="B3503" s="169">
        <v>4662.59</v>
      </c>
    </row>
    <row r="3504" spans="1:2">
      <c r="A3504" s="170">
        <v>40028</v>
      </c>
      <c r="B3504" s="169">
        <v>4662.2700000000004</v>
      </c>
    </row>
    <row r="3505" spans="1:2">
      <c r="A3505" s="170">
        <v>40029</v>
      </c>
      <c r="B3505" s="169">
        <v>4661.9799999999996</v>
      </c>
    </row>
    <row r="3506" spans="1:2">
      <c r="A3506" s="170">
        <v>40030</v>
      </c>
      <c r="B3506" s="169">
        <v>4661.6000000000004</v>
      </c>
    </row>
    <row r="3507" spans="1:2">
      <c r="A3507" s="170">
        <v>40031</v>
      </c>
      <c r="B3507" s="169">
        <v>4661.33</v>
      </c>
    </row>
    <row r="3508" spans="1:2">
      <c r="A3508" s="170">
        <v>40032</v>
      </c>
      <c r="B3508" s="169">
        <v>4661.25</v>
      </c>
    </row>
    <row r="3509" spans="1:2">
      <c r="A3509" s="170">
        <v>40033</v>
      </c>
      <c r="B3509" s="169">
        <v>4661.0200000000004</v>
      </c>
    </row>
    <row r="3510" spans="1:2">
      <c r="A3510" s="170">
        <v>40034</v>
      </c>
      <c r="B3510" s="169">
        <v>4660.76</v>
      </c>
    </row>
    <row r="3511" spans="1:2">
      <c r="A3511" s="170">
        <v>40035</v>
      </c>
      <c r="B3511" s="169">
        <v>4660.5200000000004</v>
      </c>
    </row>
    <row r="3512" spans="1:2">
      <c r="A3512" s="170">
        <v>40036</v>
      </c>
      <c r="B3512" s="169">
        <v>4660.25</v>
      </c>
    </row>
    <row r="3513" spans="1:2">
      <c r="A3513" s="170">
        <v>40037</v>
      </c>
      <c r="B3513" s="169">
        <v>4660</v>
      </c>
    </row>
    <row r="3514" spans="1:2">
      <c r="A3514" s="170">
        <v>40038</v>
      </c>
      <c r="B3514" s="169">
        <v>4659.5200000000004</v>
      </c>
    </row>
    <row r="3515" spans="1:2">
      <c r="A3515" s="170">
        <v>40039</v>
      </c>
      <c r="B3515" s="169">
        <v>4659.3100000000004</v>
      </c>
    </row>
    <row r="3516" spans="1:2">
      <c r="A3516" s="170">
        <v>40040</v>
      </c>
      <c r="B3516" s="169">
        <v>4659.08</v>
      </c>
    </row>
    <row r="3517" spans="1:2">
      <c r="A3517" s="170">
        <v>40041</v>
      </c>
      <c r="B3517" s="169">
        <v>4658.83</v>
      </c>
    </row>
    <row r="3518" spans="1:2">
      <c r="A3518" s="170">
        <v>40042</v>
      </c>
      <c r="B3518" s="169">
        <v>4658.58</v>
      </c>
    </row>
    <row r="3519" spans="1:2">
      <c r="A3519" s="170">
        <v>40043</v>
      </c>
      <c r="B3519" s="169">
        <v>4658.2700000000004</v>
      </c>
    </row>
    <row r="3520" spans="1:2">
      <c r="A3520" s="170">
        <v>40044</v>
      </c>
      <c r="B3520" s="169">
        <v>4658.01</v>
      </c>
    </row>
    <row r="3521" spans="1:2">
      <c r="A3521" s="170">
        <v>40045</v>
      </c>
      <c r="B3521" s="169">
        <v>4657.6000000000004</v>
      </c>
    </row>
    <row r="3522" spans="1:2">
      <c r="A3522" s="170">
        <v>40046</v>
      </c>
      <c r="B3522" s="169">
        <v>4657.33</v>
      </c>
    </row>
    <row r="3523" spans="1:2">
      <c r="A3523" s="170">
        <v>40047</v>
      </c>
      <c r="B3523" s="169">
        <v>4657</v>
      </c>
    </row>
    <row r="3524" spans="1:2">
      <c r="A3524" s="170">
        <v>40048</v>
      </c>
      <c r="B3524" s="169">
        <v>4656.76</v>
      </c>
    </row>
    <row r="3525" spans="1:2">
      <c r="A3525" s="170">
        <v>40049</v>
      </c>
      <c r="B3525" s="169">
        <v>4656.53</v>
      </c>
    </row>
    <row r="3526" spans="1:2">
      <c r="A3526" s="170">
        <v>40050</v>
      </c>
      <c r="B3526" s="169">
        <v>4656.29</v>
      </c>
    </row>
    <row r="3527" spans="1:2">
      <c r="A3527" s="170">
        <v>40051</v>
      </c>
      <c r="B3527" s="169">
        <v>4656.08</v>
      </c>
    </row>
    <row r="3528" spans="1:2">
      <c r="A3528" s="170">
        <v>40052</v>
      </c>
      <c r="B3528" s="169">
        <v>4655.83</v>
      </c>
    </row>
    <row r="3529" spans="1:2">
      <c r="A3529" s="170">
        <v>40053</v>
      </c>
      <c r="B3529" s="169">
        <v>4655.91</v>
      </c>
    </row>
    <row r="3530" spans="1:2">
      <c r="A3530" s="170">
        <v>40054</v>
      </c>
      <c r="B3530" s="169">
        <v>4655.74</v>
      </c>
    </row>
    <row r="3531" spans="1:2">
      <c r="A3531" s="170">
        <v>40055</v>
      </c>
      <c r="B3531" s="169">
        <v>4655.57</v>
      </c>
    </row>
    <row r="3532" spans="1:2">
      <c r="A3532" s="170">
        <v>40056</v>
      </c>
      <c r="B3532" s="169">
        <v>4655.33</v>
      </c>
    </row>
    <row r="3533" spans="1:2">
      <c r="A3533" s="170">
        <v>40057</v>
      </c>
      <c r="B3533" s="169">
        <v>4655.26</v>
      </c>
    </row>
    <row r="3534" spans="1:2">
      <c r="A3534" s="170">
        <v>40058</v>
      </c>
      <c r="B3534" s="169">
        <v>4655.1000000000004</v>
      </c>
    </row>
    <row r="3535" spans="1:2">
      <c r="A3535" s="170">
        <v>40059</v>
      </c>
      <c r="B3535" s="169">
        <v>4655.0200000000004</v>
      </c>
    </row>
    <row r="3536" spans="1:2">
      <c r="A3536" s="170">
        <v>40060</v>
      </c>
      <c r="B3536" s="169">
        <v>4654.8500000000004</v>
      </c>
    </row>
    <row r="3537" spans="1:2">
      <c r="A3537" s="170">
        <v>40061</v>
      </c>
      <c r="B3537" s="169">
        <v>4654.83</v>
      </c>
    </row>
    <row r="3538" spans="1:2">
      <c r="A3538" s="170">
        <v>40062</v>
      </c>
      <c r="B3538" s="169">
        <v>4654.6000000000004</v>
      </c>
    </row>
    <row r="3539" spans="1:2">
      <c r="A3539" s="170">
        <v>40063</v>
      </c>
      <c r="B3539" s="169">
        <v>4654.53</v>
      </c>
    </row>
    <row r="3540" spans="1:2">
      <c r="A3540" s="170">
        <v>40064</v>
      </c>
      <c r="B3540" s="169">
        <v>4654.5</v>
      </c>
    </row>
    <row r="3541" spans="1:2">
      <c r="A3541" s="170">
        <v>40065</v>
      </c>
      <c r="B3541" s="169">
        <v>4654.33</v>
      </c>
    </row>
    <row r="3542" spans="1:2">
      <c r="A3542" s="170">
        <v>40066</v>
      </c>
      <c r="B3542" s="169">
        <v>4654.2700000000004</v>
      </c>
    </row>
    <row r="3543" spans="1:2">
      <c r="A3543" s="170">
        <v>40067</v>
      </c>
      <c r="B3543" s="169">
        <v>4654.26</v>
      </c>
    </row>
    <row r="3544" spans="1:2">
      <c r="A3544" s="170">
        <v>40068</v>
      </c>
      <c r="B3544" s="169">
        <v>4654.1400000000003</v>
      </c>
    </row>
    <row r="3545" spans="1:2">
      <c r="A3545" s="170">
        <v>40069</v>
      </c>
      <c r="B3545" s="169">
        <v>4654.1099999999997</v>
      </c>
    </row>
    <row r="3546" spans="1:2">
      <c r="A3546" s="170">
        <v>40070</v>
      </c>
      <c r="B3546" s="169">
        <v>4654.33</v>
      </c>
    </row>
    <row r="3547" spans="1:2">
      <c r="A3547" s="170">
        <v>40071</v>
      </c>
      <c r="B3547" s="169">
        <v>4654.58</v>
      </c>
    </row>
    <row r="3548" spans="1:2">
      <c r="A3548" s="170">
        <v>40072</v>
      </c>
      <c r="B3548" s="169">
        <v>4654.83</v>
      </c>
    </row>
    <row r="3549" spans="1:2">
      <c r="A3549" s="170">
        <v>40073</v>
      </c>
      <c r="B3549" s="169">
        <v>4655.03</v>
      </c>
    </row>
    <row r="3550" spans="1:2">
      <c r="A3550" s="170">
        <v>40074</v>
      </c>
      <c r="B3550" s="169">
        <v>4655.25</v>
      </c>
    </row>
    <row r="3551" spans="1:2">
      <c r="A3551" s="170">
        <v>40075</v>
      </c>
      <c r="B3551" s="169">
        <v>4655.3500000000004</v>
      </c>
    </row>
    <row r="3552" spans="1:2">
      <c r="A3552" s="170">
        <v>40076</v>
      </c>
      <c r="B3552" s="169">
        <v>4655.5200000000004</v>
      </c>
    </row>
    <row r="3553" spans="1:2">
      <c r="A3553" s="170">
        <v>40077</v>
      </c>
      <c r="B3553" s="169">
        <v>4655.6000000000004</v>
      </c>
    </row>
    <row r="3554" spans="1:2">
      <c r="A3554" s="170">
        <v>40078</v>
      </c>
      <c r="B3554" s="169">
        <v>4655.75</v>
      </c>
    </row>
    <row r="3555" spans="1:2">
      <c r="A3555" s="170">
        <v>40079</v>
      </c>
      <c r="B3555" s="169">
        <v>4655.75</v>
      </c>
    </row>
    <row r="3556" spans="1:2">
      <c r="A3556" s="170">
        <v>40080</v>
      </c>
      <c r="B3556" s="169">
        <v>4655.75</v>
      </c>
    </row>
    <row r="3557" spans="1:2">
      <c r="A3557" s="170">
        <v>40081</v>
      </c>
      <c r="B3557" s="169">
        <v>4655.62</v>
      </c>
    </row>
    <row r="3558" spans="1:2">
      <c r="A3558" s="170">
        <v>40082</v>
      </c>
      <c r="B3558" s="169">
        <v>4655.6000000000004</v>
      </c>
    </row>
    <row r="3559" spans="1:2">
      <c r="A3559" s="170">
        <v>40083</v>
      </c>
      <c r="B3559" s="169">
        <v>4655.6000000000004</v>
      </c>
    </row>
    <row r="3560" spans="1:2">
      <c r="A3560" s="170">
        <v>40084</v>
      </c>
      <c r="B3560" s="169">
        <v>4655.6099999999997</v>
      </c>
    </row>
    <row r="3561" spans="1:2">
      <c r="A3561" s="170">
        <v>40085</v>
      </c>
      <c r="B3561" s="169">
        <v>4655.58</v>
      </c>
    </row>
    <row r="3562" spans="1:2">
      <c r="A3562" s="170">
        <v>40086</v>
      </c>
      <c r="B3562" s="169">
        <v>4655.7700000000004</v>
      </c>
    </row>
    <row r="3563" spans="1:2">
      <c r="A3563" s="170">
        <v>40087</v>
      </c>
      <c r="B3563" s="169">
        <v>4655.8500000000004</v>
      </c>
    </row>
    <row r="3564" spans="1:2">
      <c r="A3564" s="170">
        <v>40088</v>
      </c>
      <c r="B3564" s="169">
        <v>4656.1000000000004</v>
      </c>
    </row>
    <row r="3565" spans="1:2">
      <c r="A3565" s="170">
        <v>40089</v>
      </c>
      <c r="B3565" s="169">
        <v>4656.5</v>
      </c>
    </row>
    <row r="3566" spans="1:2">
      <c r="A3566" s="170">
        <v>40090</v>
      </c>
      <c r="B3566" s="169">
        <v>4656.78</v>
      </c>
    </row>
    <row r="3567" spans="1:2">
      <c r="A3567" s="170">
        <v>40091</v>
      </c>
      <c r="B3567" s="169">
        <v>4657.21</v>
      </c>
    </row>
    <row r="3568" spans="1:2">
      <c r="A3568" s="170">
        <v>40092</v>
      </c>
      <c r="B3568" s="169">
        <v>4657.5200000000004</v>
      </c>
    </row>
    <row r="3569" spans="1:2">
      <c r="A3569" s="170">
        <v>40093</v>
      </c>
      <c r="B3569" s="169">
        <v>4657.83</v>
      </c>
    </row>
    <row r="3570" spans="1:2">
      <c r="A3570" s="170">
        <v>40094</v>
      </c>
      <c r="B3570" s="169">
        <v>4658.2</v>
      </c>
    </row>
    <row r="3571" spans="1:2">
      <c r="A3571" s="170">
        <v>40095</v>
      </c>
      <c r="B3571" s="169">
        <v>4658.5</v>
      </c>
    </row>
    <row r="3572" spans="1:2">
      <c r="A3572" s="170">
        <v>40096</v>
      </c>
      <c r="B3572" s="169">
        <v>4658.7700000000004</v>
      </c>
    </row>
    <row r="3573" spans="1:2">
      <c r="A3573" s="170">
        <v>40097</v>
      </c>
      <c r="B3573" s="169">
        <v>4659.08</v>
      </c>
    </row>
    <row r="3574" spans="1:2">
      <c r="A3574" s="170">
        <v>40098</v>
      </c>
      <c r="B3574" s="169">
        <v>4659.33</v>
      </c>
    </row>
    <row r="3575" spans="1:2">
      <c r="A3575" s="170">
        <v>40099</v>
      </c>
      <c r="B3575" s="169">
        <v>4659.58</v>
      </c>
    </row>
    <row r="3576" spans="1:2">
      <c r="A3576" s="170">
        <v>40100</v>
      </c>
      <c r="B3576" s="169">
        <v>4660.0200000000004</v>
      </c>
    </row>
    <row r="3577" spans="1:2">
      <c r="A3577" s="170">
        <v>40101</v>
      </c>
      <c r="B3577" s="169">
        <v>4660.2700000000004</v>
      </c>
    </row>
    <row r="3578" spans="1:2">
      <c r="A3578" s="170">
        <v>40102</v>
      </c>
      <c r="B3578" s="169">
        <v>4660.53</v>
      </c>
    </row>
    <row r="3579" spans="1:2">
      <c r="A3579" s="170">
        <v>40103</v>
      </c>
      <c r="B3579" s="169">
        <v>4660.79</v>
      </c>
    </row>
    <row r="3580" spans="1:2">
      <c r="A3580" s="170">
        <v>40104</v>
      </c>
      <c r="B3580" s="169">
        <v>4661.03</v>
      </c>
    </row>
    <row r="3581" spans="1:2">
      <c r="A3581" s="170">
        <v>40105</v>
      </c>
      <c r="B3581" s="169">
        <v>4661.33</v>
      </c>
    </row>
    <row r="3582" spans="1:2">
      <c r="A3582" s="170">
        <v>40106</v>
      </c>
      <c r="B3582" s="169">
        <v>4661.59</v>
      </c>
    </row>
    <row r="3583" spans="1:2">
      <c r="A3583" s="170">
        <v>40107</v>
      </c>
      <c r="B3583" s="169">
        <v>4661.8500000000004</v>
      </c>
    </row>
    <row r="3584" spans="1:2">
      <c r="A3584" s="170">
        <v>40108</v>
      </c>
      <c r="B3584" s="169">
        <v>4662.1000000000004</v>
      </c>
    </row>
    <row r="3585" spans="1:2">
      <c r="A3585" s="170">
        <v>40109</v>
      </c>
      <c r="B3585" s="169">
        <v>4662.3500000000004</v>
      </c>
    </row>
    <row r="3586" spans="1:2">
      <c r="A3586" s="170">
        <v>40110</v>
      </c>
      <c r="B3586" s="169">
        <v>4662.6000000000004</v>
      </c>
    </row>
    <row r="3587" spans="1:2">
      <c r="A3587" s="170">
        <v>40111</v>
      </c>
      <c r="B3587" s="169">
        <v>4662.8500000000004</v>
      </c>
    </row>
    <row r="3588" spans="1:2">
      <c r="A3588" s="170">
        <v>40112</v>
      </c>
      <c r="B3588" s="169">
        <v>4663.08</v>
      </c>
    </row>
    <row r="3589" spans="1:2">
      <c r="A3589" s="170">
        <v>40113</v>
      </c>
      <c r="B3589" s="169">
        <v>4663.5</v>
      </c>
    </row>
    <row r="3590" spans="1:2">
      <c r="A3590" s="170">
        <v>40114</v>
      </c>
      <c r="B3590" s="169">
        <v>4663.5</v>
      </c>
    </row>
    <row r="3591" spans="1:2">
      <c r="A3591" s="170">
        <v>40115</v>
      </c>
      <c r="B3591" s="169">
        <v>4663.25</v>
      </c>
    </row>
    <row r="3592" spans="1:2">
      <c r="A3592" s="170">
        <v>40116</v>
      </c>
      <c r="B3592" s="169">
        <v>4663</v>
      </c>
    </row>
    <row r="3593" spans="1:2">
      <c r="A3593" s="170">
        <v>40117</v>
      </c>
      <c r="B3593" s="169">
        <v>4662.75</v>
      </c>
    </row>
    <row r="3594" spans="1:2">
      <c r="A3594" s="170">
        <v>40118</v>
      </c>
      <c r="B3594" s="169">
        <v>4662.5200000000004</v>
      </c>
    </row>
    <row r="3595" spans="1:2">
      <c r="A3595" s="170">
        <v>40119</v>
      </c>
      <c r="B3595" s="169">
        <v>4662.3500000000004</v>
      </c>
    </row>
    <row r="3596" spans="1:2">
      <c r="A3596" s="170">
        <v>40120</v>
      </c>
      <c r="B3596" s="169">
        <v>4662.25</v>
      </c>
    </row>
    <row r="3597" spans="1:2">
      <c r="A3597" s="170">
        <v>40121</v>
      </c>
      <c r="B3597" s="169">
        <v>4662.08</v>
      </c>
    </row>
    <row r="3598" spans="1:2">
      <c r="A3598" s="170">
        <v>40122</v>
      </c>
      <c r="B3598" s="169">
        <v>4661.8500000000004</v>
      </c>
    </row>
    <row r="3599" spans="1:2">
      <c r="A3599" s="170">
        <v>40123</v>
      </c>
      <c r="B3599" s="169">
        <v>4661.83</v>
      </c>
    </row>
    <row r="3600" spans="1:2">
      <c r="A3600" s="170">
        <v>40124</v>
      </c>
      <c r="B3600" s="169">
        <v>4661.83</v>
      </c>
    </row>
    <row r="3601" spans="1:2">
      <c r="A3601" s="170">
        <v>40125</v>
      </c>
      <c r="B3601" s="169">
        <v>4661.7700000000004</v>
      </c>
    </row>
    <row r="3602" spans="1:2">
      <c r="A3602" s="170">
        <v>40126</v>
      </c>
      <c r="B3602" s="169">
        <v>4661.76</v>
      </c>
    </row>
    <row r="3603" spans="1:2">
      <c r="A3603" s="170">
        <v>40127</v>
      </c>
      <c r="B3603" s="169">
        <v>4661.71</v>
      </c>
    </row>
    <row r="3604" spans="1:2">
      <c r="A3604" s="170">
        <v>40128</v>
      </c>
      <c r="B3604" s="169">
        <v>4661.58</v>
      </c>
    </row>
    <row r="3605" spans="1:2">
      <c r="A3605" s="170">
        <v>40129</v>
      </c>
      <c r="B3605" s="169">
        <v>4661.76</v>
      </c>
    </row>
    <row r="3606" spans="1:2">
      <c r="A3606" s="170">
        <v>40130</v>
      </c>
      <c r="B3606" s="169">
        <v>4661.7700000000004</v>
      </c>
    </row>
    <row r="3607" spans="1:2">
      <c r="A3607" s="170">
        <v>40131</v>
      </c>
      <c r="B3607" s="169">
        <v>4661.83</v>
      </c>
    </row>
    <row r="3608" spans="1:2">
      <c r="A3608" s="170">
        <v>40132</v>
      </c>
      <c r="B3608" s="169">
        <v>4661.83</v>
      </c>
    </row>
    <row r="3609" spans="1:2">
      <c r="A3609" s="170">
        <v>40133</v>
      </c>
      <c r="B3609" s="169">
        <v>4661.8500000000004</v>
      </c>
    </row>
    <row r="3610" spans="1:2">
      <c r="A3610" s="170">
        <v>40134</v>
      </c>
      <c r="B3610" s="169">
        <v>4661.8500000000004</v>
      </c>
    </row>
    <row r="3611" spans="1:2">
      <c r="A3611" s="170">
        <v>40135</v>
      </c>
      <c r="B3611" s="169">
        <v>4661.8500000000004</v>
      </c>
    </row>
    <row r="3612" spans="1:2">
      <c r="A3612" s="170">
        <v>40136</v>
      </c>
      <c r="B3612" s="169">
        <v>4662</v>
      </c>
    </row>
    <row r="3613" spans="1:2">
      <c r="A3613" s="170">
        <v>40137</v>
      </c>
      <c r="B3613" s="169">
        <v>4661.8500000000004</v>
      </c>
    </row>
    <row r="3614" spans="1:2">
      <c r="A3614" s="170">
        <v>40138</v>
      </c>
      <c r="B3614" s="169">
        <v>4662.0200000000004</v>
      </c>
    </row>
    <row r="3615" spans="1:2">
      <c r="A3615" s="170">
        <v>40139</v>
      </c>
      <c r="B3615" s="169">
        <v>4662.0200000000004</v>
      </c>
    </row>
    <row r="3616" spans="1:2">
      <c r="A3616" s="170">
        <v>40140</v>
      </c>
      <c r="B3616" s="169">
        <v>4662.08</v>
      </c>
    </row>
    <row r="3617" spans="1:2">
      <c r="A3617" s="170">
        <v>40141</v>
      </c>
      <c r="B3617" s="169">
        <v>4662.1000000000004</v>
      </c>
    </row>
    <row r="3618" spans="1:2">
      <c r="A3618" s="170">
        <v>40142</v>
      </c>
      <c r="B3618" s="169">
        <v>4662.1000000000004</v>
      </c>
    </row>
    <row r="3619" spans="1:2">
      <c r="A3619" s="170">
        <v>40143</v>
      </c>
      <c r="B3619" s="169">
        <v>4662.1000000000004</v>
      </c>
    </row>
    <row r="3620" spans="1:2">
      <c r="A3620" s="170">
        <v>40144</v>
      </c>
      <c r="B3620" s="169">
        <v>4662.1000000000004</v>
      </c>
    </row>
    <row r="3621" spans="1:2">
      <c r="A3621" s="170">
        <v>40145</v>
      </c>
      <c r="B3621" s="169">
        <v>4662.25</v>
      </c>
    </row>
    <row r="3622" spans="1:2">
      <c r="A3622" s="170">
        <v>40146</v>
      </c>
      <c r="B3622" s="169">
        <v>4662.2700000000004</v>
      </c>
    </row>
    <row r="3623" spans="1:2">
      <c r="A3623" s="170">
        <v>40147</v>
      </c>
      <c r="B3623" s="169">
        <v>4662.2700000000004</v>
      </c>
    </row>
    <row r="3624" spans="1:2">
      <c r="A3624" s="170">
        <v>40148</v>
      </c>
      <c r="B3624" s="169">
        <v>4662.1000000000004</v>
      </c>
    </row>
    <row r="3625" spans="1:2">
      <c r="A3625" s="170">
        <v>40149</v>
      </c>
      <c r="B3625" s="169">
        <v>4662.1000000000004</v>
      </c>
    </row>
    <row r="3626" spans="1:2">
      <c r="A3626" s="170">
        <v>40150</v>
      </c>
      <c r="B3626" s="169">
        <v>4662.12</v>
      </c>
    </row>
    <row r="3627" spans="1:2">
      <c r="A3627" s="170">
        <v>40151</v>
      </c>
      <c r="B3627" s="169">
        <v>4662.1000000000004</v>
      </c>
    </row>
    <row r="3628" spans="1:2">
      <c r="A3628" s="170">
        <v>40152</v>
      </c>
      <c r="B3628" s="169">
        <v>4662.1000000000004</v>
      </c>
    </row>
    <row r="3629" spans="1:2">
      <c r="A3629" s="170">
        <v>40153</v>
      </c>
      <c r="B3629" s="169">
        <v>4662.25</v>
      </c>
    </row>
    <row r="3630" spans="1:2">
      <c r="A3630" s="170">
        <v>40154</v>
      </c>
      <c r="B3630" s="169">
        <v>4662.25</v>
      </c>
    </row>
    <row r="3631" spans="1:2">
      <c r="A3631" s="170">
        <v>40155</v>
      </c>
      <c r="B3631" s="169">
        <v>4662.33</v>
      </c>
    </row>
    <row r="3632" spans="1:2">
      <c r="A3632" s="170">
        <v>40156</v>
      </c>
      <c r="B3632" s="169">
        <v>4662.33</v>
      </c>
    </row>
    <row r="3633" spans="1:2">
      <c r="A3633" s="170">
        <v>40157</v>
      </c>
      <c r="B3633" s="169">
        <v>4662.5</v>
      </c>
    </row>
    <row r="3634" spans="1:2">
      <c r="A3634" s="170">
        <v>40158</v>
      </c>
      <c r="B3634" s="169">
        <v>4662.3500000000004</v>
      </c>
    </row>
    <row r="3635" spans="1:2">
      <c r="A3635" s="170">
        <v>40159</v>
      </c>
      <c r="B3635" s="169">
        <v>4662.2700000000004</v>
      </c>
    </row>
    <row r="3636" spans="1:2">
      <c r="A3636" s="170">
        <v>40160</v>
      </c>
      <c r="B3636" s="169">
        <v>4662.2700000000004</v>
      </c>
    </row>
    <row r="3637" spans="1:2">
      <c r="A3637" s="170">
        <v>40161</v>
      </c>
      <c r="B3637" s="169">
        <v>4662.2700000000004</v>
      </c>
    </row>
    <row r="3638" spans="1:2">
      <c r="A3638" s="170">
        <v>40162</v>
      </c>
      <c r="B3638" s="169">
        <v>4662.26</v>
      </c>
    </row>
    <row r="3639" spans="1:2">
      <c r="A3639" s="170">
        <v>40163</v>
      </c>
      <c r="B3639" s="169">
        <v>4662.1400000000003</v>
      </c>
    </row>
    <row r="3640" spans="1:2">
      <c r="A3640" s="170">
        <v>40164</v>
      </c>
      <c r="B3640" s="169">
        <v>4662.25</v>
      </c>
    </row>
    <row r="3641" spans="1:2">
      <c r="A3641" s="170">
        <v>40165</v>
      </c>
      <c r="B3641" s="169">
        <v>4662.2700000000004</v>
      </c>
    </row>
    <row r="3642" spans="1:2">
      <c r="A3642" s="170">
        <v>40166</v>
      </c>
      <c r="B3642" s="169">
        <v>4662.2700000000004</v>
      </c>
    </row>
    <row r="3643" spans="1:2">
      <c r="A3643" s="170">
        <v>40167</v>
      </c>
      <c r="B3643" s="169">
        <v>4662.2700000000004</v>
      </c>
    </row>
    <row r="3644" spans="1:2">
      <c r="A3644" s="170">
        <v>40168</v>
      </c>
      <c r="B3644" s="169">
        <v>4662.28</v>
      </c>
    </row>
    <row r="3645" spans="1:2">
      <c r="A3645" s="170">
        <v>40169</v>
      </c>
      <c r="B3645" s="169">
        <v>4662.2700000000004</v>
      </c>
    </row>
    <row r="3646" spans="1:2">
      <c r="A3646" s="170">
        <v>40170</v>
      </c>
      <c r="B3646" s="169">
        <v>4662.2700000000004</v>
      </c>
    </row>
    <row r="3647" spans="1:2">
      <c r="A3647" s="170">
        <v>40171</v>
      </c>
      <c r="B3647" s="169">
        <v>4662.33</v>
      </c>
    </row>
    <row r="3648" spans="1:2">
      <c r="A3648" s="170">
        <v>40172</v>
      </c>
      <c r="B3648" s="169">
        <v>4662.3500000000004</v>
      </c>
    </row>
    <row r="3649" spans="1:2">
      <c r="A3649" s="170">
        <v>40173</v>
      </c>
      <c r="B3649" s="169">
        <v>4662.5</v>
      </c>
    </row>
    <row r="3650" spans="1:2">
      <c r="A3650" s="170">
        <v>40174</v>
      </c>
      <c r="B3650" s="169">
        <v>4662.5200000000004</v>
      </c>
    </row>
    <row r="3651" spans="1:2">
      <c r="A3651" s="170">
        <v>40175</v>
      </c>
      <c r="B3651" s="169">
        <v>4662.5200000000004</v>
      </c>
    </row>
    <row r="3652" spans="1:2">
      <c r="A3652" s="170">
        <v>40176</v>
      </c>
      <c r="B3652" s="169">
        <v>4662.5</v>
      </c>
    </row>
    <row r="3653" spans="1:2">
      <c r="A3653" s="170">
        <v>40177</v>
      </c>
      <c r="B3653" s="169">
        <v>4662.3500000000004</v>
      </c>
    </row>
    <row r="3654" spans="1:2">
      <c r="A3654" s="170">
        <v>40178</v>
      </c>
      <c r="B3654" s="169">
        <v>4662.33</v>
      </c>
    </row>
    <row r="3655" spans="1:2">
      <c r="A3655" s="170">
        <v>40179</v>
      </c>
      <c r="B3655" s="169">
        <v>4662.33</v>
      </c>
    </row>
    <row r="3656" spans="1:2">
      <c r="A3656" s="170">
        <v>40180</v>
      </c>
      <c r="B3656" s="169">
        <v>4662.33</v>
      </c>
    </row>
    <row r="3657" spans="1:2">
      <c r="A3657" s="170">
        <v>40181</v>
      </c>
      <c r="B3657" s="169">
        <v>4662.3500000000004</v>
      </c>
    </row>
    <row r="3658" spans="1:2">
      <c r="A3658" s="170">
        <v>40182</v>
      </c>
      <c r="B3658" s="169">
        <v>4662.5</v>
      </c>
    </row>
    <row r="3659" spans="1:2">
      <c r="A3659" s="170">
        <v>40183</v>
      </c>
      <c r="B3659" s="169">
        <v>4662.33</v>
      </c>
    </row>
    <row r="3660" spans="1:2">
      <c r="A3660" s="170">
        <v>40184</v>
      </c>
      <c r="B3660" s="169">
        <v>4662.33</v>
      </c>
    </row>
    <row r="3661" spans="1:2">
      <c r="A3661" s="170">
        <v>40185</v>
      </c>
      <c r="B3661" s="169">
        <v>4662.58</v>
      </c>
    </row>
    <row r="3662" spans="1:2">
      <c r="A3662" s="170">
        <v>40186</v>
      </c>
      <c r="B3662" s="169">
        <v>4662.58</v>
      </c>
    </row>
    <row r="3663" spans="1:2">
      <c r="A3663" s="170">
        <v>40187</v>
      </c>
      <c r="B3663" s="169">
        <v>4662.5200000000004</v>
      </c>
    </row>
    <row r="3664" spans="1:2">
      <c r="A3664" s="170">
        <v>40188</v>
      </c>
      <c r="B3664" s="169">
        <v>4662.5200000000004</v>
      </c>
    </row>
    <row r="3665" spans="1:2">
      <c r="A3665" s="170">
        <v>40189</v>
      </c>
      <c r="B3665" s="169">
        <v>4662.58</v>
      </c>
    </row>
    <row r="3666" spans="1:2">
      <c r="A3666" s="170">
        <v>40190</v>
      </c>
      <c r="B3666" s="169">
        <v>4662.5200000000004</v>
      </c>
    </row>
    <row r="3667" spans="1:2">
      <c r="A3667" s="170">
        <v>40191</v>
      </c>
      <c r="B3667" s="169">
        <v>4662.51</v>
      </c>
    </row>
    <row r="3668" spans="1:2">
      <c r="A3668" s="170">
        <v>40192</v>
      </c>
      <c r="B3668" s="169">
        <v>4662.5200000000004</v>
      </c>
    </row>
    <row r="3669" spans="1:2">
      <c r="A3669" s="170">
        <v>40193</v>
      </c>
      <c r="B3669" s="169">
        <v>4662.5200000000004</v>
      </c>
    </row>
    <row r="3670" spans="1:2">
      <c r="A3670" s="170">
        <v>40194</v>
      </c>
      <c r="B3670" s="169">
        <v>4662.58</v>
      </c>
    </row>
    <row r="3671" spans="1:2">
      <c r="A3671" s="170">
        <v>40195</v>
      </c>
      <c r="B3671" s="169">
        <v>4662.57</v>
      </c>
    </row>
    <row r="3672" spans="1:2">
      <c r="A3672" s="170">
        <v>40196</v>
      </c>
      <c r="B3672" s="169">
        <v>4662.5</v>
      </c>
    </row>
    <row r="3673" spans="1:2">
      <c r="A3673" s="170">
        <v>40197</v>
      </c>
      <c r="B3673" s="169">
        <v>4662.5</v>
      </c>
    </row>
    <row r="3674" spans="1:2">
      <c r="A3674" s="170">
        <v>40198</v>
      </c>
      <c r="B3674" s="169">
        <v>4662.46</v>
      </c>
    </row>
    <row r="3675" spans="1:2">
      <c r="A3675" s="170">
        <v>40199</v>
      </c>
      <c r="B3675" s="169">
        <v>4662.3500000000004</v>
      </c>
    </row>
    <row r="3676" spans="1:2">
      <c r="A3676" s="170">
        <v>40200</v>
      </c>
      <c r="B3676" s="169">
        <v>4662.3500000000004</v>
      </c>
    </row>
    <row r="3677" spans="1:2">
      <c r="A3677" s="170">
        <v>40201</v>
      </c>
      <c r="B3677" s="169">
        <v>4662.3500000000004</v>
      </c>
    </row>
    <row r="3678" spans="1:2">
      <c r="A3678" s="170">
        <v>40202</v>
      </c>
      <c r="B3678" s="169">
        <v>4662.5</v>
      </c>
    </row>
    <row r="3679" spans="1:2">
      <c r="A3679" s="170">
        <v>40203</v>
      </c>
      <c r="B3679" s="169">
        <v>4662.51</v>
      </c>
    </row>
    <row r="3680" spans="1:2">
      <c r="A3680" s="170">
        <v>40204</v>
      </c>
      <c r="B3680" s="169">
        <v>4662.5</v>
      </c>
    </row>
    <row r="3681" spans="1:2">
      <c r="A3681" s="170">
        <v>40205</v>
      </c>
      <c r="B3681" s="169">
        <v>4662.5200000000004</v>
      </c>
    </row>
    <row r="3682" spans="1:2">
      <c r="A3682" s="170">
        <v>40206</v>
      </c>
      <c r="B3682" s="169">
        <v>4662.5200000000004</v>
      </c>
    </row>
    <row r="3683" spans="1:2">
      <c r="A3683" s="170">
        <v>40207</v>
      </c>
      <c r="B3683" s="169">
        <v>4662.58</v>
      </c>
    </row>
    <row r="3684" spans="1:2">
      <c r="A3684" s="170">
        <v>40208</v>
      </c>
      <c r="B3684" s="169">
        <v>4662.5200000000004</v>
      </c>
    </row>
    <row r="3685" spans="1:2">
      <c r="A3685" s="170">
        <v>40209</v>
      </c>
      <c r="B3685" s="169">
        <v>4662.49</v>
      </c>
    </row>
    <row r="3686" spans="1:2">
      <c r="A3686" s="170">
        <v>40210</v>
      </c>
      <c r="B3686" s="169">
        <v>4662.51</v>
      </c>
    </row>
    <row r="3687" spans="1:2">
      <c r="A3687" s="170">
        <v>40211</v>
      </c>
      <c r="B3687" s="169">
        <v>4662.5200000000004</v>
      </c>
    </row>
    <row r="3688" spans="1:2">
      <c r="A3688" s="170">
        <v>40212</v>
      </c>
      <c r="B3688" s="169">
        <v>4662.5200000000004</v>
      </c>
    </row>
    <row r="3689" spans="1:2">
      <c r="A3689" s="170">
        <v>40213</v>
      </c>
      <c r="B3689" s="169">
        <v>4662.5200000000004</v>
      </c>
    </row>
    <row r="3690" spans="1:2">
      <c r="A3690" s="170">
        <v>40214</v>
      </c>
      <c r="B3690" s="169">
        <v>4662.3500000000004</v>
      </c>
    </row>
    <row r="3691" spans="1:2">
      <c r="A3691" s="170">
        <v>40215</v>
      </c>
      <c r="B3691" s="169">
        <v>4662.3599999999997</v>
      </c>
    </row>
    <row r="3692" spans="1:2">
      <c r="A3692" s="170">
        <v>40216</v>
      </c>
      <c r="B3692" s="169">
        <v>4662.5200000000004</v>
      </c>
    </row>
    <row r="3693" spans="1:2">
      <c r="A3693" s="170">
        <v>40217</v>
      </c>
      <c r="B3693" s="169">
        <v>4662.58</v>
      </c>
    </row>
    <row r="3694" spans="1:2">
      <c r="A3694" s="170">
        <v>40218</v>
      </c>
      <c r="B3694" s="169">
        <v>4662.58</v>
      </c>
    </row>
    <row r="3695" spans="1:2">
      <c r="A3695" s="170">
        <v>40219</v>
      </c>
      <c r="B3695" s="169">
        <v>4662.5200000000004</v>
      </c>
    </row>
    <row r="3696" spans="1:2">
      <c r="A3696" s="170">
        <v>40220</v>
      </c>
      <c r="B3696" s="169">
        <v>4662.5</v>
      </c>
    </row>
    <row r="3697" spans="1:2">
      <c r="A3697" s="170">
        <v>40221</v>
      </c>
      <c r="B3697" s="169">
        <v>4662.3500000000004</v>
      </c>
    </row>
    <row r="3698" spans="1:2">
      <c r="A3698" s="170">
        <v>40222</v>
      </c>
      <c r="B3698" s="169">
        <v>4662.5</v>
      </c>
    </row>
    <row r="3699" spans="1:2">
      <c r="A3699" s="170">
        <v>40223</v>
      </c>
      <c r="B3699" s="169">
        <v>4662.5</v>
      </c>
    </row>
    <row r="3700" spans="1:2">
      <c r="A3700" s="170">
        <v>40224</v>
      </c>
      <c r="B3700" s="169">
        <v>4662.3500000000004</v>
      </c>
    </row>
    <row r="3701" spans="1:2">
      <c r="A3701" s="170">
        <v>40225</v>
      </c>
      <c r="B3701" s="169">
        <v>4662.3999999999996</v>
      </c>
    </row>
    <row r="3702" spans="1:2">
      <c r="A3702" s="170">
        <v>40226</v>
      </c>
      <c r="B3702" s="169">
        <v>4662.5200000000004</v>
      </c>
    </row>
    <row r="3703" spans="1:2">
      <c r="A3703" s="170">
        <v>40227</v>
      </c>
      <c r="B3703" s="169">
        <v>4662.76</v>
      </c>
    </row>
    <row r="3704" spans="1:2">
      <c r="A3704" s="170">
        <v>40228</v>
      </c>
      <c r="B3704" s="169">
        <v>4663.08</v>
      </c>
    </row>
    <row r="3705" spans="1:2">
      <c r="A3705" s="170">
        <v>40229</v>
      </c>
      <c r="B3705" s="169">
        <v>4663.34</v>
      </c>
    </row>
    <row r="3706" spans="1:2">
      <c r="A3706" s="170">
        <v>40230</v>
      </c>
      <c r="B3706" s="169">
        <v>4663.55</v>
      </c>
    </row>
    <row r="3707" spans="1:2">
      <c r="A3707" s="170">
        <v>40231</v>
      </c>
      <c r="B3707" s="169">
        <v>4663.79</v>
      </c>
    </row>
    <row r="3708" spans="1:2">
      <c r="A3708" s="170">
        <v>40232</v>
      </c>
      <c r="B3708" s="169">
        <v>4664.0200000000004</v>
      </c>
    </row>
    <row r="3709" spans="1:2">
      <c r="A3709" s="170">
        <v>40233</v>
      </c>
      <c r="B3709" s="169">
        <v>4664.1000000000004</v>
      </c>
    </row>
    <row r="3710" spans="1:2">
      <c r="A3710" s="170">
        <v>40234</v>
      </c>
      <c r="B3710" s="169">
        <v>4664.33</v>
      </c>
    </row>
    <row r="3711" spans="1:2">
      <c r="A3711" s="170">
        <v>40235</v>
      </c>
      <c r="B3711" s="169">
        <v>4664.5200000000004</v>
      </c>
    </row>
    <row r="3712" spans="1:2">
      <c r="A3712" s="170">
        <v>40236</v>
      </c>
      <c r="B3712" s="169">
        <v>4664.75</v>
      </c>
    </row>
    <row r="3713" spans="1:2">
      <c r="A3713" s="170">
        <v>40237</v>
      </c>
      <c r="B3713" s="169">
        <v>4664.8500000000004</v>
      </c>
    </row>
    <row r="3714" spans="1:2">
      <c r="A3714" s="170">
        <v>40238</v>
      </c>
      <c r="B3714" s="169">
        <v>4665.08</v>
      </c>
    </row>
    <row r="3715" spans="1:2">
      <c r="A3715" s="170">
        <v>40239</v>
      </c>
      <c r="B3715" s="169">
        <v>4665.2700000000004</v>
      </c>
    </row>
    <row r="3716" spans="1:2">
      <c r="A3716" s="170">
        <v>40240</v>
      </c>
      <c r="B3716" s="169">
        <v>4665.3500000000004</v>
      </c>
    </row>
    <row r="3717" spans="1:2">
      <c r="A3717" s="170">
        <v>40241</v>
      </c>
      <c r="B3717" s="169">
        <v>4665.6000000000004</v>
      </c>
    </row>
    <row r="3718" spans="1:2">
      <c r="A3718" s="170">
        <v>40242</v>
      </c>
      <c r="B3718" s="169">
        <v>4665.8500000000004</v>
      </c>
    </row>
    <row r="3719" spans="1:2">
      <c r="A3719" s="170">
        <v>40243</v>
      </c>
      <c r="B3719" s="169">
        <v>4666.08</v>
      </c>
    </row>
    <row r="3720" spans="1:2">
      <c r="A3720" s="170">
        <v>40244</v>
      </c>
      <c r="B3720" s="169">
        <v>4666.2700000000004</v>
      </c>
    </row>
    <row r="3721" spans="1:2">
      <c r="A3721" s="170">
        <v>40245</v>
      </c>
      <c r="B3721" s="169">
        <v>4666.51</v>
      </c>
    </row>
    <row r="3722" spans="1:2">
      <c r="A3722" s="170">
        <v>40246</v>
      </c>
      <c r="B3722" s="169">
        <v>4666.7700000000004</v>
      </c>
    </row>
    <row r="3723" spans="1:2">
      <c r="A3723" s="170">
        <v>40247</v>
      </c>
      <c r="B3723" s="169">
        <v>4667.0200000000004</v>
      </c>
    </row>
    <row r="3724" spans="1:2">
      <c r="A3724" s="170">
        <v>40248</v>
      </c>
      <c r="B3724" s="169">
        <v>4667.25</v>
      </c>
    </row>
    <row r="3725" spans="1:2">
      <c r="A3725" s="170">
        <v>40249</v>
      </c>
      <c r="B3725" s="169">
        <v>4667.3500000000004</v>
      </c>
    </row>
    <row r="3726" spans="1:2">
      <c r="A3726" s="170">
        <v>40250</v>
      </c>
      <c r="B3726" s="169">
        <v>4667.58</v>
      </c>
    </row>
    <row r="3727" spans="1:2">
      <c r="A3727" s="170">
        <v>40251</v>
      </c>
      <c r="B3727" s="169">
        <v>4667.7700000000004</v>
      </c>
    </row>
    <row r="3728" spans="1:2">
      <c r="A3728" s="170">
        <v>40252</v>
      </c>
      <c r="B3728" s="169">
        <v>4668</v>
      </c>
    </row>
    <row r="3729" spans="1:2">
      <c r="A3729" s="170">
        <v>40253</v>
      </c>
      <c r="B3729" s="169">
        <v>4668.25</v>
      </c>
    </row>
    <row r="3730" spans="1:2">
      <c r="A3730" s="170">
        <v>40254</v>
      </c>
      <c r="B3730" s="169">
        <v>4668.3500000000004</v>
      </c>
    </row>
    <row r="3731" spans="1:2">
      <c r="A3731" s="170">
        <v>40255</v>
      </c>
      <c r="B3731" s="169">
        <v>4668.74</v>
      </c>
    </row>
    <row r="3732" spans="1:2">
      <c r="A3732" s="170">
        <v>40256</v>
      </c>
      <c r="B3732" s="169">
        <v>4668.8900000000003</v>
      </c>
    </row>
    <row r="3733" spans="1:2">
      <c r="A3733" s="170">
        <v>40257</v>
      </c>
      <c r="B3733" s="169">
        <v>4669.1000000000004</v>
      </c>
    </row>
    <row r="3734" spans="1:2">
      <c r="A3734" s="170">
        <v>40258</v>
      </c>
      <c r="B3734" s="169">
        <v>4669.2700000000004</v>
      </c>
    </row>
    <row r="3735" spans="1:2">
      <c r="A3735" s="170">
        <v>40259</v>
      </c>
      <c r="B3735" s="169">
        <v>4669.58</v>
      </c>
    </row>
    <row r="3736" spans="1:2">
      <c r="A3736" s="170">
        <v>40260</v>
      </c>
      <c r="B3736" s="169">
        <v>4669.83</v>
      </c>
    </row>
    <row r="3737" spans="1:2">
      <c r="A3737" s="170">
        <v>40261</v>
      </c>
      <c r="B3737" s="169">
        <v>4670.01</v>
      </c>
    </row>
    <row r="3738" spans="1:2">
      <c r="A3738" s="170">
        <v>40262</v>
      </c>
      <c r="B3738" s="169">
        <v>4670.25</v>
      </c>
    </row>
    <row r="3739" spans="1:2">
      <c r="A3739" s="170">
        <v>40263</v>
      </c>
      <c r="B3739" s="169">
        <v>4670.5</v>
      </c>
    </row>
    <row r="3740" spans="1:2">
      <c r="A3740" s="170">
        <v>40264</v>
      </c>
      <c r="B3740" s="169">
        <v>4670.6000000000004</v>
      </c>
    </row>
    <row r="3741" spans="1:2">
      <c r="A3741" s="170">
        <v>40265</v>
      </c>
      <c r="B3741" s="169">
        <v>4670.83</v>
      </c>
    </row>
    <row r="3742" spans="1:2">
      <c r="A3742" s="170">
        <v>40266</v>
      </c>
      <c r="B3742" s="169">
        <v>4671</v>
      </c>
    </row>
    <row r="3743" spans="1:2">
      <c r="A3743" s="170">
        <v>40267</v>
      </c>
      <c r="B3743" s="169">
        <v>4671.2700000000004</v>
      </c>
    </row>
    <row r="3744" spans="1:2">
      <c r="A3744" s="170">
        <v>40268</v>
      </c>
      <c r="B3744" s="169">
        <v>4671.6000000000004</v>
      </c>
    </row>
    <row r="3745" spans="1:2">
      <c r="A3745" s="170">
        <v>40269</v>
      </c>
      <c r="B3745" s="169">
        <v>4672</v>
      </c>
    </row>
    <row r="3746" spans="1:2">
      <c r="A3746" s="170">
        <v>40270</v>
      </c>
      <c r="B3746" s="169">
        <v>4672.25</v>
      </c>
    </row>
    <row r="3747" spans="1:2">
      <c r="A3747" s="170">
        <v>40271</v>
      </c>
      <c r="B3747" s="169">
        <v>4672.5</v>
      </c>
    </row>
    <row r="3748" spans="1:2">
      <c r="A3748" s="170">
        <v>40272</v>
      </c>
      <c r="B3748" s="169">
        <v>4672.6000000000004</v>
      </c>
    </row>
    <row r="3749" spans="1:2">
      <c r="A3749" s="170">
        <v>40273</v>
      </c>
      <c r="B3749" s="169">
        <v>4673.01</v>
      </c>
    </row>
    <row r="3750" spans="1:2">
      <c r="A3750" s="170">
        <v>40274</v>
      </c>
      <c r="B3750" s="169">
        <v>4671.7700000000004</v>
      </c>
    </row>
    <row r="3751" spans="1:2">
      <c r="A3751" s="170">
        <v>40275</v>
      </c>
      <c r="B3751" s="169">
        <v>4672.0200000000004</v>
      </c>
    </row>
    <row r="3752" spans="1:2">
      <c r="A3752" s="170">
        <v>40276</v>
      </c>
      <c r="B3752" s="169">
        <v>4672.25</v>
      </c>
    </row>
    <row r="3753" spans="1:2">
      <c r="A3753" s="170">
        <v>40277</v>
      </c>
      <c r="B3753" s="169">
        <v>4672.5</v>
      </c>
    </row>
    <row r="3754" spans="1:2">
      <c r="A3754" s="170">
        <v>40278</v>
      </c>
      <c r="B3754" s="169">
        <v>4672.51</v>
      </c>
    </row>
    <row r="3755" spans="1:2">
      <c r="A3755" s="170">
        <v>40279</v>
      </c>
      <c r="B3755" s="169">
        <v>4672.49</v>
      </c>
    </row>
    <row r="3756" spans="1:2">
      <c r="A3756" s="170">
        <v>40280</v>
      </c>
      <c r="B3756" s="169">
        <v>4672.5200000000004</v>
      </c>
    </row>
    <row r="3757" spans="1:2">
      <c r="A3757" s="170">
        <v>40281</v>
      </c>
      <c r="B3757" s="169">
        <v>4672.3500000000004</v>
      </c>
    </row>
    <row r="3758" spans="1:2">
      <c r="A3758" s="170">
        <v>40282</v>
      </c>
      <c r="B3758" s="169">
        <v>4672.08</v>
      </c>
    </row>
    <row r="3759" spans="1:2">
      <c r="A3759" s="170">
        <v>40283</v>
      </c>
      <c r="B3759" s="169">
        <v>4671.8500000000004</v>
      </c>
    </row>
    <row r="3760" spans="1:2">
      <c r="A3760" s="170">
        <v>40284</v>
      </c>
      <c r="B3760" s="169">
        <v>4671.75</v>
      </c>
    </row>
    <row r="3761" spans="1:2">
      <c r="A3761" s="170">
        <v>40285</v>
      </c>
      <c r="B3761" s="169">
        <v>4671.7700000000004</v>
      </c>
    </row>
    <row r="3762" spans="1:2">
      <c r="A3762" s="170">
        <v>40286</v>
      </c>
      <c r="B3762" s="169">
        <v>4671.83</v>
      </c>
    </row>
    <row r="3763" spans="1:2">
      <c r="A3763" s="170">
        <v>40287</v>
      </c>
      <c r="B3763" s="169">
        <v>4671.8500000000004</v>
      </c>
    </row>
    <row r="3764" spans="1:2">
      <c r="A3764" s="170">
        <v>40288</v>
      </c>
      <c r="B3764" s="169">
        <v>4672</v>
      </c>
    </row>
    <row r="3765" spans="1:2">
      <c r="A3765" s="170">
        <v>40289</v>
      </c>
      <c r="B3765" s="169">
        <v>4672.08</v>
      </c>
    </row>
    <row r="3766" spans="1:2">
      <c r="A3766" s="170">
        <v>40290</v>
      </c>
      <c r="B3766" s="169">
        <v>4672.1000000000004</v>
      </c>
    </row>
    <row r="3767" spans="1:2">
      <c r="A3767" s="170">
        <v>40291</v>
      </c>
      <c r="B3767" s="169">
        <v>4672.01</v>
      </c>
    </row>
    <row r="3768" spans="1:2">
      <c r="A3768" s="170">
        <v>40292</v>
      </c>
      <c r="B3768" s="169">
        <v>4671.8</v>
      </c>
    </row>
    <row r="3769" spans="1:2">
      <c r="A3769" s="170">
        <v>40293</v>
      </c>
      <c r="B3769" s="169">
        <v>4671.6000000000004</v>
      </c>
    </row>
    <row r="3770" spans="1:2">
      <c r="A3770" s="170">
        <v>40294</v>
      </c>
      <c r="B3770" s="169">
        <v>4671.5</v>
      </c>
    </row>
    <row r="3771" spans="1:2">
      <c r="A3771" s="170">
        <v>40295</v>
      </c>
      <c r="B3771" s="169">
        <v>4671.08</v>
      </c>
    </row>
    <row r="3772" spans="1:2">
      <c r="A3772" s="170">
        <v>40296</v>
      </c>
      <c r="B3772" s="169">
        <v>4671.25</v>
      </c>
    </row>
    <row r="3773" spans="1:2">
      <c r="A3773" s="170">
        <v>40297</v>
      </c>
      <c r="B3773" s="169">
        <v>4671.08</v>
      </c>
    </row>
    <row r="3774" spans="1:2">
      <c r="A3774" s="170">
        <v>40298</v>
      </c>
      <c r="B3774" s="169">
        <v>4671.08</v>
      </c>
    </row>
    <row r="3775" spans="1:2">
      <c r="A3775" s="170">
        <v>40299</v>
      </c>
      <c r="B3775" s="169">
        <v>4671.2299999999996</v>
      </c>
    </row>
    <row r="3776" spans="1:2">
      <c r="A3776" s="170">
        <v>40300</v>
      </c>
      <c r="B3776" s="169">
        <v>4671.33</v>
      </c>
    </row>
    <row r="3777" spans="1:2">
      <c r="A3777" s="170">
        <v>40301</v>
      </c>
      <c r="B3777" s="169">
        <v>4671.5</v>
      </c>
    </row>
    <row r="3778" spans="1:2">
      <c r="A3778" s="170">
        <v>40302</v>
      </c>
      <c r="B3778" s="169">
        <v>4671.7700000000004</v>
      </c>
    </row>
    <row r="3779" spans="1:2">
      <c r="A3779" s="170">
        <v>40303</v>
      </c>
      <c r="B3779" s="169">
        <v>4671.8500000000004</v>
      </c>
    </row>
    <row r="3780" spans="1:2">
      <c r="A3780" s="170">
        <v>40304</v>
      </c>
      <c r="B3780" s="169">
        <v>4672.08</v>
      </c>
    </row>
    <row r="3781" spans="1:2">
      <c r="A3781" s="170">
        <v>40305</v>
      </c>
      <c r="B3781" s="169">
        <v>4672.1000000000004</v>
      </c>
    </row>
    <row r="3782" spans="1:2">
      <c r="A3782" s="170">
        <v>40306</v>
      </c>
      <c r="B3782" s="169">
        <v>4672.25</v>
      </c>
    </row>
    <row r="3783" spans="1:2">
      <c r="A3783" s="170">
        <v>40307</v>
      </c>
      <c r="B3783" s="169">
        <v>4672.2700000000004</v>
      </c>
    </row>
    <row r="3784" spans="1:2">
      <c r="A3784" s="170">
        <v>40308</v>
      </c>
      <c r="B3784" s="169">
        <v>4672.33</v>
      </c>
    </row>
    <row r="3785" spans="1:2">
      <c r="A3785" s="170">
        <v>40309</v>
      </c>
      <c r="B3785" s="169">
        <v>4672.5200000000004</v>
      </c>
    </row>
    <row r="3786" spans="1:2">
      <c r="A3786" s="170">
        <v>40310</v>
      </c>
      <c r="B3786" s="169">
        <v>4672.3500000000004</v>
      </c>
    </row>
    <row r="3787" spans="1:2">
      <c r="A3787" s="170">
        <v>40311</v>
      </c>
      <c r="B3787" s="169">
        <v>4672.1000000000004</v>
      </c>
    </row>
    <row r="3788" spans="1:2">
      <c r="A3788" s="170">
        <v>40312</v>
      </c>
      <c r="B3788" s="169">
        <v>4672.0200000000004</v>
      </c>
    </row>
    <row r="3789" spans="1:2">
      <c r="A3789" s="170">
        <v>40313</v>
      </c>
      <c r="B3789" s="169">
        <v>4671.8500000000004</v>
      </c>
    </row>
    <row r="3790" spans="1:2">
      <c r="A3790" s="170">
        <v>40314</v>
      </c>
      <c r="B3790" s="169">
        <v>4671.8500000000004</v>
      </c>
    </row>
    <row r="3791" spans="1:2">
      <c r="A3791" s="170">
        <v>40315</v>
      </c>
      <c r="B3791" s="169">
        <v>4671.8500000000004</v>
      </c>
    </row>
    <row r="3792" spans="1:2">
      <c r="A3792" s="170">
        <v>40316</v>
      </c>
      <c r="B3792" s="169">
        <v>4672.26</v>
      </c>
    </row>
    <row r="3793" spans="1:2">
      <c r="A3793" s="170">
        <v>40317</v>
      </c>
      <c r="B3793" s="169">
        <v>4672.34</v>
      </c>
    </row>
    <row r="3794" spans="1:2">
      <c r="A3794" s="170">
        <v>40318</v>
      </c>
      <c r="B3794" s="169">
        <v>4672.33</v>
      </c>
    </row>
    <row r="3795" spans="1:2">
      <c r="A3795" s="170">
        <v>40319</v>
      </c>
      <c r="B3795" s="169">
        <v>4672.33</v>
      </c>
    </row>
    <row r="3796" spans="1:2">
      <c r="A3796" s="170">
        <v>40320</v>
      </c>
      <c r="B3796" s="169">
        <v>4672.5</v>
      </c>
    </row>
    <row r="3797" spans="1:2">
      <c r="A3797" s="170">
        <v>40321</v>
      </c>
      <c r="B3797" s="169">
        <v>4672.33</v>
      </c>
    </row>
    <row r="3798" spans="1:2">
      <c r="A3798" s="170">
        <v>40322</v>
      </c>
      <c r="B3798" s="169">
        <v>4672.3500000000004</v>
      </c>
    </row>
    <row r="3799" spans="1:2">
      <c r="A3799" s="170">
        <v>40323</v>
      </c>
      <c r="B3799" s="169">
        <v>4672.25</v>
      </c>
    </row>
    <row r="3800" spans="1:2">
      <c r="A3800" s="170">
        <v>40324</v>
      </c>
      <c r="B3800" s="169">
        <v>4672.08</v>
      </c>
    </row>
    <row r="3801" spans="1:2">
      <c r="A3801" s="170">
        <v>40325</v>
      </c>
      <c r="B3801" s="169">
        <v>4672.03</v>
      </c>
    </row>
    <row r="3802" spans="1:2">
      <c r="A3802" s="170">
        <v>40326</v>
      </c>
      <c r="B3802" s="169">
        <v>4672.08</v>
      </c>
    </row>
    <row r="3803" spans="1:2">
      <c r="A3803" s="170">
        <v>40327</v>
      </c>
      <c r="B3803" s="169">
        <v>4672.21</v>
      </c>
    </row>
    <row r="3804" spans="1:2">
      <c r="A3804" s="170">
        <v>40328</v>
      </c>
      <c r="B3804" s="169">
        <v>4672.25</v>
      </c>
    </row>
    <row r="3805" spans="1:2">
      <c r="A3805" s="170">
        <v>40329</v>
      </c>
      <c r="B3805" s="169">
        <v>4672.25</v>
      </c>
    </row>
    <row r="3806" spans="1:2">
      <c r="A3806" s="170">
        <v>40330</v>
      </c>
      <c r="B3806" s="169">
        <v>4672.3100000000004</v>
      </c>
    </row>
    <row r="3807" spans="1:2">
      <c r="A3807" s="170">
        <v>40331</v>
      </c>
      <c r="B3807" s="169">
        <v>4672.2700000000004</v>
      </c>
    </row>
    <row r="3808" spans="1:2">
      <c r="A3808" s="170">
        <v>40332</v>
      </c>
      <c r="B3808" s="169">
        <v>4672.33</v>
      </c>
    </row>
    <row r="3809" spans="1:2">
      <c r="A3809" s="170">
        <v>40333</v>
      </c>
      <c r="B3809" s="169">
        <v>4672.26</v>
      </c>
    </row>
    <row r="3810" spans="1:2">
      <c r="A3810" s="170">
        <v>40334</v>
      </c>
      <c r="B3810" s="169">
        <v>4672.1000000000004</v>
      </c>
    </row>
    <row r="3811" spans="1:2">
      <c r="A3811" s="170">
        <v>40335</v>
      </c>
      <c r="B3811" s="169">
        <v>4672.04</v>
      </c>
    </row>
    <row r="3812" spans="1:2">
      <c r="A3812" s="170">
        <v>40336</v>
      </c>
      <c r="B3812" s="169">
        <v>4672.1000000000004</v>
      </c>
    </row>
    <row r="3813" spans="1:2">
      <c r="A3813" s="170">
        <v>40337</v>
      </c>
      <c r="B3813" s="169">
        <v>4672.01</v>
      </c>
    </row>
    <row r="3814" spans="1:2">
      <c r="A3814" s="170">
        <v>40338</v>
      </c>
      <c r="B3814" s="169">
        <v>4671.84</v>
      </c>
    </row>
    <row r="3815" spans="1:2">
      <c r="A3815" s="170">
        <v>40339</v>
      </c>
      <c r="B3815" s="169">
        <v>4672</v>
      </c>
    </row>
    <row r="3816" spans="1:2">
      <c r="A3816" s="170">
        <v>40340</v>
      </c>
      <c r="B3816" s="169">
        <v>4672.07</v>
      </c>
    </row>
    <row r="3817" spans="1:2">
      <c r="A3817" s="170">
        <v>40341</v>
      </c>
      <c r="B3817" s="169">
        <v>4672.0600000000004</v>
      </c>
    </row>
    <row r="3818" spans="1:2">
      <c r="A3818" s="170">
        <v>40342</v>
      </c>
      <c r="B3818" s="169">
        <v>4672.0200000000004</v>
      </c>
    </row>
    <row r="3819" spans="1:2">
      <c r="A3819" s="170">
        <v>40343</v>
      </c>
      <c r="B3819" s="169">
        <v>4672.03</v>
      </c>
    </row>
    <row r="3820" spans="1:2">
      <c r="A3820" s="170">
        <v>40344</v>
      </c>
      <c r="B3820" s="169">
        <v>4672.08</v>
      </c>
    </row>
    <row r="3821" spans="1:2">
      <c r="A3821" s="170">
        <v>40345</v>
      </c>
      <c r="B3821" s="169">
        <v>4672.3</v>
      </c>
    </row>
    <row r="3822" spans="1:2">
      <c r="A3822" s="170">
        <v>40346</v>
      </c>
      <c r="B3822" s="169">
        <v>4672.3500000000004</v>
      </c>
    </row>
    <row r="3823" spans="1:2">
      <c r="A3823" s="170">
        <v>40347</v>
      </c>
      <c r="B3823" s="169">
        <v>4672.2700000000004</v>
      </c>
    </row>
    <row r="3824" spans="1:2">
      <c r="A3824" s="170">
        <v>40348</v>
      </c>
      <c r="B3824" s="169">
        <v>4672.08</v>
      </c>
    </row>
    <row r="3825" spans="1:2">
      <c r="A3825" s="170">
        <v>40349</v>
      </c>
      <c r="B3825" s="169">
        <v>4672.03</v>
      </c>
    </row>
    <row r="3826" spans="1:2">
      <c r="A3826" s="170">
        <v>40350</v>
      </c>
      <c r="B3826" s="169">
        <v>4671.7700000000004</v>
      </c>
    </row>
    <row r="3827" spans="1:2">
      <c r="A3827" s="170">
        <v>40351</v>
      </c>
      <c r="B3827" s="169">
        <v>4672.05</v>
      </c>
    </row>
    <row r="3828" spans="1:2">
      <c r="A3828" s="170">
        <v>40352</v>
      </c>
      <c r="B3828" s="169">
        <v>4671.6499999999996</v>
      </c>
    </row>
    <row r="3829" spans="1:2">
      <c r="A3829" s="170">
        <v>40353</v>
      </c>
      <c r="B3829" s="169">
        <v>4671.5600000000004</v>
      </c>
    </row>
    <row r="3830" spans="1:2">
      <c r="A3830" s="170">
        <v>40354</v>
      </c>
      <c r="B3830" s="169">
        <v>4671.3500000000004</v>
      </c>
    </row>
    <row r="3831" spans="1:2">
      <c r="A3831" s="170">
        <v>40355</v>
      </c>
      <c r="B3831" s="169">
        <v>4671.37</v>
      </c>
    </row>
    <row r="3832" spans="1:2">
      <c r="A3832" s="170">
        <v>40356</v>
      </c>
      <c r="B3832" s="169">
        <v>4670.96</v>
      </c>
    </row>
    <row r="3833" spans="1:2">
      <c r="A3833" s="170">
        <v>40357</v>
      </c>
      <c r="B3833" s="169">
        <v>4670.66</v>
      </c>
    </row>
    <row r="3834" spans="1:2">
      <c r="A3834" s="170">
        <v>40358</v>
      </c>
      <c r="B3834" s="169">
        <v>4670.3900000000003</v>
      </c>
    </row>
    <row r="3835" spans="1:2">
      <c r="A3835" s="170">
        <v>40359</v>
      </c>
      <c r="B3835" s="169">
        <v>4669.93</v>
      </c>
    </row>
    <row r="3836" spans="1:2">
      <c r="A3836" s="170">
        <v>40360</v>
      </c>
      <c r="B3836" s="169">
        <v>4669.6400000000003</v>
      </c>
    </row>
    <row r="3837" spans="1:2">
      <c r="A3837" s="170">
        <v>40361</v>
      </c>
      <c r="B3837" s="169">
        <v>4669.53</v>
      </c>
    </row>
    <row r="3838" spans="1:2">
      <c r="A3838" s="170">
        <v>40362</v>
      </c>
      <c r="B3838" s="169">
        <v>4669.59</v>
      </c>
    </row>
    <row r="3839" spans="1:2">
      <c r="A3839" s="170">
        <v>40363</v>
      </c>
      <c r="B3839" s="169">
        <v>4669.53</v>
      </c>
    </row>
    <row r="3840" spans="1:2">
      <c r="A3840" s="170">
        <v>40364</v>
      </c>
      <c r="B3840" s="169">
        <v>4669.3599999999997</v>
      </c>
    </row>
    <row r="3841" spans="1:2">
      <c r="A3841" s="170">
        <v>40365</v>
      </c>
      <c r="B3841" s="169">
        <v>4669.38</v>
      </c>
    </row>
    <row r="3842" spans="1:2">
      <c r="A3842" s="170">
        <v>40366</v>
      </c>
      <c r="B3842" s="169">
        <v>4669.01</v>
      </c>
    </row>
    <row r="3843" spans="1:2">
      <c r="A3843" s="170">
        <v>40367</v>
      </c>
      <c r="B3843" s="169">
        <v>4668.46</v>
      </c>
    </row>
    <row r="3844" spans="1:2">
      <c r="A3844" s="170">
        <v>40368</v>
      </c>
      <c r="B3844" s="169">
        <v>4668.0200000000004</v>
      </c>
    </row>
    <row r="3845" spans="1:2">
      <c r="A3845" s="170">
        <v>40369</v>
      </c>
      <c r="B3845" s="169">
        <v>4667.6499999999996</v>
      </c>
    </row>
    <row r="3846" spans="1:2">
      <c r="A3846" s="170">
        <v>40370</v>
      </c>
      <c r="B3846" s="169">
        <v>4667.22</v>
      </c>
    </row>
    <row r="3847" spans="1:2">
      <c r="A3847" s="170">
        <v>40371</v>
      </c>
      <c r="B3847" s="169">
        <v>4666.79</v>
      </c>
    </row>
    <row r="3848" spans="1:2">
      <c r="A3848" s="170">
        <v>40372</v>
      </c>
      <c r="B3848" s="169">
        <v>4666.43</v>
      </c>
    </row>
    <row r="3849" spans="1:2">
      <c r="A3849" s="170">
        <v>40373</v>
      </c>
      <c r="B3849" s="169">
        <v>4666.04</v>
      </c>
    </row>
    <row r="3850" spans="1:2">
      <c r="A3850" s="170">
        <v>40374</v>
      </c>
      <c r="B3850" s="169">
        <v>4665.49</v>
      </c>
    </row>
    <row r="3851" spans="1:2">
      <c r="A3851" s="170">
        <v>40375</v>
      </c>
      <c r="B3851" s="169">
        <v>4664.91</v>
      </c>
    </row>
    <row r="3852" spans="1:2">
      <c r="A3852" s="170">
        <v>40376</v>
      </c>
      <c r="B3852" s="169">
        <v>4664.43</v>
      </c>
    </row>
    <row r="3853" spans="1:2">
      <c r="A3853" s="170">
        <v>40377</v>
      </c>
      <c r="B3853" s="169">
        <v>4664.04</v>
      </c>
    </row>
    <row r="3854" spans="1:2">
      <c r="A3854" s="170">
        <v>40378</v>
      </c>
      <c r="B3854" s="169">
        <v>4663.75</v>
      </c>
    </row>
    <row r="3855" spans="1:2">
      <c r="A3855" s="170">
        <v>40379</v>
      </c>
      <c r="B3855" s="169">
        <v>4663.07</v>
      </c>
    </row>
    <row r="3856" spans="1:2">
      <c r="A3856" s="170">
        <v>40380</v>
      </c>
      <c r="B3856" s="169">
        <v>4662.6099999999997</v>
      </c>
    </row>
    <row r="3857" spans="1:2">
      <c r="A3857" s="170">
        <v>40381</v>
      </c>
      <c r="B3857" s="169">
        <v>4662.25</v>
      </c>
    </row>
    <row r="3858" spans="1:2">
      <c r="A3858" s="170">
        <v>40382</v>
      </c>
      <c r="B3858" s="169">
        <v>4661.97</v>
      </c>
    </row>
    <row r="3859" spans="1:2">
      <c r="A3859" s="170">
        <v>40383</v>
      </c>
      <c r="B3859" s="169">
        <v>4661.49</v>
      </c>
    </row>
    <row r="3860" spans="1:2">
      <c r="A3860" s="170">
        <v>40384</v>
      </c>
      <c r="B3860" s="169">
        <v>4661.05</v>
      </c>
    </row>
    <row r="3861" spans="1:2">
      <c r="A3861" s="170">
        <v>40385</v>
      </c>
      <c r="B3861" s="169">
        <v>4660.7</v>
      </c>
    </row>
    <row r="3862" spans="1:2">
      <c r="A3862" s="170">
        <v>40386</v>
      </c>
      <c r="B3862" s="169">
        <v>4660.1499999999996</v>
      </c>
    </row>
    <row r="3863" spans="1:2">
      <c r="A3863" s="170">
        <v>40387</v>
      </c>
      <c r="B3863" s="169">
        <v>4659.76</v>
      </c>
    </row>
    <row r="3864" spans="1:2">
      <c r="A3864" s="170">
        <v>40388</v>
      </c>
      <c r="B3864" s="169">
        <v>4659.67</v>
      </c>
    </row>
    <row r="3865" spans="1:2">
      <c r="A3865" s="170">
        <v>40389</v>
      </c>
      <c r="B3865" s="169">
        <v>4659.1499999999996</v>
      </c>
    </row>
    <row r="3866" spans="1:2">
      <c r="A3866" s="170">
        <v>40390</v>
      </c>
      <c r="B3866" s="169">
        <v>4658.91</v>
      </c>
    </row>
    <row r="3867" spans="1:2">
      <c r="A3867" s="170">
        <v>40391</v>
      </c>
      <c r="B3867" s="169">
        <v>4658.46</v>
      </c>
    </row>
    <row r="3868" spans="1:2">
      <c r="A3868" s="170">
        <v>40392</v>
      </c>
      <c r="B3868" s="169">
        <v>4658.1499999999996</v>
      </c>
    </row>
    <row r="3869" spans="1:2">
      <c r="A3869" s="170">
        <v>40393</v>
      </c>
      <c r="B3869" s="169">
        <v>4658.03</v>
      </c>
    </row>
    <row r="3870" spans="1:2">
      <c r="A3870" s="170">
        <v>40394</v>
      </c>
      <c r="B3870" s="169">
        <v>4657.55</v>
      </c>
    </row>
    <row r="3871" spans="1:2">
      <c r="A3871" s="170">
        <v>40395</v>
      </c>
      <c r="B3871" s="169">
        <v>4657.22</v>
      </c>
    </row>
    <row r="3872" spans="1:2">
      <c r="A3872" s="170">
        <v>40396</v>
      </c>
      <c r="B3872" s="169">
        <v>4656.99</v>
      </c>
    </row>
    <row r="3873" spans="1:2">
      <c r="A3873" s="170">
        <v>40397</v>
      </c>
      <c r="B3873" s="169">
        <v>4656.5600000000004</v>
      </c>
    </row>
    <row r="3874" spans="1:2">
      <c r="A3874" s="170">
        <v>40398</v>
      </c>
      <c r="B3874" s="169">
        <v>4656.28</v>
      </c>
    </row>
    <row r="3875" spans="1:2">
      <c r="A3875" s="170">
        <v>40399</v>
      </c>
      <c r="B3875" s="169">
        <v>4655.95</v>
      </c>
    </row>
    <row r="3876" spans="1:2">
      <c r="A3876" s="170">
        <v>40400</v>
      </c>
      <c r="B3876" s="169">
        <v>4655.45</v>
      </c>
    </row>
    <row r="3877" spans="1:2">
      <c r="A3877" s="170">
        <v>40401</v>
      </c>
      <c r="B3877" s="169">
        <v>4654.93</v>
      </c>
    </row>
    <row r="3878" spans="1:2">
      <c r="A3878" s="170">
        <v>40402</v>
      </c>
      <c r="B3878" s="169">
        <v>4654.4399999999996</v>
      </c>
    </row>
    <row r="3879" spans="1:2">
      <c r="A3879" s="170">
        <v>40403</v>
      </c>
      <c r="B3879" s="169">
        <v>4653.92</v>
      </c>
    </row>
    <row r="3880" spans="1:2">
      <c r="A3880" s="170">
        <v>40404</v>
      </c>
      <c r="B3880" s="169">
        <v>4653.28</v>
      </c>
    </row>
    <row r="3881" spans="1:2">
      <c r="A3881" s="170">
        <v>40405</v>
      </c>
      <c r="B3881" s="169">
        <v>4652.7</v>
      </c>
    </row>
    <row r="3882" spans="1:2">
      <c r="A3882" s="170">
        <v>40406</v>
      </c>
      <c r="B3882" s="169">
        <v>4652.07</v>
      </c>
    </row>
    <row r="3883" spans="1:2">
      <c r="A3883" s="170">
        <v>40407</v>
      </c>
      <c r="B3883" s="169">
        <v>4651.51</v>
      </c>
    </row>
    <row r="3884" spans="1:2">
      <c r="A3884" s="170">
        <v>40408</v>
      </c>
      <c r="B3884" s="169">
        <v>4650.9799999999996</v>
      </c>
    </row>
    <row r="3885" spans="1:2">
      <c r="A3885" s="170">
        <v>40409</v>
      </c>
      <c r="B3885" s="169">
        <v>4650.49</v>
      </c>
    </row>
    <row r="3886" spans="1:2">
      <c r="A3886" s="170">
        <v>40410</v>
      </c>
      <c r="B3886" s="169">
        <v>4650.03</v>
      </c>
    </row>
    <row r="3887" spans="1:2">
      <c r="A3887" s="170">
        <v>40411</v>
      </c>
      <c r="B3887" s="169">
        <v>4649.5</v>
      </c>
    </row>
    <row r="3888" spans="1:2">
      <c r="A3888" s="170">
        <v>40412</v>
      </c>
      <c r="B3888" s="169">
        <v>4649.08</v>
      </c>
    </row>
    <row r="3889" spans="1:2">
      <c r="A3889" s="170">
        <v>40413</v>
      </c>
      <c r="B3889" s="169">
        <v>4648.6899999999996</v>
      </c>
    </row>
    <row r="3890" spans="1:2">
      <c r="A3890" s="170">
        <v>40414</v>
      </c>
      <c r="B3890" s="169">
        <v>4648.3</v>
      </c>
    </row>
    <row r="3891" spans="1:2">
      <c r="A3891" s="170">
        <v>40415</v>
      </c>
      <c r="B3891" s="169">
        <v>4647.9399999999996</v>
      </c>
    </row>
    <row r="3892" spans="1:2">
      <c r="A3892" s="170">
        <v>40416</v>
      </c>
      <c r="B3892" s="169">
        <v>4647.58</v>
      </c>
    </row>
    <row r="3893" spans="1:2">
      <c r="A3893" s="170">
        <v>40417</v>
      </c>
      <c r="B3893" s="169">
        <v>4647.1899999999996</v>
      </c>
    </row>
    <row r="3894" spans="1:2">
      <c r="A3894" s="170">
        <v>40418</v>
      </c>
      <c r="B3894" s="169">
        <v>4646.8100000000004</v>
      </c>
    </row>
    <row r="3895" spans="1:2">
      <c r="A3895" s="170">
        <v>40419</v>
      </c>
      <c r="B3895" s="169">
        <v>4646.55</v>
      </c>
    </row>
    <row r="3896" spans="1:2">
      <c r="A3896" s="170">
        <v>40420</v>
      </c>
      <c r="B3896" s="169">
        <v>4646.29</v>
      </c>
    </row>
    <row r="3897" spans="1:2">
      <c r="A3897" s="170">
        <v>40421</v>
      </c>
      <c r="B3897" s="169">
        <v>4646.13</v>
      </c>
    </row>
    <row r="3898" spans="1:2">
      <c r="A3898" s="170">
        <v>40422</v>
      </c>
      <c r="B3898" s="169">
        <v>4645.91</v>
      </c>
    </row>
    <row r="3899" spans="1:2">
      <c r="A3899" s="170">
        <v>40423</v>
      </c>
      <c r="B3899" s="169">
        <v>4645.6899999999996</v>
      </c>
    </row>
    <row r="3900" spans="1:2">
      <c r="A3900" s="170">
        <v>40424</v>
      </c>
      <c r="B3900" s="169">
        <v>4645.4799999999996</v>
      </c>
    </row>
    <row r="3901" spans="1:2">
      <c r="A3901" s="170">
        <v>40425</v>
      </c>
      <c r="B3901" s="169">
        <v>4645.3100000000004</v>
      </c>
    </row>
    <row r="3902" spans="1:2">
      <c r="A3902" s="170">
        <v>40426</v>
      </c>
      <c r="B3902" s="169">
        <v>4645.13</v>
      </c>
    </row>
    <row r="3903" spans="1:2">
      <c r="A3903" s="170">
        <v>40427</v>
      </c>
      <c r="B3903" s="169">
        <v>4645</v>
      </c>
    </row>
    <row r="3904" spans="1:2">
      <c r="A3904" s="170">
        <v>40428</v>
      </c>
      <c r="B3904" s="169">
        <v>4644.82</v>
      </c>
    </row>
    <row r="3905" spans="1:2">
      <c r="A3905" s="170">
        <v>40429</v>
      </c>
      <c r="B3905" s="169">
        <v>4644.6499999999996</v>
      </c>
    </row>
    <row r="3906" spans="1:2">
      <c r="A3906" s="170">
        <v>40430</v>
      </c>
      <c r="B3906" s="169">
        <v>4644.53</v>
      </c>
    </row>
    <row r="3907" spans="1:2">
      <c r="A3907" s="170">
        <v>40431</v>
      </c>
      <c r="B3907" s="169">
        <v>4644.41</v>
      </c>
    </row>
    <row r="3908" spans="1:2">
      <c r="A3908" s="170">
        <v>40432</v>
      </c>
      <c r="B3908" s="169">
        <v>4644.32</v>
      </c>
    </row>
    <row r="3909" spans="1:2">
      <c r="A3909" s="170">
        <v>40433</v>
      </c>
      <c r="B3909" s="169">
        <v>4644.2299999999996</v>
      </c>
    </row>
    <row r="3910" spans="1:2">
      <c r="A3910" s="170">
        <v>40434</v>
      </c>
      <c r="B3910" s="169">
        <v>4644.09</v>
      </c>
    </row>
    <row r="3911" spans="1:2">
      <c r="A3911" s="170">
        <v>40435</v>
      </c>
      <c r="B3911" s="169">
        <v>4643.95</v>
      </c>
    </row>
    <row r="3912" spans="1:2">
      <c r="A3912" s="170">
        <v>40436</v>
      </c>
      <c r="B3912" s="169">
        <v>4643.8599999999997</v>
      </c>
    </row>
    <row r="3913" spans="1:2">
      <c r="A3913" s="170">
        <v>40437</v>
      </c>
      <c r="B3913" s="169">
        <v>4643.75</v>
      </c>
    </row>
    <row r="3914" spans="1:2">
      <c r="A3914" s="170">
        <v>40438</v>
      </c>
      <c r="B3914" s="169">
        <v>4643.6499999999996</v>
      </c>
    </row>
    <row r="3915" spans="1:2">
      <c r="A3915" s="170">
        <v>40439</v>
      </c>
      <c r="B3915" s="169">
        <v>4643.55</v>
      </c>
    </row>
    <row r="3916" spans="1:2">
      <c r="A3916" s="170">
        <v>40440</v>
      </c>
      <c r="B3916" s="169">
        <v>4643.2700000000004</v>
      </c>
    </row>
    <row r="3917" spans="1:2">
      <c r="A3917" s="170">
        <v>40441</v>
      </c>
      <c r="B3917" s="169">
        <v>4643.37</v>
      </c>
    </row>
    <row r="3918" spans="1:2">
      <c r="A3918" s="170">
        <v>40442</v>
      </c>
      <c r="B3918" s="169">
        <v>4643.3100000000004</v>
      </c>
    </row>
    <row r="3919" spans="1:2">
      <c r="A3919" s="170">
        <v>40443</v>
      </c>
      <c r="B3919" s="169">
        <v>4643.24</v>
      </c>
    </row>
    <row r="3920" spans="1:2">
      <c r="A3920" s="170">
        <v>40444</v>
      </c>
      <c r="B3920" s="169">
        <v>4643.18</v>
      </c>
    </row>
    <row r="3921" spans="1:2">
      <c r="A3921" s="170">
        <v>40445</v>
      </c>
      <c r="B3921" s="169">
        <v>4643.1000000000004</v>
      </c>
    </row>
    <row r="3922" spans="1:2">
      <c r="A3922" s="170">
        <v>40446</v>
      </c>
      <c r="B3922" s="169">
        <v>4643</v>
      </c>
    </row>
    <row r="3923" spans="1:2">
      <c r="A3923" s="170">
        <v>40447</v>
      </c>
      <c r="B3923" s="169">
        <v>4642.87</v>
      </c>
    </row>
    <row r="3924" spans="1:2">
      <c r="A3924" s="170">
        <v>40448</v>
      </c>
      <c r="B3924" s="169">
        <v>4642.7700000000004</v>
      </c>
    </row>
    <row r="3925" spans="1:2">
      <c r="A3925" s="170">
        <v>40449</v>
      </c>
      <c r="B3925" s="169">
        <v>4642.66</v>
      </c>
    </row>
    <row r="3926" spans="1:2">
      <c r="A3926" s="170">
        <v>40450</v>
      </c>
      <c r="B3926" s="169">
        <v>4642.5600000000004</v>
      </c>
    </row>
    <row r="3927" spans="1:2">
      <c r="A3927" s="170">
        <v>40451</v>
      </c>
      <c r="B3927" s="169">
        <v>4642.47</v>
      </c>
    </row>
    <row r="3928" spans="1:2">
      <c r="A3928" s="170">
        <v>40452</v>
      </c>
      <c r="B3928" s="169">
        <v>4642.37</v>
      </c>
    </row>
    <row r="3929" spans="1:2">
      <c r="A3929" s="170">
        <v>40453</v>
      </c>
      <c r="B3929" s="169">
        <v>4642.28</v>
      </c>
    </row>
    <row r="3930" spans="1:2">
      <c r="A3930" s="170">
        <v>40454</v>
      </c>
      <c r="B3930" s="169">
        <v>4642.1899999999996</v>
      </c>
    </row>
    <row r="3931" spans="1:2">
      <c r="A3931" s="170">
        <v>40455</v>
      </c>
      <c r="B3931" s="169">
        <v>4642.12</v>
      </c>
    </row>
    <row r="3932" spans="1:2">
      <c r="A3932" s="170">
        <v>40456</v>
      </c>
      <c r="B3932" s="169">
        <v>4642.1099999999997</v>
      </c>
    </row>
    <row r="3933" spans="1:2">
      <c r="A3933" s="170">
        <v>40457</v>
      </c>
      <c r="B3933" s="169">
        <v>4642.29</v>
      </c>
    </row>
    <row r="3934" spans="1:2">
      <c r="A3934" s="170">
        <v>40458</v>
      </c>
      <c r="B3934" s="169">
        <v>4642.54</v>
      </c>
    </row>
    <row r="3935" spans="1:2">
      <c r="A3935" s="170">
        <v>40459</v>
      </c>
      <c r="B3935" s="169">
        <v>4642.82</v>
      </c>
    </row>
    <row r="3936" spans="1:2">
      <c r="A3936" s="170">
        <v>40460</v>
      </c>
      <c r="B3936" s="169">
        <v>4643.08</v>
      </c>
    </row>
    <row r="3937" spans="1:2">
      <c r="A3937" s="170">
        <v>40461</v>
      </c>
      <c r="B3937" s="169">
        <v>4643.3599999999997</v>
      </c>
    </row>
    <row r="3938" spans="1:2">
      <c r="A3938" s="170">
        <v>40462</v>
      </c>
      <c r="B3938" s="169">
        <v>4643.66</v>
      </c>
    </row>
    <row r="3939" spans="1:2">
      <c r="A3939" s="170">
        <v>40463</v>
      </c>
      <c r="B3939" s="169">
        <v>4643.9399999999996</v>
      </c>
    </row>
    <row r="3940" spans="1:2">
      <c r="A3940" s="170">
        <v>40464</v>
      </c>
      <c r="B3940" s="169">
        <v>4644.2</v>
      </c>
    </row>
    <row r="3941" spans="1:2">
      <c r="A3941" s="170">
        <v>40465</v>
      </c>
      <c r="B3941" s="169">
        <v>4644.49</v>
      </c>
    </row>
    <row r="3942" spans="1:2">
      <c r="A3942" s="170">
        <v>40466</v>
      </c>
      <c r="B3942" s="169">
        <v>4644.76</v>
      </c>
    </row>
    <row r="3943" spans="1:2">
      <c r="A3943" s="170">
        <v>40467</v>
      </c>
      <c r="B3943" s="169">
        <v>4644.92</v>
      </c>
    </row>
    <row r="3944" spans="1:2">
      <c r="A3944" s="170">
        <v>40468</v>
      </c>
      <c r="B3944" s="169">
        <v>4645.08</v>
      </c>
    </row>
    <row r="3945" spans="1:2">
      <c r="A3945" s="170">
        <v>40469</v>
      </c>
      <c r="B3945" s="169">
        <v>4645.25</v>
      </c>
    </row>
    <row r="3946" spans="1:2">
      <c r="A3946" s="170">
        <v>40470</v>
      </c>
      <c r="B3946" s="169">
        <v>4645.51</v>
      </c>
    </row>
    <row r="3947" spans="1:2">
      <c r="A3947" s="170">
        <v>40471</v>
      </c>
      <c r="B3947" s="169">
        <v>4645.74</v>
      </c>
    </row>
    <row r="3948" spans="1:2">
      <c r="A3948" s="170">
        <v>40472</v>
      </c>
      <c r="B3948" s="169">
        <v>4646</v>
      </c>
    </row>
    <row r="3949" spans="1:2">
      <c r="A3949" s="170">
        <v>40473</v>
      </c>
      <c r="B3949" s="169">
        <v>4646.26</v>
      </c>
    </row>
    <row r="3950" spans="1:2">
      <c r="A3950" s="170">
        <v>40474</v>
      </c>
      <c r="B3950" s="169">
        <v>4646.5600000000004</v>
      </c>
    </row>
    <row r="3951" spans="1:2">
      <c r="A3951" s="170">
        <v>40475</v>
      </c>
      <c r="B3951" s="169">
        <v>4646.9799999999996</v>
      </c>
    </row>
    <row r="3952" spans="1:2">
      <c r="A3952" s="170">
        <v>40476</v>
      </c>
      <c r="B3952" s="169">
        <v>4647.6400000000003</v>
      </c>
    </row>
    <row r="3953" spans="1:2">
      <c r="A3953" s="170">
        <v>40477</v>
      </c>
      <c r="B3953" s="169">
        <v>4648.03</v>
      </c>
    </row>
    <row r="3954" spans="1:2">
      <c r="A3954" s="170">
        <v>40478</v>
      </c>
      <c r="B3954" s="169">
        <v>4648.38</v>
      </c>
    </row>
    <row r="3955" spans="1:2">
      <c r="A3955" s="170">
        <v>40479</v>
      </c>
      <c r="B3955" s="169">
        <v>4648.68</v>
      </c>
    </row>
    <row r="3956" spans="1:2">
      <c r="A3956" s="170">
        <v>40480</v>
      </c>
      <c r="B3956" s="169">
        <v>4648.96</v>
      </c>
    </row>
    <row r="3957" spans="1:2">
      <c r="A3957" s="170">
        <v>40481</v>
      </c>
      <c r="B3957" s="169">
        <v>4649.2700000000004</v>
      </c>
    </row>
    <row r="3958" spans="1:2">
      <c r="A3958" s="170">
        <v>40482</v>
      </c>
      <c r="B3958" s="169">
        <v>4649.59</v>
      </c>
    </row>
    <row r="3959" spans="1:2">
      <c r="A3959" s="170">
        <v>40483</v>
      </c>
      <c r="B3959" s="169">
        <v>4649.8900000000003</v>
      </c>
    </row>
    <row r="3960" spans="1:2">
      <c r="A3960" s="170">
        <v>40484</v>
      </c>
      <c r="B3960" s="169">
        <v>4650.17</v>
      </c>
    </row>
    <row r="3961" spans="1:2">
      <c r="A3961" s="170">
        <v>40485</v>
      </c>
      <c r="B3961" s="169">
        <v>4650.42</v>
      </c>
    </row>
    <row r="3962" spans="1:2">
      <c r="A3962" s="170">
        <v>40486</v>
      </c>
      <c r="B3962" s="169">
        <v>4650.66</v>
      </c>
    </row>
    <row r="3963" spans="1:2">
      <c r="A3963" s="170">
        <v>40487</v>
      </c>
      <c r="B3963" s="169">
        <v>4650.8999999999996</v>
      </c>
    </row>
    <row r="3964" spans="1:2">
      <c r="A3964" s="170">
        <v>40488</v>
      </c>
      <c r="B3964" s="169">
        <v>4651.1099999999997</v>
      </c>
    </row>
    <row r="3965" spans="1:2">
      <c r="A3965" s="170">
        <v>40489</v>
      </c>
      <c r="B3965" s="169">
        <v>4651.3599999999997</v>
      </c>
    </row>
    <row r="3966" spans="1:2">
      <c r="A3966" s="170">
        <v>40490</v>
      </c>
      <c r="B3966" s="169">
        <v>4651.7700000000004</v>
      </c>
    </row>
    <row r="3967" spans="1:2">
      <c r="A3967" s="170">
        <v>40491</v>
      </c>
      <c r="B3967" s="169">
        <v>4652.07</v>
      </c>
    </row>
    <row r="3968" spans="1:2">
      <c r="A3968" s="170">
        <v>40492</v>
      </c>
      <c r="B3968" s="169">
        <v>4652.34</v>
      </c>
    </row>
    <row r="3969" spans="1:2">
      <c r="A3969" s="170">
        <v>40493</v>
      </c>
      <c r="B3969" s="169">
        <v>4652.62</v>
      </c>
    </row>
    <row r="3970" spans="1:2">
      <c r="A3970" s="170">
        <v>40494</v>
      </c>
      <c r="B3970" s="169">
        <v>4652.8599999999997</v>
      </c>
    </row>
    <row r="3971" spans="1:2">
      <c r="A3971" s="170">
        <v>40495</v>
      </c>
      <c r="B3971" s="169">
        <v>4653.1499999999996</v>
      </c>
    </row>
    <row r="3972" spans="1:2">
      <c r="A3972" s="170">
        <v>40496</v>
      </c>
      <c r="B3972" s="169">
        <v>4653.41</v>
      </c>
    </row>
    <row r="3973" spans="1:2">
      <c r="A3973" s="170">
        <v>40497</v>
      </c>
      <c r="B3973" s="169">
        <v>4653.62</v>
      </c>
    </row>
    <row r="3974" spans="1:2">
      <c r="A3974" s="170">
        <v>40498</v>
      </c>
      <c r="B3974" s="169">
        <v>4653.93</v>
      </c>
    </row>
    <row r="3975" spans="1:2">
      <c r="A3975" s="170">
        <v>40499</v>
      </c>
      <c r="B3975" s="169">
        <v>4654.2</v>
      </c>
    </row>
    <row r="3976" spans="1:2">
      <c r="A3976" s="170">
        <v>40500</v>
      </c>
      <c r="B3976" s="169">
        <v>4654.34</v>
      </c>
    </row>
    <row r="3977" spans="1:2">
      <c r="A3977" s="170">
        <v>40501</v>
      </c>
      <c r="B3977" s="169">
        <v>4654.57</v>
      </c>
    </row>
    <row r="3978" spans="1:2">
      <c r="A3978" s="170">
        <v>40502</v>
      </c>
      <c r="B3978" s="169">
        <v>4655.01</v>
      </c>
    </row>
    <row r="3979" spans="1:2">
      <c r="A3979" s="170">
        <v>40503</v>
      </c>
      <c r="B3979" s="169">
        <v>4655.34</v>
      </c>
    </row>
    <row r="3980" spans="1:2">
      <c r="A3980" s="170">
        <v>40504</v>
      </c>
      <c r="B3980" s="169">
        <v>4655.6400000000003</v>
      </c>
    </row>
    <row r="3981" spans="1:2">
      <c r="A3981" s="170">
        <v>40505</v>
      </c>
      <c r="B3981" s="169">
        <v>4656.0600000000004</v>
      </c>
    </row>
    <row r="3982" spans="1:2">
      <c r="A3982" s="170">
        <v>40506</v>
      </c>
      <c r="B3982" s="169">
        <v>4656.5200000000004</v>
      </c>
    </row>
    <row r="3983" spans="1:2">
      <c r="A3983" s="170">
        <v>40507</v>
      </c>
      <c r="B3983" s="169">
        <v>4656.8100000000004</v>
      </c>
    </row>
    <row r="3984" spans="1:2">
      <c r="A3984" s="170">
        <v>40508</v>
      </c>
      <c r="B3984" s="169">
        <v>4657.08</v>
      </c>
    </row>
    <row r="3985" spans="1:2">
      <c r="A3985" s="170">
        <v>40509</v>
      </c>
      <c r="B3985" s="169">
        <v>4657.26</v>
      </c>
    </row>
    <row r="3986" spans="1:2">
      <c r="A3986" s="170">
        <v>40510</v>
      </c>
      <c r="B3986" s="169">
        <v>4657.45</v>
      </c>
    </row>
    <row r="3987" spans="1:2">
      <c r="A3987" s="170">
        <v>40511</v>
      </c>
      <c r="B3987" s="169">
        <v>4657.88</v>
      </c>
    </row>
    <row r="3988" spans="1:2">
      <c r="A3988" s="170">
        <v>40512</v>
      </c>
      <c r="B3988" s="169">
        <v>4658.05</v>
      </c>
    </row>
    <row r="3989" spans="1:2">
      <c r="A3989" s="170">
        <v>40513</v>
      </c>
      <c r="B3989" s="169">
        <v>4658.22</v>
      </c>
    </row>
    <row r="3990" spans="1:2">
      <c r="A3990" s="170">
        <v>40514</v>
      </c>
      <c r="B3990" s="169">
        <v>4658.38</v>
      </c>
    </row>
    <row r="3991" spans="1:2">
      <c r="A3991" s="170">
        <v>40515</v>
      </c>
      <c r="B3991" s="169">
        <v>4658.58</v>
      </c>
    </row>
    <row r="3992" spans="1:2">
      <c r="A3992" s="170">
        <v>40516</v>
      </c>
      <c r="B3992" s="169">
        <v>4658.84</v>
      </c>
    </row>
    <row r="3993" spans="1:2">
      <c r="A3993" s="170">
        <v>40517</v>
      </c>
      <c r="B3993" s="169">
        <v>4659.12</v>
      </c>
    </row>
    <row r="3994" spans="1:2">
      <c r="A3994" s="170">
        <v>40518</v>
      </c>
      <c r="B3994" s="169">
        <v>4659.37</v>
      </c>
    </row>
    <row r="3995" spans="1:2">
      <c r="A3995" s="170">
        <v>40519</v>
      </c>
      <c r="B3995" s="169">
        <v>4659.67</v>
      </c>
    </row>
    <row r="3996" spans="1:2">
      <c r="A3996" s="170">
        <v>40520</v>
      </c>
      <c r="B3996" s="169">
        <v>4659.93</v>
      </c>
    </row>
    <row r="3997" spans="1:2">
      <c r="A3997" s="170">
        <v>40521</v>
      </c>
      <c r="B3997" s="169">
        <v>4660.1400000000003</v>
      </c>
    </row>
    <row r="3998" spans="1:2">
      <c r="A3998" s="170">
        <v>40522</v>
      </c>
      <c r="B3998" s="169">
        <v>4660.42</v>
      </c>
    </row>
    <row r="3999" spans="1:2">
      <c r="A3999" s="170">
        <v>40523</v>
      </c>
      <c r="B3999" s="169">
        <v>4660.74</v>
      </c>
    </row>
    <row r="4000" spans="1:2">
      <c r="A4000" s="170">
        <v>40524</v>
      </c>
      <c r="B4000" s="169">
        <v>4660.9799999999996</v>
      </c>
    </row>
    <row r="4001" spans="1:2">
      <c r="A4001" s="170">
        <v>40525</v>
      </c>
      <c r="B4001" s="169">
        <v>4661.26</v>
      </c>
    </row>
    <row r="4002" spans="1:2">
      <c r="A4002" s="170">
        <v>40526</v>
      </c>
      <c r="B4002" s="169">
        <v>4661.54</v>
      </c>
    </row>
    <row r="4003" spans="1:2">
      <c r="A4003" s="170">
        <v>40527</v>
      </c>
      <c r="B4003" s="169">
        <v>4661.95</v>
      </c>
    </row>
    <row r="4004" spans="1:2">
      <c r="A4004" s="170">
        <v>40528</v>
      </c>
      <c r="B4004" s="169">
        <v>4662.21</v>
      </c>
    </row>
    <row r="4005" spans="1:2">
      <c r="A4005" s="170">
        <v>40529</v>
      </c>
      <c r="B4005" s="169">
        <v>4662.2299999999996</v>
      </c>
    </row>
    <row r="4006" spans="1:2">
      <c r="A4006" s="170">
        <v>40530</v>
      </c>
      <c r="B4006" s="169">
        <v>4662.2299999999996</v>
      </c>
    </row>
    <row r="4007" spans="1:2">
      <c r="A4007" s="170">
        <v>40531</v>
      </c>
      <c r="B4007" s="169">
        <v>4662.6499999999996</v>
      </c>
    </row>
    <row r="4008" spans="1:2">
      <c r="A4008" s="170">
        <v>40532</v>
      </c>
      <c r="B4008" s="169">
        <v>4663.5</v>
      </c>
    </row>
    <row r="4009" spans="1:2">
      <c r="A4009" s="170">
        <v>40533</v>
      </c>
      <c r="B4009" s="169">
        <v>4663.29</v>
      </c>
    </row>
    <row r="4010" spans="1:2">
      <c r="A4010" s="170">
        <v>40534</v>
      </c>
      <c r="B4010" s="169">
        <v>4663.08</v>
      </c>
    </row>
    <row r="4011" spans="1:2">
      <c r="A4011" s="170">
        <v>40535</v>
      </c>
      <c r="B4011" s="169">
        <v>4662.93</v>
      </c>
    </row>
    <row r="4012" spans="1:2">
      <c r="A4012" s="170">
        <v>40536</v>
      </c>
      <c r="B4012" s="169">
        <v>4662.82</v>
      </c>
    </row>
    <row r="4013" spans="1:2">
      <c r="A4013" s="170">
        <v>40537</v>
      </c>
      <c r="B4013" s="169">
        <v>4662.74</v>
      </c>
    </row>
    <row r="4014" spans="1:2">
      <c r="A4014" s="170">
        <v>40538</v>
      </c>
      <c r="B4014" s="169">
        <v>4662.67</v>
      </c>
    </row>
    <row r="4015" spans="1:2">
      <c r="A4015" s="170">
        <v>40539</v>
      </c>
      <c r="B4015" s="169">
        <v>4662.6000000000004</v>
      </c>
    </row>
    <row r="4016" spans="1:2">
      <c r="A4016" s="170">
        <v>40540</v>
      </c>
      <c r="B4016" s="169">
        <v>4662.5600000000004</v>
      </c>
    </row>
    <row r="4017" spans="1:2">
      <c r="A4017" s="170">
        <v>40541</v>
      </c>
      <c r="B4017" s="169">
        <v>4662.6099999999997</v>
      </c>
    </row>
    <row r="4018" spans="1:2">
      <c r="A4018" s="170">
        <v>40542</v>
      </c>
      <c r="B4018" s="169">
        <v>4662.7</v>
      </c>
    </row>
    <row r="4019" spans="1:2">
      <c r="A4019" s="170">
        <v>40543</v>
      </c>
      <c r="B4019" s="169">
        <v>4662.8500000000004</v>
      </c>
    </row>
    <row r="4020" spans="1:2">
      <c r="A4020" s="170">
        <v>40544</v>
      </c>
      <c r="B4020" s="169">
        <v>4662.87</v>
      </c>
    </row>
    <row r="4021" spans="1:2">
      <c r="A4021" s="170">
        <v>40545</v>
      </c>
      <c r="B4021" s="169">
        <v>4662.78</v>
      </c>
    </row>
    <row r="4022" spans="1:2">
      <c r="A4022" s="170">
        <v>40546</v>
      </c>
      <c r="B4022" s="169">
        <v>4662.8999999999996</v>
      </c>
    </row>
    <row r="4023" spans="1:2">
      <c r="A4023" s="170">
        <v>40547</v>
      </c>
      <c r="B4023" s="169">
        <v>4662.92</v>
      </c>
    </row>
    <row r="4024" spans="1:2">
      <c r="A4024" s="170">
        <v>40548</v>
      </c>
      <c r="B4024" s="169">
        <v>4662.84</v>
      </c>
    </row>
    <row r="4025" spans="1:2">
      <c r="A4025" s="170">
        <v>40549</v>
      </c>
      <c r="B4025" s="169">
        <v>4662.87</v>
      </c>
    </row>
    <row r="4026" spans="1:2">
      <c r="A4026" s="170">
        <v>40550</v>
      </c>
      <c r="B4026" s="169">
        <v>4662.8900000000003</v>
      </c>
    </row>
    <row r="4027" spans="1:2">
      <c r="A4027" s="170">
        <v>40551</v>
      </c>
      <c r="B4027" s="169">
        <v>4662.78</v>
      </c>
    </row>
    <row r="4028" spans="1:2">
      <c r="A4028" s="170">
        <v>40552</v>
      </c>
      <c r="B4028" s="169">
        <v>4662.9399999999996</v>
      </c>
    </row>
    <row r="4029" spans="1:2">
      <c r="A4029" s="170">
        <v>40553</v>
      </c>
      <c r="B4029" s="169">
        <v>4662.84</v>
      </c>
    </row>
    <row r="4030" spans="1:2">
      <c r="A4030" s="170">
        <v>40554</v>
      </c>
      <c r="B4030" s="169">
        <v>4662.97</v>
      </c>
    </row>
    <row r="4031" spans="1:2">
      <c r="A4031" s="170">
        <v>40555</v>
      </c>
      <c r="B4031" s="169">
        <v>4662.83</v>
      </c>
    </row>
    <row r="4032" spans="1:2">
      <c r="A4032" s="170">
        <v>40556</v>
      </c>
      <c r="B4032" s="169">
        <v>4662.75</v>
      </c>
    </row>
    <row r="4033" spans="1:2">
      <c r="A4033" s="170">
        <v>40557</v>
      </c>
      <c r="B4033" s="169">
        <v>4662.6899999999996</v>
      </c>
    </row>
    <row r="4034" spans="1:2">
      <c r="A4034" s="170">
        <v>40558</v>
      </c>
      <c r="B4034" s="169">
        <v>4662.6400000000003</v>
      </c>
    </row>
    <row r="4035" spans="1:2">
      <c r="A4035" s="170">
        <v>40559</v>
      </c>
      <c r="B4035" s="169">
        <v>4662.57</v>
      </c>
    </row>
    <row r="4036" spans="1:2">
      <c r="A4036" s="170">
        <v>40560</v>
      </c>
      <c r="B4036" s="169">
        <v>4663.18</v>
      </c>
    </row>
    <row r="4037" spans="1:2">
      <c r="A4037" s="170">
        <v>40561</v>
      </c>
      <c r="B4037" s="169">
        <v>4663.26</v>
      </c>
    </row>
    <row r="4038" spans="1:2">
      <c r="A4038" s="170">
        <v>40562</v>
      </c>
      <c r="B4038" s="169">
        <v>4663.2700000000004</v>
      </c>
    </row>
    <row r="4039" spans="1:2">
      <c r="A4039" s="170">
        <v>40563</v>
      </c>
      <c r="B4039" s="169">
        <v>4663.18</v>
      </c>
    </row>
    <row r="4040" spans="1:2">
      <c r="A4040" s="170">
        <v>40564</v>
      </c>
      <c r="B4040" s="169">
        <v>4663.0200000000004</v>
      </c>
    </row>
    <row r="4041" spans="1:2">
      <c r="A4041" s="170">
        <v>40565</v>
      </c>
      <c r="B4041" s="169">
        <v>4662.96</v>
      </c>
    </row>
    <row r="4042" spans="1:2">
      <c r="A4042" s="170">
        <v>40566</v>
      </c>
      <c r="B4042" s="169">
        <v>4662.8900000000003</v>
      </c>
    </row>
    <row r="4043" spans="1:2">
      <c r="A4043" s="170">
        <v>40567</v>
      </c>
      <c r="B4043" s="169">
        <v>4662.8100000000004</v>
      </c>
    </row>
    <row r="4044" spans="1:2">
      <c r="A4044" s="170">
        <v>40568</v>
      </c>
      <c r="B4044" s="169">
        <v>4662.76</v>
      </c>
    </row>
    <row r="4045" spans="1:2">
      <c r="A4045" s="170">
        <v>40569</v>
      </c>
      <c r="B4045" s="169">
        <v>4662.7299999999996</v>
      </c>
    </row>
    <row r="4046" spans="1:2">
      <c r="A4046" s="170">
        <v>40570</v>
      </c>
      <c r="B4046" s="169">
        <v>4662.7</v>
      </c>
    </row>
    <row r="4047" spans="1:2">
      <c r="A4047" s="170">
        <v>40571</v>
      </c>
      <c r="B4047" s="169">
        <v>4662.6899999999996</v>
      </c>
    </row>
    <row r="4048" spans="1:2">
      <c r="A4048" s="170">
        <v>40572</v>
      </c>
      <c r="B4048" s="169">
        <v>4662.67</v>
      </c>
    </row>
    <row r="4049" spans="1:2">
      <c r="A4049" s="170">
        <v>40573</v>
      </c>
      <c r="B4049" s="169">
        <v>4662.63</v>
      </c>
    </row>
    <row r="4050" spans="1:2">
      <c r="A4050" s="170">
        <v>40574</v>
      </c>
      <c r="B4050" s="169">
        <v>4662.68</v>
      </c>
    </row>
    <row r="4051" spans="1:2">
      <c r="A4051" s="170">
        <v>40575</v>
      </c>
      <c r="B4051" s="169">
        <v>4662.88</v>
      </c>
    </row>
    <row r="4052" spans="1:2">
      <c r="A4052" s="170">
        <v>40576</v>
      </c>
      <c r="B4052" s="169">
        <v>4662.87</v>
      </c>
    </row>
    <row r="4053" spans="1:2">
      <c r="A4053" s="170">
        <v>40577</v>
      </c>
      <c r="B4053" s="169">
        <v>4662.8100000000004</v>
      </c>
    </row>
    <row r="4054" spans="1:2">
      <c r="A4054" s="170">
        <v>40578</v>
      </c>
      <c r="B4054" s="169">
        <v>4662.75</v>
      </c>
    </row>
    <row r="4055" spans="1:2">
      <c r="A4055" s="170">
        <v>40579</v>
      </c>
      <c r="B4055" s="169">
        <v>4662.7</v>
      </c>
    </row>
    <row r="4056" spans="1:2">
      <c r="A4056" s="170">
        <v>40580</v>
      </c>
      <c r="B4056" s="169">
        <v>4662.67</v>
      </c>
    </row>
    <row r="4057" spans="1:2">
      <c r="A4057" s="170">
        <v>40581</v>
      </c>
      <c r="B4057" s="169">
        <v>4662.68</v>
      </c>
    </row>
    <row r="4058" spans="1:2">
      <c r="A4058" s="170">
        <v>40582</v>
      </c>
      <c r="B4058" s="169">
        <v>4662.76</v>
      </c>
    </row>
    <row r="4059" spans="1:2">
      <c r="A4059" s="170">
        <v>40583</v>
      </c>
      <c r="B4059" s="169">
        <v>4662.7700000000004</v>
      </c>
    </row>
    <row r="4060" spans="1:2">
      <c r="A4060" s="170">
        <v>40584</v>
      </c>
      <c r="B4060" s="169">
        <v>4662.74</v>
      </c>
    </row>
    <row r="4061" spans="1:2">
      <c r="A4061" s="170">
        <v>40585</v>
      </c>
      <c r="B4061" s="169">
        <v>4662.7</v>
      </c>
    </row>
    <row r="4062" spans="1:2">
      <c r="A4062" s="170">
        <v>40586</v>
      </c>
      <c r="B4062" s="169">
        <v>4662.68</v>
      </c>
    </row>
    <row r="4063" spans="1:2">
      <c r="A4063" s="170">
        <v>40587</v>
      </c>
      <c r="B4063" s="169">
        <v>4662.63</v>
      </c>
    </row>
    <row r="4064" spans="1:2">
      <c r="A4064" s="170">
        <v>40588</v>
      </c>
      <c r="B4064" s="169">
        <v>4662.6000000000004</v>
      </c>
    </row>
    <row r="4065" spans="1:2">
      <c r="A4065" s="170">
        <v>40589</v>
      </c>
      <c r="B4065" s="169">
        <v>4662.55</v>
      </c>
    </row>
    <row r="4066" spans="1:2">
      <c r="A4066" s="170">
        <v>40590</v>
      </c>
      <c r="B4066" s="169">
        <v>4662.63</v>
      </c>
    </row>
    <row r="4067" spans="1:2">
      <c r="A4067" s="170">
        <v>40591</v>
      </c>
      <c r="B4067" s="169">
        <v>4662.68</v>
      </c>
    </row>
    <row r="4068" spans="1:2">
      <c r="A4068" s="170">
        <v>40592</v>
      </c>
      <c r="B4068" s="169">
        <v>4662.6899999999996</v>
      </c>
    </row>
    <row r="4069" spans="1:2">
      <c r="A4069" s="170">
        <v>40593</v>
      </c>
      <c r="B4069" s="169">
        <v>4662.71</v>
      </c>
    </row>
    <row r="4070" spans="1:2">
      <c r="A4070" s="170">
        <v>40594</v>
      </c>
      <c r="B4070" s="169">
        <v>4662.7299999999996</v>
      </c>
    </row>
    <row r="4071" spans="1:2">
      <c r="A4071" s="170">
        <v>40595</v>
      </c>
      <c r="B4071" s="169">
        <v>4662.8</v>
      </c>
    </row>
    <row r="4072" spans="1:2">
      <c r="A4072" s="170">
        <v>40596</v>
      </c>
      <c r="B4072" s="169">
        <v>4662.75</v>
      </c>
    </row>
    <row r="4073" spans="1:2">
      <c r="A4073" s="170">
        <v>40597</v>
      </c>
      <c r="B4073" s="169">
        <v>4662.7700000000004</v>
      </c>
    </row>
    <row r="4074" spans="1:2">
      <c r="A4074" s="170">
        <v>40598</v>
      </c>
      <c r="B4074" s="169">
        <v>4662.79</v>
      </c>
    </row>
    <row r="4075" spans="1:2">
      <c r="A4075" s="170">
        <v>40599</v>
      </c>
      <c r="B4075" s="169">
        <v>4662.83</v>
      </c>
    </row>
    <row r="4076" spans="1:2">
      <c r="A4076" s="170">
        <v>40600</v>
      </c>
      <c r="B4076" s="169">
        <v>4662.8999999999996</v>
      </c>
    </row>
    <row r="4077" spans="1:2">
      <c r="A4077" s="170">
        <v>40601</v>
      </c>
      <c r="B4077" s="169">
        <v>4662.97</v>
      </c>
    </row>
    <row r="4078" spans="1:2">
      <c r="A4078" s="170">
        <v>40602</v>
      </c>
      <c r="B4078" s="169">
        <v>4662.87</v>
      </c>
    </row>
    <row r="4079" spans="1:2">
      <c r="A4079" s="170">
        <v>40603</v>
      </c>
      <c r="B4079" s="169">
        <v>4662.87</v>
      </c>
    </row>
    <row r="4080" spans="1:2">
      <c r="A4080" s="170">
        <v>40604</v>
      </c>
      <c r="B4080" s="169">
        <v>4662.8100000000004</v>
      </c>
    </row>
    <row r="4081" spans="1:2">
      <c r="A4081" s="170">
        <v>40605</v>
      </c>
      <c r="B4081" s="169">
        <v>4662.84</v>
      </c>
    </row>
    <row r="4082" spans="1:2">
      <c r="A4082" s="170">
        <v>40606</v>
      </c>
      <c r="B4082" s="169">
        <v>4662.8900000000003</v>
      </c>
    </row>
    <row r="4083" spans="1:2">
      <c r="A4083" s="170">
        <v>40607</v>
      </c>
      <c r="B4083" s="169">
        <v>4662.8500000000004</v>
      </c>
    </row>
    <row r="4084" spans="1:2">
      <c r="A4084" s="170">
        <v>40608</v>
      </c>
      <c r="B4084" s="169">
        <v>4662.96</v>
      </c>
    </row>
    <row r="4085" spans="1:2">
      <c r="A4085" s="170">
        <v>40609</v>
      </c>
      <c r="B4085" s="169">
        <v>4663.09</v>
      </c>
    </row>
    <row r="4086" spans="1:2">
      <c r="A4086" s="170">
        <v>40610</v>
      </c>
      <c r="B4086" s="169">
        <v>4663.0600000000004</v>
      </c>
    </row>
    <row r="4087" spans="1:2">
      <c r="A4087" s="170">
        <v>40611</v>
      </c>
      <c r="B4087" s="169">
        <v>4663</v>
      </c>
    </row>
    <row r="4088" spans="1:2">
      <c r="A4088" s="170">
        <v>40612</v>
      </c>
      <c r="B4088" s="169">
        <v>4663.07</v>
      </c>
    </row>
    <row r="4089" spans="1:2">
      <c r="A4089" s="170">
        <v>40613</v>
      </c>
      <c r="B4089" s="169">
        <v>4663.5</v>
      </c>
    </row>
    <row r="4090" spans="1:2">
      <c r="A4090" s="170">
        <v>40614</v>
      </c>
      <c r="B4090" s="169">
        <v>4663.5600000000004</v>
      </c>
    </row>
    <row r="4091" spans="1:2">
      <c r="A4091" s="170">
        <v>40615</v>
      </c>
      <c r="B4091" s="169">
        <v>4663.6099999999997</v>
      </c>
    </row>
    <row r="4092" spans="1:2">
      <c r="A4092" s="170">
        <v>40616</v>
      </c>
      <c r="B4092" s="169">
        <v>4663.74</v>
      </c>
    </row>
    <row r="4093" spans="1:2">
      <c r="A4093" s="170">
        <v>40617</v>
      </c>
      <c r="B4093" s="169">
        <v>4663.82</v>
      </c>
    </row>
    <row r="4094" spans="1:2">
      <c r="A4094" s="170">
        <v>40618</v>
      </c>
      <c r="B4094" s="169">
        <v>4665.03</v>
      </c>
    </row>
    <row r="4095" spans="1:2">
      <c r="A4095" s="170">
        <v>40619</v>
      </c>
      <c r="B4095" s="169">
        <v>4665.62</v>
      </c>
    </row>
    <row r="4096" spans="1:2">
      <c r="A4096" s="170">
        <v>40620</v>
      </c>
      <c r="B4096" s="169">
        <v>4665.29</v>
      </c>
    </row>
    <row r="4097" spans="1:2">
      <c r="A4097" s="170">
        <v>40621</v>
      </c>
      <c r="B4097" s="169">
        <v>4664.88</v>
      </c>
    </row>
    <row r="4098" spans="1:2">
      <c r="A4098" s="170">
        <v>40622</v>
      </c>
      <c r="B4098" s="169">
        <v>4664.49</v>
      </c>
    </row>
    <row r="4099" spans="1:2">
      <c r="A4099" s="170">
        <v>40623</v>
      </c>
      <c r="B4099" s="169">
        <v>4664.25</v>
      </c>
    </row>
    <row r="4100" spans="1:2">
      <c r="A4100" s="170">
        <v>40624</v>
      </c>
      <c r="B4100" s="169">
        <v>4664.07</v>
      </c>
    </row>
    <row r="4101" spans="1:2">
      <c r="A4101" s="170">
        <v>40625</v>
      </c>
      <c r="B4101" s="169">
        <v>4664.0600000000004</v>
      </c>
    </row>
    <row r="4102" spans="1:2">
      <c r="A4102" s="170">
        <v>40626</v>
      </c>
      <c r="B4102" s="169">
        <v>4664.12</v>
      </c>
    </row>
    <row r="4103" spans="1:2">
      <c r="A4103" s="170">
        <v>40627</v>
      </c>
      <c r="B4103" s="169">
        <v>4664.18</v>
      </c>
    </row>
    <row r="4104" spans="1:2">
      <c r="A4104" s="170">
        <v>40628</v>
      </c>
      <c r="B4104" s="169">
        <v>4664.1099999999997</v>
      </c>
    </row>
    <row r="4105" spans="1:2">
      <c r="A4105" s="170">
        <v>40629</v>
      </c>
      <c r="B4105" s="169">
        <v>4664.1499999999996</v>
      </c>
    </row>
    <row r="4106" spans="1:2">
      <c r="A4106" s="170">
        <v>40630</v>
      </c>
      <c r="B4106" s="169">
        <v>4664.13</v>
      </c>
    </row>
    <row r="4107" spans="1:2">
      <c r="A4107" s="170">
        <v>40631</v>
      </c>
      <c r="B4107" s="169">
        <v>4664</v>
      </c>
    </row>
    <row r="4108" spans="1:2">
      <c r="A4108" s="170">
        <v>40632</v>
      </c>
      <c r="B4108" s="169">
        <v>4663.92</v>
      </c>
    </row>
    <row r="4109" spans="1:2">
      <c r="A4109" s="170">
        <v>40633</v>
      </c>
      <c r="B4109" s="169">
        <v>4664.0200000000004</v>
      </c>
    </row>
    <row r="4110" spans="1:2">
      <c r="A4110" s="170">
        <v>40634</v>
      </c>
      <c r="B4110" s="169">
        <v>4664.42</v>
      </c>
    </row>
    <row r="4111" spans="1:2">
      <c r="A4111" s="170">
        <v>40635</v>
      </c>
      <c r="B4111" s="169">
        <v>4664.75</v>
      </c>
    </row>
    <row r="4112" spans="1:2">
      <c r="A4112" s="170">
        <v>40636</v>
      </c>
      <c r="B4112" s="169">
        <v>4665.08</v>
      </c>
    </row>
    <row r="4113" spans="1:2">
      <c r="A4113" s="170">
        <v>40637</v>
      </c>
      <c r="B4113" s="169">
        <v>4664.68</v>
      </c>
    </row>
    <row r="4114" spans="1:2">
      <c r="A4114" s="170">
        <v>40638</v>
      </c>
      <c r="B4114" s="169">
        <v>4663.47</v>
      </c>
    </row>
    <row r="4115" spans="1:2">
      <c r="A4115" s="170">
        <v>40639</v>
      </c>
      <c r="B4115" s="169">
        <v>4663.3999999999996</v>
      </c>
    </row>
    <row r="4116" spans="1:2">
      <c r="A4116" s="170">
        <v>40640</v>
      </c>
      <c r="B4116" s="169">
        <v>4663.59</v>
      </c>
    </row>
    <row r="4117" spans="1:2">
      <c r="A4117" s="170">
        <v>40641</v>
      </c>
      <c r="B4117" s="169">
        <v>4663.57</v>
      </c>
    </row>
    <row r="4118" spans="1:2">
      <c r="A4118" s="170">
        <v>40642</v>
      </c>
      <c r="B4118" s="169">
        <v>4663.46</v>
      </c>
    </row>
    <row r="4119" spans="1:2">
      <c r="A4119" s="170">
        <v>40643</v>
      </c>
      <c r="B4119" s="169">
        <v>4663.37</v>
      </c>
    </row>
    <row r="4120" spans="1:2">
      <c r="A4120" s="170">
        <v>40644</v>
      </c>
      <c r="B4120" s="169">
        <v>4663.59</v>
      </c>
    </row>
    <row r="4121" spans="1:2">
      <c r="A4121" s="170">
        <v>40645</v>
      </c>
      <c r="B4121" s="169">
        <v>4663.82</v>
      </c>
    </row>
    <row r="4122" spans="1:2">
      <c r="A4122" s="170">
        <v>40646</v>
      </c>
      <c r="B4122" s="169">
        <v>4663.96</v>
      </c>
    </row>
    <row r="4123" spans="1:2">
      <c r="A4123" s="170">
        <v>40647</v>
      </c>
      <c r="B4123" s="169">
        <v>4664.05</v>
      </c>
    </row>
    <row r="4124" spans="1:2">
      <c r="A4124" s="170">
        <v>40648</v>
      </c>
      <c r="B4124" s="169">
        <v>4663.7700000000004</v>
      </c>
    </row>
    <row r="4125" spans="1:2">
      <c r="A4125" s="170">
        <v>40649</v>
      </c>
      <c r="B4125" s="169">
        <v>4663.96</v>
      </c>
    </row>
    <row r="4126" spans="1:2">
      <c r="A4126" s="170">
        <v>40650</v>
      </c>
      <c r="B4126" s="169">
        <v>4664.8999999999996</v>
      </c>
    </row>
    <row r="4127" spans="1:2">
      <c r="A4127" s="170">
        <v>40651</v>
      </c>
      <c r="B4127" s="169">
        <v>4666.5600000000004</v>
      </c>
    </row>
    <row r="4128" spans="1:2">
      <c r="A4128" s="170">
        <v>40652</v>
      </c>
      <c r="B4128" s="169">
        <v>4665.8900000000003</v>
      </c>
    </row>
    <row r="4129" spans="1:2">
      <c r="A4129" s="170">
        <v>40653</v>
      </c>
      <c r="B4129" s="169">
        <v>4665</v>
      </c>
    </row>
    <row r="4130" spans="1:2">
      <c r="A4130" s="170">
        <v>40654</v>
      </c>
      <c r="B4130" s="169">
        <v>4664.8900000000003</v>
      </c>
    </row>
    <row r="4131" spans="1:2">
      <c r="A4131" s="170">
        <v>40655</v>
      </c>
      <c r="B4131" s="169">
        <v>4664.57</v>
      </c>
    </row>
    <row r="4132" spans="1:2">
      <c r="A4132" s="170">
        <v>40656</v>
      </c>
      <c r="B4132" s="169">
        <v>4664.1899999999996</v>
      </c>
    </row>
    <row r="4133" spans="1:2">
      <c r="A4133" s="170">
        <v>40657</v>
      </c>
      <c r="B4133" s="169">
        <v>4663.9399999999996</v>
      </c>
    </row>
    <row r="4134" spans="1:2">
      <c r="A4134" s="170">
        <v>40658</v>
      </c>
      <c r="B4134" s="169">
        <v>4663.93</v>
      </c>
    </row>
    <row r="4135" spans="1:2">
      <c r="A4135" s="170">
        <v>40659</v>
      </c>
      <c r="B4135" s="169">
        <v>4663.84</v>
      </c>
    </row>
    <row r="4136" spans="1:2">
      <c r="A4136" s="170">
        <v>40660</v>
      </c>
      <c r="B4136" s="169">
        <v>4663.58</v>
      </c>
    </row>
    <row r="4137" spans="1:2">
      <c r="A4137" s="170">
        <v>40661</v>
      </c>
      <c r="B4137" s="169">
        <v>4663.4399999999996</v>
      </c>
    </row>
    <row r="4138" spans="1:2">
      <c r="A4138" s="170">
        <v>40662</v>
      </c>
      <c r="B4138" s="169">
        <v>4663.54</v>
      </c>
    </row>
    <row r="4139" spans="1:2">
      <c r="A4139" s="170">
        <v>40663</v>
      </c>
      <c r="B4139" s="169">
        <v>4663.04</v>
      </c>
    </row>
    <row r="4140" spans="1:2">
      <c r="A4140" s="170">
        <v>40664</v>
      </c>
      <c r="B4140" s="169">
        <v>4662.6499999999996</v>
      </c>
    </row>
    <row r="4141" spans="1:2">
      <c r="A4141" s="170">
        <v>40665</v>
      </c>
      <c r="B4141" s="169">
        <v>4662.5600000000004</v>
      </c>
    </row>
    <row r="4142" spans="1:2">
      <c r="A4142" s="170">
        <v>40666</v>
      </c>
      <c r="B4142" s="169">
        <v>4662.54</v>
      </c>
    </row>
    <row r="4143" spans="1:2">
      <c r="A4143" s="170">
        <v>40667</v>
      </c>
      <c r="B4143" s="169">
        <v>4662.55</v>
      </c>
    </row>
    <row r="4144" spans="1:2">
      <c r="A4144" s="170">
        <v>40668</v>
      </c>
      <c r="B4144" s="169">
        <v>4662.58</v>
      </c>
    </row>
    <row r="4145" spans="1:2">
      <c r="A4145" s="170">
        <v>40669</v>
      </c>
      <c r="B4145" s="169">
        <v>4662.67</v>
      </c>
    </row>
    <row r="4146" spans="1:2">
      <c r="A4146" s="170">
        <v>40670</v>
      </c>
      <c r="B4146" s="169">
        <v>4662.79</v>
      </c>
    </row>
    <row r="4147" spans="1:2">
      <c r="A4147" s="170">
        <v>40671</v>
      </c>
      <c r="B4147" s="169">
        <v>4663.49</v>
      </c>
    </row>
    <row r="4148" spans="1:2">
      <c r="A4148" s="170">
        <v>40672</v>
      </c>
      <c r="B4148" s="169">
        <v>4664.2700000000004</v>
      </c>
    </row>
    <row r="4149" spans="1:2">
      <c r="A4149" s="170">
        <v>40673</v>
      </c>
      <c r="B4149" s="169">
        <v>4663.91</v>
      </c>
    </row>
    <row r="4150" spans="1:2">
      <c r="A4150" s="170">
        <v>40674</v>
      </c>
      <c r="B4150" s="169">
        <v>4663.51</v>
      </c>
    </row>
    <row r="4151" spans="1:2">
      <c r="A4151" s="170">
        <v>40675</v>
      </c>
      <c r="B4151" s="169">
        <v>4663.4399999999996</v>
      </c>
    </row>
    <row r="4152" spans="1:2">
      <c r="A4152" s="170">
        <v>40676</v>
      </c>
      <c r="B4152" s="169">
        <v>4664.01</v>
      </c>
    </row>
    <row r="4153" spans="1:2">
      <c r="A4153" s="170">
        <v>40677</v>
      </c>
      <c r="B4153" s="169">
        <v>4664.6899999999996</v>
      </c>
    </row>
    <row r="4154" spans="1:2">
      <c r="A4154" s="170">
        <v>40678</v>
      </c>
      <c r="B4154" s="169">
        <v>4665.3100000000004</v>
      </c>
    </row>
    <row r="4155" spans="1:2">
      <c r="A4155" s="170">
        <v>40679</v>
      </c>
      <c r="B4155" s="169">
        <v>4665.8900000000003</v>
      </c>
    </row>
    <row r="4156" spans="1:2">
      <c r="A4156" s="170">
        <v>40680</v>
      </c>
      <c r="B4156" s="169">
        <v>4665.55</v>
      </c>
    </row>
    <row r="4157" spans="1:2">
      <c r="A4157" s="170">
        <v>40681</v>
      </c>
      <c r="B4157" s="169">
        <v>4665.12</v>
      </c>
    </row>
    <row r="4158" spans="1:2">
      <c r="A4158" s="170">
        <v>40682</v>
      </c>
      <c r="B4158" s="169">
        <v>4664.95</v>
      </c>
    </row>
    <row r="4159" spans="1:2">
      <c r="A4159" s="170">
        <v>40683</v>
      </c>
      <c r="B4159" s="169">
        <v>4665.07</v>
      </c>
    </row>
    <row r="4160" spans="1:2">
      <c r="A4160" s="170">
        <v>40684</v>
      </c>
      <c r="B4160" s="169">
        <v>4664.7700000000004</v>
      </c>
    </row>
    <row r="4161" spans="1:2">
      <c r="A4161" s="170">
        <v>40685</v>
      </c>
      <c r="B4161" s="169">
        <v>4664.72</v>
      </c>
    </row>
    <row r="4162" spans="1:2">
      <c r="A4162" s="170">
        <v>40686</v>
      </c>
      <c r="B4162" s="169">
        <v>4664.83</v>
      </c>
    </row>
    <row r="4163" spans="1:2">
      <c r="A4163" s="170">
        <v>40687</v>
      </c>
      <c r="B4163" s="169">
        <v>4665.59</v>
      </c>
    </row>
    <row r="4164" spans="1:2">
      <c r="A4164" s="170">
        <v>40688</v>
      </c>
      <c r="B4164" s="169">
        <v>4665.42</v>
      </c>
    </row>
    <row r="4165" spans="1:2">
      <c r="A4165" s="170">
        <v>40689</v>
      </c>
      <c r="B4165" s="169">
        <v>4665.2299999999996</v>
      </c>
    </row>
    <row r="4166" spans="1:2">
      <c r="A4166" s="170">
        <v>40690</v>
      </c>
      <c r="B4166" s="169">
        <v>4664.92</v>
      </c>
    </row>
    <row r="4167" spans="1:2">
      <c r="A4167" s="170">
        <v>40691</v>
      </c>
      <c r="B4167" s="169">
        <v>4664.63</v>
      </c>
    </row>
    <row r="4168" spans="1:2">
      <c r="A4168" s="170">
        <v>40692</v>
      </c>
      <c r="B4168" s="169">
        <v>4665</v>
      </c>
    </row>
    <row r="4169" spans="1:2">
      <c r="A4169" s="170">
        <v>40693</v>
      </c>
      <c r="B4169" s="169">
        <v>4666.34</v>
      </c>
    </row>
    <row r="4170" spans="1:2">
      <c r="A4170" s="170">
        <v>40694</v>
      </c>
      <c r="B4170" s="169">
        <v>4666.1000000000004</v>
      </c>
    </row>
    <row r="4171" spans="1:2">
      <c r="A4171" s="170">
        <v>40695</v>
      </c>
      <c r="B4171" s="169">
        <v>4665.43</v>
      </c>
    </row>
    <row r="4172" spans="1:2">
      <c r="A4172" s="170">
        <v>40696</v>
      </c>
      <c r="B4172" s="169">
        <v>4665.07</v>
      </c>
    </row>
    <row r="4173" spans="1:2">
      <c r="A4173" s="170">
        <v>40697</v>
      </c>
      <c r="B4173" s="169">
        <v>4664.59</v>
      </c>
    </row>
    <row r="4174" spans="1:2">
      <c r="A4174" s="170">
        <v>40698</v>
      </c>
      <c r="B4174" s="169">
        <v>4664.13</v>
      </c>
    </row>
    <row r="4175" spans="1:2">
      <c r="A4175" s="170">
        <v>40699</v>
      </c>
      <c r="B4175" s="169">
        <v>4663.76</v>
      </c>
    </row>
    <row r="4176" spans="1:2">
      <c r="A4176" s="170">
        <v>40700</v>
      </c>
      <c r="B4176" s="169">
        <v>4664.99</v>
      </c>
    </row>
    <row r="4177" spans="1:2">
      <c r="A4177" s="170">
        <v>40701</v>
      </c>
      <c r="B4177" s="169">
        <v>4666.59</v>
      </c>
    </row>
    <row r="4178" spans="1:2">
      <c r="A4178" s="170">
        <v>40702</v>
      </c>
      <c r="B4178" s="169">
        <v>4667.8999999999996</v>
      </c>
    </row>
    <row r="4179" spans="1:2">
      <c r="A4179" s="170">
        <v>40703</v>
      </c>
      <c r="B4179" s="169">
        <v>4668.92</v>
      </c>
    </row>
    <row r="4180" spans="1:2">
      <c r="A4180" s="170">
        <v>40704</v>
      </c>
      <c r="B4180" s="169">
        <v>4668.8900000000003</v>
      </c>
    </row>
    <row r="4181" spans="1:2">
      <c r="A4181" s="170">
        <v>40705</v>
      </c>
      <c r="B4181" s="169">
        <v>4668.97</v>
      </c>
    </row>
    <row r="4182" spans="1:2">
      <c r="A4182" s="170">
        <v>40706</v>
      </c>
      <c r="B4182" s="169">
        <v>4669.42</v>
      </c>
    </row>
    <row r="4183" spans="1:2">
      <c r="A4183" s="170">
        <v>40707</v>
      </c>
      <c r="B4183" s="169">
        <v>4669.66</v>
      </c>
    </row>
    <row r="4184" spans="1:2">
      <c r="A4184" s="170">
        <v>40708</v>
      </c>
      <c r="B4184" s="169">
        <v>4669.76</v>
      </c>
    </row>
    <row r="4185" spans="1:2">
      <c r="A4185" s="170">
        <v>40709</v>
      </c>
      <c r="B4185" s="169">
        <v>4669.83</v>
      </c>
    </row>
    <row r="4186" spans="1:2">
      <c r="A4186" s="170">
        <v>40710</v>
      </c>
      <c r="B4186" s="169">
        <v>4670.45</v>
      </c>
    </row>
    <row r="4187" spans="1:2">
      <c r="A4187" s="170">
        <v>40711</v>
      </c>
      <c r="B4187" s="169">
        <v>4670.8900000000003</v>
      </c>
    </row>
    <row r="4188" spans="1:2">
      <c r="A4188" s="170">
        <v>40712</v>
      </c>
      <c r="B4188" s="169">
        <v>4671.49</v>
      </c>
    </row>
    <row r="4189" spans="1:2">
      <c r="A4189" s="170">
        <v>40713</v>
      </c>
      <c r="B4189" s="169">
        <v>4672.42</v>
      </c>
    </row>
    <row r="4190" spans="1:2">
      <c r="A4190" s="170">
        <v>40714</v>
      </c>
      <c r="B4190" s="169">
        <v>4672.72</v>
      </c>
    </row>
    <row r="4191" spans="1:2">
      <c r="A4191" s="170">
        <v>40715</v>
      </c>
      <c r="B4191" s="169">
        <v>4672.6099999999997</v>
      </c>
    </row>
    <row r="4192" spans="1:2">
      <c r="A4192" s="170">
        <v>40716</v>
      </c>
      <c r="B4192" s="169">
        <v>4672.38</v>
      </c>
    </row>
    <row r="4193" spans="1:2">
      <c r="A4193" s="170">
        <v>40717</v>
      </c>
      <c r="B4193" s="169">
        <v>4671.68</v>
      </c>
    </row>
    <row r="4194" spans="1:2">
      <c r="A4194" s="170">
        <v>40718</v>
      </c>
      <c r="B4194" s="169">
        <v>4672.96</v>
      </c>
    </row>
    <row r="4195" spans="1:2">
      <c r="A4195" s="170">
        <v>40719</v>
      </c>
      <c r="B4195" s="169">
        <v>4672.84</v>
      </c>
    </row>
    <row r="4196" spans="1:2">
      <c r="A4196" s="170">
        <v>40720</v>
      </c>
      <c r="B4196" s="169">
        <v>4672.62</v>
      </c>
    </row>
    <row r="4197" spans="1:2">
      <c r="A4197" s="170">
        <v>40721</v>
      </c>
      <c r="B4197" s="169">
        <v>4672.3</v>
      </c>
    </row>
    <row r="4198" spans="1:2">
      <c r="A4198" s="170">
        <v>40722</v>
      </c>
      <c r="B4198" s="169">
        <v>4672.08</v>
      </c>
    </row>
    <row r="4199" spans="1:2">
      <c r="A4199" s="170">
        <v>40723</v>
      </c>
      <c r="B4199" s="169">
        <v>4672.17</v>
      </c>
    </row>
    <row r="4200" spans="1:2">
      <c r="A4200" s="170">
        <v>40724</v>
      </c>
      <c r="B4200" s="169">
        <v>4672.41</v>
      </c>
    </row>
    <row r="4201" spans="1:2">
      <c r="A4201" s="170">
        <v>40725</v>
      </c>
      <c r="B4201" s="169">
        <v>4672.3500000000004</v>
      </c>
    </row>
    <row r="4202" spans="1:2">
      <c r="A4202" s="170">
        <v>40726</v>
      </c>
      <c r="B4202" s="169">
        <v>4672.03</v>
      </c>
    </row>
    <row r="4203" spans="1:2">
      <c r="A4203" s="170">
        <v>40727</v>
      </c>
      <c r="B4203" s="169">
        <v>4671.84</v>
      </c>
    </row>
    <row r="4204" spans="1:2">
      <c r="A4204" s="170">
        <v>40728</v>
      </c>
      <c r="B4204" s="169">
        <v>4672.33</v>
      </c>
    </row>
    <row r="4205" spans="1:2">
      <c r="A4205" s="170">
        <v>40729</v>
      </c>
      <c r="B4205" s="169">
        <v>4672.8599999999997</v>
      </c>
    </row>
    <row r="4206" spans="1:2">
      <c r="A4206" s="170">
        <v>40730</v>
      </c>
      <c r="B4206" s="169">
        <v>4672.95</v>
      </c>
    </row>
    <row r="4207" spans="1:2">
      <c r="A4207" s="170">
        <v>40731</v>
      </c>
      <c r="B4207" s="169">
        <v>4673.04</v>
      </c>
    </row>
    <row r="4208" spans="1:2">
      <c r="A4208" s="170">
        <v>40732</v>
      </c>
      <c r="B4208" s="169">
        <v>4673.25</v>
      </c>
    </row>
    <row r="4209" spans="1:2">
      <c r="A4209" s="170">
        <v>40733</v>
      </c>
      <c r="B4209" s="169">
        <v>4673.29</v>
      </c>
    </row>
    <row r="4210" spans="1:2">
      <c r="A4210" s="170">
        <v>40734</v>
      </c>
      <c r="B4210" s="169">
        <v>4673.2</v>
      </c>
    </row>
    <row r="4211" spans="1:2">
      <c r="A4211" s="170">
        <v>40735</v>
      </c>
      <c r="B4211" s="169">
        <v>4672.9799999999996</v>
      </c>
    </row>
    <row r="4212" spans="1:2">
      <c r="A4212" s="170">
        <v>40736</v>
      </c>
      <c r="B4212" s="169">
        <v>4672.9799999999996</v>
      </c>
    </row>
    <row r="4213" spans="1:2">
      <c r="A4213" s="170">
        <v>40737</v>
      </c>
      <c r="B4213" s="169">
        <v>4673.07</v>
      </c>
    </row>
    <row r="4214" spans="1:2">
      <c r="A4214" s="170">
        <v>40738</v>
      </c>
      <c r="B4214" s="169">
        <v>4673.0349999999999</v>
      </c>
    </row>
    <row r="4215" spans="1:2">
      <c r="A4215" s="170">
        <v>40739</v>
      </c>
      <c r="B4215" s="169">
        <v>4673.01</v>
      </c>
    </row>
    <row r="4216" spans="1:2">
      <c r="A4216" s="170">
        <v>40740</v>
      </c>
      <c r="B4216" s="169">
        <v>4672.8100000000004</v>
      </c>
    </row>
    <row r="4217" spans="1:2">
      <c r="A4217" s="170">
        <v>40741</v>
      </c>
      <c r="B4217" s="169">
        <v>4672.62</v>
      </c>
    </row>
    <row r="4218" spans="1:2">
      <c r="A4218" s="170">
        <v>40742</v>
      </c>
      <c r="B4218" s="169">
        <v>4672.68</v>
      </c>
    </row>
    <row r="4219" spans="1:2">
      <c r="A4219" s="170">
        <v>40743</v>
      </c>
      <c r="B4219" s="169">
        <v>4672.9399999999996</v>
      </c>
    </row>
    <row r="4220" spans="1:2">
      <c r="A4220" s="170">
        <v>40744</v>
      </c>
      <c r="B4220" s="169">
        <v>4672.9799999999996</v>
      </c>
    </row>
    <row r="4221" spans="1:2">
      <c r="A4221" s="170">
        <v>40745</v>
      </c>
      <c r="B4221" s="169">
        <v>4672.8</v>
      </c>
    </row>
    <row r="4222" spans="1:2">
      <c r="A4222" s="170">
        <v>40746</v>
      </c>
      <c r="B4222" s="169">
        <v>4672.71</v>
      </c>
    </row>
    <row r="4223" spans="1:2">
      <c r="A4223" s="170">
        <v>40747</v>
      </c>
      <c r="B4223" s="169">
        <v>4672.7</v>
      </c>
    </row>
    <row r="4224" spans="1:2">
      <c r="A4224" s="170">
        <v>40748</v>
      </c>
      <c r="B4224" s="169">
        <v>4672.47</v>
      </c>
    </row>
    <row r="4225" spans="1:2">
      <c r="A4225" s="170">
        <v>40749</v>
      </c>
      <c r="B4225" s="169">
        <v>4672.32</v>
      </c>
    </row>
    <row r="4226" spans="1:2">
      <c r="A4226" s="170">
        <v>40750</v>
      </c>
      <c r="B4226" s="169">
        <v>4672.17</v>
      </c>
    </row>
    <row r="4227" spans="1:2">
      <c r="A4227" s="170">
        <v>40751</v>
      </c>
      <c r="B4227" s="169">
        <v>4672.2</v>
      </c>
    </row>
    <row r="4228" spans="1:2">
      <c r="A4228" s="170">
        <v>40752</v>
      </c>
      <c r="B4228" s="169">
        <v>4672.0600000000004</v>
      </c>
    </row>
    <row r="4229" spans="1:2">
      <c r="A4229" s="170">
        <v>40753</v>
      </c>
      <c r="B4229" s="169">
        <v>4671.8900000000003</v>
      </c>
    </row>
    <row r="4230" spans="1:2">
      <c r="A4230" s="170">
        <v>40754</v>
      </c>
      <c r="B4230" s="169">
        <v>4671.66</v>
      </c>
    </row>
    <row r="4231" spans="1:2">
      <c r="A4231" s="170">
        <v>40755</v>
      </c>
      <c r="B4231" s="169">
        <v>4671.58</v>
      </c>
    </row>
    <row r="4232" spans="1:2">
      <c r="A4232" s="170">
        <v>40756</v>
      </c>
      <c r="B4232" s="169">
        <v>4671.5649999999996</v>
      </c>
    </row>
    <row r="4233" spans="1:2">
      <c r="A4233" s="170">
        <v>40757</v>
      </c>
      <c r="B4233" s="169">
        <v>4671.55</v>
      </c>
    </row>
    <row r="4234" spans="1:2">
      <c r="A4234" s="170">
        <v>40758</v>
      </c>
      <c r="B4234" s="169">
        <v>4671.5349999999999</v>
      </c>
    </row>
    <row r="4235" spans="1:2">
      <c r="A4235" s="170">
        <v>40759</v>
      </c>
      <c r="B4235" s="169">
        <v>4671.5200000000004</v>
      </c>
    </row>
    <row r="4236" spans="1:2">
      <c r="A4236" s="170">
        <v>40760</v>
      </c>
      <c r="B4236" s="169">
        <v>4671.5050000000001</v>
      </c>
    </row>
    <row r="4237" spans="1:2">
      <c r="A4237" s="170">
        <v>40761</v>
      </c>
      <c r="B4237" s="169">
        <v>4671.49</v>
      </c>
    </row>
    <row r="4238" spans="1:2">
      <c r="A4238" s="170">
        <v>40762</v>
      </c>
      <c r="B4238" s="169">
        <v>4671.4750000000004</v>
      </c>
    </row>
    <row r="4239" spans="1:2">
      <c r="A4239" s="170">
        <v>40763</v>
      </c>
      <c r="B4239" s="169">
        <v>4671.46</v>
      </c>
    </row>
    <row r="4240" spans="1:2">
      <c r="A4240" s="170">
        <v>40764</v>
      </c>
      <c r="B4240" s="169">
        <v>4671.4449999999997</v>
      </c>
    </row>
    <row r="4241" spans="1:2">
      <c r="A4241" s="170">
        <v>40765</v>
      </c>
      <c r="B4241" s="169">
        <v>4671.43</v>
      </c>
    </row>
    <row r="4242" spans="1:2">
      <c r="A4242" s="170">
        <v>40766</v>
      </c>
      <c r="B4242" s="169">
        <v>4671.415</v>
      </c>
    </row>
    <row r="4243" spans="1:2">
      <c r="A4243" s="170">
        <v>40767</v>
      </c>
      <c r="B4243" s="169">
        <v>4671.3999999999996</v>
      </c>
    </row>
    <row r="4244" spans="1:2">
      <c r="A4244" s="170">
        <v>40768</v>
      </c>
      <c r="B4244" s="169">
        <v>4671.3777799999998</v>
      </c>
    </row>
    <row r="4245" spans="1:2">
      <c r="A4245" s="170">
        <v>40769</v>
      </c>
      <c r="B4245" s="169">
        <v>4671.35556</v>
      </c>
    </row>
    <row r="4246" spans="1:2">
      <c r="A4246" s="170">
        <v>40770</v>
      </c>
      <c r="B4246" s="169">
        <v>4671.3333300000004</v>
      </c>
    </row>
    <row r="4247" spans="1:2">
      <c r="A4247" s="170">
        <v>40771</v>
      </c>
      <c r="B4247" s="169">
        <v>4671.3111099999996</v>
      </c>
    </row>
    <row r="4248" spans="1:2">
      <c r="A4248" s="170">
        <v>40772</v>
      </c>
      <c r="B4248" s="169">
        <v>4671.2888899999998</v>
      </c>
    </row>
    <row r="4249" spans="1:2">
      <c r="A4249" s="170">
        <v>40773</v>
      </c>
      <c r="B4249" s="169">
        <v>4671.26667</v>
      </c>
    </row>
    <row r="4250" spans="1:2">
      <c r="A4250" s="170">
        <v>40774</v>
      </c>
      <c r="B4250" s="169">
        <v>4671.2444400000004</v>
      </c>
    </row>
    <row r="4251" spans="1:2">
      <c r="A4251" s="170">
        <v>40775</v>
      </c>
      <c r="B4251" s="169">
        <v>4671.2222199999997</v>
      </c>
    </row>
    <row r="4252" spans="1:2">
      <c r="A4252" s="170">
        <v>40776</v>
      </c>
      <c r="B4252" s="169">
        <v>4671.2</v>
      </c>
    </row>
    <row r="4253" spans="1:2">
      <c r="A4253" s="170">
        <v>40777</v>
      </c>
      <c r="B4253" s="169">
        <v>4671.2</v>
      </c>
    </row>
    <row r="4254" spans="1:2">
      <c r="A4254" s="170">
        <v>40778</v>
      </c>
      <c r="B4254" s="169">
        <v>4670.8999999999996</v>
      </c>
    </row>
    <row r="4255" spans="1:2">
      <c r="A4255" s="170">
        <v>40779</v>
      </c>
      <c r="B4255" s="169">
        <v>4670.8249999999998</v>
      </c>
    </row>
    <row r="4256" spans="1:2">
      <c r="A4256" s="170">
        <v>40780</v>
      </c>
      <c r="B4256" s="169">
        <v>4670.75</v>
      </c>
    </row>
    <row r="4257" spans="1:2">
      <c r="A4257" s="170">
        <v>40781</v>
      </c>
      <c r="B4257" s="169">
        <v>4670.6750000000002</v>
      </c>
    </row>
    <row r="4258" spans="1:2">
      <c r="A4258" s="170">
        <v>40782</v>
      </c>
      <c r="B4258" s="169">
        <v>4670.6000000000004</v>
      </c>
    </row>
    <row r="4259" spans="1:2">
      <c r="A4259" s="170">
        <v>40783</v>
      </c>
      <c r="B4259" s="169">
        <v>4670.26667</v>
      </c>
    </row>
    <row r="4260" spans="1:2">
      <c r="A4260" s="170">
        <v>40784</v>
      </c>
      <c r="B4260" s="169">
        <v>4669.9333299999998</v>
      </c>
    </row>
    <row r="4261" spans="1:2">
      <c r="A4261" s="170">
        <v>40785</v>
      </c>
      <c r="B4261" s="169">
        <v>4669.6000000000004</v>
      </c>
    </row>
    <row r="4262" spans="1:2">
      <c r="A4262" s="170">
        <v>40786</v>
      </c>
      <c r="B4262" s="169">
        <v>4669.26667</v>
      </c>
    </row>
    <row r="4263" spans="1:2">
      <c r="A4263" s="170">
        <v>40787</v>
      </c>
      <c r="B4263" s="169">
        <v>4668.9333299999998</v>
      </c>
    </row>
    <row r="4264" spans="1:2">
      <c r="A4264" s="170">
        <v>40788</v>
      </c>
      <c r="B4264" s="169">
        <v>4668.6000000000004</v>
      </c>
    </row>
    <row r="4265" spans="1:2">
      <c r="A4265" s="170">
        <v>40789</v>
      </c>
      <c r="B4265" s="169">
        <v>4668.7</v>
      </c>
    </row>
    <row r="4266" spans="1:2">
      <c r="A4266" s="170">
        <v>40790</v>
      </c>
      <c r="B4266" s="169">
        <v>4668.8</v>
      </c>
    </row>
    <row r="4267" spans="1:2">
      <c r="A4267" s="170">
        <v>40791</v>
      </c>
      <c r="B4267" s="169">
        <v>4668.8999999999996</v>
      </c>
    </row>
    <row r="4268" spans="1:2">
      <c r="A4268" s="170">
        <v>40792</v>
      </c>
      <c r="B4268" s="169">
        <v>4669</v>
      </c>
    </row>
    <row r="4269" spans="1:2">
      <c r="A4269" s="170">
        <v>40793</v>
      </c>
      <c r="B4269" s="169">
        <v>4669.1000000000004</v>
      </c>
    </row>
    <row r="4270" spans="1:2">
      <c r="A4270" s="170">
        <v>40794</v>
      </c>
      <c r="B4270" s="169">
        <v>4669.2</v>
      </c>
    </row>
    <row r="4271" spans="1:2">
      <c r="A4271" s="170">
        <v>40795</v>
      </c>
      <c r="B4271" s="169">
        <v>4669.2</v>
      </c>
    </row>
    <row r="4272" spans="1:2">
      <c r="A4272" s="170">
        <v>40796</v>
      </c>
      <c r="B4272" s="169">
        <v>4666.46</v>
      </c>
    </row>
    <row r="4273" spans="1:2">
      <c r="A4273" s="170">
        <v>40797</v>
      </c>
      <c r="B4273" s="169">
        <v>4666.38</v>
      </c>
    </row>
    <row r="4274" spans="1:2">
      <c r="A4274" s="170">
        <v>40798</v>
      </c>
      <c r="B4274" s="169">
        <v>4667.6099999999997</v>
      </c>
    </row>
    <row r="4275" spans="1:2">
      <c r="A4275" s="170">
        <v>40799</v>
      </c>
      <c r="B4275" s="169">
        <v>4667.2700000000004</v>
      </c>
    </row>
    <row r="4276" spans="1:2">
      <c r="A4276" s="170">
        <v>40800</v>
      </c>
      <c r="B4276" s="169">
        <v>4667.2700000000004</v>
      </c>
    </row>
    <row r="4277" spans="1:2">
      <c r="A4277" s="170">
        <v>40801</v>
      </c>
      <c r="B4277" s="169">
        <v>4667.17</v>
      </c>
    </row>
    <row r="4278" spans="1:2">
      <c r="A4278" s="170">
        <v>40802</v>
      </c>
      <c r="B4278" s="169">
        <v>4668.6899999999996</v>
      </c>
    </row>
    <row r="4279" spans="1:2">
      <c r="A4279" s="170">
        <v>40803</v>
      </c>
      <c r="B4279" s="169">
        <v>4669.03</v>
      </c>
    </row>
    <row r="4280" spans="1:2">
      <c r="A4280" s="170">
        <v>40804</v>
      </c>
      <c r="B4280" s="169">
        <v>4668.58</v>
      </c>
    </row>
    <row r="4281" spans="1:2">
      <c r="A4281" s="170">
        <v>40805</v>
      </c>
      <c r="B4281" s="169">
        <v>4668.3</v>
      </c>
    </row>
    <row r="4282" spans="1:2">
      <c r="A4282" s="170">
        <v>40806</v>
      </c>
      <c r="B4282" s="169">
        <v>4668.88</v>
      </c>
    </row>
    <row r="4283" spans="1:2">
      <c r="A4283" s="170">
        <v>40807</v>
      </c>
      <c r="B4283" s="169">
        <v>4668.75</v>
      </c>
    </row>
    <row r="4284" spans="1:2">
      <c r="A4284" s="170">
        <v>40808</v>
      </c>
      <c r="B4284" s="169">
        <v>4668.3999999999996</v>
      </c>
    </row>
    <row r="4285" spans="1:2">
      <c r="A4285" s="170">
        <v>40809</v>
      </c>
      <c r="B4285" s="169">
        <v>4668.55</v>
      </c>
    </row>
    <row r="4286" spans="1:2">
      <c r="A4286" s="170">
        <v>40810</v>
      </c>
      <c r="B4286" s="169">
        <v>4668.71</v>
      </c>
    </row>
    <row r="4287" spans="1:2">
      <c r="A4287" s="170">
        <v>40811</v>
      </c>
      <c r="B4287" s="169">
        <v>4668.17</v>
      </c>
    </row>
    <row r="4288" spans="1:2">
      <c r="A4288" s="170">
        <v>40812</v>
      </c>
      <c r="B4288" s="169">
        <v>4669.04</v>
      </c>
    </row>
    <row r="4289" spans="1:2">
      <c r="A4289" s="170">
        <v>40813</v>
      </c>
      <c r="B4289" s="169">
        <v>4668.8999999999996</v>
      </c>
    </row>
    <row r="4290" spans="1:2">
      <c r="A4290" s="170">
        <v>40814</v>
      </c>
      <c r="B4290" s="169">
        <v>4668.8500000000004</v>
      </c>
    </row>
    <row r="4291" spans="1:2">
      <c r="A4291" s="170">
        <v>40815</v>
      </c>
      <c r="B4291" s="169">
        <v>4669.0600000000004</v>
      </c>
    </row>
    <row r="4292" spans="1:2">
      <c r="A4292" s="170">
        <v>40816</v>
      </c>
      <c r="B4292" s="169">
        <v>4668.78</v>
      </c>
    </row>
    <row r="4293" spans="1:2">
      <c r="A4293" s="170">
        <v>40817</v>
      </c>
      <c r="B4293" s="169">
        <v>4669.25</v>
      </c>
    </row>
    <row r="4294" spans="1:2">
      <c r="A4294" s="170">
        <v>40818</v>
      </c>
      <c r="B4294" s="169">
        <v>4669.72</v>
      </c>
    </row>
    <row r="4295" spans="1:2">
      <c r="A4295" s="170">
        <v>40819</v>
      </c>
      <c r="B4295" s="169">
        <v>4670.05</v>
      </c>
    </row>
    <row r="4296" spans="1:2">
      <c r="A4296" s="170">
        <v>40820</v>
      </c>
      <c r="B4296" s="169">
        <v>4670.4399999999996</v>
      </c>
    </row>
    <row r="4297" spans="1:2">
      <c r="A4297" s="170">
        <v>40821</v>
      </c>
      <c r="B4297" s="169">
        <v>4670.6400000000003</v>
      </c>
    </row>
    <row r="4298" spans="1:2">
      <c r="A4298" s="170">
        <v>40822</v>
      </c>
      <c r="B4298" s="169">
        <v>4670.53</v>
      </c>
    </row>
    <row r="4299" spans="1:2">
      <c r="A4299" s="170">
        <v>40823</v>
      </c>
      <c r="B4299" s="169">
        <v>4670.3599999999997</v>
      </c>
    </row>
    <row r="4300" spans="1:2">
      <c r="A4300" s="170">
        <v>40824</v>
      </c>
      <c r="B4300" s="169">
        <v>4670.2</v>
      </c>
    </row>
    <row r="4301" spans="1:2">
      <c r="A4301" s="170">
        <v>40825</v>
      </c>
      <c r="B4301" s="169">
        <v>4670.0200000000004</v>
      </c>
    </row>
    <row r="4302" spans="1:2">
      <c r="A4302" s="170">
        <v>40826</v>
      </c>
      <c r="B4302" s="169">
        <v>4669.82</v>
      </c>
    </row>
    <row r="4303" spans="1:2">
      <c r="A4303" s="170">
        <v>40827</v>
      </c>
      <c r="B4303" s="169">
        <v>4669.6400000000003</v>
      </c>
    </row>
    <row r="4304" spans="1:2">
      <c r="A4304" s="170">
        <v>40828</v>
      </c>
      <c r="B4304" s="169">
        <v>4669.46</v>
      </c>
    </row>
    <row r="4305" spans="1:2">
      <c r="A4305" s="170">
        <v>40829</v>
      </c>
      <c r="B4305" s="169">
        <v>4669.04</v>
      </c>
    </row>
    <row r="4306" spans="1:2">
      <c r="A4306" s="170">
        <v>40830</v>
      </c>
      <c r="B4306" s="169">
        <v>4668.2299999999996</v>
      </c>
    </row>
    <row r="4307" spans="1:2">
      <c r="A4307" s="170">
        <v>40831</v>
      </c>
      <c r="B4307" s="169">
        <v>4667.4799999999996</v>
      </c>
    </row>
    <row r="4308" spans="1:2">
      <c r="A4308" s="170">
        <v>40832</v>
      </c>
      <c r="B4308" s="169">
        <v>4666.83</v>
      </c>
    </row>
    <row r="4309" spans="1:2">
      <c r="A4309" s="170">
        <v>40833</v>
      </c>
      <c r="B4309" s="169">
        <v>4666.26</v>
      </c>
    </row>
    <row r="4310" spans="1:2">
      <c r="A4310" s="170">
        <v>40834</v>
      </c>
      <c r="B4310" s="169">
        <v>4665.7</v>
      </c>
    </row>
    <row r="4311" spans="1:2">
      <c r="A4311" s="170">
        <v>40835</v>
      </c>
      <c r="B4311" s="169">
        <v>4665.16</v>
      </c>
    </row>
    <row r="4312" spans="1:2">
      <c r="A4312" s="170">
        <v>40836</v>
      </c>
      <c r="B4312" s="169">
        <v>4664.7</v>
      </c>
    </row>
    <row r="4313" spans="1:2">
      <c r="A4313" s="170">
        <v>40837</v>
      </c>
      <c r="B4313" s="169">
        <v>4664.28</v>
      </c>
    </row>
    <row r="4314" spans="1:2">
      <c r="A4314" s="170">
        <v>40838</v>
      </c>
      <c r="B4314" s="169">
        <v>4663.8999999999996</v>
      </c>
    </row>
    <row r="4315" spans="1:2">
      <c r="A4315" s="170">
        <v>40839</v>
      </c>
      <c r="B4315" s="169">
        <v>4663.5600000000004</v>
      </c>
    </row>
    <row r="4316" spans="1:2">
      <c r="A4316" s="170">
        <v>40840</v>
      </c>
      <c r="B4316" s="169">
        <v>4663.2700000000004</v>
      </c>
    </row>
    <row r="4317" spans="1:2">
      <c r="A4317" s="170">
        <v>40841</v>
      </c>
      <c r="B4317" s="169">
        <v>4663.08</v>
      </c>
    </row>
    <row r="4318" spans="1:2">
      <c r="A4318" s="170">
        <v>40842</v>
      </c>
      <c r="B4318" s="169">
        <v>4662.91</v>
      </c>
    </row>
    <row r="4319" spans="1:2">
      <c r="A4319" s="170">
        <v>40843</v>
      </c>
      <c r="B4319" s="169">
        <v>4662.7299999999996</v>
      </c>
    </row>
    <row r="4320" spans="1:2">
      <c r="A4320" s="170">
        <v>40844</v>
      </c>
      <c r="B4320" s="169">
        <v>4662.63</v>
      </c>
    </row>
    <row r="4321" spans="1:2">
      <c r="A4321" s="170">
        <v>40845</v>
      </c>
      <c r="B4321" s="169">
        <v>4662.5200000000004</v>
      </c>
    </row>
    <row r="4322" spans="1:2">
      <c r="A4322" s="170">
        <v>40846</v>
      </c>
      <c r="B4322" s="169">
        <v>4662.41</v>
      </c>
    </row>
    <row r="4323" spans="1:2">
      <c r="A4323" s="170">
        <v>40847</v>
      </c>
      <c r="B4323" s="169">
        <v>4662.33</v>
      </c>
    </row>
    <row r="4324" spans="1:2">
      <c r="A4324" s="170">
        <v>40848</v>
      </c>
      <c r="B4324" s="169">
        <v>4662.3100000000004</v>
      </c>
    </row>
    <row r="4325" spans="1:2">
      <c r="A4325" s="170">
        <v>40849</v>
      </c>
      <c r="B4325" s="169">
        <v>4662.29</v>
      </c>
    </row>
    <row r="4326" spans="1:2">
      <c r="A4326" s="170">
        <v>40850</v>
      </c>
      <c r="B4326" s="169">
        <v>4662.2700000000004</v>
      </c>
    </row>
    <row r="4327" spans="1:2">
      <c r="A4327" s="170">
        <v>40851</v>
      </c>
      <c r="B4327" s="169">
        <v>4662.24</v>
      </c>
    </row>
    <row r="4328" spans="1:2">
      <c r="A4328" s="170">
        <v>40852</v>
      </c>
      <c r="B4328" s="169">
        <v>4662.22</v>
      </c>
    </row>
    <row r="4329" spans="1:2">
      <c r="A4329" s="170">
        <v>40853</v>
      </c>
      <c r="B4329" s="169">
        <v>4662.2</v>
      </c>
    </row>
    <row r="4330" spans="1:2">
      <c r="A4330" s="170">
        <v>40854</v>
      </c>
      <c r="B4330" s="169">
        <v>4662.18</v>
      </c>
    </row>
    <row r="4331" spans="1:2">
      <c r="A4331" s="170">
        <v>40855</v>
      </c>
      <c r="B4331" s="169">
        <v>4662.16</v>
      </c>
    </row>
    <row r="4332" spans="1:2">
      <c r="A4332" s="170">
        <v>40856</v>
      </c>
      <c r="B4332" s="169">
        <v>4662.1400000000003</v>
      </c>
    </row>
    <row r="4333" spans="1:2">
      <c r="A4333" s="170">
        <v>40857</v>
      </c>
      <c r="B4333" s="169">
        <v>4662.12</v>
      </c>
    </row>
    <row r="4334" spans="1:2">
      <c r="A4334" s="170">
        <v>40858</v>
      </c>
      <c r="B4334" s="169">
        <v>4662.1000000000004</v>
      </c>
    </row>
    <row r="4335" spans="1:2">
      <c r="A4335" s="170">
        <v>40859</v>
      </c>
      <c r="B4335" s="169">
        <v>4662.07</v>
      </c>
    </row>
    <row r="4336" spans="1:2">
      <c r="A4336" s="170">
        <v>40860</v>
      </c>
      <c r="B4336" s="169">
        <v>4662.05</v>
      </c>
    </row>
    <row r="4337" spans="1:2">
      <c r="A4337" s="170">
        <v>40861</v>
      </c>
      <c r="B4337" s="169">
        <v>4662.03</v>
      </c>
    </row>
    <row r="4338" spans="1:2">
      <c r="A4338" s="170">
        <v>40862</v>
      </c>
      <c r="B4338" s="169">
        <v>4662.01</v>
      </c>
    </row>
    <row r="4339" spans="1:2">
      <c r="A4339" s="170">
        <v>40863</v>
      </c>
      <c r="B4339" s="169">
        <v>4661.99</v>
      </c>
    </row>
    <row r="4340" spans="1:2">
      <c r="A4340" s="170">
        <v>40864</v>
      </c>
      <c r="B4340" s="169">
        <v>4661.97</v>
      </c>
    </row>
    <row r="4341" spans="1:2">
      <c r="A4341" s="170">
        <v>40865</v>
      </c>
      <c r="B4341" s="169">
        <v>4661.95</v>
      </c>
    </row>
    <row r="4342" spans="1:2">
      <c r="A4342" s="170">
        <v>40866</v>
      </c>
      <c r="B4342" s="169">
        <v>4661.92</v>
      </c>
    </row>
    <row r="4343" spans="1:2">
      <c r="A4343" s="170">
        <v>40867</v>
      </c>
      <c r="B4343" s="169">
        <v>4661.8999999999996</v>
      </c>
    </row>
    <row r="4344" spans="1:2">
      <c r="A4344" s="170">
        <v>40868</v>
      </c>
      <c r="B4344" s="169">
        <v>4661.88</v>
      </c>
    </row>
    <row r="4345" spans="1:2">
      <c r="A4345" s="170">
        <v>40869</v>
      </c>
      <c r="B4345" s="169">
        <v>4661.8599999999997</v>
      </c>
    </row>
    <row r="4346" spans="1:2">
      <c r="A4346" s="170">
        <v>40870</v>
      </c>
      <c r="B4346" s="169">
        <v>4661.84</v>
      </c>
    </row>
    <row r="4347" spans="1:2">
      <c r="A4347" s="170">
        <v>40871</v>
      </c>
      <c r="B4347" s="169">
        <v>4661.82</v>
      </c>
    </row>
    <row r="4348" spans="1:2">
      <c r="A4348" s="170">
        <v>40872</v>
      </c>
      <c r="B4348" s="169">
        <v>4661.8</v>
      </c>
    </row>
    <row r="4349" spans="1:2">
      <c r="A4349" s="170">
        <v>40873</v>
      </c>
      <c r="B4349" s="169">
        <v>4661.78</v>
      </c>
    </row>
    <row r="4350" spans="1:2">
      <c r="A4350" s="170">
        <v>40874</v>
      </c>
      <c r="B4350" s="169">
        <v>4661.75</v>
      </c>
    </row>
    <row r="4351" spans="1:2">
      <c r="A4351" s="170">
        <v>40875</v>
      </c>
      <c r="B4351" s="169">
        <v>4661.7299999999996</v>
      </c>
    </row>
    <row r="4352" spans="1:2">
      <c r="A4352" s="170">
        <v>40876</v>
      </c>
      <c r="B4352" s="169">
        <v>4661.71</v>
      </c>
    </row>
    <row r="4353" spans="1:2">
      <c r="A4353" s="170">
        <v>40877</v>
      </c>
      <c r="B4353" s="169">
        <v>4661.6899999999996</v>
      </c>
    </row>
    <row r="4354" spans="1:2">
      <c r="A4354" s="170">
        <v>40878</v>
      </c>
      <c r="B4354" s="169">
        <v>4661.67</v>
      </c>
    </row>
    <row r="4355" spans="1:2">
      <c r="A4355" s="170">
        <v>40879</v>
      </c>
      <c r="B4355" s="169">
        <v>4661.6499999999996</v>
      </c>
    </row>
    <row r="4356" spans="1:2">
      <c r="A4356" s="170">
        <v>40880</v>
      </c>
      <c r="B4356" s="169">
        <v>4661.63</v>
      </c>
    </row>
    <row r="4357" spans="1:2">
      <c r="A4357" s="170">
        <v>40881</v>
      </c>
      <c r="B4357" s="169">
        <v>4661.6000000000004</v>
      </c>
    </row>
    <row r="4358" spans="1:2">
      <c r="A4358" s="170">
        <v>40882</v>
      </c>
      <c r="B4358" s="169">
        <v>4661.58</v>
      </c>
    </row>
    <row r="4359" spans="1:2">
      <c r="A4359" s="170">
        <v>40883</v>
      </c>
      <c r="B4359" s="169">
        <v>4661.5600000000004</v>
      </c>
    </row>
    <row r="4360" spans="1:2">
      <c r="A4360" s="170">
        <v>40884</v>
      </c>
      <c r="B4360" s="169">
        <v>4661.54</v>
      </c>
    </row>
    <row r="4361" spans="1:2">
      <c r="A4361" s="170">
        <v>40885</v>
      </c>
      <c r="B4361" s="169">
        <v>4661.5200000000004</v>
      </c>
    </row>
    <row r="4362" spans="1:2">
      <c r="A4362" s="170">
        <v>40886</v>
      </c>
      <c r="B4362" s="169">
        <v>4661.5</v>
      </c>
    </row>
    <row r="4363" spans="1:2">
      <c r="A4363" s="170">
        <v>40887</v>
      </c>
      <c r="B4363" s="169">
        <v>4661.4799999999996</v>
      </c>
    </row>
    <row r="4364" spans="1:2">
      <c r="A4364" s="170">
        <v>40888</v>
      </c>
      <c r="B4364" s="169">
        <v>4661.45</v>
      </c>
    </row>
    <row r="4365" spans="1:2">
      <c r="A4365" s="170">
        <v>40889</v>
      </c>
      <c r="B4365" s="169">
        <v>4661.43</v>
      </c>
    </row>
    <row r="4366" spans="1:2">
      <c r="A4366" s="170">
        <v>40890</v>
      </c>
      <c r="B4366" s="169">
        <v>4661.41</v>
      </c>
    </row>
    <row r="4367" spans="1:2">
      <c r="A4367" s="170">
        <v>40891</v>
      </c>
      <c r="B4367" s="169">
        <v>4661.3900000000003</v>
      </c>
    </row>
    <row r="4368" spans="1:2">
      <c r="A4368" s="170">
        <v>40892</v>
      </c>
      <c r="B4368" s="169">
        <v>4661.37</v>
      </c>
    </row>
    <row r="4369" spans="1:2">
      <c r="A4369" s="170">
        <v>40893</v>
      </c>
      <c r="B4369" s="169">
        <v>4661.3500000000004</v>
      </c>
    </row>
    <row r="4370" spans="1:2">
      <c r="A4370" s="170">
        <v>40894</v>
      </c>
      <c r="B4370" s="169">
        <v>4661.33</v>
      </c>
    </row>
    <row r="4371" spans="1:2">
      <c r="A4371" s="170">
        <v>40895</v>
      </c>
      <c r="B4371" s="169">
        <v>4661.3100000000004</v>
      </c>
    </row>
    <row r="4372" spans="1:2">
      <c r="A4372" s="170">
        <v>40896</v>
      </c>
      <c r="B4372" s="169">
        <v>4661.28</v>
      </c>
    </row>
    <row r="4373" spans="1:2">
      <c r="A4373" s="170">
        <v>40897</v>
      </c>
      <c r="B4373" s="169">
        <v>4661.26</v>
      </c>
    </row>
    <row r="4374" spans="1:2">
      <c r="A4374" s="170">
        <v>40898</v>
      </c>
      <c r="B4374" s="169">
        <v>4661.24</v>
      </c>
    </row>
    <row r="4375" spans="1:2">
      <c r="A4375" s="170">
        <v>40899</v>
      </c>
      <c r="B4375" s="169">
        <v>4661.22</v>
      </c>
    </row>
    <row r="4376" spans="1:2">
      <c r="A4376" s="170">
        <v>40900</v>
      </c>
      <c r="B4376" s="169">
        <v>4661.28</v>
      </c>
    </row>
    <row r="4377" spans="1:2">
      <c r="A4377" s="170">
        <v>40901</v>
      </c>
      <c r="B4377" s="169">
        <v>4661.28</v>
      </c>
    </row>
    <row r="4378" spans="1:2">
      <c r="A4378" s="170">
        <v>40902</v>
      </c>
      <c r="B4378" s="169">
        <v>4661.2700000000004</v>
      </c>
    </row>
    <row r="4379" spans="1:2">
      <c r="A4379" s="170">
        <v>40903</v>
      </c>
      <c r="B4379" s="169">
        <v>4661.25</v>
      </c>
    </row>
    <row r="4380" spans="1:2">
      <c r="A4380" s="170">
        <v>40904</v>
      </c>
      <c r="B4380" s="169">
        <v>4661.22</v>
      </c>
    </row>
    <row r="4381" spans="1:2">
      <c r="A4381" s="170">
        <v>40905</v>
      </c>
      <c r="B4381" s="169">
        <v>4661.16</v>
      </c>
    </row>
    <row r="4382" spans="1:2">
      <c r="A4382" s="170">
        <v>40906</v>
      </c>
      <c r="B4382" s="169">
        <v>4661.01</v>
      </c>
    </row>
    <row r="4383" spans="1:2">
      <c r="A4383" s="170">
        <v>40907</v>
      </c>
      <c r="B4383" s="169">
        <v>4660.97</v>
      </c>
    </row>
    <row r="4384" spans="1:2">
      <c r="A4384" s="170">
        <v>40908</v>
      </c>
      <c r="B4384" s="169">
        <v>4660.92</v>
      </c>
    </row>
    <row r="4385" spans="1:2">
      <c r="A4385" s="170">
        <v>40909</v>
      </c>
      <c r="B4385" s="169">
        <v>4661.0600000000004</v>
      </c>
    </row>
    <row r="4386" spans="1:2">
      <c r="A4386" s="170">
        <v>40910</v>
      </c>
      <c r="B4386" s="169">
        <v>4661.0600000000004</v>
      </c>
    </row>
    <row r="4387" spans="1:2">
      <c r="A4387" s="170">
        <v>40911</v>
      </c>
      <c r="B4387" s="169">
        <v>4660.9799999999996</v>
      </c>
    </row>
    <row r="4388" spans="1:2">
      <c r="A4388" s="170">
        <v>40912</v>
      </c>
      <c r="B4388" s="169">
        <v>4661</v>
      </c>
    </row>
    <row r="4389" spans="1:2">
      <c r="A4389" s="170">
        <v>40913</v>
      </c>
      <c r="B4389" s="169">
        <v>4660.97</v>
      </c>
    </row>
    <row r="4390" spans="1:2">
      <c r="A4390" s="170">
        <v>40914</v>
      </c>
      <c r="B4390" s="169">
        <v>4660.95</v>
      </c>
    </row>
    <row r="4391" spans="1:2">
      <c r="A4391" s="170">
        <v>40915</v>
      </c>
      <c r="B4391" s="169">
        <v>4661.0600000000004</v>
      </c>
    </row>
    <row r="4392" spans="1:2">
      <c r="A4392" s="170">
        <v>40916</v>
      </c>
      <c r="B4392" s="169">
        <v>4661.0600000000004</v>
      </c>
    </row>
    <row r="4393" spans="1:2">
      <c r="A4393" s="170">
        <v>40917</v>
      </c>
      <c r="B4393" s="169">
        <v>4661.12</v>
      </c>
    </row>
    <row r="4394" spans="1:2">
      <c r="A4394" s="170">
        <v>40918</v>
      </c>
      <c r="B4394" s="169">
        <v>4661.08</v>
      </c>
    </row>
    <row r="4395" spans="1:2">
      <c r="A4395" s="170">
        <v>40919</v>
      </c>
      <c r="B4395" s="169">
        <v>4661.2</v>
      </c>
    </row>
    <row r="4396" spans="1:2">
      <c r="A4396" s="170">
        <v>40920</v>
      </c>
      <c r="B4396" s="169">
        <v>4661.28</v>
      </c>
    </row>
    <row r="4397" spans="1:2">
      <c r="A4397" s="170">
        <v>40921</v>
      </c>
      <c r="B4397" s="169">
        <v>4661.2299999999996</v>
      </c>
    </row>
    <row r="4398" spans="1:2">
      <c r="A4398" s="170">
        <v>40922</v>
      </c>
      <c r="B4398" s="169">
        <v>4661.17</v>
      </c>
    </row>
    <row r="4399" spans="1:2">
      <c r="A4399" s="170">
        <v>40923</v>
      </c>
      <c r="B4399" s="169">
        <v>4661.04</v>
      </c>
    </row>
    <row r="4400" spans="1:2">
      <c r="A4400" s="170">
        <v>40924</v>
      </c>
      <c r="B4400" s="169">
        <v>4661.32</v>
      </c>
    </row>
    <row r="4401" spans="1:2">
      <c r="A4401" s="170">
        <v>40925</v>
      </c>
      <c r="B4401" s="169">
        <v>4661.28</v>
      </c>
    </row>
    <row r="4402" spans="1:2">
      <c r="A4402" s="170">
        <v>40926</v>
      </c>
      <c r="B4402" s="169">
        <v>4661.16</v>
      </c>
    </row>
    <row r="4403" spans="1:2">
      <c r="A4403" s="170">
        <v>40927</v>
      </c>
      <c r="B4403" s="169">
        <v>4661.83</v>
      </c>
    </row>
    <row r="4404" spans="1:2">
      <c r="A4404" s="170">
        <v>40928</v>
      </c>
      <c r="B4404" s="169">
        <v>4662.5</v>
      </c>
    </row>
    <row r="4405" spans="1:2">
      <c r="A4405" s="170">
        <v>40929</v>
      </c>
      <c r="B4405" s="169">
        <v>4663.0600000000004</v>
      </c>
    </row>
    <row r="4406" spans="1:2">
      <c r="A4406" s="170">
        <v>40930</v>
      </c>
      <c r="B4406" s="169">
        <v>4662.8500000000004</v>
      </c>
    </row>
    <row r="4407" spans="1:2">
      <c r="A4407" s="170">
        <v>40931</v>
      </c>
      <c r="B4407" s="169">
        <v>4662.5</v>
      </c>
    </row>
    <row r="4408" spans="1:2">
      <c r="A4408" s="170">
        <v>40932</v>
      </c>
      <c r="B4408" s="169">
        <v>4662.26</v>
      </c>
    </row>
    <row r="4409" spans="1:2">
      <c r="A4409" s="170">
        <v>40933</v>
      </c>
      <c r="B4409" s="169">
        <v>4661.91</v>
      </c>
    </row>
    <row r="4410" spans="1:2">
      <c r="A4410" s="170">
        <v>40934</v>
      </c>
      <c r="B4410" s="169">
        <v>4662.0600000000004</v>
      </c>
    </row>
    <row r="4411" spans="1:2">
      <c r="A4411" s="170">
        <v>40935</v>
      </c>
      <c r="B4411" s="169">
        <v>4662.09</v>
      </c>
    </row>
    <row r="4412" spans="1:2">
      <c r="A4412" s="170">
        <v>40936</v>
      </c>
      <c r="B4412" s="169">
        <v>4661.91</v>
      </c>
    </row>
    <row r="4413" spans="1:2">
      <c r="A4413" s="170">
        <v>40937</v>
      </c>
      <c r="B4413" s="169">
        <v>4661.72</v>
      </c>
    </row>
    <row r="4414" spans="1:2">
      <c r="A4414" s="170">
        <v>40938</v>
      </c>
      <c r="B4414" s="169">
        <v>4661.54</v>
      </c>
    </row>
    <row r="4415" spans="1:2">
      <c r="A4415" s="170">
        <v>40939</v>
      </c>
      <c r="B4415" s="169">
        <v>4661.47</v>
      </c>
    </row>
    <row r="4416" spans="1:2">
      <c r="A4416" s="170">
        <v>40940</v>
      </c>
      <c r="B4416" s="169">
        <v>4661.41</v>
      </c>
    </row>
    <row r="4417" spans="1:2">
      <c r="A4417" s="170">
        <v>40941</v>
      </c>
      <c r="B4417" s="169">
        <v>4661.41</v>
      </c>
    </row>
    <row r="4418" spans="1:2">
      <c r="A4418" s="170">
        <v>40942</v>
      </c>
      <c r="B4418" s="169">
        <v>4661.3900000000003</v>
      </c>
    </row>
    <row r="4419" spans="1:2">
      <c r="A4419" s="170">
        <v>40943</v>
      </c>
      <c r="B4419" s="169">
        <v>4661.41</v>
      </c>
    </row>
    <row r="4420" spans="1:2">
      <c r="A4420" s="170">
        <v>40944</v>
      </c>
      <c r="B4420" s="169">
        <v>4661.45</v>
      </c>
    </row>
    <row r="4421" spans="1:2">
      <c r="A4421" s="170">
        <v>40945</v>
      </c>
      <c r="B4421" s="169">
        <v>4661.4799999999996</v>
      </c>
    </row>
    <row r="4422" spans="1:2">
      <c r="A4422" s="170">
        <v>40946</v>
      </c>
      <c r="B4422" s="169">
        <v>4661.47</v>
      </c>
    </row>
    <row r="4423" spans="1:2">
      <c r="A4423" s="170">
        <v>40947</v>
      </c>
      <c r="B4423" s="169">
        <v>4661.4399999999996</v>
      </c>
    </row>
    <row r="4424" spans="1:2">
      <c r="A4424" s="170">
        <v>40948</v>
      </c>
      <c r="B4424" s="169">
        <v>4661.41</v>
      </c>
    </row>
    <row r="4425" spans="1:2">
      <c r="A4425" s="170">
        <v>40949</v>
      </c>
      <c r="B4425" s="169">
        <v>4661.42</v>
      </c>
    </row>
    <row r="4426" spans="1:2">
      <c r="A4426" s="170">
        <v>40950</v>
      </c>
      <c r="B4426" s="169">
        <v>4661.6400000000003</v>
      </c>
    </row>
    <row r="4427" spans="1:2">
      <c r="A4427" s="170">
        <v>40951</v>
      </c>
      <c r="B4427" s="169">
        <v>4662.0200000000004</v>
      </c>
    </row>
    <row r="4428" spans="1:2">
      <c r="A4428" s="170">
        <v>40952</v>
      </c>
      <c r="B4428" s="169">
        <v>4662.38</v>
      </c>
    </row>
    <row r="4429" spans="1:2">
      <c r="A4429" s="170">
        <v>40953</v>
      </c>
      <c r="B4429" s="169">
        <v>4662.75</v>
      </c>
    </row>
    <row r="4430" spans="1:2">
      <c r="A4430" s="170">
        <v>40954</v>
      </c>
      <c r="B4430" s="169">
        <v>4663.13</v>
      </c>
    </row>
    <row r="4431" spans="1:2">
      <c r="A4431" s="170">
        <v>40955</v>
      </c>
      <c r="B4431" s="169">
        <v>4663.51</v>
      </c>
    </row>
    <row r="4432" spans="1:2">
      <c r="A4432" s="170">
        <v>40956</v>
      </c>
      <c r="B4432" s="169">
        <v>4663.83</v>
      </c>
    </row>
    <row r="4433" spans="1:2">
      <c r="A4433" s="170">
        <v>40957</v>
      </c>
      <c r="B4433" s="169">
        <v>4664.16</v>
      </c>
    </row>
    <row r="4434" spans="1:2">
      <c r="A4434" s="170">
        <v>40958</v>
      </c>
      <c r="B4434" s="169">
        <v>4664.6099999999997</v>
      </c>
    </row>
    <row r="4435" spans="1:2">
      <c r="A4435" s="170">
        <v>40959</v>
      </c>
      <c r="B4435" s="169">
        <v>4664.8900000000003</v>
      </c>
    </row>
    <row r="4436" spans="1:2">
      <c r="A4436" s="170">
        <v>40960</v>
      </c>
      <c r="B4436" s="169">
        <v>4665.13</v>
      </c>
    </row>
    <row r="4437" spans="1:2">
      <c r="A4437" s="170">
        <v>40961</v>
      </c>
      <c r="B4437" s="169">
        <v>4665.8500000000004</v>
      </c>
    </row>
    <row r="4438" spans="1:2">
      <c r="A4438" s="170">
        <v>40962</v>
      </c>
      <c r="B4438" s="169">
        <v>4666.49</v>
      </c>
    </row>
    <row r="4439" spans="1:2">
      <c r="A4439" s="170">
        <v>40963</v>
      </c>
      <c r="B4439" s="169">
        <v>4666.82</v>
      </c>
    </row>
    <row r="4440" spans="1:2">
      <c r="A4440" s="170">
        <v>40964</v>
      </c>
      <c r="B4440" s="169">
        <v>4667.22</v>
      </c>
    </row>
    <row r="4441" spans="1:2">
      <c r="A4441" s="170">
        <v>40965</v>
      </c>
      <c r="B4441" s="169">
        <v>4667.55</v>
      </c>
    </row>
    <row r="4442" spans="1:2">
      <c r="A4442" s="170">
        <v>40966</v>
      </c>
      <c r="B4442" s="169">
        <v>4667.8</v>
      </c>
    </row>
    <row r="4443" spans="1:2">
      <c r="A4443" s="170">
        <v>40967</v>
      </c>
      <c r="B4443" s="169">
        <v>4668.18</v>
      </c>
    </row>
    <row r="4444" spans="1:2">
      <c r="A4444" s="170">
        <v>40968</v>
      </c>
      <c r="B4444" s="169">
        <v>4668.53</v>
      </c>
    </row>
    <row r="4445" spans="1:2">
      <c r="A4445" s="170">
        <v>40969</v>
      </c>
      <c r="B4445" s="169">
        <v>4668.92</v>
      </c>
    </row>
    <row r="4446" spans="1:2">
      <c r="A4446" s="170">
        <v>40970</v>
      </c>
      <c r="B4446" s="169">
        <v>4669.3</v>
      </c>
    </row>
    <row r="4447" spans="1:2">
      <c r="A4447" s="170">
        <v>40971</v>
      </c>
      <c r="B4447" s="169">
        <v>4669.5200000000004</v>
      </c>
    </row>
    <row r="4448" spans="1:2">
      <c r="A4448" s="170">
        <v>40972</v>
      </c>
      <c r="B4448" s="169">
        <v>4669.79</v>
      </c>
    </row>
    <row r="4449" spans="1:2">
      <c r="A4449" s="170">
        <v>40973</v>
      </c>
      <c r="B4449" s="169">
        <v>4670.08</v>
      </c>
    </row>
    <row r="4450" spans="1:2">
      <c r="A4450" s="170">
        <v>40974</v>
      </c>
      <c r="B4450" s="169">
        <v>4670.59</v>
      </c>
    </row>
    <row r="4451" spans="1:2">
      <c r="A4451" s="170">
        <v>40975</v>
      </c>
      <c r="B4451" s="169">
        <v>4670.82</v>
      </c>
    </row>
    <row r="4452" spans="1:2">
      <c r="A4452" s="170">
        <v>40976</v>
      </c>
      <c r="B4452" s="169">
        <v>4670.93</v>
      </c>
    </row>
    <row r="4453" spans="1:2">
      <c r="A4453" s="170">
        <v>40977</v>
      </c>
      <c r="B4453" s="169">
        <v>4670.92</v>
      </c>
    </row>
    <row r="4454" spans="1:2">
      <c r="A4454" s="170">
        <v>40978</v>
      </c>
      <c r="B4454" s="169">
        <v>4670.7299999999996</v>
      </c>
    </row>
    <row r="4455" spans="1:2">
      <c r="A4455" s="170">
        <v>40979</v>
      </c>
      <c r="B4455" s="169">
        <v>4670.63</v>
      </c>
    </row>
    <row r="4456" spans="1:2">
      <c r="A4456" s="170">
        <v>40980</v>
      </c>
      <c r="B4456" s="169">
        <v>4670.57</v>
      </c>
    </row>
    <row r="4457" spans="1:2">
      <c r="A4457" s="170">
        <v>40981</v>
      </c>
      <c r="B4457" s="169">
        <v>4670.5600000000004</v>
      </c>
    </row>
    <row r="4458" spans="1:2">
      <c r="A4458" s="170">
        <v>40982</v>
      </c>
      <c r="B4458" s="169">
        <v>4670.63</v>
      </c>
    </row>
    <row r="4459" spans="1:2">
      <c r="A4459" s="170">
        <v>40983</v>
      </c>
      <c r="B4459" s="169">
        <v>4670.6899999999996</v>
      </c>
    </row>
    <row r="4460" spans="1:2">
      <c r="A4460" s="170">
        <v>40984</v>
      </c>
      <c r="B4460" s="169">
        <v>4670.76</v>
      </c>
    </row>
    <row r="4461" spans="1:2">
      <c r="A4461" s="170">
        <v>40985</v>
      </c>
      <c r="B4461" s="169">
        <v>4671.01</v>
      </c>
    </row>
    <row r="4462" spans="1:2">
      <c r="A4462" s="170">
        <v>40986</v>
      </c>
      <c r="B4462" s="169">
        <v>4671.3500000000004</v>
      </c>
    </row>
    <row r="4463" spans="1:2">
      <c r="A4463" s="170">
        <v>40987</v>
      </c>
      <c r="B4463" s="169">
        <v>4671.4399999999996</v>
      </c>
    </row>
    <row r="4464" spans="1:2">
      <c r="A4464" s="170">
        <v>40988</v>
      </c>
      <c r="B4464" s="169">
        <v>4671.34</v>
      </c>
    </row>
    <row r="4465" spans="1:2">
      <c r="A4465" s="170">
        <v>40989</v>
      </c>
      <c r="B4465" s="169">
        <v>4671.18</v>
      </c>
    </row>
    <row r="4466" spans="1:2">
      <c r="A4466" s="170">
        <v>40990</v>
      </c>
      <c r="B4466" s="169">
        <v>4671.04</v>
      </c>
    </row>
    <row r="4467" spans="1:2">
      <c r="A4467" s="170">
        <v>40991</v>
      </c>
      <c r="B4467" s="169">
        <v>4671.1000000000004</v>
      </c>
    </row>
    <row r="4468" spans="1:2">
      <c r="A4468" s="170">
        <v>40992</v>
      </c>
      <c r="B4468" s="169">
        <v>4671.2</v>
      </c>
    </row>
    <row r="4469" spans="1:2">
      <c r="A4469" s="170">
        <v>40993</v>
      </c>
      <c r="B4469" s="169">
        <v>4671.3900000000003</v>
      </c>
    </row>
    <row r="4470" spans="1:2">
      <c r="A4470" s="170">
        <v>40994</v>
      </c>
      <c r="B4470" s="169">
        <v>4671.6499999999996</v>
      </c>
    </row>
    <row r="4471" spans="1:2">
      <c r="A4471" s="170">
        <v>40995</v>
      </c>
      <c r="B4471" s="169">
        <v>4671.6099999999997</v>
      </c>
    </row>
    <row r="4472" spans="1:2">
      <c r="A4472" s="170">
        <v>40996</v>
      </c>
      <c r="B4472" s="169">
        <v>4671.6400000000003</v>
      </c>
    </row>
    <row r="4473" spans="1:2">
      <c r="A4473" s="170">
        <v>40997</v>
      </c>
      <c r="B4473" s="169">
        <v>4671.67</v>
      </c>
    </row>
    <row r="4474" spans="1:2">
      <c r="A4474" s="170">
        <v>40998</v>
      </c>
      <c r="B4474" s="169">
        <v>4671.67</v>
      </c>
    </row>
    <row r="4475" spans="1:2">
      <c r="A4475" s="170">
        <v>40999</v>
      </c>
      <c r="B4475" s="169">
        <v>4671.37</v>
      </c>
    </row>
    <row r="4476" spans="1:2">
      <c r="A4476" s="170">
        <v>41000</v>
      </c>
      <c r="B4476" s="169">
        <v>4672.1499999999996</v>
      </c>
    </row>
    <row r="4477" spans="1:2">
      <c r="A4477" s="170">
        <v>41001</v>
      </c>
      <c r="B4477" s="169">
        <v>4672.22</v>
      </c>
    </row>
    <row r="4478" spans="1:2">
      <c r="A4478" s="170">
        <v>41002</v>
      </c>
      <c r="B4478" s="169">
        <v>4672.1400000000003</v>
      </c>
    </row>
    <row r="4479" spans="1:2">
      <c r="A4479" s="170">
        <v>41003</v>
      </c>
      <c r="B4479" s="169">
        <v>4672.1099999999997</v>
      </c>
    </row>
    <row r="4480" spans="1:2">
      <c r="A4480" s="170">
        <v>41004</v>
      </c>
      <c r="B4480" s="169">
        <v>4672.12</v>
      </c>
    </row>
    <row r="4481" spans="1:2">
      <c r="A4481" s="170">
        <v>41005</v>
      </c>
      <c r="B4481" s="169">
        <v>4672.16</v>
      </c>
    </row>
    <row r="4482" spans="1:2">
      <c r="A4482" s="170">
        <v>41006</v>
      </c>
      <c r="B4482" s="169">
        <v>4672.04</v>
      </c>
    </row>
    <row r="4483" spans="1:2">
      <c r="A4483" s="170">
        <v>41007</v>
      </c>
      <c r="B4483" s="169">
        <v>4671.8900000000003</v>
      </c>
    </row>
    <row r="4484" spans="1:2">
      <c r="A4484" s="170">
        <v>41008</v>
      </c>
      <c r="B4484" s="169">
        <v>4671.7700000000004</v>
      </c>
    </row>
    <row r="4485" spans="1:2">
      <c r="A4485" s="170">
        <v>41009</v>
      </c>
      <c r="B4485" s="169">
        <v>4671.93</v>
      </c>
    </row>
    <row r="4486" spans="1:2">
      <c r="A4486" s="170">
        <v>41010</v>
      </c>
      <c r="B4486" s="169">
        <v>4672.1899999999996</v>
      </c>
    </row>
    <row r="4487" spans="1:2">
      <c r="A4487" s="170">
        <v>41011</v>
      </c>
      <c r="B4487" s="169">
        <v>4672.74</v>
      </c>
    </row>
    <row r="4488" spans="1:2">
      <c r="A4488" s="170">
        <v>41012</v>
      </c>
      <c r="B4488" s="169">
        <v>4673.07</v>
      </c>
    </row>
    <row r="4489" spans="1:2">
      <c r="A4489" s="170">
        <v>41013</v>
      </c>
      <c r="B4489" s="169">
        <v>4673.1899999999996</v>
      </c>
    </row>
    <row r="4490" spans="1:2">
      <c r="A4490" s="170">
        <v>41014</v>
      </c>
      <c r="B4490" s="169">
        <v>4673.24</v>
      </c>
    </row>
    <row r="4491" spans="1:2">
      <c r="A4491" s="170">
        <v>41015</v>
      </c>
      <c r="B4491" s="169">
        <v>4672.92</v>
      </c>
    </row>
    <row r="4492" spans="1:2">
      <c r="A4492" s="170">
        <v>41016</v>
      </c>
      <c r="B4492" s="169">
        <v>4672.53</v>
      </c>
    </row>
    <row r="4493" spans="1:2">
      <c r="A4493" s="170">
        <v>41017</v>
      </c>
      <c r="B4493" s="169">
        <v>4672.62</v>
      </c>
    </row>
    <row r="4494" spans="1:2">
      <c r="A4494" s="170">
        <v>41018</v>
      </c>
      <c r="B4494" s="169">
        <v>4672.83</v>
      </c>
    </row>
    <row r="4495" spans="1:2">
      <c r="A4495" s="170">
        <v>41019</v>
      </c>
      <c r="B4495" s="169">
        <v>4672.76</v>
      </c>
    </row>
    <row r="4496" spans="1:2">
      <c r="A4496" s="170">
        <v>41020</v>
      </c>
      <c r="B4496" s="169">
        <v>4672.58</v>
      </c>
    </row>
    <row r="4497" spans="1:2">
      <c r="A4497" s="170">
        <v>41021</v>
      </c>
      <c r="B4497" s="169">
        <v>4672.49</v>
      </c>
    </row>
    <row r="4498" spans="1:2">
      <c r="A4498" s="170">
        <v>41022</v>
      </c>
      <c r="B4498" s="169">
        <v>4672.4399999999996</v>
      </c>
    </row>
    <row r="4499" spans="1:2">
      <c r="A4499" s="170">
        <v>41023</v>
      </c>
      <c r="B4499" s="169">
        <v>4672.55</v>
      </c>
    </row>
    <row r="4500" spans="1:2">
      <c r="A4500" s="170">
        <v>41024</v>
      </c>
      <c r="B4500" s="169">
        <v>4672.59</v>
      </c>
    </row>
    <row r="4501" spans="1:2">
      <c r="A4501" s="170">
        <v>41025</v>
      </c>
      <c r="B4501" s="169">
        <v>4672.68</v>
      </c>
    </row>
    <row r="4502" spans="1:2">
      <c r="A4502" s="170">
        <v>41026</v>
      </c>
      <c r="B4502" s="169">
        <v>4672.84</v>
      </c>
    </row>
    <row r="4503" spans="1:2">
      <c r="A4503" s="170">
        <v>41027</v>
      </c>
      <c r="B4503" s="169">
        <v>4672.67</v>
      </c>
    </row>
    <row r="4504" spans="1:2">
      <c r="A4504" s="170">
        <v>41028</v>
      </c>
      <c r="B4504" s="169">
        <v>4672.42</v>
      </c>
    </row>
    <row r="4505" spans="1:2">
      <c r="A4505" s="170">
        <v>41029</v>
      </c>
      <c r="B4505" s="169">
        <v>4672.3999999999996</v>
      </c>
    </row>
    <row r="4506" spans="1:2">
      <c r="A4506" s="170">
        <v>41030</v>
      </c>
      <c r="B4506" s="169">
        <v>4672.8</v>
      </c>
    </row>
    <row r="4507" spans="1:2">
      <c r="A4507" s="170">
        <v>41031</v>
      </c>
      <c r="B4507" s="169">
        <v>4673</v>
      </c>
    </row>
    <row r="4508" spans="1:2">
      <c r="A4508" s="170">
        <v>41032</v>
      </c>
      <c r="B4508" s="169">
        <v>4672.8900000000003</v>
      </c>
    </row>
    <row r="4509" spans="1:2">
      <c r="A4509" s="170">
        <v>41033</v>
      </c>
      <c r="B4509" s="169">
        <v>4672.7299999999996</v>
      </c>
    </row>
    <row r="4510" spans="1:2">
      <c r="A4510" s="170">
        <v>41034</v>
      </c>
      <c r="B4510" s="169">
        <v>4672.59</v>
      </c>
    </row>
    <row r="4511" spans="1:2">
      <c r="A4511" s="170">
        <v>41035</v>
      </c>
      <c r="B4511" s="169">
        <v>4672.3599999999997</v>
      </c>
    </row>
    <row r="4512" spans="1:2">
      <c r="A4512" s="170">
        <v>41036</v>
      </c>
      <c r="B4512" s="169">
        <v>4672.2</v>
      </c>
    </row>
    <row r="4513" spans="1:2">
      <c r="A4513" s="170">
        <v>41037</v>
      </c>
      <c r="B4513" s="169">
        <v>4672.2700000000004</v>
      </c>
    </row>
    <row r="4514" spans="1:2">
      <c r="A4514" s="170">
        <v>41038</v>
      </c>
      <c r="B4514" s="169">
        <v>4672.4399999999996</v>
      </c>
    </row>
    <row r="4515" spans="1:2">
      <c r="A4515" s="170">
        <v>41039</v>
      </c>
      <c r="B4515" s="169">
        <v>4672.8500000000004</v>
      </c>
    </row>
    <row r="4516" spans="1:2">
      <c r="A4516" s="170">
        <v>41040</v>
      </c>
      <c r="B4516" s="169">
        <v>4673.05</v>
      </c>
    </row>
    <row r="4517" spans="1:2">
      <c r="A4517" s="170">
        <v>41041</v>
      </c>
      <c r="B4517" s="169">
        <v>4673.1099999999997</v>
      </c>
    </row>
    <row r="4518" spans="1:2">
      <c r="A4518" s="170">
        <v>41042</v>
      </c>
      <c r="B4518" s="169">
        <v>4673.08</v>
      </c>
    </row>
    <row r="4519" spans="1:2">
      <c r="A4519" s="170">
        <v>41043</v>
      </c>
      <c r="B4519" s="169">
        <v>4672.92</v>
      </c>
    </row>
    <row r="4520" spans="1:2">
      <c r="A4520" s="170">
        <v>41044</v>
      </c>
      <c r="B4520" s="169">
        <v>4672.7700000000004</v>
      </c>
    </row>
    <row r="4521" spans="1:2">
      <c r="A4521" s="170">
        <v>41045</v>
      </c>
      <c r="B4521" s="169">
        <v>4672.63</v>
      </c>
    </row>
    <row r="4522" spans="1:2">
      <c r="A4522" s="170">
        <v>41046</v>
      </c>
      <c r="B4522" s="169">
        <v>4672.5</v>
      </c>
    </row>
    <row r="4523" spans="1:2">
      <c r="A4523" s="170">
        <v>41047</v>
      </c>
      <c r="B4523" s="169">
        <v>4672.79</v>
      </c>
    </row>
    <row r="4524" spans="1:2">
      <c r="A4524" s="170">
        <v>41048</v>
      </c>
      <c r="B4524" s="169">
        <v>4672.7</v>
      </c>
    </row>
    <row r="4525" spans="1:2">
      <c r="A4525" s="170">
        <v>41049</v>
      </c>
      <c r="B4525" s="169">
        <v>4672.47</v>
      </c>
    </row>
    <row r="4526" spans="1:2">
      <c r="A4526" s="170">
        <v>41050</v>
      </c>
      <c r="B4526" s="169">
        <v>4672.09</v>
      </c>
    </row>
    <row r="4527" spans="1:2">
      <c r="A4527" s="170">
        <v>41051</v>
      </c>
      <c r="B4527" s="169">
        <v>4672.0600000000004</v>
      </c>
    </row>
    <row r="4528" spans="1:2">
      <c r="A4528" s="170">
        <v>41052</v>
      </c>
      <c r="B4528" s="169">
        <v>4671.96</v>
      </c>
    </row>
    <row r="4529" spans="1:2">
      <c r="A4529" s="170">
        <v>41053</v>
      </c>
      <c r="B4529" s="169">
        <v>4671.76</v>
      </c>
    </row>
    <row r="4530" spans="1:2">
      <c r="A4530" s="170">
        <v>41054</v>
      </c>
      <c r="B4530" s="169">
        <v>4671.51</v>
      </c>
    </row>
    <row r="4531" spans="1:2">
      <c r="A4531" s="170">
        <v>41055</v>
      </c>
      <c r="B4531" s="169">
        <v>4671.5200000000004</v>
      </c>
    </row>
    <row r="4532" spans="1:2">
      <c r="A4532" s="170">
        <v>41056</v>
      </c>
      <c r="B4532" s="169">
        <v>4671.67</v>
      </c>
    </row>
    <row r="4533" spans="1:2">
      <c r="A4533" s="170">
        <v>41057</v>
      </c>
      <c r="B4533" s="169">
        <v>4671.6499999999996</v>
      </c>
    </row>
    <row r="4534" spans="1:2">
      <c r="A4534" s="170">
        <v>41058</v>
      </c>
      <c r="B4534" s="169">
        <v>4671.58</v>
      </c>
    </row>
    <row r="4535" spans="1:2">
      <c r="A4535" s="170">
        <v>41059</v>
      </c>
      <c r="B4535" s="169">
        <v>4671.55</v>
      </c>
    </row>
    <row r="4536" spans="1:2">
      <c r="A4536" s="170">
        <v>41060</v>
      </c>
      <c r="B4536" s="169">
        <v>4671.45</v>
      </c>
    </row>
    <row r="4537" spans="1:2">
      <c r="A4537" s="170">
        <v>41061</v>
      </c>
      <c r="B4537" s="169">
        <v>4671.33</v>
      </c>
    </row>
    <row r="4538" spans="1:2">
      <c r="A4538" s="170">
        <v>41062</v>
      </c>
      <c r="B4538" s="169">
        <v>4671.25</v>
      </c>
    </row>
    <row r="4539" spans="1:2">
      <c r="A4539" s="170">
        <v>41063</v>
      </c>
      <c r="B4539" s="169">
        <v>4671.1400000000003</v>
      </c>
    </row>
    <row r="4540" spans="1:2">
      <c r="A4540" s="170">
        <v>41064</v>
      </c>
      <c r="B4540" s="169">
        <v>4670.99</v>
      </c>
    </row>
    <row r="4541" spans="1:2">
      <c r="A4541" s="170">
        <v>41065</v>
      </c>
      <c r="B4541" s="169">
        <v>4671.1899999999996</v>
      </c>
    </row>
    <row r="4542" spans="1:2">
      <c r="A4542" s="170">
        <v>41066</v>
      </c>
      <c r="B4542" s="169">
        <v>4671.04</v>
      </c>
    </row>
    <row r="4543" spans="1:2">
      <c r="A4543" s="170">
        <v>41067</v>
      </c>
      <c r="B4543" s="169">
        <v>4670.74</v>
      </c>
    </row>
    <row r="4544" spans="1:2">
      <c r="A4544" s="170">
        <v>41068</v>
      </c>
      <c r="B4544" s="169">
        <v>4670.34</v>
      </c>
    </row>
    <row r="4545" spans="1:2">
      <c r="A4545" s="170">
        <v>41069</v>
      </c>
      <c r="B4545" s="169">
        <v>4670.2299999999996</v>
      </c>
    </row>
    <row r="4546" spans="1:2">
      <c r="A4546" s="170">
        <v>41070</v>
      </c>
      <c r="B4546" s="169">
        <v>4669.8999999999996</v>
      </c>
    </row>
    <row r="4547" spans="1:2">
      <c r="A4547" s="170">
        <v>41071</v>
      </c>
      <c r="B4547" s="169">
        <v>4669.5600000000004</v>
      </c>
    </row>
    <row r="4548" spans="1:2">
      <c r="A4548" s="170">
        <v>41072</v>
      </c>
      <c r="B4548" s="169">
        <v>4669.2</v>
      </c>
    </row>
    <row r="4549" spans="1:2">
      <c r="A4549" s="170">
        <v>41073</v>
      </c>
      <c r="B4549" s="169">
        <v>4668.8999999999996</v>
      </c>
    </row>
    <row r="4550" spans="1:2">
      <c r="A4550" s="170">
        <v>41074</v>
      </c>
      <c r="B4550" s="169">
        <v>4668.58</v>
      </c>
    </row>
    <row r="4551" spans="1:2">
      <c r="A4551" s="170">
        <v>41075</v>
      </c>
      <c r="B4551" s="169">
        <v>4668.29</v>
      </c>
    </row>
    <row r="4552" spans="1:2">
      <c r="A4552" s="170">
        <v>41076</v>
      </c>
      <c r="B4552" s="169">
        <v>4667.84</v>
      </c>
    </row>
    <row r="4553" spans="1:2">
      <c r="A4553" s="170">
        <v>41077</v>
      </c>
      <c r="B4553" s="169">
        <v>4667.0200000000004</v>
      </c>
    </row>
    <row r="4554" spans="1:2">
      <c r="A4554" s="170">
        <v>41078</v>
      </c>
      <c r="B4554" s="169">
        <v>4666.95</v>
      </c>
    </row>
    <row r="4555" spans="1:2">
      <c r="A4555" s="170">
        <v>41079</v>
      </c>
      <c r="B4555" s="169">
        <v>4666.6400000000003</v>
      </c>
    </row>
    <row r="4556" spans="1:2">
      <c r="A4556" s="170">
        <v>41080</v>
      </c>
      <c r="B4556" s="169">
        <v>4666.22</v>
      </c>
    </row>
    <row r="4557" spans="1:2">
      <c r="A4557" s="170">
        <v>41081</v>
      </c>
      <c r="B4557" s="169">
        <v>4665.68</v>
      </c>
    </row>
    <row r="4558" spans="1:2">
      <c r="A4558" s="170">
        <v>41082</v>
      </c>
      <c r="B4558" s="169">
        <v>4665.18</v>
      </c>
    </row>
    <row r="4559" spans="1:2">
      <c r="A4559" s="170">
        <v>41083</v>
      </c>
      <c r="B4559" s="169">
        <v>4664.6000000000004</v>
      </c>
    </row>
    <row r="4560" spans="1:2">
      <c r="A4560" s="170">
        <v>41084</v>
      </c>
      <c r="B4560" s="169">
        <v>4664.1499999999996</v>
      </c>
    </row>
    <row r="4561" spans="1:2">
      <c r="A4561" s="170">
        <v>41085</v>
      </c>
      <c r="B4561" s="169">
        <v>4663.55</v>
      </c>
    </row>
    <row r="4562" spans="1:2">
      <c r="A4562" s="170">
        <v>41086</v>
      </c>
      <c r="B4562" s="169">
        <v>4663.41</v>
      </c>
    </row>
    <row r="4563" spans="1:2">
      <c r="A4563" s="170">
        <v>41087</v>
      </c>
      <c r="B4563" s="169">
        <v>4662.9799999999996</v>
      </c>
    </row>
    <row r="4564" spans="1:2">
      <c r="A4564" s="170">
        <v>41088</v>
      </c>
      <c r="B4564" s="169">
        <v>4662.41</v>
      </c>
    </row>
    <row r="4565" spans="1:2">
      <c r="A4565" s="170">
        <v>41089</v>
      </c>
      <c r="B4565" s="169">
        <v>4661.95</v>
      </c>
    </row>
    <row r="4566" spans="1:2">
      <c r="A4566" s="170">
        <v>41090</v>
      </c>
      <c r="B4566" s="169">
        <v>4661.4799999999996</v>
      </c>
    </row>
    <row r="4567" spans="1:2">
      <c r="A4567" s="170">
        <v>41091</v>
      </c>
      <c r="B4567" s="169">
        <v>4661.04</v>
      </c>
    </row>
    <row r="4568" spans="1:2">
      <c r="A4568" s="170">
        <v>41092</v>
      </c>
      <c r="B4568" s="169">
        <v>4660.54</v>
      </c>
    </row>
    <row r="4569" spans="1:2">
      <c r="A4569" s="170">
        <v>41093</v>
      </c>
      <c r="B4569" s="169">
        <v>4660.07</v>
      </c>
    </row>
    <row r="4570" spans="1:2">
      <c r="A4570" s="170">
        <v>41094</v>
      </c>
      <c r="B4570" s="169">
        <v>4659.6499999999996</v>
      </c>
    </row>
    <row r="4571" spans="1:2">
      <c r="A4571" s="170">
        <v>41095</v>
      </c>
      <c r="B4571" s="169">
        <v>4659.33</v>
      </c>
    </row>
    <row r="4572" spans="1:2">
      <c r="A4572" s="170">
        <v>41096</v>
      </c>
      <c r="B4572" s="169">
        <v>4658.92</v>
      </c>
    </row>
    <row r="4573" spans="1:2">
      <c r="A4573" s="170">
        <v>41097</v>
      </c>
      <c r="B4573" s="169">
        <v>4658.42</v>
      </c>
    </row>
    <row r="4574" spans="1:2">
      <c r="A4574" s="170">
        <v>41098</v>
      </c>
      <c r="B4574" s="169">
        <v>4658.05</v>
      </c>
    </row>
    <row r="4575" spans="1:2">
      <c r="A4575" s="170">
        <v>41099</v>
      </c>
      <c r="B4575" s="169">
        <v>4657.66</v>
      </c>
    </row>
    <row r="4576" spans="1:2">
      <c r="A4576" s="170">
        <v>41100</v>
      </c>
      <c r="B4576" s="169">
        <v>4657.26</v>
      </c>
    </row>
    <row r="4577" spans="1:2">
      <c r="A4577" s="170">
        <v>41101</v>
      </c>
      <c r="B4577" s="169">
        <v>4656.7299999999996</v>
      </c>
    </row>
    <row r="4578" spans="1:2">
      <c r="A4578" s="170">
        <v>41102</v>
      </c>
      <c r="B4578" s="169">
        <v>4656.25</v>
      </c>
    </row>
    <row r="4579" spans="1:2">
      <c r="A4579" s="170">
        <v>41103</v>
      </c>
      <c r="B4579" s="169">
        <v>4655.8</v>
      </c>
    </row>
    <row r="4580" spans="1:2">
      <c r="A4580" s="170">
        <v>41104</v>
      </c>
      <c r="B4580" s="169">
        <v>4655.46</v>
      </c>
    </row>
    <row r="4581" spans="1:2">
      <c r="A4581" s="170">
        <v>41105</v>
      </c>
      <c r="B4581" s="169">
        <v>4655.0200000000004</v>
      </c>
    </row>
    <row r="4582" spans="1:2">
      <c r="A4582" s="170">
        <v>41106</v>
      </c>
      <c r="B4582" s="169">
        <v>4654.66</v>
      </c>
    </row>
    <row r="4583" spans="1:2">
      <c r="A4583" s="170">
        <v>41107</v>
      </c>
      <c r="B4583" s="169">
        <v>4654.29</v>
      </c>
    </row>
    <row r="4584" spans="1:2">
      <c r="A4584" s="170">
        <v>41108</v>
      </c>
      <c r="B4584" s="169">
        <v>4653.8999999999996</v>
      </c>
    </row>
    <row r="4585" spans="1:2">
      <c r="A4585" s="170">
        <v>41109</v>
      </c>
      <c r="B4585" s="169">
        <v>4653.54</v>
      </c>
    </row>
    <row r="4586" spans="1:2">
      <c r="A4586" s="170">
        <v>41110</v>
      </c>
      <c r="B4586" s="169">
        <v>4653.16</v>
      </c>
    </row>
    <row r="4587" spans="1:2">
      <c r="A4587" s="170">
        <v>41111</v>
      </c>
      <c r="B4587" s="169">
        <v>4652.8100000000004</v>
      </c>
    </row>
    <row r="4588" spans="1:2">
      <c r="A4588" s="170">
        <v>41112</v>
      </c>
      <c r="B4588" s="169">
        <v>4652.45</v>
      </c>
    </row>
    <row r="4589" spans="1:2">
      <c r="A4589" s="170">
        <v>41113</v>
      </c>
      <c r="B4589" s="169">
        <v>4652.0600000000004</v>
      </c>
    </row>
    <row r="4590" spans="1:2">
      <c r="A4590" s="170">
        <v>41114</v>
      </c>
      <c r="B4590" s="169">
        <v>4651.66</v>
      </c>
    </row>
    <row r="4591" spans="1:2">
      <c r="A4591" s="170">
        <v>41115</v>
      </c>
      <c r="B4591" s="169">
        <v>4651.24</v>
      </c>
    </row>
    <row r="4592" spans="1:2">
      <c r="A4592" s="170">
        <v>41116</v>
      </c>
      <c r="B4592" s="169">
        <v>4650.8100000000004</v>
      </c>
    </row>
    <row r="4593" spans="1:2">
      <c r="A4593" s="170">
        <v>41117</v>
      </c>
      <c r="B4593" s="169">
        <v>4650.37</v>
      </c>
    </row>
    <row r="4594" spans="1:2">
      <c r="A4594" s="170">
        <v>41118</v>
      </c>
      <c r="B4594" s="169">
        <v>4649.8999999999996</v>
      </c>
    </row>
    <row r="4595" spans="1:2">
      <c r="A4595" s="170">
        <v>41119</v>
      </c>
      <c r="B4595" s="169">
        <v>4649.47</v>
      </c>
    </row>
    <row r="4596" spans="1:2">
      <c r="A4596" s="170">
        <v>41120</v>
      </c>
      <c r="B4596" s="169">
        <v>4649.05</v>
      </c>
    </row>
    <row r="4597" spans="1:2">
      <c r="A4597" s="170">
        <v>41121</v>
      </c>
      <c r="B4597" s="169">
        <v>4648.57</v>
      </c>
    </row>
    <row r="4598" spans="1:2">
      <c r="A4598" s="170">
        <v>41122</v>
      </c>
      <c r="B4598" s="169">
        <v>4648.13</v>
      </c>
    </row>
    <row r="4599" spans="1:2">
      <c r="A4599" s="170">
        <v>41123</v>
      </c>
      <c r="B4599" s="169">
        <v>4647.71</v>
      </c>
    </row>
    <row r="4600" spans="1:2">
      <c r="A4600" s="170">
        <v>41124</v>
      </c>
      <c r="B4600" s="169">
        <v>4647.2700000000004</v>
      </c>
    </row>
    <row r="4601" spans="1:2">
      <c r="A4601" s="170">
        <v>41125</v>
      </c>
      <c r="B4601" s="169">
        <v>4646.79</v>
      </c>
    </row>
    <row r="4602" spans="1:2">
      <c r="A4602" s="170">
        <v>41126</v>
      </c>
      <c r="B4602" s="169">
        <v>4646.29</v>
      </c>
    </row>
    <row r="4603" spans="1:2">
      <c r="A4603" s="170">
        <v>41127</v>
      </c>
      <c r="B4603" s="169">
        <v>4645.83</v>
      </c>
    </row>
    <row r="4604" spans="1:2">
      <c r="A4604" s="170">
        <v>41128</v>
      </c>
      <c r="B4604" s="169">
        <v>4645.37</v>
      </c>
    </row>
    <row r="4605" spans="1:2">
      <c r="A4605" s="170">
        <v>41129</v>
      </c>
      <c r="B4605" s="169">
        <v>4644.97</v>
      </c>
    </row>
    <row r="4606" spans="1:2">
      <c r="A4606" s="170">
        <v>41130</v>
      </c>
      <c r="B4606" s="169">
        <v>4644.53</v>
      </c>
    </row>
    <row r="4607" spans="1:2">
      <c r="A4607" s="170">
        <v>41131</v>
      </c>
      <c r="B4607" s="169">
        <v>4644.1099999999997</v>
      </c>
    </row>
    <row r="4608" spans="1:2">
      <c r="A4608" s="170">
        <v>41132</v>
      </c>
      <c r="B4608" s="169">
        <v>4643.72</v>
      </c>
    </row>
    <row r="4609" spans="1:2">
      <c r="A4609" s="170">
        <v>41133</v>
      </c>
      <c r="B4609" s="169">
        <v>4643.3500000000004</v>
      </c>
    </row>
    <row r="4610" spans="1:2">
      <c r="A4610" s="170">
        <v>41134</v>
      </c>
      <c r="B4610" s="169">
        <v>4642.93</v>
      </c>
    </row>
    <row r="4611" spans="1:2">
      <c r="A4611" s="170">
        <v>41135</v>
      </c>
      <c r="B4611" s="169">
        <v>4642.55</v>
      </c>
    </row>
    <row r="4612" spans="1:2">
      <c r="A4612" s="170">
        <v>41136</v>
      </c>
      <c r="B4612" s="169">
        <v>4642.18</v>
      </c>
    </row>
    <row r="4613" spans="1:2">
      <c r="A4613" s="170">
        <v>41137</v>
      </c>
      <c r="B4613" s="169">
        <v>4641.88</v>
      </c>
    </row>
    <row r="4614" spans="1:2">
      <c r="A4614" s="170">
        <v>41138</v>
      </c>
      <c r="B4614" s="169">
        <v>4641.59</v>
      </c>
    </row>
    <row r="4615" spans="1:2">
      <c r="A4615" s="170">
        <v>41139</v>
      </c>
      <c r="B4615" s="169">
        <v>4641.33</v>
      </c>
    </row>
    <row r="4616" spans="1:2">
      <c r="A4616" s="170">
        <v>41140</v>
      </c>
      <c r="B4616" s="169">
        <v>4641.2700000000004</v>
      </c>
    </row>
    <row r="4617" spans="1:2">
      <c r="A4617" s="170">
        <v>41141</v>
      </c>
      <c r="B4617" s="169">
        <v>4641.3100000000004</v>
      </c>
    </row>
    <row r="4618" spans="1:2">
      <c r="A4618" s="170">
        <v>41142</v>
      </c>
      <c r="B4618" s="169">
        <v>4641.33</v>
      </c>
    </row>
    <row r="4619" spans="1:2">
      <c r="A4619" s="170">
        <v>41143</v>
      </c>
      <c r="B4619" s="169">
        <v>4641.34</v>
      </c>
    </row>
    <row r="4620" spans="1:2">
      <c r="A4620" s="170">
        <v>41144</v>
      </c>
      <c r="B4620" s="169">
        <v>4641.33</v>
      </c>
    </row>
    <row r="4621" spans="1:2">
      <c r="A4621" s="170">
        <v>41145</v>
      </c>
      <c r="B4621" s="169">
        <v>4641.34</v>
      </c>
    </row>
    <row r="4622" spans="1:2">
      <c r="A4622" s="170">
        <v>41146</v>
      </c>
      <c r="B4622" s="169">
        <v>4641.3599999999997</v>
      </c>
    </row>
    <row r="4623" spans="1:2">
      <c r="A4623" s="170">
        <v>41147</v>
      </c>
      <c r="B4623" s="169">
        <v>4641.38</v>
      </c>
    </row>
    <row r="4624" spans="1:2">
      <c r="A4624" s="170">
        <v>41148</v>
      </c>
      <c r="B4624" s="169">
        <v>4641.41</v>
      </c>
    </row>
    <row r="4625" spans="1:2">
      <c r="A4625" s="170">
        <v>41149</v>
      </c>
      <c r="B4625" s="169">
        <v>4641.45</v>
      </c>
    </row>
    <row r="4626" spans="1:2">
      <c r="A4626" s="170">
        <v>41150</v>
      </c>
      <c r="B4626" s="169">
        <v>4641.4399999999996</v>
      </c>
    </row>
    <row r="4627" spans="1:2">
      <c r="A4627" s="170">
        <v>41151</v>
      </c>
      <c r="B4627" s="169">
        <v>4641.46</v>
      </c>
    </row>
    <row r="4628" spans="1:2">
      <c r="A4628" s="170">
        <v>41152</v>
      </c>
      <c r="B4628" s="169">
        <v>4641.46</v>
      </c>
    </row>
    <row r="4629" spans="1:2">
      <c r="A4629" s="170">
        <v>41153</v>
      </c>
      <c r="B4629" s="169">
        <v>4641.58</v>
      </c>
    </row>
    <row r="4630" spans="1:2">
      <c r="A4630" s="170">
        <v>41154</v>
      </c>
      <c r="B4630" s="169">
        <v>4641.67</v>
      </c>
    </row>
    <row r="4631" spans="1:2">
      <c r="A4631" s="170">
        <v>41155</v>
      </c>
      <c r="B4631" s="169">
        <v>4641.76</v>
      </c>
    </row>
    <row r="4632" spans="1:2">
      <c r="A4632" s="170">
        <v>41156</v>
      </c>
      <c r="B4632" s="169">
        <v>4641.8599999999997</v>
      </c>
    </row>
    <row r="4633" spans="1:2">
      <c r="A4633" s="170">
        <v>41157</v>
      </c>
      <c r="B4633" s="169">
        <v>4641.91</v>
      </c>
    </row>
    <row r="4634" spans="1:2">
      <c r="A4634" s="170">
        <v>41158</v>
      </c>
      <c r="B4634" s="169">
        <v>4641.99</v>
      </c>
    </row>
    <row r="4635" spans="1:2">
      <c r="A4635" s="170">
        <v>41159</v>
      </c>
      <c r="B4635" s="169">
        <v>4642.08</v>
      </c>
    </row>
    <row r="4636" spans="1:2">
      <c r="A4636" s="170">
        <v>41160</v>
      </c>
      <c r="B4636" s="169">
        <v>4642.2</v>
      </c>
    </row>
    <row r="4637" spans="1:2">
      <c r="A4637" s="170">
        <v>41161</v>
      </c>
      <c r="B4637" s="169">
        <v>4642.29</v>
      </c>
    </row>
    <row r="4638" spans="1:2">
      <c r="A4638" s="170">
        <v>41162</v>
      </c>
      <c r="B4638" s="169">
        <v>4642.38</v>
      </c>
    </row>
    <row r="4639" spans="1:2">
      <c r="A4639" s="170">
        <v>41163</v>
      </c>
      <c r="B4639" s="169">
        <v>4642.5200000000004</v>
      </c>
    </row>
    <row r="4640" spans="1:2">
      <c r="A4640" s="170">
        <v>41164</v>
      </c>
      <c r="B4640" s="169">
        <v>4642.6499999999996</v>
      </c>
    </row>
    <row r="4641" spans="1:2">
      <c r="A4641" s="170">
        <v>41165</v>
      </c>
      <c r="B4641" s="169">
        <v>4642.76</v>
      </c>
    </row>
    <row r="4642" spans="1:2">
      <c r="A4642" s="170">
        <v>41166</v>
      </c>
      <c r="B4642" s="169">
        <v>4642.8900000000003</v>
      </c>
    </row>
    <row r="4643" spans="1:2">
      <c r="A4643" s="170">
        <v>41167</v>
      </c>
      <c r="B4643" s="169">
        <v>4642.99</v>
      </c>
    </row>
    <row r="4644" spans="1:2">
      <c r="A4644" s="170">
        <v>41168</v>
      </c>
      <c r="B4644" s="169">
        <v>4643.1099999999997</v>
      </c>
    </row>
    <row r="4645" spans="1:2">
      <c r="A4645" s="170">
        <v>41169</v>
      </c>
      <c r="B4645" s="169">
        <v>4643.2299999999996</v>
      </c>
    </row>
    <row r="4646" spans="1:2">
      <c r="A4646" s="170">
        <v>41170</v>
      </c>
      <c r="B4646" s="169">
        <v>4643.32</v>
      </c>
    </row>
    <row r="4647" spans="1:2">
      <c r="A4647" s="170">
        <v>41171</v>
      </c>
      <c r="B4647" s="169">
        <v>4643.43</v>
      </c>
    </row>
    <row r="4648" spans="1:2">
      <c r="A4648" s="170">
        <v>41172</v>
      </c>
      <c r="B4648" s="169">
        <v>4643.53</v>
      </c>
    </row>
    <row r="4649" spans="1:2">
      <c r="A4649" s="170">
        <v>41173</v>
      </c>
      <c r="B4649" s="169">
        <v>4643.63</v>
      </c>
    </row>
    <row r="4650" spans="1:2">
      <c r="A4650" s="170">
        <v>41174</v>
      </c>
      <c r="B4650" s="169">
        <v>4643.7299999999996</v>
      </c>
    </row>
    <row r="4651" spans="1:2">
      <c r="A4651" s="170">
        <v>41175</v>
      </c>
      <c r="B4651" s="169">
        <v>4643.82</v>
      </c>
    </row>
    <row r="4652" spans="1:2">
      <c r="A4652" s="170">
        <v>41176</v>
      </c>
      <c r="B4652" s="169">
        <v>4643.97</v>
      </c>
    </row>
    <row r="4653" spans="1:2">
      <c r="A4653" s="170">
        <v>41177</v>
      </c>
      <c r="B4653" s="169">
        <v>4644.07</v>
      </c>
    </row>
    <row r="4654" spans="1:2">
      <c r="A4654" s="170">
        <v>41178</v>
      </c>
      <c r="B4654" s="169">
        <v>4644.1499999999996</v>
      </c>
    </row>
    <row r="4655" spans="1:2">
      <c r="A4655" s="170">
        <v>41179</v>
      </c>
      <c r="B4655" s="169">
        <v>4644.2299999999996</v>
      </c>
    </row>
    <row r="4656" spans="1:2">
      <c r="A4656" s="170">
        <v>41180</v>
      </c>
      <c r="B4656" s="169">
        <v>4644.3</v>
      </c>
    </row>
    <row r="4657" spans="1:2">
      <c r="A4657" s="170">
        <v>41181</v>
      </c>
      <c r="B4657" s="169">
        <v>4644.42</v>
      </c>
    </row>
    <row r="4658" spans="1:2">
      <c r="A4658" s="170">
        <v>41182</v>
      </c>
      <c r="B4658" s="169">
        <v>4644.59</v>
      </c>
    </row>
    <row r="4659" spans="1:2">
      <c r="A4659" s="170">
        <v>41183</v>
      </c>
      <c r="B4659" s="169">
        <v>4644.75</v>
      </c>
    </row>
    <row r="4660" spans="1:2">
      <c r="A4660" s="170">
        <v>41184</v>
      </c>
      <c r="B4660" s="169">
        <v>4644.97</v>
      </c>
    </row>
    <row r="4661" spans="1:2">
      <c r="A4661" s="170">
        <v>41185</v>
      </c>
      <c r="B4661" s="169">
        <v>4645.1899999999996</v>
      </c>
    </row>
    <row r="4662" spans="1:2">
      <c r="A4662" s="170">
        <v>41186</v>
      </c>
      <c r="B4662" s="169">
        <v>4645.37</v>
      </c>
    </row>
    <row r="4663" spans="1:2">
      <c r="A4663" s="170">
        <v>41187</v>
      </c>
      <c r="B4663" s="169">
        <v>4645.59</v>
      </c>
    </row>
    <row r="4664" spans="1:2">
      <c r="A4664" s="170">
        <v>41188</v>
      </c>
      <c r="B4664" s="169">
        <v>4645.82</v>
      </c>
    </row>
    <row r="4665" spans="1:2">
      <c r="A4665" s="170">
        <v>41189</v>
      </c>
      <c r="B4665" s="169">
        <v>4646.03</v>
      </c>
    </row>
    <row r="4666" spans="1:2">
      <c r="A4666" s="170">
        <v>41190</v>
      </c>
      <c r="B4666" s="169">
        <v>4646.1899999999996</v>
      </c>
    </row>
    <row r="4667" spans="1:2">
      <c r="A4667" s="170">
        <v>41191</v>
      </c>
      <c r="B4667" s="169">
        <v>4646.37</v>
      </c>
    </row>
    <row r="4668" spans="1:2">
      <c r="A4668" s="170">
        <v>41192</v>
      </c>
      <c r="B4668" s="169">
        <v>4646.5</v>
      </c>
    </row>
    <row r="4669" spans="1:2">
      <c r="A4669" s="170">
        <v>41193</v>
      </c>
      <c r="B4669" s="169">
        <v>4646.6400000000003</v>
      </c>
    </row>
    <row r="4670" spans="1:2">
      <c r="A4670" s="170">
        <v>41194</v>
      </c>
      <c r="B4670" s="169">
        <v>4646.87</v>
      </c>
    </row>
    <row r="4671" spans="1:2">
      <c r="A4671" s="170">
        <v>41195</v>
      </c>
      <c r="B4671" s="169">
        <v>4647.1099999999997</v>
      </c>
    </row>
    <row r="4672" spans="1:2">
      <c r="A4672" s="170">
        <v>41196</v>
      </c>
      <c r="B4672" s="169">
        <v>4647.3500000000004</v>
      </c>
    </row>
    <row r="4673" spans="1:2">
      <c r="A4673" s="170">
        <v>41197</v>
      </c>
      <c r="B4673" s="169">
        <v>4647.6000000000004</v>
      </c>
    </row>
    <row r="4674" spans="1:2">
      <c r="A4674" s="170">
        <v>41198</v>
      </c>
      <c r="B4674" s="169">
        <v>4647.91</v>
      </c>
    </row>
    <row r="4675" spans="1:2">
      <c r="A4675" s="170">
        <v>41199</v>
      </c>
      <c r="B4675" s="169">
        <v>4648.22</v>
      </c>
    </row>
    <row r="4676" spans="1:2">
      <c r="A4676" s="170">
        <v>41200</v>
      </c>
      <c r="B4676" s="169">
        <v>4648.5</v>
      </c>
    </row>
    <row r="4677" spans="1:2">
      <c r="A4677" s="170">
        <v>41201</v>
      </c>
      <c r="B4677" s="169">
        <v>4648.75</v>
      </c>
    </row>
    <row r="4678" spans="1:2">
      <c r="A4678" s="170">
        <v>41202</v>
      </c>
      <c r="B4678" s="169">
        <v>4648.99</v>
      </c>
    </row>
    <row r="4679" spans="1:2">
      <c r="A4679" s="170">
        <v>41203</v>
      </c>
      <c r="B4679" s="169">
        <v>4649.28</v>
      </c>
    </row>
    <row r="4680" spans="1:2">
      <c r="A4680" s="170">
        <v>41204</v>
      </c>
      <c r="B4680" s="169">
        <v>4649.62</v>
      </c>
    </row>
    <row r="4681" spans="1:2">
      <c r="A4681" s="170">
        <v>41205</v>
      </c>
      <c r="B4681" s="169">
        <v>4650.1499999999996</v>
      </c>
    </row>
    <row r="4682" spans="1:2">
      <c r="A4682" s="170">
        <v>41206</v>
      </c>
      <c r="B4682" s="169">
        <v>4650.5200000000004</v>
      </c>
    </row>
    <row r="4683" spans="1:2">
      <c r="A4683" s="170">
        <v>41207</v>
      </c>
      <c r="B4683" s="169">
        <v>4650.8999999999996</v>
      </c>
    </row>
    <row r="4684" spans="1:2">
      <c r="A4684" s="170">
        <v>41208</v>
      </c>
      <c r="B4684" s="169">
        <v>4651.16</v>
      </c>
    </row>
    <row r="4685" spans="1:2">
      <c r="A4685" s="170">
        <v>41209</v>
      </c>
      <c r="B4685" s="169">
        <v>4651.43</v>
      </c>
    </row>
    <row r="4686" spans="1:2">
      <c r="A4686" s="170">
        <v>41210</v>
      </c>
      <c r="B4686" s="169">
        <v>4651.66</v>
      </c>
    </row>
    <row r="4687" spans="1:2">
      <c r="A4687" s="170">
        <v>41211</v>
      </c>
      <c r="B4687" s="169">
        <v>4651.9399999999996</v>
      </c>
    </row>
    <row r="4688" spans="1:2">
      <c r="A4688" s="170">
        <v>41212</v>
      </c>
      <c r="B4688" s="169">
        <v>4652.24</v>
      </c>
    </row>
    <row r="4689" spans="1:2">
      <c r="A4689" s="170">
        <v>41213</v>
      </c>
      <c r="B4689" s="169">
        <v>4652.49</v>
      </c>
    </row>
    <row r="4690" spans="1:2">
      <c r="A4690" s="170">
        <v>41214</v>
      </c>
      <c r="B4690" s="169">
        <v>4652.76</v>
      </c>
    </row>
    <row r="4691" spans="1:2">
      <c r="A4691" s="170">
        <v>41215</v>
      </c>
      <c r="B4691" s="169">
        <v>4653.09</v>
      </c>
    </row>
    <row r="4692" spans="1:2">
      <c r="A4692" s="170">
        <v>41216</v>
      </c>
      <c r="B4692" s="169">
        <v>4653.3100000000004</v>
      </c>
    </row>
    <row r="4693" spans="1:2">
      <c r="A4693" s="170">
        <v>41217</v>
      </c>
      <c r="B4693" s="169">
        <v>4653.57</v>
      </c>
    </row>
    <row r="4694" spans="1:2">
      <c r="A4694" s="170">
        <v>41218</v>
      </c>
      <c r="B4694" s="169">
        <v>4653.8</v>
      </c>
    </row>
    <row r="4695" spans="1:2">
      <c r="A4695" s="170">
        <v>41219</v>
      </c>
      <c r="B4695" s="169">
        <v>4654.05</v>
      </c>
    </row>
    <row r="4696" spans="1:2">
      <c r="A4696" s="170">
        <v>41220</v>
      </c>
      <c r="B4696" s="169">
        <v>4654.2700000000004</v>
      </c>
    </row>
    <row r="4697" spans="1:2">
      <c r="A4697" s="170">
        <v>41221</v>
      </c>
      <c r="B4697" s="169">
        <v>4654.6350000000002</v>
      </c>
    </row>
    <row r="4698" spans="1:2">
      <c r="A4698" s="170">
        <v>41222</v>
      </c>
      <c r="B4698" s="169">
        <v>4655</v>
      </c>
    </row>
    <row r="4699" spans="1:2">
      <c r="A4699" s="170">
        <v>41223</v>
      </c>
      <c r="B4699" s="169">
        <v>4655.38</v>
      </c>
    </row>
    <row r="4700" spans="1:2">
      <c r="A4700" s="170">
        <v>41224</v>
      </c>
      <c r="B4700" s="169">
        <v>4655.72</v>
      </c>
    </row>
    <row r="4701" spans="1:2">
      <c r="A4701" s="170">
        <v>41225</v>
      </c>
      <c r="B4701" s="169">
        <v>4655.95</v>
      </c>
    </row>
    <row r="4702" spans="1:2">
      <c r="A4702" s="170">
        <v>41226</v>
      </c>
      <c r="B4702" s="169">
        <v>4656.37</v>
      </c>
    </row>
    <row r="4703" spans="1:2">
      <c r="A4703" s="170">
        <v>41227</v>
      </c>
      <c r="B4703" s="169">
        <v>4656.6099999999997</v>
      </c>
    </row>
    <row r="4704" spans="1:2">
      <c r="A4704" s="170">
        <v>41228</v>
      </c>
      <c r="B4704" s="169">
        <v>4656.91</v>
      </c>
    </row>
    <row r="4705" spans="1:2">
      <c r="A4705" s="170">
        <v>41229</v>
      </c>
      <c r="B4705" s="169">
        <v>4657.09</v>
      </c>
    </row>
    <row r="4706" spans="1:2">
      <c r="A4706" s="170">
        <v>41230</v>
      </c>
      <c r="B4706" s="169">
        <v>4657.26</v>
      </c>
    </row>
    <row r="4707" spans="1:2">
      <c r="A4707" s="170">
        <v>41231</v>
      </c>
      <c r="B4707" s="169">
        <v>4657.6499999999996</v>
      </c>
    </row>
    <row r="4708" spans="1:2">
      <c r="A4708" s="170">
        <v>41232</v>
      </c>
      <c r="B4708" s="169">
        <v>4657.97</v>
      </c>
    </row>
    <row r="4709" spans="1:2">
      <c r="A4709" s="170">
        <v>41233</v>
      </c>
      <c r="B4709" s="169">
        <v>4658.26</v>
      </c>
    </row>
    <row r="4710" spans="1:2">
      <c r="A4710" s="170">
        <v>41234</v>
      </c>
      <c r="B4710" s="169">
        <v>4658.5200000000004</v>
      </c>
    </row>
    <row r="4711" spans="1:2">
      <c r="A4711" s="170">
        <v>41235</v>
      </c>
      <c r="B4711" s="169">
        <v>4658.93</v>
      </c>
    </row>
    <row r="4712" spans="1:2">
      <c r="A4712" s="170">
        <v>41236</v>
      </c>
      <c r="B4712" s="169">
        <v>4659.24</v>
      </c>
    </row>
    <row r="4713" spans="1:2">
      <c r="A4713" s="170">
        <v>41237</v>
      </c>
      <c r="B4713" s="169">
        <v>4659.4399999999996</v>
      </c>
    </row>
    <row r="4714" spans="1:2">
      <c r="A4714" s="170">
        <v>41238</v>
      </c>
      <c r="B4714" s="169">
        <v>4659.74</v>
      </c>
    </row>
    <row r="4715" spans="1:2">
      <c r="A4715" s="170">
        <v>41239</v>
      </c>
      <c r="B4715" s="169">
        <v>4659.9399999999996</v>
      </c>
    </row>
    <row r="4716" spans="1:2">
      <c r="A4716" s="170">
        <v>41240</v>
      </c>
      <c r="B4716" s="169">
        <v>4660.1000000000004</v>
      </c>
    </row>
    <row r="4717" spans="1:2">
      <c r="A4717" s="170">
        <v>41241</v>
      </c>
      <c r="B4717" s="169">
        <v>4660.2</v>
      </c>
    </row>
    <row r="4718" spans="1:2">
      <c r="A4718" s="170">
        <v>41242</v>
      </c>
      <c r="B4718" s="169">
        <v>4660.32</v>
      </c>
    </row>
    <row r="4719" spans="1:2">
      <c r="A4719" s="170">
        <v>41243</v>
      </c>
      <c r="B4719" s="169">
        <v>4660.4799999999996</v>
      </c>
    </row>
    <row r="4720" spans="1:2">
      <c r="A4720" s="170">
        <v>41244</v>
      </c>
      <c r="B4720" s="169">
        <v>4660.58</v>
      </c>
    </row>
    <row r="4721" spans="1:2">
      <c r="A4721" s="170">
        <v>41245</v>
      </c>
      <c r="B4721" s="169">
        <v>4660.66</v>
      </c>
    </row>
    <row r="4722" spans="1:2">
      <c r="A4722" s="170">
        <v>41246</v>
      </c>
      <c r="B4722" s="169">
        <v>4660.76</v>
      </c>
    </row>
    <row r="4723" spans="1:2">
      <c r="A4723" s="170">
        <v>41247</v>
      </c>
      <c r="B4723" s="169">
        <v>4660.8500000000004</v>
      </c>
    </row>
    <row r="4724" spans="1:2">
      <c r="A4724" s="170">
        <v>41248</v>
      </c>
      <c r="B4724" s="169">
        <v>4660.93</v>
      </c>
    </row>
    <row r="4725" spans="1:2">
      <c r="A4725" s="170">
        <v>41249</v>
      </c>
      <c r="B4725" s="169">
        <v>4660.95</v>
      </c>
    </row>
    <row r="4726" spans="1:2">
      <c r="A4726" s="170">
        <v>41250</v>
      </c>
      <c r="B4726" s="169">
        <v>4660.9799999999996</v>
      </c>
    </row>
    <row r="4727" spans="1:2">
      <c r="A4727" s="170">
        <v>41251</v>
      </c>
      <c r="B4727" s="169">
        <v>4660.99</v>
      </c>
    </row>
    <row r="4728" spans="1:2">
      <c r="A4728" s="170">
        <v>41252</v>
      </c>
      <c r="B4728" s="169">
        <v>4661.0200000000004</v>
      </c>
    </row>
    <row r="4729" spans="1:2">
      <c r="A4729" s="170">
        <v>41253</v>
      </c>
      <c r="B4729" s="169">
        <v>4661.03</v>
      </c>
    </row>
    <row r="4730" spans="1:2">
      <c r="A4730" s="170">
        <v>41254</v>
      </c>
      <c r="B4730" s="169">
        <v>4661.05</v>
      </c>
    </row>
    <row r="4731" spans="1:2">
      <c r="A4731" s="170">
        <v>41255</v>
      </c>
      <c r="B4731" s="169">
        <v>4661</v>
      </c>
    </row>
    <row r="4732" spans="1:2">
      <c r="A4732" s="170">
        <v>41256</v>
      </c>
      <c r="B4732" s="169">
        <v>4661.05</v>
      </c>
    </row>
    <row r="4733" spans="1:2">
      <c r="A4733" s="170">
        <v>41257</v>
      </c>
      <c r="B4733" s="169">
        <v>4661.09</v>
      </c>
    </row>
    <row r="4734" spans="1:2">
      <c r="A4734" s="170">
        <v>41258</v>
      </c>
      <c r="B4734" s="169">
        <v>4661.12</v>
      </c>
    </row>
    <row r="4735" spans="1:2">
      <c r="A4735" s="170">
        <v>41259</v>
      </c>
      <c r="B4735" s="169">
        <v>4661.13</v>
      </c>
    </row>
    <row r="4736" spans="1:2">
      <c r="A4736" s="170">
        <v>41260</v>
      </c>
      <c r="B4736" s="169">
        <v>4661.08</v>
      </c>
    </row>
    <row r="4737" spans="1:2">
      <c r="A4737" s="170">
        <v>41261</v>
      </c>
      <c r="B4737" s="169">
        <v>4661.1400000000003</v>
      </c>
    </row>
    <row r="4738" spans="1:2">
      <c r="A4738" s="170">
        <v>41262</v>
      </c>
      <c r="B4738" s="169">
        <v>4661.1000000000004</v>
      </c>
    </row>
    <row r="4739" spans="1:2">
      <c r="A4739" s="170">
        <v>41263</v>
      </c>
      <c r="B4739" s="169">
        <v>4661.1499999999996</v>
      </c>
    </row>
    <row r="4740" spans="1:2">
      <c r="A4740" s="170">
        <v>41264</v>
      </c>
      <c r="B4740" s="169">
        <v>4661.12</v>
      </c>
    </row>
    <row r="4741" spans="1:2">
      <c r="A4741" s="170">
        <v>41265</v>
      </c>
      <c r="B4741" s="169">
        <v>4661.09</v>
      </c>
    </row>
    <row r="4742" spans="1:2">
      <c r="A4742" s="170">
        <v>41266</v>
      </c>
      <c r="B4742" s="169">
        <v>4661.07</v>
      </c>
    </row>
    <row r="4743" spans="1:2">
      <c r="A4743" s="170">
        <v>41267</v>
      </c>
      <c r="B4743" s="169">
        <v>4661.1099999999997</v>
      </c>
    </row>
    <row r="4744" spans="1:2">
      <c r="A4744" s="170">
        <v>41268</v>
      </c>
      <c r="B4744" s="169">
        <v>4661.08</v>
      </c>
    </row>
    <row r="4745" spans="1:2">
      <c r="A4745" s="170">
        <v>41269</v>
      </c>
      <c r="B4745" s="169">
        <v>4661.05</v>
      </c>
    </row>
    <row r="4746" spans="1:2">
      <c r="A4746" s="170">
        <v>41270</v>
      </c>
      <c r="B4746" s="169">
        <v>4661.0200000000004</v>
      </c>
    </row>
    <row r="4747" spans="1:2">
      <c r="A4747" s="170">
        <v>41271</v>
      </c>
      <c r="B4747" s="169">
        <v>4660.97</v>
      </c>
    </row>
    <row r="4748" spans="1:2">
      <c r="A4748" s="170">
        <v>41272</v>
      </c>
      <c r="B4748" s="169">
        <v>4660.95</v>
      </c>
    </row>
    <row r="4749" spans="1:2">
      <c r="A4749" s="170">
        <v>41273</v>
      </c>
      <c r="B4749" s="169">
        <v>4660.99</v>
      </c>
    </row>
    <row r="4750" spans="1:2">
      <c r="A4750" s="170">
        <v>41274</v>
      </c>
      <c r="B4750" s="169">
        <v>4661.0200000000004</v>
      </c>
    </row>
    <row r="4751" spans="1:2">
      <c r="A4751" s="170">
        <v>41275</v>
      </c>
      <c r="B4751" s="169">
        <v>4661.03</v>
      </c>
    </row>
    <row r="4752" spans="1:2">
      <c r="A4752" s="170">
        <v>41276</v>
      </c>
      <c r="B4752" s="169">
        <v>4661.05</v>
      </c>
    </row>
    <row r="4753" spans="1:2">
      <c r="A4753" s="170">
        <v>41277</v>
      </c>
      <c r="B4753" s="169">
        <v>4661.04</v>
      </c>
    </row>
    <row r="4754" spans="1:2">
      <c r="A4754" s="170">
        <v>41278</v>
      </c>
      <c r="B4754" s="169">
        <v>4661.0600000000004</v>
      </c>
    </row>
    <row r="4755" spans="1:2">
      <c r="A4755" s="170">
        <v>41279</v>
      </c>
      <c r="B4755" s="169">
        <v>4661.07</v>
      </c>
    </row>
    <row r="4756" spans="1:2">
      <c r="A4756" s="170">
        <v>41280</v>
      </c>
      <c r="B4756" s="169">
        <v>4661.03</v>
      </c>
    </row>
    <row r="4757" spans="1:2">
      <c r="A4757" s="170">
        <v>41281</v>
      </c>
      <c r="B4757" s="169">
        <v>4661.05</v>
      </c>
    </row>
    <row r="4758" spans="1:2">
      <c r="A4758" s="170">
        <v>41282</v>
      </c>
      <c r="B4758" s="169">
        <v>4661.08</v>
      </c>
    </row>
    <row r="4759" spans="1:2">
      <c r="A4759" s="170">
        <v>41283</v>
      </c>
      <c r="B4759" s="169">
        <v>4661.1000000000004</v>
      </c>
    </row>
    <row r="4760" spans="1:2">
      <c r="A4760" s="170">
        <v>41284</v>
      </c>
      <c r="B4760" s="169">
        <v>4661.08</v>
      </c>
    </row>
    <row r="4761" spans="1:2">
      <c r="A4761" s="170">
        <v>41285</v>
      </c>
      <c r="B4761" s="169">
        <v>4661.05</v>
      </c>
    </row>
    <row r="4762" spans="1:2">
      <c r="A4762" s="170">
        <v>41286</v>
      </c>
      <c r="B4762" s="169">
        <v>4661.0110000000004</v>
      </c>
    </row>
    <row r="4763" spans="1:2">
      <c r="A4763" s="170">
        <v>41287</v>
      </c>
      <c r="B4763" s="169">
        <v>4661.12</v>
      </c>
    </row>
    <row r="4764" spans="1:2">
      <c r="A4764" s="170">
        <v>41288</v>
      </c>
      <c r="B4764" s="169">
        <v>4661.17</v>
      </c>
    </row>
    <row r="4765" spans="1:2">
      <c r="A4765" s="170">
        <v>41289</v>
      </c>
      <c r="B4765" s="169">
        <v>4661.1000000000004</v>
      </c>
    </row>
    <row r="4766" spans="1:2">
      <c r="A4766" s="170">
        <v>41290</v>
      </c>
      <c r="B4766" s="169">
        <v>4661.16</v>
      </c>
    </row>
    <row r="4767" spans="1:2">
      <c r="A4767" s="170">
        <v>41291</v>
      </c>
      <c r="B4767" s="169">
        <v>4661.26</v>
      </c>
    </row>
    <row r="4768" spans="1:2">
      <c r="A4768" s="170">
        <v>41292</v>
      </c>
      <c r="B4768" s="169">
        <v>4661.26</v>
      </c>
    </row>
    <row r="4769" spans="1:2">
      <c r="A4769" s="170">
        <v>41293</v>
      </c>
      <c r="B4769" s="169">
        <v>4661.32</v>
      </c>
    </row>
    <row r="4770" spans="1:2">
      <c r="A4770" s="170">
        <v>41294</v>
      </c>
      <c r="B4770" s="169">
        <v>4661.34</v>
      </c>
    </row>
    <row r="4771" spans="1:2">
      <c r="A4771" s="170">
        <v>41295</v>
      </c>
      <c r="B4771" s="169">
        <v>4661.37</v>
      </c>
    </row>
    <row r="4772" spans="1:2">
      <c r="A4772" s="170">
        <v>41296</v>
      </c>
      <c r="B4772" s="169">
        <v>4661.3599999999997</v>
      </c>
    </row>
    <row r="4773" spans="1:2">
      <c r="A4773" s="170">
        <v>41297</v>
      </c>
      <c r="B4773" s="169">
        <v>4661.24</v>
      </c>
    </row>
    <row r="4774" spans="1:2">
      <c r="A4774" s="170">
        <v>41298</v>
      </c>
      <c r="B4774" s="169">
        <v>4661.03</v>
      </c>
    </row>
    <row r="4775" spans="1:2">
      <c r="A4775" s="170">
        <v>41299</v>
      </c>
      <c r="B4775" s="169">
        <v>4661.08</v>
      </c>
    </row>
    <row r="4776" spans="1:2">
      <c r="A4776" s="170">
        <v>41300</v>
      </c>
      <c r="B4776" s="169">
        <v>4660.97</v>
      </c>
    </row>
    <row r="4777" spans="1:2">
      <c r="A4777" s="170">
        <v>41301</v>
      </c>
      <c r="B4777" s="169">
        <v>4661.08</v>
      </c>
    </row>
    <row r="4778" spans="1:2">
      <c r="A4778" s="170">
        <v>41302</v>
      </c>
      <c r="B4778" s="169">
        <v>4661.08</v>
      </c>
    </row>
    <row r="4779" spans="1:2">
      <c r="A4779" s="170">
        <v>41303</v>
      </c>
      <c r="B4779" s="169">
        <v>4661.09</v>
      </c>
    </row>
    <row r="4780" spans="1:2">
      <c r="A4780" s="170">
        <v>41304</v>
      </c>
      <c r="B4780" s="169">
        <v>4661.0950000000003</v>
      </c>
    </row>
    <row r="4781" spans="1:2">
      <c r="A4781" s="170">
        <v>41305</v>
      </c>
      <c r="B4781" s="169">
        <v>4661.1000000000004</v>
      </c>
    </row>
    <row r="4782" spans="1:2">
      <c r="A4782" s="170">
        <v>41306</v>
      </c>
      <c r="B4782" s="169">
        <v>4661.1049999999996</v>
      </c>
    </row>
    <row r="4783" spans="1:2">
      <c r="A4783" s="170">
        <v>41307</v>
      </c>
      <c r="B4783" s="169">
        <v>4661.1099999999997</v>
      </c>
    </row>
    <row r="4784" spans="1:2">
      <c r="A4784" s="170">
        <v>41308</v>
      </c>
      <c r="B4784" s="169">
        <v>4661.21</v>
      </c>
    </row>
    <row r="4785" spans="1:2">
      <c r="A4785" s="170">
        <v>41309</v>
      </c>
      <c r="B4785" s="169">
        <v>4661.17</v>
      </c>
    </row>
    <row r="4786" spans="1:2">
      <c r="A4786" s="170">
        <v>41310</v>
      </c>
      <c r="B4786" s="169">
        <v>4661.13</v>
      </c>
    </row>
    <row r="4787" spans="1:2">
      <c r="A4787" s="170">
        <v>41311</v>
      </c>
      <c r="B4787" s="169">
        <v>4661.2</v>
      </c>
    </row>
    <row r="4788" spans="1:2">
      <c r="A4788" s="170">
        <v>41312</v>
      </c>
      <c r="B4788" s="169">
        <v>4661.25</v>
      </c>
    </row>
    <row r="4789" spans="1:2">
      <c r="A4789" s="170">
        <v>41313</v>
      </c>
      <c r="B4789" s="169">
        <v>4661.09</v>
      </c>
    </row>
    <row r="4790" spans="1:2">
      <c r="A4790" s="170">
        <v>41314</v>
      </c>
      <c r="B4790" s="169">
        <v>4661.1000000000004</v>
      </c>
    </row>
    <row r="4791" spans="1:2">
      <c r="A4791" s="170">
        <v>41315</v>
      </c>
      <c r="B4791" s="169">
        <v>4661.17</v>
      </c>
    </row>
    <row r="4792" spans="1:2">
      <c r="A4792" s="170">
        <v>41316</v>
      </c>
      <c r="B4792" s="169">
        <v>4661.3500000000004</v>
      </c>
    </row>
    <row r="4793" spans="1:2">
      <c r="A4793" s="170">
        <v>41317</v>
      </c>
      <c r="B4793" s="169">
        <v>4661.16</v>
      </c>
    </row>
    <row r="4794" spans="1:2">
      <c r="A4794" s="170">
        <v>41318</v>
      </c>
      <c r="B4794" s="169">
        <v>4661.09</v>
      </c>
    </row>
    <row r="4795" spans="1:2">
      <c r="A4795" s="170">
        <v>41319</v>
      </c>
      <c r="B4795" s="169">
        <v>4661.1099999999997</v>
      </c>
    </row>
    <row r="4796" spans="1:2">
      <c r="A4796" s="170">
        <v>41320</v>
      </c>
      <c r="B4796" s="169">
        <v>4661.0600000000004</v>
      </c>
    </row>
    <row r="4797" spans="1:2">
      <c r="A4797" s="170">
        <v>41321</v>
      </c>
      <c r="B4797" s="169">
        <v>4661.18</v>
      </c>
    </row>
    <row r="4798" spans="1:2">
      <c r="A4798" s="170">
        <v>41322</v>
      </c>
      <c r="B4798" s="169">
        <v>4661.13</v>
      </c>
    </row>
    <row r="4799" spans="1:2">
      <c r="A4799" s="170">
        <v>41323</v>
      </c>
      <c r="B4799" s="169">
        <v>4661.24</v>
      </c>
    </row>
    <row r="4800" spans="1:2">
      <c r="A4800" s="170">
        <v>41324</v>
      </c>
      <c r="B4800" s="169">
        <v>4661.21</v>
      </c>
    </row>
    <row r="4801" spans="1:2">
      <c r="A4801" s="170">
        <v>41325</v>
      </c>
      <c r="B4801" s="169">
        <v>4661.1099999999997</v>
      </c>
    </row>
    <row r="4802" spans="1:2">
      <c r="A4802" s="170">
        <v>41326</v>
      </c>
      <c r="B4802" s="169">
        <v>4661.1400000000003</v>
      </c>
    </row>
    <row r="4803" spans="1:2">
      <c r="A4803" s="170">
        <v>41327</v>
      </c>
      <c r="B4803" s="169">
        <v>4661.07</v>
      </c>
    </row>
    <row r="4804" spans="1:2">
      <c r="A4804" s="170">
        <v>41328</v>
      </c>
      <c r="B4804" s="169">
        <v>4661.17</v>
      </c>
    </row>
    <row r="4805" spans="1:2">
      <c r="A4805" s="170">
        <v>41329</v>
      </c>
      <c r="B4805" s="169">
        <v>4661.25</v>
      </c>
    </row>
    <row r="4806" spans="1:2">
      <c r="A4806" s="170">
        <v>41330</v>
      </c>
      <c r="B4806" s="169">
        <v>4661.2299999999996</v>
      </c>
    </row>
    <row r="4807" spans="1:2">
      <c r="A4807" s="170">
        <v>41331</v>
      </c>
      <c r="B4807" s="169">
        <v>4661.24</v>
      </c>
    </row>
    <row r="4808" spans="1:2">
      <c r="A4808" s="170">
        <v>41332</v>
      </c>
      <c r="B4808" s="169">
        <v>4661.3500000000004</v>
      </c>
    </row>
    <row r="4809" spans="1:2">
      <c r="A4809" s="170">
        <v>41333</v>
      </c>
      <c r="B4809" s="169">
        <v>4661.18</v>
      </c>
    </row>
    <row r="4810" spans="1:2">
      <c r="A4810" s="170">
        <v>41334</v>
      </c>
      <c r="B4810" s="169">
        <v>4661.0600000000004</v>
      </c>
    </row>
    <row r="4811" spans="1:2">
      <c r="A4811" s="170">
        <v>41335</v>
      </c>
      <c r="B4811" s="169">
        <v>4661.05</v>
      </c>
    </row>
    <row r="4812" spans="1:2">
      <c r="A4812" s="170">
        <v>41336</v>
      </c>
      <c r="B4812" s="169">
        <v>4661.0200000000004</v>
      </c>
    </row>
    <row r="4813" spans="1:2">
      <c r="A4813" s="170">
        <v>41337</v>
      </c>
      <c r="B4813" s="169">
        <v>4661.2</v>
      </c>
    </row>
    <row r="4814" spans="1:2">
      <c r="A4814" s="170">
        <v>41338</v>
      </c>
      <c r="B4814" s="169">
        <v>4661.25</v>
      </c>
    </row>
    <row r="4815" spans="1:2">
      <c r="A4815" s="170">
        <v>41339</v>
      </c>
      <c r="B4815" s="169">
        <v>4661.16</v>
      </c>
    </row>
    <row r="4816" spans="1:2">
      <c r="A4816" s="170">
        <v>41340</v>
      </c>
      <c r="B4816" s="169">
        <v>4661.2</v>
      </c>
    </row>
    <row r="4817" spans="1:2">
      <c r="A4817" s="170">
        <v>41341</v>
      </c>
      <c r="B4817" s="169">
        <v>4661.22</v>
      </c>
    </row>
    <row r="4818" spans="1:2">
      <c r="A4818" s="170">
        <v>41342</v>
      </c>
      <c r="B4818" s="169">
        <v>4661.3</v>
      </c>
    </row>
    <row r="4819" spans="1:2">
      <c r="A4819" s="170">
        <v>41343</v>
      </c>
      <c r="B4819" s="169">
        <v>4661.3100000000004</v>
      </c>
    </row>
    <row r="4820" spans="1:2">
      <c r="A4820" s="170">
        <v>41344</v>
      </c>
      <c r="B4820" s="169">
        <v>4661.3500000000004</v>
      </c>
    </row>
    <row r="4821" spans="1:2">
      <c r="A4821" s="170">
        <v>41345</v>
      </c>
      <c r="B4821" s="169">
        <v>4661.71</v>
      </c>
    </row>
    <row r="4822" spans="1:2">
      <c r="A4822" s="170">
        <v>41346</v>
      </c>
      <c r="B4822" s="169">
        <v>4662.26</v>
      </c>
    </row>
    <row r="4823" spans="1:2">
      <c r="A4823" s="170">
        <v>41347</v>
      </c>
      <c r="B4823" s="169">
        <v>4663.04</v>
      </c>
    </row>
    <row r="4824" spans="1:2">
      <c r="A4824" s="170">
        <v>41348</v>
      </c>
      <c r="B4824" s="169">
        <v>4663.8900000000003</v>
      </c>
    </row>
    <row r="4825" spans="1:2">
      <c r="A4825" s="170">
        <v>41349</v>
      </c>
      <c r="B4825" s="169">
        <v>4664.55</v>
      </c>
    </row>
    <row r="4826" spans="1:2">
      <c r="A4826" s="170">
        <v>41350</v>
      </c>
      <c r="B4826" s="169">
        <v>4665.25</v>
      </c>
    </row>
    <row r="4827" spans="1:2">
      <c r="A4827" s="170">
        <v>41351</v>
      </c>
      <c r="B4827" s="169">
        <v>4665.58</v>
      </c>
    </row>
    <row r="4828" spans="1:2">
      <c r="A4828" s="170">
        <v>41352</v>
      </c>
      <c r="B4828" s="169">
        <v>4665.92</v>
      </c>
    </row>
    <row r="4829" spans="1:2">
      <c r="A4829" s="170">
        <v>41353</v>
      </c>
      <c r="B4829" s="169">
        <v>4666.2299999999996</v>
      </c>
    </row>
    <row r="4830" spans="1:2">
      <c r="A4830" s="170">
        <v>41354</v>
      </c>
      <c r="B4830" s="169">
        <v>4666.92</v>
      </c>
    </row>
    <row r="4831" spans="1:2">
      <c r="A4831" s="170">
        <v>41355</v>
      </c>
      <c r="B4831" s="169">
        <v>4667.0571399999999</v>
      </c>
    </row>
    <row r="4832" spans="1:2">
      <c r="A4832" s="170">
        <v>41356</v>
      </c>
      <c r="B4832" s="169">
        <v>4667.1942900000004</v>
      </c>
    </row>
    <row r="4833" spans="1:2">
      <c r="A4833" s="170">
        <v>41357</v>
      </c>
      <c r="B4833" s="169">
        <v>4667.3314300000002</v>
      </c>
    </row>
    <row r="4834" spans="1:2">
      <c r="A4834" s="170">
        <v>41358</v>
      </c>
      <c r="B4834" s="169">
        <v>4667.46857</v>
      </c>
    </row>
    <row r="4835" spans="1:2">
      <c r="A4835" s="170">
        <v>41359</v>
      </c>
      <c r="B4835" s="169">
        <v>4667.6057099999998</v>
      </c>
    </row>
    <row r="4836" spans="1:2">
      <c r="A4836" s="170">
        <v>41360</v>
      </c>
      <c r="B4836" s="169">
        <v>4667.7428600000003</v>
      </c>
    </row>
    <row r="4837" spans="1:2">
      <c r="A4837" s="170">
        <v>41361</v>
      </c>
      <c r="B4837" s="169">
        <v>4667.88</v>
      </c>
    </row>
    <row r="4838" spans="1:2">
      <c r="A4838" s="170">
        <v>41362</v>
      </c>
      <c r="B4838" s="169">
        <v>4668.1499999999996</v>
      </c>
    </row>
    <row r="4839" spans="1:2">
      <c r="A4839" s="170">
        <v>41363</v>
      </c>
      <c r="B4839" s="169">
        <v>4668.6000000000004</v>
      </c>
    </row>
    <row r="4840" spans="1:2">
      <c r="A4840" s="170">
        <v>41364</v>
      </c>
      <c r="B4840" s="169">
        <v>4669.05</v>
      </c>
    </row>
    <row r="4841" spans="1:2">
      <c r="A4841" s="170">
        <v>41365</v>
      </c>
      <c r="B4841" s="169">
        <v>4669.46</v>
      </c>
    </row>
    <row r="4842" spans="1:2">
      <c r="A4842" s="170">
        <v>41366</v>
      </c>
      <c r="B4842" s="169">
        <v>4669.88</v>
      </c>
    </row>
    <row r="4843" spans="1:2">
      <c r="A4843" s="170">
        <v>41367</v>
      </c>
      <c r="B4843" s="169">
        <v>4670.28</v>
      </c>
    </row>
    <row r="4844" spans="1:2">
      <c r="A4844" s="170">
        <v>41368</v>
      </c>
      <c r="B4844" s="169">
        <v>4670.62</v>
      </c>
    </row>
    <row r="4845" spans="1:2">
      <c r="A4845" s="170">
        <v>41369</v>
      </c>
      <c r="B4845" s="169">
        <v>4670.8966700000001</v>
      </c>
    </row>
    <row r="4846" spans="1:2">
      <c r="A4846" s="170">
        <v>41370</v>
      </c>
      <c r="B4846" s="169">
        <v>4671.13</v>
      </c>
    </row>
    <row r="4847" spans="1:2">
      <c r="A4847" s="170">
        <v>41371</v>
      </c>
      <c r="B4847" s="169">
        <v>4671.33</v>
      </c>
    </row>
    <row r="4848" spans="1:2">
      <c r="A4848" s="170">
        <v>41372</v>
      </c>
      <c r="B4848" s="169">
        <v>4671.3999999999996</v>
      </c>
    </row>
    <row r="4849" spans="1:2">
      <c r="A4849" s="170">
        <v>41373</v>
      </c>
      <c r="B4849" s="169">
        <v>4671.3999999999996</v>
      </c>
    </row>
    <row r="4850" spans="1:2">
      <c r="A4850" s="170">
        <v>41374</v>
      </c>
      <c r="B4850" s="169">
        <v>4671.32</v>
      </c>
    </row>
    <row r="4851" spans="1:2">
      <c r="A4851" s="170">
        <v>41375</v>
      </c>
      <c r="B4851" s="169">
        <v>4671.25</v>
      </c>
    </row>
    <row r="4852" spans="1:2">
      <c r="A4852" s="170">
        <v>41376</v>
      </c>
      <c r="B4852" s="169">
        <v>4671.21</v>
      </c>
    </row>
    <row r="4853" spans="1:2">
      <c r="A4853" s="170">
        <v>41377</v>
      </c>
      <c r="B4853" s="169">
        <v>4671.1000000000004</v>
      </c>
    </row>
    <row r="4854" spans="1:2">
      <c r="A4854" s="170">
        <v>41378</v>
      </c>
      <c r="B4854" s="169">
        <v>4671.01</v>
      </c>
    </row>
    <row r="4855" spans="1:2">
      <c r="A4855" s="170">
        <v>41379</v>
      </c>
      <c r="B4855" s="169">
        <v>4670.8999999999996</v>
      </c>
    </row>
    <row r="4856" spans="1:2">
      <c r="A4856" s="170">
        <v>41380</v>
      </c>
      <c r="B4856" s="169">
        <v>4670.78</v>
      </c>
    </row>
    <row r="4857" spans="1:2">
      <c r="A4857" s="170">
        <v>41381</v>
      </c>
      <c r="B4857" s="169">
        <v>4670.59</v>
      </c>
    </row>
    <row r="4858" spans="1:2">
      <c r="A4858" s="170">
        <v>41382</v>
      </c>
      <c r="B4858" s="169">
        <v>4670.6000000000004</v>
      </c>
    </row>
    <row r="4859" spans="1:2">
      <c r="A4859" s="170">
        <v>41383</v>
      </c>
      <c r="B4859" s="169">
        <v>4670.87</v>
      </c>
    </row>
    <row r="4860" spans="1:2">
      <c r="A4860" s="170">
        <v>41384</v>
      </c>
      <c r="B4860" s="169">
        <v>4671.24</v>
      </c>
    </row>
    <row r="4861" spans="1:2">
      <c r="A4861" s="170">
        <v>41385</v>
      </c>
      <c r="B4861" s="169">
        <v>4671.55</v>
      </c>
    </row>
    <row r="4862" spans="1:2">
      <c r="A4862" s="170">
        <v>41386</v>
      </c>
      <c r="B4862" s="169">
        <v>4671.82</v>
      </c>
    </row>
    <row r="4863" spans="1:2">
      <c r="A4863" s="170">
        <v>41387</v>
      </c>
      <c r="B4863" s="169">
        <v>4672.08</v>
      </c>
    </row>
    <row r="4864" spans="1:2">
      <c r="A4864" s="170">
        <v>41388</v>
      </c>
      <c r="B4864" s="169">
        <v>4672.2924999999996</v>
      </c>
    </row>
    <row r="4865" spans="1:2">
      <c r="A4865" s="170">
        <v>41389</v>
      </c>
      <c r="B4865" s="169">
        <v>4672.5200000000004</v>
      </c>
    </row>
    <row r="4866" spans="1:2">
      <c r="A4866" s="170">
        <v>41390</v>
      </c>
      <c r="B4866" s="169">
        <v>4672.5200000000004</v>
      </c>
    </row>
    <row r="4867" spans="1:2">
      <c r="A4867" s="170">
        <v>41391</v>
      </c>
      <c r="B4867" s="169">
        <v>4672.53</v>
      </c>
    </row>
    <row r="4868" spans="1:2">
      <c r="A4868" s="170">
        <v>41392</v>
      </c>
      <c r="B4868" s="169">
        <v>4672.5600000000004</v>
      </c>
    </row>
    <row r="4869" spans="1:2">
      <c r="A4869" s="170">
        <v>41393</v>
      </c>
      <c r="B4869" s="169">
        <v>4672.6099999999997</v>
      </c>
    </row>
    <row r="4870" spans="1:2">
      <c r="A4870" s="170">
        <v>41394</v>
      </c>
      <c r="B4870" s="169">
        <v>4672.67</v>
      </c>
    </row>
    <row r="4871" spans="1:2">
      <c r="A4871" s="170">
        <v>41395</v>
      </c>
      <c r="B4871" s="169">
        <v>4672.72</v>
      </c>
    </row>
    <row r="4872" spans="1:2">
      <c r="A4872" s="170">
        <v>41396</v>
      </c>
      <c r="B4872" s="169">
        <v>4672.7</v>
      </c>
    </row>
    <row r="4873" spans="1:2">
      <c r="A4873" s="170">
        <v>41397</v>
      </c>
      <c r="B4873" s="169">
        <v>4672.63</v>
      </c>
    </row>
    <row r="4874" spans="1:2">
      <c r="A4874" s="170">
        <v>41398</v>
      </c>
      <c r="B4874" s="169">
        <v>4672.6000000000004</v>
      </c>
    </row>
    <row r="4875" spans="1:2">
      <c r="A4875" s="170">
        <v>41399</v>
      </c>
      <c r="B4875" s="169">
        <v>4672.6000000000004</v>
      </c>
    </row>
    <row r="4876" spans="1:2">
      <c r="A4876" s="170">
        <v>41400</v>
      </c>
      <c r="B4876" s="169">
        <v>4672.63</v>
      </c>
    </row>
    <row r="4877" spans="1:2">
      <c r="A4877" s="170">
        <v>41401</v>
      </c>
      <c r="B4877" s="169">
        <v>4672.67</v>
      </c>
    </row>
    <row r="4878" spans="1:2">
      <c r="A4878" s="170">
        <v>41402</v>
      </c>
      <c r="B4878" s="169">
        <v>4672.66</v>
      </c>
    </row>
    <row r="4879" spans="1:2">
      <c r="A4879" s="170">
        <v>41403</v>
      </c>
      <c r="B4879" s="169">
        <v>4672.6400000000003</v>
      </c>
    </row>
    <row r="4880" spans="1:2">
      <c r="A4880" s="170">
        <v>41404</v>
      </c>
      <c r="B4880" s="169">
        <v>4672.6000000000004</v>
      </c>
    </row>
    <row r="4881" spans="1:2">
      <c r="A4881" s="170">
        <v>41405</v>
      </c>
      <c r="B4881" s="169">
        <v>4672.7</v>
      </c>
    </row>
    <row r="4882" spans="1:2">
      <c r="A4882" s="170">
        <v>41406</v>
      </c>
      <c r="B4882" s="169">
        <v>4672.68</v>
      </c>
    </row>
    <row r="4883" spans="1:2">
      <c r="A4883" s="170">
        <v>41407</v>
      </c>
      <c r="B4883" s="169">
        <v>4672.67</v>
      </c>
    </row>
    <row r="4884" spans="1:2">
      <c r="A4884" s="170">
        <v>41408</v>
      </c>
      <c r="B4884" s="169">
        <v>4672.66</v>
      </c>
    </row>
    <row r="4885" spans="1:2">
      <c r="A4885" s="170">
        <v>41409</v>
      </c>
      <c r="B4885" s="169">
        <v>4672.68</v>
      </c>
    </row>
    <row r="4886" spans="1:2">
      <c r="A4886" s="170">
        <v>41410</v>
      </c>
      <c r="B4886" s="169">
        <v>4672.7</v>
      </c>
    </row>
    <row r="4887" spans="1:2">
      <c r="A4887" s="170">
        <v>41411</v>
      </c>
      <c r="B4887" s="169">
        <v>4672.62</v>
      </c>
    </row>
    <row r="4888" spans="1:2">
      <c r="A4888" s="170">
        <v>41412</v>
      </c>
      <c r="B4888" s="169">
        <v>4672.63</v>
      </c>
    </row>
    <row r="4889" spans="1:2">
      <c r="A4889" s="170">
        <v>41413</v>
      </c>
      <c r="B4889" s="169">
        <v>4672.55</v>
      </c>
    </row>
    <row r="4890" spans="1:2">
      <c r="A4890" s="170">
        <v>41414</v>
      </c>
      <c r="B4890" s="169">
        <v>4672.51</v>
      </c>
    </row>
    <row r="4891" spans="1:2">
      <c r="A4891" s="170">
        <v>41415</v>
      </c>
      <c r="B4891" s="169">
        <v>4672.4799999999996</v>
      </c>
    </row>
    <row r="4892" spans="1:2">
      <c r="A4892" s="170">
        <v>41416</v>
      </c>
      <c r="B4892" s="169">
        <v>4672.47</v>
      </c>
    </row>
    <row r="4893" spans="1:2">
      <c r="A4893" s="170">
        <v>41417</v>
      </c>
      <c r="B4893" s="169">
        <v>4672.51</v>
      </c>
    </row>
    <row r="4894" spans="1:2">
      <c r="A4894" s="170">
        <v>41418</v>
      </c>
      <c r="B4894" s="169">
        <v>4672.58</v>
      </c>
    </row>
    <row r="4895" spans="1:2">
      <c r="A4895" s="170">
        <v>41419</v>
      </c>
      <c r="B4895" s="169">
        <v>4672.5600000000004</v>
      </c>
    </row>
    <row r="4896" spans="1:2">
      <c r="A4896" s="170">
        <v>41420</v>
      </c>
      <c r="B4896" s="169">
        <v>4672.4799999999996</v>
      </c>
    </row>
    <row r="4897" spans="1:2">
      <c r="A4897" s="170">
        <v>41421</v>
      </c>
      <c r="B4897" s="169">
        <v>4672.37</v>
      </c>
    </row>
    <row r="4898" spans="1:2">
      <c r="A4898" s="170">
        <v>41422</v>
      </c>
      <c r="B4898" s="169">
        <v>4672.2299999999996</v>
      </c>
    </row>
    <row r="4899" spans="1:2">
      <c r="A4899" s="170">
        <v>41423</v>
      </c>
      <c r="B4899" s="169">
        <v>4672.1000000000004</v>
      </c>
    </row>
    <row r="4900" spans="1:2">
      <c r="A4900" s="170">
        <v>41424</v>
      </c>
      <c r="B4900" s="169">
        <v>4671.9799999999996</v>
      </c>
    </row>
    <row r="4901" spans="1:2">
      <c r="A4901" s="170">
        <v>41425</v>
      </c>
      <c r="B4901" s="169">
        <v>4671.8599999999997</v>
      </c>
    </row>
    <row r="4902" spans="1:2">
      <c r="A4902" s="170">
        <v>41426</v>
      </c>
      <c r="B4902" s="169">
        <v>4671.71</v>
      </c>
    </row>
    <row r="4903" spans="1:2">
      <c r="A4903" s="170">
        <v>41427</v>
      </c>
      <c r="B4903" s="169">
        <v>4671.49</v>
      </c>
    </row>
    <row r="4904" spans="1:2">
      <c r="A4904" s="170">
        <v>41428</v>
      </c>
      <c r="B4904" s="169">
        <v>4671.26</v>
      </c>
    </row>
    <row r="4905" spans="1:2">
      <c r="A4905" s="170">
        <v>41429</v>
      </c>
      <c r="B4905" s="169">
        <v>4671.01</v>
      </c>
    </row>
    <row r="4906" spans="1:2">
      <c r="A4906" s="170">
        <v>41430</v>
      </c>
      <c r="B4906" s="169">
        <v>4670.82</v>
      </c>
    </row>
    <row r="4907" spans="1:2">
      <c r="A4907" s="170">
        <v>41431</v>
      </c>
      <c r="B4907" s="169">
        <v>4670.6400000000003</v>
      </c>
    </row>
    <row r="4908" spans="1:2">
      <c r="A4908" s="170">
        <v>41432</v>
      </c>
      <c r="B4908" s="169">
        <v>4670.47</v>
      </c>
    </row>
    <row r="4909" spans="1:2">
      <c r="A4909" s="170">
        <v>41433</v>
      </c>
      <c r="B4909" s="169">
        <v>4670.26</v>
      </c>
    </row>
    <row r="4910" spans="1:2">
      <c r="A4910" s="170">
        <v>41434</v>
      </c>
      <c r="B4910" s="169">
        <v>4669.96</v>
      </c>
    </row>
    <row r="4911" spans="1:2">
      <c r="A4911" s="170">
        <v>41435</v>
      </c>
      <c r="B4911" s="169">
        <v>4669.67</v>
      </c>
    </row>
    <row r="4912" spans="1:2">
      <c r="A4912" s="170">
        <v>41436</v>
      </c>
      <c r="B4912" s="169">
        <v>4669.3</v>
      </c>
    </row>
    <row r="4913" spans="1:2">
      <c r="A4913" s="170">
        <v>41437</v>
      </c>
      <c r="B4913" s="169">
        <v>4668.92</v>
      </c>
    </row>
    <row r="4914" spans="1:2">
      <c r="A4914" s="170">
        <v>41438</v>
      </c>
      <c r="B4914" s="169">
        <v>4668.54</v>
      </c>
    </row>
    <row r="4915" spans="1:2">
      <c r="A4915" s="170">
        <v>41439</v>
      </c>
      <c r="B4915" s="169">
        <v>4668.1400000000003</v>
      </c>
    </row>
    <row r="4916" spans="1:2">
      <c r="A4916" s="170">
        <v>41440</v>
      </c>
      <c r="B4916" s="169">
        <v>4667.78</v>
      </c>
    </row>
    <row r="4917" spans="1:2">
      <c r="A4917" s="170">
        <v>41441</v>
      </c>
      <c r="B4917" s="169">
        <v>4667.38</v>
      </c>
    </row>
    <row r="4918" spans="1:2">
      <c r="A4918" s="170">
        <v>41442</v>
      </c>
      <c r="B4918" s="169">
        <v>4667</v>
      </c>
    </row>
    <row r="4919" spans="1:2">
      <c r="A4919" s="170">
        <v>41443</v>
      </c>
      <c r="B4919" s="169">
        <v>4666.5600000000004</v>
      </c>
    </row>
    <row r="4920" spans="1:2">
      <c r="A4920" s="170">
        <v>41444</v>
      </c>
      <c r="B4920" s="169">
        <v>4666.05</v>
      </c>
    </row>
    <row r="4921" spans="1:2">
      <c r="A4921" s="170">
        <v>41445</v>
      </c>
      <c r="B4921" s="169">
        <v>4665.58</v>
      </c>
    </row>
    <row r="4922" spans="1:2">
      <c r="A4922" s="170">
        <v>41446</v>
      </c>
      <c r="B4922" s="169">
        <v>4665.09</v>
      </c>
    </row>
    <row r="4923" spans="1:2">
      <c r="A4923" s="170">
        <v>41447</v>
      </c>
      <c r="B4923" s="169">
        <v>4664.63</v>
      </c>
    </row>
    <row r="4924" spans="1:2">
      <c r="A4924" s="170">
        <v>41448</v>
      </c>
      <c r="B4924" s="169">
        <v>4664.17</v>
      </c>
    </row>
    <row r="4925" spans="1:2">
      <c r="A4925" s="170">
        <v>41449</v>
      </c>
      <c r="B4925" s="169">
        <v>4663.7299999999996</v>
      </c>
    </row>
    <row r="4926" spans="1:2">
      <c r="A4926" s="170">
        <v>41450</v>
      </c>
      <c r="B4926" s="169">
        <v>4663.2700000000004</v>
      </c>
    </row>
    <row r="4927" spans="1:2">
      <c r="A4927" s="170">
        <v>41451</v>
      </c>
      <c r="B4927" s="169">
        <v>4662.8100000000004</v>
      </c>
    </row>
    <row r="4928" spans="1:2">
      <c r="A4928" s="170">
        <v>41452</v>
      </c>
      <c r="B4928" s="169">
        <v>4662.3599999999997</v>
      </c>
    </row>
    <row r="4929" spans="1:2">
      <c r="A4929" s="170">
        <v>41453</v>
      </c>
      <c r="B4929" s="169">
        <v>4661.91</v>
      </c>
    </row>
    <row r="4930" spans="1:2">
      <c r="A4930" s="170">
        <v>41454</v>
      </c>
      <c r="B4930" s="169">
        <v>4661.46</v>
      </c>
    </row>
    <row r="4931" spans="1:2">
      <c r="A4931" s="170">
        <v>41455</v>
      </c>
      <c r="B4931" s="169">
        <v>4661</v>
      </c>
    </row>
    <row r="4932" spans="1:2">
      <c r="A4932" s="170">
        <v>41456</v>
      </c>
      <c r="B4932" s="169">
        <v>4660.5600000000004</v>
      </c>
    </row>
    <row r="4933" spans="1:2">
      <c r="A4933" s="170">
        <v>41457</v>
      </c>
      <c r="B4933" s="169">
        <v>4660.02556</v>
      </c>
    </row>
    <row r="4934" spans="1:2">
      <c r="A4934" s="170">
        <v>41458</v>
      </c>
      <c r="B4934" s="169">
        <v>4659.4911099999999</v>
      </c>
    </row>
    <row r="4935" spans="1:2">
      <c r="A4935" s="170">
        <v>41459</v>
      </c>
      <c r="B4935" s="169">
        <v>4658.9566699999996</v>
      </c>
    </row>
    <row r="4936" spans="1:2">
      <c r="A4936" s="170">
        <v>41460</v>
      </c>
      <c r="B4936" s="169">
        <v>4658.4222200000004</v>
      </c>
    </row>
    <row r="4937" spans="1:2">
      <c r="A4937" s="170">
        <v>41461</v>
      </c>
      <c r="B4937" s="169">
        <v>4657.88778</v>
      </c>
    </row>
    <row r="4938" spans="1:2">
      <c r="A4938" s="170">
        <v>41462</v>
      </c>
      <c r="B4938" s="169">
        <v>4657.3533299999999</v>
      </c>
    </row>
    <row r="4939" spans="1:2">
      <c r="A4939" s="170">
        <v>41463</v>
      </c>
      <c r="B4939" s="169">
        <v>4656.8188899999996</v>
      </c>
    </row>
    <row r="4940" spans="1:2">
      <c r="A4940" s="170">
        <v>41464</v>
      </c>
      <c r="B4940" s="169">
        <v>4656.2844400000004</v>
      </c>
    </row>
    <row r="4941" spans="1:2">
      <c r="A4941" s="170">
        <v>41465</v>
      </c>
      <c r="B4941" s="169">
        <v>4655.75</v>
      </c>
    </row>
    <row r="4942" spans="1:2">
      <c r="A4942" s="170">
        <v>41466</v>
      </c>
      <c r="B4942" s="169">
        <v>4655.42</v>
      </c>
    </row>
    <row r="4943" spans="1:2">
      <c r="A4943" s="170">
        <v>41467</v>
      </c>
      <c r="B4943" s="169">
        <v>4655.01</v>
      </c>
    </row>
    <row r="4944" spans="1:2">
      <c r="A4944" s="170">
        <v>41468</v>
      </c>
      <c r="B4944" s="169">
        <v>4654.6099999999997</v>
      </c>
    </row>
    <row r="4945" spans="1:2">
      <c r="A4945" s="170">
        <v>41469</v>
      </c>
      <c r="B4945" s="169">
        <v>4654.24</v>
      </c>
    </row>
    <row r="4946" spans="1:2">
      <c r="A4946" s="170">
        <v>41470</v>
      </c>
      <c r="B4946" s="169">
        <v>4653.76</v>
      </c>
    </row>
    <row r="4947" spans="1:2">
      <c r="A4947" s="170">
        <v>41471</v>
      </c>
      <c r="B4947" s="169">
        <v>4653.3599999999997</v>
      </c>
    </row>
    <row r="4948" spans="1:2">
      <c r="A4948" s="170">
        <v>41472</v>
      </c>
      <c r="B4948" s="169">
        <v>4653.05</v>
      </c>
    </row>
    <row r="4949" spans="1:2">
      <c r="A4949" s="170">
        <v>41473</v>
      </c>
      <c r="B4949" s="169">
        <v>4652.71</v>
      </c>
    </row>
    <row r="4950" spans="1:2">
      <c r="A4950" s="170">
        <v>41474</v>
      </c>
      <c r="B4950" s="169">
        <v>4652.41</v>
      </c>
    </row>
    <row r="4951" spans="1:2">
      <c r="A4951" s="170">
        <v>41475</v>
      </c>
      <c r="B4951" s="169">
        <v>4652</v>
      </c>
    </row>
    <row r="4952" spans="1:2">
      <c r="A4952" s="170">
        <v>41476</v>
      </c>
      <c r="B4952" s="169">
        <v>4651.6499999999996</v>
      </c>
    </row>
    <row r="4953" spans="1:2">
      <c r="A4953" s="170">
        <v>41477</v>
      </c>
      <c r="B4953" s="169">
        <v>4651.26</v>
      </c>
    </row>
    <row r="4954" spans="1:2">
      <c r="A4954" s="170">
        <v>41478</v>
      </c>
      <c r="B4954" s="169">
        <v>4650.93</v>
      </c>
    </row>
    <row r="4955" spans="1:2">
      <c r="A4955" s="170">
        <v>41479</v>
      </c>
      <c r="B4955" s="169">
        <v>4650.51</v>
      </c>
    </row>
    <row r="4956" spans="1:2">
      <c r="A4956" s="170">
        <v>41480</v>
      </c>
      <c r="B4956" s="169">
        <v>4650.3599999999997</v>
      </c>
    </row>
    <row r="4957" spans="1:2">
      <c r="A4957" s="170">
        <v>41481</v>
      </c>
      <c r="B4957" s="169">
        <v>4650.4880000000003</v>
      </c>
    </row>
    <row r="4958" spans="1:2">
      <c r="A4958" s="170">
        <v>41482</v>
      </c>
      <c r="B4958" s="169">
        <v>4650.0603600000004</v>
      </c>
    </row>
    <row r="4959" spans="1:2">
      <c r="A4959" s="170">
        <v>41483</v>
      </c>
      <c r="B4959" s="169">
        <v>4649.6431300000004</v>
      </c>
    </row>
    <row r="4960" spans="1:2">
      <c r="A4960" s="170">
        <v>41484</v>
      </c>
      <c r="B4960" s="169">
        <v>4649.1980000000003</v>
      </c>
    </row>
    <row r="4961" spans="1:2">
      <c r="A4961" s="170">
        <v>41485</v>
      </c>
      <c r="B4961" s="169">
        <v>4648.7014300000001</v>
      </c>
    </row>
    <row r="4962" spans="1:2">
      <c r="A4962" s="170">
        <v>41486</v>
      </c>
      <c r="B4962" s="169">
        <v>4648.0784599999997</v>
      </c>
    </row>
    <row r="4963" spans="1:2">
      <c r="A4963" s="170">
        <v>41487</v>
      </c>
      <c r="B4963" s="169">
        <v>4647.5985700000001</v>
      </c>
    </row>
    <row r="4964" spans="1:2">
      <c r="A4964" s="170">
        <v>41488</v>
      </c>
      <c r="B4964" s="169">
        <v>4647.1528600000001</v>
      </c>
    </row>
    <row r="4965" spans="1:2">
      <c r="A4965" s="170">
        <v>41489</v>
      </c>
      <c r="B4965" s="169">
        <v>4646.6728599999997</v>
      </c>
    </row>
    <row r="4966" spans="1:2">
      <c r="A4966" s="170">
        <v>41490</v>
      </c>
      <c r="B4966" s="169">
        <v>4646.1850000000004</v>
      </c>
    </row>
    <row r="4967" spans="1:2">
      <c r="A4967" s="170">
        <v>41491</v>
      </c>
      <c r="B4967" s="169">
        <v>4645.6864299999997</v>
      </c>
    </row>
    <row r="4968" spans="1:2">
      <c r="A4968" s="170">
        <v>41492</v>
      </c>
      <c r="B4968" s="169">
        <v>4645.1719999999996</v>
      </c>
    </row>
    <row r="4969" spans="1:2">
      <c r="A4969" s="170">
        <v>41493</v>
      </c>
      <c r="B4969" s="169">
        <v>4644.68</v>
      </c>
    </row>
    <row r="4970" spans="1:2">
      <c r="A4970" s="170">
        <v>41494</v>
      </c>
      <c r="B4970" s="169">
        <v>4644.3054300000003</v>
      </c>
    </row>
    <row r="4971" spans="1:2">
      <c r="A4971" s="170">
        <v>41495</v>
      </c>
      <c r="B4971" s="169">
        <v>4644.0015999999996</v>
      </c>
    </row>
    <row r="4972" spans="1:2">
      <c r="A4972" s="170">
        <v>41496</v>
      </c>
      <c r="B4972" s="169">
        <v>4643.6977699999998</v>
      </c>
    </row>
    <row r="4973" spans="1:2">
      <c r="A4973" s="170">
        <v>41497</v>
      </c>
      <c r="B4973" s="169">
        <v>4643.3939399999999</v>
      </c>
    </row>
    <row r="4974" spans="1:2">
      <c r="A4974" s="170">
        <v>41498</v>
      </c>
      <c r="B4974" s="169">
        <v>4643.0901100000001</v>
      </c>
    </row>
    <row r="4975" spans="1:2">
      <c r="A4975" s="170">
        <v>41499</v>
      </c>
      <c r="B4975" s="169">
        <v>4642.7862800000003</v>
      </c>
    </row>
    <row r="4976" spans="1:2">
      <c r="A4976" s="170">
        <v>41500</v>
      </c>
      <c r="B4976" s="169">
        <v>4642.4824500000004</v>
      </c>
    </row>
    <row r="4977" spans="1:2">
      <c r="A4977" s="170">
        <v>41501</v>
      </c>
      <c r="B4977" s="169">
        <v>4642.1786199999997</v>
      </c>
    </row>
    <row r="4978" spans="1:2">
      <c r="A4978" s="170">
        <v>41502</v>
      </c>
      <c r="B4978" s="169">
        <v>4641.8747899999998</v>
      </c>
    </row>
    <row r="4979" spans="1:2">
      <c r="A4979" s="170">
        <v>41503</v>
      </c>
      <c r="B4979" s="169">
        <v>4641.57096</v>
      </c>
    </row>
    <row r="4980" spans="1:2">
      <c r="A4980" s="170">
        <v>41504</v>
      </c>
      <c r="B4980" s="169">
        <v>4641.2671300000002</v>
      </c>
    </row>
    <row r="4981" spans="1:2">
      <c r="A4981" s="170">
        <v>41505</v>
      </c>
      <c r="B4981" s="169">
        <v>4640.9633000000003</v>
      </c>
    </row>
    <row r="4982" spans="1:2">
      <c r="A4982" s="170">
        <v>41506</v>
      </c>
      <c r="B4982" s="169">
        <v>4640.6594699999996</v>
      </c>
    </row>
    <row r="4983" spans="1:2">
      <c r="A4983" s="170">
        <v>41507</v>
      </c>
      <c r="B4983" s="169">
        <v>4640.3556399999998</v>
      </c>
    </row>
    <row r="4984" spans="1:2">
      <c r="A4984" s="170">
        <v>41508</v>
      </c>
      <c r="B4984" s="169">
        <v>4640.0518099999999</v>
      </c>
    </row>
    <row r="4985" spans="1:2">
      <c r="A4985" s="170">
        <v>41509</v>
      </c>
      <c r="B4985" s="169">
        <v>4639.7479800000001</v>
      </c>
    </row>
    <row r="4986" spans="1:2">
      <c r="A4986" s="170">
        <v>41510</v>
      </c>
      <c r="B4986" s="169">
        <v>4639.78</v>
      </c>
    </row>
    <row r="4987" spans="1:2">
      <c r="A4987" s="170">
        <v>41511</v>
      </c>
      <c r="B4987" s="169">
        <v>4639.8599999999997</v>
      </c>
    </row>
    <row r="4988" spans="1:2">
      <c r="A4988" s="170">
        <v>41512</v>
      </c>
      <c r="B4988" s="169">
        <v>4639.96</v>
      </c>
    </row>
    <row r="4989" spans="1:2">
      <c r="A4989" s="170">
        <v>41513</v>
      </c>
      <c r="B4989" s="169">
        <v>4640.04</v>
      </c>
    </row>
    <row r="4990" spans="1:2">
      <c r="A4990" s="170">
        <v>41514</v>
      </c>
      <c r="B4990" s="169">
        <v>4640.13</v>
      </c>
    </row>
    <row r="4991" spans="1:2">
      <c r="A4991" s="170">
        <v>41515</v>
      </c>
      <c r="B4991" s="169">
        <v>4640.21</v>
      </c>
    </row>
    <row r="4992" spans="1:2">
      <c r="A4992" s="170">
        <v>41516</v>
      </c>
      <c r="B4992" s="169">
        <v>4640.28</v>
      </c>
    </row>
    <row r="4993" spans="1:2">
      <c r="A4993" s="170">
        <v>41517</v>
      </c>
      <c r="B4993" s="169">
        <v>4640.3599999999997</v>
      </c>
    </row>
    <row r="4994" spans="1:2">
      <c r="A4994" s="170">
        <v>41518</v>
      </c>
      <c r="B4994" s="169">
        <v>4640.4399999999996</v>
      </c>
    </row>
    <row r="4995" spans="1:2">
      <c r="A4995" s="170">
        <v>41519</v>
      </c>
      <c r="B4995" s="169">
        <v>4640.62</v>
      </c>
    </row>
    <row r="4996" spans="1:2">
      <c r="A4996" s="170">
        <v>41520</v>
      </c>
      <c r="B4996" s="169">
        <v>4640.72</v>
      </c>
    </row>
    <row r="4997" spans="1:2">
      <c r="A4997" s="170">
        <v>41521</v>
      </c>
      <c r="B4997" s="169">
        <v>4640.8100000000004</v>
      </c>
    </row>
    <row r="4998" spans="1:2">
      <c r="A4998" s="170">
        <v>41522</v>
      </c>
      <c r="B4998" s="169">
        <v>4640.8900000000003</v>
      </c>
    </row>
    <row r="4999" spans="1:2">
      <c r="A4999" s="170">
        <v>41523</v>
      </c>
      <c r="B4999" s="169">
        <v>4640.96</v>
      </c>
    </row>
    <row r="5000" spans="1:2">
      <c r="A5000" s="170">
        <v>41524</v>
      </c>
      <c r="B5000" s="169">
        <v>4641.05</v>
      </c>
    </row>
    <row r="5001" spans="1:2">
      <c r="A5001" s="170">
        <v>41525</v>
      </c>
      <c r="B5001" s="169">
        <v>4641.1400000000003</v>
      </c>
    </row>
    <row r="5002" spans="1:2">
      <c r="A5002" s="170">
        <v>41526</v>
      </c>
      <c r="B5002" s="169">
        <v>4641.24</v>
      </c>
    </row>
    <row r="5003" spans="1:2">
      <c r="A5003" s="170">
        <v>41527</v>
      </c>
      <c r="B5003" s="169">
        <v>4641.33</v>
      </c>
    </row>
    <row r="5004" spans="1:2">
      <c r="A5004" s="170">
        <v>41528</v>
      </c>
      <c r="B5004" s="169">
        <v>4641.45</v>
      </c>
    </row>
    <row r="5005" spans="1:2">
      <c r="A5005" s="170">
        <v>41529</v>
      </c>
      <c r="B5005" s="169">
        <v>4641.66</v>
      </c>
    </row>
    <row r="5006" spans="1:2">
      <c r="A5006" s="170">
        <v>41530</v>
      </c>
      <c r="B5006" s="169">
        <v>4641.91</v>
      </c>
    </row>
    <row r="5007" spans="1:2">
      <c r="A5007" s="170">
        <v>41531</v>
      </c>
      <c r="B5007" s="169">
        <v>4642.1099999999997</v>
      </c>
    </row>
    <row r="5008" spans="1:2">
      <c r="A5008" s="170">
        <v>41532</v>
      </c>
      <c r="B5008" s="169">
        <v>4642.29</v>
      </c>
    </row>
    <row r="5009" spans="1:2">
      <c r="A5009" s="170">
        <v>41533</v>
      </c>
      <c r="B5009" s="169">
        <v>4642.47</v>
      </c>
    </row>
    <row r="5010" spans="1:2">
      <c r="A5010" s="170">
        <v>41534</v>
      </c>
      <c r="B5010" s="169">
        <v>4642.6099999999997</v>
      </c>
    </row>
    <row r="5011" spans="1:2">
      <c r="A5011" s="170">
        <v>41535</v>
      </c>
      <c r="B5011" s="169">
        <v>4642.79</v>
      </c>
    </row>
    <row r="5012" spans="1:2">
      <c r="A5012" s="170">
        <v>41536</v>
      </c>
      <c r="B5012" s="169">
        <v>4642.9399999999996</v>
      </c>
    </row>
    <row r="5013" spans="1:2">
      <c r="A5013" s="170">
        <v>41537</v>
      </c>
      <c r="B5013" s="169">
        <v>4643.12</v>
      </c>
    </row>
    <row r="5014" spans="1:2">
      <c r="A5014" s="170">
        <v>41538</v>
      </c>
      <c r="B5014" s="169">
        <v>4643.3</v>
      </c>
    </row>
    <row r="5015" spans="1:2">
      <c r="A5015" s="170">
        <v>41539</v>
      </c>
      <c r="B5015" s="169">
        <v>4643.5</v>
      </c>
    </row>
    <row r="5016" spans="1:2">
      <c r="A5016" s="170">
        <v>41540</v>
      </c>
      <c r="B5016" s="169">
        <v>4643.6899999999996</v>
      </c>
    </row>
    <row r="5017" spans="1:2">
      <c r="A5017" s="170">
        <v>41541</v>
      </c>
      <c r="B5017" s="169">
        <v>4643.8900000000003</v>
      </c>
    </row>
    <row r="5018" spans="1:2">
      <c r="A5018" s="170">
        <v>41542</v>
      </c>
      <c r="B5018" s="169">
        <v>4644.12</v>
      </c>
    </row>
    <row r="5019" spans="1:2">
      <c r="A5019" s="170">
        <v>41543</v>
      </c>
      <c r="B5019" s="169">
        <v>4644.33</v>
      </c>
    </row>
    <row r="5020" spans="1:2">
      <c r="A5020" s="170">
        <v>41544</v>
      </c>
      <c r="B5020" s="169">
        <v>4644.54</v>
      </c>
    </row>
    <row r="5021" spans="1:2">
      <c r="A5021" s="170">
        <v>41545</v>
      </c>
      <c r="B5021" s="169">
        <v>4644.75</v>
      </c>
    </row>
    <row r="5022" spans="1:2">
      <c r="A5022" s="170">
        <v>41546</v>
      </c>
      <c r="B5022" s="169">
        <v>4644.9399999999996</v>
      </c>
    </row>
    <row r="5023" spans="1:2">
      <c r="A5023" s="170">
        <v>41547</v>
      </c>
      <c r="B5023" s="169">
        <v>4645.1099999999997</v>
      </c>
    </row>
    <row r="5024" spans="1:2">
      <c r="A5024" s="170">
        <v>41548</v>
      </c>
      <c r="B5024" s="169">
        <v>4645.29</v>
      </c>
    </row>
    <row r="5025" spans="1:2">
      <c r="A5025" s="170">
        <v>41549</v>
      </c>
      <c r="B5025" s="169">
        <v>4645.4799999999996</v>
      </c>
    </row>
    <row r="5026" spans="1:2">
      <c r="A5026" s="170">
        <v>41550</v>
      </c>
      <c r="B5026" s="169">
        <v>4645.68</v>
      </c>
    </row>
    <row r="5027" spans="1:2">
      <c r="A5027" s="170">
        <v>41551</v>
      </c>
      <c r="B5027" s="169">
        <v>4645.88</v>
      </c>
    </row>
    <row r="5028" spans="1:2">
      <c r="A5028" s="170">
        <v>41552</v>
      </c>
      <c r="B5028" s="169">
        <v>4646.08</v>
      </c>
    </row>
    <row r="5029" spans="1:2">
      <c r="A5029" s="170">
        <v>41553</v>
      </c>
      <c r="B5029" s="169">
        <v>4646.26</v>
      </c>
    </row>
    <row r="5030" spans="1:2">
      <c r="A5030" s="170">
        <v>41554</v>
      </c>
      <c r="B5030" s="169">
        <v>4646.45</v>
      </c>
    </row>
    <row r="5031" spans="1:2">
      <c r="A5031" s="170">
        <v>41555</v>
      </c>
      <c r="B5031" s="169">
        <v>4646.63</v>
      </c>
    </row>
    <row r="5032" spans="1:2">
      <c r="A5032" s="170">
        <v>41556</v>
      </c>
      <c r="B5032" s="169">
        <v>4646.8100000000004</v>
      </c>
    </row>
    <row r="5033" spans="1:2">
      <c r="A5033" s="170">
        <v>41557</v>
      </c>
      <c r="B5033" s="169">
        <v>4647.03</v>
      </c>
    </row>
    <row r="5034" spans="1:2">
      <c r="A5034" s="170">
        <v>41558</v>
      </c>
      <c r="B5034" s="169">
        <v>4647.25</v>
      </c>
    </row>
    <row r="5035" spans="1:2">
      <c r="A5035" s="170">
        <v>41559</v>
      </c>
      <c r="B5035" s="169">
        <v>4647.47</v>
      </c>
    </row>
    <row r="5036" spans="1:2">
      <c r="A5036" s="170">
        <v>41560</v>
      </c>
      <c r="B5036" s="169">
        <v>4647.72</v>
      </c>
    </row>
    <row r="5037" spans="1:2">
      <c r="A5037" s="170">
        <v>41561</v>
      </c>
      <c r="B5037" s="169">
        <v>4647.97</v>
      </c>
    </row>
    <row r="5038" spans="1:2">
      <c r="A5038" s="170">
        <v>41562</v>
      </c>
      <c r="B5038" s="169">
        <v>4648.2</v>
      </c>
    </row>
    <row r="5039" spans="1:2">
      <c r="A5039" s="170">
        <v>41563</v>
      </c>
      <c r="B5039" s="169">
        <v>4648.42</v>
      </c>
    </row>
    <row r="5040" spans="1:2">
      <c r="A5040" s="170">
        <v>41564</v>
      </c>
      <c r="B5040" s="169">
        <v>4648.6400000000003</v>
      </c>
    </row>
    <row r="5041" spans="1:2">
      <c r="A5041" s="170">
        <v>41565</v>
      </c>
      <c r="B5041" s="169">
        <v>4648.8599999999997</v>
      </c>
    </row>
    <row r="5042" spans="1:2">
      <c r="A5042" s="170">
        <v>41566</v>
      </c>
      <c r="B5042" s="169">
        <v>4649.08</v>
      </c>
    </row>
    <row r="5043" spans="1:2">
      <c r="A5043" s="170">
        <v>41567</v>
      </c>
      <c r="B5043" s="169">
        <v>4649.3</v>
      </c>
    </row>
    <row r="5044" spans="1:2">
      <c r="A5044" s="170">
        <v>41568</v>
      </c>
      <c r="B5044" s="169">
        <v>4649.5200000000004</v>
      </c>
    </row>
    <row r="5045" spans="1:2">
      <c r="A5045" s="170">
        <v>41569</v>
      </c>
      <c r="B5045" s="169">
        <v>4649.7299999999996</v>
      </c>
    </row>
    <row r="5046" spans="1:2">
      <c r="A5046" s="170">
        <v>41570</v>
      </c>
      <c r="B5046" s="169">
        <v>4649.95</v>
      </c>
    </row>
    <row r="5047" spans="1:2">
      <c r="A5047" s="170">
        <v>41571</v>
      </c>
      <c r="B5047" s="169">
        <v>4650.16</v>
      </c>
    </row>
    <row r="5048" spans="1:2">
      <c r="A5048" s="170">
        <v>41572</v>
      </c>
      <c r="B5048" s="169">
        <v>4650.37</v>
      </c>
    </row>
    <row r="5049" spans="1:2">
      <c r="A5049" s="170">
        <v>41573</v>
      </c>
      <c r="B5049" s="169">
        <v>4650.58</v>
      </c>
    </row>
    <row r="5050" spans="1:2">
      <c r="A5050" s="170">
        <v>41574</v>
      </c>
      <c r="B5050" s="169">
        <v>4650.79</v>
      </c>
    </row>
    <row r="5051" spans="1:2">
      <c r="A5051" s="170">
        <v>41575</v>
      </c>
      <c r="B5051" s="169">
        <v>4651</v>
      </c>
    </row>
    <row r="5052" spans="1:2">
      <c r="A5052" s="170">
        <v>41576</v>
      </c>
      <c r="B5052" s="169">
        <v>4651.25</v>
      </c>
    </row>
    <row r="5053" spans="1:2">
      <c r="A5053" s="170">
        <v>41577</v>
      </c>
      <c r="B5053" s="169">
        <v>4651.47</v>
      </c>
    </row>
    <row r="5054" spans="1:2">
      <c r="A5054" s="170">
        <v>41578</v>
      </c>
      <c r="B5054" s="169">
        <v>4651.68</v>
      </c>
    </row>
    <row r="5055" spans="1:2">
      <c r="A5055" s="170">
        <v>41579</v>
      </c>
      <c r="B5055" s="169">
        <v>4651.8999999999996</v>
      </c>
    </row>
    <row r="5056" spans="1:2">
      <c r="A5056" s="170">
        <v>41580</v>
      </c>
      <c r="B5056" s="169">
        <v>4652.12</v>
      </c>
    </row>
    <row r="5057" spans="1:2">
      <c r="A5057" s="170">
        <v>41581</v>
      </c>
      <c r="B5057" s="169">
        <v>4652.3599999999997</v>
      </c>
    </row>
    <row r="5058" spans="1:2">
      <c r="A5058" s="170">
        <v>41582</v>
      </c>
      <c r="B5058" s="169">
        <v>4652.58</v>
      </c>
    </row>
    <row r="5059" spans="1:2">
      <c r="A5059" s="170">
        <v>41583</v>
      </c>
      <c r="B5059" s="169">
        <v>4652.78</v>
      </c>
    </row>
    <row r="5060" spans="1:2">
      <c r="A5060" s="170">
        <v>41584</v>
      </c>
      <c r="B5060" s="169">
        <v>4653</v>
      </c>
    </row>
    <row r="5061" spans="1:2">
      <c r="A5061" s="170">
        <v>41585</v>
      </c>
      <c r="B5061" s="169">
        <v>4653.21</v>
      </c>
    </row>
    <row r="5062" spans="1:2">
      <c r="A5062" s="170">
        <v>41586</v>
      </c>
      <c r="B5062" s="169">
        <v>4653.42</v>
      </c>
    </row>
    <row r="5063" spans="1:2">
      <c r="A5063" s="170">
        <v>41587</v>
      </c>
      <c r="B5063" s="169">
        <v>4653.62</v>
      </c>
    </row>
    <row r="5064" spans="1:2">
      <c r="A5064" s="170">
        <v>41588</v>
      </c>
      <c r="B5064" s="169">
        <v>4653.82</v>
      </c>
    </row>
    <row r="5065" spans="1:2">
      <c r="A5065" s="170">
        <v>41589</v>
      </c>
      <c r="B5065" s="169">
        <v>4654.03</v>
      </c>
    </row>
    <row r="5066" spans="1:2">
      <c r="A5066" s="170">
        <v>41590</v>
      </c>
      <c r="B5066" s="169">
        <v>4654.2299999999996</v>
      </c>
    </row>
    <row r="5067" spans="1:2">
      <c r="A5067" s="170">
        <v>41591</v>
      </c>
      <c r="B5067" s="169">
        <v>4654.42</v>
      </c>
    </row>
    <row r="5068" spans="1:2">
      <c r="A5068" s="170">
        <v>41592</v>
      </c>
      <c r="B5068" s="169">
        <v>4654.6099999999997</v>
      </c>
    </row>
    <row r="5069" spans="1:2">
      <c r="A5069" s="170">
        <v>41593</v>
      </c>
      <c r="B5069" s="169">
        <v>4654.88</v>
      </c>
    </row>
    <row r="5070" spans="1:2">
      <c r="A5070" s="170">
        <v>41594</v>
      </c>
      <c r="B5070" s="169">
        <v>4655.1000000000004</v>
      </c>
    </row>
    <row r="5071" spans="1:2">
      <c r="A5071" s="170">
        <v>41595</v>
      </c>
      <c r="B5071" s="169">
        <v>4655.33</v>
      </c>
    </row>
    <row r="5072" spans="1:2">
      <c r="A5072" s="170">
        <v>41596</v>
      </c>
      <c r="B5072" s="169">
        <v>4655.53</v>
      </c>
    </row>
    <row r="5073" spans="1:2">
      <c r="A5073" s="170">
        <v>41597</v>
      </c>
      <c r="B5073" s="169">
        <v>4655.74</v>
      </c>
    </row>
    <row r="5074" spans="1:2">
      <c r="A5074" s="170">
        <v>41598</v>
      </c>
      <c r="B5074" s="169">
        <v>4655.9799999999996</v>
      </c>
    </row>
    <row r="5075" spans="1:2">
      <c r="A5075" s="170">
        <v>41599</v>
      </c>
      <c r="B5075" s="169">
        <v>4656.2299999999996</v>
      </c>
    </row>
    <row r="5076" spans="1:2">
      <c r="A5076" s="170">
        <v>41600</v>
      </c>
      <c r="B5076" s="169">
        <v>4656.3900000000003</v>
      </c>
    </row>
    <row r="5077" spans="1:2">
      <c r="A5077" s="170">
        <v>41601</v>
      </c>
      <c r="B5077" s="169">
        <v>4656.58</v>
      </c>
    </row>
    <row r="5078" spans="1:2">
      <c r="A5078" s="170">
        <v>41602</v>
      </c>
      <c r="B5078" s="169">
        <v>4656.78</v>
      </c>
    </row>
    <row r="5079" spans="1:2">
      <c r="A5079" s="170">
        <v>41603</v>
      </c>
      <c r="B5079" s="169">
        <v>4656.96</v>
      </c>
    </row>
    <row r="5080" spans="1:2">
      <c r="A5080" s="170">
        <v>41604</v>
      </c>
      <c r="B5080" s="169">
        <v>4657.1000000000004</v>
      </c>
    </row>
    <row r="5081" spans="1:2">
      <c r="A5081" s="170">
        <v>41605</v>
      </c>
      <c r="B5081" s="169">
        <v>4657.2</v>
      </c>
    </row>
    <row r="5082" spans="1:2">
      <c r="A5082" s="170">
        <v>41606</v>
      </c>
      <c r="B5082" s="169">
        <v>4657.3100000000004</v>
      </c>
    </row>
    <row r="5083" spans="1:2">
      <c r="A5083" s="170">
        <v>41607</v>
      </c>
      <c r="B5083" s="169">
        <v>4657.41</v>
      </c>
    </row>
    <row r="5084" spans="1:2">
      <c r="A5084" s="170">
        <v>41608</v>
      </c>
      <c r="B5084" s="169">
        <v>4657.51</v>
      </c>
    </row>
    <row r="5085" spans="1:2">
      <c r="A5085" s="170">
        <v>41609</v>
      </c>
      <c r="B5085" s="169">
        <v>4657.62</v>
      </c>
    </row>
    <row r="5086" spans="1:2">
      <c r="A5086" s="170">
        <v>41610</v>
      </c>
      <c r="B5086" s="169">
        <v>4657.7</v>
      </c>
    </row>
    <row r="5087" spans="1:2">
      <c r="A5087" s="170">
        <v>41611</v>
      </c>
      <c r="B5087" s="169">
        <v>4657.82</v>
      </c>
    </row>
    <row r="5088" spans="1:2">
      <c r="A5088" s="170">
        <v>41612</v>
      </c>
      <c r="B5088" s="169">
        <v>4657.8900000000003</v>
      </c>
    </row>
    <row r="5089" spans="1:2">
      <c r="A5089" s="170">
        <v>41613</v>
      </c>
      <c r="B5089" s="169">
        <v>4657.95</v>
      </c>
    </row>
    <row r="5090" spans="1:2">
      <c r="A5090" s="170">
        <v>41614</v>
      </c>
      <c r="B5090" s="169">
        <v>4658.0200000000004</v>
      </c>
    </row>
    <row r="5091" spans="1:2">
      <c r="A5091" s="170">
        <v>41615</v>
      </c>
      <c r="B5091" s="169">
        <v>4658.17</v>
      </c>
    </row>
    <row r="5092" spans="1:2">
      <c r="A5092" s="170">
        <v>41616</v>
      </c>
      <c r="B5092" s="169">
        <v>4658.3500000000004</v>
      </c>
    </row>
    <row r="5093" spans="1:2">
      <c r="A5093" s="170">
        <v>41617</v>
      </c>
      <c r="B5093" s="169">
        <v>4658.46</v>
      </c>
    </row>
    <row r="5094" spans="1:2">
      <c r="A5094" s="170">
        <v>41618</v>
      </c>
      <c r="B5094" s="169">
        <v>4658.55</v>
      </c>
    </row>
    <row r="5095" spans="1:2">
      <c r="A5095" s="170">
        <v>41619</v>
      </c>
      <c r="B5095" s="169">
        <v>4658.6400000000003</v>
      </c>
    </row>
    <row r="5096" spans="1:2">
      <c r="A5096" s="170">
        <v>41620</v>
      </c>
      <c r="B5096" s="169">
        <v>4658.74</v>
      </c>
    </row>
    <row r="5097" spans="1:2">
      <c r="A5097" s="170">
        <v>41621</v>
      </c>
      <c r="B5097" s="169">
        <v>4658.83</v>
      </c>
    </row>
    <row r="5098" spans="1:2">
      <c r="A5098" s="170">
        <v>41622</v>
      </c>
      <c r="B5098" s="169">
        <v>4658.9399999999996</v>
      </c>
    </row>
    <row r="5099" spans="1:2">
      <c r="A5099" s="170">
        <v>41623</v>
      </c>
      <c r="B5099" s="169">
        <v>4659.04</v>
      </c>
    </row>
    <row r="5100" spans="1:2">
      <c r="A5100" s="170">
        <v>41624</v>
      </c>
      <c r="B5100" s="169">
        <v>4659.13</v>
      </c>
    </row>
    <row r="5101" spans="1:2">
      <c r="A5101" s="170">
        <v>41625</v>
      </c>
      <c r="B5101" s="169">
        <v>4659.2299999999996</v>
      </c>
    </row>
    <row r="5102" spans="1:2">
      <c r="A5102" s="170">
        <v>41626</v>
      </c>
      <c r="B5102" s="169">
        <v>4659.3100000000004</v>
      </c>
    </row>
    <row r="5103" spans="1:2">
      <c r="A5103" s="170">
        <v>41627</v>
      </c>
      <c r="B5103" s="169">
        <v>4659.46</v>
      </c>
    </row>
    <row r="5104" spans="1:2">
      <c r="A5104" s="170">
        <v>41628</v>
      </c>
      <c r="B5104" s="169">
        <v>4659.53</v>
      </c>
    </row>
    <row r="5105" spans="1:2">
      <c r="A5105" s="170">
        <v>41629</v>
      </c>
      <c r="B5105" s="169">
        <v>4659.6000000000004</v>
      </c>
    </row>
    <row r="5106" spans="1:2">
      <c r="A5106" s="170">
        <v>41630</v>
      </c>
      <c r="B5106" s="169">
        <v>4659.6499999999996</v>
      </c>
    </row>
    <row r="5107" spans="1:2">
      <c r="A5107" s="170">
        <v>41631</v>
      </c>
      <c r="B5107" s="169">
        <v>4659.72</v>
      </c>
    </row>
    <row r="5108" spans="1:2">
      <c r="A5108" s="170">
        <v>41632</v>
      </c>
      <c r="B5108" s="169">
        <v>4659.79</v>
      </c>
    </row>
    <row r="5109" spans="1:2">
      <c r="A5109" s="170">
        <v>41633</v>
      </c>
      <c r="B5109" s="169">
        <v>4659.83</v>
      </c>
    </row>
    <row r="5110" spans="1:2">
      <c r="A5110" s="170">
        <v>41634</v>
      </c>
      <c r="B5110" s="169">
        <v>4659.87</v>
      </c>
    </row>
    <row r="5111" spans="1:2">
      <c r="A5111" s="170">
        <v>41635</v>
      </c>
      <c r="B5111" s="169">
        <v>4659.93</v>
      </c>
    </row>
    <row r="5112" spans="1:2">
      <c r="A5112" s="170">
        <v>41636</v>
      </c>
      <c r="B5112" s="169">
        <v>4659.96</v>
      </c>
    </row>
    <row r="5113" spans="1:2">
      <c r="A5113" s="170">
        <v>41637</v>
      </c>
      <c r="B5113" s="169">
        <v>4659.99</v>
      </c>
    </row>
    <row r="5114" spans="1:2">
      <c r="A5114" s="170">
        <v>41638</v>
      </c>
      <c r="B5114" s="169">
        <v>4660.0200000000004</v>
      </c>
    </row>
    <row r="5115" spans="1:2">
      <c r="A5115" s="170">
        <v>41639</v>
      </c>
      <c r="B5115" s="169">
        <v>4660.07</v>
      </c>
    </row>
    <row r="5116" spans="1:2">
      <c r="A5116" s="170">
        <v>41640</v>
      </c>
      <c r="B5116" s="169">
        <v>4660.1000000000004</v>
      </c>
    </row>
    <row r="5117" spans="1:2">
      <c r="A5117" s="170">
        <v>41641</v>
      </c>
      <c r="B5117" s="169">
        <v>4660.12</v>
      </c>
    </row>
    <row r="5118" spans="1:2">
      <c r="A5118" s="170">
        <v>41642</v>
      </c>
      <c r="B5118" s="169">
        <v>4660.1499999999996</v>
      </c>
    </row>
    <row r="5119" spans="1:2">
      <c r="A5119" s="170">
        <v>41643</v>
      </c>
      <c r="B5119" s="169">
        <v>4660.18</v>
      </c>
    </row>
    <row r="5120" spans="1:2">
      <c r="A5120" s="170">
        <v>41644</v>
      </c>
      <c r="B5120" s="169">
        <v>4660.1899999999996</v>
      </c>
    </row>
    <row r="5121" spans="1:2">
      <c r="A5121" s="170">
        <v>41645</v>
      </c>
      <c r="B5121" s="169">
        <v>4660.1899999999996</v>
      </c>
    </row>
    <row r="5122" spans="1:2">
      <c r="A5122" s="170">
        <v>41646</v>
      </c>
      <c r="B5122" s="169">
        <v>4660.22</v>
      </c>
    </row>
    <row r="5123" spans="1:2">
      <c r="A5123" s="170">
        <v>41647</v>
      </c>
      <c r="B5123" s="169">
        <v>4660.26</v>
      </c>
    </row>
    <row r="5124" spans="1:2">
      <c r="A5124" s="170">
        <v>41648</v>
      </c>
      <c r="B5124" s="169">
        <v>4660.32</v>
      </c>
    </row>
    <row r="5125" spans="1:2">
      <c r="A5125" s="170">
        <v>41649</v>
      </c>
      <c r="B5125" s="169">
        <v>4660.34</v>
      </c>
    </row>
    <row r="5126" spans="1:2">
      <c r="A5126" s="170">
        <v>41650</v>
      </c>
      <c r="B5126" s="169">
        <v>4660.3999999999996</v>
      </c>
    </row>
    <row r="5127" spans="1:2">
      <c r="A5127" s="170">
        <v>41651</v>
      </c>
      <c r="B5127" s="169">
        <v>4660.43</v>
      </c>
    </row>
    <row r="5128" spans="1:2">
      <c r="A5128" s="170">
        <v>41652</v>
      </c>
      <c r="B5128" s="169">
        <v>4660.46</v>
      </c>
    </row>
    <row r="5129" spans="1:2">
      <c r="A5129" s="170">
        <v>41653</v>
      </c>
      <c r="B5129" s="169">
        <v>4660.49</v>
      </c>
    </row>
    <row r="5130" spans="1:2">
      <c r="A5130" s="170">
        <v>41654</v>
      </c>
      <c r="B5130" s="169">
        <v>4660.51</v>
      </c>
    </row>
    <row r="5131" spans="1:2">
      <c r="A5131" s="170">
        <v>41655</v>
      </c>
      <c r="B5131" s="169">
        <v>4660.53</v>
      </c>
    </row>
    <row r="5132" spans="1:2">
      <c r="A5132" s="170">
        <v>41656</v>
      </c>
      <c r="B5132" s="169">
        <v>4660.5600000000004</v>
      </c>
    </row>
    <row r="5133" spans="1:2">
      <c r="A5133" s="170">
        <v>41657</v>
      </c>
      <c r="B5133" s="169">
        <v>4660.58</v>
      </c>
    </row>
    <row r="5134" spans="1:2">
      <c r="A5134" s="170">
        <v>41658</v>
      </c>
      <c r="B5134" s="169">
        <v>4660.6000000000004</v>
      </c>
    </row>
    <row r="5135" spans="1:2">
      <c r="A5135" s="170">
        <v>41659</v>
      </c>
      <c r="B5135" s="169">
        <v>4660.63</v>
      </c>
    </row>
    <row r="5136" spans="1:2">
      <c r="A5136" s="170">
        <v>41660</v>
      </c>
      <c r="B5136" s="169">
        <v>4660.6499999999996</v>
      </c>
    </row>
    <row r="5137" spans="1:2">
      <c r="A5137" s="170">
        <v>41661</v>
      </c>
      <c r="B5137" s="169">
        <v>4660.67</v>
      </c>
    </row>
    <row r="5138" spans="1:2">
      <c r="A5138" s="170">
        <v>41662</v>
      </c>
      <c r="B5138" s="169">
        <v>4660.6899999999996</v>
      </c>
    </row>
    <row r="5139" spans="1:2">
      <c r="A5139" s="170">
        <v>41663</v>
      </c>
      <c r="B5139" s="169">
        <v>4660.7</v>
      </c>
    </row>
    <row r="5140" spans="1:2">
      <c r="A5140" s="170">
        <v>41664</v>
      </c>
      <c r="B5140" s="169">
        <v>4660.71</v>
      </c>
    </row>
    <row r="5141" spans="1:2">
      <c r="A5141" s="170">
        <v>41665</v>
      </c>
      <c r="B5141" s="169">
        <v>4660.74</v>
      </c>
    </row>
    <row r="5142" spans="1:2">
      <c r="A5142" s="170">
        <v>41666</v>
      </c>
      <c r="B5142" s="169">
        <v>4660.76</v>
      </c>
    </row>
    <row r="5143" spans="1:2">
      <c r="A5143" s="170">
        <v>41667</v>
      </c>
      <c r="B5143" s="169">
        <v>4660.78</v>
      </c>
    </row>
    <row r="5144" spans="1:2">
      <c r="A5144" s="170">
        <v>41668</v>
      </c>
      <c r="B5144" s="169">
        <v>4660.87</v>
      </c>
    </row>
    <row r="5145" spans="1:2">
      <c r="A5145" s="170">
        <v>41669</v>
      </c>
      <c r="B5145" s="169">
        <v>4660.91</v>
      </c>
    </row>
    <row r="5146" spans="1:2">
      <c r="A5146" s="170">
        <v>41670</v>
      </c>
      <c r="B5146" s="169">
        <v>4660.9399999999996</v>
      </c>
    </row>
    <row r="5147" spans="1:2">
      <c r="A5147" s="170">
        <v>41671</v>
      </c>
      <c r="B5147" s="169">
        <v>4660.96</v>
      </c>
    </row>
    <row r="5148" spans="1:2">
      <c r="A5148" s="170">
        <v>41672</v>
      </c>
      <c r="B5148" s="169">
        <v>4660.99</v>
      </c>
    </row>
    <row r="5149" spans="1:2">
      <c r="A5149" s="170">
        <v>41673</v>
      </c>
      <c r="B5149" s="169">
        <v>4661.0200000000004</v>
      </c>
    </row>
    <row r="5150" spans="1:2">
      <c r="A5150" s="170">
        <v>41674</v>
      </c>
      <c r="B5150" s="169">
        <v>4661.05</v>
      </c>
    </row>
    <row r="5151" spans="1:2">
      <c r="A5151" s="170">
        <v>41675</v>
      </c>
      <c r="B5151" s="169">
        <v>4661.1000000000004</v>
      </c>
    </row>
    <row r="5152" spans="1:2">
      <c r="A5152" s="170">
        <v>41676</v>
      </c>
      <c r="B5152" s="169">
        <v>4661.1499999999996</v>
      </c>
    </row>
    <row r="5153" spans="1:2">
      <c r="A5153" s="170">
        <v>41677</v>
      </c>
      <c r="B5153" s="169">
        <v>4661.2</v>
      </c>
    </row>
    <row r="5154" spans="1:2">
      <c r="A5154" s="170">
        <v>41678</v>
      </c>
      <c r="B5154" s="169">
        <v>4661.3999999999996</v>
      </c>
    </row>
    <row r="5155" spans="1:2">
      <c r="A5155" s="170">
        <v>41679</v>
      </c>
      <c r="B5155" s="169">
        <v>4661.7299999999996</v>
      </c>
    </row>
    <row r="5156" spans="1:2">
      <c r="A5156" s="170">
        <v>41680</v>
      </c>
      <c r="B5156" s="169">
        <v>4661.91</v>
      </c>
    </row>
    <row r="5157" spans="1:2">
      <c r="A5157" s="170">
        <v>41681</v>
      </c>
      <c r="B5157" s="169">
        <v>4662.0200000000004</v>
      </c>
    </row>
    <row r="5158" spans="1:2">
      <c r="A5158" s="170">
        <v>41682</v>
      </c>
      <c r="B5158" s="169">
        <v>4662.18</v>
      </c>
    </row>
    <row r="5159" spans="1:2">
      <c r="A5159" s="170">
        <v>41683</v>
      </c>
      <c r="B5159" s="169">
        <v>4662.49</v>
      </c>
    </row>
    <row r="5160" spans="1:2">
      <c r="A5160" s="170">
        <v>41684</v>
      </c>
      <c r="B5160" s="169">
        <v>4662.74</v>
      </c>
    </row>
    <row r="5161" spans="1:2">
      <c r="A5161" s="170">
        <v>41685</v>
      </c>
      <c r="B5161" s="169">
        <v>4663.09</v>
      </c>
    </row>
    <row r="5162" spans="1:2">
      <c r="A5162" s="170">
        <v>41686</v>
      </c>
      <c r="B5162" s="169">
        <v>4663.34</v>
      </c>
    </row>
    <row r="5163" spans="1:2">
      <c r="A5163" s="170">
        <v>41687</v>
      </c>
      <c r="B5163" s="169">
        <v>4663.5</v>
      </c>
    </row>
    <row r="5164" spans="1:2">
      <c r="A5164" s="170">
        <v>41688</v>
      </c>
      <c r="B5164" s="169">
        <v>4663.6400000000003</v>
      </c>
    </row>
    <row r="5165" spans="1:2">
      <c r="A5165" s="170">
        <v>41689</v>
      </c>
      <c r="B5165" s="169">
        <v>4663.75</v>
      </c>
    </row>
    <row r="5166" spans="1:2">
      <c r="A5166" s="170">
        <v>41690</v>
      </c>
      <c r="B5166" s="169">
        <v>4663.46</v>
      </c>
    </row>
    <row r="5167" spans="1:2">
      <c r="A5167" s="170">
        <v>41691</v>
      </c>
      <c r="B5167" s="169">
        <v>4663.55</v>
      </c>
    </row>
    <row r="5168" spans="1:2">
      <c r="A5168" s="170">
        <v>41692</v>
      </c>
      <c r="B5168" s="169">
        <v>4663.6499999999996</v>
      </c>
    </row>
    <row r="5169" spans="1:2">
      <c r="A5169" s="170">
        <v>41693</v>
      </c>
      <c r="B5169" s="169">
        <v>4663.75</v>
      </c>
    </row>
    <row r="5170" spans="1:2">
      <c r="A5170" s="170">
        <v>41694</v>
      </c>
      <c r="B5170" s="169">
        <v>4663.88</v>
      </c>
    </row>
    <row r="5171" spans="1:2">
      <c r="A5171" s="170">
        <v>41695</v>
      </c>
      <c r="B5171" s="169">
        <v>4664.04</v>
      </c>
    </row>
    <row r="5172" spans="1:2">
      <c r="A5172" s="170">
        <v>41696</v>
      </c>
      <c r="B5172" s="169">
        <v>4664.24</v>
      </c>
    </row>
    <row r="5173" spans="1:2">
      <c r="A5173" s="170">
        <v>41697</v>
      </c>
      <c r="B5173" s="169">
        <v>4664.3999999999996</v>
      </c>
    </row>
    <row r="5174" spans="1:2">
      <c r="A5174" s="170">
        <v>41698</v>
      </c>
      <c r="B5174" s="169">
        <v>4664.13</v>
      </c>
    </row>
    <row r="5175" spans="1:2">
      <c r="A5175" s="170">
        <v>41699</v>
      </c>
      <c r="B5175" s="169">
        <v>4664.2700000000004</v>
      </c>
    </row>
    <row r="5176" spans="1:2">
      <c r="A5176" s="170">
        <v>41700</v>
      </c>
      <c r="B5176" s="169">
        <v>4664.24</v>
      </c>
    </row>
    <row r="5177" spans="1:2">
      <c r="A5177" s="170">
        <v>41701</v>
      </c>
      <c r="B5177" s="169">
        <v>4664.0200000000004</v>
      </c>
    </row>
    <row r="5178" spans="1:2">
      <c r="A5178" s="170">
        <v>41702</v>
      </c>
      <c r="B5178" s="169">
        <v>4664.08</v>
      </c>
    </row>
    <row r="5179" spans="1:2">
      <c r="A5179" s="170">
        <v>41703</v>
      </c>
      <c r="B5179" s="169">
        <v>4663.97</v>
      </c>
    </row>
    <row r="5180" spans="1:2">
      <c r="A5180" s="170">
        <v>41704</v>
      </c>
      <c r="B5180" s="169">
        <v>4663.8100000000004</v>
      </c>
    </row>
    <row r="5181" spans="1:2">
      <c r="A5181" s="170">
        <v>41705</v>
      </c>
      <c r="B5181" s="169">
        <v>4663.6899999999996</v>
      </c>
    </row>
    <row r="5182" spans="1:2">
      <c r="A5182" s="170">
        <v>41706</v>
      </c>
      <c r="B5182" s="169">
        <v>4663.46</v>
      </c>
    </row>
    <row r="5183" spans="1:2">
      <c r="A5183" s="170">
        <v>41707</v>
      </c>
      <c r="B5183" s="169">
        <v>4663.28</v>
      </c>
    </row>
    <row r="5184" spans="1:2">
      <c r="A5184" s="170">
        <v>41708</v>
      </c>
      <c r="B5184" s="169">
        <v>4663.12</v>
      </c>
    </row>
    <row r="5185" spans="1:2">
      <c r="A5185" s="170">
        <v>41709</v>
      </c>
      <c r="B5185" s="169">
        <v>4663.0093299999999</v>
      </c>
    </row>
    <row r="5186" spans="1:2">
      <c r="A5186" s="170">
        <v>41710</v>
      </c>
      <c r="B5186" s="169">
        <v>4662.92</v>
      </c>
    </row>
    <row r="5187" spans="1:2">
      <c r="A5187" s="170">
        <v>41711</v>
      </c>
      <c r="B5187" s="169">
        <v>4662.88</v>
      </c>
    </row>
    <row r="5188" spans="1:2">
      <c r="A5188" s="170">
        <v>41712</v>
      </c>
      <c r="B5188" s="169">
        <v>4662.87</v>
      </c>
    </row>
    <row r="5189" spans="1:2">
      <c r="A5189" s="170">
        <v>41713</v>
      </c>
      <c r="B5189" s="169">
        <v>4662.9799999999996</v>
      </c>
    </row>
    <row r="5190" spans="1:2">
      <c r="A5190" s="170">
        <v>41714</v>
      </c>
      <c r="B5190" s="169">
        <v>4663.07</v>
      </c>
    </row>
    <row r="5191" spans="1:2">
      <c r="A5191" s="170">
        <v>41715</v>
      </c>
      <c r="B5191" s="169">
        <v>4663.1642899999997</v>
      </c>
    </row>
    <row r="5192" spans="1:2">
      <c r="A5192" s="170">
        <v>41716</v>
      </c>
      <c r="B5192" s="169">
        <v>4663.25857</v>
      </c>
    </row>
    <row r="5193" spans="1:2">
      <c r="A5193" s="170">
        <v>41717</v>
      </c>
      <c r="B5193" s="169">
        <v>4663.35286</v>
      </c>
    </row>
    <row r="5194" spans="1:2">
      <c r="A5194" s="170">
        <v>41718</v>
      </c>
      <c r="B5194" s="169">
        <v>4663.4471400000002</v>
      </c>
    </row>
    <row r="5195" spans="1:2">
      <c r="A5195" s="170">
        <v>41719</v>
      </c>
      <c r="B5195" s="169">
        <v>4663.5414300000002</v>
      </c>
    </row>
    <row r="5196" spans="1:2">
      <c r="A5196" s="170">
        <v>41720</v>
      </c>
      <c r="B5196" s="169">
        <v>4663.6357099999996</v>
      </c>
    </row>
    <row r="5197" spans="1:2">
      <c r="A5197" s="170">
        <v>41721</v>
      </c>
      <c r="B5197" s="169">
        <v>4663.7299999999996</v>
      </c>
    </row>
    <row r="5198" spans="1:2">
      <c r="A5198" s="170">
        <v>41722</v>
      </c>
      <c r="B5198" s="169">
        <v>4663.93</v>
      </c>
    </row>
    <row r="5199" spans="1:2">
      <c r="A5199" s="170">
        <v>41723</v>
      </c>
      <c r="B5199" s="169">
        <v>4664.1400000000003</v>
      </c>
    </row>
    <row r="5200" spans="1:2">
      <c r="A5200" s="170">
        <v>41724</v>
      </c>
      <c r="B5200" s="169">
        <v>4664.42</v>
      </c>
    </row>
    <row r="5201" spans="1:2">
      <c r="A5201" s="170">
        <v>41725</v>
      </c>
      <c r="B5201" s="169">
        <v>4664.71</v>
      </c>
    </row>
    <row r="5202" spans="1:2">
      <c r="A5202" s="170">
        <v>41726</v>
      </c>
      <c r="B5202" s="169">
        <v>4664.92</v>
      </c>
    </row>
    <row r="5203" spans="1:2">
      <c r="A5203" s="170">
        <v>41727</v>
      </c>
      <c r="B5203" s="169">
        <v>4665.1099999999997</v>
      </c>
    </row>
    <row r="5204" spans="1:2">
      <c r="A5204" s="170">
        <v>41728</v>
      </c>
      <c r="B5204" s="169">
        <v>4665.41</v>
      </c>
    </row>
    <row r="5205" spans="1:2">
      <c r="A5205" s="170">
        <v>41729</v>
      </c>
      <c r="B5205" s="169">
        <v>4665.7299999999996</v>
      </c>
    </row>
    <row r="5206" spans="1:2">
      <c r="A5206" s="170">
        <v>41730</v>
      </c>
      <c r="B5206" s="169">
        <v>4666.1099999999997</v>
      </c>
    </row>
    <row r="5207" spans="1:2">
      <c r="A5207" s="170">
        <v>41731</v>
      </c>
      <c r="B5207" s="169">
        <v>4666.4399999999996</v>
      </c>
    </row>
    <row r="5208" spans="1:2">
      <c r="A5208" s="170">
        <v>41732</v>
      </c>
      <c r="B5208" s="169">
        <v>4666.71</v>
      </c>
    </row>
    <row r="5209" spans="1:2">
      <c r="A5209" s="170">
        <v>41733</v>
      </c>
      <c r="B5209" s="169">
        <v>4666.9799999999996</v>
      </c>
    </row>
    <row r="5210" spans="1:2">
      <c r="A5210" s="170">
        <v>41734</v>
      </c>
      <c r="B5210" s="169">
        <v>4667.25</v>
      </c>
    </row>
    <row r="5211" spans="1:2">
      <c r="A5211" s="170">
        <v>41735</v>
      </c>
      <c r="B5211" s="169">
        <v>4667.51</v>
      </c>
    </row>
    <row r="5212" spans="1:2">
      <c r="A5212" s="170">
        <v>41736</v>
      </c>
      <c r="B5212" s="169">
        <v>4667.78</v>
      </c>
    </row>
    <row r="5213" spans="1:2">
      <c r="A5213" s="170">
        <v>41737</v>
      </c>
      <c r="B5213" s="169">
        <v>4668.07</v>
      </c>
    </row>
    <row r="5214" spans="1:2">
      <c r="A5214" s="170">
        <v>41738</v>
      </c>
      <c r="B5214" s="169">
        <v>4668.41</v>
      </c>
    </row>
    <row r="5215" spans="1:2">
      <c r="A5215" s="170">
        <v>41739</v>
      </c>
      <c r="B5215" s="169">
        <v>4668.7700000000004</v>
      </c>
    </row>
    <row r="5216" spans="1:2">
      <c r="A5216" s="170">
        <v>41740</v>
      </c>
      <c r="B5216" s="169">
        <v>4669.1400000000003</v>
      </c>
    </row>
    <row r="5217" spans="1:2">
      <c r="A5217" s="170">
        <v>41741</v>
      </c>
      <c r="B5217" s="169">
        <v>4669.53</v>
      </c>
    </row>
    <row r="5218" spans="1:2">
      <c r="A5218" s="170">
        <v>41742</v>
      </c>
      <c r="B5218" s="169">
        <v>4669.88</v>
      </c>
    </row>
    <row r="5219" spans="1:2">
      <c r="A5219" s="170">
        <v>41743</v>
      </c>
      <c r="B5219" s="169">
        <v>4670.1899999999996</v>
      </c>
    </row>
    <row r="5220" spans="1:2">
      <c r="A5220" s="170">
        <v>41744</v>
      </c>
      <c r="B5220" s="169">
        <v>4670.47</v>
      </c>
    </row>
    <row r="5221" spans="1:2">
      <c r="A5221" s="170">
        <v>41745</v>
      </c>
      <c r="B5221" s="169">
        <v>4670.75</v>
      </c>
    </row>
    <row r="5222" spans="1:2">
      <c r="A5222" s="170">
        <v>41746</v>
      </c>
      <c r="B5222" s="169">
        <v>4671.0200000000004</v>
      </c>
    </row>
    <row r="5223" spans="1:2">
      <c r="A5223" s="170">
        <v>41747</v>
      </c>
      <c r="B5223" s="169">
        <v>4671.32</v>
      </c>
    </row>
    <row r="5224" spans="1:2">
      <c r="A5224" s="170">
        <v>41748</v>
      </c>
      <c r="B5224" s="169">
        <v>4671.6400000000003</v>
      </c>
    </row>
    <row r="5225" spans="1:2">
      <c r="A5225" s="170">
        <v>41749</v>
      </c>
      <c r="B5225" s="169">
        <v>4671.93</v>
      </c>
    </row>
    <row r="5226" spans="1:2">
      <c r="A5226" s="170">
        <v>41750</v>
      </c>
      <c r="B5226" s="169">
        <v>4672.16</v>
      </c>
    </row>
    <row r="5227" spans="1:2">
      <c r="A5227" s="170">
        <v>41751</v>
      </c>
      <c r="B5227" s="169">
        <v>4672.16</v>
      </c>
    </row>
    <row r="5228" spans="1:2">
      <c r="A5228" s="170">
        <v>41752</v>
      </c>
      <c r="B5228" s="169">
        <v>4672.25</v>
      </c>
    </row>
    <row r="5229" spans="1:2">
      <c r="A5229" s="170">
        <v>41753</v>
      </c>
      <c r="B5229" s="169">
        <v>4672.26</v>
      </c>
    </row>
    <row r="5230" spans="1:2">
      <c r="A5230" s="170">
        <v>41754</v>
      </c>
      <c r="B5230" s="169">
        <v>4672.2700000000004</v>
      </c>
    </row>
    <row r="5231" spans="1:2">
      <c r="A5231" s="170">
        <v>41755</v>
      </c>
      <c r="B5231" s="169">
        <v>4672.43</v>
      </c>
    </row>
    <row r="5232" spans="1:2">
      <c r="A5232" s="170">
        <v>41756</v>
      </c>
      <c r="B5232" s="169">
        <v>4672.42</v>
      </c>
    </row>
    <row r="5233" spans="1:2">
      <c r="A5233" s="170">
        <v>41757</v>
      </c>
      <c r="B5233" s="169">
        <v>4672.34</v>
      </c>
    </row>
    <row r="5234" spans="1:2">
      <c r="A5234" s="170">
        <v>41758</v>
      </c>
      <c r="B5234" s="169">
        <v>4672.2</v>
      </c>
    </row>
    <row r="5235" spans="1:2">
      <c r="A5235" s="170">
        <v>41759</v>
      </c>
      <c r="B5235" s="169">
        <v>4672.1000000000004</v>
      </c>
    </row>
    <row r="5236" spans="1:2">
      <c r="A5236" s="170">
        <v>41760</v>
      </c>
      <c r="B5236" s="169">
        <v>4672.01</v>
      </c>
    </row>
    <row r="5237" spans="1:2">
      <c r="A5237" s="170">
        <v>41761</v>
      </c>
      <c r="B5237" s="169">
        <v>4671.9799999999996</v>
      </c>
    </row>
    <row r="5238" spans="1:2">
      <c r="A5238" s="170">
        <v>41762</v>
      </c>
      <c r="B5238" s="169">
        <v>4672.16</v>
      </c>
    </row>
    <row r="5239" spans="1:2">
      <c r="A5239" s="170">
        <v>41763</v>
      </c>
      <c r="B5239" s="169">
        <v>4672.41</v>
      </c>
    </row>
    <row r="5240" spans="1:2">
      <c r="A5240" s="170">
        <v>41764</v>
      </c>
      <c r="B5240" s="169">
        <v>4672.62</v>
      </c>
    </row>
    <row r="5241" spans="1:2">
      <c r="A5241" s="170">
        <v>41765</v>
      </c>
      <c r="B5241" s="169">
        <v>4672.58</v>
      </c>
    </row>
    <row r="5242" spans="1:2">
      <c r="A5242" s="170">
        <v>41766</v>
      </c>
      <c r="B5242" s="169">
        <v>4672.3</v>
      </c>
    </row>
    <row r="5243" spans="1:2">
      <c r="A5243" s="170">
        <v>41767</v>
      </c>
      <c r="B5243" s="169">
        <v>4672.0600000000004</v>
      </c>
    </row>
    <row r="5244" spans="1:2">
      <c r="A5244" s="170">
        <v>41768</v>
      </c>
      <c r="B5244" s="169">
        <v>4672.32</v>
      </c>
    </row>
    <row r="5245" spans="1:2">
      <c r="A5245" s="170">
        <v>41769</v>
      </c>
      <c r="B5245" s="169">
        <v>4672.6400000000003</v>
      </c>
    </row>
    <row r="5246" spans="1:2">
      <c r="A5246" s="170">
        <v>41770</v>
      </c>
      <c r="B5246" s="169">
        <v>4672.63</v>
      </c>
    </row>
    <row r="5247" spans="1:2">
      <c r="A5247" s="170">
        <v>41771</v>
      </c>
      <c r="B5247" s="169">
        <v>4672.57</v>
      </c>
    </row>
    <row r="5248" spans="1:2">
      <c r="A5248" s="170">
        <v>41772</v>
      </c>
      <c r="B5248" s="169">
        <v>4672.3999999999996</v>
      </c>
    </row>
    <row r="5249" spans="1:2">
      <c r="A5249" s="170">
        <v>41773</v>
      </c>
      <c r="B5249" s="169">
        <v>4672.29</v>
      </c>
    </row>
    <row r="5250" spans="1:2">
      <c r="A5250" s="170">
        <v>41774</v>
      </c>
      <c r="B5250" s="169">
        <v>4672.18</v>
      </c>
    </row>
    <row r="5251" spans="1:2">
      <c r="A5251" s="170">
        <v>41775</v>
      </c>
      <c r="B5251" s="169">
        <v>4672.09</v>
      </c>
    </row>
    <row r="5252" spans="1:2">
      <c r="A5252" s="170">
        <v>41776</v>
      </c>
      <c r="B5252" s="169">
        <v>4672.0600000000004</v>
      </c>
    </row>
    <row r="5253" spans="1:2">
      <c r="A5253" s="170">
        <v>41777</v>
      </c>
      <c r="B5253" s="169">
        <v>4672.12</v>
      </c>
    </row>
    <row r="5254" spans="1:2">
      <c r="A5254" s="170">
        <v>41778</v>
      </c>
      <c r="B5254" s="169">
        <v>4672.1099999999997</v>
      </c>
    </row>
    <row r="5255" spans="1:2">
      <c r="A5255" s="170">
        <v>41779</v>
      </c>
      <c r="B5255" s="169">
        <v>4672.08</v>
      </c>
    </row>
    <row r="5256" spans="1:2">
      <c r="A5256" s="170">
        <v>41780</v>
      </c>
      <c r="B5256" s="169">
        <v>4672.07</v>
      </c>
    </row>
    <row r="5257" spans="1:2">
      <c r="A5257" s="170">
        <v>41781</v>
      </c>
      <c r="B5257" s="169">
        <v>4672.0600000000004</v>
      </c>
    </row>
    <row r="5258" spans="1:2">
      <c r="A5258" s="170">
        <v>41782</v>
      </c>
      <c r="B5258" s="169">
        <v>4672.04</v>
      </c>
    </row>
    <row r="5259" spans="1:2">
      <c r="A5259" s="170">
        <v>41783</v>
      </c>
      <c r="B5259" s="169">
        <v>4672.08</v>
      </c>
    </row>
    <row r="5260" spans="1:2">
      <c r="A5260" s="170">
        <v>41784</v>
      </c>
      <c r="B5260" s="169">
        <v>4672.08</v>
      </c>
    </row>
    <row r="5261" spans="1:2">
      <c r="A5261" s="170">
        <v>41785</v>
      </c>
      <c r="B5261" s="169">
        <v>4672.08</v>
      </c>
    </row>
    <row r="5262" spans="1:2">
      <c r="A5262" s="170">
        <v>41786</v>
      </c>
      <c r="B5262" s="169">
        <v>4672.03</v>
      </c>
    </row>
    <row r="5263" spans="1:2">
      <c r="A5263" s="170">
        <v>41787</v>
      </c>
      <c r="B5263" s="169">
        <v>4671.9799999999996</v>
      </c>
    </row>
    <row r="5264" spans="1:2">
      <c r="A5264" s="170">
        <v>41788</v>
      </c>
      <c r="B5264" s="169">
        <v>4671.8999999999996</v>
      </c>
    </row>
    <row r="5265" spans="1:2">
      <c r="A5265" s="170">
        <v>41789</v>
      </c>
      <c r="B5265" s="169">
        <v>4671.8599999999997</v>
      </c>
    </row>
    <row r="5266" spans="1:2">
      <c r="A5266" s="170">
        <v>41790</v>
      </c>
      <c r="B5266" s="169">
        <v>4671.92</v>
      </c>
    </row>
    <row r="5267" spans="1:2">
      <c r="A5267" s="170">
        <v>41791</v>
      </c>
      <c r="B5267" s="169">
        <v>4671.88</v>
      </c>
    </row>
    <row r="5268" spans="1:2">
      <c r="A5268" s="170">
        <v>41792</v>
      </c>
      <c r="B5268" s="169">
        <v>4671.8</v>
      </c>
    </row>
    <row r="5269" spans="1:2">
      <c r="A5269" s="170">
        <v>41793</v>
      </c>
      <c r="B5269" s="169">
        <v>4671.6499999999996</v>
      </c>
    </row>
    <row r="5270" spans="1:2">
      <c r="A5270" s="170">
        <v>41794</v>
      </c>
      <c r="B5270" s="169">
        <v>4671.4399999999996</v>
      </c>
    </row>
    <row r="5271" spans="1:2">
      <c r="A5271" s="170">
        <v>41795</v>
      </c>
      <c r="B5271" s="169">
        <v>4671.18</v>
      </c>
    </row>
    <row r="5272" spans="1:2">
      <c r="A5272" s="170">
        <v>41796</v>
      </c>
      <c r="B5272" s="169">
        <v>4670.9399999999996</v>
      </c>
    </row>
    <row r="5273" spans="1:2">
      <c r="A5273" s="170">
        <v>41797</v>
      </c>
      <c r="B5273" s="169">
        <v>4670.75</v>
      </c>
    </row>
    <row r="5274" spans="1:2">
      <c r="A5274" s="170">
        <v>41798</v>
      </c>
      <c r="B5274" s="169">
        <v>4670.6099999999997</v>
      </c>
    </row>
    <row r="5275" spans="1:2">
      <c r="A5275" s="170">
        <v>41799</v>
      </c>
      <c r="B5275" s="169">
        <v>4670.37</v>
      </c>
    </row>
    <row r="5276" spans="1:2">
      <c r="A5276" s="170">
        <v>41800</v>
      </c>
      <c r="B5276" s="169">
        <v>4670.09</v>
      </c>
    </row>
    <row r="5277" spans="1:2">
      <c r="A5277" s="170">
        <v>41801</v>
      </c>
      <c r="B5277" s="169">
        <v>4669.74</v>
      </c>
    </row>
    <row r="5278" spans="1:2">
      <c r="A5278" s="170">
        <v>41802</v>
      </c>
      <c r="B5278" s="169">
        <v>4669.34</v>
      </c>
    </row>
    <row r="5279" spans="1:2">
      <c r="A5279" s="170">
        <v>41803</v>
      </c>
      <c r="B5279" s="169">
        <v>4668.93</v>
      </c>
    </row>
    <row r="5280" spans="1:2">
      <c r="A5280" s="170">
        <v>41804</v>
      </c>
      <c r="B5280" s="169">
        <v>4668.59</v>
      </c>
    </row>
    <row r="5281" spans="1:2">
      <c r="A5281" s="170">
        <v>41805</v>
      </c>
      <c r="B5281" s="169">
        <v>4668.16</v>
      </c>
    </row>
    <row r="5282" spans="1:2">
      <c r="A5282" s="170">
        <v>41806</v>
      </c>
      <c r="B5282" s="169">
        <v>4667.78</v>
      </c>
    </row>
    <row r="5283" spans="1:2">
      <c r="A5283" s="170">
        <v>41807</v>
      </c>
      <c r="B5283" s="169">
        <v>4667.54</v>
      </c>
    </row>
    <row r="5284" spans="1:2">
      <c r="A5284" s="170">
        <v>41808</v>
      </c>
      <c r="B5284" s="169">
        <v>4667.2</v>
      </c>
    </row>
    <row r="5285" spans="1:2">
      <c r="A5285" s="170">
        <v>41809</v>
      </c>
      <c r="B5285" s="169">
        <v>4666.87</v>
      </c>
    </row>
    <row r="5286" spans="1:2">
      <c r="A5286" s="170">
        <v>41810</v>
      </c>
      <c r="B5286" s="169">
        <v>4666.53</v>
      </c>
    </row>
    <row r="5287" spans="1:2">
      <c r="A5287" s="170">
        <v>41811</v>
      </c>
      <c r="B5287" s="169">
        <v>4666.16</v>
      </c>
    </row>
    <row r="5288" spans="1:2">
      <c r="A5288" s="170">
        <v>41812</v>
      </c>
      <c r="B5288" s="169">
        <v>4665.78</v>
      </c>
    </row>
    <row r="5289" spans="1:2">
      <c r="A5289" s="170">
        <v>41813</v>
      </c>
      <c r="B5289" s="169">
        <v>4665.42</v>
      </c>
    </row>
    <row r="5290" spans="1:2">
      <c r="A5290" s="170">
        <v>41814</v>
      </c>
      <c r="B5290" s="169">
        <v>4665.0200000000004</v>
      </c>
    </row>
    <row r="5291" spans="1:2">
      <c r="A5291" s="170">
        <v>41815</v>
      </c>
      <c r="B5291" s="169">
        <v>4664.6000000000004</v>
      </c>
    </row>
    <row r="5292" spans="1:2">
      <c r="A5292" s="170">
        <v>41816</v>
      </c>
      <c r="B5292" s="169">
        <v>4664.25</v>
      </c>
    </row>
    <row r="5293" spans="1:2">
      <c r="A5293" s="170">
        <v>41817</v>
      </c>
      <c r="B5293" s="169">
        <v>4663.87</v>
      </c>
    </row>
    <row r="5294" spans="1:2">
      <c r="A5294" s="170">
        <v>41818</v>
      </c>
      <c r="B5294" s="169">
        <v>4663.47</v>
      </c>
    </row>
    <row r="5295" spans="1:2">
      <c r="A5295" s="170">
        <v>41819</v>
      </c>
      <c r="B5295" s="169">
        <v>4663.04</v>
      </c>
    </row>
    <row r="5296" spans="1:2">
      <c r="A5296" s="170">
        <v>41820</v>
      </c>
      <c r="B5296" s="169">
        <v>4662.6099999999997</v>
      </c>
    </row>
    <row r="5297" spans="1:2">
      <c r="A5297" s="170">
        <v>41821</v>
      </c>
      <c r="B5297" s="169">
        <v>4662.17</v>
      </c>
    </row>
    <row r="5298" spans="1:2">
      <c r="A5298" s="170">
        <v>41822</v>
      </c>
      <c r="B5298" s="169">
        <v>4661.75</v>
      </c>
    </row>
    <row r="5299" spans="1:2">
      <c r="A5299" s="170">
        <v>41823</v>
      </c>
      <c r="B5299" s="169">
        <v>4661.32</v>
      </c>
    </row>
    <row r="5300" spans="1:2">
      <c r="A5300" s="170">
        <v>41824</v>
      </c>
      <c r="B5300" s="169">
        <v>4660.8999999999996</v>
      </c>
    </row>
    <row r="5301" spans="1:2">
      <c r="A5301" s="170">
        <v>41825</v>
      </c>
      <c r="B5301" s="169">
        <v>4660.49</v>
      </c>
    </row>
    <row r="5302" spans="1:2">
      <c r="A5302" s="170">
        <v>41826</v>
      </c>
      <c r="B5302" s="169">
        <v>4660.0600000000004</v>
      </c>
    </row>
    <row r="5303" spans="1:2">
      <c r="A5303" s="170">
        <v>41827</v>
      </c>
      <c r="B5303" s="169">
        <v>4659.63</v>
      </c>
    </row>
    <row r="5304" spans="1:2">
      <c r="A5304" s="170">
        <v>41828</v>
      </c>
      <c r="B5304" s="169">
        <v>4659.1899999999996</v>
      </c>
    </row>
    <row r="5305" spans="1:2">
      <c r="A5305" s="170">
        <v>41829</v>
      </c>
      <c r="B5305" s="169">
        <v>4658.75</v>
      </c>
    </row>
    <row r="5306" spans="1:2">
      <c r="A5306" s="170">
        <v>41830</v>
      </c>
      <c r="B5306" s="169">
        <v>4658.33</v>
      </c>
    </row>
    <row r="5307" spans="1:2">
      <c r="A5307" s="170">
        <v>41831</v>
      </c>
      <c r="B5307" s="169">
        <v>4657.93</v>
      </c>
    </row>
    <row r="5308" spans="1:2">
      <c r="A5308" s="170">
        <v>41832</v>
      </c>
      <c r="B5308" s="169">
        <v>4657.55</v>
      </c>
    </row>
    <row r="5309" spans="1:2">
      <c r="A5309" s="170">
        <v>41833</v>
      </c>
      <c r="B5309" s="169">
        <v>4657.17</v>
      </c>
    </row>
    <row r="5310" spans="1:2">
      <c r="A5310" s="170">
        <v>41834</v>
      </c>
      <c r="B5310" s="169">
        <v>4656.78</v>
      </c>
    </row>
    <row r="5311" spans="1:2">
      <c r="A5311" s="170">
        <v>41835</v>
      </c>
      <c r="B5311" s="169">
        <v>4656.3900000000003</v>
      </c>
    </row>
    <row r="5312" spans="1:2">
      <c r="A5312" s="170">
        <v>41836</v>
      </c>
      <c r="B5312" s="169">
        <v>4656.03</v>
      </c>
    </row>
    <row r="5313" spans="1:2">
      <c r="A5313" s="170">
        <v>41837</v>
      </c>
      <c r="B5313" s="169">
        <v>4655.7</v>
      </c>
    </row>
    <row r="5314" spans="1:2">
      <c r="A5314" s="170">
        <v>41838</v>
      </c>
      <c r="B5314" s="169">
        <v>4655.37</v>
      </c>
    </row>
    <row r="5315" spans="1:2">
      <c r="A5315" s="170">
        <v>41839</v>
      </c>
      <c r="B5315" s="169">
        <v>4655.01</v>
      </c>
    </row>
    <row r="5316" spans="1:2">
      <c r="A5316" s="170">
        <v>41840</v>
      </c>
      <c r="B5316" s="169">
        <v>4654.66</v>
      </c>
    </row>
    <row r="5317" spans="1:2">
      <c r="A5317" s="170">
        <v>41841</v>
      </c>
      <c r="B5317" s="169">
        <v>4654.3</v>
      </c>
    </row>
    <row r="5318" spans="1:2">
      <c r="A5318" s="170">
        <v>41842</v>
      </c>
      <c r="B5318" s="169">
        <v>4653.96</v>
      </c>
    </row>
    <row r="5319" spans="1:2">
      <c r="A5319" s="170">
        <v>41843</v>
      </c>
      <c r="B5319" s="169">
        <v>4653.6099999999997</v>
      </c>
    </row>
    <row r="5320" spans="1:2">
      <c r="A5320" s="170">
        <v>41844</v>
      </c>
      <c r="B5320" s="169">
        <v>4653.26</v>
      </c>
    </row>
    <row r="5321" spans="1:2">
      <c r="A5321" s="170">
        <v>41845</v>
      </c>
      <c r="B5321" s="169">
        <v>4652.93</v>
      </c>
    </row>
    <row r="5322" spans="1:2">
      <c r="A5322" s="170">
        <v>41846</v>
      </c>
      <c r="B5322" s="169">
        <v>4652.54</v>
      </c>
    </row>
    <row r="5323" spans="1:2">
      <c r="A5323" s="170">
        <v>41847</v>
      </c>
      <c r="B5323" s="169">
        <v>4652.13</v>
      </c>
    </row>
    <row r="5324" spans="1:2">
      <c r="A5324" s="170">
        <v>41848</v>
      </c>
      <c r="B5324" s="169">
        <v>4651.7299999999996</v>
      </c>
    </row>
    <row r="5325" spans="1:2">
      <c r="A5325" s="170">
        <v>41849</v>
      </c>
      <c r="B5325" s="169">
        <v>4651.3599999999997</v>
      </c>
    </row>
    <row r="5326" spans="1:2">
      <c r="A5326" s="170">
        <v>41850</v>
      </c>
      <c r="B5326" s="169">
        <v>4651.01</v>
      </c>
    </row>
    <row r="5327" spans="1:2">
      <c r="A5327" s="170">
        <v>41851</v>
      </c>
      <c r="B5327" s="169">
        <v>4650.62</v>
      </c>
    </row>
    <row r="5328" spans="1:2">
      <c r="A5328" s="170">
        <v>41852</v>
      </c>
      <c r="B5328" s="169">
        <v>4650.2</v>
      </c>
    </row>
    <row r="5329" spans="1:2">
      <c r="A5329" s="170">
        <v>41853</v>
      </c>
      <c r="B5329" s="169">
        <v>4649.7299999999996</v>
      </c>
    </row>
    <row r="5330" spans="1:2">
      <c r="A5330" s="170">
        <v>41854</v>
      </c>
      <c r="B5330" s="169">
        <v>4649.29</v>
      </c>
    </row>
    <row r="5331" spans="1:2">
      <c r="A5331" s="170">
        <v>41855</v>
      </c>
      <c r="B5331" s="169">
        <v>4648.8900000000003</v>
      </c>
    </row>
    <row r="5332" spans="1:2">
      <c r="A5332" s="170">
        <v>41856</v>
      </c>
      <c r="B5332" s="169">
        <v>4648.46</v>
      </c>
    </row>
    <row r="5333" spans="1:2">
      <c r="A5333" s="170">
        <v>41857</v>
      </c>
      <c r="B5333" s="169">
        <v>4648.08</v>
      </c>
    </row>
    <row r="5334" spans="1:2">
      <c r="A5334" s="170">
        <v>41858</v>
      </c>
      <c r="B5334" s="169">
        <v>4647.6899999999996</v>
      </c>
    </row>
    <row r="5335" spans="1:2">
      <c r="A5335" s="170">
        <v>41859</v>
      </c>
      <c r="B5335" s="169">
        <v>4647.32</v>
      </c>
    </row>
    <row r="5336" spans="1:2">
      <c r="A5336" s="170">
        <v>41860</v>
      </c>
      <c r="B5336" s="169">
        <v>4646.9799999999996</v>
      </c>
    </row>
    <row r="5337" spans="1:2">
      <c r="A5337" s="170">
        <v>41861</v>
      </c>
      <c r="B5337" s="169">
        <v>4646.63</v>
      </c>
    </row>
    <row r="5338" spans="1:2">
      <c r="A5338" s="170">
        <v>41862</v>
      </c>
      <c r="B5338" s="169">
        <v>4646.3</v>
      </c>
    </row>
    <row r="5339" spans="1:2">
      <c r="A5339" s="170">
        <v>41863</v>
      </c>
      <c r="B5339" s="169">
        <v>4645.97</v>
      </c>
    </row>
    <row r="5340" spans="1:2">
      <c r="A5340" s="170">
        <v>41864</v>
      </c>
      <c r="B5340" s="169">
        <v>4645.66</v>
      </c>
    </row>
    <row r="5341" spans="1:2">
      <c r="A5341" s="170">
        <v>41865</v>
      </c>
      <c r="B5341" s="169">
        <v>4645.33</v>
      </c>
    </row>
    <row r="5342" spans="1:2">
      <c r="A5342" s="170">
        <v>41866</v>
      </c>
      <c r="B5342" s="169">
        <v>4644.9799999999996</v>
      </c>
    </row>
    <row r="5343" spans="1:2">
      <c r="A5343" s="170">
        <v>41867</v>
      </c>
      <c r="B5343" s="169">
        <v>4644.63</v>
      </c>
    </row>
    <row r="5344" spans="1:2">
      <c r="A5344" s="170">
        <v>41868</v>
      </c>
      <c r="B5344" s="169">
        <v>4644.29</v>
      </c>
    </row>
    <row r="5345" spans="1:2">
      <c r="A5345" s="170">
        <v>41869</v>
      </c>
      <c r="B5345" s="169">
        <v>4643.9399999999996</v>
      </c>
    </row>
    <row r="5346" spans="1:2">
      <c r="A5346" s="170">
        <v>41870</v>
      </c>
      <c r="B5346" s="169">
        <v>4643.58</v>
      </c>
    </row>
    <row r="5347" spans="1:2">
      <c r="A5347" s="170">
        <v>41871</v>
      </c>
      <c r="B5347" s="169">
        <v>4643.28</v>
      </c>
    </row>
    <row r="5348" spans="1:2">
      <c r="A5348" s="170">
        <v>41872</v>
      </c>
      <c r="B5348" s="169">
        <v>4642.95</v>
      </c>
    </row>
    <row r="5349" spans="1:2">
      <c r="A5349" s="170">
        <v>41873</v>
      </c>
      <c r="B5349" s="169">
        <v>4642.74</v>
      </c>
    </row>
    <row r="5350" spans="1:2">
      <c r="A5350" s="170">
        <v>41874</v>
      </c>
      <c r="B5350" s="169">
        <v>4642.54</v>
      </c>
    </row>
    <row r="5351" spans="1:2">
      <c r="A5351" s="170">
        <v>41875</v>
      </c>
      <c r="B5351" s="169">
        <v>4642.34</v>
      </c>
    </row>
    <row r="5352" spans="1:2">
      <c r="A5352" s="170">
        <v>41876</v>
      </c>
      <c r="B5352" s="169">
        <v>4642.2</v>
      </c>
    </row>
    <row r="5353" spans="1:2">
      <c r="A5353" s="170">
        <v>41877</v>
      </c>
      <c r="B5353" s="169">
        <v>4642.12</v>
      </c>
    </row>
    <row r="5354" spans="1:2">
      <c r="A5354" s="170">
        <v>41878</v>
      </c>
      <c r="B5354" s="169">
        <v>4642.05</v>
      </c>
    </row>
    <row r="5355" spans="1:2">
      <c r="A5355" s="170">
        <v>41879</v>
      </c>
      <c r="B5355" s="169">
        <v>4641.97</v>
      </c>
    </row>
    <row r="5356" spans="1:2">
      <c r="A5356" s="170">
        <v>41880</v>
      </c>
      <c r="B5356" s="169">
        <v>4641.8999999999996</v>
      </c>
    </row>
    <row r="5357" spans="1:2">
      <c r="A5357" s="170">
        <v>41881</v>
      </c>
      <c r="B5357" s="169">
        <v>4641.82</v>
      </c>
    </row>
    <row r="5358" spans="1:2">
      <c r="A5358" s="170">
        <v>41882</v>
      </c>
      <c r="B5358" s="169">
        <v>4641.75</v>
      </c>
    </row>
    <row r="5359" spans="1:2">
      <c r="A5359" s="170">
        <v>41883</v>
      </c>
      <c r="B5359" s="169">
        <v>4641.67</v>
      </c>
    </row>
    <row r="5360" spans="1:2">
      <c r="A5360" s="170">
        <v>41884</v>
      </c>
      <c r="B5360" s="169">
        <v>4641.58</v>
      </c>
    </row>
    <row r="5361" spans="1:2">
      <c r="A5361" s="170">
        <v>41885</v>
      </c>
      <c r="B5361" s="169">
        <v>4641.47</v>
      </c>
    </row>
    <row r="5362" spans="1:2">
      <c r="A5362" s="170">
        <v>41886</v>
      </c>
      <c r="B5362" s="169">
        <v>4641.37</v>
      </c>
    </row>
    <row r="5363" spans="1:2">
      <c r="A5363" s="170">
        <v>41887</v>
      </c>
      <c r="B5363" s="169">
        <v>4641.28</v>
      </c>
    </row>
    <row r="5364" spans="1:2">
      <c r="A5364" s="170">
        <v>41888</v>
      </c>
      <c r="B5364" s="169">
        <v>4641.2</v>
      </c>
    </row>
    <row r="5365" spans="1:2">
      <c r="A5365" s="170">
        <v>41889</v>
      </c>
      <c r="B5365" s="169">
        <v>4641.1000000000004</v>
      </c>
    </row>
    <row r="5366" spans="1:2">
      <c r="A5366" s="170">
        <v>41890</v>
      </c>
      <c r="B5366" s="169">
        <v>4640.99</v>
      </c>
    </row>
    <row r="5367" spans="1:2">
      <c r="A5367" s="170">
        <v>41891</v>
      </c>
      <c r="B5367" s="169">
        <v>4640.96</v>
      </c>
    </row>
    <row r="5368" spans="1:2">
      <c r="A5368" s="170">
        <v>41892</v>
      </c>
      <c r="B5368" s="169">
        <v>4640.87</v>
      </c>
    </row>
    <row r="5369" spans="1:2">
      <c r="A5369" s="170">
        <v>41893</v>
      </c>
      <c r="B5369" s="169">
        <v>4640.79</v>
      </c>
    </row>
    <row r="5370" spans="1:2">
      <c r="A5370" s="170">
        <v>41894</v>
      </c>
      <c r="B5370" s="169">
        <v>4640.6899999999996</v>
      </c>
    </row>
    <row r="5371" spans="1:2">
      <c r="A5371" s="170">
        <v>41895</v>
      </c>
      <c r="B5371" s="169">
        <v>4640.59</v>
      </c>
    </row>
    <row r="5372" spans="1:2">
      <c r="A5372" s="170">
        <v>41896</v>
      </c>
      <c r="B5372" s="169">
        <v>4640.5</v>
      </c>
    </row>
    <row r="5373" spans="1:2">
      <c r="A5373" s="170">
        <v>41897</v>
      </c>
      <c r="B5373" s="169">
        <v>4640.3999999999996</v>
      </c>
    </row>
    <row r="5374" spans="1:2">
      <c r="A5374" s="170">
        <v>41898</v>
      </c>
      <c r="B5374" s="169">
        <v>4640.3</v>
      </c>
    </row>
    <row r="5375" spans="1:2">
      <c r="A5375" s="170">
        <v>41899</v>
      </c>
      <c r="B5375" s="169">
        <v>4640.2</v>
      </c>
    </row>
    <row r="5376" spans="1:2">
      <c r="A5376" s="170">
        <v>41900</v>
      </c>
      <c r="B5376" s="169">
        <v>4640.0600000000004</v>
      </c>
    </row>
    <row r="5377" spans="1:2">
      <c r="A5377" s="170">
        <v>41901</v>
      </c>
      <c r="B5377" s="169">
        <v>4640.1099999999997</v>
      </c>
    </row>
    <row r="5378" spans="1:2">
      <c r="A5378" s="170">
        <v>41902</v>
      </c>
      <c r="B5378" s="169">
        <v>4640.2700000000004</v>
      </c>
    </row>
    <row r="5379" spans="1:2">
      <c r="A5379" s="170">
        <v>41903</v>
      </c>
      <c r="B5379" s="169">
        <v>4640.46</v>
      </c>
    </row>
    <row r="5380" spans="1:2">
      <c r="A5380" s="170">
        <v>41904</v>
      </c>
      <c r="B5380" s="169">
        <v>4640.66</v>
      </c>
    </row>
    <row r="5381" spans="1:2">
      <c r="A5381" s="170">
        <v>41905</v>
      </c>
      <c r="B5381" s="169">
        <v>4640.84</v>
      </c>
    </row>
    <row r="5382" spans="1:2">
      <c r="A5382" s="170">
        <v>41906</v>
      </c>
      <c r="B5382" s="169">
        <v>4640.9799999999996</v>
      </c>
    </row>
    <row r="5383" spans="1:2">
      <c r="A5383" s="170">
        <v>41907</v>
      </c>
      <c r="B5383" s="169">
        <v>4641.12</v>
      </c>
    </row>
    <row r="5384" spans="1:2">
      <c r="A5384" s="170">
        <v>41908</v>
      </c>
      <c r="B5384" s="169">
        <v>4641.25</v>
      </c>
    </row>
    <row r="5385" spans="1:2">
      <c r="A5385" s="170">
        <v>41909</v>
      </c>
      <c r="B5385" s="169">
        <v>4641.53</v>
      </c>
    </row>
    <row r="5386" spans="1:2">
      <c r="A5386" s="170">
        <v>41910</v>
      </c>
      <c r="B5386" s="169">
        <v>4641.79</v>
      </c>
    </row>
    <row r="5387" spans="1:2">
      <c r="A5387" s="170">
        <v>41911</v>
      </c>
      <c r="B5387" s="169">
        <v>4642.0200000000004</v>
      </c>
    </row>
    <row r="5388" spans="1:2">
      <c r="A5388" s="170">
        <v>41912</v>
      </c>
      <c r="B5388" s="169">
        <v>4642.29</v>
      </c>
    </row>
    <row r="5389" spans="1:2">
      <c r="A5389" s="170">
        <v>41913</v>
      </c>
      <c r="B5389" s="169">
        <v>4642.5200000000004</v>
      </c>
    </row>
    <row r="5390" spans="1:2">
      <c r="A5390" s="170">
        <v>41914</v>
      </c>
      <c r="B5390" s="169">
        <v>4642.7299999999996</v>
      </c>
    </row>
    <row r="5391" spans="1:2">
      <c r="A5391" s="170">
        <v>41915</v>
      </c>
      <c r="B5391" s="169">
        <v>4642.92</v>
      </c>
    </row>
    <row r="5392" spans="1:2">
      <c r="A5392" s="170">
        <v>41916</v>
      </c>
      <c r="B5392" s="169">
        <v>4643.12</v>
      </c>
    </row>
    <row r="5393" spans="1:2">
      <c r="A5393" s="170">
        <v>41917</v>
      </c>
      <c r="B5393" s="169">
        <v>4643.3100000000004</v>
      </c>
    </row>
    <row r="5394" spans="1:2">
      <c r="A5394" s="170">
        <v>41918</v>
      </c>
      <c r="B5394" s="169">
        <v>4643.51</v>
      </c>
    </row>
    <row r="5395" spans="1:2">
      <c r="A5395" s="170">
        <v>41919</v>
      </c>
      <c r="B5395" s="169">
        <v>4643.6899999999996</v>
      </c>
    </row>
    <row r="5396" spans="1:2">
      <c r="A5396" s="170">
        <v>41920</v>
      </c>
      <c r="B5396" s="169">
        <v>4643.87</v>
      </c>
    </row>
    <row r="5397" spans="1:2">
      <c r="A5397" s="170">
        <v>41921</v>
      </c>
      <c r="B5397" s="169">
        <v>4644.04</v>
      </c>
    </row>
    <row r="5398" spans="1:2">
      <c r="A5398" s="170">
        <v>41922</v>
      </c>
      <c r="B5398" s="169">
        <v>4644.22</v>
      </c>
    </row>
    <row r="5399" spans="1:2">
      <c r="A5399" s="170">
        <v>41923</v>
      </c>
      <c r="B5399" s="169">
        <v>4644.42</v>
      </c>
    </row>
    <row r="5400" spans="1:2">
      <c r="A5400" s="170">
        <v>41924</v>
      </c>
      <c r="B5400" s="169">
        <v>4644.6000000000004</v>
      </c>
    </row>
    <row r="5401" spans="1:2">
      <c r="A5401" s="170">
        <v>41925</v>
      </c>
      <c r="B5401" s="169">
        <v>4644.8100000000004</v>
      </c>
    </row>
    <row r="5402" spans="1:2">
      <c r="A5402" s="170">
        <v>41926</v>
      </c>
      <c r="B5402" s="169">
        <v>4645.01</v>
      </c>
    </row>
    <row r="5403" spans="1:2">
      <c r="A5403" s="170">
        <v>41927</v>
      </c>
      <c r="B5403" s="169">
        <v>4645.2</v>
      </c>
    </row>
    <row r="5404" spans="1:2">
      <c r="A5404" s="170">
        <v>41928</v>
      </c>
      <c r="B5404" s="169">
        <v>4645.3999999999996</v>
      </c>
    </row>
    <row r="5405" spans="1:2">
      <c r="A5405" s="170">
        <v>41929</v>
      </c>
      <c r="B5405" s="169">
        <v>4645.6000000000004</v>
      </c>
    </row>
    <row r="5406" spans="1:2">
      <c r="A5406" s="170">
        <v>41930</v>
      </c>
      <c r="B5406" s="169">
        <v>4645.8100000000004</v>
      </c>
    </row>
    <row r="5407" spans="1:2">
      <c r="A5407" s="170">
        <v>41931</v>
      </c>
      <c r="B5407" s="169">
        <v>4646.0200000000004</v>
      </c>
    </row>
    <row r="5408" spans="1:2">
      <c r="A5408" s="170">
        <v>41932</v>
      </c>
      <c r="B5408" s="169">
        <v>4646.2299999999996</v>
      </c>
    </row>
    <row r="5409" spans="1:2">
      <c r="A5409" s="170">
        <v>41933</v>
      </c>
      <c r="B5409" s="169">
        <v>4646.43</v>
      </c>
    </row>
    <row r="5410" spans="1:2">
      <c r="A5410" s="170">
        <v>41934</v>
      </c>
      <c r="B5410" s="169">
        <v>4646.63</v>
      </c>
    </row>
    <row r="5411" spans="1:2">
      <c r="A5411" s="170">
        <v>41935</v>
      </c>
      <c r="B5411" s="169">
        <v>4646.84</v>
      </c>
    </row>
    <row r="5412" spans="1:2">
      <c r="A5412" s="170">
        <v>41936</v>
      </c>
      <c r="B5412" s="169">
        <v>4647.04</v>
      </c>
    </row>
    <row r="5413" spans="1:2">
      <c r="A5413" s="170">
        <v>41937</v>
      </c>
      <c r="B5413" s="169">
        <v>4647.24</v>
      </c>
    </row>
    <row r="5414" spans="1:2">
      <c r="A5414" s="170">
        <v>41938</v>
      </c>
      <c r="B5414" s="169">
        <v>4647.46</v>
      </c>
    </row>
    <row r="5415" spans="1:2">
      <c r="A5415" s="170">
        <v>41939</v>
      </c>
      <c r="B5415" s="169">
        <v>4647.66</v>
      </c>
    </row>
    <row r="5416" spans="1:2">
      <c r="A5416" s="170">
        <v>41940</v>
      </c>
      <c r="B5416" s="169">
        <v>4647.87</v>
      </c>
    </row>
    <row r="5417" spans="1:2">
      <c r="A5417" s="170">
        <v>41941</v>
      </c>
      <c r="B5417" s="169">
        <v>4648.08</v>
      </c>
    </row>
    <row r="5418" spans="1:2">
      <c r="A5418" s="170">
        <v>41942</v>
      </c>
      <c r="B5418" s="169">
        <v>4648.2700000000004</v>
      </c>
    </row>
    <row r="5419" spans="1:2">
      <c r="A5419" s="170">
        <v>41943</v>
      </c>
      <c r="B5419" s="169">
        <v>4648.4799999999996</v>
      </c>
    </row>
    <row r="5420" spans="1:2">
      <c r="A5420" s="170">
        <v>41944</v>
      </c>
      <c r="B5420" s="169">
        <v>4648.67</v>
      </c>
    </row>
    <row r="5421" spans="1:2">
      <c r="A5421" s="170">
        <v>41945</v>
      </c>
      <c r="B5421" s="169">
        <v>4648.8900000000003</v>
      </c>
    </row>
    <row r="5422" spans="1:2">
      <c r="A5422" s="170">
        <v>41946</v>
      </c>
      <c r="B5422" s="169">
        <v>4649.1000000000004</v>
      </c>
    </row>
    <row r="5423" spans="1:2">
      <c r="A5423" s="170">
        <v>41947</v>
      </c>
      <c r="B5423" s="169">
        <v>4649.3</v>
      </c>
    </row>
    <row r="5424" spans="1:2">
      <c r="A5424" s="170">
        <v>41948</v>
      </c>
      <c r="B5424" s="169">
        <v>4649.5</v>
      </c>
    </row>
    <row r="5425" spans="1:2">
      <c r="A5425" s="170">
        <v>41949</v>
      </c>
      <c r="B5425" s="169">
        <v>4649.7</v>
      </c>
    </row>
    <row r="5426" spans="1:2">
      <c r="A5426" s="170">
        <v>41950</v>
      </c>
      <c r="B5426" s="169">
        <v>4649.91</v>
      </c>
    </row>
    <row r="5427" spans="1:2">
      <c r="A5427" s="170">
        <v>41951</v>
      </c>
      <c r="B5427" s="169">
        <v>4650.1099999999997</v>
      </c>
    </row>
    <row r="5428" spans="1:2">
      <c r="A5428" s="170">
        <v>41952</v>
      </c>
      <c r="B5428" s="169">
        <v>4650.3100000000004</v>
      </c>
    </row>
    <row r="5429" spans="1:2">
      <c r="A5429" s="170">
        <v>41953</v>
      </c>
      <c r="B5429" s="169">
        <v>4650.5</v>
      </c>
    </row>
    <row r="5430" spans="1:2">
      <c r="A5430" s="170">
        <v>41954</v>
      </c>
      <c r="B5430" s="169">
        <v>4650.68</v>
      </c>
    </row>
    <row r="5431" spans="1:2">
      <c r="A5431" s="170">
        <v>41955</v>
      </c>
      <c r="B5431" s="169">
        <v>4650.87</v>
      </c>
    </row>
    <row r="5432" spans="1:2">
      <c r="A5432" s="170">
        <v>41956</v>
      </c>
      <c r="B5432" s="169">
        <v>4651.04</v>
      </c>
    </row>
    <row r="5433" spans="1:2">
      <c r="A5433" s="170">
        <v>41957</v>
      </c>
      <c r="B5433" s="169">
        <v>4651.33</v>
      </c>
    </row>
    <row r="5434" spans="1:2">
      <c r="A5434" s="170">
        <v>41958</v>
      </c>
      <c r="B5434" s="169">
        <v>4651.54</v>
      </c>
    </row>
    <row r="5435" spans="1:2">
      <c r="A5435" s="170">
        <v>41959</v>
      </c>
      <c r="B5435" s="169">
        <v>4651.72</v>
      </c>
    </row>
    <row r="5436" spans="1:2">
      <c r="A5436" s="170">
        <v>41960</v>
      </c>
      <c r="B5436" s="169">
        <v>4651.8900000000003</v>
      </c>
    </row>
    <row r="5437" spans="1:2">
      <c r="A5437" s="170">
        <v>41961</v>
      </c>
      <c r="B5437" s="169">
        <v>4652.08</v>
      </c>
    </row>
    <row r="5438" spans="1:2">
      <c r="A5438" s="170">
        <v>41962</v>
      </c>
      <c r="B5438" s="169">
        <v>4652.2700000000004</v>
      </c>
    </row>
    <row r="5439" spans="1:2">
      <c r="A5439" s="170">
        <v>41963</v>
      </c>
      <c r="B5439" s="169">
        <v>4652.4799999999996</v>
      </c>
    </row>
    <row r="5440" spans="1:2">
      <c r="A5440" s="170">
        <v>41964</v>
      </c>
      <c r="B5440" s="169">
        <v>4652.68</v>
      </c>
    </row>
    <row r="5441" spans="1:2">
      <c r="A5441" s="170">
        <v>41965</v>
      </c>
      <c r="B5441" s="169">
        <v>4652.9399999999996</v>
      </c>
    </row>
    <row r="5442" spans="1:2">
      <c r="A5442" s="170">
        <v>41966</v>
      </c>
      <c r="B5442" s="169">
        <v>4653.17</v>
      </c>
    </row>
    <row r="5443" spans="1:2">
      <c r="A5443" s="170">
        <v>41967</v>
      </c>
      <c r="B5443" s="169">
        <v>4653.38</v>
      </c>
    </row>
    <row r="5444" spans="1:2">
      <c r="A5444" s="170">
        <v>41968</v>
      </c>
      <c r="B5444" s="169">
        <v>4653.58</v>
      </c>
    </row>
    <row r="5445" spans="1:2">
      <c r="A5445" s="170">
        <v>41969</v>
      </c>
      <c r="B5445" s="169">
        <v>4653.78</v>
      </c>
    </row>
    <row r="5446" spans="1:2">
      <c r="A5446" s="170">
        <v>41970</v>
      </c>
      <c r="B5446" s="169">
        <v>4653.9799999999996</v>
      </c>
    </row>
    <row r="5447" spans="1:2">
      <c r="A5447" s="170">
        <v>41971</v>
      </c>
      <c r="B5447" s="169">
        <v>4654.17</v>
      </c>
    </row>
    <row r="5448" spans="1:2">
      <c r="A5448" s="170">
        <v>41972</v>
      </c>
      <c r="B5448" s="169">
        <v>4654.37</v>
      </c>
    </row>
    <row r="5449" spans="1:2">
      <c r="A5449" s="170">
        <v>41973</v>
      </c>
      <c r="B5449" s="169">
        <v>4654.57</v>
      </c>
    </row>
    <row r="5450" spans="1:2">
      <c r="A5450" s="170">
        <v>41974</v>
      </c>
      <c r="B5450" s="169">
        <v>4654.76</v>
      </c>
    </row>
    <row r="5451" spans="1:2">
      <c r="A5451" s="170">
        <v>41975</v>
      </c>
      <c r="B5451" s="169">
        <v>4655.0600000000004</v>
      </c>
    </row>
    <row r="5452" spans="1:2">
      <c r="A5452" s="170">
        <v>41976</v>
      </c>
      <c r="B5452" s="169">
        <v>4655.25</v>
      </c>
    </row>
    <row r="5453" spans="1:2">
      <c r="A5453" s="170">
        <v>41977</v>
      </c>
      <c r="B5453" s="169">
        <v>4655.45</v>
      </c>
    </row>
    <row r="5454" spans="1:2">
      <c r="A5454" s="170">
        <v>41978</v>
      </c>
      <c r="B5454" s="169">
        <v>4655.63</v>
      </c>
    </row>
    <row r="5455" spans="1:2">
      <c r="A5455" s="170">
        <v>41979</v>
      </c>
      <c r="B5455" s="169">
        <v>4655.8100000000004</v>
      </c>
    </row>
    <row r="5456" spans="1:2">
      <c r="A5456" s="170">
        <v>41980</v>
      </c>
      <c r="B5456" s="169">
        <v>4656</v>
      </c>
    </row>
    <row r="5457" spans="1:2">
      <c r="A5457" s="170">
        <v>41981</v>
      </c>
      <c r="B5457" s="169">
        <v>4656.18</v>
      </c>
    </row>
    <row r="5458" spans="1:2">
      <c r="A5458" s="170">
        <v>41982</v>
      </c>
      <c r="B5458" s="169">
        <v>4656.3500000000004</v>
      </c>
    </row>
    <row r="5459" spans="1:2">
      <c r="A5459" s="170">
        <v>41983</v>
      </c>
      <c r="B5459" s="169">
        <v>4656.53</v>
      </c>
    </row>
    <row r="5460" spans="1:2">
      <c r="A5460" s="170">
        <v>41984</v>
      </c>
      <c r="B5460" s="169">
        <v>4656.71</v>
      </c>
    </row>
    <row r="5461" spans="1:2">
      <c r="A5461" s="170">
        <v>41985</v>
      </c>
      <c r="B5461" s="169">
        <v>4656.8900000000003</v>
      </c>
    </row>
    <row r="5462" spans="1:2">
      <c r="A5462" s="170">
        <v>41986</v>
      </c>
      <c r="B5462" s="169">
        <v>4657.08</v>
      </c>
    </row>
    <row r="5463" spans="1:2">
      <c r="A5463" s="170">
        <v>41987</v>
      </c>
      <c r="B5463" s="169">
        <v>4657.2700000000004</v>
      </c>
    </row>
    <row r="5464" spans="1:2">
      <c r="A5464" s="170">
        <v>41988</v>
      </c>
      <c r="B5464" s="169">
        <v>4657.4399999999996</v>
      </c>
    </row>
    <row r="5465" spans="1:2">
      <c r="A5465" s="170">
        <v>41989</v>
      </c>
      <c r="B5465" s="169">
        <v>4657.62</v>
      </c>
    </row>
    <row r="5466" spans="1:2">
      <c r="A5466" s="170">
        <v>41990</v>
      </c>
      <c r="B5466" s="169">
        <v>4657.79</v>
      </c>
    </row>
    <row r="5467" spans="1:2">
      <c r="A5467" s="170">
        <v>41991</v>
      </c>
      <c r="B5467" s="169">
        <v>4657.96</v>
      </c>
    </row>
    <row r="5468" spans="1:2">
      <c r="A5468" s="170">
        <v>41992</v>
      </c>
      <c r="B5468" s="169">
        <v>4658.12</v>
      </c>
    </row>
    <row r="5469" spans="1:2">
      <c r="A5469" s="170">
        <v>41993</v>
      </c>
      <c r="B5469" s="169">
        <v>4658.3</v>
      </c>
    </row>
    <row r="5470" spans="1:2">
      <c r="A5470" s="170">
        <v>41994</v>
      </c>
      <c r="B5470" s="169">
        <v>4658.59</v>
      </c>
    </row>
    <row r="5471" spans="1:2">
      <c r="A5471" s="170">
        <v>41995</v>
      </c>
      <c r="B5471" s="169">
        <v>4658.83</v>
      </c>
    </row>
    <row r="5472" spans="1:2">
      <c r="A5472" s="170">
        <v>41996</v>
      </c>
      <c r="B5472" s="169">
        <v>4659.01</v>
      </c>
    </row>
    <row r="5473" spans="1:2">
      <c r="A5473" s="170">
        <v>41997</v>
      </c>
      <c r="B5473" s="169">
        <v>4659.1899999999996</v>
      </c>
    </row>
    <row r="5474" spans="1:2">
      <c r="A5474" s="170">
        <v>41998</v>
      </c>
      <c r="B5474" s="169">
        <v>4659.41</v>
      </c>
    </row>
    <row r="5475" spans="1:2">
      <c r="A5475" s="170">
        <v>41999</v>
      </c>
      <c r="B5475" s="169">
        <v>4659.59</v>
      </c>
    </row>
    <row r="5476" spans="1:2">
      <c r="A5476" s="170">
        <v>42000</v>
      </c>
      <c r="B5476" s="169">
        <v>4659.71</v>
      </c>
    </row>
    <row r="5477" spans="1:2">
      <c r="A5477" s="170">
        <v>42001</v>
      </c>
      <c r="B5477" s="169">
        <v>4659.8900000000003</v>
      </c>
    </row>
    <row r="5478" spans="1:2">
      <c r="A5478" s="170">
        <v>42002</v>
      </c>
      <c r="B5478" s="169">
        <v>4660.0600000000004</v>
      </c>
    </row>
    <row r="5479" spans="1:2">
      <c r="A5479" s="170">
        <v>42003</v>
      </c>
      <c r="B5479" s="169">
        <v>4660.16</v>
      </c>
    </row>
    <row r="5480" spans="1:2">
      <c r="A5480" s="170">
        <v>42004</v>
      </c>
      <c r="B5480" s="169">
        <v>4660.2700000000004</v>
      </c>
    </row>
    <row r="5481" spans="1:2">
      <c r="A5481" s="170">
        <v>42005</v>
      </c>
      <c r="B5481" s="169">
        <v>4660.3999999999996</v>
      </c>
    </row>
    <row r="5482" spans="1:2">
      <c r="A5482" s="170">
        <v>42006</v>
      </c>
      <c r="B5482" s="169">
        <v>4660.53</v>
      </c>
    </row>
    <row r="5483" spans="1:2">
      <c r="A5483" s="170">
        <v>42007</v>
      </c>
      <c r="B5483" s="169">
        <v>4660.6400000000003</v>
      </c>
    </row>
    <row r="5484" spans="1:2">
      <c r="A5484" s="170">
        <v>42008</v>
      </c>
      <c r="B5484" s="169">
        <v>4660.74</v>
      </c>
    </row>
    <row r="5485" spans="1:2">
      <c r="A5485" s="170">
        <v>42009</v>
      </c>
      <c r="B5485" s="169">
        <v>4660.8100000000004</v>
      </c>
    </row>
    <row r="5486" spans="1:2">
      <c r="A5486" s="170">
        <v>42010</v>
      </c>
      <c r="B5486" s="169">
        <v>4660.8599999999997</v>
      </c>
    </row>
    <row r="5487" spans="1:2">
      <c r="A5487" s="170">
        <v>42011</v>
      </c>
      <c r="B5487" s="169">
        <v>4660.8999999999996</v>
      </c>
    </row>
    <row r="5488" spans="1:2">
      <c r="A5488" s="170">
        <v>42012</v>
      </c>
      <c r="B5488" s="169">
        <v>4660.93</v>
      </c>
    </row>
    <row r="5489" spans="1:2">
      <c r="A5489" s="170">
        <v>42013</v>
      </c>
      <c r="B5489" s="169">
        <v>4660.95</v>
      </c>
    </row>
    <row r="5490" spans="1:2">
      <c r="A5490" s="170">
        <v>42014</v>
      </c>
      <c r="B5490" s="169">
        <v>4660.97</v>
      </c>
    </row>
    <row r="5491" spans="1:2">
      <c r="A5491" s="170">
        <v>42015</v>
      </c>
      <c r="B5491" s="169">
        <v>4660.9799999999996</v>
      </c>
    </row>
    <row r="5492" spans="1:2">
      <c r="A5492" s="170">
        <v>42016</v>
      </c>
      <c r="B5492" s="169">
        <v>4661.05</v>
      </c>
    </row>
    <row r="5493" spans="1:2">
      <c r="A5493" s="170">
        <v>42017</v>
      </c>
      <c r="B5493" s="169">
        <v>4661.0600000000004</v>
      </c>
    </row>
    <row r="5494" spans="1:2">
      <c r="A5494" s="170">
        <v>42018</v>
      </c>
      <c r="B5494" s="169">
        <v>4661.04</v>
      </c>
    </row>
    <row r="5495" spans="1:2">
      <c r="A5495" s="170">
        <v>42019</v>
      </c>
      <c r="B5495" s="169">
        <v>4661.0200000000004</v>
      </c>
    </row>
    <row r="5496" spans="1:2">
      <c r="A5496" s="170">
        <v>42020</v>
      </c>
      <c r="B5496" s="169">
        <v>4661.01</v>
      </c>
    </row>
    <row r="5497" spans="1:2">
      <c r="A5497" s="170">
        <v>42021</v>
      </c>
      <c r="B5497" s="169">
        <v>4661</v>
      </c>
    </row>
    <row r="5498" spans="1:2">
      <c r="A5498" s="170">
        <v>42022</v>
      </c>
      <c r="B5498" s="169">
        <v>4661</v>
      </c>
    </row>
    <row r="5499" spans="1:2">
      <c r="A5499" s="170">
        <v>42023</v>
      </c>
      <c r="B5499" s="169">
        <v>4661.01</v>
      </c>
    </row>
    <row r="5500" spans="1:2">
      <c r="A5500" s="170">
        <v>42024</v>
      </c>
      <c r="B5500" s="169">
        <v>4661.01</v>
      </c>
    </row>
    <row r="5501" spans="1:2">
      <c r="A5501" s="170">
        <v>42025</v>
      </c>
      <c r="B5501" s="169">
        <v>4660.99</v>
      </c>
    </row>
    <row r="5502" spans="1:2">
      <c r="A5502" s="170">
        <v>42026</v>
      </c>
      <c r="B5502" s="169">
        <v>4660.97</v>
      </c>
    </row>
    <row r="5503" spans="1:2">
      <c r="A5503" s="170">
        <v>42027</v>
      </c>
      <c r="B5503" s="169">
        <v>4660.96</v>
      </c>
    </row>
    <row r="5504" spans="1:2">
      <c r="A5504" s="170">
        <v>42028</v>
      </c>
      <c r="B5504" s="169">
        <v>4660.96</v>
      </c>
    </row>
    <row r="5505" spans="1:2">
      <c r="A5505" s="170">
        <v>42029</v>
      </c>
      <c r="B5505" s="169">
        <v>4660.96</v>
      </c>
    </row>
    <row r="5506" spans="1:2">
      <c r="A5506" s="170">
        <v>42030</v>
      </c>
      <c r="B5506" s="169">
        <v>4661.03</v>
      </c>
    </row>
    <row r="5507" spans="1:2">
      <c r="A5507" s="170">
        <v>42031</v>
      </c>
      <c r="B5507" s="169">
        <v>4661.2</v>
      </c>
    </row>
    <row r="5508" spans="1:2">
      <c r="A5508" s="170">
        <v>42032</v>
      </c>
      <c r="B5508" s="169">
        <v>4661.3999999999996</v>
      </c>
    </row>
    <row r="5509" spans="1:2">
      <c r="A5509" s="170">
        <v>42033</v>
      </c>
      <c r="B5509" s="169">
        <v>4661.59</v>
      </c>
    </row>
    <row r="5510" spans="1:2">
      <c r="A5510" s="170">
        <v>42034</v>
      </c>
      <c r="B5510" s="169">
        <v>4661.78</v>
      </c>
    </row>
    <row r="5511" spans="1:2">
      <c r="A5511" s="170">
        <v>42035</v>
      </c>
      <c r="B5511" s="169">
        <v>4661.95</v>
      </c>
    </row>
    <row r="5512" spans="1:2">
      <c r="A5512" s="170">
        <v>42036</v>
      </c>
      <c r="B5512" s="169">
        <v>4662.12</v>
      </c>
    </row>
    <row r="5513" spans="1:2">
      <c r="A5513" s="170">
        <v>42037</v>
      </c>
      <c r="B5513" s="169">
        <v>4662.3</v>
      </c>
    </row>
    <row r="5514" spans="1:2">
      <c r="A5514" s="170">
        <v>42038</v>
      </c>
      <c r="B5514" s="169">
        <v>4662.49</v>
      </c>
    </row>
    <row r="5515" spans="1:2">
      <c r="A5515" s="170">
        <v>42039</v>
      </c>
      <c r="B5515" s="169">
        <v>4662.8</v>
      </c>
    </row>
    <row r="5516" spans="1:2">
      <c r="A5516" s="170">
        <v>42040</v>
      </c>
      <c r="B5516" s="169">
        <v>4663.0349999999999</v>
      </c>
    </row>
    <row r="5517" spans="1:2">
      <c r="A5517" s="170">
        <v>42041</v>
      </c>
      <c r="B5517" s="169">
        <v>4663.25</v>
      </c>
    </row>
    <row r="5518" spans="1:2">
      <c r="A5518" s="170">
        <v>42042</v>
      </c>
      <c r="B5518" s="169">
        <v>4663.46</v>
      </c>
    </row>
    <row r="5519" spans="1:2">
      <c r="A5519" s="170">
        <v>42043</v>
      </c>
      <c r="B5519" s="169">
        <v>4663.67</v>
      </c>
    </row>
    <row r="5520" spans="1:2">
      <c r="A5520" s="170">
        <v>42044</v>
      </c>
      <c r="B5520" s="169">
        <v>4663.8999999999996</v>
      </c>
    </row>
    <row r="5521" spans="1:2">
      <c r="A5521" s="170">
        <v>42045</v>
      </c>
      <c r="B5521" s="169">
        <v>4664.1099999999997</v>
      </c>
    </row>
    <row r="5522" spans="1:2">
      <c r="A5522" s="170">
        <v>42046</v>
      </c>
      <c r="B5522" s="169">
        <v>4664.3</v>
      </c>
    </row>
    <row r="5523" spans="1:2">
      <c r="A5523" s="170">
        <v>42047</v>
      </c>
      <c r="B5523" s="169">
        <v>4664.47</v>
      </c>
    </row>
    <row r="5524" spans="1:2">
      <c r="A5524" s="170">
        <v>42048</v>
      </c>
      <c r="B5524" s="169">
        <v>4664.6400000000003</v>
      </c>
    </row>
    <row r="5525" spans="1:2">
      <c r="A5525" s="170">
        <v>42049</v>
      </c>
      <c r="B5525" s="169">
        <v>4664.8</v>
      </c>
    </row>
    <row r="5526" spans="1:2">
      <c r="A5526" s="170">
        <v>42050</v>
      </c>
      <c r="B5526" s="169">
        <v>4664.96</v>
      </c>
    </row>
    <row r="5527" spans="1:2">
      <c r="A5527" s="170">
        <v>42051</v>
      </c>
      <c r="B5527" s="169">
        <v>4665.1099999999997</v>
      </c>
    </row>
    <row r="5528" spans="1:2">
      <c r="A5528" s="170">
        <v>42052</v>
      </c>
      <c r="B5528" s="169">
        <v>4665.26</v>
      </c>
    </row>
    <row r="5529" spans="1:2">
      <c r="A5529" s="170">
        <v>42053</v>
      </c>
      <c r="B5529" s="169">
        <v>4665.3999999999996</v>
      </c>
    </row>
    <row r="5530" spans="1:2">
      <c r="A5530" s="170">
        <v>42054</v>
      </c>
      <c r="B5530" s="169">
        <v>4665.55</v>
      </c>
    </row>
    <row r="5531" spans="1:2">
      <c r="A5531" s="170">
        <v>42055</v>
      </c>
      <c r="B5531" s="169">
        <v>4665.6899999999996</v>
      </c>
    </row>
    <row r="5532" spans="1:2">
      <c r="A5532" s="170">
        <v>42056</v>
      </c>
      <c r="B5532" s="169">
        <v>4665.8599999999997</v>
      </c>
    </row>
    <row r="5533" spans="1:2">
      <c r="A5533" s="170">
        <v>42057</v>
      </c>
      <c r="B5533" s="169">
        <v>4666.0200000000004</v>
      </c>
    </row>
    <row r="5534" spans="1:2">
      <c r="A5534" s="170">
        <v>42058</v>
      </c>
      <c r="B5534" s="169">
        <v>4666.1000000000004</v>
      </c>
    </row>
    <row r="5535" spans="1:2">
      <c r="A5535" s="170">
        <v>42059</v>
      </c>
      <c r="B5535" s="169">
        <v>4666.2299999999996</v>
      </c>
    </row>
    <row r="5536" spans="1:2">
      <c r="A5536" s="170">
        <v>42060</v>
      </c>
      <c r="B5536" s="169">
        <v>4666.37</v>
      </c>
    </row>
    <row r="5537" spans="1:2">
      <c r="A5537" s="170">
        <v>42061</v>
      </c>
      <c r="B5537" s="169">
        <v>4666.51</v>
      </c>
    </row>
    <row r="5538" spans="1:2">
      <c r="A5538" s="170">
        <v>42062</v>
      </c>
      <c r="B5538" s="169">
        <v>4666.6400000000003</v>
      </c>
    </row>
    <row r="5539" spans="1:2">
      <c r="A5539" s="170">
        <v>42063</v>
      </c>
      <c r="B5539" s="169">
        <v>4666.78</v>
      </c>
    </row>
    <row r="5540" spans="1:2">
      <c r="A5540" s="170">
        <v>42064</v>
      </c>
      <c r="B5540" s="169">
        <v>4666.9049999999997</v>
      </c>
    </row>
    <row r="5541" spans="1:2">
      <c r="A5541" s="170">
        <v>42065</v>
      </c>
      <c r="B5541" s="169">
        <v>4667.0600000000004</v>
      </c>
    </row>
    <row r="5542" spans="1:2">
      <c r="A5542" s="170">
        <v>42066</v>
      </c>
      <c r="B5542" s="169">
        <v>4667.22</v>
      </c>
    </row>
    <row r="5543" spans="1:2">
      <c r="A5543" s="170">
        <v>42067</v>
      </c>
      <c r="B5543" s="169">
        <v>4667.34</v>
      </c>
    </row>
    <row r="5544" spans="1:2">
      <c r="A5544" s="170">
        <v>42068</v>
      </c>
      <c r="B5544" s="169">
        <v>4667.46</v>
      </c>
    </row>
    <row r="5545" spans="1:2">
      <c r="A5545" s="170">
        <v>42069</v>
      </c>
      <c r="B5545" s="169">
        <v>4667.6099999999997</v>
      </c>
    </row>
    <row r="5546" spans="1:2">
      <c r="A5546" s="170">
        <v>42070</v>
      </c>
      <c r="B5546" s="169">
        <v>4667.75</v>
      </c>
    </row>
    <row r="5547" spans="1:2">
      <c r="A5547" s="170">
        <v>42071</v>
      </c>
      <c r="B5547" s="169">
        <v>4667.8900000000003</v>
      </c>
    </row>
    <row r="5548" spans="1:2">
      <c r="A5548" s="170">
        <v>42072</v>
      </c>
      <c r="B5548" s="169">
        <v>4668.03</v>
      </c>
    </row>
    <row r="5549" spans="1:2">
      <c r="A5549" s="170">
        <v>42073</v>
      </c>
      <c r="B5549" s="169">
        <v>4668.17</v>
      </c>
    </row>
    <row r="5550" spans="1:2">
      <c r="A5550" s="170">
        <v>42074</v>
      </c>
      <c r="B5550" s="169">
        <v>4668.3100000000004</v>
      </c>
    </row>
    <row r="5551" spans="1:2">
      <c r="A5551" s="170">
        <v>42075</v>
      </c>
      <c r="B5551" s="169">
        <v>4668.47</v>
      </c>
    </row>
    <row r="5552" spans="1:2">
      <c r="A5552" s="170">
        <v>42076</v>
      </c>
      <c r="B5552" s="169">
        <v>4668.63</v>
      </c>
    </row>
    <row r="5553" spans="1:2">
      <c r="A5553" s="170">
        <v>42077</v>
      </c>
      <c r="B5553" s="169">
        <v>4668.7700000000004</v>
      </c>
    </row>
    <row r="5554" spans="1:2">
      <c r="A5554" s="170">
        <v>42078</v>
      </c>
      <c r="B5554" s="169">
        <v>4668.91</v>
      </c>
    </row>
    <row r="5555" spans="1:2">
      <c r="A5555" s="170">
        <v>42079</v>
      </c>
      <c r="B5555" s="169">
        <v>4669.05</v>
      </c>
    </row>
    <row r="5556" spans="1:2">
      <c r="A5556" s="170">
        <v>42080</v>
      </c>
      <c r="B5556" s="169">
        <v>4669.1899999999996</v>
      </c>
    </row>
    <row r="5557" spans="1:2">
      <c r="A5557" s="170">
        <v>42081</v>
      </c>
      <c r="B5557" s="169">
        <v>4669.34</v>
      </c>
    </row>
    <row r="5558" spans="1:2">
      <c r="A5558" s="170">
        <v>42082</v>
      </c>
      <c r="B5558" s="169">
        <v>4669.4799999999996</v>
      </c>
    </row>
    <row r="5559" spans="1:2">
      <c r="A5559" s="170">
        <v>42083</v>
      </c>
      <c r="B5559" s="169">
        <v>4669.62</v>
      </c>
    </row>
    <row r="5560" spans="1:2">
      <c r="A5560" s="170">
        <v>42084</v>
      </c>
      <c r="B5560" s="169">
        <v>4669.76</v>
      </c>
    </row>
    <row r="5561" spans="1:2">
      <c r="A5561" s="170">
        <v>42085</v>
      </c>
      <c r="B5561" s="169">
        <v>4669.8999999999996</v>
      </c>
    </row>
    <row r="5562" spans="1:2">
      <c r="A5562" s="170">
        <v>42086</v>
      </c>
      <c r="B5562" s="169">
        <v>4670.0600000000004</v>
      </c>
    </row>
    <row r="5563" spans="1:2">
      <c r="A5563" s="170">
        <v>42087</v>
      </c>
      <c r="B5563" s="169">
        <v>4670.24</v>
      </c>
    </row>
    <row r="5564" spans="1:2">
      <c r="A5564" s="170">
        <v>42088</v>
      </c>
      <c r="B5564" s="169">
        <v>4670.41</v>
      </c>
    </row>
    <row r="5565" spans="1:2">
      <c r="A5565" s="170">
        <v>42089</v>
      </c>
      <c r="B5565" s="169">
        <v>4670.5600000000004</v>
      </c>
    </row>
    <row r="5566" spans="1:2">
      <c r="A5566" s="170">
        <v>42090</v>
      </c>
      <c r="B5566" s="169">
        <v>4670.71</v>
      </c>
    </row>
    <row r="5567" spans="1:2">
      <c r="A5567" s="170">
        <v>42091</v>
      </c>
      <c r="B5567" s="169">
        <v>4670.8500000000004</v>
      </c>
    </row>
    <row r="5568" spans="1:2">
      <c r="A5568" s="170">
        <v>42092</v>
      </c>
      <c r="B5568" s="169">
        <v>4670.99</v>
      </c>
    </row>
    <row r="5569" spans="1:2">
      <c r="A5569" s="170">
        <v>42093</v>
      </c>
      <c r="B5569" s="169">
        <v>4671.13</v>
      </c>
    </row>
    <row r="5570" spans="1:2">
      <c r="A5570" s="170">
        <v>42094</v>
      </c>
      <c r="B5570" s="169">
        <v>4671.28</v>
      </c>
    </row>
    <row r="5571" spans="1:2">
      <c r="A5571" s="170">
        <v>42095</v>
      </c>
      <c r="B5571" s="169">
        <v>4671.42</v>
      </c>
    </row>
    <row r="5572" spans="1:2">
      <c r="A5572" s="170">
        <v>42096</v>
      </c>
      <c r="B5572" s="169">
        <v>4671.57</v>
      </c>
    </row>
    <row r="5573" spans="1:2">
      <c r="A5573" s="170">
        <v>42097</v>
      </c>
      <c r="B5573" s="169">
        <v>4671.71</v>
      </c>
    </row>
    <row r="5574" spans="1:2">
      <c r="A5574" s="170">
        <v>42098</v>
      </c>
      <c r="B5574" s="169">
        <v>4671.8599999999997</v>
      </c>
    </row>
    <row r="5575" spans="1:2">
      <c r="A5575" s="170">
        <v>42099</v>
      </c>
      <c r="B5575" s="169">
        <v>4672</v>
      </c>
    </row>
    <row r="5576" spans="1:2">
      <c r="A5576" s="170">
        <v>42100</v>
      </c>
      <c r="B5576" s="169">
        <v>4672.13</v>
      </c>
    </row>
    <row r="5577" spans="1:2">
      <c r="A5577" s="170">
        <v>42101</v>
      </c>
      <c r="B5577" s="169">
        <v>4672.2700000000004</v>
      </c>
    </row>
    <row r="5578" spans="1:2">
      <c r="A5578" s="170">
        <v>42102</v>
      </c>
      <c r="B5578" s="169">
        <v>4672.42</v>
      </c>
    </row>
    <row r="5579" spans="1:2">
      <c r="A5579" s="170">
        <v>42103</v>
      </c>
      <c r="B5579" s="169">
        <v>4672.5200000000004</v>
      </c>
    </row>
    <row r="5580" spans="1:2">
      <c r="A5580" s="170">
        <v>42104</v>
      </c>
      <c r="B5580" s="169">
        <v>4672.59</v>
      </c>
    </row>
    <row r="5581" spans="1:2">
      <c r="A5581" s="170">
        <v>42105</v>
      </c>
      <c r="B5581" s="169">
        <v>4672.62</v>
      </c>
    </row>
    <row r="5582" spans="1:2">
      <c r="A5582" s="170">
        <v>42106</v>
      </c>
      <c r="B5582" s="169">
        <v>4672.6400000000003</v>
      </c>
    </row>
    <row r="5583" spans="1:2">
      <c r="A5583" s="170">
        <v>42107</v>
      </c>
      <c r="B5583" s="169">
        <v>4672.6499999999996</v>
      </c>
    </row>
    <row r="5584" spans="1:2">
      <c r="A5584" s="170">
        <v>42108</v>
      </c>
      <c r="B5584" s="169">
        <v>4672.68</v>
      </c>
    </row>
    <row r="5585" spans="1:2">
      <c r="A5585" s="170">
        <v>42109</v>
      </c>
      <c r="B5585" s="169">
        <v>4672.71</v>
      </c>
    </row>
    <row r="5586" spans="1:2">
      <c r="A5586" s="170">
        <v>42110</v>
      </c>
      <c r="B5586" s="169">
        <v>4672.68</v>
      </c>
    </row>
    <row r="5587" spans="1:2">
      <c r="A5587" s="170">
        <v>42111</v>
      </c>
      <c r="B5587" s="169">
        <v>4672.66</v>
      </c>
    </row>
    <row r="5588" spans="1:2">
      <c r="A5588" s="170">
        <v>42112</v>
      </c>
      <c r="B5588" s="169">
        <v>4672.6499999999996</v>
      </c>
    </row>
    <row r="5589" spans="1:2">
      <c r="A5589" s="170">
        <v>42113</v>
      </c>
      <c r="B5589" s="169">
        <v>4672.6400000000003</v>
      </c>
    </row>
    <row r="5590" spans="1:2">
      <c r="A5590" s="170">
        <v>42114</v>
      </c>
      <c r="B5590" s="169">
        <v>4672.63</v>
      </c>
    </row>
    <row r="5591" spans="1:2">
      <c r="A5591" s="170">
        <v>42115</v>
      </c>
      <c r="B5591" s="169">
        <v>4672.62</v>
      </c>
    </row>
    <row r="5592" spans="1:2">
      <c r="A5592" s="170">
        <v>42116</v>
      </c>
      <c r="B5592" s="169">
        <v>4672.62</v>
      </c>
    </row>
    <row r="5593" spans="1:2">
      <c r="A5593" s="170">
        <v>42117</v>
      </c>
      <c r="B5593" s="169">
        <v>4672.6400000000003</v>
      </c>
    </row>
    <row r="5594" spans="1:2">
      <c r="A5594" s="170">
        <v>42118</v>
      </c>
      <c r="B5594" s="169">
        <v>4672.68</v>
      </c>
    </row>
    <row r="5595" spans="1:2">
      <c r="A5595" s="170">
        <v>42119</v>
      </c>
      <c r="B5595" s="169">
        <v>4672.62</v>
      </c>
    </row>
    <row r="5596" spans="1:2">
      <c r="A5596" s="170">
        <v>42120</v>
      </c>
      <c r="B5596" s="169">
        <v>4672.63</v>
      </c>
    </row>
    <row r="5597" spans="1:2">
      <c r="A5597" s="170">
        <v>42121</v>
      </c>
      <c r="B5597" s="169">
        <v>4672.6000000000004</v>
      </c>
    </row>
    <row r="5598" spans="1:2">
      <c r="A5598" s="170">
        <v>42122</v>
      </c>
      <c r="B5598" s="169">
        <v>4672.55</v>
      </c>
    </row>
    <row r="5599" spans="1:2">
      <c r="A5599" s="170">
        <v>42123</v>
      </c>
      <c r="B5599" s="169">
        <v>4672.5200000000004</v>
      </c>
    </row>
    <row r="5600" spans="1:2">
      <c r="A5600" s="170">
        <v>42124</v>
      </c>
      <c r="B5600" s="169">
        <v>4672.5</v>
      </c>
    </row>
    <row r="5601" spans="1:2">
      <c r="A5601" s="170">
        <v>42125</v>
      </c>
      <c r="B5601" s="169">
        <v>4672.4799999999996</v>
      </c>
    </row>
    <row r="5602" spans="1:2">
      <c r="A5602" s="170">
        <v>42126</v>
      </c>
      <c r="B5602" s="169">
        <v>4672.4399999999996</v>
      </c>
    </row>
    <row r="5603" spans="1:2">
      <c r="A5603" s="170">
        <v>42127</v>
      </c>
      <c r="B5603" s="169">
        <v>4672.41</v>
      </c>
    </row>
    <row r="5604" spans="1:2">
      <c r="A5604" s="170">
        <v>42128</v>
      </c>
      <c r="B5604" s="169">
        <v>4672.3999999999996</v>
      </c>
    </row>
    <row r="5605" spans="1:2">
      <c r="A5605" s="170">
        <v>42129</v>
      </c>
      <c r="B5605" s="169">
        <v>4672.38</v>
      </c>
    </row>
    <row r="5606" spans="1:2">
      <c r="A5606" s="170">
        <v>42130</v>
      </c>
      <c r="B5606" s="169">
        <v>4672.3999999999996</v>
      </c>
    </row>
    <row r="5607" spans="1:2">
      <c r="A5607" s="170">
        <v>42131</v>
      </c>
      <c r="B5607" s="169">
        <v>4672.54</v>
      </c>
    </row>
    <row r="5608" spans="1:2">
      <c r="A5608" s="170">
        <v>42132</v>
      </c>
      <c r="B5608" s="169">
        <v>4672.49</v>
      </c>
    </row>
    <row r="5609" spans="1:2">
      <c r="A5609" s="170">
        <v>42133</v>
      </c>
      <c r="B5609" s="169">
        <v>4672.2700000000004</v>
      </c>
    </row>
    <row r="5610" spans="1:2">
      <c r="A5610" s="170">
        <v>42134</v>
      </c>
      <c r="B5610" s="169">
        <v>4672.07</v>
      </c>
    </row>
    <row r="5611" spans="1:2">
      <c r="A5611" s="170">
        <v>42135</v>
      </c>
      <c r="B5611" s="169">
        <v>4672.05</v>
      </c>
    </row>
    <row r="5612" spans="1:2">
      <c r="A5612" s="170">
        <v>42136</v>
      </c>
      <c r="B5612" s="169">
        <v>4672.04</v>
      </c>
    </row>
    <row r="5613" spans="1:2">
      <c r="A5613" s="170">
        <v>42137</v>
      </c>
      <c r="B5613" s="169">
        <v>4672.0200000000004</v>
      </c>
    </row>
    <row r="5614" spans="1:2">
      <c r="A5614" s="170">
        <v>42138</v>
      </c>
      <c r="B5614" s="169">
        <v>4672</v>
      </c>
    </row>
    <row r="5615" spans="1:2">
      <c r="A5615" s="170">
        <v>42139</v>
      </c>
      <c r="B5615" s="169">
        <v>4672.0200000000004</v>
      </c>
    </row>
    <row r="5616" spans="1:2">
      <c r="A5616" s="170">
        <v>42140</v>
      </c>
      <c r="B5616" s="169">
        <v>4672.13</v>
      </c>
    </row>
    <row r="5617" spans="1:2">
      <c r="A5617" s="170">
        <v>42141</v>
      </c>
      <c r="B5617" s="169">
        <v>4672.3500000000004</v>
      </c>
    </row>
    <row r="5618" spans="1:2">
      <c r="A5618" s="170">
        <v>42142</v>
      </c>
      <c r="B5618" s="169">
        <v>4672.43</v>
      </c>
    </row>
    <row r="5619" spans="1:2">
      <c r="A5619" s="170">
        <v>42143</v>
      </c>
      <c r="B5619" s="169">
        <v>4672.71</v>
      </c>
    </row>
    <row r="5620" spans="1:2">
      <c r="A5620" s="170">
        <v>42144</v>
      </c>
      <c r="B5620" s="169">
        <v>4672.8</v>
      </c>
    </row>
    <row r="5621" spans="1:2">
      <c r="A5621" s="170">
        <v>42145</v>
      </c>
      <c r="B5621" s="169">
        <v>4672.87</v>
      </c>
    </row>
    <row r="5622" spans="1:2">
      <c r="A5622" s="170">
        <v>42146</v>
      </c>
      <c r="B5622" s="169">
        <v>4672.68</v>
      </c>
    </row>
    <row r="5623" spans="1:2">
      <c r="A5623" s="170">
        <v>42147</v>
      </c>
      <c r="B5623" s="169">
        <v>4672.6400000000003</v>
      </c>
    </row>
    <row r="5624" spans="1:2">
      <c r="A5624" s="170">
        <v>42148</v>
      </c>
      <c r="B5624" s="169">
        <v>4672.57</v>
      </c>
    </row>
    <row r="5625" spans="1:2">
      <c r="A5625" s="170">
        <v>42149</v>
      </c>
      <c r="B5625" s="169">
        <v>4672.4399999999996</v>
      </c>
    </row>
    <row r="5626" spans="1:2">
      <c r="A5626" s="170">
        <v>42150</v>
      </c>
      <c r="B5626" s="169">
        <v>4672.3900000000003</v>
      </c>
    </row>
    <row r="5627" spans="1:2">
      <c r="A5627" s="170">
        <v>42151</v>
      </c>
      <c r="B5627" s="169">
        <v>4672.38</v>
      </c>
    </row>
    <row r="5628" spans="1:2">
      <c r="A5628" s="170">
        <v>42152</v>
      </c>
      <c r="B5628" s="169">
        <v>4672.4799999999996</v>
      </c>
    </row>
    <row r="5629" spans="1:2">
      <c r="A5629" s="170">
        <v>42153</v>
      </c>
      <c r="B5629" s="169">
        <v>4672.6099999999997</v>
      </c>
    </row>
    <row r="5630" spans="1:2">
      <c r="A5630" s="170">
        <v>42154</v>
      </c>
      <c r="B5630" s="169">
        <v>4672.57</v>
      </c>
    </row>
    <row r="5631" spans="1:2">
      <c r="A5631" s="170">
        <v>42155</v>
      </c>
      <c r="B5631" s="169">
        <v>4672.47</v>
      </c>
    </row>
    <row r="5632" spans="1:2">
      <c r="A5632" s="170">
        <v>42156</v>
      </c>
      <c r="B5632" s="169">
        <v>4672.28</v>
      </c>
    </row>
    <row r="5633" spans="1:2">
      <c r="A5633" s="170">
        <v>42157</v>
      </c>
      <c r="B5633" s="169">
        <v>4672.1000000000004</v>
      </c>
    </row>
    <row r="5634" spans="1:2">
      <c r="A5634" s="170">
        <v>42158</v>
      </c>
      <c r="B5634" s="169">
        <v>4671.97</v>
      </c>
    </row>
    <row r="5635" spans="1:2">
      <c r="A5635" s="170">
        <v>42159</v>
      </c>
      <c r="B5635" s="169">
        <v>4672.01</v>
      </c>
    </row>
    <row r="5636" spans="1:2">
      <c r="A5636" s="170">
        <v>42160</v>
      </c>
      <c r="B5636" s="169">
        <v>4672.1499999999996</v>
      </c>
    </row>
    <row r="5637" spans="1:2">
      <c r="A5637" s="170">
        <v>42161</v>
      </c>
      <c r="B5637" s="169">
        <v>4672.26</v>
      </c>
    </row>
    <row r="5638" spans="1:2">
      <c r="A5638" s="170">
        <v>42162</v>
      </c>
      <c r="B5638" s="169">
        <v>4672.28</v>
      </c>
    </row>
    <row r="5639" spans="1:2">
      <c r="A5639" s="170">
        <v>42163</v>
      </c>
      <c r="B5639" s="169">
        <v>4672.28</v>
      </c>
    </row>
    <row r="5640" spans="1:2">
      <c r="A5640" s="170">
        <v>42164</v>
      </c>
      <c r="B5640" s="169">
        <v>4672.24</v>
      </c>
    </row>
    <row r="5641" spans="1:2">
      <c r="A5641" s="170">
        <v>42165</v>
      </c>
      <c r="B5641" s="169">
        <v>4672.22</v>
      </c>
    </row>
    <row r="5642" spans="1:2">
      <c r="A5642" s="170">
        <v>42166</v>
      </c>
      <c r="B5642" s="169">
        <v>4672.1400000000003</v>
      </c>
    </row>
    <row r="5643" spans="1:2">
      <c r="A5643" s="170">
        <v>42167</v>
      </c>
      <c r="B5643" s="169">
        <v>4672.03</v>
      </c>
    </row>
    <row r="5644" spans="1:2">
      <c r="A5644" s="170">
        <v>42168</v>
      </c>
      <c r="B5644" s="169">
        <v>4671.88</v>
      </c>
    </row>
    <row r="5645" spans="1:2">
      <c r="A5645" s="170">
        <v>42169</v>
      </c>
      <c r="B5645" s="169">
        <v>4671.7299999999996</v>
      </c>
    </row>
    <row r="5646" spans="1:2">
      <c r="A5646" s="170">
        <v>42170</v>
      </c>
      <c r="B5646" s="169">
        <v>4671.54</v>
      </c>
    </row>
    <row r="5647" spans="1:2">
      <c r="A5647" s="170">
        <v>42171</v>
      </c>
      <c r="B5647" s="169">
        <v>4671.3599999999997</v>
      </c>
    </row>
    <row r="5648" spans="1:2">
      <c r="A5648" s="170">
        <v>42172</v>
      </c>
      <c r="B5648" s="169">
        <v>4671.13</v>
      </c>
    </row>
    <row r="5649" spans="1:2">
      <c r="A5649" s="170">
        <v>42173</v>
      </c>
      <c r="B5649" s="169">
        <v>4670.88</v>
      </c>
    </row>
    <row r="5650" spans="1:2">
      <c r="A5650" s="170">
        <v>42174</v>
      </c>
      <c r="B5650" s="169">
        <v>4670.63</v>
      </c>
    </row>
    <row r="5651" spans="1:2">
      <c r="A5651" s="170">
        <v>42175</v>
      </c>
      <c r="B5651" s="169">
        <v>4670.3500000000004</v>
      </c>
    </row>
    <row r="5652" spans="1:2">
      <c r="A5652" s="170">
        <v>42176</v>
      </c>
      <c r="B5652" s="169">
        <v>4670.0600000000004</v>
      </c>
    </row>
    <row r="5653" spans="1:2">
      <c r="A5653" s="170">
        <v>42177</v>
      </c>
      <c r="B5653" s="169">
        <v>4669.76</v>
      </c>
    </row>
    <row r="5654" spans="1:2">
      <c r="A5654" s="170">
        <v>42178</v>
      </c>
      <c r="B5654" s="169">
        <v>4669.47</v>
      </c>
    </row>
    <row r="5655" spans="1:2">
      <c r="A5655" s="170">
        <v>42179</v>
      </c>
      <c r="B5655" s="169">
        <v>4669.1499999999996</v>
      </c>
    </row>
    <row r="5656" spans="1:2">
      <c r="A5656" s="170">
        <v>42180</v>
      </c>
      <c r="B5656" s="169">
        <v>4668.82</v>
      </c>
    </row>
    <row r="5657" spans="1:2">
      <c r="A5657" s="170">
        <v>42181</v>
      </c>
      <c r="B5657" s="169">
        <v>4668.45</v>
      </c>
    </row>
    <row r="5658" spans="1:2">
      <c r="A5658" s="170">
        <v>42182</v>
      </c>
      <c r="B5658" s="169">
        <v>4668.03</v>
      </c>
    </row>
    <row r="5659" spans="1:2">
      <c r="A5659" s="170">
        <v>42183</v>
      </c>
      <c r="B5659" s="169">
        <v>4667.59</v>
      </c>
    </row>
    <row r="5660" spans="1:2">
      <c r="A5660" s="170">
        <v>42184</v>
      </c>
      <c r="B5660" s="169">
        <v>4667.13</v>
      </c>
    </row>
    <row r="5661" spans="1:2">
      <c r="A5661" s="170">
        <v>42185</v>
      </c>
      <c r="B5661" s="169">
        <v>4666.67</v>
      </c>
    </row>
    <row r="5662" spans="1:2">
      <c r="A5662" s="170">
        <v>42186</v>
      </c>
      <c r="B5662" s="169">
        <v>4666.18</v>
      </c>
    </row>
    <row r="5663" spans="1:2">
      <c r="A5663" s="170">
        <v>42187</v>
      </c>
      <c r="B5663" s="169">
        <v>4665.6899999999996</v>
      </c>
    </row>
    <row r="5664" spans="1:2">
      <c r="A5664" s="170">
        <v>42188</v>
      </c>
      <c r="B5664" s="169">
        <v>4665.18</v>
      </c>
    </row>
    <row r="5665" spans="1:2">
      <c r="A5665" s="170">
        <v>42189</v>
      </c>
      <c r="B5665" s="169">
        <v>4664.6499999999996</v>
      </c>
    </row>
    <row r="5666" spans="1:2">
      <c r="A5666" s="170">
        <v>42190</v>
      </c>
      <c r="B5666" s="169">
        <v>4664.13</v>
      </c>
    </row>
    <row r="5667" spans="1:2">
      <c r="A5667" s="170">
        <v>42191</v>
      </c>
      <c r="B5667" s="169">
        <v>4663.63</v>
      </c>
    </row>
    <row r="5668" spans="1:2">
      <c r="A5668" s="170">
        <v>42192</v>
      </c>
      <c r="B5668" s="169">
        <v>4663.22</v>
      </c>
    </row>
    <row r="5669" spans="1:2">
      <c r="A5669" s="170">
        <v>42193</v>
      </c>
      <c r="B5669" s="169">
        <v>4662.84</v>
      </c>
    </row>
    <row r="5670" spans="1:2">
      <c r="A5670" s="170">
        <v>42194</v>
      </c>
      <c r="B5670" s="169">
        <v>4662.5</v>
      </c>
    </row>
    <row r="5671" spans="1:2">
      <c r="A5671" s="170">
        <v>42195</v>
      </c>
      <c r="B5671" s="169">
        <v>4662.12</v>
      </c>
    </row>
    <row r="5672" spans="1:2">
      <c r="A5672" s="170">
        <v>42196</v>
      </c>
      <c r="B5672" s="169">
        <v>4661.76</v>
      </c>
    </row>
    <row r="5673" spans="1:2">
      <c r="A5673" s="170">
        <v>42197</v>
      </c>
      <c r="B5673" s="169">
        <v>4661.3999999999996</v>
      </c>
    </row>
    <row r="5674" spans="1:2">
      <c r="A5674" s="170">
        <v>42198</v>
      </c>
      <c r="B5674" s="169">
        <v>4661.01</v>
      </c>
    </row>
    <row r="5675" spans="1:2">
      <c r="A5675" s="170">
        <v>42199</v>
      </c>
      <c r="B5675" s="169">
        <v>4660.6499999999996</v>
      </c>
    </row>
    <row r="5676" spans="1:2">
      <c r="A5676" s="170">
        <v>42200</v>
      </c>
      <c r="B5676" s="169">
        <v>4660.26</v>
      </c>
    </row>
    <row r="5677" spans="1:2">
      <c r="A5677" s="170">
        <v>42201</v>
      </c>
      <c r="B5677" s="169">
        <v>4659.92</v>
      </c>
    </row>
    <row r="5678" spans="1:2">
      <c r="A5678" s="170">
        <v>42202</v>
      </c>
      <c r="B5678" s="169">
        <v>4659.59</v>
      </c>
    </row>
    <row r="5679" spans="1:2">
      <c r="A5679" s="170">
        <v>42203</v>
      </c>
      <c r="B5679" s="169">
        <v>4659.3100000000004</v>
      </c>
    </row>
    <row r="5680" spans="1:2">
      <c r="A5680" s="170">
        <v>42204</v>
      </c>
      <c r="B5680" s="169">
        <v>4658.99</v>
      </c>
    </row>
    <row r="5681" spans="1:2">
      <c r="A5681" s="170">
        <v>42205</v>
      </c>
      <c r="B5681" s="169">
        <v>4658.72</v>
      </c>
    </row>
    <row r="5682" spans="1:2">
      <c r="A5682" s="170">
        <v>42206</v>
      </c>
      <c r="B5682" s="169">
        <v>4658.47</v>
      </c>
    </row>
    <row r="5683" spans="1:2">
      <c r="A5683" s="170">
        <v>42207</v>
      </c>
      <c r="B5683" s="169">
        <v>4658.22</v>
      </c>
    </row>
    <row r="5684" spans="1:2">
      <c r="A5684" s="170">
        <v>42208</v>
      </c>
      <c r="B5684" s="169">
        <v>4657.95</v>
      </c>
    </row>
    <row r="5685" spans="1:2">
      <c r="A5685" s="170">
        <v>42209</v>
      </c>
      <c r="B5685" s="169">
        <v>4657.6899999999996</v>
      </c>
    </row>
    <row r="5686" spans="1:2">
      <c r="A5686" s="170">
        <v>42210</v>
      </c>
      <c r="B5686" s="169">
        <v>4657.41</v>
      </c>
    </row>
    <row r="5687" spans="1:2">
      <c r="A5687" s="170">
        <v>42211</v>
      </c>
      <c r="B5687" s="169">
        <v>4657.1400000000003</v>
      </c>
    </row>
    <row r="5688" spans="1:2">
      <c r="A5688" s="170">
        <v>42212</v>
      </c>
      <c r="B5688" s="169">
        <v>4656.87</v>
      </c>
    </row>
    <row r="5689" spans="1:2">
      <c r="A5689" s="170">
        <v>42213</v>
      </c>
      <c r="B5689" s="169">
        <v>4656.59</v>
      </c>
    </row>
    <row r="5690" spans="1:2">
      <c r="A5690" s="170">
        <v>42214</v>
      </c>
      <c r="B5690" s="169">
        <v>4656.32</v>
      </c>
    </row>
    <row r="5691" spans="1:2">
      <c r="A5691" s="170">
        <v>42215</v>
      </c>
      <c r="B5691" s="169">
        <v>4656.03</v>
      </c>
    </row>
    <row r="5692" spans="1:2">
      <c r="A5692" s="170">
        <v>42216</v>
      </c>
      <c r="B5692" s="169">
        <v>4655.71</v>
      </c>
    </row>
    <row r="5693" spans="1:2">
      <c r="A5693" s="170">
        <v>42217</v>
      </c>
      <c r="B5693" s="169">
        <v>4655.3100000000004</v>
      </c>
    </row>
    <row r="5694" spans="1:2">
      <c r="A5694" s="170">
        <v>42218</v>
      </c>
      <c r="B5694" s="169">
        <v>4654.8999999999996</v>
      </c>
    </row>
    <row r="5695" spans="1:2">
      <c r="A5695" s="170">
        <v>42219</v>
      </c>
      <c r="B5695" s="169">
        <v>4654.55</v>
      </c>
    </row>
    <row r="5696" spans="1:2">
      <c r="A5696" s="170">
        <v>42220</v>
      </c>
      <c r="B5696" s="169">
        <v>4654.1400000000003</v>
      </c>
    </row>
    <row r="5697" spans="1:2">
      <c r="A5697" s="170">
        <v>42221</v>
      </c>
      <c r="B5697" s="169">
        <v>4653.71</v>
      </c>
    </row>
    <row r="5698" spans="1:2">
      <c r="A5698" s="170">
        <v>42222</v>
      </c>
      <c r="B5698" s="169">
        <v>4653.28</v>
      </c>
    </row>
    <row r="5699" spans="1:2">
      <c r="A5699" s="170">
        <v>42223</v>
      </c>
      <c r="B5699" s="169">
        <v>4652.87</v>
      </c>
    </row>
    <row r="5700" spans="1:2">
      <c r="A5700" s="170">
        <v>42224</v>
      </c>
      <c r="B5700" s="169">
        <v>4652.46</v>
      </c>
    </row>
    <row r="5701" spans="1:2">
      <c r="A5701" s="170">
        <v>42225</v>
      </c>
      <c r="B5701" s="169">
        <v>4652.0600000000004</v>
      </c>
    </row>
    <row r="5702" spans="1:2">
      <c r="A5702" s="170">
        <v>42226</v>
      </c>
      <c r="B5702" s="169">
        <v>4651.67</v>
      </c>
    </row>
    <row r="5703" spans="1:2">
      <c r="A5703" s="170">
        <v>42227</v>
      </c>
      <c r="B5703" s="169">
        <v>4651.3100000000004</v>
      </c>
    </row>
    <row r="5704" spans="1:2">
      <c r="A5704" s="170">
        <v>42228</v>
      </c>
      <c r="B5704" s="169">
        <v>4650.9399999999996</v>
      </c>
    </row>
    <row r="5705" spans="1:2">
      <c r="A5705" s="170">
        <v>42229</v>
      </c>
      <c r="B5705" s="169">
        <v>4650.5600000000004</v>
      </c>
    </row>
    <row r="5706" spans="1:2">
      <c r="A5706" s="170">
        <v>42230</v>
      </c>
      <c r="B5706" s="169">
        <v>4650.1899999999996</v>
      </c>
    </row>
    <row r="5707" spans="1:2">
      <c r="A5707" s="170">
        <v>42231</v>
      </c>
      <c r="B5707" s="169">
        <v>4649.84</v>
      </c>
    </row>
    <row r="5708" spans="1:2">
      <c r="A5708" s="170">
        <v>42232</v>
      </c>
      <c r="B5708" s="169">
        <v>4649.51</v>
      </c>
    </row>
    <row r="5709" spans="1:2">
      <c r="A5709" s="170">
        <v>42233</v>
      </c>
      <c r="B5709" s="169">
        <v>4649.17</v>
      </c>
    </row>
    <row r="5710" spans="1:2">
      <c r="A5710" s="170">
        <v>42234</v>
      </c>
      <c r="B5710" s="169">
        <v>4648.82</v>
      </c>
    </row>
    <row r="5711" spans="1:2">
      <c r="A5711" s="170">
        <v>42235</v>
      </c>
      <c r="B5711" s="169">
        <v>4648.47</v>
      </c>
    </row>
    <row r="5712" spans="1:2">
      <c r="A5712" s="170">
        <v>42236</v>
      </c>
      <c r="B5712" s="169">
        <v>4648.1000000000004</v>
      </c>
    </row>
    <row r="5713" spans="1:2">
      <c r="A5713" s="170">
        <v>42237</v>
      </c>
      <c r="B5713" s="169">
        <v>4647.6899999999996</v>
      </c>
    </row>
    <row r="5714" spans="1:2">
      <c r="A5714" s="170">
        <v>42238</v>
      </c>
      <c r="B5714" s="169">
        <v>4647.28</v>
      </c>
    </row>
    <row r="5715" spans="1:2">
      <c r="A5715" s="170">
        <v>42239</v>
      </c>
      <c r="B5715" s="169">
        <v>4646.88</v>
      </c>
    </row>
    <row r="5716" spans="1:2">
      <c r="A5716" s="170">
        <v>42240</v>
      </c>
      <c r="B5716" s="169">
        <v>4646.49</v>
      </c>
    </row>
    <row r="5717" spans="1:2">
      <c r="A5717" s="170">
        <v>42241</v>
      </c>
      <c r="B5717" s="169">
        <v>4646.1000000000004</v>
      </c>
    </row>
    <row r="5718" spans="1:2">
      <c r="A5718" s="170">
        <v>42242</v>
      </c>
      <c r="B5718" s="169">
        <v>4645.74</v>
      </c>
    </row>
    <row r="5719" spans="1:2">
      <c r="A5719" s="170">
        <v>42243</v>
      </c>
      <c r="B5719" s="169">
        <v>4645.41</v>
      </c>
    </row>
    <row r="5720" spans="1:2">
      <c r="A5720" s="170">
        <v>42244</v>
      </c>
      <c r="B5720" s="169">
        <v>4645.0600000000004</v>
      </c>
    </row>
    <row r="5721" spans="1:2">
      <c r="A5721" s="170">
        <v>42245</v>
      </c>
      <c r="B5721" s="169">
        <v>4644.7700000000004</v>
      </c>
    </row>
    <row r="5722" spans="1:2">
      <c r="A5722" s="170">
        <v>42246</v>
      </c>
      <c r="B5722" s="169">
        <v>4644.67</v>
      </c>
    </row>
    <row r="5723" spans="1:2">
      <c r="A5723" s="170">
        <v>42247</v>
      </c>
      <c r="B5723" s="169">
        <v>4644.55</v>
      </c>
    </row>
    <row r="5724" spans="1:2">
      <c r="A5724" s="170">
        <v>42248</v>
      </c>
      <c r="B5724" s="169">
        <v>4644.4399999999996</v>
      </c>
    </row>
    <row r="5725" spans="1:2">
      <c r="A5725" s="170">
        <v>42249</v>
      </c>
      <c r="B5725" s="169">
        <v>4644.2700000000004</v>
      </c>
    </row>
    <row r="5726" spans="1:2">
      <c r="A5726" s="170">
        <v>42250</v>
      </c>
      <c r="B5726" s="169">
        <v>4643.99</v>
      </c>
    </row>
    <row r="5727" spans="1:2">
      <c r="A5727" s="170">
        <v>42251</v>
      </c>
      <c r="B5727" s="169">
        <v>4643.72</v>
      </c>
    </row>
    <row r="5728" spans="1:2">
      <c r="A5728" s="170">
        <v>42252</v>
      </c>
      <c r="B5728" s="169">
        <v>4643.47</v>
      </c>
    </row>
    <row r="5729" spans="1:2">
      <c r="A5729" s="170">
        <v>42253</v>
      </c>
      <c r="B5729" s="169">
        <v>4643.24</v>
      </c>
    </row>
    <row r="5730" spans="1:2">
      <c r="A5730" s="170">
        <v>42254</v>
      </c>
      <c r="B5730" s="169">
        <v>4643</v>
      </c>
    </row>
    <row r="5731" spans="1:2">
      <c r="A5731" s="170">
        <v>42255</v>
      </c>
      <c r="B5731" s="169">
        <v>4642.7700000000004</v>
      </c>
    </row>
    <row r="5732" spans="1:2">
      <c r="A5732" s="170">
        <v>42256</v>
      </c>
      <c r="B5732" s="169">
        <v>4642.53</v>
      </c>
    </row>
    <row r="5733" spans="1:2">
      <c r="A5733" s="170">
        <v>42257</v>
      </c>
      <c r="B5733" s="169">
        <v>4642.29</v>
      </c>
    </row>
    <row r="5734" spans="1:2">
      <c r="A5734" s="170">
        <v>42258</v>
      </c>
      <c r="B5734" s="169">
        <v>4642.07</v>
      </c>
    </row>
    <row r="5735" spans="1:2">
      <c r="A5735" s="170">
        <v>42259</v>
      </c>
      <c r="B5735" s="169">
        <v>4641.84</v>
      </c>
    </row>
    <row r="5736" spans="1:2">
      <c r="A5736" s="170">
        <v>42260</v>
      </c>
      <c r="B5736" s="169">
        <v>4641.63</v>
      </c>
    </row>
    <row r="5737" spans="1:2">
      <c r="A5737" s="170">
        <v>42261</v>
      </c>
      <c r="B5737" s="169">
        <v>4641.47</v>
      </c>
    </row>
    <row r="5738" spans="1:2">
      <c r="A5738" s="170">
        <v>42262</v>
      </c>
      <c r="B5738" s="169">
        <v>4641.32</v>
      </c>
    </row>
    <row r="5739" spans="1:2">
      <c r="A5739" s="170">
        <v>42263</v>
      </c>
      <c r="B5739" s="169">
        <v>4641.43</v>
      </c>
    </row>
    <row r="5740" spans="1:2">
      <c r="A5740" s="170">
        <v>42264</v>
      </c>
      <c r="B5740" s="169">
        <v>4641.4799999999996</v>
      </c>
    </row>
    <row r="5741" spans="1:2">
      <c r="A5741" s="170">
        <v>42265</v>
      </c>
      <c r="B5741" s="169">
        <v>4641.5200000000004</v>
      </c>
    </row>
    <row r="5742" spans="1:2">
      <c r="A5742" s="170">
        <v>42266</v>
      </c>
      <c r="B5742" s="169">
        <v>4641.59</v>
      </c>
    </row>
    <row r="5743" spans="1:2">
      <c r="A5743" s="170">
        <v>42267</v>
      </c>
      <c r="B5743" s="169">
        <v>4641.6400000000003</v>
      </c>
    </row>
    <row r="5744" spans="1:2">
      <c r="A5744" s="170">
        <v>42268</v>
      </c>
      <c r="B5744" s="169">
        <v>4641.6899999999996</v>
      </c>
    </row>
    <row r="5745" spans="1:2">
      <c r="A5745" s="170">
        <v>42269</v>
      </c>
      <c r="B5745" s="169">
        <v>4641.74</v>
      </c>
    </row>
    <row r="5746" spans="1:2">
      <c r="A5746" s="170">
        <v>42270</v>
      </c>
      <c r="B5746" s="169">
        <v>4641.78</v>
      </c>
    </row>
    <row r="5747" spans="1:2">
      <c r="A5747" s="170">
        <v>42271</v>
      </c>
      <c r="B5747" s="169">
        <v>4641.88</v>
      </c>
    </row>
    <row r="5748" spans="1:2">
      <c r="A5748" s="170">
        <v>42272</v>
      </c>
      <c r="B5748" s="169">
        <v>4642.0200000000004</v>
      </c>
    </row>
    <row r="5749" spans="1:2">
      <c r="A5749" s="170">
        <v>42273</v>
      </c>
      <c r="B5749" s="169">
        <v>4642.13</v>
      </c>
    </row>
    <row r="5750" spans="1:2">
      <c r="A5750" s="170">
        <v>42274</v>
      </c>
      <c r="B5750" s="169">
        <v>4642.2700000000004</v>
      </c>
    </row>
    <row r="5751" spans="1:2">
      <c r="A5751" s="170">
        <v>42275</v>
      </c>
      <c r="B5751" s="169">
        <v>4642.42</v>
      </c>
    </row>
    <row r="5752" spans="1:2">
      <c r="A5752" s="170">
        <v>42276</v>
      </c>
      <c r="B5752" s="169">
        <v>4642.55</v>
      </c>
    </row>
    <row r="5753" spans="1:2">
      <c r="A5753" s="170">
        <v>42277</v>
      </c>
      <c r="B5753" s="169">
        <v>4642.6899999999996</v>
      </c>
    </row>
    <row r="5754" spans="1:2">
      <c r="A5754" s="170">
        <v>42278</v>
      </c>
      <c r="B5754" s="169">
        <v>4642.82</v>
      </c>
    </row>
    <row r="5755" spans="1:2">
      <c r="A5755" s="170">
        <v>42279</v>
      </c>
      <c r="B5755" s="169">
        <v>4642.95</v>
      </c>
    </row>
    <row r="5756" spans="1:2">
      <c r="A5756" s="170">
        <v>42280</v>
      </c>
      <c r="B5756" s="169">
        <v>4643.09</v>
      </c>
    </row>
    <row r="5757" spans="1:2">
      <c r="A5757" s="170">
        <v>42281</v>
      </c>
      <c r="B5757" s="169">
        <v>4643.2299999999996</v>
      </c>
    </row>
    <row r="5758" spans="1:2">
      <c r="A5758" s="170">
        <v>42282</v>
      </c>
      <c r="B5758" s="169">
        <v>4643.3500000000004</v>
      </c>
    </row>
    <row r="5759" spans="1:2">
      <c r="A5759" s="170">
        <v>42283</v>
      </c>
      <c r="B5759" s="169">
        <v>4643.5</v>
      </c>
    </row>
    <row r="5760" spans="1:2">
      <c r="A5760" s="170">
        <v>42284</v>
      </c>
      <c r="B5760" s="169">
        <v>4643.62</v>
      </c>
    </row>
    <row r="5761" spans="1:2">
      <c r="A5761" s="170">
        <v>42285</v>
      </c>
      <c r="B5761" s="169">
        <v>4643.75</v>
      </c>
    </row>
    <row r="5762" spans="1:2">
      <c r="A5762" s="170">
        <v>42286</v>
      </c>
      <c r="B5762" s="169">
        <v>4643.87</v>
      </c>
    </row>
    <row r="5763" spans="1:2">
      <c r="A5763" s="170">
        <v>42287</v>
      </c>
      <c r="B5763" s="169">
        <v>4643.9799999999996</v>
      </c>
    </row>
    <row r="5764" spans="1:2">
      <c r="A5764" s="170">
        <v>42288</v>
      </c>
      <c r="B5764" s="169">
        <v>4644.09</v>
      </c>
    </row>
    <row r="5765" spans="1:2">
      <c r="A5765" s="170">
        <v>42289</v>
      </c>
      <c r="B5765" s="169">
        <v>4644.1899999999996</v>
      </c>
    </row>
    <row r="5766" spans="1:2">
      <c r="A5766" s="170">
        <v>42290</v>
      </c>
      <c r="B5766" s="169">
        <v>4644.29</v>
      </c>
    </row>
    <row r="5767" spans="1:2">
      <c r="A5767" s="170">
        <v>42291</v>
      </c>
      <c r="B5767" s="169">
        <v>4644.46</v>
      </c>
    </row>
    <row r="5768" spans="1:2">
      <c r="A5768" s="170">
        <v>42292</v>
      </c>
      <c r="B5768" s="169">
        <v>4644.62</v>
      </c>
    </row>
    <row r="5769" spans="1:2">
      <c r="A5769" s="170">
        <v>42293</v>
      </c>
      <c r="B5769" s="169">
        <v>4644.79</v>
      </c>
    </row>
    <row r="5770" spans="1:2">
      <c r="A5770" s="170">
        <v>42294</v>
      </c>
      <c r="B5770" s="169">
        <v>4644.97</v>
      </c>
    </row>
    <row r="5771" spans="1:2">
      <c r="A5771" s="170">
        <v>42295</v>
      </c>
      <c r="B5771" s="169">
        <v>4645.17</v>
      </c>
    </row>
    <row r="5772" spans="1:2">
      <c r="A5772" s="170">
        <v>42296</v>
      </c>
      <c r="B5772" s="169">
        <v>4645.3599999999997</v>
      </c>
    </row>
    <row r="5773" spans="1:2">
      <c r="A5773" s="170">
        <v>42297</v>
      </c>
      <c r="B5773" s="169">
        <v>4645.55</v>
      </c>
    </row>
    <row r="5774" spans="1:2">
      <c r="A5774" s="170">
        <v>42298</v>
      </c>
      <c r="B5774" s="169">
        <v>4645.74</v>
      </c>
    </row>
    <row r="5775" spans="1:2">
      <c r="A5775" s="170">
        <v>42299</v>
      </c>
      <c r="B5775" s="169">
        <v>4645.91</v>
      </c>
    </row>
    <row r="5776" spans="1:2">
      <c r="A5776" s="170">
        <v>42300</v>
      </c>
      <c r="B5776" s="169">
        <v>4646.1000000000004</v>
      </c>
    </row>
    <row r="5777" spans="1:2">
      <c r="A5777" s="170">
        <v>42301</v>
      </c>
      <c r="B5777" s="169">
        <v>4646.2700000000004</v>
      </c>
    </row>
    <row r="5778" spans="1:2">
      <c r="A5778" s="170">
        <v>42302</v>
      </c>
      <c r="B5778" s="169">
        <v>4646.4399999999996</v>
      </c>
    </row>
    <row r="5779" spans="1:2">
      <c r="A5779" s="170">
        <v>42303</v>
      </c>
      <c r="B5779" s="169">
        <v>4646.62</v>
      </c>
    </row>
    <row r="5780" spans="1:2">
      <c r="A5780" s="170">
        <v>42304</v>
      </c>
      <c r="B5780" s="169">
        <v>4646.78</v>
      </c>
    </row>
    <row r="5781" spans="1:2">
      <c r="A5781" s="170">
        <v>42305</v>
      </c>
      <c r="B5781" s="169">
        <v>4646.95</v>
      </c>
    </row>
    <row r="5782" spans="1:2">
      <c r="A5782" s="170">
        <v>42306</v>
      </c>
      <c r="B5782" s="169">
        <v>4647.1400000000003</v>
      </c>
    </row>
    <row r="5783" spans="1:2">
      <c r="A5783" s="170">
        <v>42307</v>
      </c>
      <c r="B5783" s="169">
        <v>4647.3</v>
      </c>
    </row>
    <row r="5784" spans="1:2">
      <c r="A5784" s="170">
        <v>42308</v>
      </c>
      <c r="B5784" s="169">
        <v>4647.4799999999996</v>
      </c>
    </row>
    <row r="5785" spans="1:2">
      <c r="A5785" s="170">
        <v>42309</v>
      </c>
      <c r="B5785" s="169">
        <v>4647.6499999999996</v>
      </c>
    </row>
    <row r="5786" spans="1:2">
      <c r="A5786" s="170">
        <v>42310</v>
      </c>
      <c r="B5786" s="169">
        <v>4647.84</v>
      </c>
    </row>
    <row r="5787" spans="1:2">
      <c r="A5787" s="170">
        <v>42311</v>
      </c>
      <c r="B5787" s="169">
        <v>4648.03</v>
      </c>
    </row>
    <row r="5788" spans="1:2">
      <c r="A5788" s="170">
        <v>42312</v>
      </c>
      <c r="B5788" s="169">
        <v>4648.21</v>
      </c>
    </row>
    <row r="5789" spans="1:2">
      <c r="A5789" s="170">
        <v>42313</v>
      </c>
      <c r="B5789" s="169">
        <v>4648.37</v>
      </c>
    </row>
    <row r="5790" spans="1:2">
      <c r="A5790" s="170">
        <v>42314</v>
      </c>
      <c r="B5790" s="169">
        <v>4648.54</v>
      </c>
    </row>
    <row r="5791" spans="1:2">
      <c r="A5791" s="170">
        <v>42315</v>
      </c>
      <c r="B5791" s="169">
        <v>4648.7</v>
      </c>
    </row>
    <row r="5792" spans="1:2">
      <c r="A5792" s="170">
        <v>42316</v>
      </c>
      <c r="B5792" s="169">
        <v>4648.87</v>
      </c>
    </row>
    <row r="5793" spans="1:2">
      <c r="A5793" s="170">
        <v>42317</v>
      </c>
      <c r="B5793" s="169">
        <v>4649.05</v>
      </c>
    </row>
    <row r="5794" spans="1:2">
      <c r="A5794" s="170">
        <v>42318</v>
      </c>
      <c r="B5794" s="169">
        <v>4649.22</v>
      </c>
    </row>
    <row r="5795" spans="1:2">
      <c r="A5795" s="170">
        <v>42319</v>
      </c>
      <c r="B5795" s="169">
        <v>4649.3900000000003</v>
      </c>
    </row>
    <row r="5796" spans="1:2">
      <c r="A5796" s="170">
        <v>42320</v>
      </c>
      <c r="B5796" s="169">
        <v>4649.55</v>
      </c>
    </row>
    <row r="5797" spans="1:2">
      <c r="A5797" s="170">
        <v>42321</v>
      </c>
      <c r="B5797" s="169">
        <v>4649.71</v>
      </c>
    </row>
    <row r="5798" spans="1:2">
      <c r="A5798" s="170">
        <v>42322</v>
      </c>
      <c r="B5798" s="169">
        <v>4649.87</v>
      </c>
    </row>
    <row r="5799" spans="1:2">
      <c r="A5799" s="170">
        <v>42323</v>
      </c>
      <c r="B5799" s="169">
        <v>4650.04</v>
      </c>
    </row>
    <row r="5800" spans="1:2">
      <c r="A5800" s="170">
        <v>42324</v>
      </c>
      <c r="B5800" s="169">
        <v>4650.18</v>
      </c>
    </row>
    <row r="5801" spans="1:2">
      <c r="A5801" s="170">
        <v>42325</v>
      </c>
      <c r="B5801" s="169">
        <v>4650.3599999999997</v>
      </c>
    </row>
    <row r="5802" spans="1:2">
      <c r="A5802" s="170">
        <v>42326</v>
      </c>
      <c r="B5802" s="169">
        <v>4650.54</v>
      </c>
    </row>
    <row r="5803" spans="1:2">
      <c r="A5803" s="170">
        <v>42327</v>
      </c>
      <c r="B5803" s="169">
        <v>4650.7299999999996</v>
      </c>
    </row>
    <row r="5804" spans="1:2">
      <c r="A5804" s="170">
        <v>42328</v>
      </c>
      <c r="B5804" s="169">
        <v>4650.93</v>
      </c>
    </row>
    <row r="5805" spans="1:2">
      <c r="A5805" s="170">
        <v>42329</v>
      </c>
      <c r="B5805" s="169">
        <v>4651.1099999999997</v>
      </c>
    </row>
    <row r="5806" spans="1:2">
      <c r="A5806" s="170">
        <v>42330</v>
      </c>
      <c r="B5806" s="169">
        <v>4651.29</v>
      </c>
    </row>
    <row r="5807" spans="1:2">
      <c r="A5807" s="170">
        <v>42331</v>
      </c>
      <c r="B5807" s="169">
        <v>4651.47</v>
      </c>
    </row>
    <row r="5808" spans="1:2">
      <c r="A5808" s="170">
        <v>42332</v>
      </c>
      <c r="B5808" s="169">
        <v>4651.6499999999996</v>
      </c>
    </row>
    <row r="5809" spans="1:2">
      <c r="A5809" s="170">
        <v>42333</v>
      </c>
      <c r="B5809" s="169">
        <v>4651.8900000000003</v>
      </c>
    </row>
    <row r="5810" spans="1:2">
      <c r="A5810" s="170">
        <v>42334</v>
      </c>
      <c r="B5810" s="169">
        <v>4652.0600000000004</v>
      </c>
    </row>
    <row r="5811" spans="1:2">
      <c r="A5811" s="170">
        <v>42335</v>
      </c>
      <c r="B5811" s="169">
        <v>4652.2</v>
      </c>
    </row>
    <row r="5812" spans="1:2">
      <c r="A5812" s="170">
        <v>42336</v>
      </c>
      <c r="B5812" s="169">
        <v>4652.3900000000003</v>
      </c>
    </row>
    <row r="5813" spans="1:2">
      <c r="A5813" s="170">
        <v>42337</v>
      </c>
      <c r="B5813" s="169">
        <v>4652.54</v>
      </c>
    </row>
    <row r="5814" spans="1:2">
      <c r="A5814" s="170">
        <v>42338</v>
      </c>
      <c r="B5814" s="169">
        <v>4652.72</v>
      </c>
    </row>
    <row r="5815" spans="1:2">
      <c r="A5815" s="170">
        <v>42339</v>
      </c>
      <c r="B5815" s="169">
        <v>4652.87</v>
      </c>
    </row>
    <row r="5816" spans="1:2">
      <c r="A5816" s="170">
        <v>42340</v>
      </c>
      <c r="B5816" s="169">
        <v>4653.03</v>
      </c>
    </row>
    <row r="5817" spans="1:2">
      <c r="A5817" s="170">
        <v>42341</v>
      </c>
      <c r="B5817" s="169">
        <v>4653.21</v>
      </c>
    </row>
    <row r="5818" spans="1:2">
      <c r="A5818" s="170">
        <v>42342</v>
      </c>
      <c r="B5818" s="169">
        <v>4653.38</v>
      </c>
    </row>
    <row r="5819" spans="1:2">
      <c r="A5819" s="170">
        <v>42343</v>
      </c>
      <c r="B5819" s="169">
        <v>4653.55</v>
      </c>
    </row>
    <row r="5820" spans="1:2">
      <c r="A5820" s="170">
        <v>42344</v>
      </c>
      <c r="B5820" s="169">
        <v>4653.71</v>
      </c>
    </row>
    <row r="5821" spans="1:2">
      <c r="A5821" s="170">
        <v>42345</v>
      </c>
      <c r="B5821" s="169">
        <v>4653.91</v>
      </c>
    </row>
    <row r="5822" spans="1:2">
      <c r="A5822" s="170">
        <v>42346</v>
      </c>
      <c r="B5822" s="169">
        <v>4654.1000000000004</v>
      </c>
    </row>
    <row r="5823" spans="1:2">
      <c r="A5823" s="170">
        <v>42347</v>
      </c>
      <c r="B5823" s="169">
        <v>4654.29</v>
      </c>
    </row>
    <row r="5824" spans="1:2">
      <c r="A5824" s="170">
        <v>42348</v>
      </c>
      <c r="B5824" s="169">
        <v>4654.5</v>
      </c>
    </row>
    <row r="5825" spans="1:2">
      <c r="A5825" s="170">
        <v>42349</v>
      </c>
      <c r="B5825" s="169">
        <v>4654.68</v>
      </c>
    </row>
    <row r="5826" spans="1:2">
      <c r="A5826" s="170">
        <v>42350</v>
      </c>
      <c r="B5826" s="169">
        <v>4654.8500000000004</v>
      </c>
    </row>
    <row r="5827" spans="1:2">
      <c r="A5827" s="170">
        <v>42351</v>
      </c>
      <c r="B5827" s="169">
        <v>4655.0200000000004</v>
      </c>
    </row>
    <row r="5828" spans="1:2">
      <c r="A5828" s="170">
        <v>42352</v>
      </c>
      <c r="B5828" s="169">
        <v>4655.2299999999996</v>
      </c>
    </row>
    <row r="5829" spans="1:2">
      <c r="A5829" s="170">
        <v>42353</v>
      </c>
      <c r="B5829" s="169">
        <v>4655.3999999999996</v>
      </c>
    </row>
    <row r="5830" spans="1:2">
      <c r="A5830" s="170">
        <v>42354</v>
      </c>
      <c r="B5830" s="169">
        <v>4655.58</v>
      </c>
    </row>
    <row r="5831" spans="1:2">
      <c r="A5831" s="170">
        <v>42355</v>
      </c>
      <c r="B5831" s="169">
        <v>4655.7299999999996</v>
      </c>
    </row>
    <row r="5832" spans="1:2">
      <c r="A5832" s="170">
        <v>42356</v>
      </c>
      <c r="B5832" s="169">
        <v>4655.9049999999997</v>
      </c>
    </row>
    <row r="5833" spans="1:2">
      <c r="A5833" s="170">
        <v>42357</v>
      </c>
      <c r="B5833" s="169">
        <v>4656.07</v>
      </c>
    </row>
    <row r="5834" spans="1:2">
      <c r="A5834" s="170">
        <v>42358</v>
      </c>
      <c r="B5834" s="169">
        <v>4656.25</v>
      </c>
    </row>
    <row r="5835" spans="1:2">
      <c r="A5835" s="170">
        <v>42359</v>
      </c>
      <c r="B5835" s="169">
        <v>4656.4399999999996</v>
      </c>
    </row>
    <row r="5836" spans="1:2">
      <c r="A5836" s="170">
        <v>42360</v>
      </c>
      <c r="B5836" s="169">
        <v>4656.72</v>
      </c>
    </row>
    <row r="5837" spans="1:2">
      <c r="A5837" s="170">
        <v>42361</v>
      </c>
      <c r="B5837" s="169">
        <v>4656.91</v>
      </c>
    </row>
    <row r="5838" spans="1:2">
      <c r="A5838" s="170">
        <v>42362</v>
      </c>
      <c r="B5838" s="169">
        <v>4657.07</v>
      </c>
    </row>
    <row r="5839" spans="1:2">
      <c r="A5839" s="170">
        <v>42363</v>
      </c>
      <c r="B5839" s="169">
        <v>4657.2299999999996</v>
      </c>
    </row>
    <row r="5840" spans="1:2">
      <c r="A5840" s="170">
        <v>42364</v>
      </c>
      <c r="B5840" s="169">
        <v>4657.3500000000004</v>
      </c>
    </row>
    <row r="5841" spans="1:2">
      <c r="A5841" s="170">
        <v>42365</v>
      </c>
      <c r="B5841" s="169">
        <v>4657.47</v>
      </c>
    </row>
    <row r="5842" spans="1:2">
      <c r="A5842" s="170">
        <v>42366</v>
      </c>
      <c r="B5842" s="169">
        <v>4657.63</v>
      </c>
    </row>
    <row r="5843" spans="1:2">
      <c r="A5843" s="170">
        <v>42367</v>
      </c>
      <c r="B5843" s="169">
        <v>4657.79</v>
      </c>
    </row>
    <row r="5844" spans="1:2">
      <c r="A5844" s="170">
        <v>42368</v>
      </c>
      <c r="B5844" s="169">
        <v>4657.95</v>
      </c>
    </row>
    <row r="5845" spans="1:2">
      <c r="A5845" s="170">
        <v>42369</v>
      </c>
      <c r="B5845" s="169">
        <v>4658.07</v>
      </c>
    </row>
    <row r="5846" spans="1:2">
      <c r="A5846" s="170">
        <v>42370</v>
      </c>
      <c r="B5846" s="169">
        <v>4658.21</v>
      </c>
    </row>
    <row r="5847" spans="1:2">
      <c r="A5847" s="170">
        <v>42371</v>
      </c>
      <c r="B5847" s="169">
        <v>4658.3599999999997</v>
      </c>
    </row>
    <row r="5848" spans="1:2">
      <c r="A5848" s="170">
        <v>42372</v>
      </c>
      <c r="B5848" s="169">
        <v>4658.51</v>
      </c>
    </row>
    <row r="5849" spans="1:2">
      <c r="A5849" s="170">
        <v>42373</v>
      </c>
      <c r="B5849" s="169">
        <v>4658.66</v>
      </c>
    </row>
    <row r="5850" spans="1:2">
      <c r="A5850" s="170">
        <v>42374</v>
      </c>
      <c r="B5850" s="169">
        <v>4658.82</v>
      </c>
    </row>
    <row r="5851" spans="1:2">
      <c r="A5851" s="170">
        <v>42375</v>
      </c>
      <c r="B5851" s="169">
        <v>4658.99</v>
      </c>
    </row>
    <row r="5852" spans="1:2">
      <c r="A5852" s="170">
        <v>42376</v>
      </c>
      <c r="B5852" s="169">
        <v>4659.1499999999996</v>
      </c>
    </row>
    <row r="5853" spans="1:2">
      <c r="A5853" s="170">
        <v>42377</v>
      </c>
      <c r="B5853" s="169">
        <v>4659.3</v>
      </c>
    </row>
    <row r="5854" spans="1:2">
      <c r="A5854" s="170">
        <v>42378</v>
      </c>
      <c r="B5854" s="169">
        <v>4659.45</v>
      </c>
    </row>
    <row r="5855" spans="1:2">
      <c r="A5855" s="170">
        <v>42379</v>
      </c>
      <c r="B5855" s="169">
        <v>4659.6000000000004</v>
      </c>
    </row>
    <row r="5856" spans="1:2">
      <c r="A5856" s="170">
        <v>42380</v>
      </c>
      <c r="B5856" s="169">
        <v>4659.74</v>
      </c>
    </row>
    <row r="5857" spans="1:2">
      <c r="A5857" s="170">
        <v>42381</v>
      </c>
      <c r="B5857" s="169">
        <v>4659.8599999999997</v>
      </c>
    </row>
    <row r="5858" spans="1:2">
      <c r="A5858" s="170">
        <v>42382</v>
      </c>
      <c r="B5858" s="169">
        <v>4660</v>
      </c>
    </row>
    <row r="5859" spans="1:2">
      <c r="A5859" s="170">
        <v>42383</v>
      </c>
      <c r="B5859" s="169">
        <v>4660.17</v>
      </c>
    </row>
    <row r="5860" spans="1:2">
      <c r="A5860" s="170">
        <v>42384</v>
      </c>
      <c r="B5860" s="169">
        <v>4660.34</v>
      </c>
    </row>
    <row r="5861" spans="1:2">
      <c r="A5861" s="170">
        <v>42385</v>
      </c>
      <c r="B5861" s="169">
        <v>4660.47</v>
      </c>
    </row>
    <row r="5862" spans="1:2">
      <c r="A5862" s="170">
        <v>42386</v>
      </c>
      <c r="B5862" s="169">
        <v>4660.54</v>
      </c>
    </row>
    <row r="5863" spans="1:2">
      <c r="A5863" s="170">
        <v>42387</v>
      </c>
      <c r="B5863" s="169">
        <v>4660.6400000000003</v>
      </c>
    </row>
    <row r="5864" spans="1:2">
      <c r="A5864" s="170">
        <v>42388</v>
      </c>
      <c r="B5864" s="169">
        <v>4660.68</v>
      </c>
    </row>
    <row r="5865" spans="1:2">
      <c r="A5865" s="170">
        <v>42389</v>
      </c>
      <c r="B5865" s="169">
        <v>4660.74</v>
      </c>
    </row>
    <row r="5866" spans="1:2">
      <c r="A5866" s="170">
        <v>42390</v>
      </c>
      <c r="B5866" s="169">
        <v>4660.74</v>
      </c>
    </row>
    <row r="5867" spans="1:2">
      <c r="A5867" s="170">
        <v>42391</v>
      </c>
      <c r="B5867" s="169">
        <v>4660.75</v>
      </c>
    </row>
    <row r="5868" spans="1:2">
      <c r="A5868" s="170">
        <v>42392</v>
      </c>
      <c r="B5868" s="169">
        <v>4660.7700000000004</v>
      </c>
    </row>
    <row r="5869" spans="1:2">
      <c r="A5869" s="170">
        <v>42393</v>
      </c>
      <c r="B5869" s="169">
        <v>4660.79</v>
      </c>
    </row>
    <row r="5870" spans="1:2">
      <c r="A5870" s="170">
        <v>42394</v>
      </c>
      <c r="B5870" s="169">
        <v>4660.79</v>
      </c>
    </row>
    <row r="5871" spans="1:2">
      <c r="A5871" s="170">
        <v>42395</v>
      </c>
      <c r="B5871" s="169">
        <v>4660.79</v>
      </c>
    </row>
    <row r="5872" spans="1:2">
      <c r="A5872" s="170">
        <v>42396</v>
      </c>
      <c r="B5872" s="169">
        <v>4660.78</v>
      </c>
    </row>
    <row r="5873" spans="1:2">
      <c r="A5873" s="170">
        <v>42397</v>
      </c>
      <c r="B5873" s="169">
        <v>4660.79</v>
      </c>
    </row>
    <row r="5874" spans="1:2">
      <c r="A5874" s="170">
        <v>42398</v>
      </c>
      <c r="B5874" s="169">
        <v>4660.84</v>
      </c>
    </row>
    <row r="5875" spans="1:2">
      <c r="A5875" s="170">
        <v>42399</v>
      </c>
      <c r="B5875" s="169">
        <v>4660.95</v>
      </c>
    </row>
    <row r="5876" spans="1:2">
      <c r="A5876" s="170">
        <v>42400</v>
      </c>
      <c r="B5876" s="169">
        <v>4660.93</v>
      </c>
    </row>
    <row r="5877" spans="1:2">
      <c r="A5877" s="170">
        <v>42401</v>
      </c>
      <c r="B5877" s="169">
        <v>4660.93</v>
      </c>
    </row>
    <row r="5878" spans="1:2">
      <c r="A5878" s="170">
        <v>42402</v>
      </c>
      <c r="B5878" s="169">
        <v>4660.8900000000003</v>
      </c>
    </row>
    <row r="5879" spans="1:2">
      <c r="A5879" s="170">
        <v>42403</v>
      </c>
      <c r="B5879" s="169">
        <v>4660.8900000000003</v>
      </c>
    </row>
    <row r="5880" spans="1:2">
      <c r="A5880" s="170">
        <v>42404</v>
      </c>
      <c r="B5880" s="169">
        <v>4660.87</v>
      </c>
    </row>
    <row r="5881" spans="1:2">
      <c r="A5881" s="170">
        <v>42405</v>
      </c>
      <c r="B5881" s="169">
        <v>4660.87</v>
      </c>
    </row>
    <row r="5882" spans="1:2">
      <c r="A5882" s="170">
        <v>42406</v>
      </c>
      <c r="B5882" s="169">
        <v>4660.87</v>
      </c>
    </row>
    <row r="5883" spans="1:2">
      <c r="A5883" s="170">
        <v>42407</v>
      </c>
      <c r="B5883" s="169">
        <v>4660.8599999999997</v>
      </c>
    </row>
    <row r="5884" spans="1:2">
      <c r="A5884" s="170">
        <v>42408</v>
      </c>
      <c r="B5884" s="169">
        <v>4660.8500000000004</v>
      </c>
    </row>
    <row r="5885" spans="1:2">
      <c r="A5885" s="170">
        <v>42409</v>
      </c>
      <c r="B5885" s="169">
        <v>4660.84</v>
      </c>
    </row>
    <row r="5886" spans="1:2">
      <c r="A5886" s="170">
        <v>42410</v>
      </c>
      <c r="B5886" s="169">
        <v>4660.84</v>
      </c>
    </row>
    <row r="5887" spans="1:2">
      <c r="A5887" s="170">
        <v>42411</v>
      </c>
      <c r="B5887" s="169">
        <v>4660.83</v>
      </c>
    </row>
    <row r="5888" spans="1:2">
      <c r="A5888" s="170">
        <v>42412</v>
      </c>
      <c r="B5888" s="169">
        <v>4660.83</v>
      </c>
    </row>
    <row r="5889" spans="1:2">
      <c r="A5889" s="170">
        <v>42413</v>
      </c>
      <c r="B5889" s="169">
        <v>4660.82</v>
      </c>
    </row>
    <row r="5890" spans="1:2">
      <c r="A5890" s="170">
        <v>42414</v>
      </c>
      <c r="B5890" s="169">
        <v>4660.84</v>
      </c>
    </row>
    <row r="5891" spans="1:2">
      <c r="A5891" s="170">
        <v>42415</v>
      </c>
      <c r="B5891" s="169">
        <v>4660.87</v>
      </c>
    </row>
    <row r="5892" spans="1:2">
      <c r="A5892" s="170">
        <v>42416</v>
      </c>
      <c r="B5892" s="169">
        <v>4660.9399999999996</v>
      </c>
    </row>
    <row r="5893" spans="1:2">
      <c r="A5893" s="170">
        <v>42417</v>
      </c>
      <c r="B5893" s="169">
        <v>4661</v>
      </c>
    </row>
    <row r="5894" spans="1:2">
      <c r="A5894" s="170">
        <v>42418</v>
      </c>
      <c r="B5894" s="169">
        <v>4661.4799999999996</v>
      </c>
    </row>
    <row r="5895" spans="1:2">
      <c r="A5895" s="170">
        <v>42419</v>
      </c>
      <c r="B5895" s="169">
        <v>4661.55</v>
      </c>
    </row>
    <row r="5896" spans="1:2">
      <c r="A5896" s="170">
        <v>42420</v>
      </c>
      <c r="B5896" s="169">
        <v>4661.51</v>
      </c>
    </row>
    <row r="5897" spans="1:2">
      <c r="A5897" s="170">
        <v>42421</v>
      </c>
      <c r="B5897" s="169">
        <v>4661.41</v>
      </c>
    </row>
    <row r="5898" spans="1:2">
      <c r="A5898" s="170">
        <v>42422</v>
      </c>
      <c r="B5898" s="169">
        <v>4661.32</v>
      </c>
    </row>
    <row r="5899" spans="1:2">
      <c r="A5899" s="170">
        <v>42423</v>
      </c>
      <c r="B5899" s="169">
        <v>4661.25</v>
      </c>
    </row>
    <row r="5900" spans="1:2">
      <c r="A5900" s="170">
        <v>42424</v>
      </c>
      <c r="B5900" s="169">
        <v>4661.18</v>
      </c>
    </row>
    <row r="5901" spans="1:2">
      <c r="A5901" s="170">
        <v>42425</v>
      </c>
      <c r="B5901" s="169">
        <v>4661.1400000000003</v>
      </c>
    </row>
    <row r="5902" spans="1:2">
      <c r="A5902" s="170">
        <v>42426</v>
      </c>
      <c r="B5902" s="169">
        <v>4661.1000000000004</v>
      </c>
    </row>
    <row r="5903" spans="1:2">
      <c r="A5903" s="170">
        <v>42427</v>
      </c>
      <c r="B5903" s="169">
        <v>4661.12</v>
      </c>
    </row>
    <row r="5904" spans="1:2">
      <c r="A5904" s="170">
        <v>42428</v>
      </c>
      <c r="B5904" s="169">
        <v>4661.17</v>
      </c>
    </row>
    <row r="5905" spans="1:2">
      <c r="A5905" s="170">
        <v>42429</v>
      </c>
      <c r="B5905" s="169">
        <v>4661.33</v>
      </c>
    </row>
    <row r="5906" spans="1:2">
      <c r="A5906" s="170">
        <v>42430</v>
      </c>
      <c r="B5906" s="169">
        <v>4661.6285699999999</v>
      </c>
    </row>
    <row r="5907" spans="1:2">
      <c r="A5907" s="170">
        <v>42431</v>
      </c>
      <c r="B5907" s="169">
        <v>4662.0171399999999</v>
      </c>
    </row>
    <row r="5908" spans="1:2">
      <c r="A5908" s="170">
        <v>42432</v>
      </c>
      <c r="B5908" s="169">
        <v>4662.40571</v>
      </c>
    </row>
    <row r="5909" spans="1:2">
      <c r="A5909" s="170">
        <v>42433</v>
      </c>
      <c r="B5909" s="169">
        <v>4662.83</v>
      </c>
    </row>
    <row r="5910" spans="1:2">
      <c r="A5910" s="170">
        <v>42434</v>
      </c>
      <c r="B5910" s="169">
        <v>4663.32</v>
      </c>
    </row>
    <row r="5911" spans="1:2">
      <c r="A5911" s="170">
        <v>42435</v>
      </c>
      <c r="B5911" s="169">
        <v>4664.22</v>
      </c>
    </row>
    <row r="5912" spans="1:2">
      <c r="A5912" s="170">
        <v>42436</v>
      </c>
      <c r="B5912" s="169">
        <v>4664.95</v>
      </c>
    </row>
    <row r="5913" spans="1:2">
      <c r="A5913" s="170">
        <v>42437</v>
      </c>
      <c r="B5913" s="169">
        <v>4665.37</v>
      </c>
    </row>
    <row r="5914" spans="1:2">
      <c r="A5914" s="170">
        <v>42438</v>
      </c>
      <c r="B5914" s="169">
        <v>4665.76</v>
      </c>
    </row>
    <row r="5915" spans="1:2">
      <c r="A5915" s="170">
        <v>42439</v>
      </c>
      <c r="B5915" s="169">
        <v>4666.07</v>
      </c>
    </row>
    <row r="5916" spans="1:2">
      <c r="A5916" s="170">
        <v>42440</v>
      </c>
      <c r="B5916" s="169">
        <v>4666.43</v>
      </c>
    </row>
    <row r="5917" spans="1:2">
      <c r="A5917" s="170">
        <v>42441</v>
      </c>
      <c r="B5917" s="169">
        <v>4666.83</v>
      </c>
    </row>
    <row r="5918" spans="1:2">
      <c r="A5918" s="170">
        <v>42442</v>
      </c>
      <c r="B5918" s="169">
        <v>4667.25</v>
      </c>
    </row>
    <row r="5919" spans="1:2">
      <c r="A5919" s="170">
        <v>42443</v>
      </c>
      <c r="B5919" s="169">
        <v>4667.88</v>
      </c>
    </row>
    <row r="5920" spans="1:2">
      <c r="A5920" s="170">
        <v>42444</v>
      </c>
      <c r="B5920" s="169">
        <v>4668.29</v>
      </c>
    </row>
    <row r="5921" spans="1:2">
      <c r="A5921" s="170">
        <v>42445</v>
      </c>
      <c r="B5921" s="169">
        <v>4668.6499999999996</v>
      </c>
    </row>
    <row r="5922" spans="1:2">
      <c r="A5922" s="170">
        <v>42446</v>
      </c>
      <c r="B5922" s="169">
        <v>4668.97</v>
      </c>
    </row>
    <row r="5923" spans="1:2">
      <c r="A5923" s="170">
        <v>42447</v>
      </c>
      <c r="B5923" s="169">
        <v>4669.1099999999997</v>
      </c>
    </row>
    <row r="5924" spans="1:2">
      <c r="A5924" s="170">
        <v>42448</v>
      </c>
      <c r="B5924" s="169">
        <v>4668.8500000000004</v>
      </c>
    </row>
    <row r="5925" spans="1:2">
      <c r="A5925" s="170">
        <v>42449</v>
      </c>
      <c r="B5925" s="169">
        <v>4668.6000000000004</v>
      </c>
    </row>
    <row r="5926" spans="1:2">
      <c r="A5926" s="170">
        <v>42450</v>
      </c>
      <c r="B5926" s="169">
        <v>4668.3599999999997</v>
      </c>
    </row>
    <row r="5927" spans="1:2">
      <c r="A5927" s="170">
        <v>42451</v>
      </c>
      <c r="B5927" s="169">
        <v>4668.3500000000004</v>
      </c>
    </row>
    <row r="5928" spans="1:2">
      <c r="A5928" s="170">
        <v>42452</v>
      </c>
      <c r="B5928" s="169">
        <v>4668.2299999999996</v>
      </c>
    </row>
    <row r="5929" spans="1:2">
      <c r="A5929" s="170">
        <v>42453</v>
      </c>
      <c r="B5929" s="169">
        <v>4668.05</v>
      </c>
    </row>
    <row r="5930" spans="1:2">
      <c r="A5930" s="170">
        <v>42454</v>
      </c>
      <c r="B5930" s="169">
        <v>4667.87</v>
      </c>
    </row>
    <row r="5931" spans="1:2">
      <c r="A5931" s="170">
        <v>42455</v>
      </c>
      <c r="B5931" s="169">
        <v>4667.66</v>
      </c>
    </row>
    <row r="5932" spans="1:2">
      <c r="A5932" s="170">
        <v>42456</v>
      </c>
      <c r="B5932" s="169">
        <v>4667.42</v>
      </c>
    </row>
    <row r="5933" spans="1:2">
      <c r="A5933" s="170">
        <v>42457</v>
      </c>
      <c r="B5933" s="169">
        <v>4667.33</v>
      </c>
    </row>
    <row r="5934" spans="1:2">
      <c r="A5934" s="170">
        <v>42458</v>
      </c>
      <c r="B5934" s="169">
        <v>4667.2299999999996</v>
      </c>
    </row>
    <row r="5935" spans="1:2">
      <c r="A5935" s="170">
        <v>42459</v>
      </c>
      <c r="B5935" s="169">
        <v>4667.1000000000004</v>
      </c>
    </row>
    <row r="5936" spans="1:2">
      <c r="A5936" s="170">
        <v>42460</v>
      </c>
      <c r="B5936" s="169">
        <v>4667.0600000000004</v>
      </c>
    </row>
    <row r="5937" spans="1:2">
      <c r="A5937" s="170">
        <v>42461</v>
      </c>
      <c r="B5937" s="169">
        <v>4667.1899999999996</v>
      </c>
    </row>
    <row r="5938" spans="1:2">
      <c r="A5938" s="170">
        <v>42462</v>
      </c>
      <c r="B5938" s="169">
        <v>4667.3500000000004</v>
      </c>
    </row>
    <row r="5939" spans="1:2">
      <c r="A5939" s="170">
        <v>42463</v>
      </c>
      <c r="B5939" s="169">
        <v>4667.3814300000004</v>
      </c>
    </row>
    <row r="5940" spans="1:2">
      <c r="A5940" s="170">
        <v>42464</v>
      </c>
      <c r="B5940" s="169">
        <v>4667.37</v>
      </c>
    </row>
    <row r="5941" spans="1:2">
      <c r="A5941" s="170">
        <v>42465</v>
      </c>
      <c r="B5941" s="169">
        <v>4667.37</v>
      </c>
    </row>
    <row r="5942" spans="1:2">
      <c r="A5942" s="170">
        <v>42466</v>
      </c>
      <c r="B5942" s="169">
        <v>4667.28</v>
      </c>
    </row>
    <row r="5943" spans="1:2">
      <c r="A5943" s="170">
        <v>42467</v>
      </c>
      <c r="B5943" s="169">
        <v>4667.2</v>
      </c>
    </row>
    <row r="5944" spans="1:2">
      <c r="A5944" s="170">
        <v>42468</v>
      </c>
      <c r="B5944" s="169">
        <v>4667.16</v>
      </c>
    </row>
    <row r="5945" spans="1:2">
      <c r="A5945" s="170">
        <v>42469</v>
      </c>
      <c r="B5945" s="169">
        <v>4667.12</v>
      </c>
    </row>
    <row r="5946" spans="1:2">
      <c r="A5946" s="170">
        <v>42470</v>
      </c>
      <c r="B5946" s="169">
        <v>4667.1499999999996</v>
      </c>
    </row>
    <row r="5947" spans="1:2">
      <c r="A5947" s="170">
        <v>42471</v>
      </c>
      <c r="B5947" s="169">
        <v>4667.16</v>
      </c>
    </row>
    <row r="5948" spans="1:2">
      <c r="A5948" s="170">
        <v>42472</v>
      </c>
      <c r="B5948" s="169">
        <v>4667.16</v>
      </c>
    </row>
    <row r="5949" spans="1:2">
      <c r="A5949" s="170">
        <v>42473</v>
      </c>
      <c r="B5949" s="169">
        <v>4667.29</v>
      </c>
    </row>
    <row r="5950" spans="1:2">
      <c r="A5950" s="170">
        <v>42474</v>
      </c>
      <c r="B5950" s="169">
        <v>4667.8599999999997</v>
      </c>
    </row>
    <row r="5951" spans="1:2">
      <c r="A5951" s="170">
        <v>42475</v>
      </c>
      <c r="B5951" s="169">
        <v>4668.32</v>
      </c>
    </row>
    <row r="5952" spans="1:2">
      <c r="A5952" s="170">
        <v>42476</v>
      </c>
      <c r="B5952" s="169">
        <v>4669.04</v>
      </c>
    </row>
    <row r="5953" spans="1:2">
      <c r="A5953" s="170">
        <v>42477</v>
      </c>
      <c r="B5953" s="169">
        <v>4669.42</v>
      </c>
    </row>
    <row r="5954" spans="1:2">
      <c r="A5954" s="170">
        <v>42478</v>
      </c>
      <c r="B5954" s="169">
        <v>4669.6499999999996</v>
      </c>
    </row>
    <row r="5955" spans="1:2">
      <c r="A5955" s="170">
        <v>42479</v>
      </c>
      <c r="B5955" s="169">
        <v>4669.8500000000004</v>
      </c>
    </row>
    <row r="5956" spans="1:2">
      <c r="A5956" s="170">
        <v>42480</v>
      </c>
      <c r="B5956" s="169">
        <v>4669.95</v>
      </c>
    </row>
    <row r="5957" spans="1:2">
      <c r="A5957" s="170">
        <v>42481</v>
      </c>
      <c r="B5957" s="169">
        <v>4670.0200000000004</v>
      </c>
    </row>
    <row r="5958" spans="1:2">
      <c r="A5958" s="170">
        <v>42482</v>
      </c>
      <c r="B5958" s="169">
        <v>4670.01</v>
      </c>
    </row>
    <row r="5959" spans="1:2">
      <c r="A5959" s="170">
        <v>42483</v>
      </c>
      <c r="B5959" s="169">
        <v>4669.99</v>
      </c>
    </row>
    <row r="5960" spans="1:2">
      <c r="A5960" s="170">
        <v>42484</v>
      </c>
      <c r="B5960" s="169">
        <v>4670.01</v>
      </c>
    </row>
    <row r="5961" spans="1:2">
      <c r="A5961" s="170">
        <v>42485</v>
      </c>
      <c r="B5961" s="169">
        <v>4669.88</v>
      </c>
    </row>
    <row r="5962" spans="1:2">
      <c r="A5962" s="170">
        <v>42486</v>
      </c>
      <c r="B5962" s="169">
        <v>4669.74</v>
      </c>
    </row>
    <row r="5963" spans="1:2">
      <c r="A5963" s="170">
        <v>42487</v>
      </c>
      <c r="B5963" s="169">
        <v>4669.5200000000004</v>
      </c>
    </row>
    <row r="5964" spans="1:2">
      <c r="A5964" s="170">
        <v>42488</v>
      </c>
      <c r="B5964" s="169">
        <v>4669.1899999999996</v>
      </c>
    </row>
    <row r="5965" spans="1:2">
      <c r="A5965" s="170">
        <v>42489</v>
      </c>
      <c r="B5965" s="169">
        <v>4668.8999999999996</v>
      </c>
    </row>
    <row r="5966" spans="1:2">
      <c r="A5966" s="170">
        <v>42490</v>
      </c>
      <c r="B5966" s="169">
        <v>4668.8900000000003</v>
      </c>
    </row>
    <row r="5967" spans="1:2">
      <c r="A5967" s="170">
        <v>42491</v>
      </c>
      <c r="B5967" s="169">
        <v>4668.8</v>
      </c>
    </row>
    <row r="5968" spans="1:2">
      <c r="A5968" s="170">
        <v>42492</v>
      </c>
      <c r="B5968" s="169">
        <v>4669.01</v>
      </c>
    </row>
    <row r="5969" spans="1:2">
      <c r="A5969" s="170">
        <v>42493</v>
      </c>
      <c r="B5969" s="169">
        <v>4669.7700000000004</v>
      </c>
    </row>
    <row r="5970" spans="1:2">
      <c r="A5970" s="170">
        <v>42494</v>
      </c>
      <c r="B5970" s="169">
        <v>4670.58</v>
      </c>
    </row>
    <row r="5971" spans="1:2">
      <c r="A5971" s="170">
        <v>42495</v>
      </c>
      <c r="B5971" s="169">
        <v>4671.4799999999996</v>
      </c>
    </row>
    <row r="5972" spans="1:2">
      <c r="A5972" s="170">
        <v>42496</v>
      </c>
      <c r="B5972" s="169">
        <v>4671.96</v>
      </c>
    </row>
    <row r="5973" spans="1:2">
      <c r="A5973" s="170">
        <v>42497</v>
      </c>
      <c r="B5973" s="169">
        <v>4671.93</v>
      </c>
    </row>
    <row r="5974" spans="1:2">
      <c r="A5974" s="170">
        <v>42498</v>
      </c>
      <c r="B5974" s="169">
        <v>4671.8999999999996</v>
      </c>
    </row>
    <row r="5975" spans="1:2">
      <c r="A5975" s="170">
        <v>42499</v>
      </c>
      <c r="B5975" s="169">
        <v>4671.8500000000004</v>
      </c>
    </row>
    <row r="5976" spans="1:2">
      <c r="A5976" s="170">
        <v>42500</v>
      </c>
      <c r="B5976" s="169">
        <v>4671.78</v>
      </c>
    </row>
    <row r="5977" spans="1:2">
      <c r="A5977" s="170">
        <v>42501</v>
      </c>
      <c r="B5977" s="169">
        <v>4671.6000000000004</v>
      </c>
    </row>
    <row r="5978" spans="1:2">
      <c r="A5978" s="170">
        <v>42502</v>
      </c>
      <c r="B5978" s="169">
        <v>4671.32</v>
      </c>
    </row>
    <row r="5979" spans="1:2">
      <c r="A5979" s="170">
        <v>42503</v>
      </c>
      <c r="B5979" s="169">
        <v>4671.12</v>
      </c>
    </row>
    <row r="5980" spans="1:2">
      <c r="A5980" s="170">
        <v>42504</v>
      </c>
      <c r="B5980" s="169">
        <v>4671.08</v>
      </c>
    </row>
    <row r="5981" spans="1:2">
      <c r="A5981" s="170">
        <v>42505</v>
      </c>
      <c r="B5981" s="169">
        <v>4671.1099999999997</v>
      </c>
    </row>
    <row r="5982" spans="1:2">
      <c r="A5982" s="170">
        <v>42506</v>
      </c>
      <c r="B5982" s="169">
        <v>4671.1099999999997</v>
      </c>
    </row>
    <row r="5983" spans="1:2">
      <c r="A5983" s="170">
        <v>42507</v>
      </c>
      <c r="B5983" s="169">
        <v>4671.04</v>
      </c>
    </row>
    <row r="5984" spans="1:2">
      <c r="A5984" s="170">
        <v>42508</v>
      </c>
      <c r="B5984" s="169">
        <v>4670.92</v>
      </c>
    </row>
    <row r="5985" spans="1:2">
      <c r="A5985" s="170">
        <v>42509</v>
      </c>
      <c r="B5985" s="169">
        <v>4670.83</v>
      </c>
    </row>
    <row r="5986" spans="1:2">
      <c r="A5986" s="170">
        <v>42510</v>
      </c>
      <c r="B5986" s="169">
        <v>4671.13</v>
      </c>
    </row>
    <row r="5987" spans="1:2">
      <c r="A5987" s="170">
        <v>42511</v>
      </c>
      <c r="B5987" s="169">
        <v>4671.59</v>
      </c>
    </row>
    <row r="5988" spans="1:2">
      <c r="A5988" s="170">
        <v>42512</v>
      </c>
      <c r="B5988" s="169">
        <v>4671.82</v>
      </c>
    </row>
    <row r="5989" spans="1:2">
      <c r="A5989" s="170">
        <v>42513</v>
      </c>
      <c r="B5989" s="169">
        <v>4671.75</v>
      </c>
    </row>
    <row r="5990" spans="1:2">
      <c r="A5990" s="170">
        <v>42514</v>
      </c>
      <c r="B5990" s="169">
        <v>4671.6000000000004</v>
      </c>
    </row>
    <row r="5991" spans="1:2">
      <c r="A5991" s="170">
        <v>42515</v>
      </c>
      <c r="B5991" s="169">
        <v>4671.83</v>
      </c>
    </row>
    <row r="5992" spans="1:2">
      <c r="A5992" s="170">
        <v>42516</v>
      </c>
      <c r="B5992" s="169">
        <v>4671.99</v>
      </c>
    </row>
    <row r="5993" spans="1:2">
      <c r="A5993" s="170">
        <v>42517</v>
      </c>
      <c r="B5993" s="169">
        <v>4672.0600000000004</v>
      </c>
    </row>
    <row r="5994" spans="1:2">
      <c r="A5994" s="170">
        <v>42518</v>
      </c>
      <c r="B5994" s="169">
        <v>4672.2299999999996</v>
      </c>
    </row>
    <row r="5995" spans="1:2">
      <c r="A5995" s="170">
        <v>42519</v>
      </c>
      <c r="B5995" s="169">
        <v>4672.41</v>
      </c>
    </row>
    <row r="5996" spans="1:2">
      <c r="A5996" s="170">
        <v>42520</v>
      </c>
      <c r="B5996" s="169">
        <v>4672.47</v>
      </c>
    </row>
    <row r="5997" spans="1:2">
      <c r="A5997" s="170">
        <v>42521</v>
      </c>
      <c r="B5997" s="169">
        <v>4672.37</v>
      </c>
    </row>
    <row r="5998" spans="1:2">
      <c r="A5998" s="170">
        <v>42522</v>
      </c>
      <c r="B5998" s="169">
        <v>4672.1099999999997</v>
      </c>
    </row>
    <row r="5999" spans="1:2">
      <c r="A5999" s="170">
        <v>42523</v>
      </c>
      <c r="B5999" s="169">
        <v>4671.78</v>
      </c>
    </row>
    <row r="6000" spans="1:2">
      <c r="A6000" s="170">
        <v>42524</v>
      </c>
      <c r="B6000" s="169">
        <v>4671.3999999999996</v>
      </c>
    </row>
    <row r="6001" spans="1:2">
      <c r="A6001" s="170">
        <v>42525</v>
      </c>
      <c r="B6001" s="169">
        <v>4671.3100000000004</v>
      </c>
    </row>
    <row r="6002" spans="1:2">
      <c r="A6002" s="170">
        <v>42526</v>
      </c>
      <c r="B6002" s="169">
        <v>4671.45</v>
      </c>
    </row>
    <row r="6003" spans="1:2">
      <c r="A6003" s="170">
        <v>42527</v>
      </c>
      <c r="B6003" s="169">
        <v>4671.47</v>
      </c>
    </row>
    <row r="6004" spans="1:2">
      <c r="A6004" s="170">
        <v>42528</v>
      </c>
      <c r="B6004" s="169">
        <v>4671.45</v>
      </c>
    </row>
    <row r="6005" spans="1:2">
      <c r="A6005" s="170">
        <v>42529</v>
      </c>
      <c r="B6005" s="169">
        <v>4671.33</v>
      </c>
    </row>
    <row r="6006" spans="1:2">
      <c r="A6006" s="170">
        <v>42530</v>
      </c>
      <c r="B6006" s="169">
        <v>4671.17</v>
      </c>
    </row>
    <row r="6007" spans="1:2">
      <c r="A6007" s="170">
        <v>42531</v>
      </c>
      <c r="B6007" s="169">
        <v>4670.9799999999996</v>
      </c>
    </row>
    <row r="6008" spans="1:2">
      <c r="A6008" s="170">
        <v>42532</v>
      </c>
      <c r="B6008" s="169">
        <v>4670.8500000000004</v>
      </c>
    </row>
    <row r="6009" spans="1:2">
      <c r="A6009" s="170">
        <v>42533</v>
      </c>
      <c r="B6009" s="169">
        <v>4670.71</v>
      </c>
    </row>
    <row r="6010" spans="1:2">
      <c r="A6010" s="170">
        <v>42534</v>
      </c>
      <c r="B6010" s="169">
        <v>4670.54</v>
      </c>
    </row>
    <row r="6011" spans="1:2">
      <c r="A6011" s="170">
        <v>42535</v>
      </c>
      <c r="B6011" s="169">
        <v>4670.38</v>
      </c>
    </row>
    <row r="6012" spans="1:2">
      <c r="A6012" s="170">
        <v>42536</v>
      </c>
      <c r="B6012" s="169">
        <v>4670.2</v>
      </c>
    </row>
    <row r="6013" spans="1:2">
      <c r="A6013" s="170">
        <v>42537</v>
      </c>
      <c r="B6013" s="169">
        <v>4670</v>
      </c>
    </row>
    <row r="6014" spans="1:2">
      <c r="A6014" s="170">
        <v>42538</v>
      </c>
      <c r="B6014" s="169">
        <v>4669.79</v>
      </c>
    </row>
    <row r="6015" spans="1:2">
      <c r="A6015" s="170">
        <v>42539</v>
      </c>
      <c r="B6015" s="169">
        <v>4669.55</v>
      </c>
    </row>
    <row r="6016" spans="1:2">
      <c r="A6016" s="170">
        <v>42540</v>
      </c>
      <c r="B6016" s="169">
        <v>4669.3</v>
      </c>
    </row>
    <row r="6017" spans="1:2">
      <c r="A6017" s="170">
        <v>42541</v>
      </c>
      <c r="B6017" s="169">
        <v>4669.01</v>
      </c>
    </row>
    <row r="6018" spans="1:2">
      <c r="A6018" s="170">
        <v>42542</v>
      </c>
      <c r="B6018" s="169">
        <v>4668.7</v>
      </c>
    </row>
    <row r="6019" spans="1:2">
      <c r="A6019" s="170">
        <v>42543</v>
      </c>
      <c r="B6019" s="169">
        <v>4668.37</v>
      </c>
    </row>
    <row r="6020" spans="1:2">
      <c r="A6020" s="170">
        <v>42544</v>
      </c>
      <c r="B6020" s="169">
        <v>4668</v>
      </c>
    </row>
    <row r="6021" spans="1:2">
      <c r="A6021" s="170">
        <v>42545</v>
      </c>
      <c r="B6021" s="169">
        <v>4667.62</v>
      </c>
    </row>
    <row r="6022" spans="1:2">
      <c r="A6022" s="170">
        <v>42546</v>
      </c>
      <c r="B6022" s="169">
        <v>4667.25</v>
      </c>
    </row>
    <row r="6023" spans="1:2">
      <c r="A6023" s="170">
        <v>42547</v>
      </c>
      <c r="B6023" s="169">
        <v>4666.8999999999996</v>
      </c>
    </row>
    <row r="6024" spans="1:2">
      <c r="A6024" s="170">
        <v>42548</v>
      </c>
      <c r="B6024" s="169">
        <v>4666.5</v>
      </c>
    </row>
    <row r="6025" spans="1:2">
      <c r="A6025" s="170">
        <v>42549</v>
      </c>
      <c r="B6025" s="169">
        <v>4666.09</v>
      </c>
    </row>
    <row r="6026" spans="1:2">
      <c r="A6026" s="170">
        <v>42550</v>
      </c>
      <c r="B6026" s="169">
        <v>4665.6899999999996</v>
      </c>
    </row>
    <row r="6027" spans="1:2">
      <c r="A6027" s="170">
        <v>42551</v>
      </c>
      <c r="B6027" s="169">
        <v>4665.28</v>
      </c>
    </row>
    <row r="6028" spans="1:2">
      <c r="A6028" s="170">
        <v>42552</v>
      </c>
      <c r="B6028" s="169">
        <v>4664.87</v>
      </c>
    </row>
    <row r="6029" spans="1:2">
      <c r="A6029" s="170">
        <v>42553</v>
      </c>
      <c r="B6029" s="169">
        <v>4664.45</v>
      </c>
    </row>
    <row r="6030" spans="1:2">
      <c r="A6030" s="170">
        <v>42554</v>
      </c>
      <c r="B6030" s="169">
        <v>4664.05</v>
      </c>
    </row>
    <row r="6031" spans="1:2">
      <c r="A6031" s="170">
        <v>42555</v>
      </c>
      <c r="B6031" s="169">
        <v>4663.6899999999996</v>
      </c>
    </row>
    <row r="6032" spans="1:2">
      <c r="A6032" s="170">
        <v>42556</v>
      </c>
      <c r="B6032" s="169">
        <v>4663.3999999999996</v>
      </c>
    </row>
    <row r="6033" spans="1:2">
      <c r="A6033" s="170">
        <v>42557</v>
      </c>
      <c r="B6033" s="169">
        <v>4663.0600000000004</v>
      </c>
    </row>
    <row r="6034" spans="1:2">
      <c r="A6034" s="170">
        <v>42558</v>
      </c>
      <c r="B6034" s="169">
        <v>4662.72</v>
      </c>
    </row>
    <row r="6035" spans="1:2">
      <c r="A6035" s="170">
        <v>42559</v>
      </c>
      <c r="B6035" s="169">
        <v>4662.37</v>
      </c>
    </row>
    <row r="6036" spans="1:2">
      <c r="A6036" s="170">
        <v>42560</v>
      </c>
      <c r="B6036" s="169">
        <v>4661.9799999999996</v>
      </c>
    </row>
    <row r="6037" spans="1:2">
      <c r="A6037" s="170">
        <v>42561</v>
      </c>
      <c r="B6037" s="169">
        <v>4661.57</v>
      </c>
    </row>
    <row r="6038" spans="1:2">
      <c r="A6038" s="170">
        <v>42562</v>
      </c>
      <c r="B6038" s="169">
        <v>4661.21</v>
      </c>
    </row>
    <row r="6039" spans="1:2">
      <c r="A6039" s="170">
        <v>42563</v>
      </c>
      <c r="B6039" s="169">
        <v>4660.87</v>
      </c>
    </row>
    <row r="6040" spans="1:2">
      <c r="A6040" s="170">
        <v>42564</v>
      </c>
      <c r="B6040" s="169">
        <v>4660.54</v>
      </c>
    </row>
    <row r="6041" spans="1:2">
      <c r="A6041" s="170">
        <v>42565</v>
      </c>
      <c r="B6041" s="169">
        <v>4660.2299999999996</v>
      </c>
    </row>
    <row r="6042" spans="1:2">
      <c r="A6042" s="170">
        <v>42566</v>
      </c>
      <c r="B6042" s="169">
        <v>4659.91</v>
      </c>
    </row>
    <row r="6043" spans="1:2">
      <c r="A6043" s="170">
        <v>42567</v>
      </c>
      <c r="B6043" s="169">
        <v>4659.55</v>
      </c>
    </row>
    <row r="6044" spans="1:2">
      <c r="A6044" s="170">
        <v>42568</v>
      </c>
      <c r="B6044" s="169">
        <v>4659.17</v>
      </c>
    </row>
    <row r="6045" spans="1:2">
      <c r="A6045" s="170">
        <v>42569</v>
      </c>
      <c r="B6045" s="169">
        <v>4658.76</v>
      </c>
    </row>
    <row r="6046" spans="1:2">
      <c r="A6046" s="170">
        <v>42570</v>
      </c>
      <c r="B6046" s="169">
        <v>4658.37</v>
      </c>
    </row>
    <row r="6047" spans="1:2">
      <c r="A6047" s="170">
        <v>42571</v>
      </c>
      <c r="B6047" s="169">
        <v>4657.9799999999996</v>
      </c>
    </row>
    <row r="6048" spans="1:2">
      <c r="A6048" s="170">
        <v>42572</v>
      </c>
      <c r="B6048" s="169">
        <v>4657.5600000000004</v>
      </c>
    </row>
    <row r="6049" spans="1:2">
      <c r="A6049" s="170">
        <v>42573</v>
      </c>
      <c r="B6049" s="169">
        <v>4657.13</v>
      </c>
    </row>
    <row r="6050" spans="1:2">
      <c r="A6050" s="170">
        <v>42574</v>
      </c>
      <c r="B6050" s="169">
        <v>4656.7</v>
      </c>
    </row>
    <row r="6051" spans="1:2">
      <c r="A6051" s="170">
        <v>42575</v>
      </c>
      <c r="B6051" s="169">
        <v>4656.25</v>
      </c>
    </row>
    <row r="6052" spans="1:2">
      <c r="A6052" s="170">
        <v>42576</v>
      </c>
      <c r="B6052" s="169">
        <v>4655.8100000000004</v>
      </c>
    </row>
    <row r="6053" spans="1:2">
      <c r="A6053" s="170">
        <v>42577</v>
      </c>
      <c r="B6053" s="169">
        <v>4655.37</v>
      </c>
    </row>
    <row r="6054" spans="1:2">
      <c r="A6054" s="170">
        <v>42578</v>
      </c>
      <c r="B6054" s="169">
        <v>4654.92</v>
      </c>
    </row>
    <row r="6055" spans="1:2">
      <c r="A6055" s="170">
        <v>42579</v>
      </c>
      <c r="B6055" s="169">
        <v>4654.49</v>
      </c>
    </row>
    <row r="6056" spans="1:2">
      <c r="A6056" s="170">
        <v>42580</v>
      </c>
      <c r="B6056" s="169">
        <v>4654.0600000000004</v>
      </c>
    </row>
    <row r="6057" spans="1:2">
      <c r="A6057" s="170">
        <v>42581</v>
      </c>
      <c r="B6057" s="169">
        <v>4653.6400000000003</v>
      </c>
    </row>
    <row r="6058" spans="1:2">
      <c r="A6058" s="170">
        <v>42582</v>
      </c>
      <c r="B6058" s="169">
        <v>4653.24</v>
      </c>
    </row>
    <row r="6059" spans="1:2">
      <c r="A6059" s="170">
        <v>42583</v>
      </c>
      <c r="B6059" s="169">
        <v>4652.82</v>
      </c>
    </row>
    <row r="6060" spans="1:2">
      <c r="A6060" s="170">
        <v>42584</v>
      </c>
      <c r="B6060" s="169">
        <v>4652.38</v>
      </c>
    </row>
    <row r="6061" spans="1:2">
      <c r="A6061" s="170">
        <v>42585</v>
      </c>
      <c r="B6061" s="169">
        <v>4651.91</v>
      </c>
    </row>
    <row r="6062" spans="1:2">
      <c r="A6062" s="170">
        <v>42586</v>
      </c>
      <c r="B6062" s="169">
        <v>4651.4399999999996</v>
      </c>
    </row>
    <row r="6063" spans="1:2">
      <c r="A6063" s="170">
        <v>42587</v>
      </c>
      <c r="B6063" s="169">
        <v>4651</v>
      </c>
    </row>
    <row r="6064" spans="1:2">
      <c r="A6064" s="170">
        <v>42588</v>
      </c>
      <c r="B6064" s="169">
        <v>4650.5600000000004</v>
      </c>
    </row>
    <row r="6065" spans="1:2">
      <c r="A6065" s="170">
        <v>42589</v>
      </c>
      <c r="B6065" s="169">
        <v>4650.12</v>
      </c>
    </row>
    <row r="6066" spans="1:2">
      <c r="A6066" s="170">
        <v>42590</v>
      </c>
      <c r="B6066" s="169">
        <v>4649.67</v>
      </c>
    </row>
    <row r="6067" spans="1:2">
      <c r="A6067" s="170">
        <v>42591</v>
      </c>
      <c r="B6067" s="169">
        <v>4649.25</v>
      </c>
    </row>
    <row r="6068" spans="1:2">
      <c r="A6068" s="170">
        <v>42592</v>
      </c>
      <c r="B6068" s="169">
        <v>4648.7700000000004</v>
      </c>
    </row>
    <row r="6069" spans="1:2">
      <c r="A6069" s="170">
        <v>42593</v>
      </c>
      <c r="B6069" s="169">
        <v>4648.29</v>
      </c>
    </row>
    <row r="6070" spans="1:2">
      <c r="A6070" s="170">
        <v>42594</v>
      </c>
      <c r="B6070" s="169">
        <v>4647.83</v>
      </c>
    </row>
    <row r="6071" spans="1:2">
      <c r="A6071" s="170">
        <v>42595</v>
      </c>
      <c r="B6071" s="169">
        <v>4647.3900000000003</v>
      </c>
    </row>
    <row r="6072" spans="1:2">
      <c r="A6072" s="170">
        <v>42596</v>
      </c>
      <c r="B6072" s="169">
        <v>4647.1400000000003</v>
      </c>
    </row>
    <row r="6073" spans="1:2">
      <c r="A6073" s="170">
        <v>42597</v>
      </c>
      <c r="B6073" s="169">
        <v>4647.0600000000004</v>
      </c>
    </row>
    <row r="6074" spans="1:2">
      <c r="A6074" s="170">
        <v>42598</v>
      </c>
      <c r="B6074" s="169">
        <v>4646.95</v>
      </c>
    </row>
    <row r="6075" spans="1:2">
      <c r="A6075" s="170">
        <v>42599</v>
      </c>
      <c r="B6075" s="169">
        <v>4646.6899999999996</v>
      </c>
    </row>
    <row r="6076" spans="1:2">
      <c r="A6076" s="170">
        <v>42600</v>
      </c>
      <c r="B6076" s="169">
        <v>4646.25</v>
      </c>
    </row>
    <row r="6077" spans="1:2">
      <c r="A6077" s="170">
        <v>42601</v>
      </c>
      <c r="B6077" s="169">
        <v>4646.07</v>
      </c>
    </row>
    <row r="6078" spans="1:2">
      <c r="A6078" s="170">
        <v>42602</v>
      </c>
      <c r="B6078" s="169">
        <v>4645.9799999999996</v>
      </c>
    </row>
    <row r="6079" spans="1:2">
      <c r="A6079" s="170">
        <v>42603</v>
      </c>
      <c r="B6079" s="169">
        <v>4645.91</v>
      </c>
    </row>
    <row r="6080" spans="1:2">
      <c r="A6080" s="170">
        <v>42604</v>
      </c>
      <c r="B6080" s="169">
        <v>4645.6499999999996</v>
      </c>
    </row>
    <row r="6081" spans="1:2">
      <c r="A6081" s="170">
        <v>42605</v>
      </c>
      <c r="B6081" s="169">
        <v>4645.25</v>
      </c>
    </row>
    <row r="6082" spans="1:2">
      <c r="A6082" s="170">
        <v>42606</v>
      </c>
      <c r="B6082" s="169">
        <v>4644.8500000000004</v>
      </c>
    </row>
    <row r="6083" spans="1:2">
      <c r="A6083" s="170">
        <v>42607</v>
      </c>
      <c r="B6083" s="169">
        <v>4644.47</v>
      </c>
    </row>
    <row r="6084" spans="1:2">
      <c r="A6084" s="170">
        <v>42608</v>
      </c>
      <c r="B6084" s="169">
        <v>4644.12</v>
      </c>
    </row>
    <row r="6085" spans="1:2">
      <c r="A6085" s="170">
        <v>42609</v>
      </c>
      <c r="B6085" s="169">
        <v>4643.76</v>
      </c>
    </row>
    <row r="6086" spans="1:2">
      <c r="A6086" s="170">
        <v>42610</v>
      </c>
      <c r="B6086" s="169">
        <v>4643.3999999999996</v>
      </c>
    </row>
    <row r="6087" spans="1:2">
      <c r="A6087" s="170">
        <v>42611</v>
      </c>
      <c r="B6087" s="169">
        <v>4643.03</v>
      </c>
    </row>
    <row r="6088" spans="1:2">
      <c r="A6088" s="170">
        <v>42612</v>
      </c>
      <c r="B6088" s="169">
        <v>4642.67</v>
      </c>
    </row>
    <row r="6089" spans="1:2">
      <c r="A6089" s="170">
        <v>42613</v>
      </c>
      <c r="B6089" s="169">
        <v>4642.32</v>
      </c>
    </row>
    <row r="6090" spans="1:2">
      <c r="A6090" s="170">
        <v>42614</v>
      </c>
      <c r="B6090" s="169">
        <v>4641.99</v>
      </c>
    </row>
    <row r="6091" spans="1:2">
      <c r="A6091" s="170">
        <v>42615</v>
      </c>
      <c r="B6091" s="169">
        <v>4641.66</v>
      </c>
    </row>
    <row r="6092" spans="1:2">
      <c r="A6092" s="170">
        <v>42616</v>
      </c>
      <c r="B6092" s="169">
        <v>4641.42</v>
      </c>
    </row>
    <row r="6093" spans="1:2">
      <c r="A6093" s="170">
        <v>42617</v>
      </c>
      <c r="B6093" s="169">
        <v>4641.41</v>
      </c>
    </row>
    <row r="6094" spans="1:2">
      <c r="A6094" s="170">
        <v>42618</v>
      </c>
      <c r="B6094" s="169">
        <v>4641.41</v>
      </c>
    </row>
    <row r="6095" spans="1:2">
      <c r="A6095" s="170">
        <v>42619</v>
      </c>
      <c r="B6095" s="169">
        <v>4641.42</v>
      </c>
    </row>
    <row r="6096" spans="1:2">
      <c r="A6096" s="170">
        <v>42620</v>
      </c>
      <c r="B6096" s="169">
        <v>4641.41</v>
      </c>
    </row>
    <row r="6097" spans="1:2">
      <c r="A6097" s="170">
        <v>42621</v>
      </c>
      <c r="B6097" s="169">
        <v>4641.3999999999996</v>
      </c>
    </row>
    <row r="6098" spans="1:2">
      <c r="A6098" s="170">
        <v>42622</v>
      </c>
      <c r="B6098" s="169">
        <v>4641.3999999999996</v>
      </c>
    </row>
    <row r="6099" spans="1:2">
      <c r="A6099" s="170">
        <v>42623</v>
      </c>
      <c r="B6099" s="169">
        <v>4641.3900000000003</v>
      </c>
    </row>
    <row r="6100" spans="1:2">
      <c r="A6100" s="170">
        <v>42624</v>
      </c>
      <c r="B6100" s="169">
        <v>4641.3900000000003</v>
      </c>
    </row>
    <row r="6101" spans="1:2">
      <c r="A6101" s="170">
        <v>42625</v>
      </c>
      <c r="B6101" s="169">
        <v>4641.3999999999996</v>
      </c>
    </row>
    <row r="6102" spans="1:2">
      <c r="A6102" s="170">
        <v>42626</v>
      </c>
      <c r="B6102" s="169">
        <v>4641.42</v>
      </c>
    </row>
    <row r="6103" spans="1:2">
      <c r="A6103" s="170">
        <v>42627</v>
      </c>
      <c r="B6103" s="169">
        <v>4641.46</v>
      </c>
    </row>
    <row r="6104" spans="1:2">
      <c r="A6104" s="170">
        <v>42628</v>
      </c>
      <c r="B6104" s="169">
        <v>4641.4799999999996</v>
      </c>
    </row>
    <row r="6105" spans="1:2">
      <c r="A6105" s="170">
        <v>42629</v>
      </c>
      <c r="B6105" s="169">
        <v>4641.6099999999997</v>
      </c>
    </row>
    <row r="6106" spans="1:2">
      <c r="A6106" s="170">
        <v>42630</v>
      </c>
      <c r="B6106" s="169">
        <v>4641.76</v>
      </c>
    </row>
    <row r="6107" spans="1:2">
      <c r="A6107" s="170">
        <v>42631</v>
      </c>
      <c r="B6107" s="169">
        <v>4641.88</v>
      </c>
    </row>
    <row r="6108" spans="1:2">
      <c r="A6108" s="170">
        <v>42632</v>
      </c>
      <c r="B6108" s="169">
        <v>4642</v>
      </c>
    </row>
    <row r="6109" spans="1:2">
      <c r="A6109" s="170">
        <v>42633</v>
      </c>
      <c r="B6109" s="169">
        <v>4642.1400000000003</v>
      </c>
    </row>
    <row r="6110" spans="1:2">
      <c r="A6110" s="170">
        <v>42634</v>
      </c>
      <c r="B6110" s="169">
        <v>4642.37</v>
      </c>
    </row>
    <row r="6111" spans="1:2">
      <c r="A6111" s="170">
        <v>42635</v>
      </c>
      <c r="B6111" s="169">
        <v>4642.7700000000004</v>
      </c>
    </row>
    <row r="6112" spans="1:2">
      <c r="A6112" s="170">
        <v>42636</v>
      </c>
      <c r="B6112" s="169">
        <v>4643.2</v>
      </c>
    </row>
    <row r="6113" spans="1:2">
      <c r="A6113" s="170">
        <v>42637</v>
      </c>
      <c r="B6113" s="169">
        <v>4643.57</v>
      </c>
    </row>
    <row r="6114" spans="1:2">
      <c r="A6114" s="170">
        <v>42638</v>
      </c>
      <c r="B6114" s="169">
        <v>4643.8100000000004</v>
      </c>
    </row>
    <row r="6115" spans="1:2">
      <c r="A6115" s="170">
        <v>42639</v>
      </c>
      <c r="B6115" s="169">
        <v>4644.03</v>
      </c>
    </row>
    <row r="6116" spans="1:2">
      <c r="A6116" s="170">
        <v>42640</v>
      </c>
      <c r="B6116" s="169">
        <v>4644.24</v>
      </c>
    </row>
    <row r="6117" spans="1:2">
      <c r="A6117" s="170">
        <v>42641</v>
      </c>
      <c r="B6117" s="169">
        <v>4644.45</v>
      </c>
    </row>
    <row r="6118" spans="1:2">
      <c r="A6118" s="170">
        <v>42642</v>
      </c>
      <c r="B6118" s="169">
        <v>4644.66</v>
      </c>
    </row>
    <row r="6119" spans="1:2">
      <c r="A6119" s="170">
        <v>42643</v>
      </c>
      <c r="B6119" s="169">
        <v>4644.8500000000004</v>
      </c>
    </row>
    <row r="6120" spans="1:2">
      <c r="A6120" s="170">
        <v>42644</v>
      </c>
      <c r="B6120" s="169">
        <v>4645.04</v>
      </c>
    </row>
    <row r="6121" spans="1:2">
      <c r="A6121" s="170">
        <v>42645</v>
      </c>
      <c r="B6121" s="169">
        <v>4645.2299999999996</v>
      </c>
    </row>
    <row r="6122" spans="1:2">
      <c r="A6122" s="170">
        <v>42646</v>
      </c>
      <c r="B6122" s="169">
        <v>4645.41</v>
      </c>
    </row>
    <row r="6123" spans="1:2">
      <c r="A6123" s="170">
        <v>42647</v>
      </c>
      <c r="B6123" s="169">
        <v>4645.59</v>
      </c>
    </row>
    <row r="6124" spans="1:2">
      <c r="A6124" s="170">
        <v>42648</v>
      </c>
      <c r="B6124" s="169">
        <v>4645.7700000000004</v>
      </c>
    </row>
    <row r="6125" spans="1:2">
      <c r="A6125" s="170">
        <v>42649</v>
      </c>
      <c r="B6125" s="169">
        <v>4645.95</v>
      </c>
    </row>
    <row r="6126" spans="1:2">
      <c r="A6126" s="170">
        <v>42650</v>
      </c>
      <c r="B6126" s="169">
        <v>4646.13</v>
      </c>
    </row>
    <row r="6127" spans="1:2">
      <c r="A6127" s="170">
        <v>42651</v>
      </c>
      <c r="B6127" s="169">
        <v>4646.3</v>
      </c>
    </row>
    <row r="6128" spans="1:2">
      <c r="A6128" s="170">
        <v>42652</v>
      </c>
      <c r="B6128" s="169">
        <v>4646.5200000000004</v>
      </c>
    </row>
    <row r="6129" spans="1:2">
      <c r="A6129" s="170">
        <v>42653</v>
      </c>
      <c r="B6129" s="169">
        <v>4646.7299999999996</v>
      </c>
    </row>
    <row r="6130" spans="1:2">
      <c r="A6130" s="170">
        <v>42654</v>
      </c>
      <c r="B6130" s="169">
        <v>4646.95</v>
      </c>
    </row>
    <row r="6131" spans="1:2">
      <c r="A6131" s="170">
        <v>42655</v>
      </c>
      <c r="B6131" s="169">
        <v>4647.17</v>
      </c>
    </row>
    <row r="6132" spans="1:2">
      <c r="A6132" s="170">
        <v>42656</v>
      </c>
      <c r="B6132" s="169">
        <v>4647.3900000000003</v>
      </c>
    </row>
    <row r="6133" spans="1:2">
      <c r="A6133" s="170">
        <v>42657</v>
      </c>
      <c r="B6133" s="169">
        <v>4647.6099999999997</v>
      </c>
    </row>
    <row r="6134" spans="1:2">
      <c r="A6134" s="170">
        <v>42658</v>
      </c>
      <c r="B6134" s="169">
        <v>4647.88</v>
      </c>
    </row>
    <row r="6135" spans="1:2">
      <c r="A6135" s="170">
        <v>42659</v>
      </c>
      <c r="B6135" s="169">
        <v>4648.2299999999996</v>
      </c>
    </row>
    <row r="6136" spans="1:2">
      <c r="A6136" s="170">
        <v>42660</v>
      </c>
      <c r="B6136" s="169">
        <v>4648.66</v>
      </c>
    </row>
    <row r="6137" spans="1:2">
      <c r="A6137" s="170">
        <v>42661</v>
      </c>
      <c r="B6137" s="169">
        <v>4648.96</v>
      </c>
    </row>
    <row r="6138" spans="1:2">
      <c r="A6138" s="170">
        <v>42662</v>
      </c>
      <c r="B6138" s="169">
        <v>4649.2299999999996</v>
      </c>
    </row>
    <row r="6139" spans="1:2">
      <c r="A6139" s="170">
        <v>42663</v>
      </c>
      <c r="B6139" s="169">
        <v>4649.4799999999996</v>
      </c>
    </row>
    <row r="6140" spans="1:2">
      <c r="A6140" s="170">
        <v>42664</v>
      </c>
      <c r="B6140" s="169">
        <v>4649.72</v>
      </c>
    </row>
    <row r="6141" spans="1:2">
      <c r="A6141" s="170">
        <v>42665</v>
      </c>
      <c r="B6141" s="169">
        <v>4649.95</v>
      </c>
    </row>
    <row r="6142" spans="1:2">
      <c r="A6142" s="170">
        <v>42666</v>
      </c>
      <c r="B6142" s="169">
        <v>4650.18</v>
      </c>
    </row>
    <row r="6143" spans="1:2">
      <c r="A6143" s="170">
        <v>42667</v>
      </c>
      <c r="B6143" s="169">
        <v>4650.42</v>
      </c>
    </row>
    <row r="6144" spans="1:2">
      <c r="A6144" s="170">
        <v>42668</v>
      </c>
      <c r="B6144" s="169">
        <v>4650.6499999999996</v>
      </c>
    </row>
    <row r="6145" spans="1:2">
      <c r="A6145" s="170">
        <v>42669</v>
      </c>
      <c r="B6145" s="169">
        <v>4650.88</v>
      </c>
    </row>
    <row r="6146" spans="1:2">
      <c r="A6146" s="170">
        <v>42670</v>
      </c>
      <c r="B6146" s="169">
        <v>4651.1099999999997</v>
      </c>
    </row>
    <row r="6147" spans="1:2">
      <c r="A6147" s="170">
        <v>42671</v>
      </c>
      <c r="B6147" s="169">
        <v>4651.3599999999997</v>
      </c>
    </row>
    <row r="6148" spans="1:2">
      <c r="A6148" s="170">
        <v>42672</v>
      </c>
      <c r="B6148" s="169">
        <v>4651.63</v>
      </c>
    </row>
    <row r="6149" spans="1:2">
      <c r="A6149" s="170">
        <v>42673</v>
      </c>
      <c r="B6149" s="169">
        <v>4651.8999999999996</v>
      </c>
    </row>
    <row r="6150" spans="1:2">
      <c r="A6150" s="170">
        <v>42674</v>
      </c>
      <c r="B6150" s="169">
        <v>4652.21</v>
      </c>
    </row>
    <row r="6151" spans="1:2">
      <c r="A6151" s="170">
        <v>42675</v>
      </c>
      <c r="B6151" s="169">
        <v>4652.47</v>
      </c>
    </row>
    <row r="6152" spans="1:2">
      <c r="A6152" s="170">
        <v>42676</v>
      </c>
      <c r="B6152" s="169">
        <v>4652.72</v>
      </c>
    </row>
    <row r="6153" spans="1:2">
      <c r="A6153" s="170">
        <v>42677</v>
      </c>
      <c r="B6153" s="169">
        <v>4652.95</v>
      </c>
    </row>
    <row r="6154" spans="1:2">
      <c r="A6154" s="170">
        <v>42678</v>
      </c>
      <c r="B6154" s="169">
        <v>4653.17</v>
      </c>
    </row>
    <row r="6155" spans="1:2">
      <c r="A6155" s="170">
        <v>42679</v>
      </c>
      <c r="B6155" s="169">
        <v>4653.3999999999996</v>
      </c>
    </row>
    <row r="6156" spans="1:2">
      <c r="A6156" s="170">
        <v>42680</v>
      </c>
      <c r="B6156" s="169">
        <v>4653.6099999999997</v>
      </c>
    </row>
    <row r="6157" spans="1:2">
      <c r="A6157" s="170">
        <v>42681</v>
      </c>
      <c r="B6157" s="169">
        <v>4653.82</v>
      </c>
    </row>
    <row r="6158" spans="1:2">
      <c r="A6158" s="170">
        <v>42682</v>
      </c>
      <c r="B6158" s="169">
        <v>4654.03</v>
      </c>
    </row>
    <row r="6159" spans="1:2">
      <c r="A6159" s="170">
        <v>42683</v>
      </c>
      <c r="B6159" s="169">
        <v>4654.2299999999996</v>
      </c>
    </row>
    <row r="6160" spans="1:2">
      <c r="A6160" s="170">
        <v>42684</v>
      </c>
      <c r="B6160" s="169">
        <v>4654.4399999999996</v>
      </c>
    </row>
    <row r="6161" spans="1:2">
      <c r="A6161" s="170">
        <v>42685</v>
      </c>
      <c r="B6161" s="169">
        <v>4654.6400000000003</v>
      </c>
    </row>
    <row r="6162" spans="1:2">
      <c r="A6162" s="170">
        <v>42686</v>
      </c>
      <c r="B6162" s="169">
        <v>4654.84</v>
      </c>
    </row>
    <row r="6163" spans="1:2">
      <c r="A6163" s="170">
        <v>42687</v>
      </c>
      <c r="B6163" s="169">
        <v>4655.04</v>
      </c>
    </row>
    <row r="6164" spans="1:2">
      <c r="A6164" s="170">
        <v>42688</v>
      </c>
      <c r="B6164" s="169">
        <v>4655.2299999999996</v>
      </c>
    </row>
    <row r="6165" spans="1:2">
      <c r="A6165" s="170">
        <v>42689</v>
      </c>
      <c r="B6165" s="169">
        <v>4655.43</v>
      </c>
    </row>
    <row r="6166" spans="1:2">
      <c r="A6166" s="170">
        <v>42690</v>
      </c>
      <c r="B6166" s="169">
        <v>4655.6099999999997</v>
      </c>
    </row>
    <row r="6167" spans="1:2">
      <c r="A6167" s="170">
        <v>42691</v>
      </c>
      <c r="B6167" s="169">
        <v>4655.83</v>
      </c>
    </row>
    <row r="6168" spans="1:2">
      <c r="A6168" s="170">
        <v>42692</v>
      </c>
      <c r="B6168" s="169">
        <v>4656.01</v>
      </c>
    </row>
    <row r="6169" spans="1:2">
      <c r="A6169" s="170">
        <v>42693</v>
      </c>
      <c r="B6169" s="169">
        <v>4656.21</v>
      </c>
    </row>
    <row r="6170" spans="1:2">
      <c r="A6170" s="170">
        <v>42694</v>
      </c>
      <c r="B6170" s="169">
        <v>4656.3999999999996</v>
      </c>
    </row>
    <row r="6171" spans="1:2">
      <c r="A6171" s="170">
        <v>42695</v>
      </c>
      <c r="B6171" s="169">
        <v>4656.68</v>
      </c>
    </row>
    <row r="6172" spans="1:2">
      <c r="A6172" s="170">
        <v>42696</v>
      </c>
      <c r="B6172" s="169">
        <v>4656.95</v>
      </c>
    </row>
    <row r="6173" spans="1:2">
      <c r="A6173" s="170">
        <v>42697</v>
      </c>
      <c r="B6173" s="169">
        <v>4657.1899999999996</v>
      </c>
    </row>
    <row r="6174" spans="1:2">
      <c r="A6174" s="170">
        <v>42698</v>
      </c>
      <c r="B6174" s="169">
        <v>4657.41</v>
      </c>
    </row>
    <row r="6175" spans="1:2">
      <c r="A6175" s="170">
        <v>42699</v>
      </c>
      <c r="B6175" s="169">
        <v>4657.62</v>
      </c>
    </row>
    <row r="6176" spans="1:2">
      <c r="A6176" s="170">
        <v>42700</v>
      </c>
      <c r="B6176" s="169">
        <v>4657.83</v>
      </c>
    </row>
    <row r="6177" spans="1:2">
      <c r="A6177" s="170">
        <v>42701</v>
      </c>
      <c r="B6177" s="169">
        <v>4658.08</v>
      </c>
    </row>
    <row r="6178" spans="1:2">
      <c r="A6178" s="170">
        <v>42702</v>
      </c>
      <c r="B6178" s="169">
        <v>4658.32</v>
      </c>
    </row>
    <row r="6179" spans="1:2">
      <c r="A6179" s="170">
        <v>42703</v>
      </c>
      <c r="B6179" s="169">
        <v>4658.5349999999999</v>
      </c>
    </row>
    <row r="6180" spans="1:2">
      <c r="A6180" s="170">
        <v>42704</v>
      </c>
      <c r="B6180" s="169">
        <v>4658.74</v>
      </c>
    </row>
    <row r="6181" spans="1:2">
      <c r="A6181" s="170">
        <v>42705</v>
      </c>
      <c r="B6181" s="169">
        <v>4658.95</v>
      </c>
    </row>
    <row r="6182" spans="1:2">
      <c r="A6182" s="170">
        <v>42706</v>
      </c>
      <c r="B6182" s="169">
        <v>4659.1499999999996</v>
      </c>
    </row>
    <row r="6183" spans="1:2">
      <c r="A6183" s="170">
        <v>42707</v>
      </c>
      <c r="B6183" s="169">
        <v>4659.34</v>
      </c>
    </row>
    <row r="6184" spans="1:2">
      <c r="A6184" s="170">
        <v>42708</v>
      </c>
      <c r="B6184" s="169">
        <v>4659.54</v>
      </c>
    </row>
    <row r="6185" spans="1:2">
      <c r="A6185" s="170">
        <v>42709</v>
      </c>
      <c r="B6185" s="169">
        <v>4659.7299999999996</v>
      </c>
    </row>
    <row r="6186" spans="1:2">
      <c r="A6186" s="170">
        <v>42710</v>
      </c>
      <c r="B6186" s="169">
        <v>4659.8900000000003</v>
      </c>
    </row>
    <row r="6187" spans="1:2">
      <c r="A6187" s="170">
        <v>42711</v>
      </c>
      <c r="B6187" s="169">
        <v>4660.0600000000004</v>
      </c>
    </row>
    <row r="6188" spans="1:2">
      <c r="A6188" s="170">
        <v>42712</v>
      </c>
      <c r="B6188" s="169">
        <v>4660.2299999999996</v>
      </c>
    </row>
    <row r="6189" spans="1:2">
      <c r="A6189" s="170">
        <v>42713</v>
      </c>
      <c r="B6189" s="169">
        <v>4660.42</v>
      </c>
    </row>
    <row r="6190" spans="1:2">
      <c r="A6190" s="170">
        <v>42714</v>
      </c>
      <c r="B6190" s="169">
        <v>4660.87</v>
      </c>
    </row>
    <row r="6191" spans="1:2">
      <c r="A6191" s="170">
        <v>42715</v>
      </c>
      <c r="B6191" s="169">
        <v>4661.1000000000004</v>
      </c>
    </row>
    <row r="6192" spans="1:2">
      <c r="A6192" s="170">
        <v>42716</v>
      </c>
      <c r="B6192" s="169">
        <v>4661.13</v>
      </c>
    </row>
    <row r="6193" spans="1:2">
      <c r="A6193" s="170">
        <v>42717</v>
      </c>
      <c r="B6193" s="169">
        <v>4661.13</v>
      </c>
    </row>
    <row r="6194" spans="1:2">
      <c r="A6194" s="170">
        <v>42718</v>
      </c>
      <c r="B6194" s="169">
        <v>4661.1400000000003</v>
      </c>
    </row>
    <row r="6195" spans="1:2">
      <c r="A6195" s="170">
        <v>42719</v>
      </c>
      <c r="B6195" s="169">
        <v>4661.22</v>
      </c>
    </row>
    <row r="6196" spans="1:2">
      <c r="A6196" s="170">
        <v>42720</v>
      </c>
      <c r="B6196" s="169">
        <v>4663.41</v>
      </c>
    </row>
    <row r="6197" spans="1:2">
      <c r="A6197" s="170">
        <v>42721</v>
      </c>
      <c r="B6197" s="169">
        <v>4663.49</v>
      </c>
    </row>
    <row r="6198" spans="1:2">
      <c r="A6198" s="170">
        <v>42722</v>
      </c>
      <c r="B6198" s="169">
        <v>4663.22</v>
      </c>
    </row>
    <row r="6199" spans="1:2">
      <c r="A6199" s="170">
        <v>42723</v>
      </c>
      <c r="B6199" s="169">
        <v>4662.93</v>
      </c>
    </row>
    <row r="6200" spans="1:2">
      <c r="A6200" s="170">
        <v>42724</v>
      </c>
      <c r="B6200" s="169">
        <v>4662.71</v>
      </c>
    </row>
    <row r="6201" spans="1:2">
      <c r="A6201" s="170">
        <v>42725</v>
      </c>
      <c r="B6201" s="169">
        <v>4662.4399999999996</v>
      </c>
    </row>
    <row r="6202" spans="1:2">
      <c r="A6202" s="170">
        <v>42726</v>
      </c>
      <c r="B6202" s="169">
        <v>4662.1099999999997</v>
      </c>
    </row>
    <row r="6203" spans="1:2">
      <c r="A6203" s="170">
        <v>42727</v>
      </c>
      <c r="B6203" s="169">
        <v>4661.82</v>
      </c>
    </row>
    <row r="6204" spans="1:2">
      <c r="A6204" s="170">
        <v>42728</v>
      </c>
      <c r="B6204" s="169">
        <v>4661.6000000000004</v>
      </c>
    </row>
    <row r="6205" spans="1:2">
      <c r="A6205" s="170">
        <v>42729</v>
      </c>
      <c r="B6205" s="169">
        <v>4661.45</v>
      </c>
    </row>
    <row r="6206" spans="1:2">
      <c r="A6206" s="170">
        <v>42730</v>
      </c>
      <c r="B6206" s="169">
        <v>4661.2299999999996</v>
      </c>
    </row>
    <row r="6207" spans="1:2">
      <c r="A6207" s="170">
        <v>42731</v>
      </c>
      <c r="B6207" s="169">
        <v>4661.07</v>
      </c>
    </row>
    <row r="6208" spans="1:2">
      <c r="A6208" s="170">
        <v>42732</v>
      </c>
      <c r="B6208" s="169">
        <v>4660.97</v>
      </c>
    </row>
    <row r="6209" spans="1:2">
      <c r="A6209" s="170">
        <v>42733</v>
      </c>
      <c r="B6209" s="169">
        <v>4660.88</v>
      </c>
    </row>
    <row r="6210" spans="1:2">
      <c r="A6210" s="170">
        <v>42734</v>
      </c>
      <c r="B6210" s="169">
        <v>4660.8100000000004</v>
      </c>
    </row>
    <row r="6211" spans="1:2">
      <c r="A6211" s="170">
        <v>42735</v>
      </c>
      <c r="B6211" s="169">
        <v>4660.76</v>
      </c>
    </row>
    <row r="6212" spans="1:2">
      <c r="A6212" s="170">
        <v>42736</v>
      </c>
      <c r="B6212" s="169">
        <v>4660.74</v>
      </c>
    </row>
    <row r="6213" spans="1:2">
      <c r="A6213" s="170">
        <v>42737</v>
      </c>
      <c r="B6213" s="169">
        <v>4660.78</v>
      </c>
    </row>
    <row r="6214" spans="1:2">
      <c r="A6214" s="170">
        <v>42738</v>
      </c>
      <c r="B6214" s="169">
        <v>4660.8599999999997</v>
      </c>
    </row>
    <row r="6215" spans="1:2">
      <c r="A6215" s="170">
        <v>42739</v>
      </c>
      <c r="B6215" s="169">
        <v>4661.05</v>
      </c>
    </row>
    <row r="6216" spans="1:2">
      <c r="A6216" s="170">
        <v>42740</v>
      </c>
      <c r="B6216" s="169">
        <v>4661.03</v>
      </c>
    </row>
    <row r="6217" spans="1:2">
      <c r="A6217" s="170">
        <v>42741</v>
      </c>
      <c r="B6217" s="169">
        <v>4661</v>
      </c>
    </row>
    <row r="6218" spans="1:2">
      <c r="A6218" s="170">
        <v>42742</v>
      </c>
      <c r="B6218" s="169">
        <v>4660.99</v>
      </c>
    </row>
    <row r="6219" spans="1:2">
      <c r="A6219" s="170">
        <v>42743</v>
      </c>
      <c r="B6219" s="169">
        <v>4661.0666700000002</v>
      </c>
    </row>
    <row r="6220" spans="1:2">
      <c r="A6220" s="170">
        <v>42744</v>
      </c>
      <c r="B6220" s="169">
        <v>4661.68</v>
      </c>
    </row>
    <row r="6221" spans="1:2">
      <c r="A6221" s="170">
        <v>42745</v>
      </c>
      <c r="B6221" s="169">
        <v>4662.29</v>
      </c>
    </row>
    <row r="6222" spans="1:2">
      <c r="A6222" s="170">
        <v>42746</v>
      </c>
      <c r="B6222" s="169">
        <v>4662.72</v>
      </c>
    </row>
    <row r="6223" spans="1:2">
      <c r="A6223" s="170">
        <v>42747</v>
      </c>
      <c r="B6223" s="169">
        <v>4662.76</v>
      </c>
    </row>
    <row r="6224" spans="1:2">
      <c r="A6224" s="170">
        <v>42748</v>
      </c>
      <c r="B6224" s="169">
        <v>4662.67</v>
      </c>
    </row>
    <row r="6225" spans="1:2">
      <c r="A6225" s="170">
        <v>42749</v>
      </c>
      <c r="B6225" s="169">
        <v>4662.54</v>
      </c>
    </row>
    <row r="6226" spans="1:2">
      <c r="A6226" s="170">
        <v>42750</v>
      </c>
      <c r="B6226" s="169">
        <v>4662.38</v>
      </c>
    </row>
    <row r="6227" spans="1:2">
      <c r="A6227" s="170">
        <v>42751</v>
      </c>
      <c r="B6227" s="169">
        <v>4662.2</v>
      </c>
    </row>
    <row r="6228" spans="1:2">
      <c r="A6228" s="170">
        <v>42752</v>
      </c>
      <c r="B6228" s="169">
        <v>4662.0200000000004</v>
      </c>
    </row>
    <row r="6229" spans="1:2">
      <c r="A6229" s="170">
        <v>42753</v>
      </c>
      <c r="B6229" s="169">
        <v>4661.8900000000003</v>
      </c>
    </row>
    <row r="6230" spans="1:2">
      <c r="A6230" s="170">
        <v>42754</v>
      </c>
      <c r="B6230" s="169">
        <v>4661.82</v>
      </c>
    </row>
    <row r="6231" spans="1:2">
      <c r="A6231" s="170">
        <v>42755</v>
      </c>
      <c r="B6231" s="169">
        <v>4661.75</v>
      </c>
    </row>
    <row r="6232" spans="1:2">
      <c r="A6232" s="170">
        <v>42756</v>
      </c>
      <c r="B6232" s="169">
        <v>4661.6899999999996</v>
      </c>
    </row>
    <row r="6233" spans="1:2">
      <c r="A6233" s="170">
        <v>42757</v>
      </c>
      <c r="B6233" s="169">
        <v>4661.63</v>
      </c>
    </row>
    <row r="6234" spans="1:2">
      <c r="A6234" s="170">
        <v>42758</v>
      </c>
      <c r="B6234" s="169">
        <v>4661.6400000000003</v>
      </c>
    </row>
    <row r="6235" spans="1:2">
      <c r="A6235" s="170">
        <v>42759</v>
      </c>
      <c r="B6235" s="169">
        <v>4661.59</v>
      </c>
    </row>
    <row r="6236" spans="1:2">
      <c r="A6236" s="170">
        <v>42760</v>
      </c>
      <c r="B6236" s="169">
        <v>4661.53</v>
      </c>
    </row>
    <row r="6237" spans="1:2">
      <c r="A6237" s="170">
        <v>42761</v>
      </c>
      <c r="B6237" s="169">
        <v>4661.47</v>
      </c>
    </row>
    <row r="6238" spans="1:2">
      <c r="A6238" s="170">
        <v>42762</v>
      </c>
      <c r="B6238" s="169">
        <v>4661.3900000000003</v>
      </c>
    </row>
    <row r="6239" spans="1:2">
      <c r="A6239" s="170">
        <v>42763</v>
      </c>
      <c r="B6239" s="169">
        <v>4661.32</v>
      </c>
    </row>
    <row r="6240" spans="1:2">
      <c r="A6240" s="170">
        <v>42764</v>
      </c>
      <c r="B6240" s="169">
        <v>4661.2700000000004</v>
      </c>
    </row>
    <row r="6241" spans="1:2">
      <c r="A6241" s="170">
        <v>42765</v>
      </c>
      <c r="B6241" s="169">
        <v>4661.25</v>
      </c>
    </row>
    <row r="6242" spans="1:2">
      <c r="A6242" s="170">
        <v>42766</v>
      </c>
      <c r="B6242" s="169">
        <v>4661.2299999999996</v>
      </c>
    </row>
    <row r="6243" spans="1:2">
      <c r="A6243" s="170">
        <v>42767</v>
      </c>
      <c r="B6243" s="169">
        <v>4661.24</v>
      </c>
    </row>
    <row r="6244" spans="1:2">
      <c r="A6244" s="170">
        <v>42768</v>
      </c>
      <c r="B6244" s="169">
        <v>4661.24</v>
      </c>
    </row>
    <row r="6245" spans="1:2">
      <c r="A6245" s="170">
        <v>42769</v>
      </c>
      <c r="B6245" s="169">
        <v>4661.25</v>
      </c>
    </row>
    <row r="6246" spans="1:2">
      <c r="A6246" s="170">
        <v>42770</v>
      </c>
      <c r="B6246" s="169">
        <v>4661.28</v>
      </c>
    </row>
    <row r="6247" spans="1:2">
      <c r="A6247" s="170">
        <v>42771</v>
      </c>
      <c r="B6247" s="169">
        <v>4661.3599999999997</v>
      </c>
    </row>
    <row r="6248" spans="1:2">
      <c r="A6248" s="170">
        <v>42772</v>
      </c>
      <c r="B6248" s="169">
        <v>4661.53</v>
      </c>
    </row>
    <row r="6249" spans="1:2">
      <c r="A6249" s="170">
        <v>42773</v>
      </c>
      <c r="B6249" s="169">
        <v>4662.38</v>
      </c>
    </row>
    <row r="6250" spans="1:2">
      <c r="A6250" s="170">
        <v>42774</v>
      </c>
      <c r="B6250" s="169">
        <v>4663.1899999999996</v>
      </c>
    </row>
    <row r="6251" spans="1:2">
      <c r="A6251" s="170">
        <v>42775</v>
      </c>
      <c r="B6251" s="169">
        <v>4664.3100000000004</v>
      </c>
    </row>
    <row r="6252" spans="1:2">
      <c r="A6252" s="170">
        <v>42776</v>
      </c>
      <c r="B6252" s="169">
        <v>4665.78</v>
      </c>
    </row>
    <row r="6253" spans="1:2">
      <c r="A6253" s="170">
        <v>42777</v>
      </c>
      <c r="B6253" s="169">
        <v>4665.1099999999997</v>
      </c>
    </row>
    <row r="6254" spans="1:2">
      <c r="A6254" s="170">
        <v>42778</v>
      </c>
      <c r="B6254" s="169">
        <v>4663.6899999999996</v>
      </c>
    </row>
    <row r="6255" spans="1:2">
      <c r="A6255" s="170">
        <v>42779</v>
      </c>
      <c r="B6255" s="169">
        <v>4662.6400000000003</v>
      </c>
    </row>
    <row r="6256" spans="1:2">
      <c r="A6256" s="170">
        <v>42780</v>
      </c>
      <c r="B6256" s="169">
        <v>4662.28</v>
      </c>
    </row>
    <row r="6257" spans="1:2">
      <c r="A6257" s="170">
        <v>42781</v>
      </c>
      <c r="B6257" s="169">
        <v>4662.2</v>
      </c>
    </row>
    <row r="6258" spans="1:2">
      <c r="A6258" s="170">
        <v>42782</v>
      </c>
      <c r="B6258" s="169">
        <v>4662.12</v>
      </c>
    </row>
    <row r="6259" spans="1:2">
      <c r="A6259" s="170">
        <v>42783</v>
      </c>
      <c r="B6259" s="169">
        <v>4662.0600000000004</v>
      </c>
    </row>
    <row r="6260" spans="1:2">
      <c r="A6260" s="170">
        <v>42784</v>
      </c>
      <c r="B6260" s="169">
        <v>4662.33</v>
      </c>
    </row>
    <row r="6261" spans="1:2">
      <c r="A6261" s="170">
        <v>42785</v>
      </c>
      <c r="B6261" s="169">
        <v>4664.2299999999996</v>
      </c>
    </row>
    <row r="6262" spans="1:2">
      <c r="A6262" s="170">
        <v>42786</v>
      </c>
      <c r="B6262" s="169">
        <v>4664.46</v>
      </c>
    </row>
    <row r="6263" spans="1:2">
      <c r="A6263" s="170">
        <v>42787</v>
      </c>
      <c r="B6263" s="169">
        <v>4665.8500000000004</v>
      </c>
    </row>
    <row r="6264" spans="1:2">
      <c r="A6264" s="170">
        <v>42788</v>
      </c>
      <c r="B6264" s="169">
        <v>4665.51</v>
      </c>
    </row>
    <row r="6265" spans="1:2">
      <c r="A6265" s="170">
        <v>42789</v>
      </c>
      <c r="B6265" s="169">
        <v>4664.3</v>
      </c>
    </row>
    <row r="6266" spans="1:2">
      <c r="A6266" s="170">
        <v>42790</v>
      </c>
      <c r="B6266" s="169">
        <v>4663.25</v>
      </c>
    </row>
    <row r="6267" spans="1:2">
      <c r="A6267" s="170">
        <v>42791</v>
      </c>
      <c r="B6267" s="169">
        <v>4662.4399999999996</v>
      </c>
    </row>
    <row r="6268" spans="1:2">
      <c r="A6268" s="170">
        <v>42792</v>
      </c>
      <c r="B6268" s="169">
        <v>4661.9799999999996</v>
      </c>
    </row>
    <row r="6269" spans="1:2">
      <c r="A6269" s="170">
        <v>42793</v>
      </c>
      <c r="B6269" s="169">
        <v>4662.32</v>
      </c>
    </row>
    <row r="6270" spans="1:2">
      <c r="A6270" s="170">
        <v>42794</v>
      </c>
      <c r="B6270" s="169">
        <v>4662.47</v>
      </c>
    </row>
    <row r="6271" spans="1:2">
      <c r="A6271" s="170">
        <v>42795</v>
      </c>
      <c r="B6271" s="169">
        <v>4662.5</v>
      </c>
    </row>
    <row r="6272" spans="1:2">
      <c r="A6272" s="170">
        <v>42796</v>
      </c>
      <c r="B6272" s="169">
        <v>4662.4949999999999</v>
      </c>
    </row>
    <row r="6273" spans="1:2">
      <c r="A6273" s="170">
        <v>42797</v>
      </c>
      <c r="B6273" s="169">
        <v>4662.49</v>
      </c>
    </row>
    <row r="6274" spans="1:2">
      <c r="A6274" s="170">
        <v>42798</v>
      </c>
      <c r="B6274" s="169">
        <v>4662.53</v>
      </c>
    </row>
    <row r="6275" spans="1:2">
      <c r="A6275" s="170">
        <v>42799</v>
      </c>
      <c r="B6275" s="169">
        <v>4662.7299999999996</v>
      </c>
    </row>
    <row r="6276" spans="1:2">
      <c r="A6276" s="170">
        <v>42800</v>
      </c>
      <c r="B6276" s="169">
        <v>4662.68</v>
      </c>
    </row>
    <row r="6277" spans="1:2">
      <c r="A6277" s="170">
        <v>42801</v>
      </c>
      <c r="B6277" s="169">
        <v>4662.6000000000004</v>
      </c>
    </row>
    <row r="6278" spans="1:2">
      <c r="A6278" s="170">
        <v>42802</v>
      </c>
      <c r="B6278" s="169">
        <v>4662.67</v>
      </c>
    </row>
    <row r="6279" spans="1:2">
      <c r="A6279" s="170">
        <v>42803</v>
      </c>
      <c r="B6279" s="169">
        <v>4662.8599999999997</v>
      </c>
    </row>
    <row r="6280" spans="1:2">
      <c r="A6280" s="170">
        <v>42804</v>
      </c>
      <c r="B6280" s="169">
        <v>4662.8999999999996</v>
      </c>
    </row>
    <row r="6281" spans="1:2">
      <c r="A6281" s="170">
        <v>42805</v>
      </c>
      <c r="B6281" s="169">
        <v>4663.05</v>
      </c>
    </row>
    <row r="6282" spans="1:2">
      <c r="A6282" s="170">
        <v>42806</v>
      </c>
      <c r="B6282" s="169">
        <v>4663.04</v>
      </c>
    </row>
    <row r="6283" spans="1:2">
      <c r="A6283" s="170">
        <v>42807</v>
      </c>
      <c r="B6283" s="169">
        <v>4663.0200000000004</v>
      </c>
    </row>
    <row r="6284" spans="1:2">
      <c r="A6284" s="170">
        <v>42808</v>
      </c>
      <c r="B6284" s="169">
        <v>4663.01</v>
      </c>
    </row>
    <row r="6285" spans="1:2">
      <c r="A6285" s="170">
        <v>42809</v>
      </c>
      <c r="B6285" s="169">
        <v>4662.78</v>
      </c>
    </row>
    <row r="6286" spans="1:2">
      <c r="A6286" s="170">
        <v>42810</v>
      </c>
      <c r="B6286" s="169">
        <v>4662.74</v>
      </c>
    </row>
    <row r="6287" spans="1:2">
      <c r="A6287" s="170">
        <v>42811</v>
      </c>
      <c r="B6287" s="169">
        <v>4662.68</v>
      </c>
    </row>
    <row r="6288" spans="1:2">
      <c r="A6288" s="170">
        <v>42812</v>
      </c>
      <c r="B6288" s="169">
        <v>4662.72</v>
      </c>
    </row>
    <row r="6289" spans="1:2">
      <c r="A6289" s="170">
        <v>42813</v>
      </c>
      <c r="B6289" s="169">
        <v>4662.76</v>
      </c>
    </row>
    <row r="6290" spans="1:2">
      <c r="A6290" s="170">
        <v>42814</v>
      </c>
      <c r="B6290" s="169">
        <v>4662.7299999999996</v>
      </c>
    </row>
    <row r="6291" spans="1:2">
      <c r="A6291" s="170">
        <v>42815</v>
      </c>
      <c r="B6291" s="169">
        <v>4662.9799999999996</v>
      </c>
    </row>
    <row r="6292" spans="1:2">
      <c r="A6292" s="170">
        <v>42816</v>
      </c>
      <c r="B6292" s="169">
        <v>4664.3999999999996</v>
      </c>
    </row>
    <row r="6293" spans="1:2">
      <c r="A6293" s="170">
        <v>42817</v>
      </c>
      <c r="B6293" s="169">
        <v>4666.0600000000004</v>
      </c>
    </row>
    <row r="6294" spans="1:2">
      <c r="A6294" s="170">
        <v>42818</v>
      </c>
      <c r="B6294" s="169">
        <v>4665.4799999999996</v>
      </c>
    </row>
    <row r="6295" spans="1:2">
      <c r="A6295" s="170">
        <v>42819</v>
      </c>
      <c r="B6295" s="169">
        <v>4665.0200000000004</v>
      </c>
    </row>
    <row r="6296" spans="1:2">
      <c r="A6296" s="170">
        <v>42820</v>
      </c>
      <c r="B6296" s="169">
        <v>4664.13</v>
      </c>
    </row>
    <row r="6297" spans="1:2">
      <c r="A6297" s="170">
        <v>42821</v>
      </c>
      <c r="B6297" s="169">
        <v>4663.62</v>
      </c>
    </row>
    <row r="6298" spans="1:2">
      <c r="A6298" s="170">
        <v>42822</v>
      </c>
      <c r="B6298" s="169">
        <v>4663.1000000000004</v>
      </c>
    </row>
    <row r="6299" spans="1:2">
      <c r="A6299" s="170">
        <v>42823</v>
      </c>
      <c r="B6299" s="169">
        <v>4662.7700000000004</v>
      </c>
    </row>
    <row r="6300" spans="1:2">
      <c r="A6300" s="170">
        <v>42824</v>
      </c>
      <c r="B6300" s="169">
        <v>4662.8599999999997</v>
      </c>
    </row>
    <row r="6301" spans="1:2">
      <c r="A6301" s="170">
        <v>42825</v>
      </c>
      <c r="B6301" s="169">
        <v>4662.96</v>
      </c>
    </row>
    <row r="6302" spans="1:2">
      <c r="A6302" s="170">
        <v>42826</v>
      </c>
      <c r="B6302" s="169">
        <v>4662.8500000000004</v>
      </c>
    </row>
    <row r="6303" spans="1:2">
      <c r="A6303" s="170">
        <v>42827</v>
      </c>
      <c r="B6303" s="169">
        <v>4662.8999999999996</v>
      </c>
    </row>
    <row r="6304" spans="1:2">
      <c r="A6304" s="170">
        <v>42828</v>
      </c>
      <c r="B6304" s="169">
        <v>4662.8</v>
      </c>
    </row>
    <row r="6305" spans="1:2">
      <c r="A6305" s="170">
        <v>42829</v>
      </c>
      <c r="B6305" s="169">
        <v>4662.6400000000003</v>
      </c>
    </row>
    <row r="6306" spans="1:2">
      <c r="A6306" s="170">
        <v>42830</v>
      </c>
      <c r="B6306" s="169">
        <v>4662.55</v>
      </c>
    </row>
    <row r="6307" spans="1:2">
      <c r="A6307" s="170">
        <v>42831</v>
      </c>
      <c r="B6307" s="169">
        <v>4662.51</v>
      </c>
    </row>
    <row r="6308" spans="1:2">
      <c r="A6308" s="170">
        <v>42832</v>
      </c>
      <c r="B6308" s="169">
        <v>4662.58</v>
      </c>
    </row>
    <row r="6309" spans="1:2">
      <c r="A6309" s="170">
        <v>42833</v>
      </c>
      <c r="B6309" s="169">
        <v>4663.3325000000004</v>
      </c>
    </row>
    <row r="6310" spans="1:2">
      <c r="A6310" s="170">
        <v>42834</v>
      </c>
      <c r="B6310" s="169">
        <v>4663.4799999999996</v>
      </c>
    </row>
    <row r="6311" spans="1:2">
      <c r="A6311" s="170">
        <v>42835</v>
      </c>
      <c r="B6311" s="169">
        <v>4663.18</v>
      </c>
    </row>
    <row r="6312" spans="1:2">
      <c r="A6312" s="170">
        <v>42836</v>
      </c>
      <c r="B6312" s="169">
        <v>4662.92</v>
      </c>
    </row>
    <row r="6313" spans="1:2">
      <c r="A6313" s="170">
        <v>42837</v>
      </c>
      <c r="B6313" s="169">
        <v>4662.7700000000004</v>
      </c>
    </row>
    <row r="6314" spans="1:2">
      <c r="A6314" s="170">
        <v>42838</v>
      </c>
      <c r="B6314" s="169">
        <v>4662.79</v>
      </c>
    </row>
    <row r="6315" spans="1:2">
      <c r="A6315" s="170">
        <v>42839</v>
      </c>
      <c r="B6315" s="169">
        <v>4663.16</v>
      </c>
    </row>
    <row r="6316" spans="1:2">
      <c r="A6316" s="170">
        <v>42840</v>
      </c>
      <c r="B6316" s="169">
        <v>4663.1099999999997</v>
      </c>
    </row>
    <row r="6317" spans="1:2">
      <c r="A6317" s="170">
        <v>42841</v>
      </c>
      <c r="B6317" s="169">
        <v>4663.01</v>
      </c>
    </row>
    <row r="6318" spans="1:2">
      <c r="A6318" s="170">
        <v>42842</v>
      </c>
      <c r="B6318" s="169">
        <v>4663.04</v>
      </c>
    </row>
    <row r="6319" spans="1:2">
      <c r="A6319" s="170">
        <v>42843</v>
      </c>
      <c r="B6319" s="169">
        <v>4663.3500000000004</v>
      </c>
    </row>
    <row r="6320" spans="1:2">
      <c r="A6320" s="170">
        <v>42844</v>
      </c>
      <c r="B6320" s="169">
        <v>4663.7299999999996</v>
      </c>
    </row>
    <row r="6321" spans="1:2">
      <c r="A6321" s="170">
        <v>42845</v>
      </c>
      <c r="B6321" s="169">
        <v>4663.6099999999997</v>
      </c>
    </row>
    <row r="6322" spans="1:2">
      <c r="A6322" s="170">
        <v>42846</v>
      </c>
      <c r="B6322" s="169">
        <v>4663.3500000000004</v>
      </c>
    </row>
    <row r="6323" spans="1:2">
      <c r="A6323" s="170">
        <v>42847</v>
      </c>
      <c r="B6323" s="169">
        <v>4663.09</v>
      </c>
    </row>
    <row r="6324" spans="1:2">
      <c r="A6324" s="170">
        <v>42848</v>
      </c>
      <c r="B6324" s="169">
        <v>4662.95</v>
      </c>
    </row>
    <row r="6325" spans="1:2">
      <c r="A6325" s="170">
        <v>42849</v>
      </c>
      <c r="B6325" s="169">
        <v>4663.13</v>
      </c>
    </row>
    <row r="6326" spans="1:2">
      <c r="A6326" s="170">
        <v>42850</v>
      </c>
      <c r="B6326" s="169">
        <v>4663.2700000000004</v>
      </c>
    </row>
    <row r="6327" spans="1:2">
      <c r="A6327" s="170">
        <v>42851</v>
      </c>
      <c r="B6327" s="169">
        <v>4663.04</v>
      </c>
    </row>
    <row r="6328" spans="1:2">
      <c r="A6328" s="170">
        <v>42852</v>
      </c>
      <c r="B6328" s="169">
        <v>4662.92</v>
      </c>
    </row>
    <row r="6329" spans="1:2">
      <c r="A6329" s="170">
        <v>42853</v>
      </c>
      <c r="B6329" s="169">
        <v>4662.8100000000004</v>
      </c>
    </row>
    <row r="6330" spans="1:2">
      <c r="A6330" s="170">
        <v>42854</v>
      </c>
      <c r="B6330" s="169">
        <v>4662.7</v>
      </c>
    </row>
    <row r="6331" spans="1:2">
      <c r="A6331" s="170">
        <v>42855</v>
      </c>
      <c r="B6331" s="169">
        <v>4662.59</v>
      </c>
    </row>
    <row r="6332" spans="1:2">
      <c r="A6332" s="170">
        <v>42856</v>
      </c>
      <c r="B6332" s="169">
        <v>4662.88</v>
      </c>
    </row>
    <row r="6333" spans="1:2">
      <c r="A6333" s="170">
        <v>42857</v>
      </c>
      <c r="B6333" s="169">
        <v>4663.72</v>
      </c>
    </row>
    <row r="6334" spans="1:2">
      <c r="A6334" s="170">
        <v>42858</v>
      </c>
      <c r="B6334" s="169">
        <v>4664.34</v>
      </c>
    </row>
    <row r="6335" spans="1:2">
      <c r="A6335" s="170">
        <v>42859</v>
      </c>
      <c r="B6335" s="169">
        <v>4664.87</v>
      </c>
    </row>
    <row r="6336" spans="1:2">
      <c r="A6336" s="170">
        <v>42860</v>
      </c>
      <c r="B6336" s="169">
        <v>4665.3</v>
      </c>
    </row>
    <row r="6337" spans="1:2">
      <c r="A6337" s="170">
        <v>42861</v>
      </c>
      <c r="B6337" s="169">
        <v>4665.66</v>
      </c>
    </row>
    <row r="6338" spans="1:2">
      <c r="A6338" s="170">
        <v>42862</v>
      </c>
      <c r="B6338" s="169">
        <v>4666.22</v>
      </c>
    </row>
    <row r="6339" spans="1:2">
      <c r="A6339" s="170">
        <v>42863</v>
      </c>
      <c r="B6339" s="169">
        <v>4666.41</v>
      </c>
    </row>
    <row r="6340" spans="1:2">
      <c r="A6340" s="170">
        <v>42864</v>
      </c>
      <c r="B6340" s="169">
        <v>4666.08</v>
      </c>
    </row>
    <row r="6341" spans="1:2">
      <c r="A6341" s="170">
        <v>42865</v>
      </c>
      <c r="B6341" s="169">
        <v>4665.82</v>
      </c>
    </row>
    <row r="6342" spans="1:2">
      <c r="A6342" s="170">
        <v>42866</v>
      </c>
      <c r="B6342" s="169">
        <v>4665.58</v>
      </c>
    </row>
    <row r="6343" spans="1:2">
      <c r="A6343" s="170">
        <v>42867</v>
      </c>
      <c r="B6343" s="169">
        <v>4665.5200000000004</v>
      </c>
    </row>
    <row r="6344" spans="1:2">
      <c r="A6344" s="170">
        <v>42868</v>
      </c>
      <c r="B6344" s="169">
        <v>4665.92</v>
      </c>
    </row>
    <row r="6345" spans="1:2">
      <c r="A6345" s="170">
        <v>42869</v>
      </c>
      <c r="B6345" s="169">
        <v>4665.88</v>
      </c>
    </row>
    <row r="6346" spans="1:2">
      <c r="A6346" s="170">
        <v>42870</v>
      </c>
      <c r="B6346" s="169">
        <v>4665.7</v>
      </c>
    </row>
    <row r="6347" spans="1:2">
      <c r="A6347" s="170">
        <v>42871</v>
      </c>
      <c r="B6347" s="169">
        <v>4665.5600000000004</v>
      </c>
    </row>
    <row r="6348" spans="1:2">
      <c r="A6348" s="170">
        <v>42872</v>
      </c>
      <c r="B6348" s="169">
        <v>4665.6400000000003</v>
      </c>
    </row>
    <row r="6349" spans="1:2">
      <c r="A6349" s="170">
        <v>42873</v>
      </c>
      <c r="B6349" s="169">
        <v>4665.54</v>
      </c>
    </row>
    <row r="6350" spans="1:2">
      <c r="A6350" s="170">
        <v>42874</v>
      </c>
      <c r="B6350" s="169">
        <v>4665.34</v>
      </c>
    </row>
    <row r="6351" spans="1:2">
      <c r="A6351" s="170">
        <v>42875</v>
      </c>
      <c r="B6351" s="169">
        <v>4665.08</v>
      </c>
    </row>
    <row r="6352" spans="1:2">
      <c r="A6352" s="170">
        <v>42876</v>
      </c>
      <c r="B6352" s="169">
        <v>4664.83</v>
      </c>
    </row>
    <row r="6353" spans="1:2">
      <c r="A6353" s="170">
        <v>42877</v>
      </c>
      <c r="B6353" s="169">
        <v>4664.8599999999997</v>
      </c>
    </row>
    <row r="6354" spans="1:2">
      <c r="A6354" s="170">
        <v>42878</v>
      </c>
      <c r="B6354" s="169">
        <v>4666.0200000000004</v>
      </c>
    </row>
    <row r="6355" spans="1:2">
      <c r="A6355" s="170">
        <v>42879</v>
      </c>
      <c r="B6355" s="169">
        <v>4667.29</v>
      </c>
    </row>
    <row r="6356" spans="1:2">
      <c r="A6356" s="170">
        <v>42880</v>
      </c>
      <c r="B6356" s="169">
        <v>4668.74</v>
      </c>
    </row>
    <row r="6357" spans="1:2">
      <c r="A6357" s="170">
        <v>42881</v>
      </c>
      <c r="B6357" s="169">
        <v>4670.4399999999996</v>
      </c>
    </row>
    <row r="6358" spans="1:2">
      <c r="A6358" s="170">
        <v>42882</v>
      </c>
      <c r="B6358" s="169">
        <v>4671.9399999999996</v>
      </c>
    </row>
    <row r="6359" spans="1:2">
      <c r="A6359" s="170">
        <v>42883</v>
      </c>
      <c r="B6359" s="169">
        <v>4672.1099999999997</v>
      </c>
    </row>
    <row r="6360" spans="1:2">
      <c r="A6360" s="170">
        <v>42884</v>
      </c>
      <c r="B6360" s="169">
        <v>4672.26</v>
      </c>
    </row>
    <row r="6361" spans="1:2">
      <c r="A6361" s="170">
        <v>42885</v>
      </c>
      <c r="B6361" s="169">
        <v>4672.33</v>
      </c>
    </row>
    <row r="6362" spans="1:2">
      <c r="A6362" s="170">
        <v>42886</v>
      </c>
      <c r="B6362" s="169">
        <v>4672.28</v>
      </c>
    </row>
    <row r="6363" spans="1:2">
      <c r="A6363" s="170">
        <v>42887</v>
      </c>
      <c r="B6363" s="169">
        <v>4672.13</v>
      </c>
    </row>
    <row r="6364" spans="1:2">
      <c r="A6364" s="170">
        <v>42888</v>
      </c>
      <c r="B6364" s="169">
        <v>4671.9399999999996</v>
      </c>
    </row>
    <row r="6365" spans="1:2">
      <c r="A6365" s="170">
        <v>42889</v>
      </c>
      <c r="B6365" s="169">
        <v>4671.74</v>
      </c>
    </row>
    <row r="6366" spans="1:2">
      <c r="A6366" s="170">
        <v>42890</v>
      </c>
      <c r="B6366" s="169">
        <v>4671.8500000000004</v>
      </c>
    </row>
    <row r="6367" spans="1:2">
      <c r="A6367" s="170">
        <v>42891</v>
      </c>
      <c r="B6367" s="169">
        <v>4672.22</v>
      </c>
    </row>
    <row r="6368" spans="1:2">
      <c r="A6368" s="170">
        <v>42892</v>
      </c>
      <c r="B6368" s="169">
        <v>4672.32</v>
      </c>
    </row>
    <row r="6369" spans="1:2">
      <c r="A6369" s="170">
        <v>42893</v>
      </c>
      <c r="B6369" s="169">
        <v>4672.1499999999996</v>
      </c>
    </row>
    <row r="6370" spans="1:2">
      <c r="A6370" s="170">
        <v>42894</v>
      </c>
      <c r="B6370" s="169">
        <v>4671.8599999999997</v>
      </c>
    </row>
    <row r="6371" spans="1:2">
      <c r="A6371" s="170">
        <v>42895</v>
      </c>
      <c r="B6371" s="169">
        <v>4671.6400000000003</v>
      </c>
    </row>
    <row r="6372" spans="1:2">
      <c r="A6372" s="170">
        <v>42896</v>
      </c>
      <c r="B6372" s="169">
        <v>4671.71</v>
      </c>
    </row>
    <row r="6373" spans="1:2">
      <c r="A6373" s="170">
        <v>42897</v>
      </c>
      <c r="B6373" s="169">
        <v>4672.13</v>
      </c>
    </row>
    <row r="6374" spans="1:2">
      <c r="A6374" s="170">
        <v>42898</v>
      </c>
      <c r="B6374" s="169">
        <v>4672.5</v>
      </c>
    </row>
    <row r="6375" spans="1:2">
      <c r="A6375" s="170">
        <v>42899</v>
      </c>
      <c r="B6375" s="169">
        <v>4672.6499999999996</v>
      </c>
    </row>
    <row r="6376" spans="1:2">
      <c r="A6376" s="170">
        <v>42900</v>
      </c>
      <c r="B6376" s="169">
        <v>4672.47</v>
      </c>
    </row>
    <row r="6377" spans="1:2">
      <c r="A6377" s="170">
        <v>42901</v>
      </c>
      <c r="B6377" s="169">
        <v>4672.28</v>
      </c>
    </row>
    <row r="6378" spans="1:2">
      <c r="A6378" s="170">
        <v>42902</v>
      </c>
      <c r="B6378" s="169">
        <v>4672.07</v>
      </c>
    </row>
    <row r="6379" spans="1:2">
      <c r="A6379" s="170">
        <v>42903</v>
      </c>
      <c r="B6379" s="169">
        <v>4671.9799999999996</v>
      </c>
    </row>
    <row r="6380" spans="1:2">
      <c r="A6380" s="170">
        <v>42904</v>
      </c>
      <c r="B6380" s="169">
        <v>4672.17</v>
      </c>
    </row>
    <row r="6381" spans="1:2">
      <c r="A6381" s="170">
        <v>42905</v>
      </c>
      <c r="B6381" s="169">
        <v>4672.28</v>
      </c>
    </row>
    <row r="6382" spans="1:2">
      <c r="A6382" s="170">
        <v>42906</v>
      </c>
      <c r="B6382" s="169">
        <v>4672.335</v>
      </c>
    </row>
    <row r="6383" spans="1:2">
      <c r="A6383" s="170">
        <v>42907</v>
      </c>
      <c r="B6383" s="169">
        <v>4672.34</v>
      </c>
    </row>
    <row r="6384" spans="1:2">
      <c r="A6384" s="170">
        <v>42908</v>
      </c>
      <c r="B6384" s="169">
        <v>4672.32</v>
      </c>
    </row>
    <row r="6385" spans="1:2">
      <c r="A6385" s="170">
        <v>42909</v>
      </c>
      <c r="B6385" s="169">
        <v>4672.26</v>
      </c>
    </row>
    <row r="6386" spans="1:2">
      <c r="A6386" s="170">
        <v>42910</v>
      </c>
      <c r="B6386" s="169">
        <v>4672.22</v>
      </c>
    </row>
    <row r="6387" spans="1:2">
      <c r="A6387" s="170">
        <v>42911</v>
      </c>
      <c r="B6387" s="169">
        <v>4672.1400000000003</v>
      </c>
    </row>
    <row r="6388" spans="1:2">
      <c r="A6388" s="170">
        <v>42912</v>
      </c>
      <c r="B6388" s="169">
        <v>4672.1099999999997</v>
      </c>
    </row>
    <row r="6389" spans="1:2">
      <c r="A6389" s="170">
        <v>42913</v>
      </c>
      <c r="B6389" s="169">
        <v>4672.0200000000004</v>
      </c>
    </row>
    <row r="6390" spans="1:2">
      <c r="A6390" s="170">
        <v>42914</v>
      </c>
      <c r="B6390" s="169">
        <v>4671.96</v>
      </c>
    </row>
    <row r="6391" spans="1:2">
      <c r="A6391" s="170">
        <v>42915</v>
      </c>
      <c r="B6391" s="169">
        <v>4671.8999999999996</v>
      </c>
    </row>
    <row r="6392" spans="1:2">
      <c r="A6392" s="170">
        <v>42916</v>
      </c>
      <c r="B6392" s="169">
        <v>4671.82</v>
      </c>
    </row>
    <row r="6393" spans="1:2">
      <c r="A6393" s="170">
        <v>42917</v>
      </c>
      <c r="B6393" s="169">
        <v>4671.7299999999996</v>
      </c>
    </row>
    <row r="6394" spans="1:2">
      <c r="A6394" s="170">
        <v>42918</v>
      </c>
      <c r="B6394" s="169">
        <v>4671.6400000000003</v>
      </c>
    </row>
    <row r="6395" spans="1:2">
      <c r="A6395" s="170">
        <v>42919</v>
      </c>
      <c r="B6395" s="169">
        <v>4671.5600000000004</v>
      </c>
    </row>
    <row r="6396" spans="1:2">
      <c r="A6396" s="170">
        <v>42920</v>
      </c>
      <c r="B6396" s="169">
        <v>4671.47</v>
      </c>
    </row>
    <row r="6397" spans="1:2">
      <c r="A6397" s="170">
        <v>42921</v>
      </c>
      <c r="B6397" s="169">
        <v>4671.34</v>
      </c>
    </row>
    <row r="6398" spans="1:2">
      <c r="A6398" s="170">
        <v>42922</v>
      </c>
      <c r="B6398" s="169">
        <v>4671.22</v>
      </c>
    </row>
    <row r="6399" spans="1:2">
      <c r="A6399" s="170">
        <v>42923</v>
      </c>
      <c r="B6399" s="169">
        <v>4671.07</v>
      </c>
    </row>
    <row r="6400" spans="1:2">
      <c r="A6400" s="170">
        <v>42924</v>
      </c>
      <c r="B6400" s="169">
        <v>4670.8999999999996</v>
      </c>
    </row>
    <row r="6401" spans="1:2">
      <c r="A6401" s="170">
        <v>42925</v>
      </c>
      <c r="B6401" s="169">
        <v>4670.76</v>
      </c>
    </row>
    <row r="6402" spans="1:2">
      <c r="A6402" s="170">
        <v>42926</v>
      </c>
      <c r="B6402" s="169">
        <v>4670.62</v>
      </c>
    </row>
    <row r="6403" spans="1:2">
      <c r="A6403" s="170">
        <v>42927</v>
      </c>
      <c r="B6403" s="169">
        <v>4670.49</v>
      </c>
    </row>
    <row r="6404" spans="1:2">
      <c r="A6404" s="170">
        <v>42928</v>
      </c>
      <c r="B6404" s="169">
        <v>4670.3500000000004</v>
      </c>
    </row>
    <row r="6405" spans="1:2">
      <c r="A6405" s="170">
        <v>42929</v>
      </c>
      <c r="B6405" s="169">
        <v>4670.21</v>
      </c>
    </row>
    <row r="6406" spans="1:2">
      <c r="A6406" s="170">
        <v>42930</v>
      </c>
      <c r="B6406" s="169">
        <v>4670.1000000000004</v>
      </c>
    </row>
    <row r="6407" spans="1:2">
      <c r="A6407" s="170">
        <v>42931</v>
      </c>
      <c r="B6407" s="169">
        <v>4670.01</v>
      </c>
    </row>
    <row r="6408" spans="1:2">
      <c r="A6408" s="170">
        <v>42932</v>
      </c>
      <c r="B6408" s="169">
        <v>4669.8900000000003</v>
      </c>
    </row>
    <row r="6409" spans="1:2">
      <c r="A6409" s="170">
        <v>42933</v>
      </c>
      <c r="B6409" s="169">
        <v>4669.7700000000004</v>
      </c>
    </row>
    <row r="6410" spans="1:2">
      <c r="A6410" s="170">
        <v>42934</v>
      </c>
      <c r="B6410" s="169">
        <v>4669.62</v>
      </c>
    </row>
    <row r="6411" spans="1:2">
      <c r="A6411" s="170">
        <v>42935</v>
      </c>
      <c r="B6411" s="169">
        <v>4669.4799999999996</v>
      </c>
    </row>
    <row r="6412" spans="1:2">
      <c r="A6412" s="170">
        <v>42936</v>
      </c>
      <c r="B6412" s="169">
        <v>4669.32</v>
      </c>
    </row>
    <row r="6413" spans="1:2">
      <c r="A6413" s="170">
        <v>42937</v>
      </c>
      <c r="B6413" s="169">
        <v>4669.1499999999996</v>
      </c>
    </row>
    <row r="6414" spans="1:2">
      <c r="A6414" s="170">
        <v>42938</v>
      </c>
      <c r="B6414" s="169">
        <v>4668.96</v>
      </c>
    </row>
    <row r="6415" spans="1:2">
      <c r="A6415" s="170">
        <v>42939</v>
      </c>
      <c r="B6415" s="169">
        <v>4668.76</v>
      </c>
    </row>
    <row r="6416" spans="1:2">
      <c r="A6416" s="170">
        <v>42940</v>
      </c>
      <c r="B6416" s="169">
        <v>4668.57</v>
      </c>
    </row>
    <row r="6417" spans="1:2">
      <c r="A6417" s="170">
        <v>42941</v>
      </c>
      <c r="B6417" s="169">
        <v>4668.3999999999996</v>
      </c>
    </row>
    <row r="6418" spans="1:2">
      <c r="A6418" s="170">
        <v>42942</v>
      </c>
      <c r="B6418" s="169">
        <v>4668.2700000000004</v>
      </c>
    </row>
    <row r="6419" spans="1:2">
      <c r="A6419" s="170">
        <v>42943</v>
      </c>
      <c r="B6419" s="169">
        <v>4668.16</v>
      </c>
    </row>
    <row r="6420" spans="1:2">
      <c r="A6420" s="170">
        <v>42944</v>
      </c>
      <c r="B6420" s="169">
        <v>4668.05</v>
      </c>
    </row>
    <row r="6421" spans="1:2">
      <c r="A6421" s="170">
        <v>42945</v>
      </c>
      <c r="B6421" s="169">
        <v>4667.9399999999996</v>
      </c>
    </row>
    <row r="6422" spans="1:2">
      <c r="A6422" s="170">
        <v>42946</v>
      </c>
      <c r="B6422" s="169">
        <v>4667.79</v>
      </c>
    </row>
    <row r="6423" spans="1:2">
      <c r="A6423" s="170">
        <v>42947</v>
      </c>
      <c r="B6423" s="169">
        <v>4667.6400000000003</v>
      </c>
    </row>
    <row r="6424" spans="1:2">
      <c r="A6424" s="170">
        <v>42948</v>
      </c>
      <c r="B6424" s="169">
        <v>4667.5</v>
      </c>
    </row>
    <row r="6425" spans="1:2">
      <c r="A6425" s="170">
        <v>42949</v>
      </c>
      <c r="B6425" s="169">
        <v>4667.34</v>
      </c>
    </row>
    <row r="6426" spans="1:2">
      <c r="A6426" s="170">
        <v>42950</v>
      </c>
      <c r="B6426" s="169">
        <v>4667.1899999999996</v>
      </c>
    </row>
    <row r="6427" spans="1:2">
      <c r="A6427" s="170">
        <v>42951</v>
      </c>
      <c r="B6427" s="169">
        <v>4667.01</v>
      </c>
    </row>
    <row r="6428" spans="1:2">
      <c r="A6428" s="170">
        <v>42952</v>
      </c>
      <c r="B6428" s="169">
        <v>4666.8100000000004</v>
      </c>
    </row>
    <row r="6429" spans="1:2">
      <c r="A6429" s="170">
        <v>42953</v>
      </c>
      <c r="B6429" s="169">
        <v>4666.63</v>
      </c>
    </row>
    <row r="6430" spans="1:2">
      <c r="A6430" s="170">
        <v>42954</v>
      </c>
      <c r="B6430" s="169">
        <v>4666.4399999999996</v>
      </c>
    </row>
    <row r="6431" spans="1:2">
      <c r="A6431" s="170">
        <v>42955</v>
      </c>
      <c r="B6431" s="169">
        <v>4666.28</v>
      </c>
    </row>
    <row r="6432" spans="1:2">
      <c r="A6432" s="170">
        <v>42956</v>
      </c>
      <c r="B6432" s="169">
        <v>4666.1000000000004</v>
      </c>
    </row>
    <row r="6433" spans="1:2">
      <c r="A6433" s="170">
        <v>42957</v>
      </c>
      <c r="B6433" s="169">
        <v>4665.87</v>
      </c>
    </row>
    <row r="6434" spans="1:2">
      <c r="A6434" s="170">
        <v>42958</v>
      </c>
      <c r="B6434" s="169">
        <v>4665.6499999999996</v>
      </c>
    </row>
    <row r="6435" spans="1:2">
      <c r="A6435" s="170">
        <v>42959</v>
      </c>
      <c r="B6435" s="169">
        <v>4665.43</v>
      </c>
    </row>
    <row r="6436" spans="1:2">
      <c r="A6436" s="170">
        <v>42960</v>
      </c>
      <c r="B6436" s="169">
        <v>4665.2299999999996</v>
      </c>
    </row>
    <row r="6437" spans="1:2">
      <c r="A6437" s="170">
        <v>42961</v>
      </c>
      <c r="B6437" s="169">
        <v>4665.0200000000004</v>
      </c>
    </row>
    <row r="6438" spans="1:2">
      <c r="A6438" s="170">
        <v>42962</v>
      </c>
      <c r="B6438" s="169">
        <v>4664.82</v>
      </c>
    </row>
    <row r="6439" spans="1:2">
      <c r="A6439" s="170">
        <v>42963</v>
      </c>
      <c r="B6439" s="169">
        <v>4664.6099999999997</v>
      </c>
    </row>
    <row r="6440" spans="1:2">
      <c r="A6440" s="170">
        <v>42964</v>
      </c>
      <c r="B6440" s="169">
        <v>4664.3999999999996</v>
      </c>
    </row>
    <row r="6441" spans="1:2">
      <c r="A6441" s="170">
        <v>42965</v>
      </c>
      <c r="B6441" s="169">
        <v>4664.1899999999996</v>
      </c>
    </row>
    <row r="6442" spans="1:2">
      <c r="A6442" s="170">
        <v>42966</v>
      </c>
      <c r="B6442" s="169">
        <v>4663.99</v>
      </c>
    </row>
    <row r="6443" spans="1:2">
      <c r="A6443" s="170">
        <v>42967</v>
      </c>
      <c r="B6443" s="169">
        <v>4663.8</v>
      </c>
    </row>
    <row r="6444" spans="1:2">
      <c r="A6444" s="170">
        <v>42968</v>
      </c>
      <c r="B6444" s="169">
        <v>4663.62</v>
      </c>
    </row>
    <row r="6445" spans="1:2">
      <c r="A6445" s="170">
        <v>42969</v>
      </c>
      <c r="B6445" s="169">
        <v>4663.4399999999996</v>
      </c>
    </row>
    <row r="6446" spans="1:2">
      <c r="A6446" s="170">
        <v>42970</v>
      </c>
      <c r="B6446" s="169">
        <v>4663.25</v>
      </c>
    </row>
    <row r="6447" spans="1:2">
      <c r="A6447" s="170">
        <v>42971</v>
      </c>
      <c r="B6447" s="169">
        <v>4663.09</v>
      </c>
    </row>
    <row r="6448" spans="1:2">
      <c r="A6448" s="170">
        <v>42972</v>
      </c>
      <c r="B6448" s="169">
        <v>4662.92</v>
      </c>
    </row>
    <row r="6449" spans="1:2">
      <c r="A6449" s="170">
        <v>42973</v>
      </c>
      <c r="B6449" s="169">
        <v>4662.74</v>
      </c>
    </row>
    <row r="6450" spans="1:2">
      <c r="A6450" s="170">
        <v>42974</v>
      </c>
      <c r="B6450" s="169">
        <v>4662.55</v>
      </c>
    </row>
    <row r="6451" spans="1:2">
      <c r="A6451" s="170">
        <v>42975</v>
      </c>
      <c r="B6451" s="169">
        <v>4662.3900000000003</v>
      </c>
    </row>
    <row r="6452" spans="1:2">
      <c r="A6452" s="170">
        <v>42976</v>
      </c>
      <c r="B6452" s="169">
        <v>4662.24</v>
      </c>
    </row>
    <row r="6453" spans="1:2">
      <c r="A6453" s="170">
        <v>42977</v>
      </c>
      <c r="B6453" s="169">
        <v>4662.08</v>
      </c>
    </row>
    <row r="6454" spans="1:2">
      <c r="A6454" s="170">
        <v>42978</v>
      </c>
      <c r="B6454" s="169">
        <v>4661.8100000000004</v>
      </c>
    </row>
    <row r="6455" spans="1:2">
      <c r="A6455" s="170">
        <v>42979</v>
      </c>
      <c r="B6455" s="169">
        <v>4661.3500000000004</v>
      </c>
    </row>
    <row r="6456" spans="1:2">
      <c r="A6456" s="170">
        <v>42980</v>
      </c>
      <c r="B6456" s="169">
        <v>4660.95</v>
      </c>
    </row>
    <row r="6457" spans="1:2">
      <c r="A6457" s="170">
        <v>42981</v>
      </c>
      <c r="B6457" s="169">
        <v>4660.6400000000003</v>
      </c>
    </row>
    <row r="6458" spans="1:2">
      <c r="A6458" s="170">
        <v>42982</v>
      </c>
      <c r="B6458" s="169">
        <v>4660.38</v>
      </c>
    </row>
    <row r="6459" spans="1:2">
      <c r="A6459" s="170">
        <v>42983</v>
      </c>
      <c r="B6459" s="169">
        <v>4660.17</v>
      </c>
    </row>
    <row r="6460" spans="1:2">
      <c r="A6460" s="170">
        <v>42984</v>
      </c>
      <c r="B6460" s="169">
        <v>4660.0200000000004</v>
      </c>
    </row>
    <row r="6461" spans="1:2">
      <c r="A6461" s="170">
        <v>42985</v>
      </c>
      <c r="B6461" s="169">
        <v>4659.91</v>
      </c>
    </row>
    <row r="6462" spans="1:2">
      <c r="A6462" s="170">
        <v>42986</v>
      </c>
      <c r="B6462" s="169">
        <v>4659.8100000000004</v>
      </c>
    </row>
    <row r="6463" spans="1:2">
      <c r="A6463" s="170">
        <v>42987</v>
      </c>
      <c r="B6463" s="169">
        <v>4659.6899999999996</v>
      </c>
    </row>
    <row r="6464" spans="1:2">
      <c r="A6464" s="170">
        <v>42988</v>
      </c>
      <c r="B6464" s="169">
        <v>4659.59</v>
      </c>
    </row>
    <row r="6465" spans="1:2">
      <c r="A6465" s="170">
        <v>42989</v>
      </c>
      <c r="B6465" s="169">
        <v>4659.51</v>
      </c>
    </row>
    <row r="6466" spans="1:2">
      <c r="A6466" s="170">
        <v>42990</v>
      </c>
      <c r="B6466" s="169">
        <v>4659.42</v>
      </c>
    </row>
    <row r="6467" spans="1:2">
      <c r="A6467" s="170">
        <v>42991</v>
      </c>
      <c r="B6467" s="169">
        <v>4659.3100000000004</v>
      </c>
    </row>
    <row r="6468" spans="1:2">
      <c r="A6468" s="170">
        <v>42992</v>
      </c>
      <c r="B6468" s="169">
        <v>4659.3</v>
      </c>
    </row>
    <row r="6469" spans="1:2">
      <c r="A6469" s="170">
        <v>42993</v>
      </c>
      <c r="B6469" s="169">
        <v>4659.42</v>
      </c>
    </row>
    <row r="6470" spans="1:2">
      <c r="A6470" s="170">
        <v>42994</v>
      </c>
      <c r="B6470" s="169">
        <v>4659.54</v>
      </c>
    </row>
    <row r="6471" spans="1:2">
      <c r="A6471" s="170">
        <v>42995</v>
      </c>
      <c r="B6471" s="169">
        <v>4659.72</v>
      </c>
    </row>
    <row r="6472" spans="1:2">
      <c r="A6472" s="170">
        <v>42996</v>
      </c>
      <c r="B6472" s="169">
        <v>4659.95</v>
      </c>
    </row>
    <row r="6473" spans="1:2">
      <c r="A6473" s="170">
        <v>42997</v>
      </c>
      <c r="B6473" s="169">
        <v>4660.25</v>
      </c>
    </row>
    <row r="6474" spans="1:2">
      <c r="A6474" s="170">
        <v>42998</v>
      </c>
      <c r="B6474" s="169">
        <v>4660.41</v>
      </c>
    </row>
    <row r="6475" spans="1:2">
      <c r="A6475" s="170">
        <v>42999</v>
      </c>
      <c r="B6475" s="169">
        <v>4660.59</v>
      </c>
    </row>
    <row r="6476" spans="1:2">
      <c r="A6476" s="170">
        <v>43000</v>
      </c>
      <c r="B6476" s="169">
        <v>4660.7700000000004</v>
      </c>
    </row>
    <row r="6477" spans="1:2">
      <c r="A6477" s="170">
        <v>43001</v>
      </c>
      <c r="B6477" s="169">
        <v>4660.88</v>
      </c>
    </row>
    <row r="6478" spans="1:2">
      <c r="A6478" s="170">
        <v>43002</v>
      </c>
      <c r="B6478" s="169">
        <v>4661</v>
      </c>
    </row>
    <row r="6479" spans="1:2">
      <c r="A6479" s="170">
        <v>43003</v>
      </c>
      <c r="B6479" s="169">
        <v>4661.07</v>
      </c>
    </row>
    <row r="6480" spans="1:2">
      <c r="A6480" s="170">
        <v>43004</v>
      </c>
      <c r="B6480" s="169">
        <v>4661.1000000000004</v>
      </c>
    </row>
    <row r="6481" spans="1:2">
      <c r="A6481" s="170">
        <v>43005</v>
      </c>
      <c r="B6481" s="169">
        <v>4661.12</v>
      </c>
    </row>
    <row r="6482" spans="1:2">
      <c r="A6482" s="170">
        <v>43006</v>
      </c>
      <c r="B6482" s="169">
        <v>4661.13</v>
      </c>
    </row>
    <row r="6483" spans="1:2">
      <c r="A6483" s="170">
        <v>43007</v>
      </c>
      <c r="B6483" s="169">
        <v>4661.13</v>
      </c>
    </row>
    <row r="6484" spans="1:2">
      <c r="A6484" s="170">
        <v>43008</v>
      </c>
      <c r="B6484" s="169">
        <v>4661.1499999999996</v>
      </c>
    </row>
    <row r="6485" spans="1:2">
      <c r="A6485" s="170">
        <v>43009</v>
      </c>
      <c r="B6485" s="169">
        <v>4661.16</v>
      </c>
    </row>
    <row r="6486" spans="1:2">
      <c r="A6486" s="170">
        <v>43010</v>
      </c>
      <c r="B6486" s="169">
        <v>4661.17</v>
      </c>
    </row>
    <row r="6487" spans="1:2">
      <c r="A6487" s="170">
        <v>43011</v>
      </c>
      <c r="B6487" s="169">
        <v>4661.2</v>
      </c>
    </row>
    <row r="6488" spans="1:2">
      <c r="A6488" s="170">
        <v>43012</v>
      </c>
      <c r="B6488" s="169">
        <v>4661.1899999999996</v>
      </c>
    </row>
    <row r="6489" spans="1:2">
      <c r="A6489" s="170">
        <v>43013</v>
      </c>
      <c r="B6489" s="169">
        <v>4661.2</v>
      </c>
    </row>
    <row r="6490" spans="1:2">
      <c r="A6490" s="170">
        <v>43014</v>
      </c>
      <c r="B6490" s="169">
        <v>4661.2219999999998</v>
      </c>
    </row>
    <row r="6491" spans="1:2">
      <c r="A6491" s="170">
        <v>43015</v>
      </c>
      <c r="B6491" s="169">
        <v>4661.2439999999997</v>
      </c>
    </row>
    <row r="6492" spans="1:2">
      <c r="A6492" s="170">
        <v>43016</v>
      </c>
      <c r="B6492" s="169">
        <v>4661.2659999999996</v>
      </c>
    </row>
    <row r="6493" spans="1:2">
      <c r="A6493" s="170">
        <v>43017</v>
      </c>
      <c r="B6493" s="169">
        <v>4661.2879999999996</v>
      </c>
    </row>
    <row r="6494" spans="1:2">
      <c r="A6494" s="170">
        <v>43018</v>
      </c>
      <c r="B6494" s="169">
        <v>4661.3100000000004</v>
      </c>
    </row>
    <row r="6495" spans="1:2">
      <c r="A6495" s="170">
        <v>43019</v>
      </c>
      <c r="B6495" s="169">
        <v>4661.3100000000004</v>
      </c>
    </row>
    <row r="6496" spans="1:2">
      <c r="A6496" s="170">
        <v>43020</v>
      </c>
      <c r="B6496" s="169">
        <v>4661.3100000000004</v>
      </c>
    </row>
    <row r="6497" spans="1:2">
      <c r="A6497" s="170">
        <v>43021</v>
      </c>
      <c r="B6497" s="169">
        <v>4661.3100000000004</v>
      </c>
    </row>
    <row r="6498" spans="1:2">
      <c r="A6498" s="170">
        <v>43022</v>
      </c>
      <c r="B6498" s="169">
        <v>4661.32</v>
      </c>
    </row>
    <row r="6499" spans="1:2">
      <c r="A6499" s="170">
        <v>43023</v>
      </c>
      <c r="B6499" s="169">
        <v>4661.32</v>
      </c>
    </row>
    <row r="6500" spans="1:2">
      <c r="A6500" s="170">
        <v>43024</v>
      </c>
      <c r="B6500" s="169">
        <v>4661.33</v>
      </c>
    </row>
    <row r="6501" spans="1:2">
      <c r="A6501" s="170">
        <v>43025</v>
      </c>
      <c r="B6501" s="169">
        <v>4661.33</v>
      </c>
    </row>
    <row r="6502" spans="1:2">
      <c r="A6502" s="170">
        <v>43026</v>
      </c>
      <c r="B6502" s="169">
        <v>4661.33</v>
      </c>
    </row>
    <row r="6503" spans="1:2">
      <c r="A6503" s="170">
        <v>43027</v>
      </c>
      <c r="B6503" s="169">
        <v>4661.34</v>
      </c>
    </row>
    <row r="6504" spans="1:2">
      <c r="A6504" s="170">
        <v>43028</v>
      </c>
      <c r="B6504" s="169">
        <v>4661.34</v>
      </c>
    </row>
    <row r="6505" spans="1:2">
      <c r="A6505" s="170">
        <v>43029</v>
      </c>
      <c r="B6505" s="169">
        <v>4661.34</v>
      </c>
    </row>
    <row r="6506" spans="1:2">
      <c r="A6506" s="170">
        <v>43030</v>
      </c>
      <c r="B6506" s="169">
        <v>4661.34</v>
      </c>
    </row>
    <row r="6507" spans="1:2">
      <c r="A6507" s="170">
        <v>43031</v>
      </c>
      <c r="B6507" s="169">
        <v>4661.34</v>
      </c>
    </row>
    <row r="6508" spans="1:2">
      <c r="A6508" s="170">
        <v>43032</v>
      </c>
      <c r="B6508" s="169">
        <v>4661.33</v>
      </c>
    </row>
    <row r="6509" spans="1:2">
      <c r="A6509" s="170">
        <v>43033</v>
      </c>
      <c r="B6509" s="169">
        <v>4661.33</v>
      </c>
    </row>
    <row r="6510" spans="1:2">
      <c r="A6510" s="170">
        <v>43034</v>
      </c>
      <c r="B6510" s="169">
        <v>4661.32</v>
      </c>
    </row>
    <row r="6511" spans="1:2">
      <c r="A6511" s="170">
        <v>43035</v>
      </c>
      <c r="B6511" s="169">
        <v>4661.32</v>
      </c>
    </row>
    <row r="6512" spans="1:2">
      <c r="A6512" s="170">
        <v>43036</v>
      </c>
      <c r="B6512" s="169">
        <v>4661.33</v>
      </c>
    </row>
    <row r="6513" spans="1:2">
      <c r="A6513" s="170">
        <v>43037</v>
      </c>
      <c r="B6513" s="169">
        <v>4661.33</v>
      </c>
    </row>
    <row r="6514" spans="1:2">
      <c r="A6514" s="170">
        <v>43038</v>
      </c>
      <c r="B6514" s="169">
        <v>4661.33</v>
      </c>
    </row>
    <row r="6515" spans="1:2">
      <c r="A6515" s="170">
        <v>43039</v>
      </c>
      <c r="B6515" s="169">
        <v>4661.3999999999996</v>
      </c>
    </row>
    <row r="6516" spans="1:2">
      <c r="A6516" s="170">
        <v>43040</v>
      </c>
      <c r="B6516" s="169">
        <v>4661.46</v>
      </c>
    </row>
    <row r="6517" spans="1:2">
      <c r="A6517" s="170">
        <v>43041</v>
      </c>
      <c r="B6517" s="169">
        <v>4661.5200000000004</v>
      </c>
    </row>
    <row r="6518" spans="1:2">
      <c r="A6518" s="170">
        <v>43042</v>
      </c>
      <c r="B6518" s="169">
        <v>4661.57</v>
      </c>
    </row>
    <row r="6519" spans="1:2">
      <c r="A6519" s="170">
        <v>43043</v>
      </c>
      <c r="B6519" s="169">
        <v>4661.7</v>
      </c>
    </row>
    <row r="6520" spans="1:2">
      <c r="A6520" s="170">
        <v>43044</v>
      </c>
      <c r="B6520" s="169">
        <v>4661.7299999999996</v>
      </c>
    </row>
    <row r="6521" spans="1:2">
      <c r="A6521" s="170">
        <v>43045</v>
      </c>
      <c r="B6521" s="169">
        <v>4661.72</v>
      </c>
    </row>
    <row r="6522" spans="1:2">
      <c r="A6522" s="170">
        <v>43046</v>
      </c>
      <c r="B6522" s="169">
        <v>4661.7</v>
      </c>
    </row>
    <row r="6523" spans="1:2">
      <c r="A6523" s="170">
        <v>43047</v>
      </c>
      <c r="B6523" s="169">
        <v>4661.68</v>
      </c>
    </row>
    <row r="6524" spans="1:2">
      <c r="A6524" s="170">
        <v>43048</v>
      </c>
      <c r="B6524" s="169">
        <v>4661.66</v>
      </c>
    </row>
    <row r="6525" spans="1:2">
      <c r="A6525" s="170">
        <v>43049</v>
      </c>
      <c r="B6525" s="169">
        <v>4661.66</v>
      </c>
    </row>
    <row r="6526" spans="1:2">
      <c r="A6526" s="170">
        <v>43050</v>
      </c>
      <c r="B6526" s="169">
        <v>4661.66</v>
      </c>
    </row>
    <row r="6527" spans="1:2">
      <c r="A6527" s="170">
        <v>43051</v>
      </c>
      <c r="B6527" s="169">
        <v>4661.6499999999996</v>
      </c>
    </row>
    <row r="6528" spans="1:2">
      <c r="A6528" s="170">
        <v>43052</v>
      </c>
      <c r="B6528" s="169">
        <v>4661.6400000000003</v>
      </c>
    </row>
    <row r="6529" spans="1:2">
      <c r="A6529" s="170">
        <v>43053</v>
      </c>
      <c r="B6529" s="169">
        <v>4661.6400000000003</v>
      </c>
    </row>
    <row r="6530" spans="1:2">
      <c r="A6530" s="170">
        <v>43054</v>
      </c>
      <c r="B6530" s="169">
        <v>4661.6400000000003</v>
      </c>
    </row>
    <row r="6531" spans="1:2">
      <c r="A6531" s="170">
        <v>43055</v>
      </c>
      <c r="B6531" s="169">
        <v>4661.7299999999996</v>
      </c>
    </row>
    <row r="6532" spans="1:2">
      <c r="A6532" s="170">
        <v>43056</v>
      </c>
      <c r="B6532" s="169">
        <v>4662.04</v>
      </c>
    </row>
    <row r="6533" spans="1:2">
      <c r="A6533" s="170">
        <v>43057</v>
      </c>
      <c r="B6533" s="169">
        <v>4661.99</v>
      </c>
    </row>
    <row r="6534" spans="1:2">
      <c r="A6534" s="170">
        <v>43058</v>
      </c>
      <c r="B6534" s="169">
        <v>4661.91</v>
      </c>
    </row>
    <row r="6535" spans="1:2">
      <c r="A6535" s="170">
        <v>43059</v>
      </c>
      <c r="B6535" s="169">
        <v>4661.8500000000004</v>
      </c>
    </row>
    <row r="6536" spans="1:2">
      <c r="A6536" s="170">
        <v>43060</v>
      </c>
      <c r="B6536" s="169">
        <v>4661.83</v>
      </c>
    </row>
    <row r="6537" spans="1:2">
      <c r="A6537" s="170">
        <v>43061</v>
      </c>
      <c r="B6537" s="169">
        <v>4661.8100000000004</v>
      </c>
    </row>
    <row r="6538" spans="1:2">
      <c r="A6538" s="170">
        <v>43062</v>
      </c>
      <c r="B6538" s="169">
        <v>4661.79</v>
      </c>
    </row>
    <row r="6539" spans="1:2">
      <c r="A6539" s="170">
        <v>43063</v>
      </c>
      <c r="B6539" s="169">
        <v>4661.7700000000004</v>
      </c>
    </row>
    <row r="6540" spans="1:2">
      <c r="A6540" s="170">
        <v>43064</v>
      </c>
      <c r="B6540" s="169">
        <v>4661.75</v>
      </c>
    </row>
    <row r="6541" spans="1:2">
      <c r="A6541" s="170">
        <v>43065</v>
      </c>
      <c r="B6541" s="169">
        <v>4661.7299999999996</v>
      </c>
    </row>
    <row r="6542" spans="1:2">
      <c r="A6542" s="170">
        <v>43066</v>
      </c>
      <c r="B6542" s="169">
        <v>4661.75</v>
      </c>
    </row>
    <row r="6543" spans="1:2">
      <c r="A6543" s="170">
        <v>43067</v>
      </c>
      <c r="B6543" s="169">
        <v>4661.7299999999996</v>
      </c>
    </row>
    <row r="6544" spans="1:2">
      <c r="A6544" s="170">
        <v>43068</v>
      </c>
      <c r="B6544" s="169">
        <v>4661.71</v>
      </c>
    </row>
    <row r="6545" spans="1:2">
      <c r="A6545" s="170">
        <v>43069</v>
      </c>
      <c r="B6545" s="169">
        <v>4661.7</v>
      </c>
    </row>
    <row r="6546" spans="1:2">
      <c r="A6546" s="170">
        <v>43070</v>
      </c>
      <c r="B6546" s="169">
        <v>4661.71</v>
      </c>
    </row>
    <row r="6547" spans="1:2">
      <c r="A6547" s="170">
        <v>43071</v>
      </c>
      <c r="B6547" s="169">
        <v>4661.71</v>
      </c>
    </row>
    <row r="6548" spans="1:2">
      <c r="A6548" s="170">
        <v>43072</v>
      </c>
      <c r="B6548" s="169">
        <v>4661.72</v>
      </c>
    </row>
    <row r="6549" spans="1:2">
      <c r="A6549" s="170">
        <v>43073</v>
      </c>
      <c r="B6549" s="169">
        <v>4661.72</v>
      </c>
    </row>
    <row r="6550" spans="1:2">
      <c r="A6550" s="170">
        <v>43074</v>
      </c>
      <c r="B6550" s="169">
        <v>4661.68</v>
      </c>
    </row>
    <row r="6551" spans="1:2">
      <c r="A6551" s="170">
        <v>43075</v>
      </c>
      <c r="B6551" s="169">
        <v>4661.67</v>
      </c>
    </row>
    <row r="6552" spans="1:2">
      <c r="A6552" s="170">
        <v>43076</v>
      </c>
      <c r="B6552" s="169">
        <v>4661.66</v>
      </c>
    </row>
    <row r="6553" spans="1:2">
      <c r="A6553" s="170">
        <v>43077</v>
      </c>
      <c r="B6553" s="169">
        <v>4661.6000000000004</v>
      </c>
    </row>
    <row r="6554" spans="1:2">
      <c r="A6554" s="170">
        <v>43078</v>
      </c>
      <c r="B6554" s="169">
        <v>4661.54</v>
      </c>
    </row>
    <row r="6555" spans="1:2">
      <c r="A6555" s="170">
        <v>43079</v>
      </c>
      <c r="B6555" s="169">
        <v>4661.5</v>
      </c>
    </row>
    <row r="6556" spans="1:2">
      <c r="A6556" s="170">
        <v>43080</v>
      </c>
      <c r="B6556" s="169">
        <v>4661.47</v>
      </c>
    </row>
    <row r="6557" spans="1:2">
      <c r="A6557" s="170">
        <v>43081</v>
      </c>
      <c r="B6557" s="169">
        <v>4661.43</v>
      </c>
    </row>
    <row r="6558" spans="1:2">
      <c r="A6558" s="170">
        <v>43082</v>
      </c>
      <c r="B6558" s="169">
        <v>4661.41</v>
      </c>
    </row>
    <row r="6559" spans="1:2">
      <c r="A6559" s="170">
        <v>43083</v>
      </c>
      <c r="B6559" s="169">
        <v>4661.41</v>
      </c>
    </row>
    <row r="6560" spans="1:2">
      <c r="A6560" s="170">
        <v>43084</v>
      </c>
      <c r="B6560" s="169">
        <v>4661.3900000000003</v>
      </c>
    </row>
    <row r="6561" spans="1:2">
      <c r="A6561" s="170">
        <v>43085</v>
      </c>
      <c r="B6561" s="169">
        <v>4661.41</v>
      </c>
    </row>
    <row r="6562" spans="1:2">
      <c r="A6562" s="170">
        <v>43086</v>
      </c>
      <c r="B6562" s="169">
        <v>4661.3999999999996</v>
      </c>
    </row>
    <row r="6563" spans="1:2">
      <c r="A6563" s="170">
        <v>43087</v>
      </c>
      <c r="B6563" s="169">
        <v>4661.3999999999996</v>
      </c>
    </row>
    <row r="6564" spans="1:2">
      <c r="A6564" s="170">
        <v>43088</v>
      </c>
      <c r="B6564" s="169">
        <v>4661.41</v>
      </c>
    </row>
    <row r="6565" spans="1:2">
      <c r="A6565" s="170">
        <v>43089</v>
      </c>
      <c r="B6565" s="169">
        <v>4661.43</v>
      </c>
    </row>
    <row r="6566" spans="1:2">
      <c r="A6566" s="170">
        <v>43090</v>
      </c>
      <c r="B6566" s="169">
        <v>4661.42</v>
      </c>
    </row>
    <row r="6567" spans="1:2">
      <c r="A6567" s="170">
        <v>43091</v>
      </c>
      <c r="B6567" s="169">
        <v>4661.3900000000003</v>
      </c>
    </row>
    <row r="6568" spans="1:2">
      <c r="A6568" s="170">
        <v>43092</v>
      </c>
      <c r="B6568" s="169">
        <v>4661.42</v>
      </c>
    </row>
    <row r="6569" spans="1:2">
      <c r="A6569" s="170">
        <v>43093</v>
      </c>
      <c r="B6569" s="169">
        <v>4661.3999999999996</v>
      </c>
    </row>
    <row r="6570" spans="1:2">
      <c r="A6570" s="170">
        <v>43094</v>
      </c>
      <c r="B6570" s="169">
        <v>4661.41</v>
      </c>
    </row>
    <row r="6571" spans="1:2">
      <c r="A6571" s="170">
        <v>43095</v>
      </c>
      <c r="B6571" s="169">
        <v>4661.3999999999996</v>
      </c>
    </row>
    <row r="6572" spans="1:2">
      <c r="A6572" s="170">
        <v>43096</v>
      </c>
      <c r="B6572" s="169">
        <v>4661.3999999999996</v>
      </c>
    </row>
    <row r="6573" spans="1:2">
      <c r="A6573" s="170">
        <v>43097</v>
      </c>
      <c r="B6573" s="169">
        <v>4661.3900000000003</v>
      </c>
    </row>
    <row r="6574" spans="1:2">
      <c r="A6574" s="170">
        <v>43098</v>
      </c>
      <c r="B6574" s="169">
        <v>4661.3900000000003</v>
      </c>
    </row>
    <row r="6575" spans="1:2">
      <c r="A6575" s="170">
        <v>43099</v>
      </c>
      <c r="B6575" s="169">
        <v>4661.3900000000003</v>
      </c>
    </row>
    <row r="6576" spans="1:2">
      <c r="A6576" s="170">
        <v>43100</v>
      </c>
      <c r="B6576" s="169">
        <v>4661.38</v>
      </c>
    </row>
    <row r="6577" spans="1:2">
      <c r="A6577" s="170">
        <v>43101</v>
      </c>
      <c r="B6577" s="169">
        <v>4661.3599999999997</v>
      </c>
    </row>
    <row r="6578" spans="1:2">
      <c r="A6578" s="170">
        <v>43102</v>
      </c>
      <c r="B6578" s="169">
        <v>4661.3500000000004</v>
      </c>
    </row>
    <row r="6579" spans="1:2">
      <c r="A6579" s="170">
        <v>43103</v>
      </c>
      <c r="B6579" s="169">
        <v>4661.34</v>
      </c>
    </row>
    <row r="6580" spans="1:2">
      <c r="A6580" s="170">
        <v>43104</v>
      </c>
      <c r="B6580" s="169">
        <v>4661.33</v>
      </c>
    </row>
    <row r="6581" spans="1:2">
      <c r="A6581" s="170">
        <v>43105</v>
      </c>
      <c r="B6581" s="169">
        <v>4661.3500000000004</v>
      </c>
    </row>
    <row r="6582" spans="1:2">
      <c r="A6582" s="170">
        <v>43106</v>
      </c>
      <c r="B6582" s="169">
        <v>4661.38</v>
      </c>
    </row>
    <row r="6583" spans="1:2">
      <c r="A6583" s="170">
        <v>43107</v>
      </c>
      <c r="B6583" s="169">
        <v>4661.37</v>
      </c>
    </row>
    <row r="6584" spans="1:2">
      <c r="A6584" s="170">
        <v>43108</v>
      </c>
      <c r="B6584" s="169">
        <v>4661.37</v>
      </c>
    </row>
    <row r="6585" spans="1:2">
      <c r="A6585" s="170">
        <v>43109</v>
      </c>
      <c r="B6585" s="169">
        <v>4661.3999999999996</v>
      </c>
    </row>
    <row r="6586" spans="1:2">
      <c r="A6586" s="170">
        <v>43110</v>
      </c>
      <c r="B6586" s="169">
        <v>4661.54</v>
      </c>
    </row>
    <row r="6587" spans="1:2">
      <c r="A6587" s="170">
        <v>43111</v>
      </c>
      <c r="B6587" s="169">
        <v>4661.5600000000004</v>
      </c>
    </row>
    <row r="6588" spans="1:2">
      <c r="A6588" s="170">
        <v>43112</v>
      </c>
      <c r="B6588" s="169">
        <v>4661.55</v>
      </c>
    </row>
    <row r="6589" spans="1:2">
      <c r="A6589" s="170">
        <v>43113</v>
      </c>
      <c r="B6589" s="169">
        <v>4661.53</v>
      </c>
    </row>
    <row r="6590" spans="1:2">
      <c r="A6590" s="170">
        <v>43114</v>
      </c>
      <c r="B6590" s="169">
        <v>4661.51</v>
      </c>
    </row>
    <row r="6591" spans="1:2">
      <c r="A6591" s="170">
        <v>43115</v>
      </c>
      <c r="B6591" s="169">
        <v>4661.49</v>
      </c>
    </row>
    <row r="6592" spans="1:2">
      <c r="A6592" s="170">
        <v>43116</v>
      </c>
      <c r="B6592" s="169">
        <v>4661.47</v>
      </c>
    </row>
    <row r="6593" spans="1:2">
      <c r="A6593" s="170">
        <v>43117</v>
      </c>
      <c r="B6593" s="169">
        <v>4661.45</v>
      </c>
    </row>
    <row r="6594" spans="1:2">
      <c r="A6594" s="170">
        <v>43118</v>
      </c>
      <c r="B6594" s="169">
        <v>4661.4399999999996</v>
      </c>
    </row>
    <row r="6595" spans="1:2">
      <c r="A6595" s="170">
        <v>43119</v>
      </c>
      <c r="B6595" s="169">
        <v>4661.49</v>
      </c>
    </row>
    <row r="6596" spans="1:2">
      <c r="A6596" s="170">
        <v>43120</v>
      </c>
      <c r="B6596" s="169">
        <v>4661.49</v>
      </c>
    </row>
    <row r="6597" spans="1:2">
      <c r="A6597" s="170">
        <v>43121</v>
      </c>
      <c r="B6597" s="169">
        <v>4661.4799999999996</v>
      </c>
    </row>
    <row r="6598" spans="1:2">
      <c r="A6598" s="170">
        <v>43122</v>
      </c>
      <c r="B6598" s="169">
        <v>4661.4399999999996</v>
      </c>
    </row>
    <row r="6599" spans="1:2">
      <c r="A6599" s="170">
        <v>43123</v>
      </c>
      <c r="B6599" s="169">
        <v>4661.43</v>
      </c>
    </row>
    <row r="6600" spans="1:2">
      <c r="A6600" s="170">
        <v>43124</v>
      </c>
      <c r="B6600" s="169">
        <v>4661.42</v>
      </c>
    </row>
    <row r="6601" spans="1:2">
      <c r="A6601" s="170">
        <v>43125</v>
      </c>
      <c r="B6601" s="169">
        <v>4661.43</v>
      </c>
    </row>
    <row r="6602" spans="1:2">
      <c r="A6602" s="170">
        <v>43126</v>
      </c>
      <c r="B6602" s="169">
        <v>4661.42</v>
      </c>
    </row>
    <row r="6603" spans="1:2">
      <c r="A6603" s="170">
        <v>43127</v>
      </c>
      <c r="B6603" s="169">
        <v>4661.41</v>
      </c>
    </row>
    <row r="6604" spans="1:2">
      <c r="A6604" s="170">
        <v>43128</v>
      </c>
      <c r="B6604" s="169">
        <v>4661.41</v>
      </c>
    </row>
    <row r="6605" spans="1:2">
      <c r="A6605" s="170">
        <v>43129</v>
      </c>
      <c r="B6605" s="169">
        <v>4661.3999999999996</v>
      </c>
    </row>
    <row r="6606" spans="1:2">
      <c r="A6606" s="170">
        <v>43130</v>
      </c>
      <c r="B6606" s="169">
        <v>4661.3999999999996</v>
      </c>
    </row>
    <row r="6607" spans="1:2">
      <c r="A6607" s="170">
        <v>43131</v>
      </c>
      <c r="B6607" s="169">
        <v>4661.41</v>
      </c>
    </row>
    <row r="6608" spans="1:2">
      <c r="A6608" s="170">
        <v>43132</v>
      </c>
      <c r="B6608" s="169">
        <v>4661.41</v>
      </c>
    </row>
    <row r="6609" spans="1:2">
      <c r="A6609" s="170">
        <v>43133</v>
      </c>
      <c r="B6609" s="169">
        <v>4661.43</v>
      </c>
    </row>
    <row r="6610" spans="1:2">
      <c r="A6610" s="170">
        <v>43134</v>
      </c>
      <c r="B6610" s="169">
        <v>4661.47</v>
      </c>
    </row>
    <row r="6611" spans="1:2">
      <c r="A6611" s="170">
        <v>43135</v>
      </c>
      <c r="B6611" s="169">
        <v>4661.7</v>
      </c>
    </row>
    <row r="6612" spans="1:2">
      <c r="A6612" s="170">
        <v>43136</v>
      </c>
      <c r="B6612" s="169">
        <v>4662.09</v>
      </c>
    </row>
    <row r="6613" spans="1:2">
      <c r="A6613" s="170">
        <v>43137</v>
      </c>
      <c r="B6613" s="169">
        <v>4662.4399999999996</v>
      </c>
    </row>
    <row r="6614" spans="1:2">
      <c r="A6614" s="170">
        <v>43138</v>
      </c>
      <c r="B6614" s="169">
        <v>4662.7700000000004</v>
      </c>
    </row>
    <row r="6615" spans="1:2">
      <c r="A6615" s="170">
        <v>43139</v>
      </c>
      <c r="B6615" s="169">
        <v>4663.0600000000004</v>
      </c>
    </row>
    <row r="6616" spans="1:2">
      <c r="A6616" s="170">
        <v>43140</v>
      </c>
      <c r="B6616" s="169">
        <v>4663.3500000000004</v>
      </c>
    </row>
    <row r="6617" spans="1:2">
      <c r="A6617" s="170">
        <v>43141</v>
      </c>
      <c r="B6617" s="169">
        <v>4663.63</v>
      </c>
    </row>
    <row r="6618" spans="1:2">
      <c r="A6618" s="170">
        <v>43142</v>
      </c>
      <c r="B6618" s="169">
        <v>4663.8900000000003</v>
      </c>
    </row>
    <row r="6619" spans="1:2">
      <c r="A6619" s="170">
        <v>43143</v>
      </c>
      <c r="B6619" s="169">
        <v>4664.16</v>
      </c>
    </row>
    <row r="6620" spans="1:2">
      <c r="A6620" s="170">
        <v>43144</v>
      </c>
      <c r="B6620" s="169">
        <v>4664.41</v>
      </c>
    </row>
    <row r="6621" spans="1:2">
      <c r="A6621" s="170">
        <v>43145</v>
      </c>
      <c r="B6621" s="169">
        <v>4664.66</v>
      </c>
    </row>
    <row r="6622" spans="1:2">
      <c r="A6622" s="170">
        <v>43146</v>
      </c>
      <c r="B6622" s="169">
        <v>4664.91</v>
      </c>
    </row>
    <row r="6623" spans="1:2">
      <c r="A6623" s="170">
        <v>43147</v>
      </c>
      <c r="B6623" s="169">
        <v>4665.1400000000003</v>
      </c>
    </row>
    <row r="6624" spans="1:2">
      <c r="A6624" s="170">
        <v>43148</v>
      </c>
      <c r="B6624" s="169">
        <v>4665.38</v>
      </c>
    </row>
    <row r="6625" spans="1:2">
      <c r="A6625" s="170">
        <v>43149</v>
      </c>
      <c r="B6625" s="169">
        <v>4665.71</v>
      </c>
    </row>
    <row r="6626" spans="1:2">
      <c r="A6626" s="170">
        <v>43150</v>
      </c>
      <c r="B6626" s="169">
        <v>4665.96</v>
      </c>
    </row>
    <row r="6627" spans="1:2">
      <c r="A6627" s="170">
        <v>43151</v>
      </c>
      <c r="B6627" s="169">
        <v>4666.2</v>
      </c>
    </row>
    <row r="6628" spans="1:2">
      <c r="A6628" s="170">
        <v>43152</v>
      </c>
      <c r="B6628" s="169">
        <v>4666.3999999999996</v>
      </c>
    </row>
    <row r="6629" spans="1:2">
      <c r="A6629" s="170">
        <v>43153</v>
      </c>
      <c r="B6629" s="169">
        <v>4666.63</v>
      </c>
    </row>
    <row r="6630" spans="1:2">
      <c r="A6630" s="170">
        <v>43154</v>
      </c>
      <c r="B6630" s="169">
        <v>4666.74</v>
      </c>
    </row>
    <row r="6631" spans="1:2">
      <c r="A6631" s="170">
        <v>43155</v>
      </c>
      <c r="B6631" s="169">
        <v>4666.6000000000004</v>
      </c>
    </row>
    <row r="6632" spans="1:2">
      <c r="A6632" s="170">
        <v>43156</v>
      </c>
      <c r="B6632" s="169">
        <v>4666.4799999999996</v>
      </c>
    </row>
    <row r="6633" spans="1:2">
      <c r="A6633" s="170">
        <v>43157</v>
      </c>
      <c r="B6633" s="169">
        <v>4666.3599999999997</v>
      </c>
    </row>
    <row r="6634" spans="1:2">
      <c r="A6634" s="170">
        <v>43158</v>
      </c>
      <c r="B6634" s="169">
        <v>4666.25</v>
      </c>
    </row>
    <row r="6635" spans="1:2">
      <c r="A6635" s="170">
        <v>43159</v>
      </c>
      <c r="B6635" s="169">
        <v>4666.1350000000002</v>
      </c>
    </row>
    <row r="6636" spans="1:2">
      <c r="A6636" s="170">
        <v>43160</v>
      </c>
      <c r="B6636" s="169">
        <v>4666.03</v>
      </c>
    </row>
    <row r="6637" spans="1:2">
      <c r="A6637" s="170">
        <v>43161</v>
      </c>
      <c r="B6637" s="169">
        <v>4665.95</v>
      </c>
    </row>
    <row r="6638" spans="1:2">
      <c r="A6638" s="170">
        <v>43162</v>
      </c>
      <c r="B6638" s="169">
        <v>4665.8500000000004</v>
      </c>
    </row>
    <row r="6639" spans="1:2">
      <c r="A6639" s="170">
        <v>43163</v>
      </c>
      <c r="B6639" s="169">
        <v>4665.7700000000004</v>
      </c>
    </row>
    <row r="6640" spans="1:2">
      <c r="A6640" s="170">
        <v>43164</v>
      </c>
      <c r="B6640" s="169">
        <v>4665.68</v>
      </c>
    </row>
    <row r="6641" spans="1:2">
      <c r="A6641" s="170">
        <v>43165</v>
      </c>
      <c r="B6641" s="169">
        <v>4665.57</v>
      </c>
    </row>
    <row r="6642" spans="1:2">
      <c r="A6642" s="170">
        <v>43166</v>
      </c>
      <c r="B6642" s="169">
        <v>4665.47</v>
      </c>
    </row>
    <row r="6643" spans="1:2">
      <c r="A6643" s="170">
        <v>43167</v>
      </c>
      <c r="B6643" s="169">
        <v>4665.38</v>
      </c>
    </row>
    <row r="6644" spans="1:2">
      <c r="A6644" s="170">
        <v>43168</v>
      </c>
      <c r="B6644" s="169">
        <v>4665.3</v>
      </c>
    </row>
    <row r="6645" spans="1:2">
      <c r="A6645" s="170">
        <v>43169</v>
      </c>
      <c r="B6645" s="169">
        <v>4665.25</v>
      </c>
    </row>
    <row r="6646" spans="1:2">
      <c r="A6646" s="170">
        <v>43170</v>
      </c>
      <c r="B6646" s="169">
        <v>4665.2299999999996</v>
      </c>
    </row>
    <row r="6647" spans="1:2">
      <c r="A6647" s="170">
        <v>43171</v>
      </c>
      <c r="B6647" s="169">
        <v>4665.29</v>
      </c>
    </row>
    <row r="6648" spans="1:2">
      <c r="A6648" s="170">
        <v>43172</v>
      </c>
      <c r="B6648" s="169">
        <v>4665.3900000000003</v>
      </c>
    </row>
    <row r="6649" spans="1:2">
      <c r="A6649" s="170">
        <v>43173</v>
      </c>
      <c r="B6649" s="169">
        <v>4665.7299999999996</v>
      </c>
    </row>
    <row r="6650" spans="1:2">
      <c r="A6650" s="170">
        <v>43174</v>
      </c>
      <c r="B6650" s="169">
        <v>4666.1333299999997</v>
      </c>
    </row>
    <row r="6651" spans="1:2">
      <c r="A6651" s="170">
        <v>43175</v>
      </c>
      <c r="B6651" s="169">
        <v>4666.33</v>
      </c>
    </row>
    <row r="6652" spans="1:2">
      <c r="A6652" s="170">
        <v>43176</v>
      </c>
      <c r="B6652" s="169">
        <v>4666.47</v>
      </c>
    </row>
    <row r="6653" spans="1:2">
      <c r="A6653" s="170">
        <v>43177</v>
      </c>
      <c r="B6653" s="169">
        <v>4666.51</v>
      </c>
    </row>
    <row r="6654" spans="1:2">
      <c r="A6654" s="170">
        <v>43178</v>
      </c>
      <c r="B6654" s="169">
        <v>4666.53</v>
      </c>
    </row>
    <row r="6655" spans="1:2">
      <c r="A6655" s="170">
        <v>43179</v>
      </c>
      <c r="B6655" s="169">
        <v>4666.54</v>
      </c>
    </row>
    <row r="6656" spans="1:2">
      <c r="A6656" s="170">
        <v>43180</v>
      </c>
      <c r="B6656" s="169">
        <v>4666.6400000000003</v>
      </c>
    </row>
    <row r="6657" spans="1:2">
      <c r="A6657" s="170">
        <v>43181</v>
      </c>
      <c r="B6657" s="169">
        <v>4667.3900000000003</v>
      </c>
    </row>
    <row r="6658" spans="1:2">
      <c r="A6658" s="170">
        <v>43182</v>
      </c>
      <c r="B6658" s="169">
        <v>4669.3100000000004</v>
      </c>
    </row>
    <row r="6659" spans="1:2">
      <c r="A6659" s="170">
        <v>43183</v>
      </c>
      <c r="B6659" s="169">
        <v>4668.95</v>
      </c>
    </row>
    <row r="6660" spans="1:2">
      <c r="A6660" s="170">
        <v>43184</v>
      </c>
      <c r="B6660" s="169">
        <v>4668.41</v>
      </c>
    </row>
    <row r="6661" spans="1:2">
      <c r="A6661" s="170">
        <v>43185</v>
      </c>
      <c r="B6661" s="169">
        <v>4667.84</v>
      </c>
    </row>
    <row r="6662" spans="1:2">
      <c r="A6662" s="170">
        <v>43186</v>
      </c>
      <c r="B6662" s="169">
        <v>4667.26</v>
      </c>
    </row>
    <row r="6663" spans="1:2">
      <c r="A6663" s="170">
        <v>43187</v>
      </c>
      <c r="B6663" s="169">
        <v>4666.79</v>
      </c>
    </row>
    <row r="6664" spans="1:2">
      <c r="A6664" s="170">
        <v>43188</v>
      </c>
      <c r="B6664" s="169">
        <v>4666.3900000000003</v>
      </c>
    </row>
    <row r="6665" spans="1:2">
      <c r="A6665" s="170">
        <v>43189</v>
      </c>
      <c r="B6665" s="169">
        <v>4666.01</v>
      </c>
    </row>
    <row r="6666" spans="1:2">
      <c r="A6666" s="170">
        <v>43190</v>
      </c>
      <c r="B6666" s="169">
        <v>4665.96</v>
      </c>
    </row>
    <row r="6667" spans="1:2">
      <c r="A6667" s="170">
        <v>43191</v>
      </c>
      <c r="B6667" s="169">
        <v>4666.34</v>
      </c>
    </row>
    <row r="6668" spans="1:2">
      <c r="A6668" s="170">
        <v>43192</v>
      </c>
      <c r="B6668" s="169">
        <v>4666.83</v>
      </c>
    </row>
    <row r="6669" spans="1:2">
      <c r="A6669" s="170">
        <v>43193</v>
      </c>
      <c r="B6669" s="169">
        <v>4667.21</v>
      </c>
    </row>
    <row r="6670" spans="1:2">
      <c r="A6670" s="170">
        <v>43194</v>
      </c>
      <c r="B6670" s="169">
        <v>4667.32</v>
      </c>
    </row>
    <row r="6671" spans="1:2">
      <c r="A6671" s="170">
        <v>43195</v>
      </c>
      <c r="B6671" s="169">
        <v>4667.3</v>
      </c>
    </row>
    <row r="6672" spans="1:2">
      <c r="A6672" s="170">
        <v>43196</v>
      </c>
      <c r="B6672" s="169">
        <v>4667.66</v>
      </c>
    </row>
    <row r="6673" spans="1:2">
      <c r="A6673" s="170">
        <v>43197</v>
      </c>
      <c r="B6673" s="169">
        <v>4668.25</v>
      </c>
    </row>
    <row r="6674" spans="1:2">
      <c r="A6674" s="170">
        <v>43198</v>
      </c>
      <c r="B6674" s="169">
        <v>4668.8900000000003</v>
      </c>
    </row>
    <row r="6675" spans="1:2">
      <c r="A6675" s="170">
        <v>43199</v>
      </c>
      <c r="B6675" s="169">
        <v>4669.04</v>
      </c>
    </row>
    <row r="6676" spans="1:2">
      <c r="A6676" s="170">
        <v>43200</v>
      </c>
      <c r="B6676" s="169">
        <v>4669.04</v>
      </c>
    </row>
    <row r="6677" spans="1:2">
      <c r="A6677" s="170">
        <v>43201</v>
      </c>
      <c r="B6677" s="169">
        <v>4669.03</v>
      </c>
    </row>
    <row r="6678" spans="1:2">
      <c r="A6678" s="170">
        <v>43202</v>
      </c>
      <c r="B6678" s="169">
        <v>4669.34</v>
      </c>
    </row>
    <row r="6679" spans="1:2">
      <c r="A6679" s="170">
        <v>43203</v>
      </c>
      <c r="B6679" s="169">
        <v>4669.43</v>
      </c>
    </row>
    <row r="6680" spans="1:2">
      <c r="A6680" s="170">
        <v>43204</v>
      </c>
      <c r="B6680" s="169">
        <v>4669.41</v>
      </c>
    </row>
    <row r="6681" spans="1:2">
      <c r="A6681" s="170">
        <v>43205</v>
      </c>
      <c r="B6681" s="169">
        <v>4669.3599999999997</v>
      </c>
    </row>
    <row r="6682" spans="1:2">
      <c r="A6682" s="170">
        <v>43206</v>
      </c>
      <c r="B6682" s="169">
        <v>4669.25</v>
      </c>
    </row>
    <row r="6683" spans="1:2">
      <c r="A6683" s="170">
        <v>43207</v>
      </c>
      <c r="B6683" s="169">
        <v>4669.2</v>
      </c>
    </row>
    <row r="6684" spans="1:2">
      <c r="A6684" s="170">
        <v>43208</v>
      </c>
      <c r="B6684" s="169">
        <v>4669.07</v>
      </c>
    </row>
    <row r="6685" spans="1:2">
      <c r="A6685" s="170">
        <v>43209</v>
      </c>
      <c r="B6685" s="169">
        <v>4668.91</v>
      </c>
    </row>
    <row r="6686" spans="1:2">
      <c r="A6686" s="170">
        <v>43210</v>
      </c>
      <c r="B6686" s="169">
        <v>4668.76</v>
      </c>
    </row>
    <row r="6687" spans="1:2">
      <c r="A6687" s="170">
        <v>43211</v>
      </c>
      <c r="B6687" s="169">
        <v>4668.78</v>
      </c>
    </row>
    <row r="6688" spans="1:2">
      <c r="A6688" s="170">
        <v>43212</v>
      </c>
      <c r="B6688" s="169">
        <v>4668.8599999999997</v>
      </c>
    </row>
    <row r="6689" spans="1:2">
      <c r="A6689" s="170">
        <v>43213</v>
      </c>
      <c r="B6689" s="169">
        <v>4669.1000000000004</v>
      </c>
    </row>
    <row r="6690" spans="1:2">
      <c r="A6690" s="170">
        <v>43214</v>
      </c>
      <c r="B6690" s="169">
        <v>4669.3100000000004</v>
      </c>
    </row>
    <row r="6691" spans="1:2">
      <c r="A6691" s="170">
        <v>43215</v>
      </c>
      <c r="B6691" s="169">
        <v>4669.46</v>
      </c>
    </row>
    <row r="6692" spans="1:2">
      <c r="A6692" s="170">
        <v>43216</v>
      </c>
      <c r="B6692" s="169">
        <v>4669.6000000000004</v>
      </c>
    </row>
    <row r="6693" spans="1:2">
      <c r="A6693" s="170">
        <v>43217</v>
      </c>
      <c r="B6693" s="169">
        <v>4669.76</v>
      </c>
    </row>
    <row r="6694" spans="1:2">
      <c r="A6694" s="170">
        <v>43218</v>
      </c>
      <c r="B6694" s="169">
        <v>4669.95</v>
      </c>
    </row>
    <row r="6695" spans="1:2">
      <c r="A6695" s="170">
        <v>43219</v>
      </c>
      <c r="B6695" s="169">
        <v>4670.1899999999996</v>
      </c>
    </row>
    <row r="6696" spans="1:2">
      <c r="A6696" s="170">
        <v>43220</v>
      </c>
      <c r="B6696" s="169">
        <v>4670.49</v>
      </c>
    </row>
    <row r="6697" spans="1:2">
      <c r="A6697" s="170">
        <v>43221</v>
      </c>
      <c r="B6697" s="169">
        <v>4670.6099999999997</v>
      </c>
    </row>
    <row r="6698" spans="1:2">
      <c r="A6698" s="170">
        <v>43222</v>
      </c>
      <c r="B6698" s="169">
        <v>4670.7299999999996</v>
      </c>
    </row>
    <row r="6699" spans="1:2">
      <c r="A6699" s="170">
        <v>43223</v>
      </c>
      <c r="B6699" s="169">
        <v>4671.0200000000004</v>
      </c>
    </row>
    <row r="6700" spans="1:2">
      <c r="A6700" s="170">
        <v>43224</v>
      </c>
      <c r="B6700" s="169">
        <v>4671.26</v>
      </c>
    </row>
    <row r="6701" spans="1:2">
      <c r="A6701" s="170">
        <v>43225</v>
      </c>
      <c r="B6701" s="169">
        <v>4671.4799999999996</v>
      </c>
    </row>
    <row r="6702" spans="1:2">
      <c r="A6702" s="170">
        <v>43226</v>
      </c>
      <c r="B6702" s="169">
        <v>4671.75</v>
      </c>
    </row>
    <row r="6703" spans="1:2">
      <c r="A6703" s="170">
        <v>43227</v>
      </c>
      <c r="B6703" s="169">
        <v>4672.05</v>
      </c>
    </row>
    <row r="6704" spans="1:2">
      <c r="A6704" s="170">
        <v>43228</v>
      </c>
      <c r="B6704" s="169">
        <v>4672.3599999999997</v>
      </c>
    </row>
    <row r="6705" spans="1:2">
      <c r="A6705" s="170">
        <v>43229</v>
      </c>
      <c r="B6705" s="169">
        <v>4672.5600000000004</v>
      </c>
    </row>
    <row r="6706" spans="1:2">
      <c r="A6706" s="170">
        <v>43230</v>
      </c>
      <c r="B6706" s="169">
        <v>4672.47</v>
      </c>
    </row>
    <row r="6707" spans="1:2">
      <c r="A6707" s="170">
        <v>43231</v>
      </c>
      <c r="B6707" s="169">
        <v>4672.4399999999996</v>
      </c>
    </row>
    <row r="6708" spans="1:2">
      <c r="A6708" s="170">
        <v>43232</v>
      </c>
      <c r="B6708" s="169">
        <v>4672.4399999999996</v>
      </c>
    </row>
    <row r="6709" spans="1:2">
      <c r="A6709" s="170">
        <v>43233</v>
      </c>
      <c r="B6709" s="169">
        <v>4672.3</v>
      </c>
    </row>
    <row r="6710" spans="1:2">
      <c r="A6710" s="170">
        <v>43234</v>
      </c>
      <c r="B6710" s="169">
        <v>4672.1099999999997</v>
      </c>
    </row>
    <row r="6711" spans="1:2">
      <c r="A6711" s="170">
        <v>43235</v>
      </c>
      <c r="B6711" s="169">
        <v>4672.01</v>
      </c>
    </row>
    <row r="6712" spans="1:2">
      <c r="A6712" s="170">
        <v>43236</v>
      </c>
      <c r="B6712" s="169">
        <v>4672.1000000000004</v>
      </c>
    </row>
    <row r="6713" spans="1:2">
      <c r="A6713" s="170">
        <v>43237</v>
      </c>
      <c r="B6713" s="169">
        <v>4672.1400000000003</v>
      </c>
    </row>
    <row r="6714" spans="1:2">
      <c r="A6714" s="170">
        <v>43238</v>
      </c>
      <c r="B6714" s="169">
        <v>4672.22</v>
      </c>
    </row>
    <row r="6715" spans="1:2">
      <c r="A6715" s="170">
        <v>43239</v>
      </c>
      <c r="B6715" s="169">
        <v>4672.2299999999996</v>
      </c>
    </row>
    <row r="6716" spans="1:2">
      <c r="A6716" s="170">
        <v>43240</v>
      </c>
      <c r="B6716" s="169">
        <v>4672.18</v>
      </c>
    </row>
    <row r="6717" spans="1:2">
      <c r="A6717" s="170">
        <v>43241</v>
      </c>
      <c r="B6717" s="169">
        <v>4672.1099999999997</v>
      </c>
    </row>
    <row r="6718" spans="1:2">
      <c r="A6718" s="170">
        <v>43242</v>
      </c>
      <c r="B6718" s="169">
        <v>4672.1099999999997</v>
      </c>
    </row>
    <row r="6719" spans="1:2">
      <c r="A6719" s="170">
        <v>43243</v>
      </c>
      <c r="B6719" s="169">
        <v>4672.4799999999996</v>
      </c>
    </row>
    <row r="6720" spans="1:2">
      <c r="A6720" s="170">
        <v>43244</v>
      </c>
      <c r="B6720" s="169">
        <v>4672.6000000000004</v>
      </c>
    </row>
    <row r="6721" spans="1:2">
      <c r="A6721" s="170">
        <v>43245</v>
      </c>
      <c r="B6721" s="169">
        <v>4672.5</v>
      </c>
    </row>
    <row r="6722" spans="1:2">
      <c r="A6722" s="170">
        <v>43246</v>
      </c>
      <c r="B6722" s="169">
        <v>4672.37</v>
      </c>
    </row>
    <row r="6723" spans="1:2">
      <c r="A6723" s="170">
        <v>43247</v>
      </c>
      <c r="B6723" s="169">
        <v>4672.2700000000004</v>
      </c>
    </row>
    <row r="6724" spans="1:2">
      <c r="A6724" s="170">
        <v>43248</v>
      </c>
      <c r="B6724" s="169">
        <v>4672.22</v>
      </c>
    </row>
    <row r="6725" spans="1:2">
      <c r="A6725" s="170">
        <v>43249</v>
      </c>
      <c r="B6725" s="169">
        <v>4672.1099999999997</v>
      </c>
    </row>
    <row r="6726" spans="1:2">
      <c r="A6726" s="170">
        <v>43250</v>
      </c>
      <c r="B6726" s="169">
        <v>4672.0200000000004</v>
      </c>
    </row>
    <row r="6727" spans="1:2">
      <c r="A6727" s="170">
        <v>43251</v>
      </c>
      <c r="B6727" s="169">
        <v>4672.01</v>
      </c>
    </row>
    <row r="6728" spans="1:2">
      <c r="A6728" s="170">
        <v>43252</v>
      </c>
      <c r="B6728" s="169">
        <v>4672.1099999999997</v>
      </c>
    </row>
    <row r="6729" spans="1:2">
      <c r="A6729" s="170">
        <v>43253</v>
      </c>
      <c r="B6729" s="169">
        <v>4672.12</v>
      </c>
    </row>
    <row r="6730" spans="1:2">
      <c r="A6730" s="170">
        <v>43254</v>
      </c>
      <c r="B6730" s="169">
        <v>4672.13</v>
      </c>
    </row>
    <row r="6731" spans="1:2">
      <c r="A6731" s="170">
        <v>43255</v>
      </c>
      <c r="B6731" s="169">
        <v>4672.08</v>
      </c>
    </row>
    <row r="6732" spans="1:2">
      <c r="A6732" s="170">
        <v>43256</v>
      </c>
      <c r="B6732" s="169">
        <v>4671.8900000000003</v>
      </c>
    </row>
    <row r="6733" spans="1:2">
      <c r="A6733" s="170">
        <v>43257</v>
      </c>
      <c r="B6733" s="169">
        <v>4671.68</v>
      </c>
    </row>
    <row r="6734" spans="1:2">
      <c r="A6734" s="170">
        <v>43258</v>
      </c>
      <c r="B6734" s="169">
        <v>4671.43</v>
      </c>
    </row>
    <row r="6735" spans="1:2">
      <c r="A6735" s="170">
        <v>43259</v>
      </c>
      <c r="B6735" s="169">
        <v>4671.1899999999996</v>
      </c>
    </row>
    <row r="6736" spans="1:2">
      <c r="A6736" s="170">
        <v>43260</v>
      </c>
      <c r="B6736" s="169">
        <v>4670.9399999999996</v>
      </c>
    </row>
    <row r="6737" spans="1:2">
      <c r="A6737" s="170">
        <v>43261</v>
      </c>
      <c r="B6737" s="169">
        <v>4670.7299999999996</v>
      </c>
    </row>
    <row r="6738" spans="1:2">
      <c r="A6738" s="170">
        <v>43262</v>
      </c>
      <c r="B6738" s="169">
        <v>4670.47</v>
      </c>
    </row>
    <row r="6739" spans="1:2">
      <c r="A6739" s="170">
        <v>43263</v>
      </c>
      <c r="B6739" s="169">
        <v>4670.1499999999996</v>
      </c>
    </row>
    <row r="6740" spans="1:2">
      <c r="A6740" s="170">
        <v>43264</v>
      </c>
      <c r="B6740" s="169">
        <v>4669.79</v>
      </c>
    </row>
    <row r="6741" spans="1:2">
      <c r="A6741" s="170">
        <v>43265</v>
      </c>
      <c r="B6741" s="169">
        <v>4669.43</v>
      </c>
    </row>
    <row r="6742" spans="1:2">
      <c r="A6742" s="170">
        <v>43266</v>
      </c>
      <c r="B6742" s="169">
        <v>4669.08</v>
      </c>
    </row>
    <row r="6743" spans="1:2">
      <c r="A6743" s="170">
        <v>43267</v>
      </c>
      <c r="B6743" s="169">
        <v>4668.71</v>
      </c>
    </row>
    <row r="6744" spans="1:2">
      <c r="A6744" s="170">
        <v>43268</v>
      </c>
      <c r="B6744" s="169">
        <v>4668.3100000000004</v>
      </c>
    </row>
    <row r="6745" spans="1:2">
      <c r="A6745" s="170">
        <v>43269</v>
      </c>
      <c r="B6745" s="169">
        <v>4667.91</v>
      </c>
    </row>
    <row r="6746" spans="1:2">
      <c r="A6746" s="170">
        <v>43270</v>
      </c>
      <c r="B6746" s="169">
        <v>4667.54</v>
      </c>
    </row>
    <row r="6747" spans="1:2">
      <c r="A6747" s="170">
        <v>43271</v>
      </c>
      <c r="B6747" s="169">
        <v>4667.13</v>
      </c>
    </row>
    <row r="6748" spans="1:2">
      <c r="A6748" s="170">
        <v>43272</v>
      </c>
      <c r="B6748" s="169">
        <v>4666.7</v>
      </c>
    </row>
    <row r="6749" spans="1:2">
      <c r="A6749" s="170">
        <v>43273</v>
      </c>
      <c r="B6749" s="169">
        <v>4666.29</v>
      </c>
    </row>
    <row r="6750" spans="1:2">
      <c r="A6750" s="170">
        <v>43274</v>
      </c>
      <c r="B6750" s="169">
        <v>4665.8900000000003</v>
      </c>
    </row>
    <row r="6751" spans="1:2">
      <c r="A6751" s="170">
        <v>43275</v>
      </c>
      <c r="B6751" s="169">
        <v>4665.53</v>
      </c>
    </row>
    <row r="6752" spans="1:2">
      <c r="A6752" s="170">
        <v>43276</v>
      </c>
      <c r="B6752" s="169">
        <v>4665.16</v>
      </c>
    </row>
    <row r="6753" spans="1:2">
      <c r="A6753" s="170">
        <v>43277</v>
      </c>
      <c r="B6753" s="169">
        <v>4664.82</v>
      </c>
    </row>
    <row r="6754" spans="1:2">
      <c r="A6754" s="170">
        <v>43278</v>
      </c>
      <c r="B6754" s="169">
        <v>4664.43</v>
      </c>
    </row>
    <row r="6755" spans="1:2">
      <c r="A6755" s="170">
        <v>43279</v>
      </c>
      <c r="B6755" s="169">
        <v>4664.01</v>
      </c>
    </row>
    <row r="6756" spans="1:2">
      <c r="A6756" s="170">
        <v>43280</v>
      </c>
      <c r="B6756" s="169">
        <v>4663.6000000000004</v>
      </c>
    </row>
    <row r="6757" spans="1:2">
      <c r="A6757" s="170">
        <v>43281</v>
      </c>
      <c r="B6757" s="169">
        <v>4663.1899999999996</v>
      </c>
    </row>
    <row r="6758" spans="1:2">
      <c r="A6758" s="170">
        <v>43282</v>
      </c>
      <c r="B6758" s="169">
        <v>4662.74</v>
      </c>
    </row>
    <row r="6759" spans="1:2">
      <c r="A6759" s="170">
        <v>43283</v>
      </c>
      <c r="B6759" s="169">
        <v>4662.3100000000004</v>
      </c>
    </row>
    <row r="6760" spans="1:2">
      <c r="A6760" s="170">
        <v>43284</v>
      </c>
      <c r="B6760" s="169">
        <v>4661.92</v>
      </c>
    </row>
    <row r="6761" spans="1:2">
      <c r="A6761" s="170">
        <v>43285</v>
      </c>
      <c r="B6761" s="169">
        <v>4661.53</v>
      </c>
    </row>
    <row r="6762" spans="1:2">
      <c r="A6762" s="170">
        <v>43286</v>
      </c>
      <c r="B6762" s="169">
        <v>4661.1400000000003</v>
      </c>
    </row>
    <row r="6763" spans="1:2">
      <c r="A6763" s="170">
        <v>43287</v>
      </c>
      <c r="B6763" s="169">
        <v>4660.7299999999996</v>
      </c>
    </row>
    <row r="6764" spans="1:2">
      <c r="A6764" s="170">
        <v>43288</v>
      </c>
      <c r="B6764" s="169">
        <v>4660.34</v>
      </c>
    </row>
    <row r="6765" spans="1:2">
      <c r="A6765" s="170">
        <v>43289</v>
      </c>
      <c r="B6765" s="169">
        <v>4659.93</v>
      </c>
    </row>
    <row r="6766" spans="1:2">
      <c r="A6766" s="170">
        <v>43290</v>
      </c>
      <c r="B6766" s="169">
        <v>4659.54</v>
      </c>
    </row>
    <row r="6767" spans="1:2">
      <c r="A6767" s="170">
        <v>43291</v>
      </c>
      <c r="B6767" s="169">
        <v>4659.13</v>
      </c>
    </row>
    <row r="6768" spans="1:2">
      <c r="A6768" s="170">
        <v>43292</v>
      </c>
      <c r="B6768" s="169">
        <v>4658.72</v>
      </c>
    </row>
    <row r="6769" spans="1:2">
      <c r="A6769" s="170">
        <v>43293</v>
      </c>
      <c r="B6769" s="169">
        <v>4658.32</v>
      </c>
    </row>
    <row r="6770" spans="1:2">
      <c r="A6770" s="170">
        <v>43294</v>
      </c>
      <c r="B6770" s="169">
        <v>4657.92</v>
      </c>
    </row>
    <row r="6771" spans="1:2">
      <c r="A6771" s="170">
        <v>43295</v>
      </c>
      <c r="B6771" s="169">
        <v>4657.53</v>
      </c>
    </row>
    <row r="6772" spans="1:2">
      <c r="A6772" s="170">
        <v>43296</v>
      </c>
      <c r="B6772" s="169">
        <v>4657.1400000000003</v>
      </c>
    </row>
    <row r="6773" spans="1:2">
      <c r="A6773" s="170">
        <v>43297</v>
      </c>
      <c r="B6773" s="169">
        <v>4656.7700000000004</v>
      </c>
    </row>
    <row r="6774" spans="1:2">
      <c r="A6774" s="170">
        <v>43298</v>
      </c>
      <c r="B6774" s="169">
        <v>4656.4399999999996</v>
      </c>
    </row>
    <row r="6775" spans="1:2">
      <c r="A6775" s="170">
        <v>43299</v>
      </c>
      <c r="B6775" s="169">
        <v>4656.09</v>
      </c>
    </row>
    <row r="6776" spans="1:2">
      <c r="A6776" s="170">
        <v>43300</v>
      </c>
      <c r="B6776" s="169">
        <v>4655.7299999999996</v>
      </c>
    </row>
    <row r="6777" spans="1:2">
      <c r="A6777" s="170">
        <v>43301</v>
      </c>
      <c r="B6777" s="169">
        <v>4655.3599999999997</v>
      </c>
    </row>
    <row r="6778" spans="1:2">
      <c r="A6778" s="170">
        <v>43302</v>
      </c>
      <c r="B6778" s="169">
        <v>4655</v>
      </c>
    </row>
    <row r="6779" spans="1:2">
      <c r="A6779" s="170">
        <v>43303</v>
      </c>
      <c r="B6779" s="169">
        <v>4654.66</v>
      </c>
    </row>
    <row r="6780" spans="1:2">
      <c r="A6780" s="170">
        <v>43304</v>
      </c>
      <c r="B6780" s="169">
        <v>4654.32</v>
      </c>
    </row>
    <row r="6781" spans="1:2">
      <c r="A6781" s="170">
        <v>43305</v>
      </c>
      <c r="B6781" s="169">
        <v>4653.93</v>
      </c>
    </row>
    <row r="6782" spans="1:2">
      <c r="A6782" s="170">
        <v>43306</v>
      </c>
      <c r="B6782" s="169">
        <v>4653.5200000000004</v>
      </c>
    </row>
    <row r="6783" spans="1:2">
      <c r="A6783" s="170">
        <v>43307</v>
      </c>
      <c r="B6783" s="169">
        <v>4653.1400000000003</v>
      </c>
    </row>
    <row r="6784" spans="1:2">
      <c r="A6784" s="170">
        <v>43308</v>
      </c>
      <c r="B6784" s="169">
        <v>4652.7</v>
      </c>
    </row>
    <row r="6785" spans="1:2">
      <c r="A6785" s="170">
        <v>43309</v>
      </c>
      <c r="B6785" s="169">
        <v>4652.3</v>
      </c>
    </row>
    <row r="6786" spans="1:2">
      <c r="A6786" s="170">
        <v>43310</v>
      </c>
      <c r="B6786" s="169">
        <v>4651.84</v>
      </c>
    </row>
    <row r="6787" spans="1:2">
      <c r="A6787" s="170">
        <v>43311</v>
      </c>
      <c r="B6787" s="169">
        <v>4651.37</v>
      </c>
    </row>
    <row r="6788" spans="1:2">
      <c r="A6788" s="170">
        <v>43312</v>
      </c>
      <c r="B6788" s="169">
        <v>4650.93</v>
      </c>
    </row>
    <row r="6789" spans="1:2">
      <c r="A6789" s="170">
        <v>43313</v>
      </c>
      <c r="B6789" s="169">
        <v>4650.4799999999996</v>
      </c>
    </row>
    <row r="6790" spans="1:2">
      <c r="A6790" s="170">
        <v>43314</v>
      </c>
      <c r="B6790" s="169">
        <v>4649.9799999999996</v>
      </c>
    </row>
    <row r="6791" spans="1:2">
      <c r="A6791" s="170">
        <v>43315</v>
      </c>
      <c r="B6791" s="169">
        <v>4649.4799999999996</v>
      </c>
    </row>
    <row r="6792" spans="1:2">
      <c r="A6792" s="170">
        <v>43316</v>
      </c>
      <c r="B6792" s="169">
        <v>4649</v>
      </c>
    </row>
    <row r="6793" spans="1:2">
      <c r="A6793" s="170">
        <v>43317</v>
      </c>
      <c r="B6793" s="169">
        <v>4648.53</v>
      </c>
    </row>
    <row r="6794" spans="1:2">
      <c r="A6794" s="170">
        <v>43318</v>
      </c>
      <c r="B6794" s="169">
        <v>4648.08</v>
      </c>
    </row>
    <row r="6795" spans="1:2">
      <c r="A6795" s="170">
        <v>43319</v>
      </c>
      <c r="B6795" s="169">
        <v>4647.63</v>
      </c>
    </row>
    <row r="6796" spans="1:2">
      <c r="A6796" s="170">
        <v>43320</v>
      </c>
      <c r="B6796" s="169">
        <v>4647.1899999999996</v>
      </c>
    </row>
    <row r="6797" spans="1:2">
      <c r="A6797" s="170">
        <v>43321</v>
      </c>
      <c r="B6797" s="169">
        <v>4646.75</v>
      </c>
    </row>
    <row r="6798" spans="1:2">
      <c r="A6798" s="170">
        <v>43322</v>
      </c>
      <c r="B6798" s="169">
        <v>4646.32</v>
      </c>
    </row>
    <row r="6799" spans="1:2">
      <c r="A6799" s="170">
        <v>43323</v>
      </c>
      <c r="B6799" s="169">
        <v>4645.88</v>
      </c>
    </row>
    <row r="6800" spans="1:2">
      <c r="A6800" s="170">
        <v>43324</v>
      </c>
      <c r="B6800" s="169">
        <v>4645.4399999999996</v>
      </c>
    </row>
    <row r="6801" spans="1:2">
      <c r="A6801" s="170">
        <v>43325</v>
      </c>
      <c r="B6801" s="169">
        <v>4645.0200000000004</v>
      </c>
    </row>
    <row r="6802" spans="1:2">
      <c r="A6802" s="170">
        <v>43326</v>
      </c>
      <c r="B6802" s="169">
        <v>4644.59</v>
      </c>
    </row>
    <row r="6803" spans="1:2">
      <c r="A6803" s="170">
        <v>43327</v>
      </c>
      <c r="B6803" s="169">
        <v>4644.16</v>
      </c>
    </row>
    <row r="6804" spans="1:2">
      <c r="A6804" s="170">
        <v>43328</v>
      </c>
      <c r="B6804" s="169">
        <v>4643.7299999999996</v>
      </c>
    </row>
    <row r="6805" spans="1:2">
      <c r="A6805" s="170">
        <v>43329</v>
      </c>
      <c r="B6805" s="169">
        <v>4643.29</v>
      </c>
    </row>
    <row r="6806" spans="1:2">
      <c r="A6806" s="170">
        <v>43330</v>
      </c>
      <c r="B6806" s="169">
        <v>4642.88</v>
      </c>
    </row>
    <row r="6807" spans="1:2">
      <c r="A6807" s="170">
        <v>43331</v>
      </c>
      <c r="B6807" s="169">
        <v>4642.49</v>
      </c>
    </row>
    <row r="6808" spans="1:2">
      <c r="A6808" s="170">
        <v>43332</v>
      </c>
      <c r="B6808" s="169">
        <v>4642.12</v>
      </c>
    </row>
    <row r="6809" spans="1:2">
      <c r="A6809" s="170">
        <v>43333</v>
      </c>
      <c r="B6809" s="169">
        <v>4641.7700000000004</v>
      </c>
    </row>
    <row r="6810" spans="1:2">
      <c r="A6810" s="170">
        <v>43334</v>
      </c>
      <c r="B6810" s="169">
        <v>4641.4399999999996</v>
      </c>
    </row>
    <row r="6811" spans="1:2">
      <c r="A6811" s="170">
        <v>43335</v>
      </c>
      <c r="B6811" s="169">
        <v>4641.3100000000004</v>
      </c>
    </row>
    <row r="6812" spans="1:2">
      <c r="A6812" s="170">
        <v>43336</v>
      </c>
      <c r="B6812" s="169">
        <v>4641.33</v>
      </c>
    </row>
    <row r="6813" spans="1:2">
      <c r="A6813" s="170">
        <v>43337</v>
      </c>
      <c r="B6813" s="169">
        <v>4641.37</v>
      </c>
    </row>
    <row r="6814" spans="1:2">
      <c r="A6814" s="170">
        <v>43338</v>
      </c>
      <c r="B6814" s="169">
        <v>4641.41</v>
      </c>
    </row>
    <row r="6815" spans="1:2">
      <c r="A6815" s="170">
        <v>43339</v>
      </c>
      <c r="B6815" s="169">
        <v>4641.46</v>
      </c>
    </row>
    <row r="6816" spans="1:2">
      <c r="A6816" s="170">
        <v>43340</v>
      </c>
      <c r="B6816" s="169">
        <v>4641.53</v>
      </c>
    </row>
    <row r="6817" spans="1:2">
      <c r="A6817" s="170">
        <v>43341</v>
      </c>
      <c r="B6817" s="169">
        <v>4641.6000000000004</v>
      </c>
    </row>
    <row r="6818" spans="1:2">
      <c r="A6818" s="170">
        <v>43342</v>
      </c>
      <c r="B6818" s="169">
        <v>4641.6499999999996</v>
      </c>
    </row>
    <row r="6819" spans="1:2">
      <c r="A6819" s="170">
        <v>43343</v>
      </c>
      <c r="B6819" s="169">
        <v>4641.71</v>
      </c>
    </row>
    <row r="6820" spans="1:2">
      <c r="A6820" s="170">
        <v>43344</v>
      </c>
      <c r="B6820" s="169">
        <v>4641.76</v>
      </c>
    </row>
    <row r="6821" spans="1:2">
      <c r="A6821" s="170">
        <v>43345</v>
      </c>
      <c r="B6821" s="169">
        <v>4641.8100000000004</v>
      </c>
    </row>
    <row r="6822" spans="1:2">
      <c r="A6822" s="170">
        <v>43346</v>
      </c>
      <c r="B6822" s="169">
        <v>4641.8599999999997</v>
      </c>
    </row>
    <row r="6823" spans="1:2">
      <c r="A6823" s="170">
        <v>43347</v>
      </c>
      <c r="B6823" s="169">
        <v>4641.8999999999996</v>
      </c>
    </row>
    <row r="6824" spans="1:2">
      <c r="A6824" s="170">
        <v>43348</v>
      </c>
      <c r="B6824" s="169">
        <v>4641.95</v>
      </c>
    </row>
    <row r="6825" spans="1:2">
      <c r="A6825" s="170">
        <v>43349</v>
      </c>
      <c r="B6825" s="169">
        <v>4641.99</v>
      </c>
    </row>
    <row r="6826" spans="1:2">
      <c r="A6826" s="170">
        <v>43350</v>
      </c>
      <c r="B6826" s="169">
        <v>4642.03</v>
      </c>
    </row>
    <row r="6827" spans="1:2">
      <c r="A6827" s="170">
        <v>43351</v>
      </c>
      <c r="B6827" s="169">
        <v>4642.08</v>
      </c>
    </row>
    <row r="6828" spans="1:2">
      <c r="A6828" s="170">
        <v>43352</v>
      </c>
      <c r="B6828" s="169">
        <v>4642.12</v>
      </c>
    </row>
    <row r="6829" spans="1:2">
      <c r="A6829" s="170">
        <v>43353</v>
      </c>
      <c r="B6829" s="169">
        <v>4642.16</v>
      </c>
    </row>
    <row r="6830" spans="1:2">
      <c r="A6830" s="170">
        <v>43354</v>
      </c>
      <c r="B6830" s="169">
        <v>4642.2</v>
      </c>
    </row>
    <row r="6831" spans="1:2">
      <c r="A6831" s="170">
        <v>43355</v>
      </c>
      <c r="B6831" s="169">
        <v>4642.24</v>
      </c>
    </row>
    <row r="6832" spans="1:2">
      <c r="A6832" s="170">
        <v>43356</v>
      </c>
      <c r="B6832" s="169">
        <v>4642.32</v>
      </c>
    </row>
    <row r="6833" spans="1:2">
      <c r="A6833" s="170">
        <v>43357</v>
      </c>
      <c r="B6833" s="169">
        <v>4642.46</v>
      </c>
    </row>
    <row r="6834" spans="1:2">
      <c r="A6834" s="170">
        <v>43358</v>
      </c>
      <c r="B6834" s="169">
        <v>4642.6000000000004</v>
      </c>
    </row>
    <row r="6835" spans="1:2">
      <c r="A6835" s="170">
        <v>43359</v>
      </c>
      <c r="B6835" s="169">
        <v>4642.7299999999996</v>
      </c>
    </row>
    <row r="6836" spans="1:2">
      <c r="A6836" s="170">
        <v>43360</v>
      </c>
      <c r="B6836" s="169">
        <v>4642.87</v>
      </c>
    </row>
    <row r="6837" spans="1:2">
      <c r="A6837" s="170">
        <v>43361</v>
      </c>
      <c r="B6837" s="169">
        <v>4643.0200000000004</v>
      </c>
    </row>
    <row r="6838" spans="1:2">
      <c r="A6838" s="170">
        <v>43362</v>
      </c>
      <c r="B6838" s="169">
        <v>4643.1499999999996</v>
      </c>
    </row>
    <row r="6839" spans="1:2">
      <c r="A6839" s="170">
        <v>43363</v>
      </c>
      <c r="B6839" s="169">
        <v>4643.2700000000004</v>
      </c>
    </row>
    <row r="6840" spans="1:2">
      <c r="A6840" s="170">
        <v>43364</v>
      </c>
      <c r="B6840" s="169">
        <v>4643.3999999999996</v>
      </c>
    </row>
    <row r="6841" spans="1:2">
      <c r="A6841" s="170">
        <v>43365</v>
      </c>
      <c r="B6841" s="169">
        <v>4643.54</v>
      </c>
    </row>
    <row r="6842" spans="1:2">
      <c r="A6842" s="170">
        <v>43366</v>
      </c>
      <c r="B6842" s="169">
        <v>4643.68</v>
      </c>
    </row>
    <row r="6843" spans="1:2">
      <c r="A6843" s="170">
        <v>43367</v>
      </c>
      <c r="B6843" s="169">
        <v>4643.82</v>
      </c>
    </row>
    <row r="6844" spans="1:2">
      <c r="A6844" s="170">
        <v>43368</v>
      </c>
      <c r="B6844" s="169">
        <v>4643.96</v>
      </c>
    </row>
    <row r="6845" spans="1:2">
      <c r="A6845" s="170">
        <v>43369</v>
      </c>
      <c r="B6845" s="169">
        <v>4644.1000000000004</v>
      </c>
    </row>
    <row r="6846" spans="1:2">
      <c r="A6846" s="170">
        <v>43370</v>
      </c>
      <c r="B6846" s="169">
        <v>4644.25</v>
      </c>
    </row>
    <row r="6847" spans="1:2">
      <c r="A6847" s="170">
        <v>43371</v>
      </c>
      <c r="B6847" s="169">
        <v>4644.38</v>
      </c>
    </row>
    <row r="6848" spans="1:2">
      <c r="A6848" s="170">
        <v>43372</v>
      </c>
      <c r="B6848" s="169">
        <v>4644.5200000000004</v>
      </c>
    </row>
    <row r="6849" spans="1:2">
      <c r="A6849" s="170">
        <v>43373</v>
      </c>
      <c r="B6849" s="169">
        <v>4644.6400000000003</v>
      </c>
    </row>
    <row r="6850" spans="1:2">
      <c r="A6850" s="170">
        <v>43374</v>
      </c>
      <c r="B6850" s="169">
        <v>4644.78</v>
      </c>
    </row>
    <row r="6851" spans="1:2">
      <c r="A6851" s="170">
        <v>43375</v>
      </c>
      <c r="B6851" s="169">
        <v>4644.97</v>
      </c>
    </row>
    <row r="6852" spans="1:2">
      <c r="A6852" s="170">
        <v>43376</v>
      </c>
      <c r="B6852" s="169">
        <v>4645.1899999999996</v>
      </c>
    </row>
    <row r="6853" spans="1:2">
      <c r="A6853" s="170">
        <v>43377</v>
      </c>
      <c r="B6853" s="169">
        <v>4645.53</v>
      </c>
    </row>
    <row r="6854" spans="1:2">
      <c r="A6854" s="170">
        <v>43378</v>
      </c>
      <c r="B6854" s="169">
        <v>4645.8500000000004</v>
      </c>
    </row>
    <row r="6855" spans="1:2">
      <c r="A6855" s="170">
        <v>43379</v>
      </c>
      <c r="B6855" s="169">
        <v>4646.08</v>
      </c>
    </row>
    <row r="6856" spans="1:2">
      <c r="A6856" s="170">
        <v>43380</v>
      </c>
      <c r="B6856" s="169">
        <v>4646.3</v>
      </c>
    </row>
    <row r="6857" spans="1:2">
      <c r="A6857" s="170">
        <v>43381</v>
      </c>
      <c r="B6857" s="169">
        <v>4646.5200000000004</v>
      </c>
    </row>
    <row r="6858" spans="1:2">
      <c r="A6858" s="170">
        <v>43382</v>
      </c>
      <c r="B6858" s="169">
        <v>4646.76</v>
      </c>
    </row>
    <row r="6859" spans="1:2">
      <c r="A6859" s="170">
        <v>43383</v>
      </c>
      <c r="B6859" s="169">
        <v>4647.03</v>
      </c>
    </row>
    <row r="6860" spans="1:2">
      <c r="A6860" s="170">
        <v>43384</v>
      </c>
      <c r="B6860" s="169">
        <v>4647.26</v>
      </c>
    </row>
    <row r="6861" spans="1:2">
      <c r="A6861" s="170">
        <v>43385</v>
      </c>
      <c r="B6861" s="169">
        <v>4647.53</v>
      </c>
    </row>
    <row r="6862" spans="1:2">
      <c r="A6862" s="170">
        <v>43386</v>
      </c>
      <c r="B6862" s="169">
        <v>4647.78</v>
      </c>
    </row>
    <row r="6863" spans="1:2">
      <c r="A6863" s="170">
        <v>43387</v>
      </c>
      <c r="B6863" s="169">
        <v>4648.04</v>
      </c>
    </row>
    <row r="6864" spans="1:2">
      <c r="A6864" s="170">
        <v>43388</v>
      </c>
      <c r="B6864" s="169">
        <v>4648.29</v>
      </c>
    </row>
    <row r="6865" spans="1:2">
      <c r="A6865" s="170">
        <v>43389</v>
      </c>
      <c r="B6865" s="169">
        <v>4648.55</v>
      </c>
    </row>
    <row r="6866" spans="1:2">
      <c r="A6866" s="170">
        <v>43390</v>
      </c>
      <c r="B6866" s="169">
        <v>4648.8100000000004</v>
      </c>
    </row>
    <row r="6867" spans="1:2">
      <c r="A6867" s="170">
        <v>43391</v>
      </c>
      <c r="B6867" s="169">
        <v>4649.07</v>
      </c>
    </row>
    <row r="6868" spans="1:2">
      <c r="A6868" s="170">
        <v>43392</v>
      </c>
      <c r="B6868" s="169">
        <v>4649.32</v>
      </c>
    </row>
    <row r="6869" spans="1:2">
      <c r="A6869" s="170">
        <v>43393</v>
      </c>
      <c r="B6869" s="169">
        <v>4649.58</v>
      </c>
    </row>
    <row r="6870" spans="1:2">
      <c r="A6870" s="170">
        <v>43394</v>
      </c>
      <c r="B6870" s="169">
        <v>4649.84</v>
      </c>
    </row>
    <row r="6871" spans="1:2">
      <c r="A6871" s="170">
        <v>43395</v>
      </c>
      <c r="B6871" s="169">
        <v>4650.1000000000004</v>
      </c>
    </row>
    <row r="6872" spans="1:2">
      <c r="A6872" s="170">
        <v>43396</v>
      </c>
      <c r="B6872" s="169">
        <v>4650.3999999999996</v>
      </c>
    </row>
    <row r="6873" spans="1:2">
      <c r="A6873" s="170">
        <v>43397</v>
      </c>
      <c r="B6873" s="169">
        <v>4650.66</v>
      </c>
    </row>
    <row r="6874" spans="1:2">
      <c r="A6874" s="170">
        <v>43398</v>
      </c>
      <c r="B6874" s="169">
        <v>4650.92</v>
      </c>
    </row>
    <row r="6875" spans="1:2">
      <c r="A6875" s="170">
        <v>43399</v>
      </c>
      <c r="B6875" s="169">
        <v>4651.17</v>
      </c>
    </row>
    <row r="6876" spans="1:2">
      <c r="A6876" s="170">
        <v>43400</v>
      </c>
      <c r="B6876" s="169">
        <v>4651.42</v>
      </c>
    </row>
    <row r="6877" spans="1:2">
      <c r="A6877" s="170">
        <v>43401</v>
      </c>
      <c r="B6877" s="169">
        <v>4651.67</v>
      </c>
    </row>
    <row r="6878" spans="1:2">
      <c r="A6878" s="170">
        <v>43402</v>
      </c>
      <c r="B6878" s="169">
        <v>4651.91</v>
      </c>
    </row>
    <row r="6879" spans="1:2">
      <c r="A6879" s="170">
        <v>43403</v>
      </c>
      <c r="B6879" s="169">
        <v>4652.1499999999996</v>
      </c>
    </row>
    <row r="6880" spans="1:2">
      <c r="A6880" s="170">
        <v>43404</v>
      </c>
      <c r="B6880" s="169">
        <v>4652.3900000000003</v>
      </c>
    </row>
    <row r="6881" spans="1:2">
      <c r="A6881" s="170">
        <v>43405</v>
      </c>
      <c r="B6881" s="169">
        <v>4652.6499999999996</v>
      </c>
    </row>
    <row r="6882" spans="1:2">
      <c r="A6882" s="170">
        <v>43406</v>
      </c>
      <c r="B6882" s="169">
        <v>4652.8999999999996</v>
      </c>
    </row>
    <row r="6883" spans="1:2">
      <c r="A6883" s="170">
        <v>43407</v>
      </c>
      <c r="B6883" s="169">
        <v>4653.1400000000003</v>
      </c>
    </row>
    <row r="6884" spans="1:2">
      <c r="A6884" s="170">
        <v>43408</v>
      </c>
      <c r="B6884" s="169">
        <v>4653.3900000000003</v>
      </c>
    </row>
    <row r="6885" spans="1:2">
      <c r="A6885" s="170">
        <v>43409</v>
      </c>
      <c r="B6885" s="169">
        <v>4653.62</v>
      </c>
    </row>
    <row r="6886" spans="1:2">
      <c r="A6886" s="170">
        <v>43410</v>
      </c>
      <c r="B6886" s="169">
        <v>4653.8500000000004</v>
      </c>
    </row>
    <row r="6887" spans="1:2">
      <c r="A6887" s="170">
        <v>43411</v>
      </c>
      <c r="B6887" s="169">
        <v>4654.09</v>
      </c>
    </row>
    <row r="6888" spans="1:2">
      <c r="A6888" s="170">
        <v>43412</v>
      </c>
      <c r="B6888" s="169">
        <v>4654.3100000000004</v>
      </c>
    </row>
    <row r="6889" spans="1:2">
      <c r="A6889" s="170">
        <v>43413</v>
      </c>
      <c r="B6889" s="169">
        <v>4654.54</v>
      </c>
    </row>
    <row r="6890" spans="1:2">
      <c r="A6890" s="170">
        <v>43414</v>
      </c>
      <c r="B6890" s="169">
        <v>4654.76</v>
      </c>
    </row>
    <row r="6891" spans="1:2">
      <c r="A6891" s="170">
        <v>43415</v>
      </c>
      <c r="B6891" s="169">
        <v>4654.9799999999996</v>
      </c>
    </row>
    <row r="6892" spans="1:2">
      <c r="A6892" s="170">
        <v>43416</v>
      </c>
      <c r="B6892" s="169">
        <v>4655.1899999999996</v>
      </c>
    </row>
    <row r="6893" spans="1:2">
      <c r="A6893" s="170">
        <v>43417</v>
      </c>
      <c r="B6893" s="169">
        <v>4655.41</v>
      </c>
    </row>
    <row r="6894" spans="1:2">
      <c r="A6894" s="170">
        <v>43418</v>
      </c>
      <c r="B6894" s="169">
        <v>4655.63</v>
      </c>
    </row>
    <row r="6895" spans="1:2">
      <c r="A6895" s="170">
        <v>43419</v>
      </c>
      <c r="B6895" s="169">
        <v>4655.8500000000004</v>
      </c>
    </row>
    <row r="6896" spans="1:2">
      <c r="A6896" s="170">
        <v>43420</v>
      </c>
      <c r="B6896" s="169">
        <v>4656.07</v>
      </c>
    </row>
    <row r="6897" spans="1:2">
      <c r="A6897" s="170">
        <v>43421</v>
      </c>
      <c r="B6897" s="169">
        <v>4656.3</v>
      </c>
    </row>
    <row r="6898" spans="1:2">
      <c r="A6898" s="170">
        <v>43422</v>
      </c>
      <c r="B6898" s="169">
        <v>4656.51</v>
      </c>
    </row>
    <row r="6899" spans="1:2">
      <c r="A6899" s="170">
        <v>43423</v>
      </c>
      <c r="B6899" s="169">
        <v>4656.72</v>
      </c>
    </row>
    <row r="6900" spans="1:2">
      <c r="A6900" s="170">
        <v>43424</v>
      </c>
      <c r="B6900" s="169">
        <v>4656.93</v>
      </c>
    </row>
    <row r="6901" spans="1:2">
      <c r="A6901" s="170">
        <v>43425</v>
      </c>
      <c r="B6901" s="169">
        <v>4657.1400000000003</v>
      </c>
    </row>
    <row r="6902" spans="1:2">
      <c r="A6902" s="170">
        <v>43426</v>
      </c>
      <c r="B6902" s="169">
        <v>4657.37</v>
      </c>
    </row>
    <row r="6903" spans="1:2">
      <c r="A6903" s="170">
        <v>43427</v>
      </c>
      <c r="B6903" s="169">
        <v>4657.62</v>
      </c>
    </row>
    <row r="6904" spans="1:2">
      <c r="A6904" s="170">
        <v>43428</v>
      </c>
      <c r="B6904" s="169">
        <v>4657.91</v>
      </c>
    </row>
    <row r="6905" spans="1:2">
      <c r="A6905" s="170">
        <v>43429</v>
      </c>
      <c r="B6905" s="169">
        <v>4658.13</v>
      </c>
    </row>
    <row r="6906" spans="1:2">
      <c r="A6906" s="170">
        <v>43430</v>
      </c>
      <c r="B6906" s="169">
        <v>4658.33</v>
      </c>
    </row>
    <row r="6907" spans="1:2">
      <c r="A6907" s="170">
        <v>43431</v>
      </c>
      <c r="B6907" s="169">
        <v>4658.55</v>
      </c>
    </row>
    <row r="6908" spans="1:2">
      <c r="A6908" s="170">
        <v>43432</v>
      </c>
      <c r="B6908" s="169">
        <v>4658.8100000000004</v>
      </c>
    </row>
    <row r="6909" spans="1:2">
      <c r="A6909" s="170">
        <v>43433</v>
      </c>
      <c r="B6909" s="169">
        <v>4659.07</v>
      </c>
    </row>
    <row r="6910" spans="1:2">
      <c r="A6910" s="170">
        <v>43434</v>
      </c>
      <c r="B6910" s="169">
        <v>4659.33</v>
      </c>
    </row>
    <row r="6911" spans="1:2">
      <c r="A6911" s="170">
        <v>43435</v>
      </c>
      <c r="B6911" s="169">
        <v>4659.55</v>
      </c>
    </row>
    <row r="6912" spans="1:2">
      <c r="A6912" s="170">
        <v>43436</v>
      </c>
      <c r="B6912" s="169">
        <v>4659.79</v>
      </c>
    </row>
    <row r="6913" spans="1:2">
      <c r="A6913" s="170">
        <v>43437</v>
      </c>
      <c r="B6913" s="169">
        <v>4660.01</v>
      </c>
    </row>
    <row r="6914" spans="1:2">
      <c r="A6914" s="170">
        <v>43438</v>
      </c>
      <c r="B6914" s="169">
        <v>4660.18</v>
      </c>
    </row>
    <row r="6915" spans="1:2">
      <c r="A6915" s="170">
        <v>43439</v>
      </c>
      <c r="B6915" s="169">
        <v>4660.3599999999997</v>
      </c>
    </row>
    <row r="6916" spans="1:2">
      <c r="A6916" s="170">
        <v>43440</v>
      </c>
      <c r="B6916" s="169">
        <v>4660.54</v>
      </c>
    </row>
    <row r="6917" spans="1:2">
      <c r="A6917" s="170">
        <v>43441</v>
      </c>
      <c r="B6917" s="169">
        <v>4660.6899999999996</v>
      </c>
    </row>
    <row r="6918" spans="1:2">
      <c r="A6918" s="170">
        <v>43442</v>
      </c>
      <c r="B6918" s="169">
        <v>4660.79</v>
      </c>
    </row>
    <row r="6919" spans="1:2">
      <c r="A6919" s="170">
        <v>43443</v>
      </c>
      <c r="B6919" s="169">
        <v>4660.84</v>
      </c>
    </row>
    <row r="6920" spans="1:2">
      <c r="A6920" s="170">
        <v>43444</v>
      </c>
      <c r="B6920" s="169">
        <v>4660.87</v>
      </c>
    </row>
    <row r="6921" spans="1:2">
      <c r="A6921" s="170">
        <v>43445</v>
      </c>
      <c r="B6921" s="169">
        <v>4660.8999999999996</v>
      </c>
    </row>
    <row r="6922" spans="1:2">
      <c r="A6922" s="170">
        <v>43446</v>
      </c>
      <c r="B6922" s="169">
        <v>4660.92</v>
      </c>
    </row>
    <row r="6923" spans="1:2">
      <c r="A6923" s="170">
        <v>43447</v>
      </c>
      <c r="B6923" s="169">
        <v>4660.92</v>
      </c>
    </row>
    <row r="6924" spans="1:2">
      <c r="A6924" s="170">
        <v>43448</v>
      </c>
      <c r="B6924" s="169">
        <v>4660.91</v>
      </c>
    </row>
    <row r="6925" spans="1:2">
      <c r="A6925" s="170">
        <v>43449</v>
      </c>
      <c r="B6925" s="169">
        <v>4660.92</v>
      </c>
    </row>
    <row r="6926" spans="1:2">
      <c r="A6926" s="170">
        <v>43450</v>
      </c>
      <c r="B6926" s="169">
        <v>4660.93</v>
      </c>
    </row>
    <row r="6927" spans="1:2">
      <c r="A6927" s="170">
        <v>43451</v>
      </c>
      <c r="B6927" s="169">
        <v>4660.9399999999996</v>
      </c>
    </row>
    <row r="6928" spans="1:2">
      <c r="A6928" s="170">
        <v>43452</v>
      </c>
      <c r="B6928" s="169">
        <v>4660.96</v>
      </c>
    </row>
    <row r="6929" spans="1:2">
      <c r="A6929" s="170">
        <v>43453</v>
      </c>
      <c r="B6929" s="169">
        <v>4660.96</v>
      </c>
    </row>
    <row r="6930" spans="1:2">
      <c r="A6930" s="170">
        <v>43454</v>
      </c>
      <c r="B6930" s="169">
        <v>4660.97</v>
      </c>
    </row>
    <row r="6931" spans="1:2">
      <c r="A6931" s="170">
        <v>43455</v>
      </c>
      <c r="B6931" s="169">
        <v>4660.9799999999996</v>
      </c>
    </row>
    <row r="6932" spans="1:2">
      <c r="A6932" s="170">
        <v>43456</v>
      </c>
      <c r="B6932" s="169">
        <v>4660.9799999999996</v>
      </c>
    </row>
    <row r="6933" spans="1:2">
      <c r="A6933" s="170">
        <v>43457</v>
      </c>
      <c r="B6933" s="169">
        <v>4660.96</v>
      </c>
    </row>
    <row r="6934" spans="1:2">
      <c r="A6934" s="170">
        <v>43458</v>
      </c>
      <c r="B6934" s="169">
        <v>4660.9799999999996</v>
      </c>
    </row>
    <row r="6935" spans="1:2">
      <c r="A6935" s="170">
        <v>43459</v>
      </c>
      <c r="B6935" s="169">
        <v>4660.9799999999996</v>
      </c>
    </row>
    <row r="6936" spans="1:2">
      <c r="A6936" s="170">
        <v>43460</v>
      </c>
      <c r="B6936" s="169">
        <v>4660.9799999999996</v>
      </c>
    </row>
    <row r="6937" spans="1:2">
      <c r="A6937" s="170">
        <v>43461</v>
      </c>
      <c r="B6937" s="169">
        <v>4660.97</v>
      </c>
    </row>
    <row r="6938" spans="1:2">
      <c r="A6938" s="170">
        <v>43462</v>
      </c>
      <c r="B6938" s="169">
        <v>4660.96</v>
      </c>
    </row>
    <row r="6939" spans="1:2">
      <c r="A6939" s="170">
        <v>43463</v>
      </c>
      <c r="B6939" s="169">
        <v>4660.93</v>
      </c>
    </row>
    <row r="6940" spans="1:2">
      <c r="A6940" s="170">
        <v>43464</v>
      </c>
      <c r="B6940" s="169">
        <v>4660.95</v>
      </c>
    </row>
    <row r="6941" spans="1:2">
      <c r="A6941" s="170">
        <v>43465</v>
      </c>
      <c r="B6941" s="169">
        <v>4660.95</v>
      </c>
    </row>
    <row r="6942" spans="1:2">
      <c r="A6942" s="170">
        <v>43466</v>
      </c>
      <c r="B6942" s="169">
        <v>4660.91</v>
      </c>
    </row>
    <row r="6943" spans="1:2">
      <c r="A6943" s="170">
        <v>43467</v>
      </c>
      <c r="B6943" s="169">
        <v>4660.8999999999996</v>
      </c>
    </row>
    <row r="6944" spans="1:2">
      <c r="A6944" s="170">
        <v>43468</v>
      </c>
      <c r="B6944" s="169">
        <v>4660.8999999999996</v>
      </c>
    </row>
    <row r="6945" spans="1:2">
      <c r="A6945" s="170">
        <v>43469</v>
      </c>
      <c r="B6945" s="169">
        <v>4660.91</v>
      </c>
    </row>
    <row r="6946" spans="1:2">
      <c r="A6946" s="170">
        <v>43470</v>
      </c>
      <c r="B6946" s="169">
        <v>4660.92</v>
      </c>
    </row>
    <row r="6947" spans="1:2">
      <c r="A6947" s="170">
        <v>43471</v>
      </c>
      <c r="B6947" s="169">
        <v>4660.9799999999996</v>
      </c>
    </row>
    <row r="6948" spans="1:2">
      <c r="A6948" s="170">
        <v>43472</v>
      </c>
      <c r="B6948" s="169">
        <v>4660.99</v>
      </c>
    </row>
    <row r="6949" spans="1:2">
      <c r="A6949" s="170">
        <v>43473</v>
      </c>
      <c r="B6949" s="169">
        <v>4660.97</v>
      </c>
    </row>
    <row r="6950" spans="1:2">
      <c r="A6950" s="170">
        <v>43474</v>
      </c>
      <c r="B6950" s="169">
        <v>4660.97</v>
      </c>
    </row>
    <row r="6951" spans="1:2">
      <c r="A6951" s="170">
        <v>43475</v>
      </c>
      <c r="B6951" s="169">
        <v>4660.96</v>
      </c>
    </row>
    <row r="6952" spans="1:2">
      <c r="A6952" s="170">
        <v>43476</v>
      </c>
      <c r="B6952" s="169">
        <v>4660.96</v>
      </c>
    </row>
    <row r="6953" spans="1:2">
      <c r="A6953" s="170">
        <v>43477</v>
      </c>
      <c r="B6953" s="169">
        <v>4660.95</v>
      </c>
    </row>
    <row r="6954" spans="1:2">
      <c r="A6954" s="170">
        <v>43478</v>
      </c>
      <c r="B6954" s="169">
        <v>4660.92</v>
      </c>
    </row>
    <row r="6955" spans="1:2">
      <c r="A6955" s="170">
        <v>43479</v>
      </c>
      <c r="B6955" s="169">
        <v>4660.8999999999996</v>
      </c>
    </row>
    <row r="6956" spans="1:2">
      <c r="A6956" s="170">
        <v>43480</v>
      </c>
      <c r="B6956" s="169">
        <v>4660.91</v>
      </c>
    </row>
    <row r="6957" spans="1:2">
      <c r="A6957" s="170">
        <v>43481</v>
      </c>
      <c r="B6957" s="169">
        <v>4660.95</v>
      </c>
    </row>
    <row r="6958" spans="1:2">
      <c r="A6958" s="170">
        <v>43482</v>
      </c>
      <c r="B6958" s="169">
        <v>4661.05</v>
      </c>
    </row>
    <row r="6959" spans="1:2">
      <c r="A6959" s="170">
        <v>43483</v>
      </c>
      <c r="B6959" s="169">
        <v>4661.07</v>
      </c>
    </row>
    <row r="6960" spans="1:2">
      <c r="A6960" s="170">
        <v>43484</v>
      </c>
      <c r="B6960" s="169">
        <v>4661.04</v>
      </c>
    </row>
    <row r="6961" spans="1:2">
      <c r="A6961" s="170">
        <v>43485</v>
      </c>
      <c r="B6961" s="169">
        <v>4661.03</v>
      </c>
    </row>
    <row r="6962" spans="1:2">
      <c r="A6962" s="170">
        <v>43486</v>
      </c>
      <c r="B6962" s="169">
        <v>4661.0600000000004</v>
      </c>
    </row>
    <row r="6963" spans="1:2">
      <c r="A6963" s="170">
        <v>43487</v>
      </c>
      <c r="B6963" s="169">
        <v>4661.03</v>
      </c>
    </row>
    <row r="6964" spans="1:2">
      <c r="A6964" s="170">
        <v>43488</v>
      </c>
      <c r="B6964" s="169">
        <v>4661</v>
      </c>
    </row>
    <row r="6965" spans="1:2">
      <c r="A6965" s="170">
        <v>43489</v>
      </c>
      <c r="B6965" s="169">
        <v>4661</v>
      </c>
    </row>
    <row r="6966" spans="1:2">
      <c r="A6966" s="170">
        <v>43490</v>
      </c>
      <c r="B6966" s="169">
        <v>4660.99</v>
      </c>
    </row>
    <row r="6967" spans="1:2">
      <c r="A6967" s="170">
        <v>43491</v>
      </c>
      <c r="B6967" s="169">
        <v>4660.9799999999996</v>
      </c>
    </row>
    <row r="6968" spans="1:2">
      <c r="A6968" s="170">
        <v>43492</v>
      </c>
      <c r="B6968" s="169">
        <v>4660.97</v>
      </c>
    </row>
    <row r="6969" spans="1:2">
      <c r="A6969" s="170">
        <v>43493</v>
      </c>
      <c r="B6969" s="169">
        <v>4660.97</v>
      </c>
    </row>
    <row r="6970" spans="1:2">
      <c r="A6970" s="170">
        <v>43494</v>
      </c>
      <c r="B6970" s="169">
        <v>4660.96</v>
      </c>
    </row>
    <row r="6971" spans="1:2">
      <c r="A6971" s="170">
        <v>43495</v>
      </c>
      <c r="B6971" s="169">
        <v>4660.93</v>
      </c>
    </row>
    <row r="6972" spans="1:2">
      <c r="A6972" s="170">
        <v>43496</v>
      </c>
      <c r="B6972" s="169">
        <v>4660.9399999999996</v>
      </c>
    </row>
    <row r="6973" spans="1:2">
      <c r="A6973" s="170">
        <v>43497</v>
      </c>
      <c r="B6973" s="169">
        <v>4660.9399999999996</v>
      </c>
    </row>
    <row r="6974" spans="1:2">
      <c r="A6974" s="170">
        <v>43498</v>
      </c>
      <c r="B6974" s="169">
        <v>4660.96</v>
      </c>
    </row>
    <row r="6975" spans="1:2">
      <c r="A6975" s="170">
        <v>43499</v>
      </c>
      <c r="B6975" s="169">
        <v>4661.0600000000004</v>
      </c>
    </row>
    <row r="6976" spans="1:2">
      <c r="A6976" s="170">
        <v>43500</v>
      </c>
      <c r="B6976" s="169">
        <v>4661.1499999999996</v>
      </c>
    </row>
    <row r="6977" spans="1:2">
      <c r="A6977" s="170">
        <v>43501</v>
      </c>
      <c r="B6977" s="169">
        <v>4661.1899999999996</v>
      </c>
    </row>
    <row r="6978" spans="1:2">
      <c r="A6978" s="170">
        <v>43502</v>
      </c>
      <c r="B6978" s="169">
        <v>4661.18</v>
      </c>
    </row>
    <row r="6979" spans="1:2">
      <c r="A6979" s="170">
        <v>43503</v>
      </c>
      <c r="B6979" s="169">
        <v>4661.1400000000003</v>
      </c>
    </row>
    <row r="6980" spans="1:2">
      <c r="A6980" s="170">
        <v>43504</v>
      </c>
      <c r="B6980" s="169">
        <v>4661.1000000000004</v>
      </c>
    </row>
    <row r="6981" spans="1:2">
      <c r="A6981" s="170">
        <v>43505</v>
      </c>
      <c r="B6981" s="169">
        <v>4661.08</v>
      </c>
    </row>
    <row r="6982" spans="1:2">
      <c r="A6982" s="170">
        <v>43506</v>
      </c>
      <c r="B6982" s="169">
        <v>4661.1099999999997</v>
      </c>
    </row>
    <row r="6983" spans="1:2">
      <c r="A6983" s="170">
        <v>43507</v>
      </c>
      <c r="B6983" s="169">
        <v>4661.09</v>
      </c>
    </row>
    <row r="6984" spans="1:2">
      <c r="A6984" s="170">
        <v>43508</v>
      </c>
      <c r="B6984" s="169">
        <v>4661.0600000000004</v>
      </c>
    </row>
    <row r="6985" spans="1:2">
      <c r="A6985" s="170">
        <v>43509</v>
      </c>
      <c r="B6985" s="169">
        <v>4661.12</v>
      </c>
    </row>
    <row r="6986" spans="1:2">
      <c r="A6986" s="170">
        <v>43510</v>
      </c>
      <c r="B6986" s="169">
        <v>4661.2</v>
      </c>
    </row>
    <row r="6987" spans="1:2">
      <c r="A6987" s="170">
        <v>43511</v>
      </c>
      <c r="B6987" s="169">
        <v>4661.3599999999997</v>
      </c>
    </row>
    <row r="6988" spans="1:2">
      <c r="A6988" s="170">
        <v>43512</v>
      </c>
      <c r="B6988" s="169">
        <v>4661.3599999999997</v>
      </c>
    </row>
    <row r="6989" spans="1:2">
      <c r="A6989" s="170">
        <v>43513</v>
      </c>
      <c r="B6989" s="169">
        <v>4661.3100000000004</v>
      </c>
    </row>
    <row r="6990" spans="1:2">
      <c r="A6990" s="170">
        <v>43514</v>
      </c>
      <c r="B6990" s="169">
        <v>4661.25</v>
      </c>
    </row>
    <row r="6991" spans="1:2">
      <c r="A6991" s="170">
        <v>43515</v>
      </c>
      <c r="B6991" s="169">
        <v>4661.21</v>
      </c>
    </row>
    <row r="6992" spans="1:2">
      <c r="A6992" s="170">
        <v>43516</v>
      </c>
      <c r="B6992" s="169">
        <v>4661.18</v>
      </c>
    </row>
    <row r="6993" spans="1:2">
      <c r="A6993" s="170">
        <v>43517</v>
      </c>
      <c r="B6993" s="169">
        <v>4661.1400000000003</v>
      </c>
    </row>
    <row r="6994" spans="1:2">
      <c r="A6994" s="170">
        <v>43518</v>
      </c>
      <c r="B6994" s="169">
        <v>4661.1099999999997</v>
      </c>
    </row>
    <row r="6995" spans="1:2">
      <c r="A6995" s="170">
        <v>43519</v>
      </c>
      <c r="B6995" s="169">
        <v>4661.07</v>
      </c>
    </row>
    <row r="6996" spans="1:2">
      <c r="A6996" s="170">
        <v>43520</v>
      </c>
      <c r="B6996" s="169">
        <v>4661.0600000000004</v>
      </c>
    </row>
    <row r="6997" spans="1:2">
      <c r="A6997" s="170">
        <v>43521</v>
      </c>
      <c r="B6997" s="169">
        <v>4661.07</v>
      </c>
    </row>
    <row r="6998" spans="1:2">
      <c r="A6998" s="170">
        <v>43522</v>
      </c>
      <c r="B6998" s="169">
        <v>4661.1000000000004</v>
      </c>
    </row>
    <row r="6999" spans="1:2">
      <c r="A6999" s="170">
        <v>43523</v>
      </c>
      <c r="B6999" s="169">
        <v>4661.1499999999996</v>
      </c>
    </row>
    <row r="7000" spans="1:2">
      <c r="A7000" s="170">
        <v>43524</v>
      </c>
      <c r="B7000" s="169">
        <v>4661.2</v>
      </c>
    </row>
    <row r="7001" spans="1:2">
      <c r="A7001" s="170">
        <v>43525</v>
      </c>
      <c r="B7001" s="169">
        <v>4661.2700000000004</v>
      </c>
    </row>
    <row r="7002" spans="1:2">
      <c r="A7002" s="170">
        <v>43526</v>
      </c>
      <c r="B7002" s="169">
        <v>4661.2700000000004</v>
      </c>
    </row>
    <row r="7003" spans="1:2">
      <c r="A7003" s="170">
        <v>43527</v>
      </c>
      <c r="B7003" s="169">
        <v>4661.24</v>
      </c>
    </row>
    <row r="7004" spans="1:2">
      <c r="A7004" s="170">
        <v>43528</v>
      </c>
      <c r="B7004" s="169">
        <v>4661.21</v>
      </c>
    </row>
    <row r="7005" spans="1:2">
      <c r="A7005" s="170">
        <v>43529</v>
      </c>
      <c r="B7005" s="169">
        <v>4661.1899999999996</v>
      </c>
    </row>
    <row r="7006" spans="1:2">
      <c r="A7006" s="170">
        <v>43530</v>
      </c>
      <c r="B7006" s="169">
        <v>4661.25</v>
      </c>
    </row>
    <row r="7007" spans="1:2">
      <c r="A7007" s="170">
        <v>43531</v>
      </c>
      <c r="B7007" s="169">
        <v>4661.79</v>
      </c>
    </row>
    <row r="7008" spans="1:2">
      <c r="A7008" s="170">
        <v>43532</v>
      </c>
      <c r="B7008" s="169">
        <v>4661.8599999999997</v>
      </c>
    </row>
    <row r="7009" spans="1:2">
      <c r="A7009" s="170">
        <v>43533</v>
      </c>
      <c r="B7009" s="169">
        <v>4661.74</v>
      </c>
    </row>
    <row r="7010" spans="1:2">
      <c r="A7010" s="170">
        <v>43534</v>
      </c>
      <c r="B7010" s="169">
        <v>4661.6099999999997</v>
      </c>
    </row>
    <row r="7011" spans="1:2">
      <c r="A7011" s="170">
        <v>43535</v>
      </c>
      <c r="B7011" s="169">
        <v>4661.51</v>
      </c>
    </row>
    <row r="7012" spans="1:2">
      <c r="A7012" s="170">
        <v>43536</v>
      </c>
      <c r="B7012" s="169">
        <v>4661.45</v>
      </c>
    </row>
    <row r="7013" spans="1:2">
      <c r="A7013" s="170">
        <v>43537</v>
      </c>
      <c r="B7013" s="169">
        <v>4661.4399999999996</v>
      </c>
    </row>
    <row r="7014" spans="1:2">
      <c r="A7014" s="170">
        <v>43538</v>
      </c>
      <c r="B7014" s="169">
        <v>4661.3900000000003</v>
      </c>
    </row>
    <row r="7015" spans="1:2">
      <c r="A7015" s="170">
        <v>43539</v>
      </c>
      <c r="B7015" s="169">
        <v>4661.34</v>
      </c>
    </row>
    <row r="7016" spans="1:2">
      <c r="A7016" s="170">
        <v>43540</v>
      </c>
      <c r="B7016" s="169">
        <v>4661.3100000000004</v>
      </c>
    </row>
    <row r="7017" spans="1:2">
      <c r="A7017" s="170">
        <v>43541</v>
      </c>
      <c r="B7017" s="169">
        <v>4661.3</v>
      </c>
    </row>
    <row r="7018" spans="1:2">
      <c r="A7018" s="170">
        <v>43542</v>
      </c>
      <c r="B7018" s="169">
        <v>4661.3100000000004</v>
      </c>
    </row>
    <row r="7019" spans="1:2">
      <c r="A7019" s="170">
        <v>43543</v>
      </c>
      <c r="B7019" s="169">
        <v>4661.3500000000004</v>
      </c>
    </row>
    <row r="7020" spans="1:2">
      <c r="A7020" s="170">
        <v>43544</v>
      </c>
      <c r="B7020" s="169">
        <v>4661.3900000000003</v>
      </c>
    </row>
    <row r="7021" spans="1:2">
      <c r="A7021" s="170">
        <v>43545</v>
      </c>
      <c r="B7021" s="169">
        <v>4661.42</v>
      </c>
    </row>
    <row r="7022" spans="1:2">
      <c r="A7022" s="170">
        <v>43546</v>
      </c>
      <c r="B7022" s="169">
        <v>4661.62</v>
      </c>
    </row>
    <row r="7023" spans="1:2">
      <c r="A7023" s="170">
        <v>43547</v>
      </c>
      <c r="B7023" s="169">
        <v>4661.8100000000004</v>
      </c>
    </row>
    <row r="7024" spans="1:2">
      <c r="A7024" s="170">
        <v>43548</v>
      </c>
      <c r="B7024" s="169">
        <v>4662.03</v>
      </c>
    </row>
    <row r="7025" spans="1:2">
      <c r="A7025" s="170">
        <v>43549</v>
      </c>
      <c r="B7025" s="169">
        <v>4662.0200000000004</v>
      </c>
    </row>
    <row r="7026" spans="1:2">
      <c r="A7026" s="170">
        <v>43550</v>
      </c>
      <c r="B7026" s="169">
        <v>4662.08</v>
      </c>
    </row>
    <row r="7027" spans="1:2">
      <c r="A7027" s="170">
        <v>43551</v>
      </c>
      <c r="B7027" s="169">
        <v>4662.18</v>
      </c>
    </row>
    <row r="7028" spans="1:2">
      <c r="A7028" s="170">
        <v>43552</v>
      </c>
      <c r="B7028" s="169">
        <v>4662.42</v>
      </c>
    </row>
    <row r="7029" spans="1:2">
      <c r="A7029" s="170">
        <v>43553</v>
      </c>
      <c r="B7029" s="169">
        <v>4662.6499999999996</v>
      </c>
    </row>
    <row r="7030" spans="1:2">
      <c r="A7030" s="170">
        <v>43554</v>
      </c>
      <c r="B7030" s="169">
        <v>4662.5</v>
      </c>
    </row>
    <row r="7031" spans="1:2">
      <c r="A7031" s="170">
        <v>43555</v>
      </c>
      <c r="B7031" s="169">
        <v>4662.3</v>
      </c>
    </row>
    <row r="7032" spans="1:2">
      <c r="A7032" s="170">
        <v>43556</v>
      </c>
      <c r="B7032" s="169">
        <v>4662.1400000000003</v>
      </c>
    </row>
    <row r="7033" spans="1:2">
      <c r="A7033" s="170">
        <v>43557</v>
      </c>
      <c r="B7033" s="169">
        <v>4662.1499999999996</v>
      </c>
    </row>
    <row r="7034" spans="1:2">
      <c r="A7034" s="170">
        <v>43558</v>
      </c>
      <c r="B7034" s="169">
        <v>4662.6000000000004</v>
      </c>
    </row>
    <row r="7035" spans="1:2">
      <c r="A7035" s="170">
        <v>43559</v>
      </c>
      <c r="B7035" s="169">
        <v>4662.9799999999996</v>
      </c>
    </row>
    <row r="7036" spans="1:2">
      <c r="A7036" s="170">
        <v>43560</v>
      </c>
      <c r="B7036" s="169">
        <v>4663.25</v>
      </c>
    </row>
    <row r="7037" spans="1:2">
      <c r="A7037" s="170">
        <v>43561</v>
      </c>
      <c r="B7037" s="169">
        <v>4663.8999999999996</v>
      </c>
    </row>
    <row r="7038" spans="1:2">
      <c r="A7038" s="170">
        <v>43562</v>
      </c>
      <c r="B7038" s="169">
        <v>4663.8999999999996</v>
      </c>
    </row>
    <row r="7039" spans="1:2">
      <c r="A7039" s="170">
        <v>43563</v>
      </c>
      <c r="B7039" s="169">
        <v>4663.87</v>
      </c>
    </row>
    <row r="7040" spans="1:2">
      <c r="A7040" s="170">
        <v>43564</v>
      </c>
      <c r="B7040" s="169">
        <v>4664.34</v>
      </c>
    </row>
    <row r="7041" spans="1:2">
      <c r="A7041" s="170">
        <v>43565</v>
      </c>
      <c r="B7041" s="169">
        <v>4664.42</v>
      </c>
    </row>
    <row r="7042" spans="1:2">
      <c r="A7042" s="170">
        <v>43566</v>
      </c>
      <c r="B7042" s="169">
        <v>4664.28</v>
      </c>
    </row>
    <row r="7043" spans="1:2">
      <c r="A7043" s="170">
        <v>43567</v>
      </c>
      <c r="B7043" s="169">
        <v>4664.01</v>
      </c>
    </row>
    <row r="7044" spans="1:2">
      <c r="A7044" s="170">
        <v>43568</v>
      </c>
      <c r="B7044" s="169">
        <v>4663.71</v>
      </c>
    </row>
    <row r="7045" spans="1:2">
      <c r="A7045" s="170">
        <v>43569</v>
      </c>
      <c r="B7045" s="169">
        <v>4663.7700000000004</v>
      </c>
    </row>
    <row r="7046" spans="1:2">
      <c r="A7046" s="170">
        <v>43570</v>
      </c>
      <c r="B7046" s="169">
        <v>4665.1899999999996</v>
      </c>
    </row>
    <row r="7047" spans="1:2">
      <c r="A7047" s="170">
        <v>43571</v>
      </c>
      <c r="B7047" s="169">
        <v>4666.5600000000004</v>
      </c>
    </row>
    <row r="7048" spans="1:2">
      <c r="A7048" s="170">
        <v>43572</v>
      </c>
      <c r="B7048" s="169">
        <v>4666.46</v>
      </c>
    </row>
    <row r="7049" spans="1:2">
      <c r="A7049" s="170">
        <v>43573</v>
      </c>
      <c r="B7049" s="169">
        <v>4666.3</v>
      </c>
    </row>
    <row r="7050" spans="1:2">
      <c r="A7050" s="170">
        <v>43574</v>
      </c>
      <c r="B7050" s="169">
        <v>4666.25</v>
      </c>
    </row>
    <row r="7051" spans="1:2">
      <c r="A7051" s="170">
        <v>43575</v>
      </c>
      <c r="B7051" s="169">
        <v>4666.37</v>
      </c>
    </row>
    <row r="7052" spans="1:2">
      <c r="A7052" s="170">
        <v>43576</v>
      </c>
      <c r="B7052" s="169">
        <v>4666.88</v>
      </c>
    </row>
    <row r="7053" spans="1:2">
      <c r="A7053" s="170">
        <v>43577</v>
      </c>
      <c r="B7053" s="169">
        <v>4668.13</v>
      </c>
    </row>
    <row r="7054" spans="1:2">
      <c r="A7054" s="170">
        <v>43578</v>
      </c>
      <c r="B7054" s="169">
        <v>4668.87</v>
      </c>
    </row>
    <row r="7055" spans="1:2">
      <c r="A7055" s="170">
        <v>43579</v>
      </c>
      <c r="B7055" s="169">
        <v>4669.1899999999996</v>
      </c>
    </row>
    <row r="7056" spans="1:2">
      <c r="A7056" s="170">
        <v>43580</v>
      </c>
      <c r="B7056" s="169">
        <v>4669.3500000000004</v>
      </c>
    </row>
    <row r="7057" spans="1:2">
      <c r="A7057" s="170">
        <v>43581</v>
      </c>
      <c r="B7057" s="169">
        <v>4669.6000000000004</v>
      </c>
    </row>
    <row r="7058" spans="1:2">
      <c r="A7058" s="170">
        <v>43582</v>
      </c>
      <c r="B7058" s="169">
        <v>4669.95</v>
      </c>
    </row>
    <row r="7059" spans="1:2">
      <c r="A7059" s="170">
        <v>43583</v>
      </c>
      <c r="B7059" s="169">
        <v>4669.75</v>
      </c>
    </row>
    <row r="7060" spans="1:2">
      <c r="A7060" s="170">
        <v>43584</v>
      </c>
      <c r="B7060" s="169">
        <v>4669.22</v>
      </c>
    </row>
    <row r="7061" spans="1:2">
      <c r="A7061" s="170">
        <v>43585</v>
      </c>
      <c r="B7061" s="169">
        <v>4668.75</v>
      </c>
    </row>
    <row r="7062" spans="1:2">
      <c r="A7062" s="170">
        <v>43586</v>
      </c>
      <c r="B7062" s="169">
        <v>4668.6000000000004</v>
      </c>
    </row>
    <row r="7063" spans="1:2">
      <c r="A7063" s="170">
        <v>43587</v>
      </c>
      <c r="B7063" s="169">
        <v>4668.33</v>
      </c>
    </row>
    <row r="7064" spans="1:2">
      <c r="A7064" s="170">
        <v>43588</v>
      </c>
      <c r="B7064" s="169">
        <v>4668.04</v>
      </c>
    </row>
    <row r="7065" spans="1:2">
      <c r="A7065" s="170">
        <v>43589</v>
      </c>
      <c r="B7065" s="169">
        <v>4667.75</v>
      </c>
    </row>
    <row r="7066" spans="1:2">
      <c r="A7066" s="170">
        <v>43590</v>
      </c>
      <c r="B7066" s="169">
        <v>4667.3599999999997</v>
      </c>
    </row>
    <row r="7067" spans="1:2">
      <c r="A7067" s="170">
        <v>43591</v>
      </c>
      <c r="B7067" s="169">
        <v>4667.2700000000004</v>
      </c>
    </row>
    <row r="7068" spans="1:2">
      <c r="A7068" s="170">
        <v>43592</v>
      </c>
      <c r="B7068" s="169">
        <v>4668.09</v>
      </c>
    </row>
    <row r="7069" spans="1:2">
      <c r="A7069" s="170">
        <v>43593</v>
      </c>
      <c r="B7069" s="169">
        <v>4668.82</v>
      </c>
    </row>
    <row r="7070" spans="1:2">
      <c r="A7070" s="170">
        <v>43594</v>
      </c>
      <c r="B7070" s="169">
        <v>4669.3599999999997</v>
      </c>
    </row>
    <row r="7071" spans="1:2">
      <c r="A7071" s="170">
        <v>43595</v>
      </c>
      <c r="B7071" s="169">
        <v>4669.71</v>
      </c>
    </row>
    <row r="7072" spans="1:2">
      <c r="A7072" s="170">
        <v>43596</v>
      </c>
      <c r="B7072" s="169">
        <v>4669.97</v>
      </c>
    </row>
    <row r="7073" spans="1:2">
      <c r="A7073" s="170">
        <v>43597</v>
      </c>
      <c r="B7073" s="169">
        <v>4670.25</v>
      </c>
    </row>
    <row r="7074" spans="1:2">
      <c r="A7074" s="170">
        <v>43598</v>
      </c>
      <c r="B7074" s="169">
        <v>4670.59</v>
      </c>
    </row>
    <row r="7075" spans="1:2">
      <c r="A7075" s="170">
        <v>43599</v>
      </c>
      <c r="B7075" s="169">
        <v>4671.0200000000004</v>
      </c>
    </row>
    <row r="7076" spans="1:2">
      <c r="A7076" s="170">
        <v>43600</v>
      </c>
      <c r="B7076" s="169">
        <v>4671.1099999999997</v>
      </c>
    </row>
    <row r="7077" spans="1:2">
      <c r="A7077" s="170">
        <v>43601</v>
      </c>
      <c r="B7077" s="169">
        <v>4670.9399999999996</v>
      </c>
    </row>
    <row r="7078" spans="1:2">
      <c r="A7078" s="170">
        <v>43602</v>
      </c>
      <c r="B7078" s="169">
        <v>4671.1099999999997</v>
      </c>
    </row>
    <row r="7079" spans="1:2">
      <c r="A7079" s="170">
        <v>43603</v>
      </c>
      <c r="B7079" s="169">
        <v>4670.99</v>
      </c>
    </row>
    <row r="7080" spans="1:2">
      <c r="A7080" s="170">
        <v>43604</v>
      </c>
      <c r="B7080" s="169">
        <v>4670.58</v>
      </c>
    </row>
    <row r="7081" spans="1:2">
      <c r="A7081" s="170">
        <v>43605</v>
      </c>
      <c r="B7081" s="169">
        <v>4670.05</v>
      </c>
    </row>
    <row r="7082" spans="1:2">
      <c r="A7082" s="170">
        <v>43606</v>
      </c>
      <c r="B7082" s="169">
        <v>4669.5600000000004</v>
      </c>
    </row>
    <row r="7083" spans="1:2">
      <c r="A7083" s="170">
        <v>43607</v>
      </c>
      <c r="B7083" s="169">
        <v>4669.53</v>
      </c>
    </row>
    <row r="7084" spans="1:2">
      <c r="A7084" s="170">
        <v>43608</v>
      </c>
      <c r="B7084" s="169">
        <v>4669.66</v>
      </c>
    </row>
    <row r="7085" spans="1:2">
      <c r="A7085" s="170">
        <v>43609</v>
      </c>
      <c r="B7085" s="169">
        <v>4670.08</v>
      </c>
    </row>
    <row r="7086" spans="1:2">
      <c r="A7086" s="170">
        <v>43610</v>
      </c>
      <c r="B7086" s="169">
        <v>4670.22</v>
      </c>
    </row>
    <row r="7087" spans="1:2">
      <c r="A7087" s="170">
        <v>43611</v>
      </c>
      <c r="B7087" s="169">
        <v>4670.29</v>
      </c>
    </row>
    <row r="7088" spans="1:2">
      <c r="A7088" s="170">
        <v>43612</v>
      </c>
      <c r="B7088" s="169">
        <v>4670.38</v>
      </c>
    </row>
    <row r="7089" spans="1:2">
      <c r="A7089" s="170">
        <v>43613</v>
      </c>
      <c r="B7089" s="169">
        <v>4670.5600000000004</v>
      </c>
    </row>
    <row r="7090" spans="1:2">
      <c r="A7090" s="170">
        <v>43614</v>
      </c>
      <c r="B7090" s="169">
        <v>4670.79</v>
      </c>
    </row>
    <row r="7091" spans="1:2">
      <c r="A7091" s="170">
        <v>43615</v>
      </c>
      <c r="B7091" s="169">
        <v>4670.93</v>
      </c>
    </row>
    <row r="7092" spans="1:2">
      <c r="A7092" s="170">
        <v>43616</v>
      </c>
      <c r="B7092" s="169">
        <v>4671.04</v>
      </c>
    </row>
    <row r="7093" spans="1:2">
      <c r="A7093" s="170">
        <v>43617</v>
      </c>
      <c r="B7093" s="169">
        <v>4671.22</v>
      </c>
    </row>
    <row r="7094" spans="1:2">
      <c r="A7094" s="170">
        <v>43618</v>
      </c>
      <c r="B7094" s="169">
        <v>4671.43</v>
      </c>
    </row>
    <row r="7095" spans="1:2">
      <c r="A7095" s="170">
        <v>43619</v>
      </c>
      <c r="B7095" s="169">
        <v>4671.62</v>
      </c>
    </row>
    <row r="7096" spans="1:2">
      <c r="A7096" s="170">
        <v>43620</v>
      </c>
      <c r="B7096" s="169">
        <v>4672.03</v>
      </c>
    </row>
    <row r="7097" spans="1:2">
      <c r="A7097" s="170">
        <v>43621</v>
      </c>
      <c r="B7097" s="169">
        <v>4672.47</v>
      </c>
    </row>
    <row r="7098" spans="1:2">
      <c r="A7098" s="170">
        <v>43622</v>
      </c>
      <c r="B7098" s="169">
        <v>4672.45</v>
      </c>
    </row>
    <row r="7099" spans="1:2">
      <c r="A7099" s="170">
        <v>43623</v>
      </c>
      <c r="B7099" s="169">
        <v>4672.6099999999997</v>
      </c>
    </row>
    <row r="7100" spans="1:2">
      <c r="A7100" s="170">
        <v>43624</v>
      </c>
      <c r="B7100" s="169">
        <v>4672.45</v>
      </c>
    </row>
    <row r="7101" spans="1:2">
      <c r="A7101" s="170">
        <v>43625</v>
      </c>
      <c r="B7101" s="169">
        <v>4672.2299999999996</v>
      </c>
    </row>
    <row r="7102" spans="1:2">
      <c r="A7102" s="170">
        <v>43626</v>
      </c>
      <c r="B7102" s="169">
        <v>4672.1499999999996</v>
      </c>
    </row>
    <row r="7103" spans="1:2">
      <c r="A7103" s="170">
        <v>43627</v>
      </c>
      <c r="B7103" s="169">
        <v>4672.13</v>
      </c>
    </row>
    <row r="7104" spans="1:2">
      <c r="A7104" s="170">
        <v>43628</v>
      </c>
      <c r="B7104" s="169">
        <v>4672.1899999999996</v>
      </c>
    </row>
    <row r="7105" spans="1:2">
      <c r="A7105" s="170">
        <v>43629</v>
      </c>
      <c r="B7105" s="169">
        <v>4672.2299999999996</v>
      </c>
    </row>
    <row r="7106" spans="1:2">
      <c r="A7106" s="170">
        <v>43630</v>
      </c>
      <c r="B7106" s="169">
        <v>4672.25</v>
      </c>
    </row>
    <row r="7107" spans="1:2">
      <c r="A7107" s="170">
        <v>43631</v>
      </c>
      <c r="B7107" s="169">
        <v>4672.38</v>
      </c>
    </row>
    <row r="7108" spans="1:2">
      <c r="A7108" s="170">
        <v>43632</v>
      </c>
      <c r="B7108" s="169">
        <v>4672.7</v>
      </c>
    </row>
    <row r="7109" spans="1:2">
      <c r="A7109" s="170">
        <v>43633</v>
      </c>
      <c r="B7109" s="169">
        <v>4672.88</v>
      </c>
    </row>
    <row r="7110" spans="1:2">
      <c r="A7110" s="170">
        <v>43634</v>
      </c>
      <c r="B7110" s="169">
        <v>4672.9399999999996</v>
      </c>
    </row>
    <row r="7111" spans="1:2">
      <c r="A7111" s="170">
        <v>43635</v>
      </c>
      <c r="B7111" s="169">
        <v>4672.92</v>
      </c>
    </row>
    <row r="7112" spans="1:2">
      <c r="A7112" s="170">
        <v>43636</v>
      </c>
      <c r="B7112" s="169">
        <v>4672.8900000000003</v>
      </c>
    </row>
    <row r="7113" spans="1:2">
      <c r="A7113" s="170">
        <v>43637</v>
      </c>
      <c r="B7113" s="169">
        <v>4672.8599999999997</v>
      </c>
    </row>
    <row r="7114" spans="1:2">
      <c r="A7114" s="170">
        <v>43638</v>
      </c>
      <c r="B7114" s="169">
        <v>4672.83</v>
      </c>
    </row>
    <row r="7115" spans="1:2">
      <c r="A7115" s="170">
        <v>43639</v>
      </c>
      <c r="B7115" s="169">
        <v>4672.7700000000004</v>
      </c>
    </row>
    <row r="7116" spans="1:2">
      <c r="A7116" s="170">
        <v>43640</v>
      </c>
      <c r="B7116" s="169">
        <v>4672.67</v>
      </c>
    </row>
    <row r="7117" spans="1:2">
      <c r="A7117" s="170">
        <v>43641</v>
      </c>
      <c r="B7117" s="169">
        <v>4672.55</v>
      </c>
    </row>
    <row r="7118" spans="1:2">
      <c r="A7118" s="170">
        <v>43642</v>
      </c>
      <c r="B7118" s="169">
        <v>4672.4399999999996</v>
      </c>
    </row>
    <row r="7119" spans="1:2">
      <c r="A7119" s="170">
        <v>43643</v>
      </c>
      <c r="B7119" s="169">
        <v>4672.29</v>
      </c>
    </row>
    <row r="7120" spans="1:2">
      <c r="A7120" s="170">
        <v>43644</v>
      </c>
      <c r="B7120" s="169">
        <v>4672.1099999999997</v>
      </c>
    </row>
    <row r="7121" spans="1:2">
      <c r="A7121" s="170">
        <v>43645</v>
      </c>
      <c r="B7121" s="169">
        <v>4671.95</v>
      </c>
    </row>
    <row r="7122" spans="1:2">
      <c r="A7122" s="170">
        <v>43646</v>
      </c>
      <c r="B7122" s="169">
        <v>4671.79</v>
      </c>
    </row>
    <row r="7123" spans="1:2">
      <c r="A7123" s="170">
        <v>43647</v>
      </c>
      <c r="B7123" s="169">
        <v>4671.58</v>
      </c>
    </row>
    <row r="7124" spans="1:2">
      <c r="A7124" s="170">
        <v>43648</v>
      </c>
      <c r="B7124" s="169">
        <v>4671.34</v>
      </c>
    </row>
    <row r="7125" spans="1:2">
      <c r="A7125" s="170">
        <v>43649</v>
      </c>
      <c r="B7125" s="169">
        <v>4671.1000000000004</v>
      </c>
    </row>
    <row r="7126" spans="1:2">
      <c r="A7126" s="170">
        <v>43650</v>
      </c>
      <c r="B7126" s="169">
        <v>4670.8999999999996</v>
      </c>
    </row>
    <row r="7127" spans="1:2">
      <c r="A7127" s="170">
        <v>43651</v>
      </c>
      <c r="B7127" s="169">
        <v>4670.6899999999996</v>
      </c>
    </row>
    <row r="7128" spans="1:2">
      <c r="A7128" s="170">
        <v>43652</v>
      </c>
      <c r="B7128" s="169">
        <v>4670.4799999999996</v>
      </c>
    </row>
    <row r="7129" spans="1:2">
      <c r="A7129" s="170">
        <v>43653</v>
      </c>
      <c r="B7129" s="169">
        <v>4670.25</v>
      </c>
    </row>
    <row r="7130" spans="1:2">
      <c r="A7130" s="170">
        <v>43654</v>
      </c>
      <c r="B7130" s="169">
        <v>4670.0200000000004</v>
      </c>
    </row>
    <row r="7131" spans="1:2">
      <c r="A7131" s="170">
        <v>43655</v>
      </c>
      <c r="B7131" s="169">
        <v>4669.8</v>
      </c>
    </row>
    <row r="7132" spans="1:2">
      <c r="A7132" s="170">
        <v>43656</v>
      </c>
      <c r="B7132" s="169">
        <v>4669.55</v>
      </c>
    </row>
    <row r="7133" spans="1:2">
      <c r="A7133" s="170">
        <v>43657</v>
      </c>
      <c r="B7133" s="169">
        <v>4669.28</v>
      </c>
    </row>
    <row r="7134" spans="1:2">
      <c r="A7134" s="170">
        <v>43658</v>
      </c>
      <c r="B7134" s="169">
        <v>4669.12</v>
      </c>
    </row>
    <row r="7135" spans="1:2">
      <c r="A7135" s="170">
        <v>43659</v>
      </c>
      <c r="B7135" s="169">
        <v>4669.05</v>
      </c>
    </row>
    <row r="7136" spans="1:2">
      <c r="A7136" s="170">
        <v>43660</v>
      </c>
      <c r="B7136" s="169">
        <v>4668.99</v>
      </c>
    </row>
    <row r="7137" spans="1:2">
      <c r="A7137" s="170">
        <v>43661</v>
      </c>
      <c r="B7137" s="169">
        <v>4668.93</v>
      </c>
    </row>
    <row r="7138" spans="1:2">
      <c r="A7138" s="170">
        <v>43662</v>
      </c>
      <c r="B7138" s="169">
        <v>4668.72</v>
      </c>
    </row>
    <row r="7139" spans="1:2">
      <c r="A7139" s="170">
        <v>43663</v>
      </c>
      <c r="B7139" s="169">
        <v>4668.3599999999997</v>
      </c>
    </row>
    <row r="7140" spans="1:2">
      <c r="A7140" s="170">
        <v>43664</v>
      </c>
      <c r="B7140" s="169">
        <v>4668</v>
      </c>
    </row>
    <row r="7141" spans="1:2">
      <c r="A7141" s="170">
        <v>43665</v>
      </c>
      <c r="B7141" s="169">
        <v>4667.66</v>
      </c>
    </row>
    <row r="7142" spans="1:2">
      <c r="A7142" s="170">
        <v>43666</v>
      </c>
      <c r="B7142" s="169">
        <v>4667.32</v>
      </c>
    </row>
    <row r="7143" spans="1:2">
      <c r="A7143" s="170">
        <v>43667</v>
      </c>
      <c r="B7143" s="169">
        <v>4666.96</v>
      </c>
    </row>
    <row r="7144" spans="1:2">
      <c r="A7144" s="170">
        <v>43668</v>
      </c>
      <c r="B7144" s="169">
        <v>4666.63</v>
      </c>
    </row>
    <row r="7145" spans="1:2">
      <c r="A7145" s="170">
        <v>43669</v>
      </c>
      <c r="B7145" s="169">
        <v>4666.3100000000004</v>
      </c>
    </row>
    <row r="7146" spans="1:2">
      <c r="A7146" s="170">
        <v>43670</v>
      </c>
      <c r="B7146" s="169">
        <v>4665.97</v>
      </c>
    </row>
    <row r="7147" spans="1:2">
      <c r="A7147" s="170">
        <v>43671</v>
      </c>
      <c r="B7147" s="169">
        <v>4665.62</v>
      </c>
    </row>
    <row r="7148" spans="1:2">
      <c r="A7148" s="170">
        <v>43672</v>
      </c>
      <c r="B7148" s="169">
        <v>4665.3</v>
      </c>
    </row>
    <row r="7149" spans="1:2">
      <c r="A7149" s="170">
        <v>43673</v>
      </c>
      <c r="B7149" s="169">
        <v>4665.1400000000003</v>
      </c>
    </row>
    <row r="7150" spans="1:2">
      <c r="A7150" s="170">
        <v>43674</v>
      </c>
      <c r="B7150" s="169">
        <v>4664.93</v>
      </c>
    </row>
    <row r="7151" spans="1:2">
      <c r="A7151" s="170">
        <v>43675</v>
      </c>
      <c r="B7151" s="169">
        <v>4664.74</v>
      </c>
    </row>
    <row r="7152" spans="1:2">
      <c r="A7152" s="170">
        <v>43676</v>
      </c>
      <c r="B7152" s="169">
        <v>4664.54</v>
      </c>
    </row>
    <row r="7153" spans="1:2">
      <c r="A7153" s="170">
        <v>43677</v>
      </c>
      <c r="B7153" s="169">
        <v>4664.3500000000004</v>
      </c>
    </row>
    <row r="7154" spans="1:2">
      <c r="A7154" s="170">
        <v>43678</v>
      </c>
      <c r="B7154" s="169">
        <v>4664.1899999999996</v>
      </c>
    </row>
    <row r="7155" spans="1:2">
      <c r="A7155" s="170">
        <v>43679</v>
      </c>
      <c r="B7155" s="169">
        <v>4663.99</v>
      </c>
    </row>
    <row r="7156" spans="1:2">
      <c r="A7156" s="170">
        <v>43680</v>
      </c>
      <c r="B7156" s="169">
        <v>4663.78</v>
      </c>
    </row>
    <row r="7157" spans="1:2">
      <c r="A7157" s="170">
        <v>43681</v>
      </c>
      <c r="B7157" s="169">
        <v>4663.58</v>
      </c>
    </row>
    <row r="7158" spans="1:2">
      <c r="A7158" s="170">
        <v>43682</v>
      </c>
      <c r="B7158" s="169">
        <v>4663.38</v>
      </c>
    </row>
    <row r="7159" spans="1:2">
      <c r="A7159" s="170">
        <v>43683</v>
      </c>
      <c r="B7159" s="169">
        <v>4663.17</v>
      </c>
    </row>
    <row r="7160" spans="1:2">
      <c r="A7160" s="170">
        <v>43684</v>
      </c>
      <c r="B7160" s="169">
        <v>4662.95</v>
      </c>
    </row>
    <row r="7161" spans="1:2">
      <c r="A7161" s="170">
        <v>43685</v>
      </c>
      <c r="B7161" s="169">
        <v>4662.7299999999996</v>
      </c>
    </row>
    <row r="7162" spans="1:2">
      <c r="A7162" s="170">
        <v>43686</v>
      </c>
      <c r="B7162" s="169">
        <v>4662.49</v>
      </c>
    </row>
    <row r="7163" spans="1:2">
      <c r="A7163" s="170">
        <v>43687</v>
      </c>
      <c r="B7163" s="169">
        <v>4662.22</v>
      </c>
    </row>
    <row r="7164" spans="1:2">
      <c r="A7164" s="170">
        <v>43688</v>
      </c>
      <c r="B7164" s="169">
        <v>4661.92</v>
      </c>
    </row>
    <row r="7165" spans="1:2">
      <c r="A7165" s="170">
        <v>43689</v>
      </c>
      <c r="B7165" s="169">
        <v>4661.6099999999997</v>
      </c>
    </row>
    <row r="7166" spans="1:2">
      <c r="A7166" s="170">
        <v>43690</v>
      </c>
      <c r="B7166" s="169">
        <v>4661.3100000000004</v>
      </c>
    </row>
    <row r="7167" spans="1:2">
      <c r="A7167" s="170">
        <v>43691</v>
      </c>
      <c r="B7167" s="169">
        <v>4661</v>
      </c>
    </row>
    <row r="7168" spans="1:2">
      <c r="A7168" s="170">
        <v>43692</v>
      </c>
      <c r="B7168" s="169">
        <v>4660.7</v>
      </c>
    </row>
    <row r="7169" spans="1:2">
      <c r="A7169" s="170">
        <v>43693</v>
      </c>
      <c r="B7169" s="169">
        <v>4660.3900000000003</v>
      </c>
    </row>
    <row r="7170" spans="1:2">
      <c r="A7170" s="170">
        <v>43694</v>
      </c>
      <c r="B7170" s="169">
        <v>4660.05</v>
      </c>
    </row>
    <row r="7171" spans="1:2">
      <c r="A7171" s="170">
        <v>43695</v>
      </c>
      <c r="B7171" s="169">
        <v>4659.7</v>
      </c>
    </row>
    <row r="7172" spans="1:2">
      <c r="A7172" s="170">
        <v>43696</v>
      </c>
      <c r="B7172" s="169">
        <v>4659.32</v>
      </c>
    </row>
    <row r="7173" spans="1:2">
      <c r="A7173" s="170">
        <v>43697</v>
      </c>
      <c r="B7173" s="169">
        <v>4658.95</v>
      </c>
    </row>
    <row r="7174" spans="1:2">
      <c r="A7174" s="170">
        <v>43698</v>
      </c>
      <c r="B7174" s="169">
        <v>4658.58</v>
      </c>
    </row>
    <row r="7175" spans="1:2">
      <c r="A7175" s="170">
        <v>43699</v>
      </c>
      <c r="B7175" s="169">
        <v>4658.21</v>
      </c>
    </row>
    <row r="7176" spans="1:2">
      <c r="A7176" s="170">
        <v>43700</v>
      </c>
      <c r="B7176" s="169">
        <v>4657.87</v>
      </c>
    </row>
    <row r="7177" spans="1:2">
      <c r="A7177" s="170">
        <v>43701</v>
      </c>
      <c r="B7177" s="169">
        <v>4657.5200000000004</v>
      </c>
    </row>
    <row r="7178" spans="1:2">
      <c r="A7178" s="170">
        <v>43702</v>
      </c>
      <c r="B7178" s="169">
        <v>4657.1899999999996</v>
      </c>
    </row>
    <row r="7179" spans="1:2">
      <c r="A7179" s="170">
        <v>43703</v>
      </c>
      <c r="B7179" s="169">
        <v>4656.8999999999996</v>
      </c>
    </row>
    <row r="7180" spans="1:2">
      <c r="A7180" s="170">
        <v>43704</v>
      </c>
      <c r="B7180" s="169">
        <v>4656.63</v>
      </c>
    </row>
    <row r="7181" spans="1:2">
      <c r="A7181" s="170">
        <v>43705</v>
      </c>
      <c r="B7181" s="169">
        <v>4656.37</v>
      </c>
    </row>
    <row r="7182" spans="1:2">
      <c r="A7182" s="170">
        <v>43706</v>
      </c>
      <c r="B7182" s="169">
        <v>4656.13</v>
      </c>
    </row>
    <row r="7183" spans="1:2">
      <c r="A7183" s="170">
        <v>43707</v>
      </c>
      <c r="B7183" s="169">
        <v>4655.91</v>
      </c>
    </row>
    <row r="7184" spans="1:2">
      <c r="A7184" s="170">
        <v>43708</v>
      </c>
      <c r="B7184" s="169">
        <v>4655.7</v>
      </c>
    </row>
    <row r="7185" spans="1:2">
      <c r="A7185" s="170">
        <v>43709</v>
      </c>
      <c r="B7185" s="169">
        <v>4655.5</v>
      </c>
    </row>
    <row r="7186" spans="1:2">
      <c r="A7186" s="170">
        <v>43710</v>
      </c>
      <c r="B7186" s="169">
        <v>4655.33</v>
      </c>
    </row>
    <row r="7187" spans="1:2">
      <c r="A7187" s="170">
        <v>43711</v>
      </c>
      <c r="B7187" s="169">
        <v>4655.16</v>
      </c>
    </row>
    <row r="7188" spans="1:2">
      <c r="A7188" s="170">
        <v>43712</v>
      </c>
      <c r="B7188" s="169">
        <v>4654.99</v>
      </c>
    </row>
    <row r="7189" spans="1:2">
      <c r="A7189" s="170">
        <v>43713</v>
      </c>
      <c r="B7189" s="169">
        <v>4654.8100000000004</v>
      </c>
    </row>
    <row r="7190" spans="1:2">
      <c r="A7190" s="170">
        <v>43714</v>
      </c>
      <c r="B7190" s="169">
        <v>4654.63</v>
      </c>
    </row>
    <row r="7191" spans="1:2">
      <c r="A7191" s="170">
        <v>43715</v>
      </c>
      <c r="B7191" s="169">
        <v>4654.5200000000004</v>
      </c>
    </row>
    <row r="7192" spans="1:2">
      <c r="A7192" s="170">
        <v>43716</v>
      </c>
      <c r="B7192" s="169">
        <v>4654.4799999999996</v>
      </c>
    </row>
    <row r="7193" spans="1:2">
      <c r="A7193" s="170">
        <v>43717</v>
      </c>
      <c r="B7193" s="169">
        <v>4654.3900000000003</v>
      </c>
    </row>
    <row r="7194" spans="1:2">
      <c r="A7194" s="170">
        <v>43718</v>
      </c>
      <c r="B7194" s="169">
        <v>4654.38</v>
      </c>
    </row>
    <row r="7195" spans="1:2">
      <c r="A7195" s="170">
        <v>43719</v>
      </c>
      <c r="B7195" s="169">
        <v>4654.4799999999996</v>
      </c>
    </row>
    <row r="7196" spans="1:2">
      <c r="A7196" s="170">
        <v>43720</v>
      </c>
      <c r="B7196" s="169">
        <v>4654.5600000000004</v>
      </c>
    </row>
    <row r="7197" spans="1:2">
      <c r="A7197" s="170">
        <v>43721</v>
      </c>
      <c r="B7197" s="169">
        <v>4654.68</v>
      </c>
    </row>
    <row r="7198" spans="1:2">
      <c r="A7198" s="170">
        <v>43722</v>
      </c>
      <c r="B7198" s="169">
        <v>4654.88</v>
      </c>
    </row>
    <row r="7199" spans="1:2">
      <c r="A7199" s="170">
        <v>43723</v>
      </c>
      <c r="B7199" s="169">
        <v>4655.07</v>
      </c>
    </row>
    <row r="7200" spans="1:2">
      <c r="A7200" s="170">
        <v>43724</v>
      </c>
      <c r="B7200" s="169">
        <v>4655.33</v>
      </c>
    </row>
    <row r="7201" spans="1:2">
      <c r="A7201" s="170">
        <v>43725</v>
      </c>
      <c r="B7201" s="169">
        <v>4655.6000000000004</v>
      </c>
    </row>
    <row r="7202" spans="1:2">
      <c r="A7202" s="170">
        <v>43726</v>
      </c>
      <c r="B7202" s="169">
        <v>4655.87</v>
      </c>
    </row>
    <row r="7203" spans="1:2">
      <c r="A7203" s="170">
        <v>43727</v>
      </c>
      <c r="B7203" s="169">
        <v>4656.12</v>
      </c>
    </row>
    <row r="7204" spans="1:2">
      <c r="A7204" s="170">
        <v>43728</v>
      </c>
      <c r="B7204" s="169">
        <v>4656.43</v>
      </c>
    </row>
    <row r="7205" spans="1:2">
      <c r="A7205" s="170">
        <v>43729</v>
      </c>
      <c r="B7205" s="169">
        <v>4656.72</v>
      </c>
    </row>
    <row r="7206" spans="1:2">
      <c r="A7206" s="170">
        <v>43730</v>
      </c>
      <c r="B7206" s="169">
        <v>4657</v>
      </c>
    </row>
    <row r="7207" spans="1:2">
      <c r="A7207" s="170">
        <v>43731</v>
      </c>
      <c r="B7207" s="169">
        <v>4657.28</v>
      </c>
    </row>
    <row r="7208" spans="1:2">
      <c r="A7208" s="170">
        <v>43732</v>
      </c>
      <c r="B7208" s="169">
        <v>4657.55</v>
      </c>
    </row>
    <row r="7209" spans="1:2">
      <c r="A7209" s="170">
        <v>43733</v>
      </c>
      <c r="B7209" s="169">
        <v>4657.83</v>
      </c>
    </row>
    <row r="7210" spans="1:2">
      <c r="A7210" s="170">
        <v>43734</v>
      </c>
      <c r="B7210" s="169">
        <v>4658.09</v>
      </c>
    </row>
    <row r="7211" spans="1:2">
      <c r="A7211" s="170">
        <v>43735</v>
      </c>
      <c r="B7211" s="169">
        <v>4658.3599999999997</v>
      </c>
    </row>
    <row r="7212" spans="1:2">
      <c r="A7212" s="170">
        <v>43736</v>
      </c>
      <c r="B7212" s="169">
        <v>4658.8</v>
      </c>
    </row>
    <row r="7213" spans="1:2">
      <c r="A7213" s="170">
        <v>43737</v>
      </c>
      <c r="B7213" s="169">
        <v>4659.21</v>
      </c>
    </row>
    <row r="7214" spans="1:2">
      <c r="A7214" s="170">
        <v>43738</v>
      </c>
      <c r="B7214" s="169">
        <v>4659.5200000000004</v>
      </c>
    </row>
    <row r="7215" spans="1:2">
      <c r="A7215" s="170">
        <v>43739</v>
      </c>
      <c r="B7215" s="169">
        <v>4659.8100000000004</v>
      </c>
    </row>
    <row r="7216" spans="1:2">
      <c r="A7216" s="170">
        <v>43740</v>
      </c>
      <c r="B7216" s="169">
        <v>4660.1000000000004</v>
      </c>
    </row>
    <row r="7217" spans="1:2">
      <c r="A7217" s="170">
        <v>43741</v>
      </c>
      <c r="B7217" s="169">
        <v>4660.38</v>
      </c>
    </row>
    <row r="7218" spans="1:2">
      <c r="A7218" s="170">
        <v>43742</v>
      </c>
      <c r="B7218" s="169">
        <v>4660.63</v>
      </c>
    </row>
    <row r="7219" spans="1:2">
      <c r="A7219" s="170">
        <v>43743</v>
      </c>
      <c r="B7219" s="169">
        <v>4660.83</v>
      </c>
    </row>
    <row r="7220" spans="1:2">
      <c r="A7220" s="170">
        <v>43744</v>
      </c>
      <c r="B7220" s="169">
        <v>4660.97</v>
      </c>
    </row>
    <row r="7221" spans="1:2">
      <c r="A7221" s="170">
        <v>43745</v>
      </c>
      <c r="B7221" s="169">
        <v>4661.07</v>
      </c>
    </row>
    <row r="7222" spans="1:2">
      <c r="A7222" s="170">
        <v>43746</v>
      </c>
      <c r="B7222" s="169">
        <v>4661.1499999999996</v>
      </c>
    </row>
    <row r="7223" spans="1:2">
      <c r="A7223" s="170">
        <v>43747</v>
      </c>
      <c r="B7223" s="169">
        <v>4661.1899999999996</v>
      </c>
    </row>
    <row r="7224" spans="1:2">
      <c r="A7224" s="170">
        <v>43748</v>
      </c>
      <c r="B7224" s="169">
        <v>4661.22</v>
      </c>
    </row>
    <row r="7225" spans="1:2">
      <c r="A7225" s="170">
        <v>43749</v>
      </c>
      <c r="B7225" s="169">
        <v>4661.25</v>
      </c>
    </row>
    <row r="7226" spans="1:2">
      <c r="A7226" s="170">
        <v>43750</v>
      </c>
      <c r="B7226" s="169">
        <v>4661.2700000000004</v>
      </c>
    </row>
    <row r="7227" spans="1:2">
      <c r="A7227" s="170">
        <v>43751</v>
      </c>
      <c r="B7227" s="169">
        <v>4661.29</v>
      </c>
    </row>
    <row r="7228" spans="1:2">
      <c r="A7228" s="170">
        <v>43752</v>
      </c>
      <c r="B7228" s="169">
        <v>4661.29</v>
      </c>
    </row>
    <row r="7229" spans="1:2">
      <c r="A7229" s="170">
        <v>43753</v>
      </c>
      <c r="B7229" s="169">
        <v>4661.3</v>
      </c>
    </row>
    <row r="7230" spans="1:2">
      <c r="A7230" s="170">
        <v>43754</v>
      </c>
      <c r="B7230" s="169">
        <v>4661.3100000000004</v>
      </c>
    </row>
    <row r="7231" spans="1:2">
      <c r="A7231" s="170">
        <v>43755</v>
      </c>
      <c r="B7231" s="169">
        <v>4661.34</v>
      </c>
    </row>
    <row r="7232" spans="1:2">
      <c r="A7232" s="170">
        <v>43756</v>
      </c>
      <c r="B7232" s="169">
        <v>4661.34</v>
      </c>
    </row>
    <row r="7233" spans="1:2">
      <c r="A7233" s="170">
        <v>43757</v>
      </c>
      <c r="B7233" s="169">
        <v>4661.37</v>
      </c>
    </row>
    <row r="7234" spans="1:2">
      <c r="A7234" s="170">
        <v>43758</v>
      </c>
      <c r="B7234" s="169">
        <v>4661.38</v>
      </c>
    </row>
    <row r="7235" spans="1:2">
      <c r="A7235" s="170">
        <v>43759</v>
      </c>
      <c r="B7235" s="169">
        <v>4661.37</v>
      </c>
    </row>
    <row r="7236" spans="1:2">
      <c r="A7236" s="170">
        <v>43760</v>
      </c>
      <c r="B7236" s="169">
        <v>4661.3599999999997</v>
      </c>
    </row>
    <row r="7237" spans="1:2">
      <c r="A7237" s="170">
        <v>43761</v>
      </c>
      <c r="B7237" s="169">
        <v>4661.3500000000004</v>
      </c>
    </row>
    <row r="7238" spans="1:2">
      <c r="A7238" s="170">
        <v>43762</v>
      </c>
      <c r="B7238" s="169">
        <v>4661.34</v>
      </c>
    </row>
    <row r="7239" spans="1:2">
      <c r="A7239" s="170">
        <v>43763</v>
      </c>
      <c r="B7239" s="169">
        <v>4661.34</v>
      </c>
    </row>
    <row r="7240" spans="1:2">
      <c r="A7240" s="170">
        <v>43764</v>
      </c>
      <c r="B7240" s="169">
        <v>4661.33</v>
      </c>
    </row>
    <row r="7241" spans="1:2">
      <c r="A7241" s="170">
        <v>43765</v>
      </c>
      <c r="B7241" s="169">
        <v>4661.33</v>
      </c>
    </row>
    <row r="7242" spans="1:2">
      <c r="A7242" s="170">
        <v>43766</v>
      </c>
      <c r="B7242" s="169">
        <v>4661.32</v>
      </c>
    </row>
    <row r="7243" spans="1:2">
      <c r="A7243" s="170">
        <v>43767</v>
      </c>
      <c r="B7243" s="169">
        <v>4661.33</v>
      </c>
    </row>
    <row r="7244" spans="1:2">
      <c r="A7244" s="170">
        <v>43768</v>
      </c>
      <c r="B7244" s="169">
        <v>4661.3100000000004</v>
      </c>
    </row>
    <row r="7245" spans="1:2">
      <c r="A7245" s="170">
        <v>43769</v>
      </c>
      <c r="B7245" s="169">
        <v>4661.3</v>
      </c>
    </row>
    <row r="7246" spans="1:2">
      <c r="A7246" s="170">
        <v>43770</v>
      </c>
      <c r="B7246" s="169">
        <v>4661.3100000000004</v>
      </c>
    </row>
    <row r="7247" spans="1:2">
      <c r="A7247" s="170">
        <v>43771</v>
      </c>
      <c r="B7247" s="169">
        <v>4661.3100000000004</v>
      </c>
    </row>
    <row r="7248" spans="1:2">
      <c r="A7248" s="170">
        <v>43772</v>
      </c>
      <c r="B7248" s="169">
        <v>4661.32</v>
      </c>
    </row>
    <row r="7249" spans="1:2">
      <c r="A7249" s="170">
        <v>43773</v>
      </c>
      <c r="B7249" s="169">
        <v>4661.32</v>
      </c>
    </row>
    <row r="7250" spans="1:2">
      <c r="A7250" s="170">
        <v>43774</v>
      </c>
      <c r="B7250" s="169">
        <v>4661.32</v>
      </c>
    </row>
    <row r="7251" spans="1:2">
      <c r="A7251" s="170">
        <v>43775</v>
      </c>
      <c r="B7251" s="169">
        <v>4661.32</v>
      </c>
    </row>
    <row r="7252" spans="1:2">
      <c r="A7252" s="170">
        <v>43776</v>
      </c>
      <c r="B7252" s="169">
        <v>4661.3100000000004</v>
      </c>
    </row>
    <row r="7253" spans="1:2">
      <c r="A7253" s="170">
        <v>43777</v>
      </c>
      <c r="B7253" s="169">
        <v>4661.3100000000004</v>
      </c>
    </row>
    <row r="7254" spans="1:2">
      <c r="A7254" s="170">
        <v>43778</v>
      </c>
      <c r="B7254" s="169">
        <v>4661.3100000000004</v>
      </c>
    </row>
    <row r="7255" spans="1:2">
      <c r="A7255" s="170">
        <v>43779</v>
      </c>
      <c r="B7255" s="169">
        <v>4661.3100000000004</v>
      </c>
    </row>
    <row r="7256" spans="1:2">
      <c r="A7256" s="170">
        <v>43780</v>
      </c>
      <c r="B7256" s="169">
        <v>4661.3</v>
      </c>
    </row>
    <row r="7257" spans="1:2">
      <c r="A7257" s="170">
        <v>43781</v>
      </c>
      <c r="B7257" s="169">
        <v>4661.3</v>
      </c>
    </row>
    <row r="7258" spans="1:2">
      <c r="A7258" s="170">
        <v>43782</v>
      </c>
      <c r="B7258" s="169">
        <v>4661.3</v>
      </c>
    </row>
    <row r="7259" spans="1:2">
      <c r="A7259" s="170">
        <v>43783</v>
      </c>
      <c r="B7259" s="169">
        <v>4661.3</v>
      </c>
    </row>
    <row r="7260" spans="1:2">
      <c r="A7260" s="170">
        <v>43784</v>
      </c>
      <c r="B7260" s="169">
        <v>4661.3</v>
      </c>
    </row>
    <row r="7261" spans="1:2">
      <c r="A7261" s="170">
        <v>43785</v>
      </c>
      <c r="B7261" s="169">
        <v>4661.3</v>
      </c>
    </row>
    <row r="7262" spans="1:2">
      <c r="A7262" s="170">
        <v>43786</v>
      </c>
      <c r="B7262" s="169">
        <v>4661.29</v>
      </c>
    </row>
    <row r="7263" spans="1:2">
      <c r="A7263" s="170">
        <v>43787</v>
      </c>
      <c r="B7263" s="169">
        <v>4661.3</v>
      </c>
    </row>
    <row r="7264" spans="1:2">
      <c r="A7264" s="170">
        <v>43788</v>
      </c>
      <c r="B7264" s="169">
        <v>4661.3</v>
      </c>
    </row>
    <row r="7265" spans="1:2">
      <c r="A7265" s="170">
        <v>43789</v>
      </c>
      <c r="B7265" s="169">
        <v>4661.3</v>
      </c>
    </row>
    <row r="7266" spans="1:2">
      <c r="A7266" s="170">
        <v>43790</v>
      </c>
      <c r="B7266" s="169">
        <v>4661.29</v>
      </c>
    </row>
    <row r="7267" spans="1:2">
      <c r="A7267" s="170">
        <v>43791</v>
      </c>
      <c r="B7267" s="169">
        <v>4661.29</v>
      </c>
    </row>
    <row r="7268" spans="1:2">
      <c r="A7268" s="170">
        <v>43792</v>
      </c>
      <c r="B7268" s="169">
        <v>4661.28</v>
      </c>
    </row>
    <row r="7269" spans="1:2">
      <c r="A7269" s="170">
        <v>43793</v>
      </c>
      <c r="B7269" s="169">
        <v>4661.28</v>
      </c>
    </row>
    <row r="7270" spans="1:2">
      <c r="A7270" s="170">
        <v>43794</v>
      </c>
      <c r="B7270" s="169">
        <v>4661.33</v>
      </c>
    </row>
    <row r="7271" spans="1:2">
      <c r="A7271" s="170">
        <v>43795</v>
      </c>
      <c r="B7271" s="169">
        <v>4661.3</v>
      </c>
    </row>
    <row r="7272" spans="1:2">
      <c r="A7272" s="170">
        <v>43796</v>
      </c>
      <c r="B7272" s="169">
        <v>4661.32</v>
      </c>
    </row>
    <row r="7273" spans="1:2">
      <c r="A7273" s="170">
        <v>43797</v>
      </c>
      <c r="B7273" s="169">
        <v>4661.37</v>
      </c>
    </row>
    <row r="7274" spans="1:2">
      <c r="A7274" s="170">
        <v>43798</v>
      </c>
      <c r="B7274" s="169">
        <v>4661.38</v>
      </c>
    </row>
    <row r="7275" spans="1:2">
      <c r="A7275" s="170">
        <v>43799</v>
      </c>
      <c r="B7275" s="169">
        <v>4661.3599999999997</v>
      </c>
    </row>
    <row r="7276" spans="1:2">
      <c r="A7276" s="170">
        <v>43800</v>
      </c>
      <c r="B7276" s="169">
        <v>4661.32</v>
      </c>
    </row>
    <row r="7277" spans="1:2">
      <c r="A7277" s="170">
        <v>43801</v>
      </c>
      <c r="B7277" s="169">
        <v>4661.32</v>
      </c>
    </row>
    <row r="7278" spans="1:2">
      <c r="A7278" s="170">
        <v>43802</v>
      </c>
      <c r="B7278" s="169">
        <v>4661.32</v>
      </c>
    </row>
    <row r="7279" spans="1:2">
      <c r="A7279" s="170">
        <v>43803</v>
      </c>
      <c r="B7279" s="169">
        <v>4661.3100000000004</v>
      </c>
    </row>
    <row r="7280" spans="1:2">
      <c r="A7280" s="170">
        <v>43804</v>
      </c>
      <c r="B7280" s="169">
        <v>4661.34</v>
      </c>
    </row>
    <row r="7281" spans="1:2">
      <c r="A7281" s="170">
        <v>43805</v>
      </c>
      <c r="B7281" s="169">
        <v>4661.33</v>
      </c>
    </row>
    <row r="7282" spans="1:2">
      <c r="A7282" s="170">
        <v>43806</v>
      </c>
      <c r="B7282" s="169">
        <v>4661.32</v>
      </c>
    </row>
    <row r="7283" spans="1:2">
      <c r="A7283" s="170">
        <v>43807</v>
      </c>
      <c r="B7283" s="169">
        <v>4661.3500000000004</v>
      </c>
    </row>
    <row r="7284" spans="1:2">
      <c r="A7284" s="170">
        <v>43808</v>
      </c>
      <c r="B7284" s="169">
        <v>4661.3599999999997</v>
      </c>
    </row>
    <row r="7285" spans="1:2">
      <c r="A7285" s="170">
        <v>43809</v>
      </c>
      <c r="B7285" s="169">
        <v>4661.34</v>
      </c>
    </row>
    <row r="7286" spans="1:2">
      <c r="A7286" s="170">
        <v>43810</v>
      </c>
      <c r="B7286" s="169">
        <v>4661.33</v>
      </c>
    </row>
    <row r="7287" spans="1:2">
      <c r="A7287" s="170">
        <v>43811</v>
      </c>
      <c r="B7287" s="169">
        <v>4661.3999999999996</v>
      </c>
    </row>
    <row r="7288" spans="1:2">
      <c r="A7288" s="170">
        <v>43812</v>
      </c>
      <c r="B7288" s="169">
        <v>4661.43</v>
      </c>
    </row>
    <row r="7289" spans="1:2">
      <c r="A7289" s="170">
        <v>43813</v>
      </c>
      <c r="B7289" s="169">
        <v>4661.4399999999996</v>
      </c>
    </row>
    <row r="7290" spans="1:2">
      <c r="A7290" s="170">
        <v>43814</v>
      </c>
      <c r="B7290" s="169">
        <v>4661.3999999999996</v>
      </c>
    </row>
    <row r="7291" spans="1:2">
      <c r="A7291" s="170">
        <v>43815</v>
      </c>
      <c r="B7291" s="169">
        <v>4661.37</v>
      </c>
    </row>
    <row r="7292" spans="1:2">
      <c r="A7292" s="170">
        <v>43816</v>
      </c>
      <c r="B7292" s="169">
        <v>4661.32</v>
      </c>
    </row>
    <row r="7293" spans="1:2">
      <c r="A7293" s="170">
        <v>43817</v>
      </c>
      <c r="B7293" s="169">
        <v>4661.29</v>
      </c>
    </row>
    <row r="7294" spans="1:2">
      <c r="A7294" s="170">
        <v>43818</v>
      </c>
      <c r="B7294" s="169">
        <v>4661.29</v>
      </c>
    </row>
    <row r="7295" spans="1:2">
      <c r="A7295" s="170">
        <v>43819</v>
      </c>
      <c r="B7295" s="169">
        <v>4661.29</v>
      </c>
    </row>
    <row r="7296" spans="1:2">
      <c r="A7296" s="170">
        <v>43820</v>
      </c>
      <c r="B7296" s="169">
        <v>4661.29</v>
      </c>
    </row>
    <row r="7297" spans="1:2">
      <c r="A7297" s="170">
        <v>43821</v>
      </c>
      <c r="B7297" s="169">
        <v>4661.29</v>
      </c>
    </row>
    <row r="7298" spans="1:2">
      <c r="A7298" s="170">
        <v>43822</v>
      </c>
      <c r="B7298" s="169">
        <v>4661.3</v>
      </c>
    </row>
    <row r="7299" spans="1:2">
      <c r="A7299" s="170">
        <v>43823</v>
      </c>
      <c r="B7299" s="169">
        <v>4661.3</v>
      </c>
    </row>
    <row r="7300" spans="1:2">
      <c r="A7300" s="170">
        <v>43824</v>
      </c>
      <c r="B7300" s="169">
        <v>4661.32</v>
      </c>
    </row>
    <row r="7301" spans="1:2">
      <c r="A7301" s="170">
        <v>43825</v>
      </c>
      <c r="B7301" s="169">
        <v>4661.3100000000004</v>
      </c>
    </row>
    <row r="7302" spans="1:2">
      <c r="A7302" s="170">
        <v>43826</v>
      </c>
      <c r="B7302" s="169">
        <v>4661.3</v>
      </c>
    </row>
    <row r="7303" spans="1:2">
      <c r="A7303" s="170">
        <v>43827</v>
      </c>
      <c r="B7303" s="169">
        <v>4661.3</v>
      </c>
    </row>
    <row r="7304" spans="1:2">
      <c r="A7304" s="170">
        <v>43828</v>
      </c>
      <c r="B7304" s="169">
        <v>4661.28</v>
      </c>
    </row>
    <row r="7305" spans="1:2">
      <c r="A7305" s="170">
        <v>43829</v>
      </c>
      <c r="B7305" s="169">
        <v>4661.28</v>
      </c>
    </row>
    <row r="7306" spans="1:2">
      <c r="A7306" s="170">
        <v>43830</v>
      </c>
      <c r="B7306" s="169">
        <v>4661.26</v>
      </c>
    </row>
    <row r="7307" spans="1:2">
      <c r="A7307" s="170">
        <v>43831</v>
      </c>
      <c r="B7307" s="169">
        <v>4661.3100000000004</v>
      </c>
    </row>
    <row r="7308" spans="1:2">
      <c r="A7308" s="170">
        <v>43832</v>
      </c>
      <c r="B7308" s="169">
        <v>4661.3100000000004</v>
      </c>
    </row>
    <row r="7309" spans="1:2">
      <c r="A7309" s="170">
        <v>43833</v>
      </c>
      <c r="B7309" s="169">
        <v>4661.3</v>
      </c>
    </row>
    <row r="7310" spans="1:2">
      <c r="A7310" s="170">
        <v>43834</v>
      </c>
      <c r="B7310" s="169">
        <v>4661.29</v>
      </c>
    </row>
    <row r="7311" spans="1:2">
      <c r="A7311" s="170">
        <v>43835</v>
      </c>
      <c r="B7311" s="169">
        <v>4661.29</v>
      </c>
    </row>
    <row r="7312" spans="1:2">
      <c r="A7312" s="170">
        <v>43836</v>
      </c>
      <c r="B7312" s="169">
        <v>4661.28</v>
      </c>
    </row>
    <row r="7313" spans="1:2">
      <c r="A7313" s="170">
        <v>43837</v>
      </c>
      <c r="B7313" s="169">
        <v>4661.28</v>
      </c>
    </row>
    <row r="7314" spans="1:2">
      <c r="A7314" s="170">
        <v>43838</v>
      </c>
      <c r="B7314" s="169">
        <v>4661.28</v>
      </c>
    </row>
    <row r="7315" spans="1:2">
      <c r="A7315" s="170">
        <v>43839</v>
      </c>
      <c r="B7315" s="169">
        <v>4661.29</v>
      </c>
    </row>
    <row r="7316" spans="1:2">
      <c r="A7316" s="170">
        <v>43840</v>
      </c>
      <c r="B7316" s="169">
        <v>4661.28</v>
      </c>
    </row>
    <row r="7317" spans="1:2">
      <c r="A7317" s="170">
        <v>43841</v>
      </c>
      <c r="B7317" s="169">
        <v>4661.29</v>
      </c>
    </row>
    <row r="7318" spans="1:2">
      <c r="A7318" s="170">
        <v>43842</v>
      </c>
      <c r="B7318" s="169">
        <v>4661.29</v>
      </c>
    </row>
    <row r="7319" spans="1:2">
      <c r="A7319" s="170">
        <v>43843</v>
      </c>
      <c r="B7319" s="169">
        <v>4661.3</v>
      </c>
    </row>
    <row r="7320" spans="1:2">
      <c r="A7320" s="170">
        <v>43844</v>
      </c>
      <c r="B7320" s="169">
        <v>4661.3</v>
      </c>
    </row>
    <row r="7321" spans="1:2">
      <c r="A7321" s="170">
        <v>43845</v>
      </c>
      <c r="B7321" s="169">
        <v>4661.29</v>
      </c>
    </row>
    <row r="7322" spans="1:2">
      <c r="A7322" s="170">
        <v>43846</v>
      </c>
      <c r="B7322" s="169">
        <v>4661.28</v>
      </c>
    </row>
    <row r="7323" spans="1:2">
      <c r="A7323" s="170">
        <v>43847</v>
      </c>
      <c r="B7323" s="169">
        <v>4661.29</v>
      </c>
    </row>
    <row r="7324" spans="1:2">
      <c r="A7324" s="170">
        <v>43848</v>
      </c>
      <c r="B7324" s="169">
        <v>4661.2700000000004</v>
      </c>
    </row>
    <row r="7325" spans="1:2">
      <c r="A7325" s="170">
        <v>43849</v>
      </c>
      <c r="B7325" s="169">
        <v>4661.26</v>
      </c>
    </row>
    <row r="7326" spans="1:2">
      <c r="A7326" s="170">
        <v>43850</v>
      </c>
      <c r="B7326" s="169">
        <v>4661.26</v>
      </c>
    </row>
    <row r="7327" spans="1:2">
      <c r="A7327" s="170">
        <v>43851</v>
      </c>
      <c r="B7327" s="169">
        <v>4661.2700000000004</v>
      </c>
    </row>
    <row r="7328" spans="1:2">
      <c r="A7328" s="170">
        <v>43852</v>
      </c>
      <c r="B7328" s="169">
        <v>4661.28</v>
      </c>
    </row>
    <row r="7329" spans="1:2">
      <c r="A7329" s="170">
        <v>43853</v>
      </c>
      <c r="B7329" s="169">
        <v>4661.28</v>
      </c>
    </row>
    <row r="7330" spans="1:2">
      <c r="A7330" s="170">
        <v>43854</v>
      </c>
      <c r="B7330" s="169">
        <v>4661.29</v>
      </c>
    </row>
    <row r="7331" spans="1:2">
      <c r="A7331" s="170">
        <v>43855</v>
      </c>
      <c r="B7331" s="169">
        <v>4661.29</v>
      </c>
    </row>
    <row r="7332" spans="1:2">
      <c r="A7332" s="170">
        <v>43856</v>
      </c>
      <c r="B7332" s="169">
        <v>4661.3100000000004</v>
      </c>
    </row>
    <row r="7333" spans="1:2">
      <c r="A7333" s="170">
        <v>43857</v>
      </c>
      <c r="B7333" s="169">
        <v>4661.32</v>
      </c>
    </row>
    <row r="7334" spans="1:2">
      <c r="A7334" s="170">
        <v>43858</v>
      </c>
      <c r="B7334" s="169">
        <v>4661.32</v>
      </c>
    </row>
    <row r="7335" spans="1:2">
      <c r="A7335" s="170">
        <v>43859</v>
      </c>
      <c r="B7335" s="169">
        <v>4661.32</v>
      </c>
    </row>
    <row r="7336" spans="1:2">
      <c r="A7336" s="170">
        <v>43860</v>
      </c>
      <c r="B7336" s="169">
        <v>4661.33</v>
      </c>
    </row>
    <row r="7337" spans="1:2">
      <c r="A7337" s="170">
        <v>43861</v>
      </c>
      <c r="B7337" s="169">
        <v>4661.33</v>
      </c>
    </row>
    <row r="7338" spans="1:2">
      <c r="A7338" s="170">
        <v>43862</v>
      </c>
      <c r="B7338" s="169">
        <v>4661.32</v>
      </c>
    </row>
    <row r="7339" spans="1:2">
      <c r="A7339" s="170">
        <v>43863</v>
      </c>
      <c r="B7339" s="169">
        <v>4661.32</v>
      </c>
    </row>
    <row r="7340" spans="1:2">
      <c r="A7340" s="170">
        <v>43864</v>
      </c>
      <c r="B7340" s="169">
        <v>4661.3599999999997</v>
      </c>
    </row>
    <row r="7341" spans="1:2">
      <c r="A7341" s="170">
        <v>43865</v>
      </c>
      <c r="B7341" s="169">
        <v>4661.32</v>
      </c>
    </row>
    <row r="7342" spans="1:2">
      <c r="A7342" s="170">
        <v>43866</v>
      </c>
      <c r="B7342" s="169">
        <v>4661.3</v>
      </c>
    </row>
    <row r="7343" spans="1:2">
      <c r="A7343" s="170">
        <v>43867</v>
      </c>
      <c r="B7343" s="169">
        <v>4661.32</v>
      </c>
    </row>
    <row r="7344" spans="1:2">
      <c r="A7344" s="170">
        <v>43868</v>
      </c>
      <c r="B7344" s="169">
        <v>4661.38</v>
      </c>
    </row>
    <row r="7345" spans="1:2">
      <c r="A7345" s="170">
        <v>43869</v>
      </c>
      <c r="B7345" s="169">
        <v>4661.3999999999996</v>
      </c>
    </row>
    <row r="7346" spans="1:2">
      <c r="A7346" s="170">
        <v>43870</v>
      </c>
      <c r="B7346" s="169">
        <v>4661.3900000000003</v>
      </c>
    </row>
    <row r="7347" spans="1:2">
      <c r="A7347" s="170">
        <v>43871</v>
      </c>
      <c r="B7347" s="169">
        <v>4661.37</v>
      </c>
    </row>
    <row r="7348" spans="1:2">
      <c r="A7348" s="170">
        <v>43872</v>
      </c>
      <c r="B7348" s="169">
        <v>4661.34</v>
      </c>
    </row>
    <row r="7349" spans="1:2">
      <c r="A7349" s="170">
        <v>43873</v>
      </c>
      <c r="B7349" s="169">
        <v>4661.34</v>
      </c>
    </row>
    <row r="7350" spans="1:2">
      <c r="A7350" s="170">
        <v>43874</v>
      </c>
      <c r="B7350" s="169">
        <v>4661.34</v>
      </c>
    </row>
    <row r="7351" spans="1:2">
      <c r="A7351" s="170">
        <v>43875</v>
      </c>
      <c r="B7351" s="169">
        <v>4661.32</v>
      </c>
    </row>
    <row r="7352" spans="1:2">
      <c r="A7352" s="170">
        <v>43876</v>
      </c>
      <c r="B7352" s="169">
        <v>4661.32</v>
      </c>
    </row>
    <row r="7353" spans="1:2">
      <c r="A7353" s="170">
        <v>43877</v>
      </c>
      <c r="B7353" s="169">
        <v>4661.34</v>
      </c>
    </row>
    <row r="7354" spans="1:2">
      <c r="A7354" s="170">
        <v>43878</v>
      </c>
      <c r="B7354" s="169">
        <v>4661.33</v>
      </c>
    </row>
    <row r="7355" spans="1:2">
      <c r="A7355" s="170">
        <v>43879</v>
      </c>
      <c r="B7355" s="169">
        <v>4661.3100000000004</v>
      </c>
    </row>
    <row r="7356" spans="1:2">
      <c r="A7356" s="170">
        <v>43880</v>
      </c>
      <c r="B7356" s="169">
        <v>4661.3</v>
      </c>
    </row>
    <row r="7357" spans="1:2">
      <c r="A7357" s="170">
        <v>43881</v>
      </c>
      <c r="B7357" s="169">
        <v>4661.29</v>
      </c>
    </row>
    <row r="7358" spans="1:2">
      <c r="A7358" s="170">
        <v>43882</v>
      </c>
      <c r="B7358" s="169">
        <v>4661.2700000000004</v>
      </c>
    </row>
    <row r="7359" spans="1:2">
      <c r="A7359" s="170">
        <v>43883</v>
      </c>
      <c r="B7359" s="169">
        <v>4661.26</v>
      </c>
    </row>
    <row r="7360" spans="1:2">
      <c r="A7360" s="170">
        <v>43884</v>
      </c>
      <c r="B7360" s="169">
        <v>4661.26</v>
      </c>
    </row>
    <row r="7361" spans="1:2">
      <c r="A7361" s="170">
        <v>43885</v>
      </c>
      <c r="B7361" s="169">
        <v>4661.2700000000004</v>
      </c>
    </row>
    <row r="7362" spans="1:2">
      <c r="A7362" s="170">
        <v>43886</v>
      </c>
      <c r="B7362" s="169">
        <v>4661.29</v>
      </c>
    </row>
    <row r="7363" spans="1:2">
      <c r="A7363" s="170">
        <v>43887</v>
      </c>
      <c r="B7363" s="169">
        <v>4661.28</v>
      </c>
    </row>
    <row r="7364" spans="1:2">
      <c r="A7364" s="170">
        <v>43888</v>
      </c>
      <c r="B7364" s="169">
        <v>4661.28</v>
      </c>
    </row>
    <row r="7365" spans="1:2">
      <c r="A7365" s="170">
        <v>43889</v>
      </c>
      <c r="B7365" s="169">
        <v>4661.26</v>
      </c>
    </row>
    <row r="7366" spans="1:2">
      <c r="A7366" s="170">
        <v>43890</v>
      </c>
      <c r="B7366" s="169">
        <v>4661.2700000000004</v>
      </c>
    </row>
    <row r="7367" spans="1:2">
      <c r="A7367" s="170">
        <v>43891</v>
      </c>
      <c r="B7367" s="169">
        <v>4661.3100000000004</v>
      </c>
    </row>
    <row r="7368" spans="1:2">
      <c r="A7368" s="170">
        <v>43892</v>
      </c>
      <c r="B7368" s="169">
        <v>4661.3</v>
      </c>
    </row>
    <row r="7369" spans="1:2">
      <c r="A7369" s="170">
        <v>43893</v>
      </c>
      <c r="B7369" s="169">
        <v>4661.29</v>
      </c>
    </row>
    <row r="7370" spans="1:2">
      <c r="A7370" s="170">
        <v>43894</v>
      </c>
      <c r="B7370" s="169">
        <v>4661.29</v>
      </c>
    </row>
    <row r="7371" spans="1:2">
      <c r="A7371" s="170">
        <v>43895</v>
      </c>
      <c r="B7371" s="169">
        <v>4661.3100000000004</v>
      </c>
    </row>
    <row r="7372" spans="1:2">
      <c r="A7372" s="170">
        <v>43896</v>
      </c>
      <c r="B7372" s="169">
        <v>4661.3500000000004</v>
      </c>
    </row>
    <row r="7373" spans="1:2">
      <c r="A7373" s="170">
        <v>43897</v>
      </c>
      <c r="B7373" s="169">
        <v>4661.4399999999996</v>
      </c>
    </row>
    <row r="7374" spans="1:2">
      <c r="A7374" s="170">
        <v>43898</v>
      </c>
      <c r="B7374" s="169">
        <v>4661.82</v>
      </c>
    </row>
    <row r="7375" spans="1:2">
      <c r="A7375" s="170">
        <v>43899</v>
      </c>
      <c r="B7375" s="169">
        <v>4661.9399999999996</v>
      </c>
    </row>
    <row r="7376" spans="1:2">
      <c r="A7376" s="170">
        <v>43900</v>
      </c>
      <c r="B7376" s="169">
        <v>4662.1099999999997</v>
      </c>
    </row>
    <row r="7377" spans="1:2">
      <c r="A7377" s="170">
        <v>43901</v>
      </c>
      <c r="B7377" s="169">
        <v>4662.37</v>
      </c>
    </row>
    <row r="7378" spans="1:2">
      <c r="A7378" s="170">
        <v>43902</v>
      </c>
      <c r="B7378" s="169">
        <v>4662.58</v>
      </c>
    </row>
    <row r="7379" spans="1:2">
      <c r="A7379" s="170">
        <v>43903</v>
      </c>
      <c r="B7379" s="169">
        <v>4662.71</v>
      </c>
    </row>
    <row r="7380" spans="1:2">
      <c r="A7380" s="170">
        <v>43904</v>
      </c>
      <c r="B7380" s="169">
        <v>4662.91</v>
      </c>
    </row>
    <row r="7381" spans="1:2">
      <c r="A7381" s="170">
        <v>43905</v>
      </c>
      <c r="B7381" s="169">
        <v>4663.25</v>
      </c>
    </row>
    <row r="7382" spans="1:2">
      <c r="A7382" s="170">
        <v>43906</v>
      </c>
      <c r="B7382" s="169">
        <v>4663.46</v>
      </c>
    </row>
    <row r="7383" spans="1:2">
      <c r="A7383" s="170">
        <v>43907</v>
      </c>
      <c r="B7383" s="169">
        <v>4663.62</v>
      </c>
    </row>
    <row r="7384" spans="1:2">
      <c r="A7384" s="170">
        <v>43908</v>
      </c>
      <c r="B7384" s="169">
        <v>4663.8599999999997</v>
      </c>
    </row>
    <row r="7385" spans="1:2">
      <c r="A7385" s="170">
        <v>43909</v>
      </c>
      <c r="B7385" s="169">
        <v>4664.3599999999997</v>
      </c>
    </row>
    <row r="7386" spans="1:2">
      <c r="A7386" s="170">
        <v>43910</v>
      </c>
      <c r="B7386" s="169">
        <v>4664.9399999999996</v>
      </c>
    </row>
    <row r="7387" spans="1:2">
      <c r="A7387" s="170">
        <v>43911</v>
      </c>
      <c r="B7387" s="169">
        <v>4665.42</v>
      </c>
    </row>
    <row r="7388" spans="1:2">
      <c r="A7388" s="170">
        <v>43912</v>
      </c>
      <c r="B7388" s="169">
        <v>4665.7299999999996</v>
      </c>
    </row>
    <row r="7389" spans="1:2">
      <c r="A7389" s="170">
        <v>43913</v>
      </c>
      <c r="B7389" s="169">
        <v>4665.96</v>
      </c>
    </row>
    <row r="7390" spans="1:2">
      <c r="A7390" s="170">
        <v>43914</v>
      </c>
      <c r="B7390" s="169">
        <v>4665.97</v>
      </c>
    </row>
    <row r="7391" spans="1:2">
      <c r="A7391" s="170">
        <v>43915</v>
      </c>
      <c r="B7391" s="169">
        <v>4666.1499999999996</v>
      </c>
    </row>
    <row r="7392" spans="1:2">
      <c r="A7392" s="170">
        <v>43916</v>
      </c>
      <c r="B7392" s="169">
        <v>4666.1899999999996</v>
      </c>
    </row>
    <row r="7393" spans="1:2">
      <c r="A7393" s="170">
        <v>43917</v>
      </c>
      <c r="B7393" s="169">
        <v>4666.07</v>
      </c>
    </row>
    <row r="7394" spans="1:2">
      <c r="A7394" s="170">
        <v>43918</v>
      </c>
      <c r="B7394" s="169">
        <v>4665.9399999999996</v>
      </c>
    </row>
    <row r="7395" spans="1:2">
      <c r="A7395" s="170">
        <v>43919</v>
      </c>
      <c r="B7395" s="169">
        <v>4665.83</v>
      </c>
    </row>
    <row r="7396" spans="1:2">
      <c r="A7396" s="170">
        <v>43920</v>
      </c>
      <c r="B7396" s="169">
        <v>4665.87</v>
      </c>
    </row>
    <row r="7397" spans="1:2">
      <c r="A7397" s="170">
        <v>43921</v>
      </c>
      <c r="B7397" s="169">
        <v>4665.95</v>
      </c>
    </row>
    <row r="7398" spans="1:2">
      <c r="A7398" s="170">
        <v>43922</v>
      </c>
      <c r="B7398" s="169">
        <v>4666.12</v>
      </c>
    </row>
    <row r="7399" spans="1:2">
      <c r="A7399" s="170">
        <v>43923</v>
      </c>
      <c r="B7399" s="169">
        <v>4666.21</v>
      </c>
    </row>
    <row r="7400" spans="1:2">
      <c r="A7400" s="170">
        <v>43924</v>
      </c>
      <c r="B7400" s="169">
        <v>4666.2299999999996</v>
      </c>
    </row>
    <row r="7401" spans="1:2">
      <c r="A7401" s="170">
        <v>43925</v>
      </c>
      <c r="B7401" s="169">
        <v>4666.2299999999996</v>
      </c>
    </row>
    <row r="7402" spans="1:2">
      <c r="A7402" s="170">
        <v>43926</v>
      </c>
      <c r="B7402" s="169">
        <v>4666.2299999999996</v>
      </c>
    </row>
    <row r="7403" spans="1:2">
      <c r="A7403" s="170">
        <v>43927</v>
      </c>
      <c r="B7403" s="169">
        <v>4666.41</v>
      </c>
    </row>
    <row r="7404" spans="1:2">
      <c r="A7404" s="170">
        <v>43928</v>
      </c>
      <c r="B7404" s="169">
        <v>4666.62</v>
      </c>
    </row>
    <row r="7405" spans="1:2">
      <c r="A7405" s="170">
        <v>43929</v>
      </c>
      <c r="B7405" s="169">
        <v>4666.8</v>
      </c>
    </row>
    <row r="7406" spans="1:2">
      <c r="A7406" s="170">
        <v>43930</v>
      </c>
      <c r="B7406" s="169">
        <v>4666.8500000000004</v>
      </c>
    </row>
    <row r="7407" spans="1:2">
      <c r="A7407" s="170">
        <v>43931</v>
      </c>
      <c r="B7407" s="169">
        <v>4666.8999999999996</v>
      </c>
    </row>
    <row r="7408" spans="1:2">
      <c r="A7408" s="170">
        <v>43932</v>
      </c>
      <c r="B7408" s="169">
        <v>4666.91</v>
      </c>
    </row>
    <row r="7409" spans="1:2">
      <c r="A7409" s="170">
        <v>43933</v>
      </c>
      <c r="B7409" s="169">
        <v>4666.87</v>
      </c>
    </row>
    <row r="7410" spans="1:2">
      <c r="A7410" s="170">
        <v>43934</v>
      </c>
      <c r="B7410" s="169">
        <v>4666.7700000000004</v>
      </c>
    </row>
    <row r="7411" spans="1:2">
      <c r="A7411" s="170">
        <v>43935</v>
      </c>
      <c r="B7411" s="169">
        <v>4666.6400000000003</v>
      </c>
    </row>
    <row r="7412" spans="1:2">
      <c r="A7412" s="170">
        <v>43936</v>
      </c>
      <c r="B7412" s="169">
        <v>4666.51</v>
      </c>
    </row>
    <row r="7413" spans="1:2">
      <c r="A7413" s="170">
        <v>43937</v>
      </c>
      <c r="B7413" s="169">
        <v>4666.4799999999996</v>
      </c>
    </row>
    <row r="7414" spans="1:2">
      <c r="A7414" s="170">
        <v>43938</v>
      </c>
      <c r="B7414" s="169">
        <v>4666.7299999999996</v>
      </c>
    </row>
    <row r="7415" spans="1:2">
      <c r="A7415" s="170">
        <v>43939</v>
      </c>
      <c r="B7415" s="169">
        <v>4666.99</v>
      </c>
    </row>
    <row r="7416" spans="1:2">
      <c r="A7416" s="170">
        <v>43940</v>
      </c>
      <c r="B7416" s="169">
        <v>4667.25</v>
      </c>
    </row>
    <row r="7417" spans="1:2">
      <c r="A7417" s="170">
        <v>43941</v>
      </c>
      <c r="B7417" s="169">
        <v>4667.53</v>
      </c>
    </row>
    <row r="7418" spans="1:2">
      <c r="A7418" s="170">
        <v>43942</v>
      </c>
      <c r="B7418" s="169">
        <v>4667.8100000000004</v>
      </c>
    </row>
    <row r="7419" spans="1:2">
      <c r="A7419" s="170">
        <v>43943</v>
      </c>
      <c r="B7419" s="169">
        <v>4668.09</v>
      </c>
    </row>
    <row r="7420" spans="1:2">
      <c r="A7420" s="170">
        <v>43944</v>
      </c>
      <c r="B7420" s="169">
        <v>4668.42</v>
      </c>
    </row>
    <row r="7421" spans="1:2">
      <c r="A7421" s="170">
        <v>43945</v>
      </c>
      <c r="B7421" s="169">
        <v>4668.74</v>
      </c>
    </row>
    <row r="7422" spans="1:2">
      <c r="A7422" s="170">
        <v>43946</v>
      </c>
      <c r="B7422" s="169">
        <v>4669.03</v>
      </c>
    </row>
    <row r="7423" spans="1:2">
      <c r="A7423" s="170">
        <v>43947</v>
      </c>
      <c r="B7423" s="169">
        <v>4669.45</v>
      </c>
    </row>
    <row r="7424" spans="1:2">
      <c r="A7424" s="170">
        <v>43948</v>
      </c>
      <c r="B7424" s="169">
        <v>4669.9799999999996</v>
      </c>
    </row>
    <row r="7425" spans="1:2">
      <c r="A7425" s="170">
        <v>43949</v>
      </c>
      <c r="B7425" s="169">
        <v>4670.4799999999996</v>
      </c>
    </row>
    <row r="7426" spans="1:2">
      <c r="A7426" s="170">
        <v>43950</v>
      </c>
      <c r="B7426" s="169">
        <v>4670.93</v>
      </c>
    </row>
    <row r="7427" spans="1:2">
      <c r="A7427" s="170">
        <v>43951</v>
      </c>
      <c r="B7427" s="169">
        <v>4671.3999999999996</v>
      </c>
    </row>
    <row r="7428" spans="1:2">
      <c r="A7428" s="170">
        <v>43952</v>
      </c>
      <c r="B7428" s="169">
        <v>4671.87</v>
      </c>
    </row>
    <row r="7429" spans="1:2">
      <c r="A7429" s="170">
        <v>43953</v>
      </c>
      <c r="B7429" s="169">
        <v>4671.99</v>
      </c>
    </row>
    <row r="7430" spans="1:2">
      <c r="A7430" s="170">
        <v>43954</v>
      </c>
      <c r="B7430" s="169">
        <v>4671.97</v>
      </c>
    </row>
    <row r="7431" spans="1:2">
      <c r="A7431" s="170">
        <v>43955</v>
      </c>
      <c r="B7431" s="169">
        <v>4671.91</v>
      </c>
    </row>
    <row r="7432" spans="1:2">
      <c r="A7432" s="170">
        <v>43956</v>
      </c>
      <c r="B7432" s="169">
        <v>4671.76</v>
      </c>
    </row>
    <row r="7433" spans="1:2">
      <c r="A7433" s="170">
        <v>43957</v>
      </c>
      <c r="B7433" s="169">
        <v>4671.91</v>
      </c>
    </row>
    <row r="7434" spans="1:2">
      <c r="A7434" s="170">
        <v>43958</v>
      </c>
      <c r="B7434" s="169">
        <v>4672.46</v>
      </c>
    </row>
    <row r="7435" spans="1:2">
      <c r="A7435" s="170">
        <v>43959</v>
      </c>
      <c r="B7435" s="169">
        <v>4672.2700000000004</v>
      </c>
    </row>
    <row r="7436" spans="1:2">
      <c r="A7436" s="170">
        <v>43960</v>
      </c>
      <c r="B7436" s="169">
        <v>4672.13</v>
      </c>
    </row>
    <row r="7437" spans="1:2">
      <c r="A7437" s="170">
        <v>43961</v>
      </c>
      <c r="B7437" s="169">
        <v>4672.5600000000004</v>
      </c>
    </row>
    <row r="7438" spans="1:2">
      <c r="A7438" s="170">
        <v>43962</v>
      </c>
      <c r="B7438" s="169">
        <v>4672.4250000000002</v>
      </c>
    </row>
    <row r="7439" spans="1:2">
      <c r="A7439" s="170">
        <v>43963</v>
      </c>
      <c r="B7439" s="169">
        <v>4672.2700000000004</v>
      </c>
    </row>
    <row r="7440" spans="1:2">
      <c r="A7440" s="170">
        <v>43964</v>
      </c>
      <c r="B7440" s="169">
        <v>4672.12</v>
      </c>
    </row>
    <row r="7441" spans="1:2">
      <c r="A7441" s="170">
        <v>43965</v>
      </c>
      <c r="B7441" s="169">
        <v>4672.12</v>
      </c>
    </row>
    <row r="7442" spans="1:2">
      <c r="A7442" s="170">
        <v>43966</v>
      </c>
      <c r="B7442" s="169">
        <v>4672.24</v>
      </c>
    </row>
    <row r="7443" spans="1:2">
      <c r="A7443" s="170">
        <v>43967</v>
      </c>
      <c r="B7443" s="169">
        <v>4672.28</v>
      </c>
    </row>
    <row r="7444" spans="1:2">
      <c r="A7444" s="170">
        <v>43968</v>
      </c>
      <c r="B7444" s="169">
        <v>4672.3999999999996</v>
      </c>
    </row>
    <row r="7445" spans="1:2">
      <c r="A7445" s="170">
        <v>43969</v>
      </c>
      <c r="B7445" s="169">
        <v>4672.45</v>
      </c>
    </row>
    <row r="7446" spans="1:2">
      <c r="A7446" s="170">
        <v>43970</v>
      </c>
      <c r="B7446" s="169">
        <v>4672.32</v>
      </c>
    </row>
    <row r="7447" spans="1:2">
      <c r="A7447" s="170">
        <v>43971</v>
      </c>
      <c r="B7447" s="169">
        <v>4672.42</v>
      </c>
    </row>
    <row r="7448" spans="1:2">
      <c r="A7448" s="170">
        <v>43972</v>
      </c>
      <c r="B7448" s="169">
        <v>4672.42</v>
      </c>
    </row>
    <row r="7449" spans="1:2">
      <c r="A7449" s="170">
        <v>43973</v>
      </c>
      <c r="B7449" s="169">
        <v>4672.46</v>
      </c>
    </row>
    <row r="7450" spans="1:2">
      <c r="A7450" s="170">
        <v>43974</v>
      </c>
      <c r="B7450" s="169">
        <v>4672.53</v>
      </c>
    </row>
    <row r="7451" spans="1:2">
      <c r="A7451" s="170">
        <v>43975</v>
      </c>
      <c r="B7451" s="169">
        <v>4672.55</v>
      </c>
    </row>
    <row r="7452" spans="1:2">
      <c r="A7452" s="170">
        <v>43976</v>
      </c>
      <c r="B7452" s="169">
        <v>4672.5600000000004</v>
      </c>
    </row>
    <row r="7453" spans="1:2">
      <c r="A7453" s="170">
        <v>43977</v>
      </c>
      <c r="B7453" s="169">
        <v>4672.55</v>
      </c>
    </row>
    <row r="7454" spans="1:2">
      <c r="A7454" s="170">
        <v>43978</v>
      </c>
      <c r="B7454" s="169">
        <v>4672.55</v>
      </c>
    </row>
    <row r="7455" spans="1:2">
      <c r="A7455" s="170">
        <v>43979</v>
      </c>
      <c r="B7455" s="169">
        <v>4672.5200000000004</v>
      </c>
    </row>
    <row r="7456" spans="1:2">
      <c r="A7456" s="170">
        <v>43980</v>
      </c>
      <c r="B7456" s="169">
        <v>4672.4399999999996</v>
      </c>
    </row>
    <row r="7457" spans="1:2">
      <c r="A7457" s="170">
        <v>43981</v>
      </c>
      <c r="B7457" s="169">
        <v>4672.3500000000004</v>
      </c>
    </row>
    <row r="7458" spans="1:2">
      <c r="A7458" s="170">
        <v>43982</v>
      </c>
      <c r="B7458" s="169">
        <v>4672.26</v>
      </c>
    </row>
    <row r="7459" spans="1:2">
      <c r="A7459" s="170">
        <v>43983</v>
      </c>
      <c r="B7459" s="169">
        <v>4672.18</v>
      </c>
    </row>
    <row r="7460" spans="1:2">
      <c r="A7460" s="170">
        <v>43984</v>
      </c>
      <c r="B7460" s="169">
        <v>4672.07</v>
      </c>
    </row>
    <row r="7461" spans="1:2">
      <c r="A7461" s="170">
        <v>43985</v>
      </c>
      <c r="B7461" s="169">
        <v>4671.96</v>
      </c>
    </row>
    <row r="7462" spans="1:2">
      <c r="A7462" s="170">
        <v>43986</v>
      </c>
      <c r="B7462" s="169">
        <v>4671.84</v>
      </c>
    </row>
    <row r="7463" spans="1:2">
      <c r="A7463" s="170">
        <v>43987</v>
      </c>
      <c r="B7463" s="169">
        <v>4671.71</v>
      </c>
    </row>
    <row r="7464" spans="1:2">
      <c r="A7464" s="170">
        <v>43988</v>
      </c>
      <c r="B7464" s="169">
        <v>4671.5600000000004</v>
      </c>
    </row>
    <row r="7465" spans="1:2">
      <c r="A7465" s="170">
        <v>43989</v>
      </c>
      <c r="B7465" s="169">
        <v>4671.51</v>
      </c>
    </row>
    <row r="7466" spans="1:2">
      <c r="A7466" s="170">
        <v>43990</v>
      </c>
      <c r="B7466" s="169">
        <v>4671.46</v>
      </c>
    </row>
    <row r="7467" spans="1:2">
      <c r="A7467" s="170">
        <v>43991</v>
      </c>
      <c r="B7467" s="169">
        <v>4671.3900000000003</v>
      </c>
    </row>
    <row r="7468" spans="1:2">
      <c r="A7468" s="170">
        <v>43992</v>
      </c>
      <c r="B7468" s="169">
        <v>4671.3100000000004</v>
      </c>
    </row>
    <row r="7469" spans="1:2">
      <c r="A7469" s="170">
        <v>43993</v>
      </c>
      <c r="B7469" s="169">
        <v>4671.25</v>
      </c>
    </row>
    <row r="7470" spans="1:2">
      <c r="A7470" s="170">
        <v>43994</v>
      </c>
      <c r="B7470" s="169">
        <v>4671.2299999999996</v>
      </c>
    </row>
    <row r="7471" spans="1:2">
      <c r="A7471" s="170">
        <v>43995</v>
      </c>
      <c r="B7471" s="169">
        <v>4671.2</v>
      </c>
    </row>
    <row r="7472" spans="1:2">
      <c r="A7472" s="170">
        <v>43996</v>
      </c>
      <c r="B7472" s="169">
        <v>4671.21</v>
      </c>
    </row>
    <row r="7473" spans="1:2">
      <c r="A7473" s="170">
        <v>43997</v>
      </c>
      <c r="B7473" s="169">
        <v>4671.16</v>
      </c>
    </row>
    <row r="7474" spans="1:2">
      <c r="A7474" s="170">
        <v>43998</v>
      </c>
      <c r="B7474" s="169">
        <v>4671.1099999999997</v>
      </c>
    </row>
    <row r="7475" spans="1:2">
      <c r="A7475" s="170">
        <v>43999</v>
      </c>
      <c r="B7475" s="169">
        <v>4671.2299999999996</v>
      </c>
    </row>
    <row r="7476" spans="1:2">
      <c r="A7476" s="170">
        <v>44000</v>
      </c>
      <c r="B7476" s="169">
        <v>4671.22</v>
      </c>
    </row>
    <row r="7477" spans="1:2">
      <c r="A7477" s="170">
        <v>44001</v>
      </c>
      <c r="B7477" s="169">
        <v>4671.18</v>
      </c>
    </row>
    <row r="7478" spans="1:2">
      <c r="A7478" s="170">
        <v>44002</v>
      </c>
      <c r="B7478" s="169">
        <v>4671.13</v>
      </c>
    </row>
    <row r="7479" spans="1:2">
      <c r="A7479" s="170">
        <v>44003</v>
      </c>
      <c r="B7479" s="169">
        <v>4671.08</v>
      </c>
    </row>
    <row r="7480" spans="1:2">
      <c r="A7480" s="170">
        <v>44004</v>
      </c>
      <c r="B7480" s="169">
        <v>4670.97</v>
      </c>
    </row>
    <row r="7481" spans="1:2">
      <c r="A7481" s="170">
        <v>44005</v>
      </c>
      <c r="B7481" s="169">
        <v>4670.84</v>
      </c>
    </row>
    <row r="7482" spans="1:2">
      <c r="A7482" s="170">
        <v>44006</v>
      </c>
      <c r="B7482" s="169">
        <v>4670.7</v>
      </c>
    </row>
    <row r="7483" spans="1:2">
      <c r="A7483" s="170">
        <v>44007</v>
      </c>
      <c r="B7483" s="169">
        <v>4670.5200000000004</v>
      </c>
    </row>
    <row r="7484" spans="1:2">
      <c r="A7484" s="170">
        <v>44008</v>
      </c>
      <c r="B7484" s="169">
        <v>4670.28</v>
      </c>
    </row>
    <row r="7485" spans="1:2">
      <c r="A7485" s="170">
        <v>44009</v>
      </c>
      <c r="B7485" s="169">
        <v>4670.0200000000004</v>
      </c>
    </row>
    <row r="7486" spans="1:2">
      <c r="A7486" s="170">
        <v>44010</v>
      </c>
      <c r="B7486" s="169">
        <v>4669.78</v>
      </c>
    </row>
    <row r="7487" spans="1:2">
      <c r="A7487" s="170">
        <v>44011</v>
      </c>
      <c r="B7487" s="169">
        <v>4669.63</v>
      </c>
    </row>
    <row r="7488" spans="1:2">
      <c r="A7488" s="170">
        <v>44012</v>
      </c>
      <c r="B7488" s="169">
        <v>4669.49</v>
      </c>
    </row>
    <row r="7489" spans="1:2">
      <c r="A7489" s="170">
        <v>44013</v>
      </c>
      <c r="B7489" s="169">
        <v>4669.33</v>
      </c>
    </row>
    <row r="7490" spans="1:2">
      <c r="A7490" s="170">
        <v>44014</v>
      </c>
      <c r="B7490" s="169">
        <v>4669.16</v>
      </c>
    </row>
    <row r="7491" spans="1:2">
      <c r="A7491" s="170">
        <v>44015</v>
      </c>
      <c r="B7491" s="169">
        <v>4668.9799999999996</v>
      </c>
    </row>
    <row r="7492" spans="1:2">
      <c r="A7492" s="170">
        <v>44016</v>
      </c>
      <c r="B7492" s="169">
        <v>4668.7950000000001</v>
      </c>
    </row>
    <row r="7493" spans="1:2">
      <c r="A7493" s="170">
        <v>44017</v>
      </c>
      <c r="B7493" s="169">
        <v>4668.63</v>
      </c>
    </row>
    <row r="7494" spans="1:2">
      <c r="A7494" s="170">
        <v>44018</v>
      </c>
      <c r="B7494" s="169">
        <v>4668.4399999999996</v>
      </c>
    </row>
    <row r="7495" spans="1:2">
      <c r="A7495" s="170">
        <v>44019</v>
      </c>
      <c r="B7495" s="169">
        <v>4668.22</v>
      </c>
    </row>
    <row r="7496" spans="1:2">
      <c r="A7496" s="170">
        <v>44020</v>
      </c>
      <c r="B7496" s="169">
        <v>4667.97</v>
      </c>
    </row>
    <row r="7497" spans="1:2">
      <c r="A7497" s="170">
        <v>44021</v>
      </c>
      <c r="B7497" s="169">
        <v>4667.6899999999996</v>
      </c>
    </row>
    <row r="7498" spans="1:2">
      <c r="A7498" s="170">
        <v>44022</v>
      </c>
      <c r="B7498" s="169">
        <v>4667.43</v>
      </c>
    </row>
    <row r="7499" spans="1:2">
      <c r="A7499" s="170">
        <v>44023</v>
      </c>
      <c r="B7499" s="169">
        <v>4667.16</v>
      </c>
    </row>
    <row r="7500" spans="1:2">
      <c r="A7500" s="170">
        <v>44024</v>
      </c>
      <c r="B7500" s="169">
        <v>4666.88</v>
      </c>
    </row>
    <row r="7501" spans="1:2">
      <c r="A7501" s="170">
        <v>44025</v>
      </c>
      <c r="B7501" s="169">
        <v>4666.58</v>
      </c>
    </row>
    <row r="7502" spans="1:2">
      <c r="A7502" s="170">
        <v>44026</v>
      </c>
      <c r="B7502" s="169">
        <v>4666.28</v>
      </c>
    </row>
    <row r="7503" spans="1:2">
      <c r="A7503" s="170">
        <v>44027</v>
      </c>
      <c r="B7503" s="169">
        <v>4665.9799999999996</v>
      </c>
    </row>
    <row r="7504" spans="1:2">
      <c r="A7504" s="170">
        <v>44028</v>
      </c>
      <c r="B7504" s="169">
        <v>4665.67</v>
      </c>
    </row>
    <row r="7505" spans="1:2">
      <c r="A7505" s="170">
        <v>44029</v>
      </c>
      <c r="B7505" s="169">
        <v>4665.37</v>
      </c>
    </row>
    <row r="7506" spans="1:2">
      <c r="A7506" s="170">
        <v>44030</v>
      </c>
      <c r="B7506" s="169">
        <v>4665.07</v>
      </c>
    </row>
    <row r="7507" spans="1:2">
      <c r="A7507" s="170">
        <v>44031</v>
      </c>
      <c r="B7507" s="169">
        <v>4664.7700000000004</v>
      </c>
    </row>
    <row r="7508" spans="1:2">
      <c r="A7508" s="170">
        <v>44032</v>
      </c>
      <c r="B7508" s="169">
        <v>4664.46</v>
      </c>
    </row>
    <row r="7509" spans="1:2">
      <c r="A7509" s="170">
        <v>44033</v>
      </c>
      <c r="B7509" s="169">
        <v>4664.1499999999996</v>
      </c>
    </row>
    <row r="7510" spans="1:2">
      <c r="A7510" s="170">
        <v>44034</v>
      </c>
      <c r="B7510" s="169">
        <v>4663.84</v>
      </c>
    </row>
    <row r="7511" spans="1:2">
      <c r="A7511" s="170">
        <v>44035</v>
      </c>
      <c r="B7511" s="169">
        <v>4663.59</v>
      </c>
    </row>
    <row r="7512" spans="1:2">
      <c r="A7512" s="170">
        <v>44036</v>
      </c>
      <c r="B7512" s="169">
        <v>4663.3599999999997</v>
      </c>
    </row>
    <row r="7513" spans="1:2">
      <c r="A7513" s="170">
        <v>44037</v>
      </c>
      <c r="B7513" s="169">
        <v>4663.1499999999996</v>
      </c>
    </row>
    <row r="7514" spans="1:2">
      <c r="A7514" s="170">
        <v>44038</v>
      </c>
      <c r="B7514" s="169">
        <v>4662.93</v>
      </c>
    </row>
    <row r="7515" spans="1:2">
      <c r="A7515" s="170">
        <v>44039</v>
      </c>
      <c r="B7515" s="169">
        <v>4662.7</v>
      </c>
    </row>
    <row r="7516" spans="1:2">
      <c r="A7516" s="170">
        <v>44040</v>
      </c>
      <c r="B7516" s="169">
        <v>4662.46</v>
      </c>
    </row>
    <row r="7517" spans="1:2">
      <c r="A7517" s="170">
        <v>44041</v>
      </c>
      <c r="B7517" s="169">
        <v>4662.1899999999996</v>
      </c>
    </row>
    <row r="7518" spans="1:2">
      <c r="A7518" s="170">
        <v>44042</v>
      </c>
      <c r="B7518" s="169">
        <v>4661.9399999999996</v>
      </c>
    </row>
    <row r="7519" spans="1:2">
      <c r="A7519" s="170">
        <v>44043</v>
      </c>
      <c r="B7519" s="169">
        <v>4661.68</v>
      </c>
    </row>
    <row r="7520" spans="1:2">
      <c r="A7520" s="170">
        <v>44044</v>
      </c>
      <c r="B7520" s="169">
        <v>4661.42</v>
      </c>
    </row>
    <row r="7521" spans="1:2">
      <c r="A7521" s="170">
        <v>44045</v>
      </c>
      <c r="B7521" s="169">
        <v>4661.13</v>
      </c>
    </row>
    <row r="7522" spans="1:2">
      <c r="A7522" s="170">
        <v>44046</v>
      </c>
      <c r="B7522" s="169">
        <v>4660.8599999999997</v>
      </c>
    </row>
    <row r="7523" spans="1:2">
      <c r="A7523" s="170">
        <v>44047</v>
      </c>
      <c r="B7523" s="169">
        <v>4660.59</v>
      </c>
    </row>
    <row r="7524" spans="1:2">
      <c r="A7524" s="170">
        <v>44048</v>
      </c>
      <c r="B7524" s="169">
        <v>4660.29</v>
      </c>
    </row>
    <row r="7525" spans="1:2">
      <c r="A7525" s="170">
        <v>44049</v>
      </c>
      <c r="B7525" s="169">
        <v>4659.93</v>
      </c>
    </row>
    <row r="7526" spans="1:2">
      <c r="A7526" s="170">
        <v>44050</v>
      </c>
      <c r="B7526" s="169">
        <v>4659.59</v>
      </c>
    </row>
    <row r="7527" spans="1:2">
      <c r="A7527" s="170">
        <v>44051</v>
      </c>
      <c r="B7527" s="169">
        <v>4659.22</v>
      </c>
    </row>
    <row r="7528" spans="1:2">
      <c r="A7528" s="170">
        <v>44052</v>
      </c>
      <c r="B7528" s="169">
        <v>4658.84</v>
      </c>
    </row>
    <row r="7529" spans="1:2">
      <c r="A7529" s="170">
        <v>44053</v>
      </c>
      <c r="B7529" s="169">
        <v>4658.47</v>
      </c>
    </row>
    <row r="7530" spans="1:2">
      <c r="A7530" s="170">
        <v>44054</v>
      </c>
      <c r="B7530" s="169">
        <v>4658.1099999999997</v>
      </c>
    </row>
    <row r="7531" spans="1:2">
      <c r="A7531" s="170">
        <v>44055</v>
      </c>
      <c r="B7531" s="169">
        <v>4657.74</v>
      </c>
    </row>
    <row r="7532" spans="1:2">
      <c r="A7532" s="170">
        <v>44056</v>
      </c>
      <c r="B7532" s="169">
        <v>4657.38</v>
      </c>
    </row>
    <row r="7533" spans="1:2">
      <c r="A7533" s="170">
        <v>44057</v>
      </c>
      <c r="B7533" s="169">
        <v>4657.05</v>
      </c>
    </row>
    <row r="7534" spans="1:2">
      <c r="A7534" s="170">
        <v>44058</v>
      </c>
      <c r="B7534" s="169">
        <v>4656.72</v>
      </c>
    </row>
    <row r="7535" spans="1:2">
      <c r="A7535" s="170">
        <v>44059</v>
      </c>
      <c r="B7535" s="169">
        <v>4656.3900000000003</v>
      </c>
    </row>
    <row r="7536" spans="1:2">
      <c r="A7536" s="170">
        <v>44060</v>
      </c>
      <c r="B7536" s="169">
        <v>4656.09</v>
      </c>
    </row>
    <row r="7537" spans="1:2">
      <c r="A7537" s="170">
        <v>44061</v>
      </c>
      <c r="B7537" s="169">
        <v>4655.78</v>
      </c>
    </row>
    <row r="7538" spans="1:2">
      <c r="A7538" s="170">
        <v>44062</v>
      </c>
      <c r="B7538" s="169">
        <v>4655.47</v>
      </c>
    </row>
    <row r="7539" spans="1:2">
      <c r="A7539" s="170">
        <v>44063</v>
      </c>
      <c r="B7539" s="169">
        <v>4655.16</v>
      </c>
    </row>
    <row r="7540" spans="1:2">
      <c r="A7540" s="170">
        <v>44064</v>
      </c>
      <c r="B7540" s="169">
        <v>4654.87</v>
      </c>
    </row>
    <row r="7541" spans="1:2">
      <c r="A7541" s="170">
        <v>44065</v>
      </c>
      <c r="B7541" s="169">
        <v>4654.5600000000004</v>
      </c>
    </row>
    <row r="7542" spans="1:2">
      <c r="A7542" s="170">
        <v>44066</v>
      </c>
      <c r="B7542" s="169">
        <v>4654.26</v>
      </c>
    </row>
    <row r="7543" spans="1:2">
      <c r="A7543" s="170">
        <v>44067</v>
      </c>
      <c r="B7543" s="169">
        <v>4653.96</v>
      </c>
    </row>
    <row r="7544" spans="1:2">
      <c r="A7544" s="170">
        <v>44068</v>
      </c>
      <c r="B7544" s="169">
        <v>4653.63</v>
      </c>
    </row>
    <row r="7545" spans="1:2">
      <c r="A7545" s="170">
        <v>44069</v>
      </c>
      <c r="B7545" s="169">
        <v>4653.3</v>
      </c>
    </row>
    <row r="7546" spans="1:2">
      <c r="A7546" s="170">
        <v>44070</v>
      </c>
      <c r="B7546" s="169">
        <v>4652.99</v>
      </c>
    </row>
    <row r="7547" spans="1:2">
      <c r="A7547" s="170">
        <v>44071</v>
      </c>
      <c r="B7547" s="169">
        <v>4652.6899999999996</v>
      </c>
    </row>
    <row r="7548" spans="1:2">
      <c r="A7548" s="170">
        <v>44072</v>
      </c>
      <c r="B7548" s="169">
        <v>4652.42</v>
      </c>
    </row>
    <row r="7549" spans="1:2">
      <c r="A7549" s="170">
        <v>44073</v>
      </c>
      <c r="B7549" s="169">
        <v>4652.1099999999997</v>
      </c>
    </row>
    <row r="7550" spans="1:2">
      <c r="A7550" s="170">
        <v>44074</v>
      </c>
      <c r="B7550" s="169">
        <v>4651.82</v>
      </c>
    </row>
    <row r="7551" spans="1:2">
      <c r="A7551" s="170">
        <v>44075</v>
      </c>
      <c r="B7551" s="169">
        <v>4651.55</v>
      </c>
    </row>
    <row r="7552" spans="1:2">
      <c r="A7552" s="170">
        <v>44076</v>
      </c>
      <c r="B7552" s="169">
        <v>4651.29</v>
      </c>
    </row>
    <row r="7553" spans="1:2">
      <c r="A7553" s="170">
        <v>44077</v>
      </c>
      <c r="B7553" s="169">
        <v>4651.03</v>
      </c>
    </row>
    <row r="7554" spans="1:2">
      <c r="A7554" s="170">
        <v>44078</v>
      </c>
      <c r="B7554" s="169">
        <v>4650.78</v>
      </c>
    </row>
    <row r="7555" spans="1:2">
      <c r="A7555" s="170">
        <v>44079</v>
      </c>
      <c r="B7555" s="169">
        <v>4650.55</v>
      </c>
    </row>
    <row r="7556" spans="1:2">
      <c r="A7556" s="170">
        <v>44080</v>
      </c>
      <c r="B7556" s="169">
        <v>4650.3100000000004</v>
      </c>
    </row>
    <row r="7557" spans="1:2">
      <c r="A7557" s="170">
        <v>44081</v>
      </c>
      <c r="B7557" s="169">
        <v>4650.0600000000004</v>
      </c>
    </row>
    <row r="7558" spans="1:2">
      <c r="A7558" s="170">
        <v>44082</v>
      </c>
      <c r="B7558" s="169">
        <v>4649.8599999999997</v>
      </c>
    </row>
    <row r="7559" spans="1:2">
      <c r="A7559" s="170">
        <v>44083</v>
      </c>
      <c r="B7559" s="169">
        <v>4649.7</v>
      </c>
    </row>
    <row r="7560" spans="1:2">
      <c r="A7560" s="170">
        <v>44084</v>
      </c>
      <c r="B7560" s="169">
        <v>4649.55</v>
      </c>
    </row>
    <row r="7561" spans="1:2">
      <c r="A7561" s="170">
        <v>44085</v>
      </c>
      <c r="B7561" s="169">
        <v>4649.3599999999997</v>
      </c>
    </row>
    <row r="7562" spans="1:2">
      <c r="A7562" s="170">
        <v>44086</v>
      </c>
      <c r="B7562" s="169">
        <v>4649.24</v>
      </c>
    </row>
    <row r="7563" spans="1:2">
      <c r="A7563" s="170">
        <v>44087</v>
      </c>
      <c r="B7563" s="169">
        <v>4649.07</v>
      </c>
    </row>
    <row r="7564" spans="1:2">
      <c r="A7564" s="170">
        <v>44088</v>
      </c>
      <c r="B7564" s="169">
        <v>4648.8900000000003</v>
      </c>
    </row>
    <row r="7565" spans="1:2">
      <c r="A7565" s="170">
        <v>44089</v>
      </c>
      <c r="B7565" s="169">
        <v>4648.7700000000004</v>
      </c>
    </row>
    <row r="7566" spans="1:2">
      <c r="A7566" s="170">
        <v>44090</v>
      </c>
      <c r="B7566" s="169">
        <v>4648.74</v>
      </c>
    </row>
    <row r="7567" spans="1:2">
      <c r="A7567" s="170">
        <v>44091</v>
      </c>
      <c r="B7567" s="169">
        <v>4648.71</v>
      </c>
    </row>
    <row r="7568" spans="1:2">
      <c r="A7568" s="170">
        <v>44092</v>
      </c>
      <c r="B7568" s="169">
        <v>4648.6899999999996</v>
      </c>
    </row>
    <row r="7569" spans="1:2">
      <c r="A7569" s="170">
        <v>44093</v>
      </c>
      <c r="B7569" s="169">
        <v>4648.7</v>
      </c>
    </row>
    <row r="7570" spans="1:2">
      <c r="A7570" s="170">
        <v>44094</v>
      </c>
      <c r="B7570" s="169">
        <v>4648.68</v>
      </c>
    </row>
    <row r="7571" spans="1:2">
      <c r="A7571" s="170">
        <v>44095</v>
      </c>
      <c r="B7571" s="169">
        <v>4648.6400000000003</v>
      </c>
    </row>
    <row r="7572" spans="1:2">
      <c r="A7572" s="170">
        <v>44096</v>
      </c>
      <c r="B7572" s="169">
        <v>4648.6099999999997</v>
      </c>
    </row>
    <row r="7573" spans="1:2">
      <c r="A7573" s="170">
        <v>44097</v>
      </c>
      <c r="B7573" s="169">
        <v>4648.6000000000004</v>
      </c>
    </row>
    <row r="7574" spans="1:2">
      <c r="A7574" s="170">
        <v>44098</v>
      </c>
      <c r="B7574" s="169">
        <v>4648.58</v>
      </c>
    </row>
    <row r="7575" spans="1:2">
      <c r="A7575" s="170">
        <v>44099</v>
      </c>
      <c r="B7575" s="169">
        <v>4648.6000000000004</v>
      </c>
    </row>
    <row r="7576" spans="1:2">
      <c r="A7576" s="170">
        <v>44100</v>
      </c>
      <c r="B7576" s="169">
        <v>4648.63</v>
      </c>
    </row>
    <row r="7577" spans="1:2">
      <c r="A7577" s="170">
        <v>44101</v>
      </c>
      <c r="B7577" s="169">
        <v>4648.66</v>
      </c>
    </row>
    <row r="7578" spans="1:2">
      <c r="A7578" s="170">
        <v>44102</v>
      </c>
      <c r="B7578" s="169">
        <v>4648.6899999999996</v>
      </c>
    </row>
    <row r="7579" spans="1:2">
      <c r="A7579" s="170">
        <v>44103</v>
      </c>
      <c r="B7579" s="169">
        <v>4648.7299999999996</v>
      </c>
    </row>
    <row r="7580" spans="1:2">
      <c r="A7580" s="170">
        <v>44104</v>
      </c>
      <c r="B7580" s="169">
        <v>4648.7700000000004</v>
      </c>
    </row>
    <row r="7581" spans="1:2">
      <c r="A7581" s="170">
        <v>44105</v>
      </c>
      <c r="B7581" s="169">
        <v>4648.88</v>
      </c>
    </row>
    <row r="7582" spans="1:2">
      <c r="A7582" s="170">
        <v>44106</v>
      </c>
      <c r="B7582" s="169">
        <v>4649.05</v>
      </c>
    </row>
    <row r="7583" spans="1:2">
      <c r="A7583" s="170">
        <v>44107</v>
      </c>
      <c r="B7583" s="169">
        <v>4649.22</v>
      </c>
    </row>
    <row r="7584" spans="1:2">
      <c r="A7584" s="170">
        <v>44108</v>
      </c>
      <c r="B7584" s="169">
        <v>4649.38</v>
      </c>
    </row>
    <row r="7585" spans="1:2">
      <c r="A7585" s="170">
        <v>44109</v>
      </c>
      <c r="B7585" s="169">
        <v>4649.54</v>
      </c>
    </row>
    <row r="7586" spans="1:2">
      <c r="A7586" s="170">
        <v>44110</v>
      </c>
      <c r="B7586" s="169">
        <v>4649.72</v>
      </c>
    </row>
    <row r="7587" spans="1:2">
      <c r="A7587" s="170">
        <v>44111</v>
      </c>
      <c r="B7587" s="169">
        <v>4649.93</v>
      </c>
    </row>
    <row r="7588" spans="1:2">
      <c r="A7588" s="170">
        <v>44112</v>
      </c>
      <c r="B7588" s="169">
        <v>4650.1499999999996</v>
      </c>
    </row>
    <row r="7589" spans="1:2">
      <c r="A7589" s="170">
        <v>44113</v>
      </c>
      <c r="B7589" s="169">
        <v>4650.3599999999997</v>
      </c>
    </row>
    <row r="7590" spans="1:2">
      <c r="A7590" s="170">
        <v>44114</v>
      </c>
      <c r="B7590" s="169">
        <v>4650.58</v>
      </c>
    </row>
    <row r="7591" spans="1:2">
      <c r="A7591" s="170">
        <v>44115</v>
      </c>
      <c r="B7591" s="169">
        <v>4650.88</v>
      </c>
    </row>
    <row r="7592" spans="1:2">
      <c r="A7592" s="170">
        <v>44116</v>
      </c>
      <c r="B7592" s="169">
        <v>4651.1400000000003</v>
      </c>
    </row>
    <row r="7593" spans="1:2">
      <c r="A7593" s="170">
        <v>44117</v>
      </c>
      <c r="B7593" s="169">
        <v>4651.3900000000003</v>
      </c>
    </row>
    <row r="7594" spans="1:2">
      <c r="A7594" s="170">
        <v>44118</v>
      </c>
      <c r="B7594" s="169">
        <v>4651.63</v>
      </c>
    </row>
    <row r="7595" spans="1:2">
      <c r="A7595" s="170">
        <v>44119</v>
      </c>
      <c r="B7595" s="169">
        <v>4651.87</v>
      </c>
    </row>
    <row r="7596" spans="1:2">
      <c r="A7596" s="170">
        <v>44120</v>
      </c>
      <c r="B7596" s="169">
        <v>4652.1099999999997</v>
      </c>
    </row>
    <row r="7597" spans="1:2">
      <c r="A7597" s="170">
        <v>44121</v>
      </c>
      <c r="B7597" s="169">
        <v>4652.3599999999997</v>
      </c>
    </row>
    <row r="7598" spans="1:2">
      <c r="A7598" s="170">
        <v>44122</v>
      </c>
      <c r="B7598" s="169">
        <v>4652.6000000000004</v>
      </c>
    </row>
    <row r="7599" spans="1:2">
      <c r="A7599" s="170">
        <v>44123</v>
      </c>
      <c r="B7599" s="169">
        <v>4652.84</v>
      </c>
    </row>
    <row r="7600" spans="1:2">
      <c r="A7600" s="170">
        <v>44124</v>
      </c>
      <c r="B7600" s="169">
        <v>4653.08</v>
      </c>
    </row>
    <row r="7601" spans="1:2">
      <c r="A7601" s="170">
        <v>44125</v>
      </c>
      <c r="B7601" s="169">
        <v>4653.32</v>
      </c>
    </row>
    <row r="7602" spans="1:2">
      <c r="A7602" s="170">
        <v>44126</v>
      </c>
      <c r="B7602" s="169">
        <v>4653.55</v>
      </c>
    </row>
    <row r="7603" spans="1:2">
      <c r="A7603" s="170">
        <v>44127</v>
      </c>
      <c r="B7603" s="169">
        <v>4653.78</v>
      </c>
    </row>
    <row r="7604" spans="1:2">
      <c r="A7604" s="170">
        <v>44128</v>
      </c>
      <c r="B7604" s="169">
        <v>4654.01</v>
      </c>
    </row>
    <row r="7605" spans="1:2">
      <c r="A7605" s="170">
        <v>44129</v>
      </c>
      <c r="B7605" s="169">
        <v>4654.24</v>
      </c>
    </row>
    <row r="7606" spans="1:2">
      <c r="A7606" s="170">
        <v>44130</v>
      </c>
      <c r="B7606" s="169">
        <v>4654.46</v>
      </c>
    </row>
    <row r="7607" spans="1:2">
      <c r="A7607" s="170">
        <v>44131</v>
      </c>
      <c r="B7607" s="169">
        <v>4654.6899999999996</v>
      </c>
    </row>
    <row r="7608" spans="1:2">
      <c r="A7608" s="170">
        <v>44132</v>
      </c>
      <c r="B7608" s="169">
        <v>4654.93</v>
      </c>
    </row>
    <row r="7609" spans="1:2">
      <c r="A7609" s="170">
        <v>44133</v>
      </c>
      <c r="B7609" s="169">
        <v>4655.16</v>
      </c>
    </row>
    <row r="7610" spans="1:2">
      <c r="A7610" s="170">
        <v>44134</v>
      </c>
      <c r="B7610" s="169">
        <v>4655.3900000000003</v>
      </c>
    </row>
    <row r="7611" spans="1:2">
      <c r="A7611" s="170">
        <v>44135</v>
      </c>
      <c r="B7611" s="169">
        <v>4655.6099999999997</v>
      </c>
    </row>
    <row r="7612" spans="1:2">
      <c r="A7612" s="170">
        <v>44136</v>
      </c>
      <c r="B7612" s="169">
        <v>4655.83</v>
      </c>
    </row>
    <row r="7613" spans="1:2">
      <c r="A7613" s="170">
        <v>44137</v>
      </c>
      <c r="B7613" s="169">
        <v>4656.05</v>
      </c>
    </row>
    <row r="7614" spans="1:2">
      <c r="A7614" s="170">
        <v>44138</v>
      </c>
      <c r="B7614" s="169">
        <v>4656.28</v>
      </c>
    </row>
    <row r="7615" spans="1:2">
      <c r="A7615" s="170">
        <v>44139</v>
      </c>
      <c r="B7615" s="169">
        <v>4656.49</v>
      </c>
    </row>
    <row r="7616" spans="1:2">
      <c r="A7616" s="170">
        <v>44140</v>
      </c>
      <c r="B7616" s="169">
        <v>4656.71</v>
      </c>
    </row>
    <row r="7617" spans="1:2">
      <c r="A7617" s="170">
        <v>44141</v>
      </c>
      <c r="B7617" s="169">
        <v>4656.92</v>
      </c>
    </row>
    <row r="7618" spans="1:2">
      <c r="A7618" s="170">
        <v>44142</v>
      </c>
      <c r="B7618" s="169">
        <v>4657.1499999999996</v>
      </c>
    </row>
    <row r="7619" spans="1:2">
      <c r="A7619" s="170">
        <v>44143</v>
      </c>
      <c r="B7619" s="169">
        <v>4657.38</v>
      </c>
    </row>
    <row r="7620" spans="1:2">
      <c r="A7620" s="170">
        <v>44144</v>
      </c>
      <c r="B7620" s="169">
        <v>4657.6000000000004</v>
      </c>
    </row>
    <row r="7621" spans="1:2">
      <c r="A7621" s="170">
        <v>44145</v>
      </c>
      <c r="B7621" s="169">
        <v>4657.8100000000004</v>
      </c>
    </row>
    <row r="7622" spans="1:2">
      <c r="A7622" s="170">
        <v>44146</v>
      </c>
      <c r="B7622" s="169">
        <v>4658.04</v>
      </c>
    </row>
    <row r="7623" spans="1:2">
      <c r="A7623" s="170">
        <v>44147</v>
      </c>
      <c r="B7623" s="169">
        <v>4658.25</v>
      </c>
    </row>
    <row r="7624" spans="1:2">
      <c r="A7624" s="170">
        <v>44148</v>
      </c>
      <c r="B7624" s="169">
        <v>4658.5200000000004</v>
      </c>
    </row>
    <row r="7625" spans="1:2">
      <c r="A7625" s="170">
        <v>44149</v>
      </c>
      <c r="B7625" s="169">
        <v>4658.78</v>
      </c>
    </row>
    <row r="7626" spans="1:2">
      <c r="A7626" s="170">
        <v>44150</v>
      </c>
      <c r="B7626" s="169">
        <v>4659</v>
      </c>
    </row>
    <row r="7627" spans="1:2">
      <c r="A7627" s="170">
        <v>44151</v>
      </c>
      <c r="B7627" s="169">
        <v>4659.22</v>
      </c>
    </row>
    <row r="7628" spans="1:2">
      <c r="A7628" s="170">
        <v>44152</v>
      </c>
      <c r="B7628" s="169">
        <v>4659.4399999999996</v>
      </c>
    </row>
    <row r="7629" spans="1:2">
      <c r="A7629" s="170">
        <v>44153</v>
      </c>
      <c r="B7629" s="169">
        <v>4659.6499999999996</v>
      </c>
    </row>
    <row r="7630" spans="1:2">
      <c r="A7630" s="170">
        <v>44154</v>
      </c>
      <c r="B7630" s="169">
        <v>4659.87</v>
      </c>
    </row>
    <row r="7631" spans="1:2">
      <c r="A7631" s="170">
        <v>44155</v>
      </c>
      <c r="B7631" s="169">
        <v>4660.07</v>
      </c>
    </row>
    <row r="7632" spans="1:2">
      <c r="A7632" s="170">
        <v>44156</v>
      </c>
      <c r="B7632" s="169">
        <v>4660.26</v>
      </c>
    </row>
    <row r="7633" spans="1:2">
      <c r="A7633" s="170">
        <v>44157</v>
      </c>
      <c r="B7633" s="169">
        <v>4660.4399999999996</v>
      </c>
    </row>
    <row r="7634" spans="1:2">
      <c r="A7634" s="170">
        <v>44158</v>
      </c>
      <c r="B7634" s="169">
        <v>4660.6099999999997</v>
      </c>
    </row>
    <row r="7635" spans="1:2">
      <c r="A7635" s="170">
        <v>44159</v>
      </c>
      <c r="B7635" s="169">
        <v>4660.72</v>
      </c>
    </row>
    <row r="7636" spans="1:2">
      <c r="A7636" s="170">
        <v>44160</v>
      </c>
      <c r="B7636" s="169">
        <v>4660.79</v>
      </c>
    </row>
    <row r="7637" spans="1:2">
      <c r="A7637" s="170">
        <v>44161</v>
      </c>
      <c r="B7637" s="169">
        <v>4660.8500000000004</v>
      </c>
    </row>
    <row r="7638" spans="1:2">
      <c r="A7638" s="170">
        <v>44162</v>
      </c>
      <c r="B7638" s="169">
        <v>4660.88</v>
      </c>
    </row>
    <row r="7639" spans="1:2">
      <c r="A7639" s="170">
        <v>44163</v>
      </c>
      <c r="B7639" s="169">
        <v>4660.8999999999996</v>
      </c>
    </row>
    <row r="7640" spans="1:2">
      <c r="A7640" s="170">
        <v>44164</v>
      </c>
      <c r="B7640" s="169">
        <v>4660.91</v>
      </c>
    </row>
    <row r="7641" spans="1:2">
      <c r="A7641" s="170">
        <v>44165</v>
      </c>
      <c r="B7641" s="169">
        <v>4660.92</v>
      </c>
    </row>
    <row r="7642" spans="1:2">
      <c r="A7642" s="170">
        <v>44166</v>
      </c>
      <c r="B7642" s="169">
        <v>4660.9399999999996</v>
      </c>
    </row>
    <row r="7643" spans="1:2">
      <c r="A7643" s="170">
        <v>44167</v>
      </c>
      <c r="B7643" s="169">
        <v>4660.93</v>
      </c>
    </row>
    <row r="7644" spans="1:2">
      <c r="A7644" s="170">
        <v>44168</v>
      </c>
      <c r="B7644" s="169">
        <v>4660.93</v>
      </c>
    </row>
    <row r="7645" spans="1:2">
      <c r="A7645" s="170">
        <v>44169</v>
      </c>
      <c r="B7645" s="169">
        <v>4660.92</v>
      </c>
    </row>
    <row r="7646" spans="1:2">
      <c r="A7646" s="170">
        <v>44170</v>
      </c>
      <c r="B7646" s="169">
        <v>4660.92</v>
      </c>
    </row>
    <row r="7647" spans="1:2">
      <c r="A7647" s="170">
        <v>44171</v>
      </c>
      <c r="B7647" s="169">
        <v>4660.93</v>
      </c>
    </row>
    <row r="7648" spans="1:2">
      <c r="A7648" s="170">
        <v>44172</v>
      </c>
      <c r="B7648" s="169">
        <v>4660.93</v>
      </c>
    </row>
    <row r="7649" spans="1:2">
      <c r="A7649" s="170">
        <v>44173</v>
      </c>
      <c r="B7649" s="169">
        <v>4660.93</v>
      </c>
    </row>
    <row r="7650" spans="1:2">
      <c r="A7650" s="170">
        <v>44174</v>
      </c>
      <c r="B7650" s="169">
        <v>4660.93</v>
      </c>
    </row>
    <row r="7651" spans="1:2">
      <c r="A7651" s="170">
        <v>44175</v>
      </c>
      <c r="B7651" s="169">
        <v>4660.93</v>
      </c>
    </row>
    <row r="7652" spans="1:2">
      <c r="A7652" s="170">
        <v>44176</v>
      </c>
      <c r="B7652" s="169">
        <v>4660.9399999999996</v>
      </c>
    </row>
    <row r="7653" spans="1:2">
      <c r="A7653" s="170">
        <v>44177</v>
      </c>
      <c r="B7653" s="169">
        <v>4660.9399999999996</v>
      </c>
    </row>
    <row r="7654" spans="1:2">
      <c r="A7654" s="170">
        <v>44178</v>
      </c>
      <c r="B7654" s="169">
        <v>4660.93</v>
      </c>
    </row>
    <row r="7655" spans="1:2">
      <c r="A7655" s="170">
        <v>44179</v>
      </c>
      <c r="B7655" s="169">
        <v>4660.9399999999996</v>
      </c>
    </row>
    <row r="7656" spans="1:2">
      <c r="A7656" s="170">
        <v>44180</v>
      </c>
      <c r="B7656" s="169">
        <v>4660.9399999999996</v>
      </c>
    </row>
    <row r="7657" spans="1:2">
      <c r="A7657" s="170">
        <v>44181</v>
      </c>
      <c r="B7657" s="169">
        <v>4660.9399999999996</v>
      </c>
    </row>
    <row r="7658" spans="1:2">
      <c r="A7658" s="170">
        <v>44182</v>
      </c>
      <c r="B7658" s="169">
        <v>4660.97</v>
      </c>
    </row>
    <row r="7659" spans="1:2">
      <c r="A7659" s="170">
        <v>44183</v>
      </c>
      <c r="B7659" s="169">
        <v>4660.97</v>
      </c>
    </row>
    <row r="7660" spans="1:2">
      <c r="A7660" s="170">
        <v>44184</v>
      </c>
      <c r="B7660" s="169">
        <v>4660.96</v>
      </c>
    </row>
    <row r="7661" spans="1:2">
      <c r="A7661" s="170">
        <v>44185</v>
      </c>
      <c r="B7661" s="169">
        <v>4660.95</v>
      </c>
    </row>
    <row r="7662" spans="1:2">
      <c r="A7662" s="170">
        <v>44186</v>
      </c>
      <c r="B7662" s="169">
        <v>4660.96</v>
      </c>
    </row>
    <row r="7663" spans="1:2">
      <c r="A7663" s="170">
        <v>44187</v>
      </c>
      <c r="B7663" s="169">
        <v>4660.96</v>
      </c>
    </row>
    <row r="7664" spans="1:2">
      <c r="A7664" s="170">
        <v>44188</v>
      </c>
      <c r="B7664" s="169">
        <v>4660.96</v>
      </c>
    </row>
    <row r="7665" spans="1:2">
      <c r="A7665" s="170">
        <v>44189</v>
      </c>
      <c r="B7665" s="169">
        <v>4660.95</v>
      </c>
    </row>
    <row r="7666" spans="1:2">
      <c r="A7666" s="170">
        <v>44190</v>
      </c>
      <c r="B7666" s="169">
        <v>4660.96</v>
      </c>
    </row>
    <row r="7667" spans="1:2">
      <c r="A7667" s="170">
        <v>44191</v>
      </c>
      <c r="B7667" s="169">
        <v>4660.99</v>
      </c>
    </row>
    <row r="7668" spans="1:2">
      <c r="A7668" s="170">
        <v>44192</v>
      </c>
      <c r="B7668" s="169">
        <v>4661</v>
      </c>
    </row>
    <row r="7669" spans="1:2">
      <c r="A7669" s="170">
        <v>44193</v>
      </c>
      <c r="B7669" s="169">
        <v>4661</v>
      </c>
    </row>
    <row r="7670" spans="1:2">
      <c r="A7670" s="170">
        <v>44194</v>
      </c>
      <c r="B7670" s="169">
        <v>4661</v>
      </c>
    </row>
    <row r="7671" spans="1:2">
      <c r="A7671" s="170">
        <v>44195</v>
      </c>
      <c r="B7671" s="169">
        <v>4660.99</v>
      </c>
    </row>
    <row r="7672" spans="1:2">
      <c r="A7672" s="170">
        <v>44196</v>
      </c>
      <c r="B7672" s="169">
        <v>4661.01</v>
      </c>
    </row>
    <row r="7673" spans="1:2">
      <c r="A7673" s="170">
        <v>44197</v>
      </c>
      <c r="B7673" s="169">
        <v>4661.01</v>
      </c>
    </row>
    <row r="7674" spans="1:2">
      <c r="A7674" s="170">
        <v>44198</v>
      </c>
      <c r="B7674" s="169">
        <v>4661.0200000000004</v>
      </c>
    </row>
    <row r="7675" spans="1:2">
      <c r="A7675" s="170">
        <v>44199</v>
      </c>
      <c r="B7675" s="169">
        <v>4661.0200000000004</v>
      </c>
    </row>
    <row r="7676" spans="1:2">
      <c r="A7676" s="170">
        <v>44200</v>
      </c>
      <c r="B7676" s="169">
        <v>4661.03</v>
      </c>
    </row>
    <row r="7677" spans="1:2">
      <c r="A7677" s="170">
        <v>44201</v>
      </c>
      <c r="B7677" s="169">
        <v>4661.04</v>
      </c>
    </row>
    <row r="7678" spans="1:2">
      <c r="A7678" s="170">
        <v>44202</v>
      </c>
      <c r="B7678" s="169">
        <v>4661.03</v>
      </c>
    </row>
    <row r="7679" spans="1:2">
      <c r="A7679" s="170">
        <v>44203</v>
      </c>
      <c r="B7679" s="169">
        <v>4661.0200000000004</v>
      </c>
    </row>
    <row r="7680" spans="1:2">
      <c r="A7680" s="170">
        <v>44204</v>
      </c>
      <c r="B7680" s="169">
        <v>4661.0200000000004</v>
      </c>
    </row>
    <row r="7681" spans="1:2">
      <c r="A7681" s="170">
        <v>44205</v>
      </c>
      <c r="B7681" s="169">
        <v>4661.01</v>
      </c>
    </row>
    <row r="7682" spans="1:2">
      <c r="A7682" s="170">
        <v>44206</v>
      </c>
      <c r="B7682" s="169">
        <v>4661</v>
      </c>
    </row>
    <row r="7683" spans="1:2">
      <c r="A7683" s="170">
        <v>44207</v>
      </c>
      <c r="B7683" s="169">
        <v>4661</v>
      </c>
    </row>
    <row r="7684" spans="1:2">
      <c r="A7684" s="170">
        <v>44208</v>
      </c>
      <c r="B7684" s="169">
        <v>4660.9799999999996</v>
      </c>
    </row>
    <row r="7685" spans="1:2">
      <c r="A7685" s="170">
        <v>44209</v>
      </c>
      <c r="B7685" s="169">
        <v>4660.97</v>
      </c>
    </row>
    <row r="7686" spans="1:2">
      <c r="A7686" s="170">
        <v>44210</v>
      </c>
      <c r="B7686" s="169">
        <v>4660.95</v>
      </c>
    </row>
    <row r="7687" spans="1:2">
      <c r="A7687" s="170">
        <v>44211</v>
      </c>
      <c r="B7687" s="169">
        <v>4660.9399999999996</v>
      </c>
    </row>
    <row r="7688" spans="1:2">
      <c r="A7688" s="170">
        <v>44212</v>
      </c>
      <c r="B7688" s="169">
        <v>4660.9399999999996</v>
      </c>
    </row>
    <row r="7689" spans="1:2">
      <c r="A7689" s="170">
        <v>44213</v>
      </c>
      <c r="B7689" s="169">
        <v>4660.93</v>
      </c>
    </row>
    <row r="7690" spans="1:2">
      <c r="A7690" s="170">
        <v>44214</v>
      </c>
      <c r="B7690" s="169">
        <v>4660.93</v>
      </c>
    </row>
    <row r="7691" spans="1:2">
      <c r="A7691" s="170">
        <v>44215</v>
      </c>
      <c r="B7691" s="169">
        <v>4660.92</v>
      </c>
    </row>
    <row r="7692" spans="1:2">
      <c r="A7692" s="170">
        <v>44216</v>
      </c>
      <c r="B7692" s="169">
        <v>4660.91</v>
      </c>
    </row>
    <row r="7693" spans="1:2">
      <c r="A7693" s="170">
        <v>44217</v>
      </c>
      <c r="B7693" s="169">
        <v>4660.91</v>
      </c>
    </row>
    <row r="7694" spans="1:2">
      <c r="A7694" s="170">
        <v>44218</v>
      </c>
      <c r="B7694" s="169">
        <v>4660.93</v>
      </c>
    </row>
    <row r="7695" spans="1:2">
      <c r="A7695" s="170">
        <v>44219</v>
      </c>
      <c r="B7695" s="169">
        <v>4660.96</v>
      </c>
    </row>
    <row r="7696" spans="1:2">
      <c r="A7696" s="170">
        <v>44220</v>
      </c>
      <c r="B7696" s="169">
        <v>4660.9799999999996</v>
      </c>
    </row>
    <row r="7697" spans="1:2">
      <c r="A7697" s="170">
        <v>44221</v>
      </c>
      <c r="B7697" s="169">
        <v>4661</v>
      </c>
    </row>
    <row r="7698" spans="1:2">
      <c r="A7698" s="170">
        <v>44222</v>
      </c>
      <c r="B7698" s="169">
        <v>4661</v>
      </c>
    </row>
    <row r="7699" spans="1:2">
      <c r="A7699" s="170">
        <v>44223</v>
      </c>
      <c r="B7699" s="169">
        <v>4661.09</v>
      </c>
    </row>
    <row r="7700" spans="1:2">
      <c r="A7700" s="170">
        <v>44224</v>
      </c>
      <c r="B7700" s="169">
        <v>4661.2700000000004</v>
      </c>
    </row>
    <row r="7701" spans="1:2">
      <c r="A7701" s="170">
        <v>44225</v>
      </c>
      <c r="B7701" s="169">
        <v>4661.49</v>
      </c>
    </row>
    <row r="7702" spans="1:2">
      <c r="A7702" s="170">
        <v>44226</v>
      </c>
      <c r="B7702" s="169">
        <v>4661.6899999999996</v>
      </c>
    </row>
    <row r="7703" spans="1:2">
      <c r="A7703" s="170">
        <v>44227</v>
      </c>
      <c r="B7703" s="169">
        <v>4661.8599999999997</v>
      </c>
    </row>
    <row r="7704" spans="1:2">
      <c r="A7704" s="170">
        <v>44228</v>
      </c>
      <c r="B7704" s="169">
        <v>4662.03</v>
      </c>
    </row>
    <row r="7705" spans="1:2">
      <c r="A7705" s="170">
        <v>44229</v>
      </c>
      <c r="B7705" s="169">
        <v>4662.21</v>
      </c>
    </row>
    <row r="7706" spans="1:2">
      <c r="A7706" s="170">
        <v>44230</v>
      </c>
      <c r="B7706" s="169">
        <v>4662.41</v>
      </c>
    </row>
    <row r="7707" spans="1:2">
      <c r="A7707" s="170">
        <v>44231</v>
      </c>
      <c r="B7707" s="169">
        <v>4662.58</v>
      </c>
    </row>
    <row r="7708" spans="1:2">
      <c r="A7708" s="170">
        <v>44232</v>
      </c>
      <c r="B7708" s="169">
        <v>4662.7700000000004</v>
      </c>
    </row>
    <row r="7709" spans="1:2">
      <c r="A7709" s="170">
        <v>44233</v>
      </c>
      <c r="B7709" s="169">
        <v>4662.95</v>
      </c>
    </row>
    <row r="7710" spans="1:2">
      <c r="A7710" s="170">
        <v>44234</v>
      </c>
      <c r="B7710" s="169">
        <v>4663.1099999999997</v>
      </c>
    </row>
    <row r="7711" spans="1:2">
      <c r="A7711" s="170">
        <v>44235</v>
      </c>
      <c r="B7711" s="169">
        <v>4663.28</v>
      </c>
    </row>
    <row r="7712" spans="1:2">
      <c r="A7712" s="170">
        <v>44236</v>
      </c>
      <c r="B7712" s="169">
        <v>4663.45</v>
      </c>
    </row>
    <row r="7713" spans="1:2">
      <c r="A7713" s="170">
        <v>44237</v>
      </c>
      <c r="B7713" s="169">
        <v>4663.6099999999997</v>
      </c>
    </row>
    <row r="7714" spans="1:2">
      <c r="A7714" s="170">
        <v>44238</v>
      </c>
      <c r="B7714" s="169">
        <v>4663.79</v>
      </c>
    </row>
    <row r="7715" spans="1:2">
      <c r="A7715" s="170">
        <v>44239</v>
      </c>
      <c r="B7715" s="169">
        <v>4664.0200000000004</v>
      </c>
    </row>
    <row r="7716" spans="1:2">
      <c r="A7716" s="170">
        <v>44240</v>
      </c>
      <c r="B7716" s="169">
        <v>4664.25</v>
      </c>
    </row>
    <row r="7717" spans="1:2">
      <c r="A7717" s="170">
        <v>44241</v>
      </c>
      <c r="B7717" s="169">
        <v>4664.4399999999996</v>
      </c>
    </row>
    <row r="7718" spans="1:2">
      <c r="A7718" s="170">
        <v>44242</v>
      </c>
      <c r="B7718" s="169">
        <v>4664.63</v>
      </c>
    </row>
    <row r="7719" spans="1:2">
      <c r="A7719" s="170">
        <v>44243</v>
      </c>
      <c r="B7719" s="169">
        <v>4664.8100000000004</v>
      </c>
    </row>
    <row r="7720" spans="1:2">
      <c r="A7720" s="170">
        <v>44244</v>
      </c>
      <c r="B7720" s="169">
        <v>4665</v>
      </c>
    </row>
    <row r="7721" spans="1:2">
      <c r="A7721" s="170">
        <v>44245</v>
      </c>
      <c r="B7721" s="169">
        <v>4665.1499999999996</v>
      </c>
    </row>
    <row r="7722" spans="1:2">
      <c r="A7722" s="170">
        <v>44246</v>
      </c>
      <c r="B7722" s="169">
        <v>4665.32</v>
      </c>
    </row>
    <row r="7723" spans="1:2">
      <c r="A7723" s="170">
        <v>44247</v>
      </c>
      <c r="B7723" s="169">
        <v>4665.5</v>
      </c>
    </row>
    <row r="7724" spans="1:2">
      <c r="A7724" s="170">
        <v>44248</v>
      </c>
      <c r="B7724" s="169">
        <v>4665.66</v>
      </c>
    </row>
    <row r="7725" spans="1:2">
      <c r="A7725" s="170">
        <v>44249</v>
      </c>
      <c r="B7725" s="169">
        <v>4665.82</v>
      </c>
    </row>
    <row r="7726" spans="1:2">
      <c r="A7726" s="170">
        <v>44250</v>
      </c>
      <c r="B7726" s="169">
        <v>4665.9799999999996</v>
      </c>
    </row>
    <row r="7727" spans="1:2">
      <c r="A7727" s="170">
        <v>44251</v>
      </c>
      <c r="B7727" s="169">
        <v>4666.1499999999996</v>
      </c>
    </row>
    <row r="7728" spans="1:2">
      <c r="A7728" s="170">
        <v>44252</v>
      </c>
      <c r="B7728" s="169">
        <v>4666.29</v>
      </c>
    </row>
    <row r="7729" spans="1:2">
      <c r="A7729" s="170">
        <v>44253</v>
      </c>
      <c r="B7729" s="169">
        <v>4666.47</v>
      </c>
    </row>
    <row r="7730" spans="1:2">
      <c r="A7730" s="170">
        <v>44254</v>
      </c>
      <c r="B7730" s="169">
        <v>4666.63</v>
      </c>
    </row>
    <row r="7731" spans="1:2">
      <c r="A7731" s="170">
        <v>44255</v>
      </c>
      <c r="B7731" s="169">
        <v>4666.78</v>
      </c>
    </row>
    <row r="7732" spans="1:2">
      <c r="A7732" s="170">
        <v>44256</v>
      </c>
      <c r="B7732" s="169">
        <v>4666.92</v>
      </c>
    </row>
    <row r="7733" spans="1:2">
      <c r="A7733" s="170">
        <v>44257</v>
      </c>
      <c r="B7733" s="169">
        <v>4667.08</v>
      </c>
    </row>
    <row r="7734" spans="1:2">
      <c r="A7734" s="170">
        <v>44258</v>
      </c>
      <c r="B7734" s="169">
        <v>4667.2299999999996</v>
      </c>
    </row>
    <row r="7735" spans="1:2">
      <c r="A7735" s="170">
        <v>44259</v>
      </c>
      <c r="B7735" s="169">
        <v>4667.3900000000003</v>
      </c>
    </row>
    <row r="7736" spans="1:2">
      <c r="A7736" s="170">
        <v>44260</v>
      </c>
      <c r="B7736" s="169">
        <v>4667.54</v>
      </c>
    </row>
    <row r="7737" spans="1:2">
      <c r="A7737" s="170">
        <v>44261</v>
      </c>
      <c r="B7737" s="169">
        <v>4667.71</v>
      </c>
    </row>
    <row r="7738" spans="1:2">
      <c r="A7738" s="170">
        <v>44262</v>
      </c>
      <c r="B7738" s="169">
        <v>4667.8900000000003</v>
      </c>
    </row>
    <row r="7739" spans="1:2">
      <c r="A7739" s="170">
        <v>44263</v>
      </c>
      <c r="B7739" s="169">
        <v>4668.07</v>
      </c>
    </row>
    <row r="7740" spans="1:2">
      <c r="A7740" s="170">
        <v>44264</v>
      </c>
      <c r="B7740" s="169">
        <v>4668.29</v>
      </c>
    </row>
    <row r="7741" spans="1:2">
      <c r="A7741" s="170">
        <v>44265</v>
      </c>
      <c r="B7741" s="169">
        <v>4668.47</v>
      </c>
    </row>
    <row r="7742" spans="1:2">
      <c r="A7742" s="170">
        <v>44266</v>
      </c>
      <c r="B7742" s="169">
        <v>4668.6400000000003</v>
      </c>
    </row>
    <row r="7743" spans="1:2">
      <c r="A7743" s="170">
        <v>44267</v>
      </c>
      <c r="B7743" s="169">
        <v>4668.8</v>
      </c>
    </row>
    <row r="7744" spans="1:2">
      <c r="A7744" s="170">
        <v>44268</v>
      </c>
      <c r="B7744" s="169">
        <v>4668.97</v>
      </c>
    </row>
    <row r="7745" spans="1:2">
      <c r="A7745" s="170">
        <v>44269</v>
      </c>
      <c r="B7745" s="169">
        <v>4669.13</v>
      </c>
    </row>
    <row r="7746" spans="1:2">
      <c r="A7746" s="170">
        <v>44270</v>
      </c>
      <c r="B7746" s="169">
        <v>4669.3</v>
      </c>
    </row>
    <row r="7747" spans="1:2">
      <c r="A7747" s="170">
        <v>44271</v>
      </c>
      <c r="B7747" s="169">
        <v>4669.4799999999996</v>
      </c>
    </row>
    <row r="7748" spans="1:2">
      <c r="A7748" s="170">
        <v>44272</v>
      </c>
      <c r="B7748" s="169">
        <v>4669.6499999999996</v>
      </c>
    </row>
    <row r="7749" spans="1:2">
      <c r="A7749" s="170">
        <v>44273</v>
      </c>
      <c r="B7749" s="169">
        <v>4669.83</v>
      </c>
    </row>
    <row r="7750" spans="1:2">
      <c r="A7750" s="170">
        <v>44274</v>
      </c>
      <c r="B7750" s="169">
        <v>4670.01</v>
      </c>
    </row>
    <row r="7751" spans="1:2">
      <c r="A7751" s="170">
        <v>44275</v>
      </c>
      <c r="B7751" s="169">
        <v>4670.3</v>
      </c>
    </row>
    <row r="7752" spans="1:2">
      <c r="A7752" s="170">
        <v>44276</v>
      </c>
      <c r="B7752" s="169">
        <v>4670.51</v>
      </c>
    </row>
    <row r="7753" spans="1:2">
      <c r="A7753" s="170">
        <v>44277</v>
      </c>
      <c r="B7753" s="169">
        <v>4670.6899999999996</v>
      </c>
    </row>
    <row r="7754" spans="1:2">
      <c r="A7754" s="170">
        <v>44278</v>
      </c>
      <c r="B7754" s="169">
        <v>4670.87</v>
      </c>
    </row>
    <row r="7755" spans="1:2">
      <c r="A7755" s="170">
        <v>44279</v>
      </c>
      <c r="B7755" s="169">
        <v>4671.04</v>
      </c>
    </row>
    <row r="7756" spans="1:2">
      <c r="A7756" s="170">
        <v>44280</v>
      </c>
      <c r="B7756" s="169">
        <v>4671.08</v>
      </c>
    </row>
    <row r="7757" spans="1:2">
      <c r="A7757" s="170">
        <v>44281</v>
      </c>
      <c r="B7757" s="169">
        <v>4670.8100000000004</v>
      </c>
    </row>
    <row r="7758" spans="1:2">
      <c r="A7758" s="170">
        <v>44282</v>
      </c>
      <c r="B7758" s="169">
        <v>4670.53</v>
      </c>
    </row>
    <row r="7759" spans="1:2">
      <c r="A7759" s="170">
        <v>44283</v>
      </c>
      <c r="B7759" s="169">
        <v>4670.2700000000004</v>
      </c>
    </row>
    <row r="7760" spans="1:2">
      <c r="A7760" s="170">
        <v>44284</v>
      </c>
      <c r="B7760" s="169">
        <v>4670.01</v>
      </c>
    </row>
    <row r="7761" spans="1:2">
      <c r="A7761" s="170">
        <v>44285</v>
      </c>
      <c r="B7761" s="169">
        <v>4669.76</v>
      </c>
    </row>
    <row r="7762" spans="1:2">
      <c r="A7762" s="170">
        <v>44286</v>
      </c>
      <c r="B7762" s="169">
        <v>4669.58</v>
      </c>
    </row>
    <row r="7763" spans="1:2">
      <c r="A7763" s="170">
        <v>44287</v>
      </c>
      <c r="B7763" s="169">
        <v>4669.7</v>
      </c>
    </row>
    <row r="7764" spans="1:2">
      <c r="A7764" s="170">
        <v>44288</v>
      </c>
      <c r="B7764" s="169">
        <v>4669.84</v>
      </c>
    </row>
    <row r="7765" spans="1:2">
      <c r="A7765" s="170">
        <v>44289</v>
      </c>
      <c r="B7765" s="169">
        <v>4670.04</v>
      </c>
    </row>
    <row r="7766" spans="1:2">
      <c r="A7766" s="170">
        <v>44290</v>
      </c>
      <c r="B7766" s="169">
        <v>4670.29</v>
      </c>
    </row>
    <row r="7767" spans="1:2">
      <c r="A7767" s="170">
        <v>44291</v>
      </c>
      <c r="B7767" s="169">
        <v>4670.5600000000004</v>
      </c>
    </row>
    <row r="7768" spans="1:2">
      <c r="A7768" s="170">
        <v>44292</v>
      </c>
      <c r="B7768" s="169">
        <v>4670.84</v>
      </c>
    </row>
    <row r="7769" spans="1:2">
      <c r="A7769" s="170">
        <v>44293</v>
      </c>
      <c r="B7769" s="169">
        <v>4671.0600000000004</v>
      </c>
    </row>
    <row r="7770" spans="1:2">
      <c r="A7770" s="170">
        <v>44294</v>
      </c>
      <c r="B7770" s="169">
        <v>4671.25</v>
      </c>
    </row>
    <row r="7771" spans="1:2">
      <c r="A7771" s="170">
        <v>44295</v>
      </c>
      <c r="B7771" s="169">
        <v>4671.45</v>
      </c>
    </row>
    <row r="7772" spans="1:2">
      <c r="A7772" s="170">
        <v>44296</v>
      </c>
      <c r="B7772" s="169">
        <v>4671.63</v>
      </c>
    </row>
    <row r="7773" spans="1:2">
      <c r="A7773" s="170">
        <v>44297</v>
      </c>
      <c r="B7773" s="169">
        <v>4671.8100000000004</v>
      </c>
    </row>
    <row r="7774" spans="1:2">
      <c r="A7774" s="170">
        <v>44298</v>
      </c>
      <c r="B7774" s="169">
        <v>4671.9799999999996</v>
      </c>
    </row>
    <row r="7775" spans="1:2">
      <c r="A7775" s="170">
        <v>44299</v>
      </c>
      <c r="B7775" s="169">
        <v>4672.12</v>
      </c>
    </row>
    <row r="7776" spans="1:2">
      <c r="A7776" s="170">
        <v>44300</v>
      </c>
      <c r="B7776" s="169">
        <v>4672.29</v>
      </c>
    </row>
    <row r="7777" spans="1:2">
      <c r="A7777" s="170">
        <v>44301</v>
      </c>
      <c r="B7777" s="169">
        <v>4672.43</v>
      </c>
    </row>
    <row r="7778" spans="1:2">
      <c r="A7778" s="170">
        <v>44302</v>
      </c>
      <c r="B7778" s="169">
        <v>4672.33</v>
      </c>
    </row>
    <row r="7779" spans="1:2">
      <c r="A7779" s="170">
        <v>44303</v>
      </c>
      <c r="B7779" s="169">
        <v>4672.0200000000004</v>
      </c>
    </row>
    <row r="7780" spans="1:2">
      <c r="A7780" s="170">
        <v>44304</v>
      </c>
      <c r="B7780" s="169">
        <v>4671.7</v>
      </c>
    </row>
    <row r="7781" spans="1:2">
      <c r="A7781" s="170">
        <v>44305</v>
      </c>
      <c r="B7781" s="169">
        <v>4671.4799999999996</v>
      </c>
    </row>
    <row r="7782" spans="1:2">
      <c r="A7782" s="170">
        <v>44306</v>
      </c>
      <c r="B7782" s="169">
        <v>4671.63</v>
      </c>
    </row>
    <row r="7783" spans="1:2">
      <c r="A7783" s="170">
        <v>44307</v>
      </c>
      <c r="B7783" s="169">
        <v>4671.78</v>
      </c>
    </row>
    <row r="7784" spans="1:2">
      <c r="A7784" s="170">
        <v>44308</v>
      </c>
      <c r="B7784" s="169">
        <v>4671.93</v>
      </c>
    </row>
    <row r="7785" spans="1:2">
      <c r="A7785" s="170">
        <v>44309</v>
      </c>
      <c r="B7785" s="169">
        <v>4672.08</v>
      </c>
    </row>
    <row r="7786" spans="1:2">
      <c r="A7786" s="170">
        <v>44310</v>
      </c>
      <c r="B7786" s="169">
        <v>4672.2299999999996</v>
      </c>
    </row>
    <row r="7787" spans="1:2">
      <c r="A7787" s="170">
        <v>44311</v>
      </c>
      <c r="B7787" s="169">
        <v>4672.38</v>
      </c>
    </row>
    <row r="7788" spans="1:2">
      <c r="A7788" s="170">
        <v>44312</v>
      </c>
      <c r="B7788" s="169">
        <v>4672.34</v>
      </c>
    </row>
    <row r="7789" spans="1:2">
      <c r="A7789" s="170">
        <v>44313</v>
      </c>
      <c r="B7789" s="169">
        <v>4672.07</v>
      </c>
    </row>
    <row r="7790" spans="1:2">
      <c r="A7790" s="170">
        <v>44314</v>
      </c>
      <c r="B7790" s="169">
        <v>4671.92</v>
      </c>
    </row>
    <row r="7791" spans="1:2">
      <c r="A7791" s="170">
        <v>44315</v>
      </c>
      <c r="B7791" s="169">
        <v>4672.07</v>
      </c>
    </row>
    <row r="7792" spans="1:2">
      <c r="A7792" s="170">
        <v>44316</v>
      </c>
      <c r="B7792" s="169">
        <v>4672.22</v>
      </c>
    </row>
    <row r="7793" spans="1:2">
      <c r="A7793" s="170">
        <v>44317</v>
      </c>
      <c r="B7793" s="169">
        <v>4672.3599999999997</v>
      </c>
    </row>
    <row r="7794" spans="1:2">
      <c r="A7794" s="170">
        <v>44318</v>
      </c>
      <c r="B7794" s="169">
        <v>4672.33</v>
      </c>
    </row>
    <row r="7795" spans="1:2">
      <c r="A7795" s="170">
        <v>44319</v>
      </c>
      <c r="B7795" s="169">
        <v>4672.24</v>
      </c>
    </row>
    <row r="7796" spans="1:2">
      <c r="A7796" s="170">
        <v>44320</v>
      </c>
      <c r="B7796" s="169">
        <v>4672.3100000000004</v>
      </c>
    </row>
    <row r="7797" spans="1:2">
      <c r="A7797" s="170">
        <v>44321</v>
      </c>
      <c r="B7797" s="169">
        <v>4672.38</v>
      </c>
    </row>
    <row r="7798" spans="1:2">
      <c r="A7798" s="170">
        <v>44322</v>
      </c>
      <c r="B7798" s="169">
        <v>4672.43</v>
      </c>
    </row>
    <row r="7799" spans="1:2">
      <c r="A7799" s="170">
        <v>44323</v>
      </c>
      <c r="B7799" s="169">
        <v>4672.47</v>
      </c>
    </row>
    <row r="7800" spans="1:2">
      <c r="A7800" s="170">
        <v>44324</v>
      </c>
      <c r="B7800" s="169">
        <v>4672.5200000000004</v>
      </c>
    </row>
    <row r="7801" spans="1:2">
      <c r="A7801" s="170">
        <v>44325</v>
      </c>
      <c r="B7801" s="169">
        <v>4672.54</v>
      </c>
    </row>
    <row r="7802" spans="1:2">
      <c r="A7802" s="170">
        <v>44326</v>
      </c>
      <c r="B7802" s="169">
        <v>4672.4799999999996</v>
      </c>
    </row>
    <row r="7803" spans="1:2">
      <c r="A7803" s="170">
        <v>44327</v>
      </c>
      <c r="B7803" s="169">
        <v>4672.3999999999996</v>
      </c>
    </row>
    <row r="7804" spans="1:2">
      <c r="A7804" s="170">
        <v>44328</v>
      </c>
      <c r="B7804" s="169">
        <v>4672.33</v>
      </c>
    </row>
    <row r="7805" spans="1:2">
      <c r="A7805" s="170">
        <v>44329</v>
      </c>
      <c r="B7805" s="169">
        <v>4672.2700000000004</v>
      </c>
    </row>
    <row r="7806" spans="1:2">
      <c r="A7806" s="170">
        <v>44330</v>
      </c>
      <c r="B7806" s="169">
        <v>4672.2</v>
      </c>
    </row>
    <row r="7807" spans="1:2">
      <c r="A7807" s="170">
        <v>44331</v>
      </c>
      <c r="B7807" s="169">
        <v>4672.16</v>
      </c>
    </row>
    <row r="7808" spans="1:2">
      <c r="A7808" s="170">
        <v>44332</v>
      </c>
      <c r="B7808" s="169">
        <v>4672.17</v>
      </c>
    </row>
    <row r="7809" spans="1:2">
      <c r="A7809" s="170">
        <v>44333</v>
      </c>
      <c r="B7809" s="169">
        <v>4672.17</v>
      </c>
    </row>
    <row r="7810" spans="1:2">
      <c r="A7810" s="170">
        <v>44334</v>
      </c>
      <c r="B7810" s="169">
        <v>4672.1400000000003</v>
      </c>
    </row>
    <row r="7811" spans="1:2">
      <c r="A7811" s="170">
        <v>44335</v>
      </c>
      <c r="B7811" s="169">
        <v>4672.12</v>
      </c>
    </row>
    <row r="7812" spans="1:2">
      <c r="A7812" s="170">
        <v>44336</v>
      </c>
      <c r="B7812" s="169">
        <v>4672.07</v>
      </c>
    </row>
    <row r="7813" spans="1:2">
      <c r="A7813" s="170">
        <v>44337</v>
      </c>
      <c r="B7813" s="169">
        <v>4671.93</v>
      </c>
    </row>
    <row r="7814" spans="1:2">
      <c r="A7814" s="170">
        <v>44338</v>
      </c>
      <c r="B7814" s="169">
        <v>4671.71</v>
      </c>
    </row>
    <row r="7815" spans="1:2">
      <c r="A7815" s="170">
        <v>44339</v>
      </c>
      <c r="B7815" s="169">
        <v>4671.4799999999996</v>
      </c>
    </row>
    <row r="7816" spans="1:2">
      <c r="A7816" s="170">
        <v>44340</v>
      </c>
      <c r="B7816" s="169">
        <v>4671.2700000000004</v>
      </c>
    </row>
    <row r="7817" spans="1:2">
      <c r="A7817" s="170">
        <v>44341</v>
      </c>
      <c r="B7817" s="169">
        <v>4671.07</v>
      </c>
    </row>
    <row r="7818" spans="1:2">
      <c r="A7818" s="170">
        <v>44342</v>
      </c>
      <c r="B7818" s="169">
        <v>4670.8599999999997</v>
      </c>
    </row>
    <row r="7819" spans="1:2">
      <c r="A7819" s="170">
        <v>44343</v>
      </c>
      <c r="B7819" s="169">
        <v>4670.62</v>
      </c>
    </row>
    <row r="7820" spans="1:2">
      <c r="A7820" s="170">
        <v>44344</v>
      </c>
      <c r="B7820" s="169">
        <v>4670.37</v>
      </c>
    </row>
    <row r="7821" spans="1:2">
      <c r="A7821" s="170">
        <v>44345</v>
      </c>
      <c r="B7821" s="169">
        <v>4670.07</v>
      </c>
    </row>
    <row r="7822" spans="1:2">
      <c r="A7822" s="170">
        <v>44346</v>
      </c>
      <c r="B7822" s="169">
        <v>4669.76</v>
      </c>
    </row>
    <row r="7823" spans="1:2">
      <c r="A7823" s="170">
        <v>44347</v>
      </c>
      <c r="B7823" s="169">
        <v>4669.46</v>
      </c>
    </row>
    <row r="7824" spans="1:2">
      <c r="A7824" s="170">
        <v>44348</v>
      </c>
      <c r="B7824" s="169">
        <v>4669.13</v>
      </c>
    </row>
    <row r="7825" spans="1:2">
      <c r="A7825" s="170">
        <v>44349</v>
      </c>
      <c r="B7825" s="169">
        <v>4668.8100000000004</v>
      </c>
    </row>
    <row r="7826" spans="1:2">
      <c r="A7826" s="170">
        <v>44350</v>
      </c>
      <c r="B7826" s="169">
        <v>4668.5</v>
      </c>
    </row>
    <row r="7827" spans="1:2">
      <c r="A7827" s="170">
        <v>44351</v>
      </c>
      <c r="B7827" s="169">
        <v>4668.2</v>
      </c>
    </row>
    <row r="7828" spans="1:2">
      <c r="A7828" s="170">
        <v>44352</v>
      </c>
      <c r="B7828" s="169">
        <v>4667.8599999999997</v>
      </c>
    </row>
    <row r="7829" spans="1:2">
      <c r="A7829" s="170">
        <v>44353</v>
      </c>
      <c r="B7829" s="169">
        <v>4667.5</v>
      </c>
    </row>
    <row r="7830" spans="1:2">
      <c r="A7830" s="170">
        <v>44354</v>
      </c>
      <c r="B7830" s="169">
        <v>4667.16</v>
      </c>
    </row>
    <row r="7831" spans="1:2">
      <c r="A7831" s="170">
        <v>44355</v>
      </c>
      <c r="B7831" s="169">
        <v>4666.79</v>
      </c>
    </row>
    <row r="7832" spans="1:2">
      <c r="A7832" s="170">
        <v>44356</v>
      </c>
      <c r="B7832" s="169">
        <v>4666.43</v>
      </c>
    </row>
    <row r="7833" spans="1:2">
      <c r="A7833" s="170">
        <v>44357</v>
      </c>
      <c r="B7833" s="169">
        <v>4666.05</v>
      </c>
    </row>
    <row r="7834" spans="1:2">
      <c r="A7834" s="170">
        <v>44358</v>
      </c>
      <c r="B7834" s="169">
        <v>4665.7</v>
      </c>
    </row>
    <row r="7835" spans="1:2">
      <c r="A7835" s="170">
        <v>44359</v>
      </c>
      <c r="B7835" s="169">
        <v>4665.3500000000004</v>
      </c>
    </row>
    <row r="7836" spans="1:2">
      <c r="A7836" s="170">
        <v>44360</v>
      </c>
      <c r="B7836" s="169">
        <v>4665.01</v>
      </c>
    </row>
    <row r="7837" spans="1:2">
      <c r="A7837" s="170">
        <v>44361</v>
      </c>
      <c r="B7837" s="169">
        <v>4664.6400000000003</v>
      </c>
    </row>
    <row r="7838" spans="1:2">
      <c r="A7838" s="170">
        <v>44362</v>
      </c>
      <c r="B7838" s="169">
        <v>4664.29</v>
      </c>
    </row>
    <row r="7839" spans="1:2">
      <c r="A7839" s="170">
        <v>44363</v>
      </c>
      <c r="B7839" s="169">
        <v>4663.95</v>
      </c>
    </row>
    <row r="7840" spans="1:2">
      <c r="A7840" s="170">
        <v>44364</v>
      </c>
      <c r="B7840" s="169">
        <v>4663.57</v>
      </c>
    </row>
    <row r="7841" spans="1:2">
      <c r="A7841" s="170">
        <v>44365</v>
      </c>
      <c r="B7841" s="169">
        <v>4663.18</v>
      </c>
    </row>
    <row r="7842" spans="1:2">
      <c r="A7842" s="170">
        <v>44366</v>
      </c>
      <c r="B7842" s="169">
        <v>4662.78</v>
      </c>
    </row>
    <row r="7843" spans="1:2">
      <c r="A7843" s="170">
        <v>44367</v>
      </c>
      <c r="B7843" s="169">
        <v>4662.3500000000004</v>
      </c>
    </row>
    <row r="7844" spans="1:2">
      <c r="A7844" s="170">
        <v>44368</v>
      </c>
      <c r="B7844" s="169">
        <v>4661.93</v>
      </c>
    </row>
    <row r="7845" spans="1:2">
      <c r="A7845" s="170">
        <v>44369</v>
      </c>
      <c r="B7845" s="169">
        <v>4661.5</v>
      </c>
    </row>
    <row r="7846" spans="1:2">
      <c r="A7846" s="170">
        <v>44370</v>
      </c>
      <c r="B7846" s="169">
        <v>4661.0600000000004</v>
      </c>
    </row>
    <row r="7847" spans="1:2">
      <c r="A7847" s="170">
        <v>44371</v>
      </c>
      <c r="B7847" s="169">
        <v>4660.6400000000003</v>
      </c>
    </row>
    <row r="7848" spans="1:2">
      <c r="A7848" s="170">
        <v>44372</v>
      </c>
      <c r="B7848" s="169">
        <v>4660.24</v>
      </c>
    </row>
    <row r="7849" spans="1:2">
      <c r="A7849" s="170">
        <v>44373</v>
      </c>
      <c r="B7849" s="169">
        <v>4659.84</v>
      </c>
    </row>
    <row r="7850" spans="1:2">
      <c r="A7850" s="170">
        <v>44374</v>
      </c>
      <c r="B7850" s="169">
        <v>4659.43</v>
      </c>
    </row>
    <row r="7851" spans="1:2">
      <c r="A7851" s="170">
        <v>44375</v>
      </c>
      <c r="B7851" s="169">
        <v>4659.01</v>
      </c>
    </row>
    <row r="7852" spans="1:2">
      <c r="A7852" s="170">
        <v>44376</v>
      </c>
      <c r="B7852" s="169">
        <v>4658.59</v>
      </c>
    </row>
    <row r="7853" spans="1:2">
      <c r="A7853" s="170">
        <v>44377</v>
      </c>
      <c r="B7853" s="169">
        <v>4658.18</v>
      </c>
    </row>
    <row r="7854" spans="1:2">
      <c r="A7854" s="170">
        <v>44378</v>
      </c>
      <c r="B7854" s="169">
        <v>4657.7700000000004</v>
      </c>
    </row>
    <row r="7855" spans="1:2">
      <c r="A7855" s="170">
        <v>44379</v>
      </c>
      <c r="B7855" s="169">
        <v>4657.3599999999997</v>
      </c>
    </row>
    <row r="7856" spans="1:2">
      <c r="A7856" s="170">
        <v>44380</v>
      </c>
      <c r="B7856" s="169">
        <v>4656.96</v>
      </c>
    </row>
    <row r="7857" spans="1:2">
      <c r="A7857" s="170">
        <v>44381</v>
      </c>
      <c r="B7857" s="169">
        <v>4656.58</v>
      </c>
    </row>
    <row r="7858" spans="1:2">
      <c r="A7858" s="170">
        <v>44382</v>
      </c>
      <c r="B7858" s="169">
        <v>4656.22</v>
      </c>
    </row>
    <row r="7859" spans="1:2">
      <c r="A7859" s="170">
        <v>44383</v>
      </c>
      <c r="B7859" s="169">
        <v>4655.8599999999997</v>
      </c>
    </row>
    <row r="7860" spans="1:2">
      <c r="A7860" s="170">
        <v>44384</v>
      </c>
      <c r="B7860" s="169">
        <v>4655.4799999999996</v>
      </c>
    </row>
    <row r="7861" spans="1:2">
      <c r="A7861" s="170">
        <v>44385</v>
      </c>
      <c r="B7861" s="169">
        <v>4655.08</v>
      </c>
    </row>
    <row r="7862" spans="1:2">
      <c r="A7862" s="170">
        <v>44386</v>
      </c>
      <c r="B7862" s="169">
        <v>4654.6899999999996</v>
      </c>
    </row>
    <row r="7863" spans="1:2">
      <c r="A7863" s="170">
        <v>44387</v>
      </c>
      <c r="B7863" s="169">
        <v>4654.29</v>
      </c>
    </row>
    <row r="7864" spans="1:2">
      <c r="A7864" s="170">
        <v>44388</v>
      </c>
      <c r="B7864" s="169">
        <v>4653.8999999999996</v>
      </c>
    </row>
    <row r="7865" spans="1:2">
      <c r="A7865" s="170">
        <v>44389</v>
      </c>
      <c r="B7865" s="169">
        <v>4653.5</v>
      </c>
    </row>
    <row r="7866" spans="1:2">
      <c r="A7866" s="170">
        <v>44390</v>
      </c>
      <c r="B7866" s="169">
        <v>4653.1099999999997</v>
      </c>
    </row>
    <row r="7867" spans="1:2">
      <c r="A7867" s="170">
        <v>44391</v>
      </c>
      <c r="B7867" s="169">
        <v>4652.71</v>
      </c>
    </row>
    <row r="7868" spans="1:2">
      <c r="A7868" s="170">
        <v>44392</v>
      </c>
      <c r="B7868" s="169">
        <v>4652.3100000000004</v>
      </c>
    </row>
    <row r="7869" spans="1:2">
      <c r="A7869" s="170">
        <v>44393</v>
      </c>
      <c r="B7869" s="169">
        <v>4651.8999999999996</v>
      </c>
    </row>
    <row r="7870" spans="1:2">
      <c r="A7870" s="170">
        <v>44394</v>
      </c>
      <c r="B7870" s="169">
        <v>4651.49</v>
      </c>
    </row>
    <row r="7871" spans="1:2">
      <c r="A7871" s="170">
        <v>44395</v>
      </c>
      <c r="B7871" s="169">
        <v>4651.08</v>
      </c>
    </row>
    <row r="7872" spans="1:2">
      <c r="A7872" s="170">
        <v>44396</v>
      </c>
      <c r="B7872" s="169">
        <v>4650.63</v>
      </c>
    </row>
    <row r="7873" spans="1:2">
      <c r="A7873" s="170">
        <v>44397</v>
      </c>
      <c r="B7873" s="169">
        <v>4650.1400000000003</v>
      </c>
    </row>
    <row r="7874" spans="1:2">
      <c r="A7874" s="170">
        <v>44398</v>
      </c>
      <c r="B7874" s="169">
        <v>4649.6499999999996</v>
      </c>
    </row>
    <row r="7875" spans="1:2">
      <c r="A7875" s="170">
        <v>44399</v>
      </c>
      <c r="B7875" s="169">
        <v>4649.17</v>
      </c>
    </row>
    <row r="7876" spans="1:2">
      <c r="A7876" s="170">
        <v>44400</v>
      </c>
      <c r="B7876" s="169">
        <v>4648.71</v>
      </c>
    </row>
    <row r="7877" spans="1:2">
      <c r="A7877" s="170">
        <v>44401</v>
      </c>
      <c r="B7877" s="169">
        <v>4648.25</v>
      </c>
    </row>
    <row r="7878" spans="1:2">
      <c r="A7878" s="170">
        <v>44402</v>
      </c>
      <c r="B7878" s="169">
        <v>4647.7700000000004</v>
      </c>
    </row>
    <row r="7879" spans="1:2">
      <c r="A7879" s="170">
        <v>44403</v>
      </c>
      <c r="B7879" s="169">
        <v>4647.33</v>
      </c>
    </row>
    <row r="7880" spans="1:2">
      <c r="A7880" s="170">
        <v>44404</v>
      </c>
      <c r="B7880" s="169">
        <v>4646.84</v>
      </c>
    </row>
    <row r="7881" spans="1:2">
      <c r="A7881" s="170">
        <v>44405</v>
      </c>
      <c r="B7881" s="169">
        <v>4646.46</v>
      </c>
    </row>
    <row r="7882" spans="1:2">
      <c r="A7882" s="170">
        <v>44406</v>
      </c>
      <c r="B7882" s="169">
        <v>4646.04</v>
      </c>
    </row>
    <row r="7883" spans="1:2">
      <c r="A7883" s="170">
        <v>44407</v>
      </c>
      <c r="B7883" s="169">
        <v>4645.6499999999996</v>
      </c>
    </row>
    <row r="7884" spans="1:2">
      <c r="A7884" s="170">
        <v>44408</v>
      </c>
      <c r="B7884" s="169">
        <v>4645.2700000000004</v>
      </c>
    </row>
    <row r="7885" spans="1:2">
      <c r="A7885" s="170">
        <v>44409</v>
      </c>
      <c r="B7885" s="169">
        <v>4644.91</v>
      </c>
    </row>
    <row r="7886" spans="1:2">
      <c r="A7886" s="170">
        <v>44410</v>
      </c>
      <c r="B7886" s="169">
        <v>4644.54</v>
      </c>
    </row>
    <row r="7887" spans="1:2">
      <c r="A7887" s="170">
        <v>44411</v>
      </c>
      <c r="B7887" s="169">
        <v>4644.16</v>
      </c>
    </row>
    <row r="7888" spans="1:2">
      <c r="A7888" s="170">
        <v>44412</v>
      </c>
      <c r="B7888" s="169">
        <v>4643.79</v>
      </c>
    </row>
    <row r="7889" spans="1:2">
      <c r="A7889" s="170">
        <v>44413</v>
      </c>
      <c r="B7889" s="169">
        <v>4643.46</v>
      </c>
    </row>
    <row r="7890" spans="1:2">
      <c r="A7890" s="170">
        <v>44414</v>
      </c>
      <c r="B7890" s="169">
        <v>4643.13</v>
      </c>
    </row>
    <row r="7891" spans="1:2">
      <c r="A7891" s="170">
        <v>44415</v>
      </c>
      <c r="B7891" s="169">
        <v>4642.82</v>
      </c>
    </row>
    <row r="7892" spans="1:2">
      <c r="A7892" s="170">
        <v>44416</v>
      </c>
      <c r="B7892" s="169">
        <v>4642.5</v>
      </c>
    </row>
    <row r="7893" spans="1:2">
      <c r="A7893" s="170">
        <v>44417</v>
      </c>
      <c r="B7893" s="169">
        <v>4642.21</v>
      </c>
    </row>
    <row r="7894" spans="1:2">
      <c r="A7894" s="170">
        <v>44418</v>
      </c>
      <c r="B7894" s="169">
        <v>4641.91</v>
      </c>
    </row>
    <row r="7895" spans="1:2">
      <c r="A7895" s="170">
        <v>44419</v>
      </c>
      <c r="B7895" s="169">
        <v>4641.62</v>
      </c>
    </row>
    <row r="7896" spans="1:2">
      <c r="A7896" s="170">
        <v>44420</v>
      </c>
      <c r="B7896" s="169">
        <v>4641.4799999999996</v>
      </c>
    </row>
    <row r="7897" spans="1:2">
      <c r="A7897" s="170">
        <v>44421</v>
      </c>
      <c r="B7897" s="169">
        <v>4641.3999999999996</v>
      </c>
    </row>
    <row r="7898" spans="1:2">
      <c r="A7898" s="170">
        <v>44422</v>
      </c>
      <c r="B7898" s="169">
        <v>4641.33</v>
      </c>
    </row>
    <row r="7899" spans="1:2">
      <c r="A7899" s="170">
        <v>44423</v>
      </c>
      <c r="B7899" s="169">
        <v>4641.26</v>
      </c>
    </row>
    <row r="7900" spans="1:2">
      <c r="A7900" s="170">
        <v>44424</v>
      </c>
      <c r="B7900" s="169">
        <v>4641.2</v>
      </c>
    </row>
    <row r="7901" spans="1:2">
      <c r="A7901" s="170">
        <v>44425</v>
      </c>
      <c r="B7901" s="169">
        <v>4641.1499999999996</v>
      </c>
    </row>
    <row r="7902" spans="1:2">
      <c r="A7902" s="170">
        <v>44426</v>
      </c>
      <c r="B7902" s="169">
        <v>4641.18</v>
      </c>
    </row>
    <row r="7903" spans="1:2">
      <c r="A7903" s="170">
        <v>44427</v>
      </c>
      <c r="B7903" s="169">
        <v>4641.28</v>
      </c>
    </row>
    <row r="7904" spans="1:2">
      <c r="A7904" s="170">
        <v>44428</v>
      </c>
      <c r="B7904" s="169">
        <v>4641.3500000000004</v>
      </c>
    </row>
    <row r="7905" spans="1:2">
      <c r="A7905" s="170">
        <v>44429</v>
      </c>
      <c r="B7905" s="169">
        <v>4641.4399999999996</v>
      </c>
    </row>
    <row r="7906" spans="1:2">
      <c r="A7906" s="170">
        <v>44430</v>
      </c>
      <c r="B7906" s="169">
        <v>4641.5200000000004</v>
      </c>
    </row>
    <row r="7907" spans="1:2">
      <c r="A7907" s="170">
        <v>44431</v>
      </c>
      <c r="B7907" s="169">
        <v>4641.54</v>
      </c>
    </row>
    <row r="7908" spans="1:2">
      <c r="A7908" s="170">
        <v>44432</v>
      </c>
      <c r="B7908" s="169">
        <v>4641.54</v>
      </c>
    </row>
    <row r="7909" spans="1:2">
      <c r="A7909" s="170">
        <v>44433</v>
      </c>
      <c r="B7909" s="169">
        <v>4641.55</v>
      </c>
    </row>
    <row r="7910" spans="1:2">
      <c r="A7910" s="170">
        <v>44434</v>
      </c>
      <c r="B7910" s="169">
        <v>4641.6000000000004</v>
      </c>
    </row>
    <row r="7911" spans="1:2">
      <c r="A7911" s="170">
        <v>44435</v>
      </c>
      <c r="B7911" s="169">
        <v>4641.6400000000003</v>
      </c>
    </row>
    <row r="7912" spans="1:2">
      <c r="A7912" s="170">
        <v>44436</v>
      </c>
      <c r="B7912" s="169">
        <v>4641.6499999999996</v>
      </c>
    </row>
    <row r="7913" spans="1:2">
      <c r="A7913" s="170">
        <v>44437</v>
      </c>
      <c r="B7913" s="169">
        <v>4641.6899999999996</v>
      </c>
    </row>
    <row r="7914" spans="1:2">
      <c r="A7914" s="170">
        <v>44438</v>
      </c>
      <c r="B7914" s="169">
        <v>4641.62</v>
      </c>
    </row>
    <row r="7915" spans="1:2">
      <c r="A7915" s="170">
        <v>44439</v>
      </c>
      <c r="B7915" s="169">
        <v>4641.3599999999997</v>
      </c>
    </row>
    <row r="7916" spans="1:2">
      <c r="A7916" s="170">
        <v>44440</v>
      </c>
      <c r="B7916" s="169">
        <v>4641.1000000000004</v>
      </c>
    </row>
    <row r="7917" spans="1:2">
      <c r="A7917" s="170">
        <v>44441</v>
      </c>
      <c r="B7917" s="169">
        <v>4640.8500000000004</v>
      </c>
    </row>
    <row r="7918" spans="1:2">
      <c r="A7918" s="170">
        <v>44442</v>
      </c>
      <c r="B7918" s="169">
        <v>4640.59</v>
      </c>
    </row>
    <row r="7919" spans="1:2">
      <c r="A7919" s="170">
        <v>44443</v>
      </c>
      <c r="B7919" s="169">
        <v>4640.33</v>
      </c>
    </row>
    <row r="7920" spans="1:2">
      <c r="A7920" s="170">
        <v>44444</v>
      </c>
      <c r="B7920" s="169">
        <v>4640.05</v>
      </c>
    </row>
    <row r="7921" spans="1:2">
      <c r="A7921" s="170">
        <v>44445</v>
      </c>
      <c r="B7921" s="169">
        <v>4639.7700000000004</v>
      </c>
    </row>
    <row r="7922" spans="1:2">
      <c r="A7922" s="170">
        <v>44446</v>
      </c>
      <c r="B7922" s="169">
        <v>4639.4799999999996</v>
      </c>
    </row>
    <row r="7923" spans="1:2">
      <c r="A7923" s="170">
        <v>44447</v>
      </c>
      <c r="B7923" s="169">
        <v>4639.24</v>
      </c>
    </row>
    <row r="7924" spans="1:2">
      <c r="A7924" s="170">
        <v>44448</v>
      </c>
      <c r="B7924" s="169">
        <v>4639.07</v>
      </c>
    </row>
    <row r="7925" spans="1:2">
      <c r="A7925" s="170">
        <v>44449</v>
      </c>
      <c r="B7925" s="169">
        <v>4638.93</v>
      </c>
    </row>
    <row r="7926" spans="1:2">
      <c r="A7926" s="170">
        <v>44450</v>
      </c>
      <c r="B7926" s="169">
        <v>4638.83</v>
      </c>
    </row>
    <row r="7927" spans="1:2">
      <c r="A7927" s="170">
        <v>44451</v>
      </c>
      <c r="B7927" s="169">
        <v>4638.6899999999996</v>
      </c>
    </row>
    <row r="7928" spans="1:2">
      <c r="A7928" s="170">
        <v>44452</v>
      </c>
      <c r="B7928" s="169">
        <v>4638.6000000000004</v>
      </c>
    </row>
    <row r="7929" spans="1:2">
      <c r="A7929" s="170">
        <v>44453</v>
      </c>
      <c r="B7929" s="169">
        <v>4638.5</v>
      </c>
    </row>
    <row r="7930" spans="1:2">
      <c r="A7930" s="170">
        <v>44454</v>
      </c>
      <c r="B7930" s="169">
        <v>4638.38</v>
      </c>
    </row>
    <row r="7931" spans="1:2">
      <c r="A7931" s="170">
        <v>44455</v>
      </c>
      <c r="B7931" s="169">
        <v>4638.28</v>
      </c>
    </row>
    <row r="7932" spans="1:2">
      <c r="A7932" s="170">
        <v>44456</v>
      </c>
      <c r="B7932" s="169">
        <v>4638.17</v>
      </c>
    </row>
    <row r="7933" spans="1:2">
      <c r="A7933" s="170">
        <v>44457</v>
      </c>
      <c r="B7933" s="169">
        <v>4638.2</v>
      </c>
    </row>
    <row r="7934" spans="1:2">
      <c r="A7934" s="170">
        <v>44458</v>
      </c>
      <c r="B7934" s="169">
        <v>4638.33</v>
      </c>
    </row>
    <row r="7935" spans="1:2">
      <c r="A7935" s="170">
        <v>44459</v>
      </c>
      <c r="B7935" s="169">
        <v>4638.47</v>
      </c>
    </row>
    <row r="7936" spans="1:2">
      <c r="A7936" s="170">
        <v>44460</v>
      </c>
      <c r="B7936" s="169">
        <v>4638.6099999999997</v>
      </c>
    </row>
    <row r="7937" spans="1:2">
      <c r="A7937" s="170">
        <v>44461</v>
      </c>
      <c r="B7937" s="169">
        <v>4638.75</v>
      </c>
    </row>
    <row r="7938" spans="1:2">
      <c r="A7938" s="170">
        <v>44462</v>
      </c>
      <c r="B7938" s="169">
        <v>4638.8900000000003</v>
      </c>
    </row>
    <row r="7939" spans="1:2">
      <c r="A7939" s="170">
        <v>44463</v>
      </c>
      <c r="B7939" s="169">
        <v>4639.03</v>
      </c>
    </row>
    <row r="7940" spans="1:2">
      <c r="A7940" s="170">
        <v>44464</v>
      </c>
      <c r="B7940" s="169">
        <v>4639.18</v>
      </c>
    </row>
    <row r="7941" spans="1:2">
      <c r="A7941" s="170">
        <v>44465</v>
      </c>
      <c r="B7941" s="169">
        <v>4639.32</v>
      </c>
    </row>
    <row r="7942" spans="1:2">
      <c r="A7942" s="170">
        <v>44466</v>
      </c>
      <c r="B7942" s="169">
        <v>4639.45</v>
      </c>
    </row>
    <row r="7943" spans="1:2">
      <c r="A7943" s="170">
        <v>44467</v>
      </c>
      <c r="B7943" s="169">
        <v>4639.57</v>
      </c>
    </row>
    <row r="7944" spans="1:2">
      <c r="A7944" s="170">
        <v>44468</v>
      </c>
      <c r="B7944" s="169">
        <v>4639.7</v>
      </c>
    </row>
    <row r="7945" spans="1:2">
      <c r="A7945" s="170">
        <v>44469</v>
      </c>
      <c r="B7945" s="169">
        <v>4639.83</v>
      </c>
    </row>
    <row r="7946" spans="1:2">
      <c r="A7946" s="170">
        <v>44470</v>
      </c>
      <c r="B7946" s="169">
        <v>4639.96</v>
      </c>
    </row>
    <row r="7947" spans="1:2">
      <c r="A7947" s="170">
        <v>44471</v>
      </c>
      <c r="B7947" s="169">
        <v>4640.12</v>
      </c>
    </row>
    <row r="7948" spans="1:2">
      <c r="A7948" s="170">
        <v>44472</v>
      </c>
      <c r="B7948" s="169">
        <v>4640.26</v>
      </c>
    </row>
    <row r="7949" spans="1:2">
      <c r="A7949" s="170">
        <v>44473</v>
      </c>
      <c r="B7949" s="169">
        <v>4640.43</v>
      </c>
    </row>
    <row r="7950" spans="1:2">
      <c r="A7950" s="170">
        <v>44474</v>
      </c>
      <c r="B7950" s="169">
        <v>4640.58</v>
      </c>
    </row>
    <row r="7951" spans="1:2">
      <c r="A7951" s="170">
        <v>44475</v>
      </c>
      <c r="B7951" s="169">
        <v>4640.76</v>
      </c>
    </row>
    <row r="7952" spans="1:2">
      <c r="A7952" s="170">
        <v>44476</v>
      </c>
      <c r="B7952" s="169">
        <v>4640.97</v>
      </c>
    </row>
    <row r="7953" spans="1:2">
      <c r="A7953" s="170">
        <v>44477</v>
      </c>
      <c r="B7953" s="169">
        <v>4641.2299999999996</v>
      </c>
    </row>
    <row r="7954" spans="1:2">
      <c r="A7954" s="170">
        <v>44478</v>
      </c>
      <c r="B7954" s="169">
        <v>4641.51</v>
      </c>
    </row>
    <row r="7955" spans="1:2">
      <c r="A7955" s="170">
        <v>44479</v>
      </c>
      <c r="B7955" s="169">
        <v>4641.71</v>
      </c>
    </row>
    <row r="7956" spans="1:2">
      <c r="A7956" s="170">
        <v>44480</v>
      </c>
      <c r="B7956" s="169">
        <v>4641.92</v>
      </c>
    </row>
    <row r="7957" spans="1:2">
      <c r="A7957" s="170">
        <v>44481</v>
      </c>
      <c r="B7957" s="169">
        <v>4642.2</v>
      </c>
    </row>
    <row r="7958" spans="1:2">
      <c r="A7958" s="170">
        <v>44482</v>
      </c>
      <c r="B7958" s="169">
        <v>4642.41</v>
      </c>
    </row>
    <row r="7959" spans="1:2">
      <c r="A7959" s="170">
        <v>44483</v>
      </c>
      <c r="B7959" s="169">
        <v>4642.6099999999997</v>
      </c>
    </row>
    <row r="7960" spans="1:2">
      <c r="A7960" s="170">
        <v>44484</v>
      </c>
      <c r="B7960" s="169">
        <v>4642.8</v>
      </c>
    </row>
    <row r="7961" spans="1:2">
      <c r="A7961" s="170">
        <v>44485</v>
      </c>
      <c r="B7961" s="169">
        <v>4643</v>
      </c>
    </row>
    <row r="7962" spans="1:2">
      <c r="A7962" s="170">
        <v>44486</v>
      </c>
      <c r="B7962" s="169">
        <v>4643.2</v>
      </c>
    </row>
    <row r="7963" spans="1:2">
      <c r="A7963" s="170">
        <v>44487</v>
      </c>
      <c r="B7963" s="169">
        <v>4643.3900000000003</v>
      </c>
    </row>
    <row r="7964" spans="1:2">
      <c r="A7964" s="170">
        <v>44488</v>
      </c>
      <c r="B7964" s="169">
        <v>4643.68</v>
      </c>
    </row>
    <row r="7965" spans="1:2">
      <c r="A7965" s="170">
        <v>44489</v>
      </c>
      <c r="B7965" s="169">
        <v>4643.8999999999996</v>
      </c>
    </row>
    <row r="7966" spans="1:2">
      <c r="A7966" s="170">
        <v>44490</v>
      </c>
      <c r="B7966" s="169">
        <v>4644.1099999999997</v>
      </c>
    </row>
    <row r="7967" spans="1:2">
      <c r="A7967" s="170">
        <v>44491</v>
      </c>
      <c r="B7967" s="169">
        <v>4644.3</v>
      </c>
    </row>
    <row r="7968" spans="1:2">
      <c r="A7968" s="170">
        <v>44492</v>
      </c>
      <c r="B7968" s="169">
        <v>4644.55</v>
      </c>
    </row>
    <row r="7969" spans="1:2">
      <c r="A7969" s="170">
        <v>44493</v>
      </c>
      <c r="B7969" s="169">
        <v>4644.78</v>
      </c>
    </row>
    <row r="7970" spans="1:2">
      <c r="A7970" s="170">
        <v>44494</v>
      </c>
      <c r="B7970" s="169">
        <v>4645.08</v>
      </c>
    </row>
    <row r="7971" spans="1:2">
      <c r="A7971" s="170">
        <v>44495</v>
      </c>
      <c r="B7971" s="169">
        <v>4645.45</v>
      </c>
    </row>
    <row r="7972" spans="1:2">
      <c r="A7972" s="170">
        <v>44496</v>
      </c>
      <c r="B7972" s="169">
        <v>4645.71</v>
      </c>
    </row>
    <row r="7973" spans="1:2">
      <c r="A7973" s="170">
        <v>44497</v>
      </c>
      <c r="B7973" s="169">
        <v>4645.9399999999996</v>
      </c>
    </row>
    <row r="7974" spans="1:2">
      <c r="A7974" s="170">
        <v>44498</v>
      </c>
      <c r="B7974" s="169">
        <v>4646.17</v>
      </c>
    </row>
    <row r="7975" spans="1:2">
      <c r="A7975" s="170">
        <v>44499</v>
      </c>
      <c r="B7975" s="169">
        <v>4646.3900000000003</v>
      </c>
    </row>
    <row r="7976" spans="1:2">
      <c r="A7976" s="170">
        <v>44500</v>
      </c>
      <c r="B7976" s="169">
        <v>4646.6099999999997</v>
      </c>
    </row>
    <row r="7977" spans="1:2">
      <c r="A7977" s="170">
        <v>44501</v>
      </c>
      <c r="B7977" s="169">
        <v>4646.82</v>
      </c>
    </row>
    <row r="7978" spans="1:2">
      <c r="A7978" s="170">
        <v>44502</v>
      </c>
      <c r="B7978" s="169">
        <v>4647.05</v>
      </c>
    </row>
    <row r="7979" spans="1:2">
      <c r="A7979" s="170">
        <v>44503</v>
      </c>
      <c r="B7979" s="169">
        <v>4647.2700000000004</v>
      </c>
    </row>
    <row r="7980" spans="1:2">
      <c r="A7980" s="170">
        <v>44504</v>
      </c>
      <c r="B7980" s="169">
        <v>4647.4799999999996</v>
      </c>
    </row>
    <row r="7981" spans="1:2">
      <c r="A7981" s="170">
        <v>44505</v>
      </c>
      <c r="B7981" s="169">
        <v>4647.68</v>
      </c>
    </row>
    <row r="7982" spans="1:2">
      <c r="A7982" s="170">
        <v>44506</v>
      </c>
      <c r="B7982" s="169">
        <v>4647.8900000000003</v>
      </c>
    </row>
    <row r="7983" spans="1:2">
      <c r="A7983" s="170">
        <v>44507</v>
      </c>
      <c r="B7983" s="169">
        <v>4648.08</v>
      </c>
    </row>
    <row r="7984" spans="1:2">
      <c r="A7984" s="170">
        <v>44508</v>
      </c>
      <c r="B7984" s="169">
        <v>4648.29</v>
      </c>
    </row>
    <row r="7985" spans="1:2">
      <c r="A7985" s="170">
        <v>44509</v>
      </c>
      <c r="B7985" s="169">
        <v>4648.51</v>
      </c>
    </row>
    <row r="7986" spans="1:2">
      <c r="A7986" s="170">
        <v>44510</v>
      </c>
      <c r="B7986" s="169">
        <v>4648.74</v>
      </c>
    </row>
    <row r="7987" spans="1:2">
      <c r="A7987" s="170">
        <v>44511</v>
      </c>
      <c r="B7987" s="169">
        <v>4648.9399999999996</v>
      </c>
    </row>
    <row r="7988" spans="1:2">
      <c r="A7988" s="170">
        <v>44512</v>
      </c>
      <c r="B7988" s="169">
        <v>4649.1400000000003</v>
      </c>
    </row>
    <row r="7989" spans="1:2">
      <c r="A7989" s="170">
        <v>44513</v>
      </c>
      <c r="B7989" s="169">
        <v>4649.34</v>
      </c>
    </row>
    <row r="7990" spans="1:2">
      <c r="A7990" s="170">
        <v>44514</v>
      </c>
      <c r="B7990" s="169">
        <v>4649.53</v>
      </c>
    </row>
    <row r="7991" spans="1:2">
      <c r="A7991" s="170">
        <v>44515</v>
      </c>
      <c r="B7991" s="169">
        <v>4649.7299999999996</v>
      </c>
    </row>
    <row r="7992" spans="1:2">
      <c r="A7992" s="170">
        <v>44516</v>
      </c>
      <c r="B7992" s="169">
        <v>4649.91</v>
      </c>
    </row>
    <row r="7993" spans="1:2">
      <c r="A7993" s="170">
        <v>44517</v>
      </c>
      <c r="B7993" s="169">
        <v>4650.09</v>
      </c>
    </row>
    <row r="7994" spans="1:2">
      <c r="A7994" s="170">
        <v>44518</v>
      </c>
      <c r="B7994" s="169">
        <v>4650.2700000000004</v>
      </c>
    </row>
    <row r="7995" spans="1:2">
      <c r="A7995" s="170">
        <v>44519</v>
      </c>
      <c r="B7995" s="169">
        <v>4650.46</v>
      </c>
    </row>
    <row r="7996" spans="1:2">
      <c r="A7996" s="170">
        <v>44520</v>
      </c>
      <c r="B7996" s="169">
        <v>4650.6499999999996</v>
      </c>
    </row>
    <row r="7997" spans="1:2">
      <c r="A7997" s="170">
        <v>44521</v>
      </c>
      <c r="B7997" s="169">
        <v>4650.83</v>
      </c>
    </row>
    <row r="7998" spans="1:2">
      <c r="A7998" s="170">
        <v>44522</v>
      </c>
      <c r="B7998" s="169">
        <v>4651.01</v>
      </c>
    </row>
    <row r="7999" spans="1:2">
      <c r="A7999" s="170">
        <v>44523</v>
      </c>
      <c r="B7999" s="169">
        <v>4651.1899999999996</v>
      </c>
    </row>
    <row r="8000" spans="1:2">
      <c r="A8000" s="170">
        <v>44524</v>
      </c>
      <c r="B8000" s="169">
        <v>4651.37</v>
      </c>
    </row>
    <row r="8001" spans="1:2">
      <c r="A8001" s="170">
        <v>44525</v>
      </c>
      <c r="B8001" s="169">
        <v>4651.54</v>
      </c>
    </row>
    <row r="8002" spans="1:2">
      <c r="A8002" s="170">
        <v>44526</v>
      </c>
      <c r="B8002" s="169">
        <v>4651.71</v>
      </c>
    </row>
    <row r="8003" spans="1:2">
      <c r="A8003" s="170">
        <v>44527</v>
      </c>
      <c r="B8003" s="169">
        <v>4651.8900000000003</v>
      </c>
    </row>
    <row r="8004" spans="1:2">
      <c r="A8004" s="170">
        <v>44528</v>
      </c>
      <c r="B8004" s="169">
        <v>4652.07</v>
      </c>
    </row>
    <row r="8005" spans="1:2">
      <c r="A8005" s="170">
        <v>44529</v>
      </c>
      <c r="B8005" s="169">
        <v>4652.24</v>
      </c>
    </row>
    <row r="8006" spans="1:2">
      <c r="A8006" s="170">
        <v>44530</v>
      </c>
      <c r="B8006" s="169">
        <v>4652.42</v>
      </c>
    </row>
    <row r="8007" spans="1:2">
      <c r="A8007" s="170">
        <v>44531</v>
      </c>
      <c r="B8007" s="169">
        <v>4652.59</v>
      </c>
    </row>
    <row r="8008" spans="1:2">
      <c r="A8008" s="170">
        <v>44532</v>
      </c>
      <c r="B8008" s="169">
        <v>4652.7700000000004</v>
      </c>
    </row>
    <row r="8009" spans="1:2">
      <c r="A8009" s="170">
        <v>44533</v>
      </c>
      <c r="B8009" s="169">
        <v>4652.95</v>
      </c>
    </row>
    <row r="8010" spans="1:2">
      <c r="A8010" s="170">
        <v>44534</v>
      </c>
      <c r="B8010" s="169">
        <v>4653.12</v>
      </c>
    </row>
    <row r="8011" spans="1:2">
      <c r="A8011" s="170">
        <v>44535</v>
      </c>
      <c r="B8011" s="169">
        <v>4653.28</v>
      </c>
    </row>
    <row r="8012" spans="1:2">
      <c r="A8012" s="170">
        <v>44536</v>
      </c>
      <c r="B8012" s="169">
        <v>4653.4399999999996</v>
      </c>
    </row>
    <row r="8013" spans="1:2">
      <c r="A8013" s="170">
        <v>44537</v>
      </c>
      <c r="B8013" s="169">
        <v>4653.6099999999997</v>
      </c>
    </row>
    <row r="8014" spans="1:2">
      <c r="A8014" s="170">
        <v>44538</v>
      </c>
      <c r="B8014" s="169">
        <v>4653.7700000000004</v>
      </c>
    </row>
    <row r="8015" spans="1:2">
      <c r="A8015" s="170">
        <v>44539</v>
      </c>
      <c r="B8015" s="169">
        <v>4653.9799999999996</v>
      </c>
    </row>
    <row r="8016" spans="1:2">
      <c r="A8016" s="170">
        <v>44540</v>
      </c>
      <c r="B8016" s="169">
        <v>4654.1400000000003</v>
      </c>
    </row>
    <row r="8017" spans="1:2">
      <c r="A8017" s="170">
        <v>44541</v>
      </c>
      <c r="B8017" s="169">
        <v>4654.29</v>
      </c>
    </row>
    <row r="8018" spans="1:2">
      <c r="A8018" s="170">
        <v>44542</v>
      </c>
      <c r="B8018" s="169">
        <v>4654.47</v>
      </c>
    </row>
    <row r="8019" spans="1:2">
      <c r="A8019" s="170">
        <v>44543</v>
      </c>
      <c r="B8019" s="169">
        <v>4654.6400000000003</v>
      </c>
    </row>
    <row r="8020" spans="1:2">
      <c r="A8020" s="170">
        <v>44544</v>
      </c>
      <c r="B8020" s="169">
        <v>4654.8900000000003</v>
      </c>
    </row>
    <row r="8021" spans="1:2">
      <c r="A8021" s="170">
        <v>44545</v>
      </c>
      <c r="B8021" s="169">
        <v>4655.08</v>
      </c>
    </row>
    <row r="8022" spans="1:2">
      <c r="A8022" s="170">
        <v>44546</v>
      </c>
      <c r="B8022" s="169">
        <v>4655.26</v>
      </c>
    </row>
    <row r="8023" spans="1:2">
      <c r="A8023" s="170">
        <v>44547</v>
      </c>
      <c r="B8023" s="169">
        <v>4655.4399999999996</v>
      </c>
    </row>
    <row r="8024" spans="1:2">
      <c r="A8024" s="170">
        <v>44548</v>
      </c>
      <c r="B8024" s="169">
        <v>4655.59</v>
      </c>
    </row>
    <row r="8025" spans="1:2">
      <c r="A8025" s="170">
        <v>44549</v>
      </c>
      <c r="B8025" s="169">
        <v>4655.75</v>
      </c>
    </row>
    <row r="8026" spans="1:2">
      <c r="A8026" s="170">
        <v>44550</v>
      </c>
      <c r="B8026" s="169">
        <v>4655.91</v>
      </c>
    </row>
    <row r="8027" spans="1:2">
      <c r="A8027" s="170">
        <v>44551</v>
      </c>
      <c r="B8027" s="169">
        <v>4656.07</v>
      </c>
    </row>
    <row r="8028" spans="1:2">
      <c r="A8028" s="170">
        <v>44552</v>
      </c>
      <c r="B8028" s="169">
        <v>4656.2299999999996</v>
      </c>
    </row>
    <row r="8029" spans="1:2">
      <c r="A8029" s="170">
        <v>44553</v>
      </c>
      <c r="B8029" s="169">
        <v>4656.47</v>
      </c>
    </row>
    <row r="8030" spans="1:2">
      <c r="A8030" s="170">
        <v>44554</v>
      </c>
      <c r="B8030" s="169">
        <v>4656.82</v>
      </c>
    </row>
    <row r="8031" spans="1:2">
      <c r="A8031" s="170">
        <v>44555</v>
      </c>
      <c r="B8031" s="169">
        <v>4657.08</v>
      </c>
    </row>
    <row r="8032" spans="1:2">
      <c r="A8032" s="170">
        <v>44556</v>
      </c>
      <c r="B8032" s="169">
        <v>4657.3100000000004</v>
      </c>
    </row>
    <row r="8033" spans="1:2">
      <c r="A8033" s="170">
        <v>44557</v>
      </c>
      <c r="B8033" s="169">
        <v>4657.51</v>
      </c>
    </row>
    <row r="8034" spans="1:2">
      <c r="A8034" s="170">
        <v>44558</v>
      </c>
      <c r="B8034" s="169">
        <v>4657.7</v>
      </c>
    </row>
    <row r="8035" spans="1:2">
      <c r="A8035" s="170">
        <v>44559</v>
      </c>
      <c r="B8035" s="169">
        <v>4657.88</v>
      </c>
    </row>
    <row r="8036" spans="1:2">
      <c r="A8036" s="170">
        <v>44560</v>
      </c>
      <c r="B8036" s="169">
        <v>4658.1000000000004</v>
      </c>
    </row>
    <row r="8037" spans="1:2">
      <c r="A8037" s="170">
        <v>44561</v>
      </c>
      <c r="B8037" s="169">
        <v>4658.29</v>
      </c>
    </row>
    <row r="8038" spans="1:2">
      <c r="A8038" s="170">
        <v>44562</v>
      </c>
      <c r="B8038" s="169">
        <v>4658.4399999999996</v>
      </c>
    </row>
    <row r="8039" spans="1:2">
      <c r="A8039" s="170">
        <v>44563</v>
      </c>
      <c r="B8039" s="169">
        <v>4658.58</v>
      </c>
    </row>
    <row r="8040" spans="1:2">
      <c r="A8040" s="170">
        <v>44564</v>
      </c>
      <c r="B8040" s="169">
        <v>4658.75</v>
      </c>
    </row>
    <row r="8041" spans="1:2">
      <c r="A8041" s="170">
        <v>44565</v>
      </c>
      <c r="B8041" s="169">
        <v>4658.9399999999996</v>
      </c>
    </row>
    <row r="8042" spans="1:2">
      <c r="A8042" s="170">
        <v>44566</v>
      </c>
      <c r="B8042" s="169">
        <v>4659.2</v>
      </c>
    </row>
    <row r="8043" spans="1:2">
      <c r="A8043" s="170">
        <v>44567</v>
      </c>
      <c r="B8043" s="169">
        <v>4659.45</v>
      </c>
    </row>
    <row r="8044" spans="1:2">
      <c r="A8044" s="170">
        <v>44568</v>
      </c>
      <c r="B8044" s="169">
        <v>4659.6899999999996</v>
      </c>
    </row>
    <row r="8045" spans="1:2">
      <c r="A8045" s="170">
        <v>44569</v>
      </c>
      <c r="B8045" s="169">
        <v>4659.93</v>
      </c>
    </row>
    <row r="8046" spans="1:2">
      <c r="A8046" s="170">
        <v>44570</v>
      </c>
      <c r="B8046" s="169">
        <v>4660.1499999999996</v>
      </c>
    </row>
    <row r="8047" spans="1:2">
      <c r="A8047" s="170">
        <v>44571</v>
      </c>
      <c r="B8047" s="169">
        <v>4660.33</v>
      </c>
    </row>
    <row r="8048" spans="1:2">
      <c r="A8048" s="170">
        <v>44572</v>
      </c>
      <c r="B8048" s="169">
        <v>4660.4799999999996</v>
      </c>
    </row>
    <row r="8049" spans="1:2">
      <c r="A8049" s="170">
        <v>44573</v>
      </c>
      <c r="B8049" s="169">
        <v>4660.66</v>
      </c>
    </row>
    <row r="8050" spans="1:2">
      <c r="A8050" s="170">
        <v>44574</v>
      </c>
      <c r="B8050" s="169">
        <v>4660.83</v>
      </c>
    </row>
    <row r="8051" spans="1:2">
      <c r="A8051" s="170">
        <v>44575</v>
      </c>
      <c r="B8051" s="169">
        <v>4661</v>
      </c>
    </row>
    <row r="8052" spans="1:2">
      <c r="A8052" s="170">
        <v>44576</v>
      </c>
      <c r="B8052" s="169">
        <v>4661.16</v>
      </c>
    </row>
    <row r="8053" spans="1:2">
      <c r="A8053" s="170">
        <v>44577</v>
      </c>
      <c r="B8053" s="169">
        <v>4661.3100000000004</v>
      </c>
    </row>
    <row r="8054" spans="1:2">
      <c r="A8054" s="170">
        <v>44578</v>
      </c>
      <c r="B8054" s="169">
        <v>4661.46</v>
      </c>
    </row>
    <row r="8055" spans="1:2">
      <c r="A8055" s="170">
        <v>44579</v>
      </c>
      <c r="B8055" s="169">
        <v>4661.6099999999997</v>
      </c>
    </row>
    <row r="8056" spans="1:2">
      <c r="A8056" s="170">
        <v>44580</v>
      </c>
      <c r="B8056" s="169">
        <v>4661.76</v>
      </c>
    </row>
    <row r="8057" spans="1:2">
      <c r="A8057" s="170">
        <v>44581</v>
      </c>
      <c r="B8057" s="169">
        <v>4661.91</v>
      </c>
    </row>
    <row r="8058" spans="1:2">
      <c r="A8058" s="170">
        <v>44582</v>
      </c>
      <c r="B8058" s="169">
        <v>4662.0600000000004</v>
      </c>
    </row>
    <row r="8059" spans="1:2">
      <c r="A8059" s="170">
        <v>44583</v>
      </c>
      <c r="B8059" s="169">
        <v>4662.2</v>
      </c>
    </row>
    <row r="8060" spans="1:2">
      <c r="A8060" s="170">
        <v>44584</v>
      </c>
      <c r="B8060" s="169">
        <v>4662.34</v>
      </c>
    </row>
    <row r="8061" spans="1:2">
      <c r="A8061" s="170">
        <v>44585</v>
      </c>
      <c r="B8061" s="169">
        <v>4662.4799999999996</v>
      </c>
    </row>
    <row r="8062" spans="1:2">
      <c r="A8062" s="170">
        <v>44586</v>
      </c>
      <c r="B8062" s="169">
        <v>4662.63</v>
      </c>
    </row>
    <row r="8063" spans="1:2">
      <c r="A8063" s="170">
        <v>44587</v>
      </c>
      <c r="B8063" s="169">
        <v>4662.76</v>
      </c>
    </row>
    <row r="8064" spans="1:2">
      <c r="A8064" s="170">
        <v>44588</v>
      </c>
      <c r="B8064" s="169">
        <v>4662.8900000000003</v>
      </c>
    </row>
    <row r="8065" spans="1:2">
      <c r="A8065" s="170">
        <v>44589</v>
      </c>
      <c r="B8065" s="169">
        <v>4663</v>
      </c>
    </row>
    <row r="8066" spans="1:2">
      <c r="A8066" s="170">
        <v>44590</v>
      </c>
      <c r="B8066" s="169">
        <v>4663.13</v>
      </c>
    </row>
    <row r="8067" spans="1:2">
      <c r="A8067" s="170">
        <v>44591</v>
      </c>
      <c r="B8067" s="169">
        <v>4663.25</v>
      </c>
    </row>
    <row r="8068" spans="1:2">
      <c r="A8068" s="170">
        <v>44592</v>
      </c>
      <c r="B8068" s="169">
        <v>4663.3900000000003</v>
      </c>
    </row>
    <row r="8069" spans="1:2">
      <c r="A8069" s="170">
        <v>44593</v>
      </c>
      <c r="B8069" s="169">
        <v>4663.51</v>
      </c>
    </row>
    <row r="8070" spans="1:2">
      <c r="A8070" s="170">
        <v>44594</v>
      </c>
      <c r="B8070" s="169">
        <v>4663.6400000000003</v>
      </c>
    </row>
    <row r="8071" spans="1:2">
      <c r="A8071" s="170">
        <v>44595</v>
      </c>
      <c r="B8071" s="169">
        <v>4663.75</v>
      </c>
    </row>
    <row r="8072" spans="1:2">
      <c r="A8072" s="170">
        <v>44596</v>
      </c>
      <c r="B8072" s="169">
        <v>4663.87</v>
      </c>
    </row>
    <row r="8073" spans="1:2">
      <c r="A8073" s="170">
        <v>44597</v>
      </c>
      <c r="B8073" s="169">
        <v>4663.99</v>
      </c>
    </row>
    <row r="8074" spans="1:2">
      <c r="A8074" s="170">
        <v>44598</v>
      </c>
      <c r="B8074" s="169">
        <v>4664.1099999999997</v>
      </c>
    </row>
    <row r="8075" spans="1:2">
      <c r="A8075" s="170">
        <v>44599</v>
      </c>
      <c r="B8075" s="169">
        <v>4664.2299999999996</v>
      </c>
    </row>
    <row r="8076" spans="1:2">
      <c r="A8076" s="170">
        <v>44600</v>
      </c>
      <c r="B8076" s="169">
        <v>4664.3500000000004</v>
      </c>
    </row>
    <row r="8077" spans="1:2">
      <c r="A8077" s="170">
        <v>44601</v>
      </c>
      <c r="B8077" s="169">
        <v>4664.47</v>
      </c>
    </row>
    <row r="8078" spans="1:2">
      <c r="A8078" s="170">
        <v>44602</v>
      </c>
      <c r="B8078" s="169">
        <v>4664.59</v>
      </c>
    </row>
    <row r="8079" spans="1:2">
      <c r="A8079" s="170">
        <v>44603</v>
      </c>
      <c r="B8079" s="169">
        <v>4664.71</v>
      </c>
    </row>
    <row r="8080" spans="1:2">
      <c r="A8080" s="170">
        <v>44604</v>
      </c>
      <c r="B8080" s="169">
        <v>4664.83</v>
      </c>
    </row>
    <row r="8081" spans="1:2">
      <c r="A8081" s="170">
        <v>44605</v>
      </c>
      <c r="B8081" s="169">
        <v>4664.95</v>
      </c>
    </row>
    <row r="8082" spans="1:2">
      <c r="A8082" s="170">
        <v>44606</v>
      </c>
      <c r="B8082" s="169">
        <v>4665.08</v>
      </c>
    </row>
    <row r="8083" spans="1:2">
      <c r="A8083" s="170">
        <v>44607</v>
      </c>
      <c r="B8083" s="169">
        <v>4665.21</v>
      </c>
    </row>
    <row r="8084" spans="1:2">
      <c r="A8084" s="170">
        <v>44608</v>
      </c>
      <c r="B8084" s="169">
        <v>4665.33</v>
      </c>
    </row>
    <row r="8085" spans="1:2">
      <c r="A8085" s="170">
        <v>44609</v>
      </c>
      <c r="B8085" s="169">
        <v>4665.45</v>
      </c>
    </row>
    <row r="8086" spans="1:2">
      <c r="A8086" s="170">
        <v>44610</v>
      </c>
      <c r="B8086" s="169">
        <v>4665.57</v>
      </c>
    </row>
    <row r="8087" spans="1:2">
      <c r="A8087" s="170">
        <v>44611</v>
      </c>
      <c r="B8087" s="169">
        <v>4665.6899999999996</v>
      </c>
    </row>
    <row r="8088" spans="1:2">
      <c r="A8088" s="170">
        <v>44612</v>
      </c>
      <c r="B8088" s="169">
        <v>4665.82</v>
      </c>
    </row>
    <row r="8089" spans="1:2">
      <c r="A8089" s="170">
        <v>44613</v>
      </c>
      <c r="B8089" s="169">
        <v>4665.95</v>
      </c>
    </row>
    <row r="8090" spans="1:2">
      <c r="A8090" s="170">
        <v>44614</v>
      </c>
      <c r="B8090" s="169">
        <v>4666.0600000000004</v>
      </c>
    </row>
    <row r="8091" spans="1:2">
      <c r="A8091" s="170">
        <v>44615</v>
      </c>
      <c r="B8091" s="169">
        <v>4666.17</v>
      </c>
    </row>
    <row r="8092" spans="1:2">
      <c r="A8092" s="170">
        <v>44616</v>
      </c>
      <c r="B8092" s="169">
        <v>4666.28</v>
      </c>
    </row>
    <row r="8093" spans="1:2">
      <c r="A8093" s="170">
        <v>44617</v>
      </c>
      <c r="B8093" s="169">
        <v>4666.42</v>
      </c>
    </row>
    <row r="8094" spans="1:2">
      <c r="A8094" s="170">
        <v>44618</v>
      </c>
      <c r="B8094" s="169">
        <v>4666.5200000000004</v>
      </c>
    </row>
    <row r="8095" spans="1:2">
      <c r="A8095" s="170">
        <v>44619</v>
      </c>
      <c r="B8095" s="169">
        <v>4666.63</v>
      </c>
    </row>
    <row r="8096" spans="1:2">
      <c r="A8096" s="170">
        <v>44620</v>
      </c>
      <c r="B8096" s="169">
        <v>4666.75</v>
      </c>
    </row>
    <row r="8097" spans="1:2">
      <c r="A8097" s="170">
        <v>44621</v>
      </c>
      <c r="B8097" s="169">
        <v>4666.87</v>
      </c>
    </row>
    <row r="8098" spans="1:2">
      <c r="A8098" s="170">
        <v>44622</v>
      </c>
      <c r="B8098" s="169">
        <v>4667.01</v>
      </c>
    </row>
    <row r="8099" spans="1:2">
      <c r="A8099" s="170">
        <v>44623</v>
      </c>
      <c r="B8099" s="169">
        <v>4667.17</v>
      </c>
    </row>
    <row r="8100" spans="1:2">
      <c r="A8100" s="170">
        <v>44624</v>
      </c>
      <c r="B8100" s="169">
        <v>4667.3599999999997</v>
      </c>
    </row>
    <row r="8101" spans="1:2">
      <c r="A8101" s="170">
        <v>44625</v>
      </c>
      <c r="B8101" s="169">
        <v>4667.59</v>
      </c>
    </row>
    <row r="8102" spans="1:2">
      <c r="A8102" s="170">
        <v>44626</v>
      </c>
      <c r="B8102" s="169">
        <v>4667.7700000000004</v>
      </c>
    </row>
    <row r="8103" spans="1:2">
      <c r="A8103" s="170">
        <v>44627</v>
      </c>
      <c r="B8103" s="169">
        <v>4667.93</v>
      </c>
    </row>
    <row r="8104" spans="1:2">
      <c r="A8104" s="170">
        <v>44628</v>
      </c>
      <c r="B8104" s="169">
        <v>4668.09</v>
      </c>
    </row>
    <row r="8105" spans="1:2">
      <c r="A8105" s="170">
        <v>44629</v>
      </c>
      <c r="B8105" s="169">
        <v>4668.26</v>
      </c>
    </row>
    <row r="8106" spans="1:2">
      <c r="A8106" s="170">
        <v>44630</v>
      </c>
      <c r="B8106" s="169">
        <v>4668.3900000000003</v>
      </c>
    </row>
    <row r="8107" spans="1:2">
      <c r="A8107" s="170">
        <v>44631</v>
      </c>
      <c r="B8107" s="169">
        <v>4668.5200000000004</v>
      </c>
    </row>
    <row r="8108" spans="1:2">
      <c r="A8108" s="170">
        <v>44632</v>
      </c>
      <c r="B8108" s="169">
        <v>4668.67</v>
      </c>
    </row>
    <row r="8109" spans="1:2">
      <c r="A8109" s="170">
        <v>44633</v>
      </c>
      <c r="B8109" s="169">
        <v>4668.84</v>
      </c>
    </row>
    <row r="8110" spans="1:2">
      <c r="A8110" s="170">
        <v>44634</v>
      </c>
      <c r="B8110" s="169">
        <v>4668.99</v>
      </c>
    </row>
    <row r="8111" spans="1:2">
      <c r="A8111" s="170">
        <v>44635</v>
      </c>
      <c r="B8111" s="169">
        <v>4669.18</v>
      </c>
    </row>
    <row r="8112" spans="1:2">
      <c r="A8112" s="170">
        <v>44636</v>
      </c>
      <c r="B8112" s="169">
        <v>4669.41</v>
      </c>
    </row>
    <row r="8113" spans="1:2">
      <c r="A8113" s="170">
        <v>44637</v>
      </c>
      <c r="B8113" s="169">
        <v>4669.62</v>
      </c>
    </row>
    <row r="8114" spans="1:2">
      <c r="A8114" s="170">
        <v>44638</v>
      </c>
      <c r="B8114" s="169">
        <v>4669.8599999999997</v>
      </c>
    </row>
    <row r="8115" spans="1:2">
      <c r="A8115" s="170">
        <v>44639</v>
      </c>
      <c r="B8115" s="169">
        <v>4670.13</v>
      </c>
    </row>
    <row r="8116" spans="1:2">
      <c r="A8116" s="170">
        <v>44640</v>
      </c>
      <c r="B8116" s="169">
        <v>4670.5</v>
      </c>
    </row>
    <row r="8117" spans="1:2">
      <c r="A8117" s="170">
        <v>44641</v>
      </c>
      <c r="B8117" s="169">
        <v>4670.72</v>
      </c>
    </row>
    <row r="8118" spans="1:2">
      <c r="A8118" s="170">
        <v>44642</v>
      </c>
      <c r="B8118" s="169">
        <v>4670.92</v>
      </c>
    </row>
    <row r="8119" spans="1:2">
      <c r="A8119" s="170">
        <v>44643</v>
      </c>
      <c r="B8119" s="169">
        <v>4671.18</v>
      </c>
    </row>
    <row r="8120" spans="1:2">
      <c r="A8120" s="170">
        <v>44644</v>
      </c>
      <c r="B8120" s="169">
        <v>4671.63</v>
      </c>
    </row>
    <row r="8121" spans="1:2">
      <c r="A8121" s="170">
        <v>44645</v>
      </c>
      <c r="B8121" s="169">
        <v>4672.09</v>
      </c>
    </row>
    <row r="8122" spans="1:2">
      <c r="A8122" s="170">
        <v>44646</v>
      </c>
      <c r="B8122" s="169">
        <v>4672.3100000000004</v>
      </c>
    </row>
    <row r="8123" spans="1:2">
      <c r="A8123" s="170">
        <v>44647</v>
      </c>
      <c r="B8123" s="169">
        <v>4672.12</v>
      </c>
    </row>
    <row r="8124" spans="1:2">
      <c r="A8124" s="170">
        <v>44648</v>
      </c>
      <c r="B8124" s="169">
        <v>4671.79</v>
      </c>
    </row>
    <row r="8125" spans="1:2">
      <c r="A8125" s="170">
        <v>44649</v>
      </c>
      <c r="B8125" s="169">
        <v>4671.68</v>
      </c>
    </row>
    <row r="8126" spans="1:2">
      <c r="A8126" s="170">
        <v>44650</v>
      </c>
      <c r="B8126" s="169">
        <v>4671.49</v>
      </c>
    </row>
    <row r="8127" spans="1:2">
      <c r="A8127" s="170">
        <v>44651</v>
      </c>
      <c r="B8127" s="169">
        <v>4671.2700000000004</v>
      </c>
    </row>
    <row r="8128" spans="1:2">
      <c r="A8128" s="170">
        <v>44652</v>
      </c>
      <c r="B8128" s="169">
        <v>4671.2</v>
      </c>
    </row>
    <row r="8129" spans="1:2">
      <c r="A8129" s="170">
        <v>44653</v>
      </c>
      <c r="B8129" s="169">
        <v>4671.51</v>
      </c>
    </row>
    <row r="8130" spans="1:2">
      <c r="A8130" s="170">
        <v>44654</v>
      </c>
      <c r="B8130" s="169">
        <v>4671.82</v>
      </c>
    </row>
    <row r="8131" spans="1:2">
      <c r="A8131" s="170">
        <v>44655</v>
      </c>
      <c r="B8131" s="169">
        <v>4672.13</v>
      </c>
    </row>
    <row r="8132" spans="1:2">
      <c r="A8132" s="170">
        <v>44656</v>
      </c>
      <c r="B8132" s="169">
        <v>4672.09</v>
      </c>
    </row>
    <row r="8133" spans="1:2">
      <c r="A8133" s="170">
        <v>44657</v>
      </c>
      <c r="B8133" s="169">
        <v>4671.67</v>
      </c>
    </row>
    <row r="8134" spans="1:2">
      <c r="A8134" s="170">
        <v>44658</v>
      </c>
      <c r="B8134" s="169">
        <v>4671.25</v>
      </c>
    </row>
    <row r="8135" spans="1:2">
      <c r="A8135" s="170">
        <v>44659</v>
      </c>
      <c r="B8135" s="169">
        <v>4670.8500000000004</v>
      </c>
    </row>
    <row r="8136" spans="1:2">
      <c r="A8136" s="170">
        <v>44660</v>
      </c>
      <c r="B8136" s="169">
        <v>4670.78</v>
      </c>
    </row>
    <row r="8137" spans="1:2">
      <c r="A8137" s="170">
        <v>44661</v>
      </c>
      <c r="B8137" s="169">
        <v>4671</v>
      </c>
    </row>
    <row r="8138" spans="1:2">
      <c r="A8138" s="170">
        <v>44662</v>
      </c>
      <c r="B8138" s="169">
        <v>4671.28</v>
      </c>
    </row>
    <row r="8139" spans="1:2">
      <c r="A8139" s="170">
        <v>44663</v>
      </c>
      <c r="B8139" s="169">
        <v>4671.54</v>
      </c>
    </row>
    <row r="8140" spans="1:2">
      <c r="A8140" s="170">
        <v>44664</v>
      </c>
      <c r="B8140" s="169">
        <v>4671.7700000000004</v>
      </c>
    </row>
    <row r="8141" spans="1:2">
      <c r="A8141" s="170">
        <v>44665</v>
      </c>
      <c r="B8141" s="169">
        <v>4672</v>
      </c>
    </row>
    <row r="8142" spans="1:2">
      <c r="A8142" s="170">
        <v>44666</v>
      </c>
      <c r="B8142" s="169">
        <v>4672.22</v>
      </c>
    </row>
    <row r="8143" spans="1:2">
      <c r="A8143" s="170">
        <v>44667</v>
      </c>
      <c r="B8143" s="169">
        <v>4672.07</v>
      </c>
    </row>
    <row r="8144" spans="1:2">
      <c r="A8144" s="170">
        <v>44668</v>
      </c>
      <c r="B8144" s="169">
        <v>4671.96</v>
      </c>
    </row>
    <row r="8145" spans="1:2">
      <c r="A8145" s="170">
        <v>44669</v>
      </c>
      <c r="B8145" s="169">
        <v>4671.8</v>
      </c>
    </row>
    <row r="8146" spans="1:2">
      <c r="A8146" s="170">
        <v>44670</v>
      </c>
      <c r="B8146" s="169">
        <v>4671.62</v>
      </c>
    </row>
    <row r="8147" spans="1:2">
      <c r="A8147" s="170">
        <v>44671</v>
      </c>
      <c r="B8147" s="169">
        <v>4671.45</v>
      </c>
    </row>
    <row r="8148" spans="1:2">
      <c r="A8148" s="170">
        <v>44672</v>
      </c>
      <c r="B8148" s="169">
        <v>4671.26</v>
      </c>
    </row>
    <row r="8149" spans="1:2">
      <c r="A8149" s="170">
        <v>44673</v>
      </c>
      <c r="B8149" s="169">
        <v>4671.16</v>
      </c>
    </row>
    <row r="8150" spans="1:2">
      <c r="A8150" s="170">
        <v>44674</v>
      </c>
      <c r="B8150" s="169">
        <v>4671.18</v>
      </c>
    </row>
    <row r="8151" spans="1:2">
      <c r="A8151" s="170">
        <v>44675</v>
      </c>
      <c r="B8151" s="169">
        <v>4671.09</v>
      </c>
    </row>
    <row r="8152" spans="1:2">
      <c r="A8152" s="170">
        <v>44676</v>
      </c>
      <c r="B8152" s="169">
        <v>4670.97</v>
      </c>
    </row>
    <row r="8153" spans="1:2">
      <c r="A8153" s="170">
        <v>44677</v>
      </c>
      <c r="B8153" s="169">
        <v>4671.08</v>
      </c>
    </row>
    <row r="8154" spans="1:2">
      <c r="A8154" s="170">
        <v>44678</v>
      </c>
      <c r="B8154" s="169">
        <v>4671.3599999999997</v>
      </c>
    </row>
    <row r="8155" spans="1:2">
      <c r="A8155" s="170">
        <v>44679</v>
      </c>
      <c r="B8155" s="169">
        <v>4671.66</v>
      </c>
    </row>
    <row r="8156" spans="1:2">
      <c r="A8156" s="170">
        <v>44680</v>
      </c>
      <c r="B8156" s="169">
        <v>4671.96</v>
      </c>
    </row>
    <row r="8157" spans="1:2">
      <c r="A8157" s="170">
        <v>44681</v>
      </c>
      <c r="B8157" s="169">
        <v>4672.25</v>
      </c>
    </row>
    <row r="8158" spans="1:2">
      <c r="A8158" s="170">
        <v>44682</v>
      </c>
      <c r="B8158" s="169">
        <v>4672.22</v>
      </c>
    </row>
    <row r="8159" spans="1:2">
      <c r="A8159" s="170">
        <v>44683</v>
      </c>
      <c r="B8159" s="169">
        <v>4672.08</v>
      </c>
    </row>
    <row r="8160" spans="1:2">
      <c r="A8160" s="170">
        <v>44684</v>
      </c>
      <c r="B8160" s="169">
        <v>4672.0200000000004</v>
      </c>
    </row>
    <row r="8161" spans="1:2">
      <c r="A8161" s="170">
        <v>44685</v>
      </c>
      <c r="B8161" s="169">
        <v>4671.96</v>
      </c>
    </row>
    <row r="8162" spans="1:2">
      <c r="A8162" s="170">
        <v>44686</v>
      </c>
      <c r="B8162" s="169">
        <v>4671.84</v>
      </c>
    </row>
    <row r="8163" spans="1:2">
      <c r="A8163" s="170">
        <v>44687</v>
      </c>
      <c r="B8163" s="169">
        <v>4671.92</v>
      </c>
    </row>
    <row r="8164" spans="1:2">
      <c r="A8164" s="170">
        <v>44688</v>
      </c>
      <c r="B8164" s="169">
        <v>4672.22</v>
      </c>
    </row>
    <row r="8165" spans="1:2">
      <c r="A8165" s="170">
        <v>44689</v>
      </c>
      <c r="B8165" s="169">
        <v>4672.2</v>
      </c>
    </row>
    <row r="8166" spans="1:2">
      <c r="A8166" s="170">
        <v>44690</v>
      </c>
      <c r="B8166" s="169">
        <v>4672.1499999999996</v>
      </c>
    </row>
    <row r="8167" spans="1:2">
      <c r="A8167" s="170">
        <v>44691</v>
      </c>
      <c r="B8167" s="169">
        <v>4672.07</v>
      </c>
    </row>
    <row r="8168" spans="1:2">
      <c r="A8168" s="170">
        <v>44692</v>
      </c>
      <c r="B8168" s="169">
        <v>4671.95</v>
      </c>
    </row>
    <row r="8169" spans="1:2">
      <c r="A8169" s="170">
        <v>44693</v>
      </c>
      <c r="B8169" s="169">
        <v>4671.87</v>
      </c>
    </row>
    <row r="8170" spans="1:2">
      <c r="A8170" s="170">
        <v>44694</v>
      </c>
      <c r="B8170" s="169">
        <v>4671.9799999999996</v>
      </c>
    </row>
    <row r="8171" spans="1:2">
      <c r="A8171" s="170">
        <v>44695</v>
      </c>
      <c r="B8171" s="169">
        <v>4672.24</v>
      </c>
    </row>
    <row r="8172" spans="1:2">
      <c r="A8172" s="170">
        <v>44696</v>
      </c>
      <c r="B8172" s="169">
        <v>4672.47</v>
      </c>
    </row>
    <row r="8173" spans="1:2">
      <c r="A8173" s="170">
        <v>44697</v>
      </c>
      <c r="B8173" s="169">
        <v>4672.66</v>
      </c>
    </row>
    <row r="8174" spans="1:2">
      <c r="A8174" s="170">
        <v>44698</v>
      </c>
      <c r="B8174" s="169">
        <v>4672.6099999999997</v>
      </c>
    </row>
    <row r="8175" spans="1:2">
      <c r="A8175" s="170">
        <v>44699</v>
      </c>
      <c r="B8175" s="169">
        <v>4672.41</v>
      </c>
    </row>
    <row r="8176" spans="1:2">
      <c r="A8176" s="170">
        <v>44700</v>
      </c>
      <c r="B8176" s="169">
        <v>4672.18</v>
      </c>
    </row>
    <row r="8177" spans="1:2">
      <c r="A8177" s="170">
        <v>44701</v>
      </c>
      <c r="B8177" s="169">
        <v>4671.91</v>
      </c>
    </row>
    <row r="8178" spans="1:2">
      <c r="A8178" s="170">
        <v>44702</v>
      </c>
      <c r="B8178" s="169">
        <v>4671.84</v>
      </c>
    </row>
    <row r="8179" spans="1:2">
      <c r="A8179" s="170">
        <v>44703</v>
      </c>
      <c r="B8179" s="169">
        <v>4671.92</v>
      </c>
    </row>
    <row r="8180" spans="1:2">
      <c r="A8180" s="170">
        <v>44704</v>
      </c>
      <c r="B8180" s="169">
        <v>4671.8900000000003</v>
      </c>
    </row>
    <row r="8181" spans="1:2">
      <c r="A8181" s="170">
        <v>44705</v>
      </c>
      <c r="B8181" s="169">
        <v>4671.8</v>
      </c>
    </row>
    <row r="8182" spans="1:2">
      <c r="A8182" s="170">
        <v>44706</v>
      </c>
      <c r="B8182" s="169">
        <v>4671.7299999999996</v>
      </c>
    </row>
    <row r="8183" spans="1:2">
      <c r="A8183" s="170">
        <v>44707</v>
      </c>
      <c r="B8183" s="169">
        <v>4671.6499999999996</v>
      </c>
    </row>
    <row r="8184" spans="1:2">
      <c r="A8184" s="170">
        <v>44708</v>
      </c>
      <c r="B8184" s="169">
        <v>4671.6000000000004</v>
      </c>
    </row>
    <row r="8185" spans="1:2">
      <c r="A8185" s="170">
        <v>44709</v>
      </c>
      <c r="B8185" s="169">
        <v>4671.6400000000003</v>
      </c>
    </row>
    <row r="8186" spans="1:2">
      <c r="A8186" s="170">
        <v>44710</v>
      </c>
      <c r="B8186" s="169">
        <v>4671.79</v>
      </c>
    </row>
    <row r="8187" spans="1:2">
      <c r="A8187" s="170">
        <v>44711</v>
      </c>
      <c r="B8187" s="169">
        <v>4671.9799999999996</v>
      </c>
    </row>
    <row r="8188" spans="1:2">
      <c r="A8188" s="170">
        <v>44712</v>
      </c>
      <c r="B8188" s="169">
        <v>4672.1000000000004</v>
      </c>
    </row>
    <row r="8189" spans="1:2">
      <c r="A8189" s="170">
        <v>44713</v>
      </c>
      <c r="B8189" s="169">
        <v>4672.16</v>
      </c>
    </row>
    <row r="8190" spans="1:2">
      <c r="A8190" s="170">
        <v>44714</v>
      </c>
      <c r="B8190" s="169">
        <v>4672.22</v>
      </c>
    </row>
    <row r="8191" spans="1:2">
      <c r="A8191" s="170">
        <v>44715</v>
      </c>
      <c r="B8191" s="169">
        <v>4672.24</v>
      </c>
    </row>
    <row r="8192" spans="1:2">
      <c r="A8192" s="170">
        <v>44716</v>
      </c>
      <c r="B8192" s="169">
        <v>4672.24</v>
      </c>
    </row>
    <row r="8193" spans="1:2">
      <c r="A8193" s="170">
        <v>44717</v>
      </c>
      <c r="B8193" s="169">
        <v>4672.25</v>
      </c>
    </row>
    <row r="8194" spans="1:2">
      <c r="A8194" s="170">
        <v>44718</v>
      </c>
      <c r="B8194" s="169">
        <v>4672.22</v>
      </c>
    </row>
    <row r="8195" spans="1:2">
      <c r="A8195" s="170">
        <v>44719</v>
      </c>
      <c r="B8195" s="169">
        <v>4672.17</v>
      </c>
    </row>
    <row r="8196" spans="1:2">
      <c r="A8196" s="170">
        <v>44720</v>
      </c>
      <c r="B8196" s="169">
        <v>4672.1099999999997</v>
      </c>
    </row>
    <row r="8197" spans="1:2">
      <c r="A8197" s="170">
        <v>44721</v>
      </c>
      <c r="B8197" s="169">
        <v>4672.05</v>
      </c>
    </row>
    <row r="8198" spans="1:2">
      <c r="A8198" s="170">
        <v>44722</v>
      </c>
      <c r="B8198" s="169">
        <v>4671.95</v>
      </c>
    </row>
    <row r="8199" spans="1:2">
      <c r="A8199" s="170">
        <v>44723</v>
      </c>
      <c r="B8199" s="169">
        <v>4671.84</v>
      </c>
    </row>
    <row r="8200" spans="1:2">
      <c r="A8200" s="170">
        <v>44724</v>
      </c>
      <c r="B8200" s="169">
        <v>4671.72</v>
      </c>
    </row>
    <row r="8201" spans="1:2">
      <c r="A8201" s="170">
        <v>44725</v>
      </c>
      <c r="B8201" s="169">
        <v>4671.66</v>
      </c>
    </row>
    <row r="8202" spans="1:2">
      <c r="A8202" s="170">
        <v>44726</v>
      </c>
      <c r="B8202" s="169">
        <v>4671.57</v>
      </c>
    </row>
    <row r="8203" spans="1:2">
      <c r="A8203" s="170">
        <v>44727</v>
      </c>
      <c r="B8203" s="169">
        <v>4671.4799999999996</v>
      </c>
    </row>
    <row r="8204" spans="1:2">
      <c r="A8204" s="170">
        <v>44728</v>
      </c>
      <c r="B8204" s="169">
        <v>4671.37</v>
      </c>
    </row>
    <row r="8205" spans="1:2">
      <c r="A8205" s="170">
        <v>44729</v>
      </c>
      <c r="B8205" s="169">
        <v>4671.22</v>
      </c>
    </row>
    <row r="8206" spans="1:2">
      <c r="A8206" s="170">
        <v>44730</v>
      </c>
      <c r="B8206" s="169">
        <v>4671.07</v>
      </c>
    </row>
    <row r="8207" spans="1:2">
      <c r="A8207" s="170">
        <v>44731</v>
      </c>
      <c r="B8207" s="169">
        <v>4670.91</v>
      </c>
    </row>
    <row r="8208" spans="1:2">
      <c r="A8208" s="170">
        <v>44732</v>
      </c>
      <c r="B8208" s="169">
        <v>4670.83</v>
      </c>
    </row>
    <row r="8209" spans="1:2">
      <c r="A8209" s="170">
        <v>44733</v>
      </c>
      <c r="B8209" s="169">
        <v>4670.71</v>
      </c>
    </row>
    <row r="8210" spans="1:2">
      <c r="A8210" s="170">
        <v>44734</v>
      </c>
      <c r="B8210" s="169">
        <v>4670.57</v>
      </c>
    </row>
    <row r="8211" spans="1:2">
      <c r="A8211" s="170">
        <v>44735</v>
      </c>
      <c r="B8211" s="169">
        <v>4670.42</v>
      </c>
    </row>
    <row r="8212" spans="1:2">
      <c r="A8212" s="170">
        <v>44736</v>
      </c>
      <c r="B8212" s="169">
        <v>4670.2700000000004</v>
      </c>
    </row>
    <row r="8213" spans="1:2">
      <c r="A8213" s="170">
        <v>44737</v>
      </c>
      <c r="B8213" s="169">
        <v>4670.04</v>
      </c>
    </row>
    <row r="8214" spans="1:2">
      <c r="A8214" s="170">
        <v>44738</v>
      </c>
      <c r="B8214" s="169">
        <v>4669.76</v>
      </c>
    </row>
    <row r="8215" spans="1:2">
      <c r="A8215" s="170">
        <v>44739</v>
      </c>
      <c r="B8215" s="169">
        <v>4669.47</v>
      </c>
    </row>
    <row r="8216" spans="1:2">
      <c r="A8216" s="170">
        <v>44740</v>
      </c>
      <c r="B8216" s="169">
        <v>4669.17</v>
      </c>
    </row>
    <row r="8217" spans="1:2">
      <c r="A8217" s="170">
        <v>44741</v>
      </c>
      <c r="B8217" s="169">
        <v>4668.83</v>
      </c>
    </row>
    <row r="8218" spans="1:2">
      <c r="A8218" s="170">
        <v>44742</v>
      </c>
      <c r="B8218" s="169">
        <v>4668.49</v>
      </c>
    </row>
    <row r="8219" spans="1:2">
      <c r="A8219" s="170">
        <v>44743</v>
      </c>
      <c r="B8219" s="169">
        <v>4668.1099999999997</v>
      </c>
    </row>
    <row r="8220" spans="1:2">
      <c r="A8220" s="170">
        <v>44744</v>
      </c>
      <c r="B8220" s="169">
        <v>4667.7</v>
      </c>
    </row>
    <row r="8221" spans="1:2">
      <c r="A8221" s="170">
        <v>44745</v>
      </c>
      <c r="B8221" s="169">
        <v>4667.2700000000004</v>
      </c>
    </row>
    <row r="8222" spans="1:2">
      <c r="A8222" s="170">
        <v>44746</v>
      </c>
      <c r="B8222" s="169">
        <v>4666.88</v>
      </c>
    </row>
    <row r="8223" spans="1:2">
      <c r="A8223" s="170">
        <v>44747</v>
      </c>
      <c r="B8223" s="169">
        <v>4666.5</v>
      </c>
    </row>
    <row r="8224" spans="1:2">
      <c r="A8224" s="170">
        <v>44748</v>
      </c>
      <c r="B8224" s="169">
        <v>4666.12</v>
      </c>
    </row>
    <row r="8225" spans="1:2">
      <c r="A8225" s="170">
        <v>44749</v>
      </c>
      <c r="B8225" s="169">
        <v>4665.71</v>
      </c>
    </row>
    <row r="8226" spans="1:2">
      <c r="A8226" s="170">
        <v>44750</v>
      </c>
      <c r="B8226" s="169">
        <v>4665.3</v>
      </c>
    </row>
    <row r="8227" spans="1:2">
      <c r="A8227" s="170">
        <v>44751</v>
      </c>
      <c r="B8227" s="169">
        <v>4664.87</v>
      </c>
    </row>
    <row r="8228" spans="1:2">
      <c r="A8228" s="170">
        <v>44752</v>
      </c>
      <c r="B8228" s="169">
        <v>4664.4399999999996</v>
      </c>
    </row>
    <row r="8229" spans="1:2">
      <c r="A8229" s="170">
        <v>44753</v>
      </c>
      <c r="B8229" s="169">
        <v>4664.03</v>
      </c>
    </row>
    <row r="8230" spans="1:2">
      <c r="A8230" s="170">
        <v>44754</v>
      </c>
      <c r="B8230" s="169">
        <v>4663.62</v>
      </c>
    </row>
    <row r="8231" spans="1:2">
      <c r="A8231" s="170">
        <v>44755</v>
      </c>
      <c r="B8231" s="169">
        <v>4663.1899999999996</v>
      </c>
    </row>
    <row r="8232" spans="1:2">
      <c r="A8232" s="170">
        <v>44756</v>
      </c>
      <c r="B8232" s="169">
        <v>4662.78</v>
      </c>
    </row>
    <row r="8233" spans="1:2">
      <c r="A8233" s="170">
        <v>44757</v>
      </c>
      <c r="B8233" s="169">
        <v>4662.38</v>
      </c>
    </row>
    <row r="8234" spans="1:2">
      <c r="A8234" s="170">
        <v>44758</v>
      </c>
      <c r="B8234" s="169">
        <v>4661.9799999999996</v>
      </c>
    </row>
    <row r="8235" spans="1:2">
      <c r="A8235" s="170">
        <v>44759</v>
      </c>
      <c r="B8235" s="169">
        <v>4661.62</v>
      </c>
    </row>
    <row r="8236" spans="1:2">
      <c r="A8236" s="170">
        <v>44760</v>
      </c>
      <c r="B8236" s="169">
        <v>4661.29</v>
      </c>
    </row>
    <row r="8237" spans="1:2">
      <c r="A8237" s="170">
        <v>44761</v>
      </c>
      <c r="B8237" s="169">
        <v>4660.95</v>
      </c>
    </row>
    <row r="8238" spans="1:2">
      <c r="A8238" s="170">
        <v>44762</v>
      </c>
      <c r="B8238" s="169">
        <v>4660.6099999999997</v>
      </c>
    </row>
    <row r="8239" spans="1:2">
      <c r="A8239" s="170">
        <v>44763</v>
      </c>
      <c r="B8239" s="169">
        <v>4660.2700000000004</v>
      </c>
    </row>
    <row r="8240" spans="1:2">
      <c r="A8240" s="170">
        <v>44764</v>
      </c>
      <c r="B8240" s="169">
        <v>4660.07</v>
      </c>
    </row>
    <row r="8241" spans="1:2">
      <c r="A8241" s="170">
        <v>44765</v>
      </c>
      <c r="B8241" s="169">
        <v>4659.99</v>
      </c>
    </row>
    <row r="8242" spans="1:2">
      <c r="A8242" s="170">
        <v>44766</v>
      </c>
      <c r="B8242" s="169">
        <v>4659.8999999999996</v>
      </c>
    </row>
    <row r="8243" spans="1:2">
      <c r="A8243" s="170">
        <v>44767</v>
      </c>
      <c r="B8243" s="169">
        <v>4659.76</v>
      </c>
    </row>
    <row r="8244" spans="1:2">
      <c r="A8244" s="170">
        <v>44768</v>
      </c>
      <c r="B8244" s="169">
        <v>4659.45</v>
      </c>
    </row>
    <row r="8245" spans="1:2">
      <c r="A8245" s="170">
        <v>44769</v>
      </c>
      <c r="B8245" s="169">
        <v>4659.1499999999996</v>
      </c>
    </row>
    <row r="8246" spans="1:2">
      <c r="A8246" s="170">
        <v>44770</v>
      </c>
      <c r="B8246" s="169">
        <v>4659.0600000000004</v>
      </c>
    </row>
    <row r="8247" spans="1:2">
      <c r="A8247" s="170">
        <v>44771</v>
      </c>
      <c r="B8247" s="169">
        <v>4658.8900000000003</v>
      </c>
    </row>
    <row r="8248" spans="1:2">
      <c r="A8248" s="170">
        <v>44772</v>
      </c>
      <c r="B8248" s="169">
        <v>4658.54</v>
      </c>
    </row>
    <row r="8249" spans="1:2">
      <c r="A8249" s="170">
        <v>44773</v>
      </c>
      <c r="B8249" s="169">
        <v>4658.1499999999996</v>
      </c>
    </row>
    <row r="8250" spans="1:2">
      <c r="A8250" s="170">
        <v>44774</v>
      </c>
      <c r="B8250" s="169">
        <v>4657.8900000000003</v>
      </c>
    </row>
    <row r="8251" spans="1:2">
      <c r="A8251" s="170">
        <v>44775</v>
      </c>
      <c r="B8251" s="169">
        <v>4657.83</v>
      </c>
    </row>
    <row r="8252" spans="1:2">
      <c r="A8252" s="170">
        <v>44776</v>
      </c>
      <c r="B8252" s="169">
        <v>4657.6400000000003</v>
      </c>
    </row>
    <row r="8253" spans="1:2">
      <c r="A8253" s="170">
        <v>44777</v>
      </c>
      <c r="B8253" s="169">
        <v>4657.25</v>
      </c>
    </row>
    <row r="8254" spans="1:2">
      <c r="A8254" s="170">
        <v>44778</v>
      </c>
      <c r="B8254" s="169">
        <v>4656.8500000000004</v>
      </c>
    </row>
    <row r="8255" spans="1:2">
      <c r="A8255" s="170">
        <v>44779</v>
      </c>
      <c r="B8255" s="169">
        <v>4656.55</v>
      </c>
    </row>
    <row r="8256" spans="1:2">
      <c r="A8256" s="170">
        <v>44780</v>
      </c>
      <c r="B8256" s="169">
        <v>4656.18</v>
      </c>
    </row>
    <row r="8257" spans="1:2">
      <c r="A8257" s="170">
        <v>44781</v>
      </c>
      <c r="B8257" s="169">
        <v>4655.99</v>
      </c>
    </row>
    <row r="8258" spans="1:2">
      <c r="A8258" s="170">
        <v>44782</v>
      </c>
      <c r="B8258" s="169">
        <v>4655.93</v>
      </c>
    </row>
    <row r="8259" spans="1:2">
      <c r="A8259" s="170">
        <v>44783</v>
      </c>
      <c r="B8259" s="169">
        <v>4655.87</v>
      </c>
    </row>
    <row r="8260" spans="1:2">
      <c r="A8260" s="170">
        <v>44784</v>
      </c>
      <c r="B8260" s="169">
        <v>4655.82</v>
      </c>
    </row>
    <row r="8261" spans="1:2">
      <c r="A8261" s="170">
        <v>44785</v>
      </c>
      <c r="B8261" s="169">
        <v>4655.78</v>
      </c>
    </row>
    <row r="8262" spans="1:2">
      <c r="A8262" s="170">
        <v>44786</v>
      </c>
      <c r="B8262" s="169">
        <v>4655.7700000000004</v>
      </c>
    </row>
    <row r="8263" spans="1:2">
      <c r="A8263" s="170">
        <v>44787</v>
      </c>
      <c r="B8263" s="169">
        <v>4655.58</v>
      </c>
    </row>
    <row r="8264" spans="1:2">
      <c r="A8264" s="170">
        <v>44788</v>
      </c>
      <c r="B8264" s="169">
        <v>4655.21</v>
      </c>
    </row>
    <row r="8265" spans="1:2">
      <c r="A8265" s="170">
        <v>44789</v>
      </c>
      <c r="B8265" s="169">
        <v>4654.82</v>
      </c>
    </row>
    <row r="8266" spans="1:2">
      <c r="A8266" s="170">
        <v>44790</v>
      </c>
      <c r="B8266" s="169">
        <v>4654.43</v>
      </c>
    </row>
    <row r="8267" spans="1:2">
      <c r="A8267" s="170">
        <v>44791</v>
      </c>
      <c r="B8267" s="169">
        <v>4654.03</v>
      </c>
    </row>
    <row r="8268" spans="1:2">
      <c r="A8268" s="170">
        <v>44792</v>
      </c>
      <c r="B8268" s="169">
        <v>4653.67</v>
      </c>
    </row>
    <row r="8269" spans="1:2">
      <c r="A8269" s="170">
        <v>44793</v>
      </c>
      <c r="B8269" s="169">
        <v>4653.32</v>
      </c>
    </row>
    <row r="8270" spans="1:2">
      <c r="A8270" s="170">
        <v>44794</v>
      </c>
      <c r="B8270" s="169">
        <v>4652.95</v>
      </c>
    </row>
    <row r="8271" spans="1:2">
      <c r="A8271" s="170">
        <v>44795</v>
      </c>
      <c r="B8271" s="169">
        <v>4652.57</v>
      </c>
    </row>
    <row r="8272" spans="1:2">
      <c r="A8272" s="170">
        <v>44796</v>
      </c>
      <c r="B8272" s="169">
        <v>4652.17</v>
      </c>
    </row>
    <row r="8273" spans="1:2">
      <c r="A8273" s="170">
        <v>44797</v>
      </c>
      <c r="B8273" s="169">
        <v>4651.8100000000004</v>
      </c>
    </row>
    <row r="8274" spans="1:2">
      <c r="A8274" s="170">
        <v>44798</v>
      </c>
      <c r="B8274" s="169">
        <v>4651.42</v>
      </c>
    </row>
    <row r="8275" spans="1:2">
      <c r="A8275" s="170">
        <v>44799</v>
      </c>
      <c r="B8275" s="169">
        <v>4651.0200000000004</v>
      </c>
    </row>
    <row r="8276" spans="1:2">
      <c r="A8276" s="170">
        <v>44800</v>
      </c>
      <c r="B8276" s="169">
        <v>4650.62</v>
      </c>
    </row>
    <row r="8277" spans="1:2">
      <c r="A8277" s="170">
        <v>44801</v>
      </c>
      <c r="B8277" s="169">
        <v>4650.2299999999996</v>
      </c>
    </row>
    <row r="8278" spans="1:2">
      <c r="A8278" s="170">
        <v>44802</v>
      </c>
      <c r="B8278" s="169">
        <v>4649.87</v>
      </c>
    </row>
    <row r="8279" spans="1:2">
      <c r="A8279" s="170">
        <v>44803</v>
      </c>
      <c r="B8279" s="169">
        <v>4649.5200000000004</v>
      </c>
    </row>
    <row r="8280" spans="1:2">
      <c r="A8280" s="170">
        <v>44804</v>
      </c>
      <c r="B8280" s="169">
        <v>4649.16</v>
      </c>
    </row>
    <row r="8281" spans="1:2">
      <c r="A8281" s="170">
        <v>44805</v>
      </c>
      <c r="B8281" s="169">
        <v>4648.78</v>
      </c>
    </row>
    <row r="8282" spans="1:2">
      <c r="A8282" s="170">
        <v>44806</v>
      </c>
      <c r="B8282" s="169">
        <v>4648.3900000000003</v>
      </c>
    </row>
    <row r="8283" spans="1:2">
      <c r="A8283" s="170">
        <v>44807</v>
      </c>
      <c r="B8283" s="169">
        <v>4648.0200000000004</v>
      </c>
    </row>
    <row r="8284" spans="1:2">
      <c r="A8284" s="170">
        <v>44808</v>
      </c>
      <c r="B8284" s="169">
        <v>4647.67</v>
      </c>
    </row>
    <row r="8285" spans="1:2">
      <c r="A8285" s="170">
        <v>44809</v>
      </c>
      <c r="B8285" s="169">
        <v>4647.3500000000004</v>
      </c>
    </row>
    <row r="8286" spans="1:2">
      <c r="A8286" s="170">
        <v>44810</v>
      </c>
      <c r="B8286" s="169">
        <v>4647.04</v>
      </c>
    </row>
    <row r="8287" spans="1:2">
      <c r="A8287" s="170">
        <v>44811</v>
      </c>
      <c r="B8287" s="169">
        <v>4646.74</v>
      </c>
    </row>
    <row r="8288" spans="1:2">
      <c r="A8288" s="170">
        <v>44812</v>
      </c>
      <c r="B8288" s="169">
        <v>4646.43</v>
      </c>
    </row>
    <row r="8289" spans="1:2">
      <c r="A8289" s="170">
        <v>44813</v>
      </c>
      <c r="B8289" s="169">
        <v>4646.1099999999997</v>
      </c>
    </row>
    <row r="8290" spans="1:2">
      <c r="A8290" s="170">
        <v>44814</v>
      </c>
      <c r="B8290" s="169">
        <v>4645.78</v>
      </c>
    </row>
    <row r="8291" spans="1:2">
      <c r="A8291" s="170">
        <v>44815</v>
      </c>
      <c r="B8291" s="169">
        <v>4645.5200000000004</v>
      </c>
    </row>
    <row r="8292" spans="1:2">
      <c r="A8292" s="170">
        <v>44816</v>
      </c>
      <c r="B8292" s="169">
        <v>4645.3</v>
      </c>
    </row>
    <row r="8293" spans="1:2">
      <c r="A8293" s="170">
        <v>44817</v>
      </c>
      <c r="B8293" s="169">
        <v>4645.1400000000003</v>
      </c>
    </row>
    <row r="8294" spans="1:2">
      <c r="A8294" s="170">
        <v>44818</v>
      </c>
      <c r="B8294" s="169">
        <v>4645.1400000000003</v>
      </c>
    </row>
    <row r="8295" spans="1:2">
      <c r="A8295" s="170">
        <v>44819</v>
      </c>
      <c r="B8295" s="169">
        <v>4645.41</v>
      </c>
    </row>
    <row r="8296" spans="1:2">
      <c r="A8296" s="170">
        <v>44820</v>
      </c>
      <c r="B8296" s="169">
        <v>4645.71</v>
      </c>
    </row>
    <row r="8297" spans="1:2">
      <c r="A8297" s="170">
        <v>44821</v>
      </c>
      <c r="B8297" s="169">
        <v>4645.93</v>
      </c>
    </row>
    <row r="8298" spans="1:2">
      <c r="A8298" s="170">
        <v>44822</v>
      </c>
      <c r="B8298" s="169">
        <v>4646.1499999999996</v>
      </c>
    </row>
    <row r="8299" spans="1:2">
      <c r="A8299" s="170">
        <v>44823</v>
      </c>
      <c r="B8299" s="169">
        <v>4646.3599999999997</v>
      </c>
    </row>
    <row r="8300" spans="1:2">
      <c r="A8300" s="170">
        <v>44824</v>
      </c>
      <c r="B8300" s="169">
        <v>4646.5600000000004</v>
      </c>
    </row>
    <row r="8301" spans="1:2">
      <c r="A8301" s="170">
        <v>44825</v>
      </c>
      <c r="B8301" s="169">
        <v>4646.79</v>
      </c>
    </row>
    <row r="8302" spans="1:2">
      <c r="A8302" s="170">
        <v>44826</v>
      </c>
      <c r="B8302" s="169">
        <v>4647.03</v>
      </c>
    </row>
    <row r="8303" spans="1:2">
      <c r="A8303" s="170">
        <v>44827</v>
      </c>
      <c r="B8303" s="169">
        <v>4647.24</v>
      </c>
    </row>
    <row r="8304" spans="1:2">
      <c r="A8304" s="170">
        <v>44828</v>
      </c>
      <c r="B8304" s="169">
        <v>4647.37</v>
      </c>
    </row>
    <row r="8305" spans="1:2">
      <c r="A8305" s="170">
        <v>44829</v>
      </c>
      <c r="B8305" s="169">
        <v>4647.5</v>
      </c>
    </row>
    <row r="8306" spans="1:2">
      <c r="A8306" s="170">
        <v>44830</v>
      </c>
      <c r="B8306" s="169">
        <v>4647.63</v>
      </c>
    </row>
    <row r="8307" spans="1:2">
      <c r="A8307" s="170">
        <v>44831</v>
      </c>
      <c r="B8307" s="169">
        <v>4647.75</v>
      </c>
    </row>
    <row r="8308" spans="1:2">
      <c r="A8308" s="170">
        <v>44832</v>
      </c>
      <c r="B8308" s="169">
        <v>4647.93</v>
      </c>
    </row>
    <row r="8309" spans="1:2">
      <c r="A8309" s="170">
        <v>44833</v>
      </c>
      <c r="B8309" s="169">
        <v>4648.1099999999997</v>
      </c>
    </row>
    <row r="8310" spans="1:2">
      <c r="A8310" s="170">
        <v>44834</v>
      </c>
      <c r="B8310" s="169">
        <v>4648.3</v>
      </c>
    </row>
    <row r="8311" spans="1:2">
      <c r="A8311" s="170">
        <v>44835</v>
      </c>
      <c r="B8311" s="169">
        <v>4648.5</v>
      </c>
    </row>
    <row r="8312" spans="1:2">
      <c r="A8312" s="170">
        <v>44836</v>
      </c>
      <c r="B8312" s="169">
        <v>4648.6899999999996</v>
      </c>
    </row>
    <row r="8313" spans="1:2">
      <c r="A8313" s="170">
        <v>44837</v>
      </c>
      <c r="B8313" s="169">
        <v>4648.88</v>
      </c>
    </row>
    <row r="8314" spans="1:2">
      <c r="A8314" s="170">
        <v>44838</v>
      </c>
      <c r="B8314" s="169">
        <v>4649.0600000000004</v>
      </c>
    </row>
    <row r="8315" spans="1:2">
      <c r="A8315" s="170">
        <v>44839</v>
      </c>
      <c r="B8315" s="169">
        <v>4649.24</v>
      </c>
    </row>
    <row r="8316" spans="1:2">
      <c r="A8316" s="170">
        <v>44840</v>
      </c>
      <c r="B8316" s="169">
        <v>4649.41</v>
      </c>
    </row>
    <row r="8317" spans="1:2">
      <c r="A8317" s="170">
        <v>44841</v>
      </c>
      <c r="B8317" s="169">
        <v>4649.5793299999996</v>
      </c>
    </row>
    <row r="8318" spans="1:2">
      <c r="A8318" s="170">
        <v>44842</v>
      </c>
      <c r="B8318" s="169">
        <v>4649.7486699999999</v>
      </c>
    </row>
    <row r="8319" spans="1:2">
      <c r="A8319" s="170">
        <v>44843</v>
      </c>
      <c r="B8319" s="169">
        <v>4649.9179999999997</v>
      </c>
    </row>
    <row r="8320" spans="1:2">
      <c r="A8320" s="170">
        <v>44844</v>
      </c>
      <c r="B8320" s="169">
        <v>4650.0873300000003</v>
      </c>
    </row>
    <row r="8321" spans="1:2">
      <c r="A8321" s="170">
        <v>44845</v>
      </c>
      <c r="B8321" s="169">
        <v>4650.2566699999998</v>
      </c>
    </row>
    <row r="8322" spans="1:2">
      <c r="A8322" s="170">
        <v>44846</v>
      </c>
      <c r="B8322" s="169">
        <v>4650.4260000000004</v>
      </c>
    </row>
    <row r="8323" spans="1:2">
      <c r="A8323" s="170">
        <v>44847</v>
      </c>
      <c r="B8323" s="169">
        <v>4650.5953300000001</v>
      </c>
    </row>
    <row r="8324" spans="1:2">
      <c r="A8324" s="170">
        <v>44848</v>
      </c>
      <c r="B8324" s="169">
        <v>4650.7646699999996</v>
      </c>
    </row>
    <row r="8325" spans="1:2">
      <c r="A8325" s="170">
        <v>44849</v>
      </c>
      <c r="B8325" s="169">
        <v>4650.9340000000002</v>
      </c>
    </row>
    <row r="8326" spans="1:2">
      <c r="A8326" s="170">
        <v>44850</v>
      </c>
      <c r="B8326" s="169">
        <v>4651.1033299999999</v>
      </c>
    </row>
    <row r="8327" spans="1:2">
      <c r="A8327" s="170">
        <v>44851</v>
      </c>
      <c r="B8327" s="169">
        <v>4651.2726700000003</v>
      </c>
    </row>
    <row r="8328" spans="1:2">
      <c r="A8328" s="170">
        <v>44852</v>
      </c>
      <c r="B8328" s="169">
        <v>4651.442</v>
      </c>
    </row>
    <row r="8329" spans="1:2">
      <c r="A8329" s="170">
        <v>44853</v>
      </c>
      <c r="B8329" s="169">
        <v>4651.6113299999997</v>
      </c>
    </row>
    <row r="8330" spans="1:2">
      <c r="A8330" s="170">
        <v>44854</v>
      </c>
      <c r="B8330" s="169">
        <v>4651.7806700000001</v>
      </c>
    </row>
    <row r="8331" spans="1:2">
      <c r="A8331" s="170">
        <v>44855</v>
      </c>
      <c r="B8331" s="169">
        <v>4651.95</v>
      </c>
    </row>
    <row r="8332" spans="1:2">
      <c r="A8332" s="170">
        <v>44856</v>
      </c>
      <c r="B8332" s="169">
        <v>4652.1899999999996</v>
      </c>
    </row>
    <row r="8333" spans="1:2">
      <c r="A8333" s="170">
        <v>44857</v>
      </c>
      <c r="B8333" s="169">
        <v>4652.3900000000003</v>
      </c>
    </row>
    <row r="8334" spans="1:2">
      <c r="A8334" s="170">
        <v>44858</v>
      </c>
      <c r="B8334" s="169">
        <v>4652.58</v>
      </c>
    </row>
    <row r="8335" spans="1:2">
      <c r="A8335" s="170">
        <v>44859</v>
      </c>
      <c r="B8335" s="169">
        <v>4652.76</v>
      </c>
    </row>
    <row r="8336" spans="1:2">
      <c r="A8336" s="170">
        <v>44860</v>
      </c>
      <c r="B8336" s="169">
        <v>4652.96</v>
      </c>
    </row>
    <row r="8337" spans="1:2">
      <c r="A8337" s="170">
        <v>44861</v>
      </c>
      <c r="B8337" s="169">
        <v>4653.1400000000003</v>
      </c>
    </row>
    <row r="8338" spans="1:2">
      <c r="A8338" s="170">
        <v>44862</v>
      </c>
      <c r="B8338" s="169">
        <v>4653.32</v>
      </c>
    </row>
    <row r="8339" spans="1:2">
      <c r="A8339" s="170">
        <v>44863</v>
      </c>
      <c r="B8339" s="169">
        <v>4653.49</v>
      </c>
    </row>
    <row r="8340" spans="1:2">
      <c r="A8340" s="170">
        <v>44864</v>
      </c>
      <c r="B8340" s="169">
        <v>4653.67</v>
      </c>
    </row>
    <row r="8341" spans="1:2">
      <c r="A8341" s="170">
        <v>44865</v>
      </c>
      <c r="B8341" s="169">
        <v>4653.84</v>
      </c>
    </row>
    <row r="8342" spans="1:2">
      <c r="A8342" s="170">
        <v>44866</v>
      </c>
      <c r="B8342" s="169">
        <v>4654</v>
      </c>
    </row>
    <row r="8343" spans="1:2">
      <c r="A8343" s="170">
        <v>44867</v>
      </c>
      <c r="B8343" s="169">
        <v>4654.21</v>
      </c>
    </row>
    <row r="8344" spans="1:2">
      <c r="A8344" s="170">
        <v>44868</v>
      </c>
      <c r="B8344" s="169">
        <v>4654.3900000000003</v>
      </c>
    </row>
    <row r="8345" spans="1:2">
      <c r="A8345" s="170">
        <v>44869</v>
      </c>
      <c r="B8345" s="169">
        <v>4654.5600000000004</v>
      </c>
    </row>
    <row r="8346" spans="1:2">
      <c r="A8346" s="170">
        <v>44870</v>
      </c>
      <c r="B8346" s="169">
        <v>4654.79</v>
      </c>
    </row>
    <row r="8347" spans="1:2">
      <c r="A8347" s="170">
        <v>44871</v>
      </c>
      <c r="B8347" s="169">
        <v>4655</v>
      </c>
    </row>
    <row r="8348" spans="1:2">
      <c r="A8348" s="170">
        <v>44872</v>
      </c>
      <c r="B8348" s="169">
        <v>4655.18</v>
      </c>
    </row>
    <row r="8349" spans="1:2">
      <c r="A8349" s="170">
        <v>44873</v>
      </c>
      <c r="B8349" s="169">
        <v>4655.46</v>
      </c>
    </row>
    <row r="8350" spans="1:2">
      <c r="A8350" s="170">
        <v>44874</v>
      </c>
      <c r="B8350" s="169">
        <v>4655.8500000000004</v>
      </c>
    </row>
    <row r="8351" spans="1:2">
      <c r="A8351" s="170">
        <v>44875</v>
      </c>
      <c r="B8351" s="169">
        <v>4656.09</v>
      </c>
    </row>
    <row r="8352" spans="1:2">
      <c r="A8352" s="170">
        <v>44876</v>
      </c>
      <c r="B8352" s="169">
        <v>4656.29</v>
      </c>
    </row>
    <row r="8353" spans="1:2">
      <c r="A8353" s="170">
        <v>44877</v>
      </c>
      <c r="B8353" s="169">
        <v>4656.4799999999996</v>
      </c>
    </row>
    <row r="8354" spans="1:2">
      <c r="A8354" s="170">
        <v>44878</v>
      </c>
      <c r="B8354" s="169">
        <v>4656.66</v>
      </c>
    </row>
    <row r="8355" spans="1:2">
      <c r="A8355" s="170">
        <v>44879</v>
      </c>
      <c r="B8355" s="169">
        <v>4656.84</v>
      </c>
    </row>
    <row r="8356" spans="1:2">
      <c r="A8356" s="170">
        <v>44880</v>
      </c>
      <c r="B8356" s="169">
        <v>4657</v>
      </c>
    </row>
    <row r="8357" spans="1:2">
      <c r="A8357" s="170">
        <v>44881</v>
      </c>
      <c r="B8357" s="169">
        <v>4657.16</v>
      </c>
    </row>
    <row r="8358" spans="1:2">
      <c r="A8358" s="170">
        <v>44882</v>
      </c>
      <c r="B8358" s="169">
        <v>4657.33</v>
      </c>
    </row>
    <row r="8359" spans="1:2">
      <c r="A8359" s="170">
        <v>44883</v>
      </c>
      <c r="B8359" s="169">
        <v>4657.49</v>
      </c>
    </row>
    <row r="8360" spans="1:2">
      <c r="A8360" s="170">
        <v>44884</v>
      </c>
      <c r="B8360" s="169">
        <v>4657.6499999999996</v>
      </c>
    </row>
    <row r="8361" spans="1:2">
      <c r="A8361" s="170">
        <v>44885</v>
      </c>
      <c r="B8361" s="169">
        <v>4657.8</v>
      </c>
    </row>
    <row r="8362" spans="1:2">
      <c r="A8362" s="170">
        <v>44886</v>
      </c>
      <c r="B8362" s="169">
        <v>4657.95</v>
      </c>
    </row>
    <row r="8363" spans="1:2">
      <c r="A8363" s="170">
        <v>44887</v>
      </c>
      <c r="B8363" s="169">
        <v>4658.1099999999997</v>
      </c>
    </row>
    <row r="8364" spans="1:2">
      <c r="A8364" s="170">
        <v>44888</v>
      </c>
      <c r="B8364" s="169">
        <v>4658.28</v>
      </c>
    </row>
    <row r="8365" spans="1:2">
      <c r="A8365" s="170">
        <v>44889</v>
      </c>
      <c r="B8365" s="169">
        <v>4658.43</v>
      </c>
    </row>
    <row r="8366" spans="1:2">
      <c r="A8366" s="170">
        <v>44890</v>
      </c>
      <c r="B8366" s="169">
        <v>4658.59</v>
      </c>
    </row>
    <row r="8367" spans="1:2">
      <c r="A8367" s="170">
        <v>44891</v>
      </c>
      <c r="B8367" s="169">
        <v>4658.75</v>
      </c>
    </row>
    <row r="8368" spans="1:2">
      <c r="A8368" s="170">
        <v>44892</v>
      </c>
      <c r="B8368" s="169">
        <v>4658.92</v>
      </c>
    </row>
    <row r="8369" spans="1:2">
      <c r="A8369" s="170">
        <v>44893</v>
      </c>
      <c r="B8369" s="169">
        <v>4659.1000000000004</v>
      </c>
    </row>
    <row r="8370" spans="1:2">
      <c r="A8370" s="170">
        <v>44894</v>
      </c>
      <c r="B8370" s="169">
        <v>4659.26</v>
      </c>
    </row>
    <row r="8371" spans="1:2">
      <c r="A8371" s="170">
        <v>44895</v>
      </c>
      <c r="B8371" s="169">
        <v>4659.41</v>
      </c>
    </row>
    <row r="8372" spans="1:2">
      <c r="A8372" s="170">
        <v>44896</v>
      </c>
      <c r="B8372" s="169">
        <v>4659.58</v>
      </c>
    </row>
    <row r="8373" spans="1:2">
      <c r="A8373" s="170">
        <v>44897</v>
      </c>
      <c r="B8373" s="169">
        <v>4659.79</v>
      </c>
    </row>
    <row r="8374" spans="1:2">
      <c r="A8374" s="170">
        <v>44898</v>
      </c>
      <c r="B8374" s="169">
        <v>4659.93</v>
      </c>
    </row>
    <row r="8375" spans="1:2">
      <c r="A8375" s="170">
        <v>44899</v>
      </c>
      <c r="B8375" s="169">
        <v>4660.12</v>
      </c>
    </row>
    <row r="8376" spans="1:2">
      <c r="A8376" s="170">
        <v>44900</v>
      </c>
      <c r="B8376" s="169">
        <v>4660.29</v>
      </c>
    </row>
    <row r="8377" spans="1:2">
      <c r="A8377" s="170">
        <v>44901</v>
      </c>
      <c r="B8377" s="169">
        <v>4660.45</v>
      </c>
    </row>
    <row r="8378" spans="1:2">
      <c r="A8378" s="170">
        <v>44902</v>
      </c>
      <c r="B8378" s="169">
        <v>4660.54</v>
      </c>
    </row>
    <row r="8379" spans="1:2">
      <c r="A8379" s="170">
        <v>44903</v>
      </c>
      <c r="B8379" s="169">
        <v>4660.58</v>
      </c>
    </row>
    <row r="8380" spans="1:2">
      <c r="A8380" s="170">
        <v>44904</v>
      </c>
      <c r="B8380" s="169">
        <v>4660.6099999999997</v>
      </c>
    </row>
    <row r="8381" spans="1:2">
      <c r="A8381" s="170">
        <v>44905</v>
      </c>
      <c r="B8381" s="169">
        <v>4660.63</v>
      </c>
    </row>
    <row r="8382" spans="1:2">
      <c r="A8382" s="170">
        <v>44906</v>
      </c>
      <c r="B8382" s="169">
        <v>4660.67</v>
      </c>
    </row>
    <row r="8383" spans="1:2">
      <c r="A8383" s="170">
        <v>44907</v>
      </c>
      <c r="B8383" s="169">
        <v>4660.6899999999996</v>
      </c>
    </row>
    <row r="8384" spans="1:2">
      <c r="A8384" s="170">
        <v>44908</v>
      </c>
      <c r="B8384" s="169">
        <v>4660.7</v>
      </c>
    </row>
    <row r="8385" spans="1:2">
      <c r="A8385" s="170">
        <v>44909</v>
      </c>
      <c r="B8385" s="169">
        <v>4660.7</v>
      </c>
    </row>
    <row r="8386" spans="1:2">
      <c r="A8386" s="170">
        <v>44910</v>
      </c>
      <c r="B8386" s="169">
        <v>4660.7</v>
      </c>
    </row>
    <row r="8387" spans="1:2">
      <c r="A8387" s="170">
        <v>44911</v>
      </c>
      <c r="B8387" s="169">
        <v>4660.6899999999996</v>
      </c>
    </row>
    <row r="8388" spans="1:2">
      <c r="A8388" s="170">
        <v>44912</v>
      </c>
      <c r="B8388" s="169">
        <v>4660.66</v>
      </c>
    </row>
    <row r="8389" spans="1:2">
      <c r="A8389" s="170">
        <v>44913</v>
      </c>
      <c r="B8389" s="169">
        <v>4660.63</v>
      </c>
    </row>
    <row r="8390" spans="1:2">
      <c r="A8390" s="170">
        <v>44914</v>
      </c>
      <c r="B8390" s="169">
        <v>4660.63</v>
      </c>
    </row>
    <row r="8391" spans="1:2">
      <c r="A8391" s="170">
        <v>44915</v>
      </c>
      <c r="B8391" s="169">
        <v>4660.66</v>
      </c>
    </row>
    <row r="8392" spans="1:2">
      <c r="A8392" s="170">
        <v>44916</v>
      </c>
      <c r="B8392" s="169">
        <v>4660.68</v>
      </c>
    </row>
    <row r="8393" spans="1:2">
      <c r="A8393" s="170">
        <v>44917</v>
      </c>
      <c r="B8393" s="169">
        <v>4660.67</v>
      </c>
    </row>
    <row r="8394" spans="1:2">
      <c r="A8394" s="170">
        <v>44918</v>
      </c>
      <c r="B8394" s="169">
        <v>4660.66</v>
      </c>
    </row>
    <row r="8395" spans="1:2">
      <c r="A8395" s="170">
        <v>44919</v>
      </c>
      <c r="B8395" s="169">
        <v>4660.67</v>
      </c>
    </row>
    <row r="8396" spans="1:2">
      <c r="A8396" s="170">
        <v>44920</v>
      </c>
      <c r="B8396" s="169">
        <v>4660.67</v>
      </c>
    </row>
    <row r="8397" spans="1:2">
      <c r="A8397" s="170">
        <v>44921</v>
      </c>
      <c r="B8397" s="169">
        <v>4660.68</v>
      </c>
    </row>
    <row r="8398" spans="1:2">
      <c r="A8398" s="170">
        <v>44922</v>
      </c>
      <c r="B8398" s="169">
        <v>4660.75</v>
      </c>
    </row>
    <row r="8399" spans="1:2">
      <c r="A8399" s="170">
        <v>44923</v>
      </c>
      <c r="B8399" s="169">
        <v>4660.9399999999996</v>
      </c>
    </row>
    <row r="8400" spans="1:2">
      <c r="A8400" s="170">
        <v>44924</v>
      </c>
      <c r="B8400" s="169">
        <v>4660.9799999999996</v>
      </c>
    </row>
    <row r="8401" spans="1:2">
      <c r="A8401" s="170">
        <v>44925</v>
      </c>
      <c r="B8401" s="169">
        <v>4660.9799999999996</v>
      </c>
    </row>
    <row r="8402" spans="1:2">
      <c r="A8402" s="170">
        <v>44926</v>
      </c>
      <c r="B8402" s="169">
        <v>4661.05</v>
      </c>
    </row>
    <row r="8403" spans="1:2">
      <c r="A8403" s="170">
        <v>44927</v>
      </c>
      <c r="B8403" s="169">
        <v>4661.1400000000003</v>
      </c>
    </row>
    <row r="8404" spans="1:2">
      <c r="A8404" s="170">
        <v>44928</v>
      </c>
      <c r="B8404" s="169">
        <v>4661.09</v>
      </c>
    </row>
    <row r="8405" spans="1:2">
      <c r="A8405" s="170">
        <v>44929</v>
      </c>
      <c r="B8405" s="169">
        <v>4661.04</v>
      </c>
    </row>
    <row r="8406" spans="1:2">
      <c r="A8406" s="170">
        <v>44930</v>
      </c>
      <c r="B8406" s="169">
        <v>4660.9799999999996</v>
      </c>
    </row>
    <row r="8407" spans="1:2">
      <c r="A8407" s="170">
        <v>44931</v>
      </c>
      <c r="B8407" s="169">
        <v>4660.95</v>
      </c>
    </row>
    <row r="8408" spans="1:2">
      <c r="A8408" s="170">
        <v>44932</v>
      </c>
      <c r="B8408" s="169">
        <v>4660.93</v>
      </c>
    </row>
    <row r="8409" spans="1:2">
      <c r="A8409" s="170">
        <v>44933</v>
      </c>
      <c r="B8409" s="169">
        <v>4660.8999999999996</v>
      </c>
    </row>
    <row r="8410" spans="1:2">
      <c r="A8410" s="170">
        <v>44934</v>
      </c>
      <c r="B8410" s="169">
        <v>4660.87</v>
      </c>
    </row>
    <row r="8411" spans="1:2">
      <c r="A8411" s="170">
        <v>44935</v>
      </c>
      <c r="B8411" s="169">
        <v>4660.8999999999996</v>
      </c>
    </row>
    <row r="8412" spans="1:2">
      <c r="A8412" s="170">
        <v>44936</v>
      </c>
      <c r="B8412" s="169">
        <v>4661.03</v>
      </c>
    </row>
    <row r="8413" spans="1:2">
      <c r="A8413" s="170">
        <v>44937</v>
      </c>
      <c r="B8413" s="169">
        <v>4661.12</v>
      </c>
    </row>
    <row r="8414" spans="1:2">
      <c r="A8414" s="170">
        <v>44938</v>
      </c>
      <c r="B8414" s="169">
        <v>4661.1000000000004</v>
      </c>
    </row>
    <row r="8415" spans="1:2">
      <c r="A8415" s="170">
        <v>44939</v>
      </c>
      <c r="B8415" s="169">
        <v>4661.0600000000004</v>
      </c>
    </row>
    <row r="8416" spans="1:2">
      <c r="A8416" s="170">
        <v>44940</v>
      </c>
      <c r="B8416" s="169">
        <v>4661.0200000000004</v>
      </c>
    </row>
    <row r="8417" spans="1:2">
      <c r="A8417" s="170">
        <v>44941</v>
      </c>
      <c r="B8417" s="169">
        <v>4661</v>
      </c>
    </row>
    <row r="8418" spans="1:2">
      <c r="A8418" s="170">
        <v>44942</v>
      </c>
      <c r="B8418" s="169">
        <v>4660.9799999999996</v>
      </c>
    </row>
    <row r="8419" spans="1:2">
      <c r="A8419" s="170">
        <v>44943</v>
      </c>
      <c r="B8419" s="169">
        <v>4660.97</v>
      </c>
    </row>
    <row r="8420" spans="1:2">
      <c r="A8420" s="170">
        <v>44944</v>
      </c>
      <c r="B8420" s="169">
        <v>4660.93</v>
      </c>
    </row>
    <row r="8421" spans="1:2">
      <c r="A8421" s="170">
        <v>44945</v>
      </c>
      <c r="B8421" s="169">
        <v>4660.91</v>
      </c>
    </row>
    <row r="8422" spans="1:2">
      <c r="A8422" s="170">
        <v>44946</v>
      </c>
      <c r="B8422" s="169">
        <v>4660.88</v>
      </c>
    </row>
    <row r="8423" spans="1:2">
      <c r="A8423" s="170">
        <v>44947</v>
      </c>
      <c r="B8423" s="169">
        <v>4660.8500000000004</v>
      </c>
    </row>
    <row r="8424" spans="1:2">
      <c r="A8424" s="170">
        <v>44948</v>
      </c>
      <c r="B8424" s="169">
        <v>4660.8100000000004</v>
      </c>
    </row>
    <row r="8425" spans="1:2">
      <c r="A8425" s="170">
        <v>44949</v>
      </c>
      <c r="B8425" s="169">
        <v>4660.8</v>
      </c>
    </row>
    <row r="8426" spans="1:2">
      <c r="A8426" s="170">
        <v>44950</v>
      </c>
      <c r="B8426" s="169">
        <v>4660.78</v>
      </c>
    </row>
    <row r="8427" spans="1:2">
      <c r="A8427" s="170">
        <v>44951</v>
      </c>
      <c r="B8427" s="169">
        <v>4660.79</v>
      </c>
    </row>
    <row r="8428" spans="1:2">
      <c r="A8428" s="170">
        <v>44952</v>
      </c>
      <c r="B8428" s="169">
        <v>4660.78</v>
      </c>
    </row>
    <row r="8429" spans="1:2">
      <c r="A8429" s="170">
        <v>44953</v>
      </c>
      <c r="B8429" s="169">
        <v>4660.8</v>
      </c>
    </row>
    <row r="8430" spans="1:2">
      <c r="A8430" s="170">
        <v>44954</v>
      </c>
      <c r="B8430" s="169">
        <v>4660.8100000000004</v>
      </c>
    </row>
    <row r="8431" spans="1:2">
      <c r="A8431" s="170">
        <v>44955</v>
      </c>
      <c r="B8431" s="169">
        <v>4660.84</v>
      </c>
    </row>
    <row r="8432" spans="1:2">
      <c r="A8432" s="170">
        <v>44956</v>
      </c>
      <c r="B8432" s="169">
        <v>4660.7700000000004</v>
      </c>
    </row>
    <row r="8433" spans="1:2">
      <c r="A8433" s="170">
        <v>44957</v>
      </c>
      <c r="B8433" s="169">
        <v>4660.7299999999996</v>
      </c>
    </row>
    <row r="8434" spans="1:2">
      <c r="A8434" s="170">
        <v>44958</v>
      </c>
      <c r="B8434" s="169">
        <v>4660.74</v>
      </c>
    </row>
    <row r="8435" spans="1:2">
      <c r="A8435" s="170">
        <v>44959</v>
      </c>
      <c r="B8435" s="169">
        <v>4660.76</v>
      </c>
    </row>
    <row r="8436" spans="1:2">
      <c r="A8436" s="170">
        <v>44960</v>
      </c>
      <c r="B8436" s="169">
        <v>4660.76</v>
      </c>
    </row>
    <row r="8437" spans="1:2">
      <c r="A8437" s="170">
        <v>44961</v>
      </c>
      <c r="B8437" s="169">
        <v>4660.76</v>
      </c>
    </row>
    <row r="8438" spans="1:2">
      <c r="A8438" s="170">
        <v>44962</v>
      </c>
      <c r="B8438" s="169">
        <v>4660.7700000000004</v>
      </c>
    </row>
    <row r="8439" spans="1:2">
      <c r="A8439" s="170">
        <v>44963</v>
      </c>
      <c r="B8439" s="169">
        <v>4660.78</v>
      </c>
    </row>
    <row r="8440" spans="1:2">
      <c r="A8440" s="170">
        <v>44964</v>
      </c>
      <c r="B8440" s="169">
        <v>4660.7700000000004</v>
      </c>
    </row>
    <row r="8441" spans="1:2">
      <c r="A8441" s="170">
        <v>44965</v>
      </c>
      <c r="B8441" s="169">
        <v>4660.7700000000004</v>
      </c>
    </row>
    <row r="8442" spans="1:2">
      <c r="A8442" s="170">
        <v>44966</v>
      </c>
      <c r="B8442" s="169">
        <v>4660.7700000000004</v>
      </c>
    </row>
    <row r="8443" spans="1:2">
      <c r="A8443" s="170">
        <v>44967</v>
      </c>
      <c r="B8443" s="169">
        <v>4660.75</v>
      </c>
    </row>
    <row r="8444" spans="1:2">
      <c r="A8444" s="170">
        <v>44968</v>
      </c>
      <c r="B8444" s="169">
        <v>4660.75</v>
      </c>
    </row>
    <row r="8445" spans="1:2">
      <c r="A8445" s="170">
        <v>44969</v>
      </c>
      <c r="B8445" s="169">
        <v>4660.75</v>
      </c>
    </row>
    <row r="8446" spans="1:2">
      <c r="A8446" s="170">
        <v>44970</v>
      </c>
      <c r="B8446" s="169">
        <v>4660.74</v>
      </c>
    </row>
    <row r="8447" spans="1:2">
      <c r="A8447" s="170">
        <v>44971</v>
      </c>
      <c r="B8447" s="169">
        <v>4660.75</v>
      </c>
    </row>
    <row r="8448" spans="1:2">
      <c r="A8448" s="170">
        <v>44972</v>
      </c>
      <c r="B8448" s="169">
        <v>4660.74</v>
      </c>
    </row>
    <row r="8449" spans="1:2">
      <c r="A8449" s="170">
        <v>44973</v>
      </c>
      <c r="B8449" s="169">
        <v>4660.72</v>
      </c>
    </row>
    <row r="8450" spans="1:2">
      <c r="A8450" s="170">
        <v>44974</v>
      </c>
      <c r="B8450" s="169">
        <v>4660.71</v>
      </c>
    </row>
    <row r="8451" spans="1:2">
      <c r="A8451" s="170">
        <v>44975</v>
      </c>
      <c r="B8451" s="169">
        <v>4660.7299999999996</v>
      </c>
    </row>
    <row r="8452" spans="1:2">
      <c r="A8452" s="170">
        <v>44976</v>
      </c>
      <c r="B8452" s="169">
        <v>4660.74</v>
      </c>
    </row>
    <row r="8453" spans="1:2">
      <c r="A8453" s="170">
        <v>44977</v>
      </c>
      <c r="B8453" s="169">
        <v>4660.74</v>
      </c>
    </row>
    <row r="8454" spans="1:2">
      <c r="A8454" s="170">
        <v>44978</v>
      </c>
      <c r="B8454" s="169">
        <v>4660.82</v>
      </c>
    </row>
    <row r="8455" spans="1:2">
      <c r="A8455" s="170">
        <v>44979</v>
      </c>
      <c r="B8455" s="169">
        <v>4660.84</v>
      </c>
    </row>
    <row r="8456" spans="1:2">
      <c r="A8456" s="170">
        <v>44980</v>
      </c>
      <c r="B8456" s="169">
        <v>4660.82</v>
      </c>
    </row>
    <row r="8457" spans="1:2">
      <c r="A8457" s="170">
        <v>44981</v>
      </c>
      <c r="B8457" s="169">
        <v>4660.8</v>
      </c>
    </row>
    <row r="8458" spans="1:2">
      <c r="A8458" s="170">
        <v>44982</v>
      </c>
      <c r="B8458" s="169">
        <v>4660.79</v>
      </c>
    </row>
    <row r="8459" spans="1:2">
      <c r="A8459" s="170">
        <v>44983</v>
      </c>
      <c r="B8459" s="169">
        <v>4660.82</v>
      </c>
    </row>
    <row r="8460" spans="1:2">
      <c r="A8460" s="170">
        <v>44984</v>
      </c>
      <c r="B8460" s="169">
        <v>4660.83</v>
      </c>
    </row>
    <row r="8461" spans="1:2">
      <c r="A8461" s="170">
        <v>44985</v>
      </c>
      <c r="B8461" s="169">
        <v>4660.8500000000004</v>
      </c>
    </row>
    <row r="8462" spans="1:2">
      <c r="A8462" s="170">
        <v>44986</v>
      </c>
      <c r="B8462" s="169">
        <v>4660.83</v>
      </c>
    </row>
    <row r="8463" spans="1:2">
      <c r="A8463" s="170">
        <v>44987</v>
      </c>
      <c r="B8463" s="169">
        <v>4660.82</v>
      </c>
    </row>
    <row r="8464" spans="1:2">
      <c r="A8464" s="170">
        <v>44988</v>
      </c>
      <c r="B8464" s="169">
        <v>4660.8100000000004</v>
      </c>
    </row>
    <row r="8465" spans="1:2">
      <c r="A8465" s="170">
        <v>44989</v>
      </c>
      <c r="B8465" s="169">
        <v>4660.8599999999997</v>
      </c>
    </row>
    <row r="8466" spans="1:2">
      <c r="A8466" s="170">
        <v>44990</v>
      </c>
      <c r="B8466" s="169">
        <v>4660.87</v>
      </c>
    </row>
    <row r="8467" spans="1:2">
      <c r="A8467" s="170">
        <v>44991</v>
      </c>
      <c r="B8467" s="169">
        <v>4660.8599999999997</v>
      </c>
    </row>
    <row r="8468" spans="1:2">
      <c r="A8468" s="170">
        <v>44992</v>
      </c>
      <c r="B8468" s="169">
        <v>4660.83</v>
      </c>
    </row>
    <row r="8469" spans="1:2">
      <c r="A8469" s="170">
        <v>44993</v>
      </c>
      <c r="B8469" s="169">
        <v>4660.83</v>
      </c>
    </row>
    <row r="8470" spans="1:2">
      <c r="A8470" s="170">
        <v>44994</v>
      </c>
      <c r="B8470" s="169">
        <v>4660.83</v>
      </c>
    </row>
    <row r="8471" spans="1:2">
      <c r="A8471" s="170">
        <v>44995</v>
      </c>
      <c r="B8471" s="169">
        <v>4660.92</v>
      </c>
    </row>
    <row r="8472" spans="1:2">
      <c r="A8472" s="170">
        <v>44996</v>
      </c>
      <c r="B8472" s="169">
        <v>4661.1000000000004</v>
      </c>
    </row>
    <row r="8473" spans="1:2">
      <c r="A8473" s="170">
        <v>44997</v>
      </c>
      <c r="B8473" s="169">
        <v>4661.16</v>
      </c>
    </row>
    <row r="8474" spans="1:2">
      <c r="A8474" s="170">
        <v>44998</v>
      </c>
      <c r="B8474" s="169">
        <v>4661.16</v>
      </c>
    </row>
    <row r="8475" spans="1:2">
      <c r="A8475" s="170">
        <v>44999</v>
      </c>
      <c r="B8475" s="169">
        <v>4661.24</v>
      </c>
    </row>
    <row r="8476" spans="1:2">
      <c r="A8476" s="170">
        <v>45000</v>
      </c>
      <c r="B8476" s="169">
        <v>4662.1000000000004</v>
      </c>
    </row>
    <row r="8477" spans="1:2">
      <c r="A8477" s="170">
        <v>45001</v>
      </c>
      <c r="B8477" s="169">
        <v>4662.28</v>
      </c>
    </row>
    <row r="8478" spans="1:2">
      <c r="A8478" s="170">
        <v>45002</v>
      </c>
      <c r="B8478" s="169">
        <v>4662.08</v>
      </c>
    </row>
    <row r="8479" spans="1:2">
      <c r="A8479" s="170">
        <v>45003</v>
      </c>
      <c r="B8479" s="169">
        <v>4661.8599999999997</v>
      </c>
    </row>
    <row r="8480" spans="1:2">
      <c r="A8480" s="170">
        <v>45004</v>
      </c>
      <c r="B8480" s="169">
        <v>4661.68</v>
      </c>
    </row>
    <row r="8481" spans="1:2">
      <c r="A8481" s="170">
        <v>45005</v>
      </c>
      <c r="B8481" s="169">
        <v>4661.59</v>
      </c>
    </row>
    <row r="8482" spans="1:2">
      <c r="A8482" s="170">
        <v>45006</v>
      </c>
      <c r="B8482" s="169">
        <v>4661.49</v>
      </c>
    </row>
    <row r="8483" spans="1:2">
      <c r="A8483" s="170">
        <v>45007</v>
      </c>
      <c r="B8483" s="169">
        <v>4661.45</v>
      </c>
    </row>
    <row r="8484" spans="1:2">
      <c r="A8484" s="170">
        <v>45008</v>
      </c>
      <c r="B8484" s="169">
        <v>4661.3999999999996</v>
      </c>
    </row>
    <row r="8485" spans="1:2">
      <c r="A8485" s="170">
        <v>45009</v>
      </c>
      <c r="B8485" s="169">
        <v>4661.3999999999996</v>
      </c>
    </row>
    <row r="8486" spans="1:2">
      <c r="A8486" s="170">
        <v>45010</v>
      </c>
      <c r="B8486" s="169">
        <v>4661.34</v>
      </c>
    </row>
    <row r="8487" spans="1:2">
      <c r="A8487" s="170">
        <v>45011</v>
      </c>
      <c r="B8487" s="169">
        <v>4661.3</v>
      </c>
    </row>
    <row r="8488" spans="1:2">
      <c r="A8488" s="170">
        <v>45012</v>
      </c>
      <c r="B8488" s="169">
        <v>4661.24</v>
      </c>
    </row>
    <row r="8489" spans="1:2">
      <c r="A8489" s="170">
        <v>45013</v>
      </c>
      <c r="B8489" s="169">
        <v>4661.2</v>
      </c>
    </row>
    <row r="8490" spans="1:2">
      <c r="A8490" s="170">
        <v>45014</v>
      </c>
      <c r="B8490" s="169">
        <v>4661.25</v>
      </c>
    </row>
    <row r="8491" spans="1:2">
      <c r="A8491" s="170">
        <v>45015</v>
      </c>
      <c r="B8491" s="169">
        <v>4661.49</v>
      </c>
    </row>
    <row r="8492" spans="1:2">
      <c r="A8492" s="170">
        <v>45016</v>
      </c>
      <c r="B8492" s="169">
        <v>4661.53</v>
      </c>
    </row>
    <row r="8493" spans="1:2">
      <c r="A8493" s="170">
        <v>45017</v>
      </c>
      <c r="B8493" s="169">
        <v>4661.59</v>
      </c>
    </row>
    <row r="8494" spans="1:2">
      <c r="A8494" s="170">
        <v>45018</v>
      </c>
      <c r="B8494" s="169">
        <v>4661.99</v>
      </c>
    </row>
    <row r="8495" spans="1:2">
      <c r="A8495" s="170">
        <v>45019</v>
      </c>
      <c r="B8495" s="169">
        <v>4662.2299999999996</v>
      </c>
    </row>
    <row r="8496" spans="1:2">
      <c r="A8496" s="170">
        <v>45020</v>
      </c>
      <c r="B8496" s="169">
        <v>4662.32</v>
      </c>
    </row>
    <row r="8497" spans="1:2">
      <c r="A8497" s="170">
        <v>45021</v>
      </c>
      <c r="B8497" s="169">
        <v>4662.34</v>
      </c>
    </row>
    <row r="8498" spans="1:2">
      <c r="A8498" s="170">
        <v>45022</v>
      </c>
      <c r="B8498" s="169">
        <v>4662.32</v>
      </c>
    </row>
    <row r="8499" spans="1:2">
      <c r="A8499" s="170">
        <v>45023</v>
      </c>
      <c r="B8499" s="169">
        <v>4662.3</v>
      </c>
    </row>
    <row r="8500" spans="1:2">
      <c r="A8500" s="170">
        <v>45024</v>
      </c>
      <c r="B8500" s="169">
        <v>4662.34</v>
      </c>
    </row>
    <row r="8501" spans="1:2">
      <c r="A8501" s="170">
        <v>45025</v>
      </c>
      <c r="B8501" s="169">
        <v>4662.5200000000004</v>
      </c>
    </row>
    <row r="8502" spans="1:2">
      <c r="A8502" s="170">
        <v>45026</v>
      </c>
      <c r="B8502" s="169">
        <v>4662.8900000000003</v>
      </c>
    </row>
    <row r="8503" spans="1:2">
      <c r="A8503" s="170">
        <v>45027</v>
      </c>
      <c r="B8503" s="169">
        <v>4663.83</v>
      </c>
    </row>
    <row r="8504" spans="1:2">
      <c r="A8504" s="170">
        <v>45028</v>
      </c>
      <c r="B8504" s="169">
        <v>4665.03</v>
      </c>
    </row>
    <row r="8505" spans="1:2">
      <c r="A8505" s="170">
        <v>45029</v>
      </c>
      <c r="B8505" s="169">
        <v>4665.28</v>
      </c>
    </row>
    <row r="8506" spans="1:2">
      <c r="A8506" s="170">
        <v>45030</v>
      </c>
      <c r="B8506" s="169">
        <v>4664.5</v>
      </c>
    </row>
    <row r="8507" spans="1:2">
      <c r="A8507" s="170">
        <v>45031</v>
      </c>
      <c r="B8507" s="169">
        <v>4663.87</v>
      </c>
    </row>
    <row r="8508" spans="1:2">
      <c r="A8508" s="170">
        <v>45032</v>
      </c>
      <c r="B8508" s="169">
        <v>4663.8</v>
      </c>
    </row>
    <row r="8509" spans="1:2">
      <c r="A8509" s="170">
        <v>45033</v>
      </c>
      <c r="B8509" s="169">
        <v>4664.3100000000004</v>
      </c>
    </row>
    <row r="8510" spans="1:2">
      <c r="A8510" s="170">
        <v>45034</v>
      </c>
      <c r="B8510" s="169">
        <v>4664.58</v>
      </c>
    </row>
    <row r="8511" spans="1:2">
      <c r="A8511" s="170">
        <v>45035</v>
      </c>
      <c r="B8511" s="169">
        <v>4664.1000000000004</v>
      </c>
    </row>
    <row r="8512" spans="1:2">
      <c r="A8512" s="170">
        <v>45036</v>
      </c>
      <c r="B8512" s="169">
        <v>4663.83</v>
      </c>
    </row>
    <row r="8513" spans="1:2">
      <c r="A8513" s="170">
        <v>45037</v>
      </c>
      <c r="B8513" s="169">
        <v>4663.6899999999996</v>
      </c>
    </row>
    <row r="8514" spans="1:2">
      <c r="A8514" s="170">
        <v>45038</v>
      </c>
      <c r="B8514" s="169">
        <v>4663.63</v>
      </c>
    </row>
    <row r="8515" spans="1:2">
      <c r="A8515" s="170">
        <v>45039</v>
      </c>
      <c r="B8515" s="169">
        <v>4663.82</v>
      </c>
    </row>
    <row r="8516" spans="1:2">
      <c r="A8516" s="170">
        <v>45040</v>
      </c>
      <c r="B8516" s="169">
        <v>4664.3900000000003</v>
      </c>
    </row>
    <row r="8517" spans="1:2">
      <c r="A8517" s="170">
        <v>45041</v>
      </c>
      <c r="B8517" s="169">
        <v>4664.59</v>
      </c>
    </row>
    <row r="8518" spans="1:2">
      <c r="A8518" s="170">
        <v>45042</v>
      </c>
      <c r="B8518" s="169">
        <v>4664.79</v>
      </c>
    </row>
    <row r="8519" spans="1:2">
      <c r="A8519" s="170">
        <v>45043</v>
      </c>
      <c r="B8519" s="169">
        <v>4664.83</v>
      </c>
    </row>
    <row r="8520" spans="1:2">
      <c r="A8520" s="170">
        <v>45044</v>
      </c>
      <c r="B8520" s="169">
        <v>4664.57</v>
      </c>
    </row>
    <row r="8521" spans="1:2">
      <c r="A8521" s="170">
        <v>45045</v>
      </c>
      <c r="B8521" s="169">
        <v>4664.1000000000004</v>
      </c>
    </row>
    <row r="8522" spans="1:2">
      <c r="A8522" s="170">
        <v>45046</v>
      </c>
      <c r="B8522" s="169">
        <v>4663.9399999999996</v>
      </c>
    </row>
    <row r="8523" spans="1:2">
      <c r="A8523" s="170">
        <v>45047</v>
      </c>
      <c r="B8523" s="169">
        <v>4664.04</v>
      </c>
    </row>
    <row r="8524" spans="1:2">
      <c r="A8524" s="170">
        <v>45048</v>
      </c>
      <c r="B8524" s="169">
        <v>4663.93</v>
      </c>
    </row>
    <row r="8525" spans="1:2">
      <c r="A8525" s="170">
        <v>45049</v>
      </c>
      <c r="B8525" s="169">
        <v>4663.68</v>
      </c>
    </row>
    <row r="8526" spans="1:2">
      <c r="A8526" s="170">
        <v>45050</v>
      </c>
      <c r="B8526" s="169">
        <v>4663.58</v>
      </c>
    </row>
    <row r="8527" spans="1:2">
      <c r="A8527" s="170">
        <v>45051</v>
      </c>
      <c r="B8527" s="169">
        <v>4663.2700000000004</v>
      </c>
    </row>
    <row r="8528" spans="1:2">
      <c r="A8528" s="170">
        <v>45052</v>
      </c>
      <c r="B8528" s="169">
        <v>4663.09</v>
      </c>
    </row>
    <row r="8529" spans="1:2">
      <c r="A8529" s="170">
        <v>45053</v>
      </c>
      <c r="B8529" s="169">
        <v>4663.3900000000003</v>
      </c>
    </row>
    <row r="8530" spans="1:2">
      <c r="A8530" s="170">
        <v>45054</v>
      </c>
      <c r="B8530" s="169">
        <v>4663.53</v>
      </c>
    </row>
    <row r="8531" spans="1:2">
      <c r="A8531" s="170">
        <v>45055</v>
      </c>
      <c r="B8531" s="169">
        <v>4663.46</v>
      </c>
    </row>
    <row r="8532" spans="1:2">
      <c r="A8532" s="170">
        <v>45056</v>
      </c>
      <c r="B8532" s="169">
        <v>4663.46</v>
      </c>
    </row>
    <row r="8533" spans="1:2">
      <c r="A8533" s="170">
        <v>45057</v>
      </c>
      <c r="B8533" s="169">
        <v>4663.47</v>
      </c>
    </row>
    <row r="8534" spans="1:2">
      <c r="A8534" s="170">
        <v>45058</v>
      </c>
      <c r="B8534" s="169">
        <v>4663.46</v>
      </c>
    </row>
    <row r="8535" spans="1:2">
      <c r="A8535" s="170">
        <v>45059</v>
      </c>
      <c r="B8535" s="169">
        <v>4663.3900000000003</v>
      </c>
    </row>
    <row r="8536" spans="1:2">
      <c r="A8536" s="170">
        <v>45060</v>
      </c>
      <c r="B8536" s="169">
        <v>4663.83</v>
      </c>
    </row>
    <row r="8537" spans="1:2">
      <c r="A8537" s="170">
        <v>45061</v>
      </c>
      <c r="B8537" s="169">
        <v>4664.16</v>
      </c>
    </row>
    <row r="8538" spans="1:2">
      <c r="A8538" s="170">
        <v>45062</v>
      </c>
      <c r="B8538" s="169">
        <v>4664.1499999999996</v>
      </c>
    </row>
    <row r="8539" spans="1:2">
      <c r="A8539" s="170">
        <v>45063</v>
      </c>
      <c r="B8539" s="169">
        <v>4664.08</v>
      </c>
    </row>
    <row r="8540" spans="1:2">
      <c r="A8540" s="170">
        <v>45064</v>
      </c>
      <c r="B8540" s="169">
        <v>4663.8</v>
      </c>
    </row>
    <row r="8541" spans="1:2">
      <c r="A8541" s="170">
        <v>45065</v>
      </c>
      <c r="B8541" s="169">
        <v>4663.46</v>
      </c>
    </row>
    <row r="8542" spans="1:2">
      <c r="A8542" s="170">
        <v>45066</v>
      </c>
      <c r="B8542" s="169">
        <v>4663.18</v>
      </c>
    </row>
    <row r="8543" spans="1:2">
      <c r="A8543" s="170">
        <v>45067</v>
      </c>
      <c r="B8543" s="169">
        <v>4662.99</v>
      </c>
    </row>
    <row r="8544" spans="1:2">
      <c r="A8544" s="170">
        <v>45068</v>
      </c>
      <c r="B8544" s="169">
        <v>4662.79</v>
      </c>
    </row>
    <row r="8545" spans="1:2">
      <c r="A8545" s="170">
        <v>45069</v>
      </c>
      <c r="B8545" s="169">
        <v>4663.05</v>
      </c>
    </row>
    <row r="8546" spans="1:2">
      <c r="A8546" s="170">
        <v>45070</v>
      </c>
      <c r="B8546" s="169">
        <v>4663.58</v>
      </c>
    </row>
    <row r="8547" spans="1:2">
      <c r="A8547" s="170">
        <v>45071</v>
      </c>
      <c r="B8547" s="169">
        <v>4663.8500000000004</v>
      </c>
    </row>
    <row r="8548" spans="1:2">
      <c r="A8548" s="170">
        <v>45072</v>
      </c>
      <c r="B8548" s="169">
        <v>4663.46</v>
      </c>
    </row>
    <row r="8549" spans="1:2">
      <c r="A8549" s="170">
        <v>45073</v>
      </c>
      <c r="B8549" s="169">
        <v>4663.0600000000004</v>
      </c>
    </row>
    <row r="8550" spans="1:2">
      <c r="A8550" s="170">
        <v>45074</v>
      </c>
      <c r="B8550" s="169">
        <v>4662.75</v>
      </c>
    </row>
    <row r="8551" spans="1:2">
      <c r="A8551" s="170">
        <v>45075</v>
      </c>
      <c r="B8551" s="169">
        <v>4662.6000000000004</v>
      </c>
    </row>
    <row r="8552" spans="1:2">
      <c r="A8552" s="170">
        <v>45076</v>
      </c>
      <c r="B8552" s="169">
        <v>4662.9399999999996</v>
      </c>
    </row>
    <row r="8553" spans="1:2">
      <c r="A8553" s="170">
        <v>45077</v>
      </c>
      <c r="B8553" s="169">
        <v>4663.29</v>
      </c>
    </row>
    <row r="8554" spans="1:2">
      <c r="A8554" s="170">
        <v>45078</v>
      </c>
      <c r="B8554" s="169">
        <v>4663.57</v>
      </c>
    </row>
    <row r="8555" spans="1:2">
      <c r="A8555" s="170">
        <v>45079</v>
      </c>
      <c r="B8555" s="169">
        <v>4664.6099999999997</v>
      </c>
    </row>
    <row r="8556" spans="1:2">
      <c r="A8556" s="170">
        <v>45080</v>
      </c>
      <c r="B8556" s="169">
        <v>4665.6400000000003</v>
      </c>
    </row>
    <row r="8557" spans="1:2">
      <c r="A8557" s="170">
        <v>45081</v>
      </c>
      <c r="B8557" s="169">
        <v>4666.6000000000004</v>
      </c>
    </row>
    <row r="8558" spans="1:2">
      <c r="A8558" s="170">
        <v>45082</v>
      </c>
      <c r="B8558" s="169">
        <v>4667.5200000000004</v>
      </c>
    </row>
    <row r="8559" spans="1:2">
      <c r="A8559" s="170">
        <v>45083</v>
      </c>
      <c r="B8559" s="169">
        <v>4668.3900000000003</v>
      </c>
    </row>
    <row r="8560" spans="1:2">
      <c r="A8560" s="170">
        <v>45084</v>
      </c>
      <c r="B8560" s="169">
        <v>4669.22</v>
      </c>
    </row>
    <row r="8561" spans="1:2">
      <c r="A8561" s="170">
        <v>45085</v>
      </c>
      <c r="B8561" s="169">
        <v>4669.95</v>
      </c>
    </row>
    <row r="8562" spans="1:2">
      <c r="A8562" s="170">
        <v>45086</v>
      </c>
      <c r="B8562" s="169">
        <v>4670.6400000000003</v>
      </c>
    </row>
    <row r="8563" spans="1:2">
      <c r="A8563" s="170">
        <v>45087</v>
      </c>
      <c r="B8563" s="169">
        <v>4671.25</v>
      </c>
    </row>
    <row r="8564" spans="1:2">
      <c r="A8564" s="170">
        <v>45088</v>
      </c>
      <c r="B8564" s="169">
        <v>4671.8500000000004</v>
      </c>
    </row>
    <row r="8565" spans="1:2">
      <c r="A8565" s="170">
        <v>45089</v>
      </c>
      <c r="B8565" s="169">
        <v>4672.22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482905-E645-374C-98A0-5C8868894175}">
  <dimension ref="A1:CY71"/>
  <sheetViews>
    <sheetView topLeftCell="B1" workbookViewId="0">
      <selection activeCell="CY3" sqref="CY3"/>
    </sheetView>
  </sheetViews>
  <sheetFormatPr defaultColWidth="11" defaultRowHeight="15.5"/>
  <sheetData>
    <row r="1" spans="1:103">
      <c r="B1" t="s">
        <v>2</v>
      </c>
      <c r="C1" t="s">
        <v>3</v>
      </c>
      <c r="D1">
        <v>1</v>
      </c>
      <c r="E1">
        <v>2</v>
      </c>
      <c r="F1">
        <v>3</v>
      </c>
      <c r="G1">
        <v>4</v>
      </c>
      <c r="H1">
        <v>5</v>
      </c>
      <c r="I1">
        <v>6</v>
      </c>
      <c r="J1">
        <v>7</v>
      </c>
      <c r="K1">
        <v>8</v>
      </c>
      <c r="L1">
        <v>9</v>
      </c>
      <c r="M1">
        <v>10</v>
      </c>
      <c r="N1">
        <v>11</v>
      </c>
      <c r="O1">
        <v>12</v>
      </c>
      <c r="P1">
        <v>13</v>
      </c>
      <c r="Q1">
        <v>14</v>
      </c>
      <c r="R1">
        <v>15</v>
      </c>
      <c r="S1">
        <v>16</v>
      </c>
      <c r="T1">
        <v>17</v>
      </c>
      <c r="U1">
        <v>18</v>
      </c>
      <c r="V1">
        <v>19</v>
      </c>
      <c r="W1">
        <v>20</v>
      </c>
      <c r="X1">
        <v>21</v>
      </c>
      <c r="Y1">
        <v>22</v>
      </c>
      <c r="Z1">
        <v>23</v>
      </c>
      <c r="AA1">
        <v>24</v>
      </c>
      <c r="AB1">
        <v>25</v>
      </c>
      <c r="AC1">
        <v>26</v>
      </c>
      <c r="AD1">
        <v>27</v>
      </c>
      <c r="AE1">
        <v>28</v>
      </c>
      <c r="AF1">
        <v>29</v>
      </c>
      <c r="AG1">
        <v>30</v>
      </c>
      <c r="AH1">
        <v>31</v>
      </c>
      <c r="AI1">
        <v>32</v>
      </c>
      <c r="AJ1">
        <v>33</v>
      </c>
      <c r="AK1">
        <v>34</v>
      </c>
      <c r="AL1">
        <v>35</v>
      </c>
      <c r="AM1">
        <v>36</v>
      </c>
      <c r="AN1">
        <v>37</v>
      </c>
      <c r="AO1">
        <v>38</v>
      </c>
      <c r="AP1">
        <v>39</v>
      </c>
      <c r="AQ1">
        <v>40</v>
      </c>
      <c r="AR1">
        <v>41</v>
      </c>
      <c r="AS1">
        <v>42</v>
      </c>
      <c r="AT1">
        <v>43</v>
      </c>
      <c r="AU1">
        <v>44</v>
      </c>
      <c r="AV1">
        <v>45</v>
      </c>
      <c r="AW1">
        <v>46</v>
      </c>
      <c r="AX1">
        <v>47</v>
      </c>
      <c r="AY1">
        <v>48</v>
      </c>
      <c r="AZ1">
        <v>49</v>
      </c>
      <c r="BA1">
        <v>50</v>
      </c>
      <c r="BB1">
        <v>51</v>
      </c>
      <c r="BC1">
        <v>52</v>
      </c>
      <c r="BD1">
        <v>53</v>
      </c>
      <c r="BE1">
        <v>54</v>
      </c>
      <c r="BF1">
        <v>55</v>
      </c>
      <c r="BG1">
        <v>56</v>
      </c>
      <c r="BH1">
        <v>57</v>
      </c>
      <c r="BI1">
        <v>58</v>
      </c>
      <c r="BJ1">
        <v>59</v>
      </c>
      <c r="BK1">
        <v>60</v>
      </c>
      <c r="BL1">
        <v>61</v>
      </c>
      <c r="BM1">
        <v>62</v>
      </c>
      <c r="BN1">
        <v>63</v>
      </c>
      <c r="BO1">
        <v>64</v>
      </c>
      <c r="BP1">
        <v>65</v>
      </c>
      <c r="BQ1">
        <v>66</v>
      </c>
      <c r="BR1">
        <v>67</v>
      </c>
      <c r="BS1">
        <v>68</v>
      </c>
      <c r="BT1">
        <v>69</v>
      </c>
      <c r="BU1">
        <v>70</v>
      </c>
      <c r="BV1">
        <v>71</v>
      </c>
      <c r="BW1">
        <v>72</v>
      </c>
      <c r="BX1">
        <v>73</v>
      </c>
      <c r="BY1">
        <v>74</v>
      </c>
      <c r="BZ1">
        <v>75</v>
      </c>
      <c r="CA1">
        <v>76</v>
      </c>
      <c r="CB1">
        <v>77</v>
      </c>
      <c r="CC1">
        <v>78</v>
      </c>
      <c r="CD1">
        <v>79</v>
      </c>
      <c r="CE1">
        <v>80</v>
      </c>
      <c r="CF1">
        <v>81</v>
      </c>
      <c r="CG1">
        <v>82</v>
      </c>
      <c r="CH1">
        <v>83</v>
      </c>
      <c r="CI1">
        <v>84</v>
      </c>
      <c r="CJ1">
        <v>85</v>
      </c>
      <c r="CK1">
        <v>86</v>
      </c>
      <c r="CL1">
        <v>87</v>
      </c>
      <c r="CM1">
        <v>88</v>
      </c>
      <c r="CN1">
        <v>89</v>
      </c>
      <c r="CO1">
        <v>90</v>
      </c>
      <c r="CP1">
        <v>91</v>
      </c>
      <c r="CQ1">
        <v>92</v>
      </c>
      <c r="CR1">
        <v>93</v>
      </c>
      <c r="CS1">
        <v>94</v>
      </c>
      <c r="CT1">
        <v>95</v>
      </c>
      <c r="CU1">
        <v>96</v>
      </c>
      <c r="CV1">
        <v>97</v>
      </c>
      <c r="CW1">
        <v>98</v>
      </c>
      <c r="CX1">
        <v>99</v>
      </c>
      <c r="CY1">
        <v>100</v>
      </c>
    </row>
    <row r="2" spans="1:103">
      <c r="A2">
        <v>1</v>
      </c>
      <c r="B2" t="s">
        <v>4</v>
      </c>
      <c r="C2">
        <v>1</v>
      </c>
      <c r="D2">
        <v>2.6833162800000001</v>
      </c>
      <c r="E2">
        <v>2.74986576</v>
      </c>
      <c r="F2">
        <v>2.81641524</v>
      </c>
      <c r="G2">
        <v>2.8829647199999999</v>
      </c>
      <c r="H2">
        <v>2.9495141999999999</v>
      </c>
      <c r="I2">
        <v>2.9604603599999999</v>
      </c>
      <c r="J2">
        <v>2.9714065199999999</v>
      </c>
      <c r="K2">
        <v>2.98235268</v>
      </c>
      <c r="L2">
        <v>2.99329884</v>
      </c>
      <c r="M2">
        <v>3.0042450000000001</v>
      </c>
      <c r="N2">
        <v>3.0118200599999998</v>
      </c>
      <c r="O2">
        <v>3.01939512</v>
      </c>
      <c r="P2">
        <v>3.0269701800000002</v>
      </c>
      <c r="Q2">
        <v>3.0345452399999999</v>
      </c>
      <c r="R2">
        <v>3.0421203000000001</v>
      </c>
      <c r="S2">
        <v>3.0650041200000002</v>
      </c>
      <c r="T2">
        <v>3.0878879399999999</v>
      </c>
      <c r="U2">
        <v>3.11077176</v>
      </c>
      <c r="V2">
        <v>3.1336555800000001</v>
      </c>
      <c r="W2">
        <v>3.1565394000000002</v>
      </c>
      <c r="X2">
        <v>3.1813269000000002</v>
      </c>
      <c r="Y2">
        <v>3.2061144000000001</v>
      </c>
      <c r="Z2">
        <v>3.2309019000000001</v>
      </c>
      <c r="AA2">
        <v>3.2556894000000001</v>
      </c>
      <c r="AB2">
        <v>3.2804769</v>
      </c>
      <c r="AC2">
        <v>3.2817063599999998</v>
      </c>
      <c r="AD2">
        <v>3.2829358200000001</v>
      </c>
      <c r="AE2">
        <v>3.2841652799999999</v>
      </c>
      <c r="AF2">
        <v>3.2853947400000001</v>
      </c>
      <c r="AG2">
        <v>3.2866241999999999</v>
      </c>
      <c r="AH2">
        <v>3.3097459800000002</v>
      </c>
      <c r="AI2">
        <v>3.3328677600000001</v>
      </c>
      <c r="AJ2">
        <v>3.3559895399999999</v>
      </c>
      <c r="AK2">
        <v>3.3791113199999998</v>
      </c>
      <c r="AL2">
        <v>3.4022331000000001</v>
      </c>
      <c r="AM2">
        <v>3.4750885199999999</v>
      </c>
      <c r="AN2">
        <v>3.5479439400000001</v>
      </c>
      <c r="AO2">
        <v>3.6207993599999999</v>
      </c>
      <c r="AP2">
        <v>3.6936547800000001</v>
      </c>
      <c r="AQ2">
        <v>3.7665101999999999</v>
      </c>
      <c r="AR2">
        <v>3.7873317000000002</v>
      </c>
      <c r="AS2">
        <v>3.8081532</v>
      </c>
      <c r="AT2">
        <v>3.8289746999999998</v>
      </c>
      <c r="AU2">
        <v>3.8497962000000001</v>
      </c>
      <c r="AV2">
        <v>3.8706176999999999</v>
      </c>
      <c r="AW2">
        <v>3.8756545199999999</v>
      </c>
      <c r="AX2">
        <v>3.8806913399999998</v>
      </c>
      <c r="AY2">
        <v>3.8857281600000002</v>
      </c>
      <c r="AZ2">
        <v>3.8907649800000002</v>
      </c>
      <c r="BA2">
        <v>3.8958018000000001</v>
      </c>
      <c r="BB2">
        <v>3.9165439800000001</v>
      </c>
      <c r="BC2">
        <v>3.9372861600000002</v>
      </c>
      <c r="BD2">
        <v>3.9580283399999998</v>
      </c>
      <c r="BE2">
        <v>3.9787705199999999</v>
      </c>
      <c r="BF2">
        <v>3.9995126999999999</v>
      </c>
      <c r="BG2">
        <v>4.0103795399999997</v>
      </c>
      <c r="BH2">
        <v>4.02124638</v>
      </c>
      <c r="BI2">
        <v>4.0321132200000003</v>
      </c>
      <c r="BJ2">
        <v>4.0429800599999997</v>
      </c>
      <c r="BK2">
        <v>4.0538468999999999</v>
      </c>
      <c r="BL2">
        <v>4.1036995200000002</v>
      </c>
      <c r="BM2">
        <v>4.1535521400000004</v>
      </c>
      <c r="BN2">
        <v>4.2034047599999997</v>
      </c>
      <c r="BO2">
        <v>4.25325738</v>
      </c>
      <c r="BP2">
        <v>4.3031100000000002</v>
      </c>
      <c r="BQ2">
        <v>4.3435235399999996</v>
      </c>
      <c r="BR2">
        <v>4.3839370799999999</v>
      </c>
      <c r="BS2">
        <v>4.4243506200000002</v>
      </c>
      <c r="BT2">
        <v>4.4647641599999996</v>
      </c>
      <c r="BU2">
        <v>4.5051777</v>
      </c>
      <c r="BV2">
        <v>4.5276649200000003</v>
      </c>
      <c r="BW2">
        <v>4.5501521399999998</v>
      </c>
      <c r="BX2">
        <v>4.5726393600000002</v>
      </c>
      <c r="BY2">
        <v>4.5951265799999996</v>
      </c>
      <c r="BZ2">
        <v>4.6176138</v>
      </c>
      <c r="CA2">
        <v>4.7084748599999999</v>
      </c>
      <c r="CB2">
        <v>4.7993359199999999</v>
      </c>
      <c r="CC2">
        <v>4.8901969799999998</v>
      </c>
      <c r="CD2">
        <v>4.9810580399999997</v>
      </c>
      <c r="CE2">
        <v>5.0719190999999997</v>
      </c>
      <c r="CF2">
        <v>5.0938114199999998</v>
      </c>
      <c r="CG2">
        <v>5.1157037399999998</v>
      </c>
      <c r="CH2">
        <v>5.1375960599999999</v>
      </c>
      <c r="CI2">
        <v>5.15948838</v>
      </c>
      <c r="CJ2">
        <v>5.1813807000000001</v>
      </c>
      <c r="CK2">
        <v>5.2103324999999998</v>
      </c>
      <c r="CL2">
        <v>5.2392842999999996</v>
      </c>
      <c r="CM2">
        <v>5.2682361000000002</v>
      </c>
      <c r="CN2">
        <v>5.2971878999999999</v>
      </c>
      <c r="CO2">
        <v>5.3261396999999997</v>
      </c>
      <c r="CP2">
        <v>5.4677258999999996</v>
      </c>
      <c r="CQ2">
        <v>5.6093121000000004</v>
      </c>
      <c r="CR2">
        <v>5.7508983000000002</v>
      </c>
      <c r="CS2">
        <v>5.8924845000000001</v>
      </c>
      <c r="CT2">
        <v>6.0340707</v>
      </c>
      <c r="CU2">
        <v>6.2911071600000001</v>
      </c>
      <c r="CV2">
        <v>6.5481436200000003</v>
      </c>
      <c r="CW2">
        <v>6.8051800800000004</v>
      </c>
      <c r="CX2">
        <v>7.0622165399999997</v>
      </c>
      <c r="CY2">
        <v>7.3192529999999998</v>
      </c>
    </row>
    <row r="3" spans="1:103">
      <c r="A3">
        <v>2</v>
      </c>
      <c r="B3" t="s">
        <v>4</v>
      </c>
      <c r="C3">
        <v>2</v>
      </c>
      <c r="D3">
        <v>2.6156959799999999</v>
      </c>
      <c r="E3">
        <v>2.6612256599999999</v>
      </c>
      <c r="F3">
        <v>2.70675534</v>
      </c>
      <c r="G3">
        <v>2.75228502</v>
      </c>
      <c r="H3">
        <v>2.7978147</v>
      </c>
      <c r="I3">
        <v>2.8425511800000001</v>
      </c>
      <c r="J3">
        <v>2.8872876600000001</v>
      </c>
      <c r="K3">
        <v>2.9320241399999998</v>
      </c>
      <c r="L3">
        <v>2.9767606199999999</v>
      </c>
      <c r="M3">
        <v>3.0214970999999999</v>
      </c>
      <c r="N3">
        <v>3.0313724400000002</v>
      </c>
      <c r="O3">
        <v>3.04124778</v>
      </c>
      <c r="P3">
        <v>3.0511231200000002</v>
      </c>
      <c r="Q3">
        <v>3.06099846</v>
      </c>
      <c r="R3">
        <v>3.0708738000000002</v>
      </c>
      <c r="S3">
        <v>3.0920918999999998</v>
      </c>
      <c r="T3">
        <v>3.1133099999999998</v>
      </c>
      <c r="U3">
        <v>3.1345280999999998</v>
      </c>
      <c r="V3">
        <v>3.1557461999999998</v>
      </c>
      <c r="W3">
        <v>3.1769642999999999</v>
      </c>
      <c r="X3">
        <v>3.1968736199999999</v>
      </c>
      <c r="Y3">
        <v>3.2167829399999999</v>
      </c>
      <c r="Z3">
        <v>3.2366922599999999</v>
      </c>
      <c r="AA3">
        <v>3.2566015799999999</v>
      </c>
      <c r="AB3">
        <v>3.2765108999999999</v>
      </c>
      <c r="AC3">
        <v>3.2771454599999998</v>
      </c>
      <c r="AD3">
        <v>3.2777800199999998</v>
      </c>
      <c r="AE3">
        <v>3.2784145800000002</v>
      </c>
      <c r="AF3">
        <v>3.2790491400000001</v>
      </c>
      <c r="AG3">
        <v>3.2796837000000001</v>
      </c>
      <c r="AH3">
        <v>3.3172417200000002</v>
      </c>
      <c r="AI3">
        <v>3.3547997399999998</v>
      </c>
      <c r="AJ3">
        <v>3.3923577599999999</v>
      </c>
      <c r="AK3">
        <v>3.42991578</v>
      </c>
      <c r="AL3">
        <v>3.4674738000000001</v>
      </c>
      <c r="AM3">
        <v>3.4747712399999999</v>
      </c>
      <c r="AN3">
        <v>3.4820686799999998</v>
      </c>
      <c r="AO3">
        <v>3.4893661200000001</v>
      </c>
      <c r="AP3">
        <v>3.49666356</v>
      </c>
      <c r="AQ3">
        <v>3.5039609999999999</v>
      </c>
      <c r="AR3">
        <v>3.5065388999999998</v>
      </c>
      <c r="AS3">
        <v>3.5091168000000001</v>
      </c>
      <c r="AT3">
        <v>3.5116947000000001</v>
      </c>
      <c r="AU3">
        <v>3.5142726</v>
      </c>
      <c r="AV3">
        <v>3.5168504999999999</v>
      </c>
      <c r="AW3">
        <v>3.5244652200000002</v>
      </c>
      <c r="AX3">
        <v>3.53207994</v>
      </c>
      <c r="AY3">
        <v>3.5396946599999999</v>
      </c>
      <c r="AZ3">
        <v>3.5473093800000002</v>
      </c>
      <c r="BA3">
        <v>3.5549241</v>
      </c>
      <c r="BB3">
        <v>3.5642838600000002</v>
      </c>
      <c r="BC3">
        <v>3.5736436199999999</v>
      </c>
      <c r="BD3">
        <v>3.5830033800000001</v>
      </c>
      <c r="BE3">
        <v>3.5923631399999998</v>
      </c>
      <c r="BF3">
        <v>3.6017228999999999</v>
      </c>
      <c r="BG3">
        <v>3.62000616</v>
      </c>
      <c r="BH3">
        <v>3.63828942</v>
      </c>
      <c r="BI3">
        <v>3.65657268</v>
      </c>
      <c r="BJ3">
        <v>3.67485594</v>
      </c>
      <c r="BK3">
        <v>3.6931392000000001</v>
      </c>
      <c r="BL3">
        <v>3.7029352200000001</v>
      </c>
      <c r="BM3">
        <v>3.7127312400000001</v>
      </c>
      <c r="BN3">
        <v>3.7225272600000001</v>
      </c>
      <c r="BO3">
        <v>3.7323232800000001</v>
      </c>
      <c r="BP3">
        <v>3.7421193000000001</v>
      </c>
      <c r="BQ3">
        <v>3.83262342</v>
      </c>
      <c r="BR3">
        <v>3.9231275399999999</v>
      </c>
      <c r="BS3">
        <v>4.0136316599999997</v>
      </c>
      <c r="BT3">
        <v>4.10413578</v>
      </c>
      <c r="BU3">
        <v>4.1946399000000003</v>
      </c>
      <c r="BV3">
        <v>4.2227984999999997</v>
      </c>
      <c r="BW3">
        <v>4.2509570999999999</v>
      </c>
      <c r="BX3">
        <v>4.2791157000000002</v>
      </c>
      <c r="BY3">
        <v>4.3072742999999996</v>
      </c>
      <c r="BZ3">
        <v>4.3354328999999998</v>
      </c>
      <c r="CA3">
        <v>4.3550646000000004</v>
      </c>
      <c r="CB3">
        <v>4.3746963000000001</v>
      </c>
      <c r="CC3">
        <v>4.3943279999999998</v>
      </c>
      <c r="CD3">
        <v>4.4139597000000004</v>
      </c>
      <c r="CE3">
        <v>4.4335914000000001</v>
      </c>
      <c r="CF3">
        <v>4.4479483200000001</v>
      </c>
      <c r="CG3">
        <v>4.4623052400000001</v>
      </c>
      <c r="CH3">
        <v>4.4766621600000001</v>
      </c>
      <c r="CI3">
        <v>4.4910190800000001</v>
      </c>
      <c r="CJ3">
        <v>4.505376</v>
      </c>
      <c r="CK3">
        <v>4.6510075200000003</v>
      </c>
      <c r="CL3">
        <v>4.7966390399999996</v>
      </c>
      <c r="CM3">
        <v>4.9422705599999999</v>
      </c>
      <c r="CN3">
        <v>5.0879020800000001</v>
      </c>
      <c r="CO3">
        <v>5.2335336000000003</v>
      </c>
      <c r="CP3">
        <v>5.4186664799999997</v>
      </c>
      <c r="CQ3">
        <v>5.60379936</v>
      </c>
      <c r="CR3">
        <v>5.7889322400000003</v>
      </c>
      <c r="CS3">
        <v>5.9740651199999997</v>
      </c>
      <c r="CT3">
        <v>6.159198</v>
      </c>
      <c r="CU3">
        <v>6.9905112600000097</v>
      </c>
      <c r="CV3">
        <v>7.8218245199999998</v>
      </c>
      <c r="CW3">
        <v>8.6531377799999998</v>
      </c>
      <c r="CX3">
        <v>9.4844510399999997</v>
      </c>
      <c r="CY3">
        <v>10.3157643</v>
      </c>
    </row>
    <row r="4" spans="1:103">
      <c r="A4">
        <v>3</v>
      </c>
      <c r="B4" t="s">
        <v>4</v>
      </c>
      <c r="C4">
        <v>3</v>
      </c>
      <c r="D4">
        <v>3.6814791599999999</v>
      </c>
      <c r="E4">
        <v>3.7318870199999998</v>
      </c>
      <c r="F4">
        <v>3.7822948799999998</v>
      </c>
      <c r="G4">
        <v>3.8327027400000002</v>
      </c>
      <c r="H4">
        <v>3.8831106000000002</v>
      </c>
      <c r="I4">
        <v>3.9351445200000001</v>
      </c>
      <c r="J4">
        <v>3.9871784400000001</v>
      </c>
      <c r="K4">
        <v>4.0392123599999996</v>
      </c>
      <c r="L4">
        <v>4.09124628</v>
      </c>
      <c r="M4">
        <v>4.1432802000000004</v>
      </c>
      <c r="N4">
        <v>4.1477221200000001</v>
      </c>
      <c r="O4">
        <v>4.1521640399999997</v>
      </c>
      <c r="P4">
        <v>4.1566059600000003</v>
      </c>
      <c r="Q4">
        <v>4.1610478799999999</v>
      </c>
      <c r="R4">
        <v>4.1654897999999996</v>
      </c>
      <c r="S4">
        <v>4.1707645800000002</v>
      </c>
      <c r="T4">
        <v>4.1760393599999999</v>
      </c>
      <c r="U4">
        <v>4.1813141399999996</v>
      </c>
      <c r="V4">
        <v>4.1865889200000002</v>
      </c>
      <c r="W4">
        <v>4.1918636999999999</v>
      </c>
      <c r="X4">
        <v>4.2279146399999998</v>
      </c>
      <c r="Y4">
        <v>4.2639655799999998</v>
      </c>
      <c r="Z4">
        <v>4.3000165199999998</v>
      </c>
      <c r="AA4">
        <v>4.3360674599999998</v>
      </c>
      <c r="AB4">
        <v>4.3721183999999997</v>
      </c>
      <c r="AC4">
        <v>4.3938520800000003</v>
      </c>
      <c r="AD4">
        <v>4.4155857599999999</v>
      </c>
      <c r="AE4">
        <v>4.4373194399999996</v>
      </c>
      <c r="AF4">
        <v>4.4590531200000001</v>
      </c>
      <c r="AG4">
        <v>4.4807867999999997</v>
      </c>
      <c r="AH4">
        <v>4.4889171000000001</v>
      </c>
      <c r="AI4">
        <v>4.4970473999999996</v>
      </c>
      <c r="AJ4">
        <v>4.5051777</v>
      </c>
      <c r="AK4">
        <v>4.5133080000000003</v>
      </c>
      <c r="AL4">
        <v>4.5214382999999998</v>
      </c>
      <c r="AM4">
        <v>4.5363901200000001</v>
      </c>
      <c r="AN4">
        <v>4.5513419400000004</v>
      </c>
      <c r="AO4">
        <v>4.5662937599999998</v>
      </c>
      <c r="AP4">
        <v>4.58124558</v>
      </c>
      <c r="AQ4">
        <v>4.5961974000000003</v>
      </c>
      <c r="AR4">
        <v>4.6050019200000003</v>
      </c>
      <c r="AS4">
        <v>4.6138064400000003</v>
      </c>
      <c r="AT4">
        <v>4.6226109600000003</v>
      </c>
      <c r="AU4">
        <v>4.6314154800000003</v>
      </c>
      <c r="AV4">
        <v>4.6402200000000002</v>
      </c>
      <c r="AW4">
        <v>4.7432963399999997</v>
      </c>
      <c r="AX4">
        <v>4.84637268</v>
      </c>
      <c r="AY4">
        <v>4.9494490200000003</v>
      </c>
      <c r="AZ4">
        <v>5.0525253599999997</v>
      </c>
      <c r="BA4">
        <v>5.1556017000000001</v>
      </c>
      <c r="BB4">
        <v>5.1986724600000001</v>
      </c>
      <c r="BC4">
        <v>5.24174322</v>
      </c>
      <c r="BD4">
        <v>5.28481398</v>
      </c>
      <c r="BE4">
        <v>5.32788474</v>
      </c>
      <c r="BF4">
        <v>5.3709555</v>
      </c>
      <c r="BG4">
        <v>5.3894767200000002</v>
      </c>
      <c r="BH4">
        <v>5.4079979399999996</v>
      </c>
      <c r="BI4">
        <v>5.4265191599999998</v>
      </c>
      <c r="BJ4">
        <v>5.44504038</v>
      </c>
      <c r="BK4">
        <v>5.4635616000000002</v>
      </c>
      <c r="BL4">
        <v>5.4728420399999997</v>
      </c>
      <c r="BM4">
        <v>5.4821224800000001</v>
      </c>
      <c r="BN4">
        <v>5.4914029199999996</v>
      </c>
      <c r="BO4">
        <v>5.50068336</v>
      </c>
      <c r="BP4">
        <v>5.5099638000000004</v>
      </c>
      <c r="BQ4">
        <v>5.7116349</v>
      </c>
      <c r="BR4">
        <v>5.9133060000000004</v>
      </c>
      <c r="BS4">
        <v>6.1149770999999999</v>
      </c>
      <c r="BT4">
        <v>6.3166482000000004</v>
      </c>
      <c r="BU4">
        <v>6.5183192999999999</v>
      </c>
      <c r="BV4">
        <v>6.5339453399999998</v>
      </c>
      <c r="BW4">
        <v>6.5495713799999997</v>
      </c>
      <c r="BX4">
        <v>6.5651974199999996</v>
      </c>
      <c r="BY4">
        <v>6.5808234600000004</v>
      </c>
      <c r="BZ4">
        <v>6.5964495000000003</v>
      </c>
      <c r="CA4">
        <v>6.6160018799999998</v>
      </c>
      <c r="CB4">
        <v>6.6355542600000001</v>
      </c>
      <c r="CC4">
        <v>6.6551066399999996</v>
      </c>
      <c r="CD4">
        <v>6.67465902</v>
      </c>
      <c r="CE4">
        <v>6.6942114000000004</v>
      </c>
      <c r="CF4">
        <v>6.8472989999999996</v>
      </c>
      <c r="CG4">
        <v>7.0003865999999997</v>
      </c>
      <c r="CH4">
        <v>7.1534741999999998</v>
      </c>
      <c r="CI4">
        <v>7.3065617999999999</v>
      </c>
      <c r="CJ4">
        <v>7.4596494</v>
      </c>
      <c r="CK4">
        <v>7.4905841999999998</v>
      </c>
      <c r="CL4">
        <v>7.5215189999999996</v>
      </c>
      <c r="CM4">
        <v>7.5524538000000003</v>
      </c>
      <c r="CN4">
        <v>7.5833886000000001</v>
      </c>
      <c r="CO4">
        <v>7.6143234</v>
      </c>
      <c r="CP4">
        <v>7.6903119599999998</v>
      </c>
      <c r="CQ4">
        <v>7.7663005199999997</v>
      </c>
      <c r="CR4">
        <v>7.8422890799999996</v>
      </c>
      <c r="CS4">
        <v>7.9182776400000003</v>
      </c>
      <c r="CT4">
        <v>7.9942662000000002</v>
      </c>
      <c r="CU4">
        <v>10.97098716</v>
      </c>
      <c r="CV4">
        <v>13.94770812</v>
      </c>
      <c r="CW4">
        <v>16.924429079999999</v>
      </c>
      <c r="CX4">
        <v>19.901150040000001</v>
      </c>
      <c r="CY4">
        <v>22.877870999999999</v>
      </c>
    </row>
    <row r="5" spans="1:103">
      <c r="A5">
        <v>4</v>
      </c>
      <c r="B5" t="s">
        <v>4</v>
      </c>
      <c r="C5">
        <v>4</v>
      </c>
      <c r="D5">
        <v>3.7090032000000002</v>
      </c>
      <c r="E5">
        <v>3.7799946000000002</v>
      </c>
      <c r="F5">
        <v>3.8509859999999998</v>
      </c>
      <c r="G5">
        <v>3.9219773999999998</v>
      </c>
      <c r="H5">
        <v>3.9929687999999999</v>
      </c>
      <c r="I5">
        <v>4.2766567799999997</v>
      </c>
      <c r="J5">
        <v>4.5603447600000004</v>
      </c>
      <c r="K5">
        <v>4.8440327400000003</v>
      </c>
      <c r="L5">
        <v>5.1277207200000001</v>
      </c>
      <c r="M5">
        <v>5.4114087</v>
      </c>
      <c r="N5">
        <v>5.4378222599999999</v>
      </c>
      <c r="O5">
        <v>5.4642358199999999</v>
      </c>
      <c r="P5">
        <v>5.4906493799999998</v>
      </c>
      <c r="Q5">
        <v>5.5170629399999997</v>
      </c>
      <c r="R5">
        <v>5.5434764999999997</v>
      </c>
      <c r="S5">
        <v>5.5607286</v>
      </c>
      <c r="T5">
        <v>5.5779807000000003</v>
      </c>
      <c r="U5">
        <v>5.5952327999999998</v>
      </c>
      <c r="V5">
        <v>5.6124849000000001</v>
      </c>
      <c r="W5">
        <v>5.6297370000000004</v>
      </c>
      <c r="X5">
        <v>5.6366775000000002</v>
      </c>
      <c r="Y5">
        <v>5.643618</v>
      </c>
      <c r="Z5">
        <v>5.6505584999999998</v>
      </c>
      <c r="AA5">
        <v>5.6574989999999996</v>
      </c>
      <c r="AB5">
        <v>5.6644395000000003</v>
      </c>
      <c r="AC5">
        <v>5.7736234800000004</v>
      </c>
      <c r="AD5">
        <v>5.8828074600000004</v>
      </c>
      <c r="AE5">
        <v>5.9919914399999996</v>
      </c>
      <c r="AF5">
        <v>6.1011754199999997</v>
      </c>
      <c r="AG5">
        <v>6.2103593999999998</v>
      </c>
      <c r="AH5">
        <v>6.2113509000000002</v>
      </c>
      <c r="AI5">
        <v>6.2123423999999998</v>
      </c>
      <c r="AJ5">
        <v>6.2133339000000003</v>
      </c>
      <c r="AK5">
        <v>6.2143253999999999</v>
      </c>
      <c r="AL5">
        <v>6.2153169000000004</v>
      </c>
      <c r="AM5">
        <v>6.2184500399999996</v>
      </c>
      <c r="AN5">
        <v>6.2215831799999997</v>
      </c>
      <c r="AO5">
        <v>6.2247163199999997</v>
      </c>
      <c r="AP5">
        <v>6.2278494599999998</v>
      </c>
      <c r="AQ5">
        <v>6.2309825999999999</v>
      </c>
      <c r="AR5">
        <v>6.2497021200000002</v>
      </c>
      <c r="AS5">
        <v>6.2684216399999997</v>
      </c>
      <c r="AT5">
        <v>6.28714116</v>
      </c>
      <c r="AU5">
        <v>6.3058606800000003</v>
      </c>
      <c r="AV5">
        <v>6.3245801999999998</v>
      </c>
      <c r="AW5">
        <v>6.6781887600000003</v>
      </c>
      <c r="AX5">
        <v>7.0317973199999999</v>
      </c>
      <c r="AY5">
        <v>7.3854058800000004</v>
      </c>
      <c r="AZ5">
        <v>7.7390144400000001</v>
      </c>
      <c r="BA5">
        <v>8.0926229999999997</v>
      </c>
      <c r="BB5">
        <v>8.3165037000000002</v>
      </c>
      <c r="BC5">
        <v>8.5403844000000007</v>
      </c>
      <c r="BD5">
        <v>8.7642650999999994</v>
      </c>
      <c r="BE5">
        <v>8.9881457999999999</v>
      </c>
      <c r="BF5">
        <v>9.2120265000000003</v>
      </c>
      <c r="BG5">
        <v>9.2744909999999994</v>
      </c>
      <c r="BH5">
        <v>9.3369555000000002</v>
      </c>
      <c r="BI5">
        <v>9.3994199999999992</v>
      </c>
      <c r="BJ5">
        <v>9.4618845</v>
      </c>
      <c r="BK5">
        <v>9.5243490000000008</v>
      </c>
      <c r="BL5">
        <v>9.6441222</v>
      </c>
      <c r="BM5">
        <v>9.7638953999999991</v>
      </c>
      <c r="BN5">
        <v>9.8836686</v>
      </c>
      <c r="BO5">
        <v>10.003441799999999</v>
      </c>
      <c r="BP5">
        <v>10.123215</v>
      </c>
      <c r="BQ5">
        <v>10.268767199999999</v>
      </c>
      <c r="BR5">
        <v>10.4143194</v>
      </c>
      <c r="BS5">
        <v>10.559871599999999</v>
      </c>
      <c r="BT5">
        <v>10.7054238</v>
      </c>
      <c r="BU5">
        <v>10.850975999999999</v>
      </c>
      <c r="BV5">
        <v>11.180748899999999</v>
      </c>
      <c r="BW5">
        <v>11.510521799999999</v>
      </c>
      <c r="BX5">
        <v>11.840294699999999</v>
      </c>
      <c r="BY5">
        <v>12.170067599999999</v>
      </c>
      <c r="BZ5">
        <v>12.499840499999999</v>
      </c>
      <c r="CA5">
        <v>13.16898402</v>
      </c>
      <c r="CB5">
        <v>13.83812754</v>
      </c>
      <c r="CC5">
        <v>14.507271060000001</v>
      </c>
      <c r="CD5">
        <v>15.176414579999999</v>
      </c>
      <c r="CE5">
        <v>15.8455581</v>
      </c>
      <c r="CF5">
        <v>16.109812680000001</v>
      </c>
      <c r="CG5">
        <v>16.37406726</v>
      </c>
      <c r="CH5">
        <v>16.63832184</v>
      </c>
      <c r="CI5">
        <v>16.902576419999999</v>
      </c>
      <c r="CJ5">
        <v>17.166830999999998</v>
      </c>
      <c r="CK5">
        <v>18.121447199999999</v>
      </c>
      <c r="CL5">
        <v>19.076063399999999</v>
      </c>
      <c r="CM5">
        <v>20.030679599999999</v>
      </c>
      <c r="CN5">
        <v>20.985295799999999</v>
      </c>
      <c r="CO5">
        <v>21.939912</v>
      </c>
      <c r="CP5">
        <v>22.300421400000001</v>
      </c>
      <c r="CQ5">
        <v>22.660930799999999</v>
      </c>
      <c r="CR5">
        <v>23.021440200000001</v>
      </c>
      <c r="CS5">
        <v>23.381949599999999</v>
      </c>
      <c r="CT5">
        <v>23.742459</v>
      </c>
      <c r="CU5">
        <v>25.124213399999999</v>
      </c>
      <c r="CV5">
        <v>26.505967800000001</v>
      </c>
      <c r="CW5">
        <v>27.887722199999999</v>
      </c>
      <c r="CX5">
        <v>29.269476600000001</v>
      </c>
      <c r="CY5">
        <v>30.651230999999999</v>
      </c>
    </row>
    <row r="6" spans="1:103">
      <c r="A6">
        <v>5</v>
      </c>
      <c r="B6" t="s">
        <v>4</v>
      </c>
      <c r="C6">
        <v>5</v>
      </c>
      <c r="D6">
        <v>4.5205657800000001</v>
      </c>
      <c r="E6">
        <v>4.6426392600000002</v>
      </c>
      <c r="F6">
        <v>4.7647127400000002</v>
      </c>
      <c r="G6">
        <v>4.8867862200000003</v>
      </c>
      <c r="H6">
        <v>5.0088597000000004</v>
      </c>
      <c r="I6">
        <v>5.0335678799999997</v>
      </c>
      <c r="J6">
        <v>5.0582760599999999</v>
      </c>
      <c r="K6">
        <v>5.08298424</v>
      </c>
      <c r="L6">
        <v>5.1076924200000002</v>
      </c>
      <c r="M6">
        <v>5.1324006000000004</v>
      </c>
      <c r="N6">
        <v>5.2071597000000001</v>
      </c>
      <c r="O6">
        <v>5.2819187999999997</v>
      </c>
      <c r="P6">
        <v>5.3566779000000002</v>
      </c>
      <c r="Q6">
        <v>5.4314369999999998</v>
      </c>
      <c r="R6">
        <v>5.5061961000000004</v>
      </c>
      <c r="S6">
        <v>5.5923376200000003</v>
      </c>
      <c r="T6">
        <v>5.6784791400000003</v>
      </c>
      <c r="U6">
        <v>5.7646206600000003</v>
      </c>
      <c r="V6">
        <v>5.8507621800000003</v>
      </c>
      <c r="W6">
        <v>5.9369037000000002</v>
      </c>
      <c r="X6">
        <v>5.9591133000000003</v>
      </c>
      <c r="Y6">
        <v>5.9813229000000003</v>
      </c>
      <c r="Z6">
        <v>6.0035325000000004</v>
      </c>
      <c r="AA6">
        <v>6.0257421000000004</v>
      </c>
      <c r="AB6">
        <v>6.0479516999999996</v>
      </c>
      <c r="AC6">
        <v>6.1347674400000001</v>
      </c>
      <c r="AD6">
        <v>6.2215831799999997</v>
      </c>
      <c r="AE6">
        <v>6.3083989200000001</v>
      </c>
      <c r="AF6">
        <v>6.3952146599999997</v>
      </c>
      <c r="AG6">
        <v>6.4820304000000002</v>
      </c>
      <c r="AH6">
        <v>6.5066195999999996</v>
      </c>
      <c r="AI6">
        <v>6.5312087999999999</v>
      </c>
      <c r="AJ6">
        <v>6.5557980000000002</v>
      </c>
      <c r="AK6">
        <v>6.5803871999999997</v>
      </c>
      <c r="AL6">
        <v>6.6049764</v>
      </c>
      <c r="AM6">
        <v>6.7117411200000001</v>
      </c>
      <c r="AN6">
        <v>6.8185058400000003</v>
      </c>
      <c r="AO6">
        <v>6.9252705600000004</v>
      </c>
      <c r="AP6">
        <v>7.0320352799999997</v>
      </c>
      <c r="AQ6">
        <v>7.1387999999999998</v>
      </c>
      <c r="AR6">
        <v>7.2697573200000001</v>
      </c>
      <c r="AS6">
        <v>7.4007146400000003</v>
      </c>
      <c r="AT6">
        <v>7.5316719599999997</v>
      </c>
      <c r="AU6">
        <v>7.66262928</v>
      </c>
      <c r="AV6">
        <v>7.7935866000000003</v>
      </c>
      <c r="AW6">
        <v>7.9180396799999997</v>
      </c>
      <c r="AX6">
        <v>8.04249276</v>
      </c>
      <c r="AY6">
        <v>8.1669458400000003</v>
      </c>
      <c r="AZ6">
        <v>8.2913989200000007</v>
      </c>
      <c r="BA6">
        <v>8.4158519999999992</v>
      </c>
      <c r="BB6">
        <v>8.7192509999999999</v>
      </c>
      <c r="BC6">
        <v>9.0226500000000005</v>
      </c>
      <c r="BD6">
        <v>9.3260489999999994</v>
      </c>
      <c r="BE6">
        <v>9.629448</v>
      </c>
      <c r="BF6">
        <v>9.9328470000000006</v>
      </c>
      <c r="BG6">
        <v>9.9506940000000004</v>
      </c>
      <c r="BH6">
        <v>9.9685410000000001</v>
      </c>
      <c r="BI6">
        <v>9.9863879999999998</v>
      </c>
      <c r="BJ6">
        <v>10.004235</v>
      </c>
      <c r="BK6">
        <v>10.022081999999999</v>
      </c>
      <c r="BL6">
        <v>10.043498400000001</v>
      </c>
      <c r="BM6">
        <v>10.0649148</v>
      </c>
      <c r="BN6">
        <v>10.0863312</v>
      </c>
      <c r="BO6">
        <v>10.1077476</v>
      </c>
      <c r="BP6">
        <v>10.129163999999999</v>
      </c>
      <c r="BQ6">
        <v>10.945763400000001</v>
      </c>
      <c r="BR6">
        <v>11.7623628</v>
      </c>
      <c r="BS6">
        <v>12.578962199999999</v>
      </c>
      <c r="BT6">
        <v>13.395561600000001</v>
      </c>
      <c r="BU6">
        <v>14.212161</v>
      </c>
      <c r="BV6">
        <v>14.302585799999999</v>
      </c>
      <c r="BW6">
        <v>14.3930106</v>
      </c>
      <c r="BX6">
        <v>14.483435399999999</v>
      </c>
      <c r="BY6">
        <v>14.5738602</v>
      </c>
      <c r="BZ6">
        <v>14.664285</v>
      </c>
      <c r="CA6">
        <v>14.744398199999999</v>
      </c>
      <c r="CB6">
        <v>14.8245114</v>
      </c>
      <c r="CC6">
        <v>14.9046246</v>
      </c>
      <c r="CD6">
        <v>14.9847378</v>
      </c>
      <c r="CE6">
        <v>15.064851000000001</v>
      </c>
      <c r="CF6">
        <v>16.397030399999998</v>
      </c>
      <c r="CG6">
        <v>17.7292098</v>
      </c>
      <c r="CH6">
        <v>19.061389200000001</v>
      </c>
      <c r="CI6">
        <v>20.393568599999998</v>
      </c>
      <c r="CJ6">
        <v>21.725747999999999</v>
      </c>
      <c r="CK6">
        <v>21.733283400000001</v>
      </c>
      <c r="CL6">
        <v>21.7408188</v>
      </c>
      <c r="CM6">
        <v>21.748354200000001</v>
      </c>
      <c r="CN6">
        <v>21.7558896</v>
      </c>
      <c r="CO6">
        <v>21.763425000000002</v>
      </c>
      <c r="CP6">
        <v>22.690279199999999</v>
      </c>
      <c r="CQ6">
        <v>23.6171334</v>
      </c>
      <c r="CR6">
        <v>24.543987600000001</v>
      </c>
      <c r="CS6">
        <v>25.470841799999999</v>
      </c>
      <c r="CT6">
        <v>26.397696</v>
      </c>
      <c r="CU6">
        <v>30.444998999999999</v>
      </c>
      <c r="CV6">
        <v>34.492302000000002</v>
      </c>
      <c r="CW6">
        <v>38.539605000000002</v>
      </c>
      <c r="CX6">
        <v>42.586908000000001</v>
      </c>
      <c r="CY6">
        <v>46.634211000000001</v>
      </c>
    </row>
    <row r="7" spans="1:103">
      <c r="A7">
        <v>6</v>
      </c>
      <c r="B7" t="s">
        <v>4</v>
      </c>
      <c r="C7">
        <v>6</v>
      </c>
      <c r="D7">
        <v>3.3570207000000001</v>
      </c>
      <c r="E7">
        <v>3.3893436000000001</v>
      </c>
      <c r="F7">
        <v>3.4216665000000002</v>
      </c>
      <c r="G7">
        <v>3.4539894000000002</v>
      </c>
      <c r="H7">
        <v>3.4863122999999998</v>
      </c>
      <c r="I7">
        <v>3.5659495799999998</v>
      </c>
      <c r="J7">
        <v>3.6455868599999999</v>
      </c>
      <c r="K7">
        <v>3.7252241399999999</v>
      </c>
      <c r="L7">
        <v>3.8048614199999999</v>
      </c>
      <c r="M7">
        <v>3.8844987</v>
      </c>
      <c r="N7">
        <v>3.92090658</v>
      </c>
      <c r="O7">
        <v>3.9573144600000001</v>
      </c>
      <c r="P7">
        <v>3.9937223400000001</v>
      </c>
      <c r="Q7">
        <v>4.0301302200000002</v>
      </c>
      <c r="R7">
        <v>4.0665380999999998</v>
      </c>
      <c r="S7">
        <v>4.0849403400000002</v>
      </c>
      <c r="T7">
        <v>4.1033425799999996</v>
      </c>
      <c r="U7">
        <v>4.12174482</v>
      </c>
      <c r="V7">
        <v>4.1401470600000003</v>
      </c>
      <c r="W7">
        <v>4.1585492999999998</v>
      </c>
      <c r="X7">
        <v>4.2044755800000004</v>
      </c>
      <c r="Y7">
        <v>4.2504018600000002</v>
      </c>
      <c r="Z7">
        <v>4.29632814</v>
      </c>
      <c r="AA7">
        <v>4.3422544199999997</v>
      </c>
      <c r="AB7">
        <v>4.3881807000000004</v>
      </c>
      <c r="AC7">
        <v>4.4114214599999997</v>
      </c>
      <c r="AD7">
        <v>4.4346622199999999</v>
      </c>
      <c r="AE7">
        <v>4.4579029800000001</v>
      </c>
      <c r="AF7">
        <v>4.4811437400000003</v>
      </c>
      <c r="AG7">
        <v>4.5043844999999996</v>
      </c>
      <c r="AH7">
        <v>4.5044241600000001</v>
      </c>
      <c r="AI7">
        <v>4.5044638199999998</v>
      </c>
      <c r="AJ7">
        <v>4.5045034800000003</v>
      </c>
      <c r="AK7">
        <v>4.50454314</v>
      </c>
      <c r="AL7">
        <v>4.5045827999999997</v>
      </c>
      <c r="AM7">
        <v>4.7158516199999996</v>
      </c>
      <c r="AN7">
        <v>4.9271204400000004</v>
      </c>
      <c r="AO7">
        <v>5.1383892600000003</v>
      </c>
      <c r="AP7">
        <v>5.3496580800000002</v>
      </c>
      <c r="AQ7">
        <v>5.5609269000000001</v>
      </c>
      <c r="AR7">
        <v>5.6029665</v>
      </c>
      <c r="AS7">
        <v>5.6450060999999998</v>
      </c>
      <c r="AT7">
        <v>5.6870456999999996</v>
      </c>
      <c r="AU7">
        <v>5.7290853000000004</v>
      </c>
      <c r="AV7">
        <v>5.7711249000000002</v>
      </c>
      <c r="AW7">
        <v>5.8146319200000001</v>
      </c>
      <c r="AX7">
        <v>5.8581389399999999</v>
      </c>
      <c r="AY7">
        <v>5.9016459599999997</v>
      </c>
      <c r="AZ7">
        <v>5.9451529799999996</v>
      </c>
      <c r="BA7">
        <v>5.9886600000000003</v>
      </c>
      <c r="BB7">
        <v>6.0093228600000002</v>
      </c>
      <c r="BC7">
        <v>6.02998572</v>
      </c>
      <c r="BD7">
        <v>6.0506485799999998</v>
      </c>
      <c r="BE7">
        <v>6.0713114399999997</v>
      </c>
      <c r="BF7">
        <v>6.0919743000000004</v>
      </c>
      <c r="BG7">
        <v>6.1031980800000003</v>
      </c>
      <c r="BH7">
        <v>6.1144218600000002</v>
      </c>
      <c r="BI7">
        <v>6.1256456400000001</v>
      </c>
      <c r="BJ7">
        <v>6.13686942</v>
      </c>
      <c r="BK7">
        <v>6.1480931999999999</v>
      </c>
      <c r="BL7">
        <v>6.1891413000000002</v>
      </c>
      <c r="BM7">
        <v>6.2301894000000004</v>
      </c>
      <c r="BN7">
        <v>6.2712374999999998</v>
      </c>
      <c r="BO7">
        <v>6.3122856000000001</v>
      </c>
      <c r="BP7">
        <v>6.3533337000000003</v>
      </c>
      <c r="BQ7">
        <v>6.6815201999999996</v>
      </c>
      <c r="BR7">
        <v>7.0097066999999997</v>
      </c>
      <c r="BS7">
        <v>7.3378931999999999</v>
      </c>
      <c r="BT7">
        <v>7.6660797000000001</v>
      </c>
      <c r="BU7">
        <v>7.9942662000000002</v>
      </c>
      <c r="BV7">
        <v>8.0476485600000007</v>
      </c>
      <c r="BW7">
        <v>8.1010309199999995</v>
      </c>
      <c r="BX7">
        <v>8.15441328</v>
      </c>
      <c r="BY7">
        <v>8.2077956400000005</v>
      </c>
      <c r="BZ7">
        <v>8.2611779999999992</v>
      </c>
      <c r="CA7">
        <v>8.6954550000000008</v>
      </c>
      <c r="CB7">
        <v>9.1297320000000006</v>
      </c>
      <c r="CC7">
        <v>9.5640090000000004</v>
      </c>
      <c r="CD7">
        <v>9.9982860000000002</v>
      </c>
      <c r="CE7">
        <v>10.432563</v>
      </c>
      <c r="CF7">
        <v>10.515452399999999</v>
      </c>
      <c r="CG7">
        <v>10.5983418</v>
      </c>
      <c r="CH7">
        <v>10.681231199999999</v>
      </c>
      <c r="CI7">
        <v>10.7641206</v>
      </c>
      <c r="CJ7">
        <v>10.847009999999999</v>
      </c>
      <c r="CK7">
        <v>10.9037238</v>
      </c>
      <c r="CL7">
        <v>10.960437600000001</v>
      </c>
      <c r="CM7">
        <v>11.017151399999999</v>
      </c>
      <c r="CN7">
        <v>11.0738652</v>
      </c>
      <c r="CO7">
        <v>11.130579000000001</v>
      </c>
      <c r="CP7">
        <v>11.9463852</v>
      </c>
      <c r="CQ7">
        <v>12.762191400000001</v>
      </c>
      <c r="CR7">
        <v>13.5779976</v>
      </c>
      <c r="CS7">
        <v>14.393803800000001</v>
      </c>
      <c r="CT7">
        <v>15.20961</v>
      </c>
      <c r="CU7">
        <v>18.4419</v>
      </c>
      <c r="CV7">
        <v>21.674189999999999</v>
      </c>
      <c r="CW7">
        <v>24.906479999999998</v>
      </c>
      <c r="CX7">
        <v>28.138770000000001</v>
      </c>
      <c r="CY7">
        <v>31.37106</v>
      </c>
    </row>
    <row r="8" spans="1:103">
      <c r="A8">
        <v>7</v>
      </c>
      <c r="B8" t="s">
        <v>4</v>
      </c>
      <c r="C8">
        <v>7</v>
      </c>
      <c r="D8">
        <v>3.0562392599999999</v>
      </c>
      <c r="E8">
        <v>3.0642109199999998</v>
      </c>
      <c r="F8">
        <v>3.0721825800000002</v>
      </c>
      <c r="G8">
        <v>3.0801542400000002</v>
      </c>
      <c r="H8">
        <v>3.0881259000000001</v>
      </c>
      <c r="I8">
        <v>3.15027312</v>
      </c>
      <c r="J8">
        <v>3.21242034</v>
      </c>
      <c r="K8">
        <v>3.2745675599999999</v>
      </c>
      <c r="L8">
        <v>3.3367147799999999</v>
      </c>
      <c r="M8">
        <v>3.3988619999999998</v>
      </c>
      <c r="N8">
        <v>3.4000914600000001</v>
      </c>
      <c r="O8">
        <v>3.4013209199999999</v>
      </c>
      <c r="P8">
        <v>3.4025503800000001</v>
      </c>
      <c r="Q8">
        <v>3.4037798399999999</v>
      </c>
      <c r="R8">
        <v>3.4050093000000001</v>
      </c>
      <c r="S8">
        <v>3.4525219800000002</v>
      </c>
      <c r="T8">
        <v>3.5000346599999999</v>
      </c>
      <c r="U8">
        <v>3.5475473399999999</v>
      </c>
      <c r="V8">
        <v>3.59506002</v>
      </c>
      <c r="W8">
        <v>3.6425727000000001</v>
      </c>
      <c r="X8">
        <v>3.6761250599999999</v>
      </c>
      <c r="Y8">
        <v>3.7096774199999998</v>
      </c>
      <c r="Z8">
        <v>3.7432297800000001</v>
      </c>
      <c r="AA8">
        <v>3.7767821399999999</v>
      </c>
      <c r="AB8">
        <v>3.8103345000000002</v>
      </c>
      <c r="AC8">
        <v>3.8419435200000001</v>
      </c>
      <c r="AD8">
        <v>3.8735525399999999</v>
      </c>
      <c r="AE8">
        <v>3.9051615599999998</v>
      </c>
      <c r="AF8">
        <v>3.9367705800000001</v>
      </c>
      <c r="AG8">
        <v>3.9683796</v>
      </c>
      <c r="AH8">
        <v>3.9966571800000001</v>
      </c>
      <c r="AI8">
        <v>4.0249347599999998</v>
      </c>
      <c r="AJ8">
        <v>4.05321234</v>
      </c>
      <c r="AK8">
        <v>4.0814899200000001</v>
      </c>
      <c r="AL8">
        <v>4.1097675000000002</v>
      </c>
      <c r="AM8">
        <v>4.2451667400000002</v>
      </c>
      <c r="AN8">
        <v>4.3805659800000001</v>
      </c>
      <c r="AO8">
        <v>4.51596522</v>
      </c>
      <c r="AP8">
        <v>4.6513644599999999</v>
      </c>
      <c r="AQ8">
        <v>4.7867636999999998</v>
      </c>
      <c r="AR8">
        <v>4.8159137999999997</v>
      </c>
      <c r="AS8">
        <v>4.8450639000000004</v>
      </c>
      <c r="AT8">
        <v>4.8742140000000003</v>
      </c>
      <c r="AU8">
        <v>4.9033641000000001</v>
      </c>
      <c r="AV8">
        <v>4.9325142</v>
      </c>
      <c r="AW8">
        <v>4.9721345399999999</v>
      </c>
      <c r="AX8">
        <v>5.0117548799999998</v>
      </c>
      <c r="AY8">
        <v>5.0513752199999997</v>
      </c>
      <c r="AZ8">
        <v>5.0909955599999996</v>
      </c>
      <c r="BA8">
        <v>5.1306158999999996</v>
      </c>
      <c r="BB8">
        <v>5.1396187199999996</v>
      </c>
      <c r="BC8">
        <v>5.1486215399999997</v>
      </c>
      <c r="BD8">
        <v>5.1576243599999998</v>
      </c>
      <c r="BE8">
        <v>5.1666271799999999</v>
      </c>
      <c r="BF8">
        <v>5.17563</v>
      </c>
      <c r="BG8">
        <v>5.2281398399999999</v>
      </c>
      <c r="BH8">
        <v>5.2806496799999998</v>
      </c>
      <c r="BI8">
        <v>5.3331595199999997</v>
      </c>
      <c r="BJ8">
        <v>5.3856693599999996</v>
      </c>
      <c r="BK8">
        <v>5.4381792000000004</v>
      </c>
      <c r="BL8">
        <v>5.4714142800000003</v>
      </c>
      <c r="BM8">
        <v>5.5046493600000002</v>
      </c>
      <c r="BN8">
        <v>5.53788444</v>
      </c>
      <c r="BO8">
        <v>5.5711195199999999</v>
      </c>
      <c r="BP8">
        <v>5.6043545999999997</v>
      </c>
      <c r="BQ8">
        <v>5.61343674</v>
      </c>
      <c r="BR8">
        <v>5.6225188800000003</v>
      </c>
      <c r="BS8">
        <v>5.6316010199999997</v>
      </c>
      <c r="BT8">
        <v>5.64068316</v>
      </c>
      <c r="BU8">
        <v>5.6497653000000003</v>
      </c>
      <c r="BV8">
        <v>5.8342239600000001</v>
      </c>
      <c r="BW8">
        <v>6.0186826199999999</v>
      </c>
      <c r="BX8">
        <v>6.2031412799999996</v>
      </c>
      <c r="BY8">
        <v>6.3875999400000003</v>
      </c>
      <c r="BZ8">
        <v>6.5720586000000001</v>
      </c>
      <c r="CA8">
        <v>6.7825738800000002</v>
      </c>
      <c r="CB8">
        <v>6.9930891600000002</v>
      </c>
      <c r="CC8">
        <v>7.2036044400000003</v>
      </c>
      <c r="CD8">
        <v>7.4141197200000004</v>
      </c>
      <c r="CE8">
        <v>7.6246349999999996</v>
      </c>
      <c r="CF8">
        <v>7.7348898000000004</v>
      </c>
      <c r="CG8">
        <v>7.8451446000000002</v>
      </c>
      <c r="CH8">
        <v>7.9553994000000001</v>
      </c>
      <c r="CI8">
        <v>8.0656542000000009</v>
      </c>
      <c r="CJ8">
        <v>8.1759090000000008</v>
      </c>
      <c r="CK8">
        <v>8.2540391999999994</v>
      </c>
      <c r="CL8">
        <v>8.3321693999999997</v>
      </c>
      <c r="CM8">
        <v>8.4102996000000001</v>
      </c>
      <c r="CN8">
        <v>8.4884298000000005</v>
      </c>
      <c r="CO8">
        <v>8.5665600000000008</v>
      </c>
      <c r="CP8">
        <v>9.3220829999999992</v>
      </c>
      <c r="CQ8">
        <v>10.077605999999999</v>
      </c>
      <c r="CR8">
        <v>10.833129</v>
      </c>
      <c r="CS8">
        <v>11.588652</v>
      </c>
      <c r="CT8">
        <v>12.344175</v>
      </c>
      <c r="CU8">
        <v>13.3947684</v>
      </c>
      <c r="CV8">
        <v>14.445361800000001</v>
      </c>
      <c r="CW8">
        <v>15.495955199999999</v>
      </c>
      <c r="CX8">
        <v>16.546548600000001</v>
      </c>
      <c r="CY8">
        <v>17.597142000000002</v>
      </c>
    </row>
    <row r="9" spans="1:103">
      <c r="A9">
        <v>8</v>
      </c>
      <c r="B9" t="s">
        <v>4</v>
      </c>
      <c r="C9">
        <v>8</v>
      </c>
      <c r="D9">
        <v>2.9111233200000002</v>
      </c>
      <c r="E9">
        <v>2.9455085400000001</v>
      </c>
      <c r="F9">
        <v>2.9798937599999999</v>
      </c>
      <c r="G9">
        <v>3.0142789799999998</v>
      </c>
      <c r="H9">
        <v>3.0486642000000002</v>
      </c>
      <c r="I9">
        <v>3.0612364200000002</v>
      </c>
      <c r="J9">
        <v>3.0738086400000002</v>
      </c>
      <c r="K9">
        <v>3.0863808599999998</v>
      </c>
      <c r="L9">
        <v>3.0989530799999998</v>
      </c>
      <c r="M9">
        <v>3.1115252999999998</v>
      </c>
      <c r="N9">
        <v>3.1483694400000002</v>
      </c>
      <c r="O9">
        <v>3.1852135800000001</v>
      </c>
      <c r="P9">
        <v>3.22205772</v>
      </c>
      <c r="Q9">
        <v>3.2589018599999999</v>
      </c>
      <c r="R9">
        <v>3.2957459999999998</v>
      </c>
      <c r="S9">
        <v>3.30887346</v>
      </c>
      <c r="T9">
        <v>3.3220009199999998</v>
      </c>
      <c r="U9">
        <v>3.33512838</v>
      </c>
      <c r="V9">
        <v>3.3482558400000002</v>
      </c>
      <c r="W9">
        <v>3.3613833</v>
      </c>
      <c r="X9">
        <v>3.39434076</v>
      </c>
      <c r="Y9">
        <v>3.42729822</v>
      </c>
      <c r="Z9">
        <v>3.4602556799999999</v>
      </c>
      <c r="AA9">
        <v>3.4932131399999999</v>
      </c>
      <c r="AB9">
        <v>3.5261705999999999</v>
      </c>
      <c r="AC9">
        <v>3.5517116400000002</v>
      </c>
      <c r="AD9">
        <v>3.57725268</v>
      </c>
      <c r="AE9">
        <v>3.6027937200000002</v>
      </c>
      <c r="AF9">
        <v>3.62833476</v>
      </c>
      <c r="AG9">
        <v>3.6538757999999998</v>
      </c>
      <c r="AH9">
        <v>3.67779078</v>
      </c>
      <c r="AI9">
        <v>3.7017057599999998</v>
      </c>
      <c r="AJ9">
        <v>3.7256207400000001</v>
      </c>
      <c r="AK9">
        <v>3.7495357199999999</v>
      </c>
      <c r="AL9">
        <v>3.7734507000000002</v>
      </c>
      <c r="AM9">
        <v>3.9143230199999999</v>
      </c>
      <c r="AN9">
        <v>4.05519534</v>
      </c>
      <c r="AO9">
        <v>4.1960676599999998</v>
      </c>
      <c r="AP9">
        <v>4.3369399800000004</v>
      </c>
      <c r="AQ9">
        <v>4.4778123000000001</v>
      </c>
      <c r="AR9">
        <v>4.5018462599999998</v>
      </c>
      <c r="AS9">
        <v>4.5258802200000003</v>
      </c>
      <c r="AT9">
        <v>4.54991418</v>
      </c>
      <c r="AU9">
        <v>4.5739481399999997</v>
      </c>
      <c r="AV9">
        <v>4.5979821000000003</v>
      </c>
      <c r="AW9">
        <v>4.6071832199999996</v>
      </c>
      <c r="AX9">
        <v>4.6163843399999998</v>
      </c>
      <c r="AY9">
        <v>4.6255854599999999</v>
      </c>
      <c r="AZ9">
        <v>4.6347865800000001</v>
      </c>
      <c r="BA9">
        <v>4.6439877000000003</v>
      </c>
      <c r="BB9">
        <v>4.6723049400000001</v>
      </c>
      <c r="BC9">
        <v>4.7006221799999999</v>
      </c>
      <c r="BD9">
        <v>4.7289394199999997</v>
      </c>
      <c r="BE9">
        <v>4.7572566600000004</v>
      </c>
      <c r="BF9">
        <v>4.7855739000000002</v>
      </c>
      <c r="BG9">
        <v>4.7972339399999999</v>
      </c>
      <c r="BH9">
        <v>4.8088939799999997</v>
      </c>
      <c r="BI9">
        <v>4.8205540200000003</v>
      </c>
      <c r="BJ9">
        <v>4.8322140600000001</v>
      </c>
      <c r="BK9">
        <v>4.8438740999999998</v>
      </c>
      <c r="BL9">
        <v>4.8969391800000004</v>
      </c>
      <c r="BM9">
        <v>4.95000426</v>
      </c>
      <c r="BN9">
        <v>5.0030693399999997</v>
      </c>
      <c r="BO9">
        <v>5.0561344200000002</v>
      </c>
      <c r="BP9">
        <v>5.1091994999999999</v>
      </c>
      <c r="BQ9">
        <v>5.1157037399999998</v>
      </c>
      <c r="BR9">
        <v>5.1222079799999998</v>
      </c>
      <c r="BS9">
        <v>5.1287122199999997</v>
      </c>
      <c r="BT9">
        <v>5.1352164599999996</v>
      </c>
      <c r="BU9">
        <v>5.1417206999999996</v>
      </c>
      <c r="BV9">
        <v>5.2824740400000003</v>
      </c>
      <c r="BW9">
        <v>5.4232273800000002</v>
      </c>
      <c r="BX9">
        <v>5.56398072</v>
      </c>
      <c r="BY9">
        <v>5.7047340599999998</v>
      </c>
      <c r="BZ9">
        <v>5.8454873999999997</v>
      </c>
      <c r="CA9">
        <v>5.9172719999999996</v>
      </c>
      <c r="CB9">
        <v>5.9890565999999996</v>
      </c>
      <c r="CC9">
        <v>6.0608411999999996</v>
      </c>
      <c r="CD9">
        <v>6.1326257999999996</v>
      </c>
      <c r="CE9">
        <v>6.2044104000000004</v>
      </c>
      <c r="CF9">
        <v>6.4035829199999998</v>
      </c>
      <c r="CG9">
        <v>6.6027554400000001</v>
      </c>
      <c r="CH9">
        <v>6.8019279600000004</v>
      </c>
      <c r="CI9">
        <v>7.0011004799999998</v>
      </c>
      <c r="CJ9">
        <v>7.2002730000000001</v>
      </c>
      <c r="CK9">
        <v>7.2581765999999996</v>
      </c>
      <c r="CL9">
        <v>7.3160802</v>
      </c>
      <c r="CM9">
        <v>7.3739838000000004</v>
      </c>
      <c r="CN9">
        <v>7.4318873999999999</v>
      </c>
      <c r="CO9">
        <v>7.4897910000000003</v>
      </c>
      <c r="CP9">
        <v>8.1374388</v>
      </c>
      <c r="CQ9">
        <v>8.7850865999999996</v>
      </c>
      <c r="CR9">
        <v>9.4327343999999993</v>
      </c>
      <c r="CS9">
        <v>10.080382200000001</v>
      </c>
      <c r="CT9">
        <v>10.72803</v>
      </c>
      <c r="CU9">
        <v>11.3649696</v>
      </c>
      <c r="CV9">
        <v>12.0019092</v>
      </c>
      <c r="CW9">
        <v>12.6388488</v>
      </c>
      <c r="CX9">
        <v>13.2757884</v>
      </c>
      <c r="CY9">
        <v>13.912728</v>
      </c>
    </row>
    <row r="10" spans="1:103">
      <c r="A10">
        <v>9</v>
      </c>
      <c r="B10" t="s">
        <v>4</v>
      </c>
      <c r="C10">
        <v>9</v>
      </c>
      <c r="D10">
        <v>2.6482964999999998</v>
      </c>
      <c r="E10">
        <v>2.6699112</v>
      </c>
      <c r="F10">
        <v>2.6915258999999998</v>
      </c>
      <c r="G10">
        <v>2.7131406</v>
      </c>
      <c r="H10">
        <v>2.7347552999999998</v>
      </c>
      <c r="I10">
        <v>2.74887426</v>
      </c>
      <c r="J10">
        <v>2.7629932199999998</v>
      </c>
      <c r="K10">
        <v>2.77711218</v>
      </c>
      <c r="L10">
        <v>2.7912311399999998</v>
      </c>
      <c r="M10">
        <v>2.8053501000000001</v>
      </c>
      <c r="N10">
        <v>2.8352140800000001</v>
      </c>
      <c r="O10">
        <v>2.8650780600000001</v>
      </c>
      <c r="P10">
        <v>2.8949420400000001</v>
      </c>
      <c r="Q10">
        <v>2.9248060200000001</v>
      </c>
      <c r="R10">
        <v>2.9546700000000001</v>
      </c>
      <c r="S10">
        <v>3.0065849400000002</v>
      </c>
      <c r="T10">
        <v>3.0584998799999998</v>
      </c>
      <c r="U10">
        <v>3.1104148199999999</v>
      </c>
      <c r="V10">
        <v>3.16232976</v>
      </c>
      <c r="W10">
        <v>3.2142447000000001</v>
      </c>
      <c r="X10">
        <v>3.2424032999999999</v>
      </c>
      <c r="Y10">
        <v>3.2705619000000001</v>
      </c>
      <c r="Z10">
        <v>3.2987204999999999</v>
      </c>
      <c r="AA10">
        <v>3.3268791000000002</v>
      </c>
      <c r="AB10">
        <v>3.3550377</v>
      </c>
      <c r="AC10">
        <v>3.38605182</v>
      </c>
      <c r="AD10">
        <v>3.4170659400000001</v>
      </c>
      <c r="AE10">
        <v>3.4480800600000001</v>
      </c>
      <c r="AF10">
        <v>3.4790941800000001</v>
      </c>
      <c r="AG10">
        <v>3.5101083000000002</v>
      </c>
      <c r="AH10">
        <v>3.5285502000000002</v>
      </c>
      <c r="AI10">
        <v>3.5469921000000002</v>
      </c>
      <c r="AJ10">
        <v>3.5654340000000002</v>
      </c>
      <c r="AK10">
        <v>3.5838758999999998</v>
      </c>
      <c r="AL10">
        <v>3.6023177999999998</v>
      </c>
      <c r="AM10">
        <v>3.6500684400000001</v>
      </c>
      <c r="AN10">
        <v>3.6978190799999999</v>
      </c>
      <c r="AO10">
        <v>3.7455697200000002</v>
      </c>
      <c r="AP10">
        <v>3.7933203600000001</v>
      </c>
      <c r="AQ10">
        <v>3.8410709999999999</v>
      </c>
      <c r="AR10">
        <v>3.8460285000000001</v>
      </c>
      <c r="AS10">
        <v>3.8509859999999998</v>
      </c>
      <c r="AT10">
        <v>3.8559435</v>
      </c>
      <c r="AU10">
        <v>3.8609010000000001</v>
      </c>
      <c r="AV10">
        <v>3.8658584999999999</v>
      </c>
      <c r="AW10">
        <v>3.92090658</v>
      </c>
      <c r="AX10">
        <v>3.9759546600000002</v>
      </c>
      <c r="AY10">
        <v>4.0310027399999999</v>
      </c>
      <c r="AZ10">
        <v>4.0860508199999996</v>
      </c>
      <c r="BA10">
        <v>4.1410989000000002</v>
      </c>
      <c r="BB10">
        <v>4.1566059600000003</v>
      </c>
      <c r="BC10">
        <v>4.1721130200000003</v>
      </c>
      <c r="BD10">
        <v>4.1876200800000003</v>
      </c>
      <c r="BE10">
        <v>4.2031271400000003</v>
      </c>
      <c r="BF10">
        <v>4.2186342000000003</v>
      </c>
      <c r="BG10">
        <v>4.24770498</v>
      </c>
      <c r="BH10">
        <v>4.2767757599999996</v>
      </c>
      <c r="BI10">
        <v>4.3058465400000001</v>
      </c>
      <c r="BJ10">
        <v>4.3349173199999997</v>
      </c>
      <c r="BK10">
        <v>4.3639881000000003</v>
      </c>
      <c r="BL10">
        <v>4.3792968600000002</v>
      </c>
      <c r="BM10">
        <v>4.3946056200000001</v>
      </c>
      <c r="BN10">
        <v>4.40991438</v>
      </c>
      <c r="BO10">
        <v>4.4252231399999999</v>
      </c>
      <c r="BP10">
        <v>4.4405318999999999</v>
      </c>
      <c r="BQ10">
        <v>4.4427132</v>
      </c>
      <c r="BR10">
        <v>4.4448945000000002</v>
      </c>
      <c r="BS10">
        <v>4.4470758000000004</v>
      </c>
      <c r="BT10">
        <v>4.4492570999999996</v>
      </c>
      <c r="BU10">
        <v>4.4514383999999998</v>
      </c>
      <c r="BV10">
        <v>4.6266562799999997</v>
      </c>
      <c r="BW10">
        <v>4.8018741599999997</v>
      </c>
      <c r="BX10">
        <v>4.9770920399999996</v>
      </c>
      <c r="BY10">
        <v>5.1523099200000004</v>
      </c>
      <c r="BZ10">
        <v>5.3275278000000004</v>
      </c>
      <c r="CA10">
        <v>5.3713917599999998</v>
      </c>
      <c r="CB10">
        <v>5.4152557200000002</v>
      </c>
      <c r="CC10">
        <v>5.4591196799999997</v>
      </c>
      <c r="CD10">
        <v>5.5029836400000001</v>
      </c>
      <c r="CE10">
        <v>5.5468476000000004</v>
      </c>
      <c r="CF10">
        <v>5.61260388</v>
      </c>
      <c r="CG10">
        <v>5.6783601600000004</v>
      </c>
      <c r="CH10">
        <v>5.74411644</v>
      </c>
      <c r="CI10">
        <v>5.8098727200000004</v>
      </c>
      <c r="CJ10">
        <v>5.875629</v>
      </c>
      <c r="CK10">
        <v>5.9739858000000003</v>
      </c>
      <c r="CL10">
        <v>6.0723425999999998</v>
      </c>
      <c r="CM10">
        <v>6.1706994000000002</v>
      </c>
      <c r="CN10">
        <v>6.2690561999999996</v>
      </c>
      <c r="CO10">
        <v>6.367413</v>
      </c>
      <c r="CP10">
        <v>6.9498597599999998</v>
      </c>
      <c r="CQ10">
        <v>7.5323065200000103</v>
      </c>
      <c r="CR10">
        <v>8.1147532800000004</v>
      </c>
      <c r="CS10">
        <v>8.6972000400000002</v>
      </c>
      <c r="CT10">
        <v>9.2796468000000001</v>
      </c>
      <c r="CU10">
        <v>9.72320424000001</v>
      </c>
      <c r="CV10">
        <v>10.16676168</v>
      </c>
      <c r="CW10">
        <v>10.61031912</v>
      </c>
      <c r="CX10">
        <v>11.053876560000001</v>
      </c>
      <c r="CY10">
        <v>11.497434</v>
      </c>
    </row>
    <row r="11" spans="1:103">
      <c r="A11">
        <v>10</v>
      </c>
      <c r="B11" t="s">
        <v>4</v>
      </c>
      <c r="C11">
        <v>10</v>
      </c>
      <c r="D11">
        <v>2.8236730200000002</v>
      </c>
      <c r="E11">
        <v>2.85964464</v>
      </c>
      <c r="F11">
        <v>2.8956162600000002</v>
      </c>
      <c r="G11">
        <v>2.9315878799999999</v>
      </c>
      <c r="H11">
        <v>2.9675595000000001</v>
      </c>
      <c r="I11">
        <v>3.0021430200000001</v>
      </c>
      <c r="J11">
        <v>3.0367265400000001</v>
      </c>
      <c r="K11">
        <v>3.0713100600000001</v>
      </c>
      <c r="L11">
        <v>3.10589358</v>
      </c>
      <c r="M11">
        <v>3.1404771</v>
      </c>
      <c r="N11">
        <v>3.1517008799999999</v>
      </c>
      <c r="O11">
        <v>3.1629246599999998</v>
      </c>
      <c r="P11">
        <v>3.1741484400000002</v>
      </c>
      <c r="Q11">
        <v>3.1853722200000001</v>
      </c>
      <c r="R11">
        <v>3.196596</v>
      </c>
      <c r="S11">
        <v>3.20738352</v>
      </c>
      <c r="T11">
        <v>3.2181710400000001</v>
      </c>
      <c r="U11">
        <v>3.2289585600000001</v>
      </c>
      <c r="V11">
        <v>3.2397460800000002</v>
      </c>
      <c r="W11">
        <v>3.2505335999999998</v>
      </c>
      <c r="X11">
        <v>3.3080802600000001</v>
      </c>
      <c r="Y11">
        <v>3.36562692</v>
      </c>
      <c r="Z11">
        <v>3.4231735799999998</v>
      </c>
      <c r="AA11">
        <v>3.4807202400000001</v>
      </c>
      <c r="AB11">
        <v>3.5382669</v>
      </c>
      <c r="AC11">
        <v>3.5413207199999999</v>
      </c>
      <c r="AD11">
        <v>3.5443745400000002</v>
      </c>
      <c r="AE11">
        <v>3.5474283600000001</v>
      </c>
      <c r="AF11">
        <v>3.5504821799999999</v>
      </c>
      <c r="AG11">
        <v>3.5535359999999998</v>
      </c>
      <c r="AH11">
        <v>3.5542895400000001</v>
      </c>
      <c r="AI11">
        <v>3.5550430799999999</v>
      </c>
      <c r="AJ11">
        <v>3.5557966200000002</v>
      </c>
      <c r="AK11">
        <v>3.55655016</v>
      </c>
      <c r="AL11">
        <v>3.5573036999999998</v>
      </c>
      <c r="AM11">
        <v>3.58772292</v>
      </c>
      <c r="AN11">
        <v>3.6181421399999998</v>
      </c>
      <c r="AO11">
        <v>3.64856136</v>
      </c>
      <c r="AP11">
        <v>3.6789805800000002</v>
      </c>
      <c r="AQ11">
        <v>3.7093997999999999</v>
      </c>
      <c r="AR11">
        <v>3.7903855200000001</v>
      </c>
      <c r="AS11">
        <v>3.8713712400000002</v>
      </c>
      <c r="AT11">
        <v>3.9523569599999999</v>
      </c>
      <c r="AU11">
        <v>4.0333426799999996</v>
      </c>
      <c r="AV11">
        <v>4.1143283999999998</v>
      </c>
      <c r="AW11">
        <v>4.1489119199999998</v>
      </c>
      <c r="AX11">
        <v>4.1834954399999997</v>
      </c>
      <c r="AY11">
        <v>4.2180789599999997</v>
      </c>
      <c r="AZ11">
        <v>4.2526624799999997</v>
      </c>
      <c r="BA11">
        <v>4.2872459999999997</v>
      </c>
      <c r="BB11">
        <v>4.3263507600000004</v>
      </c>
      <c r="BC11">
        <v>4.3654555200000003</v>
      </c>
      <c r="BD11">
        <v>4.4045602800000001</v>
      </c>
      <c r="BE11">
        <v>4.44366504</v>
      </c>
      <c r="BF11">
        <v>4.4827697999999998</v>
      </c>
      <c r="BG11">
        <v>4.4946281399999997</v>
      </c>
      <c r="BH11">
        <v>4.5064864800000004</v>
      </c>
      <c r="BI11">
        <v>4.5183448200000003</v>
      </c>
      <c r="BJ11">
        <v>4.5302031600000001</v>
      </c>
      <c r="BK11">
        <v>4.5420615</v>
      </c>
      <c r="BL11">
        <v>4.5440048400000004</v>
      </c>
      <c r="BM11">
        <v>4.5459481799999999</v>
      </c>
      <c r="BN11">
        <v>4.5478915200000003</v>
      </c>
      <c r="BO11">
        <v>4.5498348599999998</v>
      </c>
      <c r="BP11">
        <v>4.5517782000000002</v>
      </c>
      <c r="BQ11">
        <v>4.5565373999999998</v>
      </c>
      <c r="BR11">
        <v>4.5612966000000004</v>
      </c>
      <c r="BS11">
        <v>4.5660558</v>
      </c>
      <c r="BT11">
        <v>4.5708149999999996</v>
      </c>
      <c r="BU11">
        <v>4.5755742000000001</v>
      </c>
      <c r="BV11">
        <v>4.7004238799999998</v>
      </c>
      <c r="BW11">
        <v>4.8252735600000003</v>
      </c>
      <c r="BX11">
        <v>4.9501232399999999</v>
      </c>
      <c r="BY11">
        <v>5.0749729200000004</v>
      </c>
      <c r="BZ11">
        <v>5.1998226000000001</v>
      </c>
      <c r="CA11">
        <v>5.2022815199999997</v>
      </c>
      <c r="CB11">
        <v>5.2047404400000001</v>
      </c>
      <c r="CC11">
        <v>5.2071993599999997</v>
      </c>
      <c r="CD11">
        <v>5.2096582800000002</v>
      </c>
      <c r="CE11">
        <v>5.2121171999999998</v>
      </c>
      <c r="CF11">
        <v>5.3416071000000001</v>
      </c>
      <c r="CG11">
        <v>5.4710970000000003</v>
      </c>
      <c r="CH11">
        <v>5.6005868999999997</v>
      </c>
      <c r="CI11">
        <v>5.7300768</v>
      </c>
      <c r="CJ11">
        <v>5.8595667000000002</v>
      </c>
      <c r="CK11">
        <v>5.9018839200000004</v>
      </c>
      <c r="CL11">
        <v>5.9442011399999997</v>
      </c>
      <c r="CM11">
        <v>5.9865183599999998</v>
      </c>
      <c r="CN11">
        <v>6.02883558</v>
      </c>
      <c r="CO11">
        <v>6.0711528000000001</v>
      </c>
      <c r="CP11">
        <v>6.5488178399999999</v>
      </c>
      <c r="CQ11">
        <v>7.0264828799999997</v>
      </c>
      <c r="CR11">
        <v>7.5041479200000003</v>
      </c>
      <c r="CS11">
        <v>7.9818129600000001</v>
      </c>
      <c r="CT11">
        <v>8.4594780000000007</v>
      </c>
      <c r="CU11">
        <v>8.8124520000000093</v>
      </c>
      <c r="CV11">
        <v>9.1654260000000001</v>
      </c>
      <c r="CW11">
        <v>9.5183999999999997</v>
      </c>
      <c r="CX11">
        <v>9.8713739999999994</v>
      </c>
      <c r="CY11">
        <v>10.224348000000001</v>
      </c>
    </row>
    <row r="12" spans="1:103">
      <c r="A12">
        <v>11</v>
      </c>
      <c r="B12" t="s">
        <v>4</v>
      </c>
      <c r="C12">
        <v>11</v>
      </c>
      <c r="D12">
        <v>2.70643806</v>
      </c>
      <c r="E12">
        <v>2.7298771199999998</v>
      </c>
      <c r="F12">
        <v>2.7533161800000001</v>
      </c>
      <c r="G12">
        <v>2.77675524</v>
      </c>
      <c r="H12">
        <v>2.8001942999999998</v>
      </c>
      <c r="I12">
        <v>2.8391404200000001</v>
      </c>
      <c r="J12">
        <v>2.87808654</v>
      </c>
      <c r="K12">
        <v>2.9170326599999998</v>
      </c>
      <c r="L12">
        <v>2.9559787800000001</v>
      </c>
      <c r="M12">
        <v>2.9949249</v>
      </c>
      <c r="N12">
        <v>3.0063866400000001</v>
      </c>
      <c r="O12">
        <v>3.0178483800000002</v>
      </c>
      <c r="P12">
        <v>3.0293101199999999</v>
      </c>
      <c r="Q12">
        <v>3.04077186</v>
      </c>
      <c r="R12">
        <v>3.0522336000000001</v>
      </c>
      <c r="S12">
        <v>3.0648058200000001</v>
      </c>
      <c r="T12">
        <v>3.0773780400000001</v>
      </c>
      <c r="U12">
        <v>3.0899502600000002</v>
      </c>
      <c r="V12">
        <v>3.1025224800000002</v>
      </c>
      <c r="W12">
        <v>3.1150947000000002</v>
      </c>
      <c r="X12">
        <v>3.1507093799999999</v>
      </c>
      <c r="Y12">
        <v>3.18632406</v>
      </c>
      <c r="Z12">
        <v>3.2219387400000001</v>
      </c>
      <c r="AA12">
        <v>3.2575534199999998</v>
      </c>
      <c r="AB12">
        <v>3.2931680999999999</v>
      </c>
      <c r="AC12">
        <v>3.3022898999999999</v>
      </c>
      <c r="AD12">
        <v>3.3114116999999998</v>
      </c>
      <c r="AE12">
        <v>3.3205334999999998</v>
      </c>
      <c r="AF12">
        <v>3.3296553000000002</v>
      </c>
      <c r="AG12">
        <v>3.3387771000000002</v>
      </c>
      <c r="AH12">
        <v>3.34980258</v>
      </c>
      <c r="AI12">
        <v>3.3608280599999998</v>
      </c>
      <c r="AJ12">
        <v>3.37185354</v>
      </c>
      <c r="AK12">
        <v>3.3828790199999998</v>
      </c>
      <c r="AL12">
        <v>3.3939045000000001</v>
      </c>
      <c r="AM12">
        <v>3.4339214400000002</v>
      </c>
      <c r="AN12">
        <v>3.4739383799999999</v>
      </c>
      <c r="AO12">
        <v>3.51395532</v>
      </c>
      <c r="AP12">
        <v>3.5539722600000001</v>
      </c>
      <c r="AQ12">
        <v>3.5939892000000002</v>
      </c>
      <c r="AR12">
        <v>3.6587936399999998</v>
      </c>
      <c r="AS12">
        <v>3.7235980799999999</v>
      </c>
      <c r="AT12">
        <v>3.78840252</v>
      </c>
      <c r="AU12">
        <v>3.8532069600000001</v>
      </c>
      <c r="AV12">
        <v>3.9180114000000001</v>
      </c>
      <c r="AW12">
        <v>3.9214221600000001</v>
      </c>
      <c r="AX12">
        <v>3.9248329200000001</v>
      </c>
      <c r="AY12">
        <v>3.92824368</v>
      </c>
      <c r="AZ12">
        <v>3.93165444</v>
      </c>
      <c r="BA12">
        <v>3.9350651999999999</v>
      </c>
      <c r="BB12">
        <v>3.98079318</v>
      </c>
      <c r="BC12">
        <v>4.0265211599999997</v>
      </c>
      <c r="BD12">
        <v>4.0722491400000003</v>
      </c>
      <c r="BE12">
        <v>4.1179771199999999</v>
      </c>
      <c r="BF12">
        <v>4.1637050999999996</v>
      </c>
      <c r="BG12">
        <v>4.1765549399999999</v>
      </c>
      <c r="BH12">
        <v>4.1894047800000003</v>
      </c>
      <c r="BI12">
        <v>4.2022546199999997</v>
      </c>
      <c r="BJ12">
        <v>4.2151044600000001</v>
      </c>
      <c r="BK12">
        <v>4.2279543000000004</v>
      </c>
      <c r="BL12">
        <v>4.2304925400000002</v>
      </c>
      <c r="BM12">
        <v>4.23303078</v>
      </c>
      <c r="BN12">
        <v>4.2355690199999998</v>
      </c>
      <c r="BO12">
        <v>4.2381072599999996</v>
      </c>
      <c r="BP12">
        <v>4.2406455000000003</v>
      </c>
      <c r="BQ12">
        <v>4.2476653200000003</v>
      </c>
      <c r="BR12">
        <v>4.2546851400000003</v>
      </c>
      <c r="BS12">
        <v>4.2617049600000003</v>
      </c>
      <c r="BT12">
        <v>4.2687247800000003</v>
      </c>
      <c r="BU12">
        <v>4.2757446000000003</v>
      </c>
      <c r="BV12">
        <v>4.3393988999999999</v>
      </c>
      <c r="BW12">
        <v>4.4030531999999996</v>
      </c>
      <c r="BX12">
        <v>4.4667075000000001</v>
      </c>
      <c r="BY12">
        <v>4.5303617999999997</v>
      </c>
      <c r="BZ12">
        <v>4.5940161000000002</v>
      </c>
      <c r="CA12">
        <v>4.6059140999999997</v>
      </c>
      <c r="CB12">
        <v>4.6178121000000001</v>
      </c>
      <c r="CC12">
        <v>4.6297100999999996</v>
      </c>
      <c r="CD12">
        <v>4.6416081</v>
      </c>
      <c r="CE12">
        <v>4.6535061000000004</v>
      </c>
      <c r="CF12">
        <v>4.7817665399999996</v>
      </c>
      <c r="CG12">
        <v>4.9100269799999996</v>
      </c>
      <c r="CH12">
        <v>5.0382874199999996</v>
      </c>
      <c r="CI12">
        <v>5.1665478599999997</v>
      </c>
      <c r="CJ12">
        <v>5.2948082999999997</v>
      </c>
      <c r="CK12">
        <v>5.3211028799999998</v>
      </c>
      <c r="CL12">
        <v>5.3473974599999998</v>
      </c>
      <c r="CM12">
        <v>5.3736920399999999</v>
      </c>
      <c r="CN12">
        <v>5.39998662</v>
      </c>
      <c r="CO12">
        <v>5.4262812</v>
      </c>
      <c r="CP12">
        <v>5.7969435599999999</v>
      </c>
      <c r="CQ12">
        <v>6.1676059199999997</v>
      </c>
      <c r="CR12">
        <v>6.5382682799999996</v>
      </c>
      <c r="CS12">
        <v>6.9089306400000003</v>
      </c>
      <c r="CT12">
        <v>7.2795930000000002</v>
      </c>
      <c r="CU12">
        <v>7.5770430000000104</v>
      </c>
      <c r="CV12">
        <v>7.8744930000000002</v>
      </c>
      <c r="CW12">
        <v>8.1719430000000006</v>
      </c>
      <c r="CX12">
        <v>8.4693930000000002</v>
      </c>
      <c r="CY12">
        <v>8.7668429999999997</v>
      </c>
    </row>
    <row r="13" spans="1:103">
      <c r="A13">
        <v>12</v>
      </c>
      <c r="B13" t="s">
        <v>4</v>
      </c>
      <c r="C13">
        <v>12</v>
      </c>
      <c r="D13">
        <v>2.7420527400000001</v>
      </c>
      <c r="E13">
        <v>2.79912348</v>
      </c>
      <c r="F13">
        <v>2.8561942199999999</v>
      </c>
      <c r="G13">
        <v>2.9132649599999998</v>
      </c>
      <c r="H13">
        <v>2.9703357000000001</v>
      </c>
      <c r="I13">
        <v>2.9729929199999998</v>
      </c>
      <c r="J13">
        <v>2.9756501399999999</v>
      </c>
      <c r="K13">
        <v>2.9783073600000001</v>
      </c>
      <c r="L13">
        <v>2.9809645800000002</v>
      </c>
      <c r="M13">
        <v>2.9836217999999999</v>
      </c>
      <c r="N13">
        <v>2.9950042200000002</v>
      </c>
      <c r="O13">
        <v>3.0063866400000001</v>
      </c>
      <c r="P13">
        <v>3.01776906</v>
      </c>
      <c r="Q13">
        <v>3.0291514799999999</v>
      </c>
      <c r="R13">
        <v>3.0405338999999998</v>
      </c>
      <c r="S13">
        <v>3.0508454999999999</v>
      </c>
      <c r="T13">
        <v>3.0611571</v>
      </c>
      <c r="U13">
        <v>3.0714687000000001</v>
      </c>
      <c r="V13">
        <v>3.0817803000000001</v>
      </c>
      <c r="W13">
        <v>3.0920918999999998</v>
      </c>
      <c r="X13">
        <v>3.1121598599999998</v>
      </c>
      <c r="Y13">
        <v>3.1322278200000002</v>
      </c>
      <c r="Z13">
        <v>3.1522957800000002</v>
      </c>
      <c r="AA13">
        <v>3.1723637400000002</v>
      </c>
      <c r="AB13">
        <v>3.1924317000000002</v>
      </c>
      <c r="AC13">
        <v>3.2220973800000001</v>
      </c>
      <c r="AD13">
        <v>3.25176306</v>
      </c>
      <c r="AE13">
        <v>3.28142874</v>
      </c>
      <c r="AF13">
        <v>3.3110944199999999</v>
      </c>
      <c r="AG13">
        <v>3.3407600999999998</v>
      </c>
      <c r="AH13">
        <v>3.3722897999999999</v>
      </c>
      <c r="AI13">
        <v>3.4038195</v>
      </c>
      <c r="AJ13">
        <v>3.4353492000000001</v>
      </c>
      <c r="AK13">
        <v>3.4668789000000002</v>
      </c>
      <c r="AL13">
        <v>3.4984085999999999</v>
      </c>
      <c r="AM13">
        <v>3.5564311800000001</v>
      </c>
      <c r="AN13">
        <v>3.61445376</v>
      </c>
      <c r="AO13">
        <v>3.6724763399999998</v>
      </c>
      <c r="AP13">
        <v>3.7304989200000001</v>
      </c>
      <c r="AQ13">
        <v>3.7885214999999999</v>
      </c>
      <c r="AR13">
        <v>3.8134279800000002</v>
      </c>
      <c r="AS13">
        <v>3.83833446</v>
      </c>
      <c r="AT13">
        <v>3.8632409399999998</v>
      </c>
      <c r="AU13">
        <v>3.8881474200000001</v>
      </c>
      <c r="AV13">
        <v>3.9130539</v>
      </c>
      <c r="AW13">
        <v>3.9276091200000001</v>
      </c>
      <c r="AX13">
        <v>3.9421643400000002</v>
      </c>
      <c r="AY13">
        <v>3.9567195599999998</v>
      </c>
      <c r="AZ13">
        <v>3.9712747799999999</v>
      </c>
      <c r="BA13">
        <v>3.98583</v>
      </c>
      <c r="BB13">
        <v>4.0199772600000001</v>
      </c>
      <c r="BC13">
        <v>4.0541245200000002</v>
      </c>
      <c r="BD13">
        <v>4.0882717800000004</v>
      </c>
      <c r="BE13">
        <v>4.1224190399999996</v>
      </c>
      <c r="BF13">
        <v>4.1565662999999997</v>
      </c>
      <c r="BG13">
        <v>4.1655294600000001</v>
      </c>
      <c r="BH13">
        <v>4.1744926199999997</v>
      </c>
      <c r="BI13">
        <v>4.1834557800000001</v>
      </c>
      <c r="BJ13">
        <v>4.1924189399999996</v>
      </c>
      <c r="BK13">
        <v>4.2013821</v>
      </c>
      <c r="BL13">
        <v>4.2068948400000004</v>
      </c>
      <c r="BM13">
        <v>4.2124075799999998</v>
      </c>
      <c r="BN13">
        <v>4.2179203200000002</v>
      </c>
      <c r="BO13">
        <v>4.2234330599999996</v>
      </c>
      <c r="BP13">
        <v>4.2289458</v>
      </c>
      <c r="BQ13">
        <v>4.2620619</v>
      </c>
      <c r="BR13">
        <v>4.2951779999999999</v>
      </c>
      <c r="BS13">
        <v>4.3282940999999999</v>
      </c>
      <c r="BT13">
        <v>4.3614101999999999</v>
      </c>
      <c r="BU13">
        <v>4.3945262999999999</v>
      </c>
      <c r="BV13">
        <v>4.4496140400000002</v>
      </c>
      <c r="BW13">
        <v>4.5047017800000004</v>
      </c>
      <c r="BX13">
        <v>4.5597895199999998</v>
      </c>
      <c r="BY13">
        <v>4.6148772600000001</v>
      </c>
      <c r="BZ13">
        <v>4.6699650000000004</v>
      </c>
      <c r="CA13">
        <v>4.6868601600000002</v>
      </c>
      <c r="CB13">
        <v>4.70375532</v>
      </c>
      <c r="CC13">
        <v>4.7206504799999998</v>
      </c>
      <c r="CD13">
        <v>4.7375456399999996</v>
      </c>
      <c r="CE13">
        <v>4.7544408000000002</v>
      </c>
      <c r="CF13">
        <v>4.8130582799999999</v>
      </c>
      <c r="CG13">
        <v>4.8716757599999996</v>
      </c>
      <c r="CH13">
        <v>4.9302932400000001</v>
      </c>
      <c r="CI13">
        <v>4.9889107199999998</v>
      </c>
      <c r="CJ13">
        <v>5.0475282000000004</v>
      </c>
      <c r="CK13">
        <v>5.0999587200000001</v>
      </c>
      <c r="CL13">
        <v>5.1523892399999998</v>
      </c>
      <c r="CM13">
        <v>5.2048197600000004</v>
      </c>
      <c r="CN13">
        <v>5.2572502800000001</v>
      </c>
      <c r="CO13">
        <v>5.3096807999999998</v>
      </c>
      <c r="CP13">
        <v>5.5553348400000004</v>
      </c>
      <c r="CQ13">
        <v>5.8009888800000002</v>
      </c>
      <c r="CR13">
        <v>6.04664292</v>
      </c>
      <c r="CS13">
        <v>6.2922969599999998</v>
      </c>
      <c r="CT13">
        <v>6.5379509999999996</v>
      </c>
      <c r="CU13">
        <v>6.7858260000000001</v>
      </c>
      <c r="CV13">
        <v>7.0337009999999998</v>
      </c>
      <c r="CW13">
        <v>7.2815760000000003</v>
      </c>
      <c r="CX13">
        <v>7.5294509999999999</v>
      </c>
      <c r="CY13">
        <v>7.7773260000000004</v>
      </c>
    </row>
    <row r="14" spans="1:103">
      <c r="A14">
        <v>13</v>
      </c>
      <c r="B14" t="s">
        <v>5</v>
      </c>
      <c r="C14">
        <v>1</v>
      </c>
      <c r="D14">
        <v>8.8584575999999995E-3</v>
      </c>
      <c r="E14">
        <v>9.1106951999999995E-3</v>
      </c>
      <c r="F14">
        <v>9.3629327999999994E-3</v>
      </c>
      <c r="G14">
        <v>9.6151703999999994E-3</v>
      </c>
      <c r="H14">
        <v>9.8674079999999994E-3</v>
      </c>
      <c r="I14">
        <v>1.0119645599999999E-2</v>
      </c>
      <c r="J14">
        <v>1.0371883199999999E-2</v>
      </c>
      <c r="K14">
        <v>1.0624120799999999E-2</v>
      </c>
      <c r="L14">
        <v>1.0876358399999999E-2</v>
      </c>
      <c r="M14">
        <v>1.1128595999999999E-2</v>
      </c>
      <c r="N14">
        <v>1.1380833599999999E-2</v>
      </c>
      <c r="O14">
        <v>1.1633071199999999E-2</v>
      </c>
      <c r="P14">
        <v>1.1885308799999999E-2</v>
      </c>
      <c r="Q14">
        <v>1.2137546399999999E-2</v>
      </c>
      <c r="R14">
        <v>1.2389783999999999E-2</v>
      </c>
      <c r="S14">
        <v>1.2642021599999999E-2</v>
      </c>
      <c r="T14">
        <v>1.2836752200000001E-2</v>
      </c>
      <c r="U14">
        <v>1.2916468800000001E-2</v>
      </c>
      <c r="V14">
        <v>1.2996185400000001E-2</v>
      </c>
      <c r="W14">
        <v>1.3075902E-2</v>
      </c>
      <c r="X14">
        <v>1.31556186E-2</v>
      </c>
      <c r="Y14">
        <v>1.32353352E-2</v>
      </c>
      <c r="Z14">
        <v>1.33150518E-2</v>
      </c>
      <c r="AA14">
        <v>1.33947684E-2</v>
      </c>
      <c r="AB14">
        <v>1.3474485E-2</v>
      </c>
      <c r="AC14">
        <v>1.3554201599999999E-2</v>
      </c>
      <c r="AD14">
        <v>1.3633918199999999E-2</v>
      </c>
      <c r="AE14">
        <v>1.3713634800000001E-2</v>
      </c>
      <c r="AF14">
        <v>1.3793351400000001E-2</v>
      </c>
      <c r="AG14">
        <v>1.3873068000000001E-2</v>
      </c>
      <c r="AH14">
        <v>1.39527846E-2</v>
      </c>
      <c r="AI14">
        <v>1.40325012E-2</v>
      </c>
      <c r="AJ14">
        <v>1.41122178E-2</v>
      </c>
      <c r="AK14">
        <v>1.5385700400000001E-2</v>
      </c>
      <c r="AL14">
        <v>1.7256066E-2</v>
      </c>
      <c r="AM14">
        <v>1.91264316E-2</v>
      </c>
      <c r="AN14">
        <v>2.09967972E-2</v>
      </c>
      <c r="AO14">
        <v>2.28671628E-2</v>
      </c>
      <c r="AP14">
        <v>2.47375284E-2</v>
      </c>
      <c r="AQ14">
        <v>2.6607894E-2</v>
      </c>
      <c r="AR14">
        <v>2.84782596E-2</v>
      </c>
      <c r="AS14">
        <v>3.03486252E-2</v>
      </c>
      <c r="AT14">
        <v>3.22189908E-2</v>
      </c>
      <c r="AU14">
        <v>3.40893564E-2</v>
      </c>
      <c r="AV14">
        <v>3.5959722E-2</v>
      </c>
      <c r="AW14">
        <v>3.7830087599999999E-2</v>
      </c>
      <c r="AX14">
        <v>3.9700453199999999E-2</v>
      </c>
      <c r="AY14">
        <v>4.1570818799999999E-2</v>
      </c>
      <c r="AZ14">
        <v>4.3441184399999999E-2</v>
      </c>
      <c r="BA14">
        <v>4.5311549999999999E-2</v>
      </c>
      <c r="BB14">
        <v>4.9007068799999998E-2</v>
      </c>
      <c r="BC14">
        <v>5.2702587600000003E-2</v>
      </c>
      <c r="BD14">
        <v>5.6398106400000002E-2</v>
      </c>
      <c r="BE14">
        <v>6.00936252E-2</v>
      </c>
      <c r="BF14">
        <v>6.3789144000000006E-2</v>
      </c>
      <c r="BG14">
        <v>6.7484662799999998E-2</v>
      </c>
      <c r="BH14">
        <v>7.1180181600000003E-2</v>
      </c>
      <c r="BI14">
        <v>7.4875700399999995E-2</v>
      </c>
      <c r="BJ14">
        <v>7.85712192E-2</v>
      </c>
      <c r="BK14">
        <v>8.2266738000000006E-2</v>
      </c>
      <c r="BL14">
        <v>8.5962256799999998E-2</v>
      </c>
      <c r="BM14">
        <v>8.9657775600000003E-2</v>
      </c>
      <c r="BN14">
        <v>9.3353294399999995E-2</v>
      </c>
      <c r="BO14">
        <v>9.70488132E-2</v>
      </c>
      <c r="BP14">
        <v>0.10074433200000001</v>
      </c>
      <c r="BQ14">
        <v>0.1044398508</v>
      </c>
      <c r="BR14">
        <v>0.1074801864</v>
      </c>
      <c r="BS14">
        <v>0.1092101556</v>
      </c>
      <c r="BT14">
        <v>0.1109401248</v>
      </c>
      <c r="BU14">
        <v>0.112670094</v>
      </c>
      <c r="BV14">
        <v>0.1144000632</v>
      </c>
      <c r="BW14">
        <v>0.1161300324</v>
      </c>
      <c r="BX14">
        <v>0.1178600016</v>
      </c>
      <c r="BY14">
        <v>0.1195899708</v>
      </c>
      <c r="BZ14">
        <v>0.12131994</v>
      </c>
      <c r="CA14">
        <v>0.1230499092</v>
      </c>
      <c r="CB14">
        <v>0.1247798784</v>
      </c>
      <c r="CC14">
        <v>0.1265098476</v>
      </c>
      <c r="CD14">
        <v>0.12823981679999999</v>
      </c>
      <c r="CE14">
        <v>0.129969786</v>
      </c>
      <c r="CF14">
        <v>0.13169975519999999</v>
      </c>
      <c r="CG14">
        <v>0.1334297244</v>
      </c>
      <c r="CH14">
        <v>0.13515969359999999</v>
      </c>
      <c r="CI14">
        <v>0.14202245999999999</v>
      </c>
      <c r="CJ14">
        <v>0.15145162500000001</v>
      </c>
      <c r="CK14">
        <v>0.16088079</v>
      </c>
      <c r="CL14">
        <v>0.17030995500000001</v>
      </c>
      <c r="CM14">
        <v>0.17973912</v>
      </c>
      <c r="CN14">
        <v>0.18916828499999999</v>
      </c>
      <c r="CO14">
        <v>0.19859745000000001</v>
      </c>
      <c r="CP14">
        <v>0.208026615</v>
      </c>
      <c r="CQ14">
        <v>0.21745577999999999</v>
      </c>
      <c r="CR14">
        <v>0.226884945</v>
      </c>
      <c r="CS14">
        <v>0.23631410999999999</v>
      </c>
      <c r="CT14">
        <v>0.24574327500000001</v>
      </c>
      <c r="CU14">
        <v>0.25517244</v>
      </c>
      <c r="CV14">
        <v>0.26460160500000002</v>
      </c>
      <c r="CW14">
        <v>0.27403076999999998</v>
      </c>
      <c r="CX14">
        <v>0.283459935</v>
      </c>
      <c r="CY14">
        <v>0.29288910000000001</v>
      </c>
    </row>
    <row r="15" spans="1:103">
      <c r="A15">
        <v>14</v>
      </c>
      <c r="B15" t="s">
        <v>5</v>
      </c>
      <c r="C15">
        <v>2</v>
      </c>
      <c r="D15">
        <v>8.1848324999999993E-3</v>
      </c>
      <c r="E15">
        <v>8.3186849999999993E-3</v>
      </c>
      <c r="F15">
        <v>8.4525374999999993E-3</v>
      </c>
      <c r="G15">
        <v>8.5863899999999993E-3</v>
      </c>
      <c r="H15">
        <v>8.7202424999999993E-3</v>
      </c>
      <c r="I15">
        <v>8.8540949999999993E-3</v>
      </c>
      <c r="J15">
        <v>8.9879474999999993E-3</v>
      </c>
      <c r="K15">
        <v>9.1217999999999994E-3</v>
      </c>
      <c r="L15">
        <v>9.2556524999999994E-3</v>
      </c>
      <c r="M15">
        <v>9.3895049999999994E-3</v>
      </c>
      <c r="N15">
        <v>9.5233574999999994E-3</v>
      </c>
      <c r="O15">
        <v>9.6572099999999994E-3</v>
      </c>
      <c r="P15">
        <v>9.7910624999999994E-3</v>
      </c>
      <c r="Q15">
        <v>9.9249150000000098E-3</v>
      </c>
      <c r="R15">
        <v>1.0058767499999999E-2</v>
      </c>
      <c r="S15">
        <v>1.0192619999999999E-2</v>
      </c>
      <c r="T15">
        <v>1.0326472499999999E-2</v>
      </c>
      <c r="U15">
        <v>1.0460324999999999E-2</v>
      </c>
      <c r="V15">
        <v>1.0594177499999999E-2</v>
      </c>
      <c r="W15">
        <v>1.072803E-2</v>
      </c>
      <c r="X15">
        <v>1.08836955E-2</v>
      </c>
      <c r="Y15">
        <v>1.1039360999999999E-2</v>
      </c>
      <c r="Z15">
        <v>1.11950265E-2</v>
      </c>
      <c r="AA15">
        <v>1.1350692000000001E-2</v>
      </c>
      <c r="AB15">
        <v>1.15063575E-2</v>
      </c>
      <c r="AC15">
        <v>1.1662023000000001E-2</v>
      </c>
      <c r="AD15">
        <v>1.18176885E-2</v>
      </c>
      <c r="AE15">
        <v>1.1973354E-2</v>
      </c>
      <c r="AF15">
        <v>1.2129019499999999E-2</v>
      </c>
      <c r="AG15">
        <v>1.2284685E-2</v>
      </c>
      <c r="AH15">
        <v>1.2440350500000001E-2</v>
      </c>
      <c r="AI15">
        <v>1.2596016E-2</v>
      </c>
      <c r="AJ15">
        <v>1.2751681500000001E-2</v>
      </c>
      <c r="AK15">
        <v>1.2907347E-2</v>
      </c>
      <c r="AL15">
        <v>1.30630125E-2</v>
      </c>
      <c r="AM15">
        <v>1.3218677999999999E-2</v>
      </c>
      <c r="AN15">
        <v>1.33743435E-2</v>
      </c>
      <c r="AO15">
        <v>1.3530009000000001E-2</v>
      </c>
      <c r="AP15">
        <v>1.36856745E-2</v>
      </c>
      <c r="AQ15">
        <v>1.3841340000000001E-2</v>
      </c>
      <c r="AR15">
        <v>1.8028444500000001E-2</v>
      </c>
      <c r="AS15">
        <v>2.2215549000000001E-2</v>
      </c>
      <c r="AT15">
        <v>2.6402653500000001E-2</v>
      </c>
      <c r="AU15">
        <v>3.0589758000000002E-2</v>
      </c>
      <c r="AV15">
        <v>3.4776862499999998E-2</v>
      </c>
      <c r="AW15">
        <v>3.8963967000000002E-2</v>
      </c>
      <c r="AX15">
        <v>4.3151071499999999E-2</v>
      </c>
      <c r="AY15">
        <v>4.7338176000000003E-2</v>
      </c>
      <c r="AZ15">
        <v>5.1525280499999999E-2</v>
      </c>
      <c r="BA15">
        <v>5.5712385000000003E-2</v>
      </c>
      <c r="BB15">
        <v>5.98994895E-2</v>
      </c>
      <c r="BC15">
        <v>6.4086593999999997E-2</v>
      </c>
      <c r="BD15">
        <v>6.8273698499999994E-2</v>
      </c>
      <c r="BE15">
        <v>7.2460803000000004E-2</v>
      </c>
      <c r="BF15">
        <v>7.6647907500000001E-2</v>
      </c>
      <c r="BG15">
        <v>8.0835011999999998E-2</v>
      </c>
      <c r="BH15">
        <v>8.5022116500000106E-2</v>
      </c>
      <c r="BI15">
        <v>8.9209221000000005E-2</v>
      </c>
      <c r="BJ15">
        <v>9.3396325500000002E-2</v>
      </c>
      <c r="BK15">
        <v>9.7583429999999999E-2</v>
      </c>
      <c r="BL15">
        <v>9.8909065500000004E-2</v>
      </c>
      <c r="BM15">
        <v>0.100234701</v>
      </c>
      <c r="BN15">
        <v>0.1015603365</v>
      </c>
      <c r="BO15">
        <v>0.10288597200000001</v>
      </c>
      <c r="BP15">
        <v>0.1042116075</v>
      </c>
      <c r="BQ15">
        <v>0.105537243</v>
      </c>
      <c r="BR15">
        <v>0.10686287849999999</v>
      </c>
      <c r="BS15">
        <v>0.108188514</v>
      </c>
      <c r="BT15">
        <v>0.1095141495</v>
      </c>
      <c r="BU15">
        <v>0.110839785</v>
      </c>
      <c r="BV15">
        <v>0.1121654205</v>
      </c>
      <c r="BW15">
        <v>0.11349105600000001</v>
      </c>
      <c r="BX15">
        <v>0.1148166915</v>
      </c>
      <c r="BY15">
        <v>0.116142327</v>
      </c>
      <c r="BZ15">
        <v>0.11746796249999999</v>
      </c>
      <c r="CA15">
        <v>0.118793598</v>
      </c>
      <c r="CB15">
        <v>0.12011923350000001</v>
      </c>
      <c r="CC15">
        <v>0.121444869</v>
      </c>
      <c r="CD15">
        <v>0.1227705045</v>
      </c>
      <c r="CE15">
        <v>0.12409613999999999</v>
      </c>
      <c r="CF15">
        <v>0.13013635800000001</v>
      </c>
      <c r="CG15">
        <v>0.13617657599999999</v>
      </c>
      <c r="CH15">
        <v>0.14221679400000001</v>
      </c>
      <c r="CI15">
        <v>0.14825701199999999</v>
      </c>
      <c r="CJ15">
        <v>0.15429723000000001</v>
      </c>
      <c r="CK15">
        <v>0.16033744799999999</v>
      </c>
      <c r="CL15">
        <v>0.16637766600000001</v>
      </c>
      <c r="CM15">
        <v>0.17241788399999999</v>
      </c>
      <c r="CN15">
        <v>0.17845810200000001</v>
      </c>
      <c r="CO15">
        <v>0.18449831999999999</v>
      </c>
      <c r="CP15">
        <v>0.19053853800000001</v>
      </c>
      <c r="CQ15">
        <v>0.19657875599999999</v>
      </c>
      <c r="CR15">
        <v>0.20261897400000001</v>
      </c>
      <c r="CS15">
        <v>0.20865919199999999</v>
      </c>
      <c r="CT15">
        <v>0.21469941000000001</v>
      </c>
      <c r="CU15">
        <v>0.22073962799999999</v>
      </c>
      <c r="CV15">
        <v>0.22677984600000001</v>
      </c>
      <c r="CW15">
        <v>0.23282006399999999</v>
      </c>
      <c r="CX15">
        <v>0.23886028200000001</v>
      </c>
      <c r="CY15">
        <v>0.24490049999999999</v>
      </c>
    </row>
    <row r="16" spans="1:103">
      <c r="A16">
        <v>15</v>
      </c>
      <c r="B16" t="s">
        <v>5</v>
      </c>
      <c r="C16">
        <v>3</v>
      </c>
      <c r="D16">
        <v>4.1484360000000001E-3</v>
      </c>
      <c r="E16">
        <v>4.5886620000000003E-3</v>
      </c>
      <c r="F16">
        <v>5.0288879999999996E-3</v>
      </c>
      <c r="G16">
        <v>5.4691139999999997E-3</v>
      </c>
      <c r="H16">
        <v>5.9093399999999999E-3</v>
      </c>
      <c r="I16">
        <v>6.3495660000000001E-3</v>
      </c>
      <c r="J16">
        <v>6.7897920000000002E-3</v>
      </c>
      <c r="K16">
        <v>7.2300180000000004E-3</v>
      </c>
      <c r="L16">
        <v>7.6702439999999997E-3</v>
      </c>
      <c r="M16">
        <v>8.1104699999999998E-3</v>
      </c>
      <c r="N16">
        <v>8.550696E-3</v>
      </c>
      <c r="O16">
        <v>8.9909220000000001E-3</v>
      </c>
      <c r="P16">
        <v>9.4311480000000003E-3</v>
      </c>
      <c r="Q16">
        <v>9.8713740000000005E-3</v>
      </c>
      <c r="R16">
        <v>1.0311600000000001E-2</v>
      </c>
      <c r="S16">
        <v>1.0751826000000001E-2</v>
      </c>
      <c r="T16">
        <v>1.1124233399999999E-2</v>
      </c>
      <c r="U16">
        <v>1.1361003600000001E-2</v>
      </c>
      <c r="V16">
        <v>1.1597773800000001E-2</v>
      </c>
      <c r="W16">
        <v>1.1834544000000001E-2</v>
      </c>
      <c r="X16">
        <v>1.2071314200000001E-2</v>
      </c>
      <c r="Y16">
        <v>1.2308084400000001E-2</v>
      </c>
      <c r="Z16">
        <v>1.25448546E-2</v>
      </c>
      <c r="AA16">
        <v>1.27816248E-2</v>
      </c>
      <c r="AB16">
        <v>1.3018395E-2</v>
      </c>
      <c r="AC16">
        <v>1.32551652E-2</v>
      </c>
      <c r="AD16">
        <v>1.34919354E-2</v>
      </c>
      <c r="AE16">
        <v>1.37287056E-2</v>
      </c>
      <c r="AF16">
        <v>1.39654758E-2</v>
      </c>
      <c r="AG16">
        <v>1.4202246E-2</v>
      </c>
      <c r="AH16">
        <v>1.44390162E-2</v>
      </c>
      <c r="AI16">
        <v>1.46757864E-2</v>
      </c>
      <c r="AJ16">
        <v>1.49125566E-2</v>
      </c>
      <c r="AK16">
        <v>1.7160088800000001E-2</v>
      </c>
      <c r="AL16">
        <v>2.0413002E-2</v>
      </c>
      <c r="AM16">
        <v>2.3665915199999998E-2</v>
      </c>
      <c r="AN16">
        <v>2.6918828400000001E-2</v>
      </c>
      <c r="AO16">
        <v>3.01717416E-2</v>
      </c>
      <c r="AP16">
        <v>3.3424654800000002E-2</v>
      </c>
      <c r="AQ16">
        <v>3.6677568000000001E-2</v>
      </c>
      <c r="AR16">
        <v>3.99304812E-2</v>
      </c>
      <c r="AS16">
        <v>4.3183394399999998E-2</v>
      </c>
      <c r="AT16">
        <v>4.6436307599999997E-2</v>
      </c>
      <c r="AU16">
        <v>4.9689220800000003E-2</v>
      </c>
      <c r="AV16">
        <v>5.2942134000000002E-2</v>
      </c>
      <c r="AW16">
        <v>5.6195047200000001E-2</v>
      </c>
      <c r="AX16">
        <v>5.9447960399999999E-2</v>
      </c>
      <c r="AY16">
        <v>6.2700873599999998E-2</v>
      </c>
      <c r="AZ16">
        <v>6.5953786799999997E-2</v>
      </c>
      <c r="BA16">
        <v>6.9206699999999996E-2</v>
      </c>
      <c r="BB16">
        <v>6.9502960200000005E-2</v>
      </c>
      <c r="BC16">
        <v>6.97992204E-2</v>
      </c>
      <c r="BD16">
        <v>7.0095480599999996E-2</v>
      </c>
      <c r="BE16">
        <v>7.0391740800000005E-2</v>
      </c>
      <c r="BF16">
        <v>7.0688001E-2</v>
      </c>
      <c r="BG16">
        <v>7.0984261199999996E-2</v>
      </c>
      <c r="BH16">
        <v>7.1280521400000005E-2</v>
      </c>
      <c r="BI16">
        <v>7.15767816E-2</v>
      </c>
      <c r="BJ16">
        <v>7.1873041799999995E-2</v>
      </c>
      <c r="BK16">
        <v>7.2169302000000005E-2</v>
      </c>
      <c r="BL16">
        <v>7.24655622E-2</v>
      </c>
      <c r="BM16">
        <v>7.2761822399999995E-2</v>
      </c>
      <c r="BN16">
        <v>7.3058082600000004E-2</v>
      </c>
      <c r="BO16">
        <v>7.33543428E-2</v>
      </c>
      <c r="BP16">
        <v>7.3650602999999995E-2</v>
      </c>
      <c r="BQ16">
        <v>7.3946863200000004E-2</v>
      </c>
      <c r="BR16">
        <v>7.4201480400000006E-2</v>
      </c>
      <c r="BS16">
        <v>7.4372811600000005E-2</v>
      </c>
      <c r="BT16">
        <v>7.4544142800000004E-2</v>
      </c>
      <c r="BU16">
        <v>7.4715474000000004E-2</v>
      </c>
      <c r="BV16">
        <v>7.4886805200000003E-2</v>
      </c>
      <c r="BW16">
        <v>7.5058136400000003E-2</v>
      </c>
      <c r="BX16">
        <v>7.5229467600000002E-2</v>
      </c>
      <c r="BY16">
        <v>7.5400798800000002E-2</v>
      </c>
      <c r="BZ16">
        <v>7.5572130000000001E-2</v>
      </c>
      <c r="CA16">
        <v>7.5743461200000001E-2</v>
      </c>
      <c r="CB16">
        <v>7.59147924E-2</v>
      </c>
      <c r="CC16">
        <v>7.60861236E-2</v>
      </c>
      <c r="CD16">
        <v>7.6257454799999999E-2</v>
      </c>
      <c r="CE16">
        <v>7.6428785999999999E-2</v>
      </c>
      <c r="CF16">
        <v>7.6600117199999998E-2</v>
      </c>
      <c r="CG16">
        <v>7.6771448399999997E-2</v>
      </c>
      <c r="CH16">
        <v>7.6942779599999997E-2</v>
      </c>
      <c r="CI16">
        <v>8.5591832400000206E-2</v>
      </c>
      <c r="CJ16">
        <v>9.8479745999999896E-2</v>
      </c>
      <c r="CK16">
        <v>0.1113676596</v>
      </c>
      <c r="CL16">
        <v>0.1242555732</v>
      </c>
      <c r="CM16">
        <v>0.13714348679999999</v>
      </c>
      <c r="CN16">
        <v>0.15003140039999999</v>
      </c>
      <c r="CO16">
        <v>0.16291931400000001</v>
      </c>
      <c r="CP16">
        <v>0.1758072276</v>
      </c>
      <c r="CQ16">
        <v>0.1886951412</v>
      </c>
      <c r="CR16">
        <v>0.20158305479999999</v>
      </c>
      <c r="CS16">
        <v>0.21447096839999999</v>
      </c>
      <c r="CT16">
        <v>0.22735888200000001</v>
      </c>
      <c r="CU16">
        <v>0.24024679560000001</v>
      </c>
      <c r="CV16">
        <v>0.25313470919999997</v>
      </c>
      <c r="CW16">
        <v>0.2660226228</v>
      </c>
      <c r="CX16">
        <v>0.27891053640000002</v>
      </c>
      <c r="CY16">
        <v>0.29179844999999999</v>
      </c>
    </row>
    <row r="17" spans="1:103">
      <c r="A17">
        <v>16</v>
      </c>
      <c r="B17" t="s">
        <v>5</v>
      </c>
      <c r="C17">
        <v>4</v>
      </c>
      <c r="D17">
        <v>1.1564856000000001E-3</v>
      </c>
      <c r="E17">
        <v>1.1628312000000001E-3</v>
      </c>
      <c r="F17">
        <v>1.1691767999999999E-3</v>
      </c>
      <c r="G17">
        <v>1.1755223999999999E-3</v>
      </c>
      <c r="H17">
        <v>1.181868E-3</v>
      </c>
      <c r="I17">
        <v>1.1882136E-3</v>
      </c>
      <c r="J17">
        <v>1.4301396E-3</v>
      </c>
      <c r="K17">
        <v>1.7505924E-3</v>
      </c>
      <c r="L17">
        <v>2.0710452000000002E-3</v>
      </c>
      <c r="M17">
        <v>2.3914980000000001E-3</v>
      </c>
      <c r="N17">
        <v>2.7119508000000001E-3</v>
      </c>
      <c r="O17">
        <v>3.0324036000000001E-3</v>
      </c>
      <c r="P17">
        <v>3.2132532000000002E-3</v>
      </c>
      <c r="Q17">
        <v>3.2544995999999999E-3</v>
      </c>
      <c r="R17">
        <v>3.295746E-3</v>
      </c>
      <c r="S17">
        <v>3.3369924000000001E-3</v>
      </c>
      <c r="T17">
        <v>3.3782387999999998E-3</v>
      </c>
      <c r="U17">
        <v>3.4194852E-3</v>
      </c>
      <c r="V17">
        <v>3.5495700000000002E-3</v>
      </c>
      <c r="W17">
        <v>3.9461699999999997E-3</v>
      </c>
      <c r="X17">
        <v>4.3427700000000001E-3</v>
      </c>
      <c r="Y17">
        <v>4.7393699999999997E-3</v>
      </c>
      <c r="Z17">
        <v>5.1359700000000001E-3</v>
      </c>
      <c r="AA17">
        <v>5.5325699999999997E-3</v>
      </c>
      <c r="AB17">
        <v>5.9291700000000001E-3</v>
      </c>
      <c r="AC17">
        <v>7.0840692000000002E-3</v>
      </c>
      <c r="AD17">
        <v>8.2389683999999994E-3</v>
      </c>
      <c r="AE17">
        <v>9.3938675999999995E-3</v>
      </c>
      <c r="AF17">
        <v>1.05487668E-2</v>
      </c>
      <c r="AG17">
        <v>1.1703666E-2</v>
      </c>
      <c r="AH17">
        <v>1.28585652E-2</v>
      </c>
      <c r="AI17">
        <v>2.40839316E-2</v>
      </c>
      <c r="AJ17">
        <v>3.8666120399999997E-2</v>
      </c>
      <c r="AK17">
        <v>5.3248309200000003E-2</v>
      </c>
      <c r="AL17">
        <v>6.7830498000000003E-2</v>
      </c>
      <c r="AM17">
        <v>8.2412686800000107E-2</v>
      </c>
      <c r="AN17">
        <v>9.6994875600000002E-2</v>
      </c>
      <c r="AO17">
        <v>0.11244165239999999</v>
      </c>
      <c r="AP17">
        <v>0.12875301719999999</v>
      </c>
      <c r="AQ17">
        <v>0.14506438199999999</v>
      </c>
      <c r="AR17">
        <v>0.1613757468</v>
      </c>
      <c r="AS17">
        <v>0.1776871116</v>
      </c>
      <c r="AT17">
        <v>0.19399847640000001</v>
      </c>
      <c r="AU17">
        <v>0.20735755080000001</v>
      </c>
      <c r="AV17">
        <v>0.21185975400000001</v>
      </c>
      <c r="AW17">
        <v>0.21636195720000001</v>
      </c>
      <c r="AX17">
        <v>0.22086416040000001</v>
      </c>
      <c r="AY17">
        <v>0.22536636360000001</v>
      </c>
      <c r="AZ17">
        <v>0.22986856680000001</v>
      </c>
      <c r="BA17">
        <v>0.23437077000000001</v>
      </c>
      <c r="BB17">
        <v>0.24230911560000001</v>
      </c>
      <c r="BC17">
        <v>0.25024746120000002</v>
      </c>
      <c r="BD17">
        <v>0.25818580679999997</v>
      </c>
      <c r="BE17">
        <v>0.26612415239999998</v>
      </c>
      <c r="BF17">
        <v>0.27406249799999999</v>
      </c>
      <c r="BG17">
        <v>0.2820008436</v>
      </c>
      <c r="BH17">
        <v>0.29461272360000001</v>
      </c>
      <c r="BI17">
        <v>0.30878244840000002</v>
      </c>
      <c r="BJ17">
        <v>0.32295217320000003</v>
      </c>
      <c r="BK17">
        <v>0.33712189799999998</v>
      </c>
      <c r="BL17">
        <v>0.35129162279999998</v>
      </c>
      <c r="BM17">
        <v>0.36546134759999999</v>
      </c>
      <c r="BN17">
        <v>0.38100172199999999</v>
      </c>
      <c r="BO17">
        <v>0.39791274599999998</v>
      </c>
      <c r="BP17">
        <v>0.41482376999999998</v>
      </c>
      <c r="BQ17">
        <v>0.43173479399999998</v>
      </c>
      <c r="BR17">
        <v>0.44864581799999997</v>
      </c>
      <c r="BS17">
        <v>0.46555684200000003</v>
      </c>
      <c r="BT17">
        <v>0.49085436960000001</v>
      </c>
      <c r="BU17">
        <v>0.54131140799999999</v>
      </c>
      <c r="BV17">
        <v>0.59176844640000004</v>
      </c>
      <c r="BW17">
        <v>0.64222548479999997</v>
      </c>
      <c r="BX17">
        <v>0.69268252320000001</v>
      </c>
      <c r="BY17">
        <v>0.74313956160000005</v>
      </c>
      <c r="BZ17">
        <v>0.79359659999999999</v>
      </c>
      <c r="CA17">
        <v>0.82248494400000005</v>
      </c>
      <c r="CB17">
        <v>0.85137328800000001</v>
      </c>
      <c r="CC17">
        <v>0.88026163199999996</v>
      </c>
      <c r="CD17">
        <v>0.90914997600000003</v>
      </c>
      <c r="CE17">
        <v>0.93803831999999998</v>
      </c>
      <c r="CF17">
        <v>0.96692666400000005</v>
      </c>
      <c r="CG17">
        <v>0.97879610880000001</v>
      </c>
      <c r="CH17">
        <v>0.98499258720000005</v>
      </c>
      <c r="CI17">
        <v>0.99118906559999997</v>
      </c>
      <c r="CJ17">
        <v>0.99738554400000001</v>
      </c>
      <c r="CK17">
        <v>1.0035820224000001</v>
      </c>
      <c r="CL17">
        <v>1.0097785008</v>
      </c>
      <c r="CM17">
        <v>1.0764628248000001</v>
      </c>
      <c r="CN17">
        <v>1.2036349944</v>
      </c>
      <c r="CO17">
        <v>1.3308071640000001</v>
      </c>
      <c r="CP17">
        <v>1.4579793336</v>
      </c>
      <c r="CQ17">
        <v>1.5851515032000001</v>
      </c>
      <c r="CR17">
        <v>1.7123236728</v>
      </c>
      <c r="CS17">
        <v>1.8171315684</v>
      </c>
      <c r="CT17">
        <v>1.854846642</v>
      </c>
      <c r="CU17">
        <v>1.8925617156000001</v>
      </c>
      <c r="CV17">
        <v>1.9302767891999999</v>
      </c>
      <c r="CW17">
        <v>1.9679918627999999</v>
      </c>
      <c r="CX17">
        <v>2.0057069364000002</v>
      </c>
      <c r="CY17">
        <v>2.04342201</v>
      </c>
    </row>
    <row r="18" spans="1:103">
      <c r="A18">
        <v>17</v>
      </c>
      <c r="B18" t="s">
        <v>5</v>
      </c>
      <c r="C18">
        <v>5</v>
      </c>
      <c r="D18">
        <v>0.55090119599999998</v>
      </c>
      <c r="E18">
        <v>0.60137251199999997</v>
      </c>
      <c r="F18">
        <v>0.65184382799999996</v>
      </c>
      <c r="G18">
        <v>0.70231514399999995</v>
      </c>
      <c r="H18">
        <v>0.75278646000000005</v>
      </c>
      <c r="I18">
        <v>0.90912618000000001</v>
      </c>
      <c r="J18">
        <v>1.0654659</v>
      </c>
      <c r="K18">
        <v>1.22180562</v>
      </c>
      <c r="L18">
        <v>1.3781453400000001</v>
      </c>
      <c r="M18">
        <v>1.53448506</v>
      </c>
      <c r="N18">
        <v>1.54471734</v>
      </c>
      <c r="O18">
        <v>1.5549496199999999</v>
      </c>
      <c r="P18">
        <v>1.5651819</v>
      </c>
      <c r="Q18">
        <v>1.5754141800000001</v>
      </c>
      <c r="R18">
        <v>1.58564646</v>
      </c>
      <c r="S18">
        <v>1.5859954679999999</v>
      </c>
      <c r="T18">
        <v>1.5863444760000001</v>
      </c>
      <c r="U18">
        <v>1.586693484</v>
      </c>
      <c r="V18">
        <v>1.5870424919999999</v>
      </c>
      <c r="W18">
        <v>1.5873915000000001</v>
      </c>
      <c r="X18">
        <v>1.626091728</v>
      </c>
      <c r="Y18">
        <v>1.664791956</v>
      </c>
      <c r="Z18">
        <v>1.7034921839999999</v>
      </c>
      <c r="AA18">
        <v>1.7421924120000001</v>
      </c>
      <c r="AB18">
        <v>1.78089264</v>
      </c>
      <c r="AC18">
        <v>1.7859373919999999</v>
      </c>
      <c r="AD18">
        <v>1.790982144</v>
      </c>
      <c r="AE18">
        <v>1.7960268960000001</v>
      </c>
      <c r="AF18">
        <v>1.801071648</v>
      </c>
      <c r="AG18">
        <v>1.8061164000000001</v>
      </c>
      <c r="AH18">
        <v>1.8191645400000001</v>
      </c>
      <c r="AI18">
        <v>1.83221268</v>
      </c>
      <c r="AJ18">
        <v>1.84526082</v>
      </c>
      <c r="AK18">
        <v>1.85830896</v>
      </c>
      <c r="AL18">
        <v>1.8713571</v>
      </c>
      <c r="AM18">
        <v>1.9114731899999999</v>
      </c>
      <c r="AN18">
        <v>1.9515892800000001</v>
      </c>
      <c r="AO18">
        <v>1.99170537</v>
      </c>
      <c r="AP18">
        <v>2.0318214600000002</v>
      </c>
      <c r="AQ18">
        <v>2.0719375499999999</v>
      </c>
      <c r="AR18">
        <v>2.0836015560000001</v>
      </c>
      <c r="AS18">
        <v>2.0952655619999998</v>
      </c>
      <c r="AT18">
        <v>2.106929568</v>
      </c>
      <c r="AU18">
        <v>2.1185935740000001</v>
      </c>
      <c r="AV18">
        <v>2.1302575799999999</v>
      </c>
      <c r="AW18">
        <v>2.1542201520000002</v>
      </c>
      <c r="AX18">
        <v>2.178182724</v>
      </c>
      <c r="AY18">
        <v>2.2021452959999999</v>
      </c>
      <c r="AZ18">
        <v>2.2261078680000002</v>
      </c>
      <c r="BA18">
        <v>2.25007044</v>
      </c>
      <c r="BB18">
        <v>2.2738743719999999</v>
      </c>
      <c r="BC18">
        <v>2.2976783040000002</v>
      </c>
      <c r="BD18">
        <v>2.321482236</v>
      </c>
      <c r="BE18">
        <v>2.3452861679999999</v>
      </c>
      <c r="BF18">
        <v>2.3690901000000002</v>
      </c>
      <c r="BG18">
        <v>2.3898798719999998</v>
      </c>
      <c r="BH18">
        <v>2.4106696439999999</v>
      </c>
      <c r="BI18">
        <v>2.431459416</v>
      </c>
      <c r="BJ18">
        <v>2.4522491880000001</v>
      </c>
      <c r="BK18">
        <v>2.4730389599999998</v>
      </c>
      <c r="BL18">
        <v>2.4932972879999999</v>
      </c>
      <c r="BM18">
        <v>2.5135556160000001</v>
      </c>
      <c r="BN18">
        <v>2.5338139439999998</v>
      </c>
      <c r="BO18">
        <v>2.554072272</v>
      </c>
      <c r="BP18">
        <v>2.5743306000000001</v>
      </c>
      <c r="BQ18">
        <v>2.5980472799999998</v>
      </c>
      <c r="BR18">
        <v>2.62176396</v>
      </c>
      <c r="BS18">
        <v>2.6454806400000002</v>
      </c>
      <c r="BT18">
        <v>2.6691973199999999</v>
      </c>
      <c r="BU18">
        <v>2.692914</v>
      </c>
      <c r="BV18">
        <v>2.71282332</v>
      </c>
      <c r="BW18">
        <v>2.73273264</v>
      </c>
      <c r="BX18">
        <v>2.7526419600000001</v>
      </c>
      <c r="BY18">
        <v>2.7725512800000001</v>
      </c>
      <c r="BZ18">
        <v>2.7924606000000001</v>
      </c>
      <c r="CA18">
        <v>2.7952764600000002</v>
      </c>
      <c r="CB18">
        <v>2.7980923199999999</v>
      </c>
      <c r="CC18">
        <v>2.80090818</v>
      </c>
      <c r="CD18">
        <v>2.8037240400000001</v>
      </c>
      <c r="CE18">
        <v>2.8065399000000002</v>
      </c>
      <c r="CF18">
        <v>2.8678939200000002</v>
      </c>
      <c r="CG18">
        <v>2.9292479400000002</v>
      </c>
      <c r="CH18">
        <v>2.9906019599999998</v>
      </c>
      <c r="CI18">
        <v>3.0519559799999998</v>
      </c>
      <c r="CJ18">
        <v>3.1133099999999998</v>
      </c>
      <c r="CK18">
        <v>3.22677726</v>
      </c>
      <c r="CL18">
        <v>3.3402445200000002</v>
      </c>
      <c r="CM18">
        <v>3.4537117799999999</v>
      </c>
      <c r="CN18">
        <v>3.5671790400000001</v>
      </c>
      <c r="CO18">
        <v>3.6806462999999998</v>
      </c>
      <c r="CP18">
        <v>3.7155074400000001</v>
      </c>
      <c r="CQ18">
        <v>3.75036858</v>
      </c>
      <c r="CR18">
        <v>3.7852297199999998</v>
      </c>
      <c r="CS18">
        <v>3.8200908600000001</v>
      </c>
      <c r="CT18">
        <v>3.8549519999999999</v>
      </c>
      <c r="CU18">
        <v>3.8795015400000001</v>
      </c>
      <c r="CV18">
        <v>3.9040510799999999</v>
      </c>
      <c r="CW18">
        <v>3.9286006200000001</v>
      </c>
      <c r="CX18">
        <v>3.9531501599999999</v>
      </c>
      <c r="CY18">
        <v>3.9776997000000001</v>
      </c>
    </row>
    <row r="19" spans="1:103">
      <c r="A19">
        <v>18</v>
      </c>
      <c r="B19" t="s">
        <v>5</v>
      </c>
      <c r="C19">
        <v>6</v>
      </c>
      <c r="D19">
        <v>2.02178748</v>
      </c>
      <c r="E19">
        <v>2.0338044599999998</v>
      </c>
      <c r="F19">
        <v>2.0458214400000001</v>
      </c>
      <c r="G19">
        <v>2.0578384199999999</v>
      </c>
      <c r="H19">
        <v>2.0698553999999998</v>
      </c>
      <c r="I19">
        <v>2.1577816200000002</v>
      </c>
      <c r="J19">
        <v>2.2457078400000001</v>
      </c>
      <c r="K19">
        <v>2.3336340600000001</v>
      </c>
      <c r="L19">
        <v>2.42156028</v>
      </c>
      <c r="M19">
        <v>2.5094865</v>
      </c>
      <c r="N19">
        <v>2.5161493799999999</v>
      </c>
      <c r="O19">
        <v>2.5228122599999998</v>
      </c>
      <c r="P19">
        <v>2.5294751400000002</v>
      </c>
      <c r="Q19">
        <v>2.5361380200000001</v>
      </c>
      <c r="R19">
        <v>2.5428009</v>
      </c>
      <c r="S19">
        <v>2.61018324</v>
      </c>
      <c r="T19">
        <v>2.67756558</v>
      </c>
      <c r="U19">
        <v>2.74494792</v>
      </c>
      <c r="V19">
        <v>2.81233026</v>
      </c>
      <c r="W19">
        <v>2.8797126</v>
      </c>
      <c r="X19">
        <v>2.8955369399999999</v>
      </c>
      <c r="Y19">
        <v>2.9113612799999999</v>
      </c>
      <c r="Z19">
        <v>2.9271856199999999</v>
      </c>
      <c r="AA19">
        <v>2.9430099599999999</v>
      </c>
      <c r="AB19">
        <v>2.9588342999999999</v>
      </c>
      <c r="AC19">
        <v>2.9631968999999998</v>
      </c>
      <c r="AD19">
        <v>2.9675595000000001</v>
      </c>
      <c r="AE19">
        <v>2.9719221</v>
      </c>
      <c r="AF19">
        <v>2.9762846999999999</v>
      </c>
      <c r="AG19">
        <v>2.9806473000000002</v>
      </c>
      <c r="AH19">
        <v>3.0099163799999999</v>
      </c>
      <c r="AI19">
        <v>3.0391854600000001</v>
      </c>
      <c r="AJ19">
        <v>3.0684545399999998</v>
      </c>
      <c r="AK19">
        <v>3.09772362</v>
      </c>
      <c r="AL19">
        <v>3.1269927000000002</v>
      </c>
      <c r="AM19">
        <v>3.1349643600000001</v>
      </c>
      <c r="AN19">
        <v>3.1429360200000001</v>
      </c>
      <c r="AO19">
        <v>3.15090768</v>
      </c>
      <c r="AP19">
        <v>3.1588793399999999</v>
      </c>
      <c r="AQ19">
        <v>3.1668509999999999</v>
      </c>
      <c r="AR19">
        <v>3.2075818200000001</v>
      </c>
      <c r="AS19">
        <v>3.24831264</v>
      </c>
      <c r="AT19">
        <v>3.2890434599999998</v>
      </c>
      <c r="AU19">
        <v>3.3297742800000001</v>
      </c>
      <c r="AV19">
        <v>3.3705050999999999</v>
      </c>
      <c r="AW19">
        <v>3.4042161000000002</v>
      </c>
      <c r="AX19">
        <v>3.4379271</v>
      </c>
      <c r="AY19">
        <v>3.4716380999999998</v>
      </c>
      <c r="AZ19">
        <v>3.5053491000000001</v>
      </c>
      <c r="BA19">
        <v>3.5390600999999999</v>
      </c>
      <c r="BB19">
        <v>3.56079378</v>
      </c>
      <c r="BC19">
        <v>3.5825274600000001</v>
      </c>
      <c r="BD19">
        <v>3.6042611400000002</v>
      </c>
      <c r="BE19">
        <v>3.6259948199999998</v>
      </c>
      <c r="BF19">
        <v>3.6477284999999999</v>
      </c>
      <c r="BG19">
        <v>3.6524083799999998</v>
      </c>
      <c r="BH19">
        <v>3.6570882600000001</v>
      </c>
      <c r="BI19">
        <v>3.6617681399999999</v>
      </c>
      <c r="BJ19">
        <v>3.6664480199999998</v>
      </c>
      <c r="BK19">
        <v>3.6711279000000001</v>
      </c>
      <c r="BL19">
        <v>3.70241964</v>
      </c>
      <c r="BM19">
        <v>3.7337113799999999</v>
      </c>
      <c r="BN19">
        <v>3.7650031199999998</v>
      </c>
      <c r="BO19">
        <v>3.7962948600000002</v>
      </c>
      <c r="BP19">
        <v>3.8275866000000001</v>
      </c>
      <c r="BQ19">
        <v>3.8276262600000002</v>
      </c>
      <c r="BR19">
        <v>3.8276659199999998</v>
      </c>
      <c r="BS19">
        <v>3.8277055799999999</v>
      </c>
      <c r="BT19">
        <v>3.82774524</v>
      </c>
      <c r="BU19">
        <v>3.8277849000000002</v>
      </c>
      <c r="BV19">
        <v>3.8597112</v>
      </c>
      <c r="BW19">
        <v>3.8916374999999999</v>
      </c>
      <c r="BX19">
        <v>3.9235638000000002</v>
      </c>
      <c r="BY19">
        <v>3.9554901</v>
      </c>
      <c r="BZ19">
        <v>3.9874163999999999</v>
      </c>
      <c r="CA19">
        <v>4.00395462</v>
      </c>
      <c r="CB19">
        <v>4.0204928400000002</v>
      </c>
      <c r="CC19">
        <v>4.0370310600000003</v>
      </c>
      <c r="CD19">
        <v>4.0535692799999996</v>
      </c>
      <c r="CE19">
        <v>4.0701074999999998</v>
      </c>
      <c r="CF19">
        <v>4.0870423200000001</v>
      </c>
      <c r="CG19">
        <v>4.1039771399999996</v>
      </c>
      <c r="CH19">
        <v>4.1209119599999999</v>
      </c>
      <c r="CI19">
        <v>4.1378467800000003</v>
      </c>
      <c r="CJ19">
        <v>4.1547815999999997</v>
      </c>
      <c r="CK19">
        <v>4.2409627800000003</v>
      </c>
      <c r="CL19">
        <v>4.3271439599999999</v>
      </c>
      <c r="CM19">
        <v>4.4133251400000004</v>
      </c>
      <c r="CN19">
        <v>4.4995063200000001</v>
      </c>
      <c r="CO19">
        <v>4.5856874999999997</v>
      </c>
      <c r="CP19">
        <v>4.5998857800000001</v>
      </c>
      <c r="CQ19">
        <v>4.6140840599999997</v>
      </c>
      <c r="CR19">
        <v>4.6282823400000002</v>
      </c>
      <c r="CS19">
        <v>4.6424806199999997</v>
      </c>
      <c r="CT19">
        <v>4.6566789000000002</v>
      </c>
      <c r="CU19">
        <v>4.6681803000000004</v>
      </c>
      <c r="CV19">
        <v>4.6796816999999997</v>
      </c>
      <c r="CW19">
        <v>4.6911830999999999</v>
      </c>
      <c r="CX19">
        <v>4.7026845000000002</v>
      </c>
      <c r="CY19">
        <v>4.7141859000000004</v>
      </c>
    </row>
    <row r="20" spans="1:103">
      <c r="A20">
        <v>19</v>
      </c>
      <c r="B20" t="s">
        <v>5</v>
      </c>
      <c r="C20">
        <v>7</v>
      </c>
      <c r="D20">
        <v>2.72131056</v>
      </c>
      <c r="E20">
        <v>2.7419734199999999</v>
      </c>
      <c r="F20">
        <v>2.7626362800000002</v>
      </c>
      <c r="G20">
        <v>2.78329914</v>
      </c>
      <c r="H20">
        <v>2.8039619999999998</v>
      </c>
      <c r="I20">
        <v>2.8233953999999999</v>
      </c>
      <c r="J20">
        <v>2.8428287999999999</v>
      </c>
      <c r="K20">
        <v>2.8622622</v>
      </c>
      <c r="L20">
        <v>2.8816956</v>
      </c>
      <c r="M20">
        <v>2.9011290000000001</v>
      </c>
      <c r="N20">
        <v>2.9184604200000002</v>
      </c>
      <c r="O20">
        <v>2.9357918399999998</v>
      </c>
      <c r="P20">
        <v>2.9531232599999999</v>
      </c>
      <c r="Q20">
        <v>2.97045468</v>
      </c>
      <c r="R20">
        <v>2.9877861000000001</v>
      </c>
      <c r="S20">
        <v>3.0188398799999998</v>
      </c>
      <c r="T20">
        <v>3.04989366</v>
      </c>
      <c r="U20">
        <v>3.0809474400000001</v>
      </c>
      <c r="V20">
        <v>3.1120012199999998</v>
      </c>
      <c r="W20">
        <v>3.1430549999999999</v>
      </c>
      <c r="X20">
        <v>3.16593882</v>
      </c>
      <c r="Y20">
        <v>3.1888226400000002</v>
      </c>
      <c r="Z20">
        <v>3.2117064599999998</v>
      </c>
      <c r="AA20">
        <v>3.2345902799999999</v>
      </c>
      <c r="AB20">
        <v>3.2574741</v>
      </c>
      <c r="AC20">
        <v>3.25910016</v>
      </c>
      <c r="AD20">
        <v>3.26072622</v>
      </c>
      <c r="AE20">
        <v>3.26235228</v>
      </c>
      <c r="AF20">
        <v>3.26397834</v>
      </c>
      <c r="AG20">
        <v>3.2656044</v>
      </c>
      <c r="AH20">
        <v>3.3275929799999999</v>
      </c>
      <c r="AI20">
        <v>3.3895815599999999</v>
      </c>
      <c r="AJ20">
        <v>3.4515701399999998</v>
      </c>
      <c r="AK20">
        <v>3.5135587199999998</v>
      </c>
      <c r="AL20">
        <v>3.5755473000000002</v>
      </c>
      <c r="AM20">
        <v>3.5912130000000002</v>
      </c>
      <c r="AN20">
        <v>3.6068787000000002</v>
      </c>
      <c r="AO20">
        <v>3.6225444000000002</v>
      </c>
      <c r="AP20">
        <v>3.6382100999999998</v>
      </c>
      <c r="AQ20">
        <v>3.6538757999999998</v>
      </c>
      <c r="AR20">
        <v>3.7260173399999998</v>
      </c>
      <c r="AS20">
        <v>3.7981588799999999</v>
      </c>
      <c r="AT20">
        <v>3.87030042</v>
      </c>
      <c r="AU20">
        <v>3.94244196</v>
      </c>
      <c r="AV20">
        <v>4.0145834999999996</v>
      </c>
      <c r="AW20">
        <v>4.0820055000000002</v>
      </c>
      <c r="AX20">
        <v>4.1494274999999998</v>
      </c>
      <c r="AY20">
        <v>4.2168495000000004</v>
      </c>
      <c r="AZ20">
        <v>4.2842715</v>
      </c>
      <c r="BA20">
        <v>4.3516934999999997</v>
      </c>
      <c r="BB20">
        <v>4.3560561</v>
      </c>
      <c r="BC20">
        <v>4.3604187000000003</v>
      </c>
      <c r="BD20">
        <v>4.3647812999999998</v>
      </c>
      <c r="BE20">
        <v>4.3691439000000001</v>
      </c>
      <c r="BF20">
        <v>4.3735065000000004</v>
      </c>
      <c r="BG20">
        <v>4.3934951399999997</v>
      </c>
      <c r="BH20">
        <v>4.41348378</v>
      </c>
      <c r="BI20">
        <v>4.4334724200000002</v>
      </c>
      <c r="BJ20">
        <v>4.4534610600000004</v>
      </c>
      <c r="BK20">
        <v>4.4734496999999998</v>
      </c>
      <c r="BL20">
        <v>4.4808264600000003</v>
      </c>
      <c r="BM20">
        <v>4.4882032199999999</v>
      </c>
      <c r="BN20">
        <v>4.4955799799999996</v>
      </c>
      <c r="BO20">
        <v>4.5029567400000001</v>
      </c>
      <c r="BP20">
        <v>4.5103334999999998</v>
      </c>
      <c r="BQ20">
        <v>4.5204071399999997</v>
      </c>
      <c r="BR20">
        <v>4.5304807800000004</v>
      </c>
      <c r="BS20">
        <v>4.5405544200000003</v>
      </c>
      <c r="BT20">
        <v>4.5506280600000002</v>
      </c>
      <c r="BU20">
        <v>4.5607017000000001</v>
      </c>
      <c r="BV20">
        <v>4.5785090400000001</v>
      </c>
      <c r="BW20">
        <v>4.5963163800000002</v>
      </c>
      <c r="BX20">
        <v>4.6141237200000003</v>
      </c>
      <c r="BY20">
        <v>4.6319310600000003</v>
      </c>
      <c r="BZ20">
        <v>4.6497384000000004</v>
      </c>
      <c r="CA20">
        <v>4.6771434599999999</v>
      </c>
      <c r="CB20">
        <v>4.7045485200000003</v>
      </c>
      <c r="CC20">
        <v>4.7319535799999999</v>
      </c>
      <c r="CD20">
        <v>4.7593586400000003</v>
      </c>
      <c r="CE20">
        <v>4.7867636999999998</v>
      </c>
      <c r="CF20">
        <v>4.7952906000000004</v>
      </c>
      <c r="CG20">
        <v>4.8038175000000001</v>
      </c>
      <c r="CH20">
        <v>4.8123443999999997</v>
      </c>
      <c r="CI20">
        <v>4.8208713000000003</v>
      </c>
      <c r="CJ20">
        <v>4.8293982</v>
      </c>
      <c r="CK20">
        <v>4.8562083600000001</v>
      </c>
      <c r="CL20">
        <v>4.8830185200000003</v>
      </c>
      <c r="CM20">
        <v>4.9098286800000004</v>
      </c>
      <c r="CN20">
        <v>4.9366388399999996</v>
      </c>
      <c r="CO20">
        <v>4.9634489999999998</v>
      </c>
      <c r="CP20">
        <v>4.9674149999999999</v>
      </c>
      <c r="CQ20">
        <v>4.971381</v>
      </c>
      <c r="CR20">
        <v>4.9753470000000002</v>
      </c>
      <c r="CS20">
        <v>4.9793130000000003</v>
      </c>
      <c r="CT20">
        <v>4.9832789999999996</v>
      </c>
      <c r="CU20">
        <v>4.9965254400000001</v>
      </c>
      <c r="CV20">
        <v>5.0097718799999997</v>
      </c>
      <c r="CW20">
        <v>5.0230183200000003</v>
      </c>
      <c r="CX20">
        <v>5.0362647599999999</v>
      </c>
      <c r="CY20">
        <v>5.0495112000000004</v>
      </c>
    </row>
    <row r="21" spans="1:103">
      <c r="A21">
        <v>20</v>
      </c>
      <c r="B21" t="s">
        <v>5</v>
      </c>
      <c r="C21">
        <v>8</v>
      </c>
      <c r="D21">
        <v>1.8583486199999999</v>
      </c>
      <c r="E21">
        <v>1.8736970399999999</v>
      </c>
      <c r="F21">
        <v>1.88904546</v>
      </c>
      <c r="G21">
        <v>1.90439388</v>
      </c>
      <c r="H21">
        <v>1.9197423</v>
      </c>
      <c r="I21">
        <v>1.9448074200000001</v>
      </c>
      <c r="J21">
        <v>1.9698725399999999</v>
      </c>
      <c r="K21">
        <v>1.9949376599999999</v>
      </c>
      <c r="L21">
        <v>2.02000278</v>
      </c>
      <c r="M21">
        <v>2.0450678999999998</v>
      </c>
      <c r="N21">
        <v>2.0560140599999999</v>
      </c>
      <c r="O21">
        <v>2.0669602199999999</v>
      </c>
      <c r="P21">
        <v>2.0779063799999999</v>
      </c>
      <c r="Q21">
        <v>2.08885254</v>
      </c>
      <c r="R21">
        <v>2.0997987</v>
      </c>
      <c r="S21">
        <v>2.1811810199999999</v>
      </c>
      <c r="T21">
        <v>2.2625633399999998</v>
      </c>
      <c r="U21">
        <v>2.3439456600000002</v>
      </c>
      <c r="V21">
        <v>2.42532798</v>
      </c>
      <c r="W21">
        <v>2.5067102999999999</v>
      </c>
      <c r="X21">
        <v>2.5620756600000001</v>
      </c>
      <c r="Y21">
        <v>2.6174410199999998</v>
      </c>
      <c r="Z21">
        <v>2.6728063799999999</v>
      </c>
      <c r="AA21">
        <v>2.7281717400000001</v>
      </c>
      <c r="AB21">
        <v>2.7835371000000002</v>
      </c>
      <c r="AC21">
        <v>2.8025739000000001</v>
      </c>
      <c r="AD21">
        <v>2.8216106999999999</v>
      </c>
      <c r="AE21">
        <v>2.8406475000000002</v>
      </c>
      <c r="AF21">
        <v>2.8596843000000001</v>
      </c>
      <c r="AG21">
        <v>2.8787210999999999</v>
      </c>
      <c r="AH21">
        <v>2.90533296</v>
      </c>
      <c r="AI21">
        <v>2.93194482</v>
      </c>
      <c r="AJ21">
        <v>2.95855668</v>
      </c>
      <c r="AK21">
        <v>2.9851685400000001</v>
      </c>
      <c r="AL21">
        <v>3.0117804000000001</v>
      </c>
      <c r="AM21">
        <v>3.0625055400000001</v>
      </c>
      <c r="AN21">
        <v>3.11323068</v>
      </c>
      <c r="AO21">
        <v>3.16395582</v>
      </c>
      <c r="AP21">
        <v>3.2146809599999999</v>
      </c>
      <c r="AQ21">
        <v>3.2654060999999999</v>
      </c>
      <c r="AR21">
        <v>3.3229131000000001</v>
      </c>
      <c r="AS21">
        <v>3.3804200999999998</v>
      </c>
      <c r="AT21">
        <v>3.4379271</v>
      </c>
      <c r="AU21">
        <v>3.4954341000000002</v>
      </c>
      <c r="AV21">
        <v>3.5529411</v>
      </c>
      <c r="AW21">
        <v>3.5927994000000001</v>
      </c>
      <c r="AX21">
        <v>3.6326577000000002</v>
      </c>
      <c r="AY21">
        <v>3.6725159999999999</v>
      </c>
      <c r="AZ21">
        <v>3.7123743</v>
      </c>
      <c r="BA21">
        <v>3.7522326000000001</v>
      </c>
      <c r="BB21">
        <v>3.7677793199999998</v>
      </c>
      <c r="BC21">
        <v>3.7833260399999999</v>
      </c>
      <c r="BD21">
        <v>3.7988727600000001</v>
      </c>
      <c r="BE21">
        <v>3.8144194800000002</v>
      </c>
      <c r="BF21">
        <v>3.8299661999999999</v>
      </c>
      <c r="BG21">
        <v>3.8584420800000001</v>
      </c>
      <c r="BH21">
        <v>3.8869179599999999</v>
      </c>
      <c r="BI21">
        <v>3.9153938400000001</v>
      </c>
      <c r="BJ21">
        <v>3.9438697199999999</v>
      </c>
      <c r="BK21">
        <v>3.9723456000000001</v>
      </c>
      <c r="BL21">
        <v>3.98713878</v>
      </c>
      <c r="BM21">
        <v>4.0019319600000003</v>
      </c>
      <c r="BN21">
        <v>4.0167251400000001</v>
      </c>
      <c r="BO21">
        <v>4.03151832</v>
      </c>
      <c r="BP21">
        <v>4.0463114999999998</v>
      </c>
      <c r="BQ21">
        <v>4.0565041199999996</v>
      </c>
      <c r="BR21">
        <v>4.0666967400000003</v>
      </c>
      <c r="BS21">
        <v>4.07688936</v>
      </c>
      <c r="BT21">
        <v>4.0870819799999998</v>
      </c>
      <c r="BU21">
        <v>4.0972746000000004</v>
      </c>
      <c r="BV21">
        <v>4.1090932799999997</v>
      </c>
      <c r="BW21">
        <v>4.1209119599999999</v>
      </c>
      <c r="BX21">
        <v>4.1327306400000001</v>
      </c>
      <c r="BY21">
        <v>4.1445493200000003</v>
      </c>
      <c r="BZ21">
        <v>4.1563679999999996</v>
      </c>
      <c r="CA21">
        <v>4.1642206799999997</v>
      </c>
      <c r="CB21">
        <v>4.1720733599999997</v>
      </c>
      <c r="CC21">
        <v>4.1799260399999998</v>
      </c>
      <c r="CD21">
        <v>4.1877787199999998</v>
      </c>
      <c r="CE21">
        <v>4.1956313999999999</v>
      </c>
      <c r="CF21">
        <v>4.2242659199999997</v>
      </c>
      <c r="CG21">
        <v>4.2529004400000003</v>
      </c>
      <c r="CH21">
        <v>4.2815349600000001</v>
      </c>
      <c r="CI21">
        <v>4.3101694799999999</v>
      </c>
      <c r="CJ21">
        <v>4.3388039999999997</v>
      </c>
      <c r="CK21">
        <v>4.3439598000000004</v>
      </c>
      <c r="CL21">
        <v>4.3491156000000002</v>
      </c>
      <c r="CM21">
        <v>4.3542714</v>
      </c>
      <c r="CN21">
        <v>4.3594271999999998</v>
      </c>
      <c r="CO21">
        <v>4.3645829999999997</v>
      </c>
      <c r="CP21">
        <v>4.4318067000000001</v>
      </c>
      <c r="CQ21">
        <v>4.4990303999999997</v>
      </c>
      <c r="CR21">
        <v>4.5662541000000001</v>
      </c>
      <c r="CS21">
        <v>4.6334777999999996</v>
      </c>
      <c r="CT21">
        <v>4.7007015000000001</v>
      </c>
      <c r="CU21">
        <v>4.75142664</v>
      </c>
      <c r="CV21">
        <v>4.80215178</v>
      </c>
      <c r="CW21">
        <v>4.8528769199999999</v>
      </c>
      <c r="CX21">
        <v>4.9036020599999999</v>
      </c>
      <c r="CY21">
        <v>4.9543271999999998</v>
      </c>
    </row>
    <row r="22" spans="1:103">
      <c r="A22">
        <v>21</v>
      </c>
      <c r="B22" t="s">
        <v>5</v>
      </c>
      <c r="C22">
        <v>9</v>
      </c>
      <c r="D22">
        <v>1.4610347400000001</v>
      </c>
      <c r="E22">
        <v>1.4911366800000001</v>
      </c>
      <c r="F22">
        <v>1.5212386200000001</v>
      </c>
      <c r="G22">
        <v>1.5513405600000001</v>
      </c>
      <c r="H22">
        <v>1.5814425000000001</v>
      </c>
      <c r="I22">
        <v>1.6062696599999999</v>
      </c>
      <c r="J22">
        <v>1.63109682</v>
      </c>
      <c r="K22">
        <v>1.6559239800000001</v>
      </c>
      <c r="L22">
        <v>1.6807511399999999</v>
      </c>
      <c r="M22">
        <v>1.7055783</v>
      </c>
      <c r="N22">
        <v>1.7079579</v>
      </c>
      <c r="O22">
        <v>1.7103375000000001</v>
      </c>
      <c r="P22">
        <v>1.7127171000000001</v>
      </c>
      <c r="Q22">
        <v>1.7150966999999999</v>
      </c>
      <c r="R22">
        <v>1.7174763</v>
      </c>
      <c r="S22">
        <v>1.7236236</v>
      </c>
      <c r="T22">
        <v>1.7297708999999999</v>
      </c>
      <c r="U22">
        <v>1.7359182</v>
      </c>
      <c r="V22">
        <v>1.7420655</v>
      </c>
      <c r="W22">
        <v>1.7482127999999999</v>
      </c>
      <c r="X22">
        <v>1.7815668600000001</v>
      </c>
      <c r="Y22">
        <v>1.81492092</v>
      </c>
      <c r="Z22">
        <v>1.84827498</v>
      </c>
      <c r="AA22">
        <v>1.88162904</v>
      </c>
      <c r="AB22">
        <v>1.9149830999999999</v>
      </c>
      <c r="AC22">
        <v>1.94080176</v>
      </c>
      <c r="AD22">
        <v>1.9666204199999999</v>
      </c>
      <c r="AE22">
        <v>1.99243908</v>
      </c>
      <c r="AF22">
        <v>2.0182577400000001</v>
      </c>
      <c r="AG22">
        <v>2.0440763999999998</v>
      </c>
      <c r="AH22">
        <v>2.0832208200000002</v>
      </c>
      <c r="AI22">
        <v>2.1223652400000002</v>
      </c>
      <c r="AJ22">
        <v>2.1615096600000001</v>
      </c>
      <c r="AK22">
        <v>2.2006540800000001</v>
      </c>
      <c r="AL22">
        <v>2.2397985</v>
      </c>
      <c r="AM22">
        <v>2.2473339000000001</v>
      </c>
      <c r="AN22">
        <v>2.2548693000000002</v>
      </c>
      <c r="AO22">
        <v>2.2624046999999998</v>
      </c>
      <c r="AP22">
        <v>2.2699400999999999</v>
      </c>
      <c r="AQ22">
        <v>2.2774755</v>
      </c>
      <c r="AR22">
        <v>2.2849315799999999</v>
      </c>
      <c r="AS22">
        <v>2.2923876600000002</v>
      </c>
      <c r="AT22">
        <v>2.29984374</v>
      </c>
      <c r="AU22">
        <v>2.3072998199999999</v>
      </c>
      <c r="AV22">
        <v>2.3147559000000002</v>
      </c>
      <c r="AW22">
        <v>2.3291524799999999</v>
      </c>
      <c r="AX22">
        <v>2.34354906</v>
      </c>
      <c r="AY22">
        <v>2.3579456400000001</v>
      </c>
      <c r="AZ22">
        <v>2.3723422200000002</v>
      </c>
      <c r="BA22">
        <v>2.3867387999999998</v>
      </c>
      <c r="BB22">
        <v>2.41061412</v>
      </c>
      <c r="BC22">
        <v>2.4344894400000001</v>
      </c>
      <c r="BD22">
        <v>2.4583647599999998</v>
      </c>
      <c r="BE22">
        <v>2.48224008</v>
      </c>
      <c r="BF22">
        <v>2.5061154000000001</v>
      </c>
      <c r="BG22">
        <v>2.5389935399999999</v>
      </c>
      <c r="BH22">
        <v>2.5718716800000001</v>
      </c>
      <c r="BI22">
        <v>2.6047498199999999</v>
      </c>
      <c r="BJ22">
        <v>2.6376279600000001</v>
      </c>
      <c r="BK22">
        <v>2.6705060999999999</v>
      </c>
      <c r="BL22">
        <v>2.6718148799999999</v>
      </c>
      <c r="BM22">
        <v>2.6731236599999999</v>
      </c>
      <c r="BN22">
        <v>2.6744324399999999</v>
      </c>
      <c r="BO22">
        <v>2.6757412199999999</v>
      </c>
      <c r="BP22">
        <v>2.6770499999999999</v>
      </c>
      <c r="BQ22">
        <v>2.6794692599999999</v>
      </c>
      <c r="BR22">
        <v>2.6818885200000002</v>
      </c>
      <c r="BS22">
        <v>2.6843077800000001</v>
      </c>
      <c r="BT22">
        <v>2.6867270400000001</v>
      </c>
      <c r="BU22">
        <v>2.6891463</v>
      </c>
      <c r="BV22">
        <v>2.7192878999999999</v>
      </c>
      <c r="BW22">
        <v>2.7494295000000002</v>
      </c>
      <c r="BX22">
        <v>2.7795711000000001</v>
      </c>
      <c r="BY22">
        <v>2.8097127</v>
      </c>
      <c r="BZ22">
        <v>2.8398542999999998</v>
      </c>
      <c r="CA22">
        <v>2.8594463399999999</v>
      </c>
      <c r="CB22">
        <v>2.8790383799999999</v>
      </c>
      <c r="CC22">
        <v>2.8986304199999999</v>
      </c>
      <c r="CD22">
        <v>2.91822246</v>
      </c>
      <c r="CE22">
        <v>2.9378145</v>
      </c>
      <c r="CF22">
        <v>2.9872308599999999</v>
      </c>
      <c r="CG22">
        <v>3.0366472199999999</v>
      </c>
      <c r="CH22">
        <v>3.0860635799999998</v>
      </c>
      <c r="CI22">
        <v>3.1354799400000002</v>
      </c>
      <c r="CJ22">
        <v>3.1848963000000001</v>
      </c>
      <c r="CK22">
        <v>3.2090888999999998</v>
      </c>
      <c r="CL22">
        <v>3.2332814999999999</v>
      </c>
      <c r="CM22">
        <v>3.2574741</v>
      </c>
      <c r="CN22">
        <v>3.2816667000000002</v>
      </c>
      <c r="CO22">
        <v>3.3058592999999998</v>
      </c>
      <c r="CP22">
        <v>3.3213663599999999</v>
      </c>
      <c r="CQ22">
        <v>3.3368734199999999</v>
      </c>
      <c r="CR22">
        <v>3.3523804799999999</v>
      </c>
      <c r="CS22">
        <v>3.3678875399999999</v>
      </c>
      <c r="CT22">
        <v>3.3833945999999999</v>
      </c>
      <c r="CU22">
        <v>3.4615247999999998</v>
      </c>
      <c r="CV22">
        <v>3.5396550000000002</v>
      </c>
      <c r="CW22">
        <v>3.6177852000000001</v>
      </c>
      <c r="CX22">
        <v>3.6959154000000001</v>
      </c>
      <c r="CY22">
        <v>3.7740456</v>
      </c>
    </row>
    <row r="23" spans="1:103">
      <c r="A23">
        <v>22</v>
      </c>
      <c r="B23" t="s">
        <v>5</v>
      </c>
      <c r="C23">
        <v>10</v>
      </c>
      <c r="D23">
        <v>4.3653761999999999E-2</v>
      </c>
      <c r="E23">
        <v>7.9970423999999998E-2</v>
      </c>
      <c r="F23">
        <v>0.116287086</v>
      </c>
      <c r="G23">
        <v>0.15260374800000001</v>
      </c>
      <c r="H23">
        <v>0.18892041000000001</v>
      </c>
      <c r="I23">
        <v>0.20618044199999999</v>
      </c>
      <c r="J23">
        <v>0.223440474</v>
      </c>
      <c r="K23">
        <v>0.24070050600000001</v>
      </c>
      <c r="L23">
        <v>0.25796053800000002</v>
      </c>
      <c r="M23">
        <v>0.27522057</v>
      </c>
      <c r="N23">
        <v>0.32711568000000002</v>
      </c>
      <c r="O23">
        <v>0.37901078999999999</v>
      </c>
      <c r="P23">
        <v>0.43090590000000001</v>
      </c>
      <c r="Q23">
        <v>0.48280100999999997</v>
      </c>
      <c r="R23">
        <v>0.53469612</v>
      </c>
      <c r="S23">
        <v>0.53718280200000001</v>
      </c>
      <c r="T23">
        <v>0.53966948400000003</v>
      </c>
      <c r="U23">
        <v>0.54215616600000005</v>
      </c>
      <c r="V23">
        <v>0.54464284799999996</v>
      </c>
      <c r="W23">
        <v>0.54712952999999998</v>
      </c>
      <c r="X23">
        <v>0.57338048399999997</v>
      </c>
      <c r="Y23">
        <v>0.59963143799999996</v>
      </c>
      <c r="Z23">
        <v>0.62588239199999995</v>
      </c>
      <c r="AA23">
        <v>0.65213334599999995</v>
      </c>
      <c r="AB23">
        <v>0.67838430000000005</v>
      </c>
      <c r="AC23">
        <v>0.68983414200000004</v>
      </c>
      <c r="AD23">
        <v>0.70128398400000003</v>
      </c>
      <c r="AE23">
        <v>0.71273382600000001</v>
      </c>
      <c r="AF23">
        <v>0.724183668</v>
      </c>
      <c r="AG23">
        <v>0.73563350999999999</v>
      </c>
      <c r="AH23">
        <v>0.73762840799999996</v>
      </c>
      <c r="AI23">
        <v>0.73962330600000004</v>
      </c>
      <c r="AJ23">
        <v>0.741618204</v>
      </c>
      <c r="AK23">
        <v>0.74361310199999997</v>
      </c>
      <c r="AL23">
        <v>0.74560800000000005</v>
      </c>
      <c r="AM23">
        <v>0.75721251599999995</v>
      </c>
      <c r="AN23">
        <v>0.76881703199999996</v>
      </c>
      <c r="AO23">
        <v>0.78042154799999996</v>
      </c>
      <c r="AP23">
        <v>0.79202606399999997</v>
      </c>
      <c r="AQ23">
        <v>0.80363057999999998</v>
      </c>
      <c r="AR23">
        <v>0.82050194399999998</v>
      </c>
      <c r="AS23">
        <v>0.83737330799999998</v>
      </c>
      <c r="AT23">
        <v>0.85424467199999998</v>
      </c>
      <c r="AU23">
        <v>0.87111603599999998</v>
      </c>
      <c r="AV23">
        <v>0.88798739999999998</v>
      </c>
      <c r="AW23">
        <v>0.89665311000000003</v>
      </c>
      <c r="AX23">
        <v>0.90531881999999997</v>
      </c>
      <c r="AY23">
        <v>0.91398453000000002</v>
      </c>
      <c r="AZ23">
        <v>0.92265023999999995</v>
      </c>
      <c r="BA23">
        <v>0.93131595</v>
      </c>
      <c r="BB23">
        <v>0.93248591999999997</v>
      </c>
      <c r="BC23">
        <v>0.93365589000000004</v>
      </c>
      <c r="BD23">
        <v>0.93482586000000001</v>
      </c>
      <c r="BE23">
        <v>0.93599582999999997</v>
      </c>
      <c r="BF23">
        <v>0.93716580000000005</v>
      </c>
      <c r="BG23">
        <v>0.94053690000000001</v>
      </c>
      <c r="BH23">
        <v>0.94390799999999997</v>
      </c>
      <c r="BI23">
        <v>0.94727910000000004</v>
      </c>
      <c r="BJ23">
        <v>0.9506502</v>
      </c>
      <c r="BK23">
        <v>0.95402129999999996</v>
      </c>
      <c r="BL23">
        <v>1.0002648599999999</v>
      </c>
      <c r="BM23">
        <v>1.0465084200000001</v>
      </c>
      <c r="BN23">
        <v>1.0927519800000001</v>
      </c>
      <c r="BO23">
        <v>1.13899554</v>
      </c>
      <c r="BP23">
        <v>1.1852391</v>
      </c>
      <c r="BQ23">
        <v>1.1921994300000001</v>
      </c>
      <c r="BR23">
        <v>1.1991597599999999</v>
      </c>
      <c r="BS23">
        <v>1.20612009</v>
      </c>
      <c r="BT23">
        <v>1.21308042</v>
      </c>
      <c r="BU23">
        <v>1.2200407499999999</v>
      </c>
      <c r="BV23">
        <v>1.23231552</v>
      </c>
      <c r="BW23">
        <v>1.2445902900000001</v>
      </c>
      <c r="BX23">
        <v>1.25686506</v>
      </c>
      <c r="BY23">
        <v>1.2691398300000001</v>
      </c>
      <c r="BZ23">
        <v>1.2814146</v>
      </c>
      <c r="CA23">
        <v>1.3023550800000001</v>
      </c>
      <c r="CB23">
        <v>1.32329556</v>
      </c>
      <c r="CC23">
        <v>1.34423604</v>
      </c>
      <c r="CD23">
        <v>1.3651765199999999</v>
      </c>
      <c r="CE23">
        <v>1.386117</v>
      </c>
      <c r="CF23">
        <v>1.4045589000000001</v>
      </c>
      <c r="CG23">
        <v>1.4230008000000001</v>
      </c>
      <c r="CH23">
        <v>1.4414427000000001</v>
      </c>
      <c r="CI23">
        <v>1.4598846000000001</v>
      </c>
      <c r="CJ23">
        <v>1.4783265000000001</v>
      </c>
      <c r="CK23">
        <v>1.48475142</v>
      </c>
      <c r="CL23">
        <v>1.49117634</v>
      </c>
      <c r="CM23">
        <v>1.4976012599999999</v>
      </c>
      <c r="CN23">
        <v>1.5040261800000001</v>
      </c>
      <c r="CO23">
        <v>1.5104511</v>
      </c>
      <c r="CP23">
        <v>1.5750968999999999</v>
      </c>
      <c r="CQ23">
        <v>1.6397427</v>
      </c>
      <c r="CR23">
        <v>1.7043885000000001</v>
      </c>
      <c r="CS23">
        <v>1.7690342999999999</v>
      </c>
      <c r="CT23">
        <v>1.8336801</v>
      </c>
      <c r="CU23">
        <v>1.9068528</v>
      </c>
      <c r="CV23">
        <v>1.9800255</v>
      </c>
      <c r="CW23">
        <v>2.0531982000000002</v>
      </c>
      <c r="CX23">
        <v>2.1263709</v>
      </c>
      <c r="CY23">
        <v>2.1995436000000002</v>
      </c>
    </row>
    <row r="24" spans="1:103">
      <c r="A24">
        <v>23</v>
      </c>
      <c r="B24" t="s">
        <v>5</v>
      </c>
      <c r="C24">
        <v>11</v>
      </c>
      <c r="D24">
        <v>6.3118890000000104E-4</v>
      </c>
      <c r="E24">
        <v>1.1433978E-3</v>
      </c>
      <c r="F24">
        <v>1.6556067E-3</v>
      </c>
      <c r="G24">
        <v>2.1678155999999998E-3</v>
      </c>
      <c r="H24">
        <v>2.6800245000000002E-3</v>
      </c>
      <c r="I24">
        <v>3.1922334000000002E-3</v>
      </c>
      <c r="J24">
        <v>3.7044423000000002E-3</v>
      </c>
      <c r="K24">
        <v>4.2166512000000001E-3</v>
      </c>
      <c r="L24">
        <v>4.7288601000000001E-3</v>
      </c>
      <c r="M24">
        <v>5.2410690000000001E-3</v>
      </c>
      <c r="N24">
        <v>5.7532779000000001E-3</v>
      </c>
      <c r="O24">
        <v>6.36543E-3</v>
      </c>
      <c r="P24">
        <v>6.9900750000000001E-3</v>
      </c>
      <c r="Q24">
        <v>7.6147200000000002E-3</v>
      </c>
      <c r="R24">
        <v>8.2393650000000002E-3</v>
      </c>
      <c r="S24">
        <v>8.8640100000000003E-3</v>
      </c>
      <c r="T24">
        <v>9.4886550000000004E-3</v>
      </c>
      <c r="U24">
        <v>1.01133E-2</v>
      </c>
      <c r="V24">
        <v>1.0737945E-2</v>
      </c>
      <c r="W24">
        <v>1.1362590000000001E-2</v>
      </c>
      <c r="X24">
        <v>1.1987235000000001E-2</v>
      </c>
      <c r="Y24">
        <v>1.2611880000000001E-2</v>
      </c>
      <c r="Z24">
        <v>1.38986487E-2</v>
      </c>
      <c r="AA24">
        <v>1.5374595600000001E-2</v>
      </c>
      <c r="AB24">
        <v>1.6850542499999999E-2</v>
      </c>
      <c r="AC24">
        <v>1.83264894E-2</v>
      </c>
      <c r="AD24">
        <v>1.98024363E-2</v>
      </c>
      <c r="AE24">
        <v>2.1278383200000001E-2</v>
      </c>
      <c r="AF24">
        <v>2.2754330100000001E-2</v>
      </c>
      <c r="AG24">
        <v>2.4230277000000001E-2</v>
      </c>
      <c r="AH24">
        <v>2.5706223899999998E-2</v>
      </c>
      <c r="AI24">
        <v>2.7182170799999999E-2</v>
      </c>
      <c r="AJ24">
        <v>2.8658117699999999E-2</v>
      </c>
      <c r="AK24">
        <v>3.6509013E-2</v>
      </c>
      <c r="AL24">
        <v>4.7547382499999999E-2</v>
      </c>
      <c r="AM24">
        <v>5.8585751999999998E-2</v>
      </c>
      <c r="AN24">
        <v>6.9624121499999997E-2</v>
      </c>
      <c r="AO24">
        <v>8.0662491000000003E-2</v>
      </c>
      <c r="AP24">
        <v>9.1700860499999898E-2</v>
      </c>
      <c r="AQ24">
        <v>0.10273923</v>
      </c>
      <c r="AR24">
        <v>0.11377759950000001</v>
      </c>
      <c r="AS24">
        <v>0.124815969</v>
      </c>
      <c r="AT24">
        <v>0.1358543385</v>
      </c>
      <c r="AU24">
        <v>0.14689270800000001</v>
      </c>
      <c r="AV24">
        <v>0.15665997449999999</v>
      </c>
      <c r="AW24">
        <v>0.1654103586</v>
      </c>
      <c r="AX24">
        <v>0.17416074270000001</v>
      </c>
      <c r="AY24">
        <v>0.18291112679999999</v>
      </c>
      <c r="AZ24">
        <v>0.1916615109</v>
      </c>
      <c r="BA24">
        <v>0.20041189500000001</v>
      </c>
      <c r="BB24">
        <v>0.20916227909999999</v>
      </c>
      <c r="BC24">
        <v>0.2179126632</v>
      </c>
      <c r="BD24">
        <v>0.2266630473</v>
      </c>
      <c r="BE24">
        <v>0.23541343140000001</v>
      </c>
      <c r="BF24">
        <v>0.24416381549999999</v>
      </c>
      <c r="BG24">
        <v>0.2493217968</v>
      </c>
      <c r="BH24">
        <v>0.24998927460000001</v>
      </c>
      <c r="BI24">
        <v>0.25065675240000002</v>
      </c>
      <c r="BJ24">
        <v>0.2513242302</v>
      </c>
      <c r="BK24">
        <v>0.25199170799999998</v>
      </c>
      <c r="BL24">
        <v>0.25265918580000002</v>
      </c>
      <c r="BM24">
        <v>0.2533266636</v>
      </c>
      <c r="BN24">
        <v>0.25399414139999998</v>
      </c>
      <c r="BO24">
        <v>0.25466161920000002</v>
      </c>
      <c r="BP24">
        <v>0.255329097</v>
      </c>
      <c r="BQ24">
        <v>0.25599657479999999</v>
      </c>
      <c r="BR24">
        <v>0.25934586180000002</v>
      </c>
      <c r="BS24">
        <v>0.26805876719999999</v>
      </c>
      <c r="BT24">
        <v>0.27677167260000002</v>
      </c>
      <c r="BU24">
        <v>0.28548457799999999</v>
      </c>
      <c r="BV24">
        <v>0.29419748340000001</v>
      </c>
      <c r="BW24">
        <v>0.30291038879999999</v>
      </c>
      <c r="BX24">
        <v>0.31162329420000001</v>
      </c>
      <c r="BY24">
        <v>0.32033619959999998</v>
      </c>
      <c r="BZ24">
        <v>0.32904910500000001</v>
      </c>
      <c r="CA24">
        <v>0.33776201039999998</v>
      </c>
      <c r="CB24">
        <v>0.34647491580000001</v>
      </c>
      <c r="CC24">
        <v>0.35695903680000002</v>
      </c>
      <c r="CD24">
        <v>0.37364241240000001</v>
      </c>
      <c r="CE24">
        <v>0.39032578800000001</v>
      </c>
      <c r="CF24">
        <v>0.4070091636</v>
      </c>
      <c r="CG24">
        <v>0.4236925392</v>
      </c>
      <c r="CH24">
        <v>0.44037591479999999</v>
      </c>
      <c r="CI24">
        <v>0.45705929039999998</v>
      </c>
      <c r="CJ24">
        <v>0.47374266599999998</v>
      </c>
      <c r="CK24">
        <v>0.49042604159999997</v>
      </c>
      <c r="CL24">
        <v>0.50710941720000002</v>
      </c>
      <c r="CM24">
        <v>0.52379279280000002</v>
      </c>
      <c r="CN24">
        <v>0.54098778240000001</v>
      </c>
      <c r="CO24">
        <v>0.56227568400000005</v>
      </c>
      <c r="CP24">
        <v>0.58356358559999999</v>
      </c>
      <c r="CQ24">
        <v>0.60485148720000004</v>
      </c>
      <c r="CR24">
        <v>0.62613938879999997</v>
      </c>
      <c r="CS24">
        <v>0.64742729040000002</v>
      </c>
      <c r="CT24">
        <v>0.66871519199999996</v>
      </c>
      <c r="CU24">
        <v>0.69000309360000001</v>
      </c>
      <c r="CV24">
        <v>0.71129099520000005</v>
      </c>
      <c r="CW24">
        <v>0.73257889679999999</v>
      </c>
      <c r="CX24">
        <v>0.75386679840000004</v>
      </c>
      <c r="CY24">
        <v>0.77515469999999997</v>
      </c>
    </row>
    <row r="25" spans="1:103">
      <c r="A25">
        <v>24</v>
      </c>
      <c r="B25" t="s">
        <v>5</v>
      </c>
      <c r="C25">
        <v>12</v>
      </c>
      <c r="D25">
        <v>8.8644065999999994E-3</v>
      </c>
      <c r="E25">
        <v>9.1225931999999992E-3</v>
      </c>
      <c r="F25">
        <v>9.3807798000000008E-3</v>
      </c>
      <c r="G25">
        <v>9.6389664000000007E-3</v>
      </c>
      <c r="H25">
        <v>9.8971530000000005E-3</v>
      </c>
      <c r="I25">
        <v>1.01553396E-2</v>
      </c>
      <c r="J25">
        <v>1.04135262E-2</v>
      </c>
      <c r="K25">
        <v>1.06717128E-2</v>
      </c>
      <c r="L25">
        <v>1.09298994E-2</v>
      </c>
      <c r="M25">
        <v>1.1188086E-2</v>
      </c>
      <c r="N25">
        <v>1.14462726E-2</v>
      </c>
      <c r="O25">
        <v>1.17044592E-2</v>
      </c>
      <c r="P25">
        <v>1.1962645799999999E-2</v>
      </c>
      <c r="Q25">
        <v>1.2220832399999999E-2</v>
      </c>
      <c r="R25">
        <v>1.2402673499999999E-2</v>
      </c>
      <c r="S25">
        <v>1.25539764E-2</v>
      </c>
      <c r="T25">
        <v>1.27052793E-2</v>
      </c>
      <c r="U25">
        <v>1.2856582199999999E-2</v>
      </c>
      <c r="V25">
        <v>1.30078851E-2</v>
      </c>
      <c r="W25">
        <v>1.3159188E-2</v>
      </c>
      <c r="X25">
        <v>1.3310490899999999E-2</v>
      </c>
      <c r="Y25">
        <v>1.34617938E-2</v>
      </c>
      <c r="Z25">
        <v>1.3613096700000001E-2</v>
      </c>
      <c r="AA25">
        <v>1.3764399599999999E-2</v>
      </c>
      <c r="AB25">
        <v>1.39157025E-2</v>
      </c>
      <c r="AC25">
        <v>1.4067005400000001E-2</v>
      </c>
      <c r="AD25">
        <v>1.4218308299999999E-2</v>
      </c>
      <c r="AE25">
        <v>1.43696112E-2</v>
      </c>
      <c r="AF25">
        <v>1.7801192699999999E-2</v>
      </c>
      <c r="AG25">
        <v>2.5606479000000001E-2</v>
      </c>
      <c r="AH25">
        <v>3.34117653E-2</v>
      </c>
      <c r="AI25">
        <v>4.1217051599999999E-2</v>
      </c>
      <c r="AJ25">
        <v>4.9022337899999997E-2</v>
      </c>
      <c r="AK25">
        <v>5.6827624200000003E-2</v>
      </c>
      <c r="AL25">
        <v>6.4632910500000001E-2</v>
      </c>
      <c r="AM25">
        <v>7.2438196799999993E-2</v>
      </c>
      <c r="AN25">
        <v>8.0243483099999999E-2</v>
      </c>
      <c r="AO25">
        <v>8.8048769400000004E-2</v>
      </c>
      <c r="AP25">
        <v>9.5854055699999996E-2</v>
      </c>
      <c r="AQ25">
        <v>0.103659342</v>
      </c>
      <c r="AR25">
        <v>0.11146462829999999</v>
      </c>
      <c r="AS25">
        <v>0.1192699146</v>
      </c>
      <c r="AT25">
        <v>0.12641625000000001</v>
      </c>
      <c r="AU25">
        <v>0.12960888000000001</v>
      </c>
      <c r="AV25">
        <v>0.13280151000000001</v>
      </c>
      <c r="AW25">
        <v>0.13599414000000001</v>
      </c>
      <c r="AX25">
        <v>0.13918676999999999</v>
      </c>
      <c r="AY25">
        <v>0.14237939999999999</v>
      </c>
      <c r="AZ25">
        <v>0.14557202999999999</v>
      </c>
      <c r="BA25">
        <v>0.14876465999999999</v>
      </c>
      <c r="BB25">
        <v>0.15195728999999999</v>
      </c>
      <c r="BC25">
        <v>0.15514992</v>
      </c>
      <c r="BD25">
        <v>0.15834255</v>
      </c>
      <c r="BE25">
        <v>0.16153518</v>
      </c>
      <c r="BF25">
        <v>0.16472781</v>
      </c>
      <c r="BG25">
        <v>0.16792044</v>
      </c>
      <c r="BH25">
        <v>0.17111307000000001</v>
      </c>
      <c r="BI25">
        <v>0.1736441712</v>
      </c>
      <c r="BJ25">
        <v>0.17606501760000001</v>
      </c>
      <c r="BK25">
        <v>0.17848586399999999</v>
      </c>
      <c r="BL25">
        <v>0.1809067104</v>
      </c>
      <c r="BM25">
        <v>0.18332755680000001</v>
      </c>
      <c r="BN25">
        <v>0.1857484032</v>
      </c>
      <c r="BO25">
        <v>0.1881692496</v>
      </c>
      <c r="BP25">
        <v>0.19059009599999999</v>
      </c>
      <c r="BQ25">
        <v>0.1930109424</v>
      </c>
      <c r="BR25">
        <v>0.19543178880000001</v>
      </c>
      <c r="BS25">
        <v>0.19785263519999999</v>
      </c>
      <c r="BT25">
        <v>0.2002734816</v>
      </c>
      <c r="BU25">
        <v>0.20269432800000001</v>
      </c>
      <c r="BV25">
        <v>0.20511517439999999</v>
      </c>
      <c r="BW25">
        <v>0.2111323896</v>
      </c>
      <c r="BX25">
        <v>0.2198468814</v>
      </c>
      <c r="BY25">
        <v>0.2285613732</v>
      </c>
      <c r="BZ25">
        <v>0.237275865</v>
      </c>
      <c r="CA25">
        <v>0.2459903568</v>
      </c>
      <c r="CB25">
        <v>0.25470484859999998</v>
      </c>
      <c r="CC25">
        <v>0.26341934039999998</v>
      </c>
      <c r="CD25">
        <v>0.27213383219999998</v>
      </c>
      <c r="CE25">
        <v>0.28084832399999998</v>
      </c>
      <c r="CF25">
        <v>0.28956281579999998</v>
      </c>
      <c r="CG25">
        <v>0.29827730759999999</v>
      </c>
      <c r="CH25">
        <v>0.30699179939999999</v>
      </c>
      <c r="CI25">
        <v>0.31570629119999999</v>
      </c>
      <c r="CJ25">
        <v>0.32442078299999999</v>
      </c>
      <c r="CK25">
        <v>0.3339605994</v>
      </c>
      <c r="CL25">
        <v>0.34556372730000001</v>
      </c>
      <c r="CM25">
        <v>0.35716685520000002</v>
      </c>
      <c r="CN25">
        <v>0.36876998309999998</v>
      </c>
      <c r="CO25">
        <v>0.38037311099999999</v>
      </c>
      <c r="CP25">
        <v>0.3919762389</v>
      </c>
      <c r="CQ25">
        <v>0.40357936680000001</v>
      </c>
      <c r="CR25">
        <v>0.41518249470000002</v>
      </c>
      <c r="CS25">
        <v>0.42678562260000003</v>
      </c>
      <c r="CT25">
        <v>0.43838875049999998</v>
      </c>
      <c r="CU25">
        <v>0.44999187839999999</v>
      </c>
      <c r="CV25">
        <v>0.4615950063</v>
      </c>
      <c r="CW25">
        <v>0.47319813420000001</v>
      </c>
      <c r="CX25">
        <v>0.48480126210000002</v>
      </c>
      <c r="CY25">
        <v>0.49640438999999997</v>
      </c>
    </row>
    <row r="26" spans="1:103">
      <c r="A26">
        <v>25</v>
      </c>
      <c r="B26" t="s">
        <v>6</v>
      </c>
      <c r="C26">
        <v>2</v>
      </c>
      <c r="D26">
        <v>6.9454526119050002E-3</v>
      </c>
      <c r="E26">
        <v>6.9454526119050002E-3</v>
      </c>
      <c r="F26">
        <v>6.9454526119050002E-3</v>
      </c>
      <c r="G26">
        <v>6.9454526119050002E-3</v>
      </c>
      <c r="H26">
        <v>6.9454526119050002E-3</v>
      </c>
      <c r="I26">
        <v>6.9454526119050002E-3</v>
      </c>
      <c r="J26">
        <v>6.9454526119050002E-3</v>
      </c>
      <c r="K26">
        <v>6.9454526119050002E-3</v>
      </c>
      <c r="L26">
        <v>6.9454526119050002E-3</v>
      </c>
      <c r="M26">
        <v>6.9454526119050002E-3</v>
      </c>
      <c r="N26">
        <v>6.9454526119050002E-3</v>
      </c>
      <c r="O26">
        <v>6.9454526119050002E-3</v>
      </c>
      <c r="P26">
        <v>6.9454526119050002E-3</v>
      </c>
      <c r="Q26">
        <v>6.9454526119050002E-3</v>
      </c>
      <c r="R26">
        <v>6.9454526119050002E-3</v>
      </c>
      <c r="S26">
        <v>6.9454526119050002E-3</v>
      </c>
      <c r="T26">
        <v>6.9454526119050002E-3</v>
      </c>
      <c r="U26">
        <v>6.9454526119050002E-3</v>
      </c>
      <c r="V26">
        <v>6.9454526119050002E-3</v>
      </c>
      <c r="W26">
        <v>6.9454526119050002E-3</v>
      </c>
      <c r="X26">
        <v>6.9454526119050002E-3</v>
      </c>
      <c r="Y26">
        <v>6.9454526119050002E-3</v>
      </c>
      <c r="Z26">
        <v>6.9454526119050002E-3</v>
      </c>
      <c r="AA26">
        <v>6.9454526119050002E-3</v>
      </c>
      <c r="AB26">
        <v>6.9454526119050002E-3</v>
      </c>
      <c r="AC26">
        <v>6.9454526119050002E-3</v>
      </c>
      <c r="AD26">
        <v>6.9454526119050002E-3</v>
      </c>
      <c r="AE26">
        <v>6.9454526119050002E-3</v>
      </c>
      <c r="AF26">
        <v>6.9454526119050002E-3</v>
      </c>
      <c r="AG26">
        <v>6.9454526119050002E-3</v>
      </c>
      <c r="AH26">
        <v>6.9454526119050002E-3</v>
      </c>
      <c r="AI26">
        <v>6.9454526119050002E-3</v>
      </c>
      <c r="AJ26">
        <v>6.9454526119050002E-3</v>
      </c>
      <c r="AK26">
        <v>6.9454526119050002E-3</v>
      </c>
      <c r="AL26">
        <v>6.9454526119050002E-3</v>
      </c>
      <c r="AM26">
        <v>6.9454526119050002E-3</v>
      </c>
      <c r="AN26">
        <v>6.9454526119050002E-3</v>
      </c>
      <c r="AO26">
        <v>6.9454526119050002E-3</v>
      </c>
      <c r="AP26">
        <v>6.9454526119050002E-3</v>
      </c>
      <c r="AQ26">
        <v>6.9454526119050002E-3</v>
      </c>
      <c r="AR26">
        <v>6.9454526119050002E-3</v>
      </c>
      <c r="AS26">
        <v>6.9454526119050002E-3</v>
      </c>
      <c r="AT26">
        <v>6.9454526119050002E-3</v>
      </c>
      <c r="AU26">
        <v>6.9454526119050002E-3</v>
      </c>
      <c r="AV26">
        <v>6.9454526119050002E-3</v>
      </c>
      <c r="AW26">
        <v>6.9454526119050002E-3</v>
      </c>
      <c r="AX26">
        <v>6.9454526119050002E-3</v>
      </c>
      <c r="AY26">
        <v>6.9454526119050002E-3</v>
      </c>
      <c r="AZ26">
        <v>6.9454526119050002E-3</v>
      </c>
      <c r="BA26">
        <v>6.9454526119050002E-3</v>
      </c>
      <c r="BB26">
        <v>6.9454526119050002E-3</v>
      </c>
      <c r="BC26">
        <v>6.9454526119050002E-3</v>
      </c>
      <c r="BD26">
        <v>6.9454526119050002E-3</v>
      </c>
      <c r="BE26">
        <v>6.9454526119050002E-3</v>
      </c>
      <c r="BF26">
        <v>6.9454526119050002E-3</v>
      </c>
      <c r="BG26">
        <v>6.9454526119050002E-3</v>
      </c>
      <c r="BH26">
        <v>6.9454526119050002E-3</v>
      </c>
      <c r="BI26">
        <v>6.9454526119050002E-3</v>
      </c>
      <c r="BJ26">
        <v>6.9454526119050002E-3</v>
      </c>
      <c r="BK26">
        <v>6.9454526119050002E-3</v>
      </c>
      <c r="BL26">
        <v>6.9454526119050002E-3</v>
      </c>
      <c r="BM26">
        <v>6.9454526119050002E-3</v>
      </c>
      <c r="BN26">
        <v>6.9454526119050002E-3</v>
      </c>
      <c r="BO26">
        <v>6.9454526119050002E-3</v>
      </c>
      <c r="BP26">
        <v>6.9454526119050002E-3</v>
      </c>
      <c r="BQ26">
        <v>6.9454526119050002E-3</v>
      </c>
      <c r="BR26">
        <v>6.9454526119050002E-3</v>
      </c>
      <c r="BS26">
        <v>6.9454526119050002E-3</v>
      </c>
      <c r="BT26">
        <v>6.9454526119050002E-3</v>
      </c>
      <c r="BU26">
        <v>6.9454526119050002E-3</v>
      </c>
      <c r="BV26">
        <v>6.9454526119050002E-3</v>
      </c>
      <c r="BW26">
        <v>6.9454526119050002E-3</v>
      </c>
      <c r="BX26">
        <v>6.9454526119050002E-3</v>
      </c>
      <c r="BY26">
        <v>6.9454526119050002E-3</v>
      </c>
      <c r="BZ26">
        <v>6.9454526119050002E-3</v>
      </c>
      <c r="CA26">
        <v>6.9454526119050002E-3</v>
      </c>
      <c r="CB26">
        <v>6.9454526119050002E-3</v>
      </c>
      <c r="CC26">
        <v>6.9454526119050002E-3</v>
      </c>
      <c r="CD26">
        <v>6.9454526119050002E-3</v>
      </c>
      <c r="CE26">
        <v>6.9454526119050002E-3</v>
      </c>
      <c r="CF26">
        <v>6.9454526119050002E-3</v>
      </c>
      <c r="CG26">
        <v>6.9454526119050002E-3</v>
      </c>
      <c r="CH26">
        <v>6.9454526119050002E-3</v>
      </c>
      <c r="CI26">
        <v>6.9454526119050002E-3</v>
      </c>
      <c r="CJ26">
        <v>6.9454526119050002E-3</v>
      </c>
      <c r="CK26">
        <v>6.9454526119050002E-3</v>
      </c>
      <c r="CL26">
        <v>6.9454526119050002E-3</v>
      </c>
      <c r="CM26">
        <v>6.9454526119050002E-3</v>
      </c>
      <c r="CN26">
        <v>6.9454526119050002E-3</v>
      </c>
      <c r="CO26">
        <v>6.9454526119050002E-3</v>
      </c>
      <c r="CP26">
        <v>6.9454526119050002E-3</v>
      </c>
      <c r="CQ26">
        <v>6.9454526119050002E-3</v>
      </c>
      <c r="CR26">
        <v>6.9454526119050002E-3</v>
      </c>
      <c r="CS26">
        <v>6.9454526119050002E-3</v>
      </c>
      <c r="CT26">
        <v>6.9454526119050002E-3</v>
      </c>
      <c r="CU26">
        <v>6.9454526119050002E-3</v>
      </c>
      <c r="CV26">
        <v>6.9454526119050002E-3</v>
      </c>
      <c r="CW26">
        <v>6.9454526119050002E-3</v>
      </c>
      <c r="CX26">
        <v>6.9454526119050002E-3</v>
      </c>
      <c r="CY26">
        <v>6.9454526119050002E-3</v>
      </c>
    </row>
    <row r="27" spans="1:103">
      <c r="A27">
        <v>26</v>
      </c>
      <c r="B27" t="s">
        <v>6</v>
      </c>
      <c r="C27">
        <v>3</v>
      </c>
      <c r="D27">
        <v>6.3693201607599004E-2</v>
      </c>
      <c r="E27">
        <v>6.3693201607599004E-2</v>
      </c>
      <c r="F27">
        <v>6.3693201607599004E-2</v>
      </c>
      <c r="G27">
        <v>6.3693201607599004E-2</v>
      </c>
      <c r="H27">
        <v>6.3693201607599004E-2</v>
      </c>
      <c r="I27">
        <v>6.3693201607599004E-2</v>
      </c>
      <c r="J27">
        <v>6.3693201607599004E-2</v>
      </c>
      <c r="K27">
        <v>6.3693201607599004E-2</v>
      </c>
      <c r="L27">
        <v>6.3693201607599004E-2</v>
      </c>
      <c r="M27">
        <v>6.3693201607599004E-2</v>
      </c>
      <c r="N27">
        <v>6.3693201607599004E-2</v>
      </c>
      <c r="O27">
        <v>6.3693201607599004E-2</v>
      </c>
      <c r="P27">
        <v>6.3693201607599004E-2</v>
      </c>
      <c r="Q27">
        <v>6.3693201607599004E-2</v>
      </c>
      <c r="R27">
        <v>6.3693201607599004E-2</v>
      </c>
      <c r="S27">
        <v>6.3693201607599004E-2</v>
      </c>
      <c r="T27">
        <v>6.3693201607599004E-2</v>
      </c>
      <c r="U27">
        <v>6.3693201607599004E-2</v>
      </c>
      <c r="V27">
        <v>6.3693201607599004E-2</v>
      </c>
      <c r="W27">
        <v>6.3693201607599004E-2</v>
      </c>
      <c r="X27">
        <v>6.3693201607599004E-2</v>
      </c>
      <c r="Y27">
        <v>6.3693201607599004E-2</v>
      </c>
      <c r="Z27">
        <v>6.3693201607599004E-2</v>
      </c>
      <c r="AA27">
        <v>6.3693201607599004E-2</v>
      </c>
      <c r="AB27">
        <v>6.3693201607599004E-2</v>
      </c>
      <c r="AC27">
        <v>6.3693201607599004E-2</v>
      </c>
      <c r="AD27">
        <v>6.3693201607599004E-2</v>
      </c>
      <c r="AE27">
        <v>6.3693201607599004E-2</v>
      </c>
      <c r="AF27">
        <v>6.3693201607599004E-2</v>
      </c>
      <c r="AG27">
        <v>6.3693201607599004E-2</v>
      </c>
      <c r="AH27">
        <v>6.3693201607599004E-2</v>
      </c>
      <c r="AI27">
        <v>6.3693201607599004E-2</v>
      </c>
      <c r="AJ27">
        <v>6.3693201607599004E-2</v>
      </c>
      <c r="AK27">
        <v>6.3693201607599004E-2</v>
      </c>
      <c r="AL27">
        <v>6.3693201607599004E-2</v>
      </c>
      <c r="AM27">
        <v>6.3693201607599004E-2</v>
      </c>
      <c r="AN27">
        <v>6.3693201607599004E-2</v>
      </c>
      <c r="AO27">
        <v>6.3693201607599004E-2</v>
      </c>
      <c r="AP27">
        <v>6.3693201607599004E-2</v>
      </c>
      <c r="AQ27">
        <v>6.3693201607599004E-2</v>
      </c>
      <c r="AR27">
        <v>6.3693201607599004E-2</v>
      </c>
      <c r="AS27">
        <v>6.3693201607599004E-2</v>
      </c>
      <c r="AT27">
        <v>6.3693201607599004E-2</v>
      </c>
      <c r="AU27">
        <v>6.3693201607599004E-2</v>
      </c>
      <c r="AV27">
        <v>6.3693201607599004E-2</v>
      </c>
      <c r="AW27">
        <v>6.3693201607599004E-2</v>
      </c>
      <c r="AX27">
        <v>6.3693201607599004E-2</v>
      </c>
      <c r="AY27">
        <v>6.3693201607599004E-2</v>
      </c>
      <c r="AZ27">
        <v>6.3693201607599004E-2</v>
      </c>
      <c r="BA27">
        <v>6.3693201607599004E-2</v>
      </c>
      <c r="BB27">
        <v>6.3693201607599004E-2</v>
      </c>
      <c r="BC27">
        <v>6.3693201607599004E-2</v>
      </c>
      <c r="BD27">
        <v>6.3693201607599004E-2</v>
      </c>
      <c r="BE27">
        <v>6.3693201607599004E-2</v>
      </c>
      <c r="BF27">
        <v>6.3693201607599004E-2</v>
      </c>
      <c r="BG27">
        <v>6.3693201607599004E-2</v>
      </c>
      <c r="BH27">
        <v>6.3693201607599004E-2</v>
      </c>
      <c r="BI27">
        <v>6.3693201607599004E-2</v>
      </c>
      <c r="BJ27">
        <v>6.3693201607599004E-2</v>
      </c>
      <c r="BK27">
        <v>6.3693201607599004E-2</v>
      </c>
      <c r="BL27">
        <v>6.3693201607599004E-2</v>
      </c>
      <c r="BM27">
        <v>6.3693201607599004E-2</v>
      </c>
      <c r="BN27">
        <v>6.3693201607599004E-2</v>
      </c>
      <c r="BO27">
        <v>6.3693201607599004E-2</v>
      </c>
      <c r="BP27">
        <v>6.3693201607599004E-2</v>
      </c>
      <c r="BQ27">
        <v>6.3693201607599004E-2</v>
      </c>
      <c r="BR27">
        <v>6.3693201607599004E-2</v>
      </c>
      <c r="BS27">
        <v>6.3693201607599004E-2</v>
      </c>
      <c r="BT27">
        <v>6.3693201607599004E-2</v>
      </c>
      <c r="BU27">
        <v>6.3693201607599004E-2</v>
      </c>
      <c r="BV27">
        <v>6.3693201607599004E-2</v>
      </c>
      <c r="BW27">
        <v>6.3693201607599004E-2</v>
      </c>
      <c r="BX27">
        <v>6.3693201607599004E-2</v>
      </c>
      <c r="BY27">
        <v>6.3693201607599004E-2</v>
      </c>
      <c r="BZ27">
        <v>6.3693201607599004E-2</v>
      </c>
      <c r="CA27">
        <v>6.3693201607599004E-2</v>
      </c>
      <c r="CB27">
        <v>6.3693201607599004E-2</v>
      </c>
      <c r="CC27">
        <v>6.3693201607599004E-2</v>
      </c>
      <c r="CD27">
        <v>6.3693201607599004E-2</v>
      </c>
      <c r="CE27">
        <v>6.3693201607599004E-2</v>
      </c>
      <c r="CF27">
        <v>6.3693201607599004E-2</v>
      </c>
      <c r="CG27">
        <v>6.3693201607599004E-2</v>
      </c>
      <c r="CH27">
        <v>6.3693201607599004E-2</v>
      </c>
      <c r="CI27">
        <v>6.3693201607599004E-2</v>
      </c>
      <c r="CJ27">
        <v>6.3693201607599004E-2</v>
      </c>
      <c r="CK27">
        <v>6.3693201607599004E-2</v>
      </c>
      <c r="CL27">
        <v>6.3693201607599004E-2</v>
      </c>
      <c r="CM27">
        <v>6.3693201607599004E-2</v>
      </c>
      <c r="CN27">
        <v>6.3693201607599004E-2</v>
      </c>
      <c r="CO27">
        <v>6.3693201607599004E-2</v>
      </c>
      <c r="CP27">
        <v>6.3693201607599004E-2</v>
      </c>
      <c r="CQ27">
        <v>6.3693201607599004E-2</v>
      </c>
      <c r="CR27">
        <v>6.3693201607599004E-2</v>
      </c>
      <c r="CS27">
        <v>6.3693201607599004E-2</v>
      </c>
      <c r="CT27">
        <v>6.3693201607599004E-2</v>
      </c>
      <c r="CU27">
        <v>6.3693201607599004E-2</v>
      </c>
      <c r="CV27">
        <v>6.3693201607599004E-2</v>
      </c>
      <c r="CW27">
        <v>6.3693201607599004E-2</v>
      </c>
      <c r="CX27">
        <v>6.3693201607599004E-2</v>
      </c>
      <c r="CY27">
        <v>6.3693201607599004E-2</v>
      </c>
    </row>
    <row r="28" spans="1:103">
      <c r="A28">
        <v>27</v>
      </c>
      <c r="B28" t="s">
        <v>6</v>
      </c>
      <c r="C28">
        <v>4</v>
      </c>
      <c r="D28">
        <v>3.90205322746881</v>
      </c>
      <c r="E28">
        <v>3.90205322746881</v>
      </c>
      <c r="F28">
        <v>3.90205322746881</v>
      </c>
      <c r="G28">
        <v>3.90205322746881</v>
      </c>
      <c r="H28">
        <v>3.90205322746881</v>
      </c>
      <c r="I28">
        <v>3.90205322746881</v>
      </c>
      <c r="J28">
        <v>3.90205322746881</v>
      </c>
      <c r="K28">
        <v>3.90205322746881</v>
      </c>
      <c r="L28">
        <v>3.90205322746881</v>
      </c>
      <c r="M28">
        <v>3.90205322746881</v>
      </c>
      <c r="N28">
        <v>3.90205322746881</v>
      </c>
      <c r="O28">
        <v>3.90205322746881</v>
      </c>
      <c r="P28">
        <v>3.90205322746881</v>
      </c>
      <c r="Q28">
        <v>3.90205322746881</v>
      </c>
      <c r="R28">
        <v>3.90205322746881</v>
      </c>
      <c r="S28">
        <v>3.90205322746881</v>
      </c>
      <c r="T28">
        <v>3.90205322746881</v>
      </c>
      <c r="U28">
        <v>3.90205322746881</v>
      </c>
      <c r="V28">
        <v>3.90205322746881</v>
      </c>
      <c r="W28">
        <v>3.90205322746881</v>
      </c>
      <c r="X28">
        <v>3.90205322746881</v>
      </c>
      <c r="Y28">
        <v>3.90205322746881</v>
      </c>
      <c r="Z28">
        <v>3.90205322746881</v>
      </c>
      <c r="AA28">
        <v>3.90205322746881</v>
      </c>
      <c r="AB28">
        <v>3.90205322746881</v>
      </c>
      <c r="AC28">
        <v>3.90205322746881</v>
      </c>
      <c r="AD28">
        <v>3.90205322746881</v>
      </c>
      <c r="AE28">
        <v>3.90205322746881</v>
      </c>
      <c r="AF28">
        <v>3.90205322746881</v>
      </c>
      <c r="AG28">
        <v>3.90205322746881</v>
      </c>
      <c r="AH28">
        <v>3.90205322746881</v>
      </c>
      <c r="AI28">
        <v>3.90205322746881</v>
      </c>
      <c r="AJ28">
        <v>3.90205322746881</v>
      </c>
      <c r="AK28">
        <v>3.90205322746881</v>
      </c>
      <c r="AL28">
        <v>3.90205322746881</v>
      </c>
      <c r="AM28">
        <v>3.90205322746881</v>
      </c>
      <c r="AN28">
        <v>3.90205322746881</v>
      </c>
      <c r="AO28">
        <v>3.90205322746881</v>
      </c>
      <c r="AP28">
        <v>3.90205322746881</v>
      </c>
      <c r="AQ28">
        <v>3.90205322746881</v>
      </c>
      <c r="AR28">
        <v>3.90205322746881</v>
      </c>
      <c r="AS28">
        <v>3.90205322746881</v>
      </c>
      <c r="AT28">
        <v>3.90205322746881</v>
      </c>
      <c r="AU28">
        <v>3.90205322746881</v>
      </c>
      <c r="AV28">
        <v>3.90205322746881</v>
      </c>
      <c r="AW28">
        <v>3.90205322746881</v>
      </c>
      <c r="AX28">
        <v>3.90205322746881</v>
      </c>
      <c r="AY28">
        <v>3.90205322746881</v>
      </c>
      <c r="AZ28">
        <v>3.90205322746881</v>
      </c>
      <c r="BA28">
        <v>3.90205322746881</v>
      </c>
      <c r="BB28">
        <v>3.90205322746881</v>
      </c>
      <c r="BC28">
        <v>3.90205322746881</v>
      </c>
      <c r="BD28">
        <v>3.90205322746881</v>
      </c>
      <c r="BE28">
        <v>3.90205322746881</v>
      </c>
      <c r="BF28">
        <v>3.90205322746881</v>
      </c>
      <c r="BG28">
        <v>3.90205322746881</v>
      </c>
      <c r="BH28">
        <v>3.90205322746881</v>
      </c>
      <c r="BI28">
        <v>3.90205322746881</v>
      </c>
      <c r="BJ28">
        <v>3.90205322746881</v>
      </c>
      <c r="BK28">
        <v>3.90205322746881</v>
      </c>
      <c r="BL28">
        <v>3.90205322746881</v>
      </c>
      <c r="BM28">
        <v>3.90205322746881</v>
      </c>
      <c r="BN28">
        <v>3.90205322746881</v>
      </c>
      <c r="BO28">
        <v>3.90205322746881</v>
      </c>
      <c r="BP28">
        <v>3.90205322746881</v>
      </c>
      <c r="BQ28">
        <v>3.90205322746881</v>
      </c>
      <c r="BR28">
        <v>3.90205322746881</v>
      </c>
      <c r="BS28">
        <v>3.90205322746881</v>
      </c>
      <c r="BT28">
        <v>3.90205322746881</v>
      </c>
      <c r="BU28">
        <v>3.90205322746881</v>
      </c>
      <c r="BV28">
        <v>3.90205322746881</v>
      </c>
      <c r="BW28">
        <v>3.90205322746881</v>
      </c>
      <c r="BX28">
        <v>3.90205322746881</v>
      </c>
      <c r="BY28">
        <v>3.90205322746881</v>
      </c>
      <c r="BZ28">
        <v>3.90205322746881</v>
      </c>
      <c r="CA28">
        <v>3.90205322746881</v>
      </c>
      <c r="CB28">
        <v>3.90205322746881</v>
      </c>
      <c r="CC28">
        <v>3.90205322746881</v>
      </c>
      <c r="CD28">
        <v>3.90205322746881</v>
      </c>
      <c r="CE28">
        <v>3.90205322746881</v>
      </c>
      <c r="CF28">
        <v>3.90205322746881</v>
      </c>
      <c r="CG28">
        <v>3.90205322746881</v>
      </c>
      <c r="CH28">
        <v>3.90205322746881</v>
      </c>
      <c r="CI28">
        <v>3.90205322746881</v>
      </c>
      <c r="CJ28">
        <v>3.90205322746881</v>
      </c>
      <c r="CK28">
        <v>3.90205322746881</v>
      </c>
      <c r="CL28">
        <v>3.90205322746881</v>
      </c>
      <c r="CM28">
        <v>3.90205322746881</v>
      </c>
      <c r="CN28">
        <v>3.90205322746881</v>
      </c>
      <c r="CO28">
        <v>3.90205322746881</v>
      </c>
      <c r="CP28">
        <v>3.90205322746881</v>
      </c>
      <c r="CQ28">
        <v>3.90205322746881</v>
      </c>
      <c r="CR28">
        <v>3.90205322746881</v>
      </c>
      <c r="CS28">
        <v>3.90205322746881</v>
      </c>
      <c r="CT28">
        <v>3.90205322746881</v>
      </c>
      <c r="CU28">
        <v>3.90205322746881</v>
      </c>
      <c r="CV28">
        <v>3.90205322746881</v>
      </c>
      <c r="CW28">
        <v>3.90205322746881</v>
      </c>
      <c r="CX28">
        <v>3.90205322746881</v>
      </c>
      <c r="CY28">
        <v>3.90205322746881</v>
      </c>
    </row>
    <row r="29" spans="1:103">
      <c r="A29">
        <v>28</v>
      </c>
      <c r="B29" t="s">
        <v>6</v>
      </c>
      <c r="C29">
        <v>5</v>
      </c>
      <c r="D29">
        <v>1.472282316</v>
      </c>
      <c r="E29">
        <v>1.5245383320000001</v>
      </c>
      <c r="F29">
        <v>1.576794348</v>
      </c>
      <c r="G29">
        <v>1.629050364</v>
      </c>
      <c r="H29">
        <v>1.6813063800000001</v>
      </c>
      <c r="I29">
        <v>1.7335623959999999</v>
      </c>
      <c r="J29">
        <v>1.785818412</v>
      </c>
      <c r="K29">
        <v>1.8380744280000001</v>
      </c>
      <c r="L29">
        <v>1.8903304439999999</v>
      </c>
      <c r="M29">
        <v>1.94258646</v>
      </c>
      <c r="N29">
        <v>1.9948424760000001</v>
      </c>
      <c r="O29">
        <v>2.008374468</v>
      </c>
      <c r="P29">
        <v>2.0170659569999998</v>
      </c>
      <c r="Q29">
        <v>2.0257574460000001</v>
      </c>
      <c r="R29">
        <v>2.0344489349999999</v>
      </c>
      <c r="S29">
        <v>2.0431404240000002</v>
      </c>
      <c r="T29">
        <v>2.051831913</v>
      </c>
      <c r="U29">
        <v>2.0605234019999998</v>
      </c>
      <c r="V29">
        <v>2.0692148910000001</v>
      </c>
      <c r="W29">
        <v>2.0779063799999999</v>
      </c>
      <c r="X29">
        <v>2.0865978690000002</v>
      </c>
      <c r="Y29">
        <v>2.095289358</v>
      </c>
      <c r="Z29">
        <v>2.1196663770000002</v>
      </c>
      <c r="AA29">
        <v>2.148524976</v>
      </c>
      <c r="AB29">
        <v>2.1773835749999999</v>
      </c>
      <c r="AC29">
        <v>2.2062421739999998</v>
      </c>
      <c r="AD29">
        <v>2.2351007730000001</v>
      </c>
      <c r="AE29">
        <v>2.263959372</v>
      </c>
      <c r="AF29">
        <v>2.2928179709999998</v>
      </c>
      <c r="AG29">
        <v>2.3216765700000002</v>
      </c>
      <c r="AH29">
        <v>2.350535169</v>
      </c>
      <c r="AI29">
        <v>2.3793937679999999</v>
      </c>
      <c r="AJ29">
        <v>2.4082523669999998</v>
      </c>
      <c r="AK29">
        <v>2.4238066223999999</v>
      </c>
      <c r="AL29">
        <v>2.4327087060000001</v>
      </c>
      <c r="AM29">
        <v>2.4416107895999999</v>
      </c>
      <c r="AN29">
        <v>2.4505128732000001</v>
      </c>
      <c r="AO29">
        <v>2.4594149567999999</v>
      </c>
      <c r="AP29">
        <v>2.4683170404000001</v>
      </c>
      <c r="AQ29">
        <v>2.4772191239999999</v>
      </c>
      <c r="AR29">
        <v>2.4861212076000001</v>
      </c>
      <c r="AS29">
        <v>2.4950232911999999</v>
      </c>
      <c r="AT29">
        <v>2.5039253748000001</v>
      </c>
      <c r="AU29">
        <v>2.5128274583999999</v>
      </c>
      <c r="AV29">
        <v>2.5549599503712601</v>
      </c>
      <c r="AW29">
        <v>2.6236767690395402</v>
      </c>
      <c r="AX29">
        <v>2.69239358770781</v>
      </c>
      <c r="AY29">
        <v>2.7611104063760799</v>
      </c>
      <c r="AZ29">
        <v>2.8298272250443599</v>
      </c>
      <c r="BA29">
        <v>2.8985440437126302</v>
      </c>
      <c r="BB29">
        <v>2.9672608623809</v>
      </c>
      <c r="BC29">
        <v>3.0359776810491801</v>
      </c>
      <c r="BD29">
        <v>3.1046944997174499</v>
      </c>
      <c r="BE29">
        <v>3.1734113183857202</v>
      </c>
      <c r="BF29">
        <v>3.2421281370539998</v>
      </c>
      <c r="BG29">
        <v>3.3400929551282501</v>
      </c>
      <c r="BH29">
        <v>3.4746177724599798</v>
      </c>
      <c r="BI29">
        <v>3.6091425897917002</v>
      </c>
      <c r="BJ29">
        <v>3.7436674071234299</v>
      </c>
      <c r="BK29">
        <v>3.8781922244551601</v>
      </c>
      <c r="BL29">
        <v>4.01271704178688</v>
      </c>
      <c r="BM29">
        <v>4.1472418591186102</v>
      </c>
      <c r="BN29">
        <v>4.2817666764503404</v>
      </c>
      <c r="BO29">
        <v>4.4162914937820599</v>
      </c>
      <c r="BP29">
        <v>4.55081631111379</v>
      </c>
      <c r="BQ29">
        <v>4.6853411284455202</v>
      </c>
      <c r="BR29">
        <v>4.7805462018</v>
      </c>
      <c r="BS29">
        <v>4.7971117872000004</v>
      </c>
      <c r="BT29">
        <v>4.8136773725999999</v>
      </c>
      <c r="BU29">
        <v>4.8302429580000004</v>
      </c>
      <c r="BV29">
        <v>4.8468085433999999</v>
      </c>
      <c r="BW29">
        <v>4.8633741288000003</v>
      </c>
      <c r="BX29">
        <v>4.8799397141999998</v>
      </c>
      <c r="BY29">
        <v>4.8965052996000002</v>
      </c>
      <c r="BZ29">
        <v>4.9130708849999998</v>
      </c>
      <c r="CA29">
        <v>4.9296364704000002</v>
      </c>
      <c r="CB29">
        <v>4.9462020557999997</v>
      </c>
      <c r="CC29">
        <v>5.2493619059999901</v>
      </c>
      <c r="CD29">
        <v>6.5556016829999901</v>
      </c>
      <c r="CE29">
        <v>7.8618414599999902</v>
      </c>
      <c r="CF29">
        <v>9.1680812370000098</v>
      </c>
      <c r="CG29">
        <v>10.474321013999999</v>
      </c>
      <c r="CH29">
        <v>11.780560790999999</v>
      </c>
      <c r="CI29">
        <v>13.086800567999999</v>
      </c>
      <c r="CJ29">
        <v>14.393040344999999</v>
      </c>
      <c r="CK29">
        <v>15.699280121999999</v>
      </c>
      <c r="CL29">
        <v>17.005519898999999</v>
      </c>
      <c r="CM29">
        <v>18.311759676000001</v>
      </c>
      <c r="CN29">
        <v>19.545441483000001</v>
      </c>
      <c r="CO29">
        <v>20.19865953</v>
      </c>
      <c r="CP29">
        <v>20.851877577</v>
      </c>
      <c r="CQ29">
        <v>21.505095623999999</v>
      </c>
      <c r="CR29">
        <v>22.158313670999998</v>
      </c>
      <c r="CS29">
        <v>22.811531718000001</v>
      </c>
      <c r="CT29">
        <v>23.464749765000001</v>
      </c>
      <c r="CU29">
        <v>24.117967812</v>
      </c>
      <c r="CV29">
        <v>24.771185858999999</v>
      </c>
      <c r="CW29">
        <v>25.424403905999998</v>
      </c>
      <c r="CX29">
        <v>26.077621953000001</v>
      </c>
      <c r="CY29">
        <v>26.730840000000001</v>
      </c>
    </row>
    <row r="30" spans="1:103">
      <c r="A30">
        <v>29</v>
      </c>
      <c r="B30" t="s">
        <v>6</v>
      </c>
      <c r="C30">
        <v>6</v>
      </c>
      <c r="D30">
        <v>0.7619239257</v>
      </c>
      <c r="E30">
        <v>0.7619792514</v>
      </c>
      <c r="F30">
        <v>0.7620345771</v>
      </c>
      <c r="G30">
        <v>0.7620899028</v>
      </c>
      <c r="H30">
        <v>0.76214522849999999</v>
      </c>
      <c r="I30">
        <v>0.76220055419999999</v>
      </c>
      <c r="J30">
        <v>0.76225587989999999</v>
      </c>
      <c r="K30">
        <v>0.76231120559999999</v>
      </c>
      <c r="L30">
        <v>0.76236653129999998</v>
      </c>
      <c r="M30">
        <v>0.76242185699999998</v>
      </c>
      <c r="N30">
        <v>0.76247718269999998</v>
      </c>
      <c r="O30">
        <v>0.77522053560000004</v>
      </c>
      <c r="P30">
        <v>0.78954989190000002</v>
      </c>
      <c r="Q30">
        <v>0.80387924820000001</v>
      </c>
      <c r="R30">
        <v>0.81820860449999999</v>
      </c>
      <c r="S30">
        <v>0.83253796079999998</v>
      </c>
      <c r="T30">
        <v>0.84686731709999996</v>
      </c>
      <c r="U30">
        <v>0.86119667339999995</v>
      </c>
      <c r="V30">
        <v>0.87552602970000004</v>
      </c>
      <c r="W30">
        <v>0.88985538600000003</v>
      </c>
      <c r="X30">
        <v>0.90418474230000001</v>
      </c>
      <c r="Y30">
        <v>0.9185140986</v>
      </c>
      <c r="Z30">
        <v>0.92261454600000004</v>
      </c>
      <c r="AA30">
        <v>0.92379244800000004</v>
      </c>
      <c r="AB30">
        <v>0.92497035000000005</v>
      </c>
      <c r="AC30">
        <v>0.92614825199999995</v>
      </c>
      <c r="AD30">
        <v>0.92732615399999996</v>
      </c>
      <c r="AE30">
        <v>0.92850405599999997</v>
      </c>
      <c r="AF30">
        <v>0.92968195799999997</v>
      </c>
      <c r="AG30">
        <v>0.93085985999999998</v>
      </c>
      <c r="AH30">
        <v>0.93203776199999999</v>
      </c>
      <c r="AI30">
        <v>0.933215664</v>
      </c>
      <c r="AJ30">
        <v>0.93439356600000001</v>
      </c>
      <c r="AK30">
        <v>0.94336075701106903</v>
      </c>
      <c r="AL30">
        <v>0.95622259252767094</v>
      </c>
      <c r="AM30">
        <v>0.96908442804427497</v>
      </c>
      <c r="AN30">
        <v>0.981946263560877</v>
      </c>
      <c r="AO30">
        <v>0.99480809907748002</v>
      </c>
      <c r="AP30">
        <v>1.0076699345940801</v>
      </c>
      <c r="AQ30">
        <v>1.02053177011069</v>
      </c>
      <c r="AR30">
        <v>1.0333936056272901</v>
      </c>
      <c r="AS30">
        <v>1.04625544114389</v>
      </c>
      <c r="AT30">
        <v>1.0591172766604899</v>
      </c>
      <c r="AU30">
        <v>1.0719791121771001</v>
      </c>
      <c r="AV30">
        <v>1.1099918893419201</v>
      </c>
      <c r="AW30">
        <v>1.1681254198253199</v>
      </c>
      <c r="AX30">
        <v>1.22625895030871</v>
      </c>
      <c r="AY30">
        <v>1.2843924807921101</v>
      </c>
      <c r="AZ30">
        <v>1.34252601127551</v>
      </c>
      <c r="BA30">
        <v>1.4006595417589001</v>
      </c>
      <c r="BB30">
        <v>1.4587930722422999</v>
      </c>
      <c r="BC30">
        <v>1.5169266027257</v>
      </c>
      <c r="BD30">
        <v>1.5750601332091001</v>
      </c>
      <c r="BE30">
        <v>1.63319366369249</v>
      </c>
      <c r="BF30">
        <v>1.6913271941758901</v>
      </c>
      <c r="BG30">
        <v>1.7601472871999999</v>
      </c>
      <c r="BH30">
        <v>1.8423255834000001</v>
      </c>
      <c r="BI30">
        <v>1.9245038796</v>
      </c>
      <c r="BJ30">
        <v>2.0066821758</v>
      </c>
      <c r="BK30">
        <v>2.0888604719999999</v>
      </c>
      <c r="BL30">
        <v>2.1710387681999999</v>
      </c>
      <c r="BM30">
        <v>2.2532170643999998</v>
      </c>
      <c r="BN30">
        <v>2.3353953606000002</v>
      </c>
      <c r="BO30">
        <v>2.4175736568000001</v>
      </c>
      <c r="BP30">
        <v>2.4997519530000001</v>
      </c>
      <c r="BQ30">
        <v>2.5819302492</v>
      </c>
      <c r="BR30">
        <v>2.6439759396000002</v>
      </c>
      <c r="BS30">
        <v>2.6657564184</v>
      </c>
      <c r="BT30">
        <v>2.6875368972000002</v>
      </c>
      <c r="BU30">
        <v>2.709317376</v>
      </c>
      <c r="BV30">
        <v>2.7310978547999998</v>
      </c>
      <c r="BW30">
        <v>2.7528783336</v>
      </c>
      <c r="BX30">
        <v>2.7746588123999998</v>
      </c>
      <c r="BY30">
        <v>2.7964392912</v>
      </c>
      <c r="BZ30">
        <v>2.8182197699999998</v>
      </c>
      <c r="CA30">
        <v>2.8400002488</v>
      </c>
      <c r="CB30">
        <v>2.8617807275999998</v>
      </c>
      <c r="CC30">
        <v>2.8799862539999999</v>
      </c>
      <c r="CD30">
        <v>2.8856794469999998</v>
      </c>
      <c r="CE30">
        <v>2.8913726400000002</v>
      </c>
      <c r="CF30">
        <v>2.8970658330000001</v>
      </c>
      <c r="CG30">
        <v>2.902759026</v>
      </c>
      <c r="CH30">
        <v>2.9084522189999999</v>
      </c>
      <c r="CI30">
        <v>2.9141454119999999</v>
      </c>
      <c r="CJ30">
        <v>2.9198386049999998</v>
      </c>
      <c r="CK30">
        <v>2.9255317980000002</v>
      </c>
      <c r="CL30">
        <v>2.9312249910000001</v>
      </c>
      <c r="CM30">
        <v>2.936918184</v>
      </c>
      <c r="CN30">
        <v>2.9607459120000001</v>
      </c>
      <c r="CO30">
        <v>3.1296499199999999</v>
      </c>
      <c r="CP30">
        <v>3.298553928</v>
      </c>
      <c r="CQ30">
        <v>3.4674579360000002</v>
      </c>
      <c r="CR30">
        <v>3.6363619439999999</v>
      </c>
      <c r="CS30">
        <v>3.8052659520000001</v>
      </c>
      <c r="CT30">
        <v>3.9741699599999998</v>
      </c>
      <c r="CU30">
        <v>4.1430739680000004</v>
      </c>
      <c r="CV30">
        <v>4.3119779759999997</v>
      </c>
      <c r="CW30">
        <v>4.4808819839999998</v>
      </c>
      <c r="CX30">
        <v>4.649785992</v>
      </c>
      <c r="CY30">
        <v>4.8186900000000001</v>
      </c>
    </row>
    <row r="31" spans="1:103">
      <c r="A31">
        <v>30</v>
      </c>
      <c r="B31" t="s">
        <v>6</v>
      </c>
      <c r="C31">
        <v>7</v>
      </c>
      <c r="D31">
        <v>0.33520632</v>
      </c>
      <c r="E31">
        <v>0.34401083999999998</v>
      </c>
      <c r="F31">
        <v>0.35281536000000002</v>
      </c>
      <c r="G31">
        <v>0.36161988</v>
      </c>
      <c r="H31">
        <v>0.37042439999999999</v>
      </c>
      <c r="I31">
        <v>0.37922892000000002</v>
      </c>
      <c r="J31">
        <v>0.38803344000000001</v>
      </c>
      <c r="K31">
        <v>0.39683795999999999</v>
      </c>
      <c r="L31">
        <v>0.40564248000000003</v>
      </c>
      <c r="M31">
        <v>0.41444700000000001</v>
      </c>
      <c r="N31">
        <v>0.42325151999999999</v>
      </c>
      <c r="O31">
        <v>0.43205603999999997</v>
      </c>
      <c r="P31">
        <v>0.442433388632203</v>
      </c>
      <c r="Q31">
        <v>0.454383565896611</v>
      </c>
      <c r="R31">
        <v>0.466333743161018</v>
      </c>
      <c r="S31">
        <v>0.478283920425425</v>
      </c>
      <c r="T31">
        <v>0.490234097689832</v>
      </c>
      <c r="U31">
        <v>0.50218427495423901</v>
      </c>
      <c r="V31">
        <v>0.51413445221864595</v>
      </c>
      <c r="W31">
        <v>0.52608462948305301</v>
      </c>
      <c r="X31">
        <v>0.53803480674745996</v>
      </c>
      <c r="Y31">
        <v>0.54998498401186802</v>
      </c>
      <c r="Z31">
        <v>0.56193516127627496</v>
      </c>
      <c r="AA31">
        <v>0.57388533854068202</v>
      </c>
      <c r="AB31">
        <v>0.58583551580508897</v>
      </c>
      <c r="AC31">
        <v>0.60497877854068205</v>
      </c>
      <c r="AD31">
        <v>0.62412204127627502</v>
      </c>
      <c r="AE31">
        <v>0.64326530401186799</v>
      </c>
      <c r="AF31">
        <v>0.66240856674745996</v>
      </c>
      <c r="AG31">
        <v>0.68155182948305304</v>
      </c>
      <c r="AH31">
        <v>0.70069509221864601</v>
      </c>
      <c r="AI31">
        <v>0.71983835495423898</v>
      </c>
      <c r="AJ31">
        <v>0.73898161768983195</v>
      </c>
      <c r="AK31">
        <v>0.75812488042542503</v>
      </c>
      <c r="AL31">
        <v>0.777268143161018</v>
      </c>
      <c r="AM31">
        <v>0.79641140589660997</v>
      </c>
      <c r="AN31">
        <v>0.81555466863220305</v>
      </c>
      <c r="AO31">
        <v>0.82611542039999997</v>
      </c>
      <c r="AP31">
        <v>0.82809366120000005</v>
      </c>
      <c r="AQ31">
        <v>0.83007190200000003</v>
      </c>
      <c r="AR31">
        <v>0.8320501428</v>
      </c>
      <c r="AS31">
        <v>0.83402838359999998</v>
      </c>
      <c r="AT31">
        <v>0.83600662439999995</v>
      </c>
      <c r="AU31">
        <v>0.83798486520000004</v>
      </c>
      <c r="AV31">
        <v>0.83996310600000001</v>
      </c>
      <c r="AW31">
        <v>0.84194134679999999</v>
      </c>
      <c r="AX31">
        <v>0.84391958759999997</v>
      </c>
      <c r="AY31">
        <v>0.84589782840000005</v>
      </c>
      <c r="AZ31">
        <v>0.84787606920000003</v>
      </c>
      <c r="BA31">
        <v>0.84985431</v>
      </c>
      <c r="BB31">
        <v>0.90340006920000104</v>
      </c>
      <c r="BC31">
        <v>0.95694582840000098</v>
      </c>
      <c r="BD31">
        <v>1.0104915876</v>
      </c>
      <c r="BE31">
        <v>1.0640373468</v>
      </c>
      <c r="BF31">
        <v>1.1175831060000001</v>
      </c>
      <c r="BG31">
        <v>1.1711288652</v>
      </c>
      <c r="BH31">
        <v>1.2246746244</v>
      </c>
      <c r="BI31">
        <v>1.2782203835999999</v>
      </c>
      <c r="BJ31">
        <v>1.3317661428000001</v>
      </c>
      <c r="BK31">
        <v>1.385311902</v>
      </c>
      <c r="BL31">
        <v>1.4388576611999999</v>
      </c>
      <c r="BM31">
        <v>1.4924034204000001</v>
      </c>
      <c r="BN31">
        <v>1.5337315199999999</v>
      </c>
      <c r="BO31">
        <v>1.5628419600000001</v>
      </c>
      <c r="BP31">
        <v>1.5919524</v>
      </c>
      <c r="BQ31">
        <v>1.62106284</v>
      </c>
      <c r="BR31">
        <v>1.65017328</v>
      </c>
      <c r="BS31">
        <v>1.6792837199999999</v>
      </c>
      <c r="BT31">
        <v>1.7083941600000001</v>
      </c>
      <c r="BU31">
        <v>1.7375046000000001</v>
      </c>
      <c r="BV31">
        <v>1.76661504</v>
      </c>
      <c r="BW31">
        <v>1.79572548</v>
      </c>
      <c r="BX31">
        <v>1.8248359199999999</v>
      </c>
      <c r="BY31">
        <v>1.8539463599999999</v>
      </c>
      <c r="BZ31">
        <v>1.8830568000000001</v>
      </c>
      <c r="CA31">
        <v>1.9027281599999999</v>
      </c>
      <c r="CB31">
        <v>1.9223995199999999</v>
      </c>
      <c r="CC31">
        <v>1.9420708799999999</v>
      </c>
      <c r="CD31">
        <v>1.96174224</v>
      </c>
      <c r="CE31">
        <v>1.9814136</v>
      </c>
      <c r="CF31">
        <v>2.00108496</v>
      </c>
      <c r="CG31">
        <v>2.0207563199999998</v>
      </c>
      <c r="CH31">
        <v>2.0404276800000001</v>
      </c>
      <c r="CI31">
        <v>2.0600990399999999</v>
      </c>
      <c r="CJ31">
        <v>2.0797704000000001</v>
      </c>
      <c r="CK31">
        <v>2.0994417599999999</v>
      </c>
      <c r="CL31">
        <v>2.1191131200000002</v>
      </c>
      <c r="CM31">
        <v>2.1301155972000001</v>
      </c>
      <c r="CN31">
        <v>2.1324491916000001</v>
      </c>
      <c r="CO31">
        <v>2.1347827860000002</v>
      </c>
      <c r="CP31">
        <v>2.1371163804000002</v>
      </c>
      <c r="CQ31">
        <v>2.1394499748000002</v>
      </c>
      <c r="CR31">
        <v>2.1417835691999998</v>
      </c>
      <c r="CS31">
        <v>2.1441171635999998</v>
      </c>
      <c r="CT31">
        <v>2.1464507579999998</v>
      </c>
      <c r="CU31">
        <v>2.1487843523999999</v>
      </c>
      <c r="CV31">
        <v>2.1511179467999999</v>
      </c>
      <c r="CW31">
        <v>2.1534515411999999</v>
      </c>
      <c r="CX31">
        <v>2.1557851356</v>
      </c>
      <c r="CY31">
        <v>2.15811873</v>
      </c>
    </row>
    <row r="32" spans="1:103">
      <c r="A32">
        <v>31</v>
      </c>
      <c r="B32" t="s">
        <v>6</v>
      </c>
      <c r="C32">
        <v>8</v>
      </c>
      <c r="D32">
        <v>0.26326506300000002</v>
      </c>
      <c r="E32">
        <v>0.26378262600000002</v>
      </c>
      <c r="F32">
        <v>0.26430018900000002</v>
      </c>
      <c r="G32">
        <v>0.26481775200000002</v>
      </c>
      <c r="H32">
        <v>0.26533531500000002</v>
      </c>
      <c r="I32">
        <v>0.26585287800000001</v>
      </c>
      <c r="J32">
        <v>0.26637044100000001</v>
      </c>
      <c r="K32">
        <v>0.26688800400000001</v>
      </c>
      <c r="L32">
        <v>0.26740556700000001</v>
      </c>
      <c r="M32">
        <v>0.26792313000000001</v>
      </c>
      <c r="N32">
        <v>0.26844069300000001</v>
      </c>
      <c r="O32">
        <v>0.27162340800000001</v>
      </c>
      <c r="P32">
        <v>0.27513926700000002</v>
      </c>
      <c r="Q32">
        <v>0.27865512599999998</v>
      </c>
      <c r="R32">
        <v>0.28217098499999999</v>
      </c>
      <c r="S32">
        <v>0.285686844</v>
      </c>
      <c r="T32">
        <v>0.28920270300000001</v>
      </c>
      <c r="U32">
        <v>0.29271856200000002</v>
      </c>
      <c r="V32">
        <v>0.29623442100000003</v>
      </c>
      <c r="W32">
        <v>0.29975027999999998</v>
      </c>
      <c r="X32">
        <v>0.30326613899999999</v>
      </c>
      <c r="Y32">
        <v>0.306781998</v>
      </c>
      <c r="Z32">
        <v>0.32066847310428598</v>
      </c>
      <c r="AA32">
        <v>0.33751798138122502</v>
      </c>
      <c r="AB32">
        <v>0.354367489658164</v>
      </c>
      <c r="AC32">
        <v>0.37121699793510399</v>
      </c>
      <c r="AD32">
        <v>0.38806650621204303</v>
      </c>
      <c r="AE32">
        <v>0.40491601448898201</v>
      </c>
      <c r="AF32">
        <v>0.421765522765921</v>
      </c>
      <c r="AG32">
        <v>0.43861503104285998</v>
      </c>
      <c r="AH32">
        <v>0.45546453931980002</v>
      </c>
      <c r="AI32">
        <v>0.47231404759673901</v>
      </c>
      <c r="AJ32">
        <v>0.48916355587367799</v>
      </c>
      <c r="AK32">
        <v>0.50884220111469902</v>
      </c>
      <c r="AL32">
        <v>0.52993541483775897</v>
      </c>
      <c r="AM32">
        <v>0.55102862856082002</v>
      </c>
      <c r="AN32">
        <v>0.57212184228388097</v>
      </c>
      <c r="AO32">
        <v>0.59321505600694202</v>
      </c>
      <c r="AP32">
        <v>0.61430826973000197</v>
      </c>
      <c r="AQ32">
        <v>0.63540148345306302</v>
      </c>
      <c r="AR32">
        <v>0.65649469717612396</v>
      </c>
      <c r="AS32">
        <v>0.67758791089918502</v>
      </c>
      <c r="AT32">
        <v>0.69868112462224596</v>
      </c>
      <c r="AU32">
        <v>0.71977433834530602</v>
      </c>
      <c r="AV32">
        <v>0.72957544500000004</v>
      </c>
      <c r="AW32">
        <v>0.73034286599999998</v>
      </c>
      <c r="AX32">
        <v>0.73111028700000003</v>
      </c>
      <c r="AY32">
        <v>0.73187770799999996</v>
      </c>
      <c r="AZ32">
        <v>0.73264512900000001</v>
      </c>
      <c r="BA32">
        <v>0.73341255000000005</v>
      </c>
      <c r="BB32">
        <v>0.73417997099999999</v>
      </c>
      <c r="BC32">
        <v>0.73494739200000003</v>
      </c>
      <c r="BD32">
        <v>0.73571481299999997</v>
      </c>
      <c r="BE32">
        <v>0.73648223400000001</v>
      </c>
      <c r="BF32">
        <v>0.73724965499999995</v>
      </c>
      <c r="BG32">
        <v>0.76512072000000098</v>
      </c>
      <c r="BH32">
        <v>0.82687134000000095</v>
      </c>
      <c r="BI32">
        <v>0.88862196000000104</v>
      </c>
      <c r="BJ32">
        <v>0.95037258000000002</v>
      </c>
      <c r="BK32">
        <v>1.0121232</v>
      </c>
      <c r="BL32">
        <v>1.07387382</v>
      </c>
      <c r="BM32">
        <v>1.13562444</v>
      </c>
      <c r="BN32">
        <v>1.1973750599999999</v>
      </c>
      <c r="BO32">
        <v>1.2591256799999999</v>
      </c>
      <c r="BP32">
        <v>1.3208762999999999</v>
      </c>
      <c r="BQ32">
        <v>1.3826269200000001</v>
      </c>
      <c r="BR32">
        <v>1.426435356</v>
      </c>
      <c r="BS32">
        <v>1.4343594239999999</v>
      </c>
      <c r="BT32">
        <v>1.4422834920000001</v>
      </c>
      <c r="BU32">
        <v>1.45020756</v>
      </c>
      <c r="BV32">
        <v>1.4581316280000001</v>
      </c>
      <c r="BW32">
        <v>1.466055696</v>
      </c>
      <c r="BX32">
        <v>1.4739797640000001</v>
      </c>
      <c r="BY32">
        <v>1.481903832</v>
      </c>
      <c r="BZ32">
        <v>1.4898279000000001</v>
      </c>
      <c r="CA32">
        <v>1.497751968</v>
      </c>
      <c r="CB32">
        <v>1.5056760360000001</v>
      </c>
      <c r="CC32">
        <v>1.517240892</v>
      </c>
      <c r="CD32">
        <v>1.541548506</v>
      </c>
      <c r="CE32">
        <v>1.5658561200000001</v>
      </c>
      <c r="CF32">
        <v>1.5901637340000001</v>
      </c>
      <c r="CG32">
        <v>1.6144713479999999</v>
      </c>
      <c r="CH32">
        <v>1.638778962</v>
      </c>
      <c r="CI32">
        <v>1.663086576</v>
      </c>
      <c r="CJ32">
        <v>1.68739419</v>
      </c>
      <c r="CK32">
        <v>1.711701804</v>
      </c>
      <c r="CL32">
        <v>1.7360094180000001</v>
      </c>
      <c r="CM32">
        <v>1.7603170319999999</v>
      </c>
      <c r="CN32">
        <v>1.7828629488000001</v>
      </c>
      <c r="CO32">
        <v>1.7913152880000001</v>
      </c>
      <c r="CP32">
        <v>1.7997676272000001</v>
      </c>
      <c r="CQ32">
        <v>1.8082199664</v>
      </c>
      <c r="CR32">
        <v>1.8166723056</v>
      </c>
      <c r="CS32">
        <v>1.8251246448</v>
      </c>
      <c r="CT32">
        <v>1.833576984</v>
      </c>
      <c r="CU32">
        <v>1.8420293232</v>
      </c>
      <c r="CV32">
        <v>1.8504816624</v>
      </c>
      <c r="CW32">
        <v>1.8589340016</v>
      </c>
      <c r="CX32">
        <v>1.8673863408</v>
      </c>
      <c r="CY32">
        <v>1.87583868</v>
      </c>
    </row>
    <row r="33" spans="1:103">
      <c r="A33">
        <v>32</v>
      </c>
      <c r="B33" t="s">
        <v>6</v>
      </c>
      <c r="C33">
        <v>9</v>
      </c>
      <c r="D33">
        <v>0.22147333799999999</v>
      </c>
      <c r="E33">
        <v>0.22243707600000001</v>
      </c>
      <c r="F33">
        <v>0.223400814</v>
      </c>
      <c r="G33">
        <v>0.22436455199999999</v>
      </c>
      <c r="H33">
        <v>0.22532828999999999</v>
      </c>
      <c r="I33">
        <v>0.22629202800000001</v>
      </c>
      <c r="J33">
        <v>0.227255766</v>
      </c>
      <c r="K33">
        <v>0.22821950399999999</v>
      </c>
      <c r="L33">
        <v>0.22918324200000001</v>
      </c>
      <c r="M33">
        <v>0.23014698</v>
      </c>
      <c r="N33">
        <v>0.23111071799999999</v>
      </c>
      <c r="O33">
        <v>0.23546935199999999</v>
      </c>
      <c r="P33">
        <v>0.240252348</v>
      </c>
      <c r="Q33">
        <v>0.24503534399999999</v>
      </c>
      <c r="R33">
        <v>0.24981834</v>
      </c>
      <c r="S33">
        <v>0.25460133600000001</v>
      </c>
      <c r="T33">
        <v>0.259384332</v>
      </c>
      <c r="U33">
        <v>0.26416732799999998</v>
      </c>
      <c r="V33">
        <v>0.26895032400000002</v>
      </c>
      <c r="W33">
        <v>0.27373332</v>
      </c>
      <c r="X33">
        <v>0.27851631599999999</v>
      </c>
      <c r="Y33">
        <v>0.28329931200000003</v>
      </c>
      <c r="Z33">
        <v>0.298974159321508</v>
      </c>
      <c r="AA33">
        <v>0.31776096416344601</v>
      </c>
      <c r="AB33">
        <v>0.33654776900538402</v>
      </c>
      <c r="AC33">
        <v>0.35533457384732198</v>
      </c>
      <c r="AD33">
        <v>0.37412137868925999</v>
      </c>
      <c r="AE33">
        <v>0.392908183531198</v>
      </c>
      <c r="AF33">
        <v>0.41169498837313601</v>
      </c>
      <c r="AG33">
        <v>0.43048179321507402</v>
      </c>
      <c r="AH33">
        <v>0.44926859805701302</v>
      </c>
      <c r="AI33">
        <v>0.46805540289895098</v>
      </c>
      <c r="AJ33">
        <v>0.48684220774088899</v>
      </c>
      <c r="AK33">
        <v>0.49893855346024302</v>
      </c>
      <c r="AL33">
        <v>0.50768966961830497</v>
      </c>
      <c r="AM33">
        <v>0.51644078577636698</v>
      </c>
      <c r="AN33">
        <v>0.525191901934428</v>
      </c>
      <c r="AO33">
        <v>0.53394301809249001</v>
      </c>
      <c r="AP33">
        <v>0.54269413425055202</v>
      </c>
      <c r="AQ33">
        <v>0.55144525040861403</v>
      </c>
      <c r="AR33">
        <v>0.56019636656667604</v>
      </c>
      <c r="AS33">
        <v>0.56894748272473805</v>
      </c>
      <c r="AT33">
        <v>0.57769859888279995</v>
      </c>
      <c r="AU33">
        <v>0.58644971504086096</v>
      </c>
      <c r="AV33">
        <v>0.59651614500000005</v>
      </c>
      <c r="AW33">
        <v>0.60763482599999996</v>
      </c>
      <c r="AX33">
        <v>0.61875350699999998</v>
      </c>
      <c r="AY33">
        <v>0.629872188</v>
      </c>
      <c r="AZ33">
        <v>0.64099086900000002</v>
      </c>
      <c r="BA33">
        <v>0.65210955000000004</v>
      </c>
      <c r="BB33">
        <v>0.66322823099999995</v>
      </c>
      <c r="BC33">
        <v>0.67434691199999997</v>
      </c>
      <c r="BD33">
        <v>0.68546559299999998</v>
      </c>
      <c r="BE33">
        <v>0.696584274</v>
      </c>
      <c r="BF33">
        <v>0.70770295500000002</v>
      </c>
      <c r="BG33">
        <v>0.73800121200000102</v>
      </c>
      <c r="BH33">
        <v>0.79227393900000098</v>
      </c>
      <c r="BI33">
        <v>0.84654666600000095</v>
      </c>
      <c r="BJ33">
        <v>0.90081939300000002</v>
      </c>
      <c r="BK33">
        <v>0.95509211999999999</v>
      </c>
      <c r="BL33">
        <v>1.0093648470000001</v>
      </c>
      <c r="BM33">
        <v>1.0636375739999999</v>
      </c>
      <c r="BN33">
        <v>1.117910301</v>
      </c>
      <c r="BO33">
        <v>1.1721830280000001</v>
      </c>
      <c r="BP33">
        <v>1.2264557549999999</v>
      </c>
      <c r="BQ33">
        <v>1.280728482</v>
      </c>
      <c r="BR33">
        <v>1.321675449</v>
      </c>
      <c r="BS33">
        <v>1.3359708960000001</v>
      </c>
      <c r="BT33">
        <v>1.3502663429999999</v>
      </c>
      <c r="BU33">
        <v>1.36456179</v>
      </c>
      <c r="BV33">
        <v>1.3788572370000001</v>
      </c>
      <c r="BW33">
        <v>1.3931526839999999</v>
      </c>
      <c r="BX33">
        <v>1.407448131</v>
      </c>
      <c r="BY33">
        <v>1.4217435780000001</v>
      </c>
      <c r="BZ33">
        <v>1.4360390249999999</v>
      </c>
      <c r="CA33">
        <v>1.450334472</v>
      </c>
      <c r="CB33">
        <v>1.4646299190000001</v>
      </c>
      <c r="CC33">
        <v>1.47836616</v>
      </c>
      <c r="CD33">
        <v>1.4901451800000001</v>
      </c>
      <c r="CE33">
        <v>1.5019241999999999</v>
      </c>
      <c r="CF33">
        <v>1.51370322</v>
      </c>
      <c r="CG33">
        <v>1.5254822400000001</v>
      </c>
      <c r="CH33">
        <v>1.53726126</v>
      </c>
      <c r="CI33">
        <v>1.54904028</v>
      </c>
      <c r="CJ33">
        <v>1.5608192999999999</v>
      </c>
      <c r="CK33">
        <v>1.57259832</v>
      </c>
      <c r="CL33">
        <v>1.5843773400000001</v>
      </c>
      <c r="CM33">
        <v>1.5961563599999999</v>
      </c>
      <c r="CN33">
        <v>1.6079692892999999</v>
      </c>
      <c r="CO33">
        <v>1.6200534929999999</v>
      </c>
      <c r="CP33">
        <v>1.6321376967000001</v>
      </c>
      <c r="CQ33">
        <v>1.6442219004</v>
      </c>
      <c r="CR33">
        <v>1.6563061041</v>
      </c>
      <c r="CS33">
        <v>1.6683903078</v>
      </c>
      <c r="CT33">
        <v>1.6804745114999999</v>
      </c>
      <c r="CU33">
        <v>1.6925587151999999</v>
      </c>
      <c r="CV33">
        <v>1.7046429189000001</v>
      </c>
      <c r="CW33">
        <v>1.7167271226</v>
      </c>
      <c r="CX33">
        <v>1.7288113263</v>
      </c>
      <c r="CY33">
        <v>1.74089553</v>
      </c>
    </row>
    <row r="34" spans="1:103">
      <c r="A34">
        <v>33</v>
      </c>
      <c r="B34" t="s">
        <v>6</v>
      </c>
      <c r="C34">
        <v>11</v>
      </c>
      <c r="D34">
        <v>1.72520012466E-4</v>
      </c>
      <c r="E34">
        <v>1.72520012466E-4</v>
      </c>
      <c r="F34">
        <v>1.72520012466E-4</v>
      </c>
      <c r="G34">
        <v>1.72520012466E-4</v>
      </c>
      <c r="H34">
        <v>1.72520012466E-4</v>
      </c>
      <c r="I34">
        <v>1.72520012466E-4</v>
      </c>
      <c r="J34">
        <v>1.72520012466E-4</v>
      </c>
      <c r="K34">
        <v>1.72520012466E-4</v>
      </c>
      <c r="L34">
        <v>1.72520012466E-4</v>
      </c>
      <c r="M34">
        <v>1.72520012466E-4</v>
      </c>
      <c r="N34">
        <v>1.72520012466E-4</v>
      </c>
      <c r="O34">
        <v>1.72520012466E-4</v>
      </c>
      <c r="P34">
        <v>1.72520012466E-4</v>
      </c>
      <c r="Q34">
        <v>1.72520012466E-4</v>
      </c>
      <c r="R34">
        <v>1.72520012466E-4</v>
      </c>
      <c r="S34">
        <v>1.72520012466E-4</v>
      </c>
      <c r="T34">
        <v>1.72520012466E-4</v>
      </c>
      <c r="U34">
        <v>1.72520012466E-4</v>
      </c>
      <c r="V34">
        <v>1.72520012466E-4</v>
      </c>
      <c r="W34">
        <v>1.72520012466E-4</v>
      </c>
      <c r="X34">
        <v>1.72520012466E-4</v>
      </c>
      <c r="Y34">
        <v>1.72520012466E-4</v>
      </c>
      <c r="Z34">
        <v>1.72520012466E-4</v>
      </c>
      <c r="AA34">
        <v>1.72520012466E-4</v>
      </c>
      <c r="AB34">
        <v>1.72520012466E-4</v>
      </c>
      <c r="AC34">
        <v>1.72520012466E-4</v>
      </c>
      <c r="AD34">
        <v>1.72520012466E-4</v>
      </c>
      <c r="AE34">
        <v>1.72520012466E-4</v>
      </c>
      <c r="AF34">
        <v>1.72520012466E-4</v>
      </c>
      <c r="AG34">
        <v>1.72520012466E-4</v>
      </c>
      <c r="AH34">
        <v>1.72520012466E-4</v>
      </c>
      <c r="AI34">
        <v>1.72520012466E-4</v>
      </c>
      <c r="AJ34">
        <v>1.72520012466E-4</v>
      </c>
      <c r="AK34">
        <v>1.72520012466E-4</v>
      </c>
      <c r="AL34">
        <v>1.72520012466E-4</v>
      </c>
      <c r="AM34">
        <v>1.72520012466E-4</v>
      </c>
      <c r="AN34">
        <v>1.72520012466E-4</v>
      </c>
      <c r="AO34">
        <v>1.72520012466E-4</v>
      </c>
      <c r="AP34">
        <v>1.72520012466E-4</v>
      </c>
      <c r="AQ34">
        <v>1.72520012466E-4</v>
      </c>
      <c r="AR34">
        <v>1.72520012466E-4</v>
      </c>
      <c r="AS34">
        <v>1.72520012466E-4</v>
      </c>
      <c r="AT34">
        <v>1.72520012466E-4</v>
      </c>
      <c r="AU34">
        <v>1.72520012466E-4</v>
      </c>
      <c r="AV34">
        <v>1.72520012466E-4</v>
      </c>
      <c r="AW34">
        <v>1.72520012466E-4</v>
      </c>
      <c r="AX34">
        <v>1.72520012466E-4</v>
      </c>
      <c r="AY34">
        <v>1.72520012466E-4</v>
      </c>
      <c r="AZ34">
        <v>1.72520012466E-4</v>
      </c>
      <c r="BA34">
        <v>1.72520012466E-4</v>
      </c>
      <c r="BB34">
        <v>1.72520012466E-4</v>
      </c>
      <c r="BC34">
        <v>1.72520012466E-4</v>
      </c>
      <c r="BD34">
        <v>1.72520012466E-4</v>
      </c>
      <c r="BE34">
        <v>1.72520012466E-4</v>
      </c>
      <c r="BF34">
        <v>1.72520012466E-4</v>
      </c>
      <c r="BG34">
        <v>1.72520012466E-4</v>
      </c>
      <c r="BH34">
        <v>1.72520012466E-4</v>
      </c>
      <c r="BI34">
        <v>1.72520012466E-4</v>
      </c>
      <c r="BJ34">
        <v>1.72520012466E-4</v>
      </c>
      <c r="BK34">
        <v>1.72520012466E-4</v>
      </c>
      <c r="BL34">
        <v>1.72520012466E-4</v>
      </c>
      <c r="BM34">
        <v>1.72520012466E-4</v>
      </c>
      <c r="BN34">
        <v>1.72520012466E-4</v>
      </c>
      <c r="BO34">
        <v>1.72520012466E-4</v>
      </c>
      <c r="BP34">
        <v>1.72520012466E-4</v>
      </c>
      <c r="BQ34">
        <v>1.72520012466E-4</v>
      </c>
      <c r="BR34">
        <v>1.72520012466E-4</v>
      </c>
      <c r="BS34">
        <v>1.72520012466E-4</v>
      </c>
      <c r="BT34">
        <v>1.72520012466E-4</v>
      </c>
      <c r="BU34">
        <v>1.72520012466E-4</v>
      </c>
      <c r="BV34">
        <v>1.72520012466E-4</v>
      </c>
      <c r="BW34">
        <v>1.72520012466E-4</v>
      </c>
      <c r="BX34">
        <v>1.72520012466E-4</v>
      </c>
      <c r="BY34">
        <v>1.72520012466E-4</v>
      </c>
      <c r="BZ34">
        <v>1.72520012466E-4</v>
      </c>
      <c r="CA34">
        <v>1.72520012466E-4</v>
      </c>
      <c r="CB34">
        <v>1.72520012466E-4</v>
      </c>
      <c r="CC34">
        <v>1.72520012466E-4</v>
      </c>
      <c r="CD34">
        <v>1.72520012466E-4</v>
      </c>
      <c r="CE34">
        <v>1.72520012466E-4</v>
      </c>
      <c r="CF34">
        <v>1.72520012466E-4</v>
      </c>
      <c r="CG34">
        <v>1.72520012466E-4</v>
      </c>
      <c r="CH34">
        <v>1.72520012466E-4</v>
      </c>
      <c r="CI34">
        <v>1.72520012466E-4</v>
      </c>
      <c r="CJ34">
        <v>1.72520012466E-4</v>
      </c>
      <c r="CK34">
        <v>1.72520012466E-4</v>
      </c>
      <c r="CL34">
        <v>1.72520012466E-4</v>
      </c>
      <c r="CM34">
        <v>1.72520012466E-4</v>
      </c>
      <c r="CN34">
        <v>1.72520012466E-4</v>
      </c>
      <c r="CO34">
        <v>1.72520012466E-4</v>
      </c>
      <c r="CP34">
        <v>1.72520012466E-4</v>
      </c>
      <c r="CQ34">
        <v>1.72520012466E-4</v>
      </c>
      <c r="CR34">
        <v>1.72520012466E-4</v>
      </c>
      <c r="CS34">
        <v>1.72520012466E-4</v>
      </c>
      <c r="CT34">
        <v>1.72520012466E-4</v>
      </c>
      <c r="CU34">
        <v>1.72520012466E-4</v>
      </c>
      <c r="CV34">
        <v>1.72520012466E-4</v>
      </c>
      <c r="CW34">
        <v>1.72520012466E-4</v>
      </c>
      <c r="CX34">
        <v>1.72520012466E-4</v>
      </c>
      <c r="CY34">
        <v>1.72520012466E-4</v>
      </c>
    </row>
    <row r="35" spans="1:103">
      <c r="A35">
        <v>34</v>
      </c>
      <c r="B35" t="s">
        <v>6</v>
      </c>
      <c r="C35">
        <v>12</v>
      </c>
      <c r="D35">
        <v>0.136920924039477</v>
      </c>
      <c r="E35">
        <v>0.136920924039477</v>
      </c>
      <c r="F35">
        <v>0.136920924039477</v>
      </c>
      <c r="G35">
        <v>0.136920924039477</v>
      </c>
      <c r="H35">
        <v>0.136920924039477</v>
      </c>
      <c r="I35">
        <v>0.136920924039477</v>
      </c>
      <c r="J35">
        <v>0.136920924039477</v>
      </c>
      <c r="K35">
        <v>0.136920924039477</v>
      </c>
      <c r="L35">
        <v>0.136920924039477</v>
      </c>
      <c r="M35">
        <v>0.136920924039477</v>
      </c>
      <c r="N35">
        <v>0.136920924039477</v>
      </c>
      <c r="O35">
        <v>0.136920924039477</v>
      </c>
      <c r="P35">
        <v>0.136920924039477</v>
      </c>
      <c r="Q35">
        <v>0.136920924039477</v>
      </c>
      <c r="R35">
        <v>0.136920924039477</v>
      </c>
      <c r="S35">
        <v>0.136920924039477</v>
      </c>
      <c r="T35">
        <v>0.136920924039477</v>
      </c>
      <c r="U35">
        <v>0.136920924039477</v>
      </c>
      <c r="V35">
        <v>0.136920924039477</v>
      </c>
      <c r="W35">
        <v>0.136920924039477</v>
      </c>
      <c r="X35">
        <v>0.136920924039477</v>
      </c>
      <c r="Y35">
        <v>0.136920924039477</v>
      </c>
      <c r="Z35">
        <v>0.136920924039477</v>
      </c>
      <c r="AA35">
        <v>0.136920924039477</v>
      </c>
      <c r="AB35">
        <v>0.136920924039477</v>
      </c>
      <c r="AC35">
        <v>0.136920924039477</v>
      </c>
      <c r="AD35">
        <v>0.136920924039477</v>
      </c>
      <c r="AE35">
        <v>0.136920924039477</v>
      </c>
      <c r="AF35">
        <v>0.136920924039477</v>
      </c>
      <c r="AG35">
        <v>0.136920924039477</v>
      </c>
      <c r="AH35">
        <v>0.136920924039477</v>
      </c>
      <c r="AI35">
        <v>0.136920924039477</v>
      </c>
      <c r="AJ35">
        <v>0.136920924039477</v>
      </c>
      <c r="AK35">
        <v>0.136920924039477</v>
      </c>
      <c r="AL35">
        <v>0.136920924039477</v>
      </c>
      <c r="AM35">
        <v>0.136920924039477</v>
      </c>
      <c r="AN35">
        <v>0.136920924039477</v>
      </c>
      <c r="AO35">
        <v>0.136920924039477</v>
      </c>
      <c r="AP35">
        <v>0.136920924039477</v>
      </c>
      <c r="AQ35">
        <v>0.136920924039477</v>
      </c>
      <c r="AR35">
        <v>0.136920924039477</v>
      </c>
      <c r="AS35">
        <v>0.136920924039477</v>
      </c>
      <c r="AT35">
        <v>0.136920924039477</v>
      </c>
      <c r="AU35">
        <v>0.136920924039477</v>
      </c>
      <c r="AV35">
        <v>0.136920924039477</v>
      </c>
      <c r="AW35">
        <v>0.136920924039477</v>
      </c>
      <c r="AX35">
        <v>0.136920924039477</v>
      </c>
      <c r="AY35">
        <v>0.136920924039477</v>
      </c>
      <c r="AZ35">
        <v>0.136920924039477</v>
      </c>
      <c r="BA35">
        <v>0.136920924039477</v>
      </c>
      <c r="BB35">
        <v>0.136920924039477</v>
      </c>
      <c r="BC35">
        <v>0.136920924039477</v>
      </c>
      <c r="BD35">
        <v>0.136920924039477</v>
      </c>
      <c r="BE35">
        <v>0.136920924039477</v>
      </c>
      <c r="BF35">
        <v>0.136920924039477</v>
      </c>
      <c r="BG35">
        <v>0.136920924039477</v>
      </c>
      <c r="BH35">
        <v>0.136920924039477</v>
      </c>
      <c r="BI35">
        <v>0.136920924039477</v>
      </c>
      <c r="BJ35">
        <v>0.136920924039477</v>
      </c>
      <c r="BK35">
        <v>0.136920924039477</v>
      </c>
      <c r="BL35">
        <v>0.136920924039477</v>
      </c>
      <c r="BM35">
        <v>0.136920924039477</v>
      </c>
      <c r="BN35">
        <v>0.136920924039477</v>
      </c>
      <c r="BO35">
        <v>0.136920924039477</v>
      </c>
      <c r="BP35">
        <v>0.136920924039477</v>
      </c>
      <c r="BQ35">
        <v>0.136920924039477</v>
      </c>
      <c r="BR35">
        <v>0.136920924039477</v>
      </c>
      <c r="BS35">
        <v>0.136920924039477</v>
      </c>
      <c r="BT35">
        <v>0.136920924039477</v>
      </c>
      <c r="BU35">
        <v>0.136920924039477</v>
      </c>
      <c r="BV35">
        <v>0.136920924039477</v>
      </c>
      <c r="BW35">
        <v>0.136920924039477</v>
      </c>
      <c r="BX35">
        <v>0.136920924039477</v>
      </c>
      <c r="BY35">
        <v>0.136920924039477</v>
      </c>
      <c r="BZ35">
        <v>0.136920924039477</v>
      </c>
      <c r="CA35">
        <v>0.136920924039477</v>
      </c>
      <c r="CB35">
        <v>0.136920924039477</v>
      </c>
      <c r="CC35">
        <v>0.136920924039477</v>
      </c>
      <c r="CD35">
        <v>0.136920924039477</v>
      </c>
      <c r="CE35">
        <v>0.136920924039477</v>
      </c>
      <c r="CF35">
        <v>0.136920924039477</v>
      </c>
      <c r="CG35">
        <v>0.136920924039477</v>
      </c>
      <c r="CH35">
        <v>0.136920924039477</v>
      </c>
      <c r="CI35">
        <v>0.136920924039477</v>
      </c>
      <c r="CJ35">
        <v>0.136920924039477</v>
      </c>
      <c r="CK35">
        <v>0.136920924039477</v>
      </c>
      <c r="CL35">
        <v>0.136920924039477</v>
      </c>
      <c r="CM35">
        <v>0.136920924039477</v>
      </c>
      <c r="CN35">
        <v>0.136920924039477</v>
      </c>
      <c r="CO35">
        <v>0.136920924039477</v>
      </c>
      <c r="CP35">
        <v>0.136920924039477</v>
      </c>
      <c r="CQ35">
        <v>0.136920924039477</v>
      </c>
      <c r="CR35">
        <v>0.136920924039477</v>
      </c>
      <c r="CS35">
        <v>0.136920924039477</v>
      </c>
      <c r="CT35">
        <v>0.136920924039477</v>
      </c>
      <c r="CU35">
        <v>0.136920924039477</v>
      </c>
      <c r="CV35">
        <v>0.136920924039477</v>
      </c>
      <c r="CW35">
        <v>0.136920924039477</v>
      </c>
      <c r="CX35">
        <v>0.136920924039477</v>
      </c>
      <c r="CY35">
        <v>0.136920924039477</v>
      </c>
    </row>
    <row r="36" spans="1:103">
      <c r="A36">
        <v>35</v>
      </c>
      <c r="B36" t="s">
        <v>7</v>
      </c>
      <c r="C36">
        <v>1</v>
      </c>
      <c r="D36">
        <v>1.30973184</v>
      </c>
      <c r="E36">
        <v>1.4005135799999999</v>
      </c>
      <c r="F36">
        <v>1.4912953200000001</v>
      </c>
      <c r="G36">
        <v>1.58207706</v>
      </c>
      <c r="H36">
        <v>1.6728588</v>
      </c>
      <c r="I36">
        <v>1.6790061000000001</v>
      </c>
      <c r="J36">
        <v>1.6851533999999999</v>
      </c>
      <c r="K36">
        <v>1.6913007</v>
      </c>
      <c r="L36">
        <v>1.6974480000000001</v>
      </c>
      <c r="M36">
        <v>1.7035952999999999</v>
      </c>
      <c r="N36">
        <v>1.7202128400000001</v>
      </c>
      <c r="O36">
        <v>1.73683038</v>
      </c>
      <c r="P36">
        <v>1.7534479199999999</v>
      </c>
      <c r="Q36">
        <v>1.7700654600000001</v>
      </c>
      <c r="R36">
        <v>1.786683</v>
      </c>
      <c r="S36">
        <v>1.8001674000000001</v>
      </c>
      <c r="T36">
        <v>1.8136517999999999</v>
      </c>
      <c r="U36">
        <v>1.8271362</v>
      </c>
      <c r="V36">
        <v>1.8406206000000001</v>
      </c>
      <c r="W36">
        <v>1.8541049999999999</v>
      </c>
      <c r="X36">
        <v>1.8848811599999999</v>
      </c>
      <c r="Y36">
        <v>1.91565732</v>
      </c>
      <c r="Z36">
        <v>1.94643348</v>
      </c>
      <c r="AA36">
        <v>1.9772096400000001</v>
      </c>
      <c r="AB36">
        <v>2.0079858000000002</v>
      </c>
      <c r="AC36">
        <v>2.0085410399999999</v>
      </c>
      <c r="AD36">
        <v>2.0090962800000001</v>
      </c>
      <c r="AE36">
        <v>2.0096515199999998</v>
      </c>
      <c r="AF36">
        <v>2.01020676</v>
      </c>
      <c r="AG36">
        <v>2.0107620000000002</v>
      </c>
      <c r="AH36">
        <v>2.0260707600000001</v>
      </c>
      <c r="AI36">
        <v>2.04137952</v>
      </c>
      <c r="AJ36">
        <v>2.0566882799999999</v>
      </c>
      <c r="AK36">
        <v>2.0719970399999998</v>
      </c>
      <c r="AL36">
        <v>2.0873058000000002</v>
      </c>
      <c r="AM36">
        <v>2.09587236</v>
      </c>
      <c r="AN36">
        <v>2.1044389200000002</v>
      </c>
      <c r="AO36">
        <v>2.11300548</v>
      </c>
      <c r="AP36">
        <v>2.1215720400000002</v>
      </c>
      <c r="AQ36">
        <v>2.1301386</v>
      </c>
      <c r="AR36">
        <v>2.1588127799999999</v>
      </c>
      <c r="AS36">
        <v>2.1874869600000002</v>
      </c>
      <c r="AT36">
        <v>2.2161611400000001</v>
      </c>
      <c r="AU36">
        <v>2.24483532</v>
      </c>
      <c r="AV36">
        <v>2.2735094999999998</v>
      </c>
      <c r="AW36">
        <v>2.2824726599999998</v>
      </c>
      <c r="AX36">
        <v>2.2914358199999998</v>
      </c>
      <c r="AY36">
        <v>2.3003989800000002</v>
      </c>
      <c r="AZ36">
        <v>2.3093621400000002</v>
      </c>
      <c r="BA36">
        <v>2.3183253000000001</v>
      </c>
      <c r="BB36">
        <v>2.3369654999999998</v>
      </c>
      <c r="BC36">
        <v>2.3556056999999999</v>
      </c>
      <c r="BD36">
        <v>2.3742459</v>
      </c>
      <c r="BE36">
        <v>2.3928861000000001</v>
      </c>
      <c r="BF36">
        <v>2.4115262999999998</v>
      </c>
      <c r="BG36">
        <v>2.4160475400000001</v>
      </c>
      <c r="BH36">
        <v>2.42056878</v>
      </c>
      <c r="BI36">
        <v>2.4250900199999998</v>
      </c>
      <c r="BJ36">
        <v>2.4296112600000002</v>
      </c>
      <c r="BK36">
        <v>2.4341325</v>
      </c>
      <c r="BL36">
        <v>2.4576905400000002</v>
      </c>
      <c r="BM36">
        <v>2.4812485799999999</v>
      </c>
      <c r="BN36">
        <v>2.5048066200000001</v>
      </c>
      <c r="BO36">
        <v>2.5283646599999998</v>
      </c>
      <c r="BP36">
        <v>2.5519227</v>
      </c>
      <c r="BQ36">
        <v>2.5896393600000001</v>
      </c>
      <c r="BR36">
        <v>2.6273560200000001</v>
      </c>
      <c r="BS36">
        <v>2.6650726800000002</v>
      </c>
      <c r="BT36">
        <v>2.7027893399999998</v>
      </c>
      <c r="BU36">
        <v>2.7405059999999999</v>
      </c>
      <c r="BV36">
        <v>2.77643796</v>
      </c>
      <c r="BW36">
        <v>2.8123699200000001</v>
      </c>
      <c r="BX36">
        <v>2.8483018800000002</v>
      </c>
      <c r="BY36">
        <v>2.8842338399999998</v>
      </c>
      <c r="BZ36">
        <v>2.9201657999999999</v>
      </c>
      <c r="CA36">
        <v>3.0728567999999998</v>
      </c>
      <c r="CB36">
        <v>3.2255478000000002</v>
      </c>
      <c r="CC36">
        <v>3.3782388000000001</v>
      </c>
      <c r="CD36">
        <v>3.5309298</v>
      </c>
      <c r="CE36">
        <v>3.6836207999999999</v>
      </c>
      <c r="CF36">
        <v>3.7135641000000001</v>
      </c>
      <c r="CG36">
        <v>3.7435073999999999</v>
      </c>
      <c r="CH36">
        <v>3.7734507000000002</v>
      </c>
      <c r="CI36">
        <v>3.8033939999999999</v>
      </c>
      <c r="CJ36">
        <v>3.8333373000000002</v>
      </c>
      <c r="CK36">
        <v>3.8433712799999999</v>
      </c>
      <c r="CL36">
        <v>3.8534052600000002</v>
      </c>
      <c r="CM36">
        <v>3.8634392399999999</v>
      </c>
      <c r="CN36">
        <v>3.8734732200000002</v>
      </c>
      <c r="CO36">
        <v>3.8835071999999999</v>
      </c>
      <c r="CP36">
        <v>3.9489065399999999</v>
      </c>
      <c r="CQ36">
        <v>4.0143058800000002</v>
      </c>
      <c r="CR36">
        <v>4.0797052200000001</v>
      </c>
      <c r="CS36">
        <v>4.14510456</v>
      </c>
      <c r="CT36">
        <v>4.2105039</v>
      </c>
      <c r="CU36">
        <v>4.3209569999999999</v>
      </c>
      <c r="CV36">
        <v>4.4314100999999999</v>
      </c>
      <c r="CW36">
        <v>4.5418631999999999</v>
      </c>
      <c r="CX36">
        <v>4.6523162999999998</v>
      </c>
      <c r="CY36">
        <v>4.7627693999999998</v>
      </c>
    </row>
    <row r="37" spans="1:103">
      <c r="A37">
        <v>36</v>
      </c>
      <c r="B37" t="s">
        <v>7</v>
      </c>
      <c r="C37">
        <v>2</v>
      </c>
      <c r="D37">
        <v>1.2427857600000001</v>
      </c>
      <c r="E37">
        <v>1.26404352</v>
      </c>
      <c r="F37">
        <v>1.2853012800000001</v>
      </c>
      <c r="G37">
        <v>1.30655904</v>
      </c>
      <c r="H37">
        <v>1.3278167999999999</v>
      </c>
      <c r="I37">
        <v>1.39353342</v>
      </c>
      <c r="J37">
        <v>1.4592500399999999</v>
      </c>
      <c r="K37">
        <v>1.52496666</v>
      </c>
      <c r="L37">
        <v>1.5906832799999999</v>
      </c>
      <c r="M37">
        <v>1.6563999</v>
      </c>
      <c r="N37">
        <v>1.7086321200000001</v>
      </c>
      <c r="O37">
        <v>1.7608643399999999</v>
      </c>
      <c r="P37">
        <v>1.81309656</v>
      </c>
      <c r="Q37">
        <v>1.86532878</v>
      </c>
      <c r="R37">
        <v>1.9175610000000001</v>
      </c>
      <c r="S37">
        <v>1.91982162</v>
      </c>
      <c r="T37">
        <v>1.9220822399999999</v>
      </c>
      <c r="U37">
        <v>1.9243428600000001</v>
      </c>
      <c r="V37">
        <v>1.92660348</v>
      </c>
      <c r="W37">
        <v>1.9288641</v>
      </c>
      <c r="X37">
        <v>1.93049016</v>
      </c>
      <c r="Y37">
        <v>1.9321162199999999</v>
      </c>
      <c r="Z37">
        <v>1.9337422799999999</v>
      </c>
      <c r="AA37">
        <v>1.9353683399999999</v>
      </c>
      <c r="AB37">
        <v>1.9369943999999999</v>
      </c>
      <c r="AC37">
        <v>1.9800255</v>
      </c>
      <c r="AD37">
        <v>2.0230565999999999</v>
      </c>
      <c r="AE37">
        <v>2.0660877000000002</v>
      </c>
      <c r="AF37">
        <v>2.1091188000000001</v>
      </c>
      <c r="AG37">
        <v>2.1521498999999999</v>
      </c>
      <c r="AH37">
        <v>2.1648410999999999</v>
      </c>
      <c r="AI37">
        <v>2.1775323000000002</v>
      </c>
      <c r="AJ37">
        <v>2.1902235000000001</v>
      </c>
      <c r="AK37">
        <v>2.2029147</v>
      </c>
      <c r="AL37">
        <v>2.2156058999999999</v>
      </c>
      <c r="AM37">
        <v>2.2193339399999998</v>
      </c>
      <c r="AN37">
        <v>2.2230619800000002</v>
      </c>
      <c r="AO37">
        <v>2.2267900200000001</v>
      </c>
      <c r="AP37">
        <v>2.2305180600000001</v>
      </c>
      <c r="AQ37">
        <v>2.2342461</v>
      </c>
      <c r="AR37">
        <v>2.2569712800000001</v>
      </c>
      <c r="AS37">
        <v>2.2796964599999998</v>
      </c>
      <c r="AT37">
        <v>2.3024216399999999</v>
      </c>
      <c r="AU37">
        <v>2.3251468200000001</v>
      </c>
      <c r="AV37">
        <v>2.3478720000000002</v>
      </c>
      <c r="AW37">
        <v>2.36199096</v>
      </c>
      <c r="AX37">
        <v>2.3761099200000002</v>
      </c>
      <c r="AY37">
        <v>2.39022888</v>
      </c>
      <c r="AZ37">
        <v>2.4043478399999998</v>
      </c>
      <c r="BA37">
        <v>2.4184668</v>
      </c>
      <c r="BB37">
        <v>2.42366226</v>
      </c>
      <c r="BC37">
        <v>2.4288577199999999</v>
      </c>
      <c r="BD37">
        <v>2.4340531799999998</v>
      </c>
      <c r="BE37">
        <v>2.4392486400000002</v>
      </c>
      <c r="BF37">
        <v>2.4444441000000001</v>
      </c>
      <c r="BG37">
        <v>2.48160552</v>
      </c>
      <c r="BH37">
        <v>2.5187669399999999</v>
      </c>
      <c r="BI37">
        <v>2.5559283599999998</v>
      </c>
      <c r="BJ37">
        <v>2.5930897800000001</v>
      </c>
      <c r="BK37">
        <v>2.6302512</v>
      </c>
      <c r="BL37">
        <v>2.6409197400000002</v>
      </c>
      <c r="BM37">
        <v>2.6515882799999999</v>
      </c>
      <c r="BN37">
        <v>2.6622568200000001</v>
      </c>
      <c r="BO37">
        <v>2.6729253599999998</v>
      </c>
      <c r="BP37">
        <v>2.6835939</v>
      </c>
      <c r="BQ37">
        <v>2.69239842</v>
      </c>
      <c r="BR37">
        <v>2.7012029399999999</v>
      </c>
      <c r="BS37">
        <v>2.7100074599999999</v>
      </c>
      <c r="BT37">
        <v>2.7188119799999999</v>
      </c>
      <c r="BU37">
        <v>2.7276164999999999</v>
      </c>
      <c r="BV37">
        <v>2.7313445399999998</v>
      </c>
      <c r="BW37">
        <v>2.7350725800000002</v>
      </c>
      <c r="BX37">
        <v>2.7388006200000001</v>
      </c>
      <c r="BY37">
        <v>2.7425286600000001</v>
      </c>
      <c r="BZ37">
        <v>2.7462567</v>
      </c>
      <c r="CA37">
        <v>2.7719167200000001</v>
      </c>
      <c r="CB37">
        <v>2.7975767399999998</v>
      </c>
      <c r="CC37">
        <v>2.8232367599999999</v>
      </c>
      <c r="CD37">
        <v>2.84889678</v>
      </c>
      <c r="CE37">
        <v>2.8745568000000001</v>
      </c>
      <c r="CF37">
        <v>2.9572875600000001</v>
      </c>
      <c r="CG37">
        <v>3.0400183200000002</v>
      </c>
      <c r="CH37">
        <v>3.1227490800000002</v>
      </c>
      <c r="CI37">
        <v>3.2054798400000002</v>
      </c>
      <c r="CJ37">
        <v>3.2882106000000002</v>
      </c>
      <c r="CK37">
        <v>3.29939472</v>
      </c>
      <c r="CL37">
        <v>3.3105788399999998</v>
      </c>
      <c r="CM37">
        <v>3.32176296</v>
      </c>
      <c r="CN37">
        <v>3.3329470799999998</v>
      </c>
      <c r="CO37">
        <v>3.3441312000000001</v>
      </c>
      <c r="CP37">
        <v>3.5091564599999998</v>
      </c>
      <c r="CQ37">
        <v>3.67418172</v>
      </c>
      <c r="CR37">
        <v>3.8392069800000002</v>
      </c>
      <c r="CS37">
        <v>4.0042322400000003</v>
      </c>
      <c r="CT37">
        <v>4.1692574999999996</v>
      </c>
      <c r="CU37">
        <v>6.0927278400000304</v>
      </c>
      <c r="CV37">
        <v>8.0161981799999893</v>
      </c>
      <c r="CW37">
        <v>9.9396685200000192</v>
      </c>
      <c r="CX37">
        <v>11.863138859999999</v>
      </c>
      <c r="CY37">
        <v>13.786609199999999</v>
      </c>
    </row>
    <row r="38" spans="1:103">
      <c r="A38">
        <v>37</v>
      </c>
      <c r="B38" t="s">
        <v>7</v>
      </c>
      <c r="C38">
        <v>3</v>
      </c>
      <c r="D38">
        <v>2.0593058399999999</v>
      </c>
      <c r="E38">
        <v>2.1215323800000001</v>
      </c>
      <c r="F38">
        <v>2.1837589199999998</v>
      </c>
      <c r="G38">
        <v>2.24598546</v>
      </c>
      <c r="H38">
        <v>2.3082120000000002</v>
      </c>
      <c r="I38">
        <v>2.4459115200000001</v>
      </c>
      <c r="J38">
        <v>2.5836110400000001</v>
      </c>
      <c r="K38">
        <v>2.72131056</v>
      </c>
      <c r="L38">
        <v>2.85901008</v>
      </c>
      <c r="M38">
        <v>2.9967096</v>
      </c>
      <c r="N38">
        <v>3.0955423199999998</v>
      </c>
      <c r="O38">
        <v>3.1943750400000002</v>
      </c>
      <c r="P38">
        <v>3.29320776</v>
      </c>
      <c r="Q38">
        <v>3.3920404799999999</v>
      </c>
      <c r="R38">
        <v>3.4908731999999998</v>
      </c>
      <c r="S38">
        <v>3.5042782799999999</v>
      </c>
      <c r="T38">
        <v>3.5176833599999999</v>
      </c>
      <c r="U38">
        <v>3.53108844</v>
      </c>
      <c r="V38">
        <v>3.5444935200000001</v>
      </c>
      <c r="W38">
        <v>3.5578986000000001</v>
      </c>
      <c r="X38">
        <v>3.5595643199999998</v>
      </c>
      <c r="Y38">
        <v>3.5612300399999999</v>
      </c>
      <c r="Z38">
        <v>3.56289576</v>
      </c>
      <c r="AA38">
        <v>3.5645614800000001</v>
      </c>
      <c r="AB38">
        <v>3.5662272000000002</v>
      </c>
      <c r="AC38">
        <v>3.5981535</v>
      </c>
      <c r="AD38">
        <v>3.6300797999999999</v>
      </c>
      <c r="AE38">
        <v>3.6620061000000002</v>
      </c>
      <c r="AF38">
        <v>3.6939324</v>
      </c>
      <c r="AG38">
        <v>3.7258586999999999</v>
      </c>
      <c r="AH38">
        <v>3.9276884399999998</v>
      </c>
      <c r="AI38">
        <v>4.1295181799999998</v>
      </c>
      <c r="AJ38">
        <v>4.3313479199999998</v>
      </c>
      <c r="AK38">
        <v>4.5331776599999998</v>
      </c>
      <c r="AL38">
        <v>4.7350073999999998</v>
      </c>
      <c r="AM38">
        <v>4.8054832200000002</v>
      </c>
      <c r="AN38">
        <v>4.8759590399999997</v>
      </c>
      <c r="AO38">
        <v>4.9464348600000001</v>
      </c>
      <c r="AP38">
        <v>5.0169106799999996</v>
      </c>
      <c r="AQ38">
        <v>5.0873865</v>
      </c>
      <c r="AR38">
        <v>5.0926612799999997</v>
      </c>
      <c r="AS38">
        <v>5.0979360600000003</v>
      </c>
      <c r="AT38">
        <v>5.10321084</v>
      </c>
      <c r="AU38">
        <v>5.1084856199999997</v>
      </c>
      <c r="AV38">
        <v>5.1137604000000003</v>
      </c>
      <c r="AW38">
        <v>5.1508821600000001</v>
      </c>
      <c r="AX38">
        <v>5.1880039199999999</v>
      </c>
      <c r="AY38">
        <v>5.2251256799999997</v>
      </c>
      <c r="AZ38">
        <v>5.2622474400000003</v>
      </c>
      <c r="BA38">
        <v>5.2993692000000001</v>
      </c>
      <c r="BB38">
        <v>5.3177317799999999</v>
      </c>
      <c r="BC38">
        <v>5.3360943599999997</v>
      </c>
      <c r="BD38">
        <v>5.3544569400000004</v>
      </c>
      <c r="BE38">
        <v>5.3728195200000002</v>
      </c>
      <c r="BF38">
        <v>5.3911821</v>
      </c>
      <c r="BG38">
        <v>5.4396466200000004</v>
      </c>
      <c r="BH38">
        <v>5.48811114</v>
      </c>
      <c r="BI38">
        <v>5.5365756599999996</v>
      </c>
      <c r="BJ38">
        <v>5.58504018</v>
      </c>
      <c r="BK38">
        <v>5.6335046999999996</v>
      </c>
      <c r="BL38">
        <v>5.82438828</v>
      </c>
      <c r="BM38">
        <v>6.0152718600000004</v>
      </c>
      <c r="BN38">
        <v>6.2061554399999999</v>
      </c>
      <c r="BO38">
        <v>6.3970390200000002</v>
      </c>
      <c r="BP38">
        <v>6.5879225999999997</v>
      </c>
      <c r="BQ38">
        <v>6.6493956000000001</v>
      </c>
      <c r="BR38">
        <v>6.7108686000000004</v>
      </c>
      <c r="BS38">
        <v>6.7723415999999999</v>
      </c>
      <c r="BT38">
        <v>6.8338146000000002</v>
      </c>
      <c r="BU38">
        <v>6.8952875999999996</v>
      </c>
      <c r="BV38">
        <v>6.9700467000000002</v>
      </c>
      <c r="BW38">
        <v>7.0448057999999998</v>
      </c>
      <c r="BX38">
        <v>7.1195649000000003</v>
      </c>
      <c r="BY38">
        <v>7.1943239999999999</v>
      </c>
      <c r="BZ38">
        <v>7.2690830999999996</v>
      </c>
      <c r="CA38">
        <v>7.3399951799999998</v>
      </c>
      <c r="CB38">
        <v>7.4109072600000001</v>
      </c>
      <c r="CC38">
        <v>7.4818193400000004</v>
      </c>
      <c r="CD38">
        <v>7.5527314199999998</v>
      </c>
      <c r="CE38">
        <v>7.6236435</v>
      </c>
      <c r="CF38">
        <v>7.6290769200000002</v>
      </c>
      <c r="CG38">
        <v>7.6345103400000003</v>
      </c>
      <c r="CH38">
        <v>7.6399437600000004</v>
      </c>
      <c r="CI38">
        <v>7.6453771799999997</v>
      </c>
      <c r="CJ38">
        <v>7.6508105999999998</v>
      </c>
      <c r="CK38">
        <v>7.8249180000000003</v>
      </c>
      <c r="CL38">
        <v>7.9990253999999998</v>
      </c>
      <c r="CM38">
        <v>8.1731327999999994</v>
      </c>
      <c r="CN38">
        <v>8.3472401999999999</v>
      </c>
      <c r="CO38">
        <v>8.5213476000000004</v>
      </c>
      <c r="CP38">
        <v>8.8786445399999998</v>
      </c>
      <c r="CQ38">
        <v>9.2359414799999993</v>
      </c>
      <c r="CR38">
        <v>9.5932384200000005</v>
      </c>
      <c r="CS38">
        <v>9.9505353599999999</v>
      </c>
      <c r="CT38">
        <v>10.307832299999999</v>
      </c>
      <c r="CU38">
        <v>13.9394588400001</v>
      </c>
      <c r="CV38">
        <v>17.57108538</v>
      </c>
      <c r="CW38">
        <v>21.202711919999999</v>
      </c>
      <c r="CX38">
        <v>24.834338460000001</v>
      </c>
      <c r="CY38">
        <v>28.465965000000001</v>
      </c>
    </row>
    <row r="39" spans="1:103">
      <c r="A39">
        <v>38</v>
      </c>
      <c r="B39" t="s">
        <v>7</v>
      </c>
      <c r="C39">
        <v>4</v>
      </c>
      <c r="D39">
        <v>2.39919204</v>
      </c>
      <c r="E39">
        <v>2.4193789799999998</v>
      </c>
      <c r="F39">
        <v>2.4395659200000002</v>
      </c>
      <c r="G39">
        <v>2.45975286</v>
      </c>
      <c r="H39">
        <v>2.4799397999999999</v>
      </c>
      <c r="I39">
        <v>2.78639262</v>
      </c>
      <c r="J39">
        <v>3.0928454400000001</v>
      </c>
      <c r="K39">
        <v>3.3992982600000001</v>
      </c>
      <c r="L39">
        <v>3.7057510800000002</v>
      </c>
      <c r="M39">
        <v>4.0122039000000003</v>
      </c>
      <c r="N39">
        <v>4.0612633200000001</v>
      </c>
      <c r="O39">
        <v>4.11032274</v>
      </c>
      <c r="P39">
        <v>4.1593821599999998</v>
      </c>
      <c r="Q39">
        <v>4.2084415799999997</v>
      </c>
      <c r="R39">
        <v>4.2575010000000004</v>
      </c>
      <c r="S39">
        <v>4.3135405799999997</v>
      </c>
      <c r="T39">
        <v>4.3695801599999999</v>
      </c>
      <c r="U39">
        <v>4.4256197400000001</v>
      </c>
      <c r="V39">
        <v>4.4816593200000003</v>
      </c>
      <c r="W39">
        <v>4.5376988999999996</v>
      </c>
      <c r="X39">
        <v>4.5712512600000004</v>
      </c>
      <c r="Y39">
        <v>4.6048036200000002</v>
      </c>
      <c r="Z39">
        <v>4.63835598</v>
      </c>
      <c r="AA39">
        <v>4.6719083399999999</v>
      </c>
      <c r="AB39">
        <v>4.7054606999999997</v>
      </c>
      <c r="AC39">
        <v>4.9328314799999999</v>
      </c>
      <c r="AD39">
        <v>5.1602022600000002</v>
      </c>
      <c r="AE39">
        <v>5.3875730400000004</v>
      </c>
      <c r="AF39">
        <v>5.6149438199999997</v>
      </c>
      <c r="AG39">
        <v>5.8423145999999999</v>
      </c>
      <c r="AH39">
        <v>5.9827110000000001</v>
      </c>
      <c r="AI39">
        <v>6.1231074000000003</v>
      </c>
      <c r="AJ39">
        <v>6.2635037999999996</v>
      </c>
      <c r="AK39">
        <v>6.4039001999999998</v>
      </c>
      <c r="AL39">
        <v>6.5442966</v>
      </c>
      <c r="AM39">
        <v>6.7368855600000002</v>
      </c>
      <c r="AN39">
        <v>6.9294745200000003</v>
      </c>
      <c r="AO39">
        <v>7.1220634799999996</v>
      </c>
      <c r="AP39">
        <v>7.3146524399999997</v>
      </c>
      <c r="AQ39">
        <v>7.5072413999999998</v>
      </c>
      <c r="AR39">
        <v>7.5977851799999998</v>
      </c>
      <c r="AS39">
        <v>7.6883289599999998</v>
      </c>
      <c r="AT39">
        <v>7.7788727399999997</v>
      </c>
      <c r="AU39">
        <v>7.8694165199999997</v>
      </c>
      <c r="AV39">
        <v>7.9599602999999997</v>
      </c>
      <c r="AW39">
        <v>7.9962888599999999</v>
      </c>
      <c r="AX39">
        <v>8.0326174199999993</v>
      </c>
      <c r="AY39">
        <v>8.0689459800000005</v>
      </c>
      <c r="AZ39">
        <v>8.1052745399999999</v>
      </c>
      <c r="BA39">
        <v>8.1416030999999993</v>
      </c>
      <c r="BB39">
        <v>8.3003620799999993</v>
      </c>
      <c r="BC39">
        <v>8.4591210599999993</v>
      </c>
      <c r="BD39">
        <v>8.6178800399999993</v>
      </c>
      <c r="BE39">
        <v>8.7766390199999993</v>
      </c>
      <c r="BF39">
        <v>8.9353979999999993</v>
      </c>
      <c r="BG39">
        <v>9.1698282599999992</v>
      </c>
      <c r="BH39">
        <v>9.4042585200000008</v>
      </c>
      <c r="BI39">
        <v>9.6386887800000007</v>
      </c>
      <c r="BJ39">
        <v>9.8731190400000006</v>
      </c>
      <c r="BK39">
        <v>10.107549300000001</v>
      </c>
      <c r="BL39">
        <v>10.528341899999999</v>
      </c>
      <c r="BM39">
        <v>10.9491345</v>
      </c>
      <c r="BN39">
        <v>11.3699271</v>
      </c>
      <c r="BO39">
        <v>11.7907197</v>
      </c>
      <c r="BP39">
        <v>12.211512300000001</v>
      </c>
      <c r="BQ39">
        <v>12.55294524</v>
      </c>
      <c r="BR39">
        <v>12.89437818</v>
      </c>
      <c r="BS39">
        <v>13.235811119999999</v>
      </c>
      <c r="BT39">
        <v>13.57724406</v>
      </c>
      <c r="BU39">
        <v>13.918677000000001</v>
      </c>
      <c r="BV39">
        <v>15.0220182</v>
      </c>
      <c r="BW39">
        <v>16.125359400000001</v>
      </c>
      <c r="BX39">
        <v>17.2287006</v>
      </c>
      <c r="BY39">
        <v>18.332041799999999</v>
      </c>
      <c r="BZ39">
        <v>19.435383000000002</v>
      </c>
      <c r="CA39">
        <v>19.762578000000001</v>
      </c>
      <c r="CB39">
        <v>20.089773000000001</v>
      </c>
      <c r="CC39">
        <v>20.416968000000001</v>
      </c>
      <c r="CD39">
        <v>20.744163</v>
      </c>
      <c r="CE39">
        <v>21.071358</v>
      </c>
      <c r="CF39">
        <v>21.228768540000001</v>
      </c>
      <c r="CG39">
        <v>21.386179080000002</v>
      </c>
      <c r="CH39">
        <v>21.543589619999999</v>
      </c>
      <c r="CI39">
        <v>21.70100016</v>
      </c>
      <c r="CJ39">
        <v>21.8584107</v>
      </c>
      <c r="CK39">
        <v>22.043662560000001</v>
      </c>
      <c r="CL39">
        <v>22.228914419999999</v>
      </c>
      <c r="CM39">
        <v>22.41416628</v>
      </c>
      <c r="CN39">
        <v>22.599418140000001</v>
      </c>
      <c r="CO39">
        <v>22.784669999999998</v>
      </c>
      <c r="CP39">
        <v>23.540192999999999</v>
      </c>
      <c r="CQ39">
        <v>24.295715999999999</v>
      </c>
      <c r="CR39">
        <v>25.051238999999999</v>
      </c>
      <c r="CS39">
        <v>25.806761999999999</v>
      </c>
      <c r="CT39">
        <v>26.562284999999999</v>
      </c>
      <c r="CU39">
        <v>27.6386574</v>
      </c>
      <c r="CV39">
        <v>28.7150298</v>
      </c>
      <c r="CW39">
        <v>29.7914022</v>
      </c>
      <c r="CX39">
        <v>30.867774600000001</v>
      </c>
      <c r="CY39">
        <v>31.944147000000001</v>
      </c>
    </row>
    <row r="40" spans="1:103">
      <c r="A40">
        <v>39</v>
      </c>
      <c r="B40" t="s">
        <v>7</v>
      </c>
      <c r="C40">
        <v>5</v>
      </c>
      <c r="D40">
        <v>2.2533622200000001</v>
      </c>
      <c r="E40">
        <v>2.74006974</v>
      </c>
      <c r="F40">
        <v>3.22677726</v>
      </c>
      <c r="G40">
        <v>3.7134847799999999</v>
      </c>
      <c r="H40">
        <v>4.2001923000000003</v>
      </c>
      <c r="I40">
        <v>4.3236538800000002</v>
      </c>
      <c r="J40">
        <v>4.44711546</v>
      </c>
      <c r="K40">
        <v>4.5705770399999999</v>
      </c>
      <c r="L40">
        <v>4.6940386199999997</v>
      </c>
      <c r="M40">
        <v>4.8175001999999996</v>
      </c>
      <c r="N40">
        <v>4.8735397799999998</v>
      </c>
      <c r="O40">
        <v>4.92957936</v>
      </c>
      <c r="P40">
        <v>4.9856189400000002</v>
      </c>
      <c r="Q40">
        <v>5.0416585200000004</v>
      </c>
      <c r="R40">
        <v>5.0976980999999997</v>
      </c>
      <c r="S40">
        <v>5.1100323599999999</v>
      </c>
      <c r="T40">
        <v>5.1223666200000002</v>
      </c>
      <c r="U40">
        <v>5.1347008799999996</v>
      </c>
      <c r="V40">
        <v>5.1470351399999998</v>
      </c>
      <c r="W40">
        <v>5.1593694000000001</v>
      </c>
      <c r="X40">
        <v>5.2329783599999997</v>
      </c>
      <c r="Y40">
        <v>5.3065873200000002</v>
      </c>
      <c r="Z40">
        <v>5.3801962799999998</v>
      </c>
      <c r="AA40">
        <v>5.4538052400000003</v>
      </c>
      <c r="AB40">
        <v>5.5274141999999999</v>
      </c>
      <c r="AC40">
        <v>5.5382413799999997</v>
      </c>
      <c r="AD40">
        <v>5.5490685600000003</v>
      </c>
      <c r="AE40">
        <v>5.55989574</v>
      </c>
      <c r="AF40">
        <v>5.5707229199999997</v>
      </c>
      <c r="AG40">
        <v>5.5815501000000003</v>
      </c>
      <c r="AH40">
        <v>5.6614649999999997</v>
      </c>
      <c r="AI40">
        <v>5.7413799000000001</v>
      </c>
      <c r="AJ40">
        <v>5.8212948000000004</v>
      </c>
      <c r="AK40">
        <v>5.9012096999999999</v>
      </c>
      <c r="AL40">
        <v>5.9811246000000002</v>
      </c>
      <c r="AM40">
        <v>6.29122614</v>
      </c>
      <c r="AN40">
        <v>6.6013276799999998</v>
      </c>
      <c r="AO40">
        <v>6.9114292199999996</v>
      </c>
      <c r="AP40">
        <v>7.2215307600000003</v>
      </c>
      <c r="AQ40">
        <v>7.5316323000000001</v>
      </c>
      <c r="AR40">
        <v>7.5727597199999996</v>
      </c>
      <c r="AS40">
        <v>7.6138871400000001</v>
      </c>
      <c r="AT40">
        <v>7.6550145599999997</v>
      </c>
      <c r="AU40">
        <v>7.6961419800000002</v>
      </c>
      <c r="AV40">
        <v>7.7372693999999997</v>
      </c>
      <c r="AW40">
        <v>7.83019278</v>
      </c>
      <c r="AX40">
        <v>7.9231161600000002</v>
      </c>
      <c r="AY40">
        <v>8.0160395399999995</v>
      </c>
      <c r="AZ40">
        <v>8.1089629199999997</v>
      </c>
      <c r="BA40">
        <v>8.2018863</v>
      </c>
      <c r="BB40">
        <v>8.3995120799999992</v>
      </c>
      <c r="BC40">
        <v>8.5971378600000001</v>
      </c>
      <c r="BD40">
        <v>8.7947636399999993</v>
      </c>
      <c r="BE40">
        <v>8.9923894200000003</v>
      </c>
      <c r="BF40">
        <v>9.1900151999999995</v>
      </c>
      <c r="BG40">
        <v>9.4266267599999995</v>
      </c>
      <c r="BH40">
        <v>9.6632383199999996</v>
      </c>
      <c r="BI40">
        <v>9.8998498799999997</v>
      </c>
      <c r="BJ40">
        <v>10.13646144</v>
      </c>
      <c r="BK40">
        <v>10.373073</v>
      </c>
      <c r="BL40">
        <v>11.051259</v>
      </c>
      <c r="BM40">
        <v>11.729445</v>
      </c>
      <c r="BN40">
        <v>12.407631</v>
      </c>
      <c r="BO40">
        <v>13.085817</v>
      </c>
      <c r="BP40">
        <v>13.764003000000001</v>
      </c>
      <c r="BQ40">
        <v>15.0878538</v>
      </c>
      <c r="BR40">
        <v>16.4117046</v>
      </c>
      <c r="BS40">
        <v>17.735555399999999</v>
      </c>
      <c r="BT40">
        <v>19.059406200000002</v>
      </c>
      <c r="BU40">
        <v>20.383257</v>
      </c>
      <c r="BV40">
        <v>20.4748716</v>
      </c>
      <c r="BW40">
        <v>20.5664862</v>
      </c>
      <c r="BX40">
        <v>20.6581008</v>
      </c>
      <c r="BY40">
        <v>20.749715399999999</v>
      </c>
      <c r="BZ40">
        <v>20.841329999999999</v>
      </c>
      <c r="CA40">
        <v>20.9710182</v>
      </c>
      <c r="CB40">
        <v>21.1007064</v>
      </c>
      <c r="CC40">
        <v>21.2303946</v>
      </c>
      <c r="CD40">
        <v>21.360082800000001</v>
      </c>
      <c r="CE40">
        <v>21.489771000000001</v>
      </c>
      <c r="CF40">
        <v>21.513566999999998</v>
      </c>
      <c r="CG40">
        <v>21.537362999999999</v>
      </c>
      <c r="CH40">
        <v>21.561159</v>
      </c>
      <c r="CI40">
        <v>21.584955000000001</v>
      </c>
      <c r="CJ40">
        <v>21.608751000000002</v>
      </c>
      <c r="CK40">
        <v>23.360533199999999</v>
      </c>
      <c r="CL40">
        <v>25.1123154</v>
      </c>
      <c r="CM40">
        <v>26.864097600000001</v>
      </c>
      <c r="CN40">
        <v>28.615879799999998</v>
      </c>
      <c r="CO40">
        <v>30.367661999999999</v>
      </c>
      <c r="CP40">
        <v>30.588568200000001</v>
      </c>
      <c r="CQ40">
        <v>30.809474399999999</v>
      </c>
      <c r="CR40">
        <v>31.030380600000001</v>
      </c>
      <c r="CS40">
        <v>31.251286799999999</v>
      </c>
      <c r="CT40">
        <v>31.472193000000001</v>
      </c>
      <c r="CU40">
        <v>33.703464599999997</v>
      </c>
      <c r="CV40">
        <v>35.934736200000003</v>
      </c>
      <c r="CW40">
        <v>38.166007800000003</v>
      </c>
      <c r="CX40">
        <v>40.397279400000002</v>
      </c>
      <c r="CY40">
        <v>42.628551000000002</v>
      </c>
    </row>
    <row r="41" spans="1:103">
      <c r="A41">
        <v>40</v>
      </c>
      <c r="B41" t="s">
        <v>7</v>
      </c>
      <c r="C41">
        <v>6</v>
      </c>
      <c r="D41">
        <v>0.78895638000000001</v>
      </c>
      <c r="E41">
        <v>0.79343796</v>
      </c>
      <c r="F41">
        <v>0.79791953999999998</v>
      </c>
      <c r="G41">
        <v>0.80240111999999997</v>
      </c>
      <c r="H41">
        <v>0.80688269999999995</v>
      </c>
      <c r="I41">
        <v>0.89012904000000004</v>
      </c>
      <c r="J41">
        <v>0.97337538000000001</v>
      </c>
      <c r="K41">
        <v>1.0566217200000001</v>
      </c>
      <c r="L41">
        <v>1.13986806</v>
      </c>
      <c r="M41">
        <v>1.2231144</v>
      </c>
      <c r="N41">
        <v>1.25400954</v>
      </c>
      <c r="O41">
        <v>1.2849046799999999</v>
      </c>
      <c r="P41">
        <v>1.3157998200000001</v>
      </c>
      <c r="Q41">
        <v>1.34669496</v>
      </c>
      <c r="R41">
        <v>1.3775900999999999</v>
      </c>
      <c r="S41">
        <v>1.3868705400000001</v>
      </c>
      <c r="T41">
        <v>1.39615098</v>
      </c>
      <c r="U41">
        <v>1.40543142</v>
      </c>
      <c r="V41">
        <v>1.4147118599999999</v>
      </c>
      <c r="W41">
        <v>1.4239923000000001</v>
      </c>
      <c r="X41">
        <v>1.4516353200000001</v>
      </c>
      <c r="Y41">
        <v>1.47927834</v>
      </c>
      <c r="Z41">
        <v>1.50692136</v>
      </c>
      <c r="AA41">
        <v>1.53456438</v>
      </c>
      <c r="AB41">
        <v>1.5622073999999999</v>
      </c>
      <c r="AC41">
        <v>1.57922154</v>
      </c>
      <c r="AD41">
        <v>1.5962356799999999</v>
      </c>
      <c r="AE41">
        <v>1.6132498200000001</v>
      </c>
      <c r="AF41">
        <v>1.63026396</v>
      </c>
      <c r="AG41">
        <v>1.6472781000000001</v>
      </c>
      <c r="AH41">
        <v>1.68388428</v>
      </c>
      <c r="AI41">
        <v>1.7204904599999999</v>
      </c>
      <c r="AJ41">
        <v>1.7570966400000001</v>
      </c>
      <c r="AK41">
        <v>1.79370282</v>
      </c>
      <c r="AL41">
        <v>1.830309</v>
      </c>
      <c r="AM41">
        <v>1.8339577199999999</v>
      </c>
      <c r="AN41">
        <v>1.8376064400000001</v>
      </c>
      <c r="AO41">
        <v>1.84125516</v>
      </c>
      <c r="AP41">
        <v>1.8449038799999999</v>
      </c>
      <c r="AQ41">
        <v>1.8485526000000001</v>
      </c>
      <c r="AR41">
        <v>1.871856816</v>
      </c>
      <c r="AS41">
        <v>1.8951610320000001</v>
      </c>
      <c r="AT41">
        <v>1.918465248</v>
      </c>
      <c r="AU41">
        <v>1.9417694640000001</v>
      </c>
      <c r="AV41">
        <v>1.9650736799999999</v>
      </c>
      <c r="AW41">
        <v>1.969412484</v>
      </c>
      <c r="AX41">
        <v>1.9737512880000001</v>
      </c>
      <c r="AY41">
        <v>1.978090092</v>
      </c>
      <c r="AZ41">
        <v>1.9824288960000001</v>
      </c>
      <c r="BA41">
        <v>1.9867676999999999</v>
      </c>
      <c r="BB41">
        <v>2.0763992999999998</v>
      </c>
      <c r="BC41">
        <v>2.1660309</v>
      </c>
      <c r="BD41">
        <v>2.2556625000000001</v>
      </c>
      <c r="BE41">
        <v>2.3452940999999998</v>
      </c>
      <c r="BF41">
        <v>2.4349257</v>
      </c>
      <c r="BG41">
        <v>2.5259057399999998</v>
      </c>
      <c r="BH41">
        <v>2.6168857800000001</v>
      </c>
      <c r="BI41">
        <v>2.7078658199999999</v>
      </c>
      <c r="BJ41">
        <v>2.7988458600000001</v>
      </c>
      <c r="BK41">
        <v>2.8898258999999999</v>
      </c>
      <c r="BL41">
        <v>3.5149071599999999</v>
      </c>
      <c r="BM41">
        <v>4.1399884199999999</v>
      </c>
      <c r="BN41">
        <v>4.7650696799999999</v>
      </c>
      <c r="BO41">
        <v>5.3901509399999998</v>
      </c>
      <c r="BP41">
        <v>6.0152321999999998</v>
      </c>
      <c r="BQ41">
        <v>6.32204196</v>
      </c>
      <c r="BR41">
        <v>6.6288517200000001</v>
      </c>
      <c r="BS41">
        <v>6.9356614800000003</v>
      </c>
      <c r="BT41">
        <v>7.2424712400000004</v>
      </c>
      <c r="BU41">
        <v>7.5492809999999997</v>
      </c>
      <c r="BV41">
        <v>7.7556716400000001</v>
      </c>
      <c r="BW41">
        <v>7.9620622799999996</v>
      </c>
      <c r="BX41">
        <v>8.16845292</v>
      </c>
      <c r="BY41">
        <v>8.3748435600000004</v>
      </c>
      <c r="BZ41">
        <v>8.5812342000000008</v>
      </c>
      <c r="CA41">
        <v>8.6620612799999996</v>
      </c>
      <c r="CB41">
        <v>8.7428883600000002</v>
      </c>
      <c r="CC41">
        <v>8.8237154400000009</v>
      </c>
      <c r="CD41">
        <v>8.9045425199999997</v>
      </c>
      <c r="CE41">
        <v>8.9853696000000003</v>
      </c>
      <c r="CF41">
        <v>9.4334086199999998</v>
      </c>
      <c r="CG41">
        <v>9.8814476399999993</v>
      </c>
      <c r="CH41">
        <v>10.329486660000001</v>
      </c>
      <c r="CI41">
        <v>10.77752568</v>
      </c>
      <c r="CJ41">
        <v>11.2255647</v>
      </c>
      <c r="CK41">
        <v>11.393881739999999</v>
      </c>
      <c r="CL41">
        <v>11.562198779999999</v>
      </c>
      <c r="CM41">
        <v>11.730515820000001</v>
      </c>
      <c r="CN41">
        <v>11.898832860000001</v>
      </c>
      <c r="CO41">
        <v>12.0671499</v>
      </c>
      <c r="CP41">
        <v>12.21464544</v>
      </c>
      <c r="CQ41">
        <v>12.36214098</v>
      </c>
      <c r="CR41">
        <v>12.509636520000001</v>
      </c>
      <c r="CS41">
        <v>12.65713206</v>
      </c>
      <c r="CT41">
        <v>12.8046276</v>
      </c>
      <c r="CU41">
        <v>17.1080548800001</v>
      </c>
      <c r="CV41">
        <v>21.411482159999998</v>
      </c>
      <c r="CW41">
        <v>25.71490944</v>
      </c>
      <c r="CX41">
        <v>30.018336720000001</v>
      </c>
      <c r="CY41">
        <v>34.321764000000002</v>
      </c>
    </row>
    <row r="42" spans="1:103">
      <c r="A42">
        <v>41</v>
      </c>
      <c r="B42" t="s">
        <v>7</v>
      </c>
      <c r="C42">
        <v>7</v>
      </c>
      <c r="D42">
        <v>0.73525673999999996</v>
      </c>
      <c r="E42">
        <v>0.76109523000000001</v>
      </c>
      <c r="F42">
        <v>0.78693371999999995</v>
      </c>
      <c r="G42">
        <v>0.81277220999999999</v>
      </c>
      <c r="H42">
        <v>0.83861070000000004</v>
      </c>
      <c r="I42">
        <v>0.84218009999999999</v>
      </c>
      <c r="J42">
        <v>0.84574950000000004</v>
      </c>
      <c r="K42">
        <v>0.84931889999999999</v>
      </c>
      <c r="L42">
        <v>0.85288830000000004</v>
      </c>
      <c r="M42">
        <v>0.85645769999999999</v>
      </c>
      <c r="N42">
        <v>0.86573814000000004</v>
      </c>
      <c r="O42">
        <v>0.87501857999999999</v>
      </c>
      <c r="P42">
        <v>0.88429902000000005</v>
      </c>
      <c r="Q42">
        <v>0.89357945999999999</v>
      </c>
      <c r="R42">
        <v>0.90285990000000005</v>
      </c>
      <c r="S42">
        <v>0.91228311600000001</v>
      </c>
      <c r="T42">
        <v>0.92170633199999996</v>
      </c>
      <c r="U42">
        <v>0.93112954800000003</v>
      </c>
      <c r="V42">
        <v>0.94055276399999999</v>
      </c>
      <c r="W42">
        <v>0.94997598000000005</v>
      </c>
      <c r="X42">
        <v>0.95110232400000005</v>
      </c>
      <c r="Y42">
        <v>0.95222866799999994</v>
      </c>
      <c r="Z42">
        <v>0.95335501199999995</v>
      </c>
      <c r="AA42">
        <v>0.95448135599999995</v>
      </c>
      <c r="AB42">
        <v>0.95560769999999995</v>
      </c>
      <c r="AC42">
        <v>0.96611760000000002</v>
      </c>
      <c r="AD42">
        <v>0.97662749999999998</v>
      </c>
      <c r="AE42">
        <v>0.98713740000000005</v>
      </c>
      <c r="AF42">
        <v>0.99764730000000001</v>
      </c>
      <c r="AG42">
        <v>1.0081572000000001</v>
      </c>
      <c r="AH42">
        <v>1.0371090000000001</v>
      </c>
      <c r="AI42">
        <v>1.0660608</v>
      </c>
      <c r="AJ42">
        <v>1.0950126</v>
      </c>
      <c r="AK42">
        <v>1.1239644</v>
      </c>
      <c r="AL42">
        <v>1.1529161999999999</v>
      </c>
      <c r="AM42">
        <v>1.1538680400000001</v>
      </c>
      <c r="AN42">
        <v>1.15481988</v>
      </c>
      <c r="AO42">
        <v>1.1557717199999999</v>
      </c>
      <c r="AP42">
        <v>1.1567235600000001</v>
      </c>
      <c r="AQ42">
        <v>1.1576754</v>
      </c>
      <c r="AR42">
        <v>1.1683836000000001</v>
      </c>
      <c r="AS42">
        <v>1.1790917999999999</v>
      </c>
      <c r="AT42">
        <v>1.1898</v>
      </c>
      <c r="AU42">
        <v>1.2005082</v>
      </c>
      <c r="AV42">
        <v>1.2112164000000001</v>
      </c>
      <c r="AW42">
        <v>1.2156979800000001</v>
      </c>
      <c r="AX42">
        <v>1.2201795600000001</v>
      </c>
      <c r="AY42">
        <v>1.22466114</v>
      </c>
      <c r="AZ42">
        <v>1.22914272</v>
      </c>
      <c r="BA42">
        <v>1.2336243</v>
      </c>
      <c r="BB42">
        <v>1.2388197599999999</v>
      </c>
      <c r="BC42">
        <v>1.2440152200000001</v>
      </c>
      <c r="BD42">
        <v>1.24921068</v>
      </c>
      <c r="BE42">
        <v>1.2544061399999999</v>
      </c>
      <c r="BF42">
        <v>1.2596016000000001</v>
      </c>
      <c r="BG42">
        <v>1.26047412</v>
      </c>
      <c r="BH42">
        <v>1.26134664</v>
      </c>
      <c r="BI42">
        <v>1.2622191599999999</v>
      </c>
      <c r="BJ42">
        <v>1.26309168</v>
      </c>
      <c r="BK42">
        <v>1.2639642</v>
      </c>
      <c r="BL42">
        <v>1.28748258</v>
      </c>
      <c r="BM42">
        <v>1.3110009600000001</v>
      </c>
      <c r="BN42">
        <v>1.3345193399999999</v>
      </c>
      <c r="BO42">
        <v>1.35803772</v>
      </c>
      <c r="BP42">
        <v>1.3815561000000001</v>
      </c>
      <c r="BQ42">
        <v>1.40071188</v>
      </c>
      <c r="BR42">
        <v>1.41986766</v>
      </c>
      <c r="BS42">
        <v>1.4390234399999999</v>
      </c>
      <c r="BT42">
        <v>1.4581792200000001</v>
      </c>
      <c r="BU42">
        <v>1.4773350000000001</v>
      </c>
      <c r="BV42">
        <v>1.61999202</v>
      </c>
      <c r="BW42">
        <v>1.7626490399999999</v>
      </c>
      <c r="BX42">
        <v>1.90530606</v>
      </c>
      <c r="BY42">
        <v>2.0479630800000002</v>
      </c>
      <c r="BZ42">
        <v>2.1906200999999998</v>
      </c>
      <c r="CA42">
        <v>2.23634808</v>
      </c>
      <c r="CB42">
        <v>2.2820760600000001</v>
      </c>
      <c r="CC42">
        <v>2.3278040400000002</v>
      </c>
      <c r="CD42">
        <v>2.3735320199999999</v>
      </c>
      <c r="CE42">
        <v>2.41926</v>
      </c>
      <c r="CF42">
        <v>2.4241381799999999</v>
      </c>
      <c r="CG42">
        <v>2.4290163599999999</v>
      </c>
      <c r="CH42">
        <v>2.4338945399999998</v>
      </c>
      <c r="CI42">
        <v>2.4387727199999998</v>
      </c>
      <c r="CJ42">
        <v>2.4436509000000002</v>
      </c>
      <c r="CK42">
        <v>2.4524554200000002</v>
      </c>
      <c r="CL42">
        <v>2.4612599400000001</v>
      </c>
      <c r="CM42">
        <v>2.4700644600000001</v>
      </c>
      <c r="CN42">
        <v>2.4788689800000001</v>
      </c>
      <c r="CO42">
        <v>2.4876735000000001</v>
      </c>
      <c r="CP42">
        <v>2.77921416</v>
      </c>
      <c r="CQ42">
        <v>3.0707548199999999</v>
      </c>
      <c r="CR42">
        <v>3.3622954799999998</v>
      </c>
      <c r="CS42">
        <v>3.6538361400000001</v>
      </c>
      <c r="CT42">
        <v>3.9453768</v>
      </c>
      <c r="CU42">
        <v>4.6761123000000104</v>
      </c>
      <c r="CV42">
        <v>5.4068477999999898</v>
      </c>
      <c r="CW42">
        <v>6.1375833000000002</v>
      </c>
      <c r="CX42">
        <v>6.8683187999999999</v>
      </c>
      <c r="CY42">
        <v>7.5990542999999997</v>
      </c>
    </row>
    <row r="43" spans="1:103">
      <c r="A43">
        <v>42</v>
      </c>
      <c r="B43" t="s">
        <v>7</v>
      </c>
      <c r="C43">
        <v>8</v>
      </c>
      <c r="D43">
        <v>0.84892230000000002</v>
      </c>
      <c r="E43">
        <v>0.86736420000000003</v>
      </c>
      <c r="F43">
        <v>0.88580610000000004</v>
      </c>
      <c r="G43">
        <v>0.90424800000000005</v>
      </c>
      <c r="H43">
        <v>0.92268989999999995</v>
      </c>
      <c r="I43">
        <v>0.92915448</v>
      </c>
      <c r="J43">
        <v>0.93561905999999995</v>
      </c>
      <c r="K43">
        <v>0.94208364</v>
      </c>
      <c r="L43">
        <v>0.94854822000000005</v>
      </c>
      <c r="M43">
        <v>0.9550128</v>
      </c>
      <c r="N43">
        <v>0.96385697999999997</v>
      </c>
      <c r="O43">
        <v>0.97270115999999995</v>
      </c>
      <c r="P43">
        <v>0.98154534000000004</v>
      </c>
      <c r="Q43">
        <v>0.99038952000000002</v>
      </c>
      <c r="R43">
        <v>0.9992337</v>
      </c>
      <c r="S43">
        <v>0.99982859999999996</v>
      </c>
      <c r="T43">
        <v>1.0004234999999999</v>
      </c>
      <c r="U43">
        <v>1.0010184</v>
      </c>
      <c r="V43">
        <v>1.0016133</v>
      </c>
      <c r="W43">
        <v>1.0022082000000001</v>
      </c>
      <c r="X43">
        <v>1.00510338</v>
      </c>
      <c r="Y43">
        <v>1.0079985600000001</v>
      </c>
      <c r="Z43">
        <v>1.01089374</v>
      </c>
      <c r="AA43">
        <v>1.0137889200000001</v>
      </c>
      <c r="AB43">
        <v>1.0166841</v>
      </c>
      <c r="AC43">
        <v>1.0184688</v>
      </c>
      <c r="AD43">
        <v>1.0202534999999999</v>
      </c>
      <c r="AE43">
        <v>1.0220381999999999</v>
      </c>
      <c r="AF43">
        <v>1.0238229000000001</v>
      </c>
      <c r="AG43">
        <v>1.0256076000000001</v>
      </c>
      <c r="AH43">
        <v>1.04591352</v>
      </c>
      <c r="AI43">
        <v>1.06621944</v>
      </c>
      <c r="AJ43">
        <v>1.08652536</v>
      </c>
      <c r="AK43">
        <v>1.10683128</v>
      </c>
      <c r="AL43">
        <v>1.1271372</v>
      </c>
      <c r="AM43">
        <v>1.13931282</v>
      </c>
      <c r="AN43">
        <v>1.1514884400000001</v>
      </c>
      <c r="AO43">
        <v>1.1636640599999999</v>
      </c>
      <c r="AP43">
        <v>1.1758396799999999</v>
      </c>
      <c r="AQ43">
        <v>1.1880153</v>
      </c>
      <c r="AR43">
        <v>1.1975336999999999</v>
      </c>
      <c r="AS43">
        <v>1.2070521000000001</v>
      </c>
      <c r="AT43">
        <v>1.2165705</v>
      </c>
      <c r="AU43">
        <v>1.2260888999999999</v>
      </c>
      <c r="AV43">
        <v>1.2356073000000001</v>
      </c>
      <c r="AW43">
        <v>1.24568094</v>
      </c>
      <c r="AX43">
        <v>1.2557545800000001</v>
      </c>
      <c r="AY43">
        <v>1.2658282199999999</v>
      </c>
      <c r="AZ43">
        <v>1.2759018600000001</v>
      </c>
      <c r="BA43">
        <v>1.2859754999999999</v>
      </c>
      <c r="BB43">
        <v>1.2866100600000001</v>
      </c>
      <c r="BC43">
        <v>1.2872446200000001</v>
      </c>
      <c r="BD43">
        <v>1.28787918</v>
      </c>
      <c r="BE43">
        <v>1.28851374</v>
      </c>
      <c r="BF43">
        <v>1.2891482999999999</v>
      </c>
      <c r="BG43">
        <v>1.2922417799999999</v>
      </c>
      <c r="BH43">
        <v>1.2953352600000001</v>
      </c>
      <c r="BI43">
        <v>1.2984287400000001</v>
      </c>
      <c r="BJ43">
        <v>1.3015222200000001</v>
      </c>
      <c r="BK43">
        <v>1.3046157</v>
      </c>
      <c r="BL43">
        <v>1.3088196599999999</v>
      </c>
      <c r="BM43">
        <v>1.3130236200000001</v>
      </c>
      <c r="BN43">
        <v>1.31722758</v>
      </c>
      <c r="BO43">
        <v>1.3214315400000001</v>
      </c>
      <c r="BP43">
        <v>1.3256355</v>
      </c>
      <c r="BQ43">
        <v>1.32972048</v>
      </c>
      <c r="BR43">
        <v>1.33380546</v>
      </c>
      <c r="BS43">
        <v>1.33789044</v>
      </c>
      <c r="BT43">
        <v>1.34197542</v>
      </c>
      <c r="BU43">
        <v>1.3460604</v>
      </c>
      <c r="BV43">
        <v>1.4419582799999999</v>
      </c>
      <c r="BW43">
        <v>1.53785616</v>
      </c>
      <c r="BX43">
        <v>1.6337540399999999</v>
      </c>
      <c r="BY43">
        <v>1.72965192</v>
      </c>
      <c r="BZ43">
        <v>1.8255497999999999</v>
      </c>
      <c r="CA43">
        <v>1.85652426</v>
      </c>
      <c r="CB43">
        <v>1.88749872</v>
      </c>
      <c r="CC43">
        <v>1.9184731799999999</v>
      </c>
      <c r="CD43">
        <v>1.94944764</v>
      </c>
      <c r="CE43">
        <v>1.9804221</v>
      </c>
      <c r="CF43">
        <v>1.9981897799999999</v>
      </c>
      <c r="CG43">
        <v>2.0159574600000001</v>
      </c>
      <c r="CH43">
        <v>2.03372514</v>
      </c>
      <c r="CI43">
        <v>2.05149282</v>
      </c>
      <c r="CJ43">
        <v>2.0692604999999999</v>
      </c>
      <c r="CK43">
        <v>2.1061443</v>
      </c>
      <c r="CL43">
        <v>2.1430281</v>
      </c>
      <c r="CM43">
        <v>2.1799119</v>
      </c>
      <c r="CN43">
        <v>2.2167957</v>
      </c>
      <c r="CO43">
        <v>2.2536795000000001</v>
      </c>
      <c r="CP43">
        <v>2.2860420600000002</v>
      </c>
      <c r="CQ43">
        <v>2.3184046199999999</v>
      </c>
      <c r="CR43">
        <v>2.3507671800000001</v>
      </c>
      <c r="CS43">
        <v>2.3831297400000002</v>
      </c>
      <c r="CT43">
        <v>2.4154922999999999</v>
      </c>
      <c r="CU43">
        <v>2.6955712200000002</v>
      </c>
      <c r="CV43">
        <v>2.9756501399999999</v>
      </c>
      <c r="CW43">
        <v>3.2557290600000002</v>
      </c>
      <c r="CX43">
        <v>3.53580798</v>
      </c>
      <c r="CY43">
        <v>3.8158869000000002</v>
      </c>
    </row>
    <row r="44" spans="1:103">
      <c r="A44">
        <v>43</v>
      </c>
      <c r="B44" t="s">
        <v>7</v>
      </c>
      <c r="C44">
        <v>9</v>
      </c>
      <c r="D44">
        <v>0.89516585999999998</v>
      </c>
      <c r="E44">
        <v>0.89540381999999996</v>
      </c>
      <c r="F44">
        <v>0.89564178000000005</v>
      </c>
      <c r="G44">
        <v>0.89587974000000004</v>
      </c>
      <c r="H44">
        <v>0.89611770000000002</v>
      </c>
      <c r="I44">
        <v>0.91200152999999995</v>
      </c>
      <c r="J44">
        <v>0.92788535999999999</v>
      </c>
      <c r="K44">
        <v>0.94376919000000004</v>
      </c>
      <c r="L44">
        <v>0.95965301999999997</v>
      </c>
      <c r="M44">
        <v>0.97553685000000001</v>
      </c>
      <c r="N44">
        <v>1.0058172599999999</v>
      </c>
      <c r="O44">
        <v>1.03609767</v>
      </c>
      <c r="P44">
        <v>1.06637808</v>
      </c>
      <c r="Q44">
        <v>1.09665849</v>
      </c>
      <c r="R44">
        <v>1.1269389000000001</v>
      </c>
      <c r="S44">
        <v>1.13138082</v>
      </c>
      <c r="T44">
        <v>1.1358227400000001</v>
      </c>
      <c r="U44">
        <v>1.1402646599999999</v>
      </c>
      <c r="V44">
        <v>1.14470658</v>
      </c>
      <c r="W44">
        <v>1.1491484999999999</v>
      </c>
      <c r="X44">
        <v>1.1578736999999999</v>
      </c>
      <c r="Y44">
        <v>1.1665989000000001</v>
      </c>
      <c r="Z44">
        <v>1.1753241000000001</v>
      </c>
      <c r="AA44">
        <v>1.1840493000000001</v>
      </c>
      <c r="AB44">
        <v>1.1927745000000001</v>
      </c>
      <c r="AC44">
        <v>1.1968594800000001</v>
      </c>
      <c r="AD44">
        <v>1.2009444600000001</v>
      </c>
      <c r="AE44">
        <v>1.2050294399999999</v>
      </c>
      <c r="AF44">
        <v>1.2091144199999999</v>
      </c>
      <c r="AG44">
        <v>1.2131993999999999</v>
      </c>
      <c r="AH44">
        <v>1.2211710600000001</v>
      </c>
      <c r="AI44">
        <v>1.22914272</v>
      </c>
      <c r="AJ44">
        <v>1.23711438</v>
      </c>
      <c r="AK44">
        <v>1.2450860399999999</v>
      </c>
      <c r="AL44">
        <v>1.2530577000000001</v>
      </c>
      <c r="AM44">
        <v>1.2575789399999999</v>
      </c>
      <c r="AN44">
        <v>1.26210018</v>
      </c>
      <c r="AO44">
        <v>1.2666214200000001</v>
      </c>
      <c r="AP44">
        <v>1.27114266</v>
      </c>
      <c r="AQ44">
        <v>1.2756639000000001</v>
      </c>
      <c r="AR44">
        <v>1.2889896599999999</v>
      </c>
      <c r="AS44">
        <v>1.30231542</v>
      </c>
      <c r="AT44">
        <v>1.3156411800000001</v>
      </c>
      <c r="AU44">
        <v>1.3289669399999999</v>
      </c>
      <c r="AV44">
        <v>1.3422927</v>
      </c>
      <c r="AW44">
        <v>1.3441170600000001</v>
      </c>
      <c r="AX44">
        <v>1.3459414199999999</v>
      </c>
      <c r="AY44">
        <v>1.34776578</v>
      </c>
      <c r="AZ44">
        <v>1.3495901400000001</v>
      </c>
      <c r="BA44">
        <v>1.3514145</v>
      </c>
      <c r="BB44">
        <v>1.3616467800000001</v>
      </c>
      <c r="BC44">
        <v>1.3718790599999999</v>
      </c>
      <c r="BD44">
        <v>1.38211134</v>
      </c>
      <c r="BE44">
        <v>1.3923436199999999</v>
      </c>
      <c r="BF44">
        <v>1.4025759</v>
      </c>
      <c r="BG44">
        <v>1.4173690800000001</v>
      </c>
      <c r="BH44">
        <v>1.4321622599999999</v>
      </c>
      <c r="BI44">
        <v>1.44695544</v>
      </c>
      <c r="BJ44">
        <v>1.4617486200000001</v>
      </c>
      <c r="BK44">
        <v>1.4765417999999999</v>
      </c>
      <c r="BL44">
        <v>1.4920092</v>
      </c>
      <c r="BM44">
        <v>1.5074765999999999</v>
      </c>
      <c r="BN44">
        <v>1.5229440000000001</v>
      </c>
      <c r="BO44">
        <v>1.5384114</v>
      </c>
      <c r="BP44">
        <v>1.5538787999999999</v>
      </c>
      <c r="BQ44">
        <v>1.6056351</v>
      </c>
      <c r="BR44">
        <v>1.6573914000000001</v>
      </c>
      <c r="BS44">
        <v>1.7091476999999999</v>
      </c>
      <c r="BT44">
        <v>1.760904</v>
      </c>
      <c r="BU44">
        <v>1.8126602999999999</v>
      </c>
      <c r="BV44">
        <v>1.90177632</v>
      </c>
      <c r="BW44">
        <v>1.99089234</v>
      </c>
      <c r="BX44">
        <v>2.0800083599999999</v>
      </c>
      <c r="BY44">
        <v>2.16912438</v>
      </c>
      <c r="BZ44">
        <v>2.2582404</v>
      </c>
      <c r="CA44">
        <v>2.2992488400000002</v>
      </c>
      <c r="CB44">
        <v>2.3402572799999999</v>
      </c>
      <c r="CC44">
        <v>2.38126572</v>
      </c>
      <c r="CD44">
        <v>2.4222741600000002</v>
      </c>
      <c r="CE44">
        <v>2.4632825999999999</v>
      </c>
      <c r="CF44">
        <v>2.4639171599999998</v>
      </c>
      <c r="CG44">
        <v>2.4645517199999998</v>
      </c>
      <c r="CH44">
        <v>2.4651862800000002</v>
      </c>
      <c r="CI44">
        <v>2.4658208400000001</v>
      </c>
      <c r="CJ44">
        <v>2.4664554000000001</v>
      </c>
      <c r="CK44">
        <v>2.5092485400000002</v>
      </c>
      <c r="CL44">
        <v>2.5520416799999999</v>
      </c>
      <c r="CM44">
        <v>2.59483482</v>
      </c>
      <c r="CN44">
        <v>2.6376279600000001</v>
      </c>
      <c r="CO44">
        <v>2.6804210999999998</v>
      </c>
      <c r="CP44">
        <v>2.6943020999999998</v>
      </c>
      <c r="CQ44">
        <v>2.7081830999999998</v>
      </c>
      <c r="CR44">
        <v>2.7220640999999999</v>
      </c>
      <c r="CS44">
        <v>2.7359450999999999</v>
      </c>
      <c r="CT44">
        <v>2.7498260999999999</v>
      </c>
      <c r="CU44">
        <v>2.9096955599999998</v>
      </c>
      <c r="CV44">
        <v>3.0695650200000002</v>
      </c>
      <c r="CW44">
        <v>3.2294344800000001</v>
      </c>
      <c r="CX44">
        <v>3.38930394</v>
      </c>
      <c r="CY44">
        <v>3.5491733999999999</v>
      </c>
    </row>
    <row r="45" spans="1:103">
      <c r="A45">
        <v>44</v>
      </c>
      <c r="B45" t="s">
        <v>7</v>
      </c>
      <c r="C45">
        <v>10</v>
      </c>
      <c r="D45">
        <v>1.16564706</v>
      </c>
      <c r="E45">
        <v>1.2192277199999999</v>
      </c>
      <c r="F45">
        <v>1.2728083800000001</v>
      </c>
      <c r="G45">
        <v>1.32638904</v>
      </c>
      <c r="H45">
        <v>1.3799697</v>
      </c>
      <c r="I45">
        <v>1.41840024</v>
      </c>
      <c r="J45">
        <v>1.45683078</v>
      </c>
      <c r="K45">
        <v>1.49526132</v>
      </c>
      <c r="L45">
        <v>1.53369186</v>
      </c>
      <c r="M45">
        <v>1.5721224</v>
      </c>
      <c r="N45">
        <v>1.6011138600000001</v>
      </c>
      <c r="O45">
        <v>1.63010532</v>
      </c>
      <c r="P45">
        <v>1.65909678</v>
      </c>
      <c r="Q45">
        <v>1.6880882399999999</v>
      </c>
      <c r="R45">
        <v>1.7170797</v>
      </c>
      <c r="S45">
        <v>1.7321504999999999</v>
      </c>
      <c r="T45">
        <v>1.7472213000000001</v>
      </c>
      <c r="U45">
        <v>1.7622921</v>
      </c>
      <c r="V45">
        <v>1.7773629</v>
      </c>
      <c r="W45">
        <v>1.7924336999999999</v>
      </c>
      <c r="X45">
        <v>1.8032608800000001</v>
      </c>
      <c r="Y45">
        <v>1.81408806</v>
      </c>
      <c r="Z45">
        <v>1.8249152399999999</v>
      </c>
      <c r="AA45">
        <v>1.8357424200000001</v>
      </c>
      <c r="AB45">
        <v>1.8465696</v>
      </c>
      <c r="AC45">
        <v>1.85267724</v>
      </c>
      <c r="AD45">
        <v>1.85878488</v>
      </c>
      <c r="AE45">
        <v>1.8648925199999999</v>
      </c>
      <c r="AF45">
        <v>1.8710001599999999</v>
      </c>
      <c r="AG45">
        <v>1.8771078000000001</v>
      </c>
      <c r="AH45">
        <v>1.87853556</v>
      </c>
      <c r="AI45">
        <v>1.8799633200000001</v>
      </c>
      <c r="AJ45">
        <v>1.88139108</v>
      </c>
      <c r="AK45">
        <v>1.8828188400000001</v>
      </c>
      <c r="AL45">
        <v>1.8842466</v>
      </c>
      <c r="AM45">
        <v>1.8882919199999999</v>
      </c>
      <c r="AN45">
        <v>1.89233724</v>
      </c>
      <c r="AO45">
        <v>1.8963825599999999</v>
      </c>
      <c r="AP45">
        <v>1.9004278800000001</v>
      </c>
      <c r="AQ45">
        <v>1.9044732</v>
      </c>
      <c r="AR45">
        <v>1.9116120000000001</v>
      </c>
      <c r="AS45">
        <v>1.9187508</v>
      </c>
      <c r="AT45">
        <v>1.9258896000000001</v>
      </c>
      <c r="AU45">
        <v>1.9330284</v>
      </c>
      <c r="AV45">
        <v>1.9401672000000001</v>
      </c>
      <c r="AW45">
        <v>1.9475836200000001</v>
      </c>
      <c r="AX45">
        <v>1.9550000400000001</v>
      </c>
      <c r="AY45">
        <v>1.96241646</v>
      </c>
      <c r="AZ45">
        <v>1.96983288</v>
      </c>
      <c r="BA45">
        <v>1.9772493</v>
      </c>
      <c r="BB45">
        <v>1.9879971599999999</v>
      </c>
      <c r="BC45">
        <v>1.9987450200000001</v>
      </c>
      <c r="BD45">
        <v>2.0094928799999998</v>
      </c>
      <c r="BE45">
        <v>2.0202407400000002</v>
      </c>
      <c r="BF45">
        <v>2.0309886000000001</v>
      </c>
      <c r="BG45">
        <v>2.0420537400000001</v>
      </c>
      <c r="BH45">
        <v>2.05311888</v>
      </c>
      <c r="BI45">
        <v>2.0641840199999999</v>
      </c>
      <c r="BJ45">
        <v>2.0752491599999998</v>
      </c>
      <c r="BK45">
        <v>2.0863143000000002</v>
      </c>
      <c r="BL45">
        <v>2.0908752000000002</v>
      </c>
      <c r="BM45">
        <v>2.0954361000000001</v>
      </c>
      <c r="BN45">
        <v>2.0999970000000001</v>
      </c>
      <c r="BO45">
        <v>2.1045579000000001</v>
      </c>
      <c r="BP45">
        <v>2.1091188000000001</v>
      </c>
      <c r="BQ45">
        <v>2.1491753999999998</v>
      </c>
      <c r="BR45">
        <v>2.1892320000000001</v>
      </c>
      <c r="BS45">
        <v>2.2292885999999998</v>
      </c>
      <c r="BT45">
        <v>2.2693452000000001</v>
      </c>
      <c r="BU45">
        <v>2.3094017999999998</v>
      </c>
      <c r="BV45">
        <v>2.4232656600000002</v>
      </c>
      <c r="BW45">
        <v>2.5371295200000001</v>
      </c>
      <c r="BX45">
        <v>2.6509933800000001</v>
      </c>
      <c r="BY45">
        <v>2.76485724</v>
      </c>
      <c r="BZ45">
        <v>2.8787210999999999</v>
      </c>
      <c r="CA45">
        <v>2.9021601600000002</v>
      </c>
      <c r="CB45">
        <v>2.9255992200000001</v>
      </c>
      <c r="CC45">
        <v>2.9490382799999999</v>
      </c>
      <c r="CD45">
        <v>2.9724773400000002</v>
      </c>
      <c r="CE45">
        <v>2.9959164</v>
      </c>
      <c r="CF45">
        <v>3.0295877400000002</v>
      </c>
      <c r="CG45">
        <v>3.0632590799999999</v>
      </c>
      <c r="CH45">
        <v>3.0969304200000001</v>
      </c>
      <c r="CI45">
        <v>3.1306017599999998</v>
      </c>
      <c r="CJ45">
        <v>3.1642730999999999</v>
      </c>
      <c r="CK45">
        <v>3.1824373800000001</v>
      </c>
      <c r="CL45">
        <v>3.2006016599999998</v>
      </c>
      <c r="CM45">
        <v>3.2187659399999999</v>
      </c>
      <c r="CN45">
        <v>3.2369302200000001</v>
      </c>
      <c r="CO45">
        <v>3.2550944999999998</v>
      </c>
      <c r="CP45">
        <v>3.3427034400000002</v>
      </c>
      <c r="CQ45">
        <v>3.4303123800000002</v>
      </c>
      <c r="CR45">
        <v>3.5179213200000001</v>
      </c>
      <c r="CS45">
        <v>3.6055302600000001</v>
      </c>
      <c r="CT45">
        <v>3.6931392000000001</v>
      </c>
      <c r="CU45">
        <v>3.7642099199999999</v>
      </c>
      <c r="CV45">
        <v>3.8352806400000001</v>
      </c>
      <c r="CW45">
        <v>3.9063513599999999</v>
      </c>
      <c r="CX45">
        <v>3.9774220800000002</v>
      </c>
      <c r="CY45">
        <v>4.0484928</v>
      </c>
    </row>
    <row r="46" spans="1:103">
      <c r="A46">
        <v>45</v>
      </c>
      <c r="B46" t="s">
        <v>7</v>
      </c>
      <c r="C46">
        <v>11</v>
      </c>
      <c r="D46">
        <v>1.5421791</v>
      </c>
      <c r="E46">
        <v>1.6153518</v>
      </c>
      <c r="F46">
        <v>1.6885245</v>
      </c>
      <c r="G46">
        <v>1.7616972</v>
      </c>
      <c r="H46">
        <v>1.8348698999999999</v>
      </c>
      <c r="I46">
        <v>1.8364959599999999</v>
      </c>
      <c r="J46">
        <v>1.8381220199999999</v>
      </c>
      <c r="K46">
        <v>1.8397480799999999</v>
      </c>
      <c r="L46">
        <v>1.8413741400000001</v>
      </c>
      <c r="M46">
        <v>1.8430002000000001</v>
      </c>
      <c r="N46">
        <v>1.8439123799999999</v>
      </c>
      <c r="O46">
        <v>1.8448245599999999</v>
      </c>
      <c r="P46">
        <v>1.84573674</v>
      </c>
      <c r="Q46">
        <v>1.84664892</v>
      </c>
      <c r="R46">
        <v>1.8475611000000001</v>
      </c>
      <c r="S46">
        <v>1.85275656</v>
      </c>
      <c r="T46">
        <v>1.8579520199999999</v>
      </c>
      <c r="U46">
        <v>1.8631474800000001</v>
      </c>
      <c r="V46">
        <v>1.86834294</v>
      </c>
      <c r="W46">
        <v>1.8735383999999999</v>
      </c>
      <c r="X46">
        <v>1.8811927799999999</v>
      </c>
      <c r="Y46">
        <v>1.8888471600000001</v>
      </c>
      <c r="Z46">
        <v>1.89650154</v>
      </c>
      <c r="AA46">
        <v>1.90415592</v>
      </c>
      <c r="AB46">
        <v>1.9118103</v>
      </c>
      <c r="AC46">
        <v>1.9171644000000001</v>
      </c>
      <c r="AD46">
        <v>1.9225185</v>
      </c>
      <c r="AE46">
        <v>1.9278725999999999</v>
      </c>
      <c r="AF46">
        <v>1.9332267000000001</v>
      </c>
      <c r="AG46">
        <v>1.9385808</v>
      </c>
      <c r="AH46">
        <v>1.9452436799999999</v>
      </c>
      <c r="AI46">
        <v>1.9519065600000001</v>
      </c>
      <c r="AJ46">
        <v>1.95856944</v>
      </c>
      <c r="AK46">
        <v>1.9652323199999999</v>
      </c>
      <c r="AL46">
        <v>1.9718952000000001</v>
      </c>
      <c r="AM46">
        <v>1.97439378</v>
      </c>
      <c r="AN46">
        <v>1.9768923599999999</v>
      </c>
      <c r="AO46">
        <v>1.97939094</v>
      </c>
      <c r="AP46">
        <v>1.98188952</v>
      </c>
      <c r="AQ46">
        <v>1.9843881000000001</v>
      </c>
      <c r="AR46">
        <v>2.0168299799999998</v>
      </c>
      <c r="AS46">
        <v>2.0492718600000002</v>
      </c>
      <c r="AT46">
        <v>2.0817137400000001</v>
      </c>
      <c r="AU46">
        <v>2.11415562</v>
      </c>
      <c r="AV46">
        <v>2.1465974999999999</v>
      </c>
      <c r="AW46">
        <v>2.1605974799999998</v>
      </c>
      <c r="AX46">
        <v>2.1745974600000002</v>
      </c>
      <c r="AY46">
        <v>2.1885974400000001</v>
      </c>
      <c r="AZ46">
        <v>2.20259742</v>
      </c>
      <c r="BA46">
        <v>2.2165973999999999</v>
      </c>
      <c r="BB46">
        <v>2.2405917</v>
      </c>
      <c r="BC46">
        <v>2.264586</v>
      </c>
      <c r="BD46">
        <v>2.2885803</v>
      </c>
      <c r="BE46">
        <v>2.3125746</v>
      </c>
      <c r="BF46">
        <v>2.3365689000000001</v>
      </c>
      <c r="BG46">
        <v>2.3429145</v>
      </c>
      <c r="BH46">
        <v>2.3492601</v>
      </c>
      <c r="BI46">
        <v>2.3556056999999999</v>
      </c>
      <c r="BJ46">
        <v>2.3619512999999999</v>
      </c>
      <c r="BK46">
        <v>2.3682968999999998</v>
      </c>
      <c r="BL46">
        <v>2.3689711199999999</v>
      </c>
      <c r="BM46">
        <v>2.3696453399999999</v>
      </c>
      <c r="BN46">
        <v>2.37031956</v>
      </c>
      <c r="BO46">
        <v>2.3709937800000001</v>
      </c>
      <c r="BP46">
        <v>2.3716680000000001</v>
      </c>
      <c r="BQ46">
        <v>2.3853903600000002</v>
      </c>
      <c r="BR46">
        <v>2.3991127200000002</v>
      </c>
      <c r="BS46">
        <v>2.4128350799999998</v>
      </c>
      <c r="BT46">
        <v>2.4265574399999998</v>
      </c>
      <c r="BU46">
        <v>2.4402797999999999</v>
      </c>
      <c r="BV46">
        <v>2.4731579400000001</v>
      </c>
      <c r="BW46">
        <v>2.5060360799999999</v>
      </c>
      <c r="BX46">
        <v>2.5389142200000001</v>
      </c>
      <c r="BY46">
        <v>2.5717923599999999</v>
      </c>
      <c r="BZ46">
        <v>2.6046705000000001</v>
      </c>
      <c r="CA46">
        <v>2.6508744000000002</v>
      </c>
      <c r="CB46">
        <v>2.6970782999999998</v>
      </c>
      <c r="CC46">
        <v>2.7432821999999999</v>
      </c>
      <c r="CD46">
        <v>2.7894861</v>
      </c>
      <c r="CE46">
        <v>2.83569</v>
      </c>
      <c r="CF46">
        <v>2.8994236199999999</v>
      </c>
      <c r="CG46">
        <v>2.9631572400000001</v>
      </c>
      <c r="CH46">
        <v>3.02689086</v>
      </c>
      <c r="CI46">
        <v>3.0906244799999998</v>
      </c>
      <c r="CJ46">
        <v>3.1543581000000001</v>
      </c>
      <c r="CK46">
        <v>3.2066299800000002</v>
      </c>
      <c r="CL46">
        <v>3.2589018599999999</v>
      </c>
      <c r="CM46">
        <v>3.3111737400000001</v>
      </c>
      <c r="CN46">
        <v>3.3634456199999998</v>
      </c>
      <c r="CO46">
        <v>3.4157175</v>
      </c>
      <c r="CP46">
        <v>3.5153830799999999</v>
      </c>
      <c r="CQ46">
        <v>3.6150486599999998</v>
      </c>
      <c r="CR46">
        <v>3.7147142400000002</v>
      </c>
      <c r="CS46">
        <v>3.8143798200000001</v>
      </c>
      <c r="CT46">
        <v>3.9140454</v>
      </c>
      <c r="CU46">
        <v>4.2226398600000001</v>
      </c>
      <c r="CV46">
        <v>4.5312343200000003</v>
      </c>
      <c r="CW46">
        <v>4.8398287800000004</v>
      </c>
      <c r="CX46">
        <v>5.1484232399999996</v>
      </c>
      <c r="CY46">
        <v>5.4570176999999997</v>
      </c>
    </row>
    <row r="47" spans="1:103">
      <c r="A47">
        <v>46</v>
      </c>
      <c r="B47" t="s">
        <v>7</v>
      </c>
      <c r="C47">
        <v>12</v>
      </c>
      <c r="D47">
        <v>1.7298502200000001</v>
      </c>
      <c r="E47">
        <v>1.73429214</v>
      </c>
      <c r="F47">
        <v>1.7387340600000001</v>
      </c>
      <c r="G47">
        <v>1.74317598</v>
      </c>
      <c r="H47">
        <v>1.7476179000000001</v>
      </c>
      <c r="I47">
        <v>1.7678048399999999</v>
      </c>
      <c r="J47">
        <v>1.78799178</v>
      </c>
      <c r="K47">
        <v>1.8081787199999999</v>
      </c>
      <c r="L47">
        <v>1.82836566</v>
      </c>
      <c r="M47">
        <v>1.8485526000000001</v>
      </c>
      <c r="N47">
        <v>1.85838828</v>
      </c>
      <c r="O47">
        <v>1.8682239599999999</v>
      </c>
      <c r="P47">
        <v>1.87805964</v>
      </c>
      <c r="Q47">
        <v>1.8878953199999999</v>
      </c>
      <c r="R47">
        <v>1.8977310000000001</v>
      </c>
      <c r="S47">
        <v>1.9041955800000001</v>
      </c>
      <c r="T47">
        <v>1.9106601599999999</v>
      </c>
      <c r="U47">
        <v>1.91712474</v>
      </c>
      <c r="V47">
        <v>1.92358932</v>
      </c>
      <c r="W47">
        <v>1.9300539000000001</v>
      </c>
      <c r="X47">
        <v>1.9332267000000001</v>
      </c>
      <c r="Y47">
        <v>1.9363995000000001</v>
      </c>
      <c r="Z47">
        <v>1.9395723</v>
      </c>
      <c r="AA47">
        <v>1.9427451</v>
      </c>
      <c r="AB47">
        <v>1.9459179</v>
      </c>
      <c r="AC47">
        <v>1.9663428000000001</v>
      </c>
      <c r="AD47">
        <v>1.9867676999999999</v>
      </c>
      <c r="AE47">
        <v>2.0071926000000002</v>
      </c>
      <c r="AF47">
        <v>2.0276174999999999</v>
      </c>
      <c r="AG47">
        <v>2.0480423999999999</v>
      </c>
      <c r="AH47">
        <v>2.05411038</v>
      </c>
      <c r="AI47">
        <v>2.0601783600000001</v>
      </c>
      <c r="AJ47">
        <v>2.0662463400000002</v>
      </c>
      <c r="AK47">
        <v>2.0723143199999998</v>
      </c>
      <c r="AL47">
        <v>2.0783822999999999</v>
      </c>
      <c r="AM47">
        <v>2.0789772000000002</v>
      </c>
      <c r="AN47">
        <v>2.0795721</v>
      </c>
      <c r="AO47">
        <v>2.0801669999999999</v>
      </c>
      <c r="AP47">
        <v>2.0807619000000002</v>
      </c>
      <c r="AQ47">
        <v>2.0813568</v>
      </c>
      <c r="AR47">
        <v>2.1006315600000001</v>
      </c>
      <c r="AS47">
        <v>2.1199063200000001</v>
      </c>
      <c r="AT47">
        <v>2.1391810800000002</v>
      </c>
      <c r="AU47">
        <v>2.1584558399999998</v>
      </c>
      <c r="AV47">
        <v>2.1777305999999998</v>
      </c>
      <c r="AW47">
        <v>2.2209203400000002</v>
      </c>
      <c r="AX47">
        <v>2.26411008</v>
      </c>
      <c r="AY47">
        <v>2.3072998199999999</v>
      </c>
      <c r="AZ47">
        <v>2.3504895600000002</v>
      </c>
      <c r="BA47">
        <v>2.3936793000000001</v>
      </c>
      <c r="BB47">
        <v>2.40966228</v>
      </c>
      <c r="BC47">
        <v>2.42564526</v>
      </c>
      <c r="BD47">
        <v>2.44162824</v>
      </c>
      <c r="BE47">
        <v>2.45761122</v>
      </c>
      <c r="BF47">
        <v>2.4735942</v>
      </c>
      <c r="BG47">
        <v>2.48128824</v>
      </c>
      <c r="BH47">
        <v>2.4889822800000001</v>
      </c>
      <c r="BI47">
        <v>2.4966763200000002</v>
      </c>
      <c r="BJ47">
        <v>2.5043703599999998</v>
      </c>
      <c r="BK47">
        <v>2.5120643999999999</v>
      </c>
      <c r="BL47">
        <v>2.5994353800000001</v>
      </c>
      <c r="BM47">
        <v>2.6868063599999998</v>
      </c>
      <c r="BN47">
        <v>2.77417734</v>
      </c>
      <c r="BO47">
        <v>2.8615483199999998</v>
      </c>
      <c r="BP47">
        <v>2.9489193</v>
      </c>
      <c r="BQ47">
        <v>2.9497918200000002</v>
      </c>
      <c r="BR47">
        <v>2.9506643399999999</v>
      </c>
      <c r="BS47">
        <v>2.95153686</v>
      </c>
      <c r="BT47">
        <v>2.9524093800000002</v>
      </c>
      <c r="BU47">
        <v>2.9532818999999999</v>
      </c>
      <c r="BV47">
        <v>3.0019050599999999</v>
      </c>
      <c r="BW47">
        <v>3.0505282199999999</v>
      </c>
      <c r="BX47">
        <v>3.0991513799999999</v>
      </c>
      <c r="BY47">
        <v>3.1477745399999999</v>
      </c>
      <c r="BZ47">
        <v>3.1963976999999999</v>
      </c>
      <c r="CA47">
        <v>3.2729018399999998</v>
      </c>
      <c r="CB47">
        <v>3.3494059799999998</v>
      </c>
      <c r="CC47">
        <v>3.4259101200000002</v>
      </c>
      <c r="CD47">
        <v>3.5024142600000001</v>
      </c>
      <c r="CE47">
        <v>3.5789184000000001</v>
      </c>
      <c r="CF47">
        <v>3.6219098399999998</v>
      </c>
      <c r="CG47">
        <v>3.66490128</v>
      </c>
      <c r="CH47">
        <v>3.7078927199999998</v>
      </c>
      <c r="CI47">
        <v>3.75088416</v>
      </c>
      <c r="CJ47">
        <v>3.7938755999999998</v>
      </c>
      <c r="CK47">
        <v>3.8410313399999998</v>
      </c>
      <c r="CL47">
        <v>3.8881870799999998</v>
      </c>
      <c r="CM47">
        <v>3.9353428199999998</v>
      </c>
      <c r="CN47">
        <v>3.9824985599999998</v>
      </c>
      <c r="CO47">
        <v>4.0296542999999998</v>
      </c>
      <c r="CP47">
        <v>4.0383001800000002</v>
      </c>
      <c r="CQ47">
        <v>4.0469460599999998</v>
      </c>
      <c r="CR47">
        <v>4.0555919400000002</v>
      </c>
      <c r="CS47">
        <v>4.0642378199999998</v>
      </c>
      <c r="CT47">
        <v>4.0728837000000002</v>
      </c>
      <c r="CU47">
        <v>4.0956881999999997</v>
      </c>
      <c r="CV47">
        <v>4.1184927</v>
      </c>
      <c r="CW47">
        <v>4.1412972000000003</v>
      </c>
      <c r="CX47">
        <v>4.1641016999999998</v>
      </c>
      <c r="CY47">
        <v>4.1869062000000001</v>
      </c>
    </row>
    <row r="48" spans="1:103">
      <c r="A48">
        <v>47</v>
      </c>
      <c r="B48" t="s">
        <v>8</v>
      </c>
      <c r="C48">
        <v>1</v>
      </c>
      <c r="D48">
        <v>4.5610189800000001</v>
      </c>
      <c r="E48">
        <v>4.57224276</v>
      </c>
      <c r="F48">
        <v>4.5834665399999999</v>
      </c>
      <c r="G48">
        <v>4.5946903199999998</v>
      </c>
      <c r="H48">
        <v>4.6059140999999997</v>
      </c>
      <c r="I48">
        <v>4.6192001999999999</v>
      </c>
      <c r="J48">
        <v>4.6324863000000001</v>
      </c>
      <c r="K48">
        <v>4.6457724000000002</v>
      </c>
      <c r="L48">
        <v>4.6590585000000004</v>
      </c>
      <c r="M48">
        <v>4.6723445999999997</v>
      </c>
      <c r="N48">
        <v>4.7073247199999999</v>
      </c>
      <c r="O48">
        <v>4.7423048400000001</v>
      </c>
      <c r="P48">
        <v>4.7772849600000002</v>
      </c>
      <c r="Q48">
        <v>4.8122650800000004</v>
      </c>
      <c r="R48">
        <v>4.8472451999999997</v>
      </c>
      <c r="S48">
        <v>4.8491488800000004</v>
      </c>
      <c r="T48">
        <v>4.8510525600000003</v>
      </c>
      <c r="U48">
        <v>4.8529562400000001</v>
      </c>
      <c r="V48">
        <v>4.85485992</v>
      </c>
      <c r="W48">
        <v>4.8567635999999998</v>
      </c>
      <c r="X48">
        <v>4.9224405600000001</v>
      </c>
      <c r="Y48">
        <v>4.9881175200000003</v>
      </c>
      <c r="Z48">
        <v>5.0537944799999996</v>
      </c>
      <c r="AA48">
        <v>5.1194714399999999</v>
      </c>
      <c r="AB48">
        <v>5.1851484000000001</v>
      </c>
      <c r="AC48">
        <v>5.2091030399999996</v>
      </c>
      <c r="AD48">
        <v>5.2330576799999999</v>
      </c>
      <c r="AE48">
        <v>5.2570123200000003</v>
      </c>
      <c r="AF48">
        <v>5.2809669599999998</v>
      </c>
      <c r="AG48">
        <v>5.3049216000000001</v>
      </c>
      <c r="AH48">
        <v>5.3188025999999997</v>
      </c>
      <c r="AI48">
        <v>5.3326836000000002</v>
      </c>
      <c r="AJ48">
        <v>5.3465645999999998</v>
      </c>
      <c r="AK48">
        <v>5.3604456000000003</v>
      </c>
      <c r="AL48">
        <v>5.3743265999999998</v>
      </c>
      <c r="AM48">
        <v>5.4040716</v>
      </c>
      <c r="AN48">
        <v>5.4338166000000001</v>
      </c>
      <c r="AO48">
        <v>5.4635616000000002</v>
      </c>
      <c r="AP48">
        <v>5.4933066000000004</v>
      </c>
      <c r="AQ48">
        <v>5.5230515999999996</v>
      </c>
      <c r="AR48">
        <v>5.5562073600000002</v>
      </c>
      <c r="AS48">
        <v>5.5893631199999998</v>
      </c>
      <c r="AT48">
        <v>5.6225188800000003</v>
      </c>
      <c r="AU48">
        <v>5.65567464</v>
      </c>
      <c r="AV48">
        <v>5.6888303999999996</v>
      </c>
      <c r="AW48">
        <v>5.6952553200000002</v>
      </c>
      <c r="AX48">
        <v>5.70168024</v>
      </c>
      <c r="AY48">
        <v>5.7081051599999997</v>
      </c>
      <c r="AZ48">
        <v>5.7145300800000003</v>
      </c>
      <c r="BA48">
        <v>5.720955</v>
      </c>
      <c r="BB48">
        <v>5.75815608</v>
      </c>
      <c r="BC48">
        <v>5.79535716</v>
      </c>
      <c r="BD48">
        <v>5.83255824</v>
      </c>
      <c r="BE48">
        <v>5.86975932</v>
      </c>
      <c r="BF48">
        <v>5.9069604</v>
      </c>
      <c r="BG48">
        <v>5.9505863999999997</v>
      </c>
      <c r="BH48">
        <v>5.9942124000000003</v>
      </c>
      <c r="BI48">
        <v>6.0378384</v>
      </c>
      <c r="BJ48">
        <v>6.0814643999999998</v>
      </c>
      <c r="BK48">
        <v>6.1250904000000004</v>
      </c>
      <c r="BL48">
        <v>6.1449204000000002</v>
      </c>
      <c r="BM48">
        <v>6.1647504</v>
      </c>
      <c r="BN48">
        <v>6.1845803999999998</v>
      </c>
      <c r="BO48">
        <v>6.2044104000000004</v>
      </c>
      <c r="BP48">
        <v>6.2242404000000002</v>
      </c>
      <c r="BQ48">
        <v>6.2307049799999996</v>
      </c>
      <c r="BR48">
        <v>6.2371695599999999</v>
      </c>
      <c r="BS48">
        <v>6.2436341400000002</v>
      </c>
      <c r="BT48">
        <v>6.2500987200000004</v>
      </c>
      <c r="BU48">
        <v>6.2565632999999998</v>
      </c>
      <c r="BV48">
        <v>6.2794471200000004</v>
      </c>
      <c r="BW48">
        <v>6.30233094</v>
      </c>
      <c r="BX48">
        <v>6.3252147599999997</v>
      </c>
      <c r="BY48">
        <v>6.3480985800000003</v>
      </c>
      <c r="BZ48">
        <v>6.3709823999999999</v>
      </c>
      <c r="CA48">
        <v>6.4479624600000003</v>
      </c>
      <c r="CB48">
        <v>6.5249425199999997</v>
      </c>
      <c r="CC48">
        <v>6.6019225800000001</v>
      </c>
      <c r="CD48">
        <v>6.6789026399999996</v>
      </c>
      <c r="CE48">
        <v>6.7558826999999999</v>
      </c>
      <c r="CF48">
        <v>6.8603074800000003</v>
      </c>
      <c r="CG48">
        <v>6.9647322599999999</v>
      </c>
      <c r="CH48">
        <v>7.0691570400000003</v>
      </c>
      <c r="CI48">
        <v>7.1735818199999999</v>
      </c>
      <c r="CJ48">
        <v>7.2780066000000003</v>
      </c>
      <c r="CK48">
        <v>7.4516380800000004</v>
      </c>
      <c r="CL48">
        <v>7.6252695599999996</v>
      </c>
      <c r="CM48">
        <v>7.7989010399999996</v>
      </c>
      <c r="CN48">
        <v>7.9725325199999997</v>
      </c>
      <c r="CO48">
        <v>8.1461640000000006</v>
      </c>
      <c r="CP48">
        <v>8.1981186000000008</v>
      </c>
      <c r="CQ48">
        <v>8.2500731999999992</v>
      </c>
      <c r="CR48">
        <v>8.3020277999999994</v>
      </c>
      <c r="CS48">
        <v>8.3539823999999996</v>
      </c>
      <c r="CT48">
        <v>8.4059369999999998</v>
      </c>
      <c r="CU48">
        <v>8.7466164000000095</v>
      </c>
      <c r="CV48">
        <v>9.0872957999999997</v>
      </c>
      <c r="CW48">
        <v>9.4279752000000006</v>
      </c>
      <c r="CX48">
        <v>9.7686545999999996</v>
      </c>
      <c r="CY48">
        <v>10.109334</v>
      </c>
    </row>
    <row r="49" spans="1:103">
      <c r="A49">
        <v>48</v>
      </c>
      <c r="B49" t="s">
        <v>8</v>
      </c>
      <c r="C49">
        <v>2</v>
      </c>
      <c r="D49">
        <v>3.9495807599999999</v>
      </c>
      <c r="E49">
        <v>4.0219999199999998</v>
      </c>
      <c r="F49">
        <v>4.0944190799999998</v>
      </c>
      <c r="G49">
        <v>4.1668382399999997</v>
      </c>
      <c r="H49">
        <v>4.2392573999999996</v>
      </c>
      <c r="I49">
        <v>4.2411610800000004</v>
      </c>
      <c r="J49">
        <v>4.2430647600000002</v>
      </c>
      <c r="K49">
        <v>4.2449684400000001</v>
      </c>
      <c r="L49">
        <v>4.2468721199999999</v>
      </c>
      <c r="M49">
        <v>4.2487757999999998</v>
      </c>
      <c r="N49">
        <v>4.2552007200000004</v>
      </c>
      <c r="O49">
        <v>4.2616256400000001</v>
      </c>
      <c r="P49">
        <v>4.2680505599999998</v>
      </c>
      <c r="Q49">
        <v>4.2744754800000004</v>
      </c>
      <c r="R49">
        <v>4.2809004000000002</v>
      </c>
      <c r="S49">
        <v>4.3031893200000004</v>
      </c>
      <c r="T49">
        <v>4.3254782399999998</v>
      </c>
      <c r="U49">
        <v>4.3477671600000001</v>
      </c>
      <c r="V49">
        <v>4.3700560800000003</v>
      </c>
      <c r="W49">
        <v>4.3923449999999997</v>
      </c>
      <c r="X49">
        <v>4.4081693399999997</v>
      </c>
      <c r="Y49">
        <v>4.4239936799999997</v>
      </c>
      <c r="Z49">
        <v>4.4398180199999997</v>
      </c>
      <c r="AA49">
        <v>4.4556423599999997</v>
      </c>
      <c r="AB49">
        <v>4.4714666999999997</v>
      </c>
      <c r="AC49">
        <v>4.5642314400000004</v>
      </c>
      <c r="AD49">
        <v>4.6569961800000002</v>
      </c>
      <c r="AE49">
        <v>4.7497609199999999</v>
      </c>
      <c r="AF49">
        <v>4.8425256599999997</v>
      </c>
      <c r="AG49">
        <v>4.9352904000000004</v>
      </c>
      <c r="AH49">
        <v>4.95944334</v>
      </c>
      <c r="AI49">
        <v>4.9835962800000004</v>
      </c>
      <c r="AJ49">
        <v>5.00774922</v>
      </c>
      <c r="AK49">
        <v>5.0319021599999996</v>
      </c>
      <c r="AL49">
        <v>5.0560551</v>
      </c>
      <c r="AM49">
        <v>5.0575621799999997</v>
      </c>
      <c r="AN49">
        <v>5.0590692600000002</v>
      </c>
      <c r="AO49">
        <v>5.0605763399999999</v>
      </c>
      <c r="AP49">
        <v>5.0620834199999996</v>
      </c>
      <c r="AQ49">
        <v>5.0635905000000001</v>
      </c>
      <c r="AR49">
        <v>5.0698964399999999</v>
      </c>
      <c r="AS49">
        <v>5.0762023799999998</v>
      </c>
      <c r="AT49">
        <v>5.0825083199999996</v>
      </c>
      <c r="AU49">
        <v>5.0888142600000004</v>
      </c>
      <c r="AV49">
        <v>5.0951202000000002</v>
      </c>
      <c r="AW49">
        <v>5.0969842200000004</v>
      </c>
      <c r="AX49">
        <v>5.0988482399999997</v>
      </c>
      <c r="AY49">
        <v>5.1007122599999999</v>
      </c>
      <c r="AZ49">
        <v>5.1025762800000001</v>
      </c>
      <c r="BA49">
        <v>5.1044403000000003</v>
      </c>
      <c r="BB49">
        <v>5.12165274</v>
      </c>
      <c r="BC49">
        <v>5.1388651799999998</v>
      </c>
      <c r="BD49">
        <v>5.1560776199999996</v>
      </c>
      <c r="BE49">
        <v>5.1732900600000002</v>
      </c>
      <c r="BF49">
        <v>5.1905025</v>
      </c>
      <c r="BG49">
        <v>5.2233409799999997</v>
      </c>
      <c r="BH49">
        <v>5.2561794600000002</v>
      </c>
      <c r="BI49">
        <v>5.2890179399999999</v>
      </c>
      <c r="BJ49">
        <v>5.3218564199999996</v>
      </c>
      <c r="BK49">
        <v>5.3546949000000001</v>
      </c>
      <c r="BL49">
        <v>5.3841226200000003</v>
      </c>
      <c r="BM49">
        <v>5.4135503399999996</v>
      </c>
      <c r="BN49">
        <v>5.4429780599999997</v>
      </c>
      <c r="BO49">
        <v>5.4724057799999999</v>
      </c>
      <c r="BP49">
        <v>5.5018335</v>
      </c>
      <c r="BQ49">
        <v>5.5233292199999999</v>
      </c>
      <c r="BR49">
        <v>5.5448249399999998</v>
      </c>
      <c r="BS49">
        <v>5.5663206599999997</v>
      </c>
      <c r="BT49">
        <v>5.5878163799999996</v>
      </c>
      <c r="BU49">
        <v>5.6093121000000004</v>
      </c>
      <c r="BV49">
        <v>5.6180373000000001</v>
      </c>
      <c r="BW49">
        <v>5.6267624999999999</v>
      </c>
      <c r="BX49">
        <v>5.6354876999999997</v>
      </c>
      <c r="BY49">
        <v>5.6442129000000003</v>
      </c>
      <c r="BZ49">
        <v>5.6529381000000001</v>
      </c>
      <c r="CA49">
        <v>5.6965640999999998</v>
      </c>
      <c r="CB49">
        <v>5.7401901000000004</v>
      </c>
      <c r="CC49">
        <v>5.7838161000000001</v>
      </c>
      <c r="CD49">
        <v>5.8274420999999998</v>
      </c>
      <c r="CE49">
        <v>5.8710680999999996</v>
      </c>
      <c r="CF49">
        <v>6.0742462799999997</v>
      </c>
      <c r="CG49">
        <v>6.2774244599999998</v>
      </c>
      <c r="CH49">
        <v>6.4806026399999999</v>
      </c>
      <c r="CI49">
        <v>6.68378082</v>
      </c>
      <c r="CJ49">
        <v>6.8869590000000001</v>
      </c>
      <c r="CK49">
        <v>6.9424830000000002</v>
      </c>
      <c r="CL49">
        <v>6.9980070000000003</v>
      </c>
      <c r="CM49">
        <v>7.0535310000000004</v>
      </c>
      <c r="CN49">
        <v>7.1090549999999997</v>
      </c>
      <c r="CO49">
        <v>7.1645789999999998</v>
      </c>
      <c r="CP49">
        <v>7.4259383999999997</v>
      </c>
      <c r="CQ49">
        <v>7.6872977999999996</v>
      </c>
      <c r="CR49">
        <v>7.9486572000000004</v>
      </c>
      <c r="CS49">
        <v>8.2100165999999994</v>
      </c>
      <c r="CT49">
        <v>8.4713759999999994</v>
      </c>
      <c r="CU49">
        <v>9.3272388000000106</v>
      </c>
      <c r="CV49">
        <v>10.183101600000001</v>
      </c>
      <c r="CW49">
        <v>11.038964399999999</v>
      </c>
      <c r="CX49">
        <v>11.8948272</v>
      </c>
      <c r="CY49">
        <v>12.750690000000001</v>
      </c>
    </row>
    <row r="50" spans="1:103">
      <c r="A50">
        <v>49</v>
      </c>
      <c r="B50" t="s">
        <v>8</v>
      </c>
      <c r="C50">
        <v>3</v>
      </c>
      <c r="D50">
        <v>5.0690635799999999</v>
      </c>
      <c r="E50">
        <v>5.0949615599999998</v>
      </c>
      <c r="F50">
        <v>5.1208595399999997</v>
      </c>
      <c r="G50">
        <v>5.1467575200000004</v>
      </c>
      <c r="H50">
        <v>5.1726555000000003</v>
      </c>
      <c r="I50">
        <v>5.1989500800000004</v>
      </c>
      <c r="J50">
        <v>5.2252446600000004</v>
      </c>
      <c r="K50">
        <v>5.2515392399999996</v>
      </c>
      <c r="L50">
        <v>5.2778338199999997</v>
      </c>
      <c r="M50">
        <v>5.3041283999999997</v>
      </c>
      <c r="N50">
        <v>5.3433521400000004</v>
      </c>
      <c r="O50">
        <v>5.3825758800000001</v>
      </c>
      <c r="P50">
        <v>5.4217996199999998</v>
      </c>
      <c r="Q50">
        <v>5.4610233600000004</v>
      </c>
      <c r="R50">
        <v>5.5002471000000002</v>
      </c>
      <c r="S50">
        <v>5.5775444399999996</v>
      </c>
      <c r="T50">
        <v>5.6548417799999999</v>
      </c>
      <c r="U50">
        <v>5.7321391200000003</v>
      </c>
      <c r="V50">
        <v>5.8094364599999997</v>
      </c>
      <c r="W50">
        <v>5.8867338</v>
      </c>
      <c r="X50">
        <v>5.9046204600000003</v>
      </c>
      <c r="Y50">
        <v>5.9225071199999997</v>
      </c>
      <c r="Z50">
        <v>5.94039378</v>
      </c>
      <c r="AA50">
        <v>5.9582804400000002</v>
      </c>
      <c r="AB50">
        <v>5.9761670999999996</v>
      </c>
      <c r="AC50">
        <v>6.0216571200000004</v>
      </c>
      <c r="AD50">
        <v>6.0671471400000003</v>
      </c>
      <c r="AE50">
        <v>6.1126371600000002</v>
      </c>
      <c r="AF50">
        <v>6.1581271800000001</v>
      </c>
      <c r="AG50">
        <v>6.2036172000000001</v>
      </c>
      <c r="AH50">
        <v>6.2132149200000004</v>
      </c>
      <c r="AI50">
        <v>6.2228126399999999</v>
      </c>
      <c r="AJ50">
        <v>6.2324103600000003</v>
      </c>
      <c r="AK50">
        <v>6.2420080799999997</v>
      </c>
      <c r="AL50">
        <v>6.2516058000000001</v>
      </c>
      <c r="AM50">
        <v>6.2612035199999996</v>
      </c>
      <c r="AN50">
        <v>6.2708012399999999</v>
      </c>
      <c r="AO50">
        <v>6.2803989600000003</v>
      </c>
      <c r="AP50">
        <v>6.2899966799999998</v>
      </c>
      <c r="AQ50">
        <v>6.2995944000000001</v>
      </c>
      <c r="AR50">
        <v>6.3347331599999999</v>
      </c>
      <c r="AS50">
        <v>6.3698719199999996</v>
      </c>
      <c r="AT50">
        <v>6.4050106800000002</v>
      </c>
      <c r="AU50">
        <v>6.4401494399999999</v>
      </c>
      <c r="AV50">
        <v>6.4752881999999996</v>
      </c>
      <c r="AW50">
        <v>6.4902003600000002</v>
      </c>
      <c r="AX50">
        <v>6.50511252</v>
      </c>
      <c r="AY50">
        <v>6.5200246799999997</v>
      </c>
      <c r="AZ50">
        <v>6.5349368400000003</v>
      </c>
      <c r="BA50">
        <v>6.549849</v>
      </c>
      <c r="BB50">
        <v>6.5615487000000003</v>
      </c>
      <c r="BC50">
        <v>6.5732483999999998</v>
      </c>
      <c r="BD50">
        <v>6.5849481000000001</v>
      </c>
      <c r="BE50">
        <v>6.5966478000000004</v>
      </c>
      <c r="BF50">
        <v>6.6083474999999998</v>
      </c>
      <c r="BG50">
        <v>6.6088630799999999</v>
      </c>
      <c r="BH50">
        <v>6.60937866</v>
      </c>
      <c r="BI50">
        <v>6.60989424</v>
      </c>
      <c r="BJ50">
        <v>6.6104098200000001</v>
      </c>
      <c r="BK50">
        <v>6.6109254000000002</v>
      </c>
      <c r="BL50">
        <v>6.6830669399999998</v>
      </c>
      <c r="BM50">
        <v>6.7552084800000003</v>
      </c>
      <c r="BN50">
        <v>6.8273500199999999</v>
      </c>
      <c r="BO50">
        <v>6.8994915600000004</v>
      </c>
      <c r="BP50">
        <v>6.9716331</v>
      </c>
      <c r="BQ50">
        <v>7.0042732799999996</v>
      </c>
      <c r="BR50">
        <v>7.0369134600000001</v>
      </c>
      <c r="BS50">
        <v>7.0695536399999996</v>
      </c>
      <c r="BT50">
        <v>7.1021938200000001</v>
      </c>
      <c r="BU50">
        <v>7.1348339999999997</v>
      </c>
      <c r="BV50">
        <v>7.3164768000000002</v>
      </c>
      <c r="BW50">
        <v>7.4981195999999999</v>
      </c>
      <c r="BX50">
        <v>7.6797624000000004</v>
      </c>
      <c r="BY50">
        <v>7.8614052000000001</v>
      </c>
      <c r="BZ50">
        <v>8.0430480000000006</v>
      </c>
      <c r="CA50">
        <v>8.0782660800000006</v>
      </c>
      <c r="CB50">
        <v>8.1134841600000005</v>
      </c>
      <c r="CC50">
        <v>8.1487022400000004</v>
      </c>
      <c r="CD50">
        <v>8.1839203200000004</v>
      </c>
      <c r="CE50">
        <v>8.2191384000000003</v>
      </c>
      <c r="CF50">
        <v>8.2501525200000003</v>
      </c>
      <c r="CG50">
        <v>8.2811666400000004</v>
      </c>
      <c r="CH50">
        <v>8.3121807600000004</v>
      </c>
      <c r="CI50">
        <v>8.3431948800000004</v>
      </c>
      <c r="CJ50">
        <v>8.3742090000000005</v>
      </c>
      <c r="CK50">
        <v>8.6676929999999999</v>
      </c>
      <c r="CL50">
        <v>8.9611769999999993</v>
      </c>
      <c r="CM50">
        <v>9.2546610000000005</v>
      </c>
      <c r="CN50">
        <v>9.5481449999999999</v>
      </c>
      <c r="CO50">
        <v>9.8416289999999993</v>
      </c>
      <c r="CP50">
        <v>9.9074646000000008</v>
      </c>
      <c r="CQ50">
        <v>9.9733002000000006</v>
      </c>
      <c r="CR50">
        <v>10.0391358</v>
      </c>
      <c r="CS50">
        <v>10.1049714</v>
      </c>
      <c r="CT50">
        <v>10.170807</v>
      </c>
      <c r="CU50">
        <v>13.119924599999999</v>
      </c>
      <c r="CV50">
        <v>16.069042199999998</v>
      </c>
      <c r="CW50">
        <v>19.018159799999999</v>
      </c>
      <c r="CX50">
        <v>21.9672774</v>
      </c>
      <c r="CY50">
        <v>24.916395000000001</v>
      </c>
    </row>
    <row r="51" spans="1:103">
      <c r="A51">
        <v>50</v>
      </c>
      <c r="B51" t="s">
        <v>8</v>
      </c>
      <c r="C51">
        <v>4</v>
      </c>
      <c r="D51">
        <v>6.2579513999999996</v>
      </c>
      <c r="E51">
        <v>6.4802457000000002</v>
      </c>
      <c r="F51">
        <v>6.7025399999999999</v>
      </c>
      <c r="G51">
        <v>6.9248342999999997</v>
      </c>
      <c r="H51">
        <v>7.1471286000000003</v>
      </c>
      <c r="I51">
        <v>7.23350808</v>
      </c>
      <c r="J51">
        <v>7.3198875599999997</v>
      </c>
      <c r="K51">
        <v>7.4062670400000004</v>
      </c>
      <c r="L51">
        <v>7.4926465200000001</v>
      </c>
      <c r="M51">
        <v>7.5790259999999998</v>
      </c>
      <c r="N51">
        <v>7.7646744600000002</v>
      </c>
      <c r="O51">
        <v>7.9503229199999996</v>
      </c>
      <c r="P51">
        <v>8.1359713800000009</v>
      </c>
      <c r="Q51">
        <v>8.3216198400000003</v>
      </c>
      <c r="R51">
        <v>8.5072682999999998</v>
      </c>
      <c r="S51">
        <v>8.5579934400000006</v>
      </c>
      <c r="T51">
        <v>8.6087185799999997</v>
      </c>
      <c r="U51">
        <v>8.6594437200000005</v>
      </c>
      <c r="V51">
        <v>8.7101688599999996</v>
      </c>
      <c r="W51">
        <v>8.7608940000000004</v>
      </c>
      <c r="X51">
        <v>8.9453130000000005</v>
      </c>
      <c r="Y51">
        <v>9.1297320000000006</v>
      </c>
      <c r="Z51">
        <v>9.3141510000000007</v>
      </c>
      <c r="AA51">
        <v>9.4985700000000008</v>
      </c>
      <c r="AB51">
        <v>9.6829889999999992</v>
      </c>
      <c r="AC51">
        <v>9.7468415999999998</v>
      </c>
      <c r="AD51">
        <v>9.8106942000000004</v>
      </c>
      <c r="AE51">
        <v>9.8745467999999992</v>
      </c>
      <c r="AF51">
        <v>9.9383993999999998</v>
      </c>
      <c r="AG51">
        <v>10.002252</v>
      </c>
      <c r="AH51">
        <v>10.245764400000001</v>
      </c>
      <c r="AI51">
        <v>10.489276800000001</v>
      </c>
      <c r="AJ51">
        <v>10.732789199999999</v>
      </c>
      <c r="AK51">
        <v>10.976301599999999</v>
      </c>
      <c r="AL51">
        <v>11.219814</v>
      </c>
      <c r="AM51">
        <v>11.222590200000001</v>
      </c>
      <c r="AN51">
        <v>11.2253664</v>
      </c>
      <c r="AO51">
        <v>11.2281426</v>
      </c>
      <c r="AP51">
        <v>11.2309188</v>
      </c>
      <c r="AQ51">
        <v>11.233695000000001</v>
      </c>
      <c r="AR51">
        <v>11.4335814</v>
      </c>
      <c r="AS51">
        <v>11.6334678</v>
      </c>
      <c r="AT51">
        <v>11.8333542</v>
      </c>
      <c r="AU51">
        <v>12.033240599999999</v>
      </c>
      <c r="AV51">
        <v>12.233127</v>
      </c>
      <c r="AW51">
        <v>12.261285600000001</v>
      </c>
      <c r="AX51">
        <v>12.2894442</v>
      </c>
      <c r="AY51">
        <v>12.3176028</v>
      </c>
      <c r="AZ51">
        <v>12.345761400000001</v>
      </c>
      <c r="BA51">
        <v>12.37392</v>
      </c>
      <c r="BB51">
        <v>12.6912</v>
      </c>
      <c r="BC51">
        <v>13.00848</v>
      </c>
      <c r="BD51">
        <v>13.325760000000001</v>
      </c>
      <c r="BE51">
        <v>13.643039999999999</v>
      </c>
      <c r="BF51">
        <v>13.960319999999999</v>
      </c>
      <c r="BG51">
        <v>14.1205464</v>
      </c>
      <c r="BH51">
        <v>14.280772799999999</v>
      </c>
      <c r="BI51">
        <v>14.4409992</v>
      </c>
      <c r="BJ51">
        <v>14.601225599999999</v>
      </c>
      <c r="BK51">
        <v>14.761452</v>
      </c>
      <c r="BL51">
        <v>14.766211200000001</v>
      </c>
      <c r="BM51">
        <v>14.7709704</v>
      </c>
      <c r="BN51">
        <v>14.7757296</v>
      </c>
      <c r="BO51">
        <v>14.780488800000001</v>
      </c>
      <c r="BP51">
        <v>14.785247999999999</v>
      </c>
      <c r="BQ51">
        <v>14.787231</v>
      </c>
      <c r="BR51">
        <v>14.789213999999999</v>
      </c>
      <c r="BS51">
        <v>14.791197</v>
      </c>
      <c r="BT51">
        <v>14.79318</v>
      </c>
      <c r="BU51">
        <v>14.795163000000001</v>
      </c>
      <c r="BV51">
        <v>15.0585054</v>
      </c>
      <c r="BW51">
        <v>15.3218478</v>
      </c>
      <c r="BX51">
        <v>15.5851902</v>
      </c>
      <c r="BY51">
        <v>15.8485326</v>
      </c>
      <c r="BZ51">
        <v>16.111875000000001</v>
      </c>
      <c r="CA51">
        <v>16.2197502</v>
      </c>
      <c r="CB51">
        <v>16.327625399999999</v>
      </c>
      <c r="CC51">
        <v>16.435500600000001</v>
      </c>
      <c r="CD51">
        <v>16.5433758</v>
      </c>
      <c r="CE51">
        <v>16.651250999999998</v>
      </c>
      <c r="CF51">
        <v>16.853517</v>
      </c>
      <c r="CG51">
        <v>17.055783000000002</v>
      </c>
      <c r="CH51">
        <v>17.258049</v>
      </c>
      <c r="CI51">
        <v>17.460315000000001</v>
      </c>
      <c r="CJ51">
        <v>17.662580999999999</v>
      </c>
      <c r="CK51">
        <v>17.7272268</v>
      </c>
      <c r="CL51">
        <v>17.791872600000001</v>
      </c>
      <c r="CM51">
        <v>17.856518399999999</v>
      </c>
      <c r="CN51">
        <v>17.9211642</v>
      </c>
      <c r="CO51">
        <v>17.985810000000001</v>
      </c>
      <c r="CP51">
        <v>19.164901799999999</v>
      </c>
      <c r="CQ51">
        <v>20.343993600000001</v>
      </c>
      <c r="CR51">
        <v>21.523085399999999</v>
      </c>
      <c r="CS51">
        <v>22.702177200000001</v>
      </c>
      <c r="CT51">
        <v>23.881269</v>
      </c>
      <c r="CU51">
        <v>25.989197999999998</v>
      </c>
      <c r="CV51">
        <v>28.097127</v>
      </c>
      <c r="CW51">
        <v>30.205055999999999</v>
      </c>
      <c r="CX51">
        <v>32.312984999999998</v>
      </c>
      <c r="CY51">
        <v>34.420914000000003</v>
      </c>
    </row>
    <row r="52" spans="1:103">
      <c r="A52">
        <v>51</v>
      </c>
      <c r="B52" t="s">
        <v>8</v>
      </c>
      <c r="C52">
        <v>5</v>
      </c>
      <c r="D52">
        <v>12.6975456</v>
      </c>
      <c r="E52">
        <v>13.451482199999999</v>
      </c>
      <c r="F52">
        <v>14.2054188</v>
      </c>
      <c r="G52">
        <v>14.9593554</v>
      </c>
      <c r="H52">
        <v>15.713291999999999</v>
      </c>
      <c r="I52">
        <v>16.261393200000001</v>
      </c>
      <c r="J52">
        <v>16.809494399999998</v>
      </c>
      <c r="K52">
        <v>17.3575956</v>
      </c>
      <c r="L52">
        <v>17.905696800000001</v>
      </c>
      <c r="M52">
        <v>18.453797999999999</v>
      </c>
      <c r="N52">
        <v>18.454194600000001</v>
      </c>
      <c r="O52">
        <v>18.454591199999999</v>
      </c>
      <c r="P52">
        <v>18.454987800000001</v>
      </c>
      <c r="Q52">
        <v>18.4553844</v>
      </c>
      <c r="R52">
        <v>18.455781000000002</v>
      </c>
      <c r="S52">
        <v>18.546205799999999</v>
      </c>
      <c r="T52">
        <v>18.6366306</v>
      </c>
      <c r="U52">
        <v>18.727055400000001</v>
      </c>
      <c r="V52">
        <v>18.817480199999999</v>
      </c>
      <c r="W52">
        <v>18.907905</v>
      </c>
      <c r="X52">
        <v>18.943202400000001</v>
      </c>
      <c r="Y52">
        <v>18.978499800000002</v>
      </c>
      <c r="Z52">
        <v>19.013797199999999</v>
      </c>
      <c r="AA52">
        <v>19.0490946</v>
      </c>
      <c r="AB52">
        <v>19.084392000000001</v>
      </c>
      <c r="AC52">
        <v>19.632889800000001</v>
      </c>
      <c r="AD52">
        <v>20.181387600000001</v>
      </c>
      <c r="AE52">
        <v>20.729885400000001</v>
      </c>
      <c r="AF52">
        <v>21.2783832</v>
      </c>
      <c r="AG52">
        <v>21.826881</v>
      </c>
      <c r="AH52">
        <v>21.8820084</v>
      </c>
      <c r="AI52">
        <v>21.9371358</v>
      </c>
      <c r="AJ52">
        <v>21.9922632</v>
      </c>
      <c r="AK52">
        <v>22.0473906</v>
      </c>
      <c r="AL52">
        <v>22.102518</v>
      </c>
      <c r="AM52">
        <v>22.155265799999999</v>
      </c>
      <c r="AN52">
        <v>22.208013600000001</v>
      </c>
      <c r="AO52">
        <v>22.2607614</v>
      </c>
      <c r="AP52">
        <v>22.313509199999999</v>
      </c>
      <c r="AQ52">
        <v>22.366257000000001</v>
      </c>
      <c r="AR52">
        <v>22.455492</v>
      </c>
      <c r="AS52">
        <v>22.544727000000002</v>
      </c>
      <c r="AT52">
        <v>22.633962</v>
      </c>
      <c r="AU52">
        <v>22.723196999999999</v>
      </c>
      <c r="AV52">
        <v>22.812432000000001</v>
      </c>
      <c r="AW52">
        <v>22.9655196</v>
      </c>
      <c r="AX52">
        <v>23.1186072</v>
      </c>
      <c r="AY52">
        <v>23.271694799999999</v>
      </c>
      <c r="AZ52">
        <v>23.424782400000002</v>
      </c>
      <c r="BA52">
        <v>23.577870000000001</v>
      </c>
      <c r="BB52">
        <v>24.448803600000002</v>
      </c>
      <c r="BC52">
        <v>25.319737199999999</v>
      </c>
      <c r="BD52">
        <v>26.190670799999999</v>
      </c>
      <c r="BE52">
        <v>27.0616044</v>
      </c>
      <c r="BF52">
        <v>27.932538000000001</v>
      </c>
      <c r="BG52">
        <v>28.192311</v>
      </c>
      <c r="BH52">
        <v>28.452083999999999</v>
      </c>
      <c r="BI52">
        <v>28.711856999999998</v>
      </c>
      <c r="BJ52">
        <v>28.971630000000001</v>
      </c>
      <c r="BK52">
        <v>29.231403</v>
      </c>
      <c r="BL52">
        <v>29.4003546</v>
      </c>
      <c r="BM52">
        <v>29.5693062</v>
      </c>
      <c r="BN52">
        <v>29.7382578</v>
      </c>
      <c r="BO52">
        <v>29.907209399999999</v>
      </c>
      <c r="BP52">
        <v>30.076160999999999</v>
      </c>
      <c r="BQ52">
        <v>30.430324800000001</v>
      </c>
      <c r="BR52">
        <v>30.7844886</v>
      </c>
      <c r="BS52">
        <v>31.138652400000002</v>
      </c>
      <c r="BT52">
        <v>31.4928162</v>
      </c>
      <c r="BU52">
        <v>31.846979999999999</v>
      </c>
      <c r="BV52">
        <v>31.8973482</v>
      </c>
      <c r="BW52">
        <v>31.947716400000001</v>
      </c>
      <c r="BX52">
        <v>31.998084599999999</v>
      </c>
      <c r="BY52">
        <v>32.0484528</v>
      </c>
      <c r="BZ52">
        <v>32.098821000000001</v>
      </c>
      <c r="CA52">
        <v>33.800235000000001</v>
      </c>
      <c r="CB52">
        <v>35.501649</v>
      </c>
      <c r="CC52">
        <v>37.203063</v>
      </c>
      <c r="CD52">
        <v>38.904477</v>
      </c>
      <c r="CE52">
        <v>40.605891</v>
      </c>
      <c r="CF52">
        <v>41.9392602</v>
      </c>
      <c r="CG52">
        <v>43.2726294</v>
      </c>
      <c r="CH52">
        <v>44.605998599999999</v>
      </c>
      <c r="CI52">
        <v>45.939367799999999</v>
      </c>
      <c r="CJ52">
        <v>47.272736999999999</v>
      </c>
      <c r="CK52">
        <v>47.669336999999999</v>
      </c>
      <c r="CL52">
        <v>48.065936999999998</v>
      </c>
      <c r="CM52">
        <v>48.462536999999998</v>
      </c>
      <c r="CN52">
        <v>48.859136999999997</v>
      </c>
      <c r="CO52">
        <v>49.255737000000003</v>
      </c>
      <c r="CP52">
        <v>51.0495588</v>
      </c>
      <c r="CQ52">
        <v>52.843380600000003</v>
      </c>
      <c r="CR52">
        <v>54.6372024</v>
      </c>
      <c r="CS52">
        <v>56.431024200000003</v>
      </c>
      <c r="CT52">
        <v>58.224845999999999</v>
      </c>
      <c r="CU52">
        <v>59.346034199999998</v>
      </c>
      <c r="CV52">
        <v>60.467222399999997</v>
      </c>
      <c r="CW52">
        <v>61.588410600000003</v>
      </c>
      <c r="CX52">
        <v>62.709598800000002</v>
      </c>
      <c r="CY52">
        <v>63.830787000000001</v>
      </c>
    </row>
    <row r="53" spans="1:103">
      <c r="A53">
        <v>52</v>
      </c>
      <c r="B53" t="s">
        <v>8</v>
      </c>
      <c r="C53">
        <v>6</v>
      </c>
      <c r="D53">
        <v>8.5755231599999995</v>
      </c>
      <c r="E53">
        <v>9.2073466199999991</v>
      </c>
      <c r="F53">
        <v>9.8391700800000006</v>
      </c>
      <c r="G53">
        <v>10.47099354</v>
      </c>
      <c r="H53">
        <v>11.102817</v>
      </c>
      <c r="I53">
        <v>11.617207199999999</v>
      </c>
      <c r="J53">
        <v>12.1315974</v>
      </c>
      <c r="K53">
        <v>12.6459876</v>
      </c>
      <c r="L53">
        <v>13.160377799999999</v>
      </c>
      <c r="M53">
        <v>13.674768</v>
      </c>
      <c r="N53">
        <v>13.842133199999999</v>
      </c>
      <c r="O53">
        <v>14.0094984</v>
      </c>
      <c r="P53">
        <v>14.176863600000001</v>
      </c>
      <c r="Q53">
        <v>14.3442288</v>
      </c>
      <c r="R53">
        <v>14.511594000000001</v>
      </c>
      <c r="S53">
        <v>15.1247376</v>
      </c>
      <c r="T53">
        <v>15.7378812</v>
      </c>
      <c r="U53">
        <v>16.351024800000001</v>
      </c>
      <c r="V53">
        <v>16.964168399999998</v>
      </c>
      <c r="W53">
        <v>17.577311999999999</v>
      </c>
      <c r="X53">
        <v>17.599521599999999</v>
      </c>
      <c r="Y53">
        <v>17.621731199999999</v>
      </c>
      <c r="Z53">
        <v>17.643940799999999</v>
      </c>
      <c r="AA53">
        <v>17.666150399999999</v>
      </c>
      <c r="AB53">
        <v>17.688359999999999</v>
      </c>
      <c r="AC53">
        <v>17.791872600000001</v>
      </c>
      <c r="AD53">
        <v>17.8953852</v>
      </c>
      <c r="AE53">
        <v>17.998897800000002</v>
      </c>
      <c r="AF53">
        <v>18.1024104</v>
      </c>
      <c r="AG53">
        <v>18.205922999999999</v>
      </c>
      <c r="AH53">
        <v>18.427225799999999</v>
      </c>
      <c r="AI53">
        <v>18.648528599999999</v>
      </c>
      <c r="AJ53">
        <v>18.869831399999999</v>
      </c>
      <c r="AK53">
        <v>19.091134199999999</v>
      </c>
      <c r="AL53">
        <v>19.312436999999999</v>
      </c>
      <c r="AM53">
        <v>19.331077199999999</v>
      </c>
      <c r="AN53">
        <v>19.349717399999999</v>
      </c>
      <c r="AO53">
        <v>19.3683576</v>
      </c>
      <c r="AP53">
        <v>19.3869978</v>
      </c>
      <c r="AQ53">
        <v>19.405638</v>
      </c>
      <c r="AR53">
        <v>19.653116399999998</v>
      </c>
      <c r="AS53">
        <v>19.9005948</v>
      </c>
      <c r="AT53">
        <v>20.148073199999999</v>
      </c>
      <c r="AU53">
        <v>20.395551600000001</v>
      </c>
      <c r="AV53">
        <v>20.64303</v>
      </c>
      <c r="AW53">
        <v>21.699968999999999</v>
      </c>
      <c r="AX53">
        <v>22.756907999999999</v>
      </c>
      <c r="AY53">
        <v>23.813846999999999</v>
      </c>
      <c r="AZ53">
        <v>24.870785999999999</v>
      </c>
      <c r="BA53">
        <v>25.927724999999999</v>
      </c>
      <c r="BB53">
        <v>25.9709544</v>
      </c>
      <c r="BC53">
        <v>26.014183800000001</v>
      </c>
      <c r="BD53">
        <v>26.057413199999999</v>
      </c>
      <c r="BE53">
        <v>26.1006426</v>
      </c>
      <c r="BF53">
        <v>26.143872000000002</v>
      </c>
      <c r="BG53">
        <v>26.522625000000001</v>
      </c>
      <c r="BH53">
        <v>26.901378000000001</v>
      </c>
      <c r="BI53">
        <v>27.280131000000001</v>
      </c>
      <c r="BJ53">
        <v>27.658884</v>
      </c>
      <c r="BK53">
        <v>28.037637</v>
      </c>
      <c r="BL53">
        <v>29.376558599999999</v>
      </c>
      <c r="BM53">
        <v>30.715480199999998</v>
      </c>
      <c r="BN53">
        <v>32.054401800000001</v>
      </c>
      <c r="BO53">
        <v>33.3933234</v>
      </c>
      <c r="BP53">
        <v>34.732244999999999</v>
      </c>
      <c r="BQ53">
        <v>34.757230800000002</v>
      </c>
      <c r="BR53">
        <v>34.782216599999998</v>
      </c>
      <c r="BS53">
        <v>34.807202400000001</v>
      </c>
      <c r="BT53">
        <v>34.832188199999997</v>
      </c>
      <c r="BU53">
        <v>34.857174000000001</v>
      </c>
      <c r="BV53">
        <v>35.758645799999996</v>
      </c>
      <c r="BW53">
        <v>36.6601176</v>
      </c>
      <c r="BX53">
        <v>37.561589400000003</v>
      </c>
      <c r="BY53">
        <v>38.463061199999999</v>
      </c>
      <c r="BZ53">
        <v>39.364533000000002</v>
      </c>
      <c r="CA53">
        <v>40.026458400000003</v>
      </c>
      <c r="CB53">
        <v>40.688383799999997</v>
      </c>
      <c r="CC53">
        <v>41.350309199999998</v>
      </c>
      <c r="CD53">
        <v>42.012234599999999</v>
      </c>
      <c r="CE53">
        <v>42.674160000000001</v>
      </c>
      <c r="CF53">
        <v>43.852061999999997</v>
      </c>
      <c r="CG53">
        <v>45.029964</v>
      </c>
      <c r="CH53">
        <v>46.207866000000003</v>
      </c>
      <c r="CI53">
        <v>47.385767999999999</v>
      </c>
      <c r="CJ53">
        <v>48.563670000000002</v>
      </c>
      <c r="CK53">
        <v>48.901969800000003</v>
      </c>
      <c r="CL53">
        <v>49.240269599999998</v>
      </c>
      <c r="CM53">
        <v>49.578569399999999</v>
      </c>
      <c r="CN53">
        <v>49.916869200000001</v>
      </c>
      <c r="CO53">
        <v>50.255169000000002</v>
      </c>
      <c r="CP53">
        <v>53.314144800000001</v>
      </c>
      <c r="CQ53">
        <v>56.3731206</v>
      </c>
      <c r="CR53">
        <v>59.432096399999999</v>
      </c>
      <c r="CS53">
        <v>62.491072199999998</v>
      </c>
      <c r="CT53">
        <v>65.550048000000004</v>
      </c>
      <c r="CU53">
        <v>68.011744199999995</v>
      </c>
      <c r="CV53">
        <v>70.473440400000001</v>
      </c>
      <c r="CW53">
        <v>72.935136600000007</v>
      </c>
      <c r="CX53">
        <v>75.396832799999999</v>
      </c>
      <c r="CY53">
        <v>77.858529000000004</v>
      </c>
    </row>
    <row r="54" spans="1:103">
      <c r="A54">
        <v>53</v>
      </c>
      <c r="B54" t="s">
        <v>8</v>
      </c>
      <c r="C54">
        <v>7</v>
      </c>
      <c r="D54">
        <v>4.3969059000000001</v>
      </c>
      <c r="E54">
        <v>4.6243559999999997</v>
      </c>
      <c r="F54">
        <v>4.8518061000000001</v>
      </c>
      <c r="G54">
        <v>5.0792561999999997</v>
      </c>
      <c r="H54">
        <v>5.3067063000000001</v>
      </c>
      <c r="I54">
        <v>5.4478165799999996</v>
      </c>
      <c r="J54">
        <v>5.5889268599999999</v>
      </c>
      <c r="K54">
        <v>5.7300371400000003</v>
      </c>
      <c r="L54">
        <v>5.8711474199999998</v>
      </c>
      <c r="M54">
        <v>6.0122577000000001</v>
      </c>
      <c r="N54">
        <v>6.2144840400000003</v>
      </c>
      <c r="O54">
        <v>6.4167103799999996</v>
      </c>
      <c r="P54">
        <v>6.6189367199999998</v>
      </c>
      <c r="Q54">
        <v>6.8211630599999999</v>
      </c>
      <c r="R54">
        <v>7.0233894000000001</v>
      </c>
      <c r="S54">
        <v>7.19400672</v>
      </c>
      <c r="T54">
        <v>7.3646240399999998</v>
      </c>
      <c r="U54">
        <v>7.5352413599999997</v>
      </c>
      <c r="V54">
        <v>7.7058586800000004</v>
      </c>
      <c r="W54">
        <v>7.8764760000000003</v>
      </c>
      <c r="X54">
        <v>7.9141529999999998</v>
      </c>
      <c r="Y54">
        <v>7.9518300000000002</v>
      </c>
      <c r="Z54">
        <v>7.9895069999999997</v>
      </c>
      <c r="AA54">
        <v>8.0271840000000001</v>
      </c>
      <c r="AB54">
        <v>8.0648610000000005</v>
      </c>
      <c r="AC54">
        <v>8.1227646</v>
      </c>
      <c r="AD54">
        <v>8.1806681999999995</v>
      </c>
      <c r="AE54">
        <v>8.2385718000000008</v>
      </c>
      <c r="AF54">
        <v>8.2964754000000003</v>
      </c>
      <c r="AG54">
        <v>8.3543789999999998</v>
      </c>
      <c r="AH54">
        <v>8.4035574000000004</v>
      </c>
      <c r="AI54">
        <v>8.4527357999999992</v>
      </c>
      <c r="AJ54">
        <v>8.5019141999999999</v>
      </c>
      <c r="AK54">
        <v>8.5510926000000005</v>
      </c>
      <c r="AL54">
        <v>8.6002709999999993</v>
      </c>
      <c r="AM54">
        <v>8.6129622000000001</v>
      </c>
      <c r="AN54">
        <v>8.6256533999999991</v>
      </c>
      <c r="AO54">
        <v>8.6383445999999999</v>
      </c>
      <c r="AP54">
        <v>8.6510358000000007</v>
      </c>
      <c r="AQ54">
        <v>8.6637269999999997</v>
      </c>
      <c r="AR54">
        <v>8.6946618000000004</v>
      </c>
      <c r="AS54">
        <v>8.7255965999999994</v>
      </c>
      <c r="AT54">
        <v>8.7565314000000001</v>
      </c>
      <c r="AU54">
        <v>8.7874662000000008</v>
      </c>
      <c r="AV54">
        <v>8.8184009999999997</v>
      </c>
      <c r="AW54">
        <v>8.9857662000000005</v>
      </c>
      <c r="AX54">
        <v>9.1531313999999995</v>
      </c>
      <c r="AY54">
        <v>9.3204966000000002</v>
      </c>
      <c r="AZ54">
        <v>9.4878617999999992</v>
      </c>
      <c r="BA54">
        <v>9.655227</v>
      </c>
      <c r="BB54">
        <v>9.6734705999999999</v>
      </c>
      <c r="BC54">
        <v>9.6917141999999998</v>
      </c>
      <c r="BD54">
        <v>9.7099577999999998</v>
      </c>
      <c r="BE54">
        <v>9.7282013999999997</v>
      </c>
      <c r="BF54">
        <v>9.7464449999999996</v>
      </c>
      <c r="BG54">
        <v>9.887238</v>
      </c>
      <c r="BH54">
        <v>10.028031</v>
      </c>
      <c r="BI54">
        <v>10.168824000000001</v>
      </c>
      <c r="BJ54">
        <v>10.309616999999999</v>
      </c>
      <c r="BK54">
        <v>10.45041</v>
      </c>
      <c r="BL54">
        <v>10.8969816</v>
      </c>
      <c r="BM54">
        <v>11.343553200000001</v>
      </c>
      <c r="BN54">
        <v>11.790124799999999</v>
      </c>
      <c r="BO54">
        <v>12.2366964</v>
      </c>
      <c r="BP54">
        <v>12.683268</v>
      </c>
      <c r="BQ54">
        <v>13.262304</v>
      </c>
      <c r="BR54">
        <v>13.841340000000001</v>
      </c>
      <c r="BS54">
        <v>14.420375999999999</v>
      </c>
      <c r="BT54">
        <v>14.999412</v>
      </c>
      <c r="BU54">
        <v>15.578448</v>
      </c>
      <c r="BV54">
        <v>16.133291400000001</v>
      </c>
      <c r="BW54">
        <v>16.6881348</v>
      </c>
      <c r="BX54">
        <v>17.2429782</v>
      </c>
      <c r="BY54">
        <v>17.797821599999999</v>
      </c>
      <c r="BZ54">
        <v>18.352664999999998</v>
      </c>
      <c r="CA54">
        <v>18.397084199999998</v>
      </c>
      <c r="CB54">
        <v>18.441503399999998</v>
      </c>
      <c r="CC54">
        <v>18.485922599999999</v>
      </c>
      <c r="CD54">
        <v>18.530341799999999</v>
      </c>
      <c r="CE54">
        <v>18.574760999999999</v>
      </c>
      <c r="CF54">
        <v>18.846432</v>
      </c>
      <c r="CG54">
        <v>19.118103000000001</v>
      </c>
      <c r="CH54">
        <v>19.389773999999999</v>
      </c>
      <c r="CI54">
        <v>19.661445000000001</v>
      </c>
      <c r="CJ54">
        <v>19.933115999999998</v>
      </c>
      <c r="CK54">
        <v>20.604163199999999</v>
      </c>
      <c r="CL54">
        <v>21.275210399999999</v>
      </c>
      <c r="CM54">
        <v>21.946257599999999</v>
      </c>
      <c r="CN54">
        <v>22.617304799999999</v>
      </c>
      <c r="CO54">
        <v>23.288352</v>
      </c>
      <c r="CP54">
        <v>24.024045000000001</v>
      </c>
      <c r="CQ54">
        <v>24.759737999999999</v>
      </c>
      <c r="CR54">
        <v>25.495431</v>
      </c>
      <c r="CS54">
        <v>26.231124000000001</v>
      </c>
      <c r="CT54">
        <v>26.966816999999999</v>
      </c>
      <c r="CU54">
        <v>34.446296400000101</v>
      </c>
      <c r="CV54">
        <v>41.925775799999897</v>
      </c>
      <c r="CW54">
        <v>49.405255199999999</v>
      </c>
      <c r="CX54">
        <v>56.884734600000002</v>
      </c>
      <c r="CY54">
        <v>64.364214000000004</v>
      </c>
    </row>
    <row r="55" spans="1:103">
      <c r="A55">
        <v>54</v>
      </c>
      <c r="B55" t="s">
        <v>8</v>
      </c>
      <c r="C55">
        <v>8</v>
      </c>
      <c r="D55">
        <v>3.69131484</v>
      </c>
      <c r="E55">
        <v>3.7977622800000002</v>
      </c>
      <c r="F55">
        <v>3.9042097199999999</v>
      </c>
      <c r="G55">
        <v>4.0106571600000001</v>
      </c>
      <c r="H55">
        <v>4.1171046000000002</v>
      </c>
      <c r="I55">
        <v>4.1473651800000004</v>
      </c>
      <c r="J55">
        <v>4.1776257599999997</v>
      </c>
      <c r="K55">
        <v>4.2078863399999999</v>
      </c>
      <c r="L55">
        <v>4.2381469200000002</v>
      </c>
      <c r="M55">
        <v>4.2684075000000004</v>
      </c>
      <c r="N55">
        <v>4.4623052400000001</v>
      </c>
      <c r="O55">
        <v>4.6562029799999998</v>
      </c>
      <c r="P55">
        <v>4.8501007200000004</v>
      </c>
      <c r="Q55">
        <v>5.0439984600000001</v>
      </c>
      <c r="R55">
        <v>5.2378961999999998</v>
      </c>
      <c r="S55">
        <v>5.2738678200000004</v>
      </c>
      <c r="T55">
        <v>5.3098394400000002</v>
      </c>
      <c r="U55">
        <v>5.3458110599999999</v>
      </c>
      <c r="V55">
        <v>5.3817826799999997</v>
      </c>
      <c r="W55">
        <v>5.4177543000000004</v>
      </c>
      <c r="X55">
        <v>5.5217428200000001</v>
      </c>
      <c r="Y55">
        <v>5.6257313399999997</v>
      </c>
      <c r="Z55">
        <v>5.7297198600000003</v>
      </c>
      <c r="AA55">
        <v>5.83370838</v>
      </c>
      <c r="AB55">
        <v>5.9376968999999997</v>
      </c>
      <c r="AC55">
        <v>5.9426147399999998</v>
      </c>
      <c r="AD55">
        <v>5.9475325799999998</v>
      </c>
      <c r="AE55">
        <v>5.9524504199999999</v>
      </c>
      <c r="AF55">
        <v>5.95736826</v>
      </c>
      <c r="AG55">
        <v>5.9622861</v>
      </c>
      <c r="AH55">
        <v>5.9806090200000002</v>
      </c>
      <c r="AI55">
        <v>5.9989319400000003</v>
      </c>
      <c r="AJ55">
        <v>6.0172548600000004</v>
      </c>
      <c r="AK55">
        <v>6.0355777799999997</v>
      </c>
      <c r="AL55">
        <v>6.0539006999999998</v>
      </c>
      <c r="AM55">
        <v>6.0556060799999996</v>
      </c>
      <c r="AN55">
        <v>6.0573114600000002</v>
      </c>
      <c r="AO55">
        <v>6.05901684</v>
      </c>
      <c r="AP55">
        <v>6.0607222199999997</v>
      </c>
      <c r="AQ55">
        <v>6.0624276000000004</v>
      </c>
      <c r="AR55">
        <v>6.0735324000000004</v>
      </c>
      <c r="AS55">
        <v>6.0846372000000004</v>
      </c>
      <c r="AT55">
        <v>6.0957420000000004</v>
      </c>
      <c r="AU55">
        <v>6.1068467999999996</v>
      </c>
      <c r="AV55">
        <v>6.1179515999999996</v>
      </c>
      <c r="AW55">
        <v>6.1528524000000004</v>
      </c>
      <c r="AX55">
        <v>6.1877532000000004</v>
      </c>
      <c r="AY55">
        <v>6.2226540000000004</v>
      </c>
      <c r="AZ55">
        <v>6.2575548000000003</v>
      </c>
      <c r="BA55">
        <v>6.2924556000000003</v>
      </c>
      <c r="BB55">
        <v>6.3064555799999997</v>
      </c>
      <c r="BC55">
        <v>6.3204555600000001</v>
      </c>
      <c r="BD55">
        <v>6.3344555400000004</v>
      </c>
      <c r="BE55">
        <v>6.3484555199999999</v>
      </c>
      <c r="BF55">
        <v>6.3624555000000003</v>
      </c>
      <c r="BG55">
        <v>6.4115545799999998</v>
      </c>
      <c r="BH55">
        <v>6.4606536600000002</v>
      </c>
      <c r="BI55">
        <v>6.5097527399999997</v>
      </c>
      <c r="BJ55">
        <v>6.5588518200000001</v>
      </c>
      <c r="BK55">
        <v>6.6079508999999996</v>
      </c>
      <c r="BL55">
        <v>6.6240925199999996</v>
      </c>
      <c r="BM55">
        <v>6.6402341399999996</v>
      </c>
      <c r="BN55">
        <v>6.6563757600000004</v>
      </c>
      <c r="BO55">
        <v>6.6725173800000004</v>
      </c>
      <c r="BP55">
        <v>6.6886590000000004</v>
      </c>
      <c r="BQ55">
        <v>6.8948910000000003</v>
      </c>
      <c r="BR55">
        <v>7.1011230000000003</v>
      </c>
      <c r="BS55">
        <v>7.3073550000000003</v>
      </c>
      <c r="BT55">
        <v>7.5135870000000002</v>
      </c>
      <c r="BU55">
        <v>7.7198190000000002</v>
      </c>
      <c r="BV55">
        <v>8.1338694</v>
      </c>
      <c r="BW55">
        <v>8.5479198000000007</v>
      </c>
      <c r="BX55">
        <v>8.9619701999999997</v>
      </c>
      <c r="BY55">
        <v>9.3760206000000004</v>
      </c>
      <c r="BZ55">
        <v>9.7900709999999993</v>
      </c>
      <c r="CA55">
        <v>9.9078611999999993</v>
      </c>
      <c r="CB55">
        <v>10.025651399999999</v>
      </c>
      <c r="CC55">
        <v>10.143441599999999</v>
      </c>
      <c r="CD55">
        <v>10.261231799999999</v>
      </c>
      <c r="CE55">
        <v>10.379022000000001</v>
      </c>
      <c r="CF55">
        <v>10.597151999999999</v>
      </c>
      <c r="CG55">
        <v>10.815282</v>
      </c>
      <c r="CH55">
        <v>11.033412</v>
      </c>
      <c r="CI55">
        <v>11.251542000000001</v>
      </c>
      <c r="CJ55">
        <v>11.469671999999999</v>
      </c>
      <c r="CK55">
        <v>11.513298000000001</v>
      </c>
      <c r="CL55">
        <v>11.556924</v>
      </c>
      <c r="CM55">
        <v>11.60055</v>
      </c>
      <c r="CN55">
        <v>11.644176</v>
      </c>
      <c r="CO55">
        <v>11.687802</v>
      </c>
      <c r="CP55">
        <v>12.2109174</v>
      </c>
      <c r="CQ55">
        <v>12.7340328</v>
      </c>
      <c r="CR55">
        <v>13.2571482</v>
      </c>
      <c r="CS55">
        <v>13.7802636</v>
      </c>
      <c r="CT55">
        <v>14.303379</v>
      </c>
      <c r="CU55">
        <v>16.427568600000001</v>
      </c>
      <c r="CV55">
        <v>18.551758199999998</v>
      </c>
      <c r="CW55">
        <v>20.675947799999999</v>
      </c>
      <c r="CX55">
        <v>22.800137400000001</v>
      </c>
      <c r="CY55">
        <v>24.924327000000002</v>
      </c>
    </row>
    <row r="56" spans="1:103">
      <c r="A56">
        <v>55</v>
      </c>
      <c r="B56" t="s">
        <v>8</v>
      </c>
      <c r="C56">
        <v>9</v>
      </c>
      <c r="D56">
        <v>3.4031452799999999</v>
      </c>
      <c r="E56">
        <v>3.5553603599999999</v>
      </c>
      <c r="F56">
        <v>3.7075754399999998</v>
      </c>
      <c r="G56">
        <v>3.8597905199999998</v>
      </c>
      <c r="H56">
        <v>4.0120056000000002</v>
      </c>
      <c r="I56">
        <v>4.0383794999999996</v>
      </c>
      <c r="J56">
        <v>4.0647533999999998</v>
      </c>
      <c r="K56">
        <v>4.0911273000000001</v>
      </c>
      <c r="L56">
        <v>4.1175012000000004</v>
      </c>
      <c r="M56">
        <v>4.1438750999999998</v>
      </c>
      <c r="N56">
        <v>4.1484756599999999</v>
      </c>
      <c r="O56">
        <v>4.15307622</v>
      </c>
      <c r="P56">
        <v>4.1576767800000001</v>
      </c>
      <c r="Q56">
        <v>4.1622773400000002</v>
      </c>
      <c r="R56">
        <v>4.1668779000000002</v>
      </c>
      <c r="S56">
        <v>4.3027134</v>
      </c>
      <c r="T56">
        <v>4.4385488999999998</v>
      </c>
      <c r="U56">
        <v>4.5743843999999996</v>
      </c>
      <c r="V56">
        <v>4.7102199000000002</v>
      </c>
      <c r="W56">
        <v>4.8460554</v>
      </c>
      <c r="X56">
        <v>4.8477607799999998</v>
      </c>
      <c r="Y56">
        <v>4.8494661600000004</v>
      </c>
      <c r="Z56">
        <v>4.8511715400000002</v>
      </c>
      <c r="AA56">
        <v>4.8528769199999999</v>
      </c>
      <c r="AB56">
        <v>4.8545822999999997</v>
      </c>
      <c r="AC56">
        <v>4.8800836800000003</v>
      </c>
      <c r="AD56">
        <v>4.9055850599999999</v>
      </c>
      <c r="AE56">
        <v>4.9310864399999996</v>
      </c>
      <c r="AF56">
        <v>4.9565878200000002</v>
      </c>
      <c r="AG56">
        <v>4.9820891999999999</v>
      </c>
      <c r="AH56">
        <v>4.99485972</v>
      </c>
      <c r="AI56">
        <v>5.0076302400000001</v>
      </c>
      <c r="AJ56">
        <v>5.0204007600000002</v>
      </c>
      <c r="AK56">
        <v>5.0331712800000004</v>
      </c>
      <c r="AL56">
        <v>5.0459417999999996</v>
      </c>
      <c r="AM56">
        <v>5.1193128000000003</v>
      </c>
      <c r="AN56">
        <v>5.1926838000000002</v>
      </c>
      <c r="AO56">
        <v>5.2660548</v>
      </c>
      <c r="AP56">
        <v>5.3394257999999999</v>
      </c>
      <c r="AQ56">
        <v>5.4127967999999997</v>
      </c>
      <c r="AR56">
        <v>5.4294539999999998</v>
      </c>
      <c r="AS56">
        <v>5.4461111999999998</v>
      </c>
      <c r="AT56">
        <v>5.4627683999999999</v>
      </c>
      <c r="AU56">
        <v>5.4794255999999999</v>
      </c>
      <c r="AV56">
        <v>5.4960827999999999</v>
      </c>
      <c r="AW56">
        <v>5.5017541799999998</v>
      </c>
      <c r="AX56">
        <v>5.5074255599999997</v>
      </c>
      <c r="AY56">
        <v>5.5130969399999996</v>
      </c>
      <c r="AZ56">
        <v>5.5187683200000004</v>
      </c>
      <c r="BA56">
        <v>5.5244397000000003</v>
      </c>
      <c r="BB56">
        <v>5.5466096399999998</v>
      </c>
      <c r="BC56">
        <v>5.5687795800000002</v>
      </c>
      <c r="BD56">
        <v>5.5909495199999997</v>
      </c>
      <c r="BE56">
        <v>5.6131194600000001</v>
      </c>
      <c r="BF56">
        <v>5.6352893999999996</v>
      </c>
      <c r="BG56">
        <v>5.6566661399999996</v>
      </c>
      <c r="BH56">
        <v>5.6780428799999996</v>
      </c>
      <c r="BI56">
        <v>5.6994196199999996</v>
      </c>
      <c r="BJ56">
        <v>5.7207963599999996</v>
      </c>
      <c r="BK56">
        <v>5.7421730999999996</v>
      </c>
      <c r="BL56">
        <v>5.7685866600000004</v>
      </c>
      <c r="BM56">
        <v>5.7950002200000004</v>
      </c>
      <c r="BN56">
        <v>5.8214137800000003</v>
      </c>
      <c r="BO56">
        <v>5.8478273400000003</v>
      </c>
      <c r="BP56">
        <v>5.8742409000000002</v>
      </c>
      <c r="BQ56">
        <v>6.0498157199999998</v>
      </c>
      <c r="BR56">
        <v>6.2253905400000003</v>
      </c>
      <c r="BS56">
        <v>6.4009653599999998</v>
      </c>
      <c r="BT56">
        <v>6.5765401800000003</v>
      </c>
      <c r="BU56">
        <v>6.7521149999999999</v>
      </c>
      <c r="BV56">
        <v>6.81791094</v>
      </c>
      <c r="BW56">
        <v>6.8837068800000001</v>
      </c>
      <c r="BX56">
        <v>6.9495028200000002</v>
      </c>
      <c r="BY56">
        <v>7.0152987600000003</v>
      </c>
      <c r="BZ56">
        <v>7.0810947000000004</v>
      </c>
      <c r="CA56">
        <v>7.2982332000000003</v>
      </c>
      <c r="CB56">
        <v>7.5153717000000002</v>
      </c>
      <c r="CC56">
        <v>7.7325102000000001</v>
      </c>
      <c r="CD56">
        <v>7.9496487</v>
      </c>
      <c r="CE56">
        <v>8.1667871999999999</v>
      </c>
      <c r="CF56">
        <v>8.3539427400000008</v>
      </c>
      <c r="CG56">
        <v>8.5410982799999999</v>
      </c>
      <c r="CH56">
        <v>8.7282538200000008</v>
      </c>
      <c r="CI56">
        <v>8.9154093599999999</v>
      </c>
      <c r="CJ56">
        <v>9.1025649000000008</v>
      </c>
      <c r="CK56">
        <v>9.12981132</v>
      </c>
      <c r="CL56">
        <v>9.1570577400000008</v>
      </c>
      <c r="CM56">
        <v>9.1843041599999999</v>
      </c>
      <c r="CN56">
        <v>9.2115505800000008</v>
      </c>
      <c r="CO56">
        <v>9.2387969999999999</v>
      </c>
      <c r="CP56">
        <v>9.8570963999999996</v>
      </c>
      <c r="CQ56">
        <v>10.475395799999999</v>
      </c>
      <c r="CR56">
        <v>11.093695200000001</v>
      </c>
      <c r="CS56">
        <v>11.711994600000001</v>
      </c>
      <c r="CT56">
        <v>12.330294</v>
      </c>
      <c r="CU56">
        <v>12.817715400000001</v>
      </c>
      <c r="CV56">
        <v>13.3051368</v>
      </c>
      <c r="CW56">
        <v>13.7925582</v>
      </c>
      <c r="CX56">
        <v>14.279979600000001</v>
      </c>
      <c r="CY56">
        <v>14.767401</v>
      </c>
    </row>
    <row r="57" spans="1:103">
      <c r="A57">
        <v>56</v>
      </c>
      <c r="B57" t="s">
        <v>8</v>
      </c>
      <c r="C57">
        <v>10</v>
      </c>
      <c r="D57">
        <v>4.6174154999999999</v>
      </c>
      <c r="E57">
        <v>4.7062539000000001</v>
      </c>
      <c r="F57">
        <v>4.7950923000000003</v>
      </c>
      <c r="G57">
        <v>4.8839306999999996</v>
      </c>
      <c r="H57">
        <v>4.9727690999999998</v>
      </c>
      <c r="I57">
        <v>4.9777662600000001</v>
      </c>
      <c r="J57">
        <v>4.9827634200000004</v>
      </c>
      <c r="K57">
        <v>4.9877605799999998</v>
      </c>
      <c r="L57">
        <v>4.9927577400000001</v>
      </c>
      <c r="M57">
        <v>4.9977549000000003</v>
      </c>
      <c r="N57">
        <v>5.0155622400000004</v>
      </c>
      <c r="O57">
        <v>5.0333695799999996</v>
      </c>
      <c r="P57">
        <v>5.0511769199999996</v>
      </c>
      <c r="Q57">
        <v>5.0689842599999997</v>
      </c>
      <c r="R57">
        <v>5.0867915999999997</v>
      </c>
      <c r="S57">
        <v>5.0986499399999996</v>
      </c>
      <c r="T57">
        <v>5.1105082800000003</v>
      </c>
      <c r="U57">
        <v>5.1223666200000002</v>
      </c>
      <c r="V57">
        <v>5.1342249600000001</v>
      </c>
      <c r="W57">
        <v>5.1460832999999999</v>
      </c>
      <c r="X57">
        <v>5.1932786999999996</v>
      </c>
      <c r="Y57">
        <v>5.2404741000000001</v>
      </c>
      <c r="Z57">
        <v>5.2876694999999998</v>
      </c>
      <c r="AA57">
        <v>5.3348649000000004</v>
      </c>
      <c r="AB57">
        <v>5.3820603</v>
      </c>
      <c r="AC57">
        <v>5.4478562400000001</v>
      </c>
      <c r="AD57">
        <v>5.5136521800000002</v>
      </c>
      <c r="AE57">
        <v>5.5794481200000003</v>
      </c>
      <c r="AF57">
        <v>5.6452440599999996</v>
      </c>
      <c r="AG57">
        <v>5.7110399999999997</v>
      </c>
      <c r="AH57">
        <v>5.7519294600000004</v>
      </c>
      <c r="AI57">
        <v>5.7928189200000002</v>
      </c>
      <c r="AJ57">
        <v>5.83370838</v>
      </c>
      <c r="AK57">
        <v>5.8745978399999998</v>
      </c>
      <c r="AL57">
        <v>5.9154872999999997</v>
      </c>
      <c r="AM57">
        <v>5.9422974599999998</v>
      </c>
      <c r="AN57">
        <v>5.9691076199999999</v>
      </c>
      <c r="AO57">
        <v>5.9959177800000001</v>
      </c>
      <c r="AP57">
        <v>6.0227279400000002</v>
      </c>
      <c r="AQ57">
        <v>6.0495381000000004</v>
      </c>
      <c r="AR57">
        <v>6.0820196400000004</v>
      </c>
      <c r="AS57">
        <v>6.1145011800000004</v>
      </c>
      <c r="AT57">
        <v>6.1469827199999996</v>
      </c>
      <c r="AU57">
        <v>6.1794642599999996</v>
      </c>
      <c r="AV57">
        <v>6.2119457999999996</v>
      </c>
      <c r="AW57">
        <v>6.3354073800000004</v>
      </c>
      <c r="AX57">
        <v>6.4588689600000002</v>
      </c>
      <c r="AY57">
        <v>6.5823305400000001</v>
      </c>
      <c r="AZ57">
        <v>6.7057921199999999</v>
      </c>
      <c r="BA57">
        <v>6.8292536999999998</v>
      </c>
      <c r="BB57">
        <v>6.8416276199999997</v>
      </c>
      <c r="BC57">
        <v>6.8540015399999996</v>
      </c>
      <c r="BD57">
        <v>6.8663754600000004</v>
      </c>
      <c r="BE57">
        <v>6.8787493800000004</v>
      </c>
      <c r="BF57">
        <v>6.8911233000000003</v>
      </c>
      <c r="BG57">
        <v>6.8932649399999999</v>
      </c>
      <c r="BH57">
        <v>6.8954065800000004</v>
      </c>
      <c r="BI57">
        <v>6.89754822</v>
      </c>
      <c r="BJ57">
        <v>6.8996898599999996</v>
      </c>
      <c r="BK57">
        <v>6.9018315000000001</v>
      </c>
      <c r="BL57">
        <v>6.9638993999999999</v>
      </c>
      <c r="BM57">
        <v>7.0259672999999996</v>
      </c>
      <c r="BN57">
        <v>7.0880352000000002</v>
      </c>
      <c r="BO57">
        <v>7.1501030999999999</v>
      </c>
      <c r="BP57">
        <v>7.2121709999999997</v>
      </c>
      <c r="BQ57">
        <v>7.2699952799999998</v>
      </c>
      <c r="BR57">
        <v>7.32781956</v>
      </c>
      <c r="BS57">
        <v>7.3856438400000002</v>
      </c>
      <c r="BT57">
        <v>7.4434681200000004</v>
      </c>
      <c r="BU57">
        <v>7.5012923999999996</v>
      </c>
      <c r="BV57">
        <v>7.5719665200000001</v>
      </c>
      <c r="BW57">
        <v>7.6426406399999998</v>
      </c>
      <c r="BX57">
        <v>7.7133147600000003</v>
      </c>
      <c r="BY57">
        <v>7.7839888799999999</v>
      </c>
      <c r="BZ57">
        <v>7.8546630000000004</v>
      </c>
      <c r="CA57">
        <v>7.9403286</v>
      </c>
      <c r="CB57">
        <v>8.0259941999999995</v>
      </c>
      <c r="CC57">
        <v>8.1116598</v>
      </c>
      <c r="CD57">
        <v>8.1973254000000004</v>
      </c>
      <c r="CE57">
        <v>8.2829910000000009</v>
      </c>
      <c r="CF57">
        <v>8.4364752000000003</v>
      </c>
      <c r="CG57">
        <v>8.5899593999999997</v>
      </c>
      <c r="CH57">
        <v>8.7434436000000009</v>
      </c>
      <c r="CI57">
        <v>8.8969278000000003</v>
      </c>
      <c r="CJ57">
        <v>9.0504119999999997</v>
      </c>
      <c r="CK57">
        <v>9.1983438</v>
      </c>
      <c r="CL57">
        <v>9.3462756000000002</v>
      </c>
      <c r="CM57">
        <v>9.4942074000000005</v>
      </c>
      <c r="CN57">
        <v>9.6421392000000008</v>
      </c>
      <c r="CO57">
        <v>9.7900709999999993</v>
      </c>
      <c r="CP57">
        <v>10.307634</v>
      </c>
      <c r="CQ57">
        <v>10.825196999999999</v>
      </c>
      <c r="CR57">
        <v>11.34276</v>
      </c>
      <c r="CS57">
        <v>11.860322999999999</v>
      </c>
      <c r="CT57">
        <v>12.377886</v>
      </c>
      <c r="CU57">
        <v>12.832389600000001</v>
      </c>
      <c r="CV57">
        <v>13.2868932</v>
      </c>
      <c r="CW57">
        <v>13.7413968</v>
      </c>
      <c r="CX57">
        <v>14.195900399999999</v>
      </c>
      <c r="CY57">
        <v>14.650404</v>
      </c>
    </row>
    <row r="58" spans="1:103">
      <c r="A58">
        <v>57</v>
      </c>
      <c r="B58" t="s">
        <v>8</v>
      </c>
      <c r="C58">
        <v>11</v>
      </c>
      <c r="D58">
        <v>4.7112113999999998</v>
      </c>
      <c r="E58">
        <v>4.7996531999999998</v>
      </c>
      <c r="F58">
        <v>4.8880949999999999</v>
      </c>
      <c r="G58">
        <v>4.9765367999999999</v>
      </c>
      <c r="H58">
        <v>5.0649785999999999</v>
      </c>
      <c r="I58">
        <v>5.0684686799999996</v>
      </c>
      <c r="J58">
        <v>5.0719587600000002</v>
      </c>
      <c r="K58">
        <v>5.07544884</v>
      </c>
      <c r="L58">
        <v>5.0789389199999997</v>
      </c>
      <c r="M58">
        <v>5.0824290000000003</v>
      </c>
      <c r="N58">
        <v>5.1166952400000003</v>
      </c>
      <c r="O58">
        <v>5.1509614800000003</v>
      </c>
      <c r="P58">
        <v>5.1852277200000003</v>
      </c>
      <c r="Q58">
        <v>5.2194939600000003</v>
      </c>
      <c r="R58">
        <v>5.2537602000000003</v>
      </c>
      <c r="S58">
        <v>5.2646270399999997</v>
      </c>
      <c r="T58">
        <v>5.27549388</v>
      </c>
      <c r="U58">
        <v>5.2863607200000002</v>
      </c>
      <c r="V58">
        <v>5.2972275599999996</v>
      </c>
      <c r="W58">
        <v>5.3080943999999999</v>
      </c>
      <c r="X58">
        <v>5.3144400000000003</v>
      </c>
      <c r="Y58">
        <v>5.3207855999999998</v>
      </c>
      <c r="Z58">
        <v>5.3271312000000002</v>
      </c>
      <c r="AA58">
        <v>5.3334767999999997</v>
      </c>
      <c r="AB58">
        <v>5.3398224000000001</v>
      </c>
      <c r="AC58">
        <v>5.4201338999999997</v>
      </c>
      <c r="AD58">
        <v>5.5004454000000003</v>
      </c>
      <c r="AE58">
        <v>5.5807568999999999</v>
      </c>
      <c r="AF58">
        <v>5.6610683999999996</v>
      </c>
      <c r="AG58">
        <v>5.7413799000000001</v>
      </c>
      <c r="AH58">
        <v>5.7731079000000003</v>
      </c>
      <c r="AI58">
        <v>5.8048358999999996</v>
      </c>
      <c r="AJ58">
        <v>5.8365638999999998</v>
      </c>
      <c r="AK58">
        <v>5.8682919</v>
      </c>
      <c r="AL58">
        <v>5.9000199000000002</v>
      </c>
      <c r="AM58">
        <v>5.9504674199999998</v>
      </c>
      <c r="AN58">
        <v>6.0009149400000004</v>
      </c>
      <c r="AO58">
        <v>6.05136246</v>
      </c>
      <c r="AP58">
        <v>6.1018099799999996</v>
      </c>
      <c r="AQ58">
        <v>6.1522575000000002</v>
      </c>
      <c r="AR58">
        <v>6.2251129199999999</v>
      </c>
      <c r="AS58">
        <v>6.2979683399999997</v>
      </c>
      <c r="AT58">
        <v>6.3708237600000004</v>
      </c>
      <c r="AU58">
        <v>6.4436791800000002</v>
      </c>
      <c r="AV58">
        <v>6.5165346</v>
      </c>
      <c r="AW58">
        <v>6.5228008800000001</v>
      </c>
      <c r="AX58">
        <v>6.5290671600000003</v>
      </c>
      <c r="AY58">
        <v>6.5353334399999996</v>
      </c>
      <c r="AZ58">
        <v>6.5415997199999998</v>
      </c>
      <c r="BA58">
        <v>6.547866</v>
      </c>
      <c r="BB58">
        <v>6.5696789999999998</v>
      </c>
      <c r="BC58">
        <v>6.5914919999999997</v>
      </c>
      <c r="BD58">
        <v>6.6133050000000004</v>
      </c>
      <c r="BE58">
        <v>6.6351180000000003</v>
      </c>
      <c r="BF58">
        <v>6.6569310000000002</v>
      </c>
      <c r="BG58">
        <v>6.6894521999999998</v>
      </c>
      <c r="BH58">
        <v>6.7219734000000004</v>
      </c>
      <c r="BI58">
        <v>6.7544946000000001</v>
      </c>
      <c r="BJ58">
        <v>6.7870157999999998</v>
      </c>
      <c r="BK58">
        <v>6.8195370000000004</v>
      </c>
      <c r="BL58">
        <v>6.8667324000000001</v>
      </c>
      <c r="BM58">
        <v>6.9139277999999997</v>
      </c>
      <c r="BN58">
        <v>6.9611232000000003</v>
      </c>
      <c r="BO58">
        <v>7.0083186</v>
      </c>
      <c r="BP58">
        <v>7.0555139999999996</v>
      </c>
      <c r="BQ58">
        <v>7.1495081999999996</v>
      </c>
      <c r="BR58">
        <v>7.2435023999999997</v>
      </c>
      <c r="BS58">
        <v>7.3374965999999997</v>
      </c>
      <c r="BT58">
        <v>7.4314907999999997</v>
      </c>
      <c r="BU58">
        <v>7.5254849999999998</v>
      </c>
      <c r="BV58">
        <v>7.5484878000000002</v>
      </c>
      <c r="BW58">
        <v>7.5714905999999997</v>
      </c>
      <c r="BX58">
        <v>7.5944934000000002</v>
      </c>
      <c r="BY58">
        <v>7.6174961999999997</v>
      </c>
      <c r="BZ58">
        <v>7.6404990000000002</v>
      </c>
      <c r="CA58">
        <v>7.6797624000000004</v>
      </c>
      <c r="CB58">
        <v>7.7190257999999998</v>
      </c>
      <c r="CC58">
        <v>7.7582892000000001</v>
      </c>
      <c r="CD58">
        <v>7.7975526000000004</v>
      </c>
      <c r="CE58">
        <v>7.8368159999999998</v>
      </c>
      <c r="CF58">
        <v>7.8495071999999997</v>
      </c>
      <c r="CG58">
        <v>7.8621983999999996</v>
      </c>
      <c r="CH58">
        <v>7.8748896000000004</v>
      </c>
      <c r="CI58">
        <v>7.8875808000000003</v>
      </c>
      <c r="CJ58">
        <v>7.9002720000000002</v>
      </c>
      <c r="CK58">
        <v>8.2044642000000003</v>
      </c>
      <c r="CL58">
        <v>8.5086563999999996</v>
      </c>
      <c r="CM58">
        <v>8.8128486000000006</v>
      </c>
      <c r="CN58">
        <v>9.1170407999999998</v>
      </c>
      <c r="CO58">
        <v>9.4212330000000009</v>
      </c>
      <c r="CP58">
        <v>9.7246319999999997</v>
      </c>
      <c r="CQ58">
        <v>10.028031</v>
      </c>
      <c r="CR58">
        <v>10.331429999999999</v>
      </c>
      <c r="CS58">
        <v>10.634829</v>
      </c>
      <c r="CT58">
        <v>10.938228000000001</v>
      </c>
      <c r="CU58">
        <v>11.3756778</v>
      </c>
      <c r="CV58">
        <v>11.8131276</v>
      </c>
      <c r="CW58">
        <v>12.250577399999999</v>
      </c>
      <c r="CX58">
        <v>12.688027200000001</v>
      </c>
      <c r="CY58">
        <v>13.125477</v>
      </c>
    </row>
    <row r="59" spans="1:103">
      <c r="A59">
        <v>58</v>
      </c>
      <c r="B59" t="s">
        <v>8</v>
      </c>
      <c r="C59">
        <v>12</v>
      </c>
      <c r="D59">
        <v>4.5330983399999996</v>
      </c>
      <c r="E59">
        <v>4.5433702800000004</v>
      </c>
      <c r="F59">
        <v>4.5536422200000004</v>
      </c>
      <c r="G59">
        <v>4.5639141600000004</v>
      </c>
      <c r="H59">
        <v>4.5741861000000004</v>
      </c>
      <c r="I59">
        <v>4.5814835399999998</v>
      </c>
      <c r="J59">
        <v>4.5887809800000001</v>
      </c>
      <c r="K59">
        <v>4.5960784200000004</v>
      </c>
      <c r="L59">
        <v>4.6033758599999999</v>
      </c>
      <c r="M59">
        <v>4.6106733000000002</v>
      </c>
      <c r="N59">
        <v>4.6895173799999998</v>
      </c>
      <c r="O59">
        <v>4.7683614600000004</v>
      </c>
      <c r="P59">
        <v>4.84720554</v>
      </c>
      <c r="Q59">
        <v>4.9260496199999997</v>
      </c>
      <c r="R59">
        <v>5.0048937000000002</v>
      </c>
      <c r="S59">
        <v>5.0340041400000004</v>
      </c>
      <c r="T59">
        <v>5.0631145799999997</v>
      </c>
      <c r="U59">
        <v>5.0922250199999999</v>
      </c>
      <c r="V59">
        <v>5.1213354600000001</v>
      </c>
      <c r="W59">
        <v>5.1504459000000002</v>
      </c>
      <c r="X59">
        <v>5.1642872400000002</v>
      </c>
      <c r="Y59">
        <v>5.1781285800000001</v>
      </c>
      <c r="Z59">
        <v>5.19196992</v>
      </c>
      <c r="AA59">
        <v>5.2058112599999999</v>
      </c>
      <c r="AB59">
        <v>5.2196525999999999</v>
      </c>
      <c r="AC59">
        <v>5.2804513799999997</v>
      </c>
      <c r="AD59">
        <v>5.3412501600000004</v>
      </c>
      <c r="AE59">
        <v>5.4020489400000002</v>
      </c>
      <c r="AF59">
        <v>5.4628477200000001</v>
      </c>
      <c r="AG59">
        <v>5.5236464999999999</v>
      </c>
      <c r="AH59">
        <v>5.5334028599999998</v>
      </c>
      <c r="AI59">
        <v>5.5431592199999997</v>
      </c>
      <c r="AJ59">
        <v>5.5529155799999996</v>
      </c>
      <c r="AK59">
        <v>5.5626719400000004</v>
      </c>
      <c r="AL59">
        <v>5.5724283000000003</v>
      </c>
      <c r="AM59">
        <v>5.63774832</v>
      </c>
      <c r="AN59">
        <v>5.7030683399999997</v>
      </c>
      <c r="AO59">
        <v>5.7683883600000003</v>
      </c>
      <c r="AP59">
        <v>5.83370838</v>
      </c>
      <c r="AQ59">
        <v>5.8990283999999997</v>
      </c>
      <c r="AR59">
        <v>5.9355949199999998</v>
      </c>
      <c r="AS59">
        <v>5.9721614399999998</v>
      </c>
      <c r="AT59">
        <v>6.0087279599999999</v>
      </c>
      <c r="AU59">
        <v>6.0452944799999999</v>
      </c>
      <c r="AV59">
        <v>6.081861</v>
      </c>
      <c r="AW59">
        <v>6.08856354</v>
      </c>
      <c r="AX59">
        <v>6.09526608</v>
      </c>
      <c r="AY59">
        <v>6.1019686200000001</v>
      </c>
      <c r="AZ59">
        <v>6.1086711600000001</v>
      </c>
      <c r="BA59">
        <v>6.1153737000000001</v>
      </c>
      <c r="BB59">
        <v>6.1200932400000001</v>
      </c>
      <c r="BC59">
        <v>6.1248127800000001</v>
      </c>
      <c r="BD59">
        <v>6.12953232</v>
      </c>
      <c r="BE59">
        <v>6.13425186</v>
      </c>
      <c r="BF59">
        <v>6.1389714</v>
      </c>
      <c r="BG59">
        <v>6.1941384599999996</v>
      </c>
      <c r="BH59">
        <v>6.2493055200000001</v>
      </c>
      <c r="BI59">
        <v>6.3044725799999997</v>
      </c>
      <c r="BJ59">
        <v>6.3596396400000001</v>
      </c>
      <c r="BK59">
        <v>6.4148066999999998</v>
      </c>
      <c r="BL59">
        <v>6.4759227599999996</v>
      </c>
      <c r="BM59">
        <v>6.5370388200000002</v>
      </c>
      <c r="BN59">
        <v>6.5981548800000001</v>
      </c>
      <c r="BO59">
        <v>6.6592709399999999</v>
      </c>
      <c r="BP59">
        <v>6.7203869999999997</v>
      </c>
      <c r="BQ59">
        <v>6.7572707999999997</v>
      </c>
      <c r="BR59">
        <v>6.7941545999999997</v>
      </c>
      <c r="BS59">
        <v>6.8310383999999997</v>
      </c>
      <c r="BT59">
        <v>6.8679221999999998</v>
      </c>
      <c r="BU59">
        <v>6.9048059999999998</v>
      </c>
      <c r="BV59">
        <v>6.9186870000000003</v>
      </c>
      <c r="BW59">
        <v>6.9325679999999998</v>
      </c>
      <c r="BX59">
        <v>6.9464490000000003</v>
      </c>
      <c r="BY59">
        <v>6.9603299999999999</v>
      </c>
      <c r="BZ59">
        <v>6.9742110000000004</v>
      </c>
      <c r="CA59">
        <v>6.9990381599999996</v>
      </c>
      <c r="CB59">
        <v>7.0238653199999996</v>
      </c>
      <c r="CC59">
        <v>7.0486924799999997</v>
      </c>
      <c r="CD59">
        <v>7.0735196399999998</v>
      </c>
      <c r="CE59">
        <v>7.0983467999999998</v>
      </c>
      <c r="CF59">
        <v>7.1464940400000003</v>
      </c>
      <c r="CG59">
        <v>7.1946412799999999</v>
      </c>
      <c r="CH59">
        <v>7.2427885200000004</v>
      </c>
      <c r="CI59">
        <v>7.29093576</v>
      </c>
      <c r="CJ59">
        <v>7.3390829999999996</v>
      </c>
      <c r="CK59">
        <v>7.6317738000000004</v>
      </c>
      <c r="CL59">
        <v>7.9244646000000003</v>
      </c>
      <c r="CM59">
        <v>8.2171553999999993</v>
      </c>
      <c r="CN59">
        <v>8.5098462000000001</v>
      </c>
      <c r="CO59">
        <v>8.8025369999999992</v>
      </c>
      <c r="CP59">
        <v>8.9231034000000005</v>
      </c>
      <c r="CQ59">
        <v>9.0436698</v>
      </c>
      <c r="CR59">
        <v>9.1642361999999995</v>
      </c>
      <c r="CS59">
        <v>9.2848026000000008</v>
      </c>
      <c r="CT59">
        <v>9.4053690000000003</v>
      </c>
      <c r="CU59">
        <v>9.7853118000000094</v>
      </c>
      <c r="CV59">
        <v>10.165254600000001</v>
      </c>
      <c r="CW59">
        <v>10.545197399999999</v>
      </c>
      <c r="CX59">
        <v>10.9251402</v>
      </c>
      <c r="CY59">
        <v>11.305083</v>
      </c>
    </row>
    <row r="60" spans="1:103">
      <c r="A60">
        <v>59</v>
      </c>
      <c r="B60" t="s">
        <v>9</v>
      </c>
      <c r="C60">
        <v>1</v>
      </c>
      <c r="D60">
        <v>3.6750125969999999E-2</v>
      </c>
      <c r="E60">
        <v>3.7348178939999997E-2</v>
      </c>
      <c r="F60">
        <v>3.7946231910000003E-2</v>
      </c>
      <c r="G60">
        <v>3.8544284880000002E-2</v>
      </c>
      <c r="H60">
        <v>3.914233785E-2</v>
      </c>
      <c r="I60">
        <v>3.9740390819999999E-2</v>
      </c>
      <c r="J60">
        <v>4.0338443789999998E-2</v>
      </c>
      <c r="K60">
        <v>4.0936496760000003E-2</v>
      </c>
      <c r="L60">
        <v>4.1534549730000002E-2</v>
      </c>
      <c r="M60">
        <v>4.2132602700000001E-2</v>
      </c>
      <c r="N60">
        <v>4.2730655669999999E-2</v>
      </c>
      <c r="O60">
        <v>4.3328708639999998E-2</v>
      </c>
      <c r="P60">
        <v>4.3926761609999997E-2</v>
      </c>
      <c r="Q60">
        <v>4.4524814580000002E-2</v>
      </c>
      <c r="R60">
        <v>4.5122867550000001E-2</v>
      </c>
      <c r="S60">
        <v>4.572092052E-2</v>
      </c>
      <c r="T60">
        <v>4.6318973489999998E-2</v>
      </c>
      <c r="U60">
        <v>4.6917026459999997E-2</v>
      </c>
      <c r="V60">
        <v>4.7515079430000003E-2</v>
      </c>
      <c r="W60">
        <v>4.8113132400000001E-2</v>
      </c>
      <c r="X60">
        <v>4.871118537E-2</v>
      </c>
      <c r="Y60">
        <v>4.9309238339999999E-2</v>
      </c>
      <c r="Z60">
        <v>4.9907291309999997E-2</v>
      </c>
      <c r="AA60">
        <v>5.0505344280000003E-2</v>
      </c>
      <c r="AB60">
        <v>5.1103397250000002E-2</v>
      </c>
      <c r="AC60">
        <v>5.170145022E-2</v>
      </c>
      <c r="AD60">
        <v>5.2299503189999999E-2</v>
      </c>
      <c r="AE60">
        <v>5.2897556159999998E-2</v>
      </c>
      <c r="AF60">
        <v>5.3495609130000003E-2</v>
      </c>
      <c r="AG60">
        <v>5.4093662100000002E-2</v>
      </c>
      <c r="AH60">
        <v>5.4691715070000001E-2</v>
      </c>
      <c r="AI60">
        <v>5.5289768039999999E-2</v>
      </c>
      <c r="AJ60">
        <v>5.5887821009999998E-2</v>
      </c>
      <c r="AK60">
        <v>5.8216834680000003E-2</v>
      </c>
      <c r="AL60">
        <v>6.1411328699999997E-2</v>
      </c>
      <c r="AM60">
        <v>6.4605822719999997E-2</v>
      </c>
      <c r="AN60">
        <v>6.7800316740000005E-2</v>
      </c>
      <c r="AO60">
        <v>7.0994810759999999E-2</v>
      </c>
      <c r="AP60">
        <v>7.4189304780000007E-2</v>
      </c>
      <c r="AQ60">
        <v>7.73837988E-2</v>
      </c>
      <c r="AR60">
        <v>8.0578292819999994E-2</v>
      </c>
      <c r="AS60">
        <v>8.3772786840000002E-2</v>
      </c>
      <c r="AT60">
        <v>8.6967280859999996E-2</v>
      </c>
      <c r="AU60">
        <v>9.0161774880000004E-2</v>
      </c>
      <c r="AV60">
        <v>9.3356268899999997E-2</v>
      </c>
      <c r="AW60">
        <v>9.6550762920000005E-2</v>
      </c>
      <c r="AX60">
        <v>9.9745256939999999E-2</v>
      </c>
      <c r="AY60">
        <v>0.10293975096000001</v>
      </c>
      <c r="AZ60">
        <v>0.10613424498</v>
      </c>
      <c r="BA60">
        <v>0.10932873899999999</v>
      </c>
      <c r="BB60">
        <v>0.11252323302</v>
      </c>
      <c r="BC60">
        <v>0.11571772704</v>
      </c>
      <c r="BD60">
        <v>0.11891222106</v>
      </c>
      <c r="BE60">
        <v>0.12210671508</v>
      </c>
      <c r="BF60">
        <v>0.12530120910000001</v>
      </c>
      <c r="BG60">
        <v>0.12849570312</v>
      </c>
      <c r="BH60">
        <v>0.13169019713999999</v>
      </c>
      <c r="BI60">
        <v>0.13488469115999999</v>
      </c>
      <c r="BJ60">
        <v>0.13807918518000001</v>
      </c>
      <c r="BK60">
        <v>0.1412736792</v>
      </c>
      <c r="BL60">
        <v>0.14446817322</v>
      </c>
      <c r="BM60">
        <v>0.14766266723999999</v>
      </c>
      <c r="BN60">
        <v>0.15085716126000001</v>
      </c>
      <c r="BO60">
        <v>0.15405165528</v>
      </c>
      <c r="BP60">
        <v>0.1572461493</v>
      </c>
      <c r="BQ60">
        <v>0.16044064331999999</v>
      </c>
      <c r="BR60">
        <v>0.16292264544000001</v>
      </c>
      <c r="BS60">
        <v>0.16397966376000001</v>
      </c>
      <c r="BT60">
        <v>0.16503668208</v>
      </c>
      <c r="BU60">
        <v>0.16609370039999999</v>
      </c>
      <c r="BV60">
        <v>0.16715071872000001</v>
      </c>
      <c r="BW60">
        <v>0.16820773704</v>
      </c>
      <c r="BX60">
        <v>0.16926475535999999</v>
      </c>
      <c r="BY60">
        <v>0.17032177368000001</v>
      </c>
      <c r="BZ60">
        <v>0.171378792</v>
      </c>
      <c r="CA60">
        <v>0.17243581031999999</v>
      </c>
      <c r="CB60">
        <v>0.17349282864000001</v>
      </c>
      <c r="CC60">
        <v>0.17454984696</v>
      </c>
      <c r="CD60">
        <v>0.17560686528</v>
      </c>
      <c r="CE60">
        <v>0.17666388359999999</v>
      </c>
      <c r="CF60">
        <v>0.17772090192000001</v>
      </c>
      <c r="CG60">
        <v>0.17877792024</v>
      </c>
      <c r="CH60">
        <v>0.17983493855999999</v>
      </c>
      <c r="CI60">
        <v>0.18089195688000001</v>
      </c>
      <c r="CJ60">
        <v>0.1819489752</v>
      </c>
      <c r="CK60">
        <v>0.18300599351999999</v>
      </c>
      <c r="CL60">
        <v>0.18406301184000001</v>
      </c>
      <c r="CM60">
        <v>0.18512003016</v>
      </c>
      <c r="CN60">
        <v>0.18617704848</v>
      </c>
      <c r="CO60">
        <v>0.18723406679999999</v>
      </c>
      <c r="CP60">
        <v>0.18829108512000001</v>
      </c>
      <c r="CQ60">
        <v>0.18934810344</v>
      </c>
      <c r="CR60">
        <v>0.19040512175999999</v>
      </c>
      <c r="CS60">
        <v>0.19146214008000001</v>
      </c>
      <c r="CT60">
        <v>0.1925191584</v>
      </c>
      <c r="CU60">
        <v>0.19357617671999999</v>
      </c>
      <c r="CV60">
        <v>0.19463319504000001</v>
      </c>
      <c r="CW60">
        <v>0.19569021336</v>
      </c>
      <c r="CX60">
        <v>0.19674723168</v>
      </c>
      <c r="CY60">
        <v>0.19780424999999999</v>
      </c>
    </row>
    <row r="61" spans="1:103">
      <c r="A61">
        <v>60</v>
      </c>
      <c r="B61" t="s">
        <v>9</v>
      </c>
      <c r="C61">
        <v>2</v>
      </c>
      <c r="D61">
        <v>4.2013087290000001E-2</v>
      </c>
      <c r="E61">
        <v>4.3323116580000001E-2</v>
      </c>
      <c r="F61">
        <v>4.4633145870000002E-2</v>
      </c>
      <c r="G61">
        <v>4.5943175160000002E-2</v>
      </c>
      <c r="H61">
        <v>4.7253204450000003E-2</v>
      </c>
      <c r="I61">
        <v>4.8563233740000003E-2</v>
      </c>
      <c r="J61">
        <v>4.9873263029999997E-2</v>
      </c>
      <c r="K61">
        <v>5.1183292319999997E-2</v>
      </c>
      <c r="L61">
        <v>5.2493321609999997E-2</v>
      </c>
      <c r="M61">
        <v>5.3803350899999998E-2</v>
      </c>
      <c r="N61">
        <v>5.5113380189999998E-2</v>
      </c>
      <c r="O61">
        <v>5.6423409479999999E-2</v>
      </c>
      <c r="P61">
        <v>5.7733438769999999E-2</v>
      </c>
      <c r="Q61">
        <v>5.904346806E-2</v>
      </c>
      <c r="R61">
        <v>6.035349735E-2</v>
      </c>
      <c r="S61">
        <v>6.1663526640000001E-2</v>
      </c>
      <c r="T61">
        <v>6.2973555929999994E-2</v>
      </c>
      <c r="U61">
        <v>6.4283585219999995E-2</v>
      </c>
      <c r="V61">
        <v>6.5593614509999995E-2</v>
      </c>
      <c r="W61">
        <v>6.6903643799999996E-2</v>
      </c>
      <c r="X61">
        <v>6.8213673089999996E-2</v>
      </c>
      <c r="Y61">
        <v>6.9523702379999996E-2</v>
      </c>
      <c r="Z61">
        <v>7.0833731669999997E-2</v>
      </c>
      <c r="AA61">
        <v>7.2143760959999997E-2</v>
      </c>
      <c r="AB61">
        <v>7.3453790249999998E-2</v>
      </c>
      <c r="AC61">
        <v>7.4763819539999998E-2</v>
      </c>
      <c r="AD61">
        <v>7.6073848829999999E-2</v>
      </c>
      <c r="AE61">
        <v>7.7383878119999999E-2</v>
      </c>
      <c r="AF61">
        <v>7.869390741E-2</v>
      </c>
      <c r="AG61">
        <v>8.00039367E-2</v>
      </c>
      <c r="AH61">
        <v>8.1313965990000001E-2</v>
      </c>
      <c r="AI61">
        <v>8.2623995280000001E-2</v>
      </c>
      <c r="AJ61">
        <v>8.3934024570000001E-2</v>
      </c>
      <c r="AK61">
        <v>8.580199074E-2</v>
      </c>
      <c r="AL61">
        <v>8.7948925349999998E-2</v>
      </c>
      <c r="AM61">
        <v>9.0095859959999997E-2</v>
      </c>
      <c r="AN61">
        <v>9.2242794569999995E-2</v>
      </c>
      <c r="AO61">
        <v>9.4389729180000007E-2</v>
      </c>
      <c r="AP61">
        <v>9.6536663790000005E-2</v>
      </c>
      <c r="AQ61">
        <v>9.8683598400000003E-2</v>
      </c>
      <c r="AR61">
        <v>0.10083053301</v>
      </c>
      <c r="AS61">
        <v>0.10297746762</v>
      </c>
      <c r="AT61">
        <v>0.10512440223</v>
      </c>
      <c r="AU61">
        <v>0.10727133684</v>
      </c>
      <c r="AV61">
        <v>0.10941827144999999</v>
      </c>
      <c r="AW61">
        <v>0.11156520606000001</v>
      </c>
      <c r="AX61">
        <v>0.11371214067</v>
      </c>
      <c r="AY61">
        <v>0.11585907528</v>
      </c>
      <c r="AZ61">
        <v>0.11800600989</v>
      </c>
      <c r="BA61">
        <v>0.1201529445</v>
      </c>
      <c r="BB61">
        <v>0.12229987911</v>
      </c>
      <c r="BC61">
        <v>0.12444681371999999</v>
      </c>
      <c r="BD61">
        <v>0.12659374833000001</v>
      </c>
      <c r="BE61">
        <v>0.12874068293999999</v>
      </c>
      <c r="BF61">
        <v>0.13088761755</v>
      </c>
      <c r="BG61">
        <v>0.13303455216000001</v>
      </c>
      <c r="BH61">
        <v>0.13518148677</v>
      </c>
      <c r="BI61">
        <v>0.13732842138000001</v>
      </c>
      <c r="BJ61">
        <v>0.13947535598999999</v>
      </c>
      <c r="BK61">
        <v>0.14162229060000001</v>
      </c>
      <c r="BL61">
        <v>0.14376922520999999</v>
      </c>
      <c r="BM61">
        <v>0.14591615982</v>
      </c>
      <c r="BN61">
        <v>0.14806309442999999</v>
      </c>
      <c r="BO61">
        <v>0.15021002904</v>
      </c>
      <c r="BP61">
        <v>0.15235696365000001</v>
      </c>
      <c r="BQ61">
        <v>0.15450389825999999</v>
      </c>
      <c r="BR61">
        <v>0.15765139517999999</v>
      </c>
      <c r="BS61">
        <v>0.16280001672</v>
      </c>
      <c r="BT61">
        <v>0.16794863826</v>
      </c>
      <c r="BU61">
        <v>0.17309725979999999</v>
      </c>
      <c r="BV61">
        <v>0.17824588134</v>
      </c>
      <c r="BW61">
        <v>0.18339450288</v>
      </c>
      <c r="BX61">
        <v>0.18854312442000001</v>
      </c>
      <c r="BY61">
        <v>0.19369174595999999</v>
      </c>
      <c r="BZ61">
        <v>0.1988403675</v>
      </c>
      <c r="CA61">
        <v>0.20398898904000001</v>
      </c>
      <c r="CB61">
        <v>0.20913761057999999</v>
      </c>
      <c r="CC61">
        <v>0.21428623212</v>
      </c>
      <c r="CD61">
        <v>0.21943485366000001</v>
      </c>
      <c r="CE61">
        <v>0.22458347519999999</v>
      </c>
      <c r="CF61">
        <v>0.22973209674</v>
      </c>
      <c r="CG61">
        <v>0.23488071828000001</v>
      </c>
      <c r="CH61">
        <v>0.24002933981999999</v>
      </c>
      <c r="CI61">
        <v>0.24517796136</v>
      </c>
      <c r="CJ61">
        <v>0.25032658289999998</v>
      </c>
      <c r="CK61">
        <v>0.25547520443999999</v>
      </c>
      <c r="CL61">
        <v>0.26062382598</v>
      </c>
      <c r="CM61">
        <v>0.26577244752000001</v>
      </c>
      <c r="CN61">
        <v>0.27092106906000002</v>
      </c>
      <c r="CO61">
        <v>0.27606969059999997</v>
      </c>
      <c r="CP61">
        <v>0.28121831213999998</v>
      </c>
      <c r="CQ61">
        <v>0.28636693367999999</v>
      </c>
      <c r="CR61">
        <v>0.29151555522</v>
      </c>
      <c r="CS61">
        <v>0.29666417676000001</v>
      </c>
      <c r="CT61">
        <v>0.30181279830000002</v>
      </c>
      <c r="CU61">
        <v>0.30696141984000003</v>
      </c>
      <c r="CV61">
        <v>0.31211004137999998</v>
      </c>
      <c r="CW61">
        <v>0.31725866291999999</v>
      </c>
      <c r="CX61">
        <v>0.32240728446</v>
      </c>
      <c r="CY61">
        <v>0.32755590600000001</v>
      </c>
    </row>
    <row r="62" spans="1:103">
      <c r="A62">
        <v>61</v>
      </c>
      <c r="B62" t="s">
        <v>9</v>
      </c>
      <c r="C62">
        <v>3</v>
      </c>
      <c r="D62">
        <v>5.753365152E-2</v>
      </c>
      <c r="E62">
        <v>6.9969917039999996E-2</v>
      </c>
      <c r="F62">
        <v>8.2406182559999999E-2</v>
      </c>
      <c r="G62">
        <v>9.4842448080000002E-2</v>
      </c>
      <c r="H62">
        <v>0.10727871360000001</v>
      </c>
      <c r="I62">
        <v>0.11971497912</v>
      </c>
      <c r="J62">
        <v>0.13215124464</v>
      </c>
      <c r="K62">
        <v>0.14458751015999999</v>
      </c>
      <c r="L62">
        <v>0.15702377568000001</v>
      </c>
      <c r="M62">
        <v>0.16946004119999999</v>
      </c>
      <c r="N62">
        <v>0.18189630672000001</v>
      </c>
      <c r="O62">
        <v>0.19433257224</v>
      </c>
      <c r="P62">
        <v>0.20676883775999999</v>
      </c>
      <c r="Q62">
        <v>0.21920510328000001</v>
      </c>
      <c r="R62">
        <v>0.2316413688</v>
      </c>
      <c r="S62">
        <v>0.24407763431999999</v>
      </c>
      <c r="T62">
        <v>0.25651389984</v>
      </c>
      <c r="U62">
        <v>0.26895016535999999</v>
      </c>
      <c r="V62">
        <v>0.28138643087999998</v>
      </c>
      <c r="W62">
        <v>0.29382269640000003</v>
      </c>
      <c r="X62">
        <v>0.30625896192000002</v>
      </c>
      <c r="Y62">
        <v>0.31869522744000001</v>
      </c>
      <c r="Z62">
        <v>0.33113149296</v>
      </c>
      <c r="AA62">
        <v>0.34356775847999999</v>
      </c>
      <c r="AB62">
        <v>0.35600402399999997</v>
      </c>
      <c r="AC62">
        <v>0.36844028952000002</v>
      </c>
      <c r="AD62">
        <v>0.38087655504000001</v>
      </c>
      <c r="AE62">
        <v>0.39331282056</v>
      </c>
      <c r="AF62">
        <v>0.40574908607999999</v>
      </c>
      <c r="AG62">
        <v>0.41818535159999998</v>
      </c>
      <c r="AH62">
        <v>0.43062161712000002</v>
      </c>
      <c r="AI62">
        <v>0.44305788264000001</v>
      </c>
      <c r="AJ62">
        <v>0.45549414816</v>
      </c>
      <c r="AK62">
        <v>0.46414439076000003</v>
      </c>
      <c r="AL62">
        <v>0.47090162190000001</v>
      </c>
      <c r="AM62">
        <v>0.47765885304</v>
      </c>
      <c r="AN62">
        <v>0.48441608417999998</v>
      </c>
      <c r="AO62">
        <v>0.49117331532000003</v>
      </c>
      <c r="AP62">
        <v>0.49793054646000001</v>
      </c>
      <c r="AQ62">
        <v>0.50468777760000005</v>
      </c>
      <c r="AR62">
        <v>0.51144500873999998</v>
      </c>
      <c r="AS62">
        <v>0.51820223988000003</v>
      </c>
      <c r="AT62">
        <v>0.52495947101999996</v>
      </c>
      <c r="AU62">
        <v>0.53171670216</v>
      </c>
      <c r="AV62">
        <v>0.53847393330000004</v>
      </c>
      <c r="AW62">
        <v>0.54523116443999997</v>
      </c>
      <c r="AX62">
        <v>0.55198839558000001</v>
      </c>
      <c r="AY62">
        <v>0.55874562672000005</v>
      </c>
      <c r="AZ62">
        <v>0.56550285785999999</v>
      </c>
      <c r="BA62">
        <v>0.57226008900000003</v>
      </c>
      <c r="BB62">
        <v>0.57901732013999996</v>
      </c>
      <c r="BC62">
        <v>0.58577455128</v>
      </c>
      <c r="BD62">
        <v>0.59253178242000004</v>
      </c>
      <c r="BE62">
        <v>0.59928901355999997</v>
      </c>
      <c r="BF62">
        <v>0.60604624470000001</v>
      </c>
      <c r="BG62">
        <v>0.61280347583999994</v>
      </c>
      <c r="BH62">
        <v>0.61956070697999999</v>
      </c>
      <c r="BI62">
        <v>0.62631793812000003</v>
      </c>
      <c r="BJ62">
        <v>0.63307516925999996</v>
      </c>
      <c r="BK62">
        <v>0.6398324004</v>
      </c>
      <c r="BL62">
        <v>0.64658963154000004</v>
      </c>
      <c r="BM62">
        <v>0.65334686267999997</v>
      </c>
      <c r="BN62">
        <v>0.66010409382000002</v>
      </c>
      <c r="BO62">
        <v>0.66686132495999995</v>
      </c>
      <c r="BP62">
        <v>0.67361855609999999</v>
      </c>
      <c r="BQ62">
        <v>0.68037578724000003</v>
      </c>
      <c r="BR62">
        <v>0.68556097530000004</v>
      </c>
      <c r="BS62">
        <v>0.68760207719999999</v>
      </c>
      <c r="BT62">
        <v>0.68964317909999995</v>
      </c>
      <c r="BU62">
        <v>0.69168428100000001</v>
      </c>
      <c r="BV62">
        <v>0.69372538289999996</v>
      </c>
      <c r="BW62">
        <v>0.69576648480000003</v>
      </c>
      <c r="BX62">
        <v>0.69780758669999998</v>
      </c>
      <c r="BY62">
        <v>0.69984868860000005</v>
      </c>
      <c r="BZ62">
        <v>0.7018897905</v>
      </c>
      <c r="CA62">
        <v>0.70393089239999995</v>
      </c>
      <c r="CB62">
        <v>0.70597199430000002</v>
      </c>
      <c r="CC62">
        <v>0.70801309619999997</v>
      </c>
      <c r="CD62">
        <v>0.71005419810000003</v>
      </c>
      <c r="CE62">
        <v>0.71209529999999999</v>
      </c>
      <c r="CF62">
        <v>0.71413640190000005</v>
      </c>
      <c r="CG62">
        <v>0.7161775038</v>
      </c>
      <c r="CH62">
        <v>0.71821860569999996</v>
      </c>
      <c r="CI62">
        <v>0.72025970760000002</v>
      </c>
      <c r="CJ62">
        <v>0.72230080949999997</v>
      </c>
      <c r="CK62">
        <v>0.72434191140000004</v>
      </c>
      <c r="CL62">
        <v>0.72638301329999999</v>
      </c>
      <c r="CM62">
        <v>0.72842411520000006</v>
      </c>
      <c r="CN62">
        <v>0.73046521710000001</v>
      </c>
      <c r="CO62">
        <v>0.73250631899999996</v>
      </c>
      <c r="CP62">
        <v>0.73454742090000003</v>
      </c>
      <c r="CQ62">
        <v>0.73658852279999998</v>
      </c>
      <c r="CR62">
        <v>0.73862962470000004</v>
      </c>
      <c r="CS62">
        <v>0.7406707266</v>
      </c>
      <c r="CT62">
        <v>0.74271182849999995</v>
      </c>
      <c r="CU62">
        <v>0.74475293040000001</v>
      </c>
      <c r="CV62">
        <v>0.74679403229999997</v>
      </c>
      <c r="CW62">
        <v>0.74883513420000003</v>
      </c>
      <c r="CX62">
        <v>0.75087623609999998</v>
      </c>
      <c r="CY62">
        <v>0.75291733800000005</v>
      </c>
    </row>
    <row r="63" spans="1:103">
      <c r="A63">
        <v>62</v>
      </c>
      <c r="B63" t="s">
        <v>9</v>
      </c>
      <c r="C63">
        <v>4</v>
      </c>
      <c r="D63">
        <v>0.12881054403</v>
      </c>
      <c r="E63">
        <v>0.13779633006</v>
      </c>
      <c r="F63">
        <v>0.14678211609</v>
      </c>
      <c r="G63">
        <v>0.15576790212</v>
      </c>
      <c r="H63">
        <v>0.16475368814999999</v>
      </c>
      <c r="I63">
        <v>0.17373947417999999</v>
      </c>
      <c r="J63">
        <v>0.18272526020999999</v>
      </c>
      <c r="K63">
        <v>0.19171104623999999</v>
      </c>
      <c r="L63">
        <v>0.20069683226999999</v>
      </c>
      <c r="M63">
        <v>0.20968261830000001</v>
      </c>
      <c r="N63">
        <v>0.21866840433000001</v>
      </c>
      <c r="O63">
        <v>0.22765419036000001</v>
      </c>
      <c r="P63">
        <v>0.23663997639000001</v>
      </c>
      <c r="Q63">
        <v>0.24562576242</v>
      </c>
      <c r="R63">
        <v>0.25461154845</v>
      </c>
      <c r="S63">
        <v>0.26359733448</v>
      </c>
      <c r="T63">
        <v>0.27258312051</v>
      </c>
      <c r="U63">
        <v>0.28156890654</v>
      </c>
      <c r="V63">
        <v>0.29055469256999999</v>
      </c>
      <c r="W63">
        <v>0.29954047859999999</v>
      </c>
      <c r="X63">
        <v>0.30852626462999999</v>
      </c>
      <c r="Y63">
        <v>0.31751205065999999</v>
      </c>
      <c r="Z63">
        <v>0.32649783668999999</v>
      </c>
      <c r="AA63">
        <v>0.33548362271999999</v>
      </c>
      <c r="AB63">
        <v>0.34446940874999998</v>
      </c>
      <c r="AC63">
        <v>0.35345519477999998</v>
      </c>
      <c r="AD63">
        <v>0.36244098080999998</v>
      </c>
      <c r="AE63">
        <v>0.37142676683999998</v>
      </c>
      <c r="AF63">
        <v>0.38041255286999998</v>
      </c>
      <c r="AG63">
        <v>0.38939833889999997</v>
      </c>
      <c r="AH63">
        <v>0.39838412493000003</v>
      </c>
      <c r="AI63">
        <v>0.40736991096000003</v>
      </c>
      <c r="AJ63">
        <v>0.41635569699000002</v>
      </c>
      <c r="AK63">
        <v>0.42295561673999998</v>
      </c>
      <c r="AL63">
        <v>0.42836260334999998</v>
      </c>
      <c r="AM63">
        <v>0.43376958995999998</v>
      </c>
      <c r="AN63">
        <v>0.43917657656999998</v>
      </c>
      <c r="AO63">
        <v>0.44458356317999997</v>
      </c>
      <c r="AP63">
        <v>0.44999054979000003</v>
      </c>
      <c r="AQ63">
        <v>0.45539753640000002</v>
      </c>
      <c r="AR63">
        <v>0.46080452301000002</v>
      </c>
      <c r="AS63">
        <v>0.46621150962000002</v>
      </c>
      <c r="AT63">
        <v>0.47161849623000002</v>
      </c>
      <c r="AU63">
        <v>0.47702548284000001</v>
      </c>
      <c r="AV63">
        <v>0.48243246945000001</v>
      </c>
      <c r="AW63">
        <v>0.48783945606000001</v>
      </c>
      <c r="AX63">
        <v>0.49324644267000001</v>
      </c>
      <c r="AY63">
        <v>0.49865342928</v>
      </c>
      <c r="AZ63">
        <v>0.50406041588999995</v>
      </c>
      <c r="BA63">
        <v>0.5094674025</v>
      </c>
      <c r="BB63">
        <v>0.51487438911000005</v>
      </c>
      <c r="BC63">
        <v>0.52028137571999999</v>
      </c>
      <c r="BD63">
        <v>0.52568836233000005</v>
      </c>
      <c r="BE63">
        <v>0.53109534893999999</v>
      </c>
      <c r="BF63">
        <v>0.53650233555000004</v>
      </c>
      <c r="BG63">
        <v>0.54190932215999998</v>
      </c>
      <c r="BH63">
        <v>0.54731630877000004</v>
      </c>
      <c r="BI63">
        <v>0.55272329537999998</v>
      </c>
      <c r="BJ63">
        <v>0.55813028199000003</v>
      </c>
      <c r="BK63">
        <v>0.56353726859999997</v>
      </c>
      <c r="BL63">
        <v>0.56894425521000003</v>
      </c>
      <c r="BM63">
        <v>0.57435124181999997</v>
      </c>
      <c r="BN63">
        <v>0.57975822843000002</v>
      </c>
      <c r="BO63">
        <v>0.58516521503999996</v>
      </c>
      <c r="BP63">
        <v>0.59057220165000002</v>
      </c>
      <c r="BQ63">
        <v>0.59597918825999996</v>
      </c>
      <c r="BR63">
        <v>0.60345343253999995</v>
      </c>
      <c r="BS63">
        <v>0.61506219216000002</v>
      </c>
      <c r="BT63">
        <v>0.62667095177999999</v>
      </c>
      <c r="BU63">
        <v>0.63827971139999995</v>
      </c>
      <c r="BV63">
        <v>0.64988847102000002</v>
      </c>
      <c r="BW63">
        <v>0.66149723063999999</v>
      </c>
      <c r="BX63">
        <v>0.67310599025999995</v>
      </c>
      <c r="BY63">
        <v>0.68471474988000003</v>
      </c>
      <c r="BZ63">
        <v>0.69632350949999999</v>
      </c>
      <c r="CA63">
        <v>0.70793226911999996</v>
      </c>
      <c r="CB63">
        <v>0.71954102874000003</v>
      </c>
      <c r="CC63">
        <v>0.73114978836</v>
      </c>
      <c r="CD63">
        <v>0.74275854797999996</v>
      </c>
      <c r="CE63">
        <v>0.75436730760000004</v>
      </c>
      <c r="CF63">
        <v>0.76597606722</v>
      </c>
      <c r="CG63">
        <v>0.77758482683999997</v>
      </c>
      <c r="CH63">
        <v>0.78919358646000004</v>
      </c>
      <c r="CI63">
        <v>0.80080234608</v>
      </c>
      <c r="CJ63">
        <v>0.81241110569999997</v>
      </c>
      <c r="CK63">
        <v>0.82401986532000004</v>
      </c>
      <c r="CL63">
        <v>0.83562862494000001</v>
      </c>
      <c r="CM63">
        <v>0.84723738455999997</v>
      </c>
      <c r="CN63">
        <v>0.85884614418000005</v>
      </c>
      <c r="CO63">
        <v>0.87045490380000001</v>
      </c>
      <c r="CP63">
        <v>0.88206366341999998</v>
      </c>
      <c r="CQ63">
        <v>0.89367242304000005</v>
      </c>
      <c r="CR63">
        <v>0.90528118266000002</v>
      </c>
      <c r="CS63">
        <v>0.91688994227999998</v>
      </c>
      <c r="CT63">
        <v>0.92849870189999995</v>
      </c>
      <c r="CU63">
        <v>0.94010746152000002</v>
      </c>
      <c r="CV63">
        <v>0.95171622113999998</v>
      </c>
      <c r="CW63">
        <v>0.96332498075999995</v>
      </c>
      <c r="CX63">
        <v>0.97493374038000002</v>
      </c>
      <c r="CY63">
        <v>0.98654249999999999</v>
      </c>
    </row>
    <row r="64" spans="1:103">
      <c r="A64">
        <v>63</v>
      </c>
      <c r="B64" t="s">
        <v>9</v>
      </c>
      <c r="C64">
        <v>5</v>
      </c>
      <c r="D64">
        <v>0.42143509200000001</v>
      </c>
      <c r="E64">
        <v>0.42912119999999998</v>
      </c>
      <c r="F64">
        <v>0.43680730800000001</v>
      </c>
      <c r="G64">
        <v>0.44449341599999997</v>
      </c>
      <c r="H64">
        <v>0.452179524</v>
      </c>
      <c r="I64">
        <v>0.45986563200000002</v>
      </c>
      <c r="J64">
        <v>0.46755173999999999</v>
      </c>
      <c r="K64">
        <v>0.47523784800000002</v>
      </c>
      <c r="L64">
        <v>0.48292395599999999</v>
      </c>
      <c r="M64">
        <v>0.49061006400000001</v>
      </c>
      <c r="N64">
        <v>0.49829617199999998</v>
      </c>
      <c r="O64">
        <v>0.50598228000000001</v>
      </c>
      <c r="P64">
        <v>0.51366838800000003</v>
      </c>
      <c r="Q64">
        <v>0.52135449599999995</v>
      </c>
      <c r="R64">
        <v>0.52904060399999997</v>
      </c>
      <c r="S64">
        <v>0.53672671199999999</v>
      </c>
      <c r="T64">
        <v>0.54441282000000002</v>
      </c>
      <c r="U64">
        <v>0.55209892800000004</v>
      </c>
      <c r="V64">
        <v>0.55978503599999996</v>
      </c>
      <c r="W64">
        <v>0.56747114399999998</v>
      </c>
      <c r="X64">
        <v>0.57515725200000001</v>
      </c>
      <c r="Y64">
        <v>0.58284336000000003</v>
      </c>
      <c r="Z64">
        <v>0.59052946799999995</v>
      </c>
      <c r="AA64">
        <v>0.59821557599999997</v>
      </c>
      <c r="AB64">
        <v>0.605901684</v>
      </c>
      <c r="AC64">
        <v>0.61358779200000002</v>
      </c>
      <c r="AD64">
        <v>0.62127390000000005</v>
      </c>
      <c r="AE64">
        <v>0.62896000799999996</v>
      </c>
      <c r="AF64">
        <v>0.63664611599999998</v>
      </c>
      <c r="AG64">
        <v>0.64433222400000001</v>
      </c>
      <c r="AH64">
        <v>0.65201833200000003</v>
      </c>
      <c r="AI64">
        <v>0.65970443999999995</v>
      </c>
      <c r="AJ64">
        <v>0.66739054799999997</v>
      </c>
      <c r="AK64">
        <v>0.67089550050000002</v>
      </c>
      <c r="AL64">
        <v>0.67230987524999997</v>
      </c>
      <c r="AM64">
        <v>0.67372425000000002</v>
      </c>
      <c r="AN64">
        <v>0.67513862474999997</v>
      </c>
      <c r="AO64">
        <v>0.67655299950000003</v>
      </c>
      <c r="AP64">
        <v>0.67796737424999998</v>
      </c>
      <c r="AQ64">
        <v>0.67938174900000003</v>
      </c>
      <c r="AR64">
        <v>0.68079612374999998</v>
      </c>
      <c r="AS64">
        <v>0.68221049850000004</v>
      </c>
      <c r="AT64">
        <v>0.68362487324999999</v>
      </c>
      <c r="AU64">
        <v>0.68503924800000005</v>
      </c>
      <c r="AV64">
        <v>0.68645362274999999</v>
      </c>
      <c r="AW64">
        <v>0.68786799750000005</v>
      </c>
      <c r="AX64">
        <v>0.68928237225</v>
      </c>
      <c r="AY64">
        <v>0.69069674700000006</v>
      </c>
      <c r="AZ64">
        <v>0.69211112175</v>
      </c>
      <c r="BA64">
        <v>0.69352549649999995</v>
      </c>
      <c r="BB64">
        <v>0.69493987125000001</v>
      </c>
      <c r="BC64">
        <v>0.69635424599999995</v>
      </c>
      <c r="BD64">
        <v>0.69776862075000001</v>
      </c>
      <c r="BE64">
        <v>0.69918299549999996</v>
      </c>
      <c r="BF64">
        <v>0.70059737025000002</v>
      </c>
      <c r="BG64">
        <v>0.70201174499999996</v>
      </c>
      <c r="BH64">
        <v>0.70342611975000002</v>
      </c>
      <c r="BI64">
        <v>0.70484049449999997</v>
      </c>
      <c r="BJ64">
        <v>0.70625486925000003</v>
      </c>
      <c r="BK64">
        <v>0.70766924399999998</v>
      </c>
      <c r="BL64">
        <v>0.70908361875000003</v>
      </c>
      <c r="BM64">
        <v>0.71049799349999998</v>
      </c>
      <c r="BN64">
        <v>0.71191236825000004</v>
      </c>
      <c r="BO64">
        <v>0.71332674299999999</v>
      </c>
      <c r="BP64">
        <v>0.71474111775000004</v>
      </c>
      <c r="BQ64">
        <v>0.71615549249999999</v>
      </c>
      <c r="BR64">
        <v>0.72312647120999995</v>
      </c>
      <c r="BS64">
        <v>0.74121065783999995</v>
      </c>
      <c r="BT64">
        <v>0.75929484446999995</v>
      </c>
      <c r="BU64">
        <v>0.77737903109999995</v>
      </c>
      <c r="BV64">
        <v>0.79546321772999995</v>
      </c>
      <c r="BW64">
        <v>0.81354740435999995</v>
      </c>
      <c r="BX64">
        <v>0.83163159098999995</v>
      </c>
      <c r="BY64">
        <v>0.84971577761999995</v>
      </c>
      <c r="BZ64">
        <v>0.86779996425000006</v>
      </c>
      <c r="CA64">
        <v>0.88588415088000005</v>
      </c>
      <c r="CB64">
        <v>0.90396833751000005</v>
      </c>
      <c r="CC64">
        <v>0.92205252414000005</v>
      </c>
      <c r="CD64">
        <v>0.94013671077000005</v>
      </c>
      <c r="CE64">
        <v>0.95822089740000005</v>
      </c>
      <c r="CF64">
        <v>0.97630508403000005</v>
      </c>
      <c r="CG64">
        <v>0.99438927066000005</v>
      </c>
      <c r="CH64">
        <v>1.01247345729</v>
      </c>
      <c r="CI64">
        <v>1.0305576439199999</v>
      </c>
      <c r="CJ64">
        <v>1.04864183055</v>
      </c>
      <c r="CK64">
        <v>1.0667260171799999</v>
      </c>
      <c r="CL64">
        <v>1.08481020381</v>
      </c>
      <c r="CM64">
        <v>1.1028943904399999</v>
      </c>
      <c r="CN64">
        <v>1.12097857707</v>
      </c>
      <c r="CO64">
        <v>1.1390627636999999</v>
      </c>
      <c r="CP64">
        <v>1.15714695033</v>
      </c>
      <c r="CQ64">
        <v>1.1752311369599999</v>
      </c>
      <c r="CR64">
        <v>1.19331532359</v>
      </c>
      <c r="CS64">
        <v>1.2113995102199999</v>
      </c>
      <c r="CT64">
        <v>1.22948369685</v>
      </c>
      <c r="CU64">
        <v>1.2475678834799999</v>
      </c>
      <c r="CV64">
        <v>1.26565207011</v>
      </c>
      <c r="CW64">
        <v>1.2837362567399999</v>
      </c>
      <c r="CX64">
        <v>1.30182044337</v>
      </c>
      <c r="CY64">
        <v>1.3199046299999999</v>
      </c>
    </row>
    <row r="65" spans="1:103">
      <c r="A65">
        <v>64</v>
      </c>
      <c r="B65" t="s">
        <v>9</v>
      </c>
      <c r="C65">
        <v>6</v>
      </c>
      <c r="D65">
        <v>0.38623156722000002</v>
      </c>
      <c r="E65">
        <v>0.39461834843999999</v>
      </c>
      <c r="F65">
        <v>0.40300512966000002</v>
      </c>
      <c r="G65">
        <v>0.41139191087999999</v>
      </c>
      <c r="H65">
        <v>0.41977869210000002</v>
      </c>
      <c r="I65">
        <v>0.42816547331999999</v>
      </c>
      <c r="J65">
        <v>0.43655225454000002</v>
      </c>
      <c r="K65">
        <v>0.44493903575999999</v>
      </c>
      <c r="L65">
        <v>0.45332581698000002</v>
      </c>
      <c r="M65">
        <v>0.46171259819999999</v>
      </c>
      <c r="N65">
        <v>0.47009937942000002</v>
      </c>
      <c r="O65">
        <v>0.47848616063999999</v>
      </c>
      <c r="P65">
        <v>0.48687294186000002</v>
      </c>
      <c r="Q65">
        <v>0.49525972307999999</v>
      </c>
      <c r="R65">
        <v>0.50364650430000002</v>
      </c>
      <c r="S65">
        <v>0.51203328552000005</v>
      </c>
      <c r="T65">
        <v>0.52042006673999996</v>
      </c>
      <c r="U65">
        <v>0.52880684795999999</v>
      </c>
      <c r="V65">
        <v>0.53719362918000002</v>
      </c>
      <c r="W65">
        <v>0.54558041040000005</v>
      </c>
      <c r="X65">
        <v>0.55396719161999997</v>
      </c>
      <c r="Y65">
        <v>0.56235397283999999</v>
      </c>
      <c r="Z65">
        <v>0.57074075406000002</v>
      </c>
      <c r="AA65">
        <v>0.57912753528000005</v>
      </c>
      <c r="AB65">
        <v>0.58751431649999997</v>
      </c>
      <c r="AC65">
        <v>0.59590109771999999</v>
      </c>
      <c r="AD65">
        <v>0.60428787894000002</v>
      </c>
      <c r="AE65">
        <v>0.61267466016000005</v>
      </c>
      <c r="AF65">
        <v>0.62106144137999997</v>
      </c>
      <c r="AG65">
        <v>0.6294482226</v>
      </c>
      <c r="AH65">
        <v>0.63783500382000002</v>
      </c>
      <c r="AI65">
        <v>0.64622178504000005</v>
      </c>
      <c r="AJ65">
        <v>0.65460856625999997</v>
      </c>
      <c r="AK65">
        <v>0.65928523380000004</v>
      </c>
      <c r="AL65">
        <v>0.66210684450000001</v>
      </c>
      <c r="AM65">
        <v>0.66492845519999999</v>
      </c>
      <c r="AN65">
        <v>0.66775006589999997</v>
      </c>
      <c r="AO65">
        <v>0.67057167660000006</v>
      </c>
      <c r="AP65">
        <v>0.67339328730000003</v>
      </c>
      <c r="AQ65">
        <v>0.67621489800000001</v>
      </c>
      <c r="AR65">
        <v>0.67903650869999999</v>
      </c>
      <c r="AS65">
        <v>0.68185811939999996</v>
      </c>
      <c r="AT65">
        <v>0.68467973010000005</v>
      </c>
      <c r="AU65">
        <v>0.68750134080000003</v>
      </c>
      <c r="AV65">
        <v>0.6903229515</v>
      </c>
      <c r="AW65">
        <v>0.69314456219999998</v>
      </c>
      <c r="AX65">
        <v>0.69596617289999996</v>
      </c>
      <c r="AY65">
        <v>0.69878778360000005</v>
      </c>
      <c r="AZ65">
        <v>0.70160939430000002</v>
      </c>
      <c r="BA65">
        <v>0.704431005</v>
      </c>
      <c r="BB65">
        <v>0.70725261569999998</v>
      </c>
      <c r="BC65">
        <v>0.71007422639999995</v>
      </c>
      <c r="BD65">
        <v>0.71289583710000004</v>
      </c>
      <c r="BE65">
        <v>0.71571744780000002</v>
      </c>
      <c r="BF65">
        <v>0.71853905849999999</v>
      </c>
      <c r="BG65">
        <v>0.72136066919999997</v>
      </c>
      <c r="BH65">
        <v>0.72418227989999995</v>
      </c>
      <c r="BI65">
        <v>0.72700389060000004</v>
      </c>
      <c r="BJ65">
        <v>0.72982550130000001</v>
      </c>
      <c r="BK65">
        <v>0.73264711199999999</v>
      </c>
      <c r="BL65">
        <v>0.73546872269999997</v>
      </c>
      <c r="BM65">
        <v>0.73829033340000005</v>
      </c>
      <c r="BN65">
        <v>0.74111194410000003</v>
      </c>
      <c r="BO65">
        <v>0.74393355480000001</v>
      </c>
      <c r="BP65">
        <v>0.74675516549999998</v>
      </c>
      <c r="BQ65">
        <v>0.74957677619999996</v>
      </c>
      <c r="BR65">
        <v>0.75802792559999999</v>
      </c>
      <c r="BS65">
        <v>0.77773815239999999</v>
      </c>
      <c r="BT65">
        <v>0.7974483792</v>
      </c>
      <c r="BU65">
        <v>0.81715860600000001</v>
      </c>
      <c r="BV65">
        <v>0.83686883280000002</v>
      </c>
      <c r="BW65">
        <v>0.85657905960000003</v>
      </c>
      <c r="BX65">
        <v>0.87628928640000003</v>
      </c>
      <c r="BY65">
        <v>0.89599951320000004</v>
      </c>
      <c r="BZ65">
        <v>0.91570974000000005</v>
      </c>
      <c r="CA65">
        <v>0.93541996679999995</v>
      </c>
      <c r="CB65">
        <v>0.95513019359999995</v>
      </c>
      <c r="CC65">
        <v>0.97484042039999996</v>
      </c>
      <c r="CD65">
        <v>0.99455064719999997</v>
      </c>
      <c r="CE65">
        <v>1.0142608740000001</v>
      </c>
      <c r="CF65">
        <v>1.0339711008000001</v>
      </c>
      <c r="CG65">
        <v>1.0536813276000001</v>
      </c>
      <c r="CH65">
        <v>1.0733915543999999</v>
      </c>
      <c r="CI65">
        <v>1.0931017811999999</v>
      </c>
      <c r="CJ65">
        <v>1.1128120079999999</v>
      </c>
      <c r="CK65">
        <v>1.1325222347999999</v>
      </c>
      <c r="CL65">
        <v>1.1522324615999999</v>
      </c>
      <c r="CM65">
        <v>1.1719426883999999</v>
      </c>
      <c r="CN65">
        <v>1.1916529151999999</v>
      </c>
      <c r="CO65">
        <v>1.2113631419999999</v>
      </c>
      <c r="CP65">
        <v>1.2310733688</v>
      </c>
      <c r="CQ65">
        <v>1.2507835956</v>
      </c>
      <c r="CR65">
        <v>1.2704938224</v>
      </c>
      <c r="CS65">
        <v>1.2902040492</v>
      </c>
      <c r="CT65">
        <v>1.309914276</v>
      </c>
      <c r="CU65">
        <v>1.3296245028</v>
      </c>
      <c r="CV65">
        <v>1.3493347296</v>
      </c>
      <c r="CW65">
        <v>1.3690449564</v>
      </c>
      <c r="CX65">
        <v>1.3887551832</v>
      </c>
      <c r="CY65">
        <v>1.40846541</v>
      </c>
    </row>
    <row r="66" spans="1:103">
      <c r="A66">
        <v>65</v>
      </c>
      <c r="B66" t="s">
        <v>9</v>
      </c>
      <c r="C66">
        <v>7</v>
      </c>
      <c r="D66">
        <v>2.1564173159999998E-2</v>
      </c>
      <c r="E66">
        <v>3.0786154319999998E-2</v>
      </c>
      <c r="F66">
        <v>4.0008135479999998E-2</v>
      </c>
      <c r="G66">
        <v>4.9230116640000002E-2</v>
      </c>
      <c r="H66">
        <v>5.8452097799999998E-2</v>
      </c>
      <c r="I66">
        <v>6.7674078959999995E-2</v>
      </c>
      <c r="J66">
        <v>7.6896060119999998E-2</v>
      </c>
      <c r="K66">
        <v>8.6118041280000002E-2</v>
      </c>
      <c r="L66">
        <v>9.5340022440000005E-2</v>
      </c>
      <c r="M66">
        <v>0.10456200359999999</v>
      </c>
      <c r="N66">
        <v>0.11378398476</v>
      </c>
      <c r="O66">
        <v>0.12300596592</v>
      </c>
      <c r="P66">
        <v>0.13222794707999999</v>
      </c>
      <c r="Q66">
        <v>0.14144992823999999</v>
      </c>
      <c r="R66">
        <v>0.1506719094</v>
      </c>
      <c r="S66">
        <v>0.15989389056</v>
      </c>
      <c r="T66">
        <v>0.16911587172000001</v>
      </c>
      <c r="U66">
        <v>0.17833785288000001</v>
      </c>
      <c r="V66">
        <v>0.18755983404000001</v>
      </c>
      <c r="W66">
        <v>0.19678181519999999</v>
      </c>
      <c r="X66">
        <v>0.20600379635999999</v>
      </c>
      <c r="Y66">
        <v>0.21522577751999999</v>
      </c>
      <c r="Z66">
        <v>0.22444775868</v>
      </c>
      <c r="AA66">
        <v>0.23366973984</v>
      </c>
      <c r="AB66">
        <v>0.242891721</v>
      </c>
      <c r="AC66">
        <v>0.25775732016000003</v>
      </c>
      <c r="AD66">
        <v>0.27262291931999999</v>
      </c>
      <c r="AE66">
        <v>0.28748851848000001</v>
      </c>
      <c r="AF66">
        <v>0.30235411763999998</v>
      </c>
      <c r="AG66">
        <v>0.3172197168</v>
      </c>
      <c r="AH66">
        <v>0.33208531596000002</v>
      </c>
      <c r="AI66">
        <v>0.34695091511999998</v>
      </c>
      <c r="AJ66">
        <v>0.36181651428</v>
      </c>
      <c r="AK66">
        <v>0.37668211344000002</v>
      </c>
      <c r="AL66">
        <v>0.39154771259999999</v>
      </c>
      <c r="AM66">
        <v>0.40641331176000001</v>
      </c>
      <c r="AN66">
        <v>0.42127891092000003</v>
      </c>
      <c r="AO66">
        <v>0.43614451007999999</v>
      </c>
      <c r="AP66">
        <v>0.45101010924000001</v>
      </c>
      <c r="AQ66">
        <v>0.46587570839999998</v>
      </c>
      <c r="AR66">
        <v>0.48074130756</v>
      </c>
      <c r="AS66">
        <v>0.49560690672000002</v>
      </c>
      <c r="AT66">
        <v>0.51047250588000004</v>
      </c>
      <c r="AU66">
        <v>0.52533810504</v>
      </c>
      <c r="AV66">
        <v>0.54020370419999997</v>
      </c>
      <c r="AW66">
        <v>0.55506930336000004</v>
      </c>
      <c r="AX66">
        <v>0.56993490252000001</v>
      </c>
      <c r="AY66">
        <v>0.58480050167999997</v>
      </c>
      <c r="AZ66">
        <v>0.59966610084000005</v>
      </c>
      <c r="BA66">
        <v>0.61453170000000001</v>
      </c>
      <c r="BB66">
        <v>0.61546450320000001</v>
      </c>
      <c r="BC66">
        <v>0.61639730640000001</v>
      </c>
      <c r="BD66">
        <v>0.61733010960000001</v>
      </c>
      <c r="BE66">
        <v>0.61826291280000001</v>
      </c>
      <c r="BF66">
        <v>0.61919571600000001</v>
      </c>
      <c r="BG66">
        <v>0.62012851920000001</v>
      </c>
      <c r="BH66">
        <v>0.6210613224</v>
      </c>
      <c r="BI66">
        <v>0.6219941256</v>
      </c>
      <c r="BJ66">
        <v>0.6229269288</v>
      </c>
      <c r="BK66">
        <v>0.623859732</v>
      </c>
      <c r="BL66">
        <v>0.6247925352</v>
      </c>
      <c r="BM66">
        <v>0.6257253384</v>
      </c>
      <c r="BN66">
        <v>0.6266581416</v>
      </c>
      <c r="BO66">
        <v>0.62759094479999999</v>
      </c>
      <c r="BP66">
        <v>0.62852374799999999</v>
      </c>
      <c r="BQ66">
        <v>0.62945655119999999</v>
      </c>
      <c r="BR66">
        <v>0.63038935439999999</v>
      </c>
      <c r="BS66">
        <v>0.63132215759999999</v>
      </c>
      <c r="BT66">
        <v>0.63225496079999999</v>
      </c>
      <c r="BU66">
        <v>0.63318776399999999</v>
      </c>
      <c r="BV66">
        <v>0.63412056719999998</v>
      </c>
      <c r="BW66">
        <v>0.63505337039999998</v>
      </c>
      <c r="BX66">
        <v>0.63598617359999998</v>
      </c>
      <c r="BY66">
        <v>0.63691897679999998</v>
      </c>
      <c r="BZ66">
        <v>0.63785177999999998</v>
      </c>
      <c r="CA66">
        <v>0.65020428360000004</v>
      </c>
      <c r="CB66">
        <v>0.6625567872</v>
      </c>
      <c r="CC66">
        <v>0.67490929079999995</v>
      </c>
      <c r="CD66">
        <v>0.68726179440000001</v>
      </c>
      <c r="CE66">
        <v>0.69961429799999997</v>
      </c>
      <c r="CF66">
        <v>0.71196680160000003</v>
      </c>
      <c r="CG66">
        <v>0.72431930519999999</v>
      </c>
      <c r="CH66">
        <v>0.73667180880000005</v>
      </c>
      <c r="CI66">
        <v>0.7490243124</v>
      </c>
      <c r="CJ66">
        <v>0.76137681599999996</v>
      </c>
      <c r="CK66">
        <v>0.77372931960000002</v>
      </c>
      <c r="CL66">
        <v>0.78608182319999997</v>
      </c>
      <c r="CM66">
        <v>0.79843432680000004</v>
      </c>
      <c r="CN66">
        <v>0.81078683039999999</v>
      </c>
      <c r="CO66">
        <v>0.82313933399999994</v>
      </c>
      <c r="CP66">
        <v>0.83549183760000001</v>
      </c>
      <c r="CQ66">
        <v>0.84784434119999996</v>
      </c>
      <c r="CR66">
        <v>0.86019684480000003</v>
      </c>
      <c r="CS66">
        <v>0.87254934839999998</v>
      </c>
      <c r="CT66">
        <v>0.88490185200000004</v>
      </c>
      <c r="CU66">
        <v>0.8972543556</v>
      </c>
      <c r="CV66">
        <v>0.90960685919999995</v>
      </c>
      <c r="CW66">
        <v>0.92195936280000002</v>
      </c>
      <c r="CX66">
        <v>0.93431186639999997</v>
      </c>
      <c r="CY66">
        <v>0.94666437000000003</v>
      </c>
    </row>
    <row r="67" spans="1:103">
      <c r="A67">
        <v>66</v>
      </c>
      <c r="B67" t="s">
        <v>9</v>
      </c>
      <c r="C67">
        <v>8</v>
      </c>
      <c r="D67">
        <v>0.45387046776000001</v>
      </c>
      <c r="E67">
        <v>0.45423478451999999</v>
      </c>
      <c r="F67">
        <v>0.45459910127999997</v>
      </c>
      <c r="G67">
        <v>0.45496341804000001</v>
      </c>
      <c r="H67">
        <v>0.45532773479999999</v>
      </c>
      <c r="I67">
        <v>0.45569205155999998</v>
      </c>
      <c r="J67">
        <v>0.45605636832000002</v>
      </c>
      <c r="K67">
        <v>0.45642068508</v>
      </c>
      <c r="L67">
        <v>0.45678500183999998</v>
      </c>
      <c r="M67">
        <v>0.45714931860000002</v>
      </c>
      <c r="N67">
        <v>0.45751363536</v>
      </c>
      <c r="O67">
        <v>0.45787795211999999</v>
      </c>
      <c r="P67">
        <v>0.45824226888000003</v>
      </c>
      <c r="Q67">
        <v>0.45860658564000001</v>
      </c>
      <c r="R67">
        <v>0.45897090239999999</v>
      </c>
      <c r="S67">
        <v>0.45933521915999997</v>
      </c>
      <c r="T67">
        <v>0.45969953592000001</v>
      </c>
      <c r="U67">
        <v>0.46006385268</v>
      </c>
      <c r="V67">
        <v>0.46042816943999998</v>
      </c>
      <c r="W67">
        <v>0.46079248620000002</v>
      </c>
      <c r="X67">
        <v>0.46115680296</v>
      </c>
      <c r="Y67">
        <v>0.46152111971999998</v>
      </c>
      <c r="Z67">
        <v>0.46188543648000002</v>
      </c>
      <c r="AA67">
        <v>0.46224975324000001</v>
      </c>
      <c r="AB67">
        <v>0.46261406999999999</v>
      </c>
      <c r="AC67">
        <v>0.46364610251999999</v>
      </c>
      <c r="AD67">
        <v>0.46467813504</v>
      </c>
      <c r="AE67">
        <v>0.46571016756</v>
      </c>
      <c r="AF67">
        <v>0.46674220008</v>
      </c>
      <c r="AG67">
        <v>0.46777423260000001</v>
      </c>
      <c r="AH67">
        <v>0.46880626512000001</v>
      </c>
      <c r="AI67">
        <v>0.46983829764000001</v>
      </c>
      <c r="AJ67">
        <v>0.47087033016000002</v>
      </c>
      <c r="AK67">
        <v>0.47190236268000002</v>
      </c>
      <c r="AL67">
        <v>0.47293439520000002</v>
      </c>
      <c r="AM67">
        <v>0.47396642772000003</v>
      </c>
      <c r="AN67">
        <v>0.47499846023999998</v>
      </c>
      <c r="AO67">
        <v>0.47603049275999998</v>
      </c>
      <c r="AP67">
        <v>0.47706252527999998</v>
      </c>
      <c r="AQ67">
        <v>0.47809455779999999</v>
      </c>
      <c r="AR67">
        <v>0.47912659031999999</v>
      </c>
      <c r="AS67">
        <v>0.48015862283999999</v>
      </c>
      <c r="AT67">
        <v>0.48119065536</v>
      </c>
      <c r="AU67">
        <v>0.48222268788</v>
      </c>
      <c r="AV67">
        <v>0.4832547204</v>
      </c>
      <c r="AW67">
        <v>0.48428675292000001</v>
      </c>
      <c r="AX67">
        <v>0.48531878544000001</v>
      </c>
      <c r="AY67">
        <v>0.48635081796000001</v>
      </c>
      <c r="AZ67">
        <v>0.48738285048000002</v>
      </c>
      <c r="BA67">
        <v>0.48841488300000002</v>
      </c>
      <c r="BB67">
        <v>0.49007663699999998</v>
      </c>
      <c r="BC67">
        <v>0.491738391</v>
      </c>
      <c r="BD67">
        <v>0.49340014500000001</v>
      </c>
      <c r="BE67">
        <v>0.49506189900000003</v>
      </c>
      <c r="BF67">
        <v>0.49672365299999999</v>
      </c>
      <c r="BG67">
        <v>0.498385407</v>
      </c>
      <c r="BH67">
        <v>0.50004716100000002</v>
      </c>
      <c r="BI67">
        <v>0.50170891500000003</v>
      </c>
      <c r="BJ67">
        <v>0.50337066900000005</v>
      </c>
      <c r="BK67">
        <v>0.50503242299999995</v>
      </c>
      <c r="BL67">
        <v>0.50669417699999997</v>
      </c>
      <c r="BM67">
        <v>0.50835593099999998</v>
      </c>
      <c r="BN67">
        <v>0.510017685</v>
      </c>
      <c r="BO67">
        <v>0.51167943900000001</v>
      </c>
      <c r="BP67">
        <v>0.51334119300000003</v>
      </c>
      <c r="BQ67">
        <v>0.51500294700000004</v>
      </c>
      <c r="BR67">
        <v>0.51666470099999995</v>
      </c>
      <c r="BS67">
        <v>0.51832645499999996</v>
      </c>
      <c r="BT67">
        <v>0.51998820899999998</v>
      </c>
      <c r="BU67">
        <v>0.52164996299999999</v>
      </c>
      <c r="BV67">
        <v>0.52331171700000001</v>
      </c>
      <c r="BW67">
        <v>0.52497347100000002</v>
      </c>
      <c r="BX67">
        <v>0.52663522500000004</v>
      </c>
      <c r="BY67">
        <v>0.52829697900000006</v>
      </c>
      <c r="BZ67">
        <v>0.52995873299999996</v>
      </c>
      <c r="CA67">
        <v>0.54361200527999998</v>
      </c>
      <c r="CB67">
        <v>0.55726527755999999</v>
      </c>
      <c r="CC67">
        <v>0.57091854984000001</v>
      </c>
      <c r="CD67">
        <v>0.58457182212000003</v>
      </c>
      <c r="CE67">
        <v>0.59822509440000005</v>
      </c>
      <c r="CF67">
        <v>0.61187836667999995</v>
      </c>
      <c r="CG67">
        <v>0.62553163895999997</v>
      </c>
      <c r="CH67">
        <v>0.63918491123999999</v>
      </c>
      <c r="CI67">
        <v>0.65283818352</v>
      </c>
      <c r="CJ67">
        <v>0.66649145580000002</v>
      </c>
      <c r="CK67">
        <v>0.68014472808000004</v>
      </c>
      <c r="CL67">
        <v>0.69379800035999994</v>
      </c>
      <c r="CM67">
        <v>0.70745127263999996</v>
      </c>
      <c r="CN67">
        <v>0.72110454491999998</v>
      </c>
      <c r="CO67">
        <v>0.7347578172</v>
      </c>
      <c r="CP67">
        <v>0.74841108948000001</v>
      </c>
      <c r="CQ67">
        <v>0.76206436176000003</v>
      </c>
      <c r="CR67">
        <v>0.77571763404000005</v>
      </c>
      <c r="CS67">
        <v>0.78937090631999995</v>
      </c>
      <c r="CT67">
        <v>0.80302417859999997</v>
      </c>
      <c r="CU67">
        <v>0.81667745087999999</v>
      </c>
      <c r="CV67">
        <v>0.83033072316000001</v>
      </c>
      <c r="CW67">
        <v>0.84398399544000002</v>
      </c>
      <c r="CX67">
        <v>0.85763726772000004</v>
      </c>
      <c r="CY67">
        <v>0.87129053999999995</v>
      </c>
    </row>
    <row r="68" spans="1:103">
      <c r="A68">
        <v>67</v>
      </c>
      <c r="B68" t="s">
        <v>9</v>
      </c>
      <c r="C68">
        <v>9</v>
      </c>
      <c r="D68">
        <v>0.41272178999999998</v>
      </c>
      <c r="E68">
        <v>0.41809572</v>
      </c>
      <c r="F68">
        <v>0.42346964999999998</v>
      </c>
      <c r="G68">
        <v>0.42884358</v>
      </c>
      <c r="H68">
        <v>0.43421750999999997</v>
      </c>
      <c r="I68">
        <v>0.43959144</v>
      </c>
      <c r="J68">
        <v>0.44496537000000003</v>
      </c>
      <c r="K68">
        <v>0.4503393</v>
      </c>
      <c r="L68">
        <v>0.45571323000000002</v>
      </c>
      <c r="M68">
        <v>0.46108716</v>
      </c>
      <c r="N68">
        <v>0.46646109000000002</v>
      </c>
      <c r="O68">
        <v>0.47183501999999999</v>
      </c>
      <c r="P68">
        <v>0.47720895000000002</v>
      </c>
      <c r="Q68">
        <v>0.48258287999999999</v>
      </c>
      <c r="R68">
        <v>0.48795681000000002</v>
      </c>
      <c r="S68">
        <v>0.49333073999999999</v>
      </c>
      <c r="T68">
        <v>0.49870467000000002</v>
      </c>
      <c r="U68">
        <v>0.50407860000000004</v>
      </c>
      <c r="V68">
        <v>0.50945253000000001</v>
      </c>
      <c r="W68">
        <v>0.51482645999999999</v>
      </c>
      <c r="X68">
        <v>0.52020038999999996</v>
      </c>
      <c r="Y68">
        <v>0.52557432000000004</v>
      </c>
      <c r="Z68">
        <v>0.53094825000000001</v>
      </c>
      <c r="AA68">
        <v>0.53632217999999998</v>
      </c>
      <c r="AB68">
        <v>0.54169610999999995</v>
      </c>
      <c r="AC68">
        <v>0.54261971208000004</v>
      </c>
      <c r="AD68">
        <v>0.54354331416000001</v>
      </c>
      <c r="AE68">
        <v>0.54446691623999999</v>
      </c>
      <c r="AF68">
        <v>0.54539051831999996</v>
      </c>
      <c r="AG68">
        <v>0.54631412040000005</v>
      </c>
      <c r="AH68">
        <v>0.54723772248000002</v>
      </c>
      <c r="AI68">
        <v>0.54816132456</v>
      </c>
      <c r="AJ68">
        <v>0.54908492663999997</v>
      </c>
      <c r="AK68">
        <v>0.55000852871999995</v>
      </c>
      <c r="AL68">
        <v>0.55093213080000003</v>
      </c>
      <c r="AM68">
        <v>0.55185573288000001</v>
      </c>
      <c r="AN68">
        <v>0.55277933495999998</v>
      </c>
      <c r="AO68">
        <v>0.55370293703999995</v>
      </c>
      <c r="AP68">
        <v>0.55462653912000004</v>
      </c>
      <c r="AQ68">
        <v>0.55555014120000001</v>
      </c>
      <c r="AR68">
        <v>0.55647374327999999</v>
      </c>
      <c r="AS68">
        <v>0.55739734535999996</v>
      </c>
      <c r="AT68">
        <v>0.55832094744000005</v>
      </c>
      <c r="AU68">
        <v>0.55924454952000002</v>
      </c>
      <c r="AV68">
        <v>0.5601681516</v>
      </c>
      <c r="AW68">
        <v>0.56109175367999997</v>
      </c>
      <c r="AX68">
        <v>0.56201535575999995</v>
      </c>
      <c r="AY68">
        <v>0.56293895784000003</v>
      </c>
      <c r="AZ68">
        <v>0.56386255992000001</v>
      </c>
      <c r="BA68">
        <v>0.56478616199999998</v>
      </c>
      <c r="BB68">
        <v>0.56522924352000004</v>
      </c>
      <c r="BC68">
        <v>0.56567232503999998</v>
      </c>
      <c r="BD68">
        <v>0.56611540656000003</v>
      </c>
      <c r="BE68">
        <v>0.56655848807999998</v>
      </c>
      <c r="BF68">
        <v>0.56700156960000003</v>
      </c>
      <c r="BG68">
        <v>0.56744465111999998</v>
      </c>
      <c r="BH68">
        <v>0.56788773264000003</v>
      </c>
      <c r="BI68">
        <v>0.56833081415999998</v>
      </c>
      <c r="BJ68">
        <v>0.56877389568000003</v>
      </c>
      <c r="BK68">
        <v>0.56921697719999997</v>
      </c>
      <c r="BL68">
        <v>0.56966005872000003</v>
      </c>
      <c r="BM68">
        <v>0.57010314023999997</v>
      </c>
      <c r="BN68">
        <v>0.57054622176000003</v>
      </c>
      <c r="BO68">
        <v>0.57098930327999997</v>
      </c>
      <c r="BP68">
        <v>0.57143238480000003</v>
      </c>
      <c r="BQ68">
        <v>0.57187546631999997</v>
      </c>
      <c r="BR68">
        <v>0.57231854784000002</v>
      </c>
      <c r="BS68">
        <v>0.57276162935999997</v>
      </c>
      <c r="BT68">
        <v>0.57320471088000002</v>
      </c>
      <c r="BU68">
        <v>0.57364779239999997</v>
      </c>
      <c r="BV68">
        <v>0.57409087392000002</v>
      </c>
      <c r="BW68">
        <v>0.57453395543999997</v>
      </c>
      <c r="BX68">
        <v>0.57497703696000002</v>
      </c>
      <c r="BY68">
        <v>0.57542011847999996</v>
      </c>
      <c r="BZ68">
        <v>0.57586320000000002</v>
      </c>
      <c r="CA68">
        <v>0.58404347160000003</v>
      </c>
      <c r="CB68">
        <v>0.59222374320000004</v>
      </c>
      <c r="CC68">
        <v>0.60040401480000005</v>
      </c>
      <c r="CD68">
        <v>0.60858428639999995</v>
      </c>
      <c r="CE68">
        <v>0.61676455799999996</v>
      </c>
      <c r="CF68">
        <v>0.62494482959999997</v>
      </c>
      <c r="CG68">
        <v>0.63312510119999998</v>
      </c>
      <c r="CH68">
        <v>0.6413053728</v>
      </c>
      <c r="CI68">
        <v>0.64948564440000001</v>
      </c>
      <c r="CJ68">
        <v>0.65766591600000002</v>
      </c>
      <c r="CK68">
        <v>0.66584618760000003</v>
      </c>
      <c r="CL68">
        <v>0.67402645920000004</v>
      </c>
      <c r="CM68">
        <v>0.68220673080000005</v>
      </c>
      <c r="CN68">
        <v>0.69038700239999995</v>
      </c>
      <c r="CO68">
        <v>0.69856727399999996</v>
      </c>
      <c r="CP68">
        <v>0.70674754559999997</v>
      </c>
      <c r="CQ68">
        <v>0.71492781719999998</v>
      </c>
      <c r="CR68">
        <v>0.72310808879999999</v>
      </c>
      <c r="CS68">
        <v>0.7312883604</v>
      </c>
      <c r="CT68">
        <v>0.73946863200000001</v>
      </c>
      <c r="CU68">
        <v>0.74764890360000003</v>
      </c>
      <c r="CV68">
        <v>0.75582917520000004</v>
      </c>
      <c r="CW68">
        <v>0.76400944680000005</v>
      </c>
      <c r="CX68">
        <v>0.77218971839999995</v>
      </c>
      <c r="CY68">
        <v>0.78036998999999996</v>
      </c>
    </row>
    <row r="69" spans="1:103">
      <c r="A69">
        <v>68</v>
      </c>
      <c r="B69" t="s">
        <v>9</v>
      </c>
      <c r="C69">
        <v>10</v>
      </c>
      <c r="D69">
        <v>0.58718787504000003</v>
      </c>
      <c r="E69">
        <v>0.59015618808000003</v>
      </c>
      <c r="F69">
        <v>0.59312450112000004</v>
      </c>
      <c r="G69">
        <v>0.59609281416000004</v>
      </c>
      <c r="H69">
        <v>0.59906112720000004</v>
      </c>
      <c r="I69">
        <v>0.60202944024000005</v>
      </c>
      <c r="J69">
        <v>0.60499775328000005</v>
      </c>
      <c r="K69">
        <v>0.60796606632000005</v>
      </c>
      <c r="L69">
        <v>0.61093437935999995</v>
      </c>
      <c r="M69">
        <v>0.61390269239999995</v>
      </c>
      <c r="N69">
        <v>0.61687100543999995</v>
      </c>
      <c r="O69">
        <v>0.61983931847999996</v>
      </c>
      <c r="P69">
        <v>0.62280763151999996</v>
      </c>
      <c r="Q69">
        <v>0.62577594455999996</v>
      </c>
      <c r="R69">
        <v>0.62874425759999997</v>
      </c>
      <c r="S69">
        <v>0.63171257063999997</v>
      </c>
      <c r="T69">
        <v>0.63468088367999997</v>
      </c>
      <c r="U69">
        <v>0.63764919671999998</v>
      </c>
      <c r="V69">
        <v>0.64061750975999998</v>
      </c>
      <c r="W69">
        <v>0.64358582279999998</v>
      </c>
      <c r="X69">
        <v>0.64655413583999999</v>
      </c>
      <c r="Y69">
        <v>0.64952244887999999</v>
      </c>
      <c r="Z69">
        <v>0.65249076192</v>
      </c>
      <c r="AA69">
        <v>0.65545907496</v>
      </c>
      <c r="AB69">
        <v>0.658427388</v>
      </c>
      <c r="AC69">
        <v>0.66139570104000001</v>
      </c>
      <c r="AD69">
        <v>0.66436401408000001</v>
      </c>
      <c r="AE69">
        <v>0.66733232712000001</v>
      </c>
      <c r="AF69">
        <v>0.67030064016000002</v>
      </c>
      <c r="AG69">
        <v>0.67326895320000002</v>
      </c>
      <c r="AH69">
        <v>0.67623726624000002</v>
      </c>
      <c r="AI69">
        <v>0.67920557928000003</v>
      </c>
      <c r="AJ69">
        <v>0.68217389232000003</v>
      </c>
      <c r="AK69">
        <v>0.68385460379999996</v>
      </c>
      <c r="AL69">
        <v>0.68489151449999996</v>
      </c>
      <c r="AM69">
        <v>0.68592842519999997</v>
      </c>
      <c r="AN69">
        <v>0.68696533589999997</v>
      </c>
      <c r="AO69">
        <v>0.68800224659999998</v>
      </c>
      <c r="AP69">
        <v>0.68903915729999998</v>
      </c>
      <c r="AQ69">
        <v>0.69007606799999999</v>
      </c>
      <c r="AR69">
        <v>0.69111297869999999</v>
      </c>
      <c r="AS69">
        <v>0.6921498894</v>
      </c>
      <c r="AT69">
        <v>0.6931868001</v>
      </c>
      <c r="AU69">
        <v>0.6942237108</v>
      </c>
      <c r="AV69">
        <v>0.69526062150000001</v>
      </c>
      <c r="AW69">
        <v>0.69629753220000001</v>
      </c>
      <c r="AX69">
        <v>0.69733444290000002</v>
      </c>
      <c r="AY69">
        <v>0.69837135360000002</v>
      </c>
      <c r="AZ69">
        <v>0.69940826430000003</v>
      </c>
      <c r="BA69">
        <v>0.70044517500000003</v>
      </c>
      <c r="BB69">
        <v>0.70148208570000004</v>
      </c>
      <c r="BC69">
        <v>0.70251899640000004</v>
      </c>
      <c r="BD69">
        <v>0.70355590710000004</v>
      </c>
      <c r="BE69">
        <v>0.70459281780000005</v>
      </c>
      <c r="BF69">
        <v>0.70562972850000005</v>
      </c>
      <c r="BG69">
        <v>0.70666663919999995</v>
      </c>
      <c r="BH69">
        <v>0.70770354989999995</v>
      </c>
      <c r="BI69">
        <v>0.70874046059999996</v>
      </c>
      <c r="BJ69">
        <v>0.70977737129999996</v>
      </c>
      <c r="BK69">
        <v>0.71081428199999996</v>
      </c>
      <c r="BL69">
        <v>0.71185119269999997</v>
      </c>
      <c r="BM69">
        <v>0.71288810339999997</v>
      </c>
      <c r="BN69">
        <v>0.71392501409999998</v>
      </c>
      <c r="BO69">
        <v>0.71496192479999998</v>
      </c>
      <c r="BP69">
        <v>0.71599883549999999</v>
      </c>
      <c r="BQ69">
        <v>0.71703574619999999</v>
      </c>
      <c r="BR69">
        <v>0.71795288369999999</v>
      </c>
      <c r="BS69">
        <v>0.71863047479999997</v>
      </c>
      <c r="BT69">
        <v>0.71930806589999996</v>
      </c>
      <c r="BU69">
        <v>0.71998565699999995</v>
      </c>
      <c r="BV69">
        <v>0.72066324810000004</v>
      </c>
      <c r="BW69">
        <v>0.72134083920000003</v>
      </c>
      <c r="BX69">
        <v>0.72201843030000001</v>
      </c>
      <c r="BY69">
        <v>0.7226960214</v>
      </c>
      <c r="BZ69">
        <v>0.72337361249999999</v>
      </c>
      <c r="CA69">
        <v>0.72405120359999997</v>
      </c>
      <c r="CB69">
        <v>0.72472879469999996</v>
      </c>
      <c r="CC69">
        <v>0.72540638580000005</v>
      </c>
      <c r="CD69">
        <v>0.72608397690000004</v>
      </c>
      <c r="CE69">
        <v>0.72676156800000002</v>
      </c>
      <c r="CF69">
        <v>0.72743915910000001</v>
      </c>
      <c r="CG69">
        <v>0.7281167502</v>
      </c>
      <c r="CH69">
        <v>0.72879434129999998</v>
      </c>
      <c r="CI69">
        <v>0.72947193239999997</v>
      </c>
      <c r="CJ69">
        <v>0.73014952349999995</v>
      </c>
      <c r="CK69">
        <v>0.73082711460000005</v>
      </c>
      <c r="CL69">
        <v>0.73150470570000004</v>
      </c>
      <c r="CM69">
        <v>0.73218229680000002</v>
      </c>
      <c r="CN69">
        <v>0.73285988790000001</v>
      </c>
      <c r="CO69">
        <v>0.73353747899999999</v>
      </c>
      <c r="CP69">
        <v>0.73421507009999998</v>
      </c>
      <c r="CQ69">
        <v>0.73489266119999996</v>
      </c>
      <c r="CR69">
        <v>0.73557025229999995</v>
      </c>
      <c r="CS69">
        <v>0.73624784340000005</v>
      </c>
      <c r="CT69">
        <v>0.73692543450000003</v>
      </c>
      <c r="CU69">
        <v>0.73760302560000002</v>
      </c>
      <c r="CV69">
        <v>0.7382806167</v>
      </c>
      <c r="CW69">
        <v>0.73895820779999999</v>
      </c>
      <c r="CX69">
        <v>0.73963579889999997</v>
      </c>
      <c r="CY69">
        <v>0.74031338999999996</v>
      </c>
    </row>
    <row r="70" spans="1:103">
      <c r="A70">
        <v>69</v>
      </c>
      <c r="B70" t="s">
        <v>9</v>
      </c>
      <c r="C70">
        <v>11</v>
      </c>
      <c r="D70">
        <v>0.72467882309999998</v>
      </c>
      <c r="E70">
        <v>0.7255229862</v>
      </c>
      <c r="F70">
        <v>0.72636714930000001</v>
      </c>
      <c r="G70">
        <v>0.72721131240000003</v>
      </c>
      <c r="H70">
        <v>0.72805547550000005</v>
      </c>
      <c r="I70">
        <v>0.72889963859999995</v>
      </c>
      <c r="J70">
        <v>0.72974380169999997</v>
      </c>
      <c r="K70">
        <v>0.73058796479999999</v>
      </c>
      <c r="L70">
        <v>0.73143212790000001</v>
      </c>
      <c r="M70">
        <v>0.73227629100000002</v>
      </c>
      <c r="N70">
        <v>0.73312045410000004</v>
      </c>
      <c r="O70">
        <v>0.73396461719999995</v>
      </c>
      <c r="P70">
        <v>0.73480878029999996</v>
      </c>
      <c r="Q70">
        <v>0.73565294339999998</v>
      </c>
      <c r="R70">
        <v>0.7364971065</v>
      </c>
      <c r="S70">
        <v>0.73734126960000002</v>
      </c>
      <c r="T70">
        <v>0.73818543270000003</v>
      </c>
      <c r="U70">
        <v>0.73902959580000005</v>
      </c>
      <c r="V70">
        <v>0.73987375889999996</v>
      </c>
      <c r="W70">
        <v>0.74071792199999997</v>
      </c>
      <c r="X70">
        <v>0.74156208509999999</v>
      </c>
      <c r="Y70">
        <v>0.74240624820000001</v>
      </c>
      <c r="Z70">
        <v>0.74325041130000002</v>
      </c>
      <c r="AA70">
        <v>0.74409457440000004</v>
      </c>
      <c r="AB70">
        <v>0.74493873749999995</v>
      </c>
      <c r="AC70">
        <v>0.74578290059999996</v>
      </c>
      <c r="AD70">
        <v>0.74662706369999998</v>
      </c>
      <c r="AE70">
        <v>0.7474712268</v>
      </c>
      <c r="AF70">
        <v>0.74831538990000002</v>
      </c>
      <c r="AG70">
        <v>0.74915955300000003</v>
      </c>
      <c r="AH70">
        <v>0.75000371610000005</v>
      </c>
      <c r="AI70">
        <v>0.75084787919999996</v>
      </c>
      <c r="AJ70">
        <v>0.75169204229999997</v>
      </c>
      <c r="AK70">
        <v>0.75225184320000005</v>
      </c>
      <c r="AL70">
        <v>0.75266946300000004</v>
      </c>
      <c r="AM70">
        <v>0.75308708280000003</v>
      </c>
      <c r="AN70">
        <v>0.75350470260000002</v>
      </c>
      <c r="AO70">
        <v>0.75392232240000001</v>
      </c>
      <c r="AP70">
        <v>0.7543399422</v>
      </c>
      <c r="AQ70">
        <v>0.75475756199999999</v>
      </c>
      <c r="AR70">
        <v>0.75517518179999998</v>
      </c>
      <c r="AS70">
        <v>0.75559280159999997</v>
      </c>
      <c r="AT70">
        <v>0.75601042139999997</v>
      </c>
      <c r="AU70">
        <v>0.75642804119999996</v>
      </c>
      <c r="AV70">
        <v>0.75684566099999995</v>
      </c>
      <c r="AW70">
        <v>0.75726328080000005</v>
      </c>
      <c r="AX70">
        <v>0.75768090060000004</v>
      </c>
      <c r="AY70">
        <v>0.75809852040000003</v>
      </c>
      <c r="AZ70">
        <v>0.75851614020000002</v>
      </c>
      <c r="BA70">
        <v>0.75893376000000001</v>
      </c>
      <c r="BB70">
        <v>0.7593513798</v>
      </c>
      <c r="BC70">
        <v>0.75976899959999999</v>
      </c>
      <c r="BD70">
        <v>0.76018661939999999</v>
      </c>
      <c r="BE70">
        <v>0.76060423919999998</v>
      </c>
      <c r="BF70">
        <v>0.76102185899999997</v>
      </c>
      <c r="BG70">
        <v>0.76143947879999996</v>
      </c>
      <c r="BH70">
        <v>0.76185709859999995</v>
      </c>
      <c r="BI70">
        <v>0.76227471840000005</v>
      </c>
      <c r="BJ70">
        <v>0.76269233820000004</v>
      </c>
      <c r="BK70">
        <v>0.76310995800000003</v>
      </c>
      <c r="BL70">
        <v>0.76352757780000002</v>
      </c>
      <c r="BM70">
        <v>0.76394519760000001</v>
      </c>
      <c r="BN70">
        <v>0.76436281740000001</v>
      </c>
      <c r="BO70">
        <v>0.7647804372</v>
      </c>
      <c r="BP70">
        <v>0.76519805699999999</v>
      </c>
      <c r="BQ70">
        <v>0.76561567679999998</v>
      </c>
      <c r="BR70">
        <v>0.76727227499999995</v>
      </c>
      <c r="BS70">
        <v>0.77140682999999999</v>
      </c>
      <c r="BT70">
        <v>0.77554138500000003</v>
      </c>
      <c r="BU70">
        <v>0.77967593999999996</v>
      </c>
      <c r="BV70">
        <v>0.783810495</v>
      </c>
      <c r="BW70">
        <v>0.78794505000000004</v>
      </c>
      <c r="BX70">
        <v>0.79207960499999996</v>
      </c>
      <c r="BY70">
        <v>0.79621416</v>
      </c>
      <c r="BZ70">
        <v>0.80034871500000004</v>
      </c>
      <c r="CA70">
        <v>0.80448326999999997</v>
      </c>
      <c r="CB70">
        <v>0.80861782500000001</v>
      </c>
      <c r="CC70">
        <v>0.81275238000000005</v>
      </c>
      <c r="CD70">
        <v>0.81688693499999998</v>
      </c>
      <c r="CE70">
        <v>0.82102149000000002</v>
      </c>
      <c r="CF70">
        <v>0.82515604499999995</v>
      </c>
      <c r="CG70">
        <v>0.82929059999999999</v>
      </c>
      <c r="CH70">
        <v>0.83342515500000003</v>
      </c>
      <c r="CI70">
        <v>0.83755970999999996</v>
      </c>
      <c r="CJ70">
        <v>0.841694265</v>
      </c>
      <c r="CK70">
        <v>0.84582882000000004</v>
      </c>
      <c r="CL70">
        <v>0.84996337499999997</v>
      </c>
      <c r="CM70">
        <v>0.85409793000000001</v>
      </c>
      <c r="CN70">
        <v>0.85823248500000004</v>
      </c>
      <c r="CO70">
        <v>0.86236703999999997</v>
      </c>
      <c r="CP70">
        <v>0.86650159500000001</v>
      </c>
      <c r="CQ70">
        <v>0.87063615000000005</v>
      </c>
      <c r="CR70">
        <v>0.87477070499999998</v>
      </c>
      <c r="CS70">
        <v>0.87890526000000002</v>
      </c>
      <c r="CT70">
        <v>0.88303981499999995</v>
      </c>
      <c r="CU70">
        <v>0.88717436999999999</v>
      </c>
      <c r="CV70">
        <v>0.89130892500000003</v>
      </c>
      <c r="CW70">
        <v>0.89544347999999996</v>
      </c>
      <c r="CX70">
        <v>0.899578035</v>
      </c>
      <c r="CY70">
        <v>0.90371259000000004</v>
      </c>
    </row>
    <row r="71" spans="1:103">
      <c r="A71">
        <v>70</v>
      </c>
      <c r="B71" t="s">
        <v>9</v>
      </c>
      <c r="C71">
        <v>12</v>
      </c>
      <c r="D71">
        <v>0.34481367738000002</v>
      </c>
      <c r="E71">
        <v>0.35704256076000002</v>
      </c>
      <c r="F71">
        <v>0.36927144414000002</v>
      </c>
      <c r="G71">
        <v>0.38150032752000002</v>
      </c>
      <c r="H71">
        <v>0.39372921090000002</v>
      </c>
      <c r="I71">
        <v>0.40595809428000001</v>
      </c>
      <c r="J71">
        <v>0.41818697766000001</v>
      </c>
      <c r="K71">
        <v>0.43041586104000001</v>
      </c>
      <c r="L71">
        <v>0.44264474442000001</v>
      </c>
      <c r="M71">
        <v>0.45487362780000001</v>
      </c>
      <c r="N71">
        <v>0.46710251118000001</v>
      </c>
      <c r="O71">
        <v>0.47933139456000001</v>
      </c>
      <c r="P71">
        <v>0.49156027794000001</v>
      </c>
      <c r="Q71">
        <v>0.50378916131999996</v>
      </c>
      <c r="R71">
        <v>0.51601804470000001</v>
      </c>
      <c r="S71">
        <v>0.52824692807999996</v>
      </c>
      <c r="T71">
        <v>0.54047581146000001</v>
      </c>
      <c r="U71">
        <v>0.55270469483999995</v>
      </c>
      <c r="V71">
        <v>0.56493357822000001</v>
      </c>
      <c r="W71">
        <v>0.57716246159999995</v>
      </c>
      <c r="X71">
        <v>0.58939134498000001</v>
      </c>
      <c r="Y71">
        <v>0.60162022835999995</v>
      </c>
      <c r="Z71">
        <v>0.61384911174000001</v>
      </c>
      <c r="AA71">
        <v>0.62607799511999995</v>
      </c>
      <c r="AB71">
        <v>0.63830687850000001</v>
      </c>
      <c r="AC71">
        <v>0.65053576187999995</v>
      </c>
      <c r="AD71">
        <v>0.66276464526000001</v>
      </c>
      <c r="AE71">
        <v>0.67499352863999995</v>
      </c>
      <c r="AF71">
        <v>0.68722241202000001</v>
      </c>
      <c r="AG71">
        <v>0.69945129539999995</v>
      </c>
      <c r="AH71">
        <v>0.71168017878000001</v>
      </c>
      <c r="AI71">
        <v>0.72390906215999995</v>
      </c>
      <c r="AJ71">
        <v>0.73613794554</v>
      </c>
      <c r="AK71">
        <v>0.74024993400000005</v>
      </c>
      <c r="AL71">
        <v>0.74030347500000004</v>
      </c>
      <c r="AM71">
        <v>0.74035701600000003</v>
      </c>
      <c r="AN71">
        <v>0.74041055700000002</v>
      </c>
      <c r="AO71">
        <v>0.74046409800000001</v>
      </c>
      <c r="AP71">
        <v>0.74051763900000001</v>
      </c>
      <c r="AQ71">
        <v>0.74057118</v>
      </c>
      <c r="AR71">
        <v>0.74062472099999999</v>
      </c>
      <c r="AS71">
        <v>0.74067826199999998</v>
      </c>
      <c r="AT71">
        <v>0.74073180299999997</v>
      </c>
      <c r="AU71">
        <v>0.74078534399999996</v>
      </c>
      <c r="AV71">
        <v>0.74083888499999995</v>
      </c>
      <c r="AW71">
        <v>0.74089242600000005</v>
      </c>
      <c r="AX71">
        <v>0.74094596700000004</v>
      </c>
      <c r="AY71">
        <v>0.74099950800000003</v>
      </c>
      <c r="AZ71">
        <v>0.74105304900000002</v>
      </c>
      <c r="BA71">
        <v>0.74110659000000001</v>
      </c>
      <c r="BB71">
        <v>0.741160131</v>
      </c>
      <c r="BC71">
        <v>0.74121367199999999</v>
      </c>
      <c r="BD71">
        <v>0.74126721299999998</v>
      </c>
      <c r="BE71">
        <v>0.74132075399999997</v>
      </c>
      <c r="BF71">
        <v>0.74137429499999996</v>
      </c>
      <c r="BG71">
        <v>0.74142783599999995</v>
      </c>
      <c r="BH71">
        <v>0.74148137700000005</v>
      </c>
      <c r="BI71">
        <v>0.74153491800000004</v>
      </c>
      <c r="BJ71">
        <v>0.74158845900000003</v>
      </c>
      <c r="BK71">
        <v>0.74164200000000002</v>
      </c>
      <c r="BL71">
        <v>0.74169554100000001</v>
      </c>
      <c r="BM71">
        <v>0.741749082</v>
      </c>
      <c r="BN71">
        <v>0.74180262299999999</v>
      </c>
      <c r="BO71">
        <v>0.74185616399999998</v>
      </c>
      <c r="BP71">
        <v>0.74190970499999997</v>
      </c>
      <c r="BQ71">
        <v>0.74196324599999997</v>
      </c>
      <c r="BR71">
        <v>0.74263706939999996</v>
      </c>
      <c r="BS71">
        <v>0.74455145759999997</v>
      </c>
      <c r="BT71">
        <v>0.74646584579999997</v>
      </c>
      <c r="BU71">
        <v>0.74838023399999998</v>
      </c>
      <c r="BV71">
        <v>0.75029462219999998</v>
      </c>
      <c r="BW71">
        <v>0.75220901039999999</v>
      </c>
      <c r="BX71">
        <v>0.75412339859999999</v>
      </c>
      <c r="BY71">
        <v>0.7560377868</v>
      </c>
      <c r="BZ71">
        <v>0.75795217500000001</v>
      </c>
      <c r="CA71">
        <v>0.75986656320000001</v>
      </c>
      <c r="CB71">
        <v>0.76178095140000002</v>
      </c>
      <c r="CC71">
        <v>0.76369533960000002</v>
      </c>
      <c r="CD71">
        <v>0.76560972780000003</v>
      </c>
      <c r="CE71">
        <v>0.76752411600000003</v>
      </c>
      <c r="CF71">
        <v>0.76943850420000004</v>
      </c>
      <c r="CG71">
        <v>0.77135289240000005</v>
      </c>
      <c r="CH71">
        <v>0.77326728060000005</v>
      </c>
      <c r="CI71">
        <v>0.77518166879999995</v>
      </c>
      <c r="CJ71">
        <v>0.77709605699999995</v>
      </c>
      <c r="CK71">
        <v>0.77901044519999996</v>
      </c>
      <c r="CL71">
        <v>0.78092483339999996</v>
      </c>
      <c r="CM71">
        <v>0.78283922159999997</v>
      </c>
      <c r="CN71">
        <v>0.78475360979999997</v>
      </c>
      <c r="CO71">
        <v>0.78666799799999998</v>
      </c>
      <c r="CP71">
        <v>0.78858238619999999</v>
      </c>
      <c r="CQ71">
        <v>0.79049677439999999</v>
      </c>
      <c r="CR71">
        <v>0.7924111626</v>
      </c>
      <c r="CS71">
        <v>0.7943255508</v>
      </c>
      <c r="CT71">
        <v>0.79623993900000001</v>
      </c>
      <c r="CU71">
        <v>0.79815432720000001</v>
      </c>
      <c r="CV71">
        <v>0.80006871540000002</v>
      </c>
      <c r="CW71">
        <v>0.80198310360000002</v>
      </c>
      <c r="CX71">
        <v>0.80389749180000003</v>
      </c>
      <c r="CY71">
        <v>0.80581188000000004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997AB-0BCB-0447-8107-5D271FC5B54C}">
  <dimension ref="A1:CW46"/>
  <sheetViews>
    <sheetView zoomScale="118" zoomScaleNormal="125" workbookViewId="0">
      <selection activeCell="A37" sqref="A37:XFD37"/>
    </sheetView>
  </sheetViews>
  <sheetFormatPr defaultColWidth="11" defaultRowHeight="15.5"/>
  <cols>
    <col min="1" max="1" width="13" bestFit="1" customWidth="1"/>
    <col min="2" max="101" width="12.08203125" bestFit="1" customWidth="1"/>
    <col min="102" max="102" width="16.5" bestFit="1" customWidth="1"/>
  </cols>
  <sheetData>
    <row r="1" spans="1:1">
      <c r="A1" s="347" t="s">
        <v>10</v>
      </c>
    </row>
    <row r="18" spans="1:101" s="240" customFormat="1" ht="17.25" customHeight="1">
      <c r="B18" s="241"/>
      <c r="C18" s="241"/>
      <c r="D18" s="241"/>
      <c r="E18" s="241"/>
      <c r="F18" s="241"/>
      <c r="G18" s="241"/>
      <c r="H18" s="241"/>
      <c r="I18" s="241"/>
      <c r="J18" s="241"/>
      <c r="K18" s="241"/>
      <c r="L18" s="241"/>
      <c r="M18" s="241"/>
      <c r="N18" s="241"/>
      <c r="O18" s="241"/>
      <c r="P18" s="241"/>
      <c r="Q18" s="241"/>
      <c r="R18" s="241"/>
      <c r="S18" s="241"/>
      <c r="T18" s="241"/>
      <c r="U18" s="241"/>
      <c r="V18" s="241"/>
      <c r="W18" s="241"/>
      <c r="X18" s="241"/>
      <c r="Y18" s="241"/>
      <c r="Z18" s="241"/>
      <c r="AA18" s="241"/>
      <c r="AB18" s="241"/>
      <c r="AC18" s="241"/>
      <c r="AD18" s="241"/>
      <c r="AE18" s="241"/>
      <c r="AF18" s="241"/>
      <c r="AG18" s="241"/>
      <c r="AH18" s="241"/>
      <c r="AI18" s="241"/>
      <c r="AJ18" s="241"/>
      <c r="AK18" s="241"/>
      <c r="AL18" s="241"/>
      <c r="AM18" s="241"/>
      <c r="AN18" s="241"/>
      <c r="AO18" s="241"/>
      <c r="AP18" s="241"/>
      <c r="AQ18" s="241"/>
      <c r="AR18" s="241"/>
      <c r="AS18" s="241"/>
      <c r="AT18" s="241"/>
      <c r="AU18" s="241"/>
      <c r="AV18" s="241"/>
      <c r="AW18" s="241"/>
      <c r="AX18" s="241"/>
      <c r="AY18" s="241"/>
      <c r="AZ18" s="241"/>
      <c r="BA18" s="241"/>
      <c r="BB18" s="241"/>
      <c r="BC18" s="241"/>
      <c r="BD18" s="241"/>
      <c r="BE18" s="241"/>
      <c r="BF18" s="241"/>
      <c r="BG18" s="241"/>
      <c r="BH18" s="241"/>
      <c r="BI18" s="241"/>
      <c r="BJ18" s="241"/>
      <c r="BK18" s="241"/>
      <c r="BL18" s="241"/>
      <c r="BM18" s="241"/>
      <c r="BN18" s="241"/>
      <c r="BO18" s="241"/>
      <c r="BP18" s="241"/>
      <c r="BQ18" s="241"/>
      <c r="BR18" s="241"/>
      <c r="BS18" s="241"/>
      <c r="BT18" s="241"/>
      <c r="BU18" s="241"/>
      <c r="BV18" s="241"/>
      <c r="BW18" s="241"/>
      <c r="BX18" s="241"/>
      <c r="BY18" s="241"/>
      <c r="BZ18" s="241"/>
      <c r="CA18" s="241"/>
      <c r="CB18" s="241"/>
      <c r="CC18" s="241"/>
      <c r="CD18" s="241"/>
      <c r="CE18" s="241"/>
      <c r="CF18" s="241"/>
      <c r="CG18" s="241"/>
      <c r="CH18" s="241"/>
      <c r="CI18" s="241"/>
      <c r="CJ18" s="241"/>
      <c r="CK18" s="241"/>
      <c r="CL18" s="241"/>
      <c r="CM18" s="241"/>
      <c r="CN18" s="241"/>
      <c r="CO18" s="241"/>
      <c r="CP18" s="241"/>
      <c r="CQ18" s="241"/>
      <c r="CR18" s="241"/>
      <c r="CS18" s="241"/>
      <c r="CT18" s="241"/>
      <c r="CU18" s="241"/>
      <c r="CV18" s="241"/>
      <c r="CW18" s="241"/>
    </row>
    <row r="19" spans="1:101" s="49" customFormat="1" ht="14.25" customHeight="1">
      <c r="A19" s="240" t="s">
        <v>11</v>
      </c>
      <c r="B19" s="48">
        <v>1</v>
      </c>
      <c r="C19" s="48">
        <v>2</v>
      </c>
      <c r="D19" s="48">
        <v>3</v>
      </c>
      <c r="E19" s="48">
        <v>4</v>
      </c>
      <c r="F19" s="48">
        <v>5</v>
      </c>
      <c r="G19" s="48">
        <v>6</v>
      </c>
      <c r="H19" s="48">
        <v>7</v>
      </c>
      <c r="I19" s="48">
        <v>8</v>
      </c>
      <c r="J19" s="48">
        <v>9</v>
      </c>
      <c r="K19" s="48">
        <v>10</v>
      </c>
      <c r="L19" s="48">
        <v>11</v>
      </c>
      <c r="M19" s="48">
        <v>12</v>
      </c>
      <c r="N19" s="48">
        <v>13</v>
      </c>
      <c r="O19" s="48">
        <v>14</v>
      </c>
      <c r="P19" s="48">
        <v>15</v>
      </c>
      <c r="Q19" s="48">
        <v>16</v>
      </c>
      <c r="R19" s="48">
        <v>17</v>
      </c>
      <c r="S19" s="48">
        <v>18</v>
      </c>
      <c r="T19" s="48">
        <v>19</v>
      </c>
      <c r="U19" s="48">
        <v>20</v>
      </c>
      <c r="V19" s="48">
        <v>21</v>
      </c>
      <c r="W19" s="48">
        <v>22</v>
      </c>
      <c r="X19" s="48">
        <v>23</v>
      </c>
      <c r="Y19" s="48">
        <v>24</v>
      </c>
      <c r="Z19" s="48">
        <v>25</v>
      </c>
      <c r="AA19" s="48">
        <v>26</v>
      </c>
      <c r="AB19" s="48">
        <v>27</v>
      </c>
      <c r="AC19" s="48">
        <v>28</v>
      </c>
      <c r="AD19" s="48">
        <v>29</v>
      </c>
      <c r="AE19" s="48">
        <v>30</v>
      </c>
      <c r="AF19" s="48">
        <v>31</v>
      </c>
      <c r="AG19" s="48">
        <v>32</v>
      </c>
      <c r="AH19" s="48">
        <v>33</v>
      </c>
      <c r="AI19" s="48">
        <v>34</v>
      </c>
      <c r="AJ19" s="48">
        <v>35</v>
      </c>
      <c r="AK19" s="48">
        <v>36</v>
      </c>
      <c r="AL19" s="48">
        <v>37</v>
      </c>
      <c r="AM19" s="48">
        <v>38</v>
      </c>
      <c r="AN19" s="48">
        <v>39</v>
      </c>
      <c r="AO19" s="48">
        <v>40</v>
      </c>
      <c r="AP19" s="48">
        <v>41</v>
      </c>
      <c r="AQ19" s="48">
        <v>42</v>
      </c>
      <c r="AR19" s="48">
        <v>43</v>
      </c>
      <c r="AS19" s="48">
        <v>44</v>
      </c>
      <c r="AT19" s="48">
        <v>45</v>
      </c>
      <c r="AU19" s="48">
        <v>46</v>
      </c>
      <c r="AV19" s="48">
        <v>47</v>
      </c>
      <c r="AW19" s="48">
        <v>48</v>
      </c>
      <c r="AX19" s="48">
        <v>49</v>
      </c>
      <c r="AY19" s="48">
        <v>50</v>
      </c>
      <c r="AZ19" s="48">
        <v>51</v>
      </c>
      <c r="BA19" s="48">
        <v>52</v>
      </c>
      <c r="BB19" s="48">
        <v>53</v>
      </c>
      <c r="BC19" s="48">
        <v>54</v>
      </c>
      <c r="BD19" s="48">
        <v>55</v>
      </c>
      <c r="BE19" s="48">
        <v>56</v>
      </c>
      <c r="BF19" s="48">
        <v>57</v>
      </c>
      <c r="BG19" s="48">
        <v>58</v>
      </c>
      <c r="BH19" s="48">
        <v>59</v>
      </c>
      <c r="BI19" s="48">
        <v>60</v>
      </c>
      <c r="BJ19" s="48">
        <v>61</v>
      </c>
      <c r="BK19" s="48">
        <v>62</v>
      </c>
      <c r="BL19" s="48">
        <v>63</v>
      </c>
      <c r="BM19" s="48">
        <v>64</v>
      </c>
      <c r="BN19" s="48">
        <v>65</v>
      </c>
      <c r="BO19" s="48">
        <v>66</v>
      </c>
      <c r="BP19" s="48">
        <v>67</v>
      </c>
      <c r="BQ19" s="48">
        <v>68</v>
      </c>
      <c r="BR19" s="48">
        <v>69</v>
      </c>
      <c r="BS19" s="48">
        <v>70</v>
      </c>
      <c r="BT19" s="48">
        <v>71</v>
      </c>
      <c r="BU19" s="48">
        <v>72</v>
      </c>
      <c r="BV19" s="48">
        <v>73</v>
      </c>
      <c r="BW19" s="48">
        <v>74</v>
      </c>
      <c r="BX19" s="48">
        <v>75</v>
      </c>
      <c r="BY19" s="48">
        <v>76</v>
      </c>
      <c r="BZ19" s="48">
        <v>77</v>
      </c>
      <c r="CA19" s="48">
        <v>78</v>
      </c>
      <c r="CB19" s="48">
        <v>79</v>
      </c>
      <c r="CC19" s="48">
        <v>80</v>
      </c>
      <c r="CD19" s="48">
        <v>81</v>
      </c>
      <c r="CE19" s="48">
        <v>82</v>
      </c>
      <c r="CF19" s="48">
        <v>83</v>
      </c>
      <c r="CG19" s="48">
        <v>84</v>
      </c>
      <c r="CH19" s="48">
        <v>85</v>
      </c>
      <c r="CI19" s="48">
        <v>86</v>
      </c>
      <c r="CJ19" s="48">
        <v>87</v>
      </c>
      <c r="CK19" s="48">
        <v>88</v>
      </c>
      <c r="CL19" s="48">
        <v>89</v>
      </c>
      <c r="CM19" s="48">
        <v>90</v>
      </c>
      <c r="CN19" s="48">
        <v>91</v>
      </c>
      <c r="CO19" s="48">
        <v>92</v>
      </c>
      <c r="CP19" s="48">
        <v>93</v>
      </c>
      <c r="CQ19" s="48">
        <v>94</v>
      </c>
      <c r="CR19" s="48">
        <v>95</v>
      </c>
      <c r="CS19" s="48">
        <v>96</v>
      </c>
      <c r="CT19" s="48">
        <v>97</v>
      </c>
      <c r="CU19" s="48">
        <v>98</v>
      </c>
      <c r="CV19" s="48">
        <v>99</v>
      </c>
      <c r="CW19" s="48">
        <v>100</v>
      </c>
    </row>
    <row r="20" spans="1:101">
      <c r="A20" s="214" t="s">
        <v>12</v>
      </c>
      <c r="B20" s="258">
        <v>18.190059000000002</v>
      </c>
      <c r="C20" s="258">
        <v>18.441305100000001</v>
      </c>
      <c r="D20" s="258">
        <v>18.6925512</v>
      </c>
      <c r="E20" s="258">
        <v>18.9437973</v>
      </c>
      <c r="F20" s="258">
        <v>19.195043399999999</v>
      </c>
      <c r="G20" s="258">
        <v>19.355864700000001</v>
      </c>
      <c r="H20" s="258">
        <v>19.516686</v>
      </c>
      <c r="I20" s="258">
        <v>19.677507299999998</v>
      </c>
      <c r="J20" s="258">
        <v>19.838328600000001</v>
      </c>
      <c r="K20" s="258">
        <v>19.999149899999999</v>
      </c>
      <c r="L20" s="258">
        <v>20.1218976</v>
      </c>
      <c r="M20" s="258">
        <v>20.244645299999998</v>
      </c>
      <c r="N20" s="258">
        <v>20.367393</v>
      </c>
      <c r="O20" s="258">
        <v>20.490140700000001</v>
      </c>
      <c r="P20" s="258">
        <v>20.612888399999999</v>
      </c>
      <c r="Q20" s="258">
        <v>20.624112180000001</v>
      </c>
      <c r="R20" s="258">
        <v>20.635335959999999</v>
      </c>
      <c r="S20" s="258">
        <v>20.646559740000001</v>
      </c>
      <c r="T20" s="258">
        <v>20.657783519999999</v>
      </c>
      <c r="U20" s="258">
        <v>20.669007300000001</v>
      </c>
      <c r="V20" s="258">
        <v>20.696214059999999</v>
      </c>
      <c r="W20" s="258">
        <v>20.723420820000001</v>
      </c>
      <c r="X20" s="258">
        <v>20.75062758</v>
      </c>
      <c r="Y20" s="258">
        <v>20.777834339999998</v>
      </c>
      <c r="Z20" s="258">
        <v>20.8050411</v>
      </c>
      <c r="AA20" s="258">
        <v>20.820746459999999</v>
      </c>
      <c r="AB20" s="258">
        <v>20.836451820000001</v>
      </c>
      <c r="AC20" s="258">
        <v>20.852157179999999</v>
      </c>
      <c r="AD20" s="258">
        <v>20.867862540000001</v>
      </c>
      <c r="AE20" s="258">
        <v>20.883567899999999</v>
      </c>
      <c r="AF20" s="258">
        <v>20.919142919999999</v>
      </c>
      <c r="AG20" s="258">
        <v>20.954717939999998</v>
      </c>
      <c r="AH20" s="258">
        <v>20.990292960000001</v>
      </c>
      <c r="AI20" s="258">
        <v>21.025867980000001</v>
      </c>
      <c r="AJ20" s="258">
        <v>21.061443000000001</v>
      </c>
      <c r="AK20" s="258">
        <v>21.445470780000001</v>
      </c>
      <c r="AL20" s="258">
        <v>21.829498560000001</v>
      </c>
      <c r="AM20" s="258">
        <v>22.213526340000001</v>
      </c>
      <c r="AN20" s="258">
        <v>22.597554120000002</v>
      </c>
      <c r="AO20" s="258">
        <v>22.981581899999998</v>
      </c>
      <c r="AP20" s="258">
        <v>23.15830686</v>
      </c>
      <c r="AQ20" s="258">
        <v>23.335031820000001</v>
      </c>
      <c r="AR20" s="258">
        <v>23.511756779999999</v>
      </c>
      <c r="AS20" s="258">
        <v>23.68848174</v>
      </c>
      <c r="AT20" s="258">
        <v>23.865206700000002</v>
      </c>
      <c r="AU20" s="258">
        <v>24.0482376</v>
      </c>
      <c r="AV20" s="258">
        <v>24.231268499999999</v>
      </c>
      <c r="AW20" s="258">
        <v>24.414299400000001</v>
      </c>
      <c r="AX20" s="258">
        <v>24.597330299999999</v>
      </c>
      <c r="AY20" s="258">
        <v>24.780361200000002</v>
      </c>
      <c r="AZ20" s="258">
        <v>24.975885000000002</v>
      </c>
      <c r="BA20" s="258">
        <v>25.171408799999998</v>
      </c>
      <c r="BB20" s="258">
        <v>25.366932599999998</v>
      </c>
      <c r="BC20" s="258">
        <v>25.562456399999999</v>
      </c>
      <c r="BD20" s="258">
        <v>25.757980199999999</v>
      </c>
      <c r="BE20" s="258">
        <v>25.8634758</v>
      </c>
      <c r="BF20" s="258">
        <v>25.968971400000001</v>
      </c>
      <c r="BG20" s="258">
        <v>26.074466999999999</v>
      </c>
      <c r="BH20" s="258">
        <v>26.1799626</v>
      </c>
      <c r="BI20" s="258">
        <v>26.285458200000001</v>
      </c>
      <c r="BJ20" s="258">
        <v>26.308302359999999</v>
      </c>
      <c r="BK20" s="258">
        <v>26.331146520000001</v>
      </c>
      <c r="BL20" s="258">
        <v>26.353990679999999</v>
      </c>
      <c r="BM20" s="258">
        <v>26.376834840000001</v>
      </c>
      <c r="BN20" s="258">
        <v>26.399678999999999</v>
      </c>
      <c r="BO20" s="258">
        <v>27.154567440000001</v>
      </c>
      <c r="BP20" s="258">
        <v>27.909455879999999</v>
      </c>
      <c r="BQ20" s="258">
        <v>28.664344320000001</v>
      </c>
      <c r="BR20" s="258">
        <v>29.41923276</v>
      </c>
      <c r="BS20" s="258">
        <v>30.174121199999998</v>
      </c>
      <c r="BT20" s="258">
        <v>30.451463579999999</v>
      </c>
      <c r="BU20" s="258">
        <v>30.728805959999999</v>
      </c>
      <c r="BV20" s="258">
        <v>31.006148339999999</v>
      </c>
      <c r="BW20" s="258">
        <v>31.28349072</v>
      </c>
      <c r="BX20" s="258">
        <v>31.5608331</v>
      </c>
      <c r="BY20" s="258">
        <v>31.616238119999998</v>
      </c>
      <c r="BZ20" s="258">
        <v>31.67164314</v>
      </c>
      <c r="CA20" s="258">
        <v>31.727048159999999</v>
      </c>
      <c r="CB20" s="258">
        <v>31.782453180000001</v>
      </c>
      <c r="CC20" s="258">
        <v>31.837858199999999</v>
      </c>
      <c r="CD20" s="258">
        <v>32.086010819999998</v>
      </c>
      <c r="CE20" s="258">
        <v>32.334163439999998</v>
      </c>
      <c r="CF20" s="258">
        <v>32.582316059999997</v>
      </c>
      <c r="CG20" s="258">
        <v>32.830468680000003</v>
      </c>
      <c r="CH20" s="258">
        <v>33.078621300000002</v>
      </c>
      <c r="CI20" s="258">
        <v>34.491112200000003</v>
      </c>
      <c r="CJ20" s="258">
        <v>35.903603099999998</v>
      </c>
      <c r="CK20" s="258">
        <v>37.316094</v>
      </c>
      <c r="CL20" s="258">
        <v>38.728584900000001</v>
      </c>
      <c r="CM20" s="258">
        <v>40.141075800000003</v>
      </c>
      <c r="CN20" s="258">
        <v>41.654184119999996</v>
      </c>
      <c r="CO20" s="258">
        <v>43.167292439999997</v>
      </c>
      <c r="CP20" s="258">
        <v>44.680400759999998</v>
      </c>
      <c r="CQ20" s="258">
        <v>46.193509079999998</v>
      </c>
      <c r="CR20" s="258">
        <v>47.706617399999999</v>
      </c>
      <c r="CS20" s="258">
        <v>48.199908479999998</v>
      </c>
      <c r="CT20" s="258">
        <v>48.693199559999996</v>
      </c>
      <c r="CU20" s="258">
        <v>49.186490640000002</v>
      </c>
      <c r="CV20" s="258">
        <v>49.679781720000001</v>
      </c>
      <c r="CW20" s="258">
        <v>50.1730728</v>
      </c>
    </row>
    <row r="21" spans="1:101">
      <c r="A21" s="214" t="s">
        <v>13</v>
      </c>
      <c r="B21" s="258">
        <v>0.207732098</v>
      </c>
      <c r="C21" s="258">
        <v>0.207732098</v>
      </c>
      <c r="D21" s="258">
        <v>0.207732098</v>
      </c>
      <c r="E21" s="258">
        <v>0.207732098</v>
      </c>
      <c r="F21" s="258">
        <v>0.207732098</v>
      </c>
      <c r="G21" s="258">
        <v>0.207732098</v>
      </c>
      <c r="H21" s="258">
        <v>0.207732098</v>
      </c>
      <c r="I21" s="258">
        <v>0.207732098</v>
      </c>
      <c r="J21" s="258">
        <v>0.207732098</v>
      </c>
      <c r="K21" s="258">
        <v>0.207732098</v>
      </c>
      <c r="L21" s="258">
        <v>0.207732098</v>
      </c>
      <c r="M21" s="258">
        <v>0.207732098</v>
      </c>
      <c r="N21" s="258">
        <v>0.207732098</v>
      </c>
      <c r="O21" s="258">
        <v>0.207732098</v>
      </c>
      <c r="P21" s="258">
        <v>0.207732098</v>
      </c>
      <c r="Q21" s="258">
        <v>0.207732098</v>
      </c>
      <c r="R21" s="258">
        <v>0.207732098</v>
      </c>
      <c r="S21" s="258">
        <v>0.207732098</v>
      </c>
      <c r="T21" s="258">
        <v>0.207732098</v>
      </c>
      <c r="U21" s="258">
        <v>0.207732098</v>
      </c>
      <c r="V21" s="258">
        <v>0.207732098</v>
      </c>
      <c r="W21" s="258">
        <v>0.207732098</v>
      </c>
      <c r="X21" s="258">
        <v>0.207732098</v>
      </c>
      <c r="Y21" s="258">
        <v>0.207732098</v>
      </c>
      <c r="Z21" s="258">
        <v>0.207732098</v>
      </c>
      <c r="AA21" s="258">
        <v>0.207732098</v>
      </c>
      <c r="AB21" s="258">
        <v>0.207732098</v>
      </c>
      <c r="AC21" s="258">
        <v>0.207732098</v>
      </c>
      <c r="AD21" s="258">
        <v>0.207732098</v>
      </c>
      <c r="AE21" s="258">
        <v>0.207732098</v>
      </c>
      <c r="AF21" s="258">
        <v>0.207732098</v>
      </c>
      <c r="AG21" s="258">
        <v>0.207732098</v>
      </c>
      <c r="AH21" s="258">
        <v>0.207732098</v>
      </c>
      <c r="AI21" s="258">
        <v>0.207732098</v>
      </c>
      <c r="AJ21" s="258">
        <v>0.207732098</v>
      </c>
      <c r="AK21" s="258">
        <v>0.207732098</v>
      </c>
      <c r="AL21" s="258">
        <v>0.207732098</v>
      </c>
      <c r="AM21" s="258">
        <v>0.207732098</v>
      </c>
      <c r="AN21" s="258">
        <v>0.207732098</v>
      </c>
      <c r="AO21" s="258">
        <v>0.207732098</v>
      </c>
      <c r="AP21" s="258">
        <v>0.207732098</v>
      </c>
      <c r="AQ21" s="258">
        <v>0.207732098</v>
      </c>
      <c r="AR21" s="258">
        <v>0.207732098</v>
      </c>
      <c r="AS21" s="258">
        <v>0.207732098</v>
      </c>
      <c r="AT21" s="258">
        <v>0.207732098</v>
      </c>
      <c r="AU21" s="258">
        <v>0.207732098</v>
      </c>
      <c r="AV21" s="258">
        <v>0.207732098</v>
      </c>
      <c r="AW21" s="258">
        <v>0.207732098</v>
      </c>
      <c r="AX21" s="258">
        <v>0.207732098</v>
      </c>
      <c r="AY21" s="258">
        <v>0.207732098</v>
      </c>
      <c r="AZ21" s="258">
        <v>0.207732098</v>
      </c>
      <c r="BA21" s="258">
        <v>0.207732098</v>
      </c>
      <c r="BB21" s="258">
        <v>0.207732098</v>
      </c>
      <c r="BC21" s="258">
        <v>0.207732098</v>
      </c>
      <c r="BD21" s="258">
        <v>0.207732098</v>
      </c>
      <c r="BE21" s="258">
        <v>0.207732098</v>
      </c>
      <c r="BF21" s="258">
        <v>0.207732098</v>
      </c>
      <c r="BG21" s="258">
        <v>0.207732098</v>
      </c>
      <c r="BH21" s="258">
        <v>0.207732098</v>
      </c>
      <c r="BI21" s="258">
        <v>0.207732098</v>
      </c>
      <c r="BJ21" s="258">
        <v>0.207732098</v>
      </c>
      <c r="BK21" s="258">
        <v>0.207732098</v>
      </c>
      <c r="BL21" s="258">
        <v>0.207732098</v>
      </c>
      <c r="BM21" s="258">
        <v>0.207732098</v>
      </c>
      <c r="BN21" s="258">
        <v>0.207732098</v>
      </c>
      <c r="BO21" s="258">
        <v>0.207732098</v>
      </c>
      <c r="BP21" s="258">
        <v>0.207732098</v>
      </c>
      <c r="BQ21" s="258">
        <v>0.207732098</v>
      </c>
      <c r="BR21" s="258">
        <v>0.207732098</v>
      </c>
      <c r="BS21" s="258">
        <v>0.207732098</v>
      </c>
      <c r="BT21" s="258">
        <v>0.207732098</v>
      </c>
      <c r="BU21" s="258">
        <v>0.207732098</v>
      </c>
      <c r="BV21" s="258">
        <v>0.207732098</v>
      </c>
      <c r="BW21" s="258">
        <v>0.207732098</v>
      </c>
      <c r="BX21" s="258">
        <v>0.207732098</v>
      </c>
      <c r="BY21" s="258">
        <v>0.207732098</v>
      </c>
      <c r="BZ21" s="258">
        <v>0.207732098</v>
      </c>
      <c r="CA21" s="258">
        <v>0.207732098</v>
      </c>
      <c r="CB21" s="258">
        <v>0.207732098</v>
      </c>
      <c r="CC21" s="258">
        <v>0.207732098</v>
      </c>
      <c r="CD21" s="258">
        <v>0.207732098</v>
      </c>
      <c r="CE21" s="258">
        <v>0.207732098</v>
      </c>
      <c r="CF21" s="258">
        <v>0.207732098</v>
      </c>
      <c r="CG21" s="258">
        <v>0.207732098</v>
      </c>
      <c r="CH21" s="258">
        <v>0.207732098</v>
      </c>
      <c r="CI21" s="258">
        <v>0.207732098</v>
      </c>
      <c r="CJ21" s="258">
        <v>0.207732098</v>
      </c>
      <c r="CK21" s="258">
        <v>0.207732098</v>
      </c>
      <c r="CL21" s="258">
        <v>0.207732098</v>
      </c>
      <c r="CM21" s="258">
        <v>0.207732098</v>
      </c>
      <c r="CN21" s="258">
        <v>0.207732098</v>
      </c>
      <c r="CO21" s="258">
        <v>0.207732098</v>
      </c>
      <c r="CP21" s="258">
        <v>0.207732098</v>
      </c>
      <c r="CQ21" s="258">
        <v>0.207732098</v>
      </c>
      <c r="CR21" s="258">
        <v>0.207732098</v>
      </c>
      <c r="CS21" s="258">
        <v>0.207732098</v>
      </c>
      <c r="CT21" s="258">
        <v>0.207732098</v>
      </c>
      <c r="CU21" s="258">
        <v>0.207732098</v>
      </c>
      <c r="CV21" s="258">
        <v>0.207732098</v>
      </c>
      <c r="CW21" s="258">
        <v>0.207732098</v>
      </c>
    </row>
    <row r="22" spans="1:101">
      <c r="A22" s="214" t="s">
        <v>14</v>
      </c>
      <c r="B22" s="258">
        <v>28.363309059999999</v>
      </c>
      <c r="C22" s="258">
        <v>28.862017689999998</v>
      </c>
      <c r="D22" s="258">
        <v>29.360726329999999</v>
      </c>
      <c r="E22" s="258">
        <v>29.859434960000002</v>
      </c>
      <c r="F22" s="258">
        <v>30.358143599999998</v>
      </c>
      <c r="G22" s="258">
        <v>30.727156099999998</v>
      </c>
      <c r="H22" s="258">
        <v>31.096168609999999</v>
      </c>
      <c r="I22" s="258">
        <v>31.46518111</v>
      </c>
      <c r="J22" s="258">
        <v>31.834193620000001</v>
      </c>
      <c r="K22" s="258">
        <v>32.203206119999997</v>
      </c>
      <c r="L22" s="258">
        <v>32.340973060000003</v>
      </c>
      <c r="M22" s="258">
        <v>32.478740000000002</v>
      </c>
      <c r="N22" s="258">
        <v>32.616506950000002</v>
      </c>
      <c r="O22" s="258">
        <v>32.75427389</v>
      </c>
      <c r="P22" s="258">
        <v>32.892040829999999</v>
      </c>
      <c r="Q22" s="258">
        <v>32.95141185</v>
      </c>
      <c r="R22" s="258">
        <v>33.01078287</v>
      </c>
      <c r="S22" s="258">
        <v>33.07015389</v>
      </c>
      <c r="T22" s="258">
        <v>33.129524910000001</v>
      </c>
      <c r="U22" s="258">
        <v>33.188895930000001</v>
      </c>
      <c r="V22" s="258">
        <v>33.256076</v>
      </c>
      <c r="W22" s="258">
        <v>33.32325608</v>
      </c>
      <c r="X22" s="258">
        <v>33.390436149999999</v>
      </c>
      <c r="Y22" s="258">
        <v>33.457616229999999</v>
      </c>
      <c r="Z22" s="258">
        <v>33.524796299999998</v>
      </c>
      <c r="AA22" s="258">
        <v>33.639612</v>
      </c>
      <c r="AB22" s="258">
        <v>33.754427700000001</v>
      </c>
      <c r="AC22" s="258">
        <v>33.869243400000002</v>
      </c>
      <c r="AD22" s="258">
        <v>33.984059100000003</v>
      </c>
      <c r="AE22" s="258">
        <v>34.098874799999997</v>
      </c>
      <c r="AF22" s="258">
        <v>34.249685919999997</v>
      </c>
      <c r="AG22" s="258">
        <v>34.400497029999997</v>
      </c>
      <c r="AH22" s="258">
        <v>34.551308149999997</v>
      </c>
      <c r="AI22" s="258">
        <v>34.702119260000003</v>
      </c>
      <c r="AJ22" s="258">
        <v>34.852930379999997</v>
      </c>
      <c r="AK22" s="258">
        <v>35.076390680000003</v>
      </c>
      <c r="AL22" s="258">
        <v>35.299850990000003</v>
      </c>
      <c r="AM22" s="258">
        <v>35.523311290000002</v>
      </c>
      <c r="AN22" s="258">
        <v>35.746771600000002</v>
      </c>
      <c r="AO22" s="258">
        <v>35.970231900000002</v>
      </c>
      <c r="AP22" s="258">
        <v>36.273971979999999</v>
      </c>
      <c r="AQ22" s="258">
        <v>36.577712050000002</v>
      </c>
      <c r="AR22" s="258">
        <v>36.88145213</v>
      </c>
      <c r="AS22" s="258">
        <v>37.185192200000003</v>
      </c>
      <c r="AT22" s="258">
        <v>37.48893228</v>
      </c>
      <c r="AU22" s="258">
        <v>37.489781000000001</v>
      </c>
      <c r="AV22" s="258">
        <v>37.490629730000002</v>
      </c>
      <c r="AW22" s="258">
        <v>37.491478450000002</v>
      </c>
      <c r="AX22" s="258">
        <v>37.492327179999997</v>
      </c>
      <c r="AY22" s="258">
        <v>37.493175899999997</v>
      </c>
      <c r="AZ22" s="258">
        <v>37.525340159999999</v>
      </c>
      <c r="BA22" s="258">
        <v>37.557504420000001</v>
      </c>
      <c r="BB22" s="258">
        <v>37.589668680000003</v>
      </c>
      <c r="BC22" s="258">
        <v>37.621832939999997</v>
      </c>
      <c r="BD22" s="258">
        <v>37.653997199999999</v>
      </c>
      <c r="BE22" s="258">
        <v>37.987696440000001</v>
      </c>
      <c r="BF22" s="258">
        <v>38.321395680000002</v>
      </c>
      <c r="BG22" s="258">
        <v>38.655094920000003</v>
      </c>
      <c r="BH22" s="258">
        <v>38.988794159999998</v>
      </c>
      <c r="BI22" s="258">
        <v>39.322493399999999</v>
      </c>
      <c r="BJ22" s="258">
        <v>39.655593770000003</v>
      </c>
      <c r="BK22" s="258">
        <v>39.988694150000001</v>
      </c>
      <c r="BL22" s="258">
        <v>40.321794519999997</v>
      </c>
      <c r="BM22" s="258">
        <v>40.654894900000002</v>
      </c>
      <c r="BN22" s="258">
        <v>40.987995269999999</v>
      </c>
      <c r="BO22" s="258">
        <v>41.313223129999997</v>
      </c>
      <c r="BP22" s="258">
        <v>41.638451000000003</v>
      </c>
      <c r="BQ22" s="258">
        <v>41.963678860000002</v>
      </c>
      <c r="BR22" s="258">
        <v>42.288906730000001</v>
      </c>
      <c r="BS22" s="258">
        <v>42.614134589999999</v>
      </c>
      <c r="BT22" s="258">
        <v>42.719776930000002</v>
      </c>
      <c r="BU22" s="258">
        <v>42.825419269999998</v>
      </c>
      <c r="BV22" s="258">
        <v>42.931061620000001</v>
      </c>
      <c r="BW22" s="258">
        <v>43.036703959999997</v>
      </c>
      <c r="BX22" s="258">
        <v>43.1423463</v>
      </c>
      <c r="BY22" s="258">
        <v>43.681004450000003</v>
      </c>
      <c r="BZ22" s="258">
        <v>44.21966261</v>
      </c>
      <c r="CA22" s="258">
        <v>44.758320759999997</v>
      </c>
      <c r="CB22" s="258">
        <v>45.296978920000001</v>
      </c>
      <c r="CC22" s="258">
        <v>45.835637069999997</v>
      </c>
      <c r="CD22" s="258">
        <v>47.366191819999997</v>
      </c>
      <c r="CE22" s="258">
        <v>48.896746579999999</v>
      </c>
      <c r="CF22" s="258">
        <v>50.427301329999999</v>
      </c>
      <c r="CG22" s="258">
        <v>51.95785609</v>
      </c>
      <c r="CH22" s="258">
        <v>53.48841084</v>
      </c>
      <c r="CI22" s="258">
        <v>54.161754350000002</v>
      </c>
      <c r="CJ22" s="258">
        <v>54.835097869999998</v>
      </c>
      <c r="CK22" s="258">
        <v>55.508441380000001</v>
      </c>
      <c r="CL22" s="258">
        <v>56.181784899999997</v>
      </c>
      <c r="CM22" s="258">
        <v>56.855128409999999</v>
      </c>
      <c r="CN22" s="258">
        <v>59.144236190000001</v>
      </c>
      <c r="CO22" s="258">
        <v>61.433343970000003</v>
      </c>
      <c r="CP22" s="258">
        <v>63.722451739999997</v>
      </c>
      <c r="CQ22" s="258">
        <v>66.011559520000006</v>
      </c>
      <c r="CR22" s="258">
        <v>68.300667300000001</v>
      </c>
      <c r="CS22" s="258">
        <v>68.527419379999998</v>
      </c>
      <c r="CT22" s="258">
        <v>68.754171470000003</v>
      </c>
      <c r="CU22" s="258">
        <v>68.98092355</v>
      </c>
      <c r="CV22" s="258">
        <v>69.207675640000005</v>
      </c>
      <c r="CW22" s="258">
        <v>69.434427720000002</v>
      </c>
    </row>
    <row r="23" spans="1:101">
      <c r="A23" s="214" t="s">
        <v>15</v>
      </c>
      <c r="B23" s="258">
        <v>2.3972358109999998</v>
      </c>
      <c r="C23" s="258">
        <v>2.4052104449999998</v>
      </c>
      <c r="D23" s="258">
        <v>2.4131850799999999</v>
      </c>
      <c r="E23" s="258">
        <v>2.4211597139999999</v>
      </c>
      <c r="F23" s="258">
        <v>2.4291343489999999</v>
      </c>
      <c r="G23" s="258">
        <v>2.4371089829999999</v>
      </c>
      <c r="H23" s="258">
        <v>2.445083618</v>
      </c>
      <c r="I23" s="258">
        <v>2.4530582519999999</v>
      </c>
      <c r="J23" s="258">
        <v>2.461032887</v>
      </c>
      <c r="K23" s="258">
        <v>2.469007521</v>
      </c>
      <c r="L23" s="258">
        <v>2.476982156</v>
      </c>
      <c r="M23" s="258">
        <v>2.48495679</v>
      </c>
      <c r="N23" s="258">
        <v>2.4929314250000001</v>
      </c>
      <c r="O23" s="258">
        <v>2.5009060590000001</v>
      </c>
      <c r="P23" s="258">
        <v>2.5088806940000001</v>
      </c>
      <c r="Q23" s="258">
        <v>2.5168553280000001</v>
      </c>
      <c r="R23" s="258">
        <v>2.5248299630000002</v>
      </c>
      <c r="S23" s="258">
        <v>2.5328045970000002</v>
      </c>
      <c r="T23" s="258">
        <v>2.5407792320000002</v>
      </c>
      <c r="U23" s="258">
        <v>2.5487538660000002</v>
      </c>
      <c r="V23" s="258">
        <v>2.5567285009999998</v>
      </c>
      <c r="W23" s="258">
        <v>2.5647031349999998</v>
      </c>
      <c r="X23" s="258">
        <v>2.5726777699999999</v>
      </c>
      <c r="Y23" s="258">
        <v>2.5806524039999998</v>
      </c>
      <c r="Z23" s="258">
        <v>2.5886270389999999</v>
      </c>
      <c r="AA23" s="258">
        <v>2.5966016729999999</v>
      </c>
      <c r="AB23" s="258">
        <v>2.604576308</v>
      </c>
      <c r="AC23" s="258">
        <v>2.6125509419999999</v>
      </c>
      <c r="AD23" s="258">
        <v>2.620525577</v>
      </c>
      <c r="AE23" s="258">
        <v>2.628500211</v>
      </c>
      <c r="AF23" s="258">
        <v>2.636474846</v>
      </c>
      <c r="AG23" s="258">
        <v>2.64444948</v>
      </c>
      <c r="AH23" s="258">
        <v>2.6524241150000001</v>
      </c>
      <c r="AI23" s="258">
        <v>2.6628468810000001</v>
      </c>
      <c r="AJ23" s="258">
        <v>2.6744937150000001</v>
      </c>
      <c r="AK23" s="258">
        <v>2.686140548</v>
      </c>
      <c r="AL23" s="258">
        <v>2.6977873809999999</v>
      </c>
      <c r="AM23" s="258">
        <v>2.7094342139999998</v>
      </c>
      <c r="AN23" s="258">
        <v>2.7210810479999998</v>
      </c>
      <c r="AO23" s="258">
        <v>2.7327278810000002</v>
      </c>
      <c r="AP23" s="258">
        <v>2.7443747140000001</v>
      </c>
      <c r="AQ23" s="258">
        <v>2.756021547</v>
      </c>
      <c r="AR23" s="258">
        <v>2.7676683799999999</v>
      </c>
      <c r="AS23" s="258">
        <v>2.7793152139999999</v>
      </c>
      <c r="AT23" s="258">
        <v>2.7909620469999998</v>
      </c>
      <c r="AU23" s="258">
        <v>2.8026088800000002</v>
      </c>
      <c r="AV23" s="258">
        <v>2.8142557130000001</v>
      </c>
      <c r="AW23" s="258">
        <v>2.8259025470000001</v>
      </c>
      <c r="AX23" s="258">
        <v>2.83754938</v>
      </c>
      <c r="AY23" s="258">
        <v>2.8491962129999999</v>
      </c>
      <c r="AZ23" s="258">
        <v>2.8608430459999998</v>
      </c>
      <c r="BA23" s="258">
        <v>2.8724898790000002</v>
      </c>
      <c r="BB23" s="258">
        <v>2.8841367130000002</v>
      </c>
      <c r="BC23" s="258">
        <v>2.8957835460000001</v>
      </c>
      <c r="BD23" s="258">
        <v>2.907430379</v>
      </c>
      <c r="BE23" s="258">
        <v>2.9190772119999999</v>
      </c>
      <c r="BF23" s="258">
        <v>2.9307240459999999</v>
      </c>
      <c r="BG23" s="258">
        <v>2.9423708789999998</v>
      </c>
      <c r="BH23" s="258">
        <v>2.9540177120000002</v>
      </c>
      <c r="BI23" s="258">
        <v>2.9656645450000001</v>
      </c>
      <c r="BJ23" s="258">
        <v>2.977311378</v>
      </c>
      <c r="BK23" s="258">
        <v>2.988958212</v>
      </c>
      <c r="BL23" s="258">
        <v>3.0006050449999999</v>
      </c>
      <c r="BM23" s="258">
        <v>3.0122518779999998</v>
      </c>
      <c r="BN23" s="258">
        <v>3.0238987110000002</v>
      </c>
      <c r="BO23" s="258">
        <v>3.0355455450000002</v>
      </c>
      <c r="BP23" s="258">
        <v>3.0469520779999999</v>
      </c>
      <c r="BQ23" s="258">
        <v>3.0578780110000001</v>
      </c>
      <c r="BR23" s="258">
        <v>3.068803945</v>
      </c>
      <c r="BS23" s="258">
        <v>3.0797298780000002</v>
      </c>
      <c r="BT23" s="258">
        <v>3.090655811</v>
      </c>
      <c r="BU23" s="258">
        <v>3.1015817449999998</v>
      </c>
      <c r="BV23" s="258">
        <v>3.1125076780000001</v>
      </c>
      <c r="BW23" s="258">
        <v>3.1234336119999999</v>
      </c>
      <c r="BX23" s="258">
        <v>3.1343595450000001</v>
      </c>
      <c r="BY23" s="258">
        <v>3.1452854779999999</v>
      </c>
      <c r="BZ23" s="258">
        <v>3.1562114120000002</v>
      </c>
      <c r="CA23" s="258">
        <v>3.167137345</v>
      </c>
      <c r="CB23" s="258">
        <v>3.1780632789999999</v>
      </c>
      <c r="CC23" s="258">
        <v>3.1889892120000001</v>
      </c>
      <c r="CD23" s="258">
        <v>3.1999151449999998</v>
      </c>
      <c r="CE23" s="258">
        <v>3.2108410790000002</v>
      </c>
      <c r="CF23" s="258">
        <v>3.2217670119999999</v>
      </c>
      <c r="CG23" s="258">
        <v>3.2326929459999998</v>
      </c>
      <c r="CH23" s="258">
        <v>3.243618879</v>
      </c>
      <c r="CI23" s="258">
        <v>3.2545448119999998</v>
      </c>
      <c r="CJ23" s="258">
        <v>3.2654707460000001</v>
      </c>
      <c r="CK23" s="258">
        <v>3.2763966789999999</v>
      </c>
      <c r="CL23" s="258">
        <v>3.2873226130000002</v>
      </c>
      <c r="CM23" s="258">
        <v>3.2982485459999999</v>
      </c>
      <c r="CN23" s="258">
        <v>3.3091744790000002</v>
      </c>
      <c r="CO23" s="258">
        <v>3.320100413</v>
      </c>
      <c r="CP23" s="258">
        <v>3.3310263459999998</v>
      </c>
      <c r="CQ23" s="258">
        <v>3.3419522800000001</v>
      </c>
      <c r="CR23" s="258">
        <v>3.3528782129999999</v>
      </c>
      <c r="CS23" s="258">
        <v>3.3638041460000001</v>
      </c>
      <c r="CT23" s="258">
        <v>3.37473008</v>
      </c>
      <c r="CU23" s="258">
        <v>3.3856560130000002</v>
      </c>
      <c r="CV23" s="258">
        <v>3.396581947</v>
      </c>
      <c r="CW23" s="258">
        <v>3.4075078799999998</v>
      </c>
    </row>
    <row r="24" spans="1:101">
      <c r="A24" s="240" t="s">
        <v>16</v>
      </c>
      <c r="B24" s="258">
        <f t="shared" ref="B24:BM24" si="0">SUM(B21,B23)</f>
        <v>2.604967909</v>
      </c>
      <c r="C24" s="258">
        <f t="shared" si="0"/>
        <v>2.612942543</v>
      </c>
      <c r="D24" s="258">
        <f t="shared" si="0"/>
        <v>2.620917178</v>
      </c>
      <c r="E24" s="258">
        <f t="shared" si="0"/>
        <v>2.628891812</v>
      </c>
      <c r="F24" s="258">
        <f t="shared" si="0"/>
        <v>2.6368664470000001</v>
      </c>
      <c r="G24" s="258">
        <f t="shared" si="0"/>
        <v>2.644841081</v>
      </c>
      <c r="H24" s="258">
        <f t="shared" si="0"/>
        <v>2.6528157160000001</v>
      </c>
      <c r="I24" s="258">
        <f t="shared" si="0"/>
        <v>2.6607903500000001</v>
      </c>
      <c r="J24" s="258">
        <f t="shared" si="0"/>
        <v>2.6687649850000001</v>
      </c>
      <c r="K24" s="258">
        <f t="shared" si="0"/>
        <v>2.6767396190000001</v>
      </c>
      <c r="L24" s="258">
        <f t="shared" si="0"/>
        <v>2.6847142540000002</v>
      </c>
      <c r="M24" s="258">
        <f t="shared" si="0"/>
        <v>2.6926888880000002</v>
      </c>
      <c r="N24" s="258">
        <f t="shared" si="0"/>
        <v>2.7006635230000002</v>
      </c>
      <c r="O24" s="258">
        <f t="shared" si="0"/>
        <v>2.7086381570000002</v>
      </c>
      <c r="P24" s="258">
        <f t="shared" si="0"/>
        <v>2.7166127920000003</v>
      </c>
      <c r="Q24" s="258">
        <f t="shared" si="0"/>
        <v>2.7245874260000003</v>
      </c>
      <c r="R24" s="258">
        <f t="shared" si="0"/>
        <v>2.7325620610000003</v>
      </c>
      <c r="S24" s="258">
        <f t="shared" si="0"/>
        <v>2.7405366950000003</v>
      </c>
      <c r="T24" s="258">
        <f t="shared" si="0"/>
        <v>2.7485113300000004</v>
      </c>
      <c r="U24" s="258">
        <f t="shared" si="0"/>
        <v>2.7564859640000003</v>
      </c>
      <c r="V24" s="258">
        <f t="shared" si="0"/>
        <v>2.764460599</v>
      </c>
      <c r="W24" s="258">
        <f t="shared" si="0"/>
        <v>2.7724352329999999</v>
      </c>
      <c r="X24" s="258">
        <f t="shared" si="0"/>
        <v>2.780409868</v>
      </c>
      <c r="Y24" s="258">
        <f t="shared" si="0"/>
        <v>2.788384502</v>
      </c>
      <c r="Z24" s="258">
        <f t="shared" si="0"/>
        <v>2.7963591370000001</v>
      </c>
      <c r="AA24" s="258">
        <f t="shared" si="0"/>
        <v>2.804333771</v>
      </c>
      <c r="AB24" s="258">
        <f t="shared" si="0"/>
        <v>2.8123084060000001</v>
      </c>
      <c r="AC24" s="258">
        <f t="shared" si="0"/>
        <v>2.8202830400000001</v>
      </c>
      <c r="AD24" s="258">
        <f t="shared" si="0"/>
        <v>2.8282576750000001</v>
      </c>
      <c r="AE24" s="258">
        <f t="shared" si="0"/>
        <v>2.8362323090000001</v>
      </c>
      <c r="AF24" s="258">
        <f t="shared" si="0"/>
        <v>2.8442069440000002</v>
      </c>
      <c r="AG24" s="258">
        <f t="shared" si="0"/>
        <v>2.8521815780000002</v>
      </c>
      <c r="AH24" s="258">
        <f t="shared" si="0"/>
        <v>2.8601562130000002</v>
      </c>
      <c r="AI24" s="258">
        <f t="shared" si="0"/>
        <v>2.8705789790000003</v>
      </c>
      <c r="AJ24" s="258">
        <f t="shared" si="0"/>
        <v>2.8822258130000002</v>
      </c>
      <c r="AK24" s="258">
        <f t="shared" si="0"/>
        <v>2.8938726460000002</v>
      </c>
      <c r="AL24" s="258">
        <f t="shared" si="0"/>
        <v>2.9055194790000001</v>
      </c>
      <c r="AM24" s="258">
        <f t="shared" si="0"/>
        <v>2.917166312</v>
      </c>
      <c r="AN24" s="258">
        <f t="shared" si="0"/>
        <v>2.928813146</v>
      </c>
      <c r="AO24" s="258">
        <f t="shared" si="0"/>
        <v>2.9404599790000003</v>
      </c>
      <c r="AP24" s="258">
        <f t="shared" si="0"/>
        <v>2.9521068120000002</v>
      </c>
      <c r="AQ24" s="258">
        <f t="shared" si="0"/>
        <v>2.9637536450000002</v>
      </c>
      <c r="AR24" s="258">
        <f t="shared" si="0"/>
        <v>2.9754004780000001</v>
      </c>
      <c r="AS24" s="258">
        <f t="shared" si="0"/>
        <v>2.9870473120000001</v>
      </c>
      <c r="AT24" s="258">
        <f t="shared" si="0"/>
        <v>2.998694145</v>
      </c>
      <c r="AU24" s="258">
        <f t="shared" si="0"/>
        <v>3.0103409780000003</v>
      </c>
      <c r="AV24" s="258">
        <f t="shared" si="0"/>
        <v>3.0219878110000002</v>
      </c>
      <c r="AW24" s="258">
        <f t="shared" si="0"/>
        <v>3.0336346450000002</v>
      </c>
      <c r="AX24" s="258">
        <f t="shared" si="0"/>
        <v>3.0452814780000002</v>
      </c>
      <c r="AY24" s="258">
        <f t="shared" si="0"/>
        <v>3.0569283110000001</v>
      </c>
      <c r="AZ24" s="258">
        <f t="shared" si="0"/>
        <v>3.068575144</v>
      </c>
      <c r="BA24" s="258">
        <f t="shared" si="0"/>
        <v>3.0802219770000003</v>
      </c>
      <c r="BB24" s="258">
        <f t="shared" si="0"/>
        <v>3.0918688110000003</v>
      </c>
      <c r="BC24" s="258">
        <f t="shared" si="0"/>
        <v>3.1035156440000002</v>
      </c>
      <c r="BD24" s="258">
        <f t="shared" si="0"/>
        <v>3.1151624770000002</v>
      </c>
      <c r="BE24" s="258">
        <f t="shared" si="0"/>
        <v>3.1268093100000001</v>
      </c>
      <c r="BF24" s="258">
        <f t="shared" si="0"/>
        <v>3.1384561440000001</v>
      </c>
      <c r="BG24" s="258">
        <f t="shared" si="0"/>
        <v>3.150102977</v>
      </c>
      <c r="BH24" s="258">
        <f t="shared" si="0"/>
        <v>3.1617498100000003</v>
      </c>
      <c r="BI24" s="258">
        <f t="shared" si="0"/>
        <v>3.1733966430000002</v>
      </c>
      <c r="BJ24" s="258">
        <f t="shared" si="0"/>
        <v>3.1850434760000002</v>
      </c>
      <c r="BK24" s="258">
        <f t="shared" si="0"/>
        <v>3.1966903100000001</v>
      </c>
      <c r="BL24" s="258">
        <f t="shared" si="0"/>
        <v>3.2083371430000001</v>
      </c>
      <c r="BM24" s="258">
        <f t="shared" si="0"/>
        <v>3.219983976</v>
      </c>
      <c r="BN24" s="258">
        <f t="shared" ref="BN24:CW24" si="1">SUM(BN21,BN23)</f>
        <v>3.2316308090000003</v>
      </c>
      <c r="BO24" s="258">
        <f t="shared" si="1"/>
        <v>3.2432776430000003</v>
      </c>
      <c r="BP24" s="258">
        <f t="shared" si="1"/>
        <v>3.254684176</v>
      </c>
      <c r="BQ24" s="258">
        <f t="shared" si="1"/>
        <v>3.2656101090000003</v>
      </c>
      <c r="BR24" s="258">
        <f t="shared" si="1"/>
        <v>3.2765360430000001</v>
      </c>
      <c r="BS24" s="258">
        <f t="shared" si="1"/>
        <v>3.2874619760000003</v>
      </c>
      <c r="BT24" s="258">
        <f t="shared" si="1"/>
        <v>3.2983879090000001</v>
      </c>
      <c r="BU24" s="258">
        <f t="shared" si="1"/>
        <v>3.309313843</v>
      </c>
      <c r="BV24" s="258">
        <f t="shared" si="1"/>
        <v>3.3202397760000002</v>
      </c>
      <c r="BW24" s="258">
        <f t="shared" si="1"/>
        <v>3.3311657100000001</v>
      </c>
      <c r="BX24" s="258">
        <f t="shared" si="1"/>
        <v>3.3420916430000003</v>
      </c>
      <c r="BY24" s="258">
        <f t="shared" si="1"/>
        <v>3.3530175760000001</v>
      </c>
      <c r="BZ24" s="258">
        <f t="shared" si="1"/>
        <v>3.3639435100000004</v>
      </c>
      <c r="CA24" s="258">
        <f t="shared" si="1"/>
        <v>3.3748694430000001</v>
      </c>
      <c r="CB24" s="258">
        <f t="shared" si="1"/>
        <v>3.385795377</v>
      </c>
      <c r="CC24" s="258">
        <f t="shared" si="1"/>
        <v>3.3967213100000002</v>
      </c>
      <c r="CD24" s="258">
        <f t="shared" si="1"/>
        <v>3.407647243</v>
      </c>
      <c r="CE24" s="258">
        <f t="shared" si="1"/>
        <v>3.4185731770000003</v>
      </c>
      <c r="CF24" s="258">
        <f t="shared" si="1"/>
        <v>3.4294991100000001</v>
      </c>
      <c r="CG24" s="258">
        <f t="shared" si="1"/>
        <v>3.4404250439999999</v>
      </c>
      <c r="CH24" s="258">
        <f t="shared" si="1"/>
        <v>3.4513509770000002</v>
      </c>
      <c r="CI24" s="258">
        <f t="shared" si="1"/>
        <v>3.4622769099999999</v>
      </c>
      <c r="CJ24" s="258">
        <f t="shared" si="1"/>
        <v>3.4732028440000002</v>
      </c>
      <c r="CK24" s="258">
        <f t="shared" si="1"/>
        <v>3.484128777</v>
      </c>
      <c r="CL24" s="258">
        <f t="shared" si="1"/>
        <v>3.4950547110000003</v>
      </c>
      <c r="CM24" s="258">
        <f t="shared" si="1"/>
        <v>3.5059806440000001</v>
      </c>
      <c r="CN24" s="258">
        <f t="shared" si="1"/>
        <v>3.5169065770000003</v>
      </c>
      <c r="CO24" s="258">
        <f t="shared" si="1"/>
        <v>3.5278325110000002</v>
      </c>
      <c r="CP24" s="258">
        <f t="shared" si="1"/>
        <v>3.5387584439999999</v>
      </c>
      <c r="CQ24" s="258">
        <f t="shared" si="1"/>
        <v>3.5496843780000003</v>
      </c>
      <c r="CR24" s="258">
        <f t="shared" si="1"/>
        <v>3.560610311</v>
      </c>
      <c r="CS24" s="258">
        <f t="shared" si="1"/>
        <v>3.5715362440000002</v>
      </c>
      <c r="CT24" s="258">
        <f t="shared" si="1"/>
        <v>3.5824621780000001</v>
      </c>
      <c r="CU24" s="258">
        <f t="shared" si="1"/>
        <v>3.5933881110000003</v>
      </c>
      <c r="CV24" s="258">
        <f t="shared" si="1"/>
        <v>3.6043140450000002</v>
      </c>
      <c r="CW24" s="258">
        <f t="shared" si="1"/>
        <v>3.615239978</v>
      </c>
    </row>
    <row r="25" spans="1:101">
      <c r="A25" s="240" t="s">
        <v>17</v>
      </c>
      <c r="B25" s="258">
        <f>SUM(B20:B23)</f>
        <v>49.158335969000007</v>
      </c>
      <c r="C25" s="258">
        <f t="shared" ref="C25:BN25" si="2">SUM(C20:C23)</f>
        <v>49.916265333000005</v>
      </c>
      <c r="D25" s="258">
        <f t="shared" si="2"/>
        <v>50.674194707999995</v>
      </c>
      <c r="E25" s="258">
        <f t="shared" si="2"/>
        <v>51.432124072000001</v>
      </c>
      <c r="F25" s="258">
        <f t="shared" si="2"/>
        <v>52.190053447000004</v>
      </c>
      <c r="G25" s="258">
        <f t="shared" si="2"/>
        <v>52.727861881000003</v>
      </c>
      <c r="H25" s="258">
        <f t="shared" si="2"/>
        <v>53.265670325999999</v>
      </c>
      <c r="I25" s="258">
        <f>SUM(I20:I23)</f>
        <v>53.803478759999997</v>
      </c>
      <c r="J25" s="258">
        <f t="shared" si="2"/>
        <v>54.341287205</v>
      </c>
      <c r="K25" s="258">
        <f>SUM(K20:K23)</f>
        <v>54.879095638999999</v>
      </c>
      <c r="L25" s="258">
        <f>SUM(L20:L23)</f>
        <v>55.147584913999999</v>
      </c>
      <c r="M25" s="258">
        <f>SUM(M20:M23)</f>
        <v>55.416074187999996</v>
      </c>
      <c r="N25" s="258">
        <f t="shared" si="2"/>
        <v>55.684563473000004</v>
      </c>
      <c r="O25" s="258">
        <f t="shared" si="2"/>
        <v>55.953052747000001</v>
      </c>
      <c r="P25" s="258">
        <f t="shared" si="2"/>
        <v>56.221542021999994</v>
      </c>
      <c r="Q25" s="258">
        <f t="shared" si="2"/>
        <v>56.300111456000003</v>
      </c>
      <c r="R25" s="258">
        <f t="shared" si="2"/>
        <v>56.378680891000002</v>
      </c>
      <c r="S25" s="258">
        <f t="shared" si="2"/>
        <v>56.457250325000004</v>
      </c>
      <c r="T25" s="258">
        <f t="shared" si="2"/>
        <v>56.535819760000003</v>
      </c>
      <c r="U25" s="258">
        <f t="shared" si="2"/>
        <v>56.614389193999997</v>
      </c>
      <c r="V25" s="258">
        <f t="shared" si="2"/>
        <v>56.716750659000006</v>
      </c>
      <c r="W25" s="258">
        <f t="shared" si="2"/>
        <v>56.819112133000004</v>
      </c>
      <c r="X25" s="258">
        <f t="shared" si="2"/>
        <v>56.921473597999999</v>
      </c>
      <c r="Y25" s="258">
        <f t="shared" si="2"/>
        <v>57.023835071999997</v>
      </c>
      <c r="Z25" s="258">
        <f t="shared" si="2"/>
        <v>57.126196536999998</v>
      </c>
      <c r="AA25" s="258">
        <f t="shared" si="2"/>
        <v>57.264692231000005</v>
      </c>
      <c r="AB25" s="258">
        <f t="shared" si="2"/>
        <v>57.403187926000001</v>
      </c>
      <c r="AC25" s="258">
        <f t="shared" si="2"/>
        <v>57.541683620000001</v>
      </c>
      <c r="AD25" s="258">
        <f t="shared" si="2"/>
        <v>57.680179315000011</v>
      </c>
      <c r="AE25" s="258">
        <f t="shared" si="2"/>
        <v>57.818675009000003</v>
      </c>
      <c r="AF25" s="258">
        <f t="shared" si="2"/>
        <v>58.013035783999996</v>
      </c>
      <c r="AG25" s="258">
        <f t="shared" si="2"/>
        <v>58.207396547999998</v>
      </c>
      <c r="AH25" s="258">
        <f t="shared" si="2"/>
        <v>58.401757322999998</v>
      </c>
      <c r="AI25" s="258">
        <f t="shared" si="2"/>
        <v>58.598566219000006</v>
      </c>
      <c r="AJ25" s="258">
        <f t="shared" si="2"/>
        <v>58.796599192999992</v>
      </c>
      <c r="AK25" s="258">
        <f t="shared" si="2"/>
        <v>59.415734106000002</v>
      </c>
      <c r="AL25" s="258">
        <f t="shared" si="2"/>
        <v>60.034869029000006</v>
      </c>
      <c r="AM25" s="258">
        <f t="shared" si="2"/>
        <v>60.654003942000003</v>
      </c>
      <c r="AN25" s="258">
        <f t="shared" si="2"/>
        <v>61.273138866000011</v>
      </c>
      <c r="AO25" s="258">
        <f t="shared" si="2"/>
        <v>61.892273779000007</v>
      </c>
      <c r="AP25" s="258">
        <f t="shared" si="2"/>
        <v>62.384385652000006</v>
      </c>
      <c r="AQ25" s="258">
        <f t="shared" si="2"/>
        <v>62.876497515000011</v>
      </c>
      <c r="AR25" s="258">
        <f t="shared" si="2"/>
        <v>63.368609387999996</v>
      </c>
      <c r="AS25" s="258">
        <f t="shared" si="2"/>
        <v>63.860721252000005</v>
      </c>
      <c r="AT25" s="258">
        <f t="shared" si="2"/>
        <v>64.352833125000004</v>
      </c>
      <c r="AU25" s="258">
        <f t="shared" si="2"/>
        <v>64.548359578000003</v>
      </c>
      <c r="AV25" s="258">
        <f t="shared" si="2"/>
        <v>64.743886040999996</v>
      </c>
      <c r="AW25" s="258">
        <f t="shared" si="2"/>
        <v>64.939412494999999</v>
      </c>
      <c r="AX25" s="258">
        <f t="shared" si="2"/>
        <v>65.134938957999992</v>
      </c>
      <c r="AY25" s="258">
        <f t="shared" si="2"/>
        <v>65.330465411000006</v>
      </c>
      <c r="AZ25" s="258">
        <f t="shared" si="2"/>
        <v>65.569800303999997</v>
      </c>
      <c r="BA25" s="258">
        <f t="shared" si="2"/>
        <v>65.809135197000003</v>
      </c>
      <c r="BB25" s="258">
        <f t="shared" si="2"/>
        <v>66.048470090999999</v>
      </c>
      <c r="BC25" s="258">
        <f t="shared" si="2"/>
        <v>66.287804984000005</v>
      </c>
      <c r="BD25" s="258">
        <f t="shared" si="2"/>
        <v>66.527139876999996</v>
      </c>
      <c r="BE25" s="258">
        <f t="shared" si="2"/>
        <v>66.97798155000001</v>
      </c>
      <c r="BF25" s="258">
        <f t="shared" si="2"/>
        <v>67.428823223999999</v>
      </c>
      <c r="BG25" s="258">
        <f t="shared" si="2"/>
        <v>67.879664896999998</v>
      </c>
      <c r="BH25" s="258">
        <f t="shared" si="2"/>
        <v>68.330506569999997</v>
      </c>
      <c r="BI25" s="258">
        <f t="shared" si="2"/>
        <v>68.781348242999997</v>
      </c>
      <c r="BJ25" s="258">
        <f t="shared" si="2"/>
        <v>69.148939605999999</v>
      </c>
      <c r="BK25" s="258">
        <f t="shared" si="2"/>
        <v>69.516530979999999</v>
      </c>
      <c r="BL25" s="258">
        <f t="shared" si="2"/>
        <v>69.884122343000001</v>
      </c>
      <c r="BM25" s="258">
        <f t="shared" si="2"/>
        <v>70.251713716000012</v>
      </c>
      <c r="BN25" s="258">
        <f t="shared" si="2"/>
        <v>70.619305079</v>
      </c>
      <c r="BO25" s="258">
        <f t="shared" ref="BO25:CW25" si="3">SUM(BO20:BO23)</f>
        <v>71.711068213000004</v>
      </c>
      <c r="BP25" s="258">
        <f t="shared" si="3"/>
        <v>72.802591056000011</v>
      </c>
      <c r="BQ25" s="258">
        <f t="shared" si="3"/>
        <v>73.893633289000007</v>
      </c>
      <c r="BR25" s="258">
        <f t="shared" si="3"/>
        <v>74.984675533000001</v>
      </c>
      <c r="BS25" s="258">
        <f t="shared" si="3"/>
        <v>76.075717765999997</v>
      </c>
      <c r="BT25" s="258">
        <f t="shared" si="3"/>
        <v>76.469628419000003</v>
      </c>
      <c r="BU25" s="258">
        <f t="shared" si="3"/>
        <v>76.863539072999998</v>
      </c>
      <c r="BV25" s="258">
        <f t="shared" si="3"/>
        <v>77.257449735999998</v>
      </c>
      <c r="BW25" s="258">
        <f t="shared" si="3"/>
        <v>77.651360389999994</v>
      </c>
      <c r="BX25" s="258">
        <f t="shared" si="3"/>
        <v>78.045271043</v>
      </c>
      <c r="BY25" s="258">
        <f t="shared" si="3"/>
        <v>78.650260146000008</v>
      </c>
      <c r="BZ25" s="258">
        <f t="shared" si="3"/>
        <v>79.255249259999999</v>
      </c>
      <c r="CA25" s="258">
        <f t="shared" si="3"/>
        <v>79.860238362999993</v>
      </c>
      <c r="CB25" s="258">
        <f t="shared" si="3"/>
        <v>80.465227476999999</v>
      </c>
      <c r="CC25" s="258">
        <f t="shared" si="3"/>
        <v>81.070216579999993</v>
      </c>
      <c r="CD25" s="258">
        <f t="shared" si="3"/>
        <v>82.85984988300001</v>
      </c>
      <c r="CE25" s="258">
        <f t="shared" si="3"/>
        <v>84.649483196999995</v>
      </c>
      <c r="CF25" s="258">
        <f t="shared" si="3"/>
        <v>86.439116499999997</v>
      </c>
      <c r="CG25" s="258">
        <f t="shared" si="3"/>
        <v>88.228749814000011</v>
      </c>
      <c r="CH25" s="258">
        <f t="shared" si="3"/>
        <v>90.018383116999999</v>
      </c>
      <c r="CI25" s="258">
        <f t="shared" si="3"/>
        <v>92.115143460000013</v>
      </c>
      <c r="CJ25" s="258">
        <f t="shared" si="3"/>
        <v>94.21190381400001</v>
      </c>
      <c r="CK25" s="258">
        <f t="shared" si="3"/>
        <v>96.308664156999995</v>
      </c>
      <c r="CL25" s="258">
        <f t="shared" si="3"/>
        <v>98.405424510999993</v>
      </c>
      <c r="CM25" s="258">
        <f t="shared" si="3"/>
        <v>100.50218485400001</v>
      </c>
      <c r="CN25" s="258">
        <f t="shared" si="3"/>
        <v>104.315326887</v>
      </c>
      <c r="CO25" s="258">
        <f t="shared" si="3"/>
        <v>108.12846892100001</v>
      </c>
      <c r="CP25" s="258">
        <f t="shared" si="3"/>
        <v>111.941610944</v>
      </c>
      <c r="CQ25" s="258">
        <f t="shared" si="3"/>
        <v>115.75475297800001</v>
      </c>
      <c r="CR25" s="258">
        <f t="shared" si="3"/>
        <v>119.56789501099999</v>
      </c>
      <c r="CS25" s="258">
        <f t="shared" si="3"/>
        <v>120.298864104</v>
      </c>
      <c r="CT25" s="258">
        <f t="shared" si="3"/>
        <v>121.02983320800001</v>
      </c>
      <c r="CU25" s="258">
        <f t="shared" si="3"/>
        <v>121.760802301</v>
      </c>
      <c r="CV25" s="258">
        <f t="shared" si="3"/>
        <v>122.49177140500001</v>
      </c>
      <c r="CW25" s="258">
        <f t="shared" si="3"/>
        <v>123.22274049800001</v>
      </c>
    </row>
    <row r="26" spans="1:101">
      <c r="A26" s="240"/>
      <c r="B26" s="258"/>
      <c r="C26" s="258"/>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row>
    <row r="27" spans="1:101">
      <c r="A27" s="240" t="s">
        <v>18</v>
      </c>
      <c r="B27" s="48">
        <v>1</v>
      </c>
      <c r="C27" s="48">
        <v>2</v>
      </c>
      <c r="D27" s="48">
        <v>3</v>
      </c>
      <c r="E27" s="48">
        <v>4</v>
      </c>
      <c r="F27" s="48">
        <v>5</v>
      </c>
      <c r="G27" s="48">
        <v>6</v>
      </c>
      <c r="H27" s="48">
        <v>7</v>
      </c>
      <c r="I27" s="48">
        <v>8</v>
      </c>
      <c r="J27" s="48">
        <v>9</v>
      </c>
      <c r="K27" s="48">
        <v>10</v>
      </c>
      <c r="L27" s="48">
        <v>11</v>
      </c>
      <c r="M27" s="48">
        <v>12</v>
      </c>
      <c r="N27" s="48">
        <v>13</v>
      </c>
      <c r="O27" s="48">
        <v>14</v>
      </c>
      <c r="P27" s="48">
        <v>15</v>
      </c>
      <c r="Q27" s="48">
        <v>16</v>
      </c>
      <c r="R27" s="48">
        <v>17</v>
      </c>
      <c r="S27" s="48">
        <v>18</v>
      </c>
      <c r="T27" s="48">
        <v>19</v>
      </c>
      <c r="U27" s="48">
        <v>20</v>
      </c>
      <c r="V27" s="48">
        <v>21</v>
      </c>
      <c r="W27" s="48">
        <v>22</v>
      </c>
      <c r="X27" s="48">
        <v>23</v>
      </c>
      <c r="Y27" s="48">
        <v>24</v>
      </c>
      <c r="Z27" s="48">
        <v>25</v>
      </c>
      <c r="AA27" s="48">
        <v>26</v>
      </c>
      <c r="AB27" s="48">
        <v>27</v>
      </c>
      <c r="AC27" s="48">
        <v>28</v>
      </c>
      <c r="AD27" s="48">
        <v>29</v>
      </c>
      <c r="AE27" s="48">
        <v>30</v>
      </c>
      <c r="AF27" s="48">
        <v>31</v>
      </c>
      <c r="AG27" s="48">
        <v>32</v>
      </c>
      <c r="AH27" s="48">
        <v>33</v>
      </c>
      <c r="AI27" s="48">
        <v>34</v>
      </c>
      <c r="AJ27" s="48">
        <v>35</v>
      </c>
      <c r="AK27" s="48">
        <v>36</v>
      </c>
      <c r="AL27" s="48">
        <v>37</v>
      </c>
      <c r="AM27" s="48">
        <v>38</v>
      </c>
      <c r="AN27" s="48">
        <v>39</v>
      </c>
      <c r="AO27" s="48">
        <v>40</v>
      </c>
      <c r="AP27" s="48">
        <v>41</v>
      </c>
      <c r="AQ27" s="48">
        <v>42</v>
      </c>
      <c r="AR27" s="48">
        <v>43</v>
      </c>
      <c r="AS27" s="48">
        <v>44</v>
      </c>
      <c r="AT27" s="48">
        <v>45</v>
      </c>
      <c r="AU27" s="48">
        <v>46</v>
      </c>
      <c r="AV27" s="48">
        <v>47</v>
      </c>
      <c r="AW27" s="48">
        <v>48</v>
      </c>
      <c r="AX27" s="48">
        <v>49</v>
      </c>
      <c r="AY27" s="48">
        <v>50</v>
      </c>
      <c r="AZ27" s="48">
        <v>51</v>
      </c>
      <c r="BA27" s="48">
        <v>52</v>
      </c>
      <c r="BB27" s="48">
        <v>53</v>
      </c>
      <c r="BC27" s="48">
        <v>54</v>
      </c>
      <c r="BD27" s="48">
        <v>55</v>
      </c>
      <c r="BE27" s="48">
        <v>56</v>
      </c>
      <c r="BF27" s="48">
        <v>57</v>
      </c>
      <c r="BG27" s="48">
        <v>58</v>
      </c>
      <c r="BH27" s="48">
        <v>59</v>
      </c>
      <c r="BI27" s="48">
        <v>60</v>
      </c>
      <c r="BJ27" s="48">
        <v>61</v>
      </c>
      <c r="BK27" s="48">
        <v>62</v>
      </c>
      <c r="BL27" s="48">
        <v>63</v>
      </c>
      <c r="BM27" s="48">
        <v>64</v>
      </c>
      <c r="BN27" s="48">
        <v>65</v>
      </c>
      <c r="BO27" s="48">
        <v>66</v>
      </c>
      <c r="BP27" s="48">
        <v>67</v>
      </c>
      <c r="BQ27" s="48">
        <v>68</v>
      </c>
      <c r="BR27" s="48">
        <v>69</v>
      </c>
      <c r="BS27" s="48">
        <v>70</v>
      </c>
      <c r="BT27" s="48">
        <v>71</v>
      </c>
      <c r="BU27" s="48">
        <v>72</v>
      </c>
      <c r="BV27" s="48">
        <v>73</v>
      </c>
      <c r="BW27" s="48">
        <v>74</v>
      </c>
      <c r="BX27" s="48">
        <v>75</v>
      </c>
      <c r="BY27" s="48">
        <v>76</v>
      </c>
      <c r="BZ27" s="48">
        <v>77</v>
      </c>
      <c r="CA27" s="48">
        <v>78</v>
      </c>
      <c r="CB27" s="48">
        <v>79</v>
      </c>
      <c r="CC27" s="48">
        <v>80</v>
      </c>
      <c r="CD27" s="48">
        <v>81</v>
      </c>
      <c r="CE27" s="48">
        <v>82</v>
      </c>
      <c r="CF27" s="48">
        <v>83</v>
      </c>
      <c r="CG27" s="48">
        <v>84</v>
      </c>
      <c r="CH27" s="48">
        <v>85</v>
      </c>
      <c r="CI27" s="48">
        <v>86</v>
      </c>
      <c r="CJ27" s="48">
        <v>87</v>
      </c>
      <c r="CK27" s="48">
        <v>88</v>
      </c>
      <c r="CL27" s="48">
        <v>89</v>
      </c>
      <c r="CM27" s="48">
        <v>90</v>
      </c>
      <c r="CN27" s="48">
        <v>91</v>
      </c>
      <c r="CO27" s="48">
        <v>92</v>
      </c>
      <c r="CP27" s="48">
        <v>93</v>
      </c>
      <c r="CQ27" s="48">
        <v>94</v>
      </c>
      <c r="CR27" s="48">
        <v>95</v>
      </c>
      <c r="CS27" s="48">
        <v>96</v>
      </c>
      <c r="CT27" s="48">
        <v>97</v>
      </c>
      <c r="CU27" s="48">
        <v>98</v>
      </c>
      <c r="CV27" s="48">
        <v>99</v>
      </c>
      <c r="CW27" s="48">
        <v>100</v>
      </c>
    </row>
    <row r="28" spans="1:101">
      <c r="A28" s="214" t="s">
        <v>12</v>
      </c>
      <c r="B28" s="258">
        <v>21.306224520000001</v>
      </c>
      <c r="C28" s="258">
        <v>21.844688340000001</v>
      </c>
      <c r="D28" s="258">
        <v>22.383152160000002</v>
      </c>
      <c r="E28" s="258">
        <v>22.921615979999999</v>
      </c>
      <c r="F28" s="258">
        <v>23.460079799999999</v>
      </c>
      <c r="G28" s="258">
        <v>23.533212840000001</v>
      </c>
      <c r="H28" s="258">
        <v>23.606345879999999</v>
      </c>
      <c r="I28" s="258">
        <v>23.679478920000001</v>
      </c>
      <c r="J28" s="258">
        <v>23.752611959999999</v>
      </c>
      <c r="K28" s="258">
        <v>23.825745000000001</v>
      </c>
      <c r="L28" s="258">
        <v>24.129064679999999</v>
      </c>
      <c r="M28" s="258">
        <v>24.43238436</v>
      </c>
      <c r="N28" s="258">
        <v>24.735704040000002</v>
      </c>
      <c r="O28" s="258">
        <v>25.039023719999999</v>
      </c>
      <c r="P28" s="258">
        <v>25.342343400000001</v>
      </c>
      <c r="Q28" s="258">
        <v>25.342502039999999</v>
      </c>
      <c r="R28" s="258">
        <v>25.342660680000002</v>
      </c>
      <c r="S28" s="258">
        <v>25.34281932</v>
      </c>
      <c r="T28" s="258">
        <v>25.342977959999999</v>
      </c>
      <c r="U28" s="258">
        <v>25.343136600000001</v>
      </c>
      <c r="V28" s="258">
        <v>25.560433740000001</v>
      </c>
      <c r="W28" s="258">
        <v>25.77773088</v>
      </c>
      <c r="X28" s="258">
        <v>25.995028019999999</v>
      </c>
      <c r="Y28" s="258">
        <v>26.212325159999999</v>
      </c>
      <c r="Z28" s="258">
        <v>26.429622299999998</v>
      </c>
      <c r="AA28" s="258">
        <v>26.790409319999998</v>
      </c>
      <c r="AB28" s="258">
        <v>27.151196339999998</v>
      </c>
      <c r="AC28" s="258">
        <v>27.511983359999999</v>
      </c>
      <c r="AD28" s="258">
        <v>27.872770379999999</v>
      </c>
      <c r="AE28" s="258">
        <v>28.233557399999999</v>
      </c>
      <c r="AF28" s="258">
        <v>28.237126799999999</v>
      </c>
      <c r="AG28" s="258">
        <v>28.240696199999999</v>
      </c>
      <c r="AH28" s="258">
        <v>28.244265599999999</v>
      </c>
      <c r="AI28" s="258">
        <v>28.247834999999998</v>
      </c>
      <c r="AJ28" s="258">
        <v>28.251404399999998</v>
      </c>
      <c r="AK28" s="258">
        <v>28.878825599999999</v>
      </c>
      <c r="AL28" s="258">
        <v>29.5062468</v>
      </c>
      <c r="AM28" s="258">
        <v>30.133668</v>
      </c>
      <c r="AN28" s="258">
        <v>30.761089200000001</v>
      </c>
      <c r="AO28" s="258">
        <v>31.388510400000001</v>
      </c>
      <c r="AP28" s="258">
        <v>32.105245920000002</v>
      </c>
      <c r="AQ28" s="258">
        <v>32.821981440000002</v>
      </c>
      <c r="AR28" s="258">
        <v>33.538716960000002</v>
      </c>
      <c r="AS28" s="258">
        <v>34.255452480000002</v>
      </c>
      <c r="AT28" s="258">
        <v>34.972188000000003</v>
      </c>
      <c r="AU28" s="258">
        <v>35.628917940000001</v>
      </c>
      <c r="AV28" s="258">
        <v>36.285647879999999</v>
      </c>
      <c r="AW28" s="258">
        <v>36.942377819999997</v>
      </c>
      <c r="AX28" s="258">
        <v>37.599107760000003</v>
      </c>
      <c r="AY28" s="258">
        <v>38.255837700000001</v>
      </c>
      <c r="AZ28" s="258">
        <v>38.355622259999997</v>
      </c>
      <c r="BA28" s="258">
        <v>38.45540682</v>
      </c>
      <c r="BB28" s="258">
        <v>38.555191379999997</v>
      </c>
      <c r="BC28" s="258">
        <v>38.65497594</v>
      </c>
      <c r="BD28" s="258">
        <v>38.754760500000003</v>
      </c>
      <c r="BE28" s="258">
        <v>39.173332139999999</v>
      </c>
      <c r="BF28" s="258">
        <v>39.591903780000003</v>
      </c>
      <c r="BG28" s="258">
        <v>40.010475419999999</v>
      </c>
      <c r="BH28" s="258">
        <v>40.429047060000002</v>
      </c>
      <c r="BI28" s="258">
        <v>40.847618699999998</v>
      </c>
      <c r="BJ28" s="258">
        <v>41.014745939999997</v>
      </c>
      <c r="BK28" s="258">
        <v>41.181873179999997</v>
      </c>
      <c r="BL28" s="258">
        <v>41.349000420000003</v>
      </c>
      <c r="BM28" s="258">
        <v>41.516127660000002</v>
      </c>
      <c r="BN28" s="258">
        <v>41.683254900000001</v>
      </c>
      <c r="BO28" s="258">
        <v>42.078546119999999</v>
      </c>
      <c r="BP28" s="258">
        <v>42.473837340000003</v>
      </c>
      <c r="BQ28" s="258">
        <v>42.86912856</v>
      </c>
      <c r="BR28" s="258">
        <v>43.264419779999997</v>
      </c>
      <c r="BS28" s="258">
        <v>43.659711000000001</v>
      </c>
      <c r="BT28" s="258">
        <v>45.561844260000001</v>
      </c>
      <c r="BU28" s="258">
        <v>47.46397752</v>
      </c>
      <c r="BV28" s="258">
        <v>49.36611078</v>
      </c>
      <c r="BW28" s="258">
        <v>51.268244039999999</v>
      </c>
      <c r="BX28" s="258">
        <v>53.170377299999998</v>
      </c>
      <c r="BY28" s="258">
        <v>55.693506839999998</v>
      </c>
      <c r="BZ28" s="258">
        <v>58.216636379999997</v>
      </c>
      <c r="CA28" s="258">
        <v>60.739765920000004</v>
      </c>
      <c r="CB28" s="258">
        <v>63.262895460000003</v>
      </c>
      <c r="CC28" s="258">
        <v>65.786024999999995</v>
      </c>
      <c r="CD28" s="258">
        <v>66.195197219999997</v>
      </c>
      <c r="CE28" s="258">
        <v>66.604369439999999</v>
      </c>
      <c r="CF28" s="258">
        <v>67.013541660000001</v>
      </c>
      <c r="CG28" s="258">
        <v>67.422713880000003</v>
      </c>
      <c r="CH28" s="258">
        <v>67.831886100000006</v>
      </c>
      <c r="CI28" s="258">
        <v>69.696025079999998</v>
      </c>
      <c r="CJ28" s="258">
        <v>71.560164060000005</v>
      </c>
      <c r="CK28" s="258">
        <v>73.424303039999998</v>
      </c>
      <c r="CL28" s="258">
        <v>75.288442020000005</v>
      </c>
      <c r="CM28" s="258">
        <v>77.152580999999998</v>
      </c>
      <c r="CN28" s="258">
        <v>82.644142560000006</v>
      </c>
      <c r="CO28" s="258">
        <v>88.13570412</v>
      </c>
      <c r="CP28" s="258">
        <v>93.627265679999994</v>
      </c>
      <c r="CQ28" s="258">
        <v>99.118827240000002</v>
      </c>
      <c r="CR28" s="258">
        <v>104.6103888</v>
      </c>
      <c r="CS28" s="258">
        <v>112.2788084</v>
      </c>
      <c r="CT28" s="258">
        <v>119.9472281</v>
      </c>
      <c r="CU28" s="258">
        <v>127.6156477</v>
      </c>
      <c r="CV28" s="258">
        <v>135.2840674</v>
      </c>
      <c r="CW28" s="258">
        <v>142.95248699999999</v>
      </c>
    </row>
    <row r="29" spans="1:101">
      <c r="A29" s="214" t="s">
        <v>13</v>
      </c>
      <c r="B29" s="258">
        <v>2.5333281090000002</v>
      </c>
      <c r="C29" s="258">
        <v>2.549872278</v>
      </c>
      <c r="D29" s="258">
        <v>2.5664164469999999</v>
      </c>
      <c r="E29" s="258">
        <v>2.5829606159999998</v>
      </c>
      <c r="F29" s="258">
        <v>2.5995047850000002</v>
      </c>
      <c r="G29" s="258">
        <v>2.616048954</v>
      </c>
      <c r="H29" s="258">
        <v>2.6325931229999999</v>
      </c>
      <c r="I29" s="258">
        <v>2.6491372919999998</v>
      </c>
      <c r="J29" s="258">
        <v>2.6656814610000001</v>
      </c>
      <c r="K29" s="258">
        <v>2.68222563</v>
      </c>
      <c r="L29" s="258">
        <v>2.7376227179999999</v>
      </c>
      <c r="M29" s="258">
        <v>2.7930198060000002</v>
      </c>
      <c r="N29" s="258">
        <v>2.8484168940000001</v>
      </c>
      <c r="O29" s="258">
        <v>2.903813982</v>
      </c>
      <c r="P29" s="258">
        <v>2.9592110699999998</v>
      </c>
      <c r="Q29" s="258">
        <v>3.0146081580000001</v>
      </c>
      <c r="R29" s="258">
        <v>3.070005246</v>
      </c>
      <c r="S29" s="258">
        <v>3.1254023339999999</v>
      </c>
      <c r="T29" s="258">
        <v>3.1807994220000002</v>
      </c>
      <c r="U29" s="258">
        <v>3.2361965100000001</v>
      </c>
      <c r="V29" s="258">
        <v>3.2697944790000002</v>
      </c>
      <c r="W29" s="258">
        <v>3.3033924479999999</v>
      </c>
      <c r="X29" s="258">
        <v>3.336990417</v>
      </c>
      <c r="Y29" s="258">
        <v>3.3705883860000001</v>
      </c>
      <c r="Z29" s="258">
        <v>3.4041863550000002</v>
      </c>
      <c r="AA29" s="258">
        <v>3.4377843239999999</v>
      </c>
      <c r="AB29" s="258">
        <v>3.471382293</v>
      </c>
      <c r="AC29" s="258">
        <v>3.5049802620000001</v>
      </c>
      <c r="AD29" s="258">
        <v>3.5385782309999998</v>
      </c>
      <c r="AE29" s="258">
        <v>3.5721761999999999</v>
      </c>
      <c r="AF29" s="258">
        <v>3.61968888</v>
      </c>
      <c r="AG29" s="258">
        <v>3.6672015600000001</v>
      </c>
      <c r="AH29" s="258">
        <v>3.7147142400000002</v>
      </c>
      <c r="AI29" s="258">
        <v>3.7622269199999998</v>
      </c>
      <c r="AJ29" s="258">
        <v>3.8097395999999999</v>
      </c>
      <c r="AK29" s="258">
        <v>3.85725228</v>
      </c>
      <c r="AL29" s="258">
        <v>3.9047649600000001</v>
      </c>
      <c r="AM29" s="258">
        <v>3.9522776400000001</v>
      </c>
      <c r="AN29" s="258">
        <v>3.9997903199999998</v>
      </c>
      <c r="AO29" s="258">
        <v>4.0473030000000003</v>
      </c>
      <c r="AP29" s="258">
        <v>4.5073986599999998</v>
      </c>
      <c r="AQ29" s="258">
        <v>4.9674943200000001</v>
      </c>
      <c r="AR29" s="258">
        <v>5.4275899799999996</v>
      </c>
      <c r="AS29" s="258">
        <v>5.8876856399999999</v>
      </c>
      <c r="AT29" s="258">
        <v>6.3477813000000003</v>
      </c>
      <c r="AU29" s="258">
        <v>6.8078769599999998</v>
      </c>
      <c r="AV29" s="258">
        <v>7.2679726200000001</v>
      </c>
      <c r="AW29" s="258">
        <v>7.7280682799999996</v>
      </c>
      <c r="AX29" s="258">
        <v>8.1881639400000008</v>
      </c>
      <c r="AY29" s="258">
        <v>8.6482595999999994</v>
      </c>
      <c r="AZ29" s="258">
        <v>8.7668109310000002</v>
      </c>
      <c r="BA29" s="258">
        <v>8.8853622619999992</v>
      </c>
      <c r="BB29" s="258">
        <v>9.003913593</v>
      </c>
      <c r="BC29" s="258">
        <v>9.1224649240000009</v>
      </c>
      <c r="BD29" s="258">
        <v>9.2410162539999998</v>
      </c>
      <c r="BE29" s="258">
        <v>9.3595675850000006</v>
      </c>
      <c r="BF29" s="258">
        <v>9.4781189159999997</v>
      </c>
      <c r="BG29" s="258">
        <v>9.5966702470000005</v>
      </c>
      <c r="BH29" s="258">
        <v>9.7152215779999995</v>
      </c>
      <c r="BI29" s="258">
        <v>9.8337729090000003</v>
      </c>
      <c r="BJ29" s="258">
        <v>10.169054920000001</v>
      </c>
      <c r="BK29" s="258">
        <v>10.50433694</v>
      </c>
      <c r="BL29" s="258">
        <v>10.83961895</v>
      </c>
      <c r="BM29" s="258">
        <v>11.174900969999999</v>
      </c>
      <c r="BN29" s="258">
        <v>11.51018298</v>
      </c>
      <c r="BO29" s="258">
        <v>11.845465000000001</v>
      </c>
      <c r="BP29" s="258">
        <v>12.180747009999999</v>
      </c>
      <c r="BQ29" s="258">
        <v>12.51602903</v>
      </c>
      <c r="BR29" s="258">
        <v>12.851311040000001</v>
      </c>
      <c r="BS29" s="258">
        <v>13.18659306</v>
      </c>
      <c r="BT29" s="258">
        <v>13.20979019</v>
      </c>
      <c r="BU29" s="258">
        <v>13.23298733</v>
      </c>
      <c r="BV29" s="258">
        <v>13.25618446</v>
      </c>
      <c r="BW29" s="258">
        <v>13.279381600000001</v>
      </c>
      <c r="BX29" s="258">
        <v>13.30257873</v>
      </c>
      <c r="BY29" s="258">
        <v>13.32577586</v>
      </c>
      <c r="BZ29" s="258">
        <v>13.348973000000001</v>
      </c>
      <c r="CA29" s="258">
        <v>13.372170130000001</v>
      </c>
      <c r="CB29" s="258">
        <v>13.395367269999999</v>
      </c>
      <c r="CC29" s="258">
        <v>13.418564399999999</v>
      </c>
      <c r="CD29" s="258">
        <v>14.52632769</v>
      </c>
      <c r="CE29" s="258">
        <v>15.63409098</v>
      </c>
      <c r="CF29" s="258">
        <v>16.741854270000001</v>
      </c>
      <c r="CG29" s="258">
        <v>17.849617559999999</v>
      </c>
      <c r="CH29" s="258">
        <v>18.95738085</v>
      </c>
      <c r="CI29" s="258">
        <v>20.065144140000001</v>
      </c>
      <c r="CJ29" s="258">
        <v>21.172907429999999</v>
      </c>
      <c r="CK29" s="258">
        <v>22.28067072</v>
      </c>
      <c r="CL29" s="258">
        <v>23.388434010000001</v>
      </c>
      <c r="CM29" s="258">
        <v>24.496197299999999</v>
      </c>
      <c r="CN29" s="258">
        <v>25.66390668</v>
      </c>
      <c r="CO29" s="258">
        <v>26.831616060000002</v>
      </c>
      <c r="CP29" s="258">
        <v>27.99932544</v>
      </c>
      <c r="CQ29" s="258">
        <v>29.167034820000001</v>
      </c>
      <c r="CR29" s="258">
        <v>30.334744199999999</v>
      </c>
      <c r="CS29" s="258">
        <v>31.502453580000001</v>
      </c>
      <c r="CT29" s="258">
        <v>32.670162959999999</v>
      </c>
      <c r="CU29" s="258">
        <v>33.837872339999997</v>
      </c>
      <c r="CV29" s="258">
        <v>35.005581720000002</v>
      </c>
      <c r="CW29" s="258">
        <v>36.1732911</v>
      </c>
    </row>
    <row r="30" spans="1:101">
      <c r="A30" s="214" t="s">
        <v>14</v>
      </c>
      <c r="B30" s="258">
        <v>56.680612510000003</v>
      </c>
      <c r="C30" s="258">
        <v>59.883918979999997</v>
      </c>
      <c r="D30" s="258">
        <v>63.087225459999999</v>
      </c>
      <c r="E30" s="258">
        <v>66.29053193</v>
      </c>
      <c r="F30" s="258">
        <v>69.493838400000001</v>
      </c>
      <c r="G30" s="258">
        <v>70.49865226</v>
      </c>
      <c r="H30" s="258">
        <v>71.503466119999999</v>
      </c>
      <c r="I30" s="258">
        <v>72.508279990000005</v>
      </c>
      <c r="J30" s="258">
        <v>73.513093850000004</v>
      </c>
      <c r="K30" s="258">
        <v>74.517907710000003</v>
      </c>
      <c r="L30" s="258">
        <v>75.088745990000007</v>
      </c>
      <c r="M30" s="258">
        <v>75.659584269999996</v>
      </c>
      <c r="N30" s="258">
        <v>76.230422540000006</v>
      </c>
      <c r="O30" s="258">
        <v>76.801260819999996</v>
      </c>
      <c r="P30" s="258">
        <v>77.3720991</v>
      </c>
      <c r="Q30" s="258">
        <v>77.830616289999995</v>
      </c>
      <c r="R30" s="258">
        <v>78.289133480000004</v>
      </c>
      <c r="S30" s="258">
        <v>78.747650680000007</v>
      </c>
      <c r="T30" s="258">
        <v>79.206167870000002</v>
      </c>
      <c r="U30" s="258">
        <v>79.664685059999996</v>
      </c>
      <c r="V30" s="258">
        <v>80.263467770000005</v>
      </c>
      <c r="W30" s="258">
        <v>80.862250489999994</v>
      </c>
      <c r="X30" s="258">
        <v>81.461033200000003</v>
      </c>
      <c r="Y30" s="258">
        <v>82.059815920000005</v>
      </c>
      <c r="Z30" s="258">
        <v>82.65859863</v>
      </c>
      <c r="AA30" s="258">
        <v>83.200096439999996</v>
      </c>
      <c r="AB30" s="258">
        <v>83.741594250000006</v>
      </c>
      <c r="AC30" s="258">
        <v>84.283092060000001</v>
      </c>
      <c r="AD30" s="258">
        <v>84.824589869999997</v>
      </c>
      <c r="AE30" s="258">
        <v>85.366087680000007</v>
      </c>
      <c r="AF30" s="258">
        <v>86.202572599999996</v>
      </c>
      <c r="AG30" s="258">
        <v>87.039057529999994</v>
      </c>
      <c r="AH30" s="258">
        <v>87.875542449999998</v>
      </c>
      <c r="AI30" s="258">
        <v>88.712027379999995</v>
      </c>
      <c r="AJ30" s="258">
        <v>89.548512299999999</v>
      </c>
      <c r="AK30" s="258">
        <v>89.714675799999995</v>
      </c>
      <c r="AL30" s="258">
        <v>89.880839300000005</v>
      </c>
      <c r="AM30" s="258">
        <v>90.047002809999995</v>
      </c>
      <c r="AN30" s="258">
        <v>90.213166310000005</v>
      </c>
      <c r="AO30" s="258">
        <v>90.379329810000002</v>
      </c>
      <c r="AP30" s="258">
        <v>92.845844700000001</v>
      </c>
      <c r="AQ30" s="258">
        <v>95.31235959</v>
      </c>
      <c r="AR30" s="258">
        <v>97.778874479999999</v>
      </c>
      <c r="AS30" s="258">
        <v>100.24538939999999</v>
      </c>
      <c r="AT30" s="258">
        <v>102.7119043</v>
      </c>
      <c r="AU30" s="258">
        <v>103.1120935</v>
      </c>
      <c r="AV30" s="258">
        <v>103.5122827</v>
      </c>
      <c r="AW30" s="258">
        <v>103.91247199999999</v>
      </c>
      <c r="AX30" s="258">
        <v>104.31266119999999</v>
      </c>
      <c r="AY30" s="258">
        <v>104.71285039999999</v>
      </c>
      <c r="AZ30" s="258">
        <v>105.56690070000001</v>
      </c>
      <c r="BA30" s="258">
        <v>106.4209511</v>
      </c>
      <c r="BB30" s="258">
        <v>107.27500139999999</v>
      </c>
      <c r="BC30" s="258">
        <v>108.1290518</v>
      </c>
      <c r="BD30" s="258">
        <v>108.9831021</v>
      </c>
      <c r="BE30" s="258">
        <v>109.4714555</v>
      </c>
      <c r="BF30" s="258">
        <v>109.9598089</v>
      </c>
      <c r="BG30" s="258">
        <v>110.44816230000001</v>
      </c>
      <c r="BH30" s="258">
        <v>110.9365157</v>
      </c>
      <c r="BI30" s="258">
        <v>111.4248692</v>
      </c>
      <c r="BJ30" s="258">
        <v>111.65883940000001</v>
      </c>
      <c r="BK30" s="258">
        <v>111.89280960000001</v>
      </c>
      <c r="BL30" s="258">
        <v>112.12677979999999</v>
      </c>
      <c r="BM30" s="258">
        <v>112.36075</v>
      </c>
      <c r="BN30" s="258">
        <v>112.5947202</v>
      </c>
      <c r="BO30" s="258">
        <v>113.03157899999999</v>
      </c>
      <c r="BP30" s="258">
        <v>113.4684379</v>
      </c>
      <c r="BQ30" s="258">
        <v>113.9052968</v>
      </c>
      <c r="BR30" s="258">
        <v>114.3421556</v>
      </c>
      <c r="BS30" s="258">
        <v>114.7790145</v>
      </c>
      <c r="BT30" s="258">
        <v>118.1436935</v>
      </c>
      <c r="BU30" s="258">
        <v>121.5083726</v>
      </c>
      <c r="BV30" s="258">
        <v>124.8730516</v>
      </c>
      <c r="BW30" s="258">
        <v>128.23773069999999</v>
      </c>
      <c r="BX30" s="258">
        <v>131.60240970000001</v>
      </c>
      <c r="BY30" s="258">
        <v>135.02284280000001</v>
      </c>
      <c r="BZ30" s="258">
        <v>138.4432759</v>
      </c>
      <c r="CA30" s="258">
        <v>141.863709</v>
      </c>
      <c r="CB30" s="258">
        <v>145.284142</v>
      </c>
      <c r="CC30" s="258">
        <v>148.7045751</v>
      </c>
      <c r="CD30" s="258">
        <v>153.28735159999999</v>
      </c>
      <c r="CE30" s="258">
        <v>157.87012799999999</v>
      </c>
      <c r="CF30" s="258">
        <v>162.45290449999999</v>
      </c>
      <c r="CG30" s="258">
        <v>167.03568089999999</v>
      </c>
      <c r="CH30" s="258">
        <v>171.61845740000001</v>
      </c>
      <c r="CI30" s="258">
        <v>175.5914812</v>
      </c>
      <c r="CJ30" s="258">
        <v>179.564505</v>
      </c>
      <c r="CK30" s="258">
        <v>183.5375287</v>
      </c>
      <c r="CL30" s="258">
        <v>187.51055249999999</v>
      </c>
      <c r="CM30" s="258">
        <v>191.48357630000001</v>
      </c>
      <c r="CN30" s="258">
        <v>199.11555630000001</v>
      </c>
      <c r="CO30" s="258">
        <v>206.7475364</v>
      </c>
      <c r="CP30" s="258">
        <v>214.3795164</v>
      </c>
      <c r="CQ30" s="258">
        <v>222.0114964</v>
      </c>
      <c r="CR30" s="258">
        <v>229.64347649999999</v>
      </c>
      <c r="CS30" s="258">
        <v>236.29990380000001</v>
      </c>
      <c r="CT30" s="258">
        <v>242.9563311</v>
      </c>
      <c r="CU30" s="258">
        <v>249.61275839999999</v>
      </c>
      <c r="CV30" s="258">
        <v>256.26918569999998</v>
      </c>
      <c r="CW30" s="258">
        <v>262.92561310000002</v>
      </c>
    </row>
    <row r="31" spans="1:101">
      <c r="A31" s="214" t="s">
        <v>15</v>
      </c>
      <c r="B31" s="258">
        <v>1.0919483889999999</v>
      </c>
      <c r="C31" s="258">
        <v>1.1532622729999999</v>
      </c>
      <c r="D31" s="258">
        <v>1.214576157</v>
      </c>
      <c r="E31" s="258">
        <v>1.275890041</v>
      </c>
      <c r="F31" s="258">
        <v>1.3372039250000001</v>
      </c>
      <c r="G31" s="258">
        <v>1.3985178089999999</v>
      </c>
      <c r="H31" s="258">
        <v>1.459831694</v>
      </c>
      <c r="I31" s="258">
        <v>1.5211455780000001</v>
      </c>
      <c r="J31" s="258">
        <v>1.5824594620000001</v>
      </c>
      <c r="K31" s="258">
        <v>1.6437733459999999</v>
      </c>
      <c r="L31" s="258">
        <v>1.70508723</v>
      </c>
      <c r="M31" s="258">
        <v>1.766401114</v>
      </c>
      <c r="N31" s="258">
        <v>1.827714998</v>
      </c>
      <c r="O31" s="258">
        <v>1.8890288820000001</v>
      </c>
      <c r="P31" s="258">
        <v>1.9503427659999999</v>
      </c>
      <c r="Q31" s="258">
        <v>2.0116566499999999</v>
      </c>
      <c r="R31" s="258">
        <v>2.072970534</v>
      </c>
      <c r="S31" s="258">
        <v>2.134284418</v>
      </c>
      <c r="T31" s="258">
        <v>2.1955983030000001</v>
      </c>
      <c r="U31" s="258">
        <v>2.2569121870000002</v>
      </c>
      <c r="V31" s="258">
        <v>2.3182260710000002</v>
      </c>
      <c r="W31" s="258">
        <v>2.3795399549999998</v>
      </c>
      <c r="X31" s="258">
        <v>2.4408538389999999</v>
      </c>
      <c r="Y31" s="258">
        <v>2.5021677229999999</v>
      </c>
      <c r="Z31" s="258">
        <v>2.5634816069999999</v>
      </c>
      <c r="AA31" s="258">
        <v>2.5881835999999998</v>
      </c>
      <c r="AB31" s="258">
        <v>2.6128855930000001</v>
      </c>
      <c r="AC31" s="258">
        <v>2.637587586</v>
      </c>
      <c r="AD31" s="258">
        <v>2.6622895789999999</v>
      </c>
      <c r="AE31" s="258">
        <v>2.6869915720000002</v>
      </c>
      <c r="AF31" s="258">
        <v>2.711693565</v>
      </c>
      <c r="AG31" s="258">
        <v>2.7363955579999999</v>
      </c>
      <c r="AH31" s="258">
        <v>2.7610975510000002</v>
      </c>
      <c r="AI31" s="258">
        <v>2.7857995440000001</v>
      </c>
      <c r="AJ31" s="258">
        <v>2.8105015369999999</v>
      </c>
      <c r="AK31" s="258">
        <v>2.8352035299999998</v>
      </c>
      <c r="AL31" s="258">
        <v>2.8599055230000001</v>
      </c>
      <c r="AM31" s="258">
        <v>2.8846075170000001</v>
      </c>
      <c r="AN31" s="258">
        <v>2.9093095099999999</v>
      </c>
      <c r="AO31" s="258">
        <v>2.9340115029999998</v>
      </c>
      <c r="AP31" s="258">
        <v>2.9587134960000001</v>
      </c>
      <c r="AQ31" s="258">
        <v>2.983415489</v>
      </c>
      <c r="AR31" s="258">
        <v>3.0081174819999998</v>
      </c>
      <c r="AS31" s="258">
        <v>3.0328194750000002</v>
      </c>
      <c r="AT31" s="258">
        <v>3.057521468</v>
      </c>
      <c r="AU31" s="258">
        <v>3.0822234609999999</v>
      </c>
      <c r="AV31" s="258">
        <v>3.1069254540000002</v>
      </c>
      <c r="AW31" s="258">
        <v>3.1316274470000001</v>
      </c>
      <c r="AX31" s="258">
        <v>3.1563294399999999</v>
      </c>
      <c r="AY31" s="258">
        <v>3.1810314329999998</v>
      </c>
      <c r="AZ31" s="258">
        <v>3.2157947710000001</v>
      </c>
      <c r="BA31" s="258">
        <v>3.2505581100000001</v>
      </c>
      <c r="BB31" s="258">
        <v>3.2853214479999999</v>
      </c>
      <c r="BC31" s="258">
        <v>3.3200847869999999</v>
      </c>
      <c r="BD31" s="258">
        <v>3.3548481250000002</v>
      </c>
      <c r="BE31" s="258">
        <v>3.3896114640000001</v>
      </c>
      <c r="BF31" s="258">
        <v>3.424374802</v>
      </c>
      <c r="BG31" s="258">
        <v>3.4591381409999999</v>
      </c>
      <c r="BH31" s="258">
        <v>3.4939014789999998</v>
      </c>
      <c r="BI31" s="258">
        <v>3.5286648170000001</v>
      </c>
      <c r="BJ31" s="258">
        <v>3.5634281560000001</v>
      </c>
      <c r="BK31" s="258">
        <v>3.5981914939999999</v>
      </c>
      <c r="BL31" s="258">
        <v>3.6329548329999999</v>
      </c>
      <c r="BM31" s="258">
        <v>3.6677181710000002</v>
      </c>
      <c r="BN31" s="258">
        <v>3.7024815100000001</v>
      </c>
      <c r="BO31" s="258">
        <v>3.737244848</v>
      </c>
      <c r="BP31" s="258">
        <v>3.7720081859999999</v>
      </c>
      <c r="BQ31" s="258">
        <v>3.8067715249999998</v>
      </c>
      <c r="BR31" s="258">
        <v>3.8415348630000001</v>
      </c>
      <c r="BS31" s="258">
        <v>3.8762982020000001</v>
      </c>
      <c r="BT31" s="258">
        <v>3.9110615399999999</v>
      </c>
      <c r="BU31" s="258">
        <v>3.9458248789999999</v>
      </c>
      <c r="BV31" s="258">
        <v>3.9805882170000002</v>
      </c>
      <c r="BW31" s="258">
        <v>4.0153515559999997</v>
      </c>
      <c r="BX31" s="258">
        <v>4.050114894</v>
      </c>
      <c r="BY31" s="258">
        <v>4.1179521340000003</v>
      </c>
      <c r="BZ31" s="258">
        <v>4.1857893739999996</v>
      </c>
      <c r="CA31" s="258">
        <v>4.2536266149999999</v>
      </c>
      <c r="CB31" s="258">
        <v>4.3214638550000002</v>
      </c>
      <c r="CC31" s="258">
        <v>4.3893010950000004</v>
      </c>
      <c r="CD31" s="258">
        <v>4.4571383349999998</v>
      </c>
      <c r="CE31" s="258">
        <v>4.524975575</v>
      </c>
      <c r="CF31" s="258">
        <v>4.5928128160000004</v>
      </c>
      <c r="CG31" s="258">
        <v>4.6606500559999997</v>
      </c>
      <c r="CH31" s="258">
        <v>4.728487296</v>
      </c>
      <c r="CI31" s="258">
        <v>4.7963245360000002</v>
      </c>
      <c r="CJ31" s="258">
        <v>4.8641617760000004</v>
      </c>
      <c r="CK31" s="258">
        <v>4.9319990169999999</v>
      </c>
      <c r="CL31" s="258">
        <v>4.9998362570000001</v>
      </c>
      <c r="CM31" s="258">
        <v>5.0676734970000004</v>
      </c>
      <c r="CN31" s="258">
        <v>5.1355107369999997</v>
      </c>
      <c r="CO31" s="258">
        <v>5.203347977</v>
      </c>
      <c r="CP31" s="258">
        <v>5.2711852180000003</v>
      </c>
      <c r="CQ31" s="258">
        <v>5.3390224579999996</v>
      </c>
      <c r="CR31" s="258">
        <v>5.4068596979999999</v>
      </c>
      <c r="CS31" s="258">
        <v>5.4746969380000001</v>
      </c>
      <c r="CT31" s="258">
        <v>5.5425341780000004</v>
      </c>
      <c r="CU31" s="258">
        <v>5.6103714189999998</v>
      </c>
      <c r="CV31" s="258">
        <v>5.678208659</v>
      </c>
      <c r="CW31" s="258">
        <v>5.7460458990000003</v>
      </c>
    </row>
    <row r="32" spans="1:101">
      <c r="A32" s="240" t="s">
        <v>16</v>
      </c>
      <c r="B32" s="258">
        <f t="shared" ref="B32:BM32" si="4">SUM(B29,B31)</f>
        <v>3.6252764979999998</v>
      </c>
      <c r="C32" s="258">
        <f t="shared" si="4"/>
        <v>3.7031345509999998</v>
      </c>
      <c r="D32" s="258">
        <f t="shared" si="4"/>
        <v>3.7809926039999997</v>
      </c>
      <c r="E32" s="258">
        <f t="shared" si="4"/>
        <v>3.8588506569999996</v>
      </c>
      <c r="F32" s="258">
        <f t="shared" si="4"/>
        <v>3.9367087100000004</v>
      </c>
      <c r="G32" s="258">
        <f t="shared" si="4"/>
        <v>4.0145667629999995</v>
      </c>
      <c r="H32" s="258">
        <f t="shared" si="4"/>
        <v>4.0924248169999995</v>
      </c>
      <c r="I32" s="258">
        <f t="shared" si="4"/>
        <v>4.1702828699999994</v>
      </c>
      <c r="J32" s="258">
        <f t="shared" si="4"/>
        <v>4.2481409230000002</v>
      </c>
      <c r="K32" s="258">
        <f t="shared" si="4"/>
        <v>4.3259989760000002</v>
      </c>
      <c r="L32" s="258">
        <f t="shared" si="4"/>
        <v>4.4427099480000001</v>
      </c>
      <c r="M32" s="258">
        <f t="shared" si="4"/>
        <v>4.55942092</v>
      </c>
      <c r="N32" s="258">
        <f t="shared" si="4"/>
        <v>4.6761318919999999</v>
      </c>
      <c r="O32" s="258">
        <f t="shared" si="4"/>
        <v>4.7928428639999998</v>
      </c>
      <c r="P32" s="258">
        <f t="shared" si="4"/>
        <v>4.9095538359999997</v>
      </c>
      <c r="Q32" s="258">
        <f t="shared" si="4"/>
        <v>5.0262648080000005</v>
      </c>
      <c r="R32" s="258">
        <f t="shared" si="4"/>
        <v>5.1429757800000004</v>
      </c>
      <c r="S32" s="258">
        <f t="shared" si="4"/>
        <v>5.2596867520000004</v>
      </c>
      <c r="T32" s="258">
        <f t="shared" si="4"/>
        <v>5.3763977250000003</v>
      </c>
      <c r="U32" s="258">
        <f t="shared" si="4"/>
        <v>5.4931086970000003</v>
      </c>
      <c r="V32" s="258">
        <f t="shared" si="4"/>
        <v>5.5880205500000004</v>
      </c>
      <c r="W32" s="258">
        <f t="shared" si="4"/>
        <v>5.6829324029999997</v>
      </c>
      <c r="X32" s="258">
        <f t="shared" si="4"/>
        <v>5.7778442559999998</v>
      </c>
      <c r="Y32" s="258">
        <f t="shared" si="4"/>
        <v>5.872756109</v>
      </c>
      <c r="Z32" s="258">
        <f t="shared" si="4"/>
        <v>5.9676679620000002</v>
      </c>
      <c r="AA32" s="258">
        <f t="shared" si="4"/>
        <v>6.0259679239999997</v>
      </c>
      <c r="AB32" s="258">
        <f t="shared" si="4"/>
        <v>6.0842678860000001</v>
      </c>
      <c r="AC32" s="258">
        <f t="shared" si="4"/>
        <v>6.1425678480000006</v>
      </c>
      <c r="AD32" s="258">
        <f t="shared" si="4"/>
        <v>6.2008678100000001</v>
      </c>
      <c r="AE32" s="258">
        <f t="shared" si="4"/>
        <v>6.2591677719999996</v>
      </c>
      <c r="AF32" s="258">
        <f t="shared" si="4"/>
        <v>6.331382445</v>
      </c>
      <c r="AG32" s="258">
        <f t="shared" si="4"/>
        <v>6.4035971180000004</v>
      </c>
      <c r="AH32" s="258">
        <f t="shared" si="4"/>
        <v>6.4758117909999999</v>
      </c>
      <c r="AI32" s="258">
        <f t="shared" si="4"/>
        <v>6.5480264639999994</v>
      </c>
      <c r="AJ32" s="258">
        <f t="shared" si="4"/>
        <v>6.6202411369999998</v>
      </c>
      <c r="AK32" s="258">
        <f t="shared" si="4"/>
        <v>6.6924558100000002</v>
      </c>
      <c r="AL32" s="258">
        <f t="shared" si="4"/>
        <v>6.7646704829999997</v>
      </c>
      <c r="AM32" s="258">
        <f t="shared" si="4"/>
        <v>6.8368851570000002</v>
      </c>
      <c r="AN32" s="258">
        <f t="shared" si="4"/>
        <v>6.9090998299999997</v>
      </c>
      <c r="AO32" s="258">
        <f t="shared" si="4"/>
        <v>6.9813145030000001</v>
      </c>
      <c r="AP32" s="258">
        <f t="shared" si="4"/>
        <v>7.4661121559999994</v>
      </c>
      <c r="AQ32" s="258">
        <f t="shared" si="4"/>
        <v>7.9509098090000005</v>
      </c>
      <c r="AR32" s="258">
        <f t="shared" si="4"/>
        <v>8.4357074619999999</v>
      </c>
      <c r="AS32" s="258">
        <f t="shared" si="4"/>
        <v>8.920505115000001</v>
      </c>
      <c r="AT32" s="258">
        <f t="shared" si="4"/>
        <v>9.4053027680000003</v>
      </c>
      <c r="AU32" s="258">
        <f t="shared" si="4"/>
        <v>9.8901004209999996</v>
      </c>
      <c r="AV32" s="258">
        <f t="shared" si="4"/>
        <v>10.374898074000001</v>
      </c>
      <c r="AW32" s="258">
        <f t="shared" si="4"/>
        <v>10.859695727</v>
      </c>
      <c r="AX32" s="258">
        <f t="shared" si="4"/>
        <v>11.344493380000001</v>
      </c>
      <c r="AY32" s="258">
        <f t="shared" si="4"/>
        <v>11.829291032999999</v>
      </c>
      <c r="AZ32" s="258">
        <f t="shared" si="4"/>
        <v>11.982605702000001</v>
      </c>
      <c r="BA32" s="258">
        <f t="shared" si="4"/>
        <v>12.135920371999999</v>
      </c>
      <c r="BB32" s="258">
        <f t="shared" si="4"/>
        <v>12.289235041</v>
      </c>
      <c r="BC32" s="258">
        <f t="shared" si="4"/>
        <v>12.442549711000002</v>
      </c>
      <c r="BD32" s="258">
        <f t="shared" si="4"/>
        <v>12.595864379</v>
      </c>
      <c r="BE32" s="258">
        <f t="shared" si="4"/>
        <v>12.749179049</v>
      </c>
      <c r="BF32" s="258">
        <f t="shared" si="4"/>
        <v>12.902493717999999</v>
      </c>
      <c r="BG32" s="258">
        <f t="shared" si="4"/>
        <v>13.055808388000001</v>
      </c>
      <c r="BH32" s="258">
        <f t="shared" si="4"/>
        <v>13.209123056999999</v>
      </c>
      <c r="BI32" s="258">
        <f t="shared" si="4"/>
        <v>13.362437726</v>
      </c>
      <c r="BJ32" s="258">
        <f t="shared" si="4"/>
        <v>13.732483076000001</v>
      </c>
      <c r="BK32" s="258">
        <f t="shared" si="4"/>
        <v>14.102528434</v>
      </c>
      <c r="BL32" s="258">
        <f t="shared" si="4"/>
        <v>14.472573783</v>
      </c>
      <c r="BM32" s="258">
        <f t="shared" si="4"/>
        <v>14.842619141</v>
      </c>
      <c r="BN32" s="258">
        <f t="shared" ref="BN32:CW32" si="5">SUM(BN29,BN31)</f>
        <v>15.21266449</v>
      </c>
      <c r="BO32" s="258">
        <f t="shared" si="5"/>
        <v>15.582709848</v>
      </c>
      <c r="BP32" s="258">
        <f t="shared" si="5"/>
        <v>15.952755195999998</v>
      </c>
      <c r="BQ32" s="258">
        <f t="shared" si="5"/>
        <v>16.322800555000001</v>
      </c>
      <c r="BR32" s="258">
        <f t="shared" si="5"/>
        <v>16.692845903000002</v>
      </c>
      <c r="BS32" s="258">
        <f t="shared" si="5"/>
        <v>17.062891262000001</v>
      </c>
      <c r="BT32" s="258">
        <f t="shared" si="5"/>
        <v>17.120851729999998</v>
      </c>
      <c r="BU32" s="258">
        <f t="shared" si="5"/>
        <v>17.178812209</v>
      </c>
      <c r="BV32" s="258">
        <f t="shared" si="5"/>
        <v>17.236772677000001</v>
      </c>
      <c r="BW32" s="258">
        <f t="shared" si="5"/>
        <v>17.294733155999999</v>
      </c>
      <c r="BX32" s="258">
        <f t="shared" si="5"/>
        <v>17.352693624</v>
      </c>
      <c r="BY32" s="258">
        <f t="shared" si="5"/>
        <v>17.443727994</v>
      </c>
      <c r="BZ32" s="258">
        <f t="shared" si="5"/>
        <v>17.534762374</v>
      </c>
      <c r="CA32" s="258">
        <f t="shared" si="5"/>
        <v>17.625796745000002</v>
      </c>
      <c r="CB32" s="258">
        <f t="shared" si="5"/>
        <v>17.716831124999999</v>
      </c>
      <c r="CC32" s="258">
        <f t="shared" si="5"/>
        <v>17.807865495000001</v>
      </c>
      <c r="CD32" s="258">
        <f t="shared" si="5"/>
        <v>18.983466024999998</v>
      </c>
      <c r="CE32" s="258">
        <f t="shared" si="5"/>
        <v>20.159066554999999</v>
      </c>
      <c r="CF32" s="258">
        <f t="shared" si="5"/>
        <v>21.334667086000003</v>
      </c>
      <c r="CG32" s="258">
        <f t="shared" si="5"/>
        <v>22.510267616</v>
      </c>
      <c r="CH32" s="258">
        <f t="shared" si="5"/>
        <v>23.685868146000001</v>
      </c>
      <c r="CI32" s="258">
        <f t="shared" si="5"/>
        <v>24.861468676000001</v>
      </c>
      <c r="CJ32" s="258">
        <f t="shared" si="5"/>
        <v>26.037069205999998</v>
      </c>
      <c r="CK32" s="258">
        <f t="shared" si="5"/>
        <v>27.212669736999999</v>
      </c>
      <c r="CL32" s="258">
        <f t="shared" si="5"/>
        <v>28.388270267000003</v>
      </c>
      <c r="CM32" s="258">
        <f t="shared" si="5"/>
        <v>29.563870797</v>
      </c>
      <c r="CN32" s="258">
        <f t="shared" si="5"/>
        <v>30.799417417000001</v>
      </c>
      <c r="CO32" s="258">
        <f t="shared" si="5"/>
        <v>32.034964037000002</v>
      </c>
      <c r="CP32" s="258">
        <f t="shared" si="5"/>
        <v>33.270510657999999</v>
      </c>
      <c r="CQ32" s="258">
        <f t="shared" si="5"/>
        <v>34.506057278</v>
      </c>
      <c r="CR32" s="258">
        <f t="shared" si="5"/>
        <v>35.741603898000001</v>
      </c>
      <c r="CS32" s="258">
        <f t="shared" si="5"/>
        <v>36.977150518000002</v>
      </c>
      <c r="CT32" s="258">
        <f t="shared" si="5"/>
        <v>38.212697137999996</v>
      </c>
      <c r="CU32" s="258">
        <f t="shared" si="5"/>
        <v>39.448243758999993</v>
      </c>
      <c r="CV32" s="258">
        <f t="shared" si="5"/>
        <v>40.683790379000001</v>
      </c>
      <c r="CW32" s="258">
        <f t="shared" si="5"/>
        <v>41.919336999000002</v>
      </c>
    </row>
    <row r="33" spans="1:101">
      <c r="A33" s="240" t="s">
        <v>17</v>
      </c>
      <c r="B33" s="258">
        <f>SUM(B28:B31)</f>
        <v>81.612113527999995</v>
      </c>
      <c r="C33" s="258">
        <f t="shared" ref="C33:BN33" si="6">SUM(C28:C31)</f>
        <v>85.431741870999986</v>
      </c>
      <c r="D33" s="258">
        <f t="shared" si="6"/>
        <v>89.251370223999999</v>
      </c>
      <c r="E33" s="258">
        <f t="shared" si="6"/>
        <v>93.070998567000004</v>
      </c>
      <c r="F33" s="258">
        <f t="shared" si="6"/>
        <v>96.890626909999995</v>
      </c>
      <c r="G33" s="258">
        <f t="shared" si="6"/>
        <v>98.046431862999995</v>
      </c>
      <c r="H33" s="258">
        <f t="shared" si="6"/>
        <v>99.202236816999999</v>
      </c>
      <c r="I33" s="258">
        <f>SUM(I28:I31)</f>
        <v>100.35804178000001</v>
      </c>
      <c r="J33" s="258">
        <f t="shared" si="6"/>
        <v>101.51384673300001</v>
      </c>
      <c r="K33" s="258">
        <f>SUM(K28:K31)</f>
        <v>102.66965168600001</v>
      </c>
      <c r="L33" s="258">
        <f>SUM(L28:L31)</f>
        <v>103.66052061800001</v>
      </c>
      <c r="M33" s="258">
        <f>SUM(M28:M31)</f>
        <v>104.65138955</v>
      </c>
      <c r="N33" s="258">
        <f t="shared" si="6"/>
        <v>105.64225847200001</v>
      </c>
      <c r="O33" s="258">
        <f t="shared" si="6"/>
        <v>106.63312740400001</v>
      </c>
      <c r="P33" s="258">
        <f t="shared" si="6"/>
        <v>107.623996336</v>
      </c>
      <c r="Q33" s="258">
        <f t="shared" si="6"/>
        <v>108.199383138</v>
      </c>
      <c r="R33" s="258">
        <f t="shared" si="6"/>
        <v>108.77476994000001</v>
      </c>
      <c r="S33" s="258">
        <f t="shared" si="6"/>
        <v>109.350156752</v>
      </c>
      <c r="T33" s="258">
        <f t="shared" si="6"/>
        <v>109.92554355499999</v>
      </c>
      <c r="U33" s="258">
        <f t="shared" si="6"/>
        <v>110.500930357</v>
      </c>
      <c r="V33" s="258">
        <f t="shared" si="6"/>
        <v>111.41192206000001</v>
      </c>
      <c r="W33" s="258">
        <f t="shared" si="6"/>
        <v>112.322913773</v>
      </c>
      <c r="X33" s="258">
        <f t="shared" si="6"/>
        <v>113.233905476</v>
      </c>
      <c r="Y33" s="258">
        <f t="shared" si="6"/>
        <v>114.14489718900001</v>
      </c>
      <c r="Z33" s="258">
        <f t="shared" si="6"/>
        <v>115.055888892</v>
      </c>
      <c r="AA33" s="258">
        <f t="shared" si="6"/>
        <v>116.01647368399999</v>
      </c>
      <c r="AB33" s="258">
        <f t="shared" si="6"/>
        <v>116.97705847600001</v>
      </c>
      <c r="AC33" s="258">
        <f t="shared" si="6"/>
        <v>117.93764326799999</v>
      </c>
      <c r="AD33" s="258">
        <f t="shared" si="6"/>
        <v>118.89822805999999</v>
      </c>
      <c r="AE33" s="258">
        <f t="shared" si="6"/>
        <v>119.858812852</v>
      </c>
      <c r="AF33" s="258">
        <f t="shared" si="6"/>
        <v>120.771081845</v>
      </c>
      <c r="AG33" s="258">
        <f t="shared" si="6"/>
        <v>121.68335084799999</v>
      </c>
      <c r="AH33" s="258">
        <f t="shared" si="6"/>
        <v>122.595619841</v>
      </c>
      <c r="AI33" s="258">
        <f t="shared" si="6"/>
        <v>123.50788884399999</v>
      </c>
      <c r="AJ33" s="258">
        <f t="shared" si="6"/>
        <v>124.42015783699999</v>
      </c>
      <c r="AK33" s="258">
        <f t="shared" si="6"/>
        <v>125.28595720999999</v>
      </c>
      <c r="AL33" s="258">
        <f t="shared" si="6"/>
        <v>126.15175658299999</v>
      </c>
      <c r="AM33" s="258">
        <f t="shared" si="6"/>
        <v>127.01755596699999</v>
      </c>
      <c r="AN33" s="258">
        <f t="shared" si="6"/>
        <v>127.88335534000001</v>
      </c>
      <c r="AO33" s="258">
        <f t="shared" si="6"/>
        <v>128.749154713</v>
      </c>
      <c r="AP33" s="258">
        <f t="shared" si="6"/>
        <v>132.41720277600001</v>
      </c>
      <c r="AQ33" s="258">
        <f t="shared" si="6"/>
        <v>136.085250839</v>
      </c>
      <c r="AR33" s="258">
        <f t="shared" si="6"/>
        <v>139.75329890199998</v>
      </c>
      <c r="AS33" s="258">
        <f t="shared" si="6"/>
        <v>143.42134699499999</v>
      </c>
      <c r="AT33" s="258">
        <f t="shared" si="6"/>
        <v>147.08939506800002</v>
      </c>
      <c r="AU33" s="258">
        <f t="shared" si="6"/>
        <v>148.63111186100002</v>
      </c>
      <c r="AV33" s="258">
        <f t="shared" si="6"/>
        <v>150.172828654</v>
      </c>
      <c r="AW33" s="258">
        <f t="shared" si="6"/>
        <v>151.714545547</v>
      </c>
      <c r="AX33" s="258">
        <f t="shared" si="6"/>
        <v>153.25626234000001</v>
      </c>
      <c r="AY33" s="258">
        <f t="shared" si="6"/>
        <v>154.79797913299998</v>
      </c>
      <c r="AZ33" s="258">
        <f t="shared" si="6"/>
        <v>155.90512866199998</v>
      </c>
      <c r="BA33" s="258">
        <f t="shared" si="6"/>
        <v>157.01227829200002</v>
      </c>
      <c r="BB33" s="258">
        <f t="shared" si="6"/>
        <v>158.11942782099999</v>
      </c>
      <c r="BC33" s="258">
        <f t="shared" si="6"/>
        <v>159.226577451</v>
      </c>
      <c r="BD33" s="258">
        <f t="shared" si="6"/>
        <v>160.33372697900001</v>
      </c>
      <c r="BE33" s="258">
        <f t="shared" si="6"/>
        <v>161.39396668900002</v>
      </c>
      <c r="BF33" s="258">
        <f t="shared" si="6"/>
        <v>162.454206398</v>
      </c>
      <c r="BG33" s="258">
        <f t="shared" si="6"/>
        <v>163.51444610800002</v>
      </c>
      <c r="BH33" s="258">
        <f t="shared" si="6"/>
        <v>164.57468581699999</v>
      </c>
      <c r="BI33" s="258">
        <f t="shared" si="6"/>
        <v>165.63492562599998</v>
      </c>
      <c r="BJ33" s="258">
        <f t="shared" si="6"/>
        <v>166.40606841599998</v>
      </c>
      <c r="BK33" s="258">
        <f t="shared" si="6"/>
        <v>167.17721121400001</v>
      </c>
      <c r="BL33" s="258">
        <f t="shared" si="6"/>
        <v>167.94835400300002</v>
      </c>
      <c r="BM33" s="258">
        <f t="shared" si="6"/>
        <v>168.71949680099999</v>
      </c>
      <c r="BN33" s="258">
        <f t="shared" si="6"/>
        <v>169.49063959000003</v>
      </c>
      <c r="BO33" s="258">
        <f t="shared" ref="BO33:CW33" si="7">SUM(BO28:BO31)</f>
        <v>170.692834968</v>
      </c>
      <c r="BP33" s="258">
        <f t="shared" si="7"/>
        <v>171.89503043599998</v>
      </c>
      <c r="BQ33" s="258">
        <f t="shared" si="7"/>
        <v>173.097225915</v>
      </c>
      <c r="BR33" s="258">
        <f t="shared" si="7"/>
        <v>174.29942128299999</v>
      </c>
      <c r="BS33" s="258">
        <f t="shared" si="7"/>
        <v>175.501616762</v>
      </c>
      <c r="BT33" s="258">
        <f t="shared" si="7"/>
        <v>180.82638949</v>
      </c>
      <c r="BU33" s="258">
        <f t="shared" si="7"/>
        <v>186.15116232899999</v>
      </c>
      <c r="BV33" s="258">
        <f t="shared" si="7"/>
        <v>191.47593505699999</v>
      </c>
      <c r="BW33" s="258">
        <f t="shared" si="7"/>
        <v>196.80070789600001</v>
      </c>
      <c r="BX33" s="258">
        <f t="shared" si="7"/>
        <v>202.12548062400001</v>
      </c>
      <c r="BY33" s="258">
        <f t="shared" si="7"/>
        <v>208.160077634</v>
      </c>
      <c r="BZ33" s="258">
        <f t="shared" si="7"/>
        <v>214.19467465400001</v>
      </c>
      <c r="CA33" s="258">
        <f t="shared" si="7"/>
        <v>220.229271665</v>
      </c>
      <c r="CB33" s="258">
        <f t="shared" si="7"/>
        <v>226.26386858500001</v>
      </c>
      <c r="CC33" s="258">
        <f t="shared" si="7"/>
        <v>232.29846559499998</v>
      </c>
      <c r="CD33" s="258">
        <f t="shared" si="7"/>
        <v>238.46601484499999</v>
      </c>
      <c r="CE33" s="258">
        <f t="shared" si="7"/>
        <v>244.633563995</v>
      </c>
      <c r="CF33" s="258">
        <f t="shared" si="7"/>
        <v>250.801113246</v>
      </c>
      <c r="CG33" s="258">
        <f t="shared" si="7"/>
        <v>256.96866239600001</v>
      </c>
      <c r="CH33" s="258">
        <f t="shared" si="7"/>
        <v>263.13621164600005</v>
      </c>
      <c r="CI33" s="258">
        <f t="shared" si="7"/>
        <v>270.14897495600002</v>
      </c>
      <c r="CJ33" s="258">
        <f t="shared" si="7"/>
        <v>277.16173826599999</v>
      </c>
      <c r="CK33" s="258">
        <f t="shared" si="7"/>
        <v>284.17450147699998</v>
      </c>
      <c r="CL33" s="258">
        <f t="shared" si="7"/>
        <v>291.187264787</v>
      </c>
      <c r="CM33" s="258">
        <f t="shared" si="7"/>
        <v>298.20002809699997</v>
      </c>
      <c r="CN33" s="258">
        <f t="shared" si="7"/>
        <v>312.55911627700004</v>
      </c>
      <c r="CO33" s="258">
        <f t="shared" si="7"/>
        <v>326.91820455700002</v>
      </c>
      <c r="CP33" s="258">
        <f t="shared" si="7"/>
        <v>341.27729273800003</v>
      </c>
      <c r="CQ33" s="258">
        <f t="shared" si="7"/>
        <v>355.63638091799999</v>
      </c>
      <c r="CR33" s="258">
        <f t="shared" si="7"/>
        <v>369.99546919799997</v>
      </c>
      <c r="CS33" s="258">
        <f t="shared" si="7"/>
        <v>385.55586271800001</v>
      </c>
      <c r="CT33" s="258">
        <f t="shared" si="7"/>
        <v>401.11625633799997</v>
      </c>
      <c r="CU33" s="258">
        <f t="shared" si="7"/>
        <v>416.67664985900001</v>
      </c>
      <c r="CV33" s="258">
        <f t="shared" si="7"/>
        <v>432.23704347900002</v>
      </c>
      <c r="CW33" s="258">
        <f t="shared" si="7"/>
        <v>447.79743709900004</v>
      </c>
    </row>
    <row r="34" spans="1:101">
      <c r="A34" s="240"/>
    </row>
    <row r="35" spans="1:101">
      <c r="A35" s="240"/>
    </row>
    <row r="36" spans="1:101">
      <c r="A36" s="240"/>
    </row>
    <row r="37" spans="1:101">
      <c r="A37" s="213" t="s">
        <v>3</v>
      </c>
      <c r="B37" t="s">
        <v>19</v>
      </c>
    </row>
    <row r="39" spans="1:101">
      <c r="A39" s="213" t="s">
        <v>20</v>
      </c>
      <c r="B39" t="s">
        <v>21</v>
      </c>
      <c r="C39" t="s">
        <v>22</v>
      </c>
      <c r="D39" t="s">
        <v>23</v>
      </c>
      <c r="E39" t="s">
        <v>24</v>
      </c>
      <c r="F39" t="s">
        <v>25</v>
      </c>
      <c r="G39" t="s">
        <v>26</v>
      </c>
      <c r="H39" t="s">
        <v>27</v>
      </c>
      <c r="I39" t="s">
        <v>28</v>
      </c>
      <c r="J39" t="s">
        <v>29</v>
      </c>
      <c r="K39" t="s">
        <v>30</v>
      </c>
      <c r="L39" t="s">
        <v>31</v>
      </c>
      <c r="M39" t="s">
        <v>32</v>
      </c>
      <c r="N39" t="s">
        <v>33</v>
      </c>
      <c r="O39" t="s">
        <v>34</v>
      </c>
      <c r="P39" t="s">
        <v>35</v>
      </c>
      <c r="Q39" t="s">
        <v>36</v>
      </c>
      <c r="R39" t="s">
        <v>37</v>
      </c>
      <c r="S39" t="s">
        <v>38</v>
      </c>
      <c r="T39" t="s">
        <v>39</v>
      </c>
      <c r="U39" t="s">
        <v>40</v>
      </c>
      <c r="V39" t="s">
        <v>41</v>
      </c>
      <c r="W39" t="s">
        <v>42</v>
      </c>
      <c r="X39" t="s">
        <v>43</v>
      </c>
      <c r="Y39" t="s">
        <v>44</v>
      </c>
      <c r="Z39" t="s">
        <v>45</v>
      </c>
      <c r="AA39" t="s">
        <v>46</v>
      </c>
      <c r="AB39" t="s">
        <v>47</v>
      </c>
      <c r="AC39" t="s">
        <v>48</v>
      </c>
      <c r="AD39" t="s">
        <v>49</v>
      </c>
      <c r="AE39" t="s">
        <v>50</v>
      </c>
      <c r="AF39" t="s">
        <v>51</v>
      </c>
      <c r="AG39" t="s">
        <v>52</v>
      </c>
      <c r="AH39" t="s">
        <v>53</v>
      </c>
      <c r="AI39" t="s">
        <v>54</v>
      </c>
      <c r="AJ39" t="s">
        <v>55</v>
      </c>
      <c r="AK39" t="s">
        <v>56</v>
      </c>
      <c r="AL39" t="s">
        <v>57</v>
      </c>
      <c r="AM39" t="s">
        <v>58</v>
      </c>
      <c r="AN39" t="s">
        <v>59</v>
      </c>
      <c r="AO39" t="s">
        <v>60</v>
      </c>
      <c r="AP39" t="s">
        <v>61</v>
      </c>
      <c r="AQ39" t="s">
        <v>62</v>
      </c>
      <c r="AR39" t="s">
        <v>63</v>
      </c>
      <c r="AS39" t="s">
        <v>64</v>
      </c>
      <c r="AT39" t="s">
        <v>65</v>
      </c>
      <c r="AU39" t="s">
        <v>66</v>
      </c>
      <c r="AV39" t="s">
        <v>67</v>
      </c>
      <c r="AW39" t="s">
        <v>68</v>
      </c>
      <c r="AX39" t="s">
        <v>69</v>
      </c>
      <c r="AY39" t="s">
        <v>70</v>
      </c>
      <c r="AZ39" t="s">
        <v>71</v>
      </c>
      <c r="BA39" t="s">
        <v>72</v>
      </c>
      <c r="BB39" t="s">
        <v>73</v>
      </c>
      <c r="BC39" t="s">
        <v>74</v>
      </c>
      <c r="BD39" t="s">
        <v>75</v>
      </c>
      <c r="BE39" t="s">
        <v>76</v>
      </c>
      <c r="BF39" t="s">
        <v>77</v>
      </c>
      <c r="BG39" t="s">
        <v>78</v>
      </c>
      <c r="BH39" t="s">
        <v>79</v>
      </c>
      <c r="BI39" t="s">
        <v>80</v>
      </c>
      <c r="BJ39" t="s">
        <v>81</v>
      </c>
      <c r="BK39" t="s">
        <v>82</v>
      </c>
      <c r="BL39" t="s">
        <v>83</v>
      </c>
      <c r="BM39" t="s">
        <v>84</v>
      </c>
      <c r="BN39" t="s">
        <v>85</v>
      </c>
      <c r="BO39" t="s">
        <v>86</v>
      </c>
      <c r="BP39" t="s">
        <v>87</v>
      </c>
      <c r="BQ39" t="s">
        <v>88</v>
      </c>
      <c r="BR39" t="s">
        <v>89</v>
      </c>
      <c r="BS39" t="s">
        <v>90</v>
      </c>
      <c r="BT39" t="s">
        <v>91</v>
      </c>
      <c r="BU39" t="s">
        <v>92</v>
      </c>
      <c r="BV39" t="s">
        <v>93</v>
      </c>
      <c r="BW39" t="s">
        <v>94</v>
      </c>
      <c r="BX39" t="s">
        <v>95</v>
      </c>
      <c r="BY39" t="s">
        <v>96</v>
      </c>
      <c r="BZ39" t="s">
        <v>97</v>
      </c>
      <c r="CA39" t="s">
        <v>98</v>
      </c>
      <c r="CB39" t="s">
        <v>99</v>
      </c>
      <c r="CC39" t="s">
        <v>100</v>
      </c>
      <c r="CD39" t="s">
        <v>101</v>
      </c>
      <c r="CE39" t="s">
        <v>102</v>
      </c>
      <c r="CF39" t="s">
        <v>103</v>
      </c>
      <c r="CG39" t="s">
        <v>104</v>
      </c>
      <c r="CH39" t="s">
        <v>105</v>
      </c>
      <c r="CI39" t="s">
        <v>106</v>
      </c>
      <c r="CJ39" t="s">
        <v>107</v>
      </c>
      <c r="CK39" t="s">
        <v>108</v>
      </c>
      <c r="CL39" t="s">
        <v>109</v>
      </c>
      <c r="CM39" t="s">
        <v>110</v>
      </c>
      <c r="CN39" t="s">
        <v>111</v>
      </c>
      <c r="CO39" t="s">
        <v>112</v>
      </c>
      <c r="CP39" t="s">
        <v>113</v>
      </c>
      <c r="CQ39" t="s">
        <v>114</v>
      </c>
      <c r="CR39" t="s">
        <v>115</v>
      </c>
      <c r="CS39" t="s">
        <v>116</v>
      </c>
      <c r="CT39" t="s">
        <v>117</v>
      </c>
      <c r="CU39" t="s">
        <v>118</v>
      </c>
      <c r="CV39" t="s">
        <v>119</v>
      </c>
      <c r="CW39" t="s">
        <v>120</v>
      </c>
    </row>
    <row r="40" spans="1:101">
      <c r="A40" s="214" t="s">
        <v>4</v>
      </c>
      <c r="B40" s="376">
        <v>37.454904000000006</v>
      </c>
      <c r="C40" s="376">
        <v>38.023231799999998</v>
      </c>
      <c r="D40" s="376">
        <v>38.591559599999997</v>
      </c>
      <c r="E40" s="376">
        <v>39.159887400000002</v>
      </c>
      <c r="F40" s="376">
        <v>39.728215200000001</v>
      </c>
      <c r="G40" s="376">
        <v>40.388990460000002</v>
      </c>
      <c r="H40" s="376">
        <v>41.049765719999996</v>
      </c>
      <c r="I40" s="376">
        <v>41.710540980000005</v>
      </c>
      <c r="J40" s="376">
        <v>42.371316240000006</v>
      </c>
      <c r="K40" s="376">
        <v>43.032091500000007</v>
      </c>
      <c r="L40" s="376">
        <v>43.29356988</v>
      </c>
      <c r="M40" s="376">
        <v>43.555048260000007</v>
      </c>
      <c r="N40" s="376">
        <v>43.816526639999999</v>
      </c>
      <c r="O40" s="376">
        <v>44.078005019999999</v>
      </c>
      <c r="P40" s="376">
        <v>44.339483399999999</v>
      </c>
      <c r="Q40" s="376">
        <v>44.656882380000006</v>
      </c>
      <c r="R40" s="376">
        <v>44.974281360000006</v>
      </c>
      <c r="S40" s="376">
        <v>45.291680339999999</v>
      </c>
      <c r="T40" s="376">
        <v>45.609079319999999</v>
      </c>
      <c r="U40" s="376">
        <v>45.926478299999999</v>
      </c>
      <c r="V40" s="376">
        <v>46.290200159999998</v>
      </c>
      <c r="W40" s="376">
        <v>46.653922019999989</v>
      </c>
      <c r="X40" s="376">
        <v>47.017643880000001</v>
      </c>
      <c r="Y40" s="376">
        <v>47.381365740000007</v>
      </c>
      <c r="Z40" s="376">
        <v>47.745087599999991</v>
      </c>
      <c r="AA40" s="376">
        <v>48.117931259999999</v>
      </c>
      <c r="AB40" s="376">
        <v>48.49077492</v>
      </c>
      <c r="AC40" s="376">
        <v>48.863618580000001</v>
      </c>
      <c r="AD40" s="376">
        <v>49.236462239999994</v>
      </c>
      <c r="AE40" s="376">
        <v>49.609305899999995</v>
      </c>
      <c r="AF40" s="376">
        <v>49.81767954</v>
      </c>
      <c r="AG40" s="376">
        <v>50.026053179999998</v>
      </c>
      <c r="AH40" s="376">
        <v>50.234426820000003</v>
      </c>
      <c r="AI40" s="376">
        <v>50.442800459999994</v>
      </c>
      <c r="AJ40" s="376">
        <v>50.651174099999992</v>
      </c>
      <c r="AK40" s="376">
        <v>51.519926399999989</v>
      </c>
      <c r="AL40" s="376">
        <v>52.3886787</v>
      </c>
      <c r="AM40" s="376">
        <v>53.257431000000004</v>
      </c>
      <c r="AN40" s="376">
        <v>54.126183300000008</v>
      </c>
      <c r="AO40" s="376">
        <v>54.994935600000012</v>
      </c>
      <c r="AP40" s="376">
        <v>55.447694160000005</v>
      </c>
      <c r="AQ40" s="376">
        <v>55.900452720000004</v>
      </c>
      <c r="AR40" s="376">
        <v>56.353211280000004</v>
      </c>
      <c r="AS40" s="376">
        <v>56.805969840000003</v>
      </c>
      <c r="AT40" s="376">
        <v>57.258728400000003</v>
      </c>
      <c r="AU40" s="376">
        <v>58.052443979999985</v>
      </c>
      <c r="AV40" s="376">
        <v>58.846159559999997</v>
      </c>
      <c r="AW40" s="376">
        <v>59.639875139999987</v>
      </c>
      <c r="AX40" s="376">
        <v>60.433590719999984</v>
      </c>
      <c r="AY40" s="376">
        <v>61.227306300000002</v>
      </c>
      <c r="AZ40" s="376">
        <v>62.020228680000002</v>
      </c>
      <c r="BA40" s="376">
        <v>62.813151059999996</v>
      </c>
      <c r="BB40" s="376">
        <v>63.606073439999989</v>
      </c>
      <c r="BC40" s="376">
        <v>64.398995819999996</v>
      </c>
      <c r="BD40" s="376">
        <v>65.191918199999989</v>
      </c>
      <c r="BE40" s="376">
        <v>65.458036800000002</v>
      </c>
      <c r="BF40" s="376">
        <v>65.724155399999987</v>
      </c>
      <c r="BG40" s="376">
        <v>65.990273999999999</v>
      </c>
      <c r="BH40" s="376">
        <v>66.256392599999998</v>
      </c>
      <c r="BI40" s="376">
        <v>66.522511199999997</v>
      </c>
      <c r="BJ40" s="376">
        <v>66.885281219999996</v>
      </c>
      <c r="BK40" s="376">
        <v>67.248051239999995</v>
      </c>
      <c r="BL40" s="376">
        <v>67.610821259999994</v>
      </c>
      <c r="BM40" s="376">
        <v>67.973591279999994</v>
      </c>
      <c r="BN40" s="376">
        <v>68.336361300000007</v>
      </c>
      <c r="BO40" s="376">
        <v>70.021950959999998</v>
      </c>
      <c r="BP40" s="376">
        <v>71.707540620000003</v>
      </c>
      <c r="BQ40" s="376">
        <v>73.393130279999994</v>
      </c>
      <c r="BR40" s="376">
        <v>75.078719939999999</v>
      </c>
      <c r="BS40" s="376">
        <v>76.76430959999999</v>
      </c>
      <c r="BT40" s="376">
        <v>78.048183120000004</v>
      </c>
      <c r="BU40" s="376">
        <v>79.332056640000005</v>
      </c>
      <c r="BV40" s="376">
        <v>80.615930159999991</v>
      </c>
      <c r="BW40" s="376">
        <v>81.899803679999991</v>
      </c>
      <c r="BX40" s="376">
        <v>83.183677200000005</v>
      </c>
      <c r="BY40" s="376">
        <v>84.854671979999992</v>
      </c>
      <c r="BZ40" s="376">
        <v>86.525666759999993</v>
      </c>
      <c r="CA40" s="376">
        <v>88.196661540000008</v>
      </c>
      <c r="CB40" s="376">
        <v>89.867656319999995</v>
      </c>
      <c r="CC40" s="376">
        <v>91.538651099999996</v>
      </c>
      <c r="CD40" s="376">
        <v>94.098862740000015</v>
      </c>
      <c r="CE40" s="376">
        <v>96.659074379999993</v>
      </c>
      <c r="CF40" s="376">
        <v>99.219286019999998</v>
      </c>
      <c r="CG40" s="376">
        <v>101.77949766</v>
      </c>
      <c r="CH40" s="376">
        <v>104.3397093</v>
      </c>
      <c r="CI40" s="376">
        <v>105.91952573999998</v>
      </c>
      <c r="CJ40" s="376">
        <v>107.49934218000001</v>
      </c>
      <c r="CK40" s="376">
        <v>109.07915862000002</v>
      </c>
      <c r="CL40" s="376">
        <v>110.65897505999999</v>
      </c>
      <c r="CM40" s="376">
        <v>112.23879149999999</v>
      </c>
      <c r="CN40" s="376">
        <v>117.82426793999998</v>
      </c>
      <c r="CO40" s="376">
        <v>123.40974438000002</v>
      </c>
      <c r="CP40" s="376">
        <v>128.99522082000001</v>
      </c>
      <c r="CQ40" s="376">
        <v>134.58069725999999</v>
      </c>
      <c r="CR40" s="376">
        <v>140.1661737</v>
      </c>
      <c r="CS40" s="376">
        <v>155.92198122000002</v>
      </c>
      <c r="CT40" s="376">
        <v>171.67778874000001</v>
      </c>
      <c r="CU40" s="376">
        <v>187.43359626000003</v>
      </c>
      <c r="CV40" s="376">
        <v>203.18940377999999</v>
      </c>
      <c r="CW40" s="376">
        <v>218.94521129999995</v>
      </c>
    </row>
    <row r="41" spans="1:101">
      <c r="A41" s="214" t="s">
        <v>5</v>
      </c>
      <c r="B41" s="376">
        <v>8.6888801652000005</v>
      </c>
      <c r="C41" s="376">
        <v>8.8554014004000017</v>
      </c>
      <c r="D41" s="376">
        <v>9.0219226356000011</v>
      </c>
      <c r="E41" s="376">
        <v>9.1884438708000022</v>
      </c>
      <c r="F41" s="376">
        <v>9.3549651059999999</v>
      </c>
      <c r="G41" s="376">
        <v>9.6874198152000019</v>
      </c>
      <c r="H41" s="376">
        <v>10.020110104800002</v>
      </c>
      <c r="I41" s="376">
        <v>10.352878921200002</v>
      </c>
      <c r="J41" s="376">
        <v>10.685647737600002</v>
      </c>
      <c r="K41" s="376">
        <v>11.018416554</v>
      </c>
      <c r="L41" s="376">
        <v>11.119781168400003</v>
      </c>
      <c r="M41" s="376">
        <v>11.221245726000001</v>
      </c>
      <c r="N41" s="376">
        <v>11.322583173300002</v>
      </c>
      <c r="O41" s="376">
        <v>11.4237810174</v>
      </c>
      <c r="P41" s="376">
        <v>11.524902515999999</v>
      </c>
      <c r="Q41" s="376">
        <v>11.7153474564</v>
      </c>
      <c r="R41" s="376">
        <v>11.905667071200002</v>
      </c>
      <c r="S41" s="376">
        <v>12.095736034800002</v>
      </c>
      <c r="T41" s="376">
        <v>12.285893836800001</v>
      </c>
      <c r="U41" s="376">
        <v>12.476318153999998</v>
      </c>
      <c r="V41" s="376">
        <v>12.6703416162</v>
      </c>
      <c r="W41" s="376">
        <v>12.864365078399999</v>
      </c>
      <c r="X41" s="376">
        <v>13.059050664299999</v>
      </c>
      <c r="Y41" s="376">
        <v>13.253925428399999</v>
      </c>
      <c r="Z41" s="376">
        <v>13.4488001925</v>
      </c>
      <c r="AA41" s="376">
        <v>13.519393207799999</v>
      </c>
      <c r="AB41" s="376">
        <v>13.5899862231</v>
      </c>
      <c r="AC41" s="376">
        <v>13.660579238400002</v>
      </c>
      <c r="AD41" s="376">
        <v>13.734452532300001</v>
      </c>
      <c r="AE41" s="376">
        <v>13.812699531</v>
      </c>
      <c r="AF41" s="376">
        <v>13.995664793700001</v>
      </c>
      <c r="AG41" s="376">
        <v>14.188700523600001</v>
      </c>
      <c r="AH41" s="376">
        <v>14.3850930759</v>
      </c>
      <c r="AI41" s="376">
        <v>14.5910651046</v>
      </c>
      <c r="AJ41" s="376">
        <v>14.801826871499999</v>
      </c>
      <c r="AK41" s="376">
        <v>14.974150166399999</v>
      </c>
      <c r="AL41" s="376">
        <v>15.146473461299999</v>
      </c>
      <c r="AM41" s="376">
        <v>15.3196613442</v>
      </c>
      <c r="AN41" s="376">
        <v>15.4937138151</v>
      </c>
      <c r="AO41" s="376">
        <v>15.667766285999999</v>
      </c>
      <c r="AP41" s="376">
        <v>15.9186024999</v>
      </c>
      <c r="AQ41" s="376">
        <v>16.169438713800002</v>
      </c>
      <c r="AR41" s="376">
        <v>16.419615976799996</v>
      </c>
      <c r="AS41" s="376">
        <v>16.662887244</v>
      </c>
      <c r="AT41" s="376">
        <v>16.896030536999998</v>
      </c>
      <c r="AU41" s="376">
        <v>17.109802299600002</v>
      </c>
      <c r="AV41" s="376">
        <v>17.323574062200002</v>
      </c>
      <c r="AW41" s="376">
        <v>17.537345824799999</v>
      </c>
      <c r="AX41" s="376">
        <v>17.751117587400003</v>
      </c>
      <c r="AY41" s="376">
        <v>17.964889349999996</v>
      </c>
      <c r="AZ41" s="376">
        <v>18.0834418152</v>
      </c>
      <c r="BA41" s="376">
        <v>18.201994280400001</v>
      </c>
      <c r="BB41" s="376">
        <v>18.320546745600002</v>
      </c>
      <c r="BC41" s="376">
        <v>18.439099210800002</v>
      </c>
      <c r="BD41" s="376">
        <v>18.557651675999995</v>
      </c>
      <c r="BE41" s="376">
        <v>18.6923029284</v>
      </c>
      <c r="BF41" s="376">
        <v>18.827137211700002</v>
      </c>
      <c r="BG41" s="376">
        <v>18.962867810999999</v>
      </c>
      <c r="BH41" s="376">
        <v>19.0984881555</v>
      </c>
      <c r="BI41" s="376">
        <v>19.234108499999998</v>
      </c>
      <c r="BJ41" s="376">
        <v>19.3779563115</v>
      </c>
      <c r="BK41" s="376">
        <v>19.521804122999995</v>
      </c>
      <c r="BL41" s="376">
        <v>19.6670225841</v>
      </c>
      <c r="BM41" s="376">
        <v>19.813611694800002</v>
      </c>
      <c r="BN41" s="376">
        <v>19.960200805500001</v>
      </c>
      <c r="BO41" s="376">
        <v>20.038919758199999</v>
      </c>
      <c r="BP41" s="376">
        <v>20.119623693900003</v>
      </c>
      <c r="BQ41" s="376">
        <v>20.2042975956</v>
      </c>
      <c r="BR41" s="376">
        <v>20.297358000900001</v>
      </c>
      <c r="BS41" s="376">
        <v>20.415577916999997</v>
      </c>
      <c r="BT41" s="376">
        <v>20.604273653100002</v>
      </c>
      <c r="BU41" s="376">
        <v>20.796565758000003</v>
      </c>
      <c r="BV41" s="376">
        <v>20.991555139499997</v>
      </c>
      <c r="BW41" s="376">
        <v>21.186544521000002</v>
      </c>
      <c r="BX41" s="376">
        <v>21.381533902499999</v>
      </c>
      <c r="BY41" s="376">
        <v>21.526220919599997</v>
      </c>
      <c r="BZ41" s="376">
        <v>21.670907936700004</v>
      </c>
      <c r="CA41" s="376">
        <v>21.817366169399993</v>
      </c>
      <c r="CB41" s="376">
        <v>21.970023656699997</v>
      </c>
      <c r="CC41" s="376">
        <v>22.122681144000001</v>
      </c>
      <c r="CD41" s="376">
        <v>22.368217393800006</v>
      </c>
      <c r="CE41" s="376">
        <v>22.596734744400003</v>
      </c>
      <c r="CF41" s="376">
        <v>22.819579128599997</v>
      </c>
      <c r="CG41" s="376">
        <v>23.056034031599999</v>
      </c>
      <c r="CH41" s="376">
        <v>23.299294193999998</v>
      </c>
      <c r="CI41" s="376">
        <v>23.622303081000002</v>
      </c>
      <c r="CJ41" s="376">
        <v>23.947375279500001</v>
      </c>
      <c r="CK41" s="376">
        <v>24.332935323599997</v>
      </c>
      <c r="CL41" s="376">
        <v>24.779494827299999</v>
      </c>
      <c r="CM41" s="376">
        <v>25.230147242999998</v>
      </c>
      <c r="CN41" s="376">
        <v>25.618969718699997</v>
      </c>
      <c r="CO41" s="376">
        <v>26.007792194399997</v>
      </c>
      <c r="CP41" s="376">
        <v>26.396614670100004</v>
      </c>
      <c r="CQ41" s="376">
        <v>26.763072871800002</v>
      </c>
      <c r="CR41" s="376">
        <v>27.062438251499998</v>
      </c>
      <c r="CS41" s="376">
        <v>27.412727071199996</v>
      </c>
      <c r="CT41" s="376">
        <v>27.763015890899997</v>
      </c>
      <c r="CU41" s="376">
        <v>28.113304710600001</v>
      </c>
      <c r="CV41" s="376">
        <v>28.463593530300002</v>
      </c>
      <c r="CW41" s="376">
        <v>28.813882350000004</v>
      </c>
    </row>
    <row r="42" spans="1:101">
      <c r="A42" s="214" t="s">
        <v>6</v>
      </c>
      <c r="B42" s="376">
        <v>7.1639362884402571</v>
      </c>
      <c r="C42" s="376">
        <v>7.2265334511402575</v>
      </c>
      <c r="D42" s="376">
        <v>7.289130613840257</v>
      </c>
      <c r="E42" s="376">
        <v>7.3517277765402564</v>
      </c>
      <c r="F42" s="376">
        <v>7.4143249392402568</v>
      </c>
      <c r="G42" s="376">
        <v>7.4769221019402563</v>
      </c>
      <c r="H42" s="376">
        <v>7.5395192646402567</v>
      </c>
      <c r="I42" s="376">
        <v>7.6021164273402571</v>
      </c>
      <c r="J42" s="376">
        <v>7.6647135900402574</v>
      </c>
      <c r="K42" s="376">
        <v>7.727310752740256</v>
      </c>
      <c r="L42" s="376">
        <v>7.7899079154402564</v>
      </c>
      <c r="M42" s="376">
        <v>7.8325291293402568</v>
      </c>
      <c r="N42" s="376">
        <v>7.874226178272461</v>
      </c>
      <c r="O42" s="376">
        <v>7.9174960558368692</v>
      </c>
      <c r="P42" s="376">
        <v>7.9607659334012739</v>
      </c>
      <c r="Q42" s="376">
        <v>8.0040358109656822</v>
      </c>
      <c r="R42" s="376">
        <v>8.0473056885300895</v>
      </c>
      <c r="S42" s="376">
        <v>8.0905755660944969</v>
      </c>
      <c r="T42" s="376">
        <v>8.1338454436589043</v>
      </c>
      <c r="U42" s="376">
        <v>8.1771153212233116</v>
      </c>
      <c r="V42" s="376">
        <v>8.2203851987877172</v>
      </c>
      <c r="W42" s="376">
        <v>8.2636550763521264</v>
      </c>
      <c r="X42" s="376">
        <v>8.3336440424423266</v>
      </c>
      <c r="Y42" s="376">
        <v>8.4112670338256113</v>
      </c>
      <c r="Z42" s="376">
        <v>8.4888900252088941</v>
      </c>
      <c r="AA42" s="376">
        <v>8.5737061020633671</v>
      </c>
      <c r="AB42" s="376">
        <v>8.6585221789178348</v>
      </c>
      <c r="AC42" s="376">
        <v>8.7433382557723061</v>
      </c>
      <c r="AD42" s="376">
        <v>8.8281543326267755</v>
      </c>
      <c r="AE42" s="376">
        <v>8.912970409481245</v>
      </c>
      <c r="AF42" s="376">
        <v>8.997786486335718</v>
      </c>
      <c r="AG42" s="376">
        <v>9.0826025631901892</v>
      </c>
      <c r="AH42" s="376">
        <v>9.1674186400446551</v>
      </c>
      <c r="AI42" s="376">
        <v>9.2428583401516953</v>
      </c>
      <c r="AJ42" s="376">
        <v>9.3136098518850101</v>
      </c>
      <c r="AK42" s="376">
        <v>9.3843613636183303</v>
      </c>
      <c r="AL42" s="376">
        <v>9.4551128753516469</v>
      </c>
      <c r="AM42" s="376">
        <v>9.5172818761171705</v>
      </c>
      <c r="AN42" s="376">
        <v>9.5708683659148921</v>
      </c>
      <c r="AO42" s="376">
        <v>9.6244548557126244</v>
      </c>
      <c r="AP42" s="376">
        <v>9.6780413455103496</v>
      </c>
      <c r="AQ42" s="376">
        <v>9.7316278353080694</v>
      </c>
      <c r="AR42" s="376">
        <v>9.7852143251057928</v>
      </c>
      <c r="AS42" s="376">
        <v>9.8388008149035251</v>
      </c>
      <c r="AT42" s="376">
        <v>9.9407918614534392</v>
      </c>
      <c r="AU42" s="376">
        <v>10.081506553405116</v>
      </c>
      <c r="AV42" s="376">
        <v>10.222221245356778</v>
      </c>
      <c r="AW42" s="376">
        <v>10.36293593730845</v>
      </c>
      <c r="AX42" s="376">
        <v>10.503650629260127</v>
      </c>
      <c r="AY42" s="376">
        <v>10.644365321211788</v>
      </c>
      <c r="AZ42" s="376">
        <v>10.836647531563459</v>
      </c>
      <c r="BA42" s="376">
        <v>11.028929741915139</v>
      </c>
      <c r="BB42" s="376">
        <v>11.221211952266808</v>
      </c>
      <c r="BC42" s="376">
        <v>11.413494162618466</v>
      </c>
      <c r="BD42" s="376">
        <v>11.605776372970148</v>
      </c>
      <c r="BE42" s="376">
        <v>11.884276365268509</v>
      </c>
      <c r="BF42" s="376">
        <v>12.270548585000238</v>
      </c>
      <c r="BG42" s="376">
        <v>12.656820804731963</v>
      </c>
      <c r="BH42" s="376">
        <v>13.043093024463687</v>
      </c>
      <c r="BI42" s="376">
        <v>13.429365244195417</v>
      </c>
      <c r="BJ42" s="376">
        <v>13.815637463927137</v>
      </c>
      <c r="BK42" s="376">
        <v>14.201909683658869</v>
      </c>
      <c r="BL42" s="376">
        <v>14.575964243790599</v>
      </c>
      <c r="BM42" s="376">
        <v>14.93780114432232</v>
      </c>
      <c r="BN42" s="376">
        <v>15.299638044854049</v>
      </c>
      <c r="BO42" s="376">
        <v>15.661474945385779</v>
      </c>
      <c r="BP42" s="376">
        <v>15.932591552140261</v>
      </c>
      <c r="BQ42" s="376">
        <v>16.022267571340258</v>
      </c>
      <c r="BR42" s="376">
        <v>16.111943590540257</v>
      </c>
      <c r="BS42" s="376">
        <v>16.201619609740256</v>
      </c>
      <c r="BT42" s="376">
        <v>16.291295628940254</v>
      </c>
      <c r="BU42" s="376">
        <v>16.380971648140257</v>
      </c>
      <c r="BV42" s="376">
        <v>16.470647667340256</v>
      </c>
      <c r="BW42" s="376">
        <v>16.560323686540258</v>
      </c>
      <c r="BX42" s="376">
        <v>16.649999705740257</v>
      </c>
      <c r="BY42" s="376">
        <v>16.730236644940256</v>
      </c>
      <c r="BZ42" s="376">
        <v>16.810473584140254</v>
      </c>
      <c r="CA42" s="376">
        <v>17.176811417740247</v>
      </c>
      <c r="CB42" s="376">
        <v>18.544502381740244</v>
      </c>
      <c r="CC42" s="376">
        <v>19.912193345740249</v>
      </c>
      <c r="CD42" s="376">
        <v>21.279884309740268</v>
      </c>
      <c r="CE42" s="376">
        <v>22.647575273740255</v>
      </c>
      <c r="CF42" s="376">
        <v>24.015266237740256</v>
      </c>
      <c r="CG42" s="376">
        <v>25.382957201740258</v>
      </c>
      <c r="CH42" s="376">
        <v>26.750648165740252</v>
      </c>
      <c r="CI42" s="376">
        <v>28.11833912974026</v>
      </c>
      <c r="CJ42" s="376">
        <v>29.486030093740258</v>
      </c>
      <c r="CK42" s="376">
        <v>30.845052174940253</v>
      </c>
      <c r="CL42" s="376">
        <v>32.139254150440259</v>
      </c>
      <c r="CM42" s="376">
        <v>32.984246342740249</v>
      </c>
      <c r="CN42" s="376">
        <v>33.829238535040254</v>
      </c>
      <c r="CO42" s="376">
        <v>34.674230727340252</v>
      </c>
      <c r="CP42" s="376">
        <v>35.519222919640249</v>
      </c>
      <c r="CQ42" s="376">
        <v>36.364215111940254</v>
      </c>
      <c r="CR42" s="376">
        <v>37.209207304240252</v>
      </c>
      <c r="CS42" s="376">
        <v>38.054199496540257</v>
      </c>
      <c r="CT42" s="376">
        <v>38.899191688840254</v>
      </c>
      <c r="CU42" s="376">
        <v>39.744183881140245</v>
      </c>
      <c r="CV42" s="376">
        <v>40.589176073440257</v>
      </c>
      <c r="CW42" s="376">
        <v>41.434168265740254</v>
      </c>
    </row>
    <row r="43" spans="1:101">
      <c r="A43" s="214" t="s">
        <v>7</v>
      </c>
      <c r="B43" s="376">
        <v>16.970355360000003</v>
      </c>
      <c r="C43" s="376">
        <v>17.831711070000001</v>
      </c>
      <c r="D43" s="376">
        <v>18.693066780000002</v>
      </c>
      <c r="E43" s="376">
        <v>19.55442249</v>
      </c>
      <c r="F43" s="376">
        <v>20.415778200000002</v>
      </c>
      <c r="G43" s="376">
        <v>21.22466373</v>
      </c>
      <c r="H43" s="376">
        <v>22.033549260000001</v>
      </c>
      <c r="I43" s="376">
        <v>22.842434790000006</v>
      </c>
      <c r="J43" s="376">
        <v>23.65132032</v>
      </c>
      <c r="K43" s="376">
        <v>24.460205850000001</v>
      </c>
      <c r="L43" s="376">
        <v>24.852026820000003</v>
      </c>
      <c r="M43" s="376">
        <v>25.243847789999997</v>
      </c>
      <c r="N43" s="376">
        <v>25.635668759999998</v>
      </c>
      <c r="O43" s="376">
        <v>26.027489729999999</v>
      </c>
      <c r="P43" s="376">
        <v>26.419310699999997</v>
      </c>
      <c r="Q43" s="376">
        <v>26.567305956000002</v>
      </c>
      <c r="R43" s="376">
        <v>26.715301212</v>
      </c>
      <c r="S43" s="376">
        <v>26.863296467999998</v>
      </c>
      <c r="T43" s="376">
        <v>27.011291724000003</v>
      </c>
      <c r="U43" s="376">
        <v>27.159286980000001</v>
      </c>
      <c r="V43" s="376">
        <v>27.362560344000002</v>
      </c>
      <c r="W43" s="376">
        <v>27.565833708000003</v>
      </c>
      <c r="X43" s="376">
        <v>27.769107071999997</v>
      </c>
      <c r="Y43" s="376">
        <v>27.972380435999998</v>
      </c>
      <c r="Z43" s="376">
        <v>28.175653799999996</v>
      </c>
      <c r="AA43" s="376">
        <v>28.554644759999999</v>
      </c>
      <c r="AB43" s="376">
        <v>28.933635720000002</v>
      </c>
      <c r="AC43" s="376">
        <v>29.312626680000008</v>
      </c>
      <c r="AD43" s="376">
        <v>29.691617639999997</v>
      </c>
      <c r="AE43" s="376">
        <v>30.070608600000003</v>
      </c>
      <c r="AF43" s="376">
        <v>30.628743780000001</v>
      </c>
      <c r="AG43" s="376">
        <v>31.186878960000001</v>
      </c>
      <c r="AH43" s="376">
        <v>31.745014140000002</v>
      </c>
      <c r="AI43" s="376">
        <v>32.303149319999996</v>
      </c>
      <c r="AJ43" s="376">
        <v>32.861284499999996</v>
      </c>
      <c r="AK43" s="376">
        <v>33.475181639999995</v>
      </c>
      <c r="AL43" s="376">
        <v>34.089078780000001</v>
      </c>
      <c r="AM43" s="376">
        <v>34.70297592</v>
      </c>
      <c r="AN43" s="376">
        <v>35.316873059999999</v>
      </c>
      <c r="AO43" s="376">
        <v>35.930770199999998</v>
      </c>
      <c r="AP43" s="376">
        <v>36.234827555999999</v>
      </c>
      <c r="AQ43" s="376">
        <v>36.538884911999993</v>
      </c>
      <c r="AR43" s="376">
        <v>36.842942268000002</v>
      </c>
      <c r="AS43" s="376">
        <v>37.146999624000003</v>
      </c>
      <c r="AT43" s="376">
        <v>37.451056979999997</v>
      </c>
      <c r="AU43" s="376">
        <v>37.725837323999997</v>
      </c>
      <c r="AV43" s="376">
        <v>38.000617667999997</v>
      </c>
      <c r="AW43" s="376">
        <v>38.275398011999997</v>
      </c>
      <c r="AX43" s="376">
        <v>38.550178356000004</v>
      </c>
      <c r="AY43" s="376">
        <v>38.824958699999996</v>
      </c>
      <c r="AZ43" s="376">
        <v>39.379960740000001</v>
      </c>
      <c r="BA43" s="376">
        <v>39.934962780000006</v>
      </c>
      <c r="BB43" s="376">
        <v>40.489964820000004</v>
      </c>
      <c r="BC43" s="376">
        <v>41.044966859999995</v>
      </c>
      <c r="BD43" s="376">
        <v>41.599968900000007</v>
      </c>
      <c r="BE43" s="376">
        <v>42.296001899999993</v>
      </c>
      <c r="BF43" s="376">
        <v>42.9920349</v>
      </c>
      <c r="BG43" s="376">
        <v>43.6880679</v>
      </c>
      <c r="BH43" s="376">
        <v>44.384100900000007</v>
      </c>
      <c r="BI43" s="376">
        <v>45.080133899999986</v>
      </c>
      <c r="BJ43" s="376">
        <v>47.165099759999997</v>
      </c>
      <c r="BK43" s="376">
        <v>49.250065620000001</v>
      </c>
      <c r="BL43" s="376">
        <v>51.335031480000005</v>
      </c>
      <c r="BM43" s="376">
        <v>53.419997339999995</v>
      </c>
      <c r="BN43" s="376">
        <v>55.504963199999992</v>
      </c>
      <c r="BO43" s="376">
        <v>57.714699420000002</v>
      </c>
      <c r="BP43" s="376">
        <v>59.924435640000006</v>
      </c>
      <c r="BQ43" s="376">
        <v>62.134171860000002</v>
      </c>
      <c r="BR43" s="376">
        <v>64.343908080000006</v>
      </c>
      <c r="BS43" s="376">
        <v>66.553644299999988</v>
      </c>
      <c r="BT43" s="376">
        <v>68.592445920000003</v>
      </c>
      <c r="BU43" s="376">
        <v>70.631247540000004</v>
      </c>
      <c r="BV43" s="376">
        <v>72.670049159999991</v>
      </c>
      <c r="BW43" s="376">
        <v>74.708850780000006</v>
      </c>
      <c r="BX43" s="376">
        <v>76.747652399999993</v>
      </c>
      <c r="BY43" s="376">
        <v>77.798483760000011</v>
      </c>
      <c r="BZ43" s="376">
        <v>78.84931512</v>
      </c>
      <c r="CA43" s="376">
        <v>79.900146480000004</v>
      </c>
      <c r="CB43" s="376">
        <v>80.950977840000007</v>
      </c>
      <c r="CC43" s="376">
        <v>82.001809199999997</v>
      </c>
      <c r="CD43" s="376">
        <v>82.912839059999982</v>
      </c>
      <c r="CE43" s="376">
        <v>83.823868919999995</v>
      </c>
      <c r="CF43" s="376">
        <v>84.734898780000009</v>
      </c>
      <c r="CG43" s="376">
        <v>85.645928640000022</v>
      </c>
      <c r="CH43" s="376">
        <v>86.556958499999979</v>
      </c>
      <c r="CI43" s="376">
        <v>89.063708460000001</v>
      </c>
      <c r="CJ43" s="376">
        <v>91.570458419999994</v>
      </c>
      <c r="CK43" s="376">
        <v>94.077208380000002</v>
      </c>
      <c r="CL43" s="376">
        <v>96.583958340000009</v>
      </c>
      <c r="CM43" s="376">
        <v>99.090708300000017</v>
      </c>
      <c r="CN43" s="376">
        <v>101.33605919999999</v>
      </c>
      <c r="CO43" s="376">
        <v>103.5814101</v>
      </c>
      <c r="CP43" s="376">
        <v>105.826761</v>
      </c>
      <c r="CQ43" s="376">
        <v>108.07211189999998</v>
      </c>
      <c r="CR43" s="376">
        <v>110.31746280000002</v>
      </c>
      <c r="CS43" s="376">
        <v>125.16723762000024</v>
      </c>
      <c r="CT43" s="376">
        <v>140.01701243999997</v>
      </c>
      <c r="CU43" s="376">
        <v>154.86678726000002</v>
      </c>
      <c r="CV43" s="376">
        <v>169.71656207999999</v>
      </c>
      <c r="CW43" s="376">
        <v>184.56633690000001</v>
      </c>
    </row>
    <row r="44" spans="1:101">
      <c r="A44" s="214" t="s">
        <v>8</v>
      </c>
      <c r="B44" s="376">
        <v>66.463774739999977</v>
      </c>
      <c r="C44" s="376">
        <v>68.855034780000011</v>
      </c>
      <c r="D44" s="376">
        <v>71.246294820000003</v>
      </c>
      <c r="E44" s="376">
        <v>73.637554859999995</v>
      </c>
      <c r="F44" s="376">
        <v>76.0288149</v>
      </c>
      <c r="G44" s="376">
        <v>77.432699579999991</v>
      </c>
      <c r="H44" s="376">
        <v>78.836584259999995</v>
      </c>
      <c r="I44" s="376">
        <v>80.24046894</v>
      </c>
      <c r="J44" s="376">
        <v>81.644353620000004</v>
      </c>
      <c r="K44" s="376">
        <v>83.048238300000008</v>
      </c>
      <c r="L44" s="376">
        <v>84.013919639999997</v>
      </c>
      <c r="M44" s="376">
        <v>84.979600980000001</v>
      </c>
      <c r="N44" s="376">
        <v>85.945282320000004</v>
      </c>
      <c r="O44" s="376">
        <v>86.910963659999993</v>
      </c>
      <c r="P44" s="376">
        <v>87.876644999999996</v>
      </c>
      <c r="Q44" s="376">
        <v>89.126688540000004</v>
      </c>
      <c r="R44" s="376">
        <v>90.376732080000011</v>
      </c>
      <c r="S44" s="376">
        <v>91.626775620000004</v>
      </c>
      <c r="T44" s="376">
        <v>92.876819159999982</v>
      </c>
      <c r="U44" s="376">
        <v>94.12686269999999</v>
      </c>
      <c r="V44" s="376">
        <v>94.678929900000014</v>
      </c>
      <c r="W44" s="376">
        <v>95.23099710000001</v>
      </c>
      <c r="X44" s="376">
        <v>95.783064299999992</v>
      </c>
      <c r="Y44" s="376">
        <v>96.335131500000003</v>
      </c>
      <c r="Z44" s="376">
        <v>96.887198700000027</v>
      </c>
      <c r="AA44" s="376">
        <v>98.060500140000002</v>
      </c>
      <c r="AB44" s="376">
        <v>99.233801579999991</v>
      </c>
      <c r="AC44" s="376">
        <v>100.40710301999999</v>
      </c>
      <c r="AD44" s="376">
        <v>101.58040446</v>
      </c>
      <c r="AE44" s="376">
        <v>102.7537059</v>
      </c>
      <c r="AF44" s="376">
        <v>103.48392582</v>
      </c>
      <c r="AG44" s="376">
        <v>104.21414574000002</v>
      </c>
      <c r="AH44" s="376">
        <v>104.94436566</v>
      </c>
      <c r="AI44" s="376">
        <v>105.67458558000001</v>
      </c>
      <c r="AJ44" s="376">
        <v>106.40480549999998</v>
      </c>
      <c r="AK44" s="376">
        <v>106.75016478000001</v>
      </c>
      <c r="AL44" s="376">
        <v>107.09552406</v>
      </c>
      <c r="AM44" s="376">
        <v>107.44088334000001</v>
      </c>
      <c r="AN44" s="376">
        <v>107.78624262</v>
      </c>
      <c r="AO44" s="376">
        <v>108.13160190000001</v>
      </c>
      <c r="AP44" s="376">
        <v>108.94340244000001</v>
      </c>
      <c r="AQ44" s="376">
        <v>109.75520298000001</v>
      </c>
      <c r="AR44" s="376">
        <v>110.56700352</v>
      </c>
      <c r="AS44" s="376">
        <v>111.37880405999999</v>
      </c>
      <c r="AT44" s="376">
        <v>112.19060459999999</v>
      </c>
      <c r="AU44" s="376">
        <v>113.79635868000001</v>
      </c>
      <c r="AV44" s="376">
        <v>115.40211276000001</v>
      </c>
      <c r="AW44" s="376">
        <v>117.00786683999999</v>
      </c>
      <c r="AX44" s="376">
        <v>118.61362092</v>
      </c>
      <c r="AY44" s="376">
        <v>120.21937499999999</v>
      </c>
      <c r="AZ44" s="376">
        <v>121.61025119999999</v>
      </c>
      <c r="BA44" s="376">
        <v>123.0011274</v>
      </c>
      <c r="BB44" s="376">
        <v>124.39200359999998</v>
      </c>
      <c r="BC44" s="376">
        <v>125.78287980000003</v>
      </c>
      <c r="BD44" s="376">
        <v>127.173756</v>
      </c>
      <c r="BE44" s="376">
        <v>128.35058717999999</v>
      </c>
      <c r="BF44" s="376">
        <v>129.52741835999998</v>
      </c>
      <c r="BG44" s="376">
        <v>130.70424954000001</v>
      </c>
      <c r="BH44" s="376">
        <v>131.88108072</v>
      </c>
      <c r="BI44" s="376">
        <v>133.05791190000002</v>
      </c>
      <c r="BJ44" s="376">
        <v>135.35144970000002</v>
      </c>
      <c r="BK44" s="376">
        <v>137.64498750000001</v>
      </c>
      <c r="BL44" s="376">
        <v>139.93852530000001</v>
      </c>
      <c r="BM44" s="376">
        <v>142.2320631</v>
      </c>
      <c r="BN44" s="376">
        <v>144.52560089999997</v>
      </c>
      <c r="BO44" s="376">
        <v>146.11687907999996</v>
      </c>
      <c r="BP44" s="376">
        <v>147.70815726000004</v>
      </c>
      <c r="BQ44" s="376">
        <v>149.29943544000002</v>
      </c>
      <c r="BR44" s="376">
        <v>150.89071362000001</v>
      </c>
      <c r="BS44" s="376">
        <v>152.4819918</v>
      </c>
      <c r="BT44" s="376">
        <v>155.05267368</v>
      </c>
      <c r="BU44" s="376">
        <v>157.62335555999999</v>
      </c>
      <c r="BV44" s="376">
        <v>160.19403744000002</v>
      </c>
      <c r="BW44" s="376">
        <v>162.76471932000001</v>
      </c>
      <c r="BX44" s="376">
        <v>165.33540120000001</v>
      </c>
      <c r="BY44" s="376">
        <v>168.49154399999998</v>
      </c>
      <c r="BZ44" s="376">
        <v>171.6476868</v>
      </c>
      <c r="CA44" s="376">
        <v>174.80382960000003</v>
      </c>
      <c r="CB44" s="376">
        <v>177.9599724</v>
      </c>
      <c r="CC44" s="376">
        <v>181.1161152</v>
      </c>
      <c r="CD44" s="376">
        <v>185.05954865999996</v>
      </c>
      <c r="CE44" s="376">
        <v>189.00298212000001</v>
      </c>
      <c r="CF44" s="376">
        <v>192.94641557999998</v>
      </c>
      <c r="CG44" s="376">
        <v>196.88984904</v>
      </c>
      <c r="CH44" s="376">
        <v>200.8332825</v>
      </c>
      <c r="CI44" s="376">
        <v>203.64220199999997</v>
      </c>
      <c r="CJ44" s="376">
        <v>206.45112150000003</v>
      </c>
      <c r="CK44" s="376">
        <v>209.26004099999997</v>
      </c>
      <c r="CL44" s="376">
        <v>212.0689605</v>
      </c>
      <c r="CM44" s="376">
        <v>214.87788000000003</v>
      </c>
      <c r="CN44" s="376">
        <v>224.10755519999998</v>
      </c>
      <c r="CO44" s="376">
        <v>233.33723040000001</v>
      </c>
      <c r="CP44" s="376">
        <v>242.56690560000001</v>
      </c>
      <c r="CQ44" s="376">
        <v>251.79658079999999</v>
      </c>
      <c r="CR44" s="376">
        <v>261.02625599999999</v>
      </c>
      <c r="CS44" s="376">
        <v>282.22571580000016</v>
      </c>
      <c r="CT44" s="376">
        <v>303.42517559999987</v>
      </c>
      <c r="CU44" s="376">
        <v>324.62463540000005</v>
      </c>
      <c r="CV44" s="376">
        <v>345.82409520000004</v>
      </c>
      <c r="CW44" s="376">
        <v>367.02355499999999</v>
      </c>
    </row>
    <row r="45" spans="1:101">
      <c r="A45" s="214" t="s">
        <v>9</v>
      </c>
      <c r="B45" s="376">
        <v>3.61761087447</v>
      </c>
      <c r="C45" s="376">
        <v>3.6880154849400002</v>
      </c>
      <c r="D45" s="376">
        <v>3.75842009541</v>
      </c>
      <c r="E45" s="376">
        <v>3.8288247058799998</v>
      </c>
      <c r="F45" s="376">
        <v>3.8992293163500005</v>
      </c>
      <c r="G45" s="376">
        <v>3.9696339268199994</v>
      </c>
      <c r="H45" s="376">
        <v>4.0400385372900001</v>
      </c>
      <c r="I45" s="376">
        <v>4.1104431477599999</v>
      </c>
      <c r="J45" s="376">
        <v>4.1808477582299997</v>
      </c>
      <c r="K45" s="376">
        <v>4.2512523686999995</v>
      </c>
      <c r="L45" s="376">
        <v>4.3216569791700001</v>
      </c>
      <c r="M45" s="376">
        <v>4.3920615896399999</v>
      </c>
      <c r="N45" s="376">
        <v>4.4624662001099997</v>
      </c>
      <c r="O45" s="376">
        <v>4.5328708105800004</v>
      </c>
      <c r="P45" s="376">
        <v>4.6032754210500002</v>
      </c>
      <c r="Q45" s="376">
        <v>4.67368003152</v>
      </c>
      <c r="R45" s="376">
        <v>4.7440846419900007</v>
      </c>
      <c r="S45" s="376">
        <v>4.8144892524600005</v>
      </c>
      <c r="T45" s="376">
        <v>4.8848938629299994</v>
      </c>
      <c r="U45" s="376">
        <v>4.955298473400001</v>
      </c>
      <c r="V45" s="376">
        <v>5.0257030838699999</v>
      </c>
      <c r="W45" s="376">
        <v>5.0961076943400005</v>
      </c>
      <c r="X45" s="376">
        <v>5.1665123048100003</v>
      </c>
      <c r="Y45" s="376">
        <v>5.2369169152800001</v>
      </c>
      <c r="Z45" s="376">
        <v>5.307321525749999</v>
      </c>
      <c r="AA45" s="376">
        <v>5.3795871420599992</v>
      </c>
      <c r="AB45" s="376">
        <v>5.4518527583700003</v>
      </c>
      <c r="AC45" s="376">
        <v>5.5241183746800004</v>
      </c>
      <c r="AD45" s="376">
        <v>5.5963839909899997</v>
      </c>
      <c r="AE45" s="376">
        <v>5.6686496072999999</v>
      </c>
      <c r="AF45" s="376">
        <v>5.740915223610001</v>
      </c>
      <c r="AG45" s="376">
        <v>5.8131808399200002</v>
      </c>
      <c r="AH45" s="376">
        <v>5.8854464562300004</v>
      </c>
      <c r="AI45" s="376">
        <v>5.9362489530599998</v>
      </c>
      <c r="AJ45" s="376">
        <v>5.9763198901500001</v>
      </c>
      <c r="AK45" s="376">
        <v>6.0163908272399995</v>
      </c>
      <c r="AL45" s="376">
        <v>6.0564617643299989</v>
      </c>
      <c r="AM45" s="376">
        <v>6.096532701420001</v>
      </c>
      <c r="AN45" s="376">
        <v>6.1366036385099996</v>
      </c>
      <c r="AO45" s="376">
        <v>6.1766745755999999</v>
      </c>
      <c r="AP45" s="376">
        <v>6.2167455126899993</v>
      </c>
      <c r="AQ45" s="376">
        <v>6.2568164497799987</v>
      </c>
      <c r="AR45" s="376">
        <v>6.2968873868700008</v>
      </c>
      <c r="AS45" s="376">
        <v>6.3369583239600002</v>
      </c>
      <c r="AT45" s="376">
        <v>6.3770292610499997</v>
      </c>
      <c r="AU45" s="376">
        <v>6.4171001981400009</v>
      </c>
      <c r="AV45" s="376">
        <v>6.4571711352300003</v>
      </c>
      <c r="AW45" s="376">
        <v>6.4972420723199997</v>
      </c>
      <c r="AX45" s="376">
        <v>6.5373130094099992</v>
      </c>
      <c r="AY45" s="376">
        <v>6.5773839465000004</v>
      </c>
      <c r="AZ45" s="376">
        <v>6.6036712885500002</v>
      </c>
      <c r="BA45" s="376">
        <v>6.6299586306000009</v>
      </c>
      <c r="BB45" s="376">
        <v>6.6562459726499998</v>
      </c>
      <c r="BC45" s="376">
        <v>6.6825333146999997</v>
      </c>
      <c r="BD45" s="376">
        <v>6.7088206567500013</v>
      </c>
      <c r="BE45" s="376">
        <v>6.7351079987999993</v>
      </c>
      <c r="BF45" s="376">
        <v>6.76139534085</v>
      </c>
      <c r="BG45" s="376">
        <v>6.787682682899999</v>
      </c>
      <c r="BH45" s="376">
        <v>6.8139700249499988</v>
      </c>
      <c r="BI45" s="376">
        <v>6.8402573670000004</v>
      </c>
      <c r="BJ45" s="376">
        <v>6.8665447090500011</v>
      </c>
      <c r="BK45" s="376">
        <v>6.8928320511000001</v>
      </c>
      <c r="BL45" s="376">
        <v>6.9191193931500008</v>
      </c>
      <c r="BM45" s="376">
        <v>6.9454067351999997</v>
      </c>
      <c r="BN45" s="376">
        <v>6.9716940772500005</v>
      </c>
      <c r="BO45" s="376">
        <v>6.9979814192999994</v>
      </c>
      <c r="BP45" s="376">
        <v>7.0379776766099997</v>
      </c>
      <c r="BQ45" s="376">
        <v>7.1053917644400011</v>
      </c>
      <c r="BR45" s="376">
        <v>7.1728058522700007</v>
      </c>
      <c r="BS45" s="376">
        <v>7.2402199400999994</v>
      </c>
      <c r="BT45" s="376">
        <v>7.3076340279300007</v>
      </c>
      <c r="BU45" s="376">
        <v>7.3750481157599994</v>
      </c>
      <c r="BV45" s="376">
        <v>7.442462203589999</v>
      </c>
      <c r="BW45" s="376">
        <v>7.5098762914200012</v>
      </c>
      <c r="BX45" s="376">
        <v>7.577290379249999</v>
      </c>
      <c r="BY45" s="376">
        <v>7.6758528758400013</v>
      </c>
      <c r="BZ45" s="376">
        <v>7.7744153724299991</v>
      </c>
      <c r="CA45" s="376">
        <v>7.8729778690199996</v>
      </c>
      <c r="CB45" s="376">
        <v>7.971540365610001</v>
      </c>
      <c r="CC45" s="376">
        <v>8.0701028621999988</v>
      </c>
      <c r="CD45" s="376">
        <v>8.1686653587900011</v>
      </c>
      <c r="CE45" s="376">
        <v>8.2672278553799998</v>
      </c>
      <c r="CF45" s="376">
        <v>8.3657903519700003</v>
      </c>
      <c r="CG45" s="376">
        <v>8.4643528485600008</v>
      </c>
      <c r="CH45" s="376">
        <v>8.5629153451499995</v>
      </c>
      <c r="CI45" s="376">
        <v>8.66147784174</v>
      </c>
      <c r="CJ45" s="376">
        <v>8.7600403383300005</v>
      </c>
      <c r="CK45" s="376">
        <v>8.8586028349199992</v>
      </c>
      <c r="CL45" s="376">
        <v>8.9571653315099979</v>
      </c>
      <c r="CM45" s="376">
        <v>9.0557278281000002</v>
      </c>
      <c r="CN45" s="376">
        <v>9.1542903246900007</v>
      </c>
      <c r="CO45" s="376">
        <v>9.2528528212799994</v>
      </c>
      <c r="CP45" s="376">
        <v>9.3514153178699999</v>
      </c>
      <c r="CQ45" s="376">
        <v>9.4499778144600004</v>
      </c>
      <c r="CR45" s="376">
        <v>9.5485403110499991</v>
      </c>
      <c r="CS45" s="376">
        <v>9.6471028076400014</v>
      </c>
      <c r="CT45" s="376">
        <v>9.7456653042300001</v>
      </c>
      <c r="CU45" s="376">
        <v>9.8442278008199988</v>
      </c>
      <c r="CV45" s="376">
        <v>9.9427902974099993</v>
      </c>
      <c r="CW45" s="376">
        <v>10.041352794</v>
      </c>
    </row>
    <row r="46" spans="1:101">
      <c r="A46" s="214" t="s">
        <v>17</v>
      </c>
      <c r="B46" s="376">
        <v>140.35946142811022</v>
      </c>
      <c r="C46" s="376">
        <v>144.47992798648025</v>
      </c>
      <c r="D46" s="376">
        <v>148.60039454485027</v>
      </c>
      <c r="E46" s="376">
        <v>152.72086110322027</v>
      </c>
      <c r="F46" s="376">
        <v>156.84132766159024</v>
      </c>
      <c r="G46" s="376">
        <v>160.18032961396023</v>
      </c>
      <c r="H46" s="376">
        <v>163.51956714673025</v>
      </c>
      <c r="I46" s="376">
        <v>166.85888320630028</v>
      </c>
      <c r="J46" s="376">
        <v>170.19819926587027</v>
      </c>
      <c r="K46" s="376">
        <v>173.53751532544027</v>
      </c>
      <c r="L46" s="376">
        <v>175.39086240301026</v>
      </c>
      <c r="M46" s="376">
        <v>177.22433347498028</v>
      </c>
      <c r="N46" s="376">
        <v>179.05675327168245</v>
      </c>
      <c r="O46" s="376">
        <v>180.89060629381686</v>
      </c>
      <c r="P46" s="376">
        <v>182.72438297045127</v>
      </c>
      <c r="Q46" s="376">
        <v>184.74394017488572</v>
      </c>
      <c r="R46" s="376">
        <v>186.7633720537201</v>
      </c>
      <c r="S46" s="376">
        <v>188.7825532813545</v>
      </c>
      <c r="T46" s="376">
        <v>190.80182334738888</v>
      </c>
      <c r="U46" s="376">
        <v>192.82135992862331</v>
      </c>
      <c r="V46" s="376">
        <v>194.24812030285776</v>
      </c>
      <c r="W46" s="376">
        <v>195.67488067709212</v>
      </c>
      <c r="X46" s="376">
        <v>197.12902226355232</v>
      </c>
      <c r="Y46" s="376">
        <v>198.59098705350561</v>
      </c>
      <c r="Z46" s="376">
        <v>200.05295184345891</v>
      </c>
      <c r="AA46" s="376">
        <v>202.20576261192335</v>
      </c>
      <c r="AB46" s="376">
        <v>204.35857338038781</v>
      </c>
      <c r="AC46" s="376">
        <v>206.51138414885233</v>
      </c>
      <c r="AD46" s="376">
        <v>208.66747519591675</v>
      </c>
      <c r="AE46" s="376">
        <v>210.82793994778123</v>
      </c>
      <c r="AF46" s="376">
        <v>212.66471564364571</v>
      </c>
      <c r="AG46" s="376">
        <v>214.5115618067102</v>
      </c>
      <c r="AH46" s="376">
        <v>216.36176479217465</v>
      </c>
      <c r="AI46" s="376">
        <v>218.19070775781168</v>
      </c>
      <c r="AJ46" s="376">
        <v>220.00902071353497</v>
      </c>
      <c r="AK46" s="376">
        <v>222.12017517725832</v>
      </c>
      <c r="AL46" s="376">
        <v>224.23132964098167</v>
      </c>
      <c r="AM46" s="376">
        <v>226.33476618173717</v>
      </c>
      <c r="AN46" s="376">
        <v>228.43048479952489</v>
      </c>
      <c r="AO46" s="376">
        <v>230.52620341731264</v>
      </c>
      <c r="AP46" s="376">
        <v>232.43931351410038</v>
      </c>
      <c r="AQ46" s="376">
        <v>234.35242361088808</v>
      </c>
      <c r="AR46" s="376">
        <v>236.26487475677581</v>
      </c>
      <c r="AS46" s="376">
        <v>238.17041990686351</v>
      </c>
      <c r="AT46" s="376">
        <v>240.11424163950343</v>
      </c>
      <c r="AU46" s="376">
        <v>243.1830490351451</v>
      </c>
      <c r="AV46" s="376">
        <v>246.2518564307868</v>
      </c>
      <c r="AW46" s="376">
        <v>249.32066382642844</v>
      </c>
      <c r="AX46" s="376">
        <v>252.38947122207014</v>
      </c>
      <c r="AY46" s="376">
        <v>255.45827861771178</v>
      </c>
      <c r="AZ46" s="376">
        <v>258.53420125531346</v>
      </c>
      <c r="BA46" s="376">
        <v>261.61012389291511</v>
      </c>
      <c r="BB46" s="376">
        <v>264.68604653051682</v>
      </c>
      <c r="BC46" s="376">
        <v>267.76196916811847</v>
      </c>
      <c r="BD46" s="376">
        <v>270.83789180572018</v>
      </c>
      <c r="BE46" s="376">
        <v>273.41631317246851</v>
      </c>
      <c r="BF46" s="376">
        <v>276.10268979755023</v>
      </c>
      <c r="BG46" s="376">
        <v>278.78996273863197</v>
      </c>
      <c r="BH46" s="376">
        <v>281.47712542491365</v>
      </c>
      <c r="BI46" s="376">
        <v>284.16428811119539</v>
      </c>
      <c r="BJ46" s="376">
        <v>289.46196916447718</v>
      </c>
      <c r="BK46" s="376">
        <v>294.75965021775886</v>
      </c>
      <c r="BL46" s="376">
        <v>300.04648426104063</v>
      </c>
      <c r="BM46" s="376">
        <v>305.32247129432233</v>
      </c>
      <c r="BN46" s="376">
        <v>310.59845832760402</v>
      </c>
      <c r="BO46" s="376">
        <v>316.55190558288575</v>
      </c>
      <c r="BP46" s="376">
        <v>322.43032644265031</v>
      </c>
      <c r="BQ46" s="376">
        <v>328.1586945113803</v>
      </c>
      <c r="BR46" s="376">
        <v>333.89544908371033</v>
      </c>
      <c r="BS46" s="376">
        <v>339.65736316684024</v>
      </c>
      <c r="BT46" s="376">
        <v>345.89650602997028</v>
      </c>
      <c r="BU46" s="376">
        <v>352.13924526190027</v>
      </c>
      <c r="BV46" s="376">
        <v>358.38468177043023</v>
      </c>
      <c r="BW46" s="376">
        <v>364.63011827896025</v>
      </c>
      <c r="BX46" s="376">
        <v>370.87555478749022</v>
      </c>
      <c r="BY46" s="376">
        <v>377.07701018038023</v>
      </c>
      <c r="BZ46" s="376">
        <v>383.27846557327024</v>
      </c>
      <c r="CA46" s="376">
        <v>389.76779307616027</v>
      </c>
      <c r="CB46" s="376">
        <v>397.26467296405025</v>
      </c>
      <c r="CC46" s="376">
        <v>404.76155285194022</v>
      </c>
      <c r="CD46" s="376">
        <v>413.88801752233024</v>
      </c>
      <c r="CE46" s="376">
        <v>422.99746329352024</v>
      </c>
      <c r="CF46" s="376">
        <v>432.10123609831027</v>
      </c>
      <c r="CG46" s="376">
        <v>441.21861942190026</v>
      </c>
      <c r="CH46" s="376">
        <v>450.34280800489017</v>
      </c>
      <c r="CI46" s="376">
        <v>459.02755625248022</v>
      </c>
      <c r="CJ46" s="376">
        <v>467.71436781157024</v>
      </c>
      <c r="CK46" s="376">
        <v>476.4529983334603</v>
      </c>
      <c r="CL46" s="376">
        <v>485.18780820925025</v>
      </c>
      <c r="CM46" s="376">
        <v>493.47750121384024</v>
      </c>
      <c r="CN46" s="376">
        <v>511.87038091843021</v>
      </c>
      <c r="CO46" s="376">
        <v>530.2632606230203</v>
      </c>
      <c r="CP46" s="376">
        <v>548.65614032761027</v>
      </c>
      <c r="CQ46" s="376">
        <v>567.02665575820026</v>
      </c>
      <c r="CR46" s="376">
        <v>585.3300783667903</v>
      </c>
      <c r="CS46" s="376">
        <v>638.42896401538053</v>
      </c>
      <c r="CT46" s="376">
        <v>691.52784966397007</v>
      </c>
      <c r="CU46" s="376">
        <v>744.6267353125603</v>
      </c>
      <c r="CV46" s="376">
        <v>797.7256209611503</v>
      </c>
      <c r="CW46" s="376">
        <v>850.82450660974018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73575-36EC-034A-884C-0C1158283026}">
  <sheetPr>
    <tabColor theme="9" tint="-0.499984740745262"/>
  </sheetPr>
  <dimension ref="A1:U1013"/>
  <sheetViews>
    <sheetView topLeftCell="A3" zoomScale="115" zoomScaleNormal="115" workbookViewId="0">
      <selection activeCell="D65" sqref="D65"/>
    </sheetView>
  </sheetViews>
  <sheetFormatPr defaultColWidth="14.5" defaultRowHeight="14.5"/>
  <cols>
    <col min="1" max="1" width="30" style="1" bestFit="1" customWidth="1"/>
    <col min="2" max="2" width="4.5" style="1" customWidth="1"/>
    <col min="3" max="4" width="30" style="1" customWidth="1"/>
    <col min="5" max="5" width="17" style="1" customWidth="1"/>
    <col min="6" max="6" width="8.58203125" style="1" customWidth="1"/>
    <col min="7" max="7" width="30.75" style="1" customWidth="1"/>
    <col min="8" max="8" width="3.58203125" style="1" customWidth="1"/>
    <col min="9" max="21" width="8.58203125" style="1" customWidth="1"/>
    <col min="22" max="16384" width="14.5" style="1"/>
  </cols>
  <sheetData>
    <row r="1" spans="1:21" ht="16.399999999999999" customHeight="1">
      <c r="A1" s="917" t="s">
        <v>871</v>
      </c>
      <c r="B1" s="917"/>
      <c r="C1" s="917"/>
      <c r="D1" s="917"/>
      <c r="E1" s="917"/>
      <c r="F1" s="917"/>
      <c r="G1" s="917"/>
      <c r="I1" s="898" t="s">
        <v>872</v>
      </c>
      <c r="J1" s="899"/>
      <c r="K1" s="899"/>
      <c r="L1" s="899"/>
      <c r="M1" s="899"/>
      <c r="N1" s="899"/>
      <c r="O1" s="900"/>
      <c r="P1" s="27"/>
    </row>
    <row r="2" spans="1:21" s="25" customFormat="1" ht="15" thickBot="1">
      <c r="A2" s="26"/>
      <c r="B2" s="26"/>
      <c r="C2" s="26"/>
      <c r="D2" s="26"/>
      <c r="E2" s="26"/>
      <c r="F2" s="26"/>
      <c r="G2" s="26"/>
      <c r="I2" s="901"/>
      <c r="J2" s="902"/>
      <c r="K2" s="902"/>
      <c r="L2" s="902"/>
      <c r="M2" s="902"/>
      <c r="N2" s="902"/>
      <c r="O2" s="903"/>
    </row>
    <row r="3" spans="1:21" ht="14.25" customHeight="1">
      <c r="A3" s="918" t="s">
        <v>121</v>
      </c>
      <c r="B3" s="919"/>
      <c r="C3" s="919"/>
      <c r="D3" s="919"/>
      <c r="E3" s="919"/>
      <c r="F3" s="919"/>
      <c r="G3" s="920"/>
      <c r="I3" s="3"/>
    </row>
    <row r="4" spans="1:21" ht="15" thickBot="1">
      <c r="A4" s="921" t="s">
        <v>876</v>
      </c>
      <c r="B4" s="922"/>
      <c r="C4" s="922"/>
      <c r="D4" s="922"/>
      <c r="E4" s="922"/>
      <c r="F4" s="922"/>
      <c r="G4" s="923"/>
      <c r="H4" s="24"/>
      <c r="I4" s="904"/>
      <c r="J4" s="905"/>
      <c r="K4" s="905"/>
      <c r="L4" s="905"/>
      <c r="M4" s="905"/>
      <c r="N4" s="24"/>
      <c r="O4" s="24"/>
      <c r="P4" s="24"/>
      <c r="Q4" s="24"/>
      <c r="R4" s="24"/>
      <c r="S4" s="24"/>
      <c r="T4" s="24"/>
      <c r="U4" s="24"/>
    </row>
    <row r="5" spans="1:21" ht="14.25" customHeight="1">
      <c r="B5" s="704"/>
      <c r="C5" s="704"/>
      <c r="D5" s="704"/>
      <c r="E5" s="704"/>
      <c r="F5" s="704"/>
      <c r="G5" s="704"/>
      <c r="H5" s="7"/>
      <c r="I5" s="7"/>
      <c r="J5" s="7"/>
      <c r="K5" s="7"/>
      <c r="L5" s="7"/>
      <c r="M5" s="7"/>
      <c r="N5" s="7"/>
      <c r="O5" s="7"/>
      <c r="P5" s="7"/>
      <c r="Q5" s="7"/>
      <c r="R5" s="7"/>
      <c r="S5" s="7"/>
      <c r="T5" s="7"/>
      <c r="U5" s="7"/>
    </row>
    <row r="6" spans="1:21" ht="14.25" customHeight="1">
      <c r="A6" s="906" t="s">
        <v>122</v>
      </c>
      <c r="B6" s="907"/>
      <c r="C6" s="907"/>
      <c r="D6" s="907"/>
      <c r="E6" s="907"/>
      <c r="F6" s="907"/>
      <c r="G6" s="908"/>
      <c r="H6" s="7"/>
      <c r="I6" s="7"/>
      <c r="J6" s="7"/>
      <c r="K6" s="7"/>
      <c r="L6" s="7"/>
      <c r="M6" s="7"/>
      <c r="N6" s="7"/>
      <c r="O6" s="7"/>
      <c r="P6" s="7"/>
      <c r="Q6" s="7"/>
      <c r="R6" s="7"/>
      <c r="S6" s="7"/>
      <c r="T6" s="7"/>
      <c r="U6" s="7"/>
    </row>
    <row r="7" spans="1:21" ht="14.25" customHeight="1">
      <c r="A7" s="909" t="s">
        <v>123</v>
      </c>
      <c r="B7" s="911" t="s">
        <v>794</v>
      </c>
      <c r="C7" s="912"/>
      <c r="D7" s="912"/>
      <c r="E7" s="912"/>
      <c r="F7" s="912"/>
      <c r="G7" s="913"/>
      <c r="H7" s="7"/>
      <c r="I7" s="7"/>
      <c r="J7" s="7"/>
      <c r="K7" s="7"/>
      <c r="L7" s="7"/>
      <c r="M7" s="7"/>
      <c r="N7" s="7"/>
      <c r="O7" s="7"/>
      <c r="P7" s="7"/>
      <c r="Q7" s="7"/>
      <c r="R7" s="7"/>
      <c r="S7" s="7"/>
      <c r="T7" s="7"/>
      <c r="U7" s="7"/>
    </row>
    <row r="8" spans="1:21" ht="14.25" customHeight="1">
      <c r="A8" s="909"/>
      <c r="B8" s="911" t="s">
        <v>124</v>
      </c>
      <c r="C8" s="912"/>
      <c r="D8" s="912"/>
      <c r="E8" s="912"/>
      <c r="F8" s="912"/>
      <c r="G8" s="913"/>
      <c r="H8" s="7"/>
      <c r="I8" s="7"/>
      <c r="J8" s="7"/>
      <c r="K8" s="7"/>
      <c r="L8" s="7"/>
      <c r="M8" s="7"/>
      <c r="N8" s="7"/>
      <c r="O8" s="7"/>
      <c r="P8" s="7"/>
      <c r="Q8" s="7"/>
      <c r="R8" s="7"/>
      <c r="S8" s="7"/>
      <c r="T8" s="7"/>
      <c r="U8" s="7"/>
    </row>
    <row r="9" spans="1:21" ht="14.25" customHeight="1">
      <c r="A9" s="909"/>
      <c r="B9" s="911" t="s">
        <v>795</v>
      </c>
      <c r="C9" s="912"/>
      <c r="D9" s="912"/>
      <c r="E9" s="912"/>
      <c r="F9" s="912"/>
      <c r="G9" s="913"/>
      <c r="H9" s="7"/>
      <c r="I9" s="7"/>
      <c r="J9" s="7"/>
      <c r="K9" s="7"/>
      <c r="L9" s="7"/>
      <c r="M9" s="7"/>
      <c r="N9" s="7"/>
      <c r="O9" s="7"/>
      <c r="P9" s="7"/>
      <c r="Q9" s="7"/>
      <c r="R9" s="7"/>
      <c r="S9" s="7"/>
      <c r="T9" s="7"/>
      <c r="U9" s="7"/>
    </row>
    <row r="10" spans="1:21" ht="14.25" customHeight="1">
      <c r="A10" s="910"/>
      <c r="B10" s="914" t="s">
        <v>125</v>
      </c>
      <c r="C10" s="915"/>
      <c r="D10" s="915"/>
      <c r="E10" s="915"/>
      <c r="F10" s="915"/>
      <c r="G10" s="916"/>
      <c r="H10" s="7"/>
      <c r="I10" s="7"/>
      <c r="J10" s="7"/>
      <c r="K10" s="7"/>
      <c r="L10" s="7"/>
      <c r="M10" s="7"/>
      <c r="N10" s="7"/>
      <c r="O10" s="7"/>
      <c r="P10" s="7"/>
      <c r="Q10" s="7"/>
      <c r="R10" s="7"/>
      <c r="S10" s="7"/>
      <c r="T10" s="7"/>
      <c r="U10" s="7"/>
    </row>
    <row r="11" spans="1:21" ht="14.25" customHeight="1">
      <c r="B11" s="704"/>
      <c r="C11" s="704"/>
      <c r="D11" s="704"/>
      <c r="E11" s="704"/>
      <c r="F11" s="704"/>
      <c r="G11" s="704"/>
      <c r="H11" s="7"/>
      <c r="I11" s="7"/>
      <c r="J11" s="7"/>
      <c r="K11" s="7"/>
      <c r="L11" s="7"/>
      <c r="M11" s="7"/>
      <c r="N11" s="7"/>
      <c r="O11" s="7"/>
      <c r="P11" s="7"/>
      <c r="Q11" s="7"/>
      <c r="R11" s="7"/>
      <c r="S11" s="7"/>
      <c r="T11" s="7"/>
      <c r="U11" s="7"/>
    </row>
    <row r="12" spans="1:21" ht="16.5" customHeight="1">
      <c r="A12" s="892" t="s">
        <v>126</v>
      </c>
      <c r="B12" s="893"/>
      <c r="C12" s="893"/>
      <c r="D12" s="893"/>
      <c r="E12" s="893"/>
      <c r="F12" s="893"/>
      <c r="G12" s="894"/>
      <c r="H12" s="7"/>
      <c r="I12" s="3"/>
      <c r="J12" s="7"/>
      <c r="K12" s="7"/>
      <c r="L12" s="7"/>
      <c r="M12" s="7"/>
      <c r="N12" s="7"/>
      <c r="O12" s="7"/>
      <c r="P12" s="7"/>
      <c r="Q12" s="7"/>
      <c r="R12" s="7"/>
      <c r="S12" s="7"/>
      <c r="T12" s="7"/>
      <c r="U12" s="7"/>
    </row>
    <row r="13" spans="1:21" ht="16.5" customHeight="1">
      <c r="A13" s="895" t="s">
        <v>127</v>
      </c>
      <c r="B13" s="19">
        <v>1</v>
      </c>
      <c r="C13" s="880" t="s">
        <v>128</v>
      </c>
      <c r="D13" s="880"/>
      <c r="E13" s="880"/>
      <c r="F13" s="23"/>
      <c r="G13" s="22"/>
      <c r="H13" s="7"/>
      <c r="I13" s="21"/>
      <c r="J13" s="7"/>
      <c r="K13" s="7"/>
      <c r="L13" s="7"/>
      <c r="M13" s="7"/>
      <c r="N13" s="7"/>
      <c r="O13" s="7"/>
      <c r="P13" s="7"/>
      <c r="Q13" s="7"/>
      <c r="R13" s="7"/>
      <c r="S13" s="7"/>
      <c r="T13" s="7"/>
      <c r="U13" s="7"/>
    </row>
    <row r="14" spans="1:21" ht="15" customHeight="1">
      <c r="A14" s="896"/>
      <c r="B14" s="19">
        <v>2</v>
      </c>
      <c r="C14" s="880" t="s">
        <v>129</v>
      </c>
      <c r="D14" s="880"/>
      <c r="E14" s="880"/>
      <c r="F14" s="880"/>
      <c r="G14" s="881"/>
      <c r="H14" s="7"/>
      <c r="I14" s="7"/>
      <c r="J14" s="7"/>
      <c r="K14" s="7"/>
      <c r="L14" s="7"/>
      <c r="M14" s="7"/>
      <c r="N14" s="7"/>
      <c r="O14" s="7"/>
      <c r="P14" s="7"/>
      <c r="Q14" s="7"/>
      <c r="R14" s="7"/>
      <c r="S14" s="7"/>
      <c r="T14" s="7"/>
      <c r="U14" s="7"/>
    </row>
    <row r="15" spans="1:21" ht="15" customHeight="1">
      <c r="A15" s="896"/>
      <c r="B15" s="19">
        <v>3</v>
      </c>
      <c r="C15" s="880" t="s">
        <v>130</v>
      </c>
      <c r="D15" s="880"/>
      <c r="E15" s="880"/>
      <c r="F15" s="20"/>
      <c r="G15" s="18"/>
      <c r="H15" s="7"/>
      <c r="I15" s="13"/>
      <c r="J15" s="7"/>
      <c r="K15" s="7"/>
      <c r="L15" s="7"/>
      <c r="M15" s="7"/>
      <c r="N15" s="7"/>
      <c r="O15" s="7"/>
      <c r="P15" s="7"/>
      <c r="Q15" s="7"/>
      <c r="R15" s="7"/>
      <c r="S15" s="7"/>
      <c r="T15" s="7"/>
      <c r="U15" s="7"/>
    </row>
    <row r="16" spans="1:21" ht="15" customHeight="1">
      <c r="A16" s="896"/>
      <c r="B16" s="19">
        <v>4</v>
      </c>
      <c r="C16" s="142" t="s">
        <v>131</v>
      </c>
      <c r="D16" s="142"/>
      <c r="E16" s="142"/>
      <c r="F16" s="142"/>
      <c r="G16" s="143"/>
      <c r="H16" s="7"/>
      <c r="I16" s="13"/>
      <c r="J16" s="7"/>
      <c r="K16" s="7"/>
      <c r="L16" s="7"/>
      <c r="M16" s="7"/>
      <c r="N16" s="7"/>
      <c r="O16" s="7"/>
      <c r="P16" s="7"/>
      <c r="Q16" s="7"/>
      <c r="R16" s="7"/>
      <c r="S16" s="7"/>
      <c r="T16" s="7"/>
      <c r="U16" s="7"/>
    </row>
    <row r="17" spans="1:21" ht="15" customHeight="1">
      <c r="A17" s="896"/>
      <c r="B17" s="19">
        <v>5</v>
      </c>
      <c r="C17" s="880" t="s">
        <v>132</v>
      </c>
      <c r="D17" s="880"/>
      <c r="E17" s="880"/>
      <c r="F17" s="880"/>
      <c r="G17" s="881"/>
      <c r="H17" s="7"/>
      <c r="I17" s="13"/>
      <c r="J17" s="7"/>
      <c r="K17" s="7"/>
      <c r="L17" s="7"/>
      <c r="M17" s="7"/>
      <c r="N17" s="7"/>
      <c r="O17" s="7"/>
      <c r="P17" s="7"/>
      <c r="Q17" s="7"/>
      <c r="R17" s="7"/>
      <c r="S17" s="7"/>
      <c r="T17" s="7"/>
      <c r="U17" s="7"/>
    </row>
    <row r="18" spans="1:21" ht="15" customHeight="1">
      <c r="A18" s="896"/>
      <c r="B18" s="17" t="s">
        <v>133</v>
      </c>
      <c r="C18" s="880" t="s">
        <v>134</v>
      </c>
      <c r="D18" s="880"/>
      <c r="E18" s="880"/>
      <c r="F18" s="880"/>
      <c r="G18" s="18"/>
      <c r="H18" s="7"/>
      <c r="I18" s="13"/>
      <c r="J18" s="7"/>
      <c r="K18" s="7"/>
      <c r="L18" s="7"/>
      <c r="M18" s="7"/>
      <c r="N18" s="7"/>
      <c r="O18" s="7"/>
      <c r="P18" s="7"/>
      <c r="Q18" s="7"/>
      <c r="R18" s="7"/>
      <c r="S18" s="7"/>
      <c r="T18" s="7"/>
      <c r="U18" s="7"/>
    </row>
    <row r="19" spans="1:21">
      <c r="A19" s="896"/>
      <c r="B19" s="17" t="s">
        <v>135</v>
      </c>
      <c r="C19" s="880" t="s">
        <v>136</v>
      </c>
      <c r="D19" s="880"/>
      <c r="E19" s="880"/>
      <c r="F19" s="880"/>
      <c r="G19" s="881"/>
      <c r="H19" s="7"/>
      <c r="I19" s="13"/>
      <c r="J19" s="7"/>
      <c r="K19" s="7"/>
      <c r="L19" s="7"/>
      <c r="M19" s="7"/>
      <c r="N19" s="7"/>
      <c r="O19" s="7"/>
      <c r="P19" s="7"/>
      <c r="Q19" s="7"/>
      <c r="R19" s="7"/>
      <c r="S19" s="7"/>
      <c r="T19" s="7"/>
      <c r="U19" s="7"/>
    </row>
    <row r="20" spans="1:21">
      <c r="A20" s="897"/>
      <c r="B20" s="16" t="s">
        <v>137</v>
      </c>
      <c r="C20" s="890" t="s">
        <v>138</v>
      </c>
      <c r="D20" s="890"/>
      <c r="E20" s="890"/>
      <c r="F20" s="890"/>
      <c r="G20" s="891"/>
      <c r="H20" s="7"/>
      <c r="I20" s="13"/>
      <c r="J20" s="7"/>
      <c r="K20" s="7"/>
      <c r="L20" s="7"/>
      <c r="M20" s="7"/>
      <c r="N20" s="7"/>
      <c r="O20" s="7"/>
      <c r="P20" s="7"/>
      <c r="Q20" s="7"/>
      <c r="R20" s="7"/>
      <c r="S20" s="7"/>
      <c r="T20" s="7"/>
      <c r="U20" s="7"/>
    </row>
    <row r="21" spans="1:21" ht="16.399999999999999" customHeight="1">
      <c r="A21" s="887" t="s">
        <v>139</v>
      </c>
      <c r="B21" s="174" t="s">
        <v>140</v>
      </c>
      <c r="C21" s="705"/>
      <c r="D21" s="705"/>
      <c r="E21" s="705"/>
      <c r="F21" s="705"/>
      <c r="G21" s="706"/>
      <c r="H21" s="7"/>
      <c r="I21" s="13"/>
      <c r="J21" s="7"/>
      <c r="K21" s="7"/>
      <c r="L21" s="7"/>
      <c r="M21" s="7"/>
      <c r="N21" s="7"/>
      <c r="O21" s="7"/>
      <c r="P21" s="7"/>
      <c r="Q21" s="7"/>
      <c r="R21" s="7"/>
      <c r="S21" s="7"/>
      <c r="T21" s="7"/>
      <c r="U21" s="7"/>
    </row>
    <row r="22" spans="1:21" ht="15" customHeight="1">
      <c r="A22" s="888"/>
      <c r="B22" s="144">
        <v>1</v>
      </c>
      <c r="C22" s="15" t="s">
        <v>141</v>
      </c>
      <c r="D22" s="15"/>
      <c r="E22" s="15"/>
      <c r="F22" s="15"/>
      <c r="G22" s="14"/>
      <c r="H22" s="7"/>
      <c r="I22" s="13"/>
      <c r="J22" s="7"/>
      <c r="K22" s="7"/>
      <c r="L22" s="7"/>
      <c r="M22" s="7"/>
      <c r="N22" s="7"/>
      <c r="O22" s="7"/>
      <c r="P22" s="7"/>
      <c r="Q22" s="7"/>
      <c r="R22" s="7"/>
      <c r="S22" s="7"/>
      <c r="T22" s="7"/>
      <c r="U22" s="7"/>
    </row>
    <row r="23" spans="1:21">
      <c r="A23" s="888"/>
      <c r="B23" s="17" t="s">
        <v>133</v>
      </c>
      <c r="C23" s="880" t="s">
        <v>879</v>
      </c>
      <c r="D23" s="880"/>
      <c r="E23" s="880"/>
      <c r="F23" s="880"/>
      <c r="G23" s="881"/>
      <c r="H23" s="7"/>
      <c r="I23" s="13"/>
      <c r="J23" s="7"/>
      <c r="K23" s="7"/>
      <c r="L23" s="7"/>
      <c r="M23" s="7"/>
      <c r="N23" s="7"/>
      <c r="O23" s="7"/>
      <c r="P23" s="7"/>
      <c r="Q23" s="7"/>
      <c r="R23" s="7"/>
      <c r="S23" s="7"/>
      <c r="T23" s="7"/>
      <c r="U23" s="7"/>
    </row>
    <row r="24" spans="1:21">
      <c r="A24" s="888"/>
      <c r="B24" s="17" t="s">
        <v>135</v>
      </c>
      <c r="C24" s="11" t="s">
        <v>142</v>
      </c>
      <c r="D24" s="11"/>
      <c r="E24" s="705"/>
      <c r="F24" s="705"/>
      <c r="G24" s="706"/>
      <c r="H24" s="7"/>
      <c r="I24" s="13"/>
      <c r="J24" s="7"/>
      <c r="K24" s="7"/>
      <c r="L24" s="7"/>
      <c r="M24" s="7"/>
      <c r="N24" s="7"/>
      <c r="O24" s="7"/>
      <c r="P24" s="7"/>
      <c r="Q24" s="7"/>
      <c r="R24" s="7"/>
      <c r="S24" s="7"/>
      <c r="T24" s="7"/>
      <c r="U24" s="7"/>
    </row>
    <row r="25" spans="1:21" ht="15" customHeight="1">
      <c r="A25" s="888"/>
      <c r="B25" s="175" t="s">
        <v>881</v>
      </c>
      <c r="C25" s="176"/>
      <c r="D25" s="176"/>
      <c r="E25" s="176"/>
      <c r="F25" s="176"/>
      <c r="G25" s="177"/>
      <c r="H25" s="7"/>
      <c r="I25" s="13"/>
      <c r="J25" s="7"/>
      <c r="K25" s="7"/>
      <c r="L25" s="7"/>
      <c r="M25" s="7"/>
      <c r="N25" s="7"/>
      <c r="O25" s="7"/>
      <c r="P25" s="7"/>
      <c r="Q25" s="7"/>
      <c r="R25" s="7"/>
      <c r="S25" s="7"/>
      <c r="T25" s="7"/>
      <c r="U25" s="7"/>
    </row>
    <row r="26" spans="1:21">
      <c r="A26" s="888"/>
      <c r="B26" s="19">
        <v>2</v>
      </c>
      <c r="C26" s="880" t="s">
        <v>880</v>
      </c>
      <c r="D26" s="880"/>
      <c r="E26" s="880"/>
      <c r="F26" s="880"/>
      <c r="G26" s="881"/>
      <c r="H26" s="7"/>
      <c r="I26" s="13"/>
      <c r="J26" s="7"/>
      <c r="K26" s="7"/>
      <c r="L26" s="7"/>
      <c r="M26" s="7"/>
      <c r="N26" s="7"/>
      <c r="O26" s="7"/>
      <c r="P26" s="7"/>
      <c r="Q26" s="7"/>
      <c r="R26" s="7"/>
      <c r="S26" s="7"/>
      <c r="T26" s="7"/>
      <c r="U26" s="7"/>
    </row>
    <row r="27" spans="1:21">
      <c r="A27" s="888"/>
      <c r="B27" s="17" t="s">
        <v>133</v>
      </c>
      <c r="C27" s="880" t="s">
        <v>882</v>
      </c>
      <c r="D27" s="880"/>
      <c r="E27" s="880"/>
      <c r="F27" s="880"/>
      <c r="G27" s="881"/>
      <c r="H27" s="7"/>
      <c r="I27" s="13"/>
      <c r="J27" s="7"/>
      <c r="K27" s="7"/>
      <c r="L27" s="7"/>
      <c r="M27" s="7"/>
      <c r="N27" s="7"/>
      <c r="O27" s="7"/>
      <c r="P27" s="7"/>
      <c r="Q27" s="7"/>
      <c r="R27" s="7"/>
      <c r="S27" s="7"/>
      <c r="T27" s="7"/>
      <c r="U27" s="7"/>
    </row>
    <row r="28" spans="1:21" ht="15" customHeight="1">
      <c r="A28" s="888"/>
      <c r="B28" s="17" t="s">
        <v>135</v>
      </c>
      <c r="C28" s="880" t="s">
        <v>796</v>
      </c>
      <c r="D28" s="880"/>
      <c r="E28" s="880"/>
      <c r="F28" s="880"/>
      <c r="G28" s="881"/>
      <c r="H28" s="7"/>
      <c r="I28" s="13"/>
      <c r="J28" s="7"/>
      <c r="K28" s="7"/>
      <c r="L28" s="7"/>
      <c r="M28" s="7"/>
      <c r="N28" s="7"/>
      <c r="O28" s="7"/>
      <c r="P28" s="7"/>
      <c r="Q28" s="7"/>
      <c r="R28" s="7"/>
      <c r="S28" s="7"/>
      <c r="T28" s="7"/>
      <c r="U28" s="7"/>
    </row>
    <row r="29" spans="1:21" ht="15" customHeight="1">
      <c r="A29" s="888"/>
      <c r="B29" s="19">
        <v>3</v>
      </c>
      <c r="C29" s="705" t="s">
        <v>891</v>
      </c>
      <c r="D29" s="705"/>
      <c r="E29" s="705"/>
      <c r="F29" s="705"/>
      <c r="G29" s="706"/>
      <c r="H29" s="7"/>
      <c r="I29" s="13"/>
      <c r="J29" s="7"/>
      <c r="K29" s="7"/>
      <c r="L29" s="7"/>
      <c r="M29" s="7"/>
      <c r="N29" s="7"/>
      <c r="O29" s="7"/>
      <c r="P29" s="7"/>
      <c r="Q29" s="7"/>
      <c r="R29" s="7"/>
      <c r="S29" s="7"/>
      <c r="T29" s="7"/>
      <c r="U29" s="7"/>
    </row>
    <row r="30" spans="1:21" ht="15" customHeight="1">
      <c r="A30" s="888"/>
      <c r="B30" s="17" t="s">
        <v>883</v>
      </c>
      <c r="C30" s="880" t="s">
        <v>884</v>
      </c>
      <c r="D30" s="880"/>
      <c r="E30" s="880"/>
      <c r="F30" s="880"/>
      <c r="G30" s="881"/>
      <c r="H30" s="7"/>
      <c r="I30" s="13"/>
      <c r="J30" s="7"/>
      <c r="K30" s="7"/>
      <c r="L30" s="7"/>
      <c r="M30" s="7"/>
      <c r="N30" s="7"/>
      <c r="O30" s="7"/>
      <c r="P30" s="7"/>
      <c r="Q30" s="7"/>
      <c r="R30" s="7"/>
      <c r="S30" s="7"/>
      <c r="T30" s="7"/>
      <c r="U30" s="7"/>
    </row>
    <row r="31" spans="1:21" ht="15" customHeight="1">
      <c r="A31" s="888"/>
      <c r="B31" s="19">
        <v>4</v>
      </c>
      <c r="C31" s="705" t="s">
        <v>892</v>
      </c>
      <c r="D31" s="705"/>
      <c r="E31" s="705"/>
      <c r="F31" s="705"/>
      <c r="G31" s="706"/>
      <c r="H31" s="7"/>
      <c r="I31" s="13"/>
      <c r="J31" s="7"/>
      <c r="K31" s="7"/>
      <c r="L31" s="7"/>
      <c r="M31" s="7"/>
      <c r="N31" s="7"/>
      <c r="O31" s="7"/>
      <c r="P31" s="7"/>
      <c r="Q31" s="7"/>
      <c r="R31" s="7"/>
      <c r="S31" s="7"/>
      <c r="T31" s="7"/>
      <c r="U31" s="7"/>
    </row>
    <row r="32" spans="1:21" ht="15" customHeight="1">
      <c r="A32" s="888"/>
      <c r="B32" s="17" t="s">
        <v>883</v>
      </c>
      <c r="C32" s="880" t="s">
        <v>885</v>
      </c>
      <c r="D32" s="880"/>
      <c r="E32" s="880"/>
      <c r="F32" s="880"/>
      <c r="G32" s="881"/>
      <c r="H32" s="7"/>
      <c r="I32" s="13"/>
      <c r="J32" s="7"/>
      <c r="K32" s="7"/>
      <c r="L32" s="7"/>
      <c r="M32" s="7"/>
      <c r="N32" s="7"/>
      <c r="O32" s="7"/>
      <c r="P32" s="7"/>
      <c r="Q32" s="7"/>
      <c r="R32" s="7"/>
      <c r="S32" s="7"/>
      <c r="T32" s="7"/>
      <c r="U32" s="7"/>
    </row>
    <row r="33" spans="1:21" ht="15" customHeight="1">
      <c r="A33" s="888"/>
      <c r="B33" s="19">
        <v>3</v>
      </c>
      <c r="C33" s="705" t="s">
        <v>893</v>
      </c>
      <c r="D33" s="705"/>
      <c r="E33" s="705"/>
      <c r="F33" s="705"/>
      <c r="G33" s="706"/>
      <c r="H33" s="7"/>
      <c r="I33" s="13"/>
      <c r="J33" s="7"/>
      <c r="K33" s="7"/>
      <c r="L33" s="7"/>
      <c r="M33" s="7"/>
      <c r="N33" s="7"/>
      <c r="O33" s="7"/>
      <c r="P33" s="7"/>
      <c r="Q33" s="7"/>
      <c r="R33" s="7"/>
      <c r="S33" s="7"/>
      <c r="T33" s="7"/>
      <c r="U33" s="7"/>
    </row>
    <row r="34" spans="1:21" ht="15" customHeight="1">
      <c r="A34" s="888"/>
      <c r="B34" s="17" t="s">
        <v>883</v>
      </c>
      <c r="C34" s="880" t="s">
        <v>886</v>
      </c>
      <c r="D34" s="880"/>
      <c r="E34" s="880"/>
      <c r="F34" s="880"/>
      <c r="G34" s="881"/>
      <c r="H34" s="7"/>
      <c r="I34" s="13"/>
      <c r="J34" s="7"/>
      <c r="K34" s="7"/>
      <c r="L34" s="7"/>
      <c r="M34" s="7"/>
      <c r="N34" s="7"/>
      <c r="O34" s="7"/>
      <c r="P34" s="7"/>
      <c r="Q34" s="7"/>
      <c r="R34" s="7"/>
      <c r="S34" s="7"/>
      <c r="T34" s="7"/>
      <c r="U34" s="7"/>
    </row>
    <row r="35" spans="1:21" ht="15" customHeight="1">
      <c r="A35" s="888"/>
      <c r="B35" s="175" t="s">
        <v>887</v>
      </c>
      <c r="C35" s="176"/>
      <c r="D35" s="176"/>
      <c r="E35" s="176"/>
      <c r="F35" s="176"/>
      <c r="G35" s="177"/>
      <c r="H35" s="7"/>
      <c r="I35" s="13"/>
      <c r="J35" s="7"/>
      <c r="K35" s="7"/>
      <c r="L35" s="7"/>
      <c r="M35" s="7"/>
      <c r="N35" s="7"/>
      <c r="O35" s="7"/>
      <c r="P35" s="7"/>
      <c r="Q35" s="7"/>
      <c r="R35" s="7"/>
      <c r="S35" s="7"/>
      <c r="T35" s="7"/>
      <c r="U35" s="7"/>
    </row>
    <row r="36" spans="1:21" ht="15" customHeight="1">
      <c r="A36" s="888"/>
      <c r="B36" s="19">
        <v>3</v>
      </c>
      <c r="C36" s="880" t="s">
        <v>888</v>
      </c>
      <c r="D36" s="880"/>
      <c r="E36" s="880"/>
      <c r="F36" s="880"/>
      <c r="G36" s="881"/>
      <c r="H36" s="7"/>
      <c r="I36" s="13"/>
      <c r="J36" s="7"/>
      <c r="K36" s="7"/>
      <c r="L36" s="7"/>
      <c r="M36" s="7"/>
      <c r="N36" s="7"/>
      <c r="O36" s="7"/>
      <c r="P36" s="7"/>
      <c r="Q36" s="7"/>
      <c r="R36" s="7"/>
      <c r="S36" s="7"/>
      <c r="T36" s="7"/>
      <c r="U36" s="7"/>
    </row>
    <row r="37" spans="1:21">
      <c r="A37" s="888"/>
      <c r="B37" s="175" t="s">
        <v>143</v>
      </c>
      <c r="C37" s="176"/>
      <c r="D37" s="176"/>
      <c r="E37" s="176"/>
      <c r="F37" s="176"/>
      <c r="G37" s="177"/>
      <c r="H37" s="7"/>
      <c r="I37" s="7"/>
      <c r="J37" s="7"/>
      <c r="K37" s="7"/>
      <c r="L37" s="7"/>
      <c r="M37" s="7"/>
      <c r="N37" s="7"/>
      <c r="O37" s="7"/>
      <c r="P37" s="7"/>
      <c r="Q37" s="7"/>
      <c r="R37" s="7"/>
      <c r="S37" s="7"/>
      <c r="T37" s="7"/>
      <c r="U37" s="7"/>
    </row>
    <row r="38" spans="1:21">
      <c r="A38" s="888"/>
      <c r="B38" s="145">
        <v>4</v>
      </c>
      <c r="C38" s="880" t="s">
        <v>889</v>
      </c>
      <c r="D38" s="880"/>
      <c r="E38" s="880"/>
      <c r="F38" s="880"/>
      <c r="G38" s="881"/>
      <c r="H38" s="7"/>
      <c r="I38" s="7"/>
      <c r="J38" s="7"/>
      <c r="K38" s="7"/>
      <c r="L38" s="7"/>
      <c r="M38" s="7"/>
      <c r="N38" s="7"/>
      <c r="O38" s="7"/>
      <c r="P38" s="7"/>
      <c r="Q38" s="7"/>
      <c r="R38" s="7"/>
      <c r="S38" s="7"/>
      <c r="T38" s="7"/>
      <c r="U38" s="7"/>
    </row>
    <row r="39" spans="1:21" ht="33" customHeight="1">
      <c r="A39" s="888"/>
      <c r="B39" s="12" t="s">
        <v>133</v>
      </c>
      <c r="C39" s="880" t="s">
        <v>144</v>
      </c>
      <c r="D39" s="880"/>
      <c r="E39" s="880"/>
      <c r="F39" s="880"/>
      <c r="G39" s="881"/>
      <c r="H39" s="7"/>
      <c r="I39" s="7"/>
      <c r="J39" s="7"/>
      <c r="K39" s="7"/>
      <c r="L39" s="7"/>
      <c r="M39" s="7"/>
      <c r="N39" s="7"/>
      <c r="O39" s="7"/>
      <c r="P39" s="7"/>
      <c r="Q39" s="7"/>
      <c r="R39" s="7"/>
      <c r="S39" s="7"/>
      <c r="T39" s="7"/>
      <c r="U39" s="7"/>
    </row>
    <row r="40" spans="1:21">
      <c r="A40" s="889"/>
      <c r="B40" s="145">
        <v>5</v>
      </c>
      <c r="C40" s="11" t="s">
        <v>890</v>
      </c>
      <c r="D40" s="11"/>
      <c r="E40" s="705"/>
      <c r="F40" s="705"/>
      <c r="G40" s="706"/>
      <c r="H40" s="7"/>
      <c r="I40" s="7"/>
      <c r="J40" s="7"/>
      <c r="K40" s="7"/>
      <c r="L40" s="7"/>
      <c r="M40" s="7"/>
      <c r="N40" s="7"/>
      <c r="O40" s="7"/>
      <c r="P40" s="7"/>
      <c r="Q40" s="7"/>
      <c r="R40" s="7"/>
      <c r="S40" s="7"/>
      <c r="T40" s="7"/>
      <c r="U40" s="7"/>
    </row>
    <row r="41" spans="1:21" ht="15" customHeight="1">
      <c r="B41" s="10"/>
      <c r="C41" s="704"/>
      <c r="D41" s="704"/>
      <c r="E41" s="704"/>
      <c r="F41" s="9"/>
      <c r="G41" s="9"/>
      <c r="H41" s="7"/>
      <c r="I41" s="7"/>
      <c r="J41" s="7"/>
      <c r="K41" s="7"/>
      <c r="L41" s="7"/>
      <c r="M41" s="7"/>
      <c r="N41" s="7"/>
      <c r="O41" s="7"/>
      <c r="P41" s="7"/>
      <c r="Q41" s="7"/>
      <c r="R41" s="7"/>
      <c r="S41" s="7"/>
      <c r="T41" s="7"/>
      <c r="U41" s="7"/>
    </row>
    <row r="42" spans="1:21" ht="16.5" hidden="1" customHeight="1">
      <c r="A42" s="882" t="s">
        <v>145</v>
      </c>
      <c r="B42" s="883"/>
      <c r="C42" s="883"/>
      <c r="D42" s="883"/>
      <c r="E42" s="883"/>
      <c r="F42" s="883"/>
      <c r="G42" s="884"/>
    </row>
    <row r="43" spans="1:21" ht="16.5" hidden="1" customHeight="1">
      <c r="A43" s="794" t="s">
        <v>146</v>
      </c>
      <c r="B43" s="802" t="s">
        <v>147</v>
      </c>
      <c r="C43" s="795"/>
      <c r="D43" s="795"/>
      <c r="E43" s="795"/>
      <c r="F43" s="795"/>
      <c r="G43" s="796"/>
    </row>
    <row r="44" spans="1:21" ht="14.25" hidden="1" customHeight="1">
      <c r="A44" s="806" t="s">
        <v>148</v>
      </c>
      <c r="B44" s="878" t="s">
        <v>149</v>
      </c>
      <c r="C44" s="879"/>
      <c r="D44" s="879"/>
      <c r="E44" s="879"/>
      <c r="F44" s="797"/>
      <c r="G44" s="5"/>
    </row>
    <row r="45" spans="1:21" ht="15.5" hidden="1">
      <c r="A45" s="806" t="s">
        <v>150</v>
      </c>
      <c r="B45" s="803" t="s">
        <v>151</v>
      </c>
      <c r="C45" s="798"/>
      <c r="D45" s="798"/>
      <c r="E45" s="798"/>
      <c r="F45" s="793"/>
      <c r="G45" s="5"/>
      <c r="H45" s="8"/>
      <c r="I45" s="8"/>
      <c r="J45" s="8"/>
      <c r="K45" s="8"/>
      <c r="L45" s="8"/>
      <c r="M45" s="8"/>
      <c r="N45" s="8"/>
      <c r="O45" s="8"/>
      <c r="P45" s="8"/>
      <c r="Q45" s="8"/>
      <c r="R45" s="8"/>
      <c r="S45" s="8"/>
      <c r="T45" s="8"/>
      <c r="U45" s="8"/>
    </row>
    <row r="46" spans="1:21" ht="15.5" hidden="1">
      <c r="A46" s="806" t="s">
        <v>168</v>
      </c>
      <c r="B46" s="878" t="s">
        <v>169</v>
      </c>
      <c r="C46" s="879"/>
      <c r="D46" s="879"/>
      <c r="E46" s="879"/>
      <c r="F46" s="793"/>
      <c r="G46" s="5"/>
      <c r="H46" s="8"/>
      <c r="I46" s="8"/>
      <c r="J46" s="8"/>
      <c r="K46" s="8"/>
      <c r="L46" s="8"/>
      <c r="M46" s="8"/>
      <c r="N46" s="8"/>
      <c r="O46" s="8"/>
      <c r="P46" s="8"/>
      <c r="Q46" s="8"/>
      <c r="R46" s="8"/>
      <c r="S46" s="8"/>
      <c r="T46" s="8"/>
      <c r="U46" s="8"/>
    </row>
    <row r="47" spans="1:21" ht="15.5" hidden="1">
      <c r="A47" s="806" t="s">
        <v>152</v>
      </c>
      <c r="B47" s="885" t="s">
        <v>153</v>
      </c>
      <c r="C47" s="886"/>
      <c r="D47" s="886"/>
      <c r="E47" s="886"/>
      <c r="F47" s="793"/>
      <c r="G47" s="5"/>
      <c r="H47" s="8"/>
      <c r="I47" s="8"/>
      <c r="J47" s="8"/>
      <c r="K47" s="8"/>
      <c r="L47" s="8"/>
      <c r="M47" s="8"/>
      <c r="N47" s="8"/>
      <c r="O47" s="8"/>
      <c r="P47" s="8"/>
      <c r="Q47" s="8"/>
      <c r="R47" s="8"/>
      <c r="S47" s="8"/>
      <c r="T47" s="8"/>
      <c r="U47" s="8"/>
    </row>
    <row r="48" spans="1:21" ht="15.5" hidden="1">
      <c r="A48" s="806" t="s">
        <v>154</v>
      </c>
      <c r="B48" s="804" t="s">
        <v>155</v>
      </c>
      <c r="C48" s="799"/>
      <c r="D48" s="799"/>
      <c r="E48" s="799"/>
      <c r="F48" s="799"/>
      <c r="G48" s="6"/>
    </row>
    <row r="49" spans="1:21" ht="15.5" hidden="1">
      <c r="A49" s="806" t="s">
        <v>162</v>
      </c>
      <c r="B49" s="804" t="s">
        <v>163</v>
      </c>
      <c r="C49" s="799"/>
      <c r="D49" s="799"/>
      <c r="E49" s="799"/>
      <c r="F49" s="793"/>
      <c r="G49" s="5"/>
    </row>
    <row r="50" spans="1:21" ht="15.5" hidden="1">
      <c r="A50" s="806" t="s">
        <v>798</v>
      </c>
      <c r="B50" s="804" t="s">
        <v>804</v>
      </c>
      <c r="C50" s="799"/>
      <c r="D50" s="799"/>
      <c r="E50" s="799"/>
      <c r="F50" s="793"/>
      <c r="G50" s="5"/>
      <c r="H50" s="7"/>
      <c r="I50" s="7"/>
      <c r="J50" s="7"/>
      <c r="K50" s="7"/>
      <c r="L50" s="7"/>
      <c r="M50" s="7"/>
      <c r="N50" s="7"/>
      <c r="O50" s="7"/>
      <c r="P50" s="7"/>
      <c r="Q50" s="7"/>
      <c r="R50" s="7"/>
      <c r="S50" s="7"/>
      <c r="T50" s="7"/>
      <c r="U50" s="7"/>
    </row>
    <row r="51" spans="1:21" ht="15.5" hidden="1">
      <c r="A51" s="806" t="s">
        <v>799</v>
      </c>
      <c r="B51" s="804" t="s">
        <v>805</v>
      </c>
      <c r="C51" s="799"/>
      <c r="D51" s="799"/>
      <c r="E51" s="799"/>
      <c r="F51" s="793"/>
      <c r="G51" s="5"/>
      <c r="H51" s="7"/>
      <c r="I51" s="7"/>
      <c r="J51" s="7"/>
      <c r="K51" s="7"/>
      <c r="L51" s="7"/>
      <c r="M51" s="7"/>
      <c r="N51" s="7"/>
      <c r="O51" s="7"/>
      <c r="P51" s="7"/>
      <c r="Q51" s="7"/>
      <c r="R51" s="7"/>
      <c r="S51" s="7"/>
      <c r="T51" s="7"/>
      <c r="U51" s="7"/>
    </row>
    <row r="52" spans="1:21" ht="15.5" hidden="1">
      <c r="A52" s="806" t="s">
        <v>797</v>
      </c>
      <c r="B52" s="804" t="s">
        <v>806</v>
      </c>
      <c r="C52" s="799"/>
      <c r="D52" s="799"/>
      <c r="E52" s="799"/>
      <c r="F52" s="793"/>
      <c r="G52" s="5"/>
      <c r="H52" s="7"/>
      <c r="I52" s="7"/>
      <c r="J52" s="7"/>
      <c r="K52" s="7"/>
      <c r="L52" s="7"/>
      <c r="M52" s="7"/>
      <c r="N52" s="7"/>
      <c r="O52" s="7"/>
      <c r="P52" s="7"/>
      <c r="Q52" s="7"/>
      <c r="R52" s="7"/>
      <c r="S52" s="7"/>
      <c r="T52" s="7"/>
      <c r="U52" s="7"/>
    </row>
    <row r="53" spans="1:21" ht="15.5" hidden="1">
      <c r="A53" s="806" t="s">
        <v>801</v>
      </c>
      <c r="B53" s="804" t="s">
        <v>807</v>
      </c>
      <c r="C53" s="799"/>
      <c r="D53" s="799"/>
      <c r="E53" s="799"/>
      <c r="F53" s="793"/>
      <c r="G53" s="5"/>
      <c r="H53" s="7"/>
      <c r="I53" s="7"/>
      <c r="J53" s="7"/>
      <c r="K53" s="7"/>
      <c r="L53" s="7"/>
      <c r="M53" s="7"/>
      <c r="N53" s="7"/>
      <c r="O53" s="7"/>
      <c r="P53" s="7"/>
      <c r="Q53" s="7"/>
      <c r="R53" s="7"/>
      <c r="S53" s="7"/>
      <c r="T53" s="7"/>
      <c r="U53" s="7"/>
    </row>
    <row r="54" spans="1:21" ht="15" hidden="1" customHeight="1">
      <c r="A54" s="806" t="s">
        <v>164</v>
      </c>
      <c r="B54" s="804" t="s">
        <v>165</v>
      </c>
      <c r="C54" s="799"/>
      <c r="D54" s="799"/>
      <c r="E54" s="799"/>
      <c r="F54" s="793"/>
      <c r="G54" s="5"/>
    </row>
    <row r="55" spans="1:21" ht="15.5" hidden="1">
      <c r="A55" s="806" t="s">
        <v>166</v>
      </c>
      <c r="B55" s="804" t="s">
        <v>167</v>
      </c>
      <c r="C55" s="799"/>
      <c r="D55" s="799"/>
      <c r="E55" s="799"/>
      <c r="F55" s="797"/>
      <c r="G55" s="5"/>
    </row>
    <row r="56" spans="1:21" ht="15.5" hidden="1">
      <c r="A56" s="806" t="s">
        <v>802</v>
      </c>
      <c r="B56" s="804" t="s">
        <v>808</v>
      </c>
      <c r="C56" s="799"/>
      <c r="D56" s="799"/>
      <c r="E56" s="799"/>
      <c r="F56" s="793"/>
      <c r="G56" s="5"/>
      <c r="H56" s="7"/>
      <c r="I56" s="7"/>
      <c r="J56" s="7"/>
      <c r="K56" s="7"/>
      <c r="L56" s="7"/>
      <c r="M56" s="7"/>
      <c r="N56" s="7"/>
      <c r="O56" s="7"/>
      <c r="P56" s="7"/>
      <c r="Q56" s="7"/>
      <c r="R56" s="7"/>
      <c r="S56" s="7"/>
      <c r="T56" s="7"/>
      <c r="U56" s="7"/>
    </row>
    <row r="57" spans="1:21" ht="15.5" hidden="1">
      <c r="A57" s="806" t="s">
        <v>158</v>
      </c>
      <c r="B57" s="804" t="s">
        <v>159</v>
      </c>
      <c r="C57" s="799"/>
      <c r="D57" s="799"/>
      <c r="E57" s="799"/>
      <c r="F57" s="799"/>
      <c r="G57" s="6"/>
    </row>
    <row r="58" spans="1:21" ht="15.5" hidden="1">
      <c r="A58" s="806" t="s">
        <v>803</v>
      </c>
      <c r="B58" s="804" t="s">
        <v>809</v>
      </c>
      <c r="C58" s="799"/>
      <c r="D58" s="799"/>
      <c r="E58" s="799"/>
      <c r="F58" s="799"/>
      <c r="G58" s="6"/>
    </row>
    <row r="59" spans="1:21" ht="15.5" hidden="1">
      <c r="A59" s="806" t="s">
        <v>156</v>
      </c>
      <c r="B59" s="804" t="s">
        <v>157</v>
      </c>
      <c r="C59" s="799"/>
      <c r="D59" s="799"/>
      <c r="E59" s="799"/>
      <c r="F59" s="799"/>
      <c r="G59" s="6"/>
    </row>
    <row r="60" spans="1:21" ht="15" hidden="1" customHeight="1">
      <c r="A60" s="806" t="s">
        <v>160</v>
      </c>
      <c r="B60" s="804" t="s">
        <v>161</v>
      </c>
      <c r="C60" s="799"/>
      <c r="D60" s="799"/>
      <c r="E60" s="799"/>
      <c r="F60" s="793"/>
      <c r="G60" s="5"/>
    </row>
    <row r="61" spans="1:21" ht="15.5" hidden="1">
      <c r="A61" s="807" t="s">
        <v>800</v>
      </c>
      <c r="B61" s="805" t="s">
        <v>810</v>
      </c>
      <c r="C61" s="800"/>
      <c r="D61" s="800"/>
      <c r="E61" s="800"/>
      <c r="F61" s="788"/>
      <c r="G61" s="801"/>
      <c r="H61" s="7"/>
      <c r="I61" s="7"/>
      <c r="J61" s="7"/>
      <c r="K61" s="7"/>
      <c r="L61" s="7"/>
      <c r="M61" s="7"/>
      <c r="N61" s="7"/>
      <c r="O61" s="7"/>
      <c r="P61" s="7"/>
      <c r="Q61" s="7"/>
      <c r="R61" s="7"/>
      <c r="S61" s="7"/>
      <c r="T61" s="7"/>
      <c r="U61" s="7"/>
    </row>
    <row r="62" spans="1:21" ht="14.25" customHeight="1"/>
    <row r="63" spans="1:21" ht="14.25" customHeight="1">
      <c r="A63" s="36" t="s">
        <v>875</v>
      </c>
      <c r="B63" s="3" t="s">
        <v>170</v>
      </c>
      <c r="D63" s="221"/>
      <c r="E63" s="222"/>
      <c r="F63" s="223"/>
      <c r="G63" s="224"/>
    </row>
    <row r="64" spans="1:21" ht="14.25" customHeight="1">
      <c r="A64" s="876" t="s">
        <v>873</v>
      </c>
      <c r="B64" s="877" t="s">
        <v>874</v>
      </c>
      <c r="D64" s="221"/>
      <c r="E64" s="222"/>
      <c r="F64" s="225"/>
      <c r="G64" s="226"/>
    </row>
    <row r="65" spans="1:7" ht="14.25" customHeight="1">
      <c r="B65" s="4"/>
      <c r="D65" s="228"/>
      <c r="E65" s="229"/>
      <c r="F65" s="230"/>
      <c r="G65" s="229"/>
    </row>
    <row r="66" spans="1:7" ht="14.25" customHeight="1">
      <c r="B66" s="4"/>
      <c r="D66" s="227"/>
      <c r="E66" s="229"/>
      <c r="F66" s="229"/>
      <c r="G66" s="229"/>
    </row>
    <row r="67" spans="1:7" ht="14.25" customHeight="1">
      <c r="B67" s="4"/>
      <c r="E67" s="231"/>
      <c r="F67" s="232"/>
      <c r="G67" s="222"/>
    </row>
    <row r="68" spans="1:7" ht="14.25" customHeight="1">
      <c r="A68" s="3"/>
    </row>
    <row r="69" spans="1:7" ht="14.25" customHeight="1">
      <c r="A69" s="3"/>
    </row>
    <row r="70" spans="1:7" ht="28.5" customHeight="1">
      <c r="B70" s="2"/>
    </row>
    <row r="71" spans="1:7" ht="14.25" customHeight="1"/>
    <row r="72" spans="1:7" ht="14.25" customHeight="1"/>
    <row r="73" spans="1:7" ht="14.25" customHeight="1"/>
    <row r="74" spans="1:7" ht="14.25" customHeight="1"/>
    <row r="75" spans="1:7" ht="15.75" customHeight="1"/>
    <row r="76" spans="1:7" ht="29.25" customHeight="1"/>
    <row r="77" spans="1:7" ht="14.25" customHeight="1"/>
    <row r="78" spans="1:7" ht="14.25" customHeight="1"/>
    <row r="79" spans="1:7" ht="14.25" customHeight="1"/>
    <row r="80" spans="1:7"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row r="1008" ht="14.25" customHeight="1"/>
    <row r="1009" ht="14.25" customHeight="1"/>
    <row r="1010" ht="14.25" customHeight="1"/>
    <row r="1011" ht="14.25" customHeight="1"/>
    <row r="1012" ht="14.25" customHeight="1"/>
    <row r="1013" ht="14.25" customHeight="1"/>
  </sheetData>
  <mergeCells count="35">
    <mergeCell ref="C34:G34"/>
    <mergeCell ref="I1:O2"/>
    <mergeCell ref="I4:M4"/>
    <mergeCell ref="A6:G6"/>
    <mergeCell ref="A7:A10"/>
    <mergeCell ref="B7:G7"/>
    <mergeCell ref="B8:G8"/>
    <mergeCell ref="B9:G9"/>
    <mergeCell ref="B10:G10"/>
    <mergeCell ref="A1:G1"/>
    <mergeCell ref="A3:G3"/>
    <mergeCell ref="A4:G4"/>
    <mergeCell ref="C20:G20"/>
    <mergeCell ref="A12:G12"/>
    <mergeCell ref="A13:A20"/>
    <mergeCell ref="C13:E13"/>
    <mergeCell ref="C14:G14"/>
    <mergeCell ref="C15:E15"/>
    <mergeCell ref="C17:G17"/>
    <mergeCell ref="C18:F18"/>
    <mergeCell ref="C19:G19"/>
    <mergeCell ref="B46:E46"/>
    <mergeCell ref="C39:G39"/>
    <mergeCell ref="A42:G42"/>
    <mergeCell ref="B44:E44"/>
    <mergeCell ref="B47:E47"/>
    <mergeCell ref="A21:A40"/>
    <mergeCell ref="C23:G23"/>
    <mergeCell ref="C38:G38"/>
    <mergeCell ref="C26:G26"/>
    <mergeCell ref="C28:G28"/>
    <mergeCell ref="C36:G36"/>
    <mergeCell ref="C27:G27"/>
    <mergeCell ref="C30:G30"/>
    <mergeCell ref="C32:G32"/>
  </mergeCells>
  <hyperlinks>
    <hyperlink ref="B64" r:id="rId1" xr:uid="{2ECF3EEC-2801-A342-BEFF-A53A89FECFD2}"/>
    <hyperlink ref="A44" location="Versions!A1" display="Versions" xr:uid="{F47DE42F-85D3-409B-86BC-B2C9AF17FE23}"/>
    <hyperlink ref="A45" location="Assumptions!A1" display="Assumptions" xr:uid="{AD5491D4-66A8-4868-94C1-16D9E8CCA42E}"/>
    <hyperlink ref="A46" location="Cells!A1" display="Cells" xr:uid="{6747D3F2-45CE-44CB-8031-B9EA8687F922}"/>
    <hyperlink ref="A47" location="Model!A1" display="Model" xr:uid="{AC917031-73FF-429C-B19D-D84042ACEC29}"/>
    <hyperlink ref="A48" location="'Inflow Quantiles - Seasonal'!A1" display="Inflow Quantiles - Seasonal" xr:uid="{21015A93-C3A1-4D4D-A03A-8DA6C8E9D250}"/>
    <hyperlink ref="A49" location="'Elevation-Area-Storage'!A1" display="Elevation-Area Storage" xr:uid="{40D3A1CD-41D4-4CF1-A181-7D72F7A2CE90}"/>
    <hyperlink ref="A50" location="'Ag Water Use - Tiers'!A1" display="Ag Water Use - Tiers " xr:uid="{21BC77FB-ACE3-46A9-91C3-FF4CD42C7673}"/>
    <hyperlink ref="A51" location="'Non Ag Water Use - Tiers'!A1" display="Non Ag Water Use - Tiers" xr:uid="{181DF2AA-651A-4C12-9558-A3E7090D6E08}"/>
    <hyperlink ref="A52" location="WaterUse!A1" display="Water Use " xr:uid="{E5E70433-7CD5-44CC-9E9F-03DF9F1DDA14}"/>
    <hyperlink ref="A53" location="'Hyrum&amp;Paradise'!A1" display="Hyrum&amp;Paradise" xr:uid="{A963297B-EF6C-4384-815F-12409B908B50}"/>
    <hyperlink ref="A54" location="ResElevation!A1" display="ResElevation" xr:uid="{FD9974B1-D383-4FE0-9550-69945573C0BB}"/>
    <hyperlink ref="A55" location="Structural!A1" display="Structural " xr:uid="{8E228321-5D2D-4545-8744-513CABC48543}"/>
    <hyperlink ref="A56" location="LandUse!A1" display="LandUse" xr:uid="{9CF46DE1-A412-4093-9D54-791E4320FEEE}"/>
    <hyperlink ref="A57" location="'Crop &amp; Costs'!A1" display="Crop and Costs" xr:uid="{45D6EF19-555B-4868-B2D1-8890E929036C}"/>
    <hyperlink ref="A58" location="NonIrrUsers!A1" display="Non Irr Use" xr:uid="{84B49646-7396-4001-A701-A1762FADE9F2}"/>
    <hyperlink ref="A59" location="'Crop Water Requirements'!A1" display="Crop Water Requirements" xr:uid="{4364BE2B-0FB8-421C-8006-5AB65F20A714}"/>
    <hyperlink ref="A60" location="Network!A1" display="Network" xr:uid="{24B53B82-AD3E-4EF6-B5F7-8EBE18469DAD}"/>
    <hyperlink ref="A61" location="El_Area_Calc!A1" display="El_Area_Calc" xr:uid="{A762D368-B99D-40A0-9D63-B53C38D3987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59D89-F761-5345-8D0D-53E94D1E4FB5}">
  <dimension ref="A1:G42"/>
  <sheetViews>
    <sheetView zoomScale="115" zoomScaleNormal="115" workbookViewId="0">
      <selection activeCell="B5" sqref="B5"/>
    </sheetView>
  </sheetViews>
  <sheetFormatPr defaultColWidth="8.58203125" defaultRowHeight="14.5"/>
  <cols>
    <col min="1" max="1" width="16.08203125" style="1" bestFit="1" customWidth="1"/>
    <col min="2" max="2" width="8.33203125" style="128" bestFit="1" customWidth="1"/>
    <col min="3" max="3" width="60.08203125" style="25" customWidth="1"/>
    <col min="4" max="5" width="14" style="1" bestFit="1" customWidth="1"/>
    <col min="6" max="6" width="13.33203125" style="1" bestFit="1" customWidth="1"/>
    <col min="7" max="7" width="31.08203125" style="1" customWidth="1"/>
    <col min="8" max="16384" width="8.58203125" style="1"/>
  </cols>
  <sheetData>
    <row r="1" spans="1:7" ht="15" thickBot="1">
      <c r="A1" s="837" t="s">
        <v>816</v>
      </c>
      <c r="B1" s="838">
        <v>45538</v>
      </c>
    </row>
    <row r="2" spans="1:7" s="49" customFormat="1">
      <c r="A2" s="835" t="s">
        <v>178</v>
      </c>
      <c r="B2" s="836" t="s">
        <v>179</v>
      </c>
      <c r="C2" s="131" t="s">
        <v>180</v>
      </c>
      <c r="D2" s="131" t="s">
        <v>181</v>
      </c>
      <c r="E2" s="131" t="s">
        <v>182</v>
      </c>
      <c r="F2" s="131" t="s">
        <v>183</v>
      </c>
      <c r="G2" s="131" t="s">
        <v>184</v>
      </c>
    </row>
    <row r="3" spans="1:7" ht="29">
      <c r="A3" s="141">
        <v>45070</v>
      </c>
      <c r="B3" s="130">
        <v>1.1000000000000001</v>
      </c>
      <c r="C3" s="729" t="s">
        <v>185</v>
      </c>
      <c r="D3" s="730" t="s">
        <v>171</v>
      </c>
      <c r="E3" s="730" t="s">
        <v>186</v>
      </c>
      <c r="F3" s="49"/>
    </row>
    <row r="4" spans="1:7" ht="29">
      <c r="A4" s="141">
        <v>45077</v>
      </c>
      <c r="B4" s="130">
        <v>1.2</v>
      </c>
      <c r="C4" s="729" t="s">
        <v>187</v>
      </c>
      <c r="D4" s="49" t="s">
        <v>171</v>
      </c>
      <c r="E4" s="49" t="s">
        <v>188</v>
      </c>
      <c r="F4" s="141">
        <v>45076</v>
      </c>
    </row>
    <row r="5" spans="1:7">
      <c r="A5" s="141">
        <v>45083</v>
      </c>
      <c r="B5" s="731" t="s">
        <v>189</v>
      </c>
      <c r="C5" s="729" t="s">
        <v>190</v>
      </c>
      <c r="D5" s="730" t="s">
        <v>171</v>
      </c>
      <c r="E5" s="730" t="s">
        <v>186</v>
      </c>
      <c r="F5" s="141">
        <v>45083</v>
      </c>
    </row>
    <row r="6" spans="1:7">
      <c r="A6" s="141">
        <v>45085</v>
      </c>
      <c r="B6" s="731" t="s">
        <v>191</v>
      </c>
      <c r="C6" s="729" t="s">
        <v>192</v>
      </c>
      <c r="D6" s="730" t="s">
        <v>171</v>
      </c>
      <c r="E6" s="730" t="s">
        <v>186</v>
      </c>
      <c r="F6" s="141">
        <v>45083</v>
      </c>
    </row>
    <row r="7" spans="1:7">
      <c r="A7" s="141">
        <v>45090</v>
      </c>
      <c r="B7" s="731" t="s">
        <v>193</v>
      </c>
      <c r="C7" s="729" t="s">
        <v>194</v>
      </c>
      <c r="D7" s="730" t="s">
        <v>171</v>
      </c>
      <c r="E7" s="730" t="s">
        <v>186</v>
      </c>
      <c r="F7" s="141">
        <v>45083</v>
      </c>
    </row>
    <row r="8" spans="1:7" ht="29">
      <c r="A8" s="141">
        <v>45089</v>
      </c>
      <c r="B8" s="731">
        <v>2</v>
      </c>
      <c r="C8" s="729" t="s">
        <v>195</v>
      </c>
      <c r="D8" s="730" t="s">
        <v>171</v>
      </c>
      <c r="E8" s="730" t="s">
        <v>186</v>
      </c>
      <c r="F8" s="141">
        <v>45083</v>
      </c>
    </row>
    <row r="9" spans="1:7" ht="29">
      <c r="A9" s="49"/>
      <c r="B9" s="130"/>
      <c r="C9" s="729" t="s">
        <v>196</v>
      </c>
      <c r="D9" s="730" t="s">
        <v>171</v>
      </c>
      <c r="E9" s="730" t="s">
        <v>188</v>
      </c>
      <c r="F9" s="141">
        <v>45090</v>
      </c>
    </row>
    <row r="10" spans="1:7">
      <c r="A10" s="49"/>
      <c r="B10" s="130"/>
      <c r="C10" s="729" t="s">
        <v>197</v>
      </c>
      <c r="D10" s="730" t="s">
        <v>171</v>
      </c>
      <c r="E10" s="49" t="s">
        <v>188</v>
      </c>
      <c r="F10" s="141">
        <v>45090</v>
      </c>
    </row>
    <row r="11" spans="1:7" ht="29">
      <c r="A11" s="49"/>
      <c r="B11" s="130"/>
      <c r="C11" s="729" t="s">
        <v>198</v>
      </c>
      <c r="D11" s="730" t="s">
        <v>171</v>
      </c>
      <c r="E11" s="49" t="s">
        <v>188</v>
      </c>
      <c r="F11" s="141">
        <v>45090</v>
      </c>
    </row>
    <row r="12" spans="1:7" ht="29">
      <c r="A12" s="730" t="s">
        <v>199</v>
      </c>
      <c r="B12" s="731">
        <v>2.1</v>
      </c>
      <c r="C12" s="127" t="s">
        <v>200</v>
      </c>
      <c r="D12" s="730" t="s">
        <v>171</v>
      </c>
      <c r="E12" s="730" t="s">
        <v>186</v>
      </c>
      <c r="F12" s="141">
        <v>45091</v>
      </c>
    </row>
    <row r="13" spans="1:7" ht="29">
      <c r="A13" s="141">
        <v>45091</v>
      </c>
      <c r="B13" s="731" t="s">
        <v>201</v>
      </c>
      <c r="C13" s="127" t="s">
        <v>202</v>
      </c>
      <c r="D13" s="730" t="s">
        <v>171</v>
      </c>
      <c r="E13" s="730" t="s">
        <v>186</v>
      </c>
      <c r="F13" s="141">
        <v>45091</v>
      </c>
    </row>
    <row r="14" spans="1:7">
      <c r="A14" s="141">
        <v>45092</v>
      </c>
      <c r="B14" s="731" t="s">
        <v>201</v>
      </c>
      <c r="C14" s="729" t="s">
        <v>203</v>
      </c>
      <c r="D14" s="730" t="s">
        <v>171</v>
      </c>
      <c r="E14" s="730" t="s">
        <v>186</v>
      </c>
      <c r="F14" s="141">
        <v>45083</v>
      </c>
    </row>
    <row r="15" spans="1:7" ht="43.5">
      <c r="A15" s="730" t="s">
        <v>204</v>
      </c>
      <c r="B15" s="731">
        <v>3</v>
      </c>
      <c r="C15" s="729" t="s">
        <v>205</v>
      </c>
      <c r="D15" s="730" t="s">
        <v>171</v>
      </c>
      <c r="E15" s="730" t="s">
        <v>186</v>
      </c>
      <c r="F15" s="141">
        <v>45091</v>
      </c>
    </row>
    <row r="16" spans="1:7">
      <c r="B16" s="130">
        <v>4</v>
      </c>
      <c r="C16" s="729" t="s">
        <v>206</v>
      </c>
      <c r="D16" s="730" t="s">
        <v>171</v>
      </c>
      <c r="E16" s="730" t="s">
        <v>207</v>
      </c>
      <c r="F16" s="141">
        <v>45107</v>
      </c>
    </row>
    <row r="17" spans="1:7" ht="29">
      <c r="A17" s="348">
        <v>45108</v>
      </c>
      <c r="B17" s="130">
        <v>4.0999999999999996</v>
      </c>
      <c r="C17" s="728" t="s">
        <v>208</v>
      </c>
      <c r="D17" s="730" t="s">
        <v>171</v>
      </c>
      <c r="E17" s="730" t="s">
        <v>207</v>
      </c>
      <c r="F17" s="141">
        <v>45107</v>
      </c>
    </row>
    <row r="18" spans="1:7" ht="29">
      <c r="A18" s="348">
        <v>45108</v>
      </c>
      <c r="B18" s="130">
        <v>4.0999999999999996</v>
      </c>
      <c r="C18" s="729" t="s">
        <v>209</v>
      </c>
      <c r="D18" s="730" t="s">
        <v>171</v>
      </c>
      <c r="E18" s="730" t="s">
        <v>207</v>
      </c>
      <c r="F18" s="141">
        <v>45107</v>
      </c>
    </row>
    <row r="19" spans="1:7">
      <c r="A19" s="348">
        <v>45108</v>
      </c>
      <c r="B19" s="731">
        <v>4.2</v>
      </c>
      <c r="C19" s="729" t="s">
        <v>210</v>
      </c>
      <c r="D19" s="730" t="s">
        <v>171</v>
      </c>
      <c r="E19" s="730" t="s">
        <v>207</v>
      </c>
      <c r="F19" s="141">
        <v>45107</v>
      </c>
    </row>
    <row r="20" spans="1:7" ht="29">
      <c r="A20" s="348">
        <v>45109</v>
      </c>
      <c r="B20" s="130">
        <v>4.2</v>
      </c>
      <c r="C20" s="729" t="s">
        <v>211</v>
      </c>
      <c r="D20" s="730" t="s">
        <v>171</v>
      </c>
      <c r="E20" s="730" t="s">
        <v>207</v>
      </c>
      <c r="F20" s="141">
        <v>45107</v>
      </c>
    </row>
    <row r="21" spans="1:7" ht="29">
      <c r="A21" s="732" t="s">
        <v>212</v>
      </c>
      <c r="B21" s="130">
        <v>4.3</v>
      </c>
      <c r="C21" s="729" t="s">
        <v>213</v>
      </c>
      <c r="D21" s="730" t="s">
        <v>171</v>
      </c>
      <c r="E21" s="730" t="s">
        <v>171</v>
      </c>
      <c r="F21" s="730" t="s">
        <v>214</v>
      </c>
    </row>
    <row r="22" spans="1:7" ht="29">
      <c r="A22" s="348">
        <v>45110</v>
      </c>
      <c r="B22" s="130">
        <v>4.4000000000000004</v>
      </c>
      <c r="C22" s="729" t="s">
        <v>215</v>
      </c>
      <c r="D22" s="730" t="s">
        <v>171</v>
      </c>
      <c r="E22" s="730" t="s">
        <v>186</v>
      </c>
      <c r="F22" s="141">
        <v>45107</v>
      </c>
    </row>
    <row r="23" spans="1:7" ht="43.5">
      <c r="A23" s="348">
        <v>45170</v>
      </c>
      <c r="B23" s="130">
        <v>4.4000000000000004</v>
      </c>
      <c r="C23" s="729" t="s">
        <v>216</v>
      </c>
      <c r="D23" s="730" t="s">
        <v>171</v>
      </c>
      <c r="E23" s="730" t="s">
        <v>186</v>
      </c>
      <c r="F23" s="141">
        <v>45162</v>
      </c>
    </row>
    <row r="24" spans="1:7" ht="43.5">
      <c r="A24" s="141">
        <v>44967</v>
      </c>
      <c r="B24" s="130">
        <v>5</v>
      </c>
      <c r="C24" s="381" t="s">
        <v>217</v>
      </c>
      <c r="D24" s="730" t="s">
        <v>171</v>
      </c>
      <c r="E24" s="730" t="s">
        <v>186</v>
      </c>
      <c r="F24" s="141"/>
    </row>
    <row r="25" spans="1:7" ht="43.5">
      <c r="A25" s="141">
        <v>44967</v>
      </c>
      <c r="B25" s="130">
        <v>5.0999999999999996</v>
      </c>
      <c r="C25" s="729" t="s">
        <v>218</v>
      </c>
      <c r="D25" s="730" t="s">
        <v>171</v>
      </c>
      <c r="E25" s="730" t="s">
        <v>186</v>
      </c>
      <c r="F25" s="141">
        <v>45197</v>
      </c>
    </row>
    <row r="26" spans="1:7" ht="43.5">
      <c r="A26" s="49"/>
      <c r="B26" s="130"/>
      <c r="C26" s="729" t="s">
        <v>219</v>
      </c>
      <c r="D26" s="730" t="s">
        <v>171</v>
      </c>
      <c r="E26" s="730" t="s">
        <v>186</v>
      </c>
      <c r="F26" s="733">
        <v>45197</v>
      </c>
    </row>
    <row r="27" spans="1:7">
      <c r="A27" s="141">
        <v>44967</v>
      </c>
      <c r="B27" s="731" t="s">
        <v>220</v>
      </c>
      <c r="C27" s="729" t="s">
        <v>221</v>
      </c>
      <c r="D27" s="730" t="s">
        <v>171</v>
      </c>
      <c r="E27" s="730" t="s">
        <v>186</v>
      </c>
      <c r="F27" s="733">
        <v>45197</v>
      </c>
    </row>
    <row r="28" spans="1:7" ht="43.5">
      <c r="A28" s="141">
        <v>44967</v>
      </c>
      <c r="B28" s="130">
        <v>5.2</v>
      </c>
      <c r="C28" s="729" t="s">
        <v>222</v>
      </c>
      <c r="D28" s="730" t="s">
        <v>171</v>
      </c>
      <c r="E28" s="734" t="s">
        <v>223</v>
      </c>
      <c r="F28" s="735" t="s">
        <v>224</v>
      </c>
    </row>
    <row r="29" spans="1:7">
      <c r="A29" s="521">
        <v>45352</v>
      </c>
      <c r="B29" s="731">
        <v>5.3</v>
      </c>
      <c r="C29" s="369" t="s">
        <v>225</v>
      </c>
      <c r="D29" s="730" t="s">
        <v>171</v>
      </c>
      <c r="E29" s="730" t="s">
        <v>226</v>
      </c>
      <c r="F29" s="141">
        <v>45201</v>
      </c>
    </row>
    <row r="30" spans="1:7" ht="29">
      <c r="A30" s="141">
        <v>45425</v>
      </c>
      <c r="B30" s="130">
        <v>5.4</v>
      </c>
      <c r="C30" s="729" t="s">
        <v>227</v>
      </c>
      <c r="D30" s="730" t="s">
        <v>171</v>
      </c>
      <c r="E30" s="730" t="s">
        <v>171</v>
      </c>
      <c r="F30" s="49"/>
    </row>
    <row r="31" spans="1:7" ht="84.5">
      <c r="A31" s="612">
        <v>45413</v>
      </c>
      <c r="B31" s="130">
        <v>5.5</v>
      </c>
      <c r="C31" s="729" t="s">
        <v>228</v>
      </c>
      <c r="D31" s="730" t="s">
        <v>171</v>
      </c>
      <c r="E31" s="730" t="s">
        <v>226</v>
      </c>
      <c r="F31" s="49"/>
      <c r="G31" s="529" t="s">
        <v>229</v>
      </c>
    </row>
    <row r="32" spans="1:7" ht="49" customHeight="1">
      <c r="A32" s="612">
        <v>45413</v>
      </c>
      <c r="B32" s="731">
        <v>5.6</v>
      </c>
      <c r="C32" s="729" t="s">
        <v>230</v>
      </c>
      <c r="D32" s="730" t="s">
        <v>171</v>
      </c>
      <c r="E32" s="49"/>
      <c r="F32" s="49"/>
      <c r="G32" s="730" t="s">
        <v>231</v>
      </c>
    </row>
    <row r="33" spans="1:6" ht="29" hidden="1">
      <c r="A33" s="49"/>
      <c r="B33" s="130"/>
      <c r="C33" s="369" t="s">
        <v>232</v>
      </c>
      <c r="D33" s="730" t="s">
        <v>171</v>
      </c>
      <c r="F33" s="49"/>
    </row>
    <row r="34" spans="1:6" ht="29">
      <c r="A34" s="730" t="s">
        <v>233</v>
      </c>
      <c r="B34" s="130">
        <v>5.7</v>
      </c>
      <c r="C34" s="729" t="s">
        <v>234</v>
      </c>
      <c r="D34" s="730" t="s">
        <v>171</v>
      </c>
      <c r="E34" s="730"/>
      <c r="F34" s="49"/>
    </row>
    <row r="35" spans="1:6" ht="15" customHeight="1">
      <c r="A35" s="808">
        <v>45505</v>
      </c>
      <c r="B35" s="924">
        <v>5.8</v>
      </c>
      <c r="C35" s="729" t="s">
        <v>235</v>
      </c>
      <c r="D35" s="730" t="s">
        <v>171</v>
      </c>
      <c r="E35" s="730" t="s">
        <v>236</v>
      </c>
      <c r="F35" s="733">
        <v>45471</v>
      </c>
    </row>
    <row r="36" spans="1:6" ht="29">
      <c r="A36" s="808">
        <v>45505</v>
      </c>
      <c r="B36" s="924"/>
      <c r="C36" s="737" t="s">
        <v>237</v>
      </c>
      <c r="D36" s="730" t="s">
        <v>171</v>
      </c>
      <c r="E36" s="736" t="s">
        <v>236</v>
      </c>
      <c r="F36" s="649">
        <v>45481</v>
      </c>
    </row>
    <row r="37" spans="1:6" ht="15" customHeight="1">
      <c r="A37" s="649">
        <v>45524</v>
      </c>
      <c r="B37" s="128">
        <v>5.9</v>
      </c>
      <c r="C37" s="830" t="s">
        <v>811</v>
      </c>
      <c r="D37" s="730" t="s">
        <v>171</v>
      </c>
      <c r="E37" s="829" t="s">
        <v>186</v>
      </c>
      <c r="F37" s="649">
        <v>45509</v>
      </c>
    </row>
    <row r="38" spans="1:6" ht="15.75" customHeight="1">
      <c r="C38" s="220"/>
    </row>
    <row r="39" spans="1:6" ht="15" customHeight="1">
      <c r="C39" s="220"/>
    </row>
    <row r="40" spans="1:6" ht="15" customHeight="1">
      <c r="C40" s="220"/>
    </row>
    <row r="41" spans="1:6" ht="15" customHeight="1">
      <c r="C41" s="220"/>
    </row>
    <row r="42" spans="1:6" ht="15.75" customHeight="1">
      <c r="C42" s="220"/>
    </row>
  </sheetData>
  <mergeCells count="1">
    <mergeCell ref="B35:B3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456093-9D8E-A84E-9F42-E37F113492FD}">
  <dimension ref="A1:C21"/>
  <sheetViews>
    <sheetView zoomScale="115" zoomScaleNormal="115" workbookViewId="0">
      <selection activeCell="B4" sqref="B4"/>
    </sheetView>
  </sheetViews>
  <sheetFormatPr defaultColWidth="8.58203125" defaultRowHeight="14.5"/>
  <cols>
    <col min="1" max="1" width="3.08203125" style="1" bestFit="1" customWidth="1"/>
    <col min="2" max="2" width="111.08203125" style="1" customWidth="1"/>
    <col min="3" max="3" width="11.58203125" style="1" customWidth="1"/>
    <col min="4" max="16384" width="8.58203125" style="1"/>
  </cols>
  <sheetData>
    <row r="1" spans="1:3">
      <c r="A1" s="925" t="s">
        <v>238</v>
      </c>
      <c r="B1" s="925"/>
    </row>
    <row r="2" spans="1:3">
      <c r="A2" s="736">
        <v>1</v>
      </c>
      <c r="B2" s="736" t="s">
        <v>239</v>
      </c>
    </row>
    <row r="3" spans="1:3" ht="43.5">
      <c r="A3" s="736">
        <v>2</v>
      </c>
      <c r="B3" s="728" t="s">
        <v>240</v>
      </c>
    </row>
    <row r="4" spans="1:3">
      <c r="A4" s="736"/>
      <c r="B4" s="728" t="s">
        <v>241</v>
      </c>
    </row>
    <row r="5" spans="1:3">
      <c r="A5" s="736">
        <v>3</v>
      </c>
      <c r="B5" s="736" t="s">
        <v>242</v>
      </c>
    </row>
    <row r="6" spans="1:3">
      <c r="A6" s="736">
        <v>4</v>
      </c>
      <c r="B6" s="736" t="s">
        <v>243</v>
      </c>
    </row>
    <row r="7" spans="1:3" ht="29">
      <c r="A7" s="736">
        <v>5</v>
      </c>
      <c r="B7" s="728" t="s">
        <v>244</v>
      </c>
    </row>
    <row r="8" spans="1:3" ht="29">
      <c r="A8" s="736">
        <v>6</v>
      </c>
      <c r="B8" s="728" t="s">
        <v>245</v>
      </c>
    </row>
    <row r="9" spans="1:3">
      <c r="A9" s="736">
        <v>7</v>
      </c>
      <c r="B9" s="736" t="s">
        <v>246</v>
      </c>
    </row>
    <row r="10" spans="1:3" ht="29">
      <c r="A10" s="736">
        <v>8</v>
      </c>
      <c r="B10" s="728" t="s">
        <v>247</v>
      </c>
    </row>
    <row r="11" spans="1:3">
      <c r="A11" s="736">
        <v>9</v>
      </c>
      <c r="B11" s="736" t="s">
        <v>248</v>
      </c>
    </row>
    <row r="12" spans="1:3">
      <c r="A12" s="736">
        <v>10</v>
      </c>
      <c r="B12" s="736" t="s">
        <v>249</v>
      </c>
    </row>
    <row r="13" spans="1:3">
      <c r="A13" s="736">
        <v>11</v>
      </c>
      <c r="B13" s="736" t="s">
        <v>250</v>
      </c>
    </row>
    <row r="14" spans="1:3">
      <c r="A14" s="736">
        <v>12</v>
      </c>
      <c r="B14" s="736" t="s">
        <v>251</v>
      </c>
    </row>
    <row r="15" spans="1:3">
      <c r="A15" s="736">
        <v>13</v>
      </c>
      <c r="B15" s="736" t="s">
        <v>252</v>
      </c>
    </row>
    <row r="16" spans="1:3" ht="15.75" customHeight="1">
      <c r="A16" s="736">
        <v>14</v>
      </c>
      <c r="B16" s="736" t="s">
        <v>253</v>
      </c>
      <c r="C16" s="926" t="s">
        <v>254</v>
      </c>
    </row>
    <row r="17" spans="1:3" ht="15.75" customHeight="1">
      <c r="A17" s="736">
        <v>15</v>
      </c>
      <c r="B17" s="736" t="s">
        <v>255</v>
      </c>
      <c r="C17" s="926"/>
    </row>
    <row r="18" spans="1:3">
      <c r="A18" s="736">
        <v>16</v>
      </c>
      <c r="B18" s="736" t="s">
        <v>256</v>
      </c>
    </row>
    <row r="19" spans="1:3">
      <c r="A19" s="736">
        <v>17</v>
      </c>
      <c r="B19" s="736" t="s">
        <v>257</v>
      </c>
    </row>
    <row r="20" spans="1:3" ht="17.25" customHeight="1">
      <c r="A20" s="736">
        <v>18</v>
      </c>
      <c r="B20" s="178" t="s">
        <v>258</v>
      </c>
    </row>
    <row r="21" spans="1:3" ht="29">
      <c r="A21" s="1">
        <v>19</v>
      </c>
      <c r="B21" s="738" t="s">
        <v>259</v>
      </c>
    </row>
  </sheetData>
  <mergeCells count="2">
    <mergeCell ref="A1:B1"/>
    <mergeCell ref="C16:C17"/>
  </mergeCells>
  <hyperlinks>
    <hyperlink ref="C16" r:id="rId1" xr:uid="{6E0796E3-5441-4941-9863-2B39B282A1F1}"/>
    <hyperlink ref="B20" r:id="rId2" xr:uid="{1E794956-F241-7443-8E5A-413C1C54178C}"/>
  </hyperlinks>
  <pageMargins left="0.7" right="0.7" top="0.75" bottom="0.75" header="0.3" footer="0.3"/>
  <pageSetup orientation="portrait"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43F67-D9C7-8B45-96B1-A5E53A1B1EF1}">
  <dimension ref="A2:W43"/>
  <sheetViews>
    <sheetView zoomScaleNormal="100" workbookViewId="0">
      <selection activeCell="A13" sqref="A13"/>
    </sheetView>
  </sheetViews>
  <sheetFormatPr defaultColWidth="10.58203125" defaultRowHeight="14.5"/>
  <cols>
    <col min="1" max="1" width="24.08203125" style="1" bestFit="1" customWidth="1"/>
    <col min="2" max="16384" width="10.58203125" style="1"/>
  </cols>
  <sheetData>
    <row r="2" spans="1:1" ht="18.5">
      <c r="A2" s="45" t="s">
        <v>172</v>
      </c>
    </row>
    <row r="3" spans="1:1" ht="18.5">
      <c r="A3" s="44" t="s">
        <v>173</v>
      </c>
    </row>
    <row r="4" spans="1:1" ht="18.5">
      <c r="A4" s="43" t="s">
        <v>174</v>
      </c>
    </row>
    <row r="5" spans="1:1" ht="18.5">
      <c r="A5" s="42" t="s">
        <v>175</v>
      </c>
    </row>
    <row r="6" spans="1:1" ht="18.5">
      <c r="A6" s="41" t="s">
        <v>176</v>
      </c>
    </row>
    <row r="21" ht="18" customHeight="1"/>
    <row r="43" spans="23:23">
      <c r="W43" s="728" t="s">
        <v>177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C0DAF-72BA-430A-B2E4-4E2B34EC7B92}">
  <dimension ref="A1:P164"/>
  <sheetViews>
    <sheetView tabSelected="1" zoomScaleNormal="100" workbookViewId="0">
      <selection activeCell="G16" sqref="G16"/>
    </sheetView>
  </sheetViews>
  <sheetFormatPr defaultColWidth="8.58203125" defaultRowHeight="15.5"/>
  <cols>
    <col min="1" max="1" width="5.58203125" style="196" bestFit="1" customWidth="1"/>
    <col min="2" max="2" width="71.25" style="196" customWidth="1"/>
    <col min="3" max="3" width="16.33203125" style="196" customWidth="1"/>
    <col min="4" max="4" width="14.83203125" style="192" bestFit="1" customWidth="1"/>
    <col min="5" max="5" width="14.83203125" style="281" bestFit="1" customWidth="1"/>
    <col min="6" max="6" width="14.83203125" style="198" bestFit="1" customWidth="1"/>
    <col min="7" max="7" width="94.08203125" style="196" customWidth="1"/>
    <col min="8" max="8" width="11.5" style="196" customWidth="1"/>
    <col min="9" max="9" width="5.58203125" style="196" bestFit="1" customWidth="1"/>
    <col min="10" max="10" width="8.08203125" style="196" bestFit="1" customWidth="1"/>
    <col min="11" max="11" width="6.08203125" style="196" bestFit="1" customWidth="1"/>
    <col min="12" max="16384" width="8.58203125" style="196"/>
  </cols>
  <sheetData>
    <row r="1" spans="1:16" ht="23.5">
      <c r="A1" s="1021" t="s">
        <v>877</v>
      </c>
      <c r="B1" s="1021"/>
      <c r="C1" s="1021"/>
      <c r="D1" s="1021"/>
      <c r="E1" s="1021"/>
      <c r="F1" s="1021"/>
      <c r="G1" s="1022" t="s">
        <v>895</v>
      </c>
      <c r="J1" s="281"/>
      <c r="O1" s="282"/>
    </row>
    <row r="2" spans="1:16" ht="13.5" customHeight="1">
      <c r="A2" s="709"/>
      <c r="B2" s="283" t="s">
        <v>894</v>
      </c>
      <c r="C2" s="709"/>
      <c r="D2" s="709"/>
      <c r="E2" s="709"/>
      <c r="F2" s="709"/>
      <c r="G2" s="1023" t="s">
        <v>173</v>
      </c>
      <c r="J2" s="281"/>
      <c r="O2" s="282"/>
    </row>
    <row r="3" spans="1:16">
      <c r="G3" s="1024" t="s">
        <v>174</v>
      </c>
    </row>
    <row r="4" spans="1:16">
      <c r="A4" s="284">
        <v>1</v>
      </c>
      <c r="B4" s="285" t="s">
        <v>878</v>
      </c>
      <c r="C4" s="286"/>
      <c r="D4" s="287"/>
      <c r="E4" s="709"/>
      <c r="G4" s="1025" t="s">
        <v>175</v>
      </c>
      <c r="J4" s="281"/>
      <c r="P4" s="281"/>
    </row>
    <row r="5" spans="1:16">
      <c r="A5" s="935" t="s">
        <v>263</v>
      </c>
      <c r="B5" s="936"/>
      <c r="C5" s="288" t="s">
        <v>264</v>
      </c>
      <c r="D5" s="937" t="s">
        <v>265</v>
      </c>
      <c r="E5" s="938"/>
      <c r="G5" s="1026" t="s">
        <v>176</v>
      </c>
      <c r="J5" s="281"/>
      <c r="P5" s="281"/>
    </row>
    <row r="6" spans="1:16" ht="12" customHeight="1">
      <c r="A6" s="289" t="s">
        <v>266</v>
      </c>
      <c r="B6" s="289" t="s">
        <v>267</v>
      </c>
      <c r="C6" s="290"/>
      <c r="D6" s="939"/>
      <c r="E6" s="940"/>
      <c r="G6" s="1027" t="s">
        <v>268</v>
      </c>
      <c r="I6" s="281"/>
      <c r="J6" s="281"/>
    </row>
    <row r="7" spans="1:16" ht="31">
      <c r="A7" s="457" t="s">
        <v>269</v>
      </c>
      <c r="B7" s="458" t="str">
        <f>_xlfn.CONCAT(WaterUse!A46  &amp; ", " &amp;  WaterUse!A47  &amp; ", " &amp;  WaterUse!A48)</f>
        <v>Hyrum Blacksmith Fork Irrigation Company, Millville Irrigation Company, Nibley Blacksmith Fork Irrigation Company</v>
      </c>
      <c r="C7" s="716"/>
      <c r="D7" s="941"/>
      <c r="E7" s="942"/>
      <c r="G7" s="1028" t="s">
        <v>272</v>
      </c>
      <c r="H7" s="281"/>
      <c r="I7" s="281"/>
      <c r="J7" s="281"/>
    </row>
    <row r="8" spans="1:16" ht="16" thickBot="1">
      <c r="A8" s="457" t="s">
        <v>273</v>
      </c>
      <c r="B8" s="839" t="s">
        <v>827</v>
      </c>
      <c r="C8" s="717"/>
      <c r="D8" s="943"/>
      <c r="E8" s="942"/>
      <c r="F8" s="429"/>
      <c r="G8" s="1029" t="s">
        <v>860</v>
      </c>
      <c r="H8" s="281"/>
      <c r="I8" s="281"/>
      <c r="J8" s="281"/>
    </row>
    <row r="9" spans="1:16" hidden="1">
      <c r="A9" s="457" t="s">
        <v>277</v>
      </c>
      <c r="B9" s="458" t="s">
        <v>278</v>
      </c>
      <c r="C9" s="459"/>
      <c r="D9" s="927"/>
      <c r="E9" s="928"/>
      <c r="G9" s="192"/>
      <c r="H9" s="281"/>
      <c r="I9" s="281"/>
      <c r="J9" s="281"/>
    </row>
    <row r="10" spans="1:16" ht="15.5" customHeight="1">
      <c r="A10" s="653" t="s">
        <v>275</v>
      </c>
      <c r="B10" s="840" t="s">
        <v>828</v>
      </c>
      <c r="C10" s="717"/>
      <c r="D10" s="929"/>
      <c r="E10" s="930"/>
      <c r="F10" s="292"/>
      <c r="G10" s="192"/>
      <c r="H10" s="281"/>
      <c r="I10" s="281"/>
      <c r="J10" s="281"/>
    </row>
    <row r="11" spans="1:16">
      <c r="A11" s="654" t="s">
        <v>277</v>
      </c>
      <c r="B11" s="457" t="s">
        <v>284</v>
      </c>
      <c r="C11" s="717"/>
      <c r="D11" s="931"/>
      <c r="E11" s="932"/>
      <c r="F11" s="710"/>
      <c r="G11" s="198"/>
      <c r="H11" s="281"/>
      <c r="I11" s="281"/>
      <c r="J11" s="281"/>
    </row>
    <row r="12" spans="1:16">
      <c r="A12" s="345"/>
      <c r="B12" s="293"/>
      <c r="C12" s="294"/>
      <c r="D12" s="295"/>
      <c r="E12" s="296"/>
      <c r="F12" s="710"/>
      <c r="H12" s="281"/>
      <c r="I12" s="281"/>
      <c r="J12" s="281"/>
    </row>
    <row r="13" spans="1:16" s="192" customFormat="1">
      <c r="A13" s="392">
        <v>2.1</v>
      </c>
      <c r="B13" s="403" t="s">
        <v>285</v>
      </c>
      <c r="C13" s="404" t="s">
        <v>286</v>
      </c>
      <c r="D13" s="405" t="s">
        <v>287</v>
      </c>
      <c r="E13" s="405" t="s">
        <v>288</v>
      </c>
      <c r="G13" s="393"/>
    </row>
    <row r="14" spans="1:16" s="198" customFormat="1">
      <c r="A14" s="461"/>
      <c r="B14" s="462" t="s">
        <v>289</v>
      </c>
      <c r="C14" s="613">
        <f>MAX('Elevation-Area-Storage'!C5:C735)</f>
        <v>18451.7</v>
      </c>
      <c r="D14" s="614">
        <f>MAX('Elevation-Area-Storage'!F5:F152)</f>
        <v>13196</v>
      </c>
      <c r="E14" s="616">
        <f>SUM(C14:D14)</f>
        <v>31647.7</v>
      </c>
      <c r="F14" s="297"/>
      <c r="G14" s="298"/>
    </row>
    <row r="15" spans="1:16" s="198" customFormat="1">
      <c r="A15" s="346"/>
      <c r="B15" s="866" t="s">
        <v>861</v>
      </c>
      <c r="C15" s="613">
        <f>MAX('Elevation-Area-Storage'!A5:A735)</f>
        <v>4673</v>
      </c>
      <c r="D15" s="615">
        <f>MAX('Elevation-Area-Storage'!D5:D152)</f>
        <v>5383</v>
      </c>
      <c r="E15" s="463"/>
      <c r="F15" s="192"/>
    </row>
    <row r="16" spans="1:16">
      <c r="A16" s="464"/>
      <c r="B16" s="465" t="s">
        <v>291</v>
      </c>
      <c r="C16" s="613">
        <f>Structural!B14</f>
        <v>4629.6000000000004</v>
      </c>
      <c r="D16" s="614">
        <f>'Elevation-Area-Storage'!D61</f>
        <v>5292</v>
      </c>
      <c r="E16" s="463"/>
      <c r="F16" s="192"/>
    </row>
    <row r="17" spans="1:7" ht="15" customHeight="1">
      <c r="A17" s="466"/>
      <c r="B17" s="467" t="s">
        <v>292</v>
      </c>
      <c r="C17" s="617">
        <f>VLOOKUP(C16,'Elevation-Area-Storage'!A5:C735,3)</f>
        <v>3599.6</v>
      </c>
      <c r="D17" s="481">
        <f>VLOOKUP(D16,'Elevation-Area-Storage'!D5:F152,3)</f>
        <v>1546</v>
      </c>
      <c r="E17" s="617">
        <f>SUM(C17:D17)</f>
        <v>5145.6000000000004</v>
      </c>
      <c r="F17" s="299"/>
    </row>
    <row r="18" spans="1:7" ht="15" customHeight="1">
      <c r="A18" s="466"/>
      <c r="B18" s="467" t="s">
        <v>293</v>
      </c>
      <c r="C18" s="617">
        <f>C14-C17</f>
        <v>14852.1</v>
      </c>
      <c r="D18" s="617">
        <f>D14-D17</f>
        <v>11650</v>
      </c>
      <c r="E18" s="617">
        <f>SUM(C18:D18)</f>
        <v>26502.1</v>
      </c>
      <c r="F18" s="192"/>
    </row>
    <row r="19" spans="1:7">
      <c r="A19" s="464"/>
      <c r="B19" s="465" t="s">
        <v>294</v>
      </c>
      <c r="C19" s="619">
        <f>El_Area_Calc!I43</f>
        <v>2.6999999999999997</v>
      </c>
      <c r="D19" s="618">
        <f>El_Area_Calc!I19</f>
        <v>2.6999999999999997</v>
      </c>
      <c r="E19" s="463"/>
      <c r="F19" s="197"/>
    </row>
    <row r="20" spans="1:7">
      <c r="A20" s="392">
        <v>2.2000000000000002</v>
      </c>
      <c r="B20" s="403" t="s">
        <v>855</v>
      </c>
      <c r="C20" s="945"/>
      <c r="D20" s="946"/>
      <c r="E20" s="947"/>
      <c r="F20" s="197"/>
    </row>
    <row r="21" spans="1:7">
      <c r="A21" s="464"/>
      <c r="B21" s="845" t="s">
        <v>853</v>
      </c>
      <c r="C21" s="944">
        <v>155652</v>
      </c>
      <c r="D21" s="944"/>
      <c r="E21" s="944"/>
      <c r="F21" s="197"/>
      <c r="G21" s="864" t="s">
        <v>831</v>
      </c>
    </row>
    <row r="22" spans="1:7" ht="29">
      <c r="A22" s="464"/>
      <c r="B22" s="845" t="s">
        <v>830</v>
      </c>
      <c r="C22" s="944">
        <v>20468611</v>
      </c>
      <c r="D22" s="944"/>
      <c r="E22" s="944"/>
      <c r="F22" s="197"/>
      <c r="G22" s="865" t="s">
        <v>829</v>
      </c>
    </row>
    <row r="23" spans="1:7">
      <c r="C23" s="299"/>
      <c r="D23" s="281"/>
      <c r="E23" s="299"/>
      <c r="F23" s="299"/>
    </row>
    <row r="24" spans="1:7" s="192" customFormat="1">
      <c r="A24" s="164">
        <v>3</v>
      </c>
      <c r="B24" s="164" t="s">
        <v>295</v>
      </c>
      <c r="C24" s="165" t="s">
        <v>296</v>
      </c>
      <c r="D24" s="165" t="s">
        <v>297</v>
      </c>
      <c r="E24" s="164" t="s">
        <v>298</v>
      </c>
      <c r="F24" s="164" t="s">
        <v>299</v>
      </c>
      <c r="G24" s="300" t="s">
        <v>272</v>
      </c>
    </row>
    <row r="25" spans="1:7" s="192" customFormat="1">
      <c r="A25" s="406"/>
      <c r="B25" s="407" t="s">
        <v>300</v>
      </c>
      <c r="C25" s="435"/>
      <c r="D25" s="435"/>
      <c r="E25" s="435"/>
      <c r="F25" s="435"/>
      <c r="G25" s="300"/>
    </row>
    <row r="26" spans="1:7">
      <c r="A26" s="406"/>
      <c r="B26" s="470" t="s">
        <v>301</v>
      </c>
      <c r="C26" s="718">
        <v>4648.5</v>
      </c>
      <c r="D26" s="719">
        <f t="shared" ref="D26:F27" si="0">C147</f>
        <v>4664</v>
      </c>
      <c r="E26" s="719">
        <f t="shared" si="0"/>
        <v>4642.2</v>
      </c>
      <c r="F26" s="719">
        <f t="shared" si="0"/>
        <v>4601.6000000000004</v>
      </c>
      <c r="G26" s="933" t="s">
        <v>302</v>
      </c>
    </row>
    <row r="27" spans="1:7">
      <c r="A27" s="406"/>
      <c r="B27" s="470" t="s">
        <v>303</v>
      </c>
      <c r="C27" s="720">
        <v>5329.4</v>
      </c>
      <c r="D27" s="719">
        <f t="shared" si="0"/>
        <v>5367</v>
      </c>
      <c r="E27" s="719">
        <f t="shared" si="0"/>
        <v>5330</v>
      </c>
      <c r="F27" s="719">
        <f t="shared" si="0"/>
        <v>5248</v>
      </c>
      <c r="G27" s="933"/>
    </row>
    <row r="28" spans="1:7" ht="16.399999999999999" customHeight="1">
      <c r="A28" s="406" t="s">
        <v>304</v>
      </c>
      <c r="B28" s="408" t="s">
        <v>305</v>
      </c>
      <c r="C28" s="721"/>
      <c r="D28" s="722"/>
      <c r="E28" s="723"/>
      <c r="F28" s="723"/>
      <c r="G28" s="301"/>
    </row>
    <row r="29" spans="1:7" ht="15" customHeight="1">
      <c r="A29" s="409"/>
      <c r="B29" s="471" t="s">
        <v>301</v>
      </c>
      <c r="C29" s="724">
        <f>VLOOKUP(C$26,'Elevation-Area-Storage'!$A$5:$C$735,3)</f>
        <v>9156.6</v>
      </c>
      <c r="D29" s="725">
        <f>VLOOKUP(D$26,'Elevation-Area-Storage'!$A$5:$C$735,3)</f>
        <v>14584.7</v>
      </c>
      <c r="E29" s="725">
        <f>VLOOKUP(E$26,'Elevation-Area-Storage'!$A$5:$C$735,3)</f>
        <v>7125.7</v>
      </c>
      <c r="F29" s="725">
        <f>VLOOKUP(F$26,'Elevation-Area-Storage'!$A$5:$C$735,3)</f>
        <v>34.6</v>
      </c>
      <c r="G29" s="948" t="s">
        <v>306</v>
      </c>
    </row>
    <row r="30" spans="1:7">
      <c r="A30" s="409"/>
      <c r="B30" s="473" t="s">
        <v>303</v>
      </c>
      <c r="C30" s="724">
        <f>VLOOKUP(C$27,'Elevation-Area-Storage'!$D$5:$F$152,3)</f>
        <v>4975</v>
      </c>
      <c r="D30" s="719">
        <f>VLOOKUP(D$27,'Elevation-Area-Storage'!$D$5:$F$152,3)</f>
        <v>10361</v>
      </c>
      <c r="E30" s="719">
        <f>VLOOKUP(E$27,'Elevation-Area-Storage'!$D$5:$F$152,3)</f>
        <v>5091</v>
      </c>
      <c r="F30" s="719">
        <f>VLOOKUP(F$27,'Elevation-Area-Storage'!$D$5:$F$152,3)</f>
        <v>22</v>
      </c>
      <c r="G30" s="949"/>
    </row>
    <row r="31" spans="1:7">
      <c r="A31" s="410"/>
      <c r="B31" s="474" t="s">
        <v>307</v>
      </c>
      <c r="C31" s="724">
        <f>SUM(C29:C30)</f>
        <v>14131.6</v>
      </c>
      <c r="D31" s="726">
        <f>SUM(D29:D30)</f>
        <v>24945.7</v>
      </c>
      <c r="E31" s="726">
        <f>SUM(E29:E30)</f>
        <v>12216.7</v>
      </c>
      <c r="F31" s="726">
        <f>SUM(F29:F30)</f>
        <v>56.6</v>
      </c>
      <c r="G31" s="949"/>
    </row>
    <row r="32" spans="1:7">
      <c r="A32" s="411"/>
      <c r="B32" s="475" t="s">
        <v>308</v>
      </c>
      <c r="C32" s="724">
        <f>SUM(C29:C30)-$E$17</f>
        <v>8986</v>
      </c>
      <c r="D32" s="719">
        <f>SUM(D29:D30)-$E$17</f>
        <v>19800.099999999999</v>
      </c>
      <c r="E32" s="719">
        <f>SUM(E29:E30)-$E$17</f>
        <v>7071.1</v>
      </c>
      <c r="F32" s="719">
        <f>SUM(F29:F30)-$E$17</f>
        <v>-5089</v>
      </c>
      <c r="G32" s="949"/>
    </row>
    <row r="33" spans="1:16" ht="21" customHeight="1">
      <c r="A33" s="410"/>
      <c r="B33" s="476" t="s">
        <v>309</v>
      </c>
      <c r="C33" s="724">
        <f>((VLOOKUP(C$26,'Elevation-Area-Storage'!$A$5:$C$735,2))+(VLOOKUP(C$27,'Elevation-Area-Storage'!$D$5:$F$152,2)))*$C$19</f>
        <v>1081.0551534659655</v>
      </c>
      <c r="D33" s="719">
        <f>((VLOOKUP(D$26,'Elevation-Area-Storage'!$A$5:$C$735,2))+(VLOOKUP(D$27,'Elevation-Area-Storage'!$D$5:$F$152,2)))*$C$19</f>
        <v>1433.0640532217208</v>
      </c>
      <c r="E33" s="719">
        <f>((VLOOKUP(E$26,'Elevation-Area-Storage'!$A$5:$C$735,2))+(VLOOKUP(E$27,'Elevation-Area-Storage'!$D$5:$F$152,2)))*$C$19</f>
        <v>1054.2139977835841</v>
      </c>
      <c r="F33" s="719">
        <f>((VLOOKUP(F$26,'Elevation-Area-Storage'!$A$5:$C$735,2))+(VLOOKUP(F$27,'Elevation-Area-Storage'!$D$5:$F$152,2)))*$C$19</f>
        <v>92.69676530205686</v>
      </c>
      <c r="G33" s="949"/>
    </row>
    <row r="34" spans="1:16" s="192" customFormat="1" ht="33.75" customHeight="1">
      <c r="A34" s="436" t="s">
        <v>310</v>
      </c>
      <c r="B34" s="437" t="s">
        <v>311</v>
      </c>
      <c r="C34" s="631">
        <v>99</v>
      </c>
      <c r="D34" s="631">
        <v>15</v>
      </c>
      <c r="E34" s="631">
        <v>1</v>
      </c>
      <c r="F34" s="631">
        <v>1</v>
      </c>
      <c r="H34" s="302"/>
    </row>
    <row r="35" spans="1:16" s="192" customFormat="1">
      <c r="A35" s="436"/>
      <c r="B35" s="477" t="s">
        <v>312</v>
      </c>
      <c r="C35" s="478"/>
      <c r="D35" s="478"/>
      <c r="E35" s="479"/>
      <c r="F35" s="480"/>
      <c r="H35" s="302"/>
    </row>
    <row r="36" spans="1:16">
      <c r="A36" s="438"/>
      <c r="B36" s="451" t="s">
        <v>13</v>
      </c>
      <c r="C36" s="727" cm="1">
        <f t="array" ref="C36">IF(C$34 &lt; 1, _xlfn.XLOOKUP($B36,'Inflow Quantiles - Seasonal'!$A$34:$A$38,'Inflow Quantiles - Seasonal'!$B$34:$B$38)*C$34, IF(C$34 &gt; 100,_xlfn.XLOOKUP($B36,'Inflow Quantiles - Seasonal'!$A$34:$A$38,'Inflow Quantiles - Seasonal'!$CW$34:$CW$38)*C$34/100, _xlfn.XLOOKUP(C$34,'Inflow Quantiles - Seasonal'!$B$33:$CW$33, _xlfn.XLOOKUP($B36,'Inflow Quantiles - Seasonal'!$A$34:$A$38,'Inflow Quantiles - Seasonal'!$B$34:$CW$38))))*1000</f>
        <v>24124.15663842564</v>
      </c>
      <c r="D36" s="727" cm="1">
        <f t="array" ref="D36">IF(D$34 &lt; 1, _xlfn.XLOOKUP($B36,'Inflow Quantiles - Seasonal'!$A$34:$A$38,'Inflow Quantiles - Seasonal'!$B$34:$B$38)*D$34, IF(D$34 &gt; 100,_xlfn.XLOOKUP($B36,'Inflow Quantiles - Seasonal'!$A$34:$A$38,'Inflow Quantiles - Seasonal'!$CW$34:$CW$38)*D$34/100, _xlfn.XLOOKUP(D$34,'Inflow Quantiles - Seasonal'!$B$33:$CW$33, _xlfn.XLOOKUP($B36,'Inflow Quantiles - Seasonal'!$A$34:$A$38,'Inflow Quantiles - Seasonal'!$B$34:$CW$38))))*1000</f>
        <v>13911.760905440626</v>
      </c>
      <c r="E36" s="727" cm="1">
        <f t="array" ref="E36">IF(E$34 &lt; 1, _xlfn.XLOOKUP($B36,'Inflow Quantiles - Seasonal'!$A$34:$A$38,'Inflow Quantiles - Seasonal'!$B$34:$B$38)*E$34, IF(E$34 &gt; 100,_xlfn.XLOOKUP($B36,'Inflow Quantiles - Seasonal'!$A$34:$A$38,'Inflow Quantiles - Seasonal'!$CW$34:$CW$38)*E$34/100, _xlfn.XLOOKUP(E$34,'Inflow Quantiles - Seasonal'!$B$33:$CW$33, _xlfn.XLOOKUP($B36,'Inflow Quantiles - Seasonal'!$A$34:$A$38,'Inflow Quantiles - Seasonal'!$B$34:$CW$38))))*1000</f>
        <v>8942.4984421571771</v>
      </c>
      <c r="F36" s="727" cm="1">
        <f t="array" ref="F36">IF(F$34 &lt; 1, _xlfn.XLOOKUP($B36,'Inflow Quantiles - Seasonal'!$A$34:$A$38,'Inflow Quantiles - Seasonal'!$B$34:$B$38)*F$34, IF(F$34 &gt; 100,_xlfn.XLOOKUP($B36,'Inflow Quantiles - Seasonal'!$A$34:$A$38,'Inflow Quantiles - Seasonal'!$CW$34:$CW$38)*F$34/100, _xlfn.XLOOKUP(F$34,'Inflow Quantiles - Seasonal'!$B$33:$CW$33, _xlfn.XLOOKUP($B36,'Inflow Quantiles - Seasonal'!$A$34:$A$38,'Inflow Quantiles - Seasonal'!$B$34:$CW$38))))*1000</f>
        <v>8942.4984421571771</v>
      </c>
      <c r="G36" s="950" t="s">
        <v>313</v>
      </c>
      <c r="H36" s="299"/>
      <c r="I36" s="299"/>
    </row>
    <row r="37" spans="1:16">
      <c r="A37" s="439"/>
      <c r="B37" s="451" t="s">
        <v>15</v>
      </c>
      <c r="C37" s="727" cm="1">
        <f t="array" ref="C37">IF(C$34 &lt; 1, _xlfn.XLOOKUP($B37,'Inflow Quantiles - Seasonal'!$A$34:$A$38,'Inflow Quantiles - Seasonal'!$B$34:$B$38)*C$34, IF(C$34 &gt; 100,_xlfn.XLOOKUP($B37,'Inflow Quantiles - Seasonal'!$A$34:$A$38,'Inflow Quantiles - Seasonal'!$CW$34:$CW$38)*C$34/100, _xlfn.XLOOKUP(C$34,'Inflow Quantiles - Seasonal'!$B$33:$CW$33, _xlfn.XLOOKUP($B37,'Inflow Quantiles - Seasonal'!$A$34:$A$38,'Inflow Quantiles - Seasonal'!$B$34:$CW$38))))*1000</f>
        <v>3396.5819465999998</v>
      </c>
      <c r="D37" s="727" cm="1">
        <f t="array" ref="D37">IF(D$34 &lt; 1, _xlfn.XLOOKUP($B37,'Inflow Quantiles - Seasonal'!$A$34:$A$38,'Inflow Quantiles - Seasonal'!$B$34:$B$38)*D$34, IF(D$34 &gt; 100,_xlfn.XLOOKUP($B37,'Inflow Quantiles - Seasonal'!$A$34:$A$38,'Inflow Quantiles - Seasonal'!$CW$34:$CW$38)*D$34/100, _xlfn.XLOOKUP(D$34,'Inflow Quantiles - Seasonal'!$B$33:$CW$33, _xlfn.XLOOKUP($B37,'Inflow Quantiles - Seasonal'!$A$34:$A$38,'Inflow Quantiles - Seasonal'!$B$34:$CW$38))))*1000</f>
        <v>2508.8806935000002</v>
      </c>
      <c r="E37" s="727" cm="1">
        <f t="array" ref="E37">IF(E$34 &lt; 1, _xlfn.XLOOKUP($B37,'Inflow Quantiles - Seasonal'!$A$34:$A$38,'Inflow Quantiles - Seasonal'!$B$34:$B$38)*E$34, IF(E$34 &gt; 100,_xlfn.XLOOKUP($B37,'Inflow Quantiles - Seasonal'!$A$34:$A$38,'Inflow Quantiles - Seasonal'!$CW$34:$CW$38)*E$34/100, _xlfn.XLOOKUP(E$34,'Inflow Quantiles - Seasonal'!$B$33:$CW$33, _xlfn.XLOOKUP($B37,'Inflow Quantiles - Seasonal'!$A$34:$A$38,'Inflow Quantiles - Seasonal'!$B$34:$CW$38))))*1000</f>
        <v>2397.2358104999998</v>
      </c>
      <c r="F37" s="727" cm="1">
        <f t="array" ref="F37">IF(F$34 &lt; 1, _xlfn.XLOOKUP($B37,'Inflow Quantiles - Seasonal'!$A$34:$A$38,'Inflow Quantiles - Seasonal'!$B$34:$B$38)*F$34, IF(F$34 &gt; 100,_xlfn.XLOOKUP($B37,'Inflow Quantiles - Seasonal'!$A$34:$A$38,'Inflow Quantiles - Seasonal'!$CW$34:$CW$38)*F$34/100, _xlfn.XLOOKUP(F$34,'Inflow Quantiles - Seasonal'!$B$33:$CW$33, _xlfn.XLOOKUP($B37,'Inflow Quantiles - Seasonal'!$A$34:$A$38,'Inflow Quantiles - Seasonal'!$B$34:$CW$38))))*1000</f>
        <v>2397.2358104999998</v>
      </c>
      <c r="G37" s="950"/>
      <c r="H37" s="303"/>
    </row>
    <row r="38" spans="1:16">
      <c r="A38" s="440"/>
      <c r="B38" s="451" t="s">
        <v>314</v>
      </c>
      <c r="C38" s="727">
        <f>SUM(C36:C37)</f>
        <v>27520.73858502564</v>
      </c>
      <c r="D38" s="727">
        <f>SUM(D36:D37)</f>
        <v>16420.641598940627</v>
      </c>
      <c r="E38" s="727">
        <f>SUM(E36:E37)</f>
        <v>11339.734252657177</v>
      </c>
      <c r="F38" s="727">
        <f>SUM(F36:F37)</f>
        <v>11339.734252657177</v>
      </c>
      <c r="G38" s="950"/>
      <c r="H38" s="303"/>
    </row>
    <row r="39" spans="1:16" s="192" customFormat="1">
      <c r="A39" s="436"/>
      <c r="B39" s="477" t="s">
        <v>315</v>
      </c>
      <c r="C39" s="478"/>
      <c r="D39" s="478"/>
      <c r="E39" s="479"/>
      <c r="F39" s="480"/>
      <c r="H39" s="302"/>
    </row>
    <row r="40" spans="1:16">
      <c r="A40" s="441"/>
      <c r="B40" s="482" t="s">
        <v>13</v>
      </c>
      <c r="C40" s="481" cm="1">
        <f t="array" ref="C40">IF(C$34&lt;1,_xlfn.XLOOKUP($B40,'Inflow Quantiles - Seasonal'!$A$26:$A$29,'Inflow Quantiles - Seasonal'!$B$26:$B$29)*C$34,IF($C$34&gt;100,_xlfn.XLOOKUP($B40,'Inflow Quantiles - Seasonal'!$A$26:$A$29,'Inflow Quantiles - Seasonal'!$CW$26:$CW$29)*C$34/100,_xlfn.XLOOKUP(C$34,'Inflow Quantiles - Seasonal'!$B$25:$CW$25,_xlfn.XLOOKUP(ModelGW!$B40,'Inflow Quantiles - Seasonal'!$A$26:$A$29,'Inflow Quantiles - Seasonal'!$B$26:$CW$29))))*1000</f>
        <v>62318.035619999995</v>
      </c>
      <c r="D40" s="481" cm="1">
        <f t="array" ref="D40">IF(D$34&lt;1,_xlfn.XLOOKUP($B40,'Inflow Quantiles - Seasonal'!$A$26:$A$29,'Inflow Quantiles - Seasonal'!$B$26:$B$29)*D$34,IF($C$34&gt;100,_xlfn.XLOOKUP($B40,'Inflow Quantiles - Seasonal'!$A$26:$A$29,'Inflow Quantiles - Seasonal'!$CW$26:$CW$29)*D$34/100,_xlfn.XLOOKUP(D$34,'Inflow Quantiles - Seasonal'!$B$25:$CW$25,_xlfn.XLOOKUP(ModelGW!$B40,'Inflow Quantiles - Seasonal'!$A$26:$A$29,'Inflow Quantiles - Seasonal'!$B$26:$CW$29))))*1000</f>
        <v>19567.847399999999</v>
      </c>
      <c r="E40" s="481" cm="1">
        <f t="array" ref="E40">IF(E$34&lt;1,_xlfn.XLOOKUP($B40,'Inflow Quantiles - Seasonal'!$A$26:$A$29,'Inflow Quantiles - Seasonal'!$B$26:$B$29)*E$34,IF($C$34&gt;100,_xlfn.XLOOKUP($B40,'Inflow Quantiles - Seasonal'!$A$26:$A$29,'Inflow Quantiles - Seasonal'!$CW$26:$CW$29)*E$34/100,_xlfn.XLOOKUP(E$34,'Inflow Quantiles - Seasonal'!$B$25:$CW$25,_xlfn.XLOOKUP(ModelGW!$B40,'Inflow Quantiles - Seasonal'!$A$26:$A$29,'Inflow Quantiles - Seasonal'!$B$26:$CW$29))))*1000</f>
        <v>17252.655240000004</v>
      </c>
      <c r="F40" s="481" cm="1">
        <f t="array" ref="F40">IF(F$34&lt;1,_xlfn.XLOOKUP($B40,'Inflow Quantiles - Seasonal'!$A$26:$A$29,'Inflow Quantiles - Seasonal'!$B$26:$B$29)*F$34,IF($C$34&gt;100,_xlfn.XLOOKUP($B40,'Inflow Quantiles - Seasonal'!$A$26:$A$29,'Inflow Quantiles - Seasonal'!$CW$26:$CW$29)*F$34/100,_xlfn.XLOOKUP(F$34,'Inflow Quantiles - Seasonal'!$B$25:$CW$25,_xlfn.XLOOKUP(ModelGW!$B40,'Inflow Quantiles - Seasonal'!$A$26:$A$29,'Inflow Quantiles - Seasonal'!$B$26:$CW$29))))*1000</f>
        <v>17252.655240000004</v>
      </c>
      <c r="G40" s="950" t="s">
        <v>313</v>
      </c>
      <c r="H40" s="299"/>
      <c r="I40" s="299"/>
    </row>
    <row r="41" spans="1:16">
      <c r="A41" s="442"/>
      <c r="B41" s="482" t="s">
        <v>15</v>
      </c>
      <c r="C41" s="481" cm="1">
        <f t="array" ref="C41">IF(C$34&lt;1,_xlfn.XLOOKUP($B41,'Inflow Quantiles - Seasonal'!$A$26:$A$29,'Inflow Quantiles - Seasonal'!$B$26:$B$29)*C$34,IF($C$34&gt;100,_xlfn.XLOOKUP($B41,'Inflow Quantiles - Seasonal'!$A$26:$A$29,'Inflow Quantiles - Seasonal'!$CW$26:$CW$29)*C$34/100,_xlfn.XLOOKUP(C$34,'Inflow Quantiles - Seasonal'!$B$25:$CW$25,_xlfn.XLOOKUP(ModelGW!$B41,'Inflow Quantiles - Seasonal'!$A$26:$A$29,'Inflow Quantiles - Seasonal'!$B$26:$CW$29))))*1000</f>
        <v>5679.0415187999997</v>
      </c>
      <c r="D41" s="481" cm="1">
        <f t="array" ref="D41">IF(D$34&lt;1,_xlfn.XLOOKUP($B41,'Inflow Quantiles - Seasonal'!$A$26:$A$29,'Inflow Quantiles - Seasonal'!$B$26:$B$29)*D$34,IF($C$34&gt;100,_xlfn.XLOOKUP($B41,'Inflow Quantiles - Seasonal'!$A$26:$A$29,'Inflow Quantiles - Seasonal'!$CW$26:$CW$29)*D$34/100,_xlfn.XLOOKUP(D$34,'Inflow Quantiles - Seasonal'!$B$25:$CW$25,_xlfn.XLOOKUP(ModelGW!$B41,'Inflow Quantiles - Seasonal'!$A$26:$A$29,'Inflow Quantiles - Seasonal'!$B$26:$CW$29))))*1000</f>
        <v>1937.8498662000002</v>
      </c>
      <c r="E41" s="481" cm="1">
        <f t="array" ref="E41">IF(E$34&lt;1,_xlfn.XLOOKUP($B41,'Inflow Quantiles - Seasonal'!$A$26:$A$29,'Inflow Quantiles - Seasonal'!$B$26:$B$29)*E$34,IF($C$34&gt;100,_xlfn.XLOOKUP($B41,'Inflow Quantiles - Seasonal'!$A$26:$A$29,'Inflow Quantiles - Seasonal'!$CW$26:$CW$29)*E$34/100,_xlfn.XLOOKUP(E$34,'Inflow Quantiles - Seasonal'!$B$25:$CW$25,_xlfn.XLOOKUP(ModelGW!$B41,'Inflow Quantiles - Seasonal'!$A$26:$A$29,'Inflow Quantiles - Seasonal'!$B$26:$CW$29))))*1000</f>
        <v>1091.11552908</v>
      </c>
      <c r="F41" s="481" cm="1">
        <f t="array" ref="F41">IF(F$34&lt;1,_xlfn.XLOOKUP($B41,'Inflow Quantiles - Seasonal'!$A$26:$A$29,'Inflow Quantiles - Seasonal'!$B$26:$B$29)*F$34,IF($C$34&gt;100,_xlfn.XLOOKUP($B41,'Inflow Quantiles - Seasonal'!$A$26:$A$29,'Inflow Quantiles - Seasonal'!$CW$26:$CW$29)*F$34/100,_xlfn.XLOOKUP(F$34,'Inflow Quantiles - Seasonal'!$B$25:$CW$25,_xlfn.XLOOKUP(ModelGW!$B41,'Inflow Quantiles - Seasonal'!$A$26:$A$29,'Inflow Quantiles - Seasonal'!$B$26:$CW$29))))*1000</f>
        <v>1091.11552908</v>
      </c>
      <c r="G41" s="950"/>
      <c r="H41" s="303"/>
    </row>
    <row r="42" spans="1:16">
      <c r="A42" s="410"/>
      <c r="B42" s="482" t="s">
        <v>316</v>
      </c>
      <c r="C42" s="469">
        <f>SUM(C40:C41)</f>
        <v>67997.077138799999</v>
      </c>
      <c r="D42" s="481">
        <f>SUM(D40:D41)</f>
        <v>21505.697266199997</v>
      </c>
      <c r="E42" s="481">
        <f>SUM(E40:E41)</f>
        <v>18343.770769080005</v>
      </c>
      <c r="F42" s="469">
        <f>SUM(F40:F41)</f>
        <v>18343.770769080005</v>
      </c>
      <c r="G42" s="950"/>
      <c r="H42" s="303"/>
    </row>
    <row r="43" spans="1:16">
      <c r="A43" s="411"/>
      <c r="B43" s="841" t="s">
        <v>817</v>
      </c>
      <c r="C43" s="487" t="s">
        <v>296</v>
      </c>
      <c r="D43" s="487" t="s">
        <v>297</v>
      </c>
      <c r="E43" s="486" t="s">
        <v>298</v>
      </c>
      <c r="F43" s="486" t="s">
        <v>299</v>
      </c>
      <c r="G43" s="305"/>
      <c r="H43" s="303"/>
    </row>
    <row r="44" spans="1:16" ht="18.5">
      <c r="A44" s="411"/>
      <c r="B44" s="494" t="s">
        <v>854</v>
      </c>
      <c r="C44" s="953">
        <v>20</v>
      </c>
      <c r="D44" s="953"/>
      <c r="E44" s="953"/>
      <c r="F44" s="953"/>
      <c r="G44" s="305"/>
      <c r="H44" s="1020"/>
      <c r="I44" s="310">
        <v>20</v>
      </c>
      <c r="J44" s="310">
        <v>30</v>
      </c>
      <c r="K44" s="310">
        <v>40</v>
      </c>
      <c r="L44" s="310">
        <v>50</v>
      </c>
      <c r="M44" s="310"/>
      <c r="N44" s="310"/>
      <c r="O44" s="310"/>
      <c r="P44" s="310"/>
    </row>
    <row r="45" spans="1:16" ht="36" customHeight="1">
      <c r="A45" s="411"/>
      <c r="B45" s="482" t="s">
        <v>863</v>
      </c>
      <c r="C45" s="867">
        <f>C22*(C44/100)</f>
        <v>4093722.2</v>
      </c>
      <c r="D45" s="868">
        <f>C133</f>
        <v>3868246.6572815794</v>
      </c>
      <c r="E45" s="868">
        <f>D133</f>
        <v>3846787.9294205378</v>
      </c>
      <c r="F45" s="867">
        <f>E133</f>
        <v>3854657.0492428709</v>
      </c>
      <c r="G45" s="846" t="s">
        <v>862</v>
      </c>
      <c r="H45" s="1020"/>
      <c r="I45" s="310"/>
      <c r="J45" s="310"/>
      <c r="K45" s="310"/>
      <c r="L45" s="310"/>
      <c r="M45" s="310"/>
      <c r="N45" s="310"/>
      <c r="O45" s="310"/>
      <c r="P45" s="310"/>
    </row>
    <row r="46" spans="1:16" ht="18.5">
      <c r="A46" s="411"/>
      <c r="B46" s="494" t="s">
        <v>856</v>
      </c>
      <c r="C46" s="954">
        <v>30</v>
      </c>
      <c r="D46" s="955"/>
      <c r="E46" s="955"/>
      <c r="F46" s="956"/>
      <c r="G46" s="305"/>
      <c r="H46" s="1020"/>
      <c r="I46" s="310">
        <v>5</v>
      </c>
      <c r="J46" s="310">
        <v>10</v>
      </c>
      <c r="K46" s="310">
        <v>15</v>
      </c>
      <c r="L46" s="310">
        <v>20</v>
      </c>
      <c r="M46" s="310">
        <v>25</v>
      </c>
      <c r="N46" s="310">
        <v>30</v>
      </c>
      <c r="O46" s="310">
        <v>35</v>
      </c>
      <c r="P46" s="310">
        <v>40</v>
      </c>
    </row>
    <row r="47" spans="1:16" ht="18.5">
      <c r="A47" s="411"/>
      <c r="B47" s="494" t="s">
        <v>857</v>
      </c>
      <c r="C47" s="954">
        <v>5</v>
      </c>
      <c r="D47" s="955"/>
      <c r="E47" s="955"/>
      <c r="F47" s="956"/>
      <c r="G47" s="305"/>
      <c r="H47" s="303"/>
    </row>
    <row r="48" spans="1:16">
      <c r="A48" s="411"/>
      <c r="B48" s="841" t="s">
        <v>832</v>
      </c>
      <c r="C48" s="487" t="s">
        <v>296</v>
      </c>
      <c r="D48" s="487" t="s">
        <v>297</v>
      </c>
      <c r="E48" s="486" t="s">
        <v>298</v>
      </c>
      <c r="F48" s="486" t="s">
        <v>299</v>
      </c>
      <c r="G48" s="305"/>
      <c r="H48" s="303"/>
    </row>
    <row r="49" spans="1:10">
      <c r="A49" s="411"/>
      <c r="B49" s="482" t="s">
        <v>833</v>
      </c>
      <c r="C49" s="469">
        <f>C42+C38</f>
        <v>95517.815723825639</v>
      </c>
      <c r="D49" s="469">
        <f>D42+D38</f>
        <v>37926.338865140628</v>
      </c>
      <c r="E49" s="469">
        <f>E42+E38</f>
        <v>29683.505021737183</v>
      </c>
      <c r="F49" s="469">
        <f>F42+F38</f>
        <v>29683.505021737183</v>
      </c>
      <c r="G49" s="305"/>
      <c r="H49" s="303"/>
    </row>
    <row r="50" spans="1:10">
      <c r="A50" s="411"/>
      <c r="B50" s="482" t="s">
        <v>834</v>
      </c>
      <c r="C50" s="469">
        <f>C45</f>
        <v>4093722.2</v>
      </c>
      <c r="D50" s="469">
        <f>D45</f>
        <v>3868246.6572815794</v>
      </c>
      <c r="E50" s="469">
        <f>E45</f>
        <v>3846787.9294205378</v>
      </c>
      <c r="F50" s="469">
        <f>F45</f>
        <v>3854657.0492428709</v>
      </c>
      <c r="G50" s="305"/>
      <c r="H50" s="303"/>
    </row>
    <row r="51" spans="1:10">
      <c r="B51" s="483"/>
      <c r="C51" s="484"/>
      <c r="D51" s="484"/>
      <c r="E51" s="484"/>
      <c r="F51" s="484"/>
      <c r="G51" s="305"/>
      <c r="H51" s="303"/>
    </row>
    <row r="52" spans="1:10">
      <c r="A52" s="485" t="s">
        <v>317</v>
      </c>
      <c r="B52" s="486" t="s">
        <v>318</v>
      </c>
      <c r="C52" s="487" t="s">
        <v>296</v>
      </c>
      <c r="D52" s="487" t="s">
        <v>297</v>
      </c>
      <c r="E52" s="486" t="s">
        <v>298</v>
      </c>
      <c r="F52" s="486" t="s">
        <v>299</v>
      </c>
    </row>
    <row r="53" spans="1:10">
      <c r="A53" s="411"/>
      <c r="B53" s="488" t="s">
        <v>269</v>
      </c>
      <c r="C53" s="620">
        <f>C40+C41</f>
        <v>67997.077138799999</v>
      </c>
      <c r="D53" s="620">
        <f>D40+D41</f>
        <v>21505.697266199997</v>
      </c>
      <c r="E53" s="620">
        <f>E40+E41</f>
        <v>18343.770769080005</v>
      </c>
      <c r="F53" s="620">
        <f>F40+F41</f>
        <v>18343.770769080005</v>
      </c>
      <c r="G53" s="383"/>
    </row>
    <row r="54" spans="1:10" ht="15.75" customHeight="1">
      <c r="A54" s="411"/>
      <c r="B54" s="489" t="s">
        <v>273</v>
      </c>
      <c r="C54" s="620">
        <f>C45</f>
        <v>4093722.2</v>
      </c>
      <c r="D54" s="620">
        <f>D45</f>
        <v>3868246.6572815794</v>
      </c>
      <c r="E54" s="620">
        <f>E45</f>
        <v>3846787.9294205378</v>
      </c>
      <c r="F54" s="620">
        <f>F45</f>
        <v>3854657.0492428709</v>
      </c>
      <c r="G54" s="383"/>
    </row>
    <row r="55" spans="1:10">
      <c r="A55" s="411"/>
      <c r="B55" s="488" t="s">
        <v>275</v>
      </c>
      <c r="C55" s="620">
        <f>C45</f>
        <v>4093722.2</v>
      </c>
      <c r="D55" s="620">
        <f>D45</f>
        <v>3868246.6572815794</v>
      </c>
      <c r="E55" s="620">
        <f>E45</f>
        <v>3846787.9294205378</v>
      </c>
      <c r="F55" s="620">
        <f>F45</f>
        <v>3854657.0492428709</v>
      </c>
      <c r="G55" s="383"/>
    </row>
    <row r="56" spans="1:10" ht="15.75" customHeight="1">
      <c r="A56" s="301"/>
      <c r="B56" s="304"/>
      <c r="C56" s="305"/>
      <c r="D56" s="305"/>
      <c r="E56" s="305"/>
      <c r="F56" s="305"/>
    </row>
    <row r="57" spans="1:10" s="310" customFormat="1" ht="16" thickBot="1">
      <c r="A57" s="284">
        <v>4</v>
      </c>
      <c r="B57" s="350" t="s">
        <v>319</v>
      </c>
      <c r="C57" s="350"/>
      <c r="D57" s="307"/>
      <c r="E57" s="308"/>
      <c r="F57" s="308"/>
      <c r="G57" s="377"/>
      <c r="H57" s="366"/>
    </row>
    <row r="58" spans="1:10">
      <c r="A58" s="351" t="s">
        <v>320</v>
      </c>
      <c r="B58" s="492" t="s">
        <v>269</v>
      </c>
      <c r="C58" s="353" t="s">
        <v>296</v>
      </c>
      <c r="D58" s="354" t="s">
        <v>297</v>
      </c>
      <c r="E58" s="354" t="s">
        <v>298</v>
      </c>
      <c r="F58" s="355" t="s">
        <v>299</v>
      </c>
      <c r="G58" s="277"/>
    </row>
    <row r="59" spans="1:10" s="278" customFormat="1" ht="31">
      <c r="A59" s="951" t="s">
        <v>321</v>
      </c>
      <c r="B59" s="493" t="s">
        <v>322</v>
      </c>
      <c r="C59" s="426">
        <f>C53</f>
        <v>67997.077138799999</v>
      </c>
      <c r="D59" s="426" cm="1">
        <f t="array" ref="D59">IF(_xlfn.XLOOKUP($B58,$B$53:$B$55,D$53:D$55)&lt;=_xlfn.XLOOKUP(ModelGW!$B58,'Ag Water Use - Tiers'!$A$2:$A$6,'Ag Water Use - Tiers'!$C$2:$C$6),_xlfn.XLOOKUP($B58,$B$53:$B$55,D$53:D$55),_xlfn.XLOOKUP($B58,'Ag Water Use - Tiers'!$A$2:$A$6,'Ag Water Use - Tiers'!$C$2:$C$6))-_xlfn.XLOOKUP($B58,'Non Ag Water Use - Tiers'!$A$2:$A$7,'Non Ag Water Use - Tiers'!$C2:$C$7)</f>
        <v>17984.351112353845</v>
      </c>
      <c r="E59" s="426" cm="1">
        <f t="array" ref="E59">IF(_xlfn.XLOOKUP($B58,$B$53:$B$55,E$53:E$55)&lt;=_xlfn.XLOOKUP(ModelGW!$B58,'Ag Water Use - Tiers'!$A$2:$A$6,'Ag Water Use - Tiers'!$C$2:$C$6),_xlfn.XLOOKUP($B58,$B$53:$B$55,E$53:E$55),_xlfn.XLOOKUP($B58,'Ag Water Use - Tiers'!$A$2:$A$6,'Ag Water Use - Tiers'!$C$2:$C$6))-_xlfn.XLOOKUP($B58,'Non Ag Water Use - Tiers'!$A$2:$A$7,'Non Ag Water Use - Tiers'!$C2:$C$7)</f>
        <v>14822.424615233851</v>
      </c>
      <c r="F59" s="426" cm="1">
        <f t="array" ref="F59">IF(_xlfn.XLOOKUP($B58,$B$53:$B$55,F$53:F$55)&lt;=_xlfn.XLOOKUP(ModelGW!$B58,'Ag Water Use - Tiers'!$A$2:$A$6,'Ag Water Use - Tiers'!$C$2:$C$6),_xlfn.XLOOKUP($B58,$B$53:$B$55,F$53:F$55),_xlfn.XLOOKUP($B58,'Ag Water Use - Tiers'!$A$2:$A$6,'Ag Water Use - Tiers'!$C$2:$C$6))-_xlfn.XLOOKUP($B58,'Non Ag Water Use - Tiers'!$A$2:$A$7,'Non Ag Water Use - Tiers'!$C2:$C$7)</f>
        <v>14822.424615233851</v>
      </c>
      <c r="G59" s="646" t="s">
        <v>864</v>
      </c>
    </row>
    <row r="60" spans="1:10" s="278" customFormat="1">
      <c r="A60" s="951"/>
      <c r="B60" s="624" t="s">
        <v>324</v>
      </c>
      <c r="C60" s="632" t="s">
        <v>339</v>
      </c>
      <c r="D60" s="632" t="s">
        <v>326</v>
      </c>
      <c r="E60" s="632" t="s">
        <v>327</v>
      </c>
      <c r="F60" s="632" t="s">
        <v>326</v>
      </c>
    </row>
    <row r="61" spans="1:10" s="278" customFormat="1">
      <c r="A61" s="951"/>
      <c r="B61" s="494" t="s">
        <v>328</v>
      </c>
      <c r="C61" s="633">
        <v>20</v>
      </c>
      <c r="D61" s="633">
        <v>10</v>
      </c>
      <c r="E61" s="667">
        <v>10</v>
      </c>
      <c r="F61" s="634">
        <v>10</v>
      </c>
    </row>
    <row r="62" spans="1:10" s="278" customFormat="1" ht="38.5" customHeight="1">
      <c r="A62" s="951"/>
      <c r="B62" s="447" t="s">
        <v>329</v>
      </c>
      <c r="C62" s="426">
        <f>((C61/100)*_xlfn.XLOOKUP($B58,'Ag Water Use - Tiers'!$A$2:$A$6,'Ag Water Use - Tiers'!$D$2:$D$6)*_xlfn.XLOOKUP(C60,'Crop Water Requirements'!$A$4:$A$9,'Crop Water Requirements'!$C$4:$C$9))/'Crop Water Requirements'!$F$3</f>
        <v>12234.337955880823</v>
      </c>
      <c r="D62" s="426">
        <f>((D61/100)*_xlfn.XLOOKUP($B58,'Ag Water Use - Tiers'!$A$2:$A$6,'Ag Water Use - Tiers'!$D$2:$D$6)*_xlfn.XLOOKUP(D60,'Crop Water Requirements'!$A$4:$A$9,'Crop Water Requirements'!$C$4:$C$9))/'Crop Water Requirements'!$F$3</f>
        <v>5755.0115034660057</v>
      </c>
      <c r="E62" s="426">
        <f>((E61/100)*_xlfn.XLOOKUP($B58,'Ag Water Use - Tiers'!$A$2:$A$6,'Ag Water Use - Tiers'!$D$2:$D$6)*_xlfn.XLOOKUP(E60,'Crop Water Requirements'!$A$4:$A$9,'Crop Water Requirements'!$C$4:$C$9))/'Crop Water Requirements'!$F$3</f>
        <v>5761.5961848200859</v>
      </c>
      <c r="F62" s="426">
        <f>((F61/100)*_xlfn.XLOOKUP($B58,'Ag Water Use - Tiers'!$A$2:$A$6,'Ag Water Use - Tiers'!$D$2:$D$6)*_xlfn.XLOOKUP(F60,'Crop Water Requirements'!$A$4:$A$9,'Crop Water Requirements'!$C$4:$C$9))/'Crop Water Requirements'!$F$3</f>
        <v>5755.0115034660057</v>
      </c>
      <c r="G62" s="869" t="s">
        <v>870</v>
      </c>
    </row>
    <row r="63" spans="1:10" ht="21.5" customHeight="1">
      <c r="A63" s="951"/>
      <c r="B63" s="493" t="s">
        <v>838</v>
      </c>
      <c r="C63" s="851">
        <f>C59-C62</f>
        <v>55762.739182919177</v>
      </c>
      <c r="D63" s="851">
        <f>D59-D62</f>
        <v>12229.33960888784</v>
      </c>
      <c r="E63" s="851">
        <f>E59-E62</f>
        <v>9060.8284304137651</v>
      </c>
      <c r="F63" s="851">
        <f>F59-F62</f>
        <v>9067.4131117678444</v>
      </c>
      <c r="G63" s="443"/>
      <c r="H63" s="311"/>
      <c r="I63" s="311"/>
      <c r="J63" s="311"/>
    </row>
    <row r="64" spans="1:10" ht="21.5" customHeight="1">
      <c r="A64" s="951"/>
      <c r="B64" s="494" t="s">
        <v>858</v>
      </c>
      <c r="C64" s="852">
        <v>10000</v>
      </c>
      <c r="D64" s="852">
        <v>0</v>
      </c>
      <c r="E64" s="852">
        <v>8000</v>
      </c>
      <c r="F64" s="852">
        <v>0</v>
      </c>
      <c r="G64" s="443"/>
      <c r="H64" s="311"/>
      <c r="I64" s="311"/>
      <c r="J64" s="311"/>
    </row>
    <row r="65" spans="1:10" ht="21.5" customHeight="1">
      <c r="A65" s="951"/>
      <c r="B65" s="494" t="s">
        <v>859</v>
      </c>
      <c r="C65" s="852">
        <v>10000</v>
      </c>
      <c r="D65" s="852">
        <v>0</v>
      </c>
      <c r="E65" s="852">
        <v>1000</v>
      </c>
      <c r="F65" s="852">
        <v>0</v>
      </c>
      <c r="G65" s="443"/>
      <c r="H65" s="311"/>
      <c r="I65" s="311"/>
      <c r="J65" s="311"/>
    </row>
    <row r="66" spans="1:10">
      <c r="A66" s="951"/>
      <c r="B66" s="858" t="s">
        <v>332</v>
      </c>
      <c r="C66" s="635">
        <v>100</v>
      </c>
      <c r="D66" s="457">
        <v>100</v>
      </c>
      <c r="E66" s="457">
        <v>100</v>
      </c>
      <c r="F66" s="457">
        <v>100</v>
      </c>
      <c r="G66" s="443"/>
      <c r="H66" s="445"/>
      <c r="I66" s="311"/>
      <c r="J66" s="311"/>
    </row>
    <row r="67" spans="1:10">
      <c r="A67" s="951"/>
      <c r="B67" s="498" t="s">
        <v>333</v>
      </c>
      <c r="C67" s="496">
        <f>C59-C64-C65-C62</f>
        <v>35762.739182919177</v>
      </c>
      <c r="D67" s="496">
        <f>D59-D64-D65-D62</f>
        <v>12229.33960888784</v>
      </c>
      <c r="E67" s="496">
        <f>E59-E64-E65-E62</f>
        <v>60.828430413765091</v>
      </c>
      <c r="F67" s="496">
        <f>F59-F64-F65-F62</f>
        <v>9067.4131117678444</v>
      </c>
      <c r="G67" s="277"/>
    </row>
    <row r="68" spans="1:10">
      <c r="A68" s="951"/>
      <c r="B68" s="499" t="s">
        <v>334</v>
      </c>
      <c r="C68" s="426">
        <f>(C64*C66)+(C65*C66)</f>
        <v>2000000</v>
      </c>
      <c r="D68" s="426">
        <f>(D64*D66)+(D65*D66)</f>
        <v>0</v>
      </c>
      <c r="E68" s="426">
        <f>(E64*E66)+(E65*E66)</f>
        <v>900000</v>
      </c>
      <c r="F68" s="426">
        <f>(F64*F66)+(F65*F66)</f>
        <v>0</v>
      </c>
      <c r="G68" s="277"/>
    </row>
    <row r="69" spans="1:10">
      <c r="A69" s="951"/>
      <c r="B69" s="500" t="s">
        <v>335</v>
      </c>
      <c r="C69" s="426">
        <f>_xlfn.XLOOKUP(C60,'Crop &amp; Costs'!$B$11:$B$14,'Crop &amp; Costs'!$E$11:$E$14)*(0.01*C61*_xlfn.XLOOKUP($B58,'Ag Water Use - Tiers'!$A$2:$A$6,'Ag Water Use - Tiers'!$D$2:$D$6))</f>
        <v>658204.74815384659</v>
      </c>
      <c r="D69" s="426">
        <f>_xlfn.XLOOKUP(D60,'Crop &amp; Costs'!$B$11:$B$14,'Crop &amp; Costs'!$E$11:$E$14)*(0.01*D61*_xlfn.XLOOKUP($B58,'Ag Water Use - Tiers'!$A$2:$A$6,'Ag Water Use - Tiers'!$D$2:$D$6))</f>
        <v>113388.21291725928</v>
      </c>
      <c r="E69" s="426">
        <f>_xlfn.XLOOKUP(E60,'Crop &amp; Costs'!$B$11:$B$14,'Crop &amp; Costs'!$E$11:$E$14)*(0.01*E61*_xlfn.XLOOKUP($B58,'Ag Water Use - Tiers'!$A$2:$A$6,'Ag Water Use - Tiers'!$D$2:$D$6))</f>
        <v>60870.111373387219</v>
      </c>
      <c r="F69" s="426">
        <f>_xlfn.XLOOKUP(F60,'Crop &amp; Costs'!$B$11:$B$14,'Crop &amp; Costs'!$E$11:$E$14)*(0.01*F61*_xlfn.XLOOKUP($B58,'Ag Water Use - Tiers'!$A$2:$A$6,'Ag Water Use - Tiers'!$D$2:$D$6))</f>
        <v>113388.21291725928</v>
      </c>
      <c r="G69" s="432" t="s">
        <v>336</v>
      </c>
    </row>
    <row r="70" spans="1:10" ht="16" thickBot="1">
      <c r="A70" s="952"/>
      <c r="B70" s="501" t="s">
        <v>337</v>
      </c>
      <c r="C70" s="428">
        <f>C69+C68</f>
        <v>2658204.7481538467</v>
      </c>
      <c r="D70" s="428">
        <f>D69+D68</f>
        <v>113388.21291725928</v>
      </c>
      <c r="E70" s="428">
        <f>E69+E68</f>
        <v>960870.11137338728</v>
      </c>
      <c r="F70" s="428">
        <f>F69+F68</f>
        <v>113388.21291725928</v>
      </c>
      <c r="G70" s="277"/>
    </row>
    <row r="71" spans="1:10" ht="16" thickBot="1">
      <c r="A71" s="349"/>
      <c r="G71" s="343"/>
    </row>
    <row r="72" spans="1:10">
      <c r="A72" s="351" t="s">
        <v>320</v>
      </c>
      <c r="B72" s="351" t="s">
        <v>273</v>
      </c>
      <c r="C72" s="353" t="s">
        <v>296</v>
      </c>
      <c r="D72" s="354" t="s">
        <v>297</v>
      </c>
      <c r="E72" s="354" t="s">
        <v>298</v>
      </c>
      <c r="F72" s="355" t="s">
        <v>299</v>
      </c>
      <c r="G72" s="277"/>
    </row>
    <row r="73" spans="1:10" s="278" customFormat="1">
      <c r="A73" s="951" t="s">
        <v>837</v>
      </c>
      <c r="B73" s="446" t="s">
        <v>322</v>
      </c>
      <c r="C73" s="426">
        <f>C54</f>
        <v>4093722.2</v>
      </c>
      <c r="D73" s="426">
        <f>D54</f>
        <v>3868246.6572815794</v>
      </c>
      <c r="E73" s="426">
        <f>E54</f>
        <v>3846787.9294205378</v>
      </c>
      <c r="F73" s="426">
        <f>F54</f>
        <v>3854657.0492428709</v>
      </c>
      <c r="G73" s="382"/>
    </row>
    <row r="74" spans="1:10" s="278" customFormat="1">
      <c r="A74" s="951"/>
      <c r="B74" s="356" t="s">
        <v>324</v>
      </c>
      <c r="C74" s="700" t="s">
        <v>326</v>
      </c>
      <c r="D74" s="700" t="s">
        <v>325</v>
      </c>
      <c r="E74" s="700" t="s">
        <v>339</v>
      </c>
      <c r="F74" s="701" t="s">
        <v>339</v>
      </c>
    </row>
    <row r="75" spans="1:10" s="278" customFormat="1" ht="31">
      <c r="A75" s="951"/>
      <c r="B75" s="279" t="s">
        <v>328</v>
      </c>
      <c r="C75" s="703">
        <v>50</v>
      </c>
      <c r="D75" s="457">
        <v>25</v>
      </c>
      <c r="E75" s="457">
        <v>10</v>
      </c>
      <c r="F75" s="457">
        <v>10</v>
      </c>
      <c r="G75" s="646" t="s">
        <v>867</v>
      </c>
    </row>
    <row r="76" spans="1:10" s="278" customFormat="1" ht="32" customHeight="1">
      <c r="A76" s="951"/>
      <c r="B76" s="447" t="s">
        <v>329</v>
      </c>
      <c r="C76" s="702">
        <f>((C75/100)*_xlfn.XLOOKUP($B72,'Ag Water Use - Tiers'!$A$2:$A$6,'Ag Water Use - Tiers'!$D$2:$D$6)*_xlfn.XLOOKUP(C74,'Crop Water Requirements'!$A$4:$A$9,'Crop Water Requirements'!$C$4:$C$9))/'Crop Water Requirements'!$F$3</f>
        <v>59253.67049666668</v>
      </c>
      <c r="D76" s="702">
        <f>((D75/100)*_xlfn.XLOOKUP($B72,'Ag Water Use - Tiers'!$A$2:$A$6,'Ag Water Use - Tiers'!$D$2:$D$6)*_xlfn.XLOOKUP(D74,'Crop Water Requirements'!$A$4:$A$9,'Crop Water Requirements'!$C$4:$C$9))/'Crop Water Requirements'!$F$3</f>
        <v>40923.337361041682</v>
      </c>
      <c r="E76" s="702">
        <f>((E75/100)*_xlfn.XLOOKUP($B72,'Ag Water Use - Tiers'!$A$2:$A$6,'Ag Water Use - Tiers'!$D$2:$D$6)*_xlfn.XLOOKUP(E74,'Crop Water Requirements'!$A$4:$A$9,'Crop Water Requirements'!$C$4:$C$9))/'Crop Water Requirements'!$F$3</f>
        <v>12596.489677666668</v>
      </c>
      <c r="F76" s="702">
        <f>((F75/100)*_xlfn.XLOOKUP($B72,'Ag Water Use - Tiers'!$A$2:$A$6,'Ag Water Use - Tiers'!$D$2:$D$6)*_xlfn.XLOOKUP(F74,'Crop Water Requirements'!$A$4:$A$9,'Crop Water Requirements'!$C$4:$C$9))/'Crop Water Requirements'!$F$3</f>
        <v>12596.489677666668</v>
      </c>
      <c r="G76" s="871"/>
    </row>
    <row r="77" spans="1:10">
      <c r="A77" s="951"/>
      <c r="B77" s="859" t="s">
        <v>838</v>
      </c>
      <c r="C77" s="851">
        <f>C73-C76-C94</f>
        <v>4027933.1390033332</v>
      </c>
      <c r="D77" s="851">
        <f>D73-D76-D94</f>
        <v>3820787.9294205378</v>
      </c>
      <c r="E77" s="851">
        <f>E73-E76-E94</f>
        <v>3827656.0492428709</v>
      </c>
      <c r="F77" s="851">
        <f>F73-F76-F94</f>
        <v>3835525.169065204</v>
      </c>
      <c r="G77" s="311"/>
      <c r="H77" s="311"/>
      <c r="I77" s="311"/>
      <c r="J77" s="311"/>
    </row>
    <row r="78" spans="1:10">
      <c r="A78" s="951"/>
      <c r="B78" s="494" t="s">
        <v>859</v>
      </c>
      <c r="C78" s="852">
        <v>25000</v>
      </c>
      <c r="D78" s="852">
        <v>25000</v>
      </c>
      <c r="E78" s="852">
        <v>25001</v>
      </c>
      <c r="F78" s="852">
        <v>25002</v>
      </c>
      <c r="G78" s="870" t="s">
        <v>866</v>
      </c>
      <c r="H78" s="311"/>
      <c r="I78" s="311"/>
      <c r="J78" s="311"/>
    </row>
    <row r="79" spans="1:10">
      <c r="A79" s="951"/>
      <c r="B79" s="860" t="s">
        <v>332</v>
      </c>
      <c r="C79" s="363">
        <v>100</v>
      </c>
      <c r="D79" s="449">
        <v>300</v>
      </c>
      <c r="E79" s="449">
        <v>100</v>
      </c>
      <c r="F79" s="450">
        <v>100</v>
      </c>
      <c r="G79" s="311"/>
      <c r="H79" s="311"/>
      <c r="I79" s="311"/>
      <c r="J79" s="311"/>
    </row>
    <row r="80" spans="1:10">
      <c r="A80" s="951"/>
      <c r="B80" s="451" t="s">
        <v>333</v>
      </c>
      <c r="C80" s="427">
        <f>C73-C76-C78</f>
        <v>4009468.5295033334</v>
      </c>
      <c r="D80" s="427">
        <f>D73-D76-D78</f>
        <v>3802323.319920538</v>
      </c>
      <c r="E80" s="427">
        <f>E73-E76-E78</f>
        <v>3809190.4397428711</v>
      </c>
      <c r="F80" s="427">
        <f>F73-F76-F78</f>
        <v>3817058.5595652042</v>
      </c>
      <c r="G80" s="277"/>
    </row>
    <row r="81" spans="1:10">
      <c r="A81" s="951"/>
      <c r="B81" s="446" t="s">
        <v>334</v>
      </c>
      <c r="C81" s="426">
        <f>C78*C79</f>
        <v>2500000</v>
      </c>
      <c r="D81" s="426">
        <f>D78*D79</f>
        <v>7500000</v>
      </c>
      <c r="E81" s="426">
        <f>E78*E79</f>
        <v>2500100</v>
      </c>
      <c r="F81" s="426">
        <f>F78*F79</f>
        <v>2500200</v>
      </c>
      <c r="G81" s="277"/>
      <c r="H81" s="361"/>
    </row>
    <row r="82" spans="1:10">
      <c r="A82" s="951"/>
      <c r="B82" s="446" t="s">
        <v>335</v>
      </c>
      <c r="C82" s="426">
        <f>_xlfn.XLOOKUP(C74,'Crop &amp; Costs'!$B$11:$B$14,'Crop &amp; Costs'!$E$11:$E$14)*(0.01*C75*_xlfn.XLOOKUP($B72,'Ag Water Use - Tiers'!$A$2:$A$6,'Ag Water Use - Tiers'!$D$2:$D$6))</f>
        <v>1167446.4599000004</v>
      </c>
      <c r="D82" s="426">
        <f>_xlfn.XLOOKUP(D74,'Crop &amp; Costs'!$B$11:$B$14,'Crop &amp; Costs'!$E$11:$E$14)*(0.01*D75*_xlfn.XLOOKUP($B72,'Ag Water Use - Tiers'!$A$2:$A$6,'Ag Water Use - Tiers'!$D$2:$D$6))</f>
        <v>972255.10666549974</v>
      </c>
      <c r="E82" s="426">
        <f>_xlfn.XLOOKUP(E74,'Crop &amp; Costs'!$B$11:$B$14,'Crop &amp; Costs'!$E$11:$E$14)*(0.01*E75*_xlfn.XLOOKUP($B72,'Ag Water Use - Tiers'!$A$2:$A$6,'Ag Water Use - Tiers'!$D$2:$D$6))</f>
        <v>677688.43282000022</v>
      </c>
      <c r="F82" s="426">
        <f>_xlfn.XLOOKUP(F74,'Crop &amp; Costs'!$B$11:$B$14,'Crop &amp; Costs'!$E$11:$E$14)*(0.01*F75*_xlfn.XLOOKUP($B72,'Ag Water Use - Tiers'!$A$2:$A$6,'Ag Water Use - Tiers'!$D$2:$D$6))</f>
        <v>677688.43282000022</v>
      </c>
      <c r="G82" s="432" t="s">
        <v>336</v>
      </c>
      <c r="H82" s="362"/>
    </row>
    <row r="83" spans="1:10" ht="16" thickBot="1">
      <c r="A83" s="952"/>
      <c r="B83" s="452" t="s">
        <v>337</v>
      </c>
      <c r="C83" s="428">
        <f>C82+C81</f>
        <v>3667446.4599000001</v>
      </c>
      <c r="D83" s="428">
        <f>D82+D81</f>
        <v>8472255.1066654995</v>
      </c>
      <c r="E83" s="428">
        <f>E82+E81</f>
        <v>3177788.4328200002</v>
      </c>
      <c r="F83" s="428">
        <f>F82+F81</f>
        <v>3177888.4328200002</v>
      </c>
      <c r="G83" s="277"/>
      <c r="H83" s="362"/>
    </row>
    <row r="84" spans="1:10">
      <c r="C84" s="312"/>
      <c r="D84" s="299"/>
      <c r="F84" s="313"/>
      <c r="G84" s="360"/>
      <c r="H84" s="361"/>
    </row>
    <row r="85" spans="1:10" hidden="1">
      <c r="A85" s="351" t="s">
        <v>320</v>
      </c>
      <c r="B85" s="352" t="s">
        <v>277</v>
      </c>
      <c r="C85" s="502" t="s">
        <v>296</v>
      </c>
      <c r="D85" s="503" t="s">
        <v>297</v>
      </c>
      <c r="E85" s="503" t="s">
        <v>298</v>
      </c>
      <c r="F85" s="504" t="s">
        <v>299</v>
      </c>
      <c r="G85" s="277"/>
    </row>
    <row r="86" spans="1:10" s="278" customFormat="1" hidden="1">
      <c r="A86" s="951" t="s">
        <v>341</v>
      </c>
      <c r="B86" s="506" t="s">
        <v>322</v>
      </c>
      <c r="C86" s="629" t="e" cm="1">
        <f t="array" ref="C86">IF(_xlfn.XLOOKUP($B85,$B$53:$B$55,C$53:C$55) &lt;= _xlfn.XLOOKUP(ModelGW!$B85,'Ag Water Use - Tiers'!$A$2:$A$6,'Ag Water Use - Tiers'!$C$2:$C$6),_xlfn.XLOOKUP($B85,$B$53:$B$55,C$53:C$55), _xlfn.XLOOKUP($B85,'Ag Water Use - Tiers'!$A$2:$A$6,'Ag Water Use - Tiers'!$C$2:C$6))</f>
        <v>#N/A</v>
      </c>
      <c r="D86" s="629" t="e" cm="1">
        <f t="array" ref="D86">IF(_xlfn.XLOOKUP($B85,$B$53:$B$55,D$53:D$55) &lt;= _xlfn.XLOOKUP(ModelGW!$B85,'Ag Water Use - Tiers'!$A$2:$A$6,'Ag Water Use - Tiers'!$C$2:$C$6),_xlfn.XLOOKUP($B85,$B$53:$B$55,D$53:D$55), _xlfn.XLOOKUP($B85,'Ag Water Use - Tiers'!$A$2:$A$6,'Ag Water Use - Tiers'!$C$2:D$6))</f>
        <v>#N/A</v>
      </c>
      <c r="E86" s="629" t="e" cm="1">
        <f t="array" ref="E86">IF(_xlfn.XLOOKUP($B85,$B$53:$B$55,E$53:E$55) &lt;= _xlfn.XLOOKUP(ModelGW!$B85,'Ag Water Use - Tiers'!$A$2:$A$6,'Ag Water Use - Tiers'!$C$2:$C$6),_xlfn.XLOOKUP($B85,$B$53:$B$55,E$53:E$55), _xlfn.XLOOKUP($B85,'Ag Water Use - Tiers'!$A$2:$A$6,'Ag Water Use - Tiers'!$C$2:E$6))</f>
        <v>#N/A</v>
      </c>
      <c r="F86" s="629" t="e" cm="1">
        <f t="array" ref="F86">IF(_xlfn.XLOOKUP($B85,$B$53:$B$55,F$53:F$55) &lt;= _xlfn.XLOOKUP(ModelGW!$B85,'Ag Water Use - Tiers'!$A$2:$A$6,'Ag Water Use - Tiers'!$C$2:$C$6),_xlfn.XLOOKUP($B85,$B$53:$B$55,F$53:F$55), _xlfn.XLOOKUP($B85,'Ag Water Use - Tiers'!$A$2:$A$6,'Ag Water Use - Tiers'!$C$2:F$6))</f>
        <v>#N/A</v>
      </c>
      <c r="G86" s="382"/>
    </row>
    <row r="87" spans="1:10" s="278" customFormat="1" ht="15.65" hidden="1" customHeight="1">
      <c r="A87" s="951"/>
      <c r="B87" s="356" t="s">
        <v>342</v>
      </c>
      <c r="C87" s="457"/>
      <c r="D87" s="457"/>
      <c r="E87" s="457"/>
      <c r="F87" s="457"/>
      <c r="G87" s="432" t="s">
        <v>343</v>
      </c>
      <c r="H87" s="278">
        <v>30</v>
      </c>
    </row>
    <row r="88" spans="1:10" s="278" customFormat="1" hidden="1">
      <c r="A88" s="951"/>
      <c r="B88" s="507" t="s">
        <v>344</v>
      </c>
      <c r="C88" s="617">
        <f>C87*1.983*92</f>
        <v>0</v>
      </c>
      <c r="D88" s="617">
        <f>D87*1.983*92</f>
        <v>0</v>
      </c>
      <c r="E88" s="617">
        <f>E87*1.983*92</f>
        <v>0</v>
      </c>
      <c r="F88" s="617">
        <f>F87*1.983*92</f>
        <v>0</v>
      </c>
      <c r="G88" s="432" t="s">
        <v>345</v>
      </c>
    </row>
    <row r="89" spans="1:10" ht="46.4" hidden="1" customHeight="1">
      <c r="A89" s="951"/>
      <c r="B89" s="344" t="s">
        <v>346</v>
      </c>
      <c r="C89" s="637">
        <f>C88</f>
        <v>0</v>
      </c>
      <c r="D89" s="637">
        <f>D88</f>
        <v>0</v>
      </c>
      <c r="E89" s="637">
        <v>0</v>
      </c>
      <c r="F89" s="637">
        <v>0</v>
      </c>
      <c r="G89" s="962"/>
      <c r="H89" s="314"/>
      <c r="I89" s="314"/>
      <c r="J89" s="314"/>
    </row>
    <row r="90" spans="1:10" ht="15.65" hidden="1" customHeight="1">
      <c r="A90" s="951"/>
      <c r="B90" s="280" t="s">
        <v>332</v>
      </c>
      <c r="C90" s="638"/>
      <c r="D90" s="457"/>
      <c r="E90" s="457"/>
      <c r="F90" s="636"/>
      <c r="G90" s="962"/>
      <c r="H90" s="314"/>
      <c r="I90" s="314"/>
      <c r="J90" s="314"/>
    </row>
    <row r="91" spans="1:10" ht="16" hidden="1" thickBot="1">
      <c r="A91" s="952"/>
      <c r="B91" s="508" t="s">
        <v>334</v>
      </c>
      <c r="C91" s="630">
        <f>-1*C89*C90</f>
        <v>0</v>
      </c>
      <c r="D91" s="630">
        <f>-1*D89*D90</f>
        <v>0</v>
      </c>
      <c r="E91" s="630">
        <f>-1*E89*E90</f>
        <v>0</v>
      </c>
      <c r="F91" s="630">
        <f>-1*F89*F90</f>
        <v>0</v>
      </c>
      <c r="G91" s="277"/>
    </row>
    <row r="92" spans="1:10">
      <c r="A92" s="259" t="s">
        <v>320</v>
      </c>
      <c r="B92" s="639" t="s">
        <v>275</v>
      </c>
      <c r="C92" s="509" t="s">
        <v>296</v>
      </c>
      <c r="D92" s="510" t="s">
        <v>297</v>
      </c>
      <c r="E92" s="510" t="s">
        <v>298</v>
      </c>
      <c r="F92" s="510" t="s">
        <v>299</v>
      </c>
      <c r="G92" s="277"/>
    </row>
    <row r="93" spans="1:10" s="278" customFormat="1" ht="15.75" customHeight="1">
      <c r="A93" s="963" t="s">
        <v>347</v>
      </c>
      <c r="B93" s="849" t="s">
        <v>322</v>
      </c>
      <c r="C93" s="850">
        <f>C55</f>
        <v>4093722.2</v>
      </c>
      <c r="D93" s="850">
        <f>D55</f>
        <v>3868246.6572815794</v>
      </c>
      <c r="E93" s="850">
        <f>E55</f>
        <v>3846787.9294205378</v>
      </c>
      <c r="F93" s="850">
        <f>F55</f>
        <v>3854657.0492428709</v>
      </c>
      <c r="G93" s="663"/>
    </row>
    <row r="94" spans="1:10" s="278" customFormat="1" ht="31">
      <c r="A94" s="963"/>
      <c r="B94" s="853" t="s">
        <v>350</v>
      </c>
      <c r="C94" s="854">
        <f>GW_Use!$F$2+GW_Use!$F$3</f>
        <v>6535.3904999999995</v>
      </c>
      <c r="D94" s="854">
        <f>GW_Use!$F$2+GW_Use!$F$3</f>
        <v>6535.3904999999995</v>
      </c>
      <c r="E94" s="854">
        <f>GW_Use!$F$2+GW_Use!$F$3</f>
        <v>6535.3904999999995</v>
      </c>
      <c r="F94" s="854">
        <f>GW_Use!$F$2+GW_Use!$F$3</f>
        <v>6535.3904999999995</v>
      </c>
      <c r="G94" s="646" t="s">
        <v>865</v>
      </c>
    </row>
    <row r="95" spans="1:10" s="278" customFormat="1">
      <c r="A95" s="963"/>
      <c r="B95" s="861" t="s">
        <v>838</v>
      </c>
      <c r="C95" s="472">
        <f>C93-C94-C76-C78</f>
        <v>4002933.1390033332</v>
      </c>
      <c r="D95" s="472">
        <f>D93-D94-D76-D78</f>
        <v>3795787.9294205378</v>
      </c>
      <c r="E95" s="472">
        <f>E93-E94-E76-E78</f>
        <v>3802655.0492428709</v>
      </c>
      <c r="F95" s="472">
        <f>F93-F94-F76-F78</f>
        <v>3810523.169065204</v>
      </c>
      <c r="G95" s="872"/>
    </row>
    <row r="96" spans="1:10">
      <c r="A96" s="963"/>
      <c r="B96" s="494" t="s">
        <v>859</v>
      </c>
      <c r="C96" s="855">
        <v>1000</v>
      </c>
      <c r="D96" s="855">
        <v>1000</v>
      </c>
      <c r="E96" s="855">
        <v>1000</v>
      </c>
      <c r="F96" s="855">
        <v>1000</v>
      </c>
      <c r="G96" s="870" t="s">
        <v>866</v>
      </c>
      <c r="H96" s="311"/>
      <c r="I96" s="311"/>
      <c r="J96" s="311"/>
    </row>
    <row r="97" spans="1:10" ht="15.65" customHeight="1">
      <c r="A97" s="963"/>
      <c r="B97" s="862" t="s">
        <v>814</v>
      </c>
      <c r="C97" s="638">
        <v>100</v>
      </c>
      <c r="D97" s="638">
        <v>50</v>
      </c>
      <c r="E97" s="638">
        <v>50</v>
      </c>
      <c r="F97" s="638">
        <v>50</v>
      </c>
      <c r="G97" s="311"/>
      <c r="H97" s="311"/>
      <c r="I97" s="311"/>
      <c r="J97" s="311"/>
    </row>
    <row r="98" spans="1:10" ht="15.65" customHeight="1">
      <c r="A98" s="963"/>
      <c r="B98" s="511" t="s">
        <v>352</v>
      </c>
      <c r="C98" s="664">
        <f>C97/ 325.851</f>
        <v>0.30688873135267347</v>
      </c>
      <c r="D98" s="664">
        <f>D97/ 325.851</f>
        <v>0.15344436567633674</v>
      </c>
      <c r="E98" s="664">
        <f>E97/ 325.851</f>
        <v>0.15344436567633674</v>
      </c>
      <c r="F98" s="664">
        <f>F97/ 325.851</f>
        <v>0.15344436567633674</v>
      </c>
      <c r="G98" s="873"/>
      <c r="H98" s="311"/>
      <c r="I98" s="311"/>
      <c r="J98" s="311"/>
    </row>
    <row r="99" spans="1:10" ht="15.65" customHeight="1">
      <c r="A99" s="963"/>
      <c r="B99" s="511" t="s">
        <v>353</v>
      </c>
      <c r="C99" s="625">
        <f>C98</f>
        <v>0.30688873135267347</v>
      </c>
      <c r="D99" s="625">
        <f>D98</f>
        <v>0.15344436567633674</v>
      </c>
      <c r="E99" s="625">
        <f>E98</f>
        <v>0.15344436567633674</v>
      </c>
      <c r="F99" s="625">
        <f>F98</f>
        <v>0.15344436567633674</v>
      </c>
      <c r="G99" s="359" t="s">
        <v>354</v>
      </c>
      <c r="H99" s="311"/>
      <c r="I99" s="311"/>
      <c r="J99" s="311"/>
    </row>
    <row r="100" spans="1:10" ht="15.65" customHeight="1">
      <c r="A100" s="963"/>
      <c r="B100" s="511" t="s">
        <v>355</v>
      </c>
      <c r="C100" s="698">
        <f>IF(C96&gt;0,C99*325.851, 0)</f>
        <v>100</v>
      </c>
      <c r="D100" s="698">
        <f>IF(D96&gt;0,D99*325.851, 0)</f>
        <v>50</v>
      </c>
      <c r="E100" s="698">
        <f>IF(E96&gt;0,E99*325.851, 0)</f>
        <v>50</v>
      </c>
      <c r="F100" s="698">
        <f>IF(F96&gt;0,F99*325.851, 0)</f>
        <v>50</v>
      </c>
      <c r="G100" s="359"/>
      <c r="H100" s="311"/>
      <c r="I100" s="311"/>
      <c r="J100" s="311"/>
    </row>
    <row r="101" spans="1:10">
      <c r="A101" s="963"/>
      <c r="B101" s="476" t="s">
        <v>333</v>
      </c>
      <c r="C101" s="620">
        <f>C93-C94-C96</f>
        <v>4086186.8095</v>
      </c>
      <c r="D101" s="620">
        <f>D93-D94-D96</f>
        <v>3860711.2667815792</v>
      </c>
      <c r="E101" s="620">
        <f>E93-E94-E96</f>
        <v>3839252.5389205376</v>
      </c>
      <c r="F101" s="620">
        <f>F93-F94-F96</f>
        <v>3847121.6587428707</v>
      </c>
      <c r="G101" s="277"/>
    </row>
    <row r="102" spans="1:10">
      <c r="A102" s="963"/>
      <c r="B102" s="506" t="s">
        <v>356</v>
      </c>
      <c r="C102" s="699">
        <f>IF(C96&gt;0, C96, -1*C96)*C97</f>
        <v>100000</v>
      </c>
      <c r="D102" s="699">
        <f>IF(D96&gt;0, D96, -1*D96)*D97</f>
        <v>50000</v>
      </c>
      <c r="E102" s="699">
        <f>IF(E96&gt;0, E96, -1*E96)*E97</f>
        <v>50000</v>
      </c>
      <c r="F102" s="699">
        <f>IF(F96&gt;0, F96, -1*F96)*F97</f>
        <v>50000</v>
      </c>
      <c r="G102" s="277"/>
    </row>
    <row r="103" spans="1:10">
      <c r="A103" s="963"/>
      <c r="B103" s="506" t="s">
        <v>357</v>
      </c>
      <c r="C103" s="412">
        <f>IF(C96&gt;0, C100*1*C96, 0)</f>
        <v>100000</v>
      </c>
      <c r="D103" s="412">
        <f>IF(D96&gt;0, D100*1*D96, 0)</f>
        <v>50000</v>
      </c>
      <c r="E103" s="412">
        <f>IF(E96&gt;0, E100*1*E96, 0)</f>
        <v>50000</v>
      </c>
      <c r="F103" s="412">
        <f>IF(F96&gt;0, F100*1*F96, 0)</f>
        <v>50000</v>
      </c>
      <c r="G103" s="277"/>
    </row>
    <row r="104" spans="1:10">
      <c r="A104" s="963"/>
      <c r="B104" s="506" t="s">
        <v>337</v>
      </c>
      <c r="C104" s="412">
        <f>C102-C103</f>
        <v>0</v>
      </c>
      <c r="D104" s="412">
        <f>D102-D103</f>
        <v>0</v>
      </c>
      <c r="E104" s="412">
        <f>E102-E103</f>
        <v>0</v>
      </c>
      <c r="F104" s="412">
        <f>F102-F103</f>
        <v>0</v>
      </c>
      <c r="G104" s="366"/>
    </row>
    <row r="105" spans="1:10">
      <c r="A105" s="349"/>
      <c r="C105" s="312"/>
      <c r="D105" s="299"/>
      <c r="F105" s="313"/>
      <c r="G105" s="309"/>
    </row>
    <row r="106" spans="1:10">
      <c r="B106" s="370" t="s">
        <v>358</v>
      </c>
      <c r="C106" s="371" t="s">
        <v>296</v>
      </c>
      <c r="D106" s="372" t="s">
        <v>297</v>
      </c>
      <c r="E106" s="372" t="s">
        <v>359</v>
      </c>
      <c r="F106" s="373" t="s">
        <v>360</v>
      </c>
    </row>
    <row r="107" spans="1:10" ht="15.75" customHeight="1">
      <c r="A107" s="315"/>
      <c r="B107" s="512" t="s">
        <v>839</v>
      </c>
      <c r="C107" s="626">
        <f t="shared" ref="C107:F108" si="1">C49</f>
        <v>95517.815723825639</v>
      </c>
      <c r="D107" s="626">
        <f t="shared" si="1"/>
        <v>37926.338865140628</v>
      </c>
      <c r="E107" s="626">
        <f t="shared" si="1"/>
        <v>29683.505021737183</v>
      </c>
      <c r="F107" s="626">
        <f t="shared" si="1"/>
        <v>29683.505021737183</v>
      </c>
      <c r="G107" s="433" t="s">
        <v>362</v>
      </c>
    </row>
    <row r="108" spans="1:10" ht="15.75" customHeight="1">
      <c r="A108" s="301"/>
      <c r="B108" s="512" t="s">
        <v>840</v>
      </c>
      <c r="C108" s="626">
        <f t="shared" si="1"/>
        <v>4093722.2</v>
      </c>
      <c r="D108" s="626">
        <f t="shared" si="1"/>
        <v>3868246.6572815794</v>
      </c>
      <c r="E108" s="626">
        <f t="shared" si="1"/>
        <v>3846787.9294205378</v>
      </c>
      <c r="F108" s="626">
        <f t="shared" si="1"/>
        <v>3854657.0492428709</v>
      </c>
    </row>
    <row r="109" spans="1:10" ht="14.15" customHeight="1">
      <c r="A109" s="301"/>
      <c r="B109" s="856" t="s">
        <v>841</v>
      </c>
      <c r="C109" s="375"/>
      <c r="D109" s="375"/>
      <c r="E109" s="375"/>
      <c r="F109" s="375"/>
    </row>
    <row r="110" spans="1:10" ht="15.75" customHeight="1">
      <c r="A110" s="301"/>
      <c r="B110" s="512" t="s">
        <v>269</v>
      </c>
      <c r="C110" s="626">
        <f>-C64</f>
        <v>-10000</v>
      </c>
      <c r="D110" s="626">
        <f>-D64</f>
        <v>0</v>
      </c>
      <c r="E110" s="626">
        <f>-E64</f>
        <v>-8000</v>
      </c>
      <c r="F110" s="626">
        <f>-F64</f>
        <v>0</v>
      </c>
    </row>
    <row r="111" spans="1:10" ht="15.75" customHeight="1">
      <c r="A111" s="301"/>
      <c r="B111" s="856" t="s">
        <v>842</v>
      </c>
      <c r="C111" s="375"/>
      <c r="D111" s="375"/>
      <c r="E111" s="375"/>
      <c r="F111" s="375"/>
    </row>
    <row r="112" spans="1:10" ht="15.75" customHeight="1">
      <c r="A112" s="301"/>
      <c r="B112" s="512" t="s">
        <v>269</v>
      </c>
      <c r="C112" s="626">
        <f>-C65</f>
        <v>-10000</v>
      </c>
      <c r="D112" s="626">
        <f>-D65</f>
        <v>0</v>
      </c>
      <c r="E112" s="626">
        <f>-E65</f>
        <v>-1000</v>
      </c>
      <c r="F112" s="626">
        <f>-F65</f>
        <v>0</v>
      </c>
    </row>
    <row r="113" spans="1:7" ht="15.75" customHeight="1">
      <c r="A113" s="301"/>
      <c r="B113" s="512" t="s">
        <v>273</v>
      </c>
      <c r="C113" s="626">
        <f>-C78</f>
        <v>-25000</v>
      </c>
      <c r="D113" s="626">
        <f>-D78</f>
        <v>-25000</v>
      </c>
      <c r="E113" s="626">
        <f>-E78</f>
        <v>-25001</v>
      </c>
      <c r="F113" s="626">
        <f>-F78</f>
        <v>-25002</v>
      </c>
    </row>
    <row r="114" spans="1:7" ht="15.75" customHeight="1">
      <c r="A114" s="301"/>
      <c r="B114" s="512" t="s">
        <v>275</v>
      </c>
      <c r="C114" s="626">
        <f>-C96</f>
        <v>-1000</v>
      </c>
      <c r="D114" s="626">
        <f>-D96</f>
        <v>-1000</v>
      </c>
      <c r="E114" s="626">
        <f>-E96</f>
        <v>-1000</v>
      </c>
      <c r="F114" s="626">
        <f>-F96</f>
        <v>-1000</v>
      </c>
      <c r="G114" s="362"/>
    </row>
    <row r="115" spans="1:7">
      <c r="B115" s="506"/>
      <c r="C115" s="425"/>
      <c r="D115" s="368"/>
      <c r="E115" s="368"/>
      <c r="F115" s="368"/>
    </row>
    <row r="116" spans="1:7" ht="12" customHeight="1">
      <c r="A116" s="301"/>
      <c r="B116" s="856" t="s">
        <v>843</v>
      </c>
      <c r="C116" s="375"/>
      <c r="D116" s="375"/>
      <c r="E116" s="375"/>
      <c r="F116" s="375"/>
    </row>
    <row r="117" spans="1:7">
      <c r="B117" s="506" t="s">
        <v>367</v>
      </c>
      <c r="C117" s="617">
        <f t="shared" ref="C117:F118" si="2">C63</f>
        <v>55762.739182919177</v>
      </c>
      <c r="D117" s="617">
        <f t="shared" si="2"/>
        <v>12229.33960888784</v>
      </c>
      <c r="E117" s="617">
        <f t="shared" si="2"/>
        <v>9060.8284304137651</v>
      </c>
      <c r="F117" s="617">
        <f t="shared" si="2"/>
        <v>9067.4131117678444</v>
      </c>
      <c r="G117" s="365"/>
    </row>
    <row r="118" spans="1:7">
      <c r="B118" s="506" t="s">
        <v>368</v>
      </c>
      <c r="C118" s="617">
        <f t="shared" si="2"/>
        <v>10000</v>
      </c>
      <c r="D118" s="617">
        <f t="shared" si="2"/>
        <v>0</v>
      </c>
      <c r="E118" s="617">
        <f t="shared" si="2"/>
        <v>8000</v>
      </c>
      <c r="F118" s="617">
        <f t="shared" si="2"/>
        <v>0</v>
      </c>
    </row>
    <row r="119" spans="1:7">
      <c r="B119" s="512" t="s">
        <v>369</v>
      </c>
      <c r="C119" s="617">
        <f xml:space="preserve"> C117-C118</f>
        <v>45762.739182919177</v>
      </c>
      <c r="D119" s="617">
        <f xml:space="preserve"> D117-D118</f>
        <v>12229.33960888784</v>
      </c>
      <c r="E119" s="617">
        <f xml:space="preserve"> E117-E118</f>
        <v>1060.8284304137651</v>
      </c>
      <c r="F119" s="617">
        <f xml:space="preserve"> F117-F118</f>
        <v>9067.4131117678444</v>
      </c>
    </row>
    <row r="120" spans="1:7">
      <c r="B120" s="506" t="s">
        <v>334</v>
      </c>
      <c r="C120" s="627">
        <f>-C68</f>
        <v>-2000000</v>
      </c>
      <c r="D120" s="627">
        <f>-D68</f>
        <v>0</v>
      </c>
      <c r="E120" s="627">
        <f>-E68</f>
        <v>-900000</v>
      </c>
      <c r="F120" s="627">
        <f>-F68</f>
        <v>0</v>
      </c>
    </row>
    <row r="121" spans="1:7">
      <c r="B121" s="506"/>
      <c r="C121" s="627"/>
      <c r="D121" s="627"/>
      <c r="E121" s="627"/>
      <c r="F121" s="857"/>
    </row>
    <row r="122" spans="1:7">
      <c r="B122" s="856" t="s">
        <v>844</v>
      </c>
      <c r="C122" s="375"/>
      <c r="D122" s="375"/>
      <c r="E122" s="375"/>
      <c r="F122" s="375"/>
    </row>
    <row r="123" spans="1:7">
      <c r="B123" s="506" t="s">
        <v>368</v>
      </c>
      <c r="C123" s="617">
        <f>C65+C78+C96</f>
        <v>36000</v>
      </c>
      <c r="D123" s="617">
        <f>D65+D78+D96</f>
        <v>26000</v>
      </c>
      <c r="E123" s="617">
        <f>E65+E78+E96</f>
        <v>27001</v>
      </c>
      <c r="F123" s="617">
        <f>F65+F78+F96</f>
        <v>26002</v>
      </c>
    </row>
    <row r="124" spans="1:7">
      <c r="B124" s="506" t="s">
        <v>334</v>
      </c>
      <c r="C124" s="627">
        <f>((C65*C66)+C81+C102)*-1</f>
        <v>-3600000</v>
      </c>
      <c r="D124" s="627">
        <f>((D65*D66)+D81+D102)*-1</f>
        <v>-7550000</v>
      </c>
      <c r="E124" s="627">
        <f>((E65*E66)+E81+E102)*-1</f>
        <v>-2650100</v>
      </c>
      <c r="F124" s="627">
        <f>((F65*F66)+F81+F102)*-1</f>
        <v>-2550200</v>
      </c>
    </row>
    <row r="125" spans="1:7">
      <c r="C125" s="561"/>
      <c r="D125" s="561"/>
      <c r="E125" s="561"/>
    </row>
    <row r="126" spans="1:7">
      <c r="B126" s="413" t="s">
        <v>370</v>
      </c>
      <c r="C126" s="414" t="s">
        <v>296</v>
      </c>
      <c r="D126" s="414" t="s">
        <v>297</v>
      </c>
      <c r="E126" s="414" t="s">
        <v>359</v>
      </c>
      <c r="F126" s="415" t="s">
        <v>360</v>
      </c>
    </row>
    <row r="127" spans="1:7" ht="35.5" customHeight="1">
      <c r="B127" s="512" t="s">
        <v>845</v>
      </c>
      <c r="C127" s="617">
        <f>((C59-C62-C64-C65)*((100-C46)/100))</f>
        <v>25033.917428043424</v>
      </c>
      <c r="D127" s="617">
        <f>((D59-D62-D64-D65)*((100-D46)/100))</f>
        <v>12229.33960888784</v>
      </c>
      <c r="E127" s="617">
        <f>((E59-E62-E64-E65)*((100-E46)/100))</f>
        <v>60.828430413765091</v>
      </c>
      <c r="F127" s="617">
        <f>((F59-F62-F64-F65)*((100-F46)/100))</f>
        <v>9067.4131117678444</v>
      </c>
    </row>
    <row r="128" spans="1:7" ht="35.5" customHeight="1">
      <c r="B128" s="512" t="s">
        <v>846</v>
      </c>
      <c r="C128" s="617">
        <f>((C50-C76-C94+C65+C78+C96)*((100-C47)/100))</f>
        <v>3860736.4820531663</v>
      </c>
      <c r="D128" s="617">
        <f>((D50-D76-D94+D65+D78+D96)*((100-D47)/100))</f>
        <v>3846787.9294205378</v>
      </c>
      <c r="E128" s="617">
        <f>((E50-E76-E94+E65+E78+E96)*((100-E47)/100))</f>
        <v>3854657.0492428709</v>
      </c>
      <c r="F128" s="617">
        <f>((F50-F76-F94+F65+F78+F96)*((100-F47)/100))</f>
        <v>3861527.169065204</v>
      </c>
    </row>
    <row r="129" spans="2:9" ht="35.5" customHeight="1">
      <c r="B129" s="665" t="s">
        <v>847</v>
      </c>
      <c r="C129" s="666">
        <f>C118</f>
        <v>10000</v>
      </c>
      <c r="D129" s="666">
        <f>D118</f>
        <v>0</v>
      </c>
      <c r="E129" s="666">
        <f>E118</f>
        <v>8000</v>
      </c>
      <c r="F129" s="666">
        <f>F118</f>
        <v>0</v>
      </c>
      <c r="G129" s="831" t="s">
        <v>812</v>
      </c>
    </row>
    <row r="130" spans="2:9" ht="35.5" customHeight="1">
      <c r="B130" s="494" t="s">
        <v>868</v>
      </c>
      <c r="C130" s="953">
        <v>20</v>
      </c>
      <c r="D130" s="953"/>
      <c r="E130" s="953"/>
      <c r="F130" s="953"/>
      <c r="G130" s="874"/>
      <c r="H130" s="310">
        <v>2</v>
      </c>
      <c r="I130" s="310">
        <v>40</v>
      </c>
    </row>
    <row r="131" spans="2:9" ht="35.5" customHeight="1">
      <c r="B131" s="665" t="s">
        <v>848</v>
      </c>
      <c r="C131" s="666">
        <f>C128*(C130/100)</f>
        <v>772147.29641063325</v>
      </c>
      <c r="D131" s="666">
        <f>D128*($C$130/100)</f>
        <v>769357.58588410763</v>
      </c>
      <c r="E131" s="666">
        <f>E128*($C$130/100)</f>
        <v>770931.4098485742</v>
      </c>
      <c r="F131" s="666">
        <f>F128*($C$130/100)</f>
        <v>772305.43381304084</v>
      </c>
      <c r="G131" s="831" t="s">
        <v>869</v>
      </c>
    </row>
    <row r="132" spans="2:9" ht="46.5">
      <c r="B132" s="863" t="s">
        <v>851</v>
      </c>
      <c r="C132" s="617">
        <f>C127</f>
        <v>25033.917428043424</v>
      </c>
      <c r="D132" s="617">
        <f>D127</f>
        <v>12229.33960888784</v>
      </c>
      <c r="E132" s="617">
        <f>E127</f>
        <v>60.828430413765091</v>
      </c>
      <c r="F132" s="617">
        <f>F127</f>
        <v>9067.4131117678444</v>
      </c>
      <c r="G132" s="831" t="s">
        <v>374</v>
      </c>
    </row>
    <row r="133" spans="2:9">
      <c r="B133" s="863" t="s">
        <v>852</v>
      </c>
      <c r="C133" s="617">
        <f>C128+(C127*(C46/100))</f>
        <v>3868246.6572815794</v>
      </c>
      <c r="D133" s="617">
        <f>D128+(D127*(D46/100))</f>
        <v>3846787.9294205378</v>
      </c>
      <c r="E133" s="617">
        <f>E128+(E127*(E46/100))</f>
        <v>3854657.0492428709</v>
      </c>
      <c r="F133" s="617">
        <f>F128+(F127*(F46/100))</f>
        <v>3861527.169065204</v>
      </c>
      <c r="G133" s="831"/>
    </row>
    <row r="134" spans="2:9" ht="18" customHeight="1">
      <c r="B134" s="967" t="s">
        <v>849</v>
      </c>
      <c r="C134" s="968"/>
      <c r="D134" s="968"/>
      <c r="E134" s="968"/>
      <c r="F134" s="969"/>
      <c r="G134" s="364"/>
    </row>
    <row r="135" spans="2:9">
      <c r="B135" s="514" t="s">
        <v>301</v>
      </c>
      <c r="C135" s="617">
        <f>IF(C$132&gt;=$E$14,$C$14, ($C$14/$E$14)*C$132)</f>
        <v>14595.636782673901</v>
      </c>
      <c r="D135" s="617">
        <f>IF(D$132&gt;=$E$14,$C$14, ($C$14/$E$14)*D$132)</f>
        <v>7130.1265387789863</v>
      </c>
      <c r="E135" s="617">
        <f>IF(E$132&gt;=$E$14,$C$14, ($C$14/$E$14)*E$132)</f>
        <v>35.465071694488678</v>
      </c>
      <c r="F135" s="617">
        <f>IF(F$132&gt;=$E$14,$C$14, ($C$14/$E$14)*F$132)</f>
        <v>5286.6143989739139</v>
      </c>
      <c r="G135" s="364"/>
    </row>
    <row r="136" spans="2:9">
      <c r="B136" s="514" t="s">
        <v>303</v>
      </c>
      <c r="C136" s="617">
        <f>IF(C$132&gt;= $E$14,$D$14, ($D$14/$E$14)*C$132)</f>
        <v>10438.280645369521</v>
      </c>
      <c r="D136" s="617">
        <f>IF(D$132&gt;= $E$14,$D$14, ($D$14/$E$14)*D$132)</f>
        <v>5099.2130701088527</v>
      </c>
      <c r="E136" s="617">
        <f>IF(E$132&gt;= $E$14,$D$14, ($D$14/$E$14)*E$132)</f>
        <v>25.363358719276413</v>
      </c>
      <c r="F136" s="617">
        <f>IF(F$132&gt;= $E$14,$D$14, ($D$14/$E$14)*F$132)</f>
        <v>3780.7987127939305</v>
      </c>
      <c r="G136" s="316"/>
    </row>
    <row r="137" spans="2:9" ht="16.399999999999999" customHeight="1">
      <c r="B137" s="967" t="s">
        <v>850</v>
      </c>
      <c r="C137" s="968"/>
      <c r="D137" s="968"/>
      <c r="E137" s="968"/>
      <c r="F137" s="969"/>
      <c r="G137" s="317"/>
    </row>
    <row r="138" spans="2:9">
      <c r="B138" s="514" t="s">
        <v>301</v>
      </c>
      <c r="C138" s="617">
        <f>C135-$C$17</f>
        <v>10996.0367826739</v>
      </c>
      <c r="D138" s="617">
        <f>D135-$C$17</f>
        <v>3530.5265387789864</v>
      </c>
      <c r="E138" s="617">
        <f>E135-$C$17</f>
        <v>-3564.134928305511</v>
      </c>
      <c r="F138" s="617">
        <f>F135-$C$17</f>
        <v>1687.014398973914</v>
      </c>
      <c r="G138" s="316"/>
    </row>
    <row r="139" spans="2:9">
      <c r="B139" s="514" t="s">
        <v>303</v>
      </c>
      <c r="C139" s="617">
        <f>C136-$D$17</f>
        <v>8892.2806453695212</v>
      </c>
      <c r="D139" s="617">
        <f>D136-$D$17</f>
        <v>3553.2130701088527</v>
      </c>
      <c r="E139" s="617">
        <f>E136-$D$17</f>
        <v>-1520.6366412807236</v>
      </c>
      <c r="F139" s="617">
        <f>F136-$D$17</f>
        <v>2234.7987127939305</v>
      </c>
      <c r="G139" s="318"/>
    </row>
    <row r="140" spans="2:9" ht="16.399999999999999" customHeight="1">
      <c r="B140" s="970" t="s">
        <v>379</v>
      </c>
      <c r="C140" s="971"/>
      <c r="D140" s="971"/>
      <c r="E140" s="971"/>
      <c r="F140" s="972"/>
      <c r="G140" s="319"/>
    </row>
    <row r="141" spans="2:9" ht="16.399999999999999" customHeight="1">
      <c r="B141" s="517" t="s">
        <v>301</v>
      </c>
      <c r="C141" s="628">
        <f>$C$14</f>
        <v>18451.7</v>
      </c>
      <c r="D141" s="628">
        <f>$C$14</f>
        <v>18451.7</v>
      </c>
      <c r="E141" s="628">
        <f>$C$14</f>
        <v>18451.7</v>
      </c>
      <c r="F141" s="628">
        <f>$C$14</f>
        <v>18451.7</v>
      </c>
      <c r="G141" s="364"/>
    </row>
    <row r="142" spans="2:9" ht="16.399999999999999" customHeight="1">
      <c r="B142" s="517" t="s">
        <v>303</v>
      </c>
      <c r="C142" s="628">
        <f>$D$14</f>
        <v>13196</v>
      </c>
      <c r="D142" s="628">
        <f>$D$14</f>
        <v>13196</v>
      </c>
      <c r="E142" s="628">
        <f>$D$14</f>
        <v>13196</v>
      </c>
      <c r="F142" s="628">
        <f>$D$14</f>
        <v>13196</v>
      </c>
      <c r="G142" s="316"/>
    </row>
    <row r="143" spans="2:9" ht="16.399999999999999" customHeight="1">
      <c r="B143" s="973" t="s">
        <v>380</v>
      </c>
      <c r="C143" s="974"/>
      <c r="D143" s="974"/>
      <c r="E143" s="974"/>
      <c r="F143" s="975"/>
      <c r="G143" s="301"/>
    </row>
    <row r="144" spans="2:9" ht="16.399999999999999" customHeight="1">
      <c r="B144" s="519" t="s">
        <v>301</v>
      </c>
      <c r="C144" s="964">
        <f>$C$16</f>
        <v>4629.6000000000004</v>
      </c>
      <c r="D144" s="965"/>
      <c r="E144" s="965"/>
      <c r="F144" s="966"/>
      <c r="G144" s="317"/>
    </row>
    <row r="145" spans="2:7" ht="16.399999999999999" customHeight="1">
      <c r="B145" s="519" t="s">
        <v>303</v>
      </c>
      <c r="C145" s="957">
        <f>$D$16</f>
        <v>5292</v>
      </c>
      <c r="D145" s="958"/>
      <c r="E145" s="958"/>
      <c r="F145" s="959"/>
      <c r="G145" s="317"/>
    </row>
    <row r="146" spans="2:7" ht="16.399999999999999" customHeight="1">
      <c r="B146" s="976" t="s">
        <v>381</v>
      </c>
      <c r="C146" s="977"/>
      <c r="D146" s="977"/>
      <c r="E146" s="977"/>
      <c r="F146" s="978"/>
      <c r="G146" s="708"/>
    </row>
    <row r="147" spans="2:7" ht="16.399999999999999" customHeight="1">
      <c r="B147" s="514" t="s">
        <v>301</v>
      </c>
      <c r="C147" s="617">
        <f>VLOOKUP(C135,ElevationArea_arrange!$A$4:$C$734,2,TRUE)</f>
        <v>4664</v>
      </c>
      <c r="D147" s="617">
        <f>VLOOKUP(D135,ElevationArea_arrange!$A$4:$C$734,2,TRUE)</f>
        <v>4642.2</v>
      </c>
      <c r="E147" s="617">
        <f>VLOOKUP(E135,ElevationArea_arrange!$A$4:$C$734,2,TRUE)</f>
        <v>4601.6000000000004</v>
      </c>
      <c r="F147" s="617">
        <f>VLOOKUP(F135,ElevationArea_arrange!$A$4:$C$734,2,TRUE)</f>
        <v>4636</v>
      </c>
      <c r="G147" s="317"/>
    </row>
    <row r="148" spans="2:7" ht="16.399999999999999" customHeight="1">
      <c r="B148" s="514" t="s">
        <v>303</v>
      </c>
      <c r="C148" s="617">
        <f>VLOOKUP(C136,ElevationArea_arrange!$D$4:$F$734,2, TRUE)</f>
        <v>5367</v>
      </c>
      <c r="D148" s="617">
        <f>VLOOKUP(D136,ElevationArea_arrange!$D$4:$F$734,2, TRUE)</f>
        <v>5330</v>
      </c>
      <c r="E148" s="617">
        <f>VLOOKUP(E136,ElevationArea_arrange!$D$4:$F$734,2, TRUE)</f>
        <v>5248</v>
      </c>
      <c r="F148" s="617">
        <f>VLOOKUP(F136,ElevationArea_arrange!$D$4:$F$734,2, TRUE)</f>
        <v>5318</v>
      </c>
      <c r="G148" s="317"/>
    </row>
    <row r="149" spans="2:7">
      <c r="C149" s="312"/>
      <c r="G149" s="192"/>
    </row>
    <row r="150" spans="2:7">
      <c r="G150" s="192"/>
    </row>
    <row r="151" spans="2:7">
      <c r="G151" s="192"/>
    </row>
    <row r="152" spans="2:7">
      <c r="G152" s="192"/>
    </row>
    <row r="153" spans="2:7">
      <c r="G153" s="192"/>
    </row>
    <row r="154" spans="2:7">
      <c r="G154" s="192"/>
    </row>
    <row r="155" spans="2:7">
      <c r="C155" s="960"/>
      <c r="D155" s="960"/>
      <c r="E155" s="960"/>
      <c r="F155" s="960"/>
      <c r="G155" s="192"/>
    </row>
    <row r="156" spans="2:7">
      <c r="C156" s="961"/>
      <c r="D156" s="961"/>
      <c r="E156" s="320"/>
      <c r="F156" s="321"/>
    </row>
    <row r="157" spans="2:7">
      <c r="D157" s="196"/>
      <c r="E157" s="192"/>
      <c r="F157" s="281"/>
    </row>
    <row r="158" spans="2:7">
      <c r="D158" s="196"/>
      <c r="E158" s="192"/>
      <c r="F158" s="281"/>
    </row>
    <row r="159" spans="2:7">
      <c r="D159" s="196"/>
      <c r="E159" s="192"/>
      <c r="F159" s="281"/>
    </row>
    <row r="160" spans="2:7">
      <c r="D160" s="196"/>
      <c r="E160" s="192"/>
      <c r="F160" s="281"/>
    </row>
    <row r="161" spans="3:6">
      <c r="D161" s="196"/>
      <c r="E161" s="192"/>
      <c r="F161" s="281"/>
    </row>
    <row r="162" spans="3:6">
      <c r="D162" s="196"/>
      <c r="E162" s="192"/>
      <c r="F162" s="281"/>
    </row>
    <row r="163" spans="3:6">
      <c r="C163" s="282"/>
      <c r="D163" s="282"/>
      <c r="E163" s="192"/>
      <c r="F163" s="281"/>
    </row>
    <row r="164" spans="3:6">
      <c r="C164" s="304"/>
      <c r="D164" s="304"/>
      <c r="E164" s="192"/>
      <c r="F164" s="281"/>
    </row>
  </sheetData>
  <sheetProtection formatCells="0" selectLockedCells="1" sort="0" autoFilter="0" selectUnlockedCells="1"/>
  <mergeCells count="34">
    <mergeCell ref="C145:F145"/>
    <mergeCell ref="C155:F155"/>
    <mergeCell ref="C156:D156"/>
    <mergeCell ref="A86:A91"/>
    <mergeCell ref="G89:G90"/>
    <mergeCell ref="A93:A104"/>
    <mergeCell ref="C144:F144"/>
    <mergeCell ref="B134:F134"/>
    <mergeCell ref="B137:F137"/>
    <mergeCell ref="B140:F140"/>
    <mergeCell ref="B143:F143"/>
    <mergeCell ref="B146:F146"/>
    <mergeCell ref="C130:F130"/>
    <mergeCell ref="G29:G33"/>
    <mergeCell ref="G36:G38"/>
    <mergeCell ref="G40:G42"/>
    <mergeCell ref="A59:A70"/>
    <mergeCell ref="A73:A83"/>
    <mergeCell ref="C44:F44"/>
    <mergeCell ref="C46:F46"/>
    <mergeCell ref="C47:F47"/>
    <mergeCell ref="D9:E9"/>
    <mergeCell ref="D10:E10"/>
    <mergeCell ref="D11:E11"/>
    <mergeCell ref="G26:G27"/>
    <mergeCell ref="A1:F1"/>
    <mergeCell ref="A5:B5"/>
    <mergeCell ref="D5:E5"/>
    <mergeCell ref="D6:E6"/>
    <mergeCell ref="D7:E7"/>
    <mergeCell ref="D8:E8"/>
    <mergeCell ref="C21:E21"/>
    <mergeCell ref="C22:E22"/>
    <mergeCell ref="C20:E20"/>
  </mergeCells>
  <conditionalFormatting sqref="C32:F33">
    <cfRule type="cellIs" priority="19" operator="lessThan">
      <formula>$C$17</formula>
    </cfRule>
  </conditionalFormatting>
  <conditionalFormatting sqref="C67:F67">
    <cfRule type="cellIs" dxfId="32" priority="15" operator="lessThan">
      <formula>0</formula>
    </cfRule>
    <cfRule type="containsText" dxfId="30" priority="18" operator="containsText" text="&lt;0">
      <formula>NOT(ISERROR(SEARCH("&lt;0",C67)))</formula>
    </cfRule>
  </conditionalFormatting>
  <conditionalFormatting sqref="C80:F80">
    <cfRule type="cellIs" dxfId="29" priority="4" operator="lessThan">
      <formula>0</formula>
    </cfRule>
    <cfRule type="containsText" dxfId="27" priority="6" operator="containsText" text="&lt;0">
      <formula>NOT(ISERROR(SEARCH("&lt;0",C80)))</formula>
    </cfRule>
  </conditionalFormatting>
  <conditionalFormatting sqref="C101:F101">
    <cfRule type="cellIs" dxfId="26" priority="10" operator="lessThan">
      <formula>0</formula>
    </cfRule>
    <cfRule type="containsText" dxfId="24" priority="12" operator="containsText" text="&lt;0">
      <formula>NOT(ISERROR(SEARCH("&lt;0",C101)))</formula>
    </cfRule>
  </conditionalFormatting>
  <conditionalFormatting sqref="C127:F129 C131:F133">
    <cfRule type="cellIs" dxfId="23" priority="13" operator="lessThan">
      <formula>0</formula>
    </cfRule>
  </conditionalFormatting>
  <conditionalFormatting sqref="C129:F129 C131:F133">
    <cfRule type="cellIs" dxfId="22" priority="14" operator="lessThan">
      <formula>5146</formula>
    </cfRule>
  </conditionalFormatting>
  <conditionalFormatting sqref="C135:F135">
    <cfRule type="cellIs" dxfId="20" priority="8" operator="lessThan">
      <formula>$C$17</formula>
    </cfRule>
  </conditionalFormatting>
  <conditionalFormatting sqref="C136:F136">
    <cfRule type="cellIs" dxfId="19" priority="7" operator="lessThan">
      <formula>$D$17</formula>
    </cfRule>
  </conditionalFormatting>
  <conditionalFormatting sqref="C138:F139">
    <cfRule type="cellIs" dxfId="18" priority="9" operator="lessThan">
      <formula>0</formula>
    </cfRule>
  </conditionalFormatting>
  <dataValidations count="10">
    <dataValidation allowBlank="1" showInputMessage="1" showErrorMessage="1" promptTitle="Select a percentile flow" prompt="Please select a percentile flow_x000a_" sqref="C34:F34" xr:uid="{6A377041-4CB4-45F0-B21C-4C3279936942}"/>
    <dataValidation allowBlank="1" showErrorMessage="1" error="Select a value between 1 and 99" promptTitle="Select a percentile flow" prompt="Please select a value" sqref="C116:F116 C122:F122 C110:F110 C107:F108 C112:F114" xr:uid="{70B7D043-CC4B-4725-B0FC-C037EA9A5D3D}"/>
    <dataValidation allowBlank="1" showInputMessage="1" showErrorMessage="1" error="Select a value between 1 and 99" promptTitle="Select a percentile flow" prompt="Please select a value" sqref="C56:F56 C109:F109 C111:F111" xr:uid="{19ACCCFB-76D0-42CF-A71E-C350788394F5}"/>
    <dataValidation type="list" allowBlank="1" showInputMessage="1" showErrorMessage="1" sqref="C44" xr:uid="{159BB0F7-6DB6-4653-97DE-DADBB6C4498F}">
      <formula1>$I$44:$L$44</formula1>
    </dataValidation>
    <dataValidation type="list" allowBlank="1" showInputMessage="1" showErrorMessage="1" sqref="C47" xr:uid="{4F95E64D-F156-43B9-9E81-56015655D7A5}">
      <formula1>$I$46:$L$46</formula1>
    </dataValidation>
    <dataValidation type="decimal" operator="lessThan" allowBlank="1" showInputMessage="1" showErrorMessage="1" errorTitle="Higher value introduced" error="Please introduce a value that is less than the valume of water available for trade" sqref="C64" xr:uid="{7C61E5B0-A388-4D79-B988-7E87A2A3657E}">
      <formula1>C63-C65</formula1>
    </dataValidation>
    <dataValidation type="decimal" operator="lessThan" allowBlank="1" showInputMessage="1" showErrorMessage="1" error="Value should be lower than the volume of water available to trade_x000a_" sqref="C65" xr:uid="{A45F5955-6732-4BDB-9320-39A9AD22AE59}">
      <formula1>C63-C64</formula1>
    </dataValidation>
    <dataValidation type="decimal" operator="lessThan" allowBlank="1" showInputMessage="1" showErrorMessage="1" sqref="C78:F78 C96:F96" xr:uid="{5640452B-C9F1-4DF7-8C12-1FF6009FC89A}">
      <formula1>C77</formula1>
    </dataValidation>
    <dataValidation type="list" allowBlank="1" showInputMessage="1" showErrorMessage="1" sqref="C46" xr:uid="{68D5C664-C433-4772-A59E-5B4B3BA66DD1}">
      <formula1>$I$46:$P$46</formula1>
    </dataValidation>
    <dataValidation type="whole" allowBlank="1" showInputMessage="1" showErrorMessage="1" sqref="C130" xr:uid="{2A5425C1-13AB-4E53-BFB3-83C36B6C630F}">
      <formula1>H130</formula1>
      <formula2>I130</formula2>
    </dataValidation>
  </dataValidations>
  <hyperlinks>
    <hyperlink ref="B34" location="'Inflows-Quantiles'!A3" display="Select percentile of flow as compared to historic flows (Choose 1 - 99) [acft]. " xr:uid="{41378D93-4D6F-4DE4-8006-75258A2F6BCE}"/>
    <hyperlink ref="B146" location="ResElevation!A1" display="End of Year Reservoir Elevation " xr:uid="{F85854C6-97D4-45CC-849A-F50B58734B35}"/>
    <hyperlink ref="B29" location="'Elevation-Area-Storage'!A1" display="Hyrum Reservoir" xr:uid="{42311531-4034-44FD-AF91-10FC3D135FD7}"/>
    <hyperlink ref="B30" location="'Elevation-Area-Storage'!A1" display="Porcupine Reservoir" xr:uid="{50BFC237-6710-42F4-B8AF-4BD1627E95E7}"/>
  </hyperlink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17" operator="containsText" id="{2BF51304-B76E-4658-8E4B-80E4F46104FA}">
            <xm:f>NOT(ISERROR(SEARCH("-",C67)))</xm:f>
            <xm:f>"-"</xm:f>
            <x14:dxf>
              <font>
                <color rgb="FF9C0006"/>
              </font>
              <fill>
                <patternFill>
                  <bgColor rgb="FFFFC7CE"/>
                </patternFill>
              </fill>
            </x14:dxf>
          </x14:cfRule>
          <xm:sqref>C67:F67</xm:sqref>
        </x14:conditionalFormatting>
        <x14:conditionalFormatting xmlns:xm="http://schemas.microsoft.com/office/excel/2006/main">
          <x14:cfRule type="containsText" priority="5" operator="containsText" id="{41F92D41-973C-4E4F-AAE9-FC88F6CC8454}">
            <xm:f>NOT(ISERROR(SEARCH("-",C80)))</xm:f>
            <xm:f>"-"</xm:f>
            <x14:dxf>
              <font>
                <color rgb="FF9C0006"/>
              </font>
              <fill>
                <patternFill>
                  <bgColor rgb="FFFFC7CE"/>
                </patternFill>
              </fill>
            </x14:dxf>
          </x14:cfRule>
          <xm:sqref>C80:F80</xm:sqref>
        </x14:conditionalFormatting>
        <x14:conditionalFormatting xmlns:xm="http://schemas.microsoft.com/office/excel/2006/main">
          <x14:cfRule type="containsText" priority="11" operator="containsText" id="{AE4786B4-0BDF-4051-865E-CF8056727B1D}">
            <xm:f>NOT(ISERROR(SEARCH("-",C101)))</xm:f>
            <xm:f>"-"</xm:f>
            <x14:dxf>
              <font>
                <color rgb="FF9C0006"/>
              </font>
              <fill>
                <patternFill>
                  <bgColor rgb="FFFFC7CE"/>
                </patternFill>
              </fill>
            </x14:dxf>
          </x14:cfRule>
          <xm:sqref>C101:F101</xm:sqref>
        </x14:conditionalFormatting>
        <x14:conditionalFormatting xmlns:xm="http://schemas.microsoft.com/office/excel/2006/main">
          <x14:cfRule type="containsText" priority="16" operator="containsText" id="{C53844A6-ABFC-4A42-8401-93CFCCA581EA}">
            <xm:f>NOT(ISERROR(SEARCH("-",C129)))</xm:f>
            <xm:f>"-"</xm:f>
            <x14:dxf>
              <font>
                <color rgb="FF9C0006"/>
              </font>
              <fill>
                <patternFill>
                  <bgColor rgb="FFFFC7CE"/>
                </patternFill>
              </fill>
            </x14:dxf>
          </x14:cfRule>
          <xm:sqref>C129:F129 C131:F133</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promptTitle="Crop Water Requirement" prompt="Please select the crop to plant_x000a_" xr:uid="{316404EA-2B3A-43BF-95E9-68028AC5992C}">
          <x14:formula1>
            <xm:f>'Crop Water Requirements'!$A$4:$A$7</xm:f>
          </x14:formula1>
          <xm:sqref>C60:F60</xm:sqref>
        </x14:dataValidation>
        <x14:dataValidation type="list" allowBlank="1" showInputMessage="1" showErrorMessage="1" xr:uid="{9A76FB19-FB52-4BF6-ABD6-F74159F531A3}">
          <x14:formula1>
            <xm:f>'Crop Water Requirements'!$A$4:$A$7</xm:f>
          </x14:formula1>
          <xm:sqref>C74:F74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8D001-6CF6-47EE-999D-7A3E229ABDAA}">
  <dimension ref="A1:G3"/>
  <sheetViews>
    <sheetView workbookViewId="0">
      <selection activeCell="I3" sqref="I2:I3"/>
    </sheetView>
  </sheetViews>
  <sheetFormatPr defaultRowHeight="15.5"/>
  <cols>
    <col min="1" max="1" width="11.58203125" customWidth="1"/>
    <col min="2" max="2" width="24" customWidth="1"/>
    <col min="3" max="3" width="14" customWidth="1"/>
    <col min="4" max="4" width="13.25" customWidth="1"/>
    <col min="5" max="5" width="13.9140625" customWidth="1"/>
    <col min="6" max="6" width="13.6640625" customWidth="1"/>
    <col min="7" max="7" width="15.58203125" customWidth="1"/>
  </cols>
  <sheetData>
    <row r="1" spans="1:7">
      <c r="A1" s="842" t="s">
        <v>818</v>
      </c>
      <c r="B1" s="842" t="s">
        <v>819</v>
      </c>
      <c r="C1" s="842" t="s">
        <v>820</v>
      </c>
      <c r="D1" s="842" t="s">
        <v>821</v>
      </c>
      <c r="E1" s="842" t="s">
        <v>822</v>
      </c>
      <c r="F1" s="842" t="s">
        <v>823</v>
      </c>
      <c r="G1" s="842" t="s">
        <v>824</v>
      </c>
    </row>
    <row r="2" spans="1:7">
      <c r="A2" s="843">
        <v>1601020301</v>
      </c>
      <c r="B2" s="843" t="s">
        <v>825</v>
      </c>
      <c r="C2" s="875">
        <v>837.83220000000017</v>
      </c>
      <c r="D2" s="875">
        <v>540.79999999999995</v>
      </c>
      <c r="E2" s="875">
        <v>12935.89</v>
      </c>
      <c r="F2" s="875">
        <f>E2*0.45</f>
        <v>5821.1504999999997</v>
      </c>
      <c r="G2" s="875">
        <f>E2*0.028</f>
        <v>362.20492000000002</v>
      </c>
    </row>
    <row r="3" spans="1:7">
      <c r="A3" s="844">
        <v>1601020304</v>
      </c>
      <c r="B3" s="843" t="s">
        <v>826</v>
      </c>
      <c r="C3" s="875">
        <v>56110.775600000015</v>
      </c>
      <c r="D3" s="875">
        <v>1587.2</v>
      </c>
      <c r="E3" s="875">
        <v>125750.6771</v>
      </c>
      <c r="F3" s="875">
        <f>D3*0.45</f>
        <v>714.24</v>
      </c>
      <c r="G3" s="875">
        <f>E3*0.028</f>
        <v>3521.0189588000003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AA168-F767-1345-BA67-80115B0C00B7}">
  <dimension ref="A1:P174"/>
  <sheetViews>
    <sheetView topLeftCell="A112" zoomScaleNormal="100" workbookViewId="0">
      <selection activeCell="G147" sqref="G147"/>
    </sheetView>
  </sheetViews>
  <sheetFormatPr defaultColWidth="8.58203125" defaultRowHeight="15.5"/>
  <cols>
    <col min="1" max="1" width="5.58203125" style="196" bestFit="1" customWidth="1"/>
    <col min="2" max="2" width="69.33203125" style="196" customWidth="1"/>
    <col min="3" max="3" width="16.33203125" style="196" customWidth="1"/>
    <col min="4" max="4" width="14.83203125" style="192" bestFit="1" customWidth="1"/>
    <col min="5" max="5" width="14.83203125" style="281" bestFit="1" customWidth="1"/>
    <col min="6" max="6" width="14.83203125" style="198" bestFit="1" customWidth="1"/>
    <col min="7" max="7" width="88.75" style="196" customWidth="1"/>
    <col min="8" max="8" width="11.5" style="196" customWidth="1"/>
    <col min="9" max="9" width="5.58203125" style="196" bestFit="1" customWidth="1"/>
    <col min="10" max="10" width="8.08203125" style="196" bestFit="1" customWidth="1"/>
    <col min="11" max="11" width="6.08203125" style="196" bestFit="1" customWidth="1"/>
    <col min="12" max="16384" width="8.58203125" style="196"/>
  </cols>
  <sheetData>
    <row r="1" spans="1:16">
      <c r="A1" s="934" t="s">
        <v>260</v>
      </c>
      <c r="B1" s="934"/>
      <c r="C1" s="934"/>
      <c r="D1" s="934"/>
      <c r="E1" s="934"/>
      <c r="F1" s="934"/>
      <c r="G1" s="710" t="s">
        <v>172</v>
      </c>
      <c r="J1" s="281"/>
      <c r="O1" s="282"/>
    </row>
    <row r="2" spans="1:16" ht="13.5" customHeight="1">
      <c r="A2" s="709"/>
      <c r="B2" s="283" t="s">
        <v>261</v>
      </c>
      <c r="C2" s="709"/>
      <c r="D2" s="709"/>
      <c r="E2" s="709"/>
      <c r="F2" s="709"/>
      <c r="G2" s="453" t="s">
        <v>173</v>
      </c>
      <c r="J2" s="281"/>
      <c r="O2" s="282"/>
    </row>
    <row r="3" spans="1:16">
      <c r="G3" s="454" t="s">
        <v>174</v>
      </c>
    </row>
    <row r="4" spans="1:16">
      <c r="A4" s="284">
        <v>1</v>
      </c>
      <c r="B4" s="285" t="s">
        <v>262</v>
      </c>
      <c r="C4" s="286"/>
      <c r="D4" s="287"/>
      <c r="E4" s="709"/>
      <c r="G4" s="455" t="s">
        <v>175</v>
      </c>
      <c r="J4" s="281"/>
      <c r="P4" s="281"/>
    </row>
    <row r="5" spans="1:16">
      <c r="A5" s="935" t="s">
        <v>263</v>
      </c>
      <c r="B5" s="936"/>
      <c r="C5" s="288" t="s">
        <v>264</v>
      </c>
      <c r="D5" s="937" t="s">
        <v>265</v>
      </c>
      <c r="E5" s="938"/>
      <c r="G5" s="456" t="s">
        <v>176</v>
      </c>
      <c r="J5" s="281"/>
      <c r="P5" s="281"/>
    </row>
    <row r="6" spans="1:16" ht="12" customHeight="1">
      <c r="A6" s="289" t="s">
        <v>266</v>
      </c>
      <c r="B6" s="289" t="s">
        <v>267</v>
      </c>
      <c r="C6" s="290"/>
      <c r="D6" s="939"/>
      <c r="E6" s="940"/>
      <c r="G6" s="291" t="s">
        <v>268</v>
      </c>
      <c r="I6" s="281"/>
      <c r="J6" s="281"/>
    </row>
    <row r="7" spans="1:16" ht="77.5">
      <c r="A7" s="457" t="s">
        <v>269</v>
      </c>
      <c r="B7" s="458" t="str">
        <f>_xlfn.CONCAT(WaterUse!A19 &amp; "," &amp; ", "  &amp;  WaterUse!A20  &amp;  ", "    &amp; ", "  &amp;  WaterUse!A23  &amp; ", "  &amp; ", " &amp; WaterUse!A26 &amp; ", "  &amp;   WaterUse!A27  &amp; ", "  &amp;  WaterUse!A28   &amp;  ", "  &amp;  WaterUse!A30   &amp;  ", "   &amp; WaterUse!A32,)</f>
        <v>Providence Logan Canal,, Logan Island Irrigation Company, , Hyde Park and Logan Northfield Canal Company, , Logan Northwest Field Canal Company, Benson Irrigation Company, Logan Southwest Field Company and Logan Cow Pasture  Water Company, Providence Pioneer Canal, Logan Blacksmith Fork Irrigation Company</v>
      </c>
      <c r="C7" s="716"/>
      <c r="D7" s="941" t="s">
        <v>271</v>
      </c>
      <c r="E7" s="942"/>
      <c r="G7" s="300" t="s">
        <v>272</v>
      </c>
      <c r="H7" s="281"/>
      <c r="I7" s="281"/>
      <c r="J7" s="281"/>
    </row>
    <row r="8" spans="1:16" ht="62">
      <c r="A8" s="457" t="s">
        <v>273</v>
      </c>
      <c r="B8" s="458" t="str">
        <f>_xlfn.CONCAT(WaterUse!A33 &amp; ","  &amp;  WaterUse!A35  &amp; ","  &amp;   WaterUse!A37  &amp; ","  &amp;   WaterUse!A38 &amp; "," &amp; WaterUse!A40  &amp; ","  &amp;   WaterUse!A41)</f>
        <v>Porcupine Reservoir Company,Paradise Irrigation and Reservoir Company,Wellsville East Field Irrigation Company ,Porcupine Highline Canal Company,Hyrum Irrigation Company,Wellsville-Mendon Conservancy District (Canal)</v>
      </c>
      <c r="C8" s="717"/>
      <c r="D8" s="943" t="s">
        <v>274</v>
      </c>
      <c r="E8" s="942"/>
      <c r="F8" s="429"/>
      <c r="G8" s="192"/>
      <c r="H8" s="281"/>
      <c r="I8" s="281"/>
      <c r="J8" s="281"/>
    </row>
    <row r="9" spans="1:16" ht="31">
      <c r="A9" s="457" t="s">
        <v>275</v>
      </c>
      <c r="B9" s="458" t="str">
        <f>_xlfn.CONCAT(WaterUse!A46  &amp; ", " &amp;  WaterUse!A47  &amp; ", " &amp;  WaterUse!A48)</f>
        <v>Hyrum Blacksmith Fork Irrigation Company, Millville Irrigation Company, Nibley Blacksmith Fork Irrigation Company</v>
      </c>
      <c r="C9" s="459"/>
      <c r="D9" s="941" t="s">
        <v>276</v>
      </c>
      <c r="E9" s="942"/>
      <c r="H9" s="281"/>
      <c r="I9" s="281"/>
      <c r="J9" s="281"/>
    </row>
    <row r="10" spans="1:16" hidden="1">
      <c r="A10" s="457" t="s">
        <v>277</v>
      </c>
      <c r="B10" s="458" t="s">
        <v>278</v>
      </c>
      <c r="C10" s="459"/>
      <c r="D10" s="927"/>
      <c r="E10" s="928"/>
      <c r="G10" s="192"/>
      <c r="H10" s="281"/>
      <c r="I10" s="281"/>
      <c r="J10" s="281"/>
    </row>
    <row r="11" spans="1:16" ht="74.25" customHeight="1">
      <c r="A11" s="653" t="s">
        <v>277</v>
      </c>
      <c r="B11" s="460" t="s">
        <v>279</v>
      </c>
      <c r="C11" s="459"/>
      <c r="D11" s="929" t="s">
        <v>280</v>
      </c>
      <c r="E11" s="930"/>
      <c r="F11" s="292"/>
      <c r="G11" s="192"/>
      <c r="H11" s="281"/>
      <c r="I11" s="281"/>
      <c r="J11" s="281"/>
    </row>
    <row r="12" spans="1:16">
      <c r="A12" s="653" t="s">
        <v>281</v>
      </c>
      <c r="B12" s="460" t="s">
        <v>282</v>
      </c>
      <c r="C12" s="459"/>
      <c r="D12" s="941"/>
      <c r="E12" s="942"/>
      <c r="G12" s="192"/>
      <c r="H12" s="281"/>
      <c r="I12" s="281"/>
      <c r="J12" s="281"/>
    </row>
    <row r="13" spans="1:16">
      <c r="A13" s="654" t="s">
        <v>283</v>
      </c>
      <c r="B13" s="457" t="s">
        <v>284</v>
      </c>
      <c r="C13" s="449"/>
      <c r="D13" s="931"/>
      <c r="E13" s="932"/>
      <c r="F13" s="710"/>
      <c r="G13" s="198"/>
      <c r="H13" s="281"/>
      <c r="I13" s="281"/>
      <c r="J13" s="281"/>
    </row>
    <row r="14" spans="1:16">
      <c r="A14" s="345"/>
      <c r="B14" s="293"/>
      <c r="C14" s="294"/>
      <c r="D14" s="295"/>
      <c r="E14" s="296"/>
      <c r="F14" s="710"/>
      <c r="H14" s="281"/>
      <c r="I14" s="281"/>
      <c r="J14" s="281"/>
    </row>
    <row r="15" spans="1:16" s="192" customFormat="1">
      <c r="A15" s="392">
        <v>2</v>
      </c>
      <c r="B15" s="403" t="s">
        <v>285</v>
      </c>
      <c r="C15" s="404" t="s">
        <v>286</v>
      </c>
      <c r="D15" s="405" t="s">
        <v>287</v>
      </c>
      <c r="E15" s="405" t="s">
        <v>288</v>
      </c>
      <c r="G15" s="393"/>
    </row>
    <row r="16" spans="1:16" s="198" customFormat="1">
      <c r="A16" s="461"/>
      <c r="B16" s="462" t="s">
        <v>289</v>
      </c>
      <c r="C16" s="613">
        <f>MAX('Elevation-Area-Storage'!C5:C735)</f>
        <v>18451.7</v>
      </c>
      <c r="D16" s="614">
        <f>MAX('Elevation-Area-Storage'!F5:F152)</f>
        <v>13196</v>
      </c>
      <c r="E16" s="616">
        <f>SUM(C16:D16)</f>
        <v>31647.7</v>
      </c>
      <c r="F16" s="297"/>
      <c r="G16" s="298"/>
    </row>
    <row r="17" spans="1:7" s="198" customFormat="1">
      <c r="A17" s="346"/>
      <c r="B17" s="462" t="s">
        <v>290</v>
      </c>
      <c r="C17" s="613">
        <f>MAX('Elevation-Area-Storage'!A5:A735)</f>
        <v>4673</v>
      </c>
      <c r="D17" s="615">
        <f>MAX('Elevation-Area-Storage'!D5:D152)</f>
        <v>5383</v>
      </c>
      <c r="E17" s="463"/>
      <c r="F17" s="192"/>
    </row>
    <row r="18" spans="1:7">
      <c r="A18" s="464"/>
      <c r="B18" s="465" t="s">
        <v>291</v>
      </c>
      <c r="C18" s="613">
        <f>Structural!B14</f>
        <v>4629.6000000000004</v>
      </c>
      <c r="D18" s="614">
        <f>'Elevation-Area-Storage'!D61</f>
        <v>5292</v>
      </c>
      <c r="E18" s="463"/>
      <c r="F18" s="192"/>
    </row>
    <row r="19" spans="1:7" ht="15" customHeight="1">
      <c r="A19" s="466"/>
      <c r="B19" s="467" t="s">
        <v>292</v>
      </c>
      <c r="C19" s="617">
        <f>VLOOKUP(C18,'Elevation-Area-Storage'!A5:C735,3)</f>
        <v>3599.6</v>
      </c>
      <c r="D19" s="481">
        <f>VLOOKUP(D18,'Elevation-Area-Storage'!D5:F152,3)</f>
        <v>1546</v>
      </c>
      <c r="E19" s="617">
        <f>SUM(C19:D19)</f>
        <v>5145.6000000000004</v>
      </c>
      <c r="F19" s="299"/>
    </row>
    <row r="20" spans="1:7" ht="15" customHeight="1">
      <c r="A20" s="466"/>
      <c r="B20" s="467" t="s">
        <v>293</v>
      </c>
      <c r="C20" s="617">
        <f>C16-C19</f>
        <v>14852.1</v>
      </c>
      <c r="D20" s="617">
        <f>D16-D19</f>
        <v>11650</v>
      </c>
      <c r="E20" s="617">
        <f>SUM(C20:D20)</f>
        <v>26502.1</v>
      </c>
      <c r="F20" s="192"/>
    </row>
    <row r="21" spans="1:7">
      <c r="A21" s="464"/>
      <c r="B21" s="465" t="s">
        <v>294</v>
      </c>
      <c r="C21" s="619">
        <f>El_Area_Calc!I43</f>
        <v>2.6999999999999997</v>
      </c>
      <c r="D21" s="618">
        <f>El_Area_Calc!I19</f>
        <v>2.6999999999999997</v>
      </c>
      <c r="E21" s="463"/>
      <c r="F21" s="197"/>
    </row>
    <row r="22" spans="1:7">
      <c r="C22" s="299"/>
      <c r="D22" s="281"/>
      <c r="E22" s="299"/>
      <c r="F22" s="299"/>
    </row>
    <row r="23" spans="1:7" s="192" customFormat="1">
      <c r="A23" s="164">
        <v>3</v>
      </c>
      <c r="B23" s="164" t="s">
        <v>295</v>
      </c>
      <c r="C23" s="165" t="s">
        <v>296</v>
      </c>
      <c r="D23" s="165" t="s">
        <v>297</v>
      </c>
      <c r="E23" s="164" t="s">
        <v>298</v>
      </c>
      <c r="F23" s="164" t="s">
        <v>299</v>
      </c>
      <c r="G23" s="300" t="s">
        <v>272</v>
      </c>
    </row>
    <row r="24" spans="1:7" s="192" customFormat="1">
      <c r="A24" s="406"/>
      <c r="B24" s="407" t="s">
        <v>300</v>
      </c>
      <c r="C24" s="435"/>
      <c r="D24" s="435"/>
      <c r="E24" s="435"/>
      <c r="F24" s="435"/>
      <c r="G24" s="300"/>
    </row>
    <row r="25" spans="1:7">
      <c r="A25" s="406"/>
      <c r="B25" s="470" t="s">
        <v>301</v>
      </c>
      <c r="C25" s="718">
        <v>4648.5</v>
      </c>
      <c r="D25" s="719">
        <f t="shared" ref="D25:F26" si="0">C157</f>
        <v>4673</v>
      </c>
      <c r="E25" s="719" t="e">
        <f t="shared" si="0"/>
        <v>#N/A</v>
      </c>
      <c r="F25" s="719" t="e">
        <f t="shared" si="0"/>
        <v>#N/A</v>
      </c>
      <c r="G25" s="933" t="s">
        <v>302</v>
      </c>
    </row>
    <row r="26" spans="1:7">
      <c r="A26" s="406"/>
      <c r="B26" s="470" t="s">
        <v>303</v>
      </c>
      <c r="C26" s="720">
        <v>5329.4</v>
      </c>
      <c r="D26" s="719">
        <f t="shared" si="0"/>
        <v>5383.1</v>
      </c>
      <c r="E26" s="719" t="e">
        <f t="shared" si="0"/>
        <v>#N/A</v>
      </c>
      <c r="F26" s="719" t="e">
        <f t="shared" si="0"/>
        <v>#N/A</v>
      </c>
      <c r="G26" s="933"/>
    </row>
    <row r="27" spans="1:7" ht="16.399999999999999" customHeight="1">
      <c r="A27" s="406" t="s">
        <v>304</v>
      </c>
      <c r="B27" s="408" t="s">
        <v>305</v>
      </c>
      <c r="C27" s="721"/>
      <c r="D27" s="722"/>
      <c r="E27" s="723"/>
      <c r="F27" s="723"/>
      <c r="G27" s="301"/>
    </row>
    <row r="28" spans="1:7" ht="15" customHeight="1">
      <c r="A28" s="409"/>
      <c r="B28" s="471" t="s">
        <v>301</v>
      </c>
      <c r="C28" s="724">
        <f>VLOOKUP(C$25,'Elevation-Area-Storage'!$A$5:$C$735,3)</f>
        <v>9156.6</v>
      </c>
      <c r="D28" s="725">
        <f>VLOOKUP(D$25,'Elevation-Area-Storage'!$A$5:$C$735,3)</f>
        <v>18451.7</v>
      </c>
      <c r="E28" s="725" t="e">
        <f>VLOOKUP(E$25,'Elevation-Area-Storage'!$A$5:$C$735,3)</f>
        <v>#N/A</v>
      </c>
      <c r="F28" s="725" t="e">
        <f>VLOOKUP(F$25,'Elevation-Area-Storage'!$A$5:$C$735,3)</f>
        <v>#N/A</v>
      </c>
      <c r="G28" s="948" t="s">
        <v>306</v>
      </c>
    </row>
    <row r="29" spans="1:7">
      <c r="A29" s="409"/>
      <c r="B29" s="473" t="s">
        <v>303</v>
      </c>
      <c r="C29" s="724">
        <f>VLOOKUP(C$26,'Elevation-Area-Storage'!$D$5:$F$152,3)</f>
        <v>4975</v>
      </c>
      <c r="D29" s="719">
        <f>VLOOKUP(D$26,'Elevation-Area-Storage'!$D$5:$F$152,3)</f>
        <v>13196</v>
      </c>
      <c r="E29" s="719" t="e">
        <f>VLOOKUP(E$26,'Elevation-Area-Storage'!$D$5:$F$152,3)</f>
        <v>#N/A</v>
      </c>
      <c r="F29" s="719" t="e">
        <f>VLOOKUP(F$26,'Elevation-Area-Storage'!$D$5:$F$152,3)</f>
        <v>#N/A</v>
      </c>
      <c r="G29" s="949"/>
    </row>
    <row r="30" spans="1:7">
      <c r="A30" s="410"/>
      <c r="B30" s="474" t="s">
        <v>307</v>
      </c>
      <c r="C30" s="724">
        <f>SUM(C28:C29)</f>
        <v>14131.6</v>
      </c>
      <c r="D30" s="726">
        <f>SUM(D28:D29)</f>
        <v>31647.7</v>
      </c>
      <c r="E30" s="726" t="e">
        <f>SUM(E28:E29)</f>
        <v>#N/A</v>
      </c>
      <c r="F30" s="726" t="e">
        <f>SUM(F28:F29)</f>
        <v>#N/A</v>
      </c>
      <c r="G30" s="949"/>
    </row>
    <row r="31" spans="1:7">
      <c r="A31" s="411"/>
      <c r="B31" s="475" t="s">
        <v>308</v>
      </c>
      <c r="C31" s="724">
        <f>SUM(C28:C29)-$E$19</f>
        <v>8986</v>
      </c>
      <c r="D31" s="719">
        <f>SUM(D28:D29)-$E$19</f>
        <v>26502.1</v>
      </c>
      <c r="E31" s="719" t="e">
        <f>SUM(E28:E29)-$E$19</f>
        <v>#N/A</v>
      </c>
      <c r="F31" s="719" t="e">
        <f>SUM(F28:F29)-$E$19</f>
        <v>#N/A</v>
      </c>
      <c r="G31" s="949"/>
    </row>
    <row r="32" spans="1:7" ht="21" customHeight="1">
      <c r="A32" s="410"/>
      <c r="B32" s="476" t="s">
        <v>309</v>
      </c>
      <c r="C32" s="724">
        <f>((VLOOKUP(C$25,'Elevation-Area-Storage'!$A$5:$C$735,2))+(VLOOKUP(C$26,'Elevation-Area-Storage'!$D$5:$F$152,2)))*$C$21</f>
        <v>1081.0551534659655</v>
      </c>
      <c r="D32" s="719">
        <f>((VLOOKUP(D$25,'Elevation-Area-Storage'!$A$5:$C$735,2))+(VLOOKUP(D$26,'Elevation-Area-Storage'!$D$5:$F$152,2)))*$C$21</f>
        <v>1745.1978845652836</v>
      </c>
      <c r="E32" s="719" t="e">
        <f>((VLOOKUP(E$25,'Elevation-Area-Storage'!$A$5:$C$735,2))+(VLOOKUP(E$26,'Elevation-Area-Storage'!$D$5:$F$152,2)))*$C$21</f>
        <v>#N/A</v>
      </c>
      <c r="F32" s="719" t="e">
        <f>((VLOOKUP(F$25,'Elevation-Area-Storage'!$A$5:$C$735,2))+(VLOOKUP(F$26,'Elevation-Area-Storage'!$D$5:$F$152,2)))*$C$21</f>
        <v>#N/A</v>
      </c>
      <c r="G32" s="949"/>
    </row>
    <row r="33" spans="1:9" s="192" customFormat="1" ht="33.75" customHeight="1">
      <c r="A33" s="436" t="s">
        <v>310</v>
      </c>
      <c r="B33" s="437" t="s">
        <v>311</v>
      </c>
      <c r="C33" s="631">
        <v>99</v>
      </c>
      <c r="D33" s="631">
        <v>15</v>
      </c>
      <c r="E33" s="631">
        <v>1</v>
      </c>
      <c r="F33" s="631">
        <v>1</v>
      </c>
      <c r="H33" s="302"/>
    </row>
    <row r="34" spans="1:9" s="192" customFormat="1">
      <c r="A34" s="436"/>
      <c r="B34" s="477" t="s">
        <v>312</v>
      </c>
      <c r="C34" s="478"/>
      <c r="D34" s="478"/>
      <c r="E34" s="479"/>
      <c r="F34" s="480"/>
      <c r="H34" s="302"/>
    </row>
    <row r="35" spans="1:9">
      <c r="A35" s="438"/>
      <c r="B35" s="451" t="s">
        <v>13</v>
      </c>
      <c r="C35" s="727" cm="1">
        <f t="array" ref="C35">IF(C$33 &lt; 1, _xlfn.XLOOKUP($B35,'Inflow Quantiles - Seasonal'!$A$34:$A$38,'Inflow Quantiles - Seasonal'!$B$34:$B$38)*C$33, IF(C$33 &gt; 100,_xlfn.XLOOKUP($B35,'Inflow Quantiles - Seasonal'!$A$34:$A$38,'Inflow Quantiles - Seasonal'!$CW$34:$CW$38)*C$33/100, _xlfn.XLOOKUP(C$33,'Inflow Quantiles - Seasonal'!$B$33:$CW$33, _xlfn.XLOOKUP($B35,'Inflow Quantiles - Seasonal'!$A$34:$A$38,'Inflow Quantiles - Seasonal'!$B$34:$CW$38))))*1000</f>
        <v>24124.15663842564</v>
      </c>
      <c r="D35" s="727" cm="1">
        <f t="array" ref="D35">IF(D$33 &lt; 1, _xlfn.XLOOKUP($B35,'Inflow Quantiles - Seasonal'!$A$34:$A$38,'Inflow Quantiles - Seasonal'!$B$34:$B$38)*D$33, IF(D$33 &gt; 100,_xlfn.XLOOKUP($B35,'Inflow Quantiles - Seasonal'!$A$34:$A$38,'Inflow Quantiles - Seasonal'!$CW$34:$CW$38)*D$33/100, _xlfn.XLOOKUP(D$33,'Inflow Quantiles - Seasonal'!$B$33:$CW$33, _xlfn.XLOOKUP($B35,'Inflow Quantiles - Seasonal'!$A$34:$A$38,'Inflow Quantiles - Seasonal'!$B$34:$CW$38))))*1000</f>
        <v>13911.760905440626</v>
      </c>
      <c r="E35" s="727" cm="1">
        <f t="array" ref="E35">IF(E$33 &lt; 1, _xlfn.XLOOKUP($B35,'Inflow Quantiles - Seasonal'!$A$34:$A$38,'Inflow Quantiles - Seasonal'!$B$34:$B$38)*E$33, IF(E$33 &gt; 100,_xlfn.XLOOKUP($B35,'Inflow Quantiles - Seasonal'!$A$34:$A$38,'Inflow Quantiles - Seasonal'!$CW$34:$CW$38)*E$33/100, _xlfn.XLOOKUP(E$33,'Inflow Quantiles - Seasonal'!$B$33:$CW$33, _xlfn.XLOOKUP($B35,'Inflow Quantiles - Seasonal'!$A$34:$A$38,'Inflow Quantiles - Seasonal'!$B$34:$CW$38))))*1000</f>
        <v>8942.4984421571771</v>
      </c>
      <c r="F35" s="727" cm="1">
        <f t="array" ref="F35">IF(F$33 &lt; 1, _xlfn.XLOOKUP($B35,'Inflow Quantiles - Seasonal'!$A$34:$A$38,'Inflow Quantiles - Seasonal'!$B$34:$B$38)*F$33, IF(F$33 &gt; 100,_xlfn.XLOOKUP($B35,'Inflow Quantiles - Seasonal'!$A$34:$A$38,'Inflow Quantiles - Seasonal'!$CW$34:$CW$38)*F$33/100, _xlfn.XLOOKUP(F$33,'Inflow Quantiles - Seasonal'!$B$33:$CW$33, _xlfn.XLOOKUP($B35,'Inflow Quantiles - Seasonal'!$A$34:$A$38,'Inflow Quantiles - Seasonal'!$B$34:$CW$38))))*1000</f>
        <v>8942.4984421571771</v>
      </c>
      <c r="G35" s="950" t="s">
        <v>313</v>
      </c>
      <c r="H35" s="299"/>
      <c r="I35" s="299"/>
    </row>
    <row r="36" spans="1:9">
      <c r="A36" s="439"/>
      <c r="B36" s="451" t="s">
        <v>15</v>
      </c>
      <c r="C36" s="727" cm="1">
        <f t="array" ref="C36">IF(C$33 &lt; 1, _xlfn.XLOOKUP($B36,'Inflow Quantiles - Seasonal'!$A$34:$A$38,'Inflow Quantiles - Seasonal'!$B$34:$B$38)*C$33, IF(C$33 &gt; 100,_xlfn.XLOOKUP($B36,'Inflow Quantiles - Seasonal'!$A$34:$A$38,'Inflow Quantiles - Seasonal'!$CW$34:$CW$38)*C$33/100, _xlfn.XLOOKUP(C$33,'Inflow Quantiles - Seasonal'!$B$33:$CW$33, _xlfn.XLOOKUP($B36,'Inflow Quantiles - Seasonal'!$A$34:$A$38,'Inflow Quantiles - Seasonal'!$B$34:$CW$38))))*1000</f>
        <v>3396.5819465999998</v>
      </c>
      <c r="D36" s="727" cm="1">
        <f t="array" ref="D36">IF(D$33 &lt; 1, _xlfn.XLOOKUP($B36,'Inflow Quantiles - Seasonal'!$A$34:$A$38,'Inflow Quantiles - Seasonal'!$B$34:$B$38)*D$33, IF(D$33 &gt; 100,_xlfn.XLOOKUP($B36,'Inflow Quantiles - Seasonal'!$A$34:$A$38,'Inflow Quantiles - Seasonal'!$CW$34:$CW$38)*D$33/100, _xlfn.XLOOKUP(D$33,'Inflow Quantiles - Seasonal'!$B$33:$CW$33, _xlfn.XLOOKUP($B36,'Inflow Quantiles - Seasonal'!$A$34:$A$38,'Inflow Quantiles - Seasonal'!$B$34:$CW$38))))*1000</f>
        <v>2508.8806935000002</v>
      </c>
      <c r="E36" s="727" cm="1">
        <f t="array" ref="E36">IF(E$33 &lt; 1, _xlfn.XLOOKUP($B36,'Inflow Quantiles - Seasonal'!$A$34:$A$38,'Inflow Quantiles - Seasonal'!$B$34:$B$38)*E$33, IF(E$33 &gt; 100,_xlfn.XLOOKUP($B36,'Inflow Quantiles - Seasonal'!$A$34:$A$38,'Inflow Quantiles - Seasonal'!$CW$34:$CW$38)*E$33/100, _xlfn.XLOOKUP(E$33,'Inflow Quantiles - Seasonal'!$B$33:$CW$33, _xlfn.XLOOKUP($B36,'Inflow Quantiles - Seasonal'!$A$34:$A$38,'Inflow Quantiles - Seasonal'!$B$34:$CW$38))))*1000</f>
        <v>2397.2358104999998</v>
      </c>
      <c r="F36" s="727" cm="1">
        <f t="array" ref="F36">IF(F$33 &lt; 1, _xlfn.XLOOKUP($B36,'Inflow Quantiles - Seasonal'!$A$34:$A$38,'Inflow Quantiles - Seasonal'!$B$34:$B$38)*F$33, IF(F$33 &gt; 100,_xlfn.XLOOKUP($B36,'Inflow Quantiles - Seasonal'!$A$34:$A$38,'Inflow Quantiles - Seasonal'!$CW$34:$CW$38)*F$33/100, _xlfn.XLOOKUP(F$33,'Inflow Quantiles - Seasonal'!$B$33:$CW$33, _xlfn.XLOOKUP($B36,'Inflow Quantiles - Seasonal'!$A$34:$A$38,'Inflow Quantiles - Seasonal'!$B$34:$CW$38))))*1000</f>
        <v>2397.2358104999998</v>
      </c>
      <c r="G36" s="950"/>
      <c r="H36" s="303"/>
    </row>
    <row r="37" spans="1:9">
      <c r="A37" s="440"/>
      <c r="B37" s="451" t="s">
        <v>12</v>
      </c>
      <c r="C37" s="727" cm="1">
        <f t="array" ref="C37">IF(C$33 &lt; 1, _xlfn.XLOOKUP($B37,'Inflow Quantiles - Seasonal'!$A$34:$A$38,'Inflow Quantiles - Seasonal'!$B$34:$B$38)*C$33, IF(C$33 &gt; 100,_xlfn.XLOOKUP($B37,'Inflow Quantiles - Seasonal'!$A$34:$A$38,'Inflow Quantiles - Seasonal'!$CW$34:$CW$38)*C$33/100, _xlfn.XLOOKUP(C$33,'Inflow Quantiles - Seasonal'!$B$33:$CW$33, _xlfn.XLOOKUP($B37,'Inflow Quantiles - Seasonal'!$A$34:$A$38,'Inflow Quantiles - Seasonal'!$B$34:$CW$38))))*1000</f>
        <v>49655.117165999996</v>
      </c>
      <c r="D37" s="727" cm="1">
        <f t="array" ref="D37">IF(D$33 &lt; 1, _xlfn.XLOOKUP($B37,'Inflow Quantiles - Seasonal'!$A$34:$A$38,'Inflow Quantiles - Seasonal'!$B$34:$B$38)*D$33, IF(D$33 &gt; 100,_xlfn.XLOOKUP($B37,'Inflow Quantiles - Seasonal'!$A$34:$A$38,'Inflow Quantiles - Seasonal'!$CW$34:$CW$38)*D$33/100, _xlfn.XLOOKUP(D$33,'Inflow Quantiles - Seasonal'!$B$33:$CW$33, _xlfn.XLOOKUP($B37,'Inflow Quantiles - Seasonal'!$A$34:$A$38,'Inflow Quantiles - Seasonal'!$B$34:$CW$38))))*1000</f>
        <v>20621.306235</v>
      </c>
      <c r="E37" s="727" cm="1">
        <f t="array" ref="E37">IF(E$33 &lt; 1, _xlfn.XLOOKUP($B37,'Inflow Quantiles - Seasonal'!$A$34:$A$38,'Inflow Quantiles - Seasonal'!$B$34:$B$38)*E$33, IF(E$33 &gt; 100,_xlfn.XLOOKUP($B37,'Inflow Quantiles - Seasonal'!$A$34:$A$38,'Inflow Quantiles - Seasonal'!$CW$34:$CW$38)*E$33/100, _xlfn.XLOOKUP(E$33,'Inflow Quantiles - Seasonal'!$B$33:$CW$33, _xlfn.XLOOKUP($B37,'Inflow Quantiles - Seasonal'!$A$34:$A$38,'Inflow Quantiles - Seasonal'!$B$34:$CW$38))))*1000</f>
        <v>10973.529365999999</v>
      </c>
      <c r="F37" s="727" cm="1">
        <f t="array" ref="F37">IF(F$33 &lt; 1, _xlfn.XLOOKUP($B37,'Inflow Quantiles - Seasonal'!$A$34:$A$38,'Inflow Quantiles - Seasonal'!$B$34:$B$38)*F$33, IF(F$33 &gt; 100,_xlfn.XLOOKUP($B37,'Inflow Quantiles - Seasonal'!$A$34:$A$38,'Inflow Quantiles - Seasonal'!$CW$34:$CW$38)*F$33/100, _xlfn.XLOOKUP(F$33,'Inflow Quantiles - Seasonal'!$B$33:$CW$33, _xlfn.XLOOKUP($B37,'Inflow Quantiles - Seasonal'!$A$34:$A$38,'Inflow Quantiles - Seasonal'!$B$34:$CW$38))))*1000</f>
        <v>10973.529365999999</v>
      </c>
      <c r="G37" s="950"/>
      <c r="H37" s="303"/>
    </row>
    <row r="38" spans="1:9">
      <c r="A38" s="440"/>
      <c r="B38" s="451" t="s">
        <v>14</v>
      </c>
      <c r="C38" s="727" cm="1">
        <f t="array" ref="C38">IF(C$33 &lt; 1, _xlfn.XLOOKUP($B38,'Inflow Quantiles - Seasonal'!$A$34:$A$38,'Inflow Quantiles - Seasonal'!$B$34:$B$38)*C$33, IF(C$33 &gt; 100,_xlfn.XLOOKUP($B38,'Inflow Quantiles - Seasonal'!$A$34:$A$38,'Inflow Quantiles - Seasonal'!$CW$34:$CW$38)*C$33/100, _xlfn.XLOOKUP(C$33,'Inflow Quantiles - Seasonal'!$B$33:$CW$33, _xlfn.XLOOKUP($B38,'Inflow Quantiles - Seasonal'!$A$34:$A$38,'Inflow Quantiles - Seasonal'!$B$34:$CW$38))))*1000</f>
        <v>67788.339420000004</v>
      </c>
      <c r="D38" s="727" cm="1">
        <f t="array" ref="D38">IF(D$33 &lt; 1, _xlfn.XLOOKUP($B38,'Inflow Quantiles - Seasonal'!$A$34:$A$38,'Inflow Quantiles - Seasonal'!$B$34:$B$38)*D$33, IF(D$33 &gt; 100,_xlfn.XLOOKUP($B38,'Inflow Quantiles - Seasonal'!$A$34:$A$38,'Inflow Quantiles - Seasonal'!$CW$34:$CW$38)*D$33/100, _xlfn.XLOOKUP(D$33,'Inflow Quantiles - Seasonal'!$B$33:$CW$33, _xlfn.XLOOKUP($B38,'Inflow Quantiles - Seasonal'!$A$34:$A$38,'Inflow Quantiles - Seasonal'!$B$34:$CW$38))))*1000</f>
        <v>30372.441030000002</v>
      </c>
      <c r="E38" s="727" cm="1">
        <f t="array" ref="E38">IF(E$33 &lt; 1, _xlfn.XLOOKUP($B38,'Inflow Quantiles - Seasonal'!$A$34:$A$38,'Inflow Quantiles - Seasonal'!$B$34:$B$38)*E$33, IF(E$33 &gt; 100,_xlfn.XLOOKUP($B38,'Inflow Quantiles - Seasonal'!$A$34:$A$38,'Inflow Quantiles - Seasonal'!$CW$34:$CW$38)*E$33/100, _xlfn.XLOOKUP(E$33,'Inflow Quantiles - Seasonal'!$B$33:$CW$33, _xlfn.XLOOKUP($B38,'Inflow Quantiles - Seasonal'!$A$34:$A$38,'Inflow Quantiles - Seasonal'!$B$34:$CW$38))))*1000</f>
        <v>16856.523228000002</v>
      </c>
      <c r="F38" s="727" cm="1">
        <f t="array" ref="F38">IF(F$33 &lt; 1, _xlfn.XLOOKUP($B38,'Inflow Quantiles - Seasonal'!$A$34:$A$38,'Inflow Quantiles - Seasonal'!$B$34:$B$38)*F$33, IF(F$33 &gt; 100,_xlfn.XLOOKUP($B38,'Inflow Quantiles - Seasonal'!$A$34:$A$38,'Inflow Quantiles - Seasonal'!$CW$34:$CW$38)*F$33/100, _xlfn.XLOOKUP(F$33,'Inflow Quantiles - Seasonal'!$B$33:$CW$33, _xlfn.XLOOKUP($B38,'Inflow Quantiles - Seasonal'!$A$34:$A$38,'Inflow Quantiles - Seasonal'!$B$34:$CW$38))))*1000</f>
        <v>16856.523228000002</v>
      </c>
      <c r="G38" s="950"/>
      <c r="H38" s="303"/>
    </row>
    <row r="39" spans="1:9">
      <c r="A39" s="440"/>
      <c r="B39" s="451" t="s">
        <v>314</v>
      </c>
      <c r="C39" s="727">
        <f>SUM(C35:C38)</f>
        <v>144964.19517102564</v>
      </c>
      <c r="D39" s="727">
        <f>SUM(D35:D38)</f>
        <v>67414.388863940636</v>
      </c>
      <c r="E39" s="727">
        <f>SUM(E35:E38)</f>
        <v>39169.786846657182</v>
      </c>
      <c r="F39" s="727">
        <f>SUM(F35:F38)</f>
        <v>39169.786846657182</v>
      </c>
      <c r="G39" s="950"/>
      <c r="H39" s="303"/>
    </row>
    <row r="40" spans="1:9" s="192" customFormat="1">
      <c r="A40" s="436"/>
      <c r="B40" s="477" t="s">
        <v>315</v>
      </c>
      <c r="C40" s="478"/>
      <c r="D40" s="478"/>
      <c r="E40" s="479"/>
      <c r="F40" s="480"/>
      <c r="H40" s="302"/>
    </row>
    <row r="41" spans="1:9">
      <c r="A41" s="441"/>
      <c r="B41" s="482" t="s">
        <v>13</v>
      </c>
      <c r="C41" s="481" cm="1">
        <f t="array" ref="C41">IF(C$33&lt;1,_xlfn.XLOOKUP($B41,'Inflow Quantiles - Seasonal'!$A$26:$A$29,'Inflow Quantiles - Seasonal'!$B$26:$B$29)*C$33,IF($C$33&gt;100,_xlfn.XLOOKUP($B41,'Inflow Quantiles - Seasonal'!$A$26:$A$29,'Inflow Quantiles - Seasonal'!$CW$26:$CW$29)*C$33/100,_xlfn.XLOOKUP(C$33,'Inflow Quantiles - Seasonal'!$B$25:$CW$25,_xlfn.XLOOKUP(Model!$B41,'Inflow Quantiles - Seasonal'!$A$26:$A$29,'Inflow Quantiles - Seasonal'!$B$26:$CW$29))))*1000</f>
        <v>62318.035619999995</v>
      </c>
      <c r="D41" s="481" cm="1">
        <f t="array" ref="D41">IF(D$33&lt;1,_xlfn.XLOOKUP($B41,'Inflow Quantiles - Seasonal'!$A$26:$A$29,'Inflow Quantiles - Seasonal'!$B$26:$B$29)*D$33,IF($C$33&gt;100,_xlfn.XLOOKUP($B41,'Inflow Quantiles - Seasonal'!$A$26:$A$29,'Inflow Quantiles - Seasonal'!$CW$26:$CW$29)*D$33/100,_xlfn.XLOOKUP(D$33,'Inflow Quantiles - Seasonal'!$B$25:$CW$25,_xlfn.XLOOKUP(Model!$B41,'Inflow Quantiles - Seasonal'!$A$26:$A$29,'Inflow Quantiles - Seasonal'!$B$26:$CW$29))))*1000</f>
        <v>19567.847399999999</v>
      </c>
      <c r="E41" s="481" cm="1">
        <f t="array" ref="E41">IF(E$33&lt;1,_xlfn.XLOOKUP($B41,'Inflow Quantiles - Seasonal'!$A$26:$A$29,'Inflow Quantiles - Seasonal'!$B$26:$B$29)*E$33,IF($C$33&gt;100,_xlfn.XLOOKUP($B41,'Inflow Quantiles - Seasonal'!$A$26:$A$29,'Inflow Quantiles - Seasonal'!$CW$26:$CW$29)*E$33/100,_xlfn.XLOOKUP(E$33,'Inflow Quantiles - Seasonal'!$B$25:$CW$25,_xlfn.XLOOKUP(Model!$B41,'Inflow Quantiles - Seasonal'!$A$26:$A$29,'Inflow Quantiles - Seasonal'!$B$26:$CW$29))))*1000</f>
        <v>17252.655240000004</v>
      </c>
      <c r="F41" s="481" cm="1">
        <f t="array" ref="F41">IF(F$33&lt;1,_xlfn.XLOOKUP($B41,'Inflow Quantiles - Seasonal'!$A$26:$A$29,'Inflow Quantiles - Seasonal'!$B$26:$B$29)*F$33,IF($C$33&gt;100,_xlfn.XLOOKUP($B41,'Inflow Quantiles - Seasonal'!$A$26:$A$29,'Inflow Quantiles - Seasonal'!$CW$26:$CW$29)*F$33/100,_xlfn.XLOOKUP(F$33,'Inflow Quantiles - Seasonal'!$B$25:$CW$25,_xlfn.XLOOKUP(Model!$B41,'Inflow Quantiles - Seasonal'!$A$26:$A$29,'Inflow Quantiles - Seasonal'!$B$26:$CW$29))))*1000</f>
        <v>17252.655240000004</v>
      </c>
      <c r="G41" s="950" t="s">
        <v>313</v>
      </c>
      <c r="H41" s="299"/>
      <c r="I41" s="299"/>
    </row>
    <row r="42" spans="1:9">
      <c r="A42" s="442"/>
      <c r="B42" s="482" t="s">
        <v>15</v>
      </c>
      <c r="C42" s="481" cm="1">
        <f t="array" ref="C42">IF(C$33&lt;1,_xlfn.XLOOKUP($B42,'Inflow Quantiles - Seasonal'!$A$26:$A$29,'Inflow Quantiles - Seasonal'!$B$26:$B$29)*C$33,IF($C$33&gt;100,_xlfn.XLOOKUP($B42,'Inflow Quantiles - Seasonal'!$A$26:$A$29,'Inflow Quantiles - Seasonal'!$CW$26:$CW$29)*C$33/100,_xlfn.XLOOKUP(C$33,'Inflow Quantiles - Seasonal'!$B$25:$CW$25,_xlfn.XLOOKUP(Model!$B42,'Inflow Quantiles - Seasonal'!$A$26:$A$29,'Inflow Quantiles - Seasonal'!$B$26:$CW$29))))*1000</f>
        <v>5679.0415187999997</v>
      </c>
      <c r="D42" s="481" cm="1">
        <f t="array" ref="D42">IF(D$33&lt;1,_xlfn.XLOOKUP($B42,'Inflow Quantiles - Seasonal'!$A$26:$A$29,'Inflow Quantiles - Seasonal'!$B$26:$B$29)*D$33,IF($C$33&gt;100,_xlfn.XLOOKUP($B42,'Inflow Quantiles - Seasonal'!$A$26:$A$29,'Inflow Quantiles - Seasonal'!$CW$26:$CW$29)*D$33/100,_xlfn.XLOOKUP(D$33,'Inflow Quantiles - Seasonal'!$B$25:$CW$25,_xlfn.XLOOKUP(Model!$B42,'Inflow Quantiles - Seasonal'!$A$26:$A$29,'Inflow Quantiles - Seasonal'!$B$26:$CW$29))))*1000</f>
        <v>1937.8498662000002</v>
      </c>
      <c r="E42" s="481" cm="1">
        <f t="array" ref="E42">IF(E$33&lt;1,_xlfn.XLOOKUP($B42,'Inflow Quantiles - Seasonal'!$A$26:$A$29,'Inflow Quantiles - Seasonal'!$B$26:$B$29)*E$33,IF($C$33&gt;100,_xlfn.XLOOKUP($B42,'Inflow Quantiles - Seasonal'!$A$26:$A$29,'Inflow Quantiles - Seasonal'!$CW$26:$CW$29)*E$33/100,_xlfn.XLOOKUP(E$33,'Inflow Quantiles - Seasonal'!$B$25:$CW$25,_xlfn.XLOOKUP(Model!$B42,'Inflow Quantiles - Seasonal'!$A$26:$A$29,'Inflow Quantiles - Seasonal'!$B$26:$CW$29))))*1000</f>
        <v>1091.11552908</v>
      </c>
      <c r="F42" s="481" cm="1">
        <f t="array" ref="F42">IF(F$33&lt;1,_xlfn.XLOOKUP($B42,'Inflow Quantiles - Seasonal'!$A$26:$A$29,'Inflow Quantiles - Seasonal'!$B$26:$B$29)*F$33,IF($C$33&gt;100,_xlfn.XLOOKUP($B42,'Inflow Quantiles - Seasonal'!$A$26:$A$29,'Inflow Quantiles - Seasonal'!$CW$26:$CW$29)*F$33/100,_xlfn.XLOOKUP(F$33,'Inflow Quantiles - Seasonal'!$B$25:$CW$25,_xlfn.XLOOKUP(Model!$B42,'Inflow Quantiles - Seasonal'!$A$26:$A$29,'Inflow Quantiles - Seasonal'!$B$26:$CW$29))))*1000</f>
        <v>1091.11552908</v>
      </c>
      <c r="G42" s="950"/>
      <c r="H42" s="303"/>
    </row>
    <row r="43" spans="1:9">
      <c r="A43" s="410"/>
      <c r="B43" s="482" t="s">
        <v>12</v>
      </c>
      <c r="C43" s="481" cm="1">
        <f t="array" ref="C43">IF(C$33&lt;1,_xlfn.XLOOKUP($B43,'Inflow Quantiles - Seasonal'!$A$26:$A$29,'Inflow Quantiles - Seasonal'!$B$26:$B$29)*C$33,IF($C$33&gt;100,_xlfn.XLOOKUP($B43,'Inflow Quantiles - Seasonal'!$A$26:$A$29,'Inflow Quantiles - Seasonal'!$CW$26:$CW$29)*C$33/100,_xlfn.XLOOKUP(C$33,'Inflow Quantiles - Seasonal'!$B$25:$CW$25,_xlfn.XLOOKUP(Model!$B43,'Inflow Quantiles - Seasonal'!$A$26:$A$29,'Inflow Quantiles - Seasonal'!$B$26:$CW$29))))*1000</f>
        <v>134871.66284999999</v>
      </c>
      <c r="D43" s="481" cm="1">
        <f t="array" ref="D43">IF(D$33&lt;1,_xlfn.XLOOKUP($B43,'Inflow Quantiles - Seasonal'!$A$26:$A$29,'Inflow Quantiles - Seasonal'!$B$26:$B$29)*D$33,IF($C$33&gt;100,_xlfn.XLOOKUP($B43,'Inflow Quantiles - Seasonal'!$A$26:$A$29,'Inflow Quantiles - Seasonal'!$CW$26:$CW$29)*D$33/100,_xlfn.XLOOKUP(D$33,'Inflow Quantiles - Seasonal'!$B$25:$CW$25,_xlfn.XLOOKUP(Model!$B43,'Inflow Quantiles - Seasonal'!$A$26:$A$29,'Inflow Quantiles - Seasonal'!$B$26:$CW$29))))*1000</f>
        <v>25387.615289999998</v>
      </c>
      <c r="E43" s="481" cm="1">
        <f t="array" ref="E43">IF(E$33&lt;1,_xlfn.XLOOKUP($B43,'Inflow Quantiles - Seasonal'!$A$26:$A$29,'Inflow Quantiles - Seasonal'!$B$26:$B$29)*E$33,IF($C$33&gt;100,_xlfn.XLOOKUP($B43,'Inflow Quantiles - Seasonal'!$A$26:$A$29,'Inflow Quantiles - Seasonal'!$CW$26:$CW$29)*E$33/100,_xlfn.XLOOKUP(E$33,'Inflow Quantiles - Seasonal'!$B$25:$CW$25,_xlfn.XLOOKUP(Model!$B43,'Inflow Quantiles - Seasonal'!$A$26:$A$29,'Inflow Quantiles - Seasonal'!$B$26:$CW$29))))*1000</f>
        <v>21236.313855</v>
      </c>
      <c r="F43" s="481" cm="1">
        <f t="array" ref="F43">IF(F$33&lt;1,_xlfn.XLOOKUP($B43,'Inflow Quantiles - Seasonal'!$A$26:$A$29,'Inflow Quantiles - Seasonal'!$B$26:$B$29)*F$33,IF($C$33&gt;100,_xlfn.XLOOKUP($B43,'Inflow Quantiles - Seasonal'!$A$26:$A$29,'Inflow Quantiles - Seasonal'!$CW$26:$CW$29)*F$33/100,_xlfn.XLOOKUP(F$33,'Inflow Quantiles - Seasonal'!$B$25:$CW$25,_xlfn.XLOOKUP(Model!$B43,'Inflow Quantiles - Seasonal'!$A$26:$A$29,'Inflow Quantiles - Seasonal'!$B$26:$CW$29))))*1000</f>
        <v>21236.313855</v>
      </c>
      <c r="G43" s="950"/>
      <c r="H43" s="303"/>
    </row>
    <row r="44" spans="1:9">
      <c r="A44" s="410"/>
      <c r="B44" s="482" t="s">
        <v>14</v>
      </c>
      <c r="C44" s="481" cm="1">
        <f t="array" ref="C44">IF(C$33&lt;1,_xlfn.XLOOKUP($B44,'Inflow Quantiles - Seasonal'!$A$26:$A$29,'Inflow Quantiles - Seasonal'!$B$26:$B$29)*C$33,IF($C$33&gt;100,_xlfn.XLOOKUP($B44,'Inflow Quantiles - Seasonal'!$A$26:$A$29,'Inflow Quantiles - Seasonal'!$CW$26:$CW$29)*C$33/100,_xlfn.XLOOKUP(C$33,'Inflow Quantiles - Seasonal'!$B$25:$CW$25,_xlfn.XLOOKUP(Model!$B44,'Inflow Quantiles - Seasonal'!$A$26:$A$29,'Inflow Quantiles - Seasonal'!$B$26:$CW$29))))*1000</f>
        <v>171605.85879999999</v>
      </c>
      <c r="D44" s="481" cm="1">
        <f t="array" ref="D44">IF(D$33&lt;1,_xlfn.XLOOKUP($B44,'Inflow Quantiles - Seasonal'!$A$26:$A$29,'Inflow Quantiles - Seasonal'!$B$26:$B$29)*D$33,IF($C$33&gt;100,_xlfn.XLOOKUP($B44,'Inflow Quantiles - Seasonal'!$A$26:$A$29,'Inflow Quantiles - Seasonal'!$CW$26:$CW$29)*D$33/100,_xlfn.XLOOKUP(D$33,'Inflow Quantiles - Seasonal'!$B$25:$CW$25,_xlfn.XLOOKUP(Model!$B44,'Inflow Quantiles - Seasonal'!$A$26:$A$29,'Inflow Quantiles - Seasonal'!$B$26:$CW$29))))*1000</f>
        <v>47929.656499999997</v>
      </c>
      <c r="E44" s="481" cm="1">
        <f t="array" ref="E44">IF(E$33&lt;1,_xlfn.XLOOKUP($B44,'Inflow Quantiles - Seasonal'!$A$26:$A$29,'Inflow Quantiles - Seasonal'!$B$26:$B$29)*E$33,IF($C$33&gt;100,_xlfn.XLOOKUP($B44,'Inflow Quantiles - Seasonal'!$A$26:$A$29,'Inflow Quantiles - Seasonal'!$CW$26:$CW$29)*E$33/100,_xlfn.XLOOKUP(E$33,'Inflow Quantiles - Seasonal'!$B$25:$CW$25,_xlfn.XLOOKUP(Model!$B44,'Inflow Quantiles - Seasonal'!$A$26:$A$29,'Inflow Quantiles - Seasonal'!$B$26:$CW$29))))*1000</f>
        <v>35989.716440000004</v>
      </c>
      <c r="F44" s="481" cm="1">
        <f t="array" ref="F44">IF(F$33&lt;1,_xlfn.XLOOKUP($B44,'Inflow Quantiles - Seasonal'!$A$26:$A$29,'Inflow Quantiles - Seasonal'!$B$26:$B$29)*F$33,IF($C$33&gt;100,_xlfn.XLOOKUP($B44,'Inflow Quantiles - Seasonal'!$A$26:$A$29,'Inflow Quantiles - Seasonal'!$CW$26:$CW$29)*F$33/100,_xlfn.XLOOKUP(F$33,'Inflow Quantiles - Seasonal'!$B$25:$CW$25,_xlfn.XLOOKUP(Model!$B44,'Inflow Quantiles - Seasonal'!$A$26:$A$29,'Inflow Quantiles - Seasonal'!$B$26:$CW$29))))*1000</f>
        <v>35989.716440000004</v>
      </c>
      <c r="G44" s="950"/>
      <c r="H44" s="303"/>
    </row>
    <row r="45" spans="1:9">
      <c r="A45" s="410"/>
      <c r="B45" s="482" t="s">
        <v>316</v>
      </c>
      <c r="C45" s="469">
        <f>SUM(C41:C44)</f>
        <v>374474.59878879995</v>
      </c>
      <c r="D45" s="481">
        <f>SUM(D41:D44)</f>
        <v>94822.969056199989</v>
      </c>
      <c r="E45" s="481">
        <f>SUM(E41:E44)</f>
        <v>75569.801064080006</v>
      </c>
      <c r="F45" s="469">
        <f>SUM(F41:F44)</f>
        <v>75569.801064080006</v>
      </c>
      <c r="G45" s="950"/>
      <c r="H45" s="303"/>
    </row>
    <row r="46" spans="1:9">
      <c r="B46" s="483"/>
      <c r="C46" s="484"/>
      <c r="D46" s="484"/>
      <c r="E46" s="484"/>
      <c r="F46" s="484"/>
      <c r="G46" s="305"/>
      <c r="H46" s="303"/>
    </row>
    <row r="47" spans="1:9">
      <c r="A47" s="485" t="s">
        <v>317</v>
      </c>
      <c r="B47" s="486" t="s">
        <v>318</v>
      </c>
      <c r="C47" s="487" t="s">
        <v>296</v>
      </c>
      <c r="D47" s="487" t="s">
        <v>297</v>
      </c>
      <c r="E47" s="486" t="s">
        <v>298</v>
      </c>
      <c r="F47" s="486" t="s">
        <v>299</v>
      </c>
    </row>
    <row r="48" spans="1:9">
      <c r="A48" s="411"/>
      <c r="B48" s="488" t="s">
        <v>269</v>
      </c>
      <c r="C48" s="620">
        <f>C44</f>
        <v>171605.85879999999</v>
      </c>
      <c r="D48" s="620">
        <f>D44</f>
        <v>47929.656499999997</v>
      </c>
      <c r="E48" s="620">
        <f>E44</f>
        <v>35989.716440000004</v>
      </c>
      <c r="F48" s="620">
        <f>F44</f>
        <v>35989.716440000004</v>
      </c>
      <c r="G48" s="383"/>
    </row>
    <row r="49" spans="1:10" ht="15.75" customHeight="1">
      <c r="A49" s="411"/>
      <c r="B49" s="489" t="s">
        <v>273</v>
      </c>
      <c r="C49" s="620">
        <f>SUM(C41:C42)</f>
        <v>67997.077138799999</v>
      </c>
      <c r="D49" s="620">
        <f>SUM(D41:D42)</f>
        <v>21505.697266199997</v>
      </c>
      <c r="E49" s="620">
        <f>SUM(E41:E42)</f>
        <v>18343.770769080005</v>
      </c>
      <c r="F49" s="620">
        <f>SUM(F41:F42)</f>
        <v>18343.770769080005</v>
      </c>
      <c r="G49" s="430"/>
    </row>
    <row r="50" spans="1:10">
      <c r="A50" s="411"/>
      <c r="B50" s="488" t="s">
        <v>275</v>
      </c>
      <c r="C50" s="620">
        <f>C43</f>
        <v>134871.66284999999</v>
      </c>
      <c r="D50" s="620">
        <f>D43</f>
        <v>25387.615289999998</v>
      </c>
      <c r="E50" s="620">
        <f>E43</f>
        <v>21236.313855</v>
      </c>
      <c r="F50" s="620">
        <f>F43</f>
        <v>21236.313855</v>
      </c>
      <c r="G50" s="383"/>
    </row>
    <row r="51" spans="1:10" ht="16.5" customHeight="1">
      <c r="A51" s="411"/>
      <c r="B51" s="490" t="s">
        <v>277</v>
      </c>
      <c r="C51" s="472">
        <f>_xlfn.XLOOKUP($B$51,'Non Ag Water Use - Tiers'!$A$2:$A$7,'Non Ag Water Use - Tiers'!$C$2:$C$7)</f>
        <v>5501.0206666666672</v>
      </c>
      <c r="D51" s="472">
        <f>_xlfn.XLOOKUP($B$51,'Non Ag Water Use - Tiers'!$A$2:$A$7,'Non Ag Water Use - Tiers'!$C$2:$C$7)</f>
        <v>5501.0206666666672</v>
      </c>
      <c r="E51" s="472">
        <f>_xlfn.XLOOKUP($B$51,'Non Ag Water Use - Tiers'!$A$2:$A$7,'Non Ag Water Use - Tiers'!$C$2:$C$7)</f>
        <v>5501.0206666666672</v>
      </c>
      <c r="F51" s="472">
        <f>_xlfn.XLOOKUP($B$51,'Non Ag Water Use - Tiers'!$A$2:$A$7,'Non Ag Water Use - Tiers'!$C$2:$C$7)</f>
        <v>5501.0206666666672</v>
      </c>
      <c r="G51" s="383"/>
      <c r="H51" s="710"/>
      <c r="I51" s="306"/>
    </row>
    <row r="52" spans="1:10" ht="16.5" customHeight="1">
      <c r="A52" s="411"/>
      <c r="B52" s="491" t="s">
        <v>281</v>
      </c>
      <c r="C52" s="472">
        <v>0</v>
      </c>
      <c r="D52" s="472">
        <v>0</v>
      </c>
      <c r="E52" s="472">
        <v>0</v>
      </c>
      <c r="F52" s="472">
        <v>0</v>
      </c>
      <c r="G52" s="383"/>
      <c r="H52" s="710"/>
      <c r="I52" s="306"/>
    </row>
    <row r="53" spans="1:10" ht="15.75" customHeight="1">
      <c r="A53" s="301"/>
      <c r="B53" s="304"/>
      <c r="C53" s="305"/>
      <c r="D53" s="305"/>
      <c r="E53" s="305"/>
      <c r="F53" s="305"/>
    </row>
    <row r="54" spans="1:10" s="310" customFormat="1" ht="16" thickBot="1">
      <c r="A54" s="284">
        <v>4</v>
      </c>
      <c r="B54" s="350" t="s">
        <v>319</v>
      </c>
      <c r="C54" s="350"/>
      <c r="D54" s="307"/>
      <c r="E54" s="308"/>
      <c r="F54" s="308"/>
      <c r="G54" s="377"/>
      <c r="H54" s="366"/>
    </row>
    <row r="55" spans="1:10">
      <c r="A55" s="351" t="s">
        <v>320</v>
      </c>
      <c r="B55" s="492" t="s">
        <v>269</v>
      </c>
      <c r="C55" s="353" t="s">
        <v>296</v>
      </c>
      <c r="D55" s="354" t="s">
        <v>297</v>
      </c>
      <c r="E55" s="354" t="s">
        <v>298</v>
      </c>
      <c r="F55" s="355" t="s">
        <v>299</v>
      </c>
      <c r="G55" s="277"/>
    </row>
    <row r="56" spans="1:10" s="278" customFormat="1" ht="46.5">
      <c r="A56" s="951" t="s">
        <v>321</v>
      </c>
      <c r="B56" s="493" t="s">
        <v>322</v>
      </c>
      <c r="C56" s="426" cm="1">
        <f t="array" ref="C56">IF(_xlfn.XLOOKUP($B55,$B$48:$B$52,C$48:C$52)&lt;=_xlfn.XLOOKUP(Model!$B55,'Ag Water Use - Tiers'!$A$2:$A$6,'Ag Water Use - Tiers'!$C$2:$C$6),_xlfn.XLOOKUP($B55,$B$48:$B$52,C$48:C$52),_xlfn.XLOOKUP($B55,'Ag Water Use - Tiers'!$A$2:$A$6,'Ag Water Use - Tiers'!$C$2:$C$6))-_xlfn.XLOOKUP($B55,'Non Ag Water Use - Tiers'!$A$2:$A$7,'Non Ag Water Use - Tiers'!$C2:$C$7)</f>
        <v>85563.860839160829</v>
      </c>
      <c r="D56" s="426" cm="1">
        <f t="array" ref="D56">IF(_xlfn.XLOOKUP($B55,$B$48:$B$52,D$48:D$52)&lt;=_xlfn.XLOOKUP(Model!$B55,'Ag Water Use - Tiers'!$A$2:$A$6,'Ag Water Use - Tiers'!$C$2:$C$6),_xlfn.XLOOKUP($B55,$B$48:$B$52,D$48:D$52),_xlfn.XLOOKUP($B55,'Ag Water Use - Tiers'!$A$2:$A$6,'Ag Water Use - Tiers'!$C$2:$C$6))-_xlfn.XLOOKUP($B55,'Non Ag Water Use - Tiers'!$A$2:$A$7,'Non Ag Water Use - Tiers'!$C2:$C$7)</f>
        <v>44408.310346153841</v>
      </c>
      <c r="E56" s="426" cm="1">
        <f t="array" ref="E56">IF(_xlfn.XLOOKUP($B55,$B$48:$B$52,E$48:E$52)&lt;=_xlfn.XLOOKUP(Model!$B55,'Ag Water Use - Tiers'!$A$2:$A$6,'Ag Water Use - Tiers'!$C$2:$C$6),_xlfn.XLOOKUP($B55,$B$48:$B$52,E$48:E$52),_xlfn.XLOOKUP($B55,'Ag Water Use - Tiers'!$A$2:$A$6,'Ag Water Use - Tiers'!$C$2:$C$6))-_xlfn.XLOOKUP($B55,'Non Ag Water Use - Tiers'!$A$2:$A$7,'Non Ag Water Use - Tiers'!$C2:$C$7)</f>
        <v>32468.370286153851</v>
      </c>
      <c r="F56" s="426" cm="1">
        <f t="array" ref="F56">IF(_xlfn.XLOOKUP($B55,$B$48:$B$52,F$48:F$52)&lt;=_xlfn.XLOOKUP(Model!$B55,'Ag Water Use - Tiers'!$A$2:$A$6,'Ag Water Use - Tiers'!$C$2:$C$6),_xlfn.XLOOKUP($B55,$B$48:$B$52,F$48:F$52),_xlfn.XLOOKUP($B55,'Ag Water Use - Tiers'!$A$2:$A$6,'Ag Water Use - Tiers'!$C$2:$C$6))-_xlfn.XLOOKUP($B55,'Non Ag Water Use - Tiers'!$A$2:$A$7,'Non Ag Water Use - Tiers'!$C2:$C$7)</f>
        <v>32468.370286153851</v>
      </c>
      <c r="G56" s="646" t="s">
        <v>323</v>
      </c>
    </row>
    <row r="57" spans="1:10" s="278" customFormat="1">
      <c r="A57" s="951"/>
      <c r="B57" s="624" t="s">
        <v>324</v>
      </c>
      <c r="C57" s="632" t="s">
        <v>339</v>
      </c>
      <c r="D57" s="632" t="s">
        <v>326</v>
      </c>
      <c r="E57" s="632" t="s">
        <v>327</v>
      </c>
      <c r="F57" s="632" t="s">
        <v>326</v>
      </c>
    </row>
    <row r="58" spans="1:10" s="278" customFormat="1">
      <c r="A58" s="951"/>
      <c r="B58" s="494" t="s">
        <v>328</v>
      </c>
      <c r="C58" s="633">
        <v>10</v>
      </c>
      <c r="D58" s="633">
        <v>77</v>
      </c>
      <c r="E58" s="667"/>
      <c r="F58" s="634"/>
    </row>
    <row r="59" spans="1:10" s="278" customFormat="1" ht="46.5">
      <c r="A59" s="951"/>
      <c r="B59" s="447" t="s">
        <v>329</v>
      </c>
      <c r="C59" s="426">
        <f>((C58/100)*_xlfn.XLOOKUP($B55,'Ag Water Use - Tiers'!$A$2:$A$6,'Ag Water Use - Tiers'!$D$2:$D$6)*_xlfn.XLOOKUP(C57,'Crop Water Requirements'!$A$4:$A$9,'Crop Water Requirements'!$C$4:$C$9))/'Crop Water Requirements'!$F$3</f>
        <v>6117.1689779404114</v>
      </c>
      <c r="D59" s="426">
        <f>((D58/100)*_xlfn.XLOOKUP($B55,'Ag Water Use - Tiers'!$A$2:$A$6,'Ag Water Use - Tiers'!$D$2:$D$6)*_xlfn.XLOOKUP(D57,'Crop Water Requirements'!$A$4:$A$9,'Crop Water Requirements'!$C$4:$C$9))/'Crop Water Requirements'!$F$3</f>
        <v>44313.588576688242</v>
      </c>
      <c r="E59" s="426">
        <f>((E58/100)*_xlfn.XLOOKUP($B55,'Ag Water Use - Tiers'!$A$2:$A$6,'Ag Water Use - Tiers'!$D$2:$D$6)*_xlfn.XLOOKUP(E57,'Crop Water Requirements'!$A$4:$A$9,'Crop Water Requirements'!$C$4:$C$9))/'Crop Water Requirements'!$F$3</f>
        <v>0</v>
      </c>
      <c r="F59" s="426">
        <f>((F58/100)*_xlfn.XLOOKUP($B55,'Ag Water Use - Tiers'!$A$2:$A$6,'Ag Water Use - Tiers'!$D$2:$D$6)*_xlfn.XLOOKUP(F57,'Crop Water Requirements'!$A$4:$A$9,'Crop Water Requirements'!$C$4:$C$9))/'Crop Water Requirements'!$F$3</f>
        <v>0</v>
      </c>
      <c r="G59" s="707" t="s">
        <v>330</v>
      </c>
    </row>
    <row r="60" spans="1:10" ht="46.4" customHeight="1">
      <c r="A60" s="951"/>
      <c r="B60" s="495" t="s">
        <v>331</v>
      </c>
      <c r="C60" s="427">
        <v>10000</v>
      </c>
      <c r="D60" s="427">
        <f>D56-D59</f>
        <v>94.721769465599209</v>
      </c>
      <c r="E60" s="427">
        <f>E56-E59</f>
        <v>32468.370286153851</v>
      </c>
      <c r="F60" s="427">
        <f>F56-F59</f>
        <v>32468.370286153851</v>
      </c>
      <c r="G60" s="443"/>
      <c r="H60" s="311"/>
      <c r="I60" s="311"/>
      <c r="J60" s="311"/>
    </row>
    <row r="61" spans="1:10">
      <c r="A61" s="951"/>
      <c r="B61" s="497" t="s">
        <v>332</v>
      </c>
      <c r="C61" s="635">
        <v>10</v>
      </c>
      <c r="D61" s="457">
        <v>250</v>
      </c>
      <c r="E61" s="457"/>
      <c r="F61" s="636"/>
      <c r="G61" s="443"/>
      <c r="H61" s="445"/>
      <c r="I61" s="311"/>
      <c r="J61" s="311"/>
    </row>
    <row r="62" spans="1:10">
      <c r="A62" s="951"/>
      <c r="B62" s="498" t="s">
        <v>333</v>
      </c>
      <c r="C62" s="496">
        <f>C56-SUM(C59:C60)</f>
        <v>69446.691861220417</v>
      </c>
      <c r="D62" s="496">
        <f>D56-SUM(D59:D60)</f>
        <v>0</v>
      </c>
      <c r="E62" s="496">
        <f>E56-SUM(E59:E60)</f>
        <v>0</v>
      </c>
      <c r="F62" s="496">
        <f>F56-SUM(F59:F60)</f>
        <v>0</v>
      </c>
      <c r="G62" s="277"/>
    </row>
    <row r="63" spans="1:10">
      <c r="A63" s="951"/>
      <c r="B63" s="499" t="s">
        <v>334</v>
      </c>
      <c r="C63" s="426">
        <f>C60*C61</f>
        <v>100000</v>
      </c>
      <c r="D63" s="426">
        <f>D60*D61</f>
        <v>23680.442366399802</v>
      </c>
      <c r="E63" s="426">
        <f>E60*E61</f>
        <v>0</v>
      </c>
      <c r="F63" s="426">
        <f>F60*F61</f>
        <v>0</v>
      </c>
      <c r="G63" s="277"/>
    </row>
    <row r="64" spans="1:10">
      <c r="A64" s="951"/>
      <c r="B64" s="500" t="s">
        <v>335</v>
      </c>
      <c r="C64" s="426">
        <f>_xlfn.XLOOKUP(C57,'Crop &amp; Costs'!$B$11:$B$14,'Crop &amp; Costs'!$E$11:$E$14)*(0.01*C58*_xlfn.XLOOKUP($B55,'Ag Water Use - Tiers'!$A$2:$A$6,'Ag Water Use - Tiers'!$D$2:$D$6))</f>
        <v>329102.3740769233</v>
      </c>
      <c r="D64" s="426">
        <f>_xlfn.XLOOKUP(D57,'Crop &amp; Costs'!$B$11:$B$14,'Crop &amp; Costs'!$E$11:$E$14)*(0.01*D58*_xlfn.XLOOKUP($B55,'Ag Water Use - Tiers'!$A$2:$A$6,'Ag Water Use - Tiers'!$D$2:$D$6))</f>
        <v>873089.23946289648</v>
      </c>
      <c r="E64" s="426">
        <f>_xlfn.XLOOKUP(E57,'Crop &amp; Costs'!$B$11:$B$14,'Crop &amp; Costs'!$E$11:$E$14)*(0.01*E58*_xlfn.XLOOKUP($B55,'Ag Water Use - Tiers'!$A$2:$A$6,'Ag Water Use - Tiers'!$D$2:$D$6))</f>
        <v>0</v>
      </c>
      <c r="F64" s="426">
        <f>_xlfn.XLOOKUP(F57,'Crop &amp; Costs'!$B$11:$B$14,'Crop &amp; Costs'!$E$11:$E$14)*(0.01*F58*_xlfn.XLOOKUP($B55,'Ag Water Use - Tiers'!$A$2:$A$6,'Ag Water Use - Tiers'!$D$2:$D$6))</f>
        <v>0</v>
      </c>
      <c r="G64" s="432" t="s">
        <v>336</v>
      </c>
    </row>
    <row r="65" spans="1:10" ht="16" thickBot="1">
      <c r="A65" s="952"/>
      <c r="B65" s="501" t="s">
        <v>337</v>
      </c>
      <c r="C65" s="428">
        <f>C64+C63</f>
        <v>429102.3740769233</v>
      </c>
      <c r="D65" s="428">
        <f>D64+D63</f>
        <v>896769.68182929629</v>
      </c>
      <c r="E65" s="428">
        <f>E64+E63</f>
        <v>0</v>
      </c>
      <c r="F65" s="428">
        <f>F64+F63</f>
        <v>0</v>
      </c>
      <c r="G65" s="277"/>
    </row>
    <row r="66" spans="1:10" ht="16" thickBot="1">
      <c r="A66" s="349"/>
      <c r="G66" s="343"/>
    </row>
    <row r="67" spans="1:10">
      <c r="A67" s="351" t="s">
        <v>320</v>
      </c>
      <c r="B67" s="351" t="s">
        <v>273</v>
      </c>
      <c r="C67" s="353" t="s">
        <v>296</v>
      </c>
      <c r="D67" s="354" t="s">
        <v>297</v>
      </c>
      <c r="E67" s="354" t="s">
        <v>298</v>
      </c>
      <c r="F67" s="355" t="s">
        <v>299</v>
      </c>
      <c r="G67" s="277"/>
    </row>
    <row r="68" spans="1:10" s="278" customFormat="1" ht="31">
      <c r="A68" s="951" t="s">
        <v>321</v>
      </c>
      <c r="B68" s="446" t="s">
        <v>322</v>
      </c>
      <c r="C68" s="426" cm="1">
        <f t="array" ref="C68">IF(_xlfn.XLOOKUP($B67,$B$48:$B$52,C$48:C$52) &lt;= _xlfn.XLOOKUP(Model!$B67,'Ag Water Use - Tiers'!$A$2:$A$6,'Ag Water Use - Tiers'!$C$2:$C$6),_xlfn.XLOOKUP($B67,$B$48:$B$52,C$48:C$52), _xlfn.XLOOKUP($B67,'Ag Water Use - Tiers'!$A$2:$A$6,'Ag Water Use - Tiers'!$C$2:$C$6))-_xlfn.XLOOKUP($B67,'Non Ag Water Use - Tiers'!$A$2:$A$7,'Non Ag Water Use - Tiers'!$C2:$C$7)</f>
        <v>-500</v>
      </c>
      <c r="D68" s="426" cm="1">
        <f t="array" ref="D68">IF(_xlfn.XLOOKUP($B67,$B$48:$B$52,D$48:D$52) &lt;= _xlfn.XLOOKUP(Model!$B67,'Ag Water Use - Tiers'!$A$2:$A$6,'Ag Water Use - Tiers'!$C$2:$C$6),_xlfn.XLOOKUP($B67,$B$48:$B$52,D$48:D$52), _xlfn.XLOOKUP($B67,'Ag Water Use - Tiers'!$A$2:$A$6,'Ag Water Use - Tiers'!$C$2:$C$6))-_xlfn.XLOOKUP($B67,'Non Ag Water Use - Tiers'!$A$2:$A$7,'Non Ag Water Use - Tiers'!$C2:$C$7)</f>
        <v>-500</v>
      </c>
      <c r="E68" s="426" cm="1">
        <f t="array" ref="E68">IF(_xlfn.XLOOKUP($B67,$B$48:$B$52,E$48:E$52) &lt;= _xlfn.XLOOKUP(Model!$B67,'Ag Water Use - Tiers'!$A$2:$A$6,'Ag Water Use - Tiers'!$C$2:$C$6),_xlfn.XLOOKUP($B67,$B$48:$B$52,E$48:E$52), _xlfn.XLOOKUP($B67,'Ag Water Use - Tiers'!$A$2:$A$6,'Ag Water Use - Tiers'!$C$2:$C$6))-_xlfn.XLOOKUP($B67,'Non Ag Water Use - Tiers'!$A$2:$A$7,'Non Ag Water Use - Tiers'!$C2:$C$7)</f>
        <v>-500</v>
      </c>
      <c r="F68" s="426" cm="1">
        <f t="array" ref="F68">IF(_xlfn.XLOOKUP($B67,$B$48:$B$52,F$48:F$52) &lt;= _xlfn.XLOOKUP(Model!$B67,'Ag Water Use - Tiers'!$A$2:$A$6,'Ag Water Use - Tiers'!$C$2:$C$6),_xlfn.XLOOKUP($B67,$B$48:$B$52,F$48:F$52), _xlfn.XLOOKUP($B67,'Ag Water Use - Tiers'!$A$2:$A$6,'Ag Water Use - Tiers'!$C$2:$C$6))-_xlfn.XLOOKUP($B67,'Non Ag Water Use - Tiers'!$A$2:$A$7,'Non Ag Water Use - Tiers'!$C2:$C$7)</f>
        <v>-500</v>
      </c>
      <c r="G68" s="431" t="s">
        <v>338</v>
      </c>
    </row>
    <row r="69" spans="1:10" s="278" customFormat="1">
      <c r="A69" s="951"/>
      <c r="B69" s="356" t="s">
        <v>324</v>
      </c>
      <c r="C69" s="700" t="s">
        <v>326</v>
      </c>
      <c r="D69" s="700" t="s">
        <v>325</v>
      </c>
      <c r="E69" s="700" t="s">
        <v>339</v>
      </c>
      <c r="F69" s="701" t="s">
        <v>339</v>
      </c>
    </row>
    <row r="70" spans="1:10" s="278" customFormat="1">
      <c r="A70" s="951"/>
      <c r="B70" s="279" t="s">
        <v>328</v>
      </c>
      <c r="C70" s="703">
        <v>10</v>
      </c>
      <c r="D70" s="457">
        <v>25</v>
      </c>
      <c r="E70" s="457"/>
      <c r="F70" s="457"/>
    </row>
    <row r="71" spans="1:10" s="278" customFormat="1">
      <c r="A71" s="951"/>
      <c r="B71" s="447" t="s">
        <v>329</v>
      </c>
      <c r="C71" s="702">
        <f>((C70/100)*_xlfn.XLOOKUP($B67,'Ag Water Use - Tiers'!$A$2:$A$6,'Ag Water Use - Tiers'!$D$2:$D$6)*_xlfn.XLOOKUP(C69,'Crop Water Requirements'!$A$4:$A$9,'Crop Water Requirements'!$C$4:$C$9))/'Crop Water Requirements'!$F$3</f>
        <v>11850.734099333336</v>
      </c>
      <c r="D71" s="702">
        <f>((D70/100)*_xlfn.XLOOKUP($B67,'Ag Water Use - Tiers'!$A$2:$A$6,'Ag Water Use - Tiers'!$D$2:$D$6)*_xlfn.XLOOKUP(D69,'Crop Water Requirements'!$A$4:$A$9,'Crop Water Requirements'!$C$4:$C$9))/'Crop Water Requirements'!$F$3</f>
        <v>40923.337361041682</v>
      </c>
      <c r="E71" s="702">
        <f>((E70/100)*_xlfn.XLOOKUP($B67,'Ag Water Use - Tiers'!$A$2:$A$6,'Ag Water Use - Tiers'!$D$2:$D$6)*_xlfn.XLOOKUP(E69,'Crop Water Requirements'!$A$4:$A$9,'Crop Water Requirements'!$C$4:$C$9))/'Crop Water Requirements'!$F$3</f>
        <v>0</v>
      </c>
      <c r="F71" s="702">
        <f>((F70/100)*_xlfn.XLOOKUP($B67,'Ag Water Use - Tiers'!$A$2:$A$6,'Ag Water Use - Tiers'!$D$2:$D$6)*_xlfn.XLOOKUP(F69,'Crop Water Requirements'!$A$4:$A$9,'Crop Water Requirements'!$C$4:$C$9))/'Crop Water Requirements'!$F$3</f>
        <v>0</v>
      </c>
      <c r="G71" s="979" t="s">
        <v>330</v>
      </c>
    </row>
    <row r="72" spans="1:10">
      <c r="A72" s="951"/>
      <c r="B72" s="448" t="s">
        <v>331</v>
      </c>
      <c r="C72" s="427">
        <f>C68-C71</f>
        <v>-12350.734099333336</v>
      </c>
      <c r="D72" s="427">
        <f>D68-D71</f>
        <v>-41423.337361041682</v>
      </c>
      <c r="E72" s="427">
        <f>E68-E71</f>
        <v>-500</v>
      </c>
      <c r="F72" s="427">
        <f>F68-F71</f>
        <v>-500</v>
      </c>
      <c r="G72" s="979"/>
      <c r="H72" s="311"/>
      <c r="I72" s="311"/>
      <c r="J72" s="311"/>
    </row>
    <row r="73" spans="1:10">
      <c r="A73" s="951"/>
      <c r="B73" s="280" t="s">
        <v>332</v>
      </c>
      <c r="C73" s="363">
        <v>10</v>
      </c>
      <c r="D73" s="449">
        <v>300</v>
      </c>
      <c r="E73" s="449"/>
      <c r="F73" s="450"/>
      <c r="G73" s="979"/>
      <c r="H73" s="311"/>
      <c r="I73" s="311"/>
      <c r="J73" s="311"/>
    </row>
    <row r="74" spans="1:10">
      <c r="A74" s="951"/>
      <c r="B74" s="451" t="s">
        <v>333</v>
      </c>
      <c r="C74" s="427">
        <f>C68-SUM(C71:C72)</f>
        <v>0</v>
      </c>
      <c r="D74" s="427">
        <f>D68-SUM(D71:D72)</f>
        <v>0</v>
      </c>
      <c r="E74" s="427">
        <f>E68-SUM(E71:E72)</f>
        <v>0</v>
      </c>
      <c r="F74" s="427">
        <f>F68-SUM(F71:F72)</f>
        <v>0</v>
      </c>
      <c r="G74" s="277"/>
    </row>
    <row r="75" spans="1:10">
      <c r="A75" s="951"/>
      <c r="B75" s="446" t="s">
        <v>334</v>
      </c>
      <c r="C75" s="426">
        <f>C72*C73</f>
        <v>-123507.34099333336</v>
      </c>
      <c r="D75" s="426">
        <f>D72*D73</f>
        <v>-12427001.208312504</v>
      </c>
      <c r="E75" s="426">
        <f>E72*E73</f>
        <v>0</v>
      </c>
      <c r="F75" s="426">
        <f>F72*F73</f>
        <v>0</v>
      </c>
      <c r="G75" s="277"/>
      <c r="H75" s="361"/>
    </row>
    <row r="76" spans="1:10">
      <c r="A76" s="951"/>
      <c r="B76" s="446" t="s">
        <v>335</v>
      </c>
      <c r="C76" s="426">
        <f>_xlfn.XLOOKUP(C69,'Crop &amp; Costs'!$B$11:$B$14,'Crop &amp; Costs'!$E$11:$E$14)*(0.01*C70*_xlfn.XLOOKUP($B67,'Ag Water Use - Tiers'!$A$2:$A$6,'Ag Water Use - Tiers'!$D$2:$D$6))</f>
        <v>233489.29198000007</v>
      </c>
      <c r="D76" s="426">
        <f>_xlfn.XLOOKUP(D69,'Crop &amp; Costs'!$B$11:$B$14,'Crop &amp; Costs'!$E$11:$E$14)*(0.01*D70*_xlfn.XLOOKUP($B67,'Ag Water Use - Tiers'!$A$2:$A$6,'Ag Water Use - Tiers'!$D$2:$D$6))</f>
        <v>972255.10666549974</v>
      </c>
      <c r="E76" s="426">
        <f>_xlfn.XLOOKUP(E69,'Crop &amp; Costs'!$B$11:$B$14,'Crop &amp; Costs'!$E$11:$E$14)*(0.01*E70*_xlfn.XLOOKUP($B67,'Ag Water Use - Tiers'!$A$2:$A$6,'Ag Water Use - Tiers'!$D$2:$D$6))</f>
        <v>0</v>
      </c>
      <c r="F76" s="426">
        <f>_xlfn.XLOOKUP(F69,'Crop &amp; Costs'!$B$11:$B$14,'Crop &amp; Costs'!$E$11:$E$14)*(0.01*F70*_xlfn.XLOOKUP($B67,'Ag Water Use - Tiers'!$A$2:$A$6,'Ag Water Use - Tiers'!$D$2:$D$6))</f>
        <v>0</v>
      </c>
      <c r="G76" s="432" t="s">
        <v>336</v>
      </c>
      <c r="H76" s="362"/>
    </row>
    <row r="77" spans="1:10" ht="16" thickBot="1">
      <c r="A77" s="952"/>
      <c r="B77" s="452" t="s">
        <v>337</v>
      </c>
      <c r="C77" s="428">
        <f>C76+C75</f>
        <v>109981.95098666671</v>
      </c>
      <c r="D77" s="428">
        <f>D76+D75</f>
        <v>-11454746.101647004</v>
      </c>
      <c r="E77" s="428">
        <f>E76+E75</f>
        <v>0</v>
      </c>
      <c r="F77" s="428">
        <f>F76+F75</f>
        <v>0</v>
      </c>
      <c r="G77" s="277"/>
      <c r="H77" s="362"/>
    </row>
    <row r="78" spans="1:10" ht="16" thickBot="1">
      <c r="C78" s="312"/>
      <c r="D78" s="299"/>
      <c r="F78" s="313"/>
      <c r="G78" s="360"/>
      <c r="H78" s="361"/>
    </row>
    <row r="79" spans="1:10">
      <c r="A79" s="351" t="s">
        <v>320</v>
      </c>
      <c r="B79" s="352" t="s">
        <v>275</v>
      </c>
      <c r="C79" s="502" t="s">
        <v>296</v>
      </c>
      <c r="D79" s="503" t="s">
        <v>297</v>
      </c>
      <c r="E79" s="503" t="s">
        <v>298</v>
      </c>
      <c r="F79" s="504" t="s">
        <v>299</v>
      </c>
      <c r="G79" s="277"/>
    </row>
    <row r="80" spans="1:10" s="278" customFormat="1" ht="33.75" customHeight="1">
      <c r="A80" s="951" t="s">
        <v>321</v>
      </c>
      <c r="B80" s="446" t="s">
        <v>322</v>
      </c>
      <c r="C80" s="426" cm="1">
        <f t="array" ref="C80">IF(_xlfn.XLOOKUP($B79,$B$48:$B$52,C$48:C$52) &lt;= _xlfn.XLOOKUP(Model!$B79,'Ag Water Use - Tiers'!$A$2:$A$6,'Ag Water Use - Tiers'!$C$2:$C$6),_xlfn.XLOOKUP($B79,$B$48:$B$52,C$48:C$52), _xlfn.XLOOKUP($B79,'Ag Water Use - Tiers'!$A$2:$A$6,'Ag Water Use - Tiers'!$C$2:$C$6))-_xlfn.XLOOKUP($B79,'Non Ag Water Use - Tiers'!$A$2:$A$7,'Non Ag Water Use - Tiers'!$C2:$C$7)</f>
        <v>30305.417815384608</v>
      </c>
      <c r="D80" s="426" cm="1">
        <f t="array" ref="D80">IF(_xlfn.XLOOKUP($B79,$B$48:$B$52,D$48:D$52) &lt;= _xlfn.XLOOKUP(Model!$B79,'Ag Water Use - Tiers'!$A$2:$A$6,'Ag Water Use - Tiers'!$C$2:$C$6),_xlfn.XLOOKUP($B79,$B$48:$B$52,D$48:D$52), _xlfn.XLOOKUP($B79,'Ag Water Use - Tiers'!$A$2:$A$6,'Ag Water Use - Tiers'!$C$2:$C$6))-_xlfn.XLOOKUP($B79,'Non Ag Water Use - Tiers'!$A$2:$A$7,'Non Ag Water Use - Tiers'!$C2:$C$7)</f>
        <v>24069.988428461536</v>
      </c>
      <c r="E80" s="426" cm="1">
        <f t="array" ref="E80">IF(_xlfn.XLOOKUP($B79,$B$48:$B$52,E$48:E$52) &lt;= _xlfn.XLOOKUP(Model!$B79,'Ag Water Use - Tiers'!$A$2:$A$6,'Ag Water Use - Tiers'!$C$2:$C$6),_xlfn.XLOOKUP($B79,$B$48:$B$52,E$48:E$52), _xlfn.XLOOKUP($B79,'Ag Water Use - Tiers'!$A$2:$A$6,'Ag Water Use - Tiers'!$C$2:$C$6))-_xlfn.XLOOKUP($B79,'Non Ag Water Use - Tiers'!$A$2:$A$7,'Non Ag Water Use - Tiers'!$C2:$C$7)</f>
        <v>19918.686993461539</v>
      </c>
      <c r="F80" s="426">
        <f>IF(_xlfn.XLOOKUP($B79,$B$48:$B$52,F$48:F$52) &lt;= _xlfn.XLOOKUP(Model!$B79,'Ag Water Use - Tiers'!$A$2:$A$6,'Ag Water Use - Tiers'!$C$2:$C$6),_xlfn.XLOOKUP($B79,$B$48:$B$52,F$48:F$52), _xlfn.XLOOKUP($B79,'Ag Water Use - Tiers'!$A$2:$A$6,'Ag Water Use - Tiers'!$C$2:$C$6))</f>
        <v>21236.313855</v>
      </c>
      <c r="G80" s="646" t="s">
        <v>338</v>
      </c>
    </row>
    <row r="81" spans="1:10" s="278" customFormat="1">
      <c r="A81" s="951"/>
      <c r="B81" s="623" t="s">
        <v>324</v>
      </c>
      <c r="C81" s="832" t="s">
        <v>339</v>
      </c>
      <c r="D81" s="832" t="s">
        <v>339</v>
      </c>
      <c r="E81" s="832" t="s">
        <v>325</v>
      </c>
      <c r="F81" s="833" t="s">
        <v>327</v>
      </c>
    </row>
    <row r="82" spans="1:10" s="278" customFormat="1">
      <c r="A82" s="951"/>
      <c r="B82" s="344" t="s">
        <v>328</v>
      </c>
      <c r="C82" s="834">
        <v>10</v>
      </c>
      <c r="D82" s="834">
        <v>40</v>
      </c>
      <c r="E82" s="449" t="s">
        <v>340</v>
      </c>
      <c r="F82" s="449"/>
    </row>
    <row r="83" spans="1:10" s="278" customFormat="1" ht="15.65" customHeight="1">
      <c r="A83" s="951"/>
      <c r="B83" s="447" t="s">
        <v>329</v>
      </c>
      <c r="C83" s="702">
        <f>((C82/100)*_xlfn.XLOOKUP($B79,'Ag Water Use - Tiers'!$A$2:$A$6,'Ag Water Use - Tiers'!$D$2:$D$6)*_xlfn.XLOOKUP(C81,'Crop Water Requirements'!$A$4:$A$9,'Crop Water Requirements'!$C$4:$C$9))/'Crop Water Requirements'!$F$3</f>
        <v>1750.4325360324128</v>
      </c>
      <c r="D83" s="702">
        <f>((D82/100)*_xlfn.XLOOKUP($B79,'Ag Water Use - Tiers'!$A$2:$A$6,'Ag Water Use - Tiers'!$D$2:$D$6)*_xlfn.XLOOKUP(D81,'Crop Water Requirements'!$A$4:$A$9,'Crop Water Requirements'!$C$4:$C$9))/'Crop Water Requirements'!$F$3</f>
        <v>7001.7301441296513</v>
      </c>
      <c r="E83" s="702" t="e">
        <f>((E82/100)*_xlfn.XLOOKUP($B79,'Ag Water Use - Tiers'!$A$2:$A$6,'Ag Water Use - Tiers'!$D$2:$D$6)*_xlfn.XLOOKUP(E81,'Crop Water Requirements'!$A$4:$A$9,'Crop Water Requirements'!$C$4:$C$9))/'Crop Water Requirements'!$F$3</f>
        <v>#VALUE!</v>
      </c>
      <c r="F83" s="702">
        <f>((F82/100)*_xlfn.XLOOKUP($B79,'Ag Water Use - Tiers'!$A$2:$A$6,'Ag Water Use - Tiers'!$D$2:$D$6)*_xlfn.XLOOKUP(F81,'Crop Water Requirements'!$A$4:$A$9,'Crop Water Requirements'!$C$4:$C$9))/'Crop Water Requirements'!$F$3</f>
        <v>0</v>
      </c>
      <c r="G83" s="979" t="s">
        <v>330</v>
      </c>
    </row>
    <row r="84" spans="1:10" ht="46.4" customHeight="1">
      <c r="A84" s="951"/>
      <c r="B84" s="505" t="s">
        <v>331</v>
      </c>
      <c r="C84" s="427">
        <f>C80-C83</f>
        <v>28554.985279352193</v>
      </c>
      <c r="D84" s="427">
        <f>D80-D83</f>
        <v>17068.258284331885</v>
      </c>
      <c r="E84" s="427" t="e">
        <f>E80-E83</f>
        <v>#VALUE!</v>
      </c>
      <c r="F84" s="427">
        <f>F80-F83</f>
        <v>21236.313855</v>
      </c>
      <c r="G84" s="979"/>
      <c r="H84" s="314"/>
      <c r="I84" s="314"/>
      <c r="J84" s="314"/>
    </row>
    <row r="85" spans="1:10" ht="15.65" customHeight="1">
      <c r="A85" s="951"/>
      <c r="B85" s="280" t="s">
        <v>332</v>
      </c>
      <c r="C85" s="363">
        <v>120</v>
      </c>
      <c r="D85" s="449">
        <v>250</v>
      </c>
      <c r="E85" s="449"/>
      <c r="F85" s="450"/>
      <c r="G85" s="979"/>
      <c r="H85" s="314"/>
      <c r="I85" s="314"/>
      <c r="J85" s="314"/>
    </row>
    <row r="86" spans="1:10">
      <c r="A86" s="951"/>
      <c r="B86" s="451" t="s">
        <v>333</v>
      </c>
      <c r="C86" s="427">
        <f>C80-SUM(C83:C84)</f>
        <v>0</v>
      </c>
      <c r="D86" s="427">
        <f>D80-SUM(D83:D84)</f>
        <v>0</v>
      </c>
      <c r="E86" s="427" t="e">
        <f>E80-SUM(E83:E84)</f>
        <v>#VALUE!</v>
      </c>
      <c r="F86" s="427">
        <f>F80-SUM(F83:F84)</f>
        <v>0</v>
      </c>
      <c r="G86" s="277"/>
    </row>
    <row r="87" spans="1:10">
      <c r="A87" s="951"/>
      <c r="B87" s="446" t="s">
        <v>334</v>
      </c>
      <c r="C87" s="426">
        <f>C84*C85</f>
        <v>3426598.2335222634</v>
      </c>
      <c r="D87" s="426">
        <f>D84*D85</f>
        <v>4267064.5710829711</v>
      </c>
      <c r="E87" s="426" t="e">
        <f>E84*E85</f>
        <v>#VALUE!</v>
      </c>
      <c r="F87" s="426">
        <f>F84*F85</f>
        <v>0</v>
      </c>
      <c r="G87" s="277"/>
    </row>
    <row r="88" spans="1:10">
      <c r="A88" s="951"/>
      <c r="B88" s="446" t="s">
        <v>335</v>
      </c>
      <c r="C88" s="426">
        <f>_xlfn.XLOOKUP(C81,'Crop &amp; Costs'!$B$11:$B$14,'Crop &amp; Costs'!$E$11:$E$14)*(0.01*C82*_xlfn.XLOOKUP($B79,'Ag Water Use - Tiers'!$A$2:$A$6,'Ag Water Use - Tiers'!$D$2:$D$6))</f>
        <v>94172.893596232519</v>
      </c>
      <c r="D88" s="426">
        <f>_xlfn.XLOOKUP(D81,'Crop &amp; Costs'!$B$11:$B$14,'Crop &amp; Costs'!$E$11:$E$14)*(0.01*D82*_xlfn.XLOOKUP($B79,'Ag Water Use - Tiers'!$A$2:$A$6,'Ag Water Use - Tiers'!$D$2:$D$6))</f>
        <v>376691.57438493008</v>
      </c>
      <c r="E88" s="426" t="e">
        <f>_xlfn.XLOOKUP(E81,'Crop &amp; Costs'!$B$11:$B$14,'Crop &amp; Costs'!$E$11:$E$14)*(0.01*E82*_xlfn.XLOOKUP($B79,'Ag Water Use - Tiers'!$A$2:$A$6,'Ag Water Use - Tiers'!$D$2:$D$6))</f>
        <v>#VALUE!</v>
      </c>
      <c r="F88" s="426">
        <f>_xlfn.XLOOKUP(F81,'Crop &amp; Costs'!$B$11:$B$14,'Crop &amp; Costs'!$E$11:$E$14)*(0.01*F82*_xlfn.XLOOKUP($B79,'Ag Water Use - Tiers'!$A$2:$A$6,'Ag Water Use - Tiers'!$D$2:$D$6))</f>
        <v>0</v>
      </c>
      <c r="G88" s="432" t="s">
        <v>336</v>
      </c>
    </row>
    <row r="89" spans="1:10" ht="16" thickBot="1">
      <c r="A89" s="952"/>
      <c r="B89" s="452" t="s">
        <v>337</v>
      </c>
      <c r="C89" s="428">
        <f>C88+C87</f>
        <v>3520771.1271184958</v>
      </c>
      <c r="D89" s="428">
        <f>D88+D87</f>
        <v>4643756.1454679016</v>
      </c>
      <c r="E89" s="428" t="e">
        <f>E88+E87</f>
        <v>#VALUE!</v>
      </c>
      <c r="F89" s="428">
        <f>F88+F87</f>
        <v>0</v>
      </c>
      <c r="G89" s="277"/>
    </row>
    <row r="90" spans="1:10" ht="16" thickBot="1">
      <c r="C90" s="312"/>
      <c r="D90" s="299"/>
      <c r="F90" s="313"/>
      <c r="G90" s="309"/>
    </row>
    <row r="91" spans="1:10">
      <c r="A91" s="351" t="s">
        <v>320</v>
      </c>
      <c r="B91" s="352" t="s">
        <v>277</v>
      </c>
      <c r="C91" s="502" t="s">
        <v>296</v>
      </c>
      <c r="D91" s="503" t="s">
        <v>297</v>
      </c>
      <c r="E91" s="503" t="s">
        <v>298</v>
      </c>
      <c r="F91" s="504" t="s">
        <v>299</v>
      </c>
      <c r="G91" s="277"/>
    </row>
    <row r="92" spans="1:10" s="278" customFormat="1">
      <c r="A92" s="951" t="s">
        <v>341</v>
      </c>
      <c r="B92" s="506" t="s">
        <v>322</v>
      </c>
      <c r="C92" s="629" cm="1">
        <f t="array" ref="C92">IF(_xlfn.XLOOKUP($B91,$B$48:$B$52,C$48:C$52) &lt;= _xlfn.XLOOKUP(Model!$B91,'Ag Water Use - Tiers'!$A$2:$A$6,'Ag Water Use - Tiers'!$C$2:$C$6),_xlfn.XLOOKUP($B91,$B$48:$B$52,C$48:C$52), _xlfn.XLOOKUP($B91,'Ag Water Use - Tiers'!$A$2:$A$6,'Ag Water Use - Tiers'!$C$2:C$6))</f>
        <v>0</v>
      </c>
      <c r="D92" s="629" t="e" cm="1" vm="1">
        <f t="array" aca="1" ref="D92" ca="1">IF(_xlfn.XLOOKUP($B91,$B$48:$B$52,D$48:D$52) &lt;= _xlfn.XLOOKUP(Model!$B91,'Ag Water Use - Tiers'!$A$2:$A$6,'Ag Water Use - Tiers'!$C$2:$C$6),_xlfn.XLOOKUP($B91,$B$48:$B$52,D$48:D$52), _xlfn.XLOOKUP($B91,'Ag Water Use - Tiers'!$A$2:$A$6,'Ag Water Use - Tiers'!$C$2:D$6))</f>
        <v>#VALUE!</v>
      </c>
      <c r="E92" s="629" t="e" cm="1" vm="2">
        <f t="array" aca="1" ref="E92" ca="1">IF(_xlfn.XLOOKUP($B91,$B$48:$B$52,E$48:E$52) &lt;= _xlfn.XLOOKUP(Model!$B91,'Ag Water Use - Tiers'!$A$2:$A$6,'Ag Water Use - Tiers'!$C$2:$C$6),_xlfn.XLOOKUP($B91,$B$48:$B$52,E$48:E$52), _xlfn.XLOOKUP($B91,'Ag Water Use - Tiers'!$A$2:$A$6,'Ag Water Use - Tiers'!$C$2:E$6))</f>
        <v>#VALUE!</v>
      </c>
      <c r="F92" s="629" cm="1">
        <f t="array" ref="F92:I92">IF(_xlfn.XLOOKUP($B91,$B$48:$B$52,F$48:F$52) &lt;= _xlfn.XLOOKUP(Model!$B91,'Ag Water Use - Tiers'!$A$2:$A$6,'Ag Water Use - Tiers'!$C$2:$C$6),_xlfn.XLOOKUP($B91,$B$48:$B$52,F$48:F$52), _xlfn.XLOOKUP($B91,'Ag Water Use - Tiers'!$A$2:$A$6,'Ag Water Use - Tiers'!$C$2:F$6))</f>
        <v>0</v>
      </c>
      <c r="G92" s="382">
        <v>0</v>
      </c>
      <c r="H92" s="278" t="str">
        <v>Hyrum City &amp; Paradise City</v>
      </c>
      <c r="I92" s="278">
        <v>0</v>
      </c>
    </row>
    <row r="93" spans="1:10" s="278" customFormat="1" ht="15.65" customHeight="1">
      <c r="A93" s="951"/>
      <c r="B93" s="356" t="s">
        <v>342</v>
      </c>
      <c r="C93" s="457"/>
      <c r="D93" s="457"/>
      <c r="E93" s="457"/>
      <c r="F93" s="457"/>
      <c r="G93" s="432" t="s">
        <v>343</v>
      </c>
      <c r="H93" s="278">
        <v>30</v>
      </c>
    </row>
    <row r="94" spans="1:10" s="278" customFormat="1">
      <c r="A94" s="951"/>
      <c r="B94" s="507" t="s">
        <v>344</v>
      </c>
      <c r="C94" s="617">
        <f>C93*1.983*92</f>
        <v>0</v>
      </c>
      <c r="D94" s="617">
        <f>D93*1.983*92</f>
        <v>0</v>
      </c>
      <c r="E94" s="617">
        <f>E93*1.983*92</f>
        <v>0</v>
      </c>
      <c r="F94" s="617">
        <f>F93*1.983*92</f>
        <v>0</v>
      </c>
      <c r="G94" s="432" t="s">
        <v>345</v>
      </c>
    </row>
    <row r="95" spans="1:10" ht="46.4" customHeight="1">
      <c r="A95" s="951"/>
      <c r="B95" s="344" t="s">
        <v>346</v>
      </c>
      <c r="C95" s="637">
        <f>C94</f>
        <v>0</v>
      </c>
      <c r="D95" s="637">
        <f>D94</f>
        <v>0</v>
      </c>
      <c r="E95" s="637">
        <v>0</v>
      </c>
      <c r="F95" s="637">
        <v>0</v>
      </c>
      <c r="G95" s="962"/>
      <c r="H95" s="314"/>
      <c r="I95" s="314"/>
      <c r="J95" s="314"/>
    </row>
    <row r="96" spans="1:10" ht="15.65" customHeight="1">
      <c r="A96" s="951"/>
      <c r="B96" s="280" t="s">
        <v>332</v>
      </c>
      <c r="C96" s="638"/>
      <c r="D96" s="457"/>
      <c r="E96" s="457"/>
      <c r="F96" s="636"/>
      <c r="G96" s="962"/>
      <c r="H96" s="314"/>
      <c r="I96" s="314"/>
      <c r="J96" s="314"/>
    </row>
    <row r="97" spans="1:10" ht="16" thickBot="1">
      <c r="A97" s="952"/>
      <c r="B97" s="508" t="s">
        <v>334</v>
      </c>
      <c r="C97" s="630">
        <f>-1*C95*C96</f>
        <v>0</v>
      </c>
      <c r="D97" s="630">
        <f>-1*D95*D96</f>
        <v>0</v>
      </c>
      <c r="E97" s="630">
        <f>-1*E95*E96</f>
        <v>0</v>
      </c>
      <c r="F97" s="630">
        <f>-1*F95*F96</f>
        <v>0</v>
      </c>
      <c r="G97" s="277"/>
    </row>
    <row r="98" spans="1:10">
      <c r="C98" s="312"/>
      <c r="D98" s="299"/>
      <c r="F98" s="313"/>
      <c r="G98" s="309"/>
    </row>
    <row r="99" spans="1:10">
      <c r="A99" s="259" t="s">
        <v>320</v>
      </c>
      <c r="B99" s="639" t="s">
        <v>277</v>
      </c>
      <c r="C99" s="509" t="s">
        <v>296</v>
      </c>
      <c r="D99" s="510" t="s">
        <v>297</v>
      </c>
      <c r="E99" s="510" t="s">
        <v>298</v>
      </c>
      <c r="F99" s="510" t="s">
        <v>299</v>
      </c>
      <c r="G99" s="277"/>
    </row>
    <row r="100" spans="1:10" s="278" customFormat="1" ht="15.75" customHeight="1">
      <c r="A100" s="963" t="s">
        <v>347</v>
      </c>
      <c r="B100" s="506" t="s">
        <v>322</v>
      </c>
      <c r="C100" s="696">
        <f>IF(_xlfn.XLOOKUP($B99,$B$48:$B$52,C$48:C$52) &lt;= _xlfn.XLOOKUP(Model!$B99,'Non Ag Water Use - Tiers'!$A$2:$A$7,'Non Ag Water Use - Tiers'!$C$2:$C$7),_xlfn.XLOOKUP($B99,$B$48:$B$52,C$48:C$52), _xlfn.XLOOKUP($B99,'Non Ag Water Use - Tiers'!$A$2:$A$7,'Non Ag Water Use - Tiers'!$C$2:$C$7))</f>
        <v>5501.0206666666672</v>
      </c>
      <c r="D100" s="696">
        <f>IF(_xlfn.XLOOKUP($B99,$B$48:$B$52,D$48:D$52) &lt;= _xlfn.XLOOKUP(Model!$B99,'Non Ag Water Use - Tiers'!$A$2:$A$7,'Non Ag Water Use - Tiers'!$C$2:$C$7),_xlfn.XLOOKUP($B99,$B$48:$B$52,D$48:D$52), _xlfn.XLOOKUP($B99,'Non Ag Water Use - Tiers'!$A$2:$A$7,'Non Ag Water Use - Tiers'!$C$2:$C$7))</f>
        <v>5501.0206666666672</v>
      </c>
      <c r="E100" s="696">
        <f>IF(_xlfn.XLOOKUP($B99,$B$48:$B$52,E$48:E$52) &lt;= _xlfn.XLOOKUP(Model!$B99,'Non Ag Water Use - Tiers'!$A$2:$A$7,'Non Ag Water Use - Tiers'!$C$2:$C$7),_xlfn.XLOOKUP($B99,$B$48:$B$52,E$48:E$52), _xlfn.XLOOKUP($B99,'Non Ag Water Use - Tiers'!$A$2:$A$7,'Non Ag Water Use - Tiers'!$C$2:$C$7))</f>
        <v>5501.0206666666672</v>
      </c>
      <c r="F100" s="696">
        <f>IF(_xlfn.XLOOKUP($B99,$B$48:$B$52,F$48:F$52) &lt;= _xlfn.XLOOKUP(Model!$B99,'Non Ag Water Use - Tiers'!$A$2:$A$7,'Non Ag Water Use - Tiers'!$C$2:$C$7),_xlfn.XLOOKUP($B99,$B$48:$B$52,F$48:F$52), _xlfn.XLOOKUP($B99,'Non Ag Water Use - Tiers'!$A$2:$A$7,'Non Ag Water Use - Tiers'!$C$2:$C$7))</f>
        <v>5501.0206666666672</v>
      </c>
      <c r="G100" s="663"/>
    </row>
    <row r="101" spans="1:10" s="278" customFormat="1">
      <c r="A101" s="963"/>
      <c r="B101" s="357" t="s">
        <v>348</v>
      </c>
      <c r="C101" s="457">
        <v>11877</v>
      </c>
      <c r="D101" s="457">
        <v>13500</v>
      </c>
      <c r="E101" s="457"/>
      <c r="F101" s="457"/>
      <c r="G101" s="655" t="s">
        <v>349</v>
      </c>
    </row>
    <row r="102" spans="1:10" s="278" customFormat="1">
      <c r="A102" s="963"/>
      <c r="B102" s="357" t="s">
        <v>813</v>
      </c>
      <c r="C102" s="457">
        <v>3000</v>
      </c>
      <c r="D102" s="457">
        <v>3100</v>
      </c>
      <c r="E102" s="457"/>
      <c r="F102" s="457"/>
      <c r="G102" s="655" t="s">
        <v>815</v>
      </c>
    </row>
    <row r="103" spans="1:10" s="278" customFormat="1">
      <c r="A103" s="963"/>
      <c r="B103" s="506" t="s">
        <v>350</v>
      </c>
      <c r="C103" s="697">
        <f>0.5*0.8*(40/12)*C102</f>
        <v>4000.0000000000005</v>
      </c>
      <c r="D103" s="697">
        <f>0.5*0.8*(40/12)*D102</f>
        <v>4133.3333333333339</v>
      </c>
      <c r="E103" s="697">
        <f>0.5*0.8*(40/12)*E102</f>
        <v>0</v>
      </c>
      <c r="F103" s="697">
        <f>0.5*0.8*(40/12)*F102</f>
        <v>0</v>
      </c>
      <c r="G103" s="655" t="s">
        <v>351</v>
      </c>
    </row>
    <row r="104" spans="1:10">
      <c r="A104" s="963"/>
      <c r="B104" s="448" t="s">
        <v>331</v>
      </c>
      <c r="C104" s="617">
        <f>C100-C103</f>
        <v>1501.0206666666668</v>
      </c>
      <c r="D104" s="617">
        <f>D100-D103</f>
        <v>1367.6873333333333</v>
      </c>
      <c r="E104" s="617">
        <f>E100-E103</f>
        <v>5501.0206666666672</v>
      </c>
      <c r="F104" s="617">
        <f>F100-F103</f>
        <v>5501.0206666666672</v>
      </c>
      <c r="G104" s="311"/>
      <c r="H104" s="311"/>
      <c r="I104" s="311"/>
      <c r="J104" s="311"/>
    </row>
    <row r="105" spans="1:10" ht="15.65" customHeight="1">
      <c r="A105" s="963"/>
      <c r="B105" s="358" t="s">
        <v>814</v>
      </c>
      <c r="C105" s="638">
        <v>100</v>
      </c>
      <c r="D105" s="638">
        <v>50</v>
      </c>
      <c r="E105" s="638"/>
      <c r="F105" s="638"/>
      <c r="G105" s="311"/>
      <c r="H105" s="311"/>
      <c r="I105" s="311"/>
      <c r="J105" s="311"/>
    </row>
    <row r="106" spans="1:10" ht="15.65" customHeight="1">
      <c r="A106" s="963"/>
      <c r="B106" s="511" t="s">
        <v>352</v>
      </c>
      <c r="C106" s="664">
        <f>C105/ 325.851</f>
        <v>0.30688873135267347</v>
      </c>
      <c r="D106" s="664">
        <f>D105/ 325.851</f>
        <v>0.15344436567633674</v>
      </c>
      <c r="E106" s="664">
        <f>E105/ 325.851</f>
        <v>0</v>
      </c>
      <c r="F106" s="664">
        <f>F105/ 325.851</f>
        <v>0</v>
      </c>
      <c r="G106" s="434"/>
      <c r="H106" s="311"/>
      <c r="I106" s="311"/>
      <c r="J106" s="311"/>
    </row>
    <row r="107" spans="1:10" ht="15.65" customHeight="1">
      <c r="A107" s="963"/>
      <c r="B107" s="511" t="s">
        <v>353</v>
      </c>
      <c r="C107" s="625">
        <f>C106</f>
        <v>0.30688873135267347</v>
      </c>
      <c r="D107" s="625">
        <f>D106</f>
        <v>0.15344436567633674</v>
      </c>
      <c r="E107" s="625">
        <f>E106</f>
        <v>0</v>
      </c>
      <c r="F107" s="625">
        <f>F106</f>
        <v>0</v>
      </c>
      <c r="G107" s="359" t="s">
        <v>354</v>
      </c>
      <c r="H107" s="311"/>
      <c r="I107" s="311"/>
      <c r="J107" s="311"/>
    </row>
    <row r="108" spans="1:10" ht="15.65" customHeight="1">
      <c r="A108" s="963"/>
      <c r="B108" s="511" t="s">
        <v>355</v>
      </c>
      <c r="C108" s="698">
        <v>0</v>
      </c>
      <c r="D108" s="698">
        <f>D107*325.851</f>
        <v>50</v>
      </c>
      <c r="E108" s="698">
        <f>E107*325.851</f>
        <v>0</v>
      </c>
      <c r="F108" s="698">
        <f>F107*325.851</f>
        <v>0</v>
      </c>
      <c r="G108" s="359"/>
      <c r="H108" s="311"/>
      <c r="I108" s="311"/>
      <c r="J108" s="311"/>
    </row>
    <row r="109" spans="1:10">
      <c r="A109" s="963"/>
      <c r="B109" s="476" t="s">
        <v>333</v>
      </c>
      <c r="C109" s="620">
        <f>C100-SUM(C103:C104)</f>
        <v>0</v>
      </c>
      <c r="D109" s="620">
        <f>D100-SUM(D103:D104)</f>
        <v>0</v>
      </c>
      <c r="E109" s="620">
        <f>E100-SUM(E103:E104)</f>
        <v>0</v>
      </c>
      <c r="F109" s="620">
        <f>F100-SUM(F103:F104)</f>
        <v>0</v>
      </c>
      <c r="G109" s="277"/>
    </row>
    <row r="110" spans="1:10">
      <c r="A110" s="963"/>
      <c r="B110" s="506" t="s">
        <v>356</v>
      </c>
      <c r="C110" s="699">
        <f>IF(C104&gt;0, C104, -1*C104)*C105</f>
        <v>150102.06666666668</v>
      </c>
      <c r="D110" s="699">
        <f>IF(D104&gt;0, D104, -1*D104)*D105</f>
        <v>68384.366666666669</v>
      </c>
      <c r="E110" s="699">
        <f>IF(E104&gt;0, E104, -1*E104)*E105</f>
        <v>0</v>
      </c>
      <c r="F110" s="699">
        <f>IF(F104&gt;0, F104, -1*F104)*F105</f>
        <v>0</v>
      </c>
      <c r="G110" s="277"/>
    </row>
    <row r="111" spans="1:10">
      <c r="A111" s="963"/>
      <c r="B111" s="506" t="s">
        <v>357</v>
      </c>
      <c r="C111" s="412">
        <f>IF(C104&lt;0, C108*-1*C104,0)</f>
        <v>0</v>
      </c>
      <c r="D111" s="412">
        <f>IF(D104&gt;0, D108*1*D104, 0)</f>
        <v>68384.366666666669</v>
      </c>
      <c r="E111" s="412">
        <f>IF(E104&gt;0, E108*1*E104, 0)</f>
        <v>0</v>
      </c>
      <c r="F111" s="412">
        <f>IF(F104&gt;0, F108*1*F104, 0)</f>
        <v>0</v>
      </c>
      <c r="G111" s="277"/>
    </row>
    <row r="112" spans="1:10">
      <c r="A112" s="963"/>
      <c r="B112" s="506" t="s">
        <v>337</v>
      </c>
      <c r="C112" s="412">
        <f>C110-C111</f>
        <v>150102.06666666668</v>
      </c>
      <c r="D112" s="412">
        <f>D110-D111</f>
        <v>0</v>
      </c>
      <c r="E112" s="412">
        <f>E110-E111</f>
        <v>0</v>
      </c>
      <c r="F112" s="412">
        <f>F110-F111</f>
        <v>0</v>
      </c>
      <c r="G112" s="366"/>
    </row>
    <row r="113" spans="1:7">
      <c r="A113" s="349"/>
      <c r="C113" s="312"/>
      <c r="D113" s="299"/>
      <c r="F113" s="313"/>
      <c r="G113" s="309"/>
    </row>
    <row r="114" spans="1:7">
      <c r="A114" s="259" t="s">
        <v>320</v>
      </c>
      <c r="B114" s="639" t="s">
        <v>281</v>
      </c>
      <c r="C114" s="509" t="s">
        <v>296</v>
      </c>
      <c r="D114" s="510" t="s">
        <v>297</v>
      </c>
      <c r="E114" s="510" t="s">
        <v>298</v>
      </c>
      <c r="F114" s="510" t="s">
        <v>299</v>
      </c>
      <c r="G114" s="277"/>
    </row>
    <row r="115" spans="1:7">
      <c r="A115" s="349"/>
      <c r="B115" s="506" t="s">
        <v>282</v>
      </c>
      <c r="C115" s="645">
        <f>_xlfn.XLOOKUP(Model!$B$115,WaterUse!$A$52:$A$56,WaterUse!$I$52:$I$56)</f>
        <v>6234.4230769230771</v>
      </c>
      <c r="D115" s="645">
        <f>_xlfn.XLOOKUP(Model!$B$115,WaterUse!$A$52:$A$56,WaterUse!$I$52:$I$56)</f>
        <v>6234.4230769230771</v>
      </c>
      <c r="E115" s="645">
        <f>_xlfn.XLOOKUP(Model!$B$115,WaterUse!$A$52:$A$56,WaterUse!$I$52:$I$56)</f>
        <v>6234.4230769230771</v>
      </c>
      <c r="F115" s="645">
        <f>_xlfn.XLOOKUP(Model!$B$115,WaterUse!$A$52:$A$56,WaterUse!$I$52:$I$56)</f>
        <v>6234.4230769230771</v>
      </c>
      <c r="G115" s="309"/>
    </row>
    <row r="116" spans="1:7">
      <c r="A116" s="349"/>
      <c r="C116" s="312"/>
      <c r="D116" s="299"/>
      <c r="F116" s="313"/>
      <c r="G116" s="309"/>
    </row>
    <row r="117" spans="1:7">
      <c r="A117" s="349"/>
      <c r="C117" s="312"/>
      <c r="D117" s="299"/>
      <c r="F117" s="313"/>
      <c r="G117" s="309"/>
    </row>
    <row r="118" spans="1:7">
      <c r="B118" s="370" t="s">
        <v>358</v>
      </c>
      <c r="C118" s="371" t="s">
        <v>296</v>
      </c>
      <c r="D118" s="372" t="s">
        <v>297</v>
      </c>
      <c r="E118" s="372" t="s">
        <v>359</v>
      </c>
      <c r="F118" s="373" t="s">
        <v>360</v>
      </c>
    </row>
    <row r="119" spans="1:7" ht="15.75" customHeight="1">
      <c r="A119" s="315"/>
      <c r="B119" s="512" t="s">
        <v>361</v>
      </c>
      <c r="C119" s="626">
        <f>SUM(C31,C39,C45)-C32-C37-C38</f>
        <v>409900.28222035954</v>
      </c>
      <c r="D119" s="626">
        <f>SUM(D31,D39,D45)-D32-D37-D38</f>
        <v>136000.51277057535</v>
      </c>
      <c r="E119" s="626" t="e">
        <f>SUM(E31,E39,E45)-E32-E37-E38</f>
        <v>#N/A</v>
      </c>
      <c r="F119" s="626" t="e">
        <f>SUM(F31,F39,F45)-F32-F37-F38</f>
        <v>#N/A</v>
      </c>
      <c r="G119" s="433" t="s">
        <v>362</v>
      </c>
    </row>
    <row r="120" spans="1:7" ht="14.15" customHeight="1">
      <c r="A120" s="301"/>
      <c r="B120" s="374" t="s">
        <v>363</v>
      </c>
      <c r="C120" s="375"/>
      <c r="D120" s="375"/>
      <c r="E120" s="375"/>
      <c r="F120" s="375"/>
    </row>
    <row r="121" spans="1:7" ht="15.75" customHeight="1">
      <c r="A121" s="301"/>
      <c r="B121" s="512" t="s">
        <v>269</v>
      </c>
      <c r="C121" s="626">
        <f>-C60</f>
        <v>-10000</v>
      </c>
      <c r="D121" s="626">
        <f>-D60</f>
        <v>-94.721769465599209</v>
      </c>
      <c r="E121" s="626">
        <f>-E60</f>
        <v>-32468.370286153851</v>
      </c>
      <c r="F121" s="626">
        <f>-F60</f>
        <v>-32468.370286153851</v>
      </c>
    </row>
    <row r="122" spans="1:7" ht="15.75" customHeight="1">
      <c r="A122" s="301"/>
      <c r="B122" s="512" t="s">
        <v>273</v>
      </c>
      <c r="C122" s="626">
        <f>-C72</f>
        <v>12350.734099333336</v>
      </c>
      <c r="D122" s="626">
        <f>-D72</f>
        <v>41423.337361041682</v>
      </c>
      <c r="E122" s="626">
        <f>-E72</f>
        <v>500</v>
      </c>
      <c r="F122" s="626">
        <f>-F72</f>
        <v>500</v>
      </c>
    </row>
    <row r="123" spans="1:7" ht="15.75" customHeight="1">
      <c r="A123" s="301"/>
      <c r="B123" s="512" t="s">
        <v>275</v>
      </c>
      <c r="C123" s="626">
        <f>-C84</f>
        <v>-28554.985279352193</v>
      </c>
      <c r="D123" s="626">
        <f>-D84</f>
        <v>-17068.258284331885</v>
      </c>
      <c r="E123" s="626" t="e">
        <f>-E84</f>
        <v>#VALUE!</v>
      </c>
      <c r="F123" s="626">
        <f>-F84</f>
        <v>-21236.313855</v>
      </c>
      <c r="G123" s="362"/>
    </row>
    <row r="124" spans="1:7" ht="15.75" customHeight="1">
      <c r="A124" s="301"/>
      <c r="B124" s="512" t="s">
        <v>277</v>
      </c>
      <c r="C124" s="626">
        <f>-C104</f>
        <v>-1501.0206666666668</v>
      </c>
      <c r="D124" s="626">
        <f>-D104</f>
        <v>-1367.6873333333333</v>
      </c>
      <c r="E124" s="626">
        <f>-E104</f>
        <v>-5501.0206666666672</v>
      </c>
      <c r="F124" s="626">
        <f>-F104</f>
        <v>-5501.0206666666672</v>
      </c>
      <c r="G124" s="362"/>
    </row>
    <row r="125" spans="1:7" ht="15.75" customHeight="1">
      <c r="A125" s="301"/>
      <c r="B125" s="512"/>
      <c r="C125" s="513"/>
      <c r="D125" s="513"/>
      <c r="E125" s="513"/>
      <c r="F125" s="513"/>
      <c r="G125" s="362"/>
    </row>
    <row r="126" spans="1:7" ht="14.15" customHeight="1">
      <c r="A126" s="301"/>
      <c r="B126" s="374" t="s">
        <v>364</v>
      </c>
      <c r="C126" s="375"/>
      <c r="D126" s="375"/>
      <c r="E126" s="375"/>
      <c r="F126" s="375"/>
    </row>
    <row r="127" spans="1:7" ht="15.75" customHeight="1">
      <c r="A127" s="301"/>
      <c r="B127" s="512" t="s">
        <v>269</v>
      </c>
      <c r="C127" s="626">
        <f>(C$33/100)*_xlfn.XLOOKUP($B127,'Non Ag Water Use - Tiers'!$A$2:$A$7,'Non Ag Water Use - Tiers'!$C$2:$C$7)</f>
        <v>3486.1326923076922</v>
      </c>
      <c r="D127" s="626">
        <f>(D$33/100)*_xlfn.XLOOKUP($B127,'Non Ag Water Use - Tiers'!$A$2:$A$7,'Non Ag Water Use - Tiers'!$C$2:$C$7)</f>
        <v>528.20192307692309</v>
      </c>
      <c r="E127" s="626">
        <f>(E$33/100)*_xlfn.XLOOKUP($B127,'Non Ag Water Use - Tiers'!$A$2:$A$7,'Non Ag Water Use - Tiers'!$C$2:$C$7)</f>
        <v>35.213461538461537</v>
      </c>
      <c r="F127" s="626">
        <f>(F$33/100)*_xlfn.XLOOKUP($B127,'Non Ag Water Use - Tiers'!$A$2:$A$7,'Non Ag Water Use - Tiers'!$C$2:$C$7)</f>
        <v>35.213461538461537</v>
      </c>
    </row>
    <row r="128" spans="1:7" ht="15.75" customHeight="1">
      <c r="A128" s="301"/>
      <c r="B128" s="512" t="s">
        <v>273</v>
      </c>
      <c r="C128" s="626">
        <f>(C$33/100)*_xlfn.XLOOKUP($B128,'Non Ag Water Use - Tiers'!$A$2:$A$7,'Non Ag Water Use - Tiers'!$C$2:$C$7)</f>
        <v>495</v>
      </c>
      <c r="D128" s="626">
        <f>(D$33/100)*_xlfn.XLOOKUP($B128,'Non Ag Water Use - Tiers'!$A$2:$A$7,'Non Ag Water Use - Tiers'!$C$2:$C$7)</f>
        <v>75</v>
      </c>
      <c r="E128" s="626">
        <f>(E$33/100)*_xlfn.XLOOKUP($B128,'Non Ag Water Use - Tiers'!$A$2:$A$7,'Non Ag Water Use - Tiers'!$C$2:$C$7)</f>
        <v>5</v>
      </c>
      <c r="F128" s="626">
        <f>(F$33/100)*_xlfn.XLOOKUP($B128,'Non Ag Water Use - Tiers'!$A$2:$A$7,'Non Ag Water Use - Tiers'!$C$2:$C$7)</f>
        <v>5</v>
      </c>
    </row>
    <row r="129" spans="1:7" ht="15.75" customHeight="1">
      <c r="A129" s="301"/>
      <c r="B129" s="512" t="s">
        <v>275</v>
      </c>
      <c r="C129" s="626">
        <f>_xlfn.XLOOKUP($B129,'Non Ag Water Use - Tiers'!$A$2:$A$7,'Non Ag Water Use - Tiers'!$C$2:$C$7)</f>
        <v>1317.6268615384613</v>
      </c>
      <c r="D129" s="626">
        <f>_xlfn.XLOOKUP($B129,'Non Ag Water Use - Tiers'!$A$2:$A$7,'Non Ag Water Use - Tiers'!$C$2:$C$7)</f>
        <v>1317.6268615384613</v>
      </c>
      <c r="E129" s="626">
        <f>_xlfn.XLOOKUP($B129,'Non Ag Water Use - Tiers'!$A$2:$A$7,'Non Ag Water Use - Tiers'!$C$2:$C$7)</f>
        <v>1317.6268615384613</v>
      </c>
      <c r="F129" s="626">
        <f>_xlfn.XLOOKUP($B129,'Non Ag Water Use - Tiers'!$A$2:$A$7,'Non Ag Water Use - Tiers'!$C$2:$C$7)</f>
        <v>1317.6268615384613</v>
      </c>
      <c r="G129" s="362"/>
    </row>
    <row r="130" spans="1:7">
      <c r="B130" s="506" t="s">
        <v>365</v>
      </c>
      <c r="C130" s="426">
        <f>SUM(C127:C129)</f>
        <v>5298.7595538461537</v>
      </c>
      <c r="D130" s="426">
        <f>SUM(D127:D129)</f>
        <v>1920.8287846153844</v>
      </c>
      <c r="E130" s="426">
        <f>SUM(E127:E129)</f>
        <v>1357.8403230769229</v>
      </c>
      <c r="F130" s="426">
        <f>SUM(F127:F129)</f>
        <v>1357.8403230769229</v>
      </c>
    </row>
    <row r="131" spans="1:7">
      <c r="B131" s="506"/>
      <c r="C131" s="425"/>
      <c r="D131" s="368"/>
      <c r="E131" s="368"/>
      <c r="F131" s="368"/>
    </row>
    <row r="132" spans="1:7" ht="12" customHeight="1">
      <c r="A132" s="301"/>
      <c r="B132" s="374" t="s">
        <v>366</v>
      </c>
      <c r="C132" s="375"/>
      <c r="D132" s="375"/>
      <c r="E132" s="375"/>
      <c r="F132" s="375"/>
    </row>
    <row r="133" spans="1:7">
      <c r="B133" s="506" t="s">
        <v>367</v>
      </c>
      <c r="C133" s="617">
        <f>SUMIFS(C$56:C$112,$B$56:$B$112,$B$60,C$56:C$112,"&gt;  0")</f>
        <v>40056.005946018857</v>
      </c>
      <c r="D133" s="617">
        <f>SUMIFS(D$56:D$112,$B$56:$B$112,$B$60,D$56:D$112,"&gt;  0")</f>
        <v>18530.667387130816</v>
      </c>
      <c r="E133" s="617">
        <f>SUMIFS(E$56:E$112,$B$56:$B$112,$B$60,E$56:E$112,"&gt;  0")</f>
        <v>37969.390952820519</v>
      </c>
      <c r="F133" s="617">
        <f>SUMIFS(F$56:F$112,$B$56:$B$112,$B$60,F$56:F$112,"&gt;  0")</f>
        <v>59205.704807820512</v>
      </c>
      <c r="G133" s="365"/>
    </row>
    <row r="134" spans="1:7">
      <c r="B134" s="506" t="s">
        <v>368</v>
      </c>
      <c r="C134" s="617">
        <f>-SUMIFS(C$56:C$112,$B$56:$B$112,$B$60,C$56:C$112,"&lt;  0")</f>
        <v>12350.734099333336</v>
      </c>
      <c r="D134" s="617">
        <f>-SUMIFS(D$56:D$112,$B$56:$B$112,$B$60,D$56:D$112,"&lt;  0")</f>
        <v>41423.337361041682</v>
      </c>
      <c r="E134" s="617">
        <f>-SUMIFS(E$56:E$112,$B$56:$B$112,$B$60,E$56:E$112,"&lt;  0")</f>
        <v>500</v>
      </c>
      <c r="F134" s="617">
        <f>-SUMIFS(F$56:F$112,$B$56:$B$112,$B$60,F$56:F$112,"&lt;  0")</f>
        <v>500</v>
      </c>
    </row>
    <row r="135" spans="1:7">
      <c r="B135" s="512" t="s">
        <v>369</v>
      </c>
      <c r="C135" s="617">
        <f xml:space="preserve"> C133-C134</f>
        <v>27705.271846685522</v>
      </c>
      <c r="D135" s="617">
        <f xml:space="preserve"> D133-D134</f>
        <v>-22892.669973910866</v>
      </c>
      <c r="E135" s="617">
        <f xml:space="preserve"> E133-E134</f>
        <v>37469.390952820519</v>
      </c>
      <c r="F135" s="617">
        <f xml:space="preserve"> F133-F134</f>
        <v>58705.704807820512</v>
      </c>
    </row>
    <row r="136" spans="1:7">
      <c r="B136" s="506" t="s">
        <v>334</v>
      </c>
      <c r="C136" s="627">
        <f>-(SUMIF($B$55:$B$89,$B$63,C$55:C$89)+SUM(C110,C97))</f>
        <v>-3553192.9591955971</v>
      </c>
      <c r="D136" s="627">
        <f>-(SUMIF($B$55:$B$89,$B$63,D$55:D$89)+SUM(D110,D97))</f>
        <v>8067871.8281964678</v>
      </c>
      <c r="E136" s="627" t="e">
        <f>-(SUMIF($B$55:$B$89,$B$63,E$55:E$89)+SUM(E110,E97))</f>
        <v>#VALUE!</v>
      </c>
      <c r="F136" s="627">
        <f>-(SUMIF($B$55:$B$89,$B$63,F$55:F$89)+SUM(F110,F97))</f>
        <v>0</v>
      </c>
    </row>
    <row r="137" spans="1:7">
      <c r="C137" s="561"/>
      <c r="D137" s="561"/>
      <c r="E137" s="561"/>
    </row>
    <row r="138" spans="1:7">
      <c r="B138" s="413" t="s">
        <v>370</v>
      </c>
      <c r="C138" s="414" t="s">
        <v>296</v>
      </c>
      <c r="D138" s="414" t="s">
        <v>297</v>
      </c>
      <c r="E138" s="414" t="s">
        <v>359</v>
      </c>
      <c r="F138" s="415" t="s">
        <v>360</v>
      </c>
    </row>
    <row r="139" spans="1:7">
      <c r="B139" s="512" t="s">
        <v>371</v>
      </c>
      <c r="C139" s="617">
        <f>C119</f>
        <v>409900.28222035954</v>
      </c>
      <c r="D139" s="617">
        <f>D119</f>
        <v>136000.51277057535</v>
      </c>
      <c r="E139" s="617" t="e">
        <f>E119</f>
        <v>#N/A</v>
      </c>
      <c r="F139" s="617" t="e">
        <f>F119</f>
        <v>#N/A</v>
      </c>
    </row>
    <row r="140" spans="1:7">
      <c r="B140" s="512" t="s">
        <v>372</v>
      </c>
      <c r="C140" s="617">
        <f>SUMIF($B$56:$B$89,$B$59,C$56:C$89)+(C103)+C$115</f>
        <v>29952.758690229239</v>
      </c>
      <c r="D140" s="617">
        <f>SUMIF($B$56:$B$89,$B$59,D$56:D$89)+(D103)+D$115</f>
        <v>102606.41249211598</v>
      </c>
      <c r="E140" s="617" t="e">
        <f>SUMIF($B$56:$B$89,$B$59,E$56:E$89)+(E103)+E$115</f>
        <v>#VALUE!</v>
      </c>
      <c r="F140" s="617">
        <f>SUMIF($B$56:$B$89,$B$59,F$56:F$89)+(F103)+F$115</f>
        <v>6234.4230769230771</v>
      </c>
    </row>
    <row r="141" spans="1:7" ht="35.5" customHeight="1">
      <c r="B141" s="512" t="s">
        <v>373</v>
      </c>
      <c r="C141" s="617">
        <f>(C139-C140-(C$134-C$95)-C115)*'Inflow Quantiles - Seasonal'!$B$44</f>
        <v>252953.65644771169</v>
      </c>
      <c r="D141" s="617">
        <f>(D139-D140-(D$134-D$95)-D115)*'Inflow Quantiles - Seasonal'!$B$44</f>
        <v>-9984.5621116537695</v>
      </c>
      <c r="E141" s="617" t="e">
        <f>(E139-E140-(E$134-E$95)-E115)*'Inflow Quantiles - Seasonal'!$B$44</f>
        <v>#N/A</v>
      </c>
      <c r="F141" s="617" t="e">
        <f>(F139-F140-(F$134-F$95)-F115)*'Inflow Quantiles - Seasonal'!$B$44</f>
        <v>#N/A</v>
      </c>
    </row>
    <row r="142" spans="1:7" ht="35.5" customHeight="1">
      <c r="B142" s="665" t="s">
        <v>375</v>
      </c>
      <c r="C142" s="666">
        <f>C133</f>
        <v>40056.005946018857</v>
      </c>
      <c r="D142" s="666">
        <f>D133</f>
        <v>18530.667387130816</v>
      </c>
      <c r="E142" s="666">
        <f>E133</f>
        <v>37969.390952820519</v>
      </c>
      <c r="F142" s="666">
        <f>F133</f>
        <v>59205.704807820512</v>
      </c>
      <c r="G142" s="831" t="s">
        <v>812</v>
      </c>
    </row>
    <row r="143" spans="1:7" ht="46.5">
      <c r="B143" s="512" t="s">
        <v>376</v>
      </c>
      <c r="C143" s="617">
        <f>C141-C142</f>
        <v>212897.65050169284</v>
      </c>
      <c r="D143" s="617">
        <f>D141-D142</f>
        <v>-28515.229498784585</v>
      </c>
      <c r="E143" s="617" t="e">
        <f>E141-E142</f>
        <v>#N/A</v>
      </c>
      <c r="F143" s="617" t="e">
        <f>F141-F142</f>
        <v>#N/A</v>
      </c>
      <c r="G143" s="831" t="s">
        <v>374</v>
      </c>
    </row>
    <row r="144" spans="1:7" ht="18" customHeight="1">
      <c r="B144" s="367" t="s">
        <v>377</v>
      </c>
      <c r="C144" s="468"/>
      <c r="D144" s="468"/>
      <c r="E144" s="468"/>
      <c r="F144" s="468"/>
      <c r="G144" s="364"/>
    </row>
    <row r="145" spans="2:7">
      <c r="B145" s="514" t="s">
        <v>301</v>
      </c>
      <c r="C145" s="617">
        <f>IF(C$143&gt;=$E$16,$C$16, ($C$16/$E$16)*C$143)</f>
        <v>18451.7</v>
      </c>
      <c r="D145" s="617">
        <f>IF(D$143&gt;=$E$16,$C$16, ($C$16/$E$16)*D$143)</f>
        <v>-16625.361721158995</v>
      </c>
      <c r="E145" s="617" t="e">
        <f>IF(E$143&gt;=$E$16,$C$16, ($C$16/$E$16)*E$143)</f>
        <v>#N/A</v>
      </c>
      <c r="F145" s="617" t="e">
        <f>IF(F$143&gt;=$E$16,$C$16, ($C$16/$E$16)*F$143)</f>
        <v>#N/A</v>
      </c>
      <c r="G145" s="364"/>
    </row>
    <row r="146" spans="2:7">
      <c r="B146" s="514" t="s">
        <v>303</v>
      </c>
      <c r="C146" s="617">
        <f>IF(C$143&gt;= $E$16,$D$16, ($D$16/$E$16)*C$143)</f>
        <v>13196</v>
      </c>
      <c r="D146" s="617">
        <f>IF(D$143&gt;= $E$16,$D$16, ($D$16/$E$16)*D$143)</f>
        <v>-11889.86777762559</v>
      </c>
      <c r="E146" s="617" t="e">
        <f>IF(E$143&gt;= $E$16,$D$16, ($D$16/$E$16)*E$143)</f>
        <v>#N/A</v>
      </c>
      <c r="F146" s="617" t="e">
        <f>IF(F$143&gt;= $E$16,$D$16, ($D$16/$E$16)*F$143)</f>
        <v>#N/A</v>
      </c>
      <c r="G146" s="316"/>
    </row>
    <row r="147" spans="2:7" ht="16.399999999999999" customHeight="1">
      <c r="B147" s="367" t="s">
        <v>378</v>
      </c>
      <c r="C147" s="367"/>
      <c r="D147" s="367"/>
      <c r="E147" s="367"/>
      <c r="F147" s="367"/>
      <c r="G147" s="317"/>
    </row>
    <row r="148" spans="2:7">
      <c r="B148" s="514" t="s">
        <v>301</v>
      </c>
      <c r="C148" s="617">
        <f>C145-$C$19</f>
        <v>14852.1</v>
      </c>
      <c r="D148" s="617">
        <f>D145-$C$19</f>
        <v>-20224.961721158994</v>
      </c>
      <c r="E148" s="617" t="e">
        <f>E145-$C$19</f>
        <v>#N/A</v>
      </c>
      <c r="F148" s="617" t="e">
        <f>F145-$C$19</f>
        <v>#N/A</v>
      </c>
      <c r="G148" s="316"/>
    </row>
    <row r="149" spans="2:7">
      <c r="B149" s="514" t="s">
        <v>303</v>
      </c>
      <c r="C149" s="617">
        <f>C146-$D$19</f>
        <v>11650</v>
      </c>
      <c r="D149" s="617">
        <f>D146-$D$19</f>
        <v>-13435.86777762559</v>
      </c>
      <c r="E149" s="617" t="e">
        <f>E146-$D$19</f>
        <v>#N/A</v>
      </c>
      <c r="F149" s="617" t="e">
        <f>F146-$D$19</f>
        <v>#N/A</v>
      </c>
      <c r="G149" s="318"/>
    </row>
    <row r="150" spans="2:7" ht="16.399999999999999" customHeight="1">
      <c r="B150" s="515" t="s">
        <v>379</v>
      </c>
      <c r="C150" s="516"/>
      <c r="D150" s="516"/>
      <c r="E150" s="516"/>
      <c r="F150" s="516"/>
      <c r="G150" s="319"/>
    </row>
    <row r="151" spans="2:7" ht="16.399999999999999" customHeight="1">
      <c r="B151" s="517" t="s">
        <v>301</v>
      </c>
      <c r="C151" s="628">
        <f>$C$16</f>
        <v>18451.7</v>
      </c>
      <c r="D151" s="628">
        <f>$C$16</f>
        <v>18451.7</v>
      </c>
      <c r="E151" s="628">
        <f>$C$16</f>
        <v>18451.7</v>
      </c>
      <c r="F151" s="628">
        <f>$C$16</f>
        <v>18451.7</v>
      </c>
      <c r="G151" s="364"/>
    </row>
    <row r="152" spans="2:7" ht="16.399999999999999" customHeight="1">
      <c r="B152" s="517" t="s">
        <v>303</v>
      </c>
      <c r="C152" s="628">
        <f>$D$16</f>
        <v>13196</v>
      </c>
      <c r="D152" s="628">
        <f>$D$16</f>
        <v>13196</v>
      </c>
      <c r="E152" s="628">
        <f>$D$16</f>
        <v>13196</v>
      </c>
      <c r="F152" s="628">
        <f>$D$16</f>
        <v>13196</v>
      </c>
      <c r="G152" s="316"/>
    </row>
    <row r="153" spans="2:7" ht="16.399999999999999" customHeight="1">
      <c r="B153" s="518" t="s">
        <v>380</v>
      </c>
      <c r="C153" s="516"/>
      <c r="D153" s="516"/>
      <c r="E153" s="516"/>
      <c r="F153" s="516"/>
      <c r="G153" s="301"/>
    </row>
    <row r="154" spans="2:7" ht="16.399999999999999" customHeight="1">
      <c r="B154" s="519" t="s">
        <v>301</v>
      </c>
      <c r="C154" s="964">
        <f>$C$18</f>
        <v>4629.6000000000004</v>
      </c>
      <c r="D154" s="965"/>
      <c r="E154" s="965"/>
      <c r="F154" s="966"/>
      <c r="G154" s="317"/>
    </row>
    <row r="155" spans="2:7" ht="16.399999999999999" customHeight="1">
      <c r="B155" s="519" t="s">
        <v>303</v>
      </c>
      <c r="C155" s="957">
        <f>$D$18</f>
        <v>5292</v>
      </c>
      <c r="D155" s="958"/>
      <c r="E155" s="958"/>
      <c r="F155" s="959"/>
      <c r="G155" s="317"/>
    </row>
    <row r="156" spans="2:7" ht="16.399999999999999" customHeight="1">
      <c r="B156" s="520" t="s">
        <v>381</v>
      </c>
      <c r="C156" s="468"/>
      <c r="D156" s="468"/>
      <c r="E156" s="468"/>
      <c r="F156" s="468"/>
      <c r="G156" s="708"/>
    </row>
    <row r="157" spans="2:7" ht="16.399999999999999" customHeight="1">
      <c r="B157" s="514" t="s">
        <v>301</v>
      </c>
      <c r="C157" s="617">
        <f>VLOOKUP(C145,ElevationArea_arrange!$A$4:$C$734,2,TRUE)</f>
        <v>4673</v>
      </c>
      <c r="D157" s="617" t="e">
        <f>VLOOKUP(D145,ElevationArea_arrange!$A$4:$C$734,2,TRUE)</f>
        <v>#N/A</v>
      </c>
      <c r="E157" s="617" t="e">
        <f>VLOOKUP(E145,ElevationArea_arrange!$A$4:$C$734,2,TRUE)</f>
        <v>#N/A</v>
      </c>
      <c r="F157" s="617" t="e">
        <f>VLOOKUP(F145,ElevationArea_arrange!$A$4:$C$734,2,TRUE)</f>
        <v>#N/A</v>
      </c>
      <c r="G157" s="317"/>
    </row>
    <row r="158" spans="2:7" ht="16.399999999999999" customHeight="1">
      <c r="B158" s="514" t="s">
        <v>303</v>
      </c>
      <c r="C158" s="617">
        <f>VLOOKUP(C146,ElevationArea_arrange!$D$4:$F$734,2, TRUE)</f>
        <v>5383.1</v>
      </c>
      <c r="D158" s="617" t="e">
        <f>VLOOKUP(D146,ElevationArea_arrange!$D$4:$F$734,2, TRUE)</f>
        <v>#N/A</v>
      </c>
      <c r="E158" s="617" t="e">
        <f>VLOOKUP(E146,ElevationArea_arrange!$D$4:$F$734,2, TRUE)</f>
        <v>#N/A</v>
      </c>
      <c r="F158" s="617" t="e">
        <f>VLOOKUP(F146,ElevationArea_arrange!$D$4:$F$734,2, TRUE)</f>
        <v>#N/A</v>
      </c>
      <c r="G158" s="317"/>
    </row>
    <row r="159" spans="2:7">
      <c r="C159" s="312"/>
      <c r="G159" s="192"/>
    </row>
    <row r="160" spans="2:7">
      <c r="G160" s="192"/>
    </row>
    <row r="161" spans="3:7">
      <c r="G161" s="192"/>
    </row>
    <row r="162" spans="3:7">
      <c r="G162" s="192"/>
    </row>
    <row r="163" spans="3:7">
      <c r="G163" s="192"/>
    </row>
    <row r="164" spans="3:7">
      <c r="G164" s="192"/>
    </row>
    <row r="165" spans="3:7">
      <c r="C165" s="960"/>
      <c r="D165" s="960"/>
      <c r="E165" s="960"/>
      <c r="F165" s="960"/>
      <c r="G165" s="192"/>
    </row>
    <row r="166" spans="3:7">
      <c r="C166" s="961"/>
      <c r="D166" s="961"/>
      <c r="E166" s="320"/>
      <c r="F166" s="321"/>
    </row>
    <row r="167" spans="3:7">
      <c r="D167" s="196"/>
      <c r="E167" s="192"/>
      <c r="F167" s="281"/>
    </row>
    <row r="168" spans="3:7">
      <c r="D168" s="196"/>
      <c r="E168" s="192"/>
      <c r="F168" s="281"/>
    </row>
    <row r="169" spans="3:7">
      <c r="D169" s="196"/>
      <c r="E169" s="192"/>
      <c r="F169" s="281"/>
    </row>
    <row r="170" spans="3:7">
      <c r="D170" s="196"/>
      <c r="E170" s="192"/>
      <c r="F170" s="281"/>
    </row>
    <row r="171" spans="3:7">
      <c r="D171" s="196"/>
      <c r="E171" s="192"/>
      <c r="F171" s="281"/>
    </row>
    <row r="172" spans="3:7">
      <c r="D172" s="196"/>
      <c r="E172" s="192"/>
      <c r="F172" s="281"/>
    </row>
    <row r="173" spans="3:7">
      <c r="C173" s="282"/>
      <c r="D173" s="282"/>
      <c r="E173" s="192"/>
      <c r="F173" s="281"/>
    </row>
    <row r="174" spans="3:7">
      <c r="C174" s="304"/>
      <c r="D174" s="304"/>
      <c r="E174" s="192"/>
      <c r="F174" s="281"/>
    </row>
  </sheetData>
  <sheetProtection formatCells="0" selectLockedCells="1" sort="0" autoFilter="0" selectUnlockedCells="1"/>
  <mergeCells count="27">
    <mergeCell ref="A56:A65"/>
    <mergeCell ref="G71:G73"/>
    <mergeCell ref="G95:G96"/>
    <mergeCell ref="G83:G85"/>
    <mergeCell ref="A92:A97"/>
    <mergeCell ref="C166:D166"/>
    <mergeCell ref="A80:A89"/>
    <mergeCell ref="A68:A77"/>
    <mergeCell ref="C165:F165"/>
    <mergeCell ref="A100:A112"/>
    <mergeCell ref="C154:F154"/>
    <mergeCell ref="C155:F155"/>
    <mergeCell ref="A1:F1"/>
    <mergeCell ref="A5:B5"/>
    <mergeCell ref="G25:G26"/>
    <mergeCell ref="G28:G32"/>
    <mergeCell ref="G41:G45"/>
    <mergeCell ref="G35:G39"/>
    <mergeCell ref="D7:E7"/>
    <mergeCell ref="D8:E8"/>
    <mergeCell ref="D10:E10"/>
    <mergeCell ref="D9:E9"/>
    <mergeCell ref="D11:E11"/>
    <mergeCell ref="D12:E12"/>
    <mergeCell ref="D13:E13"/>
    <mergeCell ref="D5:E5"/>
    <mergeCell ref="D6:E6"/>
  </mergeCells>
  <conditionalFormatting sqref="C31:F32">
    <cfRule type="cellIs" priority="231" operator="lessThan">
      <formula>$C$19</formula>
    </cfRule>
  </conditionalFormatting>
  <conditionalFormatting sqref="C62:F62">
    <cfRule type="cellIs" dxfId="17" priority="203" operator="lessThan">
      <formula>0</formula>
    </cfRule>
    <cfRule type="containsText" dxfId="15" priority="229" operator="containsText" text="&lt;0">
      <formula>NOT(ISERROR(SEARCH("&lt;0",C62)))</formula>
    </cfRule>
  </conditionalFormatting>
  <conditionalFormatting sqref="C74:F74">
    <cfRule type="cellIs" dxfId="14" priority="4" operator="lessThan">
      <formula>0</formula>
    </cfRule>
    <cfRule type="containsText" dxfId="12" priority="6" operator="containsText" text="&lt;0">
      <formula>NOT(ISERROR(SEARCH("&lt;0",C74)))</formula>
    </cfRule>
  </conditionalFormatting>
  <conditionalFormatting sqref="C86:F86">
    <cfRule type="cellIs" dxfId="11" priority="1" operator="lessThan">
      <formula>0</formula>
    </cfRule>
    <cfRule type="containsText" dxfId="9" priority="3" operator="containsText" text="&lt;0">
      <formula>NOT(ISERROR(SEARCH("&lt;0",C86)))</formula>
    </cfRule>
  </conditionalFormatting>
  <conditionalFormatting sqref="C109:F109">
    <cfRule type="cellIs" dxfId="8" priority="73" operator="lessThan">
      <formula>0</formula>
    </cfRule>
    <cfRule type="containsText" dxfId="6" priority="75" operator="containsText" text="&lt;0">
      <formula>NOT(ISERROR(SEARCH("&lt;0",C109)))</formula>
    </cfRule>
  </conditionalFormatting>
  <conditionalFormatting sqref="C141:F143">
    <cfRule type="cellIs" dxfId="5" priority="134" operator="lessThan">
      <formula>0</formula>
    </cfRule>
  </conditionalFormatting>
  <conditionalFormatting sqref="C142:F143">
    <cfRule type="cellIs" dxfId="4" priority="137" operator="lessThan">
      <formula>5146</formula>
    </cfRule>
  </conditionalFormatting>
  <conditionalFormatting sqref="C145:F145">
    <cfRule type="cellIs" dxfId="2" priority="8" operator="lessThan">
      <formula>$C$19</formula>
    </cfRule>
  </conditionalFormatting>
  <conditionalFormatting sqref="C146:F146">
    <cfRule type="cellIs" dxfId="1" priority="7" operator="lessThan">
      <formula>$D$19</formula>
    </cfRule>
  </conditionalFormatting>
  <conditionalFormatting sqref="C148:F149">
    <cfRule type="cellIs" dxfId="0" priority="12" operator="lessThan">
      <formula>0</formula>
    </cfRule>
  </conditionalFormatting>
  <dataValidations xWindow="802" yWindow="634" count="3">
    <dataValidation allowBlank="1" showInputMessage="1" showErrorMessage="1" error="Select a value between 1 and 99" promptTitle="Select a percentile flow" prompt="Please select a value" sqref="C53:F53 C125:F126 C120:F120" xr:uid="{842361DF-E883-8449-B5B7-9F277A3F2E9C}"/>
    <dataValidation allowBlank="1" showErrorMessage="1" error="Select a value between 1 and 99" promptTitle="Select a percentile flow" prompt="Please select a value" sqref="C132:F132 C121:F124 C127:F130 C119:F119" xr:uid="{A96C9526-266E-4EF7-B345-AF08AD0EE9D9}"/>
    <dataValidation allowBlank="1" showInputMessage="1" showErrorMessage="1" promptTitle="Select a percentile flow" prompt="Please select a percentile flow_x000a_" sqref="C33:F33" xr:uid="{F15E0902-12B5-436F-844D-D3E9245DC76F}"/>
  </dataValidations>
  <hyperlinks>
    <hyperlink ref="B33" location="'Inflows-Quantiles'!A3" display="Select percentile of flow as compared to historic flows (Choose 1 - 99) [acft]. " xr:uid="{BFD445B9-AF78-974C-BDD5-E172F47F2BF1}"/>
    <hyperlink ref="B156" location="ResElevation!A1" display="End of Year Reservoir Elevation " xr:uid="{C435ECAB-0CBF-4BC5-BD7A-315EF4520D6E}"/>
    <hyperlink ref="B28" location="'Elevation-Area-Storage'!A1" display="Hyrum Reservoir" xr:uid="{4409BF2E-1B41-7C4B-9D9F-F9089F9495B8}"/>
    <hyperlink ref="B29" location="'Elevation-Area-Storage'!A1" display="Porcupine Reservoir" xr:uid="{601EA2F1-CD72-DC44-AD4D-EDFED1CA786A}"/>
  </hyperlinks>
  <pageMargins left="0.7" right="0.7" top="0.75" bottom="0.75" header="0.3" footer="0.3"/>
  <pageSetup orientation="portrait" r:id="rId1"/>
  <ignoredErrors>
    <ignoredError sqref="C62" unlockedFormula="1"/>
  </ignoredErrors>
  <legacyDrawing r:id="rId2"/>
  <extLst>
    <ext xmlns:x14="http://schemas.microsoft.com/office/spreadsheetml/2009/9/main" uri="{78C0D931-6437-407d-A8EE-F0AAD7539E65}">
      <x14:conditionalFormattings>
        <x14:conditionalFormatting xmlns:xm="http://schemas.microsoft.com/office/excel/2006/main">
          <x14:cfRule type="containsText" priority="228" operator="containsText" id="{83A34B86-F54A-7B42-A108-184C69A42ECA}">
            <xm:f>NOT(ISERROR(SEARCH("-",C62)))</xm:f>
            <xm:f>"-"</xm:f>
            <x14:dxf>
              <font>
                <color rgb="FF9C0006"/>
              </font>
              <fill>
                <patternFill>
                  <bgColor rgb="FFFFC7CE"/>
                </patternFill>
              </fill>
            </x14:dxf>
          </x14:cfRule>
          <xm:sqref>C62:F62</xm:sqref>
        </x14:conditionalFormatting>
        <x14:conditionalFormatting xmlns:xm="http://schemas.microsoft.com/office/excel/2006/main">
          <x14:cfRule type="containsText" priority="5" operator="containsText" id="{4327518F-E532-054D-A214-D8112D92B80B}">
            <xm:f>NOT(ISERROR(SEARCH("-",C74)))</xm:f>
            <xm:f>"-"</xm:f>
            <x14:dxf>
              <font>
                <color rgb="FF9C0006"/>
              </font>
              <fill>
                <patternFill>
                  <bgColor rgb="FFFFC7CE"/>
                </patternFill>
              </fill>
            </x14:dxf>
          </x14:cfRule>
          <xm:sqref>C74:F74</xm:sqref>
        </x14:conditionalFormatting>
        <x14:conditionalFormatting xmlns:xm="http://schemas.microsoft.com/office/excel/2006/main">
          <x14:cfRule type="containsText" priority="2" operator="containsText" id="{2B47303F-F048-A24A-BC30-AAB0BC352686}">
            <xm:f>NOT(ISERROR(SEARCH("-",C86)))</xm:f>
            <xm:f>"-"</xm:f>
            <x14:dxf>
              <font>
                <color rgb="FF9C0006"/>
              </font>
              <fill>
                <patternFill>
                  <bgColor rgb="FFFFC7CE"/>
                </patternFill>
              </fill>
            </x14:dxf>
          </x14:cfRule>
          <xm:sqref>C86:F86</xm:sqref>
        </x14:conditionalFormatting>
        <x14:conditionalFormatting xmlns:xm="http://schemas.microsoft.com/office/excel/2006/main">
          <x14:cfRule type="containsText" priority="74" operator="containsText" id="{1D374F7F-9A70-4C7C-A2A4-C9BE7C590DEF}">
            <xm:f>NOT(ISERROR(SEARCH("-",C109)))</xm:f>
            <xm:f>"-"</xm:f>
            <x14:dxf>
              <font>
                <color rgb="FF9C0006"/>
              </font>
              <fill>
                <patternFill>
                  <bgColor rgb="FFFFC7CE"/>
                </patternFill>
              </fill>
            </x14:dxf>
          </x14:cfRule>
          <xm:sqref>C109:F109</xm:sqref>
        </x14:conditionalFormatting>
        <x14:conditionalFormatting xmlns:xm="http://schemas.microsoft.com/office/excel/2006/main">
          <x14:cfRule type="containsText" priority="211" operator="containsText" id="{1BE9FD61-C7E0-504B-BFBA-3F00FE5728B9}">
            <xm:f>NOT(ISERROR(SEARCH("-",C142)))</xm:f>
            <xm:f>"-"</xm:f>
            <x14:dxf>
              <font>
                <color rgb="FF9C0006"/>
              </font>
              <fill>
                <patternFill>
                  <bgColor rgb="FFFFC7CE"/>
                </patternFill>
              </fill>
            </x14:dxf>
          </x14:cfRule>
          <xm:sqref>C142:F143</xm:sqref>
        </x14:conditionalFormatting>
      </x14:conditionalFormattings>
    </ext>
    <ext xmlns:x14="http://schemas.microsoft.com/office/spreadsheetml/2009/9/main" uri="{CCE6A557-97BC-4b89-ADB6-D9C93CAAB3DF}">
      <x14:dataValidations xmlns:xm="http://schemas.microsoft.com/office/excel/2006/main" xWindow="802" yWindow="634" count="2">
        <x14:dataValidation type="list" allowBlank="1" showInputMessage="1" showErrorMessage="1" xr:uid="{EECC0C66-AD01-419F-AD0B-925C379D3352}">
          <x14:formula1>
            <xm:f>'Crop Water Requirements'!$A$4:$A$7</xm:f>
          </x14:formula1>
          <xm:sqref>C69:F69 C81:F81</xm:sqref>
        </x14:dataValidation>
        <x14:dataValidation type="list" allowBlank="1" showInputMessage="1" showErrorMessage="1" promptTitle="Crop Water Requirement" prompt="Please select the crop to plant_x000a_" xr:uid="{4D5F65DE-4FAD-4828-92DB-09AF31B11BAB}">
          <x14:formula1>
            <xm:f>'Crop Water Requirements'!$A$4:$A$7</xm:f>
          </x14:formula1>
          <xm:sqref>C57:F57</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99569-958D-A747-A6A0-121AF05B1A4B}">
  <dimension ref="A24:CY48"/>
  <sheetViews>
    <sheetView zoomScaleNormal="100" workbookViewId="0">
      <pane xSplit="1" topLeftCell="B1" activePane="topRight" state="frozen"/>
      <selection activeCell="A23" sqref="A23"/>
      <selection pane="topRight" activeCell="B44" sqref="B44"/>
    </sheetView>
  </sheetViews>
  <sheetFormatPr defaultColWidth="11" defaultRowHeight="15.5"/>
  <cols>
    <col min="1" max="1" width="30.58203125" bestFit="1" customWidth="1"/>
    <col min="2" max="19" width="8.58203125" bestFit="1" customWidth="1"/>
    <col min="20" max="20" width="12" bestFit="1" customWidth="1"/>
    <col min="21" max="22" width="8.58203125" bestFit="1" customWidth="1"/>
    <col min="23" max="27" width="9.58203125" bestFit="1" customWidth="1"/>
    <col min="28" max="30" width="12" bestFit="1" customWidth="1"/>
    <col min="31" max="41" width="16.83203125" bestFit="1" customWidth="1"/>
    <col min="42" max="42" width="13" bestFit="1" customWidth="1"/>
    <col min="43" max="55" width="16.83203125" bestFit="1" customWidth="1"/>
    <col min="56" max="101" width="9.58203125" bestFit="1" customWidth="1"/>
    <col min="102" max="102" width="16.5" bestFit="1" customWidth="1"/>
  </cols>
  <sheetData>
    <row r="24" spans="1:101" ht="16" thickBot="1">
      <c r="A24" s="240"/>
      <c r="B24" s="525"/>
      <c r="C24" s="525"/>
      <c r="D24" s="525"/>
      <c r="E24" s="525"/>
      <c r="F24" s="525"/>
      <c r="G24" s="525"/>
      <c r="H24" s="525"/>
      <c r="I24" s="525"/>
      <c r="J24" s="525"/>
      <c r="K24" s="525"/>
      <c r="L24" s="525"/>
      <c r="M24" s="525"/>
      <c r="N24" s="525"/>
      <c r="O24" s="525"/>
      <c r="P24" s="525"/>
      <c r="Q24" s="525"/>
      <c r="R24" s="525"/>
      <c r="S24" s="525"/>
      <c r="T24" s="525"/>
      <c r="U24" s="525"/>
      <c r="V24" s="525"/>
      <c r="W24" s="525"/>
      <c r="X24" s="525"/>
      <c r="Y24" s="525"/>
      <c r="Z24" s="525"/>
      <c r="AA24" s="525"/>
      <c r="AB24" s="525"/>
      <c r="AC24" s="525"/>
      <c r="AD24" s="525"/>
      <c r="AE24" s="525"/>
      <c r="AF24" s="525"/>
      <c r="AG24" s="525"/>
      <c r="AH24" s="525"/>
      <c r="AI24" s="525"/>
      <c r="AJ24" s="525"/>
      <c r="AK24" s="525"/>
      <c r="AL24" s="525"/>
      <c r="AM24" s="525"/>
      <c r="AN24" s="525"/>
      <c r="AO24" s="525"/>
      <c r="AP24" s="525"/>
      <c r="AQ24" s="525"/>
      <c r="AR24" s="525"/>
      <c r="AS24" s="525"/>
      <c r="AT24" s="525"/>
      <c r="AU24" s="525"/>
      <c r="AV24" s="525"/>
      <c r="AW24" s="525"/>
      <c r="AX24" s="525"/>
      <c r="AY24" s="525"/>
      <c r="AZ24" s="525"/>
      <c r="BA24" s="525"/>
      <c r="BB24" s="525"/>
      <c r="BC24" s="525"/>
      <c r="BD24" s="525"/>
      <c r="BE24" s="525"/>
      <c r="BF24" s="525"/>
      <c r="BG24" s="525"/>
      <c r="BH24" s="525"/>
      <c r="BI24" s="525"/>
      <c r="BJ24" s="525"/>
      <c r="BK24" s="525"/>
      <c r="BL24" s="525"/>
      <c r="BM24" s="525"/>
      <c r="BN24" s="525"/>
      <c r="BO24" s="525"/>
      <c r="BP24" s="525"/>
      <c r="BQ24" s="525"/>
      <c r="BR24" s="525"/>
      <c r="BS24" s="525"/>
      <c r="BT24" s="525"/>
      <c r="BU24" s="525"/>
      <c r="BV24" s="525"/>
      <c r="BW24" s="525"/>
      <c r="BX24" s="525"/>
      <c r="BY24" s="525"/>
      <c r="BZ24" s="525"/>
      <c r="CA24" s="525"/>
      <c r="CB24" s="525"/>
      <c r="CC24" s="525"/>
      <c r="CD24" s="525"/>
      <c r="CE24" s="525"/>
      <c r="CF24" s="525"/>
      <c r="CG24" s="525"/>
      <c r="CH24" s="525"/>
      <c r="CI24" s="525"/>
      <c r="CJ24" s="525"/>
      <c r="CK24" s="525"/>
      <c r="CL24" s="525"/>
      <c r="CM24" s="525"/>
      <c r="CN24" s="525"/>
      <c r="CO24" s="525"/>
      <c r="CP24" s="525"/>
      <c r="CQ24" s="525"/>
      <c r="CR24" s="525"/>
      <c r="CS24" s="525"/>
      <c r="CT24" s="525"/>
      <c r="CU24" s="525"/>
      <c r="CV24" s="525"/>
      <c r="CW24" s="525"/>
    </row>
    <row r="25" spans="1:101" s="49" customFormat="1" ht="14.25" customHeight="1" thickBot="1">
      <c r="A25" s="712" t="s">
        <v>18</v>
      </c>
      <c r="B25" s="526">
        <v>1</v>
      </c>
      <c r="C25" s="526">
        <v>2</v>
      </c>
      <c r="D25" s="526">
        <v>3</v>
      </c>
      <c r="E25" s="526">
        <v>4</v>
      </c>
      <c r="F25" s="526">
        <v>5</v>
      </c>
      <c r="G25" s="526">
        <v>6</v>
      </c>
      <c r="H25" s="526">
        <v>7</v>
      </c>
      <c r="I25" s="526">
        <v>8</v>
      </c>
      <c r="J25" s="526">
        <v>9</v>
      </c>
      <c r="K25" s="526">
        <v>10</v>
      </c>
      <c r="L25" s="526">
        <v>11</v>
      </c>
      <c r="M25" s="526">
        <v>12</v>
      </c>
      <c r="N25" s="526">
        <v>13</v>
      </c>
      <c r="O25" s="526">
        <v>14</v>
      </c>
      <c r="P25" s="526">
        <v>15</v>
      </c>
      <c r="Q25" s="526">
        <v>16</v>
      </c>
      <c r="R25" s="526">
        <v>17</v>
      </c>
      <c r="S25" s="526">
        <v>18</v>
      </c>
      <c r="T25" s="526">
        <v>19</v>
      </c>
      <c r="U25" s="526">
        <v>20</v>
      </c>
      <c r="V25" s="526">
        <v>21</v>
      </c>
      <c r="W25" s="526">
        <v>22</v>
      </c>
      <c r="X25" s="526">
        <v>23</v>
      </c>
      <c r="Y25" s="526">
        <v>24</v>
      </c>
      <c r="Z25" s="526">
        <v>25</v>
      </c>
      <c r="AA25" s="526">
        <v>26</v>
      </c>
      <c r="AB25" s="526">
        <v>27</v>
      </c>
      <c r="AC25" s="526">
        <v>28</v>
      </c>
      <c r="AD25" s="526">
        <v>29</v>
      </c>
      <c r="AE25" s="526">
        <v>30</v>
      </c>
      <c r="AF25" s="526">
        <v>31</v>
      </c>
      <c r="AG25" s="526">
        <v>32</v>
      </c>
      <c r="AH25" s="526">
        <v>33</v>
      </c>
      <c r="AI25" s="526">
        <v>34</v>
      </c>
      <c r="AJ25" s="526">
        <v>35</v>
      </c>
      <c r="AK25" s="526">
        <v>36</v>
      </c>
      <c r="AL25" s="526">
        <v>37</v>
      </c>
      <c r="AM25" s="526">
        <v>38</v>
      </c>
      <c r="AN25" s="526">
        <v>39</v>
      </c>
      <c r="AO25" s="526">
        <v>40</v>
      </c>
      <c r="AP25" s="526">
        <v>41</v>
      </c>
      <c r="AQ25" s="526">
        <v>42</v>
      </c>
      <c r="AR25" s="526">
        <v>43</v>
      </c>
      <c r="AS25" s="526">
        <v>44</v>
      </c>
      <c r="AT25" s="526">
        <v>45</v>
      </c>
      <c r="AU25" s="526">
        <v>46</v>
      </c>
      <c r="AV25" s="526">
        <v>47</v>
      </c>
      <c r="AW25" s="526">
        <v>48</v>
      </c>
      <c r="AX25" s="526">
        <v>49</v>
      </c>
      <c r="AY25" s="526">
        <v>50</v>
      </c>
      <c r="AZ25" s="526">
        <v>51</v>
      </c>
      <c r="BA25" s="526">
        <v>52</v>
      </c>
      <c r="BB25" s="526">
        <v>53</v>
      </c>
      <c r="BC25" s="526">
        <v>54</v>
      </c>
      <c r="BD25" s="526">
        <v>55</v>
      </c>
      <c r="BE25" s="526">
        <v>56</v>
      </c>
      <c r="BF25" s="526">
        <v>57</v>
      </c>
      <c r="BG25" s="526">
        <v>58</v>
      </c>
      <c r="BH25" s="526">
        <v>59</v>
      </c>
      <c r="BI25" s="526">
        <v>60</v>
      </c>
      <c r="BJ25" s="526">
        <v>61</v>
      </c>
      <c r="BK25" s="526">
        <v>62</v>
      </c>
      <c r="BL25" s="526">
        <v>63</v>
      </c>
      <c r="BM25" s="526">
        <v>64</v>
      </c>
      <c r="BN25" s="526">
        <v>65</v>
      </c>
      <c r="BO25" s="526">
        <v>66</v>
      </c>
      <c r="BP25" s="526">
        <v>67</v>
      </c>
      <c r="BQ25" s="526">
        <v>68</v>
      </c>
      <c r="BR25" s="526">
        <v>69</v>
      </c>
      <c r="BS25" s="526">
        <v>70</v>
      </c>
      <c r="BT25" s="526">
        <v>71</v>
      </c>
      <c r="BU25" s="526">
        <v>72</v>
      </c>
      <c r="BV25" s="526">
        <v>73</v>
      </c>
      <c r="BW25" s="526">
        <v>74</v>
      </c>
      <c r="BX25" s="526">
        <v>75</v>
      </c>
      <c r="BY25" s="526">
        <v>76</v>
      </c>
      <c r="BZ25" s="526">
        <v>77</v>
      </c>
      <c r="CA25" s="526">
        <v>78</v>
      </c>
      <c r="CB25" s="526">
        <v>79</v>
      </c>
      <c r="CC25" s="526">
        <v>80</v>
      </c>
      <c r="CD25" s="526">
        <v>81</v>
      </c>
      <c r="CE25" s="526">
        <v>82</v>
      </c>
      <c r="CF25" s="526">
        <v>83</v>
      </c>
      <c r="CG25" s="526">
        <v>84</v>
      </c>
      <c r="CH25" s="526">
        <v>85</v>
      </c>
      <c r="CI25" s="526">
        <v>86</v>
      </c>
      <c r="CJ25" s="526">
        <v>87</v>
      </c>
      <c r="CK25" s="526">
        <v>88</v>
      </c>
      <c r="CL25" s="526">
        <v>89</v>
      </c>
      <c r="CM25" s="526">
        <v>90</v>
      </c>
      <c r="CN25" s="526">
        <v>91</v>
      </c>
      <c r="CO25" s="526">
        <v>92</v>
      </c>
      <c r="CP25" s="526">
        <v>93</v>
      </c>
      <c r="CQ25" s="526">
        <v>94</v>
      </c>
      <c r="CR25" s="526">
        <v>95</v>
      </c>
      <c r="CS25" s="526">
        <v>96</v>
      </c>
      <c r="CT25" s="526">
        <v>97</v>
      </c>
      <c r="CU25" s="526">
        <v>98</v>
      </c>
      <c r="CV25" s="526">
        <v>99</v>
      </c>
      <c r="CW25" s="527">
        <v>100</v>
      </c>
    </row>
    <row r="26" spans="1:101" s="240" customFormat="1">
      <c r="A26" s="712" t="s">
        <v>13</v>
      </c>
      <c r="B26" s="535">
        <v>17.252655240000003</v>
      </c>
      <c r="C26" s="535">
        <v>17.531623679999999</v>
      </c>
      <c r="D26" s="535">
        <v>17.810592120000003</v>
      </c>
      <c r="E26" s="535">
        <v>18.089560560000002</v>
      </c>
      <c r="F26" s="535">
        <v>18.368528999999999</v>
      </c>
      <c r="G26" s="535">
        <v>18.552432419999999</v>
      </c>
      <c r="H26" s="535">
        <v>18.736335840000002</v>
      </c>
      <c r="I26" s="535">
        <v>18.920239259999999</v>
      </c>
      <c r="J26" s="535">
        <v>19.104142680000002</v>
      </c>
      <c r="K26" s="535">
        <v>19.288046100000003</v>
      </c>
      <c r="L26" s="535">
        <v>19.344006360000002</v>
      </c>
      <c r="M26" s="535">
        <v>19.399966619999997</v>
      </c>
      <c r="N26" s="535">
        <v>19.45592688</v>
      </c>
      <c r="O26" s="535">
        <v>19.511887139999999</v>
      </c>
      <c r="P26" s="535">
        <v>19.567847399999998</v>
      </c>
      <c r="Q26" s="535">
        <v>19.650895440000003</v>
      </c>
      <c r="R26" s="535">
        <v>19.733943480000001</v>
      </c>
      <c r="S26" s="535">
        <v>19.816991519999998</v>
      </c>
      <c r="T26" s="535">
        <v>19.900039560000003</v>
      </c>
      <c r="U26" s="535">
        <v>19.983087600000001</v>
      </c>
      <c r="V26" s="535">
        <v>20.177064659999999</v>
      </c>
      <c r="W26" s="535">
        <v>20.371041720000001</v>
      </c>
      <c r="X26" s="535">
        <v>20.565018779999999</v>
      </c>
      <c r="Y26" s="535">
        <v>20.758995840000001</v>
      </c>
      <c r="Z26" s="535">
        <v>20.952972899999999</v>
      </c>
      <c r="AA26" s="535">
        <v>21.0184119</v>
      </c>
      <c r="AB26" s="535">
        <v>21.083850900000002</v>
      </c>
      <c r="AC26" s="535">
        <v>21.149289899999996</v>
      </c>
      <c r="AD26" s="535">
        <v>21.214728900000001</v>
      </c>
      <c r="AE26" s="535">
        <v>21.280167899999999</v>
      </c>
      <c r="AF26" s="535">
        <v>21.392286720000001</v>
      </c>
      <c r="AG26" s="535">
        <v>21.50440554</v>
      </c>
      <c r="AH26" s="535">
        <v>21.616524360000003</v>
      </c>
      <c r="AI26" s="535">
        <v>21.728643180000002</v>
      </c>
      <c r="AJ26" s="535">
        <v>21.840762000000002</v>
      </c>
      <c r="AK26" s="535">
        <v>22.064325419999999</v>
      </c>
      <c r="AL26" s="535">
        <v>22.287888840000001</v>
      </c>
      <c r="AM26" s="535">
        <v>22.511452259999999</v>
      </c>
      <c r="AN26" s="535">
        <v>22.73501568</v>
      </c>
      <c r="AO26" s="535">
        <v>22.958579100000001</v>
      </c>
      <c r="AP26" s="535">
        <v>23.161479660000001</v>
      </c>
      <c r="AQ26" s="535">
        <v>23.364380220000001</v>
      </c>
      <c r="AR26" s="535">
        <v>23.567280780000001</v>
      </c>
      <c r="AS26" s="535">
        <v>23.770181340000001</v>
      </c>
      <c r="AT26" s="535">
        <v>23.9730819</v>
      </c>
      <c r="AU26" s="535">
        <v>24.141359279999996</v>
      </c>
      <c r="AV26" s="535">
        <v>24.309636659999999</v>
      </c>
      <c r="AW26" s="535">
        <v>24.477914040000002</v>
      </c>
      <c r="AX26" s="535">
        <v>24.646191419999994</v>
      </c>
      <c r="AY26" s="535">
        <v>24.8144688</v>
      </c>
      <c r="AZ26" s="535">
        <v>25.006621500000001</v>
      </c>
      <c r="BA26" s="535">
        <v>25.198774200000003</v>
      </c>
      <c r="BB26" s="535">
        <v>25.3909269</v>
      </c>
      <c r="BC26" s="535">
        <v>25.583079599999998</v>
      </c>
      <c r="BD26" s="535">
        <v>25.775232299999999</v>
      </c>
      <c r="BE26" s="535">
        <v>25.856574959999996</v>
      </c>
      <c r="BF26" s="535">
        <v>25.93791762</v>
      </c>
      <c r="BG26" s="535">
        <v>26.019260280000001</v>
      </c>
      <c r="BH26" s="535">
        <v>26.100602939999998</v>
      </c>
      <c r="BI26" s="535">
        <v>26.181945599999999</v>
      </c>
      <c r="BJ26" s="535">
        <v>26.260869</v>
      </c>
      <c r="BK26" s="535">
        <v>26.3397924</v>
      </c>
      <c r="BL26" s="535">
        <v>26.418715800000001</v>
      </c>
      <c r="BM26" s="535">
        <v>26.497639200000002</v>
      </c>
      <c r="BN26" s="535">
        <v>26.576562600000003</v>
      </c>
      <c r="BO26" s="535">
        <v>26.954046479999999</v>
      </c>
      <c r="BP26" s="535">
        <v>27.331530360000002</v>
      </c>
      <c r="BQ26" s="535">
        <v>27.709014240000002</v>
      </c>
      <c r="BR26" s="535">
        <v>28.086498120000002</v>
      </c>
      <c r="BS26" s="535">
        <v>28.463981999999998</v>
      </c>
      <c r="BT26" s="535">
        <v>28.773845579999996</v>
      </c>
      <c r="BU26" s="535">
        <v>29.083709159999998</v>
      </c>
      <c r="BV26" s="535">
        <v>29.39357274</v>
      </c>
      <c r="BW26" s="535">
        <v>29.703436320000002</v>
      </c>
      <c r="BX26" s="535">
        <v>30.013299900000003</v>
      </c>
      <c r="BY26" s="535">
        <v>30.174597120000001</v>
      </c>
      <c r="BZ26" s="535">
        <v>30.335894340000003</v>
      </c>
      <c r="CA26" s="535">
        <v>30.497191560000001</v>
      </c>
      <c r="CB26" s="535">
        <v>30.658488779999999</v>
      </c>
      <c r="CC26" s="535">
        <v>30.819786000000004</v>
      </c>
      <c r="CD26" s="535">
        <v>31.32549066</v>
      </c>
      <c r="CE26" s="535">
        <v>31.831195319999996</v>
      </c>
      <c r="CF26" s="535">
        <v>32.336899979999998</v>
      </c>
      <c r="CG26" s="535">
        <v>32.842604639999998</v>
      </c>
      <c r="CH26" s="535">
        <v>33.348309300000004</v>
      </c>
      <c r="CI26" s="535">
        <v>33.674869740000005</v>
      </c>
      <c r="CJ26" s="535">
        <v>34.00143018</v>
      </c>
      <c r="CK26" s="535">
        <v>34.327990620000001</v>
      </c>
      <c r="CL26" s="535">
        <v>34.654551059999996</v>
      </c>
      <c r="CM26" s="535">
        <v>34.981111500000004</v>
      </c>
      <c r="CN26" s="535">
        <v>36.477800579999993</v>
      </c>
      <c r="CO26" s="535">
        <v>37.974489659999996</v>
      </c>
      <c r="CP26" s="535">
        <v>39.471178739999999</v>
      </c>
      <c r="CQ26" s="535">
        <v>40.967867820000002</v>
      </c>
      <c r="CR26" s="535">
        <v>42.464556900000005</v>
      </c>
      <c r="CS26" s="535">
        <v>47.427926580000026</v>
      </c>
      <c r="CT26" s="535">
        <v>52.391296259999997</v>
      </c>
      <c r="CU26" s="535">
        <v>57.354665940000004</v>
      </c>
      <c r="CV26" s="535">
        <v>62.318035619999996</v>
      </c>
      <c r="CW26" s="536">
        <v>67.281405300000003</v>
      </c>
    </row>
    <row r="27" spans="1:101">
      <c r="A27" s="378" t="s">
        <v>12</v>
      </c>
      <c r="B27" s="531">
        <v>21.236313854999999</v>
      </c>
      <c r="C27" s="531">
        <v>21.852005609999999</v>
      </c>
      <c r="D27" s="531">
        <v>22.467697364999999</v>
      </c>
      <c r="E27" s="531">
        <v>23.08338912</v>
      </c>
      <c r="F27" s="531">
        <v>23.56615047</v>
      </c>
      <c r="G27" s="531">
        <v>23.623534524</v>
      </c>
      <c r="H27" s="531">
        <v>23.680918578</v>
      </c>
      <c r="I27" s="531">
        <v>23.738302632</v>
      </c>
      <c r="J27" s="531">
        <v>23.795686686</v>
      </c>
      <c r="K27" s="531">
        <v>23.96354367</v>
      </c>
      <c r="L27" s="531">
        <v>24.252920877000001</v>
      </c>
      <c r="M27" s="531">
        <v>24.542298083999999</v>
      </c>
      <c r="N27" s="531">
        <v>24.831675291</v>
      </c>
      <c r="O27" s="531">
        <v>25.121052498000001</v>
      </c>
      <c r="P27" s="531">
        <v>25.387615289999999</v>
      </c>
      <c r="Q27" s="531">
        <v>25.645052316000001</v>
      </c>
      <c r="R27" s="531">
        <v>25.902489341999999</v>
      </c>
      <c r="S27" s="531">
        <v>26.159926368000001</v>
      </c>
      <c r="T27" s="531">
        <v>26.417363393999999</v>
      </c>
      <c r="U27" s="531">
        <v>26.50850604</v>
      </c>
      <c r="V27" s="531">
        <v>26.591333967000001</v>
      </c>
      <c r="W27" s="531">
        <v>26.674161894000001</v>
      </c>
      <c r="X27" s="531">
        <v>26.756989821000001</v>
      </c>
      <c r="Y27" s="531">
        <v>26.880421655999999</v>
      </c>
      <c r="Z27" s="531">
        <v>27.176420100000001</v>
      </c>
      <c r="AA27" s="531">
        <v>27.472418544</v>
      </c>
      <c r="AB27" s="531">
        <v>27.768416987999998</v>
      </c>
      <c r="AC27" s="531">
        <v>28.064415432000001</v>
      </c>
      <c r="AD27" s="531">
        <v>28.235163629999999</v>
      </c>
      <c r="AE27" s="531">
        <v>28.2389115</v>
      </c>
      <c r="AF27" s="531">
        <v>28.242659369999998</v>
      </c>
      <c r="AG27" s="531">
        <v>28.24640724</v>
      </c>
      <c r="AH27" s="531">
        <v>28.250155110000001</v>
      </c>
      <c r="AI27" s="531">
        <v>28.690599240000001</v>
      </c>
      <c r="AJ27" s="531">
        <v>29.349391499999999</v>
      </c>
      <c r="AK27" s="531">
        <v>30.008183760000001</v>
      </c>
      <c r="AL27" s="531">
        <v>30.66697602</v>
      </c>
      <c r="AM27" s="531">
        <v>31.325768279999998</v>
      </c>
      <c r="AN27" s="531">
        <v>32.095896074999999</v>
      </c>
      <c r="AO27" s="531">
        <v>32.8777434</v>
      </c>
      <c r="AP27" s="531">
        <v>33.659590725000001</v>
      </c>
      <c r="AQ27" s="531">
        <v>34.441438050000002</v>
      </c>
      <c r="AR27" s="531">
        <v>35.130492873000001</v>
      </c>
      <c r="AS27" s="531">
        <v>35.262792683999997</v>
      </c>
      <c r="AT27" s="531">
        <v>35.395092495</v>
      </c>
      <c r="AU27" s="531">
        <v>35.527392306000003</v>
      </c>
      <c r="AV27" s="531">
        <v>35.659692116999999</v>
      </c>
      <c r="AW27" s="531">
        <v>35.942731655999999</v>
      </c>
      <c r="AX27" s="531">
        <v>36.470723253000003</v>
      </c>
      <c r="AY27" s="531">
        <v>36.998714849999999</v>
      </c>
      <c r="AZ27" s="531">
        <v>37.526706447000002</v>
      </c>
      <c r="BA27" s="531">
        <v>38.054698043999998</v>
      </c>
      <c r="BB27" s="531">
        <v>38.320697664000001</v>
      </c>
      <c r="BC27" s="531">
        <v>38.425471451999996</v>
      </c>
      <c r="BD27" s="531">
        <v>38.530245239999999</v>
      </c>
      <c r="BE27" s="531">
        <v>38.635019028000002</v>
      </c>
      <c r="BF27" s="531">
        <v>38.739792815999998</v>
      </c>
      <c r="BG27" s="531">
        <v>39.156317999999999</v>
      </c>
      <c r="BH27" s="531">
        <v>39.624801750000003</v>
      </c>
      <c r="BI27" s="531">
        <v>40.0932855</v>
      </c>
      <c r="BJ27" s="531">
        <v>40.561769249999998</v>
      </c>
      <c r="BK27" s="531">
        <v>41.002530659999998</v>
      </c>
      <c r="BL27" s="531">
        <v>41.17992984</v>
      </c>
      <c r="BM27" s="531">
        <v>41.357329020000002</v>
      </c>
      <c r="BN27" s="531">
        <v>41.534728200000004</v>
      </c>
      <c r="BO27" s="531">
        <v>41.712127379999998</v>
      </c>
      <c r="BP27" s="531">
        <v>41.968370640000003</v>
      </c>
      <c r="BQ27" s="531">
        <v>42.382302060000001</v>
      </c>
      <c r="BR27" s="531">
        <v>42.796233479999998</v>
      </c>
      <c r="BS27" s="531">
        <v>43.210164900000002</v>
      </c>
      <c r="BT27" s="531">
        <v>43.62409632</v>
      </c>
      <c r="BU27" s="531">
        <v>44.908747175999999</v>
      </c>
      <c r="BV27" s="531">
        <v>46.846437608999999</v>
      </c>
      <c r="BW27" s="531">
        <v>48.784128041999999</v>
      </c>
      <c r="BX27" s="531">
        <v>50.721818474999999</v>
      </c>
      <c r="BY27" s="531">
        <v>52.659508907999999</v>
      </c>
      <c r="BZ27" s="531">
        <v>55.197356274000001</v>
      </c>
      <c r="CA27" s="531">
        <v>57.876417035999999</v>
      </c>
      <c r="CB27" s="531">
        <v>60.555477797999998</v>
      </c>
      <c r="CC27" s="531">
        <v>63.234538559999997</v>
      </c>
      <c r="CD27" s="531">
        <v>65.805559532999993</v>
      </c>
      <c r="CE27" s="531">
        <v>66.215784725999995</v>
      </c>
      <c r="CF27" s="531">
        <v>66.626009918999998</v>
      </c>
      <c r="CG27" s="531">
        <v>67.036235112</v>
      </c>
      <c r="CH27" s="531">
        <v>67.446460305000002</v>
      </c>
      <c r="CI27" s="531">
        <v>68.304264462000006</v>
      </c>
      <c r="CJ27" s="531">
        <v>70.281016029</v>
      </c>
      <c r="CK27" s="531">
        <v>72.257767595999994</v>
      </c>
      <c r="CL27" s="531">
        <v>74.234519163000002</v>
      </c>
      <c r="CM27" s="531">
        <v>76.211270729999995</v>
      </c>
      <c r="CN27" s="531">
        <v>80.157758009999995</v>
      </c>
      <c r="CO27" s="531">
        <v>85.894914119999996</v>
      </c>
      <c r="CP27" s="531">
        <v>91.632070229999997</v>
      </c>
      <c r="CQ27" s="531">
        <v>97.369226340000097</v>
      </c>
      <c r="CR27" s="531">
        <v>103.10638245</v>
      </c>
      <c r="CS27" s="531">
        <v>110.6291904</v>
      </c>
      <c r="CT27" s="531">
        <v>118.71001455</v>
      </c>
      <c r="CU27" s="531">
        <v>126.79083869999999</v>
      </c>
      <c r="CV27" s="531">
        <v>134.87166285000001</v>
      </c>
      <c r="CW27" s="531">
        <v>142.95248699999999</v>
      </c>
    </row>
    <row r="28" spans="1:101">
      <c r="A28" s="378" t="s">
        <v>14</v>
      </c>
      <c r="B28">
        <v>35.989716440000002</v>
      </c>
      <c r="C28">
        <v>38.773500079999998</v>
      </c>
      <c r="D28">
        <v>41.557283720000001</v>
      </c>
      <c r="E28">
        <v>44.341067359999997</v>
      </c>
      <c r="F28">
        <v>47.124851</v>
      </c>
      <c r="G28">
        <v>47.184367139999999</v>
      </c>
      <c r="H28">
        <v>47.243883279999999</v>
      </c>
      <c r="I28">
        <v>47.303399419999998</v>
      </c>
      <c r="J28">
        <v>47.362915559999998</v>
      </c>
      <c r="K28">
        <v>47.422431699999997</v>
      </c>
      <c r="L28">
        <v>47.523876659999999</v>
      </c>
      <c r="M28">
        <v>47.625321620000001</v>
      </c>
      <c r="N28">
        <v>47.726766580000003</v>
      </c>
      <c r="O28">
        <v>47.828211539999998</v>
      </c>
      <c r="P28">
        <v>47.9296565</v>
      </c>
      <c r="Q28">
        <v>49.104980419999997</v>
      </c>
      <c r="R28">
        <v>50.280304340000001</v>
      </c>
      <c r="S28">
        <v>51.455628259999997</v>
      </c>
      <c r="T28">
        <v>52.630952180000001</v>
      </c>
      <c r="U28">
        <v>53.806276099999998</v>
      </c>
      <c r="V28">
        <v>54.42974332</v>
      </c>
      <c r="W28">
        <v>55.053210540000002</v>
      </c>
      <c r="X28">
        <v>55.676677759999997</v>
      </c>
      <c r="Y28">
        <v>56.300144979999999</v>
      </c>
      <c r="Z28">
        <v>56.923612200000001</v>
      </c>
      <c r="AA28">
        <v>58.192110460000002</v>
      </c>
      <c r="AB28">
        <v>59.460608720000003</v>
      </c>
      <c r="AC28">
        <v>60.729106979999997</v>
      </c>
      <c r="AD28">
        <v>61.997605239999999</v>
      </c>
      <c r="AE28">
        <v>63.2661035</v>
      </c>
      <c r="AF28">
        <v>63.679956574800997</v>
      </c>
      <c r="AG28">
        <v>64.093809649601994</v>
      </c>
      <c r="AH28">
        <v>64.507662724403005</v>
      </c>
      <c r="AI28">
        <v>64.921515799204002</v>
      </c>
      <c r="AJ28">
        <v>65.335368874004999</v>
      </c>
      <c r="AK28">
        <v>65.794963819204</v>
      </c>
      <c r="AL28">
        <v>66.254558764403001</v>
      </c>
      <c r="AM28">
        <v>66.714153709602002</v>
      </c>
      <c r="AN28">
        <v>67.173748654801003</v>
      </c>
      <c r="AO28">
        <v>67.633343600000003</v>
      </c>
      <c r="AP28">
        <v>69.44349622</v>
      </c>
      <c r="AQ28">
        <v>71.253648839999997</v>
      </c>
      <c r="AR28">
        <v>73.063801459999993</v>
      </c>
      <c r="AS28">
        <v>74.873954080000004</v>
      </c>
      <c r="AT28">
        <v>76.684106700000001</v>
      </c>
      <c r="AU28">
        <v>76.834570319999997</v>
      </c>
      <c r="AV28">
        <v>76.985033939999994</v>
      </c>
      <c r="AW28">
        <v>77.135497560000005</v>
      </c>
      <c r="AX28">
        <v>77.285961180000001</v>
      </c>
      <c r="AY28">
        <v>77.436424799999998</v>
      </c>
      <c r="AZ28">
        <v>78.583806339999995</v>
      </c>
      <c r="BA28">
        <v>79.731187879999993</v>
      </c>
      <c r="BB28">
        <v>80.878569420000005</v>
      </c>
      <c r="BC28">
        <v>82.025950960000003</v>
      </c>
      <c r="BD28">
        <v>83.173332500000001</v>
      </c>
      <c r="BE28">
        <v>83.481195760000006</v>
      </c>
      <c r="BF28">
        <v>83.789059019999996</v>
      </c>
      <c r="BG28">
        <v>84.096922280000001</v>
      </c>
      <c r="BH28">
        <v>84.404785540000006</v>
      </c>
      <c r="BI28">
        <v>84.712648799999997</v>
      </c>
      <c r="BJ28">
        <v>85.209898379999998</v>
      </c>
      <c r="BK28">
        <v>85.70714796</v>
      </c>
      <c r="BL28">
        <v>86.204397540000002</v>
      </c>
      <c r="BM28">
        <v>86.701647120000004</v>
      </c>
      <c r="BN28">
        <v>87.198896700000006</v>
      </c>
      <c r="BO28">
        <v>87.727085066541207</v>
      </c>
      <c r="BP28">
        <v>88.255273433082394</v>
      </c>
      <c r="BQ28">
        <v>88.783461799623595</v>
      </c>
      <c r="BR28">
        <v>89.311650166164796</v>
      </c>
      <c r="BS28">
        <v>89.839838532705997</v>
      </c>
      <c r="BT28">
        <v>90.048674426164794</v>
      </c>
      <c r="BU28">
        <v>90.257510319623606</v>
      </c>
      <c r="BV28">
        <v>90.466346213082403</v>
      </c>
      <c r="BW28">
        <v>90.6751821065412</v>
      </c>
      <c r="BX28">
        <v>90.884017999999998</v>
      </c>
      <c r="BY28">
        <v>91.239600159999995</v>
      </c>
      <c r="BZ28">
        <v>91.595182320000006</v>
      </c>
      <c r="CA28">
        <v>91.950764480000004</v>
      </c>
      <c r="CB28">
        <v>92.306346640000001</v>
      </c>
      <c r="CC28">
        <v>92.661928799999998</v>
      </c>
      <c r="CD28">
        <v>96.017114593263699</v>
      </c>
      <c r="CE28">
        <v>99.3723003865273</v>
      </c>
      <c r="CF28">
        <v>102.727486179791</v>
      </c>
      <c r="CG28">
        <v>106.082671973054</v>
      </c>
      <c r="CH28">
        <v>109.437857766318</v>
      </c>
      <c r="CI28">
        <v>114.42151754066801</v>
      </c>
      <c r="CJ28">
        <v>119.40517731501799</v>
      </c>
      <c r="CK28">
        <v>124.388837089368</v>
      </c>
      <c r="CL28">
        <v>129.372496863718</v>
      </c>
      <c r="CM28">
        <v>134.356156638068</v>
      </c>
      <c r="CN28">
        <v>141.132477710454</v>
      </c>
      <c r="CO28">
        <v>147.90879878284099</v>
      </c>
      <c r="CP28">
        <v>154.68511985522699</v>
      </c>
      <c r="CQ28">
        <v>161.46144092761401</v>
      </c>
      <c r="CR28">
        <v>168.237762</v>
      </c>
      <c r="CS28">
        <v>169.0797862</v>
      </c>
      <c r="CT28">
        <v>169.9218104</v>
      </c>
      <c r="CU28">
        <v>170.7638346</v>
      </c>
      <c r="CV28">
        <v>171.60585879999999</v>
      </c>
      <c r="CW28">
        <v>172.44788299999999</v>
      </c>
    </row>
    <row r="29" spans="1:101">
      <c r="A29" s="378" t="s">
        <v>15</v>
      </c>
      <c r="B29" s="530">
        <v>1.0911155290800001</v>
      </c>
      <c r="C29" s="530">
        <v>1.1515965531600001</v>
      </c>
      <c r="D29" s="530">
        <v>1.2120775772400001</v>
      </c>
      <c r="E29" s="530">
        <v>1.2725586013200001</v>
      </c>
      <c r="F29" s="530">
        <v>1.3330396254000001</v>
      </c>
      <c r="G29" s="530">
        <v>1.3935206494800001</v>
      </c>
      <c r="H29" s="530">
        <v>1.4540016735600001</v>
      </c>
      <c r="I29" s="530">
        <v>1.5144826976400001</v>
      </c>
      <c r="J29" s="530">
        <v>1.5749637217200001</v>
      </c>
      <c r="K29" s="530">
        <v>1.6354447458000001</v>
      </c>
      <c r="L29" s="530">
        <v>1.6959257698800001</v>
      </c>
      <c r="M29" s="530">
        <v>1.7564067939600001</v>
      </c>
      <c r="N29" s="530">
        <v>1.8168878180400001</v>
      </c>
      <c r="O29" s="530">
        <v>1.8773688421200001</v>
      </c>
      <c r="P29" s="530">
        <v>1.9378498662000001</v>
      </c>
      <c r="Q29" s="530">
        <v>1.9983308902800001</v>
      </c>
      <c r="R29" s="530">
        <v>2.0588119143600001</v>
      </c>
      <c r="S29" s="530">
        <v>2.1192929384400001</v>
      </c>
      <c r="T29" s="530">
        <v>2.1797739625200001</v>
      </c>
      <c r="U29" s="530">
        <v>2.2402549866000001</v>
      </c>
      <c r="V29" s="530">
        <v>2.3007360106800001</v>
      </c>
      <c r="W29" s="530">
        <v>2.3612170347600001</v>
      </c>
      <c r="X29" s="530">
        <v>2.4216980588400001</v>
      </c>
      <c r="Y29" s="530">
        <v>2.4821790829200001</v>
      </c>
      <c r="Z29" s="530">
        <v>2.5426601070000001</v>
      </c>
      <c r="AA29" s="530">
        <v>2.56819496004</v>
      </c>
      <c r="AB29" s="530">
        <v>2.5937298130799999</v>
      </c>
      <c r="AC29" s="530">
        <v>2.6192646661199999</v>
      </c>
      <c r="AD29" s="530">
        <v>2.6447995191599998</v>
      </c>
      <c r="AE29" s="530">
        <v>2.6703343722000001</v>
      </c>
      <c r="AF29" s="530">
        <v>2.6958692252400001</v>
      </c>
      <c r="AG29" s="530">
        <v>2.72140407828</v>
      </c>
      <c r="AH29" s="530">
        <v>2.7469389313199999</v>
      </c>
      <c r="AI29" s="530">
        <v>2.7724737843599998</v>
      </c>
      <c r="AJ29" s="530">
        <v>2.7980086374000002</v>
      </c>
      <c r="AK29" s="530">
        <v>2.8235434904400001</v>
      </c>
      <c r="AL29" s="530">
        <v>2.84907834348</v>
      </c>
      <c r="AM29" s="530">
        <v>2.8746131965199999</v>
      </c>
      <c r="AN29" s="530">
        <v>2.9001480495599998</v>
      </c>
      <c r="AO29" s="530">
        <v>2.9256829026000002</v>
      </c>
      <c r="AP29" s="530">
        <v>2.9512177556400001</v>
      </c>
      <c r="AQ29" s="530">
        <v>2.97675260868</v>
      </c>
      <c r="AR29" s="530">
        <v>3.0022874617199999</v>
      </c>
      <c r="AS29" s="530">
        <v>3.0278223147599999</v>
      </c>
      <c r="AT29" s="530">
        <v>3.0533571678000002</v>
      </c>
      <c r="AU29" s="530">
        <v>3.0788920208400001</v>
      </c>
      <c r="AV29" s="530">
        <v>3.10442687388</v>
      </c>
      <c r="AW29" s="530">
        <v>3.12996172692</v>
      </c>
      <c r="AX29" s="530">
        <v>3.1554965799599999</v>
      </c>
      <c r="AY29" s="530">
        <v>3.1810314329999998</v>
      </c>
      <c r="AZ29" s="530">
        <v>3.2166276314400002</v>
      </c>
      <c r="BA29" s="530">
        <v>3.2522238298800001</v>
      </c>
      <c r="BB29" s="530">
        <v>3.2878200283200001</v>
      </c>
      <c r="BC29" s="530">
        <v>3.32341622676</v>
      </c>
      <c r="BD29" s="530">
        <v>3.3590124252</v>
      </c>
      <c r="BE29" s="530">
        <v>3.3946086236399999</v>
      </c>
      <c r="BF29" s="530">
        <v>3.4302048220799999</v>
      </c>
      <c r="BG29" s="530">
        <v>3.4658010205199998</v>
      </c>
      <c r="BH29" s="530">
        <v>3.5013972189599998</v>
      </c>
      <c r="BI29" s="530">
        <v>3.5369934174000002</v>
      </c>
      <c r="BJ29" s="530">
        <v>3.5725896158400001</v>
      </c>
      <c r="BK29" s="530">
        <v>3.6081858142800001</v>
      </c>
      <c r="BL29" s="530">
        <v>3.64378201272</v>
      </c>
      <c r="BM29" s="530">
        <v>3.67937821116</v>
      </c>
      <c r="BN29" s="530">
        <v>3.7149744095999999</v>
      </c>
      <c r="BO29" s="530">
        <v>3.7505706080399999</v>
      </c>
      <c r="BP29" s="530">
        <v>3.7861668064799998</v>
      </c>
      <c r="BQ29" s="530">
        <v>3.8217630049200002</v>
      </c>
      <c r="BR29" s="530">
        <v>3.8573592033600002</v>
      </c>
      <c r="BS29" s="530">
        <v>3.8929554018000001</v>
      </c>
      <c r="BT29" s="530">
        <v>3.9285516002400001</v>
      </c>
      <c r="BU29" s="530">
        <v>3.96414779868</v>
      </c>
      <c r="BV29" s="530">
        <v>3.9997439971199999</v>
      </c>
      <c r="BW29" s="530">
        <v>4.0353401955599999</v>
      </c>
      <c r="BX29" s="530">
        <v>4.0709363940000003</v>
      </c>
      <c r="BY29" s="530">
        <v>4.1379407741999996</v>
      </c>
      <c r="BZ29" s="530">
        <v>4.2049451543999998</v>
      </c>
      <c r="CA29" s="530">
        <v>4.2719495346</v>
      </c>
      <c r="CB29" s="530">
        <v>4.3389539148000003</v>
      </c>
      <c r="CC29" s="530">
        <v>4.4059582949999996</v>
      </c>
      <c r="CD29" s="530">
        <v>4.4729626751999998</v>
      </c>
      <c r="CE29" s="530">
        <v>4.5399670554</v>
      </c>
      <c r="CF29" s="530">
        <v>4.6069714356000002</v>
      </c>
      <c r="CG29" s="530">
        <v>4.6739758158000004</v>
      </c>
      <c r="CH29" s="530">
        <v>4.7409801959999998</v>
      </c>
      <c r="CI29" s="530">
        <v>4.8079845762</v>
      </c>
      <c r="CJ29" s="530">
        <v>4.8749889564000002</v>
      </c>
      <c r="CK29" s="530">
        <v>4.9419933366000004</v>
      </c>
      <c r="CL29" s="530">
        <v>5.0089977167999997</v>
      </c>
      <c r="CM29" s="530">
        <v>5.0760020969999999</v>
      </c>
      <c r="CN29" s="530">
        <v>5.1430064772000001</v>
      </c>
      <c r="CO29" s="530">
        <v>5.2100108574000004</v>
      </c>
      <c r="CP29" s="530">
        <v>5.2770152375999997</v>
      </c>
      <c r="CQ29" s="530">
        <v>5.3440196177999999</v>
      </c>
      <c r="CR29" s="530">
        <v>5.4110239980000001</v>
      </c>
      <c r="CS29" s="530">
        <v>5.4780283782000003</v>
      </c>
      <c r="CT29" s="530">
        <v>5.5450327583999997</v>
      </c>
      <c r="CU29" s="530">
        <v>5.6120371385999999</v>
      </c>
      <c r="CV29" s="530">
        <v>5.6790415188000001</v>
      </c>
      <c r="CW29" s="530">
        <v>5.7460458990000003</v>
      </c>
    </row>
    <row r="30" spans="1:101" ht="16" thickBot="1">
      <c r="A30" s="379" t="s">
        <v>16</v>
      </c>
      <c r="B30" s="533">
        <f t="shared" ref="B30:AG30" si="0">SUM(B26,B29)</f>
        <v>18.343770769080002</v>
      </c>
      <c r="C30" s="533">
        <f t="shared" si="0"/>
        <v>18.68322023316</v>
      </c>
      <c r="D30" s="533">
        <f t="shared" si="0"/>
        <v>19.022669697240001</v>
      </c>
      <c r="E30" s="533">
        <f t="shared" si="0"/>
        <v>19.362119161320003</v>
      </c>
      <c r="F30" s="533">
        <f t="shared" si="0"/>
        <v>19.7015686254</v>
      </c>
      <c r="G30" s="533">
        <f t="shared" si="0"/>
        <v>19.945953069479998</v>
      </c>
      <c r="H30" s="533">
        <f t="shared" si="0"/>
        <v>20.190337513560003</v>
      </c>
      <c r="I30" s="533">
        <f t="shared" si="0"/>
        <v>20.434721957640001</v>
      </c>
      <c r="J30" s="533">
        <f t="shared" si="0"/>
        <v>20.679106401720002</v>
      </c>
      <c r="K30" s="533">
        <f t="shared" si="0"/>
        <v>20.923490845800004</v>
      </c>
      <c r="L30" s="533">
        <f t="shared" si="0"/>
        <v>21.03993212988</v>
      </c>
      <c r="M30" s="533">
        <f t="shared" si="0"/>
        <v>21.156373413959997</v>
      </c>
      <c r="N30" s="533">
        <f t="shared" si="0"/>
        <v>21.272814698040001</v>
      </c>
      <c r="O30" s="533">
        <f t="shared" si="0"/>
        <v>21.389255982119998</v>
      </c>
      <c r="P30" s="533">
        <f t="shared" si="0"/>
        <v>21.505697266199999</v>
      </c>
      <c r="Q30" s="533">
        <f t="shared" si="0"/>
        <v>21.649226330280001</v>
      </c>
      <c r="R30" s="533">
        <f t="shared" si="0"/>
        <v>21.79275539436</v>
      </c>
      <c r="S30" s="533">
        <f t="shared" si="0"/>
        <v>21.936284458439999</v>
      </c>
      <c r="T30" s="533">
        <f t="shared" si="0"/>
        <v>22.079813522520002</v>
      </c>
      <c r="U30" s="533">
        <f t="shared" si="0"/>
        <v>22.223342586600001</v>
      </c>
      <c r="V30" s="533">
        <f t="shared" si="0"/>
        <v>22.477800670680001</v>
      </c>
      <c r="W30" s="533">
        <f t="shared" si="0"/>
        <v>22.73225875476</v>
      </c>
      <c r="X30" s="533">
        <f t="shared" si="0"/>
        <v>22.98671683884</v>
      </c>
      <c r="Y30" s="533">
        <f t="shared" si="0"/>
        <v>23.241174922920003</v>
      </c>
      <c r="Z30" s="533">
        <f t="shared" si="0"/>
        <v>23.495633006999999</v>
      </c>
      <c r="AA30" s="533">
        <f t="shared" si="0"/>
        <v>23.58660686004</v>
      </c>
      <c r="AB30" s="533">
        <f t="shared" si="0"/>
        <v>23.677580713080001</v>
      </c>
      <c r="AC30" s="533">
        <f t="shared" si="0"/>
        <v>23.768554566119995</v>
      </c>
      <c r="AD30" s="533">
        <f t="shared" si="0"/>
        <v>23.85952841916</v>
      </c>
      <c r="AE30" s="533">
        <f t="shared" si="0"/>
        <v>23.950502272199998</v>
      </c>
      <c r="AF30" s="533">
        <f t="shared" si="0"/>
        <v>24.08815594524</v>
      </c>
      <c r="AG30" s="533">
        <f t="shared" si="0"/>
        <v>24.22580961828</v>
      </c>
      <c r="AH30" s="533">
        <f t="shared" ref="AH30:BM30" si="1">SUM(AH26,AH29)</f>
        <v>24.363463291320002</v>
      </c>
      <c r="AI30" s="533">
        <f t="shared" si="1"/>
        <v>24.501116964360001</v>
      </c>
      <c r="AJ30" s="533">
        <f t="shared" si="1"/>
        <v>24.6387706374</v>
      </c>
      <c r="AK30" s="533">
        <f t="shared" si="1"/>
        <v>24.887868910439998</v>
      </c>
      <c r="AL30" s="533">
        <f t="shared" si="1"/>
        <v>25.136967183479999</v>
      </c>
      <c r="AM30" s="533">
        <f t="shared" si="1"/>
        <v>25.386065456519997</v>
      </c>
      <c r="AN30" s="533">
        <f t="shared" si="1"/>
        <v>25.635163729559999</v>
      </c>
      <c r="AO30" s="533">
        <f t="shared" si="1"/>
        <v>25.884262002600003</v>
      </c>
      <c r="AP30" s="533">
        <f t="shared" si="1"/>
        <v>26.11269741564</v>
      </c>
      <c r="AQ30" s="533">
        <f t="shared" si="1"/>
        <v>26.341132828680003</v>
      </c>
      <c r="AR30" s="533">
        <f t="shared" si="1"/>
        <v>26.569568241719999</v>
      </c>
      <c r="AS30" s="533">
        <f t="shared" si="1"/>
        <v>26.798003654760002</v>
      </c>
      <c r="AT30" s="533">
        <f t="shared" si="1"/>
        <v>27.026439067800002</v>
      </c>
      <c r="AU30" s="533">
        <f t="shared" si="1"/>
        <v>27.220251300839998</v>
      </c>
      <c r="AV30" s="533">
        <f t="shared" si="1"/>
        <v>27.41406353388</v>
      </c>
      <c r="AW30" s="533">
        <f t="shared" si="1"/>
        <v>27.607875766920003</v>
      </c>
      <c r="AX30" s="533">
        <f t="shared" si="1"/>
        <v>27.801687999959995</v>
      </c>
      <c r="AY30" s="533">
        <f t="shared" si="1"/>
        <v>27.995500233000001</v>
      </c>
      <c r="AZ30" s="533">
        <f t="shared" si="1"/>
        <v>28.223249131440003</v>
      </c>
      <c r="BA30" s="533">
        <f t="shared" si="1"/>
        <v>28.450998029880004</v>
      </c>
      <c r="BB30" s="533">
        <f t="shared" si="1"/>
        <v>28.678746928319999</v>
      </c>
      <c r="BC30" s="533">
        <f t="shared" si="1"/>
        <v>28.906495826759997</v>
      </c>
      <c r="BD30" s="533">
        <f t="shared" si="1"/>
        <v>29.134244725199999</v>
      </c>
      <c r="BE30" s="533">
        <f t="shared" si="1"/>
        <v>29.251183583639996</v>
      </c>
      <c r="BF30" s="533">
        <f t="shared" si="1"/>
        <v>29.368122442080001</v>
      </c>
      <c r="BG30" s="533">
        <f t="shared" si="1"/>
        <v>29.485061300520002</v>
      </c>
      <c r="BH30" s="533">
        <f t="shared" si="1"/>
        <v>29.602000158959999</v>
      </c>
      <c r="BI30" s="533">
        <f t="shared" si="1"/>
        <v>29.7189390174</v>
      </c>
      <c r="BJ30" s="533">
        <f t="shared" si="1"/>
        <v>29.833458615840001</v>
      </c>
      <c r="BK30" s="533">
        <f t="shared" si="1"/>
        <v>29.947978214279999</v>
      </c>
      <c r="BL30" s="533">
        <f t="shared" si="1"/>
        <v>30.06249781272</v>
      </c>
      <c r="BM30" s="533">
        <f t="shared" si="1"/>
        <v>30.177017411160001</v>
      </c>
      <c r="BN30" s="533">
        <f t="shared" ref="BN30:CL30" si="2">SUM(BN26,BN29)</f>
        <v>30.291537009600003</v>
      </c>
      <c r="BO30" s="533">
        <f t="shared" si="2"/>
        <v>30.704617088039999</v>
      </c>
      <c r="BP30" s="533">
        <f t="shared" si="2"/>
        <v>31.117697166480003</v>
      </c>
      <c r="BQ30" s="533">
        <f t="shared" si="2"/>
        <v>31.530777244920003</v>
      </c>
      <c r="BR30" s="533">
        <f t="shared" si="2"/>
        <v>31.943857323360003</v>
      </c>
      <c r="BS30" s="533">
        <f t="shared" si="2"/>
        <v>32.356937401799996</v>
      </c>
      <c r="BT30" s="533">
        <f t="shared" si="2"/>
        <v>32.702397180239998</v>
      </c>
      <c r="BU30" s="533">
        <f t="shared" si="2"/>
        <v>33.047856958680001</v>
      </c>
      <c r="BV30" s="533">
        <f t="shared" si="2"/>
        <v>33.393316737120003</v>
      </c>
      <c r="BW30" s="533">
        <f t="shared" si="2"/>
        <v>33.738776515560005</v>
      </c>
      <c r="BX30" s="533">
        <f t="shared" si="2"/>
        <v>34.084236294000007</v>
      </c>
      <c r="BY30" s="533">
        <f t="shared" si="2"/>
        <v>34.312537894199998</v>
      </c>
      <c r="BZ30" s="533">
        <f t="shared" si="2"/>
        <v>34.540839494400004</v>
      </c>
      <c r="CA30" s="533">
        <f t="shared" si="2"/>
        <v>34.769141094600002</v>
      </c>
      <c r="CB30" s="533">
        <f t="shared" si="2"/>
        <v>34.9974426948</v>
      </c>
      <c r="CC30" s="533">
        <f t="shared" si="2"/>
        <v>35.225744295000005</v>
      </c>
      <c r="CD30" s="533">
        <f t="shared" si="2"/>
        <v>35.798453335200001</v>
      </c>
      <c r="CE30" s="533">
        <f t="shared" si="2"/>
        <v>36.371162375399997</v>
      </c>
      <c r="CF30" s="533">
        <f t="shared" si="2"/>
        <v>36.9438714156</v>
      </c>
      <c r="CG30" s="533">
        <f t="shared" si="2"/>
        <v>37.516580455799996</v>
      </c>
      <c r="CH30" s="533">
        <f t="shared" si="2"/>
        <v>38.089289496000006</v>
      </c>
      <c r="CI30" s="533">
        <f t="shared" si="2"/>
        <v>38.482854316200005</v>
      </c>
      <c r="CJ30" s="533">
        <f t="shared" si="2"/>
        <v>38.876419136400003</v>
      </c>
      <c r="CK30" s="533">
        <f t="shared" si="2"/>
        <v>39.269983956600001</v>
      </c>
      <c r="CL30" s="533">
        <f t="shared" si="2"/>
        <v>39.663548776799999</v>
      </c>
      <c r="CM30" s="533">
        <f t="shared" ref="CM30:CW30" si="3">SUM(CM26,CM29)</f>
        <v>40.057113597000004</v>
      </c>
      <c r="CN30" s="533">
        <f t="shared" si="3"/>
        <v>41.620807057199997</v>
      </c>
      <c r="CO30" s="533">
        <f t="shared" si="3"/>
        <v>43.184500517399997</v>
      </c>
      <c r="CP30" s="533">
        <f t="shared" si="3"/>
        <v>44.748193977599996</v>
      </c>
      <c r="CQ30" s="533">
        <f t="shared" si="3"/>
        <v>46.311887437800003</v>
      </c>
      <c r="CR30" s="533">
        <f t="shared" si="3"/>
        <v>47.875580898000003</v>
      </c>
      <c r="CS30" s="533">
        <f t="shared" si="3"/>
        <v>52.905954958200027</v>
      </c>
      <c r="CT30" s="533">
        <f t="shared" si="3"/>
        <v>57.936329018399995</v>
      </c>
      <c r="CU30" s="533">
        <f t="shared" si="3"/>
        <v>62.966703078600005</v>
      </c>
      <c r="CV30" s="533">
        <f t="shared" si="3"/>
        <v>67.997077138799995</v>
      </c>
      <c r="CW30" s="533">
        <f t="shared" si="3"/>
        <v>73.027451198999998</v>
      </c>
    </row>
    <row r="31" spans="1:101" ht="16" thickBot="1">
      <c r="A31" s="379" t="s">
        <v>17</v>
      </c>
      <c r="B31" s="533">
        <f t="shared" ref="B31:AG31" si="4">SUM(B26:B29)</f>
        <v>75.569801064080011</v>
      </c>
      <c r="C31" s="533">
        <f t="shared" si="4"/>
        <v>79.308725923160011</v>
      </c>
      <c r="D31" s="533">
        <f t="shared" si="4"/>
        <v>83.047650782239998</v>
      </c>
      <c r="E31" s="533">
        <f t="shared" si="4"/>
        <v>86.786575641319999</v>
      </c>
      <c r="F31" s="533">
        <f t="shared" si="4"/>
        <v>90.392570095400004</v>
      </c>
      <c r="G31" s="533">
        <f t="shared" si="4"/>
        <v>90.753854733479983</v>
      </c>
      <c r="H31" s="533">
        <f t="shared" si="4"/>
        <v>91.115139371560005</v>
      </c>
      <c r="I31" s="533">
        <f t="shared" si="4"/>
        <v>91.476424009639999</v>
      </c>
      <c r="J31" s="533">
        <f t="shared" si="4"/>
        <v>91.837708647720007</v>
      </c>
      <c r="K31" s="533">
        <f t="shared" si="4"/>
        <v>92.309466215800001</v>
      </c>
      <c r="L31" s="533">
        <f t="shared" si="4"/>
        <v>92.816729666880008</v>
      </c>
      <c r="M31" s="533">
        <f t="shared" si="4"/>
        <v>93.323993117959986</v>
      </c>
      <c r="N31" s="533">
        <f t="shared" si="4"/>
        <v>93.831256569040008</v>
      </c>
      <c r="O31" s="533">
        <f t="shared" si="4"/>
        <v>94.338520020120001</v>
      </c>
      <c r="P31" s="533">
        <f t="shared" si="4"/>
        <v>94.822969056199994</v>
      </c>
      <c r="Q31" s="533">
        <f t="shared" si="4"/>
        <v>96.39925906628001</v>
      </c>
      <c r="R31" s="533">
        <f t="shared" si="4"/>
        <v>97.975549076360011</v>
      </c>
      <c r="S31" s="533">
        <f t="shared" si="4"/>
        <v>99.551839086439998</v>
      </c>
      <c r="T31" s="533">
        <f t="shared" si="4"/>
        <v>101.12812909652</v>
      </c>
      <c r="U31" s="533">
        <f t="shared" si="4"/>
        <v>102.53812472660002</v>
      </c>
      <c r="V31" s="533">
        <f t="shared" si="4"/>
        <v>103.49887795767999</v>
      </c>
      <c r="W31" s="533">
        <f t="shared" si="4"/>
        <v>104.45963118876001</v>
      </c>
      <c r="X31" s="533">
        <f t="shared" si="4"/>
        <v>105.42038441983999</v>
      </c>
      <c r="Y31" s="533">
        <f t="shared" si="4"/>
        <v>106.42174155891999</v>
      </c>
      <c r="Z31" s="533">
        <f t="shared" si="4"/>
        <v>107.595665307</v>
      </c>
      <c r="AA31" s="533">
        <f t="shared" si="4"/>
        <v>109.25113586403999</v>
      </c>
      <c r="AB31" s="533">
        <f t="shared" si="4"/>
        <v>110.90660642108001</v>
      </c>
      <c r="AC31" s="533">
        <f t="shared" si="4"/>
        <v>112.56207697812</v>
      </c>
      <c r="AD31" s="533">
        <f t="shared" si="4"/>
        <v>114.09229728916</v>
      </c>
      <c r="AE31" s="533">
        <f t="shared" si="4"/>
        <v>115.4555172722</v>
      </c>
      <c r="AF31" s="533">
        <f t="shared" si="4"/>
        <v>116.010771890041</v>
      </c>
      <c r="AG31" s="533">
        <f t="shared" si="4"/>
        <v>116.566026507882</v>
      </c>
      <c r="AH31" s="533">
        <f t="shared" ref="AH31:BM31" si="5">SUM(AH26:AH29)</f>
        <v>117.12128112572302</v>
      </c>
      <c r="AI31" s="533">
        <f t="shared" si="5"/>
        <v>118.11323200356401</v>
      </c>
      <c r="AJ31" s="533">
        <f t="shared" si="5"/>
        <v>119.323531011405</v>
      </c>
      <c r="AK31" s="533">
        <f t="shared" si="5"/>
        <v>120.691016489644</v>
      </c>
      <c r="AL31" s="533">
        <f t="shared" si="5"/>
        <v>122.058501967883</v>
      </c>
      <c r="AM31" s="533">
        <f t="shared" si="5"/>
        <v>123.42598744612199</v>
      </c>
      <c r="AN31" s="533">
        <f t="shared" si="5"/>
        <v>124.90480845936101</v>
      </c>
      <c r="AO31" s="533">
        <f t="shared" si="5"/>
        <v>126.39534900260001</v>
      </c>
      <c r="AP31" s="533">
        <f t="shared" si="5"/>
        <v>129.21578436063999</v>
      </c>
      <c r="AQ31" s="533">
        <f t="shared" si="5"/>
        <v>132.03621971868</v>
      </c>
      <c r="AR31" s="533">
        <f t="shared" si="5"/>
        <v>134.76386257471998</v>
      </c>
      <c r="AS31" s="533">
        <f t="shared" si="5"/>
        <v>136.93475041875999</v>
      </c>
      <c r="AT31" s="533">
        <f t="shared" si="5"/>
        <v>139.1056382628</v>
      </c>
      <c r="AU31" s="533">
        <f t="shared" si="5"/>
        <v>139.58221392683998</v>
      </c>
      <c r="AV31" s="533">
        <f t="shared" si="5"/>
        <v>140.05878959087997</v>
      </c>
      <c r="AW31" s="533">
        <f t="shared" si="5"/>
        <v>140.68610498292</v>
      </c>
      <c r="AX31" s="533">
        <f t="shared" si="5"/>
        <v>141.55837243296</v>
      </c>
      <c r="AY31" s="533">
        <f t="shared" si="5"/>
        <v>142.43063988299997</v>
      </c>
      <c r="AZ31" s="533">
        <f t="shared" si="5"/>
        <v>144.33376191843999</v>
      </c>
      <c r="BA31" s="533">
        <f t="shared" si="5"/>
        <v>146.23688395387998</v>
      </c>
      <c r="BB31" s="533">
        <f t="shared" si="5"/>
        <v>147.87801401231999</v>
      </c>
      <c r="BC31" s="533">
        <f t="shared" si="5"/>
        <v>149.35791823876002</v>
      </c>
      <c r="BD31" s="533">
        <f t="shared" si="5"/>
        <v>150.83782246519999</v>
      </c>
      <c r="BE31" s="533">
        <f t="shared" si="5"/>
        <v>151.36739837164004</v>
      </c>
      <c r="BF31" s="533">
        <f t="shared" si="5"/>
        <v>151.89697427807999</v>
      </c>
      <c r="BG31" s="533">
        <f t="shared" si="5"/>
        <v>152.73830158051999</v>
      </c>
      <c r="BH31" s="533">
        <f t="shared" si="5"/>
        <v>153.63158744896</v>
      </c>
      <c r="BI31" s="533">
        <f t="shared" si="5"/>
        <v>154.52487331739999</v>
      </c>
      <c r="BJ31" s="533">
        <f t="shared" si="5"/>
        <v>155.60512624583998</v>
      </c>
      <c r="BK31" s="533">
        <f t="shared" si="5"/>
        <v>156.65765683428</v>
      </c>
      <c r="BL31" s="533">
        <f t="shared" si="5"/>
        <v>157.44682519272001</v>
      </c>
      <c r="BM31" s="533">
        <f t="shared" si="5"/>
        <v>158.23599355116002</v>
      </c>
      <c r="BN31" s="533">
        <f t="shared" ref="BN31:CL31" si="6">SUM(BN26:BN29)</f>
        <v>159.0251619096</v>
      </c>
      <c r="BO31" s="533">
        <f t="shared" si="6"/>
        <v>160.14382953458119</v>
      </c>
      <c r="BP31" s="533">
        <f t="shared" si="6"/>
        <v>161.34134123956241</v>
      </c>
      <c r="BQ31" s="533">
        <f t="shared" si="6"/>
        <v>162.6965411045436</v>
      </c>
      <c r="BR31" s="533">
        <f t="shared" si="6"/>
        <v>164.05174096952479</v>
      </c>
      <c r="BS31" s="533">
        <f t="shared" si="6"/>
        <v>165.406940834506</v>
      </c>
      <c r="BT31" s="533">
        <f t="shared" si="6"/>
        <v>166.3751679264048</v>
      </c>
      <c r="BU31" s="533">
        <f t="shared" si="6"/>
        <v>168.2141144543036</v>
      </c>
      <c r="BV31" s="533">
        <f t="shared" si="6"/>
        <v>170.70610055920241</v>
      </c>
      <c r="BW31" s="533">
        <f t="shared" si="6"/>
        <v>173.1980866641012</v>
      </c>
      <c r="BX31" s="533">
        <f t="shared" si="6"/>
        <v>175.69007276899998</v>
      </c>
      <c r="BY31" s="533">
        <f t="shared" si="6"/>
        <v>178.21164696220001</v>
      </c>
      <c r="BZ31" s="533">
        <f t="shared" si="6"/>
        <v>181.3333780884</v>
      </c>
      <c r="CA31" s="533">
        <f t="shared" si="6"/>
        <v>184.5963226106</v>
      </c>
      <c r="CB31" s="533">
        <f t="shared" si="6"/>
        <v>187.8592671328</v>
      </c>
      <c r="CC31" s="533">
        <f t="shared" si="6"/>
        <v>191.122211655</v>
      </c>
      <c r="CD31" s="533">
        <f t="shared" si="6"/>
        <v>197.62112746146369</v>
      </c>
      <c r="CE31" s="533">
        <f t="shared" si="6"/>
        <v>201.95924748792729</v>
      </c>
      <c r="CF31" s="533">
        <f t="shared" si="6"/>
        <v>206.297367514391</v>
      </c>
      <c r="CG31" s="533">
        <f t="shared" si="6"/>
        <v>210.635487540854</v>
      </c>
      <c r="CH31" s="533">
        <f t="shared" si="6"/>
        <v>214.97360756731803</v>
      </c>
      <c r="CI31" s="533">
        <f t="shared" si="6"/>
        <v>221.208636318868</v>
      </c>
      <c r="CJ31" s="533">
        <f t="shared" si="6"/>
        <v>228.56261248041798</v>
      </c>
      <c r="CK31" s="533">
        <f t="shared" si="6"/>
        <v>235.91658864196799</v>
      </c>
      <c r="CL31" s="533">
        <f t="shared" si="6"/>
        <v>243.270564803518</v>
      </c>
      <c r="CM31" s="533">
        <f t="shared" ref="CM31:CW31" si="7">SUM(CM26:CM29)</f>
        <v>250.62454096506798</v>
      </c>
      <c r="CN31" s="533">
        <f t="shared" si="7"/>
        <v>262.91104277765402</v>
      </c>
      <c r="CO31" s="533">
        <f t="shared" si="7"/>
        <v>276.98821342024098</v>
      </c>
      <c r="CP31" s="533">
        <f t="shared" si="7"/>
        <v>291.06538406282692</v>
      </c>
      <c r="CQ31" s="533">
        <f t="shared" si="7"/>
        <v>305.14255470541411</v>
      </c>
      <c r="CR31" s="533">
        <f t="shared" si="7"/>
        <v>319.219725348</v>
      </c>
      <c r="CS31" s="533">
        <f t="shared" si="7"/>
        <v>332.6149315582</v>
      </c>
      <c r="CT31" s="533">
        <f t="shared" si="7"/>
        <v>346.5681539684</v>
      </c>
      <c r="CU31" s="533">
        <f t="shared" si="7"/>
        <v>360.5213763786</v>
      </c>
      <c r="CV31" s="533">
        <f t="shared" si="7"/>
        <v>374.47459878879999</v>
      </c>
      <c r="CW31" s="534">
        <f t="shared" si="7"/>
        <v>388.42782119899999</v>
      </c>
    </row>
    <row r="32" spans="1:101" ht="17.149999999999999" customHeight="1" thickBot="1">
      <c r="A32" s="240"/>
      <c r="B32" s="524"/>
      <c r="C32" s="524"/>
      <c r="D32" s="524"/>
      <c r="E32" s="524"/>
      <c r="F32" s="524"/>
      <c r="G32" s="524"/>
      <c r="H32" s="524"/>
      <c r="I32" s="524"/>
      <c r="J32" s="524"/>
      <c r="K32" s="524"/>
      <c r="L32" s="524"/>
      <c r="M32" s="524"/>
      <c r="N32" s="524"/>
      <c r="O32" s="524"/>
      <c r="P32" s="524"/>
      <c r="Q32" s="524"/>
      <c r="R32" s="524"/>
      <c r="S32" s="524"/>
      <c r="T32" s="524"/>
      <c r="U32" s="524"/>
      <c r="V32" s="524"/>
      <c r="W32" s="524"/>
      <c r="X32" s="524"/>
      <c r="Y32" s="524"/>
      <c r="Z32" s="524"/>
      <c r="AA32" s="524"/>
      <c r="AB32" s="524"/>
      <c r="AC32" s="524"/>
      <c r="AD32" s="524"/>
      <c r="AE32" s="524"/>
      <c r="AF32" s="524"/>
      <c r="AG32" s="524"/>
      <c r="AH32" s="524"/>
      <c r="AI32" s="524"/>
      <c r="AJ32" s="524"/>
      <c r="AK32" s="524"/>
      <c r="AL32" s="524"/>
      <c r="AM32" s="524"/>
      <c r="AN32" s="524"/>
      <c r="AO32" s="524"/>
      <c r="AP32" s="524"/>
      <c r="AQ32" s="524"/>
      <c r="AR32" s="524"/>
      <c r="AS32" s="524"/>
      <c r="AT32" s="524"/>
      <c r="AU32" s="524"/>
      <c r="AV32" s="524"/>
      <c r="AW32" s="524"/>
      <c r="AX32" s="524"/>
      <c r="AY32" s="524"/>
      <c r="AZ32" s="524"/>
      <c r="BA32" s="524"/>
      <c r="BB32" s="524"/>
      <c r="BC32" s="524"/>
      <c r="BD32" s="524"/>
      <c r="BE32" s="524"/>
      <c r="BF32" s="524"/>
      <c r="BG32" s="524"/>
      <c r="BH32" s="524"/>
      <c r="BI32" s="524"/>
      <c r="BJ32" s="524"/>
      <c r="BK32" s="524"/>
      <c r="BL32" s="524"/>
      <c r="BM32" s="524"/>
      <c r="BN32" s="524"/>
      <c r="BO32" s="524"/>
      <c r="BP32" s="524"/>
      <c r="BQ32" s="524"/>
      <c r="BR32" s="524"/>
      <c r="BS32" s="524"/>
      <c r="BT32" s="524"/>
      <c r="BU32" s="524"/>
      <c r="BV32" s="524"/>
      <c r="BW32" s="524"/>
      <c r="BX32" s="524"/>
      <c r="BY32" s="524"/>
      <c r="BZ32" s="524"/>
      <c r="CA32" s="524"/>
      <c r="CB32" s="524"/>
      <c r="CC32" s="524"/>
      <c r="CD32" s="524"/>
      <c r="CE32" s="524"/>
      <c r="CF32" s="524"/>
      <c r="CG32" s="524"/>
      <c r="CH32" s="524"/>
      <c r="CI32" s="524"/>
      <c r="CJ32" s="524"/>
      <c r="CK32" s="524"/>
      <c r="CL32" s="524"/>
      <c r="CM32" s="524"/>
      <c r="CN32" s="524"/>
      <c r="CO32" s="524"/>
      <c r="CP32" s="524"/>
      <c r="CQ32" s="524"/>
      <c r="CR32" s="524"/>
      <c r="CS32" s="524"/>
      <c r="CT32" s="524"/>
      <c r="CU32" s="524"/>
      <c r="CV32" s="524"/>
      <c r="CW32" s="524"/>
    </row>
    <row r="33" spans="1:103" s="49" customFormat="1" ht="14.25" customHeight="1" thickBot="1">
      <c r="A33" s="712" t="s">
        <v>11</v>
      </c>
      <c r="B33" s="60">
        <v>1</v>
      </c>
      <c r="C33" s="60">
        <v>2</v>
      </c>
      <c r="D33" s="60">
        <v>3</v>
      </c>
      <c r="E33" s="60">
        <v>4</v>
      </c>
      <c r="F33" s="60">
        <v>5</v>
      </c>
      <c r="G33" s="60">
        <v>6</v>
      </c>
      <c r="H33" s="60">
        <v>7</v>
      </c>
      <c r="I33" s="60">
        <v>8</v>
      </c>
      <c r="J33" s="60">
        <v>9</v>
      </c>
      <c r="K33" s="60">
        <v>10</v>
      </c>
      <c r="L33" s="60">
        <v>11</v>
      </c>
      <c r="M33" s="60">
        <v>12</v>
      </c>
      <c r="N33" s="60">
        <v>13</v>
      </c>
      <c r="O33" s="60">
        <v>14</v>
      </c>
      <c r="P33" s="60">
        <v>15</v>
      </c>
      <c r="Q33" s="60">
        <v>16</v>
      </c>
      <c r="R33" s="60">
        <v>17</v>
      </c>
      <c r="S33" s="60">
        <v>18</v>
      </c>
      <c r="T33" s="60">
        <v>19</v>
      </c>
      <c r="U33" s="60">
        <v>20</v>
      </c>
      <c r="V33" s="60">
        <v>21</v>
      </c>
      <c r="W33" s="60">
        <v>22</v>
      </c>
      <c r="X33" s="60">
        <v>23</v>
      </c>
      <c r="Y33" s="60">
        <v>24</v>
      </c>
      <c r="Z33" s="60">
        <v>25</v>
      </c>
      <c r="AA33" s="60">
        <v>26</v>
      </c>
      <c r="AB33" s="60">
        <v>27</v>
      </c>
      <c r="AC33" s="60">
        <v>28</v>
      </c>
      <c r="AD33" s="60">
        <v>29</v>
      </c>
      <c r="AE33" s="60">
        <v>30</v>
      </c>
      <c r="AF33" s="60">
        <v>31</v>
      </c>
      <c r="AG33" s="60">
        <v>32</v>
      </c>
      <c r="AH33" s="60">
        <v>33</v>
      </c>
      <c r="AI33" s="60">
        <v>34</v>
      </c>
      <c r="AJ33" s="60">
        <v>35</v>
      </c>
      <c r="AK33" s="60">
        <v>36</v>
      </c>
      <c r="AL33" s="60">
        <v>37</v>
      </c>
      <c r="AM33" s="60">
        <v>38</v>
      </c>
      <c r="AN33" s="60">
        <v>39</v>
      </c>
      <c r="AO33" s="60">
        <v>40</v>
      </c>
      <c r="AP33" s="60">
        <v>41</v>
      </c>
      <c r="AQ33" s="60">
        <v>42</v>
      </c>
      <c r="AR33" s="60">
        <v>43</v>
      </c>
      <c r="AS33" s="60">
        <v>44</v>
      </c>
      <c r="AT33" s="60">
        <v>45</v>
      </c>
      <c r="AU33" s="60">
        <v>46</v>
      </c>
      <c r="AV33" s="60">
        <v>47</v>
      </c>
      <c r="AW33" s="60">
        <v>48</v>
      </c>
      <c r="AX33" s="60">
        <v>49</v>
      </c>
      <c r="AY33" s="60">
        <v>50</v>
      </c>
      <c r="AZ33" s="60">
        <v>51</v>
      </c>
      <c r="BA33" s="60">
        <v>52</v>
      </c>
      <c r="BB33" s="60">
        <v>53</v>
      </c>
      <c r="BC33" s="60">
        <v>54</v>
      </c>
      <c r="BD33" s="60">
        <v>55</v>
      </c>
      <c r="BE33" s="60">
        <v>56</v>
      </c>
      <c r="BF33" s="60">
        <v>57</v>
      </c>
      <c r="BG33" s="60">
        <v>58</v>
      </c>
      <c r="BH33" s="60">
        <v>59</v>
      </c>
      <c r="BI33" s="60">
        <v>60</v>
      </c>
      <c r="BJ33" s="60">
        <v>61</v>
      </c>
      <c r="BK33" s="60">
        <v>62</v>
      </c>
      <c r="BL33" s="60">
        <v>63</v>
      </c>
      <c r="BM33" s="60">
        <v>64</v>
      </c>
      <c r="BN33" s="60">
        <v>65</v>
      </c>
      <c r="BO33" s="60">
        <v>66</v>
      </c>
      <c r="BP33" s="60">
        <v>67</v>
      </c>
      <c r="BQ33" s="60">
        <v>68</v>
      </c>
      <c r="BR33" s="60">
        <v>69</v>
      </c>
      <c r="BS33" s="60">
        <v>70</v>
      </c>
      <c r="BT33" s="60">
        <v>71</v>
      </c>
      <c r="BU33" s="60">
        <v>72</v>
      </c>
      <c r="BV33" s="60">
        <v>73</v>
      </c>
      <c r="BW33" s="60">
        <v>74</v>
      </c>
      <c r="BX33" s="60">
        <v>75</v>
      </c>
      <c r="BY33" s="60">
        <v>76</v>
      </c>
      <c r="BZ33" s="60">
        <v>77</v>
      </c>
      <c r="CA33" s="60">
        <v>78</v>
      </c>
      <c r="CB33" s="60">
        <v>79</v>
      </c>
      <c r="CC33" s="60">
        <v>80</v>
      </c>
      <c r="CD33" s="60">
        <v>81</v>
      </c>
      <c r="CE33" s="60">
        <v>82</v>
      </c>
      <c r="CF33" s="60">
        <v>83</v>
      </c>
      <c r="CG33" s="60">
        <v>84</v>
      </c>
      <c r="CH33" s="60">
        <v>85</v>
      </c>
      <c r="CI33" s="60">
        <v>86</v>
      </c>
      <c r="CJ33" s="60">
        <v>87</v>
      </c>
      <c r="CK33" s="60">
        <v>88</v>
      </c>
      <c r="CL33" s="60">
        <v>89</v>
      </c>
      <c r="CM33" s="60">
        <v>90</v>
      </c>
      <c r="CN33" s="60">
        <v>91</v>
      </c>
      <c r="CO33" s="60">
        <v>92</v>
      </c>
      <c r="CP33" s="60">
        <v>93</v>
      </c>
      <c r="CQ33" s="60">
        <v>94</v>
      </c>
      <c r="CR33" s="60">
        <v>95</v>
      </c>
      <c r="CS33" s="60">
        <v>96</v>
      </c>
      <c r="CT33" s="60">
        <v>97</v>
      </c>
      <c r="CU33" s="60">
        <v>98</v>
      </c>
      <c r="CV33" s="60">
        <v>99</v>
      </c>
      <c r="CW33" s="528">
        <v>100</v>
      </c>
    </row>
    <row r="34" spans="1:103">
      <c r="A34" s="380" t="s">
        <v>13</v>
      </c>
      <c r="B34" s="652" cm="1">
        <f t="array" ref="B34">(AVERAGE(B35:B37/AVERAGE(B27:B29)))*B26</f>
        <v>8.9424984421571772</v>
      </c>
      <c r="C34" s="652" cm="1">
        <f t="array" ref="C34">(AVERAGE(C35:C37/AVERAGE(C27:C29)))*C26</f>
        <v>10.052417738169829</v>
      </c>
      <c r="D34" s="652" cm="1">
        <f t="array" ref="D34">(AVERAGE(D35:D37/AVERAGE(D27:D29)))*D26</f>
        <v>11.089033694706609</v>
      </c>
      <c r="E34" s="652" cm="1">
        <f t="array" ref="E34">(AVERAGE(E35:E37/AVERAGE(E27:E29)))*E26</f>
        <v>12.063422179896248</v>
      </c>
      <c r="F34" s="652" cm="1">
        <f t="array" ref="F34">(AVERAGE(F35:F37/AVERAGE(F27:F29)))*F26</f>
        <v>12.728731579315859</v>
      </c>
      <c r="G34" s="652" cm="1">
        <f t="array" ref="G34">(AVERAGE(G35:G37/AVERAGE(G27:G29)))*G26</f>
        <v>12.975572575577761</v>
      </c>
      <c r="H34" s="652" cm="1">
        <f t="array" ref="H34">(AVERAGE(H35:H37/AVERAGE(H27:H29)))*H26</f>
        <v>13.224189709133997</v>
      </c>
      <c r="I34" s="652" cm="1">
        <f t="array" ref="I34">(AVERAGE(I35:I37/AVERAGE(I27:I29)))*I26</f>
        <v>13.4745699533874</v>
      </c>
      <c r="J34" s="652" cm="1">
        <f t="array" ref="J34">(AVERAGE(J35:J37/AVERAGE(J27:J29)))*J26</f>
        <v>13.726700408816894</v>
      </c>
      <c r="K34" s="652" cm="1">
        <f t="array" ref="K34">(AVERAGE(K35:K37/AVERAGE(K27:K29)))*K26</f>
        <v>13.906252214871364</v>
      </c>
      <c r="L34" s="652" cm="1">
        <f t="array" ref="L34">(AVERAGE(L35:L37/AVERAGE(L27:L29)))*L26</f>
        <v>13.904354158343381</v>
      </c>
      <c r="M34" s="652" cm="1">
        <f t="array" ref="M34">(AVERAGE(M35:M37/AVERAGE(M27:M29)))*M26</f>
        <v>13.90272897554609</v>
      </c>
      <c r="N34" s="652" cm="1">
        <f t="array" ref="N34">(AVERAGE(N35:N37/AVERAGE(N27:N29)))*N26</f>
        <v>13.901371699155536</v>
      </c>
      <c r="O34" s="652" cm="1">
        <f t="array" ref="O34">(AVERAGE(O35:O37/AVERAGE(O27:O29)))*O26</f>
        <v>13.90027748168581</v>
      </c>
      <c r="P34" s="652" cm="1">
        <f t="array" ref="P34">(AVERAGE(P35:P37/AVERAGE(P27:P29)))*P26</f>
        <v>13.911760905440627</v>
      </c>
      <c r="Q34" s="652" cm="1">
        <f t="array" ref="Q34">(AVERAGE(Q35:Q37/AVERAGE(Q27:Q29)))*Q26</f>
        <v>13.752385912099903</v>
      </c>
      <c r="R34" s="652" cm="1">
        <f t="array" ref="R34">(AVERAGE(R35:R37/AVERAGE(R27:R29)))*R26</f>
        <v>13.599537029027013</v>
      </c>
      <c r="S34" s="652" cm="1">
        <f t="array" ref="S34">(AVERAGE(S35:S37/AVERAGE(S27:S29)))*S26</f>
        <v>13.452847601162695</v>
      </c>
      <c r="T34" s="652" cm="1">
        <f t="array" ref="T34">(AVERAGE(T35:T37/AVERAGE(T27:T29)))*T26</f>
        <v>13.31197793479695</v>
      </c>
      <c r="U34" s="652" cm="1">
        <f t="array" ref="U34">(AVERAGE(U35:U37/AVERAGE(U27:U29)))*U26</f>
        <v>13.233740751573942</v>
      </c>
      <c r="V34" s="652" cm="1">
        <f t="array" ref="V34">(AVERAGE(V35:V37/AVERAGE(V27:V29)))*V26</f>
        <v>13.321869620264197</v>
      </c>
      <c r="W34" s="652" cm="1">
        <f t="array" ref="W34">(AVERAGE(W35:W37/AVERAGE(W27:W29)))*W26</f>
        <v>13.409965626153141</v>
      </c>
      <c r="X34" s="652" cm="1">
        <f t="array" ref="X34">(AVERAGE(X35:X37/AVERAGE(X27:X29)))*X26</f>
        <v>13.49802966011241</v>
      </c>
      <c r="Y34" s="652" cm="1">
        <f t="array" ref="Y34">(AVERAGE(Y35:Y37/AVERAGE(Y27:Y29)))*Y26</f>
        <v>13.567228522133929</v>
      </c>
      <c r="Z34" s="652" cm="1">
        <f t="array" ref="Z34">(AVERAGE(Z35:Z37/AVERAGE(Z27:Z29)))*Z26</f>
        <v>13.556710289065414</v>
      </c>
      <c r="AA34" s="652" cm="1">
        <f t="array" ref="AA34">(AVERAGE(AA35:AA37/AVERAGE(AA27:AA29)))*AA26</f>
        <v>13.371308172711148</v>
      </c>
      <c r="AB34" s="652" cm="1">
        <f t="array" ref="AB34">(AVERAGE(AB35:AB37/AVERAGE(AB27:AB29)))*AB26</f>
        <v>13.192575959984866</v>
      </c>
      <c r="AC34" s="652" cm="1">
        <f t="array" ref="AC34">(AVERAGE(AC35:AC37/AVERAGE(AC27:AC29)))*AC26</f>
        <v>13.020165602514238</v>
      </c>
      <c r="AD34" s="652" cm="1">
        <f t="array" ref="AD34">(AVERAGE(AD35:AD37/AVERAGE(AD27:AD29)))*AD26</f>
        <v>12.88680187762289</v>
      </c>
      <c r="AE34" s="652" cm="1">
        <f t="array" ref="AE34">(AVERAGE(AE35:AE37/AVERAGE(AE27:AE29)))*AE26</f>
        <v>12.801127435273862</v>
      </c>
      <c r="AF34" s="652" cm="1">
        <f t="array" ref="AF34">(AVERAGE(AF35:AF37/AVERAGE(AF27:AF29)))*AF26</f>
        <v>12.861042593218595</v>
      </c>
      <c r="AG34" s="652" cm="1">
        <f t="array" ref="AG34">(AVERAGE(AG35:AG37/AVERAGE(AG27:AG29)))*AG26</f>
        <v>12.920949391336315</v>
      </c>
      <c r="AH34" s="652" cm="1">
        <f t="array" ref="AH34">(AVERAGE(AH35:AH37/AVERAGE(AH27:AH29)))*AH26</f>
        <v>12.980847945994165</v>
      </c>
      <c r="AI34" s="652" cm="1">
        <f t="array" ref="AI34">(AVERAGE(AI35:AI37/AVERAGE(AI27:AI29)))*AI26</f>
        <v>13.020839914026046</v>
      </c>
      <c r="AJ34" s="652" cm="1">
        <f t="array" ref="AJ34">(AVERAGE(AJ35:AJ37/AVERAGE(AJ27:AJ29)))*AJ26</f>
        <v>13.051264204906929</v>
      </c>
      <c r="AK34" s="652" cm="1">
        <f t="array" ref="AK34">(AVERAGE(AK35:AK37/AVERAGE(AK27:AK29)))*AK26</f>
        <v>13.142448118724946</v>
      </c>
      <c r="AL34" s="652" cm="1">
        <f t="array" ref="AL34">(AVERAGE(AL35:AL37/AVERAGE(AL27:AL29)))*AL26</f>
        <v>13.233754965042127</v>
      </c>
      <c r="AM34" s="652" cm="1">
        <f t="array" ref="AM34">(AVERAGE(AM35:AM37/AVERAGE(AM27:AM29)))*AM26</f>
        <v>13.325180563334907</v>
      </c>
      <c r="AN34" s="652" cm="1">
        <f t="array" ref="AN34">(AVERAGE(AN35:AN37/AVERAGE(AN27:AN29)))*AN26</f>
        <v>13.452110879352876</v>
      </c>
      <c r="AO34" s="652" cm="1">
        <f t="array" ref="AO34">(AVERAGE(AO35:AO37/AVERAGE(AO27:AO29)))*AO26</f>
        <v>13.58277974402189</v>
      </c>
      <c r="AP34" s="652" cm="1">
        <f t="array" ref="AP34">(AVERAGE(AP35:AP37/AVERAGE(AP27:AP29)))*AP26</f>
        <v>13.526753899521172</v>
      </c>
      <c r="AQ34" s="652" cm="1">
        <f t="array" ref="AQ34">(AVERAGE(AQ35:AQ37/AVERAGE(AQ27:AQ29)))*AQ26</f>
        <v>13.476199253610638</v>
      </c>
      <c r="AR34" s="652" cm="1">
        <f t="array" ref="AR34">(AVERAGE(AR35:AR37/AVERAGE(AR27:AR29)))*AR26</f>
        <v>13.426086220380451</v>
      </c>
      <c r="AS34" s="652" cm="1">
        <f t="array" ref="AS34">(AVERAGE(AS35:AS37/AVERAGE(AS27:AS29)))*AS26</f>
        <v>13.35215258351888</v>
      </c>
      <c r="AT34" s="652" cm="1">
        <f t="array" ref="AT34">(AVERAGE(AT35:AT37/AVERAGE(AT27:AT29)))*AT26</f>
        <v>13.281517887755751</v>
      </c>
      <c r="AU34" s="652" cm="1">
        <f t="array" ref="AU34">(AVERAGE(AU35:AU37/AVERAGE(AU27:AU29)))*AU26</f>
        <v>13.384796958112366</v>
      </c>
      <c r="AV34" s="652" cm="1">
        <f t="array" ref="AV34">(AVERAGE(AV35:AV37/AVERAGE(AV27:AV29)))*AV26</f>
        <v>13.48816222920849</v>
      </c>
      <c r="AW34" s="652" cm="1">
        <f t="array" ref="AW34">(AVERAGE(AW35:AW37/AVERAGE(AW27:AW29)))*AW26</f>
        <v>13.573982621320964</v>
      </c>
      <c r="AX34" s="652" cm="1">
        <f t="array" ref="AX34">(AVERAGE(AX35:AX37/AVERAGE(AX27:AX29)))*AX26</f>
        <v>13.6311393849523</v>
      </c>
      <c r="AY34" s="652" cm="1">
        <f t="array" ref="AY34">(AVERAGE(AY35:AY37/AVERAGE(AY27:AY29)))*AY26</f>
        <v>13.688238193924128</v>
      </c>
      <c r="AZ34" s="652" cm="1">
        <f t="array" ref="AZ34">(AVERAGE(AZ35:AZ37/AVERAGE(AZ27:AZ29)))*AZ26</f>
        <v>13.642311384860196</v>
      </c>
      <c r="BA34" s="652" cm="1">
        <f t="array" ref="BA34">(AVERAGE(BA35:BA37/AVERAGE(BA27:BA29)))*BA26</f>
        <v>13.598377904402463</v>
      </c>
      <c r="BB34" s="652" cm="1">
        <f t="array" ref="BB34">(AVERAGE(BB35:BB37/AVERAGE(BB27:BB29)))*BB26</f>
        <v>13.584495550346576</v>
      </c>
      <c r="BC34" s="652" cm="1">
        <f t="array" ref="BC34">(AVERAGE(BC35:BC37/AVERAGE(BC27:BC29)))*BC26</f>
        <v>13.588757051267159</v>
      </c>
      <c r="BD34" s="652" cm="1">
        <f t="array" ref="BD34">(AVERAGE(BD35:BD37/AVERAGE(BD27:BD29)))*BD26</f>
        <v>13.593582860932331</v>
      </c>
      <c r="BE34" s="652" cm="1">
        <f t="array" ref="BE34">(AVERAGE(BE35:BE37/AVERAGE(BE27:BE29)))*BE26</f>
        <v>13.631497906878751</v>
      </c>
      <c r="BF34" s="652" cm="1">
        <f t="array" ref="BF34">(AVERAGE(BF35:BF37/AVERAGE(BF27:BF29)))*BF26</f>
        <v>13.669417177838927</v>
      </c>
      <c r="BG34" s="652" cm="1">
        <f t="array" ref="BG34">(AVERAGE(BG35:BG37/AVERAGE(BG27:BG29)))*BG26</f>
        <v>13.689676101984951</v>
      </c>
      <c r="BH34" s="652" cm="1">
        <f t="array" ref="BH34">(AVERAGE(BH35:BH37/AVERAGE(BH27:BH29)))*BH26</f>
        <v>13.707145940432632</v>
      </c>
      <c r="BI34" s="652" cm="1">
        <f t="array" ref="BI34">(AVERAGE(BI35:BI37/AVERAGE(BI27:BI29)))*BI26</f>
        <v>13.724779372560162</v>
      </c>
      <c r="BJ34" s="652" cm="1">
        <f t="array" ref="BJ34">(AVERAGE(BJ35:BJ37/AVERAGE(BJ27:BJ29)))*BJ26</f>
        <v>13.721187335868745</v>
      </c>
      <c r="BK34" s="652" cm="1">
        <f t="array" ref="BK34">(AVERAGE(BK35:BK37/AVERAGE(BK27:BK29)))*BK26</f>
        <v>13.723133366962379</v>
      </c>
      <c r="BL34" s="652" cm="1">
        <f t="array" ref="BL34">(AVERAGE(BL35:BL37/AVERAGE(BL27:BL29)))*BL26</f>
        <v>13.773838569138629</v>
      </c>
      <c r="BM34" s="652" cm="1">
        <f t="array" ref="BM34">(AVERAGE(BM35:BM37/AVERAGE(BM27:BM29)))*BM26</f>
        <v>13.82449737541007</v>
      </c>
      <c r="BN34" s="652" cm="1">
        <f t="array" ref="BN34">(AVERAGE(BN35:BN37/AVERAGE(BN27:BN29)))*BN26</f>
        <v>13.875110532159621</v>
      </c>
      <c r="BO34" s="652" cm="1">
        <f t="array" ref="BO34">(AVERAGE(BO35:BO37/AVERAGE(BO27:BO29)))*BO26</f>
        <v>14.07838527561716</v>
      </c>
      <c r="BP34" s="652" cm="1">
        <f t="array" ref="BP34">(AVERAGE(BP35:BP37/AVERAGE(BP27:BP29)))*BP26</f>
        <v>14.304040690012773</v>
      </c>
      <c r="BQ34" s="652" cm="1">
        <f t="array" ref="BQ34">(AVERAGE(BQ35:BQ37/AVERAGE(BQ27:BQ29)))*BQ26</f>
        <v>14.574913497126069</v>
      </c>
      <c r="BR34" s="652" cm="1">
        <f t="array" ref="BR34">(AVERAGE(BR35:BR37/AVERAGE(BR27:BR29)))*BR26</f>
        <v>14.846715101763577</v>
      </c>
      <c r="BS34" s="652" cm="1">
        <f t="array" ref="BS34">(AVERAGE(BS35:BS37/AVERAGE(BS27:BS29)))*BS26</f>
        <v>15.119425610236856</v>
      </c>
      <c r="BT34" s="652" cm="1">
        <f t="array" ref="BT34">(AVERAGE(BT35:BT37/AVERAGE(BT27:BT29)))*BT26</f>
        <v>15.392577146969682</v>
      </c>
      <c r="BU34" s="652" cm="1">
        <f t="array" ref="BU34">(AVERAGE(BU35:BU37/AVERAGE(BU27:BU29)))*BU26</f>
        <v>15.543439862788819</v>
      </c>
      <c r="BV34" s="652" cm="1">
        <f t="array" ref="BV34">(AVERAGE(BV35:BV37/AVERAGE(BV27:BV29)))*BV26</f>
        <v>15.602730280562467</v>
      </c>
      <c r="BW34" s="652" cm="1">
        <f t="array" ref="BW34">(AVERAGE(BW35:BW37/AVERAGE(BW27:BW29)))*BW26</f>
        <v>15.663046703694031</v>
      </c>
      <c r="BX34" s="652" cm="1">
        <f t="array" ref="BX34">(AVERAGE(BX35:BX37/AVERAGE(BX27:BX29)))*BX26</f>
        <v>15.724343025943828</v>
      </c>
      <c r="BY34" s="652" cm="1">
        <f t="array" ref="BY34">(AVERAGE(BY35:BY37/AVERAGE(BY27:BY29)))*BY26</f>
        <v>15.690325369868226</v>
      </c>
      <c r="BZ34" s="652" cm="1">
        <f t="array" ref="BZ34">(AVERAGE(BZ35:BZ37/AVERAGE(BZ27:BZ29)))*BZ26</f>
        <v>15.501346571258942</v>
      </c>
      <c r="CA34" s="652" cm="1">
        <f t="array" ref="CA34">(AVERAGE(CA35:CA37/AVERAGE(CA27:CA29)))*CA26</f>
        <v>15.283911295908656</v>
      </c>
      <c r="CB34" s="652" cm="1">
        <f t="array" ref="CB34">(AVERAGE(CB35:CB37/AVERAGE(CB27:CB29)))*CB26</f>
        <v>15.075199397693632</v>
      </c>
      <c r="CC34" s="652" cm="1">
        <f t="array" ref="CC34">(AVERAGE(CC35:CC37/AVERAGE(CC27:CC29)))*CC26</f>
        <v>14.874704517978667</v>
      </c>
      <c r="CD34" s="652" cm="1">
        <f t="array" ref="CD34">(AVERAGE(CD35:CD37/AVERAGE(CD27:CD29)))*CD26</f>
        <v>14.608617628994638</v>
      </c>
      <c r="CE34" s="652" cm="1">
        <f t="array" ref="CE34">(AVERAGE(CE35:CE37/AVERAGE(CE27:CE29)))*CE26</f>
        <v>14.973090754232203</v>
      </c>
      <c r="CF34" s="652" cm="1">
        <f t="array" ref="CF34">(AVERAGE(CF35:CF37/AVERAGE(CF27:CF29)))*CF26</f>
        <v>15.335893306627542</v>
      </c>
      <c r="CG34" s="652" cm="1">
        <f t="array" ref="CG34">(AVERAGE(CG35:CG37/AVERAGE(CG27:CG29)))*CG26</f>
        <v>15.697133316304198</v>
      </c>
      <c r="CH34" s="652" cm="1">
        <f t="array" ref="CH34">(AVERAGE(CH35:CH37/AVERAGE(CH27:CH29)))*CH26</f>
        <v>16.056909695353841</v>
      </c>
      <c r="CI34" s="652" cm="1">
        <f t="array" ref="CI34">(AVERAGE(CI35:CI37/AVERAGE(CI27:CI29)))*CI26</f>
        <v>16.138071809665561</v>
      </c>
      <c r="CJ34" s="652" cm="1">
        <f t="array" ref="CJ34">(AVERAGE(CJ35:CJ37/AVERAGE(CJ27:CJ29)))*CJ26</f>
        <v>16.105756025926595</v>
      </c>
      <c r="CK34" s="652" cm="1">
        <f t="array" ref="CK34">(AVERAGE(CK35:CK37/AVERAGE(CK27:CK29)))*CK26</f>
        <v>16.083103996840851</v>
      </c>
      <c r="CL34" s="652" cm="1">
        <f t="array" ref="CL34">(AVERAGE(CL35:CL37/AVERAGE(CL27:CL29)))*CL26</f>
        <v>16.069139125930995</v>
      </c>
      <c r="CM34" s="652" cm="1">
        <f t="array" ref="CM34">(AVERAGE(CM35:CM37/AVERAGE(CM27:CM29)))*CM26</f>
        <v>16.063012118524444</v>
      </c>
      <c r="CN34" s="652" cm="1">
        <f t="array" ref="CN34">(AVERAGE(CN35:CN37/AVERAGE(CN27:CN29)))*CN26</f>
        <v>16.456714684507531</v>
      </c>
      <c r="CO34" s="652" cm="1">
        <f t="array" ref="CO34">(AVERAGE(CO35:CO37/AVERAGE(CO27:CO29)))*CO26</f>
        <v>16.849902646979199</v>
      </c>
      <c r="CP34" s="652" cm="1">
        <f t="array" ref="CP34">(AVERAGE(CP35:CP37/AVERAGE(CP27:CP29)))*CP26</f>
        <v>17.250175749480157</v>
      </c>
      <c r="CQ34" s="652" cm="1">
        <f t="array" ref="CQ34">(AVERAGE(CQ35:CQ37/AVERAGE(CQ27:CQ29)))*CQ26</f>
        <v>17.656521770045821</v>
      </c>
      <c r="CR34" s="652" cm="1">
        <f t="array" ref="CR34">(AVERAGE(CR35:CR37/AVERAGE(CR27:CR29)))*CR26</f>
        <v>18.068112537327192</v>
      </c>
      <c r="CS34" s="652" cm="1">
        <f t="array" ref="CS34">(AVERAGE(CS35:CS37/AVERAGE(CS27:CS29)))*CS26</f>
        <v>19.810371712378018</v>
      </c>
      <c r="CT34" s="652" cm="1">
        <f t="array" ref="CT34">(AVERAGE(CT35:CT37/AVERAGE(CT27:CT29)))*CT26</f>
        <v>21.316848159717281</v>
      </c>
      <c r="CU34" s="652" cm="1">
        <f t="array" ref="CU34">(AVERAGE(CU35:CU37/AVERAGE(CU27:CU29)))*CU26</f>
        <v>22.752743799078843</v>
      </c>
      <c r="CV34" s="652" cm="1">
        <f t="array" ref="CV34">(AVERAGE(CV35:CV37/AVERAGE(CV27:CV29)))*CV26</f>
        <v>24.124156638425639</v>
      </c>
      <c r="CW34" s="652" cm="1">
        <f t="array" ref="CW34">(AVERAGE(CW35:CW37/AVERAGE(CW27:CW29)))*CW26</f>
        <v>25.43650187948872</v>
      </c>
    </row>
    <row r="35" spans="1:103">
      <c r="A35" s="378" t="s">
        <v>12</v>
      </c>
      <c r="B35" s="532">
        <v>10.973529365999999</v>
      </c>
      <c r="C35" s="532">
        <v>12.825060432000001</v>
      </c>
      <c r="D35" s="532">
        <v>14.676591498000001</v>
      </c>
      <c r="E35" s="532">
        <v>16.528122564</v>
      </c>
      <c r="F35" s="532">
        <v>18.041829750000002</v>
      </c>
      <c r="G35" s="532">
        <v>18.474500519999999</v>
      </c>
      <c r="H35" s="532">
        <v>18.907171290000001</v>
      </c>
      <c r="I35" s="532">
        <v>19.339842059999999</v>
      </c>
      <c r="J35" s="532">
        <v>19.77251283</v>
      </c>
      <c r="K35" s="532">
        <v>20.060523750000002</v>
      </c>
      <c r="L35" s="532">
        <v>20.189408834999998</v>
      </c>
      <c r="M35" s="532">
        <v>20.318293919999999</v>
      </c>
      <c r="N35" s="532">
        <v>20.447179004999999</v>
      </c>
      <c r="O35" s="532">
        <v>20.576064089999999</v>
      </c>
      <c r="P35" s="532">
        <v>20.621306234999999</v>
      </c>
      <c r="Q35" s="532">
        <v>20.633091203999999</v>
      </c>
      <c r="R35" s="532">
        <v>20.644876173</v>
      </c>
      <c r="S35" s="532">
        <v>20.656661142000001</v>
      </c>
      <c r="T35" s="532">
        <v>20.668446111000002</v>
      </c>
      <c r="U35" s="532">
        <v>20.696214059999999</v>
      </c>
      <c r="V35" s="532">
        <v>20.724781157999999</v>
      </c>
      <c r="W35" s="532">
        <v>20.753348255999999</v>
      </c>
      <c r="X35" s="532">
        <v>20.781915353999999</v>
      </c>
      <c r="Y35" s="532">
        <v>20.808182171999999</v>
      </c>
      <c r="Z35" s="532">
        <v>20.824672799999998</v>
      </c>
      <c r="AA35" s="532">
        <v>20.841163428000002</v>
      </c>
      <c r="AB35" s="532">
        <v>20.857654056000001</v>
      </c>
      <c r="AC35" s="532">
        <v>20.874144684000001</v>
      </c>
      <c r="AD35" s="532">
        <v>20.899576659000001</v>
      </c>
      <c r="AE35" s="532">
        <v>20.93693043</v>
      </c>
      <c r="AF35" s="532">
        <v>20.974284201</v>
      </c>
      <c r="AG35" s="532">
        <v>21.011637971999999</v>
      </c>
      <c r="AH35" s="532">
        <v>21.048991742999998</v>
      </c>
      <c r="AI35" s="532">
        <v>21.330262445999999</v>
      </c>
      <c r="AJ35" s="532">
        <v>21.733491614999998</v>
      </c>
      <c r="AK35" s="532">
        <v>22.136720784000001</v>
      </c>
      <c r="AL35" s="532">
        <v>22.539949953000001</v>
      </c>
      <c r="AM35" s="532">
        <v>22.943179122</v>
      </c>
      <c r="AN35" s="532">
        <v>23.149470611999998</v>
      </c>
      <c r="AO35" s="532">
        <v>23.335031820000001</v>
      </c>
      <c r="AP35" s="532">
        <v>23.520593028</v>
      </c>
      <c r="AQ35" s="532">
        <v>23.706154236</v>
      </c>
      <c r="AR35" s="532">
        <v>23.892661335</v>
      </c>
      <c r="AS35" s="532">
        <v>24.08484378</v>
      </c>
      <c r="AT35" s="532">
        <v>24.277026225</v>
      </c>
      <c r="AU35" s="532">
        <v>24.46920867</v>
      </c>
      <c r="AV35" s="532">
        <v>24.661391115000001</v>
      </c>
      <c r="AW35" s="532">
        <v>24.858570719999999</v>
      </c>
      <c r="AX35" s="532">
        <v>25.06387071</v>
      </c>
      <c r="AY35" s="532">
        <v>25.2691707</v>
      </c>
      <c r="AZ35" s="532">
        <v>25.47447069</v>
      </c>
      <c r="BA35" s="532">
        <v>25.679770680000001</v>
      </c>
      <c r="BB35" s="532">
        <v>25.788554093999998</v>
      </c>
      <c r="BC35" s="532">
        <v>25.837942691999999</v>
      </c>
      <c r="BD35" s="532">
        <v>25.887331289999999</v>
      </c>
      <c r="BE35" s="532">
        <v>25.936719887999999</v>
      </c>
      <c r="BF35" s="532">
        <v>25.986108485999999</v>
      </c>
      <c r="BG35" s="532">
        <v>26.045776956000001</v>
      </c>
      <c r="BH35" s="532">
        <v>26.107158737999999</v>
      </c>
      <c r="BI35" s="532">
        <v>26.168540520000001</v>
      </c>
      <c r="BJ35" s="532">
        <v>26.229922301999999</v>
      </c>
      <c r="BK35" s="532">
        <v>26.287742615999999</v>
      </c>
      <c r="BL35" s="532">
        <v>26.311728983999998</v>
      </c>
      <c r="BM35" s="532">
        <v>26.335715352000001</v>
      </c>
      <c r="BN35" s="532">
        <v>26.35970172</v>
      </c>
      <c r="BO35" s="532">
        <v>26.383688088</v>
      </c>
      <c r="BP35" s="532">
        <v>26.663889953999998</v>
      </c>
      <c r="BQ35" s="532">
        <v>27.456522816</v>
      </c>
      <c r="BR35" s="532">
        <v>28.249155678000001</v>
      </c>
      <c r="BS35" s="532">
        <v>29.041788539999999</v>
      </c>
      <c r="BT35" s="532">
        <v>29.834421402</v>
      </c>
      <c r="BU35" s="532">
        <v>30.340526627999999</v>
      </c>
      <c r="BV35" s="532">
        <v>30.631736127</v>
      </c>
      <c r="BW35" s="532">
        <v>30.922945626000001</v>
      </c>
      <c r="BX35" s="532">
        <v>31.214155125000001</v>
      </c>
      <c r="BY35" s="532">
        <v>31.505364623999998</v>
      </c>
      <c r="BZ35" s="532">
        <v>31.607927366999998</v>
      </c>
      <c r="CA35" s="532">
        <v>31.666102638000002</v>
      </c>
      <c r="CB35" s="532">
        <v>31.724277909000001</v>
      </c>
      <c r="CC35" s="532">
        <v>31.782453180000001</v>
      </c>
      <c r="CD35" s="532">
        <v>31.850265831000002</v>
      </c>
      <c r="CE35" s="532">
        <v>32.110826082000003</v>
      </c>
      <c r="CF35" s="532">
        <v>32.371386332999997</v>
      </c>
      <c r="CG35" s="532">
        <v>32.631946583999998</v>
      </c>
      <c r="CH35" s="532">
        <v>32.892506834999999</v>
      </c>
      <c r="CI35" s="532">
        <v>33.502368570000002</v>
      </c>
      <c r="CJ35" s="532">
        <v>34.985484014999997</v>
      </c>
      <c r="CK35" s="532">
        <v>36.46859946</v>
      </c>
      <c r="CL35" s="532">
        <v>37.951714905000003</v>
      </c>
      <c r="CM35" s="532">
        <v>39.434830349999999</v>
      </c>
      <c r="CN35" s="532">
        <v>40.973285376</v>
      </c>
      <c r="CO35" s="532">
        <v>42.562049111999997</v>
      </c>
      <c r="CP35" s="532">
        <v>44.150812848000001</v>
      </c>
      <c r="CQ35" s="532">
        <v>45.739576583999998</v>
      </c>
      <c r="CR35" s="532">
        <v>47.328340320000002</v>
      </c>
      <c r="CS35" s="532">
        <v>48.101250264000001</v>
      </c>
      <c r="CT35" s="532">
        <v>48.619205897999997</v>
      </c>
      <c r="CU35" s="532">
        <v>49.137161532</v>
      </c>
      <c r="CV35" s="532">
        <v>49.655117165999997</v>
      </c>
      <c r="CW35" s="532">
        <v>50.1730728</v>
      </c>
    </row>
    <row r="36" spans="1:103">
      <c r="A36" s="378" t="s">
        <v>14</v>
      </c>
      <c r="B36">
        <v>16.856523228</v>
      </c>
      <c r="C36">
        <v>20.191960955999999</v>
      </c>
      <c r="D36">
        <v>23.527398684000001</v>
      </c>
      <c r="E36">
        <v>26.862836412</v>
      </c>
      <c r="F36">
        <v>29.439112335000001</v>
      </c>
      <c r="G36">
        <v>29.586070482</v>
      </c>
      <c r="H36">
        <v>29.733028629</v>
      </c>
      <c r="I36">
        <v>29.879986775999999</v>
      </c>
      <c r="J36">
        <v>30.026944922999999</v>
      </c>
      <c r="K36">
        <v>30.117288420000001</v>
      </c>
      <c r="L36">
        <v>30.145355802000001</v>
      </c>
      <c r="M36">
        <v>30.173423184000001</v>
      </c>
      <c r="N36">
        <v>30.201490566</v>
      </c>
      <c r="O36">
        <v>30.229557948</v>
      </c>
      <c r="P36">
        <v>30.372441030000001</v>
      </c>
      <c r="Q36">
        <v>30.561250392000002</v>
      </c>
      <c r="R36">
        <v>30.750059753999999</v>
      </c>
      <c r="S36">
        <v>30.938869115999999</v>
      </c>
      <c r="T36">
        <v>31.127678478</v>
      </c>
      <c r="U36">
        <v>31.42686162</v>
      </c>
      <c r="V36">
        <v>31.731563451</v>
      </c>
      <c r="W36">
        <v>32.036265282000002</v>
      </c>
      <c r="X36">
        <v>32.340967112999998</v>
      </c>
      <c r="Y36">
        <v>32.596823688000001</v>
      </c>
      <c r="Z36">
        <v>32.645087924999999</v>
      </c>
      <c r="AA36">
        <v>32.693352161999996</v>
      </c>
      <c r="AB36">
        <v>32.741616399000002</v>
      </c>
      <c r="AC36">
        <v>32.789880635999999</v>
      </c>
      <c r="AD36">
        <v>32.898003711000001</v>
      </c>
      <c r="AE36">
        <v>33.085938570000003</v>
      </c>
      <c r="AF36">
        <v>33.273873428999998</v>
      </c>
      <c r="AG36">
        <v>33.461808288</v>
      </c>
      <c r="AH36">
        <v>33.649743147000002</v>
      </c>
      <c r="AI36">
        <v>33.765135899999997</v>
      </c>
      <c r="AJ36">
        <v>33.844257599999999</v>
      </c>
      <c r="AK36">
        <v>33.923379300000001</v>
      </c>
      <c r="AL36">
        <v>34.002501000000002</v>
      </c>
      <c r="AM36">
        <v>34.081622699999997</v>
      </c>
      <c r="AN36">
        <v>34.582425383999997</v>
      </c>
      <c r="AO36">
        <v>35.127615540000001</v>
      </c>
      <c r="AP36">
        <v>35.672805695999998</v>
      </c>
      <c r="AQ36">
        <v>36.217995852000001</v>
      </c>
      <c r="AR36">
        <v>36.687449289</v>
      </c>
      <c r="AS36">
        <v>36.702482412000002</v>
      </c>
      <c r="AT36">
        <v>36.717515534999997</v>
      </c>
      <c r="AU36">
        <v>36.732548657999999</v>
      </c>
      <c r="AV36">
        <v>36.747581781000001</v>
      </c>
      <c r="AW36">
        <v>36.757617744000001</v>
      </c>
      <c r="AX36">
        <v>36.759533322000003</v>
      </c>
      <c r="AY36">
        <v>36.761448899999998</v>
      </c>
      <c r="AZ36">
        <v>36.763364478</v>
      </c>
      <c r="BA36">
        <v>36.765280056000002</v>
      </c>
      <c r="BB36">
        <v>36.859587570000002</v>
      </c>
      <c r="BC36">
        <v>37.010751659999997</v>
      </c>
      <c r="BD36">
        <v>37.161915749999999</v>
      </c>
      <c r="BE36">
        <v>37.31307984</v>
      </c>
      <c r="BF36">
        <v>37.464243930000002</v>
      </c>
      <c r="BG36">
        <v>37.683333701999999</v>
      </c>
      <c r="BH36">
        <v>37.913744420999997</v>
      </c>
      <c r="BI36">
        <v>38.144155140000002</v>
      </c>
      <c r="BJ36">
        <v>38.374565859000001</v>
      </c>
      <c r="BK36">
        <v>38.619408851999999</v>
      </c>
      <c r="BL36">
        <v>39.001358447999998</v>
      </c>
      <c r="BM36">
        <v>39.383308044000003</v>
      </c>
      <c r="BN36">
        <v>39.765257640000002</v>
      </c>
      <c r="BO36">
        <v>40.147207236</v>
      </c>
      <c r="BP36">
        <v>40.423605707999997</v>
      </c>
      <c r="BQ36">
        <v>40.488901931999997</v>
      </c>
      <c r="BR36">
        <v>40.554198155999998</v>
      </c>
      <c r="BS36">
        <v>40.619494379999999</v>
      </c>
      <c r="BT36">
        <v>40.684790604</v>
      </c>
      <c r="BU36">
        <v>40.914469596000004</v>
      </c>
      <c r="BV36">
        <v>41.267435663999997</v>
      </c>
      <c r="BW36">
        <v>41.620401731999998</v>
      </c>
      <c r="BX36">
        <v>41.973367799999998</v>
      </c>
      <c r="BY36">
        <v>42.326333867999999</v>
      </c>
      <c r="BZ36">
        <v>42.394104876</v>
      </c>
      <c r="CA36">
        <v>42.394771163999998</v>
      </c>
      <c r="CB36">
        <v>42.395437452000003</v>
      </c>
      <c r="CC36">
        <v>42.396103740000001</v>
      </c>
      <c r="CD36">
        <v>42.501656847</v>
      </c>
      <c r="CE36">
        <v>44.704946333999999</v>
      </c>
      <c r="CF36">
        <v>46.908235820999998</v>
      </c>
      <c r="CG36">
        <v>49.111525307999997</v>
      </c>
      <c r="CH36">
        <v>51.314814794999997</v>
      </c>
      <c r="CI36">
        <v>53.115249900000002</v>
      </c>
      <c r="CJ36">
        <v>53.908549049999998</v>
      </c>
      <c r="CK36">
        <v>54.701848200000001</v>
      </c>
      <c r="CL36">
        <v>55.495147350000003</v>
      </c>
      <c r="CM36">
        <v>56.288446499999999</v>
      </c>
      <c r="CN36">
        <v>57.871376249999997</v>
      </c>
      <c r="CO36">
        <v>60.172151999999997</v>
      </c>
      <c r="CP36">
        <v>62.472927749999997</v>
      </c>
      <c r="CQ36">
        <v>64.773703499999996</v>
      </c>
      <c r="CR36">
        <v>67.074479249999996</v>
      </c>
      <c r="CS36">
        <v>67.655914679999995</v>
      </c>
      <c r="CT36">
        <v>67.700056259999997</v>
      </c>
      <c r="CU36">
        <v>67.744197839999998</v>
      </c>
      <c r="CV36">
        <v>67.78833942</v>
      </c>
      <c r="CW36">
        <v>67.832481000000001</v>
      </c>
    </row>
    <row r="37" spans="1:103">
      <c r="A37" s="378" t="s">
        <v>15</v>
      </c>
      <c r="B37" s="530">
        <v>2.3972358104999998</v>
      </c>
      <c r="C37" s="530">
        <v>2.4052104449999998</v>
      </c>
      <c r="D37" s="530">
        <v>2.4131850794999998</v>
      </c>
      <c r="E37" s="530">
        <v>2.4211597139999999</v>
      </c>
      <c r="F37" s="530">
        <v>2.4291343484999999</v>
      </c>
      <c r="G37" s="530">
        <v>2.4371089829999999</v>
      </c>
      <c r="H37" s="530">
        <v>2.4450836174999999</v>
      </c>
      <c r="I37" s="530">
        <v>2.4530582519999999</v>
      </c>
      <c r="J37" s="530">
        <v>2.4610328865</v>
      </c>
      <c r="K37" s="530">
        <v>2.469007521</v>
      </c>
      <c r="L37" s="530">
        <v>2.4769821555</v>
      </c>
      <c r="M37" s="530">
        <v>2.48495679</v>
      </c>
      <c r="N37" s="530">
        <v>2.4929314245</v>
      </c>
      <c r="O37" s="530">
        <v>2.5009060590000001</v>
      </c>
      <c r="P37" s="530">
        <v>2.5088806935000001</v>
      </c>
      <c r="Q37" s="530">
        <v>2.5168553280000001</v>
      </c>
      <c r="R37" s="530">
        <v>2.5248299625000001</v>
      </c>
      <c r="S37" s="530">
        <v>2.5328045970000002</v>
      </c>
      <c r="T37" s="530">
        <v>2.5407792315000002</v>
      </c>
      <c r="U37" s="530">
        <v>2.5487538660000002</v>
      </c>
      <c r="V37" s="530">
        <v>2.5567285004999998</v>
      </c>
      <c r="W37" s="530">
        <v>2.5647031349999998</v>
      </c>
      <c r="X37" s="530">
        <v>2.5726777694999998</v>
      </c>
      <c r="Y37" s="530">
        <v>2.5806524039999998</v>
      </c>
      <c r="Z37" s="530">
        <v>2.5886270384999999</v>
      </c>
      <c r="AA37" s="530">
        <v>2.5966016729999999</v>
      </c>
      <c r="AB37" s="530">
        <v>2.6045763074999999</v>
      </c>
      <c r="AC37" s="530">
        <v>2.6125509419999999</v>
      </c>
      <c r="AD37" s="530">
        <v>2.6205255765</v>
      </c>
      <c r="AE37" s="530">
        <v>2.628500211</v>
      </c>
      <c r="AF37" s="530">
        <v>2.6364748455</v>
      </c>
      <c r="AG37" s="530">
        <v>2.64444948</v>
      </c>
      <c r="AH37" s="530">
        <v>2.6524241145</v>
      </c>
      <c r="AI37" s="530">
        <v>2.6628468814800001</v>
      </c>
      <c r="AJ37" s="530">
        <v>2.6744937147000001</v>
      </c>
      <c r="AK37" s="530">
        <v>2.68614054792</v>
      </c>
      <c r="AL37" s="530">
        <v>2.6977873811399999</v>
      </c>
      <c r="AM37" s="530">
        <v>2.7094342143599999</v>
      </c>
      <c r="AN37" s="530">
        <v>2.7210810475799998</v>
      </c>
      <c r="AO37" s="530">
        <v>2.7327278808000002</v>
      </c>
      <c r="AP37" s="530">
        <v>2.7443747140200001</v>
      </c>
      <c r="AQ37" s="530">
        <v>2.75602154724</v>
      </c>
      <c r="AR37" s="530">
        <v>2.76766838046</v>
      </c>
      <c r="AS37" s="530">
        <v>2.7793152136799999</v>
      </c>
      <c r="AT37" s="530">
        <v>2.7909620468999998</v>
      </c>
      <c r="AU37" s="530">
        <v>2.8026088801200002</v>
      </c>
      <c r="AV37" s="530">
        <v>2.8142557133400001</v>
      </c>
      <c r="AW37" s="530">
        <v>2.8259025465600001</v>
      </c>
      <c r="AX37" s="530">
        <v>2.83754937978</v>
      </c>
      <c r="AY37" s="530">
        <v>2.8491962129999999</v>
      </c>
      <c r="AZ37" s="530">
        <v>2.8608430462199999</v>
      </c>
      <c r="BA37" s="530">
        <v>2.8724898794399998</v>
      </c>
      <c r="BB37" s="530">
        <v>2.8841367126600002</v>
      </c>
      <c r="BC37" s="530">
        <v>2.8957835458800001</v>
      </c>
      <c r="BD37" s="530">
        <v>2.9074303791</v>
      </c>
      <c r="BE37" s="530">
        <v>2.9190772123199999</v>
      </c>
      <c r="BF37" s="530">
        <v>2.9307240455399999</v>
      </c>
      <c r="BG37" s="530">
        <v>2.9423708787599998</v>
      </c>
      <c r="BH37" s="530">
        <v>2.9540177119800002</v>
      </c>
      <c r="BI37" s="530">
        <v>2.9656645452000001</v>
      </c>
      <c r="BJ37" s="530">
        <v>2.97731137842</v>
      </c>
      <c r="BK37" s="530">
        <v>2.98895821164</v>
      </c>
      <c r="BL37" s="530">
        <v>3.0006050448599999</v>
      </c>
      <c r="BM37" s="530">
        <v>3.0122518780799998</v>
      </c>
      <c r="BN37" s="530">
        <v>3.0238987113000002</v>
      </c>
      <c r="BO37" s="530">
        <v>3.0355455445200001</v>
      </c>
      <c r="BP37" s="530">
        <v>3.0469520777999999</v>
      </c>
      <c r="BQ37" s="530">
        <v>3.0578780112000001</v>
      </c>
      <c r="BR37" s="530">
        <v>3.0688039445999999</v>
      </c>
      <c r="BS37" s="530">
        <v>3.0797298780000002</v>
      </c>
      <c r="BT37" s="530">
        <v>3.0906558114</v>
      </c>
      <c r="BU37" s="530">
        <v>3.1015817447999998</v>
      </c>
      <c r="BV37" s="530">
        <v>3.1125076782000001</v>
      </c>
      <c r="BW37" s="530">
        <v>3.1234336115999999</v>
      </c>
      <c r="BX37" s="530">
        <v>3.1343595450000001</v>
      </c>
      <c r="BY37" s="530">
        <v>3.1452854783999999</v>
      </c>
      <c r="BZ37" s="530">
        <v>3.1562114118000002</v>
      </c>
      <c r="CA37" s="530">
        <v>3.1671373452</v>
      </c>
      <c r="CB37" s="530">
        <v>3.1780632785999998</v>
      </c>
      <c r="CC37" s="530">
        <v>3.1889892120000001</v>
      </c>
      <c r="CD37" s="530">
        <v>3.1999151453999999</v>
      </c>
      <c r="CE37" s="530">
        <v>3.2108410788000001</v>
      </c>
      <c r="CF37" s="530">
        <v>3.2217670121999999</v>
      </c>
      <c r="CG37" s="530">
        <v>3.2326929456000002</v>
      </c>
      <c r="CH37" s="530">
        <v>3.243618879</v>
      </c>
      <c r="CI37" s="530">
        <v>3.2545448123999998</v>
      </c>
      <c r="CJ37" s="530">
        <v>3.2654707458000001</v>
      </c>
      <c r="CK37" s="530">
        <v>3.2763966791999999</v>
      </c>
      <c r="CL37" s="530">
        <v>3.2873226126000001</v>
      </c>
      <c r="CM37" s="530">
        <v>3.2982485459999999</v>
      </c>
      <c r="CN37" s="530">
        <v>3.3091744794000002</v>
      </c>
      <c r="CO37" s="530">
        <v>3.3201004128</v>
      </c>
      <c r="CP37" s="530">
        <v>3.3310263461999998</v>
      </c>
      <c r="CQ37" s="530">
        <v>3.3419522796000001</v>
      </c>
      <c r="CR37" s="530">
        <v>3.3528782129999999</v>
      </c>
      <c r="CS37" s="530">
        <v>3.3638041464000001</v>
      </c>
      <c r="CT37" s="530">
        <v>3.3747300797999999</v>
      </c>
      <c r="CU37" s="530">
        <v>3.3856560132000002</v>
      </c>
      <c r="CV37" s="530">
        <v>3.3965819466</v>
      </c>
      <c r="CW37" s="530">
        <v>3.4075078799999998</v>
      </c>
    </row>
    <row r="38" spans="1:103" ht="16" thickBot="1">
      <c r="A38" s="379" t="s">
        <v>16</v>
      </c>
      <c r="B38" s="533">
        <f>SUM(B34,B37)</f>
        <v>11.339734252657177</v>
      </c>
      <c r="C38" s="533">
        <f t="shared" ref="C38:BN38" si="8">SUM(C34,C37)</f>
        <v>12.457628183169829</v>
      </c>
      <c r="D38" s="533">
        <f t="shared" si="8"/>
        <v>13.502218774206609</v>
      </c>
      <c r="E38" s="533">
        <f t="shared" si="8"/>
        <v>14.484581893896248</v>
      </c>
      <c r="F38" s="533">
        <f t="shared" si="8"/>
        <v>15.157865927815859</v>
      </c>
      <c r="G38" s="533">
        <f t="shared" si="8"/>
        <v>15.412681558577761</v>
      </c>
      <c r="H38" s="533">
        <f t="shared" si="8"/>
        <v>15.669273326633997</v>
      </c>
      <c r="I38" s="533">
        <f t="shared" si="8"/>
        <v>15.9276282053874</v>
      </c>
      <c r="J38" s="533">
        <f t="shared" si="8"/>
        <v>16.187733295316896</v>
      </c>
      <c r="K38" s="533">
        <f t="shared" si="8"/>
        <v>16.375259735871364</v>
      </c>
      <c r="L38" s="533">
        <f t="shared" si="8"/>
        <v>16.381336313843381</v>
      </c>
      <c r="M38" s="533">
        <f t="shared" si="8"/>
        <v>16.387685765546088</v>
      </c>
      <c r="N38" s="533">
        <f t="shared" si="8"/>
        <v>16.394303123655536</v>
      </c>
      <c r="O38" s="533">
        <f t="shared" si="8"/>
        <v>16.40118354068581</v>
      </c>
      <c r="P38" s="533">
        <f t="shared" si="8"/>
        <v>16.420641598940627</v>
      </c>
      <c r="Q38" s="533">
        <f t="shared" si="8"/>
        <v>16.269241240099902</v>
      </c>
      <c r="R38" s="533">
        <f t="shared" si="8"/>
        <v>16.124366991527012</v>
      </c>
      <c r="S38" s="533">
        <f t="shared" si="8"/>
        <v>15.985652198162695</v>
      </c>
      <c r="T38" s="533">
        <f t="shared" si="8"/>
        <v>15.85275716629695</v>
      </c>
      <c r="U38" s="533">
        <f t="shared" si="8"/>
        <v>15.782494617573942</v>
      </c>
      <c r="V38" s="533">
        <f t="shared" si="8"/>
        <v>15.878598120764197</v>
      </c>
      <c r="W38" s="533">
        <f t="shared" si="8"/>
        <v>15.974668761153142</v>
      </c>
      <c r="X38" s="533">
        <f t="shared" si="8"/>
        <v>16.070707429612408</v>
      </c>
      <c r="Y38" s="533">
        <f t="shared" si="8"/>
        <v>16.147880926133929</v>
      </c>
      <c r="Z38" s="533">
        <f t="shared" si="8"/>
        <v>16.145337327565414</v>
      </c>
      <c r="AA38" s="533">
        <f t="shared" si="8"/>
        <v>15.967909845711148</v>
      </c>
      <c r="AB38" s="533">
        <f t="shared" si="8"/>
        <v>15.797152267484867</v>
      </c>
      <c r="AC38" s="533">
        <f t="shared" si="8"/>
        <v>15.632716544514238</v>
      </c>
      <c r="AD38" s="533">
        <f t="shared" si="8"/>
        <v>15.50732745412289</v>
      </c>
      <c r="AE38" s="533">
        <f t="shared" si="8"/>
        <v>15.429627646273863</v>
      </c>
      <c r="AF38" s="533">
        <f t="shared" si="8"/>
        <v>15.497517438718596</v>
      </c>
      <c r="AG38" s="533">
        <f t="shared" si="8"/>
        <v>15.565398871336315</v>
      </c>
      <c r="AH38" s="533">
        <f t="shared" si="8"/>
        <v>15.633272060494166</v>
      </c>
      <c r="AI38" s="533">
        <f t="shared" si="8"/>
        <v>15.683686795506047</v>
      </c>
      <c r="AJ38" s="533">
        <f t="shared" si="8"/>
        <v>15.725757919606929</v>
      </c>
      <c r="AK38" s="533">
        <f t="shared" si="8"/>
        <v>15.828588666644947</v>
      </c>
      <c r="AL38" s="533">
        <f t="shared" si="8"/>
        <v>15.931542346182127</v>
      </c>
      <c r="AM38" s="533">
        <f t="shared" si="8"/>
        <v>16.034614777694905</v>
      </c>
      <c r="AN38" s="533">
        <f t="shared" si="8"/>
        <v>16.173191926932876</v>
      </c>
      <c r="AO38" s="533">
        <f t="shared" si="8"/>
        <v>16.31550762482189</v>
      </c>
      <c r="AP38" s="533">
        <f t="shared" si="8"/>
        <v>16.271128613541173</v>
      </c>
      <c r="AQ38" s="533">
        <f t="shared" si="8"/>
        <v>16.232220800850637</v>
      </c>
      <c r="AR38" s="533">
        <f t="shared" si="8"/>
        <v>16.19375460084045</v>
      </c>
      <c r="AS38" s="533">
        <f t="shared" si="8"/>
        <v>16.13146779719888</v>
      </c>
      <c r="AT38" s="533">
        <f t="shared" si="8"/>
        <v>16.07247993465575</v>
      </c>
      <c r="AU38" s="533">
        <f t="shared" si="8"/>
        <v>16.187405838232365</v>
      </c>
      <c r="AV38" s="533">
        <f t="shared" si="8"/>
        <v>16.302417942548491</v>
      </c>
      <c r="AW38" s="533">
        <f t="shared" si="8"/>
        <v>16.399885167880964</v>
      </c>
      <c r="AX38" s="533">
        <f t="shared" si="8"/>
        <v>16.468688764732299</v>
      </c>
      <c r="AY38" s="533">
        <f t="shared" si="8"/>
        <v>16.537434406924127</v>
      </c>
      <c r="AZ38" s="533">
        <f t="shared" si="8"/>
        <v>16.503154431080198</v>
      </c>
      <c r="BA38" s="533">
        <f t="shared" si="8"/>
        <v>16.470867783842465</v>
      </c>
      <c r="BB38" s="533">
        <f t="shared" si="8"/>
        <v>16.468632263006576</v>
      </c>
      <c r="BC38" s="533">
        <f t="shared" si="8"/>
        <v>16.484540597147159</v>
      </c>
      <c r="BD38" s="533">
        <f t="shared" si="8"/>
        <v>16.501013240032332</v>
      </c>
      <c r="BE38" s="533">
        <f t="shared" si="8"/>
        <v>16.550575119198751</v>
      </c>
      <c r="BF38" s="533">
        <f t="shared" si="8"/>
        <v>16.600141223378927</v>
      </c>
      <c r="BG38" s="533">
        <f t="shared" si="8"/>
        <v>16.632046980744949</v>
      </c>
      <c r="BH38" s="533">
        <f t="shared" si="8"/>
        <v>16.661163652412633</v>
      </c>
      <c r="BI38" s="533">
        <f t="shared" si="8"/>
        <v>16.690443917760163</v>
      </c>
      <c r="BJ38" s="533">
        <f t="shared" si="8"/>
        <v>16.698498714288746</v>
      </c>
      <c r="BK38" s="533">
        <f t="shared" si="8"/>
        <v>16.712091578602379</v>
      </c>
      <c r="BL38" s="533">
        <f t="shared" si="8"/>
        <v>16.774443613998628</v>
      </c>
      <c r="BM38" s="533">
        <f t="shared" si="8"/>
        <v>16.836749253490069</v>
      </c>
      <c r="BN38" s="533">
        <f t="shared" si="8"/>
        <v>16.89900924345962</v>
      </c>
      <c r="BO38" s="533">
        <f t="shared" ref="BO38:CW38" si="9">SUM(BO34,BO37)</f>
        <v>17.11393082013716</v>
      </c>
      <c r="BP38" s="533">
        <f t="shared" si="9"/>
        <v>17.350992767812773</v>
      </c>
      <c r="BQ38" s="533">
        <f t="shared" si="9"/>
        <v>17.632791508326068</v>
      </c>
      <c r="BR38" s="533">
        <f t="shared" si="9"/>
        <v>17.915519046363578</v>
      </c>
      <c r="BS38" s="533">
        <f t="shared" si="9"/>
        <v>18.199155488236855</v>
      </c>
      <c r="BT38" s="533">
        <f t="shared" si="9"/>
        <v>18.483232958369683</v>
      </c>
      <c r="BU38" s="533">
        <f t="shared" si="9"/>
        <v>18.64502160758882</v>
      </c>
      <c r="BV38" s="533">
        <f t="shared" si="9"/>
        <v>18.715237958762465</v>
      </c>
      <c r="BW38" s="533">
        <f t="shared" si="9"/>
        <v>18.786480315294032</v>
      </c>
      <c r="BX38" s="533">
        <f t="shared" si="9"/>
        <v>18.858702570943827</v>
      </c>
      <c r="BY38" s="533">
        <f t="shared" si="9"/>
        <v>18.835610848268225</v>
      </c>
      <c r="BZ38" s="533">
        <f t="shared" si="9"/>
        <v>18.657557983058943</v>
      </c>
      <c r="CA38" s="533">
        <f t="shared" si="9"/>
        <v>18.451048641108656</v>
      </c>
      <c r="CB38" s="533">
        <f t="shared" si="9"/>
        <v>18.25326267629363</v>
      </c>
      <c r="CC38" s="533">
        <f t="shared" si="9"/>
        <v>18.063693729978667</v>
      </c>
      <c r="CD38" s="533">
        <f t="shared" si="9"/>
        <v>17.808532774394639</v>
      </c>
      <c r="CE38" s="533">
        <f t="shared" si="9"/>
        <v>18.183931833032204</v>
      </c>
      <c r="CF38" s="533">
        <f t="shared" si="9"/>
        <v>18.557660318827541</v>
      </c>
      <c r="CG38" s="533">
        <f t="shared" si="9"/>
        <v>18.929826261904196</v>
      </c>
      <c r="CH38" s="533">
        <f t="shared" si="9"/>
        <v>19.300528574353841</v>
      </c>
      <c r="CI38" s="533">
        <f t="shared" si="9"/>
        <v>19.39261662206556</v>
      </c>
      <c r="CJ38" s="533">
        <f t="shared" si="9"/>
        <v>19.371226771726597</v>
      </c>
      <c r="CK38" s="533">
        <f t="shared" si="9"/>
        <v>19.359500676040852</v>
      </c>
      <c r="CL38" s="533">
        <f t="shared" si="9"/>
        <v>19.356461738530996</v>
      </c>
      <c r="CM38" s="533">
        <f t="shared" si="9"/>
        <v>19.361260664524444</v>
      </c>
      <c r="CN38" s="533">
        <f t="shared" si="9"/>
        <v>19.765889163907531</v>
      </c>
      <c r="CO38" s="533">
        <f t="shared" si="9"/>
        <v>20.170003059779198</v>
      </c>
      <c r="CP38" s="533">
        <f t="shared" si="9"/>
        <v>20.581202095680155</v>
      </c>
      <c r="CQ38" s="533">
        <f t="shared" si="9"/>
        <v>20.998474049645822</v>
      </c>
      <c r="CR38" s="533">
        <f t="shared" si="9"/>
        <v>21.420990750327192</v>
      </c>
      <c r="CS38" s="533">
        <f t="shared" si="9"/>
        <v>23.174175858778018</v>
      </c>
      <c r="CT38" s="533">
        <f t="shared" si="9"/>
        <v>24.69157823951728</v>
      </c>
      <c r="CU38" s="533">
        <f t="shared" si="9"/>
        <v>26.138399812278841</v>
      </c>
      <c r="CV38" s="533">
        <f t="shared" si="9"/>
        <v>27.52073858502564</v>
      </c>
      <c r="CW38" s="533">
        <f t="shared" si="9"/>
        <v>28.844009759488721</v>
      </c>
    </row>
    <row r="39" spans="1:103" ht="16" thickBot="1">
      <c r="A39" s="379" t="s">
        <v>17</v>
      </c>
      <c r="B39" s="533">
        <f t="shared" ref="B39:AG39" si="10">SUM(B34:B37)</f>
        <v>39.169786846657175</v>
      </c>
      <c r="C39" s="533">
        <f t="shared" si="10"/>
        <v>45.474649571169827</v>
      </c>
      <c r="D39" s="533">
        <f t="shared" si="10"/>
        <v>51.706208956206609</v>
      </c>
      <c r="E39" s="533">
        <f t="shared" si="10"/>
        <v>57.875540869896248</v>
      </c>
      <c r="F39" s="533">
        <f t="shared" si="10"/>
        <v>62.638808012815858</v>
      </c>
      <c r="G39" s="533">
        <f t="shared" si="10"/>
        <v>63.473252560577762</v>
      </c>
      <c r="H39" s="533">
        <f t="shared" si="10"/>
        <v>64.309473245633995</v>
      </c>
      <c r="I39" s="533">
        <f t="shared" si="10"/>
        <v>65.147457041387398</v>
      </c>
      <c r="J39" s="533">
        <f t="shared" si="10"/>
        <v>65.987191048316902</v>
      </c>
      <c r="K39" s="533">
        <f t="shared" si="10"/>
        <v>66.553071905871363</v>
      </c>
      <c r="L39" s="533">
        <f t="shared" si="10"/>
        <v>66.716100950843369</v>
      </c>
      <c r="M39" s="533">
        <f t="shared" si="10"/>
        <v>66.879402869546084</v>
      </c>
      <c r="N39" s="533">
        <f t="shared" si="10"/>
        <v>67.042972694655532</v>
      </c>
      <c r="O39" s="533">
        <f t="shared" si="10"/>
        <v>67.206805578685803</v>
      </c>
      <c r="P39" s="533">
        <f t="shared" si="10"/>
        <v>67.41438886394063</v>
      </c>
      <c r="Q39" s="533">
        <f t="shared" si="10"/>
        <v>67.463582836099917</v>
      </c>
      <c r="R39" s="533">
        <f t="shared" si="10"/>
        <v>67.519302918527018</v>
      </c>
      <c r="S39" s="533">
        <f t="shared" si="10"/>
        <v>67.581182456162679</v>
      </c>
      <c r="T39" s="533">
        <f t="shared" si="10"/>
        <v>67.648881755296955</v>
      </c>
      <c r="U39" s="533">
        <f t="shared" si="10"/>
        <v>67.905570297573945</v>
      </c>
      <c r="V39" s="533">
        <f t="shared" si="10"/>
        <v>68.334942729764194</v>
      </c>
      <c r="W39" s="533">
        <f t="shared" si="10"/>
        <v>68.764282299153138</v>
      </c>
      <c r="X39" s="533">
        <f t="shared" si="10"/>
        <v>69.193589896612409</v>
      </c>
      <c r="Y39" s="533">
        <f t="shared" si="10"/>
        <v>69.552886786133939</v>
      </c>
      <c r="Z39" s="533">
        <f t="shared" si="10"/>
        <v>69.615098052565401</v>
      </c>
      <c r="AA39" s="533">
        <f t="shared" si="10"/>
        <v>69.502425435711146</v>
      </c>
      <c r="AB39" s="533">
        <f t="shared" si="10"/>
        <v>69.396422722484857</v>
      </c>
      <c r="AC39" s="533">
        <f t="shared" si="10"/>
        <v>69.296741864514232</v>
      </c>
      <c r="AD39" s="533">
        <f t="shared" si="10"/>
        <v>69.304907824122893</v>
      </c>
      <c r="AE39" s="533">
        <f t="shared" si="10"/>
        <v>69.452496646273872</v>
      </c>
      <c r="AF39" s="533">
        <f t="shared" si="10"/>
        <v>69.745675068718597</v>
      </c>
      <c r="AG39" s="533">
        <f t="shared" si="10"/>
        <v>70.038845131336316</v>
      </c>
      <c r="AH39" s="533">
        <f t="shared" ref="AH39:BM39" si="11">SUM(AH34:AH37)</f>
        <v>70.332006950494161</v>
      </c>
      <c r="AI39" s="533">
        <f t="shared" si="11"/>
        <v>70.779085141506044</v>
      </c>
      <c r="AJ39" s="533">
        <f t="shared" si="11"/>
        <v>71.303507134606932</v>
      </c>
      <c r="AK39" s="533">
        <f t="shared" si="11"/>
        <v>71.88868875064496</v>
      </c>
      <c r="AL39" s="533">
        <f t="shared" si="11"/>
        <v>72.473993299182141</v>
      </c>
      <c r="AM39" s="533">
        <f t="shared" si="11"/>
        <v>73.059416599694899</v>
      </c>
      <c r="AN39" s="533">
        <f t="shared" si="11"/>
        <v>73.905087922932879</v>
      </c>
      <c r="AO39" s="533">
        <f t="shared" si="11"/>
        <v>74.778154984821882</v>
      </c>
      <c r="AP39" s="533">
        <f t="shared" si="11"/>
        <v>75.46452733754117</v>
      </c>
      <c r="AQ39" s="533">
        <f t="shared" si="11"/>
        <v>76.156370888850631</v>
      </c>
      <c r="AR39" s="533">
        <f t="shared" si="11"/>
        <v>76.773865224840449</v>
      </c>
      <c r="AS39" s="533">
        <f t="shared" si="11"/>
        <v>76.918793989198875</v>
      </c>
      <c r="AT39" s="533">
        <f t="shared" si="11"/>
        <v>77.06702169465575</v>
      </c>
      <c r="AU39" s="533">
        <f t="shared" si="11"/>
        <v>77.389163166232379</v>
      </c>
      <c r="AV39" s="533">
        <f t="shared" si="11"/>
        <v>77.711390838548496</v>
      </c>
      <c r="AW39" s="533">
        <f t="shared" si="11"/>
        <v>78.016073631880971</v>
      </c>
      <c r="AX39" s="533">
        <f t="shared" si="11"/>
        <v>78.292092796732305</v>
      </c>
      <c r="AY39" s="533">
        <f t="shared" si="11"/>
        <v>78.568054006924115</v>
      </c>
      <c r="AZ39" s="533">
        <f t="shared" si="11"/>
        <v>78.740989599080194</v>
      </c>
      <c r="BA39" s="533">
        <f t="shared" si="11"/>
        <v>78.915918519842464</v>
      </c>
      <c r="BB39" s="533">
        <f t="shared" si="11"/>
        <v>79.116773927006562</v>
      </c>
      <c r="BC39" s="533">
        <f t="shared" si="11"/>
        <v>79.33323494914714</v>
      </c>
      <c r="BD39" s="533">
        <f t="shared" si="11"/>
        <v>79.550260280032333</v>
      </c>
      <c r="BE39" s="533">
        <f t="shared" si="11"/>
        <v>79.800374847198754</v>
      </c>
      <c r="BF39" s="533">
        <f t="shared" si="11"/>
        <v>80.050493639378928</v>
      </c>
      <c r="BG39" s="533">
        <f t="shared" si="11"/>
        <v>80.361157638744956</v>
      </c>
      <c r="BH39" s="533">
        <f t="shared" si="11"/>
        <v>80.682066811412639</v>
      </c>
      <c r="BI39" s="533">
        <f t="shared" si="11"/>
        <v>81.003139577760166</v>
      </c>
      <c r="BJ39" s="533">
        <f t="shared" si="11"/>
        <v>81.302986875288738</v>
      </c>
      <c r="BK39" s="533">
        <f t="shared" si="11"/>
        <v>81.619243046602364</v>
      </c>
      <c r="BL39" s="533">
        <f t="shared" si="11"/>
        <v>82.087531045998631</v>
      </c>
      <c r="BM39" s="533">
        <f t="shared" si="11"/>
        <v>82.555772649490066</v>
      </c>
      <c r="BN39" s="533">
        <f t="shared" ref="BN39:CW39" si="12">SUM(BN34:BN37)</f>
        <v>83.023968603459622</v>
      </c>
      <c r="BO39" s="533">
        <f t="shared" si="12"/>
        <v>83.64482614413717</v>
      </c>
      <c r="BP39" s="533">
        <f t="shared" si="12"/>
        <v>84.438488429812764</v>
      </c>
      <c r="BQ39" s="533">
        <f t="shared" si="12"/>
        <v>85.578216256326058</v>
      </c>
      <c r="BR39" s="533">
        <f t="shared" si="12"/>
        <v>86.718872880363591</v>
      </c>
      <c r="BS39" s="533">
        <f t="shared" si="12"/>
        <v>87.86043840823686</v>
      </c>
      <c r="BT39" s="533">
        <f t="shared" si="12"/>
        <v>89.002444964369673</v>
      </c>
      <c r="BU39" s="533">
        <f t="shared" si="12"/>
        <v>89.900017831588826</v>
      </c>
      <c r="BV39" s="533">
        <f t="shared" si="12"/>
        <v>90.614409749762459</v>
      </c>
      <c r="BW39" s="533">
        <f t="shared" si="12"/>
        <v>91.329827673294034</v>
      </c>
      <c r="BX39" s="533">
        <f t="shared" si="12"/>
        <v>92.046225495943816</v>
      </c>
      <c r="BY39" s="533">
        <f t="shared" si="12"/>
        <v>92.667309340268233</v>
      </c>
      <c r="BZ39" s="533">
        <f t="shared" si="12"/>
        <v>92.659590226058938</v>
      </c>
      <c r="CA39" s="533">
        <f t="shared" si="12"/>
        <v>92.511922443108659</v>
      </c>
      <c r="CB39" s="533">
        <f t="shared" si="12"/>
        <v>92.372978037293649</v>
      </c>
      <c r="CC39" s="533">
        <f t="shared" si="12"/>
        <v>92.242250649978672</v>
      </c>
      <c r="CD39" s="533">
        <f t="shared" si="12"/>
        <v>92.160455452394629</v>
      </c>
      <c r="CE39" s="533">
        <f t="shared" si="12"/>
        <v>94.999704249032206</v>
      </c>
      <c r="CF39" s="533">
        <f t="shared" si="12"/>
        <v>97.837282472827539</v>
      </c>
      <c r="CG39" s="533">
        <f t="shared" si="12"/>
        <v>100.6732981539042</v>
      </c>
      <c r="CH39" s="533">
        <f t="shared" si="12"/>
        <v>103.50785020435384</v>
      </c>
      <c r="CI39" s="533">
        <f t="shared" si="12"/>
        <v>106.01023509206557</v>
      </c>
      <c r="CJ39" s="533">
        <f t="shared" si="12"/>
        <v>108.26525983672659</v>
      </c>
      <c r="CK39" s="533">
        <f t="shared" si="12"/>
        <v>110.52994833604086</v>
      </c>
      <c r="CL39" s="533">
        <f t="shared" si="12"/>
        <v>112.803323993531</v>
      </c>
      <c r="CM39" s="533">
        <f t="shared" si="12"/>
        <v>115.08453751452444</v>
      </c>
      <c r="CN39" s="533">
        <f t="shared" si="12"/>
        <v>118.61055078990752</v>
      </c>
      <c r="CO39" s="533">
        <f t="shared" si="12"/>
        <v>122.9042041717792</v>
      </c>
      <c r="CP39" s="533">
        <f t="shared" si="12"/>
        <v>127.20494269368017</v>
      </c>
      <c r="CQ39" s="533">
        <f t="shared" si="12"/>
        <v>131.51175413364584</v>
      </c>
      <c r="CR39" s="533">
        <f t="shared" si="12"/>
        <v>135.8238103203272</v>
      </c>
      <c r="CS39" s="533">
        <f t="shared" si="12"/>
        <v>138.93134080277804</v>
      </c>
      <c r="CT39" s="533">
        <f t="shared" si="12"/>
        <v>141.01084039751728</v>
      </c>
      <c r="CU39" s="533">
        <f t="shared" si="12"/>
        <v>143.01975918427883</v>
      </c>
      <c r="CV39" s="533">
        <f t="shared" si="12"/>
        <v>144.96419517102564</v>
      </c>
      <c r="CW39" s="533">
        <f t="shared" si="12"/>
        <v>146.8495635594887</v>
      </c>
    </row>
    <row r="40" spans="1:103">
      <c r="C40" s="214"/>
      <c r="D40" s="258"/>
      <c r="E40" s="258"/>
      <c r="F40" s="258"/>
      <c r="G40" s="258"/>
      <c r="H40" s="258"/>
      <c r="I40" s="258"/>
      <c r="J40" s="258"/>
      <c r="K40" s="258"/>
      <c r="L40" s="258"/>
      <c r="M40" s="258"/>
      <c r="N40" s="258"/>
      <c r="O40" s="258"/>
      <c r="P40" s="258"/>
      <c r="Q40" s="258"/>
      <c r="R40" s="258"/>
      <c r="S40" s="258"/>
      <c r="T40" s="258"/>
      <c r="U40" s="258"/>
      <c r="V40" s="258"/>
      <c r="W40" s="258"/>
      <c r="X40" s="258"/>
      <c r="Y40" s="258"/>
      <c r="Z40" s="258"/>
      <c r="AA40" s="258"/>
      <c r="AB40" s="258"/>
      <c r="AC40" s="258"/>
      <c r="AD40" s="258"/>
      <c r="AE40" s="258"/>
      <c r="AF40" s="258"/>
      <c r="AG40" s="258"/>
      <c r="AH40" s="258"/>
      <c r="AI40" s="258"/>
      <c r="AJ40" s="258"/>
      <c r="AK40" s="258"/>
      <c r="AL40" s="258"/>
      <c r="AM40" s="258"/>
      <c r="AN40" s="258"/>
      <c r="AO40" s="258"/>
      <c r="AP40" s="258"/>
      <c r="AQ40" s="258"/>
      <c r="AR40" s="258"/>
      <c r="AS40" s="258"/>
      <c r="AT40" s="258"/>
      <c r="AU40" s="258"/>
      <c r="AV40" s="258"/>
      <c r="AW40" s="258"/>
      <c r="AX40" s="258"/>
      <c r="AY40" s="258"/>
      <c r="AZ40" s="258"/>
      <c r="BA40" s="258"/>
      <c r="BB40" s="258"/>
      <c r="BC40" s="258"/>
      <c r="BD40" s="258"/>
      <c r="BE40" s="258"/>
      <c r="BF40" s="258"/>
      <c r="BG40" s="258"/>
      <c r="BH40" s="258"/>
      <c r="BI40" s="258"/>
      <c r="BJ40" s="258"/>
      <c r="BK40" s="258"/>
      <c r="BL40" s="258"/>
      <c r="BM40" s="258"/>
      <c r="BN40" s="258"/>
      <c r="BO40" s="258"/>
      <c r="BP40" s="258"/>
      <c r="BQ40" s="258"/>
      <c r="BR40" s="258"/>
      <c r="BS40" s="258"/>
      <c r="BT40" s="258"/>
      <c r="BU40" s="258"/>
      <c r="BV40" s="258"/>
      <c r="BW40" s="258"/>
      <c r="BX40" s="258"/>
      <c r="BY40" s="258"/>
      <c r="BZ40" s="258"/>
      <c r="CA40" s="258"/>
      <c r="CB40" s="258"/>
      <c r="CC40" s="258"/>
      <c r="CD40" s="258"/>
      <c r="CE40" s="258"/>
      <c r="CF40" s="258"/>
      <c r="CG40" s="258"/>
      <c r="CH40" s="258"/>
      <c r="CI40" s="258"/>
      <c r="CJ40" s="258"/>
      <c r="CK40" s="258"/>
      <c r="CL40" s="258"/>
      <c r="CM40" s="258"/>
      <c r="CN40" s="258"/>
      <c r="CO40" s="258"/>
      <c r="CP40" s="258"/>
      <c r="CQ40" s="258"/>
      <c r="CR40" s="258"/>
      <c r="CS40" s="258"/>
      <c r="CT40" s="258"/>
      <c r="CU40" s="258"/>
      <c r="CV40" s="258"/>
      <c r="CW40" s="258"/>
      <c r="CX40" s="258"/>
      <c r="CY40" s="258"/>
    </row>
    <row r="41" spans="1:103">
      <c r="C41" s="240"/>
      <c r="D41" s="258"/>
      <c r="E41" s="258"/>
      <c r="F41" s="258"/>
      <c r="G41" s="258"/>
      <c r="H41" s="258"/>
      <c r="I41" s="258"/>
      <c r="J41" s="258"/>
      <c r="K41" s="258"/>
      <c r="L41" s="258"/>
      <c r="M41" s="258"/>
      <c r="N41" s="258"/>
      <c r="O41" s="258"/>
      <c r="P41" s="258"/>
      <c r="Q41" s="258"/>
      <c r="R41" s="258"/>
      <c r="S41" s="258"/>
      <c r="T41" s="258"/>
      <c r="U41" s="258"/>
      <c r="V41" s="258"/>
      <c r="W41" s="258"/>
      <c r="X41" s="258"/>
      <c r="Y41" s="258"/>
      <c r="Z41" s="258"/>
      <c r="AA41" s="258"/>
      <c r="AB41" s="258"/>
      <c r="AC41" s="258"/>
      <c r="AD41" s="258"/>
      <c r="AE41" s="258"/>
      <c r="AF41" s="258"/>
      <c r="AG41" s="258"/>
      <c r="AH41" s="258"/>
      <c r="AI41" s="258"/>
      <c r="AJ41" s="258"/>
      <c r="AK41" s="258"/>
      <c r="AL41" s="258"/>
      <c r="AM41" s="258"/>
      <c r="AN41" s="258"/>
      <c r="AO41" s="258"/>
      <c r="AP41" s="258"/>
      <c r="AQ41" s="258"/>
      <c r="AR41" s="258"/>
      <c r="AS41" s="258"/>
      <c r="AT41" s="258"/>
      <c r="AU41" s="258"/>
      <c r="AV41" s="258"/>
      <c r="AW41" s="258"/>
      <c r="AX41" s="258"/>
      <c r="AY41" s="258"/>
      <c r="AZ41" s="258"/>
      <c r="BA41" s="258"/>
      <c r="BB41" s="258"/>
      <c r="BC41" s="258"/>
      <c r="BD41" s="258"/>
      <c r="BE41" s="258"/>
      <c r="BF41" s="258"/>
      <c r="BG41" s="258"/>
      <c r="BH41" s="258"/>
      <c r="BI41" s="258"/>
      <c r="BJ41" s="258"/>
      <c r="BK41" s="258"/>
      <c r="BL41" s="258"/>
      <c r="BM41" s="258"/>
      <c r="BN41" s="258"/>
      <c r="BO41" s="258"/>
      <c r="BP41" s="258"/>
      <c r="BQ41" s="258"/>
      <c r="BR41" s="258"/>
      <c r="BS41" s="258"/>
      <c r="BT41" s="258"/>
      <c r="BU41" s="258"/>
      <c r="BV41" s="258"/>
      <c r="BW41" s="258"/>
      <c r="BX41" s="258"/>
      <c r="BY41" s="258"/>
      <c r="BZ41" s="258"/>
      <c r="CA41" s="258"/>
      <c r="CB41" s="258"/>
      <c r="CC41" s="258"/>
      <c r="CD41" s="258"/>
      <c r="CE41" s="258"/>
      <c r="CF41" s="258"/>
      <c r="CG41" s="258"/>
      <c r="CH41" s="258"/>
      <c r="CI41" s="258"/>
      <c r="CJ41" s="258"/>
      <c r="CK41" s="258"/>
      <c r="CL41" s="258"/>
      <c r="CM41" s="258"/>
      <c r="CN41" s="258"/>
      <c r="CO41" s="258"/>
      <c r="CP41" s="258"/>
      <c r="CQ41" s="258"/>
      <c r="CR41" s="258"/>
      <c r="CS41" s="258"/>
      <c r="CT41" s="258"/>
      <c r="CU41" s="258"/>
      <c r="CV41" s="258"/>
      <c r="CW41" s="258"/>
      <c r="CX41" s="258"/>
      <c r="CY41" s="258"/>
    </row>
    <row r="42" spans="1:103">
      <c r="CY42" s="48"/>
    </row>
    <row r="43" spans="1:103">
      <c r="A43" t="s">
        <v>382</v>
      </c>
      <c r="B43" s="563">
        <v>0.3</v>
      </c>
      <c r="CY43" s="258"/>
    </row>
    <row r="44" spans="1:103">
      <c r="A44" t="s">
        <v>383</v>
      </c>
      <c r="B44" s="644">
        <f>1-B43</f>
        <v>0.7</v>
      </c>
      <c r="CY44" s="258"/>
    </row>
    <row r="45" spans="1:103">
      <c r="CY45" s="258"/>
    </row>
    <row r="46" spans="1:103">
      <c r="CY46" s="258"/>
    </row>
    <row r="47" spans="1:103">
      <c r="CY47" s="258"/>
    </row>
    <row r="48" spans="1:103">
      <c r="CY48" s="258"/>
    </row>
  </sheetData>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77089-9FD9-1D46-BF16-C49B166519A1}">
  <dimension ref="A1:BZ750"/>
  <sheetViews>
    <sheetView zoomScale="115" zoomScaleNormal="115" workbookViewId="0">
      <selection activeCell="A16" sqref="A16"/>
    </sheetView>
  </sheetViews>
  <sheetFormatPr defaultColWidth="8.58203125" defaultRowHeight="15" customHeight="1"/>
  <cols>
    <col min="1" max="1" width="10.58203125" style="49" bestFit="1" customWidth="1"/>
    <col min="2" max="2" width="15.08203125" style="40" customWidth="1"/>
    <col min="3" max="3" width="11.08203125" style="1" bestFit="1" customWidth="1"/>
    <col min="4" max="4" width="10.58203125" style="1" bestFit="1" customWidth="1"/>
    <col min="5" max="5" width="13.58203125" style="1" customWidth="1"/>
    <col min="6" max="6" width="12.08203125" style="40" bestFit="1" customWidth="1"/>
    <col min="7" max="8" width="12.08203125" style="40" customWidth="1"/>
    <col min="9" max="10" width="8.58203125" style="1"/>
    <col min="23" max="16384" width="8.58203125" style="1"/>
  </cols>
  <sheetData>
    <row r="1" spans="1:78" ht="16.399999999999999" customHeight="1">
      <c r="A1" s="982" t="s">
        <v>384</v>
      </c>
      <c r="B1" s="982"/>
      <c r="C1" s="982"/>
      <c r="D1" s="981" t="s">
        <v>385</v>
      </c>
      <c r="E1" s="981"/>
      <c r="F1" s="981"/>
      <c r="G1" s="710"/>
      <c r="H1" s="980" t="s">
        <v>386</v>
      </c>
      <c r="I1" s="980"/>
    </row>
    <row r="2" spans="1:78" ht="16.399999999999999" customHeight="1">
      <c r="A2" s="937" t="s">
        <v>387</v>
      </c>
      <c r="B2" s="985"/>
      <c r="C2" s="938"/>
      <c r="D2" s="937" t="s">
        <v>387</v>
      </c>
      <c r="E2" s="985"/>
      <c r="F2" s="938"/>
      <c r="G2" s="709"/>
      <c r="H2" s="709" t="s">
        <v>388</v>
      </c>
      <c r="I2" s="36" t="s">
        <v>287</v>
      </c>
      <c r="J2" s="36"/>
    </row>
    <row r="3" spans="1:78" ht="16.399999999999999" customHeight="1">
      <c r="A3" s="183" t="s">
        <v>389</v>
      </c>
      <c r="B3" s="983" t="s">
        <v>390</v>
      </c>
      <c r="C3" s="984"/>
      <c r="D3" s="184" t="s">
        <v>389</v>
      </c>
      <c r="E3" s="983" t="s">
        <v>391</v>
      </c>
      <c r="F3" s="984"/>
      <c r="G3" s="322"/>
      <c r="H3" s="322"/>
    </row>
    <row r="4" spans="1:78" s="168" customFormat="1" ht="46.5">
      <c r="A4" s="185" t="s">
        <v>392</v>
      </c>
      <c r="B4" s="186" t="s">
        <v>393</v>
      </c>
      <c r="C4" s="187" t="s">
        <v>394</v>
      </c>
      <c r="D4" s="185" t="s">
        <v>392</v>
      </c>
      <c r="E4" s="212" t="s">
        <v>393</v>
      </c>
      <c r="F4" s="186" t="s">
        <v>394</v>
      </c>
      <c r="G4" s="323"/>
      <c r="H4" s="323"/>
    </row>
    <row r="5" spans="1:78" ht="15.5">
      <c r="A5" s="200">
        <v>4600</v>
      </c>
      <c r="B5" s="201">
        <v>10.3</v>
      </c>
      <c r="C5" s="202">
        <v>10</v>
      </c>
      <c r="D5" s="188">
        <v>5236</v>
      </c>
      <c r="E5" s="189">
        <v>0</v>
      </c>
      <c r="F5" s="190">
        <v>0</v>
      </c>
      <c r="G5" s="198">
        <v>2011</v>
      </c>
      <c r="H5" s="198">
        <v>4655.8500000000004</v>
      </c>
      <c r="BZ5" s="220"/>
    </row>
    <row r="6" spans="1:78" ht="15.5">
      <c r="A6" s="191">
        <v>4600.1000000000004</v>
      </c>
      <c r="B6" s="203">
        <v>10.8</v>
      </c>
      <c r="C6" s="204">
        <v>11.1</v>
      </c>
      <c r="D6" s="192">
        <v>5237</v>
      </c>
      <c r="E6" s="189">
        <v>0</v>
      </c>
      <c r="F6" s="193">
        <v>0</v>
      </c>
      <c r="G6" s="198">
        <v>2012</v>
      </c>
      <c r="H6" s="198">
        <v>4642.37</v>
      </c>
      <c r="BZ6" s="220"/>
    </row>
    <row r="7" spans="1:78" ht="15.5">
      <c r="A7" s="191">
        <v>4600.2000000000007</v>
      </c>
      <c r="B7" s="203">
        <v>11.3</v>
      </c>
      <c r="C7" s="204">
        <v>12.2</v>
      </c>
      <c r="D7" s="192">
        <v>5238</v>
      </c>
      <c r="E7" s="189">
        <v>0</v>
      </c>
      <c r="F7" s="193">
        <v>0</v>
      </c>
      <c r="G7" s="198">
        <v>2013</v>
      </c>
      <c r="H7" s="198">
        <v>4669.25</v>
      </c>
      <c r="BZ7" s="220"/>
    </row>
    <row r="8" spans="1:78" ht="15.5">
      <c r="A8" s="191">
        <v>4600.3000000000011</v>
      </c>
      <c r="B8" s="203">
        <v>11.9</v>
      </c>
      <c r="C8" s="204">
        <v>13.3</v>
      </c>
      <c r="D8" s="192">
        <v>5239</v>
      </c>
      <c r="E8" s="189">
        <v>0</v>
      </c>
      <c r="F8" s="193">
        <v>0</v>
      </c>
      <c r="G8" s="198">
        <v>2014</v>
      </c>
      <c r="H8" s="198">
        <v>4644.75</v>
      </c>
      <c r="BZ8" s="220"/>
    </row>
    <row r="9" spans="1:78" ht="15.5">
      <c r="A9" s="191">
        <v>4600.4000000000015</v>
      </c>
      <c r="B9" s="203">
        <v>12.4</v>
      </c>
      <c r="C9" s="204">
        <v>14.5</v>
      </c>
      <c r="D9" s="192">
        <v>5240</v>
      </c>
      <c r="E9" s="189">
        <v>0</v>
      </c>
      <c r="F9" s="193">
        <v>1</v>
      </c>
      <c r="G9" s="198">
        <v>2015</v>
      </c>
      <c r="H9" s="198">
        <v>4645.29</v>
      </c>
      <c r="BZ9" s="220"/>
    </row>
    <row r="10" spans="1:78" ht="15.5">
      <c r="A10" s="191">
        <v>4600.5000000000018</v>
      </c>
      <c r="B10" s="203">
        <v>13</v>
      </c>
      <c r="C10" s="204">
        <v>15.8</v>
      </c>
      <c r="D10" s="192">
        <v>5241</v>
      </c>
      <c r="E10" s="189">
        <v>0</v>
      </c>
      <c r="F10" s="193">
        <v>2</v>
      </c>
      <c r="G10" s="198">
        <v>2016</v>
      </c>
      <c r="H10" s="198">
        <v>4642.5200000000004</v>
      </c>
      <c r="BZ10" s="220"/>
    </row>
    <row r="11" spans="1:78" ht="15.5">
      <c r="A11" s="191">
        <v>4600.6000000000022</v>
      </c>
      <c r="B11" s="203">
        <v>13.5</v>
      </c>
      <c r="C11" s="204">
        <v>17.100000000000001</v>
      </c>
      <c r="D11" s="192">
        <v>5242</v>
      </c>
      <c r="E11" s="189">
        <f>_xlfn.XLOOKUP(D11,El_Area_Calc!$A$2:$A$145,El_Area_Calc!$B$2:$B$145)</f>
        <v>9.1760065606006306E-3</v>
      </c>
      <c r="F11" s="193">
        <v>2</v>
      </c>
      <c r="G11" s="198">
        <v>2017</v>
      </c>
      <c r="H11" s="198">
        <v>4642.82</v>
      </c>
    </row>
    <row r="12" spans="1:78" ht="15.5">
      <c r="A12" s="191">
        <v>4600.7000000000025</v>
      </c>
      <c r="B12" s="203">
        <v>14</v>
      </c>
      <c r="C12" s="204">
        <v>18.5</v>
      </c>
      <c r="D12" s="192">
        <v>5243</v>
      </c>
      <c r="E12" s="189">
        <f>_xlfn.XLOOKUP(D12,El_Area_Calc!$A$2:$A$145,El_Area_Calc!$B$2:$B$145)</f>
        <v>1.99276550149731</v>
      </c>
      <c r="F12" s="193">
        <v>3</v>
      </c>
      <c r="G12" s="198">
        <v>2018</v>
      </c>
      <c r="H12" s="198">
        <v>4644.78</v>
      </c>
    </row>
    <row r="13" spans="1:78" ht="15.5">
      <c r="A13" s="191">
        <v>4600.8000000000029</v>
      </c>
      <c r="B13" s="203">
        <v>14.6</v>
      </c>
      <c r="C13" s="204">
        <v>19.899999999999999</v>
      </c>
      <c r="D13" s="192">
        <v>5244</v>
      </c>
      <c r="E13" s="189">
        <f>_xlfn.XLOOKUP(D13,El_Area_Calc!$A$2:$A$145,El_Area_Calc!$B$2:$B$145)</f>
        <v>3.9232025563002302</v>
      </c>
      <c r="F13" s="193">
        <v>4</v>
      </c>
      <c r="G13" s="198">
        <v>2019</v>
      </c>
      <c r="H13" s="198">
        <v>4659.8100000000004</v>
      </c>
      <c r="I13">
        <v>5352.4030000000002</v>
      </c>
    </row>
    <row r="14" spans="1:78" ht="15.5">
      <c r="A14" s="191">
        <v>4600.9000000000033</v>
      </c>
      <c r="B14" s="203">
        <v>15.1</v>
      </c>
      <c r="C14" s="204">
        <v>21.4</v>
      </c>
      <c r="D14" s="192">
        <v>5245</v>
      </c>
      <c r="E14" s="189">
        <f>_xlfn.XLOOKUP(D14,El_Area_Calc!$A$2:$A$145,El_Area_Calc!$B$2:$B$145)</f>
        <v>5.8014226171135697</v>
      </c>
      <c r="F14" s="193">
        <v>5</v>
      </c>
      <c r="G14" s="198">
        <v>2020</v>
      </c>
      <c r="H14" s="198">
        <v>4648.88</v>
      </c>
      <c r="I14">
        <v>5327.9219999999996</v>
      </c>
    </row>
    <row r="15" spans="1:78" ht="15.5">
      <c r="A15" s="191">
        <v>4601.0000000000036</v>
      </c>
      <c r="B15" s="203">
        <v>15.7</v>
      </c>
      <c r="C15" s="204">
        <v>23</v>
      </c>
      <c r="D15" s="192">
        <v>5246</v>
      </c>
      <c r="E15" s="189">
        <f>_xlfn.XLOOKUP(D15,El_Area_Calc!$A$2:$A$145,El_Area_Calc!$B$2:$B$145)</f>
        <v>7.6283611300815197</v>
      </c>
      <c r="F15" s="193">
        <v>11</v>
      </c>
      <c r="G15" s="198">
        <v>2021</v>
      </c>
      <c r="H15" s="198">
        <v>4639.96</v>
      </c>
      <c r="I15">
        <v>5310.1480000000001</v>
      </c>
    </row>
    <row r="16" spans="1:78" ht="15.5">
      <c r="A16" s="191">
        <v>4601.100000000004</v>
      </c>
      <c r="B16" s="203">
        <v>16.899999999999999</v>
      </c>
      <c r="C16" s="204">
        <v>24.6</v>
      </c>
      <c r="D16" s="192">
        <v>5247</v>
      </c>
      <c r="E16" s="189">
        <f>_xlfn.XLOOKUP(D16,El_Area_Calc!$A$2:$A$145,El_Area_Calc!$B$2:$B$145)</f>
        <v>9.4049535413483003</v>
      </c>
      <c r="F16" s="193">
        <v>16</v>
      </c>
      <c r="G16" s="198">
        <v>2022</v>
      </c>
      <c r="H16" s="198">
        <v>4648.5</v>
      </c>
      <c r="I16">
        <v>5330.5420000000004</v>
      </c>
    </row>
    <row r="17" spans="1:8" ht="15.5">
      <c r="A17" s="191">
        <v>4601.2000000000044</v>
      </c>
      <c r="B17" s="203">
        <v>18.2</v>
      </c>
      <c r="C17" s="204">
        <v>26.4</v>
      </c>
      <c r="D17" s="192">
        <v>5248</v>
      </c>
      <c r="E17" s="189">
        <f>_xlfn.XLOOKUP(D17,El_Area_Calc!$A$2:$A$145,El_Area_Calc!$B$2:$B$145)</f>
        <v>11.132135297058101</v>
      </c>
      <c r="F17" s="193">
        <v>22</v>
      </c>
      <c r="G17" s="198"/>
    </row>
    <row r="18" spans="1:8" ht="15.5">
      <c r="A18" s="191">
        <v>4601.3000000000047</v>
      </c>
      <c r="B18" s="203">
        <v>19.399999999999999</v>
      </c>
      <c r="C18" s="204">
        <v>28.2</v>
      </c>
      <c r="D18" s="192">
        <v>5249</v>
      </c>
      <c r="E18" s="189">
        <f>_xlfn.XLOOKUP(D18,El_Area_Calc!$A$2:$A$145,El_Area_Calc!$B$2:$B$145)</f>
        <v>12.810841843355099</v>
      </c>
      <c r="F18" s="193">
        <v>28</v>
      </c>
      <c r="G18" s="198"/>
    </row>
    <row r="19" spans="1:8" ht="15.5">
      <c r="A19" s="191">
        <v>4601.3999999999996</v>
      </c>
      <c r="B19" s="203">
        <v>20.7</v>
      </c>
      <c r="C19" s="204">
        <v>30.2</v>
      </c>
      <c r="D19" s="192">
        <v>5250</v>
      </c>
      <c r="E19" s="189">
        <f>_xlfn.XLOOKUP(D19,El_Area_Calc!$A$2:$A$145,El_Area_Calc!$B$2:$B$145)</f>
        <v>14.442008626383499</v>
      </c>
      <c r="F19" s="193">
        <v>34</v>
      </c>
      <c r="G19" s="198"/>
    </row>
    <row r="20" spans="1:8" ht="15.5">
      <c r="A20" s="191">
        <v>4601.5</v>
      </c>
      <c r="B20" s="203">
        <v>21.9</v>
      </c>
      <c r="C20" s="204">
        <v>32.4</v>
      </c>
      <c r="D20" s="192">
        <v>5251</v>
      </c>
      <c r="E20" s="189">
        <f>_xlfn.XLOOKUP(D20,El_Area_Calc!$A$2:$A$145,El_Area_Calc!$B$2:$B$145)</f>
        <v>16.026571092287501</v>
      </c>
      <c r="F20" s="193">
        <v>48</v>
      </c>
      <c r="G20" s="198"/>
    </row>
    <row r="21" spans="1:8" ht="15.5">
      <c r="A21" s="191">
        <v>4601.6000000000004</v>
      </c>
      <c r="B21" s="203">
        <v>23.2</v>
      </c>
      <c r="C21" s="204">
        <v>34.6</v>
      </c>
      <c r="D21" s="192">
        <v>5252</v>
      </c>
      <c r="E21" s="189">
        <f>_xlfn.XLOOKUP(D21,El_Area_Calc!$A$2:$A$145,El_Area_Calc!$B$2:$B$145)</f>
        <v>17.5654646872113</v>
      </c>
      <c r="F21" s="193">
        <v>62</v>
      </c>
      <c r="G21" s="198"/>
    </row>
    <row r="22" spans="1:8" ht="15.5">
      <c r="A22" s="191">
        <v>4601.7</v>
      </c>
      <c r="B22" s="203">
        <v>24.5</v>
      </c>
      <c r="C22" s="204">
        <v>37</v>
      </c>
      <c r="D22" s="192">
        <v>5253</v>
      </c>
      <c r="E22" s="189">
        <f>_xlfn.XLOOKUP(D22,El_Area_Calc!$A$2:$A$145,El_Area_Calc!$B$2:$B$145)</f>
        <v>19.059624857299202</v>
      </c>
      <c r="F22" s="193">
        <v>76</v>
      </c>
      <c r="G22" s="198"/>
    </row>
    <row r="23" spans="1:8" ht="15.5">
      <c r="A23" s="191">
        <v>4601.8</v>
      </c>
      <c r="B23" s="203">
        <v>25.7</v>
      </c>
      <c r="C23" s="204">
        <v>39.5</v>
      </c>
      <c r="D23" s="192">
        <v>5254</v>
      </c>
      <c r="E23" s="189">
        <f>_xlfn.XLOOKUP(D23,El_Area_Calc!$A$2:$A$145,El_Area_Calc!$B$2:$B$145)</f>
        <v>20.509987048695201</v>
      </c>
      <c r="F23" s="193">
        <v>90</v>
      </c>
      <c r="G23" s="198"/>
      <c r="H23" s="198"/>
    </row>
    <row r="24" spans="1:8" ht="15.5">
      <c r="A24" s="191">
        <v>4601.8999999999996</v>
      </c>
      <c r="B24" s="203">
        <v>27</v>
      </c>
      <c r="C24" s="204">
        <v>42.2</v>
      </c>
      <c r="D24" s="192">
        <v>5255</v>
      </c>
      <c r="E24" s="189">
        <f>_xlfn.XLOOKUP(D24,El_Area_Calc!$A$2:$A$145,El_Area_Calc!$B$2:$B$145)</f>
        <v>21.917486707543699</v>
      </c>
      <c r="F24" s="193">
        <v>104</v>
      </c>
      <c r="G24" s="198"/>
      <c r="H24" s="198"/>
    </row>
    <row r="25" spans="1:8" ht="15.5">
      <c r="A25" s="191">
        <v>4602</v>
      </c>
      <c r="B25" s="203">
        <v>28.2</v>
      </c>
      <c r="C25" s="204">
        <v>44.9</v>
      </c>
      <c r="D25" s="192">
        <v>5256</v>
      </c>
      <c r="E25" s="189">
        <f>_xlfn.XLOOKUP(D25,El_Area_Calc!$A$2:$A$145,El_Area_Calc!$B$2:$B$145)</f>
        <v>23.283059279988802</v>
      </c>
      <c r="F25" s="193">
        <v>122</v>
      </c>
      <c r="G25" s="198"/>
      <c r="H25" s="198"/>
    </row>
    <row r="26" spans="1:8" ht="15.5">
      <c r="A26" s="191">
        <v>4602.1000000000004</v>
      </c>
      <c r="B26" s="203">
        <v>28.8</v>
      </c>
      <c r="C26" s="204">
        <v>47.8</v>
      </c>
      <c r="D26" s="192">
        <v>5257</v>
      </c>
      <c r="E26" s="189">
        <f>_xlfn.XLOOKUP(D26,El_Area_Calc!$A$2:$A$145,El_Area_Calc!$B$2:$B$145)</f>
        <v>24.607640212174701</v>
      </c>
      <c r="F26" s="193">
        <v>140</v>
      </c>
      <c r="G26" s="198"/>
      <c r="H26" s="198"/>
    </row>
    <row r="27" spans="1:8" ht="15.5">
      <c r="A27" s="191">
        <v>4602.2</v>
      </c>
      <c r="B27" s="203">
        <v>29.4</v>
      </c>
      <c r="C27" s="204">
        <v>50.7</v>
      </c>
      <c r="D27" s="192">
        <v>5258</v>
      </c>
      <c r="E27" s="189">
        <f>_xlfn.XLOOKUP(D27,El_Area_Calc!$A$2:$A$145,El_Area_Calc!$B$2:$B$145)</f>
        <v>25.892164950245601</v>
      </c>
      <c r="F27" s="193">
        <v>158</v>
      </c>
      <c r="G27" s="198"/>
      <c r="H27" s="198"/>
    </row>
    <row r="28" spans="1:8" ht="15.5">
      <c r="A28" s="191">
        <v>4602.3</v>
      </c>
      <c r="B28" s="203">
        <v>29.9</v>
      </c>
      <c r="C28" s="204">
        <v>53.6</v>
      </c>
      <c r="D28" s="192">
        <v>5259</v>
      </c>
      <c r="E28" s="189">
        <f>_xlfn.XLOOKUP(D28,El_Area_Calc!$A$2:$A$145,El_Area_Calc!$B$2:$B$145)</f>
        <v>27.137568940345702</v>
      </c>
      <c r="F28" s="193">
        <v>177</v>
      </c>
      <c r="G28" s="198"/>
      <c r="H28" s="198"/>
    </row>
    <row r="29" spans="1:8" ht="15.5">
      <c r="A29" s="191">
        <v>4602.3999999999996</v>
      </c>
      <c r="B29" s="203">
        <v>30.5</v>
      </c>
      <c r="C29" s="204">
        <v>56.7</v>
      </c>
      <c r="D29" s="192">
        <v>5260</v>
      </c>
      <c r="E29" s="189">
        <f>_xlfn.XLOOKUP(D29,El_Area_Calc!$A$2:$A$145,El_Area_Calc!$B$2:$B$145)</f>
        <v>28.344787628619201</v>
      </c>
      <c r="F29" s="193">
        <v>195</v>
      </c>
      <c r="G29" s="198"/>
      <c r="H29" s="198"/>
    </row>
    <row r="30" spans="1:8" ht="15.5">
      <c r="A30" s="191">
        <v>4602.5</v>
      </c>
      <c r="B30" s="203">
        <v>31.1</v>
      </c>
      <c r="C30" s="204">
        <v>59.7</v>
      </c>
      <c r="D30" s="192">
        <v>5261</v>
      </c>
      <c r="E30" s="189">
        <f>_xlfn.XLOOKUP(D30,El_Area_Calc!$A$2:$A$145,El_Area_Calc!$B$2:$B$145)</f>
        <v>29.5147564612103</v>
      </c>
      <c r="F30" s="193">
        <v>218</v>
      </c>
      <c r="G30" s="198"/>
      <c r="H30" s="198"/>
    </row>
    <row r="31" spans="1:8" ht="15.5">
      <c r="A31" s="191">
        <v>4602.6000000000004</v>
      </c>
      <c r="B31" s="203">
        <v>31.7</v>
      </c>
      <c r="C31" s="204">
        <v>62.9</v>
      </c>
      <c r="D31" s="192">
        <v>5262</v>
      </c>
      <c r="E31" s="189">
        <f>_xlfn.XLOOKUP(D31,El_Area_Calc!$A$2:$A$145,El_Area_Calc!$B$2:$B$145)</f>
        <v>30.6484108842632</v>
      </c>
      <c r="F31" s="193">
        <v>241</v>
      </c>
      <c r="G31" s="198"/>
      <c r="H31" s="198"/>
    </row>
    <row r="32" spans="1:8" ht="15.5">
      <c r="A32" s="191">
        <v>4602.7</v>
      </c>
      <c r="B32" s="203">
        <v>32.299999999999997</v>
      </c>
      <c r="C32" s="204">
        <v>66.099999999999994</v>
      </c>
      <c r="D32" s="192">
        <v>5263</v>
      </c>
      <c r="E32" s="189">
        <f>_xlfn.XLOOKUP(D32,El_Area_Calc!$A$2:$A$145,El_Area_Calc!$B$2:$B$145)</f>
        <v>31.7466863439221</v>
      </c>
      <c r="F32" s="193">
        <v>263</v>
      </c>
      <c r="G32" s="198"/>
      <c r="H32" s="198"/>
    </row>
    <row r="33" spans="1:8" ht="15.5">
      <c r="A33" s="191">
        <v>4602.8</v>
      </c>
      <c r="B33" s="203">
        <v>32.799999999999997</v>
      </c>
      <c r="C33" s="204">
        <v>69.3</v>
      </c>
      <c r="D33" s="192">
        <v>5264</v>
      </c>
      <c r="E33" s="189">
        <f>_xlfn.XLOOKUP(D33,El_Area_Calc!$A$2:$A$145,El_Area_Calc!$B$2:$B$145)</f>
        <v>32.810518286331202</v>
      </c>
      <c r="F33" s="193">
        <v>286</v>
      </c>
      <c r="G33" s="198"/>
      <c r="H33" s="198"/>
    </row>
    <row r="34" spans="1:8" ht="15.5">
      <c r="A34" s="191">
        <v>4602.8999999999996</v>
      </c>
      <c r="B34" s="203">
        <v>33.4</v>
      </c>
      <c r="C34" s="204">
        <v>72.599999999999994</v>
      </c>
      <c r="D34" s="192">
        <v>5265</v>
      </c>
      <c r="E34" s="189">
        <f>_xlfn.XLOOKUP(D34,El_Area_Calc!$A$2:$A$145,El_Area_Calc!$B$2:$B$145)</f>
        <v>33.840842157634803</v>
      </c>
      <c r="F34" s="193">
        <v>308</v>
      </c>
      <c r="G34" s="198"/>
      <c r="H34" s="198"/>
    </row>
    <row r="35" spans="1:8" ht="15.5">
      <c r="A35" s="191">
        <v>4603</v>
      </c>
      <c r="B35" s="203">
        <v>34</v>
      </c>
      <c r="C35" s="204">
        <v>76</v>
      </c>
      <c r="D35" s="192">
        <v>5266</v>
      </c>
      <c r="E35" s="189">
        <f>_xlfn.XLOOKUP(D35,El_Area_Calc!$A$2:$A$145,El_Area_Calc!$B$2:$B$145)</f>
        <v>34.838593403976901</v>
      </c>
      <c r="F35" s="193">
        <v>336</v>
      </c>
      <c r="G35" s="198"/>
      <c r="H35" s="198"/>
    </row>
    <row r="36" spans="1:8" ht="15.5">
      <c r="A36" s="191">
        <v>4603.1000000000004</v>
      </c>
      <c r="B36" s="203">
        <v>35.6</v>
      </c>
      <c r="C36" s="204">
        <v>79.5</v>
      </c>
      <c r="D36" s="192">
        <v>5267</v>
      </c>
      <c r="E36" s="189">
        <f>_xlfn.XLOOKUP(D36,El_Area_Calc!$A$2:$A$145,El_Area_Calc!$B$2:$B$145)</f>
        <v>35.8047074715018</v>
      </c>
      <c r="F36" s="193">
        <v>364</v>
      </c>
      <c r="G36" s="198"/>
      <c r="H36" s="198"/>
    </row>
    <row r="37" spans="1:8" ht="15.5">
      <c r="A37" s="191">
        <v>4603.2</v>
      </c>
      <c r="B37" s="203">
        <v>37.1</v>
      </c>
      <c r="C37" s="204">
        <v>83.1</v>
      </c>
      <c r="D37" s="192">
        <v>5268</v>
      </c>
      <c r="E37" s="189">
        <f>_xlfn.XLOOKUP(D37,El_Area_Calc!$A$2:$A$145,El_Area_Calc!$B$2:$B$145)</f>
        <v>36.740119806353803</v>
      </c>
      <c r="F37" s="193">
        <v>393</v>
      </c>
      <c r="G37" s="198"/>
      <c r="H37" s="198"/>
    </row>
    <row r="38" spans="1:8" ht="15.5">
      <c r="A38" s="191">
        <v>4603.3</v>
      </c>
      <c r="B38" s="203">
        <v>38.700000000000003</v>
      </c>
      <c r="C38" s="204">
        <v>86.9</v>
      </c>
      <c r="D38" s="192">
        <v>5269</v>
      </c>
      <c r="E38" s="189">
        <f>_xlfn.XLOOKUP(D38,El_Area_Calc!$A$2:$A$145,El_Area_Calc!$B$2:$B$145)</f>
        <v>37.645765854676903</v>
      </c>
      <c r="F38" s="193">
        <v>421</v>
      </c>
      <c r="G38" s="198"/>
      <c r="H38" s="198"/>
    </row>
    <row r="39" spans="1:8" ht="15.5">
      <c r="A39" s="191">
        <v>4603.3999999999996</v>
      </c>
      <c r="B39" s="203">
        <v>40.299999999999997</v>
      </c>
      <c r="C39" s="204">
        <v>90.9</v>
      </c>
      <c r="D39" s="192">
        <v>5270</v>
      </c>
      <c r="E39" s="189">
        <f>_xlfn.XLOOKUP(D39,El_Area_Calc!$A$2:$A$145,El_Area_Calc!$B$2:$B$145)</f>
        <v>38.522581062615501</v>
      </c>
      <c r="F39" s="193">
        <v>450</v>
      </c>
      <c r="G39" s="198"/>
      <c r="H39" s="198"/>
    </row>
    <row r="40" spans="1:8" ht="15.5">
      <c r="A40" s="191">
        <v>4603.5</v>
      </c>
      <c r="B40" s="203">
        <v>41.8</v>
      </c>
      <c r="C40" s="204">
        <v>95</v>
      </c>
      <c r="D40" s="192">
        <v>5271</v>
      </c>
      <c r="E40" s="189">
        <f>_xlfn.XLOOKUP(D40,El_Area_Calc!$A$2:$A$145,El_Area_Calc!$B$2:$B$145)</f>
        <v>39.371500876313597</v>
      </c>
      <c r="F40" s="193">
        <v>487</v>
      </c>
      <c r="G40" s="198"/>
      <c r="H40" s="198"/>
    </row>
    <row r="41" spans="1:8" ht="15.5">
      <c r="A41" s="191">
        <v>4603.6000000000004</v>
      </c>
      <c r="B41" s="203">
        <v>43.4</v>
      </c>
      <c r="C41" s="204">
        <v>99.2</v>
      </c>
      <c r="D41" s="192">
        <v>5272</v>
      </c>
      <c r="E41" s="189">
        <f>_xlfn.XLOOKUP(D41,El_Area_Calc!$A$2:$A$145,El_Area_Calc!$B$2:$B$145)</f>
        <v>40.193460741915501</v>
      </c>
      <c r="F41" s="193">
        <v>523</v>
      </c>
      <c r="G41" s="198"/>
      <c r="H41" s="198"/>
    </row>
    <row r="42" spans="1:8" ht="15.5">
      <c r="A42" s="191">
        <v>4603.7</v>
      </c>
      <c r="B42" s="203">
        <v>45</v>
      </c>
      <c r="C42" s="204">
        <v>103.6</v>
      </c>
      <c r="D42" s="192">
        <v>5273</v>
      </c>
      <c r="E42" s="189">
        <f>_xlfn.XLOOKUP(D42,El_Area_Calc!$A$2:$A$145,El_Area_Calc!$B$2:$B$145)</f>
        <v>40.989396105565497</v>
      </c>
      <c r="F42" s="193">
        <v>559</v>
      </c>
      <c r="G42" s="198"/>
      <c r="H42" s="198"/>
    </row>
    <row r="43" spans="1:8" ht="15.5">
      <c r="A43" s="191">
        <v>4603.8</v>
      </c>
      <c r="B43" s="203">
        <v>46.5</v>
      </c>
      <c r="C43" s="204">
        <v>108.2</v>
      </c>
      <c r="D43" s="192">
        <v>5274</v>
      </c>
      <c r="E43" s="189">
        <f>_xlfn.XLOOKUP(D43,El_Area_Calc!$A$2:$A$145,El_Area_Calc!$B$2:$B$145)</f>
        <v>41.760242413407603</v>
      </c>
      <c r="F43" s="193">
        <v>595</v>
      </c>
      <c r="G43" s="198"/>
      <c r="H43" s="198"/>
    </row>
    <row r="44" spans="1:8" ht="15.5">
      <c r="A44" s="191">
        <v>4603.8999999999996</v>
      </c>
      <c r="B44" s="203">
        <v>48.1</v>
      </c>
      <c r="C44" s="204">
        <v>113</v>
      </c>
      <c r="D44" s="192">
        <v>5275</v>
      </c>
      <c r="E44" s="189">
        <f>_xlfn.XLOOKUP(D44,El_Area_Calc!$A$2:$A$145,El_Area_Calc!$B$2:$B$145)</f>
        <v>42.506935111586202</v>
      </c>
      <c r="F44" s="193">
        <v>631</v>
      </c>
      <c r="G44" s="198"/>
      <c r="H44" s="198"/>
    </row>
    <row r="45" spans="1:8" ht="15.5">
      <c r="A45" s="191">
        <v>4604</v>
      </c>
      <c r="B45" s="203">
        <v>49.7</v>
      </c>
      <c r="C45" s="204">
        <v>117.8</v>
      </c>
      <c r="D45" s="192">
        <v>5276</v>
      </c>
      <c r="E45" s="189">
        <f>_xlfn.XLOOKUP(D45,El_Area_Calc!$A$2:$A$145,El_Area_Calc!$B$2:$B$145)</f>
        <v>43.230409646245299</v>
      </c>
      <c r="F45" s="193">
        <v>674</v>
      </c>
      <c r="G45" s="198"/>
      <c r="H45" s="198"/>
    </row>
    <row r="46" spans="1:8" ht="15.5">
      <c r="A46" s="191">
        <v>4604.1000000000004</v>
      </c>
      <c r="B46" s="203">
        <v>50.1</v>
      </c>
      <c r="C46" s="204">
        <v>122.8</v>
      </c>
      <c r="D46" s="192">
        <v>5277</v>
      </c>
      <c r="E46" s="189">
        <f>_xlfn.XLOOKUP(D46,El_Area_Calc!$A$2:$A$145,El_Area_Calc!$B$2:$B$145)</f>
        <v>43.931601463529297</v>
      </c>
      <c r="F46" s="193">
        <v>718</v>
      </c>
      <c r="G46" s="198"/>
      <c r="H46" s="198"/>
    </row>
    <row r="47" spans="1:8" ht="15.5">
      <c r="A47" s="191">
        <v>4604.2</v>
      </c>
      <c r="B47" s="203">
        <v>50.5</v>
      </c>
      <c r="C47" s="204">
        <v>127.9</v>
      </c>
      <c r="D47" s="192">
        <v>5278</v>
      </c>
      <c r="E47" s="189">
        <f>_xlfn.XLOOKUP(D47,El_Area_Calc!$A$2:$A$145,El_Area_Calc!$B$2:$B$145)</f>
        <v>44.611446009582203</v>
      </c>
      <c r="F47" s="193">
        <v>761</v>
      </c>
      <c r="G47" s="198"/>
      <c r="H47" s="198"/>
    </row>
    <row r="48" spans="1:8" ht="15.5">
      <c r="A48" s="191">
        <v>4604.3</v>
      </c>
      <c r="B48" s="203">
        <v>50.9</v>
      </c>
      <c r="C48" s="204">
        <v>132.9</v>
      </c>
      <c r="D48" s="192">
        <v>5279</v>
      </c>
      <c r="E48" s="189">
        <f>_xlfn.XLOOKUP(D48,El_Area_Calc!$A$2:$A$145,El_Area_Calc!$B$2:$B$145)</f>
        <v>45.270878730548297</v>
      </c>
      <c r="F48" s="193">
        <v>805</v>
      </c>
      <c r="G48" s="198"/>
      <c r="H48" s="198"/>
    </row>
    <row r="49" spans="1:8" ht="15.5">
      <c r="A49" s="191">
        <v>4604.3999999999996</v>
      </c>
      <c r="B49" s="203">
        <v>51.3</v>
      </c>
      <c r="C49" s="204">
        <v>138</v>
      </c>
      <c r="D49" s="192">
        <v>5280</v>
      </c>
      <c r="E49" s="189">
        <f>_xlfn.XLOOKUP(D49,El_Area_Calc!$A$2:$A$145,El_Area_Calc!$B$2:$B$145)</f>
        <v>45.9108350725718</v>
      </c>
      <c r="F49" s="193">
        <v>849</v>
      </c>
      <c r="G49" s="198"/>
      <c r="H49" s="198"/>
    </row>
    <row r="50" spans="1:8" ht="15.5">
      <c r="A50" s="191">
        <v>4604.5</v>
      </c>
      <c r="B50" s="203">
        <v>51.8</v>
      </c>
      <c r="C50" s="204">
        <v>143.19999999999999</v>
      </c>
      <c r="D50" s="192">
        <v>5281</v>
      </c>
      <c r="E50" s="189">
        <f>_xlfn.XLOOKUP(D50,El_Area_Calc!$A$2:$A$145,El_Area_Calc!$B$2:$B$145)</f>
        <v>46.532250481797</v>
      </c>
      <c r="F50" s="193">
        <v>902</v>
      </c>
      <c r="G50" s="198"/>
      <c r="H50" s="198"/>
    </row>
    <row r="51" spans="1:8" ht="15.5">
      <c r="A51" s="191">
        <v>4604.6000000000004</v>
      </c>
      <c r="B51" s="203">
        <v>52.2</v>
      </c>
      <c r="C51" s="204">
        <v>148.4</v>
      </c>
      <c r="D51" s="192">
        <v>5282</v>
      </c>
      <c r="E51" s="189">
        <f>_xlfn.XLOOKUP(D51,El_Area_Calc!$A$2:$A$145,El_Area_Calc!$B$2:$B$145)</f>
        <v>47.136060404367903</v>
      </c>
      <c r="F51" s="193">
        <v>955</v>
      </c>
      <c r="G51" s="198"/>
      <c r="H51" s="198"/>
    </row>
    <row r="52" spans="1:8" ht="15.5">
      <c r="A52" s="191">
        <v>4604.7</v>
      </c>
      <c r="B52" s="203">
        <v>52.6</v>
      </c>
      <c r="C52" s="204">
        <v>153.6</v>
      </c>
      <c r="D52" s="192">
        <v>5283</v>
      </c>
      <c r="E52" s="189">
        <f>_xlfn.XLOOKUP(D52,El_Area_Calc!$A$2:$A$145,El_Area_Calc!$B$2:$B$145)</f>
        <v>47.723200286428799</v>
      </c>
      <c r="F52" s="193">
        <v>1008</v>
      </c>
      <c r="G52" s="198"/>
      <c r="H52" s="198"/>
    </row>
    <row r="53" spans="1:8" ht="15.5">
      <c r="A53" s="191">
        <v>4604.8</v>
      </c>
      <c r="B53" s="203">
        <v>53</v>
      </c>
      <c r="C53" s="204">
        <v>158.9</v>
      </c>
      <c r="D53" s="192">
        <v>5284</v>
      </c>
      <c r="E53" s="189">
        <f>_xlfn.XLOOKUP(D53,El_Area_Calc!$A$2:$A$145,El_Area_Calc!$B$2:$B$145)</f>
        <v>48.294605574123899</v>
      </c>
      <c r="F53" s="193">
        <v>1061</v>
      </c>
      <c r="G53" s="198"/>
      <c r="H53" s="198"/>
    </row>
    <row r="54" spans="1:8" ht="15.5">
      <c r="A54" s="191">
        <v>4604.8999999999996</v>
      </c>
      <c r="B54" s="203">
        <v>53.4</v>
      </c>
      <c r="C54" s="204">
        <v>164.2</v>
      </c>
      <c r="D54" s="192">
        <v>5285</v>
      </c>
      <c r="E54" s="189">
        <f>_xlfn.XLOOKUP(D54,El_Area_Calc!$A$2:$A$145,El_Area_Calc!$B$2:$B$145)</f>
        <v>48.851211713597401</v>
      </c>
      <c r="F54" s="193">
        <v>1114</v>
      </c>
      <c r="G54" s="198"/>
      <c r="H54" s="198"/>
    </row>
    <row r="55" spans="1:8" ht="15.5">
      <c r="A55" s="191">
        <v>4605</v>
      </c>
      <c r="B55" s="203">
        <v>53.9</v>
      </c>
      <c r="C55" s="204">
        <v>169.6</v>
      </c>
      <c r="D55" s="192">
        <v>5286</v>
      </c>
      <c r="E55" s="189">
        <f>_xlfn.XLOOKUP(D55,El_Area_Calc!$A$2:$A$145,El_Area_Calc!$B$2:$B$145)</f>
        <v>49.393954150993501</v>
      </c>
      <c r="F55" s="193">
        <v>1174</v>
      </c>
      <c r="G55" s="198"/>
      <c r="H55" s="198"/>
    </row>
    <row r="56" spans="1:8" ht="15.5">
      <c r="A56" s="191">
        <v>4605.1000000000004</v>
      </c>
      <c r="B56" s="203">
        <v>54.7</v>
      </c>
      <c r="C56" s="204">
        <v>175</v>
      </c>
      <c r="D56" s="192">
        <v>5287</v>
      </c>
      <c r="E56" s="189">
        <f>_xlfn.XLOOKUP(D56,El_Area_Calc!$A$2:$A$145,El_Area_Calc!$B$2:$B$145)</f>
        <v>49.923768332456298</v>
      </c>
      <c r="F56" s="193">
        <v>1234</v>
      </c>
      <c r="G56" s="198"/>
      <c r="H56" s="198"/>
    </row>
    <row r="57" spans="1:8" ht="15.5">
      <c r="A57" s="191">
        <v>4605.2</v>
      </c>
      <c r="B57" s="203">
        <v>55.6</v>
      </c>
      <c r="C57" s="204">
        <v>180.5</v>
      </c>
      <c r="D57" s="192">
        <v>5288</v>
      </c>
      <c r="E57" s="189">
        <f>_xlfn.XLOOKUP(D57,El_Area_Calc!$A$2:$A$145,El_Area_Calc!$B$2:$B$145)</f>
        <v>50.441589704130202</v>
      </c>
      <c r="F57" s="193">
        <v>1294</v>
      </c>
      <c r="G57" s="198"/>
      <c r="H57" s="198"/>
    </row>
    <row r="58" spans="1:8" ht="15.5">
      <c r="A58" s="191">
        <v>4605.3</v>
      </c>
      <c r="B58" s="203">
        <v>56.4</v>
      </c>
      <c r="C58" s="204">
        <v>186.1</v>
      </c>
      <c r="D58" s="192">
        <v>5289</v>
      </c>
      <c r="E58" s="189">
        <f>_xlfn.XLOOKUP(D58,El_Area_Calc!$A$2:$A$145,El_Area_Calc!$B$2:$B$145)</f>
        <v>50.948353712159303</v>
      </c>
      <c r="F58" s="193">
        <v>1354</v>
      </c>
      <c r="G58" s="198"/>
      <c r="H58" s="198"/>
    </row>
    <row r="59" spans="1:8" ht="15.5">
      <c r="A59" s="191">
        <v>4605.3999999999996</v>
      </c>
      <c r="B59" s="203">
        <v>57.3</v>
      </c>
      <c r="C59" s="204">
        <v>191.8</v>
      </c>
      <c r="D59" s="192">
        <v>5290</v>
      </c>
      <c r="E59" s="189">
        <f>_xlfn.XLOOKUP(D59,El_Area_Calc!$A$2:$A$145,El_Area_Calc!$B$2:$B$145)</f>
        <v>51.4449958026877</v>
      </c>
      <c r="F59" s="193">
        <v>1413</v>
      </c>
      <c r="G59" s="198"/>
      <c r="H59" s="198"/>
    </row>
    <row r="60" spans="1:8" ht="15.5">
      <c r="A60" s="191">
        <v>4605.5</v>
      </c>
      <c r="B60" s="203">
        <v>58.1</v>
      </c>
      <c r="C60" s="204">
        <v>197.6</v>
      </c>
      <c r="D60" s="192">
        <v>5291</v>
      </c>
      <c r="E60" s="189">
        <f>_xlfn.XLOOKUP(D60,El_Area_Calc!$A$2:$A$145,El_Area_Calc!$B$2:$B$145)</f>
        <v>51.932451421859803</v>
      </c>
      <c r="F60" s="193">
        <v>1479</v>
      </c>
      <c r="G60" s="198"/>
      <c r="H60" s="198"/>
    </row>
    <row r="61" spans="1:8" ht="15.5">
      <c r="A61" s="191">
        <v>4605.6000000000004</v>
      </c>
      <c r="B61" s="203">
        <v>59</v>
      </c>
      <c r="C61" s="204">
        <v>203.5</v>
      </c>
      <c r="D61" s="192">
        <v>5292</v>
      </c>
      <c r="E61" s="189">
        <f>_xlfn.XLOOKUP(D61,El_Area_Calc!$A$2:$A$145,El_Area_Calc!$B$2:$B$145)</f>
        <v>52.411656015819602</v>
      </c>
      <c r="F61" s="193">
        <v>1546</v>
      </c>
      <c r="G61" s="198"/>
      <c r="H61" s="198"/>
    </row>
    <row r="62" spans="1:8" ht="15.5">
      <c r="A62" s="191">
        <v>4605.7</v>
      </c>
      <c r="B62" s="203">
        <v>59.8</v>
      </c>
      <c r="C62" s="204">
        <v>209.4</v>
      </c>
      <c r="D62" s="192">
        <v>5293</v>
      </c>
      <c r="E62" s="189">
        <f>_xlfn.XLOOKUP(D62,El_Area_Calc!$A$2:$A$145,El_Area_Calc!$B$2:$B$145)</f>
        <v>52.883545030711403</v>
      </c>
      <c r="F62" s="193">
        <v>1613</v>
      </c>
      <c r="G62" s="198"/>
      <c r="H62" s="198"/>
    </row>
    <row r="63" spans="1:8" ht="15.5">
      <c r="A63" s="191">
        <v>4605.8</v>
      </c>
      <c r="B63" s="203">
        <v>60.7</v>
      </c>
      <c r="C63" s="204">
        <v>215.4</v>
      </c>
      <c r="D63" s="192">
        <v>5294</v>
      </c>
      <c r="E63" s="189">
        <f>_xlfn.XLOOKUP(D63,El_Area_Calc!$A$2:$A$145,El_Area_Calc!$B$2:$B$145)</f>
        <v>53.349053912679402</v>
      </c>
      <c r="F63" s="193">
        <v>1680</v>
      </c>
      <c r="G63" s="198"/>
      <c r="H63" s="198"/>
    </row>
    <row r="64" spans="1:8" ht="15.5">
      <c r="A64" s="191">
        <v>4605.8999999999996</v>
      </c>
      <c r="B64" s="203">
        <v>61.5</v>
      </c>
      <c r="C64" s="204">
        <v>221.5</v>
      </c>
      <c r="D64" s="192">
        <v>5295</v>
      </c>
      <c r="E64" s="189">
        <f>_xlfn.XLOOKUP(D64,El_Area_Calc!$A$2:$A$145,El_Area_Calc!$B$2:$B$145)</f>
        <v>53.809118107867803</v>
      </c>
      <c r="F64" s="193">
        <v>1747</v>
      </c>
      <c r="G64" s="198"/>
      <c r="H64" s="198"/>
    </row>
    <row r="65" spans="1:8" ht="15.5">
      <c r="A65" s="191">
        <v>4606</v>
      </c>
      <c r="B65" s="203">
        <v>62.4</v>
      </c>
      <c r="C65" s="204">
        <v>227.7</v>
      </c>
      <c r="D65" s="192">
        <v>5296</v>
      </c>
      <c r="E65" s="189">
        <f>_xlfn.XLOOKUP(D65,El_Area_Calc!$A$2:$A$145,El_Area_Calc!$B$2:$B$145)</f>
        <v>54.264673062420798</v>
      </c>
      <c r="F65" s="193">
        <v>1821</v>
      </c>
      <c r="G65" s="198"/>
      <c r="H65" s="198"/>
    </row>
    <row r="66" spans="1:8" ht="15.5">
      <c r="A66" s="191">
        <v>4606.1000000000004</v>
      </c>
      <c r="B66" s="203">
        <v>62.8</v>
      </c>
      <c r="C66" s="204">
        <v>234</v>
      </c>
      <c r="D66" s="192">
        <v>5297</v>
      </c>
      <c r="E66" s="189">
        <f>_xlfn.XLOOKUP(D66,El_Area_Calc!$A$2:$A$145,El_Area_Calc!$B$2:$B$145)</f>
        <v>54.716654222482603</v>
      </c>
      <c r="F66" s="193">
        <v>1894</v>
      </c>
      <c r="G66" s="198"/>
      <c r="H66" s="198"/>
    </row>
    <row r="67" spans="1:8" ht="15.5">
      <c r="A67" s="191">
        <v>4606.2</v>
      </c>
      <c r="B67" s="203">
        <v>63.1</v>
      </c>
      <c r="C67" s="204">
        <v>240.3</v>
      </c>
      <c r="D67" s="192">
        <v>5298</v>
      </c>
      <c r="E67" s="189">
        <f>_xlfn.XLOOKUP(D67,El_Area_Calc!$A$2:$A$145,El_Area_Calc!$B$2:$B$145)</f>
        <v>55.165997034197297</v>
      </c>
      <c r="F67" s="193">
        <v>1967</v>
      </c>
      <c r="G67" s="198"/>
      <c r="H67" s="198"/>
    </row>
    <row r="68" spans="1:8" ht="15.5">
      <c r="A68" s="191">
        <v>4606.3</v>
      </c>
      <c r="B68" s="203">
        <v>63.5</v>
      </c>
      <c r="C68" s="204">
        <v>246.6</v>
      </c>
      <c r="D68" s="192">
        <v>5299</v>
      </c>
      <c r="E68" s="189">
        <f>_xlfn.XLOOKUP(D68,El_Area_Calc!$A$2:$A$145,El_Area_Calc!$B$2:$B$145)</f>
        <v>55.613636943709203</v>
      </c>
      <c r="F68" s="193">
        <v>2041</v>
      </c>
      <c r="G68" s="198"/>
      <c r="H68" s="198"/>
    </row>
    <row r="69" spans="1:8" ht="15.5">
      <c r="A69" s="191">
        <v>4606.3999999999996</v>
      </c>
      <c r="B69" s="203">
        <v>63.9</v>
      </c>
      <c r="C69" s="204">
        <v>253</v>
      </c>
      <c r="D69" s="192">
        <v>5300</v>
      </c>
      <c r="E69" s="189">
        <f>_xlfn.XLOOKUP(D69,El_Area_Calc!$A$2:$A$145,El_Area_Calc!$B$2:$B$145)</f>
        <v>56.060509397162498</v>
      </c>
      <c r="F69" s="193">
        <v>2114</v>
      </c>
      <c r="G69" s="198"/>
      <c r="H69" s="198"/>
    </row>
    <row r="70" spans="1:8" ht="15.5">
      <c r="A70" s="191">
        <v>4606.5</v>
      </c>
      <c r="B70" s="203">
        <v>64.3</v>
      </c>
      <c r="C70" s="204">
        <v>259.39999999999998</v>
      </c>
      <c r="D70" s="192">
        <v>5301</v>
      </c>
      <c r="E70" s="189">
        <f>_xlfn.XLOOKUP(D70,El_Area_Calc!$A$2:$A$145,El_Area_Calc!$B$2:$B$145)</f>
        <v>56.507549840701401</v>
      </c>
      <c r="F70" s="193">
        <v>2194</v>
      </c>
      <c r="G70" s="198"/>
      <c r="H70" s="198"/>
    </row>
    <row r="71" spans="1:8" ht="15.5">
      <c r="A71" s="191">
        <v>4606.6000000000004</v>
      </c>
      <c r="B71" s="203">
        <v>64.7</v>
      </c>
      <c r="C71" s="204">
        <v>265.8</v>
      </c>
      <c r="D71" s="192">
        <v>5302</v>
      </c>
      <c r="E71" s="189">
        <f>_xlfn.XLOOKUP(D71,El_Area_Calc!$A$2:$A$145,El_Area_Calc!$B$2:$B$145)</f>
        <v>56.955693720470101</v>
      </c>
      <c r="F71" s="193">
        <v>2275</v>
      </c>
      <c r="G71" s="198"/>
      <c r="H71" s="198"/>
    </row>
    <row r="72" spans="1:8" ht="15.5">
      <c r="A72" s="191">
        <v>4606.7</v>
      </c>
      <c r="B72" s="203">
        <v>65.099999999999994</v>
      </c>
      <c r="C72" s="204">
        <v>272.3</v>
      </c>
      <c r="D72" s="192">
        <v>5303</v>
      </c>
      <c r="E72" s="189">
        <f>_xlfn.XLOOKUP(D72,El_Area_Calc!$A$2:$A$145,El_Area_Calc!$B$2:$B$145)</f>
        <v>57.405876482612797</v>
      </c>
      <c r="F72" s="193">
        <v>2355</v>
      </c>
      <c r="G72" s="198"/>
      <c r="H72" s="198"/>
    </row>
    <row r="73" spans="1:8" ht="15.5">
      <c r="A73" s="191">
        <v>4606.8</v>
      </c>
      <c r="B73" s="203">
        <v>65.400000000000006</v>
      </c>
      <c r="C73" s="204">
        <v>278.89999999999998</v>
      </c>
      <c r="D73" s="192">
        <v>5304</v>
      </c>
      <c r="E73" s="189">
        <f>_xlfn.XLOOKUP(D73,El_Area_Calc!$A$2:$A$145,El_Area_Calc!$B$2:$B$145)</f>
        <v>57.859033573273599</v>
      </c>
      <c r="F73" s="193">
        <v>2436</v>
      </c>
      <c r="G73" s="198"/>
      <c r="H73" s="198"/>
    </row>
    <row r="74" spans="1:8" ht="15.5">
      <c r="A74" s="191">
        <v>4606.8999999999996</v>
      </c>
      <c r="B74" s="203">
        <v>65.8</v>
      </c>
      <c r="C74" s="204">
        <v>285.39999999999998</v>
      </c>
      <c r="D74" s="192">
        <v>5305</v>
      </c>
      <c r="E74" s="189">
        <f>_xlfn.XLOOKUP(D74,El_Area_Calc!$A$2:$A$145,El_Area_Calc!$B$2:$B$145)</f>
        <v>58.316100438596898</v>
      </c>
      <c r="F74" s="193">
        <v>2516</v>
      </c>
      <c r="G74" s="198"/>
      <c r="H74" s="198"/>
    </row>
    <row r="75" spans="1:8" ht="15.5">
      <c r="A75" s="191">
        <v>4607</v>
      </c>
      <c r="B75" s="194">
        <v>66.2</v>
      </c>
      <c r="C75" s="204">
        <v>292</v>
      </c>
      <c r="D75" s="192">
        <v>5306</v>
      </c>
      <c r="E75" s="189">
        <f>_xlfn.XLOOKUP(D75,El_Area_Calc!$A$2:$A$145,El_Area_Calc!$B$2:$B$145)</f>
        <v>58.778012524726698</v>
      </c>
      <c r="F75" s="193">
        <v>2605</v>
      </c>
      <c r="G75" s="198"/>
      <c r="H75" s="198"/>
    </row>
    <row r="76" spans="1:8" ht="15.5">
      <c r="A76" s="191">
        <v>4607.1000000000004</v>
      </c>
      <c r="B76" s="194">
        <v>67.400000000000006</v>
      </c>
      <c r="C76" s="204">
        <v>298.7</v>
      </c>
      <c r="D76" s="192">
        <v>5307</v>
      </c>
      <c r="E76" s="189">
        <f>_xlfn.XLOOKUP(D76,El_Area_Calc!$A$2:$A$145,El_Area_Calc!$B$2:$B$145)</f>
        <v>59.245705277807303</v>
      </c>
      <c r="F76" s="193">
        <v>2694</v>
      </c>
      <c r="G76" s="198"/>
      <c r="H76" s="198"/>
    </row>
    <row r="77" spans="1:8" ht="15.5">
      <c r="A77" s="191">
        <v>4607.2</v>
      </c>
      <c r="B77" s="194">
        <v>68.5</v>
      </c>
      <c r="C77" s="204">
        <v>305.5</v>
      </c>
      <c r="D77" s="192">
        <v>5308</v>
      </c>
      <c r="E77" s="189">
        <f>_xlfn.XLOOKUP(D77,El_Area_Calc!$A$2:$A$145,El_Area_Calc!$B$2:$B$145)</f>
        <v>59.720114143982798</v>
      </c>
      <c r="F77" s="193">
        <v>2784</v>
      </c>
      <c r="G77" s="198"/>
      <c r="H77" s="198"/>
    </row>
    <row r="78" spans="1:8" ht="15.5">
      <c r="A78" s="191">
        <v>4607.3</v>
      </c>
      <c r="B78" s="194">
        <v>69.7</v>
      </c>
      <c r="C78" s="204">
        <v>312.39999999999998</v>
      </c>
      <c r="D78" s="192">
        <v>5309</v>
      </c>
      <c r="E78" s="189">
        <f>_xlfn.XLOOKUP(D78,El_Area_Calc!$A$2:$A$145,El_Area_Calc!$B$2:$B$145)</f>
        <v>60.202174569397599</v>
      </c>
      <c r="F78" s="193">
        <v>2873</v>
      </c>
      <c r="G78" s="198"/>
      <c r="H78" s="198"/>
    </row>
    <row r="79" spans="1:8" ht="15.5">
      <c r="A79" s="191">
        <v>4607.3999999999996</v>
      </c>
      <c r="B79" s="194">
        <v>70.900000000000006</v>
      </c>
      <c r="C79" s="204">
        <v>319.39999999999998</v>
      </c>
      <c r="D79" s="192">
        <v>5310</v>
      </c>
      <c r="E79" s="189">
        <f>_xlfn.XLOOKUP(D79,El_Area_Calc!$A$2:$A$145,El_Area_Calc!$B$2:$B$145)</f>
        <v>60.692822000195697</v>
      </c>
      <c r="F79" s="193">
        <v>2962</v>
      </c>
      <c r="G79" s="198"/>
      <c r="H79" s="198"/>
    </row>
    <row r="80" spans="1:8" ht="15.5">
      <c r="A80" s="191">
        <v>4607.5</v>
      </c>
      <c r="B80" s="194">
        <v>72</v>
      </c>
      <c r="C80" s="204">
        <v>326.60000000000002</v>
      </c>
      <c r="D80" s="192">
        <v>5311</v>
      </c>
      <c r="E80" s="189">
        <f>_xlfn.XLOOKUP(D80,El_Area_Calc!$A$2:$A$145,El_Area_Calc!$B$2:$B$145)</f>
        <v>61.192991882521397</v>
      </c>
      <c r="F80" s="193">
        <v>3058</v>
      </c>
      <c r="G80" s="198"/>
      <c r="H80" s="198"/>
    </row>
    <row r="81" spans="1:8" ht="15.5">
      <c r="A81" s="191">
        <v>4607.6000000000004</v>
      </c>
      <c r="B81" s="194">
        <v>73.2</v>
      </c>
      <c r="C81" s="204">
        <v>333.8</v>
      </c>
      <c r="D81" s="192">
        <v>5312</v>
      </c>
      <c r="E81" s="189">
        <f>_xlfn.XLOOKUP(D81,El_Area_Calc!$A$2:$A$145,El_Area_Calc!$B$2:$B$145)</f>
        <v>61.703619662518904</v>
      </c>
      <c r="F81" s="193">
        <v>3154</v>
      </c>
      <c r="G81" s="198"/>
      <c r="H81" s="198"/>
    </row>
    <row r="82" spans="1:8" ht="15.5">
      <c r="A82" s="191">
        <v>4607.7</v>
      </c>
      <c r="B82" s="194">
        <v>74.3</v>
      </c>
      <c r="C82" s="204">
        <v>341.2</v>
      </c>
      <c r="D82" s="192">
        <v>5313</v>
      </c>
      <c r="E82" s="189">
        <f>_xlfn.XLOOKUP(D82,El_Area_Calc!$A$2:$A$145,El_Area_Calc!$B$2:$B$145)</f>
        <v>62.225640786332399</v>
      </c>
      <c r="F82" s="193">
        <v>3250</v>
      </c>
      <c r="G82" s="198"/>
      <c r="H82" s="198"/>
    </row>
    <row r="83" spans="1:8" ht="15.5">
      <c r="A83" s="191">
        <v>4607.8</v>
      </c>
      <c r="B83" s="194">
        <v>75.5</v>
      </c>
      <c r="C83" s="204">
        <v>348.7</v>
      </c>
      <c r="D83" s="192">
        <v>5314</v>
      </c>
      <c r="E83" s="189">
        <f>_xlfn.XLOOKUP(D83,El_Area_Calc!$A$2:$A$145,El_Area_Calc!$B$2:$B$145)</f>
        <v>62.759990700106002</v>
      </c>
      <c r="F83" s="193">
        <v>3346</v>
      </c>
      <c r="G83" s="198"/>
      <c r="H83" s="198"/>
    </row>
    <row r="84" spans="1:8" ht="15.5">
      <c r="A84" s="191">
        <v>4607.8999999999996</v>
      </c>
      <c r="B84" s="194">
        <v>76.7</v>
      </c>
      <c r="C84" s="204">
        <v>356.3</v>
      </c>
      <c r="D84" s="192">
        <v>5315</v>
      </c>
      <c r="E84" s="189">
        <f>_xlfn.XLOOKUP(D84,El_Area_Calc!$A$2:$A$145,El_Area_Calc!$B$2:$B$145)</f>
        <v>63.307604849984003</v>
      </c>
      <c r="F84" s="193">
        <v>3442</v>
      </c>
      <c r="G84" s="198"/>
      <c r="H84" s="198"/>
    </row>
    <row r="85" spans="1:8" ht="15.5">
      <c r="A85" s="191">
        <v>4608</v>
      </c>
      <c r="B85" s="194">
        <v>77.8</v>
      </c>
      <c r="C85" s="204">
        <v>364</v>
      </c>
      <c r="D85" s="192">
        <v>5316</v>
      </c>
      <c r="E85" s="189">
        <f>_xlfn.XLOOKUP(D85,El_Area_Calc!$A$2:$A$145,El_Area_Calc!$B$2:$B$145)</f>
        <v>63.869418682110599</v>
      </c>
      <c r="F85" s="193">
        <v>3546</v>
      </c>
      <c r="G85" s="198"/>
      <c r="H85" s="198"/>
    </row>
    <row r="86" spans="1:8" ht="15.5">
      <c r="A86" s="191">
        <v>4608.1000000000004</v>
      </c>
      <c r="B86" s="194">
        <v>78.2</v>
      </c>
      <c r="C86" s="204">
        <v>371.8</v>
      </c>
      <c r="D86" s="192">
        <v>5317</v>
      </c>
      <c r="E86" s="189">
        <f>_xlfn.XLOOKUP(D86,El_Area_Calc!$A$2:$A$145,El_Area_Calc!$B$2:$B$145)</f>
        <v>64.446367642629994</v>
      </c>
      <c r="F86" s="193">
        <v>3649</v>
      </c>
      <c r="G86" s="198"/>
      <c r="H86" s="198"/>
    </row>
    <row r="87" spans="1:8" ht="15.5">
      <c r="A87" s="191">
        <v>4608.2</v>
      </c>
      <c r="B87" s="194">
        <v>78.599999999999994</v>
      </c>
      <c r="C87" s="204">
        <v>379.7</v>
      </c>
      <c r="D87" s="192">
        <v>5318</v>
      </c>
      <c r="E87" s="189">
        <f>_xlfn.XLOOKUP(D87,El_Area_Calc!$A$2:$A$145,El_Area_Calc!$B$2:$B$145)</f>
        <v>65.039387177686294</v>
      </c>
      <c r="F87" s="193">
        <v>3752</v>
      </c>
      <c r="G87" s="198"/>
      <c r="H87" s="198"/>
    </row>
    <row r="88" spans="1:8" ht="15.5">
      <c r="A88" s="191">
        <v>4608.3</v>
      </c>
      <c r="B88" s="194">
        <v>78.900000000000006</v>
      </c>
      <c r="C88" s="204">
        <v>387.5</v>
      </c>
      <c r="D88" s="192">
        <v>5319</v>
      </c>
      <c r="E88" s="189">
        <f>_xlfn.XLOOKUP(D88,El_Area_Calc!$A$2:$A$145,El_Area_Calc!$B$2:$B$145)</f>
        <v>65.649412733423802</v>
      </c>
      <c r="F88" s="193">
        <v>3856</v>
      </c>
      <c r="G88" s="198"/>
      <c r="H88" s="198"/>
    </row>
    <row r="89" spans="1:8" ht="15.5">
      <c r="A89" s="191">
        <v>4608.3999999999996</v>
      </c>
      <c r="B89" s="194">
        <v>79.3</v>
      </c>
      <c r="C89" s="204">
        <v>395.5</v>
      </c>
      <c r="D89" s="192">
        <v>5320</v>
      </c>
      <c r="E89" s="189">
        <f>_xlfn.XLOOKUP(D89,El_Area_Calc!$A$2:$A$145,El_Area_Calc!$B$2:$B$145)</f>
        <v>66.277379755986701</v>
      </c>
      <c r="F89" s="193">
        <v>3959</v>
      </c>
      <c r="G89" s="198"/>
      <c r="H89" s="198"/>
    </row>
    <row r="90" spans="1:8" ht="15.5">
      <c r="A90" s="191">
        <v>4608.5</v>
      </c>
      <c r="B90" s="194">
        <v>79.7</v>
      </c>
      <c r="C90" s="204">
        <v>403.4</v>
      </c>
      <c r="D90" s="192">
        <v>5321</v>
      </c>
      <c r="E90" s="189">
        <f>_xlfn.XLOOKUP(D90,El_Area_Calc!$A$2:$A$145,El_Area_Calc!$B$2:$B$145)</f>
        <v>66.924223691519103</v>
      </c>
      <c r="F90" s="193">
        <v>4069</v>
      </c>
      <c r="G90" s="198"/>
      <c r="H90" s="198"/>
    </row>
    <row r="91" spans="1:8" ht="15.5">
      <c r="A91" s="191">
        <v>4608.6000000000004</v>
      </c>
      <c r="B91" s="194">
        <v>80</v>
      </c>
      <c r="C91" s="204">
        <v>411.4</v>
      </c>
      <c r="D91" s="192">
        <v>5322</v>
      </c>
      <c r="E91" s="189">
        <f>_xlfn.XLOOKUP(D91,El_Area_Calc!$A$2:$A$145,El_Area_Calc!$B$2:$B$145)</f>
        <v>67.590879986165405</v>
      </c>
      <c r="F91" s="193">
        <v>4178</v>
      </c>
      <c r="G91" s="198"/>
      <c r="H91" s="198"/>
    </row>
    <row r="92" spans="1:8" ht="15.5">
      <c r="A92" s="191">
        <v>4608.7</v>
      </c>
      <c r="B92" s="194">
        <v>80.400000000000006</v>
      </c>
      <c r="C92" s="204">
        <v>419.4</v>
      </c>
      <c r="D92" s="192">
        <v>5323</v>
      </c>
      <c r="E92" s="189">
        <f>_xlfn.XLOOKUP(D92,El_Area_Calc!$A$2:$A$145,El_Area_Calc!$B$2:$B$145)</f>
        <v>68.278284086069604</v>
      </c>
      <c r="F92" s="193">
        <v>4288</v>
      </c>
      <c r="G92" s="198"/>
      <c r="H92" s="198"/>
    </row>
    <row r="93" spans="1:8" ht="15.5">
      <c r="A93" s="191">
        <v>4608.8</v>
      </c>
      <c r="B93" s="194">
        <v>80.7</v>
      </c>
      <c r="C93" s="204">
        <v>427.5</v>
      </c>
      <c r="D93" s="192">
        <v>5324</v>
      </c>
      <c r="E93" s="189">
        <f>_xlfn.XLOOKUP(D93,El_Area_Calc!$A$2:$A$145,El_Area_Calc!$B$2:$B$145)</f>
        <v>68.987371437375899</v>
      </c>
      <c r="F93" s="193">
        <v>4398</v>
      </c>
      <c r="G93" s="198"/>
      <c r="H93" s="198"/>
    </row>
    <row r="94" spans="1:8" ht="15.5">
      <c r="A94" s="191">
        <v>4608.8999999999996</v>
      </c>
      <c r="B94" s="194">
        <v>81.099999999999994</v>
      </c>
      <c r="C94" s="204">
        <v>435.6</v>
      </c>
      <c r="D94" s="192">
        <v>5325</v>
      </c>
      <c r="E94" s="189">
        <f>_xlfn.XLOOKUP(D94,El_Area_Calc!$A$2:$A$145,El_Area_Calc!$B$2:$B$145)</f>
        <v>69.719077486228699</v>
      </c>
      <c r="F94" s="193">
        <v>4508</v>
      </c>
      <c r="G94" s="198"/>
      <c r="H94" s="198"/>
    </row>
    <row r="95" spans="1:8" ht="15.5">
      <c r="A95" s="191">
        <v>4609</v>
      </c>
      <c r="B95" s="194">
        <v>81.5</v>
      </c>
      <c r="C95" s="204">
        <v>443.7</v>
      </c>
      <c r="D95" s="192">
        <v>5326</v>
      </c>
      <c r="E95" s="189">
        <f>_xlfn.XLOOKUP(D95,El_Area_Calc!$A$2:$A$145,El_Area_Calc!$B$2:$B$145)</f>
        <v>70.474337678772002</v>
      </c>
      <c r="F95" s="193">
        <v>4625</v>
      </c>
      <c r="G95" s="198"/>
      <c r="H95" s="198"/>
    </row>
    <row r="96" spans="1:8" ht="15.5">
      <c r="A96" s="191">
        <v>4609.1000000000004</v>
      </c>
      <c r="B96" s="194">
        <v>82.4</v>
      </c>
      <c r="C96" s="204">
        <v>451.9</v>
      </c>
      <c r="D96" s="192">
        <v>5327</v>
      </c>
      <c r="E96" s="189">
        <f>_xlfn.XLOOKUP(D96,El_Area_Calc!$A$2:$A$145,El_Area_Calc!$B$2:$B$145)</f>
        <v>71.254087461149993</v>
      </c>
      <c r="F96" s="193">
        <v>4742</v>
      </c>
      <c r="G96" s="198"/>
      <c r="H96" s="198"/>
    </row>
    <row r="97" spans="1:8" ht="15.5">
      <c r="A97" s="191">
        <v>4609.2</v>
      </c>
      <c r="B97" s="194">
        <v>83.4</v>
      </c>
      <c r="C97" s="204">
        <v>460.2</v>
      </c>
      <c r="D97" s="192">
        <v>5328</v>
      </c>
      <c r="E97" s="189">
        <f>_xlfn.XLOOKUP(D97,El_Area_Calc!$A$2:$A$145,El_Area_Calc!$B$2:$B$145)</f>
        <v>72.059262279507095</v>
      </c>
      <c r="F97" s="193">
        <v>4858</v>
      </c>
      <c r="G97" s="198"/>
      <c r="H97" s="198"/>
    </row>
    <row r="98" spans="1:8" ht="15.5">
      <c r="A98" s="191">
        <v>4609.3</v>
      </c>
      <c r="B98" s="194">
        <v>84.3</v>
      </c>
      <c r="C98" s="204">
        <v>468.6</v>
      </c>
      <c r="D98" s="192">
        <v>5329</v>
      </c>
      <c r="E98" s="189">
        <f>_xlfn.XLOOKUP(D98,El_Area_Calc!$A$2:$A$145,El_Area_Calc!$B$2:$B$145)</f>
        <v>72.890797579987293</v>
      </c>
      <c r="F98" s="193">
        <v>4975</v>
      </c>
      <c r="G98" s="198"/>
      <c r="H98" s="198"/>
    </row>
    <row r="99" spans="1:8" ht="15.5">
      <c r="A99" s="191">
        <v>4609.3999999999996</v>
      </c>
      <c r="B99" s="194">
        <v>85.3</v>
      </c>
      <c r="C99" s="204">
        <v>477</v>
      </c>
      <c r="D99" s="192">
        <v>5330</v>
      </c>
      <c r="E99" s="189">
        <f>_xlfn.XLOOKUP(D99,El_Area_Calc!$A$2:$A$145,El_Area_Calc!$B$2:$B$145)</f>
        <v>73.749628808734897</v>
      </c>
      <c r="F99" s="193">
        <v>5091</v>
      </c>
      <c r="G99" s="198"/>
      <c r="H99" s="198"/>
    </row>
    <row r="100" spans="1:8" ht="15.5">
      <c r="A100" s="191">
        <v>4609.5</v>
      </c>
      <c r="B100" s="194">
        <v>86.2</v>
      </c>
      <c r="C100" s="204">
        <v>485.6</v>
      </c>
      <c r="D100" s="192">
        <v>5331</v>
      </c>
      <c r="E100" s="189">
        <f>_xlfn.XLOOKUP(D100,El_Area_Calc!$A$2:$A$145,El_Area_Calc!$B$2:$B$145)</f>
        <v>74.636691411894006</v>
      </c>
      <c r="F100" s="193">
        <v>5214</v>
      </c>
      <c r="G100" s="198"/>
      <c r="H100" s="198"/>
    </row>
    <row r="101" spans="1:8" ht="15.5">
      <c r="A101" s="191">
        <v>4609.6000000000004</v>
      </c>
      <c r="B101" s="194">
        <v>87.2</v>
      </c>
      <c r="C101" s="204">
        <v>494.3</v>
      </c>
      <c r="D101" s="192">
        <v>5332</v>
      </c>
      <c r="E101" s="189">
        <f>_xlfn.XLOOKUP(D101,El_Area_Calc!$A$2:$A$145,El_Area_Calc!$B$2:$B$145)</f>
        <v>75.552920835608901</v>
      </c>
      <c r="F101" s="193">
        <v>5337</v>
      </c>
      <c r="G101" s="198"/>
      <c r="H101" s="198"/>
    </row>
    <row r="102" spans="1:8" ht="15.5">
      <c r="A102" s="191">
        <v>4609.7</v>
      </c>
      <c r="B102" s="194">
        <v>88.1</v>
      </c>
      <c r="C102" s="204">
        <v>503</v>
      </c>
      <c r="D102" s="192">
        <v>5333</v>
      </c>
      <c r="E102" s="189">
        <f>_xlfn.XLOOKUP(D102,El_Area_Calc!$A$2:$A$145,El_Area_Calc!$B$2:$B$145)</f>
        <v>76.499252526023795</v>
      </c>
      <c r="F102" s="193">
        <v>5460</v>
      </c>
      <c r="G102" s="198"/>
      <c r="H102" s="198"/>
    </row>
    <row r="103" spans="1:8" ht="15.5">
      <c r="A103" s="191">
        <v>4609.8</v>
      </c>
      <c r="B103" s="194">
        <v>89.1</v>
      </c>
      <c r="C103" s="204">
        <v>511.9</v>
      </c>
      <c r="D103" s="192">
        <v>5334</v>
      </c>
      <c r="E103" s="189">
        <f>_xlfn.XLOOKUP(D103,El_Area_Calc!$A$2:$A$145,El_Area_Calc!$B$2:$B$145)</f>
        <v>77.476621929282899</v>
      </c>
      <c r="F103" s="193">
        <v>5583</v>
      </c>
      <c r="G103" s="198"/>
      <c r="H103" s="198"/>
    </row>
    <row r="104" spans="1:8" ht="15.5">
      <c r="A104" s="191">
        <v>4609.8999999999996</v>
      </c>
      <c r="B104" s="194">
        <v>90</v>
      </c>
      <c r="C104" s="204">
        <v>520.9</v>
      </c>
      <c r="D104" s="192">
        <v>5335</v>
      </c>
      <c r="E104" s="189">
        <f>_xlfn.XLOOKUP(D104,El_Area_Calc!$A$2:$A$145,El_Area_Calc!$B$2:$B$145)</f>
        <v>78.485964491530297</v>
      </c>
      <c r="F104" s="193">
        <v>5706</v>
      </c>
      <c r="G104" s="198"/>
      <c r="H104" s="198"/>
    </row>
    <row r="105" spans="1:8" ht="15.5">
      <c r="A105" s="191">
        <v>4610</v>
      </c>
      <c r="B105" s="194">
        <v>91</v>
      </c>
      <c r="C105" s="204">
        <v>529.9</v>
      </c>
      <c r="D105" s="192">
        <v>5336</v>
      </c>
      <c r="E105" s="189">
        <f>_xlfn.XLOOKUP(D105,El_Area_Calc!$A$2:$A$145,El_Area_Calc!$B$2:$B$145)</f>
        <v>79.528215658910199</v>
      </c>
      <c r="F105" s="193">
        <v>5835</v>
      </c>
      <c r="G105" s="198"/>
      <c r="H105" s="198"/>
    </row>
    <row r="106" spans="1:8" ht="15.5">
      <c r="A106" s="191">
        <v>4610.1000000000004</v>
      </c>
      <c r="B106" s="194">
        <v>91.4</v>
      </c>
      <c r="C106" s="204">
        <v>539</v>
      </c>
      <c r="D106" s="192">
        <v>5337</v>
      </c>
      <c r="E106" s="189">
        <f>_xlfn.XLOOKUP(D106,El_Area_Calc!$A$2:$A$145,El_Area_Calc!$B$2:$B$145)</f>
        <v>80.604310877567002</v>
      </c>
      <c r="F106" s="193">
        <v>5963</v>
      </c>
      <c r="G106" s="198"/>
      <c r="H106" s="198"/>
    </row>
    <row r="107" spans="1:8" ht="15.5">
      <c r="A107" s="191">
        <v>4610.2</v>
      </c>
      <c r="B107" s="194">
        <v>91.8</v>
      </c>
      <c r="C107" s="204">
        <v>548.20000000000005</v>
      </c>
      <c r="D107" s="192">
        <v>5338</v>
      </c>
      <c r="E107" s="189">
        <f>_xlfn.XLOOKUP(D107,El_Area_Calc!$A$2:$A$145,El_Area_Calc!$B$2:$B$145)</f>
        <v>81.715185593644705</v>
      </c>
      <c r="F107" s="193">
        <v>6092</v>
      </c>
      <c r="G107" s="198"/>
      <c r="H107" s="198"/>
    </row>
    <row r="108" spans="1:8" ht="15.5">
      <c r="A108" s="191">
        <v>4610.3</v>
      </c>
      <c r="B108" s="194">
        <v>92.2</v>
      </c>
      <c r="C108" s="204">
        <v>557.4</v>
      </c>
      <c r="D108" s="192">
        <v>5339</v>
      </c>
      <c r="E108" s="189">
        <f>_xlfn.XLOOKUP(D108,El_Area_Calc!$A$2:$A$145,El_Area_Calc!$B$2:$B$145)</f>
        <v>82.861775253287504</v>
      </c>
      <c r="F108" s="193">
        <v>6221</v>
      </c>
      <c r="G108" s="198"/>
      <c r="H108" s="198"/>
    </row>
    <row r="109" spans="1:8" ht="15.5">
      <c r="A109" s="191">
        <v>4610.3999999999996</v>
      </c>
      <c r="B109" s="194">
        <v>92.6</v>
      </c>
      <c r="C109" s="204">
        <v>566.6</v>
      </c>
      <c r="D109" s="192">
        <v>5340</v>
      </c>
      <c r="E109" s="189">
        <f>_xlfn.XLOOKUP(D109,El_Area_Calc!$A$2:$A$145,El_Area_Calc!$B$2:$B$145)</f>
        <v>84.045015302639698</v>
      </c>
      <c r="F109" s="193">
        <v>6350</v>
      </c>
      <c r="G109" s="198"/>
      <c r="H109" s="198"/>
    </row>
    <row r="110" spans="1:8" ht="15.5">
      <c r="A110" s="191">
        <v>4610.5</v>
      </c>
      <c r="B110" s="194">
        <v>93</v>
      </c>
      <c r="C110" s="204">
        <v>575.9</v>
      </c>
      <c r="D110" s="192">
        <v>5341</v>
      </c>
      <c r="E110" s="189">
        <f>_xlfn.XLOOKUP(D110,El_Area_Calc!$A$2:$A$145,El_Area_Calc!$B$2:$B$145)</f>
        <v>85.265841187845496</v>
      </c>
      <c r="F110" s="193">
        <v>6485</v>
      </c>
      <c r="G110" s="198"/>
      <c r="H110" s="198"/>
    </row>
    <row r="111" spans="1:8" ht="15.5">
      <c r="A111" s="191">
        <v>4610.6000000000004</v>
      </c>
      <c r="B111" s="194">
        <v>93.4</v>
      </c>
      <c r="C111" s="204">
        <v>585.20000000000005</v>
      </c>
      <c r="D111" s="192">
        <v>5342</v>
      </c>
      <c r="E111" s="189">
        <f>_xlfn.XLOOKUP(D111,El_Area_Calc!$A$2:$A$145,El_Area_Calc!$B$2:$B$145)</f>
        <v>86.525188355048996</v>
      </c>
      <c r="F111" s="193">
        <v>6619</v>
      </c>
      <c r="G111" s="198"/>
      <c r="H111" s="198"/>
    </row>
    <row r="112" spans="1:8" ht="15.5">
      <c r="A112" s="191">
        <v>4610.7</v>
      </c>
      <c r="B112" s="194">
        <v>93.8</v>
      </c>
      <c r="C112" s="204">
        <v>594.6</v>
      </c>
      <c r="D112" s="192">
        <v>5343</v>
      </c>
      <c r="E112" s="189">
        <f>_xlfn.XLOOKUP(D112,El_Area_Calc!$A$2:$A$145,El_Area_Calc!$B$2:$B$145)</f>
        <v>87.823992250394497</v>
      </c>
      <c r="F112" s="193">
        <v>6754</v>
      </c>
      <c r="G112" s="198"/>
      <c r="H112" s="198"/>
    </row>
    <row r="113" spans="1:8" ht="15.5">
      <c r="A113" s="191">
        <v>4610.8</v>
      </c>
      <c r="B113" s="194">
        <v>94.2</v>
      </c>
      <c r="C113" s="205">
        <v>604</v>
      </c>
      <c r="D113" s="192">
        <v>5344</v>
      </c>
      <c r="E113" s="189">
        <f>_xlfn.XLOOKUP(D113,El_Area_Calc!$A$2:$A$145,El_Area_Calc!$B$2:$B$145)</f>
        <v>89.163188320026194</v>
      </c>
      <c r="F113" s="193">
        <v>6889</v>
      </c>
      <c r="G113" s="198"/>
      <c r="H113" s="198"/>
    </row>
    <row r="114" spans="1:8" ht="15.5">
      <c r="A114" s="191">
        <v>4610.8999999999996</v>
      </c>
      <c r="B114" s="194">
        <v>94.6</v>
      </c>
      <c r="C114" s="204">
        <v>613.4</v>
      </c>
      <c r="D114" s="192">
        <v>5345</v>
      </c>
      <c r="E114" s="189">
        <f>_xlfn.XLOOKUP(D114,El_Area_Calc!$A$2:$A$145,El_Area_Calc!$B$2:$B$145)</f>
        <v>90.5437120100882</v>
      </c>
      <c r="F114" s="193">
        <v>7023</v>
      </c>
      <c r="G114" s="198"/>
      <c r="H114" s="198"/>
    </row>
    <row r="115" spans="1:8" ht="15.5">
      <c r="A115" s="191">
        <v>4611</v>
      </c>
      <c r="B115" s="194">
        <v>95</v>
      </c>
      <c r="C115" s="204">
        <v>622.9</v>
      </c>
      <c r="D115" s="192">
        <v>5346</v>
      </c>
      <c r="E115" s="189">
        <f>_xlfn.XLOOKUP(D115,El_Area_Calc!$A$2:$A$145,El_Area_Calc!$B$2:$B$145)</f>
        <v>91.966498766724797</v>
      </c>
      <c r="F115" s="193">
        <v>7163</v>
      </c>
      <c r="G115" s="198"/>
      <c r="H115" s="198"/>
    </row>
    <row r="116" spans="1:8" ht="15.5">
      <c r="A116" s="191">
        <v>4611.1000000000004</v>
      </c>
      <c r="B116" s="194">
        <v>95.9</v>
      </c>
      <c r="C116" s="204">
        <v>632.5</v>
      </c>
      <c r="D116" s="192">
        <v>5347</v>
      </c>
      <c r="E116" s="189">
        <f>_xlfn.XLOOKUP(D116,El_Area_Calc!$A$2:$A$145,El_Area_Calc!$B$2:$B$145)</f>
        <v>93.432484036080098</v>
      </c>
      <c r="F116" s="193">
        <v>7304</v>
      </c>
      <c r="G116" s="198"/>
      <c r="H116" s="198"/>
    </row>
    <row r="117" spans="1:8" ht="15.5">
      <c r="A117" s="191">
        <v>4611.2</v>
      </c>
      <c r="B117" s="194">
        <v>96.8</v>
      </c>
      <c r="C117" s="204">
        <v>642.1</v>
      </c>
      <c r="D117" s="192">
        <v>5348</v>
      </c>
      <c r="E117" s="189">
        <f>_xlfn.XLOOKUP(D117,El_Area_Calc!$A$2:$A$145,El_Area_Calc!$B$2:$B$145)</f>
        <v>94.942603264298398</v>
      </c>
      <c r="F117" s="193">
        <v>7445</v>
      </c>
      <c r="G117" s="198"/>
      <c r="H117" s="198"/>
    </row>
    <row r="118" spans="1:8" ht="15.5">
      <c r="A118" s="191">
        <v>4611.3</v>
      </c>
      <c r="B118" s="194">
        <v>97.7</v>
      </c>
      <c r="C118" s="204">
        <v>651.79999999999995</v>
      </c>
      <c r="D118" s="192">
        <v>5349</v>
      </c>
      <c r="E118" s="189">
        <f>_xlfn.XLOOKUP(D118,El_Area_Calc!$A$2:$A$145,El_Area_Calc!$B$2:$B$145)</f>
        <v>96.497791897523896</v>
      </c>
      <c r="F118" s="193">
        <v>7585</v>
      </c>
      <c r="G118" s="198"/>
      <c r="H118" s="198"/>
    </row>
    <row r="119" spans="1:8" ht="15.5">
      <c r="A119" s="191">
        <v>4611.3999999999996</v>
      </c>
      <c r="B119" s="194">
        <v>98.6</v>
      </c>
      <c r="C119" s="204">
        <v>661.6</v>
      </c>
      <c r="D119" s="192">
        <v>5350</v>
      </c>
      <c r="E119" s="189">
        <f>_xlfn.XLOOKUP(D119,El_Area_Calc!$A$2:$A$145,El_Area_Calc!$B$2:$B$145)</f>
        <v>98.098985381900604</v>
      </c>
      <c r="F119" s="193">
        <v>7726</v>
      </c>
      <c r="G119" s="198"/>
      <c r="H119" s="198"/>
    </row>
    <row r="120" spans="1:8" ht="15.5">
      <c r="A120" s="191">
        <v>4611.5</v>
      </c>
      <c r="B120" s="194">
        <v>99.5</v>
      </c>
      <c r="C120" s="204">
        <v>671.5</v>
      </c>
      <c r="D120" s="192">
        <v>5351</v>
      </c>
      <c r="E120" s="189">
        <f>_xlfn.XLOOKUP(D120,El_Area_Calc!$A$2:$A$145,El_Area_Calc!$B$2:$B$145)</f>
        <v>99.747119163573004</v>
      </c>
      <c r="F120" s="193">
        <v>7874</v>
      </c>
      <c r="G120" s="198"/>
      <c r="H120" s="198"/>
    </row>
    <row r="121" spans="1:8" ht="15.5">
      <c r="A121" s="191">
        <v>4611.6000000000004</v>
      </c>
      <c r="B121" s="194">
        <v>100.4</v>
      </c>
      <c r="C121" s="204">
        <v>681.5</v>
      </c>
      <c r="D121" s="192">
        <v>5352</v>
      </c>
      <c r="E121" s="189">
        <f>_xlfn.XLOOKUP(D121,El_Area_Calc!$A$2:$A$145,El_Area_Calc!$B$2:$B$145)</f>
        <v>101.44312868868499</v>
      </c>
      <c r="F121" s="193">
        <v>8021</v>
      </c>
      <c r="G121" s="198"/>
      <c r="H121" s="198"/>
    </row>
    <row r="122" spans="1:8" ht="15.5">
      <c r="A122" s="191">
        <v>4611.7</v>
      </c>
      <c r="B122" s="194">
        <v>101.2</v>
      </c>
      <c r="C122" s="204">
        <v>691.6</v>
      </c>
      <c r="D122" s="192">
        <v>5353</v>
      </c>
      <c r="E122" s="189">
        <f>_xlfn.XLOOKUP(D122,El_Area_Calc!$A$2:$A$145,El_Area_Calc!$B$2:$B$145)</f>
        <v>103.187949403381</v>
      </c>
      <c r="F122" s="193">
        <v>8169</v>
      </c>
      <c r="G122" s="198"/>
      <c r="H122" s="198"/>
    </row>
    <row r="123" spans="1:8" ht="15.5">
      <c r="A123" s="191">
        <v>4611.8</v>
      </c>
      <c r="B123" s="194">
        <v>102.1</v>
      </c>
      <c r="C123" s="204">
        <v>701.8</v>
      </c>
      <c r="D123" s="192">
        <v>5354</v>
      </c>
      <c r="E123" s="189">
        <f>_xlfn.XLOOKUP(D123,El_Area_Calc!$A$2:$A$145,El_Area_Calc!$B$2:$B$145)</f>
        <v>104.982516753805</v>
      </c>
      <c r="F123" s="193">
        <v>8317</v>
      </c>
      <c r="G123" s="198"/>
      <c r="H123" s="198"/>
    </row>
    <row r="124" spans="1:8" ht="15.5">
      <c r="A124" s="191">
        <v>4611.8999999999996</v>
      </c>
      <c r="B124" s="194">
        <v>103</v>
      </c>
      <c r="C124" s="204">
        <v>712</v>
      </c>
      <c r="D124" s="192">
        <v>5355</v>
      </c>
      <c r="E124" s="189">
        <f>_xlfn.XLOOKUP(D124,El_Area_Calc!$A$2:$A$145,El_Area_Calc!$B$2:$B$145)</f>
        <v>106.827766186102</v>
      </c>
      <c r="F124" s="193">
        <v>8464</v>
      </c>
      <c r="G124" s="198"/>
      <c r="H124" s="198"/>
    </row>
    <row r="125" spans="1:8" ht="15.5">
      <c r="A125" s="191">
        <v>4612</v>
      </c>
      <c r="B125" s="194">
        <v>103.9</v>
      </c>
      <c r="C125" s="204">
        <v>722.4</v>
      </c>
      <c r="D125" s="192">
        <v>5356</v>
      </c>
      <c r="E125" s="189">
        <f>_xlfn.XLOOKUP(D125,El_Area_Calc!$A$2:$A$145,El_Area_Calc!$B$2:$B$145)</f>
        <v>108.724633146415</v>
      </c>
      <c r="F125" s="193">
        <v>8618</v>
      </c>
      <c r="G125" s="198"/>
      <c r="H125" s="198"/>
    </row>
    <row r="126" spans="1:8" ht="15.5">
      <c r="A126" s="191">
        <v>4612.1000000000004</v>
      </c>
      <c r="B126" s="194">
        <v>104.4</v>
      </c>
      <c r="C126" s="204">
        <v>732.8</v>
      </c>
      <c r="D126" s="192">
        <v>5357</v>
      </c>
      <c r="E126" s="189">
        <f>_xlfn.XLOOKUP(D126,El_Area_Calc!$A$2:$A$145,El_Area_Calc!$B$2:$B$145)</f>
        <v>110.674053080889</v>
      </c>
      <c r="F126" s="193">
        <v>8771</v>
      </c>
      <c r="G126" s="198"/>
      <c r="H126" s="198"/>
    </row>
    <row r="127" spans="1:8" ht="15.5">
      <c r="A127" s="191">
        <v>4612.2</v>
      </c>
      <c r="B127" s="194">
        <v>104.9</v>
      </c>
      <c r="C127" s="204">
        <v>743.3</v>
      </c>
      <c r="D127" s="192">
        <v>5358</v>
      </c>
      <c r="E127" s="189">
        <f>_xlfn.XLOOKUP(D127,El_Area_Calc!$A$2:$A$145,El_Area_Calc!$B$2:$B$145)</f>
        <v>112.67696143566801</v>
      </c>
      <c r="F127" s="193">
        <v>8925</v>
      </c>
      <c r="G127" s="198"/>
      <c r="H127" s="198"/>
    </row>
    <row r="128" spans="1:8" ht="15.5">
      <c r="A128" s="191">
        <v>4612.3</v>
      </c>
      <c r="B128" s="194">
        <v>105.4</v>
      </c>
      <c r="C128" s="204">
        <v>753.8</v>
      </c>
      <c r="D128" s="192">
        <v>5359</v>
      </c>
      <c r="E128" s="189">
        <f>_xlfn.XLOOKUP(D128,El_Area_Calc!$A$2:$A$145,El_Area_Calc!$B$2:$B$145)</f>
        <v>114.734293656896</v>
      </c>
      <c r="F128" s="193">
        <v>9078</v>
      </c>
      <c r="G128" s="198"/>
      <c r="H128" s="198"/>
    </row>
    <row r="129" spans="1:8" ht="15.5">
      <c r="A129" s="191">
        <v>4612.3999999999996</v>
      </c>
      <c r="B129" s="194">
        <v>105.9</v>
      </c>
      <c r="C129" s="204">
        <v>764.3</v>
      </c>
      <c r="D129" s="192">
        <v>5360</v>
      </c>
      <c r="E129" s="189">
        <f>_xlfn.XLOOKUP(D129,El_Area_Calc!$A$2:$A$145,El_Area_Calc!$B$2:$B$145)</f>
        <v>116.84698519071701</v>
      </c>
      <c r="F129" s="193">
        <v>9232</v>
      </c>
      <c r="G129" s="198"/>
      <c r="H129" s="198"/>
    </row>
    <row r="130" spans="1:8" ht="15.5">
      <c r="A130" s="191">
        <v>4612.5</v>
      </c>
      <c r="B130" s="194">
        <v>106.4</v>
      </c>
      <c r="C130" s="204">
        <v>775</v>
      </c>
      <c r="D130" s="192">
        <v>5361</v>
      </c>
      <c r="E130" s="189">
        <f>_xlfn.XLOOKUP(D130,El_Area_Calc!$A$2:$A$145,El_Area_Calc!$B$2:$B$145)</f>
        <v>119.015971483276</v>
      </c>
      <c r="F130" s="193">
        <v>9392</v>
      </c>
      <c r="G130" s="198"/>
      <c r="H130" s="198"/>
    </row>
    <row r="131" spans="1:8" ht="15.5">
      <c r="A131" s="191">
        <v>4612.6000000000004</v>
      </c>
      <c r="B131" s="194">
        <v>107</v>
      </c>
      <c r="C131" s="204">
        <v>785.6</v>
      </c>
      <c r="D131" s="192">
        <v>5362</v>
      </c>
      <c r="E131" s="189">
        <f>_xlfn.XLOOKUP(D131,El_Area_Calc!$A$2:$A$145,El_Area_Calc!$B$2:$B$145)</f>
        <v>121.24218798071701</v>
      </c>
      <c r="F131" s="193">
        <v>9551</v>
      </c>
      <c r="G131" s="198"/>
      <c r="H131" s="198"/>
    </row>
    <row r="132" spans="1:8" ht="15.5">
      <c r="A132" s="191">
        <v>4612.7</v>
      </c>
      <c r="B132" s="194">
        <v>107.5</v>
      </c>
      <c r="C132" s="204">
        <v>796.4</v>
      </c>
      <c r="D132" s="192">
        <v>5363</v>
      </c>
      <c r="E132" s="189">
        <f>_xlfn.XLOOKUP(D132,El_Area_Calc!$A$2:$A$145,El_Area_Calc!$B$2:$B$145)</f>
        <v>123.526570129183</v>
      </c>
      <c r="F132" s="193">
        <v>9711</v>
      </c>
      <c r="G132" s="198"/>
      <c r="H132" s="198"/>
    </row>
    <row r="133" spans="1:8" ht="15.5">
      <c r="A133" s="191">
        <v>4612.8</v>
      </c>
      <c r="B133" s="194">
        <v>108</v>
      </c>
      <c r="C133" s="204">
        <v>807.1</v>
      </c>
      <c r="D133" s="192">
        <v>5364</v>
      </c>
      <c r="E133" s="189">
        <f>_xlfn.XLOOKUP(D133,El_Area_Calc!$A$2:$A$145,El_Area_Calc!$B$2:$B$145)</f>
        <v>125.87005337482</v>
      </c>
      <c r="F133" s="193">
        <v>9871</v>
      </c>
      <c r="G133" s="198"/>
      <c r="H133" s="198"/>
    </row>
    <row r="134" spans="1:8" ht="15.5">
      <c r="A134" s="191">
        <v>4612.8999999999996</v>
      </c>
      <c r="B134" s="194">
        <v>108.5</v>
      </c>
      <c r="C134" s="204">
        <v>817.9</v>
      </c>
      <c r="D134" s="192">
        <v>5365</v>
      </c>
      <c r="E134" s="189">
        <f>_xlfn.XLOOKUP(D134,El_Area_Calc!$A$2:$A$145,El_Area_Calc!$B$2:$B$145)</f>
        <v>128.273573163771</v>
      </c>
      <c r="F134" s="193">
        <v>10030</v>
      </c>
      <c r="G134" s="198"/>
      <c r="H134" s="198"/>
    </row>
    <row r="135" spans="1:8" ht="15.5">
      <c r="A135" s="191">
        <v>4613</v>
      </c>
      <c r="B135" s="194">
        <v>109</v>
      </c>
      <c r="C135" s="204">
        <v>828.8</v>
      </c>
      <c r="D135" s="192">
        <v>5366</v>
      </c>
      <c r="E135" s="189">
        <f>_xlfn.XLOOKUP(D135,El_Area_Calc!$A$2:$A$145,El_Area_Calc!$B$2:$B$145)</f>
        <v>130.73806494218101</v>
      </c>
      <c r="F135" s="193">
        <v>10195</v>
      </c>
      <c r="G135" s="198"/>
      <c r="H135" s="198"/>
    </row>
    <row r="136" spans="1:8" ht="15.5">
      <c r="A136" s="191">
        <v>4613.1000000000004</v>
      </c>
      <c r="B136" s="194">
        <v>109.8</v>
      </c>
      <c r="C136" s="204">
        <v>839.8</v>
      </c>
      <c r="D136" s="192">
        <v>5367</v>
      </c>
      <c r="E136" s="189">
        <f>_xlfn.XLOOKUP(D136,El_Area_Calc!$A$2:$A$145,El_Area_Calc!$B$2:$B$145)</f>
        <v>133.26446415619299</v>
      </c>
      <c r="F136" s="193">
        <v>10361</v>
      </c>
      <c r="G136" s="198"/>
      <c r="H136" s="198"/>
    </row>
    <row r="137" spans="1:8" ht="15.5">
      <c r="A137" s="191">
        <v>4613.2</v>
      </c>
      <c r="B137" s="194">
        <v>110.6</v>
      </c>
      <c r="C137" s="204">
        <v>850.8</v>
      </c>
      <c r="D137" s="192">
        <v>5368</v>
      </c>
      <c r="E137" s="189">
        <f>_xlfn.XLOOKUP(D137,El_Area_Calc!$A$2:$A$145,El_Area_Calc!$B$2:$B$145)</f>
        <v>135.85370625195199</v>
      </c>
      <c r="F137" s="193">
        <v>10526</v>
      </c>
      <c r="G137" s="198"/>
      <c r="H137" s="198"/>
    </row>
    <row r="138" spans="1:8" ht="15.5">
      <c r="A138" s="191">
        <v>4613.3</v>
      </c>
      <c r="B138" s="194">
        <v>111.4</v>
      </c>
      <c r="C138" s="204">
        <v>861.9</v>
      </c>
      <c r="D138" s="192">
        <v>5369</v>
      </c>
      <c r="E138" s="189">
        <f>_xlfn.XLOOKUP(D138,El_Area_Calc!$A$2:$A$145,El_Area_Calc!$B$2:$B$145)</f>
        <v>138.50672667560301</v>
      </c>
      <c r="F138" s="193">
        <v>10691</v>
      </c>
      <c r="G138" s="198"/>
      <c r="H138" s="198"/>
    </row>
    <row r="139" spans="1:8" ht="15.5">
      <c r="A139" s="191">
        <v>4613.3999999999996</v>
      </c>
      <c r="B139" s="194">
        <v>112.2</v>
      </c>
      <c r="C139" s="204">
        <v>873.1</v>
      </c>
      <c r="D139" s="192">
        <v>5370</v>
      </c>
      <c r="E139" s="189">
        <f>_xlfn.XLOOKUP(D139,El_Area_Calc!$A$2:$A$145,El_Area_Calc!$B$2:$B$145)</f>
        <v>141.22446087328899</v>
      </c>
      <c r="F139" s="193">
        <v>10857</v>
      </c>
      <c r="G139" s="198"/>
      <c r="H139" s="198"/>
    </row>
    <row r="140" spans="1:8" ht="15.5">
      <c r="A140" s="191">
        <v>4613.5</v>
      </c>
      <c r="B140" s="194">
        <v>113</v>
      </c>
      <c r="C140" s="204">
        <v>884.3</v>
      </c>
      <c r="D140" s="192">
        <v>5371</v>
      </c>
      <c r="E140" s="189">
        <f>_xlfn.XLOOKUP(D140,El_Area_Calc!$A$2:$A$145,El_Area_Calc!$B$2:$B$145)</f>
        <v>144.00784429115399</v>
      </c>
      <c r="F140" s="193">
        <v>11029</v>
      </c>
      <c r="G140" s="198"/>
      <c r="H140" s="198"/>
    </row>
    <row r="141" spans="1:8" ht="15.5">
      <c r="A141" s="191">
        <v>4613.6000000000004</v>
      </c>
      <c r="B141" s="194">
        <v>113.8</v>
      </c>
      <c r="C141" s="204">
        <v>895.7</v>
      </c>
      <c r="D141" s="192">
        <v>5372</v>
      </c>
      <c r="E141" s="189">
        <f>_xlfn.XLOOKUP(D141,El_Area_Calc!$A$2:$A$145,El_Area_Calc!$B$2:$B$145)</f>
        <v>146.857812375343</v>
      </c>
      <c r="F141" s="193">
        <v>11201</v>
      </c>
      <c r="G141" s="198"/>
      <c r="H141" s="198"/>
    </row>
    <row r="142" spans="1:8" ht="15.5">
      <c r="A142" s="191">
        <v>4613.7</v>
      </c>
      <c r="B142" s="194">
        <v>114.7</v>
      </c>
      <c r="C142" s="204">
        <v>907.1</v>
      </c>
      <c r="D142" s="192">
        <v>5373</v>
      </c>
      <c r="E142" s="189">
        <f>_xlfn.XLOOKUP(D142,El_Area_Calc!$A$2:$A$145,El_Area_Calc!$B$2:$B$145)</f>
        <v>149.77530057199999</v>
      </c>
      <c r="F142" s="193">
        <v>11373</v>
      </c>
      <c r="G142" s="198"/>
      <c r="H142" s="198"/>
    </row>
    <row r="143" spans="1:8" ht="15.5">
      <c r="A143" s="191">
        <v>4613.8</v>
      </c>
      <c r="B143" s="194">
        <v>115.5</v>
      </c>
      <c r="C143" s="204">
        <v>918.6</v>
      </c>
      <c r="D143" s="192">
        <v>5374</v>
      </c>
      <c r="E143" s="189">
        <f>_xlfn.XLOOKUP(D143,El_Area_Calc!$A$2:$A$145,El_Area_Calc!$B$2:$B$145)</f>
        <v>152.761244327269</v>
      </c>
      <c r="F143" s="193">
        <v>11546</v>
      </c>
      <c r="G143" s="198"/>
      <c r="H143" s="198"/>
    </row>
    <row r="144" spans="1:8" ht="15.5">
      <c r="A144" s="191">
        <v>4613.8999999999996</v>
      </c>
      <c r="B144" s="194">
        <v>116.3</v>
      </c>
      <c r="C144" s="204">
        <v>930.2</v>
      </c>
      <c r="D144" s="192">
        <v>5375</v>
      </c>
      <c r="E144" s="189">
        <f>_xlfn.XLOOKUP(D144,El_Area_Calc!$A$2:$A$145,El_Area_Calc!$B$2:$B$145)</f>
        <v>155.816579087295</v>
      </c>
      <c r="F144" s="193">
        <v>11718</v>
      </c>
      <c r="G144" s="198"/>
      <c r="H144" s="198"/>
    </row>
    <row r="145" spans="1:8" ht="15.5">
      <c r="A145" s="191">
        <v>4614</v>
      </c>
      <c r="B145" s="194">
        <v>117.1</v>
      </c>
      <c r="C145" s="204">
        <v>941.9</v>
      </c>
      <c r="D145" s="192">
        <v>5376</v>
      </c>
      <c r="E145" s="189">
        <f>_xlfn.XLOOKUP(D145,El_Area_Calc!$A$2:$A$145,El_Area_Calc!$B$2:$B$145)</f>
        <v>158.94224029822101</v>
      </c>
      <c r="F145" s="193">
        <v>11898</v>
      </c>
      <c r="G145" s="198"/>
      <c r="H145" s="198"/>
    </row>
    <row r="146" spans="1:8" ht="15.5">
      <c r="A146" s="191">
        <v>4614.1000000000004</v>
      </c>
      <c r="B146" s="194">
        <v>117.6</v>
      </c>
      <c r="C146" s="204">
        <v>953.6</v>
      </c>
      <c r="D146" s="192">
        <v>5377</v>
      </c>
      <c r="E146" s="189">
        <f>_xlfn.XLOOKUP(D146,El_Area_Calc!$A$2:$A$145,El_Area_Calc!$B$2:$B$145)</f>
        <v>162.13916340619099</v>
      </c>
      <c r="F146" s="193">
        <v>12078</v>
      </c>
      <c r="G146" s="198"/>
      <c r="H146" s="198"/>
    </row>
    <row r="147" spans="1:8" ht="15.5">
      <c r="A147" s="191">
        <v>4614.2</v>
      </c>
      <c r="B147" s="194">
        <v>118</v>
      </c>
      <c r="C147" s="204">
        <v>965.4</v>
      </c>
      <c r="D147" s="192">
        <v>5378</v>
      </c>
      <c r="E147" s="189">
        <f>_xlfn.XLOOKUP(D147,El_Area_Calc!$A$2:$A$145,El_Area_Calc!$B$2:$B$145)</f>
        <v>165.40828385735099</v>
      </c>
      <c r="F147" s="193">
        <v>12258</v>
      </c>
      <c r="G147" s="198"/>
      <c r="H147" s="198"/>
    </row>
    <row r="148" spans="1:8" ht="15.5">
      <c r="A148" s="191">
        <v>4614.3</v>
      </c>
      <c r="B148" s="194">
        <v>118.5</v>
      </c>
      <c r="C148" s="204">
        <v>977.2</v>
      </c>
      <c r="D148" s="192">
        <v>5379</v>
      </c>
      <c r="E148" s="189">
        <f>_xlfn.XLOOKUP(D148,El_Area_Calc!$A$2:$A$145,El_Area_Calc!$B$2:$B$145)</f>
        <v>168.75053709784399</v>
      </c>
      <c r="F148" s="193">
        <v>12438</v>
      </c>
      <c r="G148" s="198"/>
      <c r="H148" s="198"/>
    </row>
    <row r="149" spans="1:8" ht="15.5">
      <c r="A149" s="191">
        <v>4614.3999999999996</v>
      </c>
      <c r="B149" s="194">
        <v>119</v>
      </c>
      <c r="C149" s="204">
        <v>989.1</v>
      </c>
      <c r="D149" s="192">
        <v>5380</v>
      </c>
      <c r="E149" s="189">
        <f>_xlfn.XLOOKUP(D149,El_Area_Calc!$A$2:$A$145,El_Area_Calc!$B$2:$B$145)</f>
        <v>172.16685857381401</v>
      </c>
      <c r="F149" s="193">
        <v>12618</v>
      </c>
      <c r="G149" s="198"/>
      <c r="H149" s="198"/>
    </row>
    <row r="150" spans="1:8" ht="15.5">
      <c r="A150" s="191">
        <v>4614.5</v>
      </c>
      <c r="B150" s="194">
        <v>119.5</v>
      </c>
      <c r="C150" s="204">
        <v>1001</v>
      </c>
      <c r="D150" s="192">
        <v>5381</v>
      </c>
      <c r="E150" s="189">
        <f>_xlfn.XLOOKUP(D150,El_Area_Calc!$A$2:$A$145,El_Area_Calc!$B$2:$B$145)</f>
        <v>175.65818373140601</v>
      </c>
      <c r="F150" s="193">
        <v>12811</v>
      </c>
      <c r="G150" s="198"/>
      <c r="H150" s="198"/>
    </row>
    <row r="151" spans="1:8" ht="15.5">
      <c r="A151" s="191">
        <v>4614.6000000000004</v>
      </c>
      <c r="B151" s="194">
        <v>120</v>
      </c>
      <c r="C151" s="204">
        <v>1013</v>
      </c>
      <c r="D151" s="192">
        <v>5382</v>
      </c>
      <c r="E151" s="189">
        <f>_xlfn.XLOOKUP(D151,El_Area_Calc!$A$2:$A$145,El_Area_Calc!$B$2:$B$145)</f>
        <v>179.22544801676401</v>
      </c>
      <c r="F151" s="193">
        <v>13003</v>
      </c>
      <c r="G151" s="198">
        <f>0.8*C735</f>
        <v>14761.36</v>
      </c>
      <c r="H151" s="198"/>
    </row>
    <row r="152" spans="1:8" ht="15.5">
      <c r="A152" s="191">
        <v>4614.7</v>
      </c>
      <c r="B152" s="194">
        <v>120.4</v>
      </c>
      <c r="C152" s="204">
        <v>1025</v>
      </c>
      <c r="D152" s="192">
        <v>5383</v>
      </c>
      <c r="E152" s="189">
        <f>_xlfn.XLOOKUP(D152,El_Area_Calc!$A$2:$A$145,El_Area_Calc!$B$2:$B$145)</f>
        <v>182.86958687603101</v>
      </c>
      <c r="F152" s="195">
        <v>13196</v>
      </c>
      <c r="G152" s="198">
        <f>0.8*F152</f>
        <v>10556.800000000001</v>
      </c>
      <c r="H152" s="198"/>
    </row>
    <row r="153" spans="1:8" ht="15.5">
      <c r="A153" s="191">
        <v>4614.8</v>
      </c>
      <c r="B153" s="194">
        <v>120.9</v>
      </c>
      <c r="C153" s="204">
        <v>1037.0999999999999</v>
      </c>
      <c r="D153" s="196"/>
      <c r="E153" s="197"/>
      <c r="F153" s="198"/>
      <c r="G153" s="198"/>
      <c r="H153" s="198"/>
    </row>
    <row r="154" spans="1:8" ht="15.5">
      <c r="A154" s="191">
        <v>4614.8999999999996</v>
      </c>
      <c r="B154" s="194">
        <v>121.4</v>
      </c>
      <c r="C154" s="204">
        <v>1049.2</v>
      </c>
      <c r="D154" s="196"/>
      <c r="E154" s="197"/>
      <c r="F154" s="198"/>
      <c r="G154" s="198"/>
      <c r="H154" s="198"/>
    </row>
    <row r="155" spans="1:8" ht="15.5">
      <c r="A155" s="191">
        <v>4615</v>
      </c>
      <c r="B155" s="194">
        <v>121.9</v>
      </c>
      <c r="C155" s="204">
        <v>1061.3</v>
      </c>
      <c r="D155" s="196"/>
      <c r="E155" s="197"/>
      <c r="F155" s="198"/>
      <c r="G155" s="198"/>
      <c r="H155" s="198"/>
    </row>
    <row r="156" spans="1:8" ht="15.5">
      <c r="A156" s="191">
        <v>4615.1000000000004</v>
      </c>
      <c r="B156" s="194">
        <v>122.8</v>
      </c>
      <c r="C156" s="204">
        <v>1073.5999999999999</v>
      </c>
      <c r="D156" s="196"/>
      <c r="E156" s="197"/>
      <c r="F156" s="198"/>
      <c r="G156" s="198"/>
      <c r="H156" s="198"/>
    </row>
    <row r="157" spans="1:8" ht="15.5">
      <c r="A157" s="191">
        <v>4615.2</v>
      </c>
      <c r="B157" s="194">
        <v>123.8</v>
      </c>
      <c r="C157" s="204">
        <v>1085.9000000000001</v>
      </c>
      <c r="D157" s="196"/>
      <c r="E157" s="197"/>
      <c r="F157" s="198"/>
      <c r="G157" s="198"/>
      <c r="H157" s="198"/>
    </row>
    <row r="158" spans="1:8" ht="15.5">
      <c r="A158" s="191">
        <v>4615.3</v>
      </c>
      <c r="B158" s="194">
        <v>124.7</v>
      </c>
      <c r="C158" s="204">
        <v>1098.3</v>
      </c>
      <c r="D158" s="196"/>
      <c r="E158" s="197"/>
      <c r="F158" s="198"/>
      <c r="G158" s="198"/>
      <c r="H158" s="198"/>
    </row>
    <row r="159" spans="1:8" ht="15.5">
      <c r="A159" s="191">
        <v>4615.3999999999996</v>
      </c>
      <c r="B159" s="194">
        <v>125.6</v>
      </c>
      <c r="C159" s="204">
        <v>1110.8</v>
      </c>
      <c r="D159" s="196"/>
      <c r="E159" s="197"/>
      <c r="F159" s="198"/>
      <c r="G159" s="198"/>
      <c r="H159" s="198"/>
    </row>
    <row r="160" spans="1:8" ht="15.5">
      <c r="A160" s="191">
        <v>4615.5</v>
      </c>
      <c r="B160" s="194">
        <v>126.6</v>
      </c>
      <c r="C160" s="204">
        <v>1123.4000000000001</v>
      </c>
      <c r="D160" s="196"/>
      <c r="E160" s="197"/>
      <c r="F160" s="198"/>
      <c r="G160" s="198"/>
      <c r="H160" s="198"/>
    </row>
    <row r="161" spans="1:8" ht="15.5">
      <c r="A161" s="191">
        <v>4615.6000000000004</v>
      </c>
      <c r="B161" s="194">
        <v>127.5</v>
      </c>
      <c r="C161" s="204">
        <v>1136.2</v>
      </c>
      <c r="D161" s="196"/>
      <c r="E161" s="197"/>
      <c r="F161" s="198"/>
      <c r="G161" s="198"/>
      <c r="H161" s="198"/>
    </row>
    <row r="162" spans="1:8" ht="15.5">
      <c r="A162" s="191">
        <v>4615.7</v>
      </c>
      <c r="B162" s="194">
        <v>128.5</v>
      </c>
      <c r="C162" s="204">
        <v>1149</v>
      </c>
      <c r="D162" s="196"/>
      <c r="E162" s="197"/>
      <c r="F162" s="198"/>
      <c r="G162" s="198"/>
      <c r="H162" s="198"/>
    </row>
    <row r="163" spans="1:8" ht="15.5">
      <c r="A163" s="191">
        <v>4615.8</v>
      </c>
      <c r="B163" s="194">
        <v>129.4</v>
      </c>
      <c r="C163" s="204">
        <v>1161.8</v>
      </c>
      <c r="D163" s="196"/>
      <c r="E163" s="197"/>
      <c r="F163" s="198"/>
      <c r="G163" s="198"/>
      <c r="H163" s="198"/>
    </row>
    <row r="164" spans="1:8" ht="15.5">
      <c r="A164" s="191">
        <v>4615.8999999999996</v>
      </c>
      <c r="B164" s="194">
        <v>130.4</v>
      </c>
      <c r="C164" s="204">
        <v>1174.8</v>
      </c>
      <c r="D164" s="196"/>
      <c r="E164" s="197"/>
      <c r="F164" s="198"/>
      <c r="G164" s="198"/>
      <c r="H164" s="198"/>
    </row>
    <row r="165" spans="1:8" ht="15.5">
      <c r="A165" s="191">
        <v>4616</v>
      </c>
      <c r="B165" s="194">
        <v>131.30000000000001</v>
      </c>
      <c r="C165" s="204">
        <v>1187.9000000000001</v>
      </c>
      <c r="D165" s="196"/>
      <c r="E165" s="197"/>
      <c r="F165" s="198"/>
      <c r="G165" s="198"/>
      <c r="H165" s="198"/>
    </row>
    <row r="166" spans="1:8" ht="15.5">
      <c r="A166" s="191">
        <v>4616.1000000000004</v>
      </c>
      <c r="B166" s="194">
        <v>131.80000000000001</v>
      </c>
      <c r="C166" s="204">
        <v>1201.0999999999999</v>
      </c>
      <c r="D166" s="196"/>
      <c r="E166" s="197"/>
      <c r="F166" s="198"/>
      <c r="G166" s="198"/>
      <c r="H166" s="198"/>
    </row>
    <row r="167" spans="1:8" ht="15.5">
      <c r="A167" s="191">
        <v>4616.2</v>
      </c>
      <c r="B167" s="194">
        <v>132.30000000000001</v>
      </c>
      <c r="C167" s="204">
        <v>1214.3</v>
      </c>
      <c r="D167" s="196"/>
      <c r="E167" s="197"/>
      <c r="F167" s="198"/>
      <c r="G167" s="198"/>
      <c r="H167" s="198"/>
    </row>
    <row r="168" spans="1:8" ht="15.5">
      <c r="A168" s="191">
        <v>4616.3</v>
      </c>
      <c r="B168" s="194">
        <v>132.80000000000001</v>
      </c>
      <c r="C168" s="204">
        <v>1227.5</v>
      </c>
      <c r="D168" s="196"/>
      <c r="E168" s="197"/>
      <c r="F168" s="198"/>
      <c r="G168" s="198"/>
      <c r="H168" s="198"/>
    </row>
    <row r="169" spans="1:8" ht="15.5">
      <c r="A169" s="191">
        <v>4616.3999999999996</v>
      </c>
      <c r="B169" s="194">
        <v>133.30000000000001</v>
      </c>
      <c r="C169" s="204">
        <v>1240.8</v>
      </c>
      <c r="D169" s="196"/>
      <c r="E169" s="197"/>
      <c r="F169" s="198"/>
      <c r="G169" s="198"/>
      <c r="H169" s="198"/>
    </row>
    <row r="170" spans="1:8" ht="15.5">
      <c r="A170" s="191">
        <v>4616.5</v>
      </c>
      <c r="B170" s="194">
        <v>133.80000000000001</v>
      </c>
      <c r="C170" s="204">
        <v>1254.2</v>
      </c>
      <c r="D170" s="196"/>
      <c r="E170" s="197"/>
      <c r="F170" s="198"/>
      <c r="G170" s="198"/>
      <c r="H170" s="198"/>
    </row>
    <row r="171" spans="1:8" ht="15.5">
      <c r="A171" s="191">
        <v>4616.6000000000004</v>
      </c>
      <c r="B171" s="194">
        <v>134.30000000000001</v>
      </c>
      <c r="C171" s="204">
        <v>1267.5999999999999</v>
      </c>
      <c r="D171" s="196"/>
      <c r="E171" s="197"/>
      <c r="F171" s="198"/>
      <c r="G171" s="198"/>
      <c r="H171" s="198"/>
    </row>
    <row r="172" spans="1:8" ht="15.5">
      <c r="A172" s="191">
        <v>4616.7</v>
      </c>
      <c r="B172" s="194">
        <v>134.80000000000001</v>
      </c>
      <c r="C172" s="204">
        <v>1281</v>
      </c>
      <c r="D172" s="196"/>
      <c r="E172" s="197"/>
      <c r="F172" s="198"/>
      <c r="G172" s="198"/>
      <c r="H172" s="198"/>
    </row>
    <row r="173" spans="1:8" ht="15.5">
      <c r="A173" s="191">
        <v>4616.8</v>
      </c>
      <c r="B173" s="194">
        <v>135.30000000000001</v>
      </c>
      <c r="C173" s="204">
        <v>1294.5</v>
      </c>
      <c r="D173" s="196"/>
      <c r="E173" s="197"/>
      <c r="F173" s="198"/>
      <c r="G173" s="198"/>
      <c r="H173" s="198"/>
    </row>
    <row r="174" spans="1:8" ht="15.5">
      <c r="A174" s="191">
        <v>4616.8999999999996</v>
      </c>
      <c r="B174" s="194">
        <v>135.80000000000001</v>
      </c>
      <c r="C174" s="204">
        <v>1308.0999999999999</v>
      </c>
      <c r="D174" s="196"/>
      <c r="E174" s="197"/>
      <c r="F174" s="198"/>
      <c r="G174" s="198"/>
      <c r="H174" s="198"/>
    </row>
    <row r="175" spans="1:8" ht="15.5">
      <c r="A175" s="191">
        <v>4617</v>
      </c>
      <c r="B175" s="194">
        <v>136.30000000000001</v>
      </c>
      <c r="C175" s="204">
        <v>1321.7</v>
      </c>
      <c r="D175" s="196"/>
      <c r="E175" s="197"/>
      <c r="F175" s="198"/>
      <c r="G175" s="198"/>
      <c r="H175" s="198"/>
    </row>
    <row r="176" spans="1:8" ht="15.5">
      <c r="A176" s="191">
        <v>4617.1000000000004</v>
      </c>
      <c r="B176" s="194">
        <v>137.19999999999999</v>
      </c>
      <c r="C176" s="204">
        <v>1335.4</v>
      </c>
      <c r="D176" s="196"/>
      <c r="E176" s="197"/>
      <c r="F176" s="198"/>
      <c r="G176" s="198"/>
      <c r="H176" s="198"/>
    </row>
    <row r="177" spans="1:8" ht="15.5">
      <c r="A177" s="191">
        <v>4617.2</v>
      </c>
      <c r="B177" s="194">
        <v>138.1</v>
      </c>
      <c r="C177" s="204">
        <v>1349.1</v>
      </c>
      <c r="D177" s="196"/>
      <c r="E177" s="197"/>
      <c r="F177" s="198"/>
      <c r="G177" s="198"/>
      <c r="H177" s="198"/>
    </row>
    <row r="178" spans="1:8" ht="15.5">
      <c r="A178" s="191">
        <v>4617.3</v>
      </c>
      <c r="B178" s="194">
        <v>139.1</v>
      </c>
      <c r="C178" s="204">
        <v>1363</v>
      </c>
      <c r="D178" s="196"/>
      <c r="E178" s="197"/>
      <c r="F178" s="198"/>
      <c r="G178" s="198"/>
      <c r="H178" s="198"/>
    </row>
    <row r="179" spans="1:8" ht="15.5">
      <c r="A179" s="191">
        <v>4617.3999999999996</v>
      </c>
      <c r="B179" s="194">
        <v>140</v>
      </c>
      <c r="C179" s="204">
        <v>1377</v>
      </c>
      <c r="D179" s="196"/>
      <c r="E179" s="197"/>
      <c r="F179" s="198"/>
      <c r="G179" s="198"/>
      <c r="H179" s="198"/>
    </row>
    <row r="180" spans="1:8" ht="15.5">
      <c r="A180" s="191">
        <v>4617.5</v>
      </c>
      <c r="B180" s="194">
        <v>140.9</v>
      </c>
      <c r="C180" s="204">
        <v>1391</v>
      </c>
      <c r="D180" s="196"/>
      <c r="E180" s="197"/>
      <c r="F180" s="198"/>
      <c r="G180" s="198"/>
      <c r="H180" s="198"/>
    </row>
    <row r="181" spans="1:8" ht="15.5">
      <c r="A181" s="191">
        <v>4617.6000000000004</v>
      </c>
      <c r="B181" s="194">
        <v>141.80000000000001</v>
      </c>
      <c r="C181" s="204">
        <v>1405.1</v>
      </c>
      <c r="D181" s="196"/>
      <c r="E181" s="197"/>
      <c r="F181" s="198"/>
      <c r="G181" s="198"/>
      <c r="H181" s="198"/>
    </row>
    <row r="182" spans="1:8" ht="15.5">
      <c r="A182" s="191">
        <v>4617.7</v>
      </c>
      <c r="B182" s="194">
        <v>142.80000000000001</v>
      </c>
      <c r="C182" s="204">
        <v>1419.4</v>
      </c>
      <c r="D182" s="196"/>
      <c r="E182" s="197"/>
      <c r="F182" s="198"/>
      <c r="G182" s="198"/>
      <c r="H182" s="198"/>
    </row>
    <row r="183" spans="1:8" ht="15.5">
      <c r="A183" s="191">
        <v>4617.8</v>
      </c>
      <c r="B183" s="194">
        <v>143.69999999999999</v>
      </c>
      <c r="C183" s="204">
        <v>1433.7</v>
      </c>
      <c r="D183" s="196"/>
      <c r="E183" s="197"/>
      <c r="F183" s="198"/>
      <c r="G183" s="198"/>
      <c r="H183" s="198"/>
    </row>
    <row r="184" spans="1:8" ht="15.5">
      <c r="A184" s="191">
        <v>4617.8999999999996</v>
      </c>
      <c r="B184" s="194">
        <v>144.6</v>
      </c>
      <c r="C184" s="204">
        <v>1448.1</v>
      </c>
      <c r="D184" s="196"/>
      <c r="E184" s="197"/>
      <c r="F184" s="198"/>
      <c r="G184" s="198"/>
      <c r="H184" s="198"/>
    </row>
    <row r="185" spans="1:8" ht="15.5">
      <c r="A185" s="191">
        <v>4618</v>
      </c>
      <c r="B185" s="194">
        <v>145.6</v>
      </c>
      <c r="C185" s="204">
        <v>1462.6</v>
      </c>
      <c r="D185" s="196"/>
      <c r="E185" s="197"/>
      <c r="F185" s="198"/>
      <c r="G185" s="198"/>
      <c r="H185" s="198"/>
    </row>
    <row r="186" spans="1:8" ht="15.5">
      <c r="A186" s="191">
        <v>4618.1000000000004</v>
      </c>
      <c r="B186" s="194">
        <v>146</v>
      </c>
      <c r="C186" s="204">
        <v>1477.2</v>
      </c>
      <c r="D186" s="196"/>
      <c r="E186" s="197"/>
      <c r="F186" s="198"/>
      <c r="G186" s="198"/>
      <c r="H186" s="198"/>
    </row>
    <row r="187" spans="1:8" ht="15.5">
      <c r="A187" s="191">
        <v>4618.2</v>
      </c>
      <c r="B187" s="194">
        <v>146.5</v>
      </c>
      <c r="C187" s="204">
        <v>1491.8</v>
      </c>
      <c r="D187" s="196"/>
      <c r="E187" s="197"/>
      <c r="F187" s="198"/>
      <c r="G187" s="198"/>
      <c r="H187" s="198"/>
    </row>
    <row r="188" spans="1:8" ht="15.5">
      <c r="A188" s="191">
        <v>4618.3</v>
      </c>
      <c r="B188" s="194">
        <v>147</v>
      </c>
      <c r="C188" s="204">
        <v>1506.5</v>
      </c>
      <c r="D188" s="196"/>
      <c r="E188" s="197"/>
      <c r="F188" s="198"/>
      <c r="G188" s="198"/>
      <c r="H188" s="198"/>
    </row>
    <row r="189" spans="1:8" ht="15.5">
      <c r="A189" s="191">
        <v>4618.3999999999996</v>
      </c>
      <c r="B189" s="194">
        <v>147.5</v>
      </c>
      <c r="C189" s="204">
        <v>1521.2</v>
      </c>
      <c r="D189" s="196"/>
      <c r="E189" s="197"/>
      <c r="F189" s="198"/>
      <c r="G189" s="198"/>
      <c r="H189" s="198"/>
    </row>
    <row r="190" spans="1:8" ht="15.5">
      <c r="A190" s="191">
        <v>4618.5</v>
      </c>
      <c r="B190" s="194">
        <v>148</v>
      </c>
      <c r="C190" s="204">
        <v>1536</v>
      </c>
      <c r="D190" s="196"/>
      <c r="E190" s="197"/>
      <c r="F190" s="198"/>
      <c r="G190" s="198"/>
      <c r="H190" s="198"/>
    </row>
    <row r="191" spans="1:8" ht="15.5">
      <c r="A191" s="191">
        <v>4618.6000000000004</v>
      </c>
      <c r="B191" s="194">
        <v>148.5</v>
      </c>
      <c r="C191" s="204">
        <v>1550.8</v>
      </c>
      <c r="D191" s="196"/>
      <c r="E191" s="197"/>
      <c r="F191" s="198"/>
      <c r="G191" s="198"/>
      <c r="H191" s="198"/>
    </row>
    <row r="192" spans="1:8" ht="15.5">
      <c r="A192" s="191">
        <v>4618.7</v>
      </c>
      <c r="B192" s="194">
        <v>149</v>
      </c>
      <c r="C192" s="204">
        <v>1565.7</v>
      </c>
      <c r="D192" s="196"/>
      <c r="E192" s="197"/>
      <c r="F192" s="198"/>
      <c r="G192" s="198"/>
      <c r="H192" s="198"/>
    </row>
    <row r="193" spans="1:8" ht="15.5">
      <c r="A193" s="191">
        <v>4618.8</v>
      </c>
      <c r="B193" s="194">
        <v>149.4</v>
      </c>
      <c r="C193" s="204">
        <v>1580.6</v>
      </c>
      <c r="D193" s="196"/>
      <c r="E193" s="197"/>
      <c r="F193" s="198"/>
      <c r="G193" s="198"/>
      <c r="H193" s="198"/>
    </row>
    <row r="194" spans="1:8" ht="15.5">
      <c r="A194" s="191">
        <v>4618.8999999999996</v>
      </c>
      <c r="B194" s="194">
        <v>149.9</v>
      </c>
      <c r="C194" s="204">
        <v>1595.6</v>
      </c>
      <c r="D194" s="196"/>
      <c r="E194" s="197"/>
      <c r="F194" s="198"/>
      <c r="G194" s="198"/>
      <c r="H194" s="198"/>
    </row>
    <row r="195" spans="1:8" ht="15.5">
      <c r="A195" s="191">
        <v>4619</v>
      </c>
      <c r="B195" s="194">
        <v>150.4</v>
      </c>
      <c r="C195" s="204">
        <v>1610.6</v>
      </c>
      <c r="D195" s="196"/>
      <c r="E195" s="197"/>
      <c r="F195" s="198"/>
      <c r="G195" s="198"/>
      <c r="H195" s="198"/>
    </row>
    <row r="196" spans="1:8" ht="15.5">
      <c r="A196" s="191">
        <v>4619.1000000000004</v>
      </c>
      <c r="B196" s="194">
        <v>151.30000000000001</v>
      </c>
      <c r="C196" s="204">
        <v>1625.7</v>
      </c>
      <c r="D196" s="196"/>
      <c r="E196" s="197"/>
      <c r="F196" s="198"/>
      <c r="G196" s="198"/>
      <c r="H196" s="198"/>
    </row>
    <row r="197" spans="1:8" ht="15.5">
      <c r="A197" s="191">
        <v>4619.2</v>
      </c>
      <c r="B197" s="194">
        <v>152.19999999999999</v>
      </c>
      <c r="C197" s="204">
        <v>1640.9</v>
      </c>
      <c r="D197" s="196"/>
      <c r="E197" s="197"/>
      <c r="F197" s="198"/>
      <c r="G197" s="198"/>
      <c r="H197" s="198"/>
    </row>
    <row r="198" spans="1:8" ht="15.5">
      <c r="A198" s="191">
        <v>4619.3</v>
      </c>
      <c r="B198" s="194">
        <v>153.1</v>
      </c>
      <c r="C198" s="204">
        <v>1656.1</v>
      </c>
      <c r="D198" s="196"/>
      <c r="E198" s="197"/>
      <c r="F198" s="198"/>
      <c r="G198" s="198"/>
      <c r="H198" s="198"/>
    </row>
    <row r="199" spans="1:8" ht="15.5">
      <c r="A199" s="191">
        <v>4619.3999999999996</v>
      </c>
      <c r="B199" s="194">
        <v>153.9</v>
      </c>
      <c r="C199" s="204">
        <v>1671.5</v>
      </c>
      <c r="D199" s="196"/>
      <c r="E199" s="197"/>
      <c r="F199" s="198"/>
      <c r="G199" s="198"/>
      <c r="H199" s="198"/>
    </row>
    <row r="200" spans="1:8" ht="15.5">
      <c r="A200" s="191">
        <v>4619.5</v>
      </c>
      <c r="B200" s="194">
        <v>154.80000000000001</v>
      </c>
      <c r="C200" s="204">
        <v>1686.9</v>
      </c>
      <c r="D200" s="196"/>
      <c r="E200" s="197"/>
      <c r="F200" s="198"/>
      <c r="G200" s="198"/>
      <c r="H200" s="198"/>
    </row>
    <row r="201" spans="1:8" ht="15.5">
      <c r="A201" s="191">
        <v>4619.6000000000004</v>
      </c>
      <c r="B201" s="194">
        <v>155.69999999999999</v>
      </c>
      <c r="C201" s="204">
        <v>1702.4</v>
      </c>
      <c r="D201" s="196"/>
      <c r="E201" s="197"/>
      <c r="F201" s="198"/>
      <c r="G201" s="198"/>
      <c r="H201" s="198"/>
    </row>
    <row r="202" spans="1:8" ht="15.5">
      <c r="A202" s="191">
        <v>4619.7</v>
      </c>
      <c r="B202" s="194">
        <v>156.6</v>
      </c>
      <c r="C202" s="204">
        <v>1718</v>
      </c>
      <c r="D202" s="196"/>
      <c r="E202" s="197"/>
      <c r="F202" s="198"/>
      <c r="G202" s="198"/>
      <c r="H202" s="198"/>
    </row>
    <row r="203" spans="1:8" ht="15.5">
      <c r="A203" s="191">
        <v>4619.8</v>
      </c>
      <c r="B203" s="194">
        <v>157.5</v>
      </c>
      <c r="C203" s="204">
        <v>1733.7</v>
      </c>
      <c r="D203" s="196"/>
      <c r="E203" s="197"/>
      <c r="F203" s="198"/>
      <c r="G203" s="198"/>
      <c r="H203" s="198"/>
    </row>
    <row r="204" spans="1:8" ht="15.5">
      <c r="A204" s="191">
        <v>4619.8999999999996</v>
      </c>
      <c r="B204" s="194">
        <v>158.30000000000001</v>
      </c>
      <c r="C204" s="204">
        <v>1749.5</v>
      </c>
      <c r="D204" s="196"/>
      <c r="E204" s="197"/>
      <c r="F204" s="198"/>
      <c r="G204" s="198"/>
      <c r="H204" s="198"/>
    </row>
    <row r="205" spans="1:8" ht="15.5">
      <c r="A205" s="191">
        <v>4620</v>
      </c>
      <c r="B205" s="194">
        <v>159.19999999999999</v>
      </c>
      <c r="C205" s="204">
        <v>1765.4</v>
      </c>
      <c r="D205" s="196"/>
      <c r="E205" s="197"/>
      <c r="F205" s="198"/>
      <c r="G205" s="198"/>
      <c r="H205" s="198"/>
    </row>
    <row r="206" spans="1:8" ht="15.5">
      <c r="A206" s="191">
        <v>4620.1000000000004</v>
      </c>
      <c r="B206" s="194">
        <v>159.80000000000001</v>
      </c>
      <c r="C206" s="204">
        <v>1781.4</v>
      </c>
      <c r="D206" s="196"/>
      <c r="E206" s="197"/>
      <c r="F206" s="198"/>
      <c r="G206" s="198"/>
      <c r="H206" s="198"/>
    </row>
    <row r="207" spans="1:8" ht="15.5">
      <c r="A207" s="191">
        <v>4620.2</v>
      </c>
      <c r="B207" s="194">
        <v>160.4</v>
      </c>
      <c r="C207" s="204">
        <v>1797.4</v>
      </c>
      <c r="D207" s="196"/>
      <c r="E207" s="197"/>
      <c r="F207" s="198"/>
      <c r="G207" s="198"/>
      <c r="H207" s="198"/>
    </row>
    <row r="208" spans="1:8" ht="15.5">
      <c r="A208" s="191">
        <v>4620.3</v>
      </c>
      <c r="B208" s="194">
        <v>160.9</v>
      </c>
      <c r="C208" s="204">
        <v>1813.4</v>
      </c>
      <c r="D208" s="196"/>
      <c r="E208" s="197"/>
      <c r="F208" s="198"/>
      <c r="G208" s="198"/>
      <c r="H208" s="198"/>
    </row>
    <row r="209" spans="1:8" ht="15.5">
      <c r="A209" s="191">
        <v>4620.3999999999996</v>
      </c>
      <c r="B209" s="194">
        <v>161.5</v>
      </c>
      <c r="C209" s="204">
        <v>1829.6</v>
      </c>
      <c r="D209" s="196"/>
      <c r="E209" s="197"/>
      <c r="F209" s="198"/>
      <c r="G209" s="198"/>
      <c r="H209" s="198"/>
    </row>
    <row r="210" spans="1:8" ht="15.5">
      <c r="A210" s="191">
        <v>4620.5</v>
      </c>
      <c r="B210" s="194">
        <v>162.1</v>
      </c>
      <c r="C210" s="204">
        <v>1845.7</v>
      </c>
      <c r="D210" s="196"/>
      <c r="E210" s="197"/>
      <c r="F210" s="198"/>
      <c r="G210" s="198"/>
      <c r="H210" s="198"/>
    </row>
    <row r="211" spans="1:8" ht="15.5">
      <c r="A211" s="191">
        <v>4620.6000000000004</v>
      </c>
      <c r="B211" s="194">
        <v>162.6</v>
      </c>
      <c r="C211" s="204">
        <v>1862</v>
      </c>
      <c r="D211" s="196"/>
      <c r="E211" s="197"/>
      <c r="F211" s="198"/>
      <c r="G211" s="198"/>
      <c r="H211" s="198"/>
    </row>
    <row r="212" spans="1:8" ht="15.5">
      <c r="A212" s="191">
        <v>4620.7</v>
      </c>
      <c r="B212" s="194">
        <v>163.19999999999999</v>
      </c>
      <c r="C212" s="204">
        <v>1878.3</v>
      </c>
      <c r="D212" s="196"/>
      <c r="E212" s="197"/>
      <c r="F212" s="198"/>
      <c r="G212" s="198"/>
      <c r="H212" s="198"/>
    </row>
    <row r="213" spans="1:8" ht="15.5">
      <c r="A213" s="191">
        <v>4620.8</v>
      </c>
      <c r="B213" s="194">
        <v>163.69999999999999</v>
      </c>
      <c r="C213" s="204">
        <v>1894.6</v>
      </c>
      <c r="D213" s="196"/>
      <c r="E213" s="197"/>
      <c r="F213" s="198"/>
      <c r="G213" s="198"/>
      <c r="H213" s="198"/>
    </row>
    <row r="214" spans="1:8" ht="15.5">
      <c r="A214" s="191">
        <v>4620.8999999999996</v>
      </c>
      <c r="B214" s="194">
        <v>164.3</v>
      </c>
      <c r="C214" s="204">
        <v>1911</v>
      </c>
      <c r="D214" s="196"/>
      <c r="E214" s="197"/>
      <c r="F214" s="198"/>
      <c r="G214" s="198"/>
      <c r="H214" s="198"/>
    </row>
    <row r="215" spans="1:8" ht="15.5">
      <c r="A215" s="191">
        <v>4621</v>
      </c>
      <c r="B215" s="194">
        <v>164.9</v>
      </c>
      <c r="C215" s="204">
        <v>1927.5</v>
      </c>
      <c r="D215" s="196"/>
      <c r="E215" s="197"/>
      <c r="F215" s="198"/>
      <c r="G215" s="198"/>
      <c r="H215" s="198"/>
    </row>
    <row r="216" spans="1:8" ht="15.5">
      <c r="A216" s="191">
        <v>4621.1000000000004</v>
      </c>
      <c r="B216" s="194">
        <v>165.8</v>
      </c>
      <c r="C216" s="204">
        <v>1944</v>
      </c>
      <c r="D216" s="196"/>
      <c r="E216" s="197"/>
      <c r="F216" s="198"/>
      <c r="G216" s="198"/>
      <c r="H216" s="198"/>
    </row>
    <row r="217" spans="1:8" ht="15.5">
      <c r="A217" s="191">
        <v>4621.2</v>
      </c>
      <c r="B217" s="194">
        <v>166.8</v>
      </c>
      <c r="C217" s="204">
        <v>1960.6</v>
      </c>
      <c r="D217" s="196"/>
      <c r="E217" s="197"/>
      <c r="F217" s="198"/>
      <c r="G217" s="198"/>
      <c r="H217" s="198"/>
    </row>
    <row r="218" spans="1:8" ht="15.5">
      <c r="A218" s="191">
        <v>4621.3</v>
      </c>
      <c r="B218" s="194">
        <v>167.7</v>
      </c>
      <c r="C218" s="204">
        <v>1977.3</v>
      </c>
      <c r="D218" s="196"/>
      <c r="E218" s="197"/>
      <c r="F218" s="198"/>
      <c r="G218" s="198"/>
      <c r="H218" s="198"/>
    </row>
    <row r="219" spans="1:8" ht="15.5">
      <c r="A219" s="191">
        <v>4621.3999999999996</v>
      </c>
      <c r="B219" s="194">
        <v>168.7</v>
      </c>
      <c r="C219" s="204">
        <v>1994.2</v>
      </c>
      <c r="D219" s="196"/>
      <c r="E219" s="197"/>
      <c r="F219" s="198"/>
      <c r="G219" s="198"/>
      <c r="H219" s="198"/>
    </row>
    <row r="220" spans="1:8" ht="15.5">
      <c r="A220" s="191">
        <v>4621.5</v>
      </c>
      <c r="B220" s="194">
        <v>169.6</v>
      </c>
      <c r="C220" s="204">
        <v>2011.1</v>
      </c>
      <c r="D220" s="196"/>
      <c r="E220" s="197"/>
      <c r="F220" s="198"/>
      <c r="G220" s="198"/>
      <c r="H220" s="198"/>
    </row>
    <row r="221" spans="1:8" ht="15.5">
      <c r="A221" s="191">
        <v>4621.6000000000004</v>
      </c>
      <c r="B221" s="194">
        <v>170.5</v>
      </c>
      <c r="C221" s="204">
        <v>2028.1</v>
      </c>
      <c r="D221" s="196"/>
      <c r="E221" s="197"/>
      <c r="F221" s="198"/>
      <c r="G221" s="198"/>
      <c r="H221" s="198"/>
    </row>
    <row r="222" spans="1:8" ht="15.5">
      <c r="A222" s="191">
        <v>4621.7</v>
      </c>
      <c r="B222" s="194">
        <v>171.5</v>
      </c>
      <c r="C222" s="204">
        <v>2045.2</v>
      </c>
      <c r="D222" s="196"/>
      <c r="E222" s="197"/>
      <c r="F222" s="198"/>
      <c r="G222" s="198"/>
      <c r="H222" s="198"/>
    </row>
    <row r="223" spans="1:8" ht="15.5">
      <c r="A223" s="191">
        <v>4621.8</v>
      </c>
      <c r="B223" s="194">
        <v>172.4</v>
      </c>
      <c r="C223" s="204">
        <v>2062.4</v>
      </c>
      <c r="D223" s="196"/>
      <c r="E223" s="197"/>
      <c r="F223" s="198"/>
      <c r="G223" s="198"/>
      <c r="H223" s="198"/>
    </row>
    <row r="224" spans="1:8" ht="15.5">
      <c r="A224" s="191">
        <v>4621.8999999999996</v>
      </c>
      <c r="B224" s="194">
        <v>173.4</v>
      </c>
      <c r="C224" s="204">
        <v>2079.6999999999998</v>
      </c>
      <c r="D224" s="196"/>
      <c r="E224" s="197"/>
      <c r="F224" s="198"/>
      <c r="G224" s="198"/>
      <c r="H224" s="198"/>
    </row>
    <row r="225" spans="1:8" ht="15.5">
      <c r="A225" s="191">
        <v>4622</v>
      </c>
      <c r="B225" s="194">
        <v>174.3</v>
      </c>
      <c r="C225" s="204">
        <v>2097.1</v>
      </c>
      <c r="D225" s="196"/>
      <c r="E225" s="197"/>
      <c r="F225" s="198"/>
      <c r="G225" s="198"/>
      <c r="H225" s="198"/>
    </row>
    <row r="226" spans="1:8" ht="15.5">
      <c r="A226" s="191">
        <v>4622.1000000000004</v>
      </c>
      <c r="B226" s="194">
        <v>174.8</v>
      </c>
      <c r="C226" s="204">
        <v>2114.5</v>
      </c>
      <c r="D226" s="196"/>
      <c r="E226" s="197"/>
      <c r="F226" s="198"/>
      <c r="G226" s="198"/>
      <c r="H226" s="198"/>
    </row>
    <row r="227" spans="1:8" ht="15.5">
      <c r="A227" s="191">
        <v>4622.2</v>
      </c>
      <c r="B227" s="194">
        <v>175.3</v>
      </c>
      <c r="C227" s="204">
        <v>2132</v>
      </c>
      <c r="D227" s="196"/>
      <c r="E227" s="197"/>
      <c r="F227" s="198"/>
      <c r="G227" s="198"/>
      <c r="H227" s="198"/>
    </row>
    <row r="228" spans="1:8" ht="15.5">
      <c r="A228" s="191">
        <v>4622.3</v>
      </c>
      <c r="B228" s="194">
        <v>175.8</v>
      </c>
      <c r="C228" s="204">
        <v>2149.6</v>
      </c>
      <c r="D228" s="196"/>
      <c r="E228" s="197"/>
      <c r="F228" s="198"/>
      <c r="G228" s="198"/>
      <c r="H228" s="198"/>
    </row>
    <row r="229" spans="1:8" ht="15.5">
      <c r="A229" s="191">
        <v>4622.3999999999996</v>
      </c>
      <c r="B229" s="194">
        <v>176.3</v>
      </c>
      <c r="C229" s="204">
        <v>2167.1999999999998</v>
      </c>
      <c r="D229" s="196"/>
      <c r="E229" s="197"/>
      <c r="F229" s="198"/>
      <c r="G229" s="198"/>
      <c r="H229" s="198"/>
    </row>
    <row r="230" spans="1:8" ht="15.5">
      <c r="A230" s="191">
        <v>4622.5</v>
      </c>
      <c r="B230" s="194">
        <v>176.7</v>
      </c>
      <c r="C230" s="204">
        <v>2184.8000000000002</v>
      </c>
      <c r="D230" s="196"/>
      <c r="E230" s="197"/>
      <c r="F230" s="198"/>
      <c r="G230" s="198"/>
      <c r="H230" s="198"/>
    </row>
    <row r="231" spans="1:8" ht="15.5">
      <c r="A231" s="191">
        <v>4622.6000000000004</v>
      </c>
      <c r="B231" s="194">
        <v>177.2</v>
      </c>
      <c r="C231" s="204">
        <v>2202.5</v>
      </c>
      <c r="D231" s="196"/>
      <c r="E231" s="197"/>
      <c r="F231" s="198"/>
      <c r="G231" s="198"/>
      <c r="H231" s="198"/>
    </row>
    <row r="232" spans="1:8" ht="15.5">
      <c r="A232" s="191">
        <v>4622.7</v>
      </c>
      <c r="B232" s="194">
        <v>177.7</v>
      </c>
      <c r="C232" s="204">
        <v>2220.3000000000002</v>
      </c>
      <c r="D232" s="196"/>
      <c r="E232" s="197"/>
      <c r="F232" s="198"/>
      <c r="G232" s="198"/>
      <c r="H232" s="198"/>
    </row>
    <row r="233" spans="1:8" ht="15.5">
      <c r="A233" s="191">
        <v>4622.8</v>
      </c>
      <c r="B233" s="194">
        <v>178.2</v>
      </c>
      <c r="C233" s="204">
        <v>2238.1</v>
      </c>
      <c r="D233" s="196"/>
      <c r="E233" s="197"/>
      <c r="F233" s="198"/>
      <c r="G233" s="198"/>
      <c r="H233" s="198"/>
    </row>
    <row r="234" spans="1:8" ht="15.5">
      <c r="A234" s="191">
        <v>4622.8999999999996</v>
      </c>
      <c r="B234" s="194">
        <v>178.7</v>
      </c>
      <c r="C234" s="204">
        <v>2255.9</v>
      </c>
      <c r="D234" s="196"/>
      <c r="E234" s="197"/>
      <c r="F234" s="198"/>
      <c r="G234" s="198"/>
      <c r="H234" s="198"/>
    </row>
    <row r="235" spans="1:8" ht="15.5">
      <c r="A235" s="191">
        <v>4623</v>
      </c>
      <c r="B235" s="194">
        <v>179.2</v>
      </c>
      <c r="C235" s="204">
        <v>2273.8000000000002</v>
      </c>
      <c r="D235" s="196"/>
      <c r="E235" s="197"/>
      <c r="F235" s="198"/>
      <c r="G235" s="198"/>
      <c r="H235" s="198"/>
    </row>
    <row r="236" spans="1:8" ht="15.5">
      <c r="A236" s="191">
        <v>4623.1000000000004</v>
      </c>
      <c r="B236" s="194">
        <v>180.1</v>
      </c>
      <c r="C236" s="204">
        <v>2291.8000000000002</v>
      </c>
      <c r="D236" s="196"/>
      <c r="E236" s="197"/>
      <c r="F236" s="198"/>
      <c r="G236" s="198"/>
      <c r="H236" s="198"/>
    </row>
    <row r="237" spans="1:8" ht="15.5">
      <c r="A237" s="191">
        <v>4623.2</v>
      </c>
      <c r="B237" s="194">
        <v>181</v>
      </c>
      <c r="C237" s="204">
        <v>2309.8000000000002</v>
      </c>
      <c r="D237" s="196"/>
      <c r="E237" s="197"/>
      <c r="F237" s="198"/>
      <c r="G237" s="198"/>
      <c r="H237" s="198"/>
    </row>
    <row r="238" spans="1:8" ht="15.5">
      <c r="A238" s="191">
        <v>4623.3</v>
      </c>
      <c r="B238" s="194">
        <v>181.9</v>
      </c>
      <c r="C238" s="204">
        <v>2328</v>
      </c>
      <c r="D238" s="196"/>
      <c r="E238" s="197"/>
      <c r="F238" s="198"/>
      <c r="G238" s="198"/>
      <c r="H238" s="198"/>
    </row>
    <row r="239" spans="1:8" ht="15.5">
      <c r="A239" s="191">
        <v>4623.3999999999996</v>
      </c>
      <c r="B239" s="194">
        <v>182.8</v>
      </c>
      <c r="C239" s="204">
        <v>2346.1999999999998</v>
      </c>
      <c r="D239" s="196"/>
      <c r="E239" s="197"/>
      <c r="F239" s="198"/>
      <c r="G239" s="198"/>
      <c r="H239" s="198"/>
    </row>
    <row r="240" spans="1:8" ht="15.5">
      <c r="A240" s="191">
        <v>4623.5</v>
      </c>
      <c r="B240" s="194">
        <v>183.7</v>
      </c>
      <c r="C240" s="204">
        <v>2364.5</v>
      </c>
      <c r="D240" s="196"/>
      <c r="E240" s="197"/>
      <c r="F240" s="198"/>
      <c r="G240" s="198"/>
      <c r="H240" s="198"/>
    </row>
    <row r="241" spans="1:8" ht="15.5">
      <c r="A241" s="191">
        <v>4623.6000000000004</v>
      </c>
      <c r="B241" s="194">
        <v>184.6</v>
      </c>
      <c r="C241" s="204">
        <v>2382.9</v>
      </c>
      <c r="D241" s="196"/>
      <c r="E241" s="197"/>
      <c r="F241" s="198"/>
      <c r="G241" s="198"/>
      <c r="H241" s="198"/>
    </row>
    <row r="242" spans="1:8" ht="15.5">
      <c r="A242" s="191">
        <v>4623.7</v>
      </c>
      <c r="B242" s="194">
        <v>185.5</v>
      </c>
      <c r="C242" s="204">
        <v>2401.4</v>
      </c>
      <c r="D242" s="196"/>
      <c r="E242" s="197"/>
      <c r="F242" s="198"/>
      <c r="G242" s="198"/>
      <c r="H242" s="198"/>
    </row>
    <row r="243" spans="1:8" ht="15.5">
      <c r="A243" s="191">
        <v>4623.8</v>
      </c>
      <c r="B243" s="194">
        <v>186.4</v>
      </c>
      <c r="C243" s="204">
        <v>2420</v>
      </c>
      <c r="D243" s="196"/>
      <c r="E243" s="197"/>
      <c r="F243" s="198"/>
      <c r="G243" s="198"/>
      <c r="H243" s="198"/>
    </row>
    <row r="244" spans="1:8" ht="15.5">
      <c r="A244" s="191">
        <v>4623.8999999999996</v>
      </c>
      <c r="B244" s="194">
        <v>187.3</v>
      </c>
      <c r="C244" s="204">
        <v>2438.6999999999998</v>
      </c>
      <c r="D244" s="196"/>
      <c r="E244" s="197"/>
      <c r="F244" s="198"/>
      <c r="G244" s="198"/>
      <c r="H244" s="198"/>
    </row>
    <row r="245" spans="1:8" ht="15.5">
      <c r="A245" s="191">
        <v>4624</v>
      </c>
      <c r="B245" s="194">
        <v>188.2</v>
      </c>
      <c r="C245" s="204">
        <v>2457.5</v>
      </c>
      <c r="D245" s="196"/>
      <c r="E245" s="197"/>
      <c r="F245" s="198"/>
      <c r="G245" s="198"/>
      <c r="H245" s="198"/>
    </row>
    <row r="246" spans="1:8" ht="15.5">
      <c r="A246" s="191">
        <v>4624.1000000000004</v>
      </c>
      <c r="B246" s="194">
        <v>188.8</v>
      </c>
      <c r="C246" s="204">
        <v>2476.3000000000002</v>
      </c>
      <c r="D246" s="196"/>
      <c r="E246" s="197"/>
      <c r="F246" s="198"/>
      <c r="G246" s="198"/>
      <c r="H246" s="198"/>
    </row>
    <row r="247" spans="1:8" ht="15.5">
      <c r="A247" s="191">
        <v>4624.2</v>
      </c>
      <c r="B247" s="194">
        <v>189.3</v>
      </c>
      <c r="C247" s="204">
        <v>2495.3000000000002</v>
      </c>
      <c r="D247" s="196"/>
      <c r="E247" s="197"/>
      <c r="F247" s="198"/>
      <c r="G247" s="198"/>
      <c r="H247" s="198"/>
    </row>
    <row r="248" spans="1:8" ht="15.5">
      <c r="A248" s="191">
        <v>4624.3</v>
      </c>
      <c r="B248" s="194">
        <v>189.9</v>
      </c>
      <c r="C248" s="204">
        <v>2514.1999999999998</v>
      </c>
      <c r="D248" s="196"/>
      <c r="E248" s="197"/>
      <c r="F248" s="198"/>
      <c r="G248" s="198"/>
      <c r="H248" s="198"/>
    </row>
    <row r="249" spans="1:8" ht="15.5">
      <c r="A249" s="191">
        <v>4624.3999999999996</v>
      </c>
      <c r="B249" s="194">
        <v>190.5</v>
      </c>
      <c r="C249" s="204">
        <v>2533.1999999999998</v>
      </c>
      <c r="D249" s="196"/>
      <c r="E249" s="197"/>
      <c r="F249" s="198"/>
      <c r="G249" s="198"/>
      <c r="H249" s="198"/>
    </row>
    <row r="250" spans="1:8" ht="15.5">
      <c r="A250" s="191">
        <v>4624.5</v>
      </c>
      <c r="B250" s="194">
        <v>191</v>
      </c>
      <c r="C250" s="204">
        <v>2552.3000000000002</v>
      </c>
      <c r="D250" s="196"/>
      <c r="E250" s="197"/>
      <c r="F250" s="198"/>
      <c r="G250" s="198"/>
      <c r="H250" s="198"/>
    </row>
    <row r="251" spans="1:8" ht="15.5">
      <c r="A251" s="191">
        <v>4624.6000000000004</v>
      </c>
      <c r="B251" s="194">
        <v>191.6</v>
      </c>
      <c r="C251" s="204">
        <v>2571.4</v>
      </c>
      <c r="D251" s="196"/>
      <c r="E251" s="197"/>
      <c r="F251" s="198"/>
      <c r="G251" s="198"/>
      <c r="H251" s="198"/>
    </row>
    <row r="252" spans="1:8" ht="15.5">
      <c r="A252" s="191">
        <v>4624.7</v>
      </c>
      <c r="B252" s="194">
        <v>192.1</v>
      </c>
      <c r="C252" s="204">
        <v>2590.6</v>
      </c>
      <c r="D252" s="196"/>
      <c r="E252" s="197"/>
      <c r="F252" s="198"/>
      <c r="G252" s="198"/>
      <c r="H252" s="198"/>
    </row>
    <row r="253" spans="1:8" ht="15.5">
      <c r="A253" s="191">
        <v>4624.8</v>
      </c>
      <c r="B253" s="194">
        <v>192.7</v>
      </c>
      <c r="C253" s="204">
        <v>2609.9</v>
      </c>
      <c r="D253" s="196"/>
      <c r="E253" s="197"/>
      <c r="F253" s="198"/>
      <c r="G253" s="198"/>
      <c r="H253" s="198"/>
    </row>
    <row r="254" spans="1:8" ht="15.5">
      <c r="A254" s="191">
        <v>4624.8999999999996</v>
      </c>
      <c r="B254" s="194">
        <v>193.3</v>
      </c>
      <c r="C254" s="204">
        <v>2629.2</v>
      </c>
      <c r="D254" s="196"/>
      <c r="E254" s="197"/>
      <c r="F254" s="198"/>
      <c r="G254" s="198"/>
      <c r="H254" s="198"/>
    </row>
    <row r="255" spans="1:8" ht="15.5">
      <c r="A255" s="191">
        <v>4625</v>
      </c>
      <c r="B255" s="194">
        <v>193.8</v>
      </c>
      <c r="C255" s="204">
        <v>2648.5</v>
      </c>
      <c r="D255" s="196"/>
      <c r="E255" s="197"/>
      <c r="F255" s="198"/>
      <c r="G255" s="198"/>
      <c r="H255" s="198"/>
    </row>
    <row r="256" spans="1:8" ht="15.5">
      <c r="A256" s="191">
        <v>4625.1000000000004</v>
      </c>
      <c r="B256" s="194">
        <v>194.6</v>
      </c>
      <c r="C256" s="204">
        <v>2667.9</v>
      </c>
      <c r="D256" s="196"/>
      <c r="E256" s="197"/>
      <c r="F256" s="198"/>
      <c r="G256" s="198"/>
      <c r="H256" s="198"/>
    </row>
    <row r="257" spans="1:8" ht="15.5">
      <c r="A257" s="191">
        <v>4625.2</v>
      </c>
      <c r="B257" s="194">
        <v>195.5</v>
      </c>
      <c r="C257" s="204">
        <v>2687.4</v>
      </c>
      <c r="D257" s="196"/>
      <c r="E257" s="197"/>
      <c r="F257" s="198"/>
      <c r="G257" s="198"/>
      <c r="H257" s="198"/>
    </row>
    <row r="258" spans="1:8" ht="15.5">
      <c r="A258" s="191">
        <v>4625.3</v>
      </c>
      <c r="B258" s="194">
        <v>196.3</v>
      </c>
      <c r="C258" s="204">
        <v>2707</v>
      </c>
      <c r="D258" s="196"/>
      <c r="E258" s="197"/>
      <c r="F258" s="198"/>
      <c r="G258" s="198"/>
      <c r="H258" s="198"/>
    </row>
    <row r="259" spans="1:8" ht="15.5">
      <c r="A259" s="191">
        <v>4625.3999999999996</v>
      </c>
      <c r="B259" s="194">
        <v>197.2</v>
      </c>
      <c r="C259" s="204">
        <v>2726.7</v>
      </c>
      <c r="D259" s="196"/>
      <c r="E259" s="197"/>
      <c r="F259" s="198"/>
      <c r="G259" s="198"/>
      <c r="H259" s="198"/>
    </row>
    <row r="260" spans="1:8" ht="15.5">
      <c r="A260" s="191">
        <v>4625.5</v>
      </c>
      <c r="B260" s="194">
        <v>198</v>
      </c>
      <c r="C260" s="204">
        <v>2746.5</v>
      </c>
      <c r="D260" s="196"/>
      <c r="E260" s="197"/>
      <c r="F260" s="198"/>
      <c r="G260" s="198"/>
      <c r="H260" s="198"/>
    </row>
    <row r="261" spans="1:8" ht="15.5">
      <c r="A261" s="191">
        <v>4625.6000000000004</v>
      </c>
      <c r="B261" s="194">
        <v>198.8</v>
      </c>
      <c r="C261" s="204">
        <v>2766.3</v>
      </c>
      <c r="D261" s="196"/>
      <c r="E261" s="197"/>
      <c r="F261" s="198"/>
      <c r="G261" s="198"/>
      <c r="H261" s="198"/>
    </row>
    <row r="262" spans="1:8" ht="15.5">
      <c r="A262" s="191">
        <v>4625.7</v>
      </c>
      <c r="B262" s="194">
        <v>199.7</v>
      </c>
      <c r="C262" s="204">
        <v>2786.2</v>
      </c>
      <c r="D262" s="196"/>
      <c r="E262" s="197"/>
      <c r="F262" s="198"/>
      <c r="G262" s="198"/>
      <c r="H262" s="198"/>
    </row>
    <row r="263" spans="1:8" ht="15.5">
      <c r="A263" s="191">
        <v>4625.8</v>
      </c>
      <c r="B263" s="194">
        <v>200.5</v>
      </c>
      <c r="C263" s="204">
        <v>2806.2</v>
      </c>
      <c r="D263" s="196"/>
      <c r="E263" s="197"/>
      <c r="F263" s="198"/>
      <c r="G263" s="198"/>
      <c r="H263" s="198"/>
    </row>
    <row r="264" spans="1:8" ht="15.5">
      <c r="A264" s="191">
        <v>4625.8999999999996</v>
      </c>
      <c r="B264" s="194">
        <v>201.4</v>
      </c>
      <c r="C264" s="204">
        <v>2826.3</v>
      </c>
      <c r="D264" s="196"/>
      <c r="E264" s="197"/>
      <c r="F264" s="198"/>
      <c r="G264" s="198"/>
      <c r="H264" s="198"/>
    </row>
    <row r="265" spans="1:8" ht="15.5">
      <c r="A265" s="191">
        <v>4626</v>
      </c>
      <c r="B265" s="194">
        <v>202.2</v>
      </c>
      <c r="C265" s="204">
        <v>2846.5</v>
      </c>
      <c r="D265" s="196"/>
      <c r="E265" s="197"/>
      <c r="F265" s="198"/>
      <c r="G265" s="198"/>
      <c r="H265" s="198"/>
    </row>
    <row r="266" spans="1:8" ht="15.5">
      <c r="A266" s="191">
        <v>4626.1000000000004</v>
      </c>
      <c r="B266" s="194">
        <v>202.8</v>
      </c>
      <c r="C266" s="204">
        <v>2866.8</v>
      </c>
      <c r="D266" s="196"/>
      <c r="E266" s="197"/>
      <c r="F266" s="198"/>
      <c r="G266" s="198"/>
      <c r="H266" s="198"/>
    </row>
    <row r="267" spans="1:8" ht="15.5">
      <c r="A267" s="191">
        <v>4626.2</v>
      </c>
      <c r="B267" s="194">
        <v>203.4</v>
      </c>
      <c r="C267" s="204">
        <v>2887.1</v>
      </c>
      <c r="D267" s="196"/>
      <c r="E267" s="197"/>
      <c r="F267" s="198"/>
      <c r="G267" s="198"/>
      <c r="H267" s="198"/>
    </row>
    <row r="268" spans="1:8" ht="15.5">
      <c r="A268" s="191">
        <v>4626.3</v>
      </c>
      <c r="B268" s="194">
        <v>203.9</v>
      </c>
      <c r="C268" s="204">
        <v>2907.4</v>
      </c>
      <c r="D268" s="196"/>
      <c r="E268" s="197"/>
      <c r="F268" s="198"/>
      <c r="G268" s="198"/>
      <c r="H268" s="198"/>
    </row>
    <row r="269" spans="1:8" ht="15.5">
      <c r="A269" s="191">
        <v>4626.3999999999996</v>
      </c>
      <c r="B269" s="194">
        <v>204.5</v>
      </c>
      <c r="C269" s="204">
        <v>2927.9</v>
      </c>
      <c r="D269" s="196"/>
      <c r="E269" s="197"/>
      <c r="F269" s="198"/>
      <c r="G269" s="198"/>
      <c r="H269" s="198"/>
    </row>
    <row r="270" spans="1:8" ht="15.5">
      <c r="A270" s="191">
        <v>4626.5</v>
      </c>
      <c r="B270" s="194">
        <v>205.1</v>
      </c>
      <c r="C270" s="204">
        <v>2948.3</v>
      </c>
      <c r="D270" s="196"/>
      <c r="E270" s="197"/>
      <c r="F270" s="198"/>
      <c r="G270" s="198"/>
      <c r="H270" s="198"/>
    </row>
    <row r="271" spans="1:8" ht="15.5">
      <c r="A271" s="191">
        <v>4626.6000000000004</v>
      </c>
      <c r="B271" s="194">
        <v>205.7</v>
      </c>
      <c r="C271" s="204">
        <v>2968.9</v>
      </c>
      <c r="D271" s="196"/>
      <c r="E271" s="197"/>
      <c r="F271" s="198"/>
      <c r="G271" s="198"/>
      <c r="H271" s="198"/>
    </row>
    <row r="272" spans="1:8" ht="15.5">
      <c r="A272" s="191">
        <v>4626.7</v>
      </c>
      <c r="B272" s="194">
        <v>206.3</v>
      </c>
      <c r="C272" s="204">
        <v>2989.5</v>
      </c>
      <c r="D272" s="196"/>
      <c r="E272" s="197"/>
      <c r="F272" s="198"/>
      <c r="G272" s="198"/>
      <c r="H272" s="198"/>
    </row>
    <row r="273" spans="1:8" ht="15.5">
      <c r="A273" s="191">
        <v>4626.8</v>
      </c>
      <c r="B273" s="194">
        <v>206.9</v>
      </c>
      <c r="C273" s="204">
        <v>3010.1</v>
      </c>
      <c r="D273" s="196"/>
      <c r="E273" s="197"/>
      <c r="F273" s="198"/>
      <c r="G273" s="198"/>
      <c r="H273" s="198"/>
    </row>
    <row r="274" spans="1:8" ht="15.5">
      <c r="A274" s="191">
        <v>4626.8999999999996</v>
      </c>
      <c r="B274" s="194">
        <v>207.5</v>
      </c>
      <c r="C274" s="204">
        <v>3030.9</v>
      </c>
      <c r="D274" s="196"/>
      <c r="E274" s="197"/>
      <c r="F274" s="198"/>
      <c r="G274" s="198"/>
      <c r="H274" s="198"/>
    </row>
    <row r="275" spans="1:8" ht="15.5">
      <c r="A275" s="191">
        <v>4627</v>
      </c>
      <c r="B275" s="194">
        <v>208</v>
      </c>
      <c r="C275" s="204">
        <v>3051.6</v>
      </c>
      <c r="D275" s="196"/>
      <c r="E275" s="197"/>
      <c r="F275" s="198"/>
      <c r="G275" s="198"/>
      <c r="H275" s="198"/>
    </row>
    <row r="276" spans="1:8" ht="15.5">
      <c r="A276" s="191">
        <v>4627.1000000000004</v>
      </c>
      <c r="B276" s="194">
        <v>209.1</v>
      </c>
      <c r="C276" s="204">
        <v>3072.5</v>
      </c>
      <c r="D276" s="196"/>
      <c r="E276" s="197"/>
      <c r="F276" s="198"/>
      <c r="G276" s="198"/>
      <c r="H276" s="198"/>
    </row>
    <row r="277" spans="1:8" ht="15.5">
      <c r="A277" s="191">
        <v>4627.2</v>
      </c>
      <c r="B277" s="194">
        <v>210.1</v>
      </c>
      <c r="C277" s="204">
        <v>3093.4</v>
      </c>
      <c r="D277" s="196"/>
      <c r="E277" s="197"/>
      <c r="F277" s="198"/>
      <c r="G277" s="198"/>
      <c r="H277" s="198"/>
    </row>
    <row r="278" spans="1:8" ht="15.5">
      <c r="A278" s="191">
        <v>4627.3</v>
      </c>
      <c r="B278" s="194">
        <v>211.2</v>
      </c>
      <c r="C278" s="204">
        <v>3114.5</v>
      </c>
      <c r="D278" s="196"/>
      <c r="E278" s="197"/>
      <c r="F278" s="198"/>
      <c r="G278" s="198"/>
      <c r="H278" s="198"/>
    </row>
    <row r="279" spans="1:8" ht="15.5">
      <c r="A279" s="191">
        <v>4627.3999999999996</v>
      </c>
      <c r="B279" s="194">
        <v>212.2</v>
      </c>
      <c r="C279" s="204">
        <v>3135.7</v>
      </c>
      <c r="D279" s="196"/>
      <c r="E279" s="197"/>
      <c r="F279" s="198"/>
      <c r="G279" s="198"/>
      <c r="H279" s="198"/>
    </row>
    <row r="280" spans="1:8" ht="15.5">
      <c r="A280" s="191">
        <v>4627.5</v>
      </c>
      <c r="B280" s="194">
        <v>213.2</v>
      </c>
      <c r="C280" s="204">
        <v>3156.9</v>
      </c>
      <c r="D280" s="196"/>
      <c r="E280" s="197"/>
      <c r="F280" s="198"/>
      <c r="G280" s="198"/>
      <c r="H280" s="198"/>
    </row>
    <row r="281" spans="1:8" ht="15.5">
      <c r="A281" s="191">
        <v>4627.6000000000004</v>
      </c>
      <c r="B281" s="194">
        <v>214.3</v>
      </c>
      <c r="C281" s="204">
        <v>3178.3</v>
      </c>
      <c r="D281" s="196"/>
      <c r="E281" s="197"/>
      <c r="F281" s="198"/>
      <c r="G281" s="198"/>
      <c r="H281" s="198"/>
    </row>
    <row r="282" spans="1:8" ht="15.5">
      <c r="A282" s="191">
        <v>4627.7</v>
      </c>
      <c r="B282" s="194">
        <v>215.3</v>
      </c>
      <c r="C282" s="204">
        <v>3199.8</v>
      </c>
      <c r="D282" s="196"/>
      <c r="E282" s="197"/>
      <c r="F282" s="198"/>
      <c r="G282" s="198"/>
      <c r="H282" s="198"/>
    </row>
    <row r="283" spans="1:8" ht="15.5">
      <c r="A283" s="191">
        <v>4627.8</v>
      </c>
      <c r="B283" s="194">
        <v>216.3</v>
      </c>
      <c r="C283" s="204">
        <v>3221.4</v>
      </c>
      <c r="D283" s="196"/>
      <c r="E283" s="197"/>
      <c r="F283" s="198"/>
      <c r="G283" s="198"/>
      <c r="H283" s="198"/>
    </row>
    <row r="284" spans="1:8" ht="15.5">
      <c r="A284" s="191">
        <v>4627.8999999999996</v>
      </c>
      <c r="B284" s="194">
        <v>217.4</v>
      </c>
      <c r="C284" s="204">
        <v>3243.1</v>
      </c>
      <c r="D284" s="196"/>
      <c r="E284" s="197"/>
      <c r="F284" s="198"/>
      <c r="G284" s="198"/>
      <c r="H284" s="198"/>
    </row>
    <row r="285" spans="1:8" ht="15.5">
      <c r="A285" s="191">
        <v>4628</v>
      </c>
      <c r="B285" s="194">
        <v>218.4</v>
      </c>
      <c r="C285" s="204">
        <v>3264.9</v>
      </c>
      <c r="D285" s="196"/>
      <c r="E285" s="197"/>
      <c r="F285" s="198"/>
      <c r="G285" s="198"/>
      <c r="H285" s="198"/>
    </row>
    <row r="286" spans="1:8" ht="15.5">
      <c r="A286" s="191">
        <v>4628.1000000000004</v>
      </c>
      <c r="B286" s="194">
        <v>219</v>
      </c>
      <c r="C286" s="204">
        <v>3286.7</v>
      </c>
      <c r="D286" s="196"/>
      <c r="E286" s="197"/>
      <c r="F286" s="198"/>
      <c r="G286" s="198"/>
      <c r="H286" s="198"/>
    </row>
    <row r="287" spans="1:8" ht="15.5">
      <c r="A287" s="191">
        <v>4628.2</v>
      </c>
      <c r="B287" s="194">
        <v>219.6</v>
      </c>
      <c r="C287" s="204">
        <v>3308.7</v>
      </c>
      <c r="D287" s="196"/>
      <c r="E287" s="197"/>
      <c r="F287" s="198"/>
      <c r="G287" s="198"/>
      <c r="H287" s="198"/>
    </row>
    <row r="288" spans="1:8" ht="15.5">
      <c r="A288" s="191">
        <v>4628.3</v>
      </c>
      <c r="B288" s="194">
        <v>220.2</v>
      </c>
      <c r="C288" s="204">
        <v>3330.6</v>
      </c>
      <c r="D288" s="196"/>
      <c r="E288" s="197"/>
      <c r="F288" s="198"/>
      <c r="G288" s="198"/>
      <c r="H288" s="198"/>
    </row>
    <row r="289" spans="1:8" ht="15.5">
      <c r="A289" s="191">
        <v>4628.3999999999996</v>
      </c>
      <c r="B289" s="194">
        <v>220.8</v>
      </c>
      <c r="C289" s="204">
        <v>3352.7</v>
      </c>
      <c r="D289" s="196"/>
      <c r="E289" s="197"/>
      <c r="F289" s="198"/>
      <c r="G289" s="198"/>
      <c r="H289" s="198"/>
    </row>
    <row r="290" spans="1:8" ht="15.5">
      <c r="A290" s="191">
        <v>4628.5</v>
      </c>
      <c r="B290" s="194">
        <v>221.4</v>
      </c>
      <c r="C290" s="204">
        <v>3374.8</v>
      </c>
      <c r="D290" s="196"/>
      <c r="E290" s="197"/>
      <c r="F290" s="198"/>
      <c r="G290" s="198"/>
      <c r="H290" s="198"/>
    </row>
    <row r="291" spans="1:8" ht="15.5">
      <c r="A291" s="191">
        <v>4628.6000000000004</v>
      </c>
      <c r="B291" s="194">
        <v>221.9</v>
      </c>
      <c r="C291" s="204">
        <v>3397</v>
      </c>
      <c r="D291" s="196"/>
      <c r="E291" s="197"/>
      <c r="F291" s="198"/>
      <c r="G291" s="198"/>
      <c r="H291" s="198"/>
    </row>
    <row r="292" spans="1:8" ht="15.5">
      <c r="A292" s="191">
        <v>4628.7</v>
      </c>
      <c r="B292" s="194">
        <v>222.5</v>
      </c>
      <c r="C292" s="204">
        <v>3419.2</v>
      </c>
      <c r="D292" s="196"/>
      <c r="E292" s="197"/>
      <c r="F292" s="198"/>
      <c r="G292" s="198"/>
      <c r="H292" s="198"/>
    </row>
    <row r="293" spans="1:8" ht="15.5">
      <c r="A293" s="191">
        <v>4628.8</v>
      </c>
      <c r="B293" s="194">
        <v>223.1</v>
      </c>
      <c r="C293" s="204">
        <v>3441.5</v>
      </c>
      <c r="D293" s="196"/>
      <c r="E293" s="197"/>
      <c r="F293" s="198"/>
      <c r="G293" s="198"/>
      <c r="H293" s="198"/>
    </row>
    <row r="294" spans="1:8" ht="15.5">
      <c r="A294" s="191">
        <v>4628.9000000000005</v>
      </c>
      <c r="B294" s="194">
        <v>223.7</v>
      </c>
      <c r="C294" s="204">
        <v>3463.8</v>
      </c>
      <c r="D294" s="196"/>
      <c r="E294" s="197"/>
      <c r="F294" s="198"/>
      <c r="G294" s="198"/>
      <c r="H294" s="198"/>
    </row>
    <row r="295" spans="1:8" ht="15.5">
      <c r="A295" s="191">
        <v>4629.0000000000009</v>
      </c>
      <c r="B295" s="194">
        <v>224.3</v>
      </c>
      <c r="C295" s="204">
        <v>3486.2</v>
      </c>
      <c r="D295" s="196"/>
      <c r="E295" s="197"/>
      <c r="F295" s="198"/>
      <c r="G295" s="198"/>
      <c r="H295" s="198"/>
    </row>
    <row r="296" spans="1:8" ht="15.5">
      <c r="A296" s="191">
        <v>4629.1000000000013</v>
      </c>
      <c r="B296" s="194">
        <v>225.3</v>
      </c>
      <c r="C296" s="204">
        <v>3508.7</v>
      </c>
      <c r="D296" s="196"/>
      <c r="E296" s="197"/>
      <c r="F296" s="198"/>
      <c r="G296" s="198"/>
      <c r="H296" s="198"/>
    </row>
    <row r="297" spans="1:8" ht="15.5">
      <c r="A297" s="191">
        <v>4629.2000000000016</v>
      </c>
      <c r="B297" s="194">
        <v>226.3</v>
      </c>
      <c r="C297" s="204">
        <v>3531.3</v>
      </c>
      <c r="D297" s="196"/>
      <c r="E297" s="197"/>
      <c r="F297" s="198"/>
      <c r="G297" s="198"/>
      <c r="H297" s="198"/>
    </row>
    <row r="298" spans="1:8" ht="15.5">
      <c r="A298" s="191">
        <v>4629.300000000002</v>
      </c>
      <c r="B298" s="194">
        <v>227.3</v>
      </c>
      <c r="C298" s="204">
        <v>3554</v>
      </c>
      <c r="D298" s="196"/>
      <c r="E298" s="197"/>
      <c r="F298" s="198"/>
      <c r="G298" s="198"/>
      <c r="H298" s="198"/>
    </row>
    <row r="299" spans="1:8" ht="15.5">
      <c r="A299" s="191">
        <v>4629.4000000000024</v>
      </c>
      <c r="B299" s="194">
        <v>228.3</v>
      </c>
      <c r="C299" s="204">
        <v>3576.7</v>
      </c>
      <c r="D299" s="196"/>
      <c r="E299" s="197"/>
      <c r="F299" s="198"/>
      <c r="G299" s="198"/>
      <c r="H299" s="198"/>
    </row>
    <row r="300" spans="1:8" ht="15.5">
      <c r="A300" s="191">
        <v>4629.5000000000027</v>
      </c>
      <c r="B300" s="194">
        <v>229.3</v>
      </c>
      <c r="C300" s="204">
        <v>3599.6</v>
      </c>
      <c r="D300" s="196"/>
      <c r="E300" s="197"/>
      <c r="F300" s="198"/>
      <c r="G300" s="198"/>
      <c r="H300" s="198"/>
    </row>
    <row r="301" spans="1:8" ht="15.5">
      <c r="A301" s="191">
        <v>4629.6000000000031</v>
      </c>
      <c r="B301" s="194">
        <v>230.3</v>
      </c>
      <c r="C301" s="204">
        <v>3622.6</v>
      </c>
      <c r="D301" s="196"/>
      <c r="E301" s="197"/>
      <c r="F301" s="198"/>
      <c r="G301" s="198"/>
      <c r="H301" s="198"/>
    </row>
    <row r="302" spans="1:8" ht="15.5">
      <c r="A302" s="191">
        <v>4629.7000000000035</v>
      </c>
      <c r="B302" s="194">
        <v>231.3</v>
      </c>
      <c r="C302" s="204">
        <v>3645.7</v>
      </c>
      <c r="D302" s="196"/>
      <c r="E302" s="197"/>
      <c r="F302" s="198"/>
      <c r="G302" s="198"/>
      <c r="H302" s="198"/>
    </row>
    <row r="303" spans="1:8" ht="15.5">
      <c r="A303" s="191">
        <v>4629.8000000000038</v>
      </c>
      <c r="B303" s="194">
        <v>232.3</v>
      </c>
      <c r="C303" s="204">
        <v>3668.9</v>
      </c>
      <c r="D303" s="196"/>
      <c r="E303" s="197"/>
      <c r="F303" s="198"/>
      <c r="G303" s="198"/>
      <c r="H303" s="198"/>
    </row>
    <row r="304" spans="1:8" ht="15.5">
      <c r="A304" s="191">
        <v>4629.9000000000042</v>
      </c>
      <c r="B304" s="194">
        <v>233.3</v>
      </c>
      <c r="C304" s="204">
        <v>3692.1</v>
      </c>
      <c r="D304" s="196"/>
      <c r="E304" s="197"/>
      <c r="F304" s="198"/>
      <c r="G304" s="198"/>
      <c r="H304" s="198"/>
    </row>
    <row r="305" spans="1:8" ht="15.5">
      <c r="A305" s="191">
        <v>4630.0000000000045</v>
      </c>
      <c r="B305" s="194">
        <v>234.3</v>
      </c>
      <c r="C305" s="204">
        <v>3715.5</v>
      </c>
      <c r="D305" s="196"/>
      <c r="E305" s="197"/>
      <c r="F305" s="198"/>
      <c r="G305" s="198"/>
      <c r="H305" s="198"/>
    </row>
    <row r="306" spans="1:8" ht="15.5">
      <c r="A306" s="191">
        <v>4630.1000000000049</v>
      </c>
      <c r="B306" s="194">
        <v>235</v>
      </c>
      <c r="C306" s="204">
        <v>3739</v>
      </c>
      <c r="D306" s="196"/>
      <c r="E306" s="197"/>
      <c r="F306" s="198"/>
      <c r="G306" s="198"/>
      <c r="H306" s="198"/>
    </row>
    <row r="307" spans="1:8" ht="15.5">
      <c r="A307" s="191">
        <v>4630.2</v>
      </c>
      <c r="B307" s="194">
        <v>235.6</v>
      </c>
      <c r="C307" s="204">
        <v>3762.5</v>
      </c>
      <c r="D307" s="196"/>
      <c r="E307" s="197"/>
      <c r="F307" s="198"/>
      <c r="G307" s="198"/>
      <c r="H307" s="198"/>
    </row>
    <row r="308" spans="1:8" ht="15.5">
      <c r="A308" s="191">
        <v>4630.3</v>
      </c>
      <c r="B308" s="194">
        <v>236.3</v>
      </c>
      <c r="C308" s="204">
        <v>3786.1</v>
      </c>
      <c r="D308" s="196"/>
      <c r="E308" s="197"/>
      <c r="F308" s="198"/>
      <c r="G308" s="198"/>
      <c r="H308" s="198"/>
    </row>
    <row r="309" spans="1:8" ht="15.5">
      <c r="A309" s="191">
        <v>4630.3999999999996</v>
      </c>
      <c r="B309" s="194">
        <v>236.9</v>
      </c>
      <c r="C309" s="204">
        <v>3809.8</v>
      </c>
      <c r="D309" s="196"/>
      <c r="E309" s="197"/>
      <c r="F309" s="198"/>
      <c r="G309" s="198"/>
      <c r="H309" s="198"/>
    </row>
    <row r="310" spans="1:8" ht="15.5">
      <c r="A310" s="191">
        <v>4630.5</v>
      </c>
      <c r="B310" s="194">
        <v>237.6</v>
      </c>
      <c r="C310" s="204">
        <v>3833.5</v>
      </c>
      <c r="D310" s="196"/>
      <c r="E310" s="197"/>
      <c r="F310" s="198"/>
      <c r="G310" s="198"/>
      <c r="H310" s="198"/>
    </row>
    <row r="311" spans="1:8" ht="15.5">
      <c r="A311" s="191">
        <v>4630.6000000000004</v>
      </c>
      <c r="B311" s="194">
        <v>238.2</v>
      </c>
      <c r="C311" s="204">
        <v>3857.3</v>
      </c>
      <c r="D311" s="196"/>
      <c r="E311" s="197"/>
      <c r="F311" s="198"/>
      <c r="G311" s="198"/>
      <c r="H311" s="198"/>
    </row>
    <row r="312" spans="1:8" ht="15.5">
      <c r="A312" s="191">
        <v>4630.7</v>
      </c>
      <c r="B312" s="194">
        <v>238.9</v>
      </c>
      <c r="C312" s="204">
        <v>3881.2</v>
      </c>
      <c r="D312" s="196"/>
      <c r="E312" s="197"/>
      <c r="F312" s="198"/>
      <c r="G312" s="198"/>
      <c r="H312" s="198"/>
    </row>
    <row r="313" spans="1:8" ht="15.5">
      <c r="A313" s="191">
        <v>4630.8</v>
      </c>
      <c r="B313" s="194">
        <v>239.5</v>
      </c>
      <c r="C313" s="204">
        <v>3905.1</v>
      </c>
      <c r="D313" s="196"/>
      <c r="E313" s="197"/>
      <c r="F313" s="198"/>
      <c r="G313" s="198"/>
      <c r="H313" s="198"/>
    </row>
    <row r="314" spans="1:8" ht="15.5">
      <c r="A314" s="191">
        <v>4630.8999999999996</v>
      </c>
      <c r="B314" s="194">
        <v>240.2</v>
      </c>
      <c r="C314" s="204">
        <v>3929.1</v>
      </c>
      <c r="D314" s="196"/>
      <c r="E314" s="197"/>
      <c r="F314" s="198"/>
      <c r="G314" s="198"/>
      <c r="H314" s="198"/>
    </row>
    <row r="315" spans="1:8" ht="15.5">
      <c r="A315" s="191">
        <v>4631</v>
      </c>
      <c r="B315" s="194">
        <v>240.8</v>
      </c>
      <c r="C315" s="204">
        <v>3953.1</v>
      </c>
      <c r="D315" s="196"/>
      <c r="E315" s="197"/>
      <c r="F315" s="198"/>
      <c r="G315" s="198"/>
      <c r="H315" s="198"/>
    </row>
    <row r="316" spans="1:8" ht="15.5">
      <c r="A316" s="191">
        <v>4631.1000000000004</v>
      </c>
      <c r="B316" s="194">
        <v>241.8</v>
      </c>
      <c r="C316" s="204">
        <v>3977.2</v>
      </c>
      <c r="D316" s="196"/>
      <c r="E316" s="197"/>
      <c r="F316" s="198"/>
      <c r="G316" s="198"/>
      <c r="H316" s="198"/>
    </row>
    <row r="317" spans="1:8" ht="15.5">
      <c r="A317" s="191">
        <v>4631.2</v>
      </c>
      <c r="B317" s="194">
        <v>242.8</v>
      </c>
      <c r="C317" s="204">
        <v>4001.5</v>
      </c>
      <c r="D317" s="196"/>
      <c r="E317" s="197"/>
      <c r="F317" s="198"/>
      <c r="G317" s="198"/>
      <c r="H317" s="198"/>
    </row>
    <row r="318" spans="1:8" ht="15.5">
      <c r="A318" s="191">
        <v>4631.3</v>
      </c>
      <c r="B318" s="194">
        <v>243.8</v>
      </c>
      <c r="C318" s="204">
        <v>4025.8</v>
      </c>
      <c r="D318" s="196"/>
      <c r="E318" s="197"/>
      <c r="F318" s="198"/>
      <c r="G318" s="198"/>
      <c r="H318" s="198"/>
    </row>
    <row r="319" spans="1:8" ht="15.5">
      <c r="A319" s="191">
        <v>4631.3999999999996</v>
      </c>
      <c r="B319" s="194">
        <v>244.7</v>
      </c>
      <c r="C319" s="204">
        <v>4050.2</v>
      </c>
      <c r="D319" s="196"/>
      <c r="E319" s="197"/>
      <c r="F319" s="198"/>
      <c r="G319" s="198"/>
      <c r="H319" s="198"/>
    </row>
    <row r="320" spans="1:8" ht="15.5">
      <c r="A320" s="191">
        <v>4631.5</v>
      </c>
      <c r="B320" s="194">
        <v>245.7</v>
      </c>
      <c r="C320" s="204">
        <v>4074.7</v>
      </c>
      <c r="D320" s="196"/>
      <c r="E320" s="197"/>
      <c r="F320" s="198"/>
      <c r="G320" s="198"/>
      <c r="H320" s="198"/>
    </row>
    <row r="321" spans="1:8" ht="15.5">
      <c r="A321" s="191">
        <v>4631.6000000000004</v>
      </c>
      <c r="B321" s="194">
        <v>246.7</v>
      </c>
      <c r="C321" s="204">
        <v>4099.3999999999996</v>
      </c>
      <c r="D321" s="196"/>
      <c r="E321" s="197"/>
      <c r="F321" s="198"/>
      <c r="G321" s="198"/>
      <c r="H321" s="198"/>
    </row>
    <row r="322" spans="1:8" ht="15.5">
      <c r="A322" s="191">
        <v>4631.7</v>
      </c>
      <c r="B322" s="194">
        <v>247.7</v>
      </c>
      <c r="C322" s="204">
        <v>4124.1000000000004</v>
      </c>
      <c r="D322" s="196"/>
      <c r="E322" s="197"/>
      <c r="F322" s="198"/>
      <c r="G322" s="198"/>
      <c r="H322" s="198"/>
    </row>
    <row r="323" spans="1:8" ht="15.5">
      <c r="A323" s="191">
        <v>4631.8</v>
      </c>
      <c r="B323" s="194">
        <v>248.6</v>
      </c>
      <c r="C323" s="204">
        <v>4148.8999999999996</v>
      </c>
      <c r="D323" s="196"/>
      <c r="E323" s="197"/>
      <c r="F323" s="198"/>
      <c r="G323" s="198"/>
      <c r="H323" s="198"/>
    </row>
    <row r="324" spans="1:8" ht="15.5">
      <c r="A324" s="191">
        <v>4631.8999999999996</v>
      </c>
      <c r="B324" s="194">
        <v>249.6</v>
      </c>
      <c r="C324" s="204">
        <v>4173.8</v>
      </c>
      <c r="D324" s="196"/>
      <c r="E324" s="197"/>
      <c r="F324" s="198"/>
      <c r="G324" s="198"/>
      <c r="H324" s="198"/>
    </row>
    <row r="325" spans="1:8" ht="15.5">
      <c r="A325" s="191">
        <v>4632</v>
      </c>
      <c r="B325" s="194">
        <v>250.6</v>
      </c>
      <c r="C325" s="204">
        <v>4198.8</v>
      </c>
      <c r="D325" s="196"/>
      <c r="E325" s="197"/>
      <c r="F325" s="198"/>
      <c r="G325" s="198"/>
      <c r="H325" s="198"/>
    </row>
    <row r="326" spans="1:8" ht="15.5">
      <c r="A326" s="191">
        <v>4632.1000000000004</v>
      </c>
      <c r="B326" s="194">
        <v>251.3</v>
      </c>
      <c r="C326" s="204">
        <v>4223.8999999999996</v>
      </c>
      <c r="D326" s="196"/>
      <c r="E326" s="197"/>
      <c r="F326" s="198"/>
      <c r="G326" s="198"/>
      <c r="H326" s="198"/>
    </row>
    <row r="327" spans="1:8" ht="15.5">
      <c r="A327" s="191">
        <v>4632.2</v>
      </c>
      <c r="B327" s="194">
        <v>251.9</v>
      </c>
      <c r="C327" s="204">
        <v>4249.1000000000004</v>
      </c>
      <c r="D327" s="196"/>
      <c r="E327" s="197"/>
      <c r="F327" s="198"/>
      <c r="G327" s="198"/>
      <c r="H327" s="198"/>
    </row>
    <row r="328" spans="1:8" ht="15.5">
      <c r="A328" s="191">
        <v>4632.3</v>
      </c>
      <c r="B328" s="194">
        <v>252.6</v>
      </c>
      <c r="C328" s="204">
        <v>4274.3</v>
      </c>
      <c r="D328" s="196"/>
      <c r="E328" s="197"/>
      <c r="F328" s="198"/>
      <c r="G328" s="198"/>
      <c r="H328" s="198"/>
    </row>
    <row r="329" spans="1:8" ht="15.5">
      <c r="A329" s="191">
        <v>4632.3999999999996</v>
      </c>
      <c r="B329" s="194">
        <v>253.2</v>
      </c>
      <c r="C329" s="204">
        <v>4299.6000000000004</v>
      </c>
      <c r="D329" s="196"/>
      <c r="E329" s="197"/>
      <c r="F329" s="198"/>
      <c r="G329" s="198"/>
      <c r="H329" s="198"/>
    </row>
    <row r="330" spans="1:8" ht="15.5">
      <c r="A330" s="191">
        <v>4632.5</v>
      </c>
      <c r="B330" s="194">
        <v>253.9</v>
      </c>
      <c r="C330" s="204">
        <v>4324.8999999999996</v>
      </c>
      <c r="D330" s="196"/>
      <c r="E330" s="197"/>
      <c r="F330" s="198"/>
      <c r="G330" s="198"/>
      <c r="H330" s="198"/>
    </row>
    <row r="331" spans="1:8" ht="15.5">
      <c r="A331" s="191">
        <v>4632.6000000000004</v>
      </c>
      <c r="B331" s="194">
        <v>254.5</v>
      </c>
      <c r="C331" s="204">
        <v>4350.3999999999996</v>
      </c>
      <c r="D331" s="196"/>
      <c r="E331" s="197"/>
      <c r="F331" s="198"/>
      <c r="G331" s="198"/>
      <c r="H331" s="198"/>
    </row>
    <row r="332" spans="1:8" ht="15.5">
      <c r="A332" s="191">
        <v>4632.7</v>
      </c>
      <c r="B332" s="194">
        <v>255.2</v>
      </c>
      <c r="C332" s="204">
        <v>4375.8</v>
      </c>
      <c r="D332" s="196"/>
      <c r="E332" s="197"/>
      <c r="F332" s="198"/>
      <c r="G332" s="198"/>
      <c r="H332" s="198"/>
    </row>
    <row r="333" spans="1:8" ht="15.5">
      <c r="A333" s="191">
        <v>4632.8</v>
      </c>
      <c r="B333" s="194">
        <v>255.8</v>
      </c>
      <c r="C333" s="204">
        <v>4401.3999999999996</v>
      </c>
      <c r="D333" s="196"/>
      <c r="E333" s="197"/>
      <c r="F333" s="198"/>
      <c r="G333" s="198"/>
      <c r="H333" s="198"/>
    </row>
    <row r="334" spans="1:8" ht="15.5">
      <c r="A334" s="191">
        <v>4632.8999999999996</v>
      </c>
      <c r="B334" s="194">
        <v>256.5</v>
      </c>
      <c r="C334" s="204">
        <v>4427</v>
      </c>
      <c r="D334" s="196"/>
      <c r="E334" s="197"/>
      <c r="F334" s="198"/>
      <c r="G334" s="198"/>
      <c r="H334" s="198"/>
    </row>
    <row r="335" spans="1:8" ht="15.5">
      <c r="A335" s="191">
        <v>4633</v>
      </c>
      <c r="B335" s="194">
        <v>257.10000000000002</v>
      </c>
      <c r="C335" s="204">
        <v>4452.7</v>
      </c>
      <c r="D335" s="196"/>
      <c r="E335" s="197"/>
      <c r="F335" s="198"/>
      <c r="G335" s="198"/>
      <c r="H335" s="198"/>
    </row>
    <row r="336" spans="1:8" ht="15.5">
      <c r="A336" s="191">
        <v>4633.1000000000004</v>
      </c>
      <c r="B336" s="194">
        <v>258</v>
      </c>
      <c r="C336" s="204">
        <v>4478.3999999999996</v>
      </c>
      <c r="D336" s="196"/>
      <c r="E336" s="197"/>
      <c r="F336" s="198"/>
      <c r="G336" s="198"/>
      <c r="H336" s="198"/>
    </row>
    <row r="337" spans="1:8" ht="15.5">
      <c r="A337" s="191">
        <v>4633.2</v>
      </c>
      <c r="B337" s="194">
        <v>259</v>
      </c>
      <c r="C337" s="204">
        <v>4504.3</v>
      </c>
      <c r="D337" s="196"/>
      <c r="E337" s="197"/>
      <c r="F337" s="198"/>
      <c r="G337" s="198"/>
      <c r="H337" s="198"/>
    </row>
    <row r="338" spans="1:8" ht="15.5">
      <c r="A338" s="191">
        <v>4633.3</v>
      </c>
      <c r="B338" s="194">
        <v>259.89999999999998</v>
      </c>
      <c r="C338" s="204">
        <v>4530.2</v>
      </c>
      <c r="D338" s="196"/>
      <c r="E338" s="197"/>
      <c r="F338" s="198"/>
      <c r="G338" s="198"/>
      <c r="H338" s="198"/>
    </row>
    <row r="339" spans="1:8" ht="15.5">
      <c r="A339" s="191">
        <v>4633.3999999999996</v>
      </c>
      <c r="B339" s="194">
        <v>260.8</v>
      </c>
      <c r="C339" s="204">
        <v>4556.3</v>
      </c>
      <c r="D339" s="196"/>
      <c r="E339" s="197"/>
      <c r="F339" s="198"/>
      <c r="G339" s="198"/>
      <c r="H339" s="198"/>
    </row>
    <row r="340" spans="1:8" ht="15.5">
      <c r="A340" s="191">
        <v>4633.5</v>
      </c>
      <c r="B340" s="194">
        <v>261.7</v>
      </c>
      <c r="C340" s="204">
        <v>4582.3999999999996</v>
      </c>
      <c r="D340" s="196"/>
      <c r="E340" s="197"/>
      <c r="F340" s="198"/>
      <c r="G340" s="198"/>
      <c r="H340" s="198"/>
    </row>
    <row r="341" spans="1:8" ht="15.5">
      <c r="A341" s="191">
        <v>4633.6000000000004</v>
      </c>
      <c r="B341" s="194">
        <v>262.7</v>
      </c>
      <c r="C341" s="204">
        <v>4608.6000000000004</v>
      </c>
      <c r="D341" s="196"/>
      <c r="E341" s="197"/>
      <c r="F341" s="198"/>
      <c r="G341" s="198"/>
      <c r="H341" s="198"/>
    </row>
    <row r="342" spans="1:8" ht="15.5">
      <c r="A342" s="191">
        <v>4633.7</v>
      </c>
      <c r="B342" s="194">
        <v>263.60000000000002</v>
      </c>
      <c r="C342" s="204">
        <v>4634.8999999999996</v>
      </c>
      <c r="D342" s="196"/>
      <c r="E342" s="197"/>
      <c r="F342" s="198"/>
      <c r="G342" s="198"/>
      <c r="H342" s="198"/>
    </row>
    <row r="343" spans="1:8" ht="15.5">
      <c r="A343" s="191">
        <v>4633.8</v>
      </c>
      <c r="B343" s="194">
        <v>264.5</v>
      </c>
      <c r="C343" s="204">
        <v>4661.3</v>
      </c>
      <c r="D343" s="196"/>
      <c r="E343" s="197"/>
      <c r="F343" s="198"/>
      <c r="G343" s="198"/>
      <c r="H343" s="198"/>
    </row>
    <row r="344" spans="1:8" ht="15.5">
      <c r="A344" s="191">
        <v>4633.8999999999996</v>
      </c>
      <c r="B344" s="194">
        <v>265.39999999999998</v>
      </c>
      <c r="C344" s="204">
        <v>4687.8</v>
      </c>
      <c r="D344" s="196"/>
      <c r="E344" s="197"/>
      <c r="F344" s="198"/>
      <c r="G344" s="198"/>
      <c r="H344" s="198"/>
    </row>
    <row r="345" spans="1:8" ht="15.5">
      <c r="A345" s="191">
        <v>4634</v>
      </c>
      <c r="B345" s="194">
        <v>266.3</v>
      </c>
      <c r="C345" s="204">
        <v>4714.3999999999996</v>
      </c>
      <c r="D345" s="196"/>
      <c r="E345" s="197"/>
      <c r="F345" s="198"/>
      <c r="G345" s="198"/>
      <c r="H345" s="198"/>
    </row>
    <row r="346" spans="1:8" ht="15.5">
      <c r="A346" s="191">
        <v>4634.1000000000004</v>
      </c>
      <c r="B346" s="194">
        <v>267</v>
      </c>
      <c r="C346" s="204">
        <v>4741.1000000000004</v>
      </c>
      <c r="D346" s="196"/>
      <c r="E346" s="197"/>
      <c r="F346" s="198"/>
      <c r="G346" s="198"/>
      <c r="H346" s="198"/>
    </row>
    <row r="347" spans="1:8" ht="15.5">
      <c r="A347" s="191">
        <v>4634.2</v>
      </c>
      <c r="B347" s="194">
        <v>267.60000000000002</v>
      </c>
      <c r="C347" s="204">
        <v>4767.8</v>
      </c>
      <c r="D347" s="196"/>
      <c r="E347" s="197"/>
      <c r="F347" s="198"/>
      <c r="G347" s="198"/>
      <c r="H347" s="198"/>
    </row>
    <row r="348" spans="1:8" ht="15.5">
      <c r="A348" s="191">
        <v>4634.3</v>
      </c>
      <c r="B348" s="194">
        <v>268.2</v>
      </c>
      <c r="C348" s="204">
        <v>4794.6000000000004</v>
      </c>
      <c r="D348" s="196"/>
      <c r="E348" s="197"/>
      <c r="F348" s="198"/>
      <c r="G348" s="198"/>
      <c r="H348" s="198"/>
    </row>
    <row r="349" spans="1:8" ht="15.5">
      <c r="A349" s="191">
        <v>4634.3999999999996</v>
      </c>
      <c r="B349" s="194">
        <v>268.8</v>
      </c>
      <c r="C349" s="204">
        <v>4821.3999999999996</v>
      </c>
      <c r="D349" s="196"/>
      <c r="E349" s="197"/>
      <c r="F349" s="198"/>
      <c r="G349" s="198"/>
      <c r="H349" s="198"/>
    </row>
    <row r="350" spans="1:8" ht="15.5">
      <c r="A350" s="191">
        <v>4634.5</v>
      </c>
      <c r="B350" s="194">
        <v>269.39999999999998</v>
      </c>
      <c r="C350" s="204">
        <v>4848.3</v>
      </c>
      <c r="D350" s="196"/>
      <c r="E350" s="197"/>
      <c r="F350" s="198"/>
      <c r="G350" s="198"/>
      <c r="H350" s="198"/>
    </row>
    <row r="351" spans="1:8" ht="15.5">
      <c r="A351" s="191">
        <v>4634.6000000000004</v>
      </c>
      <c r="B351" s="194">
        <v>270</v>
      </c>
      <c r="C351" s="204">
        <v>4875.3</v>
      </c>
      <c r="D351" s="196"/>
      <c r="E351" s="197"/>
      <c r="F351" s="198"/>
      <c r="G351" s="198"/>
      <c r="H351" s="198"/>
    </row>
    <row r="352" spans="1:8" ht="15.5">
      <c r="A352" s="191">
        <v>4634.7</v>
      </c>
      <c r="B352" s="194">
        <v>270.60000000000002</v>
      </c>
      <c r="C352" s="204">
        <v>4902.3</v>
      </c>
      <c r="D352" s="196"/>
      <c r="E352" s="197"/>
      <c r="F352" s="198"/>
      <c r="G352" s="198"/>
      <c r="H352" s="198"/>
    </row>
    <row r="353" spans="1:36" ht="15.5">
      <c r="A353" s="191">
        <v>4634.8</v>
      </c>
      <c r="B353" s="194">
        <v>271.2</v>
      </c>
      <c r="C353" s="204">
        <v>4929.3999999999996</v>
      </c>
      <c r="D353" s="196"/>
      <c r="E353" s="197"/>
      <c r="F353" s="198"/>
      <c r="G353" s="198"/>
      <c r="H353" s="198"/>
    </row>
    <row r="354" spans="1:36" ht="15.5">
      <c r="A354" s="191">
        <v>4634.8999999999996</v>
      </c>
      <c r="B354" s="194">
        <v>271.8</v>
      </c>
      <c r="C354" s="204">
        <v>4956.6000000000004</v>
      </c>
      <c r="D354" s="196"/>
      <c r="E354" s="197"/>
      <c r="F354" s="198"/>
      <c r="G354" s="198"/>
      <c r="H354" s="198"/>
    </row>
    <row r="355" spans="1:36" ht="15.5">
      <c r="A355" s="191">
        <v>4635</v>
      </c>
      <c r="B355" s="203">
        <v>272.39999999999998</v>
      </c>
      <c r="C355" s="204">
        <v>4983.8</v>
      </c>
      <c r="D355" s="196"/>
      <c r="E355" s="197"/>
      <c r="F355" s="198"/>
      <c r="G355" s="198"/>
      <c r="H355" s="198"/>
    </row>
    <row r="356" spans="1:36" ht="15.5">
      <c r="A356" s="191">
        <v>4635.1000000000004</v>
      </c>
      <c r="B356" s="203">
        <v>273.2</v>
      </c>
      <c r="C356" s="204">
        <v>5011.1000000000004</v>
      </c>
      <c r="D356" s="196"/>
      <c r="E356" s="197"/>
      <c r="F356" s="198"/>
      <c r="G356" s="198"/>
      <c r="H356" s="198"/>
      <c r="W356" s="138"/>
      <c r="Y356" s="138"/>
      <c r="Z356" s="138"/>
      <c r="AA356" s="138"/>
      <c r="AB356" s="138"/>
      <c r="AD356" s="138"/>
      <c r="AE356" s="138"/>
      <c r="AF356" s="138"/>
      <c r="AH356" s="138"/>
      <c r="AI356" s="138"/>
      <c r="AJ356" s="138"/>
    </row>
    <row r="357" spans="1:36" ht="15.5">
      <c r="A357" s="191">
        <v>4635.2</v>
      </c>
      <c r="B357" s="203">
        <v>274</v>
      </c>
      <c r="C357" s="204">
        <v>5038.3999999999996</v>
      </c>
      <c r="D357" s="196"/>
      <c r="E357" s="197"/>
      <c r="F357" s="198"/>
      <c r="G357" s="198"/>
      <c r="H357" s="198"/>
      <c r="W357" s="137"/>
      <c r="Y357" s="137"/>
      <c r="Z357" s="137"/>
      <c r="AA357" s="137"/>
      <c r="AB357" s="137"/>
      <c r="AD357" s="137"/>
      <c r="AE357" s="137"/>
      <c r="AF357" s="137"/>
      <c r="AH357" s="137"/>
      <c r="AI357" s="137"/>
      <c r="AJ357" s="137"/>
    </row>
    <row r="358" spans="1:36" ht="15.5">
      <c r="A358" s="191">
        <v>4635.3</v>
      </c>
      <c r="B358" s="203">
        <v>274.89999999999998</v>
      </c>
      <c r="C358" s="204">
        <v>5065.8999999999996</v>
      </c>
      <c r="D358" s="196"/>
      <c r="E358" s="197"/>
      <c r="F358" s="198"/>
      <c r="G358" s="198"/>
      <c r="H358" s="198"/>
      <c r="W358" s="137"/>
      <c r="Y358" s="137"/>
      <c r="Z358" s="137"/>
      <c r="AA358" s="137"/>
      <c r="AB358" s="137"/>
      <c r="AD358" s="137"/>
      <c r="AE358" s="137"/>
      <c r="AF358" s="137"/>
      <c r="AH358" s="137"/>
      <c r="AI358" s="137"/>
      <c r="AJ358" s="137"/>
    </row>
    <row r="359" spans="1:36" ht="15.5">
      <c r="A359" s="191">
        <v>4635.3999999999996</v>
      </c>
      <c r="B359" s="203">
        <v>275.7</v>
      </c>
      <c r="C359" s="204">
        <v>5093.3999999999996</v>
      </c>
      <c r="D359" s="196"/>
      <c r="E359" s="197"/>
      <c r="F359" s="198"/>
      <c r="G359" s="198"/>
      <c r="H359" s="198"/>
      <c r="W359" s="137"/>
      <c r="Y359" s="137"/>
      <c r="Z359" s="137"/>
      <c r="AA359" s="137"/>
      <c r="AB359" s="137"/>
      <c r="AD359" s="137"/>
      <c r="AE359" s="137"/>
      <c r="AF359" s="137"/>
      <c r="AH359" s="137"/>
      <c r="AI359" s="137"/>
      <c r="AJ359" s="137"/>
    </row>
    <row r="360" spans="1:36" ht="15.5">
      <c r="A360" s="191">
        <v>4635.5</v>
      </c>
      <c r="B360" s="203">
        <v>276.5</v>
      </c>
      <c r="C360" s="204">
        <v>5121</v>
      </c>
      <c r="D360" s="196"/>
      <c r="E360" s="197"/>
      <c r="F360" s="198"/>
      <c r="G360" s="198"/>
      <c r="H360" s="198"/>
      <c r="W360" s="138"/>
      <c r="Y360" s="138"/>
      <c r="Z360" s="138"/>
      <c r="AA360" s="138"/>
      <c r="AB360" s="138"/>
      <c r="AD360" s="138"/>
      <c r="AE360" s="138"/>
      <c r="AF360" s="138"/>
      <c r="AH360" s="138"/>
      <c r="AI360" s="138"/>
      <c r="AJ360" s="138"/>
    </row>
    <row r="361" spans="1:36" ht="15.5">
      <c r="A361" s="191">
        <v>4635.6000000000004</v>
      </c>
      <c r="B361" s="203">
        <v>277.3</v>
      </c>
      <c r="C361" s="204">
        <v>5148.7</v>
      </c>
      <c r="D361" s="196"/>
      <c r="E361" s="197"/>
      <c r="F361" s="198"/>
      <c r="G361" s="198"/>
      <c r="H361" s="198"/>
      <c r="W361" s="137"/>
      <c r="Y361" s="137"/>
      <c r="Z361" s="137"/>
      <c r="AA361" s="137"/>
      <c r="AB361" s="137"/>
      <c r="AD361" s="137"/>
      <c r="AE361" s="137"/>
      <c r="AF361" s="137"/>
      <c r="AH361" s="137"/>
      <c r="AI361" s="137"/>
      <c r="AJ361" s="137"/>
    </row>
    <row r="362" spans="1:36" ht="15.5">
      <c r="A362" s="191">
        <v>4635.7</v>
      </c>
      <c r="B362" s="203">
        <v>278.10000000000002</v>
      </c>
      <c r="C362" s="204">
        <v>5176.5</v>
      </c>
      <c r="D362" s="196"/>
      <c r="E362" s="197"/>
      <c r="F362" s="198"/>
      <c r="G362" s="198"/>
      <c r="H362" s="198"/>
      <c r="W362" s="137"/>
      <c r="Y362" s="137"/>
      <c r="Z362" s="137"/>
      <c r="AA362" s="137"/>
      <c r="AB362" s="137"/>
      <c r="AD362" s="137"/>
      <c r="AE362" s="137"/>
      <c r="AF362" s="137"/>
      <c r="AH362" s="137"/>
      <c r="AI362" s="137"/>
      <c r="AJ362" s="137"/>
    </row>
    <row r="363" spans="1:36" ht="15.5">
      <c r="A363" s="191">
        <v>4635.8</v>
      </c>
      <c r="B363" s="203">
        <v>278.89999999999998</v>
      </c>
      <c r="C363" s="204">
        <v>5204.3</v>
      </c>
      <c r="D363" s="196"/>
      <c r="E363" s="197"/>
      <c r="F363" s="198"/>
      <c r="G363" s="198"/>
      <c r="H363" s="198"/>
      <c r="W363" s="137"/>
      <c r="Y363" s="137"/>
      <c r="Z363" s="137"/>
      <c r="AA363" s="137"/>
      <c r="AB363" s="137"/>
      <c r="AD363" s="137"/>
      <c r="AE363" s="137"/>
      <c r="AF363" s="137"/>
      <c r="AH363" s="137"/>
      <c r="AI363" s="137"/>
      <c r="AJ363" s="137"/>
    </row>
    <row r="364" spans="1:36" ht="15.5">
      <c r="A364" s="191">
        <v>4635.8999999999996</v>
      </c>
      <c r="B364" s="203">
        <v>279.8</v>
      </c>
      <c r="C364" s="204">
        <v>5232.3</v>
      </c>
      <c r="D364" s="196"/>
      <c r="E364" s="197"/>
      <c r="F364" s="198"/>
      <c r="G364" s="198"/>
      <c r="H364" s="198"/>
      <c r="W364" s="137"/>
      <c r="Y364" s="137"/>
      <c r="Z364" s="137"/>
      <c r="AA364" s="137"/>
      <c r="AB364" s="137"/>
      <c r="AD364" s="137"/>
      <c r="AE364" s="137"/>
      <c r="AF364" s="137"/>
      <c r="AH364" s="137"/>
      <c r="AI364" s="137"/>
      <c r="AJ364" s="137"/>
    </row>
    <row r="365" spans="1:36" ht="15.5">
      <c r="A365" s="191">
        <v>4636</v>
      </c>
      <c r="B365" s="203">
        <v>280.60000000000002</v>
      </c>
      <c r="C365" s="204">
        <v>5260.3</v>
      </c>
      <c r="D365" s="196"/>
      <c r="E365" s="197"/>
      <c r="F365" s="198"/>
      <c r="G365" s="198"/>
      <c r="H365" s="198"/>
      <c r="W365" s="137"/>
      <c r="Y365" s="137"/>
      <c r="Z365" s="137"/>
      <c r="AA365" s="137"/>
      <c r="AB365" s="137"/>
      <c r="AD365" s="137"/>
      <c r="AE365" s="137"/>
      <c r="AF365" s="137"/>
      <c r="AH365" s="137"/>
      <c r="AI365" s="137"/>
      <c r="AJ365" s="137"/>
    </row>
    <row r="366" spans="1:36" ht="15.5">
      <c r="A366" s="191">
        <v>4636.1000000000004</v>
      </c>
      <c r="B366" s="203">
        <v>281.2</v>
      </c>
      <c r="C366" s="204">
        <v>5288.4</v>
      </c>
      <c r="D366" s="196"/>
      <c r="E366" s="197"/>
      <c r="F366" s="198"/>
      <c r="G366" s="198"/>
      <c r="H366" s="198"/>
    </row>
    <row r="367" spans="1:36" ht="15.5">
      <c r="A367" s="191">
        <v>4636.2</v>
      </c>
      <c r="B367" s="203">
        <v>281.7</v>
      </c>
      <c r="C367" s="204">
        <v>5316.5</v>
      </c>
      <c r="D367" s="196"/>
      <c r="E367" s="197"/>
      <c r="F367" s="198"/>
      <c r="G367" s="198"/>
      <c r="H367" s="198"/>
    </row>
    <row r="368" spans="1:36" ht="15.5">
      <c r="A368" s="191">
        <v>4636.3</v>
      </c>
      <c r="B368" s="203">
        <v>282.3</v>
      </c>
      <c r="C368" s="204">
        <v>5344.7</v>
      </c>
      <c r="D368" s="196"/>
      <c r="E368" s="197"/>
      <c r="F368" s="198"/>
      <c r="G368" s="198"/>
      <c r="H368" s="198"/>
    </row>
    <row r="369" spans="1:8" ht="15.5">
      <c r="A369" s="191">
        <v>4636.3999999999996</v>
      </c>
      <c r="B369" s="203">
        <v>282.89999999999998</v>
      </c>
      <c r="C369" s="204">
        <v>5373</v>
      </c>
      <c r="D369" s="196"/>
      <c r="E369" s="197"/>
      <c r="F369" s="198"/>
      <c r="G369" s="198"/>
      <c r="H369" s="198"/>
    </row>
    <row r="370" spans="1:8" ht="15.5">
      <c r="A370" s="191">
        <v>4636.5</v>
      </c>
      <c r="B370" s="203">
        <v>283.5</v>
      </c>
      <c r="C370" s="204">
        <v>5401.3</v>
      </c>
      <c r="D370" s="196"/>
      <c r="E370" s="197"/>
      <c r="F370" s="198"/>
      <c r="G370" s="198"/>
      <c r="H370" s="198"/>
    </row>
    <row r="371" spans="1:8" ht="15.5">
      <c r="A371" s="191">
        <v>4636.6000000000004</v>
      </c>
      <c r="B371" s="203">
        <v>284</v>
      </c>
      <c r="C371" s="204">
        <v>5429.7</v>
      </c>
      <c r="D371" s="196"/>
      <c r="E371" s="197"/>
      <c r="F371" s="198"/>
      <c r="G371" s="198"/>
      <c r="H371" s="198"/>
    </row>
    <row r="372" spans="1:8" ht="15.5">
      <c r="A372" s="191">
        <v>4636.7</v>
      </c>
      <c r="B372" s="203">
        <v>284.60000000000002</v>
      </c>
      <c r="C372" s="204">
        <v>5458.1</v>
      </c>
      <c r="D372" s="196"/>
      <c r="E372" s="197"/>
      <c r="F372" s="198"/>
      <c r="G372" s="198"/>
      <c r="H372" s="198"/>
    </row>
    <row r="373" spans="1:8" ht="15.5">
      <c r="A373" s="191">
        <v>4636.8</v>
      </c>
      <c r="B373" s="203">
        <v>285.2</v>
      </c>
      <c r="C373" s="204">
        <v>5486.6</v>
      </c>
      <c r="D373" s="196"/>
      <c r="E373" s="197"/>
      <c r="F373" s="198"/>
      <c r="G373" s="198"/>
      <c r="H373" s="198"/>
    </row>
    <row r="374" spans="1:8" ht="15.5">
      <c r="A374" s="191">
        <v>4636.8999999999996</v>
      </c>
      <c r="B374" s="203">
        <v>285.8</v>
      </c>
      <c r="C374" s="204">
        <v>5515.1</v>
      </c>
      <c r="D374" s="196"/>
      <c r="E374" s="197"/>
      <c r="F374" s="198"/>
      <c r="G374" s="198"/>
      <c r="H374" s="198"/>
    </row>
    <row r="375" spans="1:8" ht="15.5">
      <c r="A375" s="191">
        <v>4637</v>
      </c>
      <c r="B375" s="203">
        <v>286.3</v>
      </c>
      <c r="C375" s="204">
        <v>5543.7</v>
      </c>
      <c r="D375" s="196"/>
      <c r="E375" s="197"/>
      <c r="F375" s="198"/>
      <c r="G375" s="198"/>
      <c r="H375" s="198"/>
    </row>
    <row r="376" spans="1:8" ht="15.5">
      <c r="A376" s="191">
        <v>4637.1000000000004</v>
      </c>
      <c r="B376" s="203">
        <v>287.3</v>
      </c>
      <c r="C376" s="204">
        <v>5572.4</v>
      </c>
      <c r="D376" s="196"/>
      <c r="E376" s="197"/>
      <c r="F376" s="198"/>
      <c r="G376" s="198"/>
      <c r="H376" s="198"/>
    </row>
    <row r="377" spans="1:8" ht="15.5">
      <c r="A377" s="191">
        <v>4637.2</v>
      </c>
      <c r="B377" s="203">
        <v>288.2</v>
      </c>
      <c r="C377" s="204">
        <v>5601.2</v>
      </c>
      <c r="D377" s="196"/>
      <c r="E377" s="197"/>
      <c r="F377" s="198"/>
      <c r="G377" s="198"/>
      <c r="H377" s="198"/>
    </row>
    <row r="378" spans="1:8" ht="15.5">
      <c r="A378" s="191">
        <v>4637.3</v>
      </c>
      <c r="B378" s="203">
        <v>289.10000000000002</v>
      </c>
      <c r="C378" s="204">
        <v>5630.1</v>
      </c>
      <c r="D378" s="196"/>
      <c r="E378" s="197"/>
      <c r="F378" s="198"/>
      <c r="G378" s="198"/>
      <c r="H378" s="198"/>
    </row>
    <row r="379" spans="1:8" ht="15.5">
      <c r="A379" s="191">
        <v>4637.3999999999996</v>
      </c>
      <c r="B379" s="203">
        <v>290.10000000000002</v>
      </c>
      <c r="C379" s="204">
        <v>5659</v>
      </c>
      <c r="D379" s="196"/>
      <c r="E379" s="197"/>
      <c r="F379" s="198"/>
      <c r="G379" s="198"/>
      <c r="H379" s="198"/>
    </row>
    <row r="380" spans="1:8" ht="15.5">
      <c r="A380" s="191">
        <v>4637.5</v>
      </c>
      <c r="B380" s="203">
        <v>291</v>
      </c>
      <c r="C380" s="204">
        <v>5688.1</v>
      </c>
      <c r="D380" s="196"/>
      <c r="E380" s="197"/>
      <c r="F380" s="198"/>
      <c r="G380" s="198"/>
      <c r="H380" s="198"/>
    </row>
    <row r="381" spans="1:8" ht="15.5">
      <c r="A381" s="191">
        <v>4637.6000000000004</v>
      </c>
      <c r="B381" s="203">
        <v>291.89999999999998</v>
      </c>
      <c r="C381" s="204">
        <v>5717.2</v>
      </c>
      <c r="D381" s="196"/>
      <c r="E381" s="197"/>
      <c r="F381" s="198"/>
      <c r="G381" s="198"/>
      <c r="H381" s="198"/>
    </row>
    <row r="382" spans="1:8" ht="15.5">
      <c r="A382" s="191">
        <v>4637.7</v>
      </c>
      <c r="B382" s="203">
        <v>292.89999999999998</v>
      </c>
      <c r="C382" s="204">
        <v>5746.5</v>
      </c>
      <c r="D382" s="196"/>
      <c r="E382" s="197"/>
      <c r="F382" s="198"/>
      <c r="G382" s="198"/>
      <c r="H382" s="198"/>
    </row>
    <row r="383" spans="1:8" ht="15.5">
      <c r="A383" s="191">
        <v>4637.8</v>
      </c>
      <c r="B383" s="203">
        <v>293.8</v>
      </c>
      <c r="C383" s="204">
        <v>5775.8</v>
      </c>
      <c r="D383" s="196"/>
      <c r="E383" s="197"/>
      <c r="F383" s="198"/>
      <c r="G383" s="198"/>
      <c r="H383" s="198"/>
    </row>
    <row r="384" spans="1:8" ht="15.5">
      <c r="A384" s="191">
        <v>4637.8999999999996</v>
      </c>
      <c r="B384" s="203">
        <v>294.8</v>
      </c>
      <c r="C384" s="204">
        <v>5805.2</v>
      </c>
      <c r="D384" s="196"/>
      <c r="E384" s="197"/>
      <c r="F384" s="198"/>
      <c r="G384" s="198"/>
      <c r="H384" s="198"/>
    </row>
    <row r="385" spans="1:8" ht="15.5">
      <c r="A385" s="191">
        <v>4638</v>
      </c>
      <c r="B385" s="203">
        <v>295.7</v>
      </c>
      <c r="C385" s="204">
        <v>5834.7</v>
      </c>
      <c r="D385" s="196"/>
      <c r="E385" s="197"/>
      <c r="F385" s="198"/>
      <c r="G385" s="198"/>
      <c r="H385" s="198"/>
    </row>
    <row r="386" spans="1:8" ht="15.5">
      <c r="A386" s="191">
        <v>4638.1000000000004</v>
      </c>
      <c r="B386" s="203">
        <v>296.2</v>
      </c>
      <c r="C386" s="204">
        <v>5864.3</v>
      </c>
      <c r="D386" s="196"/>
      <c r="E386" s="197"/>
      <c r="F386" s="198"/>
      <c r="G386" s="198"/>
      <c r="H386" s="198"/>
    </row>
    <row r="387" spans="1:8" ht="15.5">
      <c r="A387" s="191">
        <v>4638.2</v>
      </c>
      <c r="B387" s="203">
        <v>296.7</v>
      </c>
      <c r="C387" s="204">
        <v>5894</v>
      </c>
      <c r="D387" s="196"/>
      <c r="E387" s="197"/>
      <c r="F387" s="198"/>
      <c r="G387" s="198"/>
      <c r="H387" s="198"/>
    </row>
    <row r="388" spans="1:8" ht="15.5">
      <c r="A388" s="191">
        <v>4638.3</v>
      </c>
      <c r="B388" s="203">
        <v>297.2</v>
      </c>
      <c r="C388" s="204">
        <v>5923.7</v>
      </c>
      <c r="D388" s="196"/>
      <c r="E388" s="197"/>
      <c r="F388" s="198"/>
      <c r="G388" s="198"/>
      <c r="H388" s="198"/>
    </row>
    <row r="389" spans="1:8" ht="15.5">
      <c r="A389" s="191">
        <v>4638.3999999999996</v>
      </c>
      <c r="B389" s="203">
        <v>297.8</v>
      </c>
      <c r="C389" s="204">
        <v>5953.4</v>
      </c>
      <c r="D389" s="196"/>
      <c r="E389" s="197"/>
      <c r="F389" s="198"/>
      <c r="G389" s="198"/>
      <c r="H389" s="198"/>
    </row>
    <row r="390" spans="1:8" ht="15.5">
      <c r="A390" s="191">
        <v>4638.5</v>
      </c>
      <c r="B390" s="203">
        <v>298.3</v>
      </c>
      <c r="C390" s="204">
        <v>5983.2</v>
      </c>
      <c r="D390" s="196"/>
      <c r="E390" s="197"/>
      <c r="F390" s="198"/>
      <c r="G390" s="198"/>
      <c r="H390" s="198"/>
    </row>
    <row r="391" spans="1:8" ht="15.5">
      <c r="A391" s="191">
        <v>4638.6000000000004</v>
      </c>
      <c r="B391" s="203">
        <v>298.8</v>
      </c>
      <c r="C391" s="204">
        <v>6013.1</v>
      </c>
      <c r="D391" s="196"/>
      <c r="E391" s="197"/>
      <c r="F391" s="198"/>
      <c r="G391" s="198"/>
      <c r="H391" s="198"/>
    </row>
    <row r="392" spans="1:8" ht="15.5">
      <c r="A392" s="191">
        <v>4638.7</v>
      </c>
      <c r="B392" s="203">
        <v>299.3</v>
      </c>
      <c r="C392" s="204">
        <v>6043</v>
      </c>
      <c r="D392" s="196"/>
      <c r="E392" s="197"/>
      <c r="F392" s="198"/>
      <c r="G392" s="198"/>
      <c r="H392" s="198"/>
    </row>
    <row r="393" spans="1:8" ht="15.5">
      <c r="A393" s="191">
        <v>4638.8</v>
      </c>
      <c r="B393" s="203">
        <v>299.8</v>
      </c>
      <c r="C393" s="204">
        <v>6073</v>
      </c>
      <c r="D393" s="196"/>
      <c r="E393" s="197"/>
      <c r="F393" s="198"/>
      <c r="G393" s="198"/>
      <c r="H393" s="198"/>
    </row>
    <row r="394" spans="1:8" ht="15.5">
      <c r="A394" s="191">
        <v>4638.8999999999996</v>
      </c>
      <c r="B394" s="203">
        <v>300.39999999999998</v>
      </c>
      <c r="C394" s="204">
        <v>6103</v>
      </c>
      <c r="D394" s="196"/>
      <c r="E394" s="197"/>
      <c r="F394" s="198"/>
      <c r="G394" s="198"/>
      <c r="H394" s="198"/>
    </row>
    <row r="395" spans="1:8" ht="15.5">
      <c r="A395" s="191">
        <v>4639</v>
      </c>
      <c r="B395" s="203">
        <v>300.89999999999998</v>
      </c>
      <c r="C395" s="204">
        <v>6133</v>
      </c>
      <c r="D395" s="196"/>
      <c r="E395" s="197"/>
      <c r="F395" s="198"/>
      <c r="G395" s="198"/>
      <c r="H395" s="198"/>
    </row>
    <row r="396" spans="1:8" ht="15.5">
      <c r="A396" s="191">
        <v>4639.1000000000004</v>
      </c>
      <c r="B396" s="203">
        <v>301.7</v>
      </c>
      <c r="C396" s="204">
        <v>6163.2</v>
      </c>
      <c r="D396" s="196"/>
      <c r="E396" s="197"/>
      <c r="F396" s="198"/>
      <c r="G396" s="198"/>
      <c r="H396" s="198"/>
    </row>
    <row r="397" spans="1:8" ht="15.5">
      <c r="A397" s="191">
        <v>4639.2</v>
      </c>
      <c r="B397" s="203">
        <v>302.39999999999998</v>
      </c>
      <c r="C397" s="204">
        <v>6193.4</v>
      </c>
      <c r="D397" s="196"/>
      <c r="E397" s="197"/>
      <c r="F397" s="198"/>
      <c r="G397" s="198"/>
      <c r="H397" s="198"/>
    </row>
    <row r="398" spans="1:8" ht="15.5">
      <c r="A398" s="191">
        <v>4639.3</v>
      </c>
      <c r="B398" s="203">
        <v>303.2</v>
      </c>
      <c r="C398" s="204">
        <v>6223.6</v>
      </c>
      <c r="D398" s="196"/>
      <c r="E398" s="197"/>
      <c r="F398" s="198"/>
      <c r="G398" s="198"/>
      <c r="H398" s="198"/>
    </row>
    <row r="399" spans="1:8" ht="15.5">
      <c r="A399" s="191">
        <v>4639.3999999999996</v>
      </c>
      <c r="B399" s="203">
        <v>304</v>
      </c>
      <c r="C399" s="204">
        <v>6254</v>
      </c>
      <c r="D399" s="196"/>
      <c r="E399" s="197"/>
      <c r="F399" s="198"/>
      <c r="G399" s="198"/>
      <c r="H399" s="198"/>
    </row>
    <row r="400" spans="1:8" ht="15.5">
      <c r="A400" s="191">
        <v>4639.5</v>
      </c>
      <c r="B400" s="203">
        <v>304.7</v>
      </c>
      <c r="C400" s="204">
        <v>6284.4</v>
      </c>
      <c r="D400" s="196"/>
      <c r="E400" s="197"/>
      <c r="F400" s="198"/>
      <c r="G400" s="198"/>
      <c r="H400" s="198"/>
    </row>
    <row r="401" spans="1:8" ht="15.5">
      <c r="A401" s="191">
        <v>4639.6000000000004</v>
      </c>
      <c r="B401" s="203">
        <v>305.5</v>
      </c>
      <c r="C401" s="204">
        <v>6315</v>
      </c>
      <c r="D401" s="196"/>
      <c r="E401" s="197"/>
      <c r="F401" s="198"/>
      <c r="G401" s="198"/>
      <c r="H401" s="198"/>
    </row>
    <row r="402" spans="1:8" ht="15.5">
      <c r="A402" s="191">
        <v>4639.7</v>
      </c>
      <c r="B402" s="203">
        <v>306.3</v>
      </c>
      <c r="C402" s="204">
        <v>6345.5</v>
      </c>
      <c r="D402" s="196"/>
      <c r="E402" s="197"/>
      <c r="F402" s="198"/>
      <c r="G402" s="198"/>
      <c r="H402" s="198"/>
    </row>
    <row r="403" spans="1:8" ht="15.5">
      <c r="A403" s="191">
        <v>4639.8</v>
      </c>
      <c r="B403" s="203">
        <v>307.10000000000002</v>
      </c>
      <c r="C403" s="204">
        <v>6376.2</v>
      </c>
      <c r="D403" s="196"/>
      <c r="E403" s="197"/>
      <c r="F403" s="198"/>
      <c r="G403" s="198"/>
      <c r="H403" s="198"/>
    </row>
    <row r="404" spans="1:8" ht="15.5">
      <c r="A404" s="191">
        <v>4639.8999999999996</v>
      </c>
      <c r="B404" s="203">
        <v>307.8</v>
      </c>
      <c r="C404" s="204">
        <v>6407</v>
      </c>
      <c r="D404" s="196"/>
      <c r="E404" s="197"/>
      <c r="F404" s="198"/>
      <c r="G404" s="198"/>
      <c r="H404" s="198"/>
    </row>
    <row r="405" spans="1:8" ht="15.5">
      <c r="A405" s="191">
        <v>4640</v>
      </c>
      <c r="B405" s="203">
        <v>308.60000000000002</v>
      </c>
      <c r="C405" s="204">
        <v>6437.8</v>
      </c>
      <c r="D405" s="196"/>
      <c r="E405" s="197"/>
      <c r="F405" s="198"/>
      <c r="G405" s="198"/>
      <c r="H405" s="198"/>
    </row>
    <row r="406" spans="1:8" ht="15.5">
      <c r="A406" s="191">
        <v>4640.1000000000004</v>
      </c>
      <c r="B406" s="203">
        <v>309</v>
      </c>
      <c r="C406" s="204">
        <v>6468.7</v>
      </c>
      <c r="D406" s="196"/>
      <c r="E406" s="197"/>
      <c r="F406" s="198"/>
      <c r="G406" s="198"/>
      <c r="H406" s="198"/>
    </row>
    <row r="407" spans="1:8" ht="15.5">
      <c r="A407" s="191">
        <v>4640.2</v>
      </c>
      <c r="B407" s="203">
        <v>309.3</v>
      </c>
      <c r="C407" s="204">
        <v>6499.6</v>
      </c>
      <c r="D407" s="196"/>
      <c r="E407" s="197"/>
      <c r="F407" s="198"/>
      <c r="G407" s="198"/>
      <c r="H407" s="198"/>
    </row>
    <row r="408" spans="1:8" ht="15.5">
      <c r="A408" s="191">
        <v>4640.3</v>
      </c>
      <c r="B408" s="203">
        <v>309.7</v>
      </c>
      <c r="C408" s="204">
        <v>6530.5</v>
      </c>
      <c r="D408" s="196"/>
      <c r="E408" s="197"/>
      <c r="F408" s="198"/>
      <c r="G408" s="198"/>
      <c r="H408" s="198"/>
    </row>
    <row r="409" spans="1:8" ht="15.5">
      <c r="A409" s="191">
        <v>4640.3999999999996</v>
      </c>
      <c r="B409" s="203">
        <v>310</v>
      </c>
      <c r="C409" s="204">
        <v>6561.5</v>
      </c>
      <c r="D409" s="196"/>
      <c r="E409" s="197"/>
      <c r="F409" s="198"/>
      <c r="G409" s="198"/>
      <c r="H409" s="198"/>
    </row>
    <row r="410" spans="1:8" ht="15.5">
      <c r="A410" s="191">
        <v>4640.5</v>
      </c>
      <c r="B410" s="203">
        <v>310.39999999999998</v>
      </c>
      <c r="C410" s="204">
        <v>6592.5</v>
      </c>
      <c r="D410" s="196"/>
      <c r="E410" s="197"/>
      <c r="F410" s="198"/>
      <c r="G410" s="198"/>
      <c r="H410" s="198"/>
    </row>
    <row r="411" spans="1:8" ht="15.5">
      <c r="A411" s="191">
        <v>4640.6000000000004</v>
      </c>
      <c r="B411" s="203">
        <v>310.8</v>
      </c>
      <c r="C411" s="204">
        <v>6623.6</v>
      </c>
      <c r="D411" s="196"/>
      <c r="E411" s="197"/>
      <c r="F411" s="198"/>
      <c r="G411" s="198"/>
      <c r="H411" s="198"/>
    </row>
    <row r="412" spans="1:8" ht="15.5">
      <c r="A412" s="191">
        <v>4640.7</v>
      </c>
      <c r="B412" s="203">
        <v>311.10000000000002</v>
      </c>
      <c r="C412" s="204">
        <v>6654.7</v>
      </c>
      <c r="D412" s="196"/>
      <c r="E412" s="197"/>
      <c r="F412" s="198"/>
      <c r="G412" s="198"/>
      <c r="H412" s="198"/>
    </row>
    <row r="413" spans="1:8" ht="15.5">
      <c r="A413" s="191">
        <v>4640.8</v>
      </c>
      <c r="B413" s="203">
        <v>311.5</v>
      </c>
      <c r="C413" s="204">
        <v>6685.8</v>
      </c>
      <c r="D413" s="196"/>
      <c r="E413" s="197"/>
      <c r="F413" s="198"/>
      <c r="G413" s="198"/>
      <c r="H413" s="198"/>
    </row>
    <row r="414" spans="1:8" ht="15.5">
      <c r="A414" s="191">
        <v>4640.8999999999996</v>
      </c>
      <c r="B414" s="203">
        <v>311.8</v>
      </c>
      <c r="C414" s="204">
        <v>6717</v>
      </c>
      <c r="D414" s="196"/>
      <c r="E414" s="197"/>
      <c r="F414" s="198"/>
      <c r="G414" s="198"/>
      <c r="H414" s="198"/>
    </row>
    <row r="415" spans="1:8" ht="15.5">
      <c r="A415" s="191">
        <v>4641</v>
      </c>
      <c r="B415" s="203">
        <v>312.2</v>
      </c>
      <c r="C415" s="204">
        <v>6748.2</v>
      </c>
      <c r="D415" s="196"/>
      <c r="E415" s="197"/>
      <c r="F415" s="198"/>
      <c r="G415" s="198"/>
      <c r="H415" s="198"/>
    </row>
    <row r="416" spans="1:8" ht="15.5">
      <c r="A416" s="191">
        <v>4641.1000000000004</v>
      </c>
      <c r="B416" s="203">
        <v>312.60000000000002</v>
      </c>
      <c r="C416" s="204">
        <v>6779.4</v>
      </c>
      <c r="D416" s="196"/>
      <c r="E416" s="197"/>
      <c r="F416" s="198"/>
      <c r="G416" s="198"/>
      <c r="H416" s="198"/>
    </row>
    <row r="417" spans="1:8" ht="15.5">
      <c r="A417" s="191">
        <v>4641.2</v>
      </c>
      <c r="B417" s="203">
        <v>313</v>
      </c>
      <c r="C417" s="204">
        <v>6810.7</v>
      </c>
      <c r="D417" s="196"/>
      <c r="E417" s="197"/>
      <c r="F417" s="198"/>
      <c r="G417" s="198"/>
      <c r="H417" s="198"/>
    </row>
    <row r="418" spans="1:8" ht="15.5">
      <c r="A418" s="191">
        <v>4641.3</v>
      </c>
      <c r="B418" s="203">
        <v>313.39999999999998</v>
      </c>
      <c r="C418" s="204">
        <v>6842</v>
      </c>
      <c r="D418" s="196"/>
      <c r="E418" s="197"/>
      <c r="F418" s="198"/>
      <c r="G418" s="198"/>
      <c r="H418" s="198"/>
    </row>
    <row r="419" spans="1:8" ht="15.5">
      <c r="A419" s="191">
        <v>4641.3999999999996</v>
      </c>
      <c r="B419" s="203">
        <v>313.89999999999998</v>
      </c>
      <c r="C419" s="204">
        <v>6873.4</v>
      </c>
      <c r="D419" s="196"/>
      <c r="E419" s="197"/>
      <c r="F419" s="198"/>
      <c r="G419" s="198"/>
      <c r="H419" s="198"/>
    </row>
    <row r="420" spans="1:8" ht="15.5">
      <c r="A420" s="191">
        <v>4641.5</v>
      </c>
      <c r="B420" s="203">
        <v>314.3</v>
      </c>
      <c r="C420" s="204">
        <v>6904.8</v>
      </c>
      <c r="D420" s="196"/>
      <c r="E420" s="197"/>
      <c r="F420" s="198"/>
      <c r="G420" s="198"/>
      <c r="H420" s="198"/>
    </row>
    <row r="421" spans="1:8" ht="15.5">
      <c r="A421" s="191">
        <v>4641.6000000000004</v>
      </c>
      <c r="B421" s="203">
        <v>314.7</v>
      </c>
      <c r="C421" s="204">
        <v>6936.2</v>
      </c>
      <c r="D421" s="196"/>
      <c r="E421" s="197"/>
      <c r="F421" s="198"/>
      <c r="G421" s="198"/>
      <c r="H421" s="198"/>
    </row>
    <row r="422" spans="1:8" ht="15.5">
      <c r="A422" s="191">
        <v>4641.7</v>
      </c>
      <c r="B422" s="203">
        <v>315.10000000000002</v>
      </c>
      <c r="C422" s="204">
        <v>6967.7</v>
      </c>
      <c r="D422" s="196"/>
      <c r="E422" s="197"/>
      <c r="F422" s="198"/>
      <c r="G422" s="198"/>
      <c r="H422" s="198"/>
    </row>
    <row r="423" spans="1:8" ht="15.5">
      <c r="A423" s="191">
        <v>4641.8</v>
      </c>
      <c r="B423" s="203">
        <v>315.5</v>
      </c>
      <c r="C423" s="204">
        <v>6999.3</v>
      </c>
      <c r="D423" s="196"/>
      <c r="E423" s="197"/>
      <c r="F423" s="198"/>
      <c r="G423" s="198"/>
      <c r="H423" s="198"/>
    </row>
    <row r="424" spans="1:8" ht="15.5">
      <c r="A424" s="191">
        <v>4641.8999999999996</v>
      </c>
      <c r="B424" s="203">
        <v>315.89999999999998</v>
      </c>
      <c r="C424" s="204">
        <v>7030.8</v>
      </c>
      <c r="D424" s="196"/>
      <c r="E424" s="197"/>
      <c r="F424" s="198"/>
      <c r="G424" s="198"/>
      <c r="H424" s="198"/>
    </row>
    <row r="425" spans="1:8" ht="15.5">
      <c r="A425" s="191">
        <v>4642</v>
      </c>
      <c r="B425" s="203">
        <v>316.3</v>
      </c>
      <c r="C425" s="204">
        <v>7062.4</v>
      </c>
      <c r="D425" s="196"/>
      <c r="E425" s="197"/>
      <c r="F425" s="198"/>
      <c r="G425" s="198"/>
      <c r="H425" s="198"/>
    </row>
    <row r="426" spans="1:8" ht="15.5">
      <c r="A426" s="191">
        <v>4642.1000000000004</v>
      </c>
      <c r="B426" s="203">
        <v>316.5</v>
      </c>
      <c r="C426" s="204">
        <v>7094.1</v>
      </c>
      <c r="D426" s="196"/>
      <c r="E426" s="197"/>
      <c r="F426" s="198"/>
      <c r="G426" s="198"/>
      <c r="H426" s="198"/>
    </row>
    <row r="427" spans="1:8" ht="15.5">
      <c r="A427" s="191">
        <v>4642.2</v>
      </c>
      <c r="B427" s="203">
        <v>316.7</v>
      </c>
      <c r="C427" s="204">
        <v>7125.7</v>
      </c>
      <c r="D427" s="196"/>
      <c r="E427" s="197"/>
      <c r="F427" s="198"/>
      <c r="G427" s="198"/>
      <c r="H427" s="198"/>
    </row>
    <row r="428" spans="1:8" ht="15.5">
      <c r="A428" s="191">
        <v>4642.3</v>
      </c>
      <c r="B428" s="203">
        <v>316.89999999999998</v>
      </c>
      <c r="C428" s="204">
        <v>7157.4</v>
      </c>
      <c r="D428" s="196"/>
      <c r="E428" s="197"/>
      <c r="F428" s="198"/>
      <c r="G428" s="198"/>
      <c r="H428" s="198"/>
    </row>
    <row r="429" spans="1:8" ht="15.5">
      <c r="A429" s="191">
        <v>4642.3999999999996</v>
      </c>
      <c r="B429" s="203">
        <v>317.10000000000002</v>
      </c>
      <c r="C429" s="204">
        <v>7189.1</v>
      </c>
      <c r="D429" s="196"/>
      <c r="E429" s="197"/>
      <c r="F429" s="198"/>
      <c r="G429" s="198"/>
      <c r="H429" s="198"/>
    </row>
    <row r="430" spans="1:8" ht="15.5">
      <c r="A430" s="191">
        <v>4642.5</v>
      </c>
      <c r="B430" s="203">
        <v>317.3</v>
      </c>
      <c r="C430" s="204">
        <v>7220.8</v>
      </c>
      <c r="D430" s="196"/>
      <c r="E430" s="197"/>
      <c r="F430" s="198"/>
      <c r="G430" s="198"/>
      <c r="H430" s="198"/>
    </row>
    <row r="431" spans="1:8" ht="15.5">
      <c r="A431" s="191">
        <v>4642.6000000000004</v>
      </c>
      <c r="B431" s="203">
        <v>317.39999999999998</v>
      </c>
      <c r="C431" s="204">
        <v>7252.6</v>
      </c>
      <c r="D431" s="196"/>
      <c r="E431" s="197"/>
      <c r="F431" s="198"/>
      <c r="G431" s="198"/>
      <c r="H431" s="198"/>
    </row>
    <row r="432" spans="1:8" ht="15.5">
      <c r="A432" s="191">
        <v>4642.7</v>
      </c>
      <c r="B432" s="203">
        <v>317.60000000000002</v>
      </c>
      <c r="C432" s="204">
        <v>7284.3</v>
      </c>
      <c r="D432" s="196"/>
      <c r="E432" s="197"/>
      <c r="F432" s="198"/>
      <c r="G432" s="198"/>
      <c r="H432" s="198"/>
    </row>
    <row r="433" spans="1:8" ht="15.5">
      <c r="A433" s="191">
        <v>4642.8</v>
      </c>
      <c r="B433" s="203">
        <v>317.8</v>
      </c>
      <c r="C433" s="204">
        <v>7316.1</v>
      </c>
      <c r="D433" s="196"/>
      <c r="E433" s="197"/>
      <c r="F433" s="198"/>
      <c r="G433" s="198"/>
      <c r="H433" s="198"/>
    </row>
    <row r="434" spans="1:8" ht="15.5">
      <c r="A434" s="191">
        <v>4642.8999999999996</v>
      </c>
      <c r="B434" s="203">
        <v>318</v>
      </c>
      <c r="C434" s="204">
        <v>7347.9</v>
      </c>
      <c r="D434" s="196"/>
      <c r="E434" s="197"/>
      <c r="F434" s="198"/>
      <c r="G434" s="198"/>
      <c r="H434" s="198"/>
    </row>
    <row r="435" spans="1:8" ht="15.5">
      <c r="A435" s="191">
        <v>4643</v>
      </c>
      <c r="B435" s="203">
        <v>318.2</v>
      </c>
      <c r="C435" s="204">
        <v>7379.7</v>
      </c>
      <c r="D435" s="196"/>
      <c r="E435" s="197"/>
      <c r="F435" s="198"/>
      <c r="G435" s="198"/>
      <c r="H435" s="198"/>
    </row>
    <row r="436" spans="1:8" ht="15.5">
      <c r="A436" s="191">
        <v>4643.1000000000004</v>
      </c>
      <c r="B436" s="203">
        <v>318.39999999999998</v>
      </c>
      <c r="C436" s="204">
        <v>7411.5</v>
      </c>
      <c r="D436" s="196"/>
      <c r="E436" s="197"/>
      <c r="F436" s="198"/>
      <c r="G436" s="198"/>
      <c r="H436" s="198"/>
    </row>
    <row r="437" spans="1:8" ht="15.5">
      <c r="A437" s="191">
        <v>4643.2</v>
      </c>
      <c r="B437" s="203">
        <v>318.60000000000002</v>
      </c>
      <c r="C437" s="204">
        <v>7443.4</v>
      </c>
      <c r="D437" s="196"/>
      <c r="E437" s="197"/>
      <c r="F437" s="198"/>
      <c r="G437" s="198"/>
      <c r="H437" s="198"/>
    </row>
    <row r="438" spans="1:8" ht="15.5">
      <c r="A438" s="191">
        <v>4643.3</v>
      </c>
      <c r="B438" s="203">
        <v>318.8</v>
      </c>
      <c r="C438" s="204">
        <v>7475.2</v>
      </c>
      <c r="D438" s="196"/>
      <c r="E438" s="197"/>
      <c r="F438" s="198"/>
      <c r="G438" s="198"/>
      <c r="H438" s="198"/>
    </row>
    <row r="439" spans="1:8" ht="15.5">
      <c r="A439" s="191">
        <v>4643.3999999999996</v>
      </c>
      <c r="B439" s="203">
        <v>319</v>
      </c>
      <c r="C439" s="204">
        <v>7507.1</v>
      </c>
      <c r="D439" s="196"/>
      <c r="E439" s="197"/>
      <c r="F439" s="198"/>
      <c r="G439" s="198"/>
      <c r="H439" s="198"/>
    </row>
    <row r="440" spans="1:8" ht="15.5">
      <c r="A440" s="191">
        <v>4643.5</v>
      </c>
      <c r="B440" s="203">
        <v>319.3</v>
      </c>
      <c r="C440" s="204">
        <v>7539.1</v>
      </c>
      <c r="D440" s="196"/>
      <c r="E440" s="197"/>
      <c r="F440" s="198"/>
      <c r="G440" s="198"/>
      <c r="H440" s="198"/>
    </row>
    <row r="441" spans="1:8" ht="15.5">
      <c r="A441" s="191">
        <v>4643.6000000000004</v>
      </c>
      <c r="B441" s="203">
        <v>319.5</v>
      </c>
      <c r="C441" s="204">
        <v>7571</v>
      </c>
      <c r="D441" s="196"/>
      <c r="E441" s="197"/>
      <c r="F441" s="198"/>
      <c r="G441" s="198"/>
      <c r="H441" s="198"/>
    </row>
    <row r="442" spans="1:8" ht="15.5">
      <c r="A442" s="191">
        <v>4643.7</v>
      </c>
      <c r="B442" s="203">
        <v>319.7</v>
      </c>
      <c r="C442" s="204">
        <v>7603</v>
      </c>
      <c r="D442" s="196"/>
      <c r="E442" s="197"/>
      <c r="F442" s="198"/>
      <c r="G442" s="198"/>
      <c r="H442" s="198"/>
    </row>
    <row r="443" spans="1:8" ht="15.5">
      <c r="A443" s="191">
        <v>4643.8</v>
      </c>
      <c r="B443" s="203">
        <v>319.89999999999998</v>
      </c>
      <c r="C443" s="204">
        <v>7634.9</v>
      </c>
      <c r="D443" s="196"/>
      <c r="E443" s="197"/>
      <c r="F443" s="198"/>
      <c r="G443" s="198"/>
      <c r="H443" s="198"/>
    </row>
    <row r="444" spans="1:8" ht="15.5">
      <c r="A444" s="191">
        <v>4643.8999999999996</v>
      </c>
      <c r="B444" s="203">
        <v>320.10000000000002</v>
      </c>
      <c r="C444" s="204">
        <v>7666.9</v>
      </c>
      <c r="D444" s="196"/>
      <c r="E444" s="197"/>
      <c r="F444" s="198"/>
      <c r="G444" s="198"/>
      <c r="H444" s="198"/>
    </row>
    <row r="445" spans="1:8" ht="15.5">
      <c r="A445" s="191">
        <v>4644</v>
      </c>
      <c r="B445" s="203">
        <v>320.39999999999998</v>
      </c>
      <c r="C445" s="204">
        <v>7699</v>
      </c>
      <c r="D445" s="196"/>
      <c r="E445" s="197"/>
      <c r="F445" s="198"/>
      <c r="G445" s="198"/>
      <c r="H445" s="198"/>
    </row>
    <row r="446" spans="1:8" ht="15.5">
      <c r="A446" s="191">
        <v>4644.1000000000004</v>
      </c>
      <c r="B446" s="203">
        <v>320.5</v>
      </c>
      <c r="C446" s="204">
        <v>7731</v>
      </c>
      <c r="D446" s="196"/>
      <c r="E446" s="197"/>
      <c r="F446" s="198"/>
      <c r="G446" s="198"/>
      <c r="H446" s="198"/>
    </row>
    <row r="447" spans="1:8" ht="15.5">
      <c r="A447" s="191">
        <v>4644.2</v>
      </c>
      <c r="B447" s="203">
        <v>320.7</v>
      </c>
      <c r="C447" s="204">
        <v>7763.1</v>
      </c>
      <c r="D447" s="196"/>
      <c r="E447" s="197"/>
      <c r="F447" s="198"/>
      <c r="G447" s="198"/>
      <c r="H447" s="198"/>
    </row>
    <row r="448" spans="1:8" ht="15.5">
      <c r="A448" s="191">
        <v>4644.3</v>
      </c>
      <c r="B448" s="203">
        <v>320.8</v>
      </c>
      <c r="C448" s="204">
        <v>7795.1</v>
      </c>
      <c r="D448" s="196"/>
      <c r="E448" s="197"/>
      <c r="F448" s="198"/>
      <c r="G448" s="198"/>
      <c r="H448" s="198"/>
    </row>
    <row r="449" spans="1:8" ht="15.5">
      <c r="A449" s="191">
        <v>4644.3999999999996</v>
      </c>
      <c r="B449" s="203">
        <v>321</v>
      </c>
      <c r="C449" s="204">
        <v>7827.2</v>
      </c>
      <c r="D449" s="196"/>
      <c r="E449" s="197"/>
      <c r="F449" s="198"/>
      <c r="G449" s="198"/>
      <c r="H449" s="198"/>
    </row>
    <row r="450" spans="1:8" ht="15.5">
      <c r="A450" s="191">
        <v>4644.5</v>
      </c>
      <c r="B450" s="203">
        <v>321.10000000000002</v>
      </c>
      <c r="C450" s="204">
        <v>7859.3</v>
      </c>
      <c r="D450" s="196"/>
      <c r="E450" s="197"/>
      <c r="F450" s="198"/>
      <c r="G450" s="198"/>
      <c r="H450" s="198"/>
    </row>
    <row r="451" spans="1:8" ht="15.5">
      <c r="A451" s="191">
        <v>4644.6000000000004</v>
      </c>
      <c r="B451" s="203">
        <v>321.3</v>
      </c>
      <c r="C451" s="204">
        <v>7891.5</v>
      </c>
      <c r="D451" s="196"/>
      <c r="E451" s="197"/>
      <c r="F451" s="198"/>
      <c r="G451" s="198"/>
      <c r="H451" s="198"/>
    </row>
    <row r="452" spans="1:8" ht="15.5">
      <c r="A452" s="191">
        <v>4644.7</v>
      </c>
      <c r="B452" s="203">
        <v>321.5</v>
      </c>
      <c r="C452" s="204">
        <v>7923.6</v>
      </c>
      <c r="D452" s="196"/>
      <c r="E452" s="197"/>
      <c r="F452" s="198"/>
      <c r="G452" s="198"/>
      <c r="H452" s="198"/>
    </row>
    <row r="453" spans="1:8" ht="15.5">
      <c r="A453" s="191">
        <v>4644.8</v>
      </c>
      <c r="B453" s="203">
        <v>321.60000000000002</v>
      </c>
      <c r="C453" s="204">
        <v>7955.8</v>
      </c>
      <c r="D453" s="196"/>
      <c r="E453" s="197"/>
      <c r="F453" s="198"/>
      <c r="G453" s="198"/>
      <c r="H453" s="198"/>
    </row>
    <row r="454" spans="1:8" ht="15.5">
      <c r="A454" s="191">
        <v>4644.8999999999996</v>
      </c>
      <c r="B454" s="203">
        <v>321.8</v>
      </c>
      <c r="C454" s="204">
        <v>7987.9</v>
      </c>
      <c r="D454" s="196"/>
      <c r="E454" s="197"/>
      <c r="F454" s="198"/>
      <c r="G454" s="198"/>
      <c r="H454" s="198"/>
    </row>
    <row r="455" spans="1:8" ht="15.5">
      <c r="A455" s="191">
        <v>4645</v>
      </c>
      <c r="B455" s="203">
        <v>321.89999999999998</v>
      </c>
      <c r="C455" s="204">
        <v>8020.1</v>
      </c>
      <c r="D455" s="196"/>
      <c r="E455" s="197"/>
      <c r="F455" s="198"/>
      <c r="G455" s="198"/>
      <c r="H455" s="198"/>
    </row>
    <row r="456" spans="1:8" ht="15.5">
      <c r="A456" s="191">
        <v>4645.1000000000004</v>
      </c>
      <c r="B456" s="203">
        <v>322.10000000000002</v>
      </c>
      <c r="C456" s="204">
        <v>8052.3</v>
      </c>
      <c r="D456" s="196"/>
      <c r="E456" s="197"/>
      <c r="F456" s="198"/>
      <c r="G456" s="198"/>
      <c r="H456" s="198"/>
    </row>
    <row r="457" spans="1:8" ht="15.5">
      <c r="A457" s="191">
        <v>4645.2</v>
      </c>
      <c r="B457" s="203">
        <v>322.2</v>
      </c>
      <c r="C457" s="204">
        <v>8084.5</v>
      </c>
      <c r="D457" s="196"/>
      <c r="E457" s="197"/>
      <c r="F457" s="198"/>
      <c r="G457" s="198"/>
      <c r="H457" s="198"/>
    </row>
    <row r="458" spans="1:8" ht="15.5">
      <c r="A458" s="191">
        <v>4645.3</v>
      </c>
      <c r="B458" s="203">
        <v>322.39999999999998</v>
      </c>
      <c r="C458" s="204">
        <v>8116.8</v>
      </c>
      <c r="D458" s="196"/>
      <c r="E458" s="197"/>
      <c r="F458" s="198"/>
      <c r="G458" s="198"/>
      <c r="H458" s="198"/>
    </row>
    <row r="459" spans="1:8" ht="15.5">
      <c r="A459" s="191">
        <v>4645.3999999999996</v>
      </c>
      <c r="B459" s="203">
        <v>322.60000000000002</v>
      </c>
      <c r="C459" s="204">
        <v>8149</v>
      </c>
      <c r="D459" s="196"/>
      <c r="E459" s="197"/>
      <c r="F459" s="198"/>
      <c r="G459" s="198"/>
      <c r="H459" s="198"/>
    </row>
    <row r="460" spans="1:8" ht="15.5">
      <c r="A460" s="191">
        <v>4645.5</v>
      </c>
      <c r="B460" s="203">
        <v>322.7</v>
      </c>
      <c r="C460" s="204">
        <v>8181.3</v>
      </c>
      <c r="D460" s="196"/>
      <c r="E460" s="197"/>
      <c r="F460" s="198"/>
      <c r="G460" s="198"/>
      <c r="H460" s="198"/>
    </row>
    <row r="461" spans="1:8" ht="15.5">
      <c r="A461" s="191">
        <v>4645.6000000000004</v>
      </c>
      <c r="B461" s="203">
        <v>322.89999999999998</v>
      </c>
      <c r="C461" s="204">
        <v>8213.5</v>
      </c>
      <c r="D461" s="196"/>
      <c r="E461" s="197"/>
      <c r="F461" s="198"/>
      <c r="G461" s="198"/>
      <c r="H461" s="198"/>
    </row>
    <row r="462" spans="1:8" ht="15.5">
      <c r="A462" s="191">
        <v>4645.7</v>
      </c>
      <c r="B462" s="203">
        <v>323</v>
      </c>
      <c r="C462" s="204">
        <v>8245.7999999999993</v>
      </c>
      <c r="D462" s="196"/>
      <c r="E462" s="197"/>
      <c r="F462" s="198"/>
      <c r="G462" s="198"/>
      <c r="H462" s="198"/>
    </row>
    <row r="463" spans="1:8" ht="15.5">
      <c r="A463" s="191">
        <v>4645.8</v>
      </c>
      <c r="B463" s="203">
        <v>323.2</v>
      </c>
      <c r="C463" s="204">
        <v>8278.2000000000007</v>
      </c>
      <c r="D463" s="196"/>
      <c r="E463" s="197"/>
      <c r="F463" s="198"/>
      <c r="G463" s="198"/>
      <c r="H463" s="198"/>
    </row>
    <row r="464" spans="1:8" ht="15.5">
      <c r="A464" s="191">
        <v>4645.8999999999996</v>
      </c>
      <c r="B464" s="203">
        <v>323.3</v>
      </c>
      <c r="C464" s="204">
        <v>8310.5</v>
      </c>
      <c r="D464" s="196"/>
      <c r="E464" s="197"/>
      <c r="F464" s="198"/>
      <c r="G464" s="198"/>
      <c r="H464" s="198"/>
    </row>
    <row r="465" spans="1:8" ht="15.5">
      <c r="A465" s="191">
        <v>4646</v>
      </c>
      <c r="B465" s="203">
        <v>323.5</v>
      </c>
      <c r="C465" s="204">
        <v>8342.7999999999993</v>
      </c>
      <c r="D465" s="196"/>
      <c r="E465" s="197"/>
      <c r="F465" s="198"/>
      <c r="G465" s="198"/>
      <c r="H465" s="198"/>
    </row>
    <row r="466" spans="1:8" ht="15.5">
      <c r="A466" s="191">
        <v>4646.1000000000004</v>
      </c>
      <c r="B466" s="203">
        <v>323.7</v>
      </c>
      <c r="C466" s="204">
        <v>8375.2000000000007</v>
      </c>
      <c r="D466" s="196"/>
      <c r="E466" s="197"/>
      <c r="F466" s="198"/>
      <c r="G466" s="198"/>
      <c r="H466" s="198"/>
    </row>
    <row r="467" spans="1:8" ht="15.5">
      <c r="A467" s="191">
        <v>4646.2</v>
      </c>
      <c r="B467" s="203">
        <v>323.8</v>
      </c>
      <c r="C467" s="204">
        <v>8407.5</v>
      </c>
      <c r="D467" s="196"/>
      <c r="E467" s="197"/>
      <c r="F467" s="198"/>
      <c r="G467" s="198"/>
      <c r="H467" s="198"/>
    </row>
    <row r="468" spans="1:8" ht="15.5">
      <c r="A468" s="191">
        <v>4646.3</v>
      </c>
      <c r="B468" s="203">
        <v>324</v>
      </c>
      <c r="C468" s="204">
        <v>8439.9</v>
      </c>
      <c r="D468" s="196"/>
      <c r="E468" s="197"/>
      <c r="F468" s="198"/>
      <c r="G468" s="198"/>
      <c r="H468" s="198"/>
    </row>
    <row r="469" spans="1:8" ht="15.5">
      <c r="A469" s="191">
        <v>4646.3999999999996</v>
      </c>
      <c r="B469" s="203">
        <v>324.10000000000002</v>
      </c>
      <c r="C469" s="204">
        <v>8472.2999999999993</v>
      </c>
      <c r="D469" s="196"/>
      <c r="E469" s="197"/>
      <c r="F469" s="198"/>
      <c r="G469" s="198"/>
      <c r="H469" s="198"/>
    </row>
    <row r="470" spans="1:8" ht="15.5">
      <c r="A470" s="191">
        <v>4646.5</v>
      </c>
      <c r="B470" s="203">
        <v>324.3</v>
      </c>
      <c r="C470" s="204">
        <v>8504.7999999999993</v>
      </c>
      <c r="D470" s="196"/>
      <c r="E470" s="197"/>
      <c r="F470" s="198"/>
      <c r="G470" s="198"/>
      <c r="H470" s="198"/>
    </row>
    <row r="471" spans="1:8" ht="15.5">
      <c r="A471" s="191">
        <v>4646.6000000000004</v>
      </c>
      <c r="B471" s="203">
        <v>324.39999999999998</v>
      </c>
      <c r="C471" s="204">
        <v>8537.2000000000007</v>
      </c>
      <c r="D471" s="196"/>
      <c r="E471" s="197"/>
      <c r="F471" s="198"/>
      <c r="G471" s="198"/>
      <c r="H471" s="198"/>
    </row>
    <row r="472" spans="1:8" ht="15.5">
      <c r="A472" s="191">
        <v>4646.7</v>
      </c>
      <c r="B472" s="203">
        <v>324.60000000000002</v>
      </c>
      <c r="C472" s="204">
        <v>8569.7000000000007</v>
      </c>
      <c r="D472" s="196"/>
      <c r="E472" s="197"/>
      <c r="F472" s="198"/>
      <c r="G472" s="198"/>
      <c r="H472" s="198"/>
    </row>
    <row r="473" spans="1:8" ht="15.5">
      <c r="A473" s="191">
        <v>4646.8</v>
      </c>
      <c r="B473" s="203">
        <v>324.8</v>
      </c>
      <c r="C473" s="204">
        <v>8602.1</v>
      </c>
      <c r="D473" s="196"/>
      <c r="E473" s="197"/>
      <c r="F473" s="198"/>
      <c r="G473" s="198"/>
      <c r="H473" s="198"/>
    </row>
    <row r="474" spans="1:8" ht="15.5">
      <c r="A474" s="191">
        <v>4646.8999999999996</v>
      </c>
      <c r="B474" s="203">
        <v>324.89999999999998</v>
      </c>
      <c r="C474" s="204">
        <v>8634.6</v>
      </c>
      <c r="D474" s="196"/>
      <c r="E474" s="197"/>
      <c r="F474" s="198"/>
      <c r="G474" s="198"/>
      <c r="H474" s="198"/>
    </row>
    <row r="475" spans="1:8" ht="15.5">
      <c r="A475" s="191">
        <v>4647</v>
      </c>
      <c r="B475" s="203">
        <v>325.10000000000002</v>
      </c>
      <c r="C475" s="204">
        <v>8667.1</v>
      </c>
      <c r="D475" s="196"/>
      <c r="E475" s="197"/>
      <c r="F475" s="198"/>
      <c r="G475" s="198"/>
      <c r="H475" s="198"/>
    </row>
    <row r="476" spans="1:8" ht="15.5">
      <c r="A476" s="191">
        <v>4647.1000000000004</v>
      </c>
      <c r="B476" s="203">
        <v>325.2</v>
      </c>
      <c r="C476" s="204">
        <v>8699.6</v>
      </c>
      <c r="D476" s="196"/>
      <c r="E476" s="197"/>
      <c r="F476" s="198"/>
      <c r="G476" s="198"/>
      <c r="H476" s="198"/>
    </row>
    <row r="477" spans="1:8" ht="15.5">
      <c r="A477" s="191">
        <v>4647.2</v>
      </c>
      <c r="B477" s="203">
        <v>325.39999999999998</v>
      </c>
      <c r="C477" s="204">
        <v>8732.2000000000007</v>
      </c>
      <c r="D477" s="196"/>
      <c r="E477" s="197"/>
      <c r="F477" s="198"/>
      <c r="G477" s="198"/>
      <c r="H477" s="198"/>
    </row>
    <row r="478" spans="1:8" ht="15.5">
      <c r="A478" s="191">
        <v>4647.3</v>
      </c>
      <c r="B478" s="203">
        <v>325.60000000000002</v>
      </c>
      <c r="C478" s="204">
        <v>8764.7000000000007</v>
      </c>
      <c r="D478" s="196"/>
      <c r="E478" s="197"/>
      <c r="F478" s="198"/>
      <c r="G478" s="198"/>
      <c r="H478" s="198"/>
    </row>
    <row r="479" spans="1:8" ht="15.5">
      <c r="A479" s="191">
        <v>4647.3999999999996</v>
      </c>
      <c r="B479" s="203">
        <v>325.7</v>
      </c>
      <c r="C479" s="204">
        <v>8797.2999999999993</v>
      </c>
      <c r="D479" s="196"/>
      <c r="E479" s="197"/>
      <c r="F479" s="198"/>
      <c r="G479" s="198"/>
      <c r="H479" s="198"/>
    </row>
    <row r="480" spans="1:8" ht="15.5">
      <c r="A480" s="191">
        <v>4647.5</v>
      </c>
      <c r="B480" s="203">
        <v>325.89999999999998</v>
      </c>
      <c r="C480" s="204">
        <v>8829.9</v>
      </c>
      <c r="D480" s="196"/>
      <c r="E480" s="197"/>
      <c r="F480" s="198"/>
      <c r="G480" s="198"/>
      <c r="H480" s="198"/>
    </row>
    <row r="481" spans="1:8" ht="15.5">
      <c r="A481" s="191">
        <v>4647.6000000000004</v>
      </c>
      <c r="B481" s="203">
        <v>326.10000000000002</v>
      </c>
      <c r="C481" s="204">
        <v>8862.4</v>
      </c>
      <c r="D481" s="196"/>
      <c r="E481" s="197"/>
      <c r="F481" s="198"/>
      <c r="G481" s="198"/>
      <c r="H481" s="198"/>
    </row>
    <row r="482" spans="1:8" ht="15.5">
      <c r="A482" s="191">
        <v>4647.7</v>
      </c>
      <c r="B482" s="203">
        <v>326.2</v>
      </c>
      <c r="C482" s="204">
        <v>8895.1</v>
      </c>
      <c r="D482" s="196"/>
      <c r="E482" s="197"/>
      <c r="F482" s="198"/>
      <c r="G482" s="198"/>
      <c r="H482" s="198"/>
    </row>
    <row r="483" spans="1:8" ht="15.5">
      <c r="A483" s="191">
        <v>4647.8</v>
      </c>
      <c r="B483" s="203">
        <v>326.39999999999998</v>
      </c>
      <c r="C483" s="204">
        <v>8927.7000000000007</v>
      </c>
      <c r="D483" s="196"/>
      <c r="E483" s="197"/>
      <c r="F483" s="198"/>
      <c r="G483" s="198"/>
      <c r="H483" s="198"/>
    </row>
    <row r="484" spans="1:8" ht="15.5">
      <c r="A484" s="191">
        <v>4647.8999999999996</v>
      </c>
      <c r="B484" s="203">
        <v>326.5</v>
      </c>
      <c r="C484" s="204">
        <v>8960.2999999999993</v>
      </c>
      <c r="D484" s="196"/>
      <c r="E484" s="197"/>
      <c r="F484" s="198"/>
      <c r="G484" s="198"/>
      <c r="H484" s="198"/>
    </row>
    <row r="485" spans="1:8" ht="15.5">
      <c r="A485" s="191">
        <v>4648</v>
      </c>
      <c r="B485" s="203">
        <v>326.7</v>
      </c>
      <c r="C485" s="204">
        <v>8993</v>
      </c>
      <c r="D485" s="196"/>
      <c r="E485" s="197"/>
      <c r="F485" s="198"/>
      <c r="G485" s="198"/>
      <c r="H485" s="198"/>
    </row>
    <row r="486" spans="1:8" ht="15.5">
      <c r="A486" s="191">
        <v>4648.1000000000004</v>
      </c>
      <c r="B486" s="203">
        <v>326.89999999999998</v>
      </c>
      <c r="C486" s="204">
        <v>9025.7000000000007</v>
      </c>
      <c r="D486" s="196"/>
      <c r="E486" s="197"/>
      <c r="F486" s="198"/>
      <c r="G486" s="198"/>
      <c r="H486" s="198"/>
    </row>
    <row r="487" spans="1:8" ht="15.5">
      <c r="A487" s="191">
        <v>4648.2</v>
      </c>
      <c r="B487" s="203">
        <v>327</v>
      </c>
      <c r="C487" s="204">
        <v>9058.4</v>
      </c>
      <c r="D487" s="196"/>
      <c r="E487" s="197"/>
      <c r="F487" s="198"/>
      <c r="G487" s="198"/>
      <c r="H487" s="198"/>
    </row>
    <row r="488" spans="1:8" ht="15.5">
      <c r="A488" s="191">
        <v>4648.3</v>
      </c>
      <c r="B488" s="203">
        <v>327.2</v>
      </c>
      <c r="C488" s="204">
        <v>9091.1</v>
      </c>
      <c r="D488" s="196"/>
      <c r="E488" s="197"/>
      <c r="F488" s="198"/>
      <c r="G488" s="198"/>
      <c r="H488" s="198"/>
    </row>
    <row r="489" spans="1:8" ht="15.5">
      <c r="A489" s="191">
        <v>4648.3999999999996</v>
      </c>
      <c r="B489" s="203">
        <v>327.39999999999998</v>
      </c>
      <c r="C489" s="204">
        <v>9123.7999999999993</v>
      </c>
      <c r="D489" s="196"/>
      <c r="E489" s="197"/>
      <c r="F489" s="198"/>
      <c r="G489" s="198"/>
      <c r="H489" s="198"/>
    </row>
    <row r="490" spans="1:8" ht="15.5">
      <c r="A490" s="191">
        <v>4648.5</v>
      </c>
      <c r="B490" s="203">
        <v>327.5</v>
      </c>
      <c r="C490" s="204">
        <v>9156.6</v>
      </c>
      <c r="D490" s="196"/>
      <c r="E490" s="197"/>
      <c r="F490" s="198"/>
      <c r="G490" s="198"/>
      <c r="H490" s="198"/>
    </row>
    <row r="491" spans="1:8" ht="15.5">
      <c r="A491" s="191">
        <v>4648.6000000000004</v>
      </c>
      <c r="B491" s="203">
        <v>327.7</v>
      </c>
      <c r="C491" s="204">
        <v>9189.2999999999993</v>
      </c>
      <c r="D491" s="196"/>
      <c r="E491" s="197"/>
      <c r="F491" s="198"/>
      <c r="G491" s="198"/>
      <c r="H491" s="198"/>
    </row>
    <row r="492" spans="1:8" ht="15.5">
      <c r="A492" s="191">
        <v>4648.7</v>
      </c>
      <c r="B492" s="203">
        <v>327.8</v>
      </c>
      <c r="C492" s="204">
        <v>9222.1</v>
      </c>
      <c r="D492" s="196"/>
      <c r="E492" s="197"/>
      <c r="F492" s="198"/>
      <c r="G492" s="198"/>
      <c r="H492" s="198"/>
    </row>
    <row r="493" spans="1:8" ht="15.5">
      <c r="A493" s="191">
        <v>4648.8</v>
      </c>
      <c r="B493" s="203">
        <v>328</v>
      </c>
      <c r="C493" s="204">
        <v>9254.9</v>
      </c>
      <c r="D493" s="196"/>
      <c r="E493" s="197"/>
      <c r="F493" s="198"/>
      <c r="G493" s="198"/>
      <c r="H493" s="198"/>
    </row>
    <row r="494" spans="1:8" ht="15.5">
      <c r="A494" s="191">
        <v>4648.8999999999996</v>
      </c>
      <c r="B494" s="203">
        <v>328.2</v>
      </c>
      <c r="C494" s="204">
        <v>9287.7000000000007</v>
      </c>
      <c r="D494" s="196"/>
      <c r="E494" s="197"/>
      <c r="F494" s="198"/>
      <c r="G494" s="198"/>
      <c r="H494" s="198"/>
    </row>
    <row r="495" spans="1:8" ht="15.5">
      <c r="A495" s="191">
        <v>4649</v>
      </c>
      <c r="B495" s="203">
        <v>328.3</v>
      </c>
      <c r="C495" s="204">
        <v>9320.5</v>
      </c>
      <c r="D495" s="196"/>
      <c r="E495" s="197"/>
      <c r="F495" s="198"/>
      <c r="G495" s="198"/>
      <c r="H495" s="198"/>
    </row>
    <row r="496" spans="1:8" ht="15.5">
      <c r="A496" s="191">
        <v>4649.1000000000004</v>
      </c>
      <c r="B496" s="203">
        <v>328.5</v>
      </c>
      <c r="C496" s="204">
        <v>9353.4</v>
      </c>
      <c r="D496" s="196"/>
      <c r="E496" s="197"/>
      <c r="F496" s="198"/>
      <c r="G496" s="198"/>
      <c r="H496" s="198"/>
    </row>
    <row r="497" spans="1:8" ht="15.5">
      <c r="A497" s="191">
        <v>4649.2</v>
      </c>
      <c r="B497" s="203">
        <v>328.7</v>
      </c>
      <c r="C497" s="204">
        <v>9386.2000000000007</v>
      </c>
      <c r="D497" s="196"/>
      <c r="E497" s="197"/>
      <c r="F497" s="198"/>
      <c r="G497" s="198"/>
      <c r="H497" s="198"/>
    </row>
    <row r="498" spans="1:8" ht="15.5">
      <c r="A498" s="191">
        <v>4649.3</v>
      </c>
      <c r="B498" s="203">
        <v>328.8</v>
      </c>
      <c r="C498" s="204">
        <v>9419.1</v>
      </c>
      <c r="D498" s="196"/>
      <c r="E498" s="197"/>
      <c r="F498" s="198"/>
      <c r="G498" s="198"/>
      <c r="H498" s="198"/>
    </row>
    <row r="499" spans="1:8" ht="15.5">
      <c r="A499" s="191">
        <v>4649.3999999999996</v>
      </c>
      <c r="B499" s="203">
        <v>329</v>
      </c>
      <c r="C499" s="204">
        <v>9452</v>
      </c>
      <c r="D499" s="196"/>
      <c r="E499" s="197"/>
      <c r="F499" s="198"/>
      <c r="G499" s="198"/>
      <c r="H499" s="198"/>
    </row>
    <row r="500" spans="1:8" ht="15.5">
      <c r="A500" s="191">
        <v>4649.5</v>
      </c>
      <c r="B500" s="203">
        <v>329.2</v>
      </c>
      <c r="C500" s="204">
        <v>9484.9</v>
      </c>
      <c r="D500" s="196"/>
      <c r="E500" s="197"/>
      <c r="F500" s="198"/>
      <c r="G500" s="198"/>
      <c r="H500" s="198"/>
    </row>
    <row r="501" spans="1:8" ht="15.5">
      <c r="A501" s="191">
        <v>4649.6000000000004</v>
      </c>
      <c r="B501" s="203">
        <v>329.3</v>
      </c>
      <c r="C501" s="204">
        <v>9517.7999999999993</v>
      </c>
      <c r="D501" s="196"/>
      <c r="E501" s="197"/>
      <c r="F501" s="198"/>
      <c r="G501" s="198"/>
      <c r="H501" s="198"/>
    </row>
    <row r="502" spans="1:8" ht="15.5">
      <c r="A502" s="191">
        <v>4649.7</v>
      </c>
      <c r="B502" s="203">
        <v>329.5</v>
      </c>
      <c r="C502" s="204">
        <v>9550.7999999999993</v>
      </c>
      <c r="D502" s="196"/>
      <c r="E502" s="197"/>
      <c r="F502" s="198"/>
      <c r="G502" s="198"/>
      <c r="H502" s="198"/>
    </row>
    <row r="503" spans="1:8" ht="15.5">
      <c r="A503" s="191">
        <v>4649.8</v>
      </c>
      <c r="B503" s="203">
        <v>329.6</v>
      </c>
      <c r="C503" s="204">
        <v>9583.7000000000007</v>
      </c>
      <c r="D503" s="196"/>
      <c r="E503" s="197"/>
      <c r="F503" s="198"/>
      <c r="G503" s="198"/>
      <c r="H503" s="198"/>
    </row>
    <row r="504" spans="1:8" ht="15.5">
      <c r="A504" s="191">
        <v>4649.8999999999996</v>
      </c>
      <c r="B504" s="203">
        <v>329.8</v>
      </c>
      <c r="C504" s="204">
        <v>9616.7000000000007</v>
      </c>
      <c r="D504" s="196"/>
      <c r="E504" s="197"/>
      <c r="F504" s="198"/>
      <c r="G504" s="198"/>
      <c r="H504" s="198"/>
    </row>
    <row r="505" spans="1:8" ht="15.5">
      <c r="A505" s="191">
        <v>4650</v>
      </c>
      <c r="B505" s="203">
        <v>330</v>
      </c>
      <c r="C505" s="204">
        <v>9649.7000000000007</v>
      </c>
      <c r="D505" s="196"/>
      <c r="E505" s="197"/>
      <c r="F505" s="198"/>
      <c r="G505" s="198"/>
      <c r="H505" s="198"/>
    </row>
    <row r="506" spans="1:8" ht="15.5">
      <c r="A506" s="191">
        <v>4650.1000000000004</v>
      </c>
      <c r="B506" s="203">
        <v>330.1</v>
      </c>
      <c r="C506" s="204">
        <v>9682.7000000000007</v>
      </c>
      <c r="D506" s="196"/>
      <c r="E506" s="197"/>
      <c r="F506" s="198"/>
      <c r="G506" s="198"/>
      <c r="H506" s="198"/>
    </row>
    <row r="507" spans="1:8" ht="15.5">
      <c r="A507" s="191">
        <v>4650.2</v>
      </c>
      <c r="B507" s="203">
        <v>330.3</v>
      </c>
      <c r="C507" s="204">
        <v>9715.7000000000007</v>
      </c>
      <c r="D507" s="196"/>
      <c r="E507" s="197"/>
      <c r="F507" s="198"/>
      <c r="G507" s="198"/>
      <c r="H507" s="198"/>
    </row>
    <row r="508" spans="1:8" ht="15.5">
      <c r="A508" s="191">
        <v>4650.3</v>
      </c>
      <c r="B508" s="203">
        <v>330.5</v>
      </c>
      <c r="C508" s="204">
        <v>9748.7000000000007</v>
      </c>
      <c r="D508" s="196"/>
      <c r="E508" s="197"/>
      <c r="F508" s="198"/>
      <c r="G508" s="198"/>
      <c r="H508" s="198"/>
    </row>
    <row r="509" spans="1:8" ht="15.5">
      <c r="A509" s="191">
        <v>4650.3999999999996</v>
      </c>
      <c r="B509" s="203">
        <v>330.6</v>
      </c>
      <c r="C509" s="204">
        <v>9781.7999999999993</v>
      </c>
      <c r="D509" s="196"/>
      <c r="E509" s="197"/>
      <c r="F509" s="198"/>
      <c r="G509" s="198"/>
      <c r="H509" s="198"/>
    </row>
    <row r="510" spans="1:8" ht="15.5">
      <c r="A510" s="191">
        <v>4650.5</v>
      </c>
      <c r="B510" s="203">
        <v>330.8</v>
      </c>
      <c r="C510" s="204">
        <v>9814.9</v>
      </c>
      <c r="D510" s="196"/>
      <c r="E510" s="197"/>
      <c r="F510" s="198"/>
      <c r="G510" s="198"/>
      <c r="H510" s="198"/>
    </row>
    <row r="511" spans="1:8" ht="15.5">
      <c r="A511" s="191">
        <v>4650.6000000000004</v>
      </c>
      <c r="B511" s="203">
        <v>331</v>
      </c>
      <c r="C511" s="204">
        <v>9848</v>
      </c>
      <c r="D511" s="196"/>
      <c r="E511" s="197"/>
      <c r="F511" s="198"/>
      <c r="G511" s="198"/>
      <c r="H511" s="198"/>
    </row>
    <row r="512" spans="1:8" ht="15.5">
      <c r="A512" s="191">
        <v>4650.7</v>
      </c>
      <c r="B512" s="203">
        <v>331.1</v>
      </c>
      <c r="C512" s="204">
        <v>9881.1</v>
      </c>
      <c r="D512" s="196"/>
      <c r="E512" s="197"/>
      <c r="F512" s="198"/>
      <c r="G512" s="198"/>
      <c r="H512" s="198"/>
    </row>
    <row r="513" spans="1:8" ht="15.5">
      <c r="A513" s="191">
        <v>4650.8</v>
      </c>
      <c r="B513" s="203">
        <v>331.3</v>
      </c>
      <c r="C513" s="204">
        <v>9914.2000000000007</v>
      </c>
      <c r="D513" s="196"/>
      <c r="E513" s="197"/>
      <c r="F513" s="198"/>
      <c r="G513" s="198"/>
      <c r="H513" s="198"/>
    </row>
    <row r="514" spans="1:8" ht="15.5">
      <c r="A514" s="191">
        <v>4650.8999999999996</v>
      </c>
      <c r="B514" s="203">
        <v>331.5</v>
      </c>
      <c r="C514" s="204">
        <v>9947.2999999999993</v>
      </c>
      <c r="D514" s="196"/>
      <c r="E514" s="197"/>
      <c r="F514" s="198"/>
      <c r="G514" s="198"/>
      <c r="H514" s="198"/>
    </row>
    <row r="515" spans="1:8" ht="15.5">
      <c r="A515" s="191">
        <v>4651</v>
      </c>
      <c r="B515" s="203">
        <v>331.7</v>
      </c>
      <c r="C515" s="204">
        <v>9980.5</v>
      </c>
      <c r="D515" s="196"/>
      <c r="E515" s="197"/>
      <c r="F515" s="198"/>
      <c r="G515" s="198"/>
      <c r="H515" s="198"/>
    </row>
    <row r="516" spans="1:8" ht="15.5">
      <c r="A516" s="191">
        <v>4651.1000000000004</v>
      </c>
      <c r="B516" s="203">
        <v>331.8</v>
      </c>
      <c r="C516" s="204">
        <v>10013.700000000001</v>
      </c>
      <c r="D516" s="196"/>
      <c r="E516" s="197"/>
      <c r="F516" s="198"/>
      <c r="G516" s="198"/>
      <c r="H516" s="198"/>
    </row>
    <row r="517" spans="1:8" ht="15.5">
      <c r="A517" s="191">
        <v>4651.2</v>
      </c>
      <c r="B517" s="203">
        <v>332</v>
      </c>
      <c r="C517" s="204">
        <v>10046.9</v>
      </c>
      <c r="D517" s="196"/>
      <c r="E517" s="197"/>
      <c r="F517" s="198"/>
      <c r="G517" s="198"/>
      <c r="H517" s="198"/>
    </row>
    <row r="518" spans="1:8" ht="15.5">
      <c r="A518" s="191">
        <v>4651.3</v>
      </c>
      <c r="B518" s="203">
        <v>332.2</v>
      </c>
      <c r="C518" s="204">
        <v>10080.1</v>
      </c>
      <c r="D518" s="196"/>
      <c r="E518" s="197"/>
      <c r="F518" s="198"/>
      <c r="G518" s="198"/>
      <c r="H518" s="198"/>
    </row>
    <row r="519" spans="1:8" ht="15.5">
      <c r="A519" s="191">
        <v>4651.3999999999996</v>
      </c>
      <c r="B519" s="203">
        <v>332.3</v>
      </c>
      <c r="C519" s="204">
        <v>10113.299999999999</v>
      </c>
      <c r="D519" s="196"/>
      <c r="E519" s="197"/>
      <c r="F519" s="198"/>
      <c r="G519" s="198"/>
      <c r="H519" s="198"/>
    </row>
    <row r="520" spans="1:8" ht="15.5">
      <c r="A520" s="191">
        <v>4651.5</v>
      </c>
      <c r="B520" s="203">
        <v>332.5</v>
      </c>
      <c r="C520" s="204">
        <v>10146.5</v>
      </c>
      <c r="D520" s="196"/>
      <c r="E520" s="197"/>
      <c r="F520" s="198"/>
      <c r="G520" s="198"/>
      <c r="H520" s="198"/>
    </row>
    <row r="521" spans="1:8" ht="15.5">
      <c r="A521" s="191">
        <v>4651.6000000000004</v>
      </c>
      <c r="B521" s="203">
        <v>332.7</v>
      </c>
      <c r="C521" s="204">
        <v>10179.799999999999</v>
      </c>
      <c r="D521" s="196"/>
      <c r="E521" s="197"/>
      <c r="F521" s="198"/>
      <c r="G521" s="198"/>
      <c r="H521" s="198"/>
    </row>
    <row r="522" spans="1:8" ht="15.5">
      <c r="A522" s="191">
        <v>4651.7</v>
      </c>
      <c r="B522" s="203">
        <v>332.8</v>
      </c>
      <c r="C522" s="204">
        <v>10213.1</v>
      </c>
      <c r="D522" s="196"/>
      <c r="E522" s="197"/>
      <c r="F522" s="198"/>
      <c r="G522" s="198"/>
      <c r="H522" s="198"/>
    </row>
    <row r="523" spans="1:8" ht="15.5">
      <c r="A523" s="191">
        <v>4651.8</v>
      </c>
      <c r="B523" s="203">
        <v>333</v>
      </c>
      <c r="C523" s="204">
        <v>10246.4</v>
      </c>
      <c r="D523" s="196"/>
      <c r="E523" s="197"/>
      <c r="F523" s="198"/>
      <c r="G523" s="198"/>
      <c r="H523" s="198"/>
    </row>
    <row r="524" spans="1:8" ht="15.5">
      <c r="A524" s="191">
        <v>4651.8999999999996</v>
      </c>
      <c r="B524" s="203">
        <v>333.2</v>
      </c>
      <c r="C524" s="204">
        <v>10279.700000000001</v>
      </c>
      <c r="D524" s="196"/>
      <c r="E524" s="197"/>
      <c r="F524" s="198"/>
      <c r="G524" s="198"/>
      <c r="H524" s="198"/>
    </row>
    <row r="525" spans="1:8" ht="15.5">
      <c r="A525" s="191">
        <v>4652</v>
      </c>
      <c r="B525" s="203">
        <v>333.4</v>
      </c>
      <c r="C525" s="204">
        <v>10313</v>
      </c>
      <c r="D525" s="196"/>
      <c r="E525" s="197"/>
      <c r="F525" s="198"/>
      <c r="G525" s="198"/>
      <c r="H525" s="198"/>
    </row>
    <row r="526" spans="1:8" ht="15.5">
      <c r="A526" s="191">
        <v>4652.1000000000004</v>
      </c>
      <c r="B526" s="203">
        <v>333.5</v>
      </c>
      <c r="C526" s="204">
        <v>10346.299999999999</v>
      </c>
      <c r="D526" s="196"/>
      <c r="E526" s="197"/>
      <c r="F526" s="198"/>
      <c r="G526" s="198"/>
      <c r="H526" s="198"/>
    </row>
    <row r="527" spans="1:8" ht="15.5">
      <c r="A527" s="191">
        <v>4652.2</v>
      </c>
      <c r="B527" s="203">
        <v>333.7</v>
      </c>
      <c r="C527" s="204">
        <v>10379.700000000001</v>
      </c>
      <c r="D527" s="196"/>
      <c r="E527" s="197"/>
      <c r="F527" s="198"/>
      <c r="G527" s="198"/>
      <c r="H527" s="198"/>
    </row>
    <row r="528" spans="1:8" ht="15.5">
      <c r="A528" s="191">
        <v>4652.3</v>
      </c>
      <c r="B528" s="203">
        <v>333.9</v>
      </c>
      <c r="C528" s="204">
        <v>10413.1</v>
      </c>
      <c r="D528" s="196"/>
      <c r="E528" s="197"/>
      <c r="F528" s="198"/>
      <c r="G528" s="198"/>
      <c r="H528" s="198"/>
    </row>
    <row r="529" spans="1:8" ht="15.5">
      <c r="A529" s="191">
        <v>4652.3999999999996</v>
      </c>
      <c r="B529" s="203">
        <v>334</v>
      </c>
      <c r="C529" s="204">
        <v>10446.5</v>
      </c>
      <c r="D529" s="196"/>
      <c r="E529" s="197"/>
      <c r="F529" s="198"/>
      <c r="G529" s="198"/>
      <c r="H529" s="198"/>
    </row>
    <row r="530" spans="1:8" ht="15.5">
      <c r="A530" s="191">
        <v>4652.5</v>
      </c>
      <c r="B530" s="203">
        <v>334.2</v>
      </c>
      <c r="C530" s="204">
        <v>10479.9</v>
      </c>
      <c r="D530" s="196"/>
      <c r="E530" s="197"/>
      <c r="F530" s="198"/>
      <c r="G530" s="198"/>
      <c r="H530" s="198"/>
    </row>
    <row r="531" spans="1:8" ht="15.5">
      <c r="A531" s="191">
        <v>4652.6000000000004</v>
      </c>
      <c r="B531" s="203">
        <v>334.4</v>
      </c>
      <c r="C531" s="204">
        <v>10513.3</v>
      </c>
      <c r="D531" s="196"/>
      <c r="E531" s="197"/>
      <c r="F531" s="198"/>
      <c r="G531" s="198"/>
      <c r="H531" s="198"/>
    </row>
    <row r="532" spans="1:8" ht="15.5">
      <c r="A532" s="191">
        <v>4652.7</v>
      </c>
      <c r="B532" s="203">
        <v>334.5</v>
      </c>
      <c r="C532" s="204">
        <v>10546.8</v>
      </c>
      <c r="D532" s="196"/>
      <c r="E532" s="197"/>
      <c r="F532" s="198"/>
      <c r="G532" s="198"/>
      <c r="H532" s="198"/>
    </row>
    <row r="533" spans="1:8" ht="15.5">
      <c r="A533" s="191">
        <v>4652.8</v>
      </c>
      <c r="B533" s="203">
        <v>334.7</v>
      </c>
      <c r="C533" s="204">
        <v>10580.2</v>
      </c>
      <c r="D533" s="196"/>
      <c r="E533" s="197"/>
      <c r="F533" s="198"/>
      <c r="G533" s="198"/>
      <c r="H533" s="198"/>
    </row>
    <row r="534" spans="1:8" ht="15.5">
      <c r="A534" s="191">
        <v>4652.8999999999996</v>
      </c>
      <c r="B534" s="203">
        <v>334.9</v>
      </c>
      <c r="C534" s="204">
        <v>10613.7</v>
      </c>
      <c r="D534" s="196"/>
      <c r="E534" s="197"/>
      <c r="F534" s="198"/>
      <c r="G534" s="198"/>
      <c r="H534" s="198"/>
    </row>
    <row r="535" spans="1:8" ht="15.5">
      <c r="A535" s="191">
        <v>4653</v>
      </c>
      <c r="B535" s="203">
        <v>335.1</v>
      </c>
      <c r="C535" s="204">
        <v>10647.2</v>
      </c>
      <c r="D535" s="196"/>
      <c r="E535" s="197"/>
      <c r="F535" s="198"/>
      <c r="G535" s="198"/>
      <c r="H535" s="198"/>
    </row>
    <row r="536" spans="1:8" ht="15.5">
      <c r="A536" s="191">
        <v>4653.1000000000004</v>
      </c>
      <c r="B536" s="203">
        <v>335.2</v>
      </c>
      <c r="C536" s="204">
        <v>10680.7</v>
      </c>
      <c r="D536" s="196"/>
      <c r="E536" s="197"/>
      <c r="F536" s="198"/>
      <c r="G536" s="198"/>
      <c r="H536" s="198"/>
    </row>
    <row r="537" spans="1:8" ht="15.5">
      <c r="A537" s="191">
        <v>4653.2</v>
      </c>
      <c r="B537" s="203">
        <v>335.4</v>
      </c>
      <c r="C537" s="204">
        <v>10714.3</v>
      </c>
      <c r="D537" s="196"/>
      <c r="E537" s="197"/>
      <c r="F537" s="198"/>
      <c r="G537" s="198"/>
      <c r="H537" s="198"/>
    </row>
    <row r="538" spans="1:8" ht="15.5">
      <c r="A538" s="191">
        <v>4653.3</v>
      </c>
      <c r="B538" s="203">
        <v>335.6</v>
      </c>
      <c r="C538" s="204">
        <v>10747.8</v>
      </c>
      <c r="D538" s="196"/>
      <c r="E538" s="197"/>
      <c r="F538" s="198"/>
      <c r="G538" s="198"/>
      <c r="H538" s="198"/>
    </row>
    <row r="539" spans="1:8" ht="15.5">
      <c r="A539" s="191">
        <v>4653.3999999999996</v>
      </c>
      <c r="B539" s="203">
        <v>335.7</v>
      </c>
      <c r="C539" s="204">
        <v>10781.4</v>
      </c>
      <c r="D539" s="196"/>
      <c r="E539" s="197"/>
      <c r="F539" s="198"/>
      <c r="G539" s="198"/>
      <c r="H539" s="198"/>
    </row>
    <row r="540" spans="1:8" ht="15.5">
      <c r="A540" s="191">
        <v>4653.5</v>
      </c>
      <c r="B540" s="203">
        <v>335.9</v>
      </c>
      <c r="C540" s="204">
        <v>10815</v>
      </c>
      <c r="D540" s="196"/>
      <c r="E540" s="197"/>
      <c r="F540" s="198"/>
      <c r="G540" s="198"/>
      <c r="H540" s="198"/>
    </row>
    <row r="541" spans="1:8" ht="15.5">
      <c r="A541" s="191">
        <v>4653.6000000000004</v>
      </c>
      <c r="B541" s="203">
        <v>336.1</v>
      </c>
      <c r="C541" s="204">
        <v>10848.6</v>
      </c>
      <c r="D541" s="196"/>
      <c r="E541" s="197"/>
      <c r="F541" s="198"/>
      <c r="G541" s="198"/>
      <c r="H541" s="198"/>
    </row>
    <row r="542" spans="1:8" ht="15.5">
      <c r="A542" s="191">
        <v>4653.7</v>
      </c>
      <c r="B542" s="203">
        <v>336.3</v>
      </c>
      <c r="C542" s="204">
        <v>10882.2</v>
      </c>
      <c r="D542" s="196"/>
      <c r="E542" s="197"/>
      <c r="F542" s="198"/>
      <c r="G542" s="198"/>
      <c r="H542" s="198"/>
    </row>
    <row r="543" spans="1:8" ht="15.5">
      <c r="A543" s="191">
        <v>4653.8</v>
      </c>
      <c r="B543" s="203">
        <v>336.4</v>
      </c>
      <c r="C543" s="204">
        <v>10915.8</v>
      </c>
      <c r="D543" s="196"/>
      <c r="E543" s="197"/>
      <c r="F543" s="198"/>
      <c r="G543" s="198"/>
      <c r="H543" s="198"/>
    </row>
    <row r="544" spans="1:8" ht="15.5">
      <c r="A544" s="191">
        <v>4653.8999999999996</v>
      </c>
      <c r="B544" s="203">
        <v>336.6</v>
      </c>
      <c r="C544" s="204">
        <v>10949.5</v>
      </c>
      <c r="D544" s="196"/>
      <c r="E544" s="197"/>
      <c r="F544" s="198"/>
      <c r="G544" s="198"/>
      <c r="H544" s="198"/>
    </row>
    <row r="545" spans="1:8" ht="15.5">
      <c r="A545" s="191">
        <v>4654</v>
      </c>
      <c r="B545" s="203">
        <v>336.8</v>
      </c>
      <c r="C545" s="204">
        <v>10983.1</v>
      </c>
      <c r="D545" s="196"/>
      <c r="E545" s="197"/>
      <c r="F545" s="198"/>
      <c r="G545" s="198"/>
      <c r="H545" s="198"/>
    </row>
    <row r="546" spans="1:8" ht="15.5">
      <c r="A546" s="191">
        <v>4654.1000000000004</v>
      </c>
      <c r="B546" s="203">
        <v>336.9</v>
      </c>
      <c r="C546" s="204">
        <v>11016.8</v>
      </c>
      <c r="D546" s="196"/>
      <c r="E546" s="197"/>
      <c r="F546" s="198"/>
      <c r="G546" s="198"/>
      <c r="H546" s="198"/>
    </row>
    <row r="547" spans="1:8" ht="15.5">
      <c r="A547" s="191">
        <v>4654.2</v>
      </c>
      <c r="B547" s="203">
        <v>337.1</v>
      </c>
      <c r="C547" s="204">
        <v>11050.5</v>
      </c>
      <c r="D547" s="196"/>
      <c r="E547" s="197"/>
      <c r="F547" s="198"/>
      <c r="G547" s="198"/>
      <c r="H547" s="198"/>
    </row>
    <row r="548" spans="1:8" ht="15.5">
      <c r="A548" s="191">
        <v>4654.3</v>
      </c>
      <c r="B548" s="203">
        <v>337.3</v>
      </c>
      <c r="C548" s="204">
        <v>11084.2</v>
      </c>
      <c r="D548" s="196"/>
      <c r="E548" s="197"/>
      <c r="F548" s="198"/>
      <c r="G548" s="198"/>
      <c r="H548" s="198"/>
    </row>
    <row r="549" spans="1:8" ht="15.5">
      <c r="A549" s="191">
        <v>4654.3999999999996</v>
      </c>
      <c r="B549" s="203">
        <v>337.5</v>
      </c>
      <c r="C549" s="204">
        <v>11118</v>
      </c>
      <c r="D549" s="196"/>
      <c r="E549" s="197"/>
      <c r="F549" s="198"/>
      <c r="G549" s="198"/>
      <c r="H549" s="198"/>
    </row>
    <row r="550" spans="1:8" ht="15.5">
      <c r="A550" s="191">
        <v>4654.5</v>
      </c>
      <c r="B550" s="203">
        <v>337.7</v>
      </c>
      <c r="C550" s="204">
        <v>11151.7</v>
      </c>
      <c r="D550" s="196"/>
      <c r="E550" s="197"/>
      <c r="F550" s="198"/>
      <c r="G550" s="198"/>
      <c r="H550" s="198"/>
    </row>
    <row r="551" spans="1:8" ht="15.5">
      <c r="A551" s="191">
        <v>4654.6000000000004</v>
      </c>
      <c r="B551" s="203">
        <v>337.8</v>
      </c>
      <c r="C551" s="204">
        <v>11185.5</v>
      </c>
      <c r="D551" s="196"/>
      <c r="E551" s="197"/>
      <c r="F551" s="198"/>
      <c r="G551" s="198"/>
      <c r="H551" s="198"/>
    </row>
    <row r="552" spans="1:8" ht="15.5">
      <c r="A552" s="191">
        <v>4654.7</v>
      </c>
      <c r="B552" s="203">
        <v>338</v>
      </c>
      <c r="C552" s="204">
        <v>11219.3</v>
      </c>
      <c r="D552" s="196"/>
      <c r="E552" s="197"/>
      <c r="F552" s="198"/>
      <c r="G552" s="198"/>
      <c r="H552" s="198"/>
    </row>
    <row r="553" spans="1:8" ht="15.5">
      <c r="A553" s="191">
        <v>4654.8</v>
      </c>
      <c r="B553" s="203">
        <v>338.2</v>
      </c>
      <c r="C553" s="204">
        <v>11253.1</v>
      </c>
      <c r="D553" s="196"/>
      <c r="E553" s="197"/>
      <c r="F553" s="198"/>
      <c r="G553" s="198"/>
      <c r="H553" s="198"/>
    </row>
    <row r="554" spans="1:8" ht="15.5">
      <c r="A554" s="191">
        <v>4654.8999999999996</v>
      </c>
      <c r="B554" s="203">
        <v>338.4</v>
      </c>
      <c r="C554" s="204">
        <v>11286.9</v>
      </c>
      <c r="D554" s="196"/>
      <c r="E554" s="197"/>
      <c r="F554" s="198"/>
      <c r="G554" s="198"/>
      <c r="H554" s="198"/>
    </row>
    <row r="555" spans="1:8" ht="15.5">
      <c r="A555" s="191">
        <v>4655</v>
      </c>
      <c r="B555" s="203">
        <v>338.5</v>
      </c>
      <c r="C555" s="204">
        <v>11320.8</v>
      </c>
      <c r="D555" s="196"/>
      <c r="E555" s="197"/>
      <c r="F555" s="198"/>
      <c r="G555" s="198"/>
      <c r="H555" s="198"/>
    </row>
    <row r="556" spans="1:8" ht="15.5">
      <c r="A556" s="191">
        <v>4655.1000000000004</v>
      </c>
      <c r="B556" s="203">
        <v>338.7</v>
      </c>
      <c r="C556" s="204">
        <v>11354.7</v>
      </c>
      <c r="D556" s="196"/>
      <c r="E556" s="197"/>
      <c r="F556" s="198"/>
      <c r="G556" s="198"/>
      <c r="H556" s="198"/>
    </row>
    <row r="557" spans="1:8" ht="15.5">
      <c r="A557" s="191">
        <v>4655.2</v>
      </c>
      <c r="B557" s="203">
        <v>338.9</v>
      </c>
      <c r="C557" s="204">
        <v>11388.5</v>
      </c>
      <c r="D557" s="196"/>
      <c r="E557" s="197"/>
      <c r="F557" s="198"/>
      <c r="G557" s="198"/>
      <c r="H557" s="198"/>
    </row>
    <row r="558" spans="1:8" ht="15.5">
      <c r="A558" s="191">
        <v>4655.3</v>
      </c>
      <c r="B558" s="203">
        <v>339.1</v>
      </c>
      <c r="C558" s="204">
        <v>11422.4</v>
      </c>
      <c r="D558" s="196"/>
      <c r="E558" s="197"/>
      <c r="F558" s="198"/>
      <c r="G558" s="198"/>
      <c r="H558" s="198"/>
    </row>
    <row r="559" spans="1:8" ht="15.5">
      <c r="A559" s="191">
        <v>4655.3999999999996</v>
      </c>
      <c r="B559" s="203">
        <v>339.3</v>
      </c>
      <c r="C559" s="204">
        <v>11456.4</v>
      </c>
      <c r="D559" s="196"/>
      <c r="E559" s="197"/>
      <c r="F559" s="198"/>
      <c r="G559" s="198"/>
      <c r="H559" s="198"/>
    </row>
    <row r="560" spans="1:8" ht="15.5">
      <c r="A560" s="191">
        <v>4655.5</v>
      </c>
      <c r="B560" s="203">
        <v>339.4</v>
      </c>
      <c r="C560" s="204">
        <v>11490.3</v>
      </c>
      <c r="D560" s="196"/>
      <c r="E560" s="197"/>
      <c r="F560" s="198"/>
      <c r="G560" s="198"/>
      <c r="H560" s="198"/>
    </row>
    <row r="561" spans="1:8" ht="15.5">
      <c r="A561" s="191">
        <v>4655.6000000000004</v>
      </c>
      <c r="B561" s="203">
        <v>339.6</v>
      </c>
      <c r="C561" s="204">
        <v>11524.2</v>
      </c>
      <c r="D561" s="196"/>
      <c r="E561" s="197"/>
      <c r="F561" s="198"/>
      <c r="G561" s="198"/>
      <c r="H561" s="198"/>
    </row>
    <row r="562" spans="1:8" ht="15.5">
      <c r="A562" s="191">
        <v>4655.7</v>
      </c>
      <c r="B562" s="203">
        <v>339.8</v>
      </c>
      <c r="C562" s="204">
        <v>11558.2</v>
      </c>
      <c r="D562" s="196"/>
      <c r="E562" s="197"/>
      <c r="F562" s="198"/>
      <c r="G562" s="198"/>
      <c r="H562" s="198"/>
    </row>
    <row r="563" spans="1:8" ht="15.5">
      <c r="A563" s="191">
        <v>4655.8</v>
      </c>
      <c r="B563" s="203">
        <v>340</v>
      </c>
      <c r="C563" s="204">
        <v>11592.2</v>
      </c>
      <c r="D563" s="196"/>
      <c r="E563" s="197"/>
      <c r="F563" s="198"/>
      <c r="G563" s="198"/>
      <c r="H563" s="198"/>
    </row>
    <row r="564" spans="1:8" ht="15.5">
      <c r="A564" s="191">
        <v>4655.8999999999996</v>
      </c>
      <c r="B564" s="203">
        <v>340.1</v>
      </c>
      <c r="C564" s="204">
        <v>11626.2</v>
      </c>
      <c r="D564" s="196"/>
      <c r="E564" s="197"/>
      <c r="F564" s="198"/>
      <c r="G564" s="198"/>
      <c r="H564" s="198"/>
    </row>
    <row r="565" spans="1:8" ht="15.5">
      <c r="A565" s="191">
        <v>4656</v>
      </c>
      <c r="B565" s="203">
        <v>340.3</v>
      </c>
      <c r="C565" s="204">
        <v>11660.2</v>
      </c>
      <c r="D565" s="196"/>
      <c r="E565" s="197"/>
      <c r="F565" s="198"/>
      <c r="G565" s="198"/>
      <c r="H565" s="198"/>
    </row>
    <row r="566" spans="1:8" ht="15.5">
      <c r="A566" s="191">
        <v>4656.1000000000004</v>
      </c>
      <c r="B566" s="203">
        <v>340.5</v>
      </c>
      <c r="C566" s="204">
        <v>11694.3</v>
      </c>
      <c r="D566" s="196"/>
      <c r="E566" s="197"/>
      <c r="F566" s="198"/>
      <c r="G566" s="198"/>
      <c r="H566" s="198"/>
    </row>
    <row r="567" spans="1:8" ht="15.5">
      <c r="A567" s="191">
        <v>4656.2</v>
      </c>
      <c r="B567" s="203">
        <v>340.7</v>
      </c>
      <c r="C567" s="204">
        <v>11728.3</v>
      </c>
      <c r="D567" s="196"/>
      <c r="E567" s="197"/>
      <c r="F567" s="198"/>
      <c r="G567" s="198"/>
      <c r="H567" s="198"/>
    </row>
    <row r="568" spans="1:8" ht="15.5">
      <c r="A568" s="191">
        <v>4656.3</v>
      </c>
      <c r="B568" s="203">
        <v>340.9</v>
      </c>
      <c r="C568" s="204">
        <v>11762.4</v>
      </c>
      <c r="D568" s="196"/>
      <c r="E568" s="197"/>
      <c r="F568" s="198"/>
      <c r="G568" s="198"/>
      <c r="H568" s="198"/>
    </row>
    <row r="569" spans="1:8" ht="15.5">
      <c r="A569" s="191">
        <v>4656.3999999999996</v>
      </c>
      <c r="B569" s="203">
        <v>341</v>
      </c>
      <c r="C569" s="204">
        <v>11796.5</v>
      </c>
      <c r="D569" s="196"/>
      <c r="E569" s="197"/>
      <c r="F569" s="198"/>
      <c r="G569" s="198"/>
      <c r="H569" s="198"/>
    </row>
    <row r="570" spans="1:8" ht="15.5">
      <c r="A570" s="191">
        <v>4656.5</v>
      </c>
      <c r="B570" s="203">
        <v>341.2</v>
      </c>
      <c r="C570" s="204">
        <v>11830.6</v>
      </c>
      <c r="D570" s="196"/>
      <c r="E570" s="197"/>
      <c r="F570" s="198"/>
      <c r="G570" s="198"/>
      <c r="H570" s="198"/>
    </row>
    <row r="571" spans="1:8" ht="15.5">
      <c r="A571" s="191">
        <v>4656.6000000000004</v>
      </c>
      <c r="B571" s="203">
        <v>341.4</v>
      </c>
      <c r="C571" s="204">
        <v>11864.7</v>
      </c>
      <c r="D571" s="196"/>
      <c r="E571" s="197"/>
      <c r="F571" s="198"/>
      <c r="G571" s="198"/>
      <c r="H571" s="198"/>
    </row>
    <row r="572" spans="1:8" ht="15.5">
      <c r="A572" s="191">
        <v>4656.7</v>
      </c>
      <c r="B572" s="203">
        <v>341.6</v>
      </c>
      <c r="C572" s="204">
        <v>11898.9</v>
      </c>
      <c r="D572" s="196"/>
      <c r="E572" s="197"/>
      <c r="F572" s="198"/>
      <c r="G572" s="198"/>
      <c r="H572" s="198"/>
    </row>
    <row r="573" spans="1:8" ht="15.5">
      <c r="A573" s="191">
        <v>4656.8</v>
      </c>
      <c r="B573" s="203">
        <v>341.7</v>
      </c>
      <c r="C573" s="204">
        <v>11933.1</v>
      </c>
      <c r="D573" s="196"/>
      <c r="E573" s="197"/>
      <c r="F573" s="198"/>
      <c r="G573" s="198"/>
      <c r="H573" s="198"/>
    </row>
    <row r="574" spans="1:8" ht="15.5">
      <c r="A574" s="191">
        <v>4656.8999999999996</v>
      </c>
      <c r="B574" s="203">
        <v>341.9</v>
      </c>
      <c r="C574" s="204">
        <v>11967.2</v>
      </c>
      <c r="D574" s="196"/>
      <c r="E574" s="197"/>
      <c r="F574" s="198"/>
      <c r="G574" s="198"/>
      <c r="H574" s="198"/>
    </row>
    <row r="575" spans="1:8" ht="15.5">
      <c r="A575" s="191">
        <v>4657</v>
      </c>
      <c r="B575" s="203">
        <v>342.1</v>
      </c>
      <c r="C575" s="204">
        <v>12001.4</v>
      </c>
      <c r="D575" s="196"/>
      <c r="E575" s="197"/>
      <c r="F575" s="198"/>
      <c r="G575" s="198"/>
      <c r="H575" s="198"/>
    </row>
    <row r="576" spans="1:8" ht="15.5">
      <c r="A576" s="191">
        <v>4657.1000000000004</v>
      </c>
      <c r="B576" s="203">
        <v>342.3</v>
      </c>
      <c r="C576" s="204">
        <v>12035.7</v>
      </c>
      <c r="D576" s="196"/>
      <c r="E576" s="197"/>
      <c r="F576" s="198"/>
      <c r="G576" s="198"/>
      <c r="H576" s="198"/>
    </row>
    <row r="577" spans="1:8" ht="15.5">
      <c r="A577" s="191">
        <v>4657.2</v>
      </c>
      <c r="B577" s="203">
        <v>342.5</v>
      </c>
      <c r="C577" s="204">
        <v>12069.9</v>
      </c>
      <c r="D577" s="196"/>
      <c r="E577" s="197"/>
      <c r="F577" s="198"/>
      <c r="G577" s="198"/>
      <c r="H577" s="198"/>
    </row>
    <row r="578" spans="1:8" ht="15.5">
      <c r="A578" s="191">
        <v>4657.3</v>
      </c>
      <c r="B578" s="203">
        <v>342.7</v>
      </c>
      <c r="C578" s="204">
        <v>12104.2</v>
      </c>
      <c r="D578" s="196"/>
      <c r="E578" s="197"/>
      <c r="F578" s="198"/>
      <c r="G578" s="198"/>
      <c r="H578" s="198"/>
    </row>
    <row r="579" spans="1:8" ht="15.5">
      <c r="A579" s="191">
        <v>4657.3999999999996</v>
      </c>
      <c r="B579" s="203">
        <v>342.9</v>
      </c>
      <c r="C579" s="204">
        <v>12138.5</v>
      </c>
      <c r="D579" s="196"/>
      <c r="E579" s="197"/>
      <c r="F579" s="198"/>
      <c r="G579" s="198"/>
      <c r="H579" s="198"/>
    </row>
    <row r="580" spans="1:8" ht="15.5">
      <c r="A580" s="191">
        <v>4657.5</v>
      </c>
      <c r="B580" s="203">
        <v>343.1</v>
      </c>
      <c r="C580" s="204">
        <v>12172.8</v>
      </c>
      <c r="D580" s="196"/>
      <c r="E580" s="197"/>
      <c r="F580" s="198"/>
      <c r="G580" s="198"/>
      <c r="H580" s="198"/>
    </row>
    <row r="581" spans="1:8" ht="15.5">
      <c r="A581" s="191">
        <v>4657.6000000000004</v>
      </c>
      <c r="B581" s="203">
        <v>343.3</v>
      </c>
      <c r="C581" s="204">
        <v>12207.1</v>
      </c>
      <c r="D581" s="196"/>
      <c r="E581" s="197"/>
      <c r="F581" s="198"/>
      <c r="G581" s="198"/>
      <c r="H581" s="198"/>
    </row>
    <row r="582" spans="1:8" ht="15.5">
      <c r="A582" s="191">
        <v>4657.7000000000007</v>
      </c>
      <c r="B582" s="203">
        <v>343.4</v>
      </c>
      <c r="C582" s="204">
        <v>12241.4</v>
      </c>
      <c r="D582" s="196"/>
      <c r="E582" s="197"/>
      <c r="F582" s="198"/>
      <c r="G582" s="198"/>
      <c r="H582" s="198"/>
    </row>
    <row r="583" spans="1:8" ht="15.5">
      <c r="A583" s="191">
        <v>4657.8000000000011</v>
      </c>
      <c r="B583" s="203">
        <v>343.6</v>
      </c>
      <c r="C583" s="204">
        <v>12275.8</v>
      </c>
      <c r="D583" s="196"/>
      <c r="E583" s="197"/>
      <c r="F583" s="198"/>
      <c r="G583" s="198"/>
      <c r="H583" s="198"/>
    </row>
    <row r="584" spans="1:8" ht="15.5">
      <c r="A584" s="191">
        <v>4657.9000000000015</v>
      </c>
      <c r="B584" s="203">
        <v>343.8</v>
      </c>
      <c r="C584" s="204">
        <v>12310.1</v>
      </c>
      <c r="D584" s="196"/>
      <c r="E584" s="197"/>
      <c r="F584" s="198"/>
      <c r="G584" s="198"/>
      <c r="H584" s="198"/>
    </row>
    <row r="585" spans="1:8" ht="15.5">
      <c r="A585" s="191">
        <v>4658.0000000000018</v>
      </c>
      <c r="B585" s="203">
        <v>344</v>
      </c>
      <c r="C585" s="204">
        <v>12344.5</v>
      </c>
      <c r="D585" s="196"/>
      <c r="E585" s="197"/>
      <c r="F585" s="198"/>
      <c r="G585" s="198"/>
      <c r="H585" s="198"/>
    </row>
    <row r="586" spans="1:8" ht="15.5">
      <c r="A586" s="191">
        <v>4658.1000000000022</v>
      </c>
      <c r="B586" s="203">
        <v>345.6</v>
      </c>
      <c r="C586" s="204">
        <v>12379</v>
      </c>
      <c r="D586" s="196"/>
      <c r="E586" s="197"/>
      <c r="F586" s="198"/>
      <c r="G586" s="198"/>
      <c r="H586" s="198"/>
    </row>
    <row r="587" spans="1:8" ht="15.5">
      <c r="A587" s="191">
        <v>4658.2000000000025</v>
      </c>
      <c r="B587" s="203">
        <v>347.1</v>
      </c>
      <c r="C587" s="204">
        <v>12413.6</v>
      </c>
      <c r="D587" s="196"/>
      <c r="E587" s="197"/>
      <c r="F587" s="198"/>
      <c r="G587" s="198"/>
      <c r="H587" s="198"/>
    </row>
    <row r="588" spans="1:8" ht="15.5">
      <c r="A588" s="191">
        <v>4658.3000000000029</v>
      </c>
      <c r="B588" s="203">
        <v>348.7</v>
      </c>
      <c r="C588" s="204">
        <v>12448.4</v>
      </c>
      <c r="D588" s="196"/>
      <c r="E588" s="197"/>
      <c r="F588" s="198"/>
      <c r="G588" s="198"/>
      <c r="H588" s="198"/>
    </row>
    <row r="589" spans="1:8" ht="15.5">
      <c r="A589" s="191">
        <v>4658.4000000000033</v>
      </c>
      <c r="B589" s="203">
        <v>350.2</v>
      </c>
      <c r="C589" s="204">
        <v>12483.4</v>
      </c>
      <c r="D589" s="196"/>
      <c r="E589" s="197"/>
      <c r="F589" s="198"/>
      <c r="G589" s="198"/>
      <c r="H589" s="198"/>
    </row>
    <row r="590" spans="1:8" ht="15.5">
      <c r="A590" s="191">
        <v>4658.5000000000036</v>
      </c>
      <c r="B590" s="203">
        <v>351.8</v>
      </c>
      <c r="C590" s="204">
        <v>12518.5</v>
      </c>
      <c r="D590" s="196"/>
      <c r="E590" s="197"/>
      <c r="F590" s="198"/>
      <c r="G590" s="198"/>
      <c r="H590" s="198"/>
    </row>
    <row r="591" spans="1:8" ht="15.5">
      <c r="A591" s="191">
        <v>4658.600000000004</v>
      </c>
      <c r="B591" s="203">
        <v>353.3</v>
      </c>
      <c r="C591" s="204">
        <v>12553.7</v>
      </c>
      <c r="D591" s="196"/>
      <c r="E591" s="197"/>
      <c r="F591" s="198"/>
      <c r="G591" s="198"/>
      <c r="H591" s="198"/>
    </row>
    <row r="592" spans="1:8" ht="15.5">
      <c r="A592" s="191">
        <v>4658.7000000000044</v>
      </c>
      <c r="B592" s="203">
        <v>354.9</v>
      </c>
      <c r="C592" s="204">
        <v>12589.1</v>
      </c>
      <c r="D592" s="196"/>
      <c r="E592" s="197"/>
      <c r="F592" s="198"/>
      <c r="G592" s="198"/>
      <c r="H592" s="198"/>
    </row>
    <row r="593" spans="1:8" ht="15.5">
      <c r="A593" s="191">
        <v>4658.8000000000047</v>
      </c>
      <c r="B593" s="203">
        <v>356.4</v>
      </c>
      <c r="C593" s="204">
        <v>12624.7</v>
      </c>
      <c r="D593" s="196"/>
      <c r="E593" s="197"/>
      <c r="F593" s="198"/>
      <c r="G593" s="198"/>
      <c r="H593" s="198"/>
    </row>
    <row r="594" spans="1:8" ht="15.5">
      <c r="A594" s="191">
        <v>4658.8999999999996</v>
      </c>
      <c r="B594" s="203">
        <v>358</v>
      </c>
      <c r="C594" s="204">
        <v>12660.4</v>
      </c>
      <c r="D594" s="196"/>
      <c r="E594" s="197"/>
      <c r="F594" s="198"/>
      <c r="G594" s="198"/>
      <c r="H594" s="198"/>
    </row>
    <row r="595" spans="1:8" ht="15.5">
      <c r="A595" s="191">
        <v>4659</v>
      </c>
      <c r="B595" s="203">
        <v>359.5</v>
      </c>
      <c r="C595" s="204">
        <v>12696.3</v>
      </c>
      <c r="D595" s="196"/>
      <c r="E595" s="197"/>
      <c r="F595" s="198"/>
      <c r="G595" s="198"/>
      <c r="H595" s="198"/>
    </row>
    <row r="596" spans="1:8" ht="15.5">
      <c r="A596" s="191">
        <v>4659.1000000000004</v>
      </c>
      <c r="B596" s="203">
        <v>360.2</v>
      </c>
      <c r="C596" s="204">
        <v>12732.3</v>
      </c>
      <c r="D596" s="196"/>
      <c r="E596" s="197"/>
      <c r="F596" s="198"/>
      <c r="G596" s="198"/>
      <c r="H596" s="198"/>
    </row>
    <row r="597" spans="1:8" ht="15.5">
      <c r="A597" s="191">
        <v>4659.2</v>
      </c>
      <c r="B597" s="203">
        <v>360.8</v>
      </c>
      <c r="C597" s="204">
        <v>12768.3</v>
      </c>
      <c r="D597" s="196"/>
      <c r="E597" s="197"/>
      <c r="F597" s="198"/>
      <c r="G597" s="198"/>
      <c r="H597" s="198"/>
    </row>
    <row r="598" spans="1:8" ht="15.5">
      <c r="A598" s="191">
        <v>4659.3</v>
      </c>
      <c r="B598" s="203">
        <v>361.4</v>
      </c>
      <c r="C598" s="204">
        <v>12804.4</v>
      </c>
      <c r="D598" s="196"/>
      <c r="E598" s="197"/>
      <c r="F598" s="198"/>
      <c r="G598" s="198"/>
      <c r="H598" s="198"/>
    </row>
    <row r="599" spans="1:8" ht="15.5">
      <c r="A599" s="191">
        <v>4659.3999999999996</v>
      </c>
      <c r="B599" s="203">
        <v>362.1</v>
      </c>
      <c r="C599" s="204">
        <v>12840.6</v>
      </c>
      <c r="D599" s="196"/>
      <c r="E599" s="197"/>
      <c r="F599" s="198"/>
      <c r="G599" s="198"/>
      <c r="H599" s="198"/>
    </row>
    <row r="600" spans="1:8" ht="15.5">
      <c r="A600" s="191">
        <v>4659.5</v>
      </c>
      <c r="B600" s="203">
        <v>362.7</v>
      </c>
      <c r="C600" s="204">
        <v>12876.8</v>
      </c>
      <c r="D600" s="196"/>
      <c r="E600" s="197"/>
      <c r="F600" s="198"/>
      <c r="G600" s="198"/>
      <c r="H600" s="198"/>
    </row>
    <row r="601" spans="1:8" ht="15.5">
      <c r="A601" s="191">
        <v>4659.6000000000004</v>
      </c>
      <c r="B601" s="203">
        <v>363.3</v>
      </c>
      <c r="C601" s="204">
        <v>12913.1</v>
      </c>
      <c r="D601" s="196"/>
      <c r="E601" s="197"/>
      <c r="F601" s="198"/>
      <c r="G601" s="198"/>
      <c r="H601" s="198"/>
    </row>
    <row r="602" spans="1:8" ht="15.5">
      <c r="A602" s="191">
        <v>4659.7</v>
      </c>
      <c r="B602" s="203">
        <v>364</v>
      </c>
      <c r="C602" s="204">
        <v>12949.5</v>
      </c>
      <c r="D602" s="196"/>
      <c r="E602" s="197"/>
      <c r="F602" s="198"/>
      <c r="G602" s="198"/>
      <c r="H602" s="198"/>
    </row>
    <row r="603" spans="1:8" ht="15.5">
      <c r="A603" s="191">
        <v>4659.8</v>
      </c>
      <c r="B603" s="203">
        <v>364.6</v>
      </c>
      <c r="C603" s="204">
        <v>12985.9</v>
      </c>
      <c r="D603" s="196"/>
      <c r="E603" s="197"/>
      <c r="F603" s="198"/>
      <c r="G603" s="198"/>
      <c r="H603" s="198"/>
    </row>
    <row r="604" spans="1:8" ht="15.5">
      <c r="A604" s="191">
        <v>4659.8999999999996</v>
      </c>
      <c r="B604" s="203">
        <v>365.2</v>
      </c>
      <c r="C604" s="204">
        <v>13022.4</v>
      </c>
      <c r="D604" s="196"/>
      <c r="E604" s="197"/>
      <c r="F604" s="198"/>
      <c r="G604" s="198"/>
      <c r="H604" s="198"/>
    </row>
    <row r="605" spans="1:8" ht="15.5">
      <c r="A605" s="191">
        <v>4660</v>
      </c>
      <c r="B605" s="203">
        <v>365.9</v>
      </c>
      <c r="C605" s="204">
        <v>13059</v>
      </c>
      <c r="D605" s="196"/>
      <c r="E605" s="197"/>
      <c r="F605" s="198"/>
      <c r="G605" s="198"/>
      <c r="H605" s="198"/>
    </row>
    <row r="606" spans="1:8" ht="15.5">
      <c r="A606" s="191">
        <v>4660.1000000000004</v>
      </c>
      <c r="B606" s="203">
        <v>366.6</v>
      </c>
      <c r="C606" s="204">
        <v>13095.6</v>
      </c>
      <c r="D606" s="196"/>
      <c r="E606" s="197"/>
      <c r="F606" s="198"/>
      <c r="G606" s="198"/>
      <c r="H606" s="198"/>
    </row>
    <row r="607" spans="1:8" ht="15.5">
      <c r="A607" s="191">
        <v>4660.2</v>
      </c>
      <c r="B607" s="203">
        <v>367.3</v>
      </c>
      <c r="C607" s="204">
        <v>13132.3</v>
      </c>
      <c r="D607" s="196"/>
      <c r="E607" s="197"/>
      <c r="F607" s="198"/>
      <c r="G607" s="198"/>
      <c r="H607" s="198"/>
    </row>
    <row r="608" spans="1:8" ht="15.5">
      <c r="A608" s="191">
        <v>4660.3</v>
      </c>
      <c r="B608" s="203">
        <v>368.1</v>
      </c>
      <c r="C608" s="204">
        <v>13169.1</v>
      </c>
      <c r="D608" s="196"/>
      <c r="E608" s="197"/>
      <c r="F608" s="198"/>
      <c r="G608" s="198"/>
      <c r="H608" s="198"/>
    </row>
    <row r="609" spans="1:8" ht="15.5">
      <c r="A609" s="191">
        <v>4660.3999999999996</v>
      </c>
      <c r="B609" s="203">
        <v>368.8</v>
      </c>
      <c r="C609" s="204">
        <v>13205.9</v>
      </c>
      <c r="D609" s="196"/>
      <c r="E609" s="197"/>
      <c r="F609" s="198"/>
      <c r="G609" s="198"/>
      <c r="H609" s="198"/>
    </row>
    <row r="610" spans="1:8" ht="15.5">
      <c r="A610" s="191">
        <v>4660.5</v>
      </c>
      <c r="B610" s="203">
        <v>369.6</v>
      </c>
      <c r="C610" s="204">
        <v>13242.8</v>
      </c>
      <c r="D610" s="196"/>
      <c r="E610" s="197"/>
      <c r="F610" s="198"/>
      <c r="G610" s="198"/>
      <c r="H610" s="198"/>
    </row>
    <row r="611" spans="1:8" ht="15.5">
      <c r="A611" s="191">
        <v>4660.6000000000004</v>
      </c>
      <c r="B611" s="203">
        <v>370.3</v>
      </c>
      <c r="C611" s="204">
        <v>13279.8</v>
      </c>
      <c r="D611" s="196"/>
      <c r="E611" s="197"/>
      <c r="F611" s="198"/>
      <c r="G611" s="198"/>
      <c r="H611" s="198"/>
    </row>
    <row r="612" spans="1:8" ht="15.5">
      <c r="A612" s="191">
        <v>4660.7</v>
      </c>
      <c r="B612" s="203">
        <v>371</v>
      </c>
      <c r="C612" s="204">
        <v>13316.9</v>
      </c>
      <c r="D612" s="196"/>
      <c r="E612" s="197"/>
      <c r="F612" s="198"/>
      <c r="G612" s="198"/>
      <c r="H612" s="198"/>
    </row>
    <row r="613" spans="1:8" ht="15.5">
      <c r="A613" s="191">
        <v>4660.8</v>
      </c>
      <c r="B613" s="203">
        <v>371.8</v>
      </c>
      <c r="C613" s="204">
        <v>13354</v>
      </c>
      <c r="D613" s="196"/>
      <c r="E613" s="197"/>
      <c r="F613" s="198"/>
      <c r="G613" s="198"/>
      <c r="H613" s="198"/>
    </row>
    <row r="614" spans="1:8" ht="15.5">
      <c r="A614" s="191">
        <v>4660.8999999999996</v>
      </c>
      <c r="B614" s="203">
        <v>372.5</v>
      </c>
      <c r="C614" s="204">
        <v>13391.2</v>
      </c>
      <c r="D614" s="196"/>
      <c r="E614" s="197"/>
      <c r="F614" s="198"/>
      <c r="G614" s="198"/>
      <c r="H614" s="198"/>
    </row>
    <row r="615" spans="1:8" ht="15.5">
      <c r="A615" s="191">
        <v>4661</v>
      </c>
      <c r="B615" s="203">
        <v>373.2</v>
      </c>
      <c r="C615" s="204">
        <v>13428.5</v>
      </c>
      <c r="D615" s="196"/>
      <c r="E615" s="197"/>
      <c r="F615" s="198"/>
      <c r="G615" s="198"/>
      <c r="H615" s="198"/>
    </row>
    <row r="616" spans="1:8" ht="15.5">
      <c r="A616" s="191">
        <v>4661.1000000000004</v>
      </c>
      <c r="B616" s="203">
        <v>373.9</v>
      </c>
      <c r="C616" s="204">
        <v>13465.9</v>
      </c>
      <c r="D616" s="196"/>
      <c r="E616" s="197"/>
      <c r="F616" s="198"/>
      <c r="G616" s="198"/>
      <c r="H616" s="198"/>
    </row>
    <row r="617" spans="1:8" ht="15.5">
      <c r="A617" s="191">
        <v>4661.2</v>
      </c>
      <c r="B617" s="203">
        <v>374.5</v>
      </c>
      <c r="C617" s="204">
        <v>13503.3</v>
      </c>
      <c r="D617" s="196"/>
      <c r="E617" s="197"/>
      <c r="F617" s="198"/>
      <c r="G617" s="198"/>
      <c r="H617" s="198"/>
    </row>
    <row r="618" spans="1:8" ht="15.5">
      <c r="A618" s="191">
        <v>4661.3</v>
      </c>
      <c r="B618" s="203">
        <v>375.1</v>
      </c>
      <c r="C618" s="204">
        <v>13540.8</v>
      </c>
      <c r="D618" s="196"/>
      <c r="E618" s="197"/>
      <c r="F618" s="198"/>
      <c r="G618" s="198"/>
      <c r="H618" s="198"/>
    </row>
    <row r="619" spans="1:8" ht="15.5">
      <c r="A619" s="191">
        <v>4661.3999999999996</v>
      </c>
      <c r="B619" s="203">
        <v>375.7</v>
      </c>
      <c r="C619" s="204">
        <v>13578.3</v>
      </c>
      <c r="D619" s="196"/>
      <c r="E619" s="197"/>
      <c r="F619" s="198"/>
      <c r="G619" s="198"/>
      <c r="H619" s="198"/>
    </row>
    <row r="620" spans="1:8" ht="15.5">
      <c r="A620" s="191">
        <v>4661.5</v>
      </c>
      <c r="B620" s="203">
        <v>376.4</v>
      </c>
      <c r="C620" s="204">
        <v>13615.9</v>
      </c>
      <c r="D620" s="196"/>
      <c r="E620" s="197"/>
      <c r="F620" s="198"/>
      <c r="G620" s="198"/>
      <c r="H620" s="198"/>
    </row>
    <row r="621" spans="1:8" ht="15.5">
      <c r="A621" s="191">
        <v>4661.6000000000004</v>
      </c>
      <c r="B621" s="203">
        <v>377</v>
      </c>
      <c r="C621" s="204">
        <v>13653.6</v>
      </c>
      <c r="D621" s="196"/>
      <c r="E621" s="197"/>
      <c r="F621" s="198"/>
      <c r="G621" s="198"/>
      <c r="H621" s="198"/>
    </row>
    <row r="622" spans="1:8" ht="15.5">
      <c r="A622" s="191">
        <v>4661.7</v>
      </c>
      <c r="B622" s="203">
        <v>377.6</v>
      </c>
      <c r="C622" s="204">
        <v>13691.3</v>
      </c>
      <c r="D622" s="196"/>
      <c r="E622" s="197"/>
      <c r="F622" s="198"/>
      <c r="G622" s="198"/>
      <c r="H622" s="198"/>
    </row>
    <row r="623" spans="1:8" ht="15.5">
      <c r="A623" s="191">
        <v>4661.8</v>
      </c>
      <c r="B623" s="203">
        <v>378.2</v>
      </c>
      <c r="C623" s="204">
        <v>13729.1</v>
      </c>
      <c r="D623" s="196"/>
      <c r="E623" s="197"/>
      <c r="F623" s="198"/>
      <c r="G623" s="198"/>
      <c r="H623" s="198"/>
    </row>
    <row r="624" spans="1:8" ht="15.5">
      <c r="A624" s="191">
        <v>4661.8999999999996</v>
      </c>
      <c r="B624" s="203">
        <v>378.9</v>
      </c>
      <c r="C624" s="204">
        <v>13767</v>
      </c>
      <c r="D624" s="196"/>
      <c r="E624" s="197"/>
      <c r="F624" s="198"/>
      <c r="G624" s="198"/>
      <c r="H624" s="198"/>
    </row>
    <row r="625" spans="1:8" ht="15.5">
      <c r="A625" s="191">
        <v>4662</v>
      </c>
      <c r="B625" s="203">
        <v>379.5</v>
      </c>
      <c r="C625" s="204">
        <v>13804.9</v>
      </c>
      <c r="D625" s="196"/>
      <c r="E625" s="197"/>
      <c r="F625" s="198"/>
      <c r="G625" s="198"/>
      <c r="H625" s="198"/>
    </row>
    <row r="626" spans="1:8" ht="15.5">
      <c r="A626" s="191">
        <v>4662.1000000000004</v>
      </c>
      <c r="B626" s="203">
        <v>380.7</v>
      </c>
      <c r="C626" s="204">
        <v>13842.9</v>
      </c>
      <c r="D626" s="196"/>
      <c r="E626" s="197"/>
      <c r="F626" s="198"/>
      <c r="G626" s="198"/>
      <c r="H626" s="198"/>
    </row>
    <row r="627" spans="1:8" ht="15.5">
      <c r="A627" s="191">
        <v>4662.2</v>
      </c>
      <c r="B627" s="203">
        <v>381.8</v>
      </c>
      <c r="C627" s="204">
        <v>13881</v>
      </c>
      <c r="D627" s="196"/>
      <c r="E627" s="197"/>
      <c r="F627" s="198"/>
      <c r="G627" s="198"/>
      <c r="H627" s="198"/>
    </row>
    <row r="628" spans="1:8" ht="15.5">
      <c r="A628" s="191">
        <v>4662.3</v>
      </c>
      <c r="B628" s="203">
        <v>383</v>
      </c>
      <c r="C628" s="204">
        <v>13919.3</v>
      </c>
      <c r="D628" s="196"/>
      <c r="E628" s="197"/>
      <c r="F628" s="198"/>
      <c r="G628" s="198"/>
      <c r="H628" s="198"/>
    </row>
    <row r="629" spans="1:8" ht="15.5">
      <c r="A629" s="191">
        <v>4662.3999999999996</v>
      </c>
      <c r="B629" s="203">
        <v>384.2</v>
      </c>
      <c r="C629" s="204">
        <v>13957.6</v>
      </c>
      <c r="D629" s="196"/>
      <c r="E629" s="197"/>
      <c r="F629" s="198"/>
      <c r="G629" s="198"/>
      <c r="H629" s="198"/>
    </row>
    <row r="630" spans="1:8" ht="15.5">
      <c r="A630" s="191">
        <v>4662.5</v>
      </c>
      <c r="B630" s="203">
        <v>385.4</v>
      </c>
      <c r="C630" s="204">
        <v>13996.1</v>
      </c>
      <c r="D630" s="196"/>
      <c r="E630" s="197"/>
      <c r="F630" s="198"/>
      <c r="G630" s="198"/>
      <c r="H630" s="198"/>
    </row>
    <row r="631" spans="1:8" ht="15.5">
      <c r="A631" s="191">
        <v>4662.6000000000004</v>
      </c>
      <c r="B631" s="203">
        <v>386.6</v>
      </c>
      <c r="C631" s="204">
        <v>14034.7</v>
      </c>
      <c r="D631" s="196"/>
      <c r="E631" s="197"/>
      <c r="F631" s="198"/>
      <c r="G631" s="198"/>
      <c r="H631" s="198"/>
    </row>
    <row r="632" spans="1:8" ht="15.5">
      <c r="A632" s="191">
        <v>4662.7</v>
      </c>
      <c r="B632" s="203">
        <v>387.8</v>
      </c>
      <c r="C632" s="204">
        <v>14073.4</v>
      </c>
      <c r="D632" s="196"/>
      <c r="E632" s="197"/>
      <c r="F632" s="198"/>
      <c r="G632" s="198"/>
      <c r="H632" s="198"/>
    </row>
    <row r="633" spans="1:8" ht="15.5">
      <c r="A633" s="191">
        <v>4662.8</v>
      </c>
      <c r="B633" s="203">
        <v>388.9</v>
      </c>
      <c r="C633" s="204">
        <v>14112.3</v>
      </c>
      <c r="D633" s="196"/>
      <c r="E633" s="197"/>
      <c r="F633" s="198"/>
      <c r="G633" s="198"/>
      <c r="H633" s="198"/>
    </row>
    <row r="634" spans="1:8" ht="15.5">
      <c r="A634" s="191">
        <v>4662.8999999999996</v>
      </c>
      <c r="B634" s="203">
        <v>390.1</v>
      </c>
      <c r="C634" s="204">
        <v>14151.2</v>
      </c>
      <c r="D634" s="196"/>
      <c r="E634" s="197"/>
      <c r="F634" s="198"/>
      <c r="G634" s="198"/>
      <c r="H634" s="198"/>
    </row>
    <row r="635" spans="1:8" ht="15.5">
      <c r="A635" s="191">
        <v>4663</v>
      </c>
      <c r="B635" s="203">
        <v>391.3</v>
      </c>
      <c r="C635" s="204">
        <v>14190.3</v>
      </c>
      <c r="D635" s="196"/>
      <c r="E635" s="197"/>
      <c r="F635" s="198"/>
      <c r="G635" s="198"/>
      <c r="H635" s="198"/>
    </row>
    <row r="636" spans="1:8" ht="15.5">
      <c r="A636" s="191">
        <v>4663.1000000000004</v>
      </c>
      <c r="B636" s="203">
        <v>391.9</v>
      </c>
      <c r="C636" s="204">
        <v>14229.5</v>
      </c>
      <c r="D636" s="196"/>
      <c r="E636" s="197"/>
      <c r="F636" s="198"/>
      <c r="G636" s="198"/>
      <c r="H636" s="198"/>
    </row>
    <row r="637" spans="1:8" ht="15.5">
      <c r="A637" s="191">
        <v>4663.2</v>
      </c>
      <c r="B637" s="203">
        <v>392.5</v>
      </c>
      <c r="C637" s="204">
        <v>14268.7</v>
      </c>
      <c r="D637" s="196"/>
      <c r="E637" s="197"/>
      <c r="F637" s="198"/>
      <c r="G637" s="198"/>
      <c r="H637" s="198"/>
    </row>
    <row r="638" spans="1:8" ht="15.5">
      <c r="A638" s="191">
        <v>4663.3</v>
      </c>
      <c r="B638" s="203">
        <v>393.2</v>
      </c>
      <c r="C638" s="204">
        <v>14308</v>
      </c>
      <c r="D638" s="196"/>
      <c r="E638" s="197"/>
      <c r="F638" s="198"/>
      <c r="G638" s="198"/>
      <c r="H638" s="198"/>
    </row>
    <row r="639" spans="1:8" ht="15.5">
      <c r="A639" s="191">
        <v>4663.3999999999996</v>
      </c>
      <c r="B639" s="203">
        <v>393.8</v>
      </c>
      <c r="C639" s="204">
        <v>14347.3</v>
      </c>
      <c r="D639" s="196"/>
      <c r="E639" s="197"/>
      <c r="F639" s="198"/>
      <c r="G639" s="198"/>
      <c r="H639" s="198"/>
    </row>
    <row r="640" spans="1:8" ht="15.5">
      <c r="A640" s="191">
        <v>4663.5</v>
      </c>
      <c r="B640" s="203">
        <v>394.4</v>
      </c>
      <c r="C640" s="204">
        <v>14386.7</v>
      </c>
      <c r="D640" s="196"/>
      <c r="E640" s="197"/>
      <c r="F640" s="198"/>
      <c r="G640" s="198"/>
      <c r="H640" s="198"/>
    </row>
    <row r="641" spans="1:8" ht="15.5">
      <c r="A641" s="191">
        <v>4663.6000000000004</v>
      </c>
      <c r="B641" s="203">
        <v>395</v>
      </c>
      <c r="C641" s="204">
        <v>14426.2</v>
      </c>
      <c r="D641" s="196"/>
      <c r="E641" s="197"/>
      <c r="F641" s="198"/>
      <c r="G641" s="198"/>
      <c r="H641" s="198"/>
    </row>
    <row r="642" spans="1:8" ht="15.5">
      <c r="A642" s="191">
        <v>4663.7</v>
      </c>
      <c r="B642" s="203">
        <v>395.6</v>
      </c>
      <c r="C642" s="204">
        <v>14465.7</v>
      </c>
      <c r="D642" s="196"/>
      <c r="E642" s="197"/>
      <c r="F642" s="198"/>
      <c r="G642" s="198"/>
      <c r="H642" s="198"/>
    </row>
    <row r="643" spans="1:8" ht="15.5">
      <c r="A643" s="191">
        <v>4663.8</v>
      </c>
      <c r="B643" s="203">
        <v>396.2</v>
      </c>
      <c r="C643" s="204">
        <v>14505.3</v>
      </c>
      <c r="D643" s="196"/>
      <c r="E643" s="197"/>
      <c r="F643" s="198"/>
      <c r="G643" s="198"/>
      <c r="H643" s="198"/>
    </row>
    <row r="644" spans="1:8" ht="15.5">
      <c r="A644" s="191">
        <v>4663.8999999999996</v>
      </c>
      <c r="B644" s="203">
        <v>396.8</v>
      </c>
      <c r="C644" s="204">
        <v>14545</v>
      </c>
      <c r="D644" s="196"/>
      <c r="E644" s="197"/>
      <c r="F644" s="198"/>
      <c r="G644" s="198"/>
      <c r="H644" s="198"/>
    </row>
    <row r="645" spans="1:8" ht="15.5">
      <c r="A645" s="191">
        <v>4664</v>
      </c>
      <c r="B645" s="203">
        <v>397.5</v>
      </c>
      <c r="C645" s="204">
        <v>14584.7</v>
      </c>
      <c r="D645" s="196"/>
      <c r="E645" s="197"/>
      <c r="F645" s="198"/>
      <c r="G645" s="198"/>
      <c r="H645" s="198"/>
    </row>
    <row r="646" spans="1:8" ht="15.5">
      <c r="A646" s="191">
        <v>4664.1000000000004</v>
      </c>
      <c r="B646" s="203">
        <v>398.1</v>
      </c>
      <c r="C646" s="204">
        <v>14624.5</v>
      </c>
      <c r="D646" s="196"/>
      <c r="E646" s="197"/>
      <c r="F646" s="198"/>
      <c r="G646" s="198"/>
      <c r="H646" s="198"/>
    </row>
    <row r="647" spans="1:8" ht="15.5">
      <c r="A647" s="191">
        <v>4664.2</v>
      </c>
      <c r="B647" s="203">
        <v>398.8</v>
      </c>
      <c r="C647" s="204">
        <v>14664.3</v>
      </c>
      <c r="D647" s="196"/>
      <c r="E647" s="197"/>
      <c r="F647" s="198"/>
      <c r="G647" s="198"/>
      <c r="H647" s="198"/>
    </row>
    <row r="648" spans="1:8" ht="15.5">
      <c r="A648" s="191">
        <v>4664.3</v>
      </c>
      <c r="B648" s="203">
        <v>399.4</v>
      </c>
      <c r="C648" s="204">
        <v>14704.2</v>
      </c>
      <c r="D648" s="196"/>
      <c r="E648" s="197"/>
      <c r="F648" s="198"/>
      <c r="G648" s="198"/>
      <c r="H648" s="198"/>
    </row>
    <row r="649" spans="1:8" ht="15.5">
      <c r="A649" s="191">
        <v>4664.3999999999996</v>
      </c>
      <c r="B649" s="203">
        <v>400.1</v>
      </c>
      <c r="C649" s="204">
        <v>14744.2</v>
      </c>
      <c r="D649" s="196"/>
      <c r="E649" s="197"/>
      <c r="F649" s="198"/>
      <c r="G649" s="198"/>
      <c r="H649" s="198"/>
    </row>
    <row r="650" spans="1:8" ht="15.5">
      <c r="A650" s="191">
        <v>4664.5</v>
      </c>
      <c r="B650" s="203">
        <v>400.8</v>
      </c>
      <c r="C650" s="204">
        <v>14784.2</v>
      </c>
      <c r="D650" s="196"/>
      <c r="E650" s="197"/>
      <c r="F650" s="198"/>
      <c r="G650" s="198"/>
      <c r="H650" s="198"/>
    </row>
    <row r="651" spans="1:8" ht="15.5">
      <c r="A651" s="191">
        <v>4664.6000000000004</v>
      </c>
      <c r="B651" s="203">
        <v>401.4</v>
      </c>
      <c r="C651" s="204">
        <v>14824.3</v>
      </c>
      <c r="D651" s="196"/>
      <c r="E651" s="197"/>
      <c r="F651" s="198"/>
      <c r="G651" s="198"/>
      <c r="H651" s="198"/>
    </row>
    <row r="652" spans="1:8" ht="15.5">
      <c r="A652" s="191">
        <v>4664.7</v>
      </c>
      <c r="B652" s="203">
        <v>402.1</v>
      </c>
      <c r="C652" s="204">
        <v>14864.5</v>
      </c>
      <c r="D652" s="196"/>
      <c r="E652" s="197"/>
      <c r="F652" s="198"/>
      <c r="G652" s="198"/>
      <c r="H652" s="198"/>
    </row>
    <row r="653" spans="1:8" ht="15.5">
      <c r="A653" s="191">
        <v>4664.8</v>
      </c>
      <c r="B653" s="203">
        <v>402.7</v>
      </c>
      <c r="C653" s="204">
        <v>14904.8</v>
      </c>
      <c r="D653" s="196"/>
      <c r="E653" s="197"/>
      <c r="F653" s="198"/>
      <c r="G653" s="198"/>
      <c r="H653" s="198"/>
    </row>
    <row r="654" spans="1:8" ht="15.5">
      <c r="A654" s="191">
        <v>4664.8999999999996</v>
      </c>
      <c r="B654" s="203">
        <v>403.4</v>
      </c>
      <c r="C654" s="204">
        <v>14945.1</v>
      </c>
      <c r="D654" s="196"/>
      <c r="E654" s="197"/>
      <c r="F654" s="198"/>
      <c r="G654" s="198"/>
      <c r="H654" s="198"/>
    </row>
    <row r="655" spans="1:8" ht="15.5">
      <c r="A655" s="191">
        <v>4665</v>
      </c>
      <c r="B655" s="203">
        <v>404.1</v>
      </c>
      <c r="C655" s="204">
        <v>14985.4</v>
      </c>
      <c r="D655" s="196"/>
      <c r="E655" s="197"/>
      <c r="F655" s="198"/>
      <c r="G655" s="198"/>
      <c r="H655" s="198"/>
    </row>
    <row r="656" spans="1:8" ht="15.5">
      <c r="A656" s="191">
        <v>4665.1000000000004</v>
      </c>
      <c r="B656" s="203">
        <v>404.6</v>
      </c>
      <c r="C656" s="204">
        <v>15025.9</v>
      </c>
      <c r="D656" s="196"/>
      <c r="E656" s="197"/>
      <c r="F656" s="198"/>
      <c r="G656" s="198"/>
      <c r="H656" s="198"/>
    </row>
    <row r="657" spans="1:8" ht="15.5">
      <c r="A657" s="191">
        <v>4665.2</v>
      </c>
      <c r="B657" s="203">
        <v>405.2</v>
      </c>
      <c r="C657" s="204">
        <v>15066.4</v>
      </c>
      <c r="D657" s="196"/>
      <c r="E657" s="197"/>
      <c r="F657" s="198"/>
      <c r="G657" s="198"/>
      <c r="H657" s="198"/>
    </row>
    <row r="658" spans="1:8" ht="15.5">
      <c r="A658" s="191">
        <v>4665.3</v>
      </c>
      <c r="B658" s="203">
        <v>405.8</v>
      </c>
      <c r="C658" s="204">
        <v>15106.9</v>
      </c>
      <c r="D658" s="196"/>
      <c r="E658" s="197"/>
      <c r="F658" s="198"/>
      <c r="G658" s="198"/>
      <c r="H658" s="198"/>
    </row>
    <row r="659" spans="1:8" ht="15.5">
      <c r="A659" s="191">
        <v>4665.3999999999996</v>
      </c>
      <c r="B659" s="203">
        <v>406.4</v>
      </c>
      <c r="C659" s="204">
        <v>15147.5</v>
      </c>
      <c r="D659" s="196"/>
      <c r="E659" s="197"/>
      <c r="F659" s="198"/>
      <c r="G659" s="198"/>
      <c r="H659" s="198"/>
    </row>
    <row r="660" spans="1:8" ht="15.5">
      <c r="A660" s="191">
        <v>4665.5</v>
      </c>
      <c r="B660" s="203">
        <v>407</v>
      </c>
      <c r="C660" s="204">
        <v>15188.2</v>
      </c>
      <c r="D660" s="196"/>
      <c r="E660" s="197"/>
      <c r="F660" s="198"/>
      <c r="G660" s="198"/>
      <c r="H660" s="198"/>
    </row>
    <row r="661" spans="1:8" ht="15.5">
      <c r="A661" s="191">
        <v>4665.6000000000004</v>
      </c>
      <c r="B661" s="203">
        <v>407.5</v>
      </c>
      <c r="C661" s="204">
        <v>15228.9</v>
      </c>
      <c r="D661" s="196"/>
      <c r="E661" s="197"/>
      <c r="F661" s="198"/>
      <c r="G661" s="198"/>
      <c r="H661" s="198"/>
    </row>
    <row r="662" spans="1:8" ht="15.5">
      <c r="A662" s="191">
        <v>4665.7</v>
      </c>
      <c r="B662" s="203">
        <v>408.1</v>
      </c>
      <c r="C662" s="204">
        <v>15269.7</v>
      </c>
      <c r="D662" s="196"/>
      <c r="E662" s="197"/>
      <c r="F662" s="198"/>
      <c r="G662" s="198"/>
      <c r="H662" s="198"/>
    </row>
    <row r="663" spans="1:8" ht="15.5">
      <c r="A663" s="191">
        <v>4665.8</v>
      </c>
      <c r="B663" s="203">
        <v>408.7</v>
      </c>
      <c r="C663" s="204">
        <v>15310.5</v>
      </c>
      <c r="D663" s="196"/>
      <c r="E663" s="197"/>
      <c r="F663" s="198"/>
      <c r="G663" s="198"/>
      <c r="H663" s="198"/>
    </row>
    <row r="664" spans="1:8" ht="15.5">
      <c r="A664" s="191">
        <v>4665.8999999999996</v>
      </c>
      <c r="B664" s="203">
        <v>409.3</v>
      </c>
      <c r="C664" s="204">
        <v>15351.4</v>
      </c>
      <c r="D664" s="196"/>
      <c r="E664" s="197"/>
      <c r="F664" s="198"/>
      <c r="G664" s="198"/>
      <c r="H664" s="198"/>
    </row>
    <row r="665" spans="1:8" ht="15.5">
      <c r="A665" s="191">
        <v>4666</v>
      </c>
      <c r="B665" s="203">
        <v>409.9</v>
      </c>
      <c r="C665" s="204">
        <v>15392.4</v>
      </c>
      <c r="D665" s="196"/>
      <c r="E665" s="197"/>
      <c r="F665" s="198"/>
      <c r="G665" s="198"/>
      <c r="H665" s="198"/>
    </row>
    <row r="666" spans="1:8" ht="15.5">
      <c r="A666" s="191">
        <v>4666.1000000000004</v>
      </c>
      <c r="B666" s="203">
        <v>410.5</v>
      </c>
      <c r="C666" s="204">
        <v>15433.4</v>
      </c>
      <c r="D666" s="196"/>
      <c r="E666" s="197"/>
      <c r="F666" s="198"/>
      <c r="G666" s="198"/>
      <c r="H666" s="198"/>
    </row>
    <row r="667" spans="1:8" ht="15.5">
      <c r="A667" s="191">
        <v>4666.2</v>
      </c>
      <c r="B667" s="203">
        <v>411.1</v>
      </c>
      <c r="C667" s="204">
        <v>15474.5</v>
      </c>
      <c r="D667" s="196"/>
      <c r="E667" s="197"/>
      <c r="F667" s="198"/>
      <c r="G667" s="198"/>
      <c r="H667" s="198"/>
    </row>
    <row r="668" spans="1:8" ht="15.5">
      <c r="A668" s="191">
        <v>4666.3</v>
      </c>
      <c r="B668" s="203">
        <v>411.8</v>
      </c>
      <c r="C668" s="204">
        <v>15515.6</v>
      </c>
      <c r="D668" s="196"/>
      <c r="E668" s="197"/>
      <c r="F668" s="198"/>
      <c r="G668" s="198"/>
      <c r="H668" s="198"/>
    </row>
    <row r="669" spans="1:8" ht="15.5">
      <c r="A669" s="191">
        <v>4666.3999999999996</v>
      </c>
      <c r="B669" s="203">
        <v>412.4</v>
      </c>
      <c r="C669" s="204">
        <v>15556.9</v>
      </c>
      <c r="D669" s="196"/>
      <c r="E669" s="197"/>
      <c r="F669" s="198"/>
      <c r="G669" s="198"/>
      <c r="H669" s="198"/>
    </row>
    <row r="670" spans="1:8" ht="15.5">
      <c r="A670" s="191">
        <v>4666.5</v>
      </c>
      <c r="B670" s="203">
        <v>413.1</v>
      </c>
      <c r="C670" s="204">
        <v>15598.1</v>
      </c>
      <c r="D670" s="196"/>
      <c r="E670" s="197"/>
      <c r="F670" s="198"/>
      <c r="G670" s="198"/>
      <c r="H670" s="198"/>
    </row>
    <row r="671" spans="1:8" ht="15.5">
      <c r="A671" s="191">
        <v>4666.6000000000004</v>
      </c>
      <c r="B671" s="203">
        <v>413.7</v>
      </c>
      <c r="C671" s="204">
        <v>15639.5</v>
      </c>
      <c r="D671" s="196"/>
      <c r="E671" s="197"/>
      <c r="F671" s="198"/>
      <c r="G671" s="198"/>
      <c r="H671" s="198"/>
    </row>
    <row r="672" spans="1:8" ht="15.5">
      <c r="A672" s="191">
        <v>4666.7</v>
      </c>
      <c r="B672" s="203">
        <v>414.4</v>
      </c>
      <c r="C672" s="204">
        <v>15680.9</v>
      </c>
      <c r="D672" s="196"/>
      <c r="E672" s="197"/>
      <c r="F672" s="198"/>
      <c r="G672" s="198"/>
      <c r="H672" s="198"/>
    </row>
    <row r="673" spans="1:8" ht="15.5">
      <c r="A673" s="191">
        <v>4666.8</v>
      </c>
      <c r="B673" s="203">
        <v>415</v>
      </c>
      <c r="C673" s="204">
        <v>15722.3</v>
      </c>
      <c r="D673" s="196"/>
      <c r="E673" s="197"/>
      <c r="F673" s="198"/>
      <c r="G673" s="198"/>
      <c r="H673" s="198"/>
    </row>
    <row r="674" spans="1:8" ht="15.5">
      <c r="A674" s="191">
        <v>4666.8999999999996</v>
      </c>
      <c r="B674" s="203">
        <v>415.6</v>
      </c>
      <c r="C674" s="204">
        <v>15763.9</v>
      </c>
      <c r="D674" s="196"/>
      <c r="E674" s="197"/>
      <c r="F674" s="198"/>
      <c r="G674" s="198"/>
      <c r="H674" s="198"/>
    </row>
    <row r="675" spans="1:8" ht="15.5">
      <c r="A675" s="191">
        <v>4667</v>
      </c>
      <c r="B675" s="203">
        <v>416.3</v>
      </c>
      <c r="C675" s="204">
        <v>15805.5</v>
      </c>
      <c r="D675" s="196"/>
      <c r="E675" s="197"/>
      <c r="F675" s="198"/>
      <c r="G675" s="198"/>
      <c r="H675" s="198"/>
    </row>
    <row r="676" spans="1:8" ht="15.5">
      <c r="A676" s="191">
        <v>4667.1000000000004</v>
      </c>
      <c r="B676" s="203">
        <v>416.9</v>
      </c>
      <c r="C676" s="204">
        <v>15847.1</v>
      </c>
      <c r="D676" s="196"/>
      <c r="E676" s="197"/>
      <c r="F676" s="198"/>
      <c r="G676" s="198"/>
      <c r="H676" s="198"/>
    </row>
    <row r="677" spans="1:8" ht="15.5">
      <c r="A677" s="191">
        <v>4667.2</v>
      </c>
      <c r="B677" s="203">
        <v>417.6</v>
      </c>
      <c r="C677" s="204">
        <v>15888.9</v>
      </c>
      <c r="D677" s="196"/>
      <c r="E677" s="197"/>
      <c r="F677" s="198"/>
      <c r="G677" s="198"/>
      <c r="H677" s="198"/>
    </row>
    <row r="678" spans="1:8" ht="15.5">
      <c r="A678" s="191">
        <v>4667.3</v>
      </c>
      <c r="B678" s="203">
        <v>418.2</v>
      </c>
      <c r="C678" s="204">
        <v>15930.6</v>
      </c>
      <c r="D678" s="196"/>
      <c r="E678" s="197"/>
      <c r="F678" s="198"/>
      <c r="G678" s="198"/>
      <c r="H678" s="198"/>
    </row>
    <row r="679" spans="1:8" ht="15.5">
      <c r="A679" s="191">
        <v>4667.3999999999996</v>
      </c>
      <c r="B679" s="203">
        <v>418.9</v>
      </c>
      <c r="C679" s="204">
        <v>15972.5</v>
      </c>
      <c r="D679" s="196"/>
      <c r="E679" s="197"/>
      <c r="F679" s="198"/>
      <c r="G679" s="198"/>
      <c r="H679" s="198"/>
    </row>
    <row r="680" spans="1:8" ht="15.5">
      <c r="A680" s="191">
        <v>4667.5</v>
      </c>
      <c r="B680" s="203">
        <v>419.5</v>
      </c>
      <c r="C680" s="204">
        <v>16014.4</v>
      </c>
      <c r="D680" s="196"/>
      <c r="E680" s="197"/>
      <c r="F680" s="198"/>
      <c r="G680" s="198"/>
      <c r="H680" s="198"/>
    </row>
    <row r="681" spans="1:8" ht="15.5">
      <c r="A681" s="191">
        <v>4667.6000000000004</v>
      </c>
      <c r="B681" s="203">
        <v>420.2</v>
      </c>
      <c r="C681" s="204">
        <v>16056.4</v>
      </c>
      <c r="D681" s="196"/>
      <c r="E681" s="197"/>
      <c r="F681" s="198"/>
      <c r="G681" s="198"/>
      <c r="H681" s="198"/>
    </row>
    <row r="682" spans="1:8" ht="15.5">
      <c r="A682" s="191">
        <v>4667.7</v>
      </c>
      <c r="B682" s="203">
        <v>420.8</v>
      </c>
      <c r="C682" s="204">
        <v>16098.5</v>
      </c>
      <c r="D682" s="196"/>
      <c r="E682" s="197"/>
      <c r="F682" s="198"/>
      <c r="G682" s="198"/>
      <c r="H682" s="198"/>
    </row>
    <row r="683" spans="1:8" ht="15.5">
      <c r="A683" s="191">
        <v>4667.8</v>
      </c>
      <c r="B683" s="203">
        <v>421.5</v>
      </c>
      <c r="C683" s="204">
        <v>16140.6</v>
      </c>
      <c r="D683" s="196"/>
      <c r="E683" s="197"/>
      <c r="F683" s="198"/>
      <c r="G683" s="198"/>
      <c r="H683" s="198"/>
    </row>
    <row r="684" spans="1:8" ht="15.5">
      <c r="A684" s="191">
        <v>4667.8999999999996</v>
      </c>
      <c r="B684" s="203">
        <v>422.1</v>
      </c>
      <c r="C684" s="204">
        <v>16182.7</v>
      </c>
      <c r="D684" s="196"/>
      <c r="E684" s="197"/>
      <c r="F684" s="198"/>
      <c r="G684" s="198"/>
      <c r="H684" s="198"/>
    </row>
    <row r="685" spans="1:8" ht="15.5">
      <c r="A685" s="191">
        <v>4668</v>
      </c>
      <c r="B685" s="203">
        <v>422.7</v>
      </c>
      <c r="C685" s="204">
        <v>16225</v>
      </c>
      <c r="D685" s="196"/>
      <c r="E685" s="197"/>
      <c r="F685" s="198"/>
      <c r="G685" s="198"/>
      <c r="H685" s="198"/>
    </row>
    <row r="686" spans="1:8" ht="15.5">
      <c r="A686" s="191">
        <v>4668.1000000000004</v>
      </c>
      <c r="B686" s="203">
        <v>423.9</v>
      </c>
      <c r="C686" s="204">
        <v>16267.3</v>
      </c>
      <c r="D686" s="196"/>
      <c r="E686" s="197"/>
      <c r="F686" s="198"/>
      <c r="G686" s="198"/>
      <c r="H686" s="198"/>
    </row>
    <row r="687" spans="1:8" ht="15.5">
      <c r="A687" s="191">
        <v>4668.2</v>
      </c>
      <c r="B687" s="203">
        <v>424.9</v>
      </c>
      <c r="C687" s="204">
        <v>16309.8</v>
      </c>
      <c r="D687" s="196"/>
      <c r="E687" s="197"/>
      <c r="F687" s="198"/>
      <c r="G687" s="198"/>
      <c r="H687" s="198"/>
    </row>
    <row r="688" spans="1:8" ht="15.5">
      <c r="A688" s="191">
        <v>4668.3</v>
      </c>
      <c r="B688" s="203">
        <v>426</v>
      </c>
      <c r="C688" s="204">
        <v>16352.3</v>
      </c>
      <c r="D688" s="196"/>
      <c r="E688" s="197"/>
      <c r="F688" s="198"/>
      <c r="G688" s="198"/>
      <c r="H688" s="198"/>
    </row>
    <row r="689" spans="1:8" ht="15.5">
      <c r="A689" s="191">
        <v>4668.3999999999996</v>
      </c>
      <c r="B689" s="203">
        <v>427.1</v>
      </c>
      <c r="C689" s="204">
        <v>16395</v>
      </c>
      <c r="D689" s="196"/>
      <c r="E689" s="197"/>
      <c r="F689" s="198"/>
      <c r="G689" s="198"/>
      <c r="H689" s="198"/>
    </row>
    <row r="690" spans="1:8" ht="15.5">
      <c r="A690" s="191">
        <v>4668.5</v>
      </c>
      <c r="B690" s="203">
        <v>428.2</v>
      </c>
      <c r="C690" s="204">
        <v>16437.7</v>
      </c>
      <c r="D690" s="196"/>
      <c r="E690" s="197"/>
      <c r="F690" s="198"/>
      <c r="G690" s="198"/>
      <c r="H690" s="198"/>
    </row>
    <row r="691" spans="1:8" ht="15.5">
      <c r="A691" s="191">
        <v>4668.6000000000004</v>
      </c>
      <c r="B691" s="203">
        <v>429.2</v>
      </c>
      <c r="C691" s="204">
        <v>16480.599999999999</v>
      </c>
      <c r="D691" s="196"/>
      <c r="E691" s="197"/>
      <c r="F691" s="198"/>
      <c r="G691" s="198"/>
      <c r="H691" s="198"/>
    </row>
    <row r="692" spans="1:8" ht="15.5">
      <c r="A692" s="191">
        <v>4668.7</v>
      </c>
      <c r="B692" s="203">
        <v>430.3</v>
      </c>
      <c r="C692" s="204">
        <v>16523.599999999999</v>
      </c>
      <c r="D692" s="196"/>
      <c r="E692" s="197"/>
      <c r="F692" s="198"/>
      <c r="G692" s="198"/>
      <c r="H692" s="198"/>
    </row>
    <row r="693" spans="1:8" ht="15.5">
      <c r="A693" s="191">
        <v>4668.8</v>
      </c>
      <c r="B693" s="203">
        <v>431.4</v>
      </c>
      <c r="C693" s="204">
        <v>16566.7</v>
      </c>
      <c r="D693" s="196"/>
      <c r="E693" s="197"/>
      <c r="F693" s="198"/>
      <c r="G693" s="198"/>
      <c r="H693" s="198"/>
    </row>
    <row r="694" spans="1:8" ht="15.5">
      <c r="A694" s="191">
        <v>4668.8999999999996</v>
      </c>
      <c r="B694" s="203">
        <v>432.5</v>
      </c>
      <c r="C694" s="204">
        <v>16609.8</v>
      </c>
      <c r="D694" s="196"/>
      <c r="E694" s="197"/>
      <c r="F694" s="198"/>
      <c r="G694" s="198"/>
      <c r="H694" s="198"/>
    </row>
    <row r="695" spans="1:8" ht="15.5">
      <c r="A695" s="191">
        <v>4669</v>
      </c>
      <c r="B695" s="203">
        <v>433.5</v>
      </c>
      <c r="C695" s="204">
        <v>16653.099999999999</v>
      </c>
      <c r="D695" s="196"/>
      <c r="E695" s="197"/>
      <c r="F695" s="198"/>
      <c r="G695" s="198"/>
      <c r="H695" s="198"/>
    </row>
    <row r="696" spans="1:8" ht="15.5">
      <c r="A696" s="191">
        <v>4669.1000000000004</v>
      </c>
      <c r="B696" s="203">
        <v>434.3</v>
      </c>
      <c r="C696" s="204">
        <v>16696.5</v>
      </c>
      <c r="D696" s="196"/>
      <c r="E696" s="197"/>
      <c r="F696" s="198"/>
      <c r="G696" s="198"/>
      <c r="H696" s="198"/>
    </row>
    <row r="697" spans="1:8" ht="15.5">
      <c r="A697" s="191">
        <v>4669.2</v>
      </c>
      <c r="B697" s="203">
        <v>435.1</v>
      </c>
      <c r="C697" s="204">
        <v>16740</v>
      </c>
      <c r="D697" s="196"/>
      <c r="E697" s="197"/>
      <c r="F697" s="198"/>
      <c r="G697" s="198"/>
      <c r="H697" s="198"/>
    </row>
    <row r="698" spans="1:8" ht="15.5">
      <c r="A698" s="191">
        <v>4669.3</v>
      </c>
      <c r="B698" s="203">
        <v>435.9</v>
      </c>
      <c r="C698" s="204">
        <v>16783.599999999999</v>
      </c>
      <c r="D698" s="196"/>
      <c r="E698" s="197"/>
      <c r="F698" s="198"/>
      <c r="G698" s="198"/>
      <c r="H698" s="198"/>
    </row>
    <row r="699" spans="1:8" ht="15.5">
      <c r="A699" s="191">
        <v>4669.3999999999996</v>
      </c>
      <c r="B699" s="203">
        <v>436.7</v>
      </c>
      <c r="C699" s="204">
        <v>16827.2</v>
      </c>
      <c r="D699" s="196"/>
      <c r="E699" s="197"/>
      <c r="F699" s="198"/>
      <c r="G699" s="198"/>
      <c r="H699" s="198"/>
    </row>
    <row r="700" spans="1:8" ht="15.5">
      <c r="A700" s="191">
        <v>4669.5</v>
      </c>
      <c r="B700" s="203">
        <v>437.5</v>
      </c>
      <c r="C700" s="204">
        <v>16870.900000000001</v>
      </c>
      <c r="D700" s="196"/>
      <c r="E700" s="197"/>
      <c r="F700" s="198"/>
      <c r="G700" s="198"/>
      <c r="H700" s="198"/>
    </row>
    <row r="701" spans="1:8" ht="15.5">
      <c r="A701" s="191">
        <v>4669.6000000000004</v>
      </c>
      <c r="B701" s="203">
        <v>438.3</v>
      </c>
      <c r="C701" s="204">
        <v>16914.7</v>
      </c>
      <c r="D701" s="196"/>
      <c r="E701" s="197"/>
      <c r="F701" s="198"/>
      <c r="G701" s="198"/>
      <c r="H701" s="198"/>
    </row>
    <row r="702" spans="1:8" ht="15.5">
      <c r="A702" s="191">
        <v>4669.7</v>
      </c>
      <c r="B702" s="203">
        <v>439.2</v>
      </c>
      <c r="C702" s="204">
        <v>16958.599999999999</v>
      </c>
      <c r="D702" s="196"/>
      <c r="E702" s="197"/>
      <c r="F702" s="198"/>
      <c r="G702" s="198"/>
      <c r="H702" s="198"/>
    </row>
    <row r="703" spans="1:8" ht="15.5">
      <c r="A703" s="191">
        <v>4669.8</v>
      </c>
      <c r="B703" s="203">
        <v>440</v>
      </c>
      <c r="C703" s="204">
        <v>17002.5</v>
      </c>
      <c r="D703" s="196"/>
      <c r="E703" s="197"/>
      <c r="F703" s="198"/>
      <c r="G703" s="198"/>
      <c r="H703" s="198"/>
    </row>
    <row r="704" spans="1:8" ht="15.5">
      <c r="A704" s="191">
        <v>4669.8999999999996</v>
      </c>
      <c r="B704" s="203">
        <v>440.8</v>
      </c>
      <c r="C704" s="204">
        <v>17046.599999999999</v>
      </c>
      <c r="D704" s="196"/>
      <c r="E704" s="197"/>
      <c r="F704" s="198"/>
      <c r="G704" s="198"/>
      <c r="H704" s="198"/>
    </row>
    <row r="705" spans="1:8" ht="15.5">
      <c r="A705" s="191">
        <v>4670</v>
      </c>
      <c r="B705" s="203">
        <v>441.6</v>
      </c>
      <c r="C705" s="204">
        <v>17090.7</v>
      </c>
      <c r="D705" s="196"/>
      <c r="E705" s="197"/>
      <c r="F705" s="198"/>
      <c r="G705" s="198"/>
      <c r="H705" s="198"/>
    </row>
    <row r="706" spans="1:8" ht="15.5">
      <c r="A706" s="191">
        <v>4670.1000000000004</v>
      </c>
      <c r="B706" s="203">
        <v>442.5</v>
      </c>
      <c r="C706" s="204">
        <v>17134.900000000001</v>
      </c>
      <c r="D706" s="196"/>
      <c r="E706" s="197"/>
      <c r="F706" s="198"/>
      <c r="G706" s="198"/>
      <c r="H706" s="198"/>
    </row>
    <row r="707" spans="1:8" ht="15.5">
      <c r="A707" s="191">
        <v>4670.2</v>
      </c>
      <c r="B707" s="203">
        <v>443.5</v>
      </c>
      <c r="C707" s="204">
        <v>17179.2</v>
      </c>
      <c r="D707" s="196"/>
      <c r="E707" s="197"/>
      <c r="F707" s="198"/>
      <c r="G707" s="198"/>
      <c r="H707" s="198"/>
    </row>
    <row r="708" spans="1:8" ht="15.5">
      <c r="A708" s="191">
        <v>4670.3</v>
      </c>
      <c r="B708" s="206">
        <v>444.4</v>
      </c>
      <c r="C708" s="204">
        <v>17223.599999999999</v>
      </c>
      <c r="D708" s="196"/>
      <c r="E708" s="197"/>
      <c r="F708" s="198"/>
      <c r="G708" s="198"/>
      <c r="H708" s="198"/>
    </row>
    <row r="709" spans="1:8" ht="15.5">
      <c r="A709" s="191">
        <v>4670.3999999999996</v>
      </c>
      <c r="B709" s="203">
        <v>445.4</v>
      </c>
      <c r="C709" s="204">
        <v>17268.099999999999</v>
      </c>
      <c r="D709" s="196"/>
      <c r="E709" s="197"/>
      <c r="F709" s="198"/>
      <c r="G709" s="198"/>
      <c r="H709" s="198"/>
    </row>
    <row r="710" spans="1:8" ht="15.5">
      <c r="A710" s="191">
        <v>4670.5</v>
      </c>
      <c r="B710" s="203">
        <v>446.4</v>
      </c>
      <c r="C710" s="204">
        <v>17312.7</v>
      </c>
      <c r="D710" s="196"/>
      <c r="E710" s="197"/>
      <c r="F710" s="198"/>
      <c r="G710" s="198"/>
      <c r="H710" s="198"/>
    </row>
    <row r="711" spans="1:8" ht="15.5">
      <c r="A711" s="191">
        <v>4670.6000000000004</v>
      </c>
      <c r="B711" s="203">
        <v>447.3</v>
      </c>
      <c r="C711" s="204">
        <v>17357.3</v>
      </c>
      <c r="D711" s="196"/>
      <c r="E711" s="197"/>
      <c r="F711" s="198"/>
      <c r="G711" s="198"/>
      <c r="H711" s="198"/>
    </row>
    <row r="712" spans="1:8" ht="15.5">
      <c r="A712" s="191">
        <v>4670.7</v>
      </c>
      <c r="B712" s="203">
        <v>448.3</v>
      </c>
      <c r="C712" s="204">
        <v>17402.099999999999</v>
      </c>
      <c r="D712" s="196"/>
      <c r="E712" s="197"/>
      <c r="F712" s="198"/>
      <c r="G712" s="198"/>
      <c r="H712" s="198"/>
    </row>
    <row r="713" spans="1:8" ht="15.5">
      <c r="A713" s="191">
        <v>4670.8</v>
      </c>
      <c r="B713" s="203">
        <v>449.2</v>
      </c>
      <c r="C713" s="204">
        <v>17447</v>
      </c>
      <c r="D713" s="196"/>
      <c r="E713" s="197"/>
      <c r="F713" s="198"/>
      <c r="G713" s="198"/>
      <c r="H713" s="198"/>
    </row>
    <row r="714" spans="1:8" ht="15.5">
      <c r="A714" s="191">
        <v>4670.8999999999996</v>
      </c>
      <c r="B714" s="203">
        <v>450.2</v>
      </c>
      <c r="C714" s="204">
        <v>17492</v>
      </c>
      <c r="D714" s="196"/>
      <c r="E714" s="197"/>
      <c r="F714" s="198"/>
      <c r="G714" s="198"/>
      <c r="H714" s="198"/>
    </row>
    <row r="715" spans="1:8" ht="15.5">
      <c r="A715" s="191">
        <v>4671</v>
      </c>
      <c r="B715" s="203">
        <v>451.1</v>
      </c>
      <c r="C715" s="204">
        <v>17537</v>
      </c>
      <c r="D715" s="196"/>
      <c r="E715" s="197"/>
      <c r="F715" s="198"/>
      <c r="G715" s="198"/>
      <c r="H715" s="198"/>
    </row>
    <row r="716" spans="1:8" ht="15.5">
      <c r="A716" s="191">
        <v>4671.1000000000004</v>
      </c>
      <c r="B716" s="203">
        <v>451.8</v>
      </c>
      <c r="C716" s="204">
        <v>17582.2</v>
      </c>
      <c r="D716" s="196"/>
      <c r="E716" s="197"/>
      <c r="F716" s="198"/>
      <c r="G716" s="198"/>
      <c r="H716" s="198"/>
    </row>
    <row r="717" spans="1:8" ht="15.5">
      <c r="A717" s="191">
        <v>4671.2</v>
      </c>
      <c r="B717" s="203">
        <v>452.4</v>
      </c>
      <c r="C717" s="204">
        <v>17627.400000000001</v>
      </c>
      <c r="D717" s="196"/>
      <c r="E717" s="197"/>
      <c r="F717" s="198"/>
      <c r="G717" s="198"/>
      <c r="H717" s="198"/>
    </row>
    <row r="718" spans="1:8" ht="15.5">
      <c r="A718" s="191">
        <v>4671.3</v>
      </c>
      <c r="B718" s="203">
        <v>453</v>
      </c>
      <c r="C718" s="204">
        <v>17672.7</v>
      </c>
      <c r="D718" s="196"/>
      <c r="E718" s="197"/>
      <c r="F718" s="198"/>
      <c r="G718" s="198"/>
      <c r="H718" s="198"/>
    </row>
    <row r="719" spans="1:8" ht="15.5">
      <c r="A719" s="191">
        <v>4671.3999999999996</v>
      </c>
      <c r="B719" s="203">
        <v>453.6</v>
      </c>
      <c r="C719" s="204">
        <v>17718</v>
      </c>
      <c r="D719" s="196"/>
      <c r="E719" s="197"/>
      <c r="F719" s="198"/>
      <c r="G719" s="198"/>
      <c r="H719" s="198"/>
    </row>
    <row r="720" spans="1:8" ht="15.5">
      <c r="A720" s="191">
        <v>4671.5</v>
      </c>
      <c r="B720" s="203">
        <v>454.2</v>
      </c>
      <c r="C720" s="204">
        <v>17763.400000000001</v>
      </c>
      <c r="D720" s="196"/>
      <c r="E720" s="197"/>
      <c r="F720" s="198"/>
      <c r="G720" s="198"/>
      <c r="H720" s="198"/>
    </row>
    <row r="721" spans="1:8" ht="15.5">
      <c r="A721" s="191">
        <v>4671.6000000000004</v>
      </c>
      <c r="B721" s="203">
        <v>454.9</v>
      </c>
      <c r="C721" s="204">
        <v>17808.8</v>
      </c>
      <c r="D721" s="196"/>
      <c r="E721" s="197"/>
      <c r="F721" s="198"/>
      <c r="G721" s="198"/>
      <c r="H721" s="198"/>
    </row>
    <row r="722" spans="1:8" ht="15.5">
      <c r="A722" s="191">
        <v>4671.7</v>
      </c>
      <c r="B722" s="203">
        <v>455.5</v>
      </c>
      <c r="C722" s="204">
        <v>17854.400000000001</v>
      </c>
      <c r="D722" s="196"/>
      <c r="E722" s="197"/>
      <c r="F722" s="198"/>
      <c r="G722" s="198"/>
      <c r="H722" s="198"/>
    </row>
    <row r="723" spans="1:8" ht="15.5">
      <c r="A723" s="191">
        <v>4671.8</v>
      </c>
      <c r="B723" s="203">
        <v>456.1</v>
      </c>
      <c r="C723" s="204">
        <v>17899.900000000001</v>
      </c>
      <c r="D723" s="196"/>
      <c r="E723" s="197"/>
      <c r="F723" s="198"/>
      <c r="G723" s="198"/>
      <c r="H723" s="198"/>
    </row>
    <row r="724" spans="1:8" ht="15.5">
      <c r="A724" s="191">
        <v>4671.8999999999996</v>
      </c>
      <c r="B724" s="203">
        <v>456.7</v>
      </c>
      <c r="C724" s="204">
        <v>17945.599999999999</v>
      </c>
      <c r="D724" s="196"/>
      <c r="E724" s="197"/>
      <c r="F724" s="198"/>
      <c r="G724" s="198"/>
      <c r="H724" s="198"/>
    </row>
    <row r="725" spans="1:8" ht="15.5">
      <c r="A725" s="191">
        <v>4672</v>
      </c>
      <c r="B725" s="203">
        <v>457.3</v>
      </c>
      <c r="C725" s="204">
        <v>17991.3</v>
      </c>
      <c r="D725" s="196"/>
      <c r="E725" s="197"/>
      <c r="F725" s="198"/>
      <c r="G725" s="198"/>
      <c r="H725" s="198"/>
    </row>
    <row r="726" spans="1:8" ht="15.5">
      <c r="A726" s="191">
        <v>4672.1000000000004</v>
      </c>
      <c r="B726" s="203">
        <v>458</v>
      </c>
      <c r="C726" s="204">
        <v>18037</v>
      </c>
      <c r="D726" s="196"/>
      <c r="E726" s="197"/>
      <c r="F726" s="198"/>
      <c r="G726" s="198"/>
      <c r="H726" s="198"/>
    </row>
    <row r="727" spans="1:8" ht="15.5">
      <c r="A727" s="191">
        <v>4672.2</v>
      </c>
      <c r="B727" s="203">
        <v>458.6</v>
      </c>
      <c r="C727" s="204">
        <v>18082.900000000001</v>
      </c>
      <c r="D727" s="196"/>
      <c r="E727" s="197"/>
      <c r="F727" s="198"/>
      <c r="G727" s="198"/>
      <c r="H727" s="198"/>
    </row>
    <row r="728" spans="1:8" ht="15.5">
      <c r="A728" s="191">
        <v>4672.3</v>
      </c>
      <c r="B728" s="203">
        <v>459.2</v>
      </c>
      <c r="C728" s="204">
        <v>18128.8</v>
      </c>
      <c r="D728" s="196"/>
      <c r="E728" s="197"/>
      <c r="F728" s="198"/>
      <c r="G728" s="198"/>
      <c r="H728" s="198"/>
    </row>
    <row r="729" spans="1:8" ht="15.5">
      <c r="A729" s="191">
        <v>4672.3999999999996</v>
      </c>
      <c r="B729" s="203">
        <v>459.8</v>
      </c>
      <c r="C729" s="204">
        <v>18174.7</v>
      </c>
      <c r="D729" s="196"/>
      <c r="E729" s="197"/>
      <c r="F729" s="198"/>
      <c r="G729" s="198"/>
      <c r="H729" s="198"/>
    </row>
    <row r="730" spans="1:8" ht="15.5">
      <c r="A730" s="191">
        <v>4672.5</v>
      </c>
      <c r="B730" s="203">
        <v>460.4</v>
      </c>
      <c r="C730" s="204">
        <v>18220.7</v>
      </c>
      <c r="D730" s="196"/>
      <c r="E730" s="197"/>
      <c r="F730" s="198"/>
      <c r="G730" s="198"/>
      <c r="H730" s="198"/>
    </row>
    <row r="731" spans="1:8" ht="15.5">
      <c r="A731" s="191">
        <v>4672.6000000000004</v>
      </c>
      <c r="B731" s="203">
        <v>461.1</v>
      </c>
      <c r="C731" s="204">
        <v>18266.8</v>
      </c>
      <c r="D731" s="196"/>
      <c r="E731" s="197"/>
      <c r="F731" s="198"/>
      <c r="G731" s="198"/>
      <c r="H731" s="198"/>
    </row>
    <row r="732" spans="1:8" ht="15.5">
      <c r="A732" s="191">
        <v>4672.7</v>
      </c>
      <c r="B732" s="203">
        <v>461.7</v>
      </c>
      <c r="C732" s="204">
        <v>18312.900000000001</v>
      </c>
      <c r="D732" s="196"/>
      <c r="E732" s="197"/>
      <c r="F732" s="198"/>
      <c r="G732" s="198"/>
      <c r="H732" s="198"/>
    </row>
    <row r="733" spans="1:8" ht="15.5">
      <c r="A733" s="191">
        <v>4672.8</v>
      </c>
      <c r="B733" s="203">
        <v>462.3</v>
      </c>
      <c r="C733" s="204">
        <v>18359.099999999999</v>
      </c>
      <c r="D733" s="196"/>
      <c r="E733" s="197"/>
      <c r="F733" s="198"/>
      <c r="G733" s="198"/>
      <c r="H733" s="198"/>
    </row>
    <row r="734" spans="1:8" ht="15.5">
      <c r="A734" s="191">
        <v>4672.8999999999996</v>
      </c>
      <c r="B734" s="203">
        <v>462.9</v>
      </c>
      <c r="C734" s="204">
        <v>18405.400000000001</v>
      </c>
      <c r="D734" s="196"/>
      <c r="E734" s="197"/>
      <c r="F734" s="198"/>
      <c r="G734" s="198"/>
      <c r="H734" s="198"/>
    </row>
    <row r="735" spans="1:8" ht="15.5">
      <c r="A735" s="199">
        <v>4673</v>
      </c>
      <c r="B735" s="207">
        <v>463.5</v>
      </c>
      <c r="C735" s="208">
        <v>18451.7</v>
      </c>
      <c r="D735" s="196"/>
      <c r="E735" s="197"/>
      <c r="F735" s="198"/>
      <c r="G735" s="198"/>
      <c r="H735" s="198"/>
    </row>
    <row r="736" spans="1:8" ht="15.5">
      <c r="A736" s="130"/>
    </row>
    <row r="737" spans="1:1" ht="15.5">
      <c r="A737" s="130"/>
    </row>
    <row r="738" spans="1:1" ht="15.5">
      <c r="A738" s="130"/>
    </row>
    <row r="739" spans="1:1" ht="15.5">
      <c r="A739" s="130"/>
    </row>
    <row r="740" spans="1:1" ht="15.5">
      <c r="A740" s="130"/>
    </row>
    <row r="741" spans="1:1" ht="15.5">
      <c r="A741" s="130"/>
    </row>
    <row r="742" spans="1:1" ht="15.5">
      <c r="A742" s="130"/>
    </row>
    <row r="743" spans="1:1" ht="15.5">
      <c r="A743" s="130"/>
    </row>
    <row r="744" spans="1:1" ht="15.5">
      <c r="A744" s="130"/>
    </row>
    <row r="745" spans="1:1" ht="15.5">
      <c r="A745" s="130"/>
    </row>
    <row r="746" spans="1:1" ht="15.5">
      <c r="A746" s="130"/>
    </row>
    <row r="747" spans="1:1" ht="15.5">
      <c r="A747" s="130"/>
    </row>
    <row r="748" spans="1:1" ht="15.5">
      <c r="A748" s="130"/>
    </row>
    <row r="749" spans="1:1" ht="15.5">
      <c r="A749" s="130"/>
    </row>
    <row r="750" spans="1:1" ht="15.5">
      <c r="A750" s="130"/>
    </row>
  </sheetData>
  <mergeCells count="7">
    <mergeCell ref="H1:I1"/>
    <mergeCell ref="D1:F1"/>
    <mergeCell ref="A1:C1"/>
    <mergeCell ref="B3:C3"/>
    <mergeCell ref="E3:F3"/>
    <mergeCell ref="D2:F2"/>
    <mergeCell ref="A2:C2"/>
  </mergeCells>
  <hyperlinks>
    <hyperlink ref="D3" r:id="rId1" xr:uid="{5FA1409E-A283-CB48-9B6D-53D6ED52DA1F}"/>
    <hyperlink ref="A3" r:id="rId2" xr:uid="{93388F63-709A-0F47-8996-780B7354B1ED}"/>
    <hyperlink ref="E4" location="El_Area_Calc!A1" display="Surface Area (acres)" xr:uid="{393966AF-C94A-0A40-BC8F-C01B1FA08FC2}"/>
  </hyperlinks>
  <pageMargins left="0.7" right="0.7" top="0.75" bottom="0.75" header="0.3" footer="0.3"/>
  <pageSetup orientation="portrait" r:id="rId3"/>
  <drawing r:id="rId4"/>
  <legacyDrawing r:id="rId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579E4-4151-9B42-B2A3-98D69A02D500}">
  <dimension ref="A1:F8"/>
  <sheetViews>
    <sheetView zoomScale="145" zoomScaleNormal="145" workbookViewId="0">
      <selection activeCell="D2" sqref="D2"/>
    </sheetView>
  </sheetViews>
  <sheetFormatPr defaultColWidth="11.5" defaultRowHeight="14.5"/>
  <cols>
    <col min="1" max="1" width="4.5" style="1" bestFit="1" customWidth="1"/>
    <col min="2" max="2" width="10.83203125" style="1" bestFit="1" customWidth="1"/>
    <col min="3" max="3" width="20.58203125" style="1" bestFit="1" customWidth="1"/>
    <col min="4" max="4" width="16" style="1" customWidth="1"/>
    <col min="5" max="5" width="44.5" style="1" bestFit="1" customWidth="1"/>
    <col min="6" max="6" width="29.08203125" style="1" bestFit="1" customWidth="1"/>
    <col min="7" max="16384" width="11.5" style="1"/>
  </cols>
  <sheetData>
    <row r="1" spans="1:6" ht="15" thickBot="1">
      <c r="A1" s="125" t="s">
        <v>320</v>
      </c>
      <c r="B1" s="62" t="s">
        <v>395</v>
      </c>
      <c r="C1" s="814" t="s">
        <v>396</v>
      </c>
      <c r="D1" s="817" t="s">
        <v>397</v>
      </c>
      <c r="E1" s="818" t="s">
        <v>398</v>
      </c>
      <c r="F1" s="809" t="s">
        <v>399</v>
      </c>
    </row>
    <row r="2" spans="1:6">
      <c r="A2" s="115" t="s">
        <v>269</v>
      </c>
      <c r="B2" s="422">
        <f>SUMIFS(WaterUse!$H$16:$H$55,WaterUse!B$16:B$55,'Ag Water Use - Tiers'!A2,WaterUse!$C$16:$C$55,WaterUse!$C$4)</f>
        <v>64808.720952352007</v>
      </c>
      <c r="C2" s="815">
        <f>SUMIFS(WaterUse!$I$17:$I$55,WaterUse!$B$17:$B$55,A2,WaterUse!$C$17:$C$55,WaterUse!$C$4)</f>
        <v>89085.206993006985</v>
      </c>
      <c r="D2" s="815">
        <f>SUMIF(LandUse!$B$5:$B$36,A2,LandUse!$D$5:$D$36)</f>
        <v>27655.661687136409</v>
      </c>
      <c r="E2" s="819" t="s">
        <v>401</v>
      </c>
      <c r="F2" s="810" t="s">
        <v>402</v>
      </c>
    </row>
    <row r="3" spans="1:6">
      <c r="A3" s="115" t="s">
        <v>273</v>
      </c>
      <c r="B3" s="422">
        <f>SUMIFS(WaterUse!$H$16:$H$55,WaterUse!B$16:B$55,'Ag Water Use - Tiers'!A3,WaterUse!$C$16:$C$55,WaterUse!$C$4)</f>
        <v>53433.599999999999</v>
      </c>
      <c r="C3" s="815"/>
      <c r="D3" s="815">
        <f>GW_Use!C2+GW_Use!C3</f>
        <v>56948.607800000013</v>
      </c>
      <c r="E3" s="847" t="s">
        <v>835</v>
      </c>
      <c r="F3" s="848" t="s">
        <v>836</v>
      </c>
    </row>
    <row r="4" spans="1:6" ht="29">
      <c r="A4" s="115" t="s">
        <v>275</v>
      </c>
      <c r="B4" s="422">
        <f ca="1">SUMIFS(WaterUse!$H$16:$H$55,WaterUse!B$16:B$55,'Ag Water Use - Tiers'!A4,WaterUse!$C$16:$C$55,WaterUse!$C$4)</f>
        <v>44040.056111999998</v>
      </c>
      <c r="C4" s="815">
        <f>SUMIFS(WaterUse!$I$17:$I$55,WaterUse!$B$17:$B$55,A4,WaterUse!$C$17:$C$55,WaterUse!$C$4)</f>
        <v>31623.044676923069</v>
      </c>
      <c r="D4" s="815">
        <f>SUMIF(LandUse!$B$5:$B$36,A4,LandUse!$D$5:$D$36)</f>
        <v>7913.6885374985304</v>
      </c>
      <c r="E4" s="820" t="s">
        <v>403</v>
      </c>
      <c r="F4" s="811" t="s">
        <v>404</v>
      </c>
    </row>
    <row r="5" spans="1:6">
      <c r="A5" s="115" t="s">
        <v>277</v>
      </c>
      <c r="B5" s="422">
        <f>SUMIFS(WaterUse!$H$16:$H$55,WaterUse!B$16:B$55,'Ag Water Use - Tiers'!A5,WaterUse!$C$16:$C$55,WaterUse!$C$4)</f>
        <v>0</v>
      </c>
      <c r="C5" s="815">
        <f>SUMIFS(WaterUse!$I$17:$I$55,WaterUse!$B$17:$B$55,A5,WaterUse!$C$17:$C$55,WaterUse!$C$4)</f>
        <v>0</v>
      </c>
      <c r="D5" s="815">
        <f>SUMIF(LandUse!$B$5:$B$36,A5,LandUse!$D$5:$D$36)</f>
        <v>0</v>
      </c>
      <c r="E5" s="819" t="s">
        <v>279</v>
      </c>
      <c r="F5" s="812"/>
    </row>
    <row r="6" spans="1:6" ht="15" thickBot="1">
      <c r="A6" s="592" t="s">
        <v>281</v>
      </c>
      <c r="B6" s="813">
        <f>SUMIFS(WaterUse!$H$16:$H$55,WaterUse!B$16:B$55,'Ag Water Use - Tiers'!A6,WaterUse!$C$16:$C$55,WaterUse!$C$4)</f>
        <v>0</v>
      </c>
      <c r="C6" s="816">
        <f>SUMIFS(WaterUse!$I$17:$I$55,WaterUse!$B$17:$B$55,A6,WaterUse!$C$17:$C$55,WaterUse!$C$4)</f>
        <v>0</v>
      </c>
      <c r="D6" s="816">
        <f>SUMIF(LandUse!$B$5:$B$36,A6,LandUse!$D$5:$D$36)</f>
        <v>0</v>
      </c>
      <c r="E6" s="821" t="s">
        <v>278</v>
      </c>
      <c r="F6" s="608"/>
    </row>
    <row r="8" spans="1:6">
      <c r="C8" s="424"/>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9B517-FB9A-204D-B401-B02E73AADCC1}">
  <dimension ref="A1:E7"/>
  <sheetViews>
    <sheetView zoomScale="175" zoomScaleNormal="175" zoomScaleSheetLayoutView="280" workbookViewId="0">
      <selection activeCell="B5" sqref="B5"/>
    </sheetView>
  </sheetViews>
  <sheetFormatPr defaultColWidth="11" defaultRowHeight="15.5"/>
  <cols>
    <col min="3" max="3" width="20.08203125" bestFit="1" customWidth="1"/>
    <col min="4" max="4" width="44.5" bestFit="1" customWidth="1"/>
    <col min="5" max="5" width="29.08203125" bestFit="1" customWidth="1"/>
  </cols>
  <sheetData>
    <row r="1" spans="1:5" ht="16" thickBot="1">
      <c r="A1" s="792" t="s">
        <v>320</v>
      </c>
      <c r="B1" s="568" t="s">
        <v>395</v>
      </c>
      <c r="C1" s="739" t="s">
        <v>396</v>
      </c>
      <c r="D1" s="568" t="s">
        <v>398</v>
      </c>
      <c r="E1" s="124" t="s">
        <v>399</v>
      </c>
    </row>
    <row r="2" spans="1:5" ht="29">
      <c r="A2" s="102" t="s">
        <v>269</v>
      </c>
      <c r="B2" s="565">
        <f>SUMIFS(WaterUse!$H$16:$H$55,WaterUse!B$16:B$55,A2,WaterUse!$C$16:$C$55,WaterUse!$C$5)</f>
        <v>7195.2632461440007</v>
      </c>
      <c r="C2" s="528">
        <f>SUMIFS(WaterUse!$I$17:$I$55,WaterUse!$B$17:$B$55,A2,WaterUse!$C$17:$C$55,WaterUse!$C$5)</f>
        <v>3521.3461538461538</v>
      </c>
      <c r="D2" s="742" t="s">
        <v>400</v>
      </c>
      <c r="E2" s="123" t="s">
        <v>400</v>
      </c>
    </row>
    <row r="3" spans="1:5">
      <c r="A3" s="87" t="s">
        <v>273</v>
      </c>
      <c r="B3" s="565">
        <f>SUMIFS(WaterUse!$H$16:$H$55,WaterUse!B$16:B$55,A3,WaterUse!$C$16:$C$55,WaterUse!$C$5)</f>
        <v>7200</v>
      </c>
      <c r="C3" s="662">
        <f>SUMIFS(WaterUse!$I$17:$I$55,WaterUse!$B$17:$B$55,A3,WaterUse!$C$17:$C$55,WaterUse!$C$5)</f>
        <v>500</v>
      </c>
      <c r="D3" s="740" t="s">
        <v>401</v>
      </c>
      <c r="E3" s="743" t="s">
        <v>402</v>
      </c>
    </row>
    <row r="4" spans="1:5">
      <c r="A4" s="87" t="s">
        <v>275</v>
      </c>
      <c r="B4" s="565">
        <f>SUMIFS(WaterUse!$H$16:$H$55,WaterUse!B$16:B$55,A4,WaterUse!$C$16:$C$55,WaterUse!$C$5)</f>
        <v>0</v>
      </c>
      <c r="C4" s="662">
        <f>SUMIFS(WaterUse!$I$17:$I$55,WaterUse!$B$17:$B$55,A4,WaterUse!$C$17:$C$55,WaterUse!$C$5)</f>
        <v>1317.6268615384613</v>
      </c>
      <c r="D4" s="564" t="s">
        <v>403</v>
      </c>
      <c r="E4" s="741" t="s">
        <v>405</v>
      </c>
    </row>
    <row r="5" spans="1:5">
      <c r="A5" s="744" t="s">
        <v>277</v>
      </c>
      <c r="B5" s="565">
        <f>SUMIFS(WaterUse!$H$16:$H$55,WaterUse!B$16:B$55,A5,WaterUse!$C$16:$C$55,WaterUse!$C$5)</f>
        <v>5730</v>
      </c>
      <c r="C5" s="662">
        <f>SUMIFS(WaterUse!$I$17:$I$55,WaterUse!$B$17:$B$55,A5,WaterUse!$C$17:$C$55,WaterUse!$C$5)</f>
        <v>5501.0206666666672</v>
      </c>
      <c r="D5" s="740" t="s">
        <v>279</v>
      </c>
      <c r="E5" s="31"/>
    </row>
    <row r="6" spans="1:5">
      <c r="A6" s="744" t="s">
        <v>281</v>
      </c>
      <c r="B6" s="565">
        <f>SUMIFS(WaterUse!$H$16:$H$55,WaterUse!B$16:B$55,A6,WaterUse!$C$16:$C$55,WaterUse!$C$5)</f>
        <v>0</v>
      </c>
      <c r="C6" s="662">
        <f>SUMIFS(WaterUse!$I$17:$I$55,WaterUse!$B$17:$B$55,A6,WaterUse!$C$17:$C$55,WaterUse!$C$5)</f>
        <v>0</v>
      </c>
      <c r="D6" s="740" t="s">
        <v>278</v>
      </c>
      <c r="E6" s="122"/>
    </row>
    <row r="7" spans="1:5" ht="16" thickBot="1">
      <c r="A7" s="789" t="s">
        <v>283</v>
      </c>
      <c r="B7" s="691">
        <f>SUMIFS(WaterUse!$H$16:$H$55,WaterUse!B$16:B$55,A7,WaterUse!$C$16:$C$55,WaterUse!$C$5)</f>
        <v>0</v>
      </c>
      <c r="C7" s="790">
        <f>SUMIFS(WaterUse!$I$17:$I$55,WaterUse!$B$17:$B$55,A7,WaterUse!$C$17:$C$55,WaterUse!$C$5)</f>
        <v>0</v>
      </c>
      <c r="D7" s="791"/>
      <c r="E7" s="28"/>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67F55-16AC-6545-AD93-54C289F3DA2A}">
  <dimension ref="A1:W149"/>
  <sheetViews>
    <sheetView zoomScale="115" zoomScaleNormal="115" workbookViewId="0">
      <pane xSplit="1" ySplit="4" topLeftCell="B53" activePane="bottomRight" state="frozen"/>
      <selection pane="topRight" activeCell="B1" sqref="B1"/>
      <selection pane="bottomLeft" activeCell="A4" sqref="A4"/>
      <selection pane="bottomRight" activeCell="H86" sqref="H86"/>
    </sheetView>
  </sheetViews>
  <sheetFormatPr defaultColWidth="8.58203125" defaultRowHeight="15.75" customHeight="1"/>
  <cols>
    <col min="1" max="1" width="26" style="562" customWidth="1"/>
    <col min="2" max="2" width="10" style="51" customWidth="1"/>
    <col min="3" max="3" width="14.58203125" style="40" bestFit="1" customWidth="1"/>
    <col min="4" max="4" width="12.08203125" style="40" hidden="1" customWidth="1"/>
    <col min="5" max="5" width="22" style="49" bestFit="1" customWidth="1"/>
    <col min="6" max="6" width="16.5" style="49" customWidth="1"/>
    <col min="7" max="7" width="11.08203125" style="49" customWidth="1"/>
    <col min="8" max="8" width="12.58203125" style="48" customWidth="1"/>
    <col min="9" max="9" width="15.33203125" style="40" bestFit="1" customWidth="1"/>
    <col min="10" max="10" width="16" style="40" hidden="1" customWidth="1"/>
    <col min="11" max="11" width="12.33203125" style="1" customWidth="1"/>
    <col min="12" max="12" width="8.08203125" style="1" bestFit="1" customWidth="1"/>
    <col min="13" max="13" width="7.58203125" style="1" bestFit="1" customWidth="1"/>
    <col min="14" max="14" width="7.5" style="1" bestFit="1" customWidth="1"/>
    <col min="15" max="15" width="8.08203125" style="1" bestFit="1" customWidth="1"/>
    <col min="16" max="16" width="8" style="1" bestFit="1" customWidth="1"/>
    <col min="17" max="18" width="8.08203125" style="1" bestFit="1" customWidth="1"/>
    <col min="19" max="16384" width="8.58203125" style="1"/>
  </cols>
  <sheetData>
    <row r="1" spans="1:23" ht="14.5">
      <c r="A1" s="118" t="s">
        <v>406</v>
      </c>
      <c r="B1" s="119"/>
      <c r="C1" s="118"/>
      <c r="D1" s="118"/>
      <c r="E1" s="121"/>
      <c r="G1" s="121"/>
      <c r="H1" s="120"/>
      <c r="I1" s="119"/>
      <c r="J1" s="119"/>
      <c r="K1" s="118"/>
      <c r="L1" s="118"/>
      <c r="M1" s="118"/>
      <c r="N1" s="118"/>
      <c r="O1" s="118"/>
      <c r="P1" s="118"/>
      <c r="Q1" s="118"/>
    </row>
    <row r="2" spans="1:23" ht="15" thickBot="1">
      <c r="A2" s="118"/>
      <c r="B2" s="119"/>
      <c r="C2" s="118" t="s">
        <v>407</v>
      </c>
      <c r="D2" s="118"/>
      <c r="G2" s="121"/>
      <c r="H2" s="120"/>
      <c r="I2" s="119"/>
      <c r="J2" s="119"/>
      <c r="K2" s="118"/>
      <c r="L2" s="118"/>
      <c r="M2" s="118"/>
      <c r="N2" s="118"/>
      <c r="O2" s="118"/>
      <c r="P2" s="118"/>
      <c r="Q2" s="118"/>
    </row>
    <row r="3" spans="1:23" ht="14.5">
      <c r="A3" s="117" t="s">
        <v>408</v>
      </c>
      <c r="B3" s="104" t="s">
        <v>266</v>
      </c>
      <c r="C3" s="104" t="s">
        <v>409</v>
      </c>
      <c r="D3" s="104" t="s">
        <v>410</v>
      </c>
      <c r="E3" s="107" t="s">
        <v>389</v>
      </c>
      <c r="F3" s="116" t="s">
        <v>411</v>
      </c>
      <c r="G3" s="991" t="s">
        <v>412</v>
      </c>
      <c r="H3" s="992"/>
      <c r="I3" s="107" t="s">
        <v>413</v>
      </c>
      <c r="J3" s="113"/>
      <c r="K3" s="986" t="s">
        <v>414</v>
      </c>
      <c r="L3" s="987"/>
      <c r="M3" s="987"/>
      <c r="N3" s="987"/>
      <c r="O3" s="987"/>
      <c r="P3" s="987"/>
      <c r="Q3" s="987"/>
      <c r="R3" s="987"/>
      <c r="S3" s="570"/>
      <c r="T3" s="570"/>
      <c r="U3" s="570"/>
      <c r="V3" s="570"/>
      <c r="W3" s="579"/>
    </row>
    <row r="4" spans="1:23" s="113" customFormat="1" ht="15" thickBot="1">
      <c r="A4" s="236"/>
      <c r="B4" s="110"/>
      <c r="C4" s="121" t="s">
        <v>415</v>
      </c>
      <c r="D4" s="110"/>
      <c r="E4" s="110"/>
      <c r="G4" s="115" t="s">
        <v>416</v>
      </c>
      <c r="H4" s="114" t="s">
        <v>417</v>
      </c>
      <c r="I4" s="110" t="s">
        <v>418</v>
      </c>
      <c r="J4" s="113">
        <v>2023</v>
      </c>
      <c r="K4" s="592">
        <v>2022</v>
      </c>
      <c r="L4" s="593">
        <v>2021</v>
      </c>
      <c r="M4" s="593">
        <v>2020</v>
      </c>
      <c r="N4" s="593">
        <v>2019</v>
      </c>
      <c r="O4" s="593">
        <v>2018</v>
      </c>
      <c r="P4" s="593">
        <v>2017</v>
      </c>
      <c r="Q4" s="593">
        <v>2016</v>
      </c>
      <c r="R4" s="593">
        <v>2015</v>
      </c>
      <c r="S4" s="593">
        <v>2014</v>
      </c>
      <c r="T4" s="593">
        <v>2013</v>
      </c>
      <c r="U4" s="593">
        <v>2012</v>
      </c>
      <c r="V4" s="593">
        <v>2011</v>
      </c>
      <c r="W4" s="594">
        <v>2010</v>
      </c>
    </row>
    <row r="5" spans="1:23" s="113" customFormat="1" ht="15" thickBot="1">
      <c r="A5" s="683" t="s">
        <v>419</v>
      </c>
      <c r="B5" s="684"/>
      <c r="C5" s="685" t="s">
        <v>420</v>
      </c>
      <c r="D5" s="684"/>
      <c r="E5" s="684"/>
      <c r="F5" s="686"/>
      <c r="G5" s="687"/>
      <c r="H5" s="688"/>
      <c r="I5" s="684"/>
      <c r="K5" s="115"/>
      <c r="W5" s="591"/>
    </row>
    <row r="6" spans="1:23" ht="29" hidden="1">
      <c r="A6" s="745" t="s">
        <v>421</v>
      </c>
      <c r="B6" s="90"/>
      <c r="C6" s="89" t="s">
        <v>422</v>
      </c>
      <c r="D6" s="89"/>
      <c r="E6" s="88" t="s">
        <v>423</v>
      </c>
      <c r="F6" s="49" t="s">
        <v>301</v>
      </c>
      <c r="G6" s="87"/>
      <c r="H6" s="86">
        <v>1</v>
      </c>
      <c r="I6" s="86">
        <f>AVERAGE(K6:U6)</f>
        <v>380.42727272727274</v>
      </c>
      <c r="J6" s="48"/>
      <c r="K6" s="135">
        <v>452</v>
      </c>
      <c r="L6" s="1">
        <v>234</v>
      </c>
      <c r="M6" s="1">
        <v>234</v>
      </c>
      <c r="N6" s="1">
        <v>234.05</v>
      </c>
      <c r="O6" s="1">
        <v>234.05</v>
      </c>
      <c r="P6" s="1">
        <v>577.20000000000005</v>
      </c>
      <c r="Q6" s="1">
        <v>577</v>
      </c>
      <c r="R6" s="1">
        <v>410.6</v>
      </c>
      <c r="S6" s="1">
        <v>410.6</v>
      </c>
      <c r="T6" s="1">
        <v>410.6</v>
      </c>
      <c r="U6" s="1">
        <v>410.6</v>
      </c>
      <c r="V6" s="1">
        <v>394.1</v>
      </c>
      <c r="W6" s="31">
        <v>394.1</v>
      </c>
    </row>
    <row r="7" spans="1:23" ht="14.5" hidden="1">
      <c r="A7" s="745" t="s">
        <v>424</v>
      </c>
      <c r="B7" s="90"/>
      <c r="C7" s="89" t="s">
        <v>425</v>
      </c>
      <c r="D7" s="89"/>
      <c r="E7" s="88" t="s">
        <v>426</v>
      </c>
      <c r="F7" s="49" t="s">
        <v>301</v>
      </c>
      <c r="G7" s="87"/>
      <c r="H7" s="86">
        <f>30.49+19.8+43.41+40.92+17.99+27.93</f>
        <v>180.54000000000002</v>
      </c>
      <c r="I7" s="86">
        <f t="shared" ref="I7:I13" si="0">AVERAGE(K7:U7)</f>
        <v>152.59999999999997</v>
      </c>
      <c r="J7" s="48"/>
      <c r="K7" s="135">
        <v>152.6</v>
      </c>
      <c r="L7" s="1">
        <v>152.6</v>
      </c>
      <c r="M7" s="1">
        <v>152.6</v>
      </c>
      <c r="N7" s="1">
        <v>152.6</v>
      </c>
      <c r="O7" s="1">
        <v>152.6</v>
      </c>
      <c r="P7" s="1">
        <v>152.6</v>
      </c>
      <c r="Q7" s="1">
        <v>152.6</v>
      </c>
      <c r="R7" s="1">
        <v>152.6</v>
      </c>
      <c r="S7" s="736">
        <v>152.6</v>
      </c>
      <c r="T7" s="1">
        <v>152.6</v>
      </c>
      <c r="U7" s="1">
        <v>152.6</v>
      </c>
      <c r="V7" s="1">
        <v>152.6</v>
      </c>
      <c r="W7" s="31">
        <v>152.6</v>
      </c>
    </row>
    <row r="8" spans="1:23" ht="14.5" hidden="1">
      <c r="A8" s="745" t="s">
        <v>427</v>
      </c>
      <c r="B8" s="90"/>
      <c r="C8" s="89">
        <v>1860</v>
      </c>
      <c r="D8" s="89"/>
      <c r="E8" s="88" t="s">
        <v>428</v>
      </c>
      <c r="G8" s="87"/>
      <c r="H8" s="86">
        <v>27.93</v>
      </c>
      <c r="I8" s="86">
        <f>AVERAGE(K8:U8)</f>
        <v>27.9</v>
      </c>
      <c r="J8" s="48"/>
      <c r="K8" s="135">
        <v>27.9</v>
      </c>
      <c r="L8" s="1">
        <v>27.9</v>
      </c>
      <c r="M8" s="1">
        <v>27.9</v>
      </c>
      <c r="N8" s="1">
        <v>27.9</v>
      </c>
      <c r="O8" s="1">
        <v>27.9</v>
      </c>
      <c r="P8" s="1">
        <v>27.9</v>
      </c>
      <c r="Q8" s="1">
        <v>27.9</v>
      </c>
      <c r="R8" s="1">
        <v>27.9</v>
      </c>
      <c r="S8" s="1">
        <v>27.9</v>
      </c>
      <c r="T8" s="1">
        <v>27.9</v>
      </c>
      <c r="U8" s="1">
        <v>27.9</v>
      </c>
      <c r="V8" s="1">
        <v>27.9</v>
      </c>
      <c r="W8" s="31">
        <v>27.9</v>
      </c>
    </row>
    <row r="9" spans="1:23" ht="29" hidden="1">
      <c r="A9" s="745" t="s">
        <v>429</v>
      </c>
      <c r="B9" s="90"/>
      <c r="C9" s="89" t="s">
        <v>430</v>
      </c>
      <c r="D9" s="89"/>
      <c r="E9" s="88" t="s">
        <v>431</v>
      </c>
      <c r="F9" s="49" t="s">
        <v>301</v>
      </c>
      <c r="G9" s="87"/>
      <c r="H9" s="86">
        <f>144.72+52.83+45.18+46.71</f>
        <v>289.44</v>
      </c>
      <c r="I9" s="86">
        <f>AVERAGE(K9:U9)</f>
        <v>144.70000000000002</v>
      </c>
      <c r="J9" s="48"/>
      <c r="K9" s="135">
        <v>144.69999999999999</v>
      </c>
      <c r="L9" s="1">
        <v>144.69999999999999</v>
      </c>
      <c r="M9" s="1">
        <v>144.69999999999999</v>
      </c>
      <c r="N9" s="1">
        <v>144.69999999999999</v>
      </c>
      <c r="O9" s="1">
        <v>144.69999999999999</v>
      </c>
      <c r="P9" s="1">
        <v>144.69999999999999</v>
      </c>
      <c r="Q9" s="1">
        <v>144.69999999999999</v>
      </c>
      <c r="R9" s="1">
        <v>144.69999999999999</v>
      </c>
      <c r="S9" s="1">
        <v>144.69999999999999</v>
      </c>
      <c r="T9" s="135">
        <f>AVERAGE(U9:AE9)</f>
        <v>144.69999999999999</v>
      </c>
      <c r="U9" s="48">
        <v>144.69999999999999</v>
      </c>
      <c r="V9" s="1">
        <v>144.69999999999999</v>
      </c>
      <c r="W9" s="31">
        <v>144.69999999999999</v>
      </c>
    </row>
    <row r="10" spans="1:23" ht="14.5" hidden="1">
      <c r="A10" s="745" t="s">
        <v>432</v>
      </c>
      <c r="B10" s="90"/>
      <c r="C10" s="89">
        <v>1860</v>
      </c>
      <c r="D10" s="89"/>
      <c r="E10" s="88" t="s">
        <v>433</v>
      </c>
      <c r="F10" s="49" t="s">
        <v>301</v>
      </c>
      <c r="G10" s="87"/>
      <c r="H10" s="86">
        <f>52.55+52.55</f>
        <v>105.1</v>
      </c>
      <c r="I10" s="86">
        <f t="shared" si="0"/>
        <v>150.09999999999997</v>
      </c>
      <c r="J10" s="48"/>
      <c r="K10" s="135">
        <v>150.1</v>
      </c>
      <c r="L10" s="1">
        <v>150.1</v>
      </c>
      <c r="M10" s="1">
        <v>150.1</v>
      </c>
      <c r="N10" s="1">
        <v>150.1</v>
      </c>
      <c r="O10" s="1">
        <v>150.1</v>
      </c>
      <c r="P10" s="1">
        <v>150.1</v>
      </c>
      <c r="Q10" s="1">
        <v>150.1</v>
      </c>
      <c r="R10" s="1">
        <v>150.1</v>
      </c>
      <c r="S10" s="1">
        <v>150.1</v>
      </c>
      <c r="T10" s="1">
        <v>150.1</v>
      </c>
      <c r="U10" s="1">
        <v>150.1</v>
      </c>
      <c r="V10" s="1">
        <v>150.1</v>
      </c>
      <c r="W10" s="31">
        <v>150.1</v>
      </c>
    </row>
    <row r="11" spans="1:23" ht="14.5" hidden="1">
      <c r="A11" s="745" t="s">
        <v>434</v>
      </c>
      <c r="B11" s="90"/>
      <c r="C11" s="89">
        <v>1860</v>
      </c>
      <c r="D11" s="89"/>
      <c r="E11" s="88" t="s">
        <v>435</v>
      </c>
      <c r="G11" s="87"/>
      <c r="H11" s="86">
        <f>39.6+34.5+60.66</f>
        <v>134.76</v>
      </c>
      <c r="I11" s="86">
        <f t="shared" si="0"/>
        <v>134.79999999999998</v>
      </c>
      <c r="J11" s="48"/>
      <c r="K11" s="135">
        <v>134.80000000000001</v>
      </c>
      <c r="L11" s="1">
        <v>134.80000000000001</v>
      </c>
      <c r="M11" s="1">
        <v>134.80000000000001</v>
      </c>
      <c r="N11" s="1">
        <v>134.80000000000001</v>
      </c>
      <c r="O11" s="1">
        <v>134.80000000000001</v>
      </c>
      <c r="P11" s="1">
        <v>134.80000000000001</v>
      </c>
      <c r="Q11" s="1">
        <v>134.80000000000001</v>
      </c>
      <c r="R11" s="1">
        <v>134.80000000000001</v>
      </c>
      <c r="S11" s="1">
        <v>134.80000000000001</v>
      </c>
      <c r="T11" s="1">
        <v>134.80000000000001</v>
      </c>
      <c r="U11" s="1">
        <v>134.80000000000001</v>
      </c>
      <c r="V11" s="1">
        <v>134.80000000000001</v>
      </c>
      <c r="W11" s="31">
        <v>134.80000000000001</v>
      </c>
    </row>
    <row r="12" spans="1:23" ht="14.5" hidden="1">
      <c r="A12" s="746" t="s">
        <v>436</v>
      </c>
      <c r="B12" s="90"/>
      <c r="C12" s="89">
        <v>1867</v>
      </c>
      <c r="D12" s="89"/>
      <c r="E12" s="88" t="s">
        <v>433</v>
      </c>
      <c r="F12" s="49" t="s">
        <v>301</v>
      </c>
      <c r="G12" s="87"/>
      <c r="H12" s="86">
        <v>76.92</v>
      </c>
      <c r="I12" s="86">
        <f>AVERAGE(K12:U12)</f>
        <v>76.899999999999991</v>
      </c>
      <c r="J12" s="48"/>
      <c r="K12" s="135">
        <v>76.900000000000006</v>
      </c>
      <c r="L12" s="1">
        <v>76.900000000000006</v>
      </c>
      <c r="M12" s="1">
        <v>76.900000000000006</v>
      </c>
      <c r="N12" s="1">
        <v>76.900000000000006</v>
      </c>
      <c r="O12" s="1">
        <v>76.900000000000006</v>
      </c>
      <c r="P12" s="1">
        <v>76.900000000000006</v>
      </c>
      <c r="Q12" s="1">
        <v>76.900000000000006</v>
      </c>
      <c r="R12" s="1">
        <v>76.900000000000006</v>
      </c>
      <c r="S12" s="1">
        <v>76.900000000000006</v>
      </c>
      <c r="T12" s="1">
        <v>76.900000000000006</v>
      </c>
      <c r="U12" s="1">
        <v>76.900000000000006</v>
      </c>
      <c r="V12" s="1">
        <v>76.900000000000006</v>
      </c>
      <c r="W12" s="31">
        <v>76.900000000000006</v>
      </c>
    </row>
    <row r="13" spans="1:23" ht="14.5" hidden="1">
      <c r="A13" s="745" t="s">
        <v>437</v>
      </c>
      <c r="B13" s="90"/>
      <c r="C13" s="89">
        <v>1887</v>
      </c>
      <c r="D13" s="89"/>
      <c r="E13" s="88" t="s">
        <v>426</v>
      </c>
      <c r="F13" s="49" t="s">
        <v>301</v>
      </c>
      <c r="G13" s="87"/>
      <c r="H13" s="86">
        <f>25.62+8.8+22.08</f>
        <v>56.5</v>
      </c>
      <c r="I13" s="86">
        <f t="shared" si="0"/>
        <v>56.5</v>
      </c>
      <c r="J13" s="48"/>
      <c r="K13" s="135">
        <v>56.5</v>
      </c>
      <c r="L13" s="1">
        <v>56.5</v>
      </c>
      <c r="M13" s="1">
        <v>56.5</v>
      </c>
      <c r="N13" s="1">
        <v>56.5</v>
      </c>
      <c r="O13" s="1">
        <v>56.5</v>
      </c>
      <c r="P13" s="1">
        <v>56.5</v>
      </c>
      <c r="Q13" s="1">
        <v>56.5</v>
      </c>
      <c r="R13" s="1">
        <v>56.5</v>
      </c>
      <c r="S13" s="1">
        <v>56.5</v>
      </c>
      <c r="T13" s="1">
        <v>56.5</v>
      </c>
      <c r="U13" s="1">
        <v>56.5</v>
      </c>
      <c r="V13" s="1">
        <v>56.5</v>
      </c>
      <c r="W13" s="31">
        <v>56.5</v>
      </c>
    </row>
    <row r="14" spans="1:23" ht="30" hidden="1" customHeight="1">
      <c r="A14" s="745" t="s">
        <v>438</v>
      </c>
      <c r="B14" s="90"/>
      <c r="C14" s="89" t="s">
        <v>439</v>
      </c>
      <c r="D14" s="89"/>
      <c r="E14" s="88" t="s">
        <v>440</v>
      </c>
      <c r="F14" s="49" t="s">
        <v>301</v>
      </c>
      <c r="G14" s="87"/>
      <c r="H14" s="86">
        <f>42.66+126.69</f>
        <v>169.35</v>
      </c>
      <c r="I14" s="86">
        <f>AVERAGE(K14:U14)</f>
        <v>42.699999999999996</v>
      </c>
      <c r="J14" s="48"/>
      <c r="K14" s="135">
        <v>42.7</v>
      </c>
      <c r="L14" s="1">
        <v>42.7</v>
      </c>
      <c r="M14" s="1">
        <v>42.7</v>
      </c>
      <c r="N14" s="1">
        <v>42.7</v>
      </c>
      <c r="O14" s="1">
        <v>42.7</v>
      </c>
      <c r="P14" s="1">
        <v>42.7</v>
      </c>
      <c r="Q14" s="1">
        <v>42.7</v>
      </c>
      <c r="R14" s="1">
        <v>42.7</v>
      </c>
      <c r="S14" s="1">
        <v>42.7</v>
      </c>
      <c r="T14" s="1">
        <v>42.7</v>
      </c>
      <c r="U14" s="1">
        <v>42.7</v>
      </c>
      <c r="V14" s="1">
        <v>42.7</v>
      </c>
      <c r="W14" s="31">
        <v>42.7</v>
      </c>
    </row>
    <row r="15" spans="1:23" ht="14.5" hidden="1">
      <c r="A15" s="745" t="s">
        <v>441</v>
      </c>
      <c r="B15" s="90"/>
      <c r="C15" s="89">
        <v>1861</v>
      </c>
      <c r="D15" s="89"/>
      <c r="E15" s="88"/>
      <c r="G15" s="87"/>
      <c r="H15" s="86" t="s">
        <v>442</v>
      </c>
      <c r="I15" s="86">
        <f>AVERAGE(K15:U15)</f>
        <v>73.718181818181819</v>
      </c>
      <c r="J15" s="48"/>
      <c r="K15" s="135">
        <v>87</v>
      </c>
      <c r="L15" s="1">
        <v>87</v>
      </c>
      <c r="M15" s="1">
        <v>87</v>
      </c>
      <c r="N15" s="1">
        <v>87</v>
      </c>
      <c r="O15" s="1">
        <v>87</v>
      </c>
      <c r="P15" s="1">
        <v>87</v>
      </c>
      <c r="Q15" s="1">
        <v>27.9</v>
      </c>
      <c r="R15" s="1">
        <v>87</v>
      </c>
      <c r="S15" s="1">
        <v>89.1</v>
      </c>
      <c r="T15" s="1">
        <v>71</v>
      </c>
      <c r="U15" s="1">
        <v>13.9</v>
      </c>
      <c r="V15" s="1">
        <v>9</v>
      </c>
      <c r="W15" s="31">
        <v>34.1</v>
      </c>
    </row>
    <row r="16" spans="1:23" ht="15" thickBot="1">
      <c r="A16" s="747" t="s">
        <v>443</v>
      </c>
      <c r="B16" s="84"/>
      <c r="C16" s="83"/>
      <c r="D16" s="83"/>
      <c r="E16" s="82"/>
      <c r="F16" s="55"/>
      <c r="G16" s="81"/>
      <c r="H16" s="80">
        <f>SUMIF($A$60:$A$134,$A16,$H$60:$H$134)</f>
        <v>24884.691903360002</v>
      </c>
      <c r="I16" s="80">
        <f>AVERAGE(J16:AC16)</f>
        <v>6965.916666666667</v>
      </c>
      <c r="J16" s="48"/>
      <c r="K16" s="689">
        <v>6673</v>
      </c>
      <c r="L16" s="585">
        <v>5999</v>
      </c>
      <c r="M16" s="585">
        <v>8859</v>
      </c>
      <c r="N16" s="585">
        <v>7805</v>
      </c>
      <c r="O16" s="585">
        <v>6218</v>
      </c>
      <c r="P16" s="585">
        <v>6683</v>
      </c>
      <c r="Q16" s="585">
        <v>7662</v>
      </c>
      <c r="R16" s="585">
        <v>4594</v>
      </c>
      <c r="S16" s="585">
        <v>7675</v>
      </c>
      <c r="T16" s="585"/>
      <c r="U16" s="585">
        <v>7311</v>
      </c>
      <c r="V16" s="585">
        <v>6404</v>
      </c>
      <c r="W16" s="587">
        <v>7708</v>
      </c>
    </row>
    <row r="17" spans="1:23" ht="14.5">
      <c r="A17" s="682" t="s">
        <v>444</v>
      </c>
      <c r="B17" s="90" t="s">
        <v>269</v>
      </c>
      <c r="C17" s="748" t="s">
        <v>445</v>
      </c>
      <c r="D17" s="89">
        <f ca="1">SUMIF(Canal_Irr!$G$2:$G$60,WaterUse!A17,Canal_Irr!$H$3:$H$60)</f>
        <v>4911.9324850698613</v>
      </c>
      <c r="E17" s="88" t="s">
        <v>14</v>
      </c>
      <c r="F17" s="48">
        <f>SUM(I17,I20,,I23,I26,I27,I28,I30,I32,I19)</f>
        <v>121282.13006993006</v>
      </c>
      <c r="G17" s="87"/>
      <c r="H17" s="86">
        <f>1.556+27.136+SUMIF($A$60:$A$123,$A17,$H$60:$H$123)</f>
        <v>28.692</v>
      </c>
      <c r="I17" s="86">
        <f>AVERAGE(J17:AC17)</f>
        <v>32196.923076923078</v>
      </c>
      <c r="J17" s="48"/>
      <c r="K17" s="33">
        <v>17676</v>
      </c>
      <c r="L17" s="1">
        <v>15221</v>
      </c>
      <c r="M17" s="1">
        <v>21867</v>
      </c>
      <c r="N17" s="1">
        <v>19125</v>
      </c>
      <c r="O17" s="1">
        <v>18848</v>
      </c>
      <c r="P17" s="1">
        <v>17614</v>
      </c>
      <c r="Q17" s="1">
        <v>184436</v>
      </c>
      <c r="R17" s="1">
        <v>21439</v>
      </c>
      <c r="S17" s="1">
        <f>20178+646</f>
        <v>20824</v>
      </c>
      <c r="T17" s="1">
        <f>8715+9009</f>
        <v>17724</v>
      </c>
      <c r="U17" s="1">
        <f>16046+8277</f>
        <v>24323</v>
      </c>
      <c r="V17" s="1">
        <f>11620+6955</f>
        <v>18575</v>
      </c>
      <c r="W17" s="31">
        <f>13294+7594</f>
        <v>20888</v>
      </c>
    </row>
    <row r="18" spans="1:23" ht="14.5">
      <c r="A18" s="682" t="s">
        <v>446</v>
      </c>
      <c r="B18" s="90" t="s">
        <v>269</v>
      </c>
      <c r="C18" s="89" t="str">
        <f>IF(_xlfn.XLOOKUP(WaterUse!A18,LandUse!$A$4:$A$40,LandUse!$D$4:$D$40) &gt; 0, "Ag", "NonAg")</f>
        <v>NonAg</v>
      </c>
      <c r="D18" s="89">
        <f ca="1">SUMIF(Canal_Irr!$G$2:$G$60,WaterUse!A18,Canal_Irr!$H$3:$H$60)</f>
        <v>0</v>
      </c>
      <c r="E18" s="88" t="s">
        <v>14</v>
      </c>
      <c r="G18" s="87"/>
      <c r="H18" s="86">
        <f>SUMIF($A$60:$A$134,$A18,$H$60:$H$134)</f>
        <v>171.76903545600001</v>
      </c>
      <c r="I18" s="86">
        <f t="shared" ref="I18:I34" si="1">AVERAGE(J18:AC18)</f>
        <v>436</v>
      </c>
      <c r="J18" s="48"/>
      <c r="K18" s="33">
        <v>485</v>
      </c>
      <c r="L18" s="1">
        <v>398</v>
      </c>
      <c r="M18" s="1">
        <v>522</v>
      </c>
      <c r="N18" s="1">
        <v>0</v>
      </c>
      <c r="O18" s="1">
        <v>123</v>
      </c>
      <c r="P18" s="1">
        <v>495</v>
      </c>
      <c r="Q18" s="1">
        <v>569</v>
      </c>
      <c r="R18" s="1">
        <v>519</v>
      </c>
      <c r="S18" s="1">
        <v>809</v>
      </c>
      <c r="T18" s="1">
        <v>346</v>
      </c>
      <c r="U18" s="1">
        <v>422</v>
      </c>
      <c r="V18" s="1">
        <v>397</v>
      </c>
      <c r="W18" s="31">
        <v>583</v>
      </c>
    </row>
    <row r="19" spans="1:23" ht="14.5">
      <c r="A19" s="682" t="s">
        <v>447</v>
      </c>
      <c r="B19" s="90" t="s">
        <v>269</v>
      </c>
      <c r="C19" s="89" t="str">
        <f>IF(_xlfn.XLOOKUP(WaterUse!A19,LandUse!$A$4:$A$40,LandUse!$D$4:$D$40) &gt; 0, "Ag", "NonAg")</f>
        <v>Ag</v>
      </c>
      <c r="D19" s="89">
        <f ca="1">SUMIF(Canal_Irr!$G$2:$G$60,WaterUse!A19,Canal_Irr!$H$3:$H$60)</f>
        <v>105.26871879327101</v>
      </c>
      <c r="E19" s="88" t="s">
        <v>14</v>
      </c>
      <c r="G19" s="87"/>
      <c r="H19" s="86">
        <f>SUMIF($A$60:$A$134,$A19,$H$60:$H$134)</f>
        <v>5209.6001342400004</v>
      </c>
      <c r="I19" s="86">
        <f>AVERAGE(J19:AC19)</f>
        <v>1196.9230769230769</v>
      </c>
      <c r="J19" s="48"/>
      <c r="K19" s="33">
        <v>1387</v>
      </c>
      <c r="L19" s="1">
        <v>1370</v>
      </c>
      <c r="M19" s="1">
        <v>1146</v>
      </c>
      <c r="N19" s="1">
        <v>566</v>
      </c>
      <c r="O19" s="1">
        <v>1067</v>
      </c>
      <c r="P19" s="1">
        <v>1037</v>
      </c>
      <c r="Q19" s="1">
        <v>1306</v>
      </c>
      <c r="R19" s="1">
        <v>707</v>
      </c>
      <c r="S19" s="1">
        <v>2437</v>
      </c>
      <c r="T19" s="1">
        <v>965</v>
      </c>
      <c r="U19" s="1">
        <v>982</v>
      </c>
      <c r="V19" s="1">
        <v>1079</v>
      </c>
      <c r="W19" s="31">
        <v>1511</v>
      </c>
    </row>
    <row r="20" spans="1:23" ht="14.5">
      <c r="A20" s="682" t="s">
        <v>448</v>
      </c>
      <c r="B20" s="90" t="s">
        <v>269</v>
      </c>
      <c r="C20" s="89" t="str">
        <f>IF(_xlfn.XLOOKUP(WaterUse!A20,LandUse!$A$4:$A$40,LandUse!$D$4:$D$40) &gt; 0, "Ag", "NonAg")</f>
        <v>Ag</v>
      </c>
      <c r="D20" s="89">
        <f ca="1">SUMIF(Canal_Irr!$G$2:$G$60,WaterUse!A20,Canal_Irr!$H$3:$H$60)</f>
        <v>728.1932074134395</v>
      </c>
      <c r="E20" s="88" t="s">
        <v>14</v>
      </c>
      <c r="G20" s="87"/>
      <c r="H20" s="86">
        <f>675.47+176 +SUMIF($A$60:$A$134,$A20,$H$60:$H$134)</f>
        <v>9765.8069058879992</v>
      </c>
      <c r="I20" s="86">
        <f t="shared" si="1"/>
        <v>1760.5384615384614</v>
      </c>
      <c r="J20" s="48"/>
      <c r="K20" s="33">
        <v>1454</v>
      </c>
      <c r="L20" s="1">
        <v>1517</v>
      </c>
      <c r="M20" s="1">
        <v>1885</v>
      </c>
      <c r="N20" s="1">
        <v>919</v>
      </c>
      <c r="O20" s="1">
        <v>1895</v>
      </c>
      <c r="P20" s="1">
        <v>1604</v>
      </c>
      <c r="Q20" s="1">
        <v>2167</v>
      </c>
      <c r="R20" s="1">
        <v>2739</v>
      </c>
      <c r="S20" s="1">
        <v>11</v>
      </c>
      <c r="T20" s="1">
        <v>2139</v>
      </c>
      <c r="U20" s="1">
        <v>2669</v>
      </c>
      <c r="V20" s="1">
        <v>1940</v>
      </c>
      <c r="W20" s="31">
        <v>1948</v>
      </c>
    </row>
    <row r="21" spans="1:23" ht="14.5">
      <c r="A21" s="682" t="s">
        <v>449</v>
      </c>
      <c r="B21" s="90" t="s">
        <v>269</v>
      </c>
      <c r="C21" s="89" t="str">
        <f>IF(_xlfn.XLOOKUP(WaterUse!A21,LandUse!$A$4:$A$40,LandUse!$D$4:$D$40) &gt; 0, "Ag", "NonAg")</f>
        <v>NonAg</v>
      </c>
      <c r="D21" s="89">
        <f ca="1">SUMIF(Canal_Irr!$G$2:$G$60,WaterUse!A21,Canal_Irr!$H$3:$H$60)</f>
        <v>0</v>
      </c>
      <c r="E21" s="88" t="s">
        <v>14</v>
      </c>
      <c r="G21" s="87"/>
      <c r="H21" s="86">
        <f>SUMIF($A$60:$A$134,$A21,$H$60:$H$134)</f>
        <v>2112.4021103999999</v>
      </c>
      <c r="I21" s="86">
        <f t="shared" si="1"/>
        <v>425</v>
      </c>
      <c r="J21" s="48"/>
      <c r="K21" s="33">
        <v>16</v>
      </c>
      <c r="L21" s="1">
        <v>19</v>
      </c>
      <c r="M21" s="1">
        <v>26</v>
      </c>
      <c r="N21" s="1">
        <v>1617</v>
      </c>
      <c r="O21" s="1">
        <v>26</v>
      </c>
      <c r="Q21" s="1">
        <v>0</v>
      </c>
      <c r="R21" s="1">
        <v>0</v>
      </c>
      <c r="S21" s="1">
        <v>3253</v>
      </c>
      <c r="T21" s="1">
        <v>14</v>
      </c>
      <c r="U21" s="1">
        <v>24</v>
      </c>
      <c r="V21" s="1">
        <v>56</v>
      </c>
      <c r="W21" s="31">
        <v>49</v>
      </c>
    </row>
    <row r="22" spans="1:23" ht="29">
      <c r="A22" s="682" t="s">
        <v>450</v>
      </c>
      <c r="B22" s="90" t="s">
        <v>269</v>
      </c>
      <c r="C22" s="89" t="str">
        <f>IF(_xlfn.XLOOKUP(WaterUse!A22,LandUse!$A$4:$A$40,LandUse!$D$4:$D$40) &gt; 0, "Ag", "NonAg")</f>
        <v>NonAg</v>
      </c>
      <c r="D22" s="89">
        <f ca="1">SUMIF(Canal_Irr!$G$2:$G$60,WaterUse!A22,Canal_Irr!$H$3:$H$60)</f>
        <v>0</v>
      </c>
      <c r="E22" s="88" t="s">
        <v>14</v>
      </c>
      <c r="G22" s="87"/>
      <c r="H22" s="86">
        <f>SUMIF($A$60:$A$134,$A22,$H$60:$H$134)</f>
        <v>780.10117372800005</v>
      </c>
      <c r="I22" s="86">
        <f t="shared" si="1"/>
        <v>796.46153846153845</v>
      </c>
      <c r="J22" s="48"/>
      <c r="K22" s="33">
        <v>237</v>
      </c>
      <c r="L22" s="1">
        <v>324</v>
      </c>
      <c r="M22" s="1">
        <v>499</v>
      </c>
      <c r="N22" s="1">
        <v>10</v>
      </c>
      <c r="O22" s="1">
        <v>458</v>
      </c>
      <c r="P22" s="1">
        <v>391</v>
      </c>
      <c r="Q22" s="1">
        <v>403</v>
      </c>
      <c r="R22" s="1">
        <v>414</v>
      </c>
      <c r="S22" s="1">
        <v>5942</v>
      </c>
      <c r="T22" s="1">
        <v>346</v>
      </c>
      <c r="U22" s="1">
        <v>526</v>
      </c>
      <c r="V22" s="1">
        <v>383</v>
      </c>
      <c r="W22" s="31">
        <v>421</v>
      </c>
    </row>
    <row r="23" spans="1:23" ht="29">
      <c r="A23" s="682" t="s">
        <v>451</v>
      </c>
      <c r="B23" s="90" t="s">
        <v>269</v>
      </c>
      <c r="C23" s="89" t="str">
        <f>IF(_xlfn.XLOOKUP(WaterUse!A23,LandUse!$A$4:$A$40,LandUse!$D$4:$D$40) &gt; 0, "Ag", "NonAg")</f>
        <v>Ag</v>
      </c>
      <c r="D23" s="89">
        <f ca="1">SUMIF(Canal_Irr!$G$2:$G$60,WaterUse!A23,Canal_Irr!$H$3:$H$60)</f>
        <v>5536.9103886161383</v>
      </c>
      <c r="E23" s="88" t="s">
        <v>14</v>
      </c>
      <c r="G23" s="87"/>
      <c r="H23" s="567">
        <f>3433.11+108.111+214.425+49.754+54.7+SUMIF($A$60:$A$134,A23,$H$60:$H$134)</f>
        <v>39826.869904512008</v>
      </c>
      <c r="I23" s="86">
        <f t="shared" si="1"/>
        <v>4789.7692307692305</v>
      </c>
      <c r="J23" s="48"/>
      <c r="K23" s="33">
        <v>5956</v>
      </c>
      <c r="L23" s="1">
        <v>4983</v>
      </c>
      <c r="M23" s="1">
        <v>5968</v>
      </c>
      <c r="N23" s="1">
        <v>355</v>
      </c>
      <c r="O23" s="1">
        <v>6180</v>
      </c>
      <c r="P23" s="1">
        <v>5253</v>
      </c>
      <c r="Q23" s="1">
        <v>4954</v>
      </c>
      <c r="R23" s="1">
        <v>6154</v>
      </c>
      <c r="S23" s="1">
        <v>152</v>
      </c>
      <c r="T23" s="1">
        <v>5330</v>
      </c>
      <c r="U23" s="1">
        <v>6115</v>
      </c>
      <c r="V23" s="1">
        <v>5342</v>
      </c>
      <c r="W23" s="31">
        <v>5525</v>
      </c>
    </row>
    <row r="24" spans="1:23" ht="14.5">
      <c r="A24" s="682" t="s">
        <v>452</v>
      </c>
      <c r="B24" s="90"/>
      <c r="C24" s="89" t="str">
        <f>IF(_xlfn.XLOOKUP(WaterUse!A24,LandUse!$A$4:$A$40,LandUse!$D$4:$D$40) &gt; 0, "Ag", "NonAg")</f>
        <v>NonAg</v>
      </c>
      <c r="D24" s="89">
        <f ca="1">SUMIF(Canal_Irr!$G$2:$G$60,WaterUse!A24,Canal_Irr!$H$3:$H$60)</f>
        <v>0</v>
      </c>
      <c r="E24" s="88" t="s">
        <v>14</v>
      </c>
      <c r="G24" s="87"/>
      <c r="H24" s="86">
        <f t="shared" ref="H24:H29" si="2">SUMIF($A$60:$A$134,$A24,$H$60:$H$134)</f>
        <v>0</v>
      </c>
      <c r="I24" s="86">
        <f t="shared" si="1"/>
        <v>527.15384615384619</v>
      </c>
      <c r="J24" s="48"/>
      <c r="K24" s="33">
        <v>279</v>
      </c>
      <c r="L24" s="1">
        <v>172</v>
      </c>
      <c r="M24" s="1">
        <v>290</v>
      </c>
      <c r="N24" s="1">
        <v>4660</v>
      </c>
      <c r="O24" s="1">
        <v>260</v>
      </c>
      <c r="P24" s="1">
        <v>117</v>
      </c>
      <c r="Q24" s="1">
        <v>151</v>
      </c>
      <c r="R24" s="1">
        <v>190</v>
      </c>
      <c r="S24" s="1">
        <v>209</v>
      </c>
      <c r="T24" s="1">
        <v>135</v>
      </c>
      <c r="U24" s="1">
        <v>229</v>
      </c>
      <c r="V24" s="1">
        <v>78</v>
      </c>
      <c r="W24" s="31">
        <v>83</v>
      </c>
    </row>
    <row r="25" spans="1:23" ht="14.5">
      <c r="A25" s="682" t="s">
        <v>453</v>
      </c>
      <c r="B25" s="90" t="s">
        <v>269</v>
      </c>
      <c r="C25" s="89" t="str">
        <f>IF(_xlfn.XLOOKUP(WaterUse!A25,LandUse!$A$4:$A$40,LandUse!$D$4:$D$40) &gt; 0, "Ag", "NonAg")</f>
        <v>NonAg</v>
      </c>
      <c r="D25" s="89">
        <f ca="1">SUMIF(Canal_Irr!$G$2:$G$60,WaterUse!A25,Canal_Irr!$H$3:$H$60)</f>
        <v>0</v>
      </c>
      <c r="E25" s="88" t="s">
        <v>14</v>
      </c>
      <c r="G25" s="87"/>
      <c r="H25" s="86">
        <f t="shared" si="2"/>
        <v>884.23367212800008</v>
      </c>
      <c r="I25" s="86">
        <f t="shared" si="1"/>
        <v>697.38461538461536</v>
      </c>
      <c r="J25" s="48"/>
      <c r="K25" s="33">
        <v>188</v>
      </c>
      <c r="L25" s="1">
        <v>190</v>
      </c>
      <c r="M25" s="1">
        <v>159</v>
      </c>
      <c r="N25" s="1">
        <v>240</v>
      </c>
      <c r="O25" s="1">
        <v>190</v>
      </c>
      <c r="P25" s="1">
        <v>112</v>
      </c>
      <c r="Q25" s="1">
        <v>157</v>
      </c>
      <c r="R25" s="1">
        <v>193</v>
      </c>
      <c r="S25" s="1">
        <v>6779</v>
      </c>
      <c r="T25" s="1">
        <v>202</v>
      </c>
      <c r="U25" s="1">
        <v>278</v>
      </c>
      <c r="V25" s="1">
        <v>195</v>
      </c>
      <c r="W25" s="31">
        <v>183</v>
      </c>
    </row>
    <row r="26" spans="1:23" ht="29">
      <c r="A26" s="682" t="s">
        <v>454</v>
      </c>
      <c r="B26" s="90" t="s">
        <v>269</v>
      </c>
      <c r="C26" s="89" t="str">
        <f>IF(_xlfn.XLOOKUP(WaterUse!A26,LandUse!$A$4:$A$40,LandUse!$D$4:$D$40) &gt; 0, "Ag", "NonAg")</f>
        <v>Ag</v>
      </c>
      <c r="D26" s="89">
        <f ca="1">SUMIF(Canal_Irr!$G$2:$G$60,WaterUse!A26,Canal_Irr!$H$3:$H$60)</f>
        <v>2505.9105829699856</v>
      </c>
      <c r="E26" s="88" t="s">
        <v>14</v>
      </c>
      <c r="G26" s="87"/>
      <c r="H26" s="86">
        <f t="shared" si="2"/>
        <v>0</v>
      </c>
      <c r="I26" s="86">
        <f t="shared" si="1"/>
        <v>6848.1538461538457</v>
      </c>
      <c r="J26" s="48"/>
      <c r="K26" s="33">
        <v>7396</v>
      </c>
      <c r="L26" s="1">
        <v>7276</v>
      </c>
      <c r="M26" s="1">
        <v>9201</v>
      </c>
      <c r="N26" s="1">
        <v>148</v>
      </c>
      <c r="O26" s="1">
        <v>8531</v>
      </c>
      <c r="P26" s="1">
        <v>7501</v>
      </c>
      <c r="Q26" s="1">
        <v>6659</v>
      </c>
      <c r="R26" s="1">
        <v>7334</v>
      </c>
      <c r="S26" s="1">
        <v>6666</v>
      </c>
      <c r="T26" s="1">
        <v>7189</v>
      </c>
      <c r="U26" s="1">
        <v>8186</v>
      </c>
      <c r="V26" s="1">
        <v>6050</v>
      </c>
      <c r="W26" s="31">
        <v>6889</v>
      </c>
    </row>
    <row r="27" spans="1:23" ht="14.5">
      <c r="A27" s="682" t="s">
        <v>455</v>
      </c>
      <c r="B27" s="90" t="s">
        <v>269</v>
      </c>
      <c r="C27" s="89" t="str">
        <f>IF(_xlfn.XLOOKUP(WaterUse!A27,LandUse!$A$4:$A$40,LandUse!$D$4:$D$40) &gt; 0, "Ag", "NonAg")</f>
        <v>Ag</v>
      </c>
      <c r="D27" s="89">
        <f ca="1">SUMIF(Canal_Irr!$G$2:$G$60,WaterUse!A27,Canal_Irr!$H$3:$H$60)</f>
        <v>6493.7291171662819</v>
      </c>
      <c r="E27" s="88" t="s">
        <v>14</v>
      </c>
      <c r="G27" s="87"/>
      <c r="H27" s="86">
        <f t="shared" si="2"/>
        <v>6759.6867532799997</v>
      </c>
      <c r="I27" s="86">
        <f t="shared" si="1"/>
        <v>6757</v>
      </c>
      <c r="J27" s="48"/>
      <c r="K27" s="33">
        <v>7378</v>
      </c>
      <c r="L27" s="1">
        <v>5277</v>
      </c>
      <c r="M27" s="1">
        <v>7959</v>
      </c>
      <c r="N27" s="1">
        <v>7390</v>
      </c>
      <c r="O27" s="1">
        <v>7984</v>
      </c>
      <c r="P27" s="1">
        <v>6921</v>
      </c>
      <c r="Q27" s="1">
        <v>6659</v>
      </c>
      <c r="R27" s="1">
        <v>10185</v>
      </c>
      <c r="S27" s="1">
        <v>2481</v>
      </c>
      <c r="T27" s="1">
        <v>6245</v>
      </c>
      <c r="U27" s="1">
        <v>6791</v>
      </c>
      <c r="V27" s="1">
        <v>7270</v>
      </c>
      <c r="W27" s="31">
        <v>5301</v>
      </c>
    </row>
    <row r="28" spans="1:23" ht="43.5">
      <c r="A28" s="682" t="s">
        <v>456</v>
      </c>
      <c r="B28" s="90" t="s">
        <v>269</v>
      </c>
      <c r="C28" s="89" t="str">
        <f>IF(_xlfn.XLOOKUP(WaterUse!A28,LandUse!$A$4:$A$40,LandUse!$D$4:$D$40) &gt; 0, "Ag", "NonAg")</f>
        <v>Ag</v>
      </c>
      <c r="D28" s="89">
        <f ca="1">SUMIF(Canal_Irr!$G$2:$G$60,WaterUse!A28,Canal_Irr!$H$3:$H$60)</f>
        <v>331.14746520551711</v>
      </c>
      <c r="E28" s="88" t="s">
        <v>14</v>
      </c>
      <c r="G28" s="87"/>
      <c r="H28" s="86">
        <f t="shared" si="2"/>
        <v>0</v>
      </c>
      <c r="I28" s="86">
        <f t="shared" si="1"/>
        <v>2817.0769230769229</v>
      </c>
      <c r="J28" s="48"/>
      <c r="K28" s="33">
        <v>2859</v>
      </c>
      <c r="L28" s="1">
        <v>2810</v>
      </c>
      <c r="M28" s="1">
        <v>3794</v>
      </c>
      <c r="N28" s="1">
        <v>7316</v>
      </c>
      <c r="O28" s="1">
        <v>3044</v>
      </c>
      <c r="P28" s="1">
        <v>2890</v>
      </c>
      <c r="Q28" s="1">
        <v>2225</v>
      </c>
      <c r="R28" s="1">
        <v>2952</v>
      </c>
      <c r="S28" s="1">
        <v>0</v>
      </c>
      <c r="T28" s="1">
        <v>2205</v>
      </c>
      <c r="U28" s="1">
        <v>2174</v>
      </c>
      <c r="V28" s="1">
        <v>2002</v>
      </c>
      <c r="W28" s="31">
        <v>2351</v>
      </c>
    </row>
    <row r="29" spans="1:23" ht="29">
      <c r="A29" s="682" t="s">
        <v>457</v>
      </c>
      <c r="B29" s="90" t="s">
        <v>269</v>
      </c>
      <c r="C29" s="89" t="str">
        <f>IF(_xlfn.XLOOKUP(WaterUse!A29,LandUse!$A$4:$A$40,LandUse!$D$4:$D$40) &gt; 0, "Ag", "NonAg")</f>
        <v>NonAg</v>
      </c>
      <c r="D29" s="89">
        <f ca="1">SUMIF(Canal_Irr!$G$2:$G$60,WaterUse!A29,Canal_Irr!$H$3:$H$60)</f>
        <v>0</v>
      </c>
      <c r="E29" s="88" t="s">
        <v>14</v>
      </c>
      <c r="G29" s="87"/>
      <c r="H29" s="86">
        <f t="shared" si="2"/>
        <v>0</v>
      </c>
      <c r="I29" s="86">
        <f t="shared" si="1"/>
        <v>722.5</v>
      </c>
      <c r="J29" s="48"/>
      <c r="K29" s="33">
        <v>0</v>
      </c>
      <c r="L29" s="1">
        <v>0</v>
      </c>
      <c r="N29" s="1">
        <v>2461</v>
      </c>
      <c r="S29" s="1">
        <v>429</v>
      </c>
      <c r="W29" s="31"/>
    </row>
    <row r="30" spans="1:23" ht="14.5">
      <c r="A30" s="682" t="s">
        <v>458</v>
      </c>
      <c r="B30" s="90" t="s">
        <v>269</v>
      </c>
      <c r="C30" s="89" t="str">
        <f>IF(_xlfn.XLOOKUP(WaterUse!A30,LandUse!$A$4:$A$40,LandUse!$D$4:$D$40) &gt; 0, "Ag", "NonAg")</f>
        <v>Ag</v>
      </c>
      <c r="D30" s="89">
        <f ca="1">SUMIF(Canal_Irr!$G$2:$G$60,WaterUse!A30,Canal_Irr!$H$3:$H$60)</f>
        <v>6825.6407627822009</v>
      </c>
      <c r="E30" s="88" t="s">
        <v>14</v>
      </c>
      <c r="G30" s="87"/>
      <c r="H30" s="86">
        <f>231*3.9 + SUMIF($A$60:$A$134,A$30,$H$60:$H$134)</f>
        <v>3246.7572544320005</v>
      </c>
      <c r="I30" s="86">
        <f t="shared" si="1"/>
        <v>408.54545454545456</v>
      </c>
      <c r="J30" s="48"/>
      <c r="K30" s="33">
        <v>544</v>
      </c>
      <c r="L30" s="1">
        <v>469</v>
      </c>
      <c r="M30" s="1">
        <v>288</v>
      </c>
      <c r="O30" s="1">
        <v>368</v>
      </c>
      <c r="P30" s="1">
        <v>344</v>
      </c>
      <c r="R30" s="1">
        <v>553</v>
      </c>
      <c r="S30" s="1">
        <v>0</v>
      </c>
      <c r="T30" s="1">
        <v>405</v>
      </c>
      <c r="U30" s="1">
        <v>460</v>
      </c>
      <c r="V30" s="1">
        <v>612</v>
      </c>
      <c r="W30" s="31">
        <v>451</v>
      </c>
    </row>
    <row r="31" spans="1:23" ht="14.5">
      <c r="A31" s="682" t="s">
        <v>459</v>
      </c>
      <c r="B31" s="90" t="s">
        <v>269</v>
      </c>
      <c r="C31" s="89" t="str">
        <f>IF(_xlfn.XLOOKUP(WaterUse!A31,LandUse!$A$4:$A$40,LandUse!$D$4:$D$40) &gt; 0, "Ag", "NonAg")</f>
        <v>NonAg</v>
      </c>
      <c r="D31" s="89">
        <f ca="1">SUMIF(Canal_Irr!$G$2:$G$60,WaterUse!A31,Canal_Irr!$H$3:$H$60)</f>
        <v>0</v>
      </c>
      <c r="E31" s="749" t="s">
        <v>14</v>
      </c>
      <c r="G31" s="87"/>
      <c r="H31" s="86">
        <f>231*3.9 + SUMIF($A$60:$A$134,A$30,$H$60:$H$134)</f>
        <v>3246.7572544320005</v>
      </c>
      <c r="I31" s="86">
        <f t="shared" si="1"/>
        <v>444</v>
      </c>
      <c r="J31" s="48"/>
      <c r="K31" s="33"/>
      <c r="N31" s="1">
        <v>444</v>
      </c>
      <c r="W31" s="31"/>
    </row>
    <row r="32" spans="1:23" ht="18" customHeight="1" thickBot="1">
      <c r="A32" s="750" t="s">
        <v>460</v>
      </c>
      <c r="B32" s="90" t="s">
        <v>269</v>
      </c>
      <c r="C32" s="89" t="str">
        <f>IF(_xlfn.XLOOKUP(WaterUse!A32,LandUse!$A$4:$A$40,LandUse!$D$4:$D$40) &gt; 0, "Ag", "NonAg")</f>
        <v>Ag</v>
      </c>
      <c r="D32" s="89">
        <f ca="1">SUMIF(Canal_Irr!$G$2:$G$60,WaterUse!A32,Canal_Irr!$H$3:$H$60)</f>
        <v>779.09297454583702</v>
      </c>
      <c r="E32" s="88" t="s">
        <v>14</v>
      </c>
      <c r="F32" s="49" t="s">
        <v>461</v>
      </c>
      <c r="G32" s="87"/>
      <c r="H32" s="86"/>
      <c r="I32" s="86">
        <f t="shared" si="1"/>
        <v>64507.199999999997</v>
      </c>
      <c r="J32" s="48"/>
      <c r="K32" s="30"/>
      <c r="L32" s="38"/>
      <c r="M32" s="38"/>
      <c r="N32" s="38">
        <f t="shared" ref="N32:T32" si="3">SUM(N16:N31)-N27</f>
        <v>45666</v>
      </c>
      <c r="O32" s="38">
        <f t="shared" si="3"/>
        <v>47208</v>
      </c>
      <c r="P32" s="38">
        <f t="shared" si="3"/>
        <v>44041</v>
      </c>
      <c r="Q32" s="38">
        <f t="shared" si="3"/>
        <v>210689</v>
      </c>
      <c r="R32" s="38">
        <f t="shared" si="3"/>
        <v>47788</v>
      </c>
      <c r="S32" s="38">
        <f t="shared" si="3"/>
        <v>55186</v>
      </c>
      <c r="T32" s="38">
        <f t="shared" si="3"/>
        <v>37000</v>
      </c>
      <c r="U32" s="38">
        <f>SUM(U16:U31)</f>
        <v>60490</v>
      </c>
      <c r="V32" s="38">
        <f>SUM(V16:V31)-V27</f>
        <v>43113</v>
      </c>
      <c r="W32" s="28">
        <f>SUM(W16:W31)</f>
        <v>53891</v>
      </c>
    </row>
    <row r="33" spans="1:23" s="36" customFormat="1" ht="14.5">
      <c r="A33" s="751" t="s">
        <v>462</v>
      </c>
      <c r="B33" s="104" t="s">
        <v>273</v>
      </c>
      <c r="C33" s="568" t="str">
        <f>IF(_xlfn.XLOOKUP(WaterUse!A33,LandUse!$A$4:$A$40,LandUse!$D$4:$D$40) &gt; 0, "Ag", "NonAg")</f>
        <v>NonAg</v>
      </c>
      <c r="D33" s="568">
        <f ca="1">SUMIF(Canal_Irr!$G$2:$G$60,WaterUse!A33,Canal_Irr!$H$3:$H$60)</f>
        <v>0</v>
      </c>
      <c r="E33" s="103" t="s">
        <v>303</v>
      </c>
      <c r="F33" s="61" t="s">
        <v>303</v>
      </c>
      <c r="G33" s="235"/>
      <c r="H33" s="101">
        <f>13500-H39</f>
        <v>7200</v>
      </c>
      <c r="I33" s="752" t="s">
        <v>214</v>
      </c>
      <c r="J33" s="59"/>
      <c r="K33" s="59"/>
      <c r="L33" s="569"/>
      <c r="M33" s="570"/>
      <c r="N33" s="570"/>
      <c r="O33" s="570"/>
      <c r="P33" s="570"/>
      <c r="Q33" s="570"/>
      <c r="R33" s="570"/>
      <c r="S33" s="571"/>
      <c r="T33" s="571"/>
      <c r="U33" s="571"/>
      <c r="V33" s="571"/>
      <c r="W33" s="572"/>
    </row>
    <row r="34" spans="1:23" ht="14.5">
      <c r="A34" s="745" t="s">
        <v>463</v>
      </c>
      <c r="B34" s="90" t="s">
        <v>273</v>
      </c>
      <c r="C34" s="690"/>
      <c r="D34" s="89">
        <f ca="1">SUMIF(Canal_Irr!$G$2:$G$60,WaterUse!A34,Canal_Irr!$H$3:$H$60)</f>
        <v>0</v>
      </c>
      <c r="E34" s="88" t="s">
        <v>303</v>
      </c>
      <c r="F34" s="730" t="s">
        <v>303</v>
      </c>
      <c r="G34" s="744"/>
      <c r="H34" s="99">
        <f>9.66+128.73+125.67+11.16+81.75+82.5+7.62+0.51+28.17</f>
        <v>475.77000000000004</v>
      </c>
      <c r="I34" s="86">
        <f t="shared" si="1"/>
        <v>966.2676923076923</v>
      </c>
      <c r="J34" s="48"/>
      <c r="K34" s="48">
        <v>966.3</v>
      </c>
      <c r="L34" s="1">
        <v>966.3</v>
      </c>
      <c r="M34" s="1">
        <v>966.3</v>
      </c>
      <c r="N34" s="1">
        <v>966.3</v>
      </c>
      <c r="O34" s="1">
        <v>966.3</v>
      </c>
      <c r="P34" s="1">
        <v>966.3</v>
      </c>
      <c r="Q34" s="1">
        <v>966.24</v>
      </c>
      <c r="R34" s="1">
        <v>966.24</v>
      </c>
      <c r="S34" s="1">
        <v>966.24</v>
      </c>
      <c r="T34" s="1">
        <v>966.24</v>
      </c>
      <c r="U34" s="1">
        <v>966.24</v>
      </c>
      <c r="V34" s="1">
        <v>966.24</v>
      </c>
      <c r="W34" s="31">
        <v>966.24</v>
      </c>
    </row>
    <row r="35" spans="1:23" ht="29">
      <c r="A35" s="753" t="s">
        <v>464</v>
      </c>
      <c r="B35" s="110" t="s">
        <v>273</v>
      </c>
      <c r="C35" s="89" t="str">
        <f>IF(_xlfn.XLOOKUP(WaterUse!A35,LandUse!$A$4:$A$40,LandUse!$D$4:$D$40) &gt; 0, "Ag", "NonAg")</f>
        <v>Ag</v>
      </c>
      <c r="D35" s="89">
        <f>SUMIF(Canal_Irr!$G$2:$G$60,WaterUse!A35,Canal_Irr!$H$2:$H$60)</f>
        <v>1653.8545454062653</v>
      </c>
      <c r="E35" s="88" t="s">
        <v>465</v>
      </c>
      <c r="F35" s="730" t="s">
        <v>303</v>
      </c>
      <c r="G35" s="87"/>
      <c r="H35" s="99">
        <v>5524.71</v>
      </c>
      <c r="I35" s="86">
        <f>AVERAGE(K35:AC35)</f>
        <v>4995.3153846153837</v>
      </c>
      <c r="J35" s="48"/>
      <c r="K35" s="48">
        <v>4183</v>
      </c>
      <c r="L35" s="1">
        <v>4875</v>
      </c>
      <c r="M35" s="1">
        <v>8459</v>
      </c>
      <c r="N35" s="1">
        <v>5843</v>
      </c>
      <c r="O35" s="1">
        <v>7183</v>
      </c>
      <c r="P35" s="1">
        <v>4052.1</v>
      </c>
      <c r="Q35" s="1">
        <v>5192.5</v>
      </c>
      <c r="R35" s="1">
        <v>4428.7</v>
      </c>
      <c r="S35" s="1">
        <v>4072.7</v>
      </c>
      <c r="T35" s="1">
        <v>5775.2</v>
      </c>
      <c r="U35" s="1">
        <v>5155.1000000000004</v>
      </c>
      <c r="V35" s="1">
        <v>3319.8</v>
      </c>
      <c r="W35" s="31">
        <v>2400</v>
      </c>
    </row>
    <row r="36" spans="1:23" ht="14.5">
      <c r="A36" s="753" t="s">
        <v>466</v>
      </c>
      <c r="B36" s="110" t="s">
        <v>273</v>
      </c>
      <c r="C36" s="748" t="s">
        <v>420</v>
      </c>
      <c r="D36" s="89"/>
      <c r="E36" s="88"/>
      <c r="F36" s="730"/>
      <c r="G36" s="87"/>
      <c r="H36" s="99"/>
      <c r="I36" s="86">
        <v>500</v>
      </c>
      <c r="J36" s="48"/>
      <c r="K36" s="48"/>
      <c r="W36" s="31"/>
    </row>
    <row r="37" spans="1:23" ht="29">
      <c r="A37" s="754" t="s">
        <v>467</v>
      </c>
      <c r="B37" s="90" t="s">
        <v>273</v>
      </c>
      <c r="C37" s="89" t="str">
        <f>IF(_xlfn.XLOOKUP(WaterUse!A37,LandUse!$A$4:$A$40,LandUse!$D$4:$D$40) &gt; 0, "Ag", "NonAg")</f>
        <v>Ag</v>
      </c>
      <c r="D37" s="89">
        <f>SUMIF(Canal_Irr!$G$2:$G$60,WaterUse!A37,Canal_Irr!$H$2:$H$60)</f>
        <v>2737.3213060036301</v>
      </c>
      <c r="E37" s="749" t="s">
        <v>426</v>
      </c>
      <c r="F37" s="49" t="s">
        <v>303</v>
      </c>
      <c r="G37" s="87"/>
      <c r="H37" s="99">
        <f>7708.5+989.15</f>
        <v>8697.65</v>
      </c>
      <c r="I37" s="86">
        <f>AVERAGE(K37:AC37)</f>
        <v>5706.7461538461548</v>
      </c>
      <c r="J37" s="48"/>
      <c r="K37" s="48">
        <v>7359</v>
      </c>
      <c r="L37" s="1">
        <v>5342</v>
      </c>
      <c r="M37" s="1">
        <v>8819</v>
      </c>
      <c r="N37" s="1">
        <v>6195</v>
      </c>
      <c r="O37" s="1">
        <v>5873</v>
      </c>
      <c r="P37" s="1">
        <v>5870.9</v>
      </c>
      <c r="Q37" s="1">
        <v>633.4</v>
      </c>
      <c r="R37" s="1">
        <v>6119.9</v>
      </c>
      <c r="S37" s="1">
        <v>6424.5</v>
      </c>
      <c r="T37" s="1">
        <v>6766.8</v>
      </c>
      <c r="U37" s="1">
        <v>6532.4</v>
      </c>
      <c r="V37" s="1">
        <v>3030.2</v>
      </c>
      <c r="W37" s="31">
        <v>5221.6000000000004</v>
      </c>
    </row>
    <row r="38" spans="1:23" ht="29.5" thickBot="1">
      <c r="A38" s="755" t="s">
        <v>468</v>
      </c>
      <c r="B38" s="417" t="s">
        <v>273</v>
      </c>
      <c r="C38" s="83" t="str">
        <f>IF(_xlfn.XLOOKUP(WaterUse!A38,LandUse!$A$4:$A$40,LandUse!$D$4:$D$40) &gt; 0, "Ag", "NonAg")</f>
        <v>Ag</v>
      </c>
      <c r="D38" s="83">
        <f ca="1">SUMIF(Canal_Irr!$G$2:$G$60,WaterUse!A38,Canal_Irr!$H$3:$H$60)</f>
        <v>816.99931742057368</v>
      </c>
      <c r="E38" s="418" t="s">
        <v>303</v>
      </c>
      <c r="F38" s="419" t="s">
        <v>303</v>
      </c>
      <c r="G38" s="420"/>
      <c r="H38" s="109">
        <v>6300</v>
      </c>
      <c r="I38" s="80">
        <f>AVERAGE(K38:AC38)-'Hyrum&amp;Paradise'!B16</f>
        <v>4334.6815384615375</v>
      </c>
      <c r="J38" s="53"/>
      <c r="K38" s="53">
        <f t="shared" ref="K38:W38" si="4">K39-K52</f>
        <v>4783.43</v>
      </c>
      <c r="L38" s="53">
        <f t="shared" si="4"/>
        <v>5225.8500000000004</v>
      </c>
      <c r="M38" s="53">
        <f t="shared" si="4"/>
        <v>7285.5</v>
      </c>
      <c r="N38" s="53">
        <f t="shared" si="4"/>
        <v>4755.76</v>
      </c>
      <c r="O38" s="53">
        <f t="shared" si="4"/>
        <v>5004.51</v>
      </c>
      <c r="P38" s="53">
        <f t="shared" si="4"/>
        <v>5124.3999999999996</v>
      </c>
      <c r="Q38" s="53">
        <f t="shared" si="4"/>
        <v>6418.2</v>
      </c>
      <c r="R38" s="53">
        <f t="shared" si="4"/>
        <v>4869.6000000000004</v>
      </c>
      <c r="S38" s="53">
        <f t="shared" si="4"/>
        <v>3643.13</v>
      </c>
      <c r="T38" s="53">
        <f t="shared" si="4"/>
        <v>6213.66</v>
      </c>
      <c r="U38" s="53">
        <f t="shared" si="4"/>
        <v>6159.5199999999995</v>
      </c>
      <c r="V38" s="53">
        <f t="shared" si="4"/>
        <v>2147.7199999999998</v>
      </c>
      <c r="W38" s="92">
        <f t="shared" si="4"/>
        <v>4274.58</v>
      </c>
    </row>
    <row r="39" spans="1:23" ht="15" thickBot="1">
      <c r="A39" s="756"/>
      <c r="B39" s="421"/>
      <c r="C39" s="89" t="str">
        <f>IF(_xlfn.XLOOKUP(WaterUse!A39,LandUse!$A$4:$A$40,LandUse!$D$4:$D$40) &gt; 0, "Ag", "NonAg")</f>
        <v>NonAg</v>
      </c>
      <c r="D39" s="89">
        <f ca="1">SUMIF(Canal_Irr!$G$2:$G$60,WaterUse!A39,Canal_Irr!$H$3:$H$60)</f>
        <v>0</v>
      </c>
      <c r="E39" s="573" t="s">
        <v>303</v>
      </c>
      <c r="F39" s="574" t="s">
        <v>303</v>
      </c>
      <c r="G39" s="575"/>
      <c r="H39" s="576">
        <v>6300</v>
      </c>
      <c r="I39" s="48">
        <f>AVERAGE(K39:AC39)</f>
        <v>5851.207692307692</v>
      </c>
      <c r="J39" s="48"/>
      <c r="K39" s="580">
        <v>6036</v>
      </c>
      <c r="L39" s="581">
        <v>6030</v>
      </c>
      <c r="M39" s="581">
        <v>7895</v>
      </c>
      <c r="N39" s="581">
        <v>4951</v>
      </c>
      <c r="O39" s="581">
        <v>6242.2</v>
      </c>
      <c r="P39" s="581">
        <v>5124.3999999999996</v>
      </c>
      <c r="Q39" s="581">
        <v>6418.2</v>
      </c>
      <c r="R39" s="581">
        <v>4869.6000000000004</v>
      </c>
      <c r="S39" s="581">
        <v>5674.2</v>
      </c>
      <c r="T39" s="581">
        <v>6832.5</v>
      </c>
      <c r="U39" s="581">
        <v>7254.4</v>
      </c>
      <c r="V39" s="581">
        <v>3242.6</v>
      </c>
      <c r="W39" s="582">
        <v>5495.6</v>
      </c>
    </row>
    <row r="40" spans="1:23" ht="15" thickBot="1">
      <c r="A40" s="757" t="s">
        <v>469</v>
      </c>
      <c r="B40" s="234" t="s">
        <v>273</v>
      </c>
      <c r="C40" s="568" t="str">
        <f>IF(_xlfn.XLOOKUP(WaterUse!A40,LandUse!$A$4:$A$40,LandUse!$D$4:$D$40) &gt; 0, "Ag", "NonAg")</f>
        <v>Ag</v>
      </c>
      <c r="D40" s="62">
        <f ca="1">SUMIF(Canal_Irr!$G$2:$G$60,WaterUse!A40,Canal_Irr!$H$3:$H$60)</f>
        <v>27.304817419982999</v>
      </c>
      <c r="E40" s="103" t="s">
        <v>431</v>
      </c>
      <c r="F40" s="61" t="s">
        <v>301</v>
      </c>
      <c r="G40" s="61"/>
      <c r="H40" s="59">
        <v>6378.82</v>
      </c>
      <c r="I40" s="566">
        <f>AVERAGE(K40:AC40)-'Hyrum&amp;Paradise'!B14</f>
        <v>3717.3384615384621</v>
      </c>
      <c r="J40" s="48"/>
      <c r="K40" s="235">
        <v>5701</v>
      </c>
      <c r="L40" s="570">
        <v>5026</v>
      </c>
      <c r="M40" s="570">
        <v>7080</v>
      </c>
      <c r="N40" s="570">
        <v>4452</v>
      </c>
      <c r="O40" s="570">
        <v>5756.1</v>
      </c>
      <c r="P40" s="570">
        <v>3731.5</v>
      </c>
      <c r="Q40" s="570">
        <v>2944.5</v>
      </c>
      <c r="R40" s="570">
        <v>3664.9</v>
      </c>
      <c r="S40" s="570">
        <v>4651.3999999999996</v>
      </c>
      <c r="T40" s="570">
        <v>4386.8999999999996</v>
      </c>
      <c r="U40" s="570">
        <v>6971.5</v>
      </c>
      <c r="V40" s="570">
        <v>3450.8</v>
      </c>
      <c r="W40" s="579">
        <v>3274.8</v>
      </c>
    </row>
    <row r="41" spans="1:23" ht="29">
      <c r="A41" s="758" t="s">
        <v>470</v>
      </c>
      <c r="B41" s="621" t="s">
        <v>273</v>
      </c>
      <c r="C41" s="89" t="str">
        <f>IF(_xlfn.XLOOKUP(WaterUse!A41,LandUse!$A$4:$A$40,LandUse!$D$4:$D$40) &gt; 0, "Ag", "NonAg")</f>
        <v>Ag</v>
      </c>
      <c r="D41" s="40">
        <f ca="1">SUMIF(Canal_Irr!$G$2:$G$60,WaterUse!A41,Canal_Irr!$H$3:$H$60)</f>
        <v>546.39139224685982</v>
      </c>
      <c r="E41" s="88" t="s">
        <v>301</v>
      </c>
      <c r="F41" s="49" t="s">
        <v>301</v>
      </c>
      <c r="H41" s="48">
        <v>8532.42</v>
      </c>
      <c r="I41" s="566">
        <f>AVERAGE(K41:AC41)</f>
        <v>8817.795384615385</v>
      </c>
      <c r="J41" s="48"/>
      <c r="K41" s="759">
        <v>7545.34</v>
      </c>
      <c r="L41" s="759">
        <v>8086.45</v>
      </c>
      <c r="M41" s="759">
        <v>10668.1</v>
      </c>
      <c r="N41" s="759">
        <v>7011.66</v>
      </c>
      <c r="O41" s="759">
        <v>10161.19</v>
      </c>
      <c r="P41" s="759">
        <v>10641.93</v>
      </c>
      <c r="Q41" s="759">
        <v>7898.82</v>
      </c>
      <c r="R41" s="759">
        <v>8550.33</v>
      </c>
      <c r="S41" s="759">
        <v>6905.18</v>
      </c>
      <c r="T41" s="759">
        <v>11420.06</v>
      </c>
      <c r="U41" s="759">
        <v>9102.75</v>
      </c>
      <c r="V41" s="759">
        <v>7600.46</v>
      </c>
      <c r="W41" s="759">
        <v>9039.07</v>
      </c>
    </row>
    <row r="42" spans="1:23" ht="29">
      <c r="A42" s="640" t="s">
        <v>471</v>
      </c>
      <c r="B42" s="577" t="s">
        <v>273</v>
      </c>
      <c r="C42" s="89" t="str">
        <f>IF(_xlfn.XLOOKUP(WaterUse!A42,LandUse!$A$4:$A$40,LandUse!$D$4:$D$40) &gt; 0, "Ag", "NonAg")</f>
        <v>Ag</v>
      </c>
      <c r="D42" s="622">
        <v>7622</v>
      </c>
      <c r="E42" s="88" t="s">
        <v>301</v>
      </c>
      <c r="F42" s="49" t="s">
        <v>301</v>
      </c>
      <c r="H42" s="48">
        <v>18000</v>
      </c>
      <c r="I42" s="86">
        <f>AVERAGE(K42:AC42)</f>
        <v>10225.600000000002</v>
      </c>
      <c r="J42" s="48"/>
      <c r="K42" s="135">
        <v>7945</v>
      </c>
      <c r="L42" s="1">
        <v>9383</v>
      </c>
      <c r="M42" s="1">
        <v>12201</v>
      </c>
      <c r="N42" s="1">
        <v>8136</v>
      </c>
      <c r="O42" s="1">
        <v>11191.3</v>
      </c>
      <c r="P42" s="1">
        <v>10370</v>
      </c>
      <c r="Q42" s="1">
        <v>10334.1</v>
      </c>
      <c r="R42" s="1">
        <v>10254.1</v>
      </c>
      <c r="S42" s="1">
        <v>11249.5</v>
      </c>
      <c r="T42" s="1">
        <v>13024</v>
      </c>
      <c r="U42" s="1">
        <v>11205.6</v>
      </c>
      <c r="V42" s="1">
        <v>7535.9</v>
      </c>
      <c r="W42" s="31">
        <v>10103.299999999999</v>
      </c>
    </row>
    <row r="43" spans="1:23" ht="29.5" thickBot="1">
      <c r="A43" s="760" t="s">
        <v>472</v>
      </c>
      <c r="B43" s="578" t="s">
        <v>273</v>
      </c>
      <c r="C43" s="89"/>
      <c r="D43" s="40">
        <f ca="1">SUMIF(Canal_Irr!$G$2:$G$60,WaterUse!A43,Canal_Irr!$H$3:$H$60)</f>
        <v>0</v>
      </c>
      <c r="E43" s="82"/>
      <c r="F43" s="55"/>
      <c r="G43" s="55"/>
      <c r="H43" s="53">
        <f>SUM(H6:H15)</f>
        <v>1041.54</v>
      </c>
      <c r="I43" s="86">
        <f>AVERAGE(K43:AC43)</f>
        <v>1234.4230769230771</v>
      </c>
      <c r="J43" s="48"/>
      <c r="K43" s="133">
        <f t="shared" ref="K43:W43" si="5">SUM(K6:K15)</f>
        <v>1325.2000000000003</v>
      </c>
      <c r="L43" s="53">
        <f t="shared" si="5"/>
        <v>1107.2000000000003</v>
      </c>
      <c r="M43" s="53">
        <f t="shared" si="5"/>
        <v>1107.2000000000003</v>
      </c>
      <c r="N43" s="53">
        <f t="shared" si="5"/>
        <v>1107.25</v>
      </c>
      <c r="O43" s="53">
        <f t="shared" si="5"/>
        <v>1107.25</v>
      </c>
      <c r="P43" s="53">
        <f t="shared" si="5"/>
        <v>1450.4</v>
      </c>
      <c r="Q43" s="53">
        <f t="shared" si="5"/>
        <v>1391.1000000000001</v>
      </c>
      <c r="R43" s="53">
        <f t="shared" si="5"/>
        <v>1283.8000000000002</v>
      </c>
      <c r="S43" s="53">
        <f t="shared" si="5"/>
        <v>1285.9000000000001</v>
      </c>
      <c r="T43" s="53">
        <f t="shared" si="5"/>
        <v>1267.8000000000002</v>
      </c>
      <c r="U43" s="53">
        <f t="shared" si="5"/>
        <v>1210.7000000000003</v>
      </c>
      <c r="V43" s="53">
        <f t="shared" si="5"/>
        <v>1189.3000000000002</v>
      </c>
      <c r="W43" s="92">
        <f t="shared" si="5"/>
        <v>1214.4000000000001</v>
      </c>
    </row>
    <row r="44" spans="1:23" ht="14.5">
      <c r="A44" s="761" t="s">
        <v>473</v>
      </c>
      <c r="B44" s="113" t="s">
        <v>275</v>
      </c>
      <c r="C44" s="568" t="s">
        <v>420</v>
      </c>
      <c r="D44" s="568"/>
      <c r="E44" s="648"/>
      <c r="I44" s="752">
        <f>0.24*I47</f>
        <v>1317.6268615384613</v>
      </c>
      <c r="J44" s="48"/>
      <c r="K44" s="135"/>
      <c r="L44" s="48"/>
      <c r="M44" s="48"/>
      <c r="N44" s="48"/>
      <c r="O44" s="48"/>
      <c r="P44" s="48"/>
      <c r="Q44" s="48"/>
      <c r="R44" s="48"/>
      <c r="S44" s="48"/>
      <c r="T44" s="48"/>
      <c r="U44" s="48"/>
      <c r="V44" s="48"/>
      <c r="W44" s="99"/>
    </row>
    <row r="45" spans="1:23" ht="29.5" thickBot="1">
      <c r="A45" s="647" t="s">
        <v>474</v>
      </c>
      <c r="B45" s="113" t="s">
        <v>275</v>
      </c>
      <c r="C45" s="748" t="s">
        <v>415</v>
      </c>
      <c r="D45" s="89">
        <f ca="1">SUMIF(Canal_Irr!$G$2:$G$60,WaterUse!A45,Canal_Irr!$H$3:$H$60)</f>
        <v>169.13585860082699</v>
      </c>
      <c r="E45" s="648" t="s">
        <v>475</v>
      </c>
      <c r="I45" s="86">
        <f>(I48/2)-I44</f>
        <v>4172.4850615384603</v>
      </c>
      <c r="J45" s="48"/>
      <c r="K45" s="135"/>
      <c r="L45" s="48"/>
      <c r="M45" s="48"/>
      <c r="N45" s="48"/>
      <c r="O45" s="48"/>
      <c r="P45" s="48"/>
      <c r="Q45" s="48"/>
      <c r="R45" s="48"/>
      <c r="S45" s="48"/>
      <c r="T45" s="48"/>
      <c r="U45" s="48"/>
      <c r="V45" s="48"/>
      <c r="W45" s="99"/>
    </row>
    <row r="46" spans="1:23" ht="29">
      <c r="A46" s="682" t="s">
        <v>476</v>
      </c>
      <c r="B46" s="51" t="s">
        <v>275</v>
      </c>
      <c r="C46" s="89" t="str">
        <f>IF(_xlfn.XLOOKUP(WaterUse!A46,LandUse!$A$4:$A$40,LandUse!$D$4:$D$40) &gt; 0, "Ag", "NonAg")</f>
        <v>Ag</v>
      </c>
      <c r="D46" s="89">
        <f ca="1">SUMIF(Canal_Irr!$G$2:$G$60,WaterUse!A46,Canal_Irr!$H$3:$H$60)</f>
        <v>1696.1516647073308</v>
      </c>
      <c r="E46" s="648" t="s">
        <v>475</v>
      </c>
      <c r="G46" s="87"/>
      <c r="H46" s="235">
        <f ca="1">SUMIF($A$60:$A$149,A46,$H$60:$H$148)</f>
        <v>18049.633055999999</v>
      </c>
      <c r="I46" s="86">
        <f>I48</f>
        <v>10980.223846153844</v>
      </c>
      <c r="J46" s="48"/>
      <c r="K46" s="235">
        <f t="shared" ref="K46:W46" si="6">K48</f>
        <v>6990.94</v>
      </c>
      <c r="L46" s="59">
        <f t="shared" si="6"/>
        <v>12975.83</v>
      </c>
      <c r="M46" s="59">
        <f t="shared" si="6"/>
        <v>6360.73</v>
      </c>
      <c r="N46" s="59">
        <f t="shared" si="6"/>
        <v>7883.79</v>
      </c>
      <c r="O46" s="59">
        <f t="shared" si="6"/>
        <v>8401.66</v>
      </c>
      <c r="P46" s="59">
        <f t="shared" si="6"/>
        <v>6133.36</v>
      </c>
      <c r="Q46" s="59">
        <f t="shared" si="6"/>
        <v>7410.1</v>
      </c>
      <c r="R46" s="59">
        <f t="shared" si="6"/>
        <v>242.45</v>
      </c>
      <c r="S46" s="59">
        <f t="shared" si="6"/>
        <v>18363.46</v>
      </c>
      <c r="T46" s="59">
        <f t="shared" si="6"/>
        <v>34196.339999999997</v>
      </c>
      <c r="U46" s="59">
        <f t="shared" si="6"/>
        <v>14171.14</v>
      </c>
      <c r="V46" s="59">
        <f t="shared" si="6"/>
        <v>10948.53</v>
      </c>
      <c r="W46" s="101">
        <f t="shared" si="6"/>
        <v>8664.58</v>
      </c>
    </row>
    <row r="47" spans="1:23" ht="14.5">
      <c r="A47" s="754" t="s">
        <v>477</v>
      </c>
      <c r="B47" s="51" t="s">
        <v>275</v>
      </c>
      <c r="C47" s="89" t="str">
        <f>IF(_xlfn.XLOOKUP(WaterUse!A47,LandUse!$A$4:$A$40,LandUse!$D$4:$D$40) &gt; 0, "Ag", "NonAg")</f>
        <v>Ag</v>
      </c>
      <c r="D47" s="89">
        <f ca="1">SUMIF(Canal_Irr!$G$2:$G$60,WaterUse!A47,Canal_Irr!$H$3:$H$60)</f>
        <v>869.19942770734656</v>
      </c>
      <c r="E47" s="648" t="s">
        <v>475</v>
      </c>
      <c r="G47" s="87"/>
      <c r="H47" s="135">
        <f ca="1">SUMIF($A$60:$A$149,A47,$H$60:$H$148)</f>
        <v>18049.633055999999</v>
      </c>
      <c r="I47" s="86">
        <f>I48/2</f>
        <v>5490.1119230769218</v>
      </c>
      <c r="J47" s="48"/>
      <c r="K47" s="135">
        <f t="shared" ref="K47:W47" si="7">K48</f>
        <v>6990.94</v>
      </c>
      <c r="L47" s="48">
        <f t="shared" si="7"/>
        <v>12975.83</v>
      </c>
      <c r="M47" s="48">
        <f t="shared" si="7"/>
        <v>6360.73</v>
      </c>
      <c r="N47" s="48">
        <f t="shared" si="7"/>
        <v>7883.79</v>
      </c>
      <c r="O47" s="48">
        <f t="shared" si="7"/>
        <v>8401.66</v>
      </c>
      <c r="P47" s="48">
        <f t="shared" si="7"/>
        <v>6133.36</v>
      </c>
      <c r="Q47" s="48">
        <f t="shared" si="7"/>
        <v>7410.1</v>
      </c>
      <c r="R47" s="48">
        <f t="shared" si="7"/>
        <v>242.45</v>
      </c>
      <c r="S47" s="48">
        <f t="shared" si="7"/>
        <v>18363.46</v>
      </c>
      <c r="T47" s="48">
        <f t="shared" si="7"/>
        <v>34196.339999999997</v>
      </c>
      <c r="U47" s="48">
        <f t="shared" si="7"/>
        <v>14171.14</v>
      </c>
      <c r="V47" s="48">
        <f t="shared" si="7"/>
        <v>10948.53</v>
      </c>
      <c r="W47" s="99">
        <f t="shared" si="7"/>
        <v>8664.58</v>
      </c>
    </row>
    <row r="48" spans="1:23" ht="29.5" thickBot="1">
      <c r="A48" s="762" t="s">
        <v>478</v>
      </c>
      <c r="B48" s="384" t="s">
        <v>275</v>
      </c>
      <c r="C48" s="83" t="str">
        <f>IF(_xlfn.XLOOKUP(WaterUse!A48,LandUse!$A$4:$A$40,LandUse!$D$4:$D$40) &gt; 0, "Ag", "NonAg")</f>
        <v>Ag</v>
      </c>
      <c r="D48" s="83">
        <f ca="1">SUMIF(Canal_Irr!$G$2:$G$60,WaterUse!A48,Canal_Irr!$H$3:$H$60)</f>
        <v>8.2366549571000007</v>
      </c>
      <c r="E48" s="648" t="s">
        <v>475</v>
      </c>
      <c r="F48" s="55"/>
      <c r="G48" s="81"/>
      <c r="H48" s="133">
        <v>7940.79</v>
      </c>
      <c r="I48" s="80">
        <f>AVERAGE(K48:AC48)</f>
        <v>10980.223846153844</v>
      </c>
      <c r="J48" s="48"/>
      <c r="K48" s="30">
        <v>6990.94</v>
      </c>
      <c r="L48" s="583">
        <v>12975.83</v>
      </c>
      <c r="M48" s="583">
        <v>6360.73</v>
      </c>
      <c r="N48" s="583">
        <v>7883.79</v>
      </c>
      <c r="O48" s="583">
        <v>8401.66</v>
      </c>
      <c r="P48" s="38">
        <v>6133.36</v>
      </c>
      <c r="Q48" s="38">
        <v>7410.1</v>
      </c>
      <c r="R48" s="38">
        <v>242.45</v>
      </c>
      <c r="S48" s="583">
        <v>18363.46</v>
      </c>
      <c r="T48" s="583">
        <v>34196.339999999997</v>
      </c>
      <c r="U48" s="583">
        <v>14171.14</v>
      </c>
      <c r="V48" s="583">
        <v>10948.53</v>
      </c>
      <c r="W48" s="28">
        <v>8664.58</v>
      </c>
    </row>
    <row r="49" spans="1:23" ht="29.5" hidden="1" thickBot="1">
      <c r="A49" s="763" t="s">
        <v>474</v>
      </c>
      <c r="B49" s="84" t="s">
        <v>275</v>
      </c>
      <c r="C49" s="748"/>
      <c r="D49" s="89">
        <f ca="1">SUMIF(Canal_Irr!$G$2:$G$60,WaterUse!A49,Canal_Irr!$H$3:$H$60)</f>
        <v>169.13585860082699</v>
      </c>
      <c r="E49" s="88" t="s">
        <v>475</v>
      </c>
      <c r="G49" s="87"/>
      <c r="H49" s="584">
        <f>11.944+0.75</f>
        <v>12.694000000000001</v>
      </c>
      <c r="I49" s="48"/>
      <c r="J49" s="48"/>
      <c r="L49" s="237"/>
      <c r="M49" s="237"/>
      <c r="N49" s="237"/>
      <c r="O49" s="237"/>
      <c r="S49" s="237"/>
      <c r="T49" s="237"/>
      <c r="U49" s="237"/>
      <c r="V49" s="237"/>
    </row>
    <row r="50" spans="1:23" ht="29.5" thickBot="1">
      <c r="A50" s="763" t="s">
        <v>278</v>
      </c>
      <c r="B50" s="84" t="s">
        <v>281</v>
      </c>
      <c r="C50" s="83"/>
      <c r="D50" s="95">
        <f ca="1">SUMIF(Canal_Irr!$G$2:$G$60,WaterUse!A50,Canal_Irr!$H$3:$H$60)</f>
        <v>0</v>
      </c>
      <c r="E50" s="94"/>
      <c r="F50" s="66"/>
      <c r="G50" s="93"/>
      <c r="H50" s="64"/>
      <c r="I50" s="64"/>
      <c r="J50" s="64"/>
      <c r="K50" s="585"/>
      <c r="L50" s="586"/>
      <c r="M50" s="586"/>
      <c r="N50" s="586"/>
      <c r="O50" s="586"/>
      <c r="P50" s="585"/>
      <c r="Q50" s="585"/>
      <c r="R50" s="585"/>
      <c r="S50" s="586"/>
      <c r="T50" s="586"/>
      <c r="U50" s="586"/>
      <c r="V50" s="586"/>
      <c r="W50" s="587"/>
    </row>
    <row r="51" spans="1:23" ht="29.5" thickBot="1">
      <c r="A51" s="764" t="s">
        <v>479</v>
      </c>
      <c r="B51" s="104"/>
      <c r="C51" s="568" t="s">
        <v>430</v>
      </c>
      <c r="D51" s="89">
        <f ca="1">SUMIF(Canal_Irr!$G$2:$G$60,WaterUse!A51,Canal_Irr!$H$3:$H$60)</f>
        <v>0</v>
      </c>
      <c r="E51" s="88" t="s">
        <v>426</v>
      </c>
      <c r="F51" s="49" t="s">
        <v>303</v>
      </c>
      <c r="G51" s="87"/>
      <c r="H51" s="48">
        <f>232.71</f>
        <v>232.71</v>
      </c>
      <c r="I51" s="566">
        <f>AVERAGE(K51:AC51)</f>
        <v>232.69999999999996</v>
      </c>
      <c r="J51" s="48"/>
      <c r="K51" s="235">
        <v>232.7</v>
      </c>
      <c r="L51" s="570">
        <v>232.7</v>
      </c>
      <c r="M51" s="570">
        <v>232.7</v>
      </c>
      <c r="N51" s="570">
        <v>232.7</v>
      </c>
      <c r="O51" s="570">
        <v>232.7</v>
      </c>
      <c r="P51" s="570">
        <v>232.7</v>
      </c>
      <c r="Q51" s="570">
        <v>232.7</v>
      </c>
      <c r="R51" s="570">
        <v>232.7</v>
      </c>
      <c r="S51" s="570">
        <v>232.7</v>
      </c>
      <c r="T51" s="570">
        <v>232.7</v>
      </c>
      <c r="U51" s="570">
        <v>232.7</v>
      </c>
      <c r="V51" s="570">
        <v>232.7</v>
      </c>
      <c r="W51" s="579">
        <v>232.7</v>
      </c>
    </row>
    <row r="52" spans="1:23" ht="15.5">
      <c r="A52" s="661" t="s">
        <v>480</v>
      </c>
      <c r="B52" s="694" t="s">
        <v>277</v>
      </c>
      <c r="C52" s="568" t="s">
        <v>420</v>
      </c>
      <c r="D52" s="692">
        <f ca="1">SUMIF(Canal_Irr!$G$2:$G$60,WaterUse!A52,Canal_Irr!$H$3:$H$60)</f>
        <v>0</v>
      </c>
      <c r="E52" s="103"/>
      <c r="F52" s="765" t="s">
        <v>303</v>
      </c>
      <c r="G52" s="61"/>
      <c r="H52" s="566"/>
      <c r="I52" s="695">
        <f>AVERAGE(K52:AC52)</f>
        <v>1015.984</v>
      </c>
      <c r="J52" s="59"/>
      <c r="K52" s="59">
        <v>1252.57</v>
      </c>
      <c r="L52" s="570">
        <v>804.15</v>
      </c>
      <c r="M52" s="570">
        <v>609.5</v>
      </c>
      <c r="N52" s="570">
        <v>195.24</v>
      </c>
      <c r="O52" s="588">
        <v>1237.69</v>
      </c>
      <c r="P52" s="570"/>
      <c r="Q52" s="570"/>
      <c r="R52" s="570"/>
      <c r="S52" s="570">
        <v>2031.07</v>
      </c>
      <c r="T52" s="570">
        <v>618.84</v>
      </c>
      <c r="U52" s="570">
        <v>1094.8800000000001</v>
      </c>
      <c r="V52" s="570">
        <v>1094.8800000000001</v>
      </c>
      <c r="W52" s="579">
        <v>1221.02</v>
      </c>
    </row>
    <row r="53" spans="1:23" ht="15" thickBot="1">
      <c r="A53" s="641" t="s">
        <v>481</v>
      </c>
      <c r="B53" s="578" t="s">
        <v>277</v>
      </c>
      <c r="C53" s="83" t="s">
        <v>420</v>
      </c>
      <c r="D53" s="693">
        <f ca="1">SUMIF(Canal_Irr!$G$2:$G$60,WaterUse!A53,Canal_Irr!$H$3:$H$60)</f>
        <v>0</v>
      </c>
      <c r="E53" s="82"/>
      <c r="F53" s="766" t="s">
        <v>301</v>
      </c>
      <c r="G53" s="55"/>
      <c r="H53" s="80">
        <f>'Hyrum&amp;Paradise'!B2</f>
        <v>5730</v>
      </c>
      <c r="I53" s="80">
        <f>AVERAGE(K53:AC53)</f>
        <v>4485.0366666666669</v>
      </c>
      <c r="J53" s="53"/>
      <c r="K53" s="38">
        <v>4318.38</v>
      </c>
      <c r="L53" s="38">
        <v>3761.45</v>
      </c>
      <c r="M53" s="38">
        <v>5375.28</v>
      </c>
      <c r="N53" s="38"/>
      <c r="O53" s="38"/>
      <c r="P53" s="38"/>
      <c r="Q53" s="38"/>
      <c r="R53" s="38"/>
      <c r="S53" s="38"/>
      <c r="T53" s="38"/>
      <c r="U53" s="38"/>
      <c r="V53" s="38"/>
      <c r="W53" s="28"/>
    </row>
    <row r="54" spans="1:23" ht="14.5">
      <c r="A54" s="682" t="s">
        <v>482</v>
      </c>
      <c r="B54" s="90"/>
      <c r="C54" s="89"/>
      <c r="D54" s="568">
        <f ca="1">SUMIF(Canal_Irr!$G$2:$G$60,WaterUse!A54,Canal_Irr!$H$3:$H$60)</f>
        <v>0</v>
      </c>
      <c r="E54" s="88"/>
      <c r="G54" s="87"/>
      <c r="H54" s="590">
        <f>56.028+8+ SUMIF($A$60:$A$134,$A54,$H$60:$H$134)</f>
        <v>64.027999999999992</v>
      </c>
      <c r="I54" s="566"/>
      <c r="J54" s="48"/>
      <c r="R54" s="31"/>
    </row>
    <row r="55" spans="1:23" ht="16.5" thickBot="1">
      <c r="A55" s="747" t="s">
        <v>483</v>
      </c>
      <c r="B55" s="84"/>
      <c r="C55" s="83"/>
      <c r="D55" s="83">
        <f ca="1">SUMIF(Canal_Irr!$G$2:$G$60,WaterUse!A55,Canal_Irr!$H$3:$H$60)</f>
        <v>3513.9174290395194</v>
      </c>
      <c r="E55" s="82"/>
      <c r="F55" s="55" t="s">
        <v>461</v>
      </c>
      <c r="G55" s="81"/>
      <c r="H55" s="233">
        <v>425.5</v>
      </c>
      <c r="I55" s="80">
        <f>AVERAGE(K55:AC55)</f>
        <v>0</v>
      </c>
      <c r="J55" s="53"/>
      <c r="K55" s="53">
        <v>0</v>
      </c>
      <c r="L55" s="38">
        <v>0</v>
      </c>
      <c r="M55" s="38">
        <v>0</v>
      </c>
      <c r="N55" s="38">
        <v>0</v>
      </c>
      <c r="O55" s="38">
        <v>0</v>
      </c>
      <c r="P55" s="38">
        <v>0</v>
      </c>
      <c r="Q55" s="38">
        <v>0</v>
      </c>
      <c r="R55" s="28">
        <v>0</v>
      </c>
    </row>
    <row r="56" spans="1:23" ht="16">
      <c r="A56" s="760" t="s">
        <v>282</v>
      </c>
      <c r="B56" s="51" t="s">
        <v>281</v>
      </c>
      <c r="H56" s="589"/>
      <c r="I56" s="48">
        <f>I43 + 5000</f>
        <v>6234.4230769230771</v>
      </c>
      <c r="J56" s="48"/>
      <c r="K56" s="48"/>
    </row>
    <row r="57" spans="1:23" ht="16">
      <c r="A57" s="737"/>
      <c r="H57" s="589"/>
      <c r="I57" s="48"/>
      <c r="J57" s="48"/>
      <c r="K57" s="48"/>
    </row>
    <row r="58" spans="1:23" ht="19" thickBot="1">
      <c r="A58" s="988" t="s">
        <v>484</v>
      </c>
      <c r="B58" s="989"/>
      <c r="C58" s="989"/>
      <c r="D58" s="989"/>
      <c r="E58" s="989"/>
      <c r="F58" s="989"/>
      <c r="G58" s="989"/>
      <c r="H58" s="989"/>
      <c r="I58" s="990"/>
      <c r="J58" s="523"/>
      <c r="K58" s="48"/>
    </row>
    <row r="59" spans="1:23" s="36" customFormat="1" ht="29.5" thickBot="1">
      <c r="A59" s="79" t="s">
        <v>408</v>
      </c>
      <c r="B59" s="78" t="s">
        <v>485</v>
      </c>
      <c r="C59" s="78" t="s">
        <v>486</v>
      </c>
      <c r="D59" s="78"/>
      <c r="E59" s="78" t="s">
        <v>487</v>
      </c>
      <c r="F59" s="78" t="s">
        <v>488</v>
      </c>
      <c r="G59" s="78" t="s">
        <v>489</v>
      </c>
      <c r="H59" s="78" t="s">
        <v>490</v>
      </c>
      <c r="I59" s="78" t="s">
        <v>491</v>
      </c>
      <c r="J59" s="78"/>
      <c r="K59" s="77" t="s">
        <v>492</v>
      </c>
    </row>
    <row r="60" spans="1:23" ht="14.5">
      <c r="A60" s="767" t="s">
        <v>443</v>
      </c>
      <c r="B60" s="72">
        <v>45017</v>
      </c>
      <c r="C60" s="76">
        <v>45199</v>
      </c>
      <c r="D60" s="76"/>
      <c r="E60" s="61">
        <f>C60-B60</f>
        <v>182</v>
      </c>
      <c r="F60" s="61">
        <v>10</v>
      </c>
      <c r="G60" s="60">
        <f t="shared" ref="G60:G91" si="8">F60*60*60*24*E60</f>
        <v>157248000</v>
      </c>
      <c r="H60" s="59">
        <f t="shared" ref="H60:H91" si="9">G60*0.0000229569</f>
        <v>3609.9266112</v>
      </c>
      <c r="I60" s="59">
        <f t="shared" ref="I60:I91" si="10">F60*1.983*E60</f>
        <v>3609.0600000000004</v>
      </c>
      <c r="J60" s="59"/>
      <c r="K60" s="58">
        <f t="shared" ref="K60:K91" si="11">H60-I60</f>
        <v>0.86661119999962466</v>
      </c>
    </row>
    <row r="61" spans="1:23" ht="14.5">
      <c r="A61" s="760" t="s">
        <v>443</v>
      </c>
      <c r="B61" s="69">
        <v>45200</v>
      </c>
      <c r="C61" s="69">
        <v>45383</v>
      </c>
      <c r="D61" s="69"/>
      <c r="E61" s="49">
        <f>C61-B61-30</f>
        <v>153</v>
      </c>
      <c r="F61" s="49">
        <v>20</v>
      </c>
      <c r="G61" s="50">
        <f t="shared" si="8"/>
        <v>264384000</v>
      </c>
      <c r="H61" s="48">
        <f t="shared" si="9"/>
        <v>6069.4370496000001</v>
      </c>
      <c r="I61" s="48">
        <f t="shared" si="10"/>
        <v>6067.9800000000005</v>
      </c>
      <c r="J61" s="48"/>
      <c r="K61" s="57">
        <f t="shared" si="11"/>
        <v>1.4570495999996638</v>
      </c>
    </row>
    <row r="62" spans="1:23" ht="14.5">
      <c r="A62" s="760" t="s">
        <v>443</v>
      </c>
      <c r="B62" s="69">
        <v>45200</v>
      </c>
      <c r="C62" s="69">
        <v>45354</v>
      </c>
      <c r="D62" s="69"/>
      <c r="E62" s="49">
        <f t="shared" ref="E62:E93" si="12">C62-B62</f>
        <v>154</v>
      </c>
      <c r="F62" s="49">
        <v>49</v>
      </c>
      <c r="G62" s="50">
        <f t="shared" si="8"/>
        <v>651974400</v>
      </c>
      <c r="H62" s="48">
        <f t="shared" si="9"/>
        <v>14967.31110336</v>
      </c>
      <c r="I62" s="48">
        <f t="shared" si="10"/>
        <v>14963.718000000001</v>
      </c>
      <c r="J62" s="48"/>
      <c r="K62" s="57">
        <f t="shared" si="11"/>
        <v>3.5931033599990769</v>
      </c>
    </row>
    <row r="63" spans="1:23" ht="15" thickBot="1">
      <c r="A63" s="768" t="s">
        <v>443</v>
      </c>
      <c r="B63" s="68">
        <v>45200</v>
      </c>
      <c r="C63" s="68">
        <v>45230</v>
      </c>
      <c r="D63" s="68"/>
      <c r="E63" s="55">
        <f t="shared" si="12"/>
        <v>30</v>
      </c>
      <c r="F63" s="55">
        <v>4</v>
      </c>
      <c r="G63" s="54">
        <f t="shared" si="8"/>
        <v>10368000</v>
      </c>
      <c r="H63" s="53">
        <f t="shared" si="9"/>
        <v>238.0171392</v>
      </c>
      <c r="I63" s="53">
        <f t="shared" si="10"/>
        <v>237.96</v>
      </c>
      <c r="J63" s="53"/>
      <c r="K63" s="52">
        <f t="shared" si="11"/>
        <v>5.7139199999994617E-2</v>
      </c>
    </row>
    <row r="64" spans="1:23" ht="14.5">
      <c r="A64" s="760" t="s">
        <v>493</v>
      </c>
      <c r="B64" s="69">
        <v>45017</v>
      </c>
      <c r="C64" s="69">
        <v>45230</v>
      </c>
      <c r="D64" s="69"/>
      <c r="E64" s="49">
        <f t="shared" si="12"/>
        <v>213</v>
      </c>
      <c r="F64" s="49">
        <v>58</v>
      </c>
      <c r="G64" s="50">
        <f t="shared" si="8"/>
        <v>1067385600</v>
      </c>
      <c r="H64" s="48">
        <f t="shared" si="9"/>
        <v>24503.864480640001</v>
      </c>
      <c r="I64" s="48">
        <f t="shared" si="10"/>
        <v>24497.982000000004</v>
      </c>
      <c r="J64" s="48"/>
      <c r="K64" s="57">
        <f t="shared" si="11"/>
        <v>5.8824806399970839</v>
      </c>
    </row>
    <row r="65" spans="1:11" ht="14.5">
      <c r="A65" s="760" t="s">
        <v>493</v>
      </c>
      <c r="B65" s="69">
        <v>45017</v>
      </c>
      <c r="C65" s="69">
        <v>45138</v>
      </c>
      <c r="D65" s="69"/>
      <c r="E65" s="49">
        <f t="shared" si="12"/>
        <v>121</v>
      </c>
      <c r="F65" s="49">
        <v>16</v>
      </c>
      <c r="G65" s="50">
        <f t="shared" si="8"/>
        <v>167270400</v>
      </c>
      <c r="H65" s="48">
        <f t="shared" si="9"/>
        <v>3840.0098457600002</v>
      </c>
      <c r="I65" s="48">
        <f t="shared" si="10"/>
        <v>3839.0880000000002</v>
      </c>
      <c r="J65" s="48"/>
      <c r="K65" s="57">
        <f t="shared" si="11"/>
        <v>0.92184575999999652</v>
      </c>
    </row>
    <row r="66" spans="1:11" ht="14.5">
      <c r="A66" s="760" t="s">
        <v>493</v>
      </c>
      <c r="B66" s="69">
        <v>45017</v>
      </c>
      <c r="C66" s="69">
        <v>45124</v>
      </c>
      <c r="D66" s="69"/>
      <c r="E66" s="49">
        <f t="shared" si="12"/>
        <v>107</v>
      </c>
      <c r="F66" s="49">
        <v>27.2</v>
      </c>
      <c r="G66" s="50">
        <f t="shared" si="8"/>
        <v>251458560</v>
      </c>
      <c r="H66" s="48">
        <f t="shared" si="9"/>
        <v>5772.709016064</v>
      </c>
      <c r="I66" s="48">
        <f t="shared" si="10"/>
        <v>5771.3232000000007</v>
      </c>
      <c r="J66" s="48"/>
      <c r="K66" s="57">
        <f t="shared" si="11"/>
        <v>1.3858160639993002</v>
      </c>
    </row>
    <row r="67" spans="1:11" ht="14.5">
      <c r="A67" s="760" t="s">
        <v>493</v>
      </c>
      <c r="B67" s="69">
        <v>45200</v>
      </c>
      <c r="C67" s="69">
        <v>45209</v>
      </c>
      <c r="D67" s="69"/>
      <c r="E67" s="49">
        <f t="shared" si="12"/>
        <v>9</v>
      </c>
      <c r="F67" s="49">
        <v>20</v>
      </c>
      <c r="G67" s="50">
        <f t="shared" si="8"/>
        <v>15552000</v>
      </c>
      <c r="H67" s="48">
        <f t="shared" si="9"/>
        <v>357.02570880000002</v>
      </c>
      <c r="I67" s="48">
        <f t="shared" si="10"/>
        <v>356.94000000000005</v>
      </c>
      <c r="J67" s="48"/>
      <c r="K67" s="57">
        <f t="shared" si="11"/>
        <v>8.5708799999963503E-2</v>
      </c>
    </row>
    <row r="68" spans="1:11" ht="14.5">
      <c r="A68" s="760" t="s">
        <v>493</v>
      </c>
      <c r="B68" s="69">
        <v>45017</v>
      </c>
      <c r="C68" s="69">
        <v>45230</v>
      </c>
      <c r="D68" s="69"/>
      <c r="E68" s="49">
        <f t="shared" si="12"/>
        <v>213</v>
      </c>
      <c r="F68" s="49">
        <v>21</v>
      </c>
      <c r="G68" s="50">
        <f t="shared" si="8"/>
        <v>386467200</v>
      </c>
      <c r="H68" s="48">
        <f t="shared" si="9"/>
        <v>8872.0888636800009</v>
      </c>
      <c r="I68" s="48">
        <f t="shared" si="10"/>
        <v>8869.9590000000007</v>
      </c>
      <c r="J68" s="48"/>
      <c r="K68" s="57">
        <f t="shared" si="11"/>
        <v>2.1298636800001987</v>
      </c>
    </row>
    <row r="69" spans="1:11" ht="14.5">
      <c r="A69" s="760" t="s">
        <v>493</v>
      </c>
      <c r="B69" s="69">
        <v>45017</v>
      </c>
      <c r="C69" s="69">
        <v>45230</v>
      </c>
      <c r="D69" s="69"/>
      <c r="E69" s="49">
        <f t="shared" si="12"/>
        <v>213</v>
      </c>
      <c r="F69" s="49">
        <v>68.099999999999994</v>
      </c>
      <c r="G69" s="50">
        <f t="shared" si="8"/>
        <v>1253257919.9999998</v>
      </c>
      <c r="H69" s="48">
        <f t="shared" si="9"/>
        <v>28770.916743647995</v>
      </c>
      <c r="I69" s="48">
        <f t="shared" si="10"/>
        <v>28764.009899999997</v>
      </c>
      <c r="J69" s="48"/>
      <c r="K69" s="57">
        <f t="shared" si="11"/>
        <v>6.906843647997448</v>
      </c>
    </row>
    <row r="70" spans="1:11" ht="14.5">
      <c r="A70" s="760" t="s">
        <v>493</v>
      </c>
      <c r="B70" s="69">
        <v>45017</v>
      </c>
      <c r="C70" s="69">
        <v>45138</v>
      </c>
      <c r="D70" s="69"/>
      <c r="E70" s="49">
        <f t="shared" si="12"/>
        <v>121</v>
      </c>
      <c r="F70" s="49">
        <v>7.9</v>
      </c>
      <c r="G70" s="50">
        <f t="shared" si="8"/>
        <v>82589760</v>
      </c>
      <c r="H70" s="48">
        <f t="shared" si="9"/>
        <v>1896.0048613440001</v>
      </c>
      <c r="I70" s="48">
        <f t="shared" si="10"/>
        <v>1895.5497</v>
      </c>
      <c r="J70" s="48"/>
      <c r="K70" s="57">
        <f t="shared" si="11"/>
        <v>0.45516134400008923</v>
      </c>
    </row>
    <row r="71" spans="1:11" ht="14.5">
      <c r="A71" s="760" t="s">
        <v>493</v>
      </c>
      <c r="B71" s="69">
        <v>45017</v>
      </c>
      <c r="C71" s="69">
        <v>45124</v>
      </c>
      <c r="D71" s="69"/>
      <c r="E71" s="49">
        <f t="shared" si="12"/>
        <v>107</v>
      </c>
      <c r="F71" s="49">
        <v>27.2</v>
      </c>
      <c r="G71" s="50">
        <f t="shared" si="8"/>
        <v>251458560</v>
      </c>
      <c r="H71" s="48">
        <f t="shared" si="9"/>
        <v>5772.709016064</v>
      </c>
      <c r="I71" s="48">
        <f t="shared" si="10"/>
        <v>5771.3232000000007</v>
      </c>
      <c r="J71" s="48"/>
      <c r="K71" s="57">
        <f t="shared" si="11"/>
        <v>1.3858160639993002</v>
      </c>
    </row>
    <row r="72" spans="1:11" ht="14.5">
      <c r="A72" s="760" t="s">
        <v>493</v>
      </c>
      <c r="B72" s="69">
        <v>45200</v>
      </c>
      <c r="C72" s="69">
        <v>45230</v>
      </c>
      <c r="D72" s="69"/>
      <c r="E72" s="49">
        <f t="shared" si="12"/>
        <v>30</v>
      </c>
      <c r="F72" s="49">
        <v>20</v>
      </c>
      <c r="G72" s="50">
        <f t="shared" si="8"/>
        <v>51840000</v>
      </c>
      <c r="H72" s="48">
        <f t="shared" si="9"/>
        <v>1190.0856960000001</v>
      </c>
      <c r="I72" s="48">
        <f t="shared" si="10"/>
        <v>1189.8000000000002</v>
      </c>
      <c r="J72" s="48"/>
      <c r="K72" s="57">
        <f t="shared" si="11"/>
        <v>0.28569599999991624</v>
      </c>
    </row>
    <row r="73" spans="1:11" ht="15" thickBot="1">
      <c r="A73" s="760" t="s">
        <v>493</v>
      </c>
      <c r="B73" s="69">
        <v>45017</v>
      </c>
      <c r="C73" s="69">
        <v>45230</v>
      </c>
      <c r="D73" s="69"/>
      <c r="E73" s="49">
        <f t="shared" si="12"/>
        <v>213</v>
      </c>
      <c r="F73" s="49">
        <v>10</v>
      </c>
      <c r="G73" s="50">
        <f t="shared" si="8"/>
        <v>184032000</v>
      </c>
      <c r="H73" s="48">
        <f t="shared" si="9"/>
        <v>4224.8042207999997</v>
      </c>
      <c r="I73" s="48">
        <f t="shared" si="10"/>
        <v>4223.79</v>
      </c>
      <c r="J73" s="48"/>
      <c r="K73" s="57">
        <f t="shared" si="11"/>
        <v>1.0142207999997481</v>
      </c>
    </row>
    <row r="74" spans="1:11" ht="14.5">
      <c r="A74" s="767" t="s">
        <v>446</v>
      </c>
      <c r="B74" s="72">
        <v>45017</v>
      </c>
      <c r="C74" s="72">
        <v>45138</v>
      </c>
      <c r="D74" s="72"/>
      <c r="E74" s="61">
        <f t="shared" si="12"/>
        <v>121</v>
      </c>
      <c r="F74" s="61">
        <v>0.2</v>
      </c>
      <c r="G74" s="60">
        <f t="shared" si="8"/>
        <v>2090880</v>
      </c>
      <c r="H74" s="59">
        <f t="shared" si="9"/>
        <v>48.000123072000001</v>
      </c>
      <c r="I74" s="59">
        <f t="shared" si="10"/>
        <v>47.988600000000005</v>
      </c>
      <c r="J74" s="59"/>
      <c r="K74" s="58">
        <f t="shared" si="11"/>
        <v>1.1523071999995693E-2</v>
      </c>
    </row>
    <row r="75" spans="1:11" ht="15" thickBot="1">
      <c r="A75" s="768" t="s">
        <v>446</v>
      </c>
      <c r="B75" s="68">
        <v>45017</v>
      </c>
      <c r="C75" s="68">
        <v>45121</v>
      </c>
      <c r="D75" s="68"/>
      <c r="E75" s="55">
        <f t="shared" si="12"/>
        <v>104</v>
      </c>
      <c r="F75" s="55">
        <v>0.6</v>
      </c>
      <c r="G75" s="54">
        <f t="shared" si="8"/>
        <v>5391360</v>
      </c>
      <c r="H75" s="53">
        <f t="shared" si="9"/>
        <v>123.768912384</v>
      </c>
      <c r="I75" s="53">
        <f t="shared" si="10"/>
        <v>123.7392</v>
      </c>
      <c r="J75" s="53"/>
      <c r="K75" s="52">
        <f t="shared" si="11"/>
        <v>2.9712384000006864E-2</v>
      </c>
    </row>
    <row r="76" spans="1:11" ht="14.5">
      <c r="A76" s="760" t="s">
        <v>447</v>
      </c>
      <c r="B76" s="69">
        <v>45017</v>
      </c>
      <c r="C76" s="69">
        <v>45230</v>
      </c>
      <c r="D76" s="69"/>
      <c r="E76" s="49">
        <f t="shared" si="12"/>
        <v>213</v>
      </c>
      <c r="F76" s="49">
        <v>9.6</v>
      </c>
      <c r="G76" s="50">
        <f t="shared" si="8"/>
        <v>176670720</v>
      </c>
      <c r="H76" s="48">
        <f t="shared" si="9"/>
        <v>4055.8120519680001</v>
      </c>
      <c r="I76" s="48">
        <f t="shared" si="10"/>
        <v>4054.8384000000001</v>
      </c>
      <c r="J76" s="48"/>
      <c r="K76" s="57">
        <f t="shared" si="11"/>
        <v>0.97365196800001286</v>
      </c>
    </row>
    <row r="77" spans="1:11" ht="14.5">
      <c r="A77" s="760" t="s">
        <v>447</v>
      </c>
      <c r="B77" s="69">
        <v>45017</v>
      </c>
      <c r="C77" s="69">
        <v>45138</v>
      </c>
      <c r="D77" s="69"/>
      <c r="E77" s="49">
        <f t="shared" si="12"/>
        <v>121</v>
      </c>
      <c r="F77" s="49">
        <v>1.2</v>
      </c>
      <c r="G77" s="50">
        <f t="shared" si="8"/>
        <v>12545280</v>
      </c>
      <c r="H77" s="48">
        <f t="shared" si="9"/>
        <v>288.00073843199999</v>
      </c>
      <c r="I77" s="48">
        <f t="shared" si="10"/>
        <v>287.9316</v>
      </c>
      <c r="J77" s="48"/>
      <c r="K77" s="57">
        <f t="shared" si="11"/>
        <v>6.913843199998837E-2</v>
      </c>
    </row>
    <row r="78" spans="1:11" ht="14.5">
      <c r="A78" s="760" t="s">
        <v>447</v>
      </c>
      <c r="B78" s="69">
        <v>45017</v>
      </c>
      <c r="C78" s="69">
        <v>45122</v>
      </c>
      <c r="D78" s="69"/>
      <c r="E78" s="49">
        <f t="shared" si="12"/>
        <v>105</v>
      </c>
      <c r="F78" s="49">
        <v>3.9</v>
      </c>
      <c r="G78" s="50">
        <f t="shared" si="8"/>
        <v>35380800</v>
      </c>
      <c r="H78" s="48">
        <f t="shared" si="9"/>
        <v>812.23348752000004</v>
      </c>
      <c r="I78" s="48">
        <f t="shared" si="10"/>
        <v>812.0385</v>
      </c>
      <c r="J78" s="48"/>
      <c r="K78" s="57">
        <f t="shared" si="11"/>
        <v>0.1949875200000406</v>
      </c>
    </row>
    <row r="79" spans="1:11" ht="15" thickBot="1">
      <c r="A79" s="760" t="s">
        <v>447</v>
      </c>
      <c r="B79" s="69">
        <v>45200</v>
      </c>
      <c r="C79" s="69">
        <v>45209</v>
      </c>
      <c r="D79" s="69"/>
      <c r="E79" s="49">
        <f t="shared" si="12"/>
        <v>9</v>
      </c>
      <c r="F79" s="49">
        <v>3</v>
      </c>
      <c r="G79" s="50">
        <f t="shared" si="8"/>
        <v>2332800</v>
      </c>
      <c r="H79" s="48">
        <f t="shared" si="9"/>
        <v>53.553856320000001</v>
      </c>
      <c r="I79" s="48">
        <f t="shared" si="10"/>
        <v>53.540999999999997</v>
      </c>
      <c r="J79" s="48"/>
      <c r="K79" s="57">
        <f t="shared" si="11"/>
        <v>1.2856320000004473E-2</v>
      </c>
    </row>
    <row r="80" spans="1:11" ht="14.5">
      <c r="A80" s="767" t="s">
        <v>448</v>
      </c>
      <c r="B80" s="72">
        <v>45017</v>
      </c>
      <c r="C80" s="72">
        <v>45230</v>
      </c>
      <c r="D80" s="72"/>
      <c r="E80" s="61">
        <f t="shared" si="12"/>
        <v>213</v>
      </c>
      <c r="F80" s="61">
        <v>5.9</v>
      </c>
      <c r="G80" s="60">
        <f t="shared" si="8"/>
        <v>108578880</v>
      </c>
      <c r="H80" s="59">
        <f t="shared" si="9"/>
        <v>2492.6344902720002</v>
      </c>
      <c r="I80" s="59">
        <f t="shared" si="10"/>
        <v>2492.0361000000003</v>
      </c>
      <c r="J80" s="59"/>
      <c r="K80" s="58">
        <f t="shared" si="11"/>
        <v>0.59839027199996053</v>
      </c>
    </row>
    <row r="81" spans="1:11" ht="14.5">
      <c r="A81" s="760" t="s">
        <v>448</v>
      </c>
      <c r="B81" s="69">
        <v>45017</v>
      </c>
      <c r="C81" s="69">
        <v>45230</v>
      </c>
      <c r="D81" s="69"/>
      <c r="E81" s="49">
        <f t="shared" si="12"/>
        <v>213</v>
      </c>
      <c r="F81" s="49">
        <v>0.7</v>
      </c>
      <c r="G81" s="50">
        <f t="shared" si="8"/>
        <v>12882240</v>
      </c>
      <c r="H81" s="48">
        <f t="shared" si="9"/>
        <v>295.73629545599999</v>
      </c>
      <c r="I81" s="48">
        <f t="shared" si="10"/>
        <v>295.6653</v>
      </c>
      <c r="J81" s="48"/>
      <c r="K81" s="57">
        <f t="shared" si="11"/>
        <v>7.0995455999991464E-2</v>
      </c>
    </row>
    <row r="82" spans="1:11" ht="14.5">
      <c r="A82" s="760" t="s">
        <v>448</v>
      </c>
      <c r="B82" s="69">
        <v>45017</v>
      </c>
      <c r="C82" s="69">
        <v>45230</v>
      </c>
      <c r="D82" s="69"/>
      <c r="E82" s="49">
        <f t="shared" si="12"/>
        <v>213</v>
      </c>
      <c r="F82" s="49">
        <v>2.2999999999999998</v>
      </c>
      <c r="G82" s="50">
        <f t="shared" si="8"/>
        <v>42327360</v>
      </c>
      <c r="H82" s="48">
        <f t="shared" si="9"/>
        <v>971.70497078400001</v>
      </c>
      <c r="I82" s="48">
        <f t="shared" si="10"/>
        <v>971.47170000000006</v>
      </c>
      <c r="J82" s="48"/>
      <c r="K82" s="57">
        <f t="shared" si="11"/>
        <v>0.23327078399995571</v>
      </c>
    </row>
    <row r="83" spans="1:11" ht="14.5">
      <c r="A83" s="760" t="s">
        <v>448</v>
      </c>
      <c r="B83" s="69">
        <v>45017</v>
      </c>
      <c r="C83" s="69">
        <v>45230</v>
      </c>
      <c r="D83" s="69"/>
      <c r="E83" s="49">
        <f t="shared" si="12"/>
        <v>213</v>
      </c>
      <c r="F83" s="49">
        <v>9</v>
      </c>
      <c r="G83" s="50">
        <f t="shared" si="8"/>
        <v>165628800</v>
      </c>
      <c r="H83" s="48">
        <f t="shared" si="9"/>
        <v>3802.32379872</v>
      </c>
      <c r="I83" s="48">
        <f t="shared" si="10"/>
        <v>3801.4110000000001</v>
      </c>
      <c r="J83" s="48"/>
      <c r="K83" s="57">
        <f t="shared" si="11"/>
        <v>0.91279871999995521</v>
      </c>
    </row>
    <row r="84" spans="1:11" ht="14.5">
      <c r="A84" s="760" t="s">
        <v>448</v>
      </c>
      <c r="B84" s="69">
        <v>45017</v>
      </c>
      <c r="C84" s="69">
        <v>45230</v>
      </c>
      <c r="D84" s="69"/>
      <c r="E84" s="49">
        <f t="shared" si="12"/>
        <v>213</v>
      </c>
      <c r="F84" s="49">
        <v>1.2</v>
      </c>
      <c r="G84" s="50">
        <f t="shared" si="8"/>
        <v>22083840</v>
      </c>
      <c r="H84" s="48">
        <f t="shared" si="9"/>
        <v>506.97650649600001</v>
      </c>
      <c r="I84" s="48">
        <f t="shared" si="10"/>
        <v>506.85480000000001</v>
      </c>
      <c r="J84" s="48"/>
      <c r="K84" s="57">
        <f t="shared" si="11"/>
        <v>0.12170649600000161</v>
      </c>
    </row>
    <row r="85" spans="1:11" ht="15" thickBot="1">
      <c r="A85" s="760" t="s">
        <v>448</v>
      </c>
      <c r="B85" s="69">
        <v>45017</v>
      </c>
      <c r="C85" s="69">
        <v>45230</v>
      </c>
      <c r="D85" s="69"/>
      <c r="E85" s="49">
        <f t="shared" si="12"/>
        <v>213</v>
      </c>
      <c r="F85" s="49">
        <v>2</v>
      </c>
      <c r="G85" s="50">
        <f t="shared" si="8"/>
        <v>36806400</v>
      </c>
      <c r="H85" s="48">
        <f t="shared" si="9"/>
        <v>844.96084415999997</v>
      </c>
      <c r="I85" s="48">
        <f t="shared" si="10"/>
        <v>844.75800000000004</v>
      </c>
      <c r="J85" s="48"/>
      <c r="K85" s="57">
        <f t="shared" si="11"/>
        <v>0.20284415999992689</v>
      </c>
    </row>
    <row r="86" spans="1:11" ht="29">
      <c r="A86" s="769" t="s">
        <v>460</v>
      </c>
      <c r="B86" s="72">
        <v>45017</v>
      </c>
      <c r="C86" s="72">
        <v>45199</v>
      </c>
      <c r="D86" s="72"/>
      <c r="E86" s="61">
        <f t="shared" si="12"/>
        <v>182</v>
      </c>
      <c r="F86" s="61">
        <v>34</v>
      </c>
      <c r="G86" s="60">
        <f>F86*60*60*24*E86</f>
        <v>534643200</v>
      </c>
      <c r="H86" s="59">
        <f t="shared" si="9"/>
        <v>12273.750478080001</v>
      </c>
      <c r="I86" s="59">
        <f t="shared" si="10"/>
        <v>12270.804</v>
      </c>
      <c r="J86" s="59"/>
      <c r="K86" s="58">
        <f t="shared" si="11"/>
        <v>2.9464780800008157</v>
      </c>
    </row>
    <row r="87" spans="1:11" ht="29.5" thickBot="1">
      <c r="A87" s="770" t="s">
        <v>460</v>
      </c>
      <c r="B87" s="68">
        <v>45017</v>
      </c>
      <c r="C87" s="68">
        <v>45199</v>
      </c>
      <c r="D87" s="68"/>
      <c r="E87" s="55">
        <f t="shared" si="12"/>
        <v>182</v>
      </c>
      <c r="F87" s="55">
        <v>15</v>
      </c>
      <c r="G87" s="54">
        <f t="shared" si="8"/>
        <v>235872000</v>
      </c>
      <c r="H87" s="53">
        <f t="shared" si="9"/>
        <v>5414.8899167999998</v>
      </c>
      <c r="I87" s="53">
        <f t="shared" si="10"/>
        <v>5413.59</v>
      </c>
      <c r="J87" s="53"/>
      <c r="K87" s="52">
        <f t="shared" si="11"/>
        <v>1.2999167999996644</v>
      </c>
    </row>
    <row r="88" spans="1:11" ht="14.5">
      <c r="A88" s="760" t="s">
        <v>449</v>
      </c>
      <c r="B88" s="69">
        <v>45017</v>
      </c>
      <c r="C88" s="69">
        <v>45230</v>
      </c>
      <c r="D88" s="69"/>
      <c r="E88" s="49">
        <f t="shared" si="12"/>
        <v>213</v>
      </c>
      <c r="F88" s="49">
        <v>2.5</v>
      </c>
      <c r="G88" s="50">
        <f t="shared" si="8"/>
        <v>46008000</v>
      </c>
      <c r="H88" s="48">
        <f t="shared" si="9"/>
        <v>1056.2010551999999</v>
      </c>
      <c r="I88" s="48">
        <f t="shared" si="10"/>
        <v>1055.9475</v>
      </c>
      <c r="J88" s="48"/>
      <c r="K88" s="57">
        <f t="shared" si="11"/>
        <v>0.25355519999993703</v>
      </c>
    </row>
    <row r="89" spans="1:11" ht="14.5">
      <c r="A89" s="760" t="s">
        <v>449</v>
      </c>
      <c r="B89" s="69">
        <v>45017</v>
      </c>
      <c r="C89" s="69">
        <v>45230</v>
      </c>
      <c r="D89" s="69"/>
      <c r="E89" s="49">
        <f t="shared" si="12"/>
        <v>213</v>
      </c>
      <c r="F89" s="49">
        <v>2.5</v>
      </c>
      <c r="G89" s="50">
        <f t="shared" si="8"/>
        <v>46008000</v>
      </c>
      <c r="H89" s="48">
        <f t="shared" si="9"/>
        <v>1056.2010551999999</v>
      </c>
      <c r="I89" s="48">
        <f t="shared" si="10"/>
        <v>1055.9475</v>
      </c>
      <c r="J89" s="48"/>
      <c r="K89" s="57">
        <f t="shared" si="11"/>
        <v>0.25355519999993703</v>
      </c>
    </row>
    <row r="90" spans="1:11" ht="29">
      <c r="A90" s="760" t="s">
        <v>450</v>
      </c>
      <c r="B90" s="69">
        <v>45017</v>
      </c>
      <c r="C90" s="69">
        <v>45230</v>
      </c>
      <c r="D90" s="69"/>
      <c r="E90" s="49">
        <f t="shared" si="12"/>
        <v>213</v>
      </c>
      <c r="F90" s="49">
        <v>1.7</v>
      </c>
      <c r="G90" s="50">
        <f t="shared" si="8"/>
        <v>31285440</v>
      </c>
      <c r="H90" s="48">
        <f t="shared" si="9"/>
        <v>718.21671753600003</v>
      </c>
      <c r="I90" s="48">
        <f t="shared" si="10"/>
        <v>718.04430000000002</v>
      </c>
      <c r="J90" s="48"/>
      <c r="K90" s="57">
        <f t="shared" si="11"/>
        <v>0.17241753600001175</v>
      </c>
    </row>
    <row r="91" spans="1:11" ht="29.5" thickBot="1">
      <c r="A91" s="760" t="s">
        <v>450</v>
      </c>
      <c r="B91" s="69">
        <v>45017</v>
      </c>
      <c r="C91" s="69">
        <v>45121</v>
      </c>
      <c r="D91" s="69"/>
      <c r="E91" s="49">
        <f t="shared" si="12"/>
        <v>104</v>
      </c>
      <c r="F91" s="49">
        <v>0.3</v>
      </c>
      <c r="G91" s="50">
        <f t="shared" si="8"/>
        <v>2695680</v>
      </c>
      <c r="H91" s="48">
        <f t="shared" si="9"/>
        <v>61.884456192000002</v>
      </c>
      <c r="I91" s="48">
        <f t="shared" si="10"/>
        <v>61.869599999999998</v>
      </c>
      <c r="J91" s="48"/>
      <c r="K91" s="57">
        <f t="shared" si="11"/>
        <v>1.4856192000003432E-2</v>
      </c>
    </row>
    <row r="92" spans="1:11" ht="29">
      <c r="A92" s="767" t="s">
        <v>451</v>
      </c>
      <c r="B92" s="72">
        <v>45017</v>
      </c>
      <c r="C92" s="72">
        <v>45230</v>
      </c>
      <c r="D92" s="72"/>
      <c r="E92" s="61">
        <f>C92-B92</f>
        <v>213</v>
      </c>
      <c r="F92" s="61">
        <v>38.5</v>
      </c>
      <c r="G92" s="60">
        <f>F92*60*60*24*E92</f>
        <v>708523200</v>
      </c>
      <c r="H92" s="59">
        <f>G92*0.0000229569</f>
        <v>16265.496250080001</v>
      </c>
      <c r="I92" s="59">
        <f t="shared" ref="I92:I123" si="13">F92*1.983*E92</f>
        <v>16261.5915</v>
      </c>
      <c r="J92" s="59"/>
      <c r="K92" s="58">
        <f t="shared" ref="K92:K123" si="14">H92-I92</f>
        <v>3.9047500800006674</v>
      </c>
    </row>
    <row r="93" spans="1:11" ht="29">
      <c r="A93" s="760" t="s">
        <v>451</v>
      </c>
      <c r="B93" s="69">
        <v>45017</v>
      </c>
      <c r="C93" s="69">
        <v>45230</v>
      </c>
      <c r="D93" s="69"/>
      <c r="E93" s="49">
        <f t="shared" si="12"/>
        <v>213</v>
      </c>
      <c r="F93" s="49">
        <v>38.5</v>
      </c>
      <c r="G93" s="50">
        <f t="shared" ref="G93:G123" si="15">F93*60*60*24*E93</f>
        <v>708523200</v>
      </c>
      <c r="H93" s="48">
        <f t="shared" ref="H93:H123" si="16">G93*0.0000229569</f>
        <v>16265.496250080001</v>
      </c>
      <c r="I93" s="48">
        <f t="shared" si="13"/>
        <v>16261.5915</v>
      </c>
      <c r="J93" s="48"/>
      <c r="K93" s="57">
        <f t="shared" si="14"/>
        <v>3.9047500800006674</v>
      </c>
    </row>
    <row r="94" spans="1:11" ht="29">
      <c r="A94" s="760" t="s">
        <v>451</v>
      </c>
      <c r="B94" s="69">
        <v>45017</v>
      </c>
      <c r="C94" s="69">
        <v>45138</v>
      </c>
      <c r="D94" s="69"/>
      <c r="E94" s="49">
        <f t="shared" ref="E94:E125" si="17">C94-B94</f>
        <v>121</v>
      </c>
      <c r="F94" s="49">
        <v>2.1</v>
      </c>
      <c r="G94" s="50">
        <f t="shared" si="15"/>
        <v>21954240</v>
      </c>
      <c r="H94" s="48">
        <f t="shared" si="16"/>
        <v>504.001292256</v>
      </c>
      <c r="I94" s="48">
        <f t="shared" si="13"/>
        <v>503.88030000000009</v>
      </c>
      <c r="J94" s="48"/>
      <c r="K94" s="57">
        <f t="shared" si="14"/>
        <v>0.12099225599990859</v>
      </c>
    </row>
    <row r="95" spans="1:11" ht="29">
      <c r="A95" s="760" t="s">
        <v>451</v>
      </c>
      <c r="B95" s="69">
        <v>45017</v>
      </c>
      <c r="C95" s="69">
        <v>45138</v>
      </c>
      <c r="D95" s="69"/>
      <c r="E95" s="49">
        <f t="shared" si="17"/>
        <v>121</v>
      </c>
      <c r="F95" s="49">
        <v>2.1</v>
      </c>
      <c r="G95" s="50">
        <f t="shared" si="15"/>
        <v>21954240</v>
      </c>
      <c r="H95" s="48">
        <f t="shared" si="16"/>
        <v>504.001292256</v>
      </c>
      <c r="I95" s="48">
        <f t="shared" si="13"/>
        <v>503.88030000000009</v>
      </c>
      <c r="J95" s="48"/>
      <c r="K95" s="57">
        <f t="shared" si="14"/>
        <v>0.12099225599990859</v>
      </c>
    </row>
    <row r="96" spans="1:11" ht="29">
      <c r="A96" s="760" t="s">
        <v>451</v>
      </c>
      <c r="B96" s="69">
        <v>45017</v>
      </c>
      <c r="C96" s="69">
        <v>45122</v>
      </c>
      <c r="D96" s="69"/>
      <c r="E96" s="49">
        <f t="shared" si="17"/>
        <v>105</v>
      </c>
      <c r="F96" s="49">
        <v>4.8</v>
      </c>
      <c r="G96" s="50">
        <f t="shared" si="15"/>
        <v>43545600</v>
      </c>
      <c r="H96" s="48">
        <f t="shared" si="16"/>
        <v>999.67198464000001</v>
      </c>
      <c r="I96" s="48">
        <f t="shared" si="13"/>
        <v>999.43200000000002</v>
      </c>
      <c r="J96" s="48"/>
      <c r="K96" s="57">
        <f t="shared" si="14"/>
        <v>0.23998463999998876</v>
      </c>
    </row>
    <row r="97" spans="1:11" ht="29">
      <c r="A97" s="760" t="s">
        <v>451</v>
      </c>
      <c r="B97" s="69">
        <v>45017</v>
      </c>
      <c r="C97" s="69">
        <v>45122</v>
      </c>
      <c r="D97" s="69"/>
      <c r="E97" s="49">
        <f t="shared" si="17"/>
        <v>105</v>
      </c>
      <c r="F97" s="49">
        <v>4.8</v>
      </c>
      <c r="G97" s="50">
        <f t="shared" si="15"/>
        <v>43545600</v>
      </c>
      <c r="H97" s="48">
        <f t="shared" si="16"/>
        <v>999.67198464000001</v>
      </c>
      <c r="I97" s="48">
        <f t="shared" si="13"/>
        <v>999.43200000000002</v>
      </c>
      <c r="J97" s="48"/>
      <c r="K97" s="57">
        <f t="shared" si="14"/>
        <v>0.23998463999998876</v>
      </c>
    </row>
    <row r="98" spans="1:11" ht="29">
      <c r="A98" s="760" t="s">
        <v>451</v>
      </c>
      <c r="B98" s="69">
        <v>45200</v>
      </c>
      <c r="C98" s="69">
        <v>45209</v>
      </c>
      <c r="D98" s="69"/>
      <c r="E98" s="49">
        <f t="shared" si="17"/>
        <v>9</v>
      </c>
      <c r="F98" s="49">
        <v>12</v>
      </c>
      <c r="G98" s="50">
        <f t="shared" si="15"/>
        <v>9331200</v>
      </c>
      <c r="H98" s="48">
        <f t="shared" si="16"/>
        <v>214.21542528000001</v>
      </c>
      <c r="I98" s="48">
        <f t="shared" si="13"/>
        <v>214.16399999999999</v>
      </c>
      <c r="J98" s="48"/>
      <c r="K98" s="57">
        <f t="shared" si="14"/>
        <v>5.1425280000017892E-2</v>
      </c>
    </row>
    <row r="99" spans="1:11" ht="29.5" thickBot="1">
      <c r="A99" s="768" t="s">
        <v>451</v>
      </c>
      <c r="B99" s="68">
        <v>45200</v>
      </c>
      <c r="C99" s="68">
        <v>45209</v>
      </c>
      <c r="D99" s="68"/>
      <c r="E99" s="55">
        <f t="shared" si="17"/>
        <v>9</v>
      </c>
      <c r="F99" s="55">
        <v>12</v>
      </c>
      <c r="G99" s="54">
        <f t="shared" si="15"/>
        <v>9331200</v>
      </c>
      <c r="H99" s="53">
        <f t="shared" si="16"/>
        <v>214.21542528000001</v>
      </c>
      <c r="I99" s="53">
        <f t="shared" si="13"/>
        <v>214.16399999999999</v>
      </c>
      <c r="J99" s="53"/>
      <c r="K99" s="52">
        <f t="shared" si="14"/>
        <v>5.1425280000017892E-2</v>
      </c>
    </row>
    <row r="100" spans="1:11" ht="15" thickBot="1">
      <c r="A100" s="760" t="s">
        <v>452</v>
      </c>
      <c r="B100" s="40"/>
      <c r="E100" s="49">
        <f t="shared" si="17"/>
        <v>0</v>
      </c>
      <c r="G100" s="50">
        <f t="shared" si="15"/>
        <v>0</v>
      </c>
      <c r="H100" s="48">
        <f t="shared" si="16"/>
        <v>0</v>
      </c>
      <c r="I100" s="48">
        <f t="shared" si="13"/>
        <v>0</v>
      </c>
      <c r="J100" s="48"/>
      <c r="K100" s="57">
        <f t="shared" si="14"/>
        <v>0</v>
      </c>
    </row>
    <row r="101" spans="1:11" ht="14.5">
      <c r="A101" s="767" t="s">
        <v>453</v>
      </c>
      <c r="B101" s="72">
        <v>45017</v>
      </c>
      <c r="C101" s="72">
        <v>45230</v>
      </c>
      <c r="D101" s="72"/>
      <c r="E101" s="61">
        <f t="shared" si="17"/>
        <v>213</v>
      </c>
      <c r="F101" s="61">
        <v>0.6</v>
      </c>
      <c r="G101" s="60">
        <f t="shared" si="15"/>
        <v>11041920</v>
      </c>
      <c r="H101" s="59">
        <f t="shared" si="16"/>
        <v>253.48825324800001</v>
      </c>
      <c r="I101" s="59">
        <f t="shared" si="13"/>
        <v>253.42740000000001</v>
      </c>
      <c r="J101" s="59"/>
      <c r="K101" s="58">
        <f t="shared" si="14"/>
        <v>6.0853248000000804E-2</v>
      </c>
    </row>
    <row r="102" spans="1:11" ht="14.5">
      <c r="A102" s="760" t="s">
        <v>453</v>
      </c>
      <c r="B102" s="69">
        <v>45017</v>
      </c>
      <c r="C102" s="69">
        <v>45230</v>
      </c>
      <c r="D102" s="69"/>
      <c r="E102" s="49">
        <f t="shared" si="17"/>
        <v>213</v>
      </c>
      <c r="F102" s="49">
        <v>0.6</v>
      </c>
      <c r="G102" s="50">
        <f t="shared" si="15"/>
        <v>11041920</v>
      </c>
      <c r="H102" s="48">
        <f t="shared" si="16"/>
        <v>253.48825324800001</v>
      </c>
      <c r="I102" s="48">
        <f t="shared" si="13"/>
        <v>253.42740000000001</v>
      </c>
      <c r="J102" s="48"/>
      <c r="K102" s="57">
        <f t="shared" si="14"/>
        <v>6.0853248000000804E-2</v>
      </c>
    </row>
    <row r="103" spans="1:11" ht="14.5">
      <c r="A103" s="760" t="s">
        <v>453</v>
      </c>
      <c r="B103" s="69">
        <v>45017</v>
      </c>
      <c r="C103" s="69">
        <v>45230</v>
      </c>
      <c r="D103" s="69"/>
      <c r="E103" s="49">
        <f t="shared" si="17"/>
        <v>213</v>
      </c>
      <c r="F103" s="49">
        <v>0.6</v>
      </c>
      <c r="G103" s="50">
        <f t="shared" si="15"/>
        <v>11041920</v>
      </c>
      <c r="H103" s="48">
        <f t="shared" si="16"/>
        <v>253.48825324800001</v>
      </c>
      <c r="I103" s="48">
        <f t="shared" si="13"/>
        <v>253.42740000000001</v>
      </c>
      <c r="J103" s="48"/>
      <c r="K103" s="57">
        <f t="shared" si="14"/>
        <v>6.0853248000000804E-2</v>
      </c>
    </row>
    <row r="104" spans="1:11" ht="14.5">
      <c r="A104" s="760" t="s">
        <v>453</v>
      </c>
      <c r="B104" s="69">
        <v>45017</v>
      </c>
      <c r="C104" s="69">
        <v>45121</v>
      </c>
      <c r="D104" s="69"/>
      <c r="E104" s="49">
        <f t="shared" si="17"/>
        <v>104</v>
      </c>
      <c r="F104" s="49">
        <v>0.2</v>
      </c>
      <c r="G104" s="50">
        <f t="shared" si="15"/>
        <v>1797120</v>
      </c>
      <c r="H104" s="48">
        <f t="shared" si="16"/>
        <v>41.256304128000004</v>
      </c>
      <c r="I104" s="48">
        <f t="shared" si="13"/>
        <v>41.246400000000008</v>
      </c>
      <c r="J104" s="48"/>
      <c r="K104" s="57">
        <f t="shared" si="14"/>
        <v>9.9041279999951826E-3</v>
      </c>
    </row>
    <row r="105" spans="1:11" ht="14.5">
      <c r="A105" s="760" t="s">
        <v>453</v>
      </c>
      <c r="B105" s="69">
        <v>45017</v>
      </c>
      <c r="C105" s="69">
        <v>45121</v>
      </c>
      <c r="D105" s="69"/>
      <c r="E105" s="49">
        <f t="shared" si="17"/>
        <v>104</v>
      </c>
      <c r="F105" s="49">
        <v>0.2</v>
      </c>
      <c r="G105" s="50">
        <f t="shared" si="15"/>
        <v>1797120</v>
      </c>
      <c r="H105" s="48">
        <f t="shared" si="16"/>
        <v>41.256304128000004</v>
      </c>
      <c r="I105" s="48">
        <f t="shared" si="13"/>
        <v>41.246400000000008</v>
      </c>
      <c r="J105" s="48"/>
      <c r="K105" s="57">
        <f t="shared" si="14"/>
        <v>9.9041279999951826E-3</v>
      </c>
    </row>
    <row r="106" spans="1:11" ht="15" thickBot="1">
      <c r="A106" s="768" t="s">
        <v>453</v>
      </c>
      <c r="B106" s="68">
        <v>45017</v>
      </c>
      <c r="C106" s="68">
        <v>45121</v>
      </c>
      <c r="D106" s="68"/>
      <c r="E106" s="55">
        <f t="shared" si="17"/>
        <v>104</v>
      </c>
      <c r="F106" s="55">
        <v>0.2</v>
      </c>
      <c r="G106" s="54">
        <f t="shared" si="15"/>
        <v>1797120</v>
      </c>
      <c r="H106" s="53">
        <f t="shared" si="16"/>
        <v>41.256304128000004</v>
      </c>
      <c r="I106" s="53">
        <f t="shared" si="13"/>
        <v>41.246400000000008</v>
      </c>
      <c r="J106" s="53"/>
      <c r="K106" s="52">
        <f t="shared" si="14"/>
        <v>9.9041279999951826E-3</v>
      </c>
    </row>
    <row r="107" spans="1:11" ht="29.5" thickBot="1">
      <c r="A107" s="760" t="s">
        <v>494</v>
      </c>
      <c r="B107" s="69">
        <v>45017</v>
      </c>
      <c r="C107" s="69">
        <v>45230</v>
      </c>
      <c r="D107" s="69"/>
      <c r="E107" s="49">
        <f t="shared" si="17"/>
        <v>213</v>
      </c>
      <c r="F107" s="49">
        <v>32</v>
      </c>
      <c r="G107" s="50">
        <f t="shared" si="15"/>
        <v>588902400</v>
      </c>
      <c r="H107" s="48">
        <f t="shared" si="16"/>
        <v>13519.373506559999</v>
      </c>
      <c r="I107" s="48">
        <f t="shared" si="13"/>
        <v>13516.128000000001</v>
      </c>
      <c r="J107" s="48"/>
      <c r="K107" s="57">
        <f t="shared" si="14"/>
        <v>3.2455065599988302</v>
      </c>
    </row>
    <row r="108" spans="1:11" ht="15" thickBot="1">
      <c r="A108" s="771" t="s">
        <v>455</v>
      </c>
      <c r="B108" s="75">
        <v>45017</v>
      </c>
      <c r="C108" s="75">
        <v>45230</v>
      </c>
      <c r="D108" s="75"/>
      <c r="E108" s="66">
        <f t="shared" si="17"/>
        <v>213</v>
      </c>
      <c r="F108" s="66">
        <v>16</v>
      </c>
      <c r="G108" s="65">
        <f t="shared" si="15"/>
        <v>294451200</v>
      </c>
      <c r="H108" s="64">
        <f t="shared" si="16"/>
        <v>6759.6867532799997</v>
      </c>
      <c r="I108" s="64">
        <f t="shared" si="13"/>
        <v>6758.0640000000003</v>
      </c>
      <c r="J108" s="64"/>
      <c r="K108" s="63">
        <f t="shared" si="14"/>
        <v>1.6227532799994151</v>
      </c>
    </row>
    <row r="109" spans="1:11" ht="14.5">
      <c r="A109" s="767" t="s">
        <v>495</v>
      </c>
      <c r="B109" s="72">
        <v>45017</v>
      </c>
      <c r="C109" s="72">
        <v>45230</v>
      </c>
      <c r="D109" s="72"/>
      <c r="E109" s="61">
        <f t="shared" si="17"/>
        <v>213</v>
      </c>
      <c r="F109" s="61">
        <v>11</v>
      </c>
      <c r="G109" s="60">
        <f t="shared" si="15"/>
        <v>202435200</v>
      </c>
      <c r="H109" s="59">
        <f t="shared" si="16"/>
        <v>4647.2846428800003</v>
      </c>
      <c r="I109" s="59">
        <f t="shared" si="13"/>
        <v>4646.1690000000008</v>
      </c>
      <c r="J109" s="59"/>
      <c r="K109" s="58">
        <f t="shared" si="14"/>
        <v>1.115642879999541</v>
      </c>
    </row>
    <row r="110" spans="1:11" ht="15" thickBot="1">
      <c r="A110" s="768" t="s">
        <v>495</v>
      </c>
      <c r="B110" s="68">
        <v>45017</v>
      </c>
      <c r="C110" s="68">
        <v>45230</v>
      </c>
      <c r="D110" s="68"/>
      <c r="E110" s="55">
        <f t="shared" si="17"/>
        <v>213</v>
      </c>
      <c r="F110" s="55">
        <v>1</v>
      </c>
      <c r="G110" s="54">
        <f t="shared" si="15"/>
        <v>18403200</v>
      </c>
      <c r="H110" s="53">
        <f t="shared" si="16"/>
        <v>422.48042207999998</v>
      </c>
      <c r="I110" s="53">
        <f t="shared" si="13"/>
        <v>422.37900000000002</v>
      </c>
      <c r="J110" s="53"/>
      <c r="K110" s="52">
        <f t="shared" si="14"/>
        <v>0.10142207999996344</v>
      </c>
    </row>
    <row r="111" spans="1:11" ht="29.5" thickBot="1">
      <c r="A111" s="771" t="s">
        <v>496</v>
      </c>
      <c r="B111" s="75">
        <v>45017</v>
      </c>
      <c r="C111" s="75">
        <v>45230</v>
      </c>
      <c r="D111" s="75"/>
      <c r="E111" s="66">
        <f t="shared" si="17"/>
        <v>213</v>
      </c>
      <c r="F111" s="66">
        <v>9</v>
      </c>
      <c r="G111" s="65">
        <f t="shared" si="15"/>
        <v>165628800</v>
      </c>
      <c r="H111" s="64">
        <f t="shared" si="16"/>
        <v>3802.32379872</v>
      </c>
      <c r="I111" s="64">
        <f t="shared" si="13"/>
        <v>3801.4110000000001</v>
      </c>
      <c r="J111" s="64"/>
      <c r="K111" s="63">
        <f t="shared" si="14"/>
        <v>0.91279871999995521</v>
      </c>
    </row>
    <row r="112" spans="1:11" ht="14.5">
      <c r="A112" s="760" t="s">
        <v>458</v>
      </c>
      <c r="B112" s="69">
        <v>45017</v>
      </c>
      <c r="C112" s="69">
        <v>45230</v>
      </c>
      <c r="D112" s="69"/>
      <c r="E112" s="49">
        <f t="shared" si="17"/>
        <v>213</v>
      </c>
      <c r="F112" s="49">
        <v>3.9</v>
      </c>
      <c r="G112" s="50">
        <f t="shared" si="15"/>
        <v>71772480</v>
      </c>
      <c r="H112" s="48">
        <f t="shared" si="16"/>
        <v>1647.6736461119999</v>
      </c>
      <c r="I112" s="48">
        <f t="shared" si="13"/>
        <v>1647.2781</v>
      </c>
      <c r="J112" s="48"/>
      <c r="K112" s="57">
        <f t="shared" si="14"/>
        <v>0.39554611199991996</v>
      </c>
    </row>
    <row r="113" spans="1:11" ht="14.5">
      <c r="A113" s="760" t="s">
        <v>458</v>
      </c>
      <c r="B113" s="69">
        <v>45017</v>
      </c>
      <c r="C113" s="69">
        <v>45139</v>
      </c>
      <c r="D113" s="69"/>
      <c r="E113" s="49">
        <f t="shared" si="17"/>
        <v>122</v>
      </c>
      <c r="F113" s="49">
        <v>0.5</v>
      </c>
      <c r="G113" s="50">
        <f t="shared" si="15"/>
        <v>5270400</v>
      </c>
      <c r="H113" s="48">
        <f t="shared" si="16"/>
        <v>120.99204576</v>
      </c>
      <c r="I113" s="48">
        <f t="shared" si="13"/>
        <v>120.96300000000001</v>
      </c>
      <c r="J113" s="48"/>
      <c r="K113" s="57">
        <f t="shared" si="14"/>
        <v>2.9045759999988263E-2</v>
      </c>
    </row>
    <row r="114" spans="1:11" ht="14.5">
      <c r="A114" s="760" t="s">
        <v>458</v>
      </c>
      <c r="B114" s="69">
        <v>45017</v>
      </c>
      <c r="C114" s="69">
        <v>45122</v>
      </c>
      <c r="D114" s="69"/>
      <c r="E114" s="49">
        <f t="shared" si="17"/>
        <v>105</v>
      </c>
      <c r="F114" s="49">
        <v>2.6</v>
      </c>
      <c r="G114" s="50">
        <f t="shared" si="15"/>
        <v>23587200</v>
      </c>
      <c r="H114" s="48">
        <f t="shared" si="16"/>
        <v>541.48899168000003</v>
      </c>
      <c r="I114" s="48">
        <f t="shared" si="13"/>
        <v>541.35900000000004</v>
      </c>
      <c r="J114" s="48"/>
      <c r="K114" s="57">
        <f t="shared" si="14"/>
        <v>0.12999167999998917</v>
      </c>
    </row>
    <row r="115" spans="1:11" ht="15" thickBot="1">
      <c r="A115" s="760" t="s">
        <v>458</v>
      </c>
      <c r="B115" s="69">
        <v>45200</v>
      </c>
      <c r="C115" s="69">
        <v>45209</v>
      </c>
      <c r="D115" s="69"/>
      <c r="E115" s="49">
        <f t="shared" si="17"/>
        <v>9</v>
      </c>
      <c r="F115" s="49">
        <v>2</v>
      </c>
      <c r="G115" s="50">
        <f t="shared" si="15"/>
        <v>1555200</v>
      </c>
      <c r="H115" s="48">
        <f t="shared" si="16"/>
        <v>35.702570880000003</v>
      </c>
      <c r="I115" s="48">
        <f t="shared" si="13"/>
        <v>35.694000000000003</v>
      </c>
      <c r="J115" s="48"/>
      <c r="K115" s="57">
        <f t="shared" si="14"/>
        <v>8.5708800000006136E-3</v>
      </c>
    </row>
    <row r="116" spans="1:11" ht="15" thickBot="1">
      <c r="A116" s="771" t="s">
        <v>497</v>
      </c>
      <c r="B116" s="75">
        <v>45017</v>
      </c>
      <c r="C116" s="75">
        <v>45230</v>
      </c>
      <c r="D116" s="75"/>
      <c r="E116" s="66">
        <f t="shared" si="17"/>
        <v>213</v>
      </c>
      <c r="F116" s="66">
        <v>1</v>
      </c>
      <c r="G116" s="65">
        <f t="shared" si="15"/>
        <v>18403200</v>
      </c>
      <c r="H116" s="64">
        <f t="shared" si="16"/>
        <v>422.48042207999998</v>
      </c>
      <c r="I116" s="64">
        <f t="shared" si="13"/>
        <v>422.37900000000002</v>
      </c>
      <c r="J116" s="64"/>
      <c r="K116" s="63">
        <f t="shared" si="14"/>
        <v>0.10142207999996344</v>
      </c>
    </row>
    <row r="117" spans="1:11" ht="14.5">
      <c r="A117" s="769" t="s">
        <v>477</v>
      </c>
      <c r="B117" s="385">
        <v>45017</v>
      </c>
      <c r="C117" s="72">
        <v>45199</v>
      </c>
      <c r="D117" s="72"/>
      <c r="E117" s="61">
        <f t="shared" si="17"/>
        <v>182</v>
      </c>
      <c r="F117" s="61">
        <v>40</v>
      </c>
      <c r="G117" s="60">
        <f t="shared" si="15"/>
        <v>628992000</v>
      </c>
      <c r="H117" s="59">
        <f t="shared" si="16"/>
        <v>14439.7064448</v>
      </c>
      <c r="I117" s="59">
        <f t="shared" si="13"/>
        <v>14436.240000000002</v>
      </c>
      <c r="J117" s="59"/>
      <c r="K117" s="58">
        <f t="shared" si="14"/>
        <v>3.4664447999984986</v>
      </c>
    </row>
    <row r="118" spans="1:11" ht="15" thickBot="1">
      <c r="A118" s="758" t="s">
        <v>477</v>
      </c>
      <c r="B118" s="70">
        <v>45017</v>
      </c>
      <c r="C118" s="69">
        <v>45199</v>
      </c>
      <c r="D118" s="69"/>
      <c r="E118" s="49">
        <f t="shared" si="17"/>
        <v>182</v>
      </c>
      <c r="F118" s="49">
        <v>10</v>
      </c>
      <c r="G118" s="50">
        <f t="shared" si="15"/>
        <v>157248000</v>
      </c>
      <c r="H118" s="48">
        <f t="shared" si="16"/>
        <v>3609.9266112</v>
      </c>
      <c r="I118" s="48">
        <f t="shared" si="13"/>
        <v>3609.0600000000004</v>
      </c>
      <c r="J118" s="48"/>
      <c r="K118" s="57">
        <f t="shared" si="14"/>
        <v>0.86661119999962466</v>
      </c>
    </row>
    <row r="119" spans="1:11" ht="29.5" thickBot="1">
      <c r="A119" s="772" t="s">
        <v>478</v>
      </c>
      <c r="B119" s="386">
        <v>45017</v>
      </c>
      <c r="C119" s="75">
        <v>45199</v>
      </c>
      <c r="D119" s="75"/>
      <c r="E119" s="66">
        <f t="shared" si="17"/>
        <v>182</v>
      </c>
      <c r="F119" s="66">
        <v>39.9</v>
      </c>
      <c r="G119" s="65">
        <f t="shared" si="15"/>
        <v>627419520</v>
      </c>
      <c r="H119" s="64">
        <f t="shared" si="16"/>
        <v>14403.607178688</v>
      </c>
      <c r="I119" s="64">
        <f t="shared" si="13"/>
        <v>14400.1494</v>
      </c>
      <c r="J119" s="64"/>
      <c r="K119" s="63">
        <f t="shared" si="14"/>
        <v>3.4577786879999621</v>
      </c>
    </row>
    <row r="120" spans="1:11" ht="15" thickBot="1">
      <c r="A120" s="773" t="s">
        <v>483</v>
      </c>
      <c r="B120" s="40"/>
      <c r="E120" s="49">
        <f t="shared" si="17"/>
        <v>0</v>
      </c>
      <c r="F120" s="49">
        <v>1</v>
      </c>
      <c r="G120" s="50">
        <f t="shared" si="15"/>
        <v>0</v>
      </c>
      <c r="H120" s="48">
        <f t="shared" si="16"/>
        <v>0</v>
      </c>
      <c r="I120" s="48">
        <f t="shared" si="13"/>
        <v>0</v>
      </c>
      <c r="J120" s="48"/>
      <c r="K120" s="57">
        <f t="shared" si="14"/>
        <v>0</v>
      </c>
    </row>
    <row r="121" spans="1:11" ht="29">
      <c r="A121" s="767" t="s">
        <v>476</v>
      </c>
      <c r="B121" s="385">
        <v>45017</v>
      </c>
      <c r="C121" s="72">
        <v>45199</v>
      </c>
      <c r="D121" s="72"/>
      <c r="E121" s="61">
        <f t="shared" si="17"/>
        <v>182</v>
      </c>
      <c r="F121" s="61">
        <v>40</v>
      </c>
      <c r="G121" s="60">
        <f t="shared" si="15"/>
        <v>628992000</v>
      </c>
      <c r="H121" s="59">
        <f t="shared" si="16"/>
        <v>14439.7064448</v>
      </c>
      <c r="I121" s="59">
        <f t="shared" si="13"/>
        <v>14436.240000000002</v>
      </c>
      <c r="J121" s="59"/>
      <c r="K121" s="58">
        <f t="shared" si="14"/>
        <v>3.4664447999984986</v>
      </c>
    </row>
    <row r="122" spans="1:11" ht="29">
      <c r="A122" s="760" t="s">
        <v>476</v>
      </c>
      <c r="B122" s="70">
        <v>45017</v>
      </c>
      <c r="C122" s="69">
        <v>45199</v>
      </c>
      <c r="D122" s="69"/>
      <c r="E122" s="49">
        <f t="shared" si="17"/>
        <v>182</v>
      </c>
      <c r="F122" s="49">
        <v>10</v>
      </c>
      <c r="G122" s="50">
        <f t="shared" si="15"/>
        <v>157248000</v>
      </c>
      <c r="H122" s="48">
        <f t="shared" si="16"/>
        <v>3609.9266112</v>
      </c>
      <c r="I122" s="48">
        <f t="shared" si="13"/>
        <v>3609.0600000000004</v>
      </c>
      <c r="J122" s="48"/>
      <c r="K122" s="57">
        <f t="shared" si="14"/>
        <v>0.86661119999962466</v>
      </c>
    </row>
    <row r="123" spans="1:11" ht="29.5" thickBot="1">
      <c r="A123" s="770" t="s">
        <v>476</v>
      </c>
      <c r="B123" s="56"/>
      <c r="C123" s="56"/>
      <c r="D123" s="56"/>
      <c r="E123" s="55">
        <f t="shared" si="17"/>
        <v>0</v>
      </c>
      <c r="F123" s="55">
        <v>1</v>
      </c>
      <c r="G123" s="54">
        <f t="shared" si="15"/>
        <v>0</v>
      </c>
      <c r="H123" s="53">
        <f t="shared" si="16"/>
        <v>0</v>
      </c>
      <c r="I123" s="53">
        <f t="shared" si="13"/>
        <v>0</v>
      </c>
      <c r="J123" s="53"/>
      <c r="K123" s="52">
        <f t="shared" si="14"/>
        <v>0</v>
      </c>
    </row>
    <row r="124" spans="1:11" ht="14.5">
      <c r="A124" s="769" t="s">
        <v>462</v>
      </c>
      <c r="B124" s="62"/>
      <c r="C124" s="62"/>
      <c r="D124" s="62"/>
      <c r="E124" s="61">
        <f t="shared" si="17"/>
        <v>0</v>
      </c>
      <c r="F124" s="61">
        <v>1</v>
      </c>
      <c r="G124" s="60">
        <f t="shared" ref="G124:G149" si="18">F124*60*60*24*E124</f>
        <v>0</v>
      </c>
      <c r="H124" s="59">
        <f t="shared" ref="H124:H149" si="19">G124*0.0000229569</f>
        <v>0</v>
      </c>
      <c r="I124" s="59">
        <f t="shared" ref="I124:I149" si="20">F124*1.983*E124</f>
        <v>0</v>
      </c>
      <c r="J124" s="59"/>
      <c r="K124" s="58">
        <f t="shared" ref="K124:K149" si="21">H124-I124</f>
        <v>0</v>
      </c>
    </row>
    <row r="125" spans="1:11" ht="15" thickBot="1">
      <c r="A125" s="774" t="s">
        <v>463</v>
      </c>
      <c r="B125" s="56"/>
      <c r="C125" s="56"/>
      <c r="D125" s="56"/>
      <c r="E125" s="55">
        <f t="shared" si="17"/>
        <v>0</v>
      </c>
      <c r="F125" s="55">
        <v>1</v>
      </c>
      <c r="G125" s="54">
        <f t="shared" si="18"/>
        <v>0</v>
      </c>
      <c r="H125" s="53">
        <f t="shared" si="19"/>
        <v>0</v>
      </c>
      <c r="I125" s="53">
        <f t="shared" si="20"/>
        <v>0</v>
      </c>
      <c r="J125" s="53"/>
      <c r="K125" s="52">
        <f t="shared" si="21"/>
        <v>0</v>
      </c>
    </row>
    <row r="126" spans="1:11" ht="29.5" thickBot="1">
      <c r="A126" s="775" t="s">
        <v>464</v>
      </c>
      <c r="B126" s="387"/>
      <c r="C126" s="67"/>
      <c r="D126" s="67"/>
      <c r="E126" s="66">
        <f t="shared" ref="E126:E149" si="22">C126-B126</f>
        <v>0</v>
      </c>
      <c r="F126" s="66">
        <v>1</v>
      </c>
      <c r="G126" s="65">
        <f t="shared" si="18"/>
        <v>0</v>
      </c>
      <c r="H126" s="64">
        <f t="shared" si="19"/>
        <v>0</v>
      </c>
      <c r="I126" s="64">
        <f t="shared" si="20"/>
        <v>0</v>
      </c>
      <c r="J126" s="64"/>
      <c r="K126" s="63">
        <f t="shared" si="21"/>
        <v>0</v>
      </c>
    </row>
    <row r="127" spans="1:11" ht="29">
      <c r="A127" s="769" t="s">
        <v>467</v>
      </c>
      <c r="B127" s="385">
        <v>45017</v>
      </c>
      <c r="C127" s="72">
        <v>45199</v>
      </c>
      <c r="D127" s="72"/>
      <c r="E127" s="61">
        <f t="shared" si="22"/>
        <v>182</v>
      </c>
      <c r="F127" s="61">
        <v>30</v>
      </c>
      <c r="G127" s="60">
        <f t="shared" si="18"/>
        <v>471744000</v>
      </c>
      <c r="H127" s="59">
        <f t="shared" si="19"/>
        <v>10829.7798336</v>
      </c>
      <c r="I127" s="59">
        <f t="shared" si="20"/>
        <v>10827.18</v>
      </c>
      <c r="J127" s="59"/>
      <c r="K127" s="58">
        <f t="shared" si="21"/>
        <v>2.5998335999993287</v>
      </c>
    </row>
    <row r="128" spans="1:11" ht="29">
      <c r="A128" s="758" t="s">
        <v>467</v>
      </c>
      <c r="B128" s="70">
        <v>45200</v>
      </c>
      <c r="C128" s="69">
        <v>45209</v>
      </c>
      <c r="D128" s="69"/>
      <c r="E128" s="49">
        <f t="shared" si="22"/>
        <v>9</v>
      </c>
      <c r="F128" s="49">
        <v>10</v>
      </c>
      <c r="G128" s="50">
        <f t="shared" si="18"/>
        <v>7776000</v>
      </c>
      <c r="H128" s="48">
        <f t="shared" si="19"/>
        <v>178.51285440000001</v>
      </c>
      <c r="I128" s="48">
        <f t="shared" si="20"/>
        <v>178.47000000000003</v>
      </c>
      <c r="J128" s="48"/>
      <c r="K128" s="57">
        <f t="shared" si="21"/>
        <v>4.2854399999981752E-2</v>
      </c>
    </row>
    <row r="129" spans="1:16" ht="29.5" thickBot="1">
      <c r="A129" s="770" t="s">
        <v>467</v>
      </c>
      <c r="B129" s="388">
        <v>45017</v>
      </c>
      <c r="C129" s="68">
        <v>45199</v>
      </c>
      <c r="D129" s="68"/>
      <c r="E129" s="55">
        <f t="shared" si="22"/>
        <v>182</v>
      </c>
      <c r="F129" s="55">
        <v>15</v>
      </c>
      <c r="G129" s="54">
        <f t="shared" si="18"/>
        <v>235872000</v>
      </c>
      <c r="H129" s="53">
        <f t="shared" si="19"/>
        <v>5414.8899167999998</v>
      </c>
      <c r="I129" s="53">
        <f t="shared" si="20"/>
        <v>5413.59</v>
      </c>
      <c r="J129" s="53"/>
      <c r="K129" s="52">
        <f t="shared" si="21"/>
        <v>1.2999167999996644</v>
      </c>
    </row>
    <row r="130" spans="1:16" ht="29.5" thickBot="1">
      <c r="A130" s="772" t="s">
        <v>468</v>
      </c>
      <c r="B130" s="387"/>
      <c r="C130" s="67"/>
      <c r="D130" s="67"/>
      <c r="E130" s="66">
        <f t="shared" si="22"/>
        <v>0</v>
      </c>
      <c r="F130" s="66"/>
      <c r="G130" s="65">
        <f t="shared" si="18"/>
        <v>0</v>
      </c>
      <c r="H130" s="64">
        <f t="shared" si="19"/>
        <v>0</v>
      </c>
      <c r="I130" s="64">
        <f t="shared" si="20"/>
        <v>0</v>
      </c>
      <c r="J130" s="64"/>
      <c r="K130" s="63">
        <f t="shared" si="21"/>
        <v>0</v>
      </c>
      <c r="P130" s="1">
        <f>2.2*180</f>
        <v>396.00000000000006</v>
      </c>
    </row>
    <row r="131" spans="1:16" ht="14.5">
      <c r="A131" s="757" t="s">
        <v>469</v>
      </c>
      <c r="B131" s="385">
        <v>45017</v>
      </c>
      <c r="C131" s="72">
        <v>45199</v>
      </c>
      <c r="D131" s="72"/>
      <c r="E131" s="61">
        <f t="shared" si="22"/>
        <v>182</v>
      </c>
      <c r="F131" s="61">
        <v>3</v>
      </c>
      <c r="G131" s="60">
        <f t="shared" si="18"/>
        <v>47174400</v>
      </c>
      <c r="H131" s="59">
        <f t="shared" si="19"/>
        <v>1082.9779833600001</v>
      </c>
      <c r="I131" s="59">
        <f t="shared" si="20"/>
        <v>1082.7180000000001</v>
      </c>
      <c r="J131" s="59"/>
      <c r="K131" s="58">
        <f t="shared" si="21"/>
        <v>0.25998335999997835</v>
      </c>
      <c r="P131" s="1">
        <f>2*180</f>
        <v>360</v>
      </c>
    </row>
    <row r="132" spans="1:16" ht="14.5">
      <c r="A132" s="776" t="s">
        <v>469</v>
      </c>
      <c r="B132" s="70">
        <v>45017</v>
      </c>
      <c r="C132" s="69">
        <v>45199</v>
      </c>
      <c r="D132" s="69"/>
      <c r="E132" s="49">
        <f t="shared" si="22"/>
        <v>182</v>
      </c>
      <c r="F132" s="49">
        <v>30</v>
      </c>
      <c r="G132" s="50">
        <f t="shared" si="18"/>
        <v>471744000</v>
      </c>
      <c r="H132" s="48">
        <f t="shared" si="19"/>
        <v>10829.7798336</v>
      </c>
      <c r="I132" s="48">
        <f t="shared" si="20"/>
        <v>10827.18</v>
      </c>
      <c r="J132" s="48"/>
      <c r="K132" s="57">
        <f t="shared" si="21"/>
        <v>2.5998335999993287</v>
      </c>
    </row>
    <row r="133" spans="1:16" ht="14.5">
      <c r="A133" s="776" t="s">
        <v>469</v>
      </c>
      <c r="B133" s="70">
        <v>45017</v>
      </c>
      <c r="C133" s="69">
        <v>45108</v>
      </c>
      <c r="D133" s="69"/>
      <c r="E133" s="49">
        <f t="shared" si="22"/>
        <v>91</v>
      </c>
      <c r="F133" s="49">
        <v>15</v>
      </c>
      <c r="G133" s="50">
        <f t="shared" si="18"/>
        <v>117936000</v>
      </c>
      <c r="H133" s="48">
        <f t="shared" si="19"/>
        <v>2707.4449583999999</v>
      </c>
      <c r="I133" s="48">
        <f t="shared" si="20"/>
        <v>2706.7950000000001</v>
      </c>
      <c r="J133" s="48"/>
      <c r="K133" s="57">
        <f t="shared" si="21"/>
        <v>0.64995839999983218</v>
      </c>
    </row>
    <row r="134" spans="1:16" ht="15" thickBot="1">
      <c r="A134" s="777" t="s">
        <v>469</v>
      </c>
      <c r="B134" s="388">
        <v>45200</v>
      </c>
      <c r="C134" s="68">
        <v>45209</v>
      </c>
      <c r="D134" s="68"/>
      <c r="E134" s="55">
        <f t="shared" si="22"/>
        <v>9</v>
      </c>
      <c r="F134" s="55">
        <v>10</v>
      </c>
      <c r="G134" s="54">
        <f t="shared" si="18"/>
        <v>7776000</v>
      </c>
      <c r="H134" s="53">
        <f t="shared" si="19"/>
        <v>178.51285440000001</v>
      </c>
      <c r="I134" s="53">
        <f t="shared" si="20"/>
        <v>178.47000000000003</v>
      </c>
      <c r="J134" s="53"/>
      <c r="K134" s="52">
        <f t="shared" si="21"/>
        <v>4.2854399999981752E-2</v>
      </c>
    </row>
    <row r="135" spans="1:16" ht="29.5" thickBot="1">
      <c r="A135" s="772" t="s">
        <v>470</v>
      </c>
      <c r="B135" s="387"/>
      <c r="C135" s="67"/>
      <c r="D135" s="67"/>
      <c r="E135" s="66">
        <f t="shared" si="22"/>
        <v>0</v>
      </c>
      <c r="F135" s="66"/>
      <c r="G135" s="65">
        <f t="shared" si="18"/>
        <v>0</v>
      </c>
      <c r="H135" s="64">
        <f t="shared" si="19"/>
        <v>0</v>
      </c>
      <c r="I135" s="64">
        <f t="shared" si="20"/>
        <v>0</v>
      </c>
      <c r="J135" s="64"/>
      <c r="K135" s="63">
        <f t="shared" si="21"/>
        <v>0</v>
      </c>
    </row>
    <row r="136" spans="1:16" ht="29.5" thickBot="1">
      <c r="A136" s="772" t="s">
        <v>471</v>
      </c>
      <c r="B136" s="387"/>
      <c r="C136" s="67"/>
      <c r="D136" s="67"/>
      <c r="E136" s="66">
        <f t="shared" si="22"/>
        <v>0</v>
      </c>
      <c r="F136" s="66"/>
      <c r="G136" s="65">
        <f t="shared" si="18"/>
        <v>0</v>
      </c>
      <c r="H136" s="64">
        <f t="shared" si="19"/>
        <v>0</v>
      </c>
      <c r="I136" s="64">
        <f t="shared" si="20"/>
        <v>0</v>
      </c>
      <c r="J136" s="64"/>
      <c r="K136" s="63">
        <f t="shared" si="21"/>
        <v>0</v>
      </c>
    </row>
    <row r="137" spans="1:16" ht="29.5" thickBot="1">
      <c r="A137" s="778" t="s">
        <v>498</v>
      </c>
      <c r="B137" s="387"/>
      <c r="C137" s="67"/>
      <c r="D137" s="67"/>
      <c r="E137" s="66">
        <f t="shared" si="22"/>
        <v>0</v>
      </c>
      <c r="F137" s="66"/>
      <c r="G137" s="65">
        <f t="shared" si="18"/>
        <v>0</v>
      </c>
      <c r="H137" s="64">
        <f t="shared" si="19"/>
        <v>0</v>
      </c>
      <c r="I137" s="64">
        <f t="shared" si="20"/>
        <v>0</v>
      </c>
      <c r="J137" s="64"/>
      <c r="K137" s="63">
        <f t="shared" si="21"/>
        <v>0</v>
      </c>
    </row>
    <row r="138" spans="1:16" ht="29">
      <c r="A138" s="767" t="s">
        <v>472</v>
      </c>
      <c r="B138" s="711"/>
      <c r="C138" s="62"/>
      <c r="D138" s="62"/>
      <c r="E138" s="61">
        <f t="shared" si="22"/>
        <v>0</v>
      </c>
      <c r="F138" s="61"/>
      <c r="G138" s="60">
        <f t="shared" si="18"/>
        <v>0</v>
      </c>
      <c r="H138" s="59">
        <f t="shared" si="19"/>
        <v>0</v>
      </c>
      <c r="I138" s="59">
        <f t="shared" si="20"/>
        <v>0</v>
      </c>
      <c r="J138" s="59"/>
      <c r="K138" s="58">
        <f t="shared" si="21"/>
        <v>0</v>
      </c>
    </row>
    <row r="139" spans="1:16" ht="29">
      <c r="A139" s="779" t="s">
        <v>421</v>
      </c>
      <c r="E139" s="49">
        <f t="shared" si="22"/>
        <v>0</v>
      </c>
      <c r="G139" s="50">
        <f t="shared" si="18"/>
        <v>0</v>
      </c>
      <c r="H139" s="48">
        <f t="shared" si="19"/>
        <v>0</v>
      </c>
      <c r="I139" s="48">
        <f t="shared" si="20"/>
        <v>0</v>
      </c>
      <c r="J139" s="48"/>
      <c r="K139" s="57">
        <f t="shared" si="21"/>
        <v>0</v>
      </c>
    </row>
    <row r="140" spans="1:16" ht="14.5">
      <c r="A140" s="779" t="s">
        <v>424</v>
      </c>
      <c r="E140" s="49">
        <f t="shared" si="22"/>
        <v>0</v>
      </c>
      <c r="G140" s="50">
        <f t="shared" si="18"/>
        <v>0</v>
      </c>
      <c r="H140" s="48">
        <f t="shared" si="19"/>
        <v>0</v>
      </c>
      <c r="I140" s="48">
        <f t="shared" si="20"/>
        <v>0</v>
      </c>
      <c r="J140" s="48"/>
      <c r="K140" s="57">
        <f t="shared" si="21"/>
        <v>0</v>
      </c>
    </row>
    <row r="141" spans="1:16" ht="14.5">
      <c r="A141" s="779" t="s">
        <v>432</v>
      </c>
      <c r="E141" s="49">
        <f t="shared" si="22"/>
        <v>0</v>
      </c>
      <c r="G141" s="50">
        <f t="shared" si="18"/>
        <v>0</v>
      </c>
      <c r="H141" s="48">
        <f t="shared" si="19"/>
        <v>0</v>
      </c>
      <c r="I141" s="48">
        <f t="shared" si="20"/>
        <v>0</v>
      </c>
      <c r="J141" s="48"/>
      <c r="K141" s="57">
        <f t="shared" si="21"/>
        <v>0</v>
      </c>
    </row>
    <row r="142" spans="1:16" ht="29">
      <c r="A142" s="779" t="s">
        <v>429</v>
      </c>
      <c r="E142" s="49">
        <f t="shared" si="22"/>
        <v>0</v>
      </c>
      <c r="G142" s="50">
        <f t="shared" si="18"/>
        <v>0</v>
      </c>
      <c r="H142" s="48">
        <f t="shared" si="19"/>
        <v>0</v>
      </c>
      <c r="I142" s="48">
        <f t="shared" si="20"/>
        <v>0</v>
      </c>
      <c r="J142" s="48"/>
      <c r="K142" s="57">
        <f t="shared" si="21"/>
        <v>0</v>
      </c>
    </row>
    <row r="143" spans="1:16" ht="14.5">
      <c r="A143" s="779" t="s">
        <v>434</v>
      </c>
      <c r="E143" s="49">
        <f t="shared" si="22"/>
        <v>0</v>
      </c>
      <c r="G143" s="50">
        <f t="shared" si="18"/>
        <v>0</v>
      </c>
      <c r="H143" s="48">
        <f t="shared" si="19"/>
        <v>0</v>
      </c>
      <c r="I143" s="48">
        <f t="shared" si="20"/>
        <v>0</v>
      </c>
      <c r="J143" s="48"/>
      <c r="K143" s="57">
        <f t="shared" si="21"/>
        <v>0</v>
      </c>
    </row>
    <row r="144" spans="1:16" ht="14.5">
      <c r="A144" s="779" t="s">
        <v>441</v>
      </c>
      <c r="E144" s="49">
        <f t="shared" si="22"/>
        <v>0</v>
      </c>
      <c r="G144" s="50">
        <f t="shared" si="18"/>
        <v>0</v>
      </c>
      <c r="H144" s="48">
        <f t="shared" si="19"/>
        <v>0</v>
      </c>
      <c r="I144" s="48">
        <f t="shared" si="20"/>
        <v>0</v>
      </c>
      <c r="J144" s="48"/>
      <c r="K144" s="57">
        <f t="shared" si="21"/>
        <v>0</v>
      </c>
    </row>
    <row r="145" spans="1:11" ht="14.5">
      <c r="A145" s="780" t="s">
        <v>436</v>
      </c>
      <c r="E145" s="49">
        <f t="shared" si="22"/>
        <v>0</v>
      </c>
      <c r="G145" s="50">
        <f t="shared" si="18"/>
        <v>0</v>
      </c>
      <c r="H145" s="48">
        <f t="shared" si="19"/>
        <v>0</v>
      </c>
      <c r="I145" s="48">
        <f t="shared" si="20"/>
        <v>0</v>
      </c>
      <c r="J145" s="48"/>
      <c r="K145" s="57">
        <f t="shared" si="21"/>
        <v>0</v>
      </c>
    </row>
    <row r="146" spans="1:11" ht="14.5">
      <c r="A146" s="779" t="s">
        <v>437</v>
      </c>
      <c r="E146" s="49">
        <f t="shared" si="22"/>
        <v>0</v>
      </c>
      <c r="G146" s="50">
        <f t="shared" si="18"/>
        <v>0</v>
      </c>
      <c r="H146" s="48">
        <f t="shared" si="19"/>
        <v>0</v>
      </c>
      <c r="I146" s="48">
        <f t="shared" si="20"/>
        <v>0</v>
      </c>
      <c r="J146" s="48"/>
      <c r="K146" s="57">
        <f t="shared" si="21"/>
        <v>0</v>
      </c>
    </row>
    <row r="147" spans="1:11" ht="14.5">
      <c r="A147" s="779" t="s">
        <v>438</v>
      </c>
      <c r="E147" s="49">
        <f t="shared" si="22"/>
        <v>0</v>
      </c>
      <c r="G147" s="50">
        <f t="shared" si="18"/>
        <v>0</v>
      </c>
      <c r="H147" s="48">
        <f t="shared" si="19"/>
        <v>0</v>
      </c>
      <c r="I147" s="48">
        <f t="shared" si="20"/>
        <v>0</v>
      </c>
      <c r="J147" s="48"/>
      <c r="K147" s="57">
        <f t="shared" si="21"/>
        <v>0</v>
      </c>
    </row>
    <row r="148" spans="1:11" ht="15" thickBot="1">
      <c r="A148" s="774" t="s">
        <v>427</v>
      </c>
      <c r="B148" s="384"/>
      <c r="C148" s="56"/>
      <c r="D148" s="56"/>
      <c r="E148" s="55">
        <f t="shared" si="22"/>
        <v>0</v>
      </c>
      <c r="F148" s="55"/>
      <c r="G148" s="54">
        <f t="shared" si="18"/>
        <v>0</v>
      </c>
      <c r="H148" s="53">
        <f t="shared" si="19"/>
        <v>0</v>
      </c>
      <c r="I148" s="53">
        <f t="shared" si="20"/>
        <v>0</v>
      </c>
      <c r="J148" s="53"/>
      <c r="K148" s="52">
        <f t="shared" si="21"/>
        <v>0</v>
      </c>
    </row>
    <row r="149" spans="1:11" ht="15" thickBot="1">
      <c r="A149" s="781" t="s">
        <v>483</v>
      </c>
      <c r="B149" s="384"/>
      <c r="C149" s="56"/>
      <c r="D149" s="56"/>
      <c r="E149" s="55">
        <f t="shared" si="22"/>
        <v>0</v>
      </c>
      <c r="F149" s="55"/>
      <c r="G149" s="54">
        <f t="shared" si="18"/>
        <v>0</v>
      </c>
      <c r="H149" s="53">
        <f t="shared" si="19"/>
        <v>0</v>
      </c>
      <c r="I149" s="53">
        <f t="shared" si="20"/>
        <v>0</v>
      </c>
      <c r="J149" s="53"/>
      <c r="K149" s="52">
        <f t="shared" si="21"/>
        <v>0</v>
      </c>
    </row>
  </sheetData>
  <mergeCells count="3">
    <mergeCell ref="K3:R3"/>
    <mergeCell ref="A58:I58"/>
    <mergeCell ref="G3:H3"/>
  </mergeCells>
  <hyperlinks>
    <hyperlink ref="A53" r:id="rId1" display="Hyrum City" xr:uid="{E9FD3704-51D9-F549-988B-FEAEC3D71FD3}"/>
    <hyperlink ref="H49" r:id="rId2" display="https://waterrights.utah.gov/forms/waterCompanies.asp?companyId=133" xr:uid="{9E842AAB-D79A-498F-87B3-610688B9960E}"/>
    <hyperlink ref="A42" r:id="rId3" xr:uid="{C4EEF4C1-9FC8-4E0F-82E3-06CD4AB70EAB}"/>
    <hyperlink ref="A45" r:id="rId4" xr:uid="{9C5C7F88-2C0E-B748-B030-B05AAC9367BE}"/>
    <hyperlink ref="A52" r:id="rId5" display="Paradise City" xr:uid="{C2D784F0-D11E-C749-8025-55104C660AD4}"/>
    <hyperlink ref="I52" r:id="rId6" display="https://waterrights.utah.gov/cgi-bin/dvrtview.exe" xr:uid="{B7631AC7-207F-4549-A89B-4EC391684A16}"/>
  </hyperlinks>
  <pageMargins left="0.7" right="0.7" top="0.75" bottom="0.75" header="0.3" footer="0.3"/>
  <pageSetup orientation="portrait" r:id="rId7"/>
  <legacyDrawing r:id="rId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0827B-66CB-4161-BF5B-1FF18C8295D8}">
  <dimension ref="A1:I21"/>
  <sheetViews>
    <sheetView zoomScale="145" zoomScaleNormal="145" workbookViewId="0">
      <selection activeCell="B1" sqref="B1:C3"/>
    </sheetView>
  </sheetViews>
  <sheetFormatPr defaultColWidth="8.83203125" defaultRowHeight="15.5"/>
  <cols>
    <col min="1" max="1" width="29" style="674" customWidth="1"/>
    <col min="2" max="2" width="11.83203125" style="210" bestFit="1" customWidth="1"/>
    <col min="3" max="3" width="11.5" style="210" bestFit="1" customWidth="1"/>
    <col min="4" max="4" width="15" style="240" bestFit="1" customWidth="1"/>
    <col min="5" max="6" width="13.08203125" bestFit="1" customWidth="1"/>
  </cols>
  <sheetData>
    <row r="1" spans="1:9">
      <c r="A1" s="826"/>
      <c r="B1" s="272" t="s">
        <v>286</v>
      </c>
      <c r="C1" s="275" t="s">
        <v>499</v>
      </c>
    </row>
    <row r="2" spans="1:9">
      <c r="A2" s="822" t="s">
        <v>500</v>
      </c>
      <c r="B2" s="827">
        <f>B21</f>
        <v>5730</v>
      </c>
      <c r="C2" s="823"/>
    </row>
    <row r="3" spans="1:9" ht="31">
      <c r="A3" s="824" t="s">
        <v>501</v>
      </c>
      <c r="B3" s="828">
        <v>900</v>
      </c>
      <c r="C3" s="825">
        <v>500</v>
      </c>
    </row>
    <row r="5" spans="1:9" ht="16" thickBot="1"/>
    <row r="6" spans="1:9">
      <c r="A6" s="996" t="s">
        <v>502</v>
      </c>
      <c r="B6" s="997"/>
      <c r="C6" s="997"/>
      <c r="D6" s="998"/>
      <c r="E6" s="993" t="s">
        <v>466</v>
      </c>
      <c r="F6" s="994"/>
      <c r="G6" s="994"/>
      <c r="H6" s="994"/>
      <c r="I6" s="995"/>
    </row>
    <row r="7" spans="1:9" ht="16" thickBot="1">
      <c r="A7" s="675"/>
      <c r="E7" s="671"/>
      <c r="I7" s="248"/>
    </row>
    <row r="8" spans="1:9" ht="16" thickBot="1">
      <c r="A8" s="676" t="s">
        <v>503</v>
      </c>
      <c r="B8" s="656" t="s">
        <v>504</v>
      </c>
      <c r="C8" s="658" t="s">
        <v>395</v>
      </c>
      <c r="D8" s="670" t="s">
        <v>505</v>
      </c>
      <c r="E8" s="672"/>
      <c r="I8" s="248"/>
    </row>
    <row r="9" spans="1:9">
      <c r="A9" s="677" t="s">
        <v>506</v>
      </c>
      <c r="B9" s="210">
        <v>3</v>
      </c>
      <c r="C9" s="659">
        <v>10078</v>
      </c>
      <c r="D9" s="240" t="s">
        <v>507</v>
      </c>
      <c r="E9" s="672"/>
      <c r="I9" s="248"/>
    </row>
    <row r="10" spans="1:9">
      <c r="A10" s="677" t="s">
        <v>508</v>
      </c>
      <c r="B10" s="210">
        <v>4</v>
      </c>
      <c r="C10" s="659">
        <v>1448</v>
      </c>
      <c r="D10" s="240" t="s">
        <v>507</v>
      </c>
      <c r="E10" s="672"/>
      <c r="I10" s="248"/>
    </row>
    <row r="11" spans="1:9" ht="16" thickBot="1">
      <c r="A11" s="678" t="s">
        <v>509</v>
      </c>
      <c r="B11" s="657"/>
      <c r="C11" s="660">
        <v>3330</v>
      </c>
      <c r="D11" s="668" t="s">
        <v>510</v>
      </c>
      <c r="E11" s="672"/>
      <c r="I11" s="248"/>
    </row>
    <row r="12" spans="1:9" ht="16" thickBot="1">
      <c r="A12" s="675"/>
      <c r="E12" s="672"/>
      <c r="I12" s="248"/>
    </row>
    <row r="13" spans="1:9" ht="16" thickBot="1">
      <c r="A13" s="679" t="s">
        <v>511</v>
      </c>
      <c r="B13" s="658" t="s">
        <v>512</v>
      </c>
      <c r="E13" s="672"/>
      <c r="I13" s="248"/>
    </row>
    <row r="14" spans="1:9">
      <c r="A14" s="776" t="s">
        <v>469</v>
      </c>
      <c r="B14" s="659">
        <v>982</v>
      </c>
      <c r="E14" s="672"/>
      <c r="I14" s="248"/>
    </row>
    <row r="15" spans="1:9">
      <c r="A15" s="776" t="s">
        <v>384</v>
      </c>
      <c r="B15" s="659">
        <v>2400</v>
      </c>
      <c r="E15" s="672"/>
      <c r="I15" s="248"/>
    </row>
    <row r="16" spans="1:9" ht="31">
      <c r="A16" s="680" t="s">
        <v>468</v>
      </c>
      <c r="B16" s="659">
        <v>735</v>
      </c>
      <c r="E16" s="672"/>
      <c r="I16" s="248"/>
    </row>
    <row r="17" spans="1:9">
      <c r="A17" s="675" t="s">
        <v>513</v>
      </c>
      <c r="B17" s="659">
        <v>73</v>
      </c>
      <c r="E17" s="672"/>
      <c r="I17" s="248"/>
    </row>
    <row r="18" spans="1:9">
      <c r="A18" s="675" t="s">
        <v>303</v>
      </c>
      <c r="B18" s="659">
        <v>1431</v>
      </c>
      <c r="E18" s="672"/>
      <c r="I18" s="248"/>
    </row>
    <row r="19" spans="1:9">
      <c r="A19" s="675" t="s">
        <v>514</v>
      </c>
      <c r="B19" s="659">
        <v>52</v>
      </c>
      <c r="E19" s="672"/>
      <c r="I19" s="248"/>
    </row>
    <row r="20" spans="1:9" ht="16" thickBot="1">
      <c r="A20" s="681" t="s">
        <v>515</v>
      </c>
      <c r="B20" s="660">
        <v>57</v>
      </c>
      <c r="E20" s="672"/>
      <c r="I20" s="248"/>
    </row>
    <row r="21" spans="1:9" ht="16" thickBot="1">
      <c r="A21" s="681"/>
      <c r="B21" s="657">
        <f>SUM(B14:B20)</f>
        <v>5730</v>
      </c>
      <c r="C21" s="657"/>
      <c r="D21" s="668"/>
      <c r="E21" s="673"/>
      <c r="F21" s="669"/>
      <c r="G21" s="669"/>
      <c r="H21" s="669"/>
      <c r="I21" s="249"/>
    </row>
  </sheetData>
  <mergeCells count="2">
    <mergeCell ref="E6:I6"/>
    <mergeCell ref="A6:D6"/>
  </mergeCells>
  <hyperlinks>
    <hyperlink ref="A8" r:id="rId1" display="Source" xr:uid="{49898C53-8C5C-2A4E-AB5C-C02D1F1FB31B}"/>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A8E4F-E915-4596-AE9E-9F8770E42955}">
  <dimension ref="A1:G67"/>
  <sheetViews>
    <sheetView workbookViewId="0">
      <selection activeCell="H7" sqref="H7"/>
    </sheetView>
  </sheetViews>
  <sheetFormatPr defaultColWidth="8.83203125" defaultRowHeight="15.5"/>
  <cols>
    <col min="1" max="1" width="33.83203125" bestFit="1" customWidth="1"/>
    <col min="2" max="2" width="11.83203125" bestFit="1" customWidth="1"/>
    <col min="3" max="3" width="12.08203125" bestFit="1" customWidth="1"/>
    <col min="4" max="4" width="17.33203125" bestFit="1" customWidth="1"/>
    <col min="5" max="7" width="11.83203125" bestFit="1" customWidth="1"/>
  </cols>
  <sheetData>
    <row r="1" spans="1:7">
      <c r="A1" s="213" t="s">
        <v>516</v>
      </c>
      <c r="B1" t="s">
        <v>19</v>
      </c>
      <c r="C1" t="s">
        <v>517</v>
      </c>
      <c r="D1" t="s">
        <v>518</v>
      </c>
      <c r="E1" t="s">
        <v>519</v>
      </c>
      <c r="F1" t="s">
        <v>520</v>
      </c>
      <c r="G1" t="s">
        <v>19</v>
      </c>
    </row>
    <row r="3" spans="1:7">
      <c r="A3" s="213" t="s">
        <v>20</v>
      </c>
      <c r="B3" t="s">
        <v>521</v>
      </c>
      <c r="C3" t="s">
        <v>521</v>
      </c>
      <c r="D3" t="s">
        <v>521</v>
      </c>
      <c r="E3" t="s">
        <v>521</v>
      </c>
      <c r="F3" t="s">
        <v>521</v>
      </c>
      <c r="G3" t="s">
        <v>521</v>
      </c>
    </row>
    <row r="4" spans="1:7">
      <c r="A4" s="214" t="s">
        <v>522</v>
      </c>
      <c r="B4">
        <v>244583.01368825079</v>
      </c>
      <c r="C4">
        <v>516.68832328866984</v>
      </c>
      <c r="D4">
        <v>5.2694035582399996</v>
      </c>
      <c r="E4">
        <v>244060.86533429931</v>
      </c>
      <c r="F4">
        <v>3.71644331707</v>
      </c>
      <c r="G4">
        <v>244583.01368825079</v>
      </c>
    </row>
    <row r="5" spans="1:7">
      <c r="A5" s="214" t="s">
        <v>523</v>
      </c>
      <c r="B5">
        <v>947132.61783505115</v>
      </c>
      <c r="C5">
        <v>971.29984914604358</v>
      </c>
      <c r="D5">
        <v>153.86366398854796</v>
      </c>
      <c r="E5">
        <v>941378.12775934662</v>
      </c>
      <c r="F5">
        <v>104.38889411189969</v>
      </c>
      <c r="G5">
        <v>947132.61783505115</v>
      </c>
    </row>
    <row r="6" spans="1:7">
      <c r="A6" s="214" t="s">
        <v>524</v>
      </c>
      <c r="B6">
        <v>7153723.7462105239</v>
      </c>
      <c r="C6">
        <v>5672.2221507314653</v>
      </c>
      <c r="D6">
        <v>525.3208907269501</v>
      </c>
      <c r="E6">
        <v>7147505.6091568368</v>
      </c>
      <c r="F6">
        <v>7.3538968027109997</v>
      </c>
      <c r="G6">
        <v>7153723.7462105239</v>
      </c>
    </row>
    <row r="7" spans="1:7">
      <c r="A7" s="214" t="s">
        <v>525</v>
      </c>
      <c r="B7">
        <v>19531133.793054081</v>
      </c>
      <c r="C7">
        <v>3422.3783778642701</v>
      </c>
      <c r="D7">
        <v>41.855408305697004</v>
      </c>
      <c r="E7">
        <v>19527549.413118862</v>
      </c>
      <c r="F7">
        <v>43.089327185559902</v>
      </c>
      <c r="G7">
        <v>19531133.793054081</v>
      </c>
    </row>
    <row r="8" spans="1:7">
      <c r="A8" s="214" t="s">
        <v>526</v>
      </c>
      <c r="B8">
        <v>13638584.940063315</v>
      </c>
      <c r="C8">
        <v>5829.0680810887698</v>
      </c>
      <c r="D8">
        <v>81.733885381009998</v>
      </c>
      <c r="E8">
        <v>13632638.859153269</v>
      </c>
      <c r="F8">
        <v>5.1952588508800002</v>
      </c>
      <c r="G8">
        <v>13638584.940063315</v>
      </c>
    </row>
    <row r="9" spans="1:7">
      <c r="A9" s="214" t="s">
        <v>527</v>
      </c>
      <c r="B9">
        <v>349698.23091942008</v>
      </c>
      <c r="C9">
        <v>1035.3347524909386</v>
      </c>
      <c r="D9">
        <v>4.5171179301100004</v>
      </c>
      <c r="E9">
        <v>348658.37904899899</v>
      </c>
      <c r="F9">
        <v>11.98237196889</v>
      </c>
      <c r="G9">
        <v>349698.23091942008</v>
      </c>
    </row>
    <row r="10" spans="1:7">
      <c r="A10" s="214" t="s">
        <v>528</v>
      </c>
      <c r="B10">
        <v>1327214.1012554553</v>
      </c>
      <c r="C10">
        <v>1958.1659802085937</v>
      </c>
      <c r="D10">
        <v>307.051777559188</v>
      </c>
      <c r="E10">
        <v>1324905.7941705021</v>
      </c>
      <c r="F10">
        <v>59.224287106129971</v>
      </c>
      <c r="G10">
        <v>1327214.1012554553</v>
      </c>
    </row>
    <row r="11" spans="1:7">
      <c r="A11" s="214" t="s">
        <v>529</v>
      </c>
      <c r="B11">
        <v>7531356.4637002302</v>
      </c>
      <c r="C11">
        <v>309.67909386695982</v>
      </c>
      <c r="D11">
        <v>26.399868075970002</v>
      </c>
      <c r="E11">
        <v>7531041.5893475125</v>
      </c>
      <c r="F11">
        <v>2.7304303059900001</v>
      </c>
      <c r="G11">
        <v>7531356.4637002302</v>
      </c>
    </row>
    <row r="12" spans="1:7">
      <c r="A12" s="214" t="s">
        <v>530</v>
      </c>
      <c r="B12">
        <v>35121.254625708418</v>
      </c>
      <c r="C12">
        <v>227.51020915578189</v>
      </c>
      <c r="D12">
        <v>1.7042406828400001</v>
      </c>
      <c r="E12">
        <v>34865.961666797775</v>
      </c>
      <c r="F12">
        <v>5.5747154921400002</v>
      </c>
      <c r="G12">
        <v>35121.254625708418</v>
      </c>
    </row>
    <row r="13" spans="1:7">
      <c r="A13" s="214" t="s">
        <v>531</v>
      </c>
      <c r="B13">
        <v>27614106.041425113</v>
      </c>
      <c r="C13">
        <v>351.83716884429026</v>
      </c>
      <c r="D13">
        <v>80.387572849349993</v>
      </c>
      <c r="E13">
        <v>27613752.50001559</v>
      </c>
      <c r="F13">
        <v>32.513328594290002</v>
      </c>
      <c r="G13">
        <v>27614106.041425113</v>
      </c>
    </row>
    <row r="14" spans="1:7">
      <c r="A14" s="214" t="s">
        <v>532</v>
      </c>
      <c r="B14">
        <v>90931446.124267623</v>
      </c>
      <c r="C14">
        <v>952.49325943877659</v>
      </c>
      <c r="D14">
        <v>25.358728587736</v>
      </c>
      <c r="E14">
        <v>90930407.779342577</v>
      </c>
      <c r="F14">
        <v>8.8567444919600007</v>
      </c>
      <c r="G14">
        <v>90931446.124267623</v>
      </c>
    </row>
    <row r="15" spans="1:7">
      <c r="A15" s="214" t="s">
        <v>533</v>
      </c>
      <c r="B15">
        <v>348684.25048452523</v>
      </c>
      <c r="C15">
        <v>25.871435526236997</v>
      </c>
      <c r="D15">
        <v>236.03051597093986</v>
      </c>
      <c r="E15">
        <v>348658.37904899899</v>
      </c>
      <c r="F15">
        <v>1.38168400075</v>
      </c>
      <c r="G15">
        <v>348684.25048452523</v>
      </c>
    </row>
    <row r="16" spans="1:7">
      <c r="A16" s="214" t="s">
        <v>534</v>
      </c>
      <c r="B16">
        <v>1153018.2599947893</v>
      </c>
      <c r="C16">
        <v>2401.7381158039539</v>
      </c>
      <c r="D16">
        <v>1.43597870316</v>
      </c>
      <c r="E16">
        <v>1150575.5430877612</v>
      </c>
      <c r="F16">
        <v>12.41626119232</v>
      </c>
      <c r="G16">
        <v>1153018.2599947893</v>
      </c>
    </row>
    <row r="17" spans="1:7">
      <c r="A17" s="214" t="s">
        <v>535</v>
      </c>
      <c r="B17">
        <v>3158299.0919653457</v>
      </c>
      <c r="C17">
        <v>19774.394124919487</v>
      </c>
      <c r="D17">
        <v>1.71469445957</v>
      </c>
      <c r="E17">
        <v>3137979.7498813141</v>
      </c>
      <c r="F17">
        <v>17.50483277523</v>
      </c>
      <c r="G17">
        <v>3158299.0919653457</v>
      </c>
    </row>
    <row r="18" spans="1:7">
      <c r="A18" s="214" t="s">
        <v>536</v>
      </c>
      <c r="B18">
        <v>1429499.8973014017</v>
      </c>
      <c r="C18">
        <v>428.34135404463046</v>
      </c>
      <c r="D18">
        <v>167.64674070410001</v>
      </c>
      <c r="E18">
        <v>1429499.3541008946</v>
      </c>
      <c r="F18">
        <v>11.880947857900001</v>
      </c>
      <c r="G18">
        <v>1429499.8973014017</v>
      </c>
    </row>
    <row r="19" spans="1:7">
      <c r="A19" s="214" t="s">
        <v>537</v>
      </c>
      <c r="B19">
        <v>279374.40140610962</v>
      </c>
      <c r="C19">
        <v>156.31231045268785</v>
      </c>
      <c r="D19">
        <v>20.886121714200002</v>
      </c>
      <c r="E19">
        <v>278941.89364305581</v>
      </c>
      <c r="F19">
        <v>6.0243927033799993</v>
      </c>
      <c r="G19">
        <v>279374.40140610962</v>
      </c>
    </row>
    <row r="20" spans="1:7">
      <c r="A20" s="214" t="s">
        <v>538</v>
      </c>
      <c r="B20">
        <v>732346.19772330206</v>
      </c>
      <c r="C20">
        <v>17.534833085075999</v>
      </c>
      <c r="D20">
        <v>139.79764317103997</v>
      </c>
      <c r="E20">
        <v>732182.5960028976</v>
      </c>
      <c r="F20">
        <v>22.375955251289998</v>
      </c>
      <c r="G20">
        <v>732346.19772330206</v>
      </c>
    </row>
    <row r="21" spans="1:7">
      <c r="A21" s="214" t="s">
        <v>539</v>
      </c>
      <c r="B21">
        <v>732204.56586664706</v>
      </c>
      <c r="C21">
        <v>45.841298115840004</v>
      </c>
      <c r="D21">
        <v>223.2445919490099</v>
      </c>
      <c r="E21">
        <v>732187.03103356203</v>
      </c>
      <c r="F21">
        <v>0.42966420327299998</v>
      </c>
      <c r="G21">
        <v>732204.56586664706</v>
      </c>
    </row>
    <row r="22" spans="1:7">
      <c r="A22" s="214" t="s">
        <v>540</v>
      </c>
      <c r="B22">
        <v>34912.903846697169</v>
      </c>
      <c r="C22">
        <v>2162.9635914468272</v>
      </c>
      <c r="D22">
        <v>152.43709042150979</v>
      </c>
      <c r="E22">
        <v>34866.748096233016</v>
      </c>
      <c r="F22">
        <v>47.570437783849997</v>
      </c>
      <c r="G22">
        <v>34912.903846697169</v>
      </c>
    </row>
    <row r="23" spans="1:7">
      <c r="A23" s="214" t="s">
        <v>541</v>
      </c>
      <c r="B23">
        <v>2965970.966392396</v>
      </c>
      <c r="C23">
        <v>2160.0044766012957</v>
      </c>
      <c r="D23">
        <v>137.18678134479987</v>
      </c>
      <c r="E23">
        <v>2963605.1807081569</v>
      </c>
      <c r="F23">
        <v>2.6420100342100001</v>
      </c>
      <c r="G23">
        <v>2965970.966392396</v>
      </c>
    </row>
    <row r="24" spans="1:7">
      <c r="A24" s="214" t="s">
        <v>542</v>
      </c>
      <c r="B24">
        <v>2477742.8899702481</v>
      </c>
      <c r="C24">
        <v>3039.2548492392139</v>
      </c>
      <c r="D24">
        <v>147.87147619458997</v>
      </c>
      <c r="E24">
        <v>2475541.9303119099</v>
      </c>
      <c r="F24">
        <v>138.2794066900498</v>
      </c>
      <c r="G24">
        <v>2477742.8899702481</v>
      </c>
    </row>
    <row r="25" spans="1:7">
      <c r="A25" s="214" t="s">
        <v>543</v>
      </c>
      <c r="B25">
        <v>1851132.9601560207</v>
      </c>
      <c r="C25">
        <v>2084.2145692786908</v>
      </c>
      <c r="D25">
        <v>119.20567132432969</v>
      </c>
      <c r="E25">
        <v>1847916.3331183132</v>
      </c>
      <c r="F25">
        <v>368.23261017086998</v>
      </c>
      <c r="G25">
        <v>1851132.9601560207</v>
      </c>
    </row>
    <row r="26" spans="1:7">
      <c r="A26" s="214" t="s">
        <v>544</v>
      </c>
      <c r="B26">
        <v>6279499.127414031</v>
      </c>
      <c r="C26">
        <v>25.504297481378998</v>
      </c>
      <c r="D26">
        <v>3.1260267926059999</v>
      </c>
      <c r="E26">
        <v>6276801.8102367129</v>
      </c>
      <c r="F26">
        <v>2.7524027344699999</v>
      </c>
      <c r="G26">
        <v>6279499.127414031</v>
      </c>
    </row>
    <row r="27" spans="1:7">
      <c r="A27" s="214" t="s">
        <v>545</v>
      </c>
      <c r="B27">
        <v>3137950.9157384685</v>
      </c>
      <c r="C27">
        <v>644.02331435243923</v>
      </c>
      <c r="D27">
        <v>124.77855739061899</v>
      </c>
      <c r="E27">
        <v>3137925.4114409871</v>
      </c>
      <c r="F27">
        <v>467.19489674411039</v>
      </c>
      <c r="G27">
        <v>3137950.9157384685</v>
      </c>
    </row>
    <row r="28" spans="1:7">
      <c r="A28" s="214" t="s">
        <v>546</v>
      </c>
      <c r="B28">
        <v>419197.04704748443</v>
      </c>
      <c r="C28">
        <v>3436.1707994513081</v>
      </c>
      <c r="D28">
        <v>55.004022947079889</v>
      </c>
      <c r="E28">
        <v>418390.0548587988</v>
      </c>
      <c r="F28">
        <v>696.68178456203896</v>
      </c>
      <c r="G28">
        <v>419197.04704748443</v>
      </c>
    </row>
    <row r="29" spans="1:7">
      <c r="A29" s="214" t="s">
        <v>547</v>
      </c>
      <c r="B29">
        <v>1364446.0128559014</v>
      </c>
      <c r="C29">
        <v>5.5883934441599994</v>
      </c>
      <c r="D29">
        <v>28.1551057933058</v>
      </c>
      <c r="E29">
        <v>1359795.193348424</v>
      </c>
      <c r="F29">
        <v>128.3995309655898</v>
      </c>
      <c r="G29">
        <v>1364446.0128559014</v>
      </c>
    </row>
    <row r="30" spans="1:7">
      <c r="A30" s="214" t="s">
        <v>446</v>
      </c>
      <c r="B30">
        <v>1150572.6508616959</v>
      </c>
      <c r="C30">
        <v>443.17199388059851</v>
      </c>
      <c r="D30">
        <v>12.388468723769998</v>
      </c>
      <c r="E30">
        <v>1150572.6508616959</v>
      </c>
      <c r="F30">
        <v>9.091163000589999</v>
      </c>
      <c r="G30">
        <v>1150572.6508616959</v>
      </c>
    </row>
    <row r="31" spans="1:7">
      <c r="A31" s="214" t="s">
        <v>548</v>
      </c>
      <c r="B31">
        <v>3626225.0184305487</v>
      </c>
      <c r="C31">
        <v>2292.624516934874</v>
      </c>
      <c r="D31">
        <v>4.7771898655299996</v>
      </c>
      <c r="E31">
        <v>3626067.444505367</v>
      </c>
      <c r="F31">
        <v>427.10000788465561</v>
      </c>
      <c r="G31">
        <v>3626225.0184305487</v>
      </c>
    </row>
    <row r="32" spans="1:7">
      <c r="A32" s="214" t="s">
        <v>549</v>
      </c>
      <c r="B32">
        <v>7183481.2588989725</v>
      </c>
      <c r="C32">
        <v>3982.854396661894</v>
      </c>
      <c r="D32">
        <v>366.53667275466961</v>
      </c>
      <c r="E32">
        <v>7182868.7006415427</v>
      </c>
      <c r="F32">
        <v>3698.6627756585804</v>
      </c>
      <c r="G32">
        <v>7183481.2588989725</v>
      </c>
    </row>
    <row r="33" spans="1:7">
      <c r="A33" s="214" t="s">
        <v>550</v>
      </c>
      <c r="B33">
        <v>5894756.2064251956</v>
      </c>
      <c r="C33">
        <v>1181.145464721199</v>
      </c>
      <c r="D33">
        <v>22.147428626010001</v>
      </c>
      <c r="E33">
        <v>5892439.6553697018</v>
      </c>
      <c r="F33">
        <v>11.622437014658001</v>
      </c>
      <c r="G33">
        <v>5894756.2064251956</v>
      </c>
    </row>
    <row r="34" spans="1:7">
      <c r="A34" s="214" t="s">
        <v>551</v>
      </c>
      <c r="B34">
        <v>9070455.6273987144</v>
      </c>
      <c r="C34">
        <v>501.45159030835094</v>
      </c>
      <c r="D34">
        <v>215.59593921256899</v>
      </c>
      <c r="E34">
        <v>9065122.8543436788</v>
      </c>
      <c r="F34">
        <v>26.935298047741998</v>
      </c>
      <c r="G34">
        <v>9070455.6273987144</v>
      </c>
    </row>
    <row r="35" spans="1:7">
      <c r="A35" s="214" t="s">
        <v>552</v>
      </c>
      <c r="B35">
        <v>1535745.4509410975</v>
      </c>
      <c r="C35">
        <v>547.22195367958454</v>
      </c>
      <c r="D35">
        <v>543.81532886406353</v>
      </c>
      <c r="E35">
        <v>1534127.6201458792</v>
      </c>
      <c r="F35">
        <v>142.64959719127799</v>
      </c>
      <c r="G35">
        <v>1535745.4509410975</v>
      </c>
    </row>
    <row r="36" spans="1:7">
      <c r="A36" s="214" t="s">
        <v>553</v>
      </c>
      <c r="B36">
        <v>1499782.0025451705</v>
      </c>
      <c r="C36">
        <v>656.95716870362457</v>
      </c>
      <c r="D36">
        <v>3225.595798377632</v>
      </c>
      <c r="E36">
        <v>1499246.3714563651</v>
      </c>
      <c r="F36">
        <v>1.70316848791</v>
      </c>
      <c r="G36">
        <v>1499782.0025451705</v>
      </c>
    </row>
    <row r="37" spans="1:7">
      <c r="A37" s="214" t="s">
        <v>554</v>
      </c>
      <c r="B37">
        <v>1220895.6159764889</v>
      </c>
      <c r="C37">
        <v>729.58846366165312</v>
      </c>
      <c r="D37">
        <v>420.11734399843698</v>
      </c>
      <c r="E37">
        <v>1220313.3638980577</v>
      </c>
      <c r="F37">
        <v>73.906914167700009</v>
      </c>
      <c r="G37">
        <v>1220895.6159764889</v>
      </c>
    </row>
    <row r="38" spans="1:7">
      <c r="A38" s="214" t="s">
        <v>555</v>
      </c>
      <c r="B38">
        <v>209870.20151806789</v>
      </c>
      <c r="C38">
        <v>1525.4055825403452</v>
      </c>
      <c r="D38">
        <v>55.046132673019002</v>
      </c>
      <c r="E38">
        <v>209195.66703735112</v>
      </c>
      <c r="F38">
        <v>6600.0638773499677</v>
      </c>
      <c r="G38">
        <v>209870.20151806789</v>
      </c>
    </row>
    <row r="39" spans="1:7">
      <c r="A39" s="214" t="s">
        <v>556</v>
      </c>
      <c r="B39">
        <v>1709569.0205333547</v>
      </c>
      <c r="C39">
        <v>2889.2803112348415</v>
      </c>
      <c r="D39">
        <v>213.18452681131097</v>
      </c>
      <c r="E39">
        <v>1708463.3383069874</v>
      </c>
      <c r="G39">
        <v>1709569.0205333547</v>
      </c>
    </row>
    <row r="40" spans="1:7">
      <c r="A40" s="214" t="s">
        <v>557</v>
      </c>
      <c r="B40">
        <v>34865.837904899898</v>
      </c>
      <c r="C40">
        <v>3482.7000738368779</v>
      </c>
      <c r="D40">
        <v>169.32065233781199</v>
      </c>
      <c r="E40">
        <v>34865.837904899898</v>
      </c>
      <c r="G40">
        <v>34865.837904899898</v>
      </c>
    </row>
    <row r="41" spans="1:7">
      <c r="A41" s="214" t="s">
        <v>558</v>
      </c>
      <c r="B41">
        <v>594318.17424093036</v>
      </c>
      <c r="C41">
        <v>10.739460848616</v>
      </c>
      <c r="D41">
        <v>838.82095635578946</v>
      </c>
      <c r="E41">
        <v>592720.76875099621</v>
      </c>
      <c r="G41">
        <v>594318.17424093036</v>
      </c>
    </row>
    <row r="42" spans="1:7">
      <c r="A42" s="214" t="s">
        <v>559</v>
      </c>
      <c r="B42">
        <v>6104689.6642507827</v>
      </c>
      <c r="C42">
        <v>1659.8921479767839</v>
      </c>
      <c r="D42">
        <v>95.641436743200003</v>
      </c>
      <c r="E42">
        <v>6101583.9060810553</v>
      </c>
      <c r="G42">
        <v>6104689.6642507827</v>
      </c>
    </row>
    <row r="43" spans="1:7">
      <c r="A43" s="214" t="s">
        <v>560</v>
      </c>
      <c r="B43">
        <v>4432036.1726580374</v>
      </c>
      <c r="C43">
        <v>3144.4685758227283</v>
      </c>
      <c r="D43">
        <v>32.206773478517</v>
      </c>
      <c r="E43">
        <v>4428001.9861570904</v>
      </c>
      <c r="G43">
        <v>4432036.1726580374</v>
      </c>
    </row>
    <row r="44" spans="1:7">
      <c r="A44" s="214" t="s">
        <v>561</v>
      </c>
      <c r="B44">
        <v>871658.9820562253</v>
      </c>
      <c r="C44">
        <v>598.00532556395456</v>
      </c>
      <c r="D44">
        <v>126.48225332339979</v>
      </c>
      <c r="E44">
        <v>871648.24259537668</v>
      </c>
      <c r="G44">
        <v>871658.9820562253</v>
      </c>
    </row>
    <row r="45" spans="1:7">
      <c r="A45" s="214" t="s">
        <v>562</v>
      </c>
      <c r="B45">
        <v>2376739.5658607902</v>
      </c>
      <c r="C45">
        <v>66.484995799399996</v>
      </c>
      <c r="D45">
        <v>174.35982379810204</v>
      </c>
      <c r="E45">
        <v>2371715.0838091639</v>
      </c>
      <c r="G45">
        <v>2376739.5658607902</v>
      </c>
    </row>
    <row r="46" spans="1:7">
      <c r="A46" s="214" t="s">
        <v>563</v>
      </c>
      <c r="B46">
        <v>387720.59324506944</v>
      </c>
      <c r="C46">
        <v>65.598729571149988</v>
      </c>
      <c r="D46">
        <v>133.53403473041945</v>
      </c>
      <c r="E46">
        <v>383787.28495179751</v>
      </c>
      <c r="G46">
        <v>387720.59324506944</v>
      </c>
    </row>
    <row r="47" spans="1:7">
      <c r="A47" s="214" t="s">
        <v>564</v>
      </c>
      <c r="B47">
        <v>3382717.6667143824</v>
      </c>
      <c r="C47">
        <v>13399.817086925505</v>
      </c>
      <c r="D47">
        <v>192.12459222780998</v>
      </c>
      <c r="E47">
        <v>3382030.4524642811</v>
      </c>
      <c r="G47">
        <v>3382717.6667143824</v>
      </c>
    </row>
    <row r="48" spans="1:7">
      <c r="A48" s="214" t="s">
        <v>565</v>
      </c>
      <c r="B48">
        <v>2336318.9245936568</v>
      </c>
      <c r="C48">
        <v>1474.5431566536513</v>
      </c>
      <c r="D48">
        <v>53.654418588530007</v>
      </c>
      <c r="E48">
        <v>2336037.7931891978</v>
      </c>
      <c r="G48">
        <v>2336318.9245936568</v>
      </c>
    </row>
    <row r="49" spans="1:7">
      <c r="A49" s="214" t="s">
        <v>566</v>
      </c>
      <c r="B49">
        <v>662693.308524288</v>
      </c>
      <c r="C49">
        <v>2351.2468977403491</v>
      </c>
      <c r="D49">
        <v>40.56729694694301</v>
      </c>
      <c r="E49">
        <v>662455.63673964469</v>
      </c>
      <c r="G49">
        <v>662693.308524288</v>
      </c>
    </row>
    <row r="50" spans="1:7">
      <c r="A50" s="214" t="s">
        <v>514</v>
      </c>
      <c r="B50">
        <v>10753910.249082752</v>
      </c>
      <c r="C50">
        <v>1877.4185679551606</v>
      </c>
      <c r="D50">
        <v>995.7709292841389</v>
      </c>
      <c r="E50">
        <v>10738804.782900523</v>
      </c>
      <c r="G50">
        <v>10753910.249082752</v>
      </c>
    </row>
    <row r="51" spans="1:7">
      <c r="A51" s="214" t="s">
        <v>567</v>
      </c>
      <c r="B51">
        <v>525254.43495145743</v>
      </c>
      <c r="C51">
        <v>1325.7342290959052</v>
      </c>
      <c r="D51">
        <v>444.524049731074</v>
      </c>
      <c r="E51">
        <v>522987.56857349852</v>
      </c>
      <c r="G51">
        <v>525254.43495145743</v>
      </c>
    </row>
    <row r="52" spans="1:7">
      <c r="A52" s="214" t="s">
        <v>568</v>
      </c>
      <c r="B52">
        <v>8928176.0956420209</v>
      </c>
      <c r="C52">
        <v>2845.7856793945516</v>
      </c>
      <c r="D52">
        <v>57.954471952580903</v>
      </c>
      <c r="E52">
        <v>8925786.9653127026</v>
      </c>
      <c r="G52">
        <v>8928176.0956420209</v>
      </c>
    </row>
    <row r="53" spans="1:7">
      <c r="A53" s="214" t="s">
        <v>569</v>
      </c>
      <c r="B53">
        <v>769072.41582503146</v>
      </c>
      <c r="C53">
        <v>411.62469411568287</v>
      </c>
      <c r="D53">
        <v>753.04743818568988</v>
      </c>
      <c r="E53">
        <v>767065.53634421469</v>
      </c>
      <c r="G53">
        <v>769072.41582503146</v>
      </c>
    </row>
    <row r="54" spans="1:7">
      <c r="A54" s="214" t="s">
        <v>570</v>
      </c>
      <c r="B54">
        <v>350115.42747784039</v>
      </c>
      <c r="C54">
        <v>5141.2641864209727</v>
      </c>
      <c r="D54">
        <v>5.18620539449</v>
      </c>
      <c r="E54">
        <v>348658.87593087368</v>
      </c>
      <c r="G54">
        <v>350115.42747784039</v>
      </c>
    </row>
    <row r="55" spans="1:7">
      <c r="A55" s="214" t="s">
        <v>571</v>
      </c>
      <c r="B55">
        <v>2653004.8853377146</v>
      </c>
      <c r="C55">
        <v>1177.4034070419798</v>
      </c>
      <c r="D55">
        <v>12004.383739512008</v>
      </c>
      <c r="E55">
        <v>2649822.9266972849</v>
      </c>
      <c r="G55">
        <v>2653004.8853377146</v>
      </c>
    </row>
    <row r="56" spans="1:7">
      <c r="A56" s="214" t="s">
        <v>572</v>
      </c>
      <c r="B56">
        <v>2511383.1537315119</v>
      </c>
      <c r="C56">
        <v>363.35330283913595</v>
      </c>
      <c r="E56">
        <v>2510410.6087222076</v>
      </c>
      <c r="G56">
        <v>2511383.1537315119</v>
      </c>
    </row>
    <row r="57" spans="1:7">
      <c r="A57" s="214" t="s">
        <v>573</v>
      </c>
      <c r="B57">
        <v>244060.86533429931</v>
      </c>
      <c r="C57">
        <v>4445.6317372628673</v>
      </c>
      <c r="E57">
        <v>244060.86533429931</v>
      </c>
      <c r="G57">
        <v>244060.86533429931</v>
      </c>
    </row>
    <row r="58" spans="1:7">
      <c r="A58" s="214" t="s">
        <v>574</v>
      </c>
      <c r="B58">
        <v>6807947.678722837</v>
      </c>
      <c r="C58">
        <v>7136.2809023090294</v>
      </c>
      <c r="E58">
        <v>6798913.7499419861</v>
      </c>
      <c r="G58">
        <v>6807947.678722837</v>
      </c>
    </row>
    <row r="59" spans="1:7">
      <c r="A59" s="214" t="s">
        <v>575</v>
      </c>
      <c r="B59">
        <v>977490.16330798331</v>
      </c>
      <c r="C59">
        <v>947.12338866079972</v>
      </c>
      <c r="E59">
        <v>976243.46133719652</v>
      </c>
      <c r="G59">
        <v>977490.16330798331</v>
      </c>
    </row>
    <row r="60" spans="1:7">
      <c r="A60" s="214" t="s">
        <v>576</v>
      </c>
      <c r="B60">
        <v>2441074.0031039105</v>
      </c>
      <c r="C60">
        <v>106.7820271702597</v>
      </c>
      <c r="E60">
        <v>2440650.0175260478</v>
      </c>
      <c r="G60">
        <v>2441074.0031039105</v>
      </c>
    </row>
    <row r="61" spans="1:7">
      <c r="A61" s="214" t="s">
        <v>577</v>
      </c>
      <c r="B61">
        <v>1992870.9889351099</v>
      </c>
      <c r="C61">
        <v>20820.046039318819</v>
      </c>
      <c r="E61">
        <v>1987396.2027028434</v>
      </c>
      <c r="G61">
        <v>1992870.9889351099</v>
      </c>
    </row>
    <row r="62" spans="1:7">
      <c r="A62" s="214" t="s">
        <v>578</v>
      </c>
      <c r="B62">
        <v>8898642.0461043958</v>
      </c>
      <c r="C62">
        <v>373.05307097888232</v>
      </c>
      <c r="E62">
        <v>8890894.2628065217</v>
      </c>
      <c r="G62">
        <v>8898642.0461043958</v>
      </c>
    </row>
    <row r="63" spans="1:7">
      <c r="A63" s="214" t="s">
        <v>579</v>
      </c>
      <c r="B63">
        <v>489133.46960321517</v>
      </c>
      <c r="C63">
        <v>145629.13413499782</v>
      </c>
      <c r="E63">
        <v>488123.58446391346</v>
      </c>
      <c r="G63">
        <v>489133.46960321517</v>
      </c>
    </row>
    <row r="64" spans="1:7">
      <c r="A64" s="214" t="s">
        <v>580</v>
      </c>
      <c r="B64">
        <v>34972.619932070156</v>
      </c>
      <c r="E64">
        <v>34865.837904899898</v>
      </c>
      <c r="G64">
        <v>34972.619932070156</v>
      </c>
    </row>
    <row r="65" spans="1:7">
      <c r="A65" s="214" t="s">
        <v>581</v>
      </c>
      <c r="B65">
        <v>5822520.010569077</v>
      </c>
      <c r="E65">
        <v>5787810.8808063511</v>
      </c>
      <c r="G65">
        <v>5822520.010569077</v>
      </c>
    </row>
    <row r="66" spans="1:7">
      <c r="A66" s="214" t="s">
        <v>582</v>
      </c>
      <c r="B66">
        <v>380.24342306028535</v>
      </c>
      <c r="E66">
        <v>303967392.87354809</v>
      </c>
      <c r="G66">
        <v>380.24342306028535</v>
      </c>
    </row>
    <row r="67" spans="1:7">
      <c r="A67" s="214" t="s">
        <v>17</v>
      </c>
      <c r="B67">
        <v>304153500.50987071</v>
      </c>
      <c r="G67">
        <v>304153500.50987071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13051-4522-4C04-9F90-1E59388C8D91}">
  <dimension ref="A1:Q21"/>
  <sheetViews>
    <sheetView zoomScaleNormal="100" workbookViewId="0">
      <selection activeCell="H21" sqref="H21"/>
    </sheetView>
  </sheetViews>
  <sheetFormatPr defaultColWidth="8.83203125" defaultRowHeight="15.5"/>
  <sheetData>
    <row r="1" spans="1:17">
      <c r="A1" s="999" t="s">
        <v>583</v>
      </c>
      <c r="B1" s="1000"/>
      <c r="C1" s="1001"/>
      <c r="D1" s="1001"/>
      <c r="E1" s="1001"/>
      <c r="F1" s="1002"/>
      <c r="H1" s="999" t="s">
        <v>584</v>
      </c>
      <c r="I1" s="1001"/>
      <c r="J1" s="1001"/>
      <c r="K1" s="1001"/>
      <c r="L1" s="1001"/>
      <c r="M1" s="1002"/>
      <c r="Q1" s="178" t="s">
        <v>585</v>
      </c>
    </row>
    <row r="2" spans="1:17" s="210" customFormat="1">
      <c r="A2" s="272"/>
      <c r="B2" s="273" t="s">
        <v>586</v>
      </c>
      <c r="C2" s="274" t="s">
        <v>296</v>
      </c>
      <c r="D2" s="274" t="s">
        <v>297</v>
      </c>
      <c r="E2" s="274" t="s">
        <v>298</v>
      </c>
      <c r="F2" s="275" t="s">
        <v>299</v>
      </c>
      <c r="H2" s="276"/>
      <c r="I2" s="274" t="s">
        <v>586</v>
      </c>
      <c r="J2" s="272" t="s">
        <v>296</v>
      </c>
      <c r="K2" s="274" t="s">
        <v>297</v>
      </c>
      <c r="L2" s="274" t="s">
        <v>298</v>
      </c>
      <c r="M2" s="275" t="s">
        <v>299</v>
      </c>
    </row>
    <row r="3" spans="1:17">
      <c r="A3" s="265" t="s">
        <v>286</v>
      </c>
      <c r="B3" s="271">
        <f>Model!C25</f>
        <v>4648.5</v>
      </c>
      <c r="C3" s="267">
        <f>Model!C157</f>
        <v>4673</v>
      </c>
      <c r="D3" s="267" t="e">
        <f>Model!D157</f>
        <v>#N/A</v>
      </c>
      <c r="E3" s="267" t="e">
        <f>Model!E157</f>
        <v>#N/A</v>
      </c>
      <c r="F3" s="268" t="e">
        <f>Model!F157</f>
        <v>#N/A</v>
      </c>
      <c r="H3" s="263" t="s">
        <v>286</v>
      </c>
      <c r="I3" s="269">
        <f>Model!C28</f>
        <v>9156.6</v>
      </c>
      <c r="J3" s="269">
        <f>Model!C145</f>
        <v>18451.7</v>
      </c>
      <c r="K3" s="267">
        <f>Model!D145</f>
        <v>-16625.361721158995</v>
      </c>
      <c r="L3" s="267" t="e">
        <f>Model!E145</f>
        <v>#N/A</v>
      </c>
      <c r="M3" s="268" t="e">
        <f>Model!F145</f>
        <v>#N/A</v>
      </c>
    </row>
    <row r="4" spans="1:17">
      <c r="A4" s="260" t="s">
        <v>287</v>
      </c>
      <c r="B4" s="270">
        <f>Model!C26</f>
        <v>5329.4</v>
      </c>
      <c r="C4" s="261">
        <f>Model!C158</f>
        <v>5383.1</v>
      </c>
      <c r="D4" s="261" t="e">
        <f>Model!D158</f>
        <v>#N/A</v>
      </c>
      <c r="E4" s="261" t="e">
        <f>Model!E158</f>
        <v>#N/A</v>
      </c>
      <c r="F4" s="262" t="e">
        <f>Model!F158</f>
        <v>#N/A</v>
      </c>
      <c r="H4" s="264" t="s">
        <v>287</v>
      </c>
      <c r="I4" s="266">
        <f>Model!C29</f>
        <v>4975</v>
      </c>
      <c r="J4" s="266">
        <f>Model!C149</f>
        <v>11650</v>
      </c>
      <c r="K4" s="261">
        <f>Model!D149</f>
        <v>-13435.86777762559</v>
      </c>
      <c r="L4" s="261" t="e">
        <f>Model!E149</f>
        <v>#N/A</v>
      </c>
      <c r="M4" s="262" t="e">
        <f>Model!F149</f>
        <v>#N/A</v>
      </c>
    </row>
    <row r="10" spans="1:17">
      <c r="C10" t="s">
        <v>587</v>
      </c>
    </row>
    <row r="20" spans="2:2">
      <c r="B20" s="347" t="s">
        <v>588</v>
      </c>
    </row>
    <row r="21" spans="2:2">
      <c r="B21" t="s">
        <v>589</v>
      </c>
    </row>
  </sheetData>
  <mergeCells count="2">
    <mergeCell ref="A1:F1"/>
    <mergeCell ref="H1:M1"/>
  </mergeCells>
  <hyperlinks>
    <hyperlink ref="Q1" location="Model!A1" display="Go Back to Model" xr:uid="{A2DBC00F-5FC4-4D40-91A1-8812CA64A9B7}"/>
  </hyperlink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C9D53-DFA1-0741-9355-10D6EB5F47DE}">
  <dimension ref="A1:M43"/>
  <sheetViews>
    <sheetView view="pageBreakPreview" zoomScaleNormal="115" zoomScaleSheetLayoutView="100" workbookViewId="0">
      <selection activeCell="F37" sqref="F37"/>
    </sheetView>
  </sheetViews>
  <sheetFormatPr defaultColWidth="8.58203125" defaultRowHeight="14.5"/>
  <cols>
    <col min="1" max="1" width="49.5" style="1" bestFit="1" customWidth="1"/>
    <col min="2" max="2" width="10" style="1" bestFit="1" customWidth="1"/>
    <col min="3" max="4" width="8.58203125" style="1"/>
    <col min="5" max="5" width="29.58203125" style="1" bestFit="1" customWidth="1"/>
    <col min="6" max="6" width="20.5" style="1" bestFit="1" customWidth="1"/>
    <col min="7" max="7" width="8.58203125" style="1"/>
    <col min="8" max="8" width="10.58203125" style="1" bestFit="1" customWidth="1"/>
    <col min="9" max="16384" width="8.58203125" style="1"/>
  </cols>
  <sheetData>
    <row r="1" spans="1:13">
      <c r="A1" s="986" t="s">
        <v>286</v>
      </c>
      <c r="B1" s="987"/>
      <c r="C1" s="1003"/>
      <c r="E1" s="986" t="s">
        <v>287</v>
      </c>
      <c r="F1" s="987"/>
      <c r="G1" s="1003"/>
      <c r="H1" s="1" t="s">
        <v>590</v>
      </c>
      <c r="M1" s="1" t="s">
        <v>591</v>
      </c>
    </row>
    <row r="2" spans="1:13">
      <c r="A2" s="33" t="s">
        <v>411</v>
      </c>
      <c r="B2" s="1" t="s">
        <v>286</v>
      </c>
      <c r="C2" s="31"/>
      <c r="E2" s="33" t="s">
        <v>411</v>
      </c>
      <c r="F2" s="1" t="s">
        <v>287</v>
      </c>
      <c r="G2" s="31"/>
    </row>
    <row r="3" spans="1:13">
      <c r="A3" s="37" t="s">
        <v>592</v>
      </c>
      <c r="B3" s="36" t="s">
        <v>593</v>
      </c>
      <c r="C3" s="35" t="s">
        <v>594</v>
      </c>
      <c r="E3" s="37" t="s">
        <v>592</v>
      </c>
      <c r="F3" s="36" t="s">
        <v>593</v>
      </c>
      <c r="G3" s="35" t="s">
        <v>594</v>
      </c>
      <c r="H3" s="1" t="s">
        <v>595</v>
      </c>
    </row>
    <row r="4" spans="1:13">
      <c r="A4" s="33" t="s">
        <v>596</v>
      </c>
      <c r="B4" s="32">
        <v>220</v>
      </c>
      <c r="C4" s="31" t="s">
        <v>597</v>
      </c>
      <c r="E4" s="33" t="s">
        <v>596</v>
      </c>
      <c r="G4" s="31" t="s">
        <v>597</v>
      </c>
    </row>
    <row r="5" spans="1:13">
      <c r="A5" s="33" t="s">
        <v>598</v>
      </c>
      <c r="B5" s="32">
        <v>17685</v>
      </c>
      <c r="C5" s="31" t="s">
        <v>599</v>
      </c>
      <c r="E5" s="33" t="s">
        <v>598</v>
      </c>
      <c r="F5" s="40">
        <v>13196</v>
      </c>
      <c r="G5" s="31" t="s">
        <v>599</v>
      </c>
      <c r="I5" s="32">
        <f>SUM(F6,B6)</f>
        <v>670</v>
      </c>
    </row>
    <row r="6" spans="1:13">
      <c r="A6" s="33" t="s">
        <v>600</v>
      </c>
      <c r="B6" s="32">
        <v>480</v>
      </c>
      <c r="C6" s="31" t="s">
        <v>601</v>
      </c>
      <c r="E6" s="33" t="s">
        <v>600</v>
      </c>
      <c r="F6" s="1">
        <v>190</v>
      </c>
      <c r="G6" s="31" t="s">
        <v>601</v>
      </c>
      <c r="I6" s="34">
        <f>F6/I5</f>
        <v>0.28358208955223879</v>
      </c>
    </row>
    <row r="7" spans="1:13">
      <c r="A7" s="33" t="s">
        <v>602</v>
      </c>
      <c r="B7" s="32">
        <v>300</v>
      </c>
      <c r="C7" s="31" t="s">
        <v>416</v>
      </c>
      <c r="E7" s="33" t="s">
        <v>603</v>
      </c>
      <c r="G7" s="31" t="s">
        <v>416</v>
      </c>
      <c r="I7" s="34">
        <f>B6/I5</f>
        <v>0.71641791044776115</v>
      </c>
    </row>
    <row r="8" spans="1:13">
      <c r="A8" s="39" t="s">
        <v>604</v>
      </c>
      <c r="B8" s="32">
        <v>113</v>
      </c>
      <c r="C8" s="31" t="s">
        <v>416</v>
      </c>
      <c r="E8" s="39"/>
      <c r="G8" s="31" t="s">
        <v>416</v>
      </c>
    </row>
    <row r="9" spans="1:13">
      <c r="A9" s="33"/>
      <c r="B9" s="32"/>
      <c r="C9" s="31"/>
      <c r="E9" s="33"/>
      <c r="G9" s="31"/>
    </row>
    <row r="10" spans="1:13">
      <c r="A10" s="33" t="s">
        <v>605</v>
      </c>
      <c r="B10" s="32">
        <v>6000</v>
      </c>
      <c r="C10" s="31" t="s">
        <v>416</v>
      </c>
      <c r="E10" s="33" t="s">
        <v>606</v>
      </c>
      <c r="G10" s="31" t="s">
        <v>416</v>
      </c>
    </row>
    <row r="11" spans="1:13">
      <c r="A11" s="33" t="s">
        <v>607</v>
      </c>
      <c r="B11" s="32">
        <v>82</v>
      </c>
      <c r="C11" s="31" t="s">
        <v>608</v>
      </c>
      <c r="E11" s="33" t="s">
        <v>607</v>
      </c>
      <c r="G11" s="31" t="s">
        <v>608</v>
      </c>
    </row>
    <row r="12" spans="1:13">
      <c r="A12" s="33" t="s">
        <v>609</v>
      </c>
      <c r="B12" s="32">
        <v>4672</v>
      </c>
      <c r="C12" s="31" t="s">
        <v>608</v>
      </c>
      <c r="E12" s="33" t="s">
        <v>609</v>
      </c>
      <c r="G12" s="31" t="s">
        <v>608</v>
      </c>
    </row>
    <row r="13" spans="1:13">
      <c r="A13" s="33"/>
      <c r="B13" s="32"/>
      <c r="C13" s="31"/>
      <c r="E13" s="33"/>
      <c r="G13" s="31"/>
    </row>
    <row r="14" spans="1:13">
      <c r="A14" s="33" t="s">
        <v>610</v>
      </c>
      <c r="B14" s="34">
        <v>4629.6000000000004</v>
      </c>
      <c r="C14" s="31" t="s">
        <v>608</v>
      </c>
      <c r="E14" s="33" t="s">
        <v>610</v>
      </c>
      <c r="F14" s="1">
        <f>VLOOKUP(F15,'Elevation-Area-Storage'!D5:F152,1)</f>
        <v>5292</v>
      </c>
      <c r="G14" s="31" t="s">
        <v>608</v>
      </c>
    </row>
    <row r="15" spans="1:13">
      <c r="A15" s="33" t="s">
        <v>611</v>
      </c>
      <c r="B15" s="32">
        <f>VLOOKUP(B14,'Elevation-Area-Storage'!A5:C735,3)</f>
        <v>3599.6</v>
      </c>
      <c r="C15" s="31" t="s">
        <v>612</v>
      </c>
      <c r="E15" s="33" t="s">
        <v>611</v>
      </c>
      <c r="F15" s="1">
        <v>5292</v>
      </c>
      <c r="G15" s="31" t="s">
        <v>608</v>
      </c>
    </row>
    <row r="16" spans="1:13">
      <c r="A16" s="33"/>
      <c r="B16" s="32"/>
      <c r="C16" s="31"/>
      <c r="E16" s="33"/>
      <c r="G16" s="31"/>
    </row>
    <row r="17" spans="1:7">
      <c r="A17" s="33" t="s">
        <v>613</v>
      </c>
      <c r="B17" s="32">
        <v>600</v>
      </c>
      <c r="C17" s="31" t="s">
        <v>608</v>
      </c>
      <c r="E17" s="33"/>
      <c r="G17" s="31"/>
    </row>
    <row r="18" spans="1:7" ht="16.5" customHeight="1">
      <c r="A18" s="33" t="s">
        <v>614</v>
      </c>
      <c r="B18" s="32">
        <v>116</v>
      </c>
      <c r="C18" s="31"/>
      <c r="E18" s="33" t="s">
        <v>613</v>
      </c>
      <c r="G18" s="31" t="s">
        <v>608</v>
      </c>
    </row>
    <row r="19" spans="1:7">
      <c r="A19" s="33" t="s">
        <v>615</v>
      </c>
      <c r="B19" s="32">
        <v>35</v>
      </c>
      <c r="C19" s="31"/>
      <c r="E19" s="33" t="s">
        <v>614</v>
      </c>
      <c r="G19" s="31"/>
    </row>
    <row r="20" spans="1:7">
      <c r="A20" s="33" t="s">
        <v>616</v>
      </c>
      <c r="B20" s="32">
        <v>540</v>
      </c>
      <c r="C20" s="31"/>
      <c r="E20" s="33" t="s">
        <v>615</v>
      </c>
      <c r="G20" s="31"/>
    </row>
    <row r="21" spans="1:7" ht="15" thickBot="1">
      <c r="A21" s="30" t="s">
        <v>617</v>
      </c>
      <c r="B21" s="29">
        <v>4680</v>
      </c>
      <c r="C21" s="28"/>
      <c r="E21" s="33" t="s">
        <v>616</v>
      </c>
      <c r="G21" s="31"/>
    </row>
    <row r="22" spans="1:7" ht="15" thickBot="1">
      <c r="E22" s="30" t="s">
        <v>617</v>
      </c>
      <c r="F22" s="38"/>
      <c r="G22" s="28"/>
    </row>
    <row r="23" spans="1:7" ht="15" thickBot="1"/>
    <row r="24" spans="1:7">
      <c r="A24" s="986" t="s">
        <v>618</v>
      </c>
      <c r="B24" s="987"/>
      <c r="C24" s="1003"/>
    </row>
    <row r="25" spans="1:7">
      <c r="A25" s="33" t="s">
        <v>411</v>
      </c>
      <c r="B25" s="1" t="s">
        <v>618</v>
      </c>
      <c r="C25" s="31"/>
      <c r="E25" s="736" t="s">
        <v>619</v>
      </c>
    </row>
    <row r="26" spans="1:7">
      <c r="A26" s="37" t="s">
        <v>592</v>
      </c>
      <c r="B26" s="36" t="s">
        <v>593</v>
      </c>
      <c r="C26" s="35" t="s">
        <v>594</v>
      </c>
    </row>
    <row r="27" spans="1:7">
      <c r="A27" s="33" t="s">
        <v>596</v>
      </c>
      <c r="B27" s="32">
        <v>2201</v>
      </c>
      <c r="C27" s="31" t="s">
        <v>597</v>
      </c>
    </row>
    <row r="28" spans="1:7">
      <c r="A28" s="33" t="s">
        <v>598</v>
      </c>
      <c r="B28" s="32">
        <v>8563</v>
      </c>
      <c r="C28" s="31" t="s">
        <v>599</v>
      </c>
    </row>
    <row r="29" spans="1:7">
      <c r="A29" s="33" t="s">
        <v>600</v>
      </c>
      <c r="B29" s="32">
        <v>2476</v>
      </c>
      <c r="C29" s="31" t="s">
        <v>601</v>
      </c>
    </row>
    <row r="30" spans="1:7">
      <c r="A30" s="33" t="s">
        <v>620</v>
      </c>
      <c r="B30" s="32"/>
      <c r="C30" s="31" t="s">
        <v>416</v>
      </c>
    </row>
    <row r="31" spans="1:7">
      <c r="A31" s="33"/>
      <c r="B31" s="32"/>
      <c r="C31" s="31"/>
    </row>
    <row r="32" spans="1:7">
      <c r="A32" s="33" t="s">
        <v>606</v>
      </c>
      <c r="B32" s="32"/>
      <c r="C32" s="31" t="s">
        <v>416</v>
      </c>
    </row>
    <row r="33" spans="1:3">
      <c r="A33" s="33" t="s">
        <v>607</v>
      </c>
      <c r="B33" s="32"/>
      <c r="C33" s="31" t="s">
        <v>608</v>
      </c>
    </row>
    <row r="34" spans="1:3">
      <c r="A34" s="33" t="s">
        <v>609</v>
      </c>
      <c r="B34" s="32"/>
      <c r="C34" s="31" t="s">
        <v>608</v>
      </c>
    </row>
    <row r="35" spans="1:3">
      <c r="A35" s="33"/>
      <c r="B35" s="32"/>
      <c r="C35" s="31"/>
    </row>
    <row r="36" spans="1:3">
      <c r="A36" s="33" t="s">
        <v>610</v>
      </c>
      <c r="B36" s="34"/>
      <c r="C36" s="31" t="s">
        <v>608</v>
      </c>
    </row>
    <row r="37" spans="1:3">
      <c r="A37" s="33" t="s">
        <v>611</v>
      </c>
      <c r="B37" s="32"/>
      <c r="C37" s="31" t="s">
        <v>612</v>
      </c>
    </row>
    <row r="38" spans="1:3">
      <c r="A38" s="33"/>
      <c r="B38" s="32"/>
      <c r="C38" s="31"/>
    </row>
    <row r="39" spans="1:3">
      <c r="A39" s="33" t="s">
        <v>613</v>
      </c>
      <c r="B39" s="32"/>
      <c r="C39" s="31" t="s">
        <v>608</v>
      </c>
    </row>
    <row r="40" spans="1:3">
      <c r="A40" s="33" t="s">
        <v>614</v>
      </c>
      <c r="B40" s="32">
        <v>126</v>
      </c>
      <c r="C40" s="31" t="s">
        <v>608</v>
      </c>
    </row>
    <row r="41" spans="1:3">
      <c r="A41" s="33" t="s">
        <v>615</v>
      </c>
      <c r="B41" s="32"/>
      <c r="C41" s="31"/>
    </row>
    <row r="42" spans="1:3">
      <c r="A42" s="33" t="s">
        <v>616</v>
      </c>
      <c r="B42" s="32">
        <v>545</v>
      </c>
      <c r="C42" s="31"/>
    </row>
    <row r="43" spans="1:3" ht="15" thickBot="1">
      <c r="A43" s="30" t="s">
        <v>617</v>
      </c>
      <c r="B43" s="29">
        <v>4394.5</v>
      </c>
      <c r="C43" s="28" t="s">
        <v>621</v>
      </c>
    </row>
  </sheetData>
  <mergeCells count="3">
    <mergeCell ref="A1:C1"/>
    <mergeCell ref="E1:G1"/>
    <mergeCell ref="A24:C24"/>
  </mergeCells>
  <pageMargins left="0.7" right="0.7" top="0.75" bottom="0.75" header="0.3" footer="0.3"/>
  <pageSetup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03441-288F-6F49-9B16-63F6D1646AFB}">
  <dimension ref="A1:I133"/>
  <sheetViews>
    <sheetView zoomScale="130" zoomScaleNormal="130" workbookViewId="0">
      <selection activeCell="D4" sqref="D4"/>
    </sheetView>
  </sheetViews>
  <sheetFormatPr defaultColWidth="8.58203125" defaultRowHeight="14.5"/>
  <cols>
    <col min="1" max="1" width="38" style="25" customWidth="1"/>
    <col min="2" max="2" width="7.58203125" style="51" bestFit="1" customWidth="1"/>
    <col min="3" max="3" width="7.58203125" style="51" customWidth="1"/>
    <col min="4" max="4" width="9.5" style="390" bestFit="1" customWidth="1"/>
    <col min="5" max="5" width="5.58203125" style="1" bestFit="1" customWidth="1"/>
    <col min="6" max="6" width="5.58203125" style="1" customWidth="1"/>
    <col min="7" max="7" width="10" style="49" hidden="1" customWidth="1"/>
    <col min="8" max="16384" width="8.58203125" style="1"/>
  </cols>
  <sheetData>
    <row r="1" spans="1:9">
      <c r="A1" s="118"/>
      <c r="B1" s="119"/>
      <c r="C1" s="119"/>
      <c r="D1" s="48"/>
    </row>
    <row r="2" spans="1:9" ht="15.75" customHeight="1">
      <c r="A2" s="554" t="s">
        <v>408</v>
      </c>
      <c r="B2" s="555" t="s">
        <v>266</v>
      </c>
      <c r="C2" s="1004" t="s">
        <v>622</v>
      </c>
      <c r="D2" s="1004"/>
      <c r="E2" s="1004"/>
      <c r="F2" s="522"/>
    </row>
    <row r="3" spans="1:9" s="113" customFormat="1">
      <c r="A3" s="547"/>
      <c r="B3" s="548"/>
      <c r="C3" s="598" t="s">
        <v>288</v>
      </c>
      <c r="D3" s="599" t="s">
        <v>623</v>
      </c>
      <c r="E3" s="598" t="s">
        <v>519</v>
      </c>
      <c r="G3" s="113" t="s">
        <v>623</v>
      </c>
    </row>
    <row r="4" spans="1:9">
      <c r="A4" s="782" t="s">
        <v>443</v>
      </c>
      <c r="B4" s="595"/>
      <c r="C4" s="600"/>
      <c r="D4" s="609"/>
      <c r="E4" s="601"/>
    </row>
    <row r="5" spans="1:9">
      <c r="A5" s="783" t="s">
        <v>444</v>
      </c>
      <c r="B5" s="49" t="s">
        <v>269</v>
      </c>
      <c r="C5" s="602"/>
      <c r="D5" s="610">
        <f>SUMIF(Canal_Irr!$G$3:$G$60,LandUse!A5,Canal_Irr!$H$3:$H$60)</f>
        <v>8179.338991074078</v>
      </c>
      <c r="E5" s="603"/>
      <c r="F5" s="32"/>
      <c r="G5" s="50">
        <v>8179.338991074078</v>
      </c>
    </row>
    <row r="6" spans="1:9">
      <c r="A6" s="549" t="s">
        <v>446</v>
      </c>
      <c r="B6" s="49" t="s">
        <v>269</v>
      </c>
      <c r="C6" s="602"/>
      <c r="D6" s="610">
        <f>SUMIF(Canal_Irr!$G$3:$G$60,LandUse!A6,Canal_Irr!$H$3:$H$60)</f>
        <v>0</v>
      </c>
      <c r="E6" s="604"/>
      <c r="G6" s="50"/>
    </row>
    <row r="7" spans="1:9">
      <c r="A7" s="549" t="s">
        <v>447</v>
      </c>
      <c r="B7" s="51" t="str">
        <f>_xlfn.XLOOKUP(A7,WaterUse!$A$6:$A$57,WaterUse!$B$6:$B$57)</f>
        <v>A</v>
      </c>
      <c r="C7" s="602"/>
      <c r="D7" s="610">
        <f>SUMIF(Canal_Irr!$G$3:$G$60,LandUse!A7,Canal_Irr!$H$3:$H$60)</f>
        <v>169.13585860082699</v>
      </c>
      <c r="E7" s="604"/>
      <c r="G7" s="50">
        <v>66.484995799399996</v>
      </c>
    </row>
    <row r="8" spans="1:9">
      <c r="A8" s="549" t="s">
        <v>448</v>
      </c>
      <c r="B8" s="51" t="str">
        <f>_xlfn.XLOOKUP(A8,WaterUse!$A$6:$A$57,WaterUse!$B$6:$B$57)</f>
        <v>A</v>
      </c>
      <c r="C8" s="602"/>
      <c r="D8" s="610">
        <f>SUMIF(Canal_Irr!$G$3:$G$60,LandUse!A8,Canal_Irr!$H$3:$H$60)</f>
        <v>10.332302992559999</v>
      </c>
      <c r="E8" s="604"/>
      <c r="G8" s="50">
        <v>5.5883934441599994</v>
      </c>
    </row>
    <row r="9" spans="1:9" ht="18.5">
      <c r="A9" s="549" t="s">
        <v>449</v>
      </c>
      <c r="B9" s="51" t="str">
        <f>_xlfn.XLOOKUP(A9,WaterUse!$A$6:$A$57,WaterUse!$B$6:$B$57)</f>
        <v>A</v>
      </c>
      <c r="C9" s="602"/>
      <c r="D9" s="610">
        <f>SUMIF(Canal_Irr!$G$3:$G$60,LandUse!A9,Canal_Irr!$H$3:$H$60)</f>
        <v>0</v>
      </c>
      <c r="E9" s="604"/>
      <c r="G9" s="50"/>
      <c r="I9" s="242"/>
    </row>
    <row r="10" spans="1:9">
      <c r="A10" s="549" t="s">
        <v>450</v>
      </c>
      <c r="B10" s="51" t="str">
        <f>_xlfn.XLOOKUP(A10,WaterUse!$A$6:$A$57,WaterUse!$B$6:$B$57)</f>
        <v>A</v>
      </c>
      <c r="C10" s="602"/>
      <c r="D10" s="610">
        <f>SUMIF(Canal_Irr!$G$3:$G$60,LandUse!A10,Canal_Irr!$H$3:$H$60)</f>
        <v>0</v>
      </c>
      <c r="E10" s="604"/>
      <c r="G10" s="50"/>
      <c r="I10" s="416"/>
    </row>
    <row r="11" spans="1:9">
      <c r="A11" s="783" t="s">
        <v>451</v>
      </c>
      <c r="B11" s="51" t="str">
        <f>_xlfn.XLOOKUP(A11,WaterUse!$A$6:$A$57,WaterUse!$B$6:$B$57)</f>
        <v>A</v>
      </c>
      <c r="C11" s="602"/>
      <c r="D11" s="610">
        <f>SUMIF(Canal_Irr!$G$3:$G$60,LandUse!A11,Canal_Irr!$H$3:$H$60)</f>
        <v>2626.5684871749318</v>
      </c>
      <c r="E11" s="604"/>
      <c r="G11" s="50">
        <v>2603.1764704818902</v>
      </c>
      <c r="I11" s="69"/>
    </row>
    <row r="12" spans="1:9">
      <c r="A12" s="549" t="s">
        <v>452</v>
      </c>
      <c r="B12" s="51">
        <f>_xlfn.XLOOKUP(A12,WaterUse!$A$6:$A$57,WaterUse!$B$6:$B$57)</f>
        <v>0</v>
      </c>
      <c r="C12" s="605"/>
      <c r="D12" s="610">
        <f>SUMIF(Canal_Irr!$G$3:$G$60,LandUse!A12,Canal_Irr!$H$3:$H$60)</f>
        <v>0</v>
      </c>
      <c r="E12" s="604"/>
      <c r="G12" s="50"/>
      <c r="I12" s="69"/>
    </row>
    <row r="13" spans="1:9">
      <c r="A13" s="549" t="s">
        <v>453</v>
      </c>
      <c r="B13" s="51" t="str">
        <f>_xlfn.XLOOKUP(A13,WaterUse!$A$6:$A$57,WaterUse!$B$6:$B$57)</f>
        <v>A</v>
      </c>
      <c r="C13" s="602"/>
      <c r="D13" s="610">
        <f>SUMIF(Canal_Irr!$G$3:$G$60,LandUse!A13,Canal_Irr!$H$3:$H$60)</f>
        <v>0</v>
      </c>
      <c r="E13" s="604"/>
      <c r="G13" s="50"/>
      <c r="I13" s="69"/>
    </row>
    <row r="14" spans="1:9">
      <c r="A14" s="783" t="s">
        <v>454</v>
      </c>
      <c r="B14" s="51" t="str">
        <f>_xlfn.XLOOKUP(A14,WaterUse!$A$6:$A$57,WaterUse!$B$6:$B$57)</f>
        <v>A</v>
      </c>
      <c r="C14" s="602"/>
      <c r="D14" s="610">
        <f>G14</f>
        <v>2292.624516934874</v>
      </c>
      <c r="E14" s="604"/>
      <c r="G14" s="50">
        <v>2292.624516934874</v>
      </c>
      <c r="I14" s="69"/>
    </row>
    <row r="15" spans="1:9">
      <c r="A15" s="549" t="s">
        <v>455</v>
      </c>
      <c r="B15" s="51" t="str">
        <f>_xlfn.XLOOKUP(A15,WaterUse!$A$6:$A$57,WaterUse!$B$6:$B$57)</f>
        <v>A</v>
      </c>
      <c r="C15" s="602"/>
      <c r="D15" s="610">
        <f>G15</f>
        <v>5672.2221507314653</v>
      </c>
      <c r="E15" s="604"/>
      <c r="G15" s="50">
        <v>5672.2221507314653</v>
      </c>
      <c r="I15" s="69"/>
    </row>
    <row r="16" spans="1:9" ht="29">
      <c r="A16" s="549" t="s">
        <v>456</v>
      </c>
      <c r="B16" s="51" t="str">
        <f>_xlfn.XLOOKUP(A16,WaterUse!$A$6:$A$57,WaterUse!$B$6:$B$57)</f>
        <v>A</v>
      </c>
      <c r="C16" s="602"/>
      <c r="D16" s="610">
        <f>SUM(G16,G17)</f>
        <v>4617.3162641725085</v>
      </c>
      <c r="E16" s="604"/>
      <c r="G16" s="50">
        <v>1181.145464721199</v>
      </c>
      <c r="I16" s="69"/>
    </row>
    <row r="17" spans="1:9">
      <c r="A17" s="549" t="s">
        <v>457</v>
      </c>
      <c r="B17" s="51" t="str">
        <f>_xlfn.XLOOKUP(A17,WaterUse!$A$6:$A$57,WaterUse!$B$6:$B$57)</f>
        <v>A</v>
      </c>
      <c r="C17" s="602"/>
      <c r="D17" s="610">
        <f>SUMIF(Canal_Irr!$G$3:$G$60,LandUse!A17,Canal_Irr!$H$3:$H$60)</f>
        <v>0</v>
      </c>
      <c r="E17" s="604"/>
      <c r="G17" s="50">
        <v>3436.1707994513099</v>
      </c>
      <c r="I17" s="69"/>
    </row>
    <row r="18" spans="1:9">
      <c r="A18" s="549" t="s">
        <v>458</v>
      </c>
      <c r="B18" s="51" t="str">
        <f>_xlfn.XLOOKUP(A18,WaterUse!$A$6:$A$57,WaterUse!$B$6:$B$57)</f>
        <v>A</v>
      </c>
      <c r="C18" s="602"/>
      <c r="D18" s="610">
        <f>SUMIF(Canal_Irr!$G$3:$G$60,LandUse!A18,Canal_Irr!$H$3:$H$60)</f>
        <v>105.26871879327101</v>
      </c>
      <c r="E18" s="604"/>
      <c r="G18" s="50">
        <v>65.598729571149988</v>
      </c>
      <c r="I18" s="69"/>
    </row>
    <row r="19" spans="1:9">
      <c r="A19" s="783" t="s">
        <v>459</v>
      </c>
      <c r="B19" s="51" t="str">
        <f>_xlfn.XLOOKUP(A19,WaterUse!$A$6:$A$57,WaterUse!$B$6:$B$57)</f>
        <v>A</v>
      </c>
      <c r="C19" s="602"/>
      <c r="D19" s="610">
        <f>SUMIF(Canal_Irr!$G$3:$G$60,LandUse!A19,Canal_Irr!$H$3:$H$60)</f>
        <v>0</v>
      </c>
      <c r="E19" s="604"/>
      <c r="G19" s="50"/>
      <c r="I19" s="69"/>
    </row>
    <row r="20" spans="1:9" ht="18" customHeight="1">
      <c r="A20" s="556" t="s">
        <v>460</v>
      </c>
      <c r="B20" s="596" t="str">
        <f>_xlfn.XLOOKUP(A20,WaterUse!$A$6:$A$57,WaterUse!$B$6:$B$57)</f>
        <v>A</v>
      </c>
      <c r="C20" s="602"/>
      <c r="D20" s="610">
        <f>G20</f>
        <v>3982.854396661894</v>
      </c>
      <c r="E20" s="604"/>
      <c r="G20" s="50">
        <v>3982.854396661894</v>
      </c>
      <c r="I20" s="69"/>
    </row>
    <row r="21" spans="1:9" s="36" customFormat="1">
      <c r="A21" s="557" t="s">
        <v>462</v>
      </c>
      <c r="B21" s="595" t="str">
        <f>_xlfn.XLOOKUP(A21,WaterUse!$A$6:$A$57,WaterUse!$B$6:$B$57)</f>
        <v>B</v>
      </c>
      <c r="C21" s="602"/>
      <c r="D21" s="610">
        <f t="shared" ref="D21:D29" si="0">G21</f>
        <v>0</v>
      </c>
      <c r="E21" s="606"/>
      <c r="F21" s="650"/>
      <c r="G21" s="545"/>
      <c r="I21" s="69"/>
    </row>
    <row r="22" spans="1:9">
      <c r="A22" s="551" t="s">
        <v>463</v>
      </c>
      <c r="B22" s="51" t="str">
        <f>_xlfn.XLOOKUP(A22,WaterUse!$A$6:$A$57,WaterUse!$B$6:$B$57)</f>
        <v>B</v>
      </c>
      <c r="C22" s="602"/>
      <c r="D22" s="610">
        <f t="shared" si="0"/>
        <v>0</v>
      </c>
      <c r="E22" s="604"/>
      <c r="G22" s="50"/>
      <c r="I22" s="69"/>
    </row>
    <row r="23" spans="1:9" ht="15.5">
      <c r="A23" s="651" t="s">
        <v>464</v>
      </c>
      <c r="B23" s="51" t="str">
        <f>_xlfn.XLOOKUP(A23,WaterUse!$A$6:$A$57,WaterUse!$B$6:$B$57)</f>
        <v>B</v>
      </c>
      <c r="C23" s="602"/>
      <c r="D23" s="610">
        <v>2300</v>
      </c>
      <c r="E23" s="604"/>
      <c r="G23" s="50">
        <v>1659.8921479767839</v>
      </c>
      <c r="I23" s="69"/>
    </row>
    <row r="24" spans="1:9">
      <c r="A24" s="550" t="s">
        <v>467</v>
      </c>
      <c r="B24" s="51" t="str">
        <f>_xlfn.XLOOKUP(A24,WaterUse!$A$6:$A$57,WaterUse!$B$6:$B$57)</f>
        <v>B</v>
      </c>
      <c r="C24" s="602"/>
      <c r="D24" s="610">
        <f t="shared" si="0"/>
        <v>4445.6317372628673</v>
      </c>
      <c r="E24" s="604"/>
      <c r="G24" s="50">
        <v>4445.6317372628673</v>
      </c>
      <c r="I24" s="69"/>
    </row>
    <row r="25" spans="1:9">
      <c r="A25" s="550" t="s">
        <v>468</v>
      </c>
      <c r="B25" s="51" t="str">
        <f>_xlfn.XLOOKUP(A25,WaterUse!$A$6:$A$57,WaterUse!$B$6:$B$57)</f>
        <v>B</v>
      </c>
      <c r="C25" s="602"/>
      <c r="D25" s="610">
        <f t="shared" si="0"/>
        <v>3144.4685758227283</v>
      </c>
      <c r="E25" s="604"/>
      <c r="G25" s="50">
        <v>3144.4685758227283</v>
      </c>
      <c r="I25" s="69"/>
    </row>
    <row r="26" spans="1:9">
      <c r="A26" s="552" t="s">
        <v>469</v>
      </c>
      <c r="B26" s="51" t="str">
        <f>_xlfn.XLOOKUP(A26,WaterUse!$A$6:$A$57,WaterUse!$B$6:$B$57)</f>
        <v>B</v>
      </c>
      <c r="C26" s="602"/>
      <c r="D26" s="610">
        <f t="shared" si="0"/>
        <v>2084.2145692786908</v>
      </c>
      <c r="E26" s="604"/>
      <c r="G26" s="50">
        <v>2084.2145692786908</v>
      </c>
      <c r="I26" s="69"/>
    </row>
    <row r="27" spans="1:9">
      <c r="A27" s="550" t="s">
        <v>470</v>
      </c>
      <c r="B27" s="51" t="str">
        <f>_xlfn.XLOOKUP(A27,WaterUse!$A$6:$A$57,WaterUse!$B$6:$B$57)</f>
        <v>B</v>
      </c>
      <c r="C27" s="602"/>
      <c r="D27" s="610">
        <f t="shared" si="0"/>
        <v>7136.2809023090294</v>
      </c>
      <c r="E27" s="604"/>
      <c r="G27" s="50">
        <v>7136.2809023090294</v>
      </c>
      <c r="I27" s="69"/>
    </row>
    <row r="28" spans="1:9">
      <c r="A28" s="550" t="s">
        <v>471</v>
      </c>
      <c r="B28" s="51" t="str">
        <f>_xlfn.XLOOKUP(A28,WaterUse!$A$6:$A$57,WaterUse!$B$6:$B$57)</f>
        <v>B</v>
      </c>
      <c r="C28" s="602"/>
      <c r="D28" s="610">
        <v>7622.32</v>
      </c>
      <c r="E28" s="604"/>
      <c r="G28" s="50"/>
      <c r="I28" s="69"/>
    </row>
    <row r="29" spans="1:9" ht="29">
      <c r="A29" s="553" t="s">
        <v>472</v>
      </c>
      <c r="B29" s="596" t="str">
        <f>_xlfn.XLOOKUP(A29,WaterUse!$A$6:$A$57,WaterUse!$B$6:$B$57)</f>
        <v>B</v>
      </c>
      <c r="C29" s="602"/>
      <c r="D29" s="610">
        <f t="shared" si="0"/>
        <v>0</v>
      </c>
      <c r="E29" s="604"/>
      <c r="G29" s="50"/>
      <c r="I29" s="69"/>
    </row>
    <row r="30" spans="1:9">
      <c r="A30" s="558" t="s">
        <v>476</v>
      </c>
      <c r="B30" s="595" t="str">
        <f>_xlfn.XLOOKUP(A30,WaterUse!$A$6:$A$57,WaterUse!$B$6:$B$57)</f>
        <v>C</v>
      </c>
      <c r="C30" s="602"/>
      <c r="D30" s="610">
        <f>G30</f>
        <v>3482.7000738368779</v>
      </c>
      <c r="E30" s="604"/>
      <c r="F30" s="32"/>
      <c r="G30" s="50">
        <v>3482.7000738368779</v>
      </c>
      <c r="H30" s="32"/>
      <c r="I30" s="69"/>
    </row>
    <row r="31" spans="1:9">
      <c r="A31" s="550" t="s">
        <v>477</v>
      </c>
      <c r="B31" s="51" t="str">
        <f>_xlfn.XLOOKUP(A31,WaterUse!$A$6:$A$57,WaterUse!$B$6:$B$57)</f>
        <v>C</v>
      </c>
      <c r="C31" s="602"/>
      <c r="D31" s="610">
        <f t="shared" ref="D31:D38" si="1">G31</f>
        <v>729.58846366165312</v>
      </c>
      <c r="E31" s="604"/>
      <c r="G31" s="50">
        <v>729.58846366165312</v>
      </c>
      <c r="I31" s="69"/>
    </row>
    <row r="32" spans="1:9" ht="15.5">
      <c r="A32" s="642" t="s">
        <v>478</v>
      </c>
      <c r="B32" s="51" t="str">
        <f>_xlfn.XLOOKUP(A32,WaterUse!$A$6:$A$57,WaterUse!$B$6:$B$57)</f>
        <v>C</v>
      </c>
      <c r="C32" s="602"/>
      <c r="D32" s="610">
        <f t="shared" si="1"/>
        <v>2650</v>
      </c>
      <c r="E32" s="604"/>
      <c r="G32" s="50">
        <v>2650</v>
      </c>
      <c r="I32" s="69"/>
    </row>
    <row r="33" spans="1:9" ht="17.5">
      <c r="A33" s="784" t="s">
        <v>474</v>
      </c>
      <c r="B33" s="596" t="s">
        <v>275</v>
      </c>
      <c r="C33" s="602"/>
      <c r="D33" s="610">
        <f>G33</f>
        <v>1051.4000000000001</v>
      </c>
      <c r="E33" s="604"/>
      <c r="G33" s="643">
        <v>1051.4000000000001</v>
      </c>
      <c r="I33" s="69"/>
    </row>
    <row r="34" spans="1:9">
      <c r="A34" s="559" t="s">
        <v>479</v>
      </c>
      <c r="B34" s="597">
        <f>_xlfn.XLOOKUP(A34,WaterUse!$A$6:$A$57,WaterUse!$B$6:$B$57)</f>
        <v>0</v>
      </c>
      <c r="C34" s="602"/>
      <c r="D34" s="610">
        <f t="shared" si="1"/>
        <v>0</v>
      </c>
      <c r="E34" s="604"/>
      <c r="G34" s="50"/>
      <c r="I34" s="69"/>
    </row>
    <row r="35" spans="1:9">
      <c r="A35" s="558" t="s">
        <v>466</v>
      </c>
      <c r="B35" s="595" t="str">
        <f>_xlfn.XLOOKUP(A35,WaterUse!$A$6:$A$57,WaterUse!$B$6:$B$57)</f>
        <v>B</v>
      </c>
      <c r="C35" s="602"/>
      <c r="D35" s="610">
        <f t="shared" si="1"/>
        <v>0</v>
      </c>
      <c r="E35" s="604"/>
      <c r="G35" s="50"/>
      <c r="I35" s="69"/>
    </row>
    <row r="36" spans="1:9" ht="15.5">
      <c r="A36" s="560" t="s">
        <v>502</v>
      </c>
      <c r="B36" s="596" t="e">
        <f>_xlfn.XLOOKUP(A36,WaterUse!$A$6:$A$57,WaterUse!$B$6:$B$57)</f>
        <v>#N/A</v>
      </c>
      <c r="C36" s="602"/>
      <c r="D36" s="610">
        <f t="shared" si="1"/>
        <v>0</v>
      </c>
      <c r="E36" s="604"/>
      <c r="G36" s="50"/>
      <c r="I36" s="69"/>
    </row>
    <row r="37" spans="1:9">
      <c r="A37" s="549" t="s">
        <v>482</v>
      </c>
      <c r="C37" s="602"/>
      <c r="D37" s="610">
        <f t="shared" si="1"/>
        <v>0</v>
      </c>
      <c r="E37" s="604"/>
      <c r="G37" s="50"/>
      <c r="I37" s="69"/>
    </row>
    <row r="38" spans="1:9">
      <c r="A38" s="553" t="s">
        <v>483</v>
      </c>
      <c r="B38" s="596"/>
      <c r="C38" s="607"/>
      <c r="D38" s="611">
        <f t="shared" si="1"/>
        <v>3257.4103735102299</v>
      </c>
      <c r="E38" s="608"/>
      <c r="G38" s="50">
        <v>3257.4103735102299</v>
      </c>
      <c r="I38" s="69"/>
    </row>
    <row r="39" spans="1:9">
      <c r="A39" s="220"/>
      <c r="G39" s="50"/>
      <c r="I39" s="69"/>
    </row>
    <row r="40" spans="1:9">
      <c r="A40" s="220"/>
      <c r="G40" s="50"/>
      <c r="I40" s="69"/>
    </row>
    <row r="41" spans="1:9">
      <c r="A41" s="220"/>
      <c r="G41" s="50"/>
      <c r="I41" s="69"/>
    </row>
    <row r="42" spans="1:9">
      <c r="A42" s="1"/>
      <c r="B42" s="1"/>
      <c r="C42" s="1"/>
      <c r="G42" s="50"/>
      <c r="I42" s="69"/>
    </row>
    <row r="43" spans="1:9" s="36" customFormat="1">
      <c r="D43" s="391"/>
      <c r="G43" s="50"/>
      <c r="H43" s="1"/>
      <c r="I43" s="69"/>
    </row>
    <row r="44" spans="1:9">
      <c r="A44" s="1"/>
      <c r="B44" s="1"/>
      <c r="C44" s="1"/>
      <c r="G44" s="50"/>
      <c r="I44" s="69"/>
    </row>
    <row r="45" spans="1:9">
      <c r="A45" s="1"/>
      <c r="B45" s="1"/>
      <c r="C45" s="1"/>
      <c r="G45" s="50"/>
      <c r="I45" s="69"/>
    </row>
    <row r="46" spans="1:9">
      <c r="A46" s="1"/>
      <c r="B46" s="1"/>
      <c r="C46" s="1"/>
      <c r="G46" s="50"/>
      <c r="I46" s="69"/>
    </row>
    <row r="47" spans="1:9">
      <c r="A47" s="1"/>
      <c r="B47" s="1"/>
      <c r="C47" s="1"/>
      <c r="G47" s="50"/>
      <c r="I47" s="69"/>
    </row>
    <row r="48" spans="1:9">
      <c r="A48" s="1"/>
      <c r="B48" s="1"/>
      <c r="C48" s="1"/>
      <c r="G48" s="545"/>
      <c r="H48" s="36"/>
      <c r="I48" s="69"/>
    </row>
    <row r="49" spans="1:9">
      <c r="A49" s="1"/>
      <c r="B49" s="1"/>
      <c r="C49" s="1"/>
      <c r="G49" s="546"/>
      <c r="H49" s="69"/>
      <c r="I49" s="69"/>
    </row>
    <row r="50" spans="1:9">
      <c r="A50" s="1"/>
      <c r="B50" s="1"/>
      <c r="C50" s="1"/>
      <c r="G50" s="546"/>
      <c r="H50" s="69"/>
      <c r="I50" s="69"/>
    </row>
    <row r="51" spans="1:9">
      <c r="A51" s="1"/>
      <c r="B51" s="1"/>
      <c r="C51" s="1"/>
      <c r="G51" s="546"/>
      <c r="H51" s="69"/>
      <c r="I51" s="69"/>
    </row>
    <row r="52" spans="1:9">
      <c r="A52" s="1"/>
      <c r="B52" s="1"/>
      <c r="C52" s="1"/>
      <c r="G52" s="546"/>
      <c r="H52" s="40"/>
      <c r="I52" s="40"/>
    </row>
    <row r="53" spans="1:9">
      <c r="A53" s="1"/>
      <c r="B53" s="1"/>
      <c r="C53" s="1"/>
      <c r="G53" s="546"/>
      <c r="H53" s="69"/>
      <c r="I53" s="69"/>
    </row>
    <row r="54" spans="1:9">
      <c r="A54" s="1"/>
      <c r="B54" s="1"/>
      <c r="C54" s="1"/>
      <c r="G54" s="546"/>
      <c r="H54" s="69"/>
      <c r="I54" s="69"/>
    </row>
    <row r="55" spans="1:9">
      <c r="A55" s="1"/>
      <c r="B55" s="1"/>
      <c r="C55" s="1"/>
      <c r="G55" s="546"/>
      <c r="H55" s="69"/>
      <c r="I55" s="69"/>
    </row>
    <row r="56" spans="1:9">
      <c r="A56" s="1"/>
      <c r="B56" s="1"/>
      <c r="C56" s="1"/>
      <c r="G56" s="546"/>
      <c r="H56" s="69"/>
      <c r="I56" s="69"/>
    </row>
    <row r="57" spans="1:9">
      <c r="A57" s="1"/>
      <c r="B57" s="1"/>
      <c r="C57" s="1"/>
      <c r="G57" s="546"/>
      <c r="H57" s="69"/>
      <c r="I57" s="69"/>
    </row>
    <row r="58" spans="1:9">
      <c r="A58" s="1"/>
      <c r="B58" s="1"/>
      <c r="C58" s="1"/>
      <c r="G58" s="546"/>
      <c r="H58" s="69"/>
      <c r="I58" s="69"/>
    </row>
    <row r="59" spans="1:9">
      <c r="A59" s="1"/>
      <c r="B59" s="1"/>
      <c r="C59" s="1"/>
      <c r="G59" s="546"/>
      <c r="H59" s="69"/>
      <c r="I59" s="69"/>
    </row>
    <row r="60" spans="1:9">
      <c r="A60" s="1"/>
      <c r="B60" s="1"/>
      <c r="C60" s="1"/>
      <c r="G60" s="546"/>
      <c r="H60" s="69"/>
      <c r="I60" s="69"/>
    </row>
    <row r="61" spans="1:9">
      <c r="A61" s="1"/>
      <c r="B61" s="1"/>
      <c r="C61" s="1"/>
      <c r="G61" s="546"/>
      <c r="H61" s="69"/>
      <c r="I61" s="69"/>
    </row>
    <row r="62" spans="1:9">
      <c r="A62" s="1"/>
      <c r="B62" s="1"/>
      <c r="C62" s="1"/>
      <c r="G62" s="546"/>
      <c r="H62" s="69"/>
      <c r="I62" s="69"/>
    </row>
    <row r="63" spans="1:9">
      <c r="A63" s="1"/>
      <c r="B63" s="1"/>
      <c r="C63" s="1"/>
      <c r="G63" s="546"/>
      <c r="H63" s="69"/>
      <c r="I63" s="69"/>
    </row>
    <row r="64" spans="1:9">
      <c r="A64" s="1"/>
      <c r="B64" s="1"/>
      <c r="C64" s="1"/>
      <c r="G64" s="546"/>
      <c r="H64" s="69"/>
      <c r="I64" s="69"/>
    </row>
    <row r="65" spans="1:9">
      <c r="A65" s="1"/>
      <c r="B65" s="1"/>
      <c r="C65" s="1"/>
      <c r="G65" s="546"/>
      <c r="H65" s="69"/>
      <c r="I65" s="69"/>
    </row>
    <row r="66" spans="1:9">
      <c r="A66" s="1"/>
      <c r="B66" s="1"/>
      <c r="C66" s="1"/>
      <c r="G66" s="546"/>
      <c r="H66" s="69"/>
      <c r="I66" s="69"/>
    </row>
    <row r="67" spans="1:9">
      <c r="A67" s="1"/>
      <c r="B67" s="1"/>
      <c r="C67" s="1"/>
      <c r="G67" s="546"/>
      <c r="H67" s="69"/>
      <c r="I67" s="69"/>
    </row>
    <row r="68" spans="1:9">
      <c r="A68" s="1"/>
      <c r="B68" s="1"/>
      <c r="C68" s="1"/>
      <c r="G68" s="546"/>
      <c r="H68" s="69"/>
      <c r="I68" s="69"/>
    </row>
    <row r="69" spans="1:9">
      <c r="A69" s="1"/>
      <c r="B69" s="1"/>
      <c r="C69" s="1"/>
      <c r="G69" s="546"/>
      <c r="H69" s="70"/>
      <c r="I69" s="70"/>
    </row>
    <row r="70" spans="1:9">
      <c r="A70" s="1"/>
      <c r="B70" s="1"/>
      <c r="C70" s="1"/>
      <c r="G70" s="546"/>
      <c r="H70" s="70"/>
      <c r="I70" s="70"/>
    </row>
    <row r="71" spans="1:9">
      <c r="A71" s="1"/>
      <c r="B71" s="1"/>
      <c r="C71" s="1"/>
      <c r="G71" s="546"/>
      <c r="H71" s="70"/>
      <c r="I71" s="70"/>
    </row>
    <row r="72" spans="1:9">
      <c r="A72" s="1"/>
      <c r="B72" s="1"/>
      <c r="C72" s="1"/>
      <c r="G72" s="50"/>
    </row>
    <row r="73" spans="1:9">
      <c r="A73" s="1"/>
      <c r="B73" s="1"/>
      <c r="C73" s="1"/>
      <c r="G73" s="50"/>
    </row>
    <row r="74" spans="1:9">
      <c r="A74" s="1"/>
      <c r="B74" s="1"/>
      <c r="C74" s="1"/>
      <c r="G74" s="50"/>
    </row>
    <row r="75" spans="1:9">
      <c r="A75" s="1"/>
      <c r="B75" s="1"/>
      <c r="C75" s="1"/>
      <c r="G75" s="50"/>
    </row>
    <row r="76" spans="1:9">
      <c r="A76" s="1"/>
      <c r="B76" s="1"/>
      <c r="C76" s="1"/>
      <c r="G76" s="50"/>
    </row>
    <row r="77" spans="1:9">
      <c r="A77" s="1"/>
      <c r="B77" s="1"/>
      <c r="C77" s="1"/>
      <c r="G77" s="50"/>
    </row>
    <row r="78" spans="1:9">
      <c r="A78" s="1"/>
      <c r="B78" s="1"/>
      <c r="C78" s="1"/>
      <c r="G78" s="50"/>
    </row>
    <row r="79" spans="1:9">
      <c r="A79" s="1"/>
      <c r="B79" s="1"/>
      <c r="C79" s="1"/>
      <c r="G79" s="50"/>
    </row>
    <row r="80" spans="1:9">
      <c r="A80" s="1"/>
      <c r="B80" s="1"/>
      <c r="C80" s="1"/>
      <c r="G80" s="50"/>
    </row>
    <row r="81" spans="1:7">
      <c r="A81" s="1"/>
      <c r="B81" s="1"/>
      <c r="C81" s="1"/>
      <c r="G81" s="50"/>
    </row>
    <row r="82" spans="1:7">
      <c r="A82" s="1"/>
      <c r="B82" s="1"/>
      <c r="C82" s="1"/>
      <c r="G82" s="50"/>
    </row>
    <row r="83" spans="1:7">
      <c r="A83" s="1"/>
      <c r="B83" s="1"/>
      <c r="C83" s="1"/>
      <c r="G83" s="50"/>
    </row>
    <row r="84" spans="1:7">
      <c r="A84" s="1"/>
      <c r="B84" s="1"/>
      <c r="C84" s="1"/>
      <c r="G84" s="50"/>
    </row>
    <row r="85" spans="1:7">
      <c r="A85" s="1"/>
      <c r="B85" s="1"/>
      <c r="C85" s="1"/>
      <c r="G85" s="50"/>
    </row>
    <row r="86" spans="1:7">
      <c r="A86" s="1"/>
      <c r="B86" s="1"/>
      <c r="C86" s="1"/>
      <c r="G86" s="50"/>
    </row>
    <row r="87" spans="1:7">
      <c r="A87" s="1"/>
      <c r="B87" s="1"/>
      <c r="C87" s="1"/>
      <c r="G87" s="50"/>
    </row>
    <row r="88" spans="1:7">
      <c r="A88" s="1"/>
      <c r="B88" s="1"/>
      <c r="C88" s="1"/>
      <c r="G88" s="50"/>
    </row>
    <row r="89" spans="1:7">
      <c r="A89" s="1"/>
      <c r="B89" s="1"/>
      <c r="C89" s="1"/>
      <c r="G89" s="50"/>
    </row>
    <row r="90" spans="1:7">
      <c r="A90" s="1"/>
      <c r="B90" s="1"/>
      <c r="C90" s="1"/>
      <c r="G90" s="50"/>
    </row>
    <row r="91" spans="1:7">
      <c r="A91" s="1"/>
      <c r="B91" s="1"/>
      <c r="C91" s="1"/>
      <c r="G91" s="50"/>
    </row>
    <row r="92" spans="1:7">
      <c r="A92" s="1"/>
      <c r="B92" s="1"/>
      <c r="C92" s="1"/>
      <c r="G92" s="50"/>
    </row>
    <row r="93" spans="1:7">
      <c r="A93" s="1"/>
      <c r="B93" s="1"/>
      <c r="C93" s="1"/>
      <c r="G93" s="50"/>
    </row>
    <row r="94" spans="1:7">
      <c r="A94" s="1"/>
      <c r="B94" s="1"/>
      <c r="C94" s="1"/>
      <c r="G94" s="50"/>
    </row>
    <row r="95" spans="1:7">
      <c r="A95" s="1"/>
      <c r="B95" s="1"/>
      <c r="C95" s="1"/>
      <c r="G95" s="50"/>
    </row>
    <row r="96" spans="1:7">
      <c r="A96" s="1"/>
      <c r="B96" s="1"/>
      <c r="C96" s="1"/>
      <c r="G96" s="50"/>
    </row>
    <row r="97" spans="1:7">
      <c r="A97" s="1"/>
      <c r="B97" s="1"/>
      <c r="C97" s="1"/>
      <c r="G97" s="50"/>
    </row>
    <row r="98" spans="1:7">
      <c r="A98" s="1"/>
      <c r="B98" s="1"/>
      <c r="C98" s="1"/>
      <c r="G98" s="50"/>
    </row>
    <row r="99" spans="1:7">
      <c r="A99" s="1"/>
      <c r="B99" s="1"/>
      <c r="C99" s="1"/>
      <c r="G99" s="50"/>
    </row>
    <row r="100" spans="1:7">
      <c r="A100" s="1"/>
      <c r="B100" s="1"/>
      <c r="C100" s="1"/>
      <c r="G100" s="50"/>
    </row>
    <row r="101" spans="1:7">
      <c r="A101" s="1"/>
      <c r="B101" s="1"/>
      <c r="C101" s="1"/>
      <c r="G101" s="50"/>
    </row>
    <row r="102" spans="1:7">
      <c r="A102" s="1"/>
      <c r="B102" s="1"/>
      <c r="C102" s="1"/>
    </row>
    <row r="103" spans="1:7">
      <c r="A103" s="1"/>
      <c r="B103" s="1"/>
      <c r="C103" s="1"/>
    </row>
    <row r="104" spans="1:7">
      <c r="A104" s="243"/>
      <c r="B104" s="40"/>
      <c r="C104" s="40"/>
    </row>
    <row r="105" spans="1:7">
      <c r="A105" s="220"/>
      <c r="B105" s="70"/>
      <c r="C105" s="70"/>
    </row>
    <row r="106" spans="1:7">
      <c r="A106" s="220"/>
      <c r="B106" s="70"/>
      <c r="C106" s="70"/>
    </row>
    <row r="107" spans="1:7">
      <c r="B107" s="40"/>
      <c r="C107" s="40"/>
    </row>
    <row r="108" spans="1:7">
      <c r="B108" s="40"/>
      <c r="C108" s="40"/>
    </row>
    <row r="109" spans="1:7">
      <c r="A109" s="244"/>
      <c r="B109" s="40"/>
      <c r="C109" s="40"/>
    </row>
    <row r="110" spans="1:7">
      <c r="A110" s="127"/>
    </row>
    <row r="111" spans="1:7">
      <c r="B111" s="70"/>
      <c r="C111" s="70"/>
    </row>
    <row r="112" spans="1:7">
      <c r="B112" s="70"/>
      <c r="C112" s="70"/>
    </row>
    <row r="113" spans="1:3">
      <c r="B113" s="70"/>
      <c r="C113" s="70"/>
    </row>
    <row r="115" spans="1:3">
      <c r="A115" s="127"/>
      <c r="B115" s="70"/>
      <c r="C115" s="70"/>
    </row>
    <row r="116" spans="1:3">
      <c r="A116" s="127"/>
      <c r="B116" s="70"/>
      <c r="C116" s="70"/>
    </row>
    <row r="117" spans="1:3">
      <c r="A117" s="127"/>
      <c r="B117" s="70"/>
      <c r="C117" s="70"/>
    </row>
    <row r="118" spans="1:3">
      <c r="A118" s="127"/>
      <c r="B118" s="70"/>
      <c r="C118" s="70"/>
    </row>
    <row r="121" spans="1:3">
      <c r="A121" s="245"/>
    </row>
    <row r="122" spans="1:3">
      <c r="A122" s="220"/>
    </row>
    <row r="123" spans="1:3">
      <c r="A123" s="244"/>
    </row>
    <row r="124" spans="1:3">
      <c r="A124" s="244"/>
    </row>
    <row r="125" spans="1:3">
      <c r="A125" s="244"/>
    </row>
    <row r="126" spans="1:3">
      <c r="A126" s="244"/>
    </row>
    <row r="127" spans="1:3">
      <c r="A127" s="244"/>
    </row>
    <row r="128" spans="1:3">
      <c r="A128" s="244"/>
    </row>
    <row r="129" spans="1:1">
      <c r="A129" s="246"/>
    </row>
    <row r="130" spans="1:1">
      <c r="A130" s="244"/>
    </row>
    <row r="131" spans="1:1">
      <c r="A131" s="244"/>
    </row>
    <row r="132" spans="1:1">
      <c r="A132" s="244"/>
    </row>
    <row r="133" spans="1:1">
      <c r="A133" s="243"/>
    </row>
  </sheetData>
  <mergeCells count="1">
    <mergeCell ref="C2:E2"/>
  </mergeCells>
  <hyperlinks>
    <hyperlink ref="A36" r:id="rId1" xr:uid="{15E2E23A-E90D-A248-B804-801441935C11}"/>
    <hyperlink ref="A32" r:id="rId2" xr:uid="{193773B1-4B90-EE4B-81F6-D6FFA3611A3A}"/>
    <hyperlink ref="A23" r:id="rId3" xr:uid="{885DF904-457D-4344-BE40-415200C78770}"/>
  </hyperlinks>
  <pageMargins left="0.7" right="0.7" top="0.75" bottom="0.75" header="0.3" footer="0.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67A10-B297-4531-AB33-77983C7076DD}">
  <dimension ref="A1:H62"/>
  <sheetViews>
    <sheetView topLeftCell="F1" zoomScale="169" zoomScaleNormal="85" workbookViewId="0">
      <selection activeCell="H57" sqref="H57"/>
    </sheetView>
  </sheetViews>
  <sheetFormatPr defaultColWidth="9" defaultRowHeight="14.5"/>
  <cols>
    <col min="1" max="1" width="31.5" style="537" hidden="1" customWidth="1"/>
    <col min="2" max="2" width="12.08203125" style="537" hidden="1" customWidth="1"/>
    <col min="3" max="4" width="0" style="537" hidden="1" customWidth="1"/>
    <col min="5" max="5" width="48.33203125" style="537" hidden="1" customWidth="1"/>
    <col min="6" max="6" width="26.83203125" style="537" bestFit="1" customWidth="1"/>
    <col min="7" max="7" width="37.83203125" style="537" bestFit="1" customWidth="1"/>
    <col min="8" max="8" width="12.08203125" style="537" bestFit="1" customWidth="1"/>
    <col min="9" max="16384" width="9" style="537"/>
  </cols>
  <sheetData>
    <row r="1" spans="1:8" ht="15" thickBot="1"/>
    <row r="2" spans="1:8" ht="15" thickBot="1">
      <c r="G2" s="543" t="s">
        <v>624</v>
      </c>
      <c r="H2" s="544" t="s">
        <v>625</v>
      </c>
    </row>
    <row r="3" spans="1:8">
      <c r="A3" s="537" t="s">
        <v>624</v>
      </c>
      <c r="B3" s="537" t="s">
        <v>410</v>
      </c>
      <c r="E3" s="761" t="s">
        <v>444</v>
      </c>
      <c r="G3" s="539" t="s">
        <v>522</v>
      </c>
      <c r="H3" s="540">
        <v>214.46576520969899</v>
      </c>
    </row>
    <row r="4" spans="1:8">
      <c r="A4" s="538" t="s">
        <v>522</v>
      </c>
      <c r="B4" s="537">
        <v>214.4657652096989</v>
      </c>
      <c r="E4" s="91" t="s">
        <v>446</v>
      </c>
      <c r="G4" s="74" t="s">
        <v>455</v>
      </c>
      <c r="H4" s="540">
        <v>628.52485610594408</v>
      </c>
    </row>
    <row r="5" spans="1:8">
      <c r="A5" s="538" t="s">
        <v>523</v>
      </c>
      <c r="B5" s="537">
        <v>628.52485610594408</v>
      </c>
      <c r="E5" s="91" t="s">
        <v>447</v>
      </c>
      <c r="G5" s="74" t="s">
        <v>455</v>
      </c>
      <c r="H5" s="540">
        <v>2711.9063645930501</v>
      </c>
    </row>
    <row r="6" spans="1:8" ht="15.5">
      <c r="A6" s="538" t="s">
        <v>524</v>
      </c>
      <c r="B6" s="537">
        <v>2711.9063645930501</v>
      </c>
      <c r="E6" s="91" t="s">
        <v>448</v>
      </c>
      <c r="F6" s="214" t="s">
        <v>525</v>
      </c>
      <c r="G6" s="539" t="s">
        <v>444</v>
      </c>
      <c r="H6" s="540">
        <v>3781.8227525732318</v>
      </c>
    </row>
    <row r="7" spans="1:8" ht="15.5">
      <c r="A7" s="538" t="s">
        <v>525</v>
      </c>
      <c r="B7" s="537">
        <v>3781.8227525732318</v>
      </c>
      <c r="E7" s="91" t="s">
        <v>449</v>
      </c>
      <c r="F7" s="214" t="s">
        <v>526</v>
      </c>
      <c r="G7" s="760" t="s">
        <v>444</v>
      </c>
      <c r="H7" s="540">
        <v>4397.5162385008462</v>
      </c>
    </row>
    <row r="8" spans="1:8">
      <c r="A8" s="538" t="s">
        <v>526</v>
      </c>
      <c r="B8" s="537">
        <v>4397.5162385008462</v>
      </c>
      <c r="E8" s="91" t="s">
        <v>450</v>
      </c>
      <c r="G8" s="539" t="s">
        <v>527</v>
      </c>
      <c r="H8" s="540">
        <v>514.41624656901558</v>
      </c>
    </row>
    <row r="9" spans="1:8">
      <c r="A9" s="538" t="s">
        <v>527</v>
      </c>
      <c r="B9" s="537">
        <v>514.41624656901558</v>
      </c>
      <c r="E9" s="682" t="s">
        <v>451</v>
      </c>
      <c r="G9" s="539" t="s">
        <v>528</v>
      </c>
      <c r="H9" s="540">
        <v>678.80729000774193</v>
      </c>
    </row>
    <row r="10" spans="1:8">
      <c r="A10" s="538" t="s">
        <v>528</v>
      </c>
      <c r="B10" s="537">
        <v>678.80729000774193</v>
      </c>
      <c r="E10" s="91" t="s">
        <v>452</v>
      </c>
      <c r="G10" s="539" t="s">
        <v>529</v>
      </c>
      <c r="H10" s="540">
        <v>134.52323223193491</v>
      </c>
    </row>
    <row r="11" spans="1:8">
      <c r="A11" s="538" t="s">
        <v>529</v>
      </c>
      <c r="B11" s="537">
        <v>134.52323223193491</v>
      </c>
      <c r="E11" s="91" t="s">
        <v>453</v>
      </c>
      <c r="G11" s="539" t="s">
        <v>530</v>
      </c>
      <c r="H11" s="540">
        <v>169.10068209719898</v>
      </c>
    </row>
    <row r="12" spans="1:8">
      <c r="A12" s="538" t="s">
        <v>530</v>
      </c>
      <c r="B12" s="537">
        <v>169.10068209719898</v>
      </c>
      <c r="E12" s="682" t="s">
        <v>454</v>
      </c>
      <c r="G12" s="539" t="s">
        <v>531</v>
      </c>
      <c r="H12" s="540">
        <v>164.70115658734619</v>
      </c>
    </row>
    <row r="13" spans="1:8">
      <c r="A13" s="538" t="s">
        <v>531</v>
      </c>
      <c r="B13" s="537">
        <v>164.70115658734619</v>
      </c>
      <c r="E13" s="91" t="s">
        <v>455</v>
      </c>
      <c r="G13" s="539" t="s">
        <v>532</v>
      </c>
      <c r="H13" s="540">
        <v>647.9481690802462</v>
      </c>
    </row>
    <row r="14" spans="1:8">
      <c r="A14" s="538" t="s">
        <v>532</v>
      </c>
      <c r="B14" s="537">
        <v>647.9481690802462</v>
      </c>
      <c r="E14" s="91" t="s">
        <v>495</v>
      </c>
      <c r="G14" s="539" t="s">
        <v>533</v>
      </c>
      <c r="H14" s="540">
        <v>4.267008409272</v>
      </c>
    </row>
    <row r="15" spans="1:8">
      <c r="A15" s="538" t="s">
        <v>533</v>
      </c>
      <c r="B15" s="537">
        <v>4.267008409272</v>
      </c>
      <c r="E15" s="91" t="s">
        <v>496</v>
      </c>
      <c r="G15" s="539" t="s">
        <v>534</v>
      </c>
      <c r="H15" s="540">
        <v>1252.361700081168</v>
      </c>
    </row>
    <row r="16" spans="1:8">
      <c r="A16" s="538" t="s">
        <v>534</v>
      </c>
      <c r="B16" s="537">
        <v>1252.361700081168</v>
      </c>
      <c r="E16" s="91" t="s">
        <v>458</v>
      </c>
      <c r="G16" s="539" t="s">
        <v>535</v>
      </c>
      <c r="H16" s="540">
        <v>13572.179825057767</v>
      </c>
    </row>
    <row r="17" spans="1:8">
      <c r="A17" s="538" t="s">
        <v>535</v>
      </c>
      <c r="B17" s="537">
        <v>13572.179825057767</v>
      </c>
      <c r="E17" s="682" t="s">
        <v>459</v>
      </c>
      <c r="G17" s="539" t="s">
        <v>537</v>
      </c>
      <c r="H17" s="540">
        <v>257.9611593828796</v>
      </c>
    </row>
    <row r="18" spans="1:8" ht="15" thickBot="1">
      <c r="A18" s="538" t="s">
        <v>537</v>
      </c>
      <c r="B18" s="537">
        <v>257.9611593828796</v>
      </c>
      <c r="E18" s="98" t="s">
        <v>460</v>
      </c>
      <c r="G18" s="539" t="s">
        <v>538</v>
      </c>
      <c r="H18" s="540">
        <v>41.255390138672986</v>
      </c>
    </row>
    <row r="19" spans="1:8">
      <c r="A19" s="538" t="s">
        <v>538</v>
      </c>
      <c r="B19" s="537">
        <v>41.255390138672986</v>
      </c>
      <c r="E19" s="112" t="s">
        <v>462</v>
      </c>
      <c r="G19" s="539" t="s">
        <v>539</v>
      </c>
      <c r="H19" s="540">
        <v>19.806290596380002</v>
      </c>
    </row>
    <row r="20" spans="1:8">
      <c r="A20" s="538" t="s">
        <v>539</v>
      </c>
      <c r="B20" s="537">
        <v>19.806290596380002</v>
      </c>
      <c r="E20" s="106" t="s">
        <v>463</v>
      </c>
      <c r="G20" s="539" t="s">
        <v>540</v>
      </c>
      <c r="H20" s="540">
        <v>71.2435883733</v>
      </c>
    </row>
    <row r="21" spans="1:8">
      <c r="A21" s="538" t="s">
        <v>540</v>
      </c>
      <c r="B21" s="537">
        <v>71.2435883733</v>
      </c>
      <c r="E21" s="111" t="s">
        <v>464</v>
      </c>
      <c r="G21" s="539" t="s">
        <v>541</v>
      </c>
      <c r="H21" s="540">
        <v>999.44070255438578</v>
      </c>
    </row>
    <row r="22" spans="1:8">
      <c r="A22" s="538" t="s">
        <v>541</v>
      </c>
      <c r="B22" s="537">
        <v>999.44070255438578</v>
      </c>
      <c r="E22" s="100" t="s">
        <v>467</v>
      </c>
      <c r="G22" s="760" t="s">
        <v>451</v>
      </c>
      <c r="H22" s="540">
        <v>1890.1386248043921</v>
      </c>
    </row>
    <row r="23" spans="1:8" ht="15" thickBot="1">
      <c r="A23" s="538" t="s">
        <v>542</v>
      </c>
      <c r="B23" s="537">
        <v>1890.1386248043921</v>
      </c>
      <c r="E23" s="98" t="s">
        <v>468</v>
      </c>
      <c r="G23" s="74" t="s">
        <v>476</v>
      </c>
      <c r="H23" s="540">
        <v>2139.3882891706144</v>
      </c>
    </row>
    <row r="24" spans="1:8">
      <c r="A24" s="538" t="s">
        <v>543</v>
      </c>
      <c r="B24" s="537">
        <v>2139.3882891706144</v>
      </c>
      <c r="E24" s="108" t="s">
        <v>469</v>
      </c>
      <c r="G24" s="71" t="s">
        <v>469</v>
      </c>
      <c r="H24" s="540">
        <v>1696.1516647073308</v>
      </c>
    </row>
    <row r="25" spans="1:8">
      <c r="A25" s="538" t="s">
        <v>544</v>
      </c>
      <c r="B25" s="537">
        <v>1696.1516647073308</v>
      </c>
      <c r="E25" s="100" t="s">
        <v>470</v>
      </c>
      <c r="G25" s="539" t="s">
        <v>545</v>
      </c>
      <c r="H25" s="540">
        <v>27.304817419982999</v>
      </c>
    </row>
    <row r="26" spans="1:8">
      <c r="A26" s="538" t="s">
        <v>545</v>
      </c>
      <c r="B26" s="537">
        <v>27.304817419982999</v>
      </c>
      <c r="E26" s="100" t="s">
        <v>471</v>
      </c>
      <c r="G26" s="539" t="s">
        <v>546</v>
      </c>
      <c r="H26" s="540">
        <v>454.94930527005675</v>
      </c>
    </row>
    <row r="27" spans="1:8" ht="29.5" thickBot="1">
      <c r="A27" s="538" t="s">
        <v>546</v>
      </c>
      <c r="B27" s="537">
        <v>454.94930527005675</v>
      </c>
      <c r="E27" s="85" t="s">
        <v>472</v>
      </c>
      <c r="G27" s="74" t="s">
        <v>456</v>
      </c>
      <c r="H27" s="540">
        <v>1856.2344783715396</v>
      </c>
    </row>
    <row r="28" spans="1:8">
      <c r="A28" s="538" t="s">
        <v>547</v>
      </c>
      <c r="B28" s="537">
        <v>1856.2344783715396</v>
      </c>
      <c r="E28" s="105" t="s">
        <v>476</v>
      </c>
      <c r="G28" s="74" t="s">
        <v>448</v>
      </c>
      <c r="H28" s="540">
        <v>10.332302992559999</v>
      </c>
    </row>
    <row r="29" spans="1:8">
      <c r="A29" s="538" t="s">
        <v>548</v>
      </c>
      <c r="B29" s="537">
        <v>10.332302992559999</v>
      </c>
      <c r="E29" s="100" t="s">
        <v>477</v>
      </c>
      <c r="G29" s="760" t="s">
        <v>451</v>
      </c>
      <c r="H29" s="540">
        <v>728.1932074134395</v>
      </c>
    </row>
    <row r="30" spans="1:8" ht="15" thickBot="1">
      <c r="A30" s="538" t="s">
        <v>549</v>
      </c>
      <c r="B30" s="537">
        <v>728.1932074134395</v>
      </c>
      <c r="E30" s="98" t="s">
        <v>478</v>
      </c>
      <c r="G30" s="760" t="s">
        <v>454</v>
      </c>
      <c r="H30" s="540">
        <v>1743.6675540392584</v>
      </c>
    </row>
    <row r="31" spans="1:8" ht="15" thickBot="1">
      <c r="A31" s="538" t="s">
        <v>550</v>
      </c>
      <c r="B31" s="537">
        <v>1743.6675540392584</v>
      </c>
      <c r="E31" s="97" t="s">
        <v>479</v>
      </c>
      <c r="G31" s="73" t="s">
        <v>460</v>
      </c>
      <c r="H31" s="540">
        <v>2505.9105829699856</v>
      </c>
    </row>
    <row r="32" spans="1:8" ht="29.5" thickBot="1">
      <c r="A32" s="538" t="s">
        <v>551</v>
      </c>
      <c r="B32" s="537">
        <v>2505.9105829699856</v>
      </c>
      <c r="E32" s="96" t="s">
        <v>466</v>
      </c>
      <c r="G32" s="74" t="s">
        <v>456</v>
      </c>
      <c r="H32" s="540">
        <v>779.09297454583702</v>
      </c>
    </row>
    <row r="33" spans="1:8" ht="16" thickBot="1">
      <c r="A33" s="538" t="s">
        <v>552</v>
      </c>
      <c r="B33" s="537">
        <v>779.09297454583702</v>
      </c>
      <c r="E33" s="238" t="s">
        <v>502</v>
      </c>
      <c r="G33" s="539" t="s">
        <v>553</v>
      </c>
      <c r="H33" s="540">
        <v>320.81516221295709</v>
      </c>
    </row>
    <row r="34" spans="1:8">
      <c r="A34" s="538" t="s">
        <v>553</v>
      </c>
      <c r="B34" s="537">
        <v>320.81516221295709</v>
      </c>
      <c r="E34" s="91" t="s">
        <v>482</v>
      </c>
      <c r="G34" s="539" t="s">
        <v>554</v>
      </c>
      <c r="H34" s="540">
        <v>323.88295301206978</v>
      </c>
    </row>
    <row r="35" spans="1:8">
      <c r="A35" s="538" t="s">
        <v>554</v>
      </c>
      <c r="B35" s="537">
        <v>323.88295301206978</v>
      </c>
      <c r="E35" s="91" t="s">
        <v>483</v>
      </c>
      <c r="G35" s="539" t="s">
        <v>555</v>
      </c>
      <c r="H35" s="540">
        <v>390.60848719643911</v>
      </c>
    </row>
    <row r="36" spans="1:8">
      <c r="A36" s="538" t="s">
        <v>555</v>
      </c>
      <c r="B36" s="537">
        <v>390.60848719643911</v>
      </c>
      <c r="G36" s="73" t="s">
        <v>477</v>
      </c>
      <c r="H36" s="540">
        <v>568.88244922035972</v>
      </c>
    </row>
    <row r="37" spans="1:8">
      <c r="A37" s="538" t="s">
        <v>556</v>
      </c>
      <c r="B37" s="537">
        <v>568.88244922035972</v>
      </c>
      <c r="G37" s="539" t="s">
        <v>558</v>
      </c>
      <c r="H37" s="540">
        <v>869.19942770734656</v>
      </c>
    </row>
    <row r="38" spans="1:8">
      <c r="A38" s="538" t="s">
        <v>558</v>
      </c>
      <c r="B38" s="537">
        <v>869.19942770734656</v>
      </c>
      <c r="G38" s="539" t="s">
        <v>559</v>
      </c>
      <c r="H38" s="540">
        <v>1471.6354051696831</v>
      </c>
    </row>
    <row r="39" spans="1:8">
      <c r="A39" s="538" t="s">
        <v>559</v>
      </c>
      <c r="B39" s="537">
        <v>1471.6354051696831</v>
      </c>
      <c r="G39" s="73" t="s">
        <v>478</v>
      </c>
      <c r="H39" s="540">
        <v>2893.2658224327365</v>
      </c>
    </row>
    <row r="40" spans="1:8">
      <c r="A40" s="538" t="s">
        <v>560</v>
      </c>
      <c r="B40" s="537">
        <v>2893.2658224327365</v>
      </c>
      <c r="G40" s="760" t="s">
        <v>451</v>
      </c>
      <c r="H40" s="540">
        <v>8.2366549571000007</v>
      </c>
    </row>
    <row r="41" spans="1:8">
      <c r="A41" s="538" t="s">
        <v>561</v>
      </c>
      <c r="B41" s="537">
        <v>8.2366549571000007</v>
      </c>
      <c r="G41" s="71" t="s">
        <v>464</v>
      </c>
      <c r="H41" s="540">
        <v>1653.8545454062653</v>
      </c>
    </row>
    <row r="42" spans="1:8">
      <c r="A42" s="538" t="s">
        <v>562</v>
      </c>
      <c r="B42" s="537">
        <v>1653.8545454062653</v>
      </c>
      <c r="G42" s="73" t="s">
        <v>468</v>
      </c>
      <c r="H42" s="540">
        <v>2579.7999308614135</v>
      </c>
    </row>
    <row r="43" spans="1:8">
      <c r="A43" s="538" t="s">
        <v>563</v>
      </c>
      <c r="B43" s="537">
        <v>2579.7999308614135</v>
      </c>
      <c r="G43" s="785" t="s">
        <v>474</v>
      </c>
      <c r="H43" s="540">
        <v>816.99931742057368</v>
      </c>
    </row>
    <row r="44" spans="1:8">
      <c r="A44" s="538" t="s">
        <v>564</v>
      </c>
      <c r="B44" s="537">
        <v>816.99931742057368</v>
      </c>
      <c r="G44" s="74" t="s">
        <v>447</v>
      </c>
      <c r="H44" s="540">
        <v>169.13585860082699</v>
      </c>
    </row>
    <row r="45" spans="1:8">
      <c r="A45" s="538" t="s">
        <v>565</v>
      </c>
      <c r="B45" s="537">
        <v>169.13585860082699</v>
      </c>
      <c r="G45" s="74" t="s">
        <v>458</v>
      </c>
      <c r="H45" s="540">
        <v>105.26871879327101</v>
      </c>
    </row>
    <row r="46" spans="1:8">
      <c r="A46" s="538" t="s">
        <v>566</v>
      </c>
      <c r="B46" s="537">
        <v>105.26871879327101</v>
      </c>
      <c r="G46" s="539" t="s">
        <v>514</v>
      </c>
      <c r="H46" s="540">
        <v>6825.6407627822009</v>
      </c>
    </row>
    <row r="47" spans="1:8">
      <c r="A47" s="538" t="s">
        <v>514</v>
      </c>
      <c r="B47" s="537">
        <v>6825.6407627822009</v>
      </c>
      <c r="G47" s="539" t="s">
        <v>567</v>
      </c>
      <c r="H47" s="540">
        <v>988.56195802211823</v>
      </c>
    </row>
    <row r="48" spans="1:8">
      <c r="A48" s="538" t="s">
        <v>567</v>
      </c>
      <c r="B48" s="537">
        <v>988.56195802211823</v>
      </c>
      <c r="G48" s="539" t="s">
        <v>568</v>
      </c>
      <c r="H48" s="540">
        <v>1732.6883057484167</v>
      </c>
    </row>
    <row r="49" spans="1:8">
      <c r="A49" s="538" t="s">
        <v>568</v>
      </c>
      <c r="B49" s="537">
        <v>1732.6883057484167</v>
      </c>
      <c r="G49" s="539" t="s">
        <v>569</v>
      </c>
      <c r="H49" s="540">
        <v>1741.2094985702965</v>
      </c>
    </row>
    <row r="50" spans="1:8">
      <c r="A50" s="538" t="s">
        <v>569</v>
      </c>
      <c r="B50" s="537">
        <v>1741.2094985702965</v>
      </c>
      <c r="G50" s="539" t="s">
        <v>570</v>
      </c>
      <c r="H50" s="540">
        <v>489.68287158925938</v>
      </c>
    </row>
    <row r="51" spans="1:8">
      <c r="A51" s="538" t="s">
        <v>570</v>
      </c>
      <c r="B51" s="537">
        <v>489.68287158925938</v>
      </c>
      <c r="G51" s="74" t="s">
        <v>483</v>
      </c>
      <c r="H51" s="540">
        <v>1567.0596542913956</v>
      </c>
    </row>
    <row r="52" spans="1:8">
      <c r="A52" s="538" t="s">
        <v>571</v>
      </c>
      <c r="B52" s="537">
        <v>1567.0596542913956</v>
      </c>
      <c r="G52" s="74" t="s">
        <v>483</v>
      </c>
      <c r="H52" s="540">
        <v>763.91237318576702</v>
      </c>
    </row>
    <row r="53" spans="1:8">
      <c r="A53" s="538" t="s">
        <v>572</v>
      </c>
      <c r="B53" s="537">
        <v>763.91237318576702</v>
      </c>
      <c r="G53" s="539" t="s">
        <v>574</v>
      </c>
      <c r="H53" s="540">
        <v>2750.0050558537523</v>
      </c>
    </row>
    <row r="54" spans="1:8">
      <c r="A54" s="538" t="s">
        <v>574</v>
      </c>
      <c r="B54" s="537">
        <v>2750.0050558537523</v>
      </c>
      <c r="G54" s="539" t="s">
        <v>575</v>
      </c>
      <c r="H54" s="540">
        <v>601.12427067060059</v>
      </c>
    </row>
    <row r="55" spans="1:8">
      <c r="A55" s="538" t="s">
        <v>575</v>
      </c>
      <c r="B55" s="537">
        <v>601.12427067060059</v>
      </c>
      <c r="G55" s="539" t="s">
        <v>576</v>
      </c>
      <c r="H55" s="540">
        <v>646.43336655812857</v>
      </c>
    </row>
    <row r="56" spans="1:8">
      <c r="A56" s="538" t="s">
        <v>576</v>
      </c>
      <c r="B56" s="537">
        <v>646.43336655812857</v>
      </c>
      <c r="G56" s="73" t="s">
        <v>467</v>
      </c>
      <c r="H56" s="540">
        <v>2737.3213060036301</v>
      </c>
    </row>
    <row r="57" spans="1:8">
      <c r="A57" s="538" t="s">
        <v>577</v>
      </c>
      <c r="B57" s="537">
        <v>2737.3213060036296</v>
      </c>
      <c r="G57" s="73" t="s">
        <v>470</v>
      </c>
      <c r="H57" s="540">
        <v>4471.3283738129494</v>
      </c>
    </row>
    <row r="58" spans="1:8">
      <c r="A58" s="538" t="s">
        <v>578</v>
      </c>
      <c r="B58" s="537">
        <v>4471.3283738129494</v>
      </c>
      <c r="G58" s="539" t="s">
        <v>579</v>
      </c>
      <c r="H58" s="540">
        <v>546.39139224685982</v>
      </c>
    </row>
    <row r="59" spans="1:8">
      <c r="A59" s="538" t="s">
        <v>579</v>
      </c>
      <c r="B59" s="537">
        <v>546.39139224685982</v>
      </c>
      <c r="G59" s="539" t="s">
        <v>580</v>
      </c>
      <c r="H59" s="540">
        <v>29.5352430658</v>
      </c>
    </row>
    <row r="60" spans="1:8">
      <c r="A60" s="538" t="s">
        <v>580</v>
      </c>
      <c r="B60" s="537">
        <v>29.5352430658</v>
      </c>
      <c r="G60" s="539" t="s">
        <v>581</v>
      </c>
      <c r="H60" s="540">
        <v>12604.649244513519</v>
      </c>
    </row>
    <row r="61" spans="1:8" ht="15" thickBot="1">
      <c r="A61" s="538" t="s">
        <v>581</v>
      </c>
      <c r="B61" s="537">
        <v>12604.649244513519</v>
      </c>
      <c r="G61" s="541" t="s">
        <v>17</v>
      </c>
      <c r="H61" s="542">
        <v>94760.740629760796</v>
      </c>
    </row>
    <row r="62" spans="1:8">
      <c r="A62" s="538" t="s">
        <v>17</v>
      </c>
      <c r="B62" s="537">
        <v>94760.740629760825</v>
      </c>
    </row>
  </sheetData>
  <hyperlinks>
    <hyperlink ref="E33" r:id="rId2" xr:uid="{A21CDBF6-DFB5-46B5-BC1B-5E4A5360AC4D}"/>
  </hyperlinks>
  <pageMargins left="0.7" right="0.7" top="0.75" bottom="0.75" header="0.3" footer="0.3"/>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E72EF-C6FA-234C-9B47-2288D99CDFBE}">
  <dimension ref="A1:H23"/>
  <sheetViews>
    <sheetView zoomScale="145" zoomScaleNormal="145" workbookViewId="0">
      <selection activeCell="D17" sqref="D17"/>
    </sheetView>
  </sheetViews>
  <sheetFormatPr defaultColWidth="11" defaultRowHeight="15.5"/>
  <cols>
    <col min="2" max="2" width="19.58203125" style="240" bestFit="1" customWidth="1"/>
    <col min="3" max="5" width="19.58203125" style="240" customWidth="1"/>
  </cols>
  <sheetData>
    <row r="1" spans="1:8">
      <c r="A1" s="327" t="s">
        <v>626</v>
      </c>
      <c r="C1" s="326"/>
      <c r="D1" s="326"/>
      <c r="E1" s="326"/>
    </row>
    <row r="2" spans="1:8">
      <c r="A2" s="1005" t="s">
        <v>627</v>
      </c>
      <c r="B2" s="1011" t="s">
        <v>628</v>
      </c>
      <c r="C2" s="341" t="s">
        <v>629</v>
      </c>
      <c r="D2" s="341" t="s">
        <v>630</v>
      </c>
      <c r="E2" s="342" t="s">
        <v>631</v>
      </c>
      <c r="F2" s="423"/>
    </row>
    <row r="3" spans="1:8">
      <c r="A3" s="1006"/>
      <c r="B3" s="1012"/>
      <c r="C3" s="339" t="s">
        <v>632</v>
      </c>
      <c r="D3" s="339" t="s">
        <v>633</v>
      </c>
      <c r="E3" s="340" t="s">
        <v>632</v>
      </c>
    </row>
    <row r="4" spans="1:8">
      <c r="A4" s="1006"/>
      <c r="B4" s="337" t="s">
        <v>325</v>
      </c>
      <c r="C4" s="326">
        <v>358.86</v>
      </c>
      <c r="D4" s="326">
        <v>197.85</v>
      </c>
      <c r="E4" s="328">
        <f>SUM(C4:D4)</f>
        <v>556.71</v>
      </c>
    </row>
    <row r="5" spans="1:8">
      <c r="A5" s="1006"/>
      <c r="B5" s="337" t="s">
        <v>339</v>
      </c>
      <c r="C5" s="326">
        <v>314.08999999999997</v>
      </c>
      <c r="D5" s="326">
        <v>84.41</v>
      </c>
      <c r="E5" s="328">
        <f>SUM(C5:D5)</f>
        <v>398.5</v>
      </c>
    </row>
    <row r="6" spans="1:8">
      <c r="A6" s="1006"/>
      <c r="B6" s="337" t="s">
        <v>634</v>
      </c>
      <c r="C6" s="326">
        <v>742.3</v>
      </c>
      <c r="D6" s="326">
        <v>100.69</v>
      </c>
      <c r="E6" s="328">
        <f>SUM(C6:D6)</f>
        <v>842.99</v>
      </c>
      <c r="H6" s="178" t="s">
        <v>635</v>
      </c>
    </row>
    <row r="7" spans="1:8">
      <c r="A7" s="1007"/>
      <c r="B7" s="338" t="s">
        <v>326</v>
      </c>
      <c r="C7" s="326">
        <v>297.58999999999997</v>
      </c>
      <c r="D7" s="326">
        <v>84.41</v>
      </c>
      <c r="E7" s="328">
        <f>SUM(C7:D7)</f>
        <v>382</v>
      </c>
    </row>
    <row r="8" spans="1:8">
      <c r="C8" s="335"/>
      <c r="D8" s="335"/>
      <c r="E8" s="336"/>
      <c r="H8" s="178" t="s">
        <v>636</v>
      </c>
    </row>
    <row r="9" spans="1:8" s="247" customFormat="1">
      <c r="A9" s="1008" t="s">
        <v>637</v>
      </c>
      <c r="B9" s="1013" t="s">
        <v>628</v>
      </c>
      <c r="C9" s="714" t="s">
        <v>638</v>
      </c>
      <c r="D9" s="714" t="s">
        <v>639</v>
      </c>
      <c r="E9" s="333" t="s">
        <v>337</v>
      </c>
    </row>
    <row r="10" spans="1:8">
      <c r="A10" s="1009"/>
      <c r="B10" s="1014"/>
      <c r="C10" s="339" t="s">
        <v>632</v>
      </c>
      <c r="D10" s="339" t="s">
        <v>633</v>
      </c>
      <c r="E10" s="340" t="s">
        <v>632</v>
      </c>
    </row>
    <row r="11" spans="1:8">
      <c r="A11" s="1009"/>
      <c r="B11" s="337" t="s">
        <v>325</v>
      </c>
      <c r="C11" s="329">
        <v>625</v>
      </c>
      <c r="D11" s="329">
        <f>E4</f>
        <v>556.71</v>
      </c>
      <c r="E11" s="330">
        <f>C11-D11</f>
        <v>68.289999999999964</v>
      </c>
    </row>
    <row r="12" spans="1:8">
      <c r="A12" s="1009"/>
      <c r="B12" s="337" t="s">
        <v>339</v>
      </c>
      <c r="C12" s="329">
        <v>517.5</v>
      </c>
      <c r="D12" s="329">
        <f>E5</f>
        <v>398.5</v>
      </c>
      <c r="E12" s="330">
        <f>C12-D12</f>
        <v>119</v>
      </c>
    </row>
    <row r="13" spans="1:8">
      <c r="A13" s="1009"/>
      <c r="B13" s="337" t="s">
        <v>327</v>
      </c>
      <c r="C13" s="329">
        <v>865</v>
      </c>
      <c r="D13" s="329">
        <f>E6</f>
        <v>842.99</v>
      </c>
      <c r="E13" s="330">
        <f>C13-D13</f>
        <v>22.009999999999991</v>
      </c>
    </row>
    <row r="14" spans="1:8">
      <c r="A14" s="1010"/>
      <c r="B14" s="338" t="s">
        <v>326</v>
      </c>
      <c r="C14" s="331">
        <v>423</v>
      </c>
      <c r="D14" s="334">
        <f>E7</f>
        <v>382</v>
      </c>
      <c r="E14" s="332">
        <f>C14-D14</f>
        <v>41</v>
      </c>
    </row>
    <row r="18" spans="2:2">
      <c r="B18" s="240" t="s">
        <v>629</v>
      </c>
    </row>
    <row r="19" spans="2:2">
      <c r="B19" s="240" t="s">
        <v>630</v>
      </c>
    </row>
    <row r="20" spans="2:2">
      <c r="B20" s="240" t="s">
        <v>631</v>
      </c>
    </row>
    <row r="23" spans="2:2">
      <c r="B23" s="240" t="s">
        <v>640</v>
      </c>
    </row>
  </sheetData>
  <mergeCells count="4">
    <mergeCell ref="A2:A7"/>
    <mergeCell ref="A9:A14"/>
    <mergeCell ref="B2:B3"/>
    <mergeCell ref="B9:B10"/>
  </mergeCells>
  <hyperlinks>
    <hyperlink ref="A1" r:id="rId1" xr:uid="{F2911CB9-83B5-3F49-8F01-9D483FA1E29A}"/>
    <hyperlink ref="H6" r:id="rId2" xr:uid="{55AB4F3F-54F7-F341-AF93-8D4B07388121}"/>
    <hyperlink ref="H8" r:id="rId3" xr:uid="{40651E7C-AA5F-354B-B737-A4EC8BFDF194}"/>
  </hyperlinks>
  <pageMargins left="0.7" right="0.7" top="0.75" bottom="0.75" header="0.3" footer="0.3"/>
  <legacy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CEE90-F383-4FC1-B520-52E9B7ACE7E6}">
  <dimension ref="A1:G24519"/>
  <sheetViews>
    <sheetView zoomScale="175" zoomScaleNormal="175" workbookViewId="0">
      <selection activeCell="D14" sqref="D14"/>
    </sheetView>
  </sheetViews>
  <sheetFormatPr defaultColWidth="9" defaultRowHeight="14.5"/>
  <cols>
    <col min="1" max="1" width="32.08203125" style="389" bestFit="1" customWidth="1"/>
    <col min="2" max="2" width="10.5" style="389" customWidth="1"/>
    <col min="3" max="3" width="11.58203125" style="389" bestFit="1" customWidth="1"/>
    <col min="4" max="4" width="9.5" style="389" customWidth="1"/>
    <col min="5" max="5" width="11" style="389" bestFit="1" customWidth="1"/>
    <col min="6" max="6" width="21.08203125" style="389" hidden="1" customWidth="1"/>
    <col min="7" max="7" width="0" style="389" hidden="1" customWidth="1"/>
    <col min="8" max="16384" width="9" style="389"/>
  </cols>
  <sheetData>
    <row r="1" spans="1:7">
      <c r="A1" s="389" t="s">
        <v>641</v>
      </c>
      <c r="B1" s="389" t="s">
        <v>516</v>
      </c>
      <c r="C1" s="389" t="s">
        <v>642</v>
      </c>
      <c r="D1" s="389" t="s">
        <v>643</v>
      </c>
      <c r="E1" s="389" t="s">
        <v>644</v>
      </c>
      <c r="F1" s="389" t="s">
        <v>645</v>
      </c>
      <c r="G1" s="389" t="s">
        <v>646</v>
      </c>
    </row>
    <row r="2" spans="1:7">
      <c r="A2" s="389" t="s">
        <v>581</v>
      </c>
      <c r="B2" s="389" t="s">
        <v>517</v>
      </c>
      <c r="C2" s="389">
        <v>2.7704709805699999</v>
      </c>
      <c r="D2" s="389" t="s">
        <v>647</v>
      </c>
      <c r="E2" s="389" t="s">
        <v>648</v>
      </c>
      <c r="F2" s="389" t="s">
        <v>647</v>
      </c>
      <c r="G2" s="389" t="s">
        <v>649</v>
      </c>
    </row>
    <row r="3" spans="1:7">
      <c r="A3" s="389" t="s">
        <v>532</v>
      </c>
      <c r="B3" s="389" t="s">
        <v>517</v>
      </c>
      <c r="C3" s="389">
        <v>16.6802660478</v>
      </c>
      <c r="D3" s="389" t="s">
        <v>647</v>
      </c>
      <c r="E3" s="389" t="s">
        <v>648</v>
      </c>
      <c r="F3" s="389" t="s">
        <v>647</v>
      </c>
      <c r="G3" s="389" t="s">
        <v>649</v>
      </c>
    </row>
    <row r="4" spans="1:7">
      <c r="A4" s="389" t="s">
        <v>579</v>
      </c>
      <c r="B4" s="389" t="s">
        <v>517</v>
      </c>
      <c r="C4" s="389">
        <v>7.4312027455900003</v>
      </c>
      <c r="D4" s="389" t="s">
        <v>647</v>
      </c>
      <c r="E4" s="389" t="s">
        <v>648</v>
      </c>
      <c r="F4" s="389" t="s">
        <v>647</v>
      </c>
      <c r="G4" s="389" t="s">
        <v>649</v>
      </c>
    </row>
    <row r="5" spans="1:7">
      <c r="A5" s="389" t="s">
        <v>577</v>
      </c>
      <c r="B5" s="389" t="s">
        <v>517</v>
      </c>
      <c r="C5" s="389">
        <v>3.84791790892</v>
      </c>
      <c r="D5" s="389" t="s">
        <v>647</v>
      </c>
      <c r="E5" s="389" t="s">
        <v>648</v>
      </c>
      <c r="F5" s="389" t="s">
        <v>647</v>
      </c>
      <c r="G5" s="389" t="s">
        <v>649</v>
      </c>
    </row>
    <row r="6" spans="1:7">
      <c r="A6" s="389" t="s">
        <v>553</v>
      </c>
      <c r="B6" s="389" t="s">
        <v>517</v>
      </c>
      <c r="C6" s="389">
        <v>1.42136644448</v>
      </c>
      <c r="D6" s="389" t="s">
        <v>647</v>
      </c>
      <c r="E6" s="389" t="s">
        <v>648</v>
      </c>
      <c r="F6" s="389" t="s">
        <v>647</v>
      </c>
      <c r="G6" s="389" t="s">
        <v>649</v>
      </c>
    </row>
    <row r="7" spans="1:7">
      <c r="A7" s="389" t="s">
        <v>577</v>
      </c>
      <c r="B7" s="389" t="s">
        <v>517</v>
      </c>
      <c r="C7" s="389">
        <v>4.9744451005099997</v>
      </c>
      <c r="D7" s="389" t="s">
        <v>647</v>
      </c>
      <c r="E7" s="389" t="s">
        <v>648</v>
      </c>
      <c r="F7" s="389" t="s">
        <v>647</v>
      </c>
      <c r="G7" s="389" t="s">
        <v>649</v>
      </c>
    </row>
    <row r="8" spans="1:7">
      <c r="A8" s="389" t="s">
        <v>577</v>
      </c>
      <c r="B8" s="389" t="s">
        <v>517</v>
      </c>
      <c r="C8" s="389">
        <v>4.9744451005099997</v>
      </c>
      <c r="D8" s="389" t="s">
        <v>647</v>
      </c>
      <c r="E8" s="389" t="s">
        <v>648</v>
      </c>
      <c r="F8" s="389" t="s">
        <v>647</v>
      </c>
      <c r="G8" s="389" t="s">
        <v>649</v>
      </c>
    </row>
    <row r="9" spans="1:7">
      <c r="A9" s="389" t="s">
        <v>560</v>
      </c>
      <c r="B9" s="389" t="s">
        <v>517</v>
      </c>
      <c r="C9" s="389">
        <v>7.5416742343500003</v>
      </c>
      <c r="D9" s="389" t="s">
        <v>647</v>
      </c>
      <c r="E9" s="389" t="s">
        <v>648</v>
      </c>
      <c r="F9" s="389" t="s">
        <v>647</v>
      </c>
      <c r="G9" s="389" t="s">
        <v>649</v>
      </c>
    </row>
    <row r="10" spans="1:7">
      <c r="A10" s="389" t="s">
        <v>544</v>
      </c>
      <c r="B10" s="389" t="s">
        <v>517</v>
      </c>
      <c r="C10" s="389">
        <v>4.9287943739599998</v>
      </c>
      <c r="D10" s="389" t="s">
        <v>647</v>
      </c>
      <c r="E10" s="389" t="s">
        <v>648</v>
      </c>
      <c r="F10" s="389" t="s">
        <v>647</v>
      </c>
      <c r="G10" s="389" t="s">
        <v>649</v>
      </c>
    </row>
    <row r="11" spans="1:7">
      <c r="A11" s="389" t="s">
        <v>578</v>
      </c>
      <c r="B11" s="389" t="s">
        <v>517</v>
      </c>
      <c r="C11" s="389">
        <v>4.9287943739599998</v>
      </c>
      <c r="D11" s="389" t="s">
        <v>647</v>
      </c>
      <c r="E11" s="389" t="s">
        <v>648</v>
      </c>
      <c r="F11" s="389" t="s">
        <v>647</v>
      </c>
      <c r="G11" s="389" t="s">
        <v>649</v>
      </c>
    </row>
    <row r="12" spans="1:7">
      <c r="A12" s="389" t="s">
        <v>535</v>
      </c>
      <c r="B12" s="389" t="s">
        <v>517</v>
      </c>
      <c r="C12" s="389">
        <v>1.0334512950300001</v>
      </c>
      <c r="D12" s="389" t="s">
        <v>647</v>
      </c>
      <c r="E12" s="389" t="s">
        <v>648</v>
      </c>
      <c r="F12" s="389" t="s">
        <v>647</v>
      </c>
      <c r="G12" s="389" t="s">
        <v>649</v>
      </c>
    </row>
    <row r="13" spans="1:7">
      <c r="A13" s="389" t="s">
        <v>544</v>
      </c>
      <c r="B13" s="389" t="s">
        <v>517</v>
      </c>
      <c r="C13" s="389">
        <v>5.18505801426</v>
      </c>
      <c r="D13" s="389" t="s">
        <v>647</v>
      </c>
      <c r="E13" s="389" t="s">
        <v>648</v>
      </c>
      <c r="F13" s="389" t="s">
        <v>647</v>
      </c>
      <c r="G13" s="389" t="s">
        <v>649</v>
      </c>
    </row>
    <row r="14" spans="1:7">
      <c r="A14" s="389" t="s">
        <v>544</v>
      </c>
      <c r="B14" s="389" t="s">
        <v>517</v>
      </c>
      <c r="C14" s="389">
        <v>5.18505801426</v>
      </c>
      <c r="D14" s="389" t="s">
        <v>647</v>
      </c>
      <c r="E14" s="389" t="s">
        <v>648</v>
      </c>
      <c r="F14" s="389" t="s">
        <v>647</v>
      </c>
      <c r="G14" s="389" t="s">
        <v>649</v>
      </c>
    </row>
    <row r="15" spans="1:7">
      <c r="A15" s="389" t="s">
        <v>551</v>
      </c>
      <c r="B15" s="389" t="s">
        <v>517</v>
      </c>
      <c r="C15" s="389">
        <v>5.9856995736299998</v>
      </c>
      <c r="D15" s="389" t="s">
        <v>647</v>
      </c>
      <c r="E15" s="389" t="s">
        <v>648</v>
      </c>
      <c r="F15" s="389" t="s">
        <v>647</v>
      </c>
      <c r="G15" s="389" t="s">
        <v>649</v>
      </c>
    </row>
    <row r="16" spans="1:7">
      <c r="A16" s="389" t="s">
        <v>551</v>
      </c>
      <c r="B16" s="389" t="s">
        <v>517</v>
      </c>
      <c r="C16" s="389">
        <v>5.9856995736299998</v>
      </c>
      <c r="D16" s="389" t="s">
        <v>647</v>
      </c>
      <c r="E16" s="389" t="s">
        <v>648</v>
      </c>
      <c r="F16" s="389" t="s">
        <v>647</v>
      </c>
      <c r="G16" s="389" t="s">
        <v>649</v>
      </c>
    </row>
    <row r="17" spans="1:7">
      <c r="A17" s="389" t="s">
        <v>571</v>
      </c>
      <c r="B17" s="389" t="s">
        <v>517</v>
      </c>
      <c r="C17" s="389">
        <v>15.006005383</v>
      </c>
      <c r="D17" s="389" t="s">
        <v>647</v>
      </c>
      <c r="E17" s="389" t="s">
        <v>648</v>
      </c>
      <c r="F17" s="389" t="s">
        <v>647</v>
      </c>
      <c r="G17" s="389" t="s">
        <v>649</v>
      </c>
    </row>
    <row r="18" spans="1:7">
      <c r="A18" s="389" t="s">
        <v>577</v>
      </c>
      <c r="B18" s="389" t="s">
        <v>517</v>
      </c>
      <c r="C18" s="389">
        <v>25.3755041802</v>
      </c>
      <c r="D18" s="389" t="s">
        <v>647</v>
      </c>
      <c r="E18" s="389" t="s">
        <v>648</v>
      </c>
      <c r="F18" s="389" t="s">
        <v>647</v>
      </c>
      <c r="G18" s="389" t="s">
        <v>649</v>
      </c>
    </row>
    <row r="19" spans="1:7">
      <c r="A19" s="389" t="s">
        <v>544</v>
      </c>
      <c r="B19" s="389" t="s">
        <v>517</v>
      </c>
      <c r="C19" s="389">
        <v>13.9421132946</v>
      </c>
      <c r="D19" s="389" t="s">
        <v>647</v>
      </c>
      <c r="E19" s="389" t="s">
        <v>648</v>
      </c>
      <c r="F19" s="389" t="s">
        <v>647</v>
      </c>
      <c r="G19" s="389" t="s">
        <v>649</v>
      </c>
    </row>
    <row r="20" spans="1:7">
      <c r="A20" s="389" t="s">
        <v>581</v>
      </c>
      <c r="B20" s="389" t="s">
        <v>517</v>
      </c>
      <c r="C20" s="389">
        <v>1.6824922178099999</v>
      </c>
      <c r="D20" s="389" t="s">
        <v>647</v>
      </c>
      <c r="E20" s="389" t="s">
        <v>648</v>
      </c>
      <c r="F20" s="389" t="s">
        <v>647</v>
      </c>
      <c r="G20" s="389" t="s">
        <v>649</v>
      </c>
    </row>
    <row r="21" spans="1:7">
      <c r="A21" s="389" t="s">
        <v>550</v>
      </c>
      <c r="B21" s="389" t="s">
        <v>517</v>
      </c>
      <c r="C21" s="389">
        <v>21.654248314299899</v>
      </c>
      <c r="D21" s="389" t="s">
        <v>647</v>
      </c>
      <c r="E21" s="389" t="s">
        <v>648</v>
      </c>
      <c r="F21" s="389" t="s">
        <v>647</v>
      </c>
      <c r="G21" s="389" t="s">
        <v>649</v>
      </c>
    </row>
    <row r="22" spans="1:7">
      <c r="A22" s="389" t="s">
        <v>578</v>
      </c>
      <c r="B22" s="389" t="s">
        <v>517</v>
      </c>
      <c r="C22" s="389">
        <v>2.4587104271900002</v>
      </c>
      <c r="D22" s="389" t="s">
        <v>647</v>
      </c>
      <c r="E22" s="389" t="s">
        <v>648</v>
      </c>
      <c r="F22" s="389" t="s">
        <v>647</v>
      </c>
      <c r="G22" s="389" t="s">
        <v>649</v>
      </c>
    </row>
    <row r="23" spans="1:7">
      <c r="A23" s="389" t="s">
        <v>578</v>
      </c>
      <c r="B23" s="389" t="s">
        <v>517</v>
      </c>
      <c r="C23" s="389">
        <v>5.5306849608900004</v>
      </c>
      <c r="D23" s="389" t="s">
        <v>647</v>
      </c>
      <c r="E23" s="389" t="s">
        <v>648</v>
      </c>
      <c r="F23" s="389" t="s">
        <v>647</v>
      </c>
      <c r="G23" s="389" t="s">
        <v>649</v>
      </c>
    </row>
    <row r="24" spans="1:7">
      <c r="A24" s="389" t="s">
        <v>544</v>
      </c>
      <c r="B24" s="389" t="s">
        <v>517</v>
      </c>
      <c r="C24" s="389">
        <v>5.9595304581699997</v>
      </c>
      <c r="D24" s="389" t="s">
        <v>647</v>
      </c>
      <c r="E24" s="389" t="s">
        <v>648</v>
      </c>
      <c r="F24" s="389" t="s">
        <v>647</v>
      </c>
      <c r="G24" s="389" t="s">
        <v>649</v>
      </c>
    </row>
    <row r="25" spans="1:7">
      <c r="A25" s="389" t="s">
        <v>544</v>
      </c>
      <c r="B25" s="389" t="s">
        <v>517</v>
      </c>
      <c r="C25" s="389">
        <v>5.9595304581699997</v>
      </c>
      <c r="D25" s="389" t="s">
        <v>647</v>
      </c>
      <c r="E25" s="389" t="s">
        <v>648</v>
      </c>
      <c r="F25" s="389" t="s">
        <v>647</v>
      </c>
      <c r="G25" s="389" t="s">
        <v>649</v>
      </c>
    </row>
    <row r="26" spans="1:7">
      <c r="A26" s="389" t="s">
        <v>544</v>
      </c>
      <c r="B26" s="389" t="s">
        <v>517</v>
      </c>
      <c r="C26" s="389">
        <v>5.9595304581699997</v>
      </c>
      <c r="D26" s="389" t="s">
        <v>647</v>
      </c>
      <c r="E26" s="389" t="s">
        <v>648</v>
      </c>
      <c r="F26" s="389" t="s">
        <v>647</v>
      </c>
      <c r="G26" s="389" t="s">
        <v>649</v>
      </c>
    </row>
    <row r="27" spans="1:7">
      <c r="A27" s="389" t="s">
        <v>579</v>
      </c>
      <c r="B27" s="389" t="s">
        <v>517</v>
      </c>
      <c r="C27" s="389">
        <v>4.5003409739100002</v>
      </c>
      <c r="D27" s="389" t="s">
        <v>647</v>
      </c>
      <c r="E27" s="389" t="s">
        <v>648</v>
      </c>
      <c r="F27" s="389" t="s">
        <v>647</v>
      </c>
      <c r="G27" s="389" t="s">
        <v>649</v>
      </c>
    </row>
    <row r="28" spans="1:7">
      <c r="A28" s="389" t="s">
        <v>551</v>
      </c>
      <c r="B28" s="389" t="s">
        <v>517</v>
      </c>
      <c r="C28" s="389">
        <v>2.1548891408099999</v>
      </c>
      <c r="D28" s="389" t="s">
        <v>647</v>
      </c>
      <c r="E28" s="389" t="s">
        <v>648</v>
      </c>
      <c r="F28" s="389" t="s">
        <v>647</v>
      </c>
      <c r="G28" s="389" t="s">
        <v>649</v>
      </c>
    </row>
    <row r="29" spans="1:7">
      <c r="A29" s="389" t="s">
        <v>581</v>
      </c>
      <c r="B29" s="389" t="s">
        <v>517</v>
      </c>
      <c r="C29" s="389">
        <v>1.8792627017500001</v>
      </c>
      <c r="D29" s="389" t="s">
        <v>647</v>
      </c>
      <c r="E29" s="389" t="s">
        <v>648</v>
      </c>
      <c r="F29" s="389" t="s">
        <v>647</v>
      </c>
      <c r="G29" s="389" t="s">
        <v>649</v>
      </c>
    </row>
    <row r="30" spans="1:7">
      <c r="A30" s="389" t="s">
        <v>581</v>
      </c>
      <c r="B30" s="389" t="s">
        <v>517</v>
      </c>
      <c r="C30" s="389">
        <v>1.8792627017500001</v>
      </c>
      <c r="D30" s="389" t="s">
        <v>647</v>
      </c>
      <c r="E30" s="389" t="s">
        <v>648</v>
      </c>
      <c r="F30" s="389" t="s">
        <v>647</v>
      </c>
      <c r="G30" s="389" t="s">
        <v>649</v>
      </c>
    </row>
    <row r="31" spans="1:7">
      <c r="A31" s="389" t="s">
        <v>551</v>
      </c>
      <c r="B31" s="389" t="s">
        <v>517</v>
      </c>
      <c r="C31" s="389">
        <v>8.4298294866399903</v>
      </c>
      <c r="D31" s="389" t="s">
        <v>647</v>
      </c>
      <c r="E31" s="389" t="s">
        <v>648</v>
      </c>
      <c r="F31" s="389" t="s">
        <v>647</v>
      </c>
      <c r="G31" s="389" t="s">
        <v>649</v>
      </c>
    </row>
    <row r="32" spans="1:7">
      <c r="A32" s="389" t="s">
        <v>551</v>
      </c>
      <c r="B32" s="389" t="s">
        <v>517</v>
      </c>
      <c r="C32" s="389">
        <v>8.4298294866399903</v>
      </c>
      <c r="D32" s="389" t="s">
        <v>647</v>
      </c>
      <c r="E32" s="389" t="s">
        <v>648</v>
      </c>
      <c r="F32" s="389" t="s">
        <v>647</v>
      </c>
      <c r="G32" s="389" t="s">
        <v>649</v>
      </c>
    </row>
    <row r="33" spans="1:7">
      <c r="A33" s="389" t="s">
        <v>551</v>
      </c>
      <c r="B33" s="389" t="s">
        <v>517</v>
      </c>
      <c r="C33" s="389">
        <v>8.4298294866399903</v>
      </c>
      <c r="D33" s="389" t="s">
        <v>647</v>
      </c>
      <c r="E33" s="389" t="s">
        <v>648</v>
      </c>
      <c r="F33" s="389" t="s">
        <v>647</v>
      </c>
      <c r="G33" s="389" t="s">
        <v>649</v>
      </c>
    </row>
    <row r="34" spans="1:7">
      <c r="A34" s="389" t="s">
        <v>551</v>
      </c>
      <c r="B34" s="389" t="s">
        <v>517</v>
      </c>
      <c r="C34" s="389">
        <v>8.4298294866399903</v>
      </c>
      <c r="D34" s="389" t="s">
        <v>647</v>
      </c>
      <c r="E34" s="389" t="s">
        <v>648</v>
      </c>
      <c r="F34" s="389" t="s">
        <v>647</v>
      </c>
      <c r="G34" s="389" t="s">
        <v>649</v>
      </c>
    </row>
    <row r="35" spans="1:7">
      <c r="A35" s="389" t="s">
        <v>571</v>
      </c>
      <c r="B35" s="389" t="s">
        <v>517</v>
      </c>
      <c r="C35" s="389">
        <v>2.8952220533299999</v>
      </c>
      <c r="D35" s="389" t="s">
        <v>647</v>
      </c>
      <c r="E35" s="389" t="s">
        <v>648</v>
      </c>
      <c r="F35" s="389" t="s">
        <v>647</v>
      </c>
      <c r="G35" s="389" t="s">
        <v>649</v>
      </c>
    </row>
    <row r="36" spans="1:7">
      <c r="A36" s="389" t="s">
        <v>571</v>
      </c>
      <c r="B36" s="389" t="s">
        <v>517</v>
      </c>
      <c r="C36" s="389">
        <v>2.8952220533299999</v>
      </c>
      <c r="D36" s="389" t="s">
        <v>647</v>
      </c>
      <c r="E36" s="389" t="s">
        <v>648</v>
      </c>
      <c r="F36" s="389" t="s">
        <v>647</v>
      </c>
      <c r="G36" s="389" t="s">
        <v>649</v>
      </c>
    </row>
    <row r="37" spans="1:7">
      <c r="A37" s="389" t="s">
        <v>581</v>
      </c>
      <c r="B37" s="389" t="s">
        <v>517</v>
      </c>
      <c r="C37" s="389">
        <v>16.7457447225</v>
      </c>
      <c r="D37" s="389" t="s">
        <v>647</v>
      </c>
      <c r="E37" s="389" t="s">
        <v>648</v>
      </c>
      <c r="F37" s="389" t="s">
        <v>647</v>
      </c>
      <c r="G37" s="389" t="s">
        <v>649</v>
      </c>
    </row>
    <row r="38" spans="1:7">
      <c r="A38" s="389" t="s">
        <v>514</v>
      </c>
      <c r="B38" s="389" t="s">
        <v>517</v>
      </c>
      <c r="C38" s="389">
        <v>8.4586629423600002</v>
      </c>
      <c r="D38" s="389" t="s">
        <v>647</v>
      </c>
      <c r="E38" s="389" t="s">
        <v>648</v>
      </c>
      <c r="F38" s="389" t="s">
        <v>647</v>
      </c>
      <c r="G38" s="389" t="s">
        <v>649</v>
      </c>
    </row>
    <row r="39" spans="1:7">
      <c r="A39" s="389" t="s">
        <v>535</v>
      </c>
      <c r="B39" s="389" t="s">
        <v>517</v>
      </c>
      <c r="C39" s="389">
        <v>2.6809029465999998</v>
      </c>
      <c r="D39" s="389" t="s">
        <v>647</v>
      </c>
      <c r="E39" s="389" t="s">
        <v>648</v>
      </c>
      <c r="F39" s="389" t="s">
        <v>647</v>
      </c>
      <c r="G39" s="389" t="s">
        <v>649</v>
      </c>
    </row>
    <row r="40" spans="1:7">
      <c r="A40" s="389" t="s">
        <v>535</v>
      </c>
      <c r="B40" s="389" t="s">
        <v>517</v>
      </c>
      <c r="C40" s="389">
        <v>2.6809029465999998</v>
      </c>
      <c r="D40" s="389" t="s">
        <v>647</v>
      </c>
      <c r="E40" s="389" t="s">
        <v>648</v>
      </c>
      <c r="F40" s="389" t="s">
        <v>647</v>
      </c>
      <c r="G40" s="389" t="s">
        <v>649</v>
      </c>
    </row>
    <row r="41" spans="1:7">
      <c r="A41" s="389" t="s">
        <v>581</v>
      </c>
      <c r="B41" s="389" t="s">
        <v>517</v>
      </c>
      <c r="C41" s="389">
        <v>3.2841881441199998</v>
      </c>
      <c r="D41" s="389" t="s">
        <v>647</v>
      </c>
      <c r="E41" s="389" t="s">
        <v>648</v>
      </c>
      <c r="F41" s="389" t="s">
        <v>647</v>
      </c>
      <c r="G41" s="389" t="s">
        <v>649</v>
      </c>
    </row>
    <row r="42" spans="1:7">
      <c r="A42" s="389" t="s">
        <v>579</v>
      </c>
      <c r="B42" s="389" t="s">
        <v>517</v>
      </c>
      <c r="C42" s="389">
        <v>15.0647060288</v>
      </c>
      <c r="D42" s="389" t="s">
        <v>647</v>
      </c>
      <c r="E42" s="389" t="s">
        <v>648</v>
      </c>
      <c r="F42" s="389" t="s">
        <v>647</v>
      </c>
      <c r="G42" s="389" t="s">
        <v>649</v>
      </c>
    </row>
    <row r="43" spans="1:7">
      <c r="A43" s="389" t="s">
        <v>544</v>
      </c>
      <c r="B43" s="389" t="s">
        <v>517</v>
      </c>
      <c r="C43" s="389">
        <v>6.4400186961400001</v>
      </c>
      <c r="D43" s="389" t="s">
        <v>647</v>
      </c>
      <c r="E43" s="389" t="s">
        <v>648</v>
      </c>
      <c r="F43" s="389" t="s">
        <v>647</v>
      </c>
      <c r="G43" s="389" t="s">
        <v>649</v>
      </c>
    </row>
    <row r="44" spans="1:7">
      <c r="A44" s="389" t="s">
        <v>528</v>
      </c>
      <c r="B44" s="389" t="s">
        <v>517</v>
      </c>
      <c r="C44" s="389">
        <v>40.359284385700001</v>
      </c>
      <c r="D44" s="389" t="s">
        <v>647</v>
      </c>
      <c r="E44" s="389" t="s">
        <v>648</v>
      </c>
      <c r="F44" s="389" t="s">
        <v>647</v>
      </c>
      <c r="G44" s="389" t="s">
        <v>649</v>
      </c>
    </row>
    <row r="45" spans="1:7">
      <c r="A45" s="389" t="s">
        <v>528</v>
      </c>
      <c r="B45" s="389" t="s">
        <v>517</v>
      </c>
      <c r="C45" s="389">
        <v>40.359284385700001</v>
      </c>
      <c r="D45" s="389" t="s">
        <v>647</v>
      </c>
      <c r="E45" s="389" t="s">
        <v>648</v>
      </c>
      <c r="F45" s="389" t="s">
        <v>647</v>
      </c>
      <c r="G45" s="389" t="s">
        <v>649</v>
      </c>
    </row>
    <row r="46" spans="1:7">
      <c r="A46" s="389" t="s">
        <v>581</v>
      </c>
      <c r="B46" s="389" t="s">
        <v>517</v>
      </c>
      <c r="C46" s="389">
        <v>4.9673224830100002</v>
      </c>
      <c r="D46" s="389" t="s">
        <v>647</v>
      </c>
      <c r="E46" s="389" t="s">
        <v>648</v>
      </c>
      <c r="F46" s="389" t="s">
        <v>647</v>
      </c>
      <c r="G46" s="389" t="s">
        <v>649</v>
      </c>
    </row>
    <row r="47" spans="1:7">
      <c r="A47" s="389" t="s">
        <v>581</v>
      </c>
      <c r="B47" s="389" t="s">
        <v>517</v>
      </c>
      <c r="C47" s="389">
        <v>11.033209831400001</v>
      </c>
      <c r="D47" s="389" t="s">
        <v>647</v>
      </c>
      <c r="E47" s="389" t="s">
        <v>648</v>
      </c>
      <c r="F47" s="389" t="s">
        <v>647</v>
      </c>
      <c r="G47" s="389" t="s">
        <v>649</v>
      </c>
    </row>
    <row r="48" spans="1:7">
      <c r="A48" s="389" t="s">
        <v>551</v>
      </c>
      <c r="B48" s="389" t="s">
        <v>517</v>
      </c>
      <c r="C48" s="389">
        <v>16.639077387099899</v>
      </c>
      <c r="D48" s="389" t="s">
        <v>647</v>
      </c>
      <c r="E48" s="389" t="s">
        <v>648</v>
      </c>
      <c r="F48" s="389" t="s">
        <v>647</v>
      </c>
      <c r="G48" s="389" t="s">
        <v>649</v>
      </c>
    </row>
    <row r="49" spans="1:7">
      <c r="A49" s="389" t="s">
        <v>578</v>
      </c>
      <c r="B49" s="389" t="s">
        <v>517</v>
      </c>
      <c r="C49" s="389">
        <v>2.5975690521299999</v>
      </c>
      <c r="D49" s="389" t="s">
        <v>647</v>
      </c>
      <c r="E49" s="389" t="s">
        <v>648</v>
      </c>
      <c r="F49" s="389" t="s">
        <v>647</v>
      </c>
      <c r="G49" s="389" t="s">
        <v>649</v>
      </c>
    </row>
    <row r="50" spans="1:7">
      <c r="A50" s="389" t="s">
        <v>578</v>
      </c>
      <c r="B50" s="389" t="s">
        <v>517</v>
      </c>
      <c r="C50" s="389">
        <v>2.5975690521299999</v>
      </c>
      <c r="D50" s="389" t="s">
        <v>647</v>
      </c>
      <c r="E50" s="389" t="s">
        <v>648</v>
      </c>
      <c r="F50" s="389" t="s">
        <v>647</v>
      </c>
      <c r="G50" s="389" t="s">
        <v>649</v>
      </c>
    </row>
    <row r="51" spans="1:7">
      <c r="A51" s="389" t="s">
        <v>581</v>
      </c>
      <c r="B51" s="389" t="s">
        <v>517</v>
      </c>
      <c r="C51" s="389">
        <v>2.0881527577800001</v>
      </c>
      <c r="D51" s="389" t="s">
        <v>647</v>
      </c>
      <c r="E51" s="389" t="s">
        <v>648</v>
      </c>
      <c r="F51" s="389" t="s">
        <v>647</v>
      </c>
      <c r="G51" s="389" t="s">
        <v>649</v>
      </c>
    </row>
    <row r="52" spans="1:7">
      <c r="A52" s="389" t="s">
        <v>534</v>
      </c>
      <c r="B52" s="389" t="s">
        <v>517</v>
      </c>
      <c r="C52" s="389">
        <v>0.79489348520199998</v>
      </c>
      <c r="D52" s="389" t="s">
        <v>647</v>
      </c>
      <c r="E52" s="389" t="s">
        <v>648</v>
      </c>
      <c r="F52" s="389" t="s">
        <v>647</v>
      </c>
      <c r="G52" s="389" t="s">
        <v>649</v>
      </c>
    </row>
    <row r="53" spans="1:7">
      <c r="A53" s="389" t="s">
        <v>541</v>
      </c>
      <c r="B53" s="389" t="s">
        <v>517</v>
      </c>
      <c r="C53" s="389">
        <v>0.79489348520199998</v>
      </c>
      <c r="D53" s="389" t="s">
        <v>647</v>
      </c>
      <c r="E53" s="389" t="s">
        <v>648</v>
      </c>
      <c r="F53" s="389" t="s">
        <v>647</v>
      </c>
      <c r="G53" s="389" t="s">
        <v>649</v>
      </c>
    </row>
    <row r="54" spans="1:7">
      <c r="A54" s="389" t="s">
        <v>543</v>
      </c>
      <c r="B54" s="389" t="s">
        <v>517</v>
      </c>
      <c r="C54" s="389">
        <v>1.4481794373700001</v>
      </c>
      <c r="D54" s="389" t="s">
        <v>647</v>
      </c>
      <c r="E54" s="389" t="s">
        <v>648</v>
      </c>
      <c r="F54" s="389" t="s">
        <v>647</v>
      </c>
      <c r="G54" s="389" t="s">
        <v>649</v>
      </c>
    </row>
    <row r="55" spans="1:7">
      <c r="A55" s="389" t="s">
        <v>526</v>
      </c>
      <c r="B55" s="389" t="s">
        <v>517</v>
      </c>
      <c r="C55" s="389">
        <v>9.0741666176700004</v>
      </c>
      <c r="D55" s="389" t="s">
        <v>647</v>
      </c>
      <c r="E55" s="389" t="s">
        <v>648</v>
      </c>
      <c r="F55" s="389" t="s">
        <v>647</v>
      </c>
      <c r="G55" s="389" t="s">
        <v>649</v>
      </c>
    </row>
    <row r="56" spans="1:7">
      <c r="A56" s="389" t="s">
        <v>526</v>
      </c>
      <c r="B56" s="389" t="s">
        <v>517</v>
      </c>
      <c r="C56" s="389">
        <v>9.0741666176700004</v>
      </c>
      <c r="D56" s="389" t="s">
        <v>647</v>
      </c>
      <c r="E56" s="389" t="s">
        <v>648</v>
      </c>
      <c r="F56" s="389" t="s">
        <v>647</v>
      </c>
      <c r="G56" s="389" t="s">
        <v>649</v>
      </c>
    </row>
    <row r="57" spans="1:7">
      <c r="A57" s="389" t="s">
        <v>571</v>
      </c>
      <c r="B57" s="389" t="s">
        <v>517</v>
      </c>
      <c r="C57" s="389">
        <v>5.1375006553500002</v>
      </c>
      <c r="D57" s="389" t="s">
        <v>647</v>
      </c>
      <c r="E57" s="389" t="s">
        <v>648</v>
      </c>
      <c r="F57" s="389" t="s">
        <v>647</v>
      </c>
      <c r="G57" s="389" t="s">
        <v>649</v>
      </c>
    </row>
    <row r="58" spans="1:7">
      <c r="A58" s="389" t="s">
        <v>581</v>
      </c>
      <c r="B58" s="389" t="s">
        <v>517</v>
      </c>
      <c r="C58" s="389">
        <v>3.2873061193700002</v>
      </c>
      <c r="D58" s="389" t="s">
        <v>647</v>
      </c>
      <c r="E58" s="389" t="s">
        <v>648</v>
      </c>
      <c r="F58" s="389" t="s">
        <v>647</v>
      </c>
      <c r="G58" s="389" t="s">
        <v>649</v>
      </c>
    </row>
    <row r="59" spans="1:7">
      <c r="A59" s="389" t="s">
        <v>523</v>
      </c>
      <c r="B59" s="389" t="s">
        <v>517</v>
      </c>
      <c r="C59" s="389">
        <v>25.338575356100002</v>
      </c>
      <c r="D59" s="389" t="s">
        <v>647</v>
      </c>
      <c r="E59" s="389" t="s">
        <v>648</v>
      </c>
      <c r="F59" s="389" t="s">
        <v>647</v>
      </c>
      <c r="G59" s="389" t="s">
        <v>649</v>
      </c>
    </row>
    <row r="60" spans="1:7">
      <c r="A60" s="389" t="s">
        <v>523</v>
      </c>
      <c r="B60" s="389" t="s">
        <v>517</v>
      </c>
      <c r="C60" s="389">
        <v>25.338575356100002</v>
      </c>
      <c r="D60" s="389" t="s">
        <v>647</v>
      </c>
      <c r="E60" s="389" t="s">
        <v>648</v>
      </c>
      <c r="F60" s="389" t="s">
        <v>647</v>
      </c>
      <c r="G60" s="389" t="s">
        <v>649</v>
      </c>
    </row>
    <row r="61" spans="1:7">
      <c r="A61" s="389" t="s">
        <v>514</v>
      </c>
      <c r="B61" s="389" t="s">
        <v>517</v>
      </c>
      <c r="C61" s="389">
        <v>13.1678410742</v>
      </c>
      <c r="D61" s="389" t="s">
        <v>647</v>
      </c>
      <c r="E61" s="389" t="s">
        <v>648</v>
      </c>
      <c r="F61" s="389" t="s">
        <v>647</v>
      </c>
      <c r="G61" s="389" t="s">
        <v>649</v>
      </c>
    </row>
    <row r="62" spans="1:7">
      <c r="A62" s="389" t="s">
        <v>514</v>
      </c>
      <c r="B62" s="389" t="s">
        <v>517</v>
      </c>
      <c r="C62" s="389">
        <v>13.1678410742</v>
      </c>
      <c r="D62" s="389" t="s">
        <v>647</v>
      </c>
      <c r="E62" s="389" t="s">
        <v>648</v>
      </c>
      <c r="F62" s="389" t="s">
        <v>647</v>
      </c>
      <c r="G62" s="389" t="s">
        <v>649</v>
      </c>
    </row>
    <row r="63" spans="1:7">
      <c r="A63" s="389" t="s">
        <v>526</v>
      </c>
      <c r="B63" s="389" t="s">
        <v>517</v>
      </c>
      <c r="C63" s="389">
        <v>0.74840296148399998</v>
      </c>
      <c r="D63" s="389" t="s">
        <v>647</v>
      </c>
      <c r="E63" s="389" t="s">
        <v>648</v>
      </c>
      <c r="F63" s="389" t="s">
        <v>647</v>
      </c>
      <c r="G63" s="389" t="s">
        <v>649</v>
      </c>
    </row>
    <row r="64" spans="1:7">
      <c r="A64" s="389" t="s">
        <v>581</v>
      </c>
      <c r="B64" s="389" t="s">
        <v>517</v>
      </c>
      <c r="C64" s="389">
        <v>11.625567692400001</v>
      </c>
      <c r="D64" s="389" t="s">
        <v>647</v>
      </c>
      <c r="E64" s="389" t="s">
        <v>648</v>
      </c>
      <c r="F64" s="389" t="s">
        <v>647</v>
      </c>
      <c r="G64" s="389" t="s">
        <v>649</v>
      </c>
    </row>
    <row r="65" spans="1:7">
      <c r="A65" s="389" t="s">
        <v>581</v>
      </c>
      <c r="B65" s="389" t="s">
        <v>517</v>
      </c>
      <c r="C65" s="389">
        <v>8.0418286842400004</v>
      </c>
      <c r="D65" s="389" t="s">
        <v>647</v>
      </c>
      <c r="E65" s="389" t="s">
        <v>648</v>
      </c>
      <c r="F65" s="389" t="s">
        <v>647</v>
      </c>
      <c r="G65" s="389" t="s">
        <v>649</v>
      </c>
    </row>
    <row r="66" spans="1:7">
      <c r="A66" s="389" t="s">
        <v>543</v>
      </c>
      <c r="B66" s="389" t="s">
        <v>517</v>
      </c>
      <c r="C66" s="389">
        <v>14.2473617668999</v>
      </c>
      <c r="D66" s="389" t="s">
        <v>647</v>
      </c>
      <c r="E66" s="389" t="s">
        <v>648</v>
      </c>
      <c r="F66" s="389" t="s">
        <v>647</v>
      </c>
      <c r="G66" s="389" t="s">
        <v>649</v>
      </c>
    </row>
    <row r="67" spans="1:7">
      <c r="A67" s="389" t="s">
        <v>577</v>
      </c>
      <c r="B67" s="389" t="s">
        <v>517</v>
      </c>
      <c r="C67" s="389">
        <v>14.2473617668999</v>
      </c>
      <c r="D67" s="389" t="s">
        <v>647</v>
      </c>
      <c r="E67" s="389" t="s">
        <v>648</v>
      </c>
      <c r="F67" s="389" t="s">
        <v>647</v>
      </c>
      <c r="G67" s="389" t="s">
        <v>649</v>
      </c>
    </row>
    <row r="68" spans="1:7">
      <c r="A68" s="389" t="s">
        <v>560</v>
      </c>
      <c r="B68" s="389" t="s">
        <v>517</v>
      </c>
      <c r="C68" s="389">
        <v>1.2467626195299999</v>
      </c>
      <c r="D68" s="389" t="s">
        <v>647</v>
      </c>
      <c r="E68" s="389" t="s">
        <v>648</v>
      </c>
      <c r="F68" s="389" t="s">
        <v>647</v>
      </c>
      <c r="G68" s="389" t="s">
        <v>649</v>
      </c>
    </row>
    <row r="69" spans="1:7">
      <c r="A69" s="389" t="s">
        <v>577</v>
      </c>
      <c r="B69" s="389" t="s">
        <v>517</v>
      </c>
      <c r="C69" s="389">
        <v>11.490994904300001</v>
      </c>
      <c r="D69" s="389" t="s">
        <v>647</v>
      </c>
      <c r="E69" s="389" t="s">
        <v>648</v>
      </c>
      <c r="F69" s="389" t="s">
        <v>647</v>
      </c>
      <c r="G69" s="389" t="s">
        <v>649</v>
      </c>
    </row>
    <row r="70" spans="1:7">
      <c r="A70" s="389" t="s">
        <v>556</v>
      </c>
      <c r="B70" s="389" t="s">
        <v>517</v>
      </c>
      <c r="C70" s="389">
        <v>2.1867642604699999</v>
      </c>
      <c r="D70" s="389" t="s">
        <v>647</v>
      </c>
      <c r="E70" s="389" t="s">
        <v>648</v>
      </c>
      <c r="F70" s="389" t="s">
        <v>647</v>
      </c>
      <c r="G70" s="389" t="s">
        <v>649</v>
      </c>
    </row>
    <row r="71" spans="1:7">
      <c r="A71" s="389" t="s">
        <v>560</v>
      </c>
      <c r="B71" s="389" t="s">
        <v>517</v>
      </c>
      <c r="C71" s="389">
        <v>2.1867642604699999</v>
      </c>
      <c r="D71" s="389" t="s">
        <v>647</v>
      </c>
      <c r="E71" s="389" t="s">
        <v>648</v>
      </c>
      <c r="F71" s="389" t="s">
        <v>647</v>
      </c>
      <c r="G71" s="389" t="s">
        <v>649</v>
      </c>
    </row>
    <row r="72" spans="1:7">
      <c r="A72" s="389" t="s">
        <v>571</v>
      </c>
      <c r="B72" s="389" t="s">
        <v>517</v>
      </c>
      <c r="C72" s="389">
        <v>4.9021091394200003</v>
      </c>
      <c r="D72" s="389" t="s">
        <v>647</v>
      </c>
      <c r="E72" s="389" t="s">
        <v>648</v>
      </c>
      <c r="F72" s="389" t="s">
        <v>647</v>
      </c>
      <c r="G72" s="389" t="s">
        <v>649</v>
      </c>
    </row>
    <row r="73" spans="1:7">
      <c r="A73" s="389" t="s">
        <v>571</v>
      </c>
      <c r="B73" s="389" t="s">
        <v>517</v>
      </c>
      <c r="C73" s="389">
        <v>4.9021091394200003</v>
      </c>
      <c r="D73" s="389" t="s">
        <v>647</v>
      </c>
      <c r="E73" s="389" t="s">
        <v>648</v>
      </c>
      <c r="F73" s="389" t="s">
        <v>647</v>
      </c>
      <c r="G73" s="389" t="s">
        <v>649</v>
      </c>
    </row>
    <row r="74" spans="1:7">
      <c r="A74" s="389" t="s">
        <v>571</v>
      </c>
      <c r="B74" s="389" t="s">
        <v>517</v>
      </c>
      <c r="C74" s="389">
        <v>4.9021091394200003</v>
      </c>
      <c r="D74" s="389" t="s">
        <v>647</v>
      </c>
      <c r="E74" s="389" t="s">
        <v>648</v>
      </c>
      <c r="F74" s="389" t="s">
        <v>647</v>
      </c>
      <c r="G74" s="389" t="s">
        <v>649</v>
      </c>
    </row>
    <row r="75" spans="1:7">
      <c r="A75" s="389" t="s">
        <v>551</v>
      </c>
      <c r="B75" s="389" t="s">
        <v>517</v>
      </c>
      <c r="C75" s="389">
        <v>3.7797255986399998</v>
      </c>
      <c r="D75" s="389" t="s">
        <v>647</v>
      </c>
      <c r="E75" s="389" t="s">
        <v>648</v>
      </c>
      <c r="F75" s="389" t="s">
        <v>647</v>
      </c>
      <c r="G75" s="389" t="s">
        <v>649</v>
      </c>
    </row>
    <row r="76" spans="1:7">
      <c r="A76" s="389" t="s">
        <v>551</v>
      </c>
      <c r="B76" s="389" t="s">
        <v>517</v>
      </c>
      <c r="C76" s="389">
        <v>3.7797255986399998</v>
      </c>
      <c r="D76" s="389" t="s">
        <v>647</v>
      </c>
      <c r="E76" s="389" t="s">
        <v>648</v>
      </c>
      <c r="F76" s="389" t="s">
        <v>647</v>
      </c>
      <c r="G76" s="389" t="s">
        <v>649</v>
      </c>
    </row>
    <row r="77" spans="1:7">
      <c r="A77" s="389" t="s">
        <v>551</v>
      </c>
      <c r="B77" s="389" t="s">
        <v>517</v>
      </c>
      <c r="C77" s="389">
        <v>3.7797255986399998</v>
      </c>
      <c r="D77" s="389" t="s">
        <v>647</v>
      </c>
      <c r="E77" s="389" t="s">
        <v>648</v>
      </c>
      <c r="F77" s="389" t="s">
        <v>647</v>
      </c>
      <c r="G77" s="389" t="s">
        <v>649</v>
      </c>
    </row>
    <row r="78" spans="1:7">
      <c r="A78" s="389" t="s">
        <v>579</v>
      </c>
      <c r="B78" s="389" t="s">
        <v>517</v>
      </c>
      <c r="C78" s="389">
        <v>7.5203208715200001</v>
      </c>
      <c r="D78" s="389" t="s">
        <v>647</v>
      </c>
      <c r="E78" s="389" t="s">
        <v>648</v>
      </c>
      <c r="F78" s="389" t="s">
        <v>647</v>
      </c>
      <c r="G78" s="389" t="s">
        <v>649</v>
      </c>
    </row>
    <row r="79" spans="1:7">
      <c r="A79" s="389" t="s">
        <v>579</v>
      </c>
      <c r="B79" s="389" t="s">
        <v>517</v>
      </c>
      <c r="C79" s="389">
        <v>5.9302949816100003</v>
      </c>
      <c r="D79" s="389" t="s">
        <v>647</v>
      </c>
      <c r="E79" s="389" t="s">
        <v>648</v>
      </c>
      <c r="F79" s="389" t="s">
        <v>647</v>
      </c>
      <c r="G79" s="389" t="s">
        <v>649</v>
      </c>
    </row>
    <row r="80" spans="1:7">
      <c r="A80" s="389" t="s">
        <v>577</v>
      </c>
      <c r="B80" s="389" t="s">
        <v>517</v>
      </c>
      <c r="C80" s="389">
        <v>1.0968778486599999</v>
      </c>
      <c r="D80" s="389" t="s">
        <v>647</v>
      </c>
      <c r="E80" s="389" t="s">
        <v>648</v>
      </c>
      <c r="F80" s="389" t="s">
        <v>647</v>
      </c>
      <c r="G80" s="389" t="s">
        <v>649</v>
      </c>
    </row>
    <row r="81" spans="1:7">
      <c r="A81" s="389" t="s">
        <v>550</v>
      </c>
      <c r="B81" s="389" t="s">
        <v>517</v>
      </c>
      <c r="C81" s="389">
        <v>1.7213732000399999</v>
      </c>
      <c r="D81" s="389" t="s">
        <v>647</v>
      </c>
      <c r="E81" s="389" t="s">
        <v>648</v>
      </c>
      <c r="F81" s="389" t="s">
        <v>647</v>
      </c>
      <c r="G81" s="389" t="s">
        <v>649</v>
      </c>
    </row>
    <row r="82" spans="1:7">
      <c r="A82" s="389" t="s">
        <v>523</v>
      </c>
      <c r="B82" s="389" t="s">
        <v>517</v>
      </c>
      <c r="C82" s="389">
        <v>15.0255059608</v>
      </c>
      <c r="D82" s="389" t="s">
        <v>647</v>
      </c>
      <c r="E82" s="389" t="s">
        <v>648</v>
      </c>
      <c r="F82" s="389" t="s">
        <v>647</v>
      </c>
      <c r="G82" s="389" t="s">
        <v>649</v>
      </c>
    </row>
    <row r="83" spans="1:7">
      <c r="A83" s="389" t="s">
        <v>581</v>
      </c>
      <c r="B83" s="389" t="s">
        <v>517</v>
      </c>
      <c r="C83" s="389">
        <v>4.9936796776100003</v>
      </c>
      <c r="D83" s="389" t="s">
        <v>647</v>
      </c>
      <c r="E83" s="389" t="s">
        <v>648</v>
      </c>
      <c r="F83" s="389" t="s">
        <v>647</v>
      </c>
      <c r="G83" s="389" t="s">
        <v>649</v>
      </c>
    </row>
    <row r="84" spans="1:7">
      <c r="A84" s="389" t="s">
        <v>546</v>
      </c>
      <c r="B84" s="389" t="s">
        <v>517</v>
      </c>
      <c r="C84" s="389">
        <v>22.53019342</v>
      </c>
      <c r="D84" s="389" t="s">
        <v>647</v>
      </c>
      <c r="E84" s="389" t="s">
        <v>648</v>
      </c>
      <c r="F84" s="389" t="s">
        <v>647</v>
      </c>
      <c r="G84" s="389" t="s">
        <v>649</v>
      </c>
    </row>
    <row r="85" spans="1:7">
      <c r="A85" s="389" t="s">
        <v>560</v>
      </c>
      <c r="B85" s="389" t="s">
        <v>517</v>
      </c>
      <c r="C85" s="389">
        <v>0.85258641211899999</v>
      </c>
      <c r="D85" s="389" t="s">
        <v>647</v>
      </c>
      <c r="E85" s="389" t="s">
        <v>648</v>
      </c>
      <c r="F85" s="389" t="s">
        <v>647</v>
      </c>
      <c r="G85" s="389" t="s">
        <v>649</v>
      </c>
    </row>
    <row r="86" spans="1:7">
      <c r="A86" s="389" t="s">
        <v>581</v>
      </c>
      <c r="B86" s="389" t="s">
        <v>517</v>
      </c>
      <c r="C86" s="389">
        <v>20.634257362300001</v>
      </c>
      <c r="D86" s="389" t="s">
        <v>647</v>
      </c>
      <c r="E86" s="389" t="s">
        <v>648</v>
      </c>
      <c r="F86" s="389" t="s">
        <v>647</v>
      </c>
      <c r="G86" s="389" t="s">
        <v>649</v>
      </c>
    </row>
    <row r="87" spans="1:7">
      <c r="A87" s="389" t="s">
        <v>560</v>
      </c>
      <c r="B87" s="389" t="s">
        <v>517</v>
      </c>
      <c r="C87" s="389">
        <v>1.1394278876499999</v>
      </c>
      <c r="D87" s="389" t="s">
        <v>647</v>
      </c>
      <c r="E87" s="389" t="s">
        <v>648</v>
      </c>
      <c r="F87" s="389" t="s">
        <v>647</v>
      </c>
      <c r="G87" s="389" t="s">
        <v>649</v>
      </c>
    </row>
    <row r="88" spans="1:7">
      <c r="A88" s="389" t="s">
        <v>560</v>
      </c>
      <c r="B88" s="389" t="s">
        <v>517</v>
      </c>
      <c r="C88" s="389">
        <v>1.1394278876499999</v>
      </c>
      <c r="D88" s="389" t="s">
        <v>647</v>
      </c>
      <c r="E88" s="389" t="s">
        <v>648</v>
      </c>
      <c r="F88" s="389" t="s">
        <v>647</v>
      </c>
      <c r="G88" s="389" t="s">
        <v>649</v>
      </c>
    </row>
    <row r="89" spans="1:7">
      <c r="A89" s="389" t="s">
        <v>581</v>
      </c>
      <c r="B89" s="389" t="s">
        <v>517</v>
      </c>
      <c r="C89" s="389">
        <v>0.58831328435999997</v>
      </c>
      <c r="D89" s="389" t="s">
        <v>647</v>
      </c>
      <c r="E89" s="389" t="s">
        <v>648</v>
      </c>
      <c r="F89" s="389" t="s">
        <v>647</v>
      </c>
      <c r="G89" s="389" t="s">
        <v>649</v>
      </c>
    </row>
    <row r="90" spans="1:7">
      <c r="A90" s="389" t="s">
        <v>581</v>
      </c>
      <c r="B90" s="389" t="s">
        <v>517</v>
      </c>
      <c r="C90" s="389">
        <v>2.1907688616700001</v>
      </c>
      <c r="D90" s="389" t="s">
        <v>647</v>
      </c>
      <c r="E90" s="389" t="s">
        <v>648</v>
      </c>
      <c r="F90" s="389" t="s">
        <v>647</v>
      </c>
      <c r="G90" s="389" t="s">
        <v>649</v>
      </c>
    </row>
    <row r="91" spans="1:7">
      <c r="A91" s="389" t="s">
        <v>577</v>
      </c>
      <c r="B91" s="389" t="s">
        <v>517</v>
      </c>
      <c r="C91" s="389">
        <v>4.5747578076600002</v>
      </c>
      <c r="D91" s="389" t="s">
        <v>647</v>
      </c>
      <c r="E91" s="389" t="s">
        <v>648</v>
      </c>
      <c r="F91" s="389" t="s">
        <v>647</v>
      </c>
      <c r="G91" s="389" t="s">
        <v>649</v>
      </c>
    </row>
    <row r="92" spans="1:7">
      <c r="A92" s="389" t="s">
        <v>577</v>
      </c>
      <c r="B92" s="389" t="s">
        <v>517</v>
      </c>
      <c r="C92" s="389">
        <v>2.5825254846700001</v>
      </c>
      <c r="D92" s="389" t="s">
        <v>647</v>
      </c>
      <c r="E92" s="389" t="s">
        <v>648</v>
      </c>
      <c r="F92" s="389" t="s">
        <v>647</v>
      </c>
      <c r="G92" s="389" t="s">
        <v>649</v>
      </c>
    </row>
    <row r="93" spans="1:7">
      <c r="A93" s="389" t="s">
        <v>544</v>
      </c>
      <c r="B93" s="389" t="s">
        <v>517</v>
      </c>
      <c r="C93" s="389">
        <v>1.9850391979699999</v>
      </c>
      <c r="D93" s="389" t="s">
        <v>647</v>
      </c>
      <c r="E93" s="389" t="s">
        <v>648</v>
      </c>
      <c r="F93" s="389" t="s">
        <v>647</v>
      </c>
      <c r="G93" s="389" t="s">
        <v>649</v>
      </c>
    </row>
    <row r="94" spans="1:7">
      <c r="A94" s="389" t="s">
        <v>544</v>
      </c>
      <c r="B94" s="389" t="s">
        <v>517</v>
      </c>
      <c r="C94" s="389">
        <v>1.9850391979699999</v>
      </c>
      <c r="D94" s="389" t="s">
        <v>647</v>
      </c>
      <c r="E94" s="389" t="s">
        <v>648</v>
      </c>
      <c r="F94" s="389" t="s">
        <v>647</v>
      </c>
      <c r="G94" s="389" t="s">
        <v>649</v>
      </c>
    </row>
    <row r="95" spans="1:7">
      <c r="A95" s="389" t="s">
        <v>562</v>
      </c>
      <c r="B95" s="389" t="s">
        <v>517</v>
      </c>
      <c r="C95" s="389">
        <v>1.9850391979699999</v>
      </c>
      <c r="D95" s="389" t="s">
        <v>647</v>
      </c>
      <c r="E95" s="389" t="s">
        <v>648</v>
      </c>
      <c r="F95" s="389" t="s">
        <v>647</v>
      </c>
      <c r="G95" s="389" t="s">
        <v>649</v>
      </c>
    </row>
    <row r="96" spans="1:7">
      <c r="A96" s="389" t="s">
        <v>581</v>
      </c>
      <c r="B96" s="389" t="s">
        <v>517</v>
      </c>
      <c r="C96" s="389">
        <v>4.0594639797700003</v>
      </c>
      <c r="D96" s="389" t="s">
        <v>647</v>
      </c>
      <c r="E96" s="389" t="s">
        <v>648</v>
      </c>
      <c r="F96" s="389" t="s">
        <v>647</v>
      </c>
      <c r="G96" s="389" t="s">
        <v>649</v>
      </c>
    </row>
    <row r="97" spans="1:7">
      <c r="A97" s="389" t="s">
        <v>560</v>
      </c>
      <c r="B97" s="389" t="s">
        <v>517</v>
      </c>
      <c r="C97" s="389">
        <v>16.079248163300001</v>
      </c>
      <c r="D97" s="389" t="s">
        <v>647</v>
      </c>
      <c r="E97" s="389" t="s">
        <v>648</v>
      </c>
      <c r="F97" s="389" t="s">
        <v>647</v>
      </c>
      <c r="G97" s="389" t="s">
        <v>649</v>
      </c>
    </row>
    <row r="98" spans="1:7">
      <c r="A98" s="389" t="s">
        <v>532</v>
      </c>
      <c r="B98" s="389" t="s">
        <v>517</v>
      </c>
      <c r="C98" s="389">
        <v>4.3829077523500004</v>
      </c>
      <c r="D98" s="389" t="s">
        <v>647</v>
      </c>
      <c r="E98" s="389" t="s">
        <v>648</v>
      </c>
      <c r="F98" s="389" t="s">
        <v>647</v>
      </c>
      <c r="G98" s="389" t="s">
        <v>649</v>
      </c>
    </row>
    <row r="99" spans="1:7">
      <c r="A99" s="389" t="s">
        <v>532</v>
      </c>
      <c r="B99" s="389" t="s">
        <v>517</v>
      </c>
      <c r="C99" s="389">
        <v>4.3829077523500004</v>
      </c>
      <c r="D99" s="389" t="s">
        <v>647</v>
      </c>
      <c r="E99" s="389" t="s">
        <v>648</v>
      </c>
      <c r="F99" s="389" t="s">
        <v>647</v>
      </c>
      <c r="G99" s="389" t="s">
        <v>649</v>
      </c>
    </row>
    <row r="100" spans="1:7">
      <c r="A100" s="389" t="s">
        <v>579</v>
      </c>
      <c r="B100" s="389" t="s">
        <v>517</v>
      </c>
      <c r="C100" s="389">
        <v>9.2231904794199906</v>
      </c>
      <c r="D100" s="389" t="s">
        <v>647</v>
      </c>
      <c r="E100" s="389" t="s">
        <v>648</v>
      </c>
      <c r="F100" s="389" t="s">
        <v>647</v>
      </c>
      <c r="G100" s="389" t="s">
        <v>649</v>
      </c>
    </row>
    <row r="101" spans="1:7">
      <c r="A101" s="389" t="s">
        <v>577</v>
      </c>
      <c r="B101" s="389" t="s">
        <v>517</v>
      </c>
      <c r="C101" s="389">
        <v>2.5563465319300001</v>
      </c>
      <c r="D101" s="389" t="s">
        <v>647</v>
      </c>
      <c r="E101" s="389" t="s">
        <v>648</v>
      </c>
      <c r="F101" s="389" t="s">
        <v>647</v>
      </c>
      <c r="G101" s="389" t="s">
        <v>649</v>
      </c>
    </row>
    <row r="102" spans="1:7">
      <c r="A102" s="389" t="s">
        <v>524</v>
      </c>
      <c r="B102" s="389" t="s">
        <v>517</v>
      </c>
      <c r="C102" s="389">
        <v>12.125469967100001</v>
      </c>
      <c r="D102" s="389" t="s">
        <v>647</v>
      </c>
      <c r="E102" s="389" t="s">
        <v>648</v>
      </c>
      <c r="F102" s="389" t="s">
        <v>647</v>
      </c>
      <c r="G102" s="389" t="s">
        <v>649</v>
      </c>
    </row>
    <row r="103" spans="1:7">
      <c r="A103" s="389" t="s">
        <v>560</v>
      </c>
      <c r="B103" s="389" t="s">
        <v>517</v>
      </c>
      <c r="C103" s="389">
        <v>0.84812987096199999</v>
      </c>
      <c r="D103" s="389" t="s">
        <v>647</v>
      </c>
      <c r="E103" s="389" t="s">
        <v>648</v>
      </c>
      <c r="F103" s="389" t="s">
        <v>647</v>
      </c>
      <c r="G103" s="389" t="s">
        <v>649</v>
      </c>
    </row>
    <row r="104" spans="1:7">
      <c r="A104" s="389" t="s">
        <v>535</v>
      </c>
      <c r="B104" s="389" t="s">
        <v>517</v>
      </c>
      <c r="C104" s="389">
        <v>16.669867658600001</v>
      </c>
      <c r="D104" s="389" t="s">
        <v>647</v>
      </c>
      <c r="E104" s="389" t="s">
        <v>648</v>
      </c>
      <c r="F104" s="389" t="s">
        <v>647</v>
      </c>
      <c r="G104" s="389" t="s">
        <v>649</v>
      </c>
    </row>
    <row r="105" spans="1:7">
      <c r="A105" s="389" t="s">
        <v>524</v>
      </c>
      <c r="B105" s="389" t="s">
        <v>517</v>
      </c>
      <c r="C105" s="389">
        <v>1.2398565967899999</v>
      </c>
      <c r="D105" s="389" t="s">
        <v>647</v>
      </c>
      <c r="E105" s="389" t="s">
        <v>648</v>
      </c>
      <c r="F105" s="389" t="s">
        <v>647</v>
      </c>
      <c r="G105" s="389" t="s">
        <v>649</v>
      </c>
    </row>
    <row r="106" spans="1:7">
      <c r="A106" s="389" t="s">
        <v>571</v>
      </c>
      <c r="B106" s="389" t="s">
        <v>517</v>
      </c>
      <c r="C106" s="389">
        <v>0.632743111834</v>
      </c>
      <c r="D106" s="389" t="s">
        <v>647</v>
      </c>
      <c r="E106" s="389" t="s">
        <v>648</v>
      </c>
      <c r="F106" s="389" t="s">
        <v>647</v>
      </c>
      <c r="G106" s="389" t="s">
        <v>649</v>
      </c>
    </row>
    <row r="107" spans="1:7">
      <c r="A107" s="389" t="s">
        <v>553</v>
      </c>
      <c r="B107" s="389" t="s">
        <v>517</v>
      </c>
      <c r="C107" s="389">
        <v>5.0343918523699998</v>
      </c>
      <c r="D107" s="389" t="s">
        <v>647</v>
      </c>
      <c r="E107" s="389" t="s">
        <v>648</v>
      </c>
      <c r="F107" s="389" t="s">
        <v>647</v>
      </c>
      <c r="G107" s="389" t="s">
        <v>649</v>
      </c>
    </row>
    <row r="108" spans="1:7">
      <c r="A108" s="389" t="s">
        <v>542</v>
      </c>
      <c r="B108" s="389" t="s">
        <v>517</v>
      </c>
      <c r="C108" s="389">
        <v>5.98126005562</v>
      </c>
      <c r="D108" s="389" t="s">
        <v>647</v>
      </c>
      <c r="E108" s="389" t="s">
        <v>648</v>
      </c>
      <c r="F108" s="389" t="s">
        <v>647</v>
      </c>
      <c r="G108" s="389" t="s">
        <v>649</v>
      </c>
    </row>
    <row r="109" spans="1:7">
      <c r="A109" s="389" t="s">
        <v>581</v>
      </c>
      <c r="B109" s="389" t="s">
        <v>517</v>
      </c>
      <c r="C109" s="389">
        <v>1.75807828449</v>
      </c>
      <c r="D109" s="389" t="s">
        <v>647</v>
      </c>
      <c r="E109" s="389" t="s">
        <v>648</v>
      </c>
      <c r="F109" s="389" t="s">
        <v>647</v>
      </c>
      <c r="G109" s="389" t="s">
        <v>649</v>
      </c>
    </row>
    <row r="110" spans="1:7">
      <c r="A110" s="389" t="s">
        <v>571</v>
      </c>
      <c r="B110" s="389" t="s">
        <v>517</v>
      </c>
      <c r="C110" s="389">
        <v>2.0635961751799998</v>
      </c>
      <c r="D110" s="389" t="s">
        <v>647</v>
      </c>
      <c r="E110" s="389" t="s">
        <v>648</v>
      </c>
      <c r="F110" s="389" t="s">
        <v>647</v>
      </c>
      <c r="G110" s="389" t="s">
        <v>649</v>
      </c>
    </row>
    <row r="111" spans="1:7">
      <c r="A111" s="389" t="s">
        <v>571</v>
      </c>
      <c r="B111" s="389" t="s">
        <v>517</v>
      </c>
      <c r="C111" s="389">
        <v>2.0635961751799998</v>
      </c>
      <c r="D111" s="389" t="s">
        <v>647</v>
      </c>
      <c r="E111" s="389" t="s">
        <v>648</v>
      </c>
      <c r="F111" s="389" t="s">
        <v>647</v>
      </c>
      <c r="G111" s="389" t="s">
        <v>649</v>
      </c>
    </row>
    <row r="112" spans="1:7">
      <c r="A112" s="389" t="s">
        <v>571</v>
      </c>
      <c r="B112" s="389" t="s">
        <v>517</v>
      </c>
      <c r="C112" s="389">
        <v>2.0635961751799998</v>
      </c>
      <c r="D112" s="389" t="s">
        <v>647</v>
      </c>
      <c r="E112" s="389" t="s">
        <v>648</v>
      </c>
      <c r="F112" s="389" t="s">
        <v>647</v>
      </c>
      <c r="G112" s="389" t="s">
        <v>649</v>
      </c>
    </row>
    <row r="113" spans="1:7">
      <c r="A113" s="389" t="s">
        <v>554</v>
      </c>
      <c r="B113" s="389" t="s">
        <v>517</v>
      </c>
      <c r="C113" s="389">
        <v>7.3606067505499997</v>
      </c>
      <c r="D113" s="389" t="s">
        <v>647</v>
      </c>
      <c r="E113" s="389" t="s">
        <v>648</v>
      </c>
      <c r="F113" s="389" t="s">
        <v>647</v>
      </c>
      <c r="G113" s="389" t="s">
        <v>649</v>
      </c>
    </row>
    <row r="114" spans="1:7">
      <c r="A114" s="389" t="s">
        <v>554</v>
      </c>
      <c r="B114" s="389" t="s">
        <v>517</v>
      </c>
      <c r="C114" s="389">
        <v>7.3606067505499997</v>
      </c>
      <c r="D114" s="389" t="s">
        <v>647</v>
      </c>
      <c r="E114" s="389" t="s">
        <v>648</v>
      </c>
      <c r="F114" s="389" t="s">
        <v>647</v>
      </c>
      <c r="G114" s="389" t="s">
        <v>649</v>
      </c>
    </row>
    <row r="115" spans="1:7">
      <c r="A115" s="389" t="s">
        <v>578</v>
      </c>
      <c r="B115" s="389" t="s">
        <v>517</v>
      </c>
      <c r="C115" s="389">
        <v>7.3606067505499997</v>
      </c>
      <c r="D115" s="389" t="s">
        <v>647</v>
      </c>
      <c r="E115" s="389" t="s">
        <v>648</v>
      </c>
      <c r="F115" s="389" t="s">
        <v>647</v>
      </c>
      <c r="G115" s="389" t="s">
        <v>649</v>
      </c>
    </row>
    <row r="116" spans="1:7">
      <c r="A116" s="389" t="s">
        <v>554</v>
      </c>
      <c r="B116" s="389" t="s">
        <v>517</v>
      </c>
      <c r="C116" s="389">
        <v>7.4123244498699998</v>
      </c>
      <c r="D116" s="389" t="s">
        <v>647</v>
      </c>
      <c r="E116" s="389" t="s">
        <v>648</v>
      </c>
      <c r="F116" s="389" t="s">
        <v>647</v>
      </c>
      <c r="G116" s="389" t="s">
        <v>649</v>
      </c>
    </row>
    <row r="117" spans="1:7">
      <c r="A117" s="389" t="s">
        <v>578</v>
      </c>
      <c r="B117" s="389" t="s">
        <v>517</v>
      </c>
      <c r="C117" s="389">
        <v>7.4123244498699998</v>
      </c>
      <c r="D117" s="389" t="s">
        <v>647</v>
      </c>
      <c r="E117" s="389" t="s">
        <v>648</v>
      </c>
      <c r="F117" s="389" t="s">
        <v>647</v>
      </c>
      <c r="G117" s="389" t="s">
        <v>649</v>
      </c>
    </row>
    <row r="118" spans="1:7">
      <c r="A118" s="389" t="s">
        <v>564</v>
      </c>
      <c r="B118" s="389" t="s">
        <v>517</v>
      </c>
      <c r="C118" s="389">
        <v>3.5423318572400002</v>
      </c>
      <c r="D118" s="389" t="s">
        <v>647</v>
      </c>
      <c r="E118" s="389" t="s">
        <v>648</v>
      </c>
      <c r="F118" s="389" t="s">
        <v>647</v>
      </c>
      <c r="G118" s="389" t="s">
        <v>649</v>
      </c>
    </row>
    <row r="119" spans="1:7">
      <c r="A119" s="389" t="s">
        <v>564</v>
      </c>
      <c r="B119" s="389" t="s">
        <v>517</v>
      </c>
      <c r="C119" s="389">
        <v>2.7004623307300002</v>
      </c>
      <c r="D119" s="389" t="s">
        <v>647</v>
      </c>
      <c r="E119" s="389" t="s">
        <v>648</v>
      </c>
      <c r="F119" s="389" t="s">
        <v>647</v>
      </c>
      <c r="G119" s="389" t="s">
        <v>649</v>
      </c>
    </row>
    <row r="120" spans="1:7">
      <c r="A120" s="389" t="s">
        <v>564</v>
      </c>
      <c r="B120" s="389" t="s">
        <v>517</v>
      </c>
      <c r="C120" s="389">
        <v>2.7004623307300002</v>
      </c>
      <c r="D120" s="389" t="s">
        <v>647</v>
      </c>
      <c r="E120" s="389" t="s">
        <v>648</v>
      </c>
      <c r="F120" s="389" t="s">
        <v>647</v>
      </c>
      <c r="G120" s="389" t="s">
        <v>649</v>
      </c>
    </row>
    <row r="121" spans="1:7">
      <c r="A121" s="389" t="s">
        <v>566</v>
      </c>
      <c r="B121" s="389" t="s">
        <v>517</v>
      </c>
      <c r="C121" s="389">
        <v>2.7004623307300002</v>
      </c>
      <c r="D121" s="389" t="s">
        <v>647</v>
      </c>
      <c r="E121" s="389" t="s">
        <v>648</v>
      </c>
      <c r="F121" s="389" t="s">
        <v>647</v>
      </c>
      <c r="G121" s="389" t="s">
        <v>649</v>
      </c>
    </row>
    <row r="122" spans="1:7">
      <c r="A122" s="389" t="s">
        <v>514</v>
      </c>
      <c r="B122" s="389" t="s">
        <v>517</v>
      </c>
      <c r="C122" s="389">
        <v>6.3504359346100001</v>
      </c>
      <c r="D122" s="389" t="s">
        <v>647</v>
      </c>
      <c r="E122" s="389" t="s">
        <v>648</v>
      </c>
      <c r="F122" s="389" t="s">
        <v>647</v>
      </c>
      <c r="G122" s="389" t="s">
        <v>649</v>
      </c>
    </row>
    <row r="123" spans="1:7">
      <c r="A123" s="389" t="s">
        <v>514</v>
      </c>
      <c r="B123" s="389" t="s">
        <v>517</v>
      </c>
      <c r="C123" s="389">
        <v>6.3504359346100001</v>
      </c>
      <c r="D123" s="389" t="s">
        <v>647</v>
      </c>
      <c r="E123" s="389" t="s">
        <v>648</v>
      </c>
      <c r="F123" s="389" t="s">
        <v>647</v>
      </c>
      <c r="G123" s="389" t="s">
        <v>649</v>
      </c>
    </row>
    <row r="124" spans="1:7">
      <c r="A124" s="389" t="s">
        <v>581</v>
      </c>
      <c r="B124" s="389" t="s">
        <v>517</v>
      </c>
      <c r="C124" s="389">
        <v>2.11888014631</v>
      </c>
      <c r="D124" s="389" t="s">
        <v>647</v>
      </c>
      <c r="E124" s="389" t="s">
        <v>648</v>
      </c>
      <c r="F124" s="389" t="s">
        <v>647</v>
      </c>
      <c r="G124" s="389" t="s">
        <v>649</v>
      </c>
    </row>
    <row r="125" spans="1:7">
      <c r="A125" s="389" t="s">
        <v>551</v>
      </c>
      <c r="B125" s="389" t="s">
        <v>517</v>
      </c>
      <c r="C125" s="389">
        <v>7.7916119717200001</v>
      </c>
      <c r="D125" s="389" t="s">
        <v>647</v>
      </c>
      <c r="E125" s="389" t="s">
        <v>648</v>
      </c>
      <c r="F125" s="389" t="s">
        <v>647</v>
      </c>
      <c r="G125" s="389" t="s">
        <v>649</v>
      </c>
    </row>
    <row r="126" spans="1:7">
      <c r="A126" s="389" t="s">
        <v>560</v>
      </c>
      <c r="B126" s="389" t="s">
        <v>517</v>
      </c>
      <c r="C126" s="389">
        <v>5.6667547893399997</v>
      </c>
      <c r="D126" s="389" t="s">
        <v>647</v>
      </c>
      <c r="E126" s="389" t="s">
        <v>648</v>
      </c>
      <c r="F126" s="389" t="s">
        <v>647</v>
      </c>
      <c r="G126" s="389" t="s">
        <v>649</v>
      </c>
    </row>
    <row r="127" spans="1:7">
      <c r="A127" s="389" t="s">
        <v>560</v>
      </c>
      <c r="B127" s="389" t="s">
        <v>517</v>
      </c>
      <c r="C127" s="389">
        <v>5.28627500152</v>
      </c>
      <c r="D127" s="389" t="s">
        <v>647</v>
      </c>
      <c r="E127" s="389" t="s">
        <v>648</v>
      </c>
      <c r="F127" s="389" t="s">
        <v>647</v>
      </c>
      <c r="G127" s="389" t="s">
        <v>649</v>
      </c>
    </row>
    <row r="128" spans="1:7">
      <c r="A128" s="389" t="s">
        <v>547</v>
      </c>
      <c r="B128" s="389" t="s">
        <v>517</v>
      </c>
      <c r="C128" s="389">
        <v>8.2824252937599905</v>
      </c>
      <c r="D128" s="389" t="s">
        <v>647</v>
      </c>
      <c r="E128" s="389" t="s">
        <v>648</v>
      </c>
      <c r="F128" s="389" t="s">
        <v>647</v>
      </c>
      <c r="G128" s="389" t="s">
        <v>649</v>
      </c>
    </row>
    <row r="129" spans="1:7">
      <c r="A129" s="389" t="s">
        <v>581</v>
      </c>
      <c r="B129" s="389" t="s">
        <v>517</v>
      </c>
      <c r="C129" s="389">
        <v>7.0991548759800001</v>
      </c>
      <c r="D129" s="389" t="s">
        <v>647</v>
      </c>
      <c r="E129" s="389" t="s">
        <v>648</v>
      </c>
      <c r="F129" s="389" t="s">
        <v>647</v>
      </c>
      <c r="G129" s="389" t="s">
        <v>649</v>
      </c>
    </row>
    <row r="130" spans="1:7">
      <c r="A130" s="389" t="s">
        <v>577</v>
      </c>
      <c r="B130" s="389" t="s">
        <v>517</v>
      </c>
      <c r="C130" s="389">
        <v>11.7163421766</v>
      </c>
      <c r="D130" s="389" t="s">
        <v>647</v>
      </c>
      <c r="E130" s="389" t="s">
        <v>648</v>
      </c>
      <c r="F130" s="389" t="s">
        <v>647</v>
      </c>
      <c r="G130" s="389" t="s">
        <v>649</v>
      </c>
    </row>
    <row r="131" spans="1:7">
      <c r="A131" s="389" t="s">
        <v>571</v>
      </c>
      <c r="B131" s="389" t="s">
        <v>517</v>
      </c>
      <c r="C131" s="389">
        <v>8.8446510865000008</v>
      </c>
      <c r="D131" s="389" t="s">
        <v>647</v>
      </c>
      <c r="E131" s="389" t="s">
        <v>648</v>
      </c>
      <c r="F131" s="389" t="s">
        <v>647</v>
      </c>
      <c r="G131" s="389" t="s">
        <v>649</v>
      </c>
    </row>
    <row r="132" spans="1:7">
      <c r="A132" s="389" t="s">
        <v>550</v>
      </c>
      <c r="B132" s="389" t="s">
        <v>517</v>
      </c>
      <c r="C132" s="389">
        <v>10.3862821257999</v>
      </c>
      <c r="D132" s="389" t="s">
        <v>647</v>
      </c>
      <c r="E132" s="389" t="s">
        <v>648</v>
      </c>
      <c r="F132" s="389" t="s">
        <v>647</v>
      </c>
      <c r="G132" s="389" t="s">
        <v>649</v>
      </c>
    </row>
    <row r="133" spans="1:7">
      <c r="A133" s="389" t="s">
        <v>550</v>
      </c>
      <c r="B133" s="389" t="s">
        <v>517</v>
      </c>
      <c r="C133" s="389">
        <v>10.3862821257999</v>
      </c>
      <c r="D133" s="389" t="s">
        <v>647</v>
      </c>
      <c r="E133" s="389" t="s">
        <v>648</v>
      </c>
      <c r="F133" s="389" t="s">
        <v>647</v>
      </c>
      <c r="G133" s="389" t="s">
        <v>649</v>
      </c>
    </row>
    <row r="134" spans="1:7">
      <c r="A134" s="389" t="s">
        <v>581</v>
      </c>
      <c r="B134" s="389" t="s">
        <v>517</v>
      </c>
      <c r="C134" s="389">
        <v>5.1190872910599996</v>
      </c>
      <c r="D134" s="389" t="s">
        <v>647</v>
      </c>
      <c r="E134" s="389" t="s">
        <v>648</v>
      </c>
      <c r="F134" s="389" t="s">
        <v>647</v>
      </c>
      <c r="G134" s="389" t="s">
        <v>649</v>
      </c>
    </row>
    <row r="135" spans="1:7">
      <c r="A135" s="389" t="s">
        <v>572</v>
      </c>
      <c r="B135" s="389" t="s">
        <v>517</v>
      </c>
      <c r="C135" s="389">
        <v>3.1569406353299998</v>
      </c>
      <c r="D135" s="389" t="s">
        <v>647</v>
      </c>
      <c r="E135" s="389" t="s">
        <v>648</v>
      </c>
      <c r="F135" s="389" t="s">
        <v>647</v>
      </c>
      <c r="G135" s="389" t="s">
        <v>649</v>
      </c>
    </row>
    <row r="136" spans="1:7">
      <c r="A136" s="389" t="s">
        <v>553</v>
      </c>
      <c r="B136" s="389" t="s">
        <v>517</v>
      </c>
      <c r="C136" s="389">
        <v>4.2346467945499997</v>
      </c>
      <c r="D136" s="389" t="s">
        <v>647</v>
      </c>
      <c r="E136" s="389" t="s">
        <v>648</v>
      </c>
      <c r="F136" s="389" t="s">
        <v>647</v>
      </c>
      <c r="G136" s="389" t="s">
        <v>649</v>
      </c>
    </row>
    <row r="137" spans="1:7">
      <c r="A137" s="389" t="s">
        <v>581</v>
      </c>
      <c r="B137" s="389" t="s">
        <v>517</v>
      </c>
      <c r="C137" s="389">
        <v>20.909039555100001</v>
      </c>
      <c r="D137" s="389" t="s">
        <v>647</v>
      </c>
      <c r="E137" s="389" t="s">
        <v>648</v>
      </c>
      <c r="F137" s="389" t="s">
        <v>647</v>
      </c>
      <c r="G137" s="389" t="s">
        <v>649</v>
      </c>
    </row>
    <row r="138" spans="1:7">
      <c r="A138" s="389" t="s">
        <v>581</v>
      </c>
      <c r="B138" s="389" t="s">
        <v>517</v>
      </c>
      <c r="C138" s="389">
        <v>20.909039555100001</v>
      </c>
      <c r="D138" s="389" t="s">
        <v>647</v>
      </c>
      <c r="E138" s="389" t="s">
        <v>648</v>
      </c>
      <c r="F138" s="389" t="s">
        <v>647</v>
      </c>
      <c r="G138" s="389" t="s">
        <v>649</v>
      </c>
    </row>
    <row r="139" spans="1:7">
      <c r="A139" s="389" t="s">
        <v>563</v>
      </c>
      <c r="B139" s="389" t="s">
        <v>517</v>
      </c>
      <c r="C139" s="389">
        <v>31.303808445600001</v>
      </c>
      <c r="D139" s="389" t="s">
        <v>647</v>
      </c>
      <c r="E139" s="389" t="s">
        <v>648</v>
      </c>
      <c r="F139" s="389" t="s">
        <v>647</v>
      </c>
      <c r="G139" s="389" t="s">
        <v>649</v>
      </c>
    </row>
    <row r="140" spans="1:7">
      <c r="A140" s="389" t="s">
        <v>581</v>
      </c>
      <c r="B140" s="389" t="s">
        <v>517</v>
      </c>
      <c r="C140" s="389">
        <v>5.7046111894599996</v>
      </c>
      <c r="D140" s="389" t="s">
        <v>647</v>
      </c>
      <c r="E140" s="389" t="s">
        <v>648</v>
      </c>
      <c r="F140" s="389" t="s">
        <v>647</v>
      </c>
      <c r="G140" s="389" t="s">
        <v>649</v>
      </c>
    </row>
    <row r="141" spans="1:7">
      <c r="A141" s="389" t="s">
        <v>581</v>
      </c>
      <c r="B141" s="389" t="s">
        <v>517</v>
      </c>
      <c r="C141" s="389">
        <v>16.5359692303999</v>
      </c>
      <c r="D141" s="389" t="s">
        <v>647</v>
      </c>
      <c r="E141" s="389" t="s">
        <v>648</v>
      </c>
      <c r="F141" s="389" t="s">
        <v>647</v>
      </c>
      <c r="G141" s="389" t="s">
        <v>649</v>
      </c>
    </row>
    <row r="142" spans="1:7">
      <c r="A142" s="389" t="s">
        <v>560</v>
      </c>
      <c r="B142" s="389" t="s">
        <v>517</v>
      </c>
      <c r="C142" s="389">
        <v>0.95842649272799996</v>
      </c>
      <c r="D142" s="389" t="s">
        <v>647</v>
      </c>
      <c r="E142" s="389" t="s">
        <v>648</v>
      </c>
      <c r="F142" s="389" t="s">
        <v>647</v>
      </c>
      <c r="G142" s="389" t="s">
        <v>649</v>
      </c>
    </row>
    <row r="143" spans="1:7">
      <c r="A143" s="389" t="s">
        <v>560</v>
      </c>
      <c r="B143" s="389" t="s">
        <v>517</v>
      </c>
      <c r="C143" s="389">
        <v>10.649606950400001</v>
      </c>
      <c r="D143" s="389" t="s">
        <v>647</v>
      </c>
      <c r="E143" s="389" t="s">
        <v>648</v>
      </c>
      <c r="F143" s="389" t="s">
        <v>647</v>
      </c>
      <c r="G143" s="389" t="s">
        <v>649</v>
      </c>
    </row>
    <row r="144" spans="1:7">
      <c r="A144" s="389" t="s">
        <v>571</v>
      </c>
      <c r="B144" s="389" t="s">
        <v>517</v>
      </c>
      <c r="C144" s="389">
        <v>10.649606950400001</v>
      </c>
      <c r="D144" s="389" t="s">
        <v>647</v>
      </c>
      <c r="E144" s="389" t="s">
        <v>648</v>
      </c>
      <c r="F144" s="389" t="s">
        <v>647</v>
      </c>
      <c r="G144" s="389" t="s">
        <v>649</v>
      </c>
    </row>
    <row r="145" spans="1:7">
      <c r="A145" s="389" t="s">
        <v>571</v>
      </c>
      <c r="B145" s="389" t="s">
        <v>517</v>
      </c>
      <c r="C145" s="389">
        <v>10.649606950400001</v>
      </c>
      <c r="D145" s="389" t="s">
        <v>647</v>
      </c>
      <c r="E145" s="389" t="s">
        <v>648</v>
      </c>
      <c r="F145" s="389" t="s">
        <v>647</v>
      </c>
      <c r="G145" s="389" t="s">
        <v>649</v>
      </c>
    </row>
    <row r="146" spans="1:7">
      <c r="A146" s="389" t="s">
        <v>523</v>
      </c>
      <c r="B146" s="389" t="s">
        <v>517</v>
      </c>
      <c r="C146" s="389">
        <v>32.132592779600003</v>
      </c>
      <c r="D146" s="389" t="s">
        <v>647</v>
      </c>
      <c r="E146" s="389" t="s">
        <v>648</v>
      </c>
      <c r="F146" s="389" t="s">
        <v>647</v>
      </c>
      <c r="G146" s="389" t="s">
        <v>649</v>
      </c>
    </row>
    <row r="147" spans="1:7">
      <c r="A147" s="389" t="s">
        <v>514</v>
      </c>
      <c r="B147" s="389" t="s">
        <v>517</v>
      </c>
      <c r="C147" s="389">
        <v>10.0405619121999</v>
      </c>
      <c r="D147" s="389" t="s">
        <v>647</v>
      </c>
      <c r="E147" s="389" t="s">
        <v>648</v>
      </c>
      <c r="F147" s="389" t="s">
        <v>647</v>
      </c>
      <c r="G147" s="389" t="s">
        <v>649</v>
      </c>
    </row>
    <row r="148" spans="1:7">
      <c r="A148" s="389" t="s">
        <v>523</v>
      </c>
      <c r="B148" s="389" t="s">
        <v>517</v>
      </c>
      <c r="C148" s="389">
        <v>0.67912208333299995</v>
      </c>
      <c r="D148" s="389" t="s">
        <v>647</v>
      </c>
      <c r="E148" s="389" t="s">
        <v>648</v>
      </c>
      <c r="F148" s="389" t="s">
        <v>647</v>
      </c>
      <c r="G148" s="389" t="s">
        <v>649</v>
      </c>
    </row>
    <row r="149" spans="1:7">
      <c r="A149" s="389" t="s">
        <v>565</v>
      </c>
      <c r="B149" s="389" t="s">
        <v>517</v>
      </c>
      <c r="C149" s="389">
        <v>10.331301611200001</v>
      </c>
      <c r="D149" s="389" t="s">
        <v>647</v>
      </c>
      <c r="E149" s="389" t="s">
        <v>648</v>
      </c>
      <c r="F149" s="389" t="s">
        <v>647</v>
      </c>
      <c r="G149" s="389" t="s">
        <v>649</v>
      </c>
    </row>
    <row r="150" spans="1:7">
      <c r="A150" s="389" t="s">
        <v>572</v>
      </c>
      <c r="B150" s="389" t="s">
        <v>517</v>
      </c>
      <c r="C150" s="389">
        <v>10.331301611200001</v>
      </c>
      <c r="D150" s="389" t="s">
        <v>647</v>
      </c>
      <c r="E150" s="389" t="s">
        <v>648</v>
      </c>
      <c r="F150" s="389" t="s">
        <v>647</v>
      </c>
      <c r="G150" s="389" t="s">
        <v>649</v>
      </c>
    </row>
    <row r="151" spans="1:7">
      <c r="A151" s="389" t="s">
        <v>572</v>
      </c>
      <c r="B151" s="389" t="s">
        <v>517</v>
      </c>
      <c r="C151" s="389">
        <v>10.331301611200001</v>
      </c>
      <c r="D151" s="389" t="s">
        <v>647</v>
      </c>
      <c r="E151" s="389" t="s">
        <v>648</v>
      </c>
      <c r="F151" s="389" t="s">
        <v>647</v>
      </c>
      <c r="G151" s="389" t="s">
        <v>649</v>
      </c>
    </row>
    <row r="152" spans="1:7">
      <c r="A152" s="389" t="s">
        <v>550</v>
      </c>
      <c r="B152" s="389" t="s">
        <v>517</v>
      </c>
      <c r="C152" s="389">
        <v>6.2521398703799997</v>
      </c>
      <c r="D152" s="389" t="s">
        <v>647</v>
      </c>
      <c r="E152" s="389" t="s">
        <v>648</v>
      </c>
      <c r="F152" s="389" t="s">
        <v>647</v>
      </c>
      <c r="G152" s="389" t="s">
        <v>649</v>
      </c>
    </row>
    <row r="153" spans="1:7">
      <c r="A153" s="389" t="s">
        <v>543</v>
      </c>
      <c r="B153" s="389" t="s">
        <v>517</v>
      </c>
      <c r="C153" s="389">
        <v>0.988633115344</v>
      </c>
      <c r="D153" s="389" t="s">
        <v>647</v>
      </c>
      <c r="E153" s="389" t="s">
        <v>648</v>
      </c>
      <c r="F153" s="389" t="s">
        <v>647</v>
      </c>
      <c r="G153" s="389" t="s">
        <v>649</v>
      </c>
    </row>
    <row r="154" spans="1:7">
      <c r="A154" s="389" t="s">
        <v>571</v>
      </c>
      <c r="B154" s="389" t="s">
        <v>517</v>
      </c>
      <c r="C154" s="389">
        <v>7.4336128811500002</v>
      </c>
      <c r="D154" s="389" t="s">
        <v>647</v>
      </c>
      <c r="E154" s="389" t="s">
        <v>648</v>
      </c>
      <c r="F154" s="389" t="s">
        <v>647</v>
      </c>
      <c r="G154" s="389" t="s">
        <v>649</v>
      </c>
    </row>
    <row r="155" spans="1:7">
      <c r="A155" s="389" t="s">
        <v>577</v>
      </c>
      <c r="B155" s="389" t="s">
        <v>517</v>
      </c>
      <c r="C155" s="389">
        <v>7.4336128811500002</v>
      </c>
      <c r="D155" s="389" t="s">
        <v>647</v>
      </c>
      <c r="E155" s="389" t="s">
        <v>648</v>
      </c>
      <c r="F155" s="389" t="s">
        <v>647</v>
      </c>
      <c r="G155" s="389" t="s">
        <v>649</v>
      </c>
    </row>
    <row r="156" spans="1:7">
      <c r="A156" s="389" t="s">
        <v>578</v>
      </c>
      <c r="B156" s="389" t="s">
        <v>517</v>
      </c>
      <c r="C156" s="389">
        <v>9.7553396511799999</v>
      </c>
      <c r="D156" s="389" t="s">
        <v>647</v>
      </c>
      <c r="E156" s="389" t="s">
        <v>648</v>
      </c>
      <c r="F156" s="389" t="s">
        <v>647</v>
      </c>
      <c r="G156" s="389" t="s">
        <v>649</v>
      </c>
    </row>
    <row r="157" spans="1:7">
      <c r="A157" s="389" t="s">
        <v>578</v>
      </c>
      <c r="B157" s="389" t="s">
        <v>517</v>
      </c>
      <c r="C157" s="389">
        <v>9.7553396511799999</v>
      </c>
      <c r="D157" s="389" t="s">
        <v>647</v>
      </c>
      <c r="E157" s="389" t="s">
        <v>648</v>
      </c>
      <c r="F157" s="389" t="s">
        <v>647</v>
      </c>
      <c r="G157" s="389" t="s">
        <v>649</v>
      </c>
    </row>
    <row r="158" spans="1:7">
      <c r="A158" s="389" t="s">
        <v>578</v>
      </c>
      <c r="B158" s="389" t="s">
        <v>517</v>
      </c>
      <c r="C158" s="389">
        <v>9.7553396511799999</v>
      </c>
      <c r="D158" s="389" t="s">
        <v>647</v>
      </c>
      <c r="E158" s="389" t="s">
        <v>648</v>
      </c>
      <c r="F158" s="389" t="s">
        <v>647</v>
      </c>
      <c r="G158" s="389" t="s">
        <v>649</v>
      </c>
    </row>
    <row r="159" spans="1:7">
      <c r="A159" s="389" t="s">
        <v>552</v>
      </c>
      <c r="B159" s="389" t="s">
        <v>517</v>
      </c>
      <c r="C159" s="389">
        <v>20.4105739642999</v>
      </c>
      <c r="D159" s="389" t="s">
        <v>647</v>
      </c>
      <c r="E159" s="389" t="s">
        <v>648</v>
      </c>
      <c r="F159" s="389" t="s">
        <v>647</v>
      </c>
      <c r="G159" s="389" t="s">
        <v>649</v>
      </c>
    </row>
    <row r="160" spans="1:7">
      <c r="A160" s="389" t="s">
        <v>551</v>
      </c>
      <c r="B160" s="389" t="s">
        <v>517</v>
      </c>
      <c r="C160" s="389">
        <v>11.8948293936</v>
      </c>
      <c r="D160" s="389" t="s">
        <v>647</v>
      </c>
      <c r="E160" s="389" t="s">
        <v>648</v>
      </c>
      <c r="F160" s="389" t="s">
        <v>647</v>
      </c>
      <c r="G160" s="389" t="s">
        <v>649</v>
      </c>
    </row>
    <row r="161" spans="1:7">
      <c r="A161" s="389" t="s">
        <v>526</v>
      </c>
      <c r="B161" s="389" t="s">
        <v>517</v>
      </c>
      <c r="C161" s="389">
        <v>35.848189756700002</v>
      </c>
      <c r="D161" s="389" t="s">
        <v>647</v>
      </c>
      <c r="E161" s="389" t="s">
        <v>648</v>
      </c>
      <c r="F161" s="389" t="s">
        <v>647</v>
      </c>
      <c r="G161" s="389" t="s">
        <v>649</v>
      </c>
    </row>
    <row r="162" spans="1:7">
      <c r="A162" s="389" t="s">
        <v>563</v>
      </c>
      <c r="B162" s="389" t="s">
        <v>517</v>
      </c>
      <c r="C162" s="389">
        <v>7.0806448513999998</v>
      </c>
      <c r="D162" s="389" t="s">
        <v>647</v>
      </c>
      <c r="E162" s="389" t="s">
        <v>648</v>
      </c>
      <c r="F162" s="389" t="s">
        <v>647</v>
      </c>
      <c r="G162" s="389" t="s">
        <v>649</v>
      </c>
    </row>
    <row r="163" spans="1:7">
      <c r="A163" s="389" t="s">
        <v>544</v>
      </c>
      <c r="B163" s="389" t="s">
        <v>517</v>
      </c>
      <c r="C163" s="389">
        <v>2.07887552005</v>
      </c>
      <c r="D163" s="389" t="s">
        <v>647</v>
      </c>
      <c r="E163" s="389" t="s">
        <v>648</v>
      </c>
      <c r="F163" s="389" t="s">
        <v>647</v>
      </c>
      <c r="G163" s="389" t="s">
        <v>649</v>
      </c>
    </row>
    <row r="164" spans="1:7">
      <c r="A164" s="389" t="s">
        <v>571</v>
      </c>
      <c r="B164" s="389" t="s">
        <v>517</v>
      </c>
      <c r="C164" s="389">
        <v>7.4642626575</v>
      </c>
      <c r="D164" s="389" t="s">
        <v>647</v>
      </c>
      <c r="E164" s="389" t="s">
        <v>648</v>
      </c>
      <c r="F164" s="389" t="s">
        <v>647</v>
      </c>
      <c r="G164" s="389" t="s">
        <v>649</v>
      </c>
    </row>
    <row r="165" spans="1:7">
      <c r="A165" s="389" t="s">
        <v>514</v>
      </c>
      <c r="B165" s="389" t="s">
        <v>517</v>
      </c>
      <c r="C165" s="389">
        <v>0.31597119876700003</v>
      </c>
      <c r="D165" s="389" t="s">
        <v>647</v>
      </c>
      <c r="E165" s="389" t="s">
        <v>648</v>
      </c>
      <c r="F165" s="389" t="s">
        <v>647</v>
      </c>
      <c r="G165" s="389" t="s">
        <v>649</v>
      </c>
    </row>
    <row r="166" spans="1:7">
      <c r="A166" s="389" t="s">
        <v>544</v>
      </c>
      <c r="B166" s="389" t="s">
        <v>517</v>
      </c>
      <c r="C166" s="389">
        <v>6.1061409753599998</v>
      </c>
      <c r="D166" s="389" t="s">
        <v>647</v>
      </c>
      <c r="E166" s="389" t="s">
        <v>648</v>
      </c>
      <c r="F166" s="389" t="s">
        <v>647</v>
      </c>
      <c r="G166" s="389" t="s">
        <v>649</v>
      </c>
    </row>
    <row r="167" spans="1:7">
      <c r="A167" s="389" t="s">
        <v>577</v>
      </c>
      <c r="B167" s="389" t="s">
        <v>517</v>
      </c>
      <c r="C167" s="389">
        <v>6.1061409753599998</v>
      </c>
      <c r="D167" s="389" t="s">
        <v>647</v>
      </c>
      <c r="E167" s="389" t="s">
        <v>648</v>
      </c>
      <c r="F167" s="389" t="s">
        <v>647</v>
      </c>
      <c r="G167" s="389" t="s">
        <v>649</v>
      </c>
    </row>
    <row r="168" spans="1:7">
      <c r="A168" s="389" t="s">
        <v>577</v>
      </c>
      <c r="B168" s="389" t="s">
        <v>517</v>
      </c>
      <c r="C168" s="389">
        <v>6.1061409753599998</v>
      </c>
      <c r="D168" s="389" t="s">
        <v>647</v>
      </c>
      <c r="E168" s="389" t="s">
        <v>648</v>
      </c>
      <c r="F168" s="389" t="s">
        <v>647</v>
      </c>
      <c r="G168" s="389" t="s">
        <v>649</v>
      </c>
    </row>
    <row r="169" spans="1:7">
      <c r="A169" s="389" t="s">
        <v>559</v>
      </c>
      <c r="B169" s="389" t="s">
        <v>517</v>
      </c>
      <c r="C169" s="389">
        <v>0.80968681778899998</v>
      </c>
      <c r="D169" s="389" t="s">
        <v>647</v>
      </c>
      <c r="E169" s="389" t="s">
        <v>648</v>
      </c>
      <c r="F169" s="389" t="s">
        <v>647</v>
      </c>
      <c r="G169" s="389" t="s">
        <v>649</v>
      </c>
    </row>
    <row r="170" spans="1:7">
      <c r="A170" s="389" t="s">
        <v>574</v>
      </c>
      <c r="B170" s="389" t="s">
        <v>517</v>
      </c>
      <c r="C170" s="389">
        <v>0.80968681778899998</v>
      </c>
      <c r="D170" s="389" t="s">
        <v>647</v>
      </c>
      <c r="E170" s="389" t="s">
        <v>648</v>
      </c>
      <c r="F170" s="389" t="s">
        <v>647</v>
      </c>
      <c r="G170" s="389" t="s">
        <v>649</v>
      </c>
    </row>
    <row r="171" spans="1:7">
      <c r="A171" s="389" t="s">
        <v>571</v>
      </c>
      <c r="B171" s="389" t="s">
        <v>517</v>
      </c>
      <c r="C171" s="389">
        <v>0.472744047015</v>
      </c>
      <c r="D171" s="389" t="s">
        <v>647</v>
      </c>
      <c r="E171" s="389" t="s">
        <v>648</v>
      </c>
      <c r="F171" s="389" t="s">
        <v>647</v>
      </c>
      <c r="G171" s="389" t="s">
        <v>649</v>
      </c>
    </row>
    <row r="172" spans="1:7">
      <c r="A172" s="389" t="s">
        <v>577</v>
      </c>
      <c r="B172" s="389" t="s">
        <v>517</v>
      </c>
      <c r="C172" s="389">
        <v>57.9959852142999</v>
      </c>
      <c r="D172" s="389" t="s">
        <v>647</v>
      </c>
      <c r="E172" s="389" t="s">
        <v>648</v>
      </c>
      <c r="F172" s="389" t="s">
        <v>647</v>
      </c>
      <c r="G172" s="389" t="s">
        <v>649</v>
      </c>
    </row>
    <row r="173" spans="1:7">
      <c r="A173" s="389" t="s">
        <v>551</v>
      </c>
      <c r="B173" s="389" t="s">
        <v>517</v>
      </c>
      <c r="C173" s="389">
        <v>3.2010546393100001</v>
      </c>
      <c r="D173" s="389" t="s">
        <v>647</v>
      </c>
      <c r="E173" s="389" t="s">
        <v>648</v>
      </c>
      <c r="F173" s="389" t="s">
        <v>647</v>
      </c>
      <c r="G173" s="389" t="s">
        <v>649</v>
      </c>
    </row>
    <row r="174" spans="1:7">
      <c r="A174" s="389" t="s">
        <v>571</v>
      </c>
      <c r="B174" s="389" t="s">
        <v>517</v>
      </c>
      <c r="C174" s="389">
        <v>3.4362887663100001</v>
      </c>
      <c r="D174" s="389" t="s">
        <v>647</v>
      </c>
      <c r="E174" s="389" t="s">
        <v>648</v>
      </c>
      <c r="F174" s="389" t="s">
        <v>647</v>
      </c>
      <c r="G174" s="389" t="s">
        <v>649</v>
      </c>
    </row>
    <row r="175" spans="1:7">
      <c r="A175" s="389" t="s">
        <v>571</v>
      </c>
      <c r="B175" s="389" t="s">
        <v>517</v>
      </c>
      <c r="C175" s="389">
        <v>3.4362887663100001</v>
      </c>
      <c r="D175" s="389" t="s">
        <v>647</v>
      </c>
      <c r="E175" s="389" t="s">
        <v>648</v>
      </c>
      <c r="F175" s="389" t="s">
        <v>647</v>
      </c>
      <c r="G175" s="389" t="s">
        <v>649</v>
      </c>
    </row>
    <row r="176" spans="1:7">
      <c r="A176" s="389" t="s">
        <v>571</v>
      </c>
      <c r="B176" s="389" t="s">
        <v>517</v>
      </c>
      <c r="C176" s="389">
        <v>6.9110109689300003</v>
      </c>
      <c r="D176" s="389" t="s">
        <v>647</v>
      </c>
      <c r="E176" s="389" t="s">
        <v>648</v>
      </c>
      <c r="F176" s="389" t="s">
        <v>647</v>
      </c>
      <c r="G176" s="389" t="s">
        <v>649</v>
      </c>
    </row>
    <row r="177" spans="1:7">
      <c r="A177" s="389" t="s">
        <v>514</v>
      </c>
      <c r="B177" s="389" t="s">
        <v>517</v>
      </c>
      <c r="C177" s="389">
        <v>24.0577309544</v>
      </c>
      <c r="D177" s="389" t="s">
        <v>647</v>
      </c>
      <c r="E177" s="389" t="s">
        <v>648</v>
      </c>
      <c r="F177" s="389" t="s">
        <v>647</v>
      </c>
      <c r="G177" s="389" t="s">
        <v>649</v>
      </c>
    </row>
    <row r="178" spans="1:7">
      <c r="A178" s="389" t="s">
        <v>514</v>
      </c>
      <c r="B178" s="389" t="s">
        <v>517</v>
      </c>
      <c r="C178" s="389">
        <v>24.0577309544</v>
      </c>
      <c r="D178" s="389" t="s">
        <v>647</v>
      </c>
      <c r="E178" s="389" t="s">
        <v>648</v>
      </c>
      <c r="F178" s="389" t="s">
        <v>647</v>
      </c>
      <c r="G178" s="389" t="s">
        <v>649</v>
      </c>
    </row>
    <row r="179" spans="1:7">
      <c r="A179" s="389" t="s">
        <v>543</v>
      </c>
      <c r="B179" s="389" t="s">
        <v>517</v>
      </c>
      <c r="C179" s="389">
        <v>7.0084914883499998</v>
      </c>
      <c r="D179" s="389" t="s">
        <v>647</v>
      </c>
      <c r="E179" s="389" t="s">
        <v>648</v>
      </c>
      <c r="F179" s="389" t="s">
        <v>647</v>
      </c>
      <c r="G179" s="389" t="s">
        <v>649</v>
      </c>
    </row>
    <row r="180" spans="1:7">
      <c r="A180" s="389" t="s">
        <v>577</v>
      </c>
      <c r="B180" s="389" t="s">
        <v>517</v>
      </c>
      <c r="C180" s="389">
        <v>7.0084914883499998</v>
      </c>
      <c r="D180" s="389" t="s">
        <v>647</v>
      </c>
      <c r="E180" s="389" t="s">
        <v>648</v>
      </c>
      <c r="F180" s="389" t="s">
        <v>647</v>
      </c>
      <c r="G180" s="389" t="s">
        <v>649</v>
      </c>
    </row>
    <row r="181" spans="1:7">
      <c r="A181" s="389" t="s">
        <v>514</v>
      </c>
      <c r="B181" s="389" t="s">
        <v>517</v>
      </c>
      <c r="C181" s="389">
        <v>2.4379215321699998</v>
      </c>
      <c r="D181" s="389" t="s">
        <v>647</v>
      </c>
      <c r="E181" s="389" t="s">
        <v>648</v>
      </c>
      <c r="F181" s="389" t="s">
        <v>647</v>
      </c>
      <c r="G181" s="389" t="s">
        <v>649</v>
      </c>
    </row>
    <row r="182" spans="1:7">
      <c r="A182" s="389" t="s">
        <v>581</v>
      </c>
      <c r="B182" s="389" t="s">
        <v>517</v>
      </c>
      <c r="C182" s="389">
        <v>10.3835058915</v>
      </c>
      <c r="D182" s="389" t="s">
        <v>647</v>
      </c>
      <c r="E182" s="389" t="s">
        <v>648</v>
      </c>
      <c r="F182" s="389" t="s">
        <v>647</v>
      </c>
      <c r="G182" s="389" t="s">
        <v>649</v>
      </c>
    </row>
    <row r="183" spans="1:7">
      <c r="A183" s="389" t="s">
        <v>562</v>
      </c>
      <c r="B183" s="389" t="s">
        <v>517</v>
      </c>
      <c r="C183" s="389">
        <v>1.02407508265</v>
      </c>
      <c r="D183" s="389" t="s">
        <v>647</v>
      </c>
      <c r="E183" s="389" t="s">
        <v>648</v>
      </c>
      <c r="F183" s="389" t="s">
        <v>647</v>
      </c>
      <c r="G183" s="389" t="s">
        <v>649</v>
      </c>
    </row>
    <row r="184" spans="1:7">
      <c r="A184" s="389" t="s">
        <v>571</v>
      </c>
      <c r="B184" s="389" t="s">
        <v>517</v>
      </c>
      <c r="C184" s="389">
        <v>0.74760154895599995</v>
      </c>
      <c r="D184" s="389" t="s">
        <v>647</v>
      </c>
      <c r="E184" s="389" t="s">
        <v>648</v>
      </c>
      <c r="F184" s="389" t="s">
        <v>647</v>
      </c>
      <c r="G184" s="389" t="s">
        <v>649</v>
      </c>
    </row>
    <row r="185" spans="1:7">
      <c r="A185" s="389" t="s">
        <v>571</v>
      </c>
      <c r="B185" s="389" t="s">
        <v>517</v>
      </c>
      <c r="C185" s="389">
        <v>0.74760154895599995</v>
      </c>
      <c r="D185" s="389" t="s">
        <v>647</v>
      </c>
      <c r="E185" s="389" t="s">
        <v>648</v>
      </c>
      <c r="F185" s="389" t="s">
        <v>647</v>
      </c>
      <c r="G185" s="389" t="s">
        <v>649</v>
      </c>
    </row>
    <row r="186" spans="1:7">
      <c r="A186" s="389" t="s">
        <v>581</v>
      </c>
      <c r="B186" s="389" t="s">
        <v>517</v>
      </c>
      <c r="C186" s="389">
        <v>1.56521307776</v>
      </c>
      <c r="D186" s="389" t="s">
        <v>647</v>
      </c>
      <c r="E186" s="389" t="s">
        <v>648</v>
      </c>
      <c r="F186" s="389" t="s">
        <v>647</v>
      </c>
      <c r="G186" s="389" t="s">
        <v>649</v>
      </c>
    </row>
    <row r="187" spans="1:7">
      <c r="A187" s="389" t="s">
        <v>578</v>
      </c>
      <c r="B187" s="389" t="s">
        <v>517</v>
      </c>
      <c r="C187" s="389">
        <v>12.0307337487999</v>
      </c>
      <c r="D187" s="389" t="s">
        <v>647</v>
      </c>
      <c r="E187" s="389" t="s">
        <v>648</v>
      </c>
      <c r="F187" s="389" t="s">
        <v>647</v>
      </c>
      <c r="G187" s="389" t="s">
        <v>649</v>
      </c>
    </row>
    <row r="188" spans="1:7">
      <c r="A188" s="389" t="s">
        <v>570</v>
      </c>
      <c r="B188" s="389" t="s">
        <v>517</v>
      </c>
      <c r="C188" s="389">
        <v>10.8692927023999</v>
      </c>
      <c r="D188" s="389" t="s">
        <v>647</v>
      </c>
      <c r="E188" s="389" t="s">
        <v>648</v>
      </c>
      <c r="F188" s="389" t="s">
        <v>647</v>
      </c>
      <c r="G188" s="389" t="s">
        <v>649</v>
      </c>
    </row>
    <row r="189" spans="1:7">
      <c r="A189" s="389" t="s">
        <v>570</v>
      </c>
      <c r="B189" s="389" t="s">
        <v>517</v>
      </c>
      <c r="C189" s="389">
        <v>10.8692927023999</v>
      </c>
      <c r="D189" s="389" t="s">
        <v>647</v>
      </c>
      <c r="E189" s="389" t="s">
        <v>648</v>
      </c>
      <c r="F189" s="389" t="s">
        <v>647</v>
      </c>
      <c r="G189" s="389" t="s">
        <v>649</v>
      </c>
    </row>
    <row r="190" spans="1:7">
      <c r="A190" s="389" t="s">
        <v>581</v>
      </c>
      <c r="B190" s="389" t="s">
        <v>517</v>
      </c>
      <c r="C190" s="389">
        <v>3.4409365169799999</v>
      </c>
      <c r="D190" s="389" t="s">
        <v>647</v>
      </c>
      <c r="E190" s="389" t="s">
        <v>648</v>
      </c>
      <c r="F190" s="389" t="s">
        <v>647</v>
      </c>
      <c r="G190" s="389" t="s">
        <v>649</v>
      </c>
    </row>
    <row r="191" spans="1:7">
      <c r="A191" s="389" t="s">
        <v>581</v>
      </c>
      <c r="B191" s="389" t="s">
        <v>517</v>
      </c>
      <c r="C191" s="389">
        <v>2.5998147838599999</v>
      </c>
      <c r="D191" s="389" t="s">
        <v>647</v>
      </c>
      <c r="E191" s="389" t="s">
        <v>648</v>
      </c>
      <c r="F191" s="389" t="s">
        <v>647</v>
      </c>
      <c r="G191" s="389" t="s">
        <v>649</v>
      </c>
    </row>
    <row r="192" spans="1:7">
      <c r="A192" s="389" t="s">
        <v>553</v>
      </c>
      <c r="B192" s="389" t="s">
        <v>517</v>
      </c>
      <c r="C192" s="389">
        <v>2.2347558728900001</v>
      </c>
      <c r="D192" s="389" t="s">
        <v>647</v>
      </c>
      <c r="E192" s="389" t="s">
        <v>648</v>
      </c>
      <c r="F192" s="389" t="s">
        <v>647</v>
      </c>
      <c r="G192" s="389" t="s">
        <v>649</v>
      </c>
    </row>
    <row r="193" spans="1:7">
      <c r="A193" s="389" t="s">
        <v>551</v>
      </c>
      <c r="B193" s="389" t="s">
        <v>517</v>
      </c>
      <c r="C193" s="389">
        <v>3.0701585551899999</v>
      </c>
      <c r="D193" s="389" t="s">
        <v>647</v>
      </c>
      <c r="E193" s="389" t="s">
        <v>648</v>
      </c>
      <c r="F193" s="389" t="s">
        <v>647</v>
      </c>
      <c r="G193" s="389" t="s">
        <v>649</v>
      </c>
    </row>
    <row r="194" spans="1:7">
      <c r="A194" s="389" t="s">
        <v>571</v>
      </c>
      <c r="B194" s="389" t="s">
        <v>517</v>
      </c>
      <c r="C194" s="389">
        <v>2.0614805976700001</v>
      </c>
      <c r="D194" s="389" t="s">
        <v>647</v>
      </c>
      <c r="E194" s="389" t="s">
        <v>648</v>
      </c>
      <c r="F194" s="389" t="s">
        <v>647</v>
      </c>
      <c r="G194" s="389" t="s">
        <v>649</v>
      </c>
    </row>
    <row r="195" spans="1:7">
      <c r="A195" s="389" t="s">
        <v>571</v>
      </c>
      <c r="B195" s="389" t="s">
        <v>517</v>
      </c>
      <c r="C195" s="389">
        <v>2.0614805976700001</v>
      </c>
      <c r="D195" s="389" t="s">
        <v>647</v>
      </c>
      <c r="E195" s="389" t="s">
        <v>648</v>
      </c>
      <c r="F195" s="389" t="s">
        <v>647</v>
      </c>
      <c r="G195" s="389" t="s">
        <v>649</v>
      </c>
    </row>
    <row r="196" spans="1:7">
      <c r="A196" s="389" t="s">
        <v>523</v>
      </c>
      <c r="B196" s="389" t="s">
        <v>517</v>
      </c>
      <c r="C196" s="389">
        <v>5.7157389166200003</v>
      </c>
      <c r="D196" s="389" t="s">
        <v>647</v>
      </c>
      <c r="E196" s="389" t="s">
        <v>648</v>
      </c>
      <c r="F196" s="389" t="s">
        <v>647</v>
      </c>
      <c r="G196" s="389" t="s">
        <v>649</v>
      </c>
    </row>
    <row r="197" spans="1:7">
      <c r="A197" s="389" t="s">
        <v>577</v>
      </c>
      <c r="B197" s="389" t="s">
        <v>517</v>
      </c>
      <c r="C197" s="389">
        <v>21.291877418799899</v>
      </c>
      <c r="D197" s="389" t="s">
        <v>647</v>
      </c>
      <c r="E197" s="389" t="s">
        <v>648</v>
      </c>
      <c r="F197" s="389" t="s">
        <v>647</v>
      </c>
      <c r="G197" s="389" t="s">
        <v>649</v>
      </c>
    </row>
    <row r="198" spans="1:7">
      <c r="A198" s="389" t="s">
        <v>526</v>
      </c>
      <c r="B198" s="389" t="s">
        <v>517</v>
      </c>
      <c r="C198" s="389">
        <v>11.6892034947999</v>
      </c>
      <c r="D198" s="389" t="s">
        <v>647</v>
      </c>
      <c r="E198" s="389" t="s">
        <v>648</v>
      </c>
      <c r="F198" s="389" t="s">
        <v>647</v>
      </c>
      <c r="G198" s="389" t="s">
        <v>649</v>
      </c>
    </row>
    <row r="199" spans="1:7">
      <c r="A199" s="389" t="s">
        <v>526</v>
      </c>
      <c r="B199" s="389" t="s">
        <v>517</v>
      </c>
      <c r="C199" s="389">
        <v>11.6892034947999</v>
      </c>
      <c r="D199" s="389" t="s">
        <v>647</v>
      </c>
      <c r="E199" s="389" t="s">
        <v>648</v>
      </c>
      <c r="F199" s="389" t="s">
        <v>647</v>
      </c>
      <c r="G199" s="389" t="s">
        <v>649</v>
      </c>
    </row>
    <row r="200" spans="1:7">
      <c r="A200" s="389" t="s">
        <v>526</v>
      </c>
      <c r="B200" s="389" t="s">
        <v>517</v>
      </c>
      <c r="C200" s="389">
        <v>11.6892034947999</v>
      </c>
      <c r="D200" s="389" t="s">
        <v>647</v>
      </c>
      <c r="E200" s="389" t="s">
        <v>648</v>
      </c>
      <c r="F200" s="389" t="s">
        <v>647</v>
      </c>
      <c r="G200" s="389" t="s">
        <v>649</v>
      </c>
    </row>
    <row r="201" spans="1:7">
      <c r="A201" s="389" t="s">
        <v>537</v>
      </c>
      <c r="B201" s="389" t="s">
        <v>517</v>
      </c>
      <c r="C201" s="389">
        <v>2.4998517642300002</v>
      </c>
      <c r="D201" s="389" t="s">
        <v>647</v>
      </c>
      <c r="E201" s="389" t="s">
        <v>648</v>
      </c>
      <c r="F201" s="389" t="s">
        <v>647</v>
      </c>
      <c r="G201" s="389" t="s">
        <v>649</v>
      </c>
    </row>
    <row r="202" spans="1:7">
      <c r="A202" s="389" t="s">
        <v>581</v>
      </c>
      <c r="B202" s="389" t="s">
        <v>517</v>
      </c>
      <c r="C202" s="389">
        <v>8.9544278617399904</v>
      </c>
      <c r="D202" s="389" t="s">
        <v>647</v>
      </c>
      <c r="E202" s="389" t="s">
        <v>648</v>
      </c>
      <c r="F202" s="389" t="s">
        <v>647</v>
      </c>
      <c r="G202" s="389" t="s">
        <v>649</v>
      </c>
    </row>
    <row r="203" spans="1:7">
      <c r="A203" s="389" t="s">
        <v>571</v>
      </c>
      <c r="B203" s="389" t="s">
        <v>517</v>
      </c>
      <c r="C203" s="389">
        <v>4.3233341745800002</v>
      </c>
      <c r="D203" s="389" t="s">
        <v>647</v>
      </c>
      <c r="E203" s="389" t="s">
        <v>648</v>
      </c>
      <c r="F203" s="389" t="s">
        <v>647</v>
      </c>
      <c r="G203" s="389" t="s">
        <v>649</v>
      </c>
    </row>
    <row r="204" spans="1:7">
      <c r="A204" s="389" t="s">
        <v>577</v>
      </c>
      <c r="B204" s="389" t="s">
        <v>517</v>
      </c>
      <c r="C204" s="389">
        <v>14.749598853</v>
      </c>
      <c r="D204" s="389" t="s">
        <v>647</v>
      </c>
      <c r="E204" s="389" t="s">
        <v>648</v>
      </c>
      <c r="F204" s="389" t="s">
        <v>647</v>
      </c>
      <c r="G204" s="389" t="s">
        <v>649</v>
      </c>
    </row>
    <row r="205" spans="1:7">
      <c r="A205" s="389" t="s">
        <v>581</v>
      </c>
      <c r="B205" s="389" t="s">
        <v>517</v>
      </c>
      <c r="C205" s="389">
        <v>1.27786134688</v>
      </c>
      <c r="D205" s="389" t="s">
        <v>647</v>
      </c>
      <c r="E205" s="389" t="s">
        <v>648</v>
      </c>
      <c r="F205" s="389" t="s">
        <v>647</v>
      </c>
      <c r="G205" s="389" t="s">
        <v>649</v>
      </c>
    </row>
    <row r="206" spans="1:7">
      <c r="A206" s="389" t="s">
        <v>544</v>
      </c>
      <c r="B206" s="389" t="s">
        <v>517</v>
      </c>
      <c r="C206" s="389">
        <v>45.151687978200002</v>
      </c>
      <c r="D206" s="389" t="s">
        <v>647</v>
      </c>
      <c r="E206" s="389" t="s">
        <v>648</v>
      </c>
      <c r="F206" s="389" t="s">
        <v>647</v>
      </c>
      <c r="G206" s="389" t="s">
        <v>649</v>
      </c>
    </row>
    <row r="207" spans="1:7">
      <c r="A207" s="389" t="s">
        <v>581</v>
      </c>
      <c r="B207" s="389" t="s">
        <v>517</v>
      </c>
      <c r="C207" s="389">
        <v>7.0656488232800001</v>
      </c>
      <c r="D207" s="389" t="s">
        <v>647</v>
      </c>
      <c r="E207" s="389" t="s">
        <v>648</v>
      </c>
      <c r="F207" s="389" t="s">
        <v>647</v>
      </c>
      <c r="G207" s="389" t="s">
        <v>649</v>
      </c>
    </row>
    <row r="208" spans="1:7">
      <c r="A208" s="389" t="s">
        <v>514</v>
      </c>
      <c r="B208" s="389" t="s">
        <v>517</v>
      </c>
      <c r="C208" s="389">
        <v>4.4127949470500001</v>
      </c>
      <c r="D208" s="389" t="s">
        <v>647</v>
      </c>
      <c r="E208" s="389" t="s">
        <v>648</v>
      </c>
      <c r="F208" s="389" t="s">
        <v>647</v>
      </c>
      <c r="G208" s="389" t="s">
        <v>649</v>
      </c>
    </row>
    <row r="209" spans="1:7">
      <c r="A209" s="389" t="s">
        <v>514</v>
      </c>
      <c r="B209" s="389" t="s">
        <v>517</v>
      </c>
      <c r="C209" s="389">
        <v>4.4127949470500001</v>
      </c>
      <c r="D209" s="389" t="s">
        <v>647</v>
      </c>
      <c r="E209" s="389" t="s">
        <v>648</v>
      </c>
      <c r="F209" s="389" t="s">
        <v>647</v>
      </c>
      <c r="G209" s="389" t="s">
        <v>649</v>
      </c>
    </row>
    <row r="210" spans="1:7">
      <c r="A210" s="389" t="s">
        <v>577</v>
      </c>
      <c r="B210" s="389" t="s">
        <v>517</v>
      </c>
      <c r="C210" s="389">
        <v>2.1674427699200001</v>
      </c>
      <c r="D210" s="389" t="s">
        <v>647</v>
      </c>
      <c r="E210" s="389" t="s">
        <v>648</v>
      </c>
      <c r="F210" s="389" t="s">
        <v>647</v>
      </c>
      <c r="G210" s="389" t="s">
        <v>649</v>
      </c>
    </row>
    <row r="211" spans="1:7">
      <c r="A211" s="389" t="s">
        <v>544</v>
      </c>
      <c r="B211" s="389" t="s">
        <v>517</v>
      </c>
      <c r="C211" s="389">
        <v>7.4249282353500003</v>
      </c>
      <c r="D211" s="389" t="s">
        <v>647</v>
      </c>
      <c r="E211" s="389" t="s">
        <v>648</v>
      </c>
      <c r="F211" s="389" t="s">
        <v>647</v>
      </c>
      <c r="G211" s="389" t="s">
        <v>649</v>
      </c>
    </row>
    <row r="212" spans="1:7">
      <c r="A212" s="389" t="s">
        <v>544</v>
      </c>
      <c r="B212" s="389" t="s">
        <v>517</v>
      </c>
      <c r="C212" s="389">
        <v>7.4249282353500003</v>
      </c>
      <c r="D212" s="389" t="s">
        <v>647</v>
      </c>
      <c r="E212" s="389" t="s">
        <v>648</v>
      </c>
      <c r="F212" s="389" t="s">
        <v>647</v>
      </c>
      <c r="G212" s="389" t="s">
        <v>649</v>
      </c>
    </row>
    <row r="213" spans="1:7">
      <c r="A213" s="389" t="s">
        <v>578</v>
      </c>
      <c r="B213" s="389" t="s">
        <v>517</v>
      </c>
      <c r="C213" s="389">
        <v>9.2774529542900002</v>
      </c>
      <c r="D213" s="389" t="s">
        <v>647</v>
      </c>
      <c r="E213" s="389" t="s">
        <v>648</v>
      </c>
      <c r="F213" s="389" t="s">
        <v>647</v>
      </c>
      <c r="G213" s="389" t="s">
        <v>649</v>
      </c>
    </row>
    <row r="214" spans="1:7">
      <c r="A214" s="389" t="s">
        <v>558</v>
      </c>
      <c r="B214" s="389" t="s">
        <v>517</v>
      </c>
      <c r="C214" s="389">
        <v>12.5310447612</v>
      </c>
      <c r="D214" s="389" t="s">
        <v>647</v>
      </c>
      <c r="E214" s="389" t="s">
        <v>648</v>
      </c>
      <c r="F214" s="389" t="s">
        <v>647</v>
      </c>
      <c r="G214" s="389" t="s">
        <v>649</v>
      </c>
    </row>
    <row r="215" spans="1:7">
      <c r="A215" s="389" t="s">
        <v>551</v>
      </c>
      <c r="B215" s="389" t="s">
        <v>517</v>
      </c>
      <c r="C215" s="389">
        <v>20.4151689099</v>
      </c>
      <c r="D215" s="389" t="s">
        <v>647</v>
      </c>
      <c r="E215" s="389" t="s">
        <v>648</v>
      </c>
      <c r="F215" s="389" t="s">
        <v>647</v>
      </c>
      <c r="G215" s="389" t="s">
        <v>649</v>
      </c>
    </row>
    <row r="216" spans="1:7">
      <c r="A216" s="389" t="s">
        <v>551</v>
      </c>
      <c r="B216" s="389" t="s">
        <v>517</v>
      </c>
      <c r="C216" s="389">
        <v>20.4151689099</v>
      </c>
      <c r="D216" s="389" t="s">
        <v>647</v>
      </c>
      <c r="E216" s="389" t="s">
        <v>648</v>
      </c>
      <c r="F216" s="389" t="s">
        <v>647</v>
      </c>
      <c r="G216" s="389" t="s">
        <v>649</v>
      </c>
    </row>
    <row r="217" spans="1:7">
      <c r="A217" s="389" t="s">
        <v>550</v>
      </c>
      <c r="B217" s="389" t="s">
        <v>517</v>
      </c>
      <c r="C217" s="389">
        <v>9.4332644484799903</v>
      </c>
      <c r="D217" s="389" t="s">
        <v>647</v>
      </c>
      <c r="E217" s="389" t="s">
        <v>648</v>
      </c>
      <c r="F217" s="389" t="s">
        <v>647</v>
      </c>
      <c r="G217" s="389" t="s">
        <v>649</v>
      </c>
    </row>
    <row r="218" spans="1:7">
      <c r="A218" s="389" t="s">
        <v>581</v>
      </c>
      <c r="B218" s="389" t="s">
        <v>517</v>
      </c>
      <c r="C218" s="389">
        <v>18.1380016377</v>
      </c>
      <c r="D218" s="389" t="s">
        <v>647</v>
      </c>
      <c r="E218" s="389" t="s">
        <v>648</v>
      </c>
      <c r="F218" s="389" t="s">
        <v>647</v>
      </c>
      <c r="G218" s="389" t="s">
        <v>649</v>
      </c>
    </row>
    <row r="219" spans="1:7">
      <c r="A219" s="389" t="s">
        <v>581</v>
      </c>
      <c r="B219" s="389" t="s">
        <v>517</v>
      </c>
      <c r="C219" s="389">
        <v>18.1380016377</v>
      </c>
      <c r="D219" s="389" t="s">
        <v>647</v>
      </c>
      <c r="E219" s="389" t="s">
        <v>648</v>
      </c>
      <c r="F219" s="389" t="s">
        <v>647</v>
      </c>
      <c r="G219" s="389" t="s">
        <v>649</v>
      </c>
    </row>
    <row r="220" spans="1:7">
      <c r="A220" s="389" t="s">
        <v>560</v>
      </c>
      <c r="B220" s="389" t="s">
        <v>517</v>
      </c>
      <c r="C220" s="389">
        <v>17.782903876500001</v>
      </c>
      <c r="D220" s="389" t="s">
        <v>647</v>
      </c>
      <c r="E220" s="389" t="s">
        <v>648</v>
      </c>
      <c r="F220" s="389" t="s">
        <v>647</v>
      </c>
      <c r="G220" s="389" t="s">
        <v>649</v>
      </c>
    </row>
    <row r="221" spans="1:7">
      <c r="A221" s="389" t="s">
        <v>560</v>
      </c>
      <c r="B221" s="389" t="s">
        <v>517</v>
      </c>
      <c r="C221" s="389">
        <v>17.782903876500001</v>
      </c>
      <c r="D221" s="389" t="s">
        <v>647</v>
      </c>
      <c r="E221" s="389" t="s">
        <v>648</v>
      </c>
      <c r="F221" s="389" t="s">
        <v>647</v>
      </c>
      <c r="G221" s="389" t="s">
        <v>649</v>
      </c>
    </row>
    <row r="222" spans="1:7">
      <c r="A222" s="389" t="s">
        <v>526</v>
      </c>
      <c r="B222" s="389" t="s">
        <v>517</v>
      </c>
      <c r="C222" s="389">
        <v>13.1246361006</v>
      </c>
      <c r="D222" s="389" t="s">
        <v>647</v>
      </c>
      <c r="E222" s="389" t="s">
        <v>648</v>
      </c>
      <c r="F222" s="389" t="s">
        <v>647</v>
      </c>
      <c r="G222" s="389" t="s">
        <v>649</v>
      </c>
    </row>
    <row r="223" spans="1:7">
      <c r="A223" s="389" t="s">
        <v>526</v>
      </c>
      <c r="B223" s="389" t="s">
        <v>517</v>
      </c>
      <c r="C223" s="389">
        <v>13.1246361006</v>
      </c>
      <c r="D223" s="389" t="s">
        <v>647</v>
      </c>
      <c r="E223" s="389" t="s">
        <v>648</v>
      </c>
      <c r="F223" s="389" t="s">
        <v>647</v>
      </c>
      <c r="G223" s="389" t="s">
        <v>649</v>
      </c>
    </row>
    <row r="224" spans="1:7">
      <c r="A224" s="389" t="s">
        <v>526</v>
      </c>
      <c r="B224" s="389" t="s">
        <v>517</v>
      </c>
      <c r="C224" s="389">
        <v>13.1246361006</v>
      </c>
      <c r="D224" s="389" t="s">
        <v>647</v>
      </c>
      <c r="E224" s="389" t="s">
        <v>648</v>
      </c>
      <c r="F224" s="389" t="s">
        <v>647</v>
      </c>
      <c r="G224" s="389" t="s">
        <v>649</v>
      </c>
    </row>
    <row r="225" spans="1:7">
      <c r="A225" s="389" t="s">
        <v>532</v>
      </c>
      <c r="B225" s="389" t="s">
        <v>517</v>
      </c>
      <c r="C225" s="389">
        <v>4.9768190832499997</v>
      </c>
      <c r="D225" s="389" t="s">
        <v>647</v>
      </c>
      <c r="E225" s="389" t="s">
        <v>648</v>
      </c>
      <c r="F225" s="389" t="s">
        <v>647</v>
      </c>
      <c r="G225" s="389" t="s">
        <v>649</v>
      </c>
    </row>
    <row r="226" spans="1:7">
      <c r="A226" s="389" t="s">
        <v>571</v>
      </c>
      <c r="B226" s="389" t="s">
        <v>517</v>
      </c>
      <c r="C226" s="389">
        <v>4.9768190832499997</v>
      </c>
      <c r="D226" s="389" t="s">
        <v>647</v>
      </c>
      <c r="E226" s="389" t="s">
        <v>648</v>
      </c>
      <c r="F226" s="389" t="s">
        <v>647</v>
      </c>
      <c r="G226" s="389" t="s">
        <v>649</v>
      </c>
    </row>
    <row r="227" spans="1:7">
      <c r="A227" s="389" t="s">
        <v>559</v>
      </c>
      <c r="B227" s="389" t="s">
        <v>517</v>
      </c>
      <c r="C227" s="389">
        <v>2.0283157761799999</v>
      </c>
      <c r="D227" s="389" t="s">
        <v>647</v>
      </c>
      <c r="E227" s="389" t="s">
        <v>648</v>
      </c>
      <c r="F227" s="389" t="s">
        <v>647</v>
      </c>
      <c r="G227" s="389" t="s">
        <v>649</v>
      </c>
    </row>
    <row r="228" spans="1:7">
      <c r="A228" s="389" t="s">
        <v>574</v>
      </c>
      <c r="B228" s="389" t="s">
        <v>517</v>
      </c>
      <c r="C228" s="389">
        <v>2.0283157761799999</v>
      </c>
      <c r="D228" s="389" t="s">
        <v>647</v>
      </c>
      <c r="E228" s="389" t="s">
        <v>648</v>
      </c>
      <c r="F228" s="389" t="s">
        <v>647</v>
      </c>
      <c r="G228" s="389" t="s">
        <v>649</v>
      </c>
    </row>
    <row r="229" spans="1:7">
      <c r="A229" s="389" t="s">
        <v>537</v>
      </c>
      <c r="B229" s="389" t="s">
        <v>517</v>
      </c>
      <c r="C229" s="389">
        <v>7.32770479712</v>
      </c>
      <c r="D229" s="389" t="s">
        <v>647</v>
      </c>
      <c r="E229" s="389" t="s">
        <v>648</v>
      </c>
      <c r="F229" s="389" t="s">
        <v>647</v>
      </c>
      <c r="G229" s="389" t="s">
        <v>649</v>
      </c>
    </row>
    <row r="230" spans="1:7">
      <c r="A230" s="389" t="s">
        <v>556</v>
      </c>
      <c r="B230" s="389" t="s">
        <v>517</v>
      </c>
      <c r="C230" s="389">
        <v>7.32770479712</v>
      </c>
      <c r="D230" s="389" t="s">
        <v>647</v>
      </c>
      <c r="E230" s="389" t="s">
        <v>648</v>
      </c>
      <c r="F230" s="389" t="s">
        <v>647</v>
      </c>
      <c r="G230" s="389" t="s">
        <v>649</v>
      </c>
    </row>
    <row r="231" spans="1:7">
      <c r="A231" s="389" t="s">
        <v>553</v>
      </c>
      <c r="B231" s="389" t="s">
        <v>517</v>
      </c>
      <c r="C231" s="389">
        <v>1.2260929996300001</v>
      </c>
      <c r="D231" s="389" t="s">
        <v>647</v>
      </c>
      <c r="E231" s="389" t="s">
        <v>648</v>
      </c>
      <c r="F231" s="389" t="s">
        <v>647</v>
      </c>
      <c r="G231" s="389" t="s">
        <v>649</v>
      </c>
    </row>
    <row r="232" spans="1:7">
      <c r="A232" s="389" t="s">
        <v>554</v>
      </c>
      <c r="B232" s="389" t="s">
        <v>517</v>
      </c>
      <c r="C232" s="389">
        <v>1.2260929996300001</v>
      </c>
      <c r="D232" s="389" t="s">
        <v>647</v>
      </c>
      <c r="E232" s="389" t="s">
        <v>648</v>
      </c>
      <c r="F232" s="389" t="s">
        <v>647</v>
      </c>
      <c r="G232" s="389" t="s">
        <v>649</v>
      </c>
    </row>
    <row r="233" spans="1:7">
      <c r="A233" s="389" t="s">
        <v>578</v>
      </c>
      <c r="B233" s="389" t="s">
        <v>517</v>
      </c>
      <c r="C233" s="389">
        <v>1.2260929996300001</v>
      </c>
      <c r="D233" s="389" t="s">
        <v>647</v>
      </c>
      <c r="E233" s="389" t="s">
        <v>648</v>
      </c>
      <c r="F233" s="389" t="s">
        <v>647</v>
      </c>
      <c r="G233" s="389" t="s">
        <v>649</v>
      </c>
    </row>
    <row r="234" spans="1:7">
      <c r="A234" s="389" t="s">
        <v>560</v>
      </c>
      <c r="B234" s="389" t="s">
        <v>517</v>
      </c>
      <c r="C234" s="389">
        <v>0.76013117754699999</v>
      </c>
      <c r="D234" s="389" t="s">
        <v>647</v>
      </c>
      <c r="E234" s="389" t="s">
        <v>648</v>
      </c>
      <c r="F234" s="389" t="s">
        <v>647</v>
      </c>
      <c r="G234" s="389" t="s">
        <v>649</v>
      </c>
    </row>
    <row r="235" spans="1:7">
      <c r="A235" s="389" t="s">
        <v>526</v>
      </c>
      <c r="B235" s="389" t="s">
        <v>517</v>
      </c>
      <c r="C235" s="389">
        <v>0.70876246655499997</v>
      </c>
      <c r="D235" s="389" t="s">
        <v>647</v>
      </c>
      <c r="E235" s="389" t="s">
        <v>648</v>
      </c>
      <c r="F235" s="389" t="s">
        <v>647</v>
      </c>
      <c r="G235" s="389" t="s">
        <v>649</v>
      </c>
    </row>
    <row r="236" spans="1:7">
      <c r="A236" s="389" t="s">
        <v>551</v>
      </c>
      <c r="B236" s="389" t="s">
        <v>517</v>
      </c>
      <c r="C236" s="389">
        <v>6.7841210456900001</v>
      </c>
      <c r="D236" s="389" t="s">
        <v>647</v>
      </c>
      <c r="E236" s="389" t="s">
        <v>648</v>
      </c>
      <c r="F236" s="389" t="s">
        <v>647</v>
      </c>
      <c r="G236" s="389" t="s">
        <v>649</v>
      </c>
    </row>
    <row r="237" spans="1:7">
      <c r="A237" s="389" t="s">
        <v>571</v>
      </c>
      <c r="B237" s="389" t="s">
        <v>517</v>
      </c>
      <c r="C237" s="389">
        <v>0.56964950211499998</v>
      </c>
      <c r="D237" s="389" t="s">
        <v>647</v>
      </c>
      <c r="E237" s="389" t="s">
        <v>648</v>
      </c>
      <c r="F237" s="389" t="s">
        <v>647</v>
      </c>
      <c r="G237" s="389" t="s">
        <v>649</v>
      </c>
    </row>
    <row r="238" spans="1:7">
      <c r="A238" s="389" t="s">
        <v>560</v>
      </c>
      <c r="B238" s="389" t="s">
        <v>517</v>
      </c>
      <c r="C238" s="389">
        <v>4.7710521823400001</v>
      </c>
      <c r="D238" s="389" t="s">
        <v>647</v>
      </c>
      <c r="E238" s="389" t="s">
        <v>648</v>
      </c>
      <c r="F238" s="389" t="s">
        <v>647</v>
      </c>
      <c r="G238" s="389" t="s">
        <v>649</v>
      </c>
    </row>
    <row r="239" spans="1:7">
      <c r="A239" s="389" t="s">
        <v>578</v>
      </c>
      <c r="B239" s="389" t="s">
        <v>517</v>
      </c>
      <c r="C239" s="389">
        <v>26.363016719000001</v>
      </c>
      <c r="D239" s="389" t="s">
        <v>647</v>
      </c>
      <c r="E239" s="389" t="s">
        <v>648</v>
      </c>
      <c r="F239" s="389" t="s">
        <v>647</v>
      </c>
      <c r="G239" s="389" t="s">
        <v>649</v>
      </c>
    </row>
    <row r="240" spans="1:7">
      <c r="A240" s="389" t="s">
        <v>578</v>
      </c>
      <c r="B240" s="389" t="s">
        <v>517</v>
      </c>
      <c r="C240" s="389">
        <v>2.10739189893</v>
      </c>
      <c r="D240" s="389" t="s">
        <v>647</v>
      </c>
      <c r="E240" s="389" t="s">
        <v>648</v>
      </c>
      <c r="F240" s="389" t="s">
        <v>647</v>
      </c>
      <c r="G240" s="389" t="s">
        <v>649</v>
      </c>
    </row>
    <row r="241" spans="1:7">
      <c r="A241" s="389" t="s">
        <v>560</v>
      </c>
      <c r="B241" s="389" t="s">
        <v>517</v>
      </c>
      <c r="C241" s="389">
        <v>3.3111284574600002</v>
      </c>
      <c r="D241" s="389" t="s">
        <v>647</v>
      </c>
      <c r="E241" s="389" t="s">
        <v>648</v>
      </c>
      <c r="F241" s="389" t="s">
        <v>647</v>
      </c>
      <c r="G241" s="389" t="s">
        <v>649</v>
      </c>
    </row>
    <row r="242" spans="1:7">
      <c r="A242" s="389" t="s">
        <v>532</v>
      </c>
      <c r="B242" s="389" t="s">
        <v>517</v>
      </c>
      <c r="C242" s="389">
        <v>11.3075572633</v>
      </c>
      <c r="D242" s="389" t="s">
        <v>647</v>
      </c>
      <c r="E242" s="389" t="s">
        <v>648</v>
      </c>
      <c r="F242" s="389" t="s">
        <v>647</v>
      </c>
      <c r="G242" s="389" t="s">
        <v>649</v>
      </c>
    </row>
    <row r="243" spans="1:7">
      <c r="A243" s="389" t="s">
        <v>532</v>
      </c>
      <c r="B243" s="389" t="s">
        <v>517</v>
      </c>
      <c r="C243" s="389">
        <v>11.3075572633</v>
      </c>
      <c r="D243" s="389" t="s">
        <v>647</v>
      </c>
      <c r="E243" s="389" t="s">
        <v>648</v>
      </c>
      <c r="F243" s="389" t="s">
        <v>647</v>
      </c>
      <c r="G243" s="389" t="s">
        <v>649</v>
      </c>
    </row>
    <row r="244" spans="1:7">
      <c r="A244" s="389" t="s">
        <v>532</v>
      </c>
      <c r="B244" s="389" t="s">
        <v>517</v>
      </c>
      <c r="C244" s="389">
        <v>11.3075572633</v>
      </c>
      <c r="D244" s="389" t="s">
        <v>647</v>
      </c>
      <c r="E244" s="389" t="s">
        <v>648</v>
      </c>
      <c r="F244" s="389" t="s">
        <v>647</v>
      </c>
      <c r="G244" s="389" t="s">
        <v>649</v>
      </c>
    </row>
    <row r="245" spans="1:7">
      <c r="A245" s="389" t="s">
        <v>532</v>
      </c>
      <c r="B245" s="389" t="s">
        <v>517</v>
      </c>
      <c r="C245" s="389">
        <v>11.3075572633</v>
      </c>
      <c r="D245" s="389" t="s">
        <v>647</v>
      </c>
      <c r="E245" s="389" t="s">
        <v>648</v>
      </c>
      <c r="F245" s="389" t="s">
        <v>647</v>
      </c>
      <c r="G245" s="389" t="s">
        <v>649</v>
      </c>
    </row>
    <row r="246" spans="1:7">
      <c r="A246" s="389" t="s">
        <v>532</v>
      </c>
      <c r="B246" s="389" t="s">
        <v>517</v>
      </c>
      <c r="C246" s="389">
        <v>11.3075572633</v>
      </c>
      <c r="D246" s="389" t="s">
        <v>647</v>
      </c>
      <c r="E246" s="389" t="s">
        <v>648</v>
      </c>
      <c r="F246" s="389" t="s">
        <v>647</v>
      </c>
      <c r="G246" s="389" t="s">
        <v>649</v>
      </c>
    </row>
    <row r="247" spans="1:7">
      <c r="A247" s="389" t="s">
        <v>571</v>
      </c>
      <c r="B247" s="389" t="s">
        <v>517</v>
      </c>
      <c r="C247" s="389">
        <v>0.48814789334699998</v>
      </c>
      <c r="D247" s="389" t="s">
        <v>647</v>
      </c>
      <c r="E247" s="389" t="s">
        <v>648</v>
      </c>
      <c r="F247" s="389" t="s">
        <v>647</v>
      </c>
      <c r="G247" s="389" t="s">
        <v>649</v>
      </c>
    </row>
    <row r="248" spans="1:7">
      <c r="A248" s="389" t="s">
        <v>560</v>
      </c>
      <c r="B248" s="389" t="s">
        <v>517</v>
      </c>
      <c r="C248" s="389">
        <v>36.651219811200001</v>
      </c>
      <c r="D248" s="389" t="s">
        <v>647</v>
      </c>
      <c r="E248" s="389" t="s">
        <v>648</v>
      </c>
      <c r="F248" s="389" t="s">
        <v>647</v>
      </c>
      <c r="G248" s="389" t="s">
        <v>649</v>
      </c>
    </row>
    <row r="249" spans="1:7">
      <c r="A249" s="389" t="s">
        <v>560</v>
      </c>
      <c r="B249" s="389" t="s">
        <v>517</v>
      </c>
      <c r="C249" s="389">
        <v>36.651219811200001</v>
      </c>
      <c r="D249" s="389" t="s">
        <v>647</v>
      </c>
      <c r="E249" s="389" t="s">
        <v>648</v>
      </c>
      <c r="F249" s="389" t="s">
        <v>647</v>
      </c>
      <c r="G249" s="389" t="s">
        <v>649</v>
      </c>
    </row>
    <row r="250" spans="1:7">
      <c r="A250" s="389" t="s">
        <v>523</v>
      </c>
      <c r="B250" s="389" t="s">
        <v>517</v>
      </c>
      <c r="C250" s="389">
        <v>1.83189060374</v>
      </c>
      <c r="D250" s="389" t="s">
        <v>647</v>
      </c>
      <c r="E250" s="389" t="s">
        <v>648</v>
      </c>
      <c r="F250" s="389" t="s">
        <v>647</v>
      </c>
      <c r="G250" s="389" t="s">
        <v>649</v>
      </c>
    </row>
    <row r="251" spans="1:7">
      <c r="A251" s="389" t="s">
        <v>574</v>
      </c>
      <c r="B251" s="389" t="s">
        <v>517</v>
      </c>
      <c r="C251" s="389">
        <v>0.72691178798099998</v>
      </c>
      <c r="D251" s="389" t="s">
        <v>647</v>
      </c>
      <c r="E251" s="389" t="s">
        <v>648</v>
      </c>
      <c r="F251" s="389" t="s">
        <v>647</v>
      </c>
      <c r="G251" s="389" t="s">
        <v>649</v>
      </c>
    </row>
    <row r="252" spans="1:7">
      <c r="A252" s="389" t="s">
        <v>543</v>
      </c>
      <c r="B252" s="389" t="s">
        <v>517</v>
      </c>
      <c r="C252" s="389">
        <v>22.7125649766</v>
      </c>
      <c r="D252" s="389" t="s">
        <v>647</v>
      </c>
      <c r="E252" s="389" t="s">
        <v>648</v>
      </c>
      <c r="F252" s="389" t="s">
        <v>647</v>
      </c>
      <c r="G252" s="389" t="s">
        <v>649</v>
      </c>
    </row>
    <row r="253" spans="1:7">
      <c r="A253" s="389" t="s">
        <v>560</v>
      </c>
      <c r="B253" s="389" t="s">
        <v>517</v>
      </c>
      <c r="C253" s="389">
        <v>2.2712214682999998</v>
      </c>
      <c r="D253" s="389" t="s">
        <v>647</v>
      </c>
      <c r="E253" s="389" t="s">
        <v>648</v>
      </c>
      <c r="F253" s="389" t="s">
        <v>647</v>
      </c>
      <c r="G253" s="389" t="s">
        <v>649</v>
      </c>
    </row>
    <row r="254" spans="1:7">
      <c r="A254" s="389" t="s">
        <v>560</v>
      </c>
      <c r="B254" s="389" t="s">
        <v>517</v>
      </c>
      <c r="C254" s="389">
        <v>1.4269664264599999</v>
      </c>
      <c r="D254" s="389" t="s">
        <v>647</v>
      </c>
      <c r="E254" s="389" t="s">
        <v>648</v>
      </c>
      <c r="F254" s="389" t="s">
        <v>647</v>
      </c>
      <c r="G254" s="389" t="s">
        <v>649</v>
      </c>
    </row>
    <row r="255" spans="1:7">
      <c r="A255" s="389" t="s">
        <v>524</v>
      </c>
      <c r="B255" s="389" t="s">
        <v>517</v>
      </c>
      <c r="C255" s="389">
        <v>0.94438398093800002</v>
      </c>
      <c r="D255" s="389" t="s">
        <v>647</v>
      </c>
      <c r="E255" s="389" t="s">
        <v>648</v>
      </c>
      <c r="F255" s="389" t="s">
        <v>647</v>
      </c>
      <c r="G255" s="389" t="s">
        <v>649</v>
      </c>
    </row>
    <row r="256" spans="1:7">
      <c r="A256" s="389" t="s">
        <v>581</v>
      </c>
      <c r="B256" s="389" t="s">
        <v>517</v>
      </c>
      <c r="C256" s="389">
        <v>1.0949646952100001</v>
      </c>
      <c r="D256" s="389" t="s">
        <v>647</v>
      </c>
      <c r="E256" s="389" t="s">
        <v>648</v>
      </c>
      <c r="F256" s="389" t="s">
        <v>647</v>
      </c>
      <c r="G256" s="389" t="s">
        <v>649</v>
      </c>
    </row>
    <row r="257" spans="1:7">
      <c r="A257" s="389" t="s">
        <v>581</v>
      </c>
      <c r="B257" s="389" t="s">
        <v>517</v>
      </c>
      <c r="C257" s="389">
        <v>1.0949646952100001</v>
      </c>
      <c r="D257" s="389" t="s">
        <v>647</v>
      </c>
      <c r="E257" s="389" t="s">
        <v>648</v>
      </c>
      <c r="F257" s="389" t="s">
        <v>647</v>
      </c>
      <c r="G257" s="389" t="s">
        <v>649</v>
      </c>
    </row>
    <row r="258" spans="1:7">
      <c r="A258" s="389" t="s">
        <v>544</v>
      </c>
      <c r="B258" s="389" t="s">
        <v>517</v>
      </c>
      <c r="C258" s="389">
        <v>2.8169855468299998</v>
      </c>
      <c r="D258" s="389" t="s">
        <v>647</v>
      </c>
      <c r="E258" s="389" t="s">
        <v>648</v>
      </c>
      <c r="F258" s="389" t="s">
        <v>647</v>
      </c>
      <c r="G258" s="389" t="s">
        <v>649</v>
      </c>
    </row>
    <row r="259" spans="1:7">
      <c r="A259" s="389" t="s">
        <v>558</v>
      </c>
      <c r="B259" s="389" t="s">
        <v>517</v>
      </c>
      <c r="C259" s="389">
        <v>22.6412015033</v>
      </c>
      <c r="D259" s="389" t="s">
        <v>647</v>
      </c>
      <c r="E259" s="389" t="s">
        <v>648</v>
      </c>
      <c r="F259" s="389" t="s">
        <v>647</v>
      </c>
      <c r="G259" s="389" t="s">
        <v>649</v>
      </c>
    </row>
    <row r="260" spans="1:7">
      <c r="A260" s="389" t="s">
        <v>558</v>
      </c>
      <c r="B260" s="389" t="s">
        <v>517</v>
      </c>
      <c r="C260" s="389">
        <v>22.6412015033</v>
      </c>
      <c r="D260" s="389" t="s">
        <v>647</v>
      </c>
      <c r="E260" s="389" t="s">
        <v>648</v>
      </c>
      <c r="F260" s="389" t="s">
        <v>647</v>
      </c>
      <c r="G260" s="389" t="s">
        <v>649</v>
      </c>
    </row>
    <row r="261" spans="1:7">
      <c r="A261" s="389" t="s">
        <v>558</v>
      </c>
      <c r="B261" s="389" t="s">
        <v>517</v>
      </c>
      <c r="C261" s="389">
        <v>22.6412015033</v>
      </c>
      <c r="D261" s="389" t="s">
        <v>647</v>
      </c>
      <c r="E261" s="389" t="s">
        <v>648</v>
      </c>
      <c r="F261" s="389" t="s">
        <v>647</v>
      </c>
      <c r="G261" s="389" t="s">
        <v>649</v>
      </c>
    </row>
    <row r="262" spans="1:7">
      <c r="A262" s="389" t="s">
        <v>581</v>
      </c>
      <c r="B262" s="389" t="s">
        <v>517</v>
      </c>
      <c r="C262" s="389">
        <v>32.040125860300002</v>
      </c>
      <c r="D262" s="389" t="s">
        <v>647</v>
      </c>
      <c r="E262" s="389" t="s">
        <v>648</v>
      </c>
      <c r="F262" s="389" t="s">
        <v>647</v>
      </c>
      <c r="G262" s="389" t="s">
        <v>649</v>
      </c>
    </row>
    <row r="263" spans="1:7">
      <c r="A263" s="389" t="s">
        <v>581</v>
      </c>
      <c r="B263" s="389" t="s">
        <v>517</v>
      </c>
      <c r="C263" s="389">
        <v>32.040125860300002</v>
      </c>
      <c r="D263" s="389" t="s">
        <v>647</v>
      </c>
      <c r="E263" s="389" t="s">
        <v>648</v>
      </c>
      <c r="F263" s="389" t="s">
        <v>647</v>
      </c>
      <c r="G263" s="389" t="s">
        <v>649</v>
      </c>
    </row>
    <row r="264" spans="1:7">
      <c r="A264" s="389" t="s">
        <v>524</v>
      </c>
      <c r="B264" s="389" t="s">
        <v>517</v>
      </c>
      <c r="C264" s="389">
        <v>16.138533666800001</v>
      </c>
      <c r="D264" s="389" t="s">
        <v>647</v>
      </c>
      <c r="E264" s="389" t="s">
        <v>648</v>
      </c>
      <c r="F264" s="389" t="s">
        <v>647</v>
      </c>
      <c r="G264" s="389" t="s">
        <v>649</v>
      </c>
    </row>
    <row r="265" spans="1:7">
      <c r="A265" s="389" t="s">
        <v>524</v>
      </c>
      <c r="B265" s="389" t="s">
        <v>517</v>
      </c>
      <c r="C265" s="389">
        <v>16.138533666800001</v>
      </c>
      <c r="D265" s="389" t="s">
        <v>647</v>
      </c>
      <c r="E265" s="389" t="s">
        <v>648</v>
      </c>
      <c r="F265" s="389" t="s">
        <v>647</v>
      </c>
      <c r="G265" s="389" t="s">
        <v>649</v>
      </c>
    </row>
    <row r="266" spans="1:7">
      <c r="A266" s="389" t="s">
        <v>564</v>
      </c>
      <c r="B266" s="389" t="s">
        <v>517</v>
      </c>
      <c r="C266" s="389">
        <v>4.5940520579499999</v>
      </c>
      <c r="D266" s="389" t="s">
        <v>647</v>
      </c>
      <c r="E266" s="389" t="s">
        <v>648</v>
      </c>
      <c r="F266" s="389" t="s">
        <v>647</v>
      </c>
      <c r="G266" s="389" t="s">
        <v>649</v>
      </c>
    </row>
    <row r="267" spans="1:7">
      <c r="A267" s="389" t="s">
        <v>560</v>
      </c>
      <c r="B267" s="389" t="s">
        <v>517</v>
      </c>
      <c r="C267" s="389">
        <v>27.635660802</v>
      </c>
      <c r="D267" s="389" t="s">
        <v>647</v>
      </c>
      <c r="E267" s="389" t="s">
        <v>648</v>
      </c>
      <c r="F267" s="389" t="s">
        <v>647</v>
      </c>
      <c r="G267" s="389" t="s">
        <v>649</v>
      </c>
    </row>
    <row r="268" spans="1:7">
      <c r="A268" s="389" t="s">
        <v>560</v>
      </c>
      <c r="B268" s="389" t="s">
        <v>517</v>
      </c>
      <c r="C268" s="389">
        <v>27.635660802</v>
      </c>
      <c r="D268" s="389" t="s">
        <v>647</v>
      </c>
      <c r="E268" s="389" t="s">
        <v>648</v>
      </c>
      <c r="F268" s="389" t="s">
        <v>647</v>
      </c>
      <c r="G268" s="389" t="s">
        <v>649</v>
      </c>
    </row>
    <row r="269" spans="1:7">
      <c r="A269" s="389" t="s">
        <v>581</v>
      </c>
      <c r="B269" s="389" t="s">
        <v>517</v>
      </c>
      <c r="C269" s="389">
        <v>8.2977570187000005</v>
      </c>
      <c r="D269" s="389" t="s">
        <v>647</v>
      </c>
      <c r="E269" s="389" t="s">
        <v>648</v>
      </c>
      <c r="F269" s="389" t="s">
        <v>647</v>
      </c>
      <c r="G269" s="389" t="s">
        <v>649</v>
      </c>
    </row>
    <row r="270" spans="1:7">
      <c r="A270" s="389" t="s">
        <v>528</v>
      </c>
      <c r="B270" s="389" t="s">
        <v>517</v>
      </c>
      <c r="C270" s="389">
        <v>3.2751385654499998</v>
      </c>
      <c r="D270" s="389" t="s">
        <v>647</v>
      </c>
      <c r="E270" s="389" t="s">
        <v>648</v>
      </c>
      <c r="F270" s="389" t="s">
        <v>647</v>
      </c>
      <c r="G270" s="389" t="s">
        <v>649</v>
      </c>
    </row>
    <row r="271" spans="1:7">
      <c r="A271" s="389" t="s">
        <v>514</v>
      </c>
      <c r="B271" s="389" t="s">
        <v>517</v>
      </c>
      <c r="C271" s="389">
        <v>60.5729422637</v>
      </c>
      <c r="D271" s="389" t="s">
        <v>647</v>
      </c>
      <c r="E271" s="389" t="s">
        <v>648</v>
      </c>
      <c r="F271" s="389" t="s">
        <v>647</v>
      </c>
      <c r="G271" s="389" t="s">
        <v>649</v>
      </c>
    </row>
    <row r="272" spans="1:7">
      <c r="A272" s="389" t="s">
        <v>514</v>
      </c>
      <c r="B272" s="389" t="s">
        <v>517</v>
      </c>
      <c r="C272" s="389">
        <v>60.5729422637</v>
      </c>
      <c r="D272" s="389" t="s">
        <v>647</v>
      </c>
      <c r="E272" s="389" t="s">
        <v>648</v>
      </c>
      <c r="F272" s="389" t="s">
        <v>647</v>
      </c>
      <c r="G272" s="389" t="s">
        <v>649</v>
      </c>
    </row>
    <row r="273" spans="1:7">
      <c r="A273" s="389" t="s">
        <v>581</v>
      </c>
      <c r="B273" s="389" t="s">
        <v>517</v>
      </c>
      <c r="C273" s="389">
        <v>2.6777659955400002</v>
      </c>
      <c r="D273" s="389" t="s">
        <v>647</v>
      </c>
      <c r="E273" s="389" t="s">
        <v>648</v>
      </c>
      <c r="F273" s="389" t="s">
        <v>647</v>
      </c>
      <c r="G273" s="389" t="s">
        <v>649</v>
      </c>
    </row>
    <row r="274" spans="1:7">
      <c r="A274" s="389" t="s">
        <v>577</v>
      </c>
      <c r="B274" s="389" t="s">
        <v>517</v>
      </c>
      <c r="C274" s="389">
        <v>4.12837870176</v>
      </c>
      <c r="D274" s="389" t="s">
        <v>647</v>
      </c>
      <c r="E274" s="389" t="s">
        <v>648</v>
      </c>
      <c r="F274" s="389" t="s">
        <v>647</v>
      </c>
      <c r="G274" s="389" t="s">
        <v>649</v>
      </c>
    </row>
    <row r="275" spans="1:7">
      <c r="A275" s="389" t="s">
        <v>579</v>
      </c>
      <c r="B275" s="389" t="s">
        <v>517</v>
      </c>
      <c r="C275" s="389">
        <v>6.1348247637000002</v>
      </c>
      <c r="D275" s="389" t="s">
        <v>647</v>
      </c>
      <c r="E275" s="389" t="s">
        <v>648</v>
      </c>
      <c r="F275" s="389" t="s">
        <v>647</v>
      </c>
      <c r="G275" s="389" t="s">
        <v>649</v>
      </c>
    </row>
    <row r="276" spans="1:7">
      <c r="A276" s="389" t="s">
        <v>560</v>
      </c>
      <c r="B276" s="389" t="s">
        <v>517</v>
      </c>
      <c r="C276" s="389">
        <v>21.7452823847999</v>
      </c>
      <c r="D276" s="389" t="s">
        <v>647</v>
      </c>
      <c r="E276" s="389" t="s">
        <v>648</v>
      </c>
      <c r="F276" s="389" t="s">
        <v>647</v>
      </c>
      <c r="G276" s="389" t="s">
        <v>649</v>
      </c>
    </row>
    <row r="277" spans="1:7">
      <c r="A277" s="389" t="s">
        <v>560</v>
      </c>
      <c r="B277" s="389" t="s">
        <v>517</v>
      </c>
      <c r="C277" s="389">
        <v>21.7452823847999</v>
      </c>
      <c r="D277" s="389" t="s">
        <v>647</v>
      </c>
      <c r="E277" s="389" t="s">
        <v>648</v>
      </c>
      <c r="F277" s="389" t="s">
        <v>647</v>
      </c>
      <c r="G277" s="389" t="s">
        <v>649</v>
      </c>
    </row>
    <row r="278" spans="1:7">
      <c r="A278" s="389" t="s">
        <v>560</v>
      </c>
      <c r="B278" s="389" t="s">
        <v>517</v>
      </c>
      <c r="C278" s="389">
        <v>2.0606328167600001</v>
      </c>
      <c r="D278" s="389" t="s">
        <v>647</v>
      </c>
      <c r="E278" s="389" t="s">
        <v>648</v>
      </c>
      <c r="F278" s="389" t="s">
        <v>647</v>
      </c>
      <c r="G278" s="389" t="s">
        <v>649</v>
      </c>
    </row>
    <row r="279" spans="1:7">
      <c r="A279" s="389" t="s">
        <v>581</v>
      </c>
      <c r="B279" s="389" t="s">
        <v>517</v>
      </c>
      <c r="C279" s="389">
        <v>3.5158862309600001</v>
      </c>
      <c r="D279" s="389" t="s">
        <v>647</v>
      </c>
      <c r="E279" s="389" t="s">
        <v>648</v>
      </c>
      <c r="F279" s="389" t="s">
        <v>647</v>
      </c>
      <c r="G279" s="389" t="s">
        <v>649</v>
      </c>
    </row>
    <row r="280" spans="1:7">
      <c r="A280" s="389" t="s">
        <v>544</v>
      </c>
      <c r="B280" s="389" t="s">
        <v>517</v>
      </c>
      <c r="C280" s="389">
        <v>2.7129211283900001</v>
      </c>
      <c r="D280" s="389" t="s">
        <v>647</v>
      </c>
      <c r="E280" s="389" t="s">
        <v>648</v>
      </c>
      <c r="F280" s="389" t="s">
        <v>647</v>
      </c>
      <c r="G280" s="389" t="s">
        <v>649</v>
      </c>
    </row>
    <row r="281" spans="1:7">
      <c r="A281" s="389" t="s">
        <v>571</v>
      </c>
      <c r="B281" s="389" t="s">
        <v>517</v>
      </c>
      <c r="C281" s="389">
        <v>9.8242678617799903</v>
      </c>
      <c r="D281" s="389" t="s">
        <v>647</v>
      </c>
      <c r="E281" s="389" t="s">
        <v>648</v>
      </c>
      <c r="F281" s="389" t="s">
        <v>647</v>
      </c>
      <c r="G281" s="389" t="s">
        <v>649</v>
      </c>
    </row>
    <row r="282" spans="1:7">
      <c r="A282" s="389" t="s">
        <v>514</v>
      </c>
      <c r="B282" s="389" t="s">
        <v>517</v>
      </c>
      <c r="C282" s="389">
        <v>2.1903380451299999</v>
      </c>
      <c r="D282" s="389" t="s">
        <v>647</v>
      </c>
      <c r="E282" s="389" t="s">
        <v>648</v>
      </c>
      <c r="F282" s="389" t="s">
        <v>647</v>
      </c>
      <c r="G282" s="389" t="s">
        <v>649</v>
      </c>
    </row>
    <row r="283" spans="1:7">
      <c r="A283" s="389" t="s">
        <v>544</v>
      </c>
      <c r="B283" s="389" t="s">
        <v>517</v>
      </c>
      <c r="C283" s="389">
        <v>2.1746584987899999</v>
      </c>
      <c r="D283" s="389" t="s">
        <v>647</v>
      </c>
      <c r="E283" s="389" t="s">
        <v>648</v>
      </c>
      <c r="F283" s="389" t="s">
        <v>647</v>
      </c>
      <c r="G283" s="389" t="s">
        <v>649</v>
      </c>
    </row>
    <row r="284" spans="1:7">
      <c r="A284" s="389" t="s">
        <v>571</v>
      </c>
      <c r="B284" s="389" t="s">
        <v>517</v>
      </c>
      <c r="C284" s="389">
        <v>4.2640604945899998</v>
      </c>
      <c r="D284" s="389" t="s">
        <v>647</v>
      </c>
      <c r="E284" s="389" t="s">
        <v>648</v>
      </c>
      <c r="F284" s="389" t="s">
        <v>647</v>
      </c>
      <c r="G284" s="389" t="s">
        <v>649</v>
      </c>
    </row>
    <row r="285" spans="1:7">
      <c r="A285" s="389" t="s">
        <v>571</v>
      </c>
      <c r="B285" s="389" t="s">
        <v>517</v>
      </c>
      <c r="C285" s="389">
        <v>4.2640604945899998</v>
      </c>
      <c r="D285" s="389" t="s">
        <v>647</v>
      </c>
      <c r="E285" s="389" t="s">
        <v>648</v>
      </c>
      <c r="F285" s="389" t="s">
        <v>647</v>
      </c>
      <c r="G285" s="389" t="s">
        <v>649</v>
      </c>
    </row>
    <row r="286" spans="1:7">
      <c r="A286" s="389" t="s">
        <v>571</v>
      </c>
      <c r="B286" s="389" t="s">
        <v>517</v>
      </c>
      <c r="C286" s="389">
        <v>9.0782516688600001</v>
      </c>
      <c r="D286" s="389" t="s">
        <v>647</v>
      </c>
      <c r="E286" s="389" t="s">
        <v>648</v>
      </c>
      <c r="F286" s="389" t="s">
        <v>647</v>
      </c>
      <c r="G286" s="389" t="s">
        <v>649</v>
      </c>
    </row>
    <row r="287" spans="1:7">
      <c r="A287" s="389" t="s">
        <v>571</v>
      </c>
      <c r="B287" s="389" t="s">
        <v>517</v>
      </c>
      <c r="C287" s="389">
        <v>9.0782516688600001</v>
      </c>
      <c r="D287" s="389" t="s">
        <v>647</v>
      </c>
      <c r="E287" s="389" t="s">
        <v>648</v>
      </c>
      <c r="F287" s="389" t="s">
        <v>647</v>
      </c>
      <c r="G287" s="389" t="s">
        <v>649</v>
      </c>
    </row>
    <row r="288" spans="1:7">
      <c r="A288" s="389" t="s">
        <v>550</v>
      </c>
      <c r="B288" s="389" t="s">
        <v>517</v>
      </c>
      <c r="C288" s="389">
        <v>4.12960243801</v>
      </c>
      <c r="D288" s="389" t="s">
        <v>647</v>
      </c>
      <c r="E288" s="389" t="s">
        <v>648</v>
      </c>
      <c r="F288" s="389" t="s">
        <v>647</v>
      </c>
      <c r="G288" s="389" t="s">
        <v>649</v>
      </c>
    </row>
    <row r="289" spans="1:7">
      <c r="A289" s="389" t="s">
        <v>524</v>
      </c>
      <c r="B289" s="389" t="s">
        <v>517</v>
      </c>
      <c r="C289" s="389">
        <v>3.9915050232499998</v>
      </c>
      <c r="D289" s="389" t="s">
        <v>647</v>
      </c>
      <c r="E289" s="389" t="s">
        <v>648</v>
      </c>
      <c r="F289" s="389" t="s">
        <v>647</v>
      </c>
      <c r="G289" s="389" t="s">
        <v>649</v>
      </c>
    </row>
    <row r="290" spans="1:7">
      <c r="A290" s="389" t="s">
        <v>558</v>
      </c>
      <c r="B290" s="389" t="s">
        <v>517</v>
      </c>
      <c r="C290" s="389">
        <v>2.2231788341000001</v>
      </c>
      <c r="D290" s="389" t="s">
        <v>647</v>
      </c>
      <c r="E290" s="389" t="s">
        <v>648</v>
      </c>
      <c r="F290" s="389" t="s">
        <v>647</v>
      </c>
      <c r="G290" s="389" t="s">
        <v>649</v>
      </c>
    </row>
    <row r="291" spans="1:7">
      <c r="A291" s="389" t="s">
        <v>558</v>
      </c>
      <c r="B291" s="389" t="s">
        <v>517</v>
      </c>
      <c r="C291" s="389">
        <v>2.2231788341000001</v>
      </c>
      <c r="D291" s="389" t="s">
        <v>647</v>
      </c>
      <c r="E291" s="389" t="s">
        <v>648</v>
      </c>
      <c r="F291" s="389" t="s">
        <v>647</v>
      </c>
      <c r="G291" s="389" t="s">
        <v>649</v>
      </c>
    </row>
    <row r="292" spans="1:7">
      <c r="A292" s="389" t="s">
        <v>581</v>
      </c>
      <c r="B292" s="389" t="s">
        <v>517</v>
      </c>
      <c r="C292" s="389">
        <v>2.88495716152</v>
      </c>
      <c r="D292" s="389" t="s">
        <v>647</v>
      </c>
      <c r="E292" s="389" t="s">
        <v>648</v>
      </c>
      <c r="F292" s="389" t="s">
        <v>647</v>
      </c>
      <c r="G292" s="389" t="s">
        <v>649</v>
      </c>
    </row>
    <row r="293" spans="1:7">
      <c r="A293" s="389" t="s">
        <v>544</v>
      </c>
      <c r="B293" s="389" t="s">
        <v>517</v>
      </c>
      <c r="C293" s="389">
        <v>9.0961371415300007</v>
      </c>
      <c r="D293" s="389" t="s">
        <v>647</v>
      </c>
      <c r="E293" s="389" t="s">
        <v>648</v>
      </c>
      <c r="F293" s="389" t="s">
        <v>647</v>
      </c>
      <c r="G293" s="389" t="s">
        <v>649</v>
      </c>
    </row>
    <row r="294" spans="1:7">
      <c r="A294" s="389" t="s">
        <v>577</v>
      </c>
      <c r="B294" s="389" t="s">
        <v>517</v>
      </c>
      <c r="C294" s="389">
        <v>10.6122335583</v>
      </c>
      <c r="D294" s="389" t="s">
        <v>647</v>
      </c>
      <c r="E294" s="389" t="s">
        <v>648</v>
      </c>
      <c r="F294" s="389" t="s">
        <v>647</v>
      </c>
      <c r="G294" s="389" t="s">
        <v>649</v>
      </c>
    </row>
    <row r="295" spans="1:7">
      <c r="A295" s="389" t="s">
        <v>579</v>
      </c>
      <c r="B295" s="389" t="s">
        <v>517</v>
      </c>
      <c r="C295" s="389">
        <v>6.5187174360600002</v>
      </c>
      <c r="D295" s="389" t="s">
        <v>647</v>
      </c>
      <c r="E295" s="389" t="s">
        <v>648</v>
      </c>
      <c r="F295" s="389" t="s">
        <v>647</v>
      </c>
      <c r="G295" s="389" t="s">
        <v>649</v>
      </c>
    </row>
    <row r="296" spans="1:7">
      <c r="A296" s="389" t="s">
        <v>524</v>
      </c>
      <c r="B296" s="389" t="s">
        <v>517</v>
      </c>
      <c r="C296" s="389">
        <v>3.5731958600999998</v>
      </c>
      <c r="D296" s="389" t="s">
        <v>647</v>
      </c>
      <c r="E296" s="389" t="s">
        <v>648</v>
      </c>
      <c r="F296" s="389" t="s">
        <v>647</v>
      </c>
      <c r="G296" s="389" t="s">
        <v>649</v>
      </c>
    </row>
    <row r="297" spans="1:7">
      <c r="A297" s="389" t="s">
        <v>546</v>
      </c>
      <c r="B297" s="389" t="s">
        <v>517</v>
      </c>
      <c r="C297" s="389">
        <v>3.5731958600999998</v>
      </c>
      <c r="D297" s="389" t="s">
        <v>647</v>
      </c>
      <c r="E297" s="389" t="s">
        <v>648</v>
      </c>
      <c r="F297" s="389" t="s">
        <v>647</v>
      </c>
      <c r="G297" s="389" t="s">
        <v>649</v>
      </c>
    </row>
    <row r="298" spans="1:7">
      <c r="A298" s="389" t="s">
        <v>531</v>
      </c>
      <c r="B298" s="389" t="s">
        <v>517</v>
      </c>
      <c r="C298" s="389">
        <v>9.4032348863599999</v>
      </c>
      <c r="D298" s="389" t="s">
        <v>647</v>
      </c>
      <c r="E298" s="389" t="s">
        <v>648</v>
      </c>
      <c r="F298" s="389" t="s">
        <v>647</v>
      </c>
      <c r="G298" s="389" t="s">
        <v>649</v>
      </c>
    </row>
    <row r="299" spans="1:7">
      <c r="A299" s="389" t="s">
        <v>560</v>
      </c>
      <c r="B299" s="389" t="s">
        <v>517</v>
      </c>
      <c r="C299" s="389">
        <v>9.4032348863599999</v>
      </c>
      <c r="D299" s="389" t="s">
        <v>647</v>
      </c>
      <c r="E299" s="389" t="s">
        <v>648</v>
      </c>
      <c r="F299" s="389" t="s">
        <v>647</v>
      </c>
      <c r="G299" s="389" t="s">
        <v>649</v>
      </c>
    </row>
    <row r="300" spans="1:7">
      <c r="A300" s="389" t="s">
        <v>581</v>
      </c>
      <c r="B300" s="389" t="s">
        <v>517</v>
      </c>
      <c r="C300" s="389">
        <v>7.5211672946799997</v>
      </c>
      <c r="D300" s="389" t="s">
        <v>647</v>
      </c>
      <c r="E300" s="389" t="s">
        <v>648</v>
      </c>
      <c r="F300" s="389" t="s">
        <v>647</v>
      </c>
      <c r="G300" s="389" t="s">
        <v>649</v>
      </c>
    </row>
    <row r="301" spans="1:7">
      <c r="A301" s="389" t="s">
        <v>560</v>
      </c>
      <c r="B301" s="389" t="s">
        <v>517</v>
      </c>
      <c r="C301" s="389">
        <v>11.173096964400001</v>
      </c>
      <c r="D301" s="389" t="s">
        <v>647</v>
      </c>
      <c r="E301" s="389" t="s">
        <v>648</v>
      </c>
      <c r="F301" s="389" t="s">
        <v>647</v>
      </c>
      <c r="G301" s="389" t="s">
        <v>649</v>
      </c>
    </row>
    <row r="302" spans="1:7">
      <c r="A302" s="389" t="s">
        <v>560</v>
      </c>
      <c r="B302" s="389" t="s">
        <v>517</v>
      </c>
      <c r="C302" s="389">
        <v>11.173096964400001</v>
      </c>
      <c r="D302" s="389" t="s">
        <v>647</v>
      </c>
      <c r="E302" s="389" t="s">
        <v>648</v>
      </c>
      <c r="F302" s="389" t="s">
        <v>647</v>
      </c>
      <c r="G302" s="389" t="s">
        <v>649</v>
      </c>
    </row>
    <row r="303" spans="1:7">
      <c r="A303" s="389" t="s">
        <v>560</v>
      </c>
      <c r="B303" s="389" t="s">
        <v>517</v>
      </c>
      <c r="C303" s="389">
        <v>11.173096964400001</v>
      </c>
      <c r="D303" s="389" t="s">
        <v>647</v>
      </c>
      <c r="E303" s="389" t="s">
        <v>648</v>
      </c>
      <c r="F303" s="389" t="s">
        <v>647</v>
      </c>
      <c r="G303" s="389" t="s">
        <v>649</v>
      </c>
    </row>
    <row r="304" spans="1:7">
      <c r="A304" s="389" t="s">
        <v>550</v>
      </c>
      <c r="B304" s="389" t="s">
        <v>517</v>
      </c>
      <c r="C304" s="389">
        <v>0.84805261970300005</v>
      </c>
      <c r="D304" s="389" t="s">
        <v>647</v>
      </c>
      <c r="E304" s="389" t="s">
        <v>648</v>
      </c>
      <c r="F304" s="389" t="s">
        <v>647</v>
      </c>
      <c r="G304" s="389" t="s">
        <v>649</v>
      </c>
    </row>
    <row r="305" spans="1:7">
      <c r="A305" s="389" t="s">
        <v>560</v>
      </c>
      <c r="B305" s="389" t="s">
        <v>517</v>
      </c>
      <c r="C305" s="389">
        <v>3.48550860911</v>
      </c>
      <c r="D305" s="389" t="s">
        <v>647</v>
      </c>
      <c r="E305" s="389" t="s">
        <v>648</v>
      </c>
      <c r="F305" s="389" t="s">
        <v>647</v>
      </c>
      <c r="G305" s="389" t="s">
        <v>649</v>
      </c>
    </row>
    <row r="306" spans="1:7">
      <c r="A306" s="389" t="s">
        <v>560</v>
      </c>
      <c r="B306" s="389" t="s">
        <v>517</v>
      </c>
      <c r="C306" s="389">
        <v>3.48550860911</v>
      </c>
      <c r="D306" s="389" t="s">
        <v>647</v>
      </c>
      <c r="E306" s="389" t="s">
        <v>648</v>
      </c>
      <c r="F306" s="389" t="s">
        <v>647</v>
      </c>
      <c r="G306" s="389" t="s">
        <v>649</v>
      </c>
    </row>
    <row r="307" spans="1:7">
      <c r="A307" s="389" t="s">
        <v>560</v>
      </c>
      <c r="B307" s="389" t="s">
        <v>517</v>
      </c>
      <c r="C307" s="389">
        <v>3.48550860911</v>
      </c>
      <c r="D307" s="389" t="s">
        <v>647</v>
      </c>
      <c r="E307" s="389" t="s">
        <v>648</v>
      </c>
      <c r="F307" s="389" t="s">
        <v>647</v>
      </c>
      <c r="G307" s="389" t="s">
        <v>649</v>
      </c>
    </row>
    <row r="308" spans="1:7">
      <c r="A308" s="389" t="s">
        <v>581</v>
      </c>
      <c r="B308" s="389" t="s">
        <v>517</v>
      </c>
      <c r="C308" s="389">
        <v>3.91921065391</v>
      </c>
      <c r="D308" s="389" t="s">
        <v>647</v>
      </c>
      <c r="E308" s="389" t="s">
        <v>648</v>
      </c>
      <c r="F308" s="389" t="s">
        <v>647</v>
      </c>
      <c r="G308" s="389" t="s">
        <v>649</v>
      </c>
    </row>
    <row r="309" spans="1:7">
      <c r="A309" s="389" t="s">
        <v>524</v>
      </c>
      <c r="B309" s="389" t="s">
        <v>517</v>
      </c>
      <c r="C309" s="389">
        <v>1.6992520719599999</v>
      </c>
      <c r="D309" s="389" t="s">
        <v>647</v>
      </c>
      <c r="E309" s="389" t="s">
        <v>648</v>
      </c>
      <c r="F309" s="389" t="s">
        <v>647</v>
      </c>
      <c r="G309" s="389" t="s">
        <v>649</v>
      </c>
    </row>
    <row r="310" spans="1:7">
      <c r="A310" s="389" t="s">
        <v>524</v>
      </c>
      <c r="B310" s="389" t="s">
        <v>517</v>
      </c>
      <c r="C310" s="389">
        <v>1.6992520719599999</v>
      </c>
      <c r="D310" s="389" t="s">
        <v>647</v>
      </c>
      <c r="E310" s="389" t="s">
        <v>648</v>
      </c>
      <c r="F310" s="389" t="s">
        <v>647</v>
      </c>
      <c r="G310" s="389" t="s">
        <v>649</v>
      </c>
    </row>
    <row r="311" spans="1:7">
      <c r="A311" s="389" t="s">
        <v>578</v>
      </c>
      <c r="B311" s="389" t="s">
        <v>517</v>
      </c>
      <c r="C311" s="389">
        <v>9.6403432498800008</v>
      </c>
      <c r="D311" s="389" t="s">
        <v>647</v>
      </c>
      <c r="E311" s="389" t="s">
        <v>648</v>
      </c>
      <c r="F311" s="389" t="s">
        <v>647</v>
      </c>
      <c r="G311" s="389" t="s">
        <v>649</v>
      </c>
    </row>
    <row r="312" spans="1:7">
      <c r="A312" s="389" t="s">
        <v>578</v>
      </c>
      <c r="B312" s="389" t="s">
        <v>517</v>
      </c>
      <c r="C312" s="389">
        <v>9.6403432498800008</v>
      </c>
      <c r="D312" s="389" t="s">
        <v>647</v>
      </c>
      <c r="E312" s="389" t="s">
        <v>648</v>
      </c>
      <c r="F312" s="389" t="s">
        <v>647</v>
      </c>
      <c r="G312" s="389" t="s">
        <v>649</v>
      </c>
    </row>
    <row r="313" spans="1:7">
      <c r="A313" s="389" t="s">
        <v>526</v>
      </c>
      <c r="B313" s="389" t="s">
        <v>517</v>
      </c>
      <c r="C313" s="389">
        <v>1.2298447189499999</v>
      </c>
      <c r="D313" s="389" t="s">
        <v>647</v>
      </c>
      <c r="E313" s="389" t="s">
        <v>648</v>
      </c>
      <c r="F313" s="389" t="s">
        <v>647</v>
      </c>
      <c r="G313" s="389" t="s">
        <v>649</v>
      </c>
    </row>
    <row r="314" spans="1:7">
      <c r="A314" s="389" t="s">
        <v>514</v>
      </c>
      <c r="B314" s="389" t="s">
        <v>517</v>
      </c>
      <c r="C314" s="389">
        <v>1.2298447189499999</v>
      </c>
      <c r="D314" s="389" t="s">
        <v>647</v>
      </c>
      <c r="E314" s="389" t="s">
        <v>648</v>
      </c>
      <c r="F314" s="389" t="s">
        <v>647</v>
      </c>
      <c r="G314" s="389" t="s">
        <v>649</v>
      </c>
    </row>
    <row r="315" spans="1:7">
      <c r="A315" s="389" t="s">
        <v>560</v>
      </c>
      <c r="B315" s="389" t="s">
        <v>517</v>
      </c>
      <c r="C315" s="389">
        <v>2.3160460271700001</v>
      </c>
      <c r="D315" s="389" t="s">
        <v>647</v>
      </c>
      <c r="E315" s="389" t="s">
        <v>648</v>
      </c>
      <c r="F315" s="389" t="s">
        <v>647</v>
      </c>
      <c r="G315" s="389" t="s">
        <v>649</v>
      </c>
    </row>
    <row r="316" spans="1:7">
      <c r="A316" s="389" t="s">
        <v>571</v>
      </c>
      <c r="B316" s="389" t="s">
        <v>517</v>
      </c>
      <c r="C316" s="389">
        <v>0.54918517319299998</v>
      </c>
      <c r="D316" s="389" t="s">
        <v>647</v>
      </c>
      <c r="E316" s="389" t="s">
        <v>648</v>
      </c>
      <c r="F316" s="389" t="s">
        <v>647</v>
      </c>
      <c r="G316" s="389" t="s">
        <v>649</v>
      </c>
    </row>
    <row r="317" spans="1:7">
      <c r="A317" s="389" t="s">
        <v>523</v>
      </c>
      <c r="B317" s="389" t="s">
        <v>517</v>
      </c>
      <c r="C317" s="389">
        <v>5.4294630208700001</v>
      </c>
      <c r="D317" s="389" t="s">
        <v>647</v>
      </c>
      <c r="E317" s="389" t="s">
        <v>648</v>
      </c>
      <c r="F317" s="389" t="s">
        <v>647</v>
      </c>
      <c r="G317" s="389" t="s">
        <v>649</v>
      </c>
    </row>
    <row r="318" spans="1:7">
      <c r="A318" s="389" t="s">
        <v>523</v>
      </c>
      <c r="B318" s="389" t="s">
        <v>517</v>
      </c>
      <c r="C318" s="389">
        <v>5.4294630208700001</v>
      </c>
      <c r="D318" s="389" t="s">
        <v>647</v>
      </c>
      <c r="E318" s="389" t="s">
        <v>648</v>
      </c>
      <c r="F318" s="389" t="s">
        <v>647</v>
      </c>
      <c r="G318" s="389" t="s">
        <v>649</v>
      </c>
    </row>
    <row r="319" spans="1:7">
      <c r="A319" s="389" t="s">
        <v>560</v>
      </c>
      <c r="B319" s="389" t="s">
        <v>517</v>
      </c>
      <c r="C319" s="389">
        <v>1.7763600529400001</v>
      </c>
      <c r="D319" s="389" t="s">
        <v>647</v>
      </c>
      <c r="E319" s="389" t="s">
        <v>648</v>
      </c>
      <c r="F319" s="389" t="s">
        <v>647</v>
      </c>
      <c r="G319" s="389" t="s">
        <v>649</v>
      </c>
    </row>
    <row r="320" spans="1:7">
      <c r="A320" s="389" t="s">
        <v>544</v>
      </c>
      <c r="B320" s="389" t="s">
        <v>517</v>
      </c>
      <c r="C320" s="389">
        <v>1.54559477963</v>
      </c>
      <c r="D320" s="389" t="s">
        <v>647</v>
      </c>
      <c r="E320" s="389" t="s">
        <v>648</v>
      </c>
      <c r="F320" s="389" t="s">
        <v>647</v>
      </c>
      <c r="G320" s="389" t="s">
        <v>649</v>
      </c>
    </row>
    <row r="321" spans="1:7">
      <c r="A321" s="389" t="s">
        <v>528</v>
      </c>
      <c r="B321" s="389" t="s">
        <v>517</v>
      </c>
      <c r="C321" s="389">
        <v>22.581979815</v>
      </c>
      <c r="D321" s="389" t="s">
        <v>647</v>
      </c>
      <c r="E321" s="389" t="s">
        <v>648</v>
      </c>
      <c r="F321" s="389" t="s">
        <v>647</v>
      </c>
      <c r="G321" s="389" t="s">
        <v>649</v>
      </c>
    </row>
    <row r="322" spans="1:7">
      <c r="A322" s="389" t="s">
        <v>528</v>
      </c>
      <c r="B322" s="389" t="s">
        <v>517</v>
      </c>
      <c r="C322" s="389">
        <v>22.581979815</v>
      </c>
      <c r="D322" s="389" t="s">
        <v>647</v>
      </c>
      <c r="E322" s="389" t="s">
        <v>648</v>
      </c>
      <c r="F322" s="389" t="s">
        <v>647</v>
      </c>
      <c r="G322" s="389" t="s">
        <v>649</v>
      </c>
    </row>
    <row r="323" spans="1:7">
      <c r="A323" s="389" t="s">
        <v>551</v>
      </c>
      <c r="B323" s="389" t="s">
        <v>517</v>
      </c>
      <c r="C323" s="389">
        <v>16.109438605200001</v>
      </c>
      <c r="D323" s="389" t="s">
        <v>647</v>
      </c>
      <c r="E323" s="389" t="s">
        <v>648</v>
      </c>
      <c r="F323" s="389" t="s">
        <v>647</v>
      </c>
      <c r="G323" s="389" t="s">
        <v>649</v>
      </c>
    </row>
    <row r="324" spans="1:7">
      <c r="A324" s="389" t="s">
        <v>551</v>
      </c>
      <c r="B324" s="389" t="s">
        <v>517</v>
      </c>
      <c r="C324" s="389">
        <v>16.109438605200001</v>
      </c>
      <c r="D324" s="389" t="s">
        <v>647</v>
      </c>
      <c r="E324" s="389" t="s">
        <v>648</v>
      </c>
      <c r="F324" s="389" t="s">
        <v>647</v>
      </c>
      <c r="G324" s="389" t="s">
        <v>649</v>
      </c>
    </row>
    <row r="325" spans="1:7">
      <c r="A325" s="389" t="s">
        <v>551</v>
      </c>
      <c r="B325" s="389" t="s">
        <v>517</v>
      </c>
      <c r="C325" s="389">
        <v>16.109438605200001</v>
      </c>
      <c r="D325" s="389" t="s">
        <v>647</v>
      </c>
      <c r="E325" s="389" t="s">
        <v>648</v>
      </c>
      <c r="F325" s="389" t="s">
        <v>647</v>
      </c>
      <c r="G325" s="389" t="s">
        <v>649</v>
      </c>
    </row>
    <row r="326" spans="1:7">
      <c r="A326" s="389" t="s">
        <v>554</v>
      </c>
      <c r="B326" s="389" t="s">
        <v>517</v>
      </c>
      <c r="C326" s="389">
        <v>2.1784485772100002</v>
      </c>
      <c r="D326" s="389" t="s">
        <v>647</v>
      </c>
      <c r="E326" s="389" t="s">
        <v>648</v>
      </c>
      <c r="F326" s="389" t="s">
        <v>647</v>
      </c>
      <c r="G326" s="389" t="s">
        <v>649</v>
      </c>
    </row>
    <row r="327" spans="1:7">
      <c r="A327" s="389" t="s">
        <v>577</v>
      </c>
      <c r="B327" s="389" t="s">
        <v>517</v>
      </c>
      <c r="C327" s="389">
        <v>22.5747077453</v>
      </c>
      <c r="D327" s="389" t="s">
        <v>647</v>
      </c>
      <c r="E327" s="389" t="s">
        <v>648</v>
      </c>
      <c r="F327" s="389" t="s">
        <v>647</v>
      </c>
      <c r="G327" s="389" t="s">
        <v>649</v>
      </c>
    </row>
    <row r="328" spans="1:7">
      <c r="A328" s="389" t="s">
        <v>551</v>
      </c>
      <c r="B328" s="389" t="s">
        <v>517</v>
      </c>
      <c r="C328" s="389">
        <v>14.1760475974</v>
      </c>
      <c r="D328" s="389" t="s">
        <v>647</v>
      </c>
      <c r="E328" s="389" t="s">
        <v>648</v>
      </c>
      <c r="F328" s="389" t="s">
        <v>647</v>
      </c>
      <c r="G328" s="389" t="s">
        <v>649</v>
      </c>
    </row>
    <row r="329" spans="1:7">
      <c r="A329" s="389" t="s">
        <v>531</v>
      </c>
      <c r="B329" s="389" t="s">
        <v>517</v>
      </c>
      <c r="C329" s="389">
        <v>6.2489991630699997</v>
      </c>
      <c r="D329" s="389" t="s">
        <v>647</v>
      </c>
      <c r="E329" s="389" t="s">
        <v>648</v>
      </c>
      <c r="F329" s="389" t="s">
        <v>647</v>
      </c>
      <c r="G329" s="389" t="s">
        <v>649</v>
      </c>
    </row>
    <row r="330" spans="1:7">
      <c r="A330" s="389" t="s">
        <v>560</v>
      </c>
      <c r="B330" s="389" t="s">
        <v>517</v>
      </c>
      <c r="C330" s="389">
        <v>6.2489991630699997</v>
      </c>
      <c r="D330" s="389" t="s">
        <v>647</v>
      </c>
      <c r="E330" s="389" t="s">
        <v>648</v>
      </c>
      <c r="F330" s="389" t="s">
        <v>647</v>
      </c>
      <c r="G330" s="389" t="s">
        <v>649</v>
      </c>
    </row>
    <row r="331" spans="1:7">
      <c r="A331" s="389" t="s">
        <v>560</v>
      </c>
      <c r="B331" s="389" t="s">
        <v>517</v>
      </c>
      <c r="C331" s="389">
        <v>6.2489991630699997</v>
      </c>
      <c r="D331" s="389" t="s">
        <v>647</v>
      </c>
      <c r="E331" s="389" t="s">
        <v>648</v>
      </c>
      <c r="F331" s="389" t="s">
        <v>647</v>
      </c>
      <c r="G331" s="389" t="s">
        <v>649</v>
      </c>
    </row>
    <row r="332" spans="1:7">
      <c r="A332" s="389" t="s">
        <v>560</v>
      </c>
      <c r="B332" s="389" t="s">
        <v>517</v>
      </c>
      <c r="C332" s="389">
        <v>6.2489991630699997</v>
      </c>
      <c r="D332" s="389" t="s">
        <v>647</v>
      </c>
      <c r="E332" s="389" t="s">
        <v>648</v>
      </c>
      <c r="F332" s="389" t="s">
        <v>647</v>
      </c>
      <c r="G332" s="389" t="s">
        <v>649</v>
      </c>
    </row>
    <row r="333" spans="1:7">
      <c r="A333" s="389" t="s">
        <v>560</v>
      </c>
      <c r="B333" s="389" t="s">
        <v>517</v>
      </c>
      <c r="C333" s="389">
        <v>6.2489991630699997</v>
      </c>
      <c r="D333" s="389" t="s">
        <v>647</v>
      </c>
      <c r="E333" s="389" t="s">
        <v>648</v>
      </c>
      <c r="F333" s="389" t="s">
        <v>647</v>
      </c>
      <c r="G333" s="389" t="s">
        <v>649</v>
      </c>
    </row>
    <row r="334" spans="1:7">
      <c r="A334" s="389" t="s">
        <v>532</v>
      </c>
      <c r="B334" s="389" t="s">
        <v>517</v>
      </c>
      <c r="C334" s="389">
        <v>4.12578035711</v>
      </c>
      <c r="D334" s="389" t="s">
        <v>647</v>
      </c>
      <c r="E334" s="389" t="s">
        <v>648</v>
      </c>
      <c r="F334" s="389" t="s">
        <v>647</v>
      </c>
      <c r="G334" s="389" t="s">
        <v>649</v>
      </c>
    </row>
    <row r="335" spans="1:7">
      <c r="A335" s="389" t="s">
        <v>571</v>
      </c>
      <c r="B335" s="389" t="s">
        <v>517</v>
      </c>
      <c r="C335" s="389">
        <v>22.2503601579999</v>
      </c>
      <c r="D335" s="389" t="s">
        <v>647</v>
      </c>
      <c r="E335" s="389" t="s">
        <v>648</v>
      </c>
      <c r="F335" s="389" t="s">
        <v>647</v>
      </c>
      <c r="G335" s="389" t="s">
        <v>649</v>
      </c>
    </row>
    <row r="336" spans="1:7">
      <c r="A336" s="389" t="s">
        <v>577</v>
      </c>
      <c r="B336" s="389" t="s">
        <v>517</v>
      </c>
      <c r="C336" s="389">
        <v>33.171692333499898</v>
      </c>
      <c r="D336" s="389" t="s">
        <v>647</v>
      </c>
      <c r="E336" s="389" t="s">
        <v>648</v>
      </c>
      <c r="F336" s="389" t="s">
        <v>647</v>
      </c>
      <c r="G336" s="389" t="s">
        <v>649</v>
      </c>
    </row>
    <row r="337" spans="1:7">
      <c r="A337" s="389" t="s">
        <v>523</v>
      </c>
      <c r="B337" s="389" t="s">
        <v>517</v>
      </c>
      <c r="C337" s="389">
        <v>5.4267450400500001</v>
      </c>
      <c r="D337" s="389" t="s">
        <v>647</v>
      </c>
      <c r="E337" s="389" t="s">
        <v>648</v>
      </c>
      <c r="F337" s="389" t="s">
        <v>647</v>
      </c>
      <c r="G337" s="389" t="s">
        <v>649</v>
      </c>
    </row>
    <row r="338" spans="1:7">
      <c r="A338" s="389" t="s">
        <v>524</v>
      </c>
      <c r="B338" s="389" t="s">
        <v>517</v>
      </c>
      <c r="C338" s="389">
        <v>5.4267450400500001</v>
      </c>
      <c r="D338" s="389" t="s">
        <v>647</v>
      </c>
      <c r="E338" s="389" t="s">
        <v>648</v>
      </c>
      <c r="F338" s="389" t="s">
        <v>647</v>
      </c>
      <c r="G338" s="389" t="s">
        <v>649</v>
      </c>
    </row>
    <row r="339" spans="1:7">
      <c r="A339" s="389" t="s">
        <v>524</v>
      </c>
      <c r="B339" s="389" t="s">
        <v>517</v>
      </c>
      <c r="C339" s="389">
        <v>5.4267450400500001</v>
      </c>
      <c r="D339" s="389" t="s">
        <v>647</v>
      </c>
      <c r="E339" s="389" t="s">
        <v>648</v>
      </c>
      <c r="F339" s="389" t="s">
        <v>647</v>
      </c>
      <c r="G339" s="389" t="s">
        <v>649</v>
      </c>
    </row>
    <row r="340" spans="1:7">
      <c r="A340" s="389" t="s">
        <v>524</v>
      </c>
      <c r="B340" s="389" t="s">
        <v>517</v>
      </c>
      <c r="C340" s="389">
        <v>5.4267450400500001</v>
      </c>
      <c r="D340" s="389" t="s">
        <v>647</v>
      </c>
      <c r="E340" s="389" t="s">
        <v>648</v>
      </c>
      <c r="F340" s="389" t="s">
        <v>647</v>
      </c>
      <c r="G340" s="389" t="s">
        <v>649</v>
      </c>
    </row>
    <row r="341" spans="1:7">
      <c r="A341" s="389" t="s">
        <v>524</v>
      </c>
      <c r="B341" s="389" t="s">
        <v>517</v>
      </c>
      <c r="C341" s="389">
        <v>5.4267450400500001</v>
      </c>
      <c r="D341" s="389" t="s">
        <v>647</v>
      </c>
      <c r="E341" s="389" t="s">
        <v>648</v>
      </c>
      <c r="F341" s="389" t="s">
        <v>647</v>
      </c>
      <c r="G341" s="389" t="s">
        <v>649</v>
      </c>
    </row>
    <row r="342" spans="1:7">
      <c r="A342" s="389" t="s">
        <v>524</v>
      </c>
      <c r="B342" s="389" t="s">
        <v>517</v>
      </c>
      <c r="C342" s="389">
        <v>5.4267450400500001</v>
      </c>
      <c r="D342" s="389" t="s">
        <v>647</v>
      </c>
      <c r="E342" s="389" t="s">
        <v>648</v>
      </c>
      <c r="F342" s="389" t="s">
        <v>647</v>
      </c>
      <c r="G342" s="389" t="s">
        <v>649</v>
      </c>
    </row>
    <row r="343" spans="1:7">
      <c r="A343" s="389" t="s">
        <v>558</v>
      </c>
      <c r="B343" s="389" t="s">
        <v>517</v>
      </c>
      <c r="C343" s="389">
        <v>16.943786659699899</v>
      </c>
      <c r="D343" s="389" t="s">
        <v>647</v>
      </c>
      <c r="E343" s="389" t="s">
        <v>648</v>
      </c>
      <c r="F343" s="389" t="s">
        <v>647</v>
      </c>
      <c r="G343" s="389" t="s">
        <v>649</v>
      </c>
    </row>
    <row r="344" spans="1:7">
      <c r="A344" s="389" t="s">
        <v>558</v>
      </c>
      <c r="B344" s="389" t="s">
        <v>517</v>
      </c>
      <c r="C344" s="389">
        <v>16.943786659699899</v>
      </c>
      <c r="D344" s="389" t="s">
        <v>647</v>
      </c>
      <c r="E344" s="389" t="s">
        <v>648</v>
      </c>
      <c r="F344" s="389" t="s">
        <v>647</v>
      </c>
      <c r="G344" s="389" t="s">
        <v>649</v>
      </c>
    </row>
    <row r="345" spans="1:7">
      <c r="A345" s="389" t="s">
        <v>558</v>
      </c>
      <c r="B345" s="389" t="s">
        <v>517</v>
      </c>
      <c r="C345" s="389">
        <v>16.943786659699899</v>
      </c>
      <c r="D345" s="389" t="s">
        <v>647</v>
      </c>
      <c r="E345" s="389" t="s">
        <v>648</v>
      </c>
      <c r="F345" s="389" t="s">
        <v>647</v>
      </c>
      <c r="G345" s="389" t="s">
        <v>649</v>
      </c>
    </row>
    <row r="346" spans="1:7">
      <c r="A346" s="389" t="s">
        <v>535</v>
      </c>
      <c r="B346" s="389" t="s">
        <v>517</v>
      </c>
      <c r="C346" s="389">
        <v>2.49462609386</v>
      </c>
      <c r="D346" s="389" t="s">
        <v>647</v>
      </c>
      <c r="E346" s="389" t="s">
        <v>648</v>
      </c>
      <c r="F346" s="389" t="s">
        <v>647</v>
      </c>
      <c r="G346" s="389" t="s">
        <v>649</v>
      </c>
    </row>
    <row r="347" spans="1:7">
      <c r="A347" s="389" t="s">
        <v>581</v>
      </c>
      <c r="B347" s="389" t="s">
        <v>517</v>
      </c>
      <c r="C347" s="389">
        <v>10.4390231551999</v>
      </c>
      <c r="D347" s="389" t="s">
        <v>647</v>
      </c>
      <c r="E347" s="389" t="s">
        <v>648</v>
      </c>
      <c r="F347" s="389" t="s">
        <v>647</v>
      </c>
      <c r="G347" s="389" t="s">
        <v>649</v>
      </c>
    </row>
    <row r="348" spans="1:7">
      <c r="A348" s="389" t="s">
        <v>544</v>
      </c>
      <c r="B348" s="389" t="s">
        <v>517</v>
      </c>
      <c r="C348" s="389">
        <v>3.2383317685400002</v>
      </c>
      <c r="D348" s="389" t="s">
        <v>647</v>
      </c>
      <c r="E348" s="389" t="s">
        <v>648</v>
      </c>
      <c r="F348" s="389" t="s">
        <v>647</v>
      </c>
      <c r="G348" s="389" t="s">
        <v>649</v>
      </c>
    </row>
    <row r="349" spans="1:7">
      <c r="A349" s="389" t="s">
        <v>544</v>
      </c>
      <c r="B349" s="389" t="s">
        <v>517</v>
      </c>
      <c r="C349" s="389">
        <v>3.2383317685400002</v>
      </c>
      <c r="D349" s="389" t="s">
        <v>647</v>
      </c>
      <c r="E349" s="389" t="s">
        <v>648</v>
      </c>
      <c r="F349" s="389" t="s">
        <v>647</v>
      </c>
      <c r="G349" s="389" t="s">
        <v>649</v>
      </c>
    </row>
    <row r="350" spans="1:7">
      <c r="A350" s="389" t="s">
        <v>544</v>
      </c>
      <c r="B350" s="389" t="s">
        <v>517</v>
      </c>
      <c r="C350" s="389">
        <v>3.2383317685400002</v>
      </c>
      <c r="D350" s="389" t="s">
        <v>647</v>
      </c>
      <c r="E350" s="389" t="s">
        <v>648</v>
      </c>
      <c r="F350" s="389" t="s">
        <v>647</v>
      </c>
      <c r="G350" s="389" t="s">
        <v>649</v>
      </c>
    </row>
    <row r="351" spans="1:7">
      <c r="A351" s="389" t="s">
        <v>544</v>
      </c>
      <c r="B351" s="389" t="s">
        <v>517</v>
      </c>
      <c r="C351" s="389">
        <v>3.2383317685400002</v>
      </c>
      <c r="D351" s="389" t="s">
        <v>647</v>
      </c>
      <c r="E351" s="389" t="s">
        <v>648</v>
      </c>
      <c r="F351" s="389" t="s">
        <v>647</v>
      </c>
      <c r="G351" s="389" t="s">
        <v>649</v>
      </c>
    </row>
    <row r="352" spans="1:7">
      <c r="A352" s="389" t="s">
        <v>559</v>
      </c>
      <c r="B352" s="389" t="s">
        <v>517</v>
      </c>
      <c r="C352" s="389">
        <v>0.75576897216399996</v>
      </c>
      <c r="D352" s="389" t="s">
        <v>647</v>
      </c>
      <c r="E352" s="389" t="s">
        <v>648</v>
      </c>
      <c r="F352" s="389" t="s">
        <v>647</v>
      </c>
      <c r="G352" s="389" t="s">
        <v>649</v>
      </c>
    </row>
    <row r="353" spans="1:7">
      <c r="A353" s="389" t="s">
        <v>559</v>
      </c>
      <c r="B353" s="389" t="s">
        <v>517</v>
      </c>
      <c r="C353" s="389">
        <v>0.75576897216399996</v>
      </c>
      <c r="D353" s="389" t="s">
        <v>647</v>
      </c>
      <c r="E353" s="389" t="s">
        <v>648</v>
      </c>
      <c r="F353" s="389" t="s">
        <v>647</v>
      </c>
      <c r="G353" s="389" t="s">
        <v>649</v>
      </c>
    </row>
    <row r="354" spans="1:7">
      <c r="A354" s="389" t="s">
        <v>574</v>
      </c>
      <c r="B354" s="389" t="s">
        <v>517</v>
      </c>
      <c r="C354" s="389">
        <v>0.75576897216399996</v>
      </c>
      <c r="D354" s="389" t="s">
        <v>647</v>
      </c>
      <c r="E354" s="389" t="s">
        <v>648</v>
      </c>
      <c r="F354" s="389" t="s">
        <v>647</v>
      </c>
      <c r="G354" s="389" t="s">
        <v>649</v>
      </c>
    </row>
    <row r="355" spans="1:7">
      <c r="A355" s="389" t="s">
        <v>574</v>
      </c>
      <c r="B355" s="389" t="s">
        <v>517</v>
      </c>
      <c r="C355" s="389">
        <v>0.75576897216399996</v>
      </c>
      <c r="D355" s="389" t="s">
        <v>647</v>
      </c>
      <c r="E355" s="389" t="s">
        <v>648</v>
      </c>
      <c r="F355" s="389" t="s">
        <v>647</v>
      </c>
      <c r="G355" s="389" t="s">
        <v>649</v>
      </c>
    </row>
    <row r="356" spans="1:7">
      <c r="A356" s="389" t="s">
        <v>574</v>
      </c>
      <c r="B356" s="389" t="s">
        <v>517</v>
      </c>
      <c r="C356" s="389">
        <v>0.75576897216399996</v>
      </c>
      <c r="D356" s="389" t="s">
        <v>647</v>
      </c>
      <c r="E356" s="389" t="s">
        <v>648</v>
      </c>
      <c r="F356" s="389" t="s">
        <v>647</v>
      </c>
      <c r="G356" s="389" t="s">
        <v>649</v>
      </c>
    </row>
    <row r="357" spans="1:7">
      <c r="A357" s="389" t="s">
        <v>579</v>
      </c>
      <c r="B357" s="389" t="s">
        <v>517</v>
      </c>
      <c r="C357" s="389">
        <v>7.17662466195</v>
      </c>
      <c r="D357" s="389" t="s">
        <v>647</v>
      </c>
      <c r="E357" s="389" t="s">
        <v>648</v>
      </c>
      <c r="F357" s="389" t="s">
        <v>647</v>
      </c>
      <c r="G357" s="389" t="s">
        <v>649</v>
      </c>
    </row>
    <row r="358" spans="1:7">
      <c r="A358" s="389" t="s">
        <v>535</v>
      </c>
      <c r="B358" s="389" t="s">
        <v>517</v>
      </c>
      <c r="C358" s="389">
        <v>9.0735354342000001</v>
      </c>
      <c r="D358" s="389" t="s">
        <v>647</v>
      </c>
      <c r="E358" s="389" t="s">
        <v>648</v>
      </c>
      <c r="F358" s="389" t="s">
        <v>647</v>
      </c>
      <c r="G358" s="389" t="s">
        <v>649</v>
      </c>
    </row>
    <row r="359" spans="1:7">
      <c r="A359" s="389" t="s">
        <v>581</v>
      </c>
      <c r="B359" s="389" t="s">
        <v>517</v>
      </c>
      <c r="C359" s="389">
        <v>12.8830728511</v>
      </c>
      <c r="D359" s="389" t="s">
        <v>647</v>
      </c>
      <c r="E359" s="389" t="s">
        <v>648</v>
      </c>
      <c r="F359" s="389" t="s">
        <v>647</v>
      </c>
      <c r="G359" s="389" t="s">
        <v>649</v>
      </c>
    </row>
    <row r="360" spans="1:7">
      <c r="A360" s="389" t="s">
        <v>551</v>
      </c>
      <c r="B360" s="389" t="s">
        <v>517</v>
      </c>
      <c r="C360" s="389">
        <v>9.9020765843399996</v>
      </c>
      <c r="D360" s="389" t="s">
        <v>647</v>
      </c>
      <c r="E360" s="389" t="s">
        <v>648</v>
      </c>
      <c r="F360" s="389" t="s">
        <v>647</v>
      </c>
      <c r="G360" s="389" t="s">
        <v>649</v>
      </c>
    </row>
    <row r="361" spans="1:7">
      <c r="A361" s="389" t="s">
        <v>560</v>
      </c>
      <c r="B361" s="389" t="s">
        <v>517</v>
      </c>
      <c r="C361" s="389">
        <v>4.8416940205900003</v>
      </c>
      <c r="D361" s="389" t="s">
        <v>647</v>
      </c>
      <c r="E361" s="389" t="s">
        <v>648</v>
      </c>
      <c r="F361" s="389" t="s">
        <v>647</v>
      </c>
      <c r="G361" s="389" t="s">
        <v>649</v>
      </c>
    </row>
    <row r="362" spans="1:7">
      <c r="A362" s="389" t="s">
        <v>571</v>
      </c>
      <c r="B362" s="389" t="s">
        <v>517</v>
      </c>
      <c r="C362" s="389">
        <v>2.9148489475299999</v>
      </c>
      <c r="D362" s="389" t="s">
        <v>647</v>
      </c>
      <c r="E362" s="389" t="s">
        <v>648</v>
      </c>
      <c r="F362" s="389" t="s">
        <v>647</v>
      </c>
      <c r="G362" s="389" t="s">
        <v>649</v>
      </c>
    </row>
    <row r="363" spans="1:7">
      <c r="A363" s="389" t="s">
        <v>571</v>
      </c>
      <c r="B363" s="389" t="s">
        <v>517</v>
      </c>
      <c r="C363" s="389">
        <v>2.9148489475299999</v>
      </c>
      <c r="D363" s="389" t="s">
        <v>647</v>
      </c>
      <c r="E363" s="389" t="s">
        <v>648</v>
      </c>
      <c r="F363" s="389" t="s">
        <v>647</v>
      </c>
      <c r="G363" s="389" t="s">
        <v>649</v>
      </c>
    </row>
    <row r="364" spans="1:7">
      <c r="A364" s="389" t="s">
        <v>581</v>
      </c>
      <c r="B364" s="389" t="s">
        <v>517</v>
      </c>
      <c r="C364" s="389">
        <v>22.9010066142</v>
      </c>
      <c r="D364" s="389" t="s">
        <v>647</v>
      </c>
      <c r="E364" s="389" t="s">
        <v>648</v>
      </c>
      <c r="F364" s="389" t="s">
        <v>647</v>
      </c>
      <c r="G364" s="389" t="s">
        <v>649</v>
      </c>
    </row>
    <row r="365" spans="1:7">
      <c r="A365" s="389" t="s">
        <v>581</v>
      </c>
      <c r="B365" s="389" t="s">
        <v>517</v>
      </c>
      <c r="C365" s="389">
        <v>0.80217356062900003</v>
      </c>
      <c r="D365" s="389" t="s">
        <v>647</v>
      </c>
      <c r="E365" s="389" t="s">
        <v>648</v>
      </c>
      <c r="F365" s="389" t="s">
        <v>647</v>
      </c>
      <c r="G365" s="389" t="s">
        <v>649</v>
      </c>
    </row>
    <row r="366" spans="1:7">
      <c r="A366" s="389" t="s">
        <v>577</v>
      </c>
      <c r="B366" s="389" t="s">
        <v>517</v>
      </c>
      <c r="C366" s="389">
        <v>9.1012033978600009</v>
      </c>
      <c r="D366" s="389" t="s">
        <v>647</v>
      </c>
      <c r="E366" s="389" t="s">
        <v>648</v>
      </c>
      <c r="F366" s="389" t="s">
        <v>647</v>
      </c>
      <c r="G366" s="389" t="s">
        <v>649</v>
      </c>
    </row>
    <row r="367" spans="1:7">
      <c r="A367" s="389" t="s">
        <v>577</v>
      </c>
      <c r="B367" s="389" t="s">
        <v>517</v>
      </c>
      <c r="C367" s="389">
        <v>9.1012033978600009</v>
      </c>
      <c r="D367" s="389" t="s">
        <v>647</v>
      </c>
      <c r="E367" s="389" t="s">
        <v>648</v>
      </c>
      <c r="F367" s="389" t="s">
        <v>647</v>
      </c>
      <c r="G367" s="389" t="s">
        <v>649</v>
      </c>
    </row>
    <row r="368" spans="1:7">
      <c r="A368" s="389" t="s">
        <v>532</v>
      </c>
      <c r="B368" s="389" t="s">
        <v>517</v>
      </c>
      <c r="C368" s="389">
        <v>1.98086965531</v>
      </c>
      <c r="D368" s="389" t="s">
        <v>647</v>
      </c>
      <c r="E368" s="389" t="s">
        <v>648</v>
      </c>
      <c r="F368" s="389" t="s">
        <v>647</v>
      </c>
      <c r="G368" s="389" t="s">
        <v>649</v>
      </c>
    </row>
    <row r="369" spans="1:7">
      <c r="A369" s="389" t="s">
        <v>532</v>
      </c>
      <c r="B369" s="389" t="s">
        <v>517</v>
      </c>
      <c r="C369" s="389">
        <v>1.98086965531</v>
      </c>
      <c r="D369" s="389" t="s">
        <v>647</v>
      </c>
      <c r="E369" s="389" t="s">
        <v>648</v>
      </c>
      <c r="F369" s="389" t="s">
        <v>647</v>
      </c>
      <c r="G369" s="389" t="s">
        <v>649</v>
      </c>
    </row>
    <row r="370" spans="1:7">
      <c r="A370" s="389" t="s">
        <v>579</v>
      </c>
      <c r="B370" s="389" t="s">
        <v>517</v>
      </c>
      <c r="C370" s="389">
        <v>2.20741259984</v>
      </c>
      <c r="D370" s="389" t="s">
        <v>647</v>
      </c>
      <c r="E370" s="389" t="s">
        <v>648</v>
      </c>
      <c r="F370" s="389" t="s">
        <v>647</v>
      </c>
      <c r="G370" s="389" t="s">
        <v>649</v>
      </c>
    </row>
    <row r="371" spans="1:7">
      <c r="A371" s="389" t="s">
        <v>578</v>
      </c>
      <c r="B371" s="389" t="s">
        <v>517</v>
      </c>
      <c r="C371" s="389">
        <v>9.1916053980600001</v>
      </c>
      <c r="D371" s="389" t="s">
        <v>647</v>
      </c>
      <c r="E371" s="389" t="s">
        <v>648</v>
      </c>
      <c r="F371" s="389" t="s">
        <v>647</v>
      </c>
      <c r="G371" s="389" t="s">
        <v>649</v>
      </c>
    </row>
    <row r="372" spans="1:7">
      <c r="A372" s="389" t="s">
        <v>578</v>
      </c>
      <c r="B372" s="389" t="s">
        <v>517</v>
      </c>
      <c r="C372" s="389">
        <v>9.1916053980600001</v>
      </c>
      <c r="D372" s="389" t="s">
        <v>647</v>
      </c>
      <c r="E372" s="389" t="s">
        <v>648</v>
      </c>
      <c r="F372" s="389" t="s">
        <v>647</v>
      </c>
      <c r="G372" s="389" t="s">
        <v>649</v>
      </c>
    </row>
    <row r="373" spans="1:7">
      <c r="A373" s="389" t="s">
        <v>514</v>
      </c>
      <c r="B373" s="389" t="s">
        <v>517</v>
      </c>
      <c r="C373" s="389">
        <v>0.61576702497299995</v>
      </c>
      <c r="D373" s="389" t="s">
        <v>647</v>
      </c>
      <c r="E373" s="389" t="s">
        <v>648</v>
      </c>
      <c r="F373" s="389" t="s">
        <v>647</v>
      </c>
      <c r="G373" s="389" t="s">
        <v>649</v>
      </c>
    </row>
    <row r="374" spans="1:7">
      <c r="A374" s="389" t="s">
        <v>532</v>
      </c>
      <c r="B374" s="389" t="s">
        <v>517</v>
      </c>
      <c r="C374" s="389">
        <v>18.4719183943999</v>
      </c>
      <c r="D374" s="389" t="s">
        <v>647</v>
      </c>
      <c r="E374" s="389" t="s">
        <v>648</v>
      </c>
      <c r="F374" s="389" t="s">
        <v>647</v>
      </c>
      <c r="G374" s="389" t="s">
        <v>649</v>
      </c>
    </row>
    <row r="375" spans="1:7">
      <c r="A375" s="389" t="s">
        <v>532</v>
      </c>
      <c r="B375" s="389" t="s">
        <v>517</v>
      </c>
      <c r="C375" s="389">
        <v>18.4719183943999</v>
      </c>
      <c r="D375" s="389" t="s">
        <v>647</v>
      </c>
      <c r="E375" s="389" t="s">
        <v>648</v>
      </c>
      <c r="F375" s="389" t="s">
        <v>647</v>
      </c>
      <c r="G375" s="389" t="s">
        <v>649</v>
      </c>
    </row>
    <row r="376" spans="1:7">
      <c r="A376" s="389" t="s">
        <v>532</v>
      </c>
      <c r="B376" s="389" t="s">
        <v>517</v>
      </c>
      <c r="C376" s="389">
        <v>18.4719183943999</v>
      </c>
      <c r="D376" s="389" t="s">
        <v>647</v>
      </c>
      <c r="E376" s="389" t="s">
        <v>648</v>
      </c>
      <c r="F376" s="389" t="s">
        <v>647</v>
      </c>
      <c r="G376" s="389" t="s">
        <v>649</v>
      </c>
    </row>
    <row r="377" spans="1:7">
      <c r="A377" s="389" t="s">
        <v>564</v>
      </c>
      <c r="B377" s="389" t="s">
        <v>517</v>
      </c>
      <c r="C377" s="389">
        <v>2.4876387286399999</v>
      </c>
      <c r="D377" s="389" t="s">
        <v>647</v>
      </c>
      <c r="E377" s="389" t="s">
        <v>648</v>
      </c>
      <c r="F377" s="389" t="s">
        <v>647</v>
      </c>
      <c r="G377" s="389" t="s">
        <v>649</v>
      </c>
    </row>
    <row r="378" spans="1:7">
      <c r="A378" s="389" t="s">
        <v>564</v>
      </c>
      <c r="B378" s="389" t="s">
        <v>517</v>
      </c>
      <c r="C378" s="389">
        <v>2.4876387286399999</v>
      </c>
      <c r="D378" s="389" t="s">
        <v>647</v>
      </c>
      <c r="E378" s="389" t="s">
        <v>648</v>
      </c>
      <c r="F378" s="389" t="s">
        <v>647</v>
      </c>
      <c r="G378" s="389" t="s">
        <v>649</v>
      </c>
    </row>
    <row r="379" spans="1:7">
      <c r="A379" s="389" t="s">
        <v>543</v>
      </c>
      <c r="B379" s="389" t="s">
        <v>517</v>
      </c>
      <c r="C379" s="389">
        <v>8.6388890424499998</v>
      </c>
      <c r="D379" s="389" t="s">
        <v>647</v>
      </c>
      <c r="E379" s="389" t="s">
        <v>648</v>
      </c>
      <c r="F379" s="389" t="s">
        <v>647</v>
      </c>
      <c r="G379" s="389" t="s">
        <v>649</v>
      </c>
    </row>
    <row r="380" spans="1:7">
      <c r="A380" s="389" t="s">
        <v>543</v>
      </c>
      <c r="B380" s="389" t="s">
        <v>517</v>
      </c>
      <c r="C380" s="389">
        <v>5.9613871375900001</v>
      </c>
      <c r="D380" s="389" t="s">
        <v>647</v>
      </c>
      <c r="E380" s="389" t="s">
        <v>648</v>
      </c>
      <c r="F380" s="389" t="s">
        <v>647</v>
      </c>
      <c r="G380" s="389" t="s">
        <v>649</v>
      </c>
    </row>
    <row r="381" spans="1:7">
      <c r="A381" s="389" t="s">
        <v>543</v>
      </c>
      <c r="B381" s="389" t="s">
        <v>517</v>
      </c>
      <c r="C381" s="389">
        <v>5.9613871375900001</v>
      </c>
      <c r="D381" s="389" t="s">
        <v>647</v>
      </c>
      <c r="E381" s="389" t="s">
        <v>648</v>
      </c>
      <c r="F381" s="389" t="s">
        <v>647</v>
      </c>
      <c r="G381" s="389" t="s">
        <v>649</v>
      </c>
    </row>
    <row r="382" spans="1:7">
      <c r="A382" s="389" t="s">
        <v>560</v>
      </c>
      <c r="B382" s="389" t="s">
        <v>517</v>
      </c>
      <c r="C382" s="389">
        <v>5.9613871375900001</v>
      </c>
      <c r="D382" s="389" t="s">
        <v>647</v>
      </c>
      <c r="E382" s="389" t="s">
        <v>648</v>
      </c>
      <c r="F382" s="389" t="s">
        <v>647</v>
      </c>
      <c r="G382" s="389" t="s">
        <v>649</v>
      </c>
    </row>
    <row r="383" spans="1:7">
      <c r="A383" s="389" t="s">
        <v>560</v>
      </c>
      <c r="B383" s="389" t="s">
        <v>517</v>
      </c>
      <c r="C383" s="389">
        <v>5.8290285394300003</v>
      </c>
      <c r="D383" s="389" t="s">
        <v>647</v>
      </c>
      <c r="E383" s="389" t="s">
        <v>648</v>
      </c>
      <c r="F383" s="389" t="s">
        <v>647</v>
      </c>
      <c r="G383" s="389" t="s">
        <v>649</v>
      </c>
    </row>
    <row r="384" spans="1:7">
      <c r="A384" s="389" t="s">
        <v>524</v>
      </c>
      <c r="B384" s="389" t="s">
        <v>517</v>
      </c>
      <c r="C384" s="389">
        <v>4.62852324241</v>
      </c>
      <c r="D384" s="389" t="s">
        <v>647</v>
      </c>
      <c r="E384" s="389" t="s">
        <v>648</v>
      </c>
      <c r="F384" s="389" t="s">
        <v>647</v>
      </c>
      <c r="G384" s="389" t="s">
        <v>649</v>
      </c>
    </row>
    <row r="385" spans="1:7">
      <c r="A385" s="389" t="s">
        <v>524</v>
      </c>
      <c r="B385" s="389" t="s">
        <v>517</v>
      </c>
      <c r="C385" s="389">
        <v>1.28255559148</v>
      </c>
      <c r="D385" s="389" t="s">
        <v>647</v>
      </c>
      <c r="E385" s="389" t="s">
        <v>648</v>
      </c>
      <c r="F385" s="389" t="s">
        <v>647</v>
      </c>
      <c r="G385" s="389" t="s">
        <v>649</v>
      </c>
    </row>
    <row r="386" spans="1:7">
      <c r="A386" s="389" t="s">
        <v>577</v>
      </c>
      <c r="B386" s="389" t="s">
        <v>517</v>
      </c>
      <c r="C386" s="389">
        <v>11.756420992900001</v>
      </c>
      <c r="D386" s="389" t="s">
        <v>647</v>
      </c>
      <c r="E386" s="389" t="s">
        <v>648</v>
      </c>
      <c r="F386" s="389" t="s">
        <v>647</v>
      </c>
      <c r="G386" s="389" t="s">
        <v>649</v>
      </c>
    </row>
    <row r="387" spans="1:7">
      <c r="A387" s="389" t="s">
        <v>578</v>
      </c>
      <c r="B387" s="389" t="s">
        <v>517</v>
      </c>
      <c r="C387" s="389">
        <v>2.16864951211</v>
      </c>
      <c r="D387" s="389" t="s">
        <v>647</v>
      </c>
      <c r="E387" s="389" t="s">
        <v>648</v>
      </c>
      <c r="F387" s="389" t="s">
        <v>647</v>
      </c>
      <c r="G387" s="389" t="s">
        <v>649</v>
      </c>
    </row>
    <row r="388" spans="1:7">
      <c r="A388" s="389" t="s">
        <v>544</v>
      </c>
      <c r="B388" s="389" t="s">
        <v>517</v>
      </c>
      <c r="C388" s="389">
        <v>1.97902349087</v>
      </c>
      <c r="D388" s="389" t="s">
        <v>647</v>
      </c>
      <c r="E388" s="389" t="s">
        <v>648</v>
      </c>
      <c r="F388" s="389" t="s">
        <v>647</v>
      </c>
      <c r="G388" s="389" t="s">
        <v>649</v>
      </c>
    </row>
    <row r="389" spans="1:7">
      <c r="A389" s="389" t="s">
        <v>544</v>
      </c>
      <c r="B389" s="389" t="s">
        <v>517</v>
      </c>
      <c r="C389" s="389">
        <v>1.97902349087</v>
      </c>
      <c r="D389" s="389" t="s">
        <v>647</v>
      </c>
      <c r="E389" s="389" t="s">
        <v>648</v>
      </c>
      <c r="F389" s="389" t="s">
        <v>647</v>
      </c>
      <c r="G389" s="389" t="s">
        <v>649</v>
      </c>
    </row>
    <row r="390" spans="1:7">
      <c r="A390" s="389" t="s">
        <v>524</v>
      </c>
      <c r="B390" s="389" t="s">
        <v>517</v>
      </c>
      <c r="C390" s="389">
        <v>20.815927342999899</v>
      </c>
      <c r="D390" s="389" t="s">
        <v>647</v>
      </c>
      <c r="E390" s="389" t="s">
        <v>648</v>
      </c>
      <c r="F390" s="389" t="s">
        <v>647</v>
      </c>
      <c r="G390" s="389" t="s">
        <v>649</v>
      </c>
    </row>
    <row r="391" spans="1:7">
      <c r="A391" s="389" t="s">
        <v>524</v>
      </c>
      <c r="B391" s="389" t="s">
        <v>517</v>
      </c>
      <c r="C391" s="389">
        <v>20.815927342999899</v>
      </c>
      <c r="D391" s="389" t="s">
        <v>647</v>
      </c>
      <c r="E391" s="389" t="s">
        <v>648</v>
      </c>
      <c r="F391" s="389" t="s">
        <v>647</v>
      </c>
      <c r="G391" s="389" t="s">
        <v>649</v>
      </c>
    </row>
    <row r="392" spans="1:7">
      <c r="A392" s="389" t="s">
        <v>578</v>
      </c>
      <c r="B392" s="389" t="s">
        <v>517</v>
      </c>
      <c r="C392" s="389">
        <v>1.05397096512</v>
      </c>
      <c r="D392" s="389" t="s">
        <v>647</v>
      </c>
      <c r="E392" s="389" t="s">
        <v>648</v>
      </c>
      <c r="F392" s="389" t="s">
        <v>647</v>
      </c>
      <c r="G392" s="389" t="s">
        <v>649</v>
      </c>
    </row>
    <row r="393" spans="1:7">
      <c r="A393" s="389" t="s">
        <v>578</v>
      </c>
      <c r="B393" s="389" t="s">
        <v>517</v>
      </c>
      <c r="C393" s="389">
        <v>2.6080076528</v>
      </c>
      <c r="D393" s="389" t="s">
        <v>647</v>
      </c>
      <c r="E393" s="389" t="s">
        <v>648</v>
      </c>
      <c r="F393" s="389" t="s">
        <v>647</v>
      </c>
      <c r="G393" s="389" t="s">
        <v>649</v>
      </c>
    </row>
    <row r="394" spans="1:7">
      <c r="A394" s="389" t="s">
        <v>574</v>
      </c>
      <c r="B394" s="389" t="s">
        <v>517</v>
      </c>
      <c r="C394" s="389">
        <v>2.8085503594899999</v>
      </c>
      <c r="D394" s="389" t="s">
        <v>647</v>
      </c>
      <c r="E394" s="389" t="s">
        <v>648</v>
      </c>
      <c r="F394" s="389" t="s">
        <v>647</v>
      </c>
      <c r="G394" s="389" t="s">
        <v>649</v>
      </c>
    </row>
    <row r="395" spans="1:7">
      <c r="A395" s="389" t="s">
        <v>524</v>
      </c>
      <c r="B395" s="389" t="s">
        <v>517</v>
      </c>
      <c r="C395" s="389">
        <v>2.6176932262400001</v>
      </c>
      <c r="D395" s="389" t="s">
        <v>647</v>
      </c>
      <c r="E395" s="389" t="s">
        <v>648</v>
      </c>
      <c r="F395" s="389" t="s">
        <v>647</v>
      </c>
      <c r="G395" s="389" t="s">
        <v>649</v>
      </c>
    </row>
    <row r="396" spans="1:7">
      <c r="A396" s="389" t="s">
        <v>554</v>
      </c>
      <c r="B396" s="389" t="s">
        <v>517</v>
      </c>
      <c r="C396" s="389">
        <v>0.53243032136900004</v>
      </c>
      <c r="D396" s="389" t="s">
        <v>647</v>
      </c>
      <c r="E396" s="389" t="s">
        <v>648</v>
      </c>
      <c r="F396" s="389" t="s">
        <v>647</v>
      </c>
      <c r="G396" s="389" t="s">
        <v>649</v>
      </c>
    </row>
    <row r="397" spans="1:7">
      <c r="A397" s="389" t="s">
        <v>554</v>
      </c>
      <c r="B397" s="389" t="s">
        <v>517</v>
      </c>
      <c r="C397" s="389">
        <v>0.53243032136900004</v>
      </c>
      <c r="D397" s="389" t="s">
        <v>647</v>
      </c>
      <c r="E397" s="389" t="s">
        <v>648</v>
      </c>
      <c r="F397" s="389" t="s">
        <v>647</v>
      </c>
      <c r="G397" s="389" t="s">
        <v>649</v>
      </c>
    </row>
    <row r="398" spans="1:7">
      <c r="A398" s="389" t="s">
        <v>578</v>
      </c>
      <c r="B398" s="389" t="s">
        <v>517</v>
      </c>
      <c r="C398" s="389">
        <v>0.53243032136900004</v>
      </c>
      <c r="D398" s="389" t="s">
        <v>647</v>
      </c>
      <c r="E398" s="389" t="s">
        <v>648</v>
      </c>
      <c r="F398" s="389" t="s">
        <v>647</v>
      </c>
      <c r="G398" s="389" t="s">
        <v>649</v>
      </c>
    </row>
    <row r="399" spans="1:7">
      <c r="A399" s="389" t="s">
        <v>581</v>
      </c>
      <c r="B399" s="389" t="s">
        <v>517</v>
      </c>
      <c r="C399" s="389">
        <v>1.23674150057</v>
      </c>
      <c r="D399" s="389" t="s">
        <v>647</v>
      </c>
      <c r="E399" s="389" t="s">
        <v>648</v>
      </c>
      <c r="F399" s="389" t="s">
        <v>647</v>
      </c>
      <c r="G399" s="389" t="s">
        <v>649</v>
      </c>
    </row>
    <row r="400" spans="1:7">
      <c r="A400" s="389" t="s">
        <v>553</v>
      </c>
      <c r="B400" s="389" t="s">
        <v>517</v>
      </c>
      <c r="C400" s="389">
        <v>2.4199920454999999</v>
      </c>
      <c r="D400" s="389" t="s">
        <v>647</v>
      </c>
      <c r="E400" s="389" t="s">
        <v>648</v>
      </c>
      <c r="F400" s="389" t="s">
        <v>647</v>
      </c>
      <c r="G400" s="389" t="s">
        <v>649</v>
      </c>
    </row>
    <row r="401" spans="1:7">
      <c r="A401" s="389" t="s">
        <v>578</v>
      </c>
      <c r="B401" s="389" t="s">
        <v>517</v>
      </c>
      <c r="C401" s="389">
        <v>1.6802156270599999</v>
      </c>
      <c r="D401" s="389" t="s">
        <v>647</v>
      </c>
      <c r="E401" s="389" t="s">
        <v>648</v>
      </c>
      <c r="F401" s="389" t="s">
        <v>647</v>
      </c>
      <c r="G401" s="389" t="s">
        <v>649</v>
      </c>
    </row>
    <row r="402" spans="1:7">
      <c r="A402" s="389" t="s">
        <v>560</v>
      </c>
      <c r="B402" s="389" t="s">
        <v>517</v>
      </c>
      <c r="C402" s="389">
        <v>9.6495879245299996</v>
      </c>
      <c r="D402" s="389" t="s">
        <v>647</v>
      </c>
      <c r="E402" s="389" t="s">
        <v>648</v>
      </c>
      <c r="F402" s="389" t="s">
        <v>647</v>
      </c>
      <c r="G402" s="389" t="s">
        <v>649</v>
      </c>
    </row>
    <row r="403" spans="1:7">
      <c r="A403" s="389" t="s">
        <v>535</v>
      </c>
      <c r="B403" s="389" t="s">
        <v>517</v>
      </c>
      <c r="C403" s="389">
        <v>4.6138639918899997</v>
      </c>
      <c r="D403" s="389" t="s">
        <v>647</v>
      </c>
      <c r="E403" s="389" t="s">
        <v>648</v>
      </c>
      <c r="F403" s="389" t="s">
        <v>647</v>
      </c>
      <c r="G403" s="389" t="s">
        <v>649</v>
      </c>
    </row>
    <row r="404" spans="1:7">
      <c r="A404" s="389" t="s">
        <v>578</v>
      </c>
      <c r="B404" s="389" t="s">
        <v>517</v>
      </c>
      <c r="C404" s="389">
        <v>1.6605993106700001</v>
      </c>
      <c r="D404" s="389" t="s">
        <v>647</v>
      </c>
      <c r="E404" s="389" t="s">
        <v>648</v>
      </c>
      <c r="F404" s="389" t="s">
        <v>647</v>
      </c>
      <c r="G404" s="389" t="s">
        <v>649</v>
      </c>
    </row>
    <row r="405" spans="1:7">
      <c r="A405" s="389" t="s">
        <v>551</v>
      </c>
      <c r="B405" s="389" t="s">
        <v>517</v>
      </c>
      <c r="C405" s="389">
        <v>1.19290813377</v>
      </c>
      <c r="D405" s="389" t="s">
        <v>647</v>
      </c>
      <c r="E405" s="389" t="s">
        <v>648</v>
      </c>
      <c r="F405" s="389" t="s">
        <v>647</v>
      </c>
      <c r="G405" s="389" t="s">
        <v>649</v>
      </c>
    </row>
    <row r="406" spans="1:7">
      <c r="A406" s="389" t="s">
        <v>581</v>
      </c>
      <c r="B406" s="389" t="s">
        <v>517</v>
      </c>
      <c r="C406" s="389">
        <v>11.3837130555999</v>
      </c>
      <c r="D406" s="389" t="s">
        <v>647</v>
      </c>
      <c r="E406" s="389" t="s">
        <v>648</v>
      </c>
      <c r="F406" s="389" t="s">
        <v>647</v>
      </c>
      <c r="G406" s="389" t="s">
        <v>649</v>
      </c>
    </row>
    <row r="407" spans="1:7">
      <c r="A407" s="389" t="s">
        <v>560</v>
      </c>
      <c r="B407" s="389" t="s">
        <v>517</v>
      </c>
      <c r="C407" s="389">
        <v>5.3735443803100003</v>
      </c>
      <c r="D407" s="389" t="s">
        <v>647</v>
      </c>
      <c r="E407" s="389" t="s">
        <v>648</v>
      </c>
      <c r="F407" s="389" t="s">
        <v>647</v>
      </c>
      <c r="G407" s="389" t="s">
        <v>649</v>
      </c>
    </row>
    <row r="408" spans="1:7">
      <c r="A408" s="389" t="s">
        <v>560</v>
      </c>
      <c r="B408" s="389" t="s">
        <v>517</v>
      </c>
      <c r="C408" s="389">
        <v>5.3735443803100003</v>
      </c>
      <c r="D408" s="389" t="s">
        <v>647</v>
      </c>
      <c r="E408" s="389" t="s">
        <v>648</v>
      </c>
      <c r="F408" s="389" t="s">
        <v>647</v>
      </c>
      <c r="G408" s="389" t="s">
        <v>649</v>
      </c>
    </row>
    <row r="409" spans="1:7">
      <c r="A409" s="389" t="s">
        <v>577</v>
      </c>
      <c r="B409" s="389" t="s">
        <v>517</v>
      </c>
      <c r="C409" s="389">
        <v>7.6735873965300003</v>
      </c>
      <c r="D409" s="389" t="s">
        <v>647</v>
      </c>
      <c r="E409" s="389" t="s">
        <v>648</v>
      </c>
      <c r="F409" s="389" t="s">
        <v>647</v>
      </c>
      <c r="G409" s="389" t="s">
        <v>649</v>
      </c>
    </row>
    <row r="410" spans="1:7">
      <c r="A410" s="389" t="s">
        <v>581</v>
      </c>
      <c r="B410" s="389" t="s">
        <v>517</v>
      </c>
      <c r="C410" s="389">
        <v>19.4687542624999</v>
      </c>
      <c r="D410" s="389" t="s">
        <v>647</v>
      </c>
      <c r="E410" s="389" t="s">
        <v>648</v>
      </c>
      <c r="F410" s="389" t="s">
        <v>647</v>
      </c>
      <c r="G410" s="389" t="s">
        <v>649</v>
      </c>
    </row>
    <row r="411" spans="1:7">
      <c r="A411" s="389" t="s">
        <v>577</v>
      </c>
      <c r="B411" s="389" t="s">
        <v>517</v>
      </c>
      <c r="C411" s="389">
        <v>2.3139821363099999</v>
      </c>
      <c r="D411" s="389" t="s">
        <v>647</v>
      </c>
      <c r="E411" s="389" t="s">
        <v>648</v>
      </c>
      <c r="F411" s="389" t="s">
        <v>647</v>
      </c>
      <c r="G411" s="389" t="s">
        <v>649</v>
      </c>
    </row>
    <row r="412" spans="1:7">
      <c r="A412" s="389" t="s">
        <v>571</v>
      </c>
      <c r="B412" s="389" t="s">
        <v>517</v>
      </c>
      <c r="C412" s="389">
        <v>5.4420356941700003</v>
      </c>
      <c r="D412" s="389" t="s">
        <v>647</v>
      </c>
      <c r="E412" s="389" t="s">
        <v>648</v>
      </c>
      <c r="F412" s="389" t="s">
        <v>647</v>
      </c>
      <c r="G412" s="389" t="s">
        <v>649</v>
      </c>
    </row>
    <row r="413" spans="1:7">
      <c r="A413" s="389" t="s">
        <v>560</v>
      </c>
      <c r="B413" s="389" t="s">
        <v>517</v>
      </c>
      <c r="C413" s="389">
        <v>0.86140271466499996</v>
      </c>
      <c r="D413" s="389" t="s">
        <v>647</v>
      </c>
      <c r="E413" s="389" t="s">
        <v>648</v>
      </c>
      <c r="F413" s="389" t="s">
        <v>647</v>
      </c>
      <c r="G413" s="389" t="s">
        <v>649</v>
      </c>
    </row>
    <row r="414" spans="1:7">
      <c r="A414" s="389" t="s">
        <v>560</v>
      </c>
      <c r="B414" s="389" t="s">
        <v>517</v>
      </c>
      <c r="C414" s="389">
        <v>1.1802236883199999</v>
      </c>
      <c r="D414" s="389" t="s">
        <v>647</v>
      </c>
      <c r="E414" s="389" t="s">
        <v>648</v>
      </c>
      <c r="F414" s="389" t="s">
        <v>647</v>
      </c>
      <c r="G414" s="389" t="s">
        <v>649</v>
      </c>
    </row>
    <row r="415" spans="1:7">
      <c r="A415" s="389" t="s">
        <v>564</v>
      </c>
      <c r="B415" s="389" t="s">
        <v>517</v>
      </c>
      <c r="C415" s="389">
        <v>10.6546974489</v>
      </c>
      <c r="D415" s="389" t="s">
        <v>647</v>
      </c>
      <c r="E415" s="389" t="s">
        <v>648</v>
      </c>
      <c r="F415" s="389" t="s">
        <v>647</v>
      </c>
      <c r="G415" s="389" t="s">
        <v>649</v>
      </c>
    </row>
    <row r="416" spans="1:7">
      <c r="A416" s="389" t="s">
        <v>564</v>
      </c>
      <c r="B416" s="389" t="s">
        <v>517</v>
      </c>
      <c r="C416" s="389">
        <v>10.6546974489</v>
      </c>
      <c r="D416" s="389" t="s">
        <v>647</v>
      </c>
      <c r="E416" s="389" t="s">
        <v>648</v>
      </c>
      <c r="F416" s="389" t="s">
        <v>647</v>
      </c>
      <c r="G416" s="389" t="s">
        <v>649</v>
      </c>
    </row>
    <row r="417" spans="1:7">
      <c r="A417" s="389" t="s">
        <v>574</v>
      </c>
      <c r="B417" s="389" t="s">
        <v>517</v>
      </c>
      <c r="C417" s="389">
        <v>1.3259468455000001</v>
      </c>
      <c r="D417" s="389" t="s">
        <v>647</v>
      </c>
      <c r="E417" s="389" t="s">
        <v>648</v>
      </c>
      <c r="F417" s="389" t="s">
        <v>647</v>
      </c>
      <c r="G417" s="389" t="s">
        <v>649</v>
      </c>
    </row>
    <row r="418" spans="1:7">
      <c r="A418" s="389" t="s">
        <v>551</v>
      </c>
      <c r="B418" s="389" t="s">
        <v>517</v>
      </c>
      <c r="C418" s="389">
        <v>4.4760003599999996</v>
      </c>
      <c r="D418" s="389" t="s">
        <v>647</v>
      </c>
      <c r="E418" s="389" t="s">
        <v>648</v>
      </c>
      <c r="F418" s="389" t="s">
        <v>647</v>
      </c>
      <c r="G418" s="389" t="s">
        <v>649</v>
      </c>
    </row>
    <row r="419" spans="1:7">
      <c r="A419" s="389" t="s">
        <v>550</v>
      </c>
      <c r="B419" s="389" t="s">
        <v>517</v>
      </c>
      <c r="C419" s="389">
        <v>2.2011773145900002</v>
      </c>
      <c r="D419" s="389" t="s">
        <v>647</v>
      </c>
      <c r="E419" s="389" t="s">
        <v>648</v>
      </c>
      <c r="F419" s="389" t="s">
        <v>647</v>
      </c>
      <c r="G419" s="389" t="s">
        <v>649</v>
      </c>
    </row>
    <row r="420" spans="1:7">
      <c r="A420" s="389" t="s">
        <v>556</v>
      </c>
      <c r="B420" s="389" t="s">
        <v>517</v>
      </c>
      <c r="C420" s="389">
        <v>9.8523577349100009</v>
      </c>
      <c r="D420" s="389" t="s">
        <v>647</v>
      </c>
      <c r="E420" s="389" t="s">
        <v>648</v>
      </c>
      <c r="F420" s="389" t="s">
        <v>647</v>
      </c>
      <c r="G420" s="389" t="s">
        <v>649</v>
      </c>
    </row>
    <row r="421" spans="1:7">
      <c r="A421" s="389" t="s">
        <v>563</v>
      </c>
      <c r="B421" s="389" t="s">
        <v>517</v>
      </c>
      <c r="C421" s="389">
        <v>0.67757774379799995</v>
      </c>
      <c r="D421" s="389" t="s">
        <v>647</v>
      </c>
      <c r="E421" s="389" t="s">
        <v>648</v>
      </c>
      <c r="F421" s="389" t="s">
        <v>647</v>
      </c>
      <c r="G421" s="389" t="s">
        <v>649</v>
      </c>
    </row>
    <row r="422" spans="1:7">
      <c r="A422" s="389" t="s">
        <v>549</v>
      </c>
      <c r="B422" s="389" t="s">
        <v>517</v>
      </c>
      <c r="C422" s="389">
        <v>9.7664627171199996</v>
      </c>
      <c r="D422" s="389" t="s">
        <v>647</v>
      </c>
      <c r="E422" s="389" t="s">
        <v>648</v>
      </c>
      <c r="F422" s="389" t="s">
        <v>647</v>
      </c>
      <c r="G422" s="389" t="s">
        <v>649</v>
      </c>
    </row>
    <row r="423" spans="1:7">
      <c r="A423" s="389" t="s">
        <v>525</v>
      </c>
      <c r="B423" s="389" t="s">
        <v>517</v>
      </c>
      <c r="C423" s="389">
        <v>7.1479363642799996</v>
      </c>
      <c r="D423" s="389" t="s">
        <v>647</v>
      </c>
      <c r="E423" s="389" t="s">
        <v>648</v>
      </c>
      <c r="F423" s="389" t="s">
        <v>647</v>
      </c>
      <c r="G423" s="389" t="s">
        <v>649</v>
      </c>
    </row>
    <row r="424" spans="1:7">
      <c r="A424" s="389" t="s">
        <v>526</v>
      </c>
      <c r="B424" s="389" t="s">
        <v>517</v>
      </c>
      <c r="C424" s="389">
        <v>7.1479363642799996</v>
      </c>
      <c r="D424" s="389" t="s">
        <v>647</v>
      </c>
      <c r="E424" s="389" t="s">
        <v>648</v>
      </c>
      <c r="F424" s="389" t="s">
        <v>647</v>
      </c>
      <c r="G424" s="389" t="s">
        <v>649</v>
      </c>
    </row>
    <row r="425" spans="1:7">
      <c r="A425" s="389" t="s">
        <v>568</v>
      </c>
      <c r="B425" s="389" t="s">
        <v>517</v>
      </c>
      <c r="C425" s="389">
        <v>7.1479363642799996</v>
      </c>
      <c r="D425" s="389" t="s">
        <v>647</v>
      </c>
      <c r="E425" s="389" t="s">
        <v>648</v>
      </c>
      <c r="F425" s="389" t="s">
        <v>647</v>
      </c>
      <c r="G425" s="389" t="s">
        <v>649</v>
      </c>
    </row>
    <row r="426" spans="1:7">
      <c r="A426" s="389" t="s">
        <v>581</v>
      </c>
      <c r="B426" s="389" t="s">
        <v>517</v>
      </c>
      <c r="C426" s="389">
        <v>2.9692780810200001</v>
      </c>
      <c r="D426" s="389" t="s">
        <v>647</v>
      </c>
      <c r="E426" s="389" t="s">
        <v>648</v>
      </c>
      <c r="F426" s="389" t="s">
        <v>647</v>
      </c>
      <c r="G426" s="389" t="s">
        <v>649</v>
      </c>
    </row>
    <row r="427" spans="1:7">
      <c r="A427" s="389" t="s">
        <v>581</v>
      </c>
      <c r="B427" s="389" t="s">
        <v>517</v>
      </c>
      <c r="C427" s="389">
        <v>7.9664300235600001</v>
      </c>
      <c r="D427" s="389" t="s">
        <v>647</v>
      </c>
      <c r="E427" s="389" t="s">
        <v>648</v>
      </c>
      <c r="F427" s="389" t="s">
        <v>647</v>
      </c>
      <c r="G427" s="389" t="s">
        <v>649</v>
      </c>
    </row>
    <row r="428" spans="1:7">
      <c r="A428" s="389" t="s">
        <v>558</v>
      </c>
      <c r="B428" s="389" t="s">
        <v>517</v>
      </c>
      <c r="C428" s="389">
        <v>38.595200694699898</v>
      </c>
      <c r="D428" s="389" t="s">
        <v>647</v>
      </c>
      <c r="E428" s="389" t="s">
        <v>648</v>
      </c>
      <c r="F428" s="389" t="s">
        <v>647</v>
      </c>
      <c r="G428" s="389" t="s">
        <v>649</v>
      </c>
    </row>
    <row r="429" spans="1:7">
      <c r="A429" s="389" t="s">
        <v>554</v>
      </c>
      <c r="B429" s="389" t="s">
        <v>517</v>
      </c>
      <c r="C429" s="389">
        <v>4.9618067150599998</v>
      </c>
      <c r="D429" s="389" t="s">
        <v>647</v>
      </c>
      <c r="E429" s="389" t="s">
        <v>648</v>
      </c>
      <c r="F429" s="389" t="s">
        <v>647</v>
      </c>
      <c r="G429" s="389" t="s">
        <v>649</v>
      </c>
    </row>
    <row r="430" spans="1:7">
      <c r="A430" s="389" t="s">
        <v>578</v>
      </c>
      <c r="B430" s="389" t="s">
        <v>517</v>
      </c>
      <c r="C430" s="389">
        <v>4.9618067150599998</v>
      </c>
      <c r="D430" s="389" t="s">
        <v>647</v>
      </c>
      <c r="E430" s="389" t="s">
        <v>648</v>
      </c>
      <c r="F430" s="389" t="s">
        <v>647</v>
      </c>
      <c r="G430" s="389" t="s">
        <v>649</v>
      </c>
    </row>
    <row r="431" spans="1:7">
      <c r="A431" s="389" t="s">
        <v>581</v>
      </c>
      <c r="B431" s="389" t="s">
        <v>517</v>
      </c>
      <c r="C431" s="389">
        <v>1.2054686775900001</v>
      </c>
      <c r="D431" s="389" t="s">
        <v>647</v>
      </c>
      <c r="E431" s="389" t="s">
        <v>648</v>
      </c>
      <c r="F431" s="389" t="s">
        <v>647</v>
      </c>
      <c r="G431" s="389" t="s">
        <v>649</v>
      </c>
    </row>
    <row r="432" spans="1:7">
      <c r="A432" s="389" t="s">
        <v>564</v>
      </c>
      <c r="B432" s="389" t="s">
        <v>517</v>
      </c>
      <c r="C432" s="389">
        <v>0.43173071775499999</v>
      </c>
      <c r="D432" s="389" t="s">
        <v>647</v>
      </c>
      <c r="E432" s="389" t="s">
        <v>648</v>
      </c>
      <c r="F432" s="389" t="s">
        <v>647</v>
      </c>
      <c r="G432" s="389" t="s">
        <v>649</v>
      </c>
    </row>
    <row r="433" spans="1:7">
      <c r="A433" s="389" t="s">
        <v>581</v>
      </c>
      <c r="B433" s="389" t="s">
        <v>517</v>
      </c>
      <c r="C433" s="389">
        <v>9.2670488664399997</v>
      </c>
      <c r="D433" s="389" t="s">
        <v>647</v>
      </c>
      <c r="E433" s="389" t="s">
        <v>648</v>
      </c>
      <c r="F433" s="389" t="s">
        <v>647</v>
      </c>
      <c r="G433" s="389" t="s">
        <v>649</v>
      </c>
    </row>
    <row r="434" spans="1:7">
      <c r="A434" s="389" t="s">
        <v>532</v>
      </c>
      <c r="B434" s="389" t="s">
        <v>517</v>
      </c>
      <c r="C434" s="389">
        <v>4.6895393842299997</v>
      </c>
      <c r="D434" s="389" t="s">
        <v>647</v>
      </c>
      <c r="E434" s="389" t="s">
        <v>648</v>
      </c>
      <c r="F434" s="389" t="s">
        <v>647</v>
      </c>
      <c r="G434" s="389" t="s">
        <v>649</v>
      </c>
    </row>
    <row r="435" spans="1:7">
      <c r="A435" s="389" t="s">
        <v>532</v>
      </c>
      <c r="B435" s="389" t="s">
        <v>517</v>
      </c>
      <c r="C435" s="389">
        <v>4.6895393842299997</v>
      </c>
      <c r="D435" s="389" t="s">
        <v>647</v>
      </c>
      <c r="E435" s="389" t="s">
        <v>648</v>
      </c>
      <c r="F435" s="389" t="s">
        <v>647</v>
      </c>
      <c r="G435" s="389" t="s">
        <v>649</v>
      </c>
    </row>
    <row r="436" spans="1:7">
      <c r="A436" s="389" t="s">
        <v>577</v>
      </c>
      <c r="B436" s="389" t="s">
        <v>517</v>
      </c>
      <c r="C436" s="389">
        <v>4.9456734526800004</v>
      </c>
      <c r="D436" s="389" t="s">
        <v>647</v>
      </c>
      <c r="E436" s="389" t="s">
        <v>648</v>
      </c>
      <c r="F436" s="389" t="s">
        <v>647</v>
      </c>
      <c r="G436" s="389" t="s">
        <v>649</v>
      </c>
    </row>
    <row r="437" spans="1:7">
      <c r="A437" s="389" t="s">
        <v>581</v>
      </c>
      <c r="B437" s="389" t="s">
        <v>517</v>
      </c>
      <c r="C437" s="389">
        <v>23.321516333000002</v>
      </c>
      <c r="D437" s="389" t="s">
        <v>647</v>
      </c>
      <c r="E437" s="389" t="s">
        <v>648</v>
      </c>
      <c r="F437" s="389" t="s">
        <v>647</v>
      </c>
      <c r="G437" s="389" t="s">
        <v>649</v>
      </c>
    </row>
    <row r="438" spans="1:7">
      <c r="A438" s="389" t="s">
        <v>581</v>
      </c>
      <c r="B438" s="389" t="s">
        <v>517</v>
      </c>
      <c r="C438" s="389">
        <v>23.321516333000002</v>
      </c>
      <c r="D438" s="389" t="s">
        <v>647</v>
      </c>
      <c r="E438" s="389" t="s">
        <v>648</v>
      </c>
      <c r="F438" s="389" t="s">
        <v>647</v>
      </c>
      <c r="G438" s="389" t="s">
        <v>649</v>
      </c>
    </row>
    <row r="439" spans="1:7">
      <c r="A439" s="389" t="s">
        <v>514</v>
      </c>
      <c r="B439" s="389" t="s">
        <v>517</v>
      </c>
      <c r="C439" s="389">
        <v>1.2196025667799999</v>
      </c>
      <c r="D439" s="389" t="s">
        <v>647</v>
      </c>
      <c r="E439" s="389" t="s">
        <v>648</v>
      </c>
      <c r="F439" s="389" t="s">
        <v>647</v>
      </c>
      <c r="G439" s="389" t="s">
        <v>649</v>
      </c>
    </row>
    <row r="440" spans="1:7">
      <c r="A440" s="389" t="s">
        <v>514</v>
      </c>
      <c r="B440" s="389" t="s">
        <v>517</v>
      </c>
      <c r="C440" s="389">
        <v>1.2196025667799999</v>
      </c>
      <c r="D440" s="389" t="s">
        <v>647</v>
      </c>
      <c r="E440" s="389" t="s">
        <v>648</v>
      </c>
      <c r="F440" s="389" t="s">
        <v>647</v>
      </c>
      <c r="G440" s="389" t="s">
        <v>649</v>
      </c>
    </row>
    <row r="441" spans="1:7">
      <c r="A441" s="389" t="s">
        <v>577</v>
      </c>
      <c r="B441" s="389" t="s">
        <v>517</v>
      </c>
      <c r="C441" s="389">
        <v>4.3802185513899996</v>
      </c>
      <c r="D441" s="389" t="s">
        <v>647</v>
      </c>
      <c r="E441" s="389" t="s">
        <v>648</v>
      </c>
      <c r="F441" s="389" t="s">
        <v>647</v>
      </c>
      <c r="G441" s="389" t="s">
        <v>649</v>
      </c>
    </row>
    <row r="442" spans="1:7">
      <c r="A442" s="389" t="s">
        <v>525</v>
      </c>
      <c r="B442" s="389" t="s">
        <v>517</v>
      </c>
      <c r="C442" s="389">
        <v>0.66482089796999999</v>
      </c>
      <c r="D442" s="389" t="s">
        <v>647</v>
      </c>
      <c r="E442" s="389" t="s">
        <v>648</v>
      </c>
      <c r="F442" s="389" t="s">
        <v>647</v>
      </c>
      <c r="G442" s="389" t="s">
        <v>649</v>
      </c>
    </row>
    <row r="443" spans="1:7">
      <c r="A443" s="389" t="s">
        <v>568</v>
      </c>
      <c r="B443" s="389" t="s">
        <v>517</v>
      </c>
      <c r="C443" s="389">
        <v>0.66482089796999999</v>
      </c>
      <c r="D443" s="389" t="s">
        <v>647</v>
      </c>
      <c r="E443" s="389" t="s">
        <v>648</v>
      </c>
      <c r="F443" s="389" t="s">
        <v>647</v>
      </c>
      <c r="G443" s="389" t="s">
        <v>649</v>
      </c>
    </row>
    <row r="444" spans="1:7">
      <c r="A444" s="389" t="s">
        <v>578</v>
      </c>
      <c r="B444" s="389" t="s">
        <v>517</v>
      </c>
      <c r="C444" s="389">
        <v>1.6064081295699999</v>
      </c>
      <c r="D444" s="389" t="s">
        <v>647</v>
      </c>
      <c r="E444" s="389" t="s">
        <v>648</v>
      </c>
      <c r="F444" s="389" t="s">
        <v>647</v>
      </c>
      <c r="G444" s="389" t="s">
        <v>649</v>
      </c>
    </row>
    <row r="445" spans="1:7">
      <c r="A445" s="389" t="s">
        <v>554</v>
      </c>
      <c r="B445" s="389" t="s">
        <v>517</v>
      </c>
      <c r="C445" s="389">
        <v>0.91395726151599999</v>
      </c>
      <c r="D445" s="389" t="s">
        <v>647</v>
      </c>
      <c r="E445" s="389" t="s">
        <v>648</v>
      </c>
      <c r="F445" s="389" t="s">
        <v>647</v>
      </c>
      <c r="G445" s="389" t="s">
        <v>649</v>
      </c>
    </row>
    <row r="446" spans="1:7">
      <c r="A446" s="389" t="s">
        <v>528</v>
      </c>
      <c r="B446" s="389" t="s">
        <v>517</v>
      </c>
      <c r="C446" s="389">
        <v>25.563750424199899</v>
      </c>
      <c r="D446" s="389" t="s">
        <v>647</v>
      </c>
      <c r="E446" s="389" t="s">
        <v>648</v>
      </c>
      <c r="F446" s="389" t="s">
        <v>647</v>
      </c>
      <c r="G446" s="389" t="s">
        <v>649</v>
      </c>
    </row>
    <row r="447" spans="1:7">
      <c r="A447" s="389" t="s">
        <v>528</v>
      </c>
      <c r="B447" s="389" t="s">
        <v>517</v>
      </c>
      <c r="C447" s="389">
        <v>25.563750424199899</v>
      </c>
      <c r="D447" s="389" t="s">
        <v>647</v>
      </c>
      <c r="E447" s="389" t="s">
        <v>648</v>
      </c>
      <c r="F447" s="389" t="s">
        <v>647</v>
      </c>
      <c r="G447" s="389" t="s">
        <v>649</v>
      </c>
    </row>
    <row r="448" spans="1:7">
      <c r="A448" s="389" t="s">
        <v>528</v>
      </c>
      <c r="B448" s="389" t="s">
        <v>517</v>
      </c>
      <c r="C448" s="389">
        <v>25.563750424199899</v>
      </c>
      <c r="D448" s="389" t="s">
        <v>647</v>
      </c>
      <c r="E448" s="389" t="s">
        <v>648</v>
      </c>
      <c r="F448" s="389" t="s">
        <v>647</v>
      </c>
      <c r="G448" s="389" t="s">
        <v>649</v>
      </c>
    </row>
    <row r="449" spans="1:7">
      <c r="A449" s="389" t="s">
        <v>579</v>
      </c>
      <c r="B449" s="389" t="s">
        <v>517</v>
      </c>
      <c r="C449" s="389">
        <v>1.71945503787</v>
      </c>
      <c r="D449" s="389" t="s">
        <v>647</v>
      </c>
      <c r="E449" s="389" t="s">
        <v>648</v>
      </c>
      <c r="F449" s="389" t="s">
        <v>647</v>
      </c>
      <c r="G449" s="389" t="s">
        <v>649</v>
      </c>
    </row>
    <row r="450" spans="1:7">
      <c r="A450" s="389" t="s">
        <v>560</v>
      </c>
      <c r="B450" s="389" t="s">
        <v>517</v>
      </c>
      <c r="C450" s="389">
        <v>9.9747916544499997</v>
      </c>
      <c r="D450" s="389" t="s">
        <v>647</v>
      </c>
      <c r="E450" s="389" t="s">
        <v>648</v>
      </c>
      <c r="F450" s="389" t="s">
        <v>647</v>
      </c>
      <c r="G450" s="389" t="s">
        <v>649</v>
      </c>
    </row>
    <row r="451" spans="1:7">
      <c r="A451" s="389" t="s">
        <v>560</v>
      </c>
      <c r="B451" s="389" t="s">
        <v>517</v>
      </c>
      <c r="C451" s="389">
        <v>1.1716081431800001</v>
      </c>
      <c r="D451" s="389" t="s">
        <v>647</v>
      </c>
      <c r="E451" s="389" t="s">
        <v>648</v>
      </c>
      <c r="F451" s="389" t="s">
        <v>647</v>
      </c>
      <c r="G451" s="389" t="s">
        <v>649</v>
      </c>
    </row>
    <row r="452" spans="1:7">
      <c r="A452" s="389" t="s">
        <v>551</v>
      </c>
      <c r="B452" s="389" t="s">
        <v>517</v>
      </c>
      <c r="C452" s="389">
        <v>4.4201678584500002</v>
      </c>
      <c r="D452" s="389" t="s">
        <v>647</v>
      </c>
      <c r="E452" s="389" t="s">
        <v>648</v>
      </c>
      <c r="F452" s="389" t="s">
        <v>647</v>
      </c>
      <c r="G452" s="389" t="s">
        <v>649</v>
      </c>
    </row>
    <row r="453" spans="1:7">
      <c r="A453" s="389" t="s">
        <v>523</v>
      </c>
      <c r="B453" s="389" t="s">
        <v>517</v>
      </c>
      <c r="C453" s="389">
        <v>6.0264665752999997</v>
      </c>
      <c r="D453" s="389" t="s">
        <v>647</v>
      </c>
      <c r="E453" s="389" t="s">
        <v>648</v>
      </c>
      <c r="F453" s="389" t="s">
        <v>647</v>
      </c>
      <c r="G453" s="389" t="s">
        <v>649</v>
      </c>
    </row>
    <row r="454" spans="1:7">
      <c r="A454" s="389" t="s">
        <v>581</v>
      </c>
      <c r="B454" s="389" t="s">
        <v>517</v>
      </c>
      <c r="C454" s="389">
        <v>6.9969291976900001</v>
      </c>
      <c r="D454" s="389" t="s">
        <v>647</v>
      </c>
      <c r="E454" s="389" t="s">
        <v>648</v>
      </c>
      <c r="F454" s="389" t="s">
        <v>647</v>
      </c>
      <c r="G454" s="389" t="s">
        <v>649</v>
      </c>
    </row>
    <row r="455" spans="1:7">
      <c r="A455" s="389" t="s">
        <v>524</v>
      </c>
      <c r="B455" s="389" t="s">
        <v>517</v>
      </c>
      <c r="C455" s="389">
        <v>11.3805542572</v>
      </c>
      <c r="D455" s="389" t="s">
        <v>647</v>
      </c>
      <c r="E455" s="389" t="s">
        <v>648</v>
      </c>
      <c r="F455" s="389" t="s">
        <v>647</v>
      </c>
      <c r="G455" s="389" t="s">
        <v>649</v>
      </c>
    </row>
    <row r="456" spans="1:7">
      <c r="A456" s="389" t="s">
        <v>524</v>
      </c>
      <c r="B456" s="389" t="s">
        <v>517</v>
      </c>
      <c r="C456" s="389">
        <v>5.05669207607</v>
      </c>
      <c r="D456" s="389" t="s">
        <v>647</v>
      </c>
      <c r="E456" s="389" t="s">
        <v>648</v>
      </c>
      <c r="F456" s="389" t="s">
        <v>647</v>
      </c>
      <c r="G456" s="389" t="s">
        <v>649</v>
      </c>
    </row>
    <row r="457" spans="1:7">
      <c r="A457" s="389" t="s">
        <v>524</v>
      </c>
      <c r="B457" s="389" t="s">
        <v>517</v>
      </c>
      <c r="C457" s="389">
        <v>5.05669207607</v>
      </c>
      <c r="D457" s="389" t="s">
        <v>647</v>
      </c>
      <c r="E457" s="389" t="s">
        <v>648</v>
      </c>
      <c r="F457" s="389" t="s">
        <v>647</v>
      </c>
      <c r="G457" s="389" t="s">
        <v>649</v>
      </c>
    </row>
    <row r="458" spans="1:7">
      <c r="A458" s="389" t="s">
        <v>543</v>
      </c>
      <c r="B458" s="389" t="s">
        <v>517</v>
      </c>
      <c r="C458" s="389">
        <v>5.8237473179399997</v>
      </c>
      <c r="D458" s="389" t="s">
        <v>647</v>
      </c>
      <c r="E458" s="389" t="s">
        <v>648</v>
      </c>
      <c r="F458" s="389" t="s">
        <v>647</v>
      </c>
      <c r="G458" s="389" t="s">
        <v>649</v>
      </c>
    </row>
    <row r="459" spans="1:7">
      <c r="A459" s="389" t="s">
        <v>581</v>
      </c>
      <c r="B459" s="389" t="s">
        <v>517</v>
      </c>
      <c r="C459" s="389">
        <v>11.6943450535999</v>
      </c>
      <c r="D459" s="389" t="s">
        <v>647</v>
      </c>
      <c r="E459" s="389" t="s">
        <v>648</v>
      </c>
      <c r="F459" s="389" t="s">
        <v>647</v>
      </c>
      <c r="G459" s="389" t="s">
        <v>649</v>
      </c>
    </row>
    <row r="460" spans="1:7">
      <c r="A460" s="389" t="s">
        <v>514</v>
      </c>
      <c r="B460" s="389" t="s">
        <v>517</v>
      </c>
      <c r="C460" s="389">
        <v>15.0192054713999</v>
      </c>
      <c r="D460" s="389" t="s">
        <v>647</v>
      </c>
      <c r="E460" s="389" t="s">
        <v>648</v>
      </c>
      <c r="F460" s="389" t="s">
        <v>647</v>
      </c>
      <c r="G460" s="389" t="s">
        <v>649</v>
      </c>
    </row>
    <row r="461" spans="1:7">
      <c r="A461" s="389" t="s">
        <v>532</v>
      </c>
      <c r="B461" s="389" t="s">
        <v>517</v>
      </c>
      <c r="C461" s="389">
        <v>7.1386824174900001</v>
      </c>
      <c r="D461" s="389" t="s">
        <v>647</v>
      </c>
      <c r="E461" s="389" t="s">
        <v>648</v>
      </c>
      <c r="F461" s="389" t="s">
        <v>647</v>
      </c>
      <c r="G461" s="389" t="s">
        <v>649</v>
      </c>
    </row>
    <row r="462" spans="1:7">
      <c r="A462" s="389" t="s">
        <v>560</v>
      </c>
      <c r="B462" s="389" t="s">
        <v>517</v>
      </c>
      <c r="C462" s="389">
        <v>13.132570400600001</v>
      </c>
      <c r="D462" s="389" t="s">
        <v>647</v>
      </c>
      <c r="E462" s="389" t="s">
        <v>648</v>
      </c>
      <c r="F462" s="389" t="s">
        <v>647</v>
      </c>
      <c r="G462" s="389" t="s">
        <v>649</v>
      </c>
    </row>
    <row r="463" spans="1:7">
      <c r="A463" s="389" t="s">
        <v>560</v>
      </c>
      <c r="B463" s="389" t="s">
        <v>517</v>
      </c>
      <c r="C463" s="389">
        <v>13.132570400600001</v>
      </c>
      <c r="D463" s="389" t="s">
        <v>647</v>
      </c>
      <c r="E463" s="389" t="s">
        <v>648</v>
      </c>
      <c r="F463" s="389" t="s">
        <v>647</v>
      </c>
      <c r="G463" s="389" t="s">
        <v>649</v>
      </c>
    </row>
    <row r="464" spans="1:7">
      <c r="A464" s="389" t="s">
        <v>543</v>
      </c>
      <c r="B464" s="389" t="s">
        <v>517</v>
      </c>
      <c r="C464" s="389">
        <v>20.461894111500001</v>
      </c>
      <c r="D464" s="389" t="s">
        <v>647</v>
      </c>
      <c r="E464" s="389" t="s">
        <v>648</v>
      </c>
      <c r="F464" s="389" t="s">
        <v>647</v>
      </c>
      <c r="G464" s="389" t="s">
        <v>649</v>
      </c>
    </row>
    <row r="465" spans="1:7">
      <c r="A465" s="389" t="s">
        <v>543</v>
      </c>
      <c r="B465" s="389" t="s">
        <v>517</v>
      </c>
      <c r="C465" s="389">
        <v>20.461894111500001</v>
      </c>
      <c r="D465" s="389" t="s">
        <v>647</v>
      </c>
      <c r="E465" s="389" t="s">
        <v>648</v>
      </c>
      <c r="F465" s="389" t="s">
        <v>647</v>
      </c>
      <c r="G465" s="389" t="s">
        <v>649</v>
      </c>
    </row>
    <row r="466" spans="1:7">
      <c r="A466" s="389" t="s">
        <v>564</v>
      </c>
      <c r="B466" s="389" t="s">
        <v>517</v>
      </c>
      <c r="C466" s="389">
        <v>3.8622952646900002</v>
      </c>
      <c r="D466" s="389" t="s">
        <v>647</v>
      </c>
      <c r="E466" s="389" t="s">
        <v>648</v>
      </c>
      <c r="F466" s="389" t="s">
        <v>647</v>
      </c>
      <c r="G466" s="389" t="s">
        <v>649</v>
      </c>
    </row>
    <row r="467" spans="1:7">
      <c r="A467" s="389" t="s">
        <v>528</v>
      </c>
      <c r="B467" s="389" t="s">
        <v>517</v>
      </c>
      <c r="C467" s="389">
        <v>0.48617110732699997</v>
      </c>
      <c r="D467" s="389" t="s">
        <v>647</v>
      </c>
      <c r="E467" s="389" t="s">
        <v>648</v>
      </c>
      <c r="F467" s="389" t="s">
        <v>647</v>
      </c>
      <c r="G467" s="389" t="s">
        <v>649</v>
      </c>
    </row>
    <row r="468" spans="1:7">
      <c r="A468" s="389" t="s">
        <v>581</v>
      </c>
      <c r="B468" s="389" t="s">
        <v>517</v>
      </c>
      <c r="C468" s="389">
        <v>20.7214312951</v>
      </c>
      <c r="D468" s="389" t="s">
        <v>647</v>
      </c>
      <c r="E468" s="389" t="s">
        <v>648</v>
      </c>
      <c r="F468" s="389" t="s">
        <v>647</v>
      </c>
      <c r="G468" s="389" t="s">
        <v>649</v>
      </c>
    </row>
    <row r="469" spans="1:7">
      <c r="A469" s="389" t="s">
        <v>577</v>
      </c>
      <c r="B469" s="389" t="s">
        <v>517</v>
      </c>
      <c r="C469" s="389">
        <v>16.889330083600001</v>
      </c>
      <c r="D469" s="389" t="s">
        <v>647</v>
      </c>
      <c r="E469" s="389" t="s">
        <v>648</v>
      </c>
      <c r="F469" s="389" t="s">
        <v>647</v>
      </c>
      <c r="G469" s="389" t="s">
        <v>649</v>
      </c>
    </row>
    <row r="470" spans="1:7">
      <c r="A470" s="389" t="s">
        <v>525</v>
      </c>
      <c r="B470" s="389" t="s">
        <v>517</v>
      </c>
      <c r="C470" s="389">
        <v>2.8589319048399999</v>
      </c>
      <c r="D470" s="389" t="s">
        <v>647</v>
      </c>
      <c r="E470" s="389" t="s">
        <v>648</v>
      </c>
      <c r="F470" s="389" t="s">
        <v>647</v>
      </c>
      <c r="G470" s="389" t="s">
        <v>649</v>
      </c>
    </row>
    <row r="471" spans="1:7">
      <c r="A471" s="389" t="s">
        <v>571</v>
      </c>
      <c r="B471" s="389" t="s">
        <v>517</v>
      </c>
      <c r="C471" s="389">
        <v>1.88907918026</v>
      </c>
      <c r="D471" s="389" t="s">
        <v>647</v>
      </c>
      <c r="E471" s="389" t="s">
        <v>648</v>
      </c>
      <c r="F471" s="389" t="s">
        <v>647</v>
      </c>
      <c r="G471" s="389" t="s">
        <v>649</v>
      </c>
    </row>
    <row r="472" spans="1:7">
      <c r="A472" s="389" t="s">
        <v>571</v>
      </c>
      <c r="B472" s="389" t="s">
        <v>517</v>
      </c>
      <c r="C472" s="389">
        <v>1.88907918026</v>
      </c>
      <c r="D472" s="389" t="s">
        <v>647</v>
      </c>
      <c r="E472" s="389" t="s">
        <v>648</v>
      </c>
      <c r="F472" s="389" t="s">
        <v>647</v>
      </c>
      <c r="G472" s="389" t="s">
        <v>649</v>
      </c>
    </row>
    <row r="473" spans="1:7">
      <c r="A473" s="389" t="s">
        <v>551</v>
      </c>
      <c r="B473" s="389" t="s">
        <v>517</v>
      </c>
      <c r="C473" s="389">
        <v>3.04604204878</v>
      </c>
      <c r="D473" s="389" t="s">
        <v>647</v>
      </c>
      <c r="E473" s="389" t="s">
        <v>648</v>
      </c>
      <c r="F473" s="389" t="s">
        <v>647</v>
      </c>
      <c r="G473" s="389" t="s">
        <v>649</v>
      </c>
    </row>
    <row r="474" spans="1:7">
      <c r="A474" s="389" t="s">
        <v>570</v>
      </c>
      <c r="B474" s="389" t="s">
        <v>517</v>
      </c>
      <c r="C474" s="389">
        <v>3.9642223157799998</v>
      </c>
      <c r="D474" s="389" t="s">
        <v>647</v>
      </c>
      <c r="E474" s="389" t="s">
        <v>648</v>
      </c>
      <c r="F474" s="389" t="s">
        <v>647</v>
      </c>
      <c r="G474" s="389" t="s">
        <v>649</v>
      </c>
    </row>
    <row r="475" spans="1:7">
      <c r="A475" s="389" t="s">
        <v>543</v>
      </c>
      <c r="B475" s="389" t="s">
        <v>517</v>
      </c>
      <c r="C475" s="389">
        <v>20.1806130047</v>
      </c>
      <c r="D475" s="389" t="s">
        <v>647</v>
      </c>
      <c r="E475" s="389" t="s">
        <v>648</v>
      </c>
      <c r="F475" s="389" t="s">
        <v>647</v>
      </c>
      <c r="G475" s="389" t="s">
        <v>649</v>
      </c>
    </row>
    <row r="476" spans="1:7">
      <c r="A476" s="389" t="s">
        <v>560</v>
      </c>
      <c r="B476" s="389" t="s">
        <v>517</v>
      </c>
      <c r="C476" s="389">
        <v>3.0724774310499998</v>
      </c>
      <c r="D476" s="389" t="s">
        <v>647</v>
      </c>
      <c r="E476" s="389" t="s">
        <v>648</v>
      </c>
      <c r="F476" s="389" t="s">
        <v>647</v>
      </c>
      <c r="G476" s="389" t="s">
        <v>649</v>
      </c>
    </row>
    <row r="477" spans="1:7">
      <c r="A477" s="389" t="s">
        <v>577</v>
      </c>
      <c r="B477" s="389" t="s">
        <v>517</v>
      </c>
      <c r="C477" s="389">
        <v>9.0602258494299903</v>
      </c>
      <c r="D477" s="389" t="s">
        <v>647</v>
      </c>
      <c r="E477" s="389" t="s">
        <v>648</v>
      </c>
      <c r="F477" s="389" t="s">
        <v>647</v>
      </c>
      <c r="G477" s="389" t="s">
        <v>649</v>
      </c>
    </row>
    <row r="478" spans="1:7">
      <c r="A478" s="389" t="s">
        <v>543</v>
      </c>
      <c r="B478" s="389" t="s">
        <v>517</v>
      </c>
      <c r="C478" s="389">
        <v>19.945853948500002</v>
      </c>
      <c r="D478" s="389" t="s">
        <v>647</v>
      </c>
      <c r="E478" s="389" t="s">
        <v>648</v>
      </c>
      <c r="F478" s="389" t="s">
        <v>647</v>
      </c>
      <c r="G478" s="389" t="s">
        <v>649</v>
      </c>
    </row>
    <row r="479" spans="1:7">
      <c r="A479" s="389" t="s">
        <v>543</v>
      </c>
      <c r="B479" s="389" t="s">
        <v>517</v>
      </c>
      <c r="C479" s="389">
        <v>19.945853948500002</v>
      </c>
      <c r="D479" s="389" t="s">
        <v>647</v>
      </c>
      <c r="E479" s="389" t="s">
        <v>648</v>
      </c>
      <c r="F479" s="389" t="s">
        <v>647</v>
      </c>
      <c r="G479" s="389" t="s">
        <v>649</v>
      </c>
    </row>
    <row r="480" spans="1:7">
      <c r="A480" s="389" t="s">
        <v>543</v>
      </c>
      <c r="B480" s="389" t="s">
        <v>517</v>
      </c>
      <c r="C480" s="389">
        <v>19.945853948500002</v>
      </c>
      <c r="D480" s="389" t="s">
        <v>647</v>
      </c>
      <c r="E480" s="389" t="s">
        <v>648</v>
      </c>
      <c r="F480" s="389" t="s">
        <v>647</v>
      </c>
      <c r="G480" s="389" t="s">
        <v>649</v>
      </c>
    </row>
    <row r="481" spans="1:7">
      <c r="A481" s="389" t="s">
        <v>564</v>
      </c>
      <c r="B481" s="389" t="s">
        <v>517</v>
      </c>
      <c r="C481" s="389">
        <v>6.5632119916600002</v>
      </c>
      <c r="D481" s="389" t="s">
        <v>647</v>
      </c>
      <c r="E481" s="389" t="s">
        <v>648</v>
      </c>
      <c r="F481" s="389" t="s">
        <v>647</v>
      </c>
      <c r="G481" s="389" t="s">
        <v>649</v>
      </c>
    </row>
    <row r="482" spans="1:7">
      <c r="A482" s="389" t="s">
        <v>564</v>
      </c>
      <c r="B482" s="389" t="s">
        <v>517</v>
      </c>
      <c r="C482" s="389">
        <v>6.5632119916600002</v>
      </c>
      <c r="D482" s="389" t="s">
        <v>647</v>
      </c>
      <c r="E482" s="389" t="s">
        <v>648</v>
      </c>
      <c r="F482" s="389" t="s">
        <v>647</v>
      </c>
      <c r="G482" s="389" t="s">
        <v>649</v>
      </c>
    </row>
    <row r="483" spans="1:7">
      <c r="A483" s="389" t="s">
        <v>578</v>
      </c>
      <c r="B483" s="389" t="s">
        <v>517</v>
      </c>
      <c r="C483" s="389">
        <v>0.64632287784200004</v>
      </c>
      <c r="D483" s="389" t="s">
        <v>647</v>
      </c>
      <c r="E483" s="389" t="s">
        <v>648</v>
      </c>
      <c r="F483" s="389" t="s">
        <v>647</v>
      </c>
      <c r="G483" s="389" t="s">
        <v>649</v>
      </c>
    </row>
    <row r="484" spans="1:7">
      <c r="A484" s="389" t="s">
        <v>554</v>
      </c>
      <c r="B484" s="389" t="s">
        <v>517</v>
      </c>
      <c r="C484" s="389">
        <v>3.8444742835999999</v>
      </c>
      <c r="D484" s="389" t="s">
        <v>647</v>
      </c>
      <c r="E484" s="389" t="s">
        <v>648</v>
      </c>
      <c r="F484" s="389" t="s">
        <v>647</v>
      </c>
      <c r="G484" s="389" t="s">
        <v>649</v>
      </c>
    </row>
    <row r="485" spans="1:7">
      <c r="A485" s="389" t="s">
        <v>554</v>
      </c>
      <c r="B485" s="389" t="s">
        <v>517</v>
      </c>
      <c r="C485" s="389">
        <v>3.8444742835999999</v>
      </c>
      <c r="D485" s="389" t="s">
        <v>647</v>
      </c>
      <c r="E485" s="389" t="s">
        <v>648</v>
      </c>
      <c r="F485" s="389" t="s">
        <v>647</v>
      </c>
      <c r="G485" s="389" t="s">
        <v>649</v>
      </c>
    </row>
    <row r="486" spans="1:7">
      <c r="A486" s="389" t="s">
        <v>578</v>
      </c>
      <c r="B486" s="389" t="s">
        <v>517</v>
      </c>
      <c r="C486" s="389">
        <v>3.8444742835999999</v>
      </c>
      <c r="D486" s="389" t="s">
        <v>647</v>
      </c>
      <c r="E486" s="389" t="s">
        <v>648</v>
      </c>
      <c r="F486" s="389" t="s">
        <v>647</v>
      </c>
      <c r="G486" s="389" t="s">
        <v>649</v>
      </c>
    </row>
    <row r="487" spans="1:7">
      <c r="A487" s="389" t="s">
        <v>552</v>
      </c>
      <c r="B487" s="389" t="s">
        <v>517</v>
      </c>
      <c r="C487" s="389">
        <v>6.6466107113800001</v>
      </c>
      <c r="D487" s="389" t="s">
        <v>647</v>
      </c>
      <c r="E487" s="389" t="s">
        <v>648</v>
      </c>
      <c r="F487" s="389" t="s">
        <v>647</v>
      </c>
      <c r="G487" s="389" t="s">
        <v>649</v>
      </c>
    </row>
    <row r="488" spans="1:7">
      <c r="A488" s="389" t="s">
        <v>552</v>
      </c>
      <c r="B488" s="389" t="s">
        <v>517</v>
      </c>
      <c r="C488" s="389">
        <v>6.6466107113800001</v>
      </c>
      <c r="D488" s="389" t="s">
        <v>647</v>
      </c>
      <c r="E488" s="389" t="s">
        <v>648</v>
      </c>
      <c r="F488" s="389" t="s">
        <v>647</v>
      </c>
      <c r="G488" s="389" t="s">
        <v>649</v>
      </c>
    </row>
    <row r="489" spans="1:7">
      <c r="A489" s="389" t="s">
        <v>552</v>
      </c>
      <c r="B489" s="389" t="s">
        <v>517</v>
      </c>
      <c r="C489" s="389">
        <v>6.6466107113800001</v>
      </c>
      <c r="D489" s="389" t="s">
        <v>647</v>
      </c>
      <c r="E489" s="389" t="s">
        <v>648</v>
      </c>
      <c r="F489" s="389" t="s">
        <v>647</v>
      </c>
      <c r="G489" s="389" t="s">
        <v>649</v>
      </c>
    </row>
    <row r="490" spans="1:7">
      <c r="A490" s="389" t="s">
        <v>532</v>
      </c>
      <c r="B490" s="389" t="s">
        <v>517</v>
      </c>
      <c r="C490" s="389">
        <v>2.7779459546499998</v>
      </c>
      <c r="D490" s="389" t="s">
        <v>647</v>
      </c>
      <c r="E490" s="389" t="s">
        <v>648</v>
      </c>
      <c r="F490" s="389" t="s">
        <v>647</v>
      </c>
      <c r="G490" s="389" t="s">
        <v>649</v>
      </c>
    </row>
    <row r="491" spans="1:7">
      <c r="A491" s="389" t="s">
        <v>560</v>
      </c>
      <c r="B491" s="389" t="s">
        <v>517</v>
      </c>
      <c r="C491" s="389">
        <v>10.9215671289</v>
      </c>
      <c r="D491" s="389" t="s">
        <v>647</v>
      </c>
      <c r="E491" s="389" t="s">
        <v>648</v>
      </c>
      <c r="F491" s="389" t="s">
        <v>647</v>
      </c>
      <c r="G491" s="389" t="s">
        <v>649</v>
      </c>
    </row>
    <row r="492" spans="1:7">
      <c r="A492" s="389" t="s">
        <v>560</v>
      </c>
      <c r="B492" s="389" t="s">
        <v>517</v>
      </c>
      <c r="C492" s="389">
        <v>10.9215671289</v>
      </c>
      <c r="D492" s="389" t="s">
        <v>647</v>
      </c>
      <c r="E492" s="389" t="s">
        <v>648</v>
      </c>
      <c r="F492" s="389" t="s">
        <v>647</v>
      </c>
      <c r="G492" s="389" t="s">
        <v>649</v>
      </c>
    </row>
    <row r="493" spans="1:7">
      <c r="A493" s="389" t="s">
        <v>532</v>
      </c>
      <c r="B493" s="389" t="s">
        <v>517</v>
      </c>
      <c r="C493" s="389">
        <v>5.8540579663300001</v>
      </c>
      <c r="D493" s="389" t="s">
        <v>647</v>
      </c>
      <c r="E493" s="389" t="s">
        <v>648</v>
      </c>
      <c r="F493" s="389" t="s">
        <v>647</v>
      </c>
      <c r="G493" s="389" t="s">
        <v>649</v>
      </c>
    </row>
    <row r="494" spans="1:7">
      <c r="A494" s="389" t="s">
        <v>571</v>
      </c>
      <c r="B494" s="389" t="s">
        <v>517</v>
      </c>
      <c r="C494" s="389">
        <v>5.8540579663300001</v>
      </c>
      <c r="D494" s="389" t="s">
        <v>647</v>
      </c>
      <c r="E494" s="389" t="s">
        <v>648</v>
      </c>
      <c r="F494" s="389" t="s">
        <v>647</v>
      </c>
      <c r="G494" s="389" t="s">
        <v>649</v>
      </c>
    </row>
    <row r="495" spans="1:7">
      <c r="A495" s="389" t="s">
        <v>571</v>
      </c>
      <c r="B495" s="389" t="s">
        <v>517</v>
      </c>
      <c r="C495" s="389">
        <v>5.8540579663300001</v>
      </c>
      <c r="D495" s="389" t="s">
        <v>647</v>
      </c>
      <c r="E495" s="389" t="s">
        <v>648</v>
      </c>
      <c r="F495" s="389" t="s">
        <v>647</v>
      </c>
      <c r="G495" s="389" t="s">
        <v>649</v>
      </c>
    </row>
    <row r="496" spans="1:7">
      <c r="A496" s="389" t="s">
        <v>532</v>
      </c>
      <c r="B496" s="389" t="s">
        <v>517</v>
      </c>
      <c r="C496" s="389">
        <v>3.7481827503699998</v>
      </c>
      <c r="D496" s="389" t="s">
        <v>647</v>
      </c>
      <c r="E496" s="389" t="s">
        <v>648</v>
      </c>
      <c r="F496" s="389" t="s">
        <v>647</v>
      </c>
      <c r="G496" s="389" t="s">
        <v>649</v>
      </c>
    </row>
    <row r="497" spans="1:7">
      <c r="A497" s="389" t="s">
        <v>571</v>
      </c>
      <c r="B497" s="389" t="s">
        <v>517</v>
      </c>
      <c r="C497" s="389">
        <v>3.7481827503699998</v>
      </c>
      <c r="D497" s="389" t="s">
        <v>647</v>
      </c>
      <c r="E497" s="389" t="s">
        <v>648</v>
      </c>
      <c r="F497" s="389" t="s">
        <v>647</v>
      </c>
      <c r="G497" s="389" t="s">
        <v>649</v>
      </c>
    </row>
    <row r="498" spans="1:7">
      <c r="A498" s="389" t="s">
        <v>532</v>
      </c>
      <c r="B498" s="389" t="s">
        <v>517</v>
      </c>
      <c r="C498" s="389">
        <v>2.6441967600299998</v>
      </c>
      <c r="D498" s="389" t="s">
        <v>647</v>
      </c>
      <c r="E498" s="389" t="s">
        <v>648</v>
      </c>
      <c r="F498" s="389" t="s">
        <v>647</v>
      </c>
      <c r="G498" s="389" t="s">
        <v>649</v>
      </c>
    </row>
    <row r="499" spans="1:7">
      <c r="A499" s="389" t="s">
        <v>571</v>
      </c>
      <c r="B499" s="389" t="s">
        <v>517</v>
      </c>
      <c r="C499" s="389">
        <v>2.6441967600299998</v>
      </c>
      <c r="D499" s="389" t="s">
        <v>647</v>
      </c>
      <c r="E499" s="389" t="s">
        <v>648</v>
      </c>
      <c r="F499" s="389" t="s">
        <v>647</v>
      </c>
      <c r="G499" s="389" t="s">
        <v>649</v>
      </c>
    </row>
    <row r="500" spans="1:7">
      <c r="A500" s="389" t="s">
        <v>560</v>
      </c>
      <c r="B500" s="389" t="s">
        <v>517</v>
      </c>
      <c r="C500" s="389">
        <v>10.0822560282</v>
      </c>
      <c r="D500" s="389" t="s">
        <v>647</v>
      </c>
      <c r="E500" s="389" t="s">
        <v>648</v>
      </c>
      <c r="F500" s="389" t="s">
        <v>647</v>
      </c>
      <c r="G500" s="389" t="s">
        <v>649</v>
      </c>
    </row>
    <row r="501" spans="1:7">
      <c r="A501" s="389" t="s">
        <v>535</v>
      </c>
      <c r="B501" s="389" t="s">
        <v>517</v>
      </c>
      <c r="C501" s="389">
        <v>1.1293828318800001</v>
      </c>
      <c r="D501" s="389" t="s">
        <v>647</v>
      </c>
      <c r="E501" s="389" t="s">
        <v>648</v>
      </c>
      <c r="F501" s="389" t="s">
        <v>647</v>
      </c>
      <c r="G501" s="389" t="s">
        <v>649</v>
      </c>
    </row>
    <row r="502" spans="1:7">
      <c r="A502" s="389" t="s">
        <v>560</v>
      </c>
      <c r="B502" s="389" t="s">
        <v>517</v>
      </c>
      <c r="C502" s="389">
        <v>14.898218032200001</v>
      </c>
      <c r="D502" s="389" t="s">
        <v>647</v>
      </c>
      <c r="E502" s="389" t="s">
        <v>648</v>
      </c>
      <c r="F502" s="389" t="s">
        <v>647</v>
      </c>
      <c r="G502" s="389" t="s">
        <v>649</v>
      </c>
    </row>
    <row r="503" spans="1:7">
      <c r="A503" s="389" t="s">
        <v>524</v>
      </c>
      <c r="B503" s="389" t="s">
        <v>517</v>
      </c>
      <c r="C503" s="389">
        <v>11.0914854813999</v>
      </c>
      <c r="D503" s="389" t="s">
        <v>647</v>
      </c>
      <c r="E503" s="389" t="s">
        <v>648</v>
      </c>
      <c r="F503" s="389" t="s">
        <v>647</v>
      </c>
      <c r="G503" s="389" t="s">
        <v>649</v>
      </c>
    </row>
    <row r="504" spans="1:7">
      <c r="A504" s="389" t="s">
        <v>524</v>
      </c>
      <c r="B504" s="389" t="s">
        <v>517</v>
      </c>
      <c r="C504" s="389">
        <v>11.0914854813999</v>
      </c>
      <c r="D504" s="389" t="s">
        <v>647</v>
      </c>
      <c r="E504" s="389" t="s">
        <v>648</v>
      </c>
      <c r="F504" s="389" t="s">
        <v>647</v>
      </c>
      <c r="G504" s="389" t="s">
        <v>649</v>
      </c>
    </row>
    <row r="505" spans="1:7">
      <c r="A505" s="389" t="s">
        <v>556</v>
      </c>
      <c r="B505" s="389" t="s">
        <v>517</v>
      </c>
      <c r="C505" s="389">
        <v>10.2462105561999</v>
      </c>
      <c r="D505" s="389" t="s">
        <v>647</v>
      </c>
      <c r="E505" s="389" t="s">
        <v>648</v>
      </c>
      <c r="F505" s="389" t="s">
        <v>647</v>
      </c>
      <c r="G505" s="389" t="s">
        <v>649</v>
      </c>
    </row>
    <row r="506" spans="1:7">
      <c r="A506" s="389" t="s">
        <v>556</v>
      </c>
      <c r="B506" s="389" t="s">
        <v>517</v>
      </c>
      <c r="C506" s="389">
        <v>10.2462105561999</v>
      </c>
      <c r="D506" s="389" t="s">
        <v>647</v>
      </c>
      <c r="E506" s="389" t="s">
        <v>648</v>
      </c>
      <c r="F506" s="389" t="s">
        <v>647</v>
      </c>
      <c r="G506" s="389" t="s">
        <v>649</v>
      </c>
    </row>
    <row r="507" spans="1:7">
      <c r="A507" s="389" t="s">
        <v>535</v>
      </c>
      <c r="B507" s="389" t="s">
        <v>517</v>
      </c>
      <c r="C507" s="389">
        <v>9.2525304618300002</v>
      </c>
      <c r="D507" s="389" t="s">
        <v>647</v>
      </c>
      <c r="E507" s="389" t="s">
        <v>648</v>
      </c>
      <c r="F507" s="389" t="s">
        <v>647</v>
      </c>
      <c r="G507" s="389" t="s">
        <v>649</v>
      </c>
    </row>
    <row r="508" spans="1:7">
      <c r="A508" s="389" t="s">
        <v>571</v>
      </c>
      <c r="B508" s="389" t="s">
        <v>517</v>
      </c>
      <c r="C508" s="389">
        <v>8.5674242808799903</v>
      </c>
      <c r="D508" s="389" t="s">
        <v>647</v>
      </c>
      <c r="E508" s="389" t="s">
        <v>648</v>
      </c>
      <c r="F508" s="389" t="s">
        <v>647</v>
      </c>
      <c r="G508" s="389" t="s">
        <v>649</v>
      </c>
    </row>
    <row r="509" spans="1:7">
      <c r="A509" s="389" t="s">
        <v>571</v>
      </c>
      <c r="B509" s="389" t="s">
        <v>517</v>
      </c>
      <c r="C509" s="389">
        <v>8.5674242808799903</v>
      </c>
      <c r="D509" s="389" t="s">
        <v>647</v>
      </c>
      <c r="E509" s="389" t="s">
        <v>648</v>
      </c>
      <c r="F509" s="389" t="s">
        <v>647</v>
      </c>
      <c r="G509" s="389" t="s">
        <v>649</v>
      </c>
    </row>
    <row r="510" spans="1:7">
      <c r="A510" s="389" t="s">
        <v>577</v>
      </c>
      <c r="B510" s="389" t="s">
        <v>517</v>
      </c>
      <c r="C510" s="389">
        <v>11.1308710538</v>
      </c>
      <c r="D510" s="389" t="s">
        <v>647</v>
      </c>
      <c r="E510" s="389" t="s">
        <v>648</v>
      </c>
      <c r="F510" s="389" t="s">
        <v>647</v>
      </c>
      <c r="G510" s="389" t="s">
        <v>649</v>
      </c>
    </row>
    <row r="511" spans="1:7">
      <c r="A511" s="389" t="s">
        <v>577</v>
      </c>
      <c r="B511" s="389" t="s">
        <v>517</v>
      </c>
      <c r="C511" s="389">
        <v>10.430010876700001</v>
      </c>
      <c r="D511" s="389" t="s">
        <v>647</v>
      </c>
      <c r="E511" s="389" t="s">
        <v>648</v>
      </c>
      <c r="F511" s="389" t="s">
        <v>647</v>
      </c>
      <c r="G511" s="389" t="s">
        <v>649</v>
      </c>
    </row>
    <row r="512" spans="1:7">
      <c r="A512" s="389" t="s">
        <v>543</v>
      </c>
      <c r="B512" s="389" t="s">
        <v>517</v>
      </c>
      <c r="C512" s="389">
        <v>8.5355611248700001</v>
      </c>
      <c r="D512" s="389" t="s">
        <v>647</v>
      </c>
      <c r="E512" s="389" t="s">
        <v>648</v>
      </c>
      <c r="F512" s="389" t="s">
        <v>647</v>
      </c>
      <c r="G512" s="389" t="s">
        <v>649</v>
      </c>
    </row>
    <row r="513" spans="1:7">
      <c r="A513" s="389" t="s">
        <v>559</v>
      </c>
      <c r="B513" s="389" t="s">
        <v>517</v>
      </c>
      <c r="C513" s="389">
        <v>49.867200019999899</v>
      </c>
      <c r="D513" s="389" t="s">
        <v>647</v>
      </c>
      <c r="E513" s="389" t="s">
        <v>648</v>
      </c>
      <c r="F513" s="389" t="s">
        <v>647</v>
      </c>
      <c r="G513" s="389" t="s">
        <v>649</v>
      </c>
    </row>
    <row r="514" spans="1:7">
      <c r="A514" s="389" t="s">
        <v>524</v>
      </c>
      <c r="B514" s="389" t="s">
        <v>517</v>
      </c>
      <c r="C514" s="389">
        <v>31.989492705</v>
      </c>
      <c r="D514" s="389" t="s">
        <v>647</v>
      </c>
      <c r="E514" s="389" t="s">
        <v>648</v>
      </c>
      <c r="F514" s="389" t="s">
        <v>647</v>
      </c>
      <c r="G514" s="389" t="s">
        <v>649</v>
      </c>
    </row>
    <row r="515" spans="1:7">
      <c r="A515" s="389" t="s">
        <v>577</v>
      </c>
      <c r="B515" s="389" t="s">
        <v>517</v>
      </c>
      <c r="C515" s="389">
        <v>10.0825037615</v>
      </c>
      <c r="D515" s="389" t="s">
        <v>647</v>
      </c>
      <c r="E515" s="389" t="s">
        <v>648</v>
      </c>
      <c r="F515" s="389" t="s">
        <v>647</v>
      </c>
      <c r="G515" s="389" t="s">
        <v>649</v>
      </c>
    </row>
    <row r="516" spans="1:7">
      <c r="A516" s="389" t="s">
        <v>577</v>
      </c>
      <c r="B516" s="389" t="s">
        <v>517</v>
      </c>
      <c r="C516" s="389">
        <v>10.0825037615</v>
      </c>
      <c r="D516" s="389" t="s">
        <v>647</v>
      </c>
      <c r="E516" s="389" t="s">
        <v>648</v>
      </c>
      <c r="F516" s="389" t="s">
        <v>647</v>
      </c>
      <c r="G516" s="389" t="s">
        <v>649</v>
      </c>
    </row>
    <row r="517" spans="1:7">
      <c r="A517" s="389" t="s">
        <v>581</v>
      </c>
      <c r="B517" s="389" t="s">
        <v>517</v>
      </c>
      <c r="C517" s="389">
        <v>29.5775626846</v>
      </c>
      <c r="D517" s="389" t="s">
        <v>647</v>
      </c>
      <c r="E517" s="389" t="s">
        <v>648</v>
      </c>
      <c r="F517" s="389" t="s">
        <v>647</v>
      </c>
      <c r="G517" s="389" t="s">
        <v>649</v>
      </c>
    </row>
    <row r="518" spans="1:7">
      <c r="A518" s="389" t="s">
        <v>525</v>
      </c>
      <c r="B518" s="389" t="s">
        <v>517</v>
      </c>
      <c r="C518" s="389">
        <v>2.4871942259500002</v>
      </c>
      <c r="D518" s="389" t="s">
        <v>647</v>
      </c>
      <c r="E518" s="389" t="s">
        <v>648</v>
      </c>
      <c r="F518" s="389" t="s">
        <v>647</v>
      </c>
      <c r="G518" s="389" t="s">
        <v>649</v>
      </c>
    </row>
    <row r="519" spans="1:7">
      <c r="A519" s="389" t="s">
        <v>577</v>
      </c>
      <c r="B519" s="389" t="s">
        <v>517</v>
      </c>
      <c r="C519" s="389">
        <v>3.8029639131000001</v>
      </c>
      <c r="D519" s="389" t="s">
        <v>647</v>
      </c>
      <c r="E519" s="389" t="s">
        <v>648</v>
      </c>
      <c r="F519" s="389" t="s">
        <v>647</v>
      </c>
      <c r="G519" s="389" t="s">
        <v>649</v>
      </c>
    </row>
    <row r="520" spans="1:7">
      <c r="A520" s="389" t="s">
        <v>577</v>
      </c>
      <c r="B520" s="389" t="s">
        <v>517</v>
      </c>
      <c r="C520" s="389">
        <v>3.8029639131000001</v>
      </c>
      <c r="D520" s="389" t="s">
        <v>647</v>
      </c>
      <c r="E520" s="389" t="s">
        <v>648</v>
      </c>
      <c r="F520" s="389" t="s">
        <v>647</v>
      </c>
      <c r="G520" s="389" t="s">
        <v>649</v>
      </c>
    </row>
    <row r="521" spans="1:7">
      <c r="A521" s="389" t="s">
        <v>581</v>
      </c>
      <c r="B521" s="389" t="s">
        <v>517</v>
      </c>
      <c r="C521" s="389">
        <v>0.47650804185599999</v>
      </c>
      <c r="D521" s="389" t="s">
        <v>647</v>
      </c>
      <c r="E521" s="389" t="s">
        <v>648</v>
      </c>
      <c r="F521" s="389" t="s">
        <v>647</v>
      </c>
      <c r="G521" s="389" t="s">
        <v>649</v>
      </c>
    </row>
    <row r="522" spans="1:7">
      <c r="A522" s="389" t="s">
        <v>581</v>
      </c>
      <c r="B522" s="389" t="s">
        <v>517</v>
      </c>
      <c r="C522" s="389">
        <v>0.47650804185599999</v>
      </c>
      <c r="D522" s="389" t="s">
        <v>647</v>
      </c>
      <c r="E522" s="389" t="s">
        <v>648</v>
      </c>
      <c r="F522" s="389" t="s">
        <v>647</v>
      </c>
      <c r="G522" s="389" t="s">
        <v>649</v>
      </c>
    </row>
    <row r="523" spans="1:7">
      <c r="A523" s="389" t="s">
        <v>523</v>
      </c>
      <c r="B523" s="389" t="s">
        <v>517</v>
      </c>
      <c r="C523" s="389">
        <v>3.7433617454900001</v>
      </c>
      <c r="D523" s="389" t="s">
        <v>647</v>
      </c>
      <c r="E523" s="389" t="s">
        <v>648</v>
      </c>
      <c r="F523" s="389" t="s">
        <v>647</v>
      </c>
      <c r="G523" s="389" t="s">
        <v>649</v>
      </c>
    </row>
    <row r="524" spans="1:7">
      <c r="A524" s="389" t="s">
        <v>523</v>
      </c>
      <c r="B524" s="389" t="s">
        <v>517</v>
      </c>
      <c r="C524" s="389">
        <v>30.404961992499899</v>
      </c>
      <c r="D524" s="389" t="s">
        <v>647</v>
      </c>
      <c r="E524" s="389" t="s">
        <v>648</v>
      </c>
      <c r="F524" s="389" t="s">
        <v>647</v>
      </c>
      <c r="G524" s="389" t="s">
        <v>649</v>
      </c>
    </row>
    <row r="525" spans="1:7">
      <c r="A525" s="389" t="s">
        <v>523</v>
      </c>
      <c r="B525" s="389" t="s">
        <v>517</v>
      </c>
      <c r="C525" s="389">
        <v>30.404961992499899</v>
      </c>
      <c r="D525" s="389" t="s">
        <v>647</v>
      </c>
      <c r="E525" s="389" t="s">
        <v>648</v>
      </c>
      <c r="F525" s="389" t="s">
        <v>647</v>
      </c>
      <c r="G525" s="389" t="s">
        <v>649</v>
      </c>
    </row>
    <row r="526" spans="1:7">
      <c r="A526" s="389" t="s">
        <v>577</v>
      </c>
      <c r="B526" s="389" t="s">
        <v>517</v>
      </c>
      <c r="C526" s="389">
        <v>12.761759143200001</v>
      </c>
      <c r="D526" s="389" t="s">
        <v>647</v>
      </c>
      <c r="E526" s="389" t="s">
        <v>648</v>
      </c>
      <c r="F526" s="389" t="s">
        <v>647</v>
      </c>
      <c r="G526" s="389" t="s">
        <v>649</v>
      </c>
    </row>
    <row r="527" spans="1:7">
      <c r="A527" s="389" t="s">
        <v>577</v>
      </c>
      <c r="B527" s="389" t="s">
        <v>517</v>
      </c>
      <c r="C527" s="389">
        <v>12.761759143200001</v>
      </c>
      <c r="D527" s="389" t="s">
        <v>647</v>
      </c>
      <c r="E527" s="389" t="s">
        <v>648</v>
      </c>
      <c r="F527" s="389" t="s">
        <v>647</v>
      </c>
      <c r="G527" s="389" t="s">
        <v>649</v>
      </c>
    </row>
    <row r="528" spans="1:7">
      <c r="A528" s="389" t="s">
        <v>524</v>
      </c>
      <c r="B528" s="389" t="s">
        <v>517</v>
      </c>
      <c r="C528" s="389">
        <v>1.59890852598</v>
      </c>
      <c r="D528" s="389" t="s">
        <v>647</v>
      </c>
      <c r="E528" s="389" t="s">
        <v>648</v>
      </c>
      <c r="F528" s="389" t="s">
        <v>647</v>
      </c>
      <c r="G528" s="389" t="s">
        <v>649</v>
      </c>
    </row>
    <row r="529" spans="1:7">
      <c r="A529" s="389" t="s">
        <v>524</v>
      </c>
      <c r="B529" s="389" t="s">
        <v>517</v>
      </c>
      <c r="C529" s="389">
        <v>22.405041815600001</v>
      </c>
      <c r="D529" s="389" t="s">
        <v>647</v>
      </c>
      <c r="E529" s="389" t="s">
        <v>648</v>
      </c>
      <c r="F529" s="389" t="s">
        <v>647</v>
      </c>
      <c r="G529" s="389" t="s">
        <v>649</v>
      </c>
    </row>
    <row r="530" spans="1:7">
      <c r="A530" s="389" t="s">
        <v>524</v>
      </c>
      <c r="B530" s="389" t="s">
        <v>517</v>
      </c>
      <c r="C530" s="389">
        <v>22.405041815600001</v>
      </c>
      <c r="D530" s="389" t="s">
        <v>647</v>
      </c>
      <c r="E530" s="389" t="s">
        <v>648</v>
      </c>
      <c r="F530" s="389" t="s">
        <v>647</v>
      </c>
      <c r="G530" s="389" t="s">
        <v>649</v>
      </c>
    </row>
    <row r="531" spans="1:7">
      <c r="A531" s="389" t="s">
        <v>543</v>
      </c>
      <c r="B531" s="389" t="s">
        <v>517</v>
      </c>
      <c r="C531" s="389">
        <v>5.2029384323699999</v>
      </c>
      <c r="D531" s="389" t="s">
        <v>647</v>
      </c>
      <c r="E531" s="389" t="s">
        <v>648</v>
      </c>
      <c r="F531" s="389" t="s">
        <v>647</v>
      </c>
      <c r="G531" s="389" t="s">
        <v>649</v>
      </c>
    </row>
    <row r="532" spans="1:7">
      <c r="A532" s="389" t="s">
        <v>569</v>
      </c>
      <c r="B532" s="389" t="s">
        <v>517</v>
      </c>
      <c r="C532" s="389">
        <v>2.9891827952800001</v>
      </c>
      <c r="D532" s="389" t="s">
        <v>647</v>
      </c>
      <c r="E532" s="389" t="s">
        <v>648</v>
      </c>
      <c r="F532" s="389" t="s">
        <v>647</v>
      </c>
      <c r="G532" s="389" t="s">
        <v>649</v>
      </c>
    </row>
    <row r="533" spans="1:7">
      <c r="A533" s="389" t="s">
        <v>554</v>
      </c>
      <c r="B533" s="389" t="s">
        <v>517</v>
      </c>
      <c r="C533" s="389">
        <v>6.87092230882</v>
      </c>
      <c r="D533" s="389" t="s">
        <v>647</v>
      </c>
      <c r="E533" s="389" t="s">
        <v>648</v>
      </c>
      <c r="F533" s="389" t="s">
        <v>647</v>
      </c>
      <c r="G533" s="389" t="s">
        <v>649</v>
      </c>
    </row>
    <row r="534" spans="1:7">
      <c r="A534" s="389" t="s">
        <v>551</v>
      </c>
      <c r="B534" s="389" t="s">
        <v>517</v>
      </c>
      <c r="C534" s="389">
        <v>2.5844628665</v>
      </c>
      <c r="D534" s="389" t="s">
        <v>647</v>
      </c>
      <c r="E534" s="389" t="s">
        <v>648</v>
      </c>
      <c r="F534" s="389" t="s">
        <v>647</v>
      </c>
      <c r="G534" s="389" t="s">
        <v>649</v>
      </c>
    </row>
    <row r="535" spans="1:7">
      <c r="A535" s="389" t="s">
        <v>525</v>
      </c>
      <c r="B535" s="389" t="s">
        <v>517</v>
      </c>
      <c r="C535" s="389">
        <v>2.3919720098499999</v>
      </c>
      <c r="D535" s="389" t="s">
        <v>647</v>
      </c>
      <c r="E535" s="389" t="s">
        <v>648</v>
      </c>
      <c r="F535" s="389" t="s">
        <v>647</v>
      </c>
      <c r="G535" s="389" t="s">
        <v>649</v>
      </c>
    </row>
    <row r="536" spans="1:7">
      <c r="A536" s="389" t="s">
        <v>568</v>
      </c>
      <c r="B536" s="389" t="s">
        <v>517</v>
      </c>
      <c r="C536" s="389">
        <v>2.3919720098499999</v>
      </c>
      <c r="D536" s="389" t="s">
        <v>647</v>
      </c>
      <c r="E536" s="389" t="s">
        <v>648</v>
      </c>
      <c r="F536" s="389" t="s">
        <v>647</v>
      </c>
      <c r="G536" s="389" t="s">
        <v>649</v>
      </c>
    </row>
    <row r="537" spans="1:7">
      <c r="A537" s="389" t="s">
        <v>577</v>
      </c>
      <c r="B537" s="389" t="s">
        <v>517</v>
      </c>
      <c r="C537" s="389">
        <v>5.18016986656</v>
      </c>
      <c r="D537" s="389" t="s">
        <v>647</v>
      </c>
      <c r="E537" s="389" t="s">
        <v>648</v>
      </c>
      <c r="F537" s="389" t="s">
        <v>647</v>
      </c>
      <c r="G537" s="389" t="s">
        <v>649</v>
      </c>
    </row>
    <row r="538" spans="1:7">
      <c r="A538" s="389" t="s">
        <v>560</v>
      </c>
      <c r="B538" s="389" t="s">
        <v>517</v>
      </c>
      <c r="C538" s="389">
        <v>1.9586620291900001</v>
      </c>
      <c r="D538" s="389" t="s">
        <v>647</v>
      </c>
      <c r="E538" s="389" t="s">
        <v>648</v>
      </c>
      <c r="F538" s="389" t="s">
        <v>647</v>
      </c>
      <c r="G538" s="389" t="s">
        <v>649</v>
      </c>
    </row>
    <row r="539" spans="1:7">
      <c r="A539" s="389" t="s">
        <v>560</v>
      </c>
      <c r="B539" s="389" t="s">
        <v>517</v>
      </c>
      <c r="C539" s="389">
        <v>1.9586620291900001</v>
      </c>
      <c r="D539" s="389" t="s">
        <v>647</v>
      </c>
      <c r="E539" s="389" t="s">
        <v>648</v>
      </c>
      <c r="F539" s="389" t="s">
        <v>647</v>
      </c>
      <c r="G539" s="389" t="s">
        <v>649</v>
      </c>
    </row>
    <row r="540" spans="1:7">
      <c r="A540" s="389" t="s">
        <v>560</v>
      </c>
      <c r="B540" s="389" t="s">
        <v>517</v>
      </c>
      <c r="C540" s="389">
        <v>1.9586620291900001</v>
      </c>
      <c r="D540" s="389" t="s">
        <v>647</v>
      </c>
      <c r="E540" s="389" t="s">
        <v>648</v>
      </c>
      <c r="F540" s="389" t="s">
        <v>647</v>
      </c>
      <c r="G540" s="389" t="s">
        <v>649</v>
      </c>
    </row>
    <row r="541" spans="1:7">
      <c r="A541" s="389" t="s">
        <v>554</v>
      </c>
      <c r="B541" s="389" t="s">
        <v>517</v>
      </c>
      <c r="C541" s="389">
        <v>12.0523095066</v>
      </c>
      <c r="D541" s="389" t="s">
        <v>647</v>
      </c>
      <c r="E541" s="389" t="s">
        <v>648</v>
      </c>
      <c r="F541" s="389" t="s">
        <v>647</v>
      </c>
      <c r="G541" s="389" t="s">
        <v>649</v>
      </c>
    </row>
    <row r="542" spans="1:7">
      <c r="A542" s="389" t="s">
        <v>578</v>
      </c>
      <c r="B542" s="389" t="s">
        <v>517</v>
      </c>
      <c r="C542" s="389">
        <v>12.0523095066</v>
      </c>
      <c r="D542" s="389" t="s">
        <v>647</v>
      </c>
      <c r="E542" s="389" t="s">
        <v>648</v>
      </c>
      <c r="F542" s="389" t="s">
        <v>647</v>
      </c>
      <c r="G542" s="389" t="s">
        <v>649</v>
      </c>
    </row>
    <row r="543" spans="1:7">
      <c r="A543" s="389" t="s">
        <v>554</v>
      </c>
      <c r="B543" s="389" t="s">
        <v>517</v>
      </c>
      <c r="C543" s="389">
        <v>1.4517012146599999</v>
      </c>
      <c r="D543" s="389" t="s">
        <v>647</v>
      </c>
      <c r="E543" s="389" t="s">
        <v>648</v>
      </c>
      <c r="F543" s="389" t="s">
        <v>647</v>
      </c>
      <c r="G543" s="389" t="s">
        <v>649</v>
      </c>
    </row>
    <row r="544" spans="1:7">
      <c r="A544" s="389" t="s">
        <v>554</v>
      </c>
      <c r="B544" s="389" t="s">
        <v>517</v>
      </c>
      <c r="C544" s="389">
        <v>1.4517012146599999</v>
      </c>
      <c r="D544" s="389" t="s">
        <v>647</v>
      </c>
      <c r="E544" s="389" t="s">
        <v>648</v>
      </c>
      <c r="F544" s="389" t="s">
        <v>647</v>
      </c>
      <c r="G544" s="389" t="s">
        <v>649</v>
      </c>
    </row>
    <row r="545" spans="1:7">
      <c r="A545" s="389" t="s">
        <v>554</v>
      </c>
      <c r="B545" s="389" t="s">
        <v>517</v>
      </c>
      <c r="C545" s="389">
        <v>1.4517012146599999</v>
      </c>
      <c r="D545" s="389" t="s">
        <v>647</v>
      </c>
      <c r="E545" s="389" t="s">
        <v>648</v>
      </c>
      <c r="F545" s="389" t="s">
        <v>647</v>
      </c>
      <c r="G545" s="389" t="s">
        <v>649</v>
      </c>
    </row>
    <row r="546" spans="1:7">
      <c r="A546" s="389" t="s">
        <v>578</v>
      </c>
      <c r="B546" s="389" t="s">
        <v>517</v>
      </c>
      <c r="C546" s="389">
        <v>1.4517012146599999</v>
      </c>
      <c r="D546" s="389" t="s">
        <v>647</v>
      </c>
      <c r="E546" s="389" t="s">
        <v>648</v>
      </c>
      <c r="F546" s="389" t="s">
        <v>647</v>
      </c>
      <c r="G546" s="389" t="s">
        <v>649</v>
      </c>
    </row>
    <row r="547" spans="1:7">
      <c r="A547" s="389" t="s">
        <v>578</v>
      </c>
      <c r="B547" s="389" t="s">
        <v>517</v>
      </c>
      <c r="C547" s="389">
        <v>1.4517012146599999</v>
      </c>
      <c r="D547" s="389" t="s">
        <v>647</v>
      </c>
      <c r="E547" s="389" t="s">
        <v>648</v>
      </c>
      <c r="F547" s="389" t="s">
        <v>647</v>
      </c>
      <c r="G547" s="389" t="s">
        <v>649</v>
      </c>
    </row>
    <row r="548" spans="1:7">
      <c r="A548" s="389" t="s">
        <v>578</v>
      </c>
      <c r="B548" s="389" t="s">
        <v>517</v>
      </c>
      <c r="C548" s="389">
        <v>10.7639213594999</v>
      </c>
      <c r="D548" s="389" t="s">
        <v>647</v>
      </c>
      <c r="E548" s="389" t="s">
        <v>648</v>
      </c>
      <c r="F548" s="389" t="s">
        <v>647</v>
      </c>
      <c r="G548" s="389" t="s">
        <v>649</v>
      </c>
    </row>
    <row r="549" spans="1:7">
      <c r="A549" s="389" t="s">
        <v>578</v>
      </c>
      <c r="B549" s="389" t="s">
        <v>517</v>
      </c>
      <c r="C549" s="389">
        <v>10.7639213594999</v>
      </c>
      <c r="D549" s="389" t="s">
        <v>647</v>
      </c>
      <c r="E549" s="389" t="s">
        <v>648</v>
      </c>
      <c r="F549" s="389" t="s">
        <v>647</v>
      </c>
      <c r="G549" s="389" t="s">
        <v>649</v>
      </c>
    </row>
    <row r="550" spans="1:7">
      <c r="A550" s="389" t="s">
        <v>564</v>
      </c>
      <c r="B550" s="389" t="s">
        <v>517</v>
      </c>
      <c r="C550" s="389">
        <v>2.8658429381300001</v>
      </c>
      <c r="D550" s="389" t="s">
        <v>647</v>
      </c>
      <c r="E550" s="389" t="s">
        <v>648</v>
      </c>
      <c r="F550" s="389" t="s">
        <v>647</v>
      </c>
      <c r="G550" s="389" t="s">
        <v>649</v>
      </c>
    </row>
    <row r="551" spans="1:7">
      <c r="A551" s="389" t="s">
        <v>534</v>
      </c>
      <c r="B551" s="389" t="s">
        <v>517</v>
      </c>
      <c r="C551" s="389">
        <v>0.67455526322600001</v>
      </c>
      <c r="D551" s="389" t="s">
        <v>647</v>
      </c>
      <c r="E551" s="389" t="s">
        <v>648</v>
      </c>
      <c r="F551" s="389" t="s">
        <v>647</v>
      </c>
      <c r="G551" s="389" t="s">
        <v>649</v>
      </c>
    </row>
    <row r="552" spans="1:7">
      <c r="A552" s="389" t="s">
        <v>534</v>
      </c>
      <c r="B552" s="389" t="s">
        <v>517</v>
      </c>
      <c r="C552" s="389">
        <v>0.67455526322600001</v>
      </c>
      <c r="D552" s="389" t="s">
        <v>647</v>
      </c>
      <c r="E552" s="389" t="s">
        <v>648</v>
      </c>
      <c r="F552" s="389" t="s">
        <v>647</v>
      </c>
      <c r="G552" s="389" t="s">
        <v>649</v>
      </c>
    </row>
    <row r="553" spans="1:7">
      <c r="A553" s="389" t="s">
        <v>541</v>
      </c>
      <c r="B553" s="389" t="s">
        <v>517</v>
      </c>
      <c r="C553" s="389">
        <v>0.67455526322600001</v>
      </c>
      <c r="D553" s="389" t="s">
        <v>647</v>
      </c>
      <c r="E553" s="389" t="s">
        <v>648</v>
      </c>
      <c r="F553" s="389" t="s">
        <v>647</v>
      </c>
      <c r="G553" s="389" t="s">
        <v>649</v>
      </c>
    </row>
    <row r="554" spans="1:7">
      <c r="A554" s="389" t="s">
        <v>541</v>
      </c>
      <c r="B554" s="389" t="s">
        <v>517</v>
      </c>
      <c r="C554" s="389">
        <v>0.67455526322600001</v>
      </c>
      <c r="D554" s="389" t="s">
        <v>647</v>
      </c>
      <c r="E554" s="389" t="s">
        <v>648</v>
      </c>
      <c r="F554" s="389" t="s">
        <v>647</v>
      </c>
      <c r="G554" s="389" t="s">
        <v>649</v>
      </c>
    </row>
    <row r="555" spans="1:7">
      <c r="A555" s="389" t="s">
        <v>532</v>
      </c>
      <c r="B555" s="389" t="s">
        <v>517</v>
      </c>
      <c r="C555" s="389">
        <v>5.0202200449300003</v>
      </c>
      <c r="D555" s="389" t="s">
        <v>647</v>
      </c>
      <c r="E555" s="389" t="s">
        <v>648</v>
      </c>
      <c r="F555" s="389" t="s">
        <v>647</v>
      </c>
      <c r="G555" s="389" t="s">
        <v>649</v>
      </c>
    </row>
    <row r="556" spans="1:7">
      <c r="A556" s="389" t="s">
        <v>576</v>
      </c>
      <c r="B556" s="389" t="s">
        <v>517</v>
      </c>
      <c r="C556" s="389">
        <v>1.48686359014</v>
      </c>
      <c r="D556" s="389" t="s">
        <v>647</v>
      </c>
      <c r="E556" s="389" t="s">
        <v>648</v>
      </c>
      <c r="F556" s="389" t="s">
        <v>647</v>
      </c>
      <c r="G556" s="389" t="s">
        <v>649</v>
      </c>
    </row>
    <row r="557" spans="1:7">
      <c r="A557" s="389" t="s">
        <v>578</v>
      </c>
      <c r="B557" s="389" t="s">
        <v>517</v>
      </c>
      <c r="C557" s="389">
        <v>1.48686359014</v>
      </c>
      <c r="D557" s="389" t="s">
        <v>647</v>
      </c>
      <c r="E557" s="389" t="s">
        <v>648</v>
      </c>
      <c r="F557" s="389" t="s">
        <v>647</v>
      </c>
      <c r="G557" s="389" t="s">
        <v>649</v>
      </c>
    </row>
    <row r="558" spans="1:7">
      <c r="A558" s="389" t="s">
        <v>542</v>
      </c>
      <c r="B558" s="389" t="s">
        <v>517</v>
      </c>
      <c r="C558" s="389">
        <v>13.7536812294</v>
      </c>
      <c r="D558" s="389" t="s">
        <v>647</v>
      </c>
      <c r="E558" s="389" t="s">
        <v>648</v>
      </c>
      <c r="F558" s="389" t="s">
        <v>647</v>
      </c>
      <c r="G558" s="389" t="s">
        <v>649</v>
      </c>
    </row>
    <row r="559" spans="1:7">
      <c r="A559" s="389" t="s">
        <v>553</v>
      </c>
      <c r="B559" s="389" t="s">
        <v>517</v>
      </c>
      <c r="C559" s="389">
        <v>7.6337805634600002</v>
      </c>
      <c r="D559" s="389" t="s">
        <v>647</v>
      </c>
      <c r="E559" s="389" t="s">
        <v>648</v>
      </c>
      <c r="F559" s="389" t="s">
        <v>647</v>
      </c>
      <c r="G559" s="389" t="s">
        <v>649</v>
      </c>
    </row>
    <row r="560" spans="1:7">
      <c r="A560" s="389" t="s">
        <v>553</v>
      </c>
      <c r="B560" s="389" t="s">
        <v>517</v>
      </c>
      <c r="C560" s="389">
        <v>7.6337805634600002</v>
      </c>
      <c r="D560" s="389" t="s">
        <v>647</v>
      </c>
      <c r="E560" s="389" t="s">
        <v>648</v>
      </c>
      <c r="F560" s="389" t="s">
        <v>647</v>
      </c>
      <c r="G560" s="389" t="s">
        <v>649</v>
      </c>
    </row>
    <row r="561" spans="1:7">
      <c r="A561" s="389" t="s">
        <v>578</v>
      </c>
      <c r="B561" s="389" t="s">
        <v>517</v>
      </c>
      <c r="C561" s="389">
        <v>7.6337805634600002</v>
      </c>
      <c r="D561" s="389" t="s">
        <v>647</v>
      </c>
      <c r="E561" s="389" t="s">
        <v>648</v>
      </c>
      <c r="F561" s="389" t="s">
        <v>647</v>
      </c>
      <c r="G561" s="389" t="s">
        <v>649</v>
      </c>
    </row>
    <row r="562" spans="1:7">
      <c r="A562" s="389" t="s">
        <v>560</v>
      </c>
      <c r="B562" s="389" t="s">
        <v>517</v>
      </c>
      <c r="C562" s="389">
        <v>1.88716062365</v>
      </c>
      <c r="D562" s="389" t="s">
        <v>647</v>
      </c>
      <c r="E562" s="389" t="s">
        <v>648</v>
      </c>
      <c r="F562" s="389" t="s">
        <v>647</v>
      </c>
      <c r="G562" s="389" t="s">
        <v>649</v>
      </c>
    </row>
    <row r="563" spans="1:7">
      <c r="A563" s="389" t="s">
        <v>560</v>
      </c>
      <c r="B563" s="389" t="s">
        <v>517</v>
      </c>
      <c r="C563" s="389">
        <v>1.88716062365</v>
      </c>
      <c r="D563" s="389" t="s">
        <v>647</v>
      </c>
      <c r="E563" s="389" t="s">
        <v>648</v>
      </c>
      <c r="F563" s="389" t="s">
        <v>647</v>
      </c>
      <c r="G563" s="389" t="s">
        <v>649</v>
      </c>
    </row>
    <row r="564" spans="1:7">
      <c r="A564" s="389" t="s">
        <v>560</v>
      </c>
      <c r="B564" s="389" t="s">
        <v>517</v>
      </c>
      <c r="C564" s="389">
        <v>1.88716062365</v>
      </c>
      <c r="D564" s="389" t="s">
        <v>647</v>
      </c>
      <c r="E564" s="389" t="s">
        <v>648</v>
      </c>
      <c r="F564" s="389" t="s">
        <v>647</v>
      </c>
      <c r="G564" s="389" t="s">
        <v>649</v>
      </c>
    </row>
    <row r="565" spans="1:7">
      <c r="A565" s="389" t="s">
        <v>560</v>
      </c>
      <c r="B565" s="389" t="s">
        <v>517</v>
      </c>
      <c r="C565" s="389">
        <v>3.9691452002899998</v>
      </c>
      <c r="D565" s="389" t="s">
        <v>647</v>
      </c>
      <c r="E565" s="389" t="s">
        <v>648</v>
      </c>
      <c r="F565" s="389" t="s">
        <v>647</v>
      </c>
      <c r="G565" s="389" t="s">
        <v>649</v>
      </c>
    </row>
    <row r="566" spans="1:7">
      <c r="A566" s="389" t="s">
        <v>571</v>
      </c>
      <c r="B566" s="389" t="s">
        <v>517</v>
      </c>
      <c r="C566" s="389">
        <v>3.9691452002899998</v>
      </c>
      <c r="D566" s="389" t="s">
        <v>647</v>
      </c>
      <c r="E566" s="389" t="s">
        <v>648</v>
      </c>
      <c r="F566" s="389" t="s">
        <v>647</v>
      </c>
      <c r="G566" s="389" t="s">
        <v>649</v>
      </c>
    </row>
    <row r="567" spans="1:7">
      <c r="A567" s="389" t="s">
        <v>553</v>
      </c>
      <c r="B567" s="389" t="s">
        <v>517</v>
      </c>
      <c r="C567" s="389">
        <v>0.99715047742999996</v>
      </c>
      <c r="D567" s="389" t="s">
        <v>647</v>
      </c>
      <c r="E567" s="389" t="s">
        <v>648</v>
      </c>
      <c r="F567" s="389" t="s">
        <v>647</v>
      </c>
      <c r="G567" s="389" t="s">
        <v>649</v>
      </c>
    </row>
    <row r="568" spans="1:7">
      <c r="A568" s="389" t="s">
        <v>578</v>
      </c>
      <c r="B568" s="389" t="s">
        <v>517</v>
      </c>
      <c r="C568" s="389">
        <v>0.99715047742999996</v>
      </c>
      <c r="D568" s="389" t="s">
        <v>647</v>
      </c>
      <c r="E568" s="389" t="s">
        <v>648</v>
      </c>
      <c r="F568" s="389" t="s">
        <v>647</v>
      </c>
      <c r="G568" s="389" t="s">
        <v>649</v>
      </c>
    </row>
    <row r="569" spans="1:7">
      <c r="A569" s="389" t="s">
        <v>531</v>
      </c>
      <c r="B569" s="389" t="s">
        <v>517</v>
      </c>
      <c r="C569" s="389">
        <v>9.5457011564500007</v>
      </c>
      <c r="D569" s="389" t="s">
        <v>647</v>
      </c>
      <c r="E569" s="389" t="s">
        <v>648</v>
      </c>
      <c r="F569" s="389" t="s">
        <v>647</v>
      </c>
      <c r="G569" s="389" t="s">
        <v>649</v>
      </c>
    </row>
    <row r="570" spans="1:7">
      <c r="A570" s="389" t="s">
        <v>531</v>
      </c>
      <c r="B570" s="389" t="s">
        <v>517</v>
      </c>
      <c r="C570" s="389">
        <v>9.5457011564500007</v>
      </c>
      <c r="D570" s="389" t="s">
        <v>647</v>
      </c>
      <c r="E570" s="389" t="s">
        <v>648</v>
      </c>
      <c r="F570" s="389" t="s">
        <v>647</v>
      </c>
      <c r="G570" s="389" t="s">
        <v>649</v>
      </c>
    </row>
    <row r="571" spans="1:7">
      <c r="A571" s="389" t="s">
        <v>560</v>
      </c>
      <c r="B571" s="389" t="s">
        <v>517</v>
      </c>
      <c r="C571" s="389">
        <v>9.5457011564500007</v>
      </c>
      <c r="D571" s="389" t="s">
        <v>647</v>
      </c>
      <c r="E571" s="389" t="s">
        <v>648</v>
      </c>
      <c r="F571" s="389" t="s">
        <v>647</v>
      </c>
      <c r="G571" s="389" t="s">
        <v>649</v>
      </c>
    </row>
    <row r="572" spans="1:7">
      <c r="A572" s="389" t="s">
        <v>571</v>
      </c>
      <c r="B572" s="389" t="s">
        <v>517</v>
      </c>
      <c r="C572" s="389">
        <v>0.94341967166600005</v>
      </c>
      <c r="D572" s="389" t="s">
        <v>647</v>
      </c>
      <c r="E572" s="389" t="s">
        <v>648</v>
      </c>
      <c r="F572" s="389" t="s">
        <v>647</v>
      </c>
      <c r="G572" s="389" t="s">
        <v>649</v>
      </c>
    </row>
    <row r="573" spans="1:7">
      <c r="A573" s="389" t="s">
        <v>571</v>
      </c>
      <c r="B573" s="389" t="s">
        <v>517</v>
      </c>
      <c r="C573" s="389">
        <v>0.94341967166600005</v>
      </c>
      <c r="D573" s="389" t="s">
        <v>647</v>
      </c>
      <c r="E573" s="389" t="s">
        <v>648</v>
      </c>
      <c r="F573" s="389" t="s">
        <v>647</v>
      </c>
      <c r="G573" s="389" t="s">
        <v>649</v>
      </c>
    </row>
    <row r="574" spans="1:7">
      <c r="A574" s="389" t="s">
        <v>535</v>
      </c>
      <c r="B574" s="389" t="s">
        <v>517</v>
      </c>
      <c r="C574" s="389">
        <v>16.961765129700002</v>
      </c>
      <c r="D574" s="389" t="s">
        <v>647</v>
      </c>
      <c r="E574" s="389" t="s">
        <v>648</v>
      </c>
      <c r="F574" s="389" t="s">
        <v>647</v>
      </c>
      <c r="G574" s="389" t="s">
        <v>649</v>
      </c>
    </row>
    <row r="575" spans="1:7">
      <c r="A575" s="389" t="s">
        <v>563</v>
      </c>
      <c r="B575" s="389" t="s">
        <v>517</v>
      </c>
      <c r="C575" s="389">
        <v>1.8299276501299999</v>
      </c>
      <c r="D575" s="389" t="s">
        <v>647</v>
      </c>
      <c r="E575" s="389" t="s">
        <v>648</v>
      </c>
      <c r="F575" s="389" t="s">
        <v>647</v>
      </c>
      <c r="G575" s="389" t="s">
        <v>649</v>
      </c>
    </row>
    <row r="576" spans="1:7">
      <c r="A576" s="389" t="s">
        <v>544</v>
      </c>
      <c r="B576" s="389" t="s">
        <v>517</v>
      </c>
      <c r="C576" s="389">
        <v>2.93847139905</v>
      </c>
      <c r="D576" s="389" t="s">
        <v>647</v>
      </c>
      <c r="E576" s="389" t="s">
        <v>648</v>
      </c>
      <c r="F576" s="389" t="s">
        <v>647</v>
      </c>
      <c r="G576" s="389" t="s">
        <v>649</v>
      </c>
    </row>
    <row r="577" spans="1:7">
      <c r="A577" s="389" t="s">
        <v>544</v>
      </c>
      <c r="B577" s="389" t="s">
        <v>517</v>
      </c>
      <c r="C577" s="389">
        <v>2.93847139905</v>
      </c>
      <c r="D577" s="389" t="s">
        <v>647</v>
      </c>
      <c r="E577" s="389" t="s">
        <v>648</v>
      </c>
      <c r="F577" s="389" t="s">
        <v>647</v>
      </c>
      <c r="G577" s="389" t="s">
        <v>649</v>
      </c>
    </row>
    <row r="578" spans="1:7">
      <c r="A578" s="389" t="s">
        <v>544</v>
      </c>
      <c r="B578" s="389" t="s">
        <v>517</v>
      </c>
      <c r="C578" s="389">
        <v>2.93847139905</v>
      </c>
      <c r="D578" s="389" t="s">
        <v>647</v>
      </c>
      <c r="E578" s="389" t="s">
        <v>648</v>
      </c>
      <c r="F578" s="389" t="s">
        <v>647</v>
      </c>
      <c r="G578" s="389" t="s">
        <v>649</v>
      </c>
    </row>
    <row r="579" spans="1:7">
      <c r="A579" s="389" t="s">
        <v>544</v>
      </c>
      <c r="B579" s="389" t="s">
        <v>517</v>
      </c>
      <c r="C579" s="389">
        <v>2.93847139905</v>
      </c>
      <c r="D579" s="389" t="s">
        <v>647</v>
      </c>
      <c r="E579" s="389" t="s">
        <v>648</v>
      </c>
      <c r="F579" s="389" t="s">
        <v>647</v>
      </c>
      <c r="G579" s="389" t="s">
        <v>649</v>
      </c>
    </row>
    <row r="580" spans="1:7">
      <c r="A580" s="389" t="s">
        <v>514</v>
      </c>
      <c r="B580" s="389" t="s">
        <v>517</v>
      </c>
      <c r="C580" s="389">
        <v>2.4052399477800002</v>
      </c>
      <c r="D580" s="389" t="s">
        <v>647</v>
      </c>
      <c r="E580" s="389" t="s">
        <v>648</v>
      </c>
      <c r="F580" s="389" t="s">
        <v>647</v>
      </c>
      <c r="G580" s="389" t="s">
        <v>649</v>
      </c>
    </row>
    <row r="581" spans="1:7">
      <c r="A581" s="389" t="s">
        <v>514</v>
      </c>
      <c r="B581" s="389" t="s">
        <v>517</v>
      </c>
      <c r="C581" s="389">
        <v>2.4052399477800002</v>
      </c>
      <c r="D581" s="389" t="s">
        <v>647</v>
      </c>
      <c r="E581" s="389" t="s">
        <v>648</v>
      </c>
      <c r="F581" s="389" t="s">
        <v>647</v>
      </c>
      <c r="G581" s="389" t="s">
        <v>649</v>
      </c>
    </row>
    <row r="582" spans="1:7">
      <c r="A582" s="389" t="s">
        <v>514</v>
      </c>
      <c r="B582" s="389" t="s">
        <v>517</v>
      </c>
      <c r="C582" s="389">
        <v>2.4052399477800002</v>
      </c>
      <c r="D582" s="389" t="s">
        <v>647</v>
      </c>
      <c r="E582" s="389" t="s">
        <v>648</v>
      </c>
      <c r="F582" s="389" t="s">
        <v>647</v>
      </c>
      <c r="G582" s="389" t="s">
        <v>649</v>
      </c>
    </row>
    <row r="583" spans="1:7">
      <c r="A583" s="389" t="s">
        <v>514</v>
      </c>
      <c r="B583" s="389" t="s">
        <v>517</v>
      </c>
      <c r="C583" s="389">
        <v>2.4052399477800002</v>
      </c>
      <c r="D583" s="389" t="s">
        <v>647</v>
      </c>
      <c r="E583" s="389" t="s">
        <v>648</v>
      </c>
      <c r="F583" s="389" t="s">
        <v>647</v>
      </c>
      <c r="G583" s="389" t="s">
        <v>649</v>
      </c>
    </row>
    <row r="584" spans="1:7">
      <c r="A584" s="389" t="s">
        <v>563</v>
      </c>
      <c r="B584" s="389" t="s">
        <v>517</v>
      </c>
      <c r="C584" s="389">
        <v>1.0045158978299999</v>
      </c>
      <c r="D584" s="389" t="s">
        <v>647</v>
      </c>
      <c r="E584" s="389" t="s">
        <v>648</v>
      </c>
      <c r="F584" s="389" t="s">
        <v>647</v>
      </c>
      <c r="G584" s="389" t="s">
        <v>649</v>
      </c>
    </row>
    <row r="585" spans="1:7">
      <c r="A585" s="389" t="s">
        <v>581</v>
      </c>
      <c r="B585" s="389" t="s">
        <v>517</v>
      </c>
      <c r="C585" s="389">
        <v>1.8287308012600001</v>
      </c>
      <c r="D585" s="389" t="s">
        <v>647</v>
      </c>
      <c r="E585" s="389" t="s">
        <v>648</v>
      </c>
      <c r="F585" s="389" t="s">
        <v>647</v>
      </c>
      <c r="G585" s="389" t="s">
        <v>649</v>
      </c>
    </row>
    <row r="586" spans="1:7">
      <c r="A586" s="389" t="s">
        <v>572</v>
      </c>
      <c r="B586" s="389" t="s">
        <v>517</v>
      </c>
      <c r="C586" s="389">
        <v>1.2452857016600001</v>
      </c>
      <c r="D586" s="389" t="s">
        <v>647</v>
      </c>
      <c r="E586" s="389" t="s">
        <v>648</v>
      </c>
      <c r="F586" s="389" t="s">
        <v>647</v>
      </c>
      <c r="G586" s="389" t="s">
        <v>649</v>
      </c>
    </row>
    <row r="587" spans="1:7">
      <c r="A587" s="389" t="s">
        <v>579</v>
      </c>
      <c r="B587" s="389" t="s">
        <v>517</v>
      </c>
      <c r="C587" s="389">
        <v>0.682801937513</v>
      </c>
      <c r="D587" s="389" t="s">
        <v>647</v>
      </c>
      <c r="E587" s="389" t="s">
        <v>648</v>
      </c>
      <c r="F587" s="389" t="s">
        <v>647</v>
      </c>
      <c r="G587" s="389" t="s">
        <v>649</v>
      </c>
    </row>
    <row r="588" spans="1:7">
      <c r="A588" s="389" t="s">
        <v>523</v>
      </c>
      <c r="B588" s="389" t="s">
        <v>517</v>
      </c>
      <c r="C588" s="389">
        <v>3.1849207481300001</v>
      </c>
      <c r="D588" s="389" t="s">
        <v>647</v>
      </c>
      <c r="E588" s="389" t="s">
        <v>648</v>
      </c>
      <c r="F588" s="389" t="s">
        <v>647</v>
      </c>
      <c r="G588" s="389" t="s">
        <v>649</v>
      </c>
    </row>
    <row r="589" spans="1:7">
      <c r="A589" s="389" t="s">
        <v>558</v>
      </c>
      <c r="B589" s="389" t="s">
        <v>517</v>
      </c>
      <c r="C589" s="389">
        <v>3.3042694693799999</v>
      </c>
      <c r="D589" s="389" t="s">
        <v>647</v>
      </c>
      <c r="E589" s="389" t="s">
        <v>648</v>
      </c>
      <c r="F589" s="389" t="s">
        <v>647</v>
      </c>
      <c r="G589" s="389" t="s">
        <v>649</v>
      </c>
    </row>
    <row r="590" spans="1:7">
      <c r="A590" s="389" t="s">
        <v>558</v>
      </c>
      <c r="B590" s="389" t="s">
        <v>517</v>
      </c>
      <c r="C590" s="389">
        <v>3.3042694693799999</v>
      </c>
      <c r="D590" s="389" t="s">
        <v>647</v>
      </c>
      <c r="E590" s="389" t="s">
        <v>648</v>
      </c>
      <c r="F590" s="389" t="s">
        <v>647</v>
      </c>
      <c r="G590" s="389" t="s">
        <v>649</v>
      </c>
    </row>
    <row r="591" spans="1:7">
      <c r="A591" s="389" t="s">
        <v>532</v>
      </c>
      <c r="B591" s="389" t="s">
        <v>517</v>
      </c>
      <c r="C591" s="389">
        <v>5.3067828769999998</v>
      </c>
      <c r="D591" s="389" t="s">
        <v>647</v>
      </c>
      <c r="E591" s="389" t="s">
        <v>648</v>
      </c>
      <c r="F591" s="389" t="s">
        <v>647</v>
      </c>
      <c r="G591" s="389" t="s">
        <v>649</v>
      </c>
    </row>
    <row r="592" spans="1:7">
      <c r="A592" s="389" t="s">
        <v>532</v>
      </c>
      <c r="B592" s="389" t="s">
        <v>517</v>
      </c>
      <c r="C592" s="389">
        <v>5.3067828769999998</v>
      </c>
      <c r="D592" s="389" t="s">
        <v>647</v>
      </c>
      <c r="E592" s="389" t="s">
        <v>648</v>
      </c>
      <c r="F592" s="389" t="s">
        <v>647</v>
      </c>
      <c r="G592" s="389" t="s">
        <v>649</v>
      </c>
    </row>
    <row r="593" spans="1:7">
      <c r="A593" s="389" t="s">
        <v>532</v>
      </c>
      <c r="B593" s="389" t="s">
        <v>517</v>
      </c>
      <c r="C593" s="389">
        <v>5.3067828769999998</v>
      </c>
      <c r="D593" s="389" t="s">
        <v>647</v>
      </c>
      <c r="E593" s="389" t="s">
        <v>648</v>
      </c>
      <c r="F593" s="389" t="s">
        <v>647</v>
      </c>
      <c r="G593" s="389" t="s">
        <v>649</v>
      </c>
    </row>
    <row r="594" spans="1:7">
      <c r="A594" s="389" t="s">
        <v>532</v>
      </c>
      <c r="B594" s="389" t="s">
        <v>517</v>
      </c>
      <c r="C594" s="389">
        <v>5.3067828769999998</v>
      </c>
      <c r="D594" s="389" t="s">
        <v>647</v>
      </c>
      <c r="E594" s="389" t="s">
        <v>648</v>
      </c>
      <c r="F594" s="389" t="s">
        <v>647</v>
      </c>
      <c r="G594" s="389" t="s">
        <v>649</v>
      </c>
    </row>
    <row r="595" spans="1:7">
      <c r="A595" s="389" t="s">
        <v>532</v>
      </c>
      <c r="B595" s="389" t="s">
        <v>517</v>
      </c>
      <c r="C595" s="389">
        <v>5.3067828769999998</v>
      </c>
      <c r="D595" s="389" t="s">
        <v>647</v>
      </c>
      <c r="E595" s="389" t="s">
        <v>648</v>
      </c>
      <c r="F595" s="389" t="s">
        <v>647</v>
      </c>
      <c r="G595" s="389" t="s">
        <v>649</v>
      </c>
    </row>
    <row r="596" spans="1:7">
      <c r="A596" s="389" t="s">
        <v>551</v>
      </c>
      <c r="B596" s="389" t="s">
        <v>517</v>
      </c>
      <c r="C596" s="389">
        <v>0.70600347873500002</v>
      </c>
      <c r="D596" s="389" t="s">
        <v>647</v>
      </c>
      <c r="E596" s="389" t="s">
        <v>648</v>
      </c>
      <c r="F596" s="389" t="s">
        <v>647</v>
      </c>
      <c r="G596" s="389" t="s">
        <v>649</v>
      </c>
    </row>
    <row r="597" spans="1:7">
      <c r="A597" s="389" t="s">
        <v>551</v>
      </c>
      <c r="B597" s="389" t="s">
        <v>517</v>
      </c>
      <c r="C597" s="389">
        <v>0.70600347873500002</v>
      </c>
      <c r="D597" s="389" t="s">
        <v>647</v>
      </c>
      <c r="E597" s="389" t="s">
        <v>648</v>
      </c>
      <c r="F597" s="389" t="s">
        <v>647</v>
      </c>
      <c r="G597" s="389" t="s">
        <v>649</v>
      </c>
    </row>
    <row r="598" spans="1:7">
      <c r="A598" s="389" t="s">
        <v>523</v>
      </c>
      <c r="B598" s="389" t="s">
        <v>517</v>
      </c>
      <c r="C598" s="389">
        <v>4.1718611227100002</v>
      </c>
      <c r="D598" s="389" t="s">
        <v>647</v>
      </c>
      <c r="E598" s="389" t="s">
        <v>648</v>
      </c>
      <c r="F598" s="389" t="s">
        <v>647</v>
      </c>
      <c r="G598" s="389" t="s">
        <v>649</v>
      </c>
    </row>
    <row r="599" spans="1:7">
      <c r="A599" s="389" t="s">
        <v>560</v>
      </c>
      <c r="B599" s="389" t="s">
        <v>517</v>
      </c>
      <c r="C599" s="389">
        <v>2.4282006536599998</v>
      </c>
      <c r="D599" s="389" t="s">
        <v>647</v>
      </c>
      <c r="E599" s="389" t="s">
        <v>648</v>
      </c>
      <c r="F599" s="389" t="s">
        <v>647</v>
      </c>
      <c r="G599" s="389" t="s">
        <v>649</v>
      </c>
    </row>
    <row r="600" spans="1:7">
      <c r="A600" s="389" t="s">
        <v>571</v>
      </c>
      <c r="B600" s="389" t="s">
        <v>517</v>
      </c>
      <c r="C600" s="389">
        <v>1.7643850507300001</v>
      </c>
      <c r="D600" s="389" t="s">
        <v>647</v>
      </c>
      <c r="E600" s="389" t="s">
        <v>648</v>
      </c>
      <c r="F600" s="389" t="s">
        <v>647</v>
      </c>
      <c r="G600" s="389" t="s">
        <v>649</v>
      </c>
    </row>
    <row r="601" spans="1:7">
      <c r="A601" s="389" t="s">
        <v>560</v>
      </c>
      <c r="B601" s="389" t="s">
        <v>517</v>
      </c>
      <c r="C601" s="389">
        <v>1.04178255888</v>
      </c>
      <c r="D601" s="389" t="s">
        <v>647</v>
      </c>
      <c r="E601" s="389" t="s">
        <v>648</v>
      </c>
      <c r="F601" s="389" t="s">
        <v>647</v>
      </c>
      <c r="G601" s="389" t="s">
        <v>649</v>
      </c>
    </row>
    <row r="602" spans="1:7">
      <c r="A602" s="389" t="s">
        <v>560</v>
      </c>
      <c r="B602" s="389" t="s">
        <v>517</v>
      </c>
      <c r="C602" s="389">
        <v>3.0793342457000001</v>
      </c>
      <c r="D602" s="389" t="s">
        <v>647</v>
      </c>
      <c r="E602" s="389" t="s">
        <v>648</v>
      </c>
      <c r="F602" s="389" t="s">
        <v>647</v>
      </c>
      <c r="G602" s="389" t="s">
        <v>649</v>
      </c>
    </row>
    <row r="603" spans="1:7">
      <c r="A603" s="389" t="s">
        <v>560</v>
      </c>
      <c r="B603" s="389" t="s">
        <v>517</v>
      </c>
      <c r="C603" s="389">
        <v>3.6022022547499999</v>
      </c>
      <c r="D603" s="389" t="s">
        <v>647</v>
      </c>
      <c r="E603" s="389" t="s">
        <v>648</v>
      </c>
      <c r="F603" s="389" t="s">
        <v>647</v>
      </c>
      <c r="G603" s="389" t="s">
        <v>649</v>
      </c>
    </row>
    <row r="604" spans="1:7">
      <c r="A604" s="389" t="s">
        <v>547</v>
      </c>
      <c r="B604" s="389" t="s">
        <v>517</v>
      </c>
      <c r="C604" s="389">
        <v>2.7783339246600001</v>
      </c>
      <c r="D604" s="389" t="s">
        <v>647</v>
      </c>
      <c r="E604" s="389" t="s">
        <v>648</v>
      </c>
      <c r="F604" s="389" t="s">
        <v>647</v>
      </c>
      <c r="G604" s="389" t="s">
        <v>649</v>
      </c>
    </row>
    <row r="605" spans="1:7">
      <c r="A605" s="389" t="s">
        <v>581</v>
      </c>
      <c r="B605" s="389" t="s">
        <v>517</v>
      </c>
      <c r="C605" s="389">
        <v>1.3114308371000001</v>
      </c>
      <c r="D605" s="389" t="s">
        <v>647</v>
      </c>
      <c r="E605" s="389" t="s">
        <v>648</v>
      </c>
      <c r="F605" s="389" t="s">
        <v>647</v>
      </c>
      <c r="G605" s="389" t="s">
        <v>649</v>
      </c>
    </row>
    <row r="606" spans="1:7">
      <c r="A606" s="389" t="s">
        <v>531</v>
      </c>
      <c r="B606" s="389" t="s">
        <v>517</v>
      </c>
      <c r="C606" s="389">
        <v>8.8581305828599906</v>
      </c>
      <c r="D606" s="389" t="s">
        <v>647</v>
      </c>
      <c r="E606" s="389" t="s">
        <v>648</v>
      </c>
      <c r="F606" s="389" t="s">
        <v>647</v>
      </c>
      <c r="G606" s="389" t="s">
        <v>649</v>
      </c>
    </row>
    <row r="607" spans="1:7">
      <c r="A607" s="389" t="s">
        <v>531</v>
      </c>
      <c r="B607" s="389" t="s">
        <v>517</v>
      </c>
      <c r="C607" s="389">
        <v>8.8581305828599906</v>
      </c>
      <c r="D607" s="389" t="s">
        <v>647</v>
      </c>
      <c r="E607" s="389" t="s">
        <v>648</v>
      </c>
      <c r="F607" s="389" t="s">
        <v>647</v>
      </c>
      <c r="G607" s="389" t="s">
        <v>649</v>
      </c>
    </row>
    <row r="608" spans="1:7">
      <c r="A608" s="389" t="s">
        <v>560</v>
      </c>
      <c r="B608" s="389" t="s">
        <v>517</v>
      </c>
      <c r="C608" s="389">
        <v>8.8581305828599906</v>
      </c>
      <c r="D608" s="389" t="s">
        <v>647</v>
      </c>
      <c r="E608" s="389" t="s">
        <v>648</v>
      </c>
      <c r="F608" s="389" t="s">
        <v>647</v>
      </c>
      <c r="G608" s="389" t="s">
        <v>649</v>
      </c>
    </row>
    <row r="609" spans="1:7">
      <c r="A609" s="389" t="s">
        <v>577</v>
      </c>
      <c r="B609" s="389" t="s">
        <v>517</v>
      </c>
      <c r="C609" s="389">
        <v>6.3014980733200003</v>
      </c>
      <c r="D609" s="389" t="s">
        <v>647</v>
      </c>
      <c r="E609" s="389" t="s">
        <v>648</v>
      </c>
      <c r="F609" s="389" t="s">
        <v>647</v>
      </c>
      <c r="G609" s="389" t="s">
        <v>649</v>
      </c>
    </row>
    <row r="610" spans="1:7">
      <c r="A610" s="389" t="s">
        <v>577</v>
      </c>
      <c r="B610" s="389" t="s">
        <v>517</v>
      </c>
      <c r="C610" s="389">
        <v>6.3014980733200003</v>
      </c>
      <c r="D610" s="389" t="s">
        <v>647</v>
      </c>
      <c r="E610" s="389" t="s">
        <v>648</v>
      </c>
      <c r="F610" s="389" t="s">
        <v>647</v>
      </c>
      <c r="G610" s="389" t="s">
        <v>649</v>
      </c>
    </row>
    <row r="611" spans="1:7">
      <c r="A611" s="389" t="s">
        <v>577</v>
      </c>
      <c r="B611" s="389" t="s">
        <v>517</v>
      </c>
      <c r="C611" s="389">
        <v>6.3014980733200003</v>
      </c>
      <c r="D611" s="389" t="s">
        <v>647</v>
      </c>
      <c r="E611" s="389" t="s">
        <v>648</v>
      </c>
      <c r="F611" s="389" t="s">
        <v>647</v>
      </c>
      <c r="G611" s="389" t="s">
        <v>649</v>
      </c>
    </row>
    <row r="612" spans="1:7">
      <c r="A612" s="389" t="s">
        <v>550</v>
      </c>
      <c r="B612" s="389" t="s">
        <v>517</v>
      </c>
      <c r="C612" s="389">
        <v>9.9884865053399903</v>
      </c>
      <c r="D612" s="389" t="s">
        <v>647</v>
      </c>
      <c r="E612" s="389" t="s">
        <v>648</v>
      </c>
      <c r="F612" s="389" t="s">
        <v>647</v>
      </c>
      <c r="G612" s="389" t="s">
        <v>649</v>
      </c>
    </row>
    <row r="613" spans="1:7">
      <c r="A613" s="389" t="s">
        <v>550</v>
      </c>
      <c r="B613" s="389" t="s">
        <v>517</v>
      </c>
      <c r="C613" s="389">
        <v>2.3898708930799999</v>
      </c>
      <c r="D613" s="389" t="s">
        <v>647</v>
      </c>
      <c r="E613" s="389" t="s">
        <v>648</v>
      </c>
      <c r="F613" s="389" t="s">
        <v>647</v>
      </c>
      <c r="G613" s="389" t="s">
        <v>649</v>
      </c>
    </row>
    <row r="614" spans="1:7">
      <c r="A614" s="389" t="s">
        <v>550</v>
      </c>
      <c r="B614" s="389" t="s">
        <v>517</v>
      </c>
      <c r="C614" s="389">
        <v>2.3898708930799999</v>
      </c>
      <c r="D614" s="389" t="s">
        <v>647</v>
      </c>
      <c r="E614" s="389" t="s">
        <v>648</v>
      </c>
      <c r="F614" s="389" t="s">
        <v>647</v>
      </c>
      <c r="G614" s="389" t="s">
        <v>649</v>
      </c>
    </row>
    <row r="615" spans="1:7">
      <c r="A615" s="389" t="s">
        <v>571</v>
      </c>
      <c r="B615" s="389" t="s">
        <v>517</v>
      </c>
      <c r="C615" s="389">
        <v>3.6948248723299999</v>
      </c>
      <c r="D615" s="389" t="s">
        <v>647</v>
      </c>
      <c r="E615" s="389" t="s">
        <v>648</v>
      </c>
      <c r="F615" s="389" t="s">
        <v>647</v>
      </c>
      <c r="G615" s="389" t="s">
        <v>649</v>
      </c>
    </row>
    <row r="616" spans="1:7">
      <c r="A616" s="389" t="s">
        <v>571</v>
      </c>
      <c r="B616" s="389" t="s">
        <v>517</v>
      </c>
      <c r="C616" s="389">
        <v>3.6948248723299999</v>
      </c>
      <c r="D616" s="389" t="s">
        <v>647</v>
      </c>
      <c r="E616" s="389" t="s">
        <v>648</v>
      </c>
      <c r="F616" s="389" t="s">
        <v>647</v>
      </c>
      <c r="G616" s="389" t="s">
        <v>649</v>
      </c>
    </row>
    <row r="617" spans="1:7">
      <c r="A617" s="389" t="s">
        <v>556</v>
      </c>
      <c r="B617" s="389" t="s">
        <v>517</v>
      </c>
      <c r="C617" s="389">
        <v>1.26752149268</v>
      </c>
      <c r="D617" s="389" t="s">
        <v>647</v>
      </c>
      <c r="E617" s="389" t="s">
        <v>648</v>
      </c>
      <c r="F617" s="389" t="s">
        <v>647</v>
      </c>
      <c r="G617" s="389" t="s">
        <v>649</v>
      </c>
    </row>
    <row r="618" spans="1:7">
      <c r="A618" s="389" t="s">
        <v>560</v>
      </c>
      <c r="B618" s="389" t="s">
        <v>517</v>
      </c>
      <c r="C618" s="389">
        <v>7.9074333581199996</v>
      </c>
      <c r="D618" s="389" t="s">
        <v>647</v>
      </c>
      <c r="E618" s="389" t="s">
        <v>648</v>
      </c>
      <c r="F618" s="389" t="s">
        <v>647</v>
      </c>
      <c r="G618" s="389" t="s">
        <v>649</v>
      </c>
    </row>
    <row r="619" spans="1:7">
      <c r="A619" s="389" t="s">
        <v>560</v>
      </c>
      <c r="B619" s="389" t="s">
        <v>517</v>
      </c>
      <c r="C619" s="389">
        <v>7.9074333581199996</v>
      </c>
      <c r="D619" s="389" t="s">
        <v>647</v>
      </c>
      <c r="E619" s="389" t="s">
        <v>648</v>
      </c>
      <c r="F619" s="389" t="s">
        <v>647</v>
      </c>
      <c r="G619" s="389" t="s">
        <v>649</v>
      </c>
    </row>
    <row r="620" spans="1:7">
      <c r="A620" s="389" t="s">
        <v>560</v>
      </c>
      <c r="B620" s="389" t="s">
        <v>517</v>
      </c>
      <c r="C620" s="389">
        <v>7.9074333581199996</v>
      </c>
      <c r="D620" s="389" t="s">
        <v>647</v>
      </c>
      <c r="E620" s="389" t="s">
        <v>648</v>
      </c>
      <c r="F620" s="389" t="s">
        <v>647</v>
      </c>
      <c r="G620" s="389" t="s">
        <v>649</v>
      </c>
    </row>
    <row r="621" spans="1:7">
      <c r="A621" s="389" t="s">
        <v>524</v>
      </c>
      <c r="B621" s="389" t="s">
        <v>517</v>
      </c>
      <c r="C621" s="389">
        <v>0.99603804708800003</v>
      </c>
      <c r="D621" s="389" t="s">
        <v>647</v>
      </c>
      <c r="E621" s="389" t="s">
        <v>648</v>
      </c>
      <c r="F621" s="389" t="s">
        <v>647</v>
      </c>
      <c r="G621" s="389" t="s">
        <v>649</v>
      </c>
    </row>
    <row r="622" spans="1:7">
      <c r="A622" s="389" t="s">
        <v>577</v>
      </c>
      <c r="B622" s="389" t="s">
        <v>517</v>
      </c>
      <c r="C622" s="389">
        <v>17.434852715400002</v>
      </c>
      <c r="D622" s="389" t="s">
        <v>647</v>
      </c>
      <c r="E622" s="389" t="s">
        <v>648</v>
      </c>
      <c r="F622" s="389" t="s">
        <v>647</v>
      </c>
      <c r="G622" s="389" t="s">
        <v>649</v>
      </c>
    </row>
    <row r="623" spans="1:7">
      <c r="A623" s="389" t="s">
        <v>577</v>
      </c>
      <c r="B623" s="389" t="s">
        <v>517</v>
      </c>
      <c r="C623" s="389">
        <v>17.434852715400002</v>
      </c>
      <c r="D623" s="389" t="s">
        <v>647</v>
      </c>
      <c r="E623" s="389" t="s">
        <v>648</v>
      </c>
      <c r="F623" s="389" t="s">
        <v>647</v>
      </c>
      <c r="G623" s="389" t="s">
        <v>649</v>
      </c>
    </row>
    <row r="624" spans="1:7">
      <c r="A624" s="389" t="s">
        <v>577</v>
      </c>
      <c r="B624" s="389" t="s">
        <v>517</v>
      </c>
      <c r="C624" s="389">
        <v>17.434852715400002</v>
      </c>
      <c r="D624" s="389" t="s">
        <v>647</v>
      </c>
      <c r="E624" s="389" t="s">
        <v>648</v>
      </c>
      <c r="F624" s="389" t="s">
        <v>647</v>
      </c>
      <c r="G624" s="389" t="s">
        <v>649</v>
      </c>
    </row>
    <row r="625" spans="1:7">
      <c r="A625" s="389" t="s">
        <v>577</v>
      </c>
      <c r="B625" s="389" t="s">
        <v>517</v>
      </c>
      <c r="C625" s="389">
        <v>17.434852715400002</v>
      </c>
      <c r="D625" s="389" t="s">
        <v>647</v>
      </c>
      <c r="E625" s="389" t="s">
        <v>648</v>
      </c>
      <c r="F625" s="389" t="s">
        <v>647</v>
      </c>
      <c r="G625" s="389" t="s">
        <v>649</v>
      </c>
    </row>
    <row r="626" spans="1:7">
      <c r="A626" s="389" t="s">
        <v>577</v>
      </c>
      <c r="B626" s="389" t="s">
        <v>517</v>
      </c>
      <c r="C626" s="389">
        <v>17.434852715400002</v>
      </c>
      <c r="D626" s="389" t="s">
        <v>647</v>
      </c>
      <c r="E626" s="389" t="s">
        <v>648</v>
      </c>
      <c r="F626" s="389" t="s">
        <v>647</v>
      </c>
      <c r="G626" s="389" t="s">
        <v>649</v>
      </c>
    </row>
    <row r="627" spans="1:7">
      <c r="A627" s="389" t="s">
        <v>578</v>
      </c>
      <c r="B627" s="389" t="s">
        <v>517</v>
      </c>
      <c r="C627" s="389">
        <v>1.3147143936300001</v>
      </c>
      <c r="D627" s="389" t="s">
        <v>647</v>
      </c>
      <c r="E627" s="389" t="s">
        <v>648</v>
      </c>
      <c r="F627" s="389" t="s">
        <v>647</v>
      </c>
      <c r="G627" s="389" t="s">
        <v>649</v>
      </c>
    </row>
    <row r="628" spans="1:7">
      <c r="A628" s="389" t="s">
        <v>581</v>
      </c>
      <c r="B628" s="389" t="s">
        <v>517</v>
      </c>
      <c r="C628" s="389">
        <v>6.4391538477000001</v>
      </c>
      <c r="D628" s="389" t="s">
        <v>647</v>
      </c>
      <c r="E628" s="389" t="s">
        <v>648</v>
      </c>
      <c r="F628" s="389" t="s">
        <v>647</v>
      </c>
      <c r="G628" s="389" t="s">
        <v>649</v>
      </c>
    </row>
    <row r="629" spans="1:7">
      <c r="A629" s="389" t="s">
        <v>581</v>
      </c>
      <c r="B629" s="389" t="s">
        <v>517</v>
      </c>
      <c r="C629" s="389">
        <v>6.4391538477000001</v>
      </c>
      <c r="D629" s="389" t="s">
        <v>647</v>
      </c>
      <c r="E629" s="389" t="s">
        <v>648</v>
      </c>
      <c r="F629" s="389" t="s">
        <v>647</v>
      </c>
      <c r="G629" s="389" t="s">
        <v>649</v>
      </c>
    </row>
    <row r="630" spans="1:7">
      <c r="A630" s="389" t="s">
        <v>581</v>
      </c>
      <c r="B630" s="389" t="s">
        <v>517</v>
      </c>
      <c r="C630" s="389">
        <v>6.4391538477000001</v>
      </c>
      <c r="D630" s="389" t="s">
        <v>647</v>
      </c>
      <c r="E630" s="389" t="s">
        <v>648</v>
      </c>
      <c r="F630" s="389" t="s">
        <v>647</v>
      </c>
      <c r="G630" s="389" t="s">
        <v>649</v>
      </c>
    </row>
    <row r="631" spans="1:7">
      <c r="A631" s="389" t="s">
        <v>581</v>
      </c>
      <c r="B631" s="389" t="s">
        <v>517</v>
      </c>
      <c r="C631" s="389">
        <v>6.4391538477000001</v>
      </c>
      <c r="D631" s="389" t="s">
        <v>647</v>
      </c>
      <c r="E631" s="389" t="s">
        <v>648</v>
      </c>
      <c r="F631" s="389" t="s">
        <v>647</v>
      </c>
      <c r="G631" s="389" t="s">
        <v>649</v>
      </c>
    </row>
    <row r="632" spans="1:7">
      <c r="A632" s="389" t="s">
        <v>581</v>
      </c>
      <c r="B632" s="389" t="s">
        <v>517</v>
      </c>
      <c r="C632" s="389">
        <v>6.4391538477000001</v>
      </c>
      <c r="D632" s="389" t="s">
        <v>647</v>
      </c>
      <c r="E632" s="389" t="s">
        <v>648</v>
      </c>
      <c r="F632" s="389" t="s">
        <v>647</v>
      </c>
      <c r="G632" s="389" t="s">
        <v>649</v>
      </c>
    </row>
    <row r="633" spans="1:7">
      <c r="A633" s="389" t="s">
        <v>514</v>
      </c>
      <c r="B633" s="389" t="s">
        <v>517</v>
      </c>
      <c r="C633" s="389">
        <v>0.29242777074300003</v>
      </c>
      <c r="D633" s="389" t="s">
        <v>647</v>
      </c>
      <c r="E633" s="389" t="s">
        <v>648</v>
      </c>
      <c r="F633" s="389" t="s">
        <v>647</v>
      </c>
      <c r="G633" s="389" t="s">
        <v>649</v>
      </c>
    </row>
    <row r="634" spans="1:7">
      <c r="A634" s="389" t="s">
        <v>514</v>
      </c>
      <c r="B634" s="389" t="s">
        <v>517</v>
      </c>
      <c r="C634" s="389">
        <v>0.29242777074300003</v>
      </c>
      <c r="D634" s="389" t="s">
        <v>647</v>
      </c>
      <c r="E634" s="389" t="s">
        <v>648</v>
      </c>
      <c r="F634" s="389" t="s">
        <v>647</v>
      </c>
      <c r="G634" s="389" t="s">
        <v>649</v>
      </c>
    </row>
    <row r="635" spans="1:7">
      <c r="A635" s="389" t="s">
        <v>581</v>
      </c>
      <c r="B635" s="389" t="s">
        <v>517</v>
      </c>
      <c r="C635" s="389">
        <v>2.6131292311099998</v>
      </c>
      <c r="D635" s="389" t="s">
        <v>647</v>
      </c>
      <c r="E635" s="389" t="s">
        <v>648</v>
      </c>
      <c r="F635" s="389" t="s">
        <v>647</v>
      </c>
      <c r="G635" s="389" t="s">
        <v>649</v>
      </c>
    </row>
    <row r="636" spans="1:7">
      <c r="A636" s="389" t="s">
        <v>560</v>
      </c>
      <c r="B636" s="389" t="s">
        <v>517</v>
      </c>
      <c r="C636" s="389">
        <v>2.1489112177899998</v>
      </c>
      <c r="D636" s="389" t="s">
        <v>647</v>
      </c>
      <c r="E636" s="389" t="s">
        <v>648</v>
      </c>
      <c r="F636" s="389" t="s">
        <v>647</v>
      </c>
      <c r="G636" s="389" t="s">
        <v>649</v>
      </c>
    </row>
    <row r="637" spans="1:7">
      <c r="A637" s="389" t="s">
        <v>560</v>
      </c>
      <c r="B637" s="389" t="s">
        <v>517</v>
      </c>
      <c r="C637" s="389">
        <v>2.1489112177899998</v>
      </c>
      <c r="D637" s="389" t="s">
        <v>647</v>
      </c>
      <c r="E637" s="389" t="s">
        <v>648</v>
      </c>
      <c r="F637" s="389" t="s">
        <v>647</v>
      </c>
      <c r="G637" s="389" t="s">
        <v>649</v>
      </c>
    </row>
    <row r="638" spans="1:7">
      <c r="A638" s="389" t="s">
        <v>542</v>
      </c>
      <c r="B638" s="389" t="s">
        <v>517</v>
      </c>
      <c r="C638" s="389">
        <v>19.284053444400001</v>
      </c>
      <c r="D638" s="389" t="s">
        <v>647</v>
      </c>
      <c r="E638" s="389" t="s">
        <v>648</v>
      </c>
      <c r="F638" s="389" t="s">
        <v>647</v>
      </c>
      <c r="G638" s="389" t="s">
        <v>649</v>
      </c>
    </row>
    <row r="639" spans="1:7">
      <c r="A639" s="389" t="s">
        <v>528</v>
      </c>
      <c r="B639" s="389" t="s">
        <v>517</v>
      </c>
      <c r="C639" s="389">
        <v>1.51589068205</v>
      </c>
      <c r="D639" s="389" t="s">
        <v>647</v>
      </c>
      <c r="E639" s="389" t="s">
        <v>648</v>
      </c>
      <c r="F639" s="389" t="s">
        <v>647</v>
      </c>
      <c r="G639" s="389" t="s">
        <v>649</v>
      </c>
    </row>
    <row r="640" spans="1:7">
      <c r="A640" s="389" t="s">
        <v>581</v>
      </c>
      <c r="B640" s="389" t="s">
        <v>517</v>
      </c>
      <c r="C640" s="389">
        <v>8.4131745429899905</v>
      </c>
      <c r="D640" s="389" t="s">
        <v>647</v>
      </c>
      <c r="E640" s="389" t="s">
        <v>648</v>
      </c>
      <c r="F640" s="389" t="s">
        <v>647</v>
      </c>
      <c r="G640" s="389" t="s">
        <v>649</v>
      </c>
    </row>
    <row r="641" spans="1:7">
      <c r="A641" s="389" t="s">
        <v>560</v>
      </c>
      <c r="B641" s="389" t="s">
        <v>517</v>
      </c>
      <c r="C641" s="389">
        <v>5.38674278515</v>
      </c>
      <c r="D641" s="389" t="s">
        <v>647</v>
      </c>
      <c r="E641" s="389" t="s">
        <v>648</v>
      </c>
      <c r="F641" s="389" t="s">
        <v>647</v>
      </c>
      <c r="G641" s="389" t="s">
        <v>649</v>
      </c>
    </row>
    <row r="642" spans="1:7">
      <c r="A642" s="389" t="s">
        <v>560</v>
      </c>
      <c r="B642" s="389" t="s">
        <v>517</v>
      </c>
      <c r="C642" s="389">
        <v>5.38674278515</v>
      </c>
      <c r="D642" s="389" t="s">
        <v>647</v>
      </c>
      <c r="E642" s="389" t="s">
        <v>648</v>
      </c>
      <c r="F642" s="389" t="s">
        <v>647</v>
      </c>
      <c r="G642" s="389" t="s">
        <v>649</v>
      </c>
    </row>
    <row r="643" spans="1:7">
      <c r="A643" s="389" t="s">
        <v>560</v>
      </c>
      <c r="B643" s="389" t="s">
        <v>517</v>
      </c>
      <c r="C643" s="389">
        <v>10.0755109082</v>
      </c>
      <c r="D643" s="389" t="s">
        <v>647</v>
      </c>
      <c r="E643" s="389" t="s">
        <v>648</v>
      </c>
      <c r="F643" s="389" t="s">
        <v>647</v>
      </c>
      <c r="G643" s="389" t="s">
        <v>649</v>
      </c>
    </row>
    <row r="644" spans="1:7">
      <c r="A644" s="389" t="s">
        <v>571</v>
      </c>
      <c r="B644" s="389" t="s">
        <v>517</v>
      </c>
      <c r="C644" s="389">
        <v>10.056167793</v>
      </c>
      <c r="D644" s="389" t="s">
        <v>647</v>
      </c>
      <c r="E644" s="389" t="s">
        <v>648</v>
      </c>
      <c r="F644" s="389" t="s">
        <v>647</v>
      </c>
      <c r="G644" s="389" t="s">
        <v>649</v>
      </c>
    </row>
    <row r="645" spans="1:7">
      <c r="A645" s="389" t="s">
        <v>581</v>
      </c>
      <c r="B645" s="389" t="s">
        <v>517</v>
      </c>
      <c r="C645" s="389">
        <v>1.93783831432</v>
      </c>
      <c r="D645" s="389" t="s">
        <v>647</v>
      </c>
      <c r="E645" s="389" t="s">
        <v>648</v>
      </c>
      <c r="F645" s="389" t="s">
        <v>647</v>
      </c>
      <c r="G645" s="389" t="s">
        <v>649</v>
      </c>
    </row>
    <row r="646" spans="1:7">
      <c r="A646" s="389" t="s">
        <v>578</v>
      </c>
      <c r="B646" s="389" t="s">
        <v>517</v>
      </c>
      <c r="C646" s="389">
        <v>2.8004402934299999</v>
      </c>
      <c r="D646" s="389" t="s">
        <v>647</v>
      </c>
      <c r="E646" s="389" t="s">
        <v>648</v>
      </c>
      <c r="F646" s="389" t="s">
        <v>647</v>
      </c>
      <c r="G646" s="389" t="s">
        <v>649</v>
      </c>
    </row>
    <row r="647" spans="1:7">
      <c r="A647" s="389" t="s">
        <v>552</v>
      </c>
      <c r="B647" s="389" t="s">
        <v>517</v>
      </c>
      <c r="C647" s="389">
        <v>6.8140453645500001</v>
      </c>
      <c r="D647" s="389" t="s">
        <v>647</v>
      </c>
      <c r="E647" s="389" t="s">
        <v>648</v>
      </c>
      <c r="F647" s="389" t="s">
        <v>647</v>
      </c>
      <c r="G647" s="389" t="s">
        <v>649</v>
      </c>
    </row>
    <row r="648" spans="1:7">
      <c r="A648" s="389" t="s">
        <v>577</v>
      </c>
      <c r="B648" s="389" t="s">
        <v>517</v>
      </c>
      <c r="C648" s="389">
        <v>15.288765243</v>
      </c>
      <c r="D648" s="389" t="s">
        <v>647</v>
      </c>
      <c r="E648" s="389" t="s">
        <v>648</v>
      </c>
      <c r="F648" s="389" t="s">
        <v>647</v>
      </c>
      <c r="G648" s="389" t="s">
        <v>649</v>
      </c>
    </row>
    <row r="649" spans="1:7">
      <c r="A649" s="389" t="s">
        <v>546</v>
      </c>
      <c r="B649" s="389" t="s">
        <v>517</v>
      </c>
      <c r="C649" s="389">
        <v>3.3644347856199999</v>
      </c>
      <c r="D649" s="389" t="s">
        <v>647</v>
      </c>
      <c r="E649" s="389" t="s">
        <v>648</v>
      </c>
      <c r="F649" s="389" t="s">
        <v>647</v>
      </c>
      <c r="G649" s="389" t="s">
        <v>649</v>
      </c>
    </row>
    <row r="650" spans="1:7">
      <c r="A650" s="389" t="s">
        <v>581</v>
      </c>
      <c r="B650" s="389" t="s">
        <v>517</v>
      </c>
      <c r="C650" s="389">
        <v>5.3789358269700003</v>
      </c>
      <c r="D650" s="389" t="s">
        <v>647</v>
      </c>
      <c r="E650" s="389" t="s">
        <v>648</v>
      </c>
      <c r="F650" s="389" t="s">
        <v>647</v>
      </c>
      <c r="G650" s="389" t="s">
        <v>649</v>
      </c>
    </row>
    <row r="651" spans="1:7">
      <c r="A651" s="389" t="s">
        <v>581</v>
      </c>
      <c r="B651" s="389" t="s">
        <v>517</v>
      </c>
      <c r="C651" s="389">
        <v>5.3789358269700003</v>
      </c>
      <c r="D651" s="389" t="s">
        <v>647</v>
      </c>
      <c r="E651" s="389" t="s">
        <v>648</v>
      </c>
      <c r="F651" s="389" t="s">
        <v>647</v>
      </c>
      <c r="G651" s="389" t="s">
        <v>649</v>
      </c>
    </row>
    <row r="652" spans="1:7">
      <c r="A652" s="389" t="s">
        <v>579</v>
      </c>
      <c r="B652" s="389" t="s">
        <v>517</v>
      </c>
      <c r="C652" s="389">
        <v>0.56475196986800003</v>
      </c>
      <c r="D652" s="389" t="s">
        <v>647</v>
      </c>
      <c r="E652" s="389" t="s">
        <v>648</v>
      </c>
      <c r="F652" s="389" t="s">
        <v>647</v>
      </c>
      <c r="G652" s="389" t="s">
        <v>649</v>
      </c>
    </row>
    <row r="653" spans="1:7">
      <c r="A653" s="389" t="s">
        <v>560</v>
      </c>
      <c r="B653" s="389" t="s">
        <v>517</v>
      </c>
      <c r="C653" s="389">
        <v>1.25391737619</v>
      </c>
      <c r="D653" s="389" t="s">
        <v>647</v>
      </c>
      <c r="E653" s="389" t="s">
        <v>648</v>
      </c>
      <c r="F653" s="389" t="s">
        <v>647</v>
      </c>
      <c r="G653" s="389" t="s">
        <v>649</v>
      </c>
    </row>
    <row r="654" spans="1:7">
      <c r="A654" s="389" t="s">
        <v>550</v>
      </c>
      <c r="B654" s="389" t="s">
        <v>517</v>
      </c>
      <c r="C654" s="389">
        <v>0.181047489551</v>
      </c>
      <c r="D654" s="389" t="s">
        <v>647</v>
      </c>
      <c r="E654" s="389" t="s">
        <v>648</v>
      </c>
      <c r="F654" s="389" t="s">
        <v>647</v>
      </c>
      <c r="G654" s="389" t="s">
        <v>649</v>
      </c>
    </row>
    <row r="655" spans="1:7">
      <c r="A655" s="389" t="s">
        <v>577</v>
      </c>
      <c r="B655" s="389" t="s">
        <v>517</v>
      </c>
      <c r="C655" s="389">
        <v>5.7756888546000003</v>
      </c>
      <c r="D655" s="389" t="s">
        <v>647</v>
      </c>
      <c r="E655" s="389" t="s">
        <v>648</v>
      </c>
      <c r="F655" s="389" t="s">
        <v>647</v>
      </c>
      <c r="G655" s="389" t="s">
        <v>649</v>
      </c>
    </row>
    <row r="656" spans="1:7">
      <c r="A656" s="389" t="s">
        <v>577</v>
      </c>
      <c r="B656" s="389" t="s">
        <v>517</v>
      </c>
      <c r="C656" s="389">
        <v>5.7756888546000003</v>
      </c>
      <c r="D656" s="389" t="s">
        <v>647</v>
      </c>
      <c r="E656" s="389" t="s">
        <v>648</v>
      </c>
      <c r="F656" s="389" t="s">
        <v>647</v>
      </c>
      <c r="G656" s="389" t="s">
        <v>649</v>
      </c>
    </row>
    <row r="657" spans="1:7">
      <c r="A657" s="389" t="s">
        <v>577</v>
      </c>
      <c r="B657" s="389" t="s">
        <v>517</v>
      </c>
      <c r="C657" s="389">
        <v>5.7756888546000003</v>
      </c>
      <c r="D657" s="389" t="s">
        <v>647</v>
      </c>
      <c r="E657" s="389" t="s">
        <v>648</v>
      </c>
      <c r="F657" s="389" t="s">
        <v>647</v>
      </c>
      <c r="G657" s="389" t="s">
        <v>649</v>
      </c>
    </row>
    <row r="658" spans="1:7">
      <c r="A658" s="389" t="s">
        <v>578</v>
      </c>
      <c r="B658" s="389" t="s">
        <v>517</v>
      </c>
      <c r="C658" s="389">
        <v>0.66400610304600005</v>
      </c>
      <c r="D658" s="389" t="s">
        <v>647</v>
      </c>
      <c r="E658" s="389" t="s">
        <v>648</v>
      </c>
      <c r="F658" s="389" t="s">
        <v>647</v>
      </c>
      <c r="G658" s="389" t="s">
        <v>649</v>
      </c>
    </row>
    <row r="659" spans="1:7">
      <c r="A659" s="389" t="s">
        <v>577</v>
      </c>
      <c r="B659" s="389" t="s">
        <v>517</v>
      </c>
      <c r="C659" s="389">
        <v>2.9727965851999998</v>
      </c>
      <c r="D659" s="389" t="s">
        <v>647</v>
      </c>
      <c r="E659" s="389" t="s">
        <v>648</v>
      </c>
      <c r="F659" s="389" t="s">
        <v>647</v>
      </c>
      <c r="G659" s="389" t="s">
        <v>649</v>
      </c>
    </row>
    <row r="660" spans="1:7">
      <c r="A660" s="389" t="s">
        <v>544</v>
      </c>
      <c r="B660" s="389" t="s">
        <v>517</v>
      </c>
      <c r="C660" s="389">
        <v>11.9050421905</v>
      </c>
      <c r="D660" s="389" t="s">
        <v>647</v>
      </c>
      <c r="E660" s="389" t="s">
        <v>648</v>
      </c>
      <c r="F660" s="389" t="s">
        <v>647</v>
      </c>
      <c r="G660" s="389" t="s">
        <v>649</v>
      </c>
    </row>
    <row r="661" spans="1:7">
      <c r="A661" s="389" t="s">
        <v>544</v>
      </c>
      <c r="B661" s="389" t="s">
        <v>517</v>
      </c>
      <c r="C661" s="389">
        <v>11.9050421905</v>
      </c>
      <c r="D661" s="389" t="s">
        <v>647</v>
      </c>
      <c r="E661" s="389" t="s">
        <v>648</v>
      </c>
      <c r="F661" s="389" t="s">
        <v>647</v>
      </c>
      <c r="G661" s="389" t="s">
        <v>649</v>
      </c>
    </row>
    <row r="662" spans="1:7">
      <c r="A662" s="389" t="s">
        <v>535</v>
      </c>
      <c r="B662" s="389" t="s">
        <v>517</v>
      </c>
      <c r="C662" s="389">
        <v>1.70869435484</v>
      </c>
      <c r="D662" s="389" t="s">
        <v>647</v>
      </c>
      <c r="E662" s="389" t="s">
        <v>648</v>
      </c>
      <c r="F662" s="389" t="s">
        <v>647</v>
      </c>
      <c r="G662" s="389" t="s">
        <v>649</v>
      </c>
    </row>
    <row r="663" spans="1:7">
      <c r="A663" s="389" t="s">
        <v>581</v>
      </c>
      <c r="B663" s="389" t="s">
        <v>517</v>
      </c>
      <c r="C663" s="389">
        <v>11.4804113817</v>
      </c>
      <c r="D663" s="389" t="s">
        <v>647</v>
      </c>
      <c r="E663" s="389" t="s">
        <v>648</v>
      </c>
      <c r="F663" s="389" t="s">
        <v>647</v>
      </c>
      <c r="G663" s="389" t="s">
        <v>649</v>
      </c>
    </row>
    <row r="664" spans="1:7">
      <c r="A664" s="389" t="s">
        <v>581</v>
      </c>
      <c r="B664" s="389" t="s">
        <v>517</v>
      </c>
      <c r="C664" s="389">
        <v>19.248392759800002</v>
      </c>
      <c r="D664" s="389" t="s">
        <v>647</v>
      </c>
      <c r="E664" s="389" t="s">
        <v>648</v>
      </c>
      <c r="F664" s="389" t="s">
        <v>647</v>
      </c>
      <c r="G664" s="389" t="s">
        <v>649</v>
      </c>
    </row>
    <row r="665" spans="1:7">
      <c r="A665" s="389" t="s">
        <v>581</v>
      </c>
      <c r="B665" s="389" t="s">
        <v>517</v>
      </c>
      <c r="C665" s="389">
        <v>13.9977503811999</v>
      </c>
      <c r="D665" s="389" t="s">
        <v>647</v>
      </c>
      <c r="E665" s="389" t="s">
        <v>648</v>
      </c>
      <c r="F665" s="389" t="s">
        <v>647</v>
      </c>
      <c r="G665" s="389" t="s">
        <v>649</v>
      </c>
    </row>
    <row r="666" spans="1:7">
      <c r="A666" s="389" t="s">
        <v>525</v>
      </c>
      <c r="B666" s="389" t="s">
        <v>517</v>
      </c>
      <c r="C666" s="389">
        <v>6.0291162532199998</v>
      </c>
      <c r="D666" s="389" t="s">
        <v>647</v>
      </c>
      <c r="E666" s="389" t="s">
        <v>648</v>
      </c>
      <c r="F666" s="389" t="s">
        <v>647</v>
      </c>
      <c r="G666" s="389" t="s">
        <v>649</v>
      </c>
    </row>
    <row r="667" spans="1:7">
      <c r="A667" s="389" t="s">
        <v>568</v>
      </c>
      <c r="B667" s="389" t="s">
        <v>517</v>
      </c>
      <c r="C667" s="389">
        <v>6.0291162532199998</v>
      </c>
      <c r="D667" s="389" t="s">
        <v>647</v>
      </c>
      <c r="E667" s="389" t="s">
        <v>648</v>
      </c>
      <c r="F667" s="389" t="s">
        <v>647</v>
      </c>
      <c r="G667" s="389" t="s">
        <v>649</v>
      </c>
    </row>
    <row r="668" spans="1:7">
      <c r="A668" s="389" t="s">
        <v>581</v>
      </c>
      <c r="B668" s="389" t="s">
        <v>517</v>
      </c>
      <c r="C668" s="389">
        <v>9.4471608500500004</v>
      </c>
      <c r="D668" s="389" t="s">
        <v>647</v>
      </c>
      <c r="E668" s="389" t="s">
        <v>648</v>
      </c>
      <c r="F668" s="389" t="s">
        <v>647</v>
      </c>
      <c r="G668" s="389" t="s">
        <v>649</v>
      </c>
    </row>
    <row r="669" spans="1:7">
      <c r="A669" s="389" t="s">
        <v>551</v>
      </c>
      <c r="B669" s="389" t="s">
        <v>517</v>
      </c>
      <c r="C669" s="389">
        <v>8.2507024894899903</v>
      </c>
      <c r="D669" s="389" t="s">
        <v>647</v>
      </c>
      <c r="E669" s="389" t="s">
        <v>648</v>
      </c>
      <c r="F669" s="389" t="s">
        <v>647</v>
      </c>
      <c r="G669" s="389" t="s">
        <v>649</v>
      </c>
    </row>
    <row r="670" spans="1:7">
      <c r="A670" s="389" t="s">
        <v>551</v>
      </c>
      <c r="B670" s="389" t="s">
        <v>517</v>
      </c>
      <c r="C670" s="389">
        <v>8.2507024894899903</v>
      </c>
      <c r="D670" s="389" t="s">
        <v>647</v>
      </c>
      <c r="E670" s="389" t="s">
        <v>648</v>
      </c>
      <c r="F670" s="389" t="s">
        <v>647</v>
      </c>
      <c r="G670" s="389" t="s">
        <v>649</v>
      </c>
    </row>
    <row r="671" spans="1:7">
      <c r="A671" s="389" t="s">
        <v>581</v>
      </c>
      <c r="B671" s="389" t="s">
        <v>517</v>
      </c>
      <c r="C671" s="389">
        <v>16.587394515</v>
      </c>
      <c r="D671" s="389" t="s">
        <v>647</v>
      </c>
      <c r="E671" s="389" t="s">
        <v>648</v>
      </c>
      <c r="F671" s="389" t="s">
        <v>647</v>
      </c>
      <c r="G671" s="389" t="s">
        <v>649</v>
      </c>
    </row>
    <row r="672" spans="1:7">
      <c r="A672" s="389" t="s">
        <v>579</v>
      </c>
      <c r="B672" s="389" t="s">
        <v>517</v>
      </c>
      <c r="C672" s="389">
        <v>2.9392482865799998</v>
      </c>
      <c r="D672" s="389" t="s">
        <v>647</v>
      </c>
      <c r="E672" s="389" t="s">
        <v>648</v>
      </c>
      <c r="F672" s="389" t="s">
        <v>647</v>
      </c>
      <c r="G672" s="389" t="s">
        <v>649</v>
      </c>
    </row>
    <row r="673" spans="1:7">
      <c r="A673" s="389" t="s">
        <v>560</v>
      </c>
      <c r="B673" s="389" t="s">
        <v>517</v>
      </c>
      <c r="C673" s="389">
        <v>3.1076222360400001</v>
      </c>
      <c r="D673" s="389" t="s">
        <v>647</v>
      </c>
      <c r="E673" s="389" t="s">
        <v>648</v>
      </c>
      <c r="F673" s="389" t="s">
        <v>647</v>
      </c>
      <c r="G673" s="389" t="s">
        <v>649</v>
      </c>
    </row>
    <row r="674" spans="1:7">
      <c r="A674" s="389" t="s">
        <v>549</v>
      </c>
      <c r="B674" s="389" t="s">
        <v>517</v>
      </c>
      <c r="C674" s="389">
        <v>10.3629798370999</v>
      </c>
      <c r="D674" s="389" t="s">
        <v>647</v>
      </c>
      <c r="E674" s="389" t="s">
        <v>648</v>
      </c>
      <c r="F674" s="389" t="s">
        <v>647</v>
      </c>
      <c r="G674" s="389" t="s">
        <v>649</v>
      </c>
    </row>
    <row r="675" spans="1:7">
      <c r="A675" s="389" t="s">
        <v>564</v>
      </c>
      <c r="B675" s="389" t="s">
        <v>517</v>
      </c>
      <c r="C675" s="389">
        <v>3.3396277578500002</v>
      </c>
      <c r="D675" s="389" t="s">
        <v>647</v>
      </c>
      <c r="E675" s="389" t="s">
        <v>648</v>
      </c>
      <c r="F675" s="389" t="s">
        <v>647</v>
      </c>
      <c r="G675" s="389" t="s">
        <v>649</v>
      </c>
    </row>
    <row r="676" spans="1:7">
      <c r="A676" s="389" t="s">
        <v>526</v>
      </c>
      <c r="B676" s="389" t="s">
        <v>517</v>
      </c>
      <c r="C676" s="389">
        <v>18.872213153200001</v>
      </c>
      <c r="D676" s="389" t="s">
        <v>647</v>
      </c>
      <c r="E676" s="389" t="s">
        <v>648</v>
      </c>
      <c r="F676" s="389" t="s">
        <v>647</v>
      </c>
      <c r="G676" s="389" t="s">
        <v>649</v>
      </c>
    </row>
    <row r="677" spans="1:7">
      <c r="A677" s="389" t="s">
        <v>526</v>
      </c>
      <c r="B677" s="389" t="s">
        <v>517</v>
      </c>
      <c r="C677" s="389">
        <v>18.872213153200001</v>
      </c>
      <c r="D677" s="389" t="s">
        <v>647</v>
      </c>
      <c r="E677" s="389" t="s">
        <v>648</v>
      </c>
      <c r="F677" s="389" t="s">
        <v>647</v>
      </c>
      <c r="G677" s="389" t="s">
        <v>649</v>
      </c>
    </row>
    <row r="678" spans="1:7">
      <c r="A678" s="389" t="s">
        <v>526</v>
      </c>
      <c r="B678" s="389" t="s">
        <v>517</v>
      </c>
      <c r="C678" s="389">
        <v>18.872213153200001</v>
      </c>
      <c r="D678" s="389" t="s">
        <v>647</v>
      </c>
      <c r="E678" s="389" t="s">
        <v>648</v>
      </c>
      <c r="F678" s="389" t="s">
        <v>647</v>
      </c>
      <c r="G678" s="389" t="s">
        <v>649</v>
      </c>
    </row>
    <row r="679" spans="1:7">
      <c r="A679" s="389" t="s">
        <v>526</v>
      </c>
      <c r="B679" s="389" t="s">
        <v>517</v>
      </c>
      <c r="C679" s="389">
        <v>18.872213153200001</v>
      </c>
      <c r="D679" s="389" t="s">
        <v>647</v>
      </c>
      <c r="E679" s="389" t="s">
        <v>648</v>
      </c>
      <c r="F679" s="389" t="s">
        <v>647</v>
      </c>
      <c r="G679" s="389" t="s">
        <v>649</v>
      </c>
    </row>
    <row r="680" spans="1:7">
      <c r="A680" s="389" t="s">
        <v>571</v>
      </c>
      <c r="B680" s="389" t="s">
        <v>517</v>
      </c>
      <c r="C680" s="389">
        <v>7.73839993057</v>
      </c>
      <c r="D680" s="389" t="s">
        <v>647</v>
      </c>
      <c r="E680" s="389" t="s">
        <v>648</v>
      </c>
      <c r="F680" s="389" t="s">
        <v>647</v>
      </c>
      <c r="G680" s="389" t="s">
        <v>649</v>
      </c>
    </row>
    <row r="681" spans="1:7">
      <c r="A681" s="389" t="s">
        <v>571</v>
      </c>
      <c r="B681" s="389" t="s">
        <v>517</v>
      </c>
      <c r="C681" s="389">
        <v>7.73839993057</v>
      </c>
      <c r="D681" s="389" t="s">
        <v>647</v>
      </c>
      <c r="E681" s="389" t="s">
        <v>648</v>
      </c>
      <c r="F681" s="389" t="s">
        <v>647</v>
      </c>
      <c r="G681" s="389" t="s">
        <v>649</v>
      </c>
    </row>
    <row r="682" spans="1:7">
      <c r="A682" s="389" t="s">
        <v>571</v>
      </c>
      <c r="B682" s="389" t="s">
        <v>517</v>
      </c>
      <c r="C682" s="389">
        <v>7.73839993057</v>
      </c>
      <c r="D682" s="389" t="s">
        <v>647</v>
      </c>
      <c r="E682" s="389" t="s">
        <v>648</v>
      </c>
      <c r="F682" s="389" t="s">
        <v>647</v>
      </c>
      <c r="G682" s="389" t="s">
        <v>649</v>
      </c>
    </row>
    <row r="683" spans="1:7">
      <c r="A683" s="389" t="s">
        <v>572</v>
      </c>
      <c r="B683" s="389" t="s">
        <v>517</v>
      </c>
      <c r="C683" s="389">
        <v>4.1079475197699997</v>
      </c>
      <c r="D683" s="389" t="s">
        <v>647</v>
      </c>
      <c r="E683" s="389" t="s">
        <v>648</v>
      </c>
      <c r="F683" s="389" t="s">
        <v>647</v>
      </c>
      <c r="G683" s="389" t="s">
        <v>649</v>
      </c>
    </row>
    <row r="684" spans="1:7">
      <c r="A684" s="389" t="s">
        <v>532</v>
      </c>
      <c r="B684" s="389" t="s">
        <v>517</v>
      </c>
      <c r="C684" s="389">
        <v>7.6752815965699996</v>
      </c>
      <c r="D684" s="389" t="s">
        <v>647</v>
      </c>
      <c r="E684" s="389" t="s">
        <v>648</v>
      </c>
      <c r="F684" s="389" t="s">
        <v>647</v>
      </c>
      <c r="G684" s="389" t="s">
        <v>649</v>
      </c>
    </row>
    <row r="685" spans="1:7">
      <c r="A685" s="389" t="s">
        <v>576</v>
      </c>
      <c r="B685" s="389" t="s">
        <v>517</v>
      </c>
      <c r="C685" s="389">
        <v>0.315355190713</v>
      </c>
      <c r="D685" s="389" t="s">
        <v>647</v>
      </c>
      <c r="E685" s="389" t="s">
        <v>648</v>
      </c>
      <c r="F685" s="389" t="s">
        <v>647</v>
      </c>
      <c r="G685" s="389" t="s">
        <v>649</v>
      </c>
    </row>
    <row r="686" spans="1:7">
      <c r="A686" s="389" t="s">
        <v>578</v>
      </c>
      <c r="B686" s="389" t="s">
        <v>517</v>
      </c>
      <c r="C686" s="389">
        <v>0.315355190713</v>
      </c>
      <c r="D686" s="389" t="s">
        <v>647</v>
      </c>
      <c r="E686" s="389" t="s">
        <v>648</v>
      </c>
      <c r="F686" s="389" t="s">
        <v>647</v>
      </c>
      <c r="G686" s="389" t="s">
        <v>649</v>
      </c>
    </row>
    <row r="687" spans="1:7">
      <c r="A687" s="389" t="s">
        <v>559</v>
      </c>
      <c r="B687" s="389" t="s">
        <v>517</v>
      </c>
      <c r="C687" s="389">
        <v>20.394398512199899</v>
      </c>
      <c r="D687" s="389" t="s">
        <v>647</v>
      </c>
      <c r="E687" s="389" t="s">
        <v>648</v>
      </c>
      <c r="F687" s="389" t="s">
        <v>647</v>
      </c>
      <c r="G687" s="389" t="s">
        <v>649</v>
      </c>
    </row>
    <row r="688" spans="1:7">
      <c r="A688" s="389" t="s">
        <v>574</v>
      </c>
      <c r="B688" s="389" t="s">
        <v>517</v>
      </c>
      <c r="C688" s="389">
        <v>20.394398512199899</v>
      </c>
      <c r="D688" s="389" t="s">
        <v>647</v>
      </c>
      <c r="E688" s="389" t="s">
        <v>648</v>
      </c>
      <c r="F688" s="389" t="s">
        <v>647</v>
      </c>
      <c r="G688" s="389" t="s">
        <v>649</v>
      </c>
    </row>
    <row r="689" spans="1:7">
      <c r="A689" s="389" t="s">
        <v>551</v>
      </c>
      <c r="B689" s="389" t="s">
        <v>517</v>
      </c>
      <c r="C689" s="389">
        <v>4.3212514248199998</v>
      </c>
      <c r="D689" s="389" t="s">
        <v>647</v>
      </c>
      <c r="E689" s="389" t="s">
        <v>648</v>
      </c>
      <c r="F689" s="389" t="s">
        <v>647</v>
      </c>
      <c r="G689" s="389" t="s">
        <v>649</v>
      </c>
    </row>
    <row r="690" spans="1:7">
      <c r="A690" s="389" t="s">
        <v>535</v>
      </c>
      <c r="B690" s="389" t="s">
        <v>517</v>
      </c>
      <c r="C690" s="389">
        <v>6.7840554322899997</v>
      </c>
      <c r="D690" s="389" t="s">
        <v>647</v>
      </c>
      <c r="E690" s="389" t="s">
        <v>648</v>
      </c>
      <c r="F690" s="389" t="s">
        <v>647</v>
      </c>
      <c r="G690" s="389" t="s">
        <v>649</v>
      </c>
    </row>
    <row r="691" spans="1:7">
      <c r="A691" s="389" t="s">
        <v>571</v>
      </c>
      <c r="B691" s="389" t="s">
        <v>517</v>
      </c>
      <c r="C691" s="389">
        <v>1.0780273039099999</v>
      </c>
      <c r="D691" s="389" t="s">
        <v>647</v>
      </c>
      <c r="E691" s="389" t="s">
        <v>648</v>
      </c>
      <c r="F691" s="389" t="s">
        <v>647</v>
      </c>
      <c r="G691" s="389" t="s">
        <v>649</v>
      </c>
    </row>
    <row r="692" spans="1:7">
      <c r="A692" s="389" t="s">
        <v>581</v>
      </c>
      <c r="B692" s="389" t="s">
        <v>517</v>
      </c>
      <c r="C692" s="389">
        <v>6.0378866436200003</v>
      </c>
      <c r="D692" s="389" t="s">
        <v>647</v>
      </c>
      <c r="E692" s="389" t="s">
        <v>648</v>
      </c>
      <c r="F692" s="389" t="s">
        <v>647</v>
      </c>
      <c r="G692" s="389" t="s">
        <v>649</v>
      </c>
    </row>
    <row r="693" spans="1:7">
      <c r="A693" s="389" t="s">
        <v>564</v>
      </c>
      <c r="B693" s="389" t="s">
        <v>517</v>
      </c>
      <c r="C693" s="389">
        <v>7.2692776847099996</v>
      </c>
      <c r="D693" s="389" t="s">
        <v>647</v>
      </c>
      <c r="E693" s="389" t="s">
        <v>648</v>
      </c>
      <c r="F693" s="389" t="s">
        <v>647</v>
      </c>
      <c r="G693" s="389" t="s">
        <v>649</v>
      </c>
    </row>
    <row r="694" spans="1:7">
      <c r="A694" s="389" t="s">
        <v>564</v>
      </c>
      <c r="B694" s="389" t="s">
        <v>517</v>
      </c>
      <c r="C694" s="389">
        <v>7.2692776847099996</v>
      </c>
      <c r="D694" s="389" t="s">
        <v>647</v>
      </c>
      <c r="E694" s="389" t="s">
        <v>648</v>
      </c>
      <c r="F694" s="389" t="s">
        <v>647</v>
      </c>
      <c r="G694" s="389" t="s">
        <v>649</v>
      </c>
    </row>
    <row r="695" spans="1:7">
      <c r="A695" s="389" t="s">
        <v>560</v>
      </c>
      <c r="B695" s="389" t="s">
        <v>517</v>
      </c>
      <c r="C695" s="389">
        <v>1.6825013795999999</v>
      </c>
      <c r="D695" s="389" t="s">
        <v>647</v>
      </c>
      <c r="E695" s="389" t="s">
        <v>648</v>
      </c>
      <c r="F695" s="389" t="s">
        <v>647</v>
      </c>
      <c r="G695" s="389" t="s">
        <v>649</v>
      </c>
    </row>
    <row r="696" spans="1:7">
      <c r="A696" s="389" t="s">
        <v>581</v>
      </c>
      <c r="B696" s="389" t="s">
        <v>517</v>
      </c>
      <c r="C696" s="389">
        <v>7.9954001239199997</v>
      </c>
      <c r="D696" s="389" t="s">
        <v>647</v>
      </c>
      <c r="E696" s="389" t="s">
        <v>648</v>
      </c>
      <c r="F696" s="389" t="s">
        <v>647</v>
      </c>
      <c r="G696" s="389" t="s">
        <v>649</v>
      </c>
    </row>
    <row r="697" spans="1:7">
      <c r="A697" s="389" t="s">
        <v>549</v>
      </c>
      <c r="B697" s="389" t="s">
        <v>517</v>
      </c>
      <c r="C697" s="389">
        <v>8.8304631232900004</v>
      </c>
      <c r="D697" s="389" t="s">
        <v>647</v>
      </c>
      <c r="E697" s="389" t="s">
        <v>648</v>
      </c>
      <c r="F697" s="389" t="s">
        <v>647</v>
      </c>
      <c r="G697" s="389" t="s">
        <v>649</v>
      </c>
    </row>
    <row r="698" spans="1:7">
      <c r="A698" s="389" t="s">
        <v>577</v>
      </c>
      <c r="B698" s="389" t="s">
        <v>517</v>
      </c>
      <c r="C698" s="389">
        <v>30.174895281400001</v>
      </c>
      <c r="D698" s="389" t="s">
        <v>647</v>
      </c>
      <c r="E698" s="389" t="s">
        <v>648</v>
      </c>
      <c r="F698" s="389" t="s">
        <v>647</v>
      </c>
      <c r="G698" s="389" t="s">
        <v>649</v>
      </c>
    </row>
    <row r="699" spans="1:7">
      <c r="A699" s="389" t="s">
        <v>560</v>
      </c>
      <c r="B699" s="389" t="s">
        <v>517</v>
      </c>
      <c r="C699" s="389">
        <v>5.9761128064799998</v>
      </c>
      <c r="D699" s="389" t="s">
        <v>647</v>
      </c>
      <c r="E699" s="389" t="s">
        <v>648</v>
      </c>
      <c r="F699" s="389" t="s">
        <v>647</v>
      </c>
      <c r="G699" s="389" t="s">
        <v>649</v>
      </c>
    </row>
    <row r="700" spans="1:7">
      <c r="A700" s="389" t="s">
        <v>535</v>
      </c>
      <c r="B700" s="389" t="s">
        <v>517</v>
      </c>
      <c r="C700" s="389">
        <v>0.66662492488000002</v>
      </c>
      <c r="D700" s="389" t="s">
        <v>647</v>
      </c>
      <c r="E700" s="389" t="s">
        <v>648</v>
      </c>
      <c r="F700" s="389" t="s">
        <v>647</v>
      </c>
      <c r="G700" s="389" t="s">
        <v>649</v>
      </c>
    </row>
    <row r="701" spans="1:7">
      <c r="A701" s="389" t="s">
        <v>560</v>
      </c>
      <c r="B701" s="389" t="s">
        <v>517</v>
      </c>
      <c r="C701" s="389">
        <v>1.82289247511</v>
      </c>
      <c r="D701" s="389" t="s">
        <v>647</v>
      </c>
      <c r="E701" s="389" t="s">
        <v>648</v>
      </c>
      <c r="F701" s="389" t="s">
        <v>647</v>
      </c>
      <c r="G701" s="389" t="s">
        <v>649</v>
      </c>
    </row>
    <row r="702" spans="1:7">
      <c r="A702" s="389" t="s">
        <v>532</v>
      </c>
      <c r="B702" s="389" t="s">
        <v>517</v>
      </c>
      <c r="C702" s="389">
        <v>1.57554660539</v>
      </c>
      <c r="D702" s="389" t="s">
        <v>647</v>
      </c>
      <c r="E702" s="389" t="s">
        <v>648</v>
      </c>
      <c r="F702" s="389" t="s">
        <v>647</v>
      </c>
      <c r="G702" s="389" t="s">
        <v>649</v>
      </c>
    </row>
    <row r="703" spans="1:7">
      <c r="A703" s="389" t="s">
        <v>553</v>
      </c>
      <c r="B703" s="389" t="s">
        <v>517</v>
      </c>
      <c r="C703" s="389">
        <v>2.3236042207700001</v>
      </c>
      <c r="D703" s="389" t="s">
        <v>647</v>
      </c>
      <c r="E703" s="389" t="s">
        <v>648</v>
      </c>
      <c r="F703" s="389" t="s">
        <v>647</v>
      </c>
      <c r="G703" s="389" t="s">
        <v>649</v>
      </c>
    </row>
    <row r="704" spans="1:7">
      <c r="A704" s="389" t="s">
        <v>574</v>
      </c>
      <c r="B704" s="389" t="s">
        <v>517</v>
      </c>
      <c r="C704" s="389">
        <v>0.535820571583</v>
      </c>
      <c r="D704" s="389" t="s">
        <v>647</v>
      </c>
      <c r="E704" s="389" t="s">
        <v>648</v>
      </c>
      <c r="F704" s="389" t="s">
        <v>647</v>
      </c>
      <c r="G704" s="389" t="s">
        <v>649</v>
      </c>
    </row>
    <row r="705" spans="1:7">
      <c r="A705" s="389" t="s">
        <v>547</v>
      </c>
      <c r="B705" s="389" t="s">
        <v>517</v>
      </c>
      <c r="C705" s="389">
        <v>13.7453548194999</v>
      </c>
      <c r="D705" s="389" t="s">
        <v>647</v>
      </c>
      <c r="E705" s="389" t="s">
        <v>648</v>
      </c>
      <c r="F705" s="389" t="s">
        <v>647</v>
      </c>
      <c r="G705" s="389" t="s">
        <v>649</v>
      </c>
    </row>
    <row r="706" spans="1:7">
      <c r="A706" s="389" t="s">
        <v>547</v>
      </c>
      <c r="B706" s="389" t="s">
        <v>517</v>
      </c>
      <c r="C706" s="389">
        <v>13.7453548194999</v>
      </c>
      <c r="D706" s="389" t="s">
        <v>647</v>
      </c>
      <c r="E706" s="389" t="s">
        <v>648</v>
      </c>
      <c r="F706" s="389" t="s">
        <v>647</v>
      </c>
      <c r="G706" s="389" t="s">
        <v>649</v>
      </c>
    </row>
    <row r="707" spans="1:7">
      <c r="A707" s="389" t="s">
        <v>547</v>
      </c>
      <c r="B707" s="389" t="s">
        <v>517</v>
      </c>
      <c r="C707" s="389">
        <v>13.7453548194999</v>
      </c>
      <c r="D707" s="389" t="s">
        <v>647</v>
      </c>
      <c r="E707" s="389" t="s">
        <v>648</v>
      </c>
      <c r="F707" s="389" t="s">
        <v>647</v>
      </c>
      <c r="G707" s="389" t="s">
        <v>649</v>
      </c>
    </row>
    <row r="708" spans="1:7">
      <c r="A708" s="389" t="s">
        <v>547</v>
      </c>
      <c r="B708" s="389" t="s">
        <v>517</v>
      </c>
      <c r="C708" s="389">
        <v>13.7453548194999</v>
      </c>
      <c r="D708" s="389" t="s">
        <v>647</v>
      </c>
      <c r="E708" s="389" t="s">
        <v>648</v>
      </c>
      <c r="F708" s="389" t="s">
        <v>647</v>
      </c>
      <c r="G708" s="389" t="s">
        <v>649</v>
      </c>
    </row>
    <row r="709" spans="1:7">
      <c r="A709" s="389" t="s">
        <v>544</v>
      </c>
      <c r="B709" s="389" t="s">
        <v>517</v>
      </c>
      <c r="C709" s="389">
        <v>8.9346910434000009</v>
      </c>
      <c r="D709" s="389" t="s">
        <v>647</v>
      </c>
      <c r="E709" s="389" t="s">
        <v>648</v>
      </c>
      <c r="F709" s="389" t="s">
        <v>647</v>
      </c>
      <c r="G709" s="389" t="s">
        <v>649</v>
      </c>
    </row>
    <row r="710" spans="1:7">
      <c r="A710" s="389" t="s">
        <v>544</v>
      </c>
      <c r="B710" s="389" t="s">
        <v>517</v>
      </c>
      <c r="C710" s="389">
        <v>8.9346910434000009</v>
      </c>
      <c r="D710" s="389" t="s">
        <v>647</v>
      </c>
      <c r="E710" s="389" t="s">
        <v>648</v>
      </c>
      <c r="F710" s="389" t="s">
        <v>647</v>
      </c>
      <c r="G710" s="389" t="s">
        <v>649</v>
      </c>
    </row>
    <row r="711" spans="1:7">
      <c r="A711" s="389" t="s">
        <v>578</v>
      </c>
      <c r="B711" s="389" t="s">
        <v>517</v>
      </c>
      <c r="C711" s="389">
        <v>8.9346910434000009</v>
      </c>
      <c r="D711" s="389" t="s">
        <v>647</v>
      </c>
      <c r="E711" s="389" t="s">
        <v>648</v>
      </c>
      <c r="F711" s="389" t="s">
        <v>647</v>
      </c>
      <c r="G711" s="389" t="s">
        <v>649</v>
      </c>
    </row>
    <row r="712" spans="1:7">
      <c r="A712" s="389" t="s">
        <v>526</v>
      </c>
      <c r="B712" s="389" t="s">
        <v>517</v>
      </c>
      <c r="C712" s="389">
        <v>1.2604076989199999</v>
      </c>
      <c r="D712" s="389" t="s">
        <v>647</v>
      </c>
      <c r="E712" s="389" t="s">
        <v>648</v>
      </c>
      <c r="F712" s="389" t="s">
        <v>647</v>
      </c>
      <c r="G712" s="389" t="s">
        <v>649</v>
      </c>
    </row>
    <row r="713" spans="1:7">
      <c r="A713" s="389" t="s">
        <v>571</v>
      </c>
      <c r="B713" s="389" t="s">
        <v>517</v>
      </c>
      <c r="C713" s="389">
        <v>6.3819056295100003</v>
      </c>
      <c r="D713" s="389" t="s">
        <v>647</v>
      </c>
      <c r="E713" s="389" t="s">
        <v>648</v>
      </c>
      <c r="F713" s="389" t="s">
        <v>647</v>
      </c>
      <c r="G713" s="389" t="s">
        <v>649</v>
      </c>
    </row>
    <row r="714" spans="1:7">
      <c r="A714" s="389" t="s">
        <v>577</v>
      </c>
      <c r="B714" s="389" t="s">
        <v>517</v>
      </c>
      <c r="C714" s="389">
        <v>6.3819056295100003</v>
      </c>
      <c r="D714" s="389" t="s">
        <v>647</v>
      </c>
      <c r="E714" s="389" t="s">
        <v>648</v>
      </c>
      <c r="F714" s="389" t="s">
        <v>647</v>
      </c>
      <c r="G714" s="389" t="s">
        <v>649</v>
      </c>
    </row>
    <row r="715" spans="1:7">
      <c r="A715" s="389" t="s">
        <v>571</v>
      </c>
      <c r="B715" s="389" t="s">
        <v>517</v>
      </c>
      <c r="C715" s="389">
        <v>5.3628738511499998</v>
      </c>
      <c r="D715" s="389" t="s">
        <v>647</v>
      </c>
      <c r="E715" s="389" t="s">
        <v>648</v>
      </c>
      <c r="F715" s="389" t="s">
        <v>647</v>
      </c>
      <c r="G715" s="389" t="s">
        <v>649</v>
      </c>
    </row>
    <row r="716" spans="1:7">
      <c r="A716" s="389" t="s">
        <v>571</v>
      </c>
      <c r="B716" s="389" t="s">
        <v>517</v>
      </c>
      <c r="C716" s="389">
        <v>5.3628738511499998</v>
      </c>
      <c r="D716" s="389" t="s">
        <v>647</v>
      </c>
      <c r="E716" s="389" t="s">
        <v>648</v>
      </c>
      <c r="F716" s="389" t="s">
        <v>647</v>
      </c>
      <c r="G716" s="389" t="s">
        <v>649</v>
      </c>
    </row>
    <row r="717" spans="1:7">
      <c r="A717" s="389" t="s">
        <v>571</v>
      </c>
      <c r="B717" s="389" t="s">
        <v>517</v>
      </c>
      <c r="C717" s="389">
        <v>5.3628738511499998</v>
      </c>
      <c r="D717" s="389" t="s">
        <v>647</v>
      </c>
      <c r="E717" s="389" t="s">
        <v>648</v>
      </c>
      <c r="F717" s="389" t="s">
        <v>647</v>
      </c>
      <c r="G717" s="389" t="s">
        <v>649</v>
      </c>
    </row>
    <row r="718" spans="1:7">
      <c r="A718" s="389" t="s">
        <v>542</v>
      </c>
      <c r="B718" s="389" t="s">
        <v>517</v>
      </c>
      <c r="C718" s="389">
        <v>2.6220193438299999</v>
      </c>
      <c r="D718" s="389" t="s">
        <v>647</v>
      </c>
      <c r="E718" s="389" t="s">
        <v>648</v>
      </c>
      <c r="F718" s="389" t="s">
        <v>647</v>
      </c>
      <c r="G718" s="389" t="s">
        <v>649</v>
      </c>
    </row>
    <row r="719" spans="1:7">
      <c r="A719" s="389" t="s">
        <v>551</v>
      </c>
      <c r="B719" s="389" t="s">
        <v>517</v>
      </c>
      <c r="C719" s="389">
        <v>1.8252902013700001</v>
      </c>
      <c r="D719" s="389" t="s">
        <v>647</v>
      </c>
      <c r="E719" s="389" t="s">
        <v>648</v>
      </c>
      <c r="F719" s="389" t="s">
        <v>647</v>
      </c>
      <c r="G719" s="389" t="s">
        <v>649</v>
      </c>
    </row>
    <row r="720" spans="1:7">
      <c r="A720" s="389" t="s">
        <v>571</v>
      </c>
      <c r="B720" s="389" t="s">
        <v>517</v>
      </c>
      <c r="C720" s="389">
        <v>19.905348188200001</v>
      </c>
      <c r="D720" s="389" t="s">
        <v>647</v>
      </c>
      <c r="E720" s="389" t="s">
        <v>648</v>
      </c>
      <c r="F720" s="389" t="s">
        <v>647</v>
      </c>
      <c r="G720" s="389" t="s">
        <v>649</v>
      </c>
    </row>
    <row r="721" spans="1:7">
      <c r="A721" s="389" t="s">
        <v>571</v>
      </c>
      <c r="B721" s="389" t="s">
        <v>517</v>
      </c>
      <c r="C721" s="389">
        <v>19.905348188200001</v>
      </c>
      <c r="D721" s="389" t="s">
        <v>647</v>
      </c>
      <c r="E721" s="389" t="s">
        <v>648</v>
      </c>
      <c r="F721" s="389" t="s">
        <v>647</v>
      </c>
      <c r="G721" s="389" t="s">
        <v>649</v>
      </c>
    </row>
    <row r="722" spans="1:7">
      <c r="A722" s="389" t="s">
        <v>571</v>
      </c>
      <c r="B722" s="389" t="s">
        <v>517</v>
      </c>
      <c r="C722" s="389">
        <v>19.905348188200001</v>
      </c>
      <c r="D722" s="389" t="s">
        <v>647</v>
      </c>
      <c r="E722" s="389" t="s">
        <v>648</v>
      </c>
      <c r="F722" s="389" t="s">
        <v>647</v>
      </c>
      <c r="G722" s="389" t="s">
        <v>649</v>
      </c>
    </row>
    <row r="723" spans="1:7">
      <c r="A723" s="389" t="s">
        <v>571</v>
      </c>
      <c r="B723" s="389" t="s">
        <v>517</v>
      </c>
      <c r="C723" s="389">
        <v>19.905348188200001</v>
      </c>
      <c r="D723" s="389" t="s">
        <v>647</v>
      </c>
      <c r="E723" s="389" t="s">
        <v>648</v>
      </c>
      <c r="F723" s="389" t="s">
        <v>647</v>
      </c>
      <c r="G723" s="389" t="s">
        <v>649</v>
      </c>
    </row>
    <row r="724" spans="1:7">
      <c r="A724" s="389" t="s">
        <v>571</v>
      </c>
      <c r="B724" s="389" t="s">
        <v>517</v>
      </c>
      <c r="C724" s="389">
        <v>19.905348188200001</v>
      </c>
      <c r="D724" s="389" t="s">
        <v>647</v>
      </c>
      <c r="E724" s="389" t="s">
        <v>648</v>
      </c>
      <c r="F724" s="389" t="s">
        <v>647</v>
      </c>
      <c r="G724" s="389" t="s">
        <v>649</v>
      </c>
    </row>
    <row r="725" spans="1:7">
      <c r="A725" s="389" t="s">
        <v>514</v>
      </c>
      <c r="B725" s="389" t="s">
        <v>517</v>
      </c>
      <c r="C725" s="389">
        <v>4.4279648675100001</v>
      </c>
      <c r="D725" s="389" t="s">
        <v>647</v>
      </c>
      <c r="E725" s="389" t="s">
        <v>648</v>
      </c>
      <c r="F725" s="389" t="s">
        <v>647</v>
      </c>
      <c r="G725" s="389" t="s">
        <v>649</v>
      </c>
    </row>
    <row r="726" spans="1:7">
      <c r="A726" s="389" t="s">
        <v>514</v>
      </c>
      <c r="B726" s="389" t="s">
        <v>517</v>
      </c>
      <c r="C726" s="389">
        <v>4.4279648675100001</v>
      </c>
      <c r="D726" s="389" t="s">
        <v>647</v>
      </c>
      <c r="E726" s="389" t="s">
        <v>648</v>
      </c>
      <c r="F726" s="389" t="s">
        <v>647</v>
      </c>
      <c r="G726" s="389" t="s">
        <v>649</v>
      </c>
    </row>
    <row r="727" spans="1:7">
      <c r="A727" s="389" t="s">
        <v>524</v>
      </c>
      <c r="B727" s="389" t="s">
        <v>517</v>
      </c>
      <c r="C727" s="389">
        <v>5.2991041359600004</v>
      </c>
      <c r="D727" s="389" t="s">
        <v>647</v>
      </c>
      <c r="E727" s="389" t="s">
        <v>648</v>
      </c>
      <c r="F727" s="389" t="s">
        <v>647</v>
      </c>
      <c r="G727" s="389" t="s">
        <v>649</v>
      </c>
    </row>
    <row r="728" spans="1:7">
      <c r="A728" s="389" t="s">
        <v>524</v>
      </c>
      <c r="B728" s="389" t="s">
        <v>517</v>
      </c>
      <c r="C728" s="389">
        <v>5.2991041359600004</v>
      </c>
      <c r="D728" s="389" t="s">
        <v>647</v>
      </c>
      <c r="E728" s="389" t="s">
        <v>648</v>
      </c>
      <c r="F728" s="389" t="s">
        <v>647</v>
      </c>
      <c r="G728" s="389" t="s">
        <v>649</v>
      </c>
    </row>
    <row r="729" spans="1:7">
      <c r="A729" s="389" t="s">
        <v>577</v>
      </c>
      <c r="B729" s="389" t="s">
        <v>517</v>
      </c>
      <c r="C729" s="389">
        <v>10.0324544831</v>
      </c>
      <c r="D729" s="389" t="s">
        <v>647</v>
      </c>
      <c r="E729" s="389" t="s">
        <v>648</v>
      </c>
      <c r="F729" s="389" t="s">
        <v>647</v>
      </c>
      <c r="G729" s="389" t="s">
        <v>649</v>
      </c>
    </row>
    <row r="730" spans="1:7">
      <c r="A730" s="389" t="s">
        <v>562</v>
      </c>
      <c r="B730" s="389" t="s">
        <v>517</v>
      </c>
      <c r="C730" s="389">
        <v>1.80236966714</v>
      </c>
      <c r="D730" s="389" t="s">
        <v>647</v>
      </c>
      <c r="E730" s="389" t="s">
        <v>648</v>
      </c>
      <c r="F730" s="389" t="s">
        <v>647</v>
      </c>
      <c r="G730" s="389" t="s">
        <v>649</v>
      </c>
    </row>
    <row r="731" spans="1:7">
      <c r="A731" s="389" t="s">
        <v>563</v>
      </c>
      <c r="B731" s="389" t="s">
        <v>517</v>
      </c>
      <c r="C731" s="389">
        <v>1.80236966714</v>
      </c>
      <c r="D731" s="389" t="s">
        <v>647</v>
      </c>
      <c r="E731" s="389" t="s">
        <v>648</v>
      </c>
      <c r="F731" s="389" t="s">
        <v>647</v>
      </c>
      <c r="G731" s="389" t="s">
        <v>649</v>
      </c>
    </row>
    <row r="732" spans="1:7">
      <c r="A732" s="389" t="s">
        <v>544</v>
      </c>
      <c r="B732" s="389" t="s">
        <v>517</v>
      </c>
      <c r="C732" s="389">
        <v>1.1446716348799999</v>
      </c>
      <c r="D732" s="389" t="s">
        <v>647</v>
      </c>
      <c r="E732" s="389" t="s">
        <v>648</v>
      </c>
      <c r="F732" s="389" t="s">
        <v>647</v>
      </c>
      <c r="G732" s="389" t="s">
        <v>649</v>
      </c>
    </row>
    <row r="733" spans="1:7">
      <c r="A733" s="389" t="s">
        <v>578</v>
      </c>
      <c r="B733" s="389" t="s">
        <v>517</v>
      </c>
      <c r="C733" s="389">
        <v>1.1446716348799999</v>
      </c>
      <c r="D733" s="389" t="s">
        <v>647</v>
      </c>
      <c r="E733" s="389" t="s">
        <v>648</v>
      </c>
      <c r="F733" s="389" t="s">
        <v>647</v>
      </c>
      <c r="G733" s="389" t="s">
        <v>649</v>
      </c>
    </row>
    <row r="734" spans="1:7">
      <c r="A734" s="389" t="s">
        <v>574</v>
      </c>
      <c r="B734" s="389" t="s">
        <v>517</v>
      </c>
      <c r="C734" s="389">
        <v>0.92449297605199998</v>
      </c>
      <c r="D734" s="389" t="s">
        <v>647</v>
      </c>
      <c r="E734" s="389" t="s">
        <v>648</v>
      </c>
      <c r="F734" s="389" t="s">
        <v>647</v>
      </c>
      <c r="G734" s="389" t="s">
        <v>649</v>
      </c>
    </row>
    <row r="735" spans="1:7">
      <c r="A735" s="389" t="s">
        <v>551</v>
      </c>
      <c r="B735" s="389" t="s">
        <v>517</v>
      </c>
      <c r="C735" s="389">
        <v>5.11727584563</v>
      </c>
      <c r="D735" s="389" t="s">
        <v>647</v>
      </c>
      <c r="E735" s="389" t="s">
        <v>648</v>
      </c>
      <c r="F735" s="389" t="s">
        <v>647</v>
      </c>
      <c r="G735" s="389" t="s">
        <v>649</v>
      </c>
    </row>
    <row r="736" spans="1:7">
      <c r="A736" s="389" t="s">
        <v>551</v>
      </c>
      <c r="B736" s="389" t="s">
        <v>517</v>
      </c>
      <c r="C736" s="389">
        <v>5.11727584563</v>
      </c>
      <c r="D736" s="389" t="s">
        <v>647</v>
      </c>
      <c r="E736" s="389" t="s">
        <v>648</v>
      </c>
      <c r="F736" s="389" t="s">
        <v>647</v>
      </c>
      <c r="G736" s="389" t="s">
        <v>649</v>
      </c>
    </row>
    <row r="737" spans="1:7">
      <c r="A737" s="389" t="s">
        <v>551</v>
      </c>
      <c r="B737" s="389" t="s">
        <v>517</v>
      </c>
      <c r="C737" s="389">
        <v>5.11727584563</v>
      </c>
      <c r="D737" s="389" t="s">
        <v>647</v>
      </c>
      <c r="E737" s="389" t="s">
        <v>648</v>
      </c>
      <c r="F737" s="389" t="s">
        <v>647</v>
      </c>
      <c r="G737" s="389" t="s">
        <v>649</v>
      </c>
    </row>
    <row r="738" spans="1:7">
      <c r="A738" s="389" t="s">
        <v>551</v>
      </c>
      <c r="B738" s="389" t="s">
        <v>517</v>
      </c>
      <c r="C738" s="389">
        <v>4.8054215137099998</v>
      </c>
      <c r="D738" s="389" t="s">
        <v>647</v>
      </c>
      <c r="E738" s="389" t="s">
        <v>648</v>
      </c>
      <c r="F738" s="389" t="s">
        <v>647</v>
      </c>
      <c r="G738" s="389" t="s">
        <v>649</v>
      </c>
    </row>
    <row r="739" spans="1:7">
      <c r="A739" s="389" t="s">
        <v>581</v>
      </c>
      <c r="B739" s="389" t="s">
        <v>517</v>
      </c>
      <c r="C739" s="389">
        <v>18.0767044629</v>
      </c>
      <c r="D739" s="389" t="s">
        <v>647</v>
      </c>
      <c r="E739" s="389" t="s">
        <v>648</v>
      </c>
      <c r="F739" s="389" t="s">
        <v>647</v>
      </c>
      <c r="G739" s="389" t="s">
        <v>649</v>
      </c>
    </row>
    <row r="740" spans="1:7">
      <c r="A740" s="389" t="s">
        <v>558</v>
      </c>
      <c r="B740" s="389" t="s">
        <v>517</v>
      </c>
      <c r="C740" s="389">
        <v>13.6721078509</v>
      </c>
      <c r="D740" s="389" t="s">
        <v>647</v>
      </c>
      <c r="E740" s="389" t="s">
        <v>648</v>
      </c>
      <c r="F740" s="389" t="s">
        <v>647</v>
      </c>
      <c r="G740" s="389" t="s">
        <v>649</v>
      </c>
    </row>
    <row r="741" spans="1:7">
      <c r="A741" s="389" t="s">
        <v>529</v>
      </c>
      <c r="B741" s="389" t="s">
        <v>517</v>
      </c>
      <c r="C741" s="389">
        <v>4.4081696397699996</v>
      </c>
      <c r="D741" s="389" t="s">
        <v>647</v>
      </c>
      <c r="E741" s="389" t="s">
        <v>648</v>
      </c>
      <c r="F741" s="389" t="s">
        <v>647</v>
      </c>
      <c r="G741" s="389" t="s">
        <v>649</v>
      </c>
    </row>
    <row r="742" spans="1:7">
      <c r="A742" s="389" t="s">
        <v>529</v>
      </c>
      <c r="B742" s="389" t="s">
        <v>517</v>
      </c>
      <c r="C742" s="389">
        <v>4.4081696397699996</v>
      </c>
      <c r="D742" s="389" t="s">
        <v>647</v>
      </c>
      <c r="E742" s="389" t="s">
        <v>648</v>
      </c>
      <c r="F742" s="389" t="s">
        <v>647</v>
      </c>
      <c r="G742" s="389" t="s">
        <v>649</v>
      </c>
    </row>
    <row r="743" spans="1:7">
      <c r="A743" s="389" t="s">
        <v>581</v>
      </c>
      <c r="B743" s="389" t="s">
        <v>517</v>
      </c>
      <c r="C743" s="389">
        <v>0.50781624009299997</v>
      </c>
      <c r="D743" s="389" t="s">
        <v>647</v>
      </c>
      <c r="E743" s="389" t="s">
        <v>648</v>
      </c>
      <c r="F743" s="389" t="s">
        <v>647</v>
      </c>
      <c r="G743" s="389" t="s">
        <v>649</v>
      </c>
    </row>
    <row r="744" spans="1:7">
      <c r="A744" s="389" t="s">
        <v>581</v>
      </c>
      <c r="B744" s="389" t="s">
        <v>517</v>
      </c>
      <c r="C744" s="389">
        <v>0.50781624009299997</v>
      </c>
      <c r="D744" s="389" t="s">
        <v>647</v>
      </c>
      <c r="E744" s="389" t="s">
        <v>648</v>
      </c>
      <c r="F744" s="389" t="s">
        <v>647</v>
      </c>
      <c r="G744" s="389" t="s">
        <v>649</v>
      </c>
    </row>
    <row r="745" spans="1:7">
      <c r="A745" s="389" t="s">
        <v>560</v>
      </c>
      <c r="B745" s="389" t="s">
        <v>517</v>
      </c>
      <c r="C745" s="389">
        <v>14.134956523</v>
      </c>
      <c r="D745" s="389" t="s">
        <v>647</v>
      </c>
      <c r="E745" s="389" t="s">
        <v>648</v>
      </c>
      <c r="F745" s="389" t="s">
        <v>647</v>
      </c>
      <c r="G745" s="389" t="s">
        <v>649</v>
      </c>
    </row>
    <row r="746" spans="1:7">
      <c r="A746" s="389" t="s">
        <v>577</v>
      </c>
      <c r="B746" s="389" t="s">
        <v>517</v>
      </c>
      <c r="C746" s="389">
        <v>19.6323801508</v>
      </c>
      <c r="D746" s="389" t="s">
        <v>647</v>
      </c>
      <c r="E746" s="389" t="s">
        <v>648</v>
      </c>
      <c r="F746" s="389" t="s">
        <v>647</v>
      </c>
      <c r="G746" s="389" t="s">
        <v>649</v>
      </c>
    </row>
    <row r="747" spans="1:7">
      <c r="A747" s="389" t="s">
        <v>581</v>
      </c>
      <c r="B747" s="389" t="s">
        <v>517</v>
      </c>
      <c r="C747" s="389">
        <v>4.1584049887400001</v>
      </c>
      <c r="D747" s="389" t="s">
        <v>647</v>
      </c>
      <c r="E747" s="389" t="s">
        <v>648</v>
      </c>
      <c r="F747" s="389" t="s">
        <v>647</v>
      </c>
      <c r="G747" s="389" t="s">
        <v>649</v>
      </c>
    </row>
    <row r="748" spans="1:7">
      <c r="A748" s="389" t="s">
        <v>547</v>
      </c>
      <c r="B748" s="389" t="s">
        <v>517</v>
      </c>
      <c r="C748" s="389">
        <v>2.3722737593800001</v>
      </c>
      <c r="D748" s="389" t="s">
        <v>647</v>
      </c>
      <c r="E748" s="389" t="s">
        <v>648</v>
      </c>
      <c r="F748" s="389" t="s">
        <v>647</v>
      </c>
      <c r="G748" s="389" t="s">
        <v>649</v>
      </c>
    </row>
    <row r="749" spans="1:7">
      <c r="A749" s="389" t="s">
        <v>532</v>
      </c>
      <c r="B749" s="389" t="s">
        <v>517</v>
      </c>
      <c r="C749" s="389">
        <v>0.316652534767</v>
      </c>
      <c r="D749" s="389" t="s">
        <v>647</v>
      </c>
      <c r="E749" s="389" t="s">
        <v>648</v>
      </c>
      <c r="F749" s="389" t="s">
        <v>647</v>
      </c>
      <c r="G749" s="389" t="s">
        <v>649</v>
      </c>
    </row>
    <row r="750" spans="1:7">
      <c r="A750" s="389" t="s">
        <v>532</v>
      </c>
      <c r="B750" s="389" t="s">
        <v>517</v>
      </c>
      <c r="C750" s="389">
        <v>0.316652534767</v>
      </c>
      <c r="D750" s="389" t="s">
        <v>647</v>
      </c>
      <c r="E750" s="389" t="s">
        <v>648</v>
      </c>
      <c r="F750" s="389" t="s">
        <v>647</v>
      </c>
      <c r="G750" s="389" t="s">
        <v>649</v>
      </c>
    </row>
    <row r="751" spans="1:7">
      <c r="A751" s="389" t="s">
        <v>524</v>
      </c>
      <c r="B751" s="389" t="s">
        <v>517</v>
      </c>
      <c r="C751" s="389">
        <v>20.680744081899899</v>
      </c>
      <c r="D751" s="389" t="s">
        <v>647</v>
      </c>
      <c r="E751" s="389" t="s">
        <v>648</v>
      </c>
      <c r="F751" s="389" t="s">
        <v>647</v>
      </c>
      <c r="G751" s="389" t="s">
        <v>649</v>
      </c>
    </row>
    <row r="752" spans="1:7">
      <c r="A752" s="389" t="s">
        <v>543</v>
      </c>
      <c r="B752" s="389" t="s">
        <v>517</v>
      </c>
      <c r="C752" s="389">
        <v>5.5573428276900003</v>
      </c>
      <c r="D752" s="389" t="s">
        <v>647</v>
      </c>
      <c r="E752" s="389" t="s">
        <v>648</v>
      </c>
      <c r="F752" s="389" t="s">
        <v>647</v>
      </c>
      <c r="G752" s="389" t="s">
        <v>649</v>
      </c>
    </row>
    <row r="753" spans="1:7">
      <c r="A753" s="389" t="s">
        <v>560</v>
      </c>
      <c r="B753" s="389" t="s">
        <v>517</v>
      </c>
      <c r="C753" s="389">
        <v>5.7000243357900002</v>
      </c>
      <c r="D753" s="389" t="s">
        <v>647</v>
      </c>
      <c r="E753" s="389" t="s">
        <v>648</v>
      </c>
      <c r="F753" s="389" t="s">
        <v>647</v>
      </c>
      <c r="G753" s="389" t="s">
        <v>649</v>
      </c>
    </row>
    <row r="754" spans="1:7">
      <c r="A754" s="389" t="s">
        <v>560</v>
      </c>
      <c r="B754" s="389" t="s">
        <v>517</v>
      </c>
      <c r="C754" s="389">
        <v>5.7000243357900002</v>
      </c>
      <c r="D754" s="389" t="s">
        <v>647</v>
      </c>
      <c r="E754" s="389" t="s">
        <v>648</v>
      </c>
      <c r="F754" s="389" t="s">
        <v>647</v>
      </c>
      <c r="G754" s="389" t="s">
        <v>649</v>
      </c>
    </row>
    <row r="755" spans="1:7">
      <c r="A755" s="389" t="s">
        <v>534</v>
      </c>
      <c r="B755" s="389" t="s">
        <v>517</v>
      </c>
      <c r="C755" s="389">
        <v>11.0668811064</v>
      </c>
      <c r="D755" s="389" t="s">
        <v>647</v>
      </c>
      <c r="E755" s="389" t="s">
        <v>648</v>
      </c>
      <c r="F755" s="389" t="s">
        <v>647</v>
      </c>
      <c r="G755" s="389" t="s">
        <v>649</v>
      </c>
    </row>
    <row r="756" spans="1:7">
      <c r="A756" s="389" t="s">
        <v>558</v>
      </c>
      <c r="B756" s="389" t="s">
        <v>517</v>
      </c>
      <c r="C756" s="389">
        <v>11.0668811064</v>
      </c>
      <c r="D756" s="389" t="s">
        <v>647</v>
      </c>
      <c r="E756" s="389" t="s">
        <v>648</v>
      </c>
      <c r="F756" s="389" t="s">
        <v>647</v>
      </c>
      <c r="G756" s="389" t="s">
        <v>649</v>
      </c>
    </row>
    <row r="757" spans="1:7">
      <c r="A757" s="389" t="s">
        <v>558</v>
      </c>
      <c r="B757" s="389" t="s">
        <v>517</v>
      </c>
      <c r="C757" s="389">
        <v>11.0668811064</v>
      </c>
      <c r="D757" s="389" t="s">
        <v>647</v>
      </c>
      <c r="E757" s="389" t="s">
        <v>648</v>
      </c>
      <c r="F757" s="389" t="s">
        <v>647</v>
      </c>
      <c r="G757" s="389" t="s">
        <v>649</v>
      </c>
    </row>
    <row r="758" spans="1:7">
      <c r="A758" s="389" t="s">
        <v>560</v>
      </c>
      <c r="B758" s="389" t="s">
        <v>517</v>
      </c>
      <c r="C758" s="389">
        <v>3.0360023518700001</v>
      </c>
      <c r="D758" s="389" t="s">
        <v>647</v>
      </c>
      <c r="E758" s="389" t="s">
        <v>648</v>
      </c>
      <c r="F758" s="389" t="s">
        <v>647</v>
      </c>
      <c r="G758" s="389" t="s">
        <v>649</v>
      </c>
    </row>
    <row r="759" spans="1:7">
      <c r="A759" s="389" t="s">
        <v>551</v>
      </c>
      <c r="B759" s="389" t="s">
        <v>517</v>
      </c>
      <c r="C759" s="389">
        <v>4.0749483616899997</v>
      </c>
      <c r="D759" s="389" t="s">
        <v>647</v>
      </c>
      <c r="E759" s="389" t="s">
        <v>648</v>
      </c>
      <c r="F759" s="389" t="s">
        <v>647</v>
      </c>
      <c r="G759" s="389" t="s">
        <v>649</v>
      </c>
    </row>
    <row r="760" spans="1:7">
      <c r="A760" s="389" t="s">
        <v>560</v>
      </c>
      <c r="B760" s="389" t="s">
        <v>517</v>
      </c>
      <c r="C760" s="389">
        <v>4.4882276386899997</v>
      </c>
      <c r="D760" s="389" t="s">
        <v>647</v>
      </c>
      <c r="E760" s="389" t="s">
        <v>648</v>
      </c>
      <c r="F760" s="389" t="s">
        <v>647</v>
      </c>
      <c r="G760" s="389" t="s">
        <v>649</v>
      </c>
    </row>
    <row r="761" spans="1:7">
      <c r="A761" s="389" t="s">
        <v>560</v>
      </c>
      <c r="B761" s="389" t="s">
        <v>517</v>
      </c>
      <c r="C761" s="389">
        <v>3.2596572911099999</v>
      </c>
      <c r="D761" s="389" t="s">
        <v>647</v>
      </c>
      <c r="E761" s="389" t="s">
        <v>648</v>
      </c>
      <c r="F761" s="389" t="s">
        <v>647</v>
      </c>
      <c r="G761" s="389" t="s">
        <v>649</v>
      </c>
    </row>
    <row r="762" spans="1:7">
      <c r="A762" s="389" t="s">
        <v>514</v>
      </c>
      <c r="B762" s="389" t="s">
        <v>517</v>
      </c>
      <c r="C762" s="389">
        <v>2.9022566085700001</v>
      </c>
      <c r="D762" s="389" t="s">
        <v>647</v>
      </c>
      <c r="E762" s="389" t="s">
        <v>648</v>
      </c>
      <c r="F762" s="389" t="s">
        <v>647</v>
      </c>
      <c r="G762" s="389" t="s">
        <v>649</v>
      </c>
    </row>
    <row r="763" spans="1:7">
      <c r="A763" s="389" t="s">
        <v>551</v>
      </c>
      <c r="B763" s="389" t="s">
        <v>517</v>
      </c>
      <c r="C763" s="389">
        <v>5.8855001081099996</v>
      </c>
      <c r="D763" s="389" t="s">
        <v>647</v>
      </c>
      <c r="E763" s="389" t="s">
        <v>648</v>
      </c>
      <c r="F763" s="389" t="s">
        <v>647</v>
      </c>
      <c r="G763" s="389" t="s">
        <v>649</v>
      </c>
    </row>
    <row r="764" spans="1:7">
      <c r="A764" s="389" t="s">
        <v>571</v>
      </c>
      <c r="B764" s="389" t="s">
        <v>517</v>
      </c>
      <c r="C764" s="389">
        <v>3.0248608461900002</v>
      </c>
      <c r="D764" s="389" t="s">
        <v>647</v>
      </c>
      <c r="E764" s="389" t="s">
        <v>648</v>
      </c>
      <c r="F764" s="389" t="s">
        <v>647</v>
      </c>
      <c r="G764" s="389" t="s">
        <v>649</v>
      </c>
    </row>
    <row r="765" spans="1:7">
      <c r="A765" s="389" t="s">
        <v>581</v>
      </c>
      <c r="B765" s="389" t="s">
        <v>517</v>
      </c>
      <c r="C765" s="389">
        <v>27.868619321899899</v>
      </c>
      <c r="D765" s="389" t="s">
        <v>647</v>
      </c>
      <c r="E765" s="389" t="s">
        <v>648</v>
      </c>
      <c r="F765" s="389" t="s">
        <v>647</v>
      </c>
      <c r="G765" s="389" t="s">
        <v>649</v>
      </c>
    </row>
    <row r="766" spans="1:7">
      <c r="A766" s="389" t="s">
        <v>524</v>
      </c>
      <c r="B766" s="389" t="s">
        <v>517</v>
      </c>
      <c r="C766" s="389">
        <v>1.1008251357900001</v>
      </c>
      <c r="D766" s="389" t="s">
        <v>647</v>
      </c>
      <c r="E766" s="389" t="s">
        <v>648</v>
      </c>
      <c r="F766" s="389" t="s">
        <v>647</v>
      </c>
      <c r="G766" s="389" t="s">
        <v>649</v>
      </c>
    </row>
    <row r="767" spans="1:7">
      <c r="A767" s="389" t="s">
        <v>524</v>
      </c>
      <c r="B767" s="389" t="s">
        <v>517</v>
      </c>
      <c r="C767" s="389">
        <v>1.1008251357900001</v>
      </c>
      <c r="D767" s="389" t="s">
        <v>647</v>
      </c>
      <c r="E767" s="389" t="s">
        <v>648</v>
      </c>
      <c r="F767" s="389" t="s">
        <v>647</v>
      </c>
      <c r="G767" s="389" t="s">
        <v>649</v>
      </c>
    </row>
    <row r="768" spans="1:7">
      <c r="A768" s="389" t="s">
        <v>524</v>
      </c>
      <c r="B768" s="389" t="s">
        <v>517</v>
      </c>
      <c r="C768" s="389">
        <v>1.1008251357900001</v>
      </c>
      <c r="D768" s="389" t="s">
        <v>647</v>
      </c>
      <c r="E768" s="389" t="s">
        <v>648</v>
      </c>
      <c r="F768" s="389" t="s">
        <v>647</v>
      </c>
      <c r="G768" s="389" t="s">
        <v>649</v>
      </c>
    </row>
    <row r="769" spans="1:7">
      <c r="A769" s="389" t="s">
        <v>553</v>
      </c>
      <c r="B769" s="389" t="s">
        <v>517</v>
      </c>
      <c r="C769" s="389">
        <v>1.93074128993</v>
      </c>
      <c r="D769" s="389" t="s">
        <v>647</v>
      </c>
      <c r="E769" s="389" t="s">
        <v>648</v>
      </c>
      <c r="F769" s="389" t="s">
        <v>647</v>
      </c>
      <c r="G769" s="389" t="s">
        <v>649</v>
      </c>
    </row>
    <row r="770" spans="1:7">
      <c r="A770" s="389" t="s">
        <v>526</v>
      </c>
      <c r="B770" s="389" t="s">
        <v>517</v>
      </c>
      <c r="C770" s="389">
        <v>1.2280221975900001</v>
      </c>
      <c r="D770" s="389" t="s">
        <v>647</v>
      </c>
      <c r="E770" s="389" t="s">
        <v>648</v>
      </c>
      <c r="F770" s="389" t="s">
        <v>647</v>
      </c>
      <c r="G770" s="389" t="s">
        <v>649</v>
      </c>
    </row>
    <row r="771" spans="1:7">
      <c r="A771" s="389" t="s">
        <v>581</v>
      </c>
      <c r="B771" s="389" t="s">
        <v>517</v>
      </c>
      <c r="C771" s="389">
        <v>9.2261506991799997</v>
      </c>
      <c r="D771" s="389" t="s">
        <v>647</v>
      </c>
      <c r="E771" s="389" t="s">
        <v>648</v>
      </c>
      <c r="F771" s="389" t="s">
        <v>647</v>
      </c>
      <c r="G771" s="389" t="s">
        <v>649</v>
      </c>
    </row>
    <row r="772" spans="1:7">
      <c r="A772" s="389" t="s">
        <v>560</v>
      </c>
      <c r="B772" s="389" t="s">
        <v>517</v>
      </c>
      <c r="C772" s="389">
        <v>8.3456406046799998</v>
      </c>
      <c r="D772" s="389" t="s">
        <v>647</v>
      </c>
      <c r="E772" s="389" t="s">
        <v>648</v>
      </c>
      <c r="F772" s="389" t="s">
        <v>647</v>
      </c>
      <c r="G772" s="389" t="s">
        <v>649</v>
      </c>
    </row>
    <row r="773" spans="1:7">
      <c r="A773" s="389" t="s">
        <v>514</v>
      </c>
      <c r="B773" s="389" t="s">
        <v>517</v>
      </c>
      <c r="C773" s="389">
        <v>1.8916946191099999</v>
      </c>
      <c r="D773" s="389" t="s">
        <v>647</v>
      </c>
      <c r="E773" s="389" t="s">
        <v>648</v>
      </c>
      <c r="F773" s="389" t="s">
        <v>647</v>
      </c>
      <c r="G773" s="389" t="s">
        <v>649</v>
      </c>
    </row>
    <row r="774" spans="1:7">
      <c r="A774" s="389" t="s">
        <v>514</v>
      </c>
      <c r="B774" s="389" t="s">
        <v>517</v>
      </c>
      <c r="C774" s="389">
        <v>1.8916946191099999</v>
      </c>
      <c r="D774" s="389" t="s">
        <v>647</v>
      </c>
      <c r="E774" s="389" t="s">
        <v>648</v>
      </c>
      <c r="F774" s="389" t="s">
        <v>647</v>
      </c>
      <c r="G774" s="389" t="s">
        <v>649</v>
      </c>
    </row>
    <row r="775" spans="1:7">
      <c r="A775" s="389" t="s">
        <v>581</v>
      </c>
      <c r="B775" s="389" t="s">
        <v>517</v>
      </c>
      <c r="C775" s="389">
        <v>4.2724384387500001</v>
      </c>
      <c r="D775" s="389" t="s">
        <v>647</v>
      </c>
      <c r="E775" s="389" t="s">
        <v>648</v>
      </c>
      <c r="F775" s="389" t="s">
        <v>647</v>
      </c>
      <c r="G775" s="389" t="s">
        <v>649</v>
      </c>
    </row>
    <row r="776" spans="1:7">
      <c r="A776" s="389" t="s">
        <v>560</v>
      </c>
      <c r="B776" s="389" t="s">
        <v>517</v>
      </c>
      <c r="C776" s="389">
        <v>5.2338796298499997</v>
      </c>
      <c r="D776" s="389" t="s">
        <v>647</v>
      </c>
      <c r="E776" s="389" t="s">
        <v>648</v>
      </c>
      <c r="F776" s="389" t="s">
        <v>647</v>
      </c>
      <c r="G776" s="389" t="s">
        <v>649</v>
      </c>
    </row>
    <row r="777" spans="1:7">
      <c r="A777" s="389" t="s">
        <v>560</v>
      </c>
      <c r="B777" s="389" t="s">
        <v>517</v>
      </c>
      <c r="C777" s="389">
        <v>4.9077434286899999</v>
      </c>
      <c r="D777" s="389" t="s">
        <v>647</v>
      </c>
      <c r="E777" s="389" t="s">
        <v>648</v>
      </c>
      <c r="F777" s="389" t="s">
        <v>647</v>
      </c>
      <c r="G777" s="389" t="s">
        <v>649</v>
      </c>
    </row>
    <row r="778" spans="1:7">
      <c r="A778" s="389" t="s">
        <v>544</v>
      </c>
      <c r="B778" s="389" t="s">
        <v>517</v>
      </c>
      <c r="C778" s="389">
        <v>10.9340059079</v>
      </c>
      <c r="D778" s="389" t="s">
        <v>647</v>
      </c>
      <c r="E778" s="389" t="s">
        <v>648</v>
      </c>
      <c r="F778" s="389" t="s">
        <v>647</v>
      </c>
      <c r="G778" s="389" t="s">
        <v>649</v>
      </c>
    </row>
    <row r="779" spans="1:7">
      <c r="A779" s="389" t="s">
        <v>527</v>
      </c>
      <c r="B779" s="389" t="s">
        <v>517</v>
      </c>
      <c r="C779" s="389">
        <v>4.6638616241799999</v>
      </c>
      <c r="D779" s="389" t="s">
        <v>647</v>
      </c>
      <c r="E779" s="389" t="s">
        <v>648</v>
      </c>
      <c r="F779" s="389" t="s">
        <v>647</v>
      </c>
      <c r="G779" s="389" t="s">
        <v>649</v>
      </c>
    </row>
    <row r="780" spans="1:7">
      <c r="A780" s="389" t="s">
        <v>523</v>
      </c>
      <c r="B780" s="389" t="s">
        <v>517</v>
      </c>
      <c r="C780" s="389">
        <v>12.8282956569</v>
      </c>
      <c r="D780" s="389" t="s">
        <v>647</v>
      </c>
      <c r="E780" s="389" t="s">
        <v>648</v>
      </c>
      <c r="F780" s="389" t="s">
        <v>647</v>
      </c>
      <c r="G780" s="389" t="s">
        <v>649</v>
      </c>
    </row>
    <row r="781" spans="1:7">
      <c r="A781" s="389" t="s">
        <v>523</v>
      </c>
      <c r="B781" s="389" t="s">
        <v>517</v>
      </c>
      <c r="C781" s="389">
        <v>12.8282956569</v>
      </c>
      <c r="D781" s="389" t="s">
        <v>647</v>
      </c>
      <c r="E781" s="389" t="s">
        <v>648</v>
      </c>
      <c r="F781" s="389" t="s">
        <v>647</v>
      </c>
      <c r="G781" s="389" t="s">
        <v>649</v>
      </c>
    </row>
    <row r="782" spans="1:7">
      <c r="A782" s="389" t="s">
        <v>576</v>
      </c>
      <c r="B782" s="389" t="s">
        <v>517</v>
      </c>
      <c r="C782" s="389">
        <v>0.94178623738099998</v>
      </c>
      <c r="D782" s="389" t="s">
        <v>647</v>
      </c>
      <c r="E782" s="389" t="s">
        <v>648</v>
      </c>
      <c r="F782" s="389" t="s">
        <v>647</v>
      </c>
      <c r="G782" s="389" t="s">
        <v>649</v>
      </c>
    </row>
    <row r="783" spans="1:7">
      <c r="A783" s="389" t="s">
        <v>578</v>
      </c>
      <c r="B783" s="389" t="s">
        <v>517</v>
      </c>
      <c r="C783" s="389">
        <v>0.94178623738099998</v>
      </c>
      <c r="D783" s="389" t="s">
        <v>647</v>
      </c>
      <c r="E783" s="389" t="s">
        <v>648</v>
      </c>
      <c r="F783" s="389" t="s">
        <v>647</v>
      </c>
      <c r="G783" s="389" t="s">
        <v>649</v>
      </c>
    </row>
    <row r="784" spans="1:7">
      <c r="A784" s="389" t="s">
        <v>544</v>
      </c>
      <c r="B784" s="389" t="s">
        <v>517</v>
      </c>
      <c r="C784" s="389">
        <v>9.51649284378</v>
      </c>
      <c r="D784" s="389" t="s">
        <v>647</v>
      </c>
      <c r="E784" s="389" t="s">
        <v>648</v>
      </c>
      <c r="F784" s="389" t="s">
        <v>647</v>
      </c>
      <c r="G784" s="389" t="s">
        <v>649</v>
      </c>
    </row>
    <row r="785" spans="1:7">
      <c r="A785" s="389" t="s">
        <v>527</v>
      </c>
      <c r="B785" s="389" t="s">
        <v>517</v>
      </c>
      <c r="C785" s="389">
        <v>6.24561064327</v>
      </c>
      <c r="D785" s="389" t="s">
        <v>647</v>
      </c>
      <c r="E785" s="389" t="s">
        <v>648</v>
      </c>
      <c r="F785" s="389" t="s">
        <v>647</v>
      </c>
      <c r="G785" s="389" t="s">
        <v>649</v>
      </c>
    </row>
    <row r="786" spans="1:7">
      <c r="A786" s="389" t="s">
        <v>581</v>
      </c>
      <c r="B786" s="389" t="s">
        <v>517</v>
      </c>
      <c r="C786" s="389">
        <v>3.1578203141299999</v>
      </c>
      <c r="D786" s="389" t="s">
        <v>647</v>
      </c>
      <c r="E786" s="389" t="s">
        <v>648</v>
      </c>
      <c r="F786" s="389" t="s">
        <v>647</v>
      </c>
      <c r="G786" s="389" t="s">
        <v>649</v>
      </c>
    </row>
    <row r="787" spans="1:7">
      <c r="A787" s="389" t="s">
        <v>581</v>
      </c>
      <c r="B787" s="389" t="s">
        <v>517</v>
      </c>
      <c r="C787" s="389">
        <v>11.233807107300001</v>
      </c>
      <c r="D787" s="389" t="s">
        <v>647</v>
      </c>
      <c r="E787" s="389" t="s">
        <v>648</v>
      </c>
      <c r="F787" s="389" t="s">
        <v>647</v>
      </c>
      <c r="G787" s="389" t="s">
        <v>649</v>
      </c>
    </row>
    <row r="788" spans="1:7">
      <c r="A788" s="389" t="s">
        <v>577</v>
      </c>
      <c r="B788" s="389" t="s">
        <v>517</v>
      </c>
      <c r="C788" s="389">
        <v>6.0758381102000003</v>
      </c>
      <c r="D788" s="389" t="s">
        <v>647</v>
      </c>
      <c r="E788" s="389" t="s">
        <v>648</v>
      </c>
      <c r="F788" s="389" t="s">
        <v>647</v>
      </c>
      <c r="G788" s="389" t="s">
        <v>649</v>
      </c>
    </row>
    <row r="789" spans="1:7">
      <c r="A789" s="389" t="s">
        <v>525</v>
      </c>
      <c r="B789" s="389" t="s">
        <v>517</v>
      </c>
      <c r="C789" s="389">
        <v>2.7678440217300002</v>
      </c>
      <c r="D789" s="389" t="s">
        <v>647</v>
      </c>
      <c r="E789" s="389" t="s">
        <v>648</v>
      </c>
      <c r="F789" s="389" t="s">
        <v>647</v>
      </c>
      <c r="G789" s="389" t="s">
        <v>649</v>
      </c>
    </row>
    <row r="790" spans="1:7">
      <c r="A790" s="389" t="s">
        <v>526</v>
      </c>
      <c r="B790" s="389" t="s">
        <v>517</v>
      </c>
      <c r="C790" s="389">
        <v>2.7678440217300002</v>
      </c>
      <c r="D790" s="389" t="s">
        <v>647</v>
      </c>
      <c r="E790" s="389" t="s">
        <v>648</v>
      </c>
      <c r="F790" s="389" t="s">
        <v>647</v>
      </c>
      <c r="G790" s="389" t="s">
        <v>649</v>
      </c>
    </row>
    <row r="791" spans="1:7">
      <c r="A791" s="389" t="s">
        <v>568</v>
      </c>
      <c r="B791" s="389" t="s">
        <v>517</v>
      </c>
      <c r="C791" s="389">
        <v>2.7678440217300002</v>
      </c>
      <c r="D791" s="389" t="s">
        <v>647</v>
      </c>
      <c r="E791" s="389" t="s">
        <v>648</v>
      </c>
      <c r="F791" s="389" t="s">
        <v>647</v>
      </c>
      <c r="G791" s="389" t="s">
        <v>649</v>
      </c>
    </row>
    <row r="792" spans="1:7">
      <c r="A792" s="389" t="s">
        <v>560</v>
      </c>
      <c r="B792" s="389" t="s">
        <v>517</v>
      </c>
      <c r="C792" s="389">
        <v>0.70725975585199996</v>
      </c>
      <c r="D792" s="389" t="s">
        <v>647</v>
      </c>
      <c r="E792" s="389" t="s">
        <v>648</v>
      </c>
      <c r="F792" s="389" t="s">
        <v>647</v>
      </c>
      <c r="G792" s="389" t="s">
        <v>649</v>
      </c>
    </row>
    <row r="793" spans="1:7">
      <c r="A793" s="389" t="s">
        <v>535</v>
      </c>
      <c r="B793" s="389" t="s">
        <v>517</v>
      </c>
      <c r="C793" s="389">
        <v>2.1508650340300002</v>
      </c>
      <c r="D793" s="389" t="s">
        <v>647</v>
      </c>
      <c r="E793" s="389" t="s">
        <v>648</v>
      </c>
      <c r="F793" s="389" t="s">
        <v>647</v>
      </c>
      <c r="G793" s="389" t="s">
        <v>649</v>
      </c>
    </row>
    <row r="794" spans="1:7">
      <c r="A794" s="389" t="s">
        <v>535</v>
      </c>
      <c r="B794" s="389" t="s">
        <v>517</v>
      </c>
      <c r="C794" s="389">
        <v>1.7004144676999999</v>
      </c>
      <c r="D794" s="389" t="s">
        <v>647</v>
      </c>
      <c r="E794" s="389" t="s">
        <v>648</v>
      </c>
      <c r="F794" s="389" t="s">
        <v>647</v>
      </c>
      <c r="G794" s="389" t="s">
        <v>649</v>
      </c>
    </row>
    <row r="795" spans="1:7">
      <c r="A795" s="389" t="s">
        <v>560</v>
      </c>
      <c r="B795" s="389" t="s">
        <v>517</v>
      </c>
      <c r="C795" s="389">
        <v>3.1047220617</v>
      </c>
      <c r="D795" s="389" t="s">
        <v>647</v>
      </c>
      <c r="E795" s="389" t="s">
        <v>648</v>
      </c>
      <c r="F795" s="389" t="s">
        <v>647</v>
      </c>
      <c r="G795" s="389" t="s">
        <v>649</v>
      </c>
    </row>
    <row r="796" spans="1:7">
      <c r="A796" s="389" t="s">
        <v>581</v>
      </c>
      <c r="B796" s="389" t="s">
        <v>517</v>
      </c>
      <c r="C796" s="389">
        <v>2.8973660596999999</v>
      </c>
      <c r="D796" s="389" t="s">
        <v>647</v>
      </c>
      <c r="E796" s="389" t="s">
        <v>648</v>
      </c>
      <c r="F796" s="389" t="s">
        <v>647</v>
      </c>
      <c r="G796" s="389" t="s">
        <v>649</v>
      </c>
    </row>
    <row r="797" spans="1:7">
      <c r="A797" s="389" t="s">
        <v>572</v>
      </c>
      <c r="B797" s="389" t="s">
        <v>517</v>
      </c>
      <c r="C797" s="389">
        <v>9.0863142648400004</v>
      </c>
      <c r="D797" s="389" t="s">
        <v>647</v>
      </c>
      <c r="E797" s="389" t="s">
        <v>648</v>
      </c>
      <c r="F797" s="389" t="s">
        <v>647</v>
      </c>
      <c r="G797" s="389" t="s">
        <v>649</v>
      </c>
    </row>
    <row r="798" spans="1:7">
      <c r="A798" s="389" t="s">
        <v>571</v>
      </c>
      <c r="B798" s="389" t="s">
        <v>517</v>
      </c>
      <c r="C798" s="389">
        <v>2.3477838744500001</v>
      </c>
      <c r="D798" s="389" t="s">
        <v>647</v>
      </c>
      <c r="E798" s="389" t="s">
        <v>648</v>
      </c>
      <c r="F798" s="389" t="s">
        <v>647</v>
      </c>
      <c r="G798" s="389" t="s">
        <v>649</v>
      </c>
    </row>
    <row r="799" spans="1:7">
      <c r="A799" s="389" t="s">
        <v>550</v>
      </c>
      <c r="B799" s="389" t="s">
        <v>517</v>
      </c>
      <c r="C799" s="389">
        <v>8.4957005584399905</v>
      </c>
      <c r="D799" s="389" t="s">
        <v>647</v>
      </c>
      <c r="E799" s="389" t="s">
        <v>648</v>
      </c>
      <c r="F799" s="389" t="s">
        <v>647</v>
      </c>
      <c r="G799" s="389" t="s">
        <v>649</v>
      </c>
    </row>
    <row r="800" spans="1:7">
      <c r="A800" s="389" t="s">
        <v>550</v>
      </c>
      <c r="B800" s="389" t="s">
        <v>517</v>
      </c>
      <c r="C800" s="389">
        <v>8.4957005584399905</v>
      </c>
      <c r="D800" s="389" t="s">
        <v>647</v>
      </c>
      <c r="E800" s="389" t="s">
        <v>648</v>
      </c>
      <c r="F800" s="389" t="s">
        <v>647</v>
      </c>
      <c r="G800" s="389" t="s">
        <v>649</v>
      </c>
    </row>
    <row r="801" spans="1:7">
      <c r="A801" s="389" t="s">
        <v>550</v>
      </c>
      <c r="B801" s="389" t="s">
        <v>517</v>
      </c>
      <c r="C801" s="389">
        <v>8.4957005584399905</v>
      </c>
      <c r="D801" s="389" t="s">
        <v>647</v>
      </c>
      <c r="E801" s="389" t="s">
        <v>648</v>
      </c>
      <c r="F801" s="389" t="s">
        <v>647</v>
      </c>
      <c r="G801" s="389" t="s">
        <v>649</v>
      </c>
    </row>
    <row r="802" spans="1:7">
      <c r="A802" s="389" t="s">
        <v>550</v>
      </c>
      <c r="B802" s="389" t="s">
        <v>517</v>
      </c>
      <c r="C802" s="389">
        <v>8.4957005584399905</v>
      </c>
      <c r="D802" s="389" t="s">
        <v>647</v>
      </c>
      <c r="E802" s="389" t="s">
        <v>648</v>
      </c>
      <c r="F802" s="389" t="s">
        <v>647</v>
      </c>
      <c r="G802" s="389" t="s">
        <v>649</v>
      </c>
    </row>
    <row r="803" spans="1:7">
      <c r="A803" s="389" t="s">
        <v>529</v>
      </c>
      <c r="B803" s="389" t="s">
        <v>517</v>
      </c>
      <c r="C803" s="389">
        <v>2.9477365605100001</v>
      </c>
      <c r="D803" s="389" t="s">
        <v>647</v>
      </c>
      <c r="E803" s="389" t="s">
        <v>648</v>
      </c>
      <c r="F803" s="389" t="s">
        <v>647</v>
      </c>
      <c r="G803" s="389" t="s">
        <v>649</v>
      </c>
    </row>
    <row r="804" spans="1:7">
      <c r="A804" s="389" t="s">
        <v>581</v>
      </c>
      <c r="B804" s="389" t="s">
        <v>517</v>
      </c>
      <c r="C804" s="389">
        <v>6.5842267570399997</v>
      </c>
      <c r="D804" s="389" t="s">
        <v>647</v>
      </c>
      <c r="E804" s="389" t="s">
        <v>648</v>
      </c>
      <c r="F804" s="389" t="s">
        <v>647</v>
      </c>
      <c r="G804" s="389" t="s">
        <v>649</v>
      </c>
    </row>
    <row r="805" spans="1:7">
      <c r="B805" s="389" t="s">
        <v>517</v>
      </c>
      <c r="C805" s="389">
        <v>2.3313247175199998</v>
      </c>
      <c r="D805" s="389" t="s">
        <v>647</v>
      </c>
      <c r="E805" s="389" t="s">
        <v>648</v>
      </c>
      <c r="F805" s="389" t="s">
        <v>647</v>
      </c>
      <c r="G805" s="389" t="s">
        <v>649</v>
      </c>
    </row>
    <row r="806" spans="1:7">
      <c r="A806" s="389" t="s">
        <v>528</v>
      </c>
      <c r="B806" s="389" t="s">
        <v>517</v>
      </c>
      <c r="C806" s="389">
        <v>1.1085761569200001</v>
      </c>
      <c r="D806" s="389" t="s">
        <v>647</v>
      </c>
      <c r="E806" s="389" t="s">
        <v>648</v>
      </c>
      <c r="F806" s="389" t="s">
        <v>647</v>
      </c>
      <c r="G806" s="389" t="s">
        <v>649</v>
      </c>
    </row>
    <row r="807" spans="1:7">
      <c r="A807" s="389" t="s">
        <v>552</v>
      </c>
      <c r="B807" s="389" t="s">
        <v>517</v>
      </c>
      <c r="C807" s="389">
        <v>26.0312883275</v>
      </c>
      <c r="D807" s="389" t="s">
        <v>647</v>
      </c>
      <c r="E807" s="389" t="s">
        <v>648</v>
      </c>
      <c r="F807" s="389" t="s">
        <v>647</v>
      </c>
      <c r="G807" s="389" t="s">
        <v>649</v>
      </c>
    </row>
    <row r="808" spans="1:7">
      <c r="A808" s="389" t="s">
        <v>552</v>
      </c>
      <c r="B808" s="389" t="s">
        <v>517</v>
      </c>
      <c r="C808" s="389">
        <v>26.0312883275</v>
      </c>
      <c r="D808" s="389" t="s">
        <v>647</v>
      </c>
      <c r="E808" s="389" t="s">
        <v>648</v>
      </c>
      <c r="F808" s="389" t="s">
        <v>647</v>
      </c>
      <c r="G808" s="389" t="s">
        <v>649</v>
      </c>
    </row>
    <row r="809" spans="1:7">
      <c r="A809" s="389" t="s">
        <v>552</v>
      </c>
      <c r="B809" s="389" t="s">
        <v>517</v>
      </c>
      <c r="C809" s="389">
        <v>26.0312883275</v>
      </c>
      <c r="D809" s="389" t="s">
        <v>647</v>
      </c>
      <c r="E809" s="389" t="s">
        <v>648</v>
      </c>
      <c r="F809" s="389" t="s">
        <v>647</v>
      </c>
      <c r="G809" s="389" t="s">
        <v>649</v>
      </c>
    </row>
    <row r="810" spans="1:7">
      <c r="A810" s="389" t="s">
        <v>552</v>
      </c>
      <c r="B810" s="389" t="s">
        <v>517</v>
      </c>
      <c r="C810" s="389">
        <v>5.4214265594900004</v>
      </c>
      <c r="D810" s="389" t="s">
        <v>647</v>
      </c>
      <c r="E810" s="389" t="s">
        <v>648</v>
      </c>
      <c r="F810" s="389" t="s">
        <v>647</v>
      </c>
      <c r="G810" s="389" t="s">
        <v>649</v>
      </c>
    </row>
    <row r="811" spans="1:7">
      <c r="A811" s="389" t="s">
        <v>581</v>
      </c>
      <c r="B811" s="389" t="s">
        <v>517</v>
      </c>
      <c r="C811" s="389">
        <v>2.0418881782099998</v>
      </c>
      <c r="D811" s="389" t="s">
        <v>647</v>
      </c>
      <c r="E811" s="389" t="s">
        <v>648</v>
      </c>
      <c r="F811" s="389" t="s">
        <v>647</v>
      </c>
      <c r="G811" s="389" t="s">
        <v>649</v>
      </c>
    </row>
    <row r="812" spans="1:7">
      <c r="A812" s="389" t="s">
        <v>558</v>
      </c>
      <c r="B812" s="389" t="s">
        <v>517</v>
      </c>
      <c r="C812" s="389">
        <v>14.3095226279</v>
      </c>
      <c r="D812" s="389" t="s">
        <v>647</v>
      </c>
      <c r="E812" s="389" t="s">
        <v>648</v>
      </c>
      <c r="F812" s="389" t="s">
        <v>647</v>
      </c>
      <c r="G812" s="389" t="s">
        <v>649</v>
      </c>
    </row>
    <row r="813" spans="1:7">
      <c r="A813" s="389" t="s">
        <v>556</v>
      </c>
      <c r="B813" s="389" t="s">
        <v>517</v>
      </c>
      <c r="C813" s="389">
        <v>8.1936217448500006</v>
      </c>
      <c r="D813" s="389" t="s">
        <v>647</v>
      </c>
      <c r="E813" s="389" t="s">
        <v>648</v>
      </c>
      <c r="F813" s="389" t="s">
        <v>647</v>
      </c>
      <c r="G813" s="389" t="s">
        <v>649</v>
      </c>
    </row>
    <row r="814" spans="1:7">
      <c r="A814" s="389" t="s">
        <v>551</v>
      </c>
      <c r="B814" s="389" t="s">
        <v>517</v>
      </c>
      <c r="C814" s="389">
        <v>14.9466569354</v>
      </c>
      <c r="D814" s="389" t="s">
        <v>647</v>
      </c>
      <c r="E814" s="389" t="s">
        <v>648</v>
      </c>
      <c r="F814" s="389" t="s">
        <v>647</v>
      </c>
      <c r="G814" s="389" t="s">
        <v>649</v>
      </c>
    </row>
    <row r="815" spans="1:7">
      <c r="A815" s="389" t="s">
        <v>577</v>
      </c>
      <c r="B815" s="389" t="s">
        <v>517</v>
      </c>
      <c r="C815" s="389">
        <v>14.3171530703</v>
      </c>
      <c r="D815" s="389" t="s">
        <v>647</v>
      </c>
      <c r="E815" s="389" t="s">
        <v>648</v>
      </c>
      <c r="F815" s="389" t="s">
        <v>647</v>
      </c>
      <c r="G815" s="389" t="s">
        <v>649</v>
      </c>
    </row>
    <row r="816" spans="1:7">
      <c r="A816" s="389" t="s">
        <v>514</v>
      </c>
      <c r="B816" s="389" t="s">
        <v>517</v>
      </c>
      <c r="C816" s="389">
        <v>0.53387251603999997</v>
      </c>
      <c r="D816" s="389" t="s">
        <v>647</v>
      </c>
      <c r="E816" s="389" t="s">
        <v>648</v>
      </c>
      <c r="F816" s="389" t="s">
        <v>647</v>
      </c>
      <c r="G816" s="389" t="s">
        <v>649</v>
      </c>
    </row>
    <row r="817" spans="1:7">
      <c r="A817" s="389" t="s">
        <v>560</v>
      </c>
      <c r="B817" s="389" t="s">
        <v>517</v>
      </c>
      <c r="C817" s="389">
        <v>1.92016810079</v>
      </c>
      <c r="D817" s="389" t="s">
        <v>647</v>
      </c>
      <c r="E817" s="389" t="s">
        <v>648</v>
      </c>
      <c r="F817" s="389" t="s">
        <v>647</v>
      </c>
      <c r="G817" s="389" t="s">
        <v>649</v>
      </c>
    </row>
    <row r="818" spans="1:7">
      <c r="A818" s="389" t="s">
        <v>560</v>
      </c>
      <c r="B818" s="389" t="s">
        <v>517</v>
      </c>
      <c r="C818" s="389">
        <v>1.92016810079</v>
      </c>
      <c r="D818" s="389" t="s">
        <v>647</v>
      </c>
      <c r="E818" s="389" t="s">
        <v>648</v>
      </c>
      <c r="F818" s="389" t="s">
        <v>647</v>
      </c>
      <c r="G818" s="389" t="s">
        <v>649</v>
      </c>
    </row>
    <row r="819" spans="1:7">
      <c r="A819" s="389" t="s">
        <v>560</v>
      </c>
      <c r="B819" s="389" t="s">
        <v>517</v>
      </c>
      <c r="C819" s="389">
        <v>1.92016810079</v>
      </c>
      <c r="D819" s="389" t="s">
        <v>647</v>
      </c>
      <c r="E819" s="389" t="s">
        <v>648</v>
      </c>
      <c r="F819" s="389" t="s">
        <v>647</v>
      </c>
      <c r="G819" s="389" t="s">
        <v>649</v>
      </c>
    </row>
    <row r="820" spans="1:7">
      <c r="A820" s="389" t="s">
        <v>577</v>
      </c>
      <c r="B820" s="389" t="s">
        <v>517</v>
      </c>
      <c r="C820" s="389">
        <v>0.79391965878600002</v>
      </c>
      <c r="D820" s="389" t="s">
        <v>647</v>
      </c>
      <c r="E820" s="389" t="s">
        <v>648</v>
      </c>
      <c r="F820" s="389" t="s">
        <v>647</v>
      </c>
      <c r="G820" s="389" t="s">
        <v>649</v>
      </c>
    </row>
    <row r="821" spans="1:7">
      <c r="A821" s="389" t="s">
        <v>581</v>
      </c>
      <c r="B821" s="389" t="s">
        <v>517</v>
      </c>
      <c r="C821" s="389">
        <v>17.7946623544</v>
      </c>
      <c r="D821" s="389" t="s">
        <v>647</v>
      </c>
      <c r="E821" s="389" t="s">
        <v>648</v>
      </c>
      <c r="F821" s="389" t="s">
        <v>647</v>
      </c>
      <c r="G821" s="389" t="s">
        <v>649</v>
      </c>
    </row>
    <row r="822" spans="1:7">
      <c r="A822" s="389" t="s">
        <v>581</v>
      </c>
      <c r="B822" s="389" t="s">
        <v>517</v>
      </c>
      <c r="C822" s="389">
        <v>17.7946623544</v>
      </c>
      <c r="D822" s="389" t="s">
        <v>647</v>
      </c>
      <c r="E822" s="389" t="s">
        <v>648</v>
      </c>
      <c r="F822" s="389" t="s">
        <v>647</v>
      </c>
      <c r="G822" s="389" t="s">
        <v>649</v>
      </c>
    </row>
    <row r="823" spans="1:7">
      <c r="A823" s="389" t="s">
        <v>578</v>
      </c>
      <c r="B823" s="389" t="s">
        <v>517</v>
      </c>
      <c r="C823" s="389">
        <v>1.8863366877000001</v>
      </c>
      <c r="D823" s="389" t="s">
        <v>647</v>
      </c>
      <c r="E823" s="389" t="s">
        <v>648</v>
      </c>
      <c r="F823" s="389" t="s">
        <v>647</v>
      </c>
      <c r="G823" s="389" t="s">
        <v>649</v>
      </c>
    </row>
    <row r="824" spans="1:7">
      <c r="A824" s="389" t="s">
        <v>524</v>
      </c>
      <c r="B824" s="389" t="s">
        <v>517</v>
      </c>
      <c r="C824" s="389">
        <v>6.22020143664</v>
      </c>
      <c r="D824" s="389" t="s">
        <v>647</v>
      </c>
      <c r="E824" s="389" t="s">
        <v>648</v>
      </c>
      <c r="F824" s="389" t="s">
        <v>647</v>
      </c>
      <c r="G824" s="389" t="s">
        <v>649</v>
      </c>
    </row>
    <row r="825" spans="1:7">
      <c r="A825" s="389" t="s">
        <v>524</v>
      </c>
      <c r="B825" s="389" t="s">
        <v>517</v>
      </c>
      <c r="C825" s="389">
        <v>6.22020143664</v>
      </c>
      <c r="D825" s="389" t="s">
        <v>647</v>
      </c>
      <c r="E825" s="389" t="s">
        <v>648</v>
      </c>
      <c r="F825" s="389" t="s">
        <v>647</v>
      </c>
      <c r="G825" s="389" t="s">
        <v>649</v>
      </c>
    </row>
    <row r="826" spans="1:7">
      <c r="A826" s="389" t="s">
        <v>581</v>
      </c>
      <c r="B826" s="389" t="s">
        <v>517</v>
      </c>
      <c r="C826" s="389">
        <v>15.058498544800001</v>
      </c>
      <c r="D826" s="389" t="s">
        <v>647</v>
      </c>
      <c r="E826" s="389" t="s">
        <v>648</v>
      </c>
      <c r="F826" s="389" t="s">
        <v>647</v>
      </c>
      <c r="G826" s="389" t="s">
        <v>649</v>
      </c>
    </row>
    <row r="827" spans="1:7">
      <c r="A827" s="389" t="s">
        <v>514</v>
      </c>
      <c r="B827" s="389" t="s">
        <v>517</v>
      </c>
      <c r="C827" s="389">
        <v>1.43155783764</v>
      </c>
      <c r="D827" s="389" t="s">
        <v>647</v>
      </c>
      <c r="E827" s="389" t="s">
        <v>648</v>
      </c>
      <c r="F827" s="389" t="s">
        <v>647</v>
      </c>
      <c r="G827" s="389" t="s">
        <v>649</v>
      </c>
    </row>
    <row r="828" spans="1:7">
      <c r="A828" s="389" t="s">
        <v>532</v>
      </c>
      <c r="B828" s="389" t="s">
        <v>517</v>
      </c>
      <c r="C828" s="389">
        <v>2.0456263217299999</v>
      </c>
      <c r="D828" s="389" t="s">
        <v>647</v>
      </c>
      <c r="E828" s="389" t="s">
        <v>648</v>
      </c>
      <c r="F828" s="389" t="s">
        <v>647</v>
      </c>
      <c r="G828" s="389" t="s">
        <v>649</v>
      </c>
    </row>
    <row r="829" spans="1:7">
      <c r="A829" s="389" t="s">
        <v>560</v>
      </c>
      <c r="B829" s="389" t="s">
        <v>517</v>
      </c>
      <c r="C829" s="389">
        <v>2.0456263217299999</v>
      </c>
      <c r="D829" s="389" t="s">
        <v>647</v>
      </c>
      <c r="E829" s="389" t="s">
        <v>648</v>
      </c>
      <c r="F829" s="389" t="s">
        <v>647</v>
      </c>
      <c r="G829" s="389" t="s">
        <v>649</v>
      </c>
    </row>
    <row r="830" spans="1:7">
      <c r="A830" s="389" t="s">
        <v>544</v>
      </c>
      <c r="B830" s="389" t="s">
        <v>517</v>
      </c>
      <c r="C830" s="389">
        <v>1.1523033996500001</v>
      </c>
      <c r="D830" s="389" t="s">
        <v>647</v>
      </c>
      <c r="E830" s="389" t="s">
        <v>648</v>
      </c>
      <c r="F830" s="389" t="s">
        <v>647</v>
      </c>
      <c r="G830" s="389" t="s">
        <v>649</v>
      </c>
    </row>
    <row r="831" spans="1:7">
      <c r="A831" s="389" t="s">
        <v>577</v>
      </c>
      <c r="B831" s="389" t="s">
        <v>517</v>
      </c>
      <c r="C831" s="389">
        <v>1.1523033996500001</v>
      </c>
      <c r="D831" s="389" t="s">
        <v>647</v>
      </c>
      <c r="E831" s="389" t="s">
        <v>648</v>
      </c>
      <c r="F831" s="389" t="s">
        <v>647</v>
      </c>
      <c r="G831" s="389" t="s">
        <v>649</v>
      </c>
    </row>
    <row r="832" spans="1:7">
      <c r="A832" s="389" t="s">
        <v>560</v>
      </c>
      <c r="B832" s="389" t="s">
        <v>517</v>
      </c>
      <c r="C832" s="389">
        <v>2.1732119411399999</v>
      </c>
      <c r="D832" s="389" t="s">
        <v>647</v>
      </c>
      <c r="E832" s="389" t="s">
        <v>648</v>
      </c>
      <c r="F832" s="389" t="s">
        <v>647</v>
      </c>
      <c r="G832" s="389" t="s">
        <v>649</v>
      </c>
    </row>
    <row r="833" spans="1:7">
      <c r="A833" s="389" t="s">
        <v>526</v>
      </c>
      <c r="B833" s="389" t="s">
        <v>517</v>
      </c>
      <c r="C833" s="389">
        <v>1.0087947992799999</v>
      </c>
      <c r="D833" s="389" t="s">
        <v>647</v>
      </c>
      <c r="E833" s="389" t="s">
        <v>648</v>
      </c>
      <c r="F833" s="389" t="s">
        <v>647</v>
      </c>
      <c r="G833" s="389" t="s">
        <v>649</v>
      </c>
    </row>
    <row r="834" spans="1:7">
      <c r="A834" s="389" t="s">
        <v>571</v>
      </c>
      <c r="B834" s="389" t="s">
        <v>517</v>
      </c>
      <c r="C834" s="389">
        <v>2.54240643332</v>
      </c>
      <c r="D834" s="389" t="s">
        <v>647</v>
      </c>
      <c r="E834" s="389" t="s">
        <v>648</v>
      </c>
      <c r="F834" s="389" t="s">
        <v>647</v>
      </c>
      <c r="G834" s="389" t="s">
        <v>649</v>
      </c>
    </row>
    <row r="835" spans="1:7">
      <c r="A835" s="389" t="s">
        <v>558</v>
      </c>
      <c r="B835" s="389" t="s">
        <v>517</v>
      </c>
      <c r="C835" s="389">
        <v>25.7408298418</v>
      </c>
      <c r="D835" s="389" t="s">
        <v>647</v>
      </c>
      <c r="E835" s="389" t="s">
        <v>648</v>
      </c>
      <c r="F835" s="389" t="s">
        <v>647</v>
      </c>
      <c r="G835" s="389" t="s">
        <v>649</v>
      </c>
    </row>
    <row r="836" spans="1:7">
      <c r="A836" s="389" t="s">
        <v>558</v>
      </c>
      <c r="B836" s="389" t="s">
        <v>517</v>
      </c>
      <c r="C836" s="389">
        <v>25.7408298418</v>
      </c>
      <c r="D836" s="389" t="s">
        <v>647</v>
      </c>
      <c r="E836" s="389" t="s">
        <v>648</v>
      </c>
      <c r="F836" s="389" t="s">
        <v>647</v>
      </c>
      <c r="G836" s="389" t="s">
        <v>649</v>
      </c>
    </row>
    <row r="837" spans="1:7">
      <c r="A837" s="389" t="s">
        <v>560</v>
      </c>
      <c r="B837" s="389" t="s">
        <v>517</v>
      </c>
      <c r="C837" s="389">
        <v>20.408545228000001</v>
      </c>
      <c r="D837" s="389" t="s">
        <v>647</v>
      </c>
      <c r="E837" s="389" t="s">
        <v>648</v>
      </c>
      <c r="F837" s="389" t="s">
        <v>647</v>
      </c>
      <c r="G837" s="389" t="s">
        <v>649</v>
      </c>
    </row>
    <row r="838" spans="1:7">
      <c r="A838" s="389" t="s">
        <v>560</v>
      </c>
      <c r="B838" s="389" t="s">
        <v>517</v>
      </c>
      <c r="C838" s="389">
        <v>20.408545228000001</v>
      </c>
      <c r="D838" s="389" t="s">
        <v>647</v>
      </c>
      <c r="E838" s="389" t="s">
        <v>648</v>
      </c>
      <c r="F838" s="389" t="s">
        <v>647</v>
      </c>
      <c r="G838" s="389" t="s">
        <v>649</v>
      </c>
    </row>
    <row r="839" spans="1:7">
      <c r="A839" s="389" t="s">
        <v>560</v>
      </c>
      <c r="B839" s="389" t="s">
        <v>517</v>
      </c>
      <c r="C839" s="389">
        <v>20.408545228000001</v>
      </c>
      <c r="D839" s="389" t="s">
        <v>647</v>
      </c>
      <c r="E839" s="389" t="s">
        <v>648</v>
      </c>
      <c r="F839" s="389" t="s">
        <v>647</v>
      </c>
      <c r="G839" s="389" t="s">
        <v>649</v>
      </c>
    </row>
    <row r="840" spans="1:7">
      <c r="A840" s="389" t="s">
        <v>560</v>
      </c>
      <c r="B840" s="389" t="s">
        <v>517</v>
      </c>
      <c r="C840" s="389">
        <v>20.408545228000001</v>
      </c>
      <c r="D840" s="389" t="s">
        <v>647</v>
      </c>
      <c r="E840" s="389" t="s">
        <v>648</v>
      </c>
      <c r="F840" s="389" t="s">
        <v>647</v>
      </c>
      <c r="G840" s="389" t="s">
        <v>649</v>
      </c>
    </row>
    <row r="841" spans="1:7">
      <c r="A841" s="389" t="s">
        <v>581</v>
      </c>
      <c r="B841" s="389" t="s">
        <v>517</v>
      </c>
      <c r="C841" s="389">
        <v>17.2916032975</v>
      </c>
      <c r="D841" s="389" t="s">
        <v>647</v>
      </c>
      <c r="E841" s="389" t="s">
        <v>648</v>
      </c>
      <c r="F841" s="389" t="s">
        <v>647</v>
      </c>
      <c r="G841" s="389" t="s">
        <v>649</v>
      </c>
    </row>
    <row r="842" spans="1:7">
      <c r="A842" s="389" t="s">
        <v>581</v>
      </c>
      <c r="B842" s="389" t="s">
        <v>517</v>
      </c>
      <c r="C842" s="389">
        <v>7.6159597250699997</v>
      </c>
      <c r="D842" s="389" t="s">
        <v>647</v>
      </c>
      <c r="E842" s="389" t="s">
        <v>648</v>
      </c>
      <c r="F842" s="389" t="s">
        <v>647</v>
      </c>
      <c r="G842" s="389" t="s">
        <v>649</v>
      </c>
    </row>
    <row r="843" spans="1:7">
      <c r="A843" s="389" t="s">
        <v>535</v>
      </c>
      <c r="B843" s="389" t="s">
        <v>517</v>
      </c>
      <c r="C843" s="389">
        <v>2.20662891445</v>
      </c>
      <c r="D843" s="389" t="s">
        <v>647</v>
      </c>
      <c r="E843" s="389" t="s">
        <v>648</v>
      </c>
      <c r="F843" s="389" t="s">
        <v>647</v>
      </c>
      <c r="G843" s="389" t="s">
        <v>649</v>
      </c>
    </row>
    <row r="844" spans="1:7">
      <c r="A844" s="389" t="s">
        <v>524</v>
      </c>
      <c r="B844" s="389" t="s">
        <v>517</v>
      </c>
      <c r="C844" s="389">
        <v>12.7153601161999</v>
      </c>
      <c r="D844" s="389" t="s">
        <v>647</v>
      </c>
      <c r="E844" s="389" t="s">
        <v>648</v>
      </c>
      <c r="F844" s="389" t="s">
        <v>647</v>
      </c>
      <c r="G844" s="389" t="s">
        <v>649</v>
      </c>
    </row>
    <row r="845" spans="1:7">
      <c r="A845" s="389" t="s">
        <v>581</v>
      </c>
      <c r="B845" s="389" t="s">
        <v>517</v>
      </c>
      <c r="C845" s="389">
        <v>2.3245520916300002</v>
      </c>
      <c r="D845" s="389" t="s">
        <v>647</v>
      </c>
      <c r="E845" s="389" t="s">
        <v>648</v>
      </c>
      <c r="F845" s="389" t="s">
        <v>647</v>
      </c>
      <c r="G845" s="389" t="s">
        <v>649</v>
      </c>
    </row>
    <row r="846" spans="1:7">
      <c r="A846" s="389" t="s">
        <v>553</v>
      </c>
      <c r="B846" s="389" t="s">
        <v>517</v>
      </c>
      <c r="C846" s="389">
        <v>9.1775801767199905</v>
      </c>
      <c r="D846" s="389" t="s">
        <v>647</v>
      </c>
      <c r="E846" s="389" t="s">
        <v>648</v>
      </c>
      <c r="F846" s="389" t="s">
        <v>647</v>
      </c>
      <c r="G846" s="389" t="s">
        <v>649</v>
      </c>
    </row>
    <row r="847" spans="1:7">
      <c r="A847" s="389" t="s">
        <v>553</v>
      </c>
      <c r="B847" s="389" t="s">
        <v>517</v>
      </c>
      <c r="C847" s="389">
        <v>9.1775801767199905</v>
      </c>
      <c r="D847" s="389" t="s">
        <v>647</v>
      </c>
      <c r="E847" s="389" t="s">
        <v>648</v>
      </c>
      <c r="F847" s="389" t="s">
        <v>647</v>
      </c>
      <c r="G847" s="389" t="s">
        <v>649</v>
      </c>
    </row>
    <row r="848" spans="1:7">
      <c r="A848" s="389" t="s">
        <v>553</v>
      </c>
      <c r="B848" s="389" t="s">
        <v>517</v>
      </c>
      <c r="C848" s="389">
        <v>9.1775801767199905</v>
      </c>
      <c r="D848" s="389" t="s">
        <v>647</v>
      </c>
      <c r="E848" s="389" t="s">
        <v>648</v>
      </c>
      <c r="F848" s="389" t="s">
        <v>647</v>
      </c>
      <c r="G848" s="389" t="s">
        <v>649</v>
      </c>
    </row>
    <row r="849" spans="1:7">
      <c r="A849" s="389" t="s">
        <v>578</v>
      </c>
      <c r="B849" s="389" t="s">
        <v>517</v>
      </c>
      <c r="C849" s="389">
        <v>9.1775801767199905</v>
      </c>
      <c r="D849" s="389" t="s">
        <v>647</v>
      </c>
      <c r="E849" s="389" t="s">
        <v>648</v>
      </c>
      <c r="F849" s="389" t="s">
        <v>647</v>
      </c>
      <c r="G849" s="389" t="s">
        <v>649</v>
      </c>
    </row>
    <row r="850" spans="1:7">
      <c r="A850" s="389" t="s">
        <v>578</v>
      </c>
      <c r="B850" s="389" t="s">
        <v>517</v>
      </c>
      <c r="C850" s="389">
        <v>9.1775801767199905</v>
      </c>
      <c r="D850" s="389" t="s">
        <v>647</v>
      </c>
      <c r="E850" s="389" t="s">
        <v>648</v>
      </c>
      <c r="F850" s="389" t="s">
        <v>647</v>
      </c>
      <c r="G850" s="389" t="s">
        <v>649</v>
      </c>
    </row>
    <row r="851" spans="1:7">
      <c r="A851" s="389" t="s">
        <v>571</v>
      </c>
      <c r="B851" s="389" t="s">
        <v>517</v>
      </c>
      <c r="C851" s="389">
        <v>8.7178395385500007</v>
      </c>
      <c r="D851" s="389" t="s">
        <v>647</v>
      </c>
      <c r="E851" s="389" t="s">
        <v>648</v>
      </c>
      <c r="F851" s="389" t="s">
        <v>647</v>
      </c>
      <c r="G851" s="389" t="s">
        <v>649</v>
      </c>
    </row>
    <row r="852" spans="1:7">
      <c r="A852" s="389" t="s">
        <v>560</v>
      </c>
      <c r="B852" s="389" t="s">
        <v>517</v>
      </c>
      <c r="C852" s="389">
        <v>7.5853622277600001</v>
      </c>
      <c r="D852" s="389" t="s">
        <v>647</v>
      </c>
      <c r="E852" s="389" t="s">
        <v>648</v>
      </c>
      <c r="F852" s="389" t="s">
        <v>647</v>
      </c>
      <c r="G852" s="389" t="s">
        <v>649</v>
      </c>
    </row>
    <row r="853" spans="1:7">
      <c r="A853" s="389" t="s">
        <v>560</v>
      </c>
      <c r="B853" s="389" t="s">
        <v>517</v>
      </c>
      <c r="C853" s="389">
        <v>7.5853622277600001</v>
      </c>
      <c r="D853" s="389" t="s">
        <v>647</v>
      </c>
      <c r="E853" s="389" t="s">
        <v>648</v>
      </c>
      <c r="F853" s="389" t="s">
        <v>647</v>
      </c>
      <c r="G853" s="389" t="s">
        <v>649</v>
      </c>
    </row>
    <row r="854" spans="1:7">
      <c r="A854" s="389" t="s">
        <v>571</v>
      </c>
      <c r="B854" s="389" t="s">
        <v>517</v>
      </c>
      <c r="C854" s="389">
        <v>7.5853622277600001</v>
      </c>
      <c r="D854" s="389" t="s">
        <v>647</v>
      </c>
      <c r="E854" s="389" t="s">
        <v>648</v>
      </c>
      <c r="F854" s="389" t="s">
        <v>647</v>
      </c>
      <c r="G854" s="389" t="s">
        <v>649</v>
      </c>
    </row>
    <row r="855" spans="1:7">
      <c r="A855" s="389" t="s">
        <v>581</v>
      </c>
      <c r="B855" s="389" t="s">
        <v>517</v>
      </c>
      <c r="C855" s="389">
        <v>8.9948362970200009</v>
      </c>
      <c r="D855" s="389" t="s">
        <v>647</v>
      </c>
      <c r="E855" s="389" t="s">
        <v>648</v>
      </c>
      <c r="F855" s="389" t="s">
        <v>647</v>
      </c>
      <c r="G855" s="389" t="s">
        <v>649</v>
      </c>
    </row>
    <row r="856" spans="1:7">
      <c r="A856" s="389" t="s">
        <v>550</v>
      </c>
      <c r="B856" s="389" t="s">
        <v>517</v>
      </c>
      <c r="C856" s="389">
        <v>10.1939795082</v>
      </c>
      <c r="D856" s="389" t="s">
        <v>647</v>
      </c>
      <c r="E856" s="389" t="s">
        <v>648</v>
      </c>
      <c r="F856" s="389" t="s">
        <v>647</v>
      </c>
      <c r="G856" s="389" t="s">
        <v>649</v>
      </c>
    </row>
    <row r="857" spans="1:7">
      <c r="A857" s="389" t="s">
        <v>581</v>
      </c>
      <c r="B857" s="389" t="s">
        <v>517</v>
      </c>
      <c r="C857" s="389">
        <v>10.8734720604999</v>
      </c>
      <c r="D857" s="389" t="s">
        <v>647</v>
      </c>
      <c r="E857" s="389" t="s">
        <v>648</v>
      </c>
      <c r="F857" s="389" t="s">
        <v>647</v>
      </c>
      <c r="G857" s="389" t="s">
        <v>649</v>
      </c>
    </row>
    <row r="858" spans="1:7">
      <c r="A858" s="389" t="s">
        <v>581</v>
      </c>
      <c r="B858" s="389" t="s">
        <v>517</v>
      </c>
      <c r="C858" s="389">
        <v>10.8734720604999</v>
      </c>
      <c r="D858" s="389" t="s">
        <v>647</v>
      </c>
      <c r="E858" s="389" t="s">
        <v>648</v>
      </c>
      <c r="F858" s="389" t="s">
        <v>647</v>
      </c>
      <c r="G858" s="389" t="s">
        <v>649</v>
      </c>
    </row>
    <row r="859" spans="1:7">
      <c r="A859" s="389" t="s">
        <v>571</v>
      </c>
      <c r="B859" s="389" t="s">
        <v>517</v>
      </c>
      <c r="C859" s="389">
        <v>9.9154318535900003</v>
      </c>
      <c r="D859" s="389" t="s">
        <v>647</v>
      </c>
      <c r="E859" s="389" t="s">
        <v>648</v>
      </c>
      <c r="F859" s="389" t="s">
        <v>647</v>
      </c>
      <c r="G859" s="389" t="s">
        <v>649</v>
      </c>
    </row>
    <row r="860" spans="1:7">
      <c r="A860" s="389" t="s">
        <v>560</v>
      </c>
      <c r="B860" s="389" t="s">
        <v>517</v>
      </c>
      <c r="C860" s="389">
        <v>21.099311596</v>
      </c>
      <c r="D860" s="389" t="s">
        <v>647</v>
      </c>
      <c r="E860" s="389" t="s">
        <v>648</v>
      </c>
      <c r="F860" s="389" t="s">
        <v>647</v>
      </c>
      <c r="G860" s="389" t="s">
        <v>649</v>
      </c>
    </row>
    <row r="861" spans="1:7">
      <c r="A861" s="389" t="s">
        <v>543</v>
      </c>
      <c r="B861" s="389" t="s">
        <v>517</v>
      </c>
      <c r="C861" s="389">
        <v>8.6708637960400008</v>
      </c>
      <c r="D861" s="389" t="s">
        <v>647</v>
      </c>
      <c r="E861" s="389" t="s">
        <v>648</v>
      </c>
      <c r="F861" s="389" t="s">
        <v>647</v>
      </c>
      <c r="G861" s="389" t="s">
        <v>649</v>
      </c>
    </row>
    <row r="862" spans="1:7">
      <c r="A862" s="389" t="s">
        <v>535</v>
      </c>
      <c r="B862" s="389" t="s">
        <v>517</v>
      </c>
      <c r="C862" s="389">
        <v>1.81357346048</v>
      </c>
      <c r="D862" s="389" t="s">
        <v>647</v>
      </c>
      <c r="E862" s="389" t="s">
        <v>648</v>
      </c>
      <c r="F862" s="389" t="s">
        <v>647</v>
      </c>
      <c r="G862" s="389" t="s">
        <v>649</v>
      </c>
    </row>
    <row r="863" spans="1:7">
      <c r="A863" s="389" t="s">
        <v>564</v>
      </c>
      <c r="B863" s="389" t="s">
        <v>517</v>
      </c>
      <c r="C863" s="389">
        <v>5.1069972663299996</v>
      </c>
      <c r="D863" s="389" t="s">
        <v>647</v>
      </c>
      <c r="E863" s="389" t="s">
        <v>648</v>
      </c>
      <c r="F863" s="389" t="s">
        <v>647</v>
      </c>
      <c r="G863" s="389" t="s">
        <v>649</v>
      </c>
    </row>
    <row r="864" spans="1:7">
      <c r="A864" s="389" t="s">
        <v>581</v>
      </c>
      <c r="B864" s="389" t="s">
        <v>517</v>
      </c>
      <c r="C864" s="389">
        <v>0.51122951297599994</v>
      </c>
      <c r="D864" s="389" t="s">
        <v>647</v>
      </c>
      <c r="E864" s="389" t="s">
        <v>648</v>
      </c>
      <c r="F864" s="389" t="s">
        <v>647</v>
      </c>
      <c r="G864" s="389" t="s">
        <v>649</v>
      </c>
    </row>
    <row r="865" spans="1:7">
      <c r="A865" s="389" t="s">
        <v>532</v>
      </c>
      <c r="B865" s="389" t="s">
        <v>517</v>
      </c>
      <c r="C865" s="389">
        <v>5.38977493334</v>
      </c>
      <c r="D865" s="389" t="s">
        <v>647</v>
      </c>
      <c r="E865" s="389" t="s">
        <v>648</v>
      </c>
      <c r="F865" s="389" t="s">
        <v>647</v>
      </c>
      <c r="G865" s="389" t="s">
        <v>649</v>
      </c>
    </row>
    <row r="866" spans="1:7">
      <c r="A866" s="389" t="s">
        <v>581</v>
      </c>
      <c r="B866" s="389" t="s">
        <v>517</v>
      </c>
      <c r="C866" s="389">
        <v>5.2976565308100003</v>
      </c>
      <c r="D866" s="389" t="s">
        <v>647</v>
      </c>
      <c r="E866" s="389" t="s">
        <v>648</v>
      </c>
      <c r="F866" s="389" t="s">
        <v>647</v>
      </c>
      <c r="G866" s="389" t="s">
        <v>649</v>
      </c>
    </row>
    <row r="867" spans="1:7">
      <c r="A867" s="389" t="s">
        <v>581</v>
      </c>
      <c r="B867" s="389" t="s">
        <v>517</v>
      </c>
      <c r="C867" s="389">
        <v>5.2976565308100003</v>
      </c>
      <c r="D867" s="389" t="s">
        <v>647</v>
      </c>
      <c r="E867" s="389" t="s">
        <v>648</v>
      </c>
      <c r="F867" s="389" t="s">
        <v>647</v>
      </c>
      <c r="G867" s="389" t="s">
        <v>649</v>
      </c>
    </row>
    <row r="868" spans="1:7">
      <c r="A868" s="389" t="s">
        <v>526</v>
      </c>
      <c r="B868" s="389" t="s">
        <v>517</v>
      </c>
      <c r="C868" s="389">
        <v>1.9305398025</v>
      </c>
      <c r="D868" s="389" t="s">
        <v>647</v>
      </c>
      <c r="E868" s="389" t="s">
        <v>648</v>
      </c>
      <c r="F868" s="389" t="s">
        <v>647</v>
      </c>
      <c r="G868" s="389" t="s">
        <v>649</v>
      </c>
    </row>
    <row r="869" spans="1:7">
      <c r="A869" s="389" t="s">
        <v>540</v>
      </c>
      <c r="B869" s="389" t="s">
        <v>517</v>
      </c>
      <c r="C869" s="389">
        <v>1.9305398025</v>
      </c>
      <c r="D869" s="389" t="s">
        <v>647</v>
      </c>
      <c r="E869" s="389" t="s">
        <v>648</v>
      </c>
      <c r="F869" s="389" t="s">
        <v>647</v>
      </c>
      <c r="G869" s="389" t="s">
        <v>649</v>
      </c>
    </row>
    <row r="870" spans="1:7">
      <c r="A870" s="389" t="s">
        <v>560</v>
      </c>
      <c r="B870" s="389" t="s">
        <v>517</v>
      </c>
      <c r="C870" s="389">
        <v>27.713429986800001</v>
      </c>
      <c r="D870" s="389" t="s">
        <v>647</v>
      </c>
      <c r="E870" s="389" t="s">
        <v>648</v>
      </c>
      <c r="F870" s="389" t="s">
        <v>647</v>
      </c>
      <c r="G870" s="389" t="s">
        <v>649</v>
      </c>
    </row>
    <row r="871" spans="1:7">
      <c r="A871" s="389" t="s">
        <v>560</v>
      </c>
      <c r="B871" s="389" t="s">
        <v>517</v>
      </c>
      <c r="C871" s="389">
        <v>11.1834361052</v>
      </c>
      <c r="D871" s="389" t="s">
        <v>647</v>
      </c>
      <c r="E871" s="389" t="s">
        <v>648</v>
      </c>
      <c r="F871" s="389" t="s">
        <v>647</v>
      </c>
      <c r="G871" s="389" t="s">
        <v>649</v>
      </c>
    </row>
    <row r="872" spans="1:7">
      <c r="A872" s="389" t="s">
        <v>551</v>
      </c>
      <c r="B872" s="389" t="s">
        <v>517</v>
      </c>
      <c r="C872" s="389">
        <v>5.7755848655299999</v>
      </c>
      <c r="D872" s="389" t="s">
        <v>647</v>
      </c>
      <c r="E872" s="389" t="s">
        <v>648</v>
      </c>
      <c r="F872" s="389" t="s">
        <v>647</v>
      </c>
      <c r="G872" s="389" t="s">
        <v>649</v>
      </c>
    </row>
    <row r="873" spans="1:7">
      <c r="A873" s="389" t="s">
        <v>551</v>
      </c>
      <c r="B873" s="389" t="s">
        <v>517</v>
      </c>
      <c r="C873" s="389">
        <v>5.7755848655299999</v>
      </c>
      <c r="D873" s="389" t="s">
        <v>647</v>
      </c>
      <c r="E873" s="389" t="s">
        <v>648</v>
      </c>
      <c r="F873" s="389" t="s">
        <v>647</v>
      </c>
      <c r="G873" s="389" t="s">
        <v>649</v>
      </c>
    </row>
    <row r="874" spans="1:7">
      <c r="A874" s="389" t="s">
        <v>554</v>
      </c>
      <c r="B874" s="389" t="s">
        <v>517</v>
      </c>
      <c r="C874" s="389">
        <v>2.39908049238</v>
      </c>
      <c r="D874" s="389" t="s">
        <v>647</v>
      </c>
      <c r="E874" s="389" t="s">
        <v>648</v>
      </c>
      <c r="F874" s="389" t="s">
        <v>647</v>
      </c>
      <c r="G874" s="389" t="s">
        <v>649</v>
      </c>
    </row>
    <row r="875" spans="1:7">
      <c r="A875" s="389" t="s">
        <v>554</v>
      </c>
      <c r="B875" s="389" t="s">
        <v>517</v>
      </c>
      <c r="C875" s="389">
        <v>2.39908049238</v>
      </c>
      <c r="D875" s="389" t="s">
        <v>647</v>
      </c>
      <c r="E875" s="389" t="s">
        <v>648</v>
      </c>
      <c r="F875" s="389" t="s">
        <v>647</v>
      </c>
      <c r="G875" s="389" t="s">
        <v>649</v>
      </c>
    </row>
    <row r="876" spans="1:7">
      <c r="A876" s="389" t="s">
        <v>578</v>
      </c>
      <c r="B876" s="389" t="s">
        <v>517</v>
      </c>
      <c r="C876" s="389">
        <v>2.39908049238</v>
      </c>
      <c r="D876" s="389" t="s">
        <v>647</v>
      </c>
      <c r="E876" s="389" t="s">
        <v>648</v>
      </c>
      <c r="F876" s="389" t="s">
        <v>647</v>
      </c>
      <c r="G876" s="389" t="s">
        <v>649</v>
      </c>
    </row>
    <row r="877" spans="1:7">
      <c r="A877" s="389" t="s">
        <v>578</v>
      </c>
      <c r="B877" s="389" t="s">
        <v>517</v>
      </c>
      <c r="C877" s="389">
        <v>2.39908049238</v>
      </c>
      <c r="D877" s="389" t="s">
        <v>647</v>
      </c>
      <c r="E877" s="389" t="s">
        <v>648</v>
      </c>
      <c r="F877" s="389" t="s">
        <v>647</v>
      </c>
      <c r="G877" s="389" t="s">
        <v>649</v>
      </c>
    </row>
    <row r="878" spans="1:7">
      <c r="A878" s="389" t="s">
        <v>551</v>
      </c>
      <c r="B878" s="389" t="s">
        <v>517</v>
      </c>
      <c r="C878" s="389">
        <v>3.06417090374</v>
      </c>
      <c r="D878" s="389" t="s">
        <v>647</v>
      </c>
      <c r="E878" s="389" t="s">
        <v>648</v>
      </c>
      <c r="F878" s="389" t="s">
        <v>647</v>
      </c>
      <c r="G878" s="389" t="s">
        <v>649</v>
      </c>
    </row>
    <row r="879" spans="1:7">
      <c r="A879" s="389" t="s">
        <v>544</v>
      </c>
      <c r="B879" s="389" t="s">
        <v>517</v>
      </c>
      <c r="C879" s="389">
        <v>2.9998172368599998</v>
      </c>
      <c r="D879" s="389" t="s">
        <v>647</v>
      </c>
      <c r="E879" s="389" t="s">
        <v>648</v>
      </c>
      <c r="F879" s="389" t="s">
        <v>647</v>
      </c>
      <c r="G879" s="389" t="s">
        <v>649</v>
      </c>
    </row>
    <row r="880" spans="1:7">
      <c r="A880" s="389" t="s">
        <v>544</v>
      </c>
      <c r="B880" s="389" t="s">
        <v>517</v>
      </c>
      <c r="C880" s="389">
        <v>2.9998172368599998</v>
      </c>
      <c r="D880" s="389" t="s">
        <v>647</v>
      </c>
      <c r="E880" s="389" t="s">
        <v>648</v>
      </c>
      <c r="F880" s="389" t="s">
        <v>647</v>
      </c>
      <c r="G880" s="389" t="s">
        <v>649</v>
      </c>
    </row>
    <row r="881" spans="1:7">
      <c r="A881" s="389" t="s">
        <v>577</v>
      </c>
      <c r="B881" s="389" t="s">
        <v>517</v>
      </c>
      <c r="C881" s="389">
        <v>2.9998172368599998</v>
      </c>
      <c r="D881" s="389" t="s">
        <v>647</v>
      </c>
      <c r="E881" s="389" t="s">
        <v>648</v>
      </c>
      <c r="F881" s="389" t="s">
        <v>647</v>
      </c>
      <c r="G881" s="389" t="s">
        <v>649</v>
      </c>
    </row>
    <row r="882" spans="1:7">
      <c r="A882" s="389" t="s">
        <v>577</v>
      </c>
      <c r="B882" s="389" t="s">
        <v>517</v>
      </c>
      <c r="C882" s="389">
        <v>2.9998172368599998</v>
      </c>
      <c r="D882" s="389" t="s">
        <v>647</v>
      </c>
      <c r="E882" s="389" t="s">
        <v>648</v>
      </c>
      <c r="F882" s="389" t="s">
        <v>647</v>
      </c>
      <c r="G882" s="389" t="s">
        <v>649</v>
      </c>
    </row>
    <row r="883" spans="1:7">
      <c r="A883" s="389" t="s">
        <v>551</v>
      </c>
      <c r="B883" s="389" t="s">
        <v>517</v>
      </c>
      <c r="C883" s="389">
        <v>7.1592088975400001</v>
      </c>
      <c r="D883" s="389" t="s">
        <v>647</v>
      </c>
      <c r="E883" s="389" t="s">
        <v>648</v>
      </c>
      <c r="F883" s="389" t="s">
        <v>647</v>
      </c>
      <c r="G883" s="389" t="s">
        <v>649</v>
      </c>
    </row>
    <row r="884" spans="1:7">
      <c r="A884" s="389" t="s">
        <v>581</v>
      </c>
      <c r="B884" s="389" t="s">
        <v>517</v>
      </c>
      <c r="C884" s="389">
        <v>1.1695345106299999</v>
      </c>
      <c r="D884" s="389" t="s">
        <v>647</v>
      </c>
      <c r="E884" s="389" t="s">
        <v>648</v>
      </c>
      <c r="F884" s="389" t="s">
        <v>647</v>
      </c>
      <c r="G884" s="389" t="s">
        <v>649</v>
      </c>
    </row>
    <row r="885" spans="1:7">
      <c r="A885" s="389" t="s">
        <v>547</v>
      </c>
      <c r="B885" s="389" t="s">
        <v>517</v>
      </c>
      <c r="C885" s="389">
        <v>8.2918576743100001</v>
      </c>
      <c r="D885" s="389" t="s">
        <v>647</v>
      </c>
      <c r="E885" s="389" t="s">
        <v>648</v>
      </c>
      <c r="F885" s="389" t="s">
        <v>647</v>
      </c>
      <c r="G885" s="389" t="s">
        <v>649</v>
      </c>
    </row>
    <row r="886" spans="1:7">
      <c r="A886" s="389" t="s">
        <v>544</v>
      </c>
      <c r="B886" s="389" t="s">
        <v>517</v>
      </c>
      <c r="C886" s="389">
        <v>2.3385254146199999</v>
      </c>
      <c r="D886" s="389" t="s">
        <v>647</v>
      </c>
      <c r="E886" s="389" t="s">
        <v>648</v>
      </c>
      <c r="F886" s="389" t="s">
        <v>647</v>
      </c>
      <c r="G886" s="389" t="s">
        <v>649</v>
      </c>
    </row>
    <row r="887" spans="1:7">
      <c r="A887" s="389" t="s">
        <v>549</v>
      </c>
      <c r="B887" s="389" t="s">
        <v>517</v>
      </c>
      <c r="C887" s="389">
        <v>9.8909128281399905</v>
      </c>
      <c r="D887" s="389" t="s">
        <v>647</v>
      </c>
      <c r="E887" s="389" t="s">
        <v>648</v>
      </c>
      <c r="F887" s="389" t="s">
        <v>647</v>
      </c>
      <c r="G887" s="389" t="s">
        <v>649</v>
      </c>
    </row>
    <row r="888" spans="1:7">
      <c r="A888" s="389" t="s">
        <v>551</v>
      </c>
      <c r="B888" s="389" t="s">
        <v>517</v>
      </c>
      <c r="C888" s="389">
        <v>53.883227225799899</v>
      </c>
      <c r="D888" s="389" t="s">
        <v>647</v>
      </c>
      <c r="E888" s="389" t="s">
        <v>648</v>
      </c>
      <c r="F888" s="389" t="s">
        <v>647</v>
      </c>
      <c r="G888" s="389" t="s">
        <v>649</v>
      </c>
    </row>
    <row r="889" spans="1:7">
      <c r="A889" s="389" t="s">
        <v>551</v>
      </c>
      <c r="B889" s="389" t="s">
        <v>517</v>
      </c>
      <c r="C889" s="389">
        <v>53.883227225799899</v>
      </c>
      <c r="D889" s="389" t="s">
        <v>647</v>
      </c>
      <c r="E889" s="389" t="s">
        <v>648</v>
      </c>
      <c r="F889" s="389" t="s">
        <v>647</v>
      </c>
      <c r="G889" s="389" t="s">
        <v>649</v>
      </c>
    </row>
    <row r="890" spans="1:7">
      <c r="A890" s="389" t="s">
        <v>581</v>
      </c>
      <c r="B890" s="389" t="s">
        <v>517</v>
      </c>
      <c r="C890" s="389">
        <v>0.74104444709200001</v>
      </c>
      <c r="D890" s="389" t="s">
        <v>647</v>
      </c>
      <c r="E890" s="389" t="s">
        <v>648</v>
      </c>
      <c r="F890" s="389" t="s">
        <v>647</v>
      </c>
      <c r="G890" s="389" t="s">
        <v>649</v>
      </c>
    </row>
    <row r="891" spans="1:7">
      <c r="A891" s="389" t="s">
        <v>554</v>
      </c>
      <c r="B891" s="389" t="s">
        <v>517</v>
      </c>
      <c r="C891" s="389">
        <v>4.4664722191799999</v>
      </c>
      <c r="D891" s="389" t="s">
        <v>647</v>
      </c>
      <c r="E891" s="389" t="s">
        <v>648</v>
      </c>
      <c r="F891" s="389" t="s">
        <v>647</v>
      </c>
      <c r="G891" s="389" t="s">
        <v>649</v>
      </c>
    </row>
    <row r="892" spans="1:7">
      <c r="A892" s="389" t="s">
        <v>577</v>
      </c>
      <c r="B892" s="389" t="s">
        <v>517</v>
      </c>
      <c r="C892" s="389">
        <v>4.9079444162100003</v>
      </c>
      <c r="D892" s="389" t="s">
        <v>647</v>
      </c>
      <c r="E892" s="389" t="s">
        <v>648</v>
      </c>
      <c r="F892" s="389" t="s">
        <v>647</v>
      </c>
      <c r="G892" s="389" t="s">
        <v>649</v>
      </c>
    </row>
    <row r="893" spans="1:7">
      <c r="A893" s="389" t="s">
        <v>523</v>
      </c>
      <c r="B893" s="389" t="s">
        <v>517</v>
      </c>
      <c r="C893" s="389">
        <v>12.1986684395</v>
      </c>
      <c r="D893" s="389" t="s">
        <v>647</v>
      </c>
      <c r="E893" s="389" t="s">
        <v>648</v>
      </c>
      <c r="F893" s="389" t="s">
        <v>647</v>
      </c>
      <c r="G893" s="389" t="s">
        <v>649</v>
      </c>
    </row>
    <row r="894" spans="1:7">
      <c r="A894" s="389" t="s">
        <v>578</v>
      </c>
      <c r="B894" s="389" t="s">
        <v>517</v>
      </c>
      <c r="C894" s="389">
        <v>1.87962595437</v>
      </c>
      <c r="D894" s="389" t="s">
        <v>647</v>
      </c>
      <c r="E894" s="389" t="s">
        <v>648</v>
      </c>
      <c r="F894" s="389" t="s">
        <v>647</v>
      </c>
      <c r="G894" s="389" t="s">
        <v>649</v>
      </c>
    </row>
    <row r="895" spans="1:7">
      <c r="A895" s="389" t="s">
        <v>528</v>
      </c>
      <c r="B895" s="389" t="s">
        <v>517</v>
      </c>
      <c r="C895" s="389">
        <v>4.7201764483300002</v>
      </c>
      <c r="D895" s="389" t="s">
        <v>647</v>
      </c>
      <c r="E895" s="389" t="s">
        <v>648</v>
      </c>
      <c r="F895" s="389" t="s">
        <v>647</v>
      </c>
      <c r="G895" s="389" t="s">
        <v>649</v>
      </c>
    </row>
    <row r="896" spans="1:7">
      <c r="A896" s="389" t="s">
        <v>528</v>
      </c>
      <c r="B896" s="389" t="s">
        <v>517</v>
      </c>
      <c r="C896" s="389">
        <v>4.7201764483300002</v>
      </c>
      <c r="D896" s="389" t="s">
        <v>647</v>
      </c>
      <c r="E896" s="389" t="s">
        <v>648</v>
      </c>
      <c r="F896" s="389" t="s">
        <v>647</v>
      </c>
      <c r="G896" s="389" t="s">
        <v>649</v>
      </c>
    </row>
    <row r="897" spans="1:7">
      <c r="A897" s="389" t="s">
        <v>529</v>
      </c>
      <c r="B897" s="389" t="s">
        <v>517</v>
      </c>
      <c r="C897" s="389">
        <v>4.7201764483300002</v>
      </c>
      <c r="D897" s="389" t="s">
        <v>647</v>
      </c>
      <c r="E897" s="389" t="s">
        <v>648</v>
      </c>
      <c r="F897" s="389" t="s">
        <v>647</v>
      </c>
      <c r="G897" s="389" t="s">
        <v>649</v>
      </c>
    </row>
    <row r="898" spans="1:7">
      <c r="A898" s="389" t="s">
        <v>514</v>
      </c>
      <c r="B898" s="389" t="s">
        <v>517</v>
      </c>
      <c r="C898" s="389">
        <v>2.5484751350199999</v>
      </c>
      <c r="D898" s="389" t="s">
        <v>647</v>
      </c>
      <c r="E898" s="389" t="s">
        <v>648</v>
      </c>
      <c r="F898" s="389" t="s">
        <v>647</v>
      </c>
      <c r="G898" s="389" t="s">
        <v>649</v>
      </c>
    </row>
    <row r="899" spans="1:7">
      <c r="A899" s="389" t="s">
        <v>514</v>
      </c>
      <c r="B899" s="389" t="s">
        <v>517</v>
      </c>
      <c r="C899" s="389">
        <v>2.5484751350199999</v>
      </c>
      <c r="D899" s="389" t="s">
        <v>647</v>
      </c>
      <c r="E899" s="389" t="s">
        <v>648</v>
      </c>
      <c r="F899" s="389" t="s">
        <v>647</v>
      </c>
      <c r="G899" s="389" t="s">
        <v>649</v>
      </c>
    </row>
    <row r="900" spans="1:7">
      <c r="A900" s="389" t="s">
        <v>581</v>
      </c>
      <c r="B900" s="389" t="s">
        <v>517</v>
      </c>
      <c r="C900" s="389">
        <v>23.357286433799899</v>
      </c>
      <c r="D900" s="389" t="s">
        <v>647</v>
      </c>
      <c r="E900" s="389" t="s">
        <v>648</v>
      </c>
      <c r="F900" s="389" t="s">
        <v>647</v>
      </c>
      <c r="G900" s="389" t="s">
        <v>649</v>
      </c>
    </row>
    <row r="901" spans="1:7">
      <c r="A901" s="389" t="s">
        <v>581</v>
      </c>
      <c r="B901" s="389" t="s">
        <v>517</v>
      </c>
      <c r="C901" s="389">
        <v>23.357286433799899</v>
      </c>
      <c r="D901" s="389" t="s">
        <v>647</v>
      </c>
      <c r="E901" s="389" t="s">
        <v>648</v>
      </c>
      <c r="F901" s="389" t="s">
        <v>647</v>
      </c>
      <c r="G901" s="389" t="s">
        <v>649</v>
      </c>
    </row>
    <row r="902" spans="1:7">
      <c r="A902" s="389" t="s">
        <v>581</v>
      </c>
      <c r="B902" s="389" t="s">
        <v>517</v>
      </c>
      <c r="C902" s="389">
        <v>4.5923731969499997</v>
      </c>
      <c r="D902" s="389" t="s">
        <v>647</v>
      </c>
      <c r="E902" s="389" t="s">
        <v>648</v>
      </c>
      <c r="F902" s="389" t="s">
        <v>647</v>
      </c>
      <c r="G902" s="389" t="s">
        <v>649</v>
      </c>
    </row>
    <row r="903" spans="1:7">
      <c r="A903" s="389" t="s">
        <v>577</v>
      </c>
      <c r="B903" s="389" t="s">
        <v>517</v>
      </c>
      <c r="C903" s="389">
        <v>0.80646616267100002</v>
      </c>
      <c r="D903" s="389" t="s">
        <v>647</v>
      </c>
      <c r="E903" s="389" t="s">
        <v>648</v>
      </c>
      <c r="F903" s="389" t="s">
        <v>647</v>
      </c>
      <c r="G903" s="389" t="s">
        <v>649</v>
      </c>
    </row>
    <row r="904" spans="1:7">
      <c r="A904" s="389" t="s">
        <v>578</v>
      </c>
      <c r="B904" s="389" t="s">
        <v>517</v>
      </c>
      <c r="C904" s="389">
        <v>3.2611485169000001</v>
      </c>
      <c r="D904" s="389" t="s">
        <v>647</v>
      </c>
      <c r="E904" s="389" t="s">
        <v>648</v>
      </c>
      <c r="F904" s="389" t="s">
        <v>647</v>
      </c>
      <c r="G904" s="389" t="s">
        <v>649</v>
      </c>
    </row>
    <row r="905" spans="1:7">
      <c r="A905" s="389" t="s">
        <v>514</v>
      </c>
      <c r="B905" s="389" t="s">
        <v>517</v>
      </c>
      <c r="C905" s="389">
        <v>14.8907816844</v>
      </c>
      <c r="D905" s="389" t="s">
        <v>647</v>
      </c>
      <c r="E905" s="389" t="s">
        <v>648</v>
      </c>
      <c r="F905" s="389" t="s">
        <v>647</v>
      </c>
      <c r="G905" s="389" t="s">
        <v>649</v>
      </c>
    </row>
    <row r="906" spans="1:7">
      <c r="A906" s="389" t="s">
        <v>514</v>
      </c>
      <c r="B906" s="389" t="s">
        <v>517</v>
      </c>
      <c r="C906" s="389">
        <v>19.352238764500001</v>
      </c>
      <c r="D906" s="389" t="s">
        <v>647</v>
      </c>
      <c r="E906" s="389" t="s">
        <v>648</v>
      </c>
      <c r="F906" s="389" t="s">
        <v>647</v>
      </c>
      <c r="G906" s="389" t="s">
        <v>649</v>
      </c>
    </row>
    <row r="907" spans="1:7">
      <c r="A907" s="389" t="s">
        <v>535</v>
      </c>
      <c r="B907" s="389" t="s">
        <v>517</v>
      </c>
      <c r="C907" s="389">
        <v>0.70602808354799995</v>
      </c>
      <c r="D907" s="389" t="s">
        <v>647</v>
      </c>
      <c r="E907" s="389" t="s">
        <v>648</v>
      </c>
      <c r="F907" s="389" t="s">
        <v>647</v>
      </c>
      <c r="G907" s="389" t="s">
        <v>649</v>
      </c>
    </row>
    <row r="908" spans="1:7">
      <c r="A908" s="389" t="s">
        <v>578</v>
      </c>
      <c r="B908" s="389" t="s">
        <v>517</v>
      </c>
      <c r="C908" s="389">
        <v>3.68827050225</v>
      </c>
      <c r="D908" s="389" t="s">
        <v>647</v>
      </c>
      <c r="E908" s="389" t="s">
        <v>648</v>
      </c>
      <c r="F908" s="389" t="s">
        <v>647</v>
      </c>
      <c r="G908" s="389" t="s">
        <v>649</v>
      </c>
    </row>
    <row r="909" spans="1:7">
      <c r="A909" s="389" t="s">
        <v>554</v>
      </c>
      <c r="B909" s="389" t="s">
        <v>517</v>
      </c>
      <c r="C909" s="389">
        <v>0.820248100704</v>
      </c>
      <c r="D909" s="389" t="s">
        <v>647</v>
      </c>
      <c r="E909" s="389" t="s">
        <v>648</v>
      </c>
      <c r="F909" s="389" t="s">
        <v>647</v>
      </c>
      <c r="G909" s="389" t="s">
        <v>649</v>
      </c>
    </row>
    <row r="910" spans="1:7">
      <c r="A910" s="389" t="s">
        <v>554</v>
      </c>
      <c r="B910" s="389" t="s">
        <v>517</v>
      </c>
      <c r="C910" s="389">
        <v>0.820248100704</v>
      </c>
      <c r="D910" s="389" t="s">
        <v>647</v>
      </c>
      <c r="E910" s="389" t="s">
        <v>648</v>
      </c>
      <c r="F910" s="389" t="s">
        <v>647</v>
      </c>
      <c r="G910" s="389" t="s">
        <v>649</v>
      </c>
    </row>
    <row r="911" spans="1:7">
      <c r="A911" s="389" t="s">
        <v>578</v>
      </c>
      <c r="B911" s="389" t="s">
        <v>517</v>
      </c>
      <c r="C911" s="389">
        <v>0.820248100704</v>
      </c>
      <c r="D911" s="389" t="s">
        <v>647</v>
      </c>
      <c r="E911" s="389" t="s">
        <v>648</v>
      </c>
      <c r="F911" s="389" t="s">
        <v>647</v>
      </c>
      <c r="G911" s="389" t="s">
        <v>649</v>
      </c>
    </row>
    <row r="912" spans="1:7">
      <c r="A912" s="389" t="s">
        <v>553</v>
      </c>
      <c r="B912" s="389" t="s">
        <v>517</v>
      </c>
      <c r="C912" s="389">
        <v>5.3512651397499997</v>
      </c>
      <c r="D912" s="389" t="s">
        <v>647</v>
      </c>
      <c r="E912" s="389" t="s">
        <v>648</v>
      </c>
      <c r="F912" s="389" t="s">
        <v>647</v>
      </c>
      <c r="G912" s="389" t="s">
        <v>649</v>
      </c>
    </row>
    <row r="913" spans="1:7">
      <c r="A913" s="389" t="s">
        <v>553</v>
      </c>
      <c r="B913" s="389" t="s">
        <v>517</v>
      </c>
      <c r="C913" s="389">
        <v>5.3512651397499997</v>
      </c>
      <c r="D913" s="389" t="s">
        <v>647</v>
      </c>
      <c r="E913" s="389" t="s">
        <v>648</v>
      </c>
      <c r="F913" s="389" t="s">
        <v>647</v>
      </c>
      <c r="G913" s="389" t="s">
        <v>649</v>
      </c>
    </row>
    <row r="914" spans="1:7">
      <c r="A914" s="389" t="s">
        <v>553</v>
      </c>
      <c r="B914" s="389" t="s">
        <v>517</v>
      </c>
      <c r="C914" s="389">
        <v>5.3512651397499997</v>
      </c>
      <c r="D914" s="389" t="s">
        <v>647</v>
      </c>
      <c r="E914" s="389" t="s">
        <v>648</v>
      </c>
      <c r="F914" s="389" t="s">
        <v>647</v>
      </c>
      <c r="G914" s="389" t="s">
        <v>649</v>
      </c>
    </row>
    <row r="915" spans="1:7">
      <c r="A915" s="389" t="s">
        <v>553</v>
      </c>
      <c r="B915" s="389" t="s">
        <v>517</v>
      </c>
      <c r="C915" s="389">
        <v>5.3512651397499997</v>
      </c>
      <c r="D915" s="389" t="s">
        <v>647</v>
      </c>
      <c r="E915" s="389" t="s">
        <v>648</v>
      </c>
      <c r="F915" s="389" t="s">
        <v>647</v>
      </c>
      <c r="G915" s="389" t="s">
        <v>649</v>
      </c>
    </row>
    <row r="916" spans="1:7">
      <c r="A916" s="389" t="s">
        <v>578</v>
      </c>
      <c r="B916" s="389" t="s">
        <v>517</v>
      </c>
      <c r="C916" s="389">
        <v>5.3512651397499997</v>
      </c>
      <c r="D916" s="389" t="s">
        <v>647</v>
      </c>
      <c r="E916" s="389" t="s">
        <v>648</v>
      </c>
      <c r="F916" s="389" t="s">
        <v>647</v>
      </c>
      <c r="G916" s="389" t="s">
        <v>649</v>
      </c>
    </row>
    <row r="917" spans="1:7">
      <c r="A917" s="389" t="s">
        <v>578</v>
      </c>
      <c r="B917" s="389" t="s">
        <v>517</v>
      </c>
      <c r="C917" s="389">
        <v>5.3512651397499997</v>
      </c>
      <c r="D917" s="389" t="s">
        <v>647</v>
      </c>
      <c r="E917" s="389" t="s">
        <v>648</v>
      </c>
      <c r="F917" s="389" t="s">
        <v>647</v>
      </c>
      <c r="G917" s="389" t="s">
        <v>649</v>
      </c>
    </row>
    <row r="918" spans="1:7">
      <c r="A918" s="389" t="s">
        <v>523</v>
      </c>
      <c r="B918" s="389" t="s">
        <v>517</v>
      </c>
      <c r="C918" s="389">
        <v>16.589513326399899</v>
      </c>
      <c r="D918" s="389" t="s">
        <v>647</v>
      </c>
      <c r="E918" s="389" t="s">
        <v>648</v>
      </c>
      <c r="F918" s="389" t="s">
        <v>647</v>
      </c>
      <c r="G918" s="389" t="s">
        <v>649</v>
      </c>
    </row>
    <row r="919" spans="1:7">
      <c r="A919" s="389" t="s">
        <v>581</v>
      </c>
      <c r="B919" s="389" t="s">
        <v>517</v>
      </c>
      <c r="C919" s="389">
        <v>0.90349399109499995</v>
      </c>
      <c r="D919" s="389" t="s">
        <v>647</v>
      </c>
      <c r="E919" s="389" t="s">
        <v>648</v>
      </c>
      <c r="F919" s="389" t="s">
        <v>647</v>
      </c>
      <c r="G919" s="389" t="s">
        <v>649</v>
      </c>
    </row>
    <row r="920" spans="1:7">
      <c r="A920" s="389" t="s">
        <v>525</v>
      </c>
      <c r="B920" s="389" t="s">
        <v>517</v>
      </c>
      <c r="C920" s="389">
        <v>2.1675282819800001</v>
      </c>
      <c r="D920" s="389" t="s">
        <v>647</v>
      </c>
      <c r="E920" s="389" t="s">
        <v>648</v>
      </c>
      <c r="F920" s="389" t="s">
        <v>647</v>
      </c>
      <c r="G920" s="389" t="s">
        <v>649</v>
      </c>
    </row>
    <row r="921" spans="1:7">
      <c r="A921" s="389" t="s">
        <v>525</v>
      </c>
      <c r="B921" s="389" t="s">
        <v>517</v>
      </c>
      <c r="C921" s="389">
        <v>2.1675282819800001</v>
      </c>
      <c r="D921" s="389" t="s">
        <v>647</v>
      </c>
      <c r="E921" s="389" t="s">
        <v>648</v>
      </c>
      <c r="F921" s="389" t="s">
        <v>647</v>
      </c>
      <c r="G921" s="389" t="s">
        <v>649</v>
      </c>
    </row>
    <row r="922" spans="1:7">
      <c r="A922" s="389" t="s">
        <v>581</v>
      </c>
      <c r="B922" s="389" t="s">
        <v>517</v>
      </c>
      <c r="C922" s="389">
        <v>2.8129503845800001</v>
      </c>
      <c r="D922" s="389" t="s">
        <v>647</v>
      </c>
      <c r="E922" s="389" t="s">
        <v>648</v>
      </c>
      <c r="F922" s="389" t="s">
        <v>647</v>
      </c>
      <c r="G922" s="389" t="s">
        <v>649</v>
      </c>
    </row>
    <row r="923" spans="1:7">
      <c r="A923" s="389" t="s">
        <v>564</v>
      </c>
      <c r="B923" s="389" t="s">
        <v>517</v>
      </c>
      <c r="C923" s="389">
        <v>2.2989726161199999</v>
      </c>
      <c r="D923" s="389" t="s">
        <v>647</v>
      </c>
      <c r="E923" s="389" t="s">
        <v>648</v>
      </c>
      <c r="F923" s="389" t="s">
        <v>647</v>
      </c>
      <c r="G923" s="389" t="s">
        <v>649</v>
      </c>
    </row>
    <row r="924" spans="1:7">
      <c r="A924" s="389" t="s">
        <v>564</v>
      </c>
      <c r="B924" s="389" t="s">
        <v>517</v>
      </c>
      <c r="C924" s="389">
        <v>2.2989726161199999</v>
      </c>
      <c r="D924" s="389" t="s">
        <v>647</v>
      </c>
      <c r="E924" s="389" t="s">
        <v>648</v>
      </c>
      <c r="F924" s="389" t="s">
        <v>647</v>
      </c>
      <c r="G924" s="389" t="s">
        <v>649</v>
      </c>
    </row>
    <row r="925" spans="1:7">
      <c r="A925" s="389" t="s">
        <v>581</v>
      </c>
      <c r="B925" s="389" t="s">
        <v>517</v>
      </c>
      <c r="C925" s="389">
        <v>13.695836201900001</v>
      </c>
      <c r="D925" s="389" t="s">
        <v>647</v>
      </c>
      <c r="E925" s="389" t="s">
        <v>648</v>
      </c>
      <c r="F925" s="389" t="s">
        <v>647</v>
      </c>
      <c r="G925" s="389" t="s">
        <v>649</v>
      </c>
    </row>
    <row r="926" spans="1:7">
      <c r="A926" s="389" t="s">
        <v>551</v>
      </c>
      <c r="B926" s="389" t="s">
        <v>517</v>
      </c>
      <c r="C926" s="389">
        <v>22.247289858799899</v>
      </c>
      <c r="D926" s="389" t="s">
        <v>647</v>
      </c>
      <c r="E926" s="389" t="s">
        <v>648</v>
      </c>
      <c r="F926" s="389" t="s">
        <v>647</v>
      </c>
      <c r="G926" s="389" t="s">
        <v>649</v>
      </c>
    </row>
    <row r="927" spans="1:7">
      <c r="A927" s="389" t="s">
        <v>551</v>
      </c>
      <c r="B927" s="389" t="s">
        <v>517</v>
      </c>
      <c r="C927" s="389">
        <v>22.247289858799899</v>
      </c>
      <c r="D927" s="389" t="s">
        <v>647</v>
      </c>
      <c r="E927" s="389" t="s">
        <v>648</v>
      </c>
      <c r="F927" s="389" t="s">
        <v>647</v>
      </c>
      <c r="G927" s="389" t="s">
        <v>649</v>
      </c>
    </row>
    <row r="928" spans="1:7">
      <c r="A928" s="389" t="s">
        <v>535</v>
      </c>
      <c r="B928" s="389" t="s">
        <v>517</v>
      </c>
      <c r="C928" s="389">
        <v>1.23123482783</v>
      </c>
      <c r="D928" s="389" t="s">
        <v>647</v>
      </c>
      <c r="E928" s="389" t="s">
        <v>648</v>
      </c>
      <c r="F928" s="389" t="s">
        <v>647</v>
      </c>
      <c r="G928" s="389" t="s">
        <v>649</v>
      </c>
    </row>
    <row r="929" spans="1:7">
      <c r="A929" s="389" t="s">
        <v>571</v>
      </c>
      <c r="B929" s="389" t="s">
        <v>517</v>
      </c>
      <c r="C929" s="389">
        <v>16.8770507505</v>
      </c>
      <c r="D929" s="389" t="s">
        <v>647</v>
      </c>
      <c r="E929" s="389" t="s">
        <v>648</v>
      </c>
      <c r="F929" s="389" t="s">
        <v>647</v>
      </c>
      <c r="G929" s="389" t="s">
        <v>649</v>
      </c>
    </row>
    <row r="930" spans="1:7">
      <c r="A930" s="389" t="s">
        <v>560</v>
      </c>
      <c r="B930" s="389" t="s">
        <v>517</v>
      </c>
      <c r="C930" s="389">
        <v>20.662436425100001</v>
      </c>
      <c r="D930" s="389" t="s">
        <v>647</v>
      </c>
      <c r="E930" s="389" t="s">
        <v>648</v>
      </c>
      <c r="F930" s="389" t="s">
        <v>647</v>
      </c>
      <c r="G930" s="389" t="s">
        <v>649</v>
      </c>
    </row>
    <row r="931" spans="1:7">
      <c r="A931" s="389" t="s">
        <v>578</v>
      </c>
      <c r="B931" s="389" t="s">
        <v>517</v>
      </c>
      <c r="C931" s="389">
        <v>1.01049053016</v>
      </c>
      <c r="D931" s="389" t="s">
        <v>647</v>
      </c>
      <c r="E931" s="389" t="s">
        <v>648</v>
      </c>
      <c r="F931" s="389" t="s">
        <v>647</v>
      </c>
      <c r="G931" s="389" t="s">
        <v>649</v>
      </c>
    </row>
    <row r="932" spans="1:7">
      <c r="A932" s="389" t="s">
        <v>577</v>
      </c>
      <c r="B932" s="389" t="s">
        <v>517</v>
      </c>
      <c r="C932" s="389">
        <v>4.8893459753400004</v>
      </c>
      <c r="D932" s="389" t="s">
        <v>647</v>
      </c>
      <c r="E932" s="389" t="s">
        <v>648</v>
      </c>
      <c r="F932" s="389" t="s">
        <v>647</v>
      </c>
      <c r="G932" s="389" t="s">
        <v>649</v>
      </c>
    </row>
    <row r="933" spans="1:7">
      <c r="A933" s="389" t="s">
        <v>560</v>
      </c>
      <c r="B933" s="389" t="s">
        <v>517</v>
      </c>
      <c r="C933" s="389">
        <v>6.8515317162900002</v>
      </c>
      <c r="D933" s="389" t="s">
        <v>647</v>
      </c>
      <c r="E933" s="389" t="s">
        <v>648</v>
      </c>
      <c r="F933" s="389" t="s">
        <v>647</v>
      </c>
      <c r="G933" s="389" t="s">
        <v>649</v>
      </c>
    </row>
    <row r="934" spans="1:7">
      <c r="A934" s="389" t="s">
        <v>560</v>
      </c>
      <c r="B934" s="389" t="s">
        <v>517</v>
      </c>
      <c r="C934" s="389">
        <v>6.8515317162900002</v>
      </c>
      <c r="D934" s="389" t="s">
        <v>647</v>
      </c>
      <c r="E934" s="389" t="s">
        <v>648</v>
      </c>
      <c r="F934" s="389" t="s">
        <v>647</v>
      </c>
      <c r="G934" s="389" t="s">
        <v>649</v>
      </c>
    </row>
    <row r="935" spans="1:7">
      <c r="A935" s="389" t="s">
        <v>560</v>
      </c>
      <c r="B935" s="389" t="s">
        <v>517</v>
      </c>
      <c r="C935" s="389">
        <v>6.8515317162900002</v>
      </c>
      <c r="D935" s="389" t="s">
        <v>647</v>
      </c>
      <c r="E935" s="389" t="s">
        <v>648</v>
      </c>
      <c r="F935" s="389" t="s">
        <v>647</v>
      </c>
      <c r="G935" s="389" t="s">
        <v>649</v>
      </c>
    </row>
    <row r="936" spans="1:7">
      <c r="A936" s="389" t="s">
        <v>579</v>
      </c>
      <c r="B936" s="389" t="s">
        <v>517</v>
      </c>
      <c r="C936" s="389">
        <v>4.89045485838</v>
      </c>
      <c r="D936" s="389" t="s">
        <v>647</v>
      </c>
      <c r="E936" s="389" t="s">
        <v>648</v>
      </c>
      <c r="F936" s="389" t="s">
        <v>647</v>
      </c>
      <c r="G936" s="389" t="s">
        <v>649</v>
      </c>
    </row>
    <row r="937" spans="1:7">
      <c r="A937" s="389" t="s">
        <v>579</v>
      </c>
      <c r="B937" s="389" t="s">
        <v>517</v>
      </c>
      <c r="C937" s="389">
        <v>4.89045485838</v>
      </c>
      <c r="D937" s="389" t="s">
        <v>647</v>
      </c>
      <c r="E937" s="389" t="s">
        <v>648</v>
      </c>
      <c r="F937" s="389" t="s">
        <v>647</v>
      </c>
      <c r="G937" s="389" t="s">
        <v>649</v>
      </c>
    </row>
    <row r="938" spans="1:7">
      <c r="A938" s="389" t="s">
        <v>581</v>
      </c>
      <c r="B938" s="389" t="s">
        <v>517</v>
      </c>
      <c r="C938" s="389">
        <v>8.4062084816800002</v>
      </c>
      <c r="D938" s="389" t="s">
        <v>647</v>
      </c>
      <c r="E938" s="389" t="s">
        <v>648</v>
      </c>
      <c r="F938" s="389" t="s">
        <v>647</v>
      </c>
      <c r="G938" s="389" t="s">
        <v>649</v>
      </c>
    </row>
    <row r="939" spans="1:7">
      <c r="A939" s="389" t="s">
        <v>542</v>
      </c>
      <c r="B939" s="389" t="s">
        <v>517</v>
      </c>
      <c r="C939" s="389">
        <v>5.7016218838199997</v>
      </c>
      <c r="D939" s="389" t="s">
        <v>647</v>
      </c>
      <c r="E939" s="389" t="s">
        <v>648</v>
      </c>
      <c r="F939" s="389" t="s">
        <v>647</v>
      </c>
      <c r="G939" s="389" t="s">
        <v>649</v>
      </c>
    </row>
    <row r="940" spans="1:7">
      <c r="A940" s="389" t="s">
        <v>578</v>
      </c>
      <c r="B940" s="389" t="s">
        <v>517</v>
      </c>
      <c r="C940" s="389">
        <v>1.8275341655799999</v>
      </c>
      <c r="D940" s="389" t="s">
        <v>647</v>
      </c>
      <c r="E940" s="389" t="s">
        <v>648</v>
      </c>
      <c r="F940" s="389" t="s">
        <v>647</v>
      </c>
      <c r="G940" s="389" t="s">
        <v>649</v>
      </c>
    </row>
    <row r="941" spans="1:7">
      <c r="A941" s="389" t="s">
        <v>579</v>
      </c>
      <c r="B941" s="389" t="s">
        <v>517</v>
      </c>
      <c r="C941" s="389">
        <v>5.4351075666300002</v>
      </c>
      <c r="D941" s="389" t="s">
        <v>647</v>
      </c>
      <c r="E941" s="389" t="s">
        <v>648</v>
      </c>
      <c r="F941" s="389" t="s">
        <v>647</v>
      </c>
      <c r="G941" s="389" t="s">
        <v>649</v>
      </c>
    </row>
    <row r="942" spans="1:7">
      <c r="A942" s="389" t="s">
        <v>581</v>
      </c>
      <c r="B942" s="389" t="s">
        <v>517</v>
      </c>
      <c r="C942" s="389">
        <v>8.3627586145400006</v>
      </c>
      <c r="D942" s="389" t="s">
        <v>647</v>
      </c>
      <c r="E942" s="389" t="s">
        <v>648</v>
      </c>
      <c r="F942" s="389" t="s">
        <v>647</v>
      </c>
      <c r="G942" s="389" t="s">
        <v>649</v>
      </c>
    </row>
    <row r="943" spans="1:7">
      <c r="A943" s="389" t="s">
        <v>560</v>
      </c>
      <c r="B943" s="389" t="s">
        <v>517</v>
      </c>
      <c r="C943" s="389">
        <v>4.4623003854699999</v>
      </c>
      <c r="D943" s="389" t="s">
        <v>647</v>
      </c>
      <c r="E943" s="389" t="s">
        <v>648</v>
      </c>
      <c r="F943" s="389" t="s">
        <v>647</v>
      </c>
      <c r="G943" s="389" t="s">
        <v>649</v>
      </c>
    </row>
    <row r="944" spans="1:7">
      <c r="A944" s="389" t="s">
        <v>571</v>
      </c>
      <c r="B944" s="389" t="s">
        <v>517</v>
      </c>
      <c r="C944" s="389">
        <v>0.46445564659100003</v>
      </c>
      <c r="D944" s="389" t="s">
        <v>647</v>
      </c>
      <c r="E944" s="389" t="s">
        <v>648</v>
      </c>
      <c r="F944" s="389" t="s">
        <v>647</v>
      </c>
      <c r="G944" s="389" t="s">
        <v>649</v>
      </c>
    </row>
    <row r="945" spans="1:7">
      <c r="A945" s="389" t="s">
        <v>526</v>
      </c>
      <c r="B945" s="389" t="s">
        <v>517</v>
      </c>
      <c r="C945" s="389">
        <v>1.4046898195699999</v>
      </c>
      <c r="D945" s="389" t="s">
        <v>647</v>
      </c>
      <c r="E945" s="389" t="s">
        <v>648</v>
      </c>
      <c r="F945" s="389" t="s">
        <v>647</v>
      </c>
      <c r="G945" s="389" t="s">
        <v>649</v>
      </c>
    </row>
    <row r="946" spans="1:7">
      <c r="A946" s="389" t="s">
        <v>558</v>
      </c>
      <c r="B946" s="389" t="s">
        <v>517</v>
      </c>
      <c r="C946" s="389">
        <v>8.3994764723700008</v>
      </c>
      <c r="D946" s="389" t="s">
        <v>647</v>
      </c>
      <c r="E946" s="389" t="s">
        <v>648</v>
      </c>
      <c r="F946" s="389" t="s">
        <v>647</v>
      </c>
      <c r="G946" s="389" t="s">
        <v>649</v>
      </c>
    </row>
    <row r="947" spans="1:7">
      <c r="A947" s="389" t="s">
        <v>558</v>
      </c>
      <c r="B947" s="389" t="s">
        <v>517</v>
      </c>
      <c r="C947" s="389">
        <v>8.3994764723700008</v>
      </c>
      <c r="D947" s="389" t="s">
        <v>647</v>
      </c>
      <c r="E947" s="389" t="s">
        <v>648</v>
      </c>
      <c r="F947" s="389" t="s">
        <v>647</v>
      </c>
      <c r="G947" s="389" t="s">
        <v>649</v>
      </c>
    </row>
    <row r="948" spans="1:7">
      <c r="A948" s="389" t="s">
        <v>558</v>
      </c>
      <c r="B948" s="389" t="s">
        <v>517</v>
      </c>
      <c r="C948" s="389">
        <v>8.3994764723700008</v>
      </c>
      <c r="D948" s="389" t="s">
        <v>647</v>
      </c>
      <c r="E948" s="389" t="s">
        <v>648</v>
      </c>
      <c r="F948" s="389" t="s">
        <v>647</v>
      </c>
      <c r="G948" s="389" t="s">
        <v>649</v>
      </c>
    </row>
    <row r="949" spans="1:7">
      <c r="A949" s="389" t="s">
        <v>544</v>
      </c>
      <c r="B949" s="389" t="s">
        <v>517</v>
      </c>
      <c r="C949" s="389">
        <v>6.35151944364</v>
      </c>
      <c r="D949" s="389" t="s">
        <v>647</v>
      </c>
      <c r="E949" s="389" t="s">
        <v>648</v>
      </c>
      <c r="F949" s="389" t="s">
        <v>647</v>
      </c>
      <c r="G949" s="389" t="s">
        <v>649</v>
      </c>
    </row>
    <row r="950" spans="1:7">
      <c r="A950" s="389" t="s">
        <v>572</v>
      </c>
      <c r="B950" s="389" t="s">
        <v>517</v>
      </c>
      <c r="C950" s="389">
        <v>18.1460473220999</v>
      </c>
      <c r="D950" s="389" t="s">
        <v>647</v>
      </c>
      <c r="E950" s="389" t="s">
        <v>648</v>
      </c>
      <c r="F950" s="389" t="s">
        <v>647</v>
      </c>
      <c r="G950" s="389" t="s">
        <v>649</v>
      </c>
    </row>
    <row r="951" spans="1:7">
      <c r="A951" s="389" t="s">
        <v>543</v>
      </c>
      <c r="B951" s="389" t="s">
        <v>517</v>
      </c>
      <c r="C951" s="389">
        <v>54.542857521800002</v>
      </c>
      <c r="D951" s="389" t="s">
        <v>647</v>
      </c>
      <c r="E951" s="389" t="s">
        <v>648</v>
      </c>
      <c r="F951" s="389" t="s">
        <v>647</v>
      </c>
      <c r="G951" s="389" t="s">
        <v>649</v>
      </c>
    </row>
    <row r="952" spans="1:7">
      <c r="A952" s="389" t="s">
        <v>560</v>
      </c>
      <c r="B952" s="389" t="s">
        <v>517</v>
      </c>
      <c r="C952" s="389">
        <v>4.7286519942399998</v>
      </c>
      <c r="D952" s="389" t="s">
        <v>647</v>
      </c>
      <c r="E952" s="389" t="s">
        <v>648</v>
      </c>
      <c r="F952" s="389" t="s">
        <v>647</v>
      </c>
      <c r="G952" s="389" t="s">
        <v>649</v>
      </c>
    </row>
    <row r="953" spans="1:7">
      <c r="A953" s="389" t="s">
        <v>523</v>
      </c>
      <c r="B953" s="389" t="s">
        <v>517</v>
      </c>
      <c r="C953" s="389">
        <v>30.984336860900001</v>
      </c>
      <c r="D953" s="389" t="s">
        <v>647</v>
      </c>
      <c r="E953" s="389" t="s">
        <v>648</v>
      </c>
      <c r="F953" s="389" t="s">
        <v>647</v>
      </c>
      <c r="G953" s="389" t="s">
        <v>649</v>
      </c>
    </row>
    <row r="954" spans="1:7">
      <c r="A954" s="389" t="s">
        <v>523</v>
      </c>
      <c r="B954" s="389" t="s">
        <v>517</v>
      </c>
      <c r="C954" s="389">
        <v>30.984336860900001</v>
      </c>
      <c r="D954" s="389" t="s">
        <v>647</v>
      </c>
      <c r="E954" s="389" t="s">
        <v>648</v>
      </c>
      <c r="F954" s="389" t="s">
        <v>647</v>
      </c>
      <c r="G954" s="389" t="s">
        <v>649</v>
      </c>
    </row>
    <row r="955" spans="1:7">
      <c r="A955" s="389" t="s">
        <v>523</v>
      </c>
      <c r="B955" s="389" t="s">
        <v>517</v>
      </c>
      <c r="C955" s="389">
        <v>6.9235710162900004</v>
      </c>
      <c r="D955" s="389" t="s">
        <v>647</v>
      </c>
      <c r="E955" s="389" t="s">
        <v>648</v>
      </c>
      <c r="F955" s="389" t="s">
        <v>647</v>
      </c>
      <c r="G955" s="389" t="s">
        <v>649</v>
      </c>
    </row>
    <row r="956" spans="1:7">
      <c r="A956" s="389" t="s">
        <v>571</v>
      </c>
      <c r="B956" s="389" t="s">
        <v>517</v>
      </c>
      <c r="C956" s="389">
        <v>6.2801018988599999</v>
      </c>
      <c r="D956" s="389" t="s">
        <v>647</v>
      </c>
      <c r="E956" s="389" t="s">
        <v>648</v>
      </c>
      <c r="F956" s="389" t="s">
        <v>647</v>
      </c>
      <c r="G956" s="389" t="s">
        <v>649</v>
      </c>
    </row>
    <row r="957" spans="1:7">
      <c r="A957" s="389" t="s">
        <v>571</v>
      </c>
      <c r="B957" s="389" t="s">
        <v>517</v>
      </c>
      <c r="C957" s="389">
        <v>6.2801018988599999</v>
      </c>
      <c r="D957" s="389" t="s">
        <v>647</v>
      </c>
      <c r="E957" s="389" t="s">
        <v>648</v>
      </c>
      <c r="F957" s="389" t="s">
        <v>647</v>
      </c>
      <c r="G957" s="389" t="s">
        <v>649</v>
      </c>
    </row>
    <row r="958" spans="1:7">
      <c r="A958" s="389" t="s">
        <v>544</v>
      </c>
      <c r="B958" s="389" t="s">
        <v>517</v>
      </c>
      <c r="C958" s="389">
        <v>13.1543563038</v>
      </c>
      <c r="D958" s="389" t="s">
        <v>647</v>
      </c>
      <c r="E958" s="389" t="s">
        <v>648</v>
      </c>
      <c r="F958" s="389" t="s">
        <v>647</v>
      </c>
      <c r="G958" s="389" t="s">
        <v>649</v>
      </c>
    </row>
    <row r="959" spans="1:7">
      <c r="A959" s="389" t="s">
        <v>544</v>
      </c>
      <c r="B959" s="389" t="s">
        <v>517</v>
      </c>
      <c r="C959" s="389">
        <v>13.1543563038</v>
      </c>
      <c r="D959" s="389" t="s">
        <v>647</v>
      </c>
      <c r="E959" s="389" t="s">
        <v>648</v>
      </c>
      <c r="F959" s="389" t="s">
        <v>647</v>
      </c>
      <c r="G959" s="389" t="s">
        <v>649</v>
      </c>
    </row>
    <row r="960" spans="1:7">
      <c r="A960" s="389" t="s">
        <v>562</v>
      </c>
      <c r="B960" s="389" t="s">
        <v>517</v>
      </c>
      <c r="C960" s="389">
        <v>13.1543563038</v>
      </c>
      <c r="D960" s="389" t="s">
        <v>647</v>
      </c>
      <c r="E960" s="389" t="s">
        <v>648</v>
      </c>
      <c r="F960" s="389" t="s">
        <v>647</v>
      </c>
      <c r="G960" s="389" t="s">
        <v>649</v>
      </c>
    </row>
    <row r="961" spans="1:7">
      <c r="A961" s="389" t="s">
        <v>543</v>
      </c>
      <c r="B961" s="389" t="s">
        <v>517</v>
      </c>
      <c r="C961" s="389">
        <v>15.7283233209</v>
      </c>
      <c r="D961" s="389" t="s">
        <v>647</v>
      </c>
      <c r="E961" s="389" t="s">
        <v>648</v>
      </c>
      <c r="F961" s="389" t="s">
        <v>647</v>
      </c>
      <c r="G961" s="389" t="s">
        <v>649</v>
      </c>
    </row>
    <row r="962" spans="1:7">
      <c r="A962" s="389" t="s">
        <v>537</v>
      </c>
      <c r="B962" s="389" t="s">
        <v>517</v>
      </c>
      <c r="C962" s="389">
        <v>8.7945954003800004</v>
      </c>
      <c r="D962" s="389" t="s">
        <v>647</v>
      </c>
      <c r="E962" s="389" t="s">
        <v>648</v>
      </c>
      <c r="F962" s="389" t="s">
        <v>647</v>
      </c>
      <c r="G962" s="389" t="s">
        <v>649</v>
      </c>
    </row>
    <row r="963" spans="1:7">
      <c r="A963" s="389" t="s">
        <v>556</v>
      </c>
      <c r="B963" s="389" t="s">
        <v>517</v>
      </c>
      <c r="C963" s="389">
        <v>8.7945954003800004</v>
      </c>
      <c r="D963" s="389" t="s">
        <v>647</v>
      </c>
      <c r="E963" s="389" t="s">
        <v>648</v>
      </c>
      <c r="F963" s="389" t="s">
        <v>647</v>
      </c>
      <c r="G963" s="389" t="s">
        <v>649</v>
      </c>
    </row>
    <row r="964" spans="1:7">
      <c r="A964" s="389" t="s">
        <v>556</v>
      </c>
      <c r="B964" s="389" t="s">
        <v>517</v>
      </c>
      <c r="C964" s="389">
        <v>8.7945954003800004</v>
      </c>
      <c r="D964" s="389" t="s">
        <v>647</v>
      </c>
      <c r="E964" s="389" t="s">
        <v>648</v>
      </c>
      <c r="F964" s="389" t="s">
        <v>647</v>
      </c>
      <c r="G964" s="389" t="s">
        <v>649</v>
      </c>
    </row>
    <row r="965" spans="1:7">
      <c r="A965" s="389" t="s">
        <v>524</v>
      </c>
      <c r="B965" s="389" t="s">
        <v>517</v>
      </c>
      <c r="C965" s="389">
        <v>9.8088588872599995</v>
      </c>
      <c r="D965" s="389" t="s">
        <v>647</v>
      </c>
      <c r="E965" s="389" t="s">
        <v>648</v>
      </c>
      <c r="F965" s="389" t="s">
        <v>647</v>
      </c>
      <c r="G965" s="389" t="s">
        <v>649</v>
      </c>
    </row>
    <row r="966" spans="1:7">
      <c r="A966" s="389" t="s">
        <v>577</v>
      </c>
      <c r="B966" s="389" t="s">
        <v>517</v>
      </c>
      <c r="C966" s="389">
        <v>6.6086336173999998</v>
      </c>
      <c r="D966" s="389" t="s">
        <v>647</v>
      </c>
      <c r="E966" s="389" t="s">
        <v>648</v>
      </c>
      <c r="F966" s="389" t="s">
        <v>647</v>
      </c>
      <c r="G966" s="389" t="s">
        <v>649</v>
      </c>
    </row>
    <row r="967" spans="1:7">
      <c r="A967" s="389" t="s">
        <v>532</v>
      </c>
      <c r="B967" s="389" t="s">
        <v>517</v>
      </c>
      <c r="C967" s="389">
        <v>4.6832164221100001</v>
      </c>
      <c r="D967" s="389" t="s">
        <v>647</v>
      </c>
      <c r="E967" s="389" t="s">
        <v>648</v>
      </c>
      <c r="F967" s="389" t="s">
        <v>647</v>
      </c>
      <c r="G967" s="389" t="s">
        <v>649</v>
      </c>
    </row>
    <row r="968" spans="1:7">
      <c r="A968" s="389" t="s">
        <v>564</v>
      </c>
      <c r="B968" s="389" t="s">
        <v>517</v>
      </c>
      <c r="C968" s="389">
        <v>1.39673269114</v>
      </c>
      <c r="D968" s="389" t="s">
        <v>647</v>
      </c>
      <c r="E968" s="389" t="s">
        <v>648</v>
      </c>
      <c r="F968" s="389" t="s">
        <v>647</v>
      </c>
      <c r="G968" s="389" t="s">
        <v>649</v>
      </c>
    </row>
    <row r="969" spans="1:7">
      <c r="A969" s="389" t="s">
        <v>564</v>
      </c>
      <c r="B969" s="389" t="s">
        <v>517</v>
      </c>
      <c r="C969" s="389">
        <v>1.39673269114</v>
      </c>
      <c r="D969" s="389" t="s">
        <v>647</v>
      </c>
      <c r="E969" s="389" t="s">
        <v>648</v>
      </c>
      <c r="F969" s="389" t="s">
        <v>647</v>
      </c>
      <c r="G969" s="389" t="s">
        <v>649</v>
      </c>
    </row>
    <row r="970" spans="1:7">
      <c r="A970" s="389" t="s">
        <v>514</v>
      </c>
      <c r="B970" s="389" t="s">
        <v>517</v>
      </c>
      <c r="C970" s="389">
        <v>1.3678235361</v>
      </c>
      <c r="D970" s="389" t="s">
        <v>647</v>
      </c>
      <c r="E970" s="389" t="s">
        <v>648</v>
      </c>
      <c r="F970" s="389" t="s">
        <v>647</v>
      </c>
      <c r="G970" s="389" t="s">
        <v>649</v>
      </c>
    </row>
    <row r="971" spans="1:7">
      <c r="A971" s="389" t="s">
        <v>514</v>
      </c>
      <c r="B971" s="389" t="s">
        <v>517</v>
      </c>
      <c r="C971" s="389">
        <v>1.3678235361</v>
      </c>
      <c r="D971" s="389" t="s">
        <v>647</v>
      </c>
      <c r="E971" s="389" t="s">
        <v>648</v>
      </c>
      <c r="F971" s="389" t="s">
        <v>647</v>
      </c>
      <c r="G971" s="389" t="s">
        <v>649</v>
      </c>
    </row>
    <row r="972" spans="1:7">
      <c r="A972" s="389" t="s">
        <v>570</v>
      </c>
      <c r="B972" s="389" t="s">
        <v>517</v>
      </c>
      <c r="C972" s="389">
        <v>2.4291416723600001</v>
      </c>
      <c r="D972" s="389" t="s">
        <v>647</v>
      </c>
      <c r="E972" s="389" t="s">
        <v>648</v>
      </c>
      <c r="F972" s="389" t="s">
        <v>647</v>
      </c>
      <c r="G972" s="389" t="s">
        <v>649</v>
      </c>
    </row>
    <row r="973" spans="1:7">
      <c r="A973" s="389" t="s">
        <v>578</v>
      </c>
      <c r="B973" s="389" t="s">
        <v>517</v>
      </c>
      <c r="C973" s="389">
        <v>1.41878955229</v>
      </c>
      <c r="D973" s="389" t="s">
        <v>647</v>
      </c>
      <c r="E973" s="389" t="s">
        <v>648</v>
      </c>
      <c r="F973" s="389" t="s">
        <v>647</v>
      </c>
      <c r="G973" s="389" t="s">
        <v>649</v>
      </c>
    </row>
    <row r="974" spans="1:7">
      <c r="A974" s="389" t="s">
        <v>564</v>
      </c>
      <c r="B974" s="389" t="s">
        <v>517</v>
      </c>
      <c r="C974" s="389">
        <v>0.78893522134500005</v>
      </c>
      <c r="D974" s="389" t="s">
        <v>647</v>
      </c>
      <c r="E974" s="389" t="s">
        <v>648</v>
      </c>
      <c r="F974" s="389" t="s">
        <v>647</v>
      </c>
      <c r="G974" s="389" t="s">
        <v>649</v>
      </c>
    </row>
    <row r="975" spans="1:7">
      <c r="A975" s="389" t="s">
        <v>553</v>
      </c>
      <c r="B975" s="389" t="s">
        <v>517</v>
      </c>
      <c r="C975" s="389">
        <v>6.5278978193599997</v>
      </c>
      <c r="D975" s="389" t="s">
        <v>647</v>
      </c>
      <c r="E975" s="389" t="s">
        <v>648</v>
      </c>
      <c r="F975" s="389" t="s">
        <v>647</v>
      </c>
      <c r="G975" s="389" t="s">
        <v>649</v>
      </c>
    </row>
    <row r="976" spans="1:7">
      <c r="A976" s="389" t="s">
        <v>553</v>
      </c>
      <c r="B976" s="389" t="s">
        <v>517</v>
      </c>
      <c r="C976" s="389">
        <v>5.1669095775100002</v>
      </c>
      <c r="D976" s="389" t="s">
        <v>647</v>
      </c>
      <c r="E976" s="389" t="s">
        <v>648</v>
      </c>
      <c r="F976" s="389" t="s">
        <v>647</v>
      </c>
      <c r="G976" s="389" t="s">
        <v>649</v>
      </c>
    </row>
    <row r="977" spans="1:7">
      <c r="A977" s="389" t="s">
        <v>553</v>
      </c>
      <c r="B977" s="389" t="s">
        <v>517</v>
      </c>
      <c r="C977" s="389">
        <v>5.1669095775100002</v>
      </c>
      <c r="D977" s="389" t="s">
        <v>647</v>
      </c>
      <c r="E977" s="389" t="s">
        <v>648</v>
      </c>
      <c r="F977" s="389" t="s">
        <v>647</v>
      </c>
      <c r="G977" s="389" t="s">
        <v>649</v>
      </c>
    </row>
    <row r="978" spans="1:7">
      <c r="A978" s="389" t="s">
        <v>553</v>
      </c>
      <c r="B978" s="389" t="s">
        <v>517</v>
      </c>
      <c r="C978" s="389">
        <v>5.1669095775100002</v>
      </c>
      <c r="D978" s="389" t="s">
        <v>647</v>
      </c>
      <c r="E978" s="389" t="s">
        <v>648</v>
      </c>
      <c r="F978" s="389" t="s">
        <v>647</v>
      </c>
      <c r="G978" s="389" t="s">
        <v>649</v>
      </c>
    </row>
    <row r="979" spans="1:7">
      <c r="A979" s="389" t="s">
        <v>578</v>
      </c>
      <c r="B979" s="389" t="s">
        <v>517</v>
      </c>
      <c r="C979" s="389">
        <v>5.1669095775100002</v>
      </c>
      <c r="D979" s="389" t="s">
        <v>647</v>
      </c>
      <c r="E979" s="389" t="s">
        <v>648</v>
      </c>
      <c r="F979" s="389" t="s">
        <v>647</v>
      </c>
      <c r="G979" s="389" t="s">
        <v>649</v>
      </c>
    </row>
    <row r="980" spans="1:7">
      <c r="A980" s="389" t="s">
        <v>578</v>
      </c>
      <c r="B980" s="389" t="s">
        <v>517</v>
      </c>
      <c r="C980" s="389">
        <v>5.1669095775100002</v>
      </c>
      <c r="D980" s="389" t="s">
        <v>647</v>
      </c>
      <c r="E980" s="389" t="s">
        <v>648</v>
      </c>
      <c r="F980" s="389" t="s">
        <v>647</v>
      </c>
      <c r="G980" s="389" t="s">
        <v>649</v>
      </c>
    </row>
    <row r="981" spans="1:7">
      <c r="A981" s="389" t="s">
        <v>577</v>
      </c>
      <c r="B981" s="389" t="s">
        <v>517</v>
      </c>
      <c r="C981" s="389">
        <v>1.87844163892</v>
      </c>
      <c r="D981" s="389" t="s">
        <v>647</v>
      </c>
      <c r="E981" s="389" t="s">
        <v>648</v>
      </c>
      <c r="F981" s="389" t="s">
        <v>647</v>
      </c>
      <c r="G981" s="389" t="s">
        <v>649</v>
      </c>
    </row>
    <row r="982" spans="1:7">
      <c r="A982" s="389" t="s">
        <v>560</v>
      </c>
      <c r="B982" s="389" t="s">
        <v>517</v>
      </c>
      <c r="C982" s="389">
        <v>16.5500155016999</v>
      </c>
      <c r="D982" s="389" t="s">
        <v>647</v>
      </c>
      <c r="E982" s="389" t="s">
        <v>648</v>
      </c>
      <c r="F982" s="389" t="s">
        <v>647</v>
      </c>
      <c r="G982" s="389" t="s">
        <v>649</v>
      </c>
    </row>
    <row r="983" spans="1:7">
      <c r="A983" s="389" t="s">
        <v>580</v>
      </c>
      <c r="B983" s="389" t="s">
        <v>517</v>
      </c>
      <c r="C983" s="389">
        <v>16.5500155016999</v>
      </c>
      <c r="D983" s="389" t="s">
        <v>647</v>
      </c>
      <c r="E983" s="389" t="s">
        <v>648</v>
      </c>
      <c r="F983" s="389" t="s">
        <v>647</v>
      </c>
      <c r="G983" s="389" t="s">
        <v>649</v>
      </c>
    </row>
    <row r="984" spans="1:7">
      <c r="A984" s="389" t="s">
        <v>577</v>
      </c>
      <c r="B984" s="389" t="s">
        <v>517</v>
      </c>
      <c r="C984" s="389">
        <v>14.3902926503999</v>
      </c>
      <c r="D984" s="389" t="s">
        <v>647</v>
      </c>
      <c r="E984" s="389" t="s">
        <v>648</v>
      </c>
      <c r="F984" s="389" t="s">
        <v>647</v>
      </c>
      <c r="G984" s="389" t="s">
        <v>649</v>
      </c>
    </row>
    <row r="985" spans="1:7">
      <c r="A985" s="389" t="s">
        <v>577</v>
      </c>
      <c r="B985" s="389" t="s">
        <v>517</v>
      </c>
      <c r="C985" s="389">
        <v>10.559636251900001</v>
      </c>
      <c r="D985" s="389" t="s">
        <v>647</v>
      </c>
      <c r="E985" s="389" t="s">
        <v>648</v>
      </c>
      <c r="F985" s="389" t="s">
        <v>647</v>
      </c>
      <c r="G985" s="389" t="s">
        <v>649</v>
      </c>
    </row>
    <row r="986" spans="1:7">
      <c r="A986" s="389" t="s">
        <v>560</v>
      </c>
      <c r="B986" s="389" t="s">
        <v>517</v>
      </c>
      <c r="C986" s="389">
        <v>0.74083563387700002</v>
      </c>
      <c r="D986" s="389" t="s">
        <v>647</v>
      </c>
      <c r="E986" s="389" t="s">
        <v>648</v>
      </c>
      <c r="F986" s="389" t="s">
        <v>647</v>
      </c>
      <c r="G986" s="389" t="s">
        <v>649</v>
      </c>
    </row>
    <row r="987" spans="1:7">
      <c r="A987" s="389" t="s">
        <v>550</v>
      </c>
      <c r="B987" s="389" t="s">
        <v>517</v>
      </c>
      <c r="C987" s="389">
        <v>5.13885016461</v>
      </c>
      <c r="D987" s="389" t="s">
        <v>647</v>
      </c>
      <c r="E987" s="389" t="s">
        <v>648</v>
      </c>
      <c r="F987" s="389" t="s">
        <v>647</v>
      </c>
      <c r="G987" s="389" t="s">
        <v>649</v>
      </c>
    </row>
    <row r="988" spans="1:7">
      <c r="A988" s="389" t="s">
        <v>550</v>
      </c>
      <c r="B988" s="389" t="s">
        <v>517</v>
      </c>
      <c r="C988" s="389">
        <v>5.13885016461</v>
      </c>
      <c r="D988" s="389" t="s">
        <v>647</v>
      </c>
      <c r="E988" s="389" t="s">
        <v>648</v>
      </c>
      <c r="F988" s="389" t="s">
        <v>647</v>
      </c>
      <c r="G988" s="389" t="s">
        <v>649</v>
      </c>
    </row>
    <row r="989" spans="1:7">
      <c r="A989" s="389" t="s">
        <v>571</v>
      </c>
      <c r="B989" s="389" t="s">
        <v>517</v>
      </c>
      <c r="C989" s="389">
        <v>8.1135064032600006</v>
      </c>
      <c r="D989" s="389" t="s">
        <v>647</v>
      </c>
      <c r="E989" s="389" t="s">
        <v>648</v>
      </c>
      <c r="F989" s="389" t="s">
        <v>647</v>
      </c>
      <c r="G989" s="389" t="s">
        <v>649</v>
      </c>
    </row>
    <row r="990" spans="1:7">
      <c r="A990" s="389" t="s">
        <v>526</v>
      </c>
      <c r="B990" s="389" t="s">
        <v>517</v>
      </c>
      <c r="C990" s="389">
        <v>1.17690935465</v>
      </c>
      <c r="D990" s="389" t="s">
        <v>647</v>
      </c>
      <c r="E990" s="389" t="s">
        <v>648</v>
      </c>
      <c r="F990" s="389" t="s">
        <v>647</v>
      </c>
      <c r="G990" s="389" t="s">
        <v>649</v>
      </c>
    </row>
    <row r="991" spans="1:7">
      <c r="A991" s="389" t="s">
        <v>532</v>
      </c>
      <c r="B991" s="389" t="s">
        <v>517</v>
      </c>
      <c r="C991" s="389">
        <v>3.5630159472799998</v>
      </c>
      <c r="D991" s="389" t="s">
        <v>647</v>
      </c>
      <c r="E991" s="389" t="s">
        <v>648</v>
      </c>
      <c r="F991" s="389" t="s">
        <v>647</v>
      </c>
      <c r="G991" s="389" t="s">
        <v>649</v>
      </c>
    </row>
    <row r="992" spans="1:7">
      <c r="A992" s="389" t="s">
        <v>560</v>
      </c>
      <c r="B992" s="389" t="s">
        <v>517</v>
      </c>
      <c r="C992" s="389">
        <v>9.9646475681699904</v>
      </c>
      <c r="D992" s="389" t="s">
        <v>647</v>
      </c>
      <c r="E992" s="389" t="s">
        <v>648</v>
      </c>
      <c r="F992" s="389" t="s">
        <v>647</v>
      </c>
      <c r="G992" s="389" t="s">
        <v>649</v>
      </c>
    </row>
    <row r="993" spans="1:7">
      <c r="A993" s="389" t="s">
        <v>560</v>
      </c>
      <c r="B993" s="389" t="s">
        <v>517</v>
      </c>
      <c r="C993" s="389">
        <v>9.9646475681699904</v>
      </c>
      <c r="D993" s="389" t="s">
        <v>647</v>
      </c>
      <c r="E993" s="389" t="s">
        <v>648</v>
      </c>
      <c r="F993" s="389" t="s">
        <v>647</v>
      </c>
      <c r="G993" s="389" t="s">
        <v>649</v>
      </c>
    </row>
    <row r="994" spans="1:7">
      <c r="A994" s="389" t="s">
        <v>559</v>
      </c>
      <c r="B994" s="389" t="s">
        <v>517</v>
      </c>
      <c r="C994" s="389">
        <v>1.29565348911</v>
      </c>
      <c r="D994" s="389" t="s">
        <v>647</v>
      </c>
      <c r="E994" s="389" t="s">
        <v>648</v>
      </c>
      <c r="F994" s="389" t="s">
        <v>647</v>
      </c>
      <c r="G994" s="389" t="s">
        <v>649</v>
      </c>
    </row>
    <row r="995" spans="1:7">
      <c r="A995" s="389" t="s">
        <v>581</v>
      </c>
      <c r="B995" s="389" t="s">
        <v>517</v>
      </c>
      <c r="C995" s="389">
        <v>1.29565348911</v>
      </c>
      <c r="D995" s="389" t="s">
        <v>647</v>
      </c>
      <c r="E995" s="389" t="s">
        <v>648</v>
      </c>
      <c r="F995" s="389" t="s">
        <v>647</v>
      </c>
      <c r="G995" s="389" t="s">
        <v>649</v>
      </c>
    </row>
    <row r="996" spans="1:7">
      <c r="A996" s="389" t="s">
        <v>574</v>
      </c>
      <c r="B996" s="389" t="s">
        <v>517</v>
      </c>
      <c r="C996" s="389">
        <v>1.29565348911</v>
      </c>
      <c r="D996" s="389" t="s">
        <v>647</v>
      </c>
      <c r="E996" s="389" t="s">
        <v>648</v>
      </c>
      <c r="F996" s="389" t="s">
        <v>647</v>
      </c>
      <c r="G996" s="389" t="s">
        <v>649</v>
      </c>
    </row>
    <row r="997" spans="1:7">
      <c r="A997" s="389" t="s">
        <v>581</v>
      </c>
      <c r="B997" s="389" t="s">
        <v>517</v>
      </c>
      <c r="C997" s="389">
        <v>3.5597402320599998</v>
      </c>
      <c r="D997" s="389" t="s">
        <v>647</v>
      </c>
      <c r="E997" s="389" t="s">
        <v>648</v>
      </c>
      <c r="F997" s="389" t="s">
        <v>647</v>
      </c>
      <c r="G997" s="389" t="s">
        <v>649</v>
      </c>
    </row>
    <row r="998" spans="1:7">
      <c r="A998" s="389" t="s">
        <v>581</v>
      </c>
      <c r="B998" s="389" t="s">
        <v>517</v>
      </c>
      <c r="C998" s="389">
        <v>6.48900029123</v>
      </c>
      <c r="D998" s="389" t="s">
        <v>647</v>
      </c>
      <c r="E998" s="389" t="s">
        <v>648</v>
      </c>
      <c r="F998" s="389" t="s">
        <v>647</v>
      </c>
      <c r="G998" s="389" t="s">
        <v>649</v>
      </c>
    </row>
    <row r="999" spans="1:7">
      <c r="A999" s="389" t="s">
        <v>537</v>
      </c>
      <c r="B999" s="389" t="s">
        <v>517</v>
      </c>
      <c r="C999" s="389">
        <v>5.5319205356400003</v>
      </c>
      <c r="D999" s="389" t="s">
        <v>647</v>
      </c>
      <c r="E999" s="389" t="s">
        <v>648</v>
      </c>
      <c r="F999" s="389" t="s">
        <v>647</v>
      </c>
      <c r="G999" s="389" t="s">
        <v>649</v>
      </c>
    </row>
    <row r="1000" spans="1:7">
      <c r="A1000" s="389" t="s">
        <v>537</v>
      </c>
      <c r="B1000" s="389" t="s">
        <v>517</v>
      </c>
      <c r="C1000" s="389">
        <v>5.5319205356400003</v>
      </c>
      <c r="D1000" s="389" t="s">
        <v>647</v>
      </c>
      <c r="E1000" s="389" t="s">
        <v>648</v>
      </c>
      <c r="F1000" s="389" t="s">
        <v>647</v>
      </c>
      <c r="G1000" s="389" t="s">
        <v>649</v>
      </c>
    </row>
    <row r="1001" spans="1:7">
      <c r="A1001" s="389" t="s">
        <v>556</v>
      </c>
      <c r="B1001" s="389" t="s">
        <v>517</v>
      </c>
      <c r="C1001" s="389">
        <v>5.5319205356400003</v>
      </c>
      <c r="D1001" s="389" t="s">
        <v>647</v>
      </c>
      <c r="E1001" s="389" t="s">
        <v>648</v>
      </c>
      <c r="F1001" s="389" t="s">
        <v>647</v>
      </c>
      <c r="G1001" s="389" t="s">
        <v>649</v>
      </c>
    </row>
    <row r="1002" spans="1:7">
      <c r="A1002" s="389" t="s">
        <v>571</v>
      </c>
      <c r="B1002" s="389" t="s">
        <v>517</v>
      </c>
      <c r="C1002" s="389">
        <v>5.4639868161500003</v>
      </c>
      <c r="D1002" s="389" t="s">
        <v>647</v>
      </c>
      <c r="E1002" s="389" t="s">
        <v>648</v>
      </c>
      <c r="F1002" s="389" t="s">
        <v>647</v>
      </c>
      <c r="G1002" s="389" t="s">
        <v>649</v>
      </c>
    </row>
    <row r="1003" spans="1:7">
      <c r="A1003" s="389" t="s">
        <v>571</v>
      </c>
      <c r="B1003" s="389" t="s">
        <v>517</v>
      </c>
      <c r="C1003" s="389">
        <v>5.4639868161500003</v>
      </c>
      <c r="D1003" s="389" t="s">
        <v>647</v>
      </c>
      <c r="E1003" s="389" t="s">
        <v>648</v>
      </c>
      <c r="F1003" s="389" t="s">
        <v>647</v>
      </c>
      <c r="G1003" s="389" t="s">
        <v>649</v>
      </c>
    </row>
    <row r="1004" spans="1:7">
      <c r="A1004" s="389" t="s">
        <v>549</v>
      </c>
      <c r="B1004" s="389" t="s">
        <v>517</v>
      </c>
      <c r="C1004" s="389">
        <v>9.94742941242</v>
      </c>
      <c r="D1004" s="389" t="s">
        <v>647</v>
      </c>
      <c r="E1004" s="389" t="s">
        <v>648</v>
      </c>
      <c r="F1004" s="389" t="s">
        <v>647</v>
      </c>
      <c r="G1004" s="389" t="s">
        <v>649</v>
      </c>
    </row>
    <row r="1005" spans="1:7">
      <c r="A1005" s="389" t="s">
        <v>560</v>
      </c>
      <c r="B1005" s="389" t="s">
        <v>517</v>
      </c>
      <c r="C1005" s="389">
        <v>2.8063533224100001</v>
      </c>
      <c r="D1005" s="389" t="s">
        <v>647</v>
      </c>
      <c r="E1005" s="389" t="s">
        <v>648</v>
      </c>
      <c r="F1005" s="389" t="s">
        <v>647</v>
      </c>
      <c r="G1005" s="389" t="s">
        <v>649</v>
      </c>
    </row>
    <row r="1006" spans="1:7">
      <c r="A1006" s="389" t="s">
        <v>578</v>
      </c>
      <c r="B1006" s="389" t="s">
        <v>517</v>
      </c>
      <c r="C1006" s="389">
        <v>0.66235569063900002</v>
      </c>
      <c r="D1006" s="389" t="s">
        <v>647</v>
      </c>
      <c r="E1006" s="389" t="s">
        <v>648</v>
      </c>
      <c r="F1006" s="389" t="s">
        <v>647</v>
      </c>
      <c r="G1006" s="389" t="s">
        <v>649</v>
      </c>
    </row>
    <row r="1007" spans="1:7">
      <c r="A1007" s="389" t="s">
        <v>524</v>
      </c>
      <c r="B1007" s="389" t="s">
        <v>517</v>
      </c>
      <c r="C1007" s="389">
        <v>2.5062867475799999</v>
      </c>
      <c r="D1007" s="389" t="s">
        <v>647</v>
      </c>
      <c r="E1007" s="389" t="s">
        <v>648</v>
      </c>
      <c r="F1007" s="389" t="s">
        <v>647</v>
      </c>
      <c r="G1007" s="389" t="s">
        <v>649</v>
      </c>
    </row>
    <row r="1008" spans="1:7">
      <c r="A1008" s="389" t="s">
        <v>577</v>
      </c>
      <c r="B1008" s="389" t="s">
        <v>517</v>
      </c>
      <c r="C1008" s="389">
        <v>1.9224396830899999</v>
      </c>
      <c r="D1008" s="389" t="s">
        <v>647</v>
      </c>
      <c r="E1008" s="389" t="s">
        <v>648</v>
      </c>
      <c r="F1008" s="389" t="s">
        <v>647</v>
      </c>
      <c r="G1008" s="389" t="s">
        <v>649</v>
      </c>
    </row>
    <row r="1009" spans="1:7">
      <c r="A1009" s="389" t="s">
        <v>581</v>
      </c>
      <c r="B1009" s="389" t="s">
        <v>517</v>
      </c>
      <c r="C1009" s="389">
        <v>6.8597838018199999</v>
      </c>
      <c r="D1009" s="389" t="s">
        <v>647</v>
      </c>
      <c r="E1009" s="389" t="s">
        <v>648</v>
      </c>
      <c r="F1009" s="389" t="s">
        <v>647</v>
      </c>
      <c r="G1009" s="389" t="s">
        <v>649</v>
      </c>
    </row>
    <row r="1010" spans="1:7">
      <c r="A1010" s="389" t="s">
        <v>572</v>
      </c>
      <c r="B1010" s="389" t="s">
        <v>517</v>
      </c>
      <c r="C1010" s="389">
        <v>2.8145320374599998</v>
      </c>
      <c r="D1010" s="389" t="s">
        <v>647</v>
      </c>
      <c r="E1010" s="389" t="s">
        <v>648</v>
      </c>
      <c r="F1010" s="389" t="s">
        <v>647</v>
      </c>
      <c r="G1010" s="389" t="s">
        <v>649</v>
      </c>
    </row>
    <row r="1011" spans="1:7">
      <c r="A1011" s="389" t="s">
        <v>560</v>
      </c>
      <c r="B1011" s="389" t="s">
        <v>517</v>
      </c>
      <c r="C1011" s="389">
        <v>7.0657942928299997</v>
      </c>
      <c r="D1011" s="389" t="s">
        <v>647</v>
      </c>
      <c r="E1011" s="389" t="s">
        <v>648</v>
      </c>
      <c r="F1011" s="389" t="s">
        <v>647</v>
      </c>
      <c r="G1011" s="389" t="s">
        <v>649</v>
      </c>
    </row>
    <row r="1012" spans="1:7">
      <c r="A1012" s="389" t="s">
        <v>560</v>
      </c>
      <c r="B1012" s="389" t="s">
        <v>517</v>
      </c>
      <c r="C1012" s="389">
        <v>7.0657942928299997</v>
      </c>
      <c r="D1012" s="389" t="s">
        <v>647</v>
      </c>
      <c r="E1012" s="389" t="s">
        <v>648</v>
      </c>
      <c r="F1012" s="389" t="s">
        <v>647</v>
      </c>
      <c r="G1012" s="389" t="s">
        <v>649</v>
      </c>
    </row>
    <row r="1013" spans="1:7">
      <c r="A1013" s="389" t="s">
        <v>560</v>
      </c>
      <c r="B1013" s="389" t="s">
        <v>517</v>
      </c>
      <c r="C1013" s="389">
        <v>7.0657942928299997</v>
      </c>
      <c r="D1013" s="389" t="s">
        <v>647</v>
      </c>
      <c r="E1013" s="389" t="s">
        <v>648</v>
      </c>
      <c r="F1013" s="389" t="s">
        <v>647</v>
      </c>
      <c r="G1013" s="389" t="s">
        <v>649</v>
      </c>
    </row>
    <row r="1014" spans="1:7">
      <c r="A1014" s="389" t="s">
        <v>581</v>
      </c>
      <c r="B1014" s="389" t="s">
        <v>517</v>
      </c>
      <c r="C1014" s="389">
        <v>28.672617407200001</v>
      </c>
      <c r="D1014" s="389" t="s">
        <v>647</v>
      </c>
      <c r="E1014" s="389" t="s">
        <v>648</v>
      </c>
      <c r="F1014" s="389" t="s">
        <v>647</v>
      </c>
      <c r="G1014" s="389" t="s">
        <v>649</v>
      </c>
    </row>
    <row r="1015" spans="1:7">
      <c r="A1015" s="389" t="s">
        <v>526</v>
      </c>
      <c r="B1015" s="389" t="s">
        <v>517</v>
      </c>
      <c r="C1015" s="389">
        <v>8.1683122197299998</v>
      </c>
      <c r="D1015" s="389" t="s">
        <v>647</v>
      </c>
      <c r="E1015" s="389" t="s">
        <v>648</v>
      </c>
      <c r="F1015" s="389" t="s">
        <v>647</v>
      </c>
      <c r="G1015" s="389" t="s">
        <v>649</v>
      </c>
    </row>
    <row r="1016" spans="1:7">
      <c r="A1016" s="389" t="s">
        <v>526</v>
      </c>
      <c r="B1016" s="389" t="s">
        <v>517</v>
      </c>
      <c r="C1016" s="389">
        <v>8.1683122197299998</v>
      </c>
      <c r="D1016" s="389" t="s">
        <v>647</v>
      </c>
      <c r="E1016" s="389" t="s">
        <v>648</v>
      </c>
      <c r="F1016" s="389" t="s">
        <v>647</v>
      </c>
      <c r="G1016" s="389" t="s">
        <v>649</v>
      </c>
    </row>
    <row r="1017" spans="1:7">
      <c r="A1017" s="389" t="s">
        <v>581</v>
      </c>
      <c r="B1017" s="389" t="s">
        <v>517</v>
      </c>
      <c r="C1017" s="389">
        <v>10.1355246869</v>
      </c>
      <c r="D1017" s="389" t="s">
        <v>647</v>
      </c>
      <c r="E1017" s="389" t="s">
        <v>648</v>
      </c>
      <c r="F1017" s="389" t="s">
        <v>647</v>
      </c>
      <c r="G1017" s="389" t="s">
        <v>649</v>
      </c>
    </row>
    <row r="1018" spans="1:7">
      <c r="A1018" s="389" t="s">
        <v>524</v>
      </c>
      <c r="B1018" s="389" t="s">
        <v>517</v>
      </c>
      <c r="C1018" s="389">
        <v>7.3664244933200003</v>
      </c>
      <c r="D1018" s="389" t="s">
        <v>647</v>
      </c>
      <c r="E1018" s="389" t="s">
        <v>648</v>
      </c>
      <c r="F1018" s="389" t="s">
        <v>647</v>
      </c>
      <c r="G1018" s="389" t="s">
        <v>649</v>
      </c>
    </row>
    <row r="1019" spans="1:7">
      <c r="A1019" s="389" t="s">
        <v>544</v>
      </c>
      <c r="B1019" s="389" t="s">
        <v>517</v>
      </c>
      <c r="C1019" s="389">
        <v>6.9848091416100004</v>
      </c>
      <c r="D1019" s="389" t="s">
        <v>647</v>
      </c>
      <c r="E1019" s="389" t="s">
        <v>648</v>
      </c>
      <c r="F1019" s="389" t="s">
        <v>647</v>
      </c>
      <c r="G1019" s="389" t="s">
        <v>649</v>
      </c>
    </row>
    <row r="1020" spans="1:7">
      <c r="A1020" s="389" t="s">
        <v>553</v>
      </c>
      <c r="B1020" s="389" t="s">
        <v>517</v>
      </c>
      <c r="C1020" s="389">
        <v>4.7146839469900002</v>
      </c>
      <c r="D1020" s="389" t="s">
        <v>647</v>
      </c>
      <c r="E1020" s="389" t="s">
        <v>648</v>
      </c>
      <c r="F1020" s="389" t="s">
        <v>647</v>
      </c>
      <c r="G1020" s="389" t="s">
        <v>649</v>
      </c>
    </row>
    <row r="1021" spans="1:7">
      <c r="A1021" s="389" t="s">
        <v>553</v>
      </c>
      <c r="B1021" s="389" t="s">
        <v>517</v>
      </c>
      <c r="C1021" s="389">
        <v>4.7146839469900002</v>
      </c>
      <c r="D1021" s="389" t="s">
        <v>647</v>
      </c>
      <c r="E1021" s="389" t="s">
        <v>648</v>
      </c>
      <c r="F1021" s="389" t="s">
        <v>647</v>
      </c>
      <c r="G1021" s="389" t="s">
        <v>649</v>
      </c>
    </row>
    <row r="1022" spans="1:7">
      <c r="A1022" s="389" t="s">
        <v>553</v>
      </c>
      <c r="B1022" s="389" t="s">
        <v>517</v>
      </c>
      <c r="C1022" s="389">
        <v>4.7146839469900002</v>
      </c>
      <c r="D1022" s="389" t="s">
        <v>647</v>
      </c>
      <c r="E1022" s="389" t="s">
        <v>648</v>
      </c>
      <c r="F1022" s="389" t="s">
        <v>647</v>
      </c>
      <c r="G1022" s="389" t="s">
        <v>649</v>
      </c>
    </row>
    <row r="1023" spans="1:7">
      <c r="A1023" s="389" t="s">
        <v>578</v>
      </c>
      <c r="B1023" s="389" t="s">
        <v>517</v>
      </c>
      <c r="C1023" s="389">
        <v>4.7146839469900002</v>
      </c>
      <c r="D1023" s="389" t="s">
        <v>647</v>
      </c>
      <c r="E1023" s="389" t="s">
        <v>648</v>
      </c>
      <c r="F1023" s="389" t="s">
        <v>647</v>
      </c>
      <c r="G1023" s="389" t="s">
        <v>649</v>
      </c>
    </row>
    <row r="1024" spans="1:7">
      <c r="A1024" s="389" t="s">
        <v>578</v>
      </c>
      <c r="B1024" s="389" t="s">
        <v>517</v>
      </c>
      <c r="C1024" s="389">
        <v>4.7146839469900002</v>
      </c>
      <c r="D1024" s="389" t="s">
        <v>647</v>
      </c>
      <c r="E1024" s="389" t="s">
        <v>648</v>
      </c>
      <c r="F1024" s="389" t="s">
        <v>647</v>
      </c>
      <c r="G1024" s="389" t="s">
        <v>649</v>
      </c>
    </row>
    <row r="1025" spans="1:7">
      <c r="A1025" s="389" t="s">
        <v>577</v>
      </c>
      <c r="B1025" s="389" t="s">
        <v>517</v>
      </c>
      <c r="C1025" s="389">
        <v>3.4803131168800001</v>
      </c>
      <c r="D1025" s="389" t="s">
        <v>647</v>
      </c>
      <c r="E1025" s="389" t="s">
        <v>648</v>
      </c>
      <c r="F1025" s="389" t="s">
        <v>647</v>
      </c>
      <c r="G1025" s="389" t="s">
        <v>649</v>
      </c>
    </row>
    <row r="1026" spans="1:7">
      <c r="A1026" s="389" t="s">
        <v>581</v>
      </c>
      <c r="B1026" s="389" t="s">
        <v>517</v>
      </c>
      <c r="C1026" s="389">
        <v>15.1150357987999</v>
      </c>
      <c r="D1026" s="389" t="s">
        <v>647</v>
      </c>
      <c r="E1026" s="389" t="s">
        <v>648</v>
      </c>
      <c r="F1026" s="389" t="s">
        <v>647</v>
      </c>
      <c r="G1026" s="389" t="s">
        <v>649</v>
      </c>
    </row>
    <row r="1027" spans="1:7">
      <c r="A1027" s="389" t="s">
        <v>581</v>
      </c>
      <c r="B1027" s="389" t="s">
        <v>517</v>
      </c>
      <c r="C1027" s="389">
        <v>32.942657476199898</v>
      </c>
      <c r="D1027" s="389" t="s">
        <v>647</v>
      </c>
      <c r="E1027" s="389" t="s">
        <v>648</v>
      </c>
      <c r="F1027" s="389" t="s">
        <v>647</v>
      </c>
      <c r="G1027" s="389" t="s">
        <v>649</v>
      </c>
    </row>
    <row r="1028" spans="1:7">
      <c r="A1028" s="389" t="s">
        <v>560</v>
      </c>
      <c r="B1028" s="389" t="s">
        <v>517</v>
      </c>
      <c r="C1028" s="389">
        <v>1.52020367698</v>
      </c>
      <c r="D1028" s="389" t="s">
        <v>647</v>
      </c>
      <c r="E1028" s="389" t="s">
        <v>648</v>
      </c>
      <c r="F1028" s="389" t="s">
        <v>647</v>
      </c>
      <c r="G1028" s="389" t="s">
        <v>649</v>
      </c>
    </row>
    <row r="1029" spans="1:7">
      <c r="A1029" s="389" t="s">
        <v>543</v>
      </c>
      <c r="B1029" s="389" t="s">
        <v>517</v>
      </c>
      <c r="C1029" s="389">
        <v>5.8302751379500002</v>
      </c>
      <c r="D1029" s="389" t="s">
        <v>647</v>
      </c>
      <c r="E1029" s="389" t="s">
        <v>648</v>
      </c>
      <c r="F1029" s="389" t="s">
        <v>647</v>
      </c>
      <c r="G1029" s="389" t="s">
        <v>649</v>
      </c>
    </row>
    <row r="1030" spans="1:7">
      <c r="A1030" s="389" t="s">
        <v>553</v>
      </c>
      <c r="B1030" s="389" t="s">
        <v>517</v>
      </c>
      <c r="C1030" s="389">
        <v>8.8882955770399903</v>
      </c>
      <c r="D1030" s="389" t="s">
        <v>647</v>
      </c>
      <c r="E1030" s="389" t="s">
        <v>648</v>
      </c>
      <c r="F1030" s="389" t="s">
        <v>647</v>
      </c>
      <c r="G1030" s="389" t="s">
        <v>649</v>
      </c>
    </row>
    <row r="1031" spans="1:7">
      <c r="A1031" s="389" t="s">
        <v>553</v>
      </c>
      <c r="B1031" s="389" t="s">
        <v>517</v>
      </c>
      <c r="C1031" s="389">
        <v>8.8882955770399903</v>
      </c>
      <c r="D1031" s="389" t="s">
        <v>647</v>
      </c>
      <c r="E1031" s="389" t="s">
        <v>648</v>
      </c>
      <c r="F1031" s="389" t="s">
        <v>647</v>
      </c>
      <c r="G1031" s="389" t="s">
        <v>649</v>
      </c>
    </row>
    <row r="1032" spans="1:7">
      <c r="A1032" s="389" t="s">
        <v>531</v>
      </c>
      <c r="B1032" s="389" t="s">
        <v>517</v>
      </c>
      <c r="C1032" s="389">
        <v>3.97894018085</v>
      </c>
      <c r="D1032" s="389" t="s">
        <v>647</v>
      </c>
      <c r="E1032" s="389" t="s">
        <v>648</v>
      </c>
      <c r="F1032" s="389" t="s">
        <v>647</v>
      </c>
      <c r="G1032" s="389" t="s">
        <v>649</v>
      </c>
    </row>
    <row r="1033" spans="1:7">
      <c r="A1033" s="389" t="s">
        <v>531</v>
      </c>
      <c r="B1033" s="389" t="s">
        <v>517</v>
      </c>
      <c r="C1033" s="389">
        <v>3.97894018085</v>
      </c>
      <c r="D1033" s="389" t="s">
        <v>647</v>
      </c>
      <c r="E1033" s="389" t="s">
        <v>648</v>
      </c>
      <c r="F1033" s="389" t="s">
        <v>647</v>
      </c>
      <c r="G1033" s="389" t="s">
        <v>649</v>
      </c>
    </row>
    <row r="1034" spans="1:7">
      <c r="A1034" s="389" t="s">
        <v>560</v>
      </c>
      <c r="B1034" s="389" t="s">
        <v>517</v>
      </c>
      <c r="C1034" s="389">
        <v>3.97894018085</v>
      </c>
      <c r="D1034" s="389" t="s">
        <v>647</v>
      </c>
      <c r="E1034" s="389" t="s">
        <v>648</v>
      </c>
      <c r="F1034" s="389" t="s">
        <v>647</v>
      </c>
      <c r="G1034" s="389" t="s">
        <v>649</v>
      </c>
    </row>
    <row r="1035" spans="1:7">
      <c r="A1035" s="389" t="s">
        <v>578</v>
      </c>
      <c r="B1035" s="389" t="s">
        <v>517</v>
      </c>
      <c r="C1035" s="389">
        <v>0.98826411071800002</v>
      </c>
      <c r="D1035" s="389" t="s">
        <v>647</v>
      </c>
      <c r="E1035" s="389" t="s">
        <v>648</v>
      </c>
      <c r="F1035" s="389" t="s">
        <v>647</v>
      </c>
      <c r="G1035" s="389" t="s">
        <v>649</v>
      </c>
    </row>
    <row r="1036" spans="1:7">
      <c r="A1036" s="389" t="s">
        <v>572</v>
      </c>
      <c r="B1036" s="389" t="s">
        <v>517</v>
      </c>
      <c r="C1036" s="389">
        <v>7.5623427572399997</v>
      </c>
      <c r="D1036" s="389" t="s">
        <v>647</v>
      </c>
      <c r="E1036" s="389" t="s">
        <v>648</v>
      </c>
      <c r="F1036" s="389" t="s">
        <v>647</v>
      </c>
      <c r="G1036" s="389" t="s">
        <v>649</v>
      </c>
    </row>
    <row r="1037" spans="1:7">
      <c r="A1037" s="389" t="s">
        <v>571</v>
      </c>
      <c r="B1037" s="389" t="s">
        <v>517</v>
      </c>
      <c r="C1037" s="389">
        <v>4.1466358136499997</v>
      </c>
      <c r="D1037" s="389" t="s">
        <v>647</v>
      </c>
      <c r="E1037" s="389" t="s">
        <v>648</v>
      </c>
      <c r="F1037" s="389" t="s">
        <v>647</v>
      </c>
      <c r="G1037" s="389" t="s">
        <v>649</v>
      </c>
    </row>
    <row r="1038" spans="1:7">
      <c r="A1038" s="389" t="s">
        <v>581</v>
      </c>
      <c r="B1038" s="389" t="s">
        <v>517</v>
      </c>
      <c r="C1038" s="389">
        <v>12.4636764533</v>
      </c>
      <c r="D1038" s="389" t="s">
        <v>647</v>
      </c>
      <c r="E1038" s="389" t="s">
        <v>648</v>
      </c>
      <c r="F1038" s="389" t="s">
        <v>647</v>
      </c>
      <c r="G1038" s="389" t="s">
        <v>649</v>
      </c>
    </row>
    <row r="1039" spans="1:7">
      <c r="A1039" s="389" t="s">
        <v>581</v>
      </c>
      <c r="B1039" s="389" t="s">
        <v>517</v>
      </c>
      <c r="C1039" s="389">
        <v>17.6513310721</v>
      </c>
      <c r="D1039" s="389" t="s">
        <v>647</v>
      </c>
      <c r="E1039" s="389" t="s">
        <v>648</v>
      </c>
      <c r="F1039" s="389" t="s">
        <v>647</v>
      </c>
      <c r="G1039" s="389" t="s">
        <v>649</v>
      </c>
    </row>
    <row r="1040" spans="1:7">
      <c r="A1040" s="389" t="s">
        <v>578</v>
      </c>
      <c r="B1040" s="389" t="s">
        <v>517</v>
      </c>
      <c r="C1040" s="389">
        <v>2.0195087323199998</v>
      </c>
      <c r="D1040" s="389" t="s">
        <v>647</v>
      </c>
      <c r="E1040" s="389" t="s">
        <v>648</v>
      </c>
      <c r="F1040" s="389" t="s">
        <v>647</v>
      </c>
      <c r="G1040" s="389" t="s">
        <v>649</v>
      </c>
    </row>
    <row r="1041" spans="1:7">
      <c r="A1041" s="389" t="s">
        <v>577</v>
      </c>
      <c r="B1041" s="389" t="s">
        <v>517</v>
      </c>
      <c r="C1041" s="389">
        <v>5.0447384882500002</v>
      </c>
      <c r="D1041" s="389" t="s">
        <v>647</v>
      </c>
      <c r="E1041" s="389" t="s">
        <v>648</v>
      </c>
      <c r="F1041" s="389" t="s">
        <v>647</v>
      </c>
      <c r="G1041" s="389" t="s">
        <v>649</v>
      </c>
    </row>
    <row r="1042" spans="1:7">
      <c r="A1042" s="389" t="s">
        <v>581</v>
      </c>
      <c r="B1042" s="389" t="s">
        <v>517</v>
      </c>
      <c r="C1042" s="389">
        <v>5.6633079968200004</v>
      </c>
      <c r="D1042" s="389" t="s">
        <v>647</v>
      </c>
      <c r="E1042" s="389" t="s">
        <v>648</v>
      </c>
      <c r="F1042" s="389" t="s">
        <v>647</v>
      </c>
      <c r="G1042" s="389" t="s">
        <v>649</v>
      </c>
    </row>
    <row r="1043" spans="1:7">
      <c r="A1043" s="389" t="s">
        <v>551</v>
      </c>
      <c r="B1043" s="389" t="s">
        <v>517</v>
      </c>
      <c r="C1043" s="389">
        <v>3.1672559944700001</v>
      </c>
      <c r="D1043" s="389" t="s">
        <v>647</v>
      </c>
      <c r="E1043" s="389" t="s">
        <v>648</v>
      </c>
      <c r="F1043" s="389" t="s">
        <v>647</v>
      </c>
      <c r="G1043" s="389" t="s">
        <v>649</v>
      </c>
    </row>
    <row r="1044" spans="1:7">
      <c r="A1044" s="389" t="s">
        <v>577</v>
      </c>
      <c r="B1044" s="389" t="s">
        <v>517</v>
      </c>
      <c r="C1044" s="389">
        <v>10.5271139502</v>
      </c>
      <c r="D1044" s="389" t="s">
        <v>647</v>
      </c>
      <c r="E1044" s="389" t="s">
        <v>648</v>
      </c>
      <c r="F1044" s="389" t="s">
        <v>647</v>
      </c>
      <c r="G1044" s="389" t="s">
        <v>649</v>
      </c>
    </row>
    <row r="1045" spans="1:7">
      <c r="A1045" s="389" t="s">
        <v>553</v>
      </c>
      <c r="B1045" s="389" t="s">
        <v>517</v>
      </c>
      <c r="C1045" s="389">
        <v>2.7226524087500001</v>
      </c>
      <c r="D1045" s="389" t="s">
        <v>647</v>
      </c>
      <c r="E1045" s="389" t="s">
        <v>648</v>
      </c>
      <c r="F1045" s="389" t="s">
        <v>647</v>
      </c>
      <c r="G1045" s="389" t="s">
        <v>649</v>
      </c>
    </row>
    <row r="1046" spans="1:7">
      <c r="A1046" s="389" t="s">
        <v>553</v>
      </c>
      <c r="B1046" s="389" t="s">
        <v>517</v>
      </c>
      <c r="C1046" s="389">
        <v>2.7226524087500001</v>
      </c>
      <c r="D1046" s="389" t="s">
        <v>647</v>
      </c>
      <c r="E1046" s="389" t="s">
        <v>648</v>
      </c>
      <c r="F1046" s="389" t="s">
        <v>647</v>
      </c>
      <c r="G1046" s="389" t="s">
        <v>649</v>
      </c>
    </row>
    <row r="1047" spans="1:7">
      <c r="A1047" s="389" t="s">
        <v>578</v>
      </c>
      <c r="B1047" s="389" t="s">
        <v>517</v>
      </c>
      <c r="C1047" s="389">
        <v>2.7226524087500001</v>
      </c>
      <c r="D1047" s="389" t="s">
        <v>647</v>
      </c>
      <c r="E1047" s="389" t="s">
        <v>648</v>
      </c>
      <c r="F1047" s="389" t="s">
        <v>647</v>
      </c>
      <c r="G1047" s="389" t="s">
        <v>649</v>
      </c>
    </row>
    <row r="1048" spans="1:7">
      <c r="A1048" s="389" t="s">
        <v>560</v>
      </c>
      <c r="B1048" s="389" t="s">
        <v>517</v>
      </c>
      <c r="C1048" s="389">
        <v>5.0698863730000001</v>
      </c>
      <c r="D1048" s="389" t="s">
        <v>647</v>
      </c>
      <c r="E1048" s="389" t="s">
        <v>648</v>
      </c>
      <c r="F1048" s="389" t="s">
        <v>647</v>
      </c>
      <c r="G1048" s="389" t="s">
        <v>649</v>
      </c>
    </row>
    <row r="1049" spans="1:7">
      <c r="A1049" s="389" t="s">
        <v>560</v>
      </c>
      <c r="B1049" s="389" t="s">
        <v>517</v>
      </c>
      <c r="C1049" s="389">
        <v>3.9089981085900001</v>
      </c>
      <c r="D1049" s="389" t="s">
        <v>647</v>
      </c>
      <c r="E1049" s="389" t="s">
        <v>648</v>
      </c>
      <c r="F1049" s="389" t="s">
        <v>647</v>
      </c>
      <c r="G1049" s="389" t="s">
        <v>649</v>
      </c>
    </row>
    <row r="1050" spans="1:7">
      <c r="A1050" s="389" t="s">
        <v>581</v>
      </c>
      <c r="B1050" s="389" t="s">
        <v>517</v>
      </c>
      <c r="C1050" s="389">
        <v>6.6974455004999998</v>
      </c>
      <c r="D1050" s="389" t="s">
        <v>647</v>
      </c>
      <c r="E1050" s="389" t="s">
        <v>648</v>
      </c>
      <c r="F1050" s="389" t="s">
        <v>647</v>
      </c>
      <c r="G1050" s="389" t="s">
        <v>649</v>
      </c>
    </row>
    <row r="1051" spans="1:7">
      <c r="A1051" s="389" t="s">
        <v>560</v>
      </c>
      <c r="B1051" s="389" t="s">
        <v>517</v>
      </c>
      <c r="C1051" s="389">
        <v>5.7276549384599997</v>
      </c>
      <c r="D1051" s="389" t="s">
        <v>647</v>
      </c>
      <c r="E1051" s="389" t="s">
        <v>648</v>
      </c>
      <c r="F1051" s="389" t="s">
        <v>647</v>
      </c>
      <c r="G1051" s="389" t="s">
        <v>649</v>
      </c>
    </row>
    <row r="1052" spans="1:7">
      <c r="A1052" s="389" t="s">
        <v>526</v>
      </c>
      <c r="B1052" s="389" t="s">
        <v>517</v>
      </c>
      <c r="C1052" s="389">
        <v>1.43626767901</v>
      </c>
      <c r="D1052" s="389" t="s">
        <v>647</v>
      </c>
      <c r="E1052" s="389" t="s">
        <v>648</v>
      </c>
      <c r="F1052" s="389" t="s">
        <v>647</v>
      </c>
      <c r="G1052" s="389" t="s">
        <v>649</v>
      </c>
    </row>
    <row r="1053" spans="1:7">
      <c r="A1053" s="389" t="s">
        <v>560</v>
      </c>
      <c r="B1053" s="389" t="s">
        <v>517</v>
      </c>
      <c r="C1053" s="389">
        <v>5.1211198752599998</v>
      </c>
      <c r="D1053" s="389" t="s">
        <v>647</v>
      </c>
      <c r="E1053" s="389" t="s">
        <v>648</v>
      </c>
      <c r="F1053" s="389" t="s">
        <v>647</v>
      </c>
      <c r="G1053" s="389" t="s">
        <v>649</v>
      </c>
    </row>
    <row r="1054" spans="1:7">
      <c r="A1054" s="389" t="s">
        <v>560</v>
      </c>
      <c r="B1054" s="389" t="s">
        <v>517</v>
      </c>
      <c r="C1054" s="389">
        <v>5.1211198752599998</v>
      </c>
      <c r="D1054" s="389" t="s">
        <v>647</v>
      </c>
      <c r="E1054" s="389" t="s">
        <v>648</v>
      </c>
      <c r="F1054" s="389" t="s">
        <v>647</v>
      </c>
      <c r="G1054" s="389" t="s">
        <v>649</v>
      </c>
    </row>
    <row r="1055" spans="1:7">
      <c r="A1055" s="389" t="s">
        <v>581</v>
      </c>
      <c r="B1055" s="389" t="s">
        <v>517</v>
      </c>
      <c r="C1055" s="389">
        <v>5.60844635609</v>
      </c>
      <c r="D1055" s="389" t="s">
        <v>647</v>
      </c>
      <c r="E1055" s="389" t="s">
        <v>648</v>
      </c>
      <c r="F1055" s="389" t="s">
        <v>647</v>
      </c>
      <c r="G1055" s="389" t="s">
        <v>649</v>
      </c>
    </row>
    <row r="1056" spans="1:7">
      <c r="A1056" s="389" t="s">
        <v>581</v>
      </c>
      <c r="B1056" s="389" t="s">
        <v>517</v>
      </c>
      <c r="C1056" s="389">
        <v>3.01576362577</v>
      </c>
      <c r="D1056" s="389" t="s">
        <v>647</v>
      </c>
      <c r="E1056" s="389" t="s">
        <v>648</v>
      </c>
      <c r="F1056" s="389" t="s">
        <v>647</v>
      </c>
      <c r="G1056" s="389" t="s">
        <v>649</v>
      </c>
    </row>
    <row r="1057" spans="1:7">
      <c r="A1057" s="389" t="s">
        <v>535</v>
      </c>
      <c r="B1057" s="389" t="s">
        <v>517</v>
      </c>
      <c r="C1057" s="389">
        <v>0.62804567080700002</v>
      </c>
      <c r="D1057" s="389" t="s">
        <v>647</v>
      </c>
      <c r="E1057" s="389" t="s">
        <v>648</v>
      </c>
      <c r="F1057" s="389" t="s">
        <v>647</v>
      </c>
      <c r="G1057" s="389" t="s">
        <v>649</v>
      </c>
    </row>
    <row r="1058" spans="1:7">
      <c r="A1058" s="389" t="s">
        <v>543</v>
      </c>
      <c r="B1058" s="389" t="s">
        <v>517</v>
      </c>
      <c r="C1058" s="389">
        <v>12.6146642433</v>
      </c>
      <c r="D1058" s="389" t="s">
        <v>647</v>
      </c>
      <c r="E1058" s="389" t="s">
        <v>648</v>
      </c>
      <c r="F1058" s="389" t="s">
        <v>647</v>
      </c>
      <c r="G1058" s="389" t="s">
        <v>649</v>
      </c>
    </row>
    <row r="1059" spans="1:7">
      <c r="A1059" s="389" t="s">
        <v>543</v>
      </c>
      <c r="B1059" s="389" t="s">
        <v>517</v>
      </c>
      <c r="C1059" s="389">
        <v>12.6146642433</v>
      </c>
      <c r="D1059" s="389" t="s">
        <v>647</v>
      </c>
      <c r="E1059" s="389" t="s">
        <v>648</v>
      </c>
      <c r="F1059" s="389" t="s">
        <v>647</v>
      </c>
      <c r="G1059" s="389" t="s">
        <v>649</v>
      </c>
    </row>
    <row r="1060" spans="1:7">
      <c r="A1060" s="389" t="s">
        <v>543</v>
      </c>
      <c r="B1060" s="389" t="s">
        <v>517</v>
      </c>
      <c r="C1060" s="389">
        <v>12.6146642433</v>
      </c>
      <c r="D1060" s="389" t="s">
        <v>647</v>
      </c>
      <c r="E1060" s="389" t="s">
        <v>648</v>
      </c>
      <c r="F1060" s="389" t="s">
        <v>647</v>
      </c>
      <c r="G1060" s="389" t="s">
        <v>649</v>
      </c>
    </row>
    <row r="1061" spans="1:7">
      <c r="A1061" s="389" t="s">
        <v>580</v>
      </c>
      <c r="B1061" s="389" t="s">
        <v>517</v>
      </c>
      <c r="C1061" s="389">
        <v>12.6146642433</v>
      </c>
      <c r="D1061" s="389" t="s">
        <v>647</v>
      </c>
      <c r="E1061" s="389" t="s">
        <v>648</v>
      </c>
      <c r="F1061" s="389" t="s">
        <v>647</v>
      </c>
      <c r="G1061" s="389" t="s">
        <v>649</v>
      </c>
    </row>
    <row r="1062" spans="1:7">
      <c r="A1062" s="389" t="s">
        <v>560</v>
      </c>
      <c r="B1062" s="389" t="s">
        <v>517</v>
      </c>
      <c r="C1062" s="389">
        <v>6.7161949556999998</v>
      </c>
      <c r="D1062" s="389" t="s">
        <v>647</v>
      </c>
      <c r="E1062" s="389" t="s">
        <v>648</v>
      </c>
      <c r="F1062" s="389" t="s">
        <v>647</v>
      </c>
      <c r="G1062" s="389" t="s">
        <v>649</v>
      </c>
    </row>
    <row r="1063" spans="1:7">
      <c r="A1063" s="389" t="s">
        <v>560</v>
      </c>
      <c r="B1063" s="389" t="s">
        <v>517</v>
      </c>
      <c r="C1063" s="389">
        <v>0.84778831216700001</v>
      </c>
      <c r="D1063" s="389" t="s">
        <v>647</v>
      </c>
      <c r="E1063" s="389" t="s">
        <v>648</v>
      </c>
      <c r="F1063" s="389" t="s">
        <v>647</v>
      </c>
      <c r="G1063" s="389" t="s">
        <v>649</v>
      </c>
    </row>
    <row r="1064" spans="1:7">
      <c r="A1064" s="389" t="s">
        <v>577</v>
      </c>
      <c r="B1064" s="389" t="s">
        <v>517</v>
      </c>
      <c r="C1064" s="389">
        <v>22.7449206916999</v>
      </c>
      <c r="D1064" s="389" t="s">
        <v>647</v>
      </c>
      <c r="E1064" s="389" t="s">
        <v>648</v>
      </c>
      <c r="F1064" s="389" t="s">
        <v>647</v>
      </c>
      <c r="G1064" s="389" t="s">
        <v>649</v>
      </c>
    </row>
    <row r="1065" spans="1:7">
      <c r="A1065" s="389" t="s">
        <v>546</v>
      </c>
      <c r="B1065" s="389" t="s">
        <v>517</v>
      </c>
      <c r="C1065" s="389">
        <v>13.0128424735999</v>
      </c>
      <c r="D1065" s="389" t="s">
        <v>647</v>
      </c>
      <c r="E1065" s="389" t="s">
        <v>648</v>
      </c>
      <c r="F1065" s="389" t="s">
        <v>647</v>
      </c>
      <c r="G1065" s="389" t="s">
        <v>649</v>
      </c>
    </row>
    <row r="1066" spans="1:7">
      <c r="A1066" s="389" t="s">
        <v>577</v>
      </c>
      <c r="B1066" s="389" t="s">
        <v>517</v>
      </c>
      <c r="C1066" s="389">
        <v>27.5140023429</v>
      </c>
      <c r="D1066" s="389" t="s">
        <v>647</v>
      </c>
      <c r="E1066" s="389" t="s">
        <v>648</v>
      </c>
      <c r="F1066" s="389" t="s">
        <v>647</v>
      </c>
      <c r="G1066" s="389" t="s">
        <v>649</v>
      </c>
    </row>
    <row r="1067" spans="1:7">
      <c r="A1067" s="389" t="s">
        <v>551</v>
      </c>
      <c r="B1067" s="389" t="s">
        <v>517</v>
      </c>
      <c r="C1067" s="389">
        <v>6.4469773884999997</v>
      </c>
      <c r="D1067" s="389" t="s">
        <v>647</v>
      </c>
      <c r="E1067" s="389" t="s">
        <v>648</v>
      </c>
      <c r="F1067" s="389" t="s">
        <v>647</v>
      </c>
      <c r="G1067" s="389" t="s">
        <v>649</v>
      </c>
    </row>
    <row r="1068" spans="1:7">
      <c r="A1068" s="389" t="s">
        <v>537</v>
      </c>
      <c r="B1068" s="389" t="s">
        <v>517</v>
      </c>
      <c r="C1068" s="389">
        <v>2.8005252135099998</v>
      </c>
      <c r="D1068" s="389" t="s">
        <v>647</v>
      </c>
      <c r="E1068" s="389" t="s">
        <v>648</v>
      </c>
      <c r="F1068" s="389" t="s">
        <v>647</v>
      </c>
      <c r="G1068" s="389" t="s">
        <v>649</v>
      </c>
    </row>
    <row r="1069" spans="1:7">
      <c r="A1069" s="389" t="s">
        <v>581</v>
      </c>
      <c r="B1069" s="389" t="s">
        <v>517</v>
      </c>
      <c r="C1069" s="389">
        <v>1.08729247331</v>
      </c>
      <c r="D1069" s="389" t="s">
        <v>647</v>
      </c>
      <c r="E1069" s="389" t="s">
        <v>648</v>
      </c>
      <c r="F1069" s="389" t="s">
        <v>647</v>
      </c>
      <c r="G1069" s="389" t="s">
        <v>649</v>
      </c>
    </row>
    <row r="1070" spans="1:7">
      <c r="A1070" s="389" t="s">
        <v>581</v>
      </c>
      <c r="B1070" s="389" t="s">
        <v>517</v>
      </c>
      <c r="C1070" s="389">
        <v>1.08729247331</v>
      </c>
      <c r="D1070" s="389" t="s">
        <v>647</v>
      </c>
      <c r="E1070" s="389" t="s">
        <v>648</v>
      </c>
      <c r="F1070" s="389" t="s">
        <v>647</v>
      </c>
      <c r="G1070" s="389" t="s">
        <v>649</v>
      </c>
    </row>
    <row r="1071" spans="1:7">
      <c r="A1071" s="389" t="s">
        <v>551</v>
      </c>
      <c r="B1071" s="389" t="s">
        <v>517</v>
      </c>
      <c r="C1071" s="389">
        <v>2.1467687788699998</v>
      </c>
      <c r="D1071" s="389" t="s">
        <v>647</v>
      </c>
      <c r="E1071" s="389" t="s">
        <v>648</v>
      </c>
      <c r="F1071" s="389" t="s">
        <v>647</v>
      </c>
      <c r="G1071" s="389" t="s">
        <v>649</v>
      </c>
    </row>
    <row r="1072" spans="1:7">
      <c r="A1072" s="389" t="s">
        <v>543</v>
      </c>
      <c r="B1072" s="389" t="s">
        <v>517</v>
      </c>
      <c r="C1072" s="389">
        <v>4.30106406185</v>
      </c>
      <c r="D1072" s="389" t="s">
        <v>647</v>
      </c>
      <c r="E1072" s="389" t="s">
        <v>648</v>
      </c>
      <c r="F1072" s="389" t="s">
        <v>647</v>
      </c>
      <c r="G1072" s="389" t="s">
        <v>649</v>
      </c>
    </row>
    <row r="1073" spans="1:7">
      <c r="A1073" s="389" t="s">
        <v>560</v>
      </c>
      <c r="B1073" s="389" t="s">
        <v>517</v>
      </c>
      <c r="C1073" s="389">
        <v>4.30106406185</v>
      </c>
      <c r="D1073" s="389" t="s">
        <v>647</v>
      </c>
      <c r="E1073" s="389" t="s">
        <v>648</v>
      </c>
      <c r="F1073" s="389" t="s">
        <v>647</v>
      </c>
      <c r="G1073" s="389" t="s">
        <v>649</v>
      </c>
    </row>
    <row r="1074" spans="1:7">
      <c r="A1074" s="389" t="s">
        <v>577</v>
      </c>
      <c r="B1074" s="389" t="s">
        <v>517</v>
      </c>
      <c r="C1074" s="389">
        <v>2.2077802413000001</v>
      </c>
      <c r="D1074" s="389" t="s">
        <v>647</v>
      </c>
      <c r="E1074" s="389" t="s">
        <v>648</v>
      </c>
      <c r="F1074" s="389" t="s">
        <v>647</v>
      </c>
      <c r="G1074" s="389" t="s">
        <v>649</v>
      </c>
    </row>
    <row r="1075" spans="1:7">
      <c r="A1075" s="389" t="s">
        <v>577</v>
      </c>
      <c r="B1075" s="389" t="s">
        <v>517</v>
      </c>
      <c r="C1075" s="389">
        <v>2.2077802413000001</v>
      </c>
      <c r="D1075" s="389" t="s">
        <v>647</v>
      </c>
      <c r="E1075" s="389" t="s">
        <v>648</v>
      </c>
      <c r="F1075" s="389" t="s">
        <v>647</v>
      </c>
      <c r="G1075" s="389" t="s">
        <v>649</v>
      </c>
    </row>
    <row r="1076" spans="1:7">
      <c r="A1076" s="389" t="s">
        <v>577</v>
      </c>
      <c r="B1076" s="389" t="s">
        <v>517</v>
      </c>
      <c r="C1076" s="389">
        <v>2.2077802413000001</v>
      </c>
      <c r="D1076" s="389" t="s">
        <v>647</v>
      </c>
      <c r="E1076" s="389" t="s">
        <v>648</v>
      </c>
      <c r="F1076" s="389" t="s">
        <v>647</v>
      </c>
      <c r="G1076" s="389" t="s">
        <v>649</v>
      </c>
    </row>
    <row r="1077" spans="1:7">
      <c r="A1077" s="389" t="s">
        <v>551</v>
      </c>
      <c r="B1077" s="389" t="s">
        <v>517</v>
      </c>
      <c r="C1077" s="389">
        <v>9.4994350604199997</v>
      </c>
      <c r="D1077" s="389" t="s">
        <v>647</v>
      </c>
      <c r="E1077" s="389" t="s">
        <v>648</v>
      </c>
      <c r="F1077" s="389" t="s">
        <v>647</v>
      </c>
      <c r="G1077" s="389" t="s">
        <v>649</v>
      </c>
    </row>
    <row r="1078" spans="1:7">
      <c r="A1078" s="389" t="s">
        <v>578</v>
      </c>
      <c r="B1078" s="389" t="s">
        <v>517</v>
      </c>
      <c r="C1078" s="389">
        <v>6.9255487272899998</v>
      </c>
      <c r="D1078" s="389" t="s">
        <v>647</v>
      </c>
      <c r="E1078" s="389" t="s">
        <v>648</v>
      </c>
      <c r="F1078" s="389" t="s">
        <v>647</v>
      </c>
      <c r="G1078" s="389" t="s">
        <v>649</v>
      </c>
    </row>
    <row r="1079" spans="1:7">
      <c r="A1079" s="389" t="s">
        <v>568</v>
      </c>
      <c r="B1079" s="389" t="s">
        <v>517</v>
      </c>
      <c r="C1079" s="389">
        <v>7.5461086344700004</v>
      </c>
      <c r="D1079" s="389" t="s">
        <v>647</v>
      </c>
      <c r="E1079" s="389" t="s">
        <v>648</v>
      </c>
      <c r="F1079" s="389" t="s">
        <v>647</v>
      </c>
      <c r="G1079" s="389" t="s">
        <v>649</v>
      </c>
    </row>
    <row r="1080" spans="1:7">
      <c r="A1080" s="389" t="s">
        <v>524</v>
      </c>
      <c r="B1080" s="389" t="s">
        <v>517</v>
      </c>
      <c r="C1080" s="389">
        <v>10.9548143392</v>
      </c>
      <c r="D1080" s="389" t="s">
        <v>647</v>
      </c>
      <c r="E1080" s="389" t="s">
        <v>648</v>
      </c>
      <c r="F1080" s="389" t="s">
        <v>647</v>
      </c>
      <c r="G1080" s="389" t="s">
        <v>649</v>
      </c>
    </row>
    <row r="1081" spans="1:7">
      <c r="A1081" s="389" t="s">
        <v>524</v>
      </c>
      <c r="B1081" s="389" t="s">
        <v>517</v>
      </c>
      <c r="C1081" s="389">
        <v>10.9548143392</v>
      </c>
      <c r="D1081" s="389" t="s">
        <v>647</v>
      </c>
      <c r="E1081" s="389" t="s">
        <v>648</v>
      </c>
      <c r="F1081" s="389" t="s">
        <v>647</v>
      </c>
      <c r="G1081" s="389" t="s">
        <v>649</v>
      </c>
    </row>
    <row r="1082" spans="1:7">
      <c r="A1082" s="389" t="s">
        <v>524</v>
      </c>
      <c r="B1082" s="389" t="s">
        <v>517</v>
      </c>
      <c r="C1082" s="389">
        <v>10.9548143392</v>
      </c>
      <c r="D1082" s="389" t="s">
        <v>647</v>
      </c>
      <c r="E1082" s="389" t="s">
        <v>648</v>
      </c>
      <c r="F1082" s="389" t="s">
        <v>647</v>
      </c>
      <c r="G1082" s="389" t="s">
        <v>649</v>
      </c>
    </row>
    <row r="1083" spans="1:7">
      <c r="A1083" s="389" t="s">
        <v>551</v>
      </c>
      <c r="B1083" s="389" t="s">
        <v>517</v>
      </c>
      <c r="C1083" s="389">
        <v>12.3977528999</v>
      </c>
      <c r="D1083" s="389" t="s">
        <v>647</v>
      </c>
      <c r="E1083" s="389" t="s">
        <v>648</v>
      </c>
      <c r="F1083" s="389" t="s">
        <v>647</v>
      </c>
      <c r="G1083" s="389" t="s">
        <v>649</v>
      </c>
    </row>
    <row r="1084" spans="1:7">
      <c r="A1084" s="389" t="s">
        <v>551</v>
      </c>
      <c r="B1084" s="389" t="s">
        <v>517</v>
      </c>
      <c r="C1084" s="389">
        <v>12.3977528999</v>
      </c>
      <c r="D1084" s="389" t="s">
        <v>647</v>
      </c>
      <c r="E1084" s="389" t="s">
        <v>648</v>
      </c>
      <c r="F1084" s="389" t="s">
        <v>647</v>
      </c>
      <c r="G1084" s="389" t="s">
        <v>649</v>
      </c>
    </row>
    <row r="1085" spans="1:7">
      <c r="A1085" s="389" t="s">
        <v>524</v>
      </c>
      <c r="B1085" s="389" t="s">
        <v>517</v>
      </c>
      <c r="C1085" s="389">
        <v>0.447246539843</v>
      </c>
      <c r="D1085" s="389" t="s">
        <v>647</v>
      </c>
      <c r="E1085" s="389" t="s">
        <v>648</v>
      </c>
      <c r="F1085" s="389" t="s">
        <v>647</v>
      </c>
      <c r="G1085" s="389" t="s">
        <v>649</v>
      </c>
    </row>
    <row r="1086" spans="1:7">
      <c r="A1086" s="389" t="s">
        <v>564</v>
      </c>
      <c r="B1086" s="389" t="s">
        <v>517</v>
      </c>
      <c r="C1086" s="389">
        <v>6.6684416445699997</v>
      </c>
      <c r="D1086" s="389" t="s">
        <v>647</v>
      </c>
      <c r="E1086" s="389" t="s">
        <v>648</v>
      </c>
      <c r="F1086" s="389" t="s">
        <v>647</v>
      </c>
      <c r="G1086" s="389" t="s">
        <v>649</v>
      </c>
    </row>
    <row r="1087" spans="1:7">
      <c r="A1087" s="389" t="s">
        <v>551</v>
      </c>
      <c r="B1087" s="389" t="s">
        <v>517</v>
      </c>
      <c r="C1087" s="389">
        <v>3.28071419195</v>
      </c>
      <c r="D1087" s="389" t="s">
        <v>647</v>
      </c>
      <c r="E1087" s="389" t="s">
        <v>648</v>
      </c>
      <c r="F1087" s="389" t="s">
        <v>647</v>
      </c>
      <c r="G1087" s="389" t="s">
        <v>649</v>
      </c>
    </row>
    <row r="1088" spans="1:7">
      <c r="A1088" s="389" t="s">
        <v>551</v>
      </c>
      <c r="B1088" s="389" t="s">
        <v>517</v>
      </c>
      <c r="C1088" s="389">
        <v>3.28071419195</v>
      </c>
      <c r="D1088" s="389" t="s">
        <v>647</v>
      </c>
      <c r="E1088" s="389" t="s">
        <v>648</v>
      </c>
      <c r="F1088" s="389" t="s">
        <v>647</v>
      </c>
      <c r="G1088" s="389" t="s">
        <v>649</v>
      </c>
    </row>
    <row r="1089" spans="1:7">
      <c r="A1089" s="389" t="s">
        <v>577</v>
      </c>
      <c r="B1089" s="389" t="s">
        <v>517</v>
      </c>
      <c r="C1089" s="389">
        <v>3.8669576110400001</v>
      </c>
      <c r="D1089" s="389" t="s">
        <v>647</v>
      </c>
      <c r="E1089" s="389" t="s">
        <v>648</v>
      </c>
      <c r="F1089" s="389" t="s">
        <v>647</v>
      </c>
      <c r="G1089" s="389" t="s">
        <v>649</v>
      </c>
    </row>
    <row r="1090" spans="1:7">
      <c r="A1090" s="389" t="s">
        <v>581</v>
      </c>
      <c r="B1090" s="389" t="s">
        <v>517</v>
      </c>
      <c r="C1090" s="389">
        <v>10.6868080484</v>
      </c>
      <c r="D1090" s="389" t="s">
        <v>647</v>
      </c>
      <c r="E1090" s="389" t="s">
        <v>648</v>
      </c>
      <c r="F1090" s="389" t="s">
        <v>647</v>
      </c>
      <c r="G1090" s="389" t="s">
        <v>649</v>
      </c>
    </row>
    <row r="1091" spans="1:7">
      <c r="A1091" s="389" t="s">
        <v>581</v>
      </c>
      <c r="B1091" s="389" t="s">
        <v>517</v>
      </c>
      <c r="C1091" s="389">
        <v>10.6868080484</v>
      </c>
      <c r="D1091" s="389" t="s">
        <v>647</v>
      </c>
      <c r="E1091" s="389" t="s">
        <v>648</v>
      </c>
      <c r="F1091" s="389" t="s">
        <v>647</v>
      </c>
      <c r="G1091" s="389" t="s">
        <v>649</v>
      </c>
    </row>
    <row r="1092" spans="1:7">
      <c r="A1092" s="389" t="s">
        <v>577</v>
      </c>
      <c r="B1092" s="389" t="s">
        <v>517</v>
      </c>
      <c r="C1092" s="389">
        <v>4.14538757483</v>
      </c>
      <c r="D1092" s="389" t="s">
        <v>647</v>
      </c>
      <c r="E1092" s="389" t="s">
        <v>648</v>
      </c>
      <c r="F1092" s="389" t="s">
        <v>647</v>
      </c>
      <c r="G1092" s="389" t="s">
        <v>649</v>
      </c>
    </row>
    <row r="1093" spans="1:7">
      <c r="A1093" s="389" t="s">
        <v>581</v>
      </c>
      <c r="B1093" s="389" t="s">
        <v>517</v>
      </c>
      <c r="C1093" s="389">
        <v>1.03406651372</v>
      </c>
      <c r="D1093" s="389" t="s">
        <v>647</v>
      </c>
      <c r="E1093" s="389" t="s">
        <v>648</v>
      </c>
      <c r="F1093" s="389" t="s">
        <v>647</v>
      </c>
      <c r="G1093" s="389" t="s">
        <v>649</v>
      </c>
    </row>
    <row r="1094" spans="1:7">
      <c r="A1094" s="389" t="s">
        <v>514</v>
      </c>
      <c r="B1094" s="389" t="s">
        <v>517</v>
      </c>
      <c r="C1094" s="389">
        <v>1.59225108279</v>
      </c>
      <c r="D1094" s="389" t="s">
        <v>647</v>
      </c>
      <c r="E1094" s="389" t="s">
        <v>648</v>
      </c>
      <c r="F1094" s="389" t="s">
        <v>647</v>
      </c>
      <c r="G1094" s="389" t="s">
        <v>649</v>
      </c>
    </row>
    <row r="1095" spans="1:7">
      <c r="A1095" s="389" t="s">
        <v>581</v>
      </c>
      <c r="B1095" s="389" t="s">
        <v>517</v>
      </c>
      <c r="C1095" s="389">
        <v>7.7607007855000001</v>
      </c>
      <c r="D1095" s="389" t="s">
        <v>647</v>
      </c>
      <c r="E1095" s="389" t="s">
        <v>648</v>
      </c>
      <c r="F1095" s="389" t="s">
        <v>647</v>
      </c>
      <c r="G1095" s="389" t="s">
        <v>649</v>
      </c>
    </row>
    <row r="1096" spans="1:7">
      <c r="A1096" s="389" t="s">
        <v>514</v>
      </c>
      <c r="B1096" s="389" t="s">
        <v>517</v>
      </c>
      <c r="C1096" s="389">
        <v>3.6224846235900001</v>
      </c>
      <c r="D1096" s="389" t="s">
        <v>647</v>
      </c>
      <c r="E1096" s="389" t="s">
        <v>648</v>
      </c>
      <c r="F1096" s="389" t="s">
        <v>647</v>
      </c>
      <c r="G1096" s="389" t="s">
        <v>649</v>
      </c>
    </row>
    <row r="1097" spans="1:7">
      <c r="A1097" s="389" t="s">
        <v>577</v>
      </c>
      <c r="B1097" s="389" t="s">
        <v>517</v>
      </c>
      <c r="C1097" s="389">
        <v>1.5717616433299999</v>
      </c>
      <c r="D1097" s="389" t="s">
        <v>647</v>
      </c>
      <c r="E1097" s="389" t="s">
        <v>648</v>
      </c>
      <c r="F1097" s="389" t="s">
        <v>647</v>
      </c>
      <c r="G1097" s="389" t="s">
        <v>649</v>
      </c>
    </row>
    <row r="1098" spans="1:7">
      <c r="A1098" s="389" t="s">
        <v>526</v>
      </c>
      <c r="B1098" s="389" t="s">
        <v>517</v>
      </c>
      <c r="C1098" s="389">
        <v>7.2005398506100002</v>
      </c>
      <c r="D1098" s="389" t="s">
        <v>647</v>
      </c>
      <c r="E1098" s="389" t="s">
        <v>648</v>
      </c>
      <c r="F1098" s="389" t="s">
        <v>647</v>
      </c>
      <c r="G1098" s="389" t="s">
        <v>649</v>
      </c>
    </row>
    <row r="1099" spans="1:7">
      <c r="A1099" s="389" t="s">
        <v>569</v>
      </c>
      <c r="B1099" s="389" t="s">
        <v>517</v>
      </c>
      <c r="C1099" s="389">
        <v>7.2005398506100002</v>
      </c>
      <c r="D1099" s="389" t="s">
        <v>647</v>
      </c>
      <c r="E1099" s="389" t="s">
        <v>648</v>
      </c>
      <c r="F1099" s="389" t="s">
        <v>647</v>
      </c>
      <c r="G1099" s="389" t="s">
        <v>649</v>
      </c>
    </row>
    <row r="1100" spans="1:7">
      <c r="A1100" s="389" t="s">
        <v>569</v>
      </c>
      <c r="B1100" s="389" t="s">
        <v>517</v>
      </c>
      <c r="C1100" s="389">
        <v>7.2005398506100002</v>
      </c>
      <c r="D1100" s="389" t="s">
        <v>647</v>
      </c>
      <c r="E1100" s="389" t="s">
        <v>648</v>
      </c>
      <c r="F1100" s="389" t="s">
        <v>647</v>
      </c>
      <c r="G1100" s="389" t="s">
        <v>649</v>
      </c>
    </row>
    <row r="1101" spans="1:7">
      <c r="A1101" s="389" t="s">
        <v>551</v>
      </c>
      <c r="B1101" s="389" t="s">
        <v>517</v>
      </c>
      <c r="C1101" s="389">
        <v>0.72717298804099995</v>
      </c>
      <c r="D1101" s="389" t="s">
        <v>647</v>
      </c>
      <c r="E1101" s="389" t="s">
        <v>648</v>
      </c>
      <c r="F1101" s="389" t="s">
        <v>647</v>
      </c>
      <c r="G1101" s="389" t="s">
        <v>649</v>
      </c>
    </row>
    <row r="1102" spans="1:7">
      <c r="A1102" s="389" t="s">
        <v>551</v>
      </c>
      <c r="B1102" s="389" t="s">
        <v>517</v>
      </c>
      <c r="C1102" s="389">
        <v>0.72717298804099995</v>
      </c>
      <c r="D1102" s="389" t="s">
        <v>647</v>
      </c>
      <c r="E1102" s="389" t="s">
        <v>648</v>
      </c>
      <c r="F1102" s="389" t="s">
        <v>647</v>
      </c>
      <c r="G1102" s="389" t="s">
        <v>649</v>
      </c>
    </row>
    <row r="1103" spans="1:7">
      <c r="A1103" s="389" t="s">
        <v>554</v>
      </c>
      <c r="B1103" s="389" t="s">
        <v>517</v>
      </c>
      <c r="C1103" s="389">
        <v>1.7778013017200001</v>
      </c>
      <c r="D1103" s="389" t="s">
        <v>647</v>
      </c>
      <c r="E1103" s="389" t="s">
        <v>648</v>
      </c>
      <c r="F1103" s="389" t="s">
        <v>647</v>
      </c>
      <c r="G1103" s="389" t="s">
        <v>649</v>
      </c>
    </row>
    <row r="1104" spans="1:7">
      <c r="A1104" s="389" t="s">
        <v>554</v>
      </c>
      <c r="B1104" s="389" t="s">
        <v>517</v>
      </c>
      <c r="C1104" s="389">
        <v>1.7778013017200001</v>
      </c>
      <c r="D1104" s="389" t="s">
        <v>647</v>
      </c>
      <c r="E1104" s="389" t="s">
        <v>648</v>
      </c>
      <c r="F1104" s="389" t="s">
        <v>647</v>
      </c>
      <c r="G1104" s="389" t="s">
        <v>649</v>
      </c>
    </row>
    <row r="1105" spans="1:7">
      <c r="A1105" s="389" t="s">
        <v>578</v>
      </c>
      <c r="B1105" s="389" t="s">
        <v>517</v>
      </c>
      <c r="C1105" s="389">
        <v>1.7778013017200001</v>
      </c>
      <c r="D1105" s="389" t="s">
        <v>647</v>
      </c>
      <c r="E1105" s="389" t="s">
        <v>648</v>
      </c>
      <c r="F1105" s="389" t="s">
        <v>647</v>
      </c>
      <c r="G1105" s="389" t="s">
        <v>649</v>
      </c>
    </row>
    <row r="1106" spans="1:7">
      <c r="A1106" s="389" t="s">
        <v>560</v>
      </c>
      <c r="B1106" s="389" t="s">
        <v>517</v>
      </c>
      <c r="C1106" s="389">
        <v>9.3566946782699905</v>
      </c>
      <c r="D1106" s="389" t="s">
        <v>647</v>
      </c>
      <c r="E1106" s="389" t="s">
        <v>648</v>
      </c>
      <c r="F1106" s="389" t="s">
        <v>647</v>
      </c>
      <c r="G1106" s="389" t="s">
        <v>649</v>
      </c>
    </row>
    <row r="1107" spans="1:7">
      <c r="A1107" s="389" t="s">
        <v>562</v>
      </c>
      <c r="B1107" s="389" t="s">
        <v>517</v>
      </c>
      <c r="C1107" s="389">
        <v>3.99533715369</v>
      </c>
      <c r="D1107" s="389" t="s">
        <v>647</v>
      </c>
      <c r="E1107" s="389" t="s">
        <v>648</v>
      </c>
      <c r="F1107" s="389" t="s">
        <v>647</v>
      </c>
      <c r="G1107" s="389" t="s">
        <v>649</v>
      </c>
    </row>
    <row r="1108" spans="1:7">
      <c r="A1108" s="389" t="s">
        <v>578</v>
      </c>
      <c r="B1108" s="389" t="s">
        <v>517</v>
      </c>
      <c r="C1108" s="389">
        <v>0.74065789700999995</v>
      </c>
      <c r="D1108" s="389" t="s">
        <v>647</v>
      </c>
      <c r="E1108" s="389" t="s">
        <v>648</v>
      </c>
      <c r="F1108" s="389" t="s">
        <v>647</v>
      </c>
      <c r="G1108" s="389" t="s">
        <v>649</v>
      </c>
    </row>
    <row r="1109" spans="1:7">
      <c r="A1109" s="389" t="s">
        <v>551</v>
      </c>
      <c r="B1109" s="389" t="s">
        <v>517</v>
      </c>
      <c r="C1109" s="389">
        <v>8.9072654043200004</v>
      </c>
      <c r="D1109" s="389" t="s">
        <v>647</v>
      </c>
      <c r="E1109" s="389" t="s">
        <v>648</v>
      </c>
      <c r="F1109" s="389" t="s">
        <v>647</v>
      </c>
      <c r="G1109" s="389" t="s">
        <v>649</v>
      </c>
    </row>
    <row r="1110" spans="1:7">
      <c r="A1110" s="389" t="s">
        <v>551</v>
      </c>
      <c r="B1110" s="389" t="s">
        <v>517</v>
      </c>
      <c r="C1110" s="389">
        <v>8.9072654043200004</v>
      </c>
      <c r="D1110" s="389" t="s">
        <v>647</v>
      </c>
      <c r="E1110" s="389" t="s">
        <v>648</v>
      </c>
      <c r="F1110" s="389" t="s">
        <v>647</v>
      </c>
      <c r="G1110" s="389" t="s">
        <v>649</v>
      </c>
    </row>
    <row r="1111" spans="1:7">
      <c r="A1111" s="389" t="s">
        <v>581</v>
      </c>
      <c r="B1111" s="389" t="s">
        <v>517</v>
      </c>
      <c r="C1111" s="389">
        <v>17.930626461100001</v>
      </c>
      <c r="D1111" s="389" t="s">
        <v>647</v>
      </c>
      <c r="E1111" s="389" t="s">
        <v>648</v>
      </c>
      <c r="F1111" s="389" t="s">
        <v>647</v>
      </c>
      <c r="G1111" s="389" t="s">
        <v>649</v>
      </c>
    </row>
    <row r="1112" spans="1:7">
      <c r="A1112" s="389" t="s">
        <v>581</v>
      </c>
      <c r="B1112" s="389" t="s">
        <v>517</v>
      </c>
      <c r="C1112" s="389">
        <v>17.930626461100001</v>
      </c>
      <c r="D1112" s="389" t="s">
        <v>647</v>
      </c>
      <c r="E1112" s="389" t="s">
        <v>648</v>
      </c>
      <c r="F1112" s="389" t="s">
        <v>647</v>
      </c>
      <c r="G1112" s="389" t="s">
        <v>649</v>
      </c>
    </row>
    <row r="1113" spans="1:7">
      <c r="A1113" s="389" t="s">
        <v>581</v>
      </c>
      <c r="B1113" s="389" t="s">
        <v>517</v>
      </c>
      <c r="C1113" s="389">
        <v>5.6446562736899999</v>
      </c>
      <c r="D1113" s="389" t="s">
        <v>647</v>
      </c>
      <c r="E1113" s="389" t="s">
        <v>648</v>
      </c>
      <c r="F1113" s="389" t="s">
        <v>647</v>
      </c>
      <c r="G1113" s="389" t="s">
        <v>649</v>
      </c>
    </row>
    <row r="1114" spans="1:7">
      <c r="A1114" s="389" t="s">
        <v>535</v>
      </c>
      <c r="B1114" s="389" t="s">
        <v>517</v>
      </c>
      <c r="C1114" s="389">
        <v>155.204210721999</v>
      </c>
      <c r="D1114" s="389" t="s">
        <v>647</v>
      </c>
      <c r="E1114" s="389" t="s">
        <v>648</v>
      </c>
      <c r="F1114" s="389" t="s">
        <v>647</v>
      </c>
      <c r="G1114" s="389" t="s">
        <v>649</v>
      </c>
    </row>
    <row r="1115" spans="1:7">
      <c r="A1115" s="389" t="s">
        <v>542</v>
      </c>
      <c r="B1115" s="389" t="s">
        <v>517</v>
      </c>
      <c r="C1115" s="389">
        <v>9.40648861745</v>
      </c>
      <c r="D1115" s="389" t="s">
        <v>647</v>
      </c>
      <c r="E1115" s="389" t="s">
        <v>648</v>
      </c>
      <c r="F1115" s="389" t="s">
        <v>647</v>
      </c>
      <c r="G1115" s="389" t="s">
        <v>649</v>
      </c>
    </row>
    <row r="1116" spans="1:7">
      <c r="A1116" s="389" t="s">
        <v>542</v>
      </c>
      <c r="B1116" s="389" t="s">
        <v>517</v>
      </c>
      <c r="C1116" s="389">
        <v>9.40648861745</v>
      </c>
      <c r="D1116" s="389" t="s">
        <v>647</v>
      </c>
      <c r="E1116" s="389" t="s">
        <v>648</v>
      </c>
      <c r="F1116" s="389" t="s">
        <v>647</v>
      </c>
      <c r="G1116" s="389" t="s">
        <v>649</v>
      </c>
    </row>
    <row r="1117" spans="1:7">
      <c r="A1117" s="389" t="s">
        <v>560</v>
      </c>
      <c r="B1117" s="389" t="s">
        <v>517</v>
      </c>
      <c r="C1117" s="389">
        <v>9.2598820586099997</v>
      </c>
      <c r="D1117" s="389" t="s">
        <v>647</v>
      </c>
      <c r="E1117" s="389" t="s">
        <v>648</v>
      </c>
      <c r="F1117" s="389" t="s">
        <v>647</v>
      </c>
      <c r="G1117" s="389" t="s">
        <v>649</v>
      </c>
    </row>
    <row r="1118" spans="1:7">
      <c r="A1118" s="389" t="s">
        <v>560</v>
      </c>
      <c r="B1118" s="389" t="s">
        <v>517</v>
      </c>
      <c r="C1118" s="389">
        <v>9.2598820586099997</v>
      </c>
      <c r="D1118" s="389" t="s">
        <v>647</v>
      </c>
      <c r="E1118" s="389" t="s">
        <v>648</v>
      </c>
      <c r="F1118" s="389" t="s">
        <v>647</v>
      </c>
      <c r="G1118" s="389" t="s">
        <v>649</v>
      </c>
    </row>
    <row r="1119" spans="1:7">
      <c r="A1119" s="389" t="s">
        <v>571</v>
      </c>
      <c r="B1119" s="389" t="s">
        <v>517</v>
      </c>
      <c r="C1119" s="389">
        <v>25.3342140319</v>
      </c>
      <c r="D1119" s="389" t="s">
        <v>647</v>
      </c>
      <c r="E1119" s="389" t="s">
        <v>648</v>
      </c>
      <c r="F1119" s="389" t="s">
        <v>647</v>
      </c>
      <c r="G1119" s="389" t="s">
        <v>649</v>
      </c>
    </row>
    <row r="1120" spans="1:7">
      <c r="A1120" s="389" t="s">
        <v>571</v>
      </c>
      <c r="B1120" s="389" t="s">
        <v>517</v>
      </c>
      <c r="C1120" s="389">
        <v>25.3342140319</v>
      </c>
      <c r="D1120" s="389" t="s">
        <v>647</v>
      </c>
      <c r="E1120" s="389" t="s">
        <v>648</v>
      </c>
      <c r="F1120" s="389" t="s">
        <v>647</v>
      </c>
      <c r="G1120" s="389" t="s">
        <v>649</v>
      </c>
    </row>
    <row r="1121" spans="1:7">
      <c r="A1121" s="389" t="s">
        <v>571</v>
      </c>
      <c r="B1121" s="389" t="s">
        <v>517</v>
      </c>
      <c r="C1121" s="389">
        <v>25.3342140319</v>
      </c>
      <c r="D1121" s="389" t="s">
        <v>647</v>
      </c>
      <c r="E1121" s="389" t="s">
        <v>648</v>
      </c>
      <c r="F1121" s="389" t="s">
        <v>647</v>
      </c>
      <c r="G1121" s="389" t="s">
        <v>649</v>
      </c>
    </row>
    <row r="1122" spans="1:7">
      <c r="A1122" s="389" t="s">
        <v>544</v>
      </c>
      <c r="B1122" s="389" t="s">
        <v>517</v>
      </c>
      <c r="C1122" s="389">
        <v>2.7731604175400002</v>
      </c>
      <c r="D1122" s="389" t="s">
        <v>647</v>
      </c>
      <c r="E1122" s="389" t="s">
        <v>648</v>
      </c>
      <c r="F1122" s="389" t="s">
        <v>647</v>
      </c>
      <c r="G1122" s="389" t="s">
        <v>649</v>
      </c>
    </row>
    <row r="1123" spans="1:7">
      <c r="A1123" s="389" t="s">
        <v>560</v>
      </c>
      <c r="B1123" s="389" t="s">
        <v>517</v>
      </c>
      <c r="C1123" s="389">
        <v>1.05781013014</v>
      </c>
      <c r="D1123" s="389" t="s">
        <v>647</v>
      </c>
      <c r="E1123" s="389" t="s">
        <v>648</v>
      </c>
      <c r="F1123" s="389" t="s">
        <v>647</v>
      </c>
      <c r="G1123" s="389" t="s">
        <v>649</v>
      </c>
    </row>
    <row r="1124" spans="1:7">
      <c r="A1124" s="389" t="s">
        <v>560</v>
      </c>
      <c r="B1124" s="389" t="s">
        <v>517</v>
      </c>
      <c r="C1124" s="389">
        <v>1.05781013014</v>
      </c>
      <c r="D1124" s="389" t="s">
        <v>647</v>
      </c>
      <c r="E1124" s="389" t="s">
        <v>648</v>
      </c>
      <c r="F1124" s="389" t="s">
        <v>647</v>
      </c>
      <c r="G1124" s="389" t="s">
        <v>649</v>
      </c>
    </row>
    <row r="1125" spans="1:7">
      <c r="A1125" s="389" t="s">
        <v>578</v>
      </c>
      <c r="B1125" s="389" t="s">
        <v>517</v>
      </c>
      <c r="C1125" s="389">
        <v>1.7612336312000001</v>
      </c>
      <c r="D1125" s="389" t="s">
        <v>647</v>
      </c>
      <c r="E1125" s="389" t="s">
        <v>648</v>
      </c>
      <c r="F1125" s="389" t="s">
        <v>647</v>
      </c>
      <c r="G1125" s="389" t="s">
        <v>649</v>
      </c>
    </row>
    <row r="1126" spans="1:7">
      <c r="A1126" s="389" t="s">
        <v>560</v>
      </c>
      <c r="B1126" s="389" t="s">
        <v>517</v>
      </c>
      <c r="C1126" s="389">
        <v>4.4393788672600003</v>
      </c>
      <c r="D1126" s="389" t="s">
        <v>647</v>
      </c>
      <c r="E1126" s="389" t="s">
        <v>648</v>
      </c>
      <c r="F1126" s="389" t="s">
        <v>647</v>
      </c>
      <c r="G1126" s="389" t="s">
        <v>649</v>
      </c>
    </row>
    <row r="1127" spans="1:7">
      <c r="A1127" s="389" t="s">
        <v>560</v>
      </c>
      <c r="B1127" s="389" t="s">
        <v>517</v>
      </c>
      <c r="C1127" s="389">
        <v>6.9140316883099997</v>
      </c>
      <c r="D1127" s="389" t="s">
        <v>647</v>
      </c>
      <c r="E1127" s="389" t="s">
        <v>648</v>
      </c>
      <c r="F1127" s="389" t="s">
        <v>647</v>
      </c>
      <c r="G1127" s="389" t="s">
        <v>649</v>
      </c>
    </row>
    <row r="1128" spans="1:7">
      <c r="A1128" s="389" t="s">
        <v>560</v>
      </c>
      <c r="B1128" s="389" t="s">
        <v>517</v>
      </c>
      <c r="C1128" s="389">
        <v>6.9140316883099997</v>
      </c>
      <c r="D1128" s="389" t="s">
        <v>647</v>
      </c>
      <c r="E1128" s="389" t="s">
        <v>648</v>
      </c>
      <c r="F1128" s="389" t="s">
        <v>647</v>
      </c>
      <c r="G1128" s="389" t="s">
        <v>649</v>
      </c>
    </row>
    <row r="1129" spans="1:7">
      <c r="A1129" s="389" t="s">
        <v>577</v>
      </c>
      <c r="B1129" s="389" t="s">
        <v>517</v>
      </c>
      <c r="C1129" s="389">
        <v>6.9140316883099997</v>
      </c>
      <c r="D1129" s="389" t="s">
        <v>647</v>
      </c>
      <c r="E1129" s="389" t="s">
        <v>648</v>
      </c>
      <c r="F1129" s="389" t="s">
        <v>647</v>
      </c>
      <c r="G1129" s="389" t="s">
        <v>649</v>
      </c>
    </row>
    <row r="1130" spans="1:7">
      <c r="A1130" s="389" t="s">
        <v>571</v>
      </c>
      <c r="B1130" s="389" t="s">
        <v>517</v>
      </c>
      <c r="C1130" s="389">
        <v>20.621284379900001</v>
      </c>
      <c r="D1130" s="389" t="s">
        <v>647</v>
      </c>
      <c r="E1130" s="389" t="s">
        <v>648</v>
      </c>
      <c r="F1130" s="389" t="s">
        <v>647</v>
      </c>
      <c r="G1130" s="389" t="s">
        <v>649</v>
      </c>
    </row>
    <row r="1131" spans="1:7">
      <c r="A1131" s="389" t="s">
        <v>571</v>
      </c>
      <c r="B1131" s="389" t="s">
        <v>517</v>
      </c>
      <c r="C1131" s="389">
        <v>20.621284379900001</v>
      </c>
      <c r="D1131" s="389" t="s">
        <v>647</v>
      </c>
      <c r="E1131" s="389" t="s">
        <v>648</v>
      </c>
      <c r="F1131" s="389" t="s">
        <v>647</v>
      </c>
      <c r="G1131" s="389" t="s">
        <v>649</v>
      </c>
    </row>
    <row r="1132" spans="1:7">
      <c r="A1132" s="389" t="s">
        <v>571</v>
      </c>
      <c r="B1132" s="389" t="s">
        <v>517</v>
      </c>
      <c r="C1132" s="389">
        <v>20.621284379900001</v>
      </c>
      <c r="D1132" s="389" t="s">
        <v>647</v>
      </c>
      <c r="E1132" s="389" t="s">
        <v>648</v>
      </c>
      <c r="F1132" s="389" t="s">
        <v>647</v>
      </c>
      <c r="G1132" s="389" t="s">
        <v>649</v>
      </c>
    </row>
    <row r="1133" spans="1:7">
      <c r="A1133" s="389" t="s">
        <v>571</v>
      </c>
      <c r="B1133" s="389" t="s">
        <v>517</v>
      </c>
      <c r="C1133" s="389">
        <v>20.621284379900001</v>
      </c>
      <c r="D1133" s="389" t="s">
        <v>647</v>
      </c>
      <c r="E1133" s="389" t="s">
        <v>648</v>
      </c>
      <c r="F1133" s="389" t="s">
        <v>647</v>
      </c>
      <c r="G1133" s="389" t="s">
        <v>649</v>
      </c>
    </row>
    <row r="1134" spans="1:7">
      <c r="A1134" s="389" t="s">
        <v>523</v>
      </c>
      <c r="B1134" s="389" t="s">
        <v>517</v>
      </c>
      <c r="C1134" s="389">
        <v>0.89488521387099995</v>
      </c>
      <c r="D1134" s="389" t="s">
        <v>647</v>
      </c>
      <c r="E1134" s="389" t="s">
        <v>648</v>
      </c>
      <c r="F1134" s="389" t="s">
        <v>647</v>
      </c>
      <c r="G1134" s="389" t="s">
        <v>649</v>
      </c>
    </row>
    <row r="1135" spans="1:7">
      <c r="A1135" s="389" t="s">
        <v>571</v>
      </c>
      <c r="B1135" s="389" t="s">
        <v>517</v>
      </c>
      <c r="C1135" s="389">
        <v>2.7852181250100001</v>
      </c>
      <c r="D1135" s="389" t="s">
        <v>647</v>
      </c>
      <c r="E1135" s="389" t="s">
        <v>648</v>
      </c>
      <c r="F1135" s="389" t="s">
        <v>647</v>
      </c>
      <c r="G1135" s="389" t="s">
        <v>649</v>
      </c>
    </row>
    <row r="1136" spans="1:7">
      <c r="A1136" s="389" t="s">
        <v>571</v>
      </c>
      <c r="B1136" s="389" t="s">
        <v>517</v>
      </c>
      <c r="C1136" s="389">
        <v>2.7852181250100001</v>
      </c>
      <c r="D1136" s="389" t="s">
        <v>647</v>
      </c>
      <c r="E1136" s="389" t="s">
        <v>648</v>
      </c>
      <c r="F1136" s="389" t="s">
        <v>647</v>
      </c>
      <c r="G1136" s="389" t="s">
        <v>649</v>
      </c>
    </row>
    <row r="1137" spans="1:7">
      <c r="A1137" s="389" t="s">
        <v>514</v>
      </c>
      <c r="B1137" s="389" t="s">
        <v>517</v>
      </c>
      <c r="C1137" s="389">
        <v>2.52864355534</v>
      </c>
      <c r="D1137" s="389" t="s">
        <v>647</v>
      </c>
      <c r="E1137" s="389" t="s">
        <v>648</v>
      </c>
      <c r="F1137" s="389" t="s">
        <v>647</v>
      </c>
      <c r="G1137" s="389" t="s">
        <v>649</v>
      </c>
    </row>
    <row r="1138" spans="1:7">
      <c r="A1138" s="389" t="s">
        <v>567</v>
      </c>
      <c r="B1138" s="389" t="s">
        <v>517</v>
      </c>
      <c r="C1138" s="389">
        <v>2.52864355534</v>
      </c>
      <c r="D1138" s="389" t="s">
        <v>647</v>
      </c>
      <c r="E1138" s="389" t="s">
        <v>648</v>
      </c>
      <c r="F1138" s="389" t="s">
        <v>647</v>
      </c>
      <c r="G1138" s="389" t="s">
        <v>649</v>
      </c>
    </row>
    <row r="1139" spans="1:7">
      <c r="A1139" s="389" t="s">
        <v>581</v>
      </c>
      <c r="B1139" s="389" t="s">
        <v>517</v>
      </c>
      <c r="C1139" s="389">
        <v>5.6071887567000003</v>
      </c>
      <c r="D1139" s="389" t="s">
        <v>647</v>
      </c>
      <c r="E1139" s="389" t="s">
        <v>648</v>
      </c>
      <c r="F1139" s="389" t="s">
        <v>647</v>
      </c>
      <c r="G1139" s="389" t="s">
        <v>649</v>
      </c>
    </row>
    <row r="1140" spans="1:7">
      <c r="A1140" s="389" t="s">
        <v>560</v>
      </c>
      <c r="B1140" s="389" t="s">
        <v>517</v>
      </c>
      <c r="C1140" s="389">
        <v>2.4740304065799998</v>
      </c>
      <c r="D1140" s="389" t="s">
        <v>647</v>
      </c>
      <c r="E1140" s="389" t="s">
        <v>648</v>
      </c>
      <c r="F1140" s="389" t="s">
        <v>647</v>
      </c>
      <c r="G1140" s="389" t="s">
        <v>649</v>
      </c>
    </row>
    <row r="1141" spans="1:7">
      <c r="A1141" s="389" t="s">
        <v>535</v>
      </c>
      <c r="B1141" s="389" t="s">
        <v>517</v>
      </c>
      <c r="C1141" s="389">
        <v>8.2053133907200007</v>
      </c>
      <c r="D1141" s="389" t="s">
        <v>647</v>
      </c>
      <c r="E1141" s="389" t="s">
        <v>648</v>
      </c>
      <c r="F1141" s="389" t="s">
        <v>647</v>
      </c>
      <c r="G1141" s="389" t="s">
        <v>649</v>
      </c>
    </row>
    <row r="1142" spans="1:7">
      <c r="A1142" s="389" t="s">
        <v>535</v>
      </c>
      <c r="B1142" s="389" t="s">
        <v>517</v>
      </c>
      <c r="C1142" s="389">
        <v>8.2053133907200007</v>
      </c>
      <c r="D1142" s="389" t="s">
        <v>647</v>
      </c>
      <c r="E1142" s="389" t="s">
        <v>648</v>
      </c>
      <c r="F1142" s="389" t="s">
        <v>647</v>
      </c>
      <c r="G1142" s="389" t="s">
        <v>649</v>
      </c>
    </row>
    <row r="1143" spans="1:7">
      <c r="A1143" s="389" t="s">
        <v>577</v>
      </c>
      <c r="B1143" s="389" t="s">
        <v>517</v>
      </c>
      <c r="C1143" s="389">
        <v>2.7632743662700001</v>
      </c>
      <c r="D1143" s="389" t="s">
        <v>647</v>
      </c>
      <c r="E1143" s="389" t="s">
        <v>648</v>
      </c>
      <c r="F1143" s="389" t="s">
        <v>647</v>
      </c>
      <c r="G1143" s="389" t="s">
        <v>649</v>
      </c>
    </row>
    <row r="1144" spans="1:7">
      <c r="A1144" s="389" t="s">
        <v>581</v>
      </c>
      <c r="B1144" s="389" t="s">
        <v>517</v>
      </c>
      <c r="C1144" s="389">
        <v>6.1458873915799996</v>
      </c>
      <c r="D1144" s="389" t="s">
        <v>647</v>
      </c>
      <c r="E1144" s="389" t="s">
        <v>648</v>
      </c>
      <c r="F1144" s="389" t="s">
        <v>647</v>
      </c>
      <c r="G1144" s="389" t="s">
        <v>649</v>
      </c>
    </row>
    <row r="1145" spans="1:7">
      <c r="A1145" s="389" t="s">
        <v>578</v>
      </c>
      <c r="B1145" s="389" t="s">
        <v>517</v>
      </c>
      <c r="C1145" s="389">
        <v>0.380849987103</v>
      </c>
      <c r="D1145" s="389" t="s">
        <v>647</v>
      </c>
      <c r="E1145" s="389" t="s">
        <v>648</v>
      </c>
      <c r="F1145" s="389" t="s">
        <v>647</v>
      </c>
      <c r="G1145" s="389" t="s">
        <v>649</v>
      </c>
    </row>
    <row r="1146" spans="1:7">
      <c r="A1146" s="389" t="s">
        <v>578</v>
      </c>
      <c r="B1146" s="389" t="s">
        <v>517</v>
      </c>
      <c r="C1146" s="389">
        <v>0.380849987103</v>
      </c>
      <c r="D1146" s="389" t="s">
        <v>647</v>
      </c>
      <c r="E1146" s="389" t="s">
        <v>648</v>
      </c>
      <c r="F1146" s="389" t="s">
        <v>647</v>
      </c>
      <c r="G1146" s="389" t="s">
        <v>649</v>
      </c>
    </row>
    <row r="1147" spans="1:7">
      <c r="A1147" s="389" t="s">
        <v>550</v>
      </c>
      <c r="B1147" s="389" t="s">
        <v>517</v>
      </c>
      <c r="C1147" s="389">
        <v>4.2812017846400003</v>
      </c>
      <c r="D1147" s="389" t="s">
        <v>647</v>
      </c>
      <c r="E1147" s="389" t="s">
        <v>648</v>
      </c>
      <c r="F1147" s="389" t="s">
        <v>647</v>
      </c>
      <c r="G1147" s="389" t="s">
        <v>649</v>
      </c>
    </row>
    <row r="1148" spans="1:7">
      <c r="A1148" s="389" t="s">
        <v>524</v>
      </c>
      <c r="B1148" s="389" t="s">
        <v>517</v>
      </c>
      <c r="C1148" s="389">
        <v>30.044753163500001</v>
      </c>
      <c r="D1148" s="389" t="s">
        <v>647</v>
      </c>
      <c r="E1148" s="389" t="s">
        <v>648</v>
      </c>
      <c r="F1148" s="389" t="s">
        <v>647</v>
      </c>
      <c r="G1148" s="389" t="s">
        <v>649</v>
      </c>
    </row>
    <row r="1149" spans="1:7">
      <c r="A1149" s="389" t="s">
        <v>524</v>
      </c>
      <c r="B1149" s="389" t="s">
        <v>517</v>
      </c>
      <c r="C1149" s="389">
        <v>30.044753163500001</v>
      </c>
      <c r="D1149" s="389" t="s">
        <v>647</v>
      </c>
      <c r="E1149" s="389" t="s">
        <v>648</v>
      </c>
      <c r="F1149" s="389" t="s">
        <v>647</v>
      </c>
      <c r="G1149" s="389" t="s">
        <v>649</v>
      </c>
    </row>
    <row r="1150" spans="1:7">
      <c r="A1150" s="389" t="s">
        <v>551</v>
      </c>
      <c r="B1150" s="389" t="s">
        <v>517</v>
      </c>
      <c r="C1150" s="389">
        <v>2.57260572111</v>
      </c>
      <c r="D1150" s="389" t="s">
        <v>647</v>
      </c>
      <c r="E1150" s="389" t="s">
        <v>648</v>
      </c>
      <c r="F1150" s="389" t="s">
        <v>647</v>
      </c>
      <c r="G1150" s="389" t="s">
        <v>649</v>
      </c>
    </row>
    <row r="1151" spans="1:7">
      <c r="A1151" s="389" t="s">
        <v>544</v>
      </c>
      <c r="B1151" s="389" t="s">
        <v>517</v>
      </c>
      <c r="C1151" s="389">
        <v>3.4278467790599998</v>
      </c>
      <c r="D1151" s="389" t="s">
        <v>647</v>
      </c>
      <c r="E1151" s="389" t="s">
        <v>648</v>
      </c>
      <c r="F1151" s="389" t="s">
        <v>647</v>
      </c>
      <c r="G1151" s="389" t="s">
        <v>649</v>
      </c>
    </row>
    <row r="1152" spans="1:7">
      <c r="A1152" s="389" t="s">
        <v>581</v>
      </c>
      <c r="B1152" s="389" t="s">
        <v>517</v>
      </c>
      <c r="C1152" s="389">
        <v>2.48522988726</v>
      </c>
      <c r="D1152" s="389" t="s">
        <v>647</v>
      </c>
      <c r="E1152" s="389" t="s">
        <v>648</v>
      </c>
      <c r="F1152" s="389" t="s">
        <v>647</v>
      </c>
      <c r="G1152" s="389" t="s">
        <v>649</v>
      </c>
    </row>
    <row r="1153" spans="1:7">
      <c r="A1153" s="389" t="s">
        <v>581</v>
      </c>
      <c r="B1153" s="389" t="s">
        <v>517</v>
      </c>
      <c r="C1153" s="389">
        <v>2.1290511538899999</v>
      </c>
      <c r="D1153" s="389" t="s">
        <v>647</v>
      </c>
      <c r="E1153" s="389" t="s">
        <v>648</v>
      </c>
      <c r="F1153" s="389" t="s">
        <v>647</v>
      </c>
      <c r="G1153" s="389" t="s">
        <v>649</v>
      </c>
    </row>
    <row r="1154" spans="1:7">
      <c r="A1154" s="389" t="s">
        <v>544</v>
      </c>
      <c r="B1154" s="389" t="s">
        <v>517</v>
      </c>
      <c r="C1154" s="389">
        <v>6.7036969757099998</v>
      </c>
      <c r="D1154" s="389" t="s">
        <v>647</v>
      </c>
      <c r="E1154" s="389" t="s">
        <v>648</v>
      </c>
      <c r="F1154" s="389" t="s">
        <v>647</v>
      </c>
      <c r="G1154" s="389" t="s">
        <v>649</v>
      </c>
    </row>
    <row r="1155" spans="1:7">
      <c r="A1155" s="389" t="s">
        <v>581</v>
      </c>
      <c r="B1155" s="389" t="s">
        <v>517</v>
      </c>
      <c r="C1155" s="389">
        <v>30.4633950712999</v>
      </c>
      <c r="D1155" s="389" t="s">
        <v>647</v>
      </c>
      <c r="E1155" s="389" t="s">
        <v>648</v>
      </c>
      <c r="F1155" s="389" t="s">
        <v>647</v>
      </c>
      <c r="G1155" s="389" t="s">
        <v>649</v>
      </c>
    </row>
    <row r="1156" spans="1:7">
      <c r="A1156" s="389" t="s">
        <v>581</v>
      </c>
      <c r="B1156" s="389" t="s">
        <v>517</v>
      </c>
      <c r="C1156" s="389">
        <v>30.4633950712999</v>
      </c>
      <c r="D1156" s="389" t="s">
        <v>647</v>
      </c>
      <c r="E1156" s="389" t="s">
        <v>648</v>
      </c>
      <c r="F1156" s="389" t="s">
        <v>647</v>
      </c>
      <c r="G1156" s="389" t="s">
        <v>649</v>
      </c>
    </row>
    <row r="1157" spans="1:7">
      <c r="A1157" s="389" t="s">
        <v>532</v>
      </c>
      <c r="B1157" s="389" t="s">
        <v>517</v>
      </c>
      <c r="C1157" s="389">
        <v>6.3292389163099996</v>
      </c>
      <c r="D1157" s="389" t="s">
        <v>647</v>
      </c>
      <c r="E1157" s="389" t="s">
        <v>648</v>
      </c>
      <c r="F1157" s="389" t="s">
        <v>647</v>
      </c>
      <c r="G1157" s="389" t="s">
        <v>649</v>
      </c>
    </row>
    <row r="1158" spans="1:7">
      <c r="A1158" s="389" t="s">
        <v>560</v>
      </c>
      <c r="B1158" s="389" t="s">
        <v>517</v>
      </c>
      <c r="C1158" s="389">
        <v>3.8419475459100001</v>
      </c>
      <c r="D1158" s="389" t="s">
        <v>647</v>
      </c>
      <c r="E1158" s="389" t="s">
        <v>648</v>
      </c>
      <c r="F1158" s="389" t="s">
        <v>647</v>
      </c>
      <c r="G1158" s="389" t="s">
        <v>649</v>
      </c>
    </row>
    <row r="1159" spans="1:7">
      <c r="A1159" s="389" t="s">
        <v>560</v>
      </c>
      <c r="B1159" s="389" t="s">
        <v>517</v>
      </c>
      <c r="C1159" s="389">
        <v>3.8419475459100001</v>
      </c>
      <c r="D1159" s="389" t="s">
        <v>647</v>
      </c>
      <c r="E1159" s="389" t="s">
        <v>648</v>
      </c>
      <c r="F1159" s="389" t="s">
        <v>647</v>
      </c>
      <c r="G1159" s="389" t="s">
        <v>649</v>
      </c>
    </row>
    <row r="1160" spans="1:7">
      <c r="A1160" s="389" t="s">
        <v>556</v>
      </c>
      <c r="B1160" s="389" t="s">
        <v>517</v>
      </c>
      <c r="C1160" s="389">
        <v>7.6379968756299998</v>
      </c>
      <c r="D1160" s="389" t="s">
        <v>647</v>
      </c>
      <c r="E1160" s="389" t="s">
        <v>648</v>
      </c>
      <c r="F1160" s="389" t="s">
        <v>647</v>
      </c>
      <c r="G1160" s="389" t="s">
        <v>649</v>
      </c>
    </row>
    <row r="1161" spans="1:7">
      <c r="A1161" s="389" t="s">
        <v>556</v>
      </c>
      <c r="B1161" s="389" t="s">
        <v>517</v>
      </c>
      <c r="C1161" s="389">
        <v>7.6379968756299998</v>
      </c>
      <c r="D1161" s="389" t="s">
        <v>647</v>
      </c>
      <c r="E1161" s="389" t="s">
        <v>648</v>
      </c>
      <c r="F1161" s="389" t="s">
        <v>647</v>
      </c>
      <c r="G1161" s="389" t="s">
        <v>649</v>
      </c>
    </row>
    <row r="1162" spans="1:7">
      <c r="A1162" s="389" t="s">
        <v>550</v>
      </c>
      <c r="B1162" s="389" t="s">
        <v>517</v>
      </c>
      <c r="C1162" s="389">
        <v>4.3542953132099997</v>
      </c>
      <c r="D1162" s="389" t="s">
        <v>647</v>
      </c>
      <c r="E1162" s="389" t="s">
        <v>648</v>
      </c>
      <c r="F1162" s="389" t="s">
        <v>647</v>
      </c>
      <c r="G1162" s="389" t="s">
        <v>649</v>
      </c>
    </row>
    <row r="1163" spans="1:7">
      <c r="A1163" s="389" t="s">
        <v>546</v>
      </c>
      <c r="B1163" s="389" t="s">
        <v>517</v>
      </c>
      <c r="C1163" s="389">
        <v>15.953952392</v>
      </c>
      <c r="D1163" s="389" t="s">
        <v>647</v>
      </c>
      <c r="E1163" s="389" t="s">
        <v>648</v>
      </c>
      <c r="F1163" s="389" t="s">
        <v>647</v>
      </c>
      <c r="G1163" s="389" t="s">
        <v>649</v>
      </c>
    </row>
    <row r="1164" spans="1:7">
      <c r="A1164" s="389" t="s">
        <v>577</v>
      </c>
      <c r="B1164" s="389" t="s">
        <v>517</v>
      </c>
      <c r="C1164" s="389">
        <v>1.36354621054</v>
      </c>
      <c r="D1164" s="389" t="s">
        <v>647</v>
      </c>
      <c r="E1164" s="389" t="s">
        <v>648</v>
      </c>
      <c r="F1164" s="389" t="s">
        <v>647</v>
      </c>
      <c r="G1164" s="389" t="s">
        <v>649</v>
      </c>
    </row>
    <row r="1165" spans="1:7">
      <c r="A1165" s="389" t="s">
        <v>551</v>
      </c>
      <c r="B1165" s="389" t="s">
        <v>517</v>
      </c>
      <c r="C1165" s="389">
        <v>1.70308973942</v>
      </c>
      <c r="D1165" s="389" t="s">
        <v>647</v>
      </c>
      <c r="E1165" s="389" t="s">
        <v>648</v>
      </c>
      <c r="F1165" s="389" t="s">
        <v>647</v>
      </c>
      <c r="G1165" s="389" t="s">
        <v>649</v>
      </c>
    </row>
    <row r="1166" spans="1:7">
      <c r="A1166" s="389" t="s">
        <v>560</v>
      </c>
      <c r="B1166" s="389" t="s">
        <v>517</v>
      </c>
      <c r="C1166" s="389">
        <v>3.8250914061699999</v>
      </c>
      <c r="D1166" s="389" t="s">
        <v>647</v>
      </c>
      <c r="E1166" s="389" t="s">
        <v>648</v>
      </c>
      <c r="F1166" s="389" t="s">
        <v>647</v>
      </c>
      <c r="G1166" s="389" t="s">
        <v>649</v>
      </c>
    </row>
    <row r="1167" spans="1:7">
      <c r="A1167" s="389" t="s">
        <v>560</v>
      </c>
      <c r="B1167" s="389" t="s">
        <v>517</v>
      </c>
      <c r="C1167" s="389">
        <v>1.8726195678799999</v>
      </c>
      <c r="D1167" s="389" t="s">
        <v>647</v>
      </c>
      <c r="E1167" s="389" t="s">
        <v>648</v>
      </c>
      <c r="F1167" s="389" t="s">
        <v>647</v>
      </c>
      <c r="G1167" s="389" t="s">
        <v>649</v>
      </c>
    </row>
    <row r="1168" spans="1:7">
      <c r="A1168" s="389" t="s">
        <v>563</v>
      </c>
      <c r="B1168" s="389" t="s">
        <v>517</v>
      </c>
      <c r="C1168" s="389">
        <v>1.6791401719500001</v>
      </c>
      <c r="D1168" s="389" t="s">
        <v>647</v>
      </c>
      <c r="E1168" s="389" t="s">
        <v>648</v>
      </c>
      <c r="F1168" s="389" t="s">
        <v>647</v>
      </c>
      <c r="G1168" s="389" t="s">
        <v>649</v>
      </c>
    </row>
    <row r="1169" spans="1:7">
      <c r="A1169" s="389" t="s">
        <v>577</v>
      </c>
      <c r="B1169" s="389" t="s">
        <v>517</v>
      </c>
      <c r="C1169" s="389">
        <v>0.331658481861</v>
      </c>
      <c r="D1169" s="389" t="s">
        <v>647</v>
      </c>
      <c r="E1169" s="389" t="s">
        <v>648</v>
      </c>
      <c r="F1169" s="389" t="s">
        <v>647</v>
      </c>
      <c r="G1169" s="389" t="s">
        <v>649</v>
      </c>
    </row>
    <row r="1170" spans="1:7">
      <c r="A1170" s="389" t="s">
        <v>578</v>
      </c>
      <c r="B1170" s="389" t="s">
        <v>517</v>
      </c>
      <c r="C1170" s="389">
        <v>11.2710501694</v>
      </c>
      <c r="D1170" s="389" t="s">
        <v>647</v>
      </c>
      <c r="E1170" s="389" t="s">
        <v>648</v>
      </c>
      <c r="F1170" s="389" t="s">
        <v>647</v>
      </c>
      <c r="G1170" s="389" t="s">
        <v>649</v>
      </c>
    </row>
    <row r="1171" spans="1:7">
      <c r="A1171" s="389" t="s">
        <v>578</v>
      </c>
      <c r="B1171" s="389" t="s">
        <v>517</v>
      </c>
      <c r="C1171" s="389">
        <v>11.2710501694</v>
      </c>
      <c r="D1171" s="389" t="s">
        <v>647</v>
      </c>
      <c r="E1171" s="389" t="s">
        <v>648</v>
      </c>
      <c r="F1171" s="389" t="s">
        <v>647</v>
      </c>
      <c r="G1171" s="389" t="s">
        <v>649</v>
      </c>
    </row>
    <row r="1172" spans="1:7">
      <c r="A1172" s="389" t="s">
        <v>579</v>
      </c>
      <c r="B1172" s="389" t="s">
        <v>517</v>
      </c>
      <c r="C1172" s="389">
        <v>0.34640283475</v>
      </c>
      <c r="D1172" s="389" t="s">
        <v>647</v>
      </c>
      <c r="E1172" s="389" t="s">
        <v>648</v>
      </c>
      <c r="F1172" s="389" t="s">
        <v>647</v>
      </c>
      <c r="G1172" s="389" t="s">
        <v>649</v>
      </c>
    </row>
    <row r="1173" spans="1:7">
      <c r="A1173" s="389" t="s">
        <v>578</v>
      </c>
      <c r="B1173" s="389" t="s">
        <v>517</v>
      </c>
      <c r="C1173" s="389">
        <v>2.59240114262</v>
      </c>
      <c r="D1173" s="389" t="s">
        <v>647</v>
      </c>
      <c r="E1173" s="389" t="s">
        <v>648</v>
      </c>
      <c r="F1173" s="389" t="s">
        <v>647</v>
      </c>
      <c r="G1173" s="389" t="s">
        <v>649</v>
      </c>
    </row>
    <row r="1174" spans="1:7">
      <c r="A1174" s="389" t="s">
        <v>578</v>
      </c>
      <c r="B1174" s="389" t="s">
        <v>517</v>
      </c>
      <c r="C1174" s="389">
        <v>2.59240114262</v>
      </c>
      <c r="D1174" s="389" t="s">
        <v>647</v>
      </c>
      <c r="E1174" s="389" t="s">
        <v>648</v>
      </c>
      <c r="F1174" s="389" t="s">
        <v>647</v>
      </c>
      <c r="G1174" s="389" t="s">
        <v>649</v>
      </c>
    </row>
    <row r="1175" spans="1:7">
      <c r="A1175" s="389" t="s">
        <v>581</v>
      </c>
      <c r="B1175" s="389" t="s">
        <v>517</v>
      </c>
      <c r="C1175" s="389">
        <v>32.053938993000003</v>
      </c>
      <c r="D1175" s="389" t="s">
        <v>647</v>
      </c>
      <c r="E1175" s="389" t="s">
        <v>648</v>
      </c>
      <c r="F1175" s="389" t="s">
        <v>647</v>
      </c>
      <c r="G1175" s="389" t="s">
        <v>649</v>
      </c>
    </row>
    <row r="1176" spans="1:7">
      <c r="A1176" s="389" t="s">
        <v>558</v>
      </c>
      <c r="B1176" s="389" t="s">
        <v>517</v>
      </c>
      <c r="C1176" s="389">
        <v>16.111081561999899</v>
      </c>
      <c r="D1176" s="389" t="s">
        <v>647</v>
      </c>
      <c r="E1176" s="389" t="s">
        <v>648</v>
      </c>
      <c r="F1176" s="389" t="s">
        <v>647</v>
      </c>
      <c r="G1176" s="389" t="s">
        <v>649</v>
      </c>
    </row>
    <row r="1177" spans="1:7">
      <c r="A1177" s="389" t="s">
        <v>544</v>
      </c>
      <c r="B1177" s="389" t="s">
        <v>517</v>
      </c>
      <c r="C1177" s="389">
        <v>10.0327108552</v>
      </c>
      <c r="D1177" s="389" t="s">
        <v>647</v>
      </c>
      <c r="E1177" s="389" t="s">
        <v>648</v>
      </c>
      <c r="F1177" s="389" t="s">
        <v>647</v>
      </c>
      <c r="G1177" s="389" t="s">
        <v>649</v>
      </c>
    </row>
    <row r="1178" spans="1:7">
      <c r="A1178" s="389" t="s">
        <v>560</v>
      </c>
      <c r="B1178" s="389" t="s">
        <v>517</v>
      </c>
      <c r="C1178" s="389">
        <v>5.7096532408299998</v>
      </c>
      <c r="D1178" s="389" t="s">
        <v>647</v>
      </c>
      <c r="E1178" s="389" t="s">
        <v>648</v>
      </c>
      <c r="F1178" s="389" t="s">
        <v>647</v>
      </c>
      <c r="G1178" s="389" t="s">
        <v>649</v>
      </c>
    </row>
    <row r="1179" spans="1:7">
      <c r="A1179" s="389" t="s">
        <v>577</v>
      </c>
      <c r="B1179" s="389" t="s">
        <v>517</v>
      </c>
      <c r="C1179" s="389">
        <v>5.61539565091</v>
      </c>
      <c r="D1179" s="389" t="s">
        <v>647</v>
      </c>
      <c r="E1179" s="389" t="s">
        <v>648</v>
      </c>
      <c r="F1179" s="389" t="s">
        <v>647</v>
      </c>
      <c r="G1179" s="389" t="s">
        <v>649</v>
      </c>
    </row>
    <row r="1180" spans="1:7">
      <c r="A1180" s="389" t="s">
        <v>556</v>
      </c>
      <c r="B1180" s="389" t="s">
        <v>517</v>
      </c>
      <c r="C1180" s="389">
        <v>12.261655639800001</v>
      </c>
      <c r="D1180" s="389" t="s">
        <v>647</v>
      </c>
      <c r="E1180" s="389" t="s">
        <v>648</v>
      </c>
      <c r="F1180" s="389" t="s">
        <v>647</v>
      </c>
      <c r="G1180" s="389" t="s">
        <v>649</v>
      </c>
    </row>
    <row r="1181" spans="1:7">
      <c r="A1181" s="389" t="s">
        <v>525</v>
      </c>
      <c r="B1181" s="389" t="s">
        <v>517</v>
      </c>
      <c r="C1181" s="389">
        <v>2.37254172424</v>
      </c>
      <c r="D1181" s="389" t="s">
        <v>647</v>
      </c>
      <c r="E1181" s="389" t="s">
        <v>648</v>
      </c>
      <c r="F1181" s="389" t="s">
        <v>647</v>
      </c>
      <c r="G1181" s="389" t="s">
        <v>649</v>
      </c>
    </row>
    <row r="1182" spans="1:7">
      <c r="A1182" s="389" t="s">
        <v>543</v>
      </c>
      <c r="B1182" s="389" t="s">
        <v>517</v>
      </c>
      <c r="C1182" s="389">
        <v>2.37254172424</v>
      </c>
      <c r="D1182" s="389" t="s">
        <v>647</v>
      </c>
      <c r="E1182" s="389" t="s">
        <v>648</v>
      </c>
      <c r="F1182" s="389" t="s">
        <v>647</v>
      </c>
      <c r="G1182" s="389" t="s">
        <v>649</v>
      </c>
    </row>
    <row r="1183" spans="1:7">
      <c r="A1183" s="389" t="s">
        <v>568</v>
      </c>
      <c r="B1183" s="389" t="s">
        <v>517</v>
      </c>
      <c r="C1183" s="389">
        <v>2.37254172424</v>
      </c>
      <c r="D1183" s="389" t="s">
        <v>647</v>
      </c>
      <c r="E1183" s="389" t="s">
        <v>648</v>
      </c>
      <c r="F1183" s="389" t="s">
        <v>647</v>
      </c>
      <c r="G1183" s="389" t="s">
        <v>649</v>
      </c>
    </row>
    <row r="1184" spans="1:7">
      <c r="A1184" s="389" t="s">
        <v>563</v>
      </c>
      <c r="B1184" s="389" t="s">
        <v>517</v>
      </c>
      <c r="C1184" s="389">
        <v>15.339958933</v>
      </c>
      <c r="D1184" s="389" t="s">
        <v>647</v>
      </c>
      <c r="E1184" s="389" t="s">
        <v>648</v>
      </c>
      <c r="F1184" s="389" t="s">
        <v>647</v>
      </c>
      <c r="G1184" s="389" t="s">
        <v>649</v>
      </c>
    </row>
    <row r="1185" spans="1:7">
      <c r="A1185" s="389" t="s">
        <v>560</v>
      </c>
      <c r="B1185" s="389" t="s">
        <v>517</v>
      </c>
      <c r="C1185" s="389">
        <v>1.0789712874599999</v>
      </c>
      <c r="D1185" s="389" t="s">
        <v>647</v>
      </c>
      <c r="E1185" s="389" t="s">
        <v>648</v>
      </c>
      <c r="F1185" s="389" t="s">
        <v>647</v>
      </c>
      <c r="G1185" s="389" t="s">
        <v>649</v>
      </c>
    </row>
    <row r="1186" spans="1:7">
      <c r="A1186" s="389" t="s">
        <v>571</v>
      </c>
      <c r="B1186" s="389" t="s">
        <v>517</v>
      </c>
      <c r="C1186" s="389">
        <v>1.1073252499799999</v>
      </c>
      <c r="D1186" s="389" t="s">
        <v>647</v>
      </c>
      <c r="E1186" s="389" t="s">
        <v>648</v>
      </c>
      <c r="F1186" s="389" t="s">
        <v>647</v>
      </c>
      <c r="G1186" s="389" t="s">
        <v>649</v>
      </c>
    </row>
    <row r="1187" spans="1:7">
      <c r="A1187" s="389" t="s">
        <v>581</v>
      </c>
      <c r="B1187" s="389" t="s">
        <v>517</v>
      </c>
      <c r="C1187" s="389">
        <v>5.19047804627</v>
      </c>
      <c r="D1187" s="389" t="s">
        <v>647</v>
      </c>
      <c r="E1187" s="389" t="s">
        <v>648</v>
      </c>
      <c r="F1187" s="389" t="s">
        <v>647</v>
      </c>
      <c r="G1187" s="389" t="s">
        <v>649</v>
      </c>
    </row>
    <row r="1188" spans="1:7">
      <c r="A1188" s="389" t="s">
        <v>535</v>
      </c>
      <c r="B1188" s="389" t="s">
        <v>517</v>
      </c>
      <c r="C1188" s="389">
        <v>5.3536203106700002</v>
      </c>
      <c r="D1188" s="389" t="s">
        <v>647</v>
      </c>
      <c r="E1188" s="389" t="s">
        <v>648</v>
      </c>
      <c r="F1188" s="389" t="s">
        <v>647</v>
      </c>
      <c r="G1188" s="389" t="s">
        <v>649</v>
      </c>
    </row>
    <row r="1189" spans="1:7">
      <c r="A1189" s="389" t="s">
        <v>571</v>
      </c>
      <c r="B1189" s="389" t="s">
        <v>517</v>
      </c>
      <c r="C1189" s="389">
        <v>8.2183590106800004</v>
      </c>
      <c r="D1189" s="389" t="s">
        <v>647</v>
      </c>
      <c r="E1189" s="389" t="s">
        <v>648</v>
      </c>
      <c r="F1189" s="389" t="s">
        <v>647</v>
      </c>
      <c r="G1189" s="389" t="s">
        <v>649</v>
      </c>
    </row>
    <row r="1190" spans="1:7">
      <c r="A1190" s="389" t="s">
        <v>526</v>
      </c>
      <c r="B1190" s="389" t="s">
        <v>517</v>
      </c>
      <c r="C1190" s="389">
        <v>12.6067543167</v>
      </c>
      <c r="D1190" s="389" t="s">
        <v>647</v>
      </c>
      <c r="E1190" s="389" t="s">
        <v>648</v>
      </c>
      <c r="F1190" s="389" t="s">
        <v>647</v>
      </c>
      <c r="G1190" s="389" t="s">
        <v>649</v>
      </c>
    </row>
    <row r="1191" spans="1:7">
      <c r="A1191" s="389" t="s">
        <v>526</v>
      </c>
      <c r="B1191" s="389" t="s">
        <v>517</v>
      </c>
      <c r="C1191" s="389">
        <v>12.6067543167</v>
      </c>
      <c r="D1191" s="389" t="s">
        <v>647</v>
      </c>
      <c r="E1191" s="389" t="s">
        <v>648</v>
      </c>
      <c r="F1191" s="389" t="s">
        <v>647</v>
      </c>
      <c r="G1191" s="389" t="s">
        <v>649</v>
      </c>
    </row>
    <row r="1192" spans="1:7">
      <c r="A1192" s="389" t="s">
        <v>535</v>
      </c>
      <c r="B1192" s="389" t="s">
        <v>517</v>
      </c>
      <c r="C1192" s="389">
        <v>1.1853182599500001</v>
      </c>
      <c r="D1192" s="389" t="s">
        <v>647</v>
      </c>
      <c r="E1192" s="389" t="s">
        <v>648</v>
      </c>
      <c r="F1192" s="389" t="s">
        <v>647</v>
      </c>
      <c r="G1192" s="389" t="s">
        <v>649</v>
      </c>
    </row>
    <row r="1193" spans="1:7">
      <c r="A1193" s="389" t="s">
        <v>581</v>
      </c>
      <c r="B1193" s="389" t="s">
        <v>517</v>
      </c>
      <c r="C1193" s="389">
        <v>15.5441364734</v>
      </c>
      <c r="D1193" s="389" t="s">
        <v>647</v>
      </c>
      <c r="E1193" s="389" t="s">
        <v>648</v>
      </c>
      <c r="F1193" s="389" t="s">
        <v>647</v>
      </c>
      <c r="G1193" s="389" t="s">
        <v>649</v>
      </c>
    </row>
    <row r="1194" spans="1:7">
      <c r="A1194" s="389" t="s">
        <v>574</v>
      </c>
      <c r="B1194" s="389" t="s">
        <v>517</v>
      </c>
      <c r="C1194" s="389">
        <v>2.5084608479499999</v>
      </c>
      <c r="D1194" s="389" t="s">
        <v>647</v>
      </c>
      <c r="E1194" s="389" t="s">
        <v>648</v>
      </c>
      <c r="F1194" s="389" t="s">
        <v>647</v>
      </c>
      <c r="G1194" s="389" t="s">
        <v>649</v>
      </c>
    </row>
    <row r="1195" spans="1:7">
      <c r="A1195" s="389" t="s">
        <v>574</v>
      </c>
      <c r="B1195" s="389" t="s">
        <v>517</v>
      </c>
      <c r="C1195" s="389">
        <v>2.5084608479499999</v>
      </c>
      <c r="D1195" s="389" t="s">
        <v>647</v>
      </c>
      <c r="E1195" s="389" t="s">
        <v>648</v>
      </c>
      <c r="F1195" s="389" t="s">
        <v>647</v>
      </c>
      <c r="G1195" s="389" t="s">
        <v>649</v>
      </c>
    </row>
    <row r="1196" spans="1:7">
      <c r="A1196" s="389" t="s">
        <v>577</v>
      </c>
      <c r="B1196" s="389" t="s">
        <v>517</v>
      </c>
      <c r="C1196" s="389">
        <v>6.64286766713</v>
      </c>
      <c r="D1196" s="389" t="s">
        <v>647</v>
      </c>
      <c r="E1196" s="389" t="s">
        <v>648</v>
      </c>
      <c r="F1196" s="389" t="s">
        <v>647</v>
      </c>
      <c r="G1196" s="389" t="s">
        <v>649</v>
      </c>
    </row>
    <row r="1197" spans="1:7">
      <c r="A1197" s="389" t="s">
        <v>581</v>
      </c>
      <c r="B1197" s="389" t="s">
        <v>517</v>
      </c>
      <c r="C1197" s="389">
        <v>5.5831994345</v>
      </c>
      <c r="D1197" s="389" t="s">
        <v>647</v>
      </c>
      <c r="E1197" s="389" t="s">
        <v>648</v>
      </c>
      <c r="F1197" s="389" t="s">
        <v>647</v>
      </c>
      <c r="G1197" s="389" t="s">
        <v>649</v>
      </c>
    </row>
    <row r="1198" spans="1:7">
      <c r="A1198" s="389" t="s">
        <v>535</v>
      </c>
      <c r="B1198" s="389" t="s">
        <v>517</v>
      </c>
      <c r="C1198" s="389">
        <v>28.454654881</v>
      </c>
      <c r="D1198" s="389" t="s">
        <v>647</v>
      </c>
      <c r="E1198" s="389" t="s">
        <v>648</v>
      </c>
      <c r="F1198" s="389" t="s">
        <v>647</v>
      </c>
      <c r="G1198" s="389" t="s">
        <v>649</v>
      </c>
    </row>
    <row r="1199" spans="1:7">
      <c r="A1199" s="389" t="s">
        <v>526</v>
      </c>
      <c r="B1199" s="389" t="s">
        <v>517</v>
      </c>
      <c r="C1199" s="389">
        <v>37.158231768299899</v>
      </c>
      <c r="D1199" s="389" t="s">
        <v>647</v>
      </c>
      <c r="E1199" s="389" t="s">
        <v>648</v>
      </c>
      <c r="F1199" s="389" t="s">
        <v>647</v>
      </c>
      <c r="G1199" s="389" t="s">
        <v>649</v>
      </c>
    </row>
    <row r="1200" spans="1:7">
      <c r="A1200" s="389" t="s">
        <v>526</v>
      </c>
      <c r="B1200" s="389" t="s">
        <v>517</v>
      </c>
      <c r="C1200" s="389">
        <v>37.158231768299899</v>
      </c>
      <c r="D1200" s="389" t="s">
        <v>647</v>
      </c>
      <c r="E1200" s="389" t="s">
        <v>648</v>
      </c>
      <c r="F1200" s="389" t="s">
        <v>647</v>
      </c>
      <c r="G1200" s="389" t="s">
        <v>649</v>
      </c>
    </row>
    <row r="1201" spans="1:7">
      <c r="A1201" s="389" t="s">
        <v>514</v>
      </c>
      <c r="B1201" s="389" t="s">
        <v>517</v>
      </c>
      <c r="C1201" s="389">
        <v>37.158231768299899</v>
      </c>
      <c r="D1201" s="389" t="s">
        <v>647</v>
      </c>
      <c r="E1201" s="389" t="s">
        <v>648</v>
      </c>
      <c r="F1201" s="389" t="s">
        <v>647</v>
      </c>
      <c r="G1201" s="389" t="s">
        <v>649</v>
      </c>
    </row>
    <row r="1202" spans="1:7">
      <c r="A1202" s="389" t="s">
        <v>514</v>
      </c>
      <c r="B1202" s="389" t="s">
        <v>517</v>
      </c>
      <c r="C1202" s="389">
        <v>37.158231768299899</v>
      </c>
      <c r="D1202" s="389" t="s">
        <v>647</v>
      </c>
      <c r="E1202" s="389" t="s">
        <v>648</v>
      </c>
      <c r="F1202" s="389" t="s">
        <v>647</v>
      </c>
      <c r="G1202" s="389" t="s">
        <v>649</v>
      </c>
    </row>
    <row r="1203" spans="1:7">
      <c r="A1203" s="389" t="s">
        <v>543</v>
      </c>
      <c r="B1203" s="389" t="s">
        <v>517</v>
      </c>
      <c r="C1203" s="389">
        <v>6.8577477762300001</v>
      </c>
      <c r="D1203" s="389" t="s">
        <v>647</v>
      </c>
      <c r="E1203" s="389" t="s">
        <v>648</v>
      </c>
      <c r="F1203" s="389" t="s">
        <v>647</v>
      </c>
      <c r="G1203" s="389" t="s">
        <v>649</v>
      </c>
    </row>
    <row r="1204" spans="1:7">
      <c r="A1204" s="389" t="s">
        <v>537</v>
      </c>
      <c r="B1204" s="389" t="s">
        <v>517</v>
      </c>
      <c r="C1204" s="389">
        <v>3.2835547530700002</v>
      </c>
      <c r="D1204" s="389" t="s">
        <v>647</v>
      </c>
      <c r="E1204" s="389" t="s">
        <v>648</v>
      </c>
      <c r="F1204" s="389" t="s">
        <v>647</v>
      </c>
      <c r="G1204" s="389" t="s">
        <v>649</v>
      </c>
    </row>
    <row r="1205" spans="1:7">
      <c r="A1205" s="389" t="s">
        <v>537</v>
      </c>
      <c r="B1205" s="389" t="s">
        <v>517</v>
      </c>
      <c r="C1205" s="389">
        <v>3.2835547530700002</v>
      </c>
      <c r="D1205" s="389" t="s">
        <v>647</v>
      </c>
      <c r="E1205" s="389" t="s">
        <v>648</v>
      </c>
      <c r="F1205" s="389" t="s">
        <v>647</v>
      </c>
      <c r="G1205" s="389" t="s">
        <v>649</v>
      </c>
    </row>
    <row r="1206" spans="1:7">
      <c r="A1206" s="389" t="s">
        <v>556</v>
      </c>
      <c r="B1206" s="389" t="s">
        <v>517</v>
      </c>
      <c r="C1206" s="389">
        <v>3.2835547530700002</v>
      </c>
      <c r="D1206" s="389" t="s">
        <v>647</v>
      </c>
      <c r="E1206" s="389" t="s">
        <v>648</v>
      </c>
      <c r="F1206" s="389" t="s">
        <v>647</v>
      </c>
      <c r="G1206" s="389" t="s">
        <v>649</v>
      </c>
    </row>
    <row r="1207" spans="1:7">
      <c r="A1207" s="389" t="s">
        <v>532</v>
      </c>
      <c r="B1207" s="389" t="s">
        <v>517</v>
      </c>
      <c r="C1207" s="389">
        <v>12.0823389706</v>
      </c>
      <c r="D1207" s="389" t="s">
        <v>647</v>
      </c>
      <c r="E1207" s="389" t="s">
        <v>648</v>
      </c>
      <c r="F1207" s="389" t="s">
        <v>647</v>
      </c>
      <c r="G1207" s="389" t="s">
        <v>649</v>
      </c>
    </row>
    <row r="1208" spans="1:7">
      <c r="A1208" s="389" t="s">
        <v>532</v>
      </c>
      <c r="B1208" s="389" t="s">
        <v>517</v>
      </c>
      <c r="C1208" s="389">
        <v>12.0823389706</v>
      </c>
      <c r="D1208" s="389" t="s">
        <v>647</v>
      </c>
      <c r="E1208" s="389" t="s">
        <v>648</v>
      </c>
      <c r="F1208" s="389" t="s">
        <v>647</v>
      </c>
      <c r="G1208" s="389" t="s">
        <v>649</v>
      </c>
    </row>
    <row r="1209" spans="1:7">
      <c r="A1209" s="389" t="s">
        <v>532</v>
      </c>
      <c r="B1209" s="389" t="s">
        <v>517</v>
      </c>
      <c r="C1209" s="389">
        <v>12.0823389706</v>
      </c>
      <c r="D1209" s="389" t="s">
        <v>647</v>
      </c>
      <c r="E1209" s="389" t="s">
        <v>648</v>
      </c>
      <c r="F1209" s="389" t="s">
        <v>647</v>
      </c>
      <c r="G1209" s="389" t="s">
        <v>649</v>
      </c>
    </row>
    <row r="1210" spans="1:7">
      <c r="A1210" s="389" t="s">
        <v>532</v>
      </c>
      <c r="B1210" s="389" t="s">
        <v>517</v>
      </c>
      <c r="C1210" s="389">
        <v>12.0823389706</v>
      </c>
      <c r="D1210" s="389" t="s">
        <v>647</v>
      </c>
      <c r="E1210" s="389" t="s">
        <v>648</v>
      </c>
      <c r="F1210" s="389" t="s">
        <v>647</v>
      </c>
      <c r="G1210" s="389" t="s">
        <v>649</v>
      </c>
    </row>
    <row r="1211" spans="1:7">
      <c r="A1211" s="389" t="s">
        <v>560</v>
      </c>
      <c r="B1211" s="389" t="s">
        <v>517</v>
      </c>
      <c r="C1211" s="389">
        <v>12.0823389706</v>
      </c>
      <c r="D1211" s="389" t="s">
        <v>647</v>
      </c>
      <c r="E1211" s="389" t="s">
        <v>648</v>
      </c>
      <c r="F1211" s="389" t="s">
        <v>647</v>
      </c>
      <c r="G1211" s="389" t="s">
        <v>649</v>
      </c>
    </row>
    <row r="1212" spans="1:7">
      <c r="A1212" s="389" t="s">
        <v>552</v>
      </c>
      <c r="B1212" s="389" t="s">
        <v>517</v>
      </c>
      <c r="C1212" s="389">
        <v>4.2670892380399996</v>
      </c>
      <c r="D1212" s="389" t="s">
        <v>647</v>
      </c>
      <c r="E1212" s="389" t="s">
        <v>648</v>
      </c>
      <c r="F1212" s="389" t="s">
        <v>647</v>
      </c>
      <c r="G1212" s="389" t="s">
        <v>649</v>
      </c>
    </row>
    <row r="1213" spans="1:7">
      <c r="A1213" s="389" t="s">
        <v>556</v>
      </c>
      <c r="B1213" s="389" t="s">
        <v>517</v>
      </c>
      <c r="C1213" s="389">
        <v>3.2725288414699998</v>
      </c>
      <c r="D1213" s="389" t="s">
        <v>647</v>
      </c>
      <c r="E1213" s="389" t="s">
        <v>648</v>
      </c>
      <c r="F1213" s="389" t="s">
        <v>647</v>
      </c>
      <c r="G1213" s="389" t="s">
        <v>649</v>
      </c>
    </row>
    <row r="1214" spans="1:7">
      <c r="A1214" s="389" t="s">
        <v>552</v>
      </c>
      <c r="B1214" s="389" t="s">
        <v>517</v>
      </c>
      <c r="C1214" s="389">
        <v>9.8706625353199904</v>
      </c>
      <c r="D1214" s="389" t="s">
        <v>647</v>
      </c>
      <c r="E1214" s="389" t="s">
        <v>648</v>
      </c>
      <c r="F1214" s="389" t="s">
        <v>647</v>
      </c>
      <c r="G1214" s="389" t="s">
        <v>649</v>
      </c>
    </row>
    <row r="1215" spans="1:7">
      <c r="A1215" s="389" t="s">
        <v>537</v>
      </c>
      <c r="B1215" s="389" t="s">
        <v>517</v>
      </c>
      <c r="C1215" s="389">
        <v>14.8507578964999</v>
      </c>
      <c r="D1215" s="389" t="s">
        <v>647</v>
      </c>
      <c r="E1215" s="389" t="s">
        <v>648</v>
      </c>
      <c r="F1215" s="389" t="s">
        <v>647</v>
      </c>
      <c r="G1215" s="389" t="s">
        <v>649</v>
      </c>
    </row>
    <row r="1216" spans="1:7">
      <c r="A1216" s="389" t="s">
        <v>556</v>
      </c>
      <c r="B1216" s="389" t="s">
        <v>517</v>
      </c>
      <c r="C1216" s="389">
        <v>14.8507578964999</v>
      </c>
      <c r="D1216" s="389" t="s">
        <v>647</v>
      </c>
      <c r="E1216" s="389" t="s">
        <v>648</v>
      </c>
      <c r="F1216" s="389" t="s">
        <v>647</v>
      </c>
      <c r="G1216" s="389" t="s">
        <v>649</v>
      </c>
    </row>
    <row r="1217" spans="1:7">
      <c r="A1217" s="389" t="s">
        <v>556</v>
      </c>
      <c r="B1217" s="389" t="s">
        <v>517</v>
      </c>
      <c r="C1217" s="389">
        <v>14.8507578964999</v>
      </c>
      <c r="D1217" s="389" t="s">
        <v>647</v>
      </c>
      <c r="E1217" s="389" t="s">
        <v>648</v>
      </c>
      <c r="F1217" s="389" t="s">
        <v>647</v>
      </c>
      <c r="G1217" s="389" t="s">
        <v>649</v>
      </c>
    </row>
    <row r="1218" spans="1:7">
      <c r="A1218" s="389" t="s">
        <v>571</v>
      </c>
      <c r="B1218" s="389" t="s">
        <v>517</v>
      </c>
      <c r="C1218" s="389">
        <v>1.3774370845699999</v>
      </c>
      <c r="D1218" s="389" t="s">
        <v>647</v>
      </c>
      <c r="E1218" s="389" t="s">
        <v>648</v>
      </c>
      <c r="F1218" s="389" t="s">
        <v>647</v>
      </c>
      <c r="G1218" s="389" t="s">
        <v>649</v>
      </c>
    </row>
    <row r="1219" spans="1:7">
      <c r="A1219" s="389" t="s">
        <v>571</v>
      </c>
      <c r="B1219" s="389" t="s">
        <v>517</v>
      </c>
      <c r="C1219" s="389">
        <v>1.3774370845699999</v>
      </c>
      <c r="D1219" s="389" t="s">
        <v>647</v>
      </c>
      <c r="E1219" s="389" t="s">
        <v>648</v>
      </c>
      <c r="F1219" s="389" t="s">
        <v>647</v>
      </c>
      <c r="G1219" s="389" t="s">
        <v>649</v>
      </c>
    </row>
    <row r="1220" spans="1:7">
      <c r="A1220" s="389" t="s">
        <v>532</v>
      </c>
      <c r="B1220" s="389" t="s">
        <v>517</v>
      </c>
      <c r="C1220" s="389">
        <v>5.0427423515000003</v>
      </c>
      <c r="D1220" s="389" t="s">
        <v>647</v>
      </c>
      <c r="E1220" s="389" t="s">
        <v>648</v>
      </c>
      <c r="F1220" s="389" t="s">
        <v>647</v>
      </c>
      <c r="G1220" s="389" t="s">
        <v>649</v>
      </c>
    </row>
    <row r="1221" spans="1:7">
      <c r="A1221" s="389" t="s">
        <v>571</v>
      </c>
      <c r="B1221" s="389" t="s">
        <v>517</v>
      </c>
      <c r="C1221" s="389">
        <v>5.0427423515000003</v>
      </c>
      <c r="D1221" s="389" t="s">
        <v>647</v>
      </c>
      <c r="E1221" s="389" t="s">
        <v>648</v>
      </c>
      <c r="F1221" s="389" t="s">
        <v>647</v>
      </c>
      <c r="G1221" s="389" t="s">
        <v>649</v>
      </c>
    </row>
    <row r="1222" spans="1:7">
      <c r="A1222" s="389" t="s">
        <v>579</v>
      </c>
      <c r="B1222" s="389" t="s">
        <v>517</v>
      </c>
      <c r="C1222" s="389">
        <v>5.8914671167300003</v>
      </c>
      <c r="D1222" s="389" t="s">
        <v>647</v>
      </c>
      <c r="E1222" s="389" t="s">
        <v>648</v>
      </c>
      <c r="F1222" s="389" t="s">
        <v>647</v>
      </c>
      <c r="G1222" s="389" t="s">
        <v>649</v>
      </c>
    </row>
    <row r="1223" spans="1:7">
      <c r="A1223" s="389" t="s">
        <v>571</v>
      </c>
      <c r="B1223" s="389" t="s">
        <v>517</v>
      </c>
      <c r="C1223" s="389">
        <v>0.94555971405899997</v>
      </c>
      <c r="D1223" s="389" t="s">
        <v>647</v>
      </c>
      <c r="E1223" s="389" t="s">
        <v>648</v>
      </c>
      <c r="F1223" s="389" t="s">
        <v>647</v>
      </c>
      <c r="G1223" s="389" t="s">
        <v>649</v>
      </c>
    </row>
    <row r="1224" spans="1:7">
      <c r="A1224" s="389" t="s">
        <v>560</v>
      </c>
      <c r="B1224" s="389" t="s">
        <v>517</v>
      </c>
      <c r="C1224" s="389">
        <v>9.4814805060800005</v>
      </c>
      <c r="D1224" s="389" t="s">
        <v>647</v>
      </c>
      <c r="E1224" s="389" t="s">
        <v>648</v>
      </c>
      <c r="F1224" s="389" t="s">
        <v>647</v>
      </c>
      <c r="G1224" s="389" t="s">
        <v>649</v>
      </c>
    </row>
    <row r="1225" spans="1:7">
      <c r="A1225" s="389" t="s">
        <v>543</v>
      </c>
      <c r="B1225" s="389" t="s">
        <v>517</v>
      </c>
      <c r="C1225" s="389">
        <v>8.5216411202100009</v>
      </c>
      <c r="D1225" s="389" t="s">
        <v>647</v>
      </c>
      <c r="E1225" s="389" t="s">
        <v>648</v>
      </c>
      <c r="F1225" s="389" t="s">
        <v>647</v>
      </c>
      <c r="G1225" s="389" t="s">
        <v>649</v>
      </c>
    </row>
    <row r="1226" spans="1:7">
      <c r="A1226" s="389" t="s">
        <v>543</v>
      </c>
      <c r="B1226" s="389" t="s">
        <v>517</v>
      </c>
      <c r="C1226" s="389">
        <v>8.5216411202100009</v>
      </c>
      <c r="D1226" s="389" t="s">
        <v>647</v>
      </c>
      <c r="E1226" s="389" t="s">
        <v>648</v>
      </c>
      <c r="F1226" s="389" t="s">
        <v>647</v>
      </c>
      <c r="G1226" s="389" t="s">
        <v>649</v>
      </c>
    </row>
    <row r="1227" spans="1:7">
      <c r="A1227" s="389" t="s">
        <v>528</v>
      </c>
      <c r="B1227" s="389" t="s">
        <v>517</v>
      </c>
      <c r="C1227" s="389">
        <v>7.0264785852699996</v>
      </c>
      <c r="D1227" s="389" t="s">
        <v>647</v>
      </c>
      <c r="E1227" s="389" t="s">
        <v>648</v>
      </c>
      <c r="F1227" s="389" t="s">
        <v>647</v>
      </c>
      <c r="G1227" s="389" t="s">
        <v>649</v>
      </c>
    </row>
    <row r="1228" spans="1:7">
      <c r="A1228" s="389" t="s">
        <v>524</v>
      </c>
      <c r="B1228" s="389" t="s">
        <v>517</v>
      </c>
      <c r="C1228" s="389">
        <v>1.4597320795299999</v>
      </c>
      <c r="D1228" s="389" t="s">
        <v>647</v>
      </c>
      <c r="E1228" s="389" t="s">
        <v>648</v>
      </c>
      <c r="F1228" s="389" t="s">
        <v>647</v>
      </c>
      <c r="G1228" s="389" t="s">
        <v>649</v>
      </c>
    </row>
    <row r="1229" spans="1:7">
      <c r="A1229" s="389" t="s">
        <v>579</v>
      </c>
      <c r="B1229" s="389" t="s">
        <v>517</v>
      </c>
      <c r="C1229" s="389">
        <v>2.9177973813600002</v>
      </c>
      <c r="D1229" s="389" t="s">
        <v>647</v>
      </c>
      <c r="E1229" s="389" t="s">
        <v>648</v>
      </c>
      <c r="F1229" s="389" t="s">
        <v>647</v>
      </c>
      <c r="G1229" s="389" t="s">
        <v>649</v>
      </c>
    </row>
    <row r="1230" spans="1:7">
      <c r="A1230" s="389" t="s">
        <v>571</v>
      </c>
      <c r="B1230" s="389" t="s">
        <v>517</v>
      </c>
      <c r="C1230" s="389">
        <v>6.18525371516</v>
      </c>
      <c r="D1230" s="389" t="s">
        <v>647</v>
      </c>
      <c r="E1230" s="389" t="s">
        <v>648</v>
      </c>
      <c r="F1230" s="389" t="s">
        <v>647</v>
      </c>
      <c r="G1230" s="389" t="s">
        <v>649</v>
      </c>
    </row>
    <row r="1231" spans="1:7">
      <c r="A1231" s="389" t="s">
        <v>571</v>
      </c>
      <c r="B1231" s="389" t="s">
        <v>517</v>
      </c>
      <c r="C1231" s="389">
        <v>6.18525371516</v>
      </c>
      <c r="D1231" s="389" t="s">
        <v>647</v>
      </c>
      <c r="E1231" s="389" t="s">
        <v>648</v>
      </c>
      <c r="F1231" s="389" t="s">
        <v>647</v>
      </c>
      <c r="G1231" s="389" t="s">
        <v>649</v>
      </c>
    </row>
    <row r="1232" spans="1:7">
      <c r="A1232" s="389" t="s">
        <v>571</v>
      </c>
      <c r="B1232" s="389" t="s">
        <v>517</v>
      </c>
      <c r="C1232" s="389">
        <v>6.18525371516</v>
      </c>
      <c r="D1232" s="389" t="s">
        <v>647</v>
      </c>
      <c r="E1232" s="389" t="s">
        <v>648</v>
      </c>
      <c r="F1232" s="389" t="s">
        <v>647</v>
      </c>
      <c r="G1232" s="389" t="s">
        <v>649</v>
      </c>
    </row>
    <row r="1233" spans="1:7">
      <c r="A1233" s="389" t="s">
        <v>571</v>
      </c>
      <c r="B1233" s="389" t="s">
        <v>517</v>
      </c>
      <c r="C1233" s="389">
        <v>6.18525371516</v>
      </c>
      <c r="D1233" s="389" t="s">
        <v>647</v>
      </c>
      <c r="E1233" s="389" t="s">
        <v>648</v>
      </c>
      <c r="F1233" s="389" t="s">
        <v>647</v>
      </c>
      <c r="G1233" s="389" t="s">
        <v>649</v>
      </c>
    </row>
    <row r="1234" spans="1:7">
      <c r="A1234" s="389" t="s">
        <v>571</v>
      </c>
      <c r="B1234" s="389" t="s">
        <v>517</v>
      </c>
      <c r="C1234" s="389">
        <v>6.18525371516</v>
      </c>
      <c r="D1234" s="389" t="s">
        <v>647</v>
      </c>
      <c r="E1234" s="389" t="s">
        <v>648</v>
      </c>
      <c r="F1234" s="389" t="s">
        <v>647</v>
      </c>
      <c r="G1234" s="389" t="s">
        <v>649</v>
      </c>
    </row>
    <row r="1235" spans="1:7">
      <c r="A1235" s="389" t="s">
        <v>571</v>
      </c>
      <c r="B1235" s="389" t="s">
        <v>517</v>
      </c>
      <c r="C1235" s="389">
        <v>6.18525371516</v>
      </c>
      <c r="D1235" s="389" t="s">
        <v>647</v>
      </c>
      <c r="E1235" s="389" t="s">
        <v>648</v>
      </c>
      <c r="F1235" s="389" t="s">
        <v>647</v>
      </c>
      <c r="G1235" s="389" t="s">
        <v>649</v>
      </c>
    </row>
    <row r="1236" spans="1:7">
      <c r="A1236" s="389" t="s">
        <v>571</v>
      </c>
      <c r="B1236" s="389" t="s">
        <v>517</v>
      </c>
      <c r="C1236" s="389">
        <v>5.1901338031500002</v>
      </c>
      <c r="D1236" s="389" t="s">
        <v>647</v>
      </c>
      <c r="E1236" s="389" t="s">
        <v>648</v>
      </c>
      <c r="F1236" s="389" t="s">
        <v>647</v>
      </c>
      <c r="G1236" s="389" t="s">
        <v>649</v>
      </c>
    </row>
    <row r="1237" spans="1:7">
      <c r="A1237" s="389" t="s">
        <v>571</v>
      </c>
      <c r="B1237" s="389" t="s">
        <v>517</v>
      </c>
      <c r="C1237" s="389">
        <v>5.1901338031500002</v>
      </c>
      <c r="D1237" s="389" t="s">
        <v>647</v>
      </c>
      <c r="E1237" s="389" t="s">
        <v>648</v>
      </c>
      <c r="F1237" s="389" t="s">
        <v>647</v>
      </c>
      <c r="G1237" s="389" t="s">
        <v>649</v>
      </c>
    </row>
    <row r="1238" spans="1:7">
      <c r="A1238" s="389" t="s">
        <v>543</v>
      </c>
      <c r="B1238" s="389" t="s">
        <v>517</v>
      </c>
      <c r="C1238" s="389">
        <v>6.36463504556</v>
      </c>
      <c r="D1238" s="389" t="s">
        <v>647</v>
      </c>
      <c r="E1238" s="389" t="s">
        <v>648</v>
      </c>
      <c r="F1238" s="389" t="s">
        <v>647</v>
      </c>
      <c r="G1238" s="389" t="s">
        <v>649</v>
      </c>
    </row>
    <row r="1239" spans="1:7">
      <c r="A1239" s="389" t="s">
        <v>524</v>
      </c>
      <c r="B1239" s="389" t="s">
        <v>517</v>
      </c>
      <c r="C1239" s="389">
        <v>15.1892188763</v>
      </c>
      <c r="D1239" s="389" t="s">
        <v>647</v>
      </c>
      <c r="E1239" s="389" t="s">
        <v>648</v>
      </c>
      <c r="F1239" s="389" t="s">
        <v>647</v>
      </c>
      <c r="G1239" s="389" t="s">
        <v>649</v>
      </c>
    </row>
    <row r="1240" spans="1:7">
      <c r="A1240" s="389" t="s">
        <v>550</v>
      </c>
      <c r="B1240" s="389" t="s">
        <v>517</v>
      </c>
      <c r="C1240" s="389">
        <v>21.2344310221999</v>
      </c>
      <c r="D1240" s="389" t="s">
        <v>647</v>
      </c>
      <c r="E1240" s="389" t="s">
        <v>648</v>
      </c>
      <c r="F1240" s="389" t="s">
        <v>647</v>
      </c>
      <c r="G1240" s="389" t="s">
        <v>649</v>
      </c>
    </row>
    <row r="1241" spans="1:7">
      <c r="A1241" s="389" t="s">
        <v>543</v>
      </c>
      <c r="B1241" s="389" t="s">
        <v>517</v>
      </c>
      <c r="C1241" s="389">
        <v>6.7216264638899998</v>
      </c>
      <c r="D1241" s="389" t="s">
        <v>647</v>
      </c>
      <c r="E1241" s="389" t="s">
        <v>648</v>
      </c>
      <c r="F1241" s="389" t="s">
        <v>647</v>
      </c>
      <c r="G1241" s="389" t="s">
        <v>649</v>
      </c>
    </row>
    <row r="1242" spans="1:7">
      <c r="A1242" s="389" t="s">
        <v>543</v>
      </c>
      <c r="B1242" s="389" t="s">
        <v>517</v>
      </c>
      <c r="C1242" s="389">
        <v>6.7216264638899998</v>
      </c>
      <c r="D1242" s="389" t="s">
        <v>647</v>
      </c>
      <c r="E1242" s="389" t="s">
        <v>648</v>
      </c>
      <c r="F1242" s="389" t="s">
        <v>647</v>
      </c>
      <c r="G1242" s="389" t="s">
        <v>649</v>
      </c>
    </row>
    <row r="1243" spans="1:7">
      <c r="A1243" s="389" t="s">
        <v>544</v>
      </c>
      <c r="B1243" s="389" t="s">
        <v>517</v>
      </c>
      <c r="C1243" s="389">
        <v>6.7216264638899998</v>
      </c>
      <c r="D1243" s="389" t="s">
        <v>647</v>
      </c>
      <c r="E1243" s="389" t="s">
        <v>648</v>
      </c>
      <c r="F1243" s="389" t="s">
        <v>647</v>
      </c>
      <c r="G1243" s="389" t="s">
        <v>649</v>
      </c>
    </row>
    <row r="1244" spans="1:7">
      <c r="A1244" s="389" t="s">
        <v>544</v>
      </c>
      <c r="B1244" s="389" t="s">
        <v>517</v>
      </c>
      <c r="C1244" s="389">
        <v>6.7216264638899998</v>
      </c>
      <c r="D1244" s="389" t="s">
        <v>647</v>
      </c>
      <c r="E1244" s="389" t="s">
        <v>648</v>
      </c>
      <c r="F1244" s="389" t="s">
        <v>647</v>
      </c>
      <c r="G1244" s="389" t="s">
        <v>649</v>
      </c>
    </row>
    <row r="1245" spans="1:7">
      <c r="A1245" s="389" t="s">
        <v>544</v>
      </c>
      <c r="B1245" s="389" t="s">
        <v>517</v>
      </c>
      <c r="C1245" s="389">
        <v>14.317712862</v>
      </c>
      <c r="D1245" s="389" t="s">
        <v>647</v>
      </c>
      <c r="E1245" s="389" t="s">
        <v>648</v>
      </c>
      <c r="F1245" s="389" t="s">
        <v>647</v>
      </c>
      <c r="G1245" s="389" t="s">
        <v>649</v>
      </c>
    </row>
    <row r="1246" spans="1:7">
      <c r="A1246" s="389" t="s">
        <v>523</v>
      </c>
      <c r="B1246" s="389" t="s">
        <v>517</v>
      </c>
      <c r="C1246" s="389">
        <v>2.9786235962299998</v>
      </c>
      <c r="D1246" s="389" t="s">
        <v>647</v>
      </c>
      <c r="E1246" s="389" t="s">
        <v>648</v>
      </c>
      <c r="F1246" s="389" t="s">
        <v>647</v>
      </c>
      <c r="G1246" s="389" t="s">
        <v>649</v>
      </c>
    </row>
    <row r="1247" spans="1:7">
      <c r="A1247" s="389" t="s">
        <v>514</v>
      </c>
      <c r="B1247" s="389" t="s">
        <v>517</v>
      </c>
      <c r="C1247" s="389">
        <v>2.5134358727400001</v>
      </c>
      <c r="D1247" s="389" t="s">
        <v>647</v>
      </c>
      <c r="E1247" s="389" t="s">
        <v>648</v>
      </c>
      <c r="F1247" s="389" t="s">
        <v>647</v>
      </c>
      <c r="G1247" s="389" t="s">
        <v>649</v>
      </c>
    </row>
    <row r="1248" spans="1:7">
      <c r="A1248" s="389" t="s">
        <v>514</v>
      </c>
      <c r="B1248" s="389" t="s">
        <v>517</v>
      </c>
      <c r="C1248" s="389">
        <v>2.5134358727400001</v>
      </c>
      <c r="D1248" s="389" t="s">
        <v>647</v>
      </c>
      <c r="E1248" s="389" t="s">
        <v>648</v>
      </c>
      <c r="F1248" s="389" t="s">
        <v>647</v>
      </c>
      <c r="G1248" s="389" t="s">
        <v>649</v>
      </c>
    </row>
    <row r="1249" spans="1:7">
      <c r="A1249" s="389" t="s">
        <v>528</v>
      </c>
      <c r="B1249" s="389" t="s">
        <v>517</v>
      </c>
      <c r="C1249" s="389">
        <v>0.93767500821899996</v>
      </c>
      <c r="D1249" s="389" t="s">
        <v>647</v>
      </c>
      <c r="E1249" s="389" t="s">
        <v>648</v>
      </c>
      <c r="F1249" s="389" t="s">
        <v>647</v>
      </c>
      <c r="G1249" s="389" t="s">
        <v>649</v>
      </c>
    </row>
    <row r="1250" spans="1:7">
      <c r="A1250" s="389" t="s">
        <v>542</v>
      </c>
      <c r="B1250" s="389" t="s">
        <v>517</v>
      </c>
      <c r="C1250" s="389">
        <v>8.5467450956000004</v>
      </c>
      <c r="D1250" s="389" t="s">
        <v>647</v>
      </c>
      <c r="E1250" s="389" t="s">
        <v>648</v>
      </c>
      <c r="F1250" s="389" t="s">
        <v>647</v>
      </c>
      <c r="G1250" s="389" t="s">
        <v>649</v>
      </c>
    </row>
    <row r="1251" spans="1:7">
      <c r="A1251" s="389" t="s">
        <v>542</v>
      </c>
      <c r="B1251" s="389" t="s">
        <v>517</v>
      </c>
      <c r="C1251" s="389">
        <v>8.5467450956000004</v>
      </c>
      <c r="D1251" s="389" t="s">
        <v>647</v>
      </c>
      <c r="E1251" s="389" t="s">
        <v>648</v>
      </c>
      <c r="F1251" s="389" t="s">
        <v>647</v>
      </c>
      <c r="G1251" s="389" t="s">
        <v>649</v>
      </c>
    </row>
    <row r="1252" spans="1:7">
      <c r="A1252" s="389" t="s">
        <v>542</v>
      </c>
      <c r="B1252" s="389" t="s">
        <v>517</v>
      </c>
      <c r="C1252" s="389">
        <v>8.5467450956000004</v>
      </c>
      <c r="D1252" s="389" t="s">
        <v>647</v>
      </c>
      <c r="E1252" s="389" t="s">
        <v>648</v>
      </c>
      <c r="F1252" s="389" t="s">
        <v>647</v>
      </c>
      <c r="G1252" s="389" t="s">
        <v>649</v>
      </c>
    </row>
    <row r="1253" spans="1:7">
      <c r="A1253" s="389" t="s">
        <v>524</v>
      </c>
      <c r="B1253" s="389" t="s">
        <v>517</v>
      </c>
      <c r="C1253" s="389">
        <v>49.786121808799898</v>
      </c>
      <c r="D1253" s="389" t="s">
        <v>647</v>
      </c>
      <c r="E1253" s="389" t="s">
        <v>648</v>
      </c>
      <c r="F1253" s="389" t="s">
        <v>647</v>
      </c>
      <c r="G1253" s="389" t="s">
        <v>649</v>
      </c>
    </row>
    <row r="1254" spans="1:7">
      <c r="A1254" s="389" t="s">
        <v>543</v>
      </c>
      <c r="B1254" s="389" t="s">
        <v>517</v>
      </c>
      <c r="C1254" s="389">
        <v>14.7924829397999</v>
      </c>
      <c r="D1254" s="389" t="s">
        <v>647</v>
      </c>
      <c r="E1254" s="389" t="s">
        <v>648</v>
      </c>
      <c r="F1254" s="389" t="s">
        <v>647</v>
      </c>
      <c r="G1254" s="389" t="s">
        <v>649</v>
      </c>
    </row>
    <row r="1255" spans="1:7">
      <c r="A1255" s="389" t="s">
        <v>543</v>
      </c>
      <c r="B1255" s="389" t="s">
        <v>517</v>
      </c>
      <c r="C1255" s="389">
        <v>0.67297420141200004</v>
      </c>
      <c r="D1255" s="389" t="s">
        <v>647</v>
      </c>
      <c r="E1255" s="389" t="s">
        <v>648</v>
      </c>
      <c r="F1255" s="389" t="s">
        <v>647</v>
      </c>
      <c r="G1255" s="389" t="s">
        <v>649</v>
      </c>
    </row>
    <row r="1256" spans="1:7">
      <c r="A1256" s="389" t="s">
        <v>544</v>
      </c>
      <c r="B1256" s="389" t="s">
        <v>517</v>
      </c>
      <c r="C1256" s="389">
        <v>0.67297420141200004</v>
      </c>
      <c r="D1256" s="389" t="s">
        <v>647</v>
      </c>
      <c r="E1256" s="389" t="s">
        <v>648</v>
      </c>
      <c r="F1256" s="389" t="s">
        <v>647</v>
      </c>
      <c r="G1256" s="389" t="s">
        <v>649</v>
      </c>
    </row>
    <row r="1257" spans="1:7">
      <c r="A1257" s="389" t="s">
        <v>544</v>
      </c>
      <c r="B1257" s="389" t="s">
        <v>517</v>
      </c>
      <c r="C1257" s="389">
        <v>0.67297420141200004</v>
      </c>
      <c r="D1257" s="389" t="s">
        <v>647</v>
      </c>
      <c r="E1257" s="389" t="s">
        <v>648</v>
      </c>
      <c r="F1257" s="389" t="s">
        <v>647</v>
      </c>
      <c r="G1257" s="389" t="s">
        <v>649</v>
      </c>
    </row>
    <row r="1258" spans="1:7">
      <c r="A1258" s="389" t="s">
        <v>542</v>
      </c>
      <c r="B1258" s="389" t="s">
        <v>517</v>
      </c>
      <c r="C1258" s="389">
        <v>3.0744979322599999</v>
      </c>
      <c r="D1258" s="389" t="s">
        <v>647</v>
      </c>
      <c r="E1258" s="389" t="s">
        <v>648</v>
      </c>
      <c r="F1258" s="389" t="s">
        <v>647</v>
      </c>
      <c r="G1258" s="389" t="s">
        <v>649</v>
      </c>
    </row>
    <row r="1259" spans="1:7">
      <c r="A1259" s="389" t="s">
        <v>544</v>
      </c>
      <c r="B1259" s="389" t="s">
        <v>517</v>
      </c>
      <c r="C1259" s="389">
        <v>10.2560217576999</v>
      </c>
      <c r="D1259" s="389" t="s">
        <v>647</v>
      </c>
      <c r="E1259" s="389" t="s">
        <v>648</v>
      </c>
      <c r="F1259" s="389" t="s">
        <v>647</v>
      </c>
      <c r="G1259" s="389" t="s">
        <v>649</v>
      </c>
    </row>
    <row r="1260" spans="1:7">
      <c r="A1260" s="389" t="s">
        <v>551</v>
      </c>
      <c r="B1260" s="389" t="s">
        <v>517</v>
      </c>
      <c r="C1260" s="389">
        <v>21.0323995372</v>
      </c>
      <c r="D1260" s="389" t="s">
        <v>647</v>
      </c>
      <c r="E1260" s="389" t="s">
        <v>648</v>
      </c>
      <c r="F1260" s="389" t="s">
        <v>647</v>
      </c>
      <c r="G1260" s="389" t="s">
        <v>649</v>
      </c>
    </row>
    <row r="1261" spans="1:7">
      <c r="A1261" s="389" t="s">
        <v>551</v>
      </c>
      <c r="B1261" s="389" t="s">
        <v>517</v>
      </c>
      <c r="C1261" s="389">
        <v>21.0323995372</v>
      </c>
      <c r="D1261" s="389" t="s">
        <v>647</v>
      </c>
      <c r="E1261" s="389" t="s">
        <v>648</v>
      </c>
      <c r="F1261" s="389" t="s">
        <v>647</v>
      </c>
      <c r="G1261" s="389" t="s">
        <v>649</v>
      </c>
    </row>
    <row r="1262" spans="1:7">
      <c r="A1262" s="389" t="s">
        <v>577</v>
      </c>
      <c r="B1262" s="389" t="s">
        <v>517</v>
      </c>
      <c r="C1262" s="389">
        <v>2.2105465767900001</v>
      </c>
      <c r="D1262" s="389" t="s">
        <v>647</v>
      </c>
      <c r="E1262" s="389" t="s">
        <v>648</v>
      </c>
      <c r="F1262" s="389" t="s">
        <v>647</v>
      </c>
      <c r="G1262" s="389" t="s">
        <v>649</v>
      </c>
    </row>
    <row r="1263" spans="1:7">
      <c r="A1263" s="389" t="s">
        <v>560</v>
      </c>
      <c r="B1263" s="389" t="s">
        <v>517</v>
      </c>
      <c r="C1263" s="389">
        <v>3.7035847879600001</v>
      </c>
      <c r="D1263" s="389" t="s">
        <v>647</v>
      </c>
      <c r="E1263" s="389" t="s">
        <v>648</v>
      </c>
      <c r="F1263" s="389" t="s">
        <v>647</v>
      </c>
      <c r="G1263" s="389" t="s">
        <v>649</v>
      </c>
    </row>
    <row r="1264" spans="1:7">
      <c r="A1264" s="389" t="s">
        <v>581</v>
      </c>
      <c r="B1264" s="389" t="s">
        <v>517</v>
      </c>
      <c r="C1264" s="389">
        <v>13.6745463052</v>
      </c>
      <c r="D1264" s="389" t="s">
        <v>647</v>
      </c>
      <c r="E1264" s="389" t="s">
        <v>648</v>
      </c>
      <c r="F1264" s="389" t="s">
        <v>647</v>
      </c>
      <c r="G1264" s="389" t="s">
        <v>649</v>
      </c>
    </row>
    <row r="1265" spans="1:7">
      <c r="A1265" s="389" t="s">
        <v>560</v>
      </c>
      <c r="B1265" s="389" t="s">
        <v>517</v>
      </c>
      <c r="C1265" s="389">
        <v>2.1125314640699999</v>
      </c>
      <c r="D1265" s="389" t="s">
        <v>647</v>
      </c>
      <c r="E1265" s="389" t="s">
        <v>648</v>
      </c>
      <c r="F1265" s="389" t="s">
        <v>647</v>
      </c>
      <c r="G1265" s="389" t="s">
        <v>649</v>
      </c>
    </row>
    <row r="1266" spans="1:7">
      <c r="A1266" s="389" t="s">
        <v>577</v>
      </c>
      <c r="B1266" s="389" t="s">
        <v>517</v>
      </c>
      <c r="C1266" s="389">
        <v>1.1695485531300001</v>
      </c>
      <c r="D1266" s="389" t="s">
        <v>647</v>
      </c>
      <c r="E1266" s="389" t="s">
        <v>648</v>
      </c>
      <c r="F1266" s="389" t="s">
        <v>647</v>
      </c>
      <c r="G1266" s="389" t="s">
        <v>649</v>
      </c>
    </row>
    <row r="1267" spans="1:7">
      <c r="A1267" s="389" t="s">
        <v>578</v>
      </c>
      <c r="B1267" s="389" t="s">
        <v>517</v>
      </c>
      <c r="C1267" s="389">
        <v>1.1456658481099999</v>
      </c>
      <c r="D1267" s="389" t="s">
        <v>647</v>
      </c>
      <c r="E1267" s="389" t="s">
        <v>648</v>
      </c>
      <c r="F1267" s="389" t="s">
        <v>647</v>
      </c>
      <c r="G1267" s="389" t="s">
        <v>649</v>
      </c>
    </row>
    <row r="1268" spans="1:7">
      <c r="A1268" s="389" t="s">
        <v>563</v>
      </c>
      <c r="B1268" s="389" t="s">
        <v>517</v>
      </c>
      <c r="C1268" s="389">
        <v>1.47740485419</v>
      </c>
      <c r="D1268" s="389" t="s">
        <v>647</v>
      </c>
      <c r="E1268" s="389" t="s">
        <v>648</v>
      </c>
      <c r="F1268" s="389" t="s">
        <v>647</v>
      </c>
      <c r="G1268" s="389" t="s">
        <v>649</v>
      </c>
    </row>
    <row r="1269" spans="1:7">
      <c r="A1269" s="389" t="s">
        <v>577</v>
      </c>
      <c r="B1269" s="389" t="s">
        <v>517</v>
      </c>
      <c r="C1269" s="389">
        <v>3.3882887293200001</v>
      </c>
      <c r="D1269" s="389" t="s">
        <v>647</v>
      </c>
      <c r="E1269" s="389" t="s">
        <v>648</v>
      </c>
      <c r="F1269" s="389" t="s">
        <v>647</v>
      </c>
      <c r="G1269" s="389" t="s">
        <v>649</v>
      </c>
    </row>
    <row r="1270" spans="1:7">
      <c r="A1270" s="389" t="s">
        <v>556</v>
      </c>
      <c r="B1270" s="389" t="s">
        <v>517</v>
      </c>
      <c r="C1270" s="389">
        <v>5.0627809173999996</v>
      </c>
      <c r="D1270" s="389" t="s">
        <v>647</v>
      </c>
      <c r="E1270" s="389" t="s">
        <v>648</v>
      </c>
      <c r="F1270" s="389" t="s">
        <v>647</v>
      </c>
      <c r="G1270" s="389" t="s">
        <v>649</v>
      </c>
    </row>
    <row r="1271" spans="1:7">
      <c r="A1271" s="389" t="s">
        <v>542</v>
      </c>
      <c r="B1271" s="389" t="s">
        <v>517</v>
      </c>
      <c r="C1271" s="389">
        <v>3.98704526617</v>
      </c>
      <c r="D1271" s="389" t="s">
        <v>647</v>
      </c>
      <c r="E1271" s="389" t="s">
        <v>648</v>
      </c>
      <c r="F1271" s="389" t="s">
        <v>647</v>
      </c>
      <c r="G1271" s="389" t="s">
        <v>649</v>
      </c>
    </row>
    <row r="1272" spans="1:7">
      <c r="A1272" s="389" t="s">
        <v>571</v>
      </c>
      <c r="B1272" s="389" t="s">
        <v>517</v>
      </c>
      <c r="C1272" s="389">
        <v>3.2163731021399999</v>
      </c>
      <c r="D1272" s="389" t="s">
        <v>647</v>
      </c>
      <c r="E1272" s="389" t="s">
        <v>648</v>
      </c>
      <c r="F1272" s="389" t="s">
        <v>647</v>
      </c>
      <c r="G1272" s="389" t="s">
        <v>649</v>
      </c>
    </row>
    <row r="1273" spans="1:7">
      <c r="A1273" s="389" t="s">
        <v>571</v>
      </c>
      <c r="B1273" s="389" t="s">
        <v>517</v>
      </c>
      <c r="C1273" s="389">
        <v>6.8151032552000004</v>
      </c>
      <c r="D1273" s="389" t="s">
        <v>647</v>
      </c>
      <c r="E1273" s="389" t="s">
        <v>648</v>
      </c>
      <c r="F1273" s="389" t="s">
        <v>647</v>
      </c>
      <c r="G1273" s="389" t="s">
        <v>649</v>
      </c>
    </row>
    <row r="1274" spans="1:7">
      <c r="A1274" s="389" t="s">
        <v>571</v>
      </c>
      <c r="B1274" s="389" t="s">
        <v>517</v>
      </c>
      <c r="C1274" s="389">
        <v>6.8151032552000004</v>
      </c>
      <c r="D1274" s="389" t="s">
        <v>647</v>
      </c>
      <c r="E1274" s="389" t="s">
        <v>648</v>
      </c>
      <c r="F1274" s="389" t="s">
        <v>647</v>
      </c>
      <c r="G1274" s="389" t="s">
        <v>649</v>
      </c>
    </row>
    <row r="1275" spans="1:7">
      <c r="A1275" s="389" t="s">
        <v>581</v>
      </c>
      <c r="B1275" s="389" t="s">
        <v>517</v>
      </c>
      <c r="C1275" s="389">
        <v>1.59210444638</v>
      </c>
      <c r="D1275" s="389" t="s">
        <v>647</v>
      </c>
      <c r="E1275" s="389" t="s">
        <v>648</v>
      </c>
      <c r="F1275" s="389" t="s">
        <v>647</v>
      </c>
      <c r="G1275" s="389" t="s">
        <v>649</v>
      </c>
    </row>
    <row r="1276" spans="1:7">
      <c r="A1276" s="389" t="s">
        <v>560</v>
      </c>
      <c r="B1276" s="389" t="s">
        <v>517</v>
      </c>
      <c r="C1276" s="389">
        <v>7.0464550485500004</v>
      </c>
      <c r="D1276" s="389" t="s">
        <v>647</v>
      </c>
      <c r="E1276" s="389" t="s">
        <v>648</v>
      </c>
      <c r="F1276" s="389" t="s">
        <v>647</v>
      </c>
      <c r="G1276" s="389" t="s">
        <v>649</v>
      </c>
    </row>
    <row r="1277" spans="1:7">
      <c r="A1277" s="389" t="s">
        <v>560</v>
      </c>
      <c r="B1277" s="389" t="s">
        <v>517</v>
      </c>
      <c r="C1277" s="389">
        <v>7.0464550485500004</v>
      </c>
      <c r="D1277" s="389" t="s">
        <v>647</v>
      </c>
      <c r="E1277" s="389" t="s">
        <v>648</v>
      </c>
      <c r="F1277" s="389" t="s">
        <v>647</v>
      </c>
      <c r="G1277" s="389" t="s">
        <v>649</v>
      </c>
    </row>
    <row r="1278" spans="1:7">
      <c r="A1278" s="389" t="s">
        <v>526</v>
      </c>
      <c r="B1278" s="389" t="s">
        <v>517</v>
      </c>
      <c r="C1278" s="389">
        <v>1.4879164571200001</v>
      </c>
      <c r="D1278" s="389" t="s">
        <v>647</v>
      </c>
      <c r="E1278" s="389" t="s">
        <v>648</v>
      </c>
      <c r="F1278" s="389" t="s">
        <v>647</v>
      </c>
      <c r="G1278" s="389" t="s">
        <v>649</v>
      </c>
    </row>
    <row r="1279" spans="1:7">
      <c r="A1279" s="389" t="s">
        <v>535</v>
      </c>
      <c r="B1279" s="389" t="s">
        <v>517</v>
      </c>
      <c r="C1279" s="389">
        <v>0.55877036986399997</v>
      </c>
      <c r="D1279" s="389" t="s">
        <v>647</v>
      </c>
      <c r="E1279" s="389" t="s">
        <v>648</v>
      </c>
      <c r="F1279" s="389" t="s">
        <v>647</v>
      </c>
      <c r="G1279" s="389" t="s">
        <v>649</v>
      </c>
    </row>
    <row r="1280" spans="1:7">
      <c r="A1280" s="389" t="s">
        <v>543</v>
      </c>
      <c r="B1280" s="389" t="s">
        <v>517</v>
      </c>
      <c r="C1280" s="389">
        <v>3.4632924350200001</v>
      </c>
      <c r="D1280" s="389" t="s">
        <v>647</v>
      </c>
      <c r="E1280" s="389" t="s">
        <v>648</v>
      </c>
      <c r="F1280" s="389" t="s">
        <v>647</v>
      </c>
      <c r="G1280" s="389" t="s">
        <v>649</v>
      </c>
    </row>
    <row r="1281" spans="1:7">
      <c r="A1281" s="389" t="s">
        <v>544</v>
      </c>
      <c r="B1281" s="389" t="s">
        <v>517</v>
      </c>
      <c r="C1281" s="389">
        <v>3.4632924350200001</v>
      </c>
      <c r="D1281" s="389" t="s">
        <v>647</v>
      </c>
      <c r="E1281" s="389" t="s">
        <v>648</v>
      </c>
      <c r="F1281" s="389" t="s">
        <v>647</v>
      </c>
      <c r="G1281" s="389" t="s">
        <v>649</v>
      </c>
    </row>
    <row r="1282" spans="1:7">
      <c r="A1282" s="389" t="s">
        <v>563</v>
      </c>
      <c r="B1282" s="389" t="s">
        <v>517</v>
      </c>
      <c r="C1282" s="389">
        <v>5.0766161844999997</v>
      </c>
      <c r="D1282" s="389" t="s">
        <v>647</v>
      </c>
      <c r="E1282" s="389" t="s">
        <v>648</v>
      </c>
      <c r="F1282" s="389" t="s">
        <v>647</v>
      </c>
      <c r="G1282" s="389" t="s">
        <v>649</v>
      </c>
    </row>
    <row r="1283" spans="1:7">
      <c r="A1283" s="389" t="s">
        <v>577</v>
      </c>
      <c r="B1283" s="389" t="s">
        <v>517</v>
      </c>
      <c r="C1283" s="389">
        <v>4.0740434744899998</v>
      </c>
      <c r="D1283" s="389" t="s">
        <v>647</v>
      </c>
      <c r="E1283" s="389" t="s">
        <v>648</v>
      </c>
      <c r="F1283" s="389" t="s">
        <v>647</v>
      </c>
      <c r="G1283" s="389" t="s">
        <v>649</v>
      </c>
    </row>
    <row r="1284" spans="1:7">
      <c r="A1284" s="389" t="s">
        <v>581</v>
      </c>
      <c r="B1284" s="389" t="s">
        <v>517</v>
      </c>
      <c r="C1284" s="389">
        <v>21.049085606799899</v>
      </c>
      <c r="D1284" s="389" t="s">
        <v>647</v>
      </c>
      <c r="E1284" s="389" t="s">
        <v>648</v>
      </c>
      <c r="F1284" s="389" t="s">
        <v>647</v>
      </c>
      <c r="G1284" s="389" t="s">
        <v>649</v>
      </c>
    </row>
    <row r="1285" spans="1:7">
      <c r="A1285" s="389" t="s">
        <v>579</v>
      </c>
      <c r="B1285" s="389" t="s">
        <v>517</v>
      </c>
      <c r="C1285" s="389">
        <v>7.7883896355699997</v>
      </c>
      <c r="D1285" s="389" t="s">
        <v>647</v>
      </c>
      <c r="E1285" s="389" t="s">
        <v>648</v>
      </c>
      <c r="F1285" s="389" t="s">
        <v>647</v>
      </c>
      <c r="G1285" s="389" t="s">
        <v>649</v>
      </c>
    </row>
    <row r="1286" spans="1:7">
      <c r="A1286" s="389" t="s">
        <v>514</v>
      </c>
      <c r="B1286" s="389" t="s">
        <v>517</v>
      </c>
      <c r="C1286" s="389">
        <v>14.1777775515</v>
      </c>
      <c r="D1286" s="389" t="s">
        <v>647</v>
      </c>
      <c r="E1286" s="389" t="s">
        <v>648</v>
      </c>
      <c r="F1286" s="389" t="s">
        <v>647</v>
      </c>
      <c r="G1286" s="389" t="s">
        <v>649</v>
      </c>
    </row>
    <row r="1287" spans="1:7">
      <c r="A1287" s="389" t="s">
        <v>514</v>
      </c>
      <c r="B1287" s="389" t="s">
        <v>517</v>
      </c>
      <c r="C1287" s="389">
        <v>14.1777775515</v>
      </c>
      <c r="D1287" s="389" t="s">
        <v>647</v>
      </c>
      <c r="E1287" s="389" t="s">
        <v>648</v>
      </c>
      <c r="F1287" s="389" t="s">
        <v>647</v>
      </c>
      <c r="G1287" s="389" t="s">
        <v>649</v>
      </c>
    </row>
    <row r="1288" spans="1:7">
      <c r="A1288" s="389" t="s">
        <v>514</v>
      </c>
      <c r="B1288" s="389" t="s">
        <v>517</v>
      </c>
      <c r="C1288" s="389">
        <v>14.1777775515</v>
      </c>
      <c r="D1288" s="389" t="s">
        <v>647</v>
      </c>
      <c r="E1288" s="389" t="s">
        <v>648</v>
      </c>
      <c r="F1288" s="389" t="s">
        <v>647</v>
      </c>
      <c r="G1288" s="389" t="s">
        <v>649</v>
      </c>
    </row>
    <row r="1289" spans="1:7">
      <c r="A1289" s="389" t="s">
        <v>572</v>
      </c>
      <c r="B1289" s="389" t="s">
        <v>517</v>
      </c>
      <c r="C1289" s="389">
        <v>3.5378793653899998</v>
      </c>
      <c r="D1289" s="389" t="s">
        <v>647</v>
      </c>
      <c r="E1289" s="389" t="s">
        <v>648</v>
      </c>
      <c r="F1289" s="389" t="s">
        <v>647</v>
      </c>
      <c r="G1289" s="389" t="s">
        <v>649</v>
      </c>
    </row>
    <row r="1290" spans="1:7">
      <c r="A1290" s="389" t="s">
        <v>524</v>
      </c>
      <c r="B1290" s="389" t="s">
        <v>517</v>
      </c>
      <c r="C1290" s="389">
        <v>0.26435604665099999</v>
      </c>
      <c r="D1290" s="389" t="s">
        <v>647</v>
      </c>
      <c r="E1290" s="389" t="s">
        <v>648</v>
      </c>
      <c r="F1290" s="389" t="s">
        <v>647</v>
      </c>
      <c r="G1290" s="389" t="s">
        <v>649</v>
      </c>
    </row>
    <row r="1291" spans="1:7">
      <c r="A1291" s="389" t="s">
        <v>551</v>
      </c>
      <c r="B1291" s="389" t="s">
        <v>517</v>
      </c>
      <c r="C1291" s="389">
        <v>7.1156879389599998</v>
      </c>
      <c r="D1291" s="389" t="s">
        <v>647</v>
      </c>
      <c r="E1291" s="389" t="s">
        <v>648</v>
      </c>
      <c r="F1291" s="389" t="s">
        <v>647</v>
      </c>
      <c r="G1291" s="389" t="s">
        <v>649</v>
      </c>
    </row>
    <row r="1292" spans="1:7">
      <c r="A1292" s="389" t="s">
        <v>560</v>
      </c>
      <c r="B1292" s="389" t="s">
        <v>517</v>
      </c>
      <c r="C1292" s="389">
        <v>7.6285569758099996</v>
      </c>
      <c r="D1292" s="389" t="s">
        <v>647</v>
      </c>
      <c r="E1292" s="389" t="s">
        <v>648</v>
      </c>
      <c r="F1292" s="389" t="s">
        <v>647</v>
      </c>
      <c r="G1292" s="389" t="s">
        <v>649</v>
      </c>
    </row>
    <row r="1293" spans="1:7">
      <c r="A1293" s="389" t="s">
        <v>560</v>
      </c>
      <c r="B1293" s="389" t="s">
        <v>517</v>
      </c>
      <c r="C1293" s="389">
        <v>7.6285569758099996</v>
      </c>
      <c r="D1293" s="389" t="s">
        <v>647</v>
      </c>
      <c r="E1293" s="389" t="s">
        <v>648</v>
      </c>
      <c r="F1293" s="389" t="s">
        <v>647</v>
      </c>
      <c r="G1293" s="389" t="s">
        <v>649</v>
      </c>
    </row>
    <row r="1294" spans="1:7">
      <c r="A1294" s="389" t="s">
        <v>560</v>
      </c>
      <c r="B1294" s="389" t="s">
        <v>517</v>
      </c>
      <c r="C1294" s="389">
        <v>2.15874466054</v>
      </c>
      <c r="D1294" s="389" t="s">
        <v>647</v>
      </c>
      <c r="E1294" s="389" t="s">
        <v>648</v>
      </c>
      <c r="F1294" s="389" t="s">
        <v>647</v>
      </c>
      <c r="G1294" s="389" t="s">
        <v>649</v>
      </c>
    </row>
    <row r="1295" spans="1:7">
      <c r="A1295" s="389" t="s">
        <v>560</v>
      </c>
      <c r="B1295" s="389" t="s">
        <v>517</v>
      </c>
      <c r="C1295" s="389">
        <v>4.7174229147100002</v>
      </c>
      <c r="D1295" s="389" t="s">
        <v>647</v>
      </c>
      <c r="E1295" s="389" t="s">
        <v>648</v>
      </c>
      <c r="F1295" s="389" t="s">
        <v>647</v>
      </c>
      <c r="G1295" s="389" t="s">
        <v>649</v>
      </c>
    </row>
    <row r="1296" spans="1:7">
      <c r="A1296" s="389" t="s">
        <v>537</v>
      </c>
      <c r="B1296" s="389" t="s">
        <v>517</v>
      </c>
      <c r="C1296" s="389">
        <v>1.9003172014900001</v>
      </c>
      <c r="D1296" s="389" t="s">
        <v>647</v>
      </c>
      <c r="E1296" s="389" t="s">
        <v>648</v>
      </c>
      <c r="F1296" s="389" t="s">
        <v>647</v>
      </c>
      <c r="G1296" s="389" t="s">
        <v>649</v>
      </c>
    </row>
    <row r="1297" spans="1:7">
      <c r="A1297" s="389" t="s">
        <v>581</v>
      </c>
      <c r="B1297" s="389" t="s">
        <v>517</v>
      </c>
      <c r="C1297" s="389">
        <v>15.3048061321</v>
      </c>
      <c r="D1297" s="389" t="s">
        <v>647</v>
      </c>
      <c r="E1297" s="389" t="s">
        <v>648</v>
      </c>
      <c r="F1297" s="389" t="s">
        <v>647</v>
      </c>
      <c r="G1297" s="389" t="s">
        <v>649</v>
      </c>
    </row>
    <row r="1298" spans="1:7">
      <c r="A1298" s="389" t="s">
        <v>544</v>
      </c>
      <c r="B1298" s="389" t="s">
        <v>517</v>
      </c>
      <c r="C1298" s="389">
        <v>5.7295052142599996</v>
      </c>
      <c r="D1298" s="389" t="s">
        <v>647</v>
      </c>
      <c r="E1298" s="389" t="s">
        <v>648</v>
      </c>
      <c r="F1298" s="389" t="s">
        <v>647</v>
      </c>
      <c r="G1298" s="389" t="s">
        <v>649</v>
      </c>
    </row>
    <row r="1299" spans="1:7">
      <c r="A1299" s="389" t="s">
        <v>544</v>
      </c>
      <c r="B1299" s="389" t="s">
        <v>517</v>
      </c>
      <c r="C1299" s="389">
        <v>5.7295052142599996</v>
      </c>
      <c r="D1299" s="389" t="s">
        <v>647</v>
      </c>
      <c r="E1299" s="389" t="s">
        <v>648</v>
      </c>
      <c r="F1299" s="389" t="s">
        <v>647</v>
      </c>
      <c r="G1299" s="389" t="s">
        <v>649</v>
      </c>
    </row>
    <row r="1300" spans="1:7">
      <c r="A1300" s="389" t="s">
        <v>560</v>
      </c>
      <c r="B1300" s="389" t="s">
        <v>517</v>
      </c>
      <c r="C1300" s="389">
        <v>3.0066055548100001</v>
      </c>
      <c r="D1300" s="389" t="s">
        <v>647</v>
      </c>
      <c r="E1300" s="389" t="s">
        <v>648</v>
      </c>
      <c r="F1300" s="389" t="s">
        <v>647</v>
      </c>
      <c r="G1300" s="389" t="s">
        <v>649</v>
      </c>
    </row>
    <row r="1301" spans="1:7">
      <c r="A1301" s="389" t="s">
        <v>551</v>
      </c>
      <c r="B1301" s="389" t="s">
        <v>517</v>
      </c>
      <c r="C1301" s="389">
        <v>10.2180792915</v>
      </c>
      <c r="D1301" s="389" t="s">
        <v>647</v>
      </c>
      <c r="E1301" s="389" t="s">
        <v>648</v>
      </c>
      <c r="F1301" s="389" t="s">
        <v>647</v>
      </c>
      <c r="G1301" s="389" t="s">
        <v>649</v>
      </c>
    </row>
    <row r="1302" spans="1:7">
      <c r="A1302" s="389" t="s">
        <v>560</v>
      </c>
      <c r="B1302" s="389" t="s">
        <v>517</v>
      </c>
      <c r="C1302" s="389">
        <v>6.0729107215799996</v>
      </c>
      <c r="D1302" s="389" t="s">
        <v>647</v>
      </c>
      <c r="E1302" s="389" t="s">
        <v>648</v>
      </c>
      <c r="F1302" s="389" t="s">
        <v>647</v>
      </c>
      <c r="G1302" s="389" t="s">
        <v>649</v>
      </c>
    </row>
    <row r="1303" spans="1:7">
      <c r="A1303" s="389" t="s">
        <v>560</v>
      </c>
      <c r="B1303" s="389" t="s">
        <v>517</v>
      </c>
      <c r="C1303" s="389">
        <v>2.0338467981399999</v>
      </c>
      <c r="D1303" s="389" t="s">
        <v>647</v>
      </c>
      <c r="E1303" s="389" t="s">
        <v>648</v>
      </c>
      <c r="F1303" s="389" t="s">
        <v>647</v>
      </c>
      <c r="G1303" s="389" t="s">
        <v>649</v>
      </c>
    </row>
    <row r="1304" spans="1:7">
      <c r="A1304" s="389" t="s">
        <v>543</v>
      </c>
      <c r="B1304" s="389" t="s">
        <v>517</v>
      </c>
      <c r="C1304" s="389">
        <v>1.09708573642</v>
      </c>
      <c r="D1304" s="389" t="s">
        <v>647</v>
      </c>
      <c r="E1304" s="389" t="s">
        <v>648</v>
      </c>
      <c r="F1304" s="389" t="s">
        <v>647</v>
      </c>
      <c r="G1304" s="389" t="s">
        <v>649</v>
      </c>
    </row>
    <row r="1305" spans="1:7">
      <c r="A1305" s="389" t="s">
        <v>571</v>
      </c>
      <c r="B1305" s="389" t="s">
        <v>517</v>
      </c>
      <c r="C1305" s="389">
        <v>9.0278844770400006</v>
      </c>
      <c r="D1305" s="389" t="s">
        <v>647</v>
      </c>
      <c r="E1305" s="389" t="s">
        <v>648</v>
      </c>
      <c r="F1305" s="389" t="s">
        <v>647</v>
      </c>
      <c r="G1305" s="389" t="s">
        <v>649</v>
      </c>
    </row>
    <row r="1306" spans="1:7">
      <c r="A1306" s="389" t="s">
        <v>526</v>
      </c>
      <c r="B1306" s="389" t="s">
        <v>517</v>
      </c>
      <c r="C1306" s="389">
        <v>0.90129231738399995</v>
      </c>
      <c r="D1306" s="389" t="s">
        <v>647</v>
      </c>
      <c r="E1306" s="389" t="s">
        <v>648</v>
      </c>
      <c r="F1306" s="389" t="s">
        <v>647</v>
      </c>
      <c r="G1306" s="389" t="s">
        <v>649</v>
      </c>
    </row>
    <row r="1307" spans="1:7">
      <c r="A1307" s="389" t="s">
        <v>522</v>
      </c>
      <c r="B1307" s="389" t="s">
        <v>517</v>
      </c>
      <c r="C1307" s="389">
        <v>2.0507061042500001</v>
      </c>
      <c r="D1307" s="389" t="s">
        <v>647</v>
      </c>
      <c r="E1307" s="389" t="s">
        <v>648</v>
      </c>
      <c r="F1307" s="389" t="s">
        <v>647</v>
      </c>
      <c r="G1307" s="389" t="s">
        <v>649</v>
      </c>
    </row>
    <row r="1308" spans="1:7">
      <c r="A1308" s="389" t="s">
        <v>546</v>
      </c>
      <c r="B1308" s="389" t="s">
        <v>517</v>
      </c>
      <c r="C1308" s="389">
        <v>2.0507061042500001</v>
      </c>
      <c r="D1308" s="389" t="s">
        <v>647</v>
      </c>
      <c r="E1308" s="389" t="s">
        <v>648</v>
      </c>
      <c r="F1308" s="389" t="s">
        <v>647</v>
      </c>
      <c r="G1308" s="389" t="s">
        <v>649</v>
      </c>
    </row>
    <row r="1309" spans="1:7">
      <c r="A1309" s="389" t="s">
        <v>581</v>
      </c>
      <c r="B1309" s="389" t="s">
        <v>517</v>
      </c>
      <c r="C1309" s="389">
        <v>21.305683724600001</v>
      </c>
      <c r="D1309" s="389" t="s">
        <v>647</v>
      </c>
      <c r="E1309" s="389" t="s">
        <v>648</v>
      </c>
      <c r="F1309" s="389" t="s">
        <v>647</v>
      </c>
      <c r="G1309" s="389" t="s">
        <v>649</v>
      </c>
    </row>
    <row r="1310" spans="1:7">
      <c r="A1310" s="389" t="s">
        <v>560</v>
      </c>
      <c r="B1310" s="389" t="s">
        <v>517</v>
      </c>
      <c r="C1310" s="389">
        <v>3.0751088826199999</v>
      </c>
      <c r="D1310" s="389" t="s">
        <v>647</v>
      </c>
      <c r="E1310" s="389" t="s">
        <v>648</v>
      </c>
      <c r="F1310" s="389" t="s">
        <v>647</v>
      </c>
      <c r="G1310" s="389" t="s">
        <v>649</v>
      </c>
    </row>
    <row r="1311" spans="1:7">
      <c r="A1311" s="389" t="s">
        <v>560</v>
      </c>
      <c r="B1311" s="389" t="s">
        <v>517</v>
      </c>
      <c r="C1311" s="389">
        <v>3.0751088826199999</v>
      </c>
      <c r="D1311" s="389" t="s">
        <v>647</v>
      </c>
      <c r="E1311" s="389" t="s">
        <v>648</v>
      </c>
      <c r="F1311" s="389" t="s">
        <v>647</v>
      </c>
      <c r="G1311" s="389" t="s">
        <v>649</v>
      </c>
    </row>
    <row r="1312" spans="1:7">
      <c r="A1312" s="389" t="s">
        <v>560</v>
      </c>
      <c r="B1312" s="389" t="s">
        <v>517</v>
      </c>
      <c r="C1312" s="389">
        <v>2.9363103768599998</v>
      </c>
      <c r="D1312" s="389" t="s">
        <v>647</v>
      </c>
      <c r="E1312" s="389" t="s">
        <v>648</v>
      </c>
      <c r="F1312" s="389" t="s">
        <v>647</v>
      </c>
      <c r="G1312" s="389" t="s">
        <v>649</v>
      </c>
    </row>
    <row r="1313" spans="1:7">
      <c r="A1313" s="389" t="s">
        <v>577</v>
      </c>
      <c r="B1313" s="389" t="s">
        <v>517</v>
      </c>
      <c r="C1313" s="389">
        <v>2.5529525229900001</v>
      </c>
      <c r="D1313" s="389" t="s">
        <v>647</v>
      </c>
      <c r="E1313" s="389" t="s">
        <v>648</v>
      </c>
      <c r="F1313" s="389" t="s">
        <v>647</v>
      </c>
      <c r="G1313" s="389" t="s">
        <v>649</v>
      </c>
    </row>
    <row r="1314" spans="1:7">
      <c r="A1314" s="389" t="s">
        <v>563</v>
      </c>
      <c r="B1314" s="389" t="s">
        <v>517</v>
      </c>
      <c r="C1314" s="389">
        <v>4.5848676817799996</v>
      </c>
      <c r="D1314" s="389" t="s">
        <v>647</v>
      </c>
      <c r="E1314" s="389" t="s">
        <v>648</v>
      </c>
      <c r="F1314" s="389" t="s">
        <v>647</v>
      </c>
      <c r="G1314" s="389" t="s">
        <v>649</v>
      </c>
    </row>
    <row r="1315" spans="1:7">
      <c r="A1315" s="389" t="s">
        <v>571</v>
      </c>
      <c r="B1315" s="389" t="s">
        <v>517</v>
      </c>
      <c r="C1315" s="389">
        <v>1.4895939792199999</v>
      </c>
      <c r="D1315" s="389" t="s">
        <v>647</v>
      </c>
      <c r="E1315" s="389" t="s">
        <v>648</v>
      </c>
      <c r="F1315" s="389" t="s">
        <v>647</v>
      </c>
      <c r="G1315" s="389" t="s">
        <v>649</v>
      </c>
    </row>
    <row r="1316" spans="1:7">
      <c r="A1316" s="389" t="s">
        <v>581</v>
      </c>
      <c r="B1316" s="389" t="s">
        <v>517</v>
      </c>
      <c r="C1316" s="389">
        <v>2.3367502197599999</v>
      </c>
      <c r="D1316" s="389" t="s">
        <v>647</v>
      </c>
      <c r="E1316" s="389" t="s">
        <v>648</v>
      </c>
      <c r="F1316" s="389" t="s">
        <v>647</v>
      </c>
      <c r="G1316" s="389" t="s">
        <v>649</v>
      </c>
    </row>
    <row r="1317" spans="1:7">
      <c r="A1317" s="389" t="s">
        <v>560</v>
      </c>
      <c r="B1317" s="389" t="s">
        <v>517</v>
      </c>
      <c r="C1317" s="389">
        <v>8.3153364822900002</v>
      </c>
      <c r="D1317" s="389" t="s">
        <v>647</v>
      </c>
      <c r="E1317" s="389" t="s">
        <v>648</v>
      </c>
      <c r="F1317" s="389" t="s">
        <v>647</v>
      </c>
      <c r="G1317" s="389" t="s">
        <v>649</v>
      </c>
    </row>
    <row r="1318" spans="1:7">
      <c r="A1318" s="389" t="s">
        <v>560</v>
      </c>
      <c r="B1318" s="389" t="s">
        <v>517</v>
      </c>
      <c r="C1318" s="389">
        <v>2.8678564905599999</v>
      </c>
      <c r="D1318" s="389" t="s">
        <v>647</v>
      </c>
      <c r="E1318" s="389" t="s">
        <v>648</v>
      </c>
      <c r="F1318" s="389" t="s">
        <v>647</v>
      </c>
      <c r="G1318" s="389" t="s">
        <v>649</v>
      </c>
    </row>
    <row r="1319" spans="1:7">
      <c r="A1319" s="389" t="s">
        <v>560</v>
      </c>
      <c r="B1319" s="389" t="s">
        <v>517</v>
      </c>
      <c r="C1319" s="389">
        <v>2.8678564905599999</v>
      </c>
      <c r="D1319" s="389" t="s">
        <v>647</v>
      </c>
      <c r="E1319" s="389" t="s">
        <v>648</v>
      </c>
      <c r="F1319" s="389" t="s">
        <v>647</v>
      </c>
      <c r="G1319" s="389" t="s">
        <v>649</v>
      </c>
    </row>
    <row r="1320" spans="1:7">
      <c r="A1320" s="389" t="s">
        <v>577</v>
      </c>
      <c r="B1320" s="389" t="s">
        <v>517</v>
      </c>
      <c r="C1320" s="389">
        <v>1.3421030116999999</v>
      </c>
      <c r="D1320" s="389" t="s">
        <v>647</v>
      </c>
      <c r="E1320" s="389" t="s">
        <v>648</v>
      </c>
      <c r="F1320" s="389" t="s">
        <v>647</v>
      </c>
      <c r="G1320" s="389" t="s">
        <v>649</v>
      </c>
    </row>
    <row r="1321" spans="1:7">
      <c r="A1321" s="389" t="s">
        <v>542</v>
      </c>
      <c r="B1321" s="389" t="s">
        <v>517</v>
      </c>
      <c r="C1321" s="389">
        <v>3.25711157817</v>
      </c>
      <c r="D1321" s="389" t="s">
        <v>647</v>
      </c>
      <c r="E1321" s="389" t="s">
        <v>648</v>
      </c>
      <c r="F1321" s="389" t="s">
        <v>647</v>
      </c>
      <c r="G1321" s="389" t="s">
        <v>649</v>
      </c>
    </row>
    <row r="1322" spans="1:7">
      <c r="A1322" s="389" t="s">
        <v>560</v>
      </c>
      <c r="B1322" s="389" t="s">
        <v>517</v>
      </c>
      <c r="C1322" s="389">
        <v>5.5372122955699998</v>
      </c>
      <c r="D1322" s="389" t="s">
        <v>647</v>
      </c>
      <c r="E1322" s="389" t="s">
        <v>648</v>
      </c>
      <c r="F1322" s="389" t="s">
        <v>647</v>
      </c>
      <c r="G1322" s="389" t="s">
        <v>649</v>
      </c>
    </row>
    <row r="1323" spans="1:7">
      <c r="A1323" s="389" t="s">
        <v>579</v>
      </c>
      <c r="B1323" s="389" t="s">
        <v>517</v>
      </c>
      <c r="C1323" s="389">
        <v>18.2215230706</v>
      </c>
      <c r="D1323" s="389" t="s">
        <v>647</v>
      </c>
      <c r="E1323" s="389" t="s">
        <v>648</v>
      </c>
      <c r="F1323" s="389" t="s">
        <v>647</v>
      </c>
      <c r="G1323" s="389" t="s">
        <v>649</v>
      </c>
    </row>
    <row r="1324" spans="1:7">
      <c r="A1324" s="389" t="s">
        <v>535</v>
      </c>
      <c r="B1324" s="389" t="s">
        <v>517</v>
      </c>
      <c r="C1324" s="389">
        <v>0.56899263382499998</v>
      </c>
      <c r="D1324" s="389" t="s">
        <v>647</v>
      </c>
      <c r="E1324" s="389" t="s">
        <v>648</v>
      </c>
      <c r="F1324" s="389" t="s">
        <v>647</v>
      </c>
      <c r="G1324" s="389" t="s">
        <v>649</v>
      </c>
    </row>
    <row r="1325" spans="1:7">
      <c r="A1325" s="389" t="s">
        <v>543</v>
      </c>
      <c r="B1325" s="389" t="s">
        <v>517</v>
      </c>
      <c r="C1325" s="389">
        <v>15.4558970334999</v>
      </c>
      <c r="D1325" s="389" t="s">
        <v>647</v>
      </c>
      <c r="E1325" s="389" t="s">
        <v>648</v>
      </c>
      <c r="F1325" s="389" t="s">
        <v>647</v>
      </c>
      <c r="G1325" s="389" t="s">
        <v>649</v>
      </c>
    </row>
    <row r="1326" spans="1:7">
      <c r="A1326" s="389" t="s">
        <v>560</v>
      </c>
      <c r="B1326" s="389" t="s">
        <v>517</v>
      </c>
      <c r="C1326" s="389">
        <v>15.4558970334999</v>
      </c>
      <c r="D1326" s="389" t="s">
        <v>647</v>
      </c>
      <c r="E1326" s="389" t="s">
        <v>648</v>
      </c>
      <c r="F1326" s="389" t="s">
        <v>647</v>
      </c>
      <c r="G1326" s="389" t="s">
        <v>649</v>
      </c>
    </row>
    <row r="1327" spans="1:7">
      <c r="A1327" s="389" t="s">
        <v>544</v>
      </c>
      <c r="B1327" s="389" t="s">
        <v>517</v>
      </c>
      <c r="C1327" s="389">
        <v>6.7797197392199999</v>
      </c>
      <c r="D1327" s="389" t="s">
        <v>647</v>
      </c>
      <c r="E1327" s="389" t="s">
        <v>648</v>
      </c>
      <c r="F1327" s="389" t="s">
        <v>647</v>
      </c>
      <c r="G1327" s="389" t="s">
        <v>649</v>
      </c>
    </row>
    <row r="1328" spans="1:7">
      <c r="A1328" s="389" t="s">
        <v>544</v>
      </c>
      <c r="B1328" s="389" t="s">
        <v>517</v>
      </c>
      <c r="C1328" s="389">
        <v>6.7797197392199999</v>
      </c>
      <c r="D1328" s="389" t="s">
        <v>647</v>
      </c>
      <c r="E1328" s="389" t="s">
        <v>648</v>
      </c>
      <c r="F1328" s="389" t="s">
        <v>647</v>
      </c>
      <c r="G1328" s="389" t="s">
        <v>649</v>
      </c>
    </row>
    <row r="1329" spans="1:7">
      <c r="A1329" s="389" t="s">
        <v>556</v>
      </c>
      <c r="B1329" s="389" t="s">
        <v>517</v>
      </c>
      <c r="C1329" s="389">
        <v>1.96123585524</v>
      </c>
      <c r="D1329" s="389" t="s">
        <v>647</v>
      </c>
      <c r="E1329" s="389" t="s">
        <v>648</v>
      </c>
      <c r="F1329" s="389" t="s">
        <v>647</v>
      </c>
      <c r="G1329" s="389" t="s">
        <v>649</v>
      </c>
    </row>
    <row r="1330" spans="1:7">
      <c r="A1330" s="389" t="s">
        <v>572</v>
      </c>
      <c r="B1330" s="389" t="s">
        <v>517</v>
      </c>
      <c r="C1330" s="389">
        <v>4.0657591051199997</v>
      </c>
      <c r="D1330" s="389" t="s">
        <v>647</v>
      </c>
      <c r="E1330" s="389" t="s">
        <v>648</v>
      </c>
      <c r="F1330" s="389" t="s">
        <v>647</v>
      </c>
      <c r="G1330" s="389" t="s">
        <v>649</v>
      </c>
    </row>
    <row r="1331" spans="1:7">
      <c r="A1331" s="389" t="s">
        <v>543</v>
      </c>
      <c r="B1331" s="389" t="s">
        <v>517</v>
      </c>
      <c r="C1331" s="389">
        <v>4.6918670577799997</v>
      </c>
      <c r="D1331" s="389" t="s">
        <v>647</v>
      </c>
      <c r="E1331" s="389" t="s">
        <v>648</v>
      </c>
      <c r="F1331" s="389" t="s">
        <v>647</v>
      </c>
      <c r="G1331" s="389" t="s">
        <v>649</v>
      </c>
    </row>
    <row r="1332" spans="1:7">
      <c r="A1332" s="389" t="s">
        <v>560</v>
      </c>
      <c r="B1332" s="389" t="s">
        <v>517</v>
      </c>
      <c r="C1332" s="389">
        <v>5.6041951767000002</v>
      </c>
      <c r="D1332" s="389" t="s">
        <v>647</v>
      </c>
      <c r="E1332" s="389" t="s">
        <v>648</v>
      </c>
      <c r="F1332" s="389" t="s">
        <v>647</v>
      </c>
      <c r="G1332" s="389" t="s">
        <v>649</v>
      </c>
    </row>
    <row r="1333" spans="1:7">
      <c r="A1333" s="389" t="s">
        <v>578</v>
      </c>
      <c r="B1333" s="389" t="s">
        <v>517</v>
      </c>
      <c r="C1333" s="389">
        <v>19.336760895000001</v>
      </c>
      <c r="D1333" s="389" t="s">
        <v>647</v>
      </c>
      <c r="E1333" s="389" t="s">
        <v>648</v>
      </c>
      <c r="F1333" s="389" t="s">
        <v>647</v>
      </c>
      <c r="G1333" s="389" t="s">
        <v>649</v>
      </c>
    </row>
    <row r="1334" spans="1:7">
      <c r="A1334" s="389" t="s">
        <v>578</v>
      </c>
      <c r="B1334" s="389" t="s">
        <v>517</v>
      </c>
      <c r="C1334" s="389">
        <v>14.9148055925</v>
      </c>
      <c r="D1334" s="389" t="s">
        <v>647</v>
      </c>
      <c r="E1334" s="389" t="s">
        <v>648</v>
      </c>
      <c r="F1334" s="389" t="s">
        <v>647</v>
      </c>
      <c r="G1334" s="389" t="s">
        <v>649</v>
      </c>
    </row>
    <row r="1335" spans="1:7">
      <c r="A1335" s="389" t="s">
        <v>560</v>
      </c>
      <c r="B1335" s="389" t="s">
        <v>517</v>
      </c>
      <c r="C1335" s="389">
        <v>7.3586240295099996</v>
      </c>
      <c r="D1335" s="389" t="s">
        <v>647</v>
      </c>
      <c r="E1335" s="389" t="s">
        <v>648</v>
      </c>
      <c r="F1335" s="389" t="s">
        <v>647</v>
      </c>
      <c r="G1335" s="389" t="s">
        <v>649</v>
      </c>
    </row>
    <row r="1336" spans="1:7">
      <c r="A1336" s="389" t="s">
        <v>564</v>
      </c>
      <c r="B1336" s="389" t="s">
        <v>517</v>
      </c>
      <c r="C1336" s="389">
        <v>4.58760736239</v>
      </c>
      <c r="D1336" s="389" t="s">
        <v>647</v>
      </c>
      <c r="E1336" s="389" t="s">
        <v>648</v>
      </c>
      <c r="F1336" s="389" t="s">
        <v>647</v>
      </c>
      <c r="G1336" s="389" t="s">
        <v>649</v>
      </c>
    </row>
    <row r="1337" spans="1:7">
      <c r="A1337" s="389" t="s">
        <v>564</v>
      </c>
      <c r="B1337" s="389" t="s">
        <v>517</v>
      </c>
      <c r="C1337" s="389">
        <v>4.58760736239</v>
      </c>
      <c r="D1337" s="389" t="s">
        <v>647</v>
      </c>
      <c r="E1337" s="389" t="s">
        <v>648</v>
      </c>
      <c r="F1337" s="389" t="s">
        <v>647</v>
      </c>
      <c r="G1337" s="389" t="s">
        <v>649</v>
      </c>
    </row>
    <row r="1338" spans="1:7">
      <c r="A1338" s="389" t="s">
        <v>542</v>
      </c>
      <c r="B1338" s="389" t="s">
        <v>517</v>
      </c>
      <c r="C1338" s="389">
        <v>1.2831303760899999</v>
      </c>
      <c r="D1338" s="389" t="s">
        <v>647</v>
      </c>
      <c r="E1338" s="389" t="s">
        <v>648</v>
      </c>
      <c r="F1338" s="389" t="s">
        <v>647</v>
      </c>
      <c r="G1338" s="389" t="s">
        <v>649</v>
      </c>
    </row>
    <row r="1339" spans="1:7">
      <c r="A1339" s="389" t="s">
        <v>559</v>
      </c>
      <c r="B1339" s="389" t="s">
        <v>517</v>
      </c>
      <c r="C1339" s="389">
        <v>0.45259485269400002</v>
      </c>
      <c r="D1339" s="389" t="s">
        <v>647</v>
      </c>
      <c r="E1339" s="389" t="s">
        <v>648</v>
      </c>
      <c r="F1339" s="389" t="s">
        <v>647</v>
      </c>
      <c r="G1339" s="389" t="s">
        <v>649</v>
      </c>
    </row>
    <row r="1340" spans="1:7">
      <c r="A1340" s="389" t="s">
        <v>559</v>
      </c>
      <c r="B1340" s="389" t="s">
        <v>517</v>
      </c>
      <c r="C1340" s="389">
        <v>0.45259485269400002</v>
      </c>
      <c r="D1340" s="389" t="s">
        <v>647</v>
      </c>
      <c r="E1340" s="389" t="s">
        <v>648</v>
      </c>
      <c r="F1340" s="389" t="s">
        <v>647</v>
      </c>
      <c r="G1340" s="389" t="s">
        <v>649</v>
      </c>
    </row>
    <row r="1341" spans="1:7">
      <c r="A1341" s="389" t="s">
        <v>574</v>
      </c>
      <c r="B1341" s="389" t="s">
        <v>517</v>
      </c>
      <c r="C1341" s="389">
        <v>0.45259485269400002</v>
      </c>
      <c r="D1341" s="389" t="s">
        <v>647</v>
      </c>
      <c r="E1341" s="389" t="s">
        <v>648</v>
      </c>
      <c r="F1341" s="389" t="s">
        <v>647</v>
      </c>
      <c r="G1341" s="389" t="s">
        <v>649</v>
      </c>
    </row>
    <row r="1342" spans="1:7">
      <c r="A1342" s="389" t="s">
        <v>574</v>
      </c>
      <c r="B1342" s="389" t="s">
        <v>517</v>
      </c>
      <c r="C1342" s="389">
        <v>0.45259485269400002</v>
      </c>
      <c r="D1342" s="389" t="s">
        <v>647</v>
      </c>
      <c r="E1342" s="389" t="s">
        <v>648</v>
      </c>
      <c r="F1342" s="389" t="s">
        <v>647</v>
      </c>
      <c r="G1342" s="389" t="s">
        <v>649</v>
      </c>
    </row>
    <row r="1343" spans="1:7">
      <c r="A1343" s="389" t="s">
        <v>524</v>
      </c>
      <c r="B1343" s="389" t="s">
        <v>517</v>
      </c>
      <c r="C1343" s="389">
        <v>1.56075310964</v>
      </c>
      <c r="D1343" s="389" t="s">
        <v>647</v>
      </c>
      <c r="E1343" s="389" t="s">
        <v>648</v>
      </c>
      <c r="F1343" s="389" t="s">
        <v>647</v>
      </c>
      <c r="G1343" s="389" t="s">
        <v>649</v>
      </c>
    </row>
    <row r="1344" spans="1:7">
      <c r="A1344" s="389" t="s">
        <v>543</v>
      </c>
      <c r="B1344" s="389" t="s">
        <v>517</v>
      </c>
      <c r="C1344" s="389">
        <v>6.8362484668299999</v>
      </c>
      <c r="D1344" s="389" t="s">
        <v>647</v>
      </c>
      <c r="E1344" s="389" t="s">
        <v>648</v>
      </c>
      <c r="F1344" s="389" t="s">
        <v>647</v>
      </c>
      <c r="G1344" s="389" t="s">
        <v>649</v>
      </c>
    </row>
    <row r="1345" spans="1:7">
      <c r="A1345" s="389" t="s">
        <v>543</v>
      </c>
      <c r="B1345" s="389" t="s">
        <v>517</v>
      </c>
      <c r="C1345" s="389">
        <v>6.8362484668299999</v>
      </c>
      <c r="D1345" s="389" t="s">
        <v>647</v>
      </c>
      <c r="E1345" s="389" t="s">
        <v>648</v>
      </c>
      <c r="F1345" s="389" t="s">
        <v>647</v>
      </c>
      <c r="G1345" s="389" t="s">
        <v>649</v>
      </c>
    </row>
    <row r="1346" spans="1:7">
      <c r="A1346" s="389" t="s">
        <v>543</v>
      </c>
      <c r="B1346" s="389" t="s">
        <v>517</v>
      </c>
      <c r="C1346" s="389">
        <v>3.25186208602</v>
      </c>
      <c r="D1346" s="389" t="s">
        <v>647</v>
      </c>
      <c r="E1346" s="389" t="s">
        <v>648</v>
      </c>
      <c r="F1346" s="389" t="s">
        <v>647</v>
      </c>
      <c r="G1346" s="389" t="s">
        <v>649</v>
      </c>
    </row>
    <row r="1347" spans="1:7">
      <c r="A1347" s="389" t="s">
        <v>514</v>
      </c>
      <c r="B1347" s="389" t="s">
        <v>517</v>
      </c>
      <c r="C1347" s="389">
        <v>0.99601000166099996</v>
      </c>
      <c r="D1347" s="389" t="s">
        <v>647</v>
      </c>
      <c r="E1347" s="389" t="s">
        <v>648</v>
      </c>
      <c r="F1347" s="389" t="s">
        <v>647</v>
      </c>
      <c r="G1347" s="389" t="s">
        <v>649</v>
      </c>
    </row>
    <row r="1348" spans="1:7">
      <c r="A1348" s="389" t="s">
        <v>569</v>
      </c>
      <c r="B1348" s="389" t="s">
        <v>517</v>
      </c>
      <c r="C1348" s="389">
        <v>15.164855576300001</v>
      </c>
      <c r="D1348" s="389" t="s">
        <v>647</v>
      </c>
      <c r="E1348" s="389" t="s">
        <v>648</v>
      </c>
      <c r="F1348" s="389" t="s">
        <v>647</v>
      </c>
      <c r="G1348" s="389" t="s">
        <v>649</v>
      </c>
    </row>
    <row r="1349" spans="1:7">
      <c r="A1349" s="389" t="s">
        <v>574</v>
      </c>
      <c r="B1349" s="389" t="s">
        <v>517</v>
      </c>
      <c r="C1349" s="389">
        <v>5.17861069844</v>
      </c>
      <c r="D1349" s="389" t="s">
        <v>647</v>
      </c>
      <c r="E1349" s="389" t="s">
        <v>648</v>
      </c>
      <c r="F1349" s="389" t="s">
        <v>647</v>
      </c>
      <c r="G1349" s="389" t="s">
        <v>649</v>
      </c>
    </row>
    <row r="1350" spans="1:7">
      <c r="A1350" s="389" t="s">
        <v>579</v>
      </c>
      <c r="B1350" s="389" t="s">
        <v>517</v>
      </c>
      <c r="C1350" s="389">
        <v>0.99935258152899997</v>
      </c>
      <c r="D1350" s="389" t="s">
        <v>647</v>
      </c>
      <c r="E1350" s="389" t="s">
        <v>648</v>
      </c>
      <c r="F1350" s="389" t="s">
        <v>647</v>
      </c>
      <c r="G1350" s="389" t="s">
        <v>649</v>
      </c>
    </row>
    <row r="1351" spans="1:7">
      <c r="A1351" s="389" t="s">
        <v>526</v>
      </c>
      <c r="B1351" s="389" t="s">
        <v>517</v>
      </c>
      <c r="C1351" s="389">
        <v>0.73004760469300001</v>
      </c>
      <c r="D1351" s="389" t="s">
        <v>647</v>
      </c>
      <c r="E1351" s="389" t="s">
        <v>648</v>
      </c>
      <c r="F1351" s="389" t="s">
        <v>647</v>
      </c>
      <c r="G1351" s="389" t="s">
        <v>649</v>
      </c>
    </row>
    <row r="1352" spans="1:7">
      <c r="A1352" s="389" t="s">
        <v>514</v>
      </c>
      <c r="B1352" s="389" t="s">
        <v>517</v>
      </c>
      <c r="C1352" s="389">
        <v>11.3149331748</v>
      </c>
      <c r="D1352" s="389" t="s">
        <v>647</v>
      </c>
      <c r="E1352" s="389" t="s">
        <v>648</v>
      </c>
      <c r="F1352" s="389" t="s">
        <v>647</v>
      </c>
      <c r="G1352" s="389" t="s">
        <v>649</v>
      </c>
    </row>
    <row r="1353" spans="1:7">
      <c r="A1353" s="389" t="s">
        <v>514</v>
      </c>
      <c r="B1353" s="389" t="s">
        <v>517</v>
      </c>
      <c r="C1353" s="389">
        <v>11.3149331748</v>
      </c>
      <c r="D1353" s="389" t="s">
        <v>647</v>
      </c>
      <c r="E1353" s="389" t="s">
        <v>648</v>
      </c>
      <c r="F1353" s="389" t="s">
        <v>647</v>
      </c>
      <c r="G1353" s="389" t="s">
        <v>649</v>
      </c>
    </row>
    <row r="1354" spans="1:7">
      <c r="A1354" s="389" t="s">
        <v>514</v>
      </c>
      <c r="B1354" s="389" t="s">
        <v>517</v>
      </c>
      <c r="C1354" s="389">
        <v>11.3149331748</v>
      </c>
      <c r="D1354" s="389" t="s">
        <v>647</v>
      </c>
      <c r="E1354" s="389" t="s">
        <v>648</v>
      </c>
      <c r="F1354" s="389" t="s">
        <v>647</v>
      </c>
      <c r="G1354" s="389" t="s">
        <v>649</v>
      </c>
    </row>
    <row r="1355" spans="1:7">
      <c r="A1355" s="389" t="s">
        <v>514</v>
      </c>
      <c r="B1355" s="389" t="s">
        <v>517</v>
      </c>
      <c r="C1355" s="389">
        <v>11.3149331748</v>
      </c>
      <c r="D1355" s="389" t="s">
        <v>647</v>
      </c>
      <c r="E1355" s="389" t="s">
        <v>648</v>
      </c>
      <c r="F1355" s="389" t="s">
        <v>647</v>
      </c>
      <c r="G1355" s="389" t="s">
        <v>649</v>
      </c>
    </row>
    <row r="1356" spans="1:7">
      <c r="A1356" s="389" t="s">
        <v>577</v>
      </c>
      <c r="B1356" s="389" t="s">
        <v>517</v>
      </c>
      <c r="C1356" s="389">
        <v>2.8468138804200001</v>
      </c>
      <c r="D1356" s="389" t="s">
        <v>647</v>
      </c>
      <c r="E1356" s="389" t="s">
        <v>648</v>
      </c>
      <c r="F1356" s="389" t="s">
        <v>647</v>
      </c>
      <c r="G1356" s="389" t="s">
        <v>649</v>
      </c>
    </row>
    <row r="1357" spans="1:7">
      <c r="A1357" s="389" t="s">
        <v>581</v>
      </c>
      <c r="B1357" s="389" t="s">
        <v>517</v>
      </c>
      <c r="C1357" s="389">
        <v>4.7412854158600002</v>
      </c>
      <c r="D1357" s="389" t="s">
        <v>647</v>
      </c>
      <c r="E1357" s="389" t="s">
        <v>648</v>
      </c>
      <c r="F1357" s="389" t="s">
        <v>647</v>
      </c>
      <c r="G1357" s="389" t="s">
        <v>649</v>
      </c>
    </row>
    <row r="1358" spans="1:7">
      <c r="A1358" s="389" t="s">
        <v>581</v>
      </c>
      <c r="B1358" s="389" t="s">
        <v>517</v>
      </c>
      <c r="C1358" s="389">
        <v>13.0635702528</v>
      </c>
      <c r="D1358" s="389" t="s">
        <v>647</v>
      </c>
      <c r="E1358" s="389" t="s">
        <v>648</v>
      </c>
      <c r="F1358" s="389" t="s">
        <v>647</v>
      </c>
      <c r="G1358" s="389" t="s">
        <v>649</v>
      </c>
    </row>
    <row r="1359" spans="1:7">
      <c r="A1359" s="389" t="s">
        <v>560</v>
      </c>
      <c r="B1359" s="389" t="s">
        <v>517</v>
      </c>
      <c r="C1359" s="389">
        <v>0.78782672555</v>
      </c>
      <c r="D1359" s="389" t="s">
        <v>647</v>
      </c>
      <c r="E1359" s="389" t="s">
        <v>648</v>
      </c>
      <c r="F1359" s="389" t="s">
        <v>647</v>
      </c>
      <c r="G1359" s="389" t="s">
        <v>649</v>
      </c>
    </row>
    <row r="1360" spans="1:7">
      <c r="A1360" s="389" t="s">
        <v>546</v>
      </c>
      <c r="B1360" s="389" t="s">
        <v>517</v>
      </c>
      <c r="C1360" s="389">
        <v>3.1344232656900002</v>
      </c>
      <c r="D1360" s="389" t="s">
        <v>647</v>
      </c>
      <c r="E1360" s="389" t="s">
        <v>648</v>
      </c>
      <c r="F1360" s="389" t="s">
        <v>647</v>
      </c>
      <c r="G1360" s="389" t="s">
        <v>649</v>
      </c>
    </row>
    <row r="1361" spans="1:7">
      <c r="A1361" s="389" t="s">
        <v>544</v>
      </c>
      <c r="B1361" s="389" t="s">
        <v>517</v>
      </c>
      <c r="C1361" s="389">
        <v>4.6395434471200003</v>
      </c>
      <c r="D1361" s="389" t="s">
        <v>647</v>
      </c>
      <c r="E1361" s="389" t="s">
        <v>648</v>
      </c>
      <c r="F1361" s="389" t="s">
        <v>647</v>
      </c>
      <c r="G1361" s="389" t="s">
        <v>649</v>
      </c>
    </row>
    <row r="1362" spans="1:7">
      <c r="A1362" s="389" t="s">
        <v>578</v>
      </c>
      <c r="B1362" s="389" t="s">
        <v>517</v>
      </c>
      <c r="C1362" s="389">
        <v>0.74477953907000005</v>
      </c>
      <c r="D1362" s="389" t="s">
        <v>647</v>
      </c>
      <c r="E1362" s="389" t="s">
        <v>648</v>
      </c>
      <c r="F1362" s="389" t="s">
        <v>647</v>
      </c>
      <c r="G1362" s="389" t="s">
        <v>649</v>
      </c>
    </row>
    <row r="1363" spans="1:7">
      <c r="A1363" s="389" t="s">
        <v>554</v>
      </c>
      <c r="B1363" s="389" t="s">
        <v>517</v>
      </c>
      <c r="C1363" s="389">
        <v>1.1279679873999999</v>
      </c>
      <c r="D1363" s="389" t="s">
        <v>647</v>
      </c>
      <c r="E1363" s="389" t="s">
        <v>648</v>
      </c>
      <c r="F1363" s="389" t="s">
        <v>647</v>
      </c>
      <c r="G1363" s="389" t="s">
        <v>649</v>
      </c>
    </row>
    <row r="1364" spans="1:7">
      <c r="A1364" s="389" t="s">
        <v>578</v>
      </c>
      <c r="B1364" s="389" t="s">
        <v>517</v>
      </c>
      <c r="C1364" s="389">
        <v>1.1279679873999999</v>
      </c>
      <c r="D1364" s="389" t="s">
        <v>647</v>
      </c>
      <c r="E1364" s="389" t="s">
        <v>648</v>
      </c>
      <c r="F1364" s="389" t="s">
        <v>647</v>
      </c>
      <c r="G1364" s="389" t="s">
        <v>649</v>
      </c>
    </row>
    <row r="1365" spans="1:7">
      <c r="A1365" s="389" t="s">
        <v>581</v>
      </c>
      <c r="B1365" s="389" t="s">
        <v>517</v>
      </c>
      <c r="C1365" s="389">
        <v>15.6823670989</v>
      </c>
      <c r="D1365" s="389" t="s">
        <v>647</v>
      </c>
      <c r="E1365" s="389" t="s">
        <v>648</v>
      </c>
      <c r="F1365" s="389" t="s">
        <v>647</v>
      </c>
      <c r="G1365" s="389" t="s">
        <v>649</v>
      </c>
    </row>
    <row r="1366" spans="1:7">
      <c r="A1366" s="389" t="s">
        <v>581</v>
      </c>
      <c r="B1366" s="389" t="s">
        <v>517</v>
      </c>
      <c r="C1366" s="389">
        <v>15.6823670989</v>
      </c>
      <c r="D1366" s="389" t="s">
        <v>647</v>
      </c>
      <c r="E1366" s="389" t="s">
        <v>648</v>
      </c>
      <c r="F1366" s="389" t="s">
        <v>647</v>
      </c>
      <c r="G1366" s="389" t="s">
        <v>649</v>
      </c>
    </row>
    <row r="1367" spans="1:7">
      <c r="A1367" s="389" t="s">
        <v>532</v>
      </c>
      <c r="B1367" s="389" t="s">
        <v>517</v>
      </c>
      <c r="C1367" s="389">
        <v>0.30521212349999999</v>
      </c>
      <c r="D1367" s="389" t="s">
        <v>647</v>
      </c>
      <c r="E1367" s="389" t="s">
        <v>648</v>
      </c>
      <c r="F1367" s="389" t="s">
        <v>647</v>
      </c>
      <c r="G1367" s="389" t="s">
        <v>649</v>
      </c>
    </row>
    <row r="1368" spans="1:7">
      <c r="A1368" s="389" t="s">
        <v>578</v>
      </c>
      <c r="B1368" s="389" t="s">
        <v>517</v>
      </c>
      <c r="C1368" s="389">
        <v>0.39293762762899997</v>
      </c>
      <c r="D1368" s="389" t="s">
        <v>647</v>
      </c>
      <c r="E1368" s="389" t="s">
        <v>648</v>
      </c>
      <c r="F1368" s="389" t="s">
        <v>647</v>
      </c>
      <c r="G1368" s="389" t="s">
        <v>649</v>
      </c>
    </row>
    <row r="1369" spans="1:7">
      <c r="A1369" s="389" t="s">
        <v>581</v>
      </c>
      <c r="B1369" s="389" t="s">
        <v>517</v>
      </c>
      <c r="C1369" s="389">
        <v>9.9022400020399903</v>
      </c>
      <c r="D1369" s="389" t="s">
        <v>647</v>
      </c>
      <c r="E1369" s="389" t="s">
        <v>648</v>
      </c>
      <c r="F1369" s="389" t="s">
        <v>647</v>
      </c>
      <c r="G1369" s="389" t="s">
        <v>649</v>
      </c>
    </row>
    <row r="1370" spans="1:7">
      <c r="A1370" s="389" t="s">
        <v>576</v>
      </c>
      <c r="B1370" s="389" t="s">
        <v>517</v>
      </c>
      <c r="C1370" s="389">
        <v>1.7167914739100001</v>
      </c>
      <c r="D1370" s="389" t="s">
        <v>647</v>
      </c>
      <c r="E1370" s="389" t="s">
        <v>648</v>
      </c>
      <c r="F1370" s="389" t="s">
        <v>647</v>
      </c>
      <c r="G1370" s="389" t="s">
        <v>649</v>
      </c>
    </row>
    <row r="1371" spans="1:7">
      <c r="A1371" s="389" t="s">
        <v>578</v>
      </c>
      <c r="B1371" s="389" t="s">
        <v>517</v>
      </c>
      <c r="C1371" s="389">
        <v>1.7167914739100001</v>
      </c>
      <c r="D1371" s="389" t="s">
        <v>647</v>
      </c>
      <c r="E1371" s="389" t="s">
        <v>648</v>
      </c>
      <c r="F1371" s="389" t="s">
        <v>647</v>
      </c>
      <c r="G1371" s="389" t="s">
        <v>649</v>
      </c>
    </row>
    <row r="1372" spans="1:7">
      <c r="A1372" s="389" t="s">
        <v>535</v>
      </c>
      <c r="B1372" s="389" t="s">
        <v>517</v>
      </c>
      <c r="C1372" s="389">
        <v>13.3169142411999</v>
      </c>
      <c r="D1372" s="389" t="s">
        <v>647</v>
      </c>
      <c r="E1372" s="389" t="s">
        <v>648</v>
      </c>
      <c r="F1372" s="389" t="s">
        <v>647</v>
      </c>
      <c r="G1372" s="389" t="s">
        <v>649</v>
      </c>
    </row>
    <row r="1373" spans="1:7">
      <c r="A1373" s="389" t="s">
        <v>535</v>
      </c>
      <c r="B1373" s="389" t="s">
        <v>517</v>
      </c>
      <c r="C1373" s="389">
        <v>13.3169142411999</v>
      </c>
      <c r="D1373" s="389" t="s">
        <v>647</v>
      </c>
      <c r="E1373" s="389" t="s">
        <v>648</v>
      </c>
      <c r="F1373" s="389" t="s">
        <v>647</v>
      </c>
      <c r="G1373" s="389" t="s">
        <v>649</v>
      </c>
    </row>
    <row r="1374" spans="1:7">
      <c r="A1374" s="389" t="s">
        <v>535</v>
      </c>
      <c r="B1374" s="389" t="s">
        <v>517</v>
      </c>
      <c r="C1374" s="389">
        <v>13.3169142411999</v>
      </c>
      <c r="D1374" s="389" t="s">
        <v>647</v>
      </c>
      <c r="E1374" s="389" t="s">
        <v>648</v>
      </c>
      <c r="F1374" s="389" t="s">
        <v>647</v>
      </c>
      <c r="G1374" s="389" t="s">
        <v>649</v>
      </c>
    </row>
    <row r="1375" spans="1:7">
      <c r="A1375" s="389" t="s">
        <v>576</v>
      </c>
      <c r="B1375" s="389" t="s">
        <v>517</v>
      </c>
      <c r="C1375" s="389">
        <v>3.4920653336799998</v>
      </c>
      <c r="D1375" s="389" t="s">
        <v>647</v>
      </c>
      <c r="E1375" s="389" t="s">
        <v>648</v>
      </c>
      <c r="F1375" s="389" t="s">
        <v>647</v>
      </c>
      <c r="G1375" s="389" t="s">
        <v>649</v>
      </c>
    </row>
    <row r="1376" spans="1:7">
      <c r="A1376" s="389" t="s">
        <v>578</v>
      </c>
      <c r="B1376" s="389" t="s">
        <v>517</v>
      </c>
      <c r="C1376" s="389">
        <v>3.4920653336799998</v>
      </c>
      <c r="D1376" s="389" t="s">
        <v>647</v>
      </c>
      <c r="E1376" s="389" t="s">
        <v>648</v>
      </c>
      <c r="F1376" s="389" t="s">
        <v>647</v>
      </c>
      <c r="G1376" s="389" t="s">
        <v>649</v>
      </c>
    </row>
    <row r="1377" spans="1:7">
      <c r="A1377" s="389" t="s">
        <v>578</v>
      </c>
      <c r="B1377" s="389" t="s">
        <v>517</v>
      </c>
      <c r="C1377" s="389">
        <v>3.4920653336799998</v>
      </c>
      <c r="D1377" s="389" t="s">
        <v>647</v>
      </c>
      <c r="E1377" s="389" t="s">
        <v>648</v>
      </c>
      <c r="F1377" s="389" t="s">
        <v>647</v>
      </c>
      <c r="G1377" s="389" t="s">
        <v>649</v>
      </c>
    </row>
    <row r="1378" spans="1:7">
      <c r="A1378" s="389" t="s">
        <v>571</v>
      </c>
      <c r="B1378" s="389" t="s">
        <v>517</v>
      </c>
      <c r="C1378" s="389">
        <v>1.54169658058</v>
      </c>
      <c r="D1378" s="389" t="s">
        <v>647</v>
      </c>
      <c r="E1378" s="389" t="s">
        <v>648</v>
      </c>
      <c r="F1378" s="389" t="s">
        <v>647</v>
      </c>
      <c r="G1378" s="389" t="s">
        <v>649</v>
      </c>
    </row>
    <row r="1379" spans="1:7">
      <c r="A1379" s="389" t="s">
        <v>571</v>
      </c>
      <c r="B1379" s="389" t="s">
        <v>517</v>
      </c>
      <c r="C1379" s="389">
        <v>1.54169658058</v>
      </c>
      <c r="D1379" s="389" t="s">
        <v>647</v>
      </c>
      <c r="E1379" s="389" t="s">
        <v>648</v>
      </c>
      <c r="F1379" s="389" t="s">
        <v>647</v>
      </c>
      <c r="G1379" s="389" t="s">
        <v>649</v>
      </c>
    </row>
    <row r="1380" spans="1:7">
      <c r="A1380" s="389" t="s">
        <v>564</v>
      </c>
      <c r="B1380" s="389" t="s">
        <v>517</v>
      </c>
      <c r="C1380" s="389">
        <v>12.7721548109</v>
      </c>
      <c r="D1380" s="389" t="s">
        <v>647</v>
      </c>
      <c r="E1380" s="389" t="s">
        <v>648</v>
      </c>
      <c r="F1380" s="389" t="s">
        <v>647</v>
      </c>
      <c r="G1380" s="389" t="s">
        <v>649</v>
      </c>
    </row>
    <row r="1381" spans="1:7">
      <c r="A1381" s="389" t="s">
        <v>535</v>
      </c>
      <c r="B1381" s="389" t="s">
        <v>517</v>
      </c>
      <c r="C1381" s="389">
        <v>2.4530850577700001</v>
      </c>
      <c r="D1381" s="389" t="s">
        <v>647</v>
      </c>
      <c r="E1381" s="389" t="s">
        <v>648</v>
      </c>
      <c r="F1381" s="389" t="s">
        <v>647</v>
      </c>
      <c r="G1381" s="389" t="s">
        <v>649</v>
      </c>
    </row>
    <row r="1382" spans="1:7">
      <c r="A1382" s="389" t="s">
        <v>537</v>
      </c>
      <c r="B1382" s="389" t="s">
        <v>517</v>
      </c>
      <c r="C1382" s="389">
        <v>55.196139461500003</v>
      </c>
      <c r="D1382" s="389" t="s">
        <v>647</v>
      </c>
      <c r="E1382" s="389" t="s">
        <v>648</v>
      </c>
      <c r="F1382" s="389" t="s">
        <v>647</v>
      </c>
      <c r="G1382" s="389" t="s">
        <v>649</v>
      </c>
    </row>
    <row r="1383" spans="1:7">
      <c r="A1383" s="389" t="s">
        <v>556</v>
      </c>
      <c r="B1383" s="389" t="s">
        <v>517</v>
      </c>
      <c r="C1383" s="389">
        <v>55.196139461500003</v>
      </c>
      <c r="D1383" s="389" t="s">
        <v>647</v>
      </c>
      <c r="E1383" s="389" t="s">
        <v>648</v>
      </c>
      <c r="F1383" s="389" t="s">
        <v>647</v>
      </c>
      <c r="G1383" s="389" t="s">
        <v>649</v>
      </c>
    </row>
    <row r="1384" spans="1:7">
      <c r="A1384" s="389" t="s">
        <v>581</v>
      </c>
      <c r="B1384" s="389" t="s">
        <v>517</v>
      </c>
      <c r="C1384" s="389">
        <v>20.966484127200001</v>
      </c>
      <c r="D1384" s="389" t="s">
        <v>647</v>
      </c>
      <c r="E1384" s="389" t="s">
        <v>648</v>
      </c>
      <c r="F1384" s="389" t="s">
        <v>647</v>
      </c>
      <c r="G1384" s="389" t="s">
        <v>649</v>
      </c>
    </row>
    <row r="1385" spans="1:7">
      <c r="A1385" s="389" t="s">
        <v>558</v>
      </c>
      <c r="B1385" s="389" t="s">
        <v>517</v>
      </c>
      <c r="C1385" s="389">
        <v>8.1966817284399998</v>
      </c>
      <c r="D1385" s="389" t="s">
        <v>647</v>
      </c>
      <c r="E1385" s="389" t="s">
        <v>648</v>
      </c>
      <c r="F1385" s="389" t="s">
        <v>647</v>
      </c>
      <c r="G1385" s="389" t="s">
        <v>649</v>
      </c>
    </row>
    <row r="1386" spans="1:7">
      <c r="A1386" s="389" t="s">
        <v>558</v>
      </c>
      <c r="B1386" s="389" t="s">
        <v>517</v>
      </c>
      <c r="C1386" s="389">
        <v>8.1966817284399998</v>
      </c>
      <c r="D1386" s="389" t="s">
        <v>647</v>
      </c>
      <c r="E1386" s="389" t="s">
        <v>648</v>
      </c>
      <c r="F1386" s="389" t="s">
        <v>647</v>
      </c>
      <c r="G1386" s="389" t="s">
        <v>649</v>
      </c>
    </row>
    <row r="1387" spans="1:7">
      <c r="A1387" s="389" t="s">
        <v>560</v>
      </c>
      <c r="B1387" s="389" t="s">
        <v>517</v>
      </c>
      <c r="C1387" s="389">
        <v>20.1576179843</v>
      </c>
      <c r="D1387" s="389" t="s">
        <v>647</v>
      </c>
      <c r="E1387" s="389" t="s">
        <v>648</v>
      </c>
      <c r="F1387" s="389" t="s">
        <v>647</v>
      </c>
      <c r="G1387" s="389" t="s">
        <v>649</v>
      </c>
    </row>
    <row r="1388" spans="1:7">
      <c r="A1388" s="389" t="s">
        <v>551</v>
      </c>
      <c r="B1388" s="389" t="s">
        <v>517</v>
      </c>
      <c r="C1388" s="389">
        <v>3.8607363881899999</v>
      </c>
      <c r="D1388" s="389" t="s">
        <v>647</v>
      </c>
      <c r="E1388" s="389" t="s">
        <v>648</v>
      </c>
      <c r="F1388" s="389" t="s">
        <v>647</v>
      </c>
      <c r="G1388" s="389" t="s">
        <v>649</v>
      </c>
    </row>
    <row r="1389" spans="1:7">
      <c r="A1389" s="389" t="s">
        <v>581</v>
      </c>
      <c r="B1389" s="389" t="s">
        <v>517</v>
      </c>
      <c r="C1389" s="389">
        <v>8.2637809275799903</v>
      </c>
      <c r="D1389" s="389" t="s">
        <v>647</v>
      </c>
      <c r="E1389" s="389" t="s">
        <v>648</v>
      </c>
      <c r="F1389" s="389" t="s">
        <v>647</v>
      </c>
      <c r="G1389" s="389" t="s">
        <v>649</v>
      </c>
    </row>
    <row r="1390" spans="1:7">
      <c r="A1390" s="389" t="s">
        <v>544</v>
      </c>
      <c r="B1390" s="389" t="s">
        <v>517</v>
      </c>
      <c r="C1390" s="389">
        <v>2.60120376269</v>
      </c>
      <c r="D1390" s="389" t="s">
        <v>647</v>
      </c>
      <c r="E1390" s="389" t="s">
        <v>648</v>
      </c>
      <c r="F1390" s="389" t="s">
        <v>647</v>
      </c>
      <c r="G1390" s="389" t="s">
        <v>649</v>
      </c>
    </row>
    <row r="1391" spans="1:7">
      <c r="A1391" s="389" t="s">
        <v>544</v>
      </c>
      <c r="B1391" s="389" t="s">
        <v>517</v>
      </c>
      <c r="C1391" s="389">
        <v>2.60120376269</v>
      </c>
      <c r="D1391" s="389" t="s">
        <v>647</v>
      </c>
      <c r="E1391" s="389" t="s">
        <v>648</v>
      </c>
      <c r="F1391" s="389" t="s">
        <v>647</v>
      </c>
      <c r="G1391" s="389" t="s">
        <v>649</v>
      </c>
    </row>
    <row r="1392" spans="1:7">
      <c r="A1392" s="389" t="s">
        <v>544</v>
      </c>
      <c r="B1392" s="389" t="s">
        <v>517</v>
      </c>
      <c r="C1392" s="389">
        <v>2.60120376269</v>
      </c>
      <c r="D1392" s="389" t="s">
        <v>647</v>
      </c>
      <c r="E1392" s="389" t="s">
        <v>648</v>
      </c>
      <c r="F1392" s="389" t="s">
        <v>647</v>
      </c>
      <c r="G1392" s="389" t="s">
        <v>649</v>
      </c>
    </row>
    <row r="1393" spans="1:7">
      <c r="A1393" s="389" t="s">
        <v>544</v>
      </c>
      <c r="B1393" s="389" t="s">
        <v>517</v>
      </c>
      <c r="C1393" s="389">
        <v>2.60120376269</v>
      </c>
      <c r="D1393" s="389" t="s">
        <v>647</v>
      </c>
      <c r="E1393" s="389" t="s">
        <v>648</v>
      </c>
      <c r="F1393" s="389" t="s">
        <v>647</v>
      </c>
      <c r="G1393" s="389" t="s">
        <v>649</v>
      </c>
    </row>
    <row r="1394" spans="1:7">
      <c r="A1394" s="389" t="s">
        <v>514</v>
      </c>
      <c r="B1394" s="389" t="s">
        <v>517</v>
      </c>
      <c r="C1394" s="389">
        <v>7.3549307052400001</v>
      </c>
      <c r="D1394" s="389" t="s">
        <v>647</v>
      </c>
      <c r="E1394" s="389" t="s">
        <v>648</v>
      </c>
      <c r="F1394" s="389" t="s">
        <v>647</v>
      </c>
      <c r="G1394" s="389" t="s">
        <v>649</v>
      </c>
    </row>
    <row r="1395" spans="1:7">
      <c r="A1395" s="389" t="s">
        <v>514</v>
      </c>
      <c r="B1395" s="389" t="s">
        <v>517</v>
      </c>
      <c r="C1395" s="389">
        <v>7.3549307052400001</v>
      </c>
      <c r="D1395" s="389" t="s">
        <v>647</v>
      </c>
      <c r="E1395" s="389" t="s">
        <v>648</v>
      </c>
      <c r="F1395" s="389" t="s">
        <v>647</v>
      </c>
      <c r="G1395" s="389" t="s">
        <v>649</v>
      </c>
    </row>
    <row r="1396" spans="1:7">
      <c r="A1396" s="389" t="s">
        <v>524</v>
      </c>
      <c r="B1396" s="389" t="s">
        <v>517</v>
      </c>
      <c r="C1396" s="389">
        <v>1.53292240114</v>
      </c>
      <c r="D1396" s="389" t="s">
        <v>647</v>
      </c>
      <c r="E1396" s="389" t="s">
        <v>648</v>
      </c>
      <c r="F1396" s="389" t="s">
        <v>647</v>
      </c>
      <c r="G1396" s="389" t="s">
        <v>649</v>
      </c>
    </row>
    <row r="1397" spans="1:7">
      <c r="A1397" s="389" t="s">
        <v>542</v>
      </c>
      <c r="B1397" s="389" t="s">
        <v>517</v>
      </c>
      <c r="C1397" s="389">
        <v>1.9868367121999999</v>
      </c>
      <c r="D1397" s="389" t="s">
        <v>647</v>
      </c>
      <c r="E1397" s="389" t="s">
        <v>648</v>
      </c>
      <c r="F1397" s="389" t="s">
        <v>647</v>
      </c>
      <c r="G1397" s="389" t="s">
        <v>649</v>
      </c>
    </row>
    <row r="1398" spans="1:7">
      <c r="A1398" s="389" t="s">
        <v>552</v>
      </c>
      <c r="B1398" s="389" t="s">
        <v>517</v>
      </c>
      <c r="C1398" s="389">
        <v>10.7382958445</v>
      </c>
      <c r="D1398" s="389" t="s">
        <v>647</v>
      </c>
      <c r="E1398" s="389" t="s">
        <v>648</v>
      </c>
      <c r="F1398" s="389" t="s">
        <v>647</v>
      </c>
      <c r="G1398" s="389" t="s">
        <v>649</v>
      </c>
    </row>
    <row r="1399" spans="1:7">
      <c r="A1399" s="389" t="s">
        <v>552</v>
      </c>
      <c r="B1399" s="389" t="s">
        <v>517</v>
      </c>
      <c r="C1399" s="389">
        <v>10.7382958445</v>
      </c>
      <c r="D1399" s="389" t="s">
        <v>647</v>
      </c>
      <c r="E1399" s="389" t="s">
        <v>648</v>
      </c>
      <c r="F1399" s="389" t="s">
        <v>647</v>
      </c>
      <c r="G1399" s="389" t="s">
        <v>649</v>
      </c>
    </row>
    <row r="1400" spans="1:7">
      <c r="A1400" s="389" t="s">
        <v>552</v>
      </c>
      <c r="B1400" s="389" t="s">
        <v>517</v>
      </c>
      <c r="C1400" s="389">
        <v>10.7382958445</v>
      </c>
      <c r="D1400" s="389" t="s">
        <v>647</v>
      </c>
      <c r="E1400" s="389" t="s">
        <v>648</v>
      </c>
      <c r="F1400" s="389" t="s">
        <v>647</v>
      </c>
      <c r="G1400" s="389" t="s">
        <v>649</v>
      </c>
    </row>
    <row r="1401" spans="1:7">
      <c r="A1401" s="389" t="s">
        <v>537</v>
      </c>
      <c r="B1401" s="389" t="s">
        <v>517</v>
      </c>
      <c r="C1401" s="389">
        <v>6.5931318910399996</v>
      </c>
      <c r="D1401" s="389" t="s">
        <v>647</v>
      </c>
      <c r="E1401" s="389" t="s">
        <v>648</v>
      </c>
      <c r="F1401" s="389" t="s">
        <v>647</v>
      </c>
      <c r="G1401" s="389" t="s">
        <v>649</v>
      </c>
    </row>
    <row r="1402" spans="1:7">
      <c r="A1402" s="389" t="s">
        <v>560</v>
      </c>
      <c r="B1402" s="389" t="s">
        <v>517</v>
      </c>
      <c r="C1402" s="389">
        <v>54.634189641500001</v>
      </c>
      <c r="D1402" s="389" t="s">
        <v>647</v>
      </c>
      <c r="E1402" s="389" t="s">
        <v>648</v>
      </c>
      <c r="F1402" s="389" t="s">
        <v>647</v>
      </c>
      <c r="G1402" s="389" t="s">
        <v>649</v>
      </c>
    </row>
    <row r="1403" spans="1:7">
      <c r="A1403" s="389" t="s">
        <v>560</v>
      </c>
      <c r="B1403" s="389" t="s">
        <v>517</v>
      </c>
      <c r="C1403" s="389">
        <v>54.634189641500001</v>
      </c>
      <c r="D1403" s="389" t="s">
        <v>647</v>
      </c>
      <c r="E1403" s="389" t="s">
        <v>648</v>
      </c>
      <c r="F1403" s="389" t="s">
        <v>647</v>
      </c>
      <c r="G1403" s="389" t="s">
        <v>649</v>
      </c>
    </row>
    <row r="1404" spans="1:7">
      <c r="A1404" s="389" t="s">
        <v>537</v>
      </c>
      <c r="B1404" s="389" t="s">
        <v>517</v>
      </c>
      <c r="C1404" s="389">
        <v>4.1748995752600004</v>
      </c>
      <c r="D1404" s="389" t="s">
        <v>647</v>
      </c>
      <c r="E1404" s="389" t="s">
        <v>648</v>
      </c>
      <c r="F1404" s="389" t="s">
        <v>647</v>
      </c>
      <c r="G1404" s="389" t="s">
        <v>649</v>
      </c>
    </row>
    <row r="1405" spans="1:7">
      <c r="A1405" s="389" t="s">
        <v>532</v>
      </c>
      <c r="B1405" s="389" t="s">
        <v>517</v>
      </c>
      <c r="C1405" s="389">
        <v>3.3499586379799999</v>
      </c>
      <c r="D1405" s="389" t="s">
        <v>647</v>
      </c>
      <c r="E1405" s="389" t="s">
        <v>648</v>
      </c>
      <c r="F1405" s="389" t="s">
        <v>647</v>
      </c>
      <c r="G1405" s="389" t="s">
        <v>649</v>
      </c>
    </row>
    <row r="1406" spans="1:7">
      <c r="A1406" s="389" t="s">
        <v>560</v>
      </c>
      <c r="B1406" s="389" t="s">
        <v>517</v>
      </c>
      <c r="C1406" s="389">
        <v>3.3499586379799999</v>
      </c>
      <c r="D1406" s="389" t="s">
        <v>647</v>
      </c>
      <c r="E1406" s="389" t="s">
        <v>648</v>
      </c>
      <c r="F1406" s="389" t="s">
        <v>647</v>
      </c>
      <c r="G1406" s="389" t="s">
        <v>649</v>
      </c>
    </row>
    <row r="1407" spans="1:7">
      <c r="A1407" s="389" t="s">
        <v>571</v>
      </c>
      <c r="B1407" s="389" t="s">
        <v>517</v>
      </c>
      <c r="C1407" s="389">
        <v>4.7825990358899997</v>
      </c>
      <c r="D1407" s="389" t="s">
        <v>647</v>
      </c>
      <c r="E1407" s="389" t="s">
        <v>648</v>
      </c>
      <c r="F1407" s="389" t="s">
        <v>647</v>
      </c>
      <c r="G1407" s="389" t="s">
        <v>649</v>
      </c>
    </row>
    <row r="1408" spans="1:7">
      <c r="A1408" s="389" t="s">
        <v>571</v>
      </c>
      <c r="B1408" s="389" t="s">
        <v>517</v>
      </c>
      <c r="C1408" s="389">
        <v>17.4001892289</v>
      </c>
      <c r="D1408" s="389" t="s">
        <v>647</v>
      </c>
      <c r="E1408" s="389" t="s">
        <v>648</v>
      </c>
      <c r="F1408" s="389" t="s">
        <v>647</v>
      </c>
      <c r="G1408" s="389" t="s">
        <v>649</v>
      </c>
    </row>
    <row r="1409" spans="1:7">
      <c r="A1409" s="389" t="s">
        <v>577</v>
      </c>
      <c r="B1409" s="389" t="s">
        <v>517</v>
      </c>
      <c r="C1409" s="389">
        <v>17.4001892289</v>
      </c>
      <c r="D1409" s="389" t="s">
        <v>647</v>
      </c>
      <c r="E1409" s="389" t="s">
        <v>648</v>
      </c>
      <c r="F1409" s="389" t="s">
        <v>647</v>
      </c>
      <c r="G1409" s="389" t="s">
        <v>649</v>
      </c>
    </row>
    <row r="1410" spans="1:7">
      <c r="A1410" s="389" t="s">
        <v>524</v>
      </c>
      <c r="B1410" s="389" t="s">
        <v>517</v>
      </c>
      <c r="C1410" s="389">
        <v>3.6038745238700001</v>
      </c>
      <c r="D1410" s="389" t="s">
        <v>647</v>
      </c>
      <c r="E1410" s="389" t="s">
        <v>648</v>
      </c>
      <c r="F1410" s="389" t="s">
        <v>647</v>
      </c>
      <c r="G1410" s="389" t="s">
        <v>649</v>
      </c>
    </row>
    <row r="1411" spans="1:7">
      <c r="A1411" s="389" t="s">
        <v>524</v>
      </c>
      <c r="B1411" s="389" t="s">
        <v>517</v>
      </c>
      <c r="C1411" s="389">
        <v>3.6038745238700001</v>
      </c>
      <c r="D1411" s="389" t="s">
        <v>647</v>
      </c>
      <c r="E1411" s="389" t="s">
        <v>648</v>
      </c>
      <c r="F1411" s="389" t="s">
        <v>647</v>
      </c>
      <c r="G1411" s="389" t="s">
        <v>649</v>
      </c>
    </row>
    <row r="1412" spans="1:7">
      <c r="A1412" s="389" t="s">
        <v>560</v>
      </c>
      <c r="B1412" s="389" t="s">
        <v>517</v>
      </c>
      <c r="C1412" s="389">
        <v>21.130704377099899</v>
      </c>
      <c r="D1412" s="389" t="s">
        <v>647</v>
      </c>
      <c r="E1412" s="389" t="s">
        <v>648</v>
      </c>
      <c r="F1412" s="389" t="s">
        <v>647</v>
      </c>
      <c r="G1412" s="389" t="s">
        <v>649</v>
      </c>
    </row>
    <row r="1413" spans="1:7">
      <c r="A1413" s="389" t="s">
        <v>560</v>
      </c>
      <c r="B1413" s="389" t="s">
        <v>517</v>
      </c>
      <c r="C1413" s="389">
        <v>21.130704377099899</v>
      </c>
      <c r="D1413" s="389" t="s">
        <v>647</v>
      </c>
      <c r="E1413" s="389" t="s">
        <v>648</v>
      </c>
      <c r="F1413" s="389" t="s">
        <v>647</v>
      </c>
      <c r="G1413" s="389" t="s">
        <v>649</v>
      </c>
    </row>
    <row r="1414" spans="1:7">
      <c r="A1414" s="389" t="s">
        <v>560</v>
      </c>
      <c r="B1414" s="389" t="s">
        <v>517</v>
      </c>
      <c r="C1414" s="389">
        <v>21.130704377099899</v>
      </c>
      <c r="D1414" s="389" t="s">
        <v>647</v>
      </c>
      <c r="E1414" s="389" t="s">
        <v>648</v>
      </c>
      <c r="F1414" s="389" t="s">
        <v>647</v>
      </c>
      <c r="G1414" s="389" t="s">
        <v>649</v>
      </c>
    </row>
    <row r="1415" spans="1:7">
      <c r="A1415" s="389" t="s">
        <v>549</v>
      </c>
      <c r="B1415" s="389" t="s">
        <v>517</v>
      </c>
      <c r="C1415" s="389">
        <v>0.71220634598200006</v>
      </c>
      <c r="D1415" s="389" t="s">
        <v>647</v>
      </c>
      <c r="E1415" s="389" t="s">
        <v>648</v>
      </c>
      <c r="F1415" s="389" t="s">
        <v>647</v>
      </c>
      <c r="G1415" s="389" t="s">
        <v>649</v>
      </c>
    </row>
    <row r="1416" spans="1:7">
      <c r="A1416" s="389" t="s">
        <v>560</v>
      </c>
      <c r="B1416" s="389" t="s">
        <v>517</v>
      </c>
      <c r="C1416" s="389">
        <v>5.8080011567699996</v>
      </c>
      <c r="D1416" s="389" t="s">
        <v>647</v>
      </c>
      <c r="E1416" s="389" t="s">
        <v>648</v>
      </c>
      <c r="F1416" s="389" t="s">
        <v>647</v>
      </c>
      <c r="G1416" s="389" t="s">
        <v>649</v>
      </c>
    </row>
    <row r="1417" spans="1:7">
      <c r="A1417" s="389" t="s">
        <v>560</v>
      </c>
      <c r="B1417" s="389" t="s">
        <v>517</v>
      </c>
      <c r="C1417" s="389">
        <v>5.8080011567699996</v>
      </c>
      <c r="D1417" s="389" t="s">
        <v>647</v>
      </c>
      <c r="E1417" s="389" t="s">
        <v>648</v>
      </c>
      <c r="F1417" s="389" t="s">
        <v>647</v>
      </c>
      <c r="G1417" s="389" t="s">
        <v>649</v>
      </c>
    </row>
    <row r="1418" spans="1:7">
      <c r="A1418" s="389" t="s">
        <v>560</v>
      </c>
      <c r="B1418" s="389" t="s">
        <v>517</v>
      </c>
      <c r="C1418" s="389">
        <v>5.8080011567699996</v>
      </c>
      <c r="D1418" s="389" t="s">
        <v>647</v>
      </c>
      <c r="E1418" s="389" t="s">
        <v>648</v>
      </c>
      <c r="F1418" s="389" t="s">
        <v>647</v>
      </c>
      <c r="G1418" s="389" t="s">
        <v>649</v>
      </c>
    </row>
    <row r="1419" spans="1:7">
      <c r="A1419" s="389" t="s">
        <v>532</v>
      </c>
      <c r="B1419" s="389" t="s">
        <v>517</v>
      </c>
      <c r="C1419" s="389">
        <v>5.1920993379800002</v>
      </c>
      <c r="D1419" s="389" t="s">
        <v>647</v>
      </c>
      <c r="E1419" s="389" t="s">
        <v>648</v>
      </c>
      <c r="F1419" s="389" t="s">
        <v>647</v>
      </c>
      <c r="G1419" s="389" t="s">
        <v>649</v>
      </c>
    </row>
    <row r="1420" spans="1:7">
      <c r="A1420" s="389" t="s">
        <v>571</v>
      </c>
      <c r="B1420" s="389" t="s">
        <v>517</v>
      </c>
      <c r="C1420" s="389">
        <v>5.1920993379800002</v>
      </c>
      <c r="D1420" s="389" t="s">
        <v>647</v>
      </c>
      <c r="E1420" s="389" t="s">
        <v>648</v>
      </c>
      <c r="F1420" s="389" t="s">
        <v>647</v>
      </c>
      <c r="G1420" s="389" t="s">
        <v>649</v>
      </c>
    </row>
    <row r="1421" spans="1:7">
      <c r="A1421" s="389" t="s">
        <v>577</v>
      </c>
      <c r="B1421" s="389" t="s">
        <v>517</v>
      </c>
      <c r="C1421" s="389">
        <v>6.4877715522699999</v>
      </c>
      <c r="D1421" s="389" t="s">
        <v>647</v>
      </c>
      <c r="E1421" s="389" t="s">
        <v>648</v>
      </c>
      <c r="F1421" s="389" t="s">
        <v>647</v>
      </c>
      <c r="G1421" s="389" t="s">
        <v>649</v>
      </c>
    </row>
    <row r="1422" spans="1:7">
      <c r="A1422" s="389" t="s">
        <v>577</v>
      </c>
      <c r="B1422" s="389" t="s">
        <v>517</v>
      </c>
      <c r="C1422" s="389">
        <v>6.4877715522699999</v>
      </c>
      <c r="D1422" s="389" t="s">
        <v>647</v>
      </c>
      <c r="E1422" s="389" t="s">
        <v>648</v>
      </c>
      <c r="F1422" s="389" t="s">
        <v>647</v>
      </c>
      <c r="G1422" s="389" t="s">
        <v>649</v>
      </c>
    </row>
    <row r="1423" spans="1:7">
      <c r="A1423" s="389" t="s">
        <v>560</v>
      </c>
      <c r="B1423" s="389" t="s">
        <v>517</v>
      </c>
      <c r="C1423" s="389">
        <v>9.8200187395499903</v>
      </c>
      <c r="D1423" s="389" t="s">
        <v>647</v>
      </c>
      <c r="E1423" s="389" t="s">
        <v>648</v>
      </c>
      <c r="F1423" s="389" t="s">
        <v>647</v>
      </c>
      <c r="G1423" s="389" t="s">
        <v>649</v>
      </c>
    </row>
    <row r="1424" spans="1:7">
      <c r="A1424" s="389" t="s">
        <v>560</v>
      </c>
      <c r="B1424" s="389" t="s">
        <v>517</v>
      </c>
      <c r="C1424" s="389">
        <v>13.614783445300001</v>
      </c>
      <c r="D1424" s="389" t="s">
        <v>647</v>
      </c>
      <c r="E1424" s="389" t="s">
        <v>648</v>
      </c>
      <c r="F1424" s="389" t="s">
        <v>647</v>
      </c>
      <c r="G1424" s="389" t="s">
        <v>649</v>
      </c>
    </row>
    <row r="1425" spans="1:7">
      <c r="A1425" s="389" t="s">
        <v>560</v>
      </c>
      <c r="B1425" s="389" t="s">
        <v>517</v>
      </c>
      <c r="C1425" s="389">
        <v>6.0861262489500003</v>
      </c>
      <c r="D1425" s="389" t="s">
        <v>647</v>
      </c>
      <c r="E1425" s="389" t="s">
        <v>648</v>
      </c>
      <c r="F1425" s="389" t="s">
        <v>647</v>
      </c>
      <c r="G1425" s="389" t="s">
        <v>649</v>
      </c>
    </row>
    <row r="1426" spans="1:7">
      <c r="A1426" s="389" t="s">
        <v>581</v>
      </c>
      <c r="B1426" s="389" t="s">
        <v>517</v>
      </c>
      <c r="C1426" s="389">
        <v>17.283319153200001</v>
      </c>
      <c r="D1426" s="389" t="s">
        <v>647</v>
      </c>
      <c r="E1426" s="389" t="s">
        <v>648</v>
      </c>
      <c r="F1426" s="389" t="s">
        <v>647</v>
      </c>
      <c r="G1426" s="389" t="s">
        <v>649</v>
      </c>
    </row>
    <row r="1427" spans="1:7">
      <c r="A1427" s="389" t="s">
        <v>543</v>
      </c>
      <c r="B1427" s="389" t="s">
        <v>517</v>
      </c>
      <c r="C1427" s="389">
        <v>17.1002350507</v>
      </c>
      <c r="D1427" s="389" t="s">
        <v>647</v>
      </c>
      <c r="E1427" s="389" t="s">
        <v>648</v>
      </c>
      <c r="F1427" s="389" t="s">
        <v>647</v>
      </c>
      <c r="G1427" s="389" t="s">
        <v>649</v>
      </c>
    </row>
    <row r="1428" spans="1:7">
      <c r="A1428" s="389" t="s">
        <v>543</v>
      </c>
      <c r="B1428" s="389" t="s">
        <v>517</v>
      </c>
      <c r="C1428" s="389">
        <v>5.7752226643400002</v>
      </c>
      <c r="D1428" s="389" t="s">
        <v>647</v>
      </c>
      <c r="E1428" s="389" t="s">
        <v>648</v>
      </c>
      <c r="F1428" s="389" t="s">
        <v>647</v>
      </c>
      <c r="G1428" s="389" t="s">
        <v>649</v>
      </c>
    </row>
    <row r="1429" spans="1:7">
      <c r="A1429" s="389" t="s">
        <v>543</v>
      </c>
      <c r="B1429" s="389" t="s">
        <v>517</v>
      </c>
      <c r="C1429" s="389">
        <v>5.7752226643400002</v>
      </c>
      <c r="D1429" s="389" t="s">
        <v>647</v>
      </c>
      <c r="E1429" s="389" t="s">
        <v>648</v>
      </c>
      <c r="F1429" s="389" t="s">
        <v>647</v>
      </c>
      <c r="G1429" s="389" t="s">
        <v>649</v>
      </c>
    </row>
    <row r="1430" spans="1:7">
      <c r="A1430" s="389" t="s">
        <v>543</v>
      </c>
      <c r="B1430" s="389" t="s">
        <v>517</v>
      </c>
      <c r="C1430" s="389">
        <v>15.9881749371</v>
      </c>
      <c r="D1430" s="389" t="s">
        <v>647</v>
      </c>
      <c r="E1430" s="389" t="s">
        <v>648</v>
      </c>
      <c r="F1430" s="389" t="s">
        <v>647</v>
      </c>
      <c r="G1430" s="389" t="s">
        <v>649</v>
      </c>
    </row>
    <row r="1431" spans="1:7">
      <c r="A1431" s="389" t="s">
        <v>560</v>
      </c>
      <c r="B1431" s="389" t="s">
        <v>517</v>
      </c>
      <c r="C1431" s="389">
        <v>15.9881749371</v>
      </c>
      <c r="D1431" s="389" t="s">
        <v>647</v>
      </c>
      <c r="E1431" s="389" t="s">
        <v>648</v>
      </c>
      <c r="F1431" s="389" t="s">
        <v>647</v>
      </c>
      <c r="G1431" s="389" t="s">
        <v>649</v>
      </c>
    </row>
    <row r="1432" spans="1:7">
      <c r="A1432" s="389" t="s">
        <v>578</v>
      </c>
      <c r="B1432" s="389" t="s">
        <v>517</v>
      </c>
      <c r="C1432" s="389">
        <v>0.75205277080999999</v>
      </c>
      <c r="D1432" s="389" t="s">
        <v>647</v>
      </c>
      <c r="E1432" s="389" t="s">
        <v>648</v>
      </c>
      <c r="F1432" s="389" t="s">
        <v>647</v>
      </c>
      <c r="G1432" s="389" t="s">
        <v>649</v>
      </c>
    </row>
    <row r="1433" spans="1:7">
      <c r="A1433" s="389" t="s">
        <v>581</v>
      </c>
      <c r="B1433" s="389" t="s">
        <v>517</v>
      </c>
      <c r="C1433" s="389">
        <v>4.9499997742800002</v>
      </c>
      <c r="D1433" s="389" t="s">
        <v>647</v>
      </c>
      <c r="E1433" s="389" t="s">
        <v>648</v>
      </c>
      <c r="F1433" s="389" t="s">
        <v>647</v>
      </c>
      <c r="G1433" s="389" t="s">
        <v>649</v>
      </c>
    </row>
    <row r="1434" spans="1:7">
      <c r="A1434" s="389" t="s">
        <v>543</v>
      </c>
      <c r="B1434" s="389" t="s">
        <v>517</v>
      </c>
      <c r="C1434" s="389">
        <v>18.134925833299899</v>
      </c>
      <c r="D1434" s="389" t="s">
        <v>647</v>
      </c>
      <c r="E1434" s="389" t="s">
        <v>648</v>
      </c>
      <c r="F1434" s="389" t="s">
        <v>647</v>
      </c>
      <c r="G1434" s="389" t="s">
        <v>649</v>
      </c>
    </row>
    <row r="1435" spans="1:7">
      <c r="A1435" s="389" t="s">
        <v>565</v>
      </c>
      <c r="B1435" s="389" t="s">
        <v>517</v>
      </c>
      <c r="C1435" s="389">
        <v>2.2253685235599998</v>
      </c>
      <c r="D1435" s="389" t="s">
        <v>647</v>
      </c>
      <c r="E1435" s="389" t="s">
        <v>648</v>
      </c>
      <c r="F1435" s="389" t="s">
        <v>647</v>
      </c>
      <c r="G1435" s="389" t="s">
        <v>649</v>
      </c>
    </row>
    <row r="1436" spans="1:7">
      <c r="A1436" s="389" t="s">
        <v>578</v>
      </c>
      <c r="B1436" s="389" t="s">
        <v>517</v>
      </c>
      <c r="C1436" s="389">
        <v>1.17483323021</v>
      </c>
      <c r="D1436" s="389" t="s">
        <v>647</v>
      </c>
      <c r="E1436" s="389" t="s">
        <v>648</v>
      </c>
      <c r="F1436" s="389" t="s">
        <v>647</v>
      </c>
      <c r="G1436" s="389" t="s">
        <v>649</v>
      </c>
    </row>
    <row r="1437" spans="1:7">
      <c r="A1437" s="389" t="s">
        <v>551</v>
      </c>
      <c r="B1437" s="389" t="s">
        <v>517</v>
      </c>
      <c r="C1437" s="389">
        <v>3.4080183707099998</v>
      </c>
      <c r="D1437" s="389" t="s">
        <v>647</v>
      </c>
      <c r="E1437" s="389" t="s">
        <v>648</v>
      </c>
      <c r="F1437" s="389" t="s">
        <v>647</v>
      </c>
      <c r="G1437" s="389" t="s">
        <v>649</v>
      </c>
    </row>
    <row r="1438" spans="1:7">
      <c r="A1438" s="389" t="s">
        <v>551</v>
      </c>
      <c r="B1438" s="389" t="s">
        <v>517</v>
      </c>
      <c r="C1438" s="389">
        <v>3.4080183707099998</v>
      </c>
      <c r="D1438" s="389" t="s">
        <v>647</v>
      </c>
      <c r="E1438" s="389" t="s">
        <v>648</v>
      </c>
      <c r="F1438" s="389" t="s">
        <v>647</v>
      </c>
      <c r="G1438" s="389" t="s">
        <v>649</v>
      </c>
    </row>
    <row r="1439" spans="1:7">
      <c r="A1439" s="389" t="s">
        <v>523</v>
      </c>
      <c r="B1439" s="389" t="s">
        <v>517</v>
      </c>
      <c r="C1439" s="389">
        <v>17.147412879400001</v>
      </c>
      <c r="D1439" s="389" t="s">
        <v>647</v>
      </c>
      <c r="E1439" s="389" t="s">
        <v>648</v>
      </c>
      <c r="F1439" s="389" t="s">
        <v>647</v>
      </c>
      <c r="G1439" s="389" t="s">
        <v>649</v>
      </c>
    </row>
    <row r="1440" spans="1:7">
      <c r="A1440" s="389" t="s">
        <v>524</v>
      </c>
      <c r="B1440" s="389" t="s">
        <v>517</v>
      </c>
      <c r="C1440" s="389">
        <v>17.147412879400001</v>
      </c>
      <c r="D1440" s="389" t="s">
        <v>647</v>
      </c>
      <c r="E1440" s="389" t="s">
        <v>648</v>
      </c>
      <c r="F1440" s="389" t="s">
        <v>647</v>
      </c>
      <c r="G1440" s="389" t="s">
        <v>649</v>
      </c>
    </row>
    <row r="1441" spans="1:7">
      <c r="A1441" s="389" t="s">
        <v>524</v>
      </c>
      <c r="B1441" s="389" t="s">
        <v>517</v>
      </c>
      <c r="C1441" s="389">
        <v>17.147412879400001</v>
      </c>
      <c r="D1441" s="389" t="s">
        <v>647</v>
      </c>
      <c r="E1441" s="389" t="s">
        <v>648</v>
      </c>
      <c r="F1441" s="389" t="s">
        <v>647</v>
      </c>
      <c r="G1441" s="389" t="s">
        <v>649</v>
      </c>
    </row>
    <row r="1442" spans="1:7">
      <c r="A1442" s="389" t="s">
        <v>524</v>
      </c>
      <c r="B1442" s="389" t="s">
        <v>517</v>
      </c>
      <c r="C1442" s="389">
        <v>17.147412879400001</v>
      </c>
      <c r="D1442" s="389" t="s">
        <v>647</v>
      </c>
      <c r="E1442" s="389" t="s">
        <v>648</v>
      </c>
      <c r="F1442" s="389" t="s">
        <v>647</v>
      </c>
      <c r="G1442" s="389" t="s">
        <v>649</v>
      </c>
    </row>
    <row r="1443" spans="1:7">
      <c r="A1443" s="389" t="s">
        <v>570</v>
      </c>
      <c r="B1443" s="389" t="s">
        <v>517</v>
      </c>
      <c r="C1443" s="389">
        <v>1.3628774476200001</v>
      </c>
      <c r="D1443" s="389" t="s">
        <v>647</v>
      </c>
      <c r="E1443" s="389" t="s">
        <v>648</v>
      </c>
      <c r="F1443" s="389" t="s">
        <v>647</v>
      </c>
      <c r="G1443" s="389" t="s">
        <v>649</v>
      </c>
    </row>
    <row r="1444" spans="1:7">
      <c r="A1444" s="389" t="s">
        <v>524</v>
      </c>
      <c r="B1444" s="389" t="s">
        <v>517</v>
      </c>
      <c r="C1444" s="389">
        <v>1.1252747564600001</v>
      </c>
      <c r="D1444" s="389" t="s">
        <v>647</v>
      </c>
      <c r="E1444" s="389" t="s">
        <v>648</v>
      </c>
      <c r="F1444" s="389" t="s">
        <v>647</v>
      </c>
      <c r="G1444" s="389" t="s">
        <v>649</v>
      </c>
    </row>
    <row r="1445" spans="1:7">
      <c r="A1445" s="389" t="s">
        <v>524</v>
      </c>
      <c r="B1445" s="389" t="s">
        <v>517</v>
      </c>
      <c r="C1445" s="389">
        <v>1.0274083430000001</v>
      </c>
      <c r="D1445" s="389" t="s">
        <v>647</v>
      </c>
      <c r="E1445" s="389" t="s">
        <v>648</v>
      </c>
      <c r="F1445" s="389" t="s">
        <v>647</v>
      </c>
      <c r="G1445" s="389" t="s">
        <v>649</v>
      </c>
    </row>
    <row r="1446" spans="1:7">
      <c r="A1446" s="389" t="s">
        <v>524</v>
      </c>
      <c r="B1446" s="389" t="s">
        <v>517</v>
      </c>
      <c r="C1446" s="389">
        <v>1.0274083430000001</v>
      </c>
      <c r="D1446" s="389" t="s">
        <v>647</v>
      </c>
      <c r="E1446" s="389" t="s">
        <v>648</v>
      </c>
      <c r="F1446" s="389" t="s">
        <v>647</v>
      </c>
      <c r="G1446" s="389" t="s">
        <v>649</v>
      </c>
    </row>
    <row r="1447" spans="1:7">
      <c r="A1447" s="389" t="s">
        <v>528</v>
      </c>
      <c r="B1447" s="389" t="s">
        <v>517</v>
      </c>
      <c r="C1447" s="389">
        <v>6.1961732812700001</v>
      </c>
      <c r="D1447" s="389" t="s">
        <v>647</v>
      </c>
      <c r="E1447" s="389" t="s">
        <v>648</v>
      </c>
      <c r="F1447" s="389" t="s">
        <v>647</v>
      </c>
      <c r="G1447" s="389" t="s">
        <v>649</v>
      </c>
    </row>
    <row r="1448" spans="1:7">
      <c r="A1448" s="389" t="s">
        <v>529</v>
      </c>
      <c r="B1448" s="389" t="s">
        <v>517</v>
      </c>
      <c r="C1448" s="389">
        <v>6.1961732812700001</v>
      </c>
      <c r="D1448" s="389" t="s">
        <v>647</v>
      </c>
      <c r="E1448" s="389" t="s">
        <v>648</v>
      </c>
      <c r="F1448" s="389" t="s">
        <v>647</v>
      </c>
      <c r="G1448" s="389" t="s">
        <v>649</v>
      </c>
    </row>
    <row r="1449" spans="1:7">
      <c r="A1449" s="389" t="s">
        <v>581</v>
      </c>
      <c r="B1449" s="389" t="s">
        <v>517</v>
      </c>
      <c r="C1449" s="389">
        <v>41.266763821700003</v>
      </c>
      <c r="D1449" s="389" t="s">
        <v>647</v>
      </c>
      <c r="E1449" s="389" t="s">
        <v>648</v>
      </c>
      <c r="F1449" s="389" t="s">
        <v>647</v>
      </c>
      <c r="G1449" s="389" t="s">
        <v>649</v>
      </c>
    </row>
    <row r="1450" spans="1:7">
      <c r="A1450" s="389" t="s">
        <v>581</v>
      </c>
      <c r="B1450" s="389" t="s">
        <v>517</v>
      </c>
      <c r="C1450" s="389">
        <v>12.9276773781</v>
      </c>
      <c r="D1450" s="389" t="s">
        <v>647</v>
      </c>
      <c r="E1450" s="389" t="s">
        <v>648</v>
      </c>
      <c r="F1450" s="389" t="s">
        <v>647</v>
      </c>
      <c r="G1450" s="389" t="s">
        <v>649</v>
      </c>
    </row>
    <row r="1451" spans="1:7">
      <c r="A1451" s="389" t="s">
        <v>571</v>
      </c>
      <c r="B1451" s="389" t="s">
        <v>517</v>
      </c>
      <c r="C1451" s="389">
        <v>2.20695650058</v>
      </c>
      <c r="D1451" s="389" t="s">
        <v>647</v>
      </c>
      <c r="E1451" s="389" t="s">
        <v>648</v>
      </c>
      <c r="F1451" s="389" t="s">
        <v>647</v>
      </c>
      <c r="G1451" s="389" t="s">
        <v>649</v>
      </c>
    </row>
    <row r="1452" spans="1:7">
      <c r="A1452" s="389" t="s">
        <v>535</v>
      </c>
      <c r="B1452" s="389" t="s">
        <v>517</v>
      </c>
      <c r="C1452" s="389">
        <v>3.91115488755</v>
      </c>
      <c r="D1452" s="389" t="s">
        <v>647</v>
      </c>
      <c r="E1452" s="389" t="s">
        <v>648</v>
      </c>
      <c r="F1452" s="389" t="s">
        <v>647</v>
      </c>
      <c r="G1452" s="389" t="s">
        <v>649</v>
      </c>
    </row>
    <row r="1453" spans="1:7">
      <c r="A1453" s="389" t="s">
        <v>581</v>
      </c>
      <c r="B1453" s="389" t="s">
        <v>517</v>
      </c>
      <c r="C1453" s="389">
        <v>12.1171022585999</v>
      </c>
      <c r="D1453" s="389" t="s">
        <v>647</v>
      </c>
      <c r="E1453" s="389" t="s">
        <v>648</v>
      </c>
      <c r="F1453" s="389" t="s">
        <v>647</v>
      </c>
      <c r="G1453" s="389" t="s">
        <v>649</v>
      </c>
    </row>
    <row r="1454" spans="1:7">
      <c r="A1454" s="389" t="s">
        <v>577</v>
      </c>
      <c r="B1454" s="389" t="s">
        <v>517</v>
      </c>
      <c r="C1454" s="389">
        <v>1.4025492423299999</v>
      </c>
      <c r="D1454" s="389" t="s">
        <v>647</v>
      </c>
      <c r="E1454" s="389" t="s">
        <v>648</v>
      </c>
      <c r="F1454" s="389" t="s">
        <v>647</v>
      </c>
      <c r="G1454" s="389" t="s">
        <v>649</v>
      </c>
    </row>
    <row r="1455" spans="1:7">
      <c r="A1455" s="389" t="s">
        <v>535</v>
      </c>
      <c r="B1455" s="389" t="s">
        <v>517</v>
      </c>
      <c r="C1455" s="389">
        <v>0.35586917294600001</v>
      </c>
      <c r="D1455" s="389" t="s">
        <v>647</v>
      </c>
      <c r="E1455" s="389" t="s">
        <v>648</v>
      </c>
      <c r="F1455" s="389" t="s">
        <v>647</v>
      </c>
      <c r="G1455" s="389" t="s">
        <v>649</v>
      </c>
    </row>
    <row r="1456" spans="1:7">
      <c r="A1456" s="389" t="s">
        <v>546</v>
      </c>
      <c r="B1456" s="389" t="s">
        <v>517</v>
      </c>
      <c r="C1456" s="389">
        <v>8.3109094595599906</v>
      </c>
      <c r="D1456" s="389" t="s">
        <v>647</v>
      </c>
      <c r="E1456" s="389" t="s">
        <v>648</v>
      </c>
      <c r="F1456" s="389" t="s">
        <v>647</v>
      </c>
      <c r="G1456" s="389" t="s">
        <v>649</v>
      </c>
    </row>
    <row r="1457" spans="1:7">
      <c r="A1457" s="389" t="s">
        <v>550</v>
      </c>
      <c r="B1457" s="389" t="s">
        <v>517</v>
      </c>
      <c r="C1457" s="389">
        <v>35.5316404504999</v>
      </c>
      <c r="D1457" s="389" t="s">
        <v>647</v>
      </c>
      <c r="E1457" s="389" t="s">
        <v>648</v>
      </c>
      <c r="F1457" s="389" t="s">
        <v>647</v>
      </c>
      <c r="G1457" s="389" t="s">
        <v>649</v>
      </c>
    </row>
    <row r="1458" spans="1:7">
      <c r="A1458" s="389" t="s">
        <v>550</v>
      </c>
      <c r="B1458" s="389" t="s">
        <v>517</v>
      </c>
      <c r="C1458" s="389">
        <v>35.5316404504999</v>
      </c>
      <c r="D1458" s="389" t="s">
        <v>647</v>
      </c>
      <c r="E1458" s="389" t="s">
        <v>648</v>
      </c>
      <c r="F1458" s="389" t="s">
        <v>647</v>
      </c>
      <c r="G1458" s="389" t="s">
        <v>649</v>
      </c>
    </row>
    <row r="1459" spans="1:7">
      <c r="A1459" s="389" t="s">
        <v>550</v>
      </c>
      <c r="B1459" s="389" t="s">
        <v>517</v>
      </c>
      <c r="C1459" s="389">
        <v>35.5316404504999</v>
      </c>
      <c r="D1459" s="389" t="s">
        <v>647</v>
      </c>
      <c r="E1459" s="389" t="s">
        <v>648</v>
      </c>
      <c r="F1459" s="389" t="s">
        <v>647</v>
      </c>
      <c r="G1459" s="389" t="s">
        <v>649</v>
      </c>
    </row>
    <row r="1460" spans="1:7">
      <c r="A1460" s="389" t="s">
        <v>544</v>
      </c>
      <c r="B1460" s="389" t="s">
        <v>517</v>
      </c>
      <c r="C1460" s="389">
        <v>1.0543572998199999</v>
      </c>
      <c r="D1460" s="389" t="s">
        <v>647</v>
      </c>
      <c r="E1460" s="389" t="s">
        <v>648</v>
      </c>
      <c r="F1460" s="389" t="s">
        <v>647</v>
      </c>
      <c r="G1460" s="389" t="s">
        <v>649</v>
      </c>
    </row>
    <row r="1461" spans="1:7">
      <c r="A1461" s="389" t="s">
        <v>564</v>
      </c>
      <c r="B1461" s="389" t="s">
        <v>517</v>
      </c>
      <c r="C1461" s="389">
        <v>8.9984843540499906</v>
      </c>
      <c r="D1461" s="389" t="s">
        <v>647</v>
      </c>
      <c r="E1461" s="389" t="s">
        <v>648</v>
      </c>
      <c r="F1461" s="389" t="s">
        <v>647</v>
      </c>
      <c r="G1461" s="389" t="s">
        <v>649</v>
      </c>
    </row>
    <row r="1462" spans="1:7">
      <c r="A1462" s="389" t="s">
        <v>571</v>
      </c>
      <c r="B1462" s="389" t="s">
        <v>517</v>
      </c>
      <c r="C1462" s="389">
        <v>2.5831787291800001</v>
      </c>
      <c r="D1462" s="389" t="s">
        <v>647</v>
      </c>
      <c r="E1462" s="389" t="s">
        <v>648</v>
      </c>
      <c r="F1462" s="389" t="s">
        <v>647</v>
      </c>
      <c r="G1462" s="389" t="s">
        <v>649</v>
      </c>
    </row>
    <row r="1463" spans="1:7">
      <c r="A1463" s="389" t="s">
        <v>581</v>
      </c>
      <c r="B1463" s="389" t="s">
        <v>517</v>
      </c>
      <c r="C1463" s="389">
        <v>7.1768435862000004</v>
      </c>
      <c r="D1463" s="389" t="s">
        <v>647</v>
      </c>
      <c r="E1463" s="389" t="s">
        <v>648</v>
      </c>
      <c r="F1463" s="389" t="s">
        <v>647</v>
      </c>
      <c r="G1463" s="389" t="s">
        <v>649</v>
      </c>
    </row>
    <row r="1464" spans="1:7">
      <c r="A1464" s="389" t="s">
        <v>581</v>
      </c>
      <c r="B1464" s="389" t="s">
        <v>517</v>
      </c>
      <c r="C1464" s="389">
        <v>7.1768435862000004</v>
      </c>
      <c r="D1464" s="389" t="s">
        <v>647</v>
      </c>
      <c r="E1464" s="389" t="s">
        <v>648</v>
      </c>
      <c r="F1464" s="389" t="s">
        <v>647</v>
      </c>
      <c r="G1464" s="389" t="s">
        <v>649</v>
      </c>
    </row>
    <row r="1465" spans="1:7">
      <c r="A1465" s="389" t="s">
        <v>552</v>
      </c>
      <c r="B1465" s="389" t="s">
        <v>517</v>
      </c>
      <c r="C1465" s="389">
        <v>7.5610165849199999</v>
      </c>
      <c r="D1465" s="389" t="s">
        <v>647</v>
      </c>
      <c r="E1465" s="389" t="s">
        <v>648</v>
      </c>
      <c r="F1465" s="389" t="s">
        <v>647</v>
      </c>
      <c r="G1465" s="389" t="s">
        <v>649</v>
      </c>
    </row>
    <row r="1466" spans="1:7">
      <c r="A1466" s="389" t="s">
        <v>552</v>
      </c>
      <c r="B1466" s="389" t="s">
        <v>517</v>
      </c>
      <c r="C1466" s="389">
        <v>7.5610165849199999</v>
      </c>
      <c r="D1466" s="389" t="s">
        <v>647</v>
      </c>
      <c r="E1466" s="389" t="s">
        <v>648</v>
      </c>
      <c r="F1466" s="389" t="s">
        <v>647</v>
      </c>
      <c r="G1466" s="389" t="s">
        <v>649</v>
      </c>
    </row>
    <row r="1467" spans="1:7">
      <c r="A1467" s="389" t="s">
        <v>558</v>
      </c>
      <c r="B1467" s="389" t="s">
        <v>517</v>
      </c>
      <c r="C1467" s="389">
        <v>2.6488788791200002</v>
      </c>
      <c r="D1467" s="389" t="s">
        <v>647</v>
      </c>
      <c r="E1467" s="389" t="s">
        <v>648</v>
      </c>
      <c r="F1467" s="389" t="s">
        <v>647</v>
      </c>
      <c r="G1467" s="389" t="s">
        <v>649</v>
      </c>
    </row>
    <row r="1468" spans="1:7">
      <c r="A1468" s="389" t="s">
        <v>558</v>
      </c>
      <c r="B1468" s="389" t="s">
        <v>517</v>
      </c>
      <c r="C1468" s="389">
        <v>2.6488788791200002</v>
      </c>
      <c r="D1468" s="389" t="s">
        <v>647</v>
      </c>
      <c r="E1468" s="389" t="s">
        <v>648</v>
      </c>
      <c r="F1468" s="389" t="s">
        <v>647</v>
      </c>
      <c r="G1468" s="389" t="s">
        <v>649</v>
      </c>
    </row>
    <row r="1469" spans="1:7">
      <c r="A1469" s="389" t="s">
        <v>571</v>
      </c>
      <c r="B1469" s="389" t="s">
        <v>517</v>
      </c>
      <c r="C1469" s="389">
        <v>42.455111134600003</v>
      </c>
      <c r="D1469" s="389" t="s">
        <v>647</v>
      </c>
      <c r="E1469" s="389" t="s">
        <v>648</v>
      </c>
      <c r="F1469" s="389" t="s">
        <v>647</v>
      </c>
      <c r="G1469" s="389" t="s">
        <v>649</v>
      </c>
    </row>
    <row r="1470" spans="1:7">
      <c r="A1470" s="389" t="s">
        <v>571</v>
      </c>
      <c r="B1470" s="389" t="s">
        <v>517</v>
      </c>
      <c r="C1470" s="389">
        <v>42.455111134600003</v>
      </c>
      <c r="D1470" s="389" t="s">
        <v>647</v>
      </c>
      <c r="E1470" s="389" t="s">
        <v>648</v>
      </c>
      <c r="F1470" s="389" t="s">
        <v>647</v>
      </c>
      <c r="G1470" s="389" t="s">
        <v>649</v>
      </c>
    </row>
    <row r="1471" spans="1:7">
      <c r="A1471" s="389" t="s">
        <v>560</v>
      </c>
      <c r="B1471" s="389" t="s">
        <v>517</v>
      </c>
      <c r="C1471" s="389">
        <v>10.5546692474</v>
      </c>
      <c r="D1471" s="389" t="s">
        <v>647</v>
      </c>
      <c r="E1471" s="389" t="s">
        <v>648</v>
      </c>
      <c r="F1471" s="389" t="s">
        <v>647</v>
      </c>
      <c r="G1471" s="389" t="s">
        <v>649</v>
      </c>
    </row>
    <row r="1472" spans="1:7">
      <c r="A1472" s="389" t="s">
        <v>577</v>
      </c>
      <c r="B1472" s="389" t="s">
        <v>517</v>
      </c>
      <c r="C1472" s="389">
        <v>1.8094475082000001</v>
      </c>
      <c r="D1472" s="389" t="s">
        <v>647</v>
      </c>
      <c r="E1472" s="389" t="s">
        <v>648</v>
      </c>
      <c r="F1472" s="389" t="s">
        <v>647</v>
      </c>
      <c r="G1472" s="389" t="s">
        <v>649</v>
      </c>
    </row>
    <row r="1473" spans="1:7">
      <c r="A1473" s="389" t="s">
        <v>514</v>
      </c>
      <c r="B1473" s="389" t="s">
        <v>517</v>
      </c>
      <c r="C1473" s="389">
        <v>1.73939283989</v>
      </c>
      <c r="D1473" s="389" t="s">
        <v>647</v>
      </c>
      <c r="E1473" s="389" t="s">
        <v>648</v>
      </c>
      <c r="F1473" s="389" t="s">
        <v>647</v>
      </c>
      <c r="G1473" s="389" t="s">
        <v>649</v>
      </c>
    </row>
    <row r="1474" spans="1:7">
      <c r="A1474" s="389" t="s">
        <v>514</v>
      </c>
      <c r="B1474" s="389" t="s">
        <v>517</v>
      </c>
      <c r="C1474" s="389">
        <v>1.73939283989</v>
      </c>
      <c r="D1474" s="389" t="s">
        <v>647</v>
      </c>
      <c r="E1474" s="389" t="s">
        <v>648</v>
      </c>
      <c r="F1474" s="389" t="s">
        <v>647</v>
      </c>
      <c r="G1474" s="389" t="s">
        <v>649</v>
      </c>
    </row>
    <row r="1475" spans="1:7">
      <c r="A1475" s="389" t="s">
        <v>514</v>
      </c>
      <c r="B1475" s="389" t="s">
        <v>517</v>
      </c>
      <c r="C1475" s="389">
        <v>1.73939283989</v>
      </c>
      <c r="D1475" s="389" t="s">
        <v>647</v>
      </c>
      <c r="E1475" s="389" t="s">
        <v>648</v>
      </c>
      <c r="F1475" s="389" t="s">
        <v>647</v>
      </c>
      <c r="G1475" s="389" t="s">
        <v>649</v>
      </c>
    </row>
    <row r="1476" spans="1:7">
      <c r="A1476" s="389" t="s">
        <v>556</v>
      </c>
      <c r="B1476" s="389" t="s">
        <v>517</v>
      </c>
      <c r="C1476" s="389">
        <v>2.2941867363399999</v>
      </c>
      <c r="D1476" s="389" t="s">
        <v>647</v>
      </c>
      <c r="E1476" s="389" t="s">
        <v>648</v>
      </c>
      <c r="F1476" s="389" t="s">
        <v>647</v>
      </c>
      <c r="G1476" s="389" t="s">
        <v>649</v>
      </c>
    </row>
    <row r="1477" spans="1:7">
      <c r="A1477" s="389" t="s">
        <v>551</v>
      </c>
      <c r="B1477" s="389" t="s">
        <v>517</v>
      </c>
      <c r="C1477" s="389">
        <v>10.5809210256</v>
      </c>
      <c r="D1477" s="389" t="s">
        <v>647</v>
      </c>
      <c r="E1477" s="389" t="s">
        <v>648</v>
      </c>
      <c r="F1477" s="389" t="s">
        <v>647</v>
      </c>
      <c r="G1477" s="389" t="s">
        <v>649</v>
      </c>
    </row>
    <row r="1478" spans="1:7">
      <c r="A1478" s="389" t="s">
        <v>541</v>
      </c>
      <c r="B1478" s="389" t="s">
        <v>517</v>
      </c>
      <c r="C1478" s="389">
        <v>2.7064912635299998</v>
      </c>
      <c r="D1478" s="389" t="s">
        <v>647</v>
      </c>
      <c r="E1478" s="389" t="s">
        <v>648</v>
      </c>
      <c r="F1478" s="389" t="s">
        <v>647</v>
      </c>
      <c r="G1478" s="389" t="s">
        <v>649</v>
      </c>
    </row>
    <row r="1479" spans="1:7">
      <c r="A1479" s="389" t="s">
        <v>514</v>
      </c>
      <c r="B1479" s="389" t="s">
        <v>517</v>
      </c>
      <c r="C1479" s="389">
        <v>2.7064912635299998</v>
      </c>
      <c r="D1479" s="389" t="s">
        <v>647</v>
      </c>
      <c r="E1479" s="389" t="s">
        <v>648</v>
      </c>
      <c r="F1479" s="389" t="s">
        <v>647</v>
      </c>
      <c r="G1479" s="389" t="s">
        <v>649</v>
      </c>
    </row>
    <row r="1480" spans="1:7">
      <c r="A1480" s="389" t="s">
        <v>571</v>
      </c>
      <c r="B1480" s="389" t="s">
        <v>517</v>
      </c>
      <c r="C1480" s="389">
        <v>2.1454730523399999</v>
      </c>
      <c r="D1480" s="389" t="s">
        <v>647</v>
      </c>
      <c r="E1480" s="389" t="s">
        <v>648</v>
      </c>
      <c r="F1480" s="389" t="s">
        <v>647</v>
      </c>
      <c r="G1480" s="389" t="s">
        <v>649</v>
      </c>
    </row>
    <row r="1481" spans="1:7">
      <c r="A1481" s="389" t="s">
        <v>571</v>
      </c>
      <c r="B1481" s="389" t="s">
        <v>517</v>
      </c>
      <c r="C1481" s="389">
        <v>2.1454730523399999</v>
      </c>
      <c r="D1481" s="389" t="s">
        <v>647</v>
      </c>
      <c r="E1481" s="389" t="s">
        <v>648</v>
      </c>
      <c r="F1481" s="389" t="s">
        <v>647</v>
      </c>
      <c r="G1481" s="389" t="s">
        <v>649</v>
      </c>
    </row>
    <row r="1482" spans="1:7">
      <c r="A1482" s="389" t="s">
        <v>543</v>
      </c>
      <c r="B1482" s="389" t="s">
        <v>517</v>
      </c>
      <c r="C1482" s="389">
        <v>2.2036679232499998</v>
      </c>
      <c r="D1482" s="389" t="s">
        <v>647</v>
      </c>
      <c r="E1482" s="389" t="s">
        <v>648</v>
      </c>
      <c r="F1482" s="389" t="s">
        <v>647</v>
      </c>
      <c r="G1482" s="389" t="s">
        <v>649</v>
      </c>
    </row>
    <row r="1483" spans="1:7">
      <c r="A1483" s="389" t="s">
        <v>558</v>
      </c>
      <c r="B1483" s="389" t="s">
        <v>517</v>
      </c>
      <c r="C1483" s="389">
        <v>5.1535159079500001</v>
      </c>
      <c r="D1483" s="389" t="s">
        <v>647</v>
      </c>
      <c r="E1483" s="389" t="s">
        <v>648</v>
      </c>
      <c r="F1483" s="389" t="s">
        <v>647</v>
      </c>
      <c r="G1483" s="389" t="s">
        <v>649</v>
      </c>
    </row>
    <row r="1484" spans="1:7">
      <c r="A1484" s="389" t="s">
        <v>558</v>
      </c>
      <c r="B1484" s="389" t="s">
        <v>517</v>
      </c>
      <c r="C1484" s="389">
        <v>5.1535159079500001</v>
      </c>
      <c r="D1484" s="389" t="s">
        <v>647</v>
      </c>
      <c r="E1484" s="389" t="s">
        <v>648</v>
      </c>
      <c r="F1484" s="389" t="s">
        <v>647</v>
      </c>
      <c r="G1484" s="389" t="s">
        <v>649</v>
      </c>
    </row>
    <row r="1485" spans="1:7">
      <c r="A1485" s="389" t="s">
        <v>544</v>
      </c>
      <c r="B1485" s="389" t="s">
        <v>517</v>
      </c>
      <c r="C1485" s="389">
        <v>4.3312260996800003</v>
      </c>
      <c r="D1485" s="389" t="s">
        <v>647</v>
      </c>
      <c r="E1485" s="389" t="s">
        <v>648</v>
      </c>
      <c r="F1485" s="389" t="s">
        <v>647</v>
      </c>
      <c r="G1485" s="389" t="s">
        <v>649</v>
      </c>
    </row>
    <row r="1486" spans="1:7">
      <c r="A1486" s="389" t="s">
        <v>544</v>
      </c>
      <c r="B1486" s="389" t="s">
        <v>517</v>
      </c>
      <c r="C1486" s="389">
        <v>4.3312260996800003</v>
      </c>
      <c r="D1486" s="389" t="s">
        <v>647</v>
      </c>
      <c r="E1486" s="389" t="s">
        <v>648</v>
      </c>
      <c r="F1486" s="389" t="s">
        <v>647</v>
      </c>
      <c r="G1486" s="389" t="s">
        <v>649</v>
      </c>
    </row>
    <row r="1487" spans="1:7">
      <c r="A1487" s="389" t="s">
        <v>543</v>
      </c>
      <c r="B1487" s="389" t="s">
        <v>517</v>
      </c>
      <c r="C1487" s="389">
        <v>47.6920346401999</v>
      </c>
      <c r="D1487" s="389" t="s">
        <v>647</v>
      </c>
      <c r="E1487" s="389" t="s">
        <v>648</v>
      </c>
      <c r="F1487" s="389" t="s">
        <v>647</v>
      </c>
      <c r="G1487" s="389" t="s">
        <v>649</v>
      </c>
    </row>
    <row r="1488" spans="1:7">
      <c r="A1488" s="389" t="s">
        <v>562</v>
      </c>
      <c r="B1488" s="389" t="s">
        <v>517</v>
      </c>
      <c r="C1488" s="389">
        <v>1.8484227473499999</v>
      </c>
      <c r="D1488" s="389" t="s">
        <v>647</v>
      </c>
      <c r="E1488" s="389" t="s">
        <v>648</v>
      </c>
      <c r="F1488" s="389" t="s">
        <v>647</v>
      </c>
      <c r="G1488" s="389" t="s">
        <v>649</v>
      </c>
    </row>
    <row r="1489" spans="1:7">
      <c r="A1489" s="389" t="s">
        <v>514</v>
      </c>
      <c r="B1489" s="389" t="s">
        <v>517</v>
      </c>
      <c r="C1489" s="389">
        <v>18.8514994808999</v>
      </c>
      <c r="D1489" s="389" t="s">
        <v>647</v>
      </c>
      <c r="E1489" s="389" t="s">
        <v>648</v>
      </c>
      <c r="F1489" s="389" t="s">
        <v>647</v>
      </c>
      <c r="G1489" s="389" t="s">
        <v>649</v>
      </c>
    </row>
    <row r="1490" spans="1:7">
      <c r="A1490" s="389" t="s">
        <v>514</v>
      </c>
      <c r="B1490" s="389" t="s">
        <v>517</v>
      </c>
      <c r="C1490" s="389">
        <v>18.8514994808999</v>
      </c>
      <c r="D1490" s="389" t="s">
        <v>647</v>
      </c>
      <c r="E1490" s="389" t="s">
        <v>648</v>
      </c>
      <c r="F1490" s="389" t="s">
        <v>647</v>
      </c>
      <c r="G1490" s="389" t="s">
        <v>649</v>
      </c>
    </row>
    <row r="1491" spans="1:7">
      <c r="A1491" s="389" t="s">
        <v>556</v>
      </c>
      <c r="B1491" s="389" t="s">
        <v>517</v>
      </c>
      <c r="C1491" s="389">
        <v>13.3283806007999</v>
      </c>
      <c r="D1491" s="389" t="s">
        <v>647</v>
      </c>
      <c r="E1491" s="389" t="s">
        <v>648</v>
      </c>
      <c r="F1491" s="389" t="s">
        <v>647</v>
      </c>
      <c r="G1491" s="389" t="s">
        <v>649</v>
      </c>
    </row>
    <row r="1492" spans="1:7">
      <c r="A1492" s="389" t="s">
        <v>571</v>
      </c>
      <c r="B1492" s="389" t="s">
        <v>517</v>
      </c>
      <c r="C1492" s="389">
        <v>1.1794883351800001</v>
      </c>
      <c r="D1492" s="389" t="s">
        <v>647</v>
      </c>
      <c r="E1492" s="389" t="s">
        <v>648</v>
      </c>
      <c r="F1492" s="389" t="s">
        <v>647</v>
      </c>
      <c r="G1492" s="389" t="s">
        <v>649</v>
      </c>
    </row>
    <row r="1493" spans="1:7">
      <c r="A1493" s="389" t="s">
        <v>560</v>
      </c>
      <c r="B1493" s="389" t="s">
        <v>517</v>
      </c>
      <c r="C1493" s="389">
        <v>4.6614658823599999</v>
      </c>
      <c r="D1493" s="389" t="s">
        <v>647</v>
      </c>
      <c r="E1493" s="389" t="s">
        <v>648</v>
      </c>
      <c r="F1493" s="389" t="s">
        <v>647</v>
      </c>
      <c r="G1493" s="389" t="s">
        <v>649</v>
      </c>
    </row>
    <row r="1494" spans="1:7">
      <c r="A1494" s="389" t="s">
        <v>524</v>
      </c>
      <c r="B1494" s="389" t="s">
        <v>517</v>
      </c>
      <c r="C1494" s="389">
        <v>2.2299195150100002</v>
      </c>
      <c r="D1494" s="389" t="s">
        <v>647</v>
      </c>
      <c r="E1494" s="389" t="s">
        <v>648</v>
      </c>
      <c r="F1494" s="389" t="s">
        <v>647</v>
      </c>
      <c r="G1494" s="389" t="s">
        <v>649</v>
      </c>
    </row>
    <row r="1495" spans="1:7">
      <c r="A1495" s="389" t="s">
        <v>514</v>
      </c>
      <c r="B1495" s="389" t="s">
        <v>517</v>
      </c>
      <c r="C1495" s="389">
        <v>1.8912483794199999</v>
      </c>
      <c r="D1495" s="389" t="s">
        <v>647</v>
      </c>
      <c r="E1495" s="389" t="s">
        <v>648</v>
      </c>
      <c r="F1495" s="389" t="s">
        <v>647</v>
      </c>
      <c r="G1495" s="389" t="s">
        <v>649</v>
      </c>
    </row>
    <row r="1496" spans="1:7">
      <c r="A1496" s="389" t="s">
        <v>556</v>
      </c>
      <c r="B1496" s="389" t="s">
        <v>517</v>
      </c>
      <c r="C1496" s="389">
        <v>5.2176899888900001</v>
      </c>
      <c r="D1496" s="389" t="s">
        <v>647</v>
      </c>
      <c r="E1496" s="389" t="s">
        <v>648</v>
      </c>
      <c r="F1496" s="389" t="s">
        <v>647</v>
      </c>
      <c r="G1496" s="389" t="s">
        <v>649</v>
      </c>
    </row>
    <row r="1497" spans="1:7">
      <c r="A1497" s="389" t="s">
        <v>514</v>
      </c>
      <c r="B1497" s="389" t="s">
        <v>517</v>
      </c>
      <c r="C1497" s="389">
        <v>5.3335284741400004</v>
      </c>
      <c r="D1497" s="389" t="s">
        <v>647</v>
      </c>
      <c r="E1497" s="389" t="s">
        <v>648</v>
      </c>
      <c r="F1497" s="389" t="s">
        <v>647</v>
      </c>
      <c r="G1497" s="389" t="s">
        <v>649</v>
      </c>
    </row>
    <row r="1498" spans="1:7">
      <c r="A1498" s="389" t="s">
        <v>514</v>
      </c>
      <c r="B1498" s="389" t="s">
        <v>517</v>
      </c>
      <c r="C1498" s="389">
        <v>5.3335284741400004</v>
      </c>
      <c r="D1498" s="389" t="s">
        <v>647</v>
      </c>
      <c r="E1498" s="389" t="s">
        <v>648</v>
      </c>
      <c r="F1498" s="389" t="s">
        <v>647</v>
      </c>
      <c r="G1498" s="389" t="s">
        <v>649</v>
      </c>
    </row>
    <row r="1499" spans="1:7">
      <c r="A1499" s="389" t="s">
        <v>514</v>
      </c>
      <c r="B1499" s="389" t="s">
        <v>517</v>
      </c>
      <c r="C1499" s="389">
        <v>5.3335284741400004</v>
      </c>
      <c r="D1499" s="389" t="s">
        <v>647</v>
      </c>
      <c r="E1499" s="389" t="s">
        <v>648</v>
      </c>
      <c r="F1499" s="389" t="s">
        <v>647</v>
      </c>
      <c r="G1499" s="389" t="s">
        <v>649</v>
      </c>
    </row>
    <row r="1500" spans="1:7">
      <c r="A1500" s="389" t="s">
        <v>577</v>
      </c>
      <c r="B1500" s="389" t="s">
        <v>517</v>
      </c>
      <c r="C1500" s="389">
        <v>2.19744598685</v>
      </c>
      <c r="D1500" s="389" t="s">
        <v>647</v>
      </c>
      <c r="E1500" s="389" t="s">
        <v>648</v>
      </c>
      <c r="F1500" s="389" t="s">
        <v>647</v>
      </c>
      <c r="G1500" s="389" t="s">
        <v>649</v>
      </c>
    </row>
    <row r="1501" spans="1:7">
      <c r="A1501" s="389" t="s">
        <v>544</v>
      </c>
      <c r="B1501" s="389" t="s">
        <v>517</v>
      </c>
      <c r="C1501" s="389">
        <v>3.99519670829</v>
      </c>
      <c r="D1501" s="389" t="s">
        <v>647</v>
      </c>
      <c r="E1501" s="389" t="s">
        <v>648</v>
      </c>
      <c r="F1501" s="389" t="s">
        <v>647</v>
      </c>
      <c r="G1501" s="389" t="s">
        <v>649</v>
      </c>
    </row>
    <row r="1502" spans="1:7">
      <c r="A1502" s="389" t="s">
        <v>560</v>
      </c>
      <c r="B1502" s="389" t="s">
        <v>517</v>
      </c>
      <c r="C1502" s="389">
        <v>25.054565139000001</v>
      </c>
      <c r="D1502" s="389" t="s">
        <v>647</v>
      </c>
      <c r="E1502" s="389" t="s">
        <v>648</v>
      </c>
      <c r="F1502" s="389" t="s">
        <v>647</v>
      </c>
      <c r="G1502" s="389" t="s">
        <v>649</v>
      </c>
    </row>
    <row r="1503" spans="1:7">
      <c r="A1503" s="389" t="s">
        <v>560</v>
      </c>
      <c r="B1503" s="389" t="s">
        <v>517</v>
      </c>
      <c r="C1503" s="389">
        <v>25.054565139000001</v>
      </c>
      <c r="D1503" s="389" t="s">
        <v>647</v>
      </c>
      <c r="E1503" s="389" t="s">
        <v>648</v>
      </c>
      <c r="F1503" s="389" t="s">
        <v>647</v>
      </c>
      <c r="G1503" s="389" t="s">
        <v>649</v>
      </c>
    </row>
    <row r="1504" spans="1:7">
      <c r="A1504" s="389" t="s">
        <v>581</v>
      </c>
      <c r="B1504" s="389" t="s">
        <v>517</v>
      </c>
      <c r="C1504" s="389">
        <v>2.1938012931999999</v>
      </c>
      <c r="D1504" s="389" t="s">
        <v>647</v>
      </c>
      <c r="E1504" s="389" t="s">
        <v>648</v>
      </c>
      <c r="F1504" s="389" t="s">
        <v>647</v>
      </c>
      <c r="G1504" s="389" t="s">
        <v>649</v>
      </c>
    </row>
    <row r="1505" spans="1:7">
      <c r="A1505" s="389" t="s">
        <v>560</v>
      </c>
      <c r="B1505" s="389" t="s">
        <v>517</v>
      </c>
      <c r="C1505" s="389">
        <v>2.0291050183100001</v>
      </c>
      <c r="D1505" s="389" t="s">
        <v>647</v>
      </c>
      <c r="E1505" s="389" t="s">
        <v>648</v>
      </c>
      <c r="F1505" s="389" t="s">
        <v>647</v>
      </c>
      <c r="G1505" s="389" t="s">
        <v>649</v>
      </c>
    </row>
    <row r="1506" spans="1:7">
      <c r="A1506" s="389" t="s">
        <v>560</v>
      </c>
      <c r="B1506" s="389" t="s">
        <v>517</v>
      </c>
      <c r="C1506" s="389">
        <v>2.0291050183100001</v>
      </c>
      <c r="D1506" s="389" t="s">
        <v>647</v>
      </c>
      <c r="E1506" s="389" t="s">
        <v>648</v>
      </c>
      <c r="F1506" s="389" t="s">
        <v>647</v>
      </c>
      <c r="G1506" s="389" t="s">
        <v>649</v>
      </c>
    </row>
    <row r="1507" spans="1:7">
      <c r="A1507" s="389" t="s">
        <v>581</v>
      </c>
      <c r="B1507" s="389" t="s">
        <v>517</v>
      </c>
      <c r="C1507" s="389">
        <v>3.2897539789999999</v>
      </c>
      <c r="D1507" s="389" t="s">
        <v>647</v>
      </c>
      <c r="E1507" s="389" t="s">
        <v>648</v>
      </c>
      <c r="F1507" s="389" t="s">
        <v>647</v>
      </c>
      <c r="G1507" s="389" t="s">
        <v>649</v>
      </c>
    </row>
    <row r="1508" spans="1:7">
      <c r="A1508" s="389" t="s">
        <v>578</v>
      </c>
      <c r="B1508" s="389" t="s">
        <v>517</v>
      </c>
      <c r="C1508" s="389">
        <v>0.29818870052500002</v>
      </c>
      <c r="D1508" s="389" t="s">
        <v>647</v>
      </c>
      <c r="E1508" s="389" t="s">
        <v>648</v>
      </c>
      <c r="F1508" s="389" t="s">
        <v>647</v>
      </c>
      <c r="G1508" s="389" t="s">
        <v>649</v>
      </c>
    </row>
    <row r="1509" spans="1:7">
      <c r="A1509" s="389" t="s">
        <v>550</v>
      </c>
      <c r="B1509" s="389" t="s">
        <v>517</v>
      </c>
      <c r="C1509" s="389">
        <v>1.41260554632</v>
      </c>
      <c r="D1509" s="389" t="s">
        <v>647</v>
      </c>
      <c r="E1509" s="389" t="s">
        <v>648</v>
      </c>
      <c r="F1509" s="389" t="s">
        <v>647</v>
      </c>
      <c r="G1509" s="389" t="s">
        <v>649</v>
      </c>
    </row>
    <row r="1510" spans="1:7">
      <c r="A1510" s="389" t="s">
        <v>581</v>
      </c>
      <c r="B1510" s="389" t="s">
        <v>517</v>
      </c>
      <c r="C1510" s="389">
        <v>4.1279605757800004</v>
      </c>
      <c r="D1510" s="389" t="s">
        <v>647</v>
      </c>
      <c r="E1510" s="389" t="s">
        <v>648</v>
      </c>
      <c r="F1510" s="389" t="s">
        <v>647</v>
      </c>
      <c r="G1510" s="389" t="s">
        <v>649</v>
      </c>
    </row>
    <row r="1511" spans="1:7">
      <c r="A1511" s="389" t="s">
        <v>571</v>
      </c>
      <c r="B1511" s="389" t="s">
        <v>517</v>
      </c>
      <c r="C1511" s="389">
        <v>19.188977099399899</v>
      </c>
      <c r="D1511" s="389" t="s">
        <v>647</v>
      </c>
      <c r="E1511" s="389" t="s">
        <v>648</v>
      </c>
      <c r="F1511" s="389" t="s">
        <v>647</v>
      </c>
      <c r="G1511" s="389" t="s">
        <v>649</v>
      </c>
    </row>
    <row r="1512" spans="1:7">
      <c r="A1512" s="389" t="s">
        <v>571</v>
      </c>
      <c r="B1512" s="389" t="s">
        <v>517</v>
      </c>
      <c r="C1512" s="389">
        <v>19.188977099399899</v>
      </c>
      <c r="D1512" s="389" t="s">
        <v>647</v>
      </c>
      <c r="E1512" s="389" t="s">
        <v>648</v>
      </c>
      <c r="F1512" s="389" t="s">
        <v>647</v>
      </c>
      <c r="G1512" s="389" t="s">
        <v>649</v>
      </c>
    </row>
    <row r="1513" spans="1:7">
      <c r="A1513" s="389" t="s">
        <v>554</v>
      </c>
      <c r="B1513" s="389" t="s">
        <v>517</v>
      </c>
      <c r="C1513" s="389">
        <v>0.880944407416</v>
      </c>
      <c r="D1513" s="389" t="s">
        <v>647</v>
      </c>
      <c r="E1513" s="389" t="s">
        <v>648</v>
      </c>
      <c r="F1513" s="389" t="s">
        <v>647</v>
      </c>
      <c r="G1513" s="389" t="s">
        <v>649</v>
      </c>
    </row>
    <row r="1514" spans="1:7">
      <c r="A1514" s="389" t="s">
        <v>554</v>
      </c>
      <c r="B1514" s="389" t="s">
        <v>517</v>
      </c>
      <c r="C1514" s="389">
        <v>0.880944407416</v>
      </c>
      <c r="D1514" s="389" t="s">
        <v>647</v>
      </c>
      <c r="E1514" s="389" t="s">
        <v>648</v>
      </c>
      <c r="F1514" s="389" t="s">
        <v>647</v>
      </c>
      <c r="G1514" s="389" t="s">
        <v>649</v>
      </c>
    </row>
    <row r="1515" spans="1:7">
      <c r="A1515" s="389" t="s">
        <v>534</v>
      </c>
      <c r="B1515" s="389" t="s">
        <v>517</v>
      </c>
      <c r="C1515" s="389">
        <v>0.66651857204300002</v>
      </c>
      <c r="D1515" s="389" t="s">
        <v>647</v>
      </c>
      <c r="E1515" s="389" t="s">
        <v>648</v>
      </c>
      <c r="F1515" s="389" t="s">
        <v>647</v>
      </c>
      <c r="G1515" s="389" t="s">
        <v>649</v>
      </c>
    </row>
    <row r="1516" spans="1:7">
      <c r="A1516" s="389" t="s">
        <v>541</v>
      </c>
      <c r="B1516" s="389" t="s">
        <v>517</v>
      </c>
      <c r="C1516" s="389">
        <v>0.66651857204300002</v>
      </c>
      <c r="D1516" s="389" t="s">
        <v>647</v>
      </c>
      <c r="E1516" s="389" t="s">
        <v>648</v>
      </c>
      <c r="F1516" s="389" t="s">
        <v>647</v>
      </c>
      <c r="G1516" s="389" t="s">
        <v>649</v>
      </c>
    </row>
    <row r="1517" spans="1:7">
      <c r="A1517" s="389" t="s">
        <v>577</v>
      </c>
      <c r="B1517" s="389" t="s">
        <v>517</v>
      </c>
      <c r="C1517" s="389">
        <v>3.51019557446</v>
      </c>
      <c r="D1517" s="389" t="s">
        <v>647</v>
      </c>
      <c r="E1517" s="389" t="s">
        <v>648</v>
      </c>
      <c r="F1517" s="389" t="s">
        <v>647</v>
      </c>
      <c r="G1517" s="389" t="s">
        <v>649</v>
      </c>
    </row>
    <row r="1518" spans="1:7">
      <c r="A1518" s="389" t="s">
        <v>544</v>
      </c>
      <c r="B1518" s="389" t="s">
        <v>517</v>
      </c>
      <c r="C1518" s="389">
        <v>0.94525071752300005</v>
      </c>
      <c r="D1518" s="389" t="s">
        <v>647</v>
      </c>
      <c r="E1518" s="389" t="s">
        <v>648</v>
      </c>
      <c r="F1518" s="389" t="s">
        <v>647</v>
      </c>
      <c r="G1518" s="389" t="s">
        <v>649</v>
      </c>
    </row>
    <row r="1519" spans="1:7">
      <c r="A1519" s="389" t="s">
        <v>560</v>
      </c>
      <c r="B1519" s="389" t="s">
        <v>517</v>
      </c>
      <c r="C1519" s="389">
        <v>0.85577857961799997</v>
      </c>
      <c r="D1519" s="389" t="s">
        <v>647</v>
      </c>
      <c r="E1519" s="389" t="s">
        <v>648</v>
      </c>
      <c r="F1519" s="389" t="s">
        <v>647</v>
      </c>
      <c r="G1519" s="389" t="s">
        <v>649</v>
      </c>
    </row>
    <row r="1520" spans="1:7">
      <c r="A1520" s="389" t="s">
        <v>560</v>
      </c>
      <c r="B1520" s="389" t="s">
        <v>517</v>
      </c>
      <c r="C1520" s="389">
        <v>1.38427397078</v>
      </c>
      <c r="D1520" s="389" t="s">
        <v>647</v>
      </c>
      <c r="E1520" s="389" t="s">
        <v>648</v>
      </c>
      <c r="F1520" s="389" t="s">
        <v>647</v>
      </c>
      <c r="G1520" s="389" t="s">
        <v>649</v>
      </c>
    </row>
    <row r="1521" spans="1:7">
      <c r="A1521" s="389" t="s">
        <v>581</v>
      </c>
      <c r="B1521" s="389" t="s">
        <v>517</v>
      </c>
      <c r="C1521" s="389">
        <v>3.99881826849</v>
      </c>
      <c r="D1521" s="389" t="s">
        <v>647</v>
      </c>
      <c r="E1521" s="389" t="s">
        <v>648</v>
      </c>
      <c r="F1521" s="389" t="s">
        <v>647</v>
      </c>
      <c r="G1521" s="389" t="s">
        <v>649</v>
      </c>
    </row>
    <row r="1522" spans="1:7">
      <c r="A1522" s="389" t="s">
        <v>564</v>
      </c>
      <c r="B1522" s="389" t="s">
        <v>517</v>
      </c>
      <c r="C1522" s="389">
        <v>3.9964922997099999</v>
      </c>
      <c r="D1522" s="389" t="s">
        <v>647</v>
      </c>
      <c r="E1522" s="389" t="s">
        <v>648</v>
      </c>
      <c r="F1522" s="389" t="s">
        <v>647</v>
      </c>
      <c r="G1522" s="389" t="s">
        <v>649</v>
      </c>
    </row>
    <row r="1523" spans="1:7">
      <c r="A1523" s="389" t="s">
        <v>564</v>
      </c>
      <c r="B1523" s="389" t="s">
        <v>517</v>
      </c>
      <c r="C1523" s="389">
        <v>3.9964922997099999</v>
      </c>
      <c r="D1523" s="389" t="s">
        <v>647</v>
      </c>
      <c r="E1523" s="389" t="s">
        <v>648</v>
      </c>
      <c r="F1523" s="389" t="s">
        <v>647</v>
      </c>
      <c r="G1523" s="389" t="s">
        <v>649</v>
      </c>
    </row>
    <row r="1524" spans="1:7">
      <c r="A1524" s="389" t="s">
        <v>581</v>
      </c>
      <c r="B1524" s="389" t="s">
        <v>517</v>
      </c>
      <c r="C1524" s="389">
        <v>4.5725091342399997</v>
      </c>
      <c r="D1524" s="389" t="s">
        <v>647</v>
      </c>
      <c r="E1524" s="389" t="s">
        <v>648</v>
      </c>
      <c r="F1524" s="389" t="s">
        <v>647</v>
      </c>
      <c r="G1524" s="389" t="s">
        <v>649</v>
      </c>
    </row>
    <row r="1525" spans="1:7">
      <c r="A1525" s="389" t="s">
        <v>558</v>
      </c>
      <c r="B1525" s="389" t="s">
        <v>517</v>
      </c>
      <c r="C1525" s="389">
        <v>19.6242509998999</v>
      </c>
      <c r="D1525" s="389" t="s">
        <v>647</v>
      </c>
      <c r="E1525" s="389" t="s">
        <v>648</v>
      </c>
      <c r="F1525" s="389" t="s">
        <v>647</v>
      </c>
      <c r="G1525" s="389" t="s">
        <v>649</v>
      </c>
    </row>
    <row r="1526" spans="1:7">
      <c r="A1526" s="389" t="s">
        <v>526</v>
      </c>
      <c r="B1526" s="389" t="s">
        <v>517</v>
      </c>
      <c r="C1526" s="389">
        <v>1.5097690776199999</v>
      </c>
      <c r="D1526" s="389" t="s">
        <v>647</v>
      </c>
      <c r="E1526" s="389" t="s">
        <v>648</v>
      </c>
      <c r="F1526" s="389" t="s">
        <v>647</v>
      </c>
      <c r="G1526" s="389" t="s">
        <v>649</v>
      </c>
    </row>
    <row r="1527" spans="1:7">
      <c r="A1527" s="389" t="s">
        <v>578</v>
      </c>
      <c r="B1527" s="389" t="s">
        <v>517</v>
      </c>
      <c r="C1527" s="389">
        <v>1.1991979940399999</v>
      </c>
      <c r="D1527" s="389" t="s">
        <v>647</v>
      </c>
      <c r="E1527" s="389" t="s">
        <v>648</v>
      </c>
      <c r="F1527" s="389" t="s">
        <v>647</v>
      </c>
      <c r="G1527" s="389" t="s">
        <v>649</v>
      </c>
    </row>
    <row r="1528" spans="1:7">
      <c r="A1528" s="389" t="s">
        <v>578</v>
      </c>
      <c r="B1528" s="389" t="s">
        <v>517</v>
      </c>
      <c r="C1528" s="389">
        <v>3.2917256359799998</v>
      </c>
      <c r="D1528" s="389" t="s">
        <v>647</v>
      </c>
      <c r="E1528" s="389" t="s">
        <v>648</v>
      </c>
      <c r="F1528" s="389" t="s">
        <v>647</v>
      </c>
      <c r="G1528" s="389" t="s">
        <v>649</v>
      </c>
    </row>
    <row r="1529" spans="1:7">
      <c r="A1529" s="389" t="s">
        <v>546</v>
      </c>
      <c r="B1529" s="389" t="s">
        <v>517</v>
      </c>
      <c r="C1529" s="389">
        <v>20.230293724900001</v>
      </c>
      <c r="D1529" s="389" t="s">
        <v>647</v>
      </c>
      <c r="E1529" s="389" t="s">
        <v>648</v>
      </c>
      <c r="F1529" s="389" t="s">
        <v>647</v>
      </c>
      <c r="G1529" s="389" t="s">
        <v>649</v>
      </c>
    </row>
    <row r="1530" spans="1:7">
      <c r="A1530" s="389" t="s">
        <v>514</v>
      </c>
      <c r="B1530" s="389" t="s">
        <v>517</v>
      </c>
      <c r="C1530" s="389">
        <v>6.1923806448500001</v>
      </c>
      <c r="D1530" s="389" t="s">
        <v>647</v>
      </c>
      <c r="E1530" s="389" t="s">
        <v>648</v>
      </c>
      <c r="F1530" s="389" t="s">
        <v>647</v>
      </c>
      <c r="G1530" s="389" t="s">
        <v>649</v>
      </c>
    </row>
    <row r="1531" spans="1:7">
      <c r="A1531" s="389" t="s">
        <v>514</v>
      </c>
      <c r="B1531" s="389" t="s">
        <v>517</v>
      </c>
      <c r="C1531" s="389">
        <v>6.1923806448500001</v>
      </c>
      <c r="D1531" s="389" t="s">
        <v>647</v>
      </c>
      <c r="E1531" s="389" t="s">
        <v>648</v>
      </c>
      <c r="F1531" s="389" t="s">
        <v>647</v>
      </c>
      <c r="G1531" s="389" t="s">
        <v>649</v>
      </c>
    </row>
    <row r="1532" spans="1:7">
      <c r="A1532" s="389" t="s">
        <v>558</v>
      </c>
      <c r="B1532" s="389" t="s">
        <v>517</v>
      </c>
      <c r="C1532" s="389">
        <v>4.4302811802399997</v>
      </c>
      <c r="D1532" s="389" t="s">
        <v>647</v>
      </c>
      <c r="E1532" s="389" t="s">
        <v>648</v>
      </c>
      <c r="F1532" s="389" t="s">
        <v>647</v>
      </c>
      <c r="G1532" s="389" t="s">
        <v>649</v>
      </c>
    </row>
    <row r="1533" spans="1:7">
      <c r="A1533" s="389" t="s">
        <v>524</v>
      </c>
      <c r="B1533" s="389" t="s">
        <v>517</v>
      </c>
      <c r="C1533" s="389">
        <v>3.3442060637000002</v>
      </c>
      <c r="D1533" s="389" t="s">
        <v>647</v>
      </c>
      <c r="E1533" s="389" t="s">
        <v>648</v>
      </c>
      <c r="F1533" s="389" t="s">
        <v>647</v>
      </c>
      <c r="G1533" s="389" t="s">
        <v>649</v>
      </c>
    </row>
    <row r="1534" spans="1:7">
      <c r="A1534" s="389" t="s">
        <v>551</v>
      </c>
      <c r="B1534" s="389" t="s">
        <v>517</v>
      </c>
      <c r="C1534" s="389">
        <v>10.7317846051</v>
      </c>
      <c r="D1534" s="389" t="s">
        <v>647</v>
      </c>
      <c r="E1534" s="389" t="s">
        <v>648</v>
      </c>
      <c r="F1534" s="389" t="s">
        <v>647</v>
      </c>
      <c r="G1534" s="389" t="s">
        <v>649</v>
      </c>
    </row>
    <row r="1535" spans="1:7">
      <c r="A1535" s="389" t="s">
        <v>560</v>
      </c>
      <c r="B1535" s="389" t="s">
        <v>517</v>
      </c>
      <c r="C1535" s="389">
        <v>0.57113567470299997</v>
      </c>
      <c r="D1535" s="389" t="s">
        <v>647</v>
      </c>
      <c r="E1535" s="389" t="s">
        <v>648</v>
      </c>
      <c r="F1535" s="389" t="s">
        <v>647</v>
      </c>
      <c r="G1535" s="389" t="s">
        <v>649</v>
      </c>
    </row>
    <row r="1536" spans="1:7">
      <c r="A1536" s="389" t="s">
        <v>560</v>
      </c>
      <c r="B1536" s="389" t="s">
        <v>517</v>
      </c>
      <c r="C1536" s="389">
        <v>1.27118652144</v>
      </c>
      <c r="D1536" s="389" t="s">
        <v>647</v>
      </c>
      <c r="E1536" s="389" t="s">
        <v>648</v>
      </c>
      <c r="F1536" s="389" t="s">
        <v>647</v>
      </c>
      <c r="G1536" s="389" t="s">
        <v>649</v>
      </c>
    </row>
    <row r="1537" spans="1:7">
      <c r="A1537" s="389" t="s">
        <v>556</v>
      </c>
      <c r="B1537" s="389" t="s">
        <v>517</v>
      </c>
      <c r="C1537" s="389">
        <v>1.1364633849500001</v>
      </c>
      <c r="D1537" s="389" t="s">
        <v>647</v>
      </c>
      <c r="E1537" s="389" t="s">
        <v>648</v>
      </c>
      <c r="F1537" s="389" t="s">
        <v>647</v>
      </c>
      <c r="G1537" s="389" t="s">
        <v>649</v>
      </c>
    </row>
    <row r="1538" spans="1:7">
      <c r="A1538" s="389" t="s">
        <v>551</v>
      </c>
      <c r="B1538" s="389" t="s">
        <v>517</v>
      </c>
      <c r="C1538" s="389">
        <v>9.4167533521499998</v>
      </c>
      <c r="D1538" s="389" t="s">
        <v>647</v>
      </c>
      <c r="E1538" s="389" t="s">
        <v>648</v>
      </c>
      <c r="F1538" s="389" t="s">
        <v>647</v>
      </c>
      <c r="G1538" s="389" t="s">
        <v>649</v>
      </c>
    </row>
    <row r="1539" spans="1:7">
      <c r="A1539" s="389" t="s">
        <v>581</v>
      </c>
      <c r="B1539" s="389" t="s">
        <v>517</v>
      </c>
      <c r="C1539" s="389">
        <v>6.5603543479699997</v>
      </c>
      <c r="D1539" s="389" t="s">
        <v>647</v>
      </c>
      <c r="E1539" s="389" t="s">
        <v>648</v>
      </c>
      <c r="F1539" s="389" t="s">
        <v>647</v>
      </c>
      <c r="G1539" s="389" t="s">
        <v>649</v>
      </c>
    </row>
    <row r="1540" spans="1:7">
      <c r="A1540" s="389" t="s">
        <v>553</v>
      </c>
      <c r="B1540" s="389" t="s">
        <v>517</v>
      </c>
      <c r="C1540" s="389">
        <v>2.88840976998</v>
      </c>
      <c r="D1540" s="389" t="s">
        <v>647</v>
      </c>
      <c r="E1540" s="389" t="s">
        <v>648</v>
      </c>
      <c r="F1540" s="389" t="s">
        <v>647</v>
      </c>
      <c r="G1540" s="389" t="s">
        <v>649</v>
      </c>
    </row>
    <row r="1541" spans="1:7">
      <c r="A1541" s="389" t="s">
        <v>553</v>
      </c>
      <c r="B1541" s="389" t="s">
        <v>517</v>
      </c>
      <c r="C1541" s="389">
        <v>2.88840976998</v>
      </c>
      <c r="D1541" s="389" t="s">
        <v>647</v>
      </c>
      <c r="E1541" s="389" t="s">
        <v>648</v>
      </c>
      <c r="F1541" s="389" t="s">
        <v>647</v>
      </c>
      <c r="G1541" s="389" t="s">
        <v>649</v>
      </c>
    </row>
    <row r="1542" spans="1:7">
      <c r="A1542" s="389" t="s">
        <v>578</v>
      </c>
      <c r="B1542" s="389" t="s">
        <v>517</v>
      </c>
      <c r="C1542" s="389">
        <v>2.88840976998</v>
      </c>
      <c r="D1542" s="389" t="s">
        <v>647</v>
      </c>
      <c r="E1542" s="389" t="s">
        <v>648</v>
      </c>
      <c r="F1542" s="389" t="s">
        <v>647</v>
      </c>
      <c r="G1542" s="389" t="s">
        <v>649</v>
      </c>
    </row>
    <row r="1543" spans="1:7">
      <c r="A1543" s="389" t="s">
        <v>571</v>
      </c>
      <c r="B1543" s="389" t="s">
        <v>517</v>
      </c>
      <c r="C1543" s="389">
        <v>12.172402287400001</v>
      </c>
      <c r="D1543" s="389" t="s">
        <v>647</v>
      </c>
      <c r="E1543" s="389" t="s">
        <v>648</v>
      </c>
      <c r="F1543" s="389" t="s">
        <v>647</v>
      </c>
      <c r="G1543" s="389" t="s">
        <v>649</v>
      </c>
    </row>
    <row r="1544" spans="1:7">
      <c r="A1544" s="389" t="s">
        <v>571</v>
      </c>
      <c r="B1544" s="389" t="s">
        <v>517</v>
      </c>
      <c r="C1544" s="389">
        <v>12.172402287400001</v>
      </c>
      <c r="D1544" s="389" t="s">
        <v>647</v>
      </c>
      <c r="E1544" s="389" t="s">
        <v>648</v>
      </c>
      <c r="F1544" s="389" t="s">
        <v>647</v>
      </c>
      <c r="G1544" s="389" t="s">
        <v>649</v>
      </c>
    </row>
    <row r="1545" spans="1:7">
      <c r="A1545" s="389" t="s">
        <v>529</v>
      </c>
      <c r="B1545" s="389" t="s">
        <v>517</v>
      </c>
      <c r="C1545" s="389">
        <v>11.3973723808</v>
      </c>
      <c r="D1545" s="389" t="s">
        <v>647</v>
      </c>
      <c r="E1545" s="389" t="s">
        <v>648</v>
      </c>
      <c r="F1545" s="389" t="s">
        <v>647</v>
      </c>
      <c r="G1545" s="389" t="s">
        <v>649</v>
      </c>
    </row>
    <row r="1546" spans="1:7">
      <c r="A1546" s="389" t="s">
        <v>528</v>
      </c>
      <c r="B1546" s="389" t="s">
        <v>517</v>
      </c>
      <c r="C1546" s="389">
        <v>1.3111809429900001</v>
      </c>
      <c r="D1546" s="389" t="s">
        <v>647</v>
      </c>
      <c r="E1546" s="389" t="s">
        <v>648</v>
      </c>
      <c r="F1546" s="389" t="s">
        <v>647</v>
      </c>
      <c r="G1546" s="389" t="s">
        <v>649</v>
      </c>
    </row>
    <row r="1547" spans="1:7">
      <c r="A1547" s="389" t="s">
        <v>577</v>
      </c>
      <c r="B1547" s="389" t="s">
        <v>517</v>
      </c>
      <c r="C1547" s="389">
        <v>2.8581969407900001</v>
      </c>
      <c r="D1547" s="389" t="s">
        <v>647</v>
      </c>
      <c r="E1547" s="389" t="s">
        <v>648</v>
      </c>
      <c r="F1547" s="389" t="s">
        <v>647</v>
      </c>
      <c r="G1547" s="389" t="s">
        <v>649</v>
      </c>
    </row>
    <row r="1548" spans="1:7">
      <c r="A1548" s="389" t="s">
        <v>572</v>
      </c>
      <c r="B1548" s="389" t="s">
        <v>517</v>
      </c>
      <c r="C1548" s="389">
        <v>1.71825824869</v>
      </c>
      <c r="D1548" s="389" t="s">
        <v>647</v>
      </c>
      <c r="E1548" s="389" t="s">
        <v>648</v>
      </c>
      <c r="F1548" s="389" t="s">
        <v>647</v>
      </c>
      <c r="G1548" s="389" t="s">
        <v>649</v>
      </c>
    </row>
    <row r="1549" spans="1:7">
      <c r="A1549" s="389" t="s">
        <v>577</v>
      </c>
      <c r="B1549" s="389" t="s">
        <v>517</v>
      </c>
      <c r="C1549" s="389">
        <v>1.5198521945500001</v>
      </c>
      <c r="D1549" s="389" t="s">
        <v>647</v>
      </c>
      <c r="E1549" s="389" t="s">
        <v>648</v>
      </c>
      <c r="F1549" s="389" t="s">
        <v>647</v>
      </c>
      <c r="G1549" s="389" t="s">
        <v>649</v>
      </c>
    </row>
    <row r="1550" spans="1:7">
      <c r="A1550" s="389" t="s">
        <v>571</v>
      </c>
      <c r="B1550" s="389" t="s">
        <v>517</v>
      </c>
      <c r="C1550" s="389">
        <v>9.1775970040099999</v>
      </c>
      <c r="D1550" s="389" t="s">
        <v>647</v>
      </c>
      <c r="E1550" s="389" t="s">
        <v>648</v>
      </c>
      <c r="F1550" s="389" t="s">
        <v>647</v>
      </c>
      <c r="G1550" s="389" t="s">
        <v>649</v>
      </c>
    </row>
    <row r="1551" spans="1:7">
      <c r="A1551" s="389" t="s">
        <v>571</v>
      </c>
      <c r="B1551" s="389" t="s">
        <v>517</v>
      </c>
      <c r="C1551" s="389">
        <v>9.1775970040099999</v>
      </c>
      <c r="D1551" s="389" t="s">
        <v>647</v>
      </c>
      <c r="E1551" s="389" t="s">
        <v>648</v>
      </c>
      <c r="F1551" s="389" t="s">
        <v>647</v>
      </c>
      <c r="G1551" s="389" t="s">
        <v>649</v>
      </c>
    </row>
    <row r="1552" spans="1:7">
      <c r="A1552" s="389" t="s">
        <v>571</v>
      </c>
      <c r="B1552" s="389" t="s">
        <v>517</v>
      </c>
      <c r="C1552" s="389">
        <v>9.1775970040099999</v>
      </c>
      <c r="D1552" s="389" t="s">
        <v>647</v>
      </c>
      <c r="E1552" s="389" t="s">
        <v>648</v>
      </c>
      <c r="F1552" s="389" t="s">
        <v>647</v>
      </c>
      <c r="G1552" s="389" t="s">
        <v>649</v>
      </c>
    </row>
    <row r="1553" spans="1:7">
      <c r="A1553" s="389" t="s">
        <v>554</v>
      </c>
      <c r="B1553" s="389" t="s">
        <v>517</v>
      </c>
      <c r="C1553" s="389">
        <v>7.3427316080200002</v>
      </c>
      <c r="D1553" s="389" t="s">
        <v>647</v>
      </c>
      <c r="E1553" s="389" t="s">
        <v>648</v>
      </c>
      <c r="F1553" s="389" t="s">
        <v>647</v>
      </c>
      <c r="G1553" s="389" t="s">
        <v>649</v>
      </c>
    </row>
    <row r="1554" spans="1:7">
      <c r="A1554" s="389" t="s">
        <v>578</v>
      </c>
      <c r="B1554" s="389" t="s">
        <v>517</v>
      </c>
      <c r="C1554" s="389">
        <v>7.3427316080200002</v>
      </c>
      <c r="D1554" s="389" t="s">
        <v>647</v>
      </c>
      <c r="E1554" s="389" t="s">
        <v>648</v>
      </c>
      <c r="F1554" s="389" t="s">
        <v>647</v>
      </c>
      <c r="G1554" s="389" t="s">
        <v>649</v>
      </c>
    </row>
    <row r="1555" spans="1:7">
      <c r="A1555" s="389" t="s">
        <v>531</v>
      </c>
      <c r="B1555" s="389" t="s">
        <v>517</v>
      </c>
      <c r="C1555" s="389">
        <v>5.3142706606300001</v>
      </c>
      <c r="D1555" s="389" t="s">
        <v>647</v>
      </c>
      <c r="E1555" s="389" t="s">
        <v>648</v>
      </c>
      <c r="F1555" s="389" t="s">
        <v>647</v>
      </c>
      <c r="G1555" s="389" t="s">
        <v>649</v>
      </c>
    </row>
    <row r="1556" spans="1:7">
      <c r="A1556" s="389" t="s">
        <v>531</v>
      </c>
      <c r="B1556" s="389" t="s">
        <v>517</v>
      </c>
      <c r="C1556" s="389">
        <v>5.3142706606300001</v>
      </c>
      <c r="D1556" s="389" t="s">
        <v>647</v>
      </c>
      <c r="E1556" s="389" t="s">
        <v>648</v>
      </c>
      <c r="F1556" s="389" t="s">
        <v>647</v>
      </c>
      <c r="G1556" s="389" t="s">
        <v>649</v>
      </c>
    </row>
    <row r="1557" spans="1:7">
      <c r="A1557" s="389" t="s">
        <v>560</v>
      </c>
      <c r="B1557" s="389" t="s">
        <v>517</v>
      </c>
      <c r="C1557" s="389">
        <v>5.3142706606300001</v>
      </c>
      <c r="D1557" s="389" t="s">
        <v>647</v>
      </c>
      <c r="E1557" s="389" t="s">
        <v>648</v>
      </c>
      <c r="F1557" s="389" t="s">
        <v>647</v>
      </c>
      <c r="G1557" s="389" t="s">
        <v>649</v>
      </c>
    </row>
    <row r="1558" spans="1:7">
      <c r="A1558" s="389" t="s">
        <v>543</v>
      </c>
      <c r="B1558" s="389" t="s">
        <v>517</v>
      </c>
      <c r="C1558" s="389">
        <v>2.7958897150599999</v>
      </c>
      <c r="D1558" s="389" t="s">
        <v>647</v>
      </c>
      <c r="E1558" s="389" t="s">
        <v>648</v>
      </c>
      <c r="F1558" s="389" t="s">
        <v>647</v>
      </c>
      <c r="G1558" s="389" t="s">
        <v>649</v>
      </c>
    </row>
    <row r="1559" spans="1:7">
      <c r="A1559" s="389" t="s">
        <v>577</v>
      </c>
      <c r="B1559" s="389" t="s">
        <v>517</v>
      </c>
      <c r="C1559" s="389">
        <v>2.7958897150599999</v>
      </c>
      <c r="D1559" s="389" t="s">
        <v>647</v>
      </c>
      <c r="E1559" s="389" t="s">
        <v>648</v>
      </c>
      <c r="F1559" s="389" t="s">
        <v>647</v>
      </c>
      <c r="G1559" s="389" t="s">
        <v>649</v>
      </c>
    </row>
    <row r="1560" spans="1:7">
      <c r="A1560" s="389" t="s">
        <v>525</v>
      </c>
      <c r="B1560" s="389" t="s">
        <v>517</v>
      </c>
      <c r="C1560" s="389">
        <v>1.0517571209100001</v>
      </c>
      <c r="D1560" s="389" t="s">
        <v>647</v>
      </c>
      <c r="E1560" s="389" t="s">
        <v>648</v>
      </c>
      <c r="F1560" s="389" t="s">
        <v>647</v>
      </c>
      <c r="G1560" s="389" t="s">
        <v>649</v>
      </c>
    </row>
    <row r="1561" spans="1:7">
      <c r="A1561" s="389" t="s">
        <v>571</v>
      </c>
      <c r="B1561" s="389" t="s">
        <v>517</v>
      </c>
      <c r="C1561" s="389">
        <v>5.0950371465800002</v>
      </c>
      <c r="D1561" s="389" t="s">
        <v>647</v>
      </c>
      <c r="E1561" s="389" t="s">
        <v>648</v>
      </c>
      <c r="F1561" s="389" t="s">
        <v>647</v>
      </c>
      <c r="G1561" s="389" t="s">
        <v>649</v>
      </c>
    </row>
    <row r="1562" spans="1:7">
      <c r="A1562" s="389" t="s">
        <v>560</v>
      </c>
      <c r="B1562" s="389" t="s">
        <v>517</v>
      </c>
      <c r="C1562" s="389">
        <v>4.0448957432699997</v>
      </c>
      <c r="D1562" s="389" t="s">
        <v>647</v>
      </c>
      <c r="E1562" s="389" t="s">
        <v>648</v>
      </c>
      <c r="F1562" s="389" t="s">
        <v>647</v>
      </c>
      <c r="G1562" s="389" t="s">
        <v>649</v>
      </c>
    </row>
    <row r="1563" spans="1:7">
      <c r="A1563" s="389" t="s">
        <v>560</v>
      </c>
      <c r="B1563" s="389" t="s">
        <v>517</v>
      </c>
      <c r="C1563" s="389">
        <v>4.0448957432699997</v>
      </c>
      <c r="D1563" s="389" t="s">
        <v>647</v>
      </c>
      <c r="E1563" s="389" t="s">
        <v>648</v>
      </c>
      <c r="F1563" s="389" t="s">
        <v>647</v>
      </c>
      <c r="G1563" s="389" t="s">
        <v>649</v>
      </c>
    </row>
    <row r="1564" spans="1:7">
      <c r="A1564" s="389" t="s">
        <v>550</v>
      </c>
      <c r="B1564" s="389" t="s">
        <v>517</v>
      </c>
      <c r="C1564" s="389">
        <v>0.41661102441800002</v>
      </c>
      <c r="D1564" s="389" t="s">
        <v>647</v>
      </c>
      <c r="E1564" s="389" t="s">
        <v>648</v>
      </c>
      <c r="F1564" s="389" t="s">
        <v>647</v>
      </c>
      <c r="G1564" s="389" t="s">
        <v>649</v>
      </c>
    </row>
    <row r="1565" spans="1:7">
      <c r="A1565" s="389" t="s">
        <v>563</v>
      </c>
      <c r="B1565" s="389" t="s">
        <v>517</v>
      </c>
      <c r="C1565" s="389">
        <v>5.8520172524299996</v>
      </c>
      <c r="D1565" s="389" t="s">
        <v>647</v>
      </c>
      <c r="E1565" s="389" t="s">
        <v>648</v>
      </c>
      <c r="F1565" s="389" t="s">
        <v>647</v>
      </c>
      <c r="G1565" s="389" t="s">
        <v>649</v>
      </c>
    </row>
    <row r="1566" spans="1:7">
      <c r="A1566" s="389" t="s">
        <v>577</v>
      </c>
      <c r="B1566" s="389" t="s">
        <v>517</v>
      </c>
      <c r="C1566" s="389">
        <v>17.0500522874</v>
      </c>
      <c r="D1566" s="389" t="s">
        <v>647</v>
      </c>
      <c r="E1566" s="389" t="s">
        <v>648</v>
      </c>
      <c r="F1566" s="389" t="s">
        <v>647</v>
      </c>
      <c r="G1566" s="389" t="s">
        <v>649</v>
      </c>
    </row>
    <row r="1567" spans="1:7">
      <c r="A1567" s="389" t="s">
        <v>577</v>
      </c>
      <c r="B1567" s="389" t="s">
        <v>517</v>
      </c>
      <c r="C1567" s="389">
        <v>17.0500522874</v>
      </c>
      <c r="D1567" s="389" t="s">
        <v>647</v>
      </c>
      <c r="E1567" s="389" t="s">
        <v>648</v>
      </c>
      <c r="F1567" s="389" t="s">
        <v>647</v>
      </c>
      <c r="G1567" s="389" t="s">
        <v>649</v>
      </c>
    </row>
    <row r="1568" spans="1:7">
      <c r="A1568" s="389" t="s">
        <v>553</v>
      </c>
      <c r="B1568" s="389" t="s">
        <v>517</v>
      </c>
      <c r="C1568" s="389">
        <v>10.3993651365</v>
      </c>
      <c r="D1568" s="389" t="s">
        <v>647</v>
      </c>
      <c r="E1568" s="389" t="s">
        <v>648</v>
      </c>
      <c r="F1568" s="389" t="s">
        <v>647</v>
      </c>
      <c r="G1568" s="389" t="s">
        <v>649</v>
      </c>
    </row>
    <row r="1569" spans="1:7">
      <c r="A1569" s="389" t="s">
        <v>553</v>
      </c>
      <c r="B1569" s="389" t="s">
        <v>517</v>
      </c>
      <c r="C1569" s="389">
        <v>10.3993651365</v>
      </c>
      <c r="D1569" s="389" t="s">
        <v>647</v>
      </c>
      <c r="E1569" s="389" t="s">
        <v>648</v>
      </c>
      <c r="F1569" s="389" t="s">
        <v>647</v>
      </c>
      <c r="G1569" s="389" t="s">
        <v>649</v>
      </c>
    </row>
    <row r="1570" spans="1:7">
      <c r="A1570" s="389" t="s">
        <v>553</v>
      </c>
      <c r="B1570" s="389" t="s">
        <v>517</v>
      </c>
      <c r="C1570" s="389">
        <v>10.3993651365</v>
      </c>
      <c r="D1570" s="389" t="s">
        <v>647</v>
      </c>
      <c r="E1570" s="389" t="s">
        <v>648</v>
      </c>
      <c r="F1570" s="389" t="s">
        <v>647</v>
      </c>
      <c r="G1570" s="389" t="s">
        <v>649</v>
      </c>
    </row>
    <row r="1571" spans="1:7">
      <c r="A1571" s="389" t="s">
        <v>578</v>
      </c>
      <c r="B1571" s="389" t="s">
        <v>517</v>
      </c>
      <c r="C1571" s="389">
        <v>10.3993651365</v>
      </c>
      <c r="D1571" s="389" t="s">
        <v>647</v>
      </c>
      <c r="E1571" s="389" t="s">
        <v>648</v>
      </c>
      <c r="F1571" s="389" t="s">
        <v>647</v>
      </c>
      <c r="G1571" s="389" t="s">
        <v>649</v>
      </c>
    </row>
    <row r="1572" spans="1:7">
      <c r="A1572" s="389" t="s">
        <v>544</v>
      </c>
      <c r="B1572" s="389" t="s">
        <v>517</v>
      </c>
      <c r="C1572" s="389">
        <v>17.725084979799899</v>
      </c>
      <c r="D1572" s="389" t="s">
        <v>647</v>
      </c>
      <c r="E1572" s="389" t="s">
        <v>648</v>
      </c>
      <c r="F1572" s="389" t="s">
        <v>647</v>
      </c>
      <c r="G1572" s="389" t="s">
        <v>649</v>
      </c>
    </row>
    <row r="1573" spans="1:7">
      <c r="A1573" s="389" t="s">
        <v>544</v>
      </c>
      <c r="B1573" s="389" t="s">
        <v>517</v>
      </c>
      <c r="C1573" s="389">
        <v>17.725084979799899</v>
      </c>
      <c r="D1573" s="389" t="s">
        <v>647</v>
      </c>
      <c r="E1573" s="389" t="s">
        <v>648</v>
      </c>
      <c r="F1573" s="389" t="s">
        <v>647</v>
      </c>
      <c r="G1573" s="389" t="s">
        <v>649</v>
      </c>
    </row>
    <row r="1574" spans="1:7">
      <c r="A1574" s="389" t="s">
        <v>581</v>
      </c>
      <c r="B1574" s="389" t="s">
        <v>517</v>
      </c>
      <c r="C1574" s="389">
        <v>4.5034006624399998</v>
      </c>
      <c r="D1574" s="389" t="s">
        <v>647</v>
      </c>
      <c r="E1574" s="389" t="s">
        <v>648</v>
      </c>
      <c r="F1574" s="389" t="s">
        <v>647</v>
      </c>
      <c r="G1574" s="389" t="s">
        <v>649</v>
      </c>
    </row>
    <row r="1575" spans="1:7">
      <c r="A1575" s="389" t="s">
        <v>551</v>
      </c>
      <c r="B1575" s="389" t="s">
        <v>517</v>
      </c>
      <c r="C1575" s="389">
        <v>2.9873774218600002</v>
      </c>
      <c r="D1575" s="389" t="s">
        <v>647</v>
      </c>
      <c r="E1575" s="389" t="s">
        <v>648</v>
      </c>
      <c r="F1575" s="389" t="s">
        <v>647</v>
      </c>
      <c r="G1575" s="389" t="s">
        <v>649</v>
      </c>
    </row>
    <row r="1576" spans="1:7">
      <c r="A1576" s="389" t="s">
        <v>571</v>
      </c>
      <c r="B1576" s="389" t="s">
        <v>517</v>
      </c>
      <c r="C1576" s="389">
        <v>9.2115324886700005</v>
      </c>
      <c r="D1576" s="389" t="s">
        <v>647</v>
      </c>
      <c r="E1576" s="389" t="s">
        <v>648</v>
      </c>
      <c r="F1576" s="389" t="s">
        <v>647</v>
      </c>
      <c r="G1576" s="389" t="s">
        <v>649</v>
      </c>
    </row>
    <row r="1577" spans="1:7">
      <c r="A1577" s="389" t="s">
        <v>560</v>
      </c>
      <c r="B1577" s="389" t="s">
        <v>517</v>
      </c>
      <c r="C1577" s="389">
        <v>10.608876390900001</v>
      </c>
      <c r="D1577" s="389" t="s">
        <v>647</v>
      </c>
      <c r="E1577" s="389" t="s">
        <v>648</v>
      </c>
      <c r="F1577" s="389" t="s">
        <v>647</v>
      </c>
      <c r="G1577" s="389" t="s">
        <v>649</v>
      </c>
    </row>
    <row r="1578" spans="1:7">
      <c r="A1578" s="389" t="s">
        <v>560</v>
      </c>
      <c r="B1578" s="389" t="s">
        <v>517</v>
      </c>
      <c r="C1578" s="389">
        <v>1.27675710583</v>
      </c>
      <c r="D1578" s="389" t="s">
        <v>647</v>
      </c>
      <c r="E1578" s="389" t="s">
        <v>648</v>
      </c>
      <c r="F1578" s="389" t="s">
        <v>647</v>
      </c>
      <c r="G1578" s="389" t="s">
        <v>649</v>
      </c>
    </row>
    <row r="1579" spans="1:7">
      <c r="A1579" s="389" t="s">
        <v>552</v>
      </c>
      <c r="B1579" s="389" t="s">
        <v>517</v>
      </c>
      <c r="C1579" s="389">
        <v>5.2246148987199996</v>
      </c>
      <c r="D1579" s="389" t="s">
        <v>647</v>
      </c>
      <c r="E1579" s="389" t="s">
        <v>648</v>
      </c>
      <c r="F1579" s="389" t="s">
        <v>647</v>
      </c>
      <c r="G1579" s="389" t="s">
        <v>649</v>
      </c>
    </row>
    <row r="1580" spans="1:7">
      <c r="A1580" s="389" t="s">
        <v>552</v>
      </c>
      <c r="B1580" s="389" t="s">
        <v>517</v>
      </c>
      <c r="C1580" s="389">
        <v>5.2246148987199996</v>
      </c>
      <c r="D1580" s="389" t="s">
        <v>647</v>
      </c>
      <c r="E1580" s="389" t="s">
        <v>648</v>
      </c>
      <c r="F1580" s="389" t="s">
        <v>647</v>
      </c>
      <c r="G1580" s="389" t="s">
        <v>649</v>
      </c>
    </row>
    <row r="1581" spans="1:7">
      <c r="A1581" s="389" t="s">
        <v>544</v>
      </c>
      <c r="B1581" s="389" t="s">
        <v>517</v>
      </c>
      <c r="C1581" s="389">
        <v>2.5383249991199999</v>
      </c>
      <c r="D1581" s="389" t="s">
        <v>647</v>
      </c>
      <c r="E1581" s="389" t="s">
        <v>648</v>
      </c>
      <c r="F1581" s="389" t="s">
        <v>647</v>
      </c>
      <c r="G1581" s="389" t="s">
        <v>649</v>
      </c>
    </row>
    <row r="1582" spans="1:7">
      <c r="A1582" s="389" t="s">
        <v>553</v>
      </c>
      <c r="B1582" s="389" t="s">
        <v>517</v>
      </c>
      <c r="C1582" s="389">
        <v>3.8860879448199999</v>
      </c>
      <c r="D1582" s="389" t="s">
        <v>647</v>
      </c>
      <c r="E1582" s="389" t="s">
        <v>648</v>
      </c>
      <c r="F1582" s="389" t="s">
        <v>647</v>
      </c>
      <c r="G1582" s="389" t="s">
        <v>649</v>
      </c>
    </row>
    <row r="1583" spans="1:7">
      <c r="A1583" s="389" t="s">
        <v>553</v>
      </c>
      <c r="B1583" s="389" t="s">
        <v>517</v>
      </c>
      <c r="C1583" s="389">
        <v>3.8860879448199999</v>
      </c>
      <c r="D1583" s="389" t="s">
        <v>647</v>
      </c>
      <c r="E1583" s="389" t="s">
        <v>648</v>
      </c>
      <c r="F1583" s="389" t="s">
        <v>647</v>
      </c>
      <c r="G1583" s="389" t="s">
        <v>649</v>
      </c>
    </row>
    <row r="1584" spans="1:7">
      <c r="A1584" s="389" t="s">
        <v>578</v>
      </c>
      <c r="B1584" s="389" t="s">
        <v>517</v>
      </c>
      <c r="C1584" s="389">
        <v>3.8860879448199999</v>
      </c>
      <c r="D1584" s="389" t="s">
        <v>647</v>
      </c>
      <c r="E1584" s="389" t="s">
        <v>648</v>
      </c>
      <c r="F1584" s="389" t="s">
        <v>647</v>
      </c>
      <c r="G1584" s="389" t="s">
        <v>649</v>
      </c>
    </row>
    <row r="1585" spans="1:7">
      <c r="A1585" s="389" t="s">
        <v>572</v>
      </c>
      <c r="B1585" s="389" t="s">
        <v>517</v>
      </c>
      <c r="C1585" s="389">
        <v>8.1065772073200009</v>
      </c>
      <c r="D1585" s="389" t="s">
        <v>647</v>
      </c>
      <c r="E1585" s="389" t="s">
        <v>648</v>
      </c>
      <c r="F1585" s="389" t="s">
        <v>647</v>
      </c>
      <c r="G1585" s="389" t="s">
        <v>649</v>
      </c>
    </row>
    <row r="1586" spans="1:7">
      <c r="A1586" s="389" t="s">
        <v>572</v>
      </c>
      <c r="B1586" s="389" t="s">
        <v>517</v>
      </c>
      <c r="C1586" s="389">
        <v>8.1065772073200009</v>
      </c>
      <c r="D1586" s="389" t="s">
        <v>647</v>
      </c>
      <c r="E1586" s="389" t="s">
        <v>648</v>
      </c>
      <c r="F1586" s="389" t="s">
        <v>647</v>
      </c>
      <c r="G1586" s="389" t="s">
        <v>649</v>
      </c>
    </row>
    <row r="1587" spans="1:7">
      <c r="A1587" s="389" t="s">
        <v>560</v>
      </c>
      <c r="B1587" s="389" t="s">
        <v>517</v>
      </c>
      <c r="C1587" s="389">
        <v>5.0274852471699996</v>
      </c>
      <c r="D1587" s="389" t="s">
        <v>647</v>
      </c>
      <c r="E1587" s="389" t="s">
        <v>648</v>
      </c>
      <c r="F1587" s="389" t="s">
        <v>647</v>
      </c>
      <c r="G1587" s="389" t="s">
        <v>649</v>
      </c>
    </row>
    <row r="1588" spans="1:7">
      <c r="A1588" s="389" t="s">
        <v>560</v>
      </c>
      <c r="B1588" s="389" t="s">
        <v>517</v>
      </c>
      <c r="C1588" s="389">
        <v>5.0274852471699996</v>
      </c>
      <c r="D1588" s="389" t="s">
        <v>647</v>
      </c>
      <c r="E1588" s="389" t="s">
        <v>648</v>
      </c>
      <c r="F1588" s="389" t="s">
        <v>647</v>
      </c>
      <c r="G1588" s="389" t="s">
        <v>649</v>
      </c>
    </row>
    <row r="1589" spans="1:7">
      <c r="A1589" s="389" t="s">
        <v>560</v>
      </c>
      <c r="B1589" s="389" t="s">
        <v>517</v>
      </c>
      <c r="C1589" s="389">
        <v>5.0274852471699996</v>
      </c>
      <c r="D1589" s="389" t="s">
        <v>647</v>
      </c>
      <c r="E1589" s="389" t="s">
        <v>648</v>
      </c>
      <c r="F1589" s="389" t="s">
        <v>647</v>
      </c>
      <c r="G1589" s="389" t="s">
        <v>649</v>
      </c>
    </row>
    <row r="1590" spans="1:7">
      <c r="A1590" s="389" t="s">
        <v>542</v>
      </c>
      <c r="B1590" s="389" t="s">
        <v>517</v>
      </c>
      <c r="C1590" s="389">
        <v>8.5522325797000001</v>
      </c>
      <c r="D1590" s="389" t="s">
        <v>647</v>
      </c>
      <c r="E1590" s="389" t="s">
        <v>648</v>
      </c>
      <c r="F1590" s="389" t="s">
        <v>647</v>
      </c>
      <c r="G1590" s="389" t="s">
        <v>649</v>
      </c>
    </row>
    <row r="1591" spans="1:7">
      <c r="A1591" s="389" t="s">
        <v>542</v>
      </c>
      <c r="B1591" s="389" t="s">
        <v>517</v>
      </c>
      <c r="C1591" s="389">
        <v>8.5522325797000001</v>
      </c>
      <c r="D1591" s="389" t="s">
        <v>647</v>
      </c>
      <c r="E1591" s="389" t="s">
        <v>648</v>
      </c>
      <c r="F1591" s="389" t="s">
        <v>647</v>
      </c>
      <c r="G1591" s="389" t="s">
        <v>649</v>
      </c>
    </row>
    <row r="1592" spans="1:7">
      <c r="A1592" s="389" t="s">
        <v>571</v>
      </c>
      <c r="B1592" s="389" t="s">
        <v>517</v>
      </c>
      <c r="C1592" s="389">
        <v>6.5841614534700001</v>
      </c>
      <c r="D1592" s="389" t="s">
        <v>647</v>
      </c>
      <c r="E1592" s="389" t="s">
        <v>648</v>
      </c>
      <c r="F1592" s="389" t="s">
        <v>647</v>
      </c>
      <c r="G1592" s="389" t="s">
        <v>649</v>
      </c>
    </row>
    <row r="1593" spans="1:7">
      <c r="A1593" s="389" t="s">
        <v>577</v>
      </c>
      <c r="B1593" s="389" t="s">
        <v>517</v>
      </c>
      <c r="C1593" s="389">
        <v>10.8106329461</v>
      </c>
      <c r="D1593" s="389" t="s">
        <v>647</v>
      </c>
      <c r="E1593" s="389" t="s">
        <v>648</v>
      </c>
      <c r="F1593" s="389" t="s">
        <v>647</v>
      </c>
      <c r="G1593" s="389" t="s">
        <v>649</v>
      </c>
    </row>
    <row r="1594" spans="1:7">
      <c r="A1594" s="389" t="s">
        <v>571</v>
      </c>
      <c r="B1594" s="389" t="s">
        <v>517</v>
      </c>
      <c r="C1594" s="389">
        <v>12.092243826400001</v>
      </c>
      <c r="D1594" s="389" t="s">
        <v>647</v>
      </c>
      <c r="E1594" s="389" t="s">
        <v>648</v>
      </c>
      <c r="F1594" s="389" t="s">
        <v>647</v>
      </c>
      <c r="G1594" s="389" t="s">
        <v>649</v>
      </c>
    </row>
    <row r="1595" spans="1:7">
      <c r="A1595" s="389" t="s">
        <v>553</v>
      </c>
      <c r="B1595" s="389" t="s">
        <v>517</v>
      </c>
      <c r="C1595" s="389">
        <v>5.6653281701799996</v>
      </c>
      <c r="D1595" s="389" t="s">
        <v>647</v>
      </c>
      <c r="E1595" s="389" t="s">
        <v>648</v>
      </c>
      <c r="F1595" s="389" t="s">
        <v>647</v>
      </c>
      <c r="G1595" s="389" t="s">
        <v>649</v>
      </c>
    </row>
    <row r="1596" spans="1:7">
      <c r="A1596" s="389" t="s">
        <v>553</v>
      </c>
      <c r="B1596" s="389" t="s">
        <v>517</v>
      </c>
      <c r="C1596" s="389">
        <v>5.6653281701799996</v>
      </c>
      <c r="D1596" s="389" t="s">
        <v>647</v>
      </c>
      <c r="E1596" s="389" t="s">
        <v>648</v>
      </c>
      <c r="F1596" s="389" t="s">
        <v>647</v>
      </c>
      <c r="G1596" s="389" t="s">
        <v>649</v>
      </c>
    </row>
    <row r="1597" spans="1:7">
      <c r="A1597" s="389" t="s">
        <v>553</v>
      </c>
      <c r="B1597" s="389" t="s">
        <v>517</v>
      </c>
      <c r="C1597" s="389">
        <v>5.6653281701799996</v>
      </c>
      <c r="D1597" s="389" t="s">
        <v>647</v>
      </c>
      <c r="E1597" s="389" t="s">
        <v>648</v>
      </c>
      <c r="F1597" s="389" t="s">
        <v>647</v>
      </c>
      <c r="G1597" s="389" t="s">
        <v>649</v>
      </c>
    </row>
    <row r="1598" spans="1:7">
      <c r="A1598" s="389" t="s">
        <v>553</v>
      </c>
      <c r="B1598" s="389" t="s">
        <v>517</v>
      </c>
      <c r="C1598" s="389">
        <v>5.6653281701799996</v>
      </c>
      <c r="D1598" s="389" t="s">
        <v>647</v>
      </c>
      <c r="E1598" s="389" t="s">
        <v>648</v>
      </c>
      <c r="F1598" s="389" t="s">
        <v>647</v>
      </c>
      <c r="G1598" s="389" t="s">
        <v>649</v>
      </c>
    </row>
    <row r="1599" spans="1:7">
      <c r="A1599" s="389" t="s">
        <v>578</v>
      </c>
      <c r="B1599" s="389" t="s">
        <v>517</v>
      </c>
      <c r="C1599" s="389">
        <v>5.6653281701799996</v>
      </c>
      <c r="D1599" s="389" t="s">
        <v>647</v>
      </c>
      <c r="E1599" s="389" t="s">
        <v>648</v>
      </c>
      <c r="F1599" s="389" t="s">
        <v>647</v>
      </c>
      <c r="G1599" s="389" t="s">
        <v>649</v>
      </c>
    </row>
    <row r="1600" spans="1:7">
      <c r="A1600" s="389" t="s">
        <v>578</v>
      </c>
      <c r="B1600" s="389" t="s">
        <v>517</v>
      </c>
      <c r="C1600" s="389">
        <v>5.6653281701799996</v>
      </c>
      <c r="D1600" s="389" t="s">
        <v>647</v>
      </c>
      <c r="E1600" s="389" t="s">
        <v>648</v>
      </c>
      <c r="F1600" s="389" t="s">
        <v>647</v>
      </c>
      <c r="G1600" s="389" t="s">
        <v>649</v>
      </c>
    </row>
    <row r="1601" spans="1:7">
      <c r="A1601" s="389" t="s">
        <v>579</v>
      </c>
      <c r="B1601" s="389" t="s">
        <v>517</v>
      </c>
      <c r="C1601" s="389">
        <v>7.7537146285</v>
      </c>
      <c r="D1601" s="389" t="s">
        <v>647</v>
      </c>
      <c r="E1601" s="389" t="s">
        <v>648</v>
      </c>
      <c r="F1601" s="389" t="s">
        <v>647</v>
      </c>
      <c r="G1601" s="389" t="s">
        <v>649</v>
      </c>
    </row>
    <row r="1602" spans="1:7">
      <c r="A1602" s="389" t="s">
        <v>551</v>
      </c>
      <c r="B1602" s="389" t="s">
        <v>517</v>
      </c>
      <c r="C1602" s="389">
        <v>8.8589984702900004</v>
      </c>
      <c r="D1602" s="389" t="s">
        <v>647</v>
      </c>
      <c r="E1602" s="389" t="s">
        <v>648</v>
      </c>
      <c r="F1602" s="389" t="s">
        <v>647</v>
      </c>
      <c r="G1602" s="389" t="s">
        <v>649</v>
      </c>
    </row>
    <row r="1603" spans="1:7">
      <c r="A1603" s="389" t="s">
        <v>551</v>
      </c>
      <c r="B1603" s="389" t="s">
        <v>517</v>
      </c>
      <c r="C1603" s="389">
        <v>4.7163901091399998</v>
      </c>
      <c r="D1603" s="389" t="s">
        <v>647</v>
      </c>
      <c r="E1603" s="389" t="s">
        <v>648</v>
      </c>
      <c r="F1603" s="389" t="s">
        <v>647</v>
      </c>
      <c r="G1603" s="389" t="s">
        <v>649</v>
      </c>
    </row>
    <row r="1604" spans="1:7">
      <c r="A1604" s="389" t="s">
        <v>551</v>
      </c>
      <c r="B1604" s="389" t="s">
        <v>517</v>
      </c>
      <c r="C1604" s="389">
        <v>4.7163901091399998</v>
      </c>
      <c r="D1604" s="389" t="s">
        <v>647</v>
      </c>
      <c r="E1604" s="389" t="s">
        <v>648</v>
      </c>
      <c r="F1604" s="389" t="s">
        <v>647</v>
      </c>
      <c r="G1604" s="389" t="s">
        <v>649</v>
      </c>
    </row>
    <row r="1605" spans="1:7">
      <c r="A1605" s="389" t="s">
        <v>546</v>
      </c>
      <c r="B1605" s="389" t="s">
        <v>517</v>
      </c>
      <c r="C1605" s="389">
        <v>4.8509594720400004</v>
      </c>
      <c r="D1605" s="389" t="s">
        <v>647</v>
      </c>
      <c r="E1605" s="389" t="s">
        <v>648</v>
      </c>
      <c r="F1605" s="389" t="s">
        <v>647</v>
      </c>
      <c r="G1605" s="389" t="s">
        <v>649</v>
      </c>
    </row>
    <row r="1606" spans="1:7">
      <c r="A1606" s="389" t="s">
        <v>560</v>
      </c>
      <c r="B1606" s="389" t="s">
        <v>517</v>
      </c>
      <c r="C1606" s="389">
        <v>10.0468680799999</v>
      </c>
      <c r="D1606" s="389" t="s">
        <v>647</v>
      </c>
      <c r="E1606" s="389" t="s">
        <v>648</v>
      </c>
      <c r="F1606" s="389" t="s">
        <v>647</v>
      </c>
      <c r="G1606" s="389" t="s">
        <v>649</v>
      </c>
    </row>
    <row r="1607" spans="1:7">
      <c r="A1607" s="389" t="s">
        <v>560</v>
      </c>
      <c r="B1607" s="389" t="s">
        <v>517</v>
      </c>
      <c r="C1607" s="389">
        <v>10.0468680799999</v>
      </c>
      <c r="D1607" s="389" t="s">
        <v>647</v>
      </c>
      <c r="E1607" s="389" t="s">
        <v>648</v>
      </c>
      <c r="F1607" s="389" t="s">
        <v>647</v>
      </c>
      <c r="G1607" s="389" t="s">
        <v>649</v>
      </c>
    </row>
    <row r="1608" spans="1:7">
      <c r="A1608" s="389" t="s">
        <v>560</v>
      </c>
      <c r="B1608" s="389" t="s">
        <v>517</v>
      </c>
      <c r="C1608" s="389">
        <v>10.0468680799999</v>
      </c>
      <c r="D1608" s="389" t="s">
        <v>647</v>
      </c>
      <c r="E1608" s="389" t="s">
        <v>648</v>
      </c>
      <c r="F1608" s="389" t="s">
        <v>647</v>
      </c>
      <c r="G1608" s="389" t="s">
        <v>649</v>
      </c>
    </row>
    <row r="1609" spans="1:7">
      <c r="A1609" s="389" t="s">
        <v>560</v>
      </c>
      <c r="B1609" s="389" t="s">
        <v>517</v>
      </c>
      <c r="C1609" s="389">
        <v>1.06971637459</v>
      </c>
      <c r="D1609" s="389" t="s">
        <v>647</v>
      </c>
      <c r="E1609" s="389" t="s">
        <v>648</v>
      </c>
      <c r="F1609" s="389" t="s">
        <v>647</v>
      </c>
      <c r="G1609" s="389" t="s">
        <v>649</v>
      </c>
    </row>
    <row r="1610" spans="1:7">
      <c r="A1610" s="389" t="s">
        <v>560</v>
      </c>
      <c r="B1610" s="389" t="s">
        <v>517</v>
      </c>
      <c r="C1610" s="389">
        <v>1.06971637459</v>
      </c>
      <c r="D1610" s="389" t="s">
        <v>647</v>
      </c>
      <c r="E1610" s="389" t="s">
        <v>648</v>
      </c>
      <c r="F1610" s="389" t="s">
        <v>647</v>
      </c>
      <c r="G1610" s="389" t="s">
        <v>649</v>
      </c>
    </row>
    <row r="1611" spans="1:7">
      <c r="A1611" s="389" t="s">
        <v>544</v>
      </c>
      <c r="B1611" s="389" t="s">
        <v>517</v>
      </c>
      <c r="C1611" s="389">
        <v>4.4291569659799999</v>
      </c>
      <c r="D1611" s="389" t="s">
        <v>647</v>
      </c>
      <c r="E1611" s="389" t="s">
        <v>648</v>
      </c>
      <c r="F1611" s="389" t="s">
        <v>647</v>
      </c>
      <c r="G1611" s="389" t="s">
        <v>649</v>
      </c>
    </row>
    <row r="1612" spans="1:7">
      <c r="A1612" s="389" t="s">
        <v>558</v>
      </c>
      <c r="B1612" s="389" t="s">
        <v>517</v>
      </c>
      <c r="C1612" s="389">
        <v>17.022517396600001</v>
      </c>
      <c r="D1612" s="389" t="s">
        <v>647</v>
      </c>
      <c r="E1612" s="389" t="s">
        <v>648</v>
      </c>
      <c r="F1612" s="389" t="s">
        <v>647</v>
      </c>
      <c r="G1612" s="389" t="s">
        <v>649</v>
      </c>
    </row>
    <row r="1613" spans="1:7">
      <c r="A1613" s="389" t="s">
        <v>577</v>
      </c>
      <c r="B1613" s="389" t="s">
        <v>517</v>
      </c>
      <c r="C1613" s="389">
        <v>1.0975082495499999</v>
      </c>
      <c r="D1613" s="389" t="s">
        <v>647</v>
      </c>
      <c r="E1613" s="389" t="s">
        <v>648</v>
      </c>
      <c r="F1613" s="389" t="s">
        <v>647</v>
      </c>
      <c r="G1613" s="389" t="s">
        <v>649</v>
      </c>
    </row>
    <row r="1614" spans="1:7">
      <c r="A1614" s="389" t="s">
        <v>577</v>
      </c>
      <c r="B1614" s="389" t="s">
        <v>517</v>
      </c>
      <c r="C1614" s="389">
        <v>1.0975082495499999</v>
      </c>
      <c r="D1614" s="389" t="s">
        <v>647</v>
      </c>
      <c r="E1614" s="389" t="s">
        <v>648</v>
      </c>
      <c r="F1614" s="389" t="s">
        <v>647</v>
      </c>
      <c r="G1614" s="389" t="s">
        <v>649</v>
      </c>
    </row>
    <row r="1615" spans="1:7">
      <c r="A1615" s="389" t="s">
        <v>514</v>
      </c>
      <c r="B1615" s="389" t="s">
        <v>517</v>
      </c>
      <c r="C1615" s="389">
        <v>1.2071236001800001</v>
      </c>
      <c r="D1615" s="389" t="s">
        <v>647</v>
      </c>
      <c r="E1615" s="389" t="s">
        <v>648</v>
      </c>
      <c r="F1615" s="389" t="s">
        <v>647</v>
      </c>
      <c r="G1615" s="389" t="s">
        <v>649</v>
      </c>
    </row>
    <row r="1616" spans="1:7">
      <c r="A1616" s="389" t="s">
        <v>514</v>
      </c>
      <c r="B1616" s="389" t="s">
        <v>517</v>
      </c>
      <c r="C1616" s="389">
        <v>1.2071236001800001</v>
      </c>
      <c r="D1616" s="389" t="s">
        <v>647</v>
      </c>
      <c r="E1616" s="389" t="s">
        <v>648</v>
      </c>
      <c r="F1616" s="389" t="s">
        <v>647</v>
      </c>
      <c r="G1616" s="389" t="s">
        <v>649</v>
      </c>
    </row>
    <row r="1617" spans="1:7">
      <c r="A1617" s="389" t="s">
        <v>581</v>
      </c>
      <c r="B1617" s="389" t="s">
        <v>517</v>
      </c>
      <c r="C1617" s="389">
        <v>6.8129129453699999</v>
      </c>
      <c r="D1617" s="389" t="s">
        <v>647</v>
      </c>
      <c r="E1617" s="389" t="s">
        <v>648</v>
      </c>
      <c r="F1617" s="389" t="s">
        <v>647</v>
      </c>
      <c r="G1617" s="389" t="s">
        <v>649</v>
      </c>
    </row>
    <row r="1618" spans="1:7">
      <c r="A1618" s="389" t="s">
        <v>581</v>
      </c>
      <c r="B1618" s="389" t="s">
        <v>517</v>
      </c>
      <c r="C1618" s="389">
        <v>6.8129129453699999</v>
      </c>
      <c r="D1618" s="389" t="s">
        <v>647</v>
      </c>
      <c r="E1618" s="389" t="s">
        <v>648</v>
      </c>
      <c r="F1618" s="389" t="s">
        <v>647</v>
      </c>
      <c r="G1618" s="389" t="s">
        <v>649</v>
      </c>
    </row>
    <row r="1619" spans="1:7">
      <c r="A1619" s="389" t="s">
        <v>579</v>
      </c>
      <c r="B1619" s="389" t="s">
        <v>517</v>
      </c>
      <c r="C1619" s="389">
        <v>8.3853018860099997</v>
      </c>
      <c r="D1619" s="389" t="s">
        <v>647</v>
      </c>
      <c r="E1619" s="389" t="s">
        <v>648</v>
      </c>
      <c r="F1619" s="389" t="s">
        <v>647</v>
      </c>
      <c r="G1619" s="389" t="s">
        <v>649</v>
      </c>
    </row>
    <row r="1620" spans="1:7">
      <c r="A1620" s="389" t="s">
        <v>579</v>
      </c>
      <c r="B1620" s="389" t="s">
        <v>517</v>
      </c>
      <c r="C1620" s="389">
        <v>8.3853018860099997</v>
      </c>
      <c r="D1620" s="389" t="s">
        <v>647</v>
      </c>
      <c r="E1620" s="389" t="s">
        <v>648</v>
      </c>
      <c r="F1620" s="389" t="s">
        <v>647</v>
      </c>
      <c r="G1620" s="389" t="s">
        <v>649</v>
      </c>
    </row>
    <row r="1621" spans="1:7">
      <c r="A1621" s="389" t="s">
        <v>563</v>
      </c>
      <c r="B1621" s="389" t="s">
        <v>517</v>
      </c>
      <c r="C1621" s="389">
        <v>11.2775208237</v>
      </c>
      <c r="D1621" s="389" t="s">
        <v>647</v>
      </c>
      <c r="E1621" s="389" t="s">
        <v>648</v>
      </c>
      <c r="F1621" s="389" t="s">
        <v>647</v>
      </c>
      <c r="G1621" s="389" t="s">
        <v>649</v>
      </c>
    </row>
    <row r="1622" spans="1:7">
      <c r="A1622" s="389" t="s">
        <v>560</v>
      </c>
      <c r="B1622" s="389" t="s">
        <v>517</v>
      </c>
      <c r="C1622" s="389">
        <v>9.8809225447000006</v>
      </c>
      <c r="D1622" s="389" t="s">
        <v>647</v>
      </c>
      <c r="E1622" s="389" t="s">
        <v>648</v>
      </c>
      <c r="F1622" s="389" t="s">
        <v>647</v>
      </c>
      <c r="G1622" s="389" t="s">
        <v>649</v>
      </c>
    </row>
    <row r="1623" spans="1:7">
      <c r="A1623" s="389" t="s">
        <v>543</v>
      </c>
      <c r="B1623" s="389" t="s">
        <v>517</v>
      </c>
      <c r="C1623" s="389">
        <v>4.4633072825999998</v>
      </c>
      <c r="D1623" s="389" t="s">
        <v>647</v>
      </c>
      <c r="E1623" s="389" t="s">
        <v>648</v>
      </c>
      <c r="F1623" s="389" t="s">
        <v>647</v>
      </c>
      <c r="G1623" s="389" t="s">
        <v>649</v>
      </c>
    </row>
    <row r="1624" spans="1:7">
      <c r="A1624" s="389" t="s">
        <v>560</v>
      </c>
      <c r="B1624" s="389" t="s">
        <v>517</v>
      </c>
      <c r="C1624" s="389">
        <v>4.4633072825999998</v>
      </c>
      <c r="D1624" s="389" t="s">
        <v>647</v>
      </c>
      <c r="E1624" s="389" t="s">
        <v>648</v>
      </c>
      <c r="F1624" s="389" t="s">
        <v>647</v>
      </c>
      <c r="G1624" s="389" t="s">
        <v>649</v>
      </c>
    </row>
    <row r="1625" spans="1:7">
      <c r="A1625" s="389" t="s">
        <v>571</v>
      </c>
      <c r="B1625" s="389" t="s">
        <v>517</v>
      </c>
      <c r="C1625" s="389">
        <v>12.9650709391</v>
      </c>
      <c r="D1625" s="389" t="s">
        <v>647</v>
      </c>
      <c r="E1625" s="389" t="s">
        <v>648</v>
      </c>
      <c r="F1625" s="389" t="s">
        <v>647</v>
      </c>
      <c r="G1625" s="389" t="s">
        <v>649</v>
      </c>
    </row>
    <row r="1626" spans="1:7">
      <c r="A1626" s="389" t="s">
        <v>577</v>
      </c>
      <c r="B1626" s="389" t="s">
        <v>517</v>
      </c>
      <c r="C1626" s="389">
        <v>4.1634256607499998</v>
      </c>
      <c r="D1626" s="389" t="s">
        <v>647</v>
      </c>
      <c r="E1626" s="389" t="s">
        <v>648</v>
      </c>
      <c r="F1626" s="389" t="s">
        <v>647</v>
      </c>
      <c r="G1626" s="389" t="s">
        <v>649</v>
      </c>
    </row>
    <row r="1627" spans="1:7">
      <c r="A1627" s="389" t="s">
        <v>535</v>
      </c>
      <c r="B1627" s="389" t="s">
        <v>517</v>
      </c>
      <c r="C1627" s="389">
        <v>1.9347628313</v>
      </c>
      <c r="D1627" s="389" t="s">
        <v>647</v>
      </c>
      <c r="E1627" s="389" t="s">
        <v>648</v>
      </c>
      <c r="F1627" s="389" t="s">
        <v>647</v>
      </c>
      <c r="G1627" s="389" t="s">
        <v>649</v>
      </c>
    </row>
    <row r="1628" spans="1:7">
      <c r="A1628" s="389" t="s">
        <v>554</v>
      </c>
      <c r="B1628" s="389" t="s">
        <v>517</v>
      </c>
      <c r="C1628" s="389">
        <v>1.07259513208</v>
      </c>
      <c r="D1628" s="389" t="s">
        <v>647</v>
      </c>
      <c r="E1628" s="389" t="s">
        <v>648</v>
      </c>
      <c r="F1628" s="389" t="s">
        <v>647</v>
      </c>
      <c r="G1628" s="389" t="s">
        <v>649</v>
      </c>
    </row>
    <row r="1629" spans="1:7">
      <c r="A1629" s="389" t="s">
        <v>578</v>
      </c>
      <c r="B1629" s="389" t="s">
        <v>517</v>
      </c>
      <c r="C1629" s="389">
        <v>1.07259513208</v>
      </c>
      <c r="D1629" s="389" t="s">
        <v>647</v>
      </c>
      <c r="E1629" s="389" t="s">
        <v>648</v>
      </c>
      <c r="F1629" s="389" t="s">
        <v>647</v>
      </c>
      <c r="G1629" s="389" t="s">
        <v>649</v>
      </c>
    </row>
    <row r="1630" spans="1:7">
      <c r="A1630" s="389" t="s">
        <v>577</v>
      </c>
      <c r="B1630" s="389" t="s">
        <v>517</v>
      </c>
      <c r="C1630" s="389">
        <v>2.9356211927800002</v>
      </c>
      <c r="D1630" s="389" t="s">
        <v>647</v>
      </c>
      <c r="E1630" s="389" t="s">
        <v>648</v>
      </c>
      <c r="F1630" s="389" t="s">
        <v>647</v>
      </c>
      <c r="G1630" s="389" t="s">
        <v>649</v>
      </c>
    </row>
    <row r="1631" spans="1:7">
      <c r="A1631" s="389" t="s">
        <v>564</v>
      </c>
      <c r="B1631" s="389" t="s">
        <v>517</v>
      </c>
      <c r="C1631" s="389">
        <v>4.7707223921699997</v>
      </c>
      <c r="D1631" s="389" t="s">
        <v>647</v>
      </c>
      <c r="E1631" s="389" t="s">
        <v>648</v>
      </c>
      <c r="F1631" s="389" t="s">
        <v>647</v>
      </c>
      <c r="G1631" s="389" t="s">
        <v>649</v>
      </c>
    </row>
    <row r="1632" spans="1:7">
      <c r="A1632" s="389" t="s">
        <v>550</v>
      </c>
      <c r="B1632" s="389" t="s">
        <v>517</v>
      </c>
      <c r="C1632" s="389">
        <v>0.20718989431500001</v>
      </c>
      <c r="D1632" s="389" t="s">
        <v>647</v>
      </c>
      <c r="E1632" s="389" t="s">
        <v>648</v>
      </c>
      <c r="F1632" s="389" t="s">
        <v>647</v>
      </c>
      <c r="G1632" s="389" t="s">
        <v>649</v>
      </c>
    </row>
    <row r="1633" spans="1:7">
      <c r="A1633" s="389" t="s">
        <v>550</v>
      </c>
      <c r="B1633" s="389" t="s">
        <v>517</v>
      </c>
      <c r="C1633" s="389">
        <v>4.7898470367500003</v>
      </c>
      <c r="D1633" s="389" t="s">
        <v>647</v>
      </c>
      <c r="E1633" s="389" t="s">
        <v>648</v>
      </c>
      <c r="F1633" s="389" t="s">
        <v>647</v>
      </c>
      <c r="G1633" s="389" t="s">
        <v>649</v>
      </c>
    </row>
    <row r="1634" spans="1:7">
      <c r="A1634" s="389" t="s">
        <v>551</v>
      </c>
      <c r="B1634" s="389" t="s">
        <v>517</v>
      </c>
      <c r="C1634" s="389">
        <v>1.34982509827</v>
      </c>
      <c r="D1634" s="389" t="s">
        <v>647</v>
      </c>
      <c r="E1634" s="389" t="s">
        <v>648</v>
      </c>
      <c r="F1634" s="389" t="s">
        <v>647</v>
      </c>
      <c r="G1634" s="389" t="s">
        <v>649</v>
      </c>
    </row>
    <row r="1635" spans="1:7">
      <c r="A1635" s="389" t="s">
        <v>550</v>
      </c>
      <c r="B1635" s="389" t="s">
        <v>517</v>
      </c>
      <c r="C1635" s="389">
        <v>3.6529421543699998</v>
      </c>
      <c r="D1635" s="389" t="s">
        <v>647</v>
      </c>
      <c r="E1635" s="389" t="s">
        <v>648</v>
      </c>
      <c r="F1635" s="389" t="s">
        <v>647</v>
      </c>
      <c r="G1635" s="389" t="s">
        <v>649</v>
      </c>
    </row>
    <row r="1636" spans="1:7">
      <c r="A1636" s="389" t="s">
        <v>547</v>
      </c>
      <c r="B1636" s="389" t="s">
        <v>517</v>
      </c>
      <c r="C1636" s="389">
        <v>16.0543651618</v>
      </c>
      <c r="D1636" s="389" t="s">
        <v>647</v>
      </c>
      <c r="E1636" s="389" t="s">
        <v>648</v>
      </c>
      <c r="F1636" s="389" t="s">
        <v>647</v>
      </c>
      <c r="G1636" s="389" t="s">
        <v>649</v>
      </c>
    </row>
    <row r="1637" spans="1:7">
      <c r="A1637" s="389" t="s">
        <v>577</v>
      </c>
      <c r="B1637" s="389" t="s">
        <v>517</v>
      </c>
      <c r="C1637" s="389">
        <v>1.1433282957999999</v>
      </c>
      <c r="D1637" s="389" t="s">
        <v>647</v>
      </c>
      <c r="E1637" s="389" t="s">
        <v>648</v>
      </c>
      <c r="F1637" s="389" t="s">
        <v>647</v>
      </c>
      <c r="G1637" s="389" t="s">
        <v>649</v>
      </c>
    </row>
    <row r="1638" spans="1:7">
      <c r="A1638" s="389" t="s">
        <v>556</v>
      </c>
      <c r="B1638" s="389" t="s">
        <v>517</v>
      </c>
      <c r="C1638" s="389">
        <v>8.24084885151</v>
      </c>
      <c r="D1638" s="389" t="s">
        <v>647</v>
      </c>
      <c r="E1638" s="389" t="s">
        <v>648</v>
      </c>
      <c r="F1638" s="389" t="s">
        <v>647</v>
      </c>
      <c r="G1638" s="389" t="s">
        <v>649</v>
      </c>
    </row>
    <row r="1639" spans="1:7">
      <c r="A1639" s="389" t="s">
        <v>556</v>
      </c>
      <c r="B1639" s="389" t="s">
        <v>517</v>
      </c>
      <c r="C1639" s="389">
        <v>8.24084885151</v>
      </c>
      <c r="D1639" s="389" t="s">
        <v>647</v>
      </c>
      <c r="E1639" s="389" t="s">
        <v>648</v>
      </c>
      <c r="F1639" s="389" t="s">
        <v>647</v>
      </c>
      <c r="G1639" s="389" t="s">
        <v>649</v>
      </c>
    </row>
    <row r="1640" spans="1:7">
      <c r="A1640" s="389" t="s">
        <v>551</v>
      </c>
      <c r="B1640" s="389" t="s">
        <v>517</v>
      </c>
      <c r="C1640" s="389">
        <v>8.2772442569599995</v>
      </c>
      <c r="D1640" s="389" t="s">
        <v>647</v>
      </c>
      <c r="E1640" s="389" t="s">
        <v>648</v>
      </c>
      <c r="F1640" s="389" t="s">
        <v>647</v>
      </c>
      <c r="G1640" s="389" t="s">
        <v>649</v>
      </c>
    </row>
    <row r="1641" spans="1:7">
      <c r="A1641" s="389" t="s">
        <v>551</v>
      </c>
      <c r="B1641" s="389" t="s">
        <v>517</v>
      </c>
      <c r="C1641" s="389">
        <v>8.2772442569599995</v>
      </c>
      <c r="D1641" s="389" t="s">
        <v>647</v>
      </c>
      <c r="E1641" s="389" t="s">
        <v>648</v>
      </c>
      <c r="F1641" s="389" t="s">
        <v>647</v>
      </c>
      <c r="G1641" s="389" t="s">
        <v>649</v>
      </c>
    </row>
    <row r="1642" spans="1:7">
      <c r="A1642" s="389" t="s">
        <v>551</v>
      </c>
      <c r="B1642" s="389" t="s">
        <v>517</v>
      </c>
      <c r="C1642" s="389">
        <v>8.2772442569599995</v>
      </c>
      <c r="D1642" s="389" t="s">
        <v>647</v>
      </c>
      <c r="E1642" s="389" t="s">
        <v>648</v>
      </c>
      <c r="F1642" s="389" t="s">
        <v>647</v>
      </c>
      <c r="G1642" s="389" t="s">
        <v>649</v>
      </c>
    </row>
    <row r="1643" spans="1:7">
      <c r="A1643" s="389" t="s">
        <v>567</v>
      </c>
      <c r="B1643" s="389" t="s">
        <v>517</v>
      </c>
      <c r="C1643" s="389">
        <v>5.1093738103100002</v>
      </c>
      <c r="D1643" s="389" t="s">
        <v>647</v>
      </c>
      <c r="E1643" s="389" t="s">
        <v>648</v>
      </c>
      <c r="F1643" s="389" t="s">
        <v>647</v>
      </c>
      <c r="G1643" s="389" t="s">
        <v>649</v>
      </c>
    </row>
    <row r="1644" spans="1:7">
      <c r="A1644" s="389" t="s">
        <v>567</v>
      </c>
      <c r="B1644" s="389" t="s">
        <v>517</v>
      </c>
      <c r="C1644" s="389">
        <v>5.1093738103100002</v>
      </c>
      <c r="D1644" s="389" t="s">
        <v>647</v>
      </c>
      <c r="E1644" s="389" t="s">
        <v>648</v>
      </c>
      <c r="F1644" s="389" t="s">
        <v>647</v>
      </c>
      <c r="G1644" s="389" t="s">
        <v>649</v>
      </c>
    </row>
    <row r="1645" spans="1:7">
      <c r="A1645" s="389" t="s">
        <v>567</v>
      </c>
      <c r="B1645" s="389" t="s">
        <v>517</v>
      </c>
      <c r="C1645" s="389">
        <v>5.1093738103100002</v>
      </c>
      <c r="D1645" s="389" t="s">
        <v>647</v>
      </c>
      <c r="E1645" s="389" t="s">
        <v>648</v>
      </c>
      <c r="F1645" s="389" t="s">
        <v>647</v>
      </c>
      <c r="G1645" s="389" t="s">
        <v>649</v>
      </c>
    </row>
    <row r="1646" spans="1:7">
      <c r="A1646" s="389" t="s">
        <v>581</v>
      </c>
      <c r="B1646" s="389" t="s">
        <v>517</v>
      </c>
      <c r="C1646" s="389">
        <v>3.9245709559500002</v>
      </c>
      <c r="D1646" s="389" t="s">
        <v>647</v>
      </c>
      <c r="E1646" s="389" t="s">
        <v>648</v>
      </c>
      <c r="F1646" s="389" t="s">
        <v>647</v>
      </c>
      <c r="G1646" s="389" t="s">
        <v>649</v>
      </c>
    </row>
    <row r="1647" spans="1:7">
      <c r="A1647" s="389" t="s">
        <v>549</v>
      </c>
      <c r="B1647" s="389" t="s">
        <v>517</v>
      </c>
      <c r="C1647" s="389">
        <v>9.3524154692600003</v>
      </c>
      <c r="D1647" s="389" t="s">
        <v>647</v>
      </c>
      <c r="E1647" s="389" t="s">
        <v>648</v>
      </c>
      <c r="F1647" s="389" t="s">
        <v>647</v>
      </c>
      <c r="G1647" s="389" t="s">
        <v>649</v>
      </c>
    </row>
    <row r="1648" spans="1:7">
      <c r="A1648" s="389" t="s">
        <v>576</v>
      </c>
      <c r="B1648" s="389" t="s">
        <v>517</v>
      </c>
      <c r="C1648" s="389">
        <v>2.95496609364</v>
      </c>
      <c r="D1648" s="389" t="s">
        <v>647</v>
      </c>
      <c r="E1648" s="389" t="s">
        <v>648</v>
      </c>
      <c r="F1648" s="389" t="s">
        <v>647</v>
      </c>
      <c r="G1648" s="389" t="s">
        <v>649</v>
      </c>
    </row>
    <row r="1649" spans="1:7">
      <c r="A1649" s="389" t="s">
        <v>578</v>
      </c>
      <c r="B1649" s="389" t="s">
        <v>517</v>
      </c>
      <c r="C1649" s="389">
        <v>2.95496609364</v>
      </c>
      <c r="D1649" s="389" t="s">
        <v>647</v>
      </c>
      <c r="E1649" s="389" t="s">
        <v>648</v>
      </c>
      <c r="F1649" s="389" t="s">
        <v>647</v>
      </c>
      <c r="G1649" s="389" t="s">
        <v>649</v>
      </c>
    </row>
    <row r="1650" spans="1:7">
      <c r="A1650" s="389" t="s">
        <v>577</v>
      </c>
      <c r="B1650" s="389" t="s">
        <v>517</v>
      </c>
      <c r="C1650" s="389">
        <v>2.4182728412199999</v>
      </c>
      <c r="D1650" s="389" t="s">
        <v>647</v>
      </c>
      <c r="E1650" s="389" t="s">
        <v>648</v>
      </c>
      <c r="F1650" s="389" t="s">
        <v>647</v>
      </c>
      <c r="G1650" s="389" t="s">
        <v>649</v>
      </c>
    </row>
    <row r="1651" spans="1:7">
      <c r="A1651" s="389" t="s">
        <v>581</v>
      </c>
      <c r="B1651" s="389" t="s">
        <v>517</v>
      </c>
      <c r="C1651" s="389">
        <v>17.2974104281999</v>
      </c>
      <c r="D1651" s="389" t="s">
        <v>647</v>
      </c>
      <c r="E1651" s="389" t="s">
        <v>648</v>
      </c>
      <c r="F1651" s="389" t="s">
        <v>647</v>
      </c>
      <c r="G1651" s="389" t="s">
        <v>649</v>
      </c>
    </row>
    <row r="1652" spans="1:7">
      <c r="A1652" s="389" t="s">
        <v>554</v>
      </c>
      <c r="B1652" s="389" t="s">
        <v>517</v>
      </c>
      <c r="C1652" s="389">
        <v>16.822466647700001</v>
      </c>
      <c r="D1652" s="389" t="s">
        <v>647</v>
      </c>
      <c r="E1652" s="389" t="s">
        <v>648</v>
      </c>
      <c r="F1652" s="389" t="s">
        <v>647</v>
      </c>
      <c r="G1652" s="389" t="s">
        <v>649</v>
      </c>
    </row>
    <row r="1653" spans="1:7">
      <c r="A1653" s="389" t="s">
        <v>554</v>
      </c>
      <c r="B1653" s="389" t="s">
        <v>517</v>
      </c>
      <c r="C1653" s="389">
        <v>16.822466647700001</v>
      </c>
      <c r="D1653" s="389" t="s">
        <v>647</v>
      </c>
      <c r="E1653" s="389" t="s">
        <v>648</v>
      </c>
      <c r="F1653" s="389" t="s">
        <v>647</v>
      </c>
      <c r="G1653" s="389" t="s">
        <v>649</v>
      </c>
    </row>
    <row r="1654" spans="1:7">
      <c r="A1654" s="389" t="s">
        <v>543</v>
      </c>
      <c r="B1654" s="389" t="s">
        <v>517</v>
      </c>
      <c r="C1654" s="389">
        <v>22.4736047843999</v>
      </c>
      <c r="D1654" s="389" t="s">
        <v>647</v>
      </c>
      <c r="E1654" s="389" t="s">
        <v>648</v>
      </c>
      <c r="F1654" s="389" t="s">
        <v>647</v>
      </c>
      <c r="G1654" s="389" t="s">
        <v>649</v>
      </c>
    </row>
    <row r="1655" spans="1:7">
      <c r="A1655" s="389" t="s">
        <v>577</v>
      </c>
      <c r="B1655" s="389" t="s">
        <v>517</v>
      </c>
      <c r="C1655" s="389">
        <v>22.4736047843999</v>
      </c>
      <c r="D1655" s="389" t="s">
        <v>647</v>
      </c>
      <c r="E1655" s="389" t="s">
        <v>648</v>
      </c>
      <c r="F1655" s="389" t="s">
        <v>647</v>
      </c>
      <c r="G1655" s="389" t="s">
        <v>649</v>
      </c>
    </row>
    <row r="1656" spans="1:7">
      <c r="A1656" s="389" t="s">
        <v>544</v>
      </c>
      <c r="B1656" s="389" t="s">
        <v>517</v>
      </c>
      <c r="C1656" s="389">
        <v>7.4709611818699999</v>
      </c>
      <c r="D1656" s="389" t="s">
        <v>647</v>
      </c>
      <c r="E1656" s="389" t="s">
        <v>648</v>
      </c>
      <c r="F1656" s="389" t="s">
        <v>647</v>
      </c>
      <c r="G1656" s="389" t="s">
        <v>649</v>
      </c>
    </row>
    <row r="1657" spans="1:7">
      <c r="A1657" s="389" t="s">
        <v>579</v>
      </c>
      <c r="B1657" s="389" t="s">
        <v>517</v>
      </c>
      <c r="C1657" s="389">
        <v>2.2344054244999998</v>
      </c>
      <c r="D1657" s="389" t="s">
        <v>647</v>
      </c>
      <c r="E1657" s="389" t="s">
        <v>648</v>
      </c>
      <c r="F1657" s="389" t="s">
        <v>647</v>
      </c>
      <c r="G1657" s="389" t="s">
        <v>649</v>
      </c>
    </row>
    <row r="1658" spans="1:7">
      <c r="A1658" s="389" t="s">
        <v>524</v>
      </c>
      <c r="B1658" s="389" t="s">
        <v>517</v>
      </c>
      <c r="C1658" s="389">
        <v>13.6342809322999</v>
      </c>
      <c r="D1658" s="389" t="s">
        <v>647</v>
      </c>
      <c r="E1658" s="389" t="s">
        <v>648</v>
      </c>
      <c r="F1658" s="389" t="s">
        <v>647</v>
      </c>
      <c r="G1658" s="389" t="s">
        <v>649</v>
      </c>
    </row>
    <row r="1659" spans="1:7">
      <c r="A1659" s="389" t="s">
        <v>560</v>
      </c>
      <c r="B1659" s="389" t="s">
        <v>517</v>
      </c>
      <c r="C1659" s="389">
        <v>2.0966030529499999</v>
      </c>
      <c r="D1659" s="389" t="s">
        <v>647</v>
      </c>
      <c r="E1659" s="389" t="s">
        <v>648</v>
      </c>
      <c r="F1659" s="389" t="s">
        <v>647</v>
      </c>
      <c r="G1659" s="389" t="s">
        <v>649</v>
      </c>
    </row>
    <row r="1660" spans="1:7">
      <c r="A1660" s="389" t="s">
        <v>524</v>
      </c>
      <c r="B1660" s="389" t="s">
        <v>517</v>
      </c>
      <c r="C1660" s="389">
        <v>1.23279041529</v>
      </c>
      <c r="D1660" s="389" t="s">
        <v>647</v>
      </c>
      <c r="E1660" s="389" t="s">
        <v>648</v>
      </c>
      <c r="F1660" s="389" t="s">
        <v>647</v>
      </c>
      <c r="G1660" s="389" t="s">
        <v>649</v>
      </c>
    </row>
    <row r="1661" spans="1:7">
      <c r="A1661" s="389" t="s">
        <v>523</v>
      </c>
      <c r="B1661" s="389" t="s">
        <v>517</v>
      </c>
      <c r="C1661" s="389">
        <v>0.89545843256699997</v>
      </c>
      <c r="D1661" s="389" t="s">
        <v>647</v>
      </c>
      <c r="E1661" s="389" t="s">
        <v>648</v>
      </c>
      <c r="F1661" s="389" t="s">
        <v>647</v>
      </c>
      <c r="G1661" s="389" t="s">
        <v>649</v>
      </c>
    </row>
    <row r="1662" spans="1:7">
      <c r="A1662" s="389" t="s">
        <v>523</v>
      </c>
      <c r="B1662" s="389" t="s">
        <v>517</v>
      </c>
      <c r="C1662" s="389">
        <v>0.89545843256699997</v>
      </c>
      <c r="D1662" s="389" t="s">
        <v>647</v>
      </c>
      <c r="E1662" s="389" t="s">
        <v>648</v>
      </c>
      <c r="F1662" s="389" t="s">
        <v>647</v>
      </c>
      <c r="G1662" s="389" t="s">
        <v>649</v>
      </c>
    </row>
    <row r="1663" spans="1:7">
      <c r="A1663" s="389" t="s">
        <v>523</v>
      </c>
      <c r="B1663" s="389" t="s">
        <v>517</v>
      </c>
      <c r="C1663" s="389">
        <v>0.89545843256699997</v>
      </c>
      <c r="D1663" s="389" t="s">
        <v>647</v>
      </c>
      <c r="E1663" s="389" t="s">
        <v>648</v>
      </c>
      <c r="F1663" s="389" t="s">
        <v>647</v>
      </c>
      <c r="G1663" s="389" t="s">
        <v>649</v>
      </c>
    </row>
    <row r="1664" spans="1:7">
      <c r="A1664" s="389" t="s">
        <v>514</v>
      </c>
      <c r="B1664" s="389" t="s">
        <v>517</v>
      </c>
      <c r="C1664" s="389">
        <v>0.82643932434</v>
      </c>
      <c r="D1664" s="389" t="s">
        <v>647</v>
      </c>
      <c r="E1664" s="389" t="s">
        <v>648</v>
      </c>
      <c r="F1664" s="389" t="s">
        <v>647</v>
      </c>
      <c r="G1664" s="389" t="s">
        <v>649</v>
      </c>
    </row>
    <row r="1665" spans="1:7">
      <c r="A1665" s="389" t="s">
        <v>544</v>
      </c>
      <c r="B1665" s="389" t="s">
        <v>517</v>
      </c>
      <c r="C1665" s="389">
        <v>6.3988384057800003</v>
      </c>
      <c r="D1665" s="389" t="s">
        <v>647</v>
      </c>
      <c r="E1665" s="389" t="s">
        <v>648</v>
      </c>
      <c r="F1665" s="389" t="s">
        <v>647</v>
      </c>
      <c r="G1665" s="389" t="s">
        <v>649</v>
      </c>
    </row>
    <row r="1666" spans="1:7">
      <c r="A1666" s="389" t="s">
        <v>544</v>
      </c>
      <c r="B1666" s="389" t="s">
        <v>517</v>
      </c>
      <c r="C1666" s="389">
        <v>6.3988384057800003</v>
      </c>
      <c r="D1666" s="389" t="s">
        <v>647</v>
      </c>
      <c r="E1666" s="389" t="s">
        <v>648</v>
      </c>
      <c r="F1666" s="389" t="s">
        <v>647</v>
      </c>
      <c r="G1666" s="389" t="s">
        <v>649</v>
      </c>
    </row>
    <row r="1667" spans="1:7">
      <c r="A1667" s="389" t="s">
        <v>577</v>
      </c>
      <c r="B1667" s="389" t="s">
        <v>517</v>
      </c>
      <c r="C1667" s="389">
        <v>6.3988384057800003</v>
      </c>
      <c r="D1667" s="389" t="s">
        <v>647</v>
      </c>
      <c r="E1667" s="389" t="s">
        <v>648</v>
      </c>
      <c r="F1667" s="389" t="s">
        <v>647</v>
      </c>
      <c r="G1667" s="389" t="s">
        <v>649</v>
      </c>
    </row>
    <row r="1668" spans="1:7">
      <c r="A1668" s="389" t="s">
        <v>525</v>
      </c>
      <c r="B1668" s="389" t="s">
        <v>517</v>
      </c>
      <c r="C1668" s="389">
        <v>9.2606873946799997</v>
      </c>
      <c r="D1668" s="389" t="s">
        <v>647</v>
      </c>
      <c r="E1668" s="389" t="s">
        <v>648</v>
      </c>
      <c r="F1668" s="389" t="s">
        <v>647</v>
      </c>
      <c r="G1668" s="389" t="s">
        <v>649</v>
      </c>
    </row>
    <row r="1669" spans="1:7">
      <c r="A1669" s="389" t="s">
        <v>524</v>
      </c>
      <c r="B1669" s="389" t="s">
        <v>517</v>
      </c>
      <c r="C1669" s="389">
        <v>34.971958321199899</v>
      </c>
      <c r="D1669" s="389" t="s">
        <v>647</v>
      </c>
      <c r="E1669" s="389" t="s">
        <v>648</v>
      </c>
      <c r="F1669" s="389" t="s">
        <v>647</v>
      </c>
      <c r="G1669" s="389" t="s">
        <v>649</v>
      </c>
    </row>
    <row r="1670" spans="1:7">
      <c r="A1670" s="389" t="s">
        <v>577</v>
      </c>
      <c r="B1670" s="389" t="s">
        <v>517</v>
      </c>
      <c r="C1670" s="389">
        <v>5.6970255418000004</v>
      </c>
      <c r="D1670" s="389" t="s">
        <v>647</v>
      </c>
      <c r="E1670" s="389" t="s">
        <v>648</v>
      </c>
      <c r="F1670" s="389" t="s">
        <v>647</v>
      </c>
      <c r="G1670" s="389" t="s">
        <v>649</v>
      </c>
    </row>
    <row r="1671" spans="1:7">
      <c r="A1671" s="389" t="s">
        <v>535</v>
      </c>
      <c r="B1671" s="389" t="s">
        <v>517</v>
      </c>
      <c r="C1671" s="389">
        <v>0.721468592894</v>
      </c>
      <c r="D1671" s="389" t="s">
        <v>647</v>
      </c>
      <c r="E1671" s="389" t="s">
        <v>648</v>
      </c>
      <c r="F1671" s="389" t="s">
        <v>647</v>
      </c>
      <c r="G1671" s="389" t="s">
        <v>649</v>
      </c>
    </row>
    <row r="1672" spans="1:7">
      <c r="A1672" s="389" t="s">
        <v>543</v>
      </c>
      <c r="B1672" s="389" t="s">
        <v>517</v>
      </c>
      <c r="C1672" s="389">
        <v>12.920827747600001</v>
      </c>
      <c r="D1672" s="389" t="s">
        <v>647</v>
      </c>
      <c r="E1672" s="389" t="s">
        <v>648</v>
      </c>
      <c r="F1672" s="389" t="s">
        <v>647</v>
      </c>
      <c r="G1672" s="389" t="s">
        <v>649</v>
      </c>
    </row>
    <row r="1673" spans="1:7">
      <c r="A1673" s="389" t="s">
        <v>543</v>
      </c>
      <c r="B1673" s="389" t="s">
        <v>517</v>
      </c>
      <c r="C1673" s="389">
        <v>12.920827747600001</v>
      </c>
      <c r="D1673" s="389" t="s">
        <v>647</v>
      </c>
      <c r="E1673" s="389" t="s">
        <v>648</v>
      </c>
      <c r="F1673" s="389" t="s">
        <v>647</v>
      </c>
      <c r="G1673" s="389" t="s">
        <v>649</v>
      </c>
    </row>
    <row r="1674" spans="1:7">
      <c r="A1674" s="389" t="s">
        <v>543</v>
      </c>
      <c r="B1674" s="389" t="s">
        <v>517</v>
      </c>
      <c r="C1674" s="389">
        <v>12.920827747600001</v>
      </c>
      <c r="D1674" s="389" t="s">
        <v>647</v>
      </c>
      <c r="E1674" s="389" t="s">
        <v>648</v>
      </c>
      <c r="F1674" s="389" t="s">
        <v>647</v>
      </c>
      <c r="G1674" s="389" t="s">
        <v>649</v>
      </c>
    </row>
    <row r="1675" spans="1:7">
      <c r="A1675" s="389" t="s">
        <v>514</v>
      </c>
      <c r="B1675" s="389" t="s">
        <v>517</v>
      </c>
      <c r="C1675" s="389">
        <v>1.9592088914800001</v>
      </c>
      <c r="D1675" s="389" t="s">
        <v>647</v>
      </c>
      <c r="E1675" s="389" t="s">
        <v>648</v>
      </c>
      <c r="F1675" s="389" t="s">
        <v>647</v>
      </c>
      <c r="G1675" s="389" t="s">
        <v>649</v>
      </c>
    </row>
    <row r="1676" spans="1:7">
      <c r="A1676" s="389" t="s">
        <v>514</v>
      </c>
      <c r="B1676" s="389" t="s">
        <v>517</v>
      </c>
      <c r="C1676" s="389">
        <v>1.9592088914800001</v>
      </c>
      <c r="D1676" s="389" t="s">
        <v>647</v>
      </c>
      <c r="E1676" s="389" t="s">
        <v>648</v>
      </c>
      <c r="F1676" s="389" t="s">
        <v>647</v>
      </c>
      <c r="G1676" s="389" t="s">
        <v>649</v>
      </c>
    </row>
    <row r="1677" spans="1:7">
      <c r="A1677" s="389" t="s">
        <v>543</v>
      </c>
      <c r="B1677" s="389" t="s">
        <v>517</v>
      </c>
      <c r="C1677" s="389">
        <v>0.235011840404</v>
      </c>
      <c r="D1677" s="389" t="s">
        <v>647</v>
      </c>
      <c r="E1677" s="389" t="s">
        <v>648</v>
      </c>
      <c r="F1677" s="389" t="s">
        <v>647</v>
      </c>
      <c r="G1677" s="389" t="s">
        <v>649</v>
      </c>
    </row>
    <row r="1678" spans="1:7">
      <c r="A1678" s="389" t="s">
        <v>550</v>
      </c>
      <c r="B1678" s="389" t="s">
        <v>517</v>
      </c>
      <c r="C1678" s="389">
        <v>2.3126835902599998</v>
      </c>
      <c r="D1678" s="389" t="s">
        <v>647</v>
      </c>
      <c r="E1678" s="389" t="s">
        <v>648</v>
      </c>
      <c r="F1678" s="389" t="s">
        <v>647</v>
      </c>
      <c r="G1678" s="389" t="s">
        <v>649</v>
      </c>
    </row>
    <row r="1679" spans="1:7">
      <c r="A1679" s="389" t="s">
        <v>550</v>
      </c>
      <c r="B1679" s="389" t="s">
        <v>517</v>
      </c>
      <c r="C1679" s="389">
        <v>2.3126835902599998</v>
      </c>
      <c r="D1679" s="389" t="s">
        <v>647</v>
      </c>
      <c r="E1679" s="389" t="s">
        <v>648</v>
      </c>
      <c r="F1679" s="389" t="s">
        <v>647</v>
      </c>
      <c r="G1679" s="389" t="s">
        <v>649</v>
      </c>
    </row>
    <row r="1680" spans="1:7">
      <c r="A1680" s="389" t="s">
        <v>578</v>
      </c>
      <c r="B1680" s="389" t="s">
        <v>517</v>
      </c>
      <c r="C1680" s="389">
        <v>15.5105206409999</v>
      </c>
      <c r="D1680" s="389" t="s">
        <v>647</v>
      </c>
      <c r="E1680" s="389" t="s">
        <v>648</v>
      </c>
      <c r="F1680" s="389" t="s">
        <v>647</v>
      </c>
      <c r="G1680" s="389" t="s">
        <v>649</v>
      </c>
    </row>
    <row r="1681" spans="1:7">
      <c r="A1681" s="389" t="s">
        <v>581</v>
      </c>
      <c r="B1681" s="389" t="s">
        <v>517</v>
      </c>
      <c r="C1681" s="389">
        <v>3.1179130584100001</v>
      </c>
      <c r="D1681" s="389" t="s">
        <v>647</v>
      </c>
      <c r="E1681" s="389" t="s">
        <v>648</v>
      </c>
      <c r="F1681" s="389" t="s">
        <v>647</v>
      </c>
      <c r="G1681" s="389" t="s">
        <v>649</v>
      </c>
    </row>
    <row r="1682" spans="1:7">
      <c r="A1682" s="389" t="s">
        <v>563</v>
      </c>
      <c r="B1682" s="389" t="s">
        <v>517</v>
      </c>
      <c r="C1682" s="389">
        <v>3.6951675632900001</v>
      </c>
      <c r="D1682" s="389" t="s">
        <v>647</v>
      </c>
      <c r="E1682" s="389" t="s">
        <v>648</v>
      </c>
      <c r="F1682" s="389" t="s">
        <v>647</v>
      </c>
      <c r="G1682" s="389" t="s">
        <v>649</v>
      </c>
    </row>
    <row r="1683" spans="1:7">
      <c r="A1683" s="389" t="s">
        <v>571</v>
      </c>
      <c r="B1683" s="389" t="s">
        <v>517</v>
      </c>
      <c r="C1683" s="389">
        <v>2.4475660806600001</v>
      </c>
      <c r="D1683" s="389" t="s">
        <v>647</v>
      </c>
      <c r="E1683" s="389" t="s">
        <v>648</v>
      </c>
      <c r="F1683" s="389" t="s">
        <v>647</v>
      </c>
      <c r="G1683" s="389" t="s">
        <v>649</v>
      </c>
    </row>
    <row r="1684" spans="1:7">
      <c r="A1684" s="389" t="s">
        <v>571</v>
      </c>
      <c r="B1684" s="389" t="s">
        <v>517</v>
      </c>
      <c r="C1684" s="389">
        <v>2.4475660806600001</v>
      </c>
      <c r="D1684" s="389" t="s">
        <v>647</v>
      </c>
      <c r="E1684" s="389" t="s">
        <v>648</v>
      </c>
      <c r="F1684" s="389" t="s">
        <v>647</v>
      </c>
      <c r="G1684" s="389" t="s">
        <v>649</v>
      </c>
    </row>
    <row r="1685" spans="1:7">
      <c r="A1685" s="389" t="s">
        <v>577</v>
      </c>
      <c r="B1685" s="389" t="s">
        <v>517</v>
      </c>
      <c r="C1685" s="389">
        <v>1.0970849571800001</v>
      </c>
      <c r="D1685" s="389" t="s">
        <v>647</v>
      </c>
      <c r="E1685" s="389" t="s">
        <v>648</v>
      </c>
      <c r="F1685" s="389" t="s">
        <v>647</v>
      </c>
      <c r="G1685" s="389" t="s">
        <v>649</v>
      </c>
    </row>
    <row r="1686" spans="1:7">
      <c r="A1686" s="389" t="s">
        <v>535</v>
      </c>
      <c r="B1686" s="389" t="s">
        <v>517</v>
      </c>
      <c r="C1686" s="389">
        <v>1.5463465752100001</v>
      </c>
      <c r="D1686" s="389" t="s">
        <v>647</v>
      </c>
      <c r="E1686" s="389" t="s">
        <v>648</v>
      </c>
      <c r="F1686" s="389" t="s">
        <v>647</v>
      </c>
      <c r="G1686" s="389" t="s">
        <v>649</v>
      </c>
    </row>
    <row r="1687" spans="1:7">
      <c r="A1687" s="389" t="s">
        <v>551</v>
      </c>
      <c r="B1687" s="389" t="s">
        <v>517</v>
      </c>
      <c r="C1687" s="389">
        <v>16.6711018047999</v>
      </c>
      <c r="D1687" s="389" t="s">
        <v>647</v>
      </c>
      <c r="E1687" s="389" t="s">
        <v>648</v>
      </c>
      <c r="F1687" s="389" t="s">
        <v>647</v>
      </c>
      <c r="G1687" s="389" t="s">
        <v>649</v>
      </c>
    </row>
    <row r="1688" spans="1:7">
      <c r="A1688" s="389" t="s">
        <v>581</v>
      </c>
      <c r="B1688" s="389" t="s">
        <v>517</v>
      </c>
      <c r="C1688" s="389">
        <v>14.2655058436</v>
      </c>
      <c r="D1688" s="389" t="s">
        <v>647</v>
      </c>
      <c r="E1688" s="389" t="s">
        <v>648</v>
      </c>
      <c r="F1688" s="389" t="s">
        <v>647</v>
      </c>
      <c r="G1688" s="389" t="s">
        <v>649</v>
      </c>
    </row>
    <row r="1689" spans="1:7">
      <c r="A1689" s="389" t="s">
        <v>514</v>
      </c>
      <c r="B1689" s="389" t="s">
        <v>517</v>
      </c>
      <c r="C1689" s="389">
        <v>0.426030558231</v>
      </c>
      <c r="D1689" s="389" t="s">
        <v>647</v>
      </c>
      <c r="E1689" s="389" t="s">
        <v>648</v>
      </c>
      <c r="F1689" s="389" t="s">
        <v>647</v>
      </c>
      <c r="G1689" s="389" t="s">
        <v>649</v>
      </c>
    </row>
    <row r="1690" spans="1:7">
      <c r="A1690" s="389" t="s">
        <v>514</v>
      </c>
      <c r="B1690" s="389" t="s">
        <v>517</v>
      </c>
      <c r="C1690" s="389">
        <v>0.426030558231</v>
      </c>
      <c r="D1690" s="389" t="s">
        <v>647</v>
      </c>
      <c r="E1690" s="389" t="s">
        <v>648</v>
      </c>
      <c r="F1690" s="389" t="s">
        <v>647</v>
      </c>
      <c r="G1690" s="389" t="s">
        <v>649</v>
      </c>
    </row>
    <row r="1691" spans="1:7">
      <c r="A1691" s="389" t="s">
        <v>537</v>
      </c>
      <c r="B1691" s="389" t="s">
        <v>517</v>
      </c>
      <c r="C1691" s="389">
        <v>10.866079847</v>
      </c>
      <c r="D1691" s="389" t="s">
        <v>647</v>
      </c>
      <c r="E1691" s="389" t="s">
        <v>648</v>
      </c>
      <c r="F1691" s="389" t="s">
        <v>647</v>
      </c>
      <c r="G1691" s="389" t="s">
        <v>649</v>
      </c>
    </row>
    <row r="1692" spans="1:7">
      <c r="A1692" s="389" t="s">
        <v>537</v>
      </c>
      <c r="B1692" s="389" t="s">
        <v>517</v>
      </c>
      <c r="C1692" s="389">
        <v>10.866079847</v>
      </c>
      <c r="D1692" s="389" t="s">
        <v>647</v>
      </c>
      <c r="E1692" s="389" t="s">
        <v>648</v>
      </c>
      <c r="F1692" s="389" t="s">
        <v>647</v>
      </c>
      <c r="G1692" s="389" t="s">
        <v>649</v>
      </c>
    </row>
    <row r="1693" spans="1:7">
      <c r="A1693" s="389" t="s">
        <v>556</v>
      </c>
      <c r="B1693" s="389" t="s">
        <v>517</v>
      </c>
      <c r="C1693" s="389">
        <v>10.866079847</v>
      </c>
      <c r="D1693" s="389" t="s">
        <v>647</v>
      </c>
      <c r="E1693" s="389" t="s">
        <v>648</v>
      </c>
      <c r="F1693" s="389" t="s">
        <v>647</v>
      </c>
      <c r="G1693" s="389" t="s">
        <v>649</v>
      </c>
    </row>
    <row r="1694" spans="1:7">
      <c r="A1694" s="389" t="s">
        <v>581</v>
      </c>
      <c r="B1694" s="389" t="s">
        <v>517</v>
      </c>
      <c r="C1694" s="389">
        <v>2.2000544842899998</v>
      </c>
      <c r="D1694" s="389" t="s">
        <v>647</v>
      </c>
      <c r="E1694" s="389" t="s">
        <v>648</v>
      </c>
      <c r="F1694" s="389" t="s">
        <v>647</v>
      </c>
      <c r="G1694" s="389" t="s">
        <v>649</v>
      </c>
    </row>
    <row r="1695" spans="1:7">
      <c r="A1695" s="389" t="s">
        <v>543</v>
      </c>
      <c r="B1695" s="389" t="s">
        <v>517</v>
      </c>
      <c r="C1695" s="389">
        <v>1.04106595905</v>
      </c>
      <c r="D1695" s="389" t="s">
        <v>647</v>
      </c>
      <c r="E1695" s="389" t="s">
        <v>648</v>
      </c>
      <c r="F1695" s="389" t="s">
        <v>647</v>
      </c>
      <c r="G1695" s="389" t="s">
        <v>649</v>
      </c>
    </row>
    <row r="1696" spans="1:7">
      <c r="A1696" s="389" t="s">
        <v>581</v>
      </c>
      <c r="B1696" s="389" t="s">
        <v>517</v>
      </c>
      <c r="C1696" s="389">
        <v>3.5607158163300001</v>
      </c>
      <c r="D1696" s="389" t="s">
        <v>647</v>
      </c>
      <c r="E1696" s="389" t="s">
        <v>648</v>
      </c>
      <c r="F1696" s="389" t="s">
        <v>647</v>
      </c>
      <c r="G1696" s="389" t="s">
        <v>649</v>
      </c>
    </row>
    <row r="1697" spans="1:7">
      <c r="A1697" s="389" t="s">
        <v>577</v>
      </c>
      <c r="B1697" s="389" t="s">
        <v>517</v>
      </c>
      <c r="C1697" s="389">
        <v>2.9189937275300002</v>
      </c>
      <c r="D1697" s="389" t="s">
        <v>647</v>
      </c>
      <c r="E1697" s="389" t="s">
        <v>648</v>
      </c>
      <c r="F1697" s="389" t="s">
        <v>647</v>
      </c>
      <c r="G1697" s="389" t="s">
        <v>649</v>
      </c>
    </row>
    <row r="1698" spans="1:7">
      <c r="A1698" s="389" t="s">
        <v>551</v>
      </c>
      <c r="B1698" s="389" t="s">
        <v>517</v>
      </c>
      <c r="C1698" s="389">
        <v>8.59814617402</v>
      </c>
      <c r="D1698" s="389" t="s">
        <v>647</v>
      </c>
      <c r="E1698" s="389" t="s">
        <v>648</v>
      </c>
      <c r="F1698" s="389" t="s">
        <v>647</v>
      </c>
      <c r="G1698" s="389" t="s">
        <v>649</v>
      </c>
    </row>
    <row r="1699" spans="1:7">
      <c r="A1699" s="389" t="s">
        <v>547</v>
      </c>
      <c r="B1699" s="389" t="s">
        <v>517</v>
      </c>
      <c r="C1699" s="389">
        <v>9.5707687181099903</v>
      </c>
      <c r="D1699" s="389" t="s">
        <v>647</v>
      </c>
      <c r="E1699" s="389" t="s">
        <v>648</v>
      </c>
      <c r="F1699" s="389" t="s">
        <v>647</v>
      </c>
      <c r="G1699" s="389" t="s">
        <v>649</v>
      </c>
    </row>
    <row r="1700" spans="1:7">
      <c r="A1700" s="389" t="s">
        <v>544</v>
      </c>
      <c r="B1700" s="389" t="s">
        <v>517</v>
      </c>
      <c r="C1700" s="389">
        <v>1.5868156925500001</v>
      </c>
      <c r="D1700" s="389" t="s">
        <v>647</v>
      </c>
      <c r="E1700" s="389" t="s">
        <v>648</v>
      </c>
      <c r="F1700" s="389" t="s">
        <v>647</v>
      </c>
      <c r="G1700" s="389" t="s">
        <v>649</v>
      </c>
    </row>
    <row r="1701" spans="1:7">
      <c r="A1701" s="389" t="s">
        <v>563</v>
      </c>
      <c r="B1701" s="389" t="s">
        <v>517</v>
      </c>
      <c r="C1701" s="389">
        <v>1.5868156925500001</v>
      </c>
      <c r="D1701" s="389" t="s">
        <v>647</v>
      </c>
      <c r="E1701" s="389" t="s">
        <v>648</v>
      </c>
      <c r="F1701" s="389" t="s">
        <v>647</v>
      </c>
      <c r="G1701" s="389" t="s">
        <v>649</v>
      </c>
    </row>
    <row r="1702" spans="1:7">
      <c r="A1702" s="389" t="s">
        <v>577</v>
      </c>
      <c r="B1702" s="389" t="s">
        <v>517</v>
      </c>
      <c r="C1702" s="389">
        <v>1.97716831389</v>
      </c>
      <c r="D1702" s="389" t="s">
        <v>647</v>
      </c>
      <c r="E1702" s="389" t="s">
        <v>648</v>
      </c>
      <c r="F1702" s="389" t="s">
        <v>647</v>
      </c>
      <c r="G1702" s="389" t="s">
        <v>649</v>
      </c>
    </row>
    <row r="1703" spans="1:7">
      <c r="A1703" s="389" t="s">
        <v>576</v>
      </c>
      <c r="B1703" s="389" t="s">
        <v>517</v>
      </c>
      <c r="C1703" s="389">
        <v>0.92791073855899997</v>
      </c>
      <c r="D1703" s="389" t="s">
        <v>647</v>
      </c>
      <c r="E1703" s="389" t="s">
        <v>648</v>
      </c>
      <c r="F1703" s="389" t="s">
        <v>647</v>
      </c>
      <c r="G1703" s="389" t="s">
        <v>649</v>
      </c>
    </row>
    <row r="1704" spans="1:7">
      <c r="A1704" s="389" t="s">
        <v>578</v>
      </c>
      <c r="B1704" s="389" t="s">
        <v>517</v>
      </c>
      <c r="C1704" s="389">
        <v>0.92791073855899997</v>
      </c>
      <c r="D1704" s="389" t="s">
        <v>647</v>
      </c>
      <c r="E1704" s="389" t="s">
        <v>648</v>
      </c>
      <c r="F1704" s="389" t="s">
        <v>647</v>
      </c>
      <c r="G1704" s="389" t="s">
        <v>649</v>
      </c>
    </row>
    <row r="1705" spans="1:7">
      <c r="A1705" s="389" t="s">
        <v>550</v>
      </c>
      <c r="B1705" s="389" t="s">
        <v>517</v>
      </c>
      <c r="C1705" s="389">
        <v>9.3825029000000004</v>
      </c>
      <c r="D1705" s="389" t="s">
        <v>647</v>
      </c>
      <c r="E1705" s="389" t="s">
        <v>648</v>
      </c>
      <c r="F1705" s="389" t="s">
        <v>647</v>
      </c>
      <c r="G1705" s="389" t="s">
        <v>649</v>
      </c>
    </row>
    <row r="1706" spans="1:7">
      <c r="A1706" s="389" t="s">
        <v>581</v>
      </c>
      <c r="B1706" s="389" t="s">
        <v>517</v>
      </c>
      <c r="C1706" s="389">
        <v>7.0581857290999999</v>
      </c>
      <c r="D1706" s="389" t="s">
        <v>647</v>
      </c>
      <c r="E1706" s="389" t="s">
        <v>648</v>
      </c>
      <c r="F1706" s="389" t="s">
        <v>647</v>
      </c>
      <c r="G1706" s="389" t="s">
        <v>649</v>
      </c>
    </row>
    <row r="1707" spans="1:7">
      <c r="A1707" s="389" t="s">
        <v>562</v>
      </c>
      <c r="B1707" s="389" t="s">
        <v>517</v>
      </c>
      <c r="C1707" s="389">
        <v>0.76320035741199999</v>
      </c>
      <c r="D1707" s="389" t="s">
        <v>647</v>
      </c>
      <c r="E1707" s="389" t="s">
        <v>648</v>
      </c>
      <c r="F1707" s="389" t="s">
        <v>647</v>
      </c>
      <c r="G1707" s="389" t="s">
        <v>649</v>
      </c>
    </row>
    <row r="1708" spans="1:7">
      <c r="A1708" s="389" t="s">
        <v>560</v>
      </c>
      <c r="B1708" s="389" t="s">
        <v>517</v>
      </c>
      <c r="C1708" s="389">
        <v>1.41776621153</v>
      </c>
      <c r="D1708" s="389" t="s">
        <v>647</v>
      </c>
      <c r="E1708" s="389" t="s">
        <v>648</v>
      </c>
      <c r="F1708" s="389" t="s">
        <v>647</v>
      </c>
      <c r="G1708" s="389" t="s">
        <v>649</v>
      </c>
    </row>
    <row r="1709" spans="1:7">
      <c r="A1709" s="389" t="s">
        <v>577</v>
      </c>
      <c r="B1709" s="389" t="s">
        <v>517</v>
      </c>
      <c r="C1709" s="389">
        <v>1.41776621153</v>
      </c>
      <c r="D1709" s="389" t="s">
        <v>647</v>
      </c>
      <c r="E1709" s="389" t="s">
        <v>648</v>
      </c>
      <c r="F1709" s="389" t="s">
        <v>647</v>
      </c>
      <c r="G1709" s="389" t="s">
        <v>649</v>
      </c>
    </row>
    <row r="1710" spans="1:7">
      <c r="A1710" s="389" t="s">
        <v>577</v>
      </c>
      <c r="B1710" s="389" t="s">
        <v>517</v>
      </c>
      <c r="C1710" s="389">
        <v>1.41776621153</v>
      </c>
      <c r="D1710" s="389" t="s">
        <v>647</v>
      </c>
      <c r="E1710" s="389" t="s">
        <v>648</v>
      </c>
      <c r="F1710" s="389" t="s">
        <v>647</v>
      </c>
      <c r="G1710" s="389" t="s">
        <v>649</v>
      </c>
    </row>
    <row r="1711" spans="1:7">
      <c r="A1711" s="389" t="s">
        <v>571</v>
      </c>
      <c r="B1711" s="389" t="s">
        <v>517</v>
      </c>
      <c r="C1711" s="389">
        <v>2.2677076148299999</v>
      </c>
      <c r="D1711" s="389" t="s">
        <v>647</v>
      </c>
      <c r="E1711" s="389" t="s">
        <v>648</v>
      </c>
      <c r="F1711" s="389" t="s">
        <v>647</v>
      </c>
      <c r="G1711" s="389" t="s">
        <v>649</v>
      </c>
    </row>
    <row r="1712" spans="1:7">
      <c r="A1712" s="389" t="s">
        <v>531</v>
      </c>
      <c r="B1712" s="389" t="s">
        <v>517</v>
      </c>
      <c r="C1712" s="389">
        <v>2.16294436019</v>
      </c>
      <c r="D1712" s="389" t="s">
        <v>647</v>
      </c>
      <c r="E1712" s="389" t="s">
        <v>648</v>
      </c>
      <c r="F1712" s="389" t="s">
        <v>647</v>
      </c>
      <c r="G1712" s="389" t="s">
        <v>649</v>
      </c>
    </row>
    <row r="1713" spans="1:7">
      <c r="A1713" s="389" t="s">
        <v>560</v>
      </c>
      <c r="B1713" s="389" t="s">
        <v>517</v>
      </c>
      <c r="C1713" s="389">
        <v>2.16294436019</v>
      </c>
      <c r="D1713" s="389" t="s">
        <v>647</v>
      </c>
      <c r="E1713" s="389" t="s">
        <v>648</v>
      </c>
      <c r="F1713" s="389" t="s">
        <v>647</v>
      </c>
      <c r="G1713" s="389" t="s">
        <v>649</v>
      </c>
    </row>
    <row r="1714" spans="1:7">
      <c r="A1714" s="389" t="s">
        <v>560</v>
      </c>
      <c r="B1714" s="389" t="s">
        <v>517</v>
      </c>
      <c r="C1714" s="389">
        <v>2.16294436019</v>
      </c>
      <c r="D1714" s="389" t="s">
        <v>647</v>
      </c>
      <c r="E1714" s="389" t="s">
        <v>648</v>
      </c>
      <c r="F1714" s="389" t="s">
        <v>647</v>
      </c>
      <c r="G1714" s="389" t="s">
        <v>649</v>
      </c>
    </row>
    <row r="1715" spans="1:7">
      <c r="A1715" s="389" t="s">
        <v>577</v>
      </c>
      <c r="B1715" s="389" t="s">
        <v>517</v>
      </c>
      <c r="C1715" s="389">
        <v>0.54553815611900003</v>
      </c>
      <c r="D1715" s="389" t="s">
        <v>647</v>
      </c>
      <c r="E1715" s="389" t="s">
        <v>648</v>
      </c>
      <c r="F1715" s="389" t="s">
        <v>647</v>
      </c>
      <c r="G1715" s="389" t="s">
        <v>649</v>
      </c>
    </row>
    <row r="1716" spans="1:7">
      <c r="A1716" s="389" t="s">
        <v>577</v>
      </c>
      <c r="B1716" s="389" t="s">
        <v>517</v>
      </c>
      <c r="C1716" s="389">
        <v>14.9038043222999</v>
      </c>
      <c r="D1716" s="389" t="s">
        <v>647</v>
      </c>
      <c r="E1716" s="389" t="s">
        <v>648</v>
      </c>
      <c r="F1716" s="389" t="s">
        <v>647</v>
      </c>
      <c r="G1716" s="389" t="s">
        <v>649</v>
      </c>
    </row>
    <row r="1717" spans="1:7">
      <c r="A1717" s="389" t="s">
        <v>577</v>
      </c>
      <c r="B1717" s="389" t="s">
        <v>517</v>
      </c>
      <c r="C1717" s="389">
        <v>14.9038043222999</v>
      </c>
      <c r="D1717" s="389" t="s">
        <v>647</v>
      </c>
      <c r="E1717" s="389" t="s">
        <v>648</v>
      </c>
      <c r="F1717" s="389" t="s">
        <v>647</v>
      </c>
      <c r="G1717" s="389" t="s">
        <v>649</v>
      </c>
    </row>
    <row r="1718" spans="1:7">
      <c r="A1718" s="389" t="s">
        <v>581</v>
      </c>
      <c r="B1718" s="389" t="s">
        <v>517</v>
      </c>
      <c r="C1718" s="389">
        <v>6.5809837592999996</v>
      </c>
      <c r="D1718" s="389" t="s">
        <v>647</v>
      </c>
      <c r="E1718" s="389" t="s">
        <v>648</v>
      </c>
      <c r="F1718" s="389" t="s">
        <v>647</v>
      </c>
      <c r="G1718" s="389" t="s">
        <v>649</v>
      </c>
    </row>
    <row r="1719" spans="1:7">
      <c r="A1719" s="389" t="s">
        <v>554</v>
      </c>
      <c r="B1719" s="389" t="s">
        <v>517</v>
      </c>
      <c r="C1719" s="389">
        <v>4.9226923578799999</v>
      </c>
      <c r="D1719" s="389" t="s">
        <v>647</v>
      </c>
      <c r="E1719" s="389" t="s">
        <v>648</v>
      </c>
      <c r="F1719" s="389" t="s">
        <v>647</v>
      </c>
      <c r="G1719" s="389" t="s">
        <v>649</v>
      </c>
    </row>
    <row r="1720" spans="1:7">
      <c r="A1720" s="389" t="s">
        <v>523</v>
      </c>
      <c r="B1720" s="389" t="s">
        <v>517</v>
      </c>
      <c r="C1720" s="389">
        <v>14.9527308002999</v>
      </c>
      <c r="D1720" s="389" t="s">
        <v>647</v>
      </c>
      <c r="E1720" s="389" t="s">
        <v>648</v>
      </c>
      <c r="F1720" s="389" t="s">
        <v>647</v>
      </c>
      <c r="G1720" s="389" t="s">
        <v>649</v>
      </c>
    </row>
    <row r="1721" spans="1:7">
      <c r="A1721" s="389" t="s">
        <v>524</v>
      </c>
      <c r="B1721" s="389" t="s">
        <v>517</v>
      </c>
      <c r="C1721" s="389">
        <v>14.9527308002999</v>
      </c>
      <c r="D1721" s="389" t="s">
        <v>647</v>
      </c>
      <c r="E1721" s="389" t="s">
        <v>648</v>
      </c>
      <c r="F1721" s="389" t="s">
        <v>647</v>
      </c>
      <c r="G1721" s="389" t="s">
        <v>649</v>
      </c>
    </row>
    <row r="1722" spans="1:7">
      <c r="A1722" s="389" t="s">
        <v>524</v>
      </c>
      <c r="B1722" s="389" t="s">
        <v>517</v>
      </c>
      <c r="C1722" s="389">
        <v>14.9527308002999</v>
      </c>
      <c r="D1722" s="389" t="s">
        <v>647</v>
      </c>
      <c r="E1722" s="389" t="s">
        <v>648</v>
      </c>
      <c r="F1722" s="389" t="s">
        <v>647</v>
      </c>
      <c r="G1722" s="389" t="s">
        <v>649</v>
      </c>
    </row>
    <row r="1723" spans="1:7">
      <c r="A1723" s="389" t="s">
        <v>524</v>
      </c>
      <c r="B1723" s="389" t="s">
        <v>517</v>
      </c>
      <c r="C1723" s="389">
        <v>14.9527308002999</v>
      </c>
      <c r="D1723" s="389" t="s">
        <v>647</v>
      </c>
      <c r="E1723" s="389" t="s">
        <v>648</v>
      </c>
      <c r="F1723" s="389" t="s">
        <v>647</v>
      </c>
      <c r="G1723" s="389" t="s">
        <v>649</v>
      </c>
    </row>
    <row r="1724" spans="1:7">
      <c r="A1724" s="389" t="s">
        <v>556</v>
      </c>
      <c r="B1724" s="389" t="s">
        <v>517</v>
      </c>
      <c r="C1724" s="389">
        <v>3.7406554349399999</v>
      </c>
      <c r="D1724" s="389" t="s">
        <v>647</v>
      </c>
      <c r="E1724" s="389" t="s">
        <v>648</v>
      </c>
      <c r="F1724" s="389" t="s">
        <v>647</v>
      </c>
      <c r="G1724" s="389" t="s">
        <v>649</v>
      </c>
    </row>
    <row r="1725" spans="1:7">
      <c r="A1725" s="389" t="s">
        <v>577</v>
      </c>
      <c r="B1725" s="389" t="s">
        <v>517</v>
      </c>
      <c r="C1725" s="389">
        <v>6.4936821649700001</v>
      </c>
      <c r="D1725" s="389" t="s">
        <v>647</v>
      </c>
      <c r="E1725" s="389" t="s">
        <v>648</v>
      </c>
      <c r="F1725" s="389" t="s">
        <v>647</v>
      </c>
      <c r="G1725" s="389" t="s">
        <v>649</v>
      </c>
    </row>
    <row r="1726" spans="1:7">
      <c r="A1726" s="389" t="s">
        <v>524</v>
      </c>
      <c r="B1726" s="389" t="s">
        <v>517</v>
      </c>
      <c r="C1726" s="389">
        <v>3.0054674563599999</v>
      </c>
      <c r="D1726" s="389" t="s">
        <v>647</v>
      </c>
      <c r="E1726" s="389" t="s">
        <v>648</v>
      </c>
      <c r="F1726" s="389" t="s">
        <v>647</v>
      </c>
      <c r="G1726" s="389" t="s">
        <v>649</v>
      </c>
    </row>
    <row r="1727" spans="1:7">
      <c r="A1727" s="389" t="s">
        <v>524</v>
      </c>
      <c r="B1727" s="389" t="s">
        <v>517</v>
      </c>
      <c r="C1727" s="389">
        <v>3.0054674563599999</v>
      </c>
      <c r="D1727" s="389" t="s">
        <v>647</v>
      </c>
      <c r="E1727" s="389" t="s">
        <v>648</v>
      </c>
      <c r="F1727" s="389" t="s">
        <v>647</v>
      </c>
      <c r="G1727" s="389" t="s">
        <v>649</v>
      </c>
    </row>
    <row r="1728" spans="1:7">
      <c r="A1728" s="389" t="s">
        <v>526</v>
      </c>
      <c r="B1728" s="389" t="s">
        <v>517</v>
      </c>
      <c r="C1728" s="389">
        <v>10.496999559900001</v>
      </c>
      <c r="D1728" s="389" t="s">
        <v>647</v>
      </c>
      <c r="E1728" s="389" t="s">
        <v>648</v>
      </c>
      <c r="F1728" s="389" t="s">
        <v>647</v>
      </c>
      <c r="G1728" s="389" t="s">
        <v>649</v>
      </c>
    </row>
    <row r="1729" spans="1:7">
      <c r="A1729" s="389" t="s">
        <v>526</v>
      </c>
      <c r="B1729" s="389" t="s">
        <v>517</v>
      </c>
      <c r="C1729" s="389">
        <v>10.496999559900001</v>
      </c>
      <c r="D1729" s="389" t="s">
        <v>647</v>
      </c>
      <c r="E1729" s="389" t="s">
        <v>648</v>
      </c>
      <c r="F1729" s="389" t="s">
        <v>647</v>
      </c>
      <c r="G1729" s="389" t="s">
        <v>649</v>
      </c>
    </row>
    <row r="1730" spans="1:7">
      <c r="A1730" s="389" t="s">
        <v>526</v>
      </c>
      <c r="B1730" s="389" t="s">
        <v>517</v>
      </c>
      <c r="C1730" s="389">
        <v>10.496999559900001</v>
      </c>
      <c r="D1730" s="389" t="s">
        <v>647</v>
      </c>
      <c r="E1730" s="389" t="s">
        <v>648</v>
      </c>
      <c r="F1730" s="389" t="s">
        <v>647</v>
      </c>
      <c r="G1730" s="389" t="s">
        <v>649</v>
      </c>
    </row>
    <row r="1731" spans="1:7">
      <c r="A1731" s="389" t="s">
        <v>543</v>
      </c>
      <c r="B1731" s="389" t="s">
        <v>517</v>
      </c>
      <c r="C1731" s="389">
        <v>3.8014685257299998</v>
      </c>
      <c r="D1731" s="389" t="s">
        <v>647</v>
      </c>
      <c r="E1731" s="389" t="s">
        <v>648</v>
      </c>
      <c r="F1731" s="389" t="s">
        <v>647</v>
      </c>
      <c r="G1731" s="389" t="s">
        <v>649</v>
      </c>
    </row>
    <row r="1732" spans="1:7">
      <c r="A1732" s="389" t="s">
        <v>579</v>
      </c>
      <c r="B1732" s="389" t="s">
        <v>517</v>
      </c>
      <c r="C1732" s="389">
        <v>4.4461473717600004</v>
      </c>
      <c r="D1732" s="389" t="s">
        <v>647</v>
      </c>
      <c r="E1732" s="389" t="s">
        <v>648</v>
      </c>
      <c r="F1732" s="389" t="s">
        <v>647</v>
      </c>
      <c r="G1732" s="389" t="s">
        <v>649</v>
      </c>
    </row>
    <row r="1733" spans="1:7">
      <c r="A1733" s="389" t="s">
        <v>579</v>
      </c>
      <c r="B1733" s="389" t="s">
        <v>517</v>
      </c>
      <c r="C1733" s="389">
        <v>4.4461473717600004</v>
      </c>
      <c r="D1733" s="389" t="s">
        <v>647</v>
      </c>
      <c r="E1733" s="389" t="s">
        <v>648</v>
      </c>
      <c r="F1733" s="389" t="s">
        <v>647</v>
      </c>
      <c r="G1733" s="389" t="s">
        <v>649</v>
      </c>
    </row>
    <row r="1734" spans="1:7">
      <c r="A1734" s="389" t="s">
        <v>560</v>
      </c>
      <c r="B1734" s="389" t="s">
        <v>517</v>
      </c>
      <c r="C1734" s="389">
        <v>1.1516104975200001</v>
      </c>
      <c r="D1734" s="389" t="s">
        <v>647</v>
      </c>
      <c r="E1734" s="389" t="s">
        <v>648</v>
      </c>
      <c r="F1734" s="389" t="s">
        <v>647</v>
      </c>
      <c r="G1734" s="389" t="s">
        <v>649</v>
      </c>
    </row>
    <row r="1735" spans="1:7">
      <c r="A1735" s="389" t="s">
        <v>543</v>
      </c>
      <c r="B1735" s="389" t="s">
        <v>517</v>
      </c>
      <c r="C1735" s="389">
        <v>9.8913388660799999</v>
      </c>
      <c r="D1735" s="389" t="s">
        <v>647</v>
      </c>
      <c r="E1735" s="389" t="s">
        <v>648</v>
      </c>
      <c r="F1735" s="389" t="s">
        <v>647</v>
      </c>
      <c r="G1735" s="389" t="s">
        <v>649</v>
      </c>
    </row>
    <row r="1736" spans="1:7">
      <c r="A1736" s="389" t="s">
        <v>581</v>
      </c>
      <c r="B1736" s="389" t="s">
        <v>517</v>
      </c>
      <c r="C1736" s="389">
        <v>8.3734471489099995</v>
      </c>
      <c r="D1736" s="389" t="s">
        <v>647</v>
      </c>
      <c r="E1736" s="389" t="s">
        <v>648</v>
      </c>
      <c r="F1736" s="389" t="s">
        <v>647</v>
      </c>
      <c r="G1736" s="389" t="s">
        <v>649</v>
      </c>
    </row>
    <row r="1737" spans="1:7">
      <c r="A1737" s="389" t="s">
        <v>547</v>
      </c>
      <c r="B1737" s="389" t="s">
        <v>517</v>
      </c>
      <c r="C1737" s="389">
        <v>1.47701623267</v>
      </c>
      <c r="D1737" s="389" t="s">
        <v>647</v>
      </c>
      <c r="E1737" s="389" t="s">
        <v>648</v>
      </c>
      <c r="F1737" s="389" t="s">
        <v>647</v>
      </c>
      <c r="G1737" s="389" t="s">
        <v>649</v>
      </c>
    </row>
    <row r="1738" spans="1:7">
      <c r="A1738" s="389" t="s">
        <v>571</v>
      </c>
      <c r="B1738" s="389" t="s">
        <v>517</v>
      </c>
      <c r="C1738" s="389">
        <v>18.2167080066999</v>
      </c>
      <c r="D1738" s="389" t="s">
        <v>647</v>
      </c>
      <c r="E1738" s="389" t="s">
        <v>648</v>
      </c>
      <c r="F1738" s="389" t="s">
        <v>647</v>
      </c>
      <c r="G1738" s="389" t="s">
        <v>649</v>
      </c>
    </row>
    <row r="1739" spans="1:7">
      <c r="A1739" s="389" t="s">
        <v>571</v>
      </c>
      <c r="B1739" s="389" t="s">
        <v>517</v>
      </c>
      <c r="C1739" s="389">
        <v>18.2167080066999</v>
      </c>
      <c r="D1739" s="389" t="s">
        <v>647</v>
      </c>
      <c r="E1739" s="389" t="s">
        <v>648</v>
      </c>
      <c r="F1739" s="389" t="s">
        <v>647</v>
      </c>
      <c r="G1739" s="389" t="s">
        <v>649</v>
      </c>
    </row>
    <row r="1740" spans="1:7">
      <c r="A1740" s="389" t="s">
        <v>560</v>
      </c>
      <c r="B1740" s="389" t="s">
        <v>517</v>
      </c>
      <c r="C1740" s="389">
        <v>10.5097586403999</v>
      </c>
      <c r="D1740" s="389" t="s">
        <v>647</v>
      </c>
      <c r="E1740" s="389" t="s">
        <v>648</v>
      </c>
      <c r="F1740" s="389" t="s">
        <v>647</v>
      </c>
      <c r="G1740" s="389" t="s">
        <v>649</v>
      </c>
    </row>
    <row r="1741" spans="1:7">
      <c r="A1741" s="389" t="s">
        <v>560</v>
      </c>
      <c r="B1741" s="389" t="s">
        <v>517</v>
      </c>
      <c r="C1741" s="389">
        <v>10.5097586403999</v>
      </c>
      <c r="D1741" s="389" t="s">
        <v>647</v>
      </c>
      <c r="E1741" s="389" t="s">
        <v>648</v>
      </c>
      <c r="F1741" s="389" t="s">
        <v>647</v>
      </c>
      <c r="G1741" s="389" t="s">
        <v>649</v>
      </c>
    </row>
    <row r="1742" spans="1:7">
      <c r="A1742" s="389" t="s">
        <v>514</v>
      </c>
      <c r="B1742" s="389" t="s">
        <v>517</v>
      </c>
      <c r="C1742" s="389">
        <v>5.4789000771299996</v>
      </c>
      <c r="D1742" s="389" t="s">
        <v>647</v>
      </c>
      <c r="E1742" s="389" t="s">
        <v>648</v>
      </c>
      <c r="F1742" s="389" t="s">
        <v>647</v>
      </c>
      <c r="G1742" s="389" t="s">
        <v>649</v>
      </c>
    </row>
    <row r="1743" spans="1:7">
      <c r="A1743" s="389" t="s">
        <v>560</v>
      </c>
      <c r="B1743" s="389" t="s">
        <v>517</v>
      </c>
      <c r="C1743" s="389">
        <v>2.6199859603300002</v>
      </c>
      <c r="D1743" s="389" t="s">
        <v>647</v>
      </c>
      <c r="E1743" s="389" t="s">
        <v>648</v>
      </c>
      <c r="F1743" s="389" t="s">
        <v>647</v>
      </c>
      <c r="G1743" s="389" t="s">
        <v>649</v>
      </c>
    </row>
    <row r="1744" spans="1:7">
      <c r="A1744" s="389" t="s">
        <v>560</v>
      </c>
      <c r="B1744" s="389" t="s">
        <v>517</v>
      </c>
      <c r="C1744" s="389">
        <v>2.6199859603300002</v>
      </c>
      <c r="D1744" s="389" t="s">
        <v>647</v>
      </c>
      <c r="E1744" s="389" t="s">
        <v>648</v>
      </c>
      <c r="F1744" s="389" t="s">
        <v>647</v>
      </c>
      <c r="G1744" s="389" t="s">
        <v>649</v>
      </c>
    </row>
    <row r="1745" spans="1:7">
      <c r="A1745" s="389" t="s">
        <v>525</v>
      </c>
      <c r="B1745" s="389" t="s">
        <v>517</v>
      </c>
      <c r="C1745" s="389">
        <v>1.8372608940499999</v>
      </c>
      <c r="D1745" s="389" t="s">
        <v>647</v>
      </c>
      <c r="E1745" s="389" t="s">
        <v>648</v>
      </c>
      <c r="F1745" s="389" t="s">
        <v>647</v>
      </c>
      <c r="G1745" s="389" t="s">
        <v>649</v>
      </c>
    </row>
    <row r="1746" spans="1:7">
      <c r="A1746" s="389" t="s">
        <v>568</v>
      </c>
      <c r="B1746" s="389" t="s">
        <v>517</v>
      </c>
      <c r="C1746" s="389">
        <v>1.8372608940499999</v>
      </c>
      <c r="D1746" s="389" t="s">
        <v>647</v>
      </c>
      <c r="E1746" s="389" t="s">
        <v>648</v>
      </c>
      <c r="F1746" s="389" t="s">
        <v>647</v>
      </c>
      <c r="G1746" s="389" t="s">
        <v>649</v>
      </c>
    </row>
    <row r="1747" spans="1:7">
      <c r="A1747" s="389" t="s">
        <v>550</v>
      </c>
      <c r="B1747" s="389" t="s">
        <v>517</v>
      </c>
      <c r="C1747" s="389">
        <v>6.29722119894</v>
      </c>
      <c r="D1747" s="389" t="s">
        <v>647</v>
      </c>
      <c r="E1747" s="389" t="s">
        <v>648</v>
      </c>
      <c r="F1747" s="389" t="s">
        <v>647</v>
      </c>
      <c r="G1747" s="389" t="s">
        <v>649</v>
      </c>
    </row>
    <row r="1748" spans="1:7">
      <c r="A1748" s="389" t="s">
        <v>550</v>
      </c>
      <c r="B1748" s="389" t="s">
        <v>517</v>
      </c>
      <c r="C1748" s="389">
        <v>6.29722119894</v>
      </c>
      <c r="D1748" s="389" t="s">
        <v>647</v>
      </c>
      <c r="E1748" s="389" t="s">
        <v>648</v>
      </c>
      <c r="F1748" s="389" t="s">
        <v>647</v>
      </c>
      <c r="G1748" s="389" t="s">
        <v>649</v>
      </c>
    </row>
    <row r="1749" spans="1:7">
      <c r="A1749" s="389" t="s">
        <v>550</v>
      </c>
      <c r="B1749" s="389" t="s">
        <v>517</v>
      </c>
      <c r="C1749" s="389">
        <v>6.29722119894</v>
      </c>
      <c r="D1749" s="389" t="s">
        <v>647</v>
      </c>
      <c r="E1749" s="389" t="s">
        <v>648</v>
      </c>
      <c r="F1749" s="389" t="s">
        <v>647</v>
      </c>
      <c r="G1749" s="389" t="s">
        <v>649</v>
      </c>
    </row>
    <row r="1750" spans="1:7">
      <c r="A1750" s="389" t="s">
        <v>529</v>
      </c>
      <c r="B1750" s="389" t="s">
        <v>517</v>
      </c>
      <c r="C1750" s="389">
        <v>5.0770943235499999</v>
      </c>
      <c r="D1750" s="389" t="s">
        <v>647</v>
      </c>
      <c r="E1750" s="389" t="s">
        <v>648</v>
      </c>
      <c r="F1750" s="389" t="s">
        <v>647</v>
      </c>
      <c r="G1750" s="389" t="s">
        <v>649</v>
      </c>
    </row>
    <row r="1751" spans="1:7">
      <c r="A1751" s="389" t="s">
        <v>529</v>
      </c>
      <c r="B1751" s="389" t="s">
        <v>517</v>
      </c>
      <c r="C1751" s="389">
        <v>5.0770943235499999</v>
      </c>
      <c r="D1751" s="389" t="s">
        <v>647</v>
      </c>
      <c r="E1751" s="389" t="s">
        <v>648</v>
      </c>
      <c r="F1751" s="389" t="s">
        <v>647</v>
      </c>
      <c r="G1751" s="389" t="s">
        <v>649</v>
      </c>
    </row>
    <row r="1752" spans="1:7">
      <c r="A1752" s="389" t="s">
        <v>550</v>
      </c>
      <c r="B1752" s="389" t="s">
        <v>517</v>
      </c>
      <c r="C1752" s="389">
        <v>3.8061357704500001</v>
      </c>
      <c r="D1752" s="389" t="s">
        <v>647</v>
      </c>
      <c r="E1752" s="389" t="s">
        <v>648</v>
      </c>
      <c r="F1752" s="389" t="s">
        <v>647</v>
      </c>
      <c r="G1752" s="389" t="s">
        <v>649</v>
      </c>
    </row>
    <row r="1753" spans="1:7">
      <c r="A1753" s="389" t="s">
        <v>571</v>
      </c>
      <c r="B1753" s="389" t="s">
        <v>517</v>
      </c>
      <c r="C1753" s="389">
        <v>3.6879562968199999</v>
      </c>
      <c r="D1753" s="389" t="s">
        <v>647</v>
      </c>
      <c r="E1753" s="389" t="s">
        <v>648</v>
      </c>
      <c r="F1753" s="389" t="s">
        <v>647</v>
      </c>
      <c r="G1753" s="389" t="s">
        <v>649</v>
      </c>
    </row>
    <row r="1754" spans="1:7">
      <c r="A1754" s="389" t="s">
        <v>571</v>
      </c>
      <c r="B1754" s="389" t="s">
        <v>517</v>
      </c>
      <c r="C1754" s="389">
        <v>3.6879562968199999</v>
      </c>
      <c r="D1754" s="389" t="s">
        <v>647</v>
      </c>
      <c r="E1754" s="389" t="s">
        <v>648</v>
      </c>
      <c r="F1754" s="389" t="s">
        <v>647</v>
      </c>
      <c r="G1754" s="389" t="s">
        <v>649</v>
      </c>
    </row>
    <row r="1755" spans="1:7">
      <c r="A1755" s="389" t="s">
        <v>514</v>
      </c>
      <c r="B1755" s="389" t="s">
        <v>517</v>
      </c>
      <c r="C1755" s="389">
        <v>1.8878323962900001</v>
      </c>
      <c r="D1755" s="389" t="s">
        <v>647</v>
      </c>
      <c r="E1755" s="389" t="s">
        <v>648</v>
      </c>
      <c r="F1755" s="389" t="s">
        <v>647</v>
      </c>
      <c r="G1755" s="389" t="s">
        <v>649</v>
      </c>
    </row>
    <row r="1756" spans="1:7">
      <c r="A1756" s="389" t="s">
        <v>578</v>
      </c>
      <c r="B1756" s="389" t="s">
        <v>517</v>
      </c>
      <c r="C1756" s="389">
        <v>0.98535303653700002</v>
      </c>
      <c r="D1756" s="389" t="s">
        <v>647</v>
      </c>
      <c r="E1756" s="389" t="s">
        <v>648</v>
      </c>
      <c r="F1756" s="389" t="s">
        <v>647</v>
      </c>
      <c r="G1756" s="389" t="s">
        <v>649</v>
      </c>
    </row>
    <row r="1757" spans="1:7">
      <c r="A1757" s="389" t="s">
        <v>578</v>
      </c>
      <c r="B1757" s="389" t="s">
        <v>517</v>
      </c>
      <c r="C1757" s="389">
        <v>0.98535303653700002</v>
      </c>
      <c r="D1757" s="389" t="s">
        <v>647</v>
      </c>
      <c r="E1757" s="389" t="s">
        <v>648</v>
      </c>
      <c r="F1757" s="389" t="s">
        <v>647</v>
      </c>
      <c r="G1757" s="389" t="s">
        <v>649</v>
      </c>
    </row>
    <row r="1758" spans="1:7">
      <c r="A1758" s="389" t="s">
        <v>534</v>
      </c>
      <c r="B1758" s="389" t="s">
        <v>517</v>
      </c>
      <c r="C1758" s="389">
        <v>8.2394188084900009</v>
      </c>
      <c r="D1758" s="389" t="s">
        <v>647</v>
      </c>
      <c r="E1758" s="389" t="s">
        <v>648</v>
      </c>
      <c r="F1758" s="389" t="s">
        <v>647</v>
      </c>
      <c r="G1758" s="389" t="s">
        <v>649</v>
      </c>
    </row>
    <row r="1759" spans="1:7">
      <c r="A1759" s="389" t="s">
        <v>558</v>
      </c>
      <c r="B1759" s="389" t="s">
        <v>517</v>
      </c>
      <c r="C1759" s="389">
        <v>8.2394188084900009</v>
      </c>
      <c r="D1759" s="389" t="s">
        <v>647</v>
      </c>
      <c r="E1759" s="389" t="s">
        <v>648</v>
      </c>
      <c r="F1759" s="389" t="s">
        <v>647</v>
      </c>
      <c r="G1759" s="389" t="s">
        <v>649</v>
      </c>
    </row>
    <row r="1760" spans="1:7">
      <c r="A1760" s="389" t="s">
        <v>577</v>
      </c>
      <c r="B1760" s="389" t="s">
        <v>517</v>
      </c>
      <c r="C1760" s="389">
        <v>5.2201207109299999</v>
      </c>
      <c r="D1760" s="389" t="s">
        <v>647</v>
      </c>
      <c r="E1760" s="389" t="s">
        <v>648</v>
      </c>
      <c r="F1760" s="389" t="s">
        <v>647</v>
      </c>
      <c r="G1760" s="389" t="s">
        <v>649</v>
      </c>
    </row>
    <row r="1761" spans="1:7">
      <c r="A1761" s="389" t="s">
        <v>579</v>
      </c>
      <c r="B1761" s="389" t="s">
        <v>517</v>
      </c>
      <c r="C1761" s="389">
        <v>13.668637948100001</v>
      </c>
      <c r="D1761" s="389" t="s">
        <v>647</v>
      </c>
      <c r="E1761" s="389" t="s">
        <v>648</v>
      </c>
      <c r="F1761" s="389" t="s">
        <v>647</v>
      </c>
      <c r="G1761" s="389" t="s">
        <v>649</v>
      </c>
    </row>
    <row r="1762" spans="1:7">
      <c r="A1762" s="389" t="s">
        <v>577</v>
      </c>
      <c r="B1762" s="389" t="s">
        <v>517</v>
      </c>
      <c r="C1762" s="389">
        <v>6.0560380732199999</v>
      </c>
      <c r="D1762" s="389" t="s">
        <v>647</v>
      </c>
      <c r="E1762" s="389" t="s">
        <v>648</v>
      </c>
      <c r="F1762" s="389" t="s">
        <v>647</v>
      </c>
      <c r="G1762" s="389" t="s">
        <v>649</v>
      </c>
    </row>
    <row r="1763" spans="1:7">
      <c r="A1763" s="389" t="s">
        <v>532</v>
      </c>
      <c r="B1763" s="389" t="s">
        <v>517</v>
      </c>
      <c r="C1763" s="389">
        <v>0.87721025741199998</v>
      </c>
      <c r="D1763" s="389" t="s">
        <v>647</v>
      </c>
      <c r="E1763" s="389" t="s">
        <v>648</v>
      </c>
      <c r="F1763" s="389" t="s">
        <v>647</v>
      </c>
      <c r="G1763" s="389" t="s">
        <v>649</v>
      </c>
    </row>
    <row r="1764" spans="1:7">
      <c r="A1764" s="389" t="s">
        <v>560</v>
      </c>
      <c r="B1764" s="389" t="s">
        <v>517</v>
      </c>
      <c r="C1764" s="389">
        <v>2.6664836510900001</v>
      </c>
      <c r="D1764" s="389" t="s">
        <v>647</v>
      </c>
      <c r="E1764" s="389" t="s">
        <v>648</v>
      </c>
      <c r="F1764" s="389" t="s">
        <v>647</v>
      </c>
      <c r="G1764" s="389" t="s">
        <v>649</v>
      </c>
    </row>
    <row r="1765" spans="1:7">
      <c r="A1765" s="389" t="s">
        <v>560</v>
      </c>
      <c r="B1765" s="389" t="s">
        <v>517</v>
      </c>
      <c r="C1765" s="389">
        <v>2.8664156023</v>
      </c>
      <c r="D1765" s="389" t="s">
        <v>647</v>
      </c>
      <c r="E1765" s="389" t="s">
        <v>648</v>
      </c>
      <c r="F1765" s="389" t="s">
        <v>647</v>
      </c>
      <c r="G1765" s="389" t="s">
        <v>649</v>
      </c>
    </row>
    <row r="1766" spans="1:7">
      <c r="A1766" s="389" t="s">
        <v>550</v>
      </c>
      <c r="B1766" s="389" t="s">
        <v>517</v>
      </c>
      <c r="C1766" s="389">
        <v>4.7920539938099997</v>
      </c>
      <c r="D1766" s="389" t="s">
        <v>647</v>
      </c>
      <c r="E1766" s="389" t="s">
        <v>648</v>
      </c>
      <c r="F1766" s="389" t="s">
        <v>647</v>
      </c>
      <c r="G1766" s="389" t="s">
        <v>649</v>
      </c>
    </row>
    <row r="1767" spans="1:7">
      <c r="A1767" s="389" t="s">
        <v>550</v>
      </c>
      <c r="B1767" s="389" t="s">
        <v>517</v>
      </c>
      <c r="C1767" s="389">
        <v>4.7920539938099997</v>
      </c>
      <c r="D1767" s="389" t="s">
        <v>647</v>
      </c>
      <c r="E1767" s="389" t="s">
        <v>648</v>
      </c>
      <c r="F1767" s="389" t="s">
        <v>647</v>
      </c>
      <c r="G1767" s="389" t="s">
        <v>649</v>
      </c>
    </row>
    <row r="1768" spans="1:7">
      <c r="A1768" s="389" t="s">
        <v>547</v>
      </c>
      <c r="B1768" s="389" t="s">
        <v>517</v>
      </c>
      <c r="C1768" s="389">
        <v>39.3288800987999</v>
      </c>
      <c r="D1768" s="389" t="s">
        <v>647</v>
      </c>
      <c r="E1768" s="389" t="s">
        <v>648</v>
      </c>
      <c r="F1768" s="389" t="s">
        <v>647</v>
      </c>
      <c r="G1768" s="389" t="s">
        <v>649</v>
      </c>
    </row>
    <row r="1769" spans="1:7">
      <c r="A1769" s="389" t="s">
        <v>551</v>
      </c>
      <c r="B1769" s="389" t="s">
        <v>517</v>
      </c>
      <c r="C1769" s="389">
        <v>3.10621120385</v>
      </c>
      <c r="D1769" s="389" t="s">
        <v>647</v>
      </c>
      <c r="E1769" s="389" t="s">
        <v>648</v>
      </c>
      <c r="F1769" s="389" t="s">
        <v>647</v>
      </c>
      <c r="G1769" s="389" t="s">
        <v>649</v>
      </c>
    </row>
    <row r="1770" spans="1:7">
      <c r="A1770" s="389" t="s">
        <v>581</v>
      </c>
      <c r="B1770" s="389" t="s">
        <v>517</v>
      </c>
      <c r="C1770" s="389">
        <v>0.72360385543000005</v>
      </c>
      <c r="D1770" s="389" t="s">
        <v>647</v>
      </c>
      <c r="E1770" s="389" t="s">
        <v>648</v>
      </c>
      <c r="F1770" s="389" t="s">
        <v>647</v>
      </c>
      <c r="G1770" s="389" t="s">
        <v>649</v>
      </c>
    </row>
    <row r="1771" spans="1:7">
      <c r="A1771" s="389" t="s">
        <v>534</v>
      </c>
      <c r="B1771" s="389" t="s">
        <v>517</v>
      </c>
      <c r="C1771" s="389">
        <v>1.2095091553299999</v>
      </c>
      <c r="D1771" s="389" t="s">
        <v>647</v>
      </c>
      <c r="E1771" s="389" t="s">
        <v>648</v>
      </c>
      <c r="F1771" s="389" t="s">
        <v>647</v>
      </c>
      <c r="G1771" s="389" t="s">
        <v>649</v>
      </c>
    </row>
    <row r="1772" spans="1:7">
      <c r="A1772" s="389" t="s">
        <v>534</v>
      </c>
      <c r="B1772" s="389" t="s">
        <v>517</v>
      </c>
      <c r="C1772" s="389">
        <v>1.2095091553299999</v>
      </c>
      <c r="D1772" s="389" t="s">
        <v>647</v>
      </c>
      <c r="E1772" s="389" t="s">
        <v>648</v>
      </c>
      <c r="F1772" s="389" t="s">
        <v>647</v>
      </c>
      <c r="G1772" s="389" t="s">
        <v>649</v>
      </c>
    </row>
    <row r="1773" spans="1:7">
      <c r="A1773" s="389" t="s">
        <v>541</v>
      </c>
      <c r="B1773" s="389" t="s">
        <v>517</v>
      </c>
      <c r="C1773" s="389">
        <v>1.2095091553299999</v>
      </c>
      <c r="D1773" s="389" t="s">
        <v>647</v>
      </c>
      <c r="E1773" s="389" t="s">
        <v>648</v>
      </c>
      <c r="F1773" s="389" t="s">
        <v>647</v>
      </c>
      <c r="G1773" s="389" t="s">
        <v>649</v>
      </c>
    </row>
    <row r="1774" spans="1:7">
      <c r="A1774" s="389" t="s">
        <v>541</v>
      </c>
      <c r="B1774" s="389" t="s">
        <v>517</v>
      </c>
      <c r="C1774" s="389">
        <v>1.2095091553299999</v>
      </c>
      <c r="D1774" s="389" t="s">
        <v>647</v>
      </c>
      <c r="E1774" s="389" t="s">
        <v>648</v>
      </c>
      <c r="F1774" s="389" t="s">
        <v>647</v>
      </c>
      <c r="G1774" s="389" t="s">
        <v>649</v>
      </c>
    </row>
    <row r="1775" spans="1:7">
      <c r="A1775" s="389" t="s">
        <v>523</v>
      </c>
      <c r="B1775" s="389" t="s">
        <v>517</v>
      </c>
      <c r="C1775" s="389">
        <v>33.691086877399897</v>
      </c>
      <c r="D1775" s="389" t="s">
        <v>647</v>
      </c>
      <c r="E1775" s="389" t="s">
        <v>648</v>
      </c>
      <c r="F1775" s="389" t="s">
        <v>647</v>
      </c>
      <c r="G1775" s="389" t="s">
        <v>649</v>
      </c>
    </row>
    <row r="1776" spans="1:7">
      <c r="A1776" s="389" t="s">
        <v>524</v>
      </c>
      <c r="B1776" s="389" t="s">
        <v>517</v>
      </c>
      <c r="C1776" s="389">
        <v>23.785059729499899</v>
      </c>
      <c r="D1776" s="389" t="s">
        <v>647</v>
      </c>
      <c r="E1776" s="389" t="s">
        <v>648</v>
      </c>
      <c r="F1776" s="389" t="s">
        <v>647</v>
      </c>
      <c r="G1776" s="389" t="s">
        <v>649</v>
      </c>
    </row>
    <row r="1777" spans="1:7">
      <c r="A1777" s="389" t="s">
        <v>577</v>
      </c>
      <c r="B1777" s="389" t="s">
        <v>517</v>
      </c>
      <c r="C1777" s="389">
        <v>11.3287300638</v>
      </c>
      <c r="D1777" s="389" t="s">
        <v>647</v>
      </c>
      <c r="E1777" s="389" t="s">
        <v>648</v>
      </c>
      <c r="F1777" s="389" t="s">
        <v>647</v>
      </c>
      <c r="G1777" s="389" t="s">
        <v>649</v>
      </c>
    </row>
    <row r="1778" spans="1:7">
      <c r="A1778" s="389" t="s">
        <v>523</v>
      </c>
      <c r="B1778" s="389" t="s">
        <v>517</v>
      </c>
      <c r="C1778" s="389">
        <v>5.7268900918599996</v>
      </c>
      <c r="D1778" s="389" t="s">
        <v>647</v>
      </c>
      <c r="E1778" s="389" t="s">
        <v>648</v>
      </c>
      <c r="F1778" s="389" t="s">
        <v>647</v>
      </c>
      <c r="G1778" s="389" t="s">
        <v>649</v>
      </c>
    </row>
    <row r="1779" spans="1:7">
      <c r="A1779" s="389" t="s">
        <v>547</v>
      </c>
      <c r="B1779" s="389" t="s">
        <v>517</v>
      </c>
      <c r="C1779" s="389">
        <v>17.950473994100001</v>
      </c>
      <c r="D1779" s="389" t="s">
        <v>647</v>
      </c>
      <c r="E1779" s="389" t="s">
        <v>648</v>
      </c>
      <c r="F1779" s="389" t="s">
        <v>647</v>
      </c>
      <c r="G1779" s="389" t="s">
        <v>649</v>
      </c>
    </row>
    <row r="1780" spans="1:7">
      <c r="A1780" s="389" t="s">
        <v>581</v>
      </c>
      <c r="B1780" s="389" t="s">
        <v>517</v>
      </c>
      <c r="C1780" s="389">
        <v>18.5861138134999</v>
      </c>
      <c r="D1780" s="389" t="s">
        <v>647</v>
      </c>
      <c r="E1780" s="389" t="s">
        <v>648</v>
      </c>
      <c r="F1780" s="389" t="s">
        <v>647</v>
      </c>
      <c r="G1780" s="389" t="s">
        <v>649</v>
      </c>
    </row>
    <row r="1781" spans="1:7">
      <c r="A1781" s="389" t="s">
        <v>552</v>
      </c>
      <c r="B1781" s="389" t="s">
        <v>517</v>
      </c>
      <c r="C1781" s="389">
        <v>13.5457485855</v>
      </c>
      <c r="D1781" s="389" t="s">
        <v>647</v>
      </c>
      <c r="E1781" s="389" t="s">
        <v>648</v>
      </c>
      <c r="F1781" s="389" t="s">
        <v>647</v>
      </c>
      <c r="G1781" s="389" t="s">
        <v>649</v>
      </c>
    </row>
    <row r="1782" spans="1:7">
      <c r="A1782" s="389" t="s">
        <v>556</v>
      </c>
      <c r="B1782" s="389" t="s">
        <v>517</v>
      </c>
      <c r="C1782" s="389">
        <v>1.0544155932999999</v>
      </c>
      <c r="D1782" s="389" t="s">
        <v>647</v>
      </c>
      <c r="E1782" s="389" t="s">
        <v>648</v>
      </c>
      <c r="F1782" s="389" t="s">
        <v>647</v>
      </c>
      <c r="G1782" s="389" t="s">
        <v>649</v>
      </c>
    </row>
    <row r="1783" spans="1:7">
      <c r="A1783" s="389" t="s">
        <v>543</v>
      </c>
      <c r="B1783" s="389" t="s">
        <v>517</v>
      </c>
      <c r="C1783" s="389">
        <v>4.2842544255900004</v>
      </c>
      <c r="D1783" s="389" t="s">
        <v>647</v>
      </c>
      <c r="E1783" s="389" t="s">
        <v>648</v>
      </c>
      <c r="F1783" s="389" t="s">
        <v>647</v>
      </c>
      <c r="G1783" s="389" t="s">
        <v>649</v>
      </c>
    </row>
    <row r="1784" spans="1:7">
      <c r="A1784" s="389" t="s">
        <v>532</v>
      </c>
      <c r="B1784" s="389" t="s">
        <v>517</v>
      </c>
      <c r="C1784" s="389">
        <v>0.983760947971</v>
      </c>
      <c r="D1784" s="389" t="s">
        <v>647</v>
      </c>
      <c r="E1784" s="389" t="s">
        <v>648</v>
      </c>
      <c r="F1784" s="389" t="s">
        <v>647</v>
      </c>
      <c r="G1784" s="389" t="s">
        <v>649</v>
      </c>
    </row>
    <row r="1785" spans="1:7">
      <c r="A1785" s="389" t="s">
        <v>571</v>
      </c>
      <c r="B1785" s="389" t="s">
        <v>517</v>
      </c>
      <c r="C1785" s="389">
        <v>0.983760947971</v>
      </c>
      <c r="D1785" s="389" t="s">
        <v>647</v>
      </c>
      <c r="E1785" s="389" t="s">
        <v>648</v>
      </c>
      <c r="F1785" s="389" t="s">
        <v>647</v>
      </c>
      <c r="G1785" s="389" t="s">
        <v>649</v>
      </c>
    </row>
    <row r="1786" spans="1:7">
      <c r="A1786" s="389" t="s">
        <v>514</v>
      </c>
      <c r="B1786" s="389" t="s">
        <v>517</v>
      </c>
      <c r="C1786" s="389">
        <v>0.55375599230000006</v>
      </c>
      <c r="D1786" s="389" t="s">
        <v>647</v>
      </c>
      <c r="E1786" s="389" t="s">
        <v>648</v>
      </c>
      <c r="F1786" s="389" t="s">
        <v>647</v>
      </c>
      <c r="G1786" s="389" t="s">
        <v>649</v>
      </c>
    </row>
    <row r="1787" spans="1:7">
      <c r="A1787" s="389" t="s">
        <v>514</v>
      </c>
      <c r="B1787" s="389" t="s">
        <v>517</v>
      </c>
      <c r="C1787" s="389">
        <v>0.55375599230000006</v>
      </c>
      <c r="D1787" s="389" t="s">
        <v>647</v>
      </c>
      <c r="E1787" s="389" t="s">
        <v>648</v>
      </c>
      <c r="F1787" s="389" t="s">
        <v>647</v>
      </c>
      <c r="G1787" s="389" t="s">
        <v>649</v>
      </c>
    </row>
    <row r="1788" spans="1:7">
      <c r="A1788" s="389" t="s">
        <v>581</v>
      </c>
      <c r="B1788" s="389" t="s">
        <v>517</v>
      </c>
      <c r="C1788" s="389">
        <v>7.7880627669300004</v>
      </c>
      <c r="D1788" s="389" t="s">
        <v>647</v>
      </c>
      <c r="E1788" s="389" t="s">
        <v>648</v>
      </c>
      <c r="F1788" s="389" t="s">
        <v>647</v>
      </c>
      <c r="G1788" s="389" t="s">
        <v>649</v>
      </c>
    </row>
    <row r="1789" spans="1:7">
      <c r="A1789" s="389" t="s">
        <v>525</v>
      </c>
      <c r="B1789" s="389" t="s">
        <v>517</v>
      </c>
      <c r="C1789" s="389">
        <v>0.75717334142199999</v>
      </c>
      <c r="D1789" s="389" t="s">
        <v>647</v>
      </c>
      <c r="E1789" s="389" t="s">
        <v>648</v>
      </c>
      <c r="F1789" s="389" t="s">
        <v>647</v>
      </c>
      <c r="G1789" s="389" t="s">
        <v>649</v>
      </c>
    </row>
    <row r="1790" spans="1:7">
      <c r="A1790" s="389" t="s">
        <v>578</v>
      </c>
      <c r="B1790" s="389" t="s">
        <v>517</v>
      </c>
      <c r="C1790" s="389">
        <v>5.4658389644399996</v>
      </c>
      <c r="D1790" s="389" t="s">
        <v>647</v>
      </c>
      <c r="E1790" s="389" t="s">
        <v>648</v>
      </c>
      <c r="F1790" s="389" t="s">
        <v>647</v>
      </c>
      <c r="G1790" s="389" t="s">
        <v>649</v>
      </c>
    </row>
    <row r="1791" spans="1:7">
      <c r="A1791" s="389" t="s">
        <v>571</v>
      </c>
      <c r="B1791" s="389" t="s">
        <v>517</v>
      </c>
      <c r="C1791" s="389">
        <v>2.8966943254199999</v>
      </c>
      <c r="D1791" s="389" t="s">
        <v>647</v>
      </c>
      <c r="E1791" s="389" t="s">
        <v>648</v>
      </c>
      <c r="F1791" s="389" t="s">
        <v>647</v>
      </c>
      <c r="G1791" s="389" t="s">
        <v>649</v>
      </c>
    </row>
    <row r="1792" spans="1:7">
      <c r="A1792" s="389" t="s">
        <v>571</v>
      </c>
      <c r="B1792" s="389" t="s">
        <v>517</v>
      </c>
      <c r="C1792" s="389">
        <v>2.8966943254199999</v>
      </c>
      <c r="D1792" s="389" t="s">
        <v>647</v>
      </c>
      <c r="E1792" s="389" t="s">
        <v>648</v>
      </c>
      <c r="F1792" s="389" t="s">
        <v>647</v>
      </c>
      <c r="G1792" s="389" t="s">
        <v>649</v>
      </c>
    </row>
    <row r="1793" spans="1:7">
      <c r="A1793" s="389" t="s">
        <v>556</v>
      </c>
      <c r="B1793" s="389" t="s">
        <v>517</v>
      </c>
      <c r="C1793" s="389">
        <v>0.72051405275000002</v>
      </c>
      <c r="D1793" s="389" t="s">
        <v>647</v>
      </c>
      <c r="E1793" s="389" t="s">
        <v>648</v>
      </c>
      <c r="F1793" s="389" t="s">
        <v>647</v>
      </c>
      <c r="G1793" s="389" t="s">
        <v>649</v>
      </c>
    </row>
    <row r="1794" spans="1:7">
      <c r="A1794" s="389" t="s">
        <v>579</v>
      </c>
      <c r="B1794" s="389" t="s">
        <v>517</v>
      </c>
      <c r="C1794" s="389">
        <v>2.5817881704799999</v>
      </c>
      <c r="D1794" s="389" t="s">
        <v>647</v>
      </c>
      <c r="E1794" s="389" t="s">
        <v>648</v>
      </c>
      <c r="F1794" s="389" t="s">
        <v>647</v>
      </c>
      <c r="G1794" s="389" t="s">
        <v>649</v>
      </c>
    </row>
    <row r="1795" spans="1:7">
      <c r="A1795" s="389" t="s">
        <v>571</v>
      </c>
      <c r="B1795" s="389" t="s">
        <v>517</v>
      </c>
      <c r="C1795" s="389">
        <v>4.1477333955400004</v>
      </c>
      <c r="D1795" s="389" t="s">
        <v>647</v>
      </c>
      <c r="E1795" s="389" t="s">
        <v>648</v>
      </c>
      <c r="F1795" s="389" t="s">
        <v>647</v>
      </c>
      <c r="G1795" s="389" t="s">
        <v>649</v>
      </c>
    </row>
    <row r="1796" spans="1:7">
      <c r="A1796" s="389" t="s">
        <v>531</v>
      </c>
      <c r="B1796" s="389" t="s">
        <v>517</v>
      </c>
      <c r="C1796" s="389">
        <v>0.71025292577999999</v>
      </c>
      <c r="D1796" s="389" t="s">
        <v>647</v>
      </c>
      <c r="E1796" s="389" t="s">
        <v>648</v>
      </c>
      <c r="F1796" s="389" t="s">
        <v>647</v>
      </c>
      <c r="G1796" s="389" t="s">
        <v>649</v>
      </c>
    </row>
    <row r="1797" spans="1:7">
      <c r="A1797" s="389" t="s">
        <v>571</v>
      </c>
      <c r="B1797" s="389" t="s">
        <v>517</v>
      </c>
      <c r="C1797" s="389">
        <v>0.65113215675199998</v>
      </c>
      <c r="D1797" s="389" t="s">
        <v>647</v>
      </c>
      <c r="E1797" s="389" t="s">
        <v>648</v>
      </c>
      <c r="F1797" s="389" t="s">
        <v>647</v>
      </c>
      <c r="G1797" s="389" t="s">
        <v>649</v>
      </c>
    </row>
    <row r="1798" spans="1:7">
      <c r="A1798" s="389" t="s">
        <v>577</v>
      </c>
      <c r="B1798" s="389" t="s">
        <v>517</v>
      </c>
      <c r="C1798" s="389">
        <v>2.4202778444600002</v>
      </c>
      <c r="D1798" s="389" t="s">
        <v>647</v>
      </c>
      <c r="E1798" s="389" t="s">
        <v>648</v>
      </c>
      <c r="F1798" s="389" t="s">
        <v>647</v>
      </c>
      <c r="G1798" s="389" t="s">
        <v>649</v>
      </c>
    </row>
    <row r="1799" spans="1:7">
      <c r="A1799" s="389" t="s">
        <v>524</v>
      </c>
      <c r="B1799" s="389" t="s">
        <v>517</v>
      </c>
      <c r="C1799" s="389">
        <v>7.1860993129599997</v>
      </c>
      <c r="D1799" s="389" t="s">
        <v>647</v>
      </c>
      <c r="E1799" s="389" t="s">
        <v>648</v>
      </c>
      <c r="F1799" s="389" t="s">
        <v>647</v>
      </c>
      <c r="G1799" s="389" t="s">
        <v>649</v>
      </c>
    </row>
    <row r="1800" spans="1:7">
      <c r="A1800" s="389" t="s">
        <v>514</v>
      </c>
      <c r="B1800" s="389" t="s">
        <v>517</v>
      </c>
      <c r="C1800" s="389">
        <v>0.48125307267400003</v>
      </c>
      <c r="D1800" s="389" t="s">
        <v>647</v>
      </c>
      <c r="E1800" s="389" t="s">
        <v>648</v>
      </c>
      <c r="F1800" s="389" t="s">
        <v>647</v>
      </c>
      <c r="G1800" s="389" t="s">
        <v>649</v>
      </c>
    </row>
    <row r="1801" spans="1:7">
      <c r="A1801" s="389" t="s">
        <v>514</v>
      </c>
      <c r="B1801" s="389" t="s">
        <v>517</v>
      </c>
      <c r="C1801" s="389">
        <v>0.48125307267400003</v>
      </c>
      <c r="D1801" s="389" t="s">
        <v>647</v>
      </c>
      <c r="E1801" s="389" t="s">
        <v>648</v>
      </c>
      <c r="F1801" s="389" t="s">
        <v>647</v>
      </c>
      <c r="G1801" s="389" t="s">
        <v>649</v>
      </c>
    </row>
    <row r="1802" spans="1:7">
      <c r="A1802" s="389" t="s">
        <v>547</v>
      </c>
      <c r="B1802" s="389" t="s">
        <v>517</v>
      </c>
      <c r="C1802" s="389">
        <v>2.9745653565999999</v>
      </c>
      <c r="D1802" s="389" t="s">
        <v>647</v>
      </c>
      <c r="E1802" s="389" t="s">
        <v>648</v>
      </c>
      <c r="F1802" s="389" t="s">
        <v>647</v>
      </c>
      <c r="G1802" s="389" t="s">
        <v>649</v>
      </c>
    </row>
    <row r="1803" spans="1:7">
      <c r="A1803" s="389" t="s">
        <v>581</v>
      </c>
      <c r="B1803" s="389" t="s">
        <v>517</v>
      </c>
      <c r="C1803" s="389">
        <v>13.8450747469</v>
      </c>
      <c r="D1803" s="389" t="s">
        <v>647</v>
      </c>
      <c r="E1803" s="389" t="s">
        <v>648</v>
      </c>
      <c r="F1803" s="389" t="s">
        <v>647</v>
      </c>
      <c r="G1803" s="389" t="s">
        <v>649</v>
      </c>
    </row>
    <row r="1804" spans="1:7">
      <c r="A1804" s="389" t="s">
        <v>537</v>
      </c>
      <c r="B1804" s="389" t="s">
        <v>517</v>
      </c>
      <c r="C1804" s="389">
        <v>1.2362725665900001</v>
      </c>
      <c r="D1804" s="389" t="s">
        <v>647</v>
      </c>
      <c r="E1804" s="389" t="s">
        <v>648</v>
      </c>
      <c r="F1804" s="389" t="s">
        <v>647</v>
      </c>
      <c r="G1804" s="389" t="s">
        <v>649</v>
      </c>
    </row>
    <row r="1805" spans="1:7">
      <c r="A1805" s="389" t="s">
        <v>546</v>
      </c>
      <c r="B1805" s="389" t="s">
        <v>517</v>
      </c>
      <c r="C1805" s="389">
        <v>5.6826083405899999</v>
      </c>
      <c r="D1805" s="389" t="s">
        <v>647</v>
      </c>
      <c r="E1805" s="389" t="s">
        <v>648</v>
      </c>
      <c r="F1805" s="389" t="s">
        <v>647</v>
      </c>
      <c r="G1805" s="389" t="s">
        <v>649</v>
      </c>
    </row>
    <row r="1806" spans="1:7">
      <c r="A1806" s="389" t="s">
        <v>535</v>
      </c>
      <c r="B1806" s="389" t="s">
        <v>517</v>
      </c>
      <c r="C1806" s="389">
        <v>1.4063614252700001</v>
      </c>
      <c r="D1806" s="389" t="s">
        <v>647</v>
      </c>
      <c r="E1806" s="389" t="s">
        <v>648</v>
      </c>
      <c r="F1806" s="389" t="s">
        <v>647</v>
      </c>
      <c r="G1806" s="389" t="s">
        <v>649</v>
      </c>
    </row>
    <row r="1807" spans="1:7">
      <c r="A1807" s="389" t="s">
        <v>558</v>
      </c>
      <c r="B1807" s="389" t="s">
        <v>517</v>
      </c>
      <c r="C1807" s="389">
        <v>3.3127622944800001</v>
      </c>
      <c r="D1807" s="389" t="s">
        <v>647</v>
      </c>
      <c r="E1807" s="389" t="s">
        <v>648</v>
      </c>
      <c r="F1807" s="389" t="s">
        <v>647</v>
      </c>
      <c r="G1807" s="389" t="s">
        <v>649</v>
      </c>
    </row>
    <row r="1808" spans="1:7">
      <c r="A1808" s="389" t="s">
        <v>577</v>
      </c>
      <c r="B1808" s="389" t="s">
        <v>517</v>
      </c>
      <c r="C1808" s="389">
        <v>2.6838895368800002</v>
      </c>
      <c r="D1808" s="389" t="s">
        <v>647</v>
      </c>
      <c r="E1808" s="389" t="s">
        <v>648</v>
      </c>
      <c r="F1808" s="389" t="s">
        <v>647</v>
      </c>
      <c r="G1808" s="389" t="s">
        <v>649</v>
      </c>
    </row>
    <row r="1809" spans="1:7">
      <c r="A1809" s="389" t="s">
        <v>581</v>
      </c>
      <c r="B1809" s="389" t="s">
        <v>517</v>
      </c>
      <c r="C1809" s="389">
        <v>1.0327336968700001</v>
      </c>
      <c r="D1809" s="389" t="s">
        <v>647</v>
      </c>
      <c r="E1809" s="389" t="s">
        <v>648</v>
      </c>
      <c r="F1809" s="389" t="s">
        <v>647</v>
      </c>
      <c r="G1809" s="389" t="s">
        <v>649</v>
      </c>
    </row>
    <row r="1810" spans="1:7">
      <c r="A1810" s="389" t="s">
        <v>577</v>
      </c>
      <c r="B1810" s="389" t="s">
        <v>517</v>
      </c>
      <c r="C1810" s="389">
        <v>2.50546414565</v>
      </c>
      <c r="D1810" s="389" t="s">
        <v>647</v>
      </c>
      <c r="E1810" s="389" t="s">
        <v>648</v>
      </c>
      <c r="F1810" s="389" t="s">
        <v>647</v>
      </c>
      <c r="G1810" s="389" t="s">
        <v>649</v>
      </c>
    </row>
    <row r="1811" spans="1:7">
      <c r="A1811" s="389" t="s">
        <v>577</v>
      </c>
      <c r="B1811" s="389" t="s">
        <v>517</v>
      </c>
      <c r="C1811" s="389">
        <v>2.50546414565</v>
      </c>
      <c r="D1811" s="389" t="s">
        <v>647</v>
      </c>
      <c r="E1811" s="389" t="s">
        <v>648</v>
      </c>
      <c r="F1811" s="389" t="s">
        <v>647</v>
      </c>
      <c r="G1811" s="389" t="s">
        <v>649</v>
      </c>
    </row>
    <row r="1812" spans="1:7">
      <c r="A1812" s="389" t="s">
        <v>556</v>
      </c>
      <c r="B1812" s="389" t="s">
        <v>517</v>
      </c>
      <c r="C1812" s="389">
        <v>2.1626699023499998</v>
      </c>
      <c r="D1812" s="389" t="s">
        <v>647</v>
      </c>
      <c r="E1812" s="389" t="s">
        <v>648</v>
      </c>
      <c r="F1812" s="389" t="s">
        <v>647</v>
      </c>
      <c r="G1812" s="389" t="s">
        <v>649</v>
      </c>
    </row>
    <row r="1813" spans="1:7">
      <c r="A1813" s="389" t="s">
        <v>556</v>
      </c>
      <c r="B1813" s="389" t="s">
        <v>517</v>
      </c>
      <c r="C1813" s="389">
        <v>2.1626699023499998</v>
      </c>
      <c r="D1813" s="389" t="s">
        <v>647</v>
      </c>
      <c r="E1813" s="389" t="s">
        <v>648</v>
      </c>
      <c r="F1813" s="389" t="s">
        <v>647</v>
      </c>
      <c r="G1813" s="389" t="s">
        <v>649</v>
      </c>
    </row>
    <row r="1814" spans="1:7">
      <c r="A1814" s="389" t="s">
        <v>581</v>
      </c>
      <c r="B1814" s="389" t="s">
        <v>517</v>
      </c>
      <c r="C1814" s="389">
        <v>30.017416529799899</v>
      </c>
      <c r="D1814" s="389" t="s">
        <v>647</v>
      </c>
      <c r="E1814" s="389" t="s">
        <v>648</v>
      </c>
      <c r="F1814" s="389" t="s">
        <v>647</v>
      </c>
      <c r="G1814" s="389" t="s">
        <v>649</v>
      </c>
    </row>
    <row r="1815" spans="1:7">
      <c r="A1815" s="389" t="s">
        <v>550</v>
      </c>
      <c r="B1815" s="389" t="s">
        <v>517</v>
      </c>
      <c r="C1815" s="389">
        <v>3.6216523762900001</v>
      </c>
      <c r="D1815" s="389" t="s">
        <v>647</v>
      </c>
      <c r="E1815" s="389" t="s">
        <v>648</v>
      </c>
      <c r="F1815" s="389" t="s">
        <v>647</v>
      </c>
      <c r="G1815" s="389" t="s">
        <v>649</v>
      </c>
    </row>
    <row r="1816" spans="1:7">
      <c r="A1816" s="389" t="s">
        <v>514</v>
      </c>
      <c r="B1816" s="389" t="s">
        <v>517</v>
      </c>
      <c r="C1816" s="389">
        <v>2.7886522620899998</v>
      </c>
      <c r="D1816" s="389" t="s">
        <v>647</v>
      </c>
      <c r="E1816" s="389" t="s">
        <v>648</v>
      </c>
      <c r="F1816" s="389" t="s">
        <v>647</v>
      </c>
      <c r="G1816" s="389" t="s">
        <v>649</v>
      </c>
    </row>
    <row r="1817" spans="1:7">
      <c r="A1817" s="389" t="s">
        <v>578</v>
      </c>
      <c r="B1817" s="389" t="s">
        <v>517</v>
      </c>
      <c r="C1817" s="389">
        <v>10.4110930556</v>
      </c>
      <c r="D1817" s="389" t="s">
        <v>647</v>
      </c>
      <c r="E1817" s="389" t="s">
        <v>648</v>
      </c>
      <c r="F1817" s="389" t="s">
        <v>647</v>
      </c>
      <c r="G1817" s="389" t="s">
        <v>649</v>
      </c>
    </row>
    <row r="1818" spans="1:7">
      <c r="A1818" s="389" t="s">
        <v>559</v>
      </c>
      <c r="B1818" s="389" t="s">
        <v>517</v>
      </c>
      <c r="C1818" s="389">
        <v>1.4750222044600001</v>
      </c>
      <c r="D1818" s="389" t="s">
        <v>647</v>
      </c>
      <c r="E1818" s="389" t="s">
        <v>648</v>
      </c>
      <c r="F1818" s="389" t="s">
        <v>647</v>
      </c>
      <c r="G1818" s="389" t="s">
        <v>649</v>
      </c>
    </row>
    <row r="1819" spans="1:7">
      <c r="A1819" s="389" t="s">
        <v>559</v>
      </c>
      <c r="B1819" s="389" t="s">
        <v>517</v>
      </c>
      <c r="C1819" s="389">
        <v>1.4750222044600001</v>
      </c>
      <c r="D1819" s="389" t="s">
        <v>647</v>
      </c>
      <c r="E1819" s="389" t="s">
        <v>648</v>
      </c>
      <c r="F1819" s="389" t="s">
        <v>647</v>
      </c>
      <c r="G1819" s="389" t="s">
        <v>649</v>
      </c>
    </row>
    <row r="1820" spans="1:7">
      <c r="A1820" s="389" t="s">
        <v>574</v>
      </c>
      <c r="B1820" s="389" t="s">
        <v>517</v>
      </c>
      <c r="C1820" s="389">
        <v>1.4750222044600001</v>
      </c>
      <c r="D1820" s="389" t="s">
        <v>647</v>
      </c>
      <c r="E1820" s="389" t="s">
        <v>648</v>
      </c>
      <c r="F1820" s="389" t="s">
        <v>647</v>
      </c>
      <c r="G1820" s="389" t="s">
        <v>649</v>
      </c>
    </row>
    <row r="1821" spans="1:7">
      <c r="A1821" s="389" t="s">
        <v>574</v>
      </c>
      <c r="B1821" s="389" t="s">
        <v>517</v>
      </c>
      <c r="C1821" s="389">
        <v>1.4750222044600001</v>
      </c>
      <c r="D1821" s="389" t="s">
        <v>647</v>
      </c>
      <c r="E1821" s="389" t="s">
        <v>648</v>
      </c>
      <c r="F1821" s="389" t="s">
        <v>647</v>
      </c>
      <c r="G1821" s="389" t="s">
        <v>649</v>
      </c>
    </row>
    <row r="1822" spans="1:7">
      <c r="A1822" s="389" t="s">
        <v>552</v>
      </c>
      <c r="B1822" s="389" t="s">
        <v>517</v>
      </c>
      <c r="C1822" s="389">
        <v>1.1556665209700001</v>
      </c>
      <c r="D1822" s="389" t="s">
        <v>647</v>
      </c>
      <c r="E1822" s="389" t="s">
        <v>648</v>
      </c>
      <c r="F1822" s="389" t="s">
        <v>647</v>
      </c>
      <c r="G1822" s="389" t="s">
        <v>649</v>
      </c>
    </row>
    <row r="1823" spans="1:7">
      <c r="A1823" s="389" t="s">
        <v>577</v>
      </c>
      <c r="B1823" s="389" t="s">
        <v>517</v>
      </c>
      <c r="C1823" s="389">
        <v>2.1281425920700001</v>
      </c>
      <c r="D1823" s="389" t="s">
        <v>647</v>
      </c>
      <c r="E1823" s="389" t="s">
        <v>648</v>
      </c>
      <c r="F1823" s="389" t="s">
        <v>647</v>
      </c>
      <c r="G1823" s="389" t="s">
        <v>649</v>
      </c>
    </row>
    <row r="1824" spans="1:7">
      <c r="A1824" s="389" t="s">
        <v>581</v>
      </c>
      <c r="B1824" s="389" t="s">
        <v>517</v>
      </c>
      <c r="C1824" s="389">
        <v>9.2478877616900004</v>
      </c>
      <c r="D1824" s="389" t="s">
        <v>647</v>
      </c>
      <c r="E1824" s="389" t="s">
        <v>648</v>
      </c>
      <c r="F1824" s="389" t="s">
        <v>647</v>
      </c>
      <c r="G1824" s="389" t="s">
        <v>649</v>
      </c>
    </row>
    <row r="1825" spans="1:7">
      <c r="A1825" s="389" t="s">
        <v>543</v>
      </c>
      <c r="B1825" s="389" t="s">
        <v>517</v>
      </c>
      <c r="C1825" s="389">
        <v>12.4653809101</v>
      </c>
      <c r="D1825" s="389" t="s">
        <v>647</v>
      </c>
      <c r="E1825" s="389" t="s">
        <v>648</v>
      </c>
      <c r="F1825" s="389" t="s">
        <v>647</v>
      </c>
      <c r="G1825" s="389" t="s">
        <v>649</v>
      </c>
    </row>
    <row r="1826" spans="1:7">
      <c r="A1826" s="389" t="s">
        <v>543</v>
      </c>
      <c r="B1826" s="389" t="s">
        <v>517</v>
      </c>
      <c r="C1826" s="389">
        <v>2.3804381743900001</v>
      </c>
      <c r="D1826" s="389" t="s">
        <v>647</v>
      </c>
      <c r="E1826" s="389" t="s">
        <v>648</v>
      </c>
      <c r="F1826" s="389" t="s">
        <v>647</v>
      </c>
      <c r="G1826" s="389" t="s">
        <v>649</v>
      </c>
    </row>
    <row r="1827" spans="1:7">
      <c r="A1827" s="389" t="s">
        <v>547</v>
      </c>
      <c r="B1827" s="389" t="s">
        <v>517</v>
      </c>
      <c r="C1827" s="389">
        <v>1.32977505467</v>
      </c>
      <c r="D1827" s="389" t="s">
        <v>647</v>
      </c>
      <c r="E1827" s="389" t="s">
        <v>648</v>
      </c>
      <c r="F1827" s="389" t="s">
        <v>647</v>
      </c>
      <c r="G1827" s="389" t="s">
        <v>649</v>
      </c>
    </row>
    <row r="1828" spans="1:7">
      <c r="A1828" s="389" t="s">
        <v>547</v>
      </c>
      <c r="B1828" s="389" t="s">
        <v>517</v>
      </c>
      <c r="C1828" s="389">
        <v>1.32977505467</v>
      </c>
      <c r="D1828" s="389" t="s">
        <v>647</v>
      </c>
      <c r="E1828" s="389" t="s">
        <v>648</v>
      </c>
      <c r="F1828" s="389" t="s">
        <v>647</v>
      </c>
      <c r="G1828" s="389" t="s">
        <v>649</v>
      </c>
    </row>
    <row r="1829" spans="1:7">
      <c r="A1829" s="389" t="s">
        <v>579</v>
      </c>
      <c r="B1829" s="389" t="s">
        <v>517</v>
      </c>
      <c r="C1829" s="389">
        <v>0.81085117539200002</v>
      </c>
      <c r="D1829" s="389" t="s">
        <v>647</v>
      </c>
      <c r="E1829" s="389" t="s">
        <v>648</v>
      </c>
      <c r="F1829" s="389" t="s">
        <v>647</v>
      </c>
      <c r="G1829" s="389" t="s">
        <v>649</v>
      </c>
    </row>
    <row r="1830" spans="1:7">
      <c r="A1830" s="389" t="s">
        <v>577</v>
      </c>
      <c r="B1830" s="389" t="s">
        <v>517</v>
      </c>
      <c r="C1830" s="389">
        <v>0.30962676792299998</v>
      </c>
      <c r="D1830" s="389" t="s">
        <v>647</v>
      </c>
      <c r="E1830" s="389" t="s">
        <v>648</v>
      </c>
      <c r="F1830" s="389" t="s">
        <v>647</v>
      </c>
      <c r="G1830" s="389" t="s">
        <v>649</v>
      </c>
    </row>
    <row r="1831" spans="1:7">
      <c r="A1831" s="389" t="s">
        <v>564</v>
      </c>
      <c r="B1831" s="389" t="s">
        <v>517</v>
      </c>
      <c r="C1831" s="389">
        <v>10.6012415818</v>
      </c>
      <c r="D1831" s="389" t="s">
        <v>647</v>
      </c>
      <c r="E1831" s="389" t="s">
        <v>648</v>
      </c>
      <c r="F1831" s="389" t="s">
        <v>647</v>
      </c>
      <c r="G1831" s="389" t="s">
        <v>649</v>
      </c>
    </row>
    <row r="1832" spans="1:7">
      <c r="A1832" s="389" t="s">
        <v>565</v>
      </c>
      <c r="B1832" s="389" t="s">
        <v>517</v>
      </c>
      <c r="C1832" s="389">
        <v>0.95115650399100005</v>
      </c>
      <c r="D1832" s="389" t="s">
        <v>647</v>
      </c>
      <c r="E1832" s="389" t="s">
        <v>648</v>
      </c>
      <c r="F1832" s="389" t="s">
        <v>647</v>
      </c>
      <c r="G1832" s="389" t="s">
        <v>649</v>
      </c>
    </row>
    <row r="1833" spans="1:7">
      <c r="A1833" s="389" t="s">
        <v>565</v>
      </c>
      <c r="B1833" s="389" t="s">
        <v>517</v>
      </c>
      <c r="C1833" s="389">
        <v>0.95115650399100005</v>
      </c>
      <c r="D1833" s="389" t="s">
        <v>647</v>
      </c>
      <c r="E1833" s="389" t="s">
        <v>648</v>
      </c>
      <c r="F1833" s="389" t="s">
        <v>647</v>
      </c>
      <c r="G1833" s="389" t="s">
        <v>649</v>
      </c>
    </row>
    <row r="1834" spans="1:7">
      <c r="A1834" s="389" t="s">
        <v>524</v>
      </c>
      <c r="B1834" s="389" t="s">
        <v>517</v>
      </c>
      <c r="C1834" s="389">
        <v>4.0248990080900002</v>
      </c>
      <c r="D1834" s="389" t="s">
        <v>647</v>
      </c>
      <c r="E1834" s="389" t="s">
        <v>648</v>
      </c>
      <c r="F1834" s="389" t="s">
        <v>647</v>
      </c>
      <c r="G1834" s="389" t="s">
        <v>649</v>
      </c>
    </row>
    <row r="1835" spans="1:7">
      <c r="A1835" s="389" t="s">
        <v>560</v>
      </c>
      <c r="B1835" s="389" t="s">
        <v>517</v>
      </c>
      <c r="C1835" s="389">
        <v>9.27130653637</v>
      </c>
      <c r="D1835" s="389" t="s">
        <v>647</v>
      </c>
      <c r="E1835" s="389" t="s">
        <v>648</v>
      </c>
      <c r="F1835" s="389" t="s">
        <v>647</v>
      </c>
      <c r="G1835" s="389" t="s">
        <v>649</v>
      </c>
    </row>
    <row r="1836" spans="1:7">
      <c r="A1836" s="389" t="s">
        <v>560</v>
      </c>
      <c r="B1836" s="389" t="s">
        <v>517</v>
      </c>
      <c r="C1836" s="389">
        <v>9.27130653637</v>
      </c>
      <c r="D1836" s="389" t="s">
        <v>647</v>
      </c>
      <c r="E1836" s="389" t="s">
        <v>648</v>
      </c>
      <c r="F1836" s="389" t="s">
        <v>647</v>
      </c>
      <c r="G1836" s="389" t="s">
        <v>649</v>
      </c>
    </row>
    <row r="1837" spans="1:7">
      <c r="A1837" s="389" t="s">
        <v>578</v>
      </c>
      <c r="B1837" s="389" t="s">
        <v>517</v>
      </c>
      <c r="C1837" s="389">
        <v>2.2547931141999999</v>
      </c>
      <c r="D1837" s="389" t="s">
        <v>647</v>
      </c>
      <c r="E1837" s="389" t="s">
        <v>648</v>
      </c>
      <c r="F1837" s="389" t="s">
        <v>647</v>
      </c>
      <c r="G1837" s="389" t="s">
        <v>649</v>
      </c>
    </row>
    <row r="1838" spans="1:7">
      <c r="A1838" s="389" t="s">
        <v>571</v>
      </c>
      <c r="B1838" s="389" t="s">
        <v>517</v>
      </c>
      <c r="C1838" s="389">
        <v>3.7200735480599998</v>
      </c>
      <c r="D1838" s="389" t="s">
        <v>647</v>
      </c>
      <c r="E1838" s="389" t="s">
        <v>648</v>
      </c>
      <c r="F1838" s="389" t="s">
        <v>647</v>
      </c>
      <c r="G1838" s="389" t="s">
        <v>649</v>
      </c>
    </row>
    <row r="1839" spans="1:7">
      <c r="A1839" s="389" t="s">
        <v>562</v>
      </c>
      <c r="B1839" s="389" t="s">
        <v>517</v>
      </c>
      <c r="C1839" s="389">
        <v>1.8024653671799999</v>
      </c>
      <c r="D1839" s="389" t="s">
        <v>647</v>
      </c>
      <c r="E1839" s="389" t="s">
        <v>648</v>
      </c>
      <c r="F1839" s="389" t="s">
        <v>647</v>
      </c>
      <c r="G1839" s="389" t="s">
        <v>649</v>
      </c>
    </row>
    <row r="1840" spans="1:7">
      <c r="A1840" s="389" t="s">
        <v>563</v>
      </c>
      <c r="B1840" s="389" t="s">
        <v>517</v>
      </c>
      <c r="C1840" s="389">
        <v>1.8024653671799999</v>
      </c>
      <c r="D1840" s="389" t="s">
        <v>647</v>
      </c>
      <c r="E1840" s="389" t="s">
        <v>648</v>
      </c>
      <c r="F1840" s="389" t="s">
        <v>647</v>
      </c>
      <c r="G1840" s="389" t="s">
        <v>649</v>
      </c>
    </row>
    <row r="1841" spans="1:7">
      <c r="A1841" s="389" t="s">
        <v>563</v>
      </c>
      <c r="B1841" s="389" t="s">
        <v>517</v>
      </c>
      <c r="C1841" s="389">
        <v>1.8024653671799999</v>
      </c>
      <c r="D1841" s="389" t="s">
        <v>647</v>
      </c>
      <c r="E1841" s="389" t="s">
        <v>648</v>
      </c>
      <c r="F1841" s="389" t="s">
        <v>647</v>
      </c>
      <c r="G1841" s="389" t="s">
        <v>649</v>
      </c>
    </row>
    <row r="1842" spans="1:7">
      <c r="A1842" s="389" t="s">
        <v>556</v>
      </c>
      <c r="B1842" s="389" t="s">
        <v>517</v>
      </c>
      <c r="C1842" s="389">
        <v>1.83091544767</v>
      </c>
      <c r="D1842" s="389" t="s">
        <v>647</v>
      </c>
      <c r="E1842" s="389" t="s">
        <v>648</v>
      </c>
      <c r="F1842" s="389" t="s">
        <v>647</v>
      </c>
      <c r="G1842" s="389" t="s">
        <v>649</v>
      </c>
    </row>
    <row r="1843" spans="1:7">
      <c r="A1843" s="389" t="s">
        <v>564</v>
      </c>
      <c r="B1843" s="389" t="s">
        <v>517</v>
      </c>
      <c r="C1843" s="389">
        <v>1.83091544767</v>
      </c>
      <c r="D1843" s="389" t="s">
        <v>647</v>
      </c>
      <c r="E1843" s="389" t="s">
        <v>648</v>
      </c>
      <c r="F1843" s="389" t="s">
        <v>647</v>
      </c>
      <c r="G1843" s="389" t="s">
        <v>649</v>
      </c>
    </row>
    <row r="1844" spans="1:7">
      <c r="A1844" s="389" t="s">
        <v>560</v>
      </c>
      <c r="B1844" s="389" t="s">
        <v>517</v>
      </c>
      <c r="C1844" s="389">
        <v>2.7629517039299998</v>
      </c>
      <c r="D1844" s="389" t="s">
        <v>647</v>
      </c>
      <c r="E1844" s="389" t="s">
        <v>648</v>
      </c>
      <c r="F1844" s="389" t="s">
        <v>647</v>
      </c>
      <c r="G1844" s="389" t="s">
        <v>649</v>
      </c>
    </row>
    <row r="1845" spans="1:7">
      <c r="A1845" s="389" t="s">
        <v>560</v>
      </c>
      <c r="B1845" s="389" t="s">
        <v>517</v>
      </c>
      <c r="C1845" s="389">
        <v>2.7629517039299998</v>
      </c>
      <c r="D1845" s="389" t="s">
        <v>647</v>
      </c>
      <c r="E1845" s="389" t="s">
        <v>648</v>
      </c>
      <c r="F1845" s="389" t="s">
        <v>647</v>
      </c>
      <c r="G1845" s="389" t="s">
        <v>649</v>
      </c>
    </row>
    <row r="1846" spans="1:7">
      <c r="A1846" s="389" t="s">
        <v>560</v>
      </c>
      <c r="B1846" s="389" t="s">
        <v>517</v>
      </c>
      <c r="C1846" s="389">
        <v>2.7629517039299998</v>
      </c>
      <c r="D1846" s="389" t="s">
        <v>647</v>
      </c>
      <c r="E1846" s="389" t="s">
        <v>648</v>
      </c>
      <c r="F1846" s="389" t="s">
        <v>647</v>
      </c>
      <c r="G1846" s="389" t="s">
        <v>649</v>
      </c>
    </row>
    <row r="1847" spans="1:7">
      <c r="A1847" s="389" t="s">
        <v>524</v>
      </c>
      <c r="B1847" s="389" t="s">
        <v>517</v>
      </c>
      <c r="C1847" s="389">
        <v>13.764327914500001</v>
      </c>
      <c r="D1847" s="389" t="s">
        <v>647</v>
      </c>
      <c r="E1847" s="389" t="s">
        <v>648</v>
      </c>
      <c r="F1847" s="389" t="s">
        <v>647</v>
      </c>
      <c r="G1847" s="389" t="s">
        <v>649</v>
      </c>
    </row>
    <row r="1848" spans="1:7">
      <c r="A1848" s="389" t="s">
        <v>556</v>
      </c>
      <c r="B1848" s="389" t="s">
        <v>517</v>
      </c>
      <c r="C1848" s="389">
        <v>1.45705664223</v>
      </c>
      <c r="D1848" s="389" t="s">
        <v>647</v>
      </c>
      <c r="E1848" s="389" t="s">
        <v>648</v>
      </c>
      <c r="F1848" s="389" t="s">
        <v>647</v>
      </c>
      <c r="G1848" s="389" t="s">
        <v>649</v>
      </c>
    </row>
    <row r="1849" spans="1:7">
      <c r="A1849" s="389" t="s">
        <v>556</v>
      </c>
      <c r="B1849" s="389" t="s">
        <v>517</v>
      </c>
      <c r="C1849" s="389">
        <v>1.45705664223</v>
      </c>
      <c r="D1849" s="389" t="s">
        <v>647</v>
      </c>
      <c r="E1849" s="389" t="s">
        <v>648</v>
      </c>
      <c r="F1849" s="389" t="s">
        <v>647</v>
      </c>
      <c r="G1849" s="389" t="s">
        <v>649</v>
      </c>
    </row>
    <row r="1850" spans="1:7">
      <c r="A1850" s="389" t="s">
        <v>578</v>
      </c>
      <c r="B1850" s="389" t="s">
        <v>517</v>
      </c>
      <c r="C1850" s="389">
        <v>0.99427393900299998</v>
      </c>
      <c r="D1850" s="389" t="s">
        <v>647</v>
      </c>
      <c r="E1850" s="389" t="s">
        <v>648</v>
      </c>
      <c r="F1850" s="389" t="s">
        <v>647</v>
      </c>
      <c r="G1850" s="389" t="s">
        <v>649</v>
      </c>
    </row>
    <row r="1851" spans="1:7">
      <c r="A1851" s="389" t="s">
        <v>523</v>
      </c>
      <c r="B1851" s="389" t="s">
        <v>517</v>
      </c>
      <c r="C1851" s="389">
        <v>1.6649018204599999</v>
      </c>
      <c r="D1851" s="389" t="s">
        <v>647</v>
      </c>
      <c r="E1851" s="389" t="s">
        <v>648</v>
      </c>
      <c r="F1851" s="389" t="s">
        <v>647</v>
      </c>
      <c r="G1851" s="389" t="s">
        <v>649</v>
      </c>
    </row>
    <row r="1852" spans="1:7">
      <c r="A1852" s="389" t="s">
        <v>542</v>
      </c>
      <c r="B1852" s="389" t="s">
        <v>517</v>
      </c>
      <c r="C1852" s="389">
        <v>3.5609160417900001</v>
      </c>
      <c r="D1852" s="389" t="s">
        <v>647</v>
      </c>
      <c r="E1852" s="389" t="s">
        <v>648</v>
      </c>
      <c r="F1852" s="389" t="s">
        <v>647</v>
      </c>
      <c r="G1852" s="389" t="s">
        <v>649</v>
      </c>
    </row>
    <row r="1853" spans="1:7">
      <c r="A1853" s="389" t="s">
        <v>542</v>
      </c>
      <c r="B1853" s="389" t="s">
        <v>517</v>
      </c>
      <c r="C1853" s="389">
        <v>4.7163268496899997</v>
      </c>
      <c r="D1853" s="389" t="s">
        <v>647</v>
      </c>
      <c r="E1853" s="389" t="s">
        <v>648</v>
      </c>
      <c r="F1853" s="389" t="s">
        <v>647</v>
      </c>
      <c r="G1853" s="389" t="s">
        <v>649</v>
      </c>
    </row>
    <row r="1854" spans="1:7">
      <c r="A1854" s="389" t="s">
        <v>558</v>
      </c>
      <c r="B1854" s="389" t="s">
        <v>517</v>
      </c>
      <c r="C1854" s="389">
        <v>8.8453843069500007</v>
      </c>
      <c r="D1854" s="389" t="s">
        <v>647</v>
      </c>
      <c r="E1854" s="389" t="s">
        <v>648</v>
      </c>
      <c r="F1854" s="389" t="s">
        <v>647</v>
      </c>
      <c r="G1854" s="389" t="s">
        <v>649</v>
      </c>
    </row>
    <row r="1855" spans="1:7">
      <c r="A1855" s="389" t="s">
        <v>551</v>
      </c>
      <c r="B1855" s="389" t="s">
        <v>517</v>
      </c>
      <c r="C1855" s="389">
        <v>4.5372766545500003</v>
      </c>
      <c r="D1855" s="389" t="s">
        <v>647</v>
      </c>
      <c r="E1855" s="389" t="s">
        <v>648</v>
      </c>
      <c r="F1855" s="389" t="s">
        <v>647</v>
      </c>
      <c r="G1855" s="389" t="s">
        <v>649</v>
      </c>
    </row>
    <row r="1856" spans="1:7">
      <c r="A1856" s="389" t="s">
        <v>544</v>
      </c>
      <c r="B1856" s="389" t="s">
        <v>517</v>
      </c>
      <c r="C1856" s="389">
        <v>0.82144470843100004</v>
      </c>
      <c r="D1856" s="389" t="s">
        <v>647</v>
      </c>
      <c r="E1856" s="389" t="s">
        <v>648</v>
      </c>
      <c r="F1856" s="389" t="s">
        <v>647</v>
      </c>
      <c r="G1856" s="389" t="s">
        <v>649</v>
      </c>
    </row>
    <row r="1857" spans="1:7">
      <c r="A1857" s="389" t="s">
        <v>559</v>
      </c>
      <c r="B1857" s="389" t="s">
        <v>517</v>
      </c>
      <c r="C1857" s="389">
        <v>0.82155485310999998</v>
      </c>
      <c r="D1857" s="389" t="s">
        <v>647</v>
      </c>
      <c r="E1857" s="389" t="s">
        <v>648</v>
      </c>
      <c r="F1857" s="389" t="s">
        <v>647</v>
      </c>
      <c r="G1857" s="389" t="s">
        <v>649</v>
      </c>
    </row>
    <row r="1858" spans="1:7">
      <c r="A1858" s="389" t="s">
        <v>574</v>
      </c>
      <c r="B1858" s="389" t="s">
        <v>517</v>
      </c>
      <c r="C1858" s="389">
        <v>0.82155485310999998</v>
      </c>
      <c r="D1858" s="389" t="s">
        <v>647</v>
      </c>
      <c r="E1858" s="389" t="s">
        <v>648</v>
      </c>
      <c r="F1858" s="389" t="s">
        <v>647</v>
      </c>
      <c r="G1858" s="389" t="s">
        <v>649</v>
      </c>
    </row>
    <row r="1859" spans="1:7">
      <c r="A1859" s="389" t="s">
        <v>535</v>
      </c>
      <c r="B1859" s="389" t="s">
        <v>517</v>
      </c>
      <c r="C1859" s="389">
        <v>8.8806945841099996</v>
      </c>
      <c r="D1859" s="389" t="s">
        <v>647</v>
      </c>
      <c r="E1859" s="389" t="s">
        <v>648</v>
      </c>
      <c r="F1859" s="389" t="s">
        <v>647</v>
      </c>
      <c r="G1859" s="389" t="s">
        <v>649</v>
      </c>
    </row>
    <row r="1860" spans="1:7">
      <c r="A1860" s="389" t="s">
        <v>560</v>
      </c>
      <c r="B1860" s="389" t="s">
        <v>517</v>
      </c>
      <c r="C1860" s="389">
        <v>0.92082687789899997</v>
      </c>
      <c r="D1860" s="389" t="s">
        <v>647</v>
      </c>
      <c r="E1860" s="389" t="s">
        <v>648</v>
      </c>
      <c r="F1860" s="389" t="s">
        <v>647</v>
      </c>
      <c r="G1860" s="389" t="s">
        <v>649</v>
      </c>
    </row>
    <row r="1861" spans="1:7">
      <c r="A1861" s="389" t="s">
        <v>532</v>
      </c>
      <c r="B1861" s="389" t="s">
        <v>517</v>
      </c>
      <c r="C1861" s="389">
        <v>2.3934660195999999</v>
      </c>
      <c r="D1861" s="389" t="s">
        <v>647</v>
      </c>
      <c r="E1861" s="389" t="s">
        <v>648</v>
      </c>
      <c r="F1861" s="389" t="s">
        <v>647</v>
      </c>
      <c r="G1861" s="389" t="s">
        <v>649</v>
      </c>
    </row>
    <row r="1862" spans="1:7">
      <c r="A1862" s="389" t="s">
        <v>581</v>
      </c>
      <c r="B1862" s="389" t="s">
        <v>517</v>
      </c>
      <c r="C1862" s="389">
        <v>6.9809793584399999</v>
      </c>
      <c r="D1862" s="389" t="s">
        <v>647</v>
      </c>
      <c r="E1862" s="389" t="s">
        <v>648</v>
      </c>
      <c r="F1862" s="389" t="s">
        <v>647</v>
      </c>
      <c r="G1862" s="389" t="s">
        <v>649</v>
      </c>
    </row>
    <row r="1863" spans="1:7">
      <c r="A1863" s="389" t="s">
        <v>560</v>
      </c>
      <c r="B1863" s="389" t="s">
        <v>517</v>
      </c>
      <c r="C1863" s="389">
        <v>3.3228101837700001</v>
      </c>
      <c r="D1863" s="389" t="s">
        <v>647</v>
      </c>
      <c r="E1863" s="389" t="s">
        <v>648</v>
      </c>
      <c r="F1863" s="389" t="s">
        <v>647</v>
      </c>
      <c r="G1863" s="389" t="s">
        <v>649</v>
      </c>
    </row>
    <row r="1864" spans="1:7">
      <c r="A1864" s="389" t="s">
        <v>551</v>
      </c>
      <c r="B1864" s="389" t="s">
        <v>517</v>
      </c>
      <c r="C1864" s="389">
        <v>0.71662001478600001</v>
      </c>
      <c r="D1864" s="389" t="s">
        <v>647</v>
      </c>
      <c r="E1864" s="389" t="s">
        <v>648</v>
      </c>
      <c r="F1864" s="389" t="s">
        <v>647</v>
      </c>
      <c r="G1864" s="389" t="s">
        <v>649</v>
      </c>
    </row>
    <row r="1865" spans="1:7">
      <c r="A1865" s="389" t="s">
        <v>551</v>
      </c>
      <c r="B1865" s="389" t="s">
        <v>517</v>
      </c>
      <c r="C1865" s="389">
        <v>0.71662001478600001</v>
      </c>
      <c r="D1865" s="389" t="s">
        <v>647</v>
      </c>
      <c r="E1865" s="389" t="s">
        <v>648</v>
      </c>
      <c r="F1865" s="389" t="s">
        <v>647</v>
      </c>
      <c r="G1865" s="389" t="s">
        <v>649</v>
      </c>
    </row>
    <row r="1866" spans="1:7">
      <c r="A1866" s="389" t="s">
        <v>577</v>
      </c>
      <c r="B1866" s="389" t="s">
        <v>517</v>
      </c>
      <c r="C1866" s="389">
        <v>1.1261237607000001</v>
      </c>
      <c r="D1866" s="389" t="s">
        <v>647</v>
      </c>
      <c r="E1866" s="389" t="s">
        <v>648</v>
      </c>
      <c r="F1866" s="389" t="s">
        <v>647</v>
      </c>
      <c r="G1866" s="389" t="s">
        <v>649</v>
      </c>
    </row>
    <row r="1867" spans="1:7">
      <c r="A1867" s="389" t="s">
        <v>577</v>
      </c>
      <c r="B1867" s="389" t="s">
        <v>517</v>
      </c>
      <c r="C1867" s="389">
        <v>5.4729582400999996</v>
      </c>
      <c r="D1867" s="389" t="s">
        <v>647</v>
      </c>
      <c r="E1867" s="389" t="s">
        <v>648</v>
      </c>
      <c r="F1867" s="389" t="s">
        <v>647</v>
      </c>
      <c r="G1867" s="389" t="s">
        <v>649</v>
      </c>
    </row>
    <row r="1868" spans="1:7">
      <c r="A1868" s="389" t="s">
        <v>551</v>
      </c>
      <c r="B1868" s="389" t="s">
        <v>517</v>
      </c>
      <c r="C1868" s="389">
        <v>0.73144010825899997</v>
      </c>
      <c r="D1868" s="389" t="s">
        <v>647</v>
      </c>
      <c r="E1868" s="389" t="s">
        <v>648</v>
      </c>
      <c r="F1868" s="389" t="s">
        <v>647</v>
      </c>
      <c r="G1868" s="389" t="s">
        <v>649</v>
      </c>
    </row>
    <row r="1869" spans="1:7">
      <c r="A1869" s="389" t="s">
        <v>534</v>
      </c>
      <c r="B1869" s="389" t="s">
        <v>517</v>
      </c>
      <c r="C1869" s="389">
        <v>3.07718364615</v>
      </c>
      <c r="D1869" s="389" t="s">
        <v>647</v>
      </c>
      <c r="E1869" s="389" t="s">
        <v>648</v>
      </c>
      <c r="F1869" s="389" t="s">
        <v>647</v>
      </c>
      <c r="G1869" s="389" t="s">
        <v>649</v>
      </c>
    </row>
    <row r="1870" spans="1:7">
      <c r="A1870" s="389" t="s">
        <v>541</v>
      </c>
      <c r="B1870" s="389" t="s">
        <v>517</v>
      </c>
      <c r="C1870" s="389">
        <v>3.07718364615</v>
      </c>
      <c r="D1870" s="389" t="s">
        <v>647</v>
      </c>
      <c r="E1870" s="389" t="s">
        <v>648</v>
      </c>
      <c r="F1870" s="389" t="s">
        <v>647</v>
      </c>
      <c r="G1870" s="389" t="s">
        <v>649</v>
      </c>
    </row>
    <row r="1871" spans="1:7">
      <c r="A1871" s="389" t="s">
        <v>577</v>
      </c>
      <c r="B1871" s="389" t="s">
        <v>517</v>
      </c>
      <c r="C1871" s="389">
        <v>2.1086570763300001</v>
      </c>
      <c r="D1871" s="389" t="s">
        <v>647</v>
      </c>
      <c r="E1871" s="389" t="s">
        <v>648</v>
      </c>
      <c r="F1871" s="389" t="s">
        <v>647</v>
      </c>
      <c r="G1871" s="389" t="s">
        <v>649</v>
      </c>
    </row>
    <row r="1872" spans="1:7">
      <c r="A1872" s="389" t="s">
        <v>577</v>
      </c>
      <c r="B1872" s="389" t="s">
        <v>517</v>
      </c>
      <c r="C1872" s="389">
        <v>2.1086570763300001</v>
      </c>
      <c r="D1872" s="389" t="s">
        <v>647</v>
      </c>
      <c r="E1872" s="389" t="s">
        <v>648</v>
      </c>
      <c r="F1872" s="389" t="s">
        <v>647</v>
      </c>
      <c r="G1872" s="389" t="s">
        <v>649</v>
      </c>
    </row>
    <row r="1873" spans="1:7">
      <c r="A1873" s="389" t="s">
        <v>581</v>
      </c>
      <c r="B1873" s="389" t="s">
        <v>517</v>
      </c>
      <c r="C1873" s="389">
        <v>12.0401206617</v>
      </c>
      <c r="D1873" s="389" t="s">
        <v>647</v>
      </c>
      <c r="E1873" s="389" t="s">
        <v>648</v>
      </c>
      <c r="F1873" s="389" t="s">
        <v>647</v>
      </c>
      <c r="G1873" s="389" t="s">
        <v>649</v>
      </c>
    </row>
    <row r="1874" spans="1:7">
      <c r="A1874" s="389" t="s">
        <v>534</v>
      </c>
      <c r="B1874" s="389" t="s">
        <v>517</v>
      </c>
      <c r="C1874" s="389">
        <v>1.54844115039</v>
      </c>
      <c r="D1874" s="389" t="s">
        <v>647</v>
      </c>
      <c r="E1874" s="389" t="s">
        <v>648</v>
      </c>
      <c r="F1874" s="389" t="s">
        <v>647</v>
      </c>
      <c r="G1874" s="389" t="s">
        <v>649</v>
      </c>
    </row>
    <row r="1875" spans="1:7">
      <c r="A1875" s="389" t="s">
        <v>534</v>
      </c>
      <c r="B1875" s="389" t="s">
        <v>517</v>
      </c>
      <c r="C1875" s="389">
        <v>1.54844115039</v>
      </c>
      <c r="D1875" s="389" t="s">
        <v>647</v>
      </c>
      <c r="E1875" s="389" t="s">
        <v>648</v>
      </c>
      <c r="F1875" s="389" t="s">
        <v>647</v>
      </c>
      <c r="G1875" s="389" t="s">
        <v>649</v>
      </c>
    </row>
    <row r="1876" spans="1:7">
      <c r="A1876" s="389" t="s">
        <v>538</v>
      </c>
      <c r="B1876" s="389" t="s">
        <v>517</v>
      </c>
      <c r="C1876" s="389">
        <v>1.54844115039</v>
      </c>
      <c r="D1876" s="389" t="s">
        <v>647</v>
      </c>
      <c r="E1876" s="389" t="s">
        <v>648</v>
      </c>
      <c r="F1876" s="389" t="s">
        <v>647</v>
      </c>
      <c r="G1876" s="389" t="s">
        <v>649</v>
      </c>
    </row>
    <row r="1877" spans="1:7">
      <c r="A1877" s="389" t="s">
        <v>541</v>
      </c>
      <c r="B1877" s="389" t="s">
        <v>517</v>
      </c>
      <c r="C1877" s="389">
        <v>1.54844115039</v>
      </c>
      <c r="D1877" s="389" t="s">
        <v>647</v>
      </c>
      <c r="E1877" s="389" t="s">
        <v>648</v>
      </c>
      <c r="F1877" s="389" t="s">
        <v>647</v>
      </c>
      <c r="G1877" s="389" t="s">
        <v>649</v>
      </c>
    </row>
    <row r="1878" spans="1:7">
      <c r="A1878" s="389" t="s">
        <v>541</v>
      </c>
      <c r="B1878" s="389" t="s">
        <v>517</v>
      </c>
      <c r="C1878" s="389">
        <v>1.54844115039</v>
      </c>
      <c r="D1878" s="389" t="s">
        <v>647</v>
      </c>
      <c r="E1878" s="389" t="s">
        <v>648</v>
      </c>
      <c r="F1878" s="389" t="s">
        <v>647</v>
      </c>
      <c r="G1878" s="389" t="s">
        <v>649</v>
      </c>
    </row>
    <row r="1879" spans="1:7">
      <c r="A1879" s="389" t="s">
        <v>560</v>
      </c>
      <c r="B1879" s="389" t="s">
        <v>517</v>
      </c>
      <c r="C1879" s="389">
        <v>10.5397413456</v>
      </c>
      <c r="D1879" s="389" t="s">
        <v>647</v>
      </c>
      <c r="E1879" s="389" t="s">
        <v>648</v>
      </c>
      <c r="F1879" s="389" t="s">
        <v>647</v>
      </c>
      <c r="G1879" s="389" t="s">
        <v>649</v>
      </c>
    </row>
    <row r="1880" spans="1:7">
      <c r="A1880" s="389" t="s">
        <v>560</v>
      </c>
      <c r="B1880" s="389" t="s">
        <v>517</v>
      </c>
      <c r="C1880" s="389">
        <v>10.5397413456</v>
      </c>
      <c r="D1880" s="389" t="s">
        <v>647</v>
      </c>
      <c r="E1880" s="389" t="s">
        <v>648</v>
      </c>
      <c r="F1880" s="389" t="s">
        <v>647</v>
      </c>
      <c r="G1880" s="389" t="s">
        <v>649</v>
      </c>
    </row>
    <row r="1881" spans="1:7">
      <c r="A1881" s="389" t="s">
        <v>572</v>
      </c>
      <c r="B1881" s="389" t="s">
        <v>517</v>
      </c>
      <c r="C1881" s="389">
        <v>0.78692701522499997</v>
      </c>
      <c r="D1881" s="389" t="s">
        <v>647</v>
      </c>
      <c r="E1881" s="389" t="s">
        <v>648</v>
      </c>
      <c r="F1881" s="389" t="s">
        <v>647</v>
      </c>
      <c r="G1881" s="389" t="s">
        <v>649</v>
      </c>
    </row>
    <row r="1882" spans="1:7">
      <c r="A1882" s="389" t="s">
        <v>577</v>
      </c>
      <c r="B1882" s="389" t="s">
        <v>517</v>
      </c>
      <c r="C1882" s="389">
        <v>4.9176755520500004</v>
      </c>
      <c r="D1882" s="389" t="s">
        <v>647</v>
      </c>
      <c r="E1882" s="389" t="s">
        <v>648</v>
      </c>
      <c r="F1882" s="389" t="s">
        <v>647</v>
      </c>
      <c r="G1882" s="389" t="s">
        <v>649</v>
      </c>
    </row>
    <row r="1883" spans="1:7">
      <c r="A1883" s="389" t="s">
        <v>543</v>
      </c>
      <c r="B1883" s="389" t="s">
        <v>517</v>
      </c>
      <c r="C1883" s="389">
        <v>6.4831940050699997</v>
      </c>
      <c r="D1883" s="389" t="s">
        <v>647</v>
      </c>
      <c r="E1883" s="389" t="s">
        <v>648</v>
      </c>
      <c r="F1883" s="389" t="s">
        <v>647</v>
      </c>
      <c r="G1883" s="389" t="s">
        <v>649</v>
      </c>
    </row>
    <row r="1884" spans="1:7">
      <c r="A1884" s="389" t="s">
        <v>543</v>
      </c>
      <c r="B1884" s="389" t="s">
        <v>517</v>
      </c>
      <c r="C1884" s="389">
        <v>6.4831940050699997</v>
      </c>
      <c r="D1884" s="389" t="s">
        <v>647</v>
      </c>
      <c r="E1884" s="389" t="s">
        <v>648</v>
      </c>
      <c r="F1884" s="389" t="s">
        <v>647</v>
      </c>
      <c r="G1884" s="389" t="s">
        <v>649</v>
      </c>
    </row>
    <row r="1885" spans="1:7">
      <c r="A1885" s="389" t="s">
        <v>514</v>
      </c>
      <c r="B1885" s="389" t="s">
        <v>517</v>
      </c>
      <c r="C1885" s="389">
        <v>11.252352695600001</v>
      </c>
      <c r="D1885" s="389" t="s">
        <v>647</v>
      </c>
      <c r="E1885" s="389" t="s">
        <v>648</v>
      </c>
      <c r="F1885" s="389" t="s">
        <v>647</v>
      </c>
      <c r="G1885" s="389" t="s">
        <v>649</v>
      </c>
    </row>
    <row r="1886" spans="1:7">
      <c r="A1886" s="389" t="s">
        <v>514</v>
      </c>
      <c r="B1886" s="389" t="s">
        <v>517</v>
      </c>
      <c r="C1886" s="389">
        <v>11.252352695600001</v>
      </c>
      <c r="D1886" s="389" t="s">
        <v>647</v>
      </c>
      <c r="E1886" s="389" t="s">
        <v>648</v>
      </c>
      <c r="F1886" s="389" t="s">
        <v>647</v>
      </c>
      <c r="G1886" s="389" t="s">
        <v>649</v>
      </c>
    </row>
    <row r="1887" spans="1:7">
      <c r="A1887" s="389" t="s">
        <v>544</v>
      </c>
      <c r="B1887" s="389" t="s">
        <v>517</v>
      </c>
      <c r="C1887" s="389">
        <v>1.4145431952600001</v>
      </c>
      <c r="D1887" s="389" t="s">
        <v>647</v>
      </c>
      <c r="E1887" s="389" t="s">
        <v>648</v>
      </c>
      <c r="F1887" s="389" t="s">
        <v>647</v>
      </c>
      <c r="G1887" s="389" t="s">
        <v>649</v>
      </c>
    </row>
    <row r="1888" spans="1:7">
      <c r="A1888" s="389" t="s">
        <v>544</v>
      </c>
      <c r="B1888" s="389" t="s">
        <v>517</v>
      </c>
      <c r="C1888" s="389">
        <v>1.4145431952600001</v>
      </c>
      <c r="D1888" s="389" t="s">
        <v>647</v>
      </c>
      <c r="E1888" s="389" t="s">
        <v>648</v>
      </c>
      <c r="F1888" s="389" t="s">
        <v>647</v>
      </c>
      <c r="G1888" s="389" t="s">
        <v>649</v>
      </c>
    </row>
    <row r="1889" spans="1:7">
      <c r="A1889" s="389" t="s">
        <v>560</v>
      </c>
      <c r="B1889" s="389" t="s">
        <v>517</v>
      </c>
      <c r="C1889" s="389">
        <v>0.64747611326099996</v>
      </c>
      <c r="D1889" s="389" t="s">
        <v>647</v>
      </c>
      <c r="E1889" s="389" t="s">
        <v>648</v>
      </c>
      <c r="F1889" s="389" t="s">
        <v>647</v>
      </c>
      <c r="G1889" s="389" t="s">
        <v>649</v>
      </c>
    </row>
    <row r="1890" spans="1:7">
      <c r="A1890" s="389" t="s">
        <v>560</v>
      </c>
      <c r="B1890" s="389" t="s">
        <v>517</v>
      </c>
      <c r="C1890" s="389">
        <v>0.63581875217100003</v>
      </c>
      <c r="D1890" s="389" t="s">
        <v>647</v>
      </c>
      <c r="E1890" s="389" t="s">
        <v>648</v>
      </c>
      <c r="F1890" s="389" t="s">
        <v>647</v>
      </c>
      <c r="G1890" s="389" t="s">
        <v>649</v>
      </c>
    </row>
    <row r="1891" spans="1:7">
      <c r="A1891" s="389" t="s">
        <v>525</v>
      </c>
      <c r="B1891" s="389" t="s">
        <v>517</v>
      </c>
      <c r="C1891" s="389">
        <v>2.8910517969499998</v>
      </c>
      <c r="D1891" s="389" t="s">
        <v>647</v>
      </c>
      <c r="E1891" s="389" t="s">
        <v>648</v>
      </c>
      <c r="F1891" s="389" t="s">
        <v>647</v>
      </c>
      <c r="G1891" s="389" t="s">
        <v>649</v>
      </c>
    </row>
    <row r="1892" spans="1:7">
      <c r="A1892" s="389" t="s">
        <v>558</v>
      </c>
      <c r="B1892" s="389" t="s">
        <v>517</v>
      </c>
      <c r="C1892" s="389">
        <v>9.8010849307800001</v>
      </c>
      <c r="D1892" s="389" t="s">
        <v>647</v>
      </c>
      <c r="E1892" s="389" t="s">
        <v>648</v>
      </c>
      <c r="F1892" s="389" t="s">
        <v>647</v>
      </c>
      <c r="G1892" s="389" t="s">
        <v>649</v>
      </c>
    </row>
    <row r="1893" spans="1:7">
      <c r="A1893" s="389" t="s">
        <v>576</v>
      </c>
      <c r="B1893" s="389" t="s">
        <v>517</v>
      </c>
      <c r="C1893" s="389">
        <v>2.8848727207699998</v>
      </c>
      <c r="D1893" s="389" t="s">
        <v>647</v>
      </c>
      <c r="E1893" s="389" t="s">
        <v>648</v>
      </c>
      <c r="F1893" s="389" t="s">
        <v>647</v>
      </c>
      <c r="G1893" s="389" t="s">
        <v>649</v>
      </c>
    </row>
    <row r="1894" spans="1:7">
      <c r="A1894" s="389" t="s">
        <v>578</v>
      </c>
      <c r="B1894" s="389" t="s">
        <v>517</v>
      </c>
      <c r="C1894" s="389">
        <v>2.8848727207699998</v>
      </c>
      <c r="D1894" s="389" t="s">
        <v>647</v>
      </c>
      <c r="E1894" s="389" t="s">
        <v>648</v>
      </c>
      <c r="F1894" s="389" t="s">
        <v>647</v>
      </c>
      <c r="G1894" s="389" t="s">
        <v>649</v>
      </c>
    </row>
    <row r="1895" spans="1:7">
      <c r="A1895" s="389" t="s">
        <v>560</v>
      </c>
      <c r="B1895" s="389" t="s">
        <v>517</v>
      </c>
      <c r="C1895" s="389">
        <v>0.729379993226</v>
      </c>
      <c r="D1895" s="389" t="s">
        <v>647</v>
      </c>
      <c r="E1895" s="389" t="s">
        <v>648</v>
      </c>
      <c r="F1895" s="389" t="s">
        <v>647</v>
      </c>
      <c r="G1895" s="389" t="s">
        <v>649</v>
      </c>
    </row>
    <row r="1896" spans="1:7">
      <c r="A1896" s="389" t="s">
        <v>560</v>
      </c>
      <c r="B1896" s="389" t="s">
        <v>517</v>
      </c>
      <c r="C1896" s="389">
        <v>4.0570645840199999</v>
      </c>
      <c r="D1896" s="389" t="s">
        <v>647</v>
      </c>
      <c r="E1896" s="389" t="s">
        <v>648</v>
      </c>
      <c r="F1896" s="389" t="s">
        <v>647</v>
      </c>
      <c r="G1896" s="389" t="s">
        <v>649</v>
      </c>
    </row>
    <row r="1897" spans="1:7">
      <c r="A1897" s="389" t="s">
        <v>560</v>
      </c>
      <c r="B1897" s="389" t="s">
        <v>517</v>
      </c>
      <c r="C1897" s="389">
        <v>4.0570645840199999</v>
      </c>
      <c r="D1897" s="389" t="s">
        <v>647</v>
      </c>
      <c r="E1897" s="389" t="s">
        <v>648</v>
      </c>
      <c r="F1897" s="389" t="s">
        <v>647</v>
      </c>
      <c r="G1897" s="389" t="s">
        <v>649</v>
      </c>
    </row>
    <row r="1898" spans="1:7">
      <c r="A1898" s="389" t="s">
        <v>577</v>
      </c>
      <c r="B1898" s="389" t="s">
        <v>517</v>
      </c>
      <c r="C1898" s="389">
        <v>0.82807460376300002</v>
      </c>
      <c r="D1898" s="389" t="s">
        <v>647</v>
      </c>
      <c r="E1898" s="389" t="s">
        <v>648</v>
      </c>
      <c r="F1898" s="389" t="s">
        <v>647</v>
      </c>
      <c r="G1898" s="389" t="s">
        <v>649</v>
      </c>
    </row>
    <row r="1899" spans="1:7">
      <c r="A1899" s="389" t="s">
        <v>551</v>
      </c>
      <c r="B1899" s="389" t="s">
        <v>517</v>
      </c>
      <c r="C1899" s="389">
        <v>2.8791673543599998</v>
      </c>
      <c r="D1899" s="389" t="s">
        <v>647</v>
      </c>
      <c r="E1899" s="389" t="s">
        <v>648</v>
      </c>
      <c r="F1899" s="389" t="s">
        <v>647</v>
      </c>
      <c r="G1899" s="389" t="s">
        <v>649</v>
      </c>
    </row>
    <row r="1900" spans="1:7">
      <c r="A1900" s="389" t="s">
        <v>551</v>
      </c>
      <c r="B1900" s="389" t="s">
        <v>517</v>
      </c>
      <c r="C1900" s="389">
        <v>2.8791673543599998</v>
      </c>
      <c r="D1900" s="389" t="s">
        <v>647</v>
      </c>
      <c r="E1900" s="389" t="s">
        <v>648</v>
      </c>
      <c r="F1900" s="389" t="s">
        <v>647</v>
      </c>
      <c r="G1900" s="389" t="s">
        <v>649</v>
      </c>
    </row>
    <row r="1901" spans="1:7">
      <c r="A1901" s="389" t="s">
        <v>544</v>
      </c>
      <c r="B1901" s="389" t="s">
        <v>517</v>
      </c>
      <c r="C1901" s="389">
        <v>1.5911818069699999</v>
      </c>
      <c r="D1901" s="389" t="s">
        <v>647</v>
      </c>
      <c r="E1901" s="389" t="s">
        <v>648</v>
      </c>
      <c r="F1901" s="389" t="s">
        <v>647</v>
      </c>
      <c r="G1901" s="389" t="s">
        <v>649</v>
      </c>
    </row>
    <row r="1902" spans="1:7">
      <c r="A1902" s="389" t="s">
        <v>544</v>
      </c>
      <c r="B1902" s="389" t="s">
        <v>517</v>
      </c>
      <c r="C1902" s="389">
        <v>1.5911818069699999</v>
      </c>
      <c r="D1902" s="389" t="s">
        <v>647</v>
      </c>
      <c r="E1902" s="389" t="s">
        <v>648</v>
      </c>
      <c r="F1902" s="389" t="s">
        <v>647</v>
      </c>
      <c r="G1902" s="389" t="s">
        <v>649</v>
      </c>
    </row>
    <row r="1903" spans="1:7">
      <c r="A1903" s="389" t="s">
        <v>514</v>
      </c>
      <c r="B1903" s="389" t="s">
        <v>517</v>
      </c>
      <c r="C1903" s="389">
        <v>2.5186091399100001</v>
      </c>
      <c r="D1903" s="389" t="s">
        <v>647</v>
      </c>
      <c r="E1903" s="389" t="s">
        <v>648</v>
      </c>
      <c r="F1903" s="389" t="s">
        <v>647</v>
      </c>
      <c r="G1903" s="389" t="s">
        <v>649</v>
      </c>
    </row>
    <row r="1904" spans="1:7">
      <c r="A1904" s="389" t="s">
        <v>526</v>
      </c>
      <c r="B1904" s="389" t="s">
        <v>517</v>
      </c>
      <c r="C1904" s="389">
        <v>1.33740900167</v>
      </c>
      <c r="D1904" s="389" t="s">
        <v>647</v>
      </c>
      <c r="E1904" s="389" t="s">
        <v>648</v>
      </c>
      <c r="F1904" s="389" t="s">
        <v>647</v>
      </c>
      <c r="G1904" s="389" t="s">
        <v>649</v>
      </c>
    </row>
    <row r="1905" spans="1:7">
      <c r="A1905" s="389" t="s">
        <v>524</v>
      </c>
      <c r="B1905" s="389" t="s">
        <v>517</v>
      </c>
      <c r="C1905" s="389">
        <v>10.4515777866</v>
      </c>
      <c r="D1905" s="389" t="s">
        <v>647</v>
      </c>
      <c r="E1905" s="389" t="s">
        <v>648</v>
      </c>
      <c r="F1905" s="389" t="s">
        <v>647</v>
      </c>
      <c r="G1905" s="389" t="s">
        <v>649</v>
      </c>
    </row>
    <row r="1906" spans="1:7">
      <c r="A1906" s="389" t="s">
        <v>524</v>
      </c>
      <c r="B1906" s="389" t="s">
        <v>517</v>
      </c>
      <c r="C1906" s="389">
        <v>10.4515777866</v>
      </c>
      <c r="D1906" s="389" t="s">
        <v>647</v>
      </c>
      <c r="E1906" s="389" t="s">
        <v>648</v>
      </c>
      <c r="F1906" s="389" t="s">
        <v>647</v>
      </c>
      <c r="G1906" s="389" t="s">
        <v>649</v>
      </c>
    </row>
    <row r="1907" spans="1:7">
      <c r="A1907" s="389" t="s">
        <v>524</v>
      </c>
      <c r="B1907" s="389" t="s">
        <v>517</v>
      </c>
      <c r="C1907" s="389">
        <v>10.4515777866</v>
      </c>
      <c r="D1907" s="389" t="s">
        <v>647</v>
      </c>
      <c r="E1907" s="389" t="s">
        <v>648</v>
      </c>
      <c r="F1907" s="389" t="s">
        <v>647</v>
      </c>
      <c r="G1907" s="389" t="s">
        <v>649</v>
      </c>
    </row>
    <row r="1908" spans="1:7">
      <c r="A1908" s="389" t="s">
        <v>577</v>
      </c>
      <c r="B1908" s="389" t="s">
        <v>517</v>
      </c>
      <c r="C1908" s="389">
        <v>0.49059990872100001</v>
      </c>
      <c r="D1908" s="389" t="s">
        <v>647</v>
      </c>
      <c r="E1908" s="389" t="s">
        <v>648</v>
      </c>
      <c r="F1908" s="389" t="s">
        <v>647</v>
      </c>
      <c r="G1908" s="389" t="s">
        <v>649</v>
      </c>
    </row>
    <row r="1909" spans="1:7">
      <c r="A1909" s="389" t="s">
        <v>524</v>
      </c>
      <c r="B1909" s="389" t="s">
        <v>517</v>
      </c>
      <c r="C1909" s="389">
        <v>1.99195518042</v>
      </c>
      <c r="D1909" s="389" t="s">
        <v>647</v>
      </c>
      <c r="E1909" s="389" t="s">
        <v>648</v>
      </c>
      <c r="F1909" s="389" t="s">
        <v>647</v>
      </c>
      <c r="G1909" s="389" t="s">
        <v>649</v>
      </c>
    </row>
    <row r="1910" spans="1:7">
      <c r="A1910" s="389" t="s">
        <v>524</v>
      </c>
      <c r="B1910" s="389" t="s">
        <v>517</v>
      </c>
      <c r="C1910" s="389">
        <v>1.99195518042</v>
      </c>
      <c r="D1910" s="389" t="s">
        <v>647</v>
      </c>
      <c r="E1910" s="389" t="s">
        <v>648</v>
      </c>
      <c r="F1910" s="389" t="s">
        <v>647</v>
      </c>
      <c r="G1910" s="389" t="s">
        <v>649</v>
      </c>
    </row>
    <row r="1911" spans="1:7">
      <c r="A1911" s="389" t="s">
        <v>560</v>
      </c>
      <c r="B1911" s="389" t="s">
        <v>517</v>
      </c>
      <c r="C1911" s="389">
        <v>4.4590744725400002</v>
      </c>
      <c r="D1911" s="389" t="s">
        <v>647</v>
      </c>
      <c r="E1911" s="389" t="s">
        <v>648</v>
      </c>
      <c r="F1911" s="389" t="s">
        <v>647</v>
      </c>
      <c r="G1911" s="389" t="s">
        <v>649</v>
      </c>
    </row>
    <row r="1912" spans="1:7">
      <c r="A1912" s="389" t="s">
        <v>560</v>
      </c>
      <c r="B1912" s="389" t="s">
        <v>517</v>
      </c>
      <c r="C1912" s="389">
        <v>4.4590744725400002</v>
      </c>
      <c r="D1912" s="389" t="s">
        <v>647</v>
      </c>
      <c r="E1912" s="389" t="s">
        <v>648</v>
      </c>
      <c r="F1912" s="389" t="s">
        <v>647</v>
      </c>
      <c r="G1912" s="389" t="s">
        <v>649</v>
      </c>
    </row>
    <row r="1913" spans="1:7">
      <c r="A1913" s="389" t="s">
        <v>560</v>
      </c>
      <c r="B1913" s="389" t="s">
        <v>517</v>
      </c>
      <c r="C1913" s="389">
        <v>33.933109529699898</v>
      </c>
      <c r="D1913" s="389" t="s">
        <v>647</v>
      </c>
      <c r="E1913" s="389" t="s">
        <v>648</v>
      </c>
      <c r="F1913" s="389" t="s">
        <v>647</v>
      </c>
      <c r="G1913" s="389" t="s">
        <v>649</v>
      </c>
    </row>
    <row r="1914" spans="1:7">
      <c r="A1914" s="389" t="s">
        <v>577</v>
      </c>
      <c r="B1914" s="389" t="s">
        <v>517</v>
      </c>
      <c r="C1914" s="389">
        <v>33.933109529699898</v>
      </c>
      <c r="D1914" s="389" t="s">
        <v>647</v>
      </c>
      <c r="E1914" s="389" t="s">
        <v>648</v>
      </c>
      <c r="F1914" s="389" t="s">
        <v>647</v>
      </c>
      <c r="G1914" s="389" t="s">
        <v>649</v>
      </c>
    </row>
    <row r="1915" spans="1:7">
      <c r="A1915" s="389" t="s">
        <v>577</v>
      </c>
      <c r="B1915" s="389" t="s">
        <v>517</v>
      </c>
      <c r="C1915" s="389">
        <v>33.933109529699898</v>
      </c>
      <c r="D1915" s="389" t="s">
        <v>647</v>
      </c>
      <c r="E1915" s="389" t="s">
        <v>648</v>
      </c>
      <c r="F1915" s="389" t="s">
        <v>647</v>
      </c>
      <c r="G1915" s="389" t="s">
        <v>649</v>
      </c>
    </row>
    <row r="1916" spans="1:7">
      <c r="A1916" s="389" t="s">
        <v>550</v>
      </c>
      <c r="B1916" s="389" t="s">
        <v>517</v>
      </c>
      <c r="C1916" s="389">
        <v>1.8285862232000001</v>
      </c>
      <c r="D1916" s="389" t="s">
        <v>647</v>
      </c>
      <c r="E1916" s="389" t="s">
        <v>648</v>
      </c>
      <c r="F1916" s="389" t="s">
        <v>650</v>
      </c>
      <c r="G1916" s="389" t="s">
        <v>649</v>
      </c>
    </row>
    <row r="1917" spans="1:7">
      <c r="A1917" s="389" t="s">
        <v>544</v>
      </c>
      <c r="B1917" s="389" t="s">
        <v>517</v>
      </c>
      <c r="C1917" s="389">
        <v>2.0114320564199999</v>
      </c>
      <c r="D1917" s="389" t="s">
        <v>647</v>
      </c>
      <c r="E1917" s="389" t="s">
        <v>648</v>
      </c>
      <c r="F1917" s="389" t="s">
        <v>650</v>
      </c>
      <c r="G1917" s="389" t="s">
        <v>649</v>
      </c>
    </row>
    <row r="1918" spans="1:7">
      <c r="A1918" s="389" t="s">
        <v>544</v>
      </c>
      <c r="B1918" s="389" t="s">
        <v>517</v>
      </c>
      <c r="C1918" s="389">
        <v>2.0114320564199999</v>
      </c>
      <c r="D1918" s="389" t="s">
        <v>647</v>
      </c>
      <c r="E1918" s="389" t="s">
        <v>648</v>
      </c>
      <c r="F1918" s="389" t="s">
        <v>650</v>
      </c>
      <c r="G1918" s="389" t="s">
        <v>649</v>
      </c>
    </row>
    <row r="1919" spans="1:7">
      <c r="A1919" s="389" t="s">
        <v>532</v>
      </c>
      <c r="B1919" s="389" t="s">
        <v>517</v>
      </c>
      <c r="C1919" s="389">
        <v>6.7038080155199999</v>
      </c>
      <c r="D1919" s="389" t="s">
        <v>647</v>
      </c>
      <c r="E1919" s="389" t="s">
        <v>648</v>
      </c>
      <c r="F1919" s="389" t="s">
        <v>650</v>
      </c>
      <c r="G1919" s="389" t="s">
        <v>649</v>
      </c>
    </row>
    <row r="1920" spans="1:7">
      <c r="A1920" s="389" t="s">
        <v>532</v>
      </c>
      <c r="B1920" s="389" t="s">
        <v>517</v>
      </c>
      <c r="C1920" s="389">
        <v>6.7038080155199999</v>
      </c>
      <c r="D1920" s="389" t="s">
        <v>647</v>
      </c>
      <c r="E1920" s="389" t="s">
        <v>648</v>
      </c>
      <c r="F1920" s="389" t="s">
        <v>650</v>
      </c>
      <c r="G1920" s="389" t="s">
        <v>649</v>
      </c>
    </row>
    <row r="1921" spans="1:7">
      <c r="A1921" s="389" t="s">
        <v>544</v>
      </c>
      <c r="B1921" s="389" t="s">
        <v>517</v>
      </c>
      <c r="C1921" s="389">
        <v>3.3004184190900001</v>
      </c>
      <c r="D1921" s="389" t="s">
        <v>647</v>
      </c>
      <c r="E1921" s="389" t="s">
        <v>648</v>
      </c>
      <c r="F1921" s="389" t="s">
        <v>650</v>
      </c>
      <c r="G1921" s="389" t="s">
        <v>649</v>
      </c>
    </row>
    <row r="1922" spans="1:7">
      <c r="A1922" s="389" t="s">
        <v>560</v>
      </c>
      <c r="B1922" s="389" t="s">
        <v>517</v>
      </c>
      <c r="C1922" s="389">
        <v>2.3960866734500001</v>
      </c>
      <c r="D1922" s="389" t="s">
        <v>647</v>
      </c>
      <c r="E1922" s="389" t="s">
        <v>648</v>
      </c>
      <c r="F1922" s="389" t="s">
        <v>650</v>
      </c>
      <c r="G1922" s="389" t="s">
        <v>649</v>
      </c>
    </row>
    <row r="1923" spans="1:7">
      <c r="A1923" s="389" t="s">
        <v>577</v>
      </c>
      <c r="B1923" s="389" t="s">
        <v>517</v>
      </c>
      <c r="C1923" s="389">
        <v>0.90189546318799996</v>
      </c>
      <c r="D1923" s="389" t="s">
        <v>647</v>
      </c>
      <c r="E1923" s="389" t="s">
        <v>648</v>
      </c>
      <c r="F1923" s="389" t="s">
        <v>650</v>
      </c>
      <c r="G1923" s="389" t="s">
        <v>649</v>
      </c>
    </row>
    <row r="1924" spans="1:7">
      <c r="A1924" s="389" t="s">
        <v>564</v>
      </c>
      <c r="B1924" s="389" t="s">
        <v>517</v>
      </c>
      <c r="C1924" s="389">
        <v>3.6933372155400002</v>
      </c>
      <c r="D1924" s="389" t="s">
        <v>647</v>
      </c>
      <c r="E1924" s="389" t="s">
        <v>648</v>
      </c>
      <c r="F1924" s="389" t="s">
        <v>650</v>
      </c>
      <c r="G1924" s="389" t="s">
        <v>649</v>
      </c>
    </row>
    <row r="1925" spans="1:7">
      <c r="A1925" s="389" t="s">
        <v>549</v>
      </c>
      <c r="B1925" s="389" t="s">
        <v>517</v>
      </c>
      <c r="C1925" s="389">
        <v>0.97865030331400005</v>
      </c>
      <c r="D1925" s="389" t="s">
        <v>647</v>
      </c>
      <c r="E1925" s="389" t="s">
        <v>648</v>
      </c>
      <c r="F1925" s="389" t="s">
        <v>651</v>
      </c>
      <c r="G1925" s="389" t="s">
        <v>649</v>
      </c>
    </row>
    <row r="1926" spans="1:7">
      <c r="A1926" s="389" t="s">
        <v>531</v>
      </c>
      <c r="B1926" s="389" t="s">
        <v>517</v>
      </c>
      <c r="C1926" s="389">
        <v>11.950227182200001</v>
      </c>
      <c r="D1926" s="389" t="s">
        <v>647</v>
      </c>
      <c r="E1926" s="389" t="s">
        <v>648</v>
      </c>
      <c r="F1926" s="389" t="s">
        <v>651</v>
      </c>
      <c r="G1926" s="389" t="s">
        <v>649</v>
      </c>
    </row>
    <row r="1927" spans="1:7">
      <c r="A1927" s="389" t="s">
        <v>531</v>
      </c>
      <c r="B1927" s="389" t="s">
        <v>517</v>
      </c>
      <c r="C1927" s="389">
        <v>11.950227182200001</v>
      </c>
      <c r="D1927" s="389" t="s">
        <v>647</v>
      </c>
      <c r="E1927" s="389" t="s">
        <v>648</v>
      </c>
      <c r="F1927" s="389" t="s">
        <v>651</v>
      </c>
      <c r="G1927" s="389" t="s">
        <v>649</v>
      </c>
    </row>
    <row r="1928" spans="1:7">
      <c r="A1928" s="389" t="s">
        <v>531</v>
      </c>
      <c r="B1928" s="389" t="s">
        <v>517</v>
      </c>
      <c r="C1928" s="389">
        <v>11.950227182200001</v>
      </c>
      <c r="D1928" s="389" t="s">
        <v>647</v>
      </c>
      <c r="E1928" s="389" t="s">
        <v>648</v>
      </c>
      <c r="F1928" s="389" t="s">
        <v>651</v>
      </c>
      <c r="G1928" s="389" t="s">
        <v>649</v>
      </c>
    </row>
    <row r="1929" spans="1:7">
      <c r="A1929" s="389" t="s">
        <v>531</v>
      </c>
      <c r="B1929" s="389" t="s">
        <v>517</v>
      </c>
      <c r="C1929" s="389">
        <v>11.950227182200001</v>
      </c>
      <c r="D1929" s="389" t="s">
        <v>647</v>
      </c>
      <c r="E1929" s="389" t="s">
        <v>648</v>
      </c>
      <c r="F1929" s="389" t="s">
        <v>651</v>
      </c>
      <c r="G1929" s="389" t="s">
        <v>649</v>
      </c>
    </row>
    <row r="1930" spans="1:7">
      <c r="A1930" s="389" t="s">
        <v>560</v>
      </c>
      <c r="B1930" s="389" t="s">
        <v>517</v>
      </c>
      <c r="C1930" s="389">
        <v>11.950227182200001</v>
      </c>
      <c r="D1930" s="389" t="s">
        <v>647</v>
      </c>
      <c r="E1930" s="389" t="s">
        <v>648</v>
      </c>
      <c r="F1930" s="389" t="s">
        <v>651</v>
      </c>
      <c r="G1930" s="389" t="s">
        <v>649</v>
      </c>
    </row>
    <row r="1931" spans="1:7">
      <c r="A1931" s="389" t="s">
        <v>560</v>
      </c>
      <c r="B1931" s="389" t="s">
        <v>517</v>
      </c>
      <c r="C1931" s="389">
        <v>11.950227182200001</v>
      </c>
      <c r="D1931" s="389" t="s">
        <v>647</v>
      </c>
      <c r="E1931" s="389" t="s">
        <v>648</v>
      </c>
      <c r="F1931" s="389" t="s">
        <v>651</v>
      </c>
      <c r="G1931" s="389" t="s">
        <v>649</v>
      </c>
    </row>
    <row r="1932" spans="1:7">
      <c r="A1932" s="389" t="s">
        <v>560</v>
      </c>
      <c r="B1932" s="389" t="s">
        <v>517</v>
      </c>
      <c r="C1932" s="389">
        <v>11.950227182200001</v>
      </c>
      <c r="D1932" s="389" t="s">
        <v>647</v>
      </c>
      <c r="E1932" s="389" t="s">
        <v>648</v>
      </c>
      <c r="F1932" s="389" t="s">
        <v>651</v>
      </c>
      <c r="G1932" s="389" t="s">
        <v>649</v>
      </c>
    </row>
    <row r="1933" spans="1:7">
      <c r="A1933" s="389" t="s">
        <v>560</v>
      </c>
      <c r="B1933" s="389" t="s">
        <v>517</v>
      </c>
      <c r="C1933" s="389">
        <v>11.950227182200001</v>
      </c>
      <c r="D1933" s="389" t="s">
        <v>647</v>
      </c>
      <c r="E1933" s="389" t="s">
        <v>648</v>
      </c>
      <c r="F1933" s="389" t="s">
        <v>651</v>
      </c>
      <c r="G1933" s="389" t="s">
        <v>649</v>
      </c>
    </row>
    <row r="1934" spans="1:7">
      <c r="A1934" s="389" t="s">
        <v>556</v>
      </c>
      <c r="B1934" s="389" t="s">
        <v>517</v>
      </c>
      <c r="C1934" s="389">
        <v>1.7706936691099999</v>
      </c>
      <c r="D1934" s="389" t="s">
        <v>647</v>
      </c>
      <c r="E1934" s="389" t="s">
        <v>648</v>
      </c>
      <c r="F1934" s="389" t="s">
        <v>651</v>
      </c>
      <c r="G1934" s="389" t="s">
        <v>649</v>
      </c>
    </row>
    <row r="1935" spans="1:7">
      <c r="A1935" s="389" t="s">
        <v>564</v>
      </c>
      <c r="B1935" s="389" t="s">
        <v>517</v>
      </c>
      <c r="C1935" s="389">
        <v>1.7706936691099999</v>
      </c>
      <c r="D1935" s="389" t="s">
        <v>647</v>
      </c>
      <c r="E1935" s="389" t="s">
        <v>648</v>
      </c>
      <c r="F1935" s="389" t="s">
        <v>651</v>
      </c>
      <c r="G1935" s="389" t="s">
        <v>649</v>
      </c>
    </row>
    <row r="1936" spans="1:7">
      <c r="A1936" s="389" t="s">
        <v>560</v>
      </c>
      <c r="B1936" s="389" t="s">
        <v>517</v>
      </c>
      <c r="C1936" s="389">
        <v>2.11552740089</v>
      </c>
      <c r="D1936" s="389" t="s">
        <v>647</v>
      </c>
      <c r="E1936" s="389" t="s">
        <v>648</v>
      </c>
      <c r="F1936" s="389" t="s">
        <v>651</v>
      </c>
      <c r="G1936" s="389" t="s">
        <v>649</v>
      </c>
    </row>
    <row r="1937" spans="1:7">
      <c r="A1937" s="389" t="s">
        <v>572</v>
      </c>
      <c r="B1937" s="389" t="s">
        <v>517</v>
      </c>
      <c r="C1937" s="389">
        <v>0.67768634466300004</v>
      </c>
      <c r="D1937" s="389" t="s">
        <v>647</v>
      </c>
      <c r="E1937" s="389" t="s">
        <v>648</v>
      </c>
      <c r="F1937" s="389" t="s">
        <v>651</v>
      </c>
      <c r="G1937" s="389" t="s">
        <v>649</v>
      </c>
    </row>
    <row r="1938" spans="1:7">
      <c r="A1938" s="389" t="s">
        <v>542</v>
      </c>
      <c r="B1938" s="389" t="s">
        <v>517</v>
      </c>
      <c r="C1938" s="389">
        <v>0.70262133798799997</v>
      </c>
      <c r="D1938" s="389" t="s">
        <v>647</v>
      </c>
      <c r="E1938" s="389" t="s">
        <v>648</v>
      </c>
      <c r="F1938" s="389" t="s">
        <v>651</v>
      </c>
      <c r="G1938" s="389" t="s">
        <v>649</v>
      </c>
    </row>
    <row r="1939" spans="1:7">
      <c r="A1939" s="389" t="s">
        <v>544</v>
      </c>
      <c r="B1939" s="389" t="s">
        <v>517</v>
      </c>
      <c r="C1939" s="389">
        <v>18.0570133404999</v>
      </c>
      <c r="D1939" s="389" t="s">
        <v>647</v>
      </c>
      <c r="E1939" s="389" t="s">
        <v>648</v>
      </c>
      <c r="F1939" s="389" t="s">
        <v>651</v>
      </c>
      <c r="G1939" s="389" t="s">
        <v>649</v>
      </c>
    </row>
    <row r="1940" spans="1:7">
      <c r="A1940" s="389" t="s">
        <v>572</v>
      </c>
      <c r="B1940" s="389" t="s">
        <v>517</v>
      </c>
      <c r="C1940" s="389">
        <v>0.87552131446699999</v>
      </c>
      <c r="D1940" s="389" t="s">
        <v>647</v>
      </c>
      <c r="E1940" s="389" t="s">
        <v>648</v>
      </c>
      <c r="F1940" s="389" t="s">
        <v>651</v>
      </c>
      <c r="G1940" s="389" t="s">
        <v>649</v>
      </c>
    </row>
    <row r="1941" spans="1:7">
      <c r="A1941" s="389" t="s">
        <v>556</v>
      </c>
      <c r="B1941" s="389" t="s">
        <v>517</v>
      </c>
      <c r="C1941" s="389">
        <v>0.59737968107100003</v>
      </c>
      <c r="D1941" s="389" t="s">
        <v>647</v>
      </c>
      <c r="E1941" s="389" t="s">
        <v>648</v>
      </c>
      <c r="F1941" s="389" t="s">
        <v>651</v>
      </c>
      <c r="G1941" s="389" t="s">
        <v>649</v>
      </c>
    </row>
    <row r="1942" spans="1:7">
      <c r="A1942" s="389" t="s">
        <v>563</v>
      </c>
      <c r="B1942" s="389" t="s">
        <v>517</v>
      </c>
      <c r="C1942" s="389">
        <v>4.4008982671299997</v>
      </c>
      <c r="D1942" s="389" t="s">
        <v>647</v>
      </c>
      <c r="E1942" s="389" t="s">
        <v>648</v>
      </c>
      <c r="F1942" s="389" t="s">
        <v>651</v>
      </c>
      <c r="G1942" s="389" t="s">
        <v>649</v>
      </c>
    </row>
    <row r="1943" spans="1:7">
      <c r="A1943" s="389" t="s">
        <v>554</v>
      </c>
      <c r="B1943" s="389" t="s">
        <v>517</v>
      </c>
      <c r="C1943" s="389">
        <v>1.5281380384100001</v>
      </c>
      <c r="D1943" s="389" t="s">
        <v>647</v>
      </c>
      <c r="E1943" s="389" t="s">
        <v>648</v>
      </c>
      <c r="F1943" s="389" t="s">
        <v>651</v>
      </c>
      <c r="G1943" s="389" t="s">
        <v>649</v>
      </c>
    </row>
    <row r="1944" spans="1:7">
      <c r="A1944" s="389" t="s">
        <v>560</v>
      </c>
      <c r="B1944" s="389" t="s">
        <v>517</v>
      </c>
      <c r="C1944" s="389">
        <v>2.1122775318200002</v>
      </c>
      <c r="D1944" s="389" t="s">
        <v>647</v>
      </c>
      <c r="E1944" s="389" t="s">
        <v>648</v>
      </c>
      <c r="F1944" s="389" t="s">
        <v>651</v>
      </c>
      <c r="G1944" s="389" t="s">
        <v>649</v>
      </c>
    </row>
    <row r="1945" spans="1:7">
      <c r="A1945" s="389" t="s">
        <v>529</v>
      </c>
      <c r="B1945" s="389" t="s">
        <v>517</v>
      </c>
      <c r="C1945" s="389">
        <v>1.8867677415299999</v>
      </c>
      <c r="D1945" s="389" t="s">
        <v>647</v>
      </c>
      <c r="E1945" s="389" t="s">
        <v>648</v>
      </c>
      <c r="F1945" s="389" t="s">
        <v>651</v>
      </c>
      <c r="G1945" s="389" t="s">
        <v>649</v>
      </c>
    </row>
    <row r="1946" spans="1:7">
      <c r="A1946" s="389" t="s">
        <v>554</v>
      </c>
      <c r="B1946" s="389" t="s">
        <v>517</v>
      </c>
      <c r="C1946" s="389">
        <v>2.3751977020199999</v>
      </c>
      <c r="D1946" s="389" t="s">
        <v>647</v>
      </c>
      <c r="E1946" s="389" t="s">
        <v>648</v>
      </c>
      <c r="F1946" s="389" t="s">
        <v>651</v>
      </c>
      <c r="G1946" s="389" t="s">
        <v>649</v>
      </c>
    </row>
    <row r="1947" spans="1:7">
      <c r="A1947" s="389" t="s">
        <v>578</v>
      </c>
      <c r="B1947" s="389" t="s">
        <v>517</v>
      </c>
      <c r="C1947" s="389">
        <v>2.3751977020199999</v>
      </c>
      <c r="D1947" s="389" t="s">
        <v>647</v>
      </c>
      <c r="E1947" s="389" t="s">
        <v>648</v>
      </c>
      <c r="F1947" s="389" t="s">
        <v>651</v>
      </c>
      <c r="G1947" s="389" t="s">
        <v>649</v>
      </c>
    </row>
    <row r="1948" spans="1:7">
      <c r="A1948" s="389" t="s">
        <v>550</v>
      </c>
      <c r="B1948" s="389" t="s">
        <v>517</v>
      </c>
      <c r="C1948" s="389">
        <v>1.14580463508</v>
      </c>
      <c r="D1948" s="389" t="s">
        <v>647</v>
      </c>
      <c r="E1948" s="389" t="s">
        <v>648</v>
      </c>
      <c r="F1948" s="389" t="s">
        <v>651</v>
      </c>
      <c r="G1948" s="389" t="s">
        <v>649</v>
      </c>
    </row>
    <row r="1949" spans="1:7">
      <c r="A1949" s="389" t="s">
        <v>550</v>
      </c>
      <c r="B1949" s="389" t="s">
        <v>517</v>
      </c>
      <c r="C1949" s="389">
        <v>1.14580463508</v>
      </c>
      <c r="D1949" s="389" t="s">
        <v>647</v>
      </c>
      <c r="E1949" s="389" t="s">
        <v>648</v>
      </c>
      <c r="F1949" s="389" t="s">
        <v>651</v>
      </c>
      <c r="G1949" s="389" t="s">
        <v>649</v>
      </c>
    </row>
    <row r="1950" spans="1:7">
      <c r="A1950" s="389" t="s">
        <v>578</v>
      </c>
      <c r="B1950" s="389" t="s">
        <v>517</v>
      </c>
      <c r="C1950" s="389">
        <v>1.49476157437</v>
      </c>
      <c r="D1950" s="389" t="s">
        <v>647</v>
      </c>
      <c r="E1950" s="389" t="s">
        <v>648</v>
      </c>
      <c r="F1950" s="389" t="s">
        <v>651</v>
      </c>
      <c r="G1950" s="389" t="s">
        <v>649</v>
      </c>
    </row>
    <row r="1951" spans="1:7">
      <c r="A1951" s="389" t="s">
        <v>532</v>
      </c>
      <c r="B1951" s="389" t="s">
        <v>517</v>
      </c>
      <c r="C1951" s="389">
        <v>0.68368725933800001</v>
      </c>
      <c r="D1951" s="389" t="s">
        <v>647</v>
      </c>
      <c r="E1951" s="389" t="s">
        <v>648</v>
      </c>
      <c r="F1951" s="389" t="s">
        <v>651</v>
      </c>
      <c r="G1951" s="389" t="s">
        <v>649</v>
      </c>
    </row>
    <row r="1952" spans="1:7">
      <c r="A1952" s="389" t="s">
        <v>551</v>
      </c>
      <c r="B1952" s="389" t="s">
        <v>517</v>
      </c>
      <c r="C1952" s="389">
        <v>0.54293970823000004</v>
      </c>
      <c r="D1952" s="389" t="s">
        <v>647</v>
      </c>
      <c r="E1952" s="389" t="s">
        <v>648</v>
      </c>
      <c r="F1952" s="389" t="s">
        <v>651</v>
      </c>
      <c r="G1952" s="389" t="s">
        <v>649</v>
      </c>
    </row>
    <row r="1953" spans="1:7">
      <c r="A1953" s="389" t="s">
        <v>527</v>
      </c>
      <c r="B1953" s="389" t="s">
        <v>517</v>
      </c>
      <c r="C1953" s="389">
        <v>0.29222235189099999</v>
      </c>
      <c r="D1953" s="389" t="s">
        <v>647</v>
      </c>
      <c r="E1953" s="389" t="s">
        <v>648</v>
      </c>
      <c r="F1953" s="389" t="s">
        <v>651</v>
      </c>
      <c r="G1953" s="389" t="s">
        <v>649</v>
      </c>
    </row>
    <row r="1954" spans="1:7">
      <c r="A1954" s="389" t="s">
        <v>576</v>
      </c>
      <c r="B1954" s="389" t="s">
        <v>517</v>
      </c>
      <c r="C1954" s="389">
        <v>2.9741156821599999</v>
      </c>
      <c r="D1954" s="389" t="s">
        <v>647</v>
      </c>
      <c r="E1954" s="389" t="s">
        <v>648</v>
      </c>
      <c r="F1954" s="389" t="s">
        <v>651</v>
      </c>
      <c r="G1954" s="389" t="s">
        <v>649</v>
      </c>
    </row>
    <row r="1955" spans="1:7">
      <c r="A1955" s="389" t="s">
        <v>578</v>
      </c>
      <c r="B1955" s="389" t="s">
        <v>517</v>
      </c>
      <c r="C1955" s="389">
        <v>2.9741156821599999</v>
      </c>
      <c r="D1955" s="389" t="s">
        <v>647</v>
      </c>
      <c r="E1955" s="389" t="s">
        <v>648</v>
      </c>
      <c r="F1955" s="389" t="s">
        <v>651</v>
      </c>
      <c r="G1955" s="389" t="s">
        <v>649</v>
      </c>
    </row>
    <row r="1956" spans="1:7">
      <c r="A1956" s="389" t="s">
        <v>578</v>
      </c>
      <c r="B1956" s="389" t="s">
        <v>517</v>
      </c>
      <c r="C1956" s="389">
        <v>2.9741156821599999</v>
      </c>
      <c r="D1956" s="389" t="s">
        <v>647</v>
      </c>
      <c r="E1956" s="389" t="s">
        <v>648</v>
      </c>
      <c r="F1956" s="389" t="s">
        <v>651</v>
      </c>
      <c r="G1956" s="389" t="s">
        <v>649</v>
      </c>
    </row>
    <row r="1957" spans="1:7">
      <c r="A1957" s="389" t="s">
        <v>560</v>
      </c>
      <c r="B1957" s="389" t="s">
        <v>517</v>
      </c>
      <c r="C1957" s="389">
        <v>2.7277401113700002</v>
      </c>
      <c r="D1957" s="389" t="s">
        <v>647</v>
      </c>
      <c r="E1957" s="389" t="s">
        <v>648</v>
      </c>
      <c r="F1957" s="389" t="s">
        <v>651</v>
      </c>
      <c r="G1957" s="389" t="s">
        <v>649</v>
      </c>
    </row>
    <row r="1958" spans="1:7">
      <c r="A1958" s="389" t="s">
        <v>532</v>
      </c>
      <c r="B1958" s="389" t="s">
        <v>517</v>
      </c>
      <c r="C1958" s="389">
        <v>6.4798034593000002</v>
      </c>
      <c r="D1958" s="389" t="s">
        <v>647</v>
      </c>
      <c r="E1958" s="389" t="s">
        <v>648</v>
      </c>
      <c r="F1958" s="389" t="s">
        <v>651</v>
      </c>
      <c r="G1958" s="389" t="s">
        <v>649</v>
      </c>
    </row>
    <row r="1959" spans="1:7">
      <c r="A1959" s="389" t="s">
        <v>556</v>
      </c>
      <c r="B1959" s="389" t="s">
        <v>517</v>
      </c>
      <c r="C1959" s="389">
        <v>1.6174415063600001</v>
      </c>
      <c r="D1959" s="389" t="s">
        <v>647</v>
      </c>
      <c r="E1959" s="389" t="s">
        <v>648</v>
      </c>
      <c r="F1959" s="389" t="s">
        <v>651</v>
      </c>
      <c r="G1959" s="389" t="s">
        <v>649</v>
      </c>
    </row>
    <row r="1960" spans="1:7">
      <c r="A1960" s="389" t="s">
        <v>576</v>
      </c>
      <c r="B1960" s="389" t="s">
        <v>517</v>
      </c>
      <c r="C1960" s="389">
        <v>1.5951762304599999</v>
      </c>
      <c r="D1960" s="389" t="s">
        <v>647</v>
      </c>
      <c r="E1960" s="389" t="s">
        <v>648</v>
      </c>
      <c r="F1960" s="389" t="s">
        <v>651</v>
      </c>
      <c r="G1960" s="389" t="s">
        <v>649</v>
      </c>
    </row>
    <row r="1961" spans="1:7">
      <c r="A1961" s="389" t="s">
        <v>576</v>
      </c>
      <c r="B1961" s="389" t="s">
        <v>517</v>
      </c>
      <c r="C1961" s="389">
        <v>1.5951762304599999</v>
      </c>
      <c r="D1961" s="389" t="s">
        <v>647</v>
      </c>
      <c r="E1961" s="389" t="s">
        <v>648</v>
      </c>
      <c r="F1961" s="389" t="s">
        <v>651</v>
      </c>
      <c r="G1961" s="389" t="s">
        <v>649</v>
      </c>
    </row>
    <row r="1962" spans="1:7">
      <c r="A1962" s="389" t="s">
        <v>578</v>
      </c>
      <c r="B1962" s="389" t="s">
        <v>517</v>
      </c>
      <c r="C1962" s="389">
        <v>1.5951762304599999</v>
      </c>
      <c r="D1962" s="389" t="s">
        <v>647</v>
      </c>
      <c r="E1962" s="389" t="s">
        <v>648</v>
      </c>
      <c r="F1962" s="389" t="s">
        <v>651</v>
      </c>
      <c r="G1962" s="389" t="s">
        <v>649</v>
      </c>
    </row>
    <row r="1963" spans="1:7">
      <c r="A1963" s="389" t="s">
        <v>578</v>
      </c>
      <c r="B1963" s="389" t="s">
        <v>517</v>
      </c>
      <c r="C1963" s="389">
        <v>1.5951762304599999</v>
      </c>
      <c r="D1963" s="389" t="s">
        <v>647</v>
      </c>
      <c r="E1963" s="389" t="s">
        <v>648</v>
      </c>
      <c r="F1963" s="389" t="s">
        <v>651</v>
      </c>
      <c r="G1963" s="389" t="s">
        <v>649</v>
      </c>
    </row>
    <row r="1964" spans="1:7">
      <c r="A1964" s="389" t="s">
        <v>525</v>
      </c>
      <c r="B1964" s="389" t="s">
        <v>517</v>
      </c>
      <c r="C1964" s="389">
        <v>0.80011363844799999</v>
      </c>
      <c r="D1964" s="389" t="s">
        <v>647</v>
      </c>
      <c r="E1964" s="389" t="s">
        <v>648</v>
      </c>
      <c r="F1964" s="389" t="s">
        <v>651</v>
      </c>
      <c r="G1964" s="389" t="s">
        <v>649</v>
      </c>
    </row>
    <row r="1965" spans="1:7">
      <c r="A1965" s="389" t="s">
        <v>568</v>
      </c>
      <c r="B1965" s="389" t="s">
        <v>517</v>
      </c>
      <c r="C1965" s="389">
        <v>0.80011363844799999</v>
      </c>
      <c r="D1965" s="389" t="s">
        <v>647</v>
      </c>
      <c r="E1965" s="389" t="s">
        <v>648</v>
      </c>
      <c r="F1965" s="389" t="s">
        <v>651</v>
      </c>
      <c r="G1965" s="389" t="s">
        <v>649</v>
      </c>
    </row>
    <row r="1966" spans="1:7">
      <c r="A1966" s="389" t="s">
        <v>559</v>
      </c>
      <c r="B1966" s="389" t="s">
        <v>517</v>
      </c>
      <c r="C1966" s="389">
        <v>0.80902838664900001</v>
      </c>
      <c r="D1966" s="389" t="s">
        <v>647</v>
      </c>
      <c r="E1966" s="389" t="s">
        <v>648</v>
      </c>
      <c r="F1966" s="389" t="s">
        <v>651</v>
      </c>
      <c r="G1966" s="389" t="s">
        <v>649</v>
      </c>
    </row>
    <row r="1967" spans="1:7">
      <c r="A1967" s="389" t="s">
        <v>574</v>
      </c>
      <c r="B1967" s="389" t="s">
        <v>517</v>
      </c>
      <c r="C1967" s="389">
        <v>0.80902838664900001</v>
      </c>
      <c r="D1967" s="389" t="s">
        <v>647</v>
      </c>
      <c r="E1967" s="389" t="s">
        <v>648</v>
      </c>
      <c r="F1967" s="389" t="s">
        <v>651</v>
      </c>
      <c r="G1967" s="389" t="s">
        <v>649</v>
      </c>
    </row>
    <row r="1968" spans="1:7">
      <c r="A1968" s="389" t="s">
        <v>571</v>
      </c>
      <c r="B1968" s="389" t="s">
        <v>517</v>
      </c>
      <c r="C1968" s="389">
        <v>0.60255927849000002</v>
      </c>
      <c r="D1968" s="389" t="s">
        <v>647</v>
      </c>
      <c r="E1968" s="389" t="s">
        <v>648</v>
      </c>
      <c r="F1968" s="389" t="s">
        <v>651</v>
      </c>
      <c r="G1968" s="389" t="s">
        <v>649</v>
      </c>
    </row>
    <row r="1969" spans="1:7">
      <c r="A1969" s="389" t="s">
        <v>578</v>
      </c>
      <c r="B1969" s="389" t="s">
        <v>517</v>
      </c>
      <c r="C1969" s="389">
        <v>1.54606208051</v>
      </c>
      <c r="D1969" s="389" t="s">
        <v>647</v>
      </c>
      <c r="E1969" s="389" t="s">
        <v>648</v>
      </c>
      <c r="F1969" s="389" t="s">
        <v>651</v>
      </c>
      <c r="G1969" s="389" t="s">
        <v>649</v>
      </c>
    </row>
    <row r="1970" spans="1:7">
      <c r="A1970" s="389" t="s">
        <v>560</v>
      </c>
      <c r="B1970" s="389" t="s">
        <v>517</v>
      </c>
      <c r="C1970" s="389">
        <v>1.07788802765</v>
      </c>
      <c r="D1970" s="389" t="s">
        <v>647</v>
      </c>
      <c r="E1970" s="389" t="s">
        <v>648</v>
      </c>
      <c r="F1970" s="389" t="s">
        <v>651</v>
      </c>
      <c r="G1970" s="389" t="s">
        <v>649</v>
      </c>
    </row>
    <row r="1971" spans="1:7">
      <c r="A1971" s="389" t="s">
        <v>560</v>
      </c>
      <c r="B1971" s="389" t="s">
        <v>517</v>
      </c>
      <c r="C1971" s="389">
        <v>9.2732425572599997</v>
      </c>
      <c r="D1971" s="389" t="s">
        <v>647</v>
      </c>
      <c r="E1971" s="389" t="s">
        <v>648</v>
      </c>
      <c r="F1971" s="389" t="s">
        <v>651</v>
      </c>
      <c r="G1971" s="389" t="s">
        <v>649</v>
      </c>
    </row>
    <row r="1972" spans="1:7">
      <c r="A1972" s="389" t="s">
        <v>560</v>
      </c>
      <c r="B1972" s="389" t="s">
        <v>517</v>
      </c>
      <c r="C1972" s="389">
        <v>9.2732425572599997</v>
      </c>
      <c r="D1972" s="389" t="s">
        <v>647</v>
      </c>
      <c r="E1972" s="389" t="s">
        <v>648</v>
      </c>
      <c r="F1972" s="389" t="s">
        <v>651</v>
      </c>
      <c r="G1972" s="389" t="s">
        <v>649</v>
      </c>
    </row>
    <row r="1973" spans="1:7">
      <c r="A1973" s="389" t="s">
        <v>551</v>
      </c>
      <c r="B1973" s="389" t="s">
        <v>517</v>
      </c>
      <c r="C1973" s="389">
        <v>0.593124866749</v>
      </c>
      <c r="D1973" s="389" t="s">
        <v>647</v>
      </c>
      <c r="E1973" s="389" t="s">
        <v>648</v>
      </c>
      <c r="F1973" s="389" t="s">
        <v>651</v>
      </c>
      <c r="G1973" s="389" t="s">
        <v>649</v>
      </c>
    </row>
    <row r="1974" spans="1:7">
      <c r="A1974" s="389" t="s">
        <v>530</v>
      </c>
      <c r="B1974" s="389" t="s">
        <v>517</v>
      </c>
      <c r="C1974" s="389">
        <v>2.3470923100999999</v>
      </c>
      <c r="D1974" s="389" t="s">
        <v>647</v>
      </c>
      <c r="E1974" s="389" t="s">
        <v>648</v>
      </c>
      <c r="F1974" s="389" t="s">
        <v>651</v>
      </c>
      <c r="G1974" s="389" t="s">
        <v>649</v>
      </c>
    </row>
    <row r="1975" spans="1:7">
      <c r="A1975" s="389" t="s">
        <v>544</v>
      </c>
      <c r="B1975" s="389" t="s">
        <v>517</v>
      </c>
      <c r="C1975" s="389">
        <v>1.1263565773299999</v>
      </c>
      <c r="D1975" s="389" t="s">
        <v>647</v>
      </c>
      <c r="E1975" s="389" t="s">
        <v>648</v>
      </c>
      <c r="F1975" s="389" t="s">
        <v>651</v>
      </c>
      <c r="G1975" s="389" t="s">
        <v>649</v>
      </c>
    </row>
    <row r="1976" spans="1:7">
      <c r="A1976" s="389" t="s">
        <v>564</v>
      </c>
      <c r="B1976" s="389" t="s">
        <v>517</v>
      </c>
      <c r="C1976" s="389">
        <v>0.16323399191599999</v>
      </c>
      <c r="D1976" s="389" t="s">
        <v>647</v>
      </c>
      <c r="E1976" s="389" t="s">
        <v>648</v>
      </c>
      <c r="F1976" s="389" t="s">
        <v>651</v>
      </c>
      <c r="G1976" s="389" t="s">
        <v>649</v>
      </c>
    </row>
    <row r="1977" spans="1:7">
      <c r="A1977" s="389" t="s">
        <v>564</v>
      </c>
      <c r="B1977" s="389" t="s">
        <v>517</v>
      </c>
      <c r="C1977" s="389">
        <v>1.1474489082899999</v>
      </c>
      <c r="D1977" s="389" t="s">
        <v>647</v>
      </c>
      <c r="E1977" s="389" t="s">
        <v>648</v>
      </c>
      <c r="F1977" s="389" t="s">
        <v>651</v>
      </c>
      <c r="G1977" s="389" t="s">
        <v>649</v>
      </c>
    </row>
    <row r="1978" spans="1:7">
      <c r="A1978" s="389" t="s">
        <v>514</v>
      </c>
      <c r="B1978" s="389" t="s">
        <v>517</v>
      </c>
      <c r="C1978" s="389">
        <v>0.69499478461099995</v>
      </c>
      <c r="D1978" s="389" t="s">
        <v>647</v>
      </c>
      <c r="E1978" s="389" t="s">
        <v>648</v>
      </c>
      <c r="F1978" s="389" t="s">
        <v>651</v>
      </c>
      <c r="G1978" s="389" t="s">
        <v>649</v>
      </c>
    </row>
    <row r="1979" spans="1:7">
      <c r="A1979" s="389" t="s">
        <v>564</v>
      </c>
      <c r="B1979" s="389" t="s">
        <v>517</v>
      </c>
      <c r="C1979" s="389">
        <v>3.17459725346</v>
      </c>
      <c r="D1979" s="389" t="s">
        <v>647</v>
      </c>
      <c r="E1979" s="389" t="s">
        <v>648</v>
      </c>
      <c r="F1979" s="389" t="s">
        <v>651</v>
      </c>
      <c r="G1979" s="389" t="s">
        <v>649</v>
      </c>
    </row>
    <row r="1980" spans="1:7">
      <c r="A1980" s="389" t="s">
        <v>581</v>
      </c>
      <c r="B1980" s="389" t="s">
        <v>517</v>
      </c>
      <c r="C1980" s="389">
        <v>4.8986360057700002</v>
      </c>
      <c r="D1980" s="389" t="s">
        <v>647</v>
      </c>
      <c r="E1980" s="389" t="s">
        <v>652</v>
      </c>
      <c r="F1980" s="389" t="s">
        <v>647</v>
      </c>
      <c r="G1980" s="389" t="s">
        <v>649</v>
      </c>
    </row>
    <row r="1981" spans="1:7">
      <c r="A1981" s="389" t="s">
        <v>578</v>
      </c>
      <c r="B1981" s="389" t="s">
        <v>517</v>
      </c>
      <c r="C1981" s="389">
        <v>17.6810564198999</v>
      </c>
      <c r="D1981" s="389" t="s">
        <v>647</v>
      </c>
      <c r="E1981" s="389" t="s">
        <v>652</v>
      </c>
      <c r="F1981" s="389" t="s">
        <v>647</v>
      </c>
      <c r="G1981" s="389" t="s">
        <v>649</v>
      </c>
    </row>
    <row r="1982" spans="1:7">
      <c r="A1982" s="389" t="s">
        <v>577</v>
      </c>
      <c r="B1982" s="389" t="s">
        <v>517</v>
      </c>
      <c r="C1982" s="389">
        <v>8.0530983454699996</v>
      </c>
      <c r="D1982" s="389" t="s">
        <v>647</v>
      </c>
      <c r="E1982" s="389" t="s">
        <v>652</v>
      </c>
      <c r="F1982" s="389" t="s">
        <v>647</v>
      </c>
      <c r="G1982" s="389" t="s">
        <v>649</v>
      </c>
    </row>
    <row r="1983" spans="1:7">
      <c r="A1983" s="389" t="s">
        <v>577</v>
      </c>
      <c r="B1983" s="389" t="s">
        <v>517</v>
      </c>
      <c r="C1983" s="389">
        <v>8.0530983454699996</v>
      </c>
      <c r="D1983" s="389" t="s">
        <v>647</v>
      </c>
      <c r="E1983" s="389" t="s">
        <v>652</v>
      </c>
      <c r="F1983" s="389" t="s">
        <v>647</v>
      </c>
      <c r="G1983" s="389" t="s">
        <v>649</v>
      </c>
    </row>
    <row r="1984" spans="1:7">
      <c r="A1984" s="389" t="s">
        <v>570</v>
      </c>
      <c r="B1984" s="389" t="s">
        <v>517</v>
      </c>
      <c r="C1984" s="389">
        <v>10.1608804922</v>
      </c>
      <c r="D1984" s="389" t="s">
        <v>647</v>
      </c>
      <c r="E1984" s="389" t="s">
        <v>652</v>
      </c>
      <c r="F1984" s="389" t="s">
        <v>647</v>
      </c>
      <c r="G1984" s="389" t="s">
        <v>649</v>
      </c>
    </row>
    <row r="1985" spans="1:7">
      <c r="A1985" s="389" t="s">
        <v>570</v>
      </c>
      <c r="B1985" s="389" t="s">
        <v>517</v>
      </c>
      <c r="C1985" s="389">
        <v>10.1608804922</v>
      </c>
      <c r="D1985" s="389" t="s">
        <v>647</v>
      </c>
      <c r="E1985" s="389" t="s">
        <v>652</v>
      </c>
      <c r="F1985" s="389" t="s">
        <v>647</v>
      </c>
      <c r="G1985" s="389" t="s">
        <v>649</v>
      </c>
    </row>
    <row r="1986" spans="1:7">
      <c r="A1986" s="389" t="s">
        <v>570</v>
      </c>
      <c r="B1986" s="389" t="s">
        <v>517</v>
      </c>
      <c r="C1986" s="389">
        <v>10.1608804922</v>
      </c>
      <c r="D1986" s="389" t="s">
        <v>647</v>
      </c>
      <c r="E1986" s="389" t="s">
        <v>652</v>
      </c>
      <c r="F1986" s="389" t="s">
        <v>647</v>
      </c>
      <c r="G1986" s="389" t="s">
        <v>649</v>
      </c>
    </row>
    <row r="1987" spans="1:7">
      <c r="A1987" s="389" t="s">
        <v>570</v>
      </c>
      <c r="B1987" s="389" t="s">
        <v>517</v>
      </c>
      <c r="C1987" s="389">
        <v>10.1608804922</v>
      </c>
      <c r="D1987" s="389" t="s">
        <v>647</v>
      </c>
      <c r="E1987" s="389" t="s">
        <v>652</v>
      </c>
      <c r="F1987" s="389" t="s">
        <v>647</v>
      </c>
      <c r="G1987" s="389" t="s">
        <v>649</v>
      </c>
    </row>
    <row r="1988" spans="1:7">
      <c r="A1988" s="389" t="s">
        <v>514</v>
      </c>
      <c r="B1988" s="389" t="s">
        <v>517</v>
      </c>
      <c r="C1988" s="389">
        <v>26.954694700800001</v>
      </c>
      <c r="D1988" s="389" t="s">
        <v>647</v>
      </c>
      <c r="E1988" s="389" t="s">
        <v>652</v>
      </c>
      <c r="F1988" s="389" t="s">
        <v>647</v>
      </c>
      <c r="G1988" s="389" t="s">
        <v>649</v>
      </c>
    </row>
    <row r="1989" spans="1:7">
      <c r="A1989" s="389" t="s">
        <v>514</v>
      </c>
      <c r="B1989" s="389" t="s">
        <v>517</v>
      </c>
      <c r="C1989" s="389">
        <v>26.954694700800001</v>
      </c>
      <c r="D1989" s="389" t="s">
        <v>647</v>
      </c>
      <c r="E1989" s="389" t="s">
        <v>652</v>
      </c>
      <c r="F1989" s="389" t="s">
        <v>647</v>
      </c>
      <c r="G1989" s="389" t="s">
        <v>649</v>
      </c>
    </row>
    <row r="1990" spans="1:7">
      <c r="A1990" s="389" t="s">
        <v>514</v>
      </c>
      <c r="B1990" s="389" t="s">
        <v>517</v>
      </c>
      <c r="C1990" s="389">
        <v>26.954694700800001</v>
      </c>
      <c r="D1990" s="389" t="s">
        <v>647</v>
      </c>
      <c r="E1990" s="389" t="s">
        <v>652</v>
      </c>
      <c r="F1990" s="389" t="s">
        <v>647</v>
      </c>
      <c r="G1990" s="389" t="s">
        <v>649</v>
      </c>
    </row>
    <row r="1991" spans="1:7">
      <c r="A1991" s="389" t="s">
        <v>535</v>
      </c>
      <c r="B1991" s="389" t="s">
        <v>517</v>
      </c>
      <c r="C1991" s="389">
        <v>32.287561593299898</v>
      </c>
      <c r="D1991" s="389" t="s">
        <v>647</v>
      </c>
      <c r="E1991" s="389" t="s">
        <v>652</v>
      </c>
      <c r="F1991" s="389" t="s">
        <v>647</v>
      </c>
      <c r="G1991" s="389" t="s">
        <v>649</v>
      </c>
    </row>
    <row r="1992" spans="1:7">
      <c r="A1992" s="389" t="s">
        <v>535</v>
      </c>
      <c r="B1992" s="389" t="s">
        <v>517</v>
      </c>
      <c r="C1992" s="389">
        <v>32.287561593299898</v>
      </c>
      <c r="D1992" s="389" t="s">
        <v>647</v>
      </c>
      <c r="E1992" s="389" t="s">
        <v>652</v>
      </c>
      <c r="F1992" s="389" t="s">
        <v>647</v>
      </c>
      <c r="G1992" s="389" t="s">
        <v>649</v>
      </c>
    </row>
    <row r="1993" spans="1:7">
      <c r="A1993" s="389" t="s">
        <v>581</v>
      </c>
      <c r="B1993" s="389" t="s">
        <v>517</v>
      </c>
      <c r="C1993" s="389">
        <v>7.2912865206299999</v>
      </c>
      <c r="D1993" s="389" t="s">
        <v>647</v>
      </c>
      <c r="E1993" s="389" t="s">
        <v>652</v>
      </c>
      <c r="F1993" s="389" t="s">
        <v>647</v>
      </c>
      <c r="G1993" s="389" t="s">
        <v>649</v>
      </c>
    </row>
    <row r="1994" spans="1:7">
      <c r="A1994" s="389" t="s">
        <v>535</v>
      </c>
      <c r="B1994" s="389" t="s">
        <v>517</v>
      </c>
      <c r="C1994" s="389">
        <v>0.89188162898199996</v>
      </c>
      <c r="D1994" s="389" t="s">
        <v>647</v>
      </c>
      <c r="E1994" s="389" t="s">
        <v>652</v>
      </c>
      <c r="F1994" s="389" t="s">
        <v>647</v>
      </c>
      <c r="G1994" s="389" t="s">
        <v>649</v>
      </c>
    </row>
    <row r="1995" spans="1:7">
      <c r="A1995" s="389" t="s">
        <v>544</v>
      </c>
      <c r="B1995" s="389" t="s">
        <v>517</v>
      </c>
      <c r="C1995" s="389">
        <v>4.3056912953199999</v>
      </c>
      <c r="D1995" s="389" t="s">
        <v>647</v>
      </c>
      <c r="E1995" s="389" t="s">
        <v>652</v>
      </c>
      <c r="F1995" s="389" t="s">
        <v>647</v>
      </c>
      <c r="G1995" s="389" t="s">
        <v>649</v>
      </c>
    </row>
    <row r="1996" spans="1:7">
      <c r="A1996" s="389" t="s">
        <v>562</v>
      </c>
      <c r="B1996" s="389" t="s">
        <v>517</v>
      </c>
      <c r="C1996" s="389">
        <v>4.3056912953199999</v>
      </c>
      <c r="D1996" s="389" t="s">
        <v>647</v>
      </c>
      <c r="E1996" s="389" t="s">
        <v>652</v>
      </c>
      <c r="F1996" s="389" t="s">
        <v>647</v>
      </c>
      <c r="G1996" s="389" t="s">
        <v>649</v>
      </c>
    </row>
    <row r="1997" spans="1:7">
      <c r="A1997" s="389" t="s">
        <v>525</v>
      </c>
      <c r="B1997" s="389" t="s">
        <v>517</v>
      </c>
      <c r="C1997" s="389">
        <v>1.0157041850599999</v>
      </c>
      <c r="D1997" s="389" t="s">
        <v>647</v>
      </c>
      <c r="E1997" s="389" t="s">
        <v>652</v>
      </c>
      <c r="F1997" s="389" t="s">
        <v>647</v>
      </c>
      <c r="G1997" s="389" t="s">
        <v>649</v>
      </c>
    </row>
    <row r="1998" spans="1:7">
      <c r="A1998" s="389" t="s">
        <v>542</v>
      </c>
      <c r="B1998" s="389" t="s">
        <v>517</v>
      </c>
      <c r="C1998" s="389">
        <v>25.4650190425</v>
      </c>
      <c r="D1998" s="389" t="s">
        <v>647</v>
      </c>
      <c r="E1998" s="389" t="s">
        <v>652</v>
      </c>
      <c r="F1998" s="389" t="s">
        <v>647</v>
      </c>
      <c r="G1998" s="389" t="s">
        <v>649</v>
      </c>
    </row>
    <row r="1999" spans="1:7">
      <c r="A1999" s="389" t="s">
        <v>581</v>
      </c>
      <c r="B1999" s="389" t="s">
        <v>517</v>
      </c>
      <c r="C1999" s="389">
        <v>8.8781498380200006</v>
      </c>
      <c r="D1999" s="389" t="s">
        <v>647</v>
      </c>
      <c r="E1999" s="389" t="s">
        <v>652</v>
      </c>
      <c r="F1999" s="389" t="s">
        <v>647</v>
      </c>
      <c r="G1999" s="389" t="s">
        <v>649</v>
      </c>
    </row>
    <row r="2000" spans="1:7">
      <c r="A2000" s="389" t="s">
        <v>534</v>
      </c>
      <c r="B2000" s="389" t="s">
        <v>517</v>
      </c>
      <c r="C2000" s="389">
        <v>17.8011196998999</v>
      </c>
      <c r="D2000" s="389" t="s">
        <v>647</v>
      </c>
      <c r="E2000" s="389" t="s">
        <v>652</v>
      </c>
      <c r="F2000" s="389" t="s">
        <v>647</v>
      </c>
      <c r="G2000" s="389" t="s">
        <v>649</v>
      </c>
    </row>
    <row r="2001" spans="1:7">
      <c r="A2001" s="389" t="s">
        <v>534</v>
      </c>
      <c r="B2001" s="389" t="s">
        <v>517</v>
      </c>
      <c r="C2001" s="389">
        <v>17.8011196998999</v>
      </c>
      <c r="D2001" s="389" t="s">
        <v>647</v>
      </c>
      <c r="E2001" s="389" t="s">
        <v>652</v>
      </c>
      <c r="F2001" s="389" t="s">
        <v>647</v>
      </c>
      <c r="G2001" s="389" t="s">
        <v>649</v>
      </c>
    </row>
    <row r="2002" spans="1:7">
      <c r="A2002" s="389" t="s">
        <v>541</v>
      </c>
      <c r="B2002" s="389" t="s">
        <v>517</v>
      </c>
      <c r="C2002" s="389">
        <v>17.8011196998999</v>
      </c>
      <c r="D2002" s="389" t="s">
        <v>647</v>
      </c>
      <c r="E2002" s="389" t="s">
        <v>652</v>
      </c>
      <c r="F2002" s="389" t="s">
        <v>647</v>
      </c>
      <c r="G2002" s="389" t="s">
        <v>649</v>
      </c>
    </row>
    <row r="2003" spans="1:7">
      <c r="A2003" s="389" t="s">
        <v>541</v>
      </c>
      <c r="B2003" s="389" t="s">
        <v>517</v>
      </c>
      <c r="C2003" s="389">
        <v>17.8011196998999</v>
      </c>
      <c r="D2003" s="389" t="s">
        <v>647</v>
      </c>
      <c r="E2003" s="389" t="s">
        <v>652</v>
      </c>
      <c r="F2003" s="389" t="s">
        <v>647</v>
      </c>
      <c r="G2003" s="389" t="s">
        <v>649</v>
      </c>
    </row>
    <row r="2004" spans="1:7">
      <c r="A2004" s="389" t="s">
        <v>578</v>
      </c>
      <c r="B2004" s="389" t="s">
        <v>517</v>
      </c>
      <c r="C2004" s="389">
        <v>15.7397788413</v>
      </c>
      <c r="D2004" s="389" t="s">
        <v>647</v>
      </c>
      <c r="E2004" s="389" t="s">
        <v>652</v>
      </c>
      <c r="F2004" s="389" t="s">
        <v>647</v>
      </c>
      <c r="G2004" s="389" t="s">
        <v>649</v>
      </c>
    </row>
    <row r="2005" spans="1:7">
      <c r="A2005" s="389" t="s">
        <v>578</v>
      </c>
      <c r="B2005" s="389" t="s">
        <v>517</v>
      </c>
      <c r="C2005" s="389">
        <v>15.7397788413</v>
      </c>
      <c r="D2005" s="389" t="s">
        <v>647</v>
      </c>
      <c r="E2005" s="389" t="s">
        <v>652</v>
      </c>
      <c r="F2005" s="389" t="s">
        <v>647</v>
      </c>
      <c r="G2005" s="389" t="s">
        <v>649</v>
      </c>
    </row>
    <row r="2006" spans="1:7">
      <c r="A2006" s="389" t="s">
        <v>542</v>
      </c>
      <c r="B2006" s="389" t="s">
        <v>517</v>
      </c>
      <c r="C2006" s="389">
        <v>2.9039676233999998</v>
      </c>
      <c r="D2006" s="389" t="s">
        <v>647</v>
      </c>
      <c r="E2006" s="389" t="s">
        <v>652</v>
      </c>
      <c r="F2006" s="389" t="s">
        <v>647</v>
      </c>
      <c r="G2006" s="389" t="s">
        <v>649</v>
      </c>
    </row>
    <row r="2007" spans="1:7">
      <c r="A2007" s="389" t="s">
        <v>535</v>
      </c>
      <c r="B2007" s="389" t="s">
        <v>517</v>
      </c>
      <c r="C2007" s="389">
        <v>8.0111400068900007</v>
      </c>
      <c r="D2007" s="389" t="s">
        <v>647</v>
      </c>
      <c r="E2007" s="389" t="s">
        <v>652</v>
      </c>
      <c r="F2007" s="389" t="s">
        <v>647</v>
      </c>
      <c r="G2007" s="389" t="s">
        <v>649</v>
      </c>
    </row>
    <row r="2008" spans="1:7">
      <c r="A2008" s="389" t="s">
        <v>514</v>
      </c>
      <c r="B2008" s="389" t="s">
        <v>517</v>
      </c>
      <c r="C2008" s="389">
        <v>19.864211357799899</v>
      </c>
      <c r="D2008" s="389" t="s">
        <v>647</v>
      </c>
      <c r="E2008" s="389" t="s">
        <v>652</v>
      </c>
      <c r="F2008" s="389" t="s">
        <v>647</v>
      </c>
      <c r="G2008" s="389" t="s">
        <v>649</v>
      </c>
    </row>
    <row r="2009" spans="1:7">
      <c r="A2009" s="389" t="s">
        <v>514</v>
      </c>
      <c r="B2009" s="389" t="s">
        <v>517</v>
      </c>
      <c r="C2009" s="389">
        <v>19.864211357799899</v>
      </c>
      <c r="D2009" s="389" t="s">
        <v>647</v>
      </c>
      <c r="E2009" s="389" t="s">
        <v>652</v>
      </c>
      <c r="F2009" s="389" t="s">
        <v>647</v>
      </c>
      <c r="G2009" s="389" t="s">
        <v>649</v>
      </c>
    </row>
    <row r="2010" spans="1:7">
      <c r="A2010" s="389" t="s">
        <v>578</v>
      </c>
      <c r="B2010" s="389" t="s">
        <v>517</v>
      </c>
      <c r="C2010" s="389">
        <v>22.8244005894</v>
      </c>
      <c r="D2010" s="389" t="s">
        <v>647</v>
      </c>
      <c r="E2010" s="389" t="s">
        <v>652</v>
      </c>
      <c r="F2010" s="389" t="s">
        <v>647</v>
      </c>
      <c r="G2010" s="389" t="s">
        <v>649</v>
      </c>
    </row>
    <row r="2011" spans="1:7">
      <c r="A2011" s="389" t="s">
        <v>535</v>
      </c>
      <c r="B2011" s="389" t="s">
        <v>517</v>
      </c>
      <c r="C2011" s="389">
        <v>19.5443491835</v>
      </c>
      <c r="D2011" s="389" t="s">
        <v>647</v>
      </c>
      <c r="E2011" s="389" t="s">
        <v>652</v>
      </c>
      <c r="F2011" s="389" t="s">
        <v>647</v>
      </c>
      <c r="G2011" s="389" t="s">
        <v>649</v>
      </c>
    </row>
    <row r="2012" spans="1:7">
      <c r="A2012" s="389" t="s">
        <v>535</v>
      </c>
      <c r="B2012" s="389" t="s">
        <v>517</v>
      </c>
      <c r="C2012" s="389">
        <v>19.5443491835</v>
      </c>
      <c r="D2012" s="389" t="s">
        <v>647</v>
      </c>
      <c r="E2012" s="389" t="s">
        <v>652</v>
      </c>
      <c r="F2012" s="389" t="s">
        <v>647</v>
      </c>
      <c r="G2012" s="389" t="s">
        <v>649</v>
      </c>
    </row>
    <row r="2013" spans="1:7">
      <c r="A2013" s="389" t="s">
        <v>527</v>
      </c>
      <c r="B2013" s="389" t="s">
        <v>517</v>
      </c>
      <c r="C2013" s="389">
        <v>17.2822767607</v>
      </c>
      <c r="D2013" s="389" t="s">
        <v>647</v>
      </c>
      <c r="E2013" s="389" t="s">
        <v>652</v>
      </c>
      <c r="F2013" s="389" t="s">
        <v>647</v>
      </c>
      <c r="G2013" s="389" t="s">
        <v>649</v>
      </c>
    </row>
    <row r="2014" spans="1:7">
      <c r="A2014" s="389" t="s">
        <v>542</v>
      </c>
      <c r="B2014" s="389" t="s">
        <v>517</v>
      </c>
      <c r="C2014" s="389">
        <v>2.4727548259000001</v>
      </c>
      <c r="D2014" s="389" t="s">
        <v>647</v>
      </c>
      <c r="E2014" s="389" t="s">
        <v>652</v>
      </c>
      <c r="F2014" s="389" t="s">
        <v>647</v>
      </c>
      <c r="G2014" s="389" t="s">
        <v>649</v>
      </c>
    </row>
    <row r="2015" spans="1:7">
      <c r="A2015" s="389" t="s">
        <v>535</v>
      </c>
      <c r="B2015" s="389" t="s">
        <v>517</v>
      </c>
      <c r="C2015" s="389">
        <v>1.4573822601499999</v>
      </c>
      <c r="D2015" s="389" t="s">
        <v>647</v>
      </c>
      <c r="E2015" s="389" t="s">
        <v>652</v>
      </c>
      <c r="F2015" s="389" t="s">
        <v>647</v>
      </c>
      <c r="G2015" s="389" t="s">
        <v>649</v>
      </c>
    </row>
    <row r="2016" spans="1:7">
      <c r="A2016" s="389" t="s">
        <v>581</v>
      </c>
      <c r="B2016" s="389" t="s">
        <v>517</v>
      </c>
      <c r="C2016" s="389">
        <v>12.5973997855</v>
      </c>
      <c r="D2016" s="389" t="s">
        <v>647</v>
      </c>
      <c r="E2016" s="389" t="s">
        <v>652</v>
      </c>
      <c r="F2016" s="389" t="s">
        <v>647</v>
      </c>
      <c r="G2016" s="389" t="s">
        <v>649</v>
      </c>
    </row>
    <row r="2017" spans="1:7">
      <c r="A2017" s="389" t="s">
        <v>581</v>
      </c>
      <c r="B2017" s="389" t="s">
        <v>517</v>
      </c>
      <c r="C2017" s="389">
        <v>4.9872984945100001</v>
      </c>
      <c r="D2017" s="389" t="s">
        <v>647</v>
      </c>
      <c r="E2017" s="389" t="s">
        <v>652</v>
      </c>
      <c r="F2017" s="389" t="s">
        <v>647</v>
      </c>
      <c r="G2017" s="389" t="s">
        <v>649</v>
      </c>
    </row>
    <row r="2018" spans="1:7">
      <c r="A2018" s="389" t="s">
        <v>543</v>
      </c>
      <c r="B2018" s="389" t="s">
        <v>517</v>
      </c>
      <c r="C2018" s="389">
        <v>27.199839305000001</v>
      </c>
      <c r="D2018" s="389" t="s">
        <v>647</v>
      </c>
      <c r="E2018" s="389" t="s">
        <v>652</v>
      </c>
      <c r="F2018" s="389" t="s">
        <v>647</v>
      </c>
      <c r="G2018" s="389" t="s">
        <v>649</v>
      </c>
    </row>
    <row r="2019" spans="1:7">
      <c r="A2019" s="389" t="s">
        <v>525</v>
      </c>
      <c r="B2019" s="389" t="s">
        <v>517</v>
      </c>
      <c r="C2019" s="389">
        <v>10.6098296647999</v>
      </c>
      <c r="D2019" s="389" t="s">
        <v>647</v>
      </c>
      <c r="E2019" s="389" t="s">
        <v>652</v>
      </c>
      <c r="F2019" s="389" t="s">
        <v>647</v>
      </c>
      <c r="G2019" s="389" t="s">
        <v>649</v>
      </c>
    </row>
    <row r="2020" spans="1:7">
      <c r="A2020" s="389" t="s">
        <v>525</v>
      </c>
      <c r="B2020" s="389" t="s">
        <v>517</v>
      </c>
      <c r="C2020" s="389">
        <v>10.6098296647999</v>
      </c>
      <c r="D2020" s="389" t="s">
        <v>647</v>
      </c>
      <c r="E2020" s="389" t="s">
        <v>652</v>
      </c>
      <c r="F2020" s="389" t="s">
        <v>647</v>
      </c>
      <c r="G2020" s="389" t="s">
        <v>649</v>
      </c>
    </row>
    <row r="2021" spans="1:7">
      <c r="A2021" s="389" t="s">
        <v>568</v>
      </c>
      <c r="B2021" s="389" t="s">
        <v>517</v>
      </c>
      <c r="C2021" s="389">
        <v>10.6098296647999</v>
      </c>
      <c r="D2021" s="389" t="s">
        <v>647</v>
      </c>
      <c r="E2021" s="389" t="s">
        <v>652</v>
      </c>
      <c r="F2021" s="389" t="s">
        <v>647</v>
      </c>
      <c r="G2021" s="389" t="s">
        <v>649</v>
      </c>
    </row>
    <row r="2022" spans="1:7">
      <c r="A2022" s="389" t="s">
        <v>568</v>
      </c>
      <c r="B2022" s="389" t="s">
        <v>517</v>
      </c>
      <c r="C2022" s="389">
        <v>10.6098296647999</v>
      </c>
      <c r="D2022" s="389" t="s">
        <v>647</v>
      </c>
      <c r="E2022" s="389" t="s">
        <v>652</v>
      </c>
      <c r="F2022" s="389" t="s">
        <v>647</v>
      </c>
      <c r="G2022" s="389" t="s">
        <v>649</v>
      </c>
    </row>
    <row r="2023" spans="1:7">
      <c r="A2023" s="389" t="s">
        <v>525</v>
      </c>
      <c r="B2023" s="389" t="s">
        <v>517</v>
      </c>
      <c r="C2023" s="389">
        <v>2.4914160213000001</v>
      </c>
      <c r="D2023" s="389" t="s">
        <v>647</v>
      </c>
      <c r="E2023" s="389" t="s">
        <v>652</v>
      </c>
      <c r="F2023" s="389" t="s">
        <v>647</v>
      </c>
      <c r="G2023" s="389" t="s">
        <v>649</v>
      </c>
    </row>
    <row r="2024" spans="1:7">
      <c r="A2024" s="389" t="s">
        <v>568</v>
      </c>
      <c r="B2024" s="389" t="s">
        <v>517</v>
      </c>
      <c r="C2024" s="389">
        <v>2.4914160213000001</v>
      </c>
      <c r="D2024" s="389" t="s">
        <v>647</v>
      </c>
      <c r="E2024" s="389" t="s">
        <v>652</v>
      </c>
      <c r="F2024" s="389" t="s">
        <v>647</v>
      </c>
      <c r="G2024" s="389" t="s">
        <v>649</v>
      </c>
    </row>
    <row r="2025" spans="1:7">
      <c r="A2025" s="389" t="s">
        <v>563</v>
      </c>
      <c r="B2025" s="389" t="s">
        <v>517</v>
      </c>
      <c r="C2025" s="389">
        <v>9.7070205193600003</v>
      </c>
      <c r="D2025" s="389" t="s">
        <v>647</v>
      </c>
      <c r="E2025" s="389" t="s">
        <v>652</v>
      </c>
      <c r="F2025" s="389" t="s">
        <v>647</v>
      </c>
      <c r="G2025" s="389" t="s">
        <v>649</v>
      </c>
    </row>
    <row r="2026" spans="1:7">
      <c r="A2026" s="389" t="s">
        <v>563</v>
      </c>
      <c r="B2026" s="389" t="s">
        <v>517</v>
      </c>
      <c r="C2026" s="389">
        <v>9.7070205193600003</v>
      </c>
      <c r="D2026" s="389" t="s">
        <v>647</v>
      </c>
      <c r="E2026" s="389" t="s">
        <v>652</v>
      </c>
      <c r="F2026" s="389" t="s">
        <v>647</v>
      </c>
      <c r="G2026" s="389" t="s">
        <v>649</v>
      </c>
    </row>
    <row r="2027" spans="1:7">
      <c r="A2027" s="389" t="s">
        <v>562</v>
      </c>
      <c r="B2027" s="389" t="s">
        <v>517</v>
      </c>
      <c r="C2027" s="389">
        <v>6.0771782748999996</v>
      </c>
      <c r="D2027" s="389" t="s">
        <v>647</v>
      </c>
      <c r="E2027" s="389" t="s">
        <v>652</v>
      </c>
      <c r="F2027" s="389" t="s">
        <v>647</v>
      </c>
      <c r="G2027" s="389" t="s">
        <v>649</v>
      </c>
    </row>
    <row r="2028" spans="1:7">
      <c r="A2028" s="389" t="s">
        <v>562</v>
      </c>
      <c r="B2028" s="389" t="s">
        <v>517</v>
      </c>
      <c r="C2028" s="389">
        <v>6.0771782748999996</v>
      </c>
      <c r="D2028" s="389" t="s">
        <v>647</v>
      </c>
      <c r="E2028" s="389" t="s">
        <v>652</v>
      </c>
      <c r="F2028" s="389" t="s">
        <v>647</v>
      </c>
      <c r="G2028" s="389" t="s">
        <v>649</v>
      </c>
    </row>
    <row r="2029" spans="1:7">
      <c r="A2029" s="389" t="s">
        <v>514</v>
      </c>
      <c r="B2029" s="389" t="s">
        <v>517</v>
      </c>
      <c r="C2029" s="389">
        <v>16.1262177487</v>
      </c>
      <c r="D2029" s="389" t="s">
        <v>647</v>
      </c>
      <c r="E2029" s="389" t="s">
        <v>652</v>
      </c>
      <c r="F2029" s="389" t="s">
        <v>647</v>
      </c>
      <c r="G2029" s="389" t="s">
        <v>649</v>
      </c>
    </row>
    <row r="2030" spans="1:7">
      <c r="A2030" s="389" t="s">
        <v>514</v>
      </c>
      <c r="B2030" s="389" t="s">
        <v>517</v>
      </c>
      <c r="C2030" s="389">
        <v>16.1262177487</v>
      </c>
      <c r="D2030" s="389" t="s">
        <v>647</v>
      </c>
      <c r="E2030" s="389" t="s">
        <v>652</v>
      </c>
      <c r="F2030" s="389" t="s">
        <v>647</v>
      </c>
      <c r="G2030" s="389" t="s">
        <v>649</v>
      </c>
    </row>
    <row r="2031" spans="1:7">
      <c r="A2031" s="389" t="s">
        <v>514</v>
      </c>
      <c r="B2031" s="389" t="s">
        <v>517</v>
      </c>
      <c r="C2031" s="389">
        <v>16.1262177487</v>
      </c>
      <c r="D2031" s="389" t="s">
        <v>647</v>
      </c>
      <c r="E2031" s="389" t="s">
        <v>652</v>
      </c>
      <c r="F2031" s="389" t="s">
        <v>647</v>
      </c>
      <c r="G2031" s="389" t="s">
        <v>649</v>
      </c>
    </row>
    <row r="2032" spans="1:7">
      <c r="A2032" s="389" t="s">
        <v>569</v>
      </c>
      <c r="B2032" s="389" t="s">
        <v>517</v>
      </c>
      <c r="C2032" s="389">
        <v>5.9333088647899999</v>
      </c>
      <c r="D2032" s="389" t="s">
        <v>647</v>
      </c>
      <c r="E2032" s="389" t="s">
        <v>652</v>
      </c>
      <c r="F2032" s="389" t="s">
        <v>647</v>
      </c>
      <c r="G2032" s="389" t="s">
        <v>649</v>
      </c>
    </row>
    <row r="2033" spans="1:7">
      <c r="A2033" s="389" t="s">
        <v>569</v>
      </c>
      <c r="B2033" s="389" t="s">
        <v>517</v>
      </c>
      <c r="C2033" s="389">
        <v>5.9333088647899999</v>
      </c>
      <c r="D2033" s="389" t="s">
        <v>647</v>
      </c>
      <c r="E2033" s="389" t="s">
        <v>652</v>
      </c>
      <c r="F2033" s="389" t="s">
        <v>647</v>
      </c>
      <c r="G2033" s="389" t="s">
        <v>649</v>
      </c>
    </row>
    <row r="2034" spans="1:7">
      <c r="A2034" s="389" t="s">
        <v>574</v>
      </c>
      <c r="B2034" s="389" t="s">
        <v>517</v>
      </c>
      <c r="C2034" s="389">
        <v>3.9863341552999998</v>
      </c>
      <c r="D2034" s="389" t="s">
        <v>647</v>
      </c>
      <c r="E2034" s="389" t="s">
        <v>652</v>
      </c>
      <c r="F2034" s="389" t="s">
        <v>647</v>
      </c>
      <c r="G2034" s="389" t="s">
        <v>649</v>
      </c>
    </row>
    <row r="2035" spans="1:7">
      <c r="A2035" s="389" t="s">
        <v>554</v>
      </c>
      <c r="B2035" s="389" t="s">
        <v>517</v>
      </c>
      <c r="C2035" s="389">
        <v>1.9863044488899999</v>
      </c>
      <c r="D2035" s="389" t="s">
        <v>647</v>
      </c>
      <c r="E2035" s="389" t="s">
        <v>652</v>
      </c>
      <c r="F2035" s="389" t="s">
        <v>647</v>
      </c>
      <c r="G2035" s="389" t="s">
        <v>649</v>
      </c>
    </row>
    <row r="2036" spans="1:7">
      <c r="A2036" s="389" t="s">
        <v>525</v>
      </c>
      <c r="B2036" s="389" t="s">
        <v>517</v>
      </c>
      <c r="C2036" s="389">
        <v>36.6388927498</v>
      </c>
      <c r="D2036" s="389" t="s">
        <v>647</v>
      </c>
      <c r="E2036" s="389" t="s">
        <v>652</v>
      </c>
      <c r="F2036" s="389" t="s">
        <v>647</v>
      </c>
      <c r="G2036" s="389" t="s">
        <v>649</v>
      </c>
    </row>
    <row r="2037" spans="1:7">
      <c r="A2037" s="389" t="s">
        <v>524</v>
      </c>
      <c r="B2037" s="389" t="s">
        <v>517</v>
      </c>
      <c r="C2037" s="389">
        <v>33.933870085999899</v>
      </c>
      <c r="D2037" s="389" t="s">
        <v>647</v>
      </c>
      <c r="E2037" s="389" t="s">
        <v>652</v>
      </c>
      <c r="F2037" s="389" t="s">
        <v>647</v>
      </c>
      <c r="G2037" s="389" t="s">
        <v>649</v>
      </c>
    </row>
    <row r="2038" spans="1:7">
      <c r="A2038" s="389" t="s">
        <v>581</v>
      </c>
      <c r="B2038" s="389" t="s">
        <v>517</v>
      </c>
      <c r="C2038" s="389">
        <v>8.4960936766199904</v>
      </c>
      <c r="D2038" s="389" t="s">
        <v>647</v>
      </c>
      <c r="E2038" s="389" t="s">
        <v>652</v>
      </c>
      <c r="F2038" s="389" t="s">
        <v>647</v>
      </c>
      <c r="G2038" s="389" t="s">
        <v>649</v>
      </c>
    </row>
    <row r="2039" spans="1:7">
      <c r="A2039" s="389" t="s">
        <v>578</v>
      </c>
      <c r="B2039" s="389" t="s">
        <v>517</v>
      </c>
      <c r="C2039" s="389">
        <v>1.19008139039</v>
      </c>
      <c r="D2039" s="389" t="s">
        <v>647</v>
      </c>
      <c r="E2039" s="389" t="s">
        <v>652</v>
      </c>
      <c r="F2039" s="389" t="s">
        <v>647</v>
      </c>
      <c r="G2039" s="389" t="s">
        <v>649</v>
      </c>
    </row>
    <row r="2040" spans="1:7">
      <c r="A2040" s="389" t="s">
        <v>578</v>
      </c>
      <c r="B2040" s="389" t="s">
        <v>517</v>
      </c>
      <c r="C2040" s="389">
        <v>1.19008139039</v>
      </c>
      <c r="D2040" s="389" t="s">
        <v>647</v>
      </c>
      <c r="E2040" s="389" t="s">
        <v>652</v>
      </c>
      <c r="F2040" s="389" t="s">
        <v>647</v>
      </c>
      <c r="G2040" s="389" t="s">
        <v>649</v>
      </c>
    </row>
    <row r="2041" spans="1:7">
      <c r="A2041" s="389" t="s">
        <v>563</v>
      </c>
      <c r="B2041" s="389" t="s">
        <v>517</v>
      </c>
      <c r="C2041" s="389">
        <v>14.3845910285999</v>
      </c>
      <c r="D2041" s="389" t="s">
        <v>647</v>
      </c>
      <c r="E2041" s="389" t="s">
        <v>652</v>
      </c>
      <c r="F2041" s="389" t="s">
        <v>647</v>
      </c>
      <c r="G2041" s="389" t="s">
        <v>649</v>
      </c>
    </row>
    <row r="2042" spans="1:7">
      <c r="A2042" s="389" t="s">
        <v>524</v>
      </c>
      <c r="B2042" s="389" t="s">
        <v>517</v>
      </c>
      <c r="C2042" s="389">
        <v>6.4272521986999998</v>
      </c>
      <c r="D2042" s="389" t="s">
        <v>647</v>
      </c>
      <c r="E2042" s="389" t="s">
        <v>652</v>
      </c>
      <c r="F2042" s="389" t="s">
        <v>647</v>
      </c>
      <c r="G2042" s="389" t="s">
        <v>649</v>
      </c>
    </row>
    <row r="2043" spans="1:7">
      <c r="A2043" s="389" t="s">
        <v>535</v>
      </c>
      <c r="B2043" s="389" t="s">
        <v>517</v>
      </c>
      <c r="C2043" s="389">
        <v>23.698254578099899</v>
      </c>
      <c r="D2043" s="389" t="s">
        <v>647</v>
      </c>
      <c r="E2043" s="389" t="s">
        <v>652</v>
      </c>
      <c r="F2043" s="389" t="s">
        <v>647</v>
      </c>
      <c r="G2043" s="389" t="s">
        <v>649</v>
      </c>
    </row>
    <row r="2044" spans="1:7">
      <c r="A2044" s="389" t="s">
        <v>571</v>
      </c>
      <c r="B2044" s="389" t="s">
        <v>517</v>
      </c>
      <c r="C2044" s="389">
        <v>2.9809559340499998</v>
      </c>
      <c r="D2044" s="389" t="s">
        <v>647</v>
      </c>
      <c r="E2044" s="389" t="s">
        <v>652</v>
      </c>
      <c r="F2044" s="389" t="s">
        <v>647</v>
      </c>
      <c r="G2044" s="389" t="s">
        <v>649</v>
      </c>
    </row>
    <row r="2045" spans="1:7">
      <c r="A2045" s="389" t="s">
        <v>571</v>
      </c>
      <c r="B2045" s="389" t="s">
        <v>517</v>
      </c>
      <c r="C2045" s="389">
        <v>2.9809559340499998</v>
      </c>
      <c r="D2045" s="389" t="s">
        <v>647</v>
      </c>
      <c r="E2045" s="389" t="s">
        <v>652</v>
      </c>
      <c r="F2045" s="389" t="s">
        <v>647</v>
      </c>
      <c r="G2045" s="389" t="s">
        <v>649</v>
      </c>
    </row>
    <row r="2046" spans="1:7">
      <c r="A2046" s="389" t="s">
        <v>581</v>
      </c>
      <c r="B2046" s="389" t="s">
        <v>517</v>
      </c>
      <c r="C2046" s="389">
        <v>8.2727632722899997</v>
      </c>
      <c r="D2046" s="389" t="s">
        <v>647</v>
      </c>
      <c r="E2046" s="389" t="s">
        <v>652</v>
      </c>
      <c r="F2046" s="389" t="s">
        <v>647</v>
      </c>
      <c r="G2046" s="389" t="s">
        <v>649</v>
      </c>
    </row>
    <row r="2047" spans="1:7">
      <c r="A2047" s="389" t="s">
        <v>535</v>
      </c>
      <c r="B2047" s="389" t="s">
        <v>517</v>
      </c>
      <c r="C2047" s="389">
        <v>2.4675675692399999</v>
      </c>
      <c r="D2047" s="389" t="s">
        <v>647</v>
      </c>
      <c r="E2047" s="389" t="s">
        <v>652</v>
      </c>
      <c r="F2047" s="389" t="s">
        <v>647</v>
      </c>
      <c r="G2047" s="389" t="s">
        <v>649</v>
      </c>
    </row>
    <row r="2048" spans="1:7">
      <c r="A2048" s="389" t="s">
        <v>562</v>
      </c>
      <c r="B2048" s="389" t="s">
        <v>517</v>
      </c>
      <c r="C2048" s="389">
        <v>1.21923919673</v>
      </c>
      <c r="D2048" s="389" t="s">
        <v>647</v>
      </c>
      <c r="E2048" s="389" t="s">
        <v>652</v>
      </c>
      <c r="F2048" s="389" t="s">
        <v>647</v>
      </c>
      <c r="G2048" s="389" t="s">
        <v>649</v>
      </c>
    </row>
    <row r="2049" spans="1:7">
      <c r="A2049" s="389" t="s">
        <v>526</v>
      </c>
      <c r="B2049" s="389" t="s">
        <v>517</v>
      </c>
      <c r="C2049" s="389">
        <v>11.645983060600001</v>
      </c>
      <c r="D2049" s="389" t="s">
        <v>647</v>
      </c>
      <c r="E2049" s="389" t="s">
        <v>652</v>
      </c>
      <c r="F2049" s="389" t="s">
        <v>647</v>
      </c>
      <c r="G2049" s="389" t="s">
        <v>649</v>
      </c>
    </row>
    <row r="2050" spans="1:7">
      <c r="A2050" s="389" t="s">
        <v>581</v>
      </c>
      <c r="B2050" s="389" t="s">
        <v>517</v>
      </c>
      <c r="C2050" s="389">
        <v>21.754510007</v>
      </c>
      <c r="D2050" s="389" t="s">
        <v>647</v>
      </c>
      <c r="E2050" s="389" t="s">
        <v>652</v>
      </c>
      <c r="F2050" s="389" t="s">
        <v>647</v>
      </c>
      <c r="G2050" s="389" t="s">
        <v>649</v>
      </c>
    </row>
    <row r="2051" spans="1:7">
      <c r="A2051" s="389" t="s">
        <v>578</v>
      </c>
      <c r="B2051" s="389" t="s">
        <v>517</v>
      </c>
      <c r="C2051" s="389">
        <v>3.9591653246099998</v>
      </c>
      <c r="D2051" s="389" t="s">
        <v>647</v>
      </c>
      <c r="E2051" s="389" t="s">
        <v>652</v>
      </c>
      <c r="F2051" s="389" t="s">
        <v>647</v>
      </c>
      <c r="G2051" s="389" t="s">
        <v>649</v>
      </c>
    </row>
    <row r="2052" spans="1:7">
      <c r="A2052" s="389" t="s">
        <v>543</v>
      </c>
      <c r="B2052" s="389" t="s">
        <v>517</v>
      </c>
      <c r="C2052" s="389">
        <v>53.964558201700001</v>
      </c>
      <c r="D2052" s="389" t="s">
        <v>647</v>
      </c>
      <c r="E2052" s="389" t="s">
        <v>652</v>
      </c>
      <c r="F2052" s="389" t="s">
        <v>647</v>
      </c>
      <c r="G2052" s="389" t="s">
        <v>649</v>
      </c>
    </row>
    <row r="2053" spans="1:7">
      <c r="A2053" s="389" t="s">
        <v>543</v>
      </c>
      <c r="B2053" s="389" t="s">
        <v>517</v>
      </c>
      <c r="C2053" s="389">
        <v>53.964558201700001</v>
      </c>
      <c r="D2053" s="389" t="s">
        <v>647</v>
      </c>
      <c r="E2053" s="389" t="s">
        <v>652</v>
      </c>
      <c r="F2053" s="389" t="s">
        <v>647</v>
      </c>
      <c r="G2053" s="389" t="s">
        <v>649</v>
      </c>
    </row>
    <row r="2054" spans="1:7">
      <c r="A2054" s="389" t="s">
        <v>534</v>
      </c>
      <c r="B2054" s="389" t="s">
        <v>517</v>
      </c>
      <c r="C2054" s="389">
        <v>4.6826671236899999</v>
      </c>
      <c r="D2054" s="389" t="s">
        <v>647</v>
      </c>
      <c r="E2054" s="389" t="s">
        <v>652</v>
      </c>
      <c r="F2054" s="389" t="s">
        <v>647</v>
      </c>
      <c r="G2054" s="389" t="s">
        <v>649</v>
      </c>
    </row>
    <row r="2055" spans="1:7">
      <c r="A2055" s="389" t="s">
        <v>538</v>
      </c>
      <c r="B2055" s="389" t="s">
        <v>517</v>
      </c>
      <c r="C2055" s="389">
        <v>4.6826671236899999</v>
      </c>
      <c r="D2055" s="389" t="s">
        <v>647</v>
      </c>
      <c r="E2055" s="389" t="s">
        <v>652</v>
      </c>
      <c r="F2055" s="389" t="s">
        <v>647</v>
      </c>
      <c r="G2055" s="389" t="s">
        <v>649</v>
      </c>
    </row>
    <row r="2056" spans="1:7">
      <c r="A2056" s="389" t="s">
        <v>541</v>
      </c>
      <c r="B2056" s="389" t="s">
        <v>517</v>
      </c>
      <c r="C2056" s="389">
        <v>4.6826671236899999</v>
      </c>
      <c r="D2056" s="389" t="s">
        <v>647</v>
      </c>
      <c r="E2056" s="389" t="s">
        <v>652</v>
      </c>
      <c r="F2056" s="389" t="s">
        <v>647</v>
      </c>
      <c r="G2056" s="389" t="s">
        <v>649</v>
      </c>
    </row>
    <row r="2057" spans="1:7">
      <c r="A2057" s="389" t="s">
        <v>563</v>
      </c>
      <c r="B2057" s="389" t="s">
        <v>517</v>
      </c>
      <c r="C2057" s="389">
        <v>8.0617306280100003</v>
      </c>
      <c r="D2057" s="389" t="s">
        <v>647</v>
      </c>
      <c r="E2057" s="389" t="s">
        <v>652</v>
      </c>
      <c r="F2057" s="389" t="s">
        <v>647</v>
      </c>
      <c r="G2057" s="389" t="s">
        <v>649</v>
      </c>
    </row>
    <row r="2058" spans="1:7">
      <c r="A2058" s="389" t="s">
        <v>526</v>
      </c>
      <c r="B2058" s="389" t="s">
        <v>517</v>
      </c>
      <c r="C2058" s="389">
        <v>0.45428646307800002</v>
      </c>
      <c r="D2058" s="389" t="s">
        <v>647</v>
      </c>
      <c r="E2058" s="389" t="s">
        <v>652</v>
      </c>
      <c r="F2058" s="389" t="s">
        <v>647</v>
      </c>
      <c r="G2058" s="389" t="s">
        <v>649</v>
      </c>
    </row>
    <row r="2059" spans="1:7">
      <c r="A2059" s="389" t="s">
        <v>568</v>
      </c>
      <c r="B2059" s="389" t="s">
        <v>517</v>
      </c>
      <c r="C2059" s="389">
        <v>0.45428646307800002</v>
      </c>
      <c r="D2059" s="389" t="s">
        <v>647</v>
      </c>
      <c r="E2059" s="389" t="s">
        <v>652</v>
      </c>
      <c r="F2059" s="389" t="s">
        <v>647</v>
      </c>
      <c r="G2059" s="389" t="s">
        <v>649</v>
      </c>
    </row>
    <row r="2060" spans="1:7">
      <c r="A2060" s="389" t="s">
        <v>544</v>
      </c>
      <c r="B2060" s="389" t="s">
        <v>517</v>
      </c>
      <c r="C2060" s="389">
        <v>7.31482582748</v>
      </c>
      <c r="D2060" s="389" t="s">
        <v>647</v>
      </c>
      <c r="E2060" s="389" t="s">
        <v>652</v>
      </c>
      <c r="F2060" s="389" t="s">
        <v>647</v>
      </c>
      <c r="G2060" s="389" t="s">
        <v>649</v>
      </c>
    </row>
    <row r="2061" spans="1:7">
      <c r="A2061" s="389" t="s">
        <v>562</v>
      </c>
      <c r="B2061" s="389" t="s">
        <v>517</v>
      </c>
      <c r="C2061" s="389">
        <v>4.2010537536000001</v>
      </c>
      <c r="D2061" s="389" t="s">
        <v>647</v>
      </c>
      <c r="E2061" s="389" t="s">
        <v>652</v>
      </c>
      <c r="F2061" s="389" t="s">
        <v>647</v>
      </c>
      <c r="G2061" s="389" t="s">
        <v>649</v>
      </c>
    </row>
    <row r="2062" spans="1:7">
      <c r="A2062" s="389" t="s">
        <v>526</v>
      </c>
      <c r="B2062" s="389" t="s">
        <v>517</v>
      </c>
      <c r="C2062" s="389">
        <v>13.053677797200001</v>
      </c>
      <c r="D2062" s="389" t="s">
        <v>647</v>
      </c>
      <c r="E2062" s="389" t="s">
        <v>652</v>
      </c>
      <c r="F2062" s="389" t="s">
        <v>647</v>
      </c>
      <c r="G2062" s="389" t="s">
        <v>649</v>
      </c>
    </row>
    <row r="2063" spans="1:7">
      <c r="A2063" s="389" t="s">
        <v>514</v>
      </c>
      <c r="B2063" s="389" t="s">
        <v>517</v>
      </c>
      <c r="C2063" s="389">
        <v>13.053677797200001</v>
      </c>
      <c r="D2063" s="389" t="s">
        <v>647</v>
      </c>
      <c r="E2063" s="389" t="s">
        <v>652</v>
      </c>
      <c r="F2063" s="389" t="s">
        <v>647</v>
      </c>
      <c r="G2063" s="389" t="s">
        <v>649</v>
      </c>
    </row>
    <row r="2064" spans="1:7">
      <c r="A2064" s="389" t="s">
        <v>578</v>
      </c>
      <c r="B2064" s="389" t="s">
        <v>517</v>
      </c>
      <c r="C2064" s="389">
        <v>7.2436017533600001</v>
      </c>
      <c r="D2064" s="389" t="s">
        <v>647</v>
      </c>
      <c r="E2064" s="389" t="s">
        <v>652</v>
      </c>
      <c r="F2064" s="389" t="s">
        <v>647</v>
      </c>
      <c r="G2064" s="389" t="s">
        <v>649</v>
      </c>
    </row>
    <row r="2065" spans="1:7">
      <c r="A2065" s="389" t="s">
        <v>581</v>
      </c>
      <c r="B2065" s="389" t="s">
        <v>517</v>
      </c>
      <c r="C2065" s="389">
        <v>5.97768585737</v>
      </c>
      <c r="D2065" s="389" t="s">
        <v>647</v>
      </c>
      <c r="E2065" s="389" t="s">
        <v>652</v>
      </c>
      <c r="F2065" s="389" t="s">
        <v>647</v>
      </c>
      <c r="G2065" s="389" t="s">
        <v>649</v>
      </c>
    </row>
    <row r="2066" spans="1:7">
      <c r="A2066" s="389" t="s">
        <v>514</v>
      </c>
      <c r="B2066" s="389" t="s">
        <v>517</v>
      </c>
      <c r="C2066" s="389">
        <v>20.192190564800001</v>
      </c>
      <c r="D2066" s="389" t="s">
        <v>647</v>
      </c>
      <c r="E2066" s="389" t="s">
        <v>652</v>
      </c>
      <c r="F2066" s="389" t="s">
        <v>647</v>
      </c>
      <c r="G2066" s="389" t="s">
        <v>649</v>
      </c>
    </row>
    <row r="2067" spans="1:7">
      <c r="A2067" s="389" t="s">
        <v>514</v>
      </c>
      <c r="B2067" s="389" t="s">
        <v>517</v>
      </c>
      <c r="C2067" s="389">
        <v>20.192190564800001</v>
      </c>
      <c r="D2067" s="389" t="s">
        <v>647</v>
      </c>
      <c r="E2067" s="389" t="s">
        <v>652</v>
      </c>
      <c r="F2067" s="389" t="s">
        <v>647</v>
      </c>
      <c r="G2067" s="389" t="s">
        <v>649</v>
      </c>
    </row>
    <row r="2068" spans="1:7">
      <c r="A2068" s="389" t="s">
        <v>514</v>
      </c>
      <c r="B2068" s="389" t="s">
        <v>517</v>
      </c>
      <c r="C2068" s="389">
        <v>18.7284711966999</v>
      </c>
      <c r="D2068" s="389" t="s">
        <v>647</v>
      </c>
      <c r="E2068" s="389" t="s">
        <v>652</v>
      </c>
      <c r="F2068" s="389" t="s">
        <v>647</v>
      </c>
      <c r="G2068" s="389" t="s">
        <v>649</v>
      </c>
    </row>
    <row r="2069" spans="1:7">
      <c r="A2069" s="389" t="s">
        <v>514</v>
      </c>
      <c r="B2069" s="389" t="s">
        <v>517</v>
      </c>
      <c r="C2069" s="389">
        <v>18.7284711966999</v>
      </c>
      <c r="D2069" s="389" t="s">
        <v>647</v>
      </c>
      <c r="E2069" s="389" t="s">
        <v>652</v>
      </c>
      <c r="F2069" s="389" t="s">
        <v>647</v>
      </c>
      <c r="G2069" s="389" t="s">
        <v>649</v>
      </c>
    </row>
    <row r="2070" spans="1:7">
      <c r="A2070" s="389" t="s">
        <v>570</v>
      </c>
      <c r="B2070" s="389" t="s">
        <v>517</v>
      </c>
      <c r="C2070" s="389">
        <v>1.3853421983</v>
      </c>
      <c r="D2070" s="389" t="s">
        <v>647</v>
      </c>
      <c r="E2070" s="389" t="s">
        <v>652</v>
      </c>
      <c r="F2070" s="389" t="s">
        <v>647</v>
      </c>
      <c r="G2070" s="389" t="s">
        <v>649</v>
      </c>
    </row>
    <row r="2071" spans="1:7">
      <c r="A2071" s="389" t="s">
        <v>514</v>
      </c>
      <c r="B2071" s="389" t="s">
        <v>517</v>
      </c>
      <c r="C2071" s="389">
        <v>10.2675355841999</v>
      </c>
      <c r="D2071" s="389" t="s">
        <v>647</v>
      </c>
      <c r="E2071" s="389" t="s">
        <v>652</v>
      </c>
      <c r="F2071" s="389" t="s">
        <v>647</v>
      </c>
      <c r="G2071" s="389" t="s">
        <v>649</v>
      </c>
    </row>
    <row r="2072" spans="1:7">
      <c r="A2072" s="389" t="s">
        <v>514</v>
      </c>
      <c r="B2072" s="389" t="s">
        <v>517</v>
      </c>
      <c r="C2072" s="389">
        <v>10.2675355841999</v>
      </c>
      <c r="D2072" s="389" t="s">
        <v>647</v>
      </c>
      <c r="E2072" s="389" t="s">
        <v>652</v>
      </c>
      <c r="F2072" s="389" t="s">
        <v>647</v>
      </c>
      <c r="G2072" s="389" t="s">
        <v>649</v>
      </c>
    </row>
    <row r="2073" spans="1:7">
      <c r="A2073" s="389" t="s">
        <v>581</v>
      </c>
      <c r="B2073" s="389" t="s">
        <v>517</v>
      </c>
      <c r="C2073" s="389">
        <v>22.5174286829</v>
      </c>
      <c r="D2073" s="389" t="s">
        <v>647</v>
      </c>
      <c r="E2073" s="389" t="s">
        <v>652</v>
      </c>
      <c r="F2073" s="389" t="s">
        <v>647</v>
      </c>
      <c r="G2073" s="389" t="s">
        <v>649</v>
      </c>
    </row>
    <row r="2074" spans="1:7">
      <c r="A2074" s="389" t="s">
        <v>535</v>
      </c>
      <c r="B2074" s="389" t="s">
        <v>517</v>
      </c>
      <c r="C2074" s="389">
        <v>1.94526484162</v>
      </c>
      <c r="D2074" s="389" t="s">
        <v>647</v>
      </c>
      <c r="E2074" s="389" t="s">
        <v>652</v>
      </c>
      <c r="F2074" s="389" t="s">
        <v>647</v>
      </c>
      <c r="G2074" s="389" t="s">
        <v>649</v>
      </c>
    </row>
    <row r="2075" spans="1:7">
      <c r="A2075" s="389" t="s">
        <v>581</v>
      </c>
      <c r="B2075" s="389" t="s">
        <v>517</v>
      </c>
      <c r="C2075" s="389">
        <v>8.7872659259700008</v>
      </c>
      <c r="D2075" s="389" t="s">
        <v>647</v>
      </c>
      <c r="E2075" s="389" t="s">
        <v>652</v>
      </c>
      <c r="F2075" s="389" t="s">
        <v>647</v>
      </c>
      <c r="G2075" s="389" t="s">
        <v>649</v>
      </c>
    </row>
    <row r="2076" spans="1:7">
      <c r="A2076" s="389" t="s">
        <v>535</v>
      </c>
      <c r="B2076" s="389" t="s">
        <v>517</v>
      </c>
      <c r="C2076" s="389">
        <v>3.9228250811800001</v>
      </c>
      <c r="D2076" s="389" t="s">
        <v>647</v>
      </c>
      <c r="E2076" s="389" t="s">
        <v>652</v>
      </c>
      <c r="F2076" s="389" t="s">
        <v>647</v>
      </c>
      <c r="G2076" s="389" t="s">
        <v>649</v>
      </c>
    </row>
    <row r="2077" spans="1:7">
      <c r="A2077" s="389" t="s">
        <v>514</v>
      </c>
      <c r="B2077" s="389" t="s">
        <v>517</v>
      </c>
      <c r="C2077" s="389">
        <v>1.26530555983</v>
      </c>
      <c r="D2077" s="389" t="s">
        <v>647</v>
      </c>
      <c r="E2077" s="389" t="s">
        <v>652</v>
      </c>
      <c r="F2077" s="389" t="s">
        <v>647</v>
      </c>
      <c r="G2077" s="389" t="s">
        <v>649</v>
      </c>
    </row>
    <row r="2078" spans="1:7">
      <c r="A2078" s="389" t="s">
        <v>544</v>
      </c>
      <c r="B2078" s="389" t="s">
        <v>517</v>
      </c>
      <c r="C2078" s="389">
        <v>3.8541587007200002</v>
      </c>
      <c r="D2078" s="389" t="s">
        <v>647</v>
      </c>
      <c r="E2078" s="389" t="s">
        <v>652</v>
      </c>
      <c r="F2078" s="389" t="s">
        <v>647</v>
      </c>
      <c r="G2078" s="389" t="s">
        <v>649</v>
      </c>
    </row>
    <row r="2079" spans="1:7">
      <c r="A2079" s="389" t="s">
        <v>544</v>
      </c>
      <c r="B2079" s="389" t="s">
        <v>517</v>
      </c>
      <c r="C2079" s="389">
        <v>3.8541587007200002</v>
      </c>
      <c r="D2079" s="389" t="s">
        <v>647</v>
      </c>
      <c r="E2079" s="389" t="s">
        <v>652</v>
      </c>
      <c r="F2079" s="389" t="s">
        <v>647</v>
      </c>
      <c r="G2079" s="389" t="s">
        <v>649</v>
      </c>
    </row>
    <row r="2080" spans="1:7">
      <c r="A2080" s="389" t="s">
        <v>558</v>
      </c>
      <c r="B2080" s="389" t="s">
        <v>517</v>
      </c>
      <c r="C2080" s="389">
        <v>4.6961334838299997</v>
      </c>
      <c r="D2080" s="389" t="s">
        <v>647</v>
      </c>
      <c r="E2080" s="389" t="s">
        <v>652</v>
      </c>
      <c r="F2080" s="389" t="s">
        <v>647</v>
      </c>
      <c r="G2080" s="389" t="s">
        <v>649</v>
      </c>
    </row>
    <row r="2081" spans="1:7">
      <c r="A2081" s="389" t="s">
        <v>558</v>
      </c>
      <c r="B2081" s="389" t="s">
        <v>517</v>
      </c>
      <c r="C2081" s="389">
        <v>4.6961334838299997</v>
      </c>
      <c r="D2081" s="389" t="s">
        <v>647</v>
      </c>
      <c r="E2081" s="389" t="s">
        <v>652</v>
      </c>
      <c r="F2081" s="389" t="s">
        <v>647</v>
      </c>
      <c r="G2081" s="389" t="s">
        <v>649</v>
      </c>
    </row>
    <row r="2082" spans="1:7">
      <c r="A2082" s="389" t="s">
        <v>526</v>
      </c>
      <c r="B2082" s="389" t="s">
        <v>517</v>
      </c>
      <c r="C2082" s="389">
        <v>13.9328894795</v>
      </c>
      <c r="D2082" s="389" t="s">
        <v>647</v>
      </c>
      <c r="E2082" s="389" t="s">
        <v>652</v>
      </c>
      <c r="F2082" s="389" t="s">
        <v>647</v>
      </c>
      <c r="G2082" s="389" t="s">
        <v>649</v>
      </c>
    </row>
    <row r="2083" spans="1:7">
      <c r="A2083" s="389" t="s">
        <v>569</v>
      </c>
      <c r="B2083" s="389" t="s">
        <v>517</v>
      </c>
      <c r="C2083" s="389">
        <v>13.9328894795</v>
      </c>
      <c r="D2083" s="389" t="s">
        <v>647</v>
      </c>
      <c r="E2083" s="389" t="s">
        <v>652</v>
      </c>
      <c r="F2083" s="389" t="s">
        <v>647</v>
      </c>
      <c r="G2083" s="389" t="s">
        <v>649</v>
      </c>
    </row>
    <row r="2084" spans="1:7">
      <c r="A2084" s="389" t="s">
        <v>569</v>
      </c>
      <c r="B2084" s="389" t="s">
        <v>517</v>
      </c>
      <c r="C2084" s="389">
        <v>13.9328894795</v>
      </c>
      <c r="D2084" s="389" t="s">
        <v>647</v>
      </c>
      <c r="E2084" s="389" t="s">
        <v>652</v>
      </c>
      <c r="F2084" s="389" t="s">
        <v>647</v>
      </c>
      <c r="G2084" s="389" t="s">
        <v>649</v>
      </c>
    </row>
    <row r="2085" spans="1:7">
      <c r="A2085" s="389" t="s">
        <v>525</v>
      </c>
      <c r="B2085" s="389" t="s">
        <v>517</v>
      </c>
      <c r="C2085" s="389">
        <v>2.1898052453400001</v>
      </c>
      <c r="D2085" s="389" t="s">
        <v>647</v>
      </c>
      <c r="E2085" s="389" t="s">
        <v>652</v>
      </c>
      <c r="F2085" s="389" t="s">
        <v>647</v>
      </c>
      <c r="G2085" s="389" t="s">
        <v>649</v>
      </c>
    </row>
    <row r="2086" spans="1:7">
      <c r="A2086" s="389" t="s">
        <v>525</v>
      </c>
      <c r="B2086" s="389" t="s">
        <v>517</v>
      </c>
      <c r="C2086" s="389">
        <v>2.1898052453400001</v>
      </c>
      <c r="D2086" s="389" t="s">
        <v>647</v>
      </c>
      <c r="E2086" s="389" t="s">
        <v>652</v>
      </c>
      <c r="F2086" s="389" t="s">
        <v>647</v>
      </c>
      <c r="G2086" s="389" t="s">
        <v>649</v>
      </c>
    </row>
    <row r="2087" spans="1:7">
      <c r="A2087" s="389" t="s">
        <v>581</v>
      </c>
      <c r="B2087" s="389" t="s">
        <v>517</v>
      </c>
      <c r="C2087" s="389">
        <v>2.4325039447700001</v>
      </c>
      <c r="D2087" s="389" t="s">
        <v>647</v>
      </c>
      <c r="E2087" s="389" t="s">
        <v>652</v>
      </c>
      <c r="F2087" s="389" t="s">
        <v>647</v>
      </c>
      <c r="G2087" s="389" t="s">
        <v>649</v>
      </c>
    </row>
    <row r="2088" spans="1:7">
      <c r="A2088" s="389" t="s">
        <v>535</v>
      </c>
      <c r="B2088" s="389" t="s">
        <v>517</v>
      </c>
      <c r="C2088" s="389">
        <v>7.3577056306199999</v>
      </c>
      <c r="D2088" s="389" t="s">
        <v>647</v>
      </c>
      <c r="E2088" s="389" t="s">
        <v>652</v>
      </c>
      <c r="F2088" s="389" t="s">
        <v>647</v>
      </c>
      <c r="G2088" s="389" t="s">
        <v>649</v>
      </c>
    </row>
    <row r="2089" spans="1:7">
      <c r="A2089" s="389" t="s">
        <v>562</v>
      </c>
      <c r="B2089" s="389" t="s">
        <v>517</v>
      </c>
      <c r="C2089" s="389">
        <v>2.4956775572300001</v>
      </c>
      <c r="D2089" s="389" t="s">
        <v>647</v>
      </c>
      <c r="E2089" s="389" t="s">
        <v>652</v>
      </c>
      <c r="F2089" s="389" t="s">
        <v>647</v>
      </c>
      <c r="G2089" s="389" t="s">
        <v>649</v>
      </c>
    </row>
    <row r="2090" spans="1:7">
      <c r="A2090" s="389" t="s">
        <v>581</v>
      </c>
      <c r="B2090" s="389" t="s">
        <v>517</v>
      </c>
      <c r="C2090" s="389">
        <v>15.1766329112</v>
      </c>
      <c r="D2090" s="389" t="s">
        <v>647</v>
      </c>
      <c r="E2090" s="389" t="s">
        <v>652</v>
      </c>
      <c r="F2090" s="389" t="s">
        <v>647</v>
      </c>
      <c r="G2090" s="389" t="s">
        <v>649</v>
      </c>
    </row>
    <row r="2091" spans="1:7">
      <c r="A2091" s="389" t="s">
        <v>581</v>
      </c>
      <c r="B2091" s="389" t="s">
        <v>517</v>
      </c>
      <c r="C2091" s="389">
        <v>15.1766329112</v>
      </c>
      <c r="D2091" s="389" t="s">
        <v>647</v>
      </c>
      <c r="E2091" s="389" t="s">
        <v>652</v>
      </c>
      <c r="F2091" s="389" t="s">
        <v>647</v>
      </c>
      <c r="G2091" s="389" t="s">
        <v>649</v>
      </c>
    </row>
    <row r="2092" spans="1:7">
      <c r="A2092" s="389" t="s">
        <v>514</v>
      </c>
      <c r="B2092" s="389" t="s">
        <v>517</v>
      </c>
      <c r="C2092" s="389">
        <v>4.4889392250000002</v>
      </c>
      <c r="D2092" s="389" t="s">
        <v>647</v>
      </c>
      <c r="E2092" s="389" t="s">
        <v>652</v>
      </c>
      <c r="F2092" s="389" t="s">
        <v>647</v>
      </c>
      <c r="G2092" s="389" t="s">
        <v>649</v>
      </c>
    </row>
    <row r="2093" spans="1:7">
      <c r="A2093" s="389" t="s">
        <v>514</v>
      </c>
      <c r="B2093" s="389" t="s">
        <v>517</v>
      </c>
      <c r="C2093" s="389">
        <v>4.4889392250000002</v>
      </c>
      <c r="D2093" s="389" t="s">
        <v>647</v>
      </c>
      <c r="E2093" s="389" t="s">
        <v>652</v>
      </c>
      <c r="F2093" s="389" t="s">
        <v>647</v>
      </c>
      <c r="G2093" s="389" t="s">
        <v>649</v>
      </c>
    </row>
    <row r="2094" spans="1:7">
      <c r="A2094" s="389" t="s">
        <v>574</v>
      </c>
      <c r="B2094" s="389" t="s">
        <v>517</v>
      </c>
      <c r="C2094" s="389">
        <v>41.980423337300003</v>
      </c>
      <c r="D2094" s="389" t="s">
        <v>647</v>
      </c>
      <c r="E2094" s="389" t="s">
        <v>652</v>
      </c>
      <c r="F2094" s="389" t="s">
        <v>647</v>
      </c>
      <c r="G2094" s="389" t="s">
        <v>649</v>
      </c>
    </row>
    <row r="2095" spans="1:7">
      <c r="A2095" s="389" t="s">
        <v>581</v>
      </c>
      <c r="B2095" s="389" t="s">
        <v>517</v>
      </c>
      <c r="C2095" s="389">
        <v>4.8634421827300001</v>
      </c>
      <c r="D2095" s="389" t="s">
        <v>647</v>
      </c>
      <c r="E2095" s="389" t="s">
        <v>652</v>
      </c>
      <c r="F2095" s="389" t="s">
        <v>647</v>
      </c>
      <c r="G2095" s="389" t="s">
        <v>649</v>
      </c>
    </row>
    <row r="2096" spans="1:7">
      <c r="A2096" s="389" t="s">
        <v>574</v>
      </c>
      <c r="B2096" s="389" t="s">
        <v>517</v>
      </c>
      <c r="C2096" s="389">
        <v>0.70557303167499996</v>
      </c>
      <c r="D2096" s="389" t="s">
        <v>647</v>
      </c>
      <c r="E2096" s="389" t="s">
        <v>652</v>
      </c>
      <c r="F2096" s="389" t="s">
        <v>647</v>
      </c>
      <c r="G2096" s="389" t="s">
        <v>649</v>
      </c>
    </row>
    <row r="2097" spans="1:7">
      <c r="A2097" s="389" t="s">
        <v>562</v>
      </c>
      <c r="B2097" s="389" t="s">
        <v>517</v>
      </c>
      <c r="C2097" s="389">
        <v>1.2848317169700001</v>
      </c>
      <c r="D2097" s="389" t="s">
        <v>647</v>
      </c>
      <c r="E2097" s="389" t="s">
        <v>652</v>
      </c>
      <c r="F2097" s="389" t="s">
        <v>647</v>
      </c>
      <c r="G2097" s="389" t="s">
        <v>649</v>
      </c>
    </row>
    <row r="2098" spans="1:7">
      <c r="A2098" s="389" t="s">
        <v>541</v>
      </c>
      <c r="B2098" s="389" t="s">
        <v>517</v>
      </c>
      <c r="C2098" s="389">
        <v>14.7084077806</v>
      </c>
      <c r="D2098" s="389" t="s">
        <v>647</v>
      </c>
      <c r="E2098" s="389" t="s">
        <v>652</v>
      </c>
      <c r="F2098" s="389" t="s">
        <v>647</v>
      </c>
      <c r="G2098" s="389" t="s">
        <v>649</v>
      </c>
    </row>
    <row r="2099" spans="1:7">
      <c r="A2099" s="389" t="s">
        <v>541</v>
      </c>
      <c r="B2099" s="389" t="s">
        <v>517</v>
      </c>
      <c r="C2099" s="389">
        <v>14.7084077806</v>
      </c>
      <c r="D2099" s="389" t="s">
        <v>647</v>
      </c>
      <c r="E2099" s="389" t="s">
        <v>652</v>
      </c>
      <c r="F2099" s="389" t="s">
        <v>647</v>
      </c>
      <c r="G2099" s="389" t="s">
        <v>649</v>
      </c>
    </row>
    <row r="2100" spans="1:7">
      <c r="A2100" s="389" t="s">
        <v>535</v>
      </c>
      <c r="B2100" s="389" t="s">
        <v>517</v>
      </c>
      <c r="C2100" s="389">
        <v>11.6012693557</v>
      </c>
      <c r="D2100" s="389" t="s">
        <v>647</v>
      </c>
      <c r="E2100" s="389" t="s">
        <v>652</v>
      </c>
      <c r="F2100" s="389" t="s">
        <v>647</v>
      </c>
      <c r="G2100" s="389" t="s">
        <v>649</v>
      </c>
    </row>
    <row r="2101" spans="1:7">
      <c r="A2101" s="389" t="s">
        <v>578</v>
      </c>
      <c r="B2101" s="389" t="s">
        <v>517</v>
      </c>
      <c r="C2101" s="389">
        <v>4.42160647551</v>
      </c>
      <c r="D2101" s="389" t="s">
        <v>647</v>
      </c>
      <c r="E2101" s="389" t="s">
        <v>652</v>
      </c>
      <c r="F2101" s="389" t="s">
        <v>647</v>
      </c>
      <c r="G2101" s="389" t="s">
        <v>649</v>
      </c>
    </row>
    <row r="2102" spans="1:7">
      <c r="A2102" s="389" t="s">
        <v>578</v>
      </c>
      <c r="B2102" s="389" t="s">
        <v>517</v>
      </c>
      <c r="C2102" s="389">
        <v>4.42160647551</v>
      </c>
      <c r="D2102" s="389" t="s">
        <v>647</v>
      </c>
      <c r="E2102" s="389" t="s">
        <v>652</v>
      </c>
      <c r="F2102" s="389" t="s">
        <v>647</v>
      </c>
      <c r="G2102" s="389" t="s">
        <v>649</v>
      </c>
    </row>
    <row r="2103" spans="1:7">
      <c r="A2103" s="389" t="s">
        <v>562</v>
      </c>
      <c r="B2103" s="389" t="s">
        <v>517</v>
      </c>
      <c r="C2103" s="389">
        <v>7.96897667037</v>
      </c>
      <c r="D2103" s="389" t="s">
        <v>647</v>
      </c>
      <c r="E2103" s="389" t="s">
        <v>652</v>
      </c>
      <c r="F2103" s="389" t="s">
        <v>647</v>
      </c>
      <c r="G2103" s="389" t="s">
        <v>649</v>
      </c>
    </row>
    <row r="2104" spans="1:7">
      <c r="A2104" s="389" t="s">
        <v>559</v>
      </c>
      <c r="B2104" s="389" t="s">
        <v>517</v>
      </c>
      <c r="C2104" s="389">
        <v>2.3980881107199998</v>
      </c>
      <c r="D2104" s="389" t="s">
        <v>647</v>
      </c>
      <c r="E2104" s="389" t="s">
        <v>652</v>
      </c>
      <c r="F2104" s="389" t="s">
        <v>647</v>
      </c>
      <c r="G2104" s="389" t="s">
        <v>649</v>
      </c>
    </row>
    <row r="2105" spans="1:7">
      <c r="A2105" s="389" t="s">
        <v>574</v>
      </c>
      <c r="B2105" s="389" t="s">
        <v>517</v>
      </c>
      <c r="C2105" s="389">
        <v>2.3980881107199998</v>
      </c>
      <c r="D2105" s="389" t="s">
        <v>647</v>
      </c>
      <c r="E2105" s="389" t="s">
        <v>652</v>
      </c>
      <c r="F2105" s="389" t="s">
        <v>647</v>
      </c>
      <c r="G2105" s="389" t="s">
        <v>649</v>
      </c>
    </row>
    <row r="2106" spans="1:7">
      <c r="A2106" s="389" t="s">
        <v>535</v>
      </c>
      <c r="B2106" s="389" t="s">
        <v>517</v>
      </c>
      <c r="C2106" s="389">
        <v>1.0624384548500001</v>
      </c>
      <c r="D2106" s="389" t="s">
        <v>647</v>
      </c>
      <c r="E2106" s="389" t="s">
        <v>652</v>
      </c>
      <c r="F2106" s="389" t="s">
        <v>647</v>
      </c>
      <c r="G2106" s="389" t="s">
        <v>649</v>
      </c>
    </row>
    <row r="2107" spans="1:7">
      <c r="A2107" s="389" t="s">
        <v>562</v>
      </c>
      <c r="B2107" s="389" t="s">
        <v>517</v>
      </c>
      <c r="C2107" s="389">
        <v>1.53090910403</v>
      </c>
      <c r="D2107" s="389" t="s">
        <v>647</v>
      </c>
      <c r="E2107" s="389" t="s">
        <v>652</v>
      </c>
      <c r="F2107" s="389" t="s">
        <v>647</v>
      </c>
      <c r="G2107" s="389" t="s">
        <v>649</v>
      </c>
    </row>
    <row r="2108" spans="1:7">
      <c r="A2108" s="389" t="s">
        <v>526</v>
      </c>
      <c r="B2108" s="389" t="s">
        <v>517</v>
      </c>
      <c r="C2108" s="389">
        <v>31.464437772099899</v>
      </c>
      <c r="D2108" s="389" t="s">
        <v>647</v>
      </c>
      <c r="E2108" s="389" t="s">
        <v>652</v>
      </c>
      <c r="F2108" s="389" t="s">
        <v>647</v>
      </c>
      <c r="G2108" s="389" t="s">
        <v>649</v>
      </c>
    </row>
    <row r="2109" spans="1:7">
      <c r="A2109" s="389" t="s">
        <v>542</v>
      </c>
      <c r="B2109" s="389" t="s">
        <v>517</v>
      </c>
      <c r="C2109" s="389">
        <v>31.464437772099899</v>
      </c>
      <c r="D2109" s="389" t="s">
        <v>647</v>
      </c>
      <c r="E2109" s="389" t="s">
        <v>652</v>
      </c>
      <c r="F2109" s="389" t="s">
        <v>647</v>
      </c>
      <c r="G2109" s="389" t="s">
        <v>649</v>
      </c>
    </row>
    <row r="2110" spans="1:7">
      <c r="A2110" s="389" t="s">
        <v>542</v>
      </c>
      <c r="B2110" s="389" t="s">
        <v>517</v>
      </c>
      <c r="C2110" s="389">
        <v>31.464437772099899</v>
      </c>
      <c r="D2110" s="389" t="s">
        <v>647</v>
      </c>
      <c r="E2110" s="389" t="s">
        <v>652</v>
      </c>
      <c r="F2110" s="389" t="s">
        <v>647</v>
      </c>
      <c r="G2110" s="389" t="s">
        <v>649</v>
      </c>
    </row>
    <row r="2111" spans="1:7">
      <c r="A2111" s="389" t="s">
        <v>526</v>
      </c>
      <c r="B2111" s="389" t="s">
        <v>517</v>
      </c>
      <c r="C2111" s="389">
        <v>1.5115981683599999</v>
      </c>
      <c r="D2111" s="389" t="s">
        <v>647</v>
      </c>
      <c r="E2111" s="389" t="s">
        <v>652</v>
      </c>
      <c r="F2111" s="389" t="s">
        <v>647</v>
      </c>
      <c r="G2111" s="389" t="s">
        <v>649</v>
      </c>
    </row>
    <row r="2112" spans="1:7">
      <c r="A2112" s="389" t="s">
        <v>558</v>
      </c>
      <c r="B2112" s="389" t="s">
        <v>517</v>
      </c>
      <c r="C2112" s="389">
        <v>9.5743128576099998</v>
      </c>
      <c r="D2112" s="389" t="s">
        <v>647</v>
      </c>
      <c r="E2112" s="389" t="s">
        <v>652</v>
      </c>
      <c r="F2112" s="389" t="s">
        <v>647</v>
      </c>
      <c r="G2112" s="389" t="s">
        <v>649</v>
      </c>
    </row>
    <row r="2113" spans="1:7">
      <c r="A2113" s="389" t="s">
        <v>558</v>
      </c>
      <c r="B2113" s="389" t="s">
        <v>517</v>
      </c>
      <c r="C2113" s="389">
        <v>9.5743128576099998</v>
      </c>
      <c r="D2113" s="389" t="s">
        <v>647</v>
      </c>
      <c r="E2113" s="389" t="s">
        <v>652</v>
      </c>
      <c r="F2113" s="389" t="s">
        <v>647</v>
      </c>
      <c r="G2113" s="389" t="s">
        <v>649</v>
      </c>
    </row>
    <row r="2114" spans="1:7">
      <c r="A2114" s="389" t="s">
        <v>566</v>
      </c>
      <c r="B2114" s="389" t="s">
        <v>517</v>
      </c>
      <c r="C2114" s="389">
        <v>13.573986229200001</v>
      </c>
      <c r="D2114" s="389" t="s">
        <v>647</v>
      </c>
      <c r="E2114" s="389" t="s">
        <v>652</v>
      </c>
      <c r="F2114" s="389" t="s">
        <v>647</v>
      </c>
      <c r="G2114" s="389" t="s">
        <v>649</v>
      </c>
    </row>
    <row r="2115" spans="1:7">
      <c r="A2115" s="389" t="s">
        <v>563</v>
      </c>
      <c r="B2115" s="389" t="s">
        <v>517</v>
      </c>
      <c r="C2115" s="389">
        <v>20.408192889399899</v>
      </c>
      <c r="D2115" s="389" t="s">
        <v>647</v>
      </c>
      <c r="E2115" s="389" t="s">
        <v>652</v>
      </c>
      <c r="F2115" s="389" t="s">
        <v>647</v>
      </c>
      <c r="G2115" s="389" t="s">
        <v>649</v>
      </c>
    </row>
    <row r="2116" spans="1:7">
      <c r="A2116" s="389" t="s">
        <v>577</v>
      </c>
      <c r="B2116" s="389" t="s">
        <v>517</v>
      </c>
      <c r="C2116" s="389">
        <v>34.784196747000003</v>
      </c>
      <c r="D2116" s="389" t="s">
        <v>647</v>
      </c>
      <c r="E2116" s="389" t="s">
        <v>652</v>
      </c>
      <c r="F2116" s="389" t="s">
        <v>647</v>
      </c>
      <c r="G2116" s="389" t="s">
        <v>649</v>
      </c>
    </row>
    <row r="2117" spans="1:7">
      <c r="A2117" s="389" t="s">
        <v>581</v>
      </c>
      <c r="B2117" s="389" t="s">
        <v>517</v>
      </c>
      <c r="C2117" s="389">
        <v>8.3474716739599906</v>
      </c>
      <c r="D2117" s="389" t="s">
        <v>647</v>
      </c>
      <c r="E2117" s="389" t="s">
        <v>652</v>
      </c>
      <c r="F2117" s="389" t="s">
        <v>647</v>
      </c>
      <c r="G2117" s="389" t="s">
        <v>649</v>
      </c>
    </row>
    <row r="2118" spans="1:7">
      <c r="A2118" s="389" t="s">
        <v>581</v>
      </c>
      <c r="B2118" s="389" t="s">
        <v>517</v>
      </c>
      <c r="C2118" s="389">
        <v>8.3474716739599906</v>
      </c>
      <c r="D2118" s="389" t="s">
        <v>647</v>
      </c>
      <c r="E2118" s="389" t="s">
        <v>652</v>
      </c>
      <c r="F2118" s="389" t="s">
        <v>647</v>
      </c>
      <c r="G2118" s="389" t="s">
        <v>649</v>
      </c>
    </row>
    <row r="2119" spans="1:7">
      <c r="A2119" s="389" t="s">
        <v>535</v>
      </c>
      <c r="B2119" s="389" t="s">
        <v>517</v>
      </c>
      <c r="C2119" s="389">
        <v>0.87780059882999995</v>
      </c>
      <c r="D2119" s="389" t="s">
        <v>647</v>
      </c>
      <c r="E2119" s="389" t="s">
        <v>652</v>
      </c>
      <c r="F2119" s="389" t="s">
        <v>647</v>
      </c>
      <c r="G2119" s="389" t="s">
        <v>649</v>
      </c>
    </row>
    <row r="2120" spans="1:7">
      <c r="A2120" s="389" t="s">
        <v>578</v>
      </c>
      <c r="B2120" s="389" t="s">
        <v>517</v>
      </c>
      <c r="C2120" s="389">
        <v>9.9522395972899904</v>
      </c>
      <c r="D2120" s="389" t="s">
        <v>647</v>
      </c>
      <c r="E2120" s="389" t="s">
        <v>652</v>
      </c>
      <c r="F2120" s="389" t="s">
        <v>647</v>
      </c>
      <c r="G2120" s="389" t="s">
        <v>649</v>
      </c>
    </row>
    <row r="2121" spans="1:7">
      <c r="A2121" s="389" t="s">
        <v>514</v>
      </c>
      <c r="B2121" s="389" t="s">
        <v>517</v>
      </c>
      <c r="C2121" s="389">
        <v>15.5775398118999</v>
      </c>
      <c r="D2121" s="389" t="s">
        <v>647</v>
      </c>
      <c r="E2121" s="389" t="s">
        <v>652</v>
      </c>
      <c r="F2121" s="389" t="s">
        <v>647</v>
      </c>
      <c r="G2121" s="389" t="s">
        <v>649</v>
      </c>
    </row>
    <row r="2122" spans="1:7">
      <c r="A2122" s="389" t="s">
        <v>562</v>
      </c>
      <c r="B2122" s="389" t="s">
        <v>517</v>
      </c>
      <c r="C2122" s="389">
        <v>3.1673454084100001</v>
      </c>
      <c r="D2122" s="389" t="s">
        <v>647</v>
      </c>
      <c r="E2122" s="389" t="s">
        <v>652</v>
      </c>
      <c r="F2122" s="389" t="s">
        <v>647</v>
      </c>
      <c r="G2122" s="389" t="s">
        <v>649</v>
      </c>
    </row>
    <row r="2123" spans="1:7">
      <c r="A2123" s="389" t="s">
        <v>526</v>
      </c>
      <c r="B2123" s="389" t="s">
        <v>517</v>
      </c>
      <c r="C2123" s="389">
        <v>5.0585479214399998</v>
      </c>
      <c r="D2123" s="389" t="s">
        <v>647</v>
      </c>
      <c r="E2123" s="389" t="s">
        <v>652</v>
      </c>
      <c r="F2123" s="389" t="s">
        <v>647</v>
      </c>
      <c r="G2123" s="389" t="s">
        <v>649</v>
      </c>
    </row>
    <row r="2124" spans="1:7">
      <c r="A2124" s="389" t="s">
        <v>572</v>
      </c>
      <c r="B2124" s="389" t="s">
        <v>517</v>
      </c>
      <c r="C2124" s="389">
        <v>2.7268400063399998</v>
      </c>
      <c r="D2124" s="389" t="s">
        <v>647</v>
      </c>
      <c r="E2124" s="389" t="s">
        <v>652</v>
      </c>
      <c r="F2124" s="389" t="s">
        <v>647</v>
      </c>
      <c r="G2124" s="389" t="s">
        <v>649</v>
      </c>
    </row>
    <row r="2125" spans="1:7">
      <c r="A2125" s="389" t="s">
        <v>514</v>
      </c>
      <c r="B2125" s="389" t="s">
        <v>517</v>
      </c>
      <c r="C2125" s="389">
        <v>4.9010295669600001</v>
      </c>
      <c r="D2125" s="389" t="s">
        <v>647</v>
      </c>
      <c r="E2125" s="389" t="s">
        <v>652</v>
      </c>
      <c r="F2125" s="389" t="s">
        <v>647</v>
      </c>
      <c r="G2125" s="389" t="s">
        <v>649</v>
      </c>
    </row>
    <row r="2126" spans="1:7">
      <c r="A2126" s="389" t="s">
        <v>574</v>
      </c>
      <c r="B2126" s="389" t="s">
        <v>517</v>
      </c>
      <c r="C2126" s="389">
        <v>0.44474690916699999</v>
      </c>
      <c r="D2126" s="389" t="s">
        <v>647</v>
      </c>
      <c r="E2126" s="389" t="s">
        <v>652</v>
      </c>
      <c r="F2126" s="389" t="s">
        <v>647</v>
      </c>
      <c r="G2126" s="389" t="s">
        <v>649</v>
      </c>
    </row>
    <row r="2127" spans="1:7">
      <c r="A2127" s="389" t="s">
        <v>579</v>
      </c>
      <c r="B2127" s="389" t="s">
        <v>517</v>
      </c>
      <c r="C2127" s="389">
        <v>2.66600724705</v>
      </c>
      <c r="D2127" s="389" t="s">
        <v>647</v>
      </c>
      <c r="E2127" s="389" t="s">
        <v>652</v>
      </c>
      <c r="F2127" s="389" t="s">
        <v>647</v>
      </c>
      <c r="G2127" s="389" t="s">
        <v>649</v>
      </c>
    </row>
    <row r="2128" spans="1:7">
      <c r="A2128" s="389" t="s">
        <v>576</v>
      </c>
      <c r="B2128" s="389" t="s">
        <v>517</v>
      </c>
      <c r="C2128" s="389">
        <v>5.3653701475900002</v>
      </c>
      <c r="D2128" s="389" t="s">
        <v>647</v>
      </c>
      <c r="E2128" s="389" t="s">
        <v>652</v>
      </c>
      <c r="F2128" s="389" t="s">
        <v>647</v>
      </c>
      <c r="G2128" s="389" t="s">
        <v>649</v>
      </c>
    </row>
    <row r="2129" spans="1:7">
      <c r="A2129" s="389" t="s">
        <v>578</v>
      </c>
      <c r="B2129" s="389" t="s">
        <v>517</v>
      </c>
      <c r="C2129" s="389">
        <v>5.3653701475900002</v>
      </c>
      <c r="D2129" s="389" t="s">
        <v>647</v>
      </c>
      <c r="E2129" s="389" t="s">
        <v>652</v>
      </c>
      <c r="F2129" s="389" t="s">
        <v>647</v>
      </c>
      <c r="G2129" s="389" t="s">
        <v>649</v>
      </c>
    </row>
    <row r="2130" spans="1:7">
      <c r="A2130" s="389" t="s">
        <v>525</v>
      </c>
      <c r="B2130" s="389" t="s">
        <v>517</v>
      </c>
      <c r="C2130" s="389">
        <v>2.0308551297299999</v>
      </c>
      <c r="D2130" s="389" t="s">
        <v>647</v>
      </c>
      <c r="E2130" s="389" t="s">
        <v>652</v>
      </c>
      <c r="F2130" s="389" t="s">
        <v>647</v>
      </c>
      <c r="G2130" s="389" t="s">
        <v>649</v>
      </c>
    </row>
    <row r="2131" spans="1:7">
      <c r="A2131" s="389" t="s">
        <v>525</v>
      </c>
      <c r="B2131" s="389" t="s">
        <v>517</v>
      </c>
      <c r="C2131" s="389">
        <v>2.0308551297299999</v>
      </c>
      <c r="D2131" s="389" t="s">
        <v>647</v>
      </c>
      <c r="E2131" s="389" t="s">
        <v>652</v>
      </c>
      <c r="F2131" s="389" t="s">
        <v>647</v>
      </c>
      <c r="G2131" s="389" t="s">
        <v>649</v>
      </c>
    </row>
    <row r="2132" spans="1:7">
      <c r="A2132" s="389" t="s">
        <v>568</v>
      </c>
      <c r="B2132" s="389" t="s">
        <v>517</v>
      </c>
      <c r="C2132" s="389">
        <v>2.0308551297299999</v>
      </c>
      <c r="D2132" s="389" t="s">
        <v>647</v>
      </c>
      <c r="E2132" s="389" t="s">
        <v>652</v>
      </c>
      <c r="F2132" s="389" t="s">
        <v>647</v>
      </c>
      <c r="G2132" s="389" t="s">
        <v>649</v>
      </c>
    </row>
    <row r="2133" spans="1:7">
      <c r="A2133" s="389" t="s">
        <v>568</v>
      </c>
      <c r="B2133" s="389" t="s">
        <v>517</v>
      </c>
      <c r="C2133" s="389">
        <v>2.0308551297299999</v>
      </c>
      <c r="D2133" s="389" t="s">
        <v>647</v>
      </c>
      <c r="E2133" s="389" t="s">
        <v>652</v>
      </c>
      <c r="F2133" s="389" t="s">
        <v>647</v>
      </c>
      <c r="G2133" s="389" t="s">
        <v>649</v>
      </c>
    </row>
    <row r="2134" spans="1:7">
      <c r="A2134" s="389" t="s">
        <v>535</v>
      </c>
      <c r="B2134" s="389" t="s">
        <v>517</v>
      </c>
      <c r="C2134" s="389">
        <v>0.76178198576199996</v>
      </c>
      <c r="D2134" s="389" t="s">
        <v>647</v>
      </c>
      <c r="E2134" s="389" t="s">
        <v>652</v>
      </c>
      <c r="F2134" s="389" t="s">
        <v>647</v>
      </c>
      <c r="G2134" s="389" t="s">
        <v>649</v>
      </c>
    </row>
    <row r="2135" spans="1:7">
      <c r="A2135" s="389" t="s">
        <v>562</v>
      </c>
      <c r="B2135" s="389" t="s">
        <v>517</v>
      </c>
      <c r="C2135" s="389">
        <v>11.2112915303</v>
      </c>
      <c r="D2135" s="389" t="s">
        <v>647</v>
      </c>
      <c r="E2135" s="389" t="s">
        <v>652</v>
      </c>
      <c r="F2135" s="389" t="s">
        <v>647</v>
      </c>
      <c r="G2135" s="389" t="s">
        <v>649</v>
      </c>
    </row>
    <row r="2136" spans="1:7">
      <c r="A2136" s="389" t="s">
        <v>563</v>
      </c>
      <c r="B2136" s="389" t="s">
        <v>517</v>
      </c>
      <c r="C2136" s="389">
        <v>11.2112915303</v>
      </c>
      <c r="D2136" s="389" t="s">
        <v>647</v>
      </c>
      <c r="E2136" s="389" t="s">
        <v>652</v>
      </c>
      <c r="F2136" s="389" t="s">
        <v>647</v>
      </c>
      <c r="G2136" s="389" t="s">
        <v>649</v>
      </c>
    </row>
    <row r="2137" spans="1:7">
      <c r="A2137" s="389" t="s">
        <v>574</v>
      </c>
      <c r="B2137" s="389" t="s">
        <v>517</v>
      </c>
      <c r="C2137" s="389">
        <v>15.501855855600001</v>
      </c>
      <c r="D2137" s="389" t="s">
        <v>647</v>
      </c>
      <c r="E2137" s="389" t="s">
        <v>652</v>
      </c>
      <c r="F2137" s="389" t="s">
        <v>647</v>
      </c>
      <c r="G2137" s="389" t="s">
        <v>649</v>
      </c>
    </row>
    <row r="2138" spans="1:7">
      <c r="A2138" s="389" t="s">
        <v>574</v>
      </c>
      <c r="B2138" s="389" t="s">
        <v>517</v>
      </c>
      <c r="C2138" s="389">
        <v>4.4020276990999996</v>
      </c>
      <c r="D2138" s="389" t="s">
        <v>647</v>
      </c>
      <c r="E2138" s="389" t="s">
        <v>652</v>
      </c>
      <c r="F2138" s="389" t="s">
        <v>647</v>
      </c>
      <c r="G2138" s="389" t="s">
        <v>649</v>
      </c>
    </row>
    <row r="2139" spans="1:7">
      <c r="A2139" s="389" t="s">
        <v>574</v>
      </c>
      <c r="B2139" s="389" t="s">
        <v>517</v>
      </c>
      <c r="C2139" s="389">
        <v>4.4020276990999996</v>
      </c>
      <c r="D2139" s="389" t="s">
        <v>647</v>
      </c>
      <c r="E2139" s="389" t="s">
        <v>652</v>
      </c>
      <c r="F2139" s="389" t="s">
        <v>647</v>
      </c>
      <c r="G2139" s="389" t="s">
        <v>649</v>
      </c>
    </row>
    <row r="2140" spans="1:7">
      <c r="A2140" s="389" t="s">
        <v>537</v>
      </c>
      <c r="B2140" s="389" t="s">
        <v>517</v>
      </c>
      <c r="C2140" s="389">
        <v>7.0590379960399998</v>
      </c>
      <c r="D2140" s="389" t="s">
        <v>647</v>
      </c>
      <c r="E2140" s="389" t="s">
        <v>652</v>
      </c>
      <c r="F2140" s="389" t="s">
        <v>647</v>
      </c>
      <c r="G2140" s="389" t="s">
        <v>649</v>
      </c>
    </row>
    <row r="2141" spans="1:7">
      <c r="A2141" s="389" t="s">
        <v>525</v>
      </c>
      <c r="B2141" s="389" t="s">
        <v>517</v>
      </c>
      <c r="C2141" s="389">
        <v>5.3522819498400001</v>
      </c>
      <c r="D2141" s="389" t="s">
        <v>647</v>
      </c>
      <c r="E2141" s="389" t="s">
        <v>652</v>
      </c>
      <c r="F2141" s="389" t="s">
        <v>647</v>
      </c>
      <c r="G2141" s="389" t="s">
        <v>649</v>
      </c>
    </row>
    <row r="2142" spans="1:7">
      <c r="A2142" s="389" t="s">
        <v>568</v>
      </c>
      <c r="B2142" s="389" t="s">
        <v>517</v>
      </c>
      <c r="C2142" s="389">
        <v>5.3522819498400001</v>
      </c>
      <c r="D2142" s="389" t="s">
        <v>647</v>
      </c>
      <c r="E2142" s="389" t="s">
        <v>652</v>
      </c>
      <c r="F2142" s="389" t="s">
        <v>647</v>
      </c>
      <c r="G2142" s="389" t="s">
        <v>649</v>
      </c>
    </row>
    <row r="2143" spans="1:7">
      <c r="A2143" s="389" t="s">
        <v>514</v>
      </c>
      <c r="B2143" s="389" t="s">
        <v>517</v>
      </c>
      <c r="C2143" s="389">
        <v>11.1498656783999</v>
      </c>
      <c r="D2143" s="389" t="s">
        <v>647</v>
      </c>
      <c r="E2143" s="389" t="s">
        <v>652</v>
      </c>
      <c r="F2143" s="389" t="s">
        <v>647</v>
      </c>
      <c r="G2143" s="389" t="s">
        <v>649</v>
      </c>
    </row>
    <row r="2144" spans="1:7">
      <c r="A2144" s="389" t="s">
        <v>563</v>
      </c>
      <c r="B2144" s="389" t="s">
        <v>517</v>
      </c>
      <c r="C2144" s="389">
        <v>15.8925650454</v>
      </c>
      <c r="D2144" s="389" t="s">
        <v>647</v>
      </c>
      <c r="E2144" s="389" t="s">
        <v>652</v>
      </c>
      <c r="F2144" s="389" t="s">
        <v>647</v>
      </c>
      <c r="G2144" s="389" t="s">
        <v>649</v>
      </c>
    </row>
    <row r="2145" spans="1:7">
      <c r="A2145" s="389" t="s">
        <v>563</v>
      </c>
      <c r="B2145" s="389" t="s">
        <v>517</v>
      </c>
      <c r="C2145" s="389">
        <v>15.8925650454</v>
      </c>
      <c r="D2145" s="389" t="s">
        <v>647</v>
      </c>
      <c r="E2145" s="389" t="s">
        <v>652</v>
      </c>
      <c r="F2145" s="389" t="s">
        <v>647</v>
      </c>
      <c r="G2145" s="389" t="s">
        <v>649</v>
      </c>
    </row>
    <row r="2146" spans="1:7">
      <c r="A2146" s="389" t="s">
        <v>535</v>
      </c>
      <c r="B2146" s="389" t="s">
        <v>517</v>
      </c>
      <c r="C2146" s="389">
        <v>34.865161992600001</v>
      </c>
      <c r="D2146" s="389" t="s">
        <v>647</v>
      </c>
      <c r="E2146" s="389" t="s">
        <v>652</v>
      </c>
      <c r="F2146" s="389" t="s">
        <v>647</v>
      </c>
      <c r="G2146" s="389" t="s">
        <v>649</v>
      </c>
    </row>
    <row r="2147" spans="1:7">
      <c r="A2147" s="389" t="s">
        <v>562</v>
      </c>
      <c r="B2147" s="389" t="s">
        <v>517</v>
      </c>
      <c r="C2147" s="389">
        <v>2.3368574367899999</v>
      </c>
      <c r="D2147" s="389" t="s">
        <v>647</v>
      </c>
      <c r="E2147" s="389" t="s">
        <v>652</v>
      </c>
      <c r="F2147" s="389" t="s">
        <v>647</v>
      </c>
      <c r="G2147" s="389" t="s">
        <v>649</v>
      </c>
    </row>
    <row r="2148" spans="1:7">
      <c r="A2148" s="389" t="s">
        <v>578</v>
      </c>
      <c r="B2148" s="389" t="s">
        <v>517</v>
      </c>
      <c r="C2148" s="389">
        <v>0.77519077603800002</v>
      </c>
      <c r="D2148" s="389" t="s">
        <v>647</v>
      </c>
      <c r="E2148" s="389" t="s">
        <v>652</v>
      </c>
      <c r="F2148" s="389" t="s">
        <v>647</v>
      </c>
      <c r="G2148" s="389" t="s">
        <v>649</v>
      </c>
    </row>
    <row r="2149" spans="1:7">
      <c r="A2149" s="389" t="s">
        <v>538</v>
      </c>
      <c r="B2149" s="389" t="s">
        <v>517</v>
      </c>
      <c r="C2149" s="389">
        <v>11.636384347</v>
      </c>
      <c r="D2149" s="389" t="s">
        <v>647</v>
      </c>
      <c r="E2149" s="389" t="s">
        <v>652</v>
      </c>
      <c r="F2149" s="389" t="s">
        <v>647</v>
      </c>
      <c r="G2149" s="389" t="s">
        <v>649</v>
      </c>
    </row>
    <row r="2150" spans="1:7">
      <c r="A2150" s="389" t="s">
        <v>558</v>
      </c>
      <c r="B2150" s="389" t="s">
        <v>517</v>
      </c>
      <c r="C2150" s="389">
        <v>11.636384347</v>
      </c>
      <c r="D2150" s="389" t="s">
        <v>647</v>
      </c>
      <c r="E2150" s="389" t="s">
        <v>652</v>
      </c>
      <c r="F2150" s="389" t="s">
        <v>647</v>
      </c>
      <c r="G2150" s="389" t="s">
        <v>649</v>
      </c>
    </row>
    <row r="2151" spans="1:7">
      <c r="A2151" s="389" t="s">
        <v>535</v>
      </c>
      <c r="B2151" s="389" t="s">
        <v>517</v>
      </c>
      <c r="C2151" s="389">
        <v>7.8389218667299998</v>
      </c>
      <c r="D2151" s="389" t="s">
        <v>647</v>
      </c>
      <c r="E2151" s="389" t="s">
        <v>652</v>
      </c>
      <c r="F2151" s="389" t="s">
        <v>647</v>
      </c>
      <c r="G2151" s="389" t="s">
        <v>649</v>
      </c>
    </row>
    <row r="2152" spans="1:7">
      <c r="A2152" s="389" t="s">
        <v>535</v>
      </c>
      <c r="B2152" s="389" t="s">
        <v>517</v>
      </c>
      <c r="C2152" s="389">
        <v>31.956187751400002</v>
      </c>
      <c r="D2152" s="389" t="s">
        <v>647</v>
      </c>
      <c r="E2152" s="389" t="s">
        <v>652</v>
      </c>
      <c r="F2152" s="389" t="s">
        <v>647</v>
      </c>
      <c r="G2152" s="389" t="s">
        <v>649</v>
      </c>
    </row>
    <row r="2153" spans="1:7">
      <c r="A2153" s="389" t="s">
        <v>554</v>
      </c>
      <c r="B2153" s="389" t="s">
        <v>517</v>
      </c>
      <c r="C2153" s="389">
        <v>6.5320433830700004</v>
      </c>
      <c r="D2153" s="389" t="s">
        <v>647</v>
      </c>
      <c r="E2153" s="389" t="s">
        <v>652</v>
      </c>
      <c r="F2153" s="389" t="s">
        <v>647</v>
      </c>
      <c r="G2153" s="389" t="s">
        <v>649</v>
      </c>
    </row>
    <row r="2154" spans="1:7">
      <c r="A2154" s="389" t="s">
        <v>535</v>
      </c>
      <c r="B2154" s="389" t="s">
        <v>517</v>
      </c>
      <c r="C2154" s="389">
        <v>21.504664940800001</v>
      </c>
      <c r="D2154" s="389" t="s">
        <v>647</v>
      </c>
      <c r="E2154" s="389" t="s">
        <v>652</v>
      </c>
      <c r="F2154" s="389" t="s">
        <v>647</v>
      </c>
      <c r="G2154" s="389" t="s">
        <v>649</v>
      </c>
    </row>
    <row r="2155" spans="1:7">
      <c r="A2155" s="389" t="s">
        <v>534</v>
      </c>
      <c r="B2155" s="389" t="s">
        <v>517</v>
      </c>
      <c r="C2155" s="389">
        <v>6.6313459763099996</v>
      </c>
      <c r="D2155" s="389" t="s">
        <v>647</v>
      </c>
      <c r="E2155" s="389" t="s">
        <v>652</v>
      </c>
      <c r="F2155" s="389" t="s">
        <v>647</v>
      </c>
      <c r="G2155" s="389" t="s">
        <v>649</v>
      </c>
    </row>
    <row r="2156" spans="1:7">
      <c r="A2156" s="389" t="s">
        <v>524</v>
      </c>
      <c r="B2156" s="389" t="s">
        <v>517</v>
      </c>
      <c r="C2156" s="389">
        <v>0.95873004183900001</v>
      </c>
      <c r="D2156" s="389" t="s">
        <v>647</v>
      </c>
      <c r="E2156" s="389" t="s">
        <v>652</v>
      </c>
      <c r="F2156" s="389" t="s">
        <v>647</v>
      </c>
      <c r="G2156" s="389" t="s">
        <v>649</v>
      </c>
    </row>
    <row r="2157" spans="1:7">
      <c r="A2157" s="389" t="s">
        <v>562</v>
      </c>
      <c r="B2157" s="389" t="s">
        <v>517</v>
      </c>
      <c r="C2157" s="389">
        <v>5.2751830109000002</v>
      </c>
      <c r="D2157" s="389" t="s">
        <v>647</v>
      </c>
      <c r="E2157" s="389" t="s">
        <v>652</v>
      </c>
      <c r="F2157" s="389" t="s">
        <v>647</v>
      </c>
      <c r="G2157" s="389" t="s">
        <v>649</v>
      </c>
    </row>
    <row r="2158" spans="1:7">
      <c r="A2158" s="389" t="s">
        <v>525</v>
      </c>
      <c r="B2158" s="389" t="s">
        <v>517</v>
      </c>
      <c r="C2158" s="389">
        <v>22.7946994051999</v>
      </c>
      <c r="D2158" s="389" t="s">
        <v>647</v>
      </c>
      <c r="E2158" s="389" t="s">
        <v>652</v>
      </c>
      <c r="F2158" s="389" t="s">
        <v>647</v>
      </c>
      <c r="G2158" s="389" t="s">
        <v>649</v>
      </c>
    </row>
    <row r="2159" spans="1:7">
      <c r="A2159" s="389" t="s">
        <v>581</v>
      </c>
      <c r="B2159" s="389" t="s">
        <v>517</v>
      </c>
      <c r="C2159" s="389">
        <v>9.1182106800899998</v>
      </c>
      <c r="D2159" s="389" t="s">
        <v>647</v>
      </c>
      <c r="E2159" s="389" t="s">
        <v>652</v>
      </c>
      <c r="F2159" s="389" t="s">
        <v>647</v>
      </c>
      <c r="G2159" s="389" t="s">
        <v>649</v>
      </c>
    </row>
    <row r="2160" spans="1:7">
      <c r="A2160" s="389" t="s">
        <v>535</v>
      </c>
      <c r="B2160" s="389" t="s">
        <v>517</v>
      </c>
      <c r="C2160" s="389">
        <v>20.861699313900001</v>
      </c>
      <c r="D2160" s="389" t="s">
        <v>647</v>
      </c>
      <c r="E2160" s="389" t="s">
        <v>652</v>
      </c>
      <c r="F2160" s="389" t="s">
        <v>647</v>
      </c>
      <c r="G2160" s="389" t="s">
        <v>649</v>
      </c>
    </row>
    <row r="2161" spans="1:7">
      <c r="A2161" s="389" t="s">
        <v>570</v>
      </c>
      <c r="B2161" s="389" t="s">
        <v>517</v>
      </c>
      <c r="C2161" s="389">
        <v>34.422817941300003</v>
      </c>
      <c r="D2161" s="389" t="s">
        <v>647</v>
      </c>
      <c r="E2161" s="389" t="s">
        <v>652</v>
      </c>
      <c r="F2161" s="389" t="s">
        <v>647</v>
      </c>
      <c r="G2161" s="389" t="s">
        <v>649</v>
      </c>
    </row>
    <row r="2162" spans="1:7">
      <c r="A2162" s="389" t="s">
        <v>581</v>
      </c>
      <c r="B2162" s="389" t="s">
        <v>517</v>
      </c>
      <c r="C2162" s="389">
        <v>13.482942230700001</v>
      </c>
      <c r="D2162" s="389" t="s">
        <v>647</v>
      </c>
      <c r="E2162" s="389" t="s">
        <v>652</v>
      </c>
      <c r="F2162" s="389" t="s">
        <v>647</v>
      </c>
      <c r="G2162" s="389" t="s">
        <v>649</v>
      </c>
    </row>
    <row r="2163" spans="1:7">
      <c r="A2163" s="389" t="s">
        <v>535</v>
      </c>
      <c r="B2163" s="389" t="s">
        <v>517</v>
      </c>
      <c r="C2163" s="389">
        <v>3.9313959885499998</v>
      </c>
      <c r="D2163" s="389" t="s">
        <v>647</v>
      </c>
      <c r="E2163" s="389" t="s">
        <v>652</v>
      </c>
      <c r="F2163" s="389" t="s">
        <v>647</v>
      </c>
      <c r="G2163" s="389" t="s">
        <v>649</v>
      </c>
    </row>
    <row r="2164" spans="1:7">
      <c r="A2164" s="389" t="s">
        <v>526</v>
      </c>
      <c r="B2164" s="389" t="s">
        <v>517</v>
      </c>
      <c r="C2164" s="389">
        <v>1.6734339386899999</v>
      </c>
      <c r="D2164" s="389" t="s">
        <v>647</v>
      </c>
      <c r="E2164" s="389" t="s">
        <v>652</v>
      </c>
      <c r="F2164" s="389" t="s">
        <v>647</v>
      </c>
      <c r="G2164" s="389" t="s">
        <v>649</v>
      </c>
    </row>
    <row r="2165" spans="1:7">
      <c r="A2165" s="389" t="s">
        <v>526</v>
      </c>
      <c r="B2165" s="389" t="s">
        <v>517</v>
      </c>
      <c r="C2165" s="389">
        <v>1.6734339386899999</v>
      </c>
      <c r="D2165" s="389" t="s">
        <v>647</v>
      </c>
      <c r="E2165" s="389" t="s">
        <v>652</v>
      </c>
      <c r="F2165" s="389" t="s">
        <v>647</v>
      </c>
      <c r="G2165" s="389" t="s">
        <v>649</v>
      </c>
    </row>
    <row r="2166" spans="1:7">
      <c r="A2166" s="389" t="s">
        <v>514</v>
      </c>
      <c r="B2166" s="389" t="s">
        <v>517</v>
      </c>
      <c r="C2166" s="389">
        <v>1.6734339386899999</v>
      </c>
      <c r="D2166" s="389" t="s">
        <v>647</v>
      </c>
      <c r="E2166" s="389" t="s">
        <v>652</v>
      </c>
      <c r="F2166" s="389" t="s">
        <v>647</v>
      </c>
      <c r="G2166" s="389" t="s">
        <v>649</v>
      </c>
    </row>
    <row r="2167" spans="1:7">
      <c r="A2167" s="389" t="s">
        <v>514</v>
      </c>
      <c r="B2167" s="389" t="s">
        <v>517</v>
      </c>
      <c r="C2167" s="389">
        <v>1.6734339386899999</v>
      </c>
      <c r="D2167" s="389" t="s">
        <v>647</v>
      </c>
      <c r="E2167" s="389" t="s">
        <v>652</v>
      </c>
      <c r="F2167" s="389" t="s">
        <v>647</v>
      </c>
      <c r="G2167" s="389" t="s">
        <v>649</v>
      </c>
    </row>
    <row r="2168" spans="1:7">
      <c r="A2168" s="389" t="s">
        <v>569</v>
      </c>
      <c r="B2168" s="389" t="s">
        <v>517</v>
      </c>
      <c r="C2168" s="389">
        <v>1.6734339386899999</v>
      </c>
      <c r="D2168" s="389" t="s">
        <v>647</v>
      </c>
      <c r="E2168" s="389" t="s">
        <v>652</v>
      </c>
      <c r="F2168" s="389" t="s">
        <v>647</v>
      </c>
      <c r="G2168" s="389" t="s">
        <v>649</v>
      </c>
    </row>
    <row r="2169" spans="1:7">
      <c r="A2169" s="389" t="s">
        <v>563</v>
      </c>
      <c r="B2169" s="389" t="s">
        <v>517</v>
      </c>
      <c r="C2169" s="389">
        <v>14.471172705800001</v>
      </c>
      <c r="D2169" s="389" t="s">
        <v>647</v>
      </c>
      <c r="E2169" s="389" t="s">
        <v>652</v>
      </c>
      <c r="F2169" s="389" t="s">
        <v>647</v>
      </c>
      <c r="G2169" s="389" t="s">
        <v>649</v>
      </c>
    </row>
    <row r="2170" spans="1:7">
      <c r="A2170" s="389" t="s">
        <v>578</v>
      </c>
      <c r="B2170" s="389" t="s">
        <v>517</v>
      </c>
      <c r="C2170" s="389">
        <v>10.1766089889</v>
      </c>
      <c r="D2170" s="389" t="s">
        <v>647</v>
      </c>
      <c r="E2170" s="389" t="s">
        <v>652</v>
      </c>
      <c r="F2170" s="389" t="s">
        <v>647</v>
      </c>
      <c r="G2170" s="389" t="s">
        <v>649</v>
      </c>
    </row>
    <row r="2171" spans="1:7">
      <c r="A2171" s="389" t="s">
        <v>578</v>
      </c>
      <c r="B2171" s="389" t="s">
        <v>517</v>
      </c>
      <c r="C2171" s="389">
        <v>10.1766089889</v>
      </c>
      <c r="D2171" s="389" t="s">
        <v>647</v>
      </c>
      <c r="E2171" s="389" t="s">
        <v>652</v>
      </c>
      <c r="F2171" s="389" t="s">
        <v>647</v>
      </c>
      <c r="G2171" s="389" t="s">
        <v>649</v>
      </c>
    </row>
    <row r="2172" spans="1:7">
      <c r="A2172" s="389" t="s">
        <v>581</v>
      </c>
      <c r="B2172" s="389" t="s">
        <v>517</v>
      </c>
      <c r="C2172" s="389">
        <v>15.883101826600001</v>
      </c>
      <c r="D2172" s="389" t="s">
        <v>647</v>
      </c>
      <c r="E2172" s="389" t="s">
        <v>652</v>
      </c>
      <c r="F2172" s="389" t="s">
        <v>647</v>
      </c>
      <c r="G2172" s="389" t="s">
        <v>649</v>
      </c>
    </row>
    <row r="2173" spans="1:7">
      <c r="A2173" s="389" t="s">
        <v>535</v>
      </c>
      <c r="B2173" s="389" t="s">
        <v>517</v>
      </c>
      <c r="C2173" s="389">
        <v>16.0861859858</v>
      </c>
      <c r="D2173" s="389" t="s">
        <v>647</v>
      </c>
      <c r="E2173" s="389" t="s">
        <v>652</v>
      </c>
      <c r="F2173" s="389" t="s">
        <v>647</v>
      </c>
      <c r="G2173" s="389" t="s">
        <v>649</v>
      </c>
    </row>
    <row r="2174" spans="1:7">
      <c r="A2174" s="389" t="s">
        <v>535</v>
      </c>
      <c r="B2174" s="389" t="s">
        <v>517</v>
      </c>
      <c r="C2174" s="389">
        <v>16.0861859858</v>
      </c>
      <c r="D2174" s="389" t="s">
        <v>647</v>
      </c>
      <c r="E2174" s="389" t="s">
        <v>652</v>
      </c>
      <c r="F2174" s="389" t="s">
        <v>647</v>
      </c>
      <c r="G2174" s="389" t="s">
        <v>649</v>
      </c>
    </row>
    <row r="2175" spans="1:7">
      <c r="A2175" s="389" t="s">
        <v>535</v>
      </c>
      <c r="B2175" s="389" t="s">
        <v>517</v>
      </c>
      <c r="C2175" s="389">
        <v>0.349342497902</v>
      </c>
      <c r="D2175" s="389" t="s">
        <v>647</v>
      </c>
      <c r="E2175" s="389" t="s">
        <v>652</v>
      </c>
      <c r="F2175" s="389" t="s">
        <v>647</v>
      </c>
      <c r="G2175" s="389" t="s">
        <v>649</v>
      </c>
    </row>
    <row r="2176" spans="1:7">
      <c r="A2176" s="389" t="s">
        <v>581</v>
      </c>
      <c r="B2176" s="389" t="s">
        <v>517</v>
      </c>
      <c r="C2176" s="389">
        <v>9.8348174121900005</v>
      </c>
      <c r="D2176" s="389" t="s">
        <v>647</v>
      </c>
      <c r="E2176" s="389" t="s">
        <v>652</v>
      </c>
      <c r="F2176" s="389" t="s">
        <v>647</v>
      </c>
      <c r="G2176" s="389" t="s">
        <v>649</v>
      </c>
    </row>
    <row r="2177" spans="1:7">
      <c r="A2177" s="389" t="s">
        <v>572</v>
      </c>
      <c r="B2177" s="389" t="s">
        <v>517</v>
      </c>
      <c r="C2177" s="389">
        <v>9.6451249238399903</v>
      </c>
      <c r="D2177" s="389" t="s">
        <v>647</v>
      </c>
      <c r="E2177" s="389" t="s">
        <v>652</v>
      </c>
      <c r="F2177" s="389" t="s">
        <v>647</v>
      </c>
      <c r="G2177" s="389" t="s">
        <v>649</v>
      </c>
    </row>
    <row r="2178" spans="1:7">
      <c r="A2178" s="389" t="s">
        <v>572</v>
      </c>
      <c r="B2178" s="389" t="s">
        <v>517</v>
      </c>
      <c r="C2178" s="389">
        <v>9.6451249238399903</v>
      </c>
      <c r="D2178" s="389" t="s">
        <v>647</v>
      </c>
      <c r="E2178" s="389" t="s">
        <v>652</v>
      </c>
      <c r="F2178" s="389" t="s">
        <v>647</v>
      </c>
      <c r="G2178" s="389" t="s">
        <v>649</v>
      </c>
    </row>
    <row r="2179" spans="1:7">
      <c r="A2179" s="389" t="s">
        <v>578</v>
      </c>
      <c r="B2179" s="389" t="s">
        <v>517</v>
      </c>
      <c r="C2179" s="389">
        <v>14.532674180000001</v>
      </c>
      <c r="D2179" s="389" t="s">
        <v>647</v>
      </c>
      <c r="E2179" s="389" t="s">
        <v>652</v>
      </c>
      <c r="F2179" s="389" t="s">
        <v>647</v>
      </c>
      <c r="G2179" s="389" t="s">
        <v>649</v>
      </c>
    </row>
    <row r="2180" spans="1:7">
      <c r="A2180" s="389" t="s">
        <v>535</v>
      </c>
      <c r="B2180" s="389" t="s">
        <v>517</v>
      </c>
      <c r="C2180" s="389">
        <v>40.6021677353</v>
      </c>
      <c r="D2180" s="389" t="s">
        <v>647</v>
      </c>
      <c r="E2180" s="389" t="s">
        <v>652</v>
      </c>
      <c r="F2180" s="389" t="s">
        <v>647</v>
      </c>
      <c r="G2180" s="389" t="s">
        <v>649</v>
      </c>
    </row>
    <row r="2181" spans="1:7">
      <c r="A2181" s="389" t="s">
        <v>525</v>
      </c>
      <c r="B2181" s="389" t="s">
        <v>517</v>
      </c>
      <c r="C2181" s="389">
        <v>3.2674115322700001</v>
      </c>
      <c r="D2181" s="389" t="s">
        <v>647</v>
      </c>
      <c r="E2181" s="389" t="s">
        <v>652</v>
      </c>
      <c r="F2181" s="389" t="s">
        <v>647</v>
      </c>
      <c r="G2181" s="389" t="s">
        <v>649</v>
      </c>
    </row>
    <row r="2182" spans="1:7">
      <c r="A2182" s="389" t="s">
        <v>526</v>
      </c>
      <c r="B2182" s="389" t="s">
        <v>517</v>
      </c>
      <c r="C2182" s="389">
        <v>3.2674115322700001</v>
      </c>
      <c r="D2182" s="389" t="s">
        <v>647</v>
      </c>
      <c r="E2182" s="389" t="s">
        <v>652</v>
      </c>
      <c r="F2182" s="389" t="s">
        <v>647</v>
      </c>
      <c r="G2182" s="389" t="s">
        <v>649</v>
      </c>
    </row>
    <row r="2183" spans="1:7">
      <c r="A2183" s="389" t="s">
        <v>568</v>
      </c>
      <c r="B2183" s="389" t="s">
        <v>517</v>
      </c>
      <c r="C2183" s="389">
        <v>3.2674115322700001</v>
      </c>
      <c r="D2183" s="389" t="s">
        <v>647</v>
      </c>
      <c r="E2183" s="389" t="s">
        <v>652</v>
      </c>
      <c r="F2183" s="389" t="s">
        <v>647</v>
      </c>
      <c r="G2183" s="389" t="s">
        <v>649</v>
      </c>
    </row>
    <row r="2184" spans="1:7">
      <c r="A2184" s="389" t="s">
        <v>578</v>
      </c>
      <c r="B2184" s="389" t="s">
        <v>517</v>
      </c>
      <c r="C2184" s="389">
        <v>4.8327754147300004</v>
      </c>
      <c r="D2184" s="389" t="s">
        <v>647</v>
      </c>
      <c r="E2184" s="389" t="s">
        <v>652</v>
      </c>
      <c r="F2184" s="389" t="s">
        <v>647</v>
      </c>
      <c r="G2184" s="389" t="s">
        <v>649</v>
      </c>
    </row>
    <row r="2185" spans="1:7">
      <c r="A2185" s="389" t="s">
        <v>526</v>
      </c>
      <c r="B2185" s="389" t="s">
        <v>517</v>
      </c>
      <c r="C2185" s="389">
        <v>3.3113140243000001</v>
      </c>
      <c r="D2185" s="389" t="s">
        <v>647</v>
      </c>
      <c r="E2185" s="389" t="s">
        <v>652</v>
      </c>
      <c r="F2185" s="389" t="s">
        <v>647</v>
      </c>
      <c r="G2185" s="389" t="s">
        <v>649</v>
      </c>
    </row>
    <row r="2186" spans="1:7">
      <c r="A2186" s="389" t="s">
        <v>563</v>
      </c>
      <c r="B2186" s="389" t="s">
        <v>517</v>
      </c>
      <c r="C2186" s="389">
        <v>7.3287676320699999</v>
      </c>
      <c r="D2186" s="389" t="s">
        <v>647</v>
      </c>
      <c r="E2186" s="389" t="s">
        <v>652</v>
      </c>
      <c r="F2186" s="389" t="s">
        <v>647</v>
      </c>
      <c r="G2186" s="389" t="s">
        <v>649</v>
      </c>
    </row>
    <row r="2187" spans="1:7">
      <c r="A2187" s="389" t="s">
        <v>525</v>
      </c>
      <c r="B2187" s="389" t="s">
        <v>517</v>
      </c>
      <c r="C2187" s="389">
        <v>1.2085197833900001</v>
      </c>
      <c r="D2187" s="389" t="s">
        <v>647</v>
      </c>
      <c r="E2187" s="389" t="s">
        <v>652</v>
      </c>
      <c r="F2187" s="389" t="s">
        <v>647</v>
      </c>
      <c r="G2187" s="389" t="s">
        <v>649</v>
      </c>
    </row>
    <row r="2188" spans="1:7">
      <c r="A2188" s="389" t="s">
        <v>568</v>
      </c>
      <c r="B2188" s="389" t="s">
        <v>517</v>
      </c>
      <c r="C2188" s="389">
        <v>1.2085197833900001</v>
      </c>
      <c r="D2188" s="389" t="s">
        <v>647</v>
      </c>
      <c r="E2188" s="389" t="s">
        <v>652</v>
      </c>
      <c r="F2188" s="389" t="s">
        <v>647</v>
      </c>
      <c r="G2188" s="389" t="s">
        <v>649</v>
      </c>
    </row>
    <row r="2189" spans="1:7">
      <c r="A2189" s="389" t="s">
        <v>581</v>
      </c>
      <c r="B2189" s="389" t="s">
        <v>517</v>
      </c>
      <c r="C2189" s="389">
        <v>1.3756531966000001</v>
      </c>
      <c r="D2189" s="389" t="s">
        <v>647</v>
      </c>
      <c r="E2189" s="389" t="s">
        <v>652</v>
      </c>
      <c r="F2189" s="389" t="s">
        <v>647</v>
      </c>
      <c r="G2189" s="389" t="s">
        <v>649</v>
      </c>
    </row>
    <row r="2190" spans="1:7">
      <c r="A2190" s="389" t="s">
        <v>569</v>
      </c>
      <c r="B2190" s="389" t="s">
        <v>517</v>
      </c>
      <c r="C2190" s="389">
        <v>5.29281546067</v>
      </c>
      <c r="D2190" s="389" t="s">
        <v>647</v>
      </c>
      <c r="E2190" s="389" t="s">
        <v>652</v>
      </c>
      <c r="F2190" s="389" t="s">
        <v>647</v>
      </c>
      <c r="G2190" s="389" t="s">
        <v>649</v>
      </c>
    </row>
    <row r="2191" spans="1:7">
      <c r="A2191" s="389" t="s">
        <v>569</v>
      </c>
      <c r="B2191" s="389" t="s">
        <v>517</v>
      </c>
      <c r="C2191" s="389">
        <v>5.29281546067</v>
      </c>
      <c r="D2191" s="389" t="s">
        <v>647</v>
      </c>
      <c r="E2191" s="389" t="s">
        <v>652</v>
      </c>
      <c r="F2191" s="389" t="s">
        <v>647</v>
      </c>
      <c r="G2191" s="389" t="s">
        <v>649</v>
      </c>
    </row>
    <row r="2192" spans="1:7">
      <c r="A2192" s="389" t="s">
        <v>544</v>
      </c>
      <c r="B2192" s="389" t="s">
        <v>517</v>
      </c>
      <c r="C2192" s="389">
        <v>6.3311683845099997</v>
      </c>
      <c r="D2192" s="389" t="s">
        <v>647</v>
      </c>
      <c r="E2192" s="389" t="s">
        <v>652</v>
      </c>
      <c r="F2192" s="389" t="s">
        <v>647</v>
      </c>
      <c r="G2192" s="389" t="s">
        <v>649</v>
      </c>
    </row>
    <row r="2193" spans="1:7">
      <c r="A2193" s="389" t="s">
        <v>514</v>
      </c>
      <c r="B2193" s="389" t="s">
        <v>517</v>
      </c>
      <c r="C2193" s="389">
        <v>18.2400464991</v>
      </c>
      <c r="D2193" s="389" t="s">
        <v>647</v>
      </c>
      <c r="E2193" s="389" t="s">
        <v>652</v>
      </c>
      <c r="F2193" s="389" t="s">
        <v>647</v>
      </c>
      <c r="G2193" s="389" t="s">
        <v>649</v>
      </c>
    </row>
    <row r="2194" spans="1:7">
      <c r="A2194" s="389" t="s">
        <v>514</v>
      </c>
      <c r="B2194" s="389" t="s">
        <v>517</v>
      </c>
      <c r="C2194" s="389">
        <v>18.2400464991</v>
      </c>
      <c r="D2194" s="389" t="s">
        <v>647</v>
      </c>
      <c r="E2194" s="389" t="s">
        <v>652</v>
      </c>
      <c r="F2194" s="389" t="s">
        <v>647</v>
      </c>
      <c r="G2194" s="389" t="s">
        <v>649</v>
      </c>
    </row>
    <row r="2195" spans="1:7">
      <c r="A2195" s="389" t="s">
        <v>514</v>
      </c>
      <c r="B2195" s="389" t="s">
        <v>517</v>
      </c>
      <c r="C2195" s="389">
        <v>18.2400464991</v>
      </c>
      <c r="D2195" s="389" t="s">
        <v>647</v>
      </c>
      <c r="E2195" s="389" t="s">
        <v>652</v>
      </c>
      <c r="F2195" s="389" t="s">
        <v>647</v>
      </c>
      <c r="G2195" s="389" t="s">
        <v>649</v>
      </c>
    </row>
    <row r="2196" spans="1:7">
      <c r="A2196" s="389" t="s">
        <v>514</v>
      </c>
      <c r="B2196" s="389" t="s">
        <v>517</v>
      </c>
      <c r="C2196" s="389">
        <v>18.2400464991</v>
      </c>
      <c r="D2196" s="389" t="s">
        <v>647</v>
      </c>
      <c r="E2196" s="389" t="s">
        <v>652</v>
      </c>
      <c r="F2196" s="389" t="s">
        <v>647</v>
      </c>
      <c r="G2196" s="389" t="s">
        <v>649</v>
      </c>
    </row>
    <row r="2197" spans="1:7">
      <c r="A2197" s="389" t="s">
        <v>514</v>
      </c>
      <c r="B2197" s="389" t="s">
        <v>517</v>
      </c>
      <c r="C2197" s="389">
        <v>18.2400464991</v>
      </c>
      <c r="D2197" s="389" t="s">
        <v>647</v>
      </c>
      <c r="E2197" s="389" t="s">
        <v>652</v>
      </c>
      <c r="F2197" s="389" t="s">
        <v>647</v>
      </c>
      <c r="G2197" s="389" t="s">
        <v>649</v>
      </c>
    </row>
    <row r="2198" spans="1:7">
      <c r="A2198" s="389" t="s">
        <v>514</v>
      </c>
      <c r="B2198" s="389" t="s">
        <v>517</v>
      </c>
      <c r="C2198" s="389">
        <v>18.2400464991</v>
      </c>
      <c r="D2198" s="389" t="s">
        <v>647</v>
      </c>
      <c r="E2198" s="389" t="s">
        <v>652</v>
      </c>
      <c r="F2198" s="389" t="s">
        <v>647</v>
      </c>
      <c r="G2198" s="389" t="s">
        <v>649</v>
      </c>
    </row>
    <row r="2199" spans="1:7">
      <c r="A2199" s="389" t="s">
        <v>514</v>
      </c>
      <c r="B2199" s="389" t="s">
        <v>517</v>
      </c>
      <c r="C2199" s="389">
        <v>18.2400464991</v>
      </c>
      <c r="D2199" s="389" t="s">
        <v>647</v>
      </c>
      <c r="E2199" s="389" t="s">
        <v>652</v>
      </c>
      <c r="F2199" s="389" t="s">
        <v>647</v>
      </c>
      <c r="G2199" s="389" t="s">
        <v>649</v>
      </c>
    </row>
    <row r="2200" spans="1:7">
      <c r="A2200" s="389" t="s">
        <v>514</v>
      </c>
      <c r="B2200" s="389" t="s">
        <v>517</v>
      </c>
      <c r="C2200" s="389">
        <v>18.2400464991</v>
      </c>
      <c r="D2200" s="389" t="s">
        <v>647</v>
      </c>
      <c r="E2200" s="389" t="s">
        <v>652</v>
      </c>
      <c r="F2200" s="389" t="s">
        <v>647</v>
      </c>
      <c r="G2200" s="389" t="s">
        <v>649</v>
      </c>
    </row>
    <row r="2201" spans="1:7">
      <c r="A2201" s="389" t="s">
        <v>514</v>
      </c>
      <c r="B2201" s="389" t="s">
        <v>517</v>
      </c>
      <c r="C2201" s="389">
        <v>18.2400464991</v>
      </c>
      <c r="D2201" s="389" t="s">
        <v>647</v>
      </c>
      <c r="E2201" s="389" t="s">
        <v>652</v>
      </c>
      <c r="F2201" s="389" t="s">
        <v>647</v>
      </c>
      <c r="G2201" s="389" t="s">
        <v>649</v>
      </c>
    </row>
    <row r="2202" spans="1:7">
      <c r="A2202" s="389" t="s">
        <v>562</v>
      </c>
      <c r="B2202" s="389" t="s">
        <v>517</v>
      </c>
      <c r="C2202" s="389">
        <v>4.2728719754000002</v>
      </c>
      <c r="D2202" s="389" t="s">
        <v>647</v>
      </c>
      <c r="E2202" s="389" t="s">
        <v>652</v>
      </c>
      <c r="F2202" s="389" t="s">
        <v>647</v>
      </c>
      <c r="G2202" s="389" t="s">
        <v>649</v>
      </c>
    </row>
    <row r="2203" spans="1:7">
      <c r="A2203" s="389" t="s">
        <v>563</v>
      </c>
      <c r="B2203" s="389" t="s">
        <v>517</v>
      </c>
      <c r="C2203" s="389">
        <v>4.2728719754000002</v>
      </c>
      <c r="D2203" s="389" t="s">
        <v>647</v>
      </c>
      <c r="E2203" s="389" t="s">
        <v>652</v>
      </c>
      <c r="F2203" s="389" t="s">
        <v>647</v>
      </c>
      <c r="G2203" s="389" t="s">
        <v>649</v>
      </c>
    </row>
    <row r="2204" spans="1:7">
      <c r="A2204" s="389" t="s">
        <v>556</v>
      </c>
      <c r="B2204" s="389" t="s">
        <v>517</v>
      </c>
      <c r="C2204" s="389">
        <v>5.6461445704799997</v>
      </c>
      <c r="D2204" s="389" t="s">
        <v>647</v>
      </c>
      <c r="E2204" s="389" t="s">
        <v>652</v>
      </c>
      <c r="F2204" s="389" t="s">
        <v>647</v>
      </c>
      <c r="G2204" s="389" t="s">
        <v>649</v>
      </c>
    </row>
    <row r="2205" spans="1:7">
      <c r="A2205" s="389" t="s">
        <v>556</v>
      </c>
      <c r="B2205" s="389" t="s">
        <v>517</v>
      </c>
      <c r="C2205" s="389">
        <v>5.6461445704799997</v>
      </c>
      <c r="D2205" s="389" t="s">
        <v>647</v>
      </c>
      <c r="E2205" s="389" t="s">
        <v>652</v>
      </c>
      <c r="F2205" s="389" t="s">
        <v>647</v>
      </c>
      <c r="G2205" s="389" t="s">
        <v>649</v>
      </c>
    </row>
    <row r="2206" spans="1:7">
      <c r="A2206" s="389" t="s">
        <v>535</v>
      </c>
      <c r="B2206" s="389" t="s">
        <v>517</v>
      </c>
      <c r="C2206" s="389">
        <v>2.7994778990000002</v>
      </c>
      <c r="D2206" s="389" t="s">
        <v>647</v>
      </c>
      <c r="E2206" s="389" t="s">
        <v>652</v>
      </c>
      <c r="F2206" s="389" t="s">
        <v>647</v>
      </c>
      <c r="G2206" s="389" t="s">
        <v>649</v>
      </c>
    </row>
    <row r="2207" spans="1:7">
      <c r="A2207" s="389" t="s">
        <v>514</v>
      </c>
      <c r="B2207" s="389" t="s">
        <v>517</v>
      </c>
      <c r="C2207" s="389">
        <v>9.4856946283300001</v>
      </c>
      <c r="D2207" s="389" t="s">
        <v>647</v>
      </c>
      <c r="E2207" s="389" t="s">
        <v>652</v>
      </c>
      <c r="F2207" s="389" t="s">
        <v>647</v>
      </c>
      <c r="G2207" s="389" t="s">
        <v>649</v>
      </c>
    </row>
    <row r="2208" spans="1:7">
      <c r="A2208" s="389" t="s">
        <v>578</v>
      </c>
      <c r="B2208" s="389" t="s">
        <v>517</v>
      </c>
      <c r="C2208" s="389">
        <v>8.13134256857</v>
      </c>
      <c r="D2208" s="389" t="s">
        <v>647</v>
      </c>
      <c r="E2208" s="389" t="s">
        <v>652</v>
      </c>
      <c r="F2208" s="389" t="s">
        <v>647</v>
      </c>
      <c r="G2208" s="389" t="s">
        <v>649</v>
      </c>
    </row>
    <row r="2209" spans="1:7">
      <c r="A2209" s="389" t="s">
        <v>578</v>
      </c>
      <c r="B2209" s="389" t="s">
        <v>517</v>
      </c>
      <c r="C2209" s="389">
        <v>8.13134256857</v>
      </c>
      <c r="D2209" s="389" t="s">
        <v>647</v>
      </c>
      <c r="E2209" s="389" t="s">
        <v>652</v>
      </c>
      <c r="F2209" s="389" t="s">
        <v>647</v>
      </c>
      <c r="G2209" s="389" t="s">
        <v>649</v>
      </c>
    </row>
    <row r="2210" spans="1:7">
      <c r="A2210" s="389" t="s">
        <v>542</v>
      </c>
      <c r="B2210" s="389" t="s">
        <v>517</v>
      </c>
      <c r="C2210" s="389">
        <v>1.4696293331800001</v>
      </c>
      <c r="D2210" s="389" t="s">
        <v>647</v>
      </c>
      <c r="E2210" s="389" t="s">
        <v>652</v>
      </c>
      <c r="F2210" s="389" t="s">
        <v>647</v>
      </c>
      <c r="G2210" s="389" t="s">
        <v>649</v>
      </c>
    </row>
    <row r="2211" spans="1:7">
      <c r="A2211" s="389" t="s">
        <v>522</v>
      </c>
      <c r="B2211" s="389" t="s">
        <v>517</v>
      </c>
      <c r="C2211" s="389">
        <v>16.5940861226</v>
      </c>
      <c r="D2211" s="389" t="s">
        <v>647</v>
      </c>
      <c r="E2211" s="389" t="s">
        <v>652</v>
      </c>
      <c r="F2211" s="389" t="s">
        <v>647</v>
      </c>
      <c r="G2211" s="389" t="s">
        <v>649</v>
      </c>
    </row>
    <row r="2212" spans="1:7">
      <c r="A2212" s="389" t="s">
        <v>522</v>
      </c>
      <c r="B2212" s="389" t="s">
        <v>517</v>
      </c>
      <c r="C2212" s="389">
        <v>16.5940861226</v>
      </c>
      <c r="D2212" s="389" t="s">
        <v>647</v>
      </c>
      <c r="E2212" s="389" t="s">
        <v>652</v>
      </c>
      <c r="F2212" s="389" t="s">
        <v>647</v>
      </c>
      <c r="G2212" s="389" t="s">
        <v>649</v>
      </c>
    </row>
    <row r="2213" spans="1:7">
      <c r="A2213" s="389" t="s">
        <v>546</v>
      </c>
      <c r="B2213" s="389" t="s">
        <v>517</v>
      </c>
      <c r="C2213" s="389">
        <v>16.5940861226</v>
      </c>
      <c r="D2213" s="389" t="s">
        <v>647</v>
      </c>
      <c r="E2213" s="389" t="s">
        <v>652</v>
      </c>
      <c r="F2213" s="389" t="s">
        <v>647</v>
      </c>
      <c r="G2213" s="389" t="s">
        <v>649</v>
      </c>
    </row>
    <row r="2214" spans="1:7">
      <c r="A2214" s="389" t="s">
        <v>581</v>
      </c>
      <c r="B2214" s="389" t="s">
        <v>517</v>
      </c>
      <c r="C2214" s="389">
        <v>3.1879428089799999</v>
      </c>
      <c r="D2214" s="389" t="s">
        <v>647</v>
      </c>
      <c r="E2214" s="389" t="s">
        <v>652</v>
      </c>
      <c r="F2214" s="389" t="s">
        <v>647</v>
      </c>
      <c r="G2214" s="389" t="s">
        <v>649</v>
      </c>
    </row>
    <row r="2215" spans="1:7">
      <c r="A2215" s="389" t="s">
        <v>526</v>
      </c>
      <c r="B2215" s="389" t="s">
        <v>517</v>
      </c>
      <c r="C2215" s="389">
        <v>21.011454987299899</v>
      </c>
      <c r="D2215" s="389" t="s">
        <v>647</v>
      </c>
      <c r="E2215" s="389" t="s">
        <v>652</v>
      </c>
      <c r="F2215" s="389" t="s">
        <v>647</v>
      </c>
      <c r="G2215" s="389" t="s">
        <v>649</v>
      </c>
    </row>
    <row r="2216" spans="1:7">
      <c r="A2216" s="389" t="s">
        <v>535</v>
      </c>
      <c r="B2216" s="389" t="s">
        <v>517</v>
      </c>
      <c r="C2216" s="389">
        <v>5.8332434230399999</v>
      </c>
      <c r="D2216" s="389" t="s">
        <v>647</v>
      </c>
      <c r="E2216" s="389" t="s">
        <v>652</v>
      </c>
      <c r="F2216" s="389" t="s">
        <v>647</v>
      </c>
      <c r="G2216" s="389" t="s">
        <v>649</v>
      </c>
    </row>
    <row r="2217" spans="1:7">
      <c r="A2217" s="389" t="s">
        <v>534</v>
      </c>
      <c r="B2217" s="389" t="s">
        <v>517</v>
      </c>
      <c r="C2217" s="389">
        <v>8.4819661065500007</v>
      </c>
      <c r="D2217" s="389" t="s">
        <v>647</v>
      </c>
      <c r="E2217" s="389" t="s">
        <v>652</v>
      </c>
      <c r="F2217" s="389" t="s">
        <v>647</v>
      </c>
      <c r="G2217" s="389" t="s">
        <v>649</v>
      </c>
    </row>
    <row r="2218" spans="1:7">
      <c r="A2218" s="389" t="s">
        <v>538</v>
      </c>
      <c r="B2218" s="389" t="s">
        <v>517</v>
      </c>
      <c r="C2218" s="389">
        <v>8.4819661065500007</v>
      </c>
      <c r="D2218" s="389" t="s">
        <v>647</v>
      </c>
      <c r="E2218" s="389" t="s">
        <v>652</v>
      </c>
      <c r="F2218" s="389" t="s">
        <v>647</v>
      </c>
      <c r="G2218" s="389" t="s">
        <v>649</v>
      </c>
    </row>
    <row r="2219" spans="1:7">
      <c r="A2219" s="389" t="s">
        <v>538</v>
      </c>
      <c r="B2219" s="389" t="s">
        <v>517</v>
      </c>
      <c r="C2219" s="389">
        <v>8.4819661065500007</v>
      </c>
      <c r="D2219" s="389" t="s">
        <v>647</v>
      </c>
      <c r="E2219" s="389" t="s">
        <v>652</v>
      </c>
      <c r="F2219" s="389" t="s">
        <v>647</v>
      </c>
      <c r="G2219" s="389" t="s">
        <v>649</v>
      </c>
    </row>
    <row r="2220" spans="1:7">
      <c r="A2220" s="389" t="s">
        <v>541</v>
      </c>
      <c r="B2220" s="389" t="s">
        <v>517</v>
      </c>
      <c r="C2220" s="389">
        <v>8.4819661065500007</v>
      </c>
      <c r="D2220" s="389" t="s">
        <v>647</v>
      </c>
      <c r="E2220" s="389" t="s">
        <v>652</v>
      </c>
      <c r="F2220" s="389" t="s">
        <v>647</v>
      </c>
      <c r="G2220" s="389" t="s">
        <v>649</v>
      </c>
    </row>
    <row r="2221" spans="1:7">
      <c r="A2221" s="389" t="s">
        <v>525</v>
      </c>
      <c r="B2221" s="389" t="s">
        <v>517</v>
      </c>
      <c r="C2221" s="389">
        <v>17.2231798129</v>
      </c>
      <c r="D2221" s="389" t="s">
        <v>647</v>
      </c>
      <c r="E2221" s="389" t="s">
        <v>652</v>
      </c>
      <c r="F2221" s="389" t="s">
        <v>647</v>
      </c>
      <c r="G2221" s="389" t="s">
        <v>649</v>
      </c>
    </row>
    <row r="2222" spans="1:7">
      <c r="A2222" s="389" t="s">
        <v>525</v>
      </c>
      <c r="B2222" s="389" t="s">
        <v>517</v>
      </c>
      <c r="C2222" s="389">
        <v>17.2231798129</v>
      </c>
      <c r="D2222" s="389" t="s">
        <v>647</v>
      </c>
      <c r="E2222" s="389" t="s">
        <v>652</v>
      </c>
      <c r="F2222" s="389" t="s">
        <v>647</v>
      </c>
      <c r="G2222" s="389" t="s">
        <v>649</v>
      </c>
    </row>
    <row r="2223" spans="1:7">
      <c r="A2223" s="389" t="s">
        <v>525</v>
      </c>
      <c r="B2223" s="389" t="s">
        <v>517</v>
      </c>
      <c r="C2223" s="389">
        <v>17.2231798129</v>
      </c>
      <c r="D2223" s="389" t="s">
        <v>647</v>
      </c>
      <c r="E2223" s="389" t="s">
        <v>652</v>
      </c>
      <c r="F2223" s="389" t="s">
        <v>647</v>
      </c>
      <c r="G2223" s="389" t="s">
        <v>649</v>
      </c>
    </row>
    <row r="2224" spans="1:7">
      <c r="A2224" s="389" t="s">
        <v>568</v>
      </c>
      <c r="B2224" s="389" t="s">
        <v>517</v>
      </c>
      <c r="C2224" s="389">
        <v>17.2231798129</v>
      </c>
      <c r="D2224" s="389" t="s">
        <v>647</v>
      </c>
      <c r="E2224" s="389" t="s">
        <v>652</v>
      </c>
      <c r="F2224" s="389" t="s">
        <v>647</v>
      </c>
      <c r="G2224" s="389" t="s">
        <v>649</v>
      </c>
    </row>
    <row r="2225" spans="1:7">
      <c r="A2225" s="389" t="s">
        <v>568</v>
      </c>
      <c r="B2225" s="389" t="s">
        <v>517</v>
      </c>
      <c r="C2225" s="389">
        <v>17.2231798129</v>
      </c>
      <c r="D2225" s="389" t="s">
        <v>647</v>
      </c>
      <c r="E2225" s="389" t="s">
        <v>652</v>
      </c>
      <c r="F2225" s="389" t="s">
        <v>647</v>
      </c>
      <c r="G2225" s="389" t="s">
        <v>649</v>
      </c>
    </row>
    <row r="2226" spans="1:7">
      <c r="A2226" s="389" t="s">
        <v>568</v>
      </c>
      <c r="B2226" s="389" t="s">
        <v>517</v>
      </c>
      <c r="C2226" s="389">
        <v>17.2231798129</v>
      </c>
      <c r="D2226" s="389" t="s">
        <v>647</v>
      </c>
      <c r="E2226" s="389" t="s">
        <v>652</v>
      </c>
      <c r="F2226" s="389" t="s">
        <v>647</v>
      </c>
      <c r="G2226" s="389" t="s">
        <v>649</v>
      </c>
    </row>
    <row r="2227" spans="1:7">
      <c r="A2227" s="389" t="s">
        <v>527</v>
      </c>
      <c r="B2227" s="389" t="s">
        <v>517</v>
      </c>
      <c r="C2227" s="389">
        <v>3.6914107091599999</v>
      </c>
      <c r="D2227" s="389" t="s">
        <v>647</v>
      </c>
      <c r="E2227" s="389" t="s">
        <v>652</v>
      </c>
      <c r="F2227" s="389" t="s">
        <v>647</v>
      </c>
      <c r="G2227" s="389" t="s">
        <v>649</v>
      </c>
    </row>
    <row r="2228" spans="1:7">
      <c r="A2228" s="389" t="s">
        <v>527</v>
      </c>
      <c r="B2228" s="389" t="s">
        <v>517</v>
      </c>
      <c r="C2228" s="389">
        <v>3.6914107091599999</v>
      </c>
      <c r="D2228" s="389" t="s">
        <v>647</v>
      </c>
      <c r="E2228" s="389" t="s">
        <v>652</v>
      </c>
      <c r="F2228" s="389" t="s">
        <v>647</v>
      </c>
      <c r="G2228" s="389" t="s">
        <v>649</v>
      </c>
    </row>
    <row r="2229" spans="1:7">
      <c r="A2229" s="389" t="s">
        <v>527</v>
      </c>
      <c r="B2229" s="389" t="s">
        <v>517</v>
      </c>
      <c r="C2229" s="389">
        <v>3.6914107091599999</v>
      </c>
      <c r="D2229" s="389" t="s">
        <v>647</v>
      </c>
      <c r="E2229" s="389" t="s">
        <v>652</v>
      </c>
      <c r="F2229" s="389" t="s">
        <v>647</v>
      </c>
      <c r="G2229" s="389" t="s">
        <v>649</v>
      </c>
    </row>
    <row r="2230" spans="1:7">
      <c r="A2230" s="389" t="s">
        <v>578</v>
      </c>
      <c r="B2230" s="389" t="s">
        <v>517</v>
      </c>
      <c r="C2230" s="389">
        <v>3.9110459235600001</v>
      </c>
      <c r="D2230" s="389" t="s">
        <v>647</v>
      </c>
      <c r="E2230" s="389" t="s">
        <v>652</v>
      </c>
      <c r="F2230" s="389" t="s">
        <v>647</v>
      </c>
      <c r="G2230" s="389" t="s">
        <v>649</v>
      </c>
    </row>
    <row r="2231" spans="1:7">
      <c r="A2231" s="389" t="s">
        <v>578</v>
      </c>
      <c r="B2231" s="389" t="s">
        <v>517</v>
      </c>
      <c r="C2231" s="389">
        <v>3.9110459235600001</v>
      </c>
      <c r="D2231" s="389" t="s">
        <v>647</v>
      </c>
      <c r="E2231" s="389" t="s">
        <v>652</v>
      </c>
      <c r="F2231" s="389" t="s">
        <v>647</v>
      </c>
      <c r="G2231" s="389" t="s">
        <v>649</v>
      </c>
    </row>
    <row r="2232" spans="1:7">
      <c r="A2232" s="389" t="s">
        <v>560</v>
      </c>
      <c r="B2232" s="389" t="s">
        <v>517</v>
      </c>
      <c r="C2232" s="389">
        <v>1.3577964925199999</v>
      </c>
      <c r="D2232" s="389" t="s">
        <v>647</v>
      </c>
      <c r="E2232" s="389" t="s">
        <v>652</v>
      </c>
      <c r="F2232" s="389" t="s">
        <v>647</v>
      </c>
      <c r="G2232" s="389" t="s">
        <v>649</v>
      </c>
    </row>
    <row r="2233" spans="1:7">
      <c r="A2233" s="389" t="s">
        <v>560</v>
      </c>
      <c r="B2233" s="389" t="s">
        <v>517</v>
      </c>
      <c r="C2233" s="389">
        <v>1.3577964925199999</v>
      </c>
      <c r="D2233" s="389" t="s">
        <v>647</v>
      </c>
      <c r="E2233" s="389" t="s">
        <v>652</v>
      </c>
      <c r="F2233" s="389" t="s">
        <v>647</v>
      </c>
      <c r="G2233" s="389" t="s">
        <v>649</v>
      </c>
    </row>
    <row r="2234" spans="1:7">
      <c r="A2234" s="389" t="s">
        <v>514</v>
      </c>
      <c r="B2234" s="389" t="s">
        <v>517</v>
      </c>
      <c r="C2234" s="389">
        <v>2.10314255254</v>
      </c>
      <c r="D2234" s="389" t="s">
        <v>647</v>
      </c>
      <c r="E2234" s="389" t="s">
        <v>652</v>
      </c>
      <c r="F2234" s="389" t="s">
        <v>647</v>
      </c>
      <c r="G2234" s="389" t="s">
        <v>649</v>
      </c>
    </row>
    <row r="2235" spans="1:7">
      <c r="A2235" s="389" t="s">
        <v>514</v>
      </c>
      <c r="B2235" s="389" t="s">
        <v>517</v>
      </c>
      <c r="C2235" s="389">
        <v>2.10314255254</v>
      </c>
      <c r="D2235" s="389" t="s">
        <v>647</v>
      </c>
      <c r="E2235" s="389" t="s">
        <v>652</v>
      </c>
      <c r="F2235" s="389" t="s">
        <v>647</v>
      </c>
      <c r="G2235" s="389" t="s">
        <v>649</v>
      </c>
    </row>
    <row r="2236" spans="1:7">
      <c r="A2236" s="389" t="s">
        <v>514</v>
      </c>
      <c r="B2236" s="389" t="s">
        <v>517</v>
      </c>
      <c r="C2236" s="389">
        <v>25.461955125900001</v>
      </c>
      <c r="D2236" s="389" t="s">
        <v>647</v>
      </c>
      <c r="E2236" s="389" t="s">
        <v>652</v>
      </c>
      <c r="F2236" s="389" t="s">
        <v>647</v>
      </c>
      <c r="G2236" s="389" t="s">
        <v>649</v>
      </c>
    </row>
    <row r="2237" spans="1:7">
      <c r="A2237" s="389" t="s">
        <v>514</v>
      </c>
      <c r="B2237" s="389" t="s">
        <v>517</v>
      </c>
      <c r="C2237" s="389">
        <v>25.461955125900001</v>
      </c>
      <c r="D2237" s="389" t="s">
        <v>647</v>
      </c>
      <c r="E2237" s="389" t="s">
        <v>652</v>
      </c>
      <c r="F2237" s="389" t="s">
        <v>647</v>
      </c>
      <c r="G2237" s="389" t="s">
        <v>649</v>
      </c>
    </row>
    <row r="2238" spans="1:7">
      <c r="A2238" s="389" t="s">
        <v>581</v>
      </c>
      <c r="B2238" s="389" t="s">
        <v>517</v>
      </c>
      <c r="C2238" s="389">
        <v>0.84458202293700002</v>
      </c>
      <c r="D2238" s="389" t="s">
        <v>647</v>
      </c>
      <c r="E2238" s="389" t="s">
        <v>652</v>
      </c>
      <c r="F2238" s="389" t="s">
        <v>647</v>
      </c>
      <c r="G2238" s="389" t="s">
        <v>649</v>
      </c>
    </row>
    <row r="2239" spans="1:7">
      <c r="A2239" s="389" t="s">
        <v>581</v>
      </c>
      <c r="B2239" s="389" t="s">
        <v>517</v>
      </c>
      <c r="C2239" s="389">
        <v>0.84458202293700002</v>
      </c>
      <c r="D2239" s="389" t="s">
        <v>647</v>
      </c>
      <c r="E2239" s="389" t="s">
        <v>652</v>
      </c>
      <c r="F2239" s="389" t="s">
        <v>647</v>
      </c>
      <c r="G2239" s="389" t="s">
        <v>649</v>
      </c>
    </row>
    <row r="2240" spans="1:7">
      <c r="A2240" s="389" t="s">
        <v>581</v>
      </c>
      <c r="B2240" s="389" t="s">
        <v>517</v>
      </c>
      <c r="C2240" s="389">
        <v>0.84458202293700002</v>
      </c>
      <c r="D2240" s="389" t="s">
        <v>647</v>
      </c>
      <c r="E2240" s="389" t="s">
        <v>652</v>
      </c>
      <c r="F2240" s="389" t="s">
        <v>647</v>
      </c>
      <c r="G2240" s="389" t="s">
        <v>649</v>
      </c>
    </row>
    <row r="2241" spans="1:7">
      <c r="A2241" s="389" t="s">
        <v>581</v>
      </c>
      <c r="B2241" s="389" t="s">
        <v>517</v>
      </c>
      <c r="C2241" s="389">
        <v>0.84458202293700002</v>
      </c>
      <c r="D2241" s="389" t="s">
        <v>647</v>
      </c>
      <c r="E2241" s="389" t="s">
        <v>652</v>
      </c>
      <c r="F2241" s="389" t="s">
        <v>647</v>
      </c>
      <c r="G2241" s="389" t="s">
        <v>649</v>
      </c>
    </row>
    <row r="2242" spans="1:7">
      <c r="A2242" s="389" t="s">
        <v>570</v>
      </c>
      <c r="B2242" s="389" t="s">
        <v>517</v>
      </c>
      <c r="C2242" s="389">
        <v>22.001481634400001</v>
      </c>
      <c r="D2242" s="389" t="s">
        <v>647</v>
      </c>
      <c r="E2242" s="389" t="s">
        <v>652</v>
      </c>
      <c r="F2242" s="389" t="s">
        <v>647</v>
      </c>
      <c r="G2242" s="389" t="s">
        <v>649</v>
      </c>
    </row>
    <row r="2243" spans="1:7">
      <c r="A2243" s="389" t="s">
        <v>514</v>
      </c>
      <c r="B2243" s="389" t="s">
        <v>517</v>
      </c>
      <c r="C2243" s="389">
        <v>6.12336086998</v>
      </c>
      <c r="D2243" s="389" t="s">
        <v>647</v>
      </c>
      <c r="E2243" s="389" t="s">
        <v>652</v>
      </c>
      <c r="F2243" s="389" t="s">
        <v>647</v>
      </c>
      <c r="G2243" s="389" t="s">
        <v>649</v>
      </c>
    </row>
    <row r="2244" spans="1:7">
      <c r="A2244" s="389" t="s">
        <v>543</v>
      </c>
      <c r="B2244" s="389" t="s">
        <v>517</v>
      </c>
      <c r="C2244" s="389">
        <v>3.63873007714</v>
      </c>
      <c r="D2244" s="389" t="s">
        <v>647</v>
      </c>
      <c r="E2244" s="389" t="s">
        <v>652</v>
      </c>
      <c r="F2244" s="389" t="s">
        <v>647</v>
      </c>
      <c r="G2244" s="389" t="s">
        <v>649</v>
      </c>
    </row>
    <row r="2245" spans="1:7">
      <c r="A2245" s="389" t="s">
        <v>535</v>
      </c>
      <c r="B2245" s="389" t="s">
        <v>517</v>
      </c>
      <c r="C2245" s="389">
        <v>4.3627762059300004</v>
      </c>
      <c r="D2245" s="389" t="s">
        <v>647</v>
      </c>
      <c r="E2245" s="389" t="s">
        <v>652</v>
      </c>
      <c r="F2245" s="389" t="s">
        <v>647</v>
      </c>
      <c r="G2245" s="389" t="s">
        <v>649</v>
      </c>
    </row>
    <row r="2246" spans="1:7">
      <c r="A2246" s="389" t="s">
        <v>581</v>
      </c>
      <c r="B2246" s="389" t="s">
        <v>517</v>
      </c>
      <c r="C2246" s="389">
        <v>5.8806505999500001</v>
      </c>
      <c r="D2246" s="389" t="s">
        <v>647</v>
      </c>
      <c r="E2246" s="389" t="s">
        <v>652</v>
      </c>
      <c r="F2246" s="389" t="s">
        <v>647</v>
      </c>
      <c r="G2246" s="389" t="s">
        <v>649</v>
      </c>
    </row>
    <row r="2247" spans="1:7">
      <c r="A2247" s="389" t="s">
        <v>514</v>
      </c>
      <c r="B2247" s="389" t="s">
        <v>517</v>
      </c>
      <c r="C2247" s="389">
        <v>0.41677321906300002</v>
      </c>
      <c r="D2247" s="389" t="s">
        <v>647</v>
      </c>
      <c r="E2247" s="389" t="s">
        <v>652</v>
      </c>
      <c r="F2247" s="389" t="s">
        <v>647</v>
      </c>
      <c r="G2247" s="389" t="s">
        <v>649</v>
      </c>
    </row>
    <row r="2248" spans="1:7">
      <c r="A2248" s="389" t="s">
        <v>581</v>
      </c>
      <c r="B2248" s="389" t="s">
        <v>517</v>
      </c>
      <c r="C2248" s="389">
        <v>13.0345125130999</v>
      </c>
      <c r="D2248" s="389" t="s">
        <v>647</v>
      </c>
      <c r="E2248" s="389" t="s">
        <v>652</v>
      </c>
      <c r="F2248" s="389" t="s">
        <v>647</v>
      </c>
      <c r="G2248" s="389" t="s">
        <v>649</v>
      </c>
    </row>
    <row r="2249" spans="1:7">
      <c r="A2249" s="389" t="s">
        <v>563</v>
      </c>
      <c r="B2249" s="389" t="s">
        <v>517</v>
      </c>
      <c r="C2249" s="389">
        <v>1.2428007753000001</v>
      </c>
      <c r="D2249" s="389" t="s">
        <v>647</v>
      </c>
      <c r="E2249" s="389" t="s">
        <v>652</v>
      </c>
      <c r="F2249" s="389" t="s">
        <v>647</v>
      </c>
      <c r="G2249" s="389" t="s">
        <v>649</v>
      </c>
    </row>
    <row r="2250" spans="1:7">
      <c r="A2250" s="389" t="s">
        <v>579</v>
      </c>
      <c r="B2250" s="389" t="s">
        <v>517</v>
      </c>
      <c r="C2250" s="389">
        <v>13.7676110635</v>
      </c>
      <c r="D2250" s="389" t="s">
        <v>647</v>
      </c>
      <c r="E2250" s="389" t="s">
        <v>652</v>
      </c>
      <c r="F2250" s="389" t="s">
        <v>647</v>
      </c>
      <c r="G2250" s="389" t="s">
        <v>649</v>
      </c>
    </row>
    <row r="2251" spans="1:7">
      <c r="A2251" s="389" t="s">
        <v>544</v>
      </c>
      <c r="B2251" s="389" t="s">
        <v>517</v>
      </c>
      <c r="C2251" s="389">
        <v>24.911223480899899</v>
      </c>
      <c r="D2251" s="389" t="s">
        <v>647</v>
      </c>
      <c r="E2251" s="389" t="s">
        <v>652</v>
      </c>
      <c r="F2251" s="389" t="s">
        <v>647</v>
      </c>
      <c r="G2251" s="389" t="s">
        <v>649</v>
      </c>
    </row>
    <row r="2252" spans="1:7">
      <c r="A2252" s="389" t="s">
        <v>562</v>
      </c>
      <c r="B2252" s="389" t="s">
        <v>517</v>
      </c>
      <c r="C2252" s="389">
        <v>24.911223480899899</v>
      </c>
      <c r="D2252" s="389" t="s">
        <v>647</v>
      </c>
      <c r="E2252" s="389" t="s">
        <v>652</v>
      </c>
      <c r="F2252" s="389" t="s">
        <v>647</v>
      </c>
      <c r="G2252" s="389" t="s">
        <v>649</v>
      </c>
    </row>
    <row r="2253" spans="1:7">
      <c r="A2253" s="389" t="s">
        <v>562</v>
      </c>
      <c r="B2253" s="389" t="s">
        <v>517</v>
      </c>
      <c r="C2253" s="389">
        <v>24.911223480899899</v>
      </c>
      <c r="D2253" s="389" t="s">
        <v>647</v>
      </c>
      <c r="E2253" s="389" t="s">
        <v>652</v>
      </c>
      <c r="F2253" s="389" t="s">
        <v>647</v>
      </c>
      <c r="G2253" s="389" t="s">
        <v>649</v>
      </c>
    </row>
    <row r="2254" spans="1:7">
      <c r="A2254" s="389" t="s">
        <v>578</v>
      </c>
      <c r="B2254" s="389" t="s">
        <v>517</v>
      </c>
      <c r="C2254" s="389">
        <v>3.7028767670199998</v>
      </c>
      <c r="D2254" s="389" t="s">
        <v>647</v>
      </c>
      <c r="E2254" s="389" t="s">
        <v>652</v>
      </c>
      <c r="F2254" s="389" t="s">
        <v>647</v>
      </c>
      <c r="G2254" s="389" t="s">
        <v>649</v>
      </c>
    </row>
    <row r="2255" spans="1:7">
      <c r="A2255" s="389" t="s">
        <v>514</v>
      </c>
      <c r="B2255" s="389" t="s">
        <v>517</v>
      </c>
      <c r="C2255" s="389">
        <v>9.5710395485700008</v>
      </c>
      <c r="D2255" s="389" t="s">
        <v>647</v>
      </c>
      <c r="E2255" s="389" t="s">
        <v>652</v>
      </c>
      <c r="F2255" s="389" t="s">
        <v>647</v>
      </c>
      <c r="G2255" s="389" t="s">
        <v>649</v>
      </c>
    </row>
    <row r="2256" spans="1:7">
      <c r="A2256" s="389" t="s">
        <v>514</v>
      </c>
      <c r="B2256" s="389" t="s">
        <v>517</v>
      </c>
      <c r="C2256" s="389">
        <v>9.5710395485700008</v>
      </c>
      <c r="D2256" s="389" t="s">
        <v>647</v>
      </c>
      <c r="E2256" s="389" t="s">
        <v>652</v>
      </c>
      <c r="F2256" s="389" t="s">
        <v>647</v>
      </c>
      <c r="G2256" s="389" t="s">
        <v>649</v>
      </c>
    </row>
    <row r="2257" spans="1:7">
      <c r="A2257" s="389" t="s">
        <v>525</v>
      </c>
      <c r="B2257" s="389" t="s">
        <v>517</v>
      </c>
      <c r="C2257" s="389">
        <v>10.3314658546999</v>
      </c>
      <c r="D2257" s="389" t="s">
        <v>647</v>
      </c>
      <c r="E2257" s="389" t="s">
        <v>652</v>
      </c>
      <c r="F2257" s="389" t="s">
        <v>647</v>
      </c>
      <c r="G2257" s="389" t="s">
        <v>649</v>
      </c>
    </row>
    <row r="2258" spans="1:7">
      <c r="A2258" s="389" t="s">
        <v>526</v>
      </c>
      <c r="B2258" s="389" t="s">
        <v>517</v>
      </c>
      <c r="C2258" s="389">
        <v>10.3314658546999</v>
      </c>
      <c r="D2258" s="389" t="s">
        <v>647</v>
      </c>
      <c r="E2258" s="389" t="s">
        <v>652</v>
      </c>
      <c r="F2258" s="389" t="s">
        <v>647</v>
      </c>
      <c r="G2258" s="389" t="s">
        <v>649</v>
      </c>
    </row>
    <row r="2259" spans="1:7">
      <c r="A2259" s="389" t="s">
        <v>568</v>
      </c>
      <c r="B2259" s="389" t="s">
        <v>517</v>
      </c>
      <c r="C2259" s="389">
        <v>10.3314658546999</v>
      </c>
      <c r="D2259" s="389" t="s">
        <v>647</v>
      </c>
      <c r="E2259" s="389" t="s">
        <v>652</v>
      </c>
      <c r="F2259" s="389" t="s">
        <v>647</v>
      </c>
      <c r="G2259" s="389" t="s">
        <v>649</v>
      </c>
    </row>
    <row r="2260" spans="1:7">
      <c r="A2260" s="389" t="s">
        <v>514</v>
      </c>
      <c r="B2260" s="389" t="s">
        <v>517</v>
      </c>
      <c r="C2260" s="389">
        <v>2.7828089345699998</v>
      </c>
      <c r="D2260" s="389" t="s">
        <v>647</v>
      </c>
      <c r="E2260" s="389" t="s">
        <v>652</v>
      </c>
      <c r="F2260" s="389" t="s">
        <v>647</v>
      </c>
      <c r="G2260" s="389" t="s">
        <v>649</v>
      </c>
    </row>
    <row r="2261" spans="1:7">
      <c r="A2261" s="389" t="s">
        <v>544</v>
      </c>
      <c r="B2261" s="389" t="s">
        <v>517</v>
      </c>
      <c r="C2261" s="389">
        <v>9.0669377488999903</v>
      </c>
      <c r="D2261" s="389" t="s">
        <v>647</v>
      </c>
      <c r="E2261" s="389" t="s">
        <v>652</v>
      </c>
      <c r="F2261" s="389" t="s">
        <v>647</v>
      </c>
      <c r="G2261" s="389" t="s">
        <v>649</v>
      </c>
    </row>
    <row r="2262" spans="1:7">
      <c r="A2262" s="389" t="s">
        <v>526</v>
      </c>
      <c r="B2262" s="389" t="s">
        <v>517</v>
      </c>
      <c r="C2262" s="389">
        <v>14.2321890755999</v>
      </c>
      <c r="D2262" s="389" t="s">
        <v>647</v>
      </c>
      <c r="E2262" s="389" t="s">
        <v>652</v>
      </c>
      <c r="F2262" s="389" t="s">
        <v>647</v>
      </c>
      <c r="G2262" s="389" t="s">
        <v>649</v>
      </c>
    </row>
    <row r="2263" spans="1:7">
      <c r="A2263" s="389" t="s">
        <v>562</v>
      </c>
      <c r="B2263" s="389" t="s">
        <v>517</v>
      </c>
      <c r="C2263" s="389">
        <v>7.3936889782500002</v>
      </c>
      <c r="D2263" s="389" t="s">
        <v>647</v>
      </c>
      <c r="E2263" s="389" t="s">
        <v>652</v>
      </c>
      <c r="F2263" s="389" t="s">
        <v>647</v>
      </c>
      <c r="G2263" s="389" t="s">
        <v>649</v>
      </c>
    </row>
    <row r="2264" spans="1:7">
      <c r="A2264" s="389" t="s">
        <v>535</v>
      </c>
      <c r="B2264" s="389" t="s">
        <v>517</v>
      </c>
      <c r="C2264" s="389">
        <v>20.849880231</v>
      </c>
      <c r="D2264" s="389" t="s">
        <v>647</v>
      </c>
      <c r="E2264" s="389" t="s">
        <v>652</v>
      </c>
      <c r="F2264" s="389" t="s">
        <v>647</v>
      </c>
      <c r="G2264" s="389" t="s">
        <v>649</v>
      </c>
    </row>
    <row r="2265" spans="1:7">
      <c r="A2265" s="389" t="s">
        <v>535</v>
      </c>
      <c r="B2265" s="389" t="s">
        <v>517</v>
      </c>
      <c r="C2265" s="389">
        <v>20.849880231</v>
      </c>
      <c r="D2265" s="389" t="s">
        <v>647</v>
      </c>
      <c r="E2265" s="389" t="s">
        <v>652</v>
      </c>
      <c r="F2265" s="389" t="s">
        <v>647</v>
      </c>
      <c r="G2265" s="389" t="s">
        <v>649</v>
      </c>
    </row>
    <row r="2266" spans="1:7">
      <c r="A2266" s="389" t="s">
        <v>535</v>
      </c>
      <c r="B2266" s="389" t="s">
        <v>517</v>
      </c>
      <c r="C2266" s="389">
        <v>20.849880231</v>
      </c>
      <c r="D2266" s="389" t="s">
        <v>647</v>
      </c>
      <c r="E2266" s="389" t="s">
        <v>652</v>
      </c>
      <c r="F2266" s="389" t="s">
        <v>647</v>
      </c>
      <c r="G2266" s="389" t="s">
        <v>649</v>
      </c>
    </row>
    <row r="2267" spans="1:7">
      <c r="A2267" s="389" t="s">
        <v>525</v>
      </c>
      <c r="B2267" s="389" t="s">
        <v>517</v>
      </c>
      <c r="C2267" s="389">
        <v>0.65499473673599995</v>
      </c>
      <c r="D2267" s="389" t="s">
        <v>647</v>
      </c>
      <c r="E2267" s="389" t="s">
        <v>652</v>
      </c>
      <c r="F2267" s="389" t="s">
        <v>647</v>
      </c>
      <c r="G2267" s="389" t="s">
        <v>649</v>
      </c>
    </row>
    <row r="2268" spans="1:7">
      <c r="A2268" s="389" t="s">
        <v>574</v>
      </c>
      <c r="B2268" s="389" t="s">
        <v>517</v>
      </c>
      <c r="C2268" s="389">
        <v>8.3900737386399999</v>
      </c>
      <c r="D2268" s="389" t="s">
        <v>647</v>
      </c>
      <c r="E2268" s="389" t="s">
        <v>652</v>
      </c>
      <c r="F2268" s="389" t="s">
        <v>647</v>
      </c>
      <c r="G2268" s="389" t="s">
        <v>649</v>
      </c>
    </row>
    <row r="2269" spans="1:7">
      <c r="A2269" s="389" t="s">
        <v>578</v>
      </c>
      <c r="B2269" s="389" t="s">
        <v>517</v>
      </c>
      <c r="C2269" s="389">
        <v>9.3382681373200001</v>
      </c>
      <c r="D2269" s="389" t="s">
        <v>647</v>
      </c>
      <c r="E2269" s="389" t="s">
        <v>652</v>
      </c>
      <c r="F2269" s="389" t="s">
        <v>647</v>
      </c>
      <c r="G2269" s="389" t="s">
        <v>649</v>
      </c>
    </row>
    <row r="2270" spans="1:7">
      <c r="A2270" s="389" t="s">
        <v>578</v>
      </c>
      <c r="B2270" s="389" t="s">
        <v>517</v>
      </c>
      <c r="C2270" s="389">
        <v>13.2036048459999</v>
      </c>
      <c r="D2270" s="389" t="s">
        <v>647</v>
      </c>
      <c r="E2270" s="389" t="s">
        <v>652</v>
      </c>
      <c r="F2270" s="389" t="s">
        <v>647</v>
      </c>
      <c r="G2270" s="389" t="s">
        <v>649</v>
      </c>
    </row>
    <row r="2271" spans="1:7">
      <c r="A2271" s="389" t="s">
        <v>563</v>
      </c>
      <c r="B2271" s="389" t="s">
        <v>517</v>
      </c>
      <c r="C2271" s="389">
        <v>6.9361051356800001</v>
      </c>
      <c r="D2271" s="389" t="s">
        <v>647</v>
      </c>
      <c r="E2271" s="389" t="s">
        <v>652</v>
      </c>
      <c r="F2271" s="389" t="s">
        <v>647</v>
      </c>
      <c r="G2271" s="389" t="s">
        <v>649</v>
      </c>
    </row>
    <row r="2272" spans="1:7">
      <c r="A2272" s="389" t="s">
        <v>581</v>
      </c>
      <c r="B2272" s="389" t="s">
        <v>517</v>
      </c>
      <c r="C2272" s="389">
        <v>12.1822076995999</v>
      </c>
      <c r="D2272" s="389" t="s">
        <v>647</v>
      </c>
      <c r="E2272" s="389" t="s">
        <v>652</v>
      </c>
      <c r="F2272" s="389" t="s">
        <v>647</v>
      </c>
      <c r="G2272" s="389" t="s">
        <v>649</v>
      </c>
    </row>
    <row r="2273" spans="1:7">
      <c r="A2273" s="389" t="s">
        <v>543</v>
      </c>
      <c r="B2273" s="389" t="s">
        <v>517</v>
      </c>
      <c r="C2273" s="389">
        <v>3.89308366153</v>
      </c>
      <c r="D2273" s="389" t="s">
        <v>647</v>
      </c>
      <c r="E2273" s="389" t="s">
        <v>652</v>
      </c>
      <c r="F2273" s="389" t="s">
        <v>647</v>
      </c>
      <c r="G2273" s="389" t="s">
        <v>649</v>
      </c>
    </row>
    <row r="2274" spans="1:7">
      <c r="A2274" s="389" t="s">
        <v>578</v>
      </c>
      <c r="B2274" s="389" t="s">
        <v>517</v>
      </c>
      <c r="C2274" s="389">
        <v>19.1590984879</v>
      </c>
      <c r="D2274" s="389" t="s">
        <v>647</v>
      </c>
      <c r="E2274" s="389" t="s">
        <v>652</v>
      </c>
      <c r="F2274" s="389" t="s">
        <v>647</v>
      </c>
      <c r="G2274" s="389" t="s">
        <v>649</v>
      </c>
    </row>
    <row r="2275" spans="1:7">
      <c r="A2275" s="389" t="s">
        <v>526</v>
      </c>
      <c r="B2275" s="389" t="s">
        <v>517</v>
      </c>
      <c r="C2275" s="389">
        <v>6.1088943088100001</v>
      </c>
      <c r="D2275" s="389" t="s">
        <v>647</v>
      </c>
      <c r="E2275" s="389" t="s">
        <v>652</v>
      </c>
      <c r="F2275" s="389" t="s">
        <v>647</v>
      </c>
      <c r="G2275" s="389" t="s">
        <v>649</v>
      </c>
    </row>
    <row r="2276" spans="1:7">
      <c r="A2276" s="389" t="s">
        <v>558</v>
      </c>
      <c r="B2276" s="389" t="s">
        <v>517</v>
      </c>
      <c r="C2276" s="389">
        <v>14.5719178845999</v>
      </c>
      <c r="D2276" s="389" t="s">
        <v>647</v>
      </c>
      <c r="E2276" s="389" t="s">
        <v>652</v>
      </c>
      <c r="F2276" s="389" t="s">
        <v>647</v>
      </c>
      <c r="G2276" s="389" t="s">
        <v>649</v>
      </c>
    </row>
    <row r="2277" spans="1:7">
      <c r="A2277" s="389" t="s">
        <v>543</v>
      </c>
      <c r="B2277" s="389" t="s">
        <v>517</v>
      </c>
      <c r="C2277" s="389">
        <v>19.1598383281999</v>
      </c>
      <c r="D2277" s="389" t="s">
        <v>647</v>
      </c>
      <c r="E2277" s="389" t="s">
        <v>652</v>
      </c>
      <c r="F2277" s="389" t="s">
        <v>647</v>
      </c>
      <c r="G2277" s="389" t="s">
        <v>649</v>
      </c>
    </row>
    <row r="2278" spans="1:7">
      <c r="A2278" s="389" t="s">
        <v>543</v>
      </c>
      <c r="B2278" s="389" t="s">
        <v>517</v>
      </c>
      <c r="C2278" s="389">
        <v>19.1598383281999</v>
      </c>
      <c r="D2278" s="389" t="s">
        <v>647</v>
      </c>
      <c r="E2278" s="389" t="s">
        <v>652</v>
      </c>
      <c r="F2278" s="389" t="s">
        <v>647</v>
      </c>
      <c r="G2278" s="389" t="s">
        <v>649</v>
      </c>
    </row>
    <row r="2279" spans="1:7">
      <c r="A2279" s="389" t="s">
        <v>576</v>
      </c>
      <c r="B2279" s="389" t="s">
        <v>517</v>
      </c>
      <c r="C2279" s="389">
        <v>1.0915106865099999</v>
      </c>
      <c r="D2279" s="389" t="s">
        <v>647</v>
      </c>
      <c r="E2279" s="389" t="s">
        <v>652</v>
      </c>
      <c r="F2279" s="389" t="s">
        <v>647</v>
      </c>
      <c r="G2279" s="389" t="s">
        <v>649</v>
      </c>
    </row>
    <row r="2280" spans="1:7">
      <c r="A2280" s="389" t="s">
        <v>578</v>
      </c>
      <c r="B2280" s="389" t="s">
        <v>517</v>
      </c>
      <c r="C2280" s="389">
        <v>1.0915106865099999</v>
      </c>
      <c r="D2280" s="389" t="s">
        <v>647</v>
      </c>
      <c r="E2280" s="389" t="s">
        <v>652</v>
      </c>
      <c r="F2280" s="389" t="s">
        <v>647</v>
      </c>
      <c r="G2280" s="389" t="s">
        <v>649</v>
      </c>
    </row>
    <row r="2281" spans="1:7">
      <c r="A2281" s="389" t="s">
        <v>578</v>
      </c>
      <c r="B2281" s="389" t="s">
        <v>517</v>
      </c>
      <c r="C2281" s="389">
        <v>25.591186110900001</v>
      </c>
      <c r="D2281" s="389" t="s">
        <v>647</v>
      </c>
      <c r="E2281" s="389" t="s">
        <v>652</v>
      </c>
      <c r="F2281" s="389" t="s">
        <v>647</v>
      </c>
      <c r="G2281" s="389" t="s">
        <v>649</v>
      </c>
    </row>
    <row r="2282" spans="1:7">
      <c r="A2282" s="389" t="s">
        <v>578</v>
      </c>
      <c r="B2282" s="389" t="s">
        <v>517</v>
      </c>
      <c r="C2282" s="389">
        <v>25.591186110900001</v>
      </c>
      <c r="D2282" s="389" t="s">
        <v>647</v>
      </c>
      <c r="E2282" s="389" t="s">
        <v>652</v>
      </c>
      <c r="F2282" s="389" t="s">
        <v>647</v>
      </c>
      <c r="G2282" s="389" t="s">
        <v>649</v>
      </c>
    </row>
    <row r="2283" spans="1:7">
      <c r="A2283" s="389" t="s">
        <v>514</v>
      </c>
      <c r="B2283" s="389" t="s">
        <v>517</v>
      </c>
      <c r="C2283" s="389">
        <v>3.4742807868800001</v>
      </c>
      <c r="D2283" s="389" t="s">
        <v>647</v>
      </c>
      <c r="E2283" s="389" t="s">
        <v>652</v>
      </c>
      <c r="F2283" s="389" t="s">
        <v>647</v>
      </c>
      <c r="G2283" s="389" t="s">
        <v>649</v>
      </c>
    </row>
    <row r="2284" spans="1:7">
      <c r="A2284" s="389" t="s">
        <v>514</v>
      </c>
      <c r="B2284" s="389" t="s">
        <v>517</v>
      </c>
      <c r="C2284" s="389">
        <v>3.4742807868800001</v>
      </c>
      <c r="D2284" s="389" t="s">
        <v>647</v>
      </c>
      <c r="E2284" s="389" t="s">
        <v>652</v>
      </c>
      <c r="F2284" s="389" t="s">
        <v>647</v>
      </c>
      <c r="G2284" s="389" t="s">
        <v>649</v>
      </c>
    </row>
    <row r="2285" spans="1:7">
      <c r="A2285" s="389" t="s">
        <v>535</v>
      </c>
      <c r="B2285" s="389" t="s">
        <v>517</v>
      </c>
      <c r="C2285" s="389">
        <v>1.0983843714399999</v>
      </c>
      <c r="D2285" s="389" t="s">
        <v>647</v>
      </c>
      <c r="E2285" s="389" t="s">
        <v>652</v>
      </c>
      <c r="F2285" s="389" t="s">
        <v>647</v>
      </c>
      <c r="G2285" s="389" t="s">
        <v>649</v>
      </c>
    </row>
    <row r="2286" spans="1:7">
      <c r="A2286" s="389" t="s">
        <v>579</v>
      </c>
      <c r="B2286" s="389" t="s">
        <v>517</v>
      </c>
      <c r="C2286" s="389">
        <v>16.9222957403999</v>
      </c>
      <c r="D2286" s="389" t="s">
        <v>647</v>
      </c>
      <c r="E2286" s="389" t="s">
        <v>652</v>
      </c>
      <c r="F2286" s="389" t="s">
        <v>647</v>
      </c>
      <c r="G2286" s="389" t="s">
        <v>649</v>
      </c>
    </row>
    <row r="2287" spans="1:7">
      <c r="A2287" s="389" t="s">
        <v>527</v>
      </c>
      <c r="B2287" s="389" t="s">
        <v>517</v>
      </c>
      <c r="C2287" s="389">
        <v>18.7560437650999</v>
      </c>
      <c r="D2287" s="389" t="s">
        <v>647</v>
      </c>
      <c r="E2287" s="389" t="s">
        <v>652</v>
      </c>
      <c r="F2287" s="389" t="s">
        <v>647</v>
      </c>
      <c r="G2287" s="389" t="s">
        <v>649</v>
      </c>
    </row>
    <row r="2288" spans="1:7">
      <c r="A2288" s="389" t="s">
        <v>527</v>
      </c>
      <c r="B2288" s="389" t="s">
        <v>517</v>
      </c>
      <c r="C2288" s="389">
        <v>18.7560437650999</v>
      </c>
      <c r="D2288" s="389" t="s">
        <v>647</v>
      </c>
      <c r="E2288" s="389" t="s">
        <v>652</v>
      </c>
      <c r="F2288" s="389" t="s">
        <v>647</v>
      </c>
      <c r="G2288" s="389" t="s">
        <v>649</v>
      </c>
    </row>
    <row r="2289" spans="1:7">
      <c r="A2289" s="389" t="s">
        <v>581</v>
      </c>
      <c r="B2289" s="389" t="s">
        <v>517</v>
      </c>
      <c r="C2289" s="389">
        <v>2.7232665272899998</v>
      </c>
      <c r="D2289" s="389" t="s">
        <v>647</v>
      </c>
      <c r="E2289" s="389" t="s">
        <v>652</v>
      </c>
      <c r="F2289" s="389" t="s">
        <v>647</v>
      </c>
      <c r="G2289" s="389" t="s">
        <v>649</v>
      </c>
    </row>
    <row r="2290" spans="1:7">
      <c r="A2290" s="389" t="s">
        <v>514</v>
      </c>
      <c r="B2290" s="389" t="s">
        <v>517</v>
      </c>
      <c r="C2290" s="389">
        <v>14.6021170212</v>
      </c>
      <c r="D2290" s="389" t="s">
        <v>647</v>
      </c>
      <c r="E2290" s="389" t="s">
        <v>652</v>
      </c>
      <c r="F2290" s="389" t="s">
        <v>647</v>
      </c>
      <c r="G2290" s="389" t="s">
        <v>649</v>
      </c>
    </row>
    <row r="2291" spans="1:7">
      <c r="A2291" s="389" t="s">
        <v>514</v>
      </c>
      <c r="B2291" s="389" t="s">
        <v>517</v>
      </c>
      <c r="C2291" s="389">
        <v>14.6021170212</v>
      </c>
      <c r="D2291" s="389" t="s">
        <v>647</v>
      </c>
      <c r="E2291" s="389" t="s">
        <v>652</v>
      </c>
      <c r="F2291" s="389" t="s">
        <v>647</v>
      </c>
      <c r="G2291" s="389" t="s">
        <v>649</v>
      </c>
    </row>
    <row r="2292" spans="1:7">
      <c r="A2292" s="389" t="s">
        <v>526</v>
      </c>
      <c r="B2292" s="389" t="s">
        <v>517</v>
      </c>
      <c r="C2292" s="389">
        <v>19.281228129100001</v>
      </c>
      <c r="D2292" s="389" t="s">
        <v>647</v>
      </c>
      <c r="E2292" s="389" t="s">
        <v>652</v>
      </c>
      <c r="F2292" s="389" t="s">
        <v>647</v>
      </c>
      <c r="G2292" s="389" t="s">
        <v>649</v>
      </c>
    </row>
    <row r="2293" spans="1:7">
      <c r="A2293" s="389" t="s">
        <v>514</v>
      </c>
      <c r="B2293" s="389" t="s">
        <v>517</v>
      </c>
      <c r="C2293" s="389">
        <v>19.281228129100001</v>
      </c>
      <c r="D2293" s="389" t="s">
        <v>647</v>
      </c>
      <c r="E2293" s="389" t="s">
        <v>652</v>
      </c>
      <c r="F2293" s="389" t="s">
        <v>647</v>
      </c>
      <c r="G2293" s="389" t="s">
        <v>649</v>
      </c>
    </row>
    <row r="2294" spans="1:7">
      <c r="A2294" s="389" t="s">
        <v>569</v>
      </c>
      <c r="B2294" s="389" t="s">
        <v>517</v>
      </c>
      <c r="C2294" s="389">
        <v>19.281228129100001</v>
      </c>
      <c r="D2294" s="389" t="s">
        <v>647</v>
      </c>
      <c r="E2294" s="389" t="s">
        <v>652</v>
      </c>
      <c r="F2294" s="389" t="s">
        <v>647</v>
      </c>
      <c r="G2294" s="389" t="s">
        <v>649</v>
      </c>
    </row>
    <row r="2295" spans="1:7">
      <c r="A2295" s="389" t="s">
        <v>525</v>
      </c>
      <c r="B2295" s="389" t="s">
        <v>517</v>
      </c>
      <c r="C2295" s="389">
        <v>16.8031689026</v>
      </c>
      <c r="D2295" s="389" t="s">
        <v>647</v>
      </c>
      <c r="E2295" s="389" t="s">
        <v>652</v>
      </c>
      <c r="F2295" s="389" t="s">
        <v>647</v>
      </c>
      <c r="G2295" s="389" t="s">
        <v>649</v>
      </c>
    </row>
    <row r="2296" spans="1:7">
      <c r="A2296" s="389" t="s">
        <v>568</v>
      </c>
      <c r="B2296" s="389" t="s">
        <v>517</v>
      </c>
      <c r="C2296" s="389">
        <v>16.8031689026</v>
      </c>
      <c r="D2296" s="389" t="s">
        <v>647</v>
      </c>
      <c r="E2296" s="389" t="s">
        <v>652</v>
      </c>
      <c r="F2296" s="389" t="s">
        <v>647</v>
      </c>
      <c r="G2296" s="389" t="s">
        <v>649</v>
      </c>
    </row>
    <row r="2297" spans="1:7">
      <c r="A2297" s="389" t="s">
        <v>526</v>
      </c>
      <c r="B2297" s="389" t="s">
        <v>517</v>
      </c>
      <c r="C2297" s="389">
        <v>7.32885522657</v>
      </c>
      <c r="D2297" s="389" t="s">
        <v>647</v>
      </c>
      <c r="E2297" s="389" t="s">
        <v>652</v>
      </c>
      <c r="F2297" s="389" t="s">
        <v>647</v>
      </c>
      <c r="G2297" s="389" t="s">
        <v>649</v>
      </c>
    </row>
    <row r="2298" spans="1:7">
      <c r="A2298" s="389" t="s">
        <v>569</v>
      </c>
      <c r="B2298" s="389" t="s">
        <v>517</v>
      </c>
      <c r="C2298" s="389">
        <v>7.32885522657</v>
      </c>
      <c r="D2298" s="389" t="s">
        <v>647</v>
      </c>
      <c r="E2298" s="389" t="s">
        <v>652</v>
      </c>
      <c r="F2298" s="389" t="s">
        <v>647</v>
      </c>
      <c r="G2298" s="389" t="s">
        <v>649</v>
      </c>
    </row>
    <row r="2299" spans="1:7">
      <c r="A2299" s="389" t="s">
        <v>569</v>
      </c>
      <c r="B2299" s="389" t="s">
        <v>517</v>
      </c>
      <c r="C2299" s="389">
        <v>7.32885522657</v>
      </c>
      <c r="D2299" s="389" t="s">
        <v>647</v>
      </c>
      <c r="E2299" s="389" t="s">
        <v>652</v>
      </c>
      <c r="F2299" s="389" t="s">
        <v>647</v>
      </c>
      <c r="G2299" s="389" t="s">
        <v>649</v>
      </c>
    </row>
    <row r="2300" spans="1:7">
      <c r="A2300" s="389" t="s">
        <v>563</v>
      </c>
      <c r="B2300" s="389" t="s">
        <v>517</v>
      </c>
      <c r="C2300" s="389">
        <v>4.9674079944100002</v>
      </c>
      <c r="D2300" s="389" t="s">
        <v>647</v>
      </c>
      <c r="E2300" s="389" t="s">
        <v>652</v>
      </c>
      <c r="F2300" s="389" t="s">
        <v>647</v>
      </c>
      <c r="G2300" s="389" t="s">
        <v>649</v>
      </c>
    </row>
    <row r="2301" spans="1:7">
      <c r="A2301" s="389" t="s">
        <v>526</v>
      </c>
      <c r="B2301" s="389" t="s">
        <v>517</v>
      </c>
      <c r="C2301" s="389">
        <v>0.61318663548700003</v>
      </c>
      <c r="D2301" s="389" t="s">
        <v>647</v>
      </c>
      <c r="E2301" s="389" t="s">
        <v>652</v>
      </c>
      <c r="F2301" s="389" t="s">
        <v>647</v>
      </c>
      <c r="G2301" s="389" t="s">
        <v>649</v>
      </c>
    </row>
    <row r="2302" spans="1:7">
      <c r="A2302" s="389" t="s">
        <v>562</v>
      </c>
      <c r="B2302" s="389" t="s">
        <v>517</v>
      </c>
      <c r="C2302" s="389">
        <v>2.8206469846100002</v>
      </c>
      <c r="D2302" s="389" t="s">
        <v>647</v>
      </c>
      <c r="E2302" s="389" t="s">
        <v>652</v>
      </c>
      <c r="F2302" s="389" t="s">
        <v>647</v>
      </c>
      <c r="G2302" s="389" t="s">
        <v>649</v>
      </c>
    </row>
    <row r="2303" spans="1:7">
      <c r="A2303" s="389" t="s">
        <v>534</v>
      </c>
      <c r="B2303" s="389" t="s">
        <v>517</v>
      </c>
      <c r="C2303" s="389">
        <v>4.7126021674</v>
      </c>
      <c r="D2303" s="389" t="s">
        <v>647</v>
      </c>
      <c r="E2303" s="389" t="s">
        <v>652</v>
      </c>
      <c r="F2303" s="389" t="s">
        <v>647</v>
      </c>
      <c r="G2303" s="389" t="s">
        <v>649</v>
      </c>
    </row>
    <row r="2304" spans="1:7">
      <c r="A2304" s="389" t="s">
        <v>541</v>
      </c>
      <c r="B2304" s="389" t="s">
        <v>517</v>
      </c>
      <c r="C2304" s="389">
        <v>4.7126021674</v>
      </c>
      <c r="D2304" s="389" t="s">
        <v>647</v>
      </c>
      <c r="E2304" s="389" t="s">
        <v>652</v>
      </c>
      <c r="F2304" s="389" t="s">
        <v>647</v>
      </c>
      <c r="G2304" s="389" t="s">
        <v>649</v>
      </c>
    </row>
    <row r="2305" spans="1:7">
      <c r="A2305" s="389" t="s">
        <v>562</v>
      </c>
      <c r="B2305" s="389" t="s">
        <v>517</v>
      </c>
      <c r="C2305" s="389">
        <v>5.3446054178900004</v>
      </c>
      <c r="D2305" s="389" t="s">
        <v>647</v>
      </c>
      <c r="E2305" s="389" t="s">
        <v>652</v>
      </c>
      <c r="F2305" s="389" t="s">
        <v>647</v>
      </c>
      <c r="G2305" s="389" t="s">
        <v>649</v>
      </c>
    </row>
    <row r="2306" spans="1:7">
      <c r="A2306" s="389" t="s">
        <v>514</v>
      </c>
      <c r="B2306" s="389" t="s">
        <v>517</v>
      </c>
      <c r="C2306" s="389">
        <v>16.152137841599899</v>
      </c>
      <c r="D2306" s="389" t="s">
        <v>647</v>
      </c>
      <c r="E2306" s="389" t="s">
        <v>652</v>
      </c>
      <c r="F2306" s="389" t="s">
        <v>647</v>
      </c>
      <c r="G2306" s="389" t="s">
        <v>649</v>
      </c>
    </row>
    <row r="2307" spans="1:7">
      <c r="A2307" s="389" t="s">
        <v>525</v>
      </c>
      <c r="B2307" s="389" t="s">
        <v>517</v>
      </c>
      <c r="C2307" s="389">
        <v>14.5335452774</v>
      </c>
      <c r="D2307" s="389" t="s">
        <v>647</v>
      </c>
      <c r="E2307" s="389" t="s">
        <v>652</v>
      </c>
      <c r="F2307" s="389" t="s">
        <v>647</v>
      </c>
      <c r="G2307" s="389" t="s">
        <v>649</v>
      </c>
    </row>
    <row r="2308" spans="1:7">
      <c r="A2308" s="389" t="s">
        <v>568</v>
      </c>
      <c r="B2308" s="389" t="s">
        <v>517</v>
      </c>
      <c r="C2308" s="389">
        <v>14.5335452774</v>
      </c>
      <c r="D2308" s="389" t="s">
        <v>647</v>
      </c>
      <c r="E2308" s="389" t="s">
        <v>652</v>
      </c>
      <c r="F2308" s="389" t="s">
        <v>647</v>
      </c>
      <c r="G2308" s="389" t="s">
        <v>649</v>
      </c>
    </row>
    <row r="2309" spans="1:7">
      <c r="A2309" s="389" t="s">
        <v>562</v>
      </c>
      <c r="B2309" s="389" t="s">
        <v>517</v>
      </c>
      <c r="C2309" s="389">
        <v>21.991886555600001</v>
      </c>
      <c r="D2309" s="389" t="s">
        <v>647</v>
      </c>
      <c r="E2309" s="389" t="s">
        <v>652</v>
      </c>
      <c r="F2309" s="389" t="s">
        <v>647</v>
      </c>
      <c r="G2309" s="389" t="s">
        <v>649</v>
      </c>
    </row>
    <row r="2310" spans="1:7">
      <c r="A2310" s="389" t="s">
        <v>526</v>
      </c>
      <c r="B2310" s="389" t="s">
        <v>517</v>
      </c>
      <c r="C2310" s="389">
        <v>7.11248954658</v>
      </c>
      <c r="D2310" s="389" t="s">
        <v>647</v>
      </c>
      <c r="E2310" s="389" t="s">
        <v>652</v>
      </c>
      <c r="F2310" s="389" t="s">
        <v>647</v>
      </c>
      <c r="G2310" s="389" t="s">
        <v>649</v>
      </c>
    </row>
    <row r="2311" spans="1:7">
      <c r="A2311" s="389" t="s">
        <v>570</v>
      </c>
      <c r="B2311" s="389" t="s">
        <v>517</v>
      </c>
      <c r="C2311" s="389">
        <v>7.11248954658</v>
      </c>
      <c r="D2311" s="389" t="s">
        <v>647</v>
      </c>
      <c r="E2311" s="389" t="s">
        <v>652</v>
      </c>
      <c r="F2311" s="389" t="s">
        <v>647</v>
      </c>
      <c r="G2311" s="389" t="s">
        <v>649</v>
      </c>
    </row>
    <row r="2312" spans="1:7">
      <c r="A2312" s="389" t="s">
        <v>522</v>
      </c>
      <c r="B2312" s="389" t="s">
        <v>517</v>
      </c>
      <c r="C2312" s="389">
        <v>3.9495418021100002</v>
      </c>
      <c r="D2312" s="389" t="s">
        <v>647</v>
      </c>
      <c r="E2312" s="389" t="s">
        <v>652</v>
      </c>
      <c r="F2312" s="389" t="s">
        <v>647</v>
      </c>
      <c r="G2312" s="389" t="s">
        <v>649</v>
      </c>
    </row>
    <row r="2313" spans="1:7">
      <c r="A2313" s="389" t="s">
        <v>522</v>
      </c>
      <c r="B2313" s="389" t="s">
        <v>517</v>
      </c>
      <c r="C2313" s="389">
        <v>3.9495418021100002</v>
      </c>
      <c r="D2313" s="389" t="s">
        <v>647</v>
      </c>
      <c r="E2313" s="389" t="s">
        <v>652</v>
      </c>
      <c r="F2313" s="389" t="s">
        <v>647</v>
      </c>
      <c r="G2313" s="389" t="s">
        <v>649</v>
      </c>
    </row>
    <row r="2314" spans="1:7">
      <c r="A2314" s="389" t="s">
        <v>546</v>
      </c>
      <c r="B2314" s="389" t="s">
        <v>517</v>
      </c>
      <c r="C2314" s="389">
        <v>3.9495418021100002</v>
      </c>
      <c r="D2314" s="389" t="s">
        <v>647</v>
      </c>
      <c r="E2314" s="389" t="s">
        <v>652</v>
      </c>
      <c r="F2314" s="389" t="s">
        <v>647</v>
      </c>
      <c r="G2314" s="389" t="s">
        <v>649</v>
      </c>
    </row>
    <row r="2315" spans="1:7">
      <c r="A2315" s="389" t="s">
        <v>525</v>
      </c>
      <c r="B2315" s="389" t="s">
        <v>517</v>
      </c>
      <c r="C2315" s="389">
        <v>4.7253694850299999</v>
      </c>
      <c r="D2315" s="389" t="s">
        <v>647</v>
      </c>
      <c r="E2315" s="389" t="s">
        <v>652</v>
      </c>
      <c r="F2315" s="389" t="s">
        <v>647</v>
      </c>
      <c r="G2315" s="389" t="s">
        <v>649</v>
      </c>
    </row>
    <row r="2316" spans="1:7">
      <c r="A2316" s="389" t="s">
        <v>525</v>
      </c>
      <c r="B2316" s="389" t="s">
        <v>517</v>
      </c>
      <c r="C2316" s="389">
        <v>4.7253694850299999</v>
      </c>
      <c r="D2316" s="389" t="s">
        <v>647</v>
      </c>
      <c r="E2316" s="389" t="s">
        <v>652</v>
      </c>
      <c r="F2316" s="389" t="s">
        <v>647</v>
      </c>
      <c r="G2316" s="389" t="s">
        <v>649</v>
      </c>
    </row>
    <row r="2317" spans="1:7">
      <c r="A2317" s="389" t="s">
        <v>526</v>
      </c>
      <c r="B2317" s="389" t="s">
        <v>517</v>
      </c>
      <c r="C2317" s="389">
        <v>4.7253694850299999</v>
      </c>
      <c r="D2317" s="389" t="s">
        <v>647</v>
      </c>
      <c r="E2317" s="389" t="s">
        <v>652</v>
      </c>
      <c r="F2317" s="389" t="s">
        <v>647</v>
      </c>
      <c r="G2317" s="389" t="s">
        <v>649</v>
      </c>
    </row>
    <row r="2318" spans="1:7">
      <c r="A2318" s="389" t="s">
        <v>526</v>
      </c>
      <c r="B2318" s="389" t="s">
        <v>517</v>
      </c>
      <c r="C2318" s="389">
        <v>4.7253694850299999</v>
      </c>
      <c r="D2318" s="389" t="s">
        <v>647</v>
      </c>
      <c r="E2318" s="389" t="s">
        <v>652</v>
      </c>
      <c r="F2318" s="389" t="s">
        <v>647</v>
      </c>
      <c r="G2318" s="389" t="s">
        <v>649</v>
      </c>
    </row>
    <row r="2319" spans="1:7">
      <c r="A2319" s="389" t="s">
        <v>526</v>
      </c>
      <c r="B2319" s="389" t="s">
        <v>517</v>
      </c>
      <c r="C2319" s="389">
        <v>4.7253694850299999</v>
      </c>
      <c r="D2319" s="389" t="s">
        <v>647</v>
      </c>
      <c r="E2319" s="389" t="s">
        <v>652</v>
      </c>
      <c r="F2319" s="389" t="s">
        <v>647</v>
      </c>
      <c r="G2319" s="389" t="s">
        <v>649</v>
      </c>
    </row>
    <row r="2320" spans="1:7">
      <c r="A2320" s="389" t="s">
        <v>568</v>
      </c>
      <c r="B2320" s="389" t="s">
        <v>517</v>
      </c>
      <c r="C2320" s="389">
        <v>4.7253694850299999</v>
      </c>
      <c r="D2320" s="389" t="s">
        <v>647</v>
      </c>
      <c r="E2320" s="389" t="s">
        <v>652</v>
      </c>
      <c r="F2320" s="389" t="s">
        <v>647</v>
      </c>
      <c r="G2320" s="389" t="s">
        <v>649</v>
      </c>
    </row>
    <row r="2321" spans="1:7">
      <c r="A2321" s="389" t="s">
        <v>568</v>
      </c>
      <c r="B2321" s="389" t="s">
        <v>517</v>
      </c>
      <c r="C2321" s="389">
        <v>4.7253694850299999</v>
      </c>
      <c r="D2321" s="389" t="s">
        <v>647</v>
      </c>
      <c r="E2321" s="389" t="s">
        <v>652</v>
      </c>
      <c r="F2321" s="389" t="s">
        <v>647</v>
      </c>
      <c r="G2321" s="389" t="s">
        <v>649</v>
      </c>
    </row>
    <row r="2322" spans="1:7">
      <c r="A2322" s="389" t="s">
        <v>514</v>
      </c>
      <c r="B2322" s="389" t="s">
        <v>517</v>
      </c>
      <c r="C2322" s="389">
        <v>2.8514432331799999</v>
      </c>
      <c r="D2322" s="389" t="s">
        <v>647</v>
      </c>
      <c r="E2322" s="389" t="s">
        <v>652</v>
      </c>
      <c r="F2322" s="389" t="s">
        <v>647</v>
      </c>
      <c r="G2322" s="389" t="s">
        <v>649</v>
      </c>
    </row>
    <row r="2323" spans="1:7">
      <c r="A2323" s="389" t="s">
        <v>581</v>
      </c>
      <c r="B2323" s="389" t="s">
        <v>517</v>
      </c>
      <c r="C2323" s="389">
        <v>1.2052738999799999</v>
      </c>
      <c r="D2323" s="389" t="s">
        <v>647</v>
      </c>
      <c r="E2323" s="389" t="s">
        <v>652</v>
      </c>
      <c r="F2323" s="389" t="s">
        <v>647</v>
      </c>
      <c r="G2323" s="389" t="s">
        <v>649</v>
      </c>
    </row>
    <row r="2324" spans="1:7">
      <c r="A2324" s="389" t="s">
        <v>581</v>
      </c>
      <c r="B2324" s="389" t="s">
        <v>517</v>
      </c>
      <c r="C2324" s="389">
        <v>1.2052738999799999</v>
      </c>
      <c r="D2324" s="389" t="s">
        <v>647</v>
      </c>
      <c r="E2324" s="389" t="s">
        <v>652</v>
      </c>
      <c r="F2324" s="389" t="s">
        <v>647</v>
      </c>
      <c r="G2324" s="389" t="s">
        <v>649</v>
      </c>
    </row>
    <row r="2325" spans="1:7">
      <c r="A2325" s="389" t="s">
        <v>574</v>
      </c>
      <c r="B2325" s="389" t="s">
        <v>517</v>
      </c>
      <c r="C2325" s="389">
        <v>6.2697965058799996</v>
      </c>
      <c r="D2325" s="389" t="s">
        <v>647</v>
      </c>
      <c r="E2325" s="389" t="s">
        <v>652</v>
      </c>
      <c r="F2325" s="389" t="s">
        <v>647</v>
      </c>
      <c r="G2325" s="389" t="s">
        <v>649</v>
      </c>
    </row>
    <row r="2326" spans="1:7">
      <c r="A2326" s="389" t="s">
        <v>581</v>
      </c>
      <c r="B2326" s="389" t="s">
        <v>517</v>
      </c>
      <c r="C2326" s="389">
        <v>35.417103343800001</v>
      </c>
      <c r="D2326" s="389" t="s">
        <v>647</v>
      </c>
      <c r="E2326" s="389" t="s">
        <v>652</v>
      </c>
      <c r="F2326" s="389" t="s">
        <v>647</v>
      </c>
      <c r="G2326" s="389" t="s">
        <v>649</v>
      </c>
    </row>
    <row r="2327" spans="1:7">
      <c r="A2327" s="389" t="s">
        <v>576</v>
      </c>
      <c r="B2327" s="389" t="s">
        <v>517</v>
      </c>
      <c r="C2327" s="389">
        <v>2.39304774907</v>
      </c>
      <c r="D2327" s="389" t="s">
        <v>647</v>
      </c>
      <c r="E2327" s="389" t="s">
        <v>652</v>
      </c>
      <c r="F2327" s="389" t="s">
        <v>647</v>
      </c>
      <c r="G2327" s="389" t="s">
        <v>649</v>
      </c>
    </row>
    <row r="2328" spans="1:7">
      <c r="A2328" s="389" t="s">
        <v>578</v>
      </c>
      <c r="B2328" s="389" t="s">
        <v>517</v>
      </c>
      <c r="C2328" s="389">
        <v>2.39304774907</v>
      </c>
      <c r="D2328" s="389" t="s">
        <v>647</v>
      </c>
      <c r="E2328" s="389" t="s">
        <v>652</v>
      </c>
      <c r="F2328" s="389" t="s">
        <v>647</v>
      </c>
      <c r="G2328" s="389" t="s">
        <v>649</v>
      </c>
    </row>
    <row r="2329" spans="1:7">
      <c r="A2329" s="389" t="s">
        <v>514</v>
      </c>
      <c r="B2329" s="389" t="s">
        <v>517</v>
      </c>
      <c r="C2329" s="389">
        <v>3.81231562888</v>
      </c>
      <c r="D2329" s="389" t="s">
        <v>647</v>
      </c>
      <c r="E2329" s="389" t="s">
        <v>652</v>
      </c>
      <c r="F2329" s="389" t="s">
        <v>647</v>
      </c>
      <c r="G2329" s="389" t="s">
        <v>649</v>
      </c>
    </row>
    <row r="2330" spans="1:7">
      <c r="A2330" s="389" t="s">
        <v>514</v>
      </c>
      <c r="B2330" s="389" t="s">
        <v>517</v>
      </c>
      <c r="C2330" s="389">
        <v>3.81231562888</v>
      </c>
      <c r="D2330" s="389" t="s">
        <v>647</v>
      </c>
      <c r="E2330" s="389" t="s">
        <v>652</v>
      </c>
      <c r="F2330" s="389" t="s">
        <v>647</v>
      </c>
      <c r="G2330" s="389" t="s">
        <v>649</v>
      </c>
    </row>
    <row r="2331" spans="1:7">
      <c r="A2331" s="389" t="s">
        <v>535</v>
      </c>
      <c r="B2331" s="389" t="s">
        <v>517</v>
      </c>
      <c r="C2331" s="389">
        <v>41.488216176100003</v>
      </c>
      <c r="D2331" s="389" t="s">
        <v>647</v>
      </c>
      <c r="E2331" s="389" t="s">
        <v>652</v>
      </c>
      <c r="F2331" s="389" t="s">
        <v>647</v>
      </c>
      <c r="G2331" s="389" t="s">
        <v>649</v>
      </c>
    </row>
    <row r="2332" spans="1:7">
      <c r="A2332" s="389" t="s">
        <v>581</v>
      </c>
      <c r="B2332" s="389" t="s">
        <v>517</v>
      </c>
      <c r="C2332" s="389">
        <v>11.6137989036999</v>
      </c>
      <c r="D2332" s="389" t="s">
        <v>647</v>
      </c>
      <c r="E2332" s="389" t="s">
        <v>652</v>
      </c>
      <c r="F2332" s="389" t="s">
        <v>647</v>
      </c>
      <c r="G2332" s="389" t="s">
        <v>649</v>
      </c>
    </row>
    <row r="2333" spans="1:7">
      <c r="A2333" s="389" t="s">
        <v>543</v>
      </c>
      <c r="B2333" s="389" t="s">
        <v>517</v>
      </c>
      <c r="C2333" s="389">
        <v>2.5067140455399999</v>
      </c>
      <c r="D2333" s="389" t="s">
        <v>647</v>
      </c>
      <c r="E2333" s="389" t="s">
        <v>652</v>
      </c>
      <c r="F2333" s="389" t="s">
        <v>647</v>
      </c>
      <c r="G2333" s="389" t="s">
        <v>649</v>
      </c>
    </row>
    <row r="2334" spans="1:7">
      <c r="A2334" s="389" t="s">
        <v>581</v>
      </c>
      <c r="B2334" s="389" t="s">
        <v>517</v>
      </c>
      <c r="C2334" s="389">
        <v>9.2064713397200002</v>
      </c>
      <c r="D2334" s="389" t="s">
        <v>647</v>
      </c>
      <c r="E2334" s="389" t="s">
        <v>652</v>
      </c>
      <c r="F2334" s="389" t="s">
        <v>647</v>
      </c>
      <c r="G2334" s="389" t="s">
        <v>649</v>
      </c>
    </row>
    <row r="2335" spans="1:7">
      <c r="A2335" s="389" t="s">
        <v>526</v>
      </c>
      <c r="B2335" s="389" t="s">
        <v>517</v>
      </c>
      <c r="C2335" s="389">
        <v>26.5288114499999</v>
      </c>
      <c r="D2335" s="389" t="s">
        <v>647</v>
      </c>
      <c r="E2335" s="389" t="s">
        <v>652</v>
      </c>
      <c r="F2335" s="389" t="s">
        <v>647</v>
      </c>
      <c r="G2335" s="389" t="s">
        <v>649</v>
      </c>
    </row>
    <row r="2336" spans="1:7">
      <c r="A2336" s="389" t="s">
        <v>514</v>
      </c>
      <c r="B2336" s="389" t="s">
        <v>517</v>
      </c>
      <c r="C2336" s="389">
        <v>26.5288114499999</v>
      </c>
      <c r="D2336" s="389" t="s">
        <v>647</v>
      </c>
      <c r="E2336" s="389" t="s">
        <v>652</v>
      </c>
      <c r="F2336" s="389" t="s">
        <v>647</v>
      </c>
      <c r="G2336" s="389" t="s">
        <v>649</v>
      </c>
    </row>
    <row r="2337" spans="1:7">
      <c r="A2337" s="389" t="s">
        <v>525</v>
      </c>
      <c r="B2337" s="389" t="s">
        <v>517</v>
      </c>
      <c r="C2337" s="389">
        <v>6.2600663278999997</v>
      </c>
      <c r="D2337" s="389" t="s">
        <v>647</v>
      </c>
      <c r="E2337" s="389" t="s">
        <v>652</v>
      </c>
      <c r="F2337" s="389" t="s">
        <v>647</v>
      </c>
      <c r="G2337" s="389" t="s">
        <v>649</v>
      </c>
    </row>
    <row r="2338" spans="1:7">
      <c r="A2338" s="389" t="s">
        <v>569</v>
      </c>
      <c r="B2338" s="389" t="s">
        <v>517</v>
      </c>
      <c r="C2338" s="389">
        <v>6.3770305169499997</v>
      </c>
      <c r="D2338" s="389" t="s">
        <v>647</v>
      </c>
      <c r="E2338" s="389" t="s">
        <v>652</v>
      </c>
      <c r="F2338" s="389" t="s">
        <v>647</v>
      </c>
      <c r="G2338" s="389" t="s">
        <v>649</v>
      </c>
    </row>
    <row r="2339" spans="1:7">
      <c r="A2339" s="389" t="s">
        <v>569</v>
      </c>
      <c r="B2339" s="389" t="s">
        <v>517</v>
      </c>
      <c r="C2339" s="389">
        <v>6.3770305169499997</v>
      </c>
      <c r="D2339" s="389" t="s">
        <v>647</v>
      </c>
      <c r="E2339" s="389" t="s">
        <v>652</v>
      </c>
      <c r="F2339" s="389" t="s">
        <v>647</v>
      </c>
      <c r="G2339" s="389" t="s">
        <v>649</v>
      </c>
    </row>
    <row r="2340" spans="1:7">
      <c r="A2340" s="389" t="s">
        <v>581</v>
      </c>
      <c r="B2340" s="389" t="s">
        <v>517</v>
      </c>
      <c r="C2340" s="389">
        <v>14.9919413342</v>
      </c>
      <c r="D2340" s="389" t="s">
        <v>647</v>
      </c>
      <c r="E2340" s="389" t="s">
        <v>652</v>
      </c>
      <c r="F2340" s="389" t="s">
        <v>647</v>
      </c>
      <c r="G2340" s="389" t="s">
        <v>649</v>
      </c>
    </row>
    <row r="2341" spans="1:7">
      <c r="A2341" s="389" t="s">
        <v>543</v>
      </c>
      <c r="B2341" s="389" t="s">
        <v>517</v>
      </c>
      <c r="C2341" s="389">
        <v>12.1290905229</v>
      </c>
      <c r="D2341" s="389" t="s">
        <v>647</v>
      </c>
      <c r="E2341" s="389" t="s">
        <v>652</v>
      </c>
      <c r="F2341" s="389" t="s">
        <v>647</v>
      </c>
      <c r="G2341" s="389" t="s">
        <v>649</v>
      </c>
    </row>
    <row r="2342" spans="1:7">
      <c r="A2342" s="389" t="s">
        <v>543</v>
      </c>
      <c r="B2342" s="389" t="s">
        <v>517</v>
      </c>
      <c r="C2342" s="389">
        <v>12.1290905229</v>
      </c>
      <c r="D2342" s="389" t="s">
        <v>647</v>
      </c>
      <c r="E2342" s="389" t="s">
        <v>652</v>
      </c>
      <c r="F2342" s="389" t="s">
        <v>647</v>
      </c>
      <c r="G2342" s="389" t="s">
        <v>649</v>
      </c>
    </row>
    <row r="2343" spans="1:7">
      <c r="A2343" s="389" t="s">
        <v>563</v>
      </c>
      <c r="B2343" s="389" t="s">
        <v>517</v>
      </c>
      <c r="C2343" s="389">
        <v>22.3393726480999</v>
      </c>
      <c r="D2343" s="389" t="s">
        <v>647</v>
      </c>
      <c r="E2343" s="389" t="s">
        <v>652</v>
      </c>
      <c r="F2343" s="389" t="s">
        <v>647</v>
      </c>
      <c r="G2343" s="389" t="s">
        <v>649</v>
      </c>
    </row>
    <row r="2344" spans="1:7">
      <c r="A2344" s="389" t="s">
        <v>535</v>
      </c>
      <c r="B2344" s="389" t="s">
        <v>517</v>
      </c>
      <c r="C2344" s="389">
        <v>6.0007133687399996</v>
      </c>
      <c r="D2344" s="389" t="s">
        <v>647</v>
      </c>
      <c r="E2344" s="389" t="s">
        <v>652</v>
      </c>
      <c r="F2344" s="389" t="s">
        <v>647</v>
      </c>
      <c r="G2344" s="389" t="s">
        <v>649</v>
      </c>
    </row>
    <row r="2345" spans="1:7">
      <c r="A2345" s="389" t="s">
        <v>535</v>
      </c>
      <c r="B2345" s="389" t="s">
        <v>517</v>
      </c>
      <c r="C2345" s="389">
        <v>6.0007133687399996</v>
      </c>
      <c r="D2345" s="389" t="s">
        <v>647</v>
      </c>
      <c r="E2345" s="389" t="s">
        <v>652</v>
      </c>
      <c r="F2345" s="389" t="s">
        <v>647</v>
      </c>
      <c r="G2345" s="389" t="s">
        <v>649</v>
      </c>
    </row>
    <row r="2346" spans="1:7">
      <c r="A2346" s="389" t="s">
        <v>535</v>
      </c>
      <c r="B2346" s="389" t="s">
        <v>517</v>
      </c>
      <c r="C2346" s="389">
        <v>10.6099272196999</v>
      </c>
      <c r="D2346" s="389" t="s">
        <v>647</v>
      </c>
      <c r="E2346" s="389" t="s">
        <v>652</v>
      </c>
      <c r="F2346" s="389" t="s">
        <v>647</v>
      </c>
      <c r="G2346" s="389" t="s">
        <v>649</v>
      </c>
    </row>
    <row r="2347" spans="1:7">
      <c r="A2347" s="389" t="s">
        <v>544</v>
      </c>
      <c r="B2347" s="389" t="s">
        <v>517</v>
      </c>
      <c r="C2347" s="389">
        <v>5.0963445197299997</v>
      </c>
      <c r="D2347" s="389" t="s">
        <v>647</v>
      </c>
      <c r="E2347" s="389" t="s">
        <v>652</v>
      </c>
      <c r="F2347" s="389" t="s">
        <v>647</v>
      </c>
      <c r="G2347" s="389" t="s">
        <v>649</v>
      </c>
    </row>
    <row r="2348" spans="1:7">
      <c r="A2348" s="389" t="s">
        <v>526</v>
      </c>
      <c r="B2348" s="389" t="s">
        <v>517</v>
      </c>
      <c r="C2348" s="389">
        <v>10.8065948268</v>
      </c>
      <c r="D2348" s="389" t="s">
        <v>647</v>
      </c>
      <c r="E2348" s="389" t="s">
        <v>652</v>
      </c>
      <c r="F2348" s="389" t="s">
        <v>647</v>
      </c>
      <c r="G2348" s="389" t="s">
        <v>649</v>
      </c>
    </row>
    <row r="2349" spans="1:7">
      <c r="A2349" s="389" t="s">
        <v>569</v>
      </c>
      <c r="B2349" s="389" t="s">
        <v>517</v>
      </c>
      <c r="C2349" s="389">
        <v>10.8065948268</v>
      </c>
      <c r="D2349" s="389" t="s">
        <v>647</v>
      </c>
      <c r="E2349" s="389" t="s">
        <v>652</v>
      </c>
      <c r="F2349" s="389" t="s">
        <v>647</v>
      </c>
      <c r="G2349" s="389" t="s">
        <v>649</v>
      </c>
    </row>
    <row r="2350" spans="1:7">
      <c r="A2350" s="389" t="s">
        <v>514</v>
      </c>
      <c r="B2350" s="389" t="s">
        <v>517</v>
      </c>
      <c r="C2350" s="389">
        <v>5.23724703283</v>
      </c>
      <c r="D2350" s="389" t="s">
        <v>647</v>
      </c>
      <c r="E2350" s="389" t="s">
        <v>652</v>
      </c>
      <c r="F2350" s="389" t="s">
        <v>647</v>
      </c>
      <c r="G2350" s="389" t="s">
        <v>649</v>
      </c>
    </row>
    <row r="2351" spans="1:7">
      <c r="A2351" s="389" t="s">
        <v>514</v>
      </c>
      <c r="B2351" s="389" t="s">
        <v>517</v>
      </c>
      <c r="C2351" s="389">
        <v>5.23724703283</v>
      </c>
      <c r="D2351" s="389" t="s">
        <v>647</v>
      </c>
      <c r="E2351" s="389" t="s">
        <v>652</v>
      </c>
      <c r="F2351" s="389" t="s">
        <v>647</v>
      </c>
      <c r="G2351" s="389" t="s">
        <v>649</v>
      </c>
    </row>
    <row r="2352" spans="1:7">
      <c r="A2352" s="389" t="s">
        <v>578</v>
      </c>
      <c r="B2352" s="389" t="s">
        <v>517</v>
      </c>
      <c r="C2352" s="389">
        <v>1.3310900588100001</v>
      </c>
      <c r="D2352" s="389" t="s">
        <v>647</v>
      </c>
      <c r="E2352" s="389" t="s">
        <v>652</v>
      </c>
      <c r="F2352" s="389" t="s">
        <v>647</v>
      </c>
      <c r="G2352" s="389" t="s">
        <v>649</v>
      </c>
    </row>
    <row r="2353" spans="1:7">
      <c r="A2353" s="389" t="s">
        <v>535</v>
      </c>
      <c r="B2353" s="389" t="s">
        <v>517</v>
      </c>
      <c r="C2353" s="389">
        <v>0.92439503269900003</v>
      </c>
      <c r="D2353" s="389" t="s">
        <v>647</v>
      </c>
      <c r="E2353" s="389" t="s">
        <v>652</v>
      </c>
      <c r="F2353" s="389" t="s">
        <v>647</v>
      </c>
      <c r="G2353" s="389" t="s">
        <v>649</v>
      </c>
    </row>
    <row r="2354" spans="1:7">
      <c r="A2354" s="389" t="s">
        <v>578</v>
      </c>
      <c r="B2354" s="389" t="s">
        <v>517</v>
      </c>
      <c r="C2354" s="389">
        <v>4.0380645503199997</v>
      </c>
      <c r="D2354" s="389" t="s">
        <v>647</v>
      </c>
      <c r="E2354" s="389" t="s">
        <v>652</v>
      </c>
      <c r="F2354" s="389" t="s">
        <v>647</v>
      </c>
      <c r="G2354" s="389" t="s">
        <v>649</v>
      </c>
    </row>
    <row r="2355" spans="1:7">
      <c r="A2355" s="389" t="s">
        <v>563</v>
      </c>
      <c r="B2355" s="389" t="s">
        <v>517</v>
      </c>
      <c r="C2355" s="389">
        <v>1.5817380326199999</v>
      </c>
      <c r="D2355" s="389" t="s">
        <v>647</v>
      </c>
      <c r="E2355" s="389" t="s">
        <v>652</v>
      </c>
      <c r="F2355" s="389" t="s">
        <v>647</v>
      </c>
      <c r="G2355" s="389" t="s">
        <v>649</v>
      </c>
    </row>
    <row r="2356" spans="1:7">
      <c r="A2356" s="389" t="s">
        <v>578</v>
      </c>
      <c r="B2356" s="389" t="s">
        <v>517</v>
      </c>
      <c r="C2356" s="389">
        <v>4.8707996400400004</v>
      </c>
      <c r="D2356" s="389" t="s">
        <v>647</v>
      </c>
      <c r="E2356" s="389" t="s">
        <v>652</v>
      </c>
      <c r="F2356" s="389" t="s">
        <v>647</v>
      </c>
      <c r="G2356" s="389" t="s">
        <v>649</v>
      </c>
    </row>
    <row r="2357" spans="1:7">
      <c r="A2357" s="389" t="s">
        <v>556</v>
      </c>
      <c r="B2357" s="389" t="s">
        <v>517</v>
      </c>
      <c r="C2357" s="389">
        <v>0.71766488688100005</v>
      </c>
      <c r="D2357" s="389" t="s">
        <v>647</v>
      </c>
      <c r="E2357" s="389" t="s">
        <v>652</v>
      </c>
      <c r="F2357" s="389" t="s">
        <v>647</v>
      </c>
      <c r="G2357" s="389" t="s">
        <v>649</v>
      </c>
    </row>
    <row r="2358" spans="1:7">
      <c r="A2358" s="389" t="s">
        <v>525</v>
      </c>
      <c r="B2358" s="389" t="s">
        <v>517</v>
      </c>
      <c r="C2358" s="389">
        <v>25.1584966912</v>
      </c>
      <c r="D2358" s="389" t="s">
        <v>647</v>
      </c>
      <c r="E2358" s="389" t="s">
        <v>652</v>
      </c>
      <c r="F2358" s="389" t="s">
        <v>647</v>
      </c>
      <c r="G2358" s="389" t="s">
        <v>649</v>
      </c>
    </row>
    <row r="2359" spans="1:7">
      <c r="A2359" s="389" t="s">
        <v>526</v>
      </c>
      <c r="B2359" s="389" t="s">
        <v>517</v>
      </c>
      <c r="C2359" s="389">
        <v>25.1584966912</v>
      </c>
      <c r="D2359" s="389" t="s">
        <v>647</v>
      </c>
      <c r="E2359" s="389" t="s">
        <v>652</v>
      </c>
      <c r="F2359" s="389" t="s">
        <v>647</v>
      </c>
      <c r="G2359" s="389" t="s">
        <v>649</v>
      </c>
    </row>
    <row r="2360" spans="1:7">
      <c r="A2360" s="389" t="s">
        <v>526</v>
      </c>
      <c r="B2360" s="389" t="s">
        <v>517</v>
      </c>
      <c r="C2360" s="389">
        <v>25.1584966912</v>
      </c>
      <c r="D2360" s="389" t="s">
        <v>647</v>
      </c>
      <c r="E2360" s="389" t="s">
        <v>652</v>
      </c>
      <c r="F2360" s="389" t="s">
        <v>647</v>
      </c>
      <c r="G2360" s="389" t="s">
        <v>649</v>
      </c>
    </row>
    <row r="2361" spans="1:7">
      <c r="A2361" s="389" t="s">
        <v>568</v>
      </c>
      <c r="B2361" s="389" t="s">
        <v>517</v>
      </c>
      <c r="C2361" s="389">
        <v>25.1584966912</v>
      </c>
      <c r="D2361" s="389" t="s">
        <v>647</v>
      </c>
      <c r="E2361" s="389" t="s">
        <v>652</v>
      </c>
      <c r="F2361" s="389" t="s">
        <v>647</v>
      </c>
      <c r="G2361" s="389" t="s">
        <v>649</v>
      </c>
    </row>
    <row r="2362" spans="1:7">
      <c r="A2362" s="389" t="s">
        <v>563</v>
      </c>
      <c r="B2362" s="389" t="s">
        <v>517</v>
      </c>
      <c r="C2362" s="389">
        <v>8.3900944511799995</v>
      </c>
      <c r="D2362" s="389" t="s">
        <v>647</v>
      </c>
      <c r="E2362" s="389" t="s">
        <v>652</v>
      </c>
      <c r="F2362" s="389" t="s">
        <v>647</v>
      </c>
      <c r="G2362" s="389" t="s">
        <v>649</v>
      </c>
    </row>
    <row r="2363" spans="1:7">
      <c r="A2363" s="389" t="s">
        <v>563</v>
      </c>
      <c r="B2363" s="389" t="s">
        <v>517</v>
      </c>
      <c r="C2363" s="389">
        <v>8.3900944511799995</v>
      </c>
      <c r="D2363" s="389" t="s">
        <v>647</v>
      </c>
      <c r="E2363" s="389" t="s">
        <v>652</v>
      </c>
      <c r="F2363" s="389" t="s">
        <v>647</v>
      </c>
      <c r="G2363" s="389" t="s">
        <v>649</v>
      </c>
    </row>
    <row r="2364" spans="1:7">
      <c r="A2364" s="389" t="s">
        <v>537</v>
      </c>
      <c r="B2364" s="389" t="s">
        <v>517</v>
      </c>
      <c r="C2364" s="389">
        <v>9.0549819177700002</v>
      </c>
      <c r="D2364" s="389" t="s">
        <v>647</v>
      </c>
      <c r="E2364" s="389" t="s">
        <v>652</v>
      </c>
      <c r="F2364" s="389" t="s">
        <v>647</v>
      </c>
      <c r="G2364" s="389" t="s">
        <v>649</v>
      </c>
    </row>
    <row r="2365" spans="1:7">
      <c r="A2365" s="389" t="s">
        <v>525</v>
      </c>
      <c r="B2365" s="389" t="s">
        <v>517</v>
      </c>
      <c r="C2365" s="389">
        <v>0.71018563263000001</v>
      </c>
      <c r="D2365" s="389" t="s">
        <v>647</v>
      </c>
      <c r="E2365" s="389" t="s">
        <v>652</v>
      </c>
      <c r="F2365" s="389" t="s">
        <v>647</v>
      </c>
      <c r="G2365" s="389" t="s">
        <v>649</v>
      </c>
    </row>
    <row r="2366" spans="1:7">
      <c r="A2366" s="389" t="s">
        <v>568</v>
      </c>
      <c r="B2366" s="389" t="s">
        <v>517</v>
      </c>
      <c r="C2366" s="389">
        <v>0.71018563263000001</v>
      </c>
      <c r="D2366" s="389" t="s">
        <v>647</v>
      </c>
      <c r="E2366" s="389" t="s">
        <v>652</v>
      </c>
      <c r="F2366" s="389" t="s">
        <v>647</v>
      </c>
      <c r="G2366" s="389" t="s">
        <v>649</v>
      </c>
    </row>
    <row r="2367" spans="1:7">
      <c r="A2367" s="389" t="s">
        <v>578</v>
      </c>
      <c r="B2367" s="389" t="s">
        <v>517</v>
      </c>
      <c r="C2367" s="389">
        <v>14.679150805500001</v>
      </c>
      <c r="D2367" s="389" t="s">
        <v>647</v>
      </c>
      <c r="E2367" s="389" t="s">
        <v>652</v>
      </c>
      <c r="F2367" s="389" t="s">
        <v>647</v>
      </c>
      <c r="G2367" s="389" t="s">
        <v>649</v>
      </c>
    </row>
    <row r="2368" spans="1:7">
      <c r="A2368" s="389" t="s">
        <v>574</v>
      </c>
      <c r="B2368" s="389" t="s">
        <v>517</v>
      </c>
      <c r="C2368" s="389">
        <v>6.9181101148600002</v>
      </c>
      <c r="D2368" s="389" t="s">
        <v>647</v>
      </c>
      <c r="E2368" s="389" t="s">
        <v>652</v>
      </c>
      <c r="F2368" s="389" t="s">
        <v>647</v>
      </c>
      <c r="G2368" s="389" t="s">
        <v>649</v>
      </c>
    </row>
    <row r="2369" spans="1:7">
      <c r="A2369" s="389" t="s">
        <v>526</v>
      </c>
      <c r="B2369" s="389" t="s">
        <v>517</v>
      </c>
      <c r="C2369" s="389">
        <v>19.167547817500001</v>
      </c>
      <c r="D2369" s="389" t="s">
        <v>647</v>
      </c>
      <c r="E2369" s="389" t="s">
        <v>652</v>
      </c>
      <c r="F2369" s="389" t="s">
        <v>647</v>
      </c>
      <c r="G2369" s="389" t="s">
        <v>649</v>
      </c>
    </row>
    <row r="2370" spans="1:7">
      <c r="A2370" s="389" t="s">
        <v>526</v>
      </c>
      <c r="B2370" s="389" t="s">
        <v>517</v>
      </c>
      <c r="C2370" s="389">
        <v>19.167547817500001</v>
      </c>
      <c r="D2370" s="389" t="s">
        <v>647</v>
      </c>
      <c r="E2370" s="389" t="s">
        <v>652</v>
      </c>
      <c r="F2370" s="389" t="s">
        <v>647</v>
      </c>
      <c r="G2370" s="389" t="s">
        <v>649</v>
      </c>
    </row>
    <row r="2371" spans="1:7">
      <c r="A2371" s="389" t="s">
        <v>581</v>
      </c>
      <c r="B2371" s="389" t="s">
        <v>517</v>
      </c>
      <c r="C2371" s="389">
        <v>6.4780190271600002</v>
      </c>
      <c r="D2371" s="389" t="s">
        <v>647</v>
      </c>
      <c r="E2371" s="389" t="s">
        <v>652</v>
      </c>
      <c r="F2371" s="389" t="s">
        <v>647</v>
      </c>
      <c r="G2371" s="389" t="s">
        <v>649</v>
      </c>
    </row>
    <row r="2372" spans="1:7">
      <c r="A2372" s="389" t="s">
        <v>535</v>
      </c>
      <c r="B2372" s="389" t="s">
        <v>517</v>
      </c>
      <c r="C2372" s="389">
        <v>8.6594103373499998</v>
      </c>
      <c r="D2372" s="389" t="s">
        <v>647</v>
      </c>
      <c r="E2372" s="389" t="s">
        <v>652</v>
      </c>
      <c r="F2372" s="389" t="s">
        <v>647</v>
      </c>
      <c r="G2372" s="389" t="s">
        <v>649</v>
      </c>
    </row>
    <row r="2373" spans="1:7">
      <c r="A2373" s="389" t="s">
        <v>563</v>
      </c>
      <c r="B2373" s="389" t="s">
        <v>517</v>
      </c>
      <c r="C2373" s="389">
        <v>7.4397514889799998</v>
      </c>
      <c r="D2373" s="389" t="s">
        <v>647</v>
      </c>
      <c r="E2373" s="389" t="s">
        <v>652</v>
      </c>
      <c r="F2373" s="389" t="s">
        <v>647</v>
      </c>
      <c r="G2373" s="389" t="s">
        <v>649</v>
      </c>
    </row>
    <row r="2374" spans="1:7">
      <c r="A2374" s="389" t="s">
        <v>578</v>
      </c>
      <c r="B2374" s="389" t="s">
        <v>517</v>
      </c>
      <c r="C2374" s="389">
        <v>1.23682111632</v>
      </c>
      <c r="D2374" s="389" t="s">
        <v>647</v>
      </c>
      <c r="E2374" s="389" t="s">
        <v>652</v>
      </c>
      <c r="F2374" s="389" t="s">
        <v>647</v>
      </c>
      <c r="G2374" s="389" t="s">
        <v>649</v>
      </c>
    </row>
    <row r="2375" spans="1:7">
      <c r="A2375" s="389" t="s">
        <v>543</v>
      </c>
      <c r="B2375" s="389" t="s">
        <v>517</v>
      </c>
      <c r="C2375" s="389">
        <v>32.784070605899899</v>
      </c>
      <c r="D2375" s="389" t="s">
        <v>647</v>
      </c>
      <c r="E2375" s="389" t="s">
        <v>652</v>
      </c>
      <c r="F2375" s="389" t="s">
        <v>647</v>
      </c>
      <c r="G2375" s="389" t="s">
        <v>649</v>
      </c>
    </row>
    <row r="2376" spans="1:7">
      <c r="A2376" s="389" t="s">
        <v>543</v>
      </c>
      <c r="B2376" s="389" t="s">
        <v>517</v>
      </c>
      <c r="C2376" s="389">
        <v>32.784070605899899</v>
      </c>
      <c r="D2376" s="389" t="s">
        <v>647</v>
      </c>
      <c r="E2376" s="389" t="s">
        <v>652</v>
      </c>
      <c r="F2376" s="389" t="s">
        <v>647</v>
      </c>
      <c r="G2376" s="389" t="s">
        <v>649</v>
      </c>
    </row>
    <row r="2377" spans="1:7">
      <c r="A2377" s="389" t="s">
        <v>535</v>
      </c>
      <c r="B2377" s="389" t="s">
        <v>517</v>
      </c>
      <c r="C2377" s="389">
        <v>0.42168854299699998</v>
      </c>
      <c r="D2377" s="389" t="s">
        <v>647</v>
      </c>
      <c r="E2377" s="389" t="s">
        <v>652</v>
      </c>
      <c r="F2377" s="389" t="s">
        <v>647</v>
      </c>
      <c r="G2377" s="389" t="s">
        <v>649</v>
      </c>
    </row>
    <row r="2378" spans="1:7">
      <c r="A2378" s="389" t="s">
        <v>578</v>
      </c>
      <c r="B2378" s="389" t="s">
        <v>517</v>
      </c>
      <c r="C2378" s="389">
        <v>15.5209236649</v>
      </c>
      <c r="D2378" s="389" t="s">
        <v>647</v>
      </c>
      <c r="E2378" s="389" t="s">
        <v>652</v>
      </c>
      <c r="F2378" s="389" t="s">
        <v>647</v>
      </c>
      <c r="G2378" s="389" t="s">
        <v>649</v>
      </c>
    </row>
    <row r="2379" spans="1:7">
      <c r="A2379" s="389" t="s">
        <v>524</v>
      </c>
      <c r="B2379" s="389" t="s">
        <v>517</v>
      </c>
      <c r="C2379" s="389">
        <v>7.23715703365</v>
      </c>
      <c r="D2379" s="389" t="s">
        <v>647</v>
      </c>
      <c r="E2379" s="389" t="s">
        <v>652</v>
      </c>
      <c r="F2379" s="389" t="s">
        <v>647</v>
      </c>
      <c r="G2379" s="389" t="s">
        <v>649</v>
      </c>
    </row>
    <row r="2380" spans="1:7">
      <c r="A2380" s="389" t="s">
        <v>524</v>
      </c>
      <c r="B2380" s="389" t="s">
        <v>517</v>
      </c>
      <c r="C2380" s="389">
        <v>7.23715703365</v>
      </c>
      <c r="D2380" s="389" t="s">
        <v>647</v>
      </c>
      <c r="E2380" s="389" t="s">
        <v>652</v>
      </c>
      <c r="F2380" s="389" t="s">
        <v>647</v>
      </c>
      <c r="G2380" s="389" t="s">
        <v>649</v>
      </c>
    </row>
    <row r="2381" spans="1:7">
      <c r="A2381" s="389" t="s">
        <v>526</v>
      </c>
      <c r="B2381" s="389" t="s">
        <v>517</v>
      </c>
      <c r="C2381" s="389">
        <v>5.9342007344500001</v>
      </c>
      <c r="D2381" s="389" t="s">
        <v>647</v>
      </c>
      <c r="E2381" s="389" t="s">
        <v>652</v>
      </c>
      <c r="F2381" s="389" t="s">
        <v>647</v>
      </c>
      <c r="G2381" s="389" t="s">
        <v>649</v>
      </c>
    </row>
    <row r="2382" spans="1:7">
      <c r="A2382" s="389" t="s">
        <v>581</v>
      </c>
      <c r="B2382" s="389" t="s">
        <v>517</v>
      </c>
      <c r="C2382" s="389">
        <v>7.7358642962999999</v>
      </c>
      <c r="D2382" s="389" t="s">
        <v>647</v>
      </c>
      <c r="E2382" s="389" t="s">
        <v>652</v>
      </c>
      <c r="F2382" s="389" t="s">
        <v>647</v>
      </c>
      <c r="G2382" s="389" t="s">
        <v>649</v>
      </c>
    </row>
    <row r="2383" spans="1:7">
      <c r="A2383" s="389" t="s">
        <v>581</v>
      </c>
      <c r="B2383" s="389" t="s">
        <v>517</v>
      </c>
      <c r="C2383" s="389">
        <v>7.7358642962999999</v>
      </c>
      <c r="D2383" s="389" t="s">
        <v>647</v>
      </c>
      <c r="E2383" s="389" t="s">
        <v>652</v>
      </c>
      <c r="F2383" s="389" t="s">
        <v>647</v>
      </c>
      <c r="G2383" s="389" t="s">
        <v>649</v>
      </c>
    </row>
    <row r="2384" spans="1:7">
      <c r="A2384" s="389" t="s">
        <v>574</v>
      </c>
      <c r="B2384" s="389" t="s">
        <v>517</v>
      </c>
      <c r="C2384" s="389">
        <v>5.6600614169499996</v>
      </c>
      <c r="D2384" s="389" t="s">
        <v>647</v>
      </c>
      <c r="E2384" s="389" t="s">
        <v>652</v>
      </c>
      <c r="F2384" s="389" t="s">
        <v>647</v>
      </c>
      <c r="G2384" s="389" t="s">
        <v>649</v>
      </c>
    </row>
    <row r="2385" spans="1:7">
      <c r="A2385" s="389" t="s">
        <v>562</v>
      </c>
      <c r="B2385" s="389" t="s">
        <v>517</v>
      </c>
      <c r="C2385" s="389">
        <v>4.7845514472700001</v>
      </c>
      <c r="D2385" s="389" t="s">
        <v>647</v>
      </c>
      <c r="E2385" s="389" t="s">
        <v>652</v>
      </c>
      <c r="F2385" s="389" t="s">
        <v>647</v>
      </c>
      <c r="G2385" s="389" t="s">
        <v>649</v>
      </c>
    </row>
    <row r="2386" spans="1:7">
      <c r="A2386" s="389" t="s">
        <v>535</v>
      </c>
      <c r="B2386" s="389" t="s">
        <v>517</v>
      </c>
      <c r="C2386" s="389">
        <v>51.7606852219999</v>
      </c>
      <c r="D2386" s="389" t="s">
        <v>647</v>
      </c>
      <c r="E2386" s="389" t="s">
        <v>652</v>
      </c>
      <c r="F2386" s="389" t="s">
        <v>647</v>
      </c>
      <c r="G2386" s="389" t="s">
        <v>649</v>
      </c>
    </row>
    <row r="2387" spans="1:7">
      <c r="A2387" s="389" t="s">
        <v>535</v>
      </c>
      <c r="B2387" s="389" t="s">
        <v>517</v>
      </c>
      <c r="C2387" s="389">
        <v>20.822822572700002</v>
      </c>
      <c r="D2387" s="389" t="s">
        <v>647</v>
      </c>
      <c r="E2387" s="389" t="s">
        <v>652</v>
      </c>
      <c r="F2387" s="389" t="s">
        <v>647</v>
      </c>
      <c r="G2387" s="389" t="s">
        <v>649</v>
      </c>
    </row>
    <row r="2388" spans="1:7">
      <c r="A2388" s="389" t="s">
        <v>574</v>
      </c>
      <c r="B2388" s="389" t="s">
        <v>517</v>
      </c>
      <c r="C2388" s="389">
        <v>11.0783947995</v>
      </c>
      <c r="D2388" s="389" t="s">
        <v>647</v>
      </c>
      <c r="E2388" s="389" t="s">
        <v>652</v>
      </c>
      <c r="F2388" s="389" t="s">
        <v>647</v>
      </c>
      <c r="G2388" s="389" t="s">
        <v>649</v>
      </c>
    </row>
    <row r="2389" spans="1:7">
      <c r="A2389" s="389" t="s">
        <v>523</v>
      </c>
      <c r="B2389" s="389" t="s">
        <v>517</v>
      </c>
      <c r="C2389" s="389">
        <v>9.9636673643000009</v>
      </c>
      <c r="D2389" s="389" t="s">
        <v>647</v>
      </c>
      <c r="E2389" s="389" t="s">
        <v>652</v>
      </c>
      <c r="F2389" s="389" t="s">
        <v>647</v>
      </c>
      <c r="G2389" s="389" t="s">
        <v>649</v>
      </c>
    </row>
    <row r="2390" spans="1:7">
      <c r="A2390" s="389" t="s">
        <v>523</v>
      </c>
      <c r="B2390" s="389" t="s">
        <v>517</v>
      </c>
      <c r="C2390" s="389">
        <v>9.9636673643000009</v>
      </c>
      <c r="D2390" s="389" t="s">
        <v>647</v>
      </c>
      <c r="E2390" s="389" t="s">
        <v>652</v>
      </c>
      <c r="F2390" s="389" t="s">
        <v>647</v>
      </c>
      <c r="G2390" s="389" t="s">
        <v>649</v>
      </c>
    </row>
    <row r="2391" spans="1:7">
      <c r="A2391" s="389" t="s">
        <v>569</v>
      </c>
      <c r="B2391" s="389" t="s">
        <v>517</v>
      </c>
      <c r="C2391" s="389">
        <v>16.191615668600001</v>
      </c>
      <c r="D2391" s="389" t="s">
        <v>647</v>
      </c>
      <c r="E2391" s="389" t="s">
        <v>652</v>
      </c>
      <c r="F2391" s="389" t="s">
        <v>647</v>
      </c>
      <c r="G2391" s="389" t="s">
        <v>649</v>
      </c>
    </row>
    <row r="2392" spans="1:7">
      <c r="A2392" s="389" t="s">
        <v>526</v>
      </c>
      <c r="B2392" s="389" t="s">
        <v>517</v>
      </c>
      <c r="C2392" s="389">
        <v>10.7199404966</v>
      </c>
      <c r="D2392" s="389" t="s">
        <v>647</v>
      </c>
      <c r="E2392" s="389" t="s">
        <v>652</v>
      </c>
      <c r="F2392" s="389" t="s">
        <v>647</v>
      </c>
      <c r="G2392" s="389" t="s">
        <v>649</v>
      </c>
    </row>
    <row r="2393" spans="1:7">
      <c r="A2393" s="389" t="s">
        <v>535</v>
      </c>
      <c r="B2393" s="389" t="s">
        <v>517</v>
      </c>
      <c r="C2393" s="389">
        <v>4.4132048834999997</v>
      </c>
      <c r="D2393" s="389" t="s">
        <v>647</v>
      </c>
      <c r="E2393" s="389" t="s">
        <v>652</v>
      </c>
      <c r="F2393" s="389" t="s">
        <v>647</v>
      </c>
      <c r="G2393" s="389" t="s">
        <v>649</v>
      </c>
    </row>
    <row r="2394" spans="1:7">
      <c r="A2394" s="389" t="s">
        <v>525</v>
      </c>
      <c r="B2394" s="389" t="s">
        <v>517</v>
      </c>
      <c r="C2394" s="389">
        <v>2.0149195632999999</v>
      </c>
      <c r="D2394" s="389" t="s">
        <v>647</v>
      </c>
      <c r="E2394" s="389" t="s">
        <v>652</v>
      </c>
      <c r="F2394" s="389" t="s">
        <v>647</v>
      </c>
      <c r="G2394" s="389" t="s">
        <v>649</v>
      </c>
    </row>
    <row r="2395" spans="1:7">
      <c r="A2395" s="389" t="s">
        <v>526</v>
      </c>
      <c r="B2395" s="389" t="s">
        <v>517</v>
      </c>
      <c r="C2395" s="389">
        <v>2.0149195632999999</v>
      </c>
      <c r="D2395" s="389" t="s">
        <v>647</v>
      </c>
      <c r="E2395" s="389" t="s">
        <v>652</v>
      </c>
      <c r="F2395" s="389" t="s">
        <v>647</v>
      </c>
      <c r="G2395" s="389" t="s">
        <v>649</v>
      </c>
    </row>
    <row r="2396" spans="1:7">
      <c r="A2396" s="389" t="s">
        <v>526</v>
      </c>
      <c r="B2396" s="389" t="s">
        <v>517</v>
      </c>
      <c r="C2396" s="389">
        <v>2.0149195632999999</v>
      </c>
      <c r="D2396" s="389" t="s">
        <v>647</v>
      </c>
      <c r="E2396" s="389" t="s">
        <v>652</v>
      </c>
      <c r="F2396" s="389" t="s">
        <v>647</v>
      </c>
      <c r="G2396" s="389" t="s">
        <v>649</v>
      </c>
    </row>
    <row r="2397" spans="1:7">
      <c r="A2397" s="389" t="s">
        <v>549</v>
      </c>
      <c r="B2397" s="389" t="s">
        <v>517</v>
      </c>
      <c r="C2397" s="389">
        <v>2.0149195632999999</v>
      </c>
      <c r="D2397" s="389" t="s">
        <v>647</v>
      </c>
      <c r="E2397" s="389" t="s">
        <v>652</v>
      </c>
      <c r="F2397" s="389" t="s">
        <v>647</v>
      </c>
      <c r="G2397" s="389" t="s">
        <v>649</v>
      </c>
    </row>
    <row r="2398" spans="1:7">
      <c r="A2398" s="389" t="s">
        <v>568</v>
      </c>
      <c r="B2398" s="389" t="s">
        <v>517</v>
      </c>
      <c r="C2398" s="389">
        <v>2.0149195632999999</v>
      </c>
      <c r="D2398" s="389" t="s">
        <v>647</v>
      </c>
      <c r="E2398" s="389" t="s">
        <v>652</v>
      </c>
      <c r="F2398" s="389" t="s">
        <v>647</v>
      </c>
      <c r="G2398" s="389" t="s">
        <v>649</v>
      </c>
    </row>
    <row r="2399" spans="1:7">
      <c r="A2399" s="389" t="s">
        <v>568</v>
      </c>
      <c r="B2399" s="389" t="s">
        <v>517</v>
      </c>
      <c r="C2399" s="389">
        <v>2.0149195632999999</v>
      </c>
      <c r="D2399" s="389" t="s">
        <v>647</v>
      </c>
      <c r="E2399" s="389" t="s">
        <v>652</v>
      </c>
      <c r="F2399" s="389" t="s">
        <v>647</v>
      </c>
      <c r="G2399" s="389" t="s">
        <v>649</v>
      </c>
    </row>
    <row r="2400" spans="1:7">
      <c r="A2400" s="389" t="s">
        <v>575</v>
      </c>
      <c r="B2400" s="389" t="s">
        <v>517</v>
      </c>
      <c r="C2400" s="389">
        <v>25.596105354399899</v>
      </c>
      <c r="D2400" s="389" t="s">
        <v>647</v>
      </c>
      <c r="E2400" s="389" t="s">
        <v>652</v>
      </c>
      <c r="F2400" s="389" t="s">
        <v>647</v>
      </c>
      <c r="G2400" s="389" t="s">
        <v>649</v>
      </c>
    </row>
    <row r="2401" spans="1:7">
      <c r="A2401" s="389" t="s">
        <v>575</v>
      </c>
      <c r="B2401" s="389" t="s">
        <v>517</v>
      </c>
      <c r="C2401" s="389">
        <v>25.596105354399899</v>
      </c>
      <c r="D2401" s="389" t="s">
        <v>647</v>
      </c>
      <c r="E2401" s="389" t="s">
        <v>652</v>
      </c>
      <c r="F2401" s="389" t="s">
        <v>647</v>
      </c>
      <c r="G2401" s="389" t="s">
        <v>649</v>
      </c>
    </row>
    <row r="2402" spans="1:7">
      <c r="A2402" s="389" t="s">
        <v>575</v>
      </c>
      <c r="B2402" s="389" t="s">
        <v>517</v>
      </c>
      <c r="C2402" s="389">
        <v>25.596105354399899</v>
      </c>
      <c r="D2402" s="389" t="s">
        <v>647</v>
      </c>
      <c r="E2402" s="389" t="s">
        <v>652</v>
      </c>
      <c r="F2402" s="389" t="s">
        <v>647</v>
      </c>
      <c r="G2402" s="389" t="s">
        <v>649</v>
      </c>
    </row>
    <row r="2403" spans="1:7">
      <c r="A2403" s="389" t="s">
        <v>558</v>
      </c>
      <c r="B2403" s="389" t="s">
        <v>517</v>
      </c>
      <c r="C2403" s="389">
        <v>7.1951263919699997</v>
      </c>
      <c r="D2403" s="389" t="s">
        <v>647</v>
      </c>
      <c r="E2403" s="389" t="s">
        <v>652</v>
      </c>
      <c r="F2403" s="389" t="s">
        <v>647</v>
      </c>
      <c r="G2403" s="389" t="s">
        <v>649</v>
      </c>
    </row>
    <row r="2404" spans="1:7">
      <c r="A2404" s="389" t="s">
        <v>525</v>
      </c>
      <c r="B2404" s="389" t="s">
        <v>517</v>
      </c>
      <c r="C2404" s="389">
        <v>8.82371348723</v>
      </c>
      <c r="D2404" s="389" t="s">
        <v>647</v>
      </c>
      <c r="E2404" s="389" t="s">
        <v>652</v>
      </c>
      <c r="F2404" s="389" t="s">
        <v>647</v>
      </c>
      <c r="G2404" s="389" t="s">
        <v>649</v>
      </c>
    </row>
    <row r="2405" spans="1:7">
      <c r="A2405" s="389" t="s">
        <v>525</v>
      </c>
      <c r="B2405" s="389" t="s">
        <v>517</v>
      </c>
      <c r="C2405" s="389">
        <v>8.82371348723</v>
      </c>
      <c r="D2405" s="389" t="s">
        <v>647</v>
      </c>
      <c r="E2405" s="389" t="s">
        <v>652</v>
      </c>
      <c r="F2405" s="389" t="s">
        <v>647</v>
      </c>
      <c r="G2405" s="389" t="s">
        <v>649</v>
      </c>
    </row>
    <row r="2406" spans="1:7">
      <c r="A2406" s="389" t="s">
        <v>526</v>
      </c>
      <c r="B2406" s="389" t="s">
        <v>517</v>
      </c>
      <c r="C2406" s="389">
        <v>8.82371348723</v>
      </c>
      <c r="D2406" s="389" t="s">
        <v>647</v>
      </c>
      <c r="E2406" s="389" t="s">
        <v>652</v>
      </c>
      <c r="F2406" s="389" t="s">
        <v>647</v>
      </c>
      <c r="G2406" s="389" t="s">
        <v>649</v>
      </c>
    </row>
    <row r="2407" spans="1:7">
      <c r="A2407" s="389" t="s">
        <v>526</v>
      </c>
      <c r="B2407" s="389" t="s">
        <v>517</v>
      </c>
      <c r="C2407" s="389">
        <v>8.82371348723</v>
      </c>
      <c r="D2407" s="389" t="s">
        <v>647</v>
      </c>
      <c r="E2407" s="389" t="s">
        <v>652</v>
      </c>
      <c r="F2407" s="389" t="s">
        <v>647</v>
      </c>
      <c r="G2407" s="389" t="s">
        <v>649</v>
      </c>
    </row>
    <row r="2408" spans="1:7">
      <c r="A2408" s="389" t="s">
        <v>568</v>
      </c>
      <c r="B2408" s="389" t="s">
        <v>517</v>
      </c>
      <c r="C2408" s="389">
        <v>8.82371348723</v>
      </c>
      <c r="D2408" s="389" t="s">
        <v>647</v>
      </c>
      <c r="E2408" s="389" t="s">
        <v>652</v>
      </c>
      <c r="F2408" s="389" t="s">
        <v>647</v>
      </c>
      <c r="G2408" s="389" t="s">
        <v>649</v>
      </c>
    </row>
    <row r="2409" spans="1:7">
      <c r="A2409" s="389" t="s">
        <v>568</v>
      </c>
      <c r="B2409" s="389" t="s">
        <v>517</v>
      </c>
      <c r="C2409" s="389">
        <v>8.82371348723</v>
      </c>
      <c r="D2409" s="389" t="s">
        <v>647</v>
      </c>
      <c r="E2409" s="389" t="s">
        <v>652</v>
      </c>
      <c r="F2409" s="389" t="s">
        <v>647</v>
      </c>
      <c r="G2409" s="389" t="s">
        <v>649</v>
      </c>
    </row>
    <row r="2410" spans="1:7">
      <c r="A2410" s="389" t="s">
        <v>578</v>
      </c>
      <c r="B2410" s="389" t="s">
        <v>517</v>
      </c>
      <c r="C2410" s="389">
        <v>1.9729107024799999</v>
      </c>
      <c r="D2410" s="389" t="s">
        <v>647</v>
      </c>
      <c r="E2410" s="389" t="s">
        <v>652</v>
      </c>
      <c r="F2410" s="389" t="s">
        <v>647</v>
      </c>
      <c r="G2410" s="389" t="s">
        <v>649</v>
      </c>
    </row>
    <row r="2411" spans="1:7">
      <c r="A2411" s="389" t="s">
        <v>535</v>
      </c>
      <c r="B2411" s="389" t="s">
        <v>517</v>
      </c>
      <c r="C2411" s="389">
        <v>4.7283133376300004</v>
      </c>
      <c r="D2411" s="389" t="s">
        <v>647</v>
      </c>
      <c r="E2411" s="389" t="s">
        <v>652</v>
      </c>
      <c r="F2411" s="389" t="s">
        <v>647</v>
      </c>
      <c r="G2411" s="389" t="s">
        <v>649</v>
      </c>
    </row>
    <row r="2412" spans="1:7">
      <c r="A2412" s="389" t="s">
        <v>514</v>
      </c>
      <c r="B2412" s="389" t="s">
        <v>517</v>
      </c>
      <c r="C2412" s="389">
        <v>13.237566895200001</v>
      </c>
      <c r="D2412" s="389" t="s">
        <v>647</v>
      </c>
      <c r="E2412" s="389" t="s">
        <v>652</v>
      </c>
      <c r="F2412" s="389" t="s">
        <v>647</v>
      </c>
      <c r="G2412" s="389" t="s">
        <v>649</v>
      </c>
    </row>
    <row r="2413" spans="1:7">
      <c r="A2413" s="389" t="s">
        <v>514</v>
      </c>
      <c r="B2413" s="389" t="s">
        <v>517</v>
      </c>
      <c r="C2413" s="389">
        <v>13.237566895200001</v>
      </c>
      <c r="D2413" s="389" t="s">
        <v>647</v>
      </c>
      <c r="E2413" s="389" t="s">
        <v>652</v>
      </c>
      <c r="F2413" s="389" t="s">
        <v>647</v>
      </c>
      <c r="G2413" s="389" t="s">
        <v>649</v>
      </c>
    </row>
    <row r="2414" spans="1:7">
      <c r="A2414" s="389" t="s">
        <v>567</v>
      </c>
      <c r="B2414" s="389" t="s">
        <v>517</v>
      </c>
      <c r="C2414" s="389">
        <v>13.237566895200001</v>
      </c>
      <c r="D2414" s="389" t="s">
        <v>647</v>
      </c>
      <c r="E2414" s="389" t="s">
        <v>652</v>
      </c>
      <c r="F2414" s="389" t="s">
        <v>647</v>
      </c>
      <c r="G2414" s="389" t="s">
        <v>649</v>
      </c>
    </row>
    <row r="2415" spans="1:7">
      <c r="A2415" s="389" t="s">
        <v>543</v>
      </c>
      <c r="B2415" s="389" t="s">
        <v>517</v>
      </c>
      <c r="C2415" s="389">
        <v>33.076885943599898</v>
      </c>
      <c r="D2415" s="389" t="s">
        <v>647</v>
      </c>
      <c r="E2415" s="389" t="s">
        <v>652</v>
      </c>
      <c r="F2415" s="389" t="s">
        <v>647</v>
      </c>
      <c r="G2415" s="389" t="s">
        <v>649</v>
      </c>
    </row>
    <row r="2416" spans="1:7">
      <c r="A2416" s="389" t="s">
        <v>543</v>
      </c>
      <c r="B2416" s="389" t="s">
        <v>517</v>
      </c>
      <c r="C2416" s="389">
        <v>33.076885943599898</v>
      </c>
      <c r="D2416" s="389" t="s">
        <v>647</v>
      </c>
      <c r="E2416" s="389" t="s">
        <v>652</v>
      </c>
      <c r="F2416" s="389" t="s">
        <v>647</v>
      </c>
      <c r="G2416" s="389" t="s">
        <v>649</v>
      </c>
    </row>
    <row r="2417" spans="1:7">
      <c r="A2417" s="389" t="s">
        <v>543</v>
      </c>
      <c r="B2417" s="389" t="s">
        <v>517</v>
      </c>
      <c r="C2417" s="389">
        <v>33.076885943599898</v>
      </c>
      <c r="D2417" s="389" t="s">
        <v>647</v>
      </c>
      <c r="E2417" s="389" t="s">
        <v>652</v>
      </c>
      <c r="F2417" s="389" t="s">
        <v>647</v>
      </c>
      <c r="G2417" s="389" t="s">
        <v>649</v>
      </c>
    </row>
    <row r="2418" spans="1:7">
      <c r="A2418" s="389" t="s">
        <v>555</v>
      </c>
      <c r="B2418" s="389" t="s">
        <v>517</v>
      </c>
      <c r="C2418" s="389">
        <v>11.763244596</v>
      </c>
      <c r="D2418" s="389" t="s">
        <v>647</v>
      </c>
      <c r="E2418" s="389" t="s">
        <v>652</v>
      </c>
      <c r="F2418" s="389" t="s">
        <v>647</v>
      </c>
      <c r="G2418" s="389" t="s">
        <v>649</v>
      </c>
    </row>
    <row r="2419" spans="1:7">
      <c r="A2419" s="389" t="s">
        <v>559</v>
      </c>
      <c r="B2419" s="389" t="s">
        <v>517</v>
      </c>
      <c r="C2419" s="389">
        <v>9.6739174547700006</v>
      </c>
      <c r="D2419" s="389" t="s">
        <v>647</v>
      </c>
      <c r="E2419" s="389" t="s">
        <v>652</v>
      </c>
      <c r="F2419" s="389" t="s">
        <v>647</v>
      </c>
      <c r="G2419" s="389" t="s">
        <v>649</v>
      </c>
    </row>
    <row r="2420" spans="1:7">
      <c r="A2420" s="389" t="s">
        <v>574</v>
      </c>
      <c r="B2420" s="389" t="s">
        <v>517</v>
      </c>
      <c r="C2420" s="389">
        <v>9.6739174547700006</v>
      </c>
      <c r="D2420" s="389" t="s">
        <v>647</v>
      </c>
      <c r="E2420" s="389" t="s">
        <v>652</v>
      </c>
      <c r="F2420" s="389" t="s">
        <v>647</v>
      </c>
      <c r="G2420" s="389" t="s">
        <v>649</v>
      </c>
    </row>
    <row r="2421" spans="1:7">
      <c r="A2421" s="389" t="s">
        <v>578</v>
      </c>
      <c r="B2421" s="389" t="s">
        <v>517</v>
      </c>
      <c r="C2421" s="389">
        <v>6.6878099019899997</v>
      </c>
      <c r="D2421" s="389" t="s">
        <v>647</v>
      </c>
      <c r="E2421" s="389" t="s">
        <v>652</v>
      </c>
      <c r="F2421" s="389" t="s">
        <v>647</v>
      </c>
      <c r="G2421" s="389" t="s">
        <v>649</v>
      </c>
    </row>
    <row r="2422" spans="1:7">
      <c r="A2422" s="389" t="s">
        <v>514</v>
      </c>
      <c r="B2422" s="389" t="s">
        <v>517</v>
      </c>
      <c r="C2422" s="389">
        <v>6.8391738306200001</v>
      </c>
      <c r="D2422" s="389" t="s">
        <v>647</v>
      </c>
      <c r="E2422" s="389" t="s">
        <v>652</v>
      </c>
      <c r="F2422" s="389" t="s">
        <v>647</v>
      </c>
      <c r="G2422" s="389" t="s">
        <v>649</v>
      </c>
    </row>
    <row r="2423" spans="1:7">
      <c r="A2423" s="389" t="s">
        <v>514</v>
      </c>
      <c r="B2423" s="389" t="s">
        <v>517</v>
      </c>
      <c r="C2423" s="389">
        <v>6.8391738306200001</v>
      </c>
      <c r="D2423" s="389" t="s">
        <v>647</v>
      </c>
      <c r="E2423" s="389" t="s">
        <v>652</v>
      </c>
      <c r="F2423" s="389" t="s">
        <v>647</v>
      </c>
      <c r="G2423" s="389" t="s">
        <v>649</v>
      </c>
    </row>
    <row r="2424" spans="1:7">
      <c r="A2424" s="389" t="s">
        <v>556</v>
      </c>
      <c r="B2424" s="389" t="s">
        <v>517</v>
      </c>
      <c r="C2424" s="389">
        <v>11.825611905300001</v>
      </c>
      <c r="D2424" s="389" t="s">
        <v>647</v>
      </c>
      <c r="E2424" s="389" t="s">
        <v>652</v>
      </c>
      <c r="F2424" s="389" t="s">
        <v>647</v>
      </c>
      <c r="G2424" s="389" t="s">
        <v>649</v>
      </c>
    </row>
    <row r="2425" spans="1:7">
      <c r="A2425" s="389" t="s">
        <v>514</v>
      </c>
      <c r="B2425" s="389" t="s">
        <v>517</v>
      </c>
      <c r="C2425" s="389">
        <v>5.6587141437300001</v>
      </c>
      <c r="D2425" s="389" t="s">
        <v>647</v>
      </c>
      <c r="E2425" s="389" t="s">
        <v>652</v>
      </c>
      <c r="F2425" s="389" t="s">
        <v>647</v>
      </c>
      <c r="G2425" s="389" t="s">
        <v>649</v>
      </c>
    </row>
    <row r="2426" spans="1:7">
      <c r="A2426" s="389" t="s">
        <v>514</v>
      </c>
      <c r="B2426" s="389" t="s">
        <v>517</v>
      </c>
      <c r="C2426" s="389">
        <v>5.6587141437300001</v>
      </c>
      <c r="D2426" s="389" t="s">
        <v>647</v>
      </c>
      <c r="E2426" s="389" t="s">
        <v>652</v>
      </c>
      <c r="F2426" s="389" t="s">
        <v>647</v>
      </c>
      <c r="G2426" s="389" t="s">
        <v>649</v>
      </c>
    </row>
    <row r="2427" spans="1:7">
      <c r="A2427" s="389" t="s">
        <v>567</v>
      </c>
      <c r="B2427" s="389" t="s">
        <v>517</v>
      </c>
      <c r="C2427" s="389">
        <v>5.6587141437300001</v>
      </c>
      <c r="D2427" s="389" t="s">
        <v>647</v>
      </c>
      <c r="E2427" s="389" t="s">
        <v>652</v>
      </c>
      <c r="F2427" s="389" t="s">
        <v>647</v>
      </c>
      <c r="G2427" s="389" t="s">
        <v>649</v>
      </c>
    </row>
    <row r="2428" spans="1:7">
      <c r="A2428" s="389" t="s">
        <v>578</v>
      </c>
      <c r="B2428" s="389" t="s">
        <v>517</v>
      </c>
      <c r="C2428" s="389">
        <v>16.175700634599899</v>
      </c>
      <c r="D2428" s="389" t="s">
        <v>647</v>
      </c>
      <c r="E2428" s="389" t="s">
        <v>652</v>
      </c>
      <c r="F2428" s="389" t="s">
        <v>647</v>
      </c>
      <c r="G2428" s="389" t="s">
        <v>649</v>
      </c>
    </row>
    <row r="2429" spans="1:7">
      <c r="A2429" s="389" t="s">
        <v>578</v>
      </c>
      <c r="B2429" s="389" t="s">
        <v>517</v>
      </c>
      <c r="C2429" s="389">
        <v>16.175700634599899</v>
      </c>
      <c r="D2429" s="389" t="s">
        <v>647</v>
      </c>
      <c r="E2429" s="389" t="s">
        <v>652</v>
      </c>
      <c r="F2429" s="389" t="s">
        <v>647</v>
      </c>
      <c r="G2429" s="389" t="s">
        <v>649</v>
      </c>
    </row>
    <row r="2430" spans="1:7">
      <c r="A2430" s="389" t="s">
        <v>525</v>
      </c>
      <c r="B2430" s="389" t="s">
        <v>517</v>
      </c>
      <c r="C2430" s="389">
        <v>42.315003405799899</v>
      </c>
      <c r="D2430" s="389" t="s">
        <v>647</v>
      </c>
      <c r="E2430" s="389" t="s">
        <v>652</v>
      </c>
      <c r="F2430" s="389" t="s">
        <v>647</v>
      </c>
      <c r="G2430" s="389" t="s">
        <v>649</v>
      </c>
    </row>
    <row r="2431" spans="1:7">
      <c r="A2431" s="389" t="s">
        <v>578</v>
      </c>
      <c r="B2431" s="389" t="s">
        <v>517</v>
      </c>
      <c r="C2431" s="389">
        <v>25.5120272658</v>
      </c>
      <c r="D2431" s="389" t="s">
        <v>647</v>
      </c>
      <c r="E2431" s="389" t="s">
        <v>652</v>
      </c>
      <c r="F2431" s="389" t="s">
        <v>647</v>
      </c>
      <c r="G2431" s="389" t="s">
        <v>649</v>
      </c>
    </row>
    <row r="2432" spans="1:7">
      <c r="A2432" s="389" t="s">
        <v>578</v>
      </c>
      <c r="B2432" s="389" t="s">
        <v>517</v>
      </c>
      <c r="C2432" s="389">
        <v>25.5120272658</v>
      </c>
      <c r="D2432" s="389" t="s">
        <v>647</v>
      </c>
      <c r="E2432" s="389" t="s">
        <v>652</v>
      </c>
      <c r="F2432" s="389" t="s">
        <v>647</v>
      </c>
      <c r="G2432" s="389" t="s">
        <v>649</v>
      </c>
    </row>
    <row r="2433" spans="1:7">
      <c r="A2433" s="389" t="s">
        <v>578</v>
      </c>
      <c r="B2433" s="389" t="s">
        <v>517</v>
      </c>
      <c r="C2433" s="389">
        <v>9.4320425344899999</v>
      </c>
      <c r="D2433" s="389" t="s">
        <v>647</v>
      </c>
      <c r="E2433" s="389" t="s">
        <v>652</v>
      </c>
      <c r="F2433" s="389" t="s">
        <v>647</v>
      </c>
      <c r="G2433" s="389" t="s">
        <v>649</v>
      </c>
    </row>
    <row r="2434" spans="1:7">
      <c r="A2434" s="389" t="s">
        <v>578</v>
      </c>
      <c r="B2434" s="389" t="s">
        <v>517</v>
      </c>
      <c r="C2434" s="389">
        <v>9.4320425344899999</v>
      </c>
      <c r="D2434" s="389" t="s">
        <v>647</v>
      </c>
      <c r="E2434" s="389" t="s">
        <v>652</v>
      </c>
      <c r="F2434" s="389" t="s">
        <v>647</v>
      </c>
      <c r="G2434" s="389" t="s">
        <v>649</v>
      </c>
    </row>
    <row r="2435" spans="1:7">
      <c r="A2435" s="389" t="s">
        <v>563</v>
      </c>
      <c r="B2435" s="389" t="s">
        <v>517</v>
      </c>
      <c r="C2435" s="389">
        <v>5.1450734707999999</v>
      </c>
      <c r="D2435" s="389" t="s">
        <v>647</v>
      </c>
      <c r="E2435" s="389" t="s">
        <v>652</v>
      </c>
      <c r="F2435" s="389" t="s">
        <v>647</v>
      </c>
      <c r="G2435" s="389" t="s">
        <v>649</v>
      </c>
    </row>
    <row r="2436" spans="1:7">
      <c r="A2436" s="389" t="s">
        <v>527</v>
      </c>
      <c r="B2436" s="389" t="s">
        <v>517</v>
      </c>
      <c r="C2436" s="389">
        <v>14.756562235800001</v>
      </c>
      <c r="D2436" s="389" t="s">
        <v>647</v>
      </c>
      <c r="E2436" s="389" t="s">
        <v>652</v>
      </c>
      <c r="F2436" s="389" t="s">
        <v>647</v>
      </c>
      <c r="G2436" s="389" t="s">
        <v>649</v>
      </c>
    </row>
    <row r="2437" spans="1:7">
      <c r="A2437" s="389" t="s">
        <v>527</v>
      </c>
      <c r="B2437" s="389" t="s">
        <v>517</v>
      </c>
      <c r="C2437" s="389">
        <v>14.756562235800001</v>
      </c>
      <c r="D2437" s="389" t="s">
        <v>647</v>
      </c>
      <c r="E2437" s="389" t="s">
        <v>652</v>
      </c>
      <c r="F2437" s="389" t="s">
        <v>647</v>
      </c>
      <c r="G2437" s="389" t="s">
        <v>649</v>
      </c>
    </row>
    <row r="2438" spans="1:7">
      <c r="A2438" s="389" t="s">
        <v>563</v>
      </c>
      <c r="B2438" s="389" t="s">
        <v>517</v>
      </c>
      <c r="C2438" s="389">
        <v>8.9793189206200008</v>
      </c>
      <c r="D2438" s="389" t="s">
        <v>647</v>
      </c>
      <c r="E2438" s="389" t="s">
        <v>652</v>
      </c>
      <c r="F2438" s="389" t="s">
        <v>647</v>
      </c>
      <c r="G2438" s="389" t="s">
        <v>649</v>
      </c>
    </row>
    <row r="2439" spans="1:7">
      <c r="A2439" s="389" t="s">
        <v>563</v>
      </c>
      <c r="B2439" s="389" t="s">
        <v>517</v>
      </c>
      <c r="C2439" s="389">
        <v>8.9793189206200008</v>
      </c>
      <c r="D2439" s="389" t="s">
        <v>647</v>
      </c>
      <c r="E2439" s="389" t="s">
        <v>652</v>
      </c>
      <c r="F2439" s="389" t="s">
        <v>647</v>
      </c>
      <c r="G2439" s="389" t="s">
        <v>649</v>
      </c>
    </row>
    <row r="2440" spans="1:7">
      <c r="A2440" s="389" t="s">
        <v>562</v>
      </c>
      <c r="B2440" s="389" t="s">
        <v>517</v>
      </c>
      <c r="C2440" s="389">
        <v>14.4758548335</v>
      </c>
      <c r="D2440" s="389" t="s">
        <v>647</v>
      </c>
      <c r="E2440" s="389" t="s">
        <v>652</v>
      </c>
      <c r="F2440" s="389" t="s">
        <v>647</v>
      </c>
      <c r="G2440" s="389" t="s">
        <v>649</v>
      </c>
    </row>
    <row r="2441" spans="1:7">
      <c r="A2441" s="389" t="s">
        <v>563</v>
      </c>
      <c r="B2441" s="389" t="s">
        <v>517</v>
      </c>
      <c r="C2441" s="389">
        <v>14.4758548335</v>
      </c>
      <c r="D2441" s="389" t="s">
        <v>647</v>
      </c>
      <c r="E2441" s="389" t="s">
        <v>652</v>
      </c>
      <c r="F2441" s="389" t="s">
        <v>647</v>
      </c>
      <c r="G2441" s="389" t="s">
        <v>649</v>
      </c>
    </row>
    <row r="2442" spans="1:7">
      <c r="A2442" s="389" t="s">
        <v>576</v>
      </c>
      <c r="B2442" s="389" t="s">
        <v>517</v>
      </c>
      <c r="C2442" s="389">
        <v>2.7091316376100001</v>
      </c>
      <c r="D2442" s="389" t="s">
        <v>647</v>
      </c>
      <c r="E2442" s="389" t="s">
        <v>652</v>
      </c>
      <c r="F2442" s="389" t="s">
        <v>647</v>
      </c>
      <c r="G2442" s="389" t="s">
        <v>649</v>
      </c>
    </row>
    <row r="2443" spans="1:7">
      <c r="A2443" s="389" t="s">
        <v>578</v>
      </c>
      <c r="B2443" s="389" t="s">
        <v>517</v>
      </c>
      <c r="C2443" s="389">
        <v>2.7091316376100001</v>
      </c>
      <c r="D2443" s="389" t="s">
        <v>647</v>
      </c>
      <c r="E2443" s="389" t="s">
        <v>652</v>
      </c>
      <c r="F2443" s="389" t="s">
        <v>647</v>
      </c>
      <c r="G2443" s="389" t="s">
        <v>649</v>
      </c>
    </row>
    <row r="2444" spans="1:7">
      <c r="A2444" s="389" t="s">
        <v>556</v>
      </c>
      <c r="B2444" s="389" t="s">
        <v>517</v>
      </c>
      <c r="C2444" s="389">
        <v>6.9842329980500004</v>
      </c>
      <c r="D2444" s="389" t="s">
        <v>647</v>
      </c>
      <c r="E2444" s="389" t="s">
        <v>652</v>
      </c>
      <c r="F2444" s="389" t="s">
        <v>647</v>
      </c>
      <c r="G2444" s="389" t="s">
        <v>649</v>
      </c>
    </row>
    <row r="2445" spans="1:7">
      <c r="A2445" s="389" t="s">
        <v>574</v>
      </c>
      <c r="B2445" s="389" t="s">
        <v>517</v>
      </c>
      <c r="C2445" s="389">
        <v>7.5584266801700002</v>
      </c>
      <c r="D2445" s="389" t="s">
        <v>647</v>
      </c>
      <c r="E2445" s="389" t="s">
        <v>652</v>
      </c>
      <c r="F2445" s="389" t="s">
        <v>647</v>
      </c>
      <c r="G2445" s="389" t="s">
        <v>649</v>
      </c>
    </row>
    <row r="2446" spans="1:7">
      <c r="A2446" s="389" t="s">
        <v>525</v>
      </c>
      <c r="B2446" s="389" t="s">
        <v>517</v>
      </c>
      <c r="C2446" s="389">
        <v>11.6741694733999</v>
      </c>
      <c r="D2446" s="389" t="s">
        <v>647</v>
      </c>
      <c r="E2446" s="389" t="s">
        <v>652</v>
      </c>
      <c r="F2446" s="389" t="s">
        <v>647</v>
      </c>
      <c r="G2446" s="389" t="s">
        <v>649</v>
      </c>
    </row>
    <row r="2447" spans="1:7">
      <c r="A2447" s="389" t="s">
        <v>525</v>
      </c>
      <c r="B2447" s="389" t="s">
        <v>517</v>
      </c>
      <c r="C2447" s="389">
        <v>11.6741694733999</v>
      </c>
      <c r="D2447" s="389" t="s">
        <v>647</v>
      </c>
      <c r="E2447" s="389" t="s">
        <v>652</v>
      </c>
      <c r="F2447" s="389" t="s">
        <v>647</v>
      </c>
      <c r="G2447" s="389" t="s">
        <v>649</v>
      </c>
    </row>
    <row r="2448" spans="1:7">
      <c r="A2448" s="389" t="s">
        <v>568</v>
      </c>
      <c r="B2448" s="389" t="s">
        <v>517</v>
      </c>
      <c r="C2448" s="389">
        <v>11.6741694733999</v>
      </c>
      <c r="D2448" s="389" t="s">
        <v>647</v>
      </c>
      <c r="E2448" s="389" t="s">
        <v>652</v>
      </c>
      <c r="F2448" s="389" t="s">
        <v>647</v>
      </c>
      <c r="G2448" s="389" t="s">
        <v>649</v>
      </c>
    </row>
    <row r="2449" spans="1:7">
      <c r="A2449" s="389" t="s">
        <v>568</v>
      </c>
      <c r="B2449" s="389" t="s">
        <v>517</v>
      </c>
      <c r="C2449" s="389">
        <v>11.6741694733999</v>
      </c>
      <c r="D2449" s="389" t="s">
        <v>647</v>
      </c>
      <c r="E2449" s="389" t="s">
        <v>652</v>
      </c>
      <c r="F2449" s="389" t="s">
        <v>647</v>
      </c>
      <c r="G2449" s="389" t="s">
        <v>649</v>
      </c>
    </row>
    <row r="2450" spans="1:7">
      <c r="A2450" s="389" t="s">
        <v>522</v>
      </c>
      <c r="B2450" s="389" t="s">
        <v>517</v>
      </c>
      <c r="C2450" s="389">
        <v>20.608893401700001</v>
      </c>
      <c r="D2450" s="389" t="s">
        <v>647</v>
      </c>
      <c r="E2450" s="389" t="s">
        <v>652</v>
      </c>
      <c r="F2450" s="389" t="s">
        <v>647</v>
      </c>
      <c r="G2450" s="389" t="s">
        <v>649</v>
      </c>
    </row>
    <row r="2451" spans="1:7">
      <c r="A2451" s="389" t="s">
        <v>522</v>
      </c>
      <c r="B2451" s="389" t="s">
        <v>517</v>
      </c>
      <c r="C2451" s="389">
        <v>20.608893401700001</v>
      </c>
      <c r="D2451" s="389" t="s">
        <v>647</v>
      </c>
      <c r="E2451" s="389" t="s">
        <v>652</v>
      </c>
      <c r="F2451" s="389" t="s">
        <v>647</v>
      </c>
      <c r="G2451" s="389" t="s">
        <v>649</v>
      </c>
    </row>
    <row r="2452" spans="1:7">
      <c r="A2452" s="389" t="s">
        <v>535</v>
      </c>
      <c r="B2452" s="389" t="s">
        <v>517</v>
      </c>
      <c r="C2452" s="389">
        <v>1.78261493004</v>
      </c>
      <c r="D2452" s="389" t="s">
        <v>647</v>
      </c>
      <c r="E2452" s="389" t="s">
        <v>652</v>
      </c>
      <c r="F2452" s="389" t="s">
        <v>647</v>
      </c>
      <c r="G2452" s="389" t="s">
        <v>649</v>
      </c>
    </row>
    <row r="2453" spans="1:7">
      <c r="A2453" s="389" t="s">
        <v>535</v>
      </c>
      <c r="B2453" s="389" t="s">
        <v>517</v>
      </c>
      <c r="C2453" s="389">
        <v>6.8533477856799996</v>
      </c>
      <c r="D2453" s="389" t="s">
        <v>647</v>
      </c>
      <c r="E2453" s="389" t="s">
        <v>652</v>
      </c>
      <c r="F2453" s="389" t="s">
        <v>647</v>
      </c>
      <c r="G2453" s="389" t="s">
        <v>649</v>
      </c>
    </row>
    <row r="2454" spans="1:7">
      <c r="A2454" s="389" t="s">
        <v>535</v>
      </c>
      <c r="B2454" s="389" t="s">
        <v>517</v>
      </c>
      <c r="C2454" s="389">
        <v>6.8533477856799996</v>
      </c>
      <c r="D2454" s="389" t="s">
        <v>647</v>
      </c>
      <c r="E2454" s="389" t="s">
        <v>652</v>
      </c>
      <c r="F2454" s="389" t="s">
        <v>647</v>
      </c>
      <c r="G2454" s="389" t="s">
        <v>649</v>
      </c>
    </row>
    <row r="2455" spans="1:7">
      <c r="A2455" s="389" t="s">
        <v>576</v>
      </c>
      <c r="B2455" s="389" t="s">
        <v>517</v>
      </c>
      <c r="C2455" s="389">
        <v>1.1803010726000001</v>
      </c>
      <c r="D2455" s="389" t="s">
        <v>647</v>
      </c>
      <c r="E2455" s="389" t="s">
        <v>652</v>
      </c>
      <c r="F2455" s="389" t="s">
        <v>647</v>
      </c>
      <c r="G2455" s="389" t="s">
        <v>649</v>
      </c>
    </row>
    <row r="2456" spans="1:7">
      <c r="A2456" s="389" t="s">
        <v>578</v>
      </c>
      <c r="B2456" s="389" t="s">
        <v>517</v>
      </c>
      <c r="C2456" s="389">
        <v>1.1803010726000001</v>
      </c>
      <c r="D2456" s="389" t="s">
        <v>647</v>
      </c>
      <c r="E2456" s="389" t="s">
        <v>652</v>
      </c>
      <c r="F2456" s="389" t="s">
        <v>647</v>
      </c>
      <c r="G2456" s="389" t="s">
        <v>649</v>
      </c>
    </row>
    <row r="2457" spans="1:7">
      <c r="A2457" s="389" t="s">
        <v>576</v>
      </c>
      <c r="B2457" s="389" t="s">
        <v>517</v>
      </c>
      <c r="C2457" s="389">
        <v>9.5107848165999904</v>
      </c>
      <c r="D2457" s="389" t="s">
        <v>647</v>
      </c>
      <c r="E2457" s="389" t="s">
        <v>652</v>
      </c>
      <c r="F2457" s="389" t="s">
        <v>647</v>
      </c>
      <c r="G2457" s="389" t="s">
        <v>649</v>
      </c>
    </row>
    <row r="2458" spans="1:7">
      <c r="A2458" s="389" t="s">
        <v>578</v>
      </c>
      <c r="B2458" s="389" t="s">
        <v>517</v>
      </c>
      <c r="C2458" s="389">
        <v>9.5107848165999904</v>
      </c>
      <c r="D2458" s="389" t="s">
        <v>647</v>
      </c>
      <c r="E2458" s="389" t="s">
        <v>652</v>
      </c>
      <c r="F2458" s="389" t="s">
        <v>647</v>
      </c>
      <c r="G2458" s="389" t="s">
        <v>649</v>
      </c>
    </row>
    <row r="2459" spans="1:7">
      <c r="A2459" s="389" t="s">
        <v>574</v>
      </c>
      <c r="B2459" s="389" t="s">
        <v>517</v>
      </c>
      <c r="C2459" s="389">
        <v>3.95523200424</v>
      </c>
      <c r="D2459" s="389" t="s">
        <v>647</v>
      </c>
      <c r="E2459" s="389" t="s">
        <v>652</v>
      </c>
      <c r="F2459" s="389" t="s">
        <v>647</v>
      </c>
      <c r="G2459" s="389" t="s">
        <v>649</v>
      </c>
    </row>
    <row r="2460" spans="1:7">
      <c r="A2460" s="389" t="s">
        <v>523</v>
      </c>
      <c r="B2460" s="389" t="s">
        <v>517</v>
      </c>
      <c r="C2460" s="389">
        <v>8.9487919956499997</v>
      </c>
      <c r="D2460" s="389" t="s">
        <v>647</v>
      </c>
      <c r="E2460" s="389" t="s">
        <v>652</v>
      </c>
      <c r="F2460" s="389" t="s">
        <v>647</v>
      </c>
      <c r="G2460" s="389" t="s">
        <v>649</v>
      </c>
    </row>
    <row r="2461" spans="1:7">
      <c r="A2461" s="389" t="s">
        <v>528</v>
      </c>
      <c r="B2461" s="389" t="s">
        <v>517</v>
      </c>
      <c r="C2461" s="389">
        <v>26.2423566812</v>
      </c>
      <c r="D2461" s="389" t="s">
        <v>647</v>
      </c>
      <c r="E2461" s="389" t="s">
        <v>652</v>
      </c>
      <c r="F2461" s="389" t="s">
        <v>647</v>
      </c>
      <c r="G2461" s="389" t="s">
        <v>649</v>
      </c>
    </row>
    <row r="2462" spans="1:7">
      <c r="A2462" s="389" t="s">
        <v>528</v>
      </c>
      <c r="B2462" s="389" t="s">
        <v>517</v>
      </c>
      <c r="C2462" s="389">
        <v>26.2423566812</v>
      </c>
      <c r="D2462" s="389" t="s">
        <v>647</v>
      </c>
      <c r="E2462" s="389" t="s">
        <v>652</v>
      </c>
      <c r="F2462" s="389" t="s">
        <v>647</v>
      </c>
      <c r="G2462" s="389" t="s">
        <v>649</v>
      </c>
    </row>
    <row r="2463" spans="1:7">
      <c r="A2463" s="389" t="s">
        <v>553</v>
      </c>
      <c r="B2463" s="389" t="s">
        <v>517</v>
      </c>
      <c r="C2463" s="389">
        <v>8.5331275055799995</v>
      </c>
      <c r="D2463" s="389" t="s">
        <v>647</v>
      </c>
      <c r="E2463" s="389" t="s">
        <v>652</v>
      </c>
      <c r="F2463" s="389" t="s">
        <v>647</v>
      </c>
      <c r="G2463" s="389" t="s">
        <v>649</v>
      </c>
    </row>
    <row r="2464" spans="1:7">
      <c r="A2464" s="389" t="s">
        <v>553</v>
      </c>
      <c r="B2464" s="389" t="s">
        <v>517</v>
      </c>
      <c r="C2464" s="389">
        <v>8.5331275055799995</v>
      </c>
      <c r="D2464" s="389" t="s">
        <v>647</v>
      </c>
      <c r="E2464" s="389" t="s">
        <v>652</v>
      </c>
      <c r="F2464" s="389" t="s">
        <v>647</v>
      </c>
      <c r="G2464" s="389" t="s">
        <v>649</v>
      </c>
    </row>
    <row r="2465" spans="1:7">
      <c r="A2465" s="389" t="s">
        <v>553</v>
      </c>
      <c r="B2465" s="389" t="s">
        <v>517</v>
      </c>
      <c r="C2465" s="389">
        <v>8.5331275055799995</v>
      </c>
      <c r="D2465" s="389" t="s">
        <v>647</v>
      </c>
      <c r="E2465" s="389" t="s">
        <v>652</v>
      </c>
      <c r="F2465" s="389" t="s">
        <v>647</v>
      </c>
      <c r="G2465" s="389" t="s">
        <v>649</v>
      </c>
    </row>
    <row r="2466" spans="1:7">
      <c r="A2466" s="389" t="s">
        <v>578</v>
      </c>
      <c r="B2466" s="389" t="s">
        <v>517</v>
      </c>
      <c r="C2466" s="389">
        <v>8.5331275055799995</v>
      </c>
      <c r="D2466" s="389" t="s">
        <v>647</v>
      </c>
      <c r="E2466" s="389" t="s">
        <v>652</v>
      </c>
      <c r="F2466" s="389" t="s">
        <v>647</v>
      </c>
      <c r="G2466" s="389" t="s">
        <v>649</v>
      </c>
    </row>
    <row r="2467" spans="1:7">
      <c r="A2467" s="389" t="s">
        <v>578</v>
      </c>
      <c r="B2467" s="389" t="s">
        <v>517</v>
      </c>
      <c r="C2467" s="389">
        <v>8.5331275055799995</v>
      </c>
      <c r="D2467" s="389" t="s">
        <v>647</v>
      </c>
      <c r="E2467" s="389" t="s">
        <v>652</v>
      </c>
      <c r="F2467" s="389" t="s">
        <v>647</v>
      </c>
      <c r="G2467" s="389" t="s">
        <v>649</v>
      </c>
    </row>
    <row r="2468" spans="1:7">
      <c r="A2468" s="389" t="s">
        <v>578</v>
      </c>
      <c r="B2468" s="389" t="s">
        <v>517</v>
      </c>
      <c r="C2468" s="389">
        <v>8.5331275055799995</v>
      </c>
      <c r="D2468" s="389" t="s">
        <v>647</v>
      </c>
      <c r="E2468" s="389" t="s">
        <v>652</v>
      </c>
      <c r="F2468" s="389" t="s">
        <v>647</v>
      </c>
      <c r="G2468" s="389" t="s">
        <v>649</v>
      </c>
    </row>
    <row r="2469" spans="1:7">
      <c r="A2469" s="389" t="s">
        <v>514</v>
      </c>
      <c r="B2469" s="389" t="s">
        <v>517</v>
      </c>
      <c r="C2469" s="389">
        <v>6.92682891832</v>
      </c>
      <c r="D2469" s="389" t="s">
        <v>647</v>
      </c>
      <c r="E2469" s="389" t="s">
        <v>652</v>
      </c>
      <c r="F2469" s="389" t="s">
        <v>647</v>
      </c>
      <c r="G2469" s="389" t="s">
        <v>649</v>
      </c>
    </row>
    <row r="2470" spans="1:7">
      <c r="A2470" s="389" t="s">
        <v>526</v>
      </c>
      <c r="B2470" s="389" t="s">
        <v>517</v>
      </c>
      <c r="C2470" s="389">
        <v>8.4166066101499997</v>
      </c>
      <c r="D2470" s="389" t="s">
        <v>647</v>
      </c>
      <c r="E2470" s="389" t="s">
        <v>652</v>
      </c>
      <c r="F2470" s="389" t="s">
        <v>647</v>
      </c>
      <c r="G2470" s="389" t="s">
        <v>649</v>
      </c>
    </row>
    <row r="2471" spans="1:7">
      <c r="A2471" s="389" t="s">
        <v>544</v>
      </c>
      <c r="B2471" s="389" t="s">
        <v>517</v>
      </c>
      <c r="C2471" s="389">
        <v>0.50066280622199999</v>
      </c>
      <c r="D2471" s="389" t="s">
        <v>647</v>
      </c>
      <c r="E2471" s="389" t="s">
        <v>652</v>
      </c>
      <c r="F2471" s="389" t="s">
        <v>647</v>
      </c>
      <c r="G2471" s="389" t="s">
        <v>649</v>
      </c>
    </row>
    <row r="2472" spans="1:7">
      <c r="A2472" s="389" t="s">
        <v>559</v>
      </c>
      <c r="B2472" s="389" t="s">
        <v>517</v>
      </c>
      <c r="C2472" s="389">
        <v>27.7983875179</v>
      </c>
      <c r="D2472" s="389" t="s">
        <v>647</v>
      </c>
      <c r="E2472" s="389" t="s">
        <v>652</v>
      </c>
      <c r="F2472" s="389" t="s">
        <v>647</v>
      </c>
      <c r="G2472" s="389" t="s">
        <v>649</v>
      </c>
    </row>
    <row r="2473" spans="1:7">
      <c r="A2473" s="389" t="s">
        <v>525</v>
      </c>
      <c r="B2473" s="389" t="s">
        <v>517</v>
      </c>
      <c r="C2473" s="389">
        <v>0.79311212223500005</v>
      </c>
      <c r="D2473" s="389" t="s">
        <v>647</v>
      </c>
      <c r="E2473" s="389" t="s">
        <v>652</v>
      </c>
      <c r="F2473" s="389" t="s">
        <v>647</v>
      </c>
      <c r="G2473" s="389" t="s">
        <v>649</v>
      </c>
    </row>
    <row r="2474" spans="1:7">
      <c r="A2474" s="389" t="s">
        <v>568</v>
      </c>
      <c r="B2474" s="389" t="s">
        <v>517</v>
      </c>
      <c r="C2474" s="389">
        <v>0.79311212223500005</v>
      </c>
      <c r="D2474" s="389" t="s">
        <v>647</v>
      </c>
      <c r="E2474" s="389" t="s">
        <v>652</v>
      </c>
      <c r="F2474" s="389" t="s">
        <v>647</v>
      </c>
      <c r="G2474" s="389" t="s">
        <v>649</v>
      </c>
    </row>
    <row r="2475" spans="1:7">
      <c r="A2475" s="389" t="s">
        <v>578</v>
      </c>
      <c r="B2475" s="389" t="s">
        <v>517</v>
      </c>
      <c r="C2475" s="389">
        <v>4.99514488235</v>
      </c>
      <c r="D2475" s="389" t="s">
        <v>647</v>
      </c>
      <c r="E2475" s="389" t="s">
        <v>652</v>
      </c>
      <c r="F2475" s="389" t="s">
        <v>647</v>
      </c>
      <c r="G2475" s="389" t="s">
        <v>649</v>
      </c>
    </row>
    <row r="2476" spans="1:7">
      <c r="A2476" s="389" t="s">
        <v>578</v>
      </c>
      <c r="B2476" s="389" t="s">
        <v>517</v>
      </c>
      <c r="C2476" s="389">
        <v>4.99514488235</v>
      </c>
      <c r="D2476" s="389" t="s">
        <v>647</v>
      </c>
      <c r="E2476" s="389" t="s">
        <v>652</v>
      </c>
      <c r="F2476" s="389" t="s">
        <v>647</v>
      </c>
      <c r="G2476" s="389" t="s">
        <v>649</v>
      </c>
    </row>
    <row r="2477" spans="1:7">
      <c r="A2477" s="389" t="s">
        <v>578</v>
      </c>
      <c r="B2477" s="389" t="s">
        <v>517</v>
      </c>
      <c r="C2477" s="389">
        <v>4.99514488235</v>
      </c>
      <c r="D2477" s="389" t="s">
        <v>647</v>
      </c>
      <c r="E2477" s="389" t="s">
        <v>652</v>
      </c>
      <c r="F2477" s="389" t="s">
        <v>647</v>
      </c>
      <c r="G2477" s="389" t="s">
        <v>649</v>
      </c>
    </row>
    <row r="2478" spans="1:7">
      <c r="A2478" s="389" t="s">
        <v>578</v>
      </c>
      <c r="B2478" s="389" t="s">
        <v>517</v>
      </c>
      <c r="C2478" s="389">
        <v>21.9316618354</v>
      </c>
      <c r="D2478" s="389" t="s">
        <v>647</v>
      </c>
      <c r="E2478" s="389" t="s">
        <v>652</v>
      </c>
      <c r="F2478" s="389" t="s">
        <v>647</v>
      </c>
      <c r="G2478" s="389" t="s">
        <v>649</v>
      </c>
    </row>
    <row r="2479" spans="1:7">
      <c r="A2479" s="389" t="s">
        <v>578</v>
      </c>
      <c r="B2479" s="389" t="s">
        <v>517</v>
      </c>
      <c r="C2479" s="389">
        <v>21.9316618354</v>
      </c>
      <c r="D2479" s="389" t="s">
        <v>647</v>
      </c>
      <c r="E2479" s="389" t="s">
        <v>652</v>
      </c>
      <c r="F2479" s="389" t="s">
        <v>647</v>
      </c>
      <c r="G2479" s="389" t="s">
        <v>649</v>
      </c>
    </row>
    <row r="2480" spans="1:7">
      <c r="A2480" s="389" t="s">
        <v>574</v>
      </c>
      <c r="B2480" s="389" t="s">
        <v>517</v>
      </c>
      <c r="C2480" s="389">
        <v>9.9897460621099903</v>
      </c>
      <c r="D2480" s="389" t="s">
        <v>647</v>
      </c>
      <c r="E2480" s="389" t="s">
        <v>652</v>
      </c>
      <c r="F2480" s="389" t="s">
        <v>647</v>
      </c>
      <c r="G2480" s="389" t="s">
        <v>649</v>
      </c>
    </row>
    <row r="2481" spans="1:7">
      <c r="A2481" s="389" t="s">
        <v>525</v>
      </c>
      <c r="B2481" s="389" t="s">
        <v>517</v>
      </c>
      <c r="C2481" s="389">
        <v>8.3945831684400005</v>
      </c>
      <c r="D2481" s="389" t="s">
        <v>647</v>
      </c>
      <c r="E2481" s="389" t="s">
        <v>652</v>
      </c>
      <c r="F2481" s="389" t="s">
        <v>647</v>
      </c>
      <c r="G2481" s="389" t="s">
        <v>649</v>
      </c>
    </row>
    <row r="2482" spans="1:7">
      <c r="A2482" s="389" t="s">
        <v>525</v>
      </c>
      <c r="B2482" s="389" t="s">
        <v>517</v>
      </c>
      <c r="C2482" s="389">
        <v>8.3945831684400005</v>
      </c>
      <c r="D2482" s="389" t="s">
        <v>647</v>
      </c>
      <c r="E2482" s="389" t="s">
        <v>652</v>
      </c>
      <c r="F2482" s="389" t="s">
        <v>647</v>
      </c>
      <c r="G2482" s="389" t="s">
        <v>649</v>
      </c>
    </row>
    <row r="2483" spans="1:7">
      <c r="A2483" s="389" t="s">
        <v>526</v>
      </c>
      <c r="B2483" s="389" t="s">
        <v>517</v>
      </c>
      <c r="C2483" s="389">
        <v>8.3945831684400005</v>
      </c>
      <c r="D2483" s="389" t="s">
        <v>647</v>
      </c>
      <c r="E2483" s="389" t="s">
        <v>652</v>
      </c>
      <c r="F2483" s="389" t="s">
        <v>647</v>
      </c>
      <c r="G2483" s="389" t="s">
        <v>649</v>
      </c>
    </row>
    <row r="2484" spans="1:7">
      <c r="A2484" s="389" t="s">
        <v>526</v>
      </c>
      <c r="B2484" s="389" t="s">
        <v>517</v>
      </c>
      <c r="C2484" s="389">
        <v>8.3945831684400005</v>
      </c>
      <c r="D2484" s="389" t="s">
        <v>647</v>
      </c>
      <c r="E2484" s="389" t="s">
        <v>652</v>
      </c>
      <c r="F2484" s="389" t="s">
        <v>647</v>
      </c>
      <c r="G2484" s="389" t="s">
        <v>649</v>
      </c>
    </row>
    <row r="2485" spans="1:7">
      <c r="A2485" s="389" t="s">
        <v>568</v>
      </c>
      <c r="B2485" s="389" t="s">
        <v>517</v>
      </c>
      <c r="C2485" s="389">
        <v>8.3945831684400005</v>
      </c>
      <c r="D2485" s="389" t="s">
        <v>647</v>
      </c>
      <c r="E2485" s="389" t="s">
        <v>652</v>
      </c>
      <c r="F2485" s="389" t="s">
        <v>647</v>
      </c>
      <c r="G2485" s="389" t="s">
        <v>649</v>
      </c>
    </row>
    <row r="2486" spans="1:7">
      <c r="A2486" s="389" t="s">
        <v>568</v>
      </c>
      <c r="B2486" s="389" t="s">
        <v>517</v>
      </c>
      <c r="C2486" s="389">
        <v>8.3945831684400005</v>
      </c>
      <c r="D2486" s="389" t="s">
        <v>647</v>
      </c>
      <c r="E2486" s="389" t="s">
        <v>652</v>
      </c>
      <c r="F2486" s="389" t="s">
        <v>647</v>
      </c>
      <c r="G2486" s="389" t="s">
        <v>649</v>
      </c>
    </row>
    <row r="2487" spans="1:7">
      <c r="A2487" s="389" t="s">
        <v>578</v>
      </c>
      <c r="B2487" s="389" t="s">
        <v>517</v>
      </c>
      <c r="C2487" s="389">
        <v>4.6644727983000003</v>
      </c>
      <c r="D2487" s="389" t="s">
        <v>647</v>
      </c>
      <c r="E2487" s="389" t="s">
        <v>652</v>
      </c>
      <c r="F2487" s="389" t="s">
        <v>647</v>
      </c>
      <c r="G2487" s="389" t="s">
        <v>649</v>
      </c>
    </row>
    <row r="2488" spans="1:7">
      <c r="A2488" s="389" t="s">
        <v>525</v>
      </c>
      <c r="B2488" s="389" t="s">
        <v>517</v>
      </c>
      <c r="C2488" s="389">
        <v>25.4715680599999</v>
      </c>
      <c r="D2488" s="389" t="s">
        <v>647</v>
      </c>
      <c r="E2488" s="389" t="s">
        <v>652</v>
      </c>
      <c r="F2488" s="389" t="s">
        <v>647</v>
      </c>
      <c r="G2488" s="389" t="s">
        <v>649</v>
      </c>
    </row>
    <row r="2489" spans="1:7">
      <c r="A2489" s="389" t="s">
        <v>525</v>
      </c>
      <c r="B2489" s="389" t="s">
        <v>517</v>
      </c>
      <c r="C2489" s="389">
        <v>2.63610684424</v>
      </c>
      <c r="D2489" s="389" t="s">
        <v>647</v>
      </c>
      <c r="E2489" s="389" t="s">
        <v>652</v>
      </c>
      <c r="F2489" s="389" t="s">
        <v>647</v>
      </c>
      <c r="G2489" s="389" t="s">
        <v>649</v>
      </c>
    </row>
    <row r="2490" spans="1:7">
      <c r="A2490" s="389" t="s">
        <v>568</v>
      </c>
      <c r="B2490" s="389" t="s">
        <v>517</v>
      </c>
      <c r="C2490" s="389">
        <v>2.63610684424</v>
      </c>
      <c r="D2490" s="389" t="s">
        <v>647</v>
      </c>
      <c r="E2490" s="389" t="s">
        <v>652</v>
      </c>
      <c r="F2490" s="389" t="s">
        <v>647</v>
      </c>
      <c r="G2490" s="389" t="s">
        <v>649</v>
      </c>
    </row>
    <row r="2491" spans="1:7">
      <c r="A2491" s="389" t="s">
        <v>578</v>
      </c>
      <c r="B2491" s="389" t="s">
        <v>517</v>
      </c>
      <c r="C2491" s="389">
        <v>17.133667705000001</v>
      </c>
      <c r="D2491" s="389" t="s">
        <v>647</v>
      </c>
      <c r="E2491" s="389" t="s">
        <v>652</v>
      </c>
      <c r="F2491" s="389" t="s">
        <v>647</v>
      </c>
      <c r="G2491" s="389" t="s">
        <v>649</v>
      </c>
    </row>
    <row r="2492" spans="1:7">
      <c r="A2492" s="389" t="s">
        <v>578</v>
      </c>
      <c r="B2492" s="389" t="s">
        <v>517</v>
      </c>
      <c r="C2492" s="389">
        <v>17.133667705000001</v>
      </c>
      <c r="D2492" s="389" t="s">
        <v>647</v>
      </c>
      <c r="E2492" s="389" t="s">
        <v>652</v>
      </c>
      <c r="F2492" s="389" t="s">
        <v>647</v>
      </c>
      <c r="G2492" s="389" t="s">
        <v>649</v>
      </c>
    </row>
    <row r="2493" spans="1:7">
      <c r="A2493" s="389" t="s">
        <v>578</v>
      </c>
      <c r="B2493" s="389" t="s">
        <v>517</v>
      </c>
      <c r="C2493" s="389">
        <v>1.29754250006</v>
      </c>
      <c r="D2493" s="389" t="s">
        <v>647</v>
      </c>
      <c r="E2493" s="389" t="s">
        <v>652</v>
      </c>
      <c r="F2493" s="389" t="s">
        <v>647</v>
      </c>
      <c r="G2493" s="389" t="s">
        <v>649</v>
      </c>
    </row>
    <row r="2494" spans="1:7">
      <c r="A2494" s="389" t="s">
        <v>578</v>
      </c>
      <c r="B2494" s="389" t="s">
        <v>517</v>
      </c>
      <c r="C2494" s="389">
        <v>1.29754250006</v>
      </c>
      <c r="D2494" s="389" t="s">
        <v>647</v>
      </c>
      <c r="E2494" s="389" t="s">
        <v>652</v>
      </c>
      <c r="F2494" s="389" t="s">
        <v>647</v>
      </c>
      <c r="G2494" s="389" t="s">
        <v>649</v>
      </c>
    </row>
    <row r="2495" spans="1:7">
      <c r="A2495" s="389" t="s">
        <v>581</v>
      </c>
      <c r="B2495" s="389" t="s">
        <v>517</v>
      </c>
      <c r="C2495" s="389">
        <v>23.006511357600001</v>
      </c>
      <c r="D2495" s="389" t="s">
        <v>647</v>
      </c>
      <c r="E2495" s="389" t="s">
        <v>652</v>
      </c>
      <c r="F2495" s="389" t="s">
        <v>647</v>
      </c>
      <c r="G2495" s="389" t="s">
        <v>649</v>
      </c>
    </row>
    <row r="2496" spans="1:7">
      <c r="A2496" s="389" t="s">
        <v>563</v>
      </c>
      <c r="B2496" s="389" t="s">
        <v>517</v>
      </c>
      <c r="C2496" s="389">
        <v>31.2106036043999</v>
      </c>
      <c r="D2496" s="389" t="s">
        <v>647</v>
      </c>
      <c r="E2496" s="389" t="s">
        <v>652</v>
      </c>
      <c r="F2496" s="389" t="s">
        <v>647</v>
      </c>
      <c r="G2496" s="389" t="s">
        <v>649</v>
      </c>
    </row>
    <row r="2497" spans="1:7">
      <c r="A2497" s="389" t="s">
        <v>562</v>
      </c>
      <c r="B2497" s="389" t="s">
        <v>517</v>
      </c>
      <c r="C2497" s="389">
        <v>7.92362737811</v>
      </c>
      <c r="D2497" s="389" t="s">
        <v>647</v>
      </c>
      <c r="E2497" s="389" t="s">
        <v>652</v>
      </c>
      <c r="F2497" s="389" t="s">
        <v>647</v>
      </c>
      <c r="G2497" s="389" t="s">
        <v>649</v>
      </c>
    </row>
    <row r="2498" spans="1:7">
      <c r="A2498" s="389" t="s">
        <v>581</v>
      </c>
      <c r="B2498" s="389" t="s">
        <v>517</v>
      </c>
      <c r="C2498" s="389">
        <v>8.3126551171000003</v>
      </c>
      <c r="D2498" s="389" t="s">
        <v>647</v>
      </c>
      <c r="E2498" s="389" t="s">
        <v>652</v>
      </c>
      <c r="F2498" s="389" t="s">
        <v>647</v>
      </c>
      <c r="G2498" s="389" t="s">
        <v>649</v>
      </c>
    </row>
    <row r="2499" spans="1:7">
      <c r="A2499" s="389" t="s">
        <v>525</v>
      </c>
      <c r="B2499" s="389" t="s">
        <v>517</v>
      </c>
      <c r="C2499" s="389">
        <v>9.5342511130999998</v>
      </c>
      <c r="D2499" s="389" t="s">
        <v>647</v>
      </c>
      <c r="E2499" s="389" t="s">
        <v>652</v>
      </c>
      <c r="F2499" s="389" t="s">
        <v>647</v>
      </c>
      <c r="G2499" s="389" t="s">
        <v>649</v>
      </c>
    </row>
    <row r="2500" spans="1:7">
      <c r="A2500" s="389" t="s">
        <v>525</v>
      </c>
      <c r="B2500" s="389" t="s">
        <v>517</v>
      </c>
      <c r="C2500" s="389">
        <v>9.5342511130999998</v>
      </c>
      <c r="D2500" s="389" t="s">
        <v>647</v>
      </c>
      <c r="E2500" s="389" t="s">
        <v>652</v>
      </c>
      <c r="F2500" s="389" t="s">
        <v>647</v>
      </c>
      <c r="G2500" s="389" t="s">
        <v>649</v>
      </c>
    </row>
    <row r="2501" spans="1:7">
      <c r="A2501" s="389" t="s">
        <v>525</v>
      </c>
      <c r="B2501" s="389" t="s">
        <v>517</v>
      </c>
      <c r="C2501" s="389">
        <v>9.5342511130999998</v>
      </c>
      <c r="D2501" s="389" t="s">
        <v>647</v>
      </c>
      <c r="E2501" s="389" t="s">
        <v>652</v>
      </c>
      <c r="F2501" s="389" t="s">
        <v>647</v>
      </c>
      <c r="G2501" s="389" t="s">
        <v>649</v>
      </c>
    </row>
    <row r="2502" spans="1:7">
      <c r="A2502" s="389" t="s">
        <v>525</v>
      </c>
      <c r="B2502" s="389" t="s">
        <v>517</v>
      </c>
      <c r="C2502" s="389">
        <v>9.5342511130999998</v>
      </c>
      <c r="D2502" s="389" t="s">
        <v>647</v>
      </c>
      <c r="E2502" s="389" t="s">
        <v>652</v>
      </c>
      <c r="F2502" s="389" t="s">
        <v>647</v>
      </c>
      <c r="G2502" s="389" t="s">
        <v>649</v>
      </c>
    </row>
    <row r="2503" spans="1:7">
      <c r="A2503" s="389" t="s">
        <v>543</v>
      </c>
      <c r="B2503" s="389" t="s">
        <v>517</v>
      </c>
      <c r="C2503" s="389">
        <v>8.1435197901700001</v>
      </c>
      <c r="D2503" s="389" t="s">
        <v>647</v>
      </c>
      <c r="E2503" s="389" t="s">
        <v>652</v>
      </c>
      <c r="F2503" s="389" t="s">
        <v>647</v>
      </c>
      <c r="G2503" s="389" t="s">
        <v>649</v>
      </c>
    </row>
    <row r="2504" spans="1:7">
      <c r="A2504" s="389" t="s">
        <v>569</v>
      </c>
      <c r="B2504" s="389" t="s">
        <v>517</v>
      </c>
      <c r="C2504" s="389">
        <v>5.48259748114</v>
      </c>
      <c r="D2504" s="389" t="s">
        <v>647</v>
      </c>
      <c r="E2504" s="389" t="s">
        <v>652</v>
      </c>
      <c r="F2504" s="389" t="s">
        <v>647</v>
      </c>
      <c r="G2504" s="389" t="s">
        <v>649</v>
      </c>
    </row>
    <row r="2505" spans="1:7">
      <c r="A2505" s="389" t="s">
        <v>569</v>
      </c>
      <c r="B2505" s="389" t="s">
        <v>517</v>
      </c>
      <c r="C2505" s="389">
        <v>5.48259748114</v>
      </c>
      <c r="D2505" s="389" t="s">
        <v>647</v>
      </c>
      <c r="E2505" s="389" t="s">
        <v>652</v>
      </c>
      <c r="F2505" s="389" t="s">
        <v>647</v>
      </c>
      <c r="G2505" s="389" t="s">
        <v>649</v>
      </c>
    </row>
    <row r="2506" spans="1:7">
      <c r="A2506" s="389" t="s">
        <v>574</v>
      </c>
      <c r="B2506" s="389" t="s">
        <v>517</v>
      </c>
      <c r="C2506" s="389">
        <v>0.601768679812</v>
      </c>
      <c r="D2506" s="389" t="s">
        <v>647</v>
      </c>
      <c r="E2506" s="389" t="s">
        <v>652</v>
      </c>
      <c r="F2506" s="389" t="s">
        <v>647</v>
      </c>
      <c r="G2506" s="389" t="s">
        <v>649</v>
      </c>
    </row>
    <row r="2507" spans="1:7">
      <c r="A2507" s="389" t="s">
        <v>526</v>
      </c>
      <c r="B2507" s="389" t="s">
        <v>517</v>
      </c>
      <c r="C2507" s="389">
        <v>8.7600075122300005</v>
      </c>
      <c r="D2507" s="389" t="s">
        <v>647</v>
      </c>
      <c r="E2507" s="389" t="s">
        <v>652</v>
      </c>
      <c r="F2507" s="389" t="s">
        <v>647</v>
      </c>
      <c r="G2507" s="389" t="s">
        <v>649</v>
      </c>
    </row>
    <row r="2508" spans="1:7">
      <c r="A2508" s="389" t="s">
        <v>556</v>
      </c>
      <c r="B2508" s="389" t="s">
        <v>517</v>
      </c>
      <c r="C2508" s="389">
        <v>4.5632382896900001</v>
      </c>
      <c r="D2508" s="389" t="s">
        <v>647</v>
      </c>
      <c r="E2508" s="389" t="s">
        <v>652</v>
      </c>
      <c r="F2508" s="389" t="s">
        <v>647</v>
      </c>
      <c r="G2508" s="389" t="s">
        <v>649</v>
      </c>
    </row>
    <row r="2509" spans="1:7">
      <c r="A2509" s="389" t="s">
        <v>564</v>
      </c>
      <c r="B2509" s="389" t="s">
        <v>517</v>
      </c>
      <c r="C2509" s="389">
        <v>4.5632382896900001</v>
      </c>
      <c r="D2509" s="389" t="s">
        <v>647</v>
      </c>
      <c r="E2509" s="389" t="s">
        <v>652</v>
      </c>
      <c r="F2509" s="389" t="s">
        <v>647</v>
      </c>
      <c r="G2509" s="389" t="s">
        <v>649</v>
      </c>
    </row>
    <row r="2510" spans="1:7">
      <c r="A2510" s="389" t="s">
        <v>564</v>
      </c>
      <c r="B2510" s="389" t="s">
        <v>517</v>
      </c>
      <c r="C2510" s="389">
        <v>4.5632382896900001</v>
      </c>
      <c r="D2510" s="389" t="s">
        <v>647</v>
      </c>
      <c r="E2510" s="389" t="s">
        <v>652</v>
      </c>
      <c r="F2510" s="389" t="s">
        <v>647</v>
      </c>
      <c r="G2510" s="389" t="s">
        <v>649</v>
      </c>
    </row>
    <row r="2511" spans="1:7">
      <c r="A2511" s="389" t="s">
        <v>514</v>
      </c>
      <c r="B2511" s="389" t="s">
        <v>517</v>
      </c>
      <c r="C2511" s="389">
        <v>4.7046884138999996</v>
      </c>
      <c r="D2511" s="389" t="s">
        <v>647</v>
      </c>
      <c r="E2511" s="389" t="s">
        <v>652</v>
      </c>
      <c r="F2511" s="389" t="s">
        <v>647</v>
      </c>
      <c r="G2511" s="389" t="s">
        <v>649</v>
      </c>
    </row>
    <row r="2512" spans="1:7">
      <c r="A2512" s="389" t="s">
        <v>578</v>
      </c>
      <c r="B2512" s="389" t="s">
        <v>517</v>
      </c>
      <c r="C2512" s="389">
        <v>0.92608946256500002</v>
      </c>
      <c r="D2512" s="389" t="s">
        <v>647</v>
      </c>
      <c r="E2512" s="389" t="s">
        <v>652</v>
      </c>
      <c r="F2512" s="389" t="s">
        <v>647</v>
      </c>
      <c r="G2512" s="389" t="s">
        <v>649</v>
      </c>
    </row>
    <row r="2513" spans="1:7">
      <c r="A2513" s="389" t="s">
        <v>543</v>
      </c>
      <c r="B2513" s="389" t="s">
        <v>517</v>
      </c>
      <c r="C2513" s="389">
        <v>20.914615701799899</v>
      </c>
      <c r="D2513" s="389" t="s">
        <v>647</v>
      </c>
      <c r="E2513" s="389" t="s">
        <v>652</v>
      </c>
      <c r="F2513" s="389" t="s">
        <v>647</v>
      </c>
      <c r="G2513" s="389" t="s">
        <v>649</v>
      </c>
    </row>
    <row r="2514" spans="1:7">
      <c r="A2514" s="389" t="s">
        <v>556</v>
      </c>
      <c r="B2514" s="389" t="s">
        <v>517</v>
      </c>
      <c r="C2514" s="389">
        <v>2.2645312613800002</v>
      </c>
      <c r="D2514" s="389" t="s">
        <v>647</v>
      </c>
      <c r="E2514" s="389" t="s">
        <v>652</v>
      </c>
      <c r="F2514" s="389" t="s">
        <v>647</v>
      </c>
      <c r="G2514" s="389" t="s">
        <v>649</v>
      </c>
    </row>
    <row r="2515" spans="1:7">
      <c r="A2515" s="389" t="s">
        <v>556</v>
      </c>
      <c r="B2515" s="389" t="s">
        <v>517</v>
      </c>
      <c r="C2515" s="389">
        <v>2.2645312613800002</v>
      </c>
      <c r="D2515" s="389" t="s">
        <v>647</v>
      </c>
      <c r="E2515" s="389" t="s">
        <v>652</v>
      </c>
      <c r="F2515" s="389" t="s">
        <v>647</v>
      </c>
      <c r="G2515" s="389" t="s">
        <v>649</v>
      </c>
    </row>
    <row r="2516" spans="1:7">
      <c r="A2516" s="389" t="s">
        <v>578</v>
      </c>
      <c r="B2516" s="389" t="s">
        <v>517</v>
      </c>
      <c r="C2516" s="389">
        <v>22.513965314099899</v>
      </c>
      <c r="D2516" s="389" t="s">
        <v>647</v>
      </c>
      <c r="E2516" s="389" t="s">
        <v>652</v>
      </c>
      <c r="F2516" s="389" t="s">
        <v>647</v>
      </c>
      <c r="G2516" s="389" t="s">
        <v>649</v>
      </c>
    </row>
    <row r="2517" spans="1:7">
      <c r="A2517" s="389" t="s">
        <v>525</v>
      </c>
      <c r="B2517" s="389" t="s">
        <v>517</v>
      </c>
      <c r="C2517" s="389">
        <v>2.6717296513300002</v>
      </c>
      <c r="D2517" s="389" t="s">
        <v>647</v>
      </c>
      <c r="E2517" s="389" t="s">
        <v>652</v>
      </c>
      <c r="F2517" s="389" t="s">
        <v>647</v>
      </c>
      <c r="G2517" s="389" t="s">
        <v>649</v>
      </c>
    </row>
    <row r="2518" spans="1:7">
      <c r="A2518" s="389" t="s">
        <v>578</v>
      </c>
      <c r="B2518" s="389" t="s">
        <v>517</v>
      </c>
      <c r="C2518" s="389">
        <v>8.4262103768899905</v>
      </c>
      <c r="D2518" s="389" t="s">
        <v>647</v>
      </c>
      <c r="E2518" s="389" t="s">
        <v>652</v>
      </c>
      <c r="F2518" s="389" t="s">
        <v>647</v>
      </c>
      <c r="G2518" s="389" t="s">
        <v>649</v>
      </c>
    </row>
    <row r="2519" spans="1:7">
      <c r="A2519" s="389" t="s">
        <v>562</v>
      </c>
      <c r="B2519" s="389" t="s">
        <v>517</v>
      </c>
      <c r="C2519" s="389">
        <v>21.7314051241</v>
      </c>
      <c r="D2519" s="389" t="s">
        <v>647</v>
      </c>
      <c r="E2519" s="389" t="s">
        <v>652</v>
      </c>
      <c r="F2519" s="389" t="s">
        <v>647</v>
      </c>
      <c r="G2519" s="389" t="s">
        <v>649</v>
      </c>
    </row>
    <row r="2520" spans="1:7">
      <c r="A2520" s="389" t="s">
        <v>563</v>
      </c>
      <c r="B2520" s="389" t="s">
        <v>517</v>
      </c>
      <c r="C2520" s="389">
        <v>21.7314051241</v>
      </c>
      <c r="D2520" s="389" t="s">
        <v>647</v>
      </c>
      <c r="E2520" s="389" t="s">
        <v>652</v>
      </c>
      <c r="F2520" s="389" t="s">
        <v>647</v>
      </c>
      <c r="G2520" s="389" t="s">
        <v>649</v>
      </c>
    </row>
    <row r="2521" spans="1:7">
      <c r="A2521" s="389" t="s">
        <v>581</v>
      </c>
      <c r="B2521" s="389" t="s">
        <v>517</v>
      </c>
      <c r="C2521" s="389">
        <v>10.0671817991</v>
      </c>
      <c r="D2521" s="389" t="s">
        <v>647</v>
      </c>
      <c r="E2521" s="389" t="s">
        <v>652</v>
      </c>
      <c r="F2521" s="389" t="s">
        <v>647</v>
      </c>
      <c r="G2521" s="389" t="s">
        <v>649</v>
      </c>
    </row>
    <row r="2522" spans="1:7">
      <c r="A2522" s="389" t="s">
        <v>581</v>
      </c>
      <c r="B2522" s="389" t="s">
        <v>517</v>
      </c>
      <c r="C2522" s="389">
        <v>10.0671817991</v>
      </c>
      <c r="D2522" s="389" t="s">
        <v>647</v>
      </c>
      <c r="E2522" s="389" t="s">
        <v>652</v>
      </c>
      <c r="F2522" s="389" t="s">
        <v>647</v>
      </c>
      <c r="G2522" s="389" t="s">
        <v>649</v>
      </c>
    </row>
    <row r="2523" spans="1:7">
      <c r="A2523" s="389" t="s">
        <v>574</v>
      </c>
      <c r="B2523" s="389" t="s">
        <v>517</v>
      </c>
      <c r="C2523" s="389">
        <v>0.43635306339800001</v>
      </c>
      <c r="D2523" s="389" t="s">
        <v>647</v>
      </c>
      <c r="E2523" s="389" t="s">
        <v>652</v>
      </c>
      <c r="F2523" s="389" t="s">
        <v>647</v>
      </c>
      <c r="G2523" s="389" t="s">
        <v>649</v>
      </c>
    </row>
    <row r="2524" spans="1:7">
      <c r="A2524" s="389" t="s">
        <v>562</v>
      </c>
      <c r="B2524" s="389" t="s">
        <v>517</v>
      </c>
      <c r="C2524" s="389">
        <v>1.40301048748</v>
      </c>
      <c r="D2524" s="389" t="s">
        <v>647</v>
      </c>
      <c r="E2524" s="389" t="s">
        <v>652</v>
      </c>
      <c r="F2524" s="389" t="s">
        <v>647</v>
      </c>
      <c r="G2524" s="389" t="s">
        <v>649</v>
      </c>
    </row>
    <row r="2525" spans="1:7">
      <c r="A2525" s="389" t="s">
        <v>581</v>
      </c>
      <c r="B2525" s="389" t="s">
        <v>517</v>
      </c>
      <c r="C2525" s="389">
        <v>19.740490542300002</v>
      </c>
      <c r="D2525" s="389" t="s">
        <v>647</v>
      </c>
      <c r="E2525" s="389" t="s">
        <v>652</v>
      </c>
      <c r="F2525" s="389" t="s">
        <v>647</v>
      </c>
      <c r="G2525" s="389" t="s">
        <v>649</v>
      </c>
    </row>
    <row r="2526" spans="1:7">
      <c r="A2526" s="389" t="s">
        <v>581</v>
      </c>
      <c r="B2526" s="389" t="s">
        <v>517</v>
      </c>
      <c r="C2526" s="389">
        <v>19.740490542300002</v>
      </c>
      <c r="D2526" s="389" t="s">
        <v>647</v>
      </c>
      <c r="E2526" s="389" t="s">
        <v>652</v>
      </c>
      <c r="F2526" s="389" t="s">
        <v>647</v>
      </c>
      <c r="G2526" s="389" t="s">
        <v>649</v>
      </c>
    </row>
    <row r="2527" spans="1:7">
      <c r="A2527" s="389" t="s">
        <v>581</v>
      </c>
      <c r="B2527" s="389" t="s">
        <v>517</v>
      </c>
      <c r="C2527" s="389">
        <v>6.5287956395800002</v>
      </c>
      <c r="D2527" s="389" t="s">
        <v>647</v>
      </c>
      <c r="E2527" s="389" t="s">
        <v>652</v>
      </c>
      <c r="F2527" s="389" t="s">
        <v>647</v>
      </c>
      <c r="G2527" s="389" t="s">
        <v>649</v>
      </c>
    </row>
    <row r="2528" spans="1:7">
      <c r="A2528" s="389" t="s">
        <v>575</v>
      </c>
      <c r="B2528" s="389" t="s">
        <v>517</v>
      </c>
      <c r="C2528" s="389">
        <v>3.0356198515399999</v>
      </c>
      <c r="D2528" s="389" t="s">
        <v>647</v>
      </c>
      <c r="E2528" s="389" t="s">
        <v>652</v>
      </c>
      <c r="F2528" s="389" t="s">
        <v>647</v>
      </c>
      <c r="G2528" s="389" t="s">
        <v>649</v>
      </c>
    </row>
    <row r="2529" spans="1:7">
      <c r="A2529" s="389" t="s">
        <v>535</v>
      </c>
      <c r="B2529" s="389" t="s">
        <v>517</v>
      </c>
      <c r="C2529" s="389">
        <v>16.639394874299899</v>
      </c>
      <c r="D2529" s="389" t="s">
        <v>647</v>
      </c>
      <c r="E2529" s="389" t="s">
        <v>652</v>
      </c>
      <c r="F2529" s="389" t="s">
        <v>647</v>
      </c>
      <c r="G2529" s="389" t="s">
        <v>649</v>
      </c>
    </row>
    <row r="2530" spans="1:7">
      <c r="A2530" s="389" t="s">
        <v>563</v>
      </c>
      <c r="B2530" s="389" t="s">
        <v>517</v>
      </c>
      <c r="C2530" s="389">
        <v>8.0332274559699997</v>
      </c>
      <c r="D2530" s="389" t="s">
        <v>647</v>
      </c>
      <c r="E2530" s="389" t="s">
        <v>652</v>
      </c>
      <c r="F2530" s="389" t="s">
        <v>647</v>
      </c>
      <c r="G2530" s="389" t="s">
        <v>649</v>
      </c>
    </row>
    <row r="2531" spans="1:7">
      <c r="A2531" s="389" t="s">
        <v>535</v>
      </c>
      <c r="B2531" s="389" t="s">
        <v>517</v>
      </c>
      <c r="C2531" s="389">
        <v>20.250122996999899</v>
      </c>
      <c r="D2531" s="389" t="s">
        <v>647</v>
      </c>
      <c r="E2531" s="389" t="s">
        <v>652</v>
      </c>
      <c r="F2531" s="389" t="s">
        <v>647</v>
      </c>
      <c r="G2531" s="389" t="s">
        <v>649</v>
      </c>
    </row>
    <row r="2532" spans="1:7">
      <c r="A2532" s="389" t="s">
        <v>526</v>
      </c>
      <c r="B2532" s="389" t="s">
        <v>517</v>
      </c>
      <c r="C2532" s="389">
        <v>6.9305098668799996</v>
      </c>
      <c r="D2532" s="389" t="s">
        <v>647</v>
      </c>
      <c r="E2532" s="389" t="s">
        <v>652</v>
      </c>
      <c r="F2532" s="389" t="s">
        <v>647</v>
      </c>
      <c r="G2532" s="389" t="s">
        <v>649</v>
      </c>
    </row>
    <row r="2533" spans="1:7">
      <c r="A2533" s="389" t="s">
        <v>581</v>
      </c>
      <c r="B2533" s="389" t="s">
        <v>517</v>
      </c>
      <c r="C2533" s="389">
        <v>10.6566678742</v>
      </c>
      <c r="D2533" s="389" t="s">
        <v>647</v>
      </c>
      <c r="E2533" s="389" t="s">
        <v>652</v>
      </c>
      <c r="F2533" s="389" t="s">
        <v>647</v>
      </c>
      <c r="G2533" s="389" t="s">
        <v>649</v>
      </c>
    </row>
    <row r="2534" spans="1:7">
      <c r="A2534" s="389" t="s">
        <v>563</v>
      </c>
      <c r="B2534" s="389" t="s">
        <v>517</v>
      </c>
      <c r="C2534" s="389">
        <v>41.450343198600002</v>
      </c>
      <c r="D2534" s="389" t="s">
        <v>647</v>
      </c>
      <c r="E2534" s="389" t="s">
        <v>652</v>
      </c>
      <c r="F2534" s="389" t="s">
        <v>647</v>
      </c>
      <c r="G2534" s="389" t="s">
        <v>649</v>
      </c>
    </row>
    <row r="2535" spans="1:7">
      <c r="A2535" s="389" t="s">
        <v>581</v>
      </c>
      <c r="B2535" s="389" t="s">
        <v>517</v>
      </c>
      <c r="C2535" s="389">
        <v>4.63589096791</v>
      </c>
      <c r="D2535" s="389" t="s">
        <v>647</v>
      </c>
      <c r="E2535" s="389" t="s">
        <v>652</v>
      </c>
      <c r="F2535" s="389" t="s">
        <v>647</v>
      </c>
      <c r="G2535" s="389" t="s">
        <v>649</v>
      </c>
    </row>
    <row r="2536" spans="1:7">
      <c r="A2536" s="389" t="s">
        <v>544</v>
      </c>
      <c r="B2536" s="389" t="s">
        <v>517</v>
      </c>
      <c r="C2536" s="389">
        <v>3.4954313159899999</v>
      </c>
      <c r="D2536" s="389" t="s">
        <v>647</v>
      </c>
      <c r="E2536" s="389" t="s">
        <v>652</v>
      </c>
      <c r="F2536" s="389" t="s">
        <v>647</v>
      </c>
      <c r="G2536" s="389" t="s">
        <v>649</v>
      </c>
    </row>
    <row r="2537" spans="1:7">
      <c r="A2537" s="389" t="s">
        <v>526</v>
      </c>
      <c r="B2537" s="389" t="s">
        <v>517</v>
      </c>
      <c r="C2537" s="389">
        <v>18.973539021099899</v>
      </c>
      <c r="D2537" s="389" t="s">
        <v>647</v>
      </c>
      <c r="E2537" s="389" t="s">
        <v>652</v>
      </c>
      <c r="F2537" s="389" t="s">
        <v>647</v>
      </c>
      <c r="G2537" s="389" t="s">
        <v>649</v>
      </c>
    </row>
    <row r="2538" spans="1:7">
      <c r="A2538" s="389" t="s">
        <v>577</v>
      </c>
      <c r="B2538" s="389" t="s">
        <v>517</v>
      </c>
      <c r="C2538" s="389">
        <v>7.0471857208899999</v>
      </c>
      <c r="D2538" s="389" t="s">
        <v>647</v>
      </c>
      <c r="E2538" s="389" t="s">
        <v>652</v>
      </c>
      <c r="F2538" s="389" t="s">
        <v>647</v>
      </c>
      <c r="G2538" s="389" t="s">
        <v>649</v>
      </c>
    </row>
    <row r="2539" spans="1:7">
      <c r="A2539" s="389" t="s">
        <v>578</v>
      </c>
      <c r="B2539" s="389" t="s">
        <v>517</v>
      </c>
      <c r="C2539" s="389">
        <v>6.3064140064399998</v>
      </c>
      <c r="D2539" s="389" t="s">
        <v>647</v>
      </c>
      <c r="E2539" s="389" t="s">
        <v>652</v>
      </c>
      <c r="F2539" s="389" t="s">
        <v>647</v>
      </c>
      <c r="G2539" s="389" t="s">
        <v>649</v>
      </c>
    </row>
    <row r="2540" spans="1:7">
      <c r="A2540" s="389" t="s">
        <v>581</v>
      </c>
      <c r="B2540" s="389" t="s">
        <v>517</v>
      </c>
      <c r="C2540" s="389">
        <v>47.407583550600002</v>
      </c>
      <c r="D2540" s="389" t="s">
        <v>647</v>
      </c>
      <c r="E2540" s="389" t="s">
        <v>652</v>
      </c>
      <c r="F2540" s="389" t="s">
        <v>647</v>
      </c>
      <c r="G2540" s="389" t="s">
        <v>649</v>
      </c>
    </row>
    <row r="2541" spans="1:7">
      <c r="A2541" s="389" t="s">
        <v>581</v>
      </c>
      <c r="B2541" s="389" t="s">
        <v>517</v>
      </c>
      <c r="C2541" s="389">
        <v>47.407583550600002</v>
      </c>
      <c r="D2541" s="389" t="s">
        <v>647</v>
      </c>
      <c r="E2541" s="389" t="s">
        <v>652</v>
      </c>
      <c r="F2541" s="389" t="s">
        <v>647</v>
      </c>
      <c r="G2541" s="389" t="s">
        <v>649</v>
      </c>
    </row>
    <row r="2542" spans="1:7">
      <c r="A2542" s="389" t="s">
        <v>581</v>
      </c>
      <c r="B2542" s="389" t="s">
        <v>517</v>
      </c>
      <c r="C2542" s="389">
        <v>47.407583550600002</v>
      </c>
      <c r="D2542" s="389" t="s">
        <v>647</v>
      </c>
      <c r="E2542" s="389" t="s">
        <v>652</v>
      </c>
      <c r="F2542" s="389" t="s">
        <v>647</v>
      </c>
      <c r="G2542" s="389" t="s">
        <v>649</v>
      </c>
    </row>
    <row r="2543" spans="1:7">
      <c r="A2543" s="389" t="s">
        <v>581</v>
      </c>
      <c r="B2543" s="389" t="s">
        <v>517</v>
      </c>
      <c r="C2543" s="389">
        <v>26.098739014100001</v>
      </c>
      <c r="D2543" s="389" t="s">
        <v>647</v>
      </c>
      <c r="E2543" s="389" t="s">
        <v>652</v>
      </c>
      <c r="F2543" s="389" t="s">
        <v>647</v>
      </c>
      <c r="G2543" s="389" t="s">
        <v>649</v>
      </c>
    </row>
    <row r="2544" spans="1:7">
      <c r="A2544" s="389" t="s">
        <v>514</v>
      </c>
      <c r="B2544" s="389" t="s">
        <v>517</v>
      </c>
      <c r="C2544" s="389">
        <v>30.099355023800001</v>
      </c>
      <c r="D2544" s="389" t="s">
        <v>647</v>
      </c>
      <c r="E2544" s="389" t="s">
        <v>652</v>
      </c>
      <c r="F2544" s="389" t="s">
        <v>647</v>
      </c>
      <c r="G2544" s="389" t="s">
        <v>649</v>
      </c>
    </row>
    <row r="2545" spans="1:7">
      <c r="A2545" s="389" t="s">
        <v>514</v>
      </c>
      <c r="B2545" s="389" t="s">
        <v>517</v>
      </c>
      <c r="C2545" s="389">
        <v>0.64158767719999998</v>
      </c>
      <c r="D2545" s="389" t="s">
        <v>647</v>
      </c>
      <c r="E2545" s="389" t="s">
        <v>652</v>
      </c>
      <c r="F2545" s="389" t="s">
        <v>647</v>
      </c>
      <c r="G2545" s="389" t="s">
        <v>649</v>
      </c>
    </row>
    <row r="2546" spans="1:7">
      <c r="A2546" s="389" t="s">
        <v>524</v>
      </c>
      <c r="B2546" s="389" t="s">
        <v>517</v>
      </c>
      <c r="C2546" s="389">
        <v>14.8896071010999</v>
      </c>
      <c r="D2546" s="389" t="s">
        <v>647</v>
      </c>
      <c r="E2546" s="389" t="s">
        <v>652</v>
      </c>
      <c r="F2546" s="389" t="s">
        <v>647</v>
      </c>
      <c r="G2546" s="389" t="s">
        <v>649</v>
      </c>
    </row>
    <row r="2547" spans="1:7">
      <c r="A2547" s="389" t="s">
        <v>526</v>
      </c>
      <c r="B2547" s="389" t="s">
        <v>517</v>
      </c>
      <c r="C2547" s="389">
        <v>0.76890710321300004</v>
      </c>
      <c r="D2547" s="389" t="s">
        <v>647</v>
      </c>
      <c r="E2547" s="389" t="s">
        <v>652</v>
      </c>
      <c r="F2547" s="389" t="s">
        <v>647</v>
      </c>
      <c r="G2547" s="389" t="s">
        <v>649</v>
      </c>
    </row>
    <row r="2548" spans="1:7">
      <c r="A2548" s="389" t="s">
        <v>542</v>
      </c>
      <c r="B2548" s="389" t="s">
        <v>517</v>
      </c>
      <c r="C2548" s="389">
        <v>0.76890710321300004</v>
      </c>
      <c r="D2548" s="389" t="s">
        <v>647</v>
      </c>
      <c r="E2548" s="389" t="s">
        <v>652</v>
      </c>
      <c r="F2548" s="389" t="s">
        <v>647</v>
      </c>
      <c r="G2548" s="389" t="s">
        <v>649</v>
      </c>
    </row>
    <row r="2549" spans="1:7">
      <c r="A2549" s="389" t="s">
        <v>535</v>
      </c>
      <c r="B2549" s="389" t="s">
        <v>517</v>
      </c>
      <c r="C2549" s="389">
        <v>7.99299734484</v>
      </c>
      <c r="D2549" s="389" t="s">
        <v>647</v>
      </c>
      <c r="E2549" s="389" t="s">
        <v>652</v>
      </c>
      <c r="F2549" s="389" t="s">
        <v>647</v>
      </c>
      <c r="G2549" s="389" t="s">
        <v>649</v>
      </c>
    </row>
    <row r="2550" spans="1:7">
      <c r="A2550" s="389" t="s">
        <v>563</v>
      </c>
      <c r="B2550" s="389" t="s">
        <v>517</v>
      </c>
      <c r="C2550" s="389">
        <v>12.971237989400001</v>
      </c>
      <c r="D2550" s="389" t="s">
        <v>647</v>
      </c>
      <c r="E2550" s="389" t="s">
        <v>652</v>
      </c>
      <c r="F2550" s="389" t="s">
        <v>647</v>
      </c>
      <c r="G2550" s="389" t="s">
        <v>649</v>
      </c>
    </row>
    <row r="2551" spans="1:7">
      <c r="A2551" s="389" t="s">
        <v>514</v>
      </c>
      <c r="B2551" s="389" t="s">
        <v>517</v>
      </c>
      <c r="C2551" s="389">
        <v>11.5377228707</v>
      </c>
      <c r="D2551" s="389" t="s">
        <v>647</v>
      </c>
      <c r="E2551" s="389" t="s">
        <v>652</v>
      </c>
      <c r="F2551" s="389" t="s">
        <v>647</v>
      </c>
      <c r="G2551" s="389" t="s">
        <v>649</v>
      </c>
    </row>
    <row r="2552" spans="1:7">
      <c r="A2552" s="389" t="s">
        <v>514</v>
      </c>
      <c r="B2552" s="389" t="s">
        <v>517</v>
      </c>
      <c r="C2552" s="389">
        <v>11.5377228707</v>
      </c>
      <c r="D2552" s="389" t="s">
        <v>647</v>
      </c>
      <c r="E2552" s="389" t="s">
        <v>652</v>
      </c>
      <c r="F2552" s="389" t="s">
        <v>647</v>
      </c>
      <c r="G2552" s="389" t="s">
        <v>649</v>
      </c>
    </row>
    <row r="2553" spans="1:7">
      <c r="A2553" s="389" t="s">
        <v>514</v>
      </c>
      <c r="B2553" s="389" t="s">
        <v>517</v>
      </c>
      <c r="C2553" s="389">
        <v>11.5377228707</v>
      </c>
      <c r="D2553" s="389" t="s">
        <v>647</v>
      </c>
      <c r="E2553" s="389" t="s">
        <v>652</v>
      </c>
      <c r="F2553" s="389" t="s">
        <v>647</v>
      </c>
      <c r="G2553" s="389" t="s">
        <v>649</v>
      </c>
    </row>
    <row r="2554" spans="1:7">
      <c r="A2554" s="389" t="s">
        <v>563</v>
      </c>
      <c r="B2554" s="389" t="s">
        <v>517</v>
      </c>
      <c r="C2554" s="389">
        <v>12.6782865950999</v>
      </c>
      <c r="D2554" s="389" t="s">
        <v>647</v>
      </c>
      <c r="E2554" s="389" t="s">
        <v>652</v>
      </c>
      <c r="F2554" s="389" t="s">
        <v>647</v>
      </c>
      <c r="G2554" s="389" t="s">
        <v>649</v>
      </c>
    </row>
    <row r="2555" spans="1:7">
      <c r="A2555" s="389" t="s">
        <v>560</v>
      </c>
      <c r="B2555" s="389" t="s">
        <v>517</v>
      </c>
      <c r="C2555" s="389">
        <v>6.1336516570799997</v>
      </c>
      <c r="D2555" s="389" t="s">
        <v>647</v>
      </c>
      <c r="E2555" s="389" t="s">
        <v>652</v>
      </c>
      <c r="F2555" s="389" t="s">
        <v>647</v>
      </c>
      <c r="G2555" s="389" t="s">
        <v>649</v>
      </c>
    </row>
    <row r="2556" spans="1:7">
      <c r="A2556" s="389" t="s">
        <v>560</v>
      </c>
      <c r="B2556" s="389" t="s">
        <v>517</v>
      </c>
      <c r="C2556" s="389">
        <v>6.1336516570799997</v>
      </c>
      <c r="D2556" s="389" t="s">
        <v>647</v>
      </c>
      <c r="E2556" s="389" t="s">
        <v>652</v>
      </c>
      <c r="F2556" s="389" t="s">
        <v>647</v>
      </c>
      <c r="G2556" s="389" t="s">
        <v>649</v>
      </c>
    </row>
    <row r="2557" spans="1:7">
      <c r="A2557" s="389" t="s">
        <v>581</v>
      </c>
      <c r="B2557" s="389" t="s">
        <v>517</v>
      </c>
      <c r="C2557" s="389">
        <v>5.5655632874799998</v>
      </c>
      <c r="D2557" s="389" t="s">
        <v>647</v>
      </c>
      <c r="E2557" s="389" t="s">
        <v>652</v>
      </c>
      <c r="F2557" s="389" t="s">
        <v>647</v>
      </c>
      <c r="G2557" s="389" t="s">
        <v>649</v>
      </c>
    </row>
    <row r="2558" spans="1:7">
      <c r="A2558" s="389" t="s">
        <v>578</v>
      </c>
      <c r="B2558" s="389" t="s">
        <v>517</v>
      </c>
      <c r="C2558" s="389">
        <v>10.952182211</v>
      </c>
      <c r="D2558" s="389" t="s">
        <v>647</v>
      </c>
      <c r="E2558" s="389" t="s">
        <v>652</v>
      </c>
      <c r="F2558" s="389" t="s">
        <v>647</v>
      </c>
      <c r="G2558" s="389" t="s">
        <v>649</v>
      </c>
    </row>
    <row r="2559" spans="1:7">
      <c r="A2559" s="389" t="s">
        <v>525</v>
      </c>
      <c r="B2559" s="389" t="s">
        <v>517</v>
      </c>
      <c r="C2559" s="389">
        <v>5.09100181198</v>
      </c>
      <c r="D2559" s="389" t="s">
        <v>647</v>
      </c>
      <c r="E2559" s="389" t="s">
        <v>652</v>
      </c>
      <c r="F2559" s="389" t="s">
        <v>647</v>
      </c>
      <c r="G2559" s="389" t="s">
        <v>649</v>
      </c>
    </row>
    <row r="2560" spans="1:7">
      <c r="A2560" s="389" t="s">
        <v>525</v>
      </c>
      <c r="B2560" s="389" t="s">
        <v>517</v>
      </c>
      <c r="C2560" s="389">
        <v>5.09100181198</v>
      </c>
      <c r="D2560" s="389" t="s">
        <v>647</v>
      </c>
      <c r="E2560" s="389" t="s">
        <v>652</v>
      </c>
      <c r="F2560" s="389" t="s">
        <v>647</v>
      </c>
      <c r="G2560" s="389" t="s">
        <v>649</v>
      </c>
    </row>
    <row r="2561" spans="1:7">
      <c r="A2561" s="389" t="s">
        <v>568</v>
      </c>
      <c r="B2561" s="389" t="s">
        <v>517</v>
      </c>
      <c r="C2561" s="389">
        <v>5.09100181198</v>
      </c>
      <c r="D2561" s="389" t="s">
        <v>647</v>
      </c>
      <c r="E2561" s="389" t="s">
        <v>652</v>
      </c>
      <c r="F2561" s="389" t="s">
        <v>647</v>
      </c>
      <c r="G2561" s="389" t="s">
        <v>649</v>
      </c>
    </row>
    <row r="2562" spans="1:7">
      <c r="A2562" s="389" t="s">
        <v>568</v>
      </c>
      <c r="B2562" s="389" t="s">
        <v>517</v>
      </c>
      <c r="C2562" s="389">
        <v>5.09100181198</v>
      </c>
      <c r="D2562" s="389" t="s">
        <v>647</v>
      </c>
      <c r="E2562" s="389" t="s">
        <v>652</v>
      </c>
      <c r="F2562" s="389" t="s">
        <v>647</v>
      </c>
      <c r="G2562" s="389" t="s">
        <v>649</v>
      </c>
    </row>
    <row r="2563" spans="1:7">
      <c r="A2563" s="389" t="s">
        <v>534</v>
      </c>
      <c r="B2563" s="389" t="s">
        <v>517</v>
      </c>
      <c r="C2563" s="389">
        <v>18.9720158079</v>
      </c>
      <c r="D2563" s="389" t="s">
        <v>647</v>
      </c>
      <c r="E2563" s="389" t="s">
        <v>652</v>
      </c>
      <c r="F2563" s="389" t="s">
        <v>647</v>
      </c>
      <c r="G2563" s="389" t="s">
        <v>649</v>
      </c>
    </row>
    <row r="2564" spans="1:7">
      <c r="A2564" s="389" t="s">
        <v>534</v>
      </c>
      <c r="B2564" s="389" t="s">
        <v>517</v>
      </c>
      <c r="C2564" s="389">
        <v>18.9720158079</v>
      </c>
      <c r="D2564" s="389" t="s">
        <v>647</v>
      </c>
      <c r="E2564" s="389" t="s">
        <v>652</v>
      </c>
      <c r="F2564" s="389" t="s">
        <v>647</v>
      </c>
      <c r="G2564" s="389" t="s">
        <v>649</v>
      </c>
    </row>
    <row r="2565" spans="1:7">
      <c r="A2565" s="389" t="s">
        <v>541</v>
      </c>
      <c r="B2565" s="389" t="s">
        <v>517</v>
      </c>
      <c r="C2565" s="389">
        <v>18.9720158079</v>
      </c>
      <c r="D2565" s="389" t="s">
        <v>647</v>
      </c>
      <c r="E2565" s="389" t="s">
        <v>652</v>
      </c>
      <c r="F2565" s="389" t="s">
        <v>647</v>
      </c>
      <c r="G2565" s="389" t="s">
        <v>649</v>
      </c>
    </row>
    <row r="2566" spans="1:7">
      <c r="A2566" s="389" t="s">
        <v>541</v>
      </c>
      <c r="B2566" s="389" t="s">
        <v>517</v>
      </c>
      <c r="C2566" s="389">
        <v>18.9720158079</v>
      </c>
      <c r="D2566" s="389" t="s">
        <v>647</v>
      </c>
      <c r="E2566" s="389" t="s">
        <v>652</v>
      </c>
      <c r="F2566" s="389" t="s">
        <v>647</v>
      </c>
      <c r="G2566" s="389" t="s">
        <v>649</v>
      </c>
    </row>
    <row r="2567" spans="1:7">
      <c r="A2567" s="389" t="s">
        <v>535</v>
      </c>
      <c r="B2567" s="389" t="s">
        <v>517</v>
      </c>
      <c r="C2567" s="389">
        <v>42.744019363200003</v>
      </c>
      <c r="D2567" s="389" t="s">
        <v>647</v>
      </c>
      <c r="E2567" s="389" t="s">
        <v>652</v>
      </c>
      <c r="F2567" s="389" t="s">
        <v>647</v>
      </c>
      <c r="G2567" s="389" t="s">
        <v>649</v>
      </c>
    </row>
    <row r="2568" spans="1:7">
      <c r="A2568" s="389" t="s">
        <v>581</v>
      </c>
      <c r="B2568" s="389" t="s">
        <v>517</v>
      </c>
      <c r="C2568" s="389">
        <v>47.521599083399899</v>
      </c>
      <c r="D2568" s="389" t="s">
        <v>647</v>
      </c>
      <c r="E2568" s="389" t="s">
        <v>652</v>
      </c>
      <c r="F2568" s="389" t="s">
        <v>647</v>
      </c>
      <c r="G2568" s="389" t="s">
        <v>649</v>
      </c>
    </row>
    <row r="2569" spans="1:7">
      <c r="A2569" s="389" t="s">
        <v>514</v>
      </c>
      <c r="B2569" s="389" t="s">
        <v>517</v>
      </c>
      <c r="C2569" s="389">
        <v>6.09222682539</v>
      </c>
      <c r="D2569" s="389" t="s">
        <v>647</v>
      </c>
      <c r="E2569" s="389" t="s">
        <v>652</v>
      </c>
      <c r="F2569" s="389" t="s">
        <v>647</v>
      </c>
      <c r="G2569" s="389" t="s">
        <v>649</v>
      </c>
    </row>
    <row r="2570" spans="1:7">
      <c r="A2570" s="389" t="s">
        <v>514</v>
      </c>
      <c r="B2570" s="389" t="s">
        <v>517</v>
      </c>
      <c r="C2570" s="389">
        <v>6.09222682539</v>
      </c>
      <c r="D2570" s="389" t="s">
        <v>647</v>
      </c>
      <c r="E2570" s="389" t="s">
        <v>652</v>
      </c>
      <c r="F2570" s="389" t="s">
        <v>647</v>
      </c>
      <c r="G2570" s="389" t="s">
        <v>649</v>
      </c>
    </row>
    <row r="2571" spans="1:7">
      <c r="A2571" s="389" t="s">
        <v>514</v>
      </c>
      <c r="B2571" s="389" t="s">
        <v>517</v>
      </c>
      <c r="C2571" s="389">
        <v>6.09222682539</v>
      </c>
      <c r="D2571" s="389" t="s">
        <v>647</v>
      </c>
      <c r="E2571" s="389" t="s">
        <v>652</v>
      </c>
      <c r="F2571" s="389" t="s">
        <v>647</v>
      </c>
      <c r="G2571" s="389" t="s">
        <v>649</v>
      </c>
    </row>
    <row r="2572" spans="1:7">
      <c r="A2572" s="389" t="s">
        <v>535</v>
      </c>
      <c r="B2572" s="389" t="s">
        <v>517</v>
      </c>
      <c r="C2572" s="389">
        <v>13.5710318816</v>
      </c>
      <c r="D2572" s="389" t="s">
        <v>647</v>
      </c>
      <c r="E2572" s="389" t="s">
        <v>652</v>
      </c>
      <c r="F2572" s="389" t="s">
        <v>647</v>
      </c>
      <c r="G2572" s="389" t="s">
        <v>649</v>
      </c>
    </row>
    <row r="2573" spans="1:7">
      <c r="A2573" s="389" t="s">
        <v>535</v>
      </c>
      <c r="B2573" s="389" t="s">
        <v>517</v>
      </c>
      <c r="C2573" s="389">
        <v>7.2883800909599996</v>
      </c>
      <c r="D2573" s="389" t="s">
        <v>647</v>
      </c>
      <c r="E2573" s="389" t="s">
        <v>652</v>
      </c>
      <c r="F2573" s="389" t="s">
        <v>647</v>
      </c>
      <c r="G2573" s="389" t="s">
        <v>649</v>
      </c>
    </row>
    <row r="2574" spans="1:7">
      <c r="A2574" s="389" t="s">
        <v>525</v>
      </c>
      <c r="B2574" s="389" t="s">
        <v>517</v>
      </c>
      <c r="C2574" s="389">
        <v>12.015101057900001</v>
      </c>
      <c r="D2574" s="389" t="s">
        <v>647</v>
      </c>
      <c r="E2574" s="389" t="s">
        <v>652</v>
      </c>
      <c r="F2574" s="389" t="s">
        <v>647</v>
      </c>
      <c r="G2574" s="389" t="s">
        <v>649</v>
      </c>
    </row>
    <row r="2575" spans="1:7">
      <c r="A2575" s="389" t="s">
        <v>581</v>
      </c>
      <c r="B2575" s="389" t="s">
        <v>517</v>
      </c>
      <c r="C2575" s="389">
        <v>10.8333437762</v>
      </c>
      <c r="D2575" s="389" t="s">
        <v>647</v>
      </c>
      <c r="E2575" s="389" t="s">
        <v>652</v>
      </c>
      <c r="F2575" s="389" t="s">
        <v>647</v>
      </c>
      <c r="G2575" s="389" t="s">
        <v>649</v>
      </c>
    </row>
    <row r="2576" spans="1:7">
      <c r="A2576" s="389" t="s">
        <v>578</v>
      </c>
      <c r="B2576" s="389" t="s">
        <v>517</v>
      </c>
      <c r="C2576" s="389">
        <v>4.29738213096</v>
      </c>
      <c r="D2576" s="389" t="s">
        <v>647</v>
      </c>
      <c r="E2576" s="389" t="s">
        <v>652</v>
      </c>
      <c r="F2576" s="389" t="s">
        <v>647</v>
      </c>
      <c r="G2576" s="389" t="s">
        <v>649</v>
      </c>
    </row>
    <row r="2577" spans="1:7">
      <c r="A2577" s="389" t="s">
        <v>581</v>
      </c>
      <c r="B2577" s="389" t="s">
        <v>517</v>
      </c>
      <c r="C2577" s="389">
        <v>0.80667580956399998</v>
      </c>
      <c r="D2577" s="389" t="s">
        <v>647</v>
      </c>
      <c r="E2577" s="389" t="s">
        <v>652</v>
      </c>
      <c r="F2577" s="389" t="s">
        <v>647</v>
      </c>
      <c r="G2577" s="389" t="s">
        <v>649</v>
      </c>
    </row>
    <row r="2578" spans="1:7">
      <c r="A2578" s="389" t="s">
        <v>526</v>
      </c>
      <c r="B2578" s="389" t="s">
        <v>517</v>
      </c>
      <c r="C2578" s="389">
        <v>0.82545584452499998</v>
      </c>
      <c r="D2578" s="389" t="s">
        <v>647</v>
      </c>
      <c r="E2578" s="389" t="s">
        <v>652</v>
      </c>
      <c r="F2578" s="389" t="s">
        <v>647</v>
      </c>
      <c r="G2578" s="389" t="s">
        <v>649</v>
      </c>
    </row>
    <row r="2579" spans="1:7">
      <c r="A2579" s="389" t="s">
        <v>561</v>
      </c>
      <c r="B2579" s="389" t="s">
        <v>517</v>
      </c>
      <c r="C2579" s="389">
        <v>0.82545584452499998</v>
      </c>
      <c r="D2579" s="389" t="s">
        <v>647</v>
      </c>
      <c r="E2579" s="389" t="s">
        <v>652</v>
      </c>
      <c r="F2579" s="389" t="s">
        <v>647</v>
      </c>
      <c r="G2579" s="389" t="s">
        <v>649</v>
      </c>
    </row>
    <row r="2580" spans="1:7">
      <c r="A2580" s="389" t="s">
        <v>526</v>
      </c>
      <c r="B2580" s="389" t="s">
        <v>517</v>
      </c>
      <c r="C2580" s="389">
        <v>11.1723384732</v>
      </c>
      <c r="D2580" s="389" t="s">
        <v>647</v>
      </c>
      <c r="E2580" s="389" t="s">
        <v>652</v>
      </c>
      <c r="F2580" s="389" t="s">
        <v>647</v>
      </c>
      <c r="G2580" s="389" t="s">
        <v>649</v>
      </c>
    </row>
    <row r="2581" spans="1:7">
      <c r="A2581" s="389" t="s">
        <v>581</v>
      </c>
      <c r="B2581" s="389" t="s">
        <v>517</v>
      </c>
      <c r="C2581" s="389">
        <v>2.5834559909400001</v>
      </c>
      <c r="D2581" s="389" t="s">
        <v>647</v>
      </c>
      <c r="E2581" s="389" t="s">
        <v>652</v>
      </c>
      <c r="F2581" s="389" t="s">
        <v>647</v>
      </c>
      <c r="G2581" s="389" t="s">
        <v>649</v>
      </c>
    </row>
    <row r="2582" spans="1:7">
      <c r="A2582" s="389" t="s">
        <v>525</v>
      </c>
      <c r="B2582" s="389" t="s">
        <v>517</v>
      </c>
      <c r="C2582" s="389">
        <v>2.7077658322699998</v>
      </c>
      <c r="D2582" s="389" t="s">
        <v>647</v>
      </c>
      <c r="E2582" s="389" t="s">
        <v>652</v>
      </c>
      <c r="F2582" s="389" t="s">
        <v>647</v>
      </c>
      <c r="G2582" s="389" t="s">
        <v>649</v>
      </c>
    </row>
    <row r="2583" spans="1:7">
      <c r="A2583" s="389" t="s">
        <v>525</v>
      </c>
      <c r="B2583" s="389" t="s">
        <v>517</v>
      </c>
      <c r="C2583" s="389">
        <v>2.7077658322699998</v>
      </c>
      <c r="D2583" s="389" t="s">
        <v>647</v>
      </c>
      <c r="E2583" s="389" t="s">
        <v>652</v>
      </c>
      <c r="F2583" s="389" t="s">
        <v>647</v>
      </c>
      <c r="G2583" s="389" t="s">
        <v>649</v>
      </c>
    </row>
    <row r="2584" spans="1:7">
      <c r="A2584" s="389" t="s">
        <v>525</v>
      </c>
      <c r="B2584" s="389" t="s">
        <v>517</v>
      </c>
      <c r="C2584" s="389">
        <v>2.7077658322699998</v>
      </c>
      <c r="D2584" s="389" t="s">
        <v>647</v>
      </c>
      <c r="E2584" s="389" t="s">
        <v>652</v>
      </c>
      <c r="F2584" s="389" t="s">
        <v>647</v>
      </c>
      <c r="G2584" s="389" t="s">
        <v>649</v>
      </c>
    </row>
    <row r="2585" spans="1:7">
      <c r="A2585" s="389" t="s">
        <v>525</v>
      </c>
      <c r="B2585" s="389" t="s">
        <v>517</v>
      </c>
      <c r="C2585" s="389">
        <v>2.7077658322699998</v>
      </c>
      <c r="D2585" s="389" t="s">
        <v>647</v>
      </c>
      <c r="E2585" s="389" t="s">
        <v>652</v>
      </c>
      <c r="F2585" s="389" t="s">
        <v>647</v>
      </c>
      <c r="G2585" s="389" t="s">
        <v>649</v>
      </c>
    </row>
    <row r="2586" spans="1:7">
      <c r="A2586" s="389" t="s">
        <v>568</v>
      </c>
      <c r="B2586" s="389" t="s">
        <v>517</v>
      </c>
      <c r="C2586" s="389">
        <v>2.7077658322699998</v>
      </c>
      <c r="D2586" s="389" t="s">
        <v>647</v>
      </c>
      <c r="E2586" s="389" t="s">
        <v>652</v>
      </c>
      <c r="F2586" s="389" t="s">
        <v>647</v>
      </c>
      <c r="G2586" s="389" t="s">
        <v>649</v>
      </c>
    </row>
    <row r="2587" spans="1:7">
      <c r="A2587" s="389" t="s">
        <v>568</v>
      </c>
      <c r="B2587" s="389" t="s">
        <v>517</v>
      </c>
      <c r="C2587" s="389">
        <v>2.7077658322699998</v>
      </c>
      <c r="D2587" s="389" t="s">
        <v>647</v>
      </c>
      <c r="E2587" s="389" t="s">
        <v>652</v>
      </c>
      <c r="F2587" s="389" t="s">
        <v>647</v>
      </c>
      <c r="G2587" s="389" t="s">
        <v>649</v>
      </c>
    </row>
    <row r="2588" spans="1:7">
      <c r="A2588" s="389" t="s">
        <v>568</v>
      </c>
      <c r="B2588" s="389" t="s">
        <v>517</v>
      </c>
      <c r="C2588" s="389">
        <v>2.7077658322699998</v>
      </c>
      <c r="D2588" s="389" t="s">
        <v>647</v>
      </c>
      <c r="E2588" s="389" t="s">
        <v>652</v>
      </c>
      <c r="F2588" s="389" t="s">
        <v>647</v>
      </c>
      <c r="G2588" s="389" t="s">
        <v>649</v>
      </c>
    </row>
    <row r="2589" spans="1:7">
      <c r="A2589" s="389" t="s">
        <v>568</v>
      </c>
      <c r="B2589" s="389" t="s">
        <v>517</v>
      </c>
      <c r="C2589" s="389">
        <v>2.7077658322699998</v>
      </c>
      <c r="D2589" s="389" t="s">
        <v>647</v>
      </c>
      <c r="E2589" s="389" t="s">
        <v>652</v>
      </c>
      <c r="F2589" s="389" t="s">
        <v>647</v>
      </c>
      <c r="G2589" s="389" t="s">
        <v>649</v>
      </c>
    </row>
    <row r="2590" spans="1:7">
      <c r="A2590" s="389" t="s">
        <v>526</v>
      </c>
      <c r="B2590" s="389" t="s">
        <v>517</v>
      </c>
      <c r="C2590" s="389">
        <v>12.7593295844</v>
      </c>
      <c r="D2590" s="389" t="s">
        <v>647</v>
      </c>
      <c r="E2590" s="389" t="s">
        <v>652</v>
      </c>
      <c r="F2590" s="389" t="s">
        <v>647</v>
      </c>
      <c r="G2590" s="389" t="s">
        <v>649</v>
      </c>
    </row>
    <row r="2591" spans="1:7">
      <c r="A2591" s="389" t="s">
        <v>535</v>
      </c>
      <c r="B2591" s="389" t="s">
        <v>517</v>
      </c>
      <c r="C2591" s="389">
        <v>15.9325710870999</v>
      </c>
      <c r="D2591" s="389" t="s">
        <v>647</v>
      </c>
      <c r="E2591" s="389" t="s">
        <v>652</v>
      </c>
      <c r="F2591" s="389" t="s">
        <v>647</v>
      </c>
      <c r="G2591" s="389" t="s">
        <v>649</v>
      </c>
    </row>
    <row r="2592" spans="1:7">
      <c r="A2592" s="389" t="s">
        <v>563</v>
      </c>
      <c r="B2592" s="389" t="s">
        <v>517</v>
      </c>
      <c r="C2592" s="389">
        <v>2.7401409486100001</v>
      </c>
      <c r="D2592" s="389" t="s">
        <v>647</v>
      </c>
      <c r="E2592" s="389" t="s">
        <v>652</v>
      </c>
      <c r="F2592" s="389" t="s">
        <v>647</v>
      </c>
      <c r="G2592" s="389" t="s">
        <v>649</v>
      </c>
    </row>
    <row r="2593" spans="1:7">
      <c r="A2593" s="389" t="s">
        <v>578</v>
      </c>
      <c r="B2593" s="389" t="s">
        <v>517</v>
      </c>
      <c r="C2593" s="389">
        <v>4.4490019462000001</v>
      </c>
      <c r="D2593" s="389" t="s">
        <v>647</v>
      </c>
      <c r="E2593" s="389" t="s">
        <v>652</v>
      </c>
      <c r="F2593" s="389" t="s">
        <v>647</v>
      </c>
      <c r="G2593" s="389" t="s">
        <v>649</v>
      </c>
    </row>
    <row r="2594" spans="1:7">
      <c r="A2594" s="389" t="s">
        <v>578</v>
      </c>
      <c r="B2594" s="389" t="s">
        <v>517</v>
      </c>
      <c r="C2594" s="389">
        <v>4.0178800209799999</v>
      </c>
      <c r="D2594" s="389" t="s">
        <v>647</v>
      </c>
      <c r="E2594" s="389" t="s">
        <v>652</v>
      </c>
      <c r="F2594" s="389" t="s">
        <v>647</v>
      </c>
      <c r="G2594" s="389" t="s">
        <v>649</v>
      </c>
    </row>
    <row r="2595" spans="1:7">
      <c r="A2595" s="389" t="s">
        <v>535</v>
      </c>
      <c r="B2595" s="389" t="s">
        <v>517</v>
      </c>
      <c r="C2595" s="389">
        <v>16.8704831844999</v>
      </c>
      <c r="D2595" s="389" t="s">
        <v>647</v>
      </c>
      <c r="E2595" s="389" t="s">
        <v>652</v>
      </c>
      <c r="F2595" s="389" t="s">
        <v>647</v>
      </c>
      <c r="G2595" s="389" t="s">
        <v>649</v>
      </c>
    </row>
    <row r="2596" spans="1:7">
      <c r="A2596" s="389" t="s">
        <v>525</v>
      </c>
      <c r="B2596" s="389" t="s">
        <v>517</v>
      </c>
      <c r="C2596" s="389">
        <v>24.772061428899899</v>
      </c>
      <c r="D2596" s="389" t="s">
        <v>647</v>
      </c>
      <c r="E2596" s="389" t="s">
        <v>652</v>
      </c>
      <c r="F2596" s="389" t="s">
        <v>647</v>
      </c>
      <c r="G2596" s="389" t="s">
        <v>649</v>
      </c>
    </row>
    <row r="2597" spans="1:7">
      <c r="A2597" s="389" t="s">
        <v>525</v>
      </c>
      <c r="B2597" s="389" t="s">
        <v>517</v>
      </c>
      <c r="C2597" s="389">
        <v>24.772061428899899</v>
      </c>
      <c r="D2597" s="389" t="s">
        <v>647</v>
      </c>
      <c r="E2597" s="389" t="s">
        <v>652</v>
      </c>
      <c r="F2597" s="389" t="s">
        <v>647</v>
      </c>
      <c r="G2597" s="389" t="s">
        <v>649</v>
      </c>
    </row>
    <row r="2598" spans="1:7">
      <c r="A2598" s="389" t="s">
        <v>535</v>
      </c>
      <c r="B2598" s="389" t="s">
        <v>517</v>
      </c>
      <c r="C2598" s="389">
        <v>7.8649485527699996</v>
      </c>
      <c r="D2598" s="389" t="s">
        <v>647</v>
      </c>
      <c r="E2598" s="389" t="s">
        <v>652</v>
      </c>
      <c r="F2598" s="389" t="s">
        <v>647</v>
      </c>
      <c r="G2598" s="389" t="s">
        <v>649</v>
      </c>
    </row>
    <row r="2599" spans="1:7">
      <c r="A2599" s="389" t="s">
        <v>581</v>
      </c>
      <c r="B2599" s="389" t="s">
        <v>517</v>
      </c>
      <c r="C2599" s="389">
        <v>65.996829790099895</v>
      </c>
      <c r="D2599" s="389" t="s">
        <v>647</v>
      </c>
      <c r="E2599" s="389" t="s">
        <v>652</v>
      </c>
      <c r="F2599" s="389" t="s">
        <v>647</v>
      </c>
      <c r="G2599" s="389" t="s">
        <v>649</v>
      </c>
    </row>
    <row r="2600" spans="1:7">
      <c r="A2600" s="389" t="s">
        <v>543</v>
      </c>
      <c r="B2600" s="389" t="s">
        <v>517</v>
      </c>
      <c r="C2600" s="389">
        <v>27.2862779194</v>
      </c>
      <c r="D2600" s="389" t="s">
        <v>647</v>
      </c>
      <c r="E2600" s="389" t="s">
        <v>652</v>
      </c>
      <c r="F2600" s="389" t="s">
        <v>647</v>
      </c>
      <c r="G2600" s="389" t="s">
        <v>649</v>
      </c>
    </row>
    <row r="2601" spans="1:7">
      <c r="A2601" s="389" t="s">
        <v>514</v>
      </c>
      <c r="B2601" s="389" t="s">
        <v>517</v>
      </c>
      <c r="C2601" s="389">
        <v>9.0070833852799996</v>
      </c>
      <c r="D2601" s="389" t="s">
        <v>647</v>
      </c>
      <c r="E2601" s="389" t="s">
        <v>652</v>
      </c>
      <c r="F2601" s="389" t="s">
        <v>647</v>
      </c>
      <c r="G2601" s="389" t="s">
        <v>649</v>
      </c>
    </row>
    <row r="2602" spans="1:7">
      <c r="A2602" s="389" t="s">
        <v>535</v>
      </c>
      <c r="B2602" s="389" t="s">
        <v>517</v>
      </c>
      <c r="C2602" s="389">
        <v>7.0973105776800001</v>
      </c>
      <c r="D2602" s="389" t="s">
        <v>647</v>
      </c>
      <c r="E2602" s="389" t="s">
        <v>652</v>
      </c>
      <c r="F2602" s="389" t="s">
        <v>647</v>
      </c>
      <c r="G2602" s="389" t="s">
        <v>649</v>
      </c>
    </row>
    <row r="2603" spans="1:7">
      <c r="A2603" s="389" t="s">
        <v>581</v>
      </c>
      <c r="B2603" s="389" t="s">
        <v>517</v>
      </c>
      <c r="C2603" s="389">
        <v>34.691777398299898</v>
      </c>
      <c r="D2603" s="389" t="s">
        <v>647</v>
      </c>
      <c r="E2603" s="389" t="s">
        <v>652</v>
      </c>
      <c r="F2603" s="389" t="s">
        <v>647</v>
      </c>
      <c r="G2603" s="389" t="s">
        <v>649</v>
      </c>
    </row>
    <row r="2604" spans="1:7">
      <c r="A2604" s="389" t="s">
        <v>578</v>
      </c>
      <c r="B2604" s="389" t="s">
        <v>517</v>
      </c>
      <c r="C2604" s="389">
        <v>7.9280254048999996</v>
      </c>
      <c r="D2604" s="389" t="s">
        <v>647</v>
      </c>
      <c r="E2604" s="389" t="s">
        <v>652</v>
      </c>
      <c r="F2604" s="389" t="s">
        <v>647</v>
      </c>
      <c r="G2604" s="389" t="s">
        <v>649</v>
      </c>
    </row>
    <row r="2605" spans="1:7">
      <c r="A2605" s="389" t="s">
        <v>514</v>
      </c>
      <c r="B2605" s="389" t="s">
        <v>517</v>
      </c>
      <c r="C2605" s="389">
        <v>57.639035892099898</v>
      </c>
      <c r="D2605" s="389" t="s">
        <v>647</v>
      </c>
      <c r="E2605" s="389" t="s">
        <v>652</v>
      </c>
      <c r="F2605" s="389" t="s">
        <v>647</v>
      </c>
      <c r="G2605" s="389" t="s">
        <v>649</v>
      </c>
    </row>
    <row r="2606" spans="1:7">
      <c r="A2606" s="389" t="s">
        <v>514</v>
      </c>
      <c r="B2606" s="389" t="s">
        <v>517</v>
      </c>
      <c r="C2606" s="389">
        <v>57.639035892099898</v>
      </c>
      <c r="D2606" s="389" t="s">
        <v>647</v>
      </c>
      <c r="E2606" s="389" t="s">
        <v>652</v>
      </c>
      <c r="F2606" s="389" t="s">
        <v>647</v>
      </c>
      <c r="G2606" s="389" t="s">
        <v>649</v>
      </c>
    </row>
    <row r="2607" spans="1:7">
      <c r="A2607" s="389" t="s">
        <v>514</v>
      </c>
      <c r="B2607" s="389" t="s">
        <v>517</v>
      </c>
      <c r="C2607" s="389">
        <v>57.639035892099898</v>
      </c>
      <c r="D2607" s="389" t="s">
        <v>647</v>
      </c>
      <c r="E2607" s="389" t="s">
        <v>652</v>
      </c>
      <c r="F2607" s="389" t="s">
        <v>647</v>
      </c>
      <c r="G2607" s="389" t="s">
        <v>649</v>
      </c>
    </row>
    <row r="2608" spans="1:7">
      <c r="A2608" s="389" t="s">
        <v>514</v>
      </c>
      <c r="B2608" s="389" t="s">
        <v>517</v>
      </c>
      <c r="C2608" s="389">
        <v>57.639035892099898</v>
      </c>
      <c r="D2608" s="389" t="s">
        <v>647</v>
      </c>
      <c r="E2608" s="389" t="s">
        <v>652</v>
      </c>
      <c r="F2608" s="389" t="s">
        <v>647</v>
      </c>
      <c r="G2608" s="389" t="s">
        <v>649</v>
      </c>
    </row>
    <row r="2609" spans="1:7">
      <c r="A2609" s="389" t="s">
        <v>514</v>
      </c>
      <c r="B2609" s="389" t="s">
        <v>517</v>
      </c>
      <c r="C2609" s="389">
        <v>57.639035892099898</v>
      </c>
      <c r="D2609" s="389" t="s">
        <v>647</v>
      </c>
      <c r="E2609" s="389" t="s">
        <v>652</v>
      </c>
      <c r="F2609" s="389" t="s">
        <v>647</v>
      </c>
      <c r="G2609" s="389" t="s">
        <v>649</v>
      </c>
    </row>
    <row r="2610" spans="1:7">
      <c r="A2610" s="389" t="s">
        <v>514</v>
      </c>
      <c r="B2610" s="389" t="s">
        <v>517</v>
      </c>
      <c r="C2610" s="389">
        <v>1.7906799470600001</v>
      </c>
      <c r="D2610" s="389" t="s">
        <v>647</v>
      </c>
      <c r="E2610" s="389" t="s">
        <v>652</v>
      </c>
      <c r="F2610" s="389" t="s">
        <v>647</v>
      </c>
      <c r="G2610" s="389" t="s">
        <v>649</v>
      </c>
    </row>
    <row r="2611" spans="1:7">
      <c r="A2611" s="389" t="s">
        <v>522</v>
      </c>
      <c r="B2611" s="389" t="s">
        <v>517</v>
      </c>
      <c r="C2611" s="389">
        <v>2.1568211103900001</v>
      </c>
      <c r="D2611" s="389" t="s">
        <v>647</v>
      </c>
      <c r="E2611" s="389" t="s">
        <v>652</v>
      </c>
      <c r="F2611" s="389" t="s">
        <v>647</v>
      </c>
      <c r="G2611" s="389" t="s">
        <v>649</v>
      </c>
    </row>
    <row r="2612" spans="1:7">
      <c r="A2612" s="389" t="s">
        <v>535</v>
      </c>
      <c r="B2612" s="389" t="s">
        <v>517</v>
      </c>
      <c r="C2612" s="389">
        <v>9.4741514638899904</v>
      </c>
      <c r="D2612" s="389" t="s">
        <v>647</v>
      </c>
      <c r="E2612" s="389" t="s">
        <v>652</v>
      </c>
      <c r="F2612" s="389" t="s">
        <v>647</v>
      </c>
      <c r="G2612" s="389" t="s">
        <v>649</v>
      </c>
    </row>
    <row r="2613" spans="1:7">
      <c r="A2613" s="389" t="s">
        <v>535</v>
      </c>
      <c r="B2613" s="389" t="s">
        <v>517</v>
      </c>
      <c r="C2613" s="389">
        <v>9.4741514638899904</v>
      </c>
      <c r="D2613" s="389" t="s">
        <v>647</v>
      </c>
      <c r="E2613" s="389" t="s">
        <v>652</v>
      </c>
      <c r="F2613" s="389" t="s">
        <v>647</v>
      </c>
      <c r="G2613" s="389" t="s">
        <v>649</v>
      </c>
    </row>
    <row r="2614" spans="1:7">
      <c r="A2614" s="389" t="s">
        <v>535</v>
      </c>
      <c r="B2614" s="389" t="s">
        <v>517</v>
      </c>
      <c r="C2614" s="389">
        <v>1.10212098201</v>
      </c>
      <c r="D2614" s="389" t="s">
        <v>647</v>
      </c>
      <c r="E2614" s="389" t="s">
        <v>652</v>
      </c>
      <c r="F2614" s="389" t="s">
        <v>647</v>
      </c>
      <c r="G2614" s="389" t="s">
        <v>649</v>
      </c>
    </row>
    <row r="2615" spans="1:7">
      <c r="A2615" s="389" t="s">
        <v>535</v>
      </c>
      <c r="B2615" s="389" t="s">
        <v>517</v>
      </c>
      <c r="C2615" s="389">
        <v>65.603384671300006</v>
      </c>
      <c r="D2615" s="389" t="s">
        <v>647</v>
      </c>
      <c r="E2615" s="389" t="s">
        <v>652</v>
      </c>
      <c r="F2615" s="389" t="s">
        <v>647</v>
      </c>
      <c r="G2615" s="389" t="s">
        <v>649</v>
      </c>
    </row>
    <row r="2616" spans="1:7">
      <c r="A2616" s="389" t="s">
        <v>534</v>
      </c>
      <c r="B2616" s="389" t="s">
        <v>517</v>
      </c>
      <c r="C2616" s="389">
        <v>4.1656340350000001</v>
      </c>
      <c r="D2616" s="389" t="s">
        <v>647</v>
      </c>
      <c r="E2616" s="389" t="s">
        <v>652</v>
      </c>
      <c r="F2616" s="389" t="s">
        <v>647</v>
      </c>
      <c r="G2616" s="389" t="s">
        <v>649</v>
      </c>
    </row>
    <row r="2617" spans="1:7">
      <c r="A2617" s="389" t="s">
        <v>534</v>
      </c>
      <c r="B2617" s="389" t="s">
        <v>517</v>
      </c>
      <c r="C2617" s="389">
        <v>4.1656340350000001</v>
      </c>
      <c r="D2617" s="389" t="s">
        <v>647</v>
      </c>
      <c r="E2617" s="389" t="s">
        <v>652</v>
      </c>
      <c r="F2617" s="389" t="s">
        <v>647</v>
      </c>
      <c r="G2617" s="389" t="s">
        <v>649</v>
      </c>
    </row>
    <row r="2618" spans="1:7">
      <c r="A2618" s="389" t="s">
        <v>534</v>
      </c>
      <c r="B2618" s="389" t="s">
        <v>517</v>
      </c>
      <c r="C2618" s="389">
        <v>4.1656340350000001</v>
      </c>
      <c r="D2618" s="389" t="s">
        <v>647</v>
      </c>
      <c r="E2618" s="389" t="s">
        <v>652</v>
      </c>
      <c r="F2618" s="389" t="s">
        <v>647</v>
      </c>
      <c r="G2618" s="389" t="s">
        <v>649</v>
      </c>
    </row>
    <row r="2619" spans="1:7">
      <c r="A2619" s="389" t="s">
        <v>541</v>
      </c>
      <c r="B2619" s="389" t="s">
        <v>517</v>
      </c>
      <c r="C2619" s="389">
        <v>4.1656340350000001</v>
      </c>
      <c r="D2619" s="389" t="s">
        <v>647</v>
      </c>
      <c r="E2619" s="389" t="s">
        <v>652</v>
      </c>
      <c r="F2619" s="389" t="s">
        <v>647</v>
      </c>
      <c r="G2619" s="389" t="s">
        <v>649</v>
      </c>
    </row>
    <row r="2620" spans="1:7">
      <c r="A2620" s="389" t="s">
        <v>541</v>
      </c>
      <c r="B2620" s="389" t="s">
        <v>517</v>
      </c>
      <c r="C2620" s="389">
        <v>4.1656340350000001</v>
      </c>
      <c r="D2620" s="389" t="s">
        <v>647</v>
      </c>
      <c r="E2620" s="389" t="s">
        <v>652</v>
      </c>
      <c r="F2620" s="389" t="s">
        <v>647</v>
      </c>
      <c r="G2620" s="389" t="s">
        <v>649</v>
      </c>
    </row>
    <row r="2621" spans="1:7">
      <c r="A2621" s="389" t="s">
        <v>541</v>
      </c>
      <c r="B2621" s="389" t="s">
        <v>517</v>
      </c>
      <c r="C2621" s="389">
        <v>4.1656340350000001</v>
      </c>
      <c r="D2621" s="389" t="s">
        <v>647</v>
      </c>
      <c r="E2621" s="389" t="s">
        <v>652</v>
      </c>
      <c r="F2621" s="389" t="s">
        <v>647</v>
      </c>
      <c r="G2621" s="389" t="s">
        <v>649</v>
      </c>
    </row>
    <row r="2622" spans="1:7">
      <c r="A2622" s="389" t="s">
        <v>522</v>
      </c>
      <c r="B2622" s="389" t="s">
        <v>517</v>
      </c>
      <c r="C2622" s="389">
        <v>4.5893178951799998</v>
      </c>
      <c r="D2622" s="389" t="s">
        <v>647</v>
      </c>
      <c r="E2622" s="389" t="s">
        <v>652</v>
      </c>
      <c r="F2622" s="389" t="s">
        <v>647</v>
      </c>
      <c r="G2622" s="389" t="s">
        <v>649</v>
      </c>
    </row>
    <row r="2623" spans="1:7">
      <c r="A2623" s="389" t="s">
        <v>546</v>
      </c>
      <c r="B2623" s="389" t="s">
        <v>517</v>
      </c>
      <c r="C2623" s="389">
        <v>4.5893178951799998</v>
      </c>
      <c r="D2623" s="389" t="s">
        <v>647</v>
      </c>
      <c r="E2623" s="389" t="s">
        <v>652</v>
      </c>
      <c r="F2623" s="389" t="s">
        <v>647</v>
      </c>
      <c r="G2623" s="389" t="s">
        <v>649</v>
      </c>
    </row>
    <row r="2624" spans="1:7">
      <c r="A2624" s="389" t="s">
        <v>535</v>
      </c>
      <c r="B2624" s="389" t="s">
        <v>517</v>
      </c>
      <c r="C2624" s="389">
        <v>25.968034625600001</v>
      </c>
      <c r="D2624" s="389" t="s">
        <v>647</v>
      </c>
      <c r="E2624" s="389" t="s">
        <v>652</v>
      </c>
      <c r="F2624" s="389" t="s">
        <v>647</v>
      </c>
      <c r="G2624" s="389" t="s">
        <v>649</v>
      </c>
    </row>
    <row r="2625" spans="1:7">
      <c r="A2625" s="389" t="s">
        <v>535</v>
      </c>
      <c r="B2625" s="389" t="s">
        <v>517</v>
      </c>
      <c r="C2625" s="389">
        <v>25.968034625600001</v>
      </c>
      <c r="D2625" s="389" t="s">
        <v>647</v>
      </c>
      <c r="E2625" s="389" t="s">
        <v>652</v>
      </c>
      <c r="F2625" s="389" t="s">
        <v>647</v>
      </c>
      <c r="G2625" s="389" t="s">
        <v>649</v>
      </c>
    </row>
    <row r="2626" spans="1:7">
      <c r="A2626" s="389" t="s">
        <v>514</v>
      </c>
      <c r="B2626" s="389" t="s">
        <v>517</v>
      </c>
      <c r="C2626" s="389">
        <v>13.5288573995</v>
      </c>
      <c r="D2626" s="389" t="s">
        <v>647</v>
      </c>
      <c r="E2626" s="389" t="s">
        <v>652</v>
      </c>
      <c r="F2626" s="389" t="s">
        <v>647</v>
      </c>
      <c r="G2626" s="389" t="s">
        <v>649</v>
      </c>
    </row>
    <row r="2627" spans="1:7">
      <c r="A2627" s="389" t="s">
        <v>514</v>
      </c>
      <c r="B2627" s="389" t="s">
        <v>517</v>
      </c>
      <c r="C2627" s="389">
        <v>13.5288573995</v>
      </c>
      <c r="D2627" s="389" t="s">
        <v>647</v>
      </c>
      <c r="E2627" s="389" t="s">
        <v>652</v>
      </c>
      <c r="F2627" s="389" t="s">
        <v>647</v>
      </c>
      <c r="G2627" s="389" t="s">
        <v>649</v>
      </c>
    </row>
    <row r="2628" spans="1:7">
      <c r="A2628" s="389" t="s">
        <v>571</v>
      </c>
      <c r="B2628" s="389" t="s">
        <v>517</v>
      </c>
      <c r="C2628" s="389">
        <v>8.4480358231599997</v>
      </c>
      <c r="D2628" s="389" t="s">
        <v>647</v>
      </c>
      <c r="E2628" s="389" t="s">
        <v>652</v>
      </c>
      <c r="F2628" s="389" t="s">
        <v>647</v>
      </c>
      <c r="G2628" s="389" t="s">
        <v>649</v>
      </c>
    </row>
    <row r="2629" spans="1:7">
      <c r="A2629" s="389" t="s">
        <v>535</v>
      </c>
      <c r="B2629" s="389" t="s">
        <v>517</v>
      </c>
      <c r="C2629" s="389">
        <v>4.7901814143500001</v>
      </c>
      <c r="D2629" s="389" t="s">
        <v>647</v>
      </c>
      <c r="E2629" s="389" t="s">
        <v>652</v>
      </c>
      <c r="F2629" s="389" t="s">
        <v>647</v>
      </c>
      <c r="G2629" s="389" t="s">
        <v>649</v>
      </c>
    </row>
    <row r="2630" spans="1:7">
      <c r="A2630" s="389" t="s">
        <v>559</v>
      </c>
      <c r="B2630" s="389" t="s">
        <v>517</v>
      </c>
      <c r="C2630" s="389">
        <v>14.7171824194</v>
      </c>
      <c r="D2630" s="389" t="s">
        <v>647</v>
      </c>
      <c r="E2630" s="389" t="s">
        <v>652</v>
      </c>
      <c r="F2630" s="389" t="s">
        <v>647</v>
      </c>
      <c r="G2630" s="389" t="s">
        <v>649</v>
      </c>
    </row>
    <row r="2631" spans="1:7">
      <c r="A2631" s="389" t="s">
        <v>574</v>
      </c>
      <c r="B2631" s="389" t="s">
        <v>517</v>
      </c>
      <c r="C2631" s="389">
        <v>14.7171824194</v>
      </c>
      <c r="D2631" s="389" t="s">
        <v>647</v>
      </c>
      <c r="E2631" s="389" t="s">
        <v>652</v>
      </c>
      <c r="F2631" s="389" t="s">
        <v>647</v>
      </c>
      <c r="G2631" s="389" t="s">
        <v>649</v>
      </c>
    </row>
    <row r="2632" spans="1:7">
      <c r="A2632" s="389" t="s">
        <v>574</v>
      </c>
      <c r="B2632" s="389" t="s">
        <v>517</v>
      </c>
      <c r="C2632" s="389">
        <v>14.7171824194</v>
      </c>
      <c r="D2632" s="389" t="s">
        <v>647</v>
      </c>
      <c r="E2632" s="389" t="s">
        <v>652</v>
      </c>
      <c r="F2632" s="389" t="s">
        <v>647</v>
      </c>
      <c r="G2632" s="389" t="s">
        <v>649</v>
      </c>
    </row>
    <row r="2633" spans="1:7">
      <c r="A2633" s="389" t="s">
        <v>574</v>
      </c>
      <c r="B2633" s="389" t="s">
        <v>517</v>
      </c>
      <c r="C2633" s="389">
        <v>14.7171824194</v>
      </c>
      <c r="D2633" s="389" t="s">
        <v>647</v>
      </c>
      <c r="E2633" s="389" t="s">
        <v>652</v>
      </c>
      <c r="F2633" s="389" t="s">
        <v>647</v>
      </c>
      <c r="G2633" s="389" t="s">
        <v>649</v>
      </c>
    </row>
    <row r="2634" spans="1:7">
      <c r="A2634" s="389" t="s">
        <v>535</v>
      </c>
      <c r="B2634" s="389" t="s">
        <v>517</v>
      </c>
      <c r="C2634" s="389">
        <v>1.9047226153300001</v>
      </c>
      <c r="D2634" s="389" t="s">
        <v>647</v>
      </c>
      <c r="E2634" s="389" t="s">
        <v>652</v>
      </c>
      <c r="F2634" s="389" t="s">
        <v>647</v>
      </c>
      <c r="G2634" s="389" t="s">
        <v>649</v>
      </c>
    </row>
    <row r="2635" spans="1:7">
      <c r="A2635" s="389" t="s">
        <v>524</v>
      </c>
      <c r="B2635" s="389" t="s">
        <v>517</v>
      </c>
      <c r="C2635" s="389">
        <v>16.381124081500001</v>
      </c>
      <c r="D2635" s="389" t="s">
        <v>647</v>
      </c>
      <c r="E2635" s="389" t="s">
        <v>652</v>
      </c>
      <c r="F2635" s="389" t="s">
        <v>647</v>
      </c>
      <c r="G2635" s="389" t="s">
        <v>649</v>
      </c>
    </row>
    <row r="2636" spans="1:7">
      <c r="A2636" s="389" t="s">
        <v>562</v>
      </c>
      <c r="B2636" s="389" t="s">
        <v>517</v>
      </c>
      <c r="C2636" s="389">
        <v>13.338202064200001</v>
      </c>
      <c r="D2636" s="389" t="s">
        <v>647</v>
      </c>
      <c r="E2636" s="389" t="s">
        <v>652</v>
      </c>
      <c r="F2636" s="389" t="s">
        <v>647</v>
      </c>
      <c r="G2636" s="389" t="s">
        <v>649</v>
      </c>
    </row>
    <row r="2637" spans="1:7">
      <c r="A2637" s="389" t="s">
        <v>562</v>
      </c>
      <c r="B2637" s="389" t="s">
        <v>517</v>
      </c>
      <c r="C2637" s="389">
        <v>13.338202064200001</v>
      </c>
      <c r="D2637" s="389" t="s">
        <v>647</v>
      </c>
      <c r="E2637" s="389" t="s">
        <v>652</v>
      </c>
      <c r="F2637" s="389" t="s">
        <v>647</v>
      </c>
      <c r="G2637" s="389" t="s">
        <v>649</v>
      </c>
    </row>
    <row r="2638" spans="1:7">
      <c r="A2638" s="389" t="s">
        <v>525</v>
      </c>
      <c r="B2638" s="389" t="s">
        <v>517</v>
      </c>
      <c r="C2638" s="389">
        <v>0.90690544278399998</v>
      </c>
      <c r="D2638" s="389" t="s">
        <v>647</v>
      </c>
      <c r="E2638" s="389" t="s">
        <v>652</v>
      </c>
      <c r="F2638" s="389" t="s">
        <v>647</v>
      </c>
      <c r="G2638" s="389" t="s">
        <v>649</v>
      </c>
    </row>
    <row r="2639" spans="1:7">
      <c r="A2639" s="389" t="s">
        <v>525</v>
      </c>
      <c r="B2639" s="389" t="s">
        <v>517</v>
      </c>
      <c r="C2639" s="389">
        <v>1.09463414581</v>
      </c>
      <c r="D2639" s="389" t="s">
        <v>647</v>
      </c>
      <c r="E2639" s="389" t="s">
        <v>652</v>
      </c>
      <c r="F2639" s="389" t="s">
        <v>647</v>
      </c>
      <c r="G2639" s="389" t="s">
        <v>649</v>
      </c>
    </row>
    <row r="2640" spans="1:7">
      <c r="A2640" s="389" t="s">
        <v>568</v>
      </c>
      <c r="B2640" s="389" t="s">
        <v>517</v>
      </c>
      <c r="C2640" s="389">
        <v>1.09463414581</v>
      </c>
      <c r="D2640" s="389" t="s">
        <v>647</v>
      </c>
      <c r="E2640" s="389" t="s">
        <v>652</v>
      </c>
      <c r="F2640" s="389" t="s">
        <v>647</v>
      </c>
      <c r="G2640" s="389" t="s">
        <v>649</v>
      </c>
    </row>
    <row r="2641" spans="1:7">
      <c r="A2641" s="389" t="s">
        <v>576</v>
      </c>
      <c r="B2641" s="389" t="s">
        <v>517</v>
      </c>
      <c r="C2641" s="389">
        <v>2.5145170544200002</v>
      </c>
      <c r="D2641" s="389" t="s">
        <v>647</v>
      </c>
      <c r="E2641" s="389" t="s">
        <v>652</v>
      </c>
      <c r="F2641" s="389" t="s">
        <v>647</v>
      </c>
      <c r="G2641" s="389" t="s">
        <v>649</v>
      </c>
    </row>
    <row r="2642" spans="1:7">
      <c r="A2642" s="389" t="s">
        <v>578</v>
      </c>
      <c r="B2642" s="389" t="s">
        <v>517</v>
      </c>
      <c r="C2642" s="389">
        <v>2.5145170544200002</v>
      </c>
      <c r="D2642" s="389" t="s">
        <v>647</v>
      </c>
      <c r="E2642" s="389" t="s">
        <v>652</v>
      </c>
      <c r="F2642" s="389" t="s">
        <v>647</v>
      </c>
      <c r="G2642" s="389" t="s">
        <v>649</v>
      </c>
    </row>
    <row r="2643" spans="1:7">
      <c r="A2643" s="389" t="s">
        <v>524</v>
      </c>
      <c r="B2643" s="389" t="s">
        <v>517</v>
      </c>
      <c r="C2643" s="389">
        <v>22.7751734066</v>
      </c>
      <c r="D2643" s="389" t="s">
        <v>647</v>
      </c>
      <c r="E2643" s="389" t="s">
        <v>652</v>
      </c>
      <c r="F2643" s="389" t="s">
        <v>647</v>
      </c>
      <c r="G2643" s="389" t="s">
        <v>649</v>
      </c>
    </row>
    <row r="2644" spans="1:7">
      <c r="A2644" s="389" t="s">
        <v>579</v>
      </c>
      <c r="B2644" s="389" t="s">
        <v>517</v>
      </c>
      <c r="C2644" s="389">
        <v>0.98860058388899996</v>
      </c>
      <c r="D2644" s="389" t="s">
        <v>647</v>
      </c>
      <c r="E2644" s="389" t="s">
        <v>652</v>
      </c>
      <c r="F2644" s="389" t="s">
        <v>647</v>
      </c>
      <c r="G2644" s="389" t="s">
        <v>649</v>
      </c>
    </row>
    <row r="2645" spans="1:7">
      <c r="A2645" s="389" t="s">
        <v>578</v>
      </c>
      <c r="B2645" s="389" t="s">
        <v>517</v>
      </c>
      <c r="C2645" s="389">
        <v>0.98860058388899996</v>
      </c>
      <c r="D2645" s="389" t="s">
        <v>647</v>
      </c>
      <c r="E2645" s="389" t="s">
        <v>652</v>
      </c>
      <c r="F2645" s="389" t="s">
        <v>647</v>
      </c>
      <c r="G2645" s="389" t="s">
        <v>649</v>
      </c>
    </row>
    <row r="2646" spans="1:7">
      <c r="A2646" s="389" t="s">
        <v>581</v>
      </c>
      <c r="B2646" s="389" t="s">
        <v>517</v>
      </c>
      <c r="C2646" s="389">
        <v>14.6300788659</v>
      </c>
      <c r="D2646" s="389" t="s">
        <v>647</v>
      </c>
      <c r="E2646" s="389" t="s">
        <v>652</v>
      </c>
      <c r="F2646" s="389" t="s">
        <v>647</v>
      </c>
      <c r="G2646" s="389" t="s">
        <v>649</v>
      </c>
    </row>
    <row r="2647" spans="1:7">
      <c r="A2647" s="389" t="s">
        <v>574</v>
      </c>
      <c r="B2647" s="389" t="s">
        <v>517</v>
      </c>
      <c r="C2647" s="389">
        <v>1.1105645102199999</v>
      </c>
      <c r="D2647" s="389" t="s">
        <v>647</v>
      </c>
      <c r="E2647" s="389" t="s">
        <v>652</v>
      </c>
      <c r="F2647" s="389" t="s">
        <v>647</v>
      </c>
      <c r="G2647" s="389" t="s">
        <v>649</v>
      </c>
    </row>
    <row r="2648" spans="1:7">
      <c r="A2648" s="389" t="s">
        <v>578</v>
      </c>
      <c r="B2648" s="389" t="s">
        <v>517</v>
      </c>
      <c r="C2648" s="389">
        <v>9.01550322772</v>
      </c>
      <c r="D2648" s="389" t="s">
        <v>647</v>
      </c>
      <c r="E2648" s="389" t="s">
        <v>652</v>
      </c>
      <c r="F2648" s="389" t="s">
        <v>647</v>
      </c>
      <c r="G2648" s="389" t="s">
        <v>649</v>
      </c>
    </row>
    <row r="2649" spans="1:7">
      <c r="A2649" s="389" t="s">
        <v>535</v>
      </c>
      <c r="B2649" s="389" t="s">
        <v>517</v>
      </c>
      <c r="C2649" s="389">
        <v>4.9398753309199996</v>
      </c>
      <c r="D2649" s="389" t="s">
        <v>647</v>
      </c>
      <c r="E2649" s="389" t="s">
        <v>652</v>
      </c>
      <c r="F2649" s="389" t="s">
        <v>647</v>
      </c>
      <c r="G2649" s="389" t="s">
        <v>649</v>
      </c>
    </row>
    <row r="2650" spans="1:7">
      <c r="A2650" s="389" t="s">
        <v>578</v>
      </c>
      <c r="B2650" s="389" t="s">
        <v>517</v>
      </c>
      <c r="C2650" s="389">
        <v>11.4049280487</v>
      </c>
      <c r="D2650" s="389" t="s">
        <v>647</v>
      </c>
      <c r="E2650" s="389" t="s">
        <v>652</v>
      </c>
      <c r="F2650" s="389" t="s">
        <v>647</v>
      </c>
      <c r="G2650" s="389" t="s">
        <v>649</v>
      </c>
    </row>
    <row r="2651" spans="1:7">
      <c r="A2651" s="389" t="s">
        <v>574</v>
      </c>
      <c r="B2651" s="389" t="s">
        <v>517</v>
      </c>
      <c r="C2651" s="389">
        <v>7.8052105709199999</v>
      </c>
      <c r="D2651" s="389" t="s">
        <v>647</v>
      </c>
      <c r="E2651" s="389" t="s">
        <v>652</v>
      </c>
      <c r="F2651" s="389" t="s">
        <v>647</v>
      </c>
      <c r="G2651" s="389" t="s">
        <v>649</v>
      </c>
    </row>
    <row r="2652" spans="1:7">
      <c r="A2652" s="389" t="s">
        <v>574</v>
      </c>
      <c r="B2652" s="389" t="s">
        <v>517</v>
      </c>
      <c r="C2652" s="389">
        <v>7.8052105709199999</v>
      </c>
      <c r="D2652" s="389" t="s">
        <v>647</v>
      </c>
      <c r="E2652" s="389" t="s">
        <v>652</v>
      </c>
      <c r="F2652" s="389" t="s">
        <v>647</v>
      </c>
      <c r="G2652" s="389" t="s">
        <v>649</v>
      </c>
    </row>
    <row r="2653" spans="1:7">
      <c r="A2653" s="389" t="s">
        <v>525</v>
      </c>
      <c r="B2653" s="389" t="s">
        <v>517</v>
      </c>
      <c r="C2653" s="389">
        <v>13.0852234540999</v>
      </c>
      <c r="D2653" s="389" t="s">
        <v>647</v>
      </c>
      <c r="E2653" s="389" t="s">
        <v>652</v>
      </c>
      <c r="F2653" s="389" t="s">
        <v>647</v>
      </c>
      <c r="G2653" s="389" t="s">
        <v>649</v>
      </c>
    </row>
    <row r="2654" spans="1:7">
      <c r="A2654" s="389" t="s">
        <v>535</v>
      </c>
      <c r="B2654" s="389" t="s">
        <v>517</v>
      </c>
      <c r="C2654" s="389">
        <v>26.088112869100001</v>
      </c>
      <c r="D2654" s="389" t="s">
        <v>647</v>
      </c>
      <c r="E2654" s="389" t="s">
        <v>652</v>
      </c>
      <c r="F2654" s="389" t="s">
        <v>647</v>
      </c>
      <c r="G2654" s="389" t="s">
        <v>649</v>
      </c>
    </row>
    <row r="2655" spans="1:7">
      <c r="A2655" s="389" t="s">
        <v>544</v>
      </c>
      <c r="B2655" s="389" t="s">
        <v>517</v>
      </c>
      <c r="C2655" s="389">
        <v>13.6028845963999</v>
      </c>
      <c r="D2655" s="389" t="s">
        <v>647</v>
      </c>
      <c r="E2655" s="389" t="s">
        <v>652</v>
      </c>
      <c r="F2655" s="389" t="s">
        <v>647</v>
      </c>
      <c r="G2655" s="389" t="s">
        <v>649</v>
      </c>
    </row>
    <row r="2656" spans="1:7">
      <c r="A2656" s="389" t="s">
        <v>563</v>
      </c>
      <c r="B2656" s="389" t="s">
        <v>517</v>
      </c>
      <c r="C2656" s="389">
        <v>3.7939509492300001</v>
      </c>
      <c r="D2656" s="389" t="s">
        <v>647</v>
      </c>
      <c r="E2656" s="389" t="s">
        <v>652</v>
      </c>
      <c r="F2656" s="389" t="s">
        <v>647</v>
      </c>
      <c r="G2656" s="389" t="s">
        <v>649</v>
      </c>
    </row>
    <row r="2657" spans="1:7">
      <c r="A2657" s="389" t="s">
        <v>514</v>
      </c>
      <c r="B2657" s="389" t="s">
        <v>517</v>
      </c>
      <c r="C2657" s="389">
        <v>9.0773633667600002</v>
      </c>
      <c r="D2657" s="389" t="s">
        <v>647</v>
      </c>
      <c r="E2657" s="389" t="s">
        <v>652</v>
      </c>
      <c r="F2657" s="389" t="s">
        <v>647</v>
      </c>
      <c r="G2657" s="389" t="s">
        <v>649</v>
      </c>
    </row>
    <row r="2658" spans="1:7">
      <c r="A2658" s="389" t="s">
        <v>562</v>
      </c>
      <c r="B2658" s="389" t="s">
        <v>517</v>
      </c>
      <c r="C2658" s="389">
        <v>6.2184258324400004</v>
      </c>
      <c r="D2658" s="389" t="s">
        <v>647</v>
      </c>
      <c r="E2658" s="389" t="s">
        <v>652</v>
      </c>
      <c r="F2658" s="389" t="s">
        <v>647</v>
      </c>
      <c r="G2658" s="389" t="s">
        <v>649</v>
      </c>
    </row>
    <row r="2659" spans="1:7">
      <c r="A2659" s="389" t="s">
        <v>562</v>
      </c>
      <c r="B2659" s="389" t="s">
        <v>517</v>
      </c>
      <c r="C2659" s="389">
        <v>10.393901799</v>
      </c>
      <c r="D2659" s="389" t="s">
        <v>647</v>
      </c>
      <c r="E2659" s="389" t="s">
        <v>652</v>
      </c>
      <c r="F2659" s="389" t="s">
        <v>647</v>
      </c>
      <c r="G2659" s="389" t="s">
        <v>649</v>
      </c>
    </row>
    <row r="2660" spans="1:7">
      <c r="A2660" s="389" t="s">
        <v>578</v>
      </c>
      <c r="B2660" s="389" t="s">
        <v>517</v>
      </c>
      <c r="C2660" s="389">
        <v>4.5764585756600002</v>
      </c>
      <c r="D2660" s="389" t="s">
        <v>647</v>
      </c>
      <c r="E2660" s="389" t="s">
        <v>652</v>
      </c>
      <c r="F2660" s="389" t="s">
        <v>647</v>
      </c>
      <c r="G2660" s="389" t="s">
        <v>649</v>
      </c>
    </row>
    <row r="2661" spans="1:7">
      <c r="A2661" s="389" t="s">
        <v>542</v>
      </c>
      <c r="B2661" s="389" t="s">
        <v>517</v>
      </c>
      <c r="C2661" s="389">
        <v>0.827805763099</v>
      </c>
      <c r="D2661" s="389" t="s">
        <v>647</v>
      </c>
      <c r="E2661" s="389" t="s">
        <v>652</v>
      </c>
      <c r="F2661" s="389" t="s">
        <v>647</v>
      </c>
      <c r="G2661" s="389" t="s">
        <v>649</v>
      </c>
    </row>
    <row r="2662" spans="1:7">
      <c r="A2662" s="389" t="s">
        <v>577</v>
      </c>
      <c r="B2662" s="389" t="s">
        <v>517</v>
      </c>
      <c r="C2662" s="389">
        <v>1.30067152953</v>
      </c>
      <c r="D2662" s="389" t="s">
        <v>647</v>
      </c>
      <c r="E2662" s="389" t="s">
        <v>652</v>
      </c>
      <c r="F2662" s="389" t="s">
        <v>647</v>
      </c>
      <c r="G2662" s="389" t="s">
        <v>649</v>
      </c>
    </row>
    <row r="2663" spans="1:7">
      <c r="A2663" s="389" t="s">
        <v>535</v>
      </c>
      <c r="B2663" s="389" t="s">
        <v>517</v>
      </c>
      <c r="C2663" s="389">
        <v>38.475061494099897</v>
      </c>
      <c r="D2663" s="389" t="s">
        <v>647</v>
      </c>
      <c r="E2663" s="389" t="s">
        <v>652</v>
      </c>
      <c r="F2663" s="389" t="s">
        <v>647</v>
      </c>
      <c r="G2663" s="389" t="s">
        <v>649</v>
      </c>
    </row>
    <row r="2664" spans="1:7">
      <c r="A2664" s="389" t="s">
        <v>535</v>
      </c>
      <c r="B2664" s="389" t="s">
        <v>517</v>
      </c>
      <c r="C2664" s="389">
        <v>38.475061494099897</v>
      </c>
      <c r="D2664" s="389" t="s">
        <v>647</v>
      </c>
      <c r="E2664" s="389" t="s">
        <v>652</v>
      </c>
      <c r="F2664" s="389" t="s">
        <v>647</v>
      </c>
      <c r="G2664" s="389" t="s">
        <v>649</v>
      </c>
    </row>
    <row r="2665" spans="1:7">
      <c r="A2665" s="389" t="s">
        <v>575</v>
      </c>
      <c r="B2665" s="389" t="s">
        <v>517</v>
      </c>
      <c r="C2665" s="389">
        <v>2.8273059843500001</v>
      </c>
      <c r="D2665" s="389" t="s">
        <v>647</v>
      </c>
      <c r="E2665" s="389" t="s">
        <v>652</v>
      </c>
      <c r="F2665" s="389" t="s">
        <v>647</v>
      </c>
      <c r="G2665" s="389" t="s">
        <v>649</v>
      </c>
    </row>
    <row r="2666" spans="1:7">
      <c r="A2666" s="389" t="s">
        <v>575</v>
      </c>
      <c r="B2666" s="389" t="s">
        <v>517</v>
      </c>
      <c r="C2666" s="389">
        <v>2.8273059843500001</v>
      </c>
      <c r="D2666" s="389" t="s">
        <v>647</v>
      </c>
      <c r="E2666" s="389" t="s">
        <v>652</v>
      </c>
      <c r="F2666" s="389" t="s">
        <v>647</v>
      </c>
      <c r="G2666" s="389" t="s">
        <v>649</v>
      </c>
    </row>
    <row r="2667" spans="1:7">
      <c r="A2667" s="389" t="s">
        <v>575</v>
      </c>
      <c r="B2667" s="389" t="s">
        <v>517</v>
      </c>
      <c r="C2667" s="389">
        <v>2.8273059843500001</v>
      </c>
      <c r="D2667" s="389" t="s">
        <v>647</v>
      </c>
      <c r="E2667" s="389" t="s">
        <v>652</v>
      </c>
      <c r="F2667" s="389" t="s">
        <v>647</v>
      </c>
      <c r="G2667" s="389" t="s">
        <v>649</v>
      </c>
    </row>
    <row r="2668" spans="1:7">
      <c r="A2668" s="389" t="s">
        <v>539</v>
      </c>
      <c r="B2668" s="389" t="s">
        <v>517</v>
      </c>
      <c r="C2668" s="389">
        <v>0.88076745574299997</v>
      </c>
      <c r="D2668" s="389" t="s">
        <v>647</v>
      </c>
      <c r="E2668" s="389" t="s">
        <v>652</v>
      </c>
      <c r="F2668" s="389" t="s">
        <v>647</v>
      </c>
      <c r="G2668" s="389" t="s">
        <v>649</v>
      </c>
    </row>
    <row r="2669" spans="1:7">
      <c r="A2669" s="389" t="s">
        <v>553</v>
      </c>
      <c r="B2669" s="389" t="s">
        <v>517</v>
      </c>
      <c r="C2669" s="389">
        <v>0.88076745574299997</v>
      </c>
      <c r="D2669" s="389" t="s">
        <v>647</v>
      </c>
      <c r="E2669" s="389" t="s">
        <v>652</v>
      </c>
      <c r="F2669" s="389" t="s">
        <v>647</v>
      </c>
      <c r="G2669" s="389" t="s">
        <v>649</v>
      </c>
    </row>
    <row r="2670" spans="1:7">
      <c r="A2670" s="389" t="s">
        <v>553</v>
      </c>
      <c r="B2670" s="389" t="s">
        <v>517</v>
      </c>
      <c r="C2670" s="389">
        <v>0.88076745574299997</v>
      </c>
      <c r="D2670" s="389" t="s">
        <v>647</v>
      </c>
      <c r="E2670" s="389" t="s">
        <v>652</v>
      </c>
      <c r="F2670" s="389" t="s">
        <v>647</v>
      </c>
      <c r="G2670" s="389" t="s">
        <v>649</v>
      </c>
    </row>
    <row r="2671" spans="1:7">
      <c r="A2671" s="389" t="s">
        <v>535</v>
      </c>
      <c r="B2671" s="389" t="s">
        <v>517</v>
      </c>
      <c r="C2671" s="389">
        <v>15.2948909191</v>
      </c>
      <c r="D2671" s="389" t="s">
        <v>647</v>
      </c>
      <c r="E2671" s="389" t="s">
        <v>652</v>
      </c>
      <c r="F2671" s="389" t="s">
        <v>647</v>
      </c>
      <c r="G2671" s="389" t="s">
        <v>649</v>
      </c>
    </row>
    <row r="2672" spans="1:7">
      <c r="A2672" s="389" t="s">
        <v>564</v>
      </c>
      <c r="B2672" s="389" t="s">
        <v>517</v>
      </c>
      <c r="C2672" s="389">
        <v>12.5994277203</v>
      </c>
      <c r="D2672" s="389" t="s">
        <v>647</v>
      </c>
      <c r="E2672" s="389" t="s">
        <v>652</v>
      </c>
      <c r="F2672" s="389" t="s">
        <v>647</v>
      </c>
      <c r="G2672" s="389" t="s">
        <v>649</v>
      </c>
    </row>
    <row r="2673" spans="1:7">
      <c r="A2673" s="389" t="s">
        <v>564</v>
      </c>
      <c r="B2673" s="389" t="s">
        <v>517</v>
      </c>
      <c r="C2673" s="389">
        <v>12.5994277203</v>
      </c>
      <c r="D2673" s="389" t="s">
        <v>647</v>
      </c>
      <c r="E2673" s="389" t="s">
        <v>652</v>
      </c>
      <c r="F2673" s="389" t="s">
        <v>647</v>
      </c>
      <c r="G2673" s="389" t="s">
        <v>649</v>
      </c>
    </row>
    <row r="2674" spans="1:7">
      <c r="A2674" s="389" t="s">
        <v>526</v>
      </c>
      <c r="B2674" s="389" t="s">
        <v>517</v>
      </c>
      <c r="C2674" s="389">
        <v>3.5130675191199998</v>
      </c>
      <c r="D2674" s="389" t="s">
        <v>647</v>
      </c>
      <c r="E2674" s="389" t="s">
        <v>652</v>
      </c>
      <c r="F2674" s="389" t="s">
        <v>647</v>
      </c>
      <c r="G2674" s="389" t="s">
        <v>649</v>
      </c>
    </row>
    <row r="2675" spans="1:7">
      <c r="A2675" s="389" t="s">
        <v>544</v>
      </c>
      <c r="B2675" s="389" t="s">
        <v>517</v>
      </c>
      <c r="C2675" s="389">
        <v>10.7357065466999</v>
      </c>
      <c r="D2675" s="389" t="s">
        <v>647</v>
      </c>
      <c r="E2675" s="389" t="s">
        <v>652</v>
      </c>
      <c r="F2675" s="389" t="s">
        <v>647</v>
      </c>
      <c r="G2675" s="389" t="s">
        <v>649</v>
      </c>
    </row>
    <row r="2676" spans="1:7">
      <c r="A2676" s="389" t="s">
        <v>524</v>
      </c>
      <c r="B2676" s="389" t="s">
        <v>517</v>
      </c>
      <c r="C2676" s="389">
        <v>4.13388400895</v>
      </c>
      <c r="D2676" s="389" t="s">
        <v>647</v>
      </c>
      <c r="E2676" s="389" t="s">
        <v>652</v>
      </c>
      <c r="F2676" s="389" t="s">
        <v>647</v>
      </c>
      <c r="G2676" s="389" t="s">
        <v>649</v>
      </c>
    </row>
    <row r="2677" spans="1:7">
      <c r="A2677" s="389" t="s">
        <v>581</v>
      </c>
      <c r="B2677" s="389" t="s">
        <v>517</v>
      </c>
      <c r="C2677" s="389">
        <v>5.9964090476600003</v>
      </c>
      <c r="D2677" s="389" t="s">
        <v>647</v>
      </c>
      <c r="E2677" s="389" t="s">
        <v>652</v>
      </c>
      <c r="F2677" s="389" t="s">
        <v>647</v>
      </c>
      <c r="G2677" s="389" t="s">
        <v>649</v>
      </c>
    </row>
    <row r="2678" spans="1:7">
      <c r="A2678" s="389" t="s">
        <v>524</v>
      </c>
      <c r="B2678" s="389" t="s">
        <v>517</v>
      </c>
      <c r="C2678" s="389">
        <v>7.2208288060600001</v>
      </c>
      <c r="D2678" s="389" t="s">
        <v>647</v>
      </c>
      <c r="E2678" s="389" t="s">
        <v>652</v>
      </c>
      <c r="F2678" s="389" t="s">
        <v>647</v>
      </c>
      <c r="G2678" s="389" t="s">
        <v>649</v>
      </c>
    </row>
    <row r="2679" spans="1:7">
      <c r="A2679" s="389" t="s">
        <v>544</v>
      </c>
      <c r="B2679" s="389" t="s">
        <v>517</v>
      </c>
      <c r="C2679" s="389">
        <v>1.9165031130700001</v>
      </c>
      <c r="D2679" s="389" t="s">
        <v>647</v>
      </c>
      <c r="E2679" s="389" t="s">
        <v>652</v>
      </c>
      <c r="F2679" s="389" t="s">
        <v>647</v>
      </c>
      <c r="G2679" s="389" t="s">
        <v>649</v>
      </c>
    </row>
    <row r="2680" spans="1:7">
      <c r="A2680" s="389" t="s">
        <v>581</v>
      </c>
      <c r="B2680" s="389" t="s">
        <v>517</v>
      </c>
      <c r="C2680" s="389">
        <v>3.8935377020000002</v>
      </c>
      <c r="D2680" s="389" t="s">
        <v>647</v>
      </c>
      <c r="E2680" s="389" t="s">
        <v>652</v>
      </c>
      <c r="F2680" s="389" t="s">
        <v>647</v>
      </c>
      <c r="G2680" s="389" t="s">
        <v>649</v>
      </c>
    </row>
    <row r="2681" spans="1:7">
      <c r="A2681" s="389" t="s">
        <v>525</v>
      </c>
      <c r="B2681" s="389" t="s">
        <v>517</v>
      </c>
      <c r="C2681" s="389">
        <v>0.650246519636</v>
      </c>
      <c r="D2681" s="389" t="s">
        <v>647</v>
      </c>
      <c r="E2681" s="389" t="s">
        <v>652</v>
      </c>
      <c r="F2681" s="389" t="s">
        <v>647</v>
      </c>
      <c r="G2681" s="389" t="s">
        <v>649</v>
      </c>
    </row>
    <row r="2682" spans="1:7">
      <c r="A2682" s="389" t="s">
        <v>526</v>
      </c>
      <c r="B2682" s="389" t="s">
        <v>517</v>
      </c>
      <c r="C2682" s="389">
        <v>0.650246519636</v>
      </c>
      <c r="D2682" s="389" t="s">
        <v>647</v>
      </c>
      <c r="E2682" s="389" t="s">
        <v>652</v>
      </c>
      <c r="F2682" s="389" t="s">
        <v>647</v>
      </c>
      <c r="G2682" s="389" t="s">
        <v>649</v>
      </c>
    </row>
    <row r="2683" spans="1:7">
      <c r="A2683" s="389" t="s">
        <v>568</v>
      </c>
      <c r="B2683" s="389" t="s">
        <v>517</v>
      </c>
      <c r="C2683" s="389">
        <v>0.650246519636</v>
      </c>
      <c r="D2683" s="389" t="s">
        <v>647</v>
      </c>
      <c r="E2683" s="389" t="s">
        <v>652</v>
      </c>
      <c r="F2683" s="389" t="s">
        <v>647</v>
      </c>
      <c r="G2683" s="389" t="s">
        <v>649</v>
      </c>
    </row>
    <row r="2684" spans="1:7">
      <c r="A2684" s="389" t="s">
        <v>556</v>
      </c>
      <c r="B2684" s="389" t="s">
        <v>517</v>
      </c>
      <c r="C2684" s="389">
        <v>9.0783757593699903</v>
      </c>
      <c r="D2684" s="389" t="s">
        <v>647</v>
      </c>
      <c r="E2684" s="389" t="s">
        <v>652</v>
      </c>
      <c r="F2684" s="389" t="s">
        <v>647</v>
      </c>
      <c r="G2684" s="389" t="s">
        <v>649</v>
      </c>
    </row>
    <row r="2685" spans="1:7">
      <c r="A2685" s="389" t="s">
        <v>556</v>
      </c>
      <c r="B2685" s="389" t="s">
        <v>517</v>
      </c>
      <c r="C2685" s="389">
        <v>9.0783757593699903</v>
      </c>
      <c r="D2685" s="389" t="s">
        <v>647</v>
      </c>
      <c r="E2685" s="389" t="s">
        <v>652</v>
      </c>
      <c r="F2685" s="389" t="s">
        <v>647</v>
      </c>
      <c r="G2685" s="389" t="s">
        <v>649</v>
      </c>
    </row>
    <row r="2686" spans="1:7">
      <c r="A2686" s="389" t="s">
        <v>558</v>
      </c>
      <c r="B2686" s="389" t="s">
        <v>517</v>
      </c>
      <c r="C2686" s="389">
        <v>17.1320844333999</v>
      </c>
      <c r="D2686" s="389" t="s">
        <v>647</v>
      </c>
      <c r="E2686" s="389" t="s">
        <v>652</v>
      </c>
      <c r="F2686" s="389" t="s">
        <v>647</v>
      </c>
      <c r="G2686" s="389" t="s">
        <v>649</v>
      </c>
    </row>
    <row r="2687" spans="1:7">
      <c r="A2687" s="389" t="s">
        <v>581</v>
      </c>
      <c r="B2687" s="389" t="s">
        <v>517</v>
      </c>
      <c r="C2687" s="389">
        <v>72.695853201199895</v>
      </c>
      <c r="D2687" s="389" t="s">
        <v>647</v>
      </c>
      <c r="E2687" s="389" t="s">
        <v>652</v>
      </c>
      <c r="F2687" s="389" t="s">
        <v>647</v>
      </c>
      <c r="G2687" s="389" t="s">
        <v>649</v>
      </c>
    </row>
    <row r="2688" spans="1:7">
      <c r="A2688" s="389" t="s">
        <v>581</v>
      </c>
      <c r="B2688" s="389" t="s">
        <v>517</v>
      </c>
      <c r="C2688" s="389">
        <v>72.695853201199895</v>
      </c>
      <c r="D2688" s="389" t="s">
        <v>647</v>
      </c>
      <c r="E2688" s="389" t="s">
        <v>652</v>
      </c>
      <c r="F2688" s="389" t="s">
        <v>647</v>
      </c>
      <c r="G2688" s="389" t="s">
        <v>649</v>
      </c>
    </row>
    <row r="2689" spans="1:7">
      <c r="A2689" s="389" t="s">
        <v>562</v>
      </c>
      <c r="B2689" s="389" t="s">
        <v>517</v>
      </c>
      <c r="C2689" s="389">
        <v>16.194975657200001</v>
      </c>
      <c r="D2689" s="389" t="s">
        <v>647</v>
      </c>
      <c r="E2689" s="389" t="s">
        <v>652</v>
      </c>
      <c r="F2689" s="389" t="s">
        <v>647</v>
      </c>
      <c r="G2689" s="389" t="s">
        <v>649</v>
      </c>
    </row>
    <row r="2690" spans="1:7">
      <c r="A2690" s="389" t="s">
        <v>562</v>
      </c>
      <c r="B2690" s="389" t="s">
        <v>517</v>
      </c>
      <c r="C2690" s="389">
        <v>16.194975657200001</v>
      </c>
      <c r="D2690" s="389" t="s">
        <v>647</v>
      </c>
      <c r="E2690" s="389" t="s">
        <v>652</v>
      </c>
      <c r="F2690" s="389" t="s">
        <v>647</v>
      </c>
      <c r="G2690" s="389" t="s">
        <v>649</v>
      </c>
    </row>
    <row r="2691" spans="1:7">
      <c r="A2691" s="389" t="s">
        <v>525</v>
      </c>
      <c r="B2691" s="389" t="s">
        <v>517</v>
      </c>
      <c r="C2691" s="389">
        <v>0.37575211429599997</v>
      </c>
      <c r="D2691" s="389" t="s">
        <v>647</v>
      </c>
      <c r="E2691" s="389" t="s">
        <v>652</v>
      </c>
      <c r="F2691" s="389" t="s">
        <v>647</v>
      </c>
      <c r="G2691" s="389" t="s">
        <v>649</v>
      </c>
    </row>
    <row r="2692" spans="1:7">
      <c r="A2692" s="389" t="s">
        <v>568</v>
      </c>
      <c r="B2692" s="389" t="s">
        <v>517</v>
      </c>
      <c r="C2692" s="389">
        <v>0.37575211429599997</v>
      </c>
      <c r="D2692" s="389" t="s">
        <v>647</v>
      </c>
      <c r="E2692" s="389" t="s">
        <v>652</v>
      </c>
      <c r="F2692" s="389" t="s">
        <v>647</v>
      </c>
      <c r="G2692" s="389" t="s">
        <v>649</v>
      </c>
    </row>
    <row r="2693" spans="1:7">
      <c r="A2693" s="389" t="s">
        <v>514</v>
      </c>
      <c r="B2693" s="389" t="s">
        <v>517</v>
      </c>
      <c r="C2693" s="389">
        <v>2.30853607366</v>
      </c>
      <c r="D2693" s="389" t="s">
        <v>647</v>
      </c>
      <c r="E2693" s="389" t="s">
        <v>652</v>
      </c>
      <c r="F2693" s="389" t="s">
        <v>647</v>
      </c>
      <c r="G2693" s="389" t="s">
        <v>649</v>
      </c>
    </row>
    <row r="2694" spans="1:7">
      <c r="A2694" s="389" t="s">
        <v>514</v>
      </c>
      <c r="B2694" s="389" t="s">
        <v>517</v>
      </c>
      <c r="C2694" s="389">
        <v>2.30853607366</v>
      </c>
      <c r="D2694" s="389" t="s">
        <v>647</v>
      </c>
      <c r="E2694" s="389" t="s">
        <v>652</v>
      </c>
      <c r="F2694" s="389" t="s">
        <v>647</v>
      </c>
      <c r="G2694" s="389" t="s">
        <v>649</v>
      </c>
    </row>
    <row r="2695" spans="1:7">
      <c r="A2695" s="389" t="s">
        <v>562</v>
      </c>
      <c r="B2695" s="389" t="s">
        <v>517</v>
      </c>
      <c r="C2695" s="389">
        <v>5.6439688369000001</v>
      </c>
      <c r="D2695" s="389" t="s">
        <v>647</v>
      </c>
      <c r="E2695" s="389" t="s">
        <v>652</v>
      </c>
      <c r="F2695" s="389" t="s">
        <v>647</v>
      </c>
      <c r="G2695" s="389" t="s">
        <v>649</v>
      </c>
    </row>
    <row r="2696" spans="1:7">
      <c r="A2696" s="389" t="s">
        <v>525</v>
      </c>
      <c r="B2696" s="389" t="s">
        <v>517</v>
      </c>
      <c r="C2696" s="389">
        <v>12.9254897455</v>
      </c>
      <c r="D2696" s="389" t="s">
        <v>647</v>
      </c>
      <c r="E2696" s="389" t="s">
        <v>652</v>
      </c>
      <c r="F2696" s="389" t="s">
        <v>647</v>
      </c>
      <c r="G2696" s="389" t="s">
        <v>649</v>
      </c>
    </row>
    <row r="2697" spans="1:7">
      <c r="A2697" s="389" t="s">
        <v>568</v>
      </c>
      <c r="B2697" s="389" t="s">
        <v>517</v>
      </c>
      <c r="C2697" s="389">
        <v>12.9254897455</v>
      </c>
      <c r="D2697" s="389" t="s">
        <v>647</v>
      </c>
      <c r="E2697" s="389" t="s">
        <v>652</v>
      </c>
      <c r="F2697" s="389" t="s">
        <v>647</v>
      </c>
      <c r="G2697" s="389" t="s">
        <v>649</v>
      </c>
    </row>
    <row r="2698" spans="1:7">
      <c r="A2698" s="389" t="s">
        <v>579</v>
      </c>
      <c r="B2698" s="389" t="s">
        <v>517</v>
      </c>
      <c r="C2698" s="389">
        <v>13.208016373</v>
      </c>
      <c r="D2698" s="389" t="s">
        <v>647</v>
      </c>
      <c r="E2698" s="389" t="s">
        <v>652</v>
      </c>
      <c r="F2698" s="389" t="s">
        <v>647</v>
      </c>
      <c r="G2698" s="389" t="s">
        <v>649</v>
      </c>
    </row>
    <row r="2699" spans="1:7">
      <c r="A2699" s="389" t="s">
        <v>579</v>
      </c>
      <c r="B2699" s="389" t="s">
        <v>517</v>
      </c>
      <c r="C2699" s="389">
        <v>13.208016373</v>
      </c>
      <c r="D2699" s="389" t="s">
        <v>647</v>
      </c>
      <c r="E2699" s="389" t="s">
        <v>652</v>
      </c>
      <c r="F2699" s="389" t="s">
        <v>647</v>
      </c>
      <c r="G2699" s="389" t="s">
        <v>649</v>
      </c>
    </row>
    <row r="2700" spans="1:7">
      <c r="A2700" s="389" t="s">
        <v>578</v>
      </c>
      <c r="B2700" s="389" t="s">
        <v>517</v>
      </c>
      <c r="C2700" s="389">
        <v>3.25821181856</v>
      </c>
      <c r="D2700" s="389" t="s">
        <v>647</v>
      </c>
      <c r="E2700" s="389" t="s">
        <v>652</v>
      </c>
      <c r="F2700" s="389" t="s">
        <v>647</v>
      </c>
      <c r="G2700" s="389" t="s">
        <v>649</v>
      </c>
    </row>
    <row r="2701" spans="1:7">
      <c r="A2701" s="389" t="s">
        <v>535</v>
      </c>
      <c r="B2701" s="389" t="s">
        <v>517</v>
      </c>
      <c r="C2701" s="389">
        <v>1.8670990276499999</v>
      </c>
      <c r="D2701" s="389" t="s">
        <v>647</v>
      </c>
      <c r="E2701" s="389" t="s">
        <v>652</v>
      </c>
      <c r="F2701" s="389" t="s">
        <v>647</v>
      </c>
      <c r="G2701" s="389" t="s">
        <v>649</v>
      </c>
    </row>
    <row r="2702" spans="1:7">
      <c r="A2702" s="389" t="s">
        <v>524</v>
      </c>
      <c r="B2702" s="389" t="s">
        <v>517</v>
      </c>
      <c r="C2702" s="389">
        <v>0.42749952241</v>
      </c>
      <c r="D2702" s="389" t="s">
        <v>647</v>
      </c>
      <c r="E2702" s="389" t="s">
        <v>652</v>
      </c>
      <c r="F2702" s="389" t="s">
        <v>647</v>
      </c>
      <c r="G2702" s="389" t="s">
        <v>649</v>
      </c>
    </row>
    <row r="2703" spans="1:7">
      <c r="A2703" s="389" t="s">
        <v>524</v>
      </c>
      <c r="B2703" s="389" t="s">
        <v>517</v>
      </c>
      <c r="C2703" s="389">
        <v>14.1617179643999</v>
      </c>
      <c r="D2703" s="389" t="s">
        <v>647</v>
      </c>
      <c r="E2703" s="389" t="s">
        <v>652</v>
      </c>
      <c r="F2703" s="389" t="s">
        <v>647</v>
      </c>
      <c r="G2703" s="389" t="s">
        <v>649</v>
      </c>
    </row>
    <row r="2704" spans="1:7">
      <c r="A2704" s="389" t="s">
        <v>562</v>
      </c>
      <c r="B2704" s="389" t="s">
        <v>517</v>
      </c>
      <c r="C2704" s="389">
        <v>2.6615568236699998</v>
      </c>
      <c r="D2704" s="389" t="s">
        <v>647</v>
      </c>
      <c r="E2704" s="389" t="s">
        <v>652</v>
      </c>
      <c r="F2704" s="389" t="s">
        <v>647</v>
      </c>
      <c r="G2704" s="389" t="s">
        <v>649</v>
      </c>
    </row>
    <row r="2705" spans="1:7">
      <c r="A2705" s="389" t="s">
        <v>563</v>
      </c>
      <c r="B2705" s="389" t="s">
        <v>517</v>
      </c>
      <c r="C2705" s="389">
        <v>2.6615568236699998</v>
      </c>
      <c r="D2705" s="389" t="s">
        <v>647</v>
      </c>
      <c r="E2705" s="389" t="s">
        <v>652</v>
      </c>
      <c r="F2705" s="389" t="s">
        <v>647</v>
      </c>
      <c r="G2705" s="389" t="s">
        <v>649</v>
      </c>
    </row>
    <row r="2706" spans="1:7">
      <c r="A2706" s="389" t="s">
        <v>581</v>
      </c>
      <c r="B2706" s="389" t="s">
        <v>517</v>
      </c>
      <c r="C2706" s="389">
        <v>45.715916921000002</v>
      </c>
      <c r="D2706" s="389" t="s">
        <v>647</v>
      </c>
      <c r="E2706" s="389" t="s">
        <v>652</v>
      </c>
      <c r="F2706" s="389" t="s">
        <v>647</v>
      </c>
      <c r="G2706" s="389" t="s">
        <v>649</v>
      </c>
    </row>
    <row r="2707" spans="1:7">
      <c r="A2707" s="389" t="s">
        <v>567</v>
      </c>
      <c r="B2707" s="389" t="s">
        <v>517</v>
      </c>
      <c r="C2707" s="389">
        <v>1.71536565929</v>
      </c>
      <c r="D2707" s="389" t="s">
        <v>647</v>
      </c>
      <c r="E2707" s="389" t="s">
        <v>652</v>
      </c>
      <c r="F2707" s="389" t="s">
        <v>647</v>
      </c>
      <c r="G2707" s="389" t="s">
        <v>649</v>
      </c>
    </row>
    <row r="2708" spans="1:7">
      <c r="A2708" s="389" t="s">
        <v>581</v>
      </c>
      <c r="B2708" s="389" t="s">
        <v>517</v>
      </c>
      <c r="C2708" s="389">
        <v>15.7476870247999</v>
      </c>
      <c r="D2708" s="389" t="s">
        <v>647</v>
      </c>
      <c r="E2708" s="389" t="s">
        <v>652</v>
      </c>
      <c r="F2708" s="389" t="s">
        <v>647</v>
      </c>
      <c r="G2708" s="389" t="s">
        <v>649</v>
      </c>
    </row>
    <row r="2709" spans="1:7">
      <c r="A2709" s="389" t="s">
        <v>581</v>
      </c>
      <c r="B2709" s="389" t="s">
        <v>517</v>
      </c>
      <c r="C2709" s="389">
        <v>14.5892282879999</v>
      </c>
      <c r="D2709" s="389" t="s">
        <v>647</v>
      </c>
      <c r="E2709" s="389" t="s">
        <v>652</v>
      </c>
      <c r="F2709" s="389" t="s">
        <v>647</v>
      </c>
      <c r="G2709" s="389" t="s">
        <v>649</v>
      </c>
    </row>
    <row r="2710" spans="1:7">
      <c r="A2710" s="389" t="s">
        <v>581</v>
      </c>
      <c r="B2710" s="389" t="s">
        <v>517</v>
      </c>
      <c r="C2710" s="389">
        <v>1.90587209426</v>
      </c>
      <c r="D2710" s="389" t="s">
        <v>647</v>
      </c>
      <c r="E2710" s="389" t="s">
        <v>652</v>
      </c>
      <c r="F2710" s="389" t="s">
        <v>647</v>
      </c>
      <c r="G2710" s="389" t="s">
        <v>649</v>
      </c>
    </row>
    <row r="2711" spans="1:7">
      <c r="A2711" s="389" t="s">
        <v>535</v>
      </c>
      <c r="B2711" s="389" t="s">
        <v>517</v>
      </c>
      <c r="C2711" s="389">
        <v>0.94138644228199997</v>
      </c>
      <c r="D2711" s="389" t="s">
        <v>647</v>
      </c>
      <c r="E2711" s="389" t="s">
        <v>652</v>
      </c>
      <c r="F2711" s="389" t="s">
        <v>647</v>
      </c>
      <c r="G2711" s="389" t="s">
        <v>649</v>
      </c>
    </row>
    <row r="2712" spans="1:7">
      <c r="A2712" s="389" t="s">
        <v>544</v>
      </c>
      <c r="B2712" s="389" t="s">
        <v>517</v>
      </c>
      <c r="C2712" s="389">
        <v>0.904715692342</v>
      </c>
      <c r="D2712" s="389" t="s">
        <v>647</v>
      </c>
      <c r="E2712" s="389" t="s">
        <v>652</v>
      </c>
      <c r="F2712" s="389" t="s">
        <v>647</v>
      </c>
      <c r="G2712" s="389" t="s">
        <v>649</v>
      </c>
    </row>
    <row r="2713" spans="1:7">
      <c r="A2713" s="389" t="s">
        <v>544</v>
      </c>
      <c r="B2713" s="389" t="s">
        <v>517</v>
      </c>
      <c r="C2713" s="389">
        <v>0.904715692342</v>
      </c>
      <c r="D2713" s="389" t="s">
        <v>647</v>
      </c>
      <c r="E2713" s="389" t="s">
        <v>652</v>
      </c>
      <c r="F2713" s="389" t="s">
        <v>647</v>
      </c>
      <c r="G2713" s="389" t="s">
        <v>649</v>
      </c>
    </row>
    <row r="2714" spans="1:7">
      <c r="A2714" s="389" t="s">
        <v>562</v>
      </c>
      <c r="B2714" s="389" t="s">
        <v>517</v>
      </c>
      <c r="C2714" s="389">
        <v>4.3358929273699998</v>
      </c>
      <c r="D2714" s="389" t="s">
        <v>647</v>
      </c>
      <c r="E2714" s="389" t="s">
        <v>652</v>
      </c>
      <c r="F2714" s="389" t="s">
        <v>647</v>
      </c>
      <c r="G2714" s="389" t="s">
        <v>649</v>
      </c>
    </row>
    <row r="2715" spans="1:7">
      <c r="A2715" s="389" t="s">
        <v>581</v>
      </c>
      <c r="B2715" s="389" t="s">
        <v>517</v>
      </c>
      <c r="C2715" s="389">
        <v>25.188540593500001</v>
      </c>
      <c r="D2715" s="389" t="s">
        <v>647</v>
      </c>
      <c r="E2715" s="389" t="s">
        <v>652</v>
      </c>
      <c r="F2715" s="389" t="s">
        <v>647</v>
      </c>
      <c r="G2715" s="389" t="s">
        <v>649</v>
      </c>
    </row>
    <row r="2716" spans="1:7">
      <c r="A2716" s="389" t="s">
        <v>581</v>
      </c>
      <c r="B2716" s="389" t="s">
        <v>517</v>
      </c>
      <c r="C2716" s="389">
        <v>25.188540593500001</v>
      </c>
      <c r="D2716" s="389" t="s">
        <v>647</v>
      </c>
      <c r="E2716" s="389" t="s">
        <v>652</v>
      </c>
      <c r="F2716" s="389" t="s">
        <v>647</v>
      </c>
      <c r="G2716" s="389" t="s">
        <v>649</v>
      </c>
    </row>
    <row r="2717" spans="1:7">
      <c r="A2717" s="389" t="s">
        <v>581</v>
      </c>
      <c r="B2717" s="389" t="s">
        <v>517</v>
      </c>
      <c r="C2717" s="389">
        <v>25.188540593500001</v>
      </c>
      <c r="D2717" s="389" t="s">
        <v>647</v>
      </c>
      <c r="E2717" s="389" t="s">
        <v>652</v>
      </c>
      <c r="F2717" s="389" t="s">
        <v>647</v>
      </c>
      <c r="G2717" s="389" t="s">
        <v>649</v>
      </c>
    </row>
    <row r="2718" spans="1:7">
      <c r="A2718" s="389" t="s">
        <v>581</v>
      </c>
      <c r="B2718" s="389" t="s">
        <v>517</v>
      </c>
      <c r="C2718" s="389">
        <v>25.188540593500001</v>
      </c>
      <c r="D2718" s="389" t="s">
        <v>647</v>
      </c>
      <c r="E2718" s="389" t="s">
        <v>652</v>
      </c>
      <c r="F2718" s="389" t="s">
        <v>647</v>
      </c>
      <c r="G2718" s="389" t="s">
        <v>649</v>
      </c>
    </row>
    <row r="2719" spans="1:7">
      <c r="A2719" s="389" t="s">
        <v>581</v>
      </c>
      <c r="B2719" s="389" t="s">
        <v>517</v>
      </c>
      <c r="C2719" s="389">
        <v>25.188540593500001</v>
      </c>
      <c r="D2719" s="389" t="s">
        <v>647</v>
      </c>
      <c r="E2719" s="389" t="s">
        <v>652</v>
      </c>
      <c r="F2719" s="389" t="s">
        <v>647</v>
      </c>
      <c r="G2719" s="389" t="s">
        <v>649</v>
      </c>
    </row>
    <row r="2720" spans="1:7">
      <c r="A2720" s="389" t="s">
        <v>581</v>
      </c>
      <c r="B2720" s="389" t="s">
        <v>517</v>
      </c>
      <c r="C2720" s="389">
        <v>9.9017834030900005</v>
      </c>
      <c r="D2720" s="389" t="s">
        <v>647</v>
      </c>
      <c r="E2720" s="389" t="s">
        <v>652</v>
      </c>
      <c r="F2720" s="389" t="s">
        <v>647</v>
      </c>
      <c r="G2720" s="389" t="s">
        <v>649</v>
      </c>
    </row>
    <row r="2721" spans="1:7">
      <c r="A2721" s="389" t="s">
        <v>514</v>
      </c>
      <c r="B2721" s="389" t="s">
        <v>517</v>
      </c>
      <c r="C2721" s="389">
        <v>17.971359140099899</v>
      </c>
      <c r="D2721" s="389" t="s">
        <v>647</v>
      </c>
      <c r="E2721" s="389" t="s">
        <v>652</v>
      </c>
      <c r="F2721" s="389" t="s">
        <v>647</v>
      </c>
      <c r="G2721" s="389" t="s">
        <v>649</v>
      </c>
    </row>
    <row r="2722" spans="1:7">
      <c r="A2722" s="389" t="s">
        <v>576</v>
      </c>
      <c r="B2722" s="389" t="s">
        <v>517</v>
      </c>
      <c r="C2722" s="389">
        <v>5.7746803806300004</v>
      </c>
      <c r="D2722" s="389" t="s">
        <v>647</v>
      </c>
      <c r="E2722" s="389" t="s">
        <v>652</v>
      </c>
      <c r="F2722" s="389" t="s">
        <v>647</v>
      </c>
      <c r="G2722" s="389" t="s">
        <v>649</v>
      </c>
    </row>
    <row r="2723" spans="1:7">
      <c r="A2723" s="389" t="s">
        <v>576</v>
      </c>
      <c r="B2723" s="389" t="s">
        <v>517</v>
      </c>
      <c r="C2723" s="389">
        <v>5.7746803806300004</v>
      </c>
      <c r="D2723" s="389" t="s">
        <v>647</v>
      </c>
      <c r="E2723" s="389" t="s">
        <v>652</v>
      </c>
      <c r="F2723" s="389" t="s">
        <v>647</v>
      </c>
      <c r="G2723" s="389" t="s">
        <v>649</v>
      </c>
    </row>
    <row r="2724" spans="1:7">
      <c r="A2724" s="389" t="s">
        <v>578</v>
      </c>
      <c r="B2724" s="389" t="s">
        <v>517</v>
      </c>
      <c r="C2724" s="389">
        <v>5.7746803806300004</v>
      </c>
      <c r="D2724" s="389" t="s">
        <v>647</v>
      </c>
      <c r="E2724" s="389" t="s">
        <v>652</v>
      </c>
      <c r="F2724" s="389" t="s">
        <v>647</v>
      </c>
      <c r="G2724" s="389" t="s">
        <v>649</v>
      </c>
    </row>
    <row r="2725" spans="1:7">
      <c r="A2725" s="389" t="s">
        <v>578</v>
      </c>
      <c r="B2725" s="389" t="s">
        <v>517</v>
      </c>
      <c r="C2725" s="389">
        <v>5.7746803806300004</v>
      </c>
      <c r="D2725" s="389" t="s">
        <v>647</v>
      </c>
      <c r="E2725" s="389" t="s">
        <v>652</v>
      </c>
      <c r="F2725" s="389" t="s">
        <v>647</v>
      </c>
      <c r="G2725" s="389" t="s">
        <v>649</v>
      </c>
    </row>
    <row r="2726" spans="1:7">
      <c r="A2726" s="389" t="s">
        <v>578</v>
      </c>
      <c r="B2726" s="389" t="s">
        <v>517</v>
      </c>
      <c r="C2726" s="389">
        <v>5.7746803806300004</v>
      </c>
      <c r="D2726" s="389" t="s">
        <v>647</v>
      </c>
      <c r="E2726" s="389" t="s">
        <v>652</v>
      </c>
      <c r="F2726" s="389" t="s">
        <v>647</v>
      </c>
      <c r="G2726" s="389" t="s">
        <v>649</v>
      </c>
    </row>
    <row r="2727" spans="1:7">
      <c r="A2727" s="389" t="s">
        <v>578</v>
      </c>
      <c r="B2727" s="389" t="s">
        <v>517</v>
      </c>
      <c r="C2727" s="389">
        <v>5.7746803806300004</v>
      </c>
      <c r="D2727" s="389" t="s">
        <v>647</v>
      </c>
      <c r="E2727" s="389" t="s">
        <v>652</v>
      </c>
      <c r="F2727" s="389" t="s">
        <v>647</v>
      </c>
      <c r="G2727" s="389" t="s">
        <v>649</v>
      </c>
    </row>
    <row r="2728" spans="1:7">
      <c r="A2728" s="389" t="s">
        <v>578</v>
      </c>
      <c r="B2728" s="389" t="s">
        <v>517</v>
      </c>
      <c r="C2728" s="389">
        <v>5.7746803806300004</v>
      </c>
      <c r="D2728" s="389" t="s">
        <v>647</v>
      </c>
      <c r="E2728" s="389" t="s">
        <v>652</v>
      </c>
      <c r="F2728" s="389" t="s">
        <v>647</v>
      </c>
      <c r="G2728" s="389" t="s">
        <v>649</v>
      </c>
    </row>
    <row r="2729" spans="1:7">
      <c r="A2729" s="389" t="s">
        <v>578</v>
      </c>
      <c r="B2729" s="389" t="s">
        <v>517</v>
      </c>
      <c r="C2729" s="389">
        <v>5.7746803806300004</v>
      </c>
      <c r="D2729" s="389" t="s">
        <v>647</v>
      </c>
      <c r="E2729" s="389" t="s">
        <v>652</v>
      </c>
      <c r="F2729" s="389" t="s">
        <v>647</v>
      </c>
      <c r="G2729" s="389" t="s">
        <v>649</v>
      </c>
    </row>
    <row r="2730" spans="1:7">
      <c r="A2730" s="389" t="s">
        <v>581</v>
      </c>
      <c r="B2730" s="389" t="s">
        <v>517</v>
      </c>
      <c r="C2730" s="389">
        <v>72.228607047599894</v>
      </c>
      <c r="D2730" s="389" t="s">
        <v>647</v>
      </c>
      <c r="E2730" s="389" t="s">
        <v>652</v>
      </c>
      <c r="F2730" s="389" t="s">
        <v>647</v>
      </c>
      <c r="G2730" s="389" t="s">
        <v>649</v>
      </c>
    </row>
    <row r="2731" spans="1:7">
      <c r="A2731" s="389" t="s">
        <v>581</v>
      </c>
      <c r="B2731" s="389" t="s">
        <v>517</v>
      </c>
      <c r="C2731" s="389">
        <v>15.371633790600001</v>
      </c>
      <c r="D2731" s="389" t="s">
        <v>647</v>
      </c>
      <c r="E2731" s="389" t="s">
        <v>652</v>
      </c>
      <c r="F2731" s="389" t="s">
        <v>647</v>
      </c>
      <c r="G2731" s="389" t="s">
        <v>649</v>
      </c>
    </row>
    <row r="2732" spans="1:7">
      <c r="A2732" s="389" t="s">
        <v>543</v>
      </c>
      <c r="B2732" s="389" t="s">
        <v>517</v>
      </c>
      <c r="C2732" s="389">
        <v>7.9560739114699999</v>
      </c>
      <c r="D2732" s="389" t="s">
        <v>647</v>
      </c>
      <c r="E2732" s="389" t="s">
        <v>652</v>
      </c>
      <c r="F2732" s="389" t="s">
        <v>647</v>
      </c>
      <c r="G2732" s="389" t="s">
        <v>649</v>
      </c>
    </row>
    <row r="2733" spans="1:7">
      <c r="A2733" s="389" t="s">
        <v>526</v>
      </c>
      <c r="B2733" s="389" t="s">
        <v>517</v>
      </c>
      <c r="C2733" s="389">
        <v>1.7979273099399999</v>
      </c>
      <c r="D2733" s="389" t="s">
        <v>647</v>
      </c>
      <c r="E2733" s="389" t="s">
        <v>652</v>
      </c>
      <c r="F2733" s="389" t="s">
        <v>647</v>
      </c>
      <c r="G2733" s="389" t="s">
        <v>649</v>
      </c>
    </row>
    <row r="2734" spans="1:7">
      <c r="A2734" s="389" t="s">
        <v>568</v>
      </c>
      <c r="B2734" s="389" t="s">
        <v>517</v>
      </c>
      <c r="C2734" s="389">
        <v>1.7979273099399999</v>
      </c>
      <c r="D2734" s="389" t="s">
        <v>647</v>
      </c>
      <c r="E2734" s="389" t="s">
        <v>652</v>
      </c>
      <c r="F2734" s="389" t="s">
        <v>647</v>
      </c>
      <c r="G2734" s="389" t="s">
        <v>649</v>
      </c>
    </row>
    <row r="2735" spans="1:7">
      <c r="A2735" s="389" t="s">
        <v>562</v>
      </c>
      <c r="B2735" s="389" t="s">
        <v>517</v>
      </c>
      <c r="C2735" s="389">
        <v>5.8486747258799996</v>
      </c>
      <c r="D2735" s="389" t="s">
        <v>647</v>
      </c>
      <c r="E2735" s="389" t="s">
        <v>652</v>
      </c>
      <c r="F2735" s="389" t="s">
        <v>647</v>
      </c>
      <c r="G2735" s="389" t="s">
        <v>649</v>
      </c>
    </row>
    <row r="2736" spans="1:7">
      <c r="A2736" s="389" t="s">
        <v>563</v>
      </c>
      <c r="B2736" s="389" t="s">
        <v>517</v>
      </c>
      <c r="C2736" s="389">
        <v>5.8486747258799996</v>
      </c>
      <c r="D2736" s="389" t="s">
        <v>647</v>
      </c>
      <c r="E2736" s="389" t="s">
        <v>652</v>
      </c>
      <c r="F2736" s="389" t="s">
        <v>647</v>
      </c>
      <c r="G2736" s="389" t="s">
        <v>649</v>
      </c>
    </row>
    <row r="2737" spans="1:7">
      <c r="A2737" s="389" t="s">
        <v>563</v>
      </c>
      <c r="B2737" s="389" t="s">
        <v>517</v>
      </c>
      <c r="C2737" s="389">
        <v>5.8486747258799996</v>
      </c>
      <c r="D2737" s="389" t="s">
        <v>647</v>
      </c>
      <c r="E2737" s="389" t="s">
        <v>652</v>
      </c>
      <c r="F2737" s="389" t="s">
        <v>647</v>
      </c>
      <c r="G2737" s="389" t="s">
        <v>649</v>
      </c>
    </row>
    <row r="2738" spans="1:7">
      <c r="A2738" s="389" t="s">
        <v>563</v>
      </c>
      <c r="B2738" s="389" t="s">
        <v>517</v>
      </c>
      <c r="C2738" s="389">
        <v>5.8486747258799996</v>
      </c>
      <c r="D2738" s="389" t="s">
        <v>647</v>
      </c>
      <c r="E2738" s="389" t="s">
        <v>652</v>
      </c>
      <c r="F2738" s="389" t="s">
        <v>647</v>
      </c>
      <c r="G2738" s="389" t="s">
        <v>649</v>
      </c>
    </row>
    <row r="2739" spans="1:7">
      <c r="A2739" s="389" t="s">
        <v>526</v>
      </c>
      <c r="B2739" s="389" t="s">
        <v>517</v>
      </c>
      <c r="C2739" s="389">
        <v>18.785708843799899</v>
      </c>
      <c r="D2739" s="389" t="s">
        <v>647</v>
      </c>
      <c r="E2739" s="389" t="s">
        <v>652</v>
      </c>
      <c r="F2739" s="389" t="s">
        <v>647</v>
      </c>
      <c r="G2739" s="389" t="s">
        <v>649</v>
      </c>
    </row>
    <row r="2740" spans="1:7">
      <c r="A2740" s="389" t="s">
        <v>514</v>
      </c>
      <c r="B2740" s="389" t="s">
        <v>517</v>
      </c>
      <c r="C2740" s="389">
        <v>8.3794673568399904</v>
      </c>
      <c r="D2740" s="389" t="s">
        <v>647</v>
      </c>
      <c r="E2740" s="389" t="s">
        <v>652</v>
      </c>
      <c r="F2740" s="389" t="s">
        <v>647</v>
      </c>
      <c r="G2740" s="389" t="s">
        <v>649</v>
      </c>
    </row>
    <row r="2741" spans="1:7">
      <c r="A2741" s="389" t="s">
        <v>579</v>
      </c>
      <c r="B2741" s="389" t="s">
        <v>517</v>
      </c>
      <c r="C2741" s="389">
        <v>16.072805702699899</v>
      </c>
      <c r="D2741" s="389" t="s">
        <v>647</v>
      </c>
      <c r="E2741" s="389" t="s">
        <v>652</v>
      </c>
      <c r="F2741" s="389" t="s">
        <v>647</v>
      </c>
      <c r="G2741" s="389" t="s">
        <v>649</v>
      </c>
    </row>
    <row r="2742" spans="1:7">
      <c r="A2742" s="389" t="s">
        <v>544</v>
      </c>
      <c r="B2742" s="389" t="s">
        <v>517</v>
      </c>
      <c r="C2742" s="389">
        <v>21.894498618499899</v>
      </c>
      <c r="D2742" s="389" t="s">
        <v>647</v>
      </c>
      <c r="E2742" s="389" t="s">
        <v>652</v>
      </c>
      <c r="F2742" s="389" t="s">
        <v>647</v>
      </c>
      <c r="G2742" s="389" t="s">
        <v>649</v>
      </c>
    </row>
    <row r="2743" spans="1:7">
      <c r="A2743" s="389" t="s">
        <v>581</v>
      </c>
      <c r="B2743" s="389" t="s">
        <v>517</v>
      </c>
      <c r="C2743" s="389">
        <v>10.293880551000001</v>
      </c>
      <c r="D2743" s="389" t="s">
        <v>647</v>
      </c>
      <c r="E2743" s="389" t="s">
        <v>652</v>
      </c>
      <c r="F2743" s="389" t="s">
        <v>647</v>
      </c>
      <c r="G2743" s="389" t="s">
        <v>649</v>
      </c>
    </row>
    <row r="2744" spans="1:7">
      <c r="A2744" s="389" t="s">
        <v>571</v>
      </c>
      <c r="B2744" s="389" t="s">
        <v>517</v>
      </c>
      <c r="C2744" s="389">
        <v>14.9453827843</v>
      </c>
      <c r="D2744" s="389" t="s">
        <v>647</v>
      </c>
      <c r="E2744" s="389" t="s">
        <v>652</v>
      </c>
      <c r="F2744" s="389" t="s">
        <v>647</v>
      </c>
      <c r="G2744" s="389" t="s">
        <v>649</v>
      </c>
    </row>
    <row r="2745" spans="1:7">
      <c r="A2745" s="389" t="s">
        <v>542</v>
      </c>
      <c r="B2745" s="389" t="s">
        <v>517</v>
      </c>
      <c r="C2745" s="389">
        <v>4.3311821118999996</v>
      </c>
      <c r="D2745" s="389" t="s">
        <v>647</v>
      </c>
      <c r="E2745" s="389" t="s">
        <v>652</v>
      </c>
      <c r="F2745" s="389" t="s">
        <v>647</v>
      </c>
      <c r="G2745" s="389" t="s">
        <v>649</v>
      </c>
    </row>
    <row r="2746" spans="1:7">
      <c r="A2746" s="389" t="s">
        <v>542</v>
      </c>
      <c r="B2746" s="389" t="s">
        <v>517</v>
      </c>
      <c r="C2746" s="389">
        <v>4.3311821118999996</v>
      </c>
      <c r="D2746" s="389" t="s">
        <v>647</v>
      </c>
      <c r="E2746" s="389" t="s">
        <v>652</v>
      </c>
      <c r="F2746" s="389" t="s">
        <v>647</v>
      </c>
      <c r="G2746" s="389" t="s">
        <v>649</v>
      </c>
    </row>
    <row r="2747" spans="1:7">
      <c r="A2747" s="389" t="s">
        <v>581</v>
      </c>
      <c r="B2747" s="389" t="s">
        <v>517</v>
      </c>
      <c r="C2747" s="389">
        <v>30.121035472900001</v>
      </c>
      <c r="D2747" s="389" t="s">
        <v>647</v>
      </c>
      <c r="E2747" s="389" t="s">
        <v>652</v>
      </c>
      <c r="F2747" s="389" t="s">
        <v>647</v>
      </c>
      <c r="G2747" s="389" t="s">
        <v>649</v>
      </c>
    </row>
    <row r="2748" spans="1:7">
      <c r="A2748" s="389" t="s">
        <v>581</v>
      </c>
      <c r="B2748" s="389" t="s">
        <v>517</v>
      </c>
      <c r="C2748" s="389">
        <v>30.121035472900001</v>
      </c>
      <c r="D2748" s="389" t="s">
        <v>647</v>
      </c>
      <c r="E2748" s="389" t="s">
        <v>652</v>
      </c>
      <c r="F2748" s="389" t="s">
        <v>647</v>
      </c>
      <c r="G2748" s="389" t="s">
        <v>649</v>
      </c>
    </row>
    <row r="2749" spans="1:7">
      <c r="A2749" s="389" t="s">
        <v>544</v>
      </c>
      <c r="B2749" s="389" t="s">
        <v>517</v>
      </c>
      <c r="C2749" s="389">
        <v>26.2318672691</v>
      </c>
      <c r="D2749" s="389" t="s">
        <v>647</v>
      </c>
      <c r="E2749" s="389" t="s">
        <v>652</v>
      </c>
      <c r="F2749" s="389" t="s">
        <v>647</v>
      </c>
      <c r="G2749" s="389" t="s">
        <v>649</v>
      </c>
    </row>
    <row r="2750" spans="1:7">
      <c r="A2750" s="389" t="s">
        <v>562</v>
      </c>
      <c r="B2750" s="389" t="s">
        <v>517</v>
      </c>
      <c r="C2750" s="389">
        <v>26.2318672691</v>
      </c>
      <c r="D2750" s="389" t="s">
        <v>647</v>
      </c>
      <c r="E2750" s="389" t="s">
        <v>652</v>
      </c>
      <c r="F2750" s="389" t="s">
        <v>647</v>
      </c>
      <c r="G2750" s="389" t="s">
        <v>649</v>
      </c>
    </row>
    <row r="2751" spans="1:7">
      <c r="A2751" s="389" t="s">
        <v>563</v>
      </c>
      <c r="B2751" s="389" t="s">
        <v>517</v>
      </c>
      <c r="C2751" s="389">
        <v>4.8052062938100004</v>
      </c>
      <c r="D2751" s="389" t="s">
        <v>647</v>
      </c>
      <c r="E2751" s="389" t="s">
        <v>652</v>
      </c>
      <c r="F2751" s="389" t="s">
        <v>647</v>
      </c>
      <c r="G2751" s="389" t="s">
        <v>649</v>
      </c>
    </row>
    <row r="2752" spans="1:7">
      <c r="A2752" s="389" t="s">
        <v>562</v>
      </c>
      <c r="B2752" s="389" t="s">
        <v>517</v>
      </c>
      <c r="C2752" s="389">
        <v>5.0450529566600002</v>
      </c>
      <c r="D2752" s="389" t="s">
        <v>647</v>
      </c>
      <c r="E2752" s="389" t="s">
        <v>652</v>
      </c>
      <c r="F2752" s="389" t="s">
        <v>647</v>
      </c>
      <c r="G2752" s="389" t="s">
        <v>649</v>
      </c>
    </row>
    <row r="2753" spans="1:7">
      <c r="A2753" s="389" t="s">
        <v>579</v>
      </c>
      <c r="B2753" s="389" t="s">
        <v>517</v>
      </c>
      <c r="C2753" s="389">
        <v>2.0020140990700002</v>
      </c>
      <c r="D2753" s="389" t="s">
        <v>647</v>
      </c>
      <c r="E2753" s="389" t="s">
        <v>652</v>
      </c>
      <c r="F2753" s="389" t="s">
        <v>647</v>
      </c>
      <c r="G2753" s="389" t="s">
        <v>649</v>
      </c>
    </row>
    <row r="2754" spans="1:7">
      <c r="A2754" s="389" t="s">
        <v>578</v>
      </c>
      <c r="B2754" s="389" t="s">
        <v>517</v>
      </c>
      <c r="C2754" s="389">
        <v>3.4042737862400001</v>
      </c>
      <c r="D2754" s="389" t="s">
        <v>647</v>
      </c>
      <c r="E2754" s="389" t="s">
        <v>652</v>
      </c>
      <c r="F2754" s="389" t="s">
        <v>647</v>
      </c>
      <c r="G2754" s="389" t="s">
        <v>649</v>
      </c>
    </row>
    <row r="2755" spans="1:7">
      <c r="A2755" s="389" t="s">
        <v>578</v>
      </c>
      <c r="B2755" s="389" t="s">
        <v>517</v>
      </c>
      <c r="C2755" s="389">
        <v>3.4042737862400001</v>
      </c>
      <c r="D2755" s="389" t="s">
        <v>647</v>
      </c>
      <c r="E2755" s="389" t="s">
        <v>652</v>
      </c>
      <c r="F2755" s="389" t="s">
        <v>647</v>
      </c>
      <c r="G2755" s="389" t="s">
        <v>649</v>
      </c>
    </row>
    <row r="2756" spans="1:7">
      <c r="A2756" s="389" t="s">
        <v>581</v>
      </c>
      <c r="B2756" s="389" t="s">
        <v>517</v>
      </c>
      <c r="C2756" s="389">
        <v>0.88069417490099999</v>
      </c>
      <c r="D2756" s="389" t="s">
        <v>647</v>
      </c>
      <c r="E2756" s="389" t="s">
        <v>652</v>
      </c>
      <c r="F2756" s="389" t="s">
        <v>647</v>
      </c>
      <c r="G2756" s="389" t="s">
        <v>649</v>
      </c>
    </row>
    <row r="2757" spans="1:7">
      <c r="A2757" s="389" t="s">
        <v>581</v>
      </c>
      <c r="B2757" s="389" t="s">
        <v>517</v>
      </c>
      <c r="C2757" s="389">
        <v>0.88069417490099999</v>
      </c>
      <c r="D2757" s="389" t="s">
        <v>647</v>
      </c>
      <c r="E2757" s="389" t="s">
        <v>652</v>
      </c>
      <c r="F2757" s="389" t="s">
        <v>647</v>
      </c>
      <c r="G2757" s="389" t="s">
        <v>649</v>
      </c>
    </row>
    <row r="2758" spans="1:7">
      <c r="A2758" s="389" t="s">
        <v>514</v>
      </c>
      <c r="B2758" s="389" t="s">
        <v>517</v>
      </c>
      <c r="C2758" s="389">
        <v>6.1009742095700004</v>
      </c>
      <c r="D2758" s="389" t="s">
        <v>647</v>
      </c>
      <c r="E2758" s="389" t="s">
        <v>652</v>
      </c>
      <c r="F2758" s="389" t="s">
        <v>647</v>
      </c>
      <c r="G2758" s="389" t="s">
        <v>649</v>
      </c>
    </row>
    <row r="2759" spans="1:7">
      <c r="A2759" s="389" t="s">
        <v>514</v>
      </c>
      <c r="B2759" s="389" t="s">
        <v>517</v>
      </c>
      <c r="C2759" s="389">
        <v>6.1009742095700004</v>
      </c>
      <c r="D2759" s="389" t="s">
        <v>647</v>
      </c>
      <c r="E2759" s="389" t="s">
        <v>652</v>
      </c>
      <c r="F2759" s="389" t="s">
        <v>647</v>
      </c>
      <c r="G2759" s="389" t="s">
        <v>649</v>
      </c>
    </row>
    <row r="2760" spans="1:7">
      <c r="A2760" s="389" t="s">
        <v>581</v>
      </c>
      <c r="B2760" s="389" t="s">
        <v>517</v>
      </c>
      <c r="C2760" s="389">
        <v>21.067507276899899</v>
      </c>
      <c r="D2760" s="389" t="s">
        <v>647</v>
      </c>
      <c r="E2760" s="389" t="s">
        <v>652</v>
      </c>
      <c r="F2760" s="389" t="s">
        <v>647</v>
      </c>
      <c r="G2760" s="389" t="s">
        <v>649</v>
      </c>
    </row>
    <row r="2761" spans="1:7">
      <c r="A2761" s="389" t="s">
        <v>581</v>
      </c>
      <c r="B2761" s="389" t="s">
        <v>517</v>
      </c>
      <c r="C2761" s="389">
        <v>21.067507276899899</v>
      </c>
      <c r="D2761" s="389" t="s">
        <v>647</v>
      </c>
      <c r="E2761" s="389" t="s">
        <v>652</v>
      </c>
      <c r="F2761" s="389" t="s">
        <v>647</v>
      </c>
      <c r="G2761" s="389" t="s">
        <v>649</v>
      </c>
    </row>
    <row r="2762" spans="1:7">
      <c r="A2762" s="389" t="s">
        <v>581</v>
      </c>
      <c r="B2762" s="389" t="s">
        <v>517</v>
      </c>
      <c r="C2762" s="389">
        <v>5.6916359949900004</v>
      </c>
      <c r="D2762" s="389" t="s">
        <v>647</v>
      </c>
      <c r="E2762" s="389" t="s">
        <v>652</v>
      </c>
      <c r="F2762" s="389" t="s">
        <v>647</v>
      </c>
      <c r="G2762" s="389" t="s">
        <v>649</v>
      </c>
    </row>
    <row r="2763" spans="1:7">
      <c r="A2763" s="389" t="s">
        <v>558</v>
      </c>
      <c r="B2763" s="389" t="s">
        <v>517</v>
      </c>
      <c r="C2763" s="389">
        <v>5.1890216661400004</v>
      </c>
      <c r="D2763" s="389" t="s">
        <v>647</v>
      </c>
      <c r="E2763" s="389" t="s">
        <v>652</v>
      </c>
      <c r="F2763" s="389" t="s">
        <v>647</v>
      </c>
      <c r="G2763" s="389" t="s">
        <v>649</v>
      </c>
    </row>
    <row r="2764" spans="1:7">
      <c r="A2764" s="389" t="s">
        <v>581</v>
      </c>
      <c r="B2764" s="389" t="s">
        <v>517</v>
      </c>
      <c r="C2764" s="389">
        <v>21.514287493000001</v>
      </c>
      <c r="D2764" s="389" t="s">
        <v>647</v>
      </c>
      <c r="E2764" s="389" t="s">
        <v>652</v>
      </c>
      <c r="F2764" s="389" t="s">
        <v>647</v>
      </c>
      <c r="G2764" s="389" t="s">
        <v>649</v>
      </c>
    </row>
    <row r="2765" spans="1:7">
      <c r="A2765" s="389" t="s">
        <v>581</v>
      </c>
      <c r="B2765" s="389" t="s">
        <v>517</v>
      </c>
      <c r="C2765" s="389">
        <v>21.514287493000001</v>
      </c>
      <c r="D2765" s="389" t="s">
        <v>647</v>
      </c>
      <c r="E2765" s="389" t="s">
        <v>652</v>
      </c>
      <c r="F2765" s="389" t="s">
        <v>647</v>
      </c>
      <c r="G2765" s="389" t="s">
        <v>649</v>
      </c>
    </row>
    <row r="2766" spans="1:7">
      <c r="A2766" s="389" t="s">
        <v>574</v>
      </c>
      <c r="B2766" s="389" t="s">
        <v>517</v>
      </c>
      <c r="C2766" s="389">
        <v>69.493348093500003</v>
      </c>
      <c r="D2766" s="389" t="s">
        <v>647</v>
      </c>
      <c r="E2766" s="389" t="s">
        <v>652</v>
      </c>
      <c r="F2766" s="389" t="s">
        <v>647</v>
      </c>
      <c r="G2766" s="389" t="s">
        <v>649</v>
      </c>
    </row>
    <row r="2767" spans="1:7">
      <c r="A2767" s="389" t="s">
        <v>535</v>
      </c>
      <c r="B2767" s="389" t="s">
        <v>517</v>
      </c>
      <c r="C2767" s="389">
        <v>25.4044957471</v>
      </c>
      <c r="D2767" s="389" t="s">
        <v>647</v>
      </c>
      <c r="E2767" s="389" t="s">
        <v>652</v>
      </c>
      <c r="F2767" s="389" t="s">
        <v>647</v>
      </c>
      <c r="G2767" s="389" t="s">
        <v>649</v>
      </c>
    </row>
    <row r="2768" spans="1:7">
      <c r="A2768" s="389" t="s">
        <v>535</v>
      </c>
      <c r="B2768" s="389" t="s">
        <v>517</v>
      </c>
      <c r="C2768" s="389">
        <v>25.4044957471</v>
      </c>
      <c r="D2768" s="389" t="s">
        <v>647</v>
      </c>
      <c r="E2768" s="389" t="s">
        <v>652</v>
      </c>
      <c r="F2768" s="389" t="s">
        <v>647</v>
      </c>
      <c r="G2768" s="389" t="s">
        <v>649</v>
      </c>
    </row>
    <row r="2769" spans="1:7">
      <c r="A2769" s="389" t="s">
        <v>535</v>
      </c>
      <c r="B2769" s="389" t="s">
        <v>517</v>
      </c>
      <c r="C2769" s="389">
        <v>25.4044957471</v>
      </c>
      <c r="D2769" s="389" t="s">
        <v>647</v>
      </c>
      <c r="E2769" s="389" t="s">
        <v>652</v>
      </c>
      <c r="F2769" s="389" t="s">
        <v>647</v>
      </c>
      <c r="G2769" s="389" t="s">
        <v>649</v>
      </c>
    </row>
    <row r="2770" spans="1:7">
      <c r="A2770" s="389" t="s">
        <v>537</v>
      </c>
      <c r="B2770" s="389" t="s">
        <v>517</v>
      </c>
      <c r="C2770" s="389">
        <v>17.6287696423</v>
      </c>
      <c r="D2770" s="389" t="s">
        <v>647</v>
      </c>
      <c r="E2770" s="389" t="s">
        <v>652</v>
      </c>
      <c r="F2770" s="389" t="s">
        <v>647</v>
      </c>
      <c r="G2770" s="389" t="s">
        <v>649</v>
      </c>
    </row>
    <row r="2771" spans="1:7">
      <c r="A2771" s="389" t="s">
        <v>537</v>
      </c>
      <c r="B2771" s="389" t="s">
        <v>517</v>
      </c>
      <c r="C2771" s="389">
        <v>17.6287696423</v>
      </c>
      <c r="D2771" s="389" t="s">
        <v>647</v>
      </c>
      <c r="E2771" s="389" t="s">
        <v>652</v>
      </c>
      <c r="F2771" s="389" t="s">
        <v>647</v>
      </c>
      <c r="G2771" s="389" t="s">
        <v>649</v>
      </c>
    </row>
    <row r="2772" spans="1:7">
      <c r="A2772" s="389" t="s">
        <v>556</v>
      </c>
      <c r="B2772" s="389" t="s">
        <v>517</v>
      </c>
      <c r="C2772" s="389">
        <v>17.6287696423</v>
      </c>
      <c r="D2772" s="389" t="s">
        <v>647</v>
      </c>
      <c r="E2772" s="389" t="s">
        <v>652</v>
      </c>
      <c r="F2772" s="389" t="s">
        <v>647</v>
      </c>
      <c r="G2772" s="389" t="s">
        <v>649</v>
      </c>
    </row>
    <row r="2773" spans="1:7">
      <c r="A2773" s="389" t="s">
        <v>556</v>
      </c>
      <c r="B2773" s="389" t="s">
        <v>517</v>
      </c>
      <c r="C2773" s="389">
        <v>17.6287696423</v>
      </c>
      <c r="D2773" s="389" t="s">
        <v>647</v>
      </c>
      <c r="E2773" s="389" t="s">
        <v>652</v>
      </c>
      <c r="F2773" s="389" t="s">
        <v>647</v>
      </c>
      <c r="G2773" s="389" t="s">
        <v>649</v>
      </c>
    </row>
    <row r="2774" spans="1:7">
      <c r="A2774" s="389" t="s">
        <v>526</v>
      </c>
      <c r="B2774" s="389" t="s">
        <v>517</v>
      </c>
      <c r="C2774" s="389">
        <v>35.307999415300003</v>
      </c>
      <c r="D2774" s="389" t="s">
        <v>647</v>
      </c>
      <c r="E2774" s="389" t="s">
        <v>652</v>
      </c>
      <c r="F2774" s="389" t="s">
        <v>647</v>
      </c>
      <c r="G2774" s="389" t="s">
        <v>649</v>
      </c>
    </row>
    <row r="2775" spans="1:7">
      <c r="A2775" s="389" t="s">
        <v>570</v>
      </c>
      <c r="B2775" s="389" t="s">
        <v>517</v>
      </c>
      <c r="C2775" s="389">
        <v>35.307999415300003</v>
      </c>
      <c r="D2775" s="389" t="s">
        <v>647</v>
      </c>
      <c r="E2775" s="389" t="s">
        <v>652</v>
      </c>
      <c r="F2775" s="389" t="s">
        <v>647</v>
      </c>
      <c r="G2775" s="389" t="s">
        <v>649</v>
      </c>
    </row>
    <row r="2776" spans="1:7">
      <c r="A2776" s="389" t="s">
        <v>569</v>
      </c>
      <c r="B2776" s="389" t="s">
        <v>517</v>
      </c>
      <c r="C2776" s="389">
        <v>8.4404142320800002</v>
      </c>
      <c r="D2776" s="389" t="s">
        <v>647</v>
      </c>
      <c r="E2776" s="389" t="s">
        <v>652</v>
      </c>
      <c r="F2776" s="389" t="s">
        <v>647</v>
      </c>
      <c r="G2776" s="389" t="s">
        <v>649</v>
      </c>
    </row>
    <row r="2777" spans="1:7">
      <c r="A2777" s="389" t="s">
        <v>569</v>
      </c>
      <c r="B2777" s="389" t="s">
        <v>517</v>
      </c>
      <c r="C2777" s="389">
        <v>8.4404142320800002</v>
      </c>
      <c r="D2777" s="389" t="s">
        <v>647</v>
      </c>
      <c r="E2777" s="389" t="s">
        <v>652</v>
      </c>
      <c r="F2777" s="389" t="s">
        <v>647</v>
      </c>
      <c r="G2777" s="389" t="s">
        <v>649</v>
      </c>
    </row>
    <row r="2778" spans="1:7">
      <c r="A2778" s="389" t="s">
        <v>551</v>
      </c>
      <c r="B2778" s="389" t="s">
        <v>517</v>
      </c>
      <c r="C2778" s="389">
        <v>1.8488911613200001</v>
      </c>
      <c r="D2778" s="389" t="s">
        <v>647</v>
      </c>
      <c r="E2778" s="389" t="s">
        <v>652</v>
      </c>
      <c r="F2778" s="389" t="s">
        <v>647</v>
      </c>
      <c r="G2778" s="389" t="s">
        <v>649</v>
      </c>
    </row>
    <row r="2779" spans="1:7">
      <c r="A2779" s="389" t="s">
        <v>551</v>
      </c>
      <c r="B2779" s="389" t="s">
        <v>517</v>
      </c>
      <c r="C2779" s="389">
        <v>1.8488911613200001</v>
      </c>
      <c r="D2779" s="389" t="s">
        <v>647</v>
      </c>
      <c r="E2779" s="389" t="s">
        <v>652</v>
      </c>
      <c r="F2779" s="389" t="s">
        <v>647</v>
      </c>
      <c r="G2779" s="389" t="s">
        <v>649</v>
      </c>
    </row>
    <row r="2780" spans="1:7">
      <c r="A2780" s="389" t="s">
        <v>526</v>
      </c>
      <c r="B2780" s="389" t="s">
        <v>517</v>
      </c>
      <c r="C2780" s="389">
        <v>10.1487195964999</v>
      </c>
      <c r="D2780" s="389" t="s">
        <v>647</v>
      </c>
      <c r="E2780" s="389" t="s">
        <v>652</v>
      </c>
      <c r="F2780" s="389" t="s">
        <v>647</v>
      </c>
      <c r="G2780" s="389" t="s">
        <v>649</v>
      </c>
    </row>
    <row r="2781" spans="1:7">
      <c r="A2781" s="389" t="s">
        <v>526</v>
      </c>
      <c r="B2781" s="389" t="s">
        <v>517</v>
      </c>
      <c r="C2781" s="389">
        <v>10.1487195964999</v>
      </c>
      <c r="D2781" s="389" t="s">
        <v>647</v>
      </c>
      <c r="E2781" s="389" t="s">
        <v>652</v>
      </c>
      <c r="F2781" s="389" t="s">
        <v>647</v>
      </c>
      <c r="G2781" s="389" t="s">
        <v>649</v>
      </c>
    </row>
    <row r="2782" spans="1:7">
      <c r="A2782" s="389" t="s">
        <v>542</v>
      </c>
      <c r="B2782" s="389" t="s">
        <v>517</v>
      </c>
      <c r="C2782" s="389">
        <v>1.69832910204</v>
      </c>
      <c r="D2782" s="389" t="s">
        <v>647</v>
      </c>
      <c r="E2782" s="389" t="s">
        <v>652</v>
      </c>
      <c r="F2782" s="389" t="s">
        <v>647</v>
      </c>
      <c r="G2782" s="389" t="s">
        <v>649</v>
      </c>
    </row>
    <row r="2783" spans="1:7">
      <c r="A2783" s="389" t="s">
        <v>578</v>
      </c>
      <c r="B2783" s="389" t="s">
        <v>517</v>
      </c>
      <c r="C2783" s="389">
        <v>6.3513248824800002</v>
      </c>
      <c r="D2783" s="389" t="s">
        <v>647</v>
      </c>
      <c r="E2783" s="389" t="s">
        <v>652</v>
      </c>
      <c r="F2783" s="389" t="s">
        <v>647</v>
      </c>
      <c r="G2783" s="389" t="s">
        <v>649</v>
      </c>
    </row>
    <row r="2784" spans="1:7">
      <c r="A2784" s="389" t="s">
        <v>581</v>
      </c>
      <c r="B2784" s="389" t="s">
        <v>517</v>
      </c>
      <c r="C2784" s="389">
        <v>1.2757309154700001</v>
      </c>
      <c r="D2784" s="389" t="s">
        <v>647</v>
      </c>
      <c r="E2784" s="389" t="s">
        <v>652</v>
      </c>
      <c r="F2784" s="389" t="s">
        <v>647</v>
      </c>
      <c r="G2784" s="389" t="s">
        <v>649</v>
      </c>
    </row>
    <row r="2785" spans="1:7">
      <c r="A2785" s="389" t="s">
        <v>543</v>
      </c>
      <c r="B2785" s="389" t="s">
        <v>517</v>
      </c>
      <c r="C2785" s="389">
        <v>29.2837194536</v>
      </c>
      <c r="D2785" s="389" t="s">
        <v>647</v>
      </c>
      <c r="E2785" s="389" t="s">
        <v>652</v>
      </c>
      <c r="F2785" s="389" t="s">
        <v>647</v>
      </c>
      <c r="G2785" s="389" t="s">
        <v>649</v>
      </c>
    </row>
    <row r="2786" spans="1:7">
      <c r="A2786" s="389" t="s">
        <v>534</v>
      </c>
      <c r="B2786" s="389" t="s">
        <v>517</v>
      </c>
      <c r="C2786" s="389">
        <v>5.5411464972199997</v>
      </c>
      <c r="D2786" s="389" t="s">
        <v>647</v>
      </c>
      <c r="E2786" s="389" t="s">
        <v>652</v>
      </c>
      <c r="F2786" s="389" t="s">
        <v>647</v>
      </c>
      <c r="G2786" s="389" t="s">
        <v>649</v>
      </c>
    </row>
    <row r="2787" spans="1:7">
      <c r="A2787" s="389" t="s">
        <v>558</v>
      </c>
      <c r="B2787" s="389" t="s">
        <v>517</v>
      </c>
      <c r="C2787" s="389">
        <v>5.5411464972199997</v>
      </c>
      <c r="D2787" s="389" t="s">
        <v>647</v>
      </c>
      <c r="E2787" s="389" t="s">
        <v>652</v>
      </c>
      <c r="F2787" s="389" t="s">
        <v>647</v>
      </c>
      <c r="G2787" s="389" t="s">
        <v>649</v>
      </c>
    </row>
    <row r="2788" spans="1:7">
      <c r="A2788" s="389" t="s">
        <v>535</v>
      </c>
      <c r="B2788" s="389" t="s">
        <v>517</v>
      </c>
      <c r="C2788" s="389">
        <v>35.474035997000001</v>
      </c>
      <c r="D2788" s="389" t="s">
        <v>647</v>
      </c>
      <c r="E2788" s="389" t="s">
        <v>652</v>
      </c>
      <c r="F2788" s="389" t="s">
        <v>647</v>
      </c>
      <c r="G2788" s="389" t="s">
        <v>649</v>
      </c>
    </row>
    <row r="2789" spans="1:7">
      <c r="A2789" s="389" t="s">
        <v>544</v>
      </c>
      <c r="B2789" s="389" t="s">
        <v>517</v>
      </c>
      <c r="C2789" s="389">
        <v>3.1098158215299998</v>
      </c>
      <c r="D2789" s="389" t="s">
        <v>647</v>
      </c>
      <c r="E2789" s="389" t="s">
        <v>652</v>
      </c>
      <c r="F2789" s="389" t="s">
        <v>647</v>
      </c>
      <c r="G2789" s="389" t="s">
        <v>649</v>
      </c>
    </row>
    <row r="2790" spans="1:7">
      <c r="A2790" s="389" t="s">
        <v>535</v>
      </c>
      <c r="B2790" s="389" t="s">
        <v>517</v>
      </c>
      <c r="C2790" s="389">
        <v>3.3453916119799998</v>
      </c>
      <c r="D2790" s="389" t="s">
        <v>647</v>
      </c>
      <c r="E2790" s="389" t="s">
        <v>652</v>
      </c>
      <c r="F2790" s="389" t="s">
        <v>647</v>
      </c>
      <c r="G2790" s="389" t="s">
        <v>649</v>
      </c>
    </row>
    <row r="2791" spans="1:7">
      <c r="A2791" s="389" t="s">
        <v>534</v>
      </c>
      <c r="B2791" s="389" t="s">
        <v>517</v>
      </c>
      <c r="C2791" s="389">
        <v>8.5286310352800001</v>
      </c>
      <c r="D2791" s="389" t="s">
        <v>647</v>
      </c>
      <c r="E2791" s="389" t="s">
        <v>652</v>
      </c>
      <c r="F2791" s="389" t="s">
        <v>647</v>
      </c>
      <c r="G2791" s="389" t="s">
        <v>649</v>
      </c>
    </row>
    <row r="2792" spans="1:7">
      <c r="A2792" s="389" t="s">
        <v>534</v>
      </c>
      <c r="B2792" s="389" t="s">
        <v>517</v>
      </c>
      <c r="C2792" s="389">
        <v>8.5286310352800001</v>
      </c>
      <c r="D2792" s="389" t="s">
        <v>647</v>
      </c>
      <c r="E2792" s="389" t="s">
        <v>652</v>
      </c>
      <c r="F2792" s="389" t="s">
        <v>647</v>
      </c>
      <c r="G2792" s="389" t="s">
        <v>649</v>
      </c>
    </row>
    <row r="2793" spans="1:7">
      <c r="A2793" s="389" t="s">
        <v>538</v>
      </c>
      <c r="B2793" s="389" t="s">
        <v>517</v>
      </c>
      <c r="C2793" s="389">
        <v>8.5286310352800001</v>
      </c>
      <c r="D2793" s="389" t="s">
        <v>647</v>
      </c>
      <c r="E2793" s="389" t="s">
        <v>652</v>
      </c>
      <c r="F2793" s="389" t="s">
        <v>647</v>
      </c>
      <c r="G2793" s="389" t="s">
        <v>649</v>
      </c>
    </row>
    <row r="2794" spans="1:7">
      <c r="A2794" s="389" t="s">
        <v>538</v>
      </c>
      <c r="B2794" s="389" t="s">
        <v>517</v>
      </c>
      <c r="C2794" s="389">
        <v>8.5286310352800001</v>
      </c>
      <c r="D2794" s="389" t="s">
        <v>647</v>
      </c>
      <c r="E2794" s="389" t="s">
        <v>652</v>
      </c>
      <c r="F2794" s="389" t="s">
        <v>647</v>
      </c>
      <c r="G2794" s="389" t="s">
        <v>649</v>
      </c>
    </row>
    <row r="2795" spans="1:7">
      <c r="A2795" s="389" t="s">
        <v>541</v>
      </c>
      <c r="B2795" s="389" t="s">
        <v>517</v>
      </c>
      <c r="C2795" s="389">
        <v>8.5286310352800001</v>
      </c>
      <c r="D2795" s="389" t="s">
        <v>647</v>
      </c>
      <c r="E2795" s="389" t="s">
        <v>652</v>
      </c>
      <c r="F2795" s="389" t="s">
        <v>647</v>
      </c>
      <c r="G2795" s="389" t="s">
        <v>649</v>
      </c>
    </row>
    <row r="2796" spans="1:7">
      <c r="A2796" s="389" t="s">
        <v>541</v>
      </c>
      <c r="B2796" s="389" t="s">
        <v>517</v>
      </c>
      <c r="C2796" s="389">
        <v>8.5286310352800001</v>
      </c>
      <c r="D2796" s="389" t="s">
        <v>647</v>
      </c>
      <c r="E2796" s="389" t="s">
        <v>652</v>
      </c>
      <c r="F2796" s="389" t="s">
        <v>647</v>
      </c>
      <c r="G2796" s="389" t="s">
        <v>649</v>
      </c>
    </row>
    <row r="2797" spans="1:7">
      <c r="A2797" s="389" t="s">
        <v>514</v>
      </c>
      <c r="B2797" s="389" t="s">
        <v>517</v>
      </c>
      <c r="C2797" s="389">
        <v>3.52825741317</v>
      </c>
      <c r="D2797" s="389" t="s">
        <v>647</v>
      </c>
      <c r="E2797" s="389" t="s">
        <v>652</v>
      </c>
      <c r="F2797" s="389" t="s">
        <v>647</v>
      </c>
      <c r="G2797" s="389" t="s">
        <v>649</v>
      </c>
    </row>
    <row r="2798" spans="1:7">
      <c r="A2798" s="389" t="s">
        <v>514</v>
      </c>
      <c r="B2798" s="389" t="s">
        <v>517</v>
      </c>
      <c r="C2798" s="389">
        <v>3.52825741317</v>
      </c>
      <c r="D2798" s="389" t="s">
        <v>647</v>
      </c>
      <c r="E2798" s="389" t="s">
        <v>652</v>
      </c>
      <c r="F2798" s="389" t="s">
        <v>647</v>
      </c>
      <c r="G2798" s="389" t="s">
        <v>649</v>
      </c>
    </row>
    <row r="2799" spans="1:7">
      <c r="A2799" s="389" t="s">
        <v>525</v>
      </c>
      <c r="B2799" s="389" t="s">
        <v>517</v>
      </c>
      <c r="C2799" s="389">
        <v>4.4932402598800003</v>
      </c>
      <c r="D2799" s="389" t="s">
        <v>647</v>
      </c>
      <c r="E2799" s="389" t="s">
        <v>652</v>
      </c>
      <c r="F2799" s="389" t="s">
        <v>647</v>
      </c>
      <c r="G2799" s="389" t="s">
        <v>649</v>
      </c>
    </row>
    <row r="2800" spans="1:7">
      <c r="A2800" s="389" t="s">
        <v>568</v>
      </c>
      <c r="B2800" s="389" t="s">
        <v>517</v>
      </c>
      <c r="C2800" s="389">
        <v>4.4932402598800003</v>
      </c>
      <c r="D2800" s="389" t="s">
        <v>647</v>
      </c>
      <c r="E2800" s="389" t="s">
        <v>652</v>
      </c>
      <c r="F2800" s="389" t="s">
        <v>647</v>
      </c>
      <c r="G2800" s="389" t="s">
        <v>649</v>
      </c>
    </row>
    <row r="2801" spans="1:7">
      <c r="A2801" s="389" t="s">
        <v>577</v>
      </c>
      <c r="B2801" s="389" t="s">
        <v>517</v>
      </c>
      <c r="C2801" s="389">
        <v>20.877603127499899</v>
      </c>
      <c r="D2801" s="389" t="s">
        <v>647</v>
      </c>
      <c r="E2801" s="389" t="s">
        <v>652</v>
      </c>
      <c r="F2801" s="389" t="s">
        <v>647</v>
      </c>
      <c r="G2801" s="389" t="s">
        <v>649</v>
      </c>
    </row>
    <row r="2802" spans="1:7">
      <c r="A2802" s="389" t="s">
        <v>577</v>
      </c>
      <c r="B2802" s="389" t="s">
        <v>517</v>
      </c>
      <c r="C2802" s="389">
        <v>20.877603127499899</v>
      </c>
      <c r="D2802" s="389" t="s">
        <v>647</v>
      </c>
      <c r="E2802" s="389" t="s">
        <v>652</v>
      </c>
      <c r="F2802" s="389" t="s">
        <v>647</v>
      </c>
      <c r="G2802" s="389" t="s">
        <v>649</v>
      </c>
    </row>
    <row r="2803" spans="1:7">
      <c r="A2803" s="389" t="s">
        <v>576</v>
      </c>
      <c r="B2803" s="389" t="s">
        <v>517</v>
      </c>
      <c r="C2803" s="389">
        <v>2.8546613931799998</v>
      </c>
      <c r="D2803" s="389" t="s">
        <v>647</v>
      </c>
      <c r="E2803" s="389" t="s">
        <v>652</v>
      </c>
      <c r="F2803" s="389" t="s">
        <v>647</v>
      </c>
      <c r="G2803" s="389" t="s">
        <v>649</v>
      </c>
    </row>
    <row r="2804" spans="1:7">
      <c r="A2804" s="389" t="s">
        <v>578</v>
      </c>
      <c r="B2804" s="389" t="s">
        <v>517</v>
      </c>
      <c r="C2804" s="389">
        <v>2.8546613931799998</v>
      </c>
      <c r="D2804" s="389" t="s">
        <v>647</v>
      </c>
      <c r="E2804" s="389" t="s">
        <v>652</v>
      </c>
      <c r="F2804" s="389" t="s">
        <v>647</v>
      </c>
      <c r="G2804" s="389" t="s">
        <v>649</v>
      </c>
    </row>
    <row r="2805" spans="1:7">
      <c r="A2805" s="389" t="s">
        <v>578</v>
      </c>
      <c r="B2805" s="389" t="s">
        <v>517</v>
      </c>
      <c r="C2805" s="389">
        <v>2.8546613931799998</v>
      </c>
      <c r="D2805" s="389" t="s">
        <v>647</v>
      </c>
      <c r="E2805" s="389" t="s">
        <v>652</v>
      </c>
      <c r="F2805" s="389" t="s">
        <v>647</v>
      </c>
      <c r="G2805" s="389" t="s">
        <v>649</v>
      </c>
    </row>
    <row r="2806" spans="1:7">
      <c r="A2806" s="389" t="s">
        <v>578</v>
      </c>
      <c r="B2806" s="389" t="s">
        <v>517</v>
      </c>
      <c r="C2806" s="389">
        <v>2.8546613931799998</v>
      </c>
      <c r="D2806" s="389" t="s">
        <v>647</v>
      </c>
      <c r="E2806" s="389" t="s">
        <v>652</v>
      </c>
      <c r="F2806" s="389" t="s">
        <v>647</v>
      </c>
      <c r="G2806" s="389" t="s">
        <v>649</v>
      </c>
    </row>
    <row r="2807" spans="1:7">
      <c r="A2807" s="389" t="s">
        <v>569</v>
      </c>
      <c r="B2807" s="389" t="s">
        <v>517</v>
      </c>
      <c r="C2807" s="389">
        <v>3.8296180731599998</v>
      </c>
      <c r="D2807" s="389" t="s">
        <v>647</v>
      </c>
      <c r="E2807" s="389" t="s">
        <v>652</v>
      </c>
      <c r="F2807" s="389" t="s">
        <v>647</v>
      </c>
      <c r="G2807" s="389" t="s">
        <v>649</v>
      </c>
    </row>
    <row r="2808" spans="1:7">
      <c r="A2808" s="389" t="s">
        <v>569</v>
      </c>
      <c r="B2808" s="389" t="s">
        <v>517</v>
      </c>
      <c r="C2808" s="389">
        <v>3.8296180731599998</v>
      </c>
      <c r="D2808" s="389" t="s">
        <v>647</v>
      </c>
      <c r="E2808" s="389" t="s">
        <v>652</v>
      </c>
      <c r="F2808" s="389" t="s">
        <v>647</v>
      </c>
      <c r="G2808" s="389" t="s">
        <v>649</v>
      </c>
    </row>
    <row r="2809" spans="1:7">
      <c r="A2809" s="389" t="s">
        <v>578</v>
      </c>
      <c r="B2809" s="389" t="s">
        <v>517</v>
      </c>
      <c r="C2809" s="389">
        <v>8.0445417293699997</v>
      </c>
      <c r="D2809" s="389" t="s">
        <v>647</v>
      </c>
      <c r="E2809" s="389" t="s">
        <v>652</v>
      </c>
      <c r="F2809" s="389" t="s">
        <v>647</v>
      </c>
      <c r="G2809" s="389" t="s">
        <v>649</v>
      </c>
    </row>
    <row r="2810" spans="1:7">
      <c r="A2810" s="389" t="s">
        <v>514</v>
      </c>
      <c r="B2810" s="389" t="s">
        <v>517</v>
      </c>
      <c r="C2810" s="389">
        <v>5.7799666602600004</v>
      </c>
      <c r="D2810" s="389" t="s">
        <v>647</v>
      </c>
      <c r="E2810" s="389" t="s">
        <v>652</v>
      </c>
      <c r="F2810" s="389" t="s">
        <v>647</v>
      </c>
      <c r="G2810" s="389" t="s">
        <v>649</v>
      </c>
    </row>
    <row r="2811" spans="1:7">
      <c r="A2811" s="389" t="s">
        <v>554</v>
      </c>
      <c r="B2811" s="389" t="s">
        <v>517</v>
      </c>
      <c r="C2811" s="389">
        <v>17.9654233412999</v>
      </c>
      <c r="D2811" s="389" t="s">
        <v>647</v>
      </c>
      <c r="E2811" s="389" t="s">
        <v>652</v>
      </c>
      <c r="F2811" s="389" t="s">
        <v>647</v>
      </c>
      <c r="G2811" s="389" t="s">
        <v>649</v>
      </c>
    </row>
    <row r="2812" spans="1:7">
      <c r="A2812" s="389" t="s">
        <v>578</v>
      </c>
      <c r="B2812" s="389" t="s">
        <v>517</v>
      </c>
      <c r="C2812" s="389">
        <v>17.9654233412999</v>
      </c>
      <c r="D2812" s="389" t="s">
        <v>647</v>
      </c>
      <c r="E2812" s="389" t="s">
        <v>652</v>
      </c>
      <c r="F2812" s="389" t="s">
        <v>647</v>
      </c>
      <c r="G2812" s="389" t="s">
        <v>649</v>
      </c>
    </row>
    <row r="2813" spans="1:7">
      <c r="A2813" s="389" t="s">
        <v>523</v>
      </c>
      <c r="B2813" s="389" t="s">
        <v>517</v>
      </c>
      <c r="C2813" s="389">
        <v>31.3812063377</v>
      </c>
      <c r="D2813" s="389" t="s">
        <v>647</v>
      </c>
      <c r="E2813" s="389" t="s">
        <v>652</v>
      </c>
      <c r="F2813" s="389" t="s">
        <v>647</v>
      </c>
      <c r="G2813" s="389" t="s">
        <v>649</v>
      </c>
    </row>
    <row r="2814" spans="1:7">
      <c r="A2814" s="389" t="s">
        <v>523</v>
      </c>
      <c r="B2814" s="389" t="s">
        <v>517</v>
      </c>
      <c r="C2814" s="389">
        <v>31.3812063377</v>
      </c>
      <c r="D2814" s="389" t="s">
        <v>647</v>
      </c>
      <c r="E2814" s="389" t="s">
        <v>652</v>
      </c>
      <c r="F2814" s="389" t="s">
        <v>647</v>
      </c>
      <c r="G2814" s="389" t="s">
        <v>649</v>
      </c>
    </row>
    <row r="2815" spans="1:7">
      <c r="A2815" s="389" t="s">
        <v>525</v>
      </c>
      <c r="B2815" s="389" t="s">
        <v>517</v>
      </c>
      <c r="C2815" s="389">
        <v>1.3660225801400001</v>
      </c>
      <c r="D2815" s="389" t="s">
        <v>647</v>
      </c>
      <c r="E2815" s="389" t="s">
        <v>652</v>
      </c>
      <c r="F2815" s="389" t="s">
        <v>647</v>
      </c>
      <c r="G2815" s="389" t="s">
        <v>649</v>
      </c>
    </row>
    <row r="2816" spans="1:7">
      <c r="A2816" s="389" t="s">
        <v>568</v>
      </c>
      <c r="B2816" s="389" t="s">
        <v>517</v>
      </c>
      <c r="C2816" s="389">
        <v>1.3660225801400001</v>
      </c>
      <c r="D2816" s="389" t="s">
        <v>647</v>
      </c>
      <c r="E2816" s="389" t="s">
        <v>652</v>
      </c>
      <c r="F2816" s="389" t="s">
        <v>647</v>
      </c>
      <c r="G2816" s="389" t="s">
        <v>649</v>
      </c>
    </row>
    <row r="2817" spans="1:7">
      <c r="A2817" s="389" t="s">
        <v>581</v>
      </c>
      <c r="B2817" s="389" t="s">
        <v>517</v>
      </c>
      <c r="C2817" s="389">
        <v>20.181524230400001</v>
      </c>
      <c r="D2817" s="389" t="s">
        <v>647</v>
      </c>
      <c r="E2817" s="389" t="s">
        <v>652</v>
      </c>
      <c r="F2817" s="389" t="s">
        <v>647</v>
      </c>
      <c r="G2817" s="389" t="s">
        <v>649</v>
      </c>
    </row>
    <row r="2818" spans="1:7">
      <c r="A2818" s="389" t="s">
        <v>525</v>
      </c>
      <c r="B2818" s="389" t="s">
        <v>517</v>
      </c>
      <c r="C2818" s="389">
        <v>9.8607784619899999</v>
      </c>
      <c r="D2818" s="389" t="s">
        <v>647</v>
      </c>
      <c r="E2818" s="389" t="s">
        <v>652</v>
      </c>
      <c r="F2818" s="389" t="s">
        <v>647</v>
      </c>
      <c r="G2818" s="389" t="s">
        <v>649</v>
      </c>
    </row>
    <row r="2819" spans="1:7">
      <c r="A2819" s="389" t="s">
        <v>526</v>
      </c>
      <c r="B2819" s="389" t="s">
        <v>517</v>
      </c>
      <c r="C2819" s="389">
        <v>9.8607784619899999</v>
      </c>
      <c r="D2819" s="389" t="s">
        <v>647</v>
      </c>
      <c r="E2819" s="389" t="s">
        <v>652</v>
      </c>
      <c r="F2819" s="389" t="s">
        <v>647</v>
      </c>
      <c r="G2819" s="389" t="s">
        <v>649</v>
      </c>
    </row>
    <row r="2820" spans="1:7">
      <c r="A2820" s="389" t="s">
        <v>581</v>
      </c>
      <c r="B2820" s="389" t="s">
        <v>517</v>
      </c>
      <c r="C2820" s="389">
        <v>36.250827908399899</v>
      </c>
      <c r="D2820" s="389" t="s">
        <v>647</v>
      </c>
      <c r="E2820" s="389" t="s">
        <v>652</v>
      </c>
      <c r="F2820" s="389" t="s">
        <v>647</v>
      </c>
      <c r="G2820" s="389" t="s">
        <v>649</v>
      </c>
    </row>
    <row r="2821" spans="1:7">
      <c r="A2821" s="389" t="s">
        <v>535</v>
      </c>
      <c r="B2821" s="389" t="s">
        <v>517</v>
      </c>
      <c r="C2821" s="389">
        <v>1.78478478984</v>
      </c>
      <c r="D2821" s="389" t="s">
        <v>647</v>
      </c>
      <c r="E2821" s="389" t="s">
        <v>652</v>
      </c>
      <c r="F2821" s="389" t="s">
        <v>647</v>
      </c>
      <c r="G2821" s="389" t="s">
        <v>649</v>
      </c>
    </row>
    <row r="2822" spans="1:7">
      <c r="A2822" s="389" t="s">
        <v>578</v>
      </c>
      <c r="B2822" s="389" t="s">
        <v>517</v>
      </c>
      <c r="C2822" s="389">
        <v>18.7898044246</v>
      </c>
      <c r="D2822" s="389" t="s">
        <v>647</v>
      </c>
      <c r="E2822" s="389" t="s">
        <v>652</v>
      </c>
      <c r="F2822" s="389" t="s">
        <v>647</v>
      </c>
      <c r="G2822" s="389" t="s">
        <v>649</v>
      </c>
    </row>
    <row r="2823" spans="1:7">
      <c r="A2823" s="389" t="s">
        <v>551</v>
      </c>
      <c r="B2823" s="389" t="s">
        <v>517</v>
      </c>
      <c r="C2823" s="389">
        <v>18.2989895085</v>
      </c>
      <c r="D2823" s="389" t="s">
        <v>647</v>
      </c>
      <c r="E2823" s="389" t="s">
        <v>652</v>
      </c>
      <c r="F2823" s="389" t="s">
        <v>647</v>
      </c>
      <c r="G2823" s="389" t="s">
        <v>649</v>
      </c>
    </row>
    <row r="2824" spans="1:7">
      <c r="A2824" s="389" t="s">
        <v>562</v>
      </c>
      <c r="B2824" s="389" t="s">
        <v>517</v>
      </c>
      <c r="C2824" s="389">
        <v>18.5183006195</v>
      </c>
      <c r="D2824" s="389" t="s">
        <v>647</v>
      </c>
      <c r="E2824" s="389" t="s">
        <v>652</v>
      </c>
      <c r="F2824" s="389" t="s">
        <v>647</v>
      </c>
      <c r="G2824" s="389" t="s">
        <v>649</v>
      </c>
    </row>
    <row r="2825" spans="1:7">
      <c r="A2825" s="389" t="s">
        <v>562</v>
      </c>
      <c r="B2825" s="389" t="s">
        <v>517</v>
      </c>
      <c r="C2825" s="389">
        <v>18.5183006195</v>
      </c>
      <c r="D2825" s="389" t="s">
        <v>647</v>
      </c>
      <c r="E2825" s="389" t="s">
        <v>652</v>
      </c>
      <c r="F2825" s="389" t="s">
        <v>647</v>
      </c>
      <c r="G2825" s="389" t="s">
        <v>649</v>
      </c>
    </row>
    <row r="2826" spans="1:7">
      <c r="A2826" s="389" t="s">
        <v>514</v>
      </c>
      <c r="B2826" s="389" t="s">
        <v>517</v>
      </c>
      <c r="C2826" s="389">
        <v>4.0332727085700002</v>
      </c>
      <c r="D2826" s="389" t="s">
        <v>647</v>
      </c>
      <c r="E2826" s="389" t="s">
        <v>652</v>
      </c>
      <c r="F2826" s="389" t="s">
        <v>647</v>
      </c>
      <c r="G2826" s="389" t="s">
        <v>649</v>
      </c>
    </row>
    <row r="2827" spans="1:7">
      <c r="A2827" s="389" t="s">
        <v>535</v>
      </c>
      <c r="B2827" s="389" t="s">
        <v>517</v>
      </c>
      <c r="C2827" s="389">
        <v>34.387942694899898</v>
      </c>
      <c r="D2827" s="389" t="s">
        <v>647</v>
      </c>
      <c r="E2827" s="389" t="s">
        <v>652</v>
      </c>
      <c r="F2827" s="389" t="s">
        <v>647</v>
      </c>
      <c r="G2827" s="389" t="s">
        <v>649</v>
      </c>
    </row>
    <row r="2828" spans="1:7">
      <c r="A2828" s="389" t="s">
        <v>544</v>
      </c>
      <c r="B2828" s="389" t="s">
        <v>517</v>
      </c>
      <c r="C2828" s="389">
        <v>10.743805415800001</v>
      </c>
      <c r="D2828" s="389" t="s">
        <v>647</v>
      </c>
      <c r="E2828" s="389" t="s">
        <v>652</v>
      </c>
      <c r="F2828" s="389" t="s">
        <v>647</v>
      </c>
      <c r="G2828" s="389" t="s">
        <v>649</v>
      </c>
    </row>
    <row r="2829" spans="1:7">
      <c r="A2829" s="389" t="s">
        <v>544</v>
      </c>
      <c r="B2829" s="389" t="s">
        <v>517</v>
      </c>
      <c r="C2829" s="389">
        <v>10.743805415800001</v>
      </c>
      <c r="D2829" s="389" t="s">
        <v>647</v>
      </c>
      <c r="E2829" s="389" t="s">
        <v>652</v>
      </c>
      <c r="F2829" s="389" t="s">
        <v>647</v>
      </c>
      <c r="G2829" s="389" t="s">
        <v>649</v>
      </c>
    </row>
    <row r="2830" spans="1:7">
      <c r="A2830" s="389" t="s">
        <v>535</v>
      </c>
      <c r="B2830" s="389" t="s">
        <v>517</v>
      </c>
      <c r="C2830" s="389">
        <v>0.81120986863800004</v>
      </c>
      <c r="D2830" s="389" t="s">
        <v>647</v>
      </c>
      <c r="E2830" s="389" t="s">
        <v>652</v>
      </c>
      <c r="F2830" s="389" t="s">
        <v>647</v>
      </c>
      <c r="G2830" s="389" t="s">
        <v>649</v>
      </c>
    </row>
    <row r="2831" spans="1:7">
      <c r="A2831" s="389" t="s">
        <v>578</v>
      </c>
      <c r="B2831" s="389" t="s">
        <v>517</v>
      </c>
      <c r="C2831" s="389">
        <v>4.5307650238699999</v>
      </c>
      <c r="D2831" s="389" t="s">
        <v>647</v>
      </c>
      <c r="E2831" s="389" t="s">
        <v>652</v>
      </c>
      <c r="F2831" s="389" t="s">
        <v>647</v>
      </c>
      <c r="G2831" s="389" t="s">
        <v>649</v>
      </c>
    </row>
    <row r="2832" spans="1:7">
      <c r="A2832" s="389" t="s">
        <v>526</v>
      </c>
      <c r="B2832" s="389" t="s">
        <v>517</v>
      </c>
      <c r="C2832" s="389">
        <v>8.9854734689400004</v>
      </c>
      <c r="D2832" s="389" t="s">
        <v>647</v>
      </c>
      <c r="E2832" s="389" t="s">
        <v>652</v>
      </c>
      <c r="F2832" s="389" t="s">
        <v>647</v>
      </c>
      <c r="G2832" s="389" t="s">
        <v>649</v>
      </c>
    </row>
    <row r="2833" spans="1:7">
      <c r="A2833" s="389" t="s">
        <v>514</v>
      </c>
      <c r="B2833" s="389" t="s">
        <v>517</v>
      </c>
      <c r="C2833" s="389">
        <v>16.9563373091</v>
      </c>
      <c r="D2833" s="389" t="s">
        <v>647</v>
      </c>
      <c r="E2833" s="389" t="s">
        <v>652</v>
      </c>
      <c r="F2833" s="389" t="s">
        <v>647</v>
      </c>
      <c r="G2833" s="389" t="s">
        <v>649</v>
      </c>
    </row>
    <row r="2834" spans="1:7">
      <c r="A2834" s="389" t="s">
        <v>514</v>
      </c>
      <c r="B2834" s="389" t="s">
        <v>517</v>
      </c>
      <c r="C2834" s="389">
        <v>16.9563373091</v>
      </c>
      <c r="D2834" s="389" t="s">
        <v>647</v>
      </c>
      <c r="E2834" s="389" t="s">
        <v>652</v>
      </c>
      <c r="F2834" s="389" t="s">
        <v>647</v>
      </c>
      <c r="G2834" s="389" t="s">
        <v>649</v>
      </c>
    </row>
    <row r="2835" spans="1:7">
      <c r="A2835" s="389" t="s">
        <v>543</v>
      </c>
      <c r="B2835" s="389" t="s">
        <v>517</v>
      </c>
      <c r="C2835" s="389">
        <v>23.8006591030999</v>
      </c>
      <c r="D2835" s="389" t="s">
        <v>647</v>
      </c>
      <c r="E2835" s="389" t="s">
        <v>652</v>
      </c>
      <c r="F2835" s="389" t="s">
        <v>647</v>
      </c>
      <c r="G2835" s="389" t="s">
        <v>649</v>
      </c>
    </row>
    <row r="2836" spans="1:7">
      <c r="A2836" s="389" t="s">
        <v>526</v>
      </c>
      <c r="B2836" s="389" t="s">
        <v>517</v>
      </c>
      <c r="C2836" s="389">
        <v>3.4977777112599999</v>
      </c>
      <c r="D2836" s="389" t="s">
        <v>647</v>
      </c>
      <c r="E2836" s="389" t="s">
        <v>652</v>
      </c>
      <c r="F2836" s="389" t="s">
        <v>647</v>
      </c>
      <c r="G2836" s="389" t="s">
        <v>649</v>
      </c>
    </row>
    <row r="2837" spans="1:7">
      <c r="A2837" s="389" t="s">
        <v>526</v>
      </c>
      <c r="B2837" s="389" t="s">
        <v>517</v>
      </c>
      <c r="C2837" s="389">
        <v>15.5142118199</v>
      </c>
      <c r="D2837" s="389" t="s">
        <v>647</v>
      </c>
      <c r="E2837" s="389" t="s">
        <v>652</v>
      </c>
      <c r="F2837" s="389" t="s">
        <v>647</v>
      </c>
      <c r="G2837" s="389" t="s">
        <v>649</v>
      </c>
    </row>
    <row r="2838" spans="1:7">
      <c r="A2838" s="389" t="s">
        <v>514</v>
      </c>
      <c r="B2838" s="389" t="s">
        <v>517</v>
      </c>
      <c r="C2838" s="389">
        <v>15.5142118199</v>
      </c>
      <c r="D2838" s="389" t="s">
        <v>647</v>
      </c>
      <c r="E2838" s="389" t="s">
        <v>652</v>
      </c>
      <c r="F2838" s="389" t="s">
        <v>647</v>
      </c>
      <c r="G2838" s="389" t="s">
        <v>649</v>
      </c>
    </row>
    <row r="2839" spans="1:7">
      <c r="A2839" s="389" t="s">
        <v>581</v>
      </c>
      <c r="B2839" s="389" t="s">
        <v>517</v>
      </c>
      <c r="C2839" s="389">
        <v>10.0655280533</v>
      </c>
      <c r="D2839" s="389" t="s">
        <v>647</v>
      </c>
      <c r="E2839" s="389" t="s">
        <v>652</v>
      </c>
      <c r="F2839" s="389" t="s">
        <v>647</v>
      </c>
      <c r="G2839" s="389" t="s">
        <v>649</v>
      </c>
    </row>
    <row r="2840" spans="1:7">
      <c r="A2840" s="389" t="s">
        <v>525</v>
      </c>
      <c r="B2840" s="389" t="s">
        <v>517</v>
      </c>
      <c r="C2840" s="389">
        <v>16.4701617582</v>
      </c>
      <c r="D2840" s="389" t="s">
        <v>647</v>
      </c>
      <c r="E2840" s="389" t="s">
        <v>652</v>
      </c>
      <c r="F2840" s="389" t="s">
        <v>647</v>
      </c>
      <c r="G2840" s="389" t="s">
        <v>649</v>
      </c>
    </row>
    <row r="2841" spans="1:7">
      <c r="A2841" s="389" t="s">
        <v>568</v>
      </c>
      <c r="B2841" s="389" t="s">
        <v>517</v>
      </c>
      <c r="C2841" s="389">
        <v>16.4701617582</v>
      </c>
      <c r="D2841" s="389" t="s">
        <v>647</v>
      </c>
      <c r="E2841" s="389" t="s">
        <v>652</v>
      </c>
      <c r="F2841" s="389" t="s">
        <v>647</v>
      </c>
      <c r="G2841" s="389" t="s">
        <v>649</v>
      </c>
    </row>
    <row r="2842" spans="1:7">
      <c r="A2842" s="389" t="s">
        <v>581</v>
      </c>
      <c r="B2842" s="389" t="s">
        <v>517</v>
      </c>
      <c r="C2842" s="389">
        <v>23.297284531100001</v>
      </c>
      <c r="D2842" s="389" t="s">
        <v>647</v>
      </c>
      <c r="E2842" s="389" t="s">
        <v>652</v>
      </c>
      <c r="F2842" s="389" t="s">
        <v>647</v>
      </c>
      <c r="G2842" s="389" t="s">
        <v>649</v>
      </c>
    </row>
    <row r="2843" spans="1:7">
      <c r="A2843" s="389" t="s">
        <v>524</v>
      </c>
      <c r="B2843" s="389" t="s">
        <v>517</v>
      </c>
      <c r="C2843" s="389">
        <v>7.0442918537699999</v>
      </c>
      <c r="D2843" s="389" t="s">
        <v>647</v>
      </c>
      <c r="E2843" s="389" t="s">
        <v>652</v>
      </c>
      <c r="F2843" s="389" t="s">
        <v>647</v>
      </c>
      <c r="G2843" s="389" t="s">
        <v>649</v>
      </c>
    </row>
    <row r="2844" spans="1:7">
      <c r="A2844" s="389" t="s">
        <v>524</v>
      </c>
      <c r="B2844" s="389" t="s">
        <v>517</v>
      </c>
      <c r="C2844" s="389">
        <v>38.566915110099899</v>
      </c>
      <c r="D2844" s="389" t="s">
        <v>647</v>
      </c>
      <c r="E2844" s="389" t="s">
        <v>652</v>
      </c>
      <c r="F2844" s="389" t="s">
        <v>647</v>
      </c>
      <c r="G2844" s="389" t="s">
        <v>649</v>
      </c>
    </row>
    <row r="2845" spans="1:7">
      <c r="A2845" s="389" t="s">
        <v>535</v>
      </c>
      <c r="B2845" s="389" t="s">
        <v>517</v>
      </c>
      <c r="C2845" s="389">
        <v>1.3301157781599999</v>
      </c>
      <c r="D2845" s="389" t="s">
        <v>647</v>
      </c>
      <c r="E2845" s="389" t="s">
        <v>652</v>
      </c>
      <c r="F2845" s="389" t="s">
        <v>647</v>
      </c>
      <c r="G2845" s="389" t="s">
        <v>649</v>
      </c>
    </row>
    <row r="2846" spans="1:7">
      <c r="A2846" s="389" t="s">
        <v>581</v>
      </c>
      <c r="B2846" s="389" t="s">
        <v>517</v>
      </c>
      <c r="C2846" s="389">
        <v>19.580348858400001</v>
      </c>
      <c r="D2846" s="389" t="s">
        <v>647</v>
      </c>
      <c r="E2846" s="389" t="s">
        <v>652</v>
      </c>
      <c r="F2846" s="389" t="s">
        <v>647</v>
      </c>
      <c r="G2846" s="389" t="s">
        <v>649</v>
      </c>
    </row>
    <row r="2847" spans="1:7">
      <c r="A2847" s="389" t="s">
        <v>524</v>
      </c>
      <c r="B2847" s="389" t="s">
        <v>517</v>
      </c>
      <c r="C2847" s="389">
        <v>1.0754978370399999</v>
      </c>
      <c r="D2847" s="389" t="s">
        <v>647</v>
      </c>
      <c r="E2847" s="389" t="s">
        <v>652</v>
      </c>
      <c r="F2847" s="389" t="s">
        <v>647</v>
      </c>
      <c r="G2847" s="389" t="s">
        <v>649</v>
      </c>
    </row>
    <row r="2848" spans="1:7">
      <c r="A2848" s="389" t="s">
        <v>562</v>
      </c>
      <c r="B2848" s="389" t="s">
        <v>517</v>
      </c>
      <c r="C2848" s="389">
        <v>2.0971410765299998</v>
      </c>
      <c r="D2848" s="389" t="s">
        <v>647</v>
      </c>
      <c r="E2848" s="389" t="s">
        <v>652</v>
      </c>
      <c r="F2848" s="389" t="s">
        <v>647</v>
      </c>
      <c r="G2848" s="389" t="s">
        <v>649</v>
      </c>
    </row>
    <row r="2849" spans="1:7">
      <c r="A2849" s="389" t="s">
        <v>562</v>
      </c>
      <c r="B2849" s="389" t="s">
        <v>517</v>
      </c>
      <c r="C2849" s="389">
        <v>2.0971410765299998</v>
      </c>
      <c r="D2849" s="389" t="s">
        <v>647</v>
      </c>
      <c r="E2849" s="389" t="s">
        <v>652</v>
      </c>
      <c r="F2849" s="389" t="s">
        <v>647</v>
      </c>
      <c r="G2849" s="389" t="s">
        <v>649</v>
      </c>
    </row>
    <row r="2850" spans="1:7">
      <c r="A2850" s="389" t="s">
        <v>534</v>
      </c>
      <c r="B2850" s="389" t="s">
        <v>517</v>
      </c>
      <c r="C2850" s="389">
        <v>62.1098561332999</v>
      </c>
      <c r="D2850" s="389" t="s">
        <v>647</v>
      </c>
      <c r="E2850" s="389" t="s">
        <v>652</v>
      </c>
      <c r="F2850" s="389" t="s">
        <v>647</v>
      </c>
      <c r="G2850" s="389" t="s">
        <v>649</v>
      </c>
    </row>
    <row r="2851" spans="1:7">
      <c r="A2851" s="389" t="s">
        <v>581</v>
      </c>
      <c r="B2851" s="389" t="s">
        <v>517</v>
      </c>
      <c r="C2851" s="389">
        <v>7.0466147570300004</v>
      </c>
      <c r="D2851" s="389" t="s">
        <v>647</v>
      </c>
      <c r="E2851" s="389" t="s">
        <v>652</v>
      </c>
      <c r="F2851" s="389" t="s">
        <v>647</v>
      </c>
      <c r="G2851" s="389" t="s">
        <v>649</v>
      </c>
    </row>
    <row r="2852" spans="1:7">
      <c r="A2852" s="389" t="s">
        <v>526</v>
      </c>
      <c r="B2852" s="389" t="s">
        <v>517</v>
      </c>
      <c r="C2852" s="389">
        <v>5.4067844648800003</v>
      </c>
      <c r="D2852" s="389" t="s">
        <v>647</v>
      </c>
      <c r="E2852" s="389" t="s">
        <v>652</v>
      </c>
      <c r="F2852" s="389" t="s">
        <v>647</v>
      </c>
      <c r="G2852" s="389" t="s">
        <v>649</v>
      </c>
    </row>
    <row r="2853" spans="1:7">
      <c r="A2853" s="389" t="s">
        <v>578</v>
      </c>
      <c r="B2853" s="389" t="s">
        <v>517</v>
      </c>
      <c r="C2853" s="389">
        <v>1.5635445612400001</v>
      </c>
      <c r="D2853" s="389" t="s">
        <v>647</v>
      </c>
      <c r="E2853" s="389" t="s">
        <v>652</v>
      </c>
      <c r="F2853" s="389" t="s">
        <v>647</v>
      </c>
      <c r="G2853" s="389" t="s">
        <v>649</v>
      </c>
    </row>
    <row r="2854" spans="1:7">
      <c r="A2854" s="389" t="s">
        <v>571</v>
      </c>
      <c r="B2854" s="389" t="s">
        <v>517</v>
      </c>
      <c r="C2854" s="389">
        <v>20.262472749200001</v>
      </c>
      <c r="D2854" s="389" t="s">
        <v>647</v>
      </c>
      <c r="E2854" s="389" t="s">
        <v>652</v>
      </c>
      <c r="F2854" s="389" t="s">
        <v>647</v>
      </c>
      <c r="G2854" s="389" t="s">
        <v>649</v>
      </c>
    </row>
    <row r="2855" spans="1:7">
      <c r="A2855" s="389" t="s">
        <v>571</v>
      </c>
      <c r="B2855" s="389" t="s">
        <v>517</v>
      </c>
      <c r="C2855" s="389">
        <v>20.262472749200001</v>
      </c>
      <c r="D2855" s="389" t="s">
        <v>647</v>
      </c>
      <c r="E2855" s="389" t="s">
        <v>652</v>
      </c>
      <c r="F2855" s="389" t="s">
        <v>647</v>
      </c>
      <c r="G2855" s="389" t="s">
        <v>649</v>
      </c>
    </row>
    <row r="2856" spans="1:7">
      <c r="A2856" s="389" t="s">
        <v>514</v>
      </c>
      <c r="B2856" s="389" t="s">
        <v>517</v>
      </c>
      <c r="C2856" s="389">
        <v>6.5137323134300003</v>
      </c>
      <c r="D2856" s="389" t="s">
        <v>647</v>
      </c>
      <c r="E2856" s="389" t="s">
        <v>652</v>
      </c>
      <c r="F2856" s="389" t="s">
        <v>647</v>
      </c>
      <c r="G2856" s="389" t="s">
        <v>649</v>
      </c>
    </row>
    <row r="2857" spans="1:7">
      <c r="A2857" s="389" t="s">
        <v>514</v>
      </c>
      <c r="B2857" s="389" t="s">
        <v>517</v>
      </c>
      <c r="C2857" s="389">
        <v>6.5137323134300003</v>
      </c>
      <c r="D2857" s="389" t="s">
        <v>647</v>
      </c>
      <c r="E2857" s="389" t="s">
        <v>652</v>
      </c>
      <c r="F2857" s="389" t="s">
        <v>647</v>
      </c>
      <c r="G2857" s="389" t="s">
        <v>649</v>
      </c>
    </row>
    <row r="2858" spans="1:7">
      <c r="A2858" s="389" t="s">
        <v>527</v>
      </c>
      <c r="B2858" s="389" t="s">
        <v>517</v>
      </c>
      <c r="C2858" s="389">
        <v>25.4502350307</v>
      </c>
      <c r="D2858" s="389" t="s">
        <v>647</v>
      </c>
      <c r="E2858" s="389" t="s">
        <v>652</v>
      </c>
      <c r="F2858" s="389" t="s">
        <v>647</v>
      </c>
      <c r="G2858" s="389" t="s">
        <v>649</v>
      </c>
    </row>
    <row r="2859" spans="1:7">
      <c r="A2859" s="389" t="s">
        <v>527</v>
      </c>
      <c r="B2859" s="389" t="s">
        <v>517</v>
      </c>
      <c r="C2859" s="389">
        <v>25.4502350307</v>
      </c>
      <c r="D2859" s="389" t="s">
        <v>647</v>
      </c>
      <c r="E2859" s="389" t="s">
        <v>652</v>
      </c>
      <c r="F2859" s="389" t="s">
        <v>647</v>
      </c>
      <c r="G2859" s="389" t="s">
        <v>649</v>
      </c>
    </row>
    <row r="2860" spans="1:7">
      <c r="A2860" s="389" t="s">
        <v>527</v>
      </c>
      <c r="B2860" s="389" t="s">
        <v>517</v>
      </c>
      <c r="C2860" s="389">
        <v>25.4502350307</v>
      </c>
      <c r="D2860" s="389" t="s">
        <v>647</v>
      </c>
      <c r="E2860" s="389" t="s">
        <v>652</v>
      </c>
      <c r="F2860" s="389" t="s">
        <v>647</v>
      </c>
      <c r="G2860" s="389" t="s">
        <v>649</v>
      </c>
    </row>
    <row r="2861" spans="1:7">
      <c r="A2861" s="389" t="s">
        <v>527</v>
      </c>
      <c r="B2861" s="389" t="s">
        <v>517</v>
      </c>
      <c r="C2861" s="389">
        <v>25.4502350307</v>
      </c>
      <c r="D2861" s="389" t="s">
        <v>647</v>
      </c>
      <c r="E2861" s="389" t="s">
        <v>652</v>
      </c>
      <c r="F2861" s="389" t="s">
        <v>647</v>
      </c>
      <c r="G2861" s="389" t="s">
        <v>649</v>
      </c>
    </row>
    <row r="2862" spans="1:7">
      <c r="A2862" s="389" t="s">
        <v>525</v>
      </c>
      <c r="B2862" s="389" t="s">
        <v>517</v>
      </c>
      <c r="C2862" s="389">
        <v>5.4714109022999997</v>
      </c>
      <c r="D2862" s="389" t="s">
        <v>647</v>
      </c>
      <c r="E2862" s="389" t="s">
        <v>652</v>
      </c>
      <c r="F2862" s="389" t="s">
        <v>647</v>
      </c>
      <c r="G2862" s="389" t="s">
        <v>649</v>
      </c>
    </row>
    <row r="2863" spans="1:7">
      <c r="A2863" s="389" t="s">
        <v>568</v>
      </c>
      <c r="B2863" s="389" t="s">
        <v>517</v>
      </c>
      <c r="C2863" s="389">
        <v>5.4714109022999997</v>
      </c>
      <c r="D2863" s="389" t="s">
        <v>647</v>
      </c>
      <c r="E2863" s="389" t="s">
        <v>652</v>
      </c>
      <c r="F2863" s="389" t="s">
        <v>647</v>
      </c>
      <c r="G2863" s="389" t="s">
        <v>649</v>
      </c>
    </row>
    <row r="2864" spans="1:7">
      <c r="A2864" s="389" t="s">
        <v>525</v>
      </c>
      <c r="B2864" s="389" t="s">
        <v>517</v>
      </c>
      <c r="C2864" s="389">
        <v>20.9127558934</v>
      </c>
      <c r="D2864" s="389" t="s">
        <v>647</v>
      </c>
      <c r="E2864" s="389" t="s">
        <v>652</v>
      </c>
      <c r="F2864" s="389" t="s">
        <v>647</v>
      </c>
      <c r="G2864" s="389" t="s">
        <v>649</v>
      </c>
    </row>
    <row r="2865" spans="1:7">
      <c r="A2865" s="389" t="s">
        <v>568</v>
      </c>
      <c r="B2865" s="389" t="s">
        <v>517</v>
      </c>
      <c r="C2865" s="389">
        <v>20.9127558934</v>
      </c>
      <c r="D2865" s="389" t="s">
        <v>647</v>
      </c>
      <c r="E2865" s="389" t="s">
        <v>652</v>
      </c>
      <c r="F2865" s="389" t="s">
        <v>647</v>
      </c>
      <c r="G2865" s="389" t="s">
        <v>649</v>
      </c>
    </row>
    <row r="2866" spans="1:7">
      <c r="A2866" s="389" t="s">
        <v>581</v>
      </c>
      <c r="B2866" s="389" t="s">
        <v>517</v>
      </c>
      <c r="C2866" s="389">
        <v>29.328472999300001</v>
      </c>
      <c r="D2866" s="389" t="s">
        <v>647</v>
      </c>
      <c r="E2866" s="389" t="s">
        <v>652</v>
      </c>
      <c r="F2866" s="389" t="s">
        <v>647</v>
      </c>
      <c r="G2866" s="389" t="s">
        <v>649</v>
      </c>
    </row>
    <row r="2867" spans="1:7">
      <c r="A2867" s="389" t="s">
        <v>535</v>
      </c>
      <c r="B2867" s="389" t="s">
        <v>517</v>
      </c>
      <c r="C2867" s="389">
        <v>26.592446934000002</v>
      </c>
      <c r="D2867" s="389" t="s">
        <v>647</v>
      </c>
      <c r="E2867" s="389" t="s">
        <v>652</v>
      </c>
      <c r="F2867" s="389" t="s">
        <v>647</v>
      </c>
      <c r="G2867" s="389" t="s">
        <v>649</v>
      </c>
    </row>
    <row r="2868" spans="1:7">
      <c r="A2868" s="389" t="s">
        <v>535</v>
      </c>
      <c r="B2868" s="389" t="s">
        <v>517</v>
      </c>
      <c r="C2868" s="389">
        <v>9.0034512482500002</v>
      </c>
      <c r="D2868" s="389" t="s">
        <v>647</v>
      </c>
      <c r="E2868" s="389" t="s">
        <v>652</v>
      </c>
      <c r="F2868" s="389" t="s">
        <v>647</v>
      </c>
      <c r="G2868" s="389" t="s">
        <v>649</v>
      </c>
    </row>
    <row r="2869" spans="1:7">
      <c r="A2869" s="389" t="s">
        <v>535</v>
      </c>
      <c r="B2869" s="389" t="s">
        <v>517</v>
      </c>
      <c r="C2869" s="389">
        <v>9.0034512482500002</v>
      </c>
      <c r="D2869" s="389" t="s">
        <v>647</v>
      </c>
      <c r="E2869" s="389" t="s">
        <v>652</v>
      </c>
      <c r="F2869" s="389" t="s">
        <v>647</v>
      </c>
      <c r="G2869" s="389" t="s">
        <v>649</v>
      </c>
    </row>
    <row r="2870" spans="1:7">
      <c r="A2870" s="389" t="s">
        <v>581</v>
      </c>
      <c r="B2870" s="389" t="s">
        <v>517</v>
      </c>
      <c r="C2870" s="389">
        <v>10.884127293100001</v>
      </c>
      <c r="D2870" s="389" t="s">
        <v>647</v>
      </c>
      <c r="E2870" s="389" t="s">
        <v>652</v>
      </c>
      <c r="F2870" s="389" t="s">
        <v>647</v>
      </c>
      <c r="G2870" s="389" t="s">
        <v>649</v>
      </c>
    </row>
    <row r="2871" spans="1:7">
      <c r="A2871" s="389" t="s">
        <v>544</v>
      </c>
      <c r="B2871" s="389" t="s">
        <v>517</v>
      </c>
      <c r="C2871" s="389">
        <v>2.43223482943</v>
      </c>
      <c r="D2871" s="389" t="s">
        <v>647</v>
      </c>
      <c r="E2871" s="389" t="s">
        <v>652</v>
      </c>
      <c r="F2871" s="389" t="s">
        <v>647</v>
      </c>
      <c r="G2871" s="389" t="s">
        <v>649</v>
      </c>
    </row>
    <row r="2872" spans="1:7">
      <c r="A2872" s="389" t="s">
        <v>578</v>
      </c>
      <c r="B2872" s="389" t="s">
        <v>517</v>
      </c>
      <c r="C2872" s="389">
        <v>7.2041132769400003</v>
      </c>
      <c r="D2872" s="389" t="s">
        <v>647</v>
      </c>
      <c r="E2872" s="389" t="s">
        <v>652</v>
      </c>
      <c r="F2872" s="389" t="s">
        <v>647</v>
      </c>
      <c r="G2872" s="389" t="s">
        <v>649</v>
      </c>
    </row>
    <row r="2873" spans="1:7">
      <c r="A2873" s="389" t="s">
        <v>534</v>
      </c>
      <c r="B2873" s="389" t="s">
        <v>517</v>
      </c>
      <c r="C2873" s="389">
        <v>1.67665472937</v>
      </c>
      <c r="D2873" s="389" t="s">
        <v>647</v>
      </c>
      <c r="E2873" s="389" t="s">
        <v>652</v>
      </c>
      <c r="F2873" s="389" t="s">
        <v>647</v>
      </c>
      <c r="G2873" s="389" t="s">
        <v>649</v>
      </c>
    </row>
    <row r="2874" spans="1:7">
      <c r="A2874" s="389" t="s">
        <v>534</v>
      </c>
      <c r="B2874" s="389" t="s">
        <v>517</v>
      </c>
      <c r="C2874" s="389">
        <v>1.67665472937</v>
      </c>
      <c r="D2874" s="389" t="s">
        <v>647</v>
      </c>
      <c r="E2874" s="389" t="s">
        <v>652</v>
      </c>
      <c r="F2874" s="389" t="s">
        <v>647</v>
      </c>
      <c r="G2874" s="389" t="s">
        <v>649</v>
      </c>
    </row>
    <row r="2875" spans="1:7">
      <c r="A2875" s="389" t="s">
        <v>541</v>
      </c>
      <c r="B2875" s="389" t="s">
        <v>517</v>
      </c>
      <c r="C2875" s="389">
        <v>1.67665472937</v>
      </c>
      <c r="D2875" s="389" t="s">
        <v>647</v>
      </c>
      <c r="E2875" s="389" t="s">
        <v>652</v>
      </c>
      <c r="F2875" s="389" t="s">
        <v>647</v>
      </c>
      <c r="G2875" s="389" t="s">
        <v>649</v>
      </c>
    </row>
    <row r="2876" spans="1:7">
      <c r="A2876" s="389" t="s">
        <v>541</v>
      </c>
      <c r="B2876" s="389" t="s">
        <v>517</v>
      </c>
      <c r="C2876" s="389">
        <v>1.67665472937</v>
      </c>
      <c r="D2876" s="389" t="s">
        <v>647</v>
      </c>
      <c r="E2876" s="389" t="s">
        <v>652</v>
      </c>
      <c r="F2876" s="389" t="s">
        <v>647</v>
      </c>
      <c r="G2876" s="389" t="s">
        <v>649</v>
      </c>
    </row>
    <row r="2877" spans="1:7">
      <c r="A2877" s="389" t="s">
        <v>525</v>
      </c>
      <c r="B2877" s="389" t="s">
        <v>517</v>
      </c>
      <c r="C2877" s="389">
        <v>5.3499196149600001</v>
      </c>
      <c r="D2877" s="389" t="s">
        <v>647</v>
      </c>
      <c r="E2877" s="389" t="s">
        <v>652</v>
      </c>
      <c r="F2877" s="389" t="s">
        <v>647</v>
      </c>
      <c r="G2877" s="389" t="s">
        <v>649</v>
      </c>
    </row>
    <row r="2878" spans="1:7">
      <c r="A2878" s="389" t="s">
        <v>568</v>
      </c>
      <c r="B2878" s="389" t="s">
        <v>517</v>
      </c>
      <c r="C2878" s="389">
        <v>5.3499196149600001</v>
      </c>
      <c r="D2878" s="389" t="s">
        <v>647</v>
      </c>
      <c r="E2878" s="389" t="s">
        <v>652</v>
      </c>
      <c r="F2878" s="389" t="s">
        <v>647</v>
      </c>
      <c r="G2878" s="389" t="s">
        <v>649</v>
      </c>
    </row>
    <row r="2879" spans="1:7">
      <c r="A2879" s="389" t="s">
        <v>562</v>
      </c>
      <c r="B2879" s="389" t="s">
        <v>517</v>
      </c>
      <c r="C2879" s="389">
        <v>12.5145787955</v>
      </c>
      <c r="D2879" s="389" t="s">
        <v>647</v>
      </c>
      <c r="E2879" s="389" t="s">
        <v>652</v>
      </c>
      <c r="F2879" s="389" t="s">
        <v>647</v>
      </c>
      <c r="G2879" s="389" t="s">
        <v>649</v>
      </c>
    </row>
    <row r="2880" spans="1:7">
      <c r="A2880" s="389" t="s">
        <v>535</v>
      </c>
      <c r="B2880" s="389" t="s">
        <v>517</v>
      </c>
      <c r="C2880" s="389">
        <v>1.5915255605500001</v>
      </c>
      <c r="D2880" s="389" t="s">
        <v>647</v>
      </c>
      <c r="E2880" s="389" t="s">
        <v>652</v>
      </c>
      <c r="F2880" s="389" t="s">
        <v>647</v>
      </c>
      <c r="G2880" s="389" t="s">
        <v>649</v>
      </c>
    </row>
    <row r="2881" spans="1:7">
      <c r="A2881" s="389" t="s">
        <v>514</v>
      </c>
      <c r="B2881" s="389" t="s">
        <v>517</v>
      </c>
      <c r="C2881" s="389">
        <v>5.16404003228</v>
      </c>
      <c r="D2881" s="389" t="s">
        <v>647</v>
      </c>
      <c r="E2881" s="389" t="s">
        <v>652</v>
      </c>
      <c r="F2881" s="389" t="s">
        <v>647</v>
      </c>
      <c r="G2881" s="389" t="s">
        <v>649</v>
      </c>
    </row>
    <row r="2882" spans="1:7">
      <c r="A2882" s="389" t="s">
        <v>535</v>
      </c>
      <c r="B2882" s="389" t="s">
        <v>517</v>
      </c>
      <c r="C2882" s="389">
        <v>9.4824129032800002</v>
      </c>
      <c r="D2882" s="389" t="s">
        <v>647</v>
      </c>
      <c r="E2882" s="389" t="s">
        <v>652</v>
      </c>
      <c r="F2882" s="389" t="s">
        <v>647</v>
      </c>
      <c r="G2882" s="389" t="s">
        <v>649</v>
      </c>
    </row>
    <row r="2883" spans="1:7">
      <c r="A2883" s="389" t="s">
        <v>524</v>
      </c>
      <c r="B2883" s="389" t="s">
        <v>517</v>
      </c>
      <c r="C2883" s="389">
        <v>1.1926634083500001</v>
      </c>
      <c r="D2883" s="389" t="s">
        <v>647</v>
      </c>
      <c r="E2883" s="389" t="s">
        <v>652</v>
      </c>
      <c r="F2883" s="389" t="s">
        <v>647</v>
      </c>
      <c r="G2883" s="389" t="s">
        <v>649</v>
      </c>
    </row>
    <row r="2884" spans="1:7">
      <c r="A2884" s="389" t="s">
        <v>524</v>
      </c>
      <c r="B2884" s="389" t="s">
        <v>517</v>
      </c>
      <c r="C2884" s="389">
        <v>1.1926634083500001</v>
      </c>
      <c r="D2884" s="389" t="s">
        <v>647</v>
      </c>
      <c r="E2884" s="389" t="s">
        <v>652</v>
      </c>
      <c r="F2884" s="389" t="s">
        <v>647</v>
      </c>
      <c r="G2884" s="389" t="s">
        <v>649</v>
      </c>
    </row>
    <row r="2885" spans="1:7">
      <c r="A2885" s="389" t="s">
        <v>514</v>
      </c>
      <c r="B2885" s="389" t="s">
        <v>517</v>
      </c>
      <c r="C2885" s="389">
        <v>3.3911623304499998</v>
      </c>
      <c r="D2885" s="389" t="s">
        <v>647</v>
      </c>
      <c r="E2885" s="389" t="s">
        <v>652</v>
      </c>
      <c r="F2885" s="389" t="s">
        <v>647</v>
      </c>
      <c r="G2885" s="389" t="s">
        <v>649</v>
      </c>
    </row>
    <row r="2886" spans="1:7">
      <c r="A2886" s="389" t="s">
        <v>535</v>
      </c>
      <c r="B2886" s="389" t="s">
        <v>517</v>
      </c>
      <c r="C2886" s="389">
        <v>10.653592290500001</v>
      </c>
      <c r="D2886" s="389" t="s">
        <v>647</v>
      </c>
      <c r="E2886" s="389" t="s">
        <v>652</v>
      </c>
      <c r="F2886" s="389" t="s">
        <v>647</v>
      </c>
      <c r="G2886" s="389" t="s">
        <v>649</v>
      </c>
    </row>
    <row r="2887" spans="1:7">
      <c r="A2887" s="389" t="s">
        <v>535</v>
      </c>
      <c r="B2887" s="389" t="s">
        <v>517</v>
      </c>
      <c r="C2887" s="389">
        <v>24.9794664653</v>
      </c>
      <c r="D2887" s="389" t="s">
        <v>647</v>
      </c>
      <c r="E2887" s="389" t="s">
        <v>652</v>
      </c>
      <c r="F2887" s="389" t="s">
        <v>647</v>
      </c>
      <c r="G2887" s="389" t="s">
        <v>649</v>
      </c>
    </row>
    <row r="2888" spans="1:7">
      <c r="A2888" s="389" t="s">
        <v>535</v>
      </c>
      <c r="B2888" s="389" t="s">
        <v>517</v>
      </c>
      <c r="C2888" s="389">
        <v>24.9794664653</v>
      </c>
      <c r="D2888" s="389" t="s">
        <v>647</v>
      </c>
      <c r="E2888" s="389" t="s">
        <v>652</v>
      </c>
      <c r="F2888" s="389" t="s">
        <v>647</v>
      </c>
      <c r="G2888" s="389" t="s">
        <v>649</v>
      </c>
    </row>
    <row r="2889" spans="1:7">
      <c r="A2889" s="389" t="s">
        <v>577</v>
      </c>
      <c r="B2889" s="389" t="s">
        <v>517</v>
      </c>
      <c r="C2889" s="389">
        <v>5.3884761722999999</v>
      </c>
      <c r="D2889" s="389" t="s">
        <v>647</v>
      </c>
      <c r="E2889" s="389" t="s">
        <v>652</v>
      </c>
      <c r="F2889" s="389" t="s">
        <v>647</v>
      </c>
      <c r="G2889" s="389" t="s">
        <v>649</v>
      </c>
    </row>
    <row r="2890" spans="1:7">
      <c r="A2890" s="389" t="s">
        <v>514</v>
      </c>
      <c r="B2890" s="389" t="s">
        <v>517</v>
      </c>
      <c r="C2890" s="389">
        <v>13.8751642964999</v>
      </c>
      <c r="D2890" s="389" t="s">
        <v>647</v>
      </c>
      <c r="E2890" s="389" t="s">
        <v>652</v>
      </c>
      <c r="F2890" s="389" t="s">
        <v>647</v>
      </c>
      <c r="G2890" s="389" t="s">
        <v>649</v>
      </c>
    </row>
    <row r="2891" spans="1:7">
      <c r="A2891" s="389" t="s">
        <v>535</v>
      </c>
      <c r="B2891" s="389" t="s">
        <v>517</v>
      </c>
      <c r="C2891" s="389">
        <v>19.334655613900001</v>
      </c>
      <c r="D2891" s="389" t="s">
        <v>647</v>
      </c>
      <c r="E2891" s="389" t="s">
        <v>652</v>
      </c>
      <c r="F2891" s="389" t="s">
        <v>647</v>
      </c>
      <c r="G2891" s="389" t="s">
        <v>649</v>
      </c>
    </row>
    <row r="2892" spans="1:7">
      <c r="A2892" s="389" t="s">
        <v>526</v>
      </c>
      <c r="B2892" s="389" t="s">
        <v>517</v>
      </c>
      <c r="C2892" s="389">
        <v>3.589807907</v>
      </c>
      <c r="D2892" s="389" t="s">
        <v>647</v>
      </c>
      <c r="E2892" s="389" t="s">
        <v>652</v>
      </c>
      <c r="F2892" s="389" t="s">
        <v>647</v>
      </c>
      <c r="G2892" s="389" t="s">
        <v>649</v>
      </c>
    </row>
    <row r="2893" spans="1:7">
      <c r="A2893" s="389" t="s">
        <v>535</v>
      </c>
      <c r="B2893" s="389" t="s">
        <v>517</v>
      </c>
      <c r="C2893" s="389">
        <v>58.7432859315999</v>
      </c>
      <c r="D2893" s="389" t="s">
        <v>647</v>
      </c>
      <c r="E2893" s="389" t="s">
        <v>652</v>
      </c>
      <c r="F2893" s="389" t="s">
        <v>647</v>
      </c>
      <c r="G2893" s="389" t="s">
        <v>649</v>
      </c>
    </row>
    <row r="2894" spans="1:7">
      <c r="A2894" s="389" t="s">
        <v>581</v>
      </c>
      <c r="B2894" s="389" t="s">
        <v>517</v>
      </c>
      <c r="C2894" s="389">
        <v>4.5136228464199997</v>
      </c>
      <c r="D2894" s="389" t="s">
        <v>647</v>
      </c>
      <c r="E2894" s="389" t="s">
        <v>652</v>
      </c>
      <c r="F2894" s="389" t="s">
        <v>647</v>
      </c>
      <c r="G2894" s="389" t="s">
        <v>649</v>
      </c>
    </row>
    <row r="2895" spans="1:7">
      <c r="A2895" s="389" t="s">
        <v>581</v>
      </c>
      <c r="B2895" s="389" t="s">
        <v>517</v>
      </c>
      <c r="C2895" s="389">
        <v>6.5569199782999998</v>
      </c>
      <c r="D2895" s="389" t="s">
        <v>647</v>
      </c>
      <c r="E2895" s="389" t="s">
        <v>652</v>
      </c>
      <c r="F2895" s="389" t="s">
        <v>647</v>
      </c>
      <c r="G2895" s="389" t="s">
        <v>649</v>
      </c>
    </row>
    <row r="2896" spans="1:7">
      <c r="A2896" s="389" t="s">
        <v>527</v>
      </c>
      <c r="B2896" s="389" t="s">
        <v>517</v>
      </c>
      <c r="C2896" s="389">
        <v>1.0614738043700001</v>
      </c>
      <c r="D2896" s="389" t="s">
        <v>647</v>
      </c>
      <c r="E2896" s="389" t="s">
        <v>652</v>
      </c>
      <c r="F2896" s="389" t="s">
        <v>647</v>
      </c>
      <c r="G2896" s="389" t="s">
        <v>649</v>
      </c>
    </row>
    <row r="2897" spans="1:7">
      <c r="A2897" s="389" t="s">
        <v>535</v>
      </c>
      <c r="B2897" s="389" t="s">
        <v>517</v>
      </c>
      <c r="C2897" s="389">
        <v>0.634839559863</v>
      </c>
      <c r="D2897" s="389" t="s">
        <v>647</v>
      </c>
      <c r="E2897" s="389" t="s">
        <v>652</v>
      </c>
      <c r="F2897" s="389" t="s">
        <v>647</v>
      </c>
      <c r="G2897" s="389" t="s">
        <v>649</v>
      </c>
    </row>
    <row r="2898" spans="1:7">
      <c r="A2898" s="389" t="s">
        <v>576</v>
      </c>
      <c r="B2898" s="389" t="s">
        <v>517</v>
      </c>
      <c r="C2898" s="389">
        <v>4.3737229389000003</v>
      </c>
      <c r="D2898" s="389" t="s">
        <v>647</v>
      </c>
      <c r="E2898" s="389" t="s">
        <v>652</v>
      </c>
      <c r="F2898" s="389" t="s">
        <v>647</v>
      </c>
      <c r="G2898" s="389" t="s">
        <v>649</v>
      </c>
    </row>
    <row r="2899" spans="1:7">
      <c r="A2899" s="389" t="s">
        <v>578</v>
      </c>
      <c r="B2899" s="389" t="s">
        <v>517</v>
      </c>
      <c r="C2899" s="389">
        <v>4.3737229389000003</v>
      </c>
      <c r="D2899" s="389" t="s">
        <v>647</v>
      </c>
      <c r="E2899" s="389" t="s">
        <v>652</v>
      </c>
      <c r="F2899" s="389" t="s">
        <v>647</v>
      </c>
      <c r="G2899" s="389" t="s">
        <v>649</v>
      </c>
    </row>
    <row r="2900" spans="1:7">
      <c r="A2900" s="389" t="s">
        <v>514</v>
      </c>
      <c r="B2900" s="389" t="s">
        <v>517</v>
      </c>
      <c r="C2900" s="389">
        <v>2.2224496818300001</v>
      </c>
      <c r="D2900" s="389" t="s">
        <v>647</v>
      </c>
      <c r="E2900" s="389" t="s">
        <v>652</v>
      </c>
      <c r="F2900" s="389" t="s">
        <v>647</v>
      </c>
      <c r="G2900" s="389" t="s">
        <v>649</v>
      </c>
    </row>
    <row r="2901" spans="1:7">
      <c r="A2901" s="389" t="s">
        <v>535</v>
      </c>
      <c r="B2901" s="389" t="s">
        <v>517</v>
      </c>
      <c r="C2901" s="389">
        <v>0.68232565357099995</v>
      </c>
      <c r="D2901" s="389" t="s">
        <v>647</v>
      </c>
      <c r="E2901" s="389" t="s">
        <v>652</v>
      </c>
      <c r="F2901" s="389" t="s">
        <v>647</v>
      </c>
      <c r="G2901" s="389" t="s">
        <v>649</v>
      </c>
    </row>
    <row r="2902" spans="1:7">
      <c r="A2902" s="389" t="s">
        <v>544</v>
      </c>
      <c r="B2902" s="389" t="s">
        <v>517</v>
      </c>
      <c r="C2902" s="389">
        <v>3.47706090405</v>
      </c>
      <c r="D2902" s="389" t="s">
        <v>647</v>
      </c>
      <c r="E2902" s="389" t="s">
        <v>652</v>
      </c>
      <c r="F2902" s="389" t="s">
        <v>647</v>
      </c>
      <c r="G2902" s="389" t="s">
        <v>649</v>
      </c>
    </row>
    <row r="2903" spans="1:7">
      <c r="A2903" s="389" t="s">
        <v>562</v>
      </c>
      <c r="B2903" s="389" t="s">
        <v>517</v>
      </c>
      <c r="C2903" s="389">
        <v>3.47706090405</v>
      </c>
      <c r="D2903" s="389" t="s">
        <v>647</v>
      </c>
      <c r="E2903" s="389" t="s">
        <v>652</v>
      </c>
      <c r="F2903" s="389" t="s">
        <v>647</v>
      </c>
      <c r="G2903" s="389" t="s">
        <v>649</v>
      </c>
    </row>
    <row r="2904" spans="1:7">
      <c r="A2904" s="389" t="s">
        <v>581</v>
      </c>
      <c r="B2904" s="389" t="s">
        <v>517</v>
      </c>
      <c r="C2904" s="389">
        <v>25.609463026099899</v>
      </c>
      <c r="D2904" s="389" t="s">
        <v>647</v>
      </c>
      <c r="E2904" s="389" t="s">
        <v>652</v>
      </c>
      <c r="F2904" s="389" t="s">
        <v>647</v>
      </c>
      <c r="G2904" s="389" t="s">
        <v>649</v>
      </c>
    </row>
    <row r="2905" spans="1:7">
      <c r="A2905" s="389" t="s">
        <v>542</v>
      </c>
      <c r="B2905" s="389" t="s">
        <v>517</v>
      </c>
      <c r="C2905" s="389">
        <v>6.8086654805200002</v>
      </c>
      <c r="D2905" s="389" t="s">
        <v>647</v>
      </c>
      <c r="E2905" s="389" t="s">
        <v>652</v>
      </c>
      <c r="F2905" s="389" t="s">
        <v>647</v>
      </c>
      <c r="G2905" s="389" t="s">
        <v>649</v>
      </c>
    </row>
    <row r="2906" spans="1:7">
      <c r="A2906" s="389" t="s">
        <v>523</v>
      </c>
      <c r="B2906" s="389" t="s">
        <v>517</v>
      </c>
      <c r="C2906" s="389">
        <v>9.0731346049399999</v>
      </c>
      <c r="D2906" s="389" t="s">
        <v>647</v>
      </c>
      <c r="E2906" s="389" t="s">
        <v>652</v>
      </c>
      <c r="F2906" s="389" t="s">
        <v>647</v>
      </c>
      <c r="G2906" s="389" t="s">
        <v>649</v>
      </c>
    </row>
    <row r="2907" spans="1:7">
      <c r="A2907" s="389" t="s">
        <v>523</v>
      </c>
      <c r="B2907" s="389" t="s">
        <v>517</v>
      </c>
      <c r="C2907" s="389">
        <v>9.0731346049399999</v>
      </c>
      <c r="D2907" s="389" t="s">
        <v>647</v>
      </c>
      <c r="E2907" s="389" t="s">
        <v>652</v>
      </c>
      <c r="F2907" s="389" t="s">
        <v>647</v>
      </c>
      <c r="G2907" s="389" t="s">
        <v>649</v>
      </c>
    </row>
    <row r="2908" spans="1:7">
      <c r="A2908" s="389" t="s">
        <v>542</v>
      </c>
      <c r="B2908" s="389" t="s">
        <v>517</v>
      </c>
      <c r="C2908" s="389">
        <v>9.3536237186500006</v>
      </c>
      <c r="D2908" s="389" t="s">
        <v>647</v>
      </c>
      <c r="E2908" s="389" t="s">
        <v>652</v>
      </c>
      <c r="F2908" s="389" t="s">
        <v>647</v>
      </c>
      <c r="G2908" s="389" t="s">
        <v>649</v>
      </c>
    </row>
    <row r="2909" spans="1:7">
      <c r="A2909" s="389" t="s">
        <v>574</v>
      </c>
      <c r="B2909" s="389" t="s">
        <v>517</v>
      </c>
      <c r="C2909" s="389">
        <v>9.7900052843700003</v>
      </c>
      <c r="D2909" s="389" t="s">
        <v>647</v>
      </c>
      <c r="E2909" s="389" t="s">
        <v>652</v>
      </c>
      <c r="F2909" s="389" t="s">
        <v>647</v>
      </c>
      <c r="G2909" s="389" t="s">
        <v>649</v>
      </c>
    </row>
    <row r="2910" spans="1:7">
      <c r="A2910" s="389" t="s">
        <v>581</v>
      </c>
      <c r="B2910" s="389" t="s">
        <v>517</v>
      </c>
      <c r="C2910" s="389">
        <v>4.5851369356599996</v>
      </c>
      <c r="D2910" s="389" t="s">
        <v>647</v>
      </c>
      <c r="E2910" s="389" t="s">
        <v>652</v>
      </c>
      <c r="F2910" s="389" t="s">
        <v>647</v>
      </c>
      <c r="G2910" s="389" t="s">
        <v>649</v>
      </c>
    </row>
    <row r="2911" spans="1:7">
      <c r="A2911" s="389" t="s">
        <v>577</v>
      </c>
      <c r="B2911" s="389" t="s">
        <v>517</v>
      </c>
      <c r="C2911" s="389">
        <v>1.6987067735300001</v>
      </c>
      <c r="D2911" s="389" t="s">
        <v>647</v>
      </c>
      <c r="E2911" s="389" t="s">
        <v>652</v>
      </c>
      <c r="F2911" s="389" t="s">
        <v>647</v>
      </c>
      <c r="G2911" s="389" t="s">
        <v>649</v>
      </c>
    </row>
    <row r="2912" spans="1:7">
      <c r="A2912" s="389" t="s">
        <v>534</v>
      </c>
      <c r="B2912" s="389" t="s">
        <v>517</v>
      </c>
      <c r="C2912" s="389">
        <v>8.2487324314899997</v>
      </c>
      <c r="D2912" s="389" t="s">
        <v>647</v>
      </c>
      <c r="E2912" s="389" t="s">
        <v>652</v>
      </c>
      <c r="F2912" s="389" t="s">
        <v>647</v>
      </c>
      <c r="G2912" s="389" t="s">
        <v>649</v>
      </c>
    </row>
    <row r="2913" spans="1:7">
      <c r="A2913" s="389" t="s">
        <v>534</v>
      </c>
      <c r="B2913" s="389" t="s">
        <v>517</v>
      </c>
      <c r="C2913" s="389">
        <v>8.2487324314899997</v>
      </c>
      <c r="D2913" s="389" t="s">
        <v>647</v>
      </c>
      <c r="E2913" s="389" t="s">
        <v>652</v>
      </c>
      <c r="F2913" s="389" t="s">
        <v>647</v>
      </c>
      <c r="G2913" s="389" t="s">
        <v>649</v>
      </c>
    </row>
    <row r="2914" spans="1:7">
      <c r="A2914" s="389" t="s">
        <v>534</v>
      </c>
      <c r="B2914" s="389" t="s">
        <v>517</v>
      </c>
      <c r="C2914" s="389">
        <v>8.2487324314899997</v>
      </c>
      <c r="D2914" s="389" t="s">
        <v>647</v>
      </c>
      <c r="E2914" s="389" t="s">
        <v>652</v>
      </c>
      <c r="F2914" s="389" t="s">
        <v>647</v>
      </c>
      <c r="G2914" s="389" t="s">
        <v>649</v>
      </c>
    </row>
    <row r="2915" spans="1:7">
      <c r="A2915" s="389" t="s">
        <v>541</v>
      </c>
      <c r="B2915" s="389" t="s">
        <v>517</v>
      </c>
      <c r="C2915" s="389">
        <v>8.2487324314899997</v>
      </c>
      <c r="D2915" s="389" t="s">
        <v>647</v>
      </c>
      <c r="E2915" s="389" t="s">
        <v>652</v>
      </c>
      <c r="F2915" s="389" t="s">
        <v>647</v>
      </c>
      <c r="G2915" s="389" t="s">
        <v>649</v>
      </c>
    </row>
    <row r="2916" spans="1:7">
      <c r="A2916" s="389" t="s">
        <v>541</v>
      </c>
      <c r="B2916" s="389" t="s">
        <v>517</v>
      </c>
      <c r="C2916" s="389">
        <v>8.2487324314899997</v>
      </c>
      <c r="D2916" s="389" t="s">
        <v>647</v>
      </c>
      <c r="E2916" s="389" t="s">
        <v>652</v>
      </c>
      <c r="F2916" s="389" t="s">
        <v>647</v>
      </c>
      <c r="G2916" s="389" t="s">
        <v>649</v>
      </c>
    </row>
    <row r="2917" spans="1:7">
      <c r="A2917" s="389" t="s">
        <v>541</v>
      </c>
      <c r="B2917" s="389" t="s">
        <v>517</v>
      </c>
      <c r="C2917" s="389">
        <v>8.2487324314899997</v>
      </c>
      <c r="D2917" s="389" t="s">
        <v>647</v>
      </c>
      <c r="E2917" s="389" t="s">
        <v>652</v>
      </c>
      <c r="F2917" s="389" t="s">
        <v>647</v>
      </c>
      <c r="G2917" s="389" t="s">
        <v>649</v>
      </c>
    </row>
    <row r="2918" spans="1:7">
      <c r="A2918" s="389" t="s">
        <v>579</v>
      </c>
      <c r="B2918" s="389" t="s">
        <v>517</v>
      </c>
      <c r="C2918" s="389">
        <v>4.4487333254900001</v>
      </c>
      <c r="D2918" s="389" t="s">
        <v>647</v>
      </c>
      <c r="E2918" s="389" t="s">
        <v>652</v>
      </c>
      <c r="F2918" s="389" t="s">
        <v>647</v>
      </c>
      <c r="G2918" s="389" t="s">
        <v>649</v>
      </c>
    </row>
    <row r="2919" spans="1:7">
      <c r="A2919" s="389" t="s">
        <v>514</v>
      </c>
      <c r="B2919" s="389" t="s">
        <v>517</v>
      </c>
      <c r="C2919" s="389">
        <v>5.1322268685200001</v>
      </c>
      <c r="D2919" s="389" t="s">
        <v>647</v>
      </c>
      <c r="E2919" s="389" t="s">
        <v>652</v>
      </c>
      <c r="F2919" s="389" t="s">
        <v>647</v>
      </c>
      <c r="G2919" s="389" t="s">
        <v>649</v>
      </c>
    </row>
    <row r="2920" spans="1:7">
      <c r="A2920" s="389" t="s">
        <v>564</v>
      </c>
      <c r="B2920" s="389" t="s">
        <v>517</v>
      </c>
      <c r="C2920" s="389">
        <v>7.2613213640599996</v>
      </c>
      <c r="D2920" s="389" t="s">
        <v>647</v>
      </c>
      <c r="E2920" s="389" t="s">
        <v>652</v>
      </c>
      <c r="F2920" s="389" t="s">
        <v>647</v>
      </c>
      <c r="G2920" s="389" t="s">
        <v>649</v>
      </c>
    </row>
    <row r="2921" spans="1:7">
      <c r="A2921" s="389" t="s">
        <v>564</v>
      </c>
      <c r="B2921" s="389" t="s">
        <v>517</v>
      </c>
      <c r="C2921" s="389">
        <v>7.2613213640599996</v>
      </c>
      <c r="D2921" s="389" t="s">
        <v>647</v>
      </c>
      <c r="E2921" s="389" t="s">
        <v>652</v>
      </c>
      <c r="F2921" s="389" t="s">
        <v>647</v>
      </c>
      <c r="G2921" s="389" t="s">
        <v>649</v>
      </c>
    </row>
    <row r="2922" spans="1:7">
      <c r="A2922" s="389" t="s">
        <v>578</v>
      </c>
      <c r="B2922" s="389" t="s">
        <v>517</v>
      </c>
      <c r="C2922" s="389">
        <v>16.792303595100002</v>
      </c>
      <c r="D2922" s="389" t="s">
        <v>647</v>
      </c>
      <c r="E2922" s="389" t="s">
        <v>652</v>
      </c>
      <c r="F2922" s="389" t="s">
        <v>647</v>
      </c>
      <c r="G2922" s="389" t="s">
        <v>649</v>
      </c>
    </row>
    <row r="2923" spans="1:7">
      <c r="A2923" s="389" t="s">
        <v>578</v>
      </c>
      <c r="B2923" s="389" t="s">
        <v>517</v>
      </c>
      <c r="C2923" s="389">
        <v>16.792303595100002</v>
      </c>
      <c r="D2923" s="389" t="s">
        <v>647</v>
      </c>
      <c r="E2923" s="389" t="s">
        <v>652</v>
      </c>
      <c r="F2923" s="389" t="s">
        <v>647</v>
      </c>
      <c r="G2923" s="389" t="s">
        <v>649</v>
      </c>
    </row>
    <row r="2924" spans="1:7">
      <c r="A2924" s="389" t="s">
        <v>535</v>
      </c>
      <c r="B2924" s="389" t="s">
        <v>517</v>
      </c>
      <c r="C2924" s="389">
        <v>18.2892522797999</v>
      </c>
      <c r="D2924" s="389" t="s">
        <v>647</v>
      </c>
      <c r="E2924" s="389" t="s">
        <v>652</v>
      </c>
      <c r="F2924" s="389" t="s">
        <v>647</v>
      </c>
      <c r="G2924" s="389" t="s">
        <v>649</v>
      </c>
    </row>
    <row r="2925" spans="1:7">
      <c r="A2925" s="389" t="s">
        <v>563</v>
      </c>
      <c r="B2925" s="389" t="s">
        <v>517</v>
      </c>
      <c r="C2925" s="389">
        <v>4.7866371232800002</v>
      </c>
      <c r="D2925" s="389" t="s">
        <v>647</v>
      </c>
      <c r="E2925" s="389" t="s">
        <v>652</v>
      </c>
      <c r="F2925" s="389" t="s">
        <v>647</v>
      </c>
      <c r="G2925" s="389" t="s">
        <v>649</v>
      </c>
    </row>
    <row r="2926" spans="1:7">
      <c r="A2926" s="389" t="s">
        <v>563</v>
      </c>
      <c r="B2926" s="389" t="s">
        <v>517</v>
      </c>
      <c r="C2926" s="389">
        <v>4.7866371232800002</v>
      </c>
      <c r="D2926" s="389" t="s">
        <v>647</v>
      </c>
      <c r="E2926" s="389" t="s">
        <v>652</v>
      </c>
      <c r="F2926" s="389" t="s">
        <v>647</v>
      </c>
      <c r="G2926" s="389" t="s">
        <v>649</v>
      </c>
    </row>
    <row r="2927" spans="1:7">
      <c r="A2927" s="389" t="s">
        <v>526</v>
      </c>
      <c r="B2927" s="389" t="s">
        <v>517</v>
      </c>
      <c r="C2927" s="389">
        <v>10.402990107000001</v>
      </c>
      <c r="D2927" s="389" t="s">
        <v>647</v>
      </c>
      <c r="E2927" s="389" t="s">
        <v>652</v>
      </c>
      <c r="F2927" s="389" t="s">
        <v>647</v>
      </c>
      <c r="G2927" s="389" t="s">
        <v>649</v>
      </c>
    </row>
    <row r="2928" spans="1:7">
      <c r="A2928" s="389" t="s">
        <v>526</v>
      </c>
      <c r="B2928" s="389" t="s">
        <v>517</v>
      </c>
      <c r="C2928" s="389">
        <v>7.82930521843</v>
      </c>
      <c r="D2928" s="389" t="s">
        <v>647</v>
      </c>
      <c r="E2928" s="389" t="s">
        <v>652</v>
      </c>
      <c r="F2928" s="389" t="s">
        <v>647</v>
      </c>
      <c r="G2928" s="389" t="s">
        <v>649</v>
      </c>
    </row>
    <row r="2929" spans="1:7">
      <c r="A2929" s="389" t="s">
        <v>524</v>
      </c>
      <c r="B2929" s="389" t="s">
        <v>517</v>
      </c>
      <c r="C2929" s="389">
        <v>15.2198993222</v>
      </c>
      <c r="D2929" s="389" t="s">
        <v>647</v>
      </c>
      <c r="E2929" s="389" t="s">
        <v>652</v>
      </c>
      <c r="F2929" s="389" t="s">
        <v>647</v>
      </c>
      <c r="G2929" s="389" t="s">
        <v>649</v>
      </c>
    </row>
    <row r="2930" spans="1:7">
      <c r="A2930" s="389" t="s">
        <v>524</v>
      </c>
      <c r="B2930" s="389" t="s">
        <v>517</v>
      </c>
      <c r="C2930" s="389">
        <v>15.2198993222</v>
      </c>
      <c r="D2930" s="389" t="s">
        <v>647</v>
      </c>
      <c r="E2930" s="389" t="s">
        <v>652</v>
      </c>
      <c r="F2930" s="389" t="s">
        <v>647</v>
      </c>
      <c r="G2930" s="389" t="s">
        <v>649</v>
      </c>
    </row>
    <row r="2931" spans="1:7">
      <c r="A2931" s="389" t="s">
        <v>543</v>
      </c>
      <c r="B2931" s="389" t="s">
        <v>517</v>
      </c>
      <c r="C2931" s="389">
        <v>13.589435793</v>
      </c>
      <c r="D2931" s="389" t="s">
        <v>647</v>
      </c>
      <c r="E2931" s="389" t="s">
        <v>652</v>
      </c>
      <c r="F2931" s="389" t="s">
        <v>647</v>
      </c>
      <c r="G2931" s="389" t="s">
        <v>649</v>
      </c>
    </row>
    <row r="2932" spans="1:7">
      <c r="A2932" s="389" t="s">
        <v>562</v>
      </c>
      <c r="B2932" s="389" t="s">
        <v>517</v>
      </c>
      <c r="C2932" s="389">
        <v>12.1844092708</v>
      </c>
      <c r="D2932" s="389" t="s">
        <v>647</v>
      </c>
      <c r="E2932" s="389" t="s">
        <v>652</v>
      </c>
      <c r="F2932" s="389" t="s">
        <v>647</v>
      </c>
      <c r="G2932" s="389" t="s">
        <v>649</v>
      </c>
    </row>
    <row r="2933" spans="1:7">
      <c r="A2933" s="389" t="s">
        <v>562</v>
      </c>
      <c r="B2933" s="389" t="s">
        <v>517</v>
      </c>
      <c r="C2933" s="389">
        <v>12.1844092708</v>
      </c>
      <c r="D2933" s="389" t="s">
        <v>647</v>
      </c>
      <c r="E2933" s="389" t="s">
        <v>652</v>
      </c>
      <c r="F2933" s="389" t="s">
        <v>647</v>
      </c>
      <c r="G2933" s="389" t="s">
        <v>649</v>
      </c>
    </row>
    <row r="2934" spans="1:7">
      <c r="A2934" s="389" t="s">
        <v>562</v>
      </c>
      <c r="B2934" s="389" t="s">
        <v>517</v>
      </c>
      <c r="C2934" s="389">
        <v>13.0686815729999</v>
      </c>
      <c r="D2934" s="389" t="s">
        <v>647</v>
      </c>
      <c r="E2934" s="389" t="s">
        <v>652</v>
      </c>
      <c r="F2934" s="389" t="s">
        <v>647</v>
      </c>
      <c r="G2934" s="389" t="s">
        <v>649</v>
      </c>
    </row>
    <row r="2935" spans="1:7">
      <c r="A2935" s="389" t="s">
        <v>562</v>
      </c>
      <c r="B2935" s="389" t="s">
        <v>517</v>
      </c>
      <c r="C2935" s="389">
        <v>1.2076401722700001</v>
      </c>
      <c r="D2935" s="389" t="s">
        <v>647</v>
      </c>
      <c r="E2935" s="389" t="s">
        <v>652</v>
      </c>
      <c r="F2935" s="389" t="s">
        <v>647</v>
      </c>
      <c r="G2935" s="389" t="s">
        <v>649</v>
      </c>
    </row>
    <row r="2936" spans="1:7">
      <c r="A2936" s="389" t="s">
        <v>525</v>
      </c>
      <c r="B2936" s="389" t="s">
        <v>517</v>
      </c>
      <c r="C2936" s="389">
        <v>11.621760243700001</v>
      </c>
      <c r="D2936" s="389" t="s">
        <v>647</v>
      </c>
      <c r="E2936" s="389" t="s">
        <v>652</v>
      </c>
      <c r="F2936" s="389" t="s">
        <v>647</v>
      </c>
      <c r="G2936" s="389" t="s">
        <v>649</v>
      </c>
    </row>
    <row r="2937" spans="1:7">
      <c r="A2937" s="389" t="s">
        <v>526</v>
      </c>
      <c r="B2937" s="389" t="s">
        <v>517</v>
      </c>
      <c r="C2937" s="389">
        <v>11.621760243700001</v>
      </c>
      <c r="D2937" s="389" t="s">
        <v>647</v>
      </c>
      <c r="E2937" s="389" t="s">
        <v>652</v>
      </c>
      <c r="F2937" s="389" t="s">
        <v>647</v>
      </c>
      <c r="G2937" s="389" t="s">
        <v>649</v>
      </c>
    </row>
    <row r="2938" spans="1:7">
      <c r="A2938" s="389" t="s">
        <v>526</v>
      </c>
      <c r="B2938" s="389" t="s">
        <v>517</v>
      </c>
      <c r="C2938" s="389">
        <v>11.621760243700001</v>
      </c>
      <c r="D2938" s="389" t="s">
        <v>647</v>
      </c>
      <c r="E2938" s="389" t="s">
        <v>652</v>
      </c>
      <c r="F2938" s="389" t="s">
        <v>647</v>
      </c>
      <c r="G2938" s="389" t="s">
        <v>649</v>
      </c>
    </row>
    <row r="2939" spans="1:7">
      <c r="A2939" s="389" t="s">
        <v>568</v>
      </c>
      <c r="B2939" s="389" t="s">
        <v>517</v>
      </c>
      <c r="C2939" s="389">
        <v>11.621760243700001</v>
      </c>
      <c r="D2939" s="389" t="s">
        <v>647</v>
      </c>
      <c r="E2939" s="389" t="s">
        <v>652</v>
      </c>
      <c r="F2939" s="389" t="s">
        <v>647</v>
      </c>
      <c r="G2939" s="389" t="s">
        <v>649</v>
      </c>
    </row>
    <row r="2940" spans="1:7">
      <c r="A2940" s="389" t="s">
        <v>522</v>
      </c>
      <c r="B2940" s="389" t="s">
        <v>517</v>
      </c>
      <c r="C2940" s="389">
        <v>23.946061000699899</v>
      </c>
      <c r="D2940" s="389" t="s">
        <v>647</v>
      </c>
      <c r="E2940" s="389" t="s">
        <v>652</v>
      </c>
      <c r="F2940" s="389" t="s">
        <v>647</v>
      </c>
      <c r="G2940" s="389" t="s">
        <v>649</v>
      </c>
    </row>
    <row r="2941" spans="1:7">
      <c r="A2941" s="389" t="s">
        <v>526</v>
      </c>
      <c r="B2941" s="389" t="s">
        <v>517</v>
      </c>
      <c r="C2941" s="389">
        <v>4.0292828086699997</v>
      </c>
      <c r="D2941" s="389" t="s">
        <v>647</v>
      </c>
      <c r="E2941" s="389" t="s">
        <v>652</v>
      </c>
      <c r="F2941" s="389" t="s">
        <v>647</v>
      </c>
      <c r="G2941" s="389" t="s">
        <v>649</v>
      </c>
    </row>
    <row r="2942" spans="1:7">
      <c r="A2942" s="389" t="s">
        <v>540</v>
      </c>
      <c r="B2942" s="389" t="s">
        <v>517</v>
      </c>
      <c r="C2942" s="389">
        <v>4.0292828086699997</v>
      </c>
      <c r="D2942" s="389" t="s">
        <v>647</v>
      </c>
      <c r="E2942" s="389" t="s">
        <v>652</v>
      </c>
      <c r="F2942" s="389" t="s">
        <v>647</v>
      </c>
      <c r="G2942" s="389" t="s">
        <v>649</v>
      </c>
    </row>
    <row r="2943" spans="1:7">
      <c r="A2943" s="389" t="s">
        <v>549</v>
      </c>
      <c r="B2943" s="389" t="s">
        <v>517</v>
      </c>
      <c r="C2943" s="389">
        <v>4.0292828086699997</v>
      </c>
      <c r="D2943" s="389" t="s">
        <v>647</v>
      </c>
      <c r="E2943" s="389" t="s">
        <v>652</v>
      </c>
      <c r="F2943" s="389" t="s">
        <v>647</v>
      </c>
      <c r="G2943" s="389" t="s">
        <v>649</v>
      </c>
    </row>
    <row r="2944" spans="1:7">
      <c r="A2944" s="389" t="s">
        <v>514</v>
      </c>
      <c r="B2944" s="389" t="s">
        <v>517</v>
      </c>
      <c r="C2944" s="389">
        <v>10.298155251400001</v>
      </c>
      <c r="D2944" s="389" t="s">
        <v>647</v>
      </c>
      <c r="E2944" s="389" t="s">
        <v>652</v>
      </c>
      <c r="F2944" s="389" t="s">
        <v>647</v>
      </c>
      <c r="G2944" s="389" t="s">
        <v>649</v>
      </c>
    </row>
    <row r="2945" spans="1:7">
      <c r="A2945" s="389" t="s">
        <v>514</v>
      </c>
      <c r="B2945" s="389" t="s">
        <v>517</v>
      </c>
      <c r="C2945" s="389">
        <v>10.298155251400001</v>
      </c>
      <c r="D2945" s="389" t="s">
        <v>647</v>
      </c>
      <c r="E2945" s="389" t="s">
        <v>652</v>
      </c>
      <c r="F2945" s="389" t="s">
        <v>647</v>
      </c>
      <c r="G2945" s="389" t="s">
        <v>649</v>
      </c>
    </row>
    <row r="2946" spans="1:7">
      <c r="A2946" s="389" t="s">
        <v>542</v>
      </c>
      <c r="B2946" s="389" t="s">
        <v>517</v>
      </c>
      <c r="C2946" s="389">
        <v>6.1907708606899998</v>
      </c>
      <c r="D2946" s="389" t="s">
        <v>647</v>
      </c>
      <c r="E2946" s="389" t="s">
        <v>652</v>
      </c>
      <c r="F2946" s="389" t="s">
        <v>647</v>
      </c>
      <c r="G2946" s="389" t="s">
        <v>649</v>
      </c>
    </row>
    <row r="2947" spans="1:7">
      <c r="A2947" s="389" t="s">
        <v>569</v>
      </c>
      <c r="B2947" s="389" t="s">
        <v>517</v>
      </c>
      <c r="C2947" s="389">
        <v>2.8986470316999999</v>
      </c>
      <c r="D2947" s="389" t="s">
        <v>647</v>
      </c>
      <c r="E2947" s="389" t="s">
        <v>652</v>
      </c>
      <c r="F2947" s="389" t="s">
        <v>647</v>
      </c>
      <c r="G2947" s="389" t="s">
        <v>649</v>
      </c>
    </row>
    <row r="2948" spans="1:7">
      <c r="A2948" s="389" t="s">
        <v>569</v>
      </c>
      <c r="B2948" s="389" t="s">
        <v>517</v>
      </c>
      <c r="C2948" s="389">
        <v>2.8986470316999999</v>
      </c>
      <c r="D2948" s="389" t="s">
        <v>647</v>
      </c>
      <c r="E2948" s="389" t="s">
        <v>652</v>
      </c>
      <c r="F2948" s="389" t="s">
        <v>647</v>
      </c>
      <c r="G2948" s="389" t="s">
        <v>649</v>
      </c>
    </row>
    <row r="2949" spans="1:7">
      <c r="A2949" s="389" t="s">
        <v>578</v>
      </c>
      <c r="B2949" s="389" t="s">
        <v>517</v>
      </c>
      <c r="C2949" s="389">
        <v>7.8347550700899999</v>
      </c>
      <c r="D2949" s="389" t="s">
        <v>647</v>
      </c>
      <c r="E2949" s="389" t="s">
        <v>652</v>
      </c>
      <c r="F2949" s="389" t="s">
        <v>647</v>
      </c>
      <c r="G2949" s="389" t="s">
        <v>649</v>
      </c>
    </row>
    <row r="2950" spans="1:7">
      <c r="A2950" s="389" t="s">
        <v>577</v>
      </c>
      <c r="B2950" s="389" t="s">
        <v>517</v>
      </c>
      <c r="C2950" s="389">
        <v>5.3838938927399997</v>
      </c>
      <c r="D2950" s="389" t="s">
        <v>647</v>
      </c>
      <c r="E2950" s="389" t="s">
        <v>652</v>
      </c>
      <c r="F2950" s="389" t="s">
        <v>647</v>
      </c>
      <c r="G2950" s="389" t="s">
        <v>649</v>
      </c>
    </row>
    <row r="2951" spans="1:7">
      <c r="A2951" s="389" t="s">
        <v>577</v>
      </c>
      <c r="B2951" s="389" t="s">
        <v>517</v>
      </c>
      <c r="C2951" s="389">
        <v>5.3838938927399997</v>
      </c>
      <c r="D2951" s="389" t="s">
        <v>647</v>
      </c>
      <c r="E2951" s="389" t="s">
        <v>652</v>
      </c>
      <c r="F2951" s="389" t="s">
        <v>647</v>
      </c>
      <c r="G2951" s="389" t="s">
        <v>649</v>
      </c>
    </row>
    <row r="2952" spans="1:7">
      <c r="A2952" s="389" t="s">
        <v>577</v>
      </c>
      <c r="B2952" s="389" t="s">
        <v>517</v>
      </c>
      <c r="C2952" s="389">
        <v>5.3838938927399997</v>
      </c>
      <c r="D2952" s="389" t="s">
        <v>647</v>
      </c>
      <c r="E2952" s="389" t="s">
        <v>652</v>
      </c>
      <c r="F2952" s="389" t="s">
        <v>647</v>
      </c>
      <c r="G2952" s="389" t="s">
        <v>649</v>
      </c>
    </row>
    <row r="2953" spans="1:7">
      <c r="A2953" s="389" t="s">
        <v>581</v>
      </c>
      <c r="B2953" s="389" t="s">
        <v>517</v>
      </c>
      <c r="C2953" s="389">
        <v>6.07750219384</v>
      </c>
      <c r="D2953" s="389" t="s">
        <v>647</v>
      </c>
      <c r="E2953" s="389" t="s">
        <v>652</v>
      </c>
      <c r="F2953" s="389" t="s">
        <v>647</v>
      </c>
      <c r="G2953" s="389" t="s">
        <v>649</v>
      </c>
    </row>
    <row r="2954" spans="1:7">
      <c r="A2954" s="389" t="s">
        <v>526</v>
      </c>
      <c r="B2954" s="389" t="s">
        <v>517</v>
      </c>
      <c r="C2954" s="389">
        <v>27.386631227700001</v>
      </c>
      <c r="D2954" s="389" t="s">
        <v>647</v>
      </c>
      <c r="E2954" s="389" t="s">
        <v>652</v>
      </c>
      <c r="F2954" s="389" t="s">
        <v>647</v>
      </c>
      <c r="G2954" s="389" t="s">
        <v>649</v>
      </c>
    </row>
    <row r="2955" spans="1:7">
      <c r="A2955" s="389" t="s">
        <v>514</v>
      </c>
      <c r="B2955" s="389" t="s">
        <v>517</v>
      </c>
      <c r="C2955" s="389">
        <v>27.386631227700001</v>
      </c>
      <c r="D2955" s="389" t="s">
        <v>647</v>
      </c>
      <c r="E2955" s="389" t="s">
        <v>652</v>
      </c>
      <c r="F2955" s="389" t="s">
        <v>647</v>
      </c>
      <c r="G2955" s="389" t="s">
        <v>649</v>
      </c>
    </row>
    <row r="2956" spans="1:7">
      <c r="A2956" s="389" t="s">
        <v>514</v>
      </c>
      <c r="B2956" s="389" t="s">
        <v>517</v>
      </c>
      <c r="C2956" s="389">
        <v>27.386631227700001</v>
      </c>
      <c r="D2956" s="389" t="s">
        <v>647</v>
      </c>
      <c r="E2956" s="389" t="s">
        <v>652</v>
      </c>
      <c r="F2956" s="389" t="s">
        <v>647</v>
      </c>
      <c r="G2956" s="389" t="s">
        <v>649</v>
      </c>
    </row>
    <row r="2957" spans="1:7">
      <c r="A2957" s="389" t="s">
        <v>514</v>
      </c>
      <c r="B2957" s="389" t="s">
        <v>517</v>
      </c>
      <c r="C2957" s="389">
        <v>27.386631227700001</v>
      </c>
      <c r="D2957" s="389" t="s">
        <v>647</v>
      </c>
      <c r="E2957" s="389" t="s">
        <v>652</v>
      </c>
      <c r="F2957" s="389" t="s">
        <v>647</v>
      </c>
      <c r="G2957" s="389" t="s">
        <v>649</v>
      </c>
    </row>
    <row r="2958" spans="1:7">
      <c r="A2958" s="389" t="s">
        <v>562</v>
      </c>
      <c r="B2958" s="389" t="s">
        <v>517</v>
      </c>
      <c r="C2958" s="389">
        <v>5.5795218693999997</v>
      </c>
      <c r="D2958" s="389" t="s">
        <v>647</v>
      </c>
      <c r="E2958" s="389" t="s">
        <v>652</v>
      </c>
      <c r="F2958" s="389" t="s">
        <v>647</v>
      </c>
      <c r="G2958" s="389" t="s">
        <v>649</v>
      </c>
    </row>
    <row r="2959" spans="1:7">
      <c r="A2959" s="389" t="s">
        <v>514</v>
      </c>
      <c r="B2959" s="389" t="s">
        <v>517</v>
      </c>
      <c r="C2959" s="389">
        <v>12.6410463109</v>
      </c>
      <c r="D2959" s="389" t="s">
        <v>647</v>
      </c>
      <c r="E2959" s="389" t="s">
        <v>652</v>
      </c>
      <c r="F2959" s="389" t="s">
        <v>647</v>
      </c>
      <c r="G2959" s="389" t="s">
        <v>649</v>
      </c>
    </row>
    <row r="2960" spans="1:7">
      <c r="A2960" s="389" t="s">
        <v>544</v>
      </c>
      <c r="B2960" s="389" t="s">
        <v>517</v>
      </c>
      <c r="C2960" s="389">
        <v>2.39721312089</v>
      </c>
      <c r="D2960" s="389" t="s">
        <v>647</v>
      </c>
      <c r="E2960" s="389" t="s">
        <v>652</v>
      </c>
      <c r="F2960" s="389" t="s">
        <v>647</v>
      </c>
      <c r="G2960" s="389" t="s">
        <v>649</v>
      </c>
    </row>
    <row r="2961" spans="1:7">
      <c r="A2961" s="389" t="s">
        <v>562</v>
      </c>
      <c r="B2961" s="389" t="s">
        <v>517</v>
      </c>
      <c r="C2961" s="389">
        <v>6.37885327535</v>
      </c>
      <c r="D2961" s="389" t="s">
        <v>647</v>
      </c>
      <c r="E2961" s="389" t="s">
        <v>652</v>
      </c>
      <c r="F2961" s="389" t="s">
        <v>647</v>
      </c>
      <c r="G2961" s="389" t="s">
        <v>649</v>
      </c>
    </row>
    <row r="2962" spans="1:7">
      <c r="A2962" s="389" t="s">
        <v>543</v>
      </c>
      <c r="B2962" s="389" t="s">
        <v>517</v>
      </c>
      <c r="C2962" s="389">
        <v>29.9115469380999</v>
      </c>
      <c r="D2962" s="389" t="s">
        <v>647</v>
      </c>
      <c r="E2962" s="389" t="s">
        <v>652</v>
      </c>
      <c r="F2962" s="389" t="s">
        <v>647</v>
      </c>
      <c r="G2962" s="389" t="s">
        <v>649</v>
      </c>
    </row>
    <row r="2963" spans="1:7">
      <c r="A2963" s="389" t="s">
        <v>578</v>
      </c>
      <c r="B2963" s="389" t="s">
        <v>517</v>
      </c>
      <c r="C2963" s="389">
        <v>11.8257260245</v>
      </c>
      <c r="D2963" s="389" t="s">
        <v>647</v>
      </c>
      <c r="E2963" s="389" t="s">
        <v>652</v>
      </c>
      <c r="F2963" s="389" t="s">
        <v>647</v>
      </c>
      <c r="G2963" s="389" t="s">
        <v>649</v>
      </c>
    </row>
    <row r="2964" spans="1:7">
      <c r="A2964" s="389" t="s">
        <v>578</v>
      </c>
      <c r="B2964" s="389" t="s">
        <v>517</v>
      </c>
      <c r="C2964" s="389">
        <v>5.2745168188599996</v>
      </c>
      <c r="D2964" s="389" t="s">
        <v>647</v>
      </c>
      <c r="E2964" s="389" t="s">
        <v>652</v>
      </c>
      <c r="F2964" s="389" t="s">
        <v>647</v>
      </c>
      <c r="G2964" s="389" t="s">
        <v>649</v>
      </c>
    </row>
    <row r="2965" spans="1:7">
      <c r="A2965" s="389" t="s">
        <v>574</v>
      </c>
      <c r="B2965" s="389" t="s">
        <v>517</v>
      </c>
      <c r="C2965" s="389">
        <v>15.4427996996</v>
      </c>
      <c r="D2965" s="389" t="s">
        <v>647</v>
      </c>
      <c r="E2965" s="389" t="s">
        <v>652</v>
      </c>
      <c r="F2965" s="389" t="s">
        <v>647</v>
      </c>
      <c r="G2965" s="389" t="s">
        <v>649</v>
      </c>
    </row>
    <row r="2966" spans="1:7">
      <c r="A2966" s="389" t="s">
        <v>581</v>
      </c>
      <c r="B2966" s="389" t="s">
        <v>517</v>
      </c>
      <c r="C2966" s="389">
        <v>19.007407820000001</v>
      </c>
      <c r="D2966" s="389" t="s">
        <v>647</v>
      </c>
      <c r="E2966" s="389" t="s">
        <v>652</v>
      </c>
      <c r="F2966" s="389" t="s">
        <v>647</v>
      </c>
      <c r="G2966" s="389" t="s">
        <v>649</v>
      </c>
    </row>
    <row r="2967" spans="1:7">
      <c r="A2967" s="389" t="s">
        <v>535</v>
      </c>
      <c r="B2967" s="389" t="s">
        <v>517</v>
      </c>
      <c r="C2967" s="389">
        <v>22.111760984</v>
      </c>
      <c r="D2967" s="389" t="s">
        <v>647</v>
      </c>
      <c r="E2967" s="389" t="s">
        <v>652</v>
      </c>
      <c r="F2967" s="389" t="s">
        <v>647</v>
      </c>
      <c r="G2967" s="389" t="s">
        <v>649</v>
      </c>
    </row>
    <row r="2968" spans="1:7">
      <c r="A2968" s="389" t="s">
        <v>535</v>
      </c>
      <c r="B2968" s="389" t="s">
        <v>517</v>
      </c>
      <c r="C2968" s="389">
        <v>5.9590570845000004</v>
      </c>
      <c r="D2968" s="389" t="s">
        <v>647</v>
      </c>
      <c r="E2968" s="389" t="s">
        <v>652</v>
      </c>
      <c r="F2968" s="389" t="s">
        <v>647</v>
      </c>
      <c r="G2968" s="389" t="s">
        <v>649</v>
      </c>
    </row>
    <row r="2969" spans="1:7">
      <c r="A2969" s="389" t="s">
        <v>526</v>
      </c>
      <c r="B2969" s="389" t="s">
        <v>517</v>
      </c>
      <c r="C2969" s="389">
        <v>38.713939296900001</v>
      </c>
      <c r="D2969" s="389" t="s">
        <v>647</v>
      </c>
      <c r="E2969" s="389" t="s">
        <v>652</v>
      </c>
      <c r="F2969" s="389" t="s">
        <v>647</v>
      </c>
      <c r="G2969" s="389" t="s">
        <v>649</v>
      </c>
    </row>
    <row r="2970" spans="1:7">
      <c r="A2970" s="389" t="s">
        <v>526</v>
      </c>
      <c r="B2970" s="389" t="s">
        <v>517</v>
      </c>
      <c r="C2970" s="389">
        <v>38.713939296900001</v>
      </c>
      <c r="D2970" s="389" t="s">
        <v>647</v>
      </c>
      <c r="E2970" s="389" t="s">
        <v>652</v>
      </c>
      <c r="F2970" s="389" t="s">
        <v>647</v>
      </c>
      <c r="G2970" s="389" t="s">
        <v>649</v>
      </c>
    </row>
    <row r="2971" spans="1:7">
      <c r="A2971" s="389" t="s">
        <v>514</v>
      </c>
      <c r="B2971" s="389" t="s">
        <v>517</v>
      </c>
      <c r="C2971" s="389">
        <v>38.713939296900001</v>
      </c>
      <c r="D2971" s="389" t="s">
        <v>647</v>
      </c>
      <c r="E2971" s="389" t="s">
        <v>652</v>
      </c>
      <c r="F2971" s="389" t="s">
        <v>647</v>
      </c>
      <c r="G2971" s="389" t="s">
        <v>649</v>
      </c>
    </row>
    <row r="2972" spans="1:7">
      <c r="A2972" s="389" t="s">
        <v>514</v>
      </c>
      <c r="B2972" s="389" t="s">
        <v>517</v>
      </c>
      <c r="C2972" s="389">
        <v>38.713939296900001</v>
      </c>
      <c r="D2972" s="389" t="s">
        <v>647</v>
      </c>
      <c r="E2972" s="389" t="s">
        <v>652</v>
      </c>
      <c r="F2972" s="389" t="s">
        <v>647</v>
      </c>
      <c r="G2972" s="389" t="s">
        <v>649</v>
      </c>
    </row>
    <row r="2973" spans="1:7">
      <c r="A2973" s="389" t="s">
        <v>576</v>
      </c>
      <c r="B2973" s="389" t="s">
        <v>517</v>
      </c>
      <c r="C2973" s="389">
        <v>3.0989821602999998</v>
      </c>
      <c r="D2973" s="389" t="s">
        <v>647</v>
      </c>
      <c r="E2973" s="389" t="s">
        <v>652</v>
      </c>
      <c r="F2973" s="389" t="s">
        <v>647</v>
      </c>
      <c r="G2973" s="389" t="s">
        <v>649</v>
      </c>
    </row>
    <row r="2974" spans="1:7">
      <c r="A2974" s="389" t="s">
        <v>578</v>
      </c>
      <c r="B2974" s="389" t="s">
        <v>517</v>
      </c>
      <c r="C2974" s="389">
        <v>3.0989821602999998</v>
      </c>
      <c r="D2974" s="389" t="s">
        <v>647</v>
      </c>
      <c r="E2974" s="389" t="s">
        <v>652</v>
      </c>
      <c r="F2974" s="389" t="s">
        <v>647</v>
      </c>
      <c r="G2974" s="389" t="s">
        <v>649</v>
      </c>
    </row>
    <row r="2975" spans="1:7">
      <c r="A2975" s="389" t="s">
        <v>542</v>
      </c>
      <c r="B2975" s="389" t="s">
        <v>517</v>
      </c>
      <c r="C2975" s="389">
        <v>7.1538593426899997</v>
      </c>
      <c r="D2975" s="389" t="s">
        <v>647</v>
      </c>
      <c r="E2975" s="389" t="s">
        <v>652</v>
      </c>
      <c r="F2975" s="389" t="s">
        <v>647</v>
      </c>
      <c r="G2975" s="389" t="s">
        <v>649</v>
      </c>
    </row>
    <row r="2976" spans="1:7">
      <c r="A2976" s="389" t="s">
        <v>581</v>
      </c>
      <c r="B2976" s="389" t="s">
        <v>517</v>
      </c>
      <c r="C2976" s="389">
        <v>5.0045210956800004</v>
      </c>
      <c r="D2976" s="389" t="s">
        <v>647</v>
      </c>
      <c r="E2976" s="389" t="s">
        <v>652</v>
      </c>
      <c r="F2976" s="389" t="s">
        <v>647</v>
      </c>
      <c r="G2976" s="389" t="s">
        <v>649</v>
      </c>
    </row>
    <row r="2977" spans="1:7">
      <c r="A2977" s="389" t="s">
        <v>581</v>
      </c>
      <c r="B2977" s="389" t="s">
        <v>517</v>
      </c>
      <c r="C2977" s="389">
        <v>1.0690304078499999</v>
      </c>
      <c r="D2977" s="389" t="s">
        <v>647</v>
      </c>
      <c r="E2977" s="389" t="s">
        <v>652</v>
      </c>
      <c r="F2977" s="389" t="s">
        <v>647</v>
      </c>
      <c r="G2977" s="389" t="s">
        <v>649</v>
      </c>
    </row>
    <row r="2978" spans="1:7">
      <c r="A2978" s="389" t="s">
        <v>581</v>
      </c>
      <c r="B2978" s="389" t="s">
        <v>517</v>
      </c>
      <c r="C2978" s="389">
        <v>1.0690304078499999</v>
      </c>
      <c r="D2978" s="389" t="s">
        <v>647</v>
      </c>
      <c r="E2978" s="389" t="s">
        <v>652</v>
      </c>
      <c r="F2978" s="389" t="s">
        <v>647</v>
      </c>
      <c r="G2978" s="389" t="s">
        <v>649</v>
      </c>
    </row>
    <row r="2979" spans="1:7">
      <c r="A2979" s="389" t="s">
        <v>527</v>
      </c>
      <c r="B2979" s="389" t="s">
        <v>517</v>
      </c>
      <c r="C2979" s="389">
        <v>0.92196982890099999</v>
      </c>
      <c r="D2979" s="389" t="s">
        <v>647</v>
      </c>
      <c r="E2979" s="389" t="s">
        <v>652</v>
      </c>
      <c r="F2979" s="389" t="s">
        <v>647</v>
      </c>
      <c r="G2979" s="389" t="s">
        <v>649</v>
      </c>
    </row>
    <row r="2980" spans="1:7">
      <c r="A2980" s="389" t="s">
        <v>563</v>
      </c>
      <c r="B2980" s="389" t="s">
        <v>517</v>
      </c>
      <c r="C2980" s="389">
        <v>13.1601634161</v>
      </c>
      <c r="D2980" s="389" t="s">
        <v>647</v>
      </c>
      <c r="E2980" s="389" t="s">
        <v>652</v>
      </c>
      <c r="F2980" s="389" t="s">
        <v>647</v>
      </c>
      <c r="G2980" s="389" t="s">
        <v>649</v>
      </c>
    </row>
    <row r="2981" spans="1:7">
      <c r="A2981" s="389" t="s">
        <v>574</v>
      </c>
      <c r="B2981" s="389" t="s">
        <v>517</v>
      </c>
      <c r="C2981" s="389">
        <v>26.793731824200002</v>
      </c>
      <c r="D2981" s="389" t="s">
        <v>647</v>
      </c>
      <c r="E2981" s="389" t="s">
        <v>652</v>
      </c>
      <c r="F2981" s="389" t="s">
        <v>647</v>
      </c>
      <c r="G2981" s="389" t="s">
        <v>649</v>
      </c>
    </row>
    <row r="2982" spans="1:7">
      <c r="A2982" s="389" t="s">
        <v>581</v>
      </c>
      <c r="B2982" s="389" t="s">
        <v>517</v>
      </c>
      <c r="C2982" s="389">
        <v>4.0262455392299996</v>
      </c>
      <c r="D2982" s="389" t="s">
        <v>647</v>
      </c>
      <c r="E2982" s="389" t="s">
        <v>652</v>
      </c>
      <c r="F2982" s="389" t="s">
        <v>647</v>
      </c>
      <c r="G2982" s="389" t="s">
        <v>649</v>
      </c>
    </row>
    <row r="2983" spans="1:7">
      <c r="A2983" s="389" t="s">
        <v>563</v>
      </c>
      <c r="B2983" s="389" t="s">
        <v>517</v>
      </c>
      <c r="C2983" s="389">
        <v>3.8329220561400001</v>
      </c>
      <c r="D2983" s="389" t="s">
        <v>647</v>
      </c>
      <c r="E2983" s="389" t="s">
        <v>652</v>
      </c>
      <c r="F2983" s="389" t="s">
        <v>647</v>
      </c>
      <c r="G2983" s="389" t="s">
        <v>649</v>
      </c>
    </row>
    <row r="2984" spans="1:7">
      <c r="A2984" s="389" t="s">
        <v>514</v>
      </c>
      <c r="B2984" s="389" t="s">
        <v>517</v>
      </c>
      <c r="C2984" s="389">
        <v>11.1803690315</v>
      </c>
      <c r="D2984" s="389" t="s">
        <v>647</v>
      </c>
      <c r="E2984" s="389" t="s">
        <v>652</v>
      </c>
      <c r="F2984" s="389" t="s">
        <v>647</v>
      </c>
      <c r="G2984" s="389" t="s">
        <v>649</v>
      </c>
    </row>
    <row r="2985" spans="1:7">
      <c r="A2985" s="389" t="s">
        <v>514</v>
      </c>
      <c r="B2985" s="389" t="s">
        <v>517</v>
      </c>
      <c r="C2985" s="389">
        <v>11.1803690315</v>
      </c>
      <c r="D2985" s="389" t="s">
        <v>647</v>
      </c>
      <c r="E2985" s="389" t="s">
        <v>652</v>
      </c>
      <c r="F2985" s="389" t="s">
        <v>647</v>
      </c>
      <c r="G2985" s="389" t="s">
        <v>649</v>
      </c>
    </row>
    <row r="2986" spans="1:7">
      <c r="A2986" s="389" t="s">
        <v>514</v>
      </c>
      <c r="B2986" s="389" t="s">
        <v>517</v>
      </c>
      <c r="C2986" s="389">
        <v>11.1803690315</v>
      </c>
      <c r="D2986" s="389" t="s">
        <v>647</v>
      </c>
      <c r="E2986" s="389" t="s">
        <v>652</v>
      </c>
      <c r="F2986" s="389" t="s">
        <v>647</v>
      </c>
      <c r="G2986" s="389" t="s">
        <v>649</v>
      </c>
    </row>
    <row r="2987" spans="1:7">
      <c r="A2987" s="389" t="s">
        <v>569</v>
      </c>
      <c r="B2987" s="389" t="s">
        <v>517</v>
      </c>
      <c r="C2987" s="389">
        <v>3.0743805664299999</v>
      </c>
      <c r="D2987" s="389" t="s">
        <v>647</v>
      </c>
      <c r="E2987" s="389" t="s">
        <v>652</v>
      </c>
      <c r="F2987" s="389" t="s">
        <v>647</v>
      </c>
      <c r="G2987" s="389" t="s">
        <v>649</v>
      </c>
    </row>
    <row r="2988" spans="1:7">
      <c r="A2988" s="389" t="s">
        <v>525</v>
      </c>
      <c r="B2988" s="389" t="s">
        <v>517</v>
      </c>
      <c r="C2988" s="389">
        <v>0.70618470239700004</v>
      </c>
      <c r="D2988" s="389" t="s">
        <v>647</v>
      </c>
      <c r="E2988" s="389" t="s">
        <v>652</v>
      </c>
      <c r="F2988" s="389" t="s">
        <v>647</v>
      </c>
      <c r="G2988" s="389" t="s">
        <v>649</v>
      </c>
    </row>
    <row r="2989" spans="1:7">
      <c r="A2989" s="389" t="s">
        <v>568</v>
      </c>
      <c r="B2989" s="389" t="s">
        <v>517</v>
      </c>
      <c r="C2989" s="389">
        <v>0.70618470239700004</v>
      </c>
      <c r="D2989" s="389" t="s">
        <v>647</v>
      </c>
      <c r="E2989" s="389" t="s">
        <v>652</v>
      </c>
      <c r="F2989" s="389" t="s">
        <v>647</v>
      </c>
      <c r="G2989" s="389" t="s">
        <v>649</v>
      </c>
    </row>
    <row r="2990" spans="1:7">
      <c r="A2990" s="389" t="s">
        <v>578</v>
      </c>
      <c r="B2990" s="389" t="s">
        <v>517</v>
      </c>
      <c r="C2990" s="389">
        <v>0.38436943827600001</v>
      </c>
      <c r="D2990" s="389" t="s">
        <v>647</v>
      </c>
      <c r="E2990" s="389" t="s">
        <v>652</v>
      </c>
      <c r="F2990" s="389" t="s">
        <v>647</v>
      </c>
      <c r="G2990" s="389" t="s">
        <v>649</v>
      </c>
    </row>
    <row r="2991" spans="1:7">
      <c r="A2991" s="389" t="s">
        <v>526</v>
      </c>
      <c r="B2991" s="389" t="s">
        <v>517</v>
      </c>
      <c r="C2991" s="389">
        <v>22.6982656632999</v>
      </c>
      <c r="D2991" s="389" t="s">
        <v>647</v>
      </c>
      <c r="E2991" s="389" t="s">
        <v>652</v>
      </c>
      <c r="F2991" s="389" t="s">
        <v>647</v>
      </c>
      <c r="G2991" s="389" t="s">
        <v>649</v>
      </c>
    </row>
    <row r="2992" spans="1:7">
      <c r="A2992" s="389" t="s">
        <v>569</v>
      </c>
      <c r="B2992" s="389" t="s">
        <v>517</v>
      </c>
      <c r="C2992" s="389">
        <v>22.6982656632999</v>
      </c>
      <c r="D2992" s="389" t="s">
        <v>647</v>
      </c>
      <c r="E2992" s="389" t="s">
        <v>652</v>
      </c>
      <c r="F2992" s="389" t="s">
        <v>647</v>
      </c>
      <c r="G2992" s="389" t="s">
        <v>649</v>
      </c>
    </row>
    <row r="2993" spans="1:7">
      <c r="A2993" s="389" t="s">
        <v>535</v>
      </c>
      <c r="B2993" s="389" t="s">
        <v>517</v>
      </c>
      <c r="C2993" s="389">
        <v>6.6496110272099997</v>
      </c>
      <c r="D2993" s="389" t="s">
        <v>647</v>
      </c>
      <c r="E2993" s="389" t="s">
        <v>652</v>
      </c>
      <c r="F2993" s="389" t="s">
        <v>647</v>
      </c>
      <c r="G2993" s="389" t="s">
        <v>649</v>
      </c>
    </row>
    <row r="2994" spans="1:7">
      <c r="A2994" s="389" t="s">
        <v>538</v>
      </c>
      <c r="B2994" s="389" t="s">
        <v>517</v>
      </c>
      <c r="C2994" s="389">
        <v>0.72100517273599996</v>
      </c>
      <c r="D2994" s="389" t="s">
        <v>647</v>
      </c>
      <c r="E2994" s="389" t="s">
        <v>652</v>
      </c>
      <c r="F2994" s="389" t="s">
        <v>647</v>
      </c>
      <c r="G2994" s="389" t="s">
        <v>649</v>
      </c>
    </row>
    <row r="2995" spans="1:7">
      <c r="A2995" s="389" t="s">
        <v>526</v>
      </c>
      <c r="B2995" s="389" t="s">
        <v>517</v>
      </c>
      <c r="C2995" s="389">
        <v>9.8438973512000008</v>
      </c>
      <c r="D2995" s="389" t="s">
        <v>647</v>
      </c>
      <c r="E2995" s="389" t="s">
        <v>652</v>
      </c>
      <c r="F2995" s="389" t="s">
        <v>647</v>
      </c>
      <c r="G2995" s="389" t="s">
        <v>649</v>
      </c>
    </row>
    <row r="2996" spans="1:7">
      <c r="A2996" s="389" t="s">
        <v>554</v>
      </c>
      <c r="B2996" s="389" t="s">
        <v>517</v>
      </c>
      <c r="C2996" s="389">
        <v>1.89680907331</v>
      </c>
      <c r="D2996" s="389" t="s">
        <v>647</v>
      </c>
      <c r="E2996" s="389" t="s">
        <v>652</v>
      </c>
      <c r="F2996" s="389" t="s">
        <v>647</v>
      </c>
      <c r="G2996" s="389" t="s">
        <v>649</v>
      </c>
    </row>
    <row r="2997" spans="1:7">
      <c r="A2997" s="389" t="s">
        <v>570</v>
      </c>
      <c r="B2997" s="389" t="s">
        <v>517</v>
      </c>
      <c r="C2997" s="389">
        <v>18.055014153999899</v>
      </c>
      <c r="D2997" s="389" t="s">
        <v>647</v>
      </c>
      <c r="E2997" s="389" t="s">
        <v>652</v>
      </c>
      <c r="F2997" s="389" t="s">
        <v>647</v>
      </c>
      <c r="G2997" s="389" t="s">
        <v>649</v>
      </c>
    </row>
    <row r="2998" spans="1:7">
      <c r="A2998" s="389" t="s">
        <v>570</v>
      </c>
      <c r="B2998" s="389" t="s">
        <v>517</v>
      </c>
      <c r="C2998" s="389">
        <v>18.055014153999899</v>
      </c>
      <c r="D2998" s="389" t="s">
        <v>647</v>
      </c>
      <c r="E2998" s="389" t="s">
        <v>652</v>
      </c>
      <c r="F2998" s="389" t="s">
        <v>647</v>
      </c>
      <c r="G2998" s="389" t="s">
        <v>649</v>
      </c>
    </row>
    <row r="2999" spans="1:7">
      <c r="A2999" s="389" t="s">
        <v>570</v>
      </c>
      <c r="B2999" s="389" t="s">
        <v>517</v>
      </c>
      <c r="C2999" s="389">
        <v>18.055014153999899</v>
      </c>
      <c r="D2999" s="389" t="s">
        <v>647</v>
      </c>
      <c r="E2999" s="389" t="s">
        <v>652</v>
      </c>
      <c r="F2999" s="389" t="s">
        <v>647</v>
      </c>
      <c r="G2999" s="389" t="s">
        <v>649</v>
      </c>
    </row>
    <row r="3000" spans="1:7">
      <c r="A3000" s="389" t="s">
        <v>537</v>
      </c>
      <c r="B3000" s="389" t="s">
        <v>517</v>
      </c>
      <c r="C3000" s="389">
        <v>0.95348945605799995</v>
      </c>
      <c r="D3000" s="389" t="s">
        <v>647</v>
      </c>
      <c r="E3000" s="389" t="s">
        <v>652</v>
      </c>
      <c r="F3000" s="389" t="s">
        <v>647</v>
      </c>
      <c r="G3000" s="389" t="s">
        <v>649</v>
      </c>
    </row>
    <row r="3001" spans="1:7">
      <c r="A3001" s="389" t="s">
        <v>535</v>
      </c>
      <c r="B3001" s="389" t="s">
        <v>517</v>
      </c>
      <c r="C3001" s="389">
        <v>0.74400521784600004</v>
      </c>
      <c r="D3001" s="389" t="s">
        <v>647</v>
      </c>
      <c r="E3001" s="389" t="s">
        <v>652</v>
      </c>
      <c r="F3001" s="389" t="s">
        <v>647</v>
      </c>
      <c r="G3001" s="389" t="s">
        <v>649</v>
      </c>
    </row>
    <row r="3002" spans="1:7">
      <c r="A3002" s="389" t="s">
        <v>522</v>
      </c>
      <c r="B3002" s="389" t="s">
        <v>517</v>
      </c>
      <c r="C3002" s="389">
        <v>10.667450258200001</v>
      </c>
      <c r="D3002" s="389" t="s">
        <v>647</v>
      </c>
      <c r="E3002" s="389" t="s">
        <v>652</v>
      </c>
      <c r="F3002" s="389" t="s">
        <v>647</v>
      </c>
      <c r="G3002" s="389" t="s">
        <v>649</v>
      </c>
    </row>
    <row r="3003" spans="1:7">
      <c r="A3003" s="389" t="s">
        <v>559</v>
      </c>
      <c r="B3003" s="389" t="s">
        <v>517</v>
      </c>
      <c r="C3003" s="389">
        <v>1.64076030926</v>
      </c>
      <c r="D3003" s="389" t="s">
        <v>647</v>
      </c>
      <c r="E3003" s="389" t="s">
        <v>652</v>
      </c>
      <c r="F3003" s="389" t="s">
        <v>647</v>
      </c>
      <c r="G3003" s="389" t="s">
        <v>649</v>
      </c>
    </row>
    <row r="3004" spans="1:7">
      <c r="A3004" s="389" t="s">
        <v>574</v>
      </c>
      <c r="B3004" s="389" t="s">
        <v>517</v>
      </c>
      <c r="C3004" s="389">
        <v>1.64076030926</v>
      </c>
      <c r="D3004" s="389" t="s">
        <v>647</v>
      </c>
      <c r="E3004" s="389" t="s">
        <v>652</v>
      </c>
      <c r="F3004" s="389" t="s">
        <v>647</v>
      </c>
      <c r="G3004" s="389" t="s">
        <v>649</v>
      </c>
    </row>
    <row r="3005" spans="1:7">
      <c r="A3005" s="389" t="s">
        <v>526</v>
      </c>
      <c r="B3005" s="389" t="s">
        <v>517</v>
      </c>
      <c r="C3005" s="389">
        <v>5.4156155162599999</v>
      </c>
      <c r="D3005" s="389" t="s">
        <v>647</v>
      </c>
      <c r="E3005" s="389" t="s">
        <v>652</v>
      </c>
      <c r="F3005" s="389" t="s">
        <v>647</v>
      </c>
      <c r="G3005" s="389" t="s">
        <v>649</v>
      </c>
    </row>
    <row r="3006" spans="1:7">
      <c r="A3006" s="389" t="s">
        <v>581</v>
      </c>
      <c r="B3006" s="389" t="s">
        <v>517</v>
      </c>
      <c r="C3006" s="389">
        <v>45.936714646799899</v>
      </c>
      <c r="D3006" s="389" t="s">
        <v>647</v>
      </c>
      <c r="E3006" s="389" t="s">
        <v>652</v>
      </c>
      <c r="F3006" s="389" t="s">
        <v>647</v>
      </c>
      <c r="G3006" s="389" t="s">
        <v>649</v>
      </c>
    </row>
    <row r="3007" spans="1:7">
      <c r="A3007" s="389" t="s">
        <v>581</v>
      </c>
      <c r="B3007" s="389" t="s">
        <v>517</v>
      </c>
      <c r="C3007" s="389">
        <v>45.936714646799899</v>
      </c>
      <c r="D3007" s="389" t="s">
        <v>647</v>
      </c>
      <c r="E3007" s="389" t="s">
        <v>652</v>
      </c>
      <c r="F3007" s="389" t="s">
        <v>647</v>
      </c>
      <c r="G3007" s="389" t="s">
        <v>649</v>
      </c>
    </row>
    <row r="3008" spans="1:7">
      <c r="A3008" s="389" t="s">
        <v>534</v>
      </c>
      <c r="B3008" s="389" t="s">
        <v>517</v>
      </c>
      <c r="C3008" s="389">
        <v>15.5565880666</v>
      </c>
      <c r="D3008" s="389" t="s">
        <v>647</v>
      </c>
      <c r="E3008" s="389" t="s">
        <v>652</v>
      </c>
      <c r="F3008" s="389" t="s">
        <v>647</v>
      </c>
      <c r="G3008" s="389" t="s">
        <v>649</v>
      </c>
    </row>
    <row r="3009" spans="1:7">
      <c r="A3009" s="389" t="s">
        <v>538</v>
      </c>
      <c r="B3009" s="389" t="s">
        <v>517</v>
      </c>
      <c r="C3009" s="389">
        <v>15.5565880666</v>
      </c>
      <c r="D3009" s="389" t="s">
        <v>647</v>
      </c>
      <c r="E3009" s="389" t="s">
        <v>652</v>
      </c>
      <c r="F3009" s="389" t="s">
        <v>647</v>
      </c>
      <c r="G3009" s="389" t="s">
        <v>649</v>
      </c>
    </row>
    <row r="3010" spans="1:7">
      <c r="A3010" s="389" t="s">
        <v>541</v>
      </c>
      <c r="B3010" s="389" t="s">
        <v>517</v>
      </c>
      <c r="C3010" s="389">
        <v>15.5565880666</v>
      </c>
      <c r="D3010" s="389" t="s">
        <v>647</v>
      </c>
      <c r="E3010" s="389" t="s">
        <v>652</v>
      </c>
      <c r="F3010" s="389" t="s">
        <v>647</v>
      </c>
      <c r="G3010" s="389" t="s">
        <v>649</v>
      </c>
    </row>
    <row r="3011" spans="1:7">
      <c r="A3011" s="389" t="s">
        <v>575</v>
      </c>
      <c r="B3011" s="389" t="s">
        <v>517</v>
      </c>
      <c r="C3011" s="389">
        <v>15.5565880666</v>
      </c>
      <c r="D3011" s="389" t="s">
        <v>647</v>
      </c>
      <c r="E3011" s="389" t="s">
        <v>652</v>
      </c>
      <c r="F3011" s="389" t="s">
        <v>647</v>
      </c>
      <c r="G3011" s="389" t="s">
        <v>649</v>
      </c>
    </row>
    <row r="3012" spans="1:7">
      <c r="A3012" s="389" t="s">
        <v>575</v>
      </c>
      <c r="B3012" s="389" t="s">
        <v>517</v>
      </c>
      <c r="C3012" s="389">
        <v>15.5565880666</v>
      </c>
      <c r="D3012" s="389" t="s">
        <v>647</v>
      </c>
      <c r="E3012" s="389" t="s">
        <v>652</v>
      </c>
      <c r="F3012" s="389" t="s">
        <v>647</v>
      </c>
      <c r="G3012" s="389" t="s">
        <v>649</v>
      </c>
    </row>
    <row r="3013" spans="1:7">
      <c r="A3013" s="389" t="s">
        <v>578</v>
      </c>
      <c r="B3013" s="389" t="s">
        <v>517</v>
      </c>
      <c r="C3013" s="389">
        <v>0.65739682941400002</v>
      </c>
      <c r="D3013" s="389" t="s">
        <v>647</v>
      </c>
      <c r="E3013" s="389" t="s">
        <v>652</v>
      </c>
      <c r="F3013" s="389" t="s">
        <v>647</v>
      </c>
      <c r="G3013" s="389" t="s">
        <v>649</v>
      </c>
    </row>
    <row r="3014" spans="1:7">
      <c r="A3014" s="389" t="s">
        <v>578</v>
      </c>
      <c r="B3014" s="389" t="s">
        <v>517</v>
      </c>
      <c r="C3014" s="389">
        <v>0.65739682941400002</v>
      </c>
      <c r="D3014" s="389" t="s">
        <v>647</v>
      </c>
      <c r="E3014" s="389" t="s">
        <v>652</v>
      </c>
      <c r="F3014" s="389" t="s">
        <v>647</v>
      </c>
      <c r="G3014" s="389" t="s">
        <v>649</v>
      </c>
    </row>
    <row r="3015" spans="1:7">
      <c r="A3015" s="389" t="s">
        <v>559</v>
      </c>
      <c r="B3015" s="389" t="s">
        <v>517</v>
      </c>
      <c r="C3015" s="389">
        <v>19.9622437740999</v>
      </c>
      <c r="D3015" s="389" t="s">
        <v>647</v>
      </c>
      <c r="E3015" s="389" t="s">
        <v>652</v>
      </c>
      <c r="F3015" s="389" t="s">
        <v>647</v>
      </c>
      <c r="G3015" s="389" t="s">
        <v>649</v>
      </c>
    </row>
    <row r="3016" spans="1:7">
      <c r="A3016" s="389" t="s">
        <v>574</v>
      </c>
      <c r="B3016" s="389" t="s">
        <v>517</v>
      </c>
      <c r="C3016" s="389">
        <v>19.9622437740999</v>
      </c>
      <c r="D3016" s="389" t="s">
        <v>647</v>
      </c>
      <c r="E3016" s="389" t="s">
        <v>652</v>
      </c>
      <c r="F3016" s="389" t="s">
        <v>647</v>
      </c>
      <c r="G3016" s="389" t="s">
        <v>649</v>
      </c>
    </row>
    <row r="3017" spans="1:7">
      <c r="A3017" s="389" t="s">
        <v>535</v>
      </c>
      <c r="B3017" s="389" t="s">
        <v>517</v>
      </c>
      <c r="C3017" s="389">
        <v>24.870516329600001</v>
      </c>
      <c r="D3017" s="389" t="s">
        <v>647</v>
      </c>
      <c r="E3017" s="389" t="s">
        <v>652</v>
      </c>
      <c r="F3017" s="389" t="s">
        <v>647</v>
      </c>
      <c r="G3017" s="389" t="s">
        <v>649</v>
      </c>
    </row>
    <row r="3018" spans="1:7">
      <c r="A3018" s="389" t="s">
        <v>514</v>
      </c>
      <c r="B3018" s="389" t="s">
        <v>517</v>
      </c>
      <c r="C3018" s="389">
        <v>36.689225163300001</v>
      </c>
      <c r="D3018" s="389" t="s">
        <v>647</v>
      </c>
      <c r="E3018" s="389" t="s">
        <v>652</v>
      </c>
      <c r="F3018" s="389" t="s">
        <v>647</v>
      </c>
      <c r="G3018" s="389" t="s">
        <v>649</v>
      </c>
    </row>
    <row r="3019" spans="1:7">
      <c r="A3019" s="389" t="s">
        <v>514</v>
      </c>
      <c r="B3019" s="389" t="s">
        <v>517</v>
      </c>
      <c r="C3019" s="389">
        <v>36.689225163300001</v>
      </c>
      <c r="D3019" s="389" t="s">
        <v>647</v>
      </c>
      <c r="E3019" s="389" t="s">
        <v>652</v>
      </c>
      <c r="F3019" s="389" t="s">
        <v>647</v>
      </c>
      <c r="G3019" s="389" t="s">
        <v>649</v>
      </c>
    </row>
    <row r="3020" spans="1:7">
      <c r="A3020" s="389" t="s">
        <v>514</v>
      </c>
      <c r="B3020" s="389" t="s">
        <v>517</v>
      </c>
      <c r="C3020" s="389">
        <v>36.689225163300001</v>
      </c>
      <c r="D3020" s="389" t="s">
        <v>647</v>
      </c>
      <c r="E3020" s="389" t="s">
        <v>652</v>
      </c>
      <c r="F3020" s="389" t="s">
        <v>647</v>
      </c>
      <c r="G3020" s="389" t="s">
        <v>649</v>
      </c>
    </row>
    <row r="3021" spans="1:7">
      <c r="A3021" s="389" t="s">
        <v>560</v>
      </c>
      <c r="B3021" s="389" t="s">
        <v>517</v>
      </c>
      <c r="C3021" s="389">
        <v>1.2702195550099999</v>
      </c>
      <c r="D3021" s="389" t="s">
        <v>647</v>
      </c>
      <c r="E3021" s="389" t="s">
        <v>652</v>
      </c>
      <c r="F3021" s="389" t="s">
        <v>647</v>
      </c>
      <c r="G3021" s="389" t="s">
        <v>649</v>
      </c>
    </row>
    <row r="3022" spans="1:7">
      <c r="A3022" s="389" t="s">
        <v>560</v>
      </c>
      <c r="B3022" s="389" t="s">
        <v>517</v>
      </c>
      <c r="C3022" s="389">
        <v>1.2702195550099999</v>
      </c>
      <c r="D3022" s="389" t="s">
        <v>647</v>
      </c>
      <c r="E3022" s="389" t="s">
        <v>652</v>
      </c>
      <c r="F3022" s="389" t="s">
        <v>647</v>
      </c>
      <c r="G3022" s="389" t="s">
        <v>649</v>
      </c>
    </row>
    <row r="3023" spans="1:7">
      <c r="A3023" s="389" t="s">
        <v>581</v>
      </c>
      <c r="B3023" s="389" t="s">
        <v>517</v>
      </c>
      <c r="C3023" s="389">
        <v>58.315927703699899</v>
      </c>
      <c r="D3023" s="389" t="s">
        <v>647</v>
      </c>
      <c r="E3023" s="389" t="s">
        <v>652</v>
      </c>
      <c r="F3023" s="389" t="s">
        <v>647</v>
      </c>
      <c r="G3023" s="389" t="s">
        <v>649</v>
      </c>
    </row>
    <row r="3024" spans="1:7">
      <c r="A3024" s="389" t="s">
        <v>535</v>
      </c>
      <c r="B3024" s="389" t="s">
        <v>517</v>
      </c>
      <c r="C3024" s="389">
        <v>17.656553312900002</v>
      </c>
      <c r="D3024" s="389" t="s">
        <v>647</v>
      </c>
      <c r="E3024" s="389" t="s">
        <v>652</v>
      </c>
      <c r="F3024" s="389" t="s">
        <v>647</v>
      </c>
      <c r="G3024" s="389" t="s">
        <v>649</v>
      </c>
    </row>
    <row r="3025" spans="1:7">
      <c r="A3025" s="389" t="s">
        <v>537</v>
      </c>
      <c r="B3025" s="389" t="s">
        <v>517</v>
      </c>
      <c r="C3025" s="389">
        <v>11.858362507600001</v>
      </c>
      <c r="D3025" s="389" t="s">
        <v>647</v>
      </c>
      <c r="E3025" s="389" t="s">
        <v>652</v>
      </c>
      <c r="F3025" s="389" t="s">
        <v>647</v>
      </c>
      <c r="G3025" s="389" t="s">
        <v>649</v>
      </c>
    </row>
    <row r="3026" spans="1:7">
      <c r="A3026" s="389" t="s">
        <v>560</v>
      </c>
      <c r="B3026" s="389" t="s">
        <v>517</v>
      </c>
      <c r="C3026" s="389">
        <v>9.6295432440600006</v>
      </c>
      <c r="D3026" s="389" t="s">
        <v>647</v>
      </c>
      <c r="E3026" s="389" t="s">
        <v>652</v>
      </c>
      <c r="F3026" s="389" t="s">
        <v>647</v>
      </c>
      <c r="G3026" s="389" t="s">
        <v>649</v>
      </c>
    </row>
    <row r="3027" spans="1:7">
      <c r="A3027" s="389" t="s">
        <v>526</v>
      </c>
      <c r="B3027" s="389" t="s">
        <v>517</v>
      </c>
      <c r="C3027" s="389">
        <v>26.142568756100001</v>
      </c>
      <c r="D3027" s="389" t="s">
        <v>647</v>
      </c>
      <c r="E3027" s="389" t="s">
        <v>652</v>
      </c>
      <c r="F3027" s="389" t="s">
        <v>647</v>
      </c>
      <c r="G3027" s="389" t="s">
        <v>649</v>
      </c>
    </row>
    <row r="3028" spans="1:7">
      <c r="A3028" s="389" t="s">
        <v>576</v>
      </c>
      <c r="B3028" s="389" t="s">
        <v>517</v>
      </c>
      <c r="C3028" s="389">
        <v>0.96665219979299999</v>
      </c>
      <c r="D3028" s="389" t="s">
        <v>647</v>
      </c>
      <c r="E3028" s="389" t="s">
        <v>652</v>
      </c>
      <c r="F3028" s="389" t="s">
        <v>647</v>
      </c>
      <c r="G3028" s="389" t="s">
        <v>649</v>
      </c>
    </row>
    <row r="3029" spans="1:7">
      <c r="A3029" s="389" t="s">
        <v>576</v>
      </c>
      <c r="B3029" s="389" t="s">
        <v>517</v>
      </c>
      <c r="C3029" s="389">
        <v>0.96665219979299999</v>
      </c>
      <c r="D3029" s="389" t="s">
        <v>647</v>
      </c>
      <c r="E3029" s="389" t="s">
        <v>652</v>
      </c>
      <c r="F3029" s="389" t="s">
        <v>647</v>
      </c>
      <c r="G3029" s="389" t="s">
        <v>649</v>
      </c>
    </row>
    <row r="3030" spans="1:7">
      <c r="A3030" s="389" t="s">
        <v>578</v>
      </c>
      <c r="B3030" s="389" t="s">
        <v>517</v>
      </c>
      <c r="C3030" s="389">
        <v>0.96665219979299999</v>
      </c>
      <c r="D3030" s="389" t="s">
        <v>647</v>
      </c>
      <c r="E3030" s="389" t="s">
        <v>652</v>
      </c>
      <c r="F3030" s="389" t="s">
        <v>647</v>
      </c>
      <c r="G3030" s="389" t="s">
        <v>649</v>
      </c>
    </row>
    <row r="3031" spans="1:7">
      <c r="A3031" s="389" t="s">
        <v>578</v>
      </c>
      <c r="B3031" s="389" t="s">
        <v>517</v>
      </c>
      <c r="C3031" s="389">
        <v>0.96665219979299999</v>
      </c>
      <c r="D3031" s="389" t="s">
        <v>647</v>
      </c>
      <c r="E3031" s="389" t="s">
        <v>652</v>
      </c>
      <c r="F3031" s="389" t="s">
        <v>647</v>
      </c>
      <c r="G3031" s="389" t="s">
        <v>649</v>
      </c>
    </row>
    <row r="3032" spans="1:7">
      <c r="A3032" s="389" t="s">
        <v>576</v>
      </c>
      <c r="B3032" s="389" t="s">
        <v>517</v>
      </c>
      <c r="C3032" s="389">
        <v>8.4211105778400004</v>
      </c>
      <c r="D3032" s="389" t="s">
        <v>647</v>
      </c>
      <c r="E3032" s="389" t="s">
        <v>652</v>
      </c>
      <c r="F3032" s="389" t="s">
        <v>647</v>
      </c>
      <c r="G3032" s="389" t="s">
        <v>649</v>
      </c>
    </row>
    <row r="3033" spans="1:7">
      <c r="A3033" s="389" t="s">
        <v>578</v>
      </c>
      <c r="B3033" s="389" t="s">
        <v>517</v>
      </c>
      <c r="C3033" s="389">
        <v>8.4211105778400004</v>
      </c>
      <c r="D3033" s="389" t="s">
        <v>647</v>
      </c>
      <c r="E3033" s="389" t="s">
        <v>652</v>
      </c>
      <c r="F3033" s="389" t="s">
        <v>647</v>
      </c>
      <c r="G3033" s="389" t="s">
        <v>649</v>
      </c>
    </row>
    <row r="3034" spans="1:7">
      <c r="A3034" s="389" t="s">
        <v>535</v>
      </c>
      <c r="B3034" s="389" t="s">
        <v>517</v>
      </c>
      <c r="C3034" s="389">
        <v>7.5190163012899998</v>
      </c>
      <c r="D3034" s="389" t="s">
        <v>647</v>
      </c>
      <c r="E3034" s="389" t="s">
        <v>652</v>
      </c>
      <c r="F3034" s="389" t="s">
        <v>647</v>
      </c>
      <c r="G3034" s="389" t="s">
        <v>649</v>
      </c>
    </row>
    <row r="3035" spans="1:7">
      <c r="A3035" s="389" t="s">
        <v>578</v>
      </c>
      <c r="B3035" s="389" t="s">
        <v>517</v>
      </c>
      <c r="C3035" s="389">
        <v>7.5422154731999997</v>
      </c>
      <c r="D3035" s="389" t="s">
        <v>647</v>
      </c>
      <c r="E3035" s="389" t="s">
        <v>652</v>
      </c>
      <c r="F3035" s="389" t="s">
        <v>647</v>
      </c>
      <c r="G3035" s="389" t="s">
        <v>649</v>
      </c>
    </row>
    <row r="3036" spans="1:7">
      <c r="A3036" s="389" t="s">
        <v>535</v>
      </c>
      <c r="B3036" s="389" t="s">
        <v>517</v>
      </c>
      <c r="C3036" s="389">
        <v>42.526963868899898</v>
      </c>
      <c r="D3036" s="389" t="s">
        <v>647</v>
      </c>
      <c r="E3036" s="389" t="s">
        <v>652</v>
      </c>
      <c r="F3036" s="389" t="s">
        <v>647</v>
      </c>
      <c r="G3036" s="389" t="s">
        <v>649</v>
      </c>
    </row>
    <row r="3037" spans="1:7">
      <c r="A3037" s="389" t="s">
        <v>535</v>
      </c>
      <c r="B3037" s="389" t="s">
        <v>517</v>
      </c>
      <c r="C3037" s="389">
        <v>42.526963868899898</v>
      </c>
      <c r="D3037" s="389" t="s">
        <v>647</v>
      </c>
      <c r="E3037" s="389" t="s">
        <v>652</v>
      </c>
      <c r="F3037" s="389" t="s">
        <v>647</v>
      </c>
      <c r="G3037" s="389" t="s">
        <v>649</v>
      </c>
    </row>
    <row r="3038" spans="1:7">
      <c r="A3038" s="389" t="s">
        <v>563</v>
      </c>
      <c r="B3038" s="389" t="s">
        <v>517</v>
      </c>
      <c r="C3038" s="389">
        <v>12.1950622071999</v>
      </c>
      <c r="D3038" s="389" t="s">
        <v>647</v>
      </c>
      <c r="E3038" s="389" t="s">
        <v>652</v>
      </c>
      <c r="F3038" s="389" t="s">
        <v>647</v>
      </c>
      <c r="G3038" s="389" t="s">
        <v>649</v>
      </c>
    </row>
    <row r="3039" spans="1:7">
      <c r="A3039" s="389" t="s">
        <v>563</v>
      </c>
      <c r="B3039" s="389" t="s">
        <v>517</v>
      </c>
      <c r="C3039" s="389">
        <v>12.1950622071999</v>
      </c>
      <c r="D3039" s="389" t="s">
        <v>647</v>
      </c>
      <c r="E3039" s="389" t="s">
        <v>652</v>
      </c>
      <c r="F3039" s="389" t="s">
        <v>647</v>
      </c>
      <c r="G3039" s="389" t="s">
        <v>649</v>
      </c>
    </row>
    <row r="3040" spans="1:7">
      <c r="A3040" s="389" t="s">
        <v>581</v>
      </c>
      <c r="B3040" s="389" t="s">
        <v>517</v>
      </c>
      <c r="C3040" s="389">
        <v>0.69129238132899995</v>
      </c>
      <c r="D3040" s="389" t="s">
        <v>647</v>
      </c>
      <c r="E3040" s="389" t="s">
        <v>652</v>
      </c>
      <c r="F3040" s="389" t="s">
        <v>647</v>
      </c>
      <c r="G3040" s="389" t="s">
        <v>649</v>
      </c>
    </row>
    <row r="3041" spans="1:7">
      <c r="A3041" s="389" t="s">
        <v>581</v>
      </c>
      <c r="B3041" s="389" t="s">
        <v>517</v>
      </c>
      <c r="C3041" s="389">
        <v>5.0345373482999998</v>
      </c>
      <c r="D3041" s="389" t="s">
        <v>647</v>
      </c>
      <c r="E3041" s="389" t="s">
        <v>652</v>
      </c>
      <c r="F3041" s="389" t="s">
        <v>647</v>
      </c>
      <c r="G3041" s="389" t="s">
        <v>649</v>
      </c>
    </row>
    <row r="3042" spans="1:7">
      <c r="A3042" s="389" t="s">
        <v>578</v>
      </c>
      <c r="B3042" s="389" t="s">
        <v>517</v>
      </c>
      <c r="C3042" s="389">
        <v>24.6119470808</v>
      </c>
      <c r="D3042" s="389" t="s">
        <v>647</v>
      </c>
      <c r="E3042" s="389" t="s">
        <v>652</v>
      </c>
      <c r="F3042" s="389" t="s">
        <v>647</v>
      </c>
      <c r="G3042" s="389" t="s">
        <v>649</v>
      </c>
    </row>
    <row r="3043" spans="1:7">
      <c r="A3043" s="389" t="s">
        <v>570</v>
      </c>
      <c r="B3043" s="389" t="s">
        <v>517</v>
      </c>
      <c r="C3043" s="389">
        <v>18.265351804400002</v>
      </c>
      <c r="D3043" s="389" t="s">
        <v>647</v>
      </c>
      <c r="E3043" s="389" t="s">
        <v>652</v>
      </c>
      <c r="F3043" s="389" t="s">
        <v>647</v>
      </c>
      <c r="G3043" s="389" t="s">
        <v>649</v>
      </c>
    </row>
    <row r="3044" spans="1:7">
      <c r="A3044" s="389" t="s">
        <v>570</v>
      </c>
      <c r="B3044" s="389" t="s">
        <v>517</v>
      </c>
      <c r="C3044" s="389">
        <v>18.265351804400002</v>
      </c>
      <c r="D3044" s="389" t="s">
        <v>647</v>
      </c>
      <c r="E3044" s="389" t="s">
        <v>652</v>
      </c>
      <c r="F3044" s="389" t="s">
        <v>647</v>
      </c>
      <c r="G3044" s="389" t="s">
        <v>649</v>
      </c>
    </row>
    <row r="3045" spans="1:7">
      <c r="A3045" s="389" t="s">
        <v>581</v>
      </c>
      <c r="B3045" s="389" t="s">
        <v>517</v>
      </c>
      <c r="C3045" s="389">
        <v>2.8122428904299999</v>
      </c>
      <c r="D3045" s="389" t="s">
        <v>647</v>
      </c>
      <c r="E3045" s="389" t="s">
        <v>652</v>
      </c>
      <c r="F3045" s="389" t="s">
        <v>647</v>
      </c>
      <c r="G3045" s="389" t="s">
        <v>649</v>
      </c>
    </row>
    <row r="3046" spans="1:7">
      <c r="A3046" s="389" t="s">
        <v>535</v>
      </c>
      <c r="B3046" s="389" t="s">
        <v>517</v>
      </c>
      <c r="C3046" s="389">
        <v>43.187160482300001</v>
      </c>
      <c r="D3046" s="389" t="s">
        <v>647</v>
      </c>
      <c r="E3046" s="389" t="s">
        <v>652</v>
      </c>
      <c r="F3046" s="389" t="s">
        <v>647</v>
      </c>
      <c r="G3046" s="389" t="s">
        <v>649</v>
      </c>
    </row>
    <row r="3047" spans="1:7">
      <c r="A3047" s="389" t="s">
        <v>535</v>
      </c>
      <c r="B3047" s="389" t="s">
        <v>517</v>
      </c>
      <c r="C3047" s="389">
        <v>43.187160482300001</v>
      </c>
      <c r="D3047" s="389" t="s">
        <v>647</v>
      </c>
      <c r="E3047" s="389" t="s">
        <v>652</v>
      </c>
      <c r="F3047" s="389" t="s">
        <v>647</v>
      </c>
      <c r="G3047" s="389" t="s">
        <v>649</v>
      </c>
    </row>
    <row r="3048" spans="1:7">
      <c r="A3048" s="389" t="s">
        <v>581</v>
      </c>
      <c r="B3048" s="389" t="s">
        <v>517</v>
      </c>
      <c r="C3048" s="389">
        <v>3.3027230091500002</v>
      </c>
      <c r="D3048" s="389" t="s">
        <v>647</v>
      </c>
      <c r="E3048" s="389" t="s">
        <v>652</v>
      </c>
      <c r="F3048" s="389" t="s">
        <v>647</v>
      </c>
      <c r="G3048" s="389" t="s">
        <v>649</v>
      </c>
    </row>
    <row r="3049" spans="1:7">
      <c r="A3049" s="389" t="s">
        <v>581</v>
      </c>
      <c r="B3049" s="389" t="s">
        <v>517</v>
      </c>
      <c r="C3049" s="389">
        <v>3.3027230091500002</v>
      </c>
      <c r="D3049" s="389" t="s">
        <v>647</v>
      </c>
      <c r="E3049" s="389" t="s">
        <v>652</v>
      </c>
      <c r="F3049" s="389" t="s">
        <v>647</v>
      </c>
      <c r="G3049" s="389" t="s">
        <v>649</v>
      </c>
    </row>
    <row r="3050" spans="1:7">
      <c r="B3050" s="389" t="s">
        <v>517</v>
      </c>
      <c r="C3050" s="389">
        <v>1.7900886035800001</v>
      </c>
      <c r="D3050" s="389" t="s">
        <v>647</v>
      </c>
      <c r="E3050" s="389" t="s">
        <v>652</v>
      </c>
      <c r="F3050" s="389" t="s">
        <v>647</v>
      </c>
      <c r="G3050" s="389" t="s">
        <v>649</v>
      </c>
    </row>
    <row r="3051" spans="1:7">
      <c r="A3051" s="389" t="s">
        <v>526</v>
      </c>
      <c r="B3051" s="389" t="s">
        <v>517</v>
      </c>
      <c r="C3051" s="389">
        <v>10.3410544528</v>
      </c>
      <c r="D3051" s="389" t="s">
        <v>647</v>
      </c>
      <c r="E3051" s="389" t="s">
        <v>652</v>
      </c>
      <c r="F3051" s="389" t="s">
        <v>647</v>
      </c>
      <c r="G3051" s="389" t="s">
        <v>649</v>
      </c>
    </row>
    <row r="3052" spans="1:7">
      <c r="A3052" s="389" t="s">
        <v>525</v>
      </c>
      <c r="B3052" s="389" t="s">
        <v>517</v>
      </c>
      <c r="C3052" s="389">
        <v>1.87485433223</v>
      </c>
      <c r="D3052" s="389" t="s">
        <v>647</v>
      </c>
      <c r="E3052" s="389" t="s">
        <v>652</v>
      </c>
      <c r="F3052" s="389" t="s">
        <v>647</v>
      </c>
      <c r="G3052" s="389" t="s">
        <v>649</v>
      </c>
    </row>
    <row r="3053" spans="1:7">
      <c r="A3053" s="389" t="s">
        <v>568</v>
      </c>
      <c r="B3053" s="389" t="s">
        <v>517</v>
      </c>
      <c r="C3053" s="389">
        <v>1.87485433223</v>
      </c>
      <c r="D3053" s="389" t="s">
        <v>647</v>
      </c>
      <c r="E3053" s="389" t="s">
        <v>652</v>
      </c>
      <c r="F3053" s="389" t="s">
        <v>647</v>
      </c>
      <c r="G3053" s="389" t="s">
        <v>649</v>
      </c>
    </row>
    <row r="3054" spans="1:7">
      <c r="A3054" s="389" t="s">
        <v>537</v>
      </c>
      <c r="B3054" s="389" t="s">
        <v>517</v>
      </c>
      <c r="C3054" s="389">
        <v>7.6093326617499999</v>
      </c>
      <c r="D3054" s="389" t="s">
        <v>647</v>
      </c>
      <c r="E3054" s="389" t="s">
        <v>652</v>
      </c>
      <c r="F3054" s="389" t="s">
        <v>647</v>
      </c>
      <c r="G3054" s="389" t="s">
        <v>649</v>
      </c>
    </row>
    <row r="3055" spans="1:7">
      <c r="A3055" s="389" t="s">
        <v>556</v>
      </c>
      <c r="B3055" s="389" t="s">
        <v>517</v>
      </c>
      <c r="C3055" s="389">
        <v>7.6093326617499999</v>
      </c>
      <c r="D3055" s="389" t="s">
        <v>647</v>
      </c>
      <c r="E3055" s="389" t="s">
        <v>652</v>
      </c>
      <c r="F3055" s="389" t="s">
        <v>647</v>
      </c>
      <c r="G3055" s="389" t="s">
        <v>649</v>
      </c>
    </row>
    <row r="3056" spans="1:7">
      <c r="A3056" s="389" t="s">
        <v>535</v>
      </c>
      <c r="B3056" s="389" t="s">
        <v>517</v>
      </c>
      <c r="C3056" s="389">
        <v>2.4998326302199998</v>
      </c>
      <c r="D3056" s="389" t="s">
        <v>647</v>
      </c>
      <c r="E3056" s="389" t="s">
        <v>652</v>
      </c>
      <c r="F3056" s="389" t="s">
        <v>647</v>
      </c>
      <c r="G3056" s="389" t="s">
        <v>649</v>
      </c>
    </row>
    <row r="3057" spans="1:7">
      <c r="A3057" s="389" t="s">
        <v>578</v>
      </c>
      <c r="B3057" s="389" t="s">
        <v>517</v>
      </c>
      <c r="C3057" s="389">
        <v>3.4162054940400002</v>
      </c>
      <c r="D3057" s="389" t="s">
        <v>647</v>
      </c>
      <c r="E3057" s="389" t="s">
        <v>652</v>
      </c>
      <c r="F3057" s="389" t="s">
        <v>647</v>
      </c>
      <c r="G3057" s="389" t="s">
        <v>649</v>
      </c>
    </row>
    <row r="3058" spans="1:7">
      <c r="A3058" s="389" t="s">
        <v>578</v>
      </c>
      <c r="B3058" s="389" t="s">
        <v>517</v>
      </c>
      <c r="C3058" s="389">
        <v>3.4162054940400002</v>
      </c>
      <c r="D3058" s="389" t="s">
        <v>647</v>
      </c>
      <c r="E3058" s="389" t="s">
        <v>652</v>
      </c>
      <c r="F3058" s="389" t="s">
        <v>647</v>
      </c>
      <c r="G3058" s="389" t="s">
        <v>649</v>
      </c>
    </row>
    <row r="3059" spans="1:7">
      <c r="A3059" s="389" t="s">
        <v>535</v>
      </c>
      <c r="B3059" s="389" t="s">
        <v>517</v>
      </c>
      <c r="C3059" s="389">
        <v>18.3409237414999</v>
      </c>
      <c r="D3059" s="389" t="s">
        <v>647</v>
      </c>
      <c r="E3059" s="389" t="s">
        <v>652</v>
      </c>
      <c r="F3059" s="389" t="s">
        <v>647</v>
      </c>
      <c r="G3059" s="389" t="s">
        <v>649</v>
      </c>
    </row>
    <row r="3060" spans="1:7">
      <c r="A3060" s="389" t="s">
        <v>535</v>
      </c>
      <c r="B3060" s="389" t="s">
        <v>517</v>
      </c>
      <c r="C3060" s="389">
        <v>18.3409237414999</v>
      </c>
      <c r="D3060" s="389" t="s">
        <v>647</v>
      </c>
      <c r="E3060" s="389" t="s">
        <v>652</v>
      </c>
      <c r="F3060" s="389" t="s">
        <v>647</v>
      </c>
      <c r="G3060" s="389" t="s">
        <v>649</v>
      </c>
    </row>
    <row r="3061" spans="1:7">
      <c r="A3061" s="389" t="s">
        <v>525</v>
      </c>
      <c r="B3061" s="389" t="s">
        <v>517</v>
      </c>
      <c r="C3061" s="389">
        <v>1.7135858098000001</v>
      </c>
      <c r="D3061" s="389" t="s">
        <v>647</v>
      </c>
      <c r="E3061" s="389" t="s">
        <v>652</v>
      </c>
      <c r="F3061" s="389" t="s">
        <v>647</v>
      </c>
      <c r="G3061" s="389" t="s">
        <v>649</v>
      </c>
    </row>
    <row r="3062" spans="1:7">
      <c r="A3062" s="389" t="s">
        <v>568</v>
      </c>
      <c r="B3062" s="389" t="s">
        <v>517</v>
      </c>
      <c r="C3062" s="389">
        <v>1.7135858098000001</v>
      </c>
      <c r="D3062" s="389" t="s">
        <v>647</v>
      </c>
      <c r="E3062" s="389" t="s">
        <v>652</v>
      </c>
      <c r="F3062" s="389" t="s">
        <v>647</v>
      </c>
      <c r="G3062" s="389" t="s">
        <v>649</v>
      </c>
    </row>
    <row r="3063" spans="1:7">
      <c r="A3063" s="389" t="s">
        <v>578</v>
      </c>
      <c r="B3063" s="389" t="s">
        <v>517</v>
      </c>
      <c r="C3063" s="389">
        <v>12.218843486400001</v>
      </c>
      <c r="D3063" s="389" t="s">
        <v>647</v>
      </c>
      <c r="E3063" s="389" t="s">
        <v>652</v>
      </c>
      <c r="F3063" s="389" t="s">
        <v>647</v>
      </c>
      <c r="G3063" s="389" t="s">
        <v>649</v>
      </c>
    </row>
    <row r="3064" spans="1:7">
      <c r="A3064" s="389" t="s">
        <v>574</v>
      </c>
      <c r="B3064" s="389" t="s">
        <v>517</v>
      </c>
      <c r="C3064" s="389">
        <v>27.3795046444999</v>
      </c>
      <c r="D3064" s="389" t="s">
        <v>647</v>
      </c>
      <c r="E3064" s="389" t="s">
        <v>652</v>
      </c>
      <c r="F3064" s="389" t="s">
        <v>647</v>
      </c>
      <c r="G3064" s="389" t="s">
        <v>649</v>
      </c>
    </row>
    <row r="3065" spans="1:7">
      <c r="A3065" s="389" t="s">
        <v>562</v>
      </c>
      <c r="B3065" s="389" t="s">
        <v>517</v>
      </c>
      <c r="C3065" s="389">
        <v>1.47441978458</v>
      </c>
      <c r="D3065" s="389" t="s">
        <v>647</v>
      </c>
      <c r="E3065" s="389" t="s">
        <v>652</v>
      </c>
      <c r="F3065" s="389" t="s">
        <v>647</v>
      </c>
      <c r="G3065" s="389" t="s">
        <v>649</v>
      </c>
    </row>
    <row r="3066" spans="1:7">
      <c r="A3066" s="389" t="s">
        <v>535</v>
      </c>
      <c r="B3066" s="389" t="s">
        <v>517</v>
      </c>
      <c r="C3066" s="389">
        <v>5.3004118946199998</v>
      </c>
      <c r="D3066" s="389" t="s">
        <v>647</v>
      </c>
      <c r="E3066" s="389" t="s">
        <v>652</v>
      </c>
      <c r="F3066" s="389" t="s">
        <v>647</v>
      </c>
      <c r="G3066" s="389" t="s">
        <v>649</v>
      </c>
    </row>
    <row r="3067" spans="1:7">
      <c r="A3067" s="389" t="s">
        <v>544</v>
      </c>
      <c r="B3067" s="389" t="s">
        <v>517</v>
      </c>
      <c r="C3067" s="389">
        <v>6.4076759912199996</v>
      </c>
      <c r="D3067" s="389" t="s">
        <v>647</v>
      </c>
      <c r="E3067" s="389" t="s">
        <v>652</v>
      </c>
      <c r="F3067" s="389" t="s">
        <v>647</v>
      </c>
      <c r="G3067" s="389" t="s">
        <v>649</v>
      </c>
    </row>
    <row r="3068" spans="1:7">
      <c r="A3068" s="389" t="s">
        <v>562</v>
      </c>
      <c r="B3068" s="389" t="s">
        <v>517</v>
      </c>
      <c r="C3068" s="389">
        <v>6.4076759912199996</v>
      </c>
      <c r="D3068" s="389" t="s">
        <v>647</v>
      </c>
      <c r="E3068" s="389" t="s">
        <v>652</v>
      </c>
      <c r="F3068" s="389" t="s">
        <v>647</v>
      </c>
      <c r="G3068" s="389" t="s">
        <v>649</v>
      </c>
    </row>
    <row r="3069" spans="1:7">
      <c r="A3069" s="389" t="s">
        <v>514</v>
      </c>
      <c r="B3069" s="389" t="s">
        <v>517</v>
      </c>
      <c r="C3069" s="389">
        <v>6.0841506300699999</v>
      </c>
      <c r="D3069" s="389" t="s">
        <v>647</v>
      </c>
      <c r="E3069" s="389" t="s">
        <v>652</v>
      </c>
      <c r="F3069" s="389" t="s">
        <v>647</v>
      </c>
      <c r="G3069" s="389" t="s">
        <v>649</v>
      </c>
    </row>
    <row r="3070" spans="1:7">
      <c r="A3070" s="389" t="s">
        <v>581</v>
      </c>
      <c r="B3070" s="389" t="s">
        <v>517</v>
      </c>
      <c r="C3070" s="389">
        <v>37.414111415900003</v>
      </c>
      <c r="D3070" s="389" t="s">
        <v>647</v>
      </c>
      <c r="E3070" s="389" t="s">
        <v>652</v>
      </c>
      <c r="F3070" s="389" t="s">
        <v>647</v>
      </c>
      <c r="G3070" s="389" t="s">
        <v>649</v>
      </c>
    </row>
    <row r="3071" spans="1:7">
      <c r="A3071" s="389" t="s">
        <v>581</v>
      </c>
      <c r="B3071" s="389" t="s">
        <v>517</v>
      </c>
      <c r="C3071" s="389">
        <v>37.414111415900003</v>
      </c>
      <c r="D3071" s="389" t="s">
        <v>647</v>
      </c>
      <c r="E3071" s="389" t="s">
        <v>652</v>
      </c>
      <c r="F3071" s="389" t="s">
        <v>647</v>
      </c>
      <c r="G3071" s="389" t="s">
        <v>649</v>
      </c>
    </row>
    <row r="3072" spans="1:7">
      <c r="A3072" s="389" t="s">
        <v>535</v>
      </c>
      <c r="B3072" s="389" t="s">
        <v>517</v>
      </c>
      <c r="C3072" s="389">
        <v>2.9503054026300002</v>
      </c>
      <c r="D3072" s="389" t="s">
        <v>647</v>
      </c>
      <c r="E3072" s="389" t="s">
        <v>652</v>
      </c>
      <c r="F3072" s="389" t="s">
        <v>647</v>
      </c>
      <c r="G3072" s="389" t="s">
        <v>649</v>
      </c>
    </row>
    <row r="3073" spans="1:7">
      <c r="A3073" s="389" t="s">
        <v>525</v>
      </c>
      <c r="B3073" s="389" t="s">
        <v>517</v>
      </c>
      <c r="C3073" s="389">
        <v>15.2997722429</v>
      </c>
      <c r="D3073" s="389" t="s">
        <v>647</v>
      </c>
      <c r="E3073" s="389" t="s">
        <v>652</v>
      </c>
      <c r="F3073" s="389" t="s">
        <v>647</v>
      </c>
      <c r="G3073" s="389" t="s">
        <v>649</v>
      </c>
    </row>
    <row r="3074" spans="1:7">
      <c r="A3074" s="389" t="s">
        <v>568</v>
      </c>
      <c r="B3074" s="389" t="s">
        <v>517</v>
      </c>
      <c r="C3074" s="389">
        <v>15.2997722429</v>
      </c>
      <c r="D3074" s="389" t="s">
        <v>647</v>
      </c>
      <c r="E3074" s="389" t="s">
        <v>652</v>
      </c>
      <c r="F3074" s="389" t="s">
        <v>647</v>
      </c>
      <c r="G3074" s="389" t="s">
        <v>649</v>
      </c>
    </row>
    <row r="3075" spans="1:7">
      <c r="A3075" s="389" t="s">
        <v>535</v>
      </c>
      <c r="B3075" s="389" t="s">
        <v>517</v>
      </c>
      <c r="C3075" s="389">
        <v>33.1782305005</v>
      </c>
      <c r="D3075" s="389" t="s">
        <v>647</v>
      </c>
      <c r="E3075" s="389" t="s">
        <v>652</v>
      </c>
      <c r="F3075" s="389" t="s">
        <v>647</v>
      </c>
      <c r="G3075" s="389" t="s">
        <v>649</v>
      </c>
    </row>
    <row r="3076" spans="1:7">
      <c r="A3076" s="389" t="s">
        <v>576</v>
      </c>
      <c r="B3076" s="389" t="s">
        <v>517</v>
      </c>
      <c r="C3076" s="389">
        <v>3.27124166723</v>
      </c>
      <c r="D3076" s="389" t="s">
        <v>647</v>
      </c>
      <c r="E3076" s="389" t="s">
        <v>652</v>
      </c>
      <c r="F3076" s="389" t="s">
        <v>647</v>
      </c>
      <c r="G3076" s="389" t="s">
        <v>649</v>
      </c>
    </row>
    <row r="3077" spans="1:7">
      <c r="A3077" s="389" t="s">
        <v>578</v>
      </c>
      <c r="B3077" s="389" t="s">
        <v>517</v>
      </c>
      <c r="C3077" s="389">
        <v>3.27124166723</v>
      </c>
      <c r="D3077" s="389" t="s">
        <v>647</v>
      </c>
      <c r="E3077" s="389" t="s">
        <v>652</v>
      </c>
      <c r="F3077" s="389" t="s">
        <v>647</v>
      </c>
      <c r="G3077" s="389" t="s">
        <v>649</v>
      </c>
    </row>
    <row r="3078" spans="1:7">
      <c r="A3078" s="389" t="s">
        <v>574</v>
      </c>
      <c r="B3078" s="389" t="s">
        <v>517</v>
      </c>
      <c r="C3078" s="389">
        <v>27.1953232239999</v>
      </c>
      <c r="D3078" s="389" t="s">
        <v>647</v>
      </c>
      <c r="E3078" s="389" t="s">
        <v>652</v>
      </c>
      <c r="F3078" s="389" t="s">
        <v>647</v>
      </c>
      <c r="G3078" s="389" t="s">
        <v>649</v>
      </c>
    </row>
    <row r="3079" spans="1:7">
      <c r="A3079" s="389" t="s">
        <v>534</v>
      </c>
      <c r="B3079" s="389" t="s">
        <v>517</v>
      </c>
      <c r="C3079" s="389">
        <v>9.3084248383400006</v>
      </c>
      <c r="D3079" s="389" t="s">
        <v>647</v>
      </c>
      <c r="E3079" s="389" t="s">
        <v>652</v>
      </c>
      <c r="F3079" s="389" t="s">
        <v>647</v>
      </c>
      <c r="G3079" s="389" t="s">
        <v>649</v>
      </c>
    </row>
    <row r="3080" spans="1:7">
      <c r="A3080" s="389" t="s">
        <v>534</v>
      </c>
      <c r="B3080" s="389" t="s">
        <v>517</v>
      </c>
      <c r="C3080" s="389">
        <v>9.3084248383400006</v>
      </c>
      <c r="D3080" s="389" t="s">
        <v>647</v>
      </c>
      <c r="E3080" s="389" t="s">
        <v>652</v>
      </c>
      <c r="F3080" s="389" t="s">
        <v>647</v>
      </c>
      <c r="G3080" s="389" t="s">
        <v>649</v>
      </c>
    </row>
    <row r="3081" spans="1:7">
      <c r="A3081" s="389" t="s">
        <v>541</v>
      </c>
      <c r="B3081" s="389" t="s">
        <v>517</v>
      </c>
      <c r="C3081" s="389">
        <v>9.3084248383400006</v>
      </c>
      <c r="D3081" s="389" t="s">
        <v>647</v>
      </c>
      <c r="E3081" s="389" t="s">
        <v>652</v>
      </c>
      <c r="F3081" s="389" t="s">
        <v>647</v>
      </c>
      <c r="G3081" s="389" t="s">
        <v>649</v>
      </c>
    </row>
    <row r="3082" spans="1:7">
      <c r="A3082" s="389" t="s">
        <v>541</v>
      </c>
      <c r="B3082" s="389" t="s">
        <v>517</v>
      </c>
      <c r="C3082" s="389">
        <v>9.3084248383400006</v>
      </c>
      <c r="D3082" s="389" t="s">
        <v>647</v>
      </c>
      <c r="E3082" s="389" t="s">
        <v>652</v>
      </c>
      <c r="F3082" s="389" t="s">
        <v>647</v>
      </c>
      <c r="G3082" s="389" t="s">
        <v>649</v>
      </c>
    </row>
    <row r="3083" spans="1:7">
      <c r="A3083" s="389" t="s">
        <v>526</v>
      </c>
      <c r="B3083" s="389" t="s">
        <v>517</v>
      </c>
      <c r="C3083" s="389">
        <v>15.6673323685</v>
      </c>
      <c r="D3083" s="389" t="s">
        <v>647</v>
      </c>
      <c r="E3083" s="389" t="s">
        <v>652</v>
      </c>
      <c r="F3083" s="389" t="s">
        <v>647</v>
      </c>
      <c r="G3083" s="389" t="s">
        <v>649</v>
      </c>
    </row>
    <row r="3084" spans="1:7">
      <c r="A3084" s="389" t="s">
        <v>535</v>
      </c>
      <c r="B3084" s="389" t="s">
        <v>517</v>
      </c>
      <c r="C3084" s="389">
        <v>5.6808813229800004</v>
      </c>
      <c r="D3084" s="389" t="s">
        <v>647</v>
      </c>
      <c r="E3084" s="389" t="s">
        <v>652</v>
      </c>
      <c r="F3084" s="389" t="s">
        <v>647</v>
      </c>
      <c r="G3084" s="389" t="s">
        <v>649</v>
      </c>
    </row>
    <row r="3085" spans="1:7">
      <c r="A3085" s="389" t="s">
        <v>578</v>
      </c>
      <c r="B3085" s="389" t="s">
        <v>517</v>
      </c>
      <c r="C3085" s="389">
        <v>1.8707886385400001</v>
      </c>
      <c r="D3085" s="389" t="s">
        <v>647</v>
      </c>
      <c r="E3085" s="389" t="s">
        <v>652</v>
      </c>
      <c r="F3085" s="389" t="s">
        <v>647</v>
      </c>
      <c r="G3085" s="389" t="s">
        <v>649</v>
      </c>
    </row>
    <row r="3086" spans="1:7">
      <c r="A3086" s="389" t="s">
        <v>525</v>
      </c>
      <c r="B3086" s="389" t="s">
        <v>517</v>
      </c>
      <c r="C3086" s="389">
        <v>0.67891107478299995</v>
      </c>
      <c r="D3086" s="389" t="s">
        <v>647</v>
      </c>
      <c r="E3086" s="389" t="s">
        <v>652</v>
      </c>
      <c r="F3086" s="389" t="s">
        <v>647</v>
      </c>
      <c r="G3086" s="389" t="s">
        <v>649</v>
      </c>
    </row>
    <row r="3087" spans="1:7">
      <c r="A3087" s="389" t="s">
        <v>579</v>
      </c>
      <c r="B3087" s="389" t="s">
        <v>517</v>
      </c>
      <c r="C3087" s="389">
        <v>2.9966776746899999</v>
      </c>
      <c r="D3087" s="389" t="s">
        <v>647</v>
      </c>
      <c r="E3087" s="389" t="s">
        <v>652</v>
      </c>
      <c r="F3087" s="389" t="s">
        <v>647</v>
      </c>
      <c r="G3087" s="389" t="s">
        <v>649</v>
      </c>
    </row>
    <row r="3088" spans="1:7">
      <c r="A3088" s="389" t="s">
        <v>579</v>
      </c>
      <c r="B3088" s="389" t="s">
        <v>517</v>
      </c>
      <c r="C3088" s="389">
        <v>2.9966776746899999</v>
      </c>
      <c r="D3088" s="389" t="s">
        <v>647</v>
      </c>
      <c r="E3088" s="389" t="s">
        <v>652</v>
      </c>
      <c r="F3088" s="389" t="s">
        <v>647</v>
      </c>
      <c r="G3088" s="389" t="s">
        <v>649</v>
      </c>
    </row>
    <row r="3089" spans="1:7">
      <c r="A3089" s="389" t="s">
        <v>579</v>
      </c>
      <c r="B3089" s="389" t="s">
        <v>517</v>
      </c>
      <c r="C3089" s="389">
        <v>2.9966776746899999</v>
      </c>
      <c r="D3089" s="389" t="s">
        <v>647</v>
      </c>
      <c r="E3089" s="389" t="s">
        <v>652</v>
      </c>
      <c r="F3089" s="389" t="s">
        <v>647</v>
      </c>
      <c r="G3089" s="389" t="s">
        <v>649</v>
      </c>
    </row>
    <row r="3090" spans="1:7">
      <c r="A3090" s="389" t="s">
        <v>581</v>
      </c>
      <c r="B3090" s="389" t="s">
        <v>517</v>
      </c>
      <c r="C3090" s="389">
        <v>21.524107310200002</v>
      </c>
      <c r="D3090" s="389" t="s">
        <v>647</v>
      </c>
      <c r="E3090" s="389" t="s">
        <v>652</v>
      </c>
      <c r="F3090" s="389" t="s">
        <v>647</v>
      </c>
      <c r="G3090" s="389" t="s">
        <v>649</v>
      </c>
    </row>
    <row r="3091" spans="1:7">
      <c r="A3091" s="389" t="s">
        <v>559</v>
      </c>
      <c r="B3091" s="389" t="s">
        <v>517</v>
      </c>
      <c r="C3091" s="389">
        <v>34.856615404800003</v>
      </c>
      <c r="D3091" s="389" t="s">
        <v>647</v>
      </c>
      <c r="E3091" s="389" t="s">
        <v>652</v>
      </c>
      <c r="F3091" s="389" t="s">
        <v>647</v>
      </c>
      <c r="G3091" s="389" t="s">
        <v>649</v>
      </c>
    </row>
    <row r="3092" spans="1:7">
      <c r="A3092" s="389" t="s">
        <v>574</v>
      </c>
      <c r="B3092" s="389" t="s">
        <v>517</v>
      </c>
      <c r="C3092" s="389">
        <v>34.856615404800003</v>
      </c>
      <c r="D3092" s="389" t="s">
        <v>647</v>
      </c>
      <c r="E3092" s="389" t="s">
        <v>652</v>
      </c>
      <c r="F3092" s="389" t="s">
        <v>647</v>
      </c>
      <c r="G3092" s="389" t="s">
        <v>649</v>
      </c>
    </row>
    <row r="3093" spans="1:7">
      <c r="A3093" s="389" t="s">
        <v>535</v>
      </c>
      <c r="B3093" s="389" t="s">
        <v>517</v>
      </c>
      <c r="C3093" s="389">
        <v>10.854430921800001</v>
      </c>
      <c r="D3093" s="389" t="s">
        <v>647</v>
      </c>
      <c r="E3093" s="389" t="s">
        <v>652</v>
      </c>
      <c r="F3093" s="389" t="s">
        <v>647</v>
      </c>
      <c r="G3093" s="389" t="s">
        <v>649</v>
      </c>
    </row>
    <row r="3094" spans="1:7">
      <c r="A3094" s="389" t="s">
        <v>514</v>
      </c>
      <c r="B3094" s="389" t="s">
        <v>517</v>
      </c>
      <c r="C3094" s="389">
        <v>2.6268849830800001</v>
      </c>
      <c r="D3094" s="389" t="s">
        <v>647</v>
      </c>
      <c r="E3094" s="389" t="s">
        <v>652</v>
      </c>
      <c r="F3094" s="389" t="s">
        <v>647</v>
      </c>
      <c r="G3094" s="389" t="s">
        <v>649</v>
      </c>
    </row>
    <row r="3095" spans="1:7">
      <c r="A3095" s="389" t="s">
        <v>535</v>
      </c>
      <c r="B3095" s="389" t="s">
        <v>517</v>
      </c>
      <c r="C3095" s="389">
        <v>1.9568463438899999</v>
      </c>
      <c r="D3095" s="389" t="s">
        <v>647</v>
      </c>
      <c r="E3095" s="389" t="s">
        <v>652</v>
      </c>
      <c r="F3095" s="389" t="s">
        <v>647</v>
      </c>
      <c r="G3095" s="389" t="s">
        <v>649</v>
      </c>
    </row>
    <row r="3096" spans="1:7">
      <c r="B3096" s="389" t="s">
        <v>517</v>
      </c>
      <c r="C3096" s="389">
        <v>10.2114093237</v>
      </c>
      <c r="D3096" s="389" t="s">
        <v>647</v>
      </c>
      <c r="E3096" s="389" t="s">
        <v>652</v>
      </c>
      <c r="F3096" s="389" t="s">
        <v>647</v>
      </c>
      <c r="G3096" s="389" t="s">
        <v>649</v>
      </c>
    </row>
    <row r="3097" spans="1:7">
      <c r="A3097" s="389" t="s">
        <v>581</v>
      </c>
      <c r="B3097" s="389" t="s">
        <v>517</v>
      </c>
      <c r="C3097" s="389">
        <v>1.0636892249400001</v>
      </c>
      <c r="D3097" s="389" t="s">
        <v>647</v>
      </c>
      <c r="E3097" s="389" t="s">
        <v>652</v>
      </c>
      <c r="F3097" s="389" t="s">
        <v>647</v>
      </c>
      <c r="G3097" s="389" t="s">
        <v>649</v>
      </c>
    </row>
    <row r="3098" spans="1:7">
      <c r="A3098" s="389" t="s">
        <v>544</v>
      </c>
      <c r="B3098" s="389" t="s">
        <v>517</v>
      </c>
      <c r="C3098" s="389">
        <v>38.2641310339</v>
      </c>
      <c r="D3098" s="389" t="s">
        <v>647</v>
      </c>
      <c r="E3098" s="389" t="s">
        <v>652</v>
      </c>
      <c r="F3098" s="389" t="s">
        <v>647</v>
      </c>
      <c r="G3098" s="389" t="s">
        <v>649</v>
      </c>
    </row>
    <row r="3099" spans="1:7">
      <c r="A3099" s="389" t="s">
        <v>526</v>
      </c>
      <c r="B3099" s="389" t="s">
        <v>517</v>
      </c>
      <c r="C3099" s="389">
        <v>5.7382918642599998</v>
      </c>
      <c r="D3099" s="389" t="s">
        <v>647</v>
      </c>
      <c r="E3099" s="389" t="s">
        <v>652</v>
      </c>
      <c r="F3099" s="389" t="s">
        <v>647</v>
      </c>
      <c r="G3099" s="389" t="s">
        <v>649</v>
      </c>
    </row>
    <row r="3100" spans="1:7">
      <c r="A3100" s="389" t="s">
        <v>526</v>
      </c>
      <c r="B3100" s="389" t="s">
        <v>517</v>
      </c>
      <c r="C3100" s="389">
        <v>5.7382918642599998</v>
      </c>
      <c r="D3100" s="389" t="s">
        <v>647</v>
      </c>
      <c r="E3100" s="389" t="s">
        <v>652</v>
      </c>
      <c r="F3100" s="389" t="s">
        <v>647</v>
      </c>
      <c r="G3100" s="389" t="s">
        <v>649</v>
      </c>
    </row>
    <row r="3101" spans="1:7">
      <c r="A3101" s="389" t="s">
        <v>514</v>
      </c>
      <c r="B3101" s="389" t="s">
        <v>517</v>
      </c>
      <c r="C3101" s="389">
        <v>5.7382918642599998</v>
      </c>
      <c r="D3101" s="389" t="s">
        <v>647</v>
      </c>
      <c r="E3101" s="389" t="s">
        <v>652</v>
      </c>
      <c r="F3101" s="389" t="s">
        <v>647</v>
      </c>
      <c r="G3101" s="389" t="s">
        <v>649</v>
      </c>
    </row>
    <row r="3102" spans="1:7">
      <c r="A3102" s="389" t="s">
        <v>514</v>
      </c>
      <c r="B3102" s="389" t="s">
        <v>517</v>
      </c>
      <c r="C3102" s="389">
        <v>5.7382918642599998</v>
      </c>
      <c r="D3102" s="389" t="s">
        <v>647</v>
      </c>
      <c r="E3102" s="389" t="s">
        <v>652</v>
      </c>
      <c r="F3102" s="389" t="s">
        <v>647</v>
      </c>
      <c r="G3102" s="389" t="s">
        <v>649</v>
      </c>
    </row>
    <row r="3103" spans="1:7">
      <c r="A3103" s="389" t="s">
        <v>569</v>
      </c>
      <c r="B3103" s="389" t="s">
        <v>517</v>
      </c>
      <c r="C3103" s="389">
        <v>5.7382918642599998</v>
      </c>
      <c r="D3103" s="389" t="s">
        <v>647</v>
      </c>
      <c r="E3103" s="389" t="s">
        <v>652</v>
      </c>
      <c r="F3103" s="389" t="s">
        <v>647</v>
      </c>
      <c r="G3103" s="389" t="s">
        <v>649</v>
      </c>
    </row>
    <row r="3104" spans="1:7">
      <c r="A3104" s="389" t="s">
        <v>569</v>
      </c>
      <c r="B3104" s="389" t="s">
        <v>517</v>
      </c>
      <c r="C3104" s="389">
        <v>5.7382918642599998</v>
      </c>
      <c r="D3104" s="389" t="s">
        <v>647</v>
      </c>
      <c r="E3104" s="389" t="s">
        <v>652</v>
      </c>
      <c r="F3104" s="389" t="s">
        <v>647</v>
      </c>
      <c r="G3104" s="389" t="s">
        <v>649</v>
      </c>
    </row>
    <row r="3105" spans="1:7">
      <c r="A3105" s="389" t="s">
        <v>581</v>
      </c>
      <c r="B3105" s="389" t="s">
        <v>517</v>
      </c>
      <c r="C3105" s="389">
        <v>5.35879901772</v>
      </c>
      <c r="D3105" s="389" t="s">
        <v>647</v>
      </c>
      <c r="E3105" s="389" t="s">
        <v>652</v>
      </c>
      <c r="F3105" s="389" t="s">
        <v>647</v>
      </c>
      <c r="G3105" s="389" t="s">
        <v>649</v>
      </c>
    </row>
    <row r="3106" spans="1:7">
      <c r="A3106" s="389" t="s">
        <v>524</v>
      </c>
      <c r="B3106" s="389" t="s">
        <v>517</v>
      </c>
      <c r="C3106" s="389">
        <v>24.980721810999899</v>
      </c>
      <c r="D3106" s="389" t="s">
        <v>647</v>
      </c>
      <c r="E3106" s="389" t="s">
        <v>652</v>
      </c>
      <c r="F3106" s="389" t="s">
        <v>647</v>
      </c>
      <c r="G3106" s="389" t="s">
        <v>649</v>
      </c>
    </row>
    <row r="3107" spans="1:7">
      <c r="A3107" s="389" t="s">
        <v>524</v>
      </c>
      <c r="B3107" s="389" t="s">
        <v>517</v>
      </c>
      <c r="C3107" s="389">
        <v>24.980721810999899</v>
      </c>
      <c r="D3107" s="389" t="s">
        <v>647</v>
      </c>
      <c r="E3107" s="389" t="s">
        <v>652</v>
      </c>
      <c r="F3107" s="389" t="s">
        <v>647</v>
      </c>
      <c r="G3107" s="389" t="s">
        <v>649</v>
      </c>
    </row>
    <row r="3108" spans="1:7">
      <c r="A3108" s="389" t="s">
        <v>535</v>
      </c>
      <c r="B3108" s="389" t="s">
        <v>517</v>
      </c>
      <c r="C3108" s="389">
        <v>7.0411354674900002</v>
      </c>
      <c r="D3108" s="389" t="s">
        <v>647</v>
      </c>
      <c r="E3108" s="389" t="s">
        <v>652</v>
      </c>
      <c r="F3108" s="389" t="s">
        <v>647</v>
      </c>
      <c r="G3108" s="389" t="s">
        <v>649</v>
      </c>
    </row>
    <row r="3109" spans="1:7">
      <c r="A3109" s="389" t="s">
        <v>525</v>
      </c>
      <c r="B3109" s="389" t="s">
        <v>517</v>
      </c>
      <c r="C3109" s="389">
        <v>0.81963922183899995</v>
      </c>
      <c r="D3109" s="389" t="s">
        <v>647</v>
      </c>
      <c r="E3109" s="389" t="s">
        <v>652</v>
      </c>
      <c r="F3109" s="389" t="s">
        <v>647</v>
      </c>
      <c r="G3109" s="389" t="s">
        <v>649</v>
      </c>
    </row>
    <row r="3110" spans="1:7">
      <c r="A3110" s="389" t="s">
        <v>581</v>
      </c>
      <c r="B3110" s="389" t="s">
        <v>517</v>
      </c>
      <c r="C3110" s="389">
        <v>10.0645833265999</v>
      </c>
      <c r="D3110" s="389" t="s">
        <v>647</v>
      </c>
      <c r="E3110" s="389" t="s">
        <v>652</v>
      </c>
      <c r="F3110" s="389" t="s">
        <v>647</v>
      </c>
      <c r="G3110" s="389" t="s">
        <v>649</v>
      </c>
    </row>
    <row r="3111" spans="1:7">
      <c r="A3111" s="389" t="s">
        <v>581</v>
      </c>
      <c r="B3111" s="389" t="s">
        <v>517</v>
      </c>
      <c r="C3111" s="389">
        <v>28.977607920499899</v>
      </c>
      <c r="D3111" s="389" t="s">
        <v>647</v>
      </c>
      <c r="E3111" s="389" t="s">
        <v>652</v>
      </c>
      <c r="F3111" s="389" t="s">
        <v>647</v>
      </c>
      <c r="G3111" s="389" t="s">
        <v>649</v>
      </c>
    </row>
    <row r="3112" spans="1:7">
      <c r="A3112" s="389" t="s">
        <v>514</v>
      </c>
      <c r="B3112" s="389" t="s">
        <v>517</v>
      </c>
      <c r="C3112" s="389">
        <v>7.3517046888599999</v>
      </c>
      <c r="D3112" s="389" t="s">
        <v>647</v>
      </c>
      <c r="E3112" s="389" t="s">
        <v>652</v>
      </c>
      <c r="F3112" s="389" t="s">
        <v>647</v>
      </c>
      <c r="G3112" s="389" t="s">
        <v>649</v>
      </c>
    </row>
    <row r="3113" spans="1:7">
      <c r="A3113" s="389" t="s">
        <v>578</v>
      </c>
      <c r="B3113" s="389" t="s">
        <v>517</v>
      </c>
      <c r="C3113" s="389">
        <v>15.7198909845999</v>
      </c>
      <c r="D3113" s="389" t="s">
        <v>647</v>
      </c>
      <c r="E3113" s="389" t="s">
        <v>652</v>
      </c>
      <c r="F3113" s="389" t="s">
        <v>647</v>
      </c>
      <c r="G3113" s="389" t="s">
        <v>649</v>
      </c>
    </row>
    <row r="3114" spans="1:7">
      <c r="A3114" s="389" t="s">
        <v>581</v>
      </c>
      <c r="B3114" s="389" t="s">
        <v>517</v>
      </c>
      <c r="C3114" s="389">
        <v>59.495556551100002</v>
      </c>
      <c r="D3114" s="389" t="s">
        <v>647</v>
      </c>
      <c r="E3114" s="389" t="s">
        <v>652</v>
      </c>
      <c r="F3114" s="389" t="s">
        <v>647</v>
      </c>
      <c r="G3114" s="389" t="s">
        <v>649</v>
      </c>
    </row>
    <row r="3115" spans="1:7">
      <c r="A3115" s="389" t="s">
        <v>526</v>
      </c>
      <c r="B3115" s="389" t="s">
        <v>517</v>
      </c>
      <c r="C3115" s="389">
        <v>1.34570311637</v>
      </c>
      <c r="D3115" s="389" t="s">
        <v>647</v>
      </c>
      <c r="E3115" s="389" t="s">
        <v>652</v>
      </c>
      <c r="F3115" s="389" t="s">
        <v>647</v>
      </c>
      <c r="G3115" s="389" t="s">
        <v>649</v>
      </c>
    </row>
    <row r="3116" spans="1:7">
      <c r="A3116" s="389" t="s">
        <v>526</v>
      </c>
      <c r="B3116" s="389" t="s">
        <v>517</v>
      </c>
      <c r="C3116" s="389">
        <v>2.79879716604</v>
      </c>
      <c r="D3116" s="389" t="s">
        <v>647</v>
      </c>
      <c r="E3116" s="389" t="s">
        <v>652</v>
      </c>
      <c r="F3116" s="389" t="s">
        <v>647</v>
      </c>
      <c r="G3116" s="389" t="s">
        <v>649</v>
      </c>
    </row>
    <row r="3117" spans="1:7">
      <c r="A3117" s="389" t="s">
        <v>559</v>
      </c>
      <c r="B3117" s="389" t="s">
        <v>517</v>
      </c>
      <c r="C3117" s="389">
        <v>1.1000152591500001</v>
      </c>
      <c r="D3117" s="389" t="s">
        <v>647</v>
      </c>
      <c r="E3117" s="389" t="s">
        <v>652</v>
      </c>
      <c r="F3117" s="389" t="s">
        <v>647</v>
      </c>
      <c r="G3117" s="389" t="s">
        <v>649</v>
      </c>
    </row>
    <row r="3118" spans="1:7">
      <c r="A3118" s="389" t="s">
        <v>581</v>
      </c>
      <c r="B3118" s="389" t="s">
        <v>517</v>
      </c>
      <c r="C3118" s="389">
        <v>28.989776892199899</v>
      </c>
      <c r="D3118" s="389" t="s">
        <v>647</v>
      </c>
      <c r="E3118" s="389" t="s">
        <v>652</v>
      </c>
      <c r="F3118" s="389" t="s">
        <v>647</v>
      </c>
      <c r="G3118" s="389" t="s">
        <v>649</v>
      </c>
    </row>
    <row r="3119" spans="1:7">
      <c r="A3119" s="389" t="s">
        <v>581</v>
      </c>
      <c r="B3119" s="389" t="s">
        <v>517</v>
      </c>
      <c r="C3119" s="389">
        <v>28.989776892199899</v>
      </c>
      <c r="D3119" s="389" t="s">
        <v>647</v>
      </c>
      <c r="E3119" s="389" t="s">
        <v>652</v>
      </c>
      <c r="F3119" s="389" t="s">
        <v>647</v>
      </c>
      <c r="G3119" s="389" t="s">
        <v>649</v>
      </c>
    </row>
    <row r="3120" spans="1:7">
      <c r="A3120" s="389" t="s">
        <v>574</v>
      </c>
      <c r="B3120" s="389" t="s">
        <v>517</v>
      </c>
      <c r="C3120" s="389">
        <v>28.989776892199899</v>
      </c>
      <c r="D3120" s="389" t="s">
        <v>647</v>
      </c>
      <c r="E3120" s="389" t="s">
        <v>652</v>
      </c>
      <c r="F3120" s="389" t="s">
        <v>647</v>
      </c>
      <c r="G3120" s="389" t="s">
        <v>649</v>
      </c>
    </row>
    <row r="3121" spans="1:7">
      <c r="A3121" s="389" t="s">
        <v>581</v>
      </c>
      <c r="B3121" s="389" t="s">
        <v>517</v>
      </c>
      <c r="C3121" s="389">
        <v>8.6230431850699905</v>
      </c>
      <c r="D3121" s="389" t="s">
        <v>647</v>
      </c>
      <c r="E3121" s="389" t="s">
        <v>652</v>
      </c>
      <c r="F3121" s="389" t="s">
        <v>647</v>
      </c>
      <c r="G3121" s="389" t="s">
        <v>649</v>
      </c>
    </row>
    <row r="3122" spans="1:7">
      <c r="A3122" s="389" t="s">
        <v>559</v>
      </c>
      <c r="B3122" s="389" t="s">
        <v>517</v>
      </c>
      <c r="C3122" s="389">
        <v>21.683557082299899</v>
      </c>
      <c r="D3122" s="389" t="s">
        <v>647</v>
      </c>
      <c r="E3122" s="389" t="s">
        <v>652</v>
      </c>
      <c r="F3122" s="389" t="s">
        <v>647</v>
      </c>
      <c r="G3122" s="389" t="s">
        <v>649</v>
      </c>
    </row>
    <row r="3123" spans="1:7">
      <c r="A3123" s="389" t="s">
        <v>581</v>
      </c>
      <c r="B3123" s="389" t="s">
        <v>517</v>
      </c>
      <c r="C3123" s="389">
        <v>21.683557082299899</v>
      </c>
      <c r="D3123" s="389" t="s">
        <v>647</v>
      </c>
      <c r="E3123" s="389" t="s">
        <v>652</v>
      </c>
      <c r="F3123" s="389" t="s">
        <v>647</v>
      </c>
      <c r="G3123" s="389" t="s">
        <v>649</v>
      </c>
    </row>
    <row r="3124" spans="1:7">
      <c r="A3124" s="389" t="s">
        <v>574</v>
      </c>
      <c r="B3124" s="389" t="s">
        <v>517</v>
      </c>
      <c r="C3124" s="389">
        <v>21.683557082299899</v>
      </c>
      <c r="D3124" s="389" t="s">
        <v>647</v>
      </c>
      <c r="E3124" s="389" t="s">
        <v>652</v>
      </c>
      <c r="F3124" s="389" t="s">
        <v>647</v>
      </c>
      <c r="G3124" s="389" t="s">
        <v>649</v>
      </c>
    </row>
    <row r="3125" spans="1:7">
      <c r="A3125" s="389" t="s">
        <v>574</v>
      </c>
      <c r="B3125" s="389" t="s">
        <v>517</v>
      </c>
      <c r="C3125" s="389">
        <v>21.683557082299899</v>
      </c>
      <c r="D3125" s="389" t="s">
        <v>647</v>
      </c>
      <c r="E3125" s="389" t="s">
        <v>652</v>
      </c>
      <c r="F3125" s="389" t="s">
        <v>647</v>
      </c>
      <c r="G3125" s="389" t="s">
        <v>649</v>
      </c>
    </row>
    <row r="3126" spans="1:7">
      <c r="A3126" s="389" t="s">
        <v>581</v>
      </c>
      <c r="B3126" s="389" t="s">
        <v>517</v>
      </c>
      <c r="C3126" s="389">
        <v>2.8086653263799999</v>
      </c>
      <c r="D3126" s="389" t="s">
        <v>647</v>
      </c>
      <c r="E3126" s="389" t="s">
        <v>652</v>
      </c>
      <c r="F3126" s="389" t="s">
        <v>647</v>
      </c>
      <c r="G3126" s="389" t="s">
        <v>649</v>
      </c>
    </row>
    <row r="3127" spans="1:7">
      <c r="A3127" s="389" t="s">
        <v>514</v>
      </c>
      <c r="B3127" s="389" t="s">
        <v>517</v>
      </c>
      <c r="C3127" s="389">
        <v>22.016380590600001</v>
      </c>
      <c r="D3127" s="389" t="s">
        <v>647</v>
      </c>
      <c r="E3127" s="389" t="s">
        <v>652</v>
      </c>
      <c r="F3127" s="389" t="s">
        <v>647</v>
      </c>
      <c r="G3127" s="389" t="s">
        <v>649</v>
      </c>
    </row>
    <row r="3128" spans="1:7">
      <c r="A3128" s="389" t="s">
        <v>514</v>
      </c>
      <c r="B3128" s="389" t="s">
        <v>517</v>
      </c>
      <c r="C3128" s="389">
        <v>22.016380590600001</v>
      </c>
      <c r="D3128" s="389" t="s">
        <v>647</v>
      </c>
      <c r="E3128" s="389" t="s">
        <v>652</v>
      </c>
      <c r="F3128" s="389" t="s">
        <v>647</v>
      </c>
      <c r="G3128" s="389" t="s">
        <v>649</v>
      </c>
    </row>
    <row r="3129" spans="1:7">
      <c r="A3129" s="389" t="s">
        <v>514</v>
      </c>
      <c r="B3129" s="389" t="s">
        <v>517</v>
      </c>
      <c r="C3129" s="389">
        <v>22.016380590600001</v>
      </c>
      <c r="D3129" s="389" t="s">
        <v>647</v>
      </c>
      <c r="E3129" s="389" t="s">
        <v>652</v>
      </c>
      <c r="F3129" s="389" t="s">
        <v>647</v>
      </c>
      <c r="G3129" s="389" t="s">
        <v>649</v>
      </c>
    </row>
    <row r="3130" spans="1:7">
      <c r="A3130" s="389" t="s">
        <v>535</v>
      </c>
      <c r="B3130" s="389" t="s">
        <v>517</v>
      </c>
      <c r="C3130" s="389">
        <v>1.1204922534499999</v>
      </c>
      <c r="D3130" s="389" t="s">
        <v>647</v>
      </c>
      <c r="E3130" s="389" t="s">
        <v>652</v>
      </c>
      <c r="F3130" s="389" t="s">
        <v>647</v>
      </c>
      <c r="G3130" s="389" t="s">
        <v>649</v>
      </c>
    </row>
    <row r="3131" spans="1:7">
      <c r="A3131" s="389" t="s">
        <v>560</v>
      </c>
      <c r="B3131" s="389" t="s">
        <v>517</v>
      </c>
      <c r="C3131" s="389">
        <v>9.7700700944999905</v>
      </c>
      <c r="D3131" s="389" t="s">
        <v>647</v>
      </c>
      <c r="E3131" s="389" t="s">
        <v>652</v>
      </c>
      <c r="F3131" s="389" t="s">
        <v>647</v>
      </c>
      <c r="G3131" s="389" t="s">
        <v>649</v>
      </c>
    </row>
    <row r="3132" spans="1:7">
      <c r="A3132" s="389" t="s">
        <v>562</v>
      </c>
      <c r="B3132" s="389" t="s">
        <v>517</v>
      </c>
      <c r="C3132" s="389">
        <v>2.4466349379199999</v>
      </c>
      <c r="D3132" s="389" t="s">
        <v>647</v>
      </c>
      <c r="E3132" s="389" t="s">
        <v>652</v>
      </c>
      <c r="F3132" s="389" t="s">
        <v>647</v>
      </c>
      <c r="G3132" s="389" t="s">
        <v>649</v>
      </c>
    </row>
    <row r="3133" spans="1:7">
      <c r="A3133" s="389" t="s">
        <v>574</v>
      </c>
      <c r="B3133" s="389" t="s">
        <v>517</v>
      </c>
      <c r="C3133" s="389">
        <v>18.2699863982</v>
      </c>
      <c r="D3133" s="389" t="s">
        <v>647</v>
      </c>
      <c r="E3133" s="389" t="s">
        <v>652</v>
      </c>
      <c r="F3133" s="389" t="s">
        <v>647</v>
      </c>
      <c r="G3133" s="389" t="s">
        <v>649</v>
      </c>
    </row>
    <row r="3134" spans="1:7">
      <c r="A3134" s="389" t="s">
        <v>574</v>
      </c>
      <c r="B3134" s="389" t="s">
        <v>517</v>
      </c>
      <c r="C3134" s="389">
        <v>18.2699863982</v>
      </c>
      <c r="D3134" s="389" t="s">
        <v>647</v>
      </c>
      <c r="E3134" s="389" t="s">
        <v>652</v>
      </c>
      <c r="F3134" s="389" t="s">
        <v>647</v>
      </c>
      <c r="G3134" s="389" t="s">
        <v>649</v>
      </c>
    </row>
    <row r="3135" spans="1:7">
      <c r="A3135" s="389" t="s">
        <v>574</v>
      </c>
      <c r="B3135" s="389" t="s">
        <v>517</v>
      </c>
      <c r="C3135" s="389">
        <v>18.2699863982</v>
      </c>
      <c r="D3135" s="389" t="s">
        <v>647</v>
      </c>
      <c r="E3135" s="389" t="s">
        <v>652</v>
      </c>
      <c r="F3135" s="389" t="s">
        <v>647</v>
      </c>
      <c r="G3135" s="389" t="s">
        <v>649</v>
      </c>
    </row>
    <row r="3136" spans="1:7">
      <c r="A3136" s="389" t="s">
        <v>574</v>
      </c>
      <c r="B3136" s="389" t="s">
        <v>517</v>
      </c>
      <c r="C3136" s="389">
        <v>18.2699863982</v>
      </c>
      <c r="D3136" s="389" t="s">
        <v>647</v>
      </c>
      <c r="E3136" s="389" t="s">
        <v>652</v>
      </c>
      <c r="F3136" s="389" t="s">
        <v>647</v>
      </c>
      <c r="G3136" s="389" t="s">
        <v>649</v>
      </c>
    </row>
    <row r="3137" spans="1:7">
      <c r="A3137" s="389" t="s">
        <v>581</v>
      </c>
      <c r="B3137" s="389" t="s">
        <v>517</v>
      </c>
      <c r="C3137" s="389">
        <v>2.3379545233400001</v>
      </c>
      <c r="D3137" s="389" t="s">
        <v>647</v>
      </c>
      <c r="E3137" s="389" t="s">
        <v>652</v>
      </c>
      <c r="F3137" s="389" t="s">
        <v>647</v>
      </c>
      <c r="G3137" s="389" t="s">
        <v>649</v>
      </c>
    </row>
    <row r="3138" spans="1:7">
      <c r="A3138" s="389" t="s">
        <v>577</v>
      </c>
      <c r="B3138" s="389" t="s">
        <v>517</v>
      </c>
      <c r="C3138" s="389">
        <v>1.51697913913</v>
      </c>
      <c r="D3138" s="389" t="s">
        <v>647</v>
      </c>
      <c r="E3138" s="389" t="s">
        <v>652</v>
      </c>
      <c r="F3138" s="389" t="s">
        <v>647</v>
      </c>
      <c r="G3138" s="389" t="s">
        <v>649</v>
      </c>
    </row>
    <row r="3139" spans="1:7">
      <c r="A3139" s="389" t="s">
        <v>562</v>
      </c>
      <c r="B3139" s="389" t="s">
        <v>517</v>
      </c>
      <c r="C3139" s="389">
        <v>19.2732622828999</v>
      </c>
      <c r="D3139" s="389" t="s">
        <v>647</v>
      </c>
      <c r="E3139" s="389" t="s">
        <v>652</v>
      </c>
      <c r="F3139" s="389" t="s">
        <v>647</v>
      </c>
      <c r="G3139" s="389" t="s">
        <v>649</v>
      </c>
    </row>
    <row r="3140" spans="1:7">
      <c r="A3140" s="389" t="s">
        <v>526</v>
      </c>
      <c r="B3140" s="389" t="s">
        <v>517</v>
      </c>
      <c r="C3140" s="389">
        <v>3.93170798359</v>
      </c>
      <c r="D3140" s="389" t="s">
        <v>647</v>
      </c>
      <c r="E3140" s="389" t="s">
        <v>652</v>
      </c>
      <c r="F3140" s="389" t="s">
        <v>647</v>
      </c>
      <c r="G3140" s="389" t="s">
        <v>649</v>
      </c>
    </row>
    <row r="3141" spans="1:7">
      <c r="A3141" s="389" t="s">
        <v>581</v>
      </c>
      <c r="B3141" s="389" t="s">
        <v>517</v>
      </c>
      <c r="C3141" s="389">
        <v>7.7948357074099999</v>
      </c>
      <c r="D3141" s="389" t="s">
        <v>647</v>
      </c>
      <c r="E3141" s="389" t="s">
        <v>652</v>
      </c>
      <c r="F3141" s="389" t="s">
        <v>647</v>
      </c>
      <c r="G3141" s="389" t="s">
        <v>649</v>
      </c>
    </row>
    <row r="3142" spans="1:7">
      <c r="A3142" s="389" t="s">
        <v>535</v>
      </c>
      <c r="B3142" s="389" t="s">
        <v>517</v>
      </c>
      <c r="C3142" s="389">
        <v>1.2284398170199999</v>
      </c>
      <c r="D3142" s="389" t="s">
        <v>647</v>
      </c>
      <c r="E3142" s="389" t="s">
        <v>652</v>
      </c>
      <c r="F3142" s="389" t="s">
        <v>647</v>
      </c>
      <c r="G3142" s="389" t="s">
        <v>649</v>
      </c>
    </row>
    <row r="3143" spans="1:7">
      <c r="A3143" s="389" t="s">
        <v>578</v>
      </c>
      <c r="B3143" s="389" t="s">
        <v>517</v>
      </c>
      <c r="C3143" s="389">
        <v>3.7980396774199998</v>
      </c>
      <c r="D3143" s="389" t="s">
        <v>647</v>
      </c>
      <c r="E3143" s="389" t="s">
        <v>652</v>
      </c>
      <c r="F3143" s="389" t="s">
        <v>647</v>
      </c>
      <c r="G3143" s="389" t="s">
        <v>649</v>
      </c>
    </row>
    <row r="3144" spans="1:7">
      <c r="A3144" s="389" t="s">
        <v>535</v>
      </c>
      <c r="B3144" s="389" t="s">
        <v>517</v>
      </c>
      <c r="C3144" s="389">
        <v>36.265414321199898</v>
      </c>
      <c r="D3144" s="389" t="s">
        <v>647</v>
      </c>
      <c r="E3144" s="389" t="s">
        <v>652</v>
      </c>
      <c r="F3144" s="389" t="s">
        <v>647</v>
      </c>
      <c r="G3144" s="389" t="s">
        <v>649</v>
      </c>
    </row>
    <row r="3145" spans="1:7">
      <c r="A3145" s="389" t="s">
        <v>578</v>
      </c>
      <c r="B3145" s="389" t="s">
        <v>517</v>
      </c>
      <c r="C3145" s="389">
        <v>13.7292606182</v>
      </c>
      <c r="D3145" s="389" t="s">
        <v>647</v>
      </c>
      <c r="E3145" s="389" t="s">
        <v>652</v>
      </c>
      <c r="F3145" s="389" t="s">
        <v>647</v>
      </c>
      <c r="G3145" s="389" t="s">
        <v>649</v>
      </c>
    </row>
    <row r="3146" spans="1:7">
      <c r="A3146" s="389" t="s">
        <v>578</v>
      </c>
      <c r="B3146" s="389" t="s">
        <v>517</v>
      </c>
      <c r="C3146" s="389">
        <v>13.7292606182</v>
      </c>
      <c r="D3146" s="389" t="s">
        <v>647</v>
      </c>
      <c r="E3146" s="389" t="s">
        <v>652</v>
      </c>
      <c r="F3146" s="389" t="s">
        <v>647</v>
      </c>
      <c r="G3146" s="389" t="s">
        <v>649</v>
      </c>
    </row>
    <row r="3147" spans="1:7">
      <c r="A3147" s="389" t="s">
        <v>578</v>
      </c>
      <c r="B3147" s="389" t="s">
        <v>517</v>
      </c>
      <c r="C3147" s="389">
        <v>5.3356636713599999</v>
      </c>
      <c r="D3147" s="389" t="s">
        <v>647</v>
      </c>
      <c r="E3147" s="389" t="s">
        <v>652</v>
      </c>
      <c r="F3147" s="389" t="s">
        <v>647</v>
      </c>
      <c r="G3147" s="389" t="s">
        <v>649</v>
      </c>
    </row>
    <row r="3148" spans="1:7">
      <c r="A3148" s="389" t="s">
        <v>581</v>
      </c>
      <c r="B3148" s="389" t="s">
        <v>517</v>
      </c>
      <c r="C3148" s="389">
        <v>40.979001676800003</v>
      </c>
      <c r="D3148" s="389" t="s">
        <v>647</v>
      </c>
      <c r="E3148" s="389" t="s">
        <v>652</v>
      </c>
      <c r="F3148" s="389" t="s">
        <v>647</v>
      </c>
      <c r="G3148" s="389" t="s">
        <v>649</v>
      </c>
    </row>
    <row r="3149" spans="1:7">
      <c r="A3149" s="389" t="s">
        <v>544</v>
      </c>
      <c r="B3149" s="389" t="s">
        <v>517</v>
      </c>
      <c r="C3149" s="389">
        <v>9.9407505371599996</v>
      </c>
      <c r="D3149" s="389" t="s">
        <v>647</v>
      </c>
      <c r="E3149" s="389" t="s">
        <v>652</v>
      </c>
      <c r="F3149" s="389" t="s">
        <v>647</v>
      </c>
      <c r="G3149" s="389" t="s">
        <v>649</v>
      </c>
    </row>
    <row r="3150" spans="1:7">
      <c r="A3150" s="389" t="s">
        <v>544</v>
      </c>
      <c r="B3150" s="389" t="s">
        <v>517</v>
      </c>
      <c r="C3150" s="389">
        <v>9.9407505371599996</v>
      </c>
      <c r="D3150" s="389" t="s">
        <v>647</v>
      </c>
      <c r="E3150" s="389" t="s">
        <v>652</v>
      </c>
      <c r="F3150" s="389" t="s">
        <v>647</v>
      </c>
      <c r="G3150" s="389" t="s">
        <v>649</v>
      </c>
    </row>
    <row r="3151" spans="1:7">
      <c r="A3151" s="389" t="s">
        <v>525</v>
      </c>
      <c r="B3151" s="389" t="s">
        <v>517</v>
      </c>
      <c r="C3151" s="389">
        <v>5.3386766473199998</v>
      </c>
      <c r="D3151" s="389" t="s">
        <v>647</v>
      </c>
      <c r="E3151" s="389" t="s">
        <v>652</v>
      </c>
      <c r="F3151" s="389" t="s">
        <v>647</v>
      </c>
      <c r="G3151" s="389" t="s">
        <v>649</v>
      </c>
    </row>
    <row r="3152" spans="1:7">
      <c r="A3152" s="389" t="s">
        <v>525</v>
      </c>
      <c r="B3152" s="389" t="s">
        <v>517</v>
      </c>
      <c r="C3152" s="389">
        <v>5.3386766473199998</v>
      </c>
      <c r="D3152" s="389" t="s">
        <v>647</v>
      </c>
      <c r="E3152" s="389" t="s">
        <v>652</v>
      </c>
      <c r="F3152" s="389" t="s">
        <v>647</v>
      </c>
      <c r="G3152" s="389" t="s">
        <v>649</v>
      </c>
    </row>
    <row r="3153" spans="1:7">
      <c r="A3153" s="389" t="s">
        <v>526</v>
      </c>
      <c r="B3153" s="389" t="s">
        <v>517</v>
      </c>
      <c r="C3153" s="389">
        <v>5.3386766473199998</v>
      </c>
      <c r="D3153" s="389" t="s">
        <v>647</v>
      </c>
      <c r="E3153" s="389" t="s">
        <v>652</v>
      </c>
      <c r="F3153" s="389" t="s">
        <v>647</v>
      </c>
      <c r="G3153" s="389" t="s">
        <v>649</v>
      </c>
    </row>
    <row r="3154" spans="1:7">
      <c r="A3154" s="389" t="s">
        <v>526</v>
      </c>
      <c r="B3154" s="389" t="s">
        <v>517</v>
      </c>
      <c r="C3154" s="389">
        <v>5.3386766473199998</v>
      </c>
      <c r="D3154" s="389" t="s">
        <v>647</v>
      </c>
      <c r="E3154" s="389" t="s">
        <v>652</v>
      </c>
      <c r="F3154" s="389" t="s">
        <v>647</v>
      </c>
      <c r="G3154" s="389" t="s">
        <v>649</v>
      </c>
    </row>
    <row r="3155" spans="1:7">
      <c r="A3155" s="389" t="s">
        <v>526</v>
      </c>
      <c r="B3155" s="389" t="s">
        <v>517</v>
      </c>
      <c r="C3155" s="389">
        <v>5.3386766473199998</v>
      </c>
      <c r="D3155" s="389" t="s">
        <v>647</v>
      </c>
      <c r="E3155" s="389" t="s">
        <v>652</v>
      </c>
      <c r="F3155" s="389" t="s">
        <v>647</v>
      </c>
      <c r="G3155" s="389" t="s">
        <v>649</v>
      </c>
    </row>
    <row r="3156" spans="1:7">
      <c r="A3156" s="389" t="s">
        <v>526</v>
      </c>
      <c r="B3156" s="389" t="s">
        <v>517</v>
      </c>
      <c r="C3156" s="389">
        <v>5.3386766473199998</v>
      </c>
      <c r="D3156" s="389" t="s">
        <v>647</v>
      </c>
      <c r="E3156" s="389" t="s">
        <v>652</v>
      </c>
      <c r="F3156" s="389" t="s">
        <v>647</v>
      </c>
      <c r="G3156" s="389" t="s">
        <v>649</v>
      </c>
    </row>
    <row r="3157" spans="1:7">
      <c r="A3157" s="389" t="s">
        <v>549</v>
      </c>
      <c r="B3157" s="389" t="s">
        <v>517</v>
      </c>
      <c r="C3157" s="389">
        <v>5.3386766473199998</v>
      </c>
      <c r="D3157" s="389" t="s">
        <v>647</v>
      </c>
      <c r="E3157" s="389" t="s">
        <v>652</v>
      </c>
      <c r="F3157" s="389" t="s">
        <v>647</v>
      </c>
      <c r="G3157" s="389" t="s">
        <v>649</v>
      </c>
    </row>
    <row r="3158" spans="1:7">
      <c r="A3158" s="389" t="s">
        <v>549</v>
      </c>
      <c r="B3158" s="389" t="s">
        <v>517</v>
      </c>
      <c r="C3158" s="389">
        <v>5.3386766473199998</v>
      </c>
      <c r="D3158" s="389" t="s">
        <v>647</v>
      </c>
      <c r="E3158" s="389" t="s">
        <v>652</v>
      </c>
      <c r="F3158" s="389" t="s">
        <v>647</v>
      </c>
      <c r="G3158" s="389" t="s">
        <v>649</v>
      </c>
    </row>
    <row r="3159" spans="1:7">
      <c r="A3159" s="389" t="s">
        <v>568</v>
      </c>
      <c r="B3159" s="389" t="s">
        <v>517</v>
      </c>
      <c r="C3159" s="389">
        <v>5.3386766473199998</v>
      </c>
      <c r="D3159" s="389" t="s">
        <v>647</v>
      </c>
      <c r="E3159" s="389" t="s">
        <v>652</v>
      </c>
      <c r="F3159" s="389" t="s">
        <v>647</v>
      </c>
      <c r="G3159" s="389" t="s">
        <v>649</v>
      </c>
    </row>
    <row r="3160" spans="1:7">
      <c r="A3160" s="389" t="s">
        <v>568</v>
      </c>
      <c r="B3160" s="389" t="s">
        <v>517</v>
      </c>
      <c r="C3160" s="389">
        <v>5.3386766473199998</v>
      </c>
      <c r="D3160" s="389" t="s">
        <v>647</v>
      </c>
      <c r="E3160" s="389" t="s">
        <v>652</v>
      </c>
      <c r="F3160" s="389" t="s">
        <v>647</v>
      </c>
      <c r="G3160" s="389" t="s">
        <v>649</v>
      </c>
    </row>
    <row r="3161" spans="1:7">
      <c r="A3161" s="389" t="s">
        <v>568</v>
      </c>
      <c r="B3161" s="389" t="s">
        <v>517</v>
      </c>
      <c r="C3161" s="389">
        <v>5.3386766473199998</v>
      </c>
      <c r="D3161" s="389" t="s">
        <v>647</v>
      </c>
      <c r="E3161" s="389" t="s">
        <v>652</v>
      </c>
      <c r="F3161" s="389" t="s">
        <v>647</v>
      </c>
      <c r="G3161" s="389" t="s">
        <v>649</v>
      </c>
    </row>
    <row r="3162" spans="1:7">
      <c r="A3162" s="389" t="s">
        <v>568</v>
      </c>
      <c r="B3162" s="389" t="s">
        <v>517</v>
      </c>
      <c r="C3162" s="389">
        <v>5.3386766473199998</v>
      </c>
      <c r="D3162" s="389" t="s">
        <v>647</v>
      </c>
      <c r="E3162" s="389" t="s">
        <v>652</v>
      </c>
      <c r="F3162" s="389" t="s">
        <v>647</v>
      </c>
      <c r="G3162" s="389" t="s">
        <v>649</v>
      </c>
    </row>
    <row r="3163" spans="1:7">
      <c r="A3163" s="389" t="s">
        <v>525</v>
      </c>
      <c r="B3163" s="389" t="s">
        <v>517</v>
      </c>
      <c r="C3163" s="389">
        <v>1.4818638951200001</v>
      </c>
      <c r="D3163" s="389" t="s">
        <v>647</v>
      </c>
      <c r="E3163" s="389" t="s">
        <v>652</v>
      </c>
      <c r="F3163" s="389" t="s">
        <v>647</v>
      </c>
      <c r="G3163" s="389" t="s">
        <v>649</v>
      </c>
    </row>
    <row r="3164" spans="1:7">
      <c r="A3164" s="389" t="s">
        <v>568</v>
      </c>
      <c r="B3164" s="389" t="s">
        <v>517</v>
      </c>
      <c r="C3164" s="389">
        <v>1.4818638951200001</v>
      </c>
      <c r="D3164" s="389" t="s">
        <v>647</v>
      </c>
      <c r="E3164" s="389" t="s">
        <v>652</v>
      </c>
      <c r="F3164" s="389" t="s">
        <v>647</v>
      </c>
      <c r="G3164" s="389" t="s">
        <v>649</v>
      </c>
    </row>
    <row r="3165" spans="1:7">
      <c r="A3165" s="389" t="s">
        <v>514</v>
      </c>
      <c r="B3165" s="389" t="s">
        <v>517</v>
      </c>
      <c r="C3165" s="389">
        <v>3.4649499717699999</v>
      </c>
      <c r="D3165" s="389" t="s">
        <v>647</v>
      </c>
      <c r="E3165" s="389" t="s">
        <v>652</v>
      </c>
      <c r="F3165" s="389" t="s">
        <v>647</v>
      </c>
      <c r="G3165" s="389" t="s">
        <v>649</v>
      </c>
    </row>
    <row r="3166" spans="1:7">
      <c r="A3166" s="389" t="s">
        <v>514</v>
      </c>
      <c r="B3166" s="389" t="s">
        <v>517</v>
      </c>
      <c r="C3166" s="389">
        <v>3.4649499717699999</v>
      </c>
      <c r="D3166" s="389" t="s">
        <v>647</v>
      </c>
      <c r="E3166" s="389" t="s">
        <v>652</v>
      </c>
      <c r="F3166" s="389" t="s">
        <v>647</v>
      </c>
      <c r="G3166" s="389" t="s">
        <v>649</v>
      </c>
    </row>
    <row r="3167" spans="1:7">
      <c r="A3167" s="389" t="s">
        <v>578</v>
      </c>
      <c r="B3167" s="389" t="s">
        <v>517</v>
      </c>
      <c r="C3167" s="389">
        <v>1.7273520355</v>
      </c>
      <c r="D3167" s="389" t="s">
        <v>647</v>
      </c>
      <c r="E3167" s="389" t="s">
        <v>652</v>
      </c>
      <c r="F3167" s="389" t="s">
        <v>647</v>
      </c>
      <c r="G3167" s="389" t="s">
        <v>649</v>
      </c>
    </row>
    <row r="3168" spans="1:7">
      <c r="A3168" s="389" t="s">
        <v>578</v>
      </c>
      <c r="B3168" s="389" t="s">
        <v>517</v>
      </c>
      <c r="C3168" s="389">
        <v>1.7273520355</v>
      </c>
      <c r="D3168" s="389" t="s">
        <v>647</v>
      </c>
      <c r="E3168" s="389" t="s">
        <v>652</v>
      </c>
      <c r="F3168" s="389" t="s">
        <v>647</v>
      </c>
      <c r="G3168" s="389" t="s">
        <v>649</v>
      </c>
    </row>
    <row r="3169" spans="1:7">
      <c r="A3169" s="389" t="s">
        <v>578</v>
      </c>
      <c r="B3169" s="389" t="s">
        <v>517</v>
      </c>
      <c r="C3169" s="389">
        <v>1.7273520355</v>
      </c>
      <c r="D3169" s="389" t="s">
        <v>647</v>
      </c>
      <c r="E3169" s="389" t="s">
        <v>652</v>
      </c>
      <c r="F3169" s="389" t="s">
        <v>647</v>
      </c>
      <c r="G3169" s="389" t="s">
        <v>649</v>
      </c>
    </row>
    <row r="3170" spans="1:7">
      <c r="A3170" s="389" t="s">
        <v>528</v>
      </c>
      <c r="B3170" s="389" t="s">
        <v>517</v>
      </c>
      <c r="C3170" s="389">
        <v>11.119063171600001</v>
      </c>
      <c r="D3170" s="389" t="s">
        <v>647</v>
      </c>
      <c r="E3170" s="389" t="s">
        <v>652</v>
      </c>
      <c r="F3170" s="389" t="s">
        <v>647</v>
      </c>
      <c r="G3170" s="389" t="s">
        <v>649</v>
      </c>
    </row>
    <row r="3171" spans="1:7">
      <c r="A3171" s="389" t="s">
        <v>528</v>
      </c>
      <c r="B3171" s="389" t="s">
        <v>517</v>
      </c>
      <c r="C3171" s="389">
        <v>11.119063171600001</v>
      </c>
      <c r="D3171" s="389" t="s">
        <v>647</v>
      </c>
      <c r="E3171" s="389" t="s">
        <v>652</v>
      </c>
      <c r="F3171" s="389" t="s">
        <v>647</v>
      </c>
      <c r="G3171" s="389" t="s">
        <v>649</v>
      </c>
    </row>
    <row r="3172" spans="1:7">
      <c r="A3172" s="389" t="s">
        <v>535</v>
      </c>
      <c r="B3172" s="389" t="s">
        <v>517</v>
      </c>
      <c r="C3172" s="389">
        <v>2.1764367020100002</v>
      </c>
      <c r="D3172" s="389" t="s">
        <v>647</v>
      </c>
      <c r="E3172" s="389" t="s">
        <v>652</v>
      </c>
      <c r="F3172" s="389" t="s">
        <v>647</v>
      </c>
      <c r="G3172" s="389" t="s">
        <v>649</v>
      </c>
    </row>
    <row r="3173" spans="1:7">
      <c r="A3173" s="389" t="s">
        <v>581</v>
      </c>
      <c r="B3173" s="389" t="s">
        <v>517</v>
      </c>
      <c r="C3173" s="389">
        <v>8.7598246052400004</v>
      </c>
      <c r="D3173" s="389" t="s">
        <v>647</v>
      </c>
      <c r="E3173" s="389" t="s">
        <v>652</v>
      </c>
      <c r="F3173" s="389" t="s">
        <v>647</v>
      </c>
      <c r="G3173" s="389" t="s">
        <v>649</v>
      </c>
    </row>
    <row r="3174" spans="1:7">
      <c r="A3174" s="389" t="s">
        <v>581</v>
      </c>
      <c r="B3174" s="389" t="s">
        <v>517</v>
      </c>
      <c r="C3174" s="389">
        <v>8.7598246052400004</v>
      </c>
      <c r="D3174" s="389" t="s">
        <v>647</v>
      </c>
      <c r="E3174" s="389" t="s">
        <v>652</v>
      </c>
      <c r="F3174" s="389" t="s">
        <v>647</v>
      </c>
      <c r="G3174" s="389" t="s">
        <v>649</v>
      </c>
    </row>
    <row r="3175" spans="1:7">
      <c r="A3175" s="389" t="s">
        <v>581</v>
      </c>
      <c r="B3175" s="389" t="s">
        <v>517</v>
      </c>
      <c r="C3175" s="389">
        <v>8.7598246052400004</v>
      </c>
      <c r="D3175" s="389" t="s">
        <v>647</v>
      </c>
      <c r="E3175" s="389" t="s">
        <v>652</v>
      </c>
      <c r="F3175" s="389" t="s">
        <v>647</v>
      </c>
      <c r="G3175" s="389" t="s">
        <v>649</v>
      </c>
    </row>
    <row r="3176" spans="1:7">
      <c r="A3176" s="389" t="s">
        <v>544</v>
      </c>
      <c r="B3176" s="389" t="s">
        <v>517</v>
      </c>
      <c r="C3176" s="389">
        <v>2.3394088554199999</v>
      </c>
      <c r="D3176" s="389" t="s">
        <v>647</v>
      </c>
      <c r="E3176" s="389" t="s">
        <v>652</v>
      </c>
      <c r="F3176" s="389" t="s">
        <v>647</v>
      </c>
      <c r="G3176" s="389" t="s">
        <v>649</v>
      </c>
    </row>
    <row r="3177" spans="1:7">
      <c r="A3177" s="389" t="s">
        <v>514</v>
      </c>
      <c r="B3177" s="389" t="s">
        <v>517</v>
      </c>
      <c r="C3177" s="389">
        <v>16.0564493961</v>
      </c>
      <c r="D3177" s="389" t="s">
        <v>647</v>
      </c>
      <c r="E3177" s="389" t="s">
        <v>652</v>
      </c>
      <c r="F3177" s="389" t="s">
        <v>647</v>
      </c>
      <c r="G3177" s="389" t="s">
        <v>649</v>
      </c>
    </row>
    <row r="3178" spans="1:7">
      <c r="A3178" s="389" t="s">
        <v>514</v>
      </c>
      <c r="B3178" s="389" t="s">
        <v>517</v>
      </c>
      <c r="C3178" s="389">
        <v>0.798840348669</v>
      </c>
      <c r="D3178" s="389" t="s">
        <v>647</v>
      </c>
      <c r="E3178" s="389" t="s">
        <v>652</v>
      </c>
      <c r="F3178" s="389" t="s">
        <v>647</v>
      </c>
      <c r="G3178" s="389" t="s">
        <v>649</v>
      </c>
    </row>
    <row r="3179" spans="1:7">
      <c r="A3179" s="389" t="s">
        <v>549</v>
      </c>
      <c r="B3179" s="389" t="s">
        <v>517</v>
      </c>
      <c r="C3179" s="389">
        <v>5.2794568909099997</v>
      </c>
      <c r="D3179" s="389" t="s">
        <v>647</v>
      </c>
      <c r="E3179" s="389" t="s">
        <v>652</v>
      </c>
      <c r="F3179" s="389" t="s">
        <v>647</v>
      </c>
      <c r="G3179" s="389" t="s">
        <v>649</v>
      </c>
    </row>
    <row r="3180" spans="1:7">
      <c r="A3180" s="389" t="s">
        <v>535</v>
      </c>
      <c r="B3180" s="389" t="s">
        <v>517</v>
      </c>
      <c r="C3180" s="389">
        <v>4.7932781666400004</v>
      </c>
      <c r="D3180" s="389" t="s">
        <v>647</v>
      </c>
      <c r="E3180" s="389" t="s">
        <v>652</v>
      </c>
      <c r="F3180" s="389" t="s">
        <v>647</v>
      </c>
      <c r="G3180" s="389" t="s">
        <v>649</v>
      </c>
    </row>
    <row r="3181" spans="1:7">
      <c r="A3181" s="389" t="s">
        <v>535</v>
      </c>
      <c r="B3181" s="389" t="s">
        <v>517</v>
      </c>
      <c r="C3181" s="389">
        <v>26.890381502299899</v>
      </c>
      <c r="D3181" s="389" t="s">
        <v>647</v>
      </c>
      <c r="E3181" s="389" t="s">
        <v>652</v>
      </c>
      <c r="F3181" s="389" t="s">
        <v>647</v>
      </c>
      <c r="G3181" s="389" t="s">
        <v>649</v>
      </c>
    </row>
    <row r="3182" spans="1:7">
      <c r="A3182" s="389" t="s">
        <v>535</v>
      </c>
      <c r="B3182" s="389" t="s">
        <v>517</v>
      </c>
      <c r="C3182" s="389">
        <v>26.890381502299899</v>
      </c>
      <c r="D3182" s="389" t="s">
        <v>647</v>
      </c>
      <c r="E3182" s="389" t="s">
        <v>652</v>
      </c>
      <c r="F3182" s="389" t="s">
        <v>647</v>
      </c>
      <c r="G3182" s="389" t="s">
        <v>649</v>
      </c>
    </row>
    <row r="3183" spans="1:7">
      <c r="A3183" s="389" t="s">
        <v>535</v>
      </c>
      <c r="B3183" s="389" t="s">
        <v>517</v>
      </c>
      <c r="C3183" s="389">
        <v>26.890381502299899</v>
      </c>
      <c r="D3183" s="389" t="s">
        <v>647</v>
      </c>
      <c r="E3183" s="389" t="s">
        <v>652</v>
      </c>
      <c r="F3183" s="389" t="s">
        <v>647</v>
      </c>
      <c r="G3183" s="389" t="s">
        <v>649</v>
      </c>
    </row>
    <row r="3184" spans="1:7">
      <c r="A3184" s="389" t="s">
        <v>562</v>
      </c>
      <c r="B3184" s="389" t="s">
        <v>517</v>
      </c>
      <c r="C3184" s="389">
        <v>16.0991357865</v>
      </c>
      <c r="D3184" s="389" t="s">
        <v>647</v>
      </c>
      <c r="E3184" s="389" t="s">
        <v>652</v>
      </c>
      <c r="F3184" s="389" t="s">
        <v>647</v>
      </c>
      <c r="G3184" s="389" t="s">
        <v>649</v>
      </c>
    </row>
    <row r="3185" spans="1:7">
      <c r="A3185" s="389" t="s">
        <v>535</v>
      </c>
      <c r="B3185" s="389" t="s">
        <v>517</v>
      </c>
      <c r="C3185" s="389">
        <v>0.93547989765100004</v>
      </c>
      <c r="D3185" s="389" t="s">
        <v>647</v>
      </c>
      <c r="E3185" s="389" t="s">
        <v>652</v>
      </c>
      <c r="F3185" s="389" t="s">
        <v>647</v>
      </c>
      <c r="G3185" s="389" t="s">
        <v>649</v>
      </c>
    </row>
    <row r="3186" spans="1:7">
      <c r="A3186" s="389" t="s">
        <v>563</v>
      </c>
      <c r="B3186" s="389" t="s">
        <v>517</v>
      </c>
      <c r="C3186" s="389">
        <v>27.831933318600001</v>
      </c>
      <c r="D3186" s="389" t="s">
        <v>647</v>
      </c>
      <c r="E3186" s="389" t="s">
        <v>652</v>
      </c>
      <c r="F3186" s="389" t="s">
        <v>647</v>
      </c>
      <c r="G3186" s="389" t="s">
        <v>649</v>
      </c>
    </row>
    <row r="3187" spans="1:7">
      <c r="A3187" s="389" t="s">
        <v>576</v>
      </c>
      <c r="B3187" s="389" t="s">
        <v>517</v>
      </c>
      <c r="C3187" s="389">
        <v>2.2016458268900001</v>
      </c>
      <c r="D3187" s="389" t="s">
        <v>647</v>
      </c>
      <c r="E3187" s="389" t="s">
        <v>652</v>
      </c>
      <c r="F3187" s="389" t="s">
        <v>647</v>
      </c>
      <c r="G3187" s="389" t="s">
        <v>649</v>
      </c>
    </row>
    <row r="3188" spans="1:7">
      <c r="A3188" s="389" t="s">
        <v>578</v>
      </c>
      <c r="B3188" s="389" t="s">
        <v>517</v>
      </c>
      <c r="C3188" s="389">
        <v>2.2016458268900001</v>
      </c>
      <c r="D3188" s="389" t="s">
        <v>647</v>
      </c>
      <c r="E3188" s="389" t="s">
        <v>652</v>
      </c>
      <c r="F3188" s="389" t="s">
        <v>647</v>
      </c>
      <c r="G3188" s="389" t="s">
        <v>649</v>
      </c>
    </row>
    <row r="3189" spans="1:7">
      <c r="A3189" s="389" t="s">
        <v>514</v>
      </c>
      <c r="B3189" s="389" t="s">
        <v>517</v>
      </c>
      <c r="C3189" s="389">
        <v>8.1611032699399999</v>
      </c>
      <c r="D3189" s="389" t="s">
        <v>647</v>
      </c>
      <c r="E3189" s="389" t="s">
        <v>652</v>
      </c>
      <c r="F3189" s="389" t="s">
        <v>647</v>
      </c>
      <c r="G3189" s="389" t="s">
        <v>649</v>
      </c>
    </row>
    <row r="3190" spans="1:7">
      <c r="A3190" s="389" t="s">
        <v>535</v>
      </c>
      <c r="B3190" s="389" t="s">
        <v>517</v>
      </c>
      <c r="C3190" s="389">
        <v>1.4362119740199999</v>
      </c>
      <c r="D3190" s="389" t="s">
        <v>647</v>
      </c>
      <c r="E3190" s="389" t="s">
        <v>652</v>
      </c>
      <c r="F3190" s="389" t="s">
        <v>647</v>
      </c>
      <c r="G3190" s="389" t="s">
        <v>649</v>
      </c>
    </row>
    <row r="3191" spans="1:7">
      <c r="A3191" s="389" t="s">
        <v>576</v>
      </c>
      <c r="B3191" s="389" t="s">
        <v>517</v>
      </c>
      <c r="C3191" s="389">
        <v>3.9972097238500002</v>
      </c>
      <c r="D3191" s="389" t="s">
        <v>647</v>
      </c>
      <c r="E3191" s="389" t="s">
        <v>652</v>
      </c>
      <c r="F3191" s="389" t="s">
        <v>647</v>
      </c>
      <c r="G3191" s="389" t="s">
        <v>649</v>
      </c>
    </row>
    <row r="3192" spans="1:7">
      <c r="A3192" s="389" t="s">
        <v>578</v>
      </c>
      <c r="B3192" s="389" t="s">
        <v>517</v>
      </c>
      <c r="C3192" s="389">
        <v>3.9972097238500002</v>
      </c>
      <c r="D3192" s="389" t="s">
        <v>647</v>
      </c>
      <c r="E3192" s="389" t="s">
        <v>652</v>
      </c>
      <c r="F3192" s="389" t="s">
        <v>647</v>
      </c>
      <c r="G3192" s="389" t="s">
        <v>649</v>
      </c>
    </row>
    <row r="3193" spans="1:7">
      <c r="A3193" s="389" t="s">
        <v>563</v>
      </c>
      <c r="B3193" s="389" t="s">
        <v>517</v>
      </c>
      <c r="C3193" s="389">
        <v>10.655714804</v>
      </c>
      <c r="D3193" s="389" t="s">
        <v>647</v>
      </c>
      <c r="E3193" s="389" t="s">
        <v>652</v>
      </c>
      <c r="F3193" s="389" t="s">
        <v>647</v>
      </c>
      <c r="G3193" s="389" t="s">
        <v>649</v>
      </c>
    </row>
    <row r="3194" spans="1:7">
      <c r="A3194" s="389" t="s">
        <v>537</v>
      </c>
      <c r="B3194" s="389" t="s">
        <v>517</v>
      </c>
      <c r="C3194" s="389">
        <v>8.2261544712100001</v>
      </c>
      <c r="D3194" s="389" t="s">
        <v>647</v>
      </c>
      <c r="E3194" s="389" t="s">
        <v>652</v>
      </c>
      <c r="F3194" s="389" t="s">
        <v>647</v>
      </c>
      <c r="G3194" s="389" t="s">
        <v>649</v>
      </c>
    </row>
    <row r="3195" spans="1:7">
      <c r="A3195" s="389" t="s">
        <v>556</v>
      </c>
      <c r="B3195" s="389" t="s">
        <v>517</v>
      </c>
      <c r="C3195" s="389">
        <v>8.2261544712100001</v>
      </c>
      <c r="D3195" s="389" t="s">
        <v>647</v>
      </c>
      <c r="E3195" s="389" t="s">
        <v>652</v>
      </c>
      <c r="F3195" s="389" t="s">
        <v>647</v>
      </c>
      <c r="G3195" s="389" t="s">
        <v>649</v>
      </c>
    </row>
    <row r="3196" spans="1:7">
      <c r="A3196" s="389" t="s">
        <v>526</v>
      </c>
      <c r="B3196" s="389" t="s">
        <v>517</v>
      </c>
      <c r="C3196" s="389">
        <v>5.4975236280799997</v>
      </c>
      <c r="D3196" s="389" t="s">
        <v>647</v>
      </c>
      <c r="E3196" s="389" t="s">
        <v>652</v>
      </c>
      <c r="F3196" s="389" t="s">
        <v>647</v>
      </c>
      <c r="G3196" s="389" t="s">
        <v>649</v>
      </c>
    </row>
    <row r="3197" spans="1:7">
      <c r="A3197" s="389" t="s">
        <v>535</v>
      </c>
      <c r="B3197" s="389" t="s">
        <v>517</v>
      </c>
      <c r="C3197" s="389">
        <v>6.0171304746200001</v>
      </c>
      <c r="D3197" s="389" t="s">
        <v>647</v>
      </c>
      <c r="E3197" s="389" t="s">
        <v>652</v>
      </c>
      <c r="F3197" s="389" t="s">
        <v>647</v>
      </c>
      <c r="G3197" s="389" t="s">
        <v>649</v>
      </c>
    </row>
    <row r="3198" spans="1:7">
      <c r="A3198" s="389" t="s">
        <v>535</v>
      </c>
      <c r="B3198" s="389" t="s">
        <v>517</v>
      </c>
      <c r="C3198" s="389">
        <v>2.34073132326</v>
      </c>
      <c r="D3198" s="389" t="s">
        <v>647</v>
      </c>
      <c r="E3198" s="389" t="s">
        <v>652</v>
      </c>
      <c r="F3198" s="389" t="s">
        <v>647</v>
      </c>
      <c r="G3198" s="389" t="s">
        <v>649</v>
      </c>
    </row>
    <row r="3199" spans="1:7">
      <c r="A3199" s="389" t="s">
        <v>581</v>
      </c>
      <c r="B3199" s="389" t="s">
        <v>517</v>
      </c>
      <c r="C3199" s="389">
        <v>1.9944114338700001</v>
      </c>
      <c r="D3199" s="389" t="s">
        <v>647</v>
      </c>
      <c r="E3199" s="389" t="s">
        <v>652</v>
      </c>
      <c r="F3199" s="389" t="s">
        <v>647</v>
      </c>
      <c r="G3199" s="389" t="s">
        <v>649</v>
      </c>
    </row>
    <row r="3200" spans="1:7">
      <c r="A3200" s="389" t="s">
        <v>525</v>
      </c>
      <c r="B3200" s="389" t="s">
        <v>517</v>
      </c>
      <c r="C3200" s="389">
        <v>3.84009204472</v>
      </c>
      <c r="D3200" s="389" t="s">
        <v>647</v>
      </c>
      <c r="E3200" s="389" t="s">
        <v>652</v>
      </c>
      <c r="F3200" s="389" t="s">
        <v>647</v>
      </c>
      <c r="G3200" s="389" t="s">
        <v>649</v>
      </c>
    </row>
    <row r="3201" spans="1:7">
      <c r="A3201" s="389" t="s">
        <v>574</v>
      </c>
      <c r="B3201" s="389" t="s">
        <v>517</v>
      </c>
      <c r="C3201" s="389">
        <v>4.6540757780700002</v>
      </c>
      <c r="D3201" s="389" t="s">
        <v>647</v>
      </c>
      <c r="E3201" s="389" t="s">
        <v>652</v>
      </c>
      <c r="F3201" s="389" t="s">
        <v>647</v>
      </c>
      <c r="G3201" s="389" t="s">
        <v>649</v>
      </c>
    </row>
    <row r="3202" spans="1:7">
      <c r="A3202" s="389" t="s">
        <v>526</v>
      </c>
      <c r="B3202" s="389" t="s">
        <v>517</v>
      </c>
      <c r="C3202" s="389">
        <v>20.298834745600001</v>
      </c>
      <c r="D3202" s="389" t="s">
        <v>647</v>
      </c>
      <c r="E3202" s="389" t="s">
        <v>652</v>
      </c>
      <c r="F3202" s="389" t="s">
        <v>647</v>
      </c>
      <c r="G3202" s="389" t="s">
        <v>649</v>
      </c>
    </row>
    <row r="3203" spans="1:7">
      <c r="A3203" s="389" t="s">
        <v>526</v>
      </c>
      <c r="B3203" s="389" t="s">
        <v>517</v>
      </c>
      <c r="C3203" s="389">
        <v>20.298834745600001</v>
      </c>
      <c r="D3203" s="389" t="s">
        <v>647</v>
      </c>
      <c r="E3203" s="389" t="s">
        <v>652</v>
      </c>
      <c r="F3203" s="389" t="s">
        <v>647</v>
      </c>
      <c r="G3203" s="389" t="s">
        <v>649</v>
      </c>
    </row>
    <row r="3204" spans="1:7">
      <c r="A3204" s="389" t="s">
        <v>526</v>
      </c>
      <c r="B3204" s="389" t="s">
        <v>517</v>
      </c>
      <c r="C3204" s="389">
        <v>20.298834745600001</v>
      </c>
      <c r="D3204" s="389" t="s">
        <v>647</v>
      </c>
      <c r="E3204" s="389" t="s">
        <v>652</v>
      </c>
      <c r="F3204" s="389" t="s">
        <v>647</v>
      </c>
      <c r="G3204" s="389" t="s">
        <v>649</v>
      </c>
    </row>
    <row r="3205" spans="1:7">
      <c r="A3205" s="389" t="s">
        <v>514</v>
      </c>
      <c r="B3205" s="389" t="s">
        <v>517</v>
      </c>
      <c r="C3205" s="389">
        <v>20.298834745600001</v>
      </c>
      <c r="D3205" s="389" t="s">
        <v>647</v>
      </c>
      <c r="E3205" s="389" t="s">
        <v>652</v>
      </c>
      <c r="F3205" s="389" t="s">
        <v>647</v>
      </c>
      <c r="G3205" s="389" t="s">
        <v>649</v>
      </c>
    </row>
    <row r="3206" spans="1:7">
      <c r="A3206" s="389" t="s">
        <v>514</v>
      </c>
      <c r="B3206" s="389" t="s">
        <v>517</v>
      </c>
      <c r="C3206" s="389">
        <v>20.298834745600001</v>
      </c>
      <c r="D3206" s="389" t="s">
        <v>647</v>
      </c>
      <c r="E3206" s="389" t="s">
        <v>652</v>
      </c>
      <c r="F3206" s="389" t="s">
        <v>647</v>
      </c>
      <c r="G3206" s="389" t="s">
        <v>649</v>
      </c>
    </row>
    <row r="3207" spans="1:7">
      <c r="A3207" s="389" t="s">
        <v>569</v>
      </c>
      <c r="B3207" s="389" t="s">
        <v>517</v>
      </c>
      <c r="C3207" s="389">
        <v>20.298834745600001</v>
      </c>
      <c r="D3207" s="389" t="s">
        <v>647</v>
      </c>
      <c r="E3207" s="389" t="s">
        <v>652</v>
      </c>
      <c r="F3207" s="389" t="s">
        <v>647</v>
      </c>
      <c r="G3207" s="389" t="s">
        <v>649</v>
      </c>
    </row>
    <row r="3208" spans="1:7">
      <c r="A3208" s="389" t="s">
        <v>569</v>
      </c>
      <c r="B3208" s="389" t="s">
        <v>517</v>
      </c>
      <c r="C3208" s="389">
        <v>20.298834745600001</v>
      </c>
      <c r="D3208" s="389" t="s">
        <v>647</v>
      </c>
      <c r="E3208" s="389" t="s">
        <v>652</v>
      </c>
      <c r="F3208" s="389" t="s">
        <v>647</v>
      </c>
      <c r="G3208" s="389" t="s">
        <v>649</v>
      </c>
    </row>
    <row r="3209" spans="1:7">
      <c r="A3209" s="389" t="s">
        <v>569</v>
      </c>
      <c r="B3209" s="389" t="s">
        <v>517</v>
      </c>
      <c r="C3209" s="389">
        <v>20.298834745600001</v>
      </c>
      <c r="D3209" s="389" t="s">
        <v>647</v>
      </c>
      <c r="E3209" s="389" t="s">
        <v>652</v>
      </c>
      <c r="F3209" s="389" t="s">
        <v>647</v>
      </c>
      <c r="G3209" s="389" t="s">
        <v>649</v>
      </c>
    </row>
    <row r="3210" spans="1:7">
      <c r="A3210" s="389" t="s">
        <v>563</v>
      </c>
      <c r="B3210" s="389" t="s">
        <v>517</v>
      </c>
      <c r="C3210" s="389">
        <v>34.115851004100001</v>
      </c>
      <c r="D3210" s="389" t="s">
        <v>647</v>
      </c>
      <c r="E3210" s="389" t="s">
        <v>652</v>
      </c>
      <c r="F3210" s="389" t="s">
        <v>647</v>
      </c>
      <c r="G3210" s="389" t="s">
        <v>649</v>
      </c>
    </row>
    <row r="3211" spans="1:7">
      <c r="A3211" s="389" t="s">
        <v>574</v>
      </c>
      <c r="B3211" s="389" t="s">
        <v>517</v>
      </c>
      <c r="C3211" s="389">
        <v>2.3067865968699999</v>
      </c>
      <c r="D3211" s="389" t="s">
        <v>647</v>
      </c>
      <c r="E3211" s="389" t="s">
        <v>652</v>
      </c>
      <c r="F3211" s="389" t="s">
        <v>647</v>
      </c>
      <c r="G3211" s="389" t="s">
        <v>649</v>
      </c>
    </row>
    <row r="3212" spans="1:7">
      <c r="A3212" s="389" t="s">
        <v>544</v>
      </c>
      <c r="B3212" s="389" t="s">
        <v>517</v>
      </c>
      <c r="C3212" s="389">
        <v>38.698770055700003</v>
      </c>
      <c r="D3212" s="389" t="s">
        <v>647</v>
      </c>
      <c r="E3212" s="389" t="s">
        <v>652</v>
      </c>
      <c r="F3212" s="389" t="s">
        <v>647</v>
      </c>
      <c r="G3212" s="389" t="s">
        <v>649</v>
      </c>
    </row>
    <row r="3213" spans="1:7">
      <c r="A3213" s="389" t="s">
        <v>563</v>
      </c>
      <c r="B3213" s="389" t="s">
        <v>517</v>
      </c>
      <c r="C3213" s="389">
        <v>38.698770055700003</v>
      </c>
      <c r="D3213" s="389" t="s">
        <v>647</v>
      </c>
      <c r="E3213" s="389" t="s">
        <v>652</v>
      </c>
      <c r="F3213" s="389" t="s">
        <v>647</v>
      </c>
      <c r="G3213" s="389" t="s">
        <v>649</v>
      </c>
    </row>
    <row r="3214" spans="1:7">
      <c r="A3214" s="389" t="s">
        <v>526</v>
      </c>
      <c r="B3214" s="389" t="s">
        <v>517</v>
      </c>
      <c r="C3214" s="389">
        <v>3.3970088352699999</v>
      </c>
      <c r="D3214" s="389" t="s">
        <v>647</v>
      </c>
      <c r="E3214" s="389" t="s">
        <v>652</v>
      </c>
      <c r="F3214" s="389" t="s">
        <v>647</v>
      </c>
      <c r="G3214" s="389" t="s">
        <v>649</v>
      </c>
    </row>
    <row r="3215" spans="1:7">
      <c r="A3215" s="389" t="s">
        <v>569</v>
      </c>
      <c r="B3215" s="389" t="s">
        <v>517</v>
      </c>
      <c r="C3215" s="389">
        <v>3.3970088352699999</v>
      </c>
      <c r="D3215" s="389" t="s">
        <v>647</v>
      </c>
      <c r="E3215" s="389" t="s">
        <v>652</v>
      </c>
      <c r="F3215" s="389" t="s">
        <v>647</v>
      </c>
      <c r="G3215" s="389" t="s">
        <v>649</v>
      </c>
    </row>
    <row r="3216" spans="1:7">
      <c r="A3216" s="389" t="s">
        <v>514</v>
      </c>
      <c r="B3216" s="389" t="s">
        <v>517</v>
      </c>
      <c r="C3216" s="389">
        <v>18.7332392265</v>
      </c>
      <c r="D3216" s="389" t="s">
        <v>647</v>
      </c>
      <c r="E3216" s="389" t="s">
        <v>652</v>
      </c>
      <c r="F3216" s="389" t="s">
        <v>647</v>
      </c>
      <c r="G3216" s="389" t="s">
        <v>649</v>
      </c>
    </row>
    <row r="3217" spans="1:7">
      <c r="A3217" s="389" t="s">
        <v>514</v>
      </c>
      <c r="B3217" s="389" t="s">
        <v>517</v>
      </c>
      <c r="C3217" s="389">
        <v>18.7332392265</v>
      </c>
      <c r="D3217" s="389" t="s">
        <v>647</v>
      </c>
      <c r="E3217" s="389" t="s">
        <v>652</v>
      </c>
      <c r="F3217" s="389" t="s">
        <v>647</v>
      </c>
      <c r="G3217" s="389" t="s">
        <v>649</v>
      </c>
    </row>
    <row r="3218" spans="1:7">
      <c r="A3218" s="389" t="s">
        <v>578</v>
      </c>
      <c r="B3218" s="389" t="s">
        <v>517</v>
      </c>
      <c r="C3218" s="389">
        <v>1.0339494433</v>
      </c>
      <c r="D3218" s="389" t="s">
        <v>647</v>
      </c>
      <c r="E3218" s="389" t="s">
        <v>652</v>
      </c>
      <c r="F3218" s="389" t="s">
        <v>647</v>
      </c>
      <c r="G3218" s="389" t="s">
        <v>649</v>
      </c>
    </row>
    <row r="3219" spans="1:7">
      <c r="A3219" s="389" t="s">
        <v>581</v>
      </c>
      <c r="B3219" s="389" t="s">
        <v>517</v>
      </c>
      <c r="C3219" s="389">
        <v>14.6056795685999</v>
      </c>
      <c r="D3219" s="389" t="s">
        <v>647</v>
      </c>
      <c r="E3219" s="389" t="s">
        <v>652</v>
      </c>
      <c r="F3219" s="389" t="s">
        <v>647</v>
      </c>
      <c r="G3219" s="389" t="s">
        <v>649</v>
      </c>
    </row>
    <row r="3220" spans="1:7">
      <c r="A3220" s="389" t="s">
        <v>569</v>
      </c>
      <c r="B3220" s="389" t="s">
        <v>517</v>
      </c>
      <c r="C3220" s="389">
        <v>3.3874877504700001</v>
      </c>
      <c r="D3220" s="389" t="s">
        <v>647</v>
      </c>
      <c r="E3220" s="389" t="s">
        <v>652</v>
      </c>
      <c r="F3220" s="389" t="s">
        <v>647</v>
      </c>
      <c r="G3220" s="389" t="s">
        <v>649</v>
      </c>
    </row>
    <row r="3221" spans="1:7">
      <c r="A3221" s="389" t="s">
        <v>544</v>
      </c>
      <c r="B3221" s="389" t="s">
        <v>517</v>
      </c>
      <c r="C3221" s="389">
        <v>2.3288383707600002</v>
      </c>
      <c r="D3221" s="389" t="s">
        <v>647</v>
      </c>
      <c r="E3221" s="389" t="s">
        <v>652</v>
      </c>
      <c r="F3221" s="389" t="s">
        <v>647</v>
      </c>
      <c r="G3221" s="389" t="s">
        <v>649</v>
      </c>
    </row>
    <row r="3222" spans="1:7">
      <c r="A3222" s="389" t="s">
        <v>578</v>
      </c>
      <c r="B3222" s="389" t="s">
        <v>517</v>
      </c>
      <c r="C3222" s="389">
        <v>16.7169042363</v>
      </c>
      <c r="D3222" s="389" t="s">
        <v>647</v>
      </c>
      <c r="E3222" s="389" t="s">
        <v>652</v>
      </c>
      <c r="F3222" s="389" t="s">
        <v>647</v>
      </c>
      <c r="G3222" s="389" t="s">
        <v>649</v>
      </c>
    </row>
    <row r="3223" spans="1:7">
      <c r="A3223" s="389" t="s">
        <v>578</v>
      </c>
      <c r="B3223" s="389" t="s">
        <v>517</v>
      </c>
      <c r="C3223" s="389">
        <v>16.7169042363</v>
      </c>
      <c r="D3223" s="389" t="s">
        <v>647</v>
      </c>
      <c r="E3223" s="389" t="s">
        <v>652</v>
      </c>
      <c r="F3223" s="389" t="s">
        <v>647</v>
      </c>
      <c r="G3223" s="389" t="s">
        <v>649</v>
      </c>
    </row>
    <row r="3224" spans="1:7">
      <c r="A3224" s="389" t="s">
        <v>569</v>
      </c>
      <c r="B3224" s="389" t="s">
        <v>517</v>
      </c>
      <c r="C3224" s="389">
        <v>9.6191546151900003</v>
      </c>
      <c r="D3224" s="389" t="s">
        <v>647</v>
      </c>
      <c r="E3224" s="389" t="s">
        <v>652</v>
      </c>
      <c r="F3224" s="389" t="s">
        <v>647</v>
      </c>
      <c r="G3224" s="389" t="s">
        <v>649</v>
      </c>
    </row>
    <row r="3225" spans="1:7">
      <c r="A3225" s="389" t="s">
        <v>569</v>
      </c>
      <c r="B3225" s="389" t="s">
        <v>517</v>
      </c>
      <c r="C3225" s="389">
        <v>9.6191546151900003</v>
      </c>
      <c r="D3225" s="389" t="s">
        <v>647</v>
      </c>
      <c r="E3225" s="389" t="s">
        <v>652</v>
      </c>
      <c r="F3225" s="389" t="s">
        <v>647</v>
      </c>
      <c r="G3225" s="389" t="s">
        <v>649</v>
      </c>
    </row>
    <row r="3226" spans="1:7">
      <c r="A3226" s="389" t="s">
        <v>570</v>
      </c>
      <c r="B3226" s="389" t="s">
        <v>517</v>
      </c>
      <c r="C3226" s="389">
        <v>16.224279808799899</v>
      </c>
      <c r="D3226" s="389" t="s">
        <v>647</v>
      </c>
      <c r="E3226" s="389" t="s">
        <v>652</v>
      </c>
      <c r="F3226" s="389" t="s">
        <v>647</v>
      </c>
      <c r="G3226" s="389" t="s">
        <v>649</v>
      </c>
    </row>
    <row r="3227" spans="1:7">
      <c r="A3227" s="389" t="s">
        <v>526</v>
      </c>
      <c r="B3227" s="389" t="s">
        <v>517</v>
      </c>
      <c r="C3227" s="389">
        <v>8.1320325740299904</v>
      </c>
      <c r="D3227" s="389" t="s">
        <v>647</v>
      </c>
      <c r="E3227" s="389" t="s">
        <v>652</v>
      </c>
      <c r="F3227" s="389" t="s">
        <v>647</v>
      </c>
      <c r="G3227" s="389" t="s">
        <v>649</v>
      </c>
    </row>
    <row r="3228" spans="1:7">
      <c r="A3228" s="389" t="s">
        <v>542</v>
      </c>
      <c r="B3228" s="389" t="s">
        <v>517</v>
      </c>
      <c r="C3228" s="389">
        <v>8.1320325740299904</v>
      </c>
      <c r="D3228" s="389" t="s">
        <v>647</v>
      </c>
      <c r="E3228" s="389" t="s">
        <v>652</v>
      </c>
      <c r="F3228" s="389" t="s">
        <v>647</v>
      </c>
      <c r="G3228" s="389" t="s">
        <v>649</v>
      </c>
    </row>
    <row r="3229" spans="1:7">
      <c r="A3229" s="389" t="s">
        <v>534</v>
      </c>
      <c r="B3229" s="389" t="s">
        <v>517</v>
      </c>
      <c r="C3229" s="389">
        <v>19.1607684931999</v>
      </c>
      <c r="D3229" s="389" t="s">
        <v>647</v>
      </c>
      <c r="E3229" s="389" t="s">
        <v>652</v>
      </c>
      <c r="F3229" s="389" t="s">
        <v>647</v>
      </c>
      <c r="G3229" s="389" t="s">
        <v>649</v>
      </c>
    </row>
    <row r="3230" spans="1:7">
      <c r="A3230" s="389" t="s">
        <v>534</v>
      </c>
      <c r="B3230" s="389" t="s">
        <v>517</v>
      </c>
      <c r="C3230" s="389">
        <v>19.1607684931999</v>
      </c>
      <c r="D3230" s="389" t="s">
        <v>647</v>
      </c>
      <c r="E3230" s="389" t="s">
        <v>652</v>
      </c>
      <c r="F3230" s="389" t="s">
        <v>647</v>
      </c>
      <c r="G3230" s="389" t="s">
        <v>649</v>
      </c>
    </row>
    <row r="3231" spans="1:7">
      <c r="A3231" s="389" t="s">
        <v>541</v>
      </c>
      <c r="B3231" s="389" t="s">
        <v>517</v>
      </c>
      <c r="C3231" s="389">
        <v>19.1607684931999</v>
      </c>
      <c r="D3231" s="389" t="s">
        <v>647</v>
      </c>
      <c r="E3231" s="389" t="s">
        <v>652</v>
      </c>
      <c r="F3231" s="389" t="s">
        <v>647</v>
      </c>
      <c r="G3231" s="389" t="s">
        <v>649</v>
      </c>
    </row>
    <row r="3232" spans="1:7">
      <c r="A3232" s="389" t="s">
        <v>541</v>
      </c>
      <c r="B3232" s="389" t="s">
        <v>517</v>
      </c>
      <c r="C3232" s="389">
        <v>19.1607684931999</v>
      </c>
      <c r="D3232" s="389" t="s">
        <v>647</v>
      </c>
      <c r="E3232" s="389" t="s">
        <v>652</v>
      </c>
      <c r="F3232" s="389" t="s">
        <v>647</v>
      </c>
      <c r="G3232" s="389" t="s">
        <v>649</v>
      </c>
    </row>
    <row r="3233" spans="1:7">
      <c r="A3233" s="389" t="s">
        <v>575</v>
      </c>
      <c r="B3233" s="389" t="s">
        <v>517</v>
      </c>
      <c r="C3233" s="389">
        <v>19.1607684931999</v>
      </c>
      <c r="D3233" s="389" t="s">
        <v>647</v>
      </c>
      <c r="E3233" s="389" t="s">
        <v>652</v>
      </c>
      <c r="F3233" s="389" t="s">
        <v>647</v>
      </c>
      <c r="G3233" s="389" t="s">
        <v>649</v>
      </c>
    </row>
    <row r="3234" spans="1:7">
      <c r="A3234" s="389" t="s">
        <v>575</v>
      </c>
      <c r="B3234" s="389" t="s">
        <v>517</v>
      </c>
      <c r="C3234" s="389">
        <v>19.1607684931999</v>
      </c>
      <c r="D3234" s="389" t="s">
        <v>647</v>
      </c>
      <c r="E3234" s="389" t="s">
        <v>652</v>
      </c>
      <c r="F3234" s="389" t="s">
        <v>647</v>
      </c>
      <c r="G3234" s="389" t="s">
        <v>649</v>
      </c>
    </row>
    <row r="3235" spans="1:7">
      <c r="A3235" s="389" t="s">
        <v>575</v>
      </c>
      <c r="B3235" s="389" t="s">
        <v>517</v>
      </c>
      <c r="C3235" s="389">
        <v>19.1607684931999</v>
      </c>
      <c r="D3235" s="389" t="s">
        <v>647</v>
      </c>
      <c r="E3235" s="389" t="s">
        <v>652</v>
      </c>
      <c r="F3235" s="389" t="s">
        <v>647</v>
      </c>
      <c r="G3235" s="389" t="s">
        <v>649</v>
      </c>
    </row>
    <row r="3236" spans="1:7">
      <c r="A3236" s="389" t="s">
        <v>575</v>
      </c>
      <c r="B3236" s="389" t="s">
        <v>517</v>
      </c>
      <c r="C3236" s="389">
        <v>25.887891827600001</v>
      </c>
      <c r="D3236" s="389" t="s">
        <v>647</v>
      </c>
      <c r="E3236" s="389" t="s">
        <v>652</v>
      </c>
      <c r="F3236" s="389" t="s">
        <v>647</v>
      </c>
      <c r="G3236" s="389" t="s">
        <v>649</v>
      </c>
    </row>
    <row r="3237" spans="1:7">
      <c r="A3237" s="389" t="s">
        <v>575</v>
      </c>
      <c r="B3237" s="389" t="s">
        <v>517</v>
      </c>
      <c r="C3237" s="389">
        <v>25.887891827600001</v>
      </c>
      <c r="D3237" s="389" t="s">
        <v>647</v>
      </c>
      <c r="E3237" s="389" t="s">
        <v>652</v>
      </c>
      <c r="F3237" s="389" t="s">
        <v>647</v>
      </c>
      <c r="G3237" s="389" t="s">
        <v>649</v>
      </c>
    </row>
    <row r="3238" spans="1:7">
      <c r="A3238" s="389" t="s">
        <v>581</v>
      </c>
      <c r="B3238" s="389" t="s">
        <v>517</v>
      </c>
      <c r="C3238" s="389">
        <v>32.005137699899898</v>
      </c>
      <c r="D3238" s="389" t="s">
        <v>647</v>
      </c>
      <c r="E3238" s="389" t="s">
        <v>652</v>
      </c>
      <c r="F3238" s="389" t="s">
        <v>647</v>
      </c>
      <c r="G3238" s="389" t="s">
        <v>649</v>
      </c>
    </row>
    <row r="3239" spans="1:7">
      <c r="A3239" s="389" t="s">
        <v>535</v>
      </c>
      <c r="B3239" s="389" t="s">
        <v>517</v>
      </c>
      <c r="C3239" s="389">
        <v>70.774243261600006</v>
      </c>
      <c r="D3239" s="389" t="s">
        <v>647</v>
      </c>
      <c r="E3239" s="389" t="s">
        <v>652</v>
      </c>
      <c r="F3239" s="389" t="s">
        <v>647</v>
      </c>
      <c r="G3239" s="389" t="s">
        <v>649</v>
      </c>
    </row>
    <row r="3240" spans="1:7">
      <c r="A3240" s="389" t="s">
        <v>578</v>
      </c>
      <c r="B3240" s="389" t="s">
        <v>517</v>
      </c>
      <c r="C3240" s="389">
        <v>1.2044765799499999</v>
      </c>
      <c r="D3240" s="389" t="s">
        <v>647</v>
      </c>
      <c r="E3240" s="389" t="s">
        <v>652</v>
      </c>
      <c r="F3240" s="389" t="s">
        <v>647</v>
      </c>
      <c r="G3240" s="389" t="s">
        <v>649</v>
      </c>
    </row>
    <row r="3241" spans="1:7">
      <c r="A3241" s="389" t="s">
        <v>514</v>
      </c>
      <c r="B3241" s="389" t="s">
        <v>517</v>
      </c>
      <c r="C3241" s="389">
        <v>19.4243932523</v>
      </c>
      <c r="D3241" s="389" t="s">
        <v>647</v>
      </c>
      <c r="E3241" s="389" t="s">
        <v>652</v>
      </c>
      <c r="F3241" s="389" t="s">
        <v>647</v>
      </c>
      <c r="G3241" s="389" t="s">
        <v>649</v>
      </c>
    </row>
    <row r="3242" spans="1:7">
      <c r="A3242" s="389" t="s">
        <v>578</v>
      </c>
      <c r="B3242" s="389" t="s">
        <v>517</v>
      </c>
      <c r="C3242" s="389">
        <v>3.8567831412600002</v>
      </c>
      <c r="D3242" s="389" t="s">
        <v>647</v>
      </c>
      <c r="E3242" s="389" t="s">
        <v>652</v>
      </c>
      <c r="F3242" s="389" t="s">
        <v>647</v>
      </c>
      <c r="G3242" s="389" t="s">
        <v>649</v>
      </c>
    </row>
    <row r="3243" spans="1:7">
      <c r="A3243" s="389" t="s">
        <v>547</v>
      </c>
      <c r="B3243" s="389" t="s">
        <v>517</v>
      </c>
      <c r="C3243" s="389">
        <v>43.368746139400002</v>
      </c>
      <c r="D3243" s="389" t="s">
        <v>647</v>
      </c>
      <c r="E3243" s="389" t="s">
        <v>652</v>
      </c>
      <c r="F3243" s="389" t="s">
        <v>647</v>
      </c>
      <c r="G3243" s="389" t="s">
        <v>649</v>
      </c>
    </row>
    <row r="3244" spans="1:7">
      <c r="A3244" s="389" t="s">
        <v>514</v>
      </c>
      <c r="B3244" s="389" t="s">
        <v>517</v>
      </c>
      <c r="C3244" s="389">
        <v>3.9888302896900001</v>
      </c>
      <c r="D3244" s="389" t="s">
        <v>647</v>
      </c>
      <c r="E3244" s="389" t="s">
        <v>652</v>
      </c>
      <c r="F3244" s="389" t="s">
        <v>647</v>
      </c>
      <c r="G3244" s="389" t="s">
        <v>649</v>
      </c>
    </row>
    <row r="3245" spans="1:7">
      <c r="A3245" s="389" t="s">
        <v>581</v>
      </c>
      <c r="B3245" s="389" t="s">
        <v>517</v>
      </c>
      <c r="C3245" s="389">
        <v>8.6623700064300007</v>
      </c>
      <c r="D3245" s="389" t="s">
        <v>647</v>
      </c>
      <c r="E3245" s="389" t="s">
        <v>652</v>
      </c>
      <c r="F3245" s="389" t="s">
        <v>647</v>
      </c>
      <c r="G3245" s="389" t="s">
        <v>649</v>
      </c>
    </row>
    <row r="3246" spans="1:7">
      <c r="A3246" s="389" t="s">
        <v>554</v>
      </c>
      <c r="B3246" s="389" t="s">
        <v>517</v>
      </c>
      <c r="C3246" s="389">
        <v>5.8039818994200001</v>
      </c>
      <c r="D3246" s="389" t="s">
        <v>647</v>
      </c>
      <c r="E3246" s="389" t="s">
        <v>652</v>
      </c>
      <c r="F3246" s="389" t="s">
        <v>647</v>
      </c>
      <c r="G3246" s="389" t="s">
        <v>649</v>
      </c>
    </row>
    <row r="3247" spans="1:7">
      <c r="A3247" s="389" t="s">
        <v>554</v>
      </c>
      <c r="B3247" s="389" t="s">
        <v>517</v>
      </c>
      <c r="C3247" s="389">
        <v>5.8039818994200001</v>
      </c>
      <c r="D3247" s="389" t="s">
        <v>647</v>
      </c>
      <c r="E3247" s="389" t="s">
        <v>652</v>
      </c>
      <c r="F3247" s="389" t="s">
        <v>647</v>
      </c>
      <c r="G3247" s="389" t="s">
        <v>649</v>
      </c>
    </row>
    <row r="3248" spans="1:7">
      <c r="A3248" s="389" t="s">
        <v>578</v>
      </c>
      <c r="B3248" s="389" t="s">
        <v>517</v>
      </c>
      <c r="C3248" s="389">
        <v>5.8039818994200001</v>
      </c>
      <c r="D3248" s="389" t="s">
        <v>647</v>
      </c>
      <c r="E3248" s="389" t="s">
        <v>652</v>
      </c>
      <c r="F3248" s="389" t="s">
        <v>647</v>
      </c>
      <c r="G3248" s="389" t="s">
        <v>649</v>
      </c>
    </row>
    <row r="3249" spans="1:7">
      <c r="A3249" s="389" t="s">
        <v>578</v>
      </c>
      <c r="B3249" s="389" t="s">
        <v>517</v>
      </c>
      <c r="C3249" s="389">
        <v>5.8039818994200001</v>
      </c>
      <c r="D3249" s="389" t="s">
        <v>647</v>
      </c>
      <c r="E3249" s="389" t="s">
        <v>652</v>
      </c>
      <c r="F3249" s="389" t="s">
        <v>647</v>
      </c>
      <c r="G3249" s="389" t="s">
        <v>649</v>
      </c>
    </row>
    <row r="3250" spans="1:7">
      <c r="A3250" s="389" t="s">
        <v>578</v>
      </c>
      <c r="B3250" s="389" t="s">
        <v>517</v>
      </c>
      <c r="C3250" s="389">
        <v>5.8039818994200001</v>
      </c>
      <c r="D3250" s="389" t="s">
        <v>647</v>
      </c>
      <c r="E3250" s="389" t="s">
        <v>652</v>
      </c>
      <c r="F3250" s="389" t="s">
        <v>647</v>
      </c>
      <c r="G3250" s="389" t="s">
        <v>649</v>
      </c>
    </row>
    <row r="3251" spans="1:7">
      <c r="A3251" s="389" t="s">
        <v>578</v>
      </c>
      <c r="B3251" s="389" t="s">
        <v>517</v>
      </c>
      <c r="C3251" s="389">
        <v>5.8039818994200001</v>
      </c>
      <c r="D3251" s="389" t="s">
        <v>647</v>
      </c>
      <c r="E3251" s="389" t="s">
        <v>652</v>
      </c>
      <c r="F3251" s="389" t="s">
        <v>647</v>
      </c>
      <c r="G3251" s="389" t="s">
        <v>649</v>
      </c>
    </row>
    <row r="3252" spans="1:7">
      <c r="A3252" s="389" t="s">
        <v>514</v>
      </c>
      <c r="B3252" s="389" t="s">
        <v>517</v>
      </c>
      <c r="C3252" s="389">
        <v>8.1291728474599996</v>
      </c>
      <c r="D3252" s="389" t="s">
        <v>647</v>
      </c>
      <c r="E3252" s="389" t="s">
        <v>652</v>
      </c>
      <c r="F3252" s="389" t="s">
        <v>647</v>
      </c>
      <c r="G3252" s="389" t="s">
        <v>649</v>
      </c>
    </row>
    <row r="3253" spans="1:7">
      <c r="A3253" s="389" t="s">
        <v>556</v>
      </c>
      <c r="B3253" s="389" t="s">
        <v>517</v>
      </c>
      <c r="C3253" s="389">
        <v>7.6856935045999997</v>
      </c>
      <c r="D3253" s="389" t="s">
        <v>647</v>
      </c>
      <c r="E3253" s="389" t="s">
        <v>652</v>
      </c>
      <c r="F3253" s="389" t="s">
        <v>647</v>
      </c>
      <c r="G3253" s="389" t="s">
        <v>649</v>
      </c>
    </row>
    <row r="3254" spans="1:7">
      <c r="A3254" s="389" t="s">
        <v>581</v>
      </c>
      <c r="B3254" s="389" t="s">
        <v>517</v>
      </c>
      <c r="C3254" s="389">
        <v>4.2777418196700001</v>
      </c>
      <c r="D3254" s="389" t="s">
        <v>647</v>
      </c>
      <c r="E3254" s="389" t="s">
        <v>652</v>
      </c>
      <c r="F3254" s="389" t="s">
        <v>647</v>
      </c>
      <c r="G3254" s="389" t="s">
        <v>649</v>
      </c>
    </row>
    <row r="3255" spans="1:7">
      <c r="A3255" s="389" t="s">
        <v>562</v>
      </c>
      <c r="B3255" s="389" t="s">
        <v>517</v>
      </c>
      <c r="C3255" s="389">
        <v>1.5266953385699999</v>
      </c>
      <c r="D3255" s="389" t="s">
        <v>647</v>
      </c>
      <c r="E3255" s="389" t="s">
        <v>652</v>
      </c>
      <c r="F3255" s="389" t="s">
        <v>647</v>
      </c>
      <c r="G3255" s="389" t="s">
        <v>649</v>
      </c>
    </row>
    <row r="3256" spans="1:7">
      <c r="A3256" s="389" t="s">
        <v>535</v>
      </c>
      <c r="B3256" s="389" t="s">
        <v>517</v>
      </c>
      <c r="C3256" s="389">
        <v>16.134320085199899</v>
      </c>
      <c r="D3256" s="389" t="s">
        <v>647</v>
      </c>
      <c r="E3256" s="389" t="s">
        <v>652</v>
      </c>
      <c r="F3256" s="389" t="s">
        <v>647</v>
      </c>
      <c r="G3256" s="389" t="s">
        <v>649</v>
      </c>
    </row>
    <row r="3257" spans="1:7">
      <c r="A3257" s="389" t="s">
        <v>578</v>
      </c>
      <c r="B3257" s="389" t="s">
        <v>517</v>
      </c>
      <c r="C3257" s="389">
        <v>18.299960912700001</v>
      </c>
      <c r="D3257" s="389" t="s">
        <v>647</v>
      </c>
      <c r="E3257" s="389" t="s">
        <v>652</v>
      </c>
      <c r="F3257" s="389" t="s">
        <v>647</v>
      </c>
      <c r="G3257" s="389" t="s">
        <v>649</v>
      </c>
    </row>
    <row r="3258" spans="1:7">
      <c r="A3258" s="389" t="s">
        <v>525</v>
      </c>
      <c r="B3258" s="389" t="s">
        <v>517</v>
      </c>
      <c r="C3258" s="389">
        <v>16.282539022400002</v>
      </c>
      <c r="D3258" s="389" t="s">
        <v>647</v>
      </c>
      <c r="E3258" s="389" t="s">
        <v>652</v>
      </c>
      <c r="F3258" s="389" t="s">
        <v>647</v>
      </c>
      <c r="G3258" s="389" t="s">
        <v>649</v>
      </c>
    </row>
    <row r="3259" spans="1:7">
      <c r="B3259" s="389" t="s">
        <v>517</v>
      </c>
      <c r="C3259" s="389">
        <v>18.286774445199899</v>
      </c>
      <c r="D3259" s="389" t="s">
        <v>647</v>
      </c>
      <c r="E3259" s="389" t="s">
        <v>652</v>
      </c>
      <c r="F3259" s="389" t="s">
        <v>647</v>
      </c>
      <c r="G3259" s="389" t="s">
        <v>649</v>
      </c>
    </row>
    <row r="3260" spans="1:7">
      <c r="A3260" s="389" t="s">
        <v>514</v>
      </c>
      <c r="B3260" s="389" t="s">
        <v>517</v>
      </c>
      <c r="C3260" s="389">
        <v>3.04549167405</v>
      </c>
      <c r="D3260" s="389" t="s">
        <v>647</v>
      </c>
      <c r="E3260" s="389" t="s">
        <v>652</v>
      </c>
      <c r="F3260" s="389" t="s">
        <v>647</v>
      </c>
      <c r="G3260" s="389" t="s">
        <v>649</v>
      </c>
    </row>
    <row r="3261" spans="1:7">
      <c r="A3261" s="389" t="s">
        <v>514</v>
      </c>
      <c r="B3261" s="389" t="s">
        <v>517</v>
      </c>
      <c r="C3261" s="389">
        <v>3.04549167405</v>
      </c>
      <c r="D3261" s="389" t="s">
        <v>647</v>
      </c>
      <c r="E3261" s="389" t="s">
        <v>652</v>
      </c>
      <c r="F3261" s="389" t="s">
        <v>647</v>
      </c>
      <c r="G3261" s="389" t="s">
        <v>649</v>
      </c>
    </row>
    <row r="3262" spans="1:7">
      <c r="A3262" s="389" t="s">
        <v>524</v>
      </c>
      <c r="B3262" s="389" t="s">
        <v>517</v>
      </c>
      <c r="C3262" s="389">
        <v>1.45846248907</v>
      </c>
      <c r="D3262" s="389" t="s">
        <v>647</v>
      </c>
      <c r="E3262" s="389" t="s">
        <v>652</v>
      </c>
      <c r="F3262" s="389" t="s">
        <v>647</v>
      </c>
      <c r="G3262" s="389" t="s">
        <v>649</v>
      </c>
    </row>
    <row r="3263" spans="1:7">
      <c r="A3263" s="389" t="s">
        <v>571</v>
      </c>
      <c r="B3263" s="389" t="s">
        <v>517</v>
      </c>
      <c r="C3263" s="389">
        <v>6.04927088158</v>
      </c>
      <c r="D3263" s="389" t="s">
        <v>647</v>
      </c>
      <c r="E3263" s="389" t="s">
        <v>652</v>
      </c>
      <c r="F3263" s="389" t="s">
        <v>647</v>
      </c>
      <c r="G3263" s="389" t="s">
        <v>649</v>
      </c>
    </row>
    <row r="3264" spans="1:7">
      <c r="A3264" s="389" t="s">
        <v>526</v>
      </c>
      <c r="B3264" s="389" t="s">
        <v>517</v>
      </c>
      <c r="C3264" s="389">
        <v>0.70991340510099998</v>
      </c>
      <c r="D3264" s="389" t="s">
        <v>647</v>
      </c>
      <c r="E3264" s="389" t="s">
        <v>652</v>
      </c>
      <c r="F3264" s="389" t="s">
        <v>647</v>
      </c>
      <c r="G3264" s="389" t="s">
        <v>649</v>
      </c>
    </row>
    <row r="3265" spans="1:7">
      <c r="A3265" s="389" t="s">
        <v>535</v>
      </c>
      <c r="B3265" s="389" t="s">
        <v>517</v>
      </c>
      <c r="C3265" s="389">
        <v>14.2369837501</v>
      </c>
      <c r="D3265" s="389" t="s">
        <v>647</v>
      </c>
      <c r="E3265" s="389" t="s">
        <v>652</v>
      </c>
      <c r="F3265" s="389" t="s">
        <v>647</v>
      </c>
      <c r="G3265" s="389" t="s">
        <v>649</v>
      </c>
    </row>
    <row r="3266" spans="1:7">
      <c r="A3266" s="389" t="s">
        <v>553</v>
      </c>
      <c r="B3266" s="389" t="s">
        <v>517</v>
      </c>
      <c r="C3266" s="389">
        <v>10.0647779516</v>
      </c>
      <c r="D3266" s="389" t="s">
        <v>647</v>
      </c>
      <c r="E3266" s="389" t="s">
        <v>652</v>
      </c>
      <c r="F3266" s="389" t="s">
        <v>647</v>
      </c>
      <c r="G3266" s="389" t="s">
        <v>649</v>
      </c>
    </row>
    <row r="3267" spans="1:7">
      <c r="A3267" s="389" t="s">
        <v>578</v>
      </c>
      <c r="B3267" s="389" t="s">
        <v>517</v>
      </c>
      <c r="C3267" s="389">
        <v>3.61173900504</v>
      </c>
      <c r="D3267" s="389" t="s">
        <v>647</v>
      </c>
      <c r="E3267" s="389" t="s">
        <v>652</v>
      </c>
      <c r="F3267" s="389" t="s">
        <v>647</v>
      </c>
      <c r="G3267" s="389" t="s">
        <v>649</v>
      </c>
    </row>
    <row r="3268" spans="1:7">
      <c r="A3268" s="389" t="s">
        <v>526</v>
      </c>
      <c r="B3268" s="389" t="s">
        <v>517</v>
      </c>
      <c r="C3268" s="389">
        <v>3.1623509323499999</v>
      </c>
      <c r="D3268" s="389" t="s">
        <v>647</v>
      </c>
      <c r="E3268" s="389" t="s">
        <v>652</v>
      </c>
      <c r="F3268" s="389" t="s">
        <v>647</v>
      </c>
      <c r="G3268" s="389" t="s">
        <v>649</v>
      </c>
    </row>
    <row r="3269" spans="1:7">
      <c r="A3269" s="389" t="s">
        <v>524</v>
      </c>
      <c r="B3269" s="389" t="s">
        <v>517</v>
      </c>
      <c r="C3269" s="389">
        <v>7.8567669716499999</v>
      </c>
      <c r="D3269" s="389" t="s">
        <v>647</v>
      </c>
      <c r="E3269" s="389" t="s">
        <v>652</v>
      </c>
      <c r="F3269" s="389" t="s">
        <v>647</v>
      </c>
      <c r="G3269" s="389" t="s">
        <v>649</v>
      </c>
    </row>
    <row r="3270" spans="1:7">
      <c r="A3270" s="389" t="s">
        <v>581</v>
      </c>
      <c r="B3270" s="389" t="s">
        <v>517</v>
      </c>
      <c r="C3270" s="389">
        <v>8.3128964196900004</v>
      </c>
      <c r="D3270" s="389" t="s">
        <v>647</v>
      </c>
      <c r="E3270" s="389" t="s">
        <v>652</v>
      </c>
      <c r="F3270" s="389" t="s">
        <v>647</v>
      </c>
      <c r="G3270" s="389" t="s">
        <v>649</v>
      </c>
    </row>
    <row r="3271" spans="1:7">
      <c r="A3271" s="389" t="s">
        <v>578</v>
      </c>
      <c r="B3271" s="389" t="s">
        <v>517</v>
      </c>
      <c r="C3271" s="389">
        <v>13.6623933218</v>
      </c>
      <c r="D3271" s="389" t="s">
        <v>647</v>
      </c>
      <c r="E3271" s="389" t="s">
        <v>652</v>
      </c>
      <c r="F3271" s="389" t="s">
        <v>647</v>
      </c>
      <c r="G3271" s="389" t="s">
        <v>649</v>
      </c>
    </row>
    <row r="3272" spans="1:7">
      <c r="A3272" s="389" t="s">
        <v>574</v>
      </c>
      <c r="B3272" s="389" t="s">
        <v>517</v>
      </c>
      <c r="C3272" s="389">
        <v>9.24357315488</v>
      </c>
      <c r="D3272" s="389" t="s">
        <v>647</v>
      </c>
      <c r="E3272" s="389" t="s">
        <v>652</v>
      </c>
      <c r="F3272" s="389" t="s">
        <v>647</v>
      </c>
      <c r="G3272" s="389" t="s">
        <v>649</v>
      </c>
    </row>
    <row r="3273" spans="1:7">
      <c r="A3273" s="389" t="s">
        <v>574</v>
      </c>
      <c r="B3273" s="389" t="s">
        <v>517</v>
      </c>
      <c r="C3273" s="389">
        <v>9.24357315488</v>
      </c>
      <c r="D3273" s="389" t="s">
        <v>647</v>
      </c>
      <c r="E3273" s="389" t="s">
        <v>652</v>
      </c>
      <c r="F3273" s="389" t="s">
        <v>647</v>
      </c>
      <c r="G3273" s="389" t="s">
        <v>649</v>
      </c>
    </row>
    <row r="3274" spans="1:7">
      <c r="A3274" s="389" t="s">
        <v>544</v>
      </c>
      <c r="B3274" s="389" t="s">
        <v>517</v>
      </c>
      <c r="C3274" s="389">
        <v>0.459778259129</v>
      </c>
      <c r="D3274" s="389" t="s">
        <v>647</v>
      </c>
      <c r="E3274" s="389" t="s">
        <v>652</v>
      </c>
      <c r="F3274" s="389" t="s">
        <v>647</v>
      </c>
      <c r="G3274" s="389" t="s">
        <v>649</v>
      </c>
    </row>
    <row r="3275" spans="1:7">
      <c r="A3275" s="389" t="s">
        <v>544</v>
      </c>
      <c r="B3275" s="389" t="s">
        <v>517</v>
      </c>
      <c r="C3275" s="389">
        <v>0.459778259129</v>
      </c>
      <c r="D3275" s="389" t="s">
        <v>647</v>
      </c>
      <c r="E3275" s="389" t="s">
        <v>652</v>
      </c>
      <c r="F3275" s="389" t="s">
        <v>647</v>
      </c>
      <c r="G3275" s="389" t="s">
        <v>649</v>
      </c>
    </row>
    <row r="3276" spans="1:7">
      <c r="A3276" s="389" t="s">
        <v>567</v>
      </c>
      <c r="B3276" s="389" t="s">
        <v>517</v>
      </c>
      <c r="C3276" s="389">
        <v>4.6197790147299997</v>
      </c>
      <c r="D3276" s="389" t="s">
        <v>647</v>
      </c>
      <c r="E3276" s="389" t="s">
        <v>652</v>
      </c>
      <c r="F3276" s="389" t="s">
        <v>647</v>
      </c>
      <c r="G3276" s="389" t="s">
        <v>649</v>
      </c>
    </row>
    <row r="3277" spans="1:7">
      <c r="A3277" s="389" t="s">
        <v>534</v>
      </c>
      <c r="B3277" s="389" t="s">
        <v>517</v>
      </c>
      <c r="C3277" s="389">
        <v>1.1277126268</v>
      </c>
      <c r="D3277" s="389" t="s">
        <v>647</v>
      </c>
      <c r="E3277" s="389" t="s">
        <v>652</v>
      </c>
      <c r="F3277" s="389" t="s">
        <v>647</v>
      </c>
      <c r="G3277" s="389" t="s">
        <v>649</v>
      </c>
    </row>
    <row r="3278" spans="1:7">
      <c r="A3278" s="389" t="s">
        <v>541</v>
      </c>
      <c r="B3278" s="389" t="s">
        <v>517</v>
      </c>
      <c r="C3278" s="389">
        <v>1.1277126268</v>
      </c>
      <c r="D3278" s="389" t="s">
        <v>647</v>
      </c>
      <c r="E3278" s="389" t="s">
        <v>652</v>
      </c>
      <c r="F3278" s="389" t="s">
        <v>647</v>
      </c>
      <c r="G3278" s="389" t="s">
        <v>649</v>
      </c>
    </row>
    <row r="3279" spans="1:7">
      <c r="A3279" s="389" t="s">
        <v>578</v>
      </c>
      <c r="B3279" s="389" t="s">
        <v>517</v>
      </c>
      <c r="C3279" s="389">
        <v>3.2171363985200001</v>
      </c>
      <c r="D3279" s="389" t="s">
        <v>647</v>
      </c>
      <c r="E3279" s="389" t="s">
        <v>652</v>
      </c>
      <c r="F3279" s="389" t="s">
        <v>647</v>
      </c>
      <c r="G3279" s="389" t="s">
        <v>649</v>
      </c>
    </row>
    <row r="3280" spans="1:7">
      <c r="A3280" s="389" t="s">
        <v>524</v>
      </c>
      <c r="B3280" s="389" t="s">
        <v>517</v>
      </c>
      <c r="C3280" s="389">
        <v>38.298041911799899</v>
      </c>
      <c r="D3280" s="389" t="s">
        <v>647</v>
      </c>
      <c r="E3280" s="389" t="s">
        <v>652</v>
      </c>
      <c r="F3280" s="389" t="s">
        <v>647</v>
      </c>
      <c r="G3280" s="389" t="s">
        <v>649</v>
      </c>
    </row>
    <row r="3281" spans="1:7">
      <c r="A3281" s="389" t="s">
        <v>514</v>
      </c>
      <c r="B3281" s="389" t="s">
        <v>517</v>
      </c>
      <c r="C3281" s="389">
        <v>5.4559702252299997</v>
      </c>
      <c r="D3281" s="389" t="s">
        <v>647</v>
      </c>
      <c r="E3281" s="389" t="s">
        <v>652</v>
      </c>
      <c r="F3281" s="389" t="s">
        <v>647</v>
      </c>
      <c r="G3281" s="389" t="s">
        <v>649</v>
      </c>
    </row>
    <row r="3282" spans="1:7">
      <c r="A3282" s="389" t="s">
        <v>581</v>
      </c>
      <c r="B3282" s="389" t="s">
        <v>517</v>
      </c>
      <c r="C3282" s="389">
        <v>12.3835346343</v>
      </c>
      <c r="D3282" s="389" t="s">
        <v>647</v>
      </c>
      <c r="E3282" s="389" t="s">
        <v>652</v>
      </c>
      <c r="F3282" s="389" t="s">
        <v>647</v>
      </c>
      <c r="G3282" s="389" t="s">
        <v>649</v>
      </c>
    </row>
    <row r="3283" spans="1:7">
      <c r="A3283" s="389" t="s">
        <v>581</v>
      </c>
      <c r="B3283" s="389" t="s">
        <v>517</v>
      </c>
      <c r="C3283" s="389">
        <v>28.728682247399899</v>
      </c>
      <c r="D3283" s="389" t="s">
        <v>647</v>
      </c>
      <c r="E3283" s="389" t="s">
        <v>652</v>
      </c>
      <c r="F3283" s="389" t="s">
        <v>647</v>
      </c>
      <c r="G3283" s="389" t="s">
        <v>649</v>
      </c>
    </row>
    <row r="3284" spans="1:7">
      <c r="A3284" s="389" t="s">
        <v>558</v>
      </c>
      <c r="B3284" s="389" t="s">
        <v>517</v>
      </c>
      <c r="C3284" s="389">
        <v>17.249709679599899</v>
      </c>
      <c r="D3284" s="389" t="s">
        <v>647</v>
      </c>
      <c r="E3284" s="389" t="s">
        <v>652</v>
      </c>
      <c r="F3284" s="389" t="s">
        <v>647</v>
      </c>
      <c r="G3284" s="389" t="s">
        <v>649</v>
      </c>
    </row>
    <row r="3285" spans="1:7">
      <c r="A3285" s="389" t="s">
        <v>578</v>
      </c>
      <c r="B3285" s="389" t="s">
        <v>517</v>
      </c>
      <c r="C3285" s="389">
        <v>3.11455976907</v>
      </c>
      <c r="D3285" s="389" t="s">
        <v>647</v>
      </c>
      <c r="E3285" s="389" t="s">
        <v>652</v>
      </c>
      <c r="F3285" s="389" t="s">
        <v>647</v>
      </c>
      <c r="G3285" s="389" t="s">
        <v>649</v>
      </c>
    </row>
    <row r="3286" spans="1:7">
      <c r="A3286" s="389" t="s">
        <v>526</v>
      </c>
      <c r="B3286" s="389" t="s">
        <v>517</v>
      </c>
      <c r="C3286" s="389">
        <v>2.3111860111800002</v>
      </c>
      <c r="D3286" s="389" t="s">
        <v>647</v>
      </c>
      <c r="E3286" s="389" t="s">
        <v>652</v>
      </c>
      <c r="F3286" s="389" t="s">
        <v>647</v>
      </c>
      <c r="G3286" s="389" t="s">
        <v>649</v>
      </c>
    </row>
    <row r="3287" spans="1:7">
      <c r="A3287" s="389" t="s">
        <v>514</v>
      </c>
      <c r="B3287" s="389" t="s">
        <v>517</v>
      </c>
      <c r="C3287" s="389">
        <v>4.8195315273599997</v>
      </c>
      <c r="D3287" s="389" t="s">
        <v>647</v>
      </c>
      <c r="E3287" s="389" t="s">
        <v>652</v>
      </c>
      <c r="F3287" s="389" t="s">
        <v>647</v>
      </c>
      <c r="G3287" s="389" t="s">
        <v>649</v>
      </c>
    </row>
    <row r="3288" spans="1:7">
      <c r="A3288" s="389" t="s">
        <v>514</v>
      </c>
      <c r="B3288" s="389" t="s">
        <v>517</v>
      </c>
      <c r="C3288" s="389">
        <v>2.8436879877500001</v>
      </c>
      <c r="D3288" s="389" t="s">
        <v>647</v>
      </c>
      <c r="E3288" s="389" t="s">
        <v>652</v>
      </c>
      <c r="F3288" s="389" t="s">
        <v>647</v>
      </c>
      <c r="G3288" s="389" t="s">
        <v>649</v>
      </c>
    </row>
    <row r="3289" spans="1:7">
      <c r="A3289" s="389" t="s">
        <v>560</v>
      </c>
      <c r="B3289" s="389" t="s">
        <v>517</v>
      </c>
      <c r="C3289" s="389">
        <v>2.0785313244400001</v>
      </c>
      <c r="D3289" s="389" t="s">
        <v>647</v>
      </c>
      <c r="E3289" s="389" t="s">
        <v>652</v>
      </c>
      <c r="F3289" s="389" t="s">
        <v>647</v>
      </c>
      <c r="G3289" s="389" t="s">
        <v>649</v>
      </c>
    </row>
    <row r="3290" spans="1:7">
      <c r="A3290" s="389" t="s">
        <v>525</v>
      </c>
      <c r="B3290" s="389" t="s">
        <v>517</v>
      </c>
      <c r="C3290" s="389">
        <v>17.9996657812999</v>
      </c>
      <c r="D3290" s="389" t="s">
        <v>647</v>
      </c>
      <c r="E3290" s="389" t="s">
        <v>652</v>
      </c>
      <c r="F3290" s="389" t="s">
        <v>647</v>
      </c>
      <c r="G3290" s="389" t="s">
        <v>649</v>
      </c>
    </row>
    <row r="3291" spans="1:7">
      <c r="A3291" s="389" t="s">
        <v>526</v>
      </c>
      <c r="B3291" s="389" t="s">
        <v>517</v>
      </c>
      <c r="C3291" s="389">
        <v>17.9996657812999</v>
      </c>
      <c r="D3291" s="389" t="s">
        <v>647</v>
      </c>
      <c r="E3291" s="389" t="s">
        <v>652</v>
      </c>
      <c r="F3291" s="389" t="s">
        <v>647</v>
      </c>
      <c r="G3291" s="389" t="s">
        <v>649</v>
      </c>
    </row>
    <row r="3292" spans="1:7">
      <c r="A3292" s="389" t="s">
        <v>568</v>
      </c>
      <c r="B3292" s="389" t="s">
        <v>517</v>
      </c>
      <c r="C3292" s="389">
        <v>17.9996657812999</v>
      </c>
      <c r="D3292" s="389" t="s">
        <v>647</v>
      </c>
      <c r="E3292" s="389" t="s">
        <v>652</v>
      </c>
      <c r="F3292" s="389" t="s">
        <v>647</v>
      </c>
      <c r="G3292" s="389" t="s">
        <v>649</v>
      </c>
    </row>
    <row r="3293" spans="1:7">
      <c r="A3293" s="389" t="s">
        <v>535</v>
      </c>
      <c r="B3293" s="389" t="s">
        <v>517</v>
      </c>
      <c r="C3293" s="389">
        <v>12.0338317802</v>
      </c>
      <c r="D3293" s="389" t="s">
        <v>647</v>
      </c>
      <c r="E3293" s="389" t="s">
        <v>652</v>
      </c>
      <c r="F3293" s="389" t="s">
        <v>647</v>
      </c>
      <c r="G3293" s="389" t="s">
        <v>649</v>
      </c>
    </row>
    <row r="3294" spans="1:7">
      <c r="A3294" s="389" t="s">
        <v>581</v>
      </c>
      <c r="B3294" s="389" t="s">
        <v>517</v>
      </c>
      <c r="C3294" s="389">
        <v>5.8637175806800004</v>
      </c>
      <c r="D3294" s="389" t="s">
        <v>647</v>
      </c>
      <c r="E3294" s="389" t="s">
        <v>652</v>
      </c>
      <c r="F3294" s="389" t="s">
        <v>647</v>
      </c>
      <c r="G3294" s="389" t="s">
        <v>649</v>
      </c>
    </row>
    <row r="3295" spans="1:7">
      <c r="A3295" s="389" t="s">
        <v>526</v>
      </c>
      <c r="B3295" s="389" t="s">
        <v>517</v>
      </c>
      <c r="C3295" s="389">
        <v>6.6811623817000001</v>
      </c>
      <c r="D3295" s="389" t="s">
        <v>647</v>
      </c>
      <c r="E3295" s="389" t="s">
        <v>652</v>
      </c>
      <c r="F3295" s="389" t="s">
        <v>647</v>
      </c>
      <c r="G3295" s="389" t="s">
        <v>649</v>
      </c>
    </row>
    <row r="3296" spans="1:7">
      <c r="A3296" s="389" t="s">
        <v>525</v>
      </c>
      <c r="B3296" s="389" t="s">
        <v>517</v>
      </c>
      <c r="C3296" s="389">
        <v>0.98440353143500003</v>
      </c>
      <c r="D3296" s="389" t="s">
        <v>647</v>
      </c>
      <c r="E3296" s="389" t="s">
        <v>652</v>
      </c>
      <c r="F3296" s="389" t="s">
        <v>647</v>
      </c>
      <c r="G3296" s="389" t="s">
        <v>649</v>
      </c>
    </row>
    <row r="3297" spans="1:7">
      <c r="A3297" s="389" t="s">
        <v>581</v>
      </c>
      <c r="B3297" s="389" t="s">
        <v>517</v>
      </c>
      <c r="C3297" s="389">
        <v>29.296528648700001</v>
      </c>
      <c r="D3297" s="389" t="s">
        <v>647</v>
      </c>
      <c r="E3297" s="389" t="s">
        <v>652</v>
      </c>
      <c r="F3297" s="389" t="s">
        <v>647</v>
      </c>
      <c r="G3297" s="389" t="s">
        <v>649</v>
      </c>
    </row>
    <row r="3298" spans="1:7">
      <c r="A3298" s="389" t="s">
        <v>514</v>
      </c>
      <c r="B3298" s="389" t="s">
        <v>517</v>
      </c>
      <c r="C3298" s="389">
        <v>4.1378142387299999</v>
      </c>
      <c r="D3298" s="389" t="s">
        <v>647</v>
      </c>
      <c r="E3298" s="389" t="s">
        <v>652</v>
      </c>
      <c r="F3298" s="389" t="s">
        <v>647</v>
      </c>
      <c r="G3298" s="389" t="s">
        <v>649</v>
      </c>
    </row>
    <row r="3299" spans="1:7">
      <c r="A3299" s="389" t="s">
        <v>541</v>
      </c>
      <c r="B3299" s="389" t="s">
        <v>517</v>
      </c>
      <c r="C3299" s="389">
        <v>14.326900479600001</v>
      </c>
      <c r="D3299" s="389" t="s">
        <v>647</v>
      </c>
      <c r="E3299" s="389" t="s">
        <v>652</v>
      </c>
      <c r="F3299" s="389" t="s">
        <v>647</v>
      </c>
      <c r="G3299" s="389" t="s">
        <v>649</v>
      </c>
    </row>
    <row r="3300" spans="1:7">
      <c r="A3300" s="389" t="s">
        <v>514</v>
      </c>
      <c r="B3300" s="389" t="s">
        <v>517</v>
      </c>
      <c r="C3300" s="389">
        <v>14.326900479600001</v>
      </c>
      <c r="D3300" s="389" t="s">
        <v>647</v>
      </c>
      <c r="E3300" s="389" t="s">
        <v>652</v>
      </c>
      <c r="F3300" s="389" t="s">
        <v>647</v>
      </c>
      <c r="G3300" s="389" t="s">
        <v>649</v>
      </c>
    </row>
    <row r="3301" spans="1:7">
      <c r="A3301" s="389" t="s">
        <v>562</v>
      </c>
      <c r="B3301" s="389" t="s">
        <v>517</v>
      </c>
      <c r="C3301" s="389">
        <v>15.0643300665</v>
      </c>
      <c r="D3301" s="389" t="s">
        <v>647</v>
      </c>
      <c r="E3301" s="389" t="s">
        <v>652</v>
      </c>
      <c r="F3301" s="389" t="s">
        <v>647</v>
      </c>
      <c r="G3301" s="389" t="s">
        <v>649</v>
      </c>
    </row>
    <row r="3302" spans="1:7">
      <c r="A3302" s="389" t="s">
        <v>569</v>
      </c>
      <c r="B3302" s="389" t="s">
        <v>517</v>
      </c>
      <c r="C3302" s="389">
        <v>3.8403717037299998</v>
      </c>
      <c r="D3302" s="389" t="s">
        <v>647</v>
      </c>
      <c r="E3302" s="389" t="s">
        <v>652</v>
      </c>
      <c r="F3302" s="389" t="s">
        <v>647</v>
      </c>
      <c r="G3302" s="389" t="s">
        <v>649</v>
      </c>
    </row>
    <row r="3303" spans="1:7">
      <c r="A3303" s="389" t="s">
        <v>570</v>
      </c>
      <c r="B3303" s="389" t="s">
        <v>517</v>
      </c>
      <c r="C3303" s="389">
        <v>8.6013767247900006</v>
      </c>
      <c r="D3303" s="389" t="s">
        <v>647</v>
      </c>
      <c r="E3303" s="389" t="s">
        <v>652</v>
      </c>
      <c r="F3303" s="389" t="s">
        <v>647</v>
      </c>
      <c r="G3303" s="389" t="s">
        <v>649</v>
      </c>
    </row>
    <row r="3304" spans="1:7">
      <c r="A3304" s="389" t="s">
        <v>535</v>
      </c>
      <c r="B3304" s="389" t="s">
        <v>517</v>
      </c>
      <c r="C3304" s="389">
        <v>0.580825010576</v>
      </c>
      <c r="D3304" s="389" t="s">
        <v>647</v>
      </c>
      <c r="E3304" s="389" t="s">
        <v>652</v>
      </c>
      <c r="F3304" s="389" t="s">
        <v>647</v>
      </c>
      <c r="G3304" s="389" t="s">
        <v>649</v>
      </c>
    </row>
    <row r="3305" spans="1:7">
      <c r="A3305" s="389" t="s">
        <v>562</v>
      </c>
      <c r="B3305" s="389" t="s">
        <v>517</v>
      </c>
      <c r="C3305" s="389">
        <v>3.1902212865899999</v>
      </c>
      <c r="D3305" s="389" t="s">
        <v>647</v>
      </c>
      <c r="E3305" s="389" t="s">
        <v>652</v>
      </c>
      <c r="F3305" s="389" t="s">
        <v>647</v>
      </c>
      <c r="G3305" s="389" t="s">
        <v>649</v>
      </c>
    </row>
    <row r="3306" spans="1:7">
      <c r="A3306" s="389" t="s">
        <v>569</v>
      </c>
      <c r="B3306" s="389" t="s">
        <v>517</v>
      </c>
      <c r="C3306" s="389">
        <v>11.694206054</v>
      </c>
      <c r="D3306" s="389" t="s">
        <v>647</v>
      </c>
      <c r="E3306" s="389" t="s">
        <v>652</v>
      </c>
      <c r="F3306" s="389" t="s">
        <v>647</v>
      </c>
      <c r="G3306" s="389" t="s">
        <v>649</v>
      </c>
    </row>
    <row r="3307" spans="1:7">
      <c r="A3307" s="389" t="s">
        <v>514</v>
      </c>
      <c r="B3307" s="389" t="s">
        <v>517</v>
      </c>
      <c r="C3307" s="389">
        <v>2.56127673081</v>
      </c>
      <c r="D3307" s="389" t="s">
        <v>647</v>
      </c>
      <c r="E3307" s="389" t="s">
        <v>652</v>
      </c>
      <c r="F3307" s="389" t="s">
        <v>647</v>
      </c>
      <c r="G3307" s="389" t="s">
        <v>649</v>
      </c>
    </row>
    <row r="3308" spans="1:7">
      <c r="A3308" s="389" t="s">
        <v>525</v>
      </c>
      <c r="B3308" s="389" t="s">
        <v>517</v>
      </c>
      <c r="C3308" s="389">
        <v>36.254160459799898</v>
      </c>
      <c r="D3308" s="389" t="s">
        <v>647</v>
      </c>
      <c r="E3308" s="389" t="s">
        <v>652</v>
      </c>
      <c r="F3308" s="389" t="s">
        <v>647</v>
      </c>
      <c r="G3308" s="389" t="s">
        <v>649</v>
      </c>
    </row>
    <row r="3309" spans="1:7">
      <c r="A3309" s="389" t="s">
        <v>568</v>
      </c>
      <c r="B3309" s="389" t="s">
        <v>517</v>
      </c>
      <c r="C3309" s="389">
        <v>36.254160459799898</v>
      </c>
      <c r="D3309" s="389" t="s">
        <v>647</v>
      </c>
      <c r="E3309" s="389" t="s">
        <v>652</v>
      </c>
      <c r="F3309" s="389" t="s">
        <v>647</v>
      </c>
      <c r="G3309" s="389" t="s">
        <v>649</v>
      </c>
    </row>
    <row r="3310" spans="1:7">
      <c r="A3310" s="389" t="s">
        <v>526</v>
      </c>
      <c r="B3310" s="389" t="s">
        <v>517</v>
      </c>
      <c r="C3310" s="389">
        <v>1.1189442361099999</v>
      </c>
      <c r="D3310" s="389" t="s">
        <v>647</v>
      </c>
      <c r="E3310" s="389" t="s">
        <v>652</v>
      </c>
      <c r="F3310" s="389" t="s">
        <v>647</v>
      </c>
      <c r="G3310" s="389" t="s">
        <v>649</v>
      </c>
    </row>
    <row r="3311" spans="1:7">
      <c r="A3311" s="389" t="s">
        <v>569</v>
      </c>
      <c r="B3311" s="389" t="s">
        <v>517</v>
      </c>
      <c r="C3311" s="389">
        <v>9.1677738517300007</v>
      </c>
      <c r="D3311" s="389" t="s">
        <v>647</v>
      </c>
      <c r="E3311" s="389" t="s">
        <v>652</v>
      </c>
      <c r="F3311" s="389" t="s">
        <v>647</v>
      </c>
      <c r="G3311" s="389" t="s">
        <v>649</v>
      </c>
    </row>
    <row r="3312" spans="1:7">
      <c r="A3312" s="389" t="s">
        <v>574</v>
      </c>
      <c r="B3312" s="389" t="s">
        <v>517</v>
      </c>
      <c r="C3312" s="389">
        <v>7.9975803726999999</v>
      </c>
      <c r="D3312" s="389" t="s">
        <v>647</v>
      </c>
      <c r="E3312" s="389" t="s">
        <v>652</v>
      </c>
      <c r="F3312" s="389" t="s">
        <v>647</v>
      </c>
      <c r="G3312" s="389" t="s">
        <v>649</v>
      </c>
    </row>
    <row r="3313" spans="1:7">
      <c r="A3313" s="389" t="s">
        <v>525</v>
      </c>
      <c r="B3313" s="389" t="s">
        <v>517</v>
      </c>
      <c r="C3313" s="389">
        <v>8.9439649244599906</v>
      </c>
      <c r="D3313" s="389" t="s">
        <v>647</v>
      </c>
      <c r="E3313" s="389" t="s">
        <v>652</v>
      </c>
      <c r="F3313" s="389" t="s">
        <v>647</v>
      </c>
      <c r="G3313" s="389" t="s">
        <v>649</v>
      </c>
    </row>
    <row r="3314" spans="1:7">
      <c r="A3314" s="389" t="s">
        <v>535</v>
      </c>
      <c r="B3314" s="389" t="s">
        <v>517</v>
      </c>
      <c r="C3314" s="389">
        <v>2.1974325291399999</v>
      </c>
      <c r="D3314" s="389" t="s">
        <v>647</v>
      </c>
      <c r="E3314" s="389" t="s">
        <v>652</v>
      </c>
      <c r="F3314" s="389" t="s">
        <v>647</v>
      </c>
      <c r="G3314" s="389" t="s">
        <v>649</v>
      </c>
    </row>
    <row r="3315" spans="1:7">
      <c r="A3315" s="389" t="s">
        <v>525</v>
      </c>
      <c r="B3315" s="389" t="s">
        <v>517</v>
      </c>
      <c r="C3315" s="389">
        <v>4.6270638962800001</v>
      </c>
      <c r="D3315" s="389" t="s">
        <v>647</v>
      </c>
      <c r="E3315" s="389" t="s">
        <v>652</v>
      </c>
      <c r="F3315" s="389" t="s">
        <v>647</v>
      </c>
      <c r="G3315" s="389" t="s">
        <v>649</v>
      </c>
    </row>
    <row r="3316" spans="1:7">
      <c r="A3316" s="389" t="s">
        <v>568</v>
      </c>
      <c r="B3316" s="389" t="s">
        <v>517</v>
      </c>
      <c r="C3316" s="389">
        <v>4.6270638962800001</v>
      </c>
      <c r="D3316" s="389" t="s">
        <v>647</v>
      </c>
      <c r="E3316" s="389" t="s">
        <v>652</v>
      </c>
      <c r="F3316" s="389" t="s">
        <v>647</v>
      </c>
      <c r="G3316" s="389" t="s">
        <v>649</v>
      </c>
    </row>
    <row r="3317" spans="1:7">
      <c r="A3317" s="389" t="s">
        <v>543</v>
      </c>
      <c r="B3317" s="389" t="s">
        <v>517</v>
      </c>
      <c r="C3317" s="389">
        <v>11.4433219106</v>
      </c>
      <c r="D3317" s="389" t="s">
        <v>647</v>
      </c>
      <c r="E3317" s="389" t="s">
        <v>652</v>
      </c>
      <c r="F3317" s="389" t="s">
        <v>647</v>
      </c>
      <c r="G3317" s="389" t="s">
        <v>649</v>
      </c>
    </row>
    <row r="3318" spans="1:7">
      <c r="A3318" s="389" t="s">
        <v>535</v>
      </c>
      <c r="B3318" s="389" t="s">
        <v>517</v>
      </c>
      <c r="C3318" s="389">
        <v>14.995690570200001</v>
      </c>
      <c r="D3318" s="389" t="s">
        <v>647</v>
      </c>
      <c r="E3318" s="389" t="s">
        <v>652</v>
      </c>
      <c r="F3318" s="389" t="s">
        <v>647</v>
      </c>
      <c r="G3318" s="389" t="s">
        <v>649</v>
      </c>
    </row>
    <row r="3319" spans="1:7">
      <c r="A3319" s="389" t="s">
        <v>581</v>
      </c>
      <c r="B3319" s="389" t="s">
        <v>517</v>
      </c>
      <c r="C3319" s="389">
        <v>8.2716874190199903</v>
      </c>
      <c r="D3319" s="389" t="s">
        <v>647</v>
      </c>
      <c r="E3319" s="389" t="s">
        <v>652</v>
      </c>
      <c r="F3319" s="389" t="s">
        <v>647</v>
      </c>
      <c r="G3319" s="389" t="s">
        <v>649</v>
      </c>
    </row>
    <row r="3320" spans="1:7">
      <c r="A3320" s="389" t="s">
        <v>525</v>
      </c>
      <c r="B3320" s="389" t="s">
        <v>517</v>
      </c>
      <c r="C3320" s="389">
        <v>17.1971408709</v>
      </c>
      <c r="D3320" s="389" t="s">
        <v>647</v>
      </c>
      <c r="E3320" s="389" t="s">
        <v>652</v>
      </c>
      <c r="F3320" s="389" t="s">
        <v>647</v>
      </c>
      <c r="G3320" s="389" t="s">
        <v>649</v>
      </c>
    </row>
    <row r="3321" spans="1:7">
      <c r="A3321" s="389" t="s">
        <v>526</v>
      </c>
      <c r="B3321" s="389" t="s">
        <v>517</v>
      </c>
      <c r="C3321" s="389">
        <v>17.1971408709</v>
      </c>
      <c r="D3321" s="389" t="s">
        <v>647</v>
      </c>
      <c r="E3321" s="389" t="s">
        <v>652</v>
      </c>
      <c r="F3321" s="389" t="s">
        <v>647</v>
      </c>
      <c r="G3321" s="389" t="s">
        <v>649</v>
      </c>
    </row>
    <row r="3322" spans="1:7">
      <c r="A3322" s="389" t="s">
        <v>526</v>
      </c>
      <c r="B3322" s="389" t="s">
        <v>517</v>
      </c>
      <c r="C3322" s="389">
        <v>17.1971408709</v>
      </c>
      <c r="D3322" s="389" t="s">
        <v>647</v>
      </c>
      <c r="E3322" s="389" t="s">
        <v>652</v>
      </c>
      <c r="F3322" s="389" t="s">
        <v>647</v>
      </c>
      <c r="G3322" s="389" t="s">
        <v>649</v>
      </c>
    </row>
    <row r="3323" spans="1:7">
      <c r="A3323" s="389" t="s">
        <v>568</v>
      </c>
      <c r="B3323" s="389" t="s">
        <v>517</v>
      </c>
      <c r="C3323" s="389">
        <v>17.1971408709</v>
      </c>
      <c r="D3323" s="389" t="s">
        <v>647</v>
      </c>
      <c r="E3323" s="389" t="s">
        <v>652</v>
      </c>
      <c r="F3323" s="389" t="s">
        <v>647</v>
      </c>
      <c r="G3323" s="389" t="s">
        <v>649</v>
      </c>
    </row>
    <row r="3324" spans="1:7">
      <c r="A3324" s="389" t="s">
        <v>574</v>
      </c>
      <c r="B3324" s="389" t="s">
        <v>517</v>
      </c>
      <c r="C3324" s="389">
        <v>33.791959663299899</v>
      </c>
      <c r="D3324" s="389" t="s">
        <v>647</v>
      </c>
      <c r="E3324" s="389" t="s">
        <v>652</v>
      </c>
      <c r="F3324" s="389" t="s">
        <v>647</v>
      </c>
      <c r="G3324" s="389" t="s">
        <v>649</v>
      </c>
    </row>
    <row r="3325" spans="1:7">
      <c r="A3325" s="389" t="s">
        <v>535</v>
      </c>
      <c r="B3325" s="389" t="s">
        <v>517</v>
      </c>
      <c r="C3325" s="389">
        <v>3.0572438969500002</v>
      </c>
      <c r="D3325" s="389" t="s">
        <v>647</v>
      </c>
      <c r="E3325" s="389" t="s">
        <v>652</v>
      </c>
      <c r="F3325" s="389" t="s">
        <v>647</v>
      </c>
      <c r="G3325" s="389" t="s">
        <v>649</v>
      </c>
    </row>
    <row r="3326" spans="1:7">
      <c r="A3326" s="389" t="s">
        <v>514</v>
      </c>
      <c r="B3326" s="389" t="s">
        <v>517</v>
      </c>
      <c r="C3326" s="389">
        <v>6.4878682465399997</v>
      </c>
      <c r="D3326" s="389" t="s">
        <v>647</v>
      </c>
      <c r="E3326" s="389" t="s">
        <v>652</v>
      </c>
      <c r="F3326" s="389" t="s">
        <v>647</v>
      </c>
      <c r="G3326" s="389" t="s">
        <v>649</v>
      </c>
    </row>
    <row r="3327" spans="1:7">
      <c r="A3327" s="389" t="s">
        <v>562</v>
      </c>
      <c r="B3327" s="389" t="s">
        <v>517</v>
      </c>
      <c r="C3327" s="389">
        <v>5.5930300020599999</v>
      </c>
      <c r="D3327" s="389" t="s">
        <v>647</v>
      </c>
      <c r="E3327" s="389" t="s">
        <v>652</v>
      </c>
      <c r="F3327" s="389" t="s">
        <v>647</v>
      </c>
      <c r="G3327" s="389" t="s">
        <v>649</v>
      </c>
    </row>
    <row r="3328" spans="1:7">
      <c r="A3328" s="389" t="s">
        <v>525</v>
      </c>
      <c r="B3328" s="389" t="s">
        <v>517</v>
      </c>
      <c r="C3328" s="389">
        <v>0.97714438295899997</v>
      </c>
      <c r="D3328" s="389" t="s">
        <v>647</v>
      </c>
      <c r="E3328" s="389" t="s">
        <v>652</v>
      </c>
      <c r="F3328" s="389" t="s">
        <v>647</v>
      </c>
      <c r="G3328" s="389" t="s">
        <v>649</v>
      </c>
    </row>
    <row r="3329" spans="1:7">
      <c r="A3329" s="389" t="s">
        <v>542</v>
      </c>
      <c r="B3329" s="389" t="s">
        <v>517</v>
      </c>
      <c r="C3329" s="389">
        <v>12.784320061800001</v>
      </c>
      <c r="D3329" s="389" t="s">
        <v>647</v>
      </c>
      <c r="E3329" s="389" t="s">
        <v>652</v>
      </c>
      <c r="F3329" s="389" t="s">
        <v>647</v>
      </c>
      <c r="G3329" s="389" t="s">
        <v>649</v>
      </c>
    </row>
    <row r="3330" spans="1:7">
      <c r="A3330" s="389" t="s">
        <v>574</v>
      </c>
      <c r="B3330" s="389" t="s">
        <v>517</v>
      </c>
      <c r="C3330" s="389">
        <v>2.3924374424399999</v>
      </c>
      <c r="D3330" s="389" t="s">
        <v>647</v>
      </c>
      <c r="E3330" s="389" t="s">
        <v>652</v>
      </c>
      <c r="F3330" s="389" t="s">
        <v>647</v>
      </c>
      <c r="G3330" s="389" t="s">
        <v>649</v>
      </c>
    </row>
    <row r="3331" spans="1:7">
      <c r="A3331" s="389" t="s">
        <v>581</v>
      </c>
      <c r="B3331" s="389" t="s">
        <v>517</v>
      </c>
      <c r="C3331" s="389">
        <v>8.9399071789899995</v>
      </c>
      <c r="D3331" s="389" t="s">
        <v>647</v>
      </c>
      <c r="E3331" s="389" t="s">
        <v>652</v>
      </c>
      <c r="F3331" s="389" t="s">
        <v>647</v>
      </c>
      <c r="G3331" s="389" t="s">
        <v>649</v>
      </c>
    </row>
    <row r="3332" spans="1:7">
      <c r="A3332" s="389" t="s">
        <v>581</v>
      </c>
      <c r="B3332" s="389" t="s">
        <v>517</v>
      </c>
      <c r="C3332" s="389">
        <v>4.4747977558700001</v>
      </c>
      <c r="D3332" s="389" t="s">
        <v>647</v>
      </c>
      <c r="E3332" s="389" t="s">
        <v>652</v>
      </c>
      <c r="F3332" s="389" t="s">
        <v>647</v>
      </c>
      <c r="G3332" s="389" t="s">
        <v>649</v>
      </c>
    </row>
    <row r="3333" spans="1:7">
      <c r="A3333" s="389" t="s">
        <v>563</v>
      </c>
      <c r="B3333" s="389" t="s">
        <v>517</v>
      </c>
      <c r="C3333" s="389">
        <v>1.84727341373</v>
      </c>
      <c r="D3333" s="389" t="s">
        <v>647</v>
      </c>
      <c r="E3333" s="389" t="s">
        <v>652</v>
      </c>
      <c r="F3333" s="389" t="s">
        <v>647</v>
      </c>
      <c r="G3333" s="389" t="s">
        <v>649</v>
      </c>
    </row>
    <row r="3334" spans="1:7">
      <c r="A3334" s="389" t="s">
        <v>562</v>
      </c>
      <c r="B3334" s="389" t="s">
        <v>517</v>
      </c>
      <c r="C3334" s="389">
        <v>1.5332154117400001</v>
      </c>
      <c r="D3334" s="389" t="s">
        <v>647</v>
      </c>
      <c r="E3334" s="389" t="s">
        <v>652</v>
      </c>
      <c r="F3334" s="389" t="s">
        <v>647</v>
      </c>
      <c r="G3334" s="389" t="s">
        <v>649</v>
      </c>
    </row>
    <row r="3335" spans="1:7">
      <c r="A3335" s="389" t="s">
        <v>578</v>
      </c>
      <c r="B3335" s="389" t="s">
        <v>517</v>
      </c>
      <c r="C3335" s="389">
        <v>11.0291539358</v>
      </c>
      <c r="D3335" s="389" t="s">
        <v>647</v>
      </c>
      <c r="E3335" s="389" t="s">
        <v>652</v>
      </c>
      <c r="F3335" s="389" t="s">
        <v>647</v>
      </c>
      <c r="G3335" s="389" t="s">
        <v>649</v>
      </c>
    </row>
    <row r="3336" spans="1:7">
      <c r="A3336" s="389" t="s">
        <v>535</v>
      </c>
      <c r="B3336" s="389" t="s">
        <v>517</v>
      </c>
      <c r="C3336" s="389">
        <v>18.647200020500001</v>
      </c>
      <c r="D3336" s="389" t="s">
        <v>647</v>
      </c>
      <c r="E3336" s="389" t="s">
        <v>652</v>
      </c>
      <c r="F3336" s="389" t="s">
        <v>647</v>
      </c>
      <c r="G3336" s="389" t="s">
        <v>649</v>
      </c>
    </row>
    <row r="3337" spans="1:7">
      <c r="A3337" s="389" t="s">
        <v>559</v>
      </c>
      <c r="B3337" s="389" t="s">
        <v>517</v>
      </c>
      <c r="C3337" s="389">
        <v>2.16985062953</v>
      </c>
      <c r="D3337" s="389" t="s">
        <v>647</v>
      </c>
      <c r="E3337" s="389" t="s">
        <v>652</v>
      </c>
      <c r="F3337" s="389" t="s">
        <v>647</v>
      </c>
      <c r="G3337" s="389" t="s">
        <v>649</v>
      </c>
    </row>
    <row r="3338" spans="1:7">
      <c r="A3338" s="389" t="s">
        <v>574</v>
      </c>
      <c r="B3338" s="389" t="s">
        <v>517</v>
      </c>
      <c r="C3338" s="389">
        <v>2.16985062953</v>
      </c>
      <c r="D3338" s="389" t="s">
        <v>647</v>
      </c>
      <c r="E3338" s="389" t="s">
        <v>652</v>
      </c>
      <c r="F3338" s="389" t="s">
        <v>647</v>
      </c>
      <c r="G3338" s="389" t="s">
        <v>649</v>
      </c>
    </row>
    <row r="3339" spans="1:7">
      <c r="A3339" s="389" t="s">
        <v>578</v>
      </c>
      <c r="B3339" s="389" t="s">
        <v>517</v>
      </c>
      <c r="C3339" s="389">
        <v>16.878318602899899</v>
      </c>
      <c r="D3339" s="389" t="s">
        <v>647</v>
      </c>
      <c r="E3339" s="389" t="s">
        <v>652</v>
      </c>
      <c r="F3339" s="389" t="s">
        <v>647</v>
      </c>
      <c r="G3339" s="389" t="s">
        <v>649</v>
      </c>
    </row>
    <row r="3340" spans="1:7">
      <c r="A3340" s="389" t="s">
        <v>578</v>
      </c>
      <c r="B3340" s="389" t="s">
        <v>517</v>
      </c>
      <c r="C3340" s="389">
        <v>16.878318602899899</v>
      </c>
      <c r="D3340" s="389" t="s">
        <v>647</v>
      </c>
      <c r="E3340" s="389" t="s">
        <v>652</v>
      </c>
      <c r="F3340" s="389" t="s">
        <v>647</v>
      </c>
      <c r="G3340" s="389" t="s">
        <v>649</v>
      </c>
    </row>
    <row r="3341" spans="1:7">
      <c r="A3341" s="389" t="s">
        <v>538</v>
      </c>
      <c r="B3341" s="389" t="s">
        <v>517</v>
      </c>
      <c r="C3341" s="389">
        <v>0.42999208197400002</v>
      </c>
      <c r="D3341" s="389" t="s">
        <v>647</v>
      </c>
      <c r="E3341" s="389" t="s">
        <v>652</v>
      </c>
      <c r="F3341" s="389" t="s">
        <v>647</v>
      </c>
      <c r="G3341" s="389" t="s">
        <v>649</v>
      </c>
    </row>
    <row r="3342" spans="1:7">
      <c r="A3342" s="389" t="s">
        <v>538</v>
      </c>
      <c r="B3342" s="389" t="s">
        <v>517</v>
      </c>
      <c r="C3342" s="389">
        <v>0.42999208197400002</v>
      </c>
      <c r="D3342" s="389" t="s">
        <v>647</v>
      </c>
      <c r="E3342" s="389" t="s">
        <v>652</v>
      </c>
      <c r="F3342" s="389" t="s">
        <v>647</v>
      </c>
      <c r="G3342" s="389" t="s">
        <v>649</v>
      </c>
    </row>
    <row r="3343" spans="1:7">
      <c r="A3343" s="389" t="s">
        <v>577</v>
      </c>
      <c r="B3343" s="389" t="s">
        <v>517</v>
      </c>
      <c r="C3343" s="389">
        <v>2.1098587787500001</v>
      </c>
      <c r="D3343" s="389" t="s">
        <v>647</v>
      </c>
      <c r="E3343" s="389" t="s">
        <v>652</v>
      </c>
      <c r="F3343" s="389" t="s">
        <v>647</v>
      </c>
      <c r="G3343" s="389" t="s">
        <v>649</v>
      </c>
    </row>
    <row r="3344" spans="1:7">
      <c r="A3344" s="389" t="s">
        <v>581</v>
      </c>
      <c r="B3344" s="389" t="s">
        <v>517</v>
      </c>
      <c r="C3344" s="389">
        <v>25.824029512500001</v>
      </c>
      <c r="D3344" s="389" t="s">
        <v>647</v>
      </c>
      <c r="E3344" s="389" t="s">
        <v>652</v>
      </c>
      <c r="F3344" s="389" t="s">
        <v>647</v>
      </c>
      <c r="G3344" s="389" t="s">
        <v>649</v>
      </c>
    </row>
    <row r="3345" spans="1:7">
      <c r="A3345" s="389" t="s">
        <v>577</v>
      </c>
      <c r="B3345" s="389" t="s">
        <v>517</v>
      </c>
      <c r="C3345" s="389">
        <v>10.9495151101</v>
      </c>
      <c r="D3345" s="389" t="s">
        <v>647</v>
      </c>
      <c r="E3345" s="389" t="s">
        <v>652</v>
      </c>
      <c r="F3345" s="389" t="s">
        <v>647</v>
      </c>
      <c r="G3345" s="389" t="s">
        <v>649</v>
      </c>
    </row>
    <row r="3346" spans="1:7">
      <c r="A3346" s="389" t="s">
        <v>570</v>
      </c>
      <c r="B3346" s="389" t="s">
        <v>517</v>
      </c>
      <c r="C3346" s="389">
        <v>0.75374423518300004</v>
      </c>
      <c r="D3346" s="389" t="s">
        <v>647</v>
      </c>
      <c r="E3346" s="389" t="s">
        <v>652</v>
      </c>
      <c r="F3346" s="389" t="s">
        <v>647</v>
      </c>
      <c r="G3346" s="389" t="s">
        <v>649</v>
      </c>
    </row>
    <row r="3347" spans="1:7">
      <c r="A3347" s="389" t="s">
        <v>570</v>
      </c>
      <c r="B3347" s="389" t="s">
        <v>517</v>
      </c>
      <c r="C3347" s="389">
        <v>0.75374423518300004</v>
      </c>
      <c r="D3347" s="389" t="s">
        <v>647</v>
      </c>
      <c r="E3347" s="389" t="s">
        <v>652</v>
      </c>
      <c r="F3347" s="389" t="s">
        <v>647</v>
      </c>
      <c r="G3347" s="389" t="s">
        <v>649</v>
      </c>
    </row>
    <row r="3348" spans="1:7">
      <c r="A3348" s="389" t="s">
        <v>524</v>
      </c>
      <c r="B3348" s="389" t="s">
        <v>517</v>
      </c>
      <c r="C3348" s="389">
        <v>3.7483859259000001</v>
      </c>
      <c r="D3348" s="389" t="s">
        <v>647</v>
      </c>
      <c r="E3348" s="389" t="s">
        <v>652</v>
      </c>
      <c r="F3348" s="389" t="s">
        <v>647</v>
      </c>
      <c r="G3348" s="389" t="s">
        <v>649</v>
      </c>
    </row>
    <row r="3349" spans="1:7">
      <c r="A3349" s="389" t="s">
        <v>526</v>
      </c>
      <c r="B3349" s="389" t="s">
        <v>517</v>
      </c>
      <c r="C3349" s="389">
        <v>1.2271964096400001</v>
      </c>
      <c r="D3349" s="389" t="s">
        <v>647</v>
      </c>
      <c r="E3349" s="389" t="s">
        <v>652</v>
      </c>
      <c r="F3349" s="389" t="s">
        <v>647</v>
      </c>
      <c r="G3349" s="389" t="s">
        <v>649</v>
      </c>
    </row>
    <row r="3350" spans="1:7">
      <c r="A3350" s="389" t="s">
        <v>526</v>
      </c>
      <c r="B3350" s="389" t="s">
        <v>517</v>
      </c>
      <c r="C3350" s="389">
        <v>1.2271964096400001</v>
      </c>
      <c r="D3350" s="389" t="s">
        <v>647</v>
      </c>
      <c r="E3350" s="389" t="s">
        <v>652</v>
      </c>
      <c r="F3350" s="389" t="s">
        <v>647</v>
      </c>
      <c r="G3350" s="389" t="s">
        <v>649</v>
      </c>
    </row>
    <row r="3351" spans="1:7">
      <c r="A3351" s="389" t="s">
        <v>549</v>
      </c>
      <c r="B3351" s="389" t="s">
        <v>517</v>
      </c>
      <c r="C3351" s="389">
        <v>1.2271964096400001</v>
      </c>
      <c r="D3351" s="389" t="s">
        <v>647</v>
      </c>
      <c r="E3351" s="389" t="s">
        <v>652</v>
      </c>
      <c r="F3351" s="389" t="s">
        <v>647</v>
      </c>
      <c r="G3351" s="389" t="s">
        <v>649</v>
      </c>
    </row>
    <row r="3352" spans="1:7">
      <c r="A3352" s="389" t="s">
        <v>549</v>
      </c>
      <c r="B3352" s="389" t="s">
        <v>517</v>
      </c>
      <c r="C3352" s="389">
        <v>1.2271964096400001</v>
      </c>
      <c r="D3352" s="389" t="s">
        <v>647</v>
      </c>
      <c r="E3352" s="389" t="s">
        <v>652</v>
      </c>
      <c r="F3352" s="389" t="s">
        <v>647</v>
      </c>
      <c r="G3352" s="389" t="s">
        <v>649</v>
      </c>
    </row>
    <row r="3353" spans="1:7">
      <c r="A3353" s="389" t="s">
        <v>568</v>
      </c>
      <c r="B3353" s="389" t="s">
        <v>517</v>
      </c>
      <c r="C3353" s="389">
        <v>1.2271964096400001</v>
      </c>
      <c r="D3353" s="389" t="s">
        <v>647</v>
      </c>
      <c r="E3353" s="389" t="s">
        <v>652</v>
      </c>
      <c r="F3353" s="389" t="s">
        <v>647</v>
      </c>
      <c r="G3353" s="389" t="s">
        <v>649</v>
      </c>
    </row>
    <row r="3354" spans="1:7">
      <c r="A3354" s="389" t="s">
        <v>568</v>
      </c>
      <c r="B3354" s="389" t="s">
        <v>517</v>
      </c>
      <c r="C3354" s="389">
        <v>1.2271964096400001</v>
      </c>
      <c r="D3354" s="389" t="s">
        <v>647</v>
      </c>
      <c r="E3354" s="389" t="s">
        <v>652</v>
      </c>
      <c r="F3354" s="389" t="s">
        <v>647</v>
      </c>
      <c r="G3354" s="389" t="s">
        <v>649</v>
      </c>
    </row>
    <row r="3355" spans="1:7">
      <c r="A3355" s="389" t="s">
        <v>563</v>
      </c>
      <c r="B3355" s="389" t="s">
        <v>517</v>
      </c>
      <c r="C3355" s="389">
        <v>12.4175309535</v>
      </c>
      <c r="D3355" s="389" t="s">
        <v>647</v>
      </c>
      <c r="E3355" s="389" t="s">
        <v>652</v>
      </c>
      <c r="F3355" s="389" t="s">
        <v>647</v>
      </c>
      <c r="G3355" s="389" t="s">
        <v>649</v>
      </c>
    </row>
    <row r="3356" spans="1:7">
      <c r="A3356" s="389" t="s">
        <v>514</v>
      </c>
      <c r="B3356" s="389" t="s">
        <v>517</v>
      </c>
      <c r="C3356" s="389">
        <v>4.6895712933300002</v>
      </c>
      <c r="D3356" s="389" t="s">
        <v>647</v>
      </c>
      <c r="E3356" s="389" t="s">
        <v>652</v>
      </c>
      <c r="F3356" s="389" t="s">
        <v>647</v>
      </c>
      <c r="G3356" s="389" t="s">
        <v>649</v>
      </c>
    </row>
    <row r="3357" spans="1:7">
      <c r="A3357" s="389" t="s">
        <v>514</v>
      </c>
      <c r="B3357" s="389" t="s">
        <v>517</v>
      </c>
      <c r="C3357" s="389">
        <v>4.6895712933300002</v>
      </c>
      <c r="D3357" s="389" t="s">
        <v>647</v>
      </c>
      <c r="E3357" s="389" t="s">
        <v>652</v>
      </c>
      <c r="F3357" s="389" t="s">
        <v>647</v>
      </c>
      <c r="G3357" s="389" t="s">
        <v>649</v>
      </c>
    </row>
    <row r="3358" spans="1:7">
      <c r="A3358" s="389" t="s">
        <v>514</v>
      </c>
      <c r="B3358" s="389" t="s">
        <v>517</v>
      </c>
      <c r="C3358" s="389">
        <v>16.277228091400001</v>
      </c>
      <c r="D3358" s="389" t="s">
        <v>647</v>
      </c>
      <c r="E3358" s="389" t="s">
        <v>652</v>
      </c>
      <c r="F3358" s="389" t="s">
        <v>647</v>
      </c>
      <c r="G3358" s="389" t="s">
        <v>649</v>
      </c>
    </row>
    <row r="3359" spans="1:7">
      <c r="A3359" s="389" t="s">
        <v>514</v>
      </c>
      <c r="B3359" s="389" t="s">
        <v>517</v>
      </c>
      <c r="C3359" s="389">
        <v>16.277228091400001</v>
      </c>
      <c r="D3359" s="389" t="s">
        <v>647</v>
      </c>
      <c r="E3359" s="389" t="s">
        <v>652</v>
      </c>
      <c r="F3359" s="389" t="s">
        <v>647</v>
      </c>
      <c r="G3359" s="389" t="s">
        <v>649</v>
      </c>
    </row>
    <row r="3360" spans="1:7">
      <c r="A3360" s="389" t="s">
        <v>514</v>
      </c>
      <c r="B3360" s="389" t="s">
        <v>517</v>
      </c>
      <c r="C3360" s="389">
        <v>16.277228091400001</v>
      </c>
      <c r="D3360" s="389" t="s">
        <v>647</v>
      </c>
      <c r="E3360" s="389" t="s">
        <v>652</v>
      </c>
      <c r="F3360" s="389" t="s">
        <v>647</v>
      </c>
      <c r="G3360" s="389" t="s">
        <v>649</v>
      </c>
    </row>
    <row r="3361" spans="1:7">
      <c r="A3361" s="389" t="s">
        <v>562</v>
      </c>
      <c r="B3361" s="389" t="s">
        <v>517</v>
      </c>
      <c r="C3361" s="389">
        <v>1.8035982994299999</v>
      </c>
      <c r="D3361" s="389" t="s">
        <v>647</v>
      </c>
      <c r="E3361" s="389" t="s">
        <v>652</v>
      </c>
      <c r="F3361" s="389" t="s">
        <v>647</v>
      </c>
      <c r="G3361" s="389" t="s">
        <v>649</v>
      </c>
    </row>
    <row r="3362" spans="1:7">
      <c r="A3362" s="389" t="s">
        <v>514</v>
      </c>
      <c r="B3362" s="389" t="s">
        <v>517</v>
      </c>
      <c r="C3362" s="389">
        <v>4.5732339730899998</v>
      </c>
      <c r="D3362" s="389" t="s">
        <v>647</v>
      </c>
      <c r="E3362" s="389" t="s">
        <v>652</v>
      </c>
      <c r="F3362" s="389" t="s">
        <v>647</v>
      </c>
      <c r="G3362" s="389" t="s">
        <v>649</v>
      </c>
    </row>
    <row r="3363" spans="1:7">
      <c r="A3363" s="389" t="s">
        <v>544</v>
      </c>
      <c r="B3363" s="389" t="s">
        <v>517</v>
      </c>
      <c r="C3363" s="389">
        <v>2.2382838072400002</v>
      </c>
      <c r="D3363" s="389" t="s">
        <v>647</v>
      </c>
      <c r="E3363" s="389" t="s">
        <v>652</v>
      </c>
      <c r="F3363" s="389" t="s">
        <v>647</v>
      </c>
      <c r="G3363" s="389" t="s">
        <v>649</v>
      </c>
    </row>
    <row r="3364" spans="1:7">
      <c r="A3364" s="389" t="s">
        <v>544</v>
      </c>
      <c r="B3364" s="389" t="s">
        <v>517</v>
      </c>
      <c r="C3364" s="389">
        <v>2.2382838072400002</v>
      </c>
      <c r="D3364" s="389" t="s">
        <v>647</v>
      </c>
      <c r="E3364" s="389" t="s">
        <v>652</v>
      </c>
      <c r="F3364" s="389" t="s">
        <v>647</v>
      </c>
      <c r="G3364" s="389" t="s">
        <v>649</v>
      </c>
    </row>
    <row r="3365" spans="1:7">
      <c r="A3365" s="389" t="s">
        <v>543</v>
      </c>
      <c r="B3365" s="389" t="s">
        <v>517</v>
      </c>
      <c r="C3365" s="389">
        <v>45.2963882463999</v>
      </c>
      <c r="D3365" s="389" t="s">
        <v>647</v>
      </c>
      <c r="E3365" s="389" t="s">
        <v>652</v>
      </c>
      <c r="F3365" s="389" t="s">
        <v>647</v>
      </c>
      <c r="G3365" s="389" t="s">
        <v>649</v>
      </c>
    </row>
    <row r="3366" spans="1:7">
      <c r="A3366" s="389" t="s">
        <v>543</v>
      </c>
      <c r="B3366" s="389" t="s">
        <v>517</v>
      </c>
      <c r="C3366" s="389">
        <v>45.2963882463999</v>
      </c>
      <c r="D3366" s="389" t="s">
        <v>647</v>
      </c>
      <c r="E3366" s="389" t="s">
        <v>652</v>
      </c>
      <c r="F3366" s="389" t="s">
        <v>647</v>
      </c>
      <c r="G3366" s="389" t="s">
        <v>649</v>
      </c>
    </row>
    <row r="3367" spans="1:7">
      <c r="A3367" s="389" t="s">
        <v>577</v>
      </c>
      <c r="B3367" s="389" t="s">
        <v>517</v>
      </c>
      <c r="C3367" s="389">
        <v>45.2963882463999</v>
      </c>
      <c r="D3367" s="389" t="s">
        <v>647</v>
      </c>
      <c r="E3367" s="389" t="s">
        <v>652</v>
      </c>
      <c r="F3367" s="389" t="s">
        <v>647</v>
      </c>
      <c r="G3367" s="389" t="s">
        <v>649</v>
      </c>
    </row>
    <row r="3368" spans="1:7">
      <c r="A3368" s="389" t="s">
        <v>580</v>
      </c>
      <c r="B3368" s="389" t="s">
        <v>517</v>
      </c>
      <c r="C3368" s="389">
        <v>45.2963882463999</v>
      </c>
      <c r="D3368" s="389" t="s">
        <v>647</v>
      </c>
      <c r="E3368" s="389" t="s">
        <v>652</v>
      </c>
      <c r="F3368" s="389" t="s">
        <v>647</v>
      </c>
      <c r="G3368" s="389" t="s">
        <v>649</v>
      </c>
    </row>
    <row r="3369" spans="1:7">
      <c r="A3369" s="389" t="s">
        <v>581</v>
      </c>
      <c r="B3369" s="389" t="s">
        <v>517</v>
      </c>
      <c r="C3369" s="389">
        <v>12.6552489812</v>
      </c>
      <c r="D3369" s="389" t="s">
        <v>647</v>
      </c>
      <c r="E3369" s="389" t="s">
        <v>652</v>
      </c>
      <c r="F3369" s="389" t="s">
        <v>647</v>
      </c>
      <c r="G3369" s="389" t="s">
        <v>649</v>
      </c>
    </row>
    <row r="3370" spans="1:7">
      <c r="A3370" s="389" t="s">
        <v>578</v>
      </c>
      <c r="B3370" s="389" t="s">
        <v>517</v>
      </c>
      <c r="C3370" s="389">
        <v>2.88678731635</v>
      </c>
      <c r="D3370" s="389" t="s">
        <v>647</v>
      </c>
      <c r="E3370" s="389" t="s">
        <v>652</v>
      </c>
      <c r="F3370" s="389" t="s">
        <v>647</v>
      </c>
      <c r="G3370" s="389" t="s">
        <v>649</v>
      </c>
    </row>
    <row r="3371" spans="1:7">
      <c r="A3371" s="389" t="s">
        <v>514</v>
      </c>
      <c r="B3371" s="389" t="s">
        <v>517</v>
      </c>
      <c r="C3371" s="389">
        <v>79.844822092499896</v>
      </c>
      <c r="D3371" s="389" t="s">
        <v>647</v>
      </c>
      <c r="E3371" s="389" t="s">
        <v>652</v>
      </c>
      <c r="F3371" s="389" t="s">
        <v>647</v>
      </c>
      <c r="G3371" s="389" t="s">
        <v>649</v>
      </c>
    </row>
    <row r="3372" spans="1:7">
      <c r="A3372" s="389" t="s">
        <v>514</v>
      </c>
      <c r="B3372" s="389" t="s">
        <v>517</v>
      </c>
      <c r="C3372" s="389">
        <v>79.844822092499896</v>
      </c>
      <c r="D3372" s="389" t="s">
        <v>647</v>
      </c>
      <c r="E3372" s="389" t="s">
        <v>652</v>
      </c>
      <c r="F3372" s="389" t="s">
        <v>647</v>
      </c>
      <c r="G3372" s="389" t="s">
        <v>649</v>
      </c>
    </row>
    <row r="3373" spans="1:7">
      <c r="A3373" s="389" t="s">
        <v>534</v>
      </c>
      <c r="B3373" s="389" t="s">
        <v>517</v>
      </c>
      <c r="C3373" s="389">
        <v>4.2594268988100001</v>
      </c>
      <c r="D3373" s="389" t="s">
        <v>647</v>
      </c>
      <c r="E3373" s="389" t="s">
        <v>652</v>
      </c>
      <c r="F3373" s="389" t="s">
        <v>647</v>
      </c>
      <c r="G3373" s="389" t="s">
        <v>649</v>
      </c>
    </row>
    <row r="3374" spans="1:7">
      <c r="A3374" s="389" t="s">
        <v>541</v>
      </c>
      <c r="B3374" s="389" t="s">
        <v>517</v>
      </c>
      <c r="C3374" s="389">
        <v>4.2594268988100001</v>
      </c>
      <c r="D3374" s="389" t="s">
        <v>647</v>
      </c>
      <c r="E3374" s="389" t="s">
        <v>652</v>
      </c>
      <c r="F3374" s="389" t="s">
        <v>647</v>
      </c>
      <c r="G3374" s="389" t="s">
        <v>649</v>
      </c>
    </row>
    <row r="3375" spans="1:7">
      <c r="A3375" s="389" t="s">
        <v>541</v>
      </c>
      <c r="B3375" s="389" t="s">
        <v>517</v>
      </c>
      <c r="C3375" s="389">
        <v>4.2594268988100001</v>
      </c>
      <c r="D3375" s="389" t="s">
        <v>647</v>
      </c>
      <c r="E3375" s="389" t="s">
        <v>652</v>
      </c>
      <c r="F3375" s="389" t="s">
        <v>647</v>
      </c>
      <c r="G3375" s="389" t="s">
        <v>649</v>
      </c>
    </row>
    <row r="3376" spans="1:7">
      <c r="A3376" s="389" t="s">
        <v>575</v>
      </c>
      <c r="B3376" s="389" t="s">
        <v>517</v>
      </c>
      <c r="C3376" s="389">
        <v>4.2594268988100001</v>
      </c>
      <c r="D3376" s="389" t="s">
        <v>647</v>
      </c>
      <c r="E3376" s="389" t="s">
        <v>652</v>
      </c>
      <c r="F3376" s="389" t="s">
        <v>647</v>
      </c>
      <c r="G3376" s="389" t="s">
        <v>649</v>
      </c>
    </row>
    <row r="3377" spans="1:7">
      <c r="A3377" s="389" t="s">
        <v>575</v>
      </c>
      <c r="B3377" s="389" t="s">
        <v>517</v>
      </c>
      <c r="C3377" s="389">
        <v>4.2594268988100001</v>
      </c>
      <c r="D3377" s="389" t="s">
        <v>647</v>
      </c>
      <c r="E3377" s="389" t="s">
        <v>652</v>
      </c>
      <c r="F3377" s="389" t="s">
        <v>647</v>
      </c>
      <c r="G3377" s="389" t="s">
        <v>649</v>
      </c>
    </row>
    <row r="3378" spans="1:7">
      <c r="A3378" s="389" t="s">
        <v>581</v>
      </c>
      <c r="B3378" s="389" t="s">
        <v>517</v>
      </c>
      <c r="C3378" s="389">
        <v>2.9026386735599998</v>
      </c>
      <c r="D3378" s="389" t="s">
        <v>647</v>
      </c>
      <c r="E3378" s="389" t="s">
        <v>652</v>
      </c>
      <c r="F3378" s="389" t="s">
        <v>647</v>
      </c>
      <c r="G3378" s="389" t="s">
        <v>649</v>
      </c>
    </row>
    <row r="3379" spans="1:7">
      <c r="A3379" s="389" t="s">
        <v>571</v>
      </c>
      <c r="B3379" s="389" t="s">
        <v>517</v>
      </c>
      <c r="C3379" s="389">
        <v>9.1440674726799998</v>
      </c>
      <c r="D3379" s="389" t="s">
        <v>647</v>
      </c>
      <c r="E3379" s="389" t="s">
        <v>652</v>
      </c>
      <c r="F3379" s="389" t="s">
        <v>647</v>
      </c>
      <c r="G3379" s="389" t="s">
        <v>649</v>
      </c>
    </row>
    <row r="3380" spans="1:7">
      <c r="A3380" s="389" t="s">
        <v>535</v>
      </c>
      <c r="B3380" s="389" t="s">
        <v>517</v>
      </c>
      <c r="C3380" s="389">
        <v>19.2626661402</v>
      </c>
      <c r="D3380" s="389" t="s">
        <v>647</v>
      </c>
      <c r="E3380" s="389" t="s">
        <v>652</v>
      </c>
      <c r="F3380" s="389" t="s">
        <v>647</v>
      </c>
      <c r="G3380" s="389" t="s">
        <v>649</v>
      </c>
    </row>
    <row r="3381" spans="1:7">
      <c r="A3381" s="389" t="s">
        <v>527</v>
      </c>
      <c r="B3381" s="389" t="s">
        <v>517</v>
      </c>
      <c r="C3381" s="389">
        <v>16.688758096600001</v>
      </c>
      <c r="D3381" s="389" t="s">
        <v>647</v>
      </c>
      <c r="E3381" s="389" t="s">
        <v>652</v>
      </c>
      <c r="F3381" s="389" t="s">
        <v>647</v>
      </c>
      <c r="G3381" s="389" t="s">
        <v>649</v>
      </c>
    </row>
    <row r="3382" spans="1:7">
      <c r="A3382" s="389" t="s">
        <v>527</v>
      </c>
      <c r="B3382" s="389" t="s">
        <v>517</v>
      </c>
      <c r="C3382" s="389">
        <v>16.688758096600001</v>
      </c>
      <c r="D3382" s="389" t="s">
        <v>647</v>
      </c>
      <c r="E3382" s="389" t="s">
        <v>652</v>
      </c>
      <c r="F3382" s="389" t="s">
        <v>647</v>
      </c>
      <c r="G3382" s="389" t="s">
        <v>649</v>
      </c>
    </row>
    <row r="3383" spans="1:7">
      <c r="A3383" s="389" t="s">
        <v>514</v>
      </c>
      <c r="B3383" s="389" t="s">
        <v>517</v>
      </c>
      <c r="C3383" s="389">
        <v>23.1832154772999</v>
      </c>
      <c r="D3383" s="389" t="s">
        <v>647</v>
      </c>
      <c r="E3383" s="389" t="s">
        <v>652</v>
      </c>
      <c r="F3383" s="389" t="s">
        <v>647</v>
      </c>
      <c r="G3383" s="389" t="s">
        <v>649</v>
      </c>
    </row>
    <row r="3384" spans="1:7">
      <c r="A3384" s="389" t="s">
        <v>514</v>
      </c>
      <c r="B3384" s="389" t="s">
        <v>517</v>
      </c>
      <c r="C3384" s="389">
        <v>23.1832154772999</v>
      </c>
      <c r="D3384" s="389" t="s">
        <v>647</v>
      </c>
      <c r="E3384" s="389" t="s">
        <v>652</v>
      </c>
      <c r="F3384" s="389" t="s">
        <v>647</v>
      </c>
      <c r="G3384" s="389" t="s">
        <v>649</v>
      </c>
    </row>
    <row r="3385" spans="1:7">
      <c r="A3385" s="389" t="s">
        <v>571</v>
      </c>
      <c r="B3385" s="389" t="s">
        <v>517</v>
      </c>
      <c r="C3385" s="389">
        <v>1.1764174196799999</v>
      </c>
      <c r="D3385" s="389" t="s">
        <v>647</v>
      </c>
      <c r="E3385" s="389" t="s">
        <v>652</v>
      </c>
      <c r="F3385" s="389" t="s">
        <v>647</v>
      </c>
      <c r="G3385" s="389" t="s">
        <v>649</v>
      </c>
    </row>
    <row r="3386" spans="1:7">
      <c r="A3386" s="389" t="s">
        <v>559</v>
      </c>
      <c r="B3386" s="389" t="s">
        <v>517</v>
      </c>
      <c r="C3386" s="389">
        <v>28.438990310800001</v>
      </c>
      <c r="D3386" s="389" t="s">
        <v>647</v>
      </c>
      <c r="E3386" s="389" t="s">
        <v>652</v>
      </c>
      <c r="F3386" s="389" t="s">
        <v>647</v>
      </c>
      <c r="G3386" s="389" t="s">
        <v>649</v>
      </c>
    </row>
    <row r="3387" spans="1:7">
      <c r="A3387" s="389" t="s">
        <v>581</v>
      </c>
      <c r="B3387" s="389" t="s">
        <v>517</v>
      </c>
      <c r="C3387" s="389">
        <v>28.438990310800001</v>
      </c>
      <c r="D3387" s="389" t="s">
        <v>647</v>
      </c>
      <c r="E3387" s="389" t="s">
        <v>652</v>
      </c>
      <c r="F3387" s="389" t="s">
        <v>647</v>
      </c>
      <c r="G3387" s="389" t="s">
        <v>649</v>
      </c>
    </row>
    <row r="3388" spans="1:7">
      <c r="A3388" s="389" t="s">
        <v>581</v>
      </c>
      <c r="B3388" s="389" t="s">
        <v>517</v>
      </c>
      <c r="C3388" s="389">
        <v>28.438990310800001</v>
      </c>
      <c r="D3388" s="389" t="s">
        <v>647</v>
      </c>
      <c r="E3388" s="389" t="s">
        <v>652</v>
      </c>
      <c r="F3388" s="389" t="s">
        <v>647</v>
      </c>
      <c r="G3388" s="389" t="s">
        <v>649</v>
      </c>
    </row>
    <row r="3389" spans="1:7">
      <c r="A3389" s="389" t="s">
        <v>574</v>
      </c>
      <c r="B3389" s="389" t="s">
        <v>517</v>
      </c>
      <c r="C3389" s="389">
        <v>28.438990310800001</v>
      </c>
      <c r="D3389" s="389" t="s">
        <v>647</v>
      </c>
      <c r="E3389" s="389" t="s">
        <v>652</v>
      </c>
      <c r="F3389" s="389" t="s">
        <v>647</v>
      </c>
      <c r="G3389" s="389" t="s">
        <v>649</v>
      </c>
    </row>
    <row r="3390" spans="1:7">
      <c r="A3390" s="389" t="s">
        <v>574</v>
      </c>
      <c r="B3390" s="389" t="s">
        <v>517</v>
      </c>
      <c r="C3390" s="389">
        <v>28.438990310800001</v>
      </c>
      <c r="D3390" s="389" t="s">
        <v>647</v>
      </c>
      <c r="E3390" s="389" t="s">
        <v>652</v>
      </c>
      <c r="F3390" s="389" t="s">
        <v>647</v>
      </c>
      <c r="G3390" s="389" t="s">
        <v>649</v>
      </c>
    </row>
    <row r="3391" spans="1:7">
      <c r="A3391" s="389" t="s">
        <v>534</v>
      </c>
      <c r="B3391" s="389" t="s">
        <v>517</v>
      </c>
      <c r="C3391" s="389">
        <v>12.2932148483</v>
      </c>
      <c r="D3391" s="389" t="s">
        <v>647</v>
      </c>
      <c r="E3391" s="389" t="s">
        <v>652</v>
      </c>
      <c r="F3391" s="389" t="s">
        <v>647</v>
      </c>
      <c r="G3391" s="389" t="s">
        <v>649</v>
      </c>
    </row>
    <row r="3392" spans="1:7">
      <c r="A3392" s="389" t="s">
        <v>534</v>
      </c>
      <c r="B3392" s="389" t="s">
        <v>517</v>
      </c>
      <c r="C3392" s="389">
        <v>12.2932148483</v>
      </c>
      <c r="D3392" s="389" t="s">
        <v>647</v>
      </c>
      <c r="E3392" s="389" t="s">
        <v>652</v>
      </c>
      <c r="F3392" s="389" t="s">
        <v>647</v>
      </c>
      <c r="G3392" s="389" t="s">
        <v>649</v>
      </c>
    </row>
    <row r="3393" spans="1:7">
      <c r="A3393" s="389" t="s">
        <v>541</v>
      </c>
      <c r="B3393" s="389" t="s">
        <v>517</v>
      </c>
      <c r="C3393" s="389">
        <v>12.2932148483</v>
      </c>
      <c r="D3393" s="389" t="s">
        <v>647</v>
      </c>
      <c r="E3393" s="389" t="s">
        <v>652</v>
      </c>
      <c r="F3393" s="389" t="s">
        <v>647</v>
      </c>
      <c r="G3393" s="389" t="s">
        <v>649</v>
      </c>
    </row>
    <row r="3394" spans="1:7">
      <c r="A3394" s="389" t="s">
        <v>524</v>
      </c>
      <c r="B3394" s="389" t="s">
        <v>517</v>
      </c>
      <c r="C3394" s="389">
        <v>1.03671639544</v>
      </c>
      <c r="D3394" s="389" t="s">
        <v>647</v>
      </c>
      <c r="E3394" s="389" t="s">
        <v>652</v>
      </c>
      <c r="F3394" s="389" t="s">
        <v>647</v>
      </c>
      <c r="G3394" s="389" t="s">
        <v>649</v>
      </c>
    </row>
    <row r="3395" spans="1:7">
      <c r="A3395" s="389" t="s">
        <v>524</v>
      </c>
      <c r="B3395" s="389" t="s">
        <v>517</v>
      </c>
      <c r="C3395" s="389">
        <v>1.03671639544</v>
      </c>
      <c r="D3395" s="389" t="s">
        <v>647</v>
      </c>
      <c r="E3395" s="389" t="s">
        <v>652</v>
      </c>
      <c r="F3395" s="389" t="s">
        <v>647</v>
      </c>
      <c r="G3395" s="389" t="s">
        <v>649</v>
      </c>
    </row>
    <row r="3396" spans="1:7">
      <c r="A3396" s="389" t="s">
        <v>533</v>
      </c>
      <c r="B3396" s="389" t="s">
        <v>517</v>
      </c>
      <c r="C3396" s="389">
        <v>7.2197232068700004</v>
      </c>
      <c r="D3396" s="389" t="s">
        <v>647</v>
      </c>
      <c r="E3396" s="389" t="s">
        <v>652</v>
      </c>
      <c r="F3396" s="389" t="s">
        <v>647</v>
      </c>
      <c r="G3396" s="389" t="s">
        <v>649</v>
      </c>
    </row>
    <row r="3397" spans="1:7">
      <c r="A3397" s="389" t="s">
        <v>534</v>
      </c>
      <c r="B3397" s="389" t="s">
        <v>517</v>
      </c>
      <c r="C3397" s="389">
        <v>7.2197232068700004</v>
      </c>
      <c r="D3397" s="389" t="s">
        <v>647</v>
      </c>
      <c r="E3397" s="389" t="s">
        <v>652</v>
      </c>
      <c r="F3397" s="389" t="s">
        <v>647</v>
      </c>
      <c r="G3397" s="389" t="s">
        <v>649</v>
      </c>
    </row>
    <row r="3398" spans="1:7">
      <c r="A3398" s="389" t="s">
        <v>541</v>
      </c>
      <c r="B3398" s="389" t="s">
        <v>517</v>
      </c>
      <c r="C3398" s="389">
        <v>7.2197232068700004</v>
      </c>
      <c r="D3398" s="389" t="s">
        <v>647</v>
      </c>
      <c r="E3398" s="389" t="s">
        <v>652</v>
      </c>
      <c r="F3398" s="389" t="s">
        <v>647</v>
      </c>
      <c r="G3398" s="389" t="s">
        <v>649</v>
      </c>
    </row>
    <row r="3399" spans="1:7">
      <c r="A3399" s="389" t="s">
        <v>541</v>
      </c>
      <c r="B3399" s="389" t="s">
        <v>517</v>
      </c>
      <c r="C3399" s="389">
        <v>7.2197232068700004</v>
      </c>
      <c r="D3399" s="389" t="s">
        <v>647</v>
      </c>
      <c r="E3399" s="389" t="s">
        <v>652</v>
      </c>
      <c r="F3399" s="389" t="s">
        <v>647</v>
      </c>
      <c r="G3399" s="389" t="s">
        <v>649</v>
      </c>
    </row>
    <row r="3400" spans="1:7">
      <c r="A3400" s="389" t="s">
        <v>575</v>
      </c>
      <c r="B3400" s="389" t="s">
        <v>517</v>
      </c>
      <c r="C3400" s="389">
        <v>7.2197232068700004</v>
      </c>
      <c r="D3400" s="389" t="s">
        <v>647</v>
      </c>
      <c r="E3400" s="389" t="s">
        <v>652</v>
      </c>
      <c r="F3400" s="389" t="s">
        <v>647</v>
      </c>
      <c r="G3400" s="389" t="s">
        <v>649</v>
      </c>
    </row>
    <row r="3401" spans="1:7">
      <c r="A3401" s="389" t="s">
        <v>575</v>
      </c>
      <c r="B3401" s="389" t="s">
        <v>517</v>
      </c>
      <c r="C3401" s="389">
        <v>7.2197232068700004</v>
      </c>
      <c r="D3401" s="389" t="s">
        <v>647</v>
      </c>
      <c r="E3401" s="389" t="s">
        <v>652</v>
      </c>
      <c r="F3401" s="389" t="s">
        <v>647</v>
      </c>
      <c r="G3401" s="389" t="s">
        <v>649</v>
      </c>
    </row>
    <row r="3402" spans="1:7">
      <c r="A3402" s="389" t="s">
        <v>524</v>
      </c>
      <c r="B3402" s="389" t="s">
        <v>517</v>
      </c>
      <c r="C3402" s="389">
        <v>18.1071504035</v>
      </c>
      <c r="D3402" s="389" t="s">
        <v>647</v>
      </c>
      <c r="E3402" s="389" t="s">
        <v>652</v>
      </c>
      <c r="F3402" s="389" t="s">
        <v>647</v>
      </c>
      <c r="G3402" s="389" t="s">
        <v>649</v>
      </c>
    </row>
    <row r="3403" spans="1:7">
      <c r="A3403" s="389" t="s">
        <v>579</v>
      </c>
      <c r="B3403" s="389" t="s">
        <v>517</v>
      </c>
      <c r="C3403" s="389">
        <v>16.038167420299899</v>
      </c>
      <c r="D3403" s="389" t="s">
        <v>647</v>
      </c>
      <c r="E3403" s="389" t="s">
        <v>652</v>
      </c>
      <c r="F3403" s="389" t="s">
        <v>647</v>
      </c>
      <c r="G3403" s="389" t="s">
        <v>649</v>
      </c>
    </row>
    <row r="3404" spans="1:7">
      <c r="A3404" s="389" t="s">
        <v>578</v>
      </c>
      <c r="B3404" s="389" t="s">
        <v>517</v>
      </c>
      <c r="C3404" s="389">
        <v>16.038167420299899</v>
      </c>
      <c r="D3404" s="389" t="s">
        <v>647</v>
      </c>
      <c r="E3404" s="389" t="s">
        <v>652</v>
      </c>
      <c r="F3404" s="389" t="s">
        <v>647</v>
      </c>
      <c r="G3404" s="389" t="s">
        <v>649</v>
      </c>
    </row>
    <row r="3405" spans="1:7">
      <c r="A3405" s="389" t="s">
        <v>514</v>
      </c>
      <c r="B3405" s="389" t="s">
        <v>517</v>
      </c>
      <c r="C3405" s="389">
        <v>1.38570268687</v>
      </c>
      <c r="D3405" s="389" t="s">
        <v>647</v>
      </c>
      <c r="E3405" s="389" t="s">
        <v>652</v>
      </c>
      <c r="F3405" s="389" t="s">
        <v>647</v>
      </c>
      <c r="G3405" s="389" t="s">
        <v>649</v>
      </c>
    </row>
    <row r="3406" spans="1:7">
      <c r="A3406" s="389" t="s">
        <v>514</v>
      </c>
      <c r="B3406" s="389" t="s">
        <v>517</v>
      </c>
      <c r="C3406" s="389">
        <v>1.38570268687</v>
      </c>
      <c r="D3406" s="389" t="s">
        <v>647</v>
      </c>
      <c r="E3406" s="389" t="s">
        <v>652</v>
      </c>
      <c r="F3406" s="389" t="s">
        <v>647</v>
      </c>
      <c r="G3406" s="389" t="s">
        <v>649</v>
      </c>
    </row>
    <row r="3407" spans="1:7">
      <c r="A3407" s="389" t="s">
        <v>581</v>
      </c>
      <c r="B3407" s="389" t="s">
        <v>517</v>
      </c>
      <c r="C3407" s="389">
        <v>17.4732229518</v>
      </c>
      <c r="D3407" s="389" t="s">
        <v>647</v>
      </c>
      <c r="E3407" s="389" t="s">
        <v>652</v>
      </c>
      <c r="F3407" s="389" t="s">
        <v>647</v>
      </c>
      <c r="G3407" s="389" t="s">
        <v>649</v>
      </c>
    </row>
    <row r="3408" spans="1:7">
      <c r="A3408" s="389" t="s">
        <v>581</v>
      </c>
      <c r="B3408" s="389" t="s">
        <v>517</v>
      </c>
      <c r="C3408" s="389">
        <v>17.4732229518</v>
      </c>
      <c r="D3408" s="389" t="s">
        <v>647</v>
      </c>
      <c r="E3408" s="389" t="s">
        <v>652</v>
      </c>
      <c r="F3408" s="389" t="s">
        <v>647</v>
      </c>
      <c r="G3408" s="389" t="s">
        <v>649</v>
      </c>
    </row>
    <row r="3409" spans="1:7">
      <c r="A3409" s="389" t="s">
        <v>514</v>
      </c>
      <c r="B3409" s="389" t="s">
        <v>517</v>
      </c>
      <c r="C3409" s="389">
        <v>3.00628185406</v>
      </c>
      <c r="D3409" s="389" t="s">
        <v>647</v>
      </c>
      <c r="E3409" s="389" t="s">
        <v>652</v>
      </c>
      <c r="F3409" s="389" t="s">
        <v>647</v>
      </c>
      <c r="G3409" s="389" t="s">
        <v>649</v>
      </c>
    </row>
    <row r="3410" spans="1:7">
      <c r="A3410" s="389" t="s">
        <v>523</v>
      </c>
      <c r="B3410" s="389" t="s">
        <v>517</v>
      </c>
      <c r="C3410" s="389">
        <v>6.0250616290699996</v>
      </c>
      <c r="D3410" s="389" t="s">
        <v>647</v>
      </c>
      <c r="E3410" s="389" t="s">
        <v>652</v>
      </c>
      <c r="F3410" s="389" t="s">
        <v>647</v>
      </c>
      <c r="G3410" s="389" t="s">
        <v>649</v>
      </c>
    </row>
    <row r="3411" spans="1:7">
      <c r="A3411" s="389" t="s">
        <v>524</v>
      </c>
      <c r="B3411" s="389" t="s">
        <v>517</v>
      </c>
      <c r="C3411" s="389">
        <v>6.0250616290699996</v>
      </c>
      <c r="D3411" s="389" t="s">
        <v>647</v>
      </c>
      <c r="E3411" s="389" t="s">
        <v>652</v>
      </c>
      <c r="F3411" s="389" t="s">
        <v>647</v>
      </c>
      <c r="G3411" s="389" t="s">
        <v>649</v>
      </c>
    </row>
    <row r="3412" spans="1:7">
      <c r="A3412" s="389" t="s">
        <v>524</v>
      </c>
      <c r="B3412" s="389" t="s">
        <v>517</v>
      </c>
      <c r="C3412" s="389">
        <v>6.0250616290699996</v>
      </c>
      <c r="D3412" s="389" t="s">
        <v>647</v>
      </c>
      <c r="E3412" s="389" t="s">
        <v>652</v>
      </c>
      <c r="F3412" s="389" t="s">
        <v>647</v>
      </c>
      <c r="G3412" s="389" t="s">
        <v>649</v>
      </c>
    </row>
    <row r="3413" spans="1:7">
      <c r="A3413" s="389" t="s">
        <v>524</v>
      </c>
      <c r="B3413" s="389" t="s">
        <v>517</v>
      </c>
      <c r="C3413" s="389">
        <v>6.0250616290699996</v>
      </c>
      <c r="D3413" s="389" t="s">
        <v>647</v>
      </c>
      <c r="E3413" s="389" t="s">
        <v>652</v>
      </c>
      <c r="F3413" s="389" t="s">
        <v>647</v>
      </c>
      <c r="G3413" s="389" t="s">
        <v>649</v>
      </c>
    </row>
    <row r="3414" spans="1:7">
      <c r="A3414" s="389" t="s">
        <v>553</v>
      </c>
      <c r="B3414" s="389" t="s">
        <v>517</v>
      </c>
      <c r="C3414" s="389">
        <v>9.3077667318199904</v>
      </c>
      <c r="D3414" s="389" t="s">
        <v>647</v>
      </c>
      <c r="E3414" s="389" t="s">
        <v>652</v>
      </c>
      <c r="F3414" s="389" t="s">
        <v>647</v>
      </c>
      <c r="G3414" s="389" t="s">
        <v>649</v>
      </c>
    </row>
    <row r="3415" spans="1:7">
      <c r="A3415" s="389" t="s">
        <v>553</v>
      </c>
      <c r="B3415" s="389" t="s">
        <v>517</v>
      </c>
      <c r="C3415" s="389">
        <v>9.3077667318199904</v>
      </c>
      <c r="D3415" s="389" t="s">
        <v>647</v>
      </c>
      <c r="E3415" s="389" t="s">
        <v>652</v>
      </c>
      <c r="F3415" s="389" t="s">
        <v>647</v>
      </c>
      <c r="G3415" s="389" t="s">
        <v>649</v>
      </c>
    </row>
    <row r="3416" spans="1:7">
      <c r="A3416" s="389" t="s">
        <v>555</v>
      </c>
      <c r="B3416" s="389" t="s">
        <v>517</v>
      </c>
      <c r="C3416" s="389">
        <v>9.3077667318199904</v>
      </c>
      <c r="D3416" s="389" t="s">
        <v>647</v>
      </c>
      <c r="E3416" s="389" t="s">
        <v>652</v>
      </c>
      <c r="F3416" s="389" t="s">
        <v>647</v>
      </c>
      <c r="G3416" s="389" t="s">
        <v>649</v>
      </c>
    </row>
    <row r="3417" spans="1:7">
      <c r="A3417" s="389" t="s">
        <v>578</v>
      </c>
      <c r="B3417" s="389" t="s">
        <v>517</v>
      </c>
      <c r="C3417" s="389">
        <v>9.3077667318199904</v>
      </c>
      <c r="D3417" s="389" t="s">
        <v>647</v>
      </c>
      <c r="E3417" s="389" t="s">
        <v>652</v>
      </c>
      <c r="F3417" s="389" t="s">
        <v>647</v>
      </c>
      <c r="G3417" s="389" t="s">
        <v>649</v>
      </c>
    </row>
    <row r="3418" spans="1:7">
      <c r="A3418" s="389" t="s">
        <v>578</v>
      </c>
      <c r="B3418" s="389" t="s">
        <v>517</v>
      </c>
      <c r="C3418" s="389">
        <v>9.3077667318199904</v>
      </c>
      <c r="D3418" s="389" t="s">
        <v>647</v>
      </c>
      <c r="E3418" s="389" t="s">
        <v>652</v>
      </c>
      <c r="F3418" s="389" t="s">
        <v>647</v>
      </c>
      <c r="G3418" s="389" t="s">
        <v>649</v>
      </c>
    </row>
    <row r="3419" spans="1:7">
      <c r="A3419" s="389" t="s">
        <v>542</v>
      </c>
      <c r="B3419" s="389" t="s">
        <v>517</v>
      </c>
      <c r="C3419" s="389">
        <v>0.82116666292399998</v>
      </c>
      <c r="D3419" s="389" t="s">
        <v>647</v>
      </c>
      <c r="E3419" s="389" t="s">
        <v>652</v>
      </c>
      <c r="F3419" s="389" t="s">
        <v>647</v>
      </c>
      <c r="G3419" s="389" t="s">
        <v>649</v>
      </c>
    </row>
    <row r="3420" spans="1:7">
      <c r="A3420" s="389" t="s">
        <v>535</v>
      </c>
      <c r="B3420" s="389" t="s">
        <v>517</v>
      </c>
      <c r="C3420" s="389">
        <v>0.87676694299500002</v>
      </c>
      <c r="D3420" s="389" t="s">
        <v>647</v>
      </c>
      <c r="E3420" s="389" t="s">
        <v>652</v>
      </c>
      <c r="F3420" s="389" t="s">
        <v>647</v>
      </c>
      <c r="G3420" s="389" t="s">
        <v>649</v>
      </c>
    </row>
    <row r="3421" spans="1:7">
      <c r="A3421" s="389" t="s">
        <v>562</v>
      </c>
      <c r="B3421" s="389" t="s">
        <v>517</v>
      </c>
      <c r="C3421" s="389">
        <v>0.84680684061800005</v>
      </c>
      <c r="D3421" s="389" t="s">
        <v>647</v>
      </c>
      <c r="E3421" s="389" t="s">
        <v>652</v>
      </c>
      <c r="F3421" s="389" t="s">
        <v>647</v>
      </c>
      <c r="G3421" s="389" t="s">
        <v>649</v>
      </c>
    </row>
    <row r="3422" spans="1:7">
      <c r="A3422" s="389" t="s">
        <v>581</v>
      </c>
      <c r="B3422" s="389" t="s">
        <v>517</v>
      </c>
      <c r="C3422" s="389">
        <v>8.3247191588899998</v>
      </c>
      <c r="D3422" s="389" t="s">
        <v>647</v>
      </c>
      <c r="E3422" s="389" t="s">
        <v>652</v>
      </c>
      <c r="F3422" s="389" t="s">
        <v>647</v>
      </c>
      <c r="G3422" s="389" t="s">
        <v>649</v>
      </c>
    </row>
    <row r="3423" spans="1:7">
      <c r="A3423" s="389" t="s">
        <v>581</v>
      </c>
      <c r="B3423" s="389" t="s">
        <v>517</v>
      </c>
      <c r="C3423" s="389">
        <v>15.6135082203</v>
      </c>
      <c r="D3423" s="389" t="s">
        <v>647</v>
      </c>
      <c r="E3423" s="389" t="s">
        <v>652</v>
      </c>
      <c r="F3423" s="389" t="s">
        <v>647</v>
      </c>
      <c r="G3423" s="389" t="s">
        <v>649</v>
      </c>
    </row>
    <row r="3424" spans="1:7">
      <c r="A3424" s="389" t="s">
        <v>562</v>
      </c>
      <c r="B3424" s="389" t="s">
        <v>517</v>
      </c>
      <c r="C3424" s="389">
        <v>0.96709629794999996</v>
      </c>
      <c r="D3424" s="389" t="s">
        <v>647</v>
      </c>
      <c r="E3424" s="389" t="s">
        <v>652</v>
      </c>
      <c r="F3424" s="389" t="s">
        <v>647</v>
      </c>
      <c r="G3424" s="389" t="s">
        <v>649</v>
      </c>
    </row>
    <row r="3425" spans="1:7">
      <c r="A3425" s="389" t="s">
        <v>542</v>
      </c>
      <c r="B3425" s="389" t="s">
        <v>517</v>
      </c>
      <c r="C3425" s="389">
        <v>6.0370322976199997</v>
      </c>
      <c r="D3425" s="389" t="s">
        <v>647</v>
      </c>
      <c r="E3425" s="389" t="s">
        <v>652</v>
      </c>
      <c r="F3425" s="389" t="s">
        <v>647</v>
      </c>
      <c r="G3425" s="389" t="s">
        <v>649</v>
      </c>
    </row>
    <row r="3426" spans="1:7">
      <c r="A3426" s="389" t="s">
        <v>578</v>
      </c>
      <c r="B3426" s="389" t="s">
        <v>517</v>
      </c>
      <c r="C3426" s="389">
        <v>18.493528654199899</v>
      </c>
      <c r="D3426" s="389" t="s">
        <v>647</v>
      </c>
      <c r="E3426" s="389" t="s">
        <v>652</v>
      </c>
      <c r="F3426" s="389" t="s">
        <v>647</v>
      </c>
      <c r="G3426" s="389" t="s">
        <v>649</v>
      </c>
    </row>
    <row r="3427" spans="1:7">
      <c r="A3427" s="389" t="s">
        <v>578</v>
      </c>
      <c r="B3427" s="389" t="s">
        <v>517</v>
      </c>
      <c r="C3427" s="389">
        <v>18.493528654199899</v>
      </c>
      <c r="D3427" s="389" t="s">
        <v>647</v>
      </c>
      <c r="E3427" s="389" t="s">
        <v>652</v>
      </c>
      <c r="F3427" s="389" t="s">
        <v>647</v>
      </c>
      <c r="G3427" s="389" t="s">
        <v>649</v>
      </c>
    </row>
    <row r="3428" spans="1:7">
      <c r="A3428" s="389" t="s">
        <v>562</v>
      </c>
      <c r="B3428" s="389" t="s">
        <v>517</v>
      </c>
      <c r="C3428" s="389">
        <v>1.9284913402599999</v>
      </c>
      <c r="D3428" s="389" t="s">
        <v>647</v>
      </c>
      <c r="E3428" s="389" t="s">
        <v>652</v>
      </c>
      <c r="F3428" s="389" t="s">
        <v>647</v>
      </c>
      <c r="G3428" s="389" t="s">
        <v>649</v>
      </c>
    </row>
    <row r="3429" spans="1:7">
      <c r="A3429" s="389" t="s">
        <v>562</v>
      </c>
      <c r="B3429" s="389" t="s">
        <v>517</v>
      </c>
      <c r="C3429" s="389">
        <v>1.9284913402599999</v>
      </c>
      <c r="D3429" s="389" t="s">
        <v>647</v>
      </c>
      <c r="E3429" s="389" t="s">
        <v>652</v>
      </c>
      <c r="F3429" s="389" t="s">
        <v>647</v>
      </c>
      <c r="G3429" s="389" t="s">
        <v>649</v>
      </c>
    </row>
    <row r="3430" spans="1:7">
      <c r="A3430" s="389" t="s">
        <v>514</v>
      </c>
      <c r="B3430" s="389" t="s">
        <v>517</v>
      </c>
      <c r="C3430" s="389">
        <v>6.1785860899099996</v>
      </c>
      <c r="D3430" s="389" t="s">
        <v>647</v>
      </c>
      <c r="E3430" s="389" t="s">
        <v>652</v>
      </c>
      <c r="F3430" s="389" t="s">
        <v>647</v>
      </c>
      <c r="G3430" s="389" t="s">
        <v>649</v>
      </c>
    </row>
    <row r="3431" spans="1:7">
      <c r="A3431" s="389" t="s">
        <v>514</v>
      </c>
      <c r="B3431" s="389" t="s">
        <v>517</v>
      </c>
      <c r="C3431" s="389">
        <v>6.1785860899099996</v>
      </c>
      <c r="D3431" s="389" t="s">
        <v>647</v>
      </c>
      <c r="E3431" s="389" t="s">
        <v>652</v>
      </c>
      <c r="F3431" s="389" t="s">
        <v>647</v>
      </c>
      <c r="G3431" s="389" t="s">
        <v>649</v>
      </c>
    </row>
    <row r="3432" spans="1:7">
      <c r="A3432" s="389" t="s">
        <v>563</v>
      </c>
      <c r="B3432" s="389" t="s">
        <v>517</v>
      </c>
      <c r="C3432" s="389">
        <v>21.860406319900001</v>
      </c>
      <c r="D3432" s="389" t="s">
        <v>647</v>
      </c>
      <c r="E3432" s="389" t="s">
        <v>652</v>
      </c>
      <c r="F3432" s="389" t="s">
        <v>647</v>
      </c>
      <c r="G3432" s="389" t="s">
        <v>649</v>
      </c>
    </row>
    <row r="3433" spans="1:7">
      <c r="A3433" s="389" t="s">
        <v>526</v>
      </c>
      <c r="B3433" s="389" t="s">
        <v>517</v>
      </c>
      <c r="C3433" s="389">
        <v>15.2932820087</v>
      </c>
      <c r="D3433" s="389" t="s">
        <v>647</v>
      </c>
      <c r="E3433" s="389" t="s">
        <v>652</v>
      </c>
      <c r="F3433" s="389" t="s">
        <v>647</v>
      </c>
      <c r="G3433" s="389" t="s">
        <v>649</v>
      </c>
    </row>
    <row r="3434" spans="1:7">
      <c r="A3434" s="389" t="s">
        <v>526</v>
      </c>
      <c r="B3434" s="389" t="s">
        <v>517</v>
      </c>
      <c r="C3434" s="389">
        <v>15.2932820087</v>
      </c>
      <c r="D3434" s="389" t="s">
        <v>647</v>
      </c>
      <c r="E3434" s="389" t="s">
        <v>652</v>
      </c>
      <c r="F3434" s="389" t="s">
        <v>647</v>
      </c>
      <c r="G3434" s="389" t="s">
        <v>649</v>
      </c>
    </row>
    <row r="3435" spans="1:7">
      <c r="A3435" s="389" t="s">
        <v>537</v>
      </c>
      <c r="B3435" s="389" t="s">
        <v>517</v>
      </c>
      <c r="C3435" s="389">
        <v>7.0792324353899998</v>
      </c>
      <c r="D3435" s="389" t="s">
        <v>647</v>
      </c>
      <c r="E3435" s="389" t="s">
        <v>652</v>
      </c>
      <c r="F3435" s="389" t="s">
        <v>647</v>
      </c>
      <c r="G3435" s="389" t="s">
        <v>649</v>
      </c>
    </row>
    <row r="3436" spans="1:7">
      <c r="A3436" s="389" t="s">
        <v>514</v>
      </c>
      <c r="B3436" s="389" t="s">
        <v>517</v>
      </c>
      <c r="C3436" s="389">
        <v>38.9089441749</v>
      </c>
      <c r="D3436" s="389" t="s">
        <v>647</v>
      </c>
      <c r="E3436" s="389" t="s">
        <v>652</v>
      </c>
      <c r="F3436" s="389" t="s">
        <v>647</v>
      </c>
      <c r="G3436" s="389" t="s">
        <v>649</v>
      </c>
    </row>
    <row r="3437" spans="1:7">
      <c r="A3437" s="389" t="s">
        <v>514</v>
      </c>
      <c r="B3437" s="389" t="s">
        <v>517</v>
      </c>
      <c r="C3437" s="389">
        <v>38.9089441749</v>
      </c>
      <c r="D3437" s="389" t="s">
        <v>647</v>
      </c>
      <c r="E3437" s="389" t="s">
        <v>652</v>
      </c>
      <c r="F3437" s="389" t="s">
        <v>647</v>
      </c>
      <c r="G3437" s="389" t="s">
        <v>649</v>
      </c>
    </row>
    <row r="3438" spans="1:7">
      <c r="A3438" s="389" t="s">
        <v>553</v>
      </c>
      <c r="B3438" s="389" t="s">
        <v>517</v>
      </c>
      <c r="C3438" s="389">
        <v>20.100261624800002</v>
      </c>
      <c r="D3438" s="389" t="s">
        <v>647</v>
      </c>
      <c r="E3438" s="389" t="s">
        <v>652</v>
      </c>
      <c r="F3438" s="389" t="s">
        <v>647</v>
      </c>
      <c r="G3438" s="389" t="s">
        <v>649</v>
      </c>
    </row>
    <row r="3439" spans="1:7">
      <c r="A3439" s="389" t="s">
        <v>553</v>
      </c>
      <c r="B3439" s="389" t="s">
        <v>517</v>
      </c>
      <c r="C3439" s="389">
        <v>20.100261624800002</v>
      </c>
      <c r="D3439" s="389" t="s">
        <v>647</v>
      </c>
      <c r="E3439" s="389" t="s">
        <v>652</v>
      </c>
      <c r="F3439" s="389" t="s">
        <v>647</v>
      </c>
      <c r="G3439" s="389" t="s">
        <v>649</v>
      </c>
    </row>
    <row r="3440" spans="1:7">
      <c r="A3440" s="389" t="s">
        <v>554</v>
      </c>
      <c r="B3440" s="389" t="s">
        <v>517</v>
      </c>
      <c r="C3440" s="389">
        <v>20.100261624800002</v>
      </c>
      <c r="D3440" s="389" t="s">
        <v>647</v>
      </c>
      <c r="E3440" s="389" t="s">
        <v>652</v>
      </c>
      <c r="F3440" s="389" t="s">
        <v>647</v>
      </c>
      <c r="G3440" s="389" t="s">
        <v>649</v>
      </c>
    </row>
    <row r="3441" spans="1:7">
      <c r="A3441" s="389" t="s">
        <v>578</v>
      </c>
      <c r="B3441" s="389" t="s">
        <v>517</v>
      </c>
      <c r="C3441" s="389">
        <v>20.100261624800002</v>
      </c>
      <c r="D3441" s="389" t="s">
        <v>647</v>
      </c>
      <c r="E3441" s="389" t="s">
        <v>652</v>
      </c>
      <c r="F3441" s="389" t="s">
        <v>647</v>
      </c>
      <c r="G3441" s="389" t="s">
        <v>649</v>
      </c>
    </row>
    <row r="3442" spans="1:7">
      <c r="A3442" s="389" t="s">
        <v>578</v>
      </c>
      <c r="B3442" s="389" t="s">
        <v>517</v>
      </c>
      <c r="C3442" s="389">
        <v>9.5696877912500007</v>
      </c>
      <c r="D3442" s="389" t="s">
        <v>647</v>
      </c>
      <c r="E3442" s="389" t="s">
        <v>652</v>
      </c>
      <c r="F3442" s="389" t="s">
        <v>647</v>
      </c>
      <c r="G3442" s="389" t="s">
        <v>649</v>
      </c>
    </row>
    <row r="3443" spans="1:7">
      <c r="A3443" s="389" t="s">
        <v>578</v>
      </c>
      <c r="B3443" s="389" t="s">
        <v>517</v>
      </c>
      <c r="C3443" s="389">
        <v>9.5696877912500007</v>
      </c>
      <c r="D3443" s="389" t="s">
        <v>647</v>
      </c>
      <c r="E3443" s="389" t="s">
        <v>652</v>
      </c>
      <c r="F3443" s="389" t="s">
        <v>647</v>
      </c>
      <c r="G3443" s="389" t="s">
        <v>649</v>
      </c>
    </row>
    <row r="3444" spans="1:7">
      <c r="A3444" s="389" t="s">
        <v>578</v>
      </c>
      <c r="B3444" s="389" t="s">
        <v>517</v>
      </c>
      <c r="C3444" s="389">
        <v>1.3086357212699999</v>
      </c>
      <c r="D3444" s="389" t="s">
        <v>647</v>
      </c>
      <c r="E3444" s="389" t="s">
        <v>652</v>
      </c>
      <c r="F3444" s="389" t="s">
        <v>647</v>
      </c>
      <c r="G3444" s="389" t="s">
        <v>649</v>
      </c>
    </row>
    <row r="3445" spans="1:7">
      <c r="A3445" s="389" t="s">
        <v>535</v>
      </c>
      <c r="B3445" s="389" t="s">
        <v>517</v>
      </c>
      <c r="C3445" s="389">
        <v>7.2653014883099996</v>
      </c>
      <c r="D3445" s="389" t="s">
        <v>647</v>
      </c>
      <c r="E3445" s="389" t="s">
        <v>652</v>
      </c>
      <c r="F3445" s="389" t="s">
        <v>647</v>
      </c>
      <c r="G3445" s="389" t="s">
        <v>649</v>
      </c>
    </row>
    <row r="3446" spans="1:7">
      <c r="A3446" s="389" t="s">
        <v>514</v>
      </c>
      <c r="B3446" s="389" t="s">
        <v>517</v>
      </c>
      <c r="C3446" s="389">
        <v>10.9172891523</v>
      </c>
      <c r="D3446" s="389" t="s">
        <v>647</v>
      </c>
      <c r="E3446" s="389" t="s">
        <v>652</v>
      </c>
      <c r="F3446" s="389" t="s">
        <v>647</v>
      </c>
      <c r="G3446" s="389" t="s">
        <v>649</v>
      </c>
    </row>
    <row r="3447" spans="1:7">
      <c r="A3447" s="389" t="s">
        <v>526</v>
      </c>
      <c r="B3447" s="389" t="s">
        <v>517</v>
      </c>
      <c r="C3447" s="389">
        <v>9.8430904452700005</v>
      </c>
      <c r="D3447" s="389" t="s">
        <v>647</v>
      </c>
      <c r="E3447" s="389" t="s">
        <v>652</v>
      </c>
      <c r="F3447" s="389" t="s">
        <v>647</v>
      </c>
      <c r="G3447" s="389" t="s">
        <v>649</v>
      </c>
    </row>
    <row r="3448" spans="1:7">
      <c r="A3448" s="389" t="s">
        <v>534</v>
      </c>
      <c r="B3448" s="389" t="s">
        <v>517</v>
      </c>
      <c r="C3448" s="389">
        <v>10.1387673385999</v>
      </c>
      <c r="D3448" s="389" t="s">
        <v>647</v>
      </c>
      <c r="E3448" s="389" t="s">
        <v>652</v>
      </c>
      <c r="F3448" s="389" t="s">
        <v>647</v>
      </c>
      <c r="G3448" s="389" t="s">
        <v>649</v>
      </c>
    </row>
    <row r="3449" spans="1:7">
      <c r="A3449" s="389" t="s">
        <v>538</v>
      </c>
      <c r="B3449" s="389" t="s">
        <v>517</v>
      </c>
      <c r="C3449" s="389">
        <v>10.1387673385999</v>
      </c>
      <c r="D3449" s="389" t="s">
        <v>647</v>
      </c>
      <c r="E3449" s="389" t="s">
        <v>652</v>
      </c>
      <c r="F3449" s="389" t="s">
        <v>647</v>
      </c>
      <c r="G3449" s="389" t="s">
        <v>649</v>
      </c>
    </row>
    <row r="3450" spans="1:7">
      <c r="A3450" s="389" t="s">
        <v>541</v>
      </c>
      <c r="B3450" s="389" t="s">
        <v>517</v>
      </c>
      <c r="C3450" s="389">
        <v>10.1387673385999</v>
      </c>
      <c r="D3450" s="389" t="s">
        <v>647</v>
      </c>
      <c r="E3450" s="389" t="s">
        <v>652</v>
      </c>
      <c r="F3450" s="389" t="s">
        <v>647</v>
      </c>
      <c r="G3450" s="389" t="s">
        <v>649</v>
      </c>
    </row>
    <row r="3451" spans="1:7">
      <c r="A3451" s="389" t="s">
        <v>574</v>
      </c>
      <c r="B3451" s="389" t="s">
        <v>517</v>
      </c>
      <c r="C3451" s="389">
        <v>4.5881117160800002</v>
      </c>
      <c r="D3451" s="389" t="s">
        <v>647</v>
      </c>
      <c r="E3451" s="389" t="s">
        <v>652</v>
      </c>
      <c r="F3451" s="389" t="s">
        <v>647</v>
      </c>
      <c r="G3451" s="389" t="s">
        <v>649</v>
      </c>
    </row>
    <row r="3452" spans="1:7">
      <c r="A3452" s="389" t="s">
        <v>514</v>
      </c>
      <c r="B3452" s="389" t="s">
        <v>517</v>
      </c>
      <c r="C3452" s="389">
        <v>3.0202618672799999</v>
      </c>
      <c r="D3452" s="389" t="s">
        <v>647</v>
      </c>
      <c r="E3452" s="389" t="s">
        <v>652</v>
      </c>
      <c r="F3452" s="389" t="s">
        <v>647</v>
      </c>
      <c r="G3452" s="389" t="s">
        <v>649</v>
      </c>
    </row>
    <row r="3453" spans="1:7">
      <c r="A3453" s="389" t="s">
        <v>535</v>
      </c>
      <c r="B3453" s="389" t="s">
        <v>517</v>
      </c>
      <c r="C3453" s="389">
        <v>24.9667938087</v>
      </c>
      <c r="D3453" s="389" t="s">
        <v>647</v>
      </c>
      <c r="E3453" s="389" t="s">
        <v>652</v>
      </c>
      <c r="F3453" s="389" t="s">
        <v>647</v>
      </c>
      <c r="G3453" s="389" t="s">
        <v>649</v>
      </c>
    </row>
    <row r="3454" spans="1:7">
      <c r="A3454" s="389" t="s">
        <v>578</v>
      </c>
      <c r="B3454" s="389" t="s">
        <v>517</v>
      </c>
      <c r="C3454" s="389">
        <v>2.1553835714099998</v>
      </c>
      <c r="D3454" s="389" t="s">
        <v>647</v>
      </c>
      <c r="E3454" s="389" t="s">
        <v>652</v>
      </c>
      <c r="F3454" s="389" t="s">
        <v>647</v>
      </c>
      <c r="G3454" s="389" t="s">
        <v>649</v>
      </c>
    </row>
    <row r="3455" spans="1:7">
      <c r="A3455" s="389" t="s">
        <v>535</v>
      </c>
      <c r="B3455" s="389" t="s">
        <v>517</v>
      </c>
      <c r="C3455" s="389">
        <v>0.26790242442200002</v>
      </c>
      <c r="D3455" s="389" t="s">
        <v>647</v>
      </c>
      <c r="E3455" s="389" t="s">
        <v>652</v>
      </c>
      <c r="F3455" s="389" t="s">
        <v>647</v>
      </c>
      <c r="G3455" s="389" t="s">
        <v>649</v>
      </c>
    </row>
    <row r="3456" spans="1:7">
      <c r="A3456" s="389" t="s">
        <v>514</v>
      </c>
      <c r="B3456" s="389" t="s">
        <v>517</v>
      </c>
      <c r="C3456" s="389">
        <v>0.57914490790200002</v>
      </c>
      <c r="D3456" s="389" t="s">
        <v>647</v>
      </c>
      <c r="E3456" s="389" t="s">
        <v>652</v>
      </c>
      <c r="F3456" s="389" t="s">
        <v>647</v>
      </c>
      <c r="G3456" s="389" t="s">
        <v>649</v>
      </c>
    </row>
    <row r="3457" spans="1:7">
      <c r="A3457" s="389" t="s">
        <v>514</v>
      </c>
      <c r="B3457" s="389" t="s">
        <v>517</v>
      </c>
      <c r="C3457" s="389">
        <v>0.57914490790200002</v>
      </c>
      <c r="D3457" s="389" t="s">
        <v>647</v>
      </c>
      <c r="E3457" s="389" t="s">
        <v>652</v>
      </c>
      <c r="F3457" s="389" t="s">
        <v>647</v>
      </c>
      <c r="G3457" s="389" t="s">
        <v>649</v>
      </c>
    </row>
    <row r="3458" spans="1:7">
      <c r="A3458" s="389" t="s">
        <v>514</v>
      </c>
      <c r="B3458" s="389" t="s">
        <v>517</v>
      </c>
      <c r="C3458" s="389">
        <v>0.57914490790200002</v>
      </c>
      <c r="D3458" s="389" t="s">
        <v>647</v>
      </c>
      <c r="E3458" s="389" t="s">
        <v>652</v>
      </c>
      <c r="F3458" s="389" t="s">
        <v>647</v>
      </c>
      <c r="G3458" s="389" t="s">
        <v>649</v>
      </c>
    </row>
    <row r="3459" spans="1:7">
      <c r="A3459" s="389" t="s">
        <v>543</v>
      </c>
      <c r="B3459" s="389" t="s">
        <v>517</v>
      </c>
      <c r="C3459" s="389">
        <v>6.8074891526899997</v>
      </c>
      <c r="D3459" s="389" t="s">
        <v>647</v>
      </c>
      <c r="E3459" s="389" t="s">
        <v>652</v>
      </c>
      <c r="F3459" s="389" t="s">
        <v>647</v>
      </c>
      <c r="G3459" s="389" t="s">
        <v>649</v>
      </c>
    </row>
    <row r="3460" spans="1:7">
      <c r="A3460" s="389" t="s">
        <v>535</v>
      </c>
      <c r="B3460" s="389" t="s">
        <v>517</v>
      </c>
      <c r="C3460" s="389">
        <v>2.2097200465700002</v>
      </c>
      <c r="D3460" s="389" t="s">
        <v>647</v>
      </c>
      <c r="E3460" s="389" t="s">
        <v>652</v>
      </c>
      <c r="F3460" s="389" t="s">
        <v>647</v>
      </c>
      <c r="G3460" s="389" t="s">
        <v>649</v>
      </c>
    </row>
    <row r="3461" spans="1:7">
      <c r="A3461" s="389" t="s">
        <v>525</v>
      </c>
      <c r="B3461" s="389" t="s">
        <v>517</v>
      </c>
      <c r="C3461" s="389">
        <v>3.7760616461200001</v>
      </c>
      <c r="D3461" s="389" t="s">
        <v>647</v>
      </c>
      <c r="E3461" s="389" t="s">
        <v>652</v>
      </c>
      <c r="F3461" s="389" t="s">
        <v>647</v>
      </c>
      <c r="G3461" s="389" t="s">
        <v>649</v>
      </c>
    </row>
    <row r="3462" spans="1:7">
      <c r="A3462" s="389" t="s">
        <v>525</v>
      </c>
      <c r="B3462" s="389" t="s">
        <v>517</v>
      </c>
      <c r="C3462" s="389">
        <v>3.7760616461200001</v>
      </c>
      <c r="D3462" s="389" t="s">
        <v>647</v>
      </c>
      <c r="E3462" s="389" t="s">
        <v>652</v>
      </c>
      <c r="F3462" s="389" t="s">
        <v>647</v>
      </c>
      <c r="G3462" s="389" t="s">
        <v>649</v>
      </c>
    </row>
    <row r="3463" spans="1:7">
      <c r="A3463" s="389" t="s">
        <v>525</v>
      </c>
      <c r="B3463" s="389" t="s">
        <v>517</v>
      </c>
      <c r="C3463" s="389">
        <v>3.7760616461200001</v>
      </c>
      <c r="D3463" s="389" t="s">
        <v>647</v>
      </c>
      <c r="E3463" s="389" t="s">
        <v>652</v>
      </c>
      <c r="F3463" s="389" t="s">
        <v>647</v>
      </c>
      <c r="G3463" s="389" t="s">
        <v>649</v>
      </c>
    </row>
    <row r="3464" spans="1:7">
      <c r="A3464" s="389" t="s">
        <v>526</v>
      </c>
      <c r="B3464" s="389" t="s">
        <v>517</v>
      </c>
      <c r="C3464" s="389">
        <v>3.7760616461200001</v>
      </c>
      <c r="D3464" s="389" t="s">
        <v>647</v>
      </c>
      <c r="E3464" s="389" t="s">
        <v>652</v>
      </c>
      <c r="F3464" s="389" t="s">
        <v>647</v>
      </c>
      <c r="G3464" s="389" t="s">
        <v>649</v>
      </c>
    </row>
    <row r="3465" spans="1:7">
      <c r="A3465" s="389" t="s">
        <v>526</v>
      </c>
      <c r="B3465" s="389" t="s">
        <v>517</v>
      </c>
      <c r="C3465" s="389">
        <v>3.7760616461200001</v>
      </c>
      <c r="D3465" s="389" t="s">
        <v>647</v>
      </c>
      <c r="E3465" s="389" t="s">
        <v>652</v>
      </c>
      <c r="F3465" s="389" t="s">
        <v>647</v>
      </c>
      <c r="G3465" s="389" t="s">
        <v>649</v>
      </c>
    </row>
    <row r="3466" spans="1:7">
      <c r="A3466" s="389" t="s">
        <v>568</v>
      </c>
      <c r="B3466" s="389" t="s">
        <v>517</v>
      </c>
      <c r="C3466" s="389">
        <v>3.7760616461200001</v>
      </c>
      <c r="D3466" s="389" t="s">
        <v>647</v>
      </c>
      <c r="E3466" s="389" t="s">
        <v>652</v>
      </c>
      <c r="F3466" s="389" t="s">
        <v>647</v>
      </c>
      <c r="G3466" s="389" t="s">
        <v>649</v>
      </c>
    </row>
    <row r="3467" spans="1:7">
      <c r="A3467" s="389" t="s">
        <v>568</v>
      </c>
      <c r="B3467" s="389" t="s">
        <v>517</v>
      </c>
      <c r="C3467" s="389">
        <v>3.7760616461200001</v>
      </c>
      <c r="D3467" s="389" t="s">
        <v>647</v>
      </c>
      <c r="E3467" s="389" t="s">
        <v>652</v>
      </c>
      <c r="F3467" s="389" t="s">
        <v>647</v>
      </c>
      <c r="G3467" s="389" t="s">
        <v>649</v>
      </c>
    </row>
    <row r="3468" spans="1:7">
      <c r="A3468" s="389" t="s">
        <v>568</v>
      </c>
      <c r="B3468" s="389" t="s">
        <v>517</v>
      </c>
      <c r="C3468" s="389">
        <v>3.7760616461200001</v>
      </c>
      <c r="D3468" s="389" t="s">
        <v>647</v>
      </c>
      <c r="E3468" s="389" t="s">
        <v>652</v>
      </c>
      <c r="F3468" s="389" t="s">
        <v>647</v>
      </c>
      <c r="G3468" s="389" t="s">
        <v>649</v>
      </c>
    </row>
    <row r="3469" spans="1:7">
      <c r="A3469" s="389" t="s">
        <v>574</v>
      </c>
      <c r="B3469" s="389" t="s">
        <v>517</v>
      </c>
      <c r="C3469" s="389">
        <v>64.116108431800001</v>
      </c>
      <c r="D3469" s="389" t="s">
        <v>647</v>
      </c>
      <c r="E3469" s="389" t="s">
        <v>652</v>
      </c>
      <c r="F3469" s="389" t="s">
        <v>647</v>
      </c>
      <c r="G3469" s="389" t="s">
        <v>649</v>
      </c>
    </row>
    <row r="3470" spans="1:7">
      <c r="A3470" s="389" t="s">
        <v>574</v>
      </c>
      <c r="B3470" s="389" t="s">
        <v>517</v>
      </c>
      <c r="C3470" s="389">
        <v>64.116108431800001</v>
      </c>
      <c r="D3470" s="389" t="s">
        <v>647</v>
      </c>
      <c r="E3470" s="389" t="s">
        <v>652</v>
      </c>
      <c r="F3470" s="389" t="s">
        <v>647</v>
      </c>
      <c r="G3470" s="389" t="s">
        <v>649</v>
      </c>
    </row>
    <row r="3471" spans="1:7">
      <c r="A3471" s="389" t="s">
        <v>560</v>
      </c>
      <c r="B3471" s="389" t="s">
        <v>517</v>
      </c>
      <c r="C3471" s="389">
        <v>2.2320531774800001</v>
      </c>
      <c r="D3471" s="389" t="s">
        <v>647</v>
      </c>
      <c r="E3471" s="389" t="s">
        <v>652</v>
      </c>
      <c r="F3471" s="389" t="s">
        <v>647</v>
      </c>
      <c r="G3471" s="389" t="s">
        <v>649</v>
      </c>
    </row>
    <row r="3472" spans="1:7">
      <c r="A3472" s="389" t="s">
        <v>581</v>
      </c>
      <c r="B3472" s="389" t="s">
        <v>517</v>
      </c>
      <c r="C3472" s="389">
        <v>3.5605378560499998</v>
      </c>
      <c r="D3472" s="389" t="s">
        <v>647</v>
      </c>
      <c r="E3472" s="389" t="s">
        <v>652</v>
      </c>
      <c r="F3472" s="389" t="s">
        <v>647</v>
      </c>
      <c r="G3472" s="389" t="s">
        <v>649</v>
      </c>
    </row>
    <row r="3473" spans="1:7">
      <c r="A3473" s="389" t="s">
        <v>535</v>
      </c>
      <c r="B3473" s="389" t="s">
        <v>517</v>
      </c>
      <c r="C3473" s="389">
        <v>9.0574503328099905</v>
      </c>
      <c r="D3473" s="389" t="s">
        <v>647</v>
      </c>
      <c r="E3473" s="389" t="s">
        <v>652</v>
      </c>
      <c r="F3473" s="389" t="s">
        <v>647</v>
      </c>
      <c r="G3473" s="389" t="s">
        <v>649</v>
      </c>
    </row>
    <row r="3474" spans="1:7">
      <c r="A3474" s="389" t="s">
        <v>535</v>
      </c>
      <c r="B3474" s="389" t="s">
        <v>517</v>
      </c>
      <c r="C3474" s="389">
        <v>1.9436073465299999</v>
      </c>
      <c r="D3474" s="389" t="s">
        <v>647</v>
      </c>
      <c r="E3474" s="389" t="s">
        <v>652</v>
      </c>
      <c r="F3474" s="389" t="s">
        <v>647</v>
      </c>
      <c r="G3474" s="389" t="s">
        <v>649</v>
      </c>
    </row>
    <row r="3475" spans="1:7">
      <c r="A3475" s="389" t="s">
        <v>570</v>
      </c>
      <c r="B3475" s="389" t="s">
        <v>517</v>
      </c>
      <c r="C3475" s="389">
        <v>6.8565912346599998</v>
      </c>
      <c r="D3475" s="389" t="s">
        <v>647</v>
      </c>
      <c r="E3475" s="389" t="s">
        <v>652</v>
      </c>
      <c r="F3475" s="389" t="s">
        <v>647</v>
      </c>
      <c r="G3475" s="389" t="s">
        <v>649</v>
      </c>
    </row>
    <row r="3476" spans="1:7">
      <c r="A3476" s="389" t="s">
        <v>581</v>
      </c>
      <c r="B3476" s="389" t="s">
        <v>517</v>
      </c>
      <c r="C3476" s="389">
        <v>7.1142880160499997</v>
      </c>
      <c r="D3476" s="389" t="s">
        <v>647</v>
      </c>
      <c r="E3476" s="389" t="s">
        <v>652</v>
      </c>
      <c r="F3476" s="389" t="s">
        <v>647</v>
      </c>
      <c r="G3476" s="389" t="s">
        <v>649</v>
      </c>
    </row>
    <row r="3477" spans="1:7">
      <c r="A3477" s="389" t="s">
        <v>581</v>
      </c>
      <c r="B3477" s="389" t="s">
        <v>517</v>
      </c>
      <c r="C3477" s="389">
        <v>15.1175362432</v>
      </c>
      <c r="D3477" s="389" t="s">
        <v>647</v>
      </c>
      <c r="E3477" s="389" t="s">
        <v>652</v>
      </c>
      <c r="F3477" s="389" t="s">
        <v>647</v>
      </c>
      <c r="G3477" s="389" t="s">
        <v>649</v>
      </c>
    </row>
    <row r="3478" spans="1:7">
      <c r="A3478" s="389" t="s">
        <v>535</v>
      </c>
      <c r="B3478" s="389" t="s">
        <v>517</v>
      </c>
      <c r="C3478" s="389">
        <v>1.74389823684</v>
      </c>
      <c r="D3478" s="389" t="s">
        <v>647</v>
      </c>
      <c r="E3478" s="389" t="s">
        <v>652</v>
      </c>
      <c r="F3478" s="389" t="s">
        <v>647</v>
      </c>
      <c r="G3478" s="389" t="s">
        <v>649</v>
      </c>
    </row>
    <row r="3479" spans="1:7">
      <c r="A3479" s="389" t="s">
        <v>535</v>
      </c>
      <c r="B3479" s="389" t="s">
        <v>517</v>
      </c>
      <c r="C3479" s="389">
        <v>1.74389823684</v>
      </c>
      <c r="D3479" s="389" t="s">
        <v>647</v>
      </c>
      <c r="E3479" s="389" t="s">
        <v>652</v>
      </c>
      <c r="F3479" s="389" t="s">
        <v>647</v>
      </c>
      <c r="G3479" s="389" t="s">
        <v>649</v>
      </c>
    </row>
    <row r="3480" spans="1:7">
      <c r="A3480" s="389" t="s">
        <v>562</v>
      </c>
      <c r="B3480" s="389" t="s">
        <v>517</v>
      </c>
      <c r="C3480" s="389">
        <v>2.82561276205</v>
      </c>
      <c r="D3480" s="389" t="s">
        <v>647</v>
      </c>
      <c r="E3480" s="389" t="s">
        <v>652</v>
      </c>
      <c r="F3480" s="389" t="s">
        <v>647</v>
      </c>
      <c r="G3480" s="389" t="s">
        <v>649</v>
      </c>
    </row>
    <row r="3481" spans="1:7">
      <c r="A3481" s="389" t="s">
        <v>514</v>
      </c>
      <c r="B3481" s="389" t="s">
        <v>517</v>
      </c>
      <c r="C3481" s="389">
        <v>32.397753478600002</v>
      </c>
      <c r="D3481" s="389" t="s">
        <v>647</v>
      </c>
      <c r="E3481" s="389" t="s">
        <v>652</v>
      </c>
      <c r="F3481" s="389" t="s">
        <v>647</v>
      </c>
      <c r="G3481" s="389" t="s">
        <v>649</v>
      </c>
    </row>
    <row r="3482" spans="1:7">
      <c r="A3482" s="389" t="s">
        <v>559</v>
      </c>
      <c r="B3482" s="389" t="s">
        <v>517</v>
      </c>
      <c r="C3482" s="389">
        <v>1.6117015781399999</v>
      </c>
      <c r="D3482" s="389" t="s">
        <v>647</v>
      </c>
      <c r="E3482" s="389" t="s">
        <v>652</v>
      </c>
      <c r="F3482" s="389" t="s">
        <v>647</v>
      </c>
      <c r="G3482" s="389" t="s">
        <v>649</v>
      </c>
    </row>
    <row r="3483" spans="1:7">
      <c r="A3483" s="389" t="s">
        <v>574</v>
      </c>
      <c r="B3483" s="389" t="s">
        <v>517</v>
      </c>
      <c r="C3483" s="389">
        <v>1.6117015781399999</v>
      </c>
      <c r="D3483" s="389" t="s">
        <v>647</v>
      </c>
      <c r="E3483" s="389" t="s">
        <v>652</v>
      </c>
      <c r="F3483" s="389" t="s">
        <v>647</v>
      </c>
      <c r="G3483" s="389" t="s">
        <v>649</v>
      </c>
    </row>
    <row r="3484" spans="1:7">
      <c r="A3484" s="389" t="s">
        <v>535</v>
      </c>
      <c r="B3484" s="389" t="s">
        <v>517</v>
      </c>
      <c r="C3484" s="389">
        <v>2.3284358492999999</v>
      </c>
      <c r="D3484" s="389" t="s">
        <v>647</v>
      </c>
      <c r="E3484" s="389" t="s">
        <v>652</v>
      </c>
      <c r="F3484" s="389" t="s">
        <v>647</v>
      </c>
      <c r="G3484" s="389" t="s">
        <v>649</v>
      </c>
    </row>
    <row r="3485" spans="1:7">
      <c r="A3485" s="389" t="s">
        <v>514</v>
      </c>
      <c r="B3485" s="389" t="s">
        <v>517</v>
      </c>
      <c r="C3485" s="389">
        <v>3.59213147556</v>
      </c>
      <c r="D3485" s="389" t="s">
        <v>647</v>
      </c>
      <c r="E3485" s="389" t="s">
        <v>652</v>
      </c>
      <c r="F3485" s="389" t="s">
        <v>647</v>
      </c>
      <c r="G3485" s="389" t="s">
        <v>649</v>
      </c>
    </row>
    <row r="3486" spans="1:7">
      <c r="A3486" s="389" t="s">
        <v>526</v>
      </c>
      <c r="B3486" s="389" t="s">
        <v>517</v>
      </c>
      <c r="C3486" s="389">
        <v>31.914156236699899</v>
      </c>
      <c r="D3486" s="389" t="s">
        <v>647</v>
      </c>
      <c r="E3486" s="389" t="s">
        <v>652</v>
      </c>
      <c r="F3486" s="389" t="s">
        <v>647</v>
      </c>
      <c r="G3486" s="389" t="s">
        <v>649</v>
      </c>
    </row>
    <row r="3487" spans="1:7">
      <c r="A3487" s="389" t="s">
        <v>535</v>
      </c>
      <c r="B3487" s="389" t="s">
        <v>517</v>
      </c>
      <c r="C3487" s="389">
        <v>32.882511024499898</v>
      </c>
      <c r="D3487" s="389" t="s">
        <v>647</v>
      </c>
      <c r="E3487" s="389" t="s">
        <v>652</v>
      </c>
      <c r="F3487" s="389" t="s">
        <v>647</v>
      </c>
      <c r="G3487" s="389" t="s">
        <v>649</v>
      </c>
    </row>
    <row r="3488" spans="1:7">
      <c r="A3488" s="389" t="s">
        <v>581</v>
      </c>
      <c r="B3488" s="389" t="s">
        <v>517</v>
      </c>
      <c r="C3488" s="389">
        <v>3.3111135388599999</v>
      </c>
      <c r="D3488" s="389" t="s">
        <v>647</v>
      </c>
      <c r="E3488" s="389" t="s">
        <v>652</v>
      </c>
      <c r="F3488" s="389" t="s">
        <v>647</v>
      </c>
      <c r="G3488" s="389" t="s">
        <v>649</v>
      </c>
    </row>
    <row r="3489" spans="1:7">
      <c r="A3489" s="389" t="s">
        <v>535</v>
      </c>
      <c r="B3489" s="389" t="s">
        <v>517</v>
      </c>
      <c r="C3489" s="389">
        <v>4.71590688637</v>
      </c>
      <c r="D3489" s="389" t="s">
        <v>647</v>
      </c>
      <c r="E3489" s="389" t="s">
        <v>652</v>
      </c>
      <c r="F3489" s="389" t="s">
        <v>647</v>
      </c>
      <c r="G3489" s="389" t="s">
        <v>649</v>
      </c>
    </row>
    <row r="3490" spans="1:7">
      <c r="A3490" s="389" t="s">
        <v>514</v>
      </c>
      <c r="B3490" s="389" t="s">
        <v>517</v>
      </c>
      <c r="C3490" s="389">
        <v>10.4348112857</v>
      </c>
      <c r="D3490" s="389" t="s">
        <v>647</v>
      </c>
      <c r="E3490" s="389" t="s">
        <v>652</v>
      </c>
      <c r="F3490" s="389" t="s">
        <v>647</v>
      </c>
      <c r="G3490" s="389" t="s">
        <v>649</v>
      </c>
    </row>
    <row r="3491" spans="1:7">
      <c r="A3491" s="389" t="s">
        <v>514</v>
      </c>
      <c r="B3491" s="389" t="s">
        <v>517</v>
      </c>
      <c r="C3491" s="389">
        <v>10.4348112857</v>
      </c>
      <c r="D3491" s="389" t="s">
        <v>647</v>
      </c>
      <c r="E3491" s="389" t="s">
        <v>652</v>
      </c>
      <c r="F3491" s="389" t="s">
        <v>647</v>
      </c>
      <c r="G3491" s="389" t="s">
        <v>649</v>
      </c>
    </row>
    <row r="3492" spans="1:7">
      <c r="A3492" s="389" t="s">
        <v>578</v>
      </c>
      <c r="B3492" s="389" t="s">
        <v>517</v>
      </c>
      <c r="C3492" s="389">
        <v>17.19944027</v>
      </c>
      <c r="D3492" s="389" t="s">
        <v>647</v>
      </c>
      <c r="E3492" s="389" t="s">
        <v>652</v>
      </c>
      <c r="F3492" s="389" t="s">
        <v>647</v>
      </c>
      <c r="G3492" s="389" t="s">
        <v>649</v>
      </c>
    </row>
    <row r="3493" spans="1:7">
      <c r="A3493" s="389" t="s">
        <v>578</v>
      </c>
      <c r="B3493" s="389" t="s">
        <v>517</v>
      </c>
      <c r="C3493" s="389">
        <v>70.719998807600007</v>
      </c>
      <c r="D3493" s="389" t="s">
        <v>647</v>
      </c>
      <c r="E3493" s="389" t="s">
        <v>652</v>
      </c>
      <c r="F3493" s="389" t="s">
        <v>647</v>
      </c>
      <c r="G3493" s="389" t="s">
        <v>649</v>
      </c>
    </row>
    <row r="3494" spans="1:7">
      <c r="A3494" s="389" t="s">
        <v>578</v>
      </c>
      <c r="B3494" s="389" t="s">
        <v>517</v>
      </c>
      <c r="C3494" s="389">
        <v>0.52466165027</v>
      </c>
      <c r="D3494" s="389" t="s">
        <v>647</v>
      </c>
      <c r="E3494" s="389" t="s">
        <v>652</v>
      </c>
      <c r="F3494" s="389" t="s">
        <v>647</v>
      </c>
      <c r="G3494" s="389" t="s">
        <v>649</v>
      </c>
    </row>
    <row r="3495" spans="1:7">
      <c r="A3495" s="389" t="s">
        <v>578</v>
      </c>
      <c r="B3495" s="389" t="s">
        <v>517</v>
      </c>
      <c r="C3495" s="389">
        <v>0.52466165027</v>
      </c>
      <c r="D3495" s="389" t="s">
        <v>647</v>
      </c>
      <c r="E3495" s="389" t="s">
        <v>652</v>
      </c>
      <c r="F3495" s="389" t="s">
        <v>647</v>
      </c>
      <c r="G3495" s="389" t="s">
        <v>649</v>
      </c>
    </row>
    <row r="3496" spans="1:7">
      <c r="A3496" s="389" t="s">
        <v>578</v>
      </c>
      <c r="B3496" s="389" t="s">
        <v>517</v>
      </c>
      <c r="C3496" s="389">
        <v>6.7277780377100003</v>
      </c>
      <c r="D3496" s="389" t="s">
        <v>647</v>
      </c>
      <c r="E3496" s="389" t="s">
        <v>652</v>
      </c>
      <c r="F3496" s="389" t="s">
        <v>647</v>
      </c>
      <c r="G3496" s="389" t="s">
        <v>649</v>
      </c>
    </row>
    <row r="3497" spans="1:7">
      <c r="A3497" s="389" t="s">
        <v>563</v>
      </c>
      <c r="B3497" s="389" t="s">
        <v>517</v>
      </c>
      <c r="C3497" s="389">
        <v>7.1852323901700004</v>
      </c>
      <c r="D3497" s="389" t="s">
        <v>647</v>
      </c>
      <c r="E3497" s="389" t="s">
        <v>652</v>
      </c>
      <c r="F3497" s="389" t="s">
        <v>647</v>
      </c>
      <c r="G3497" s="389" t="s">
        <v>649</v>
      </c>
    </row>
    <row r="3498" spans="1:7">
      <c r="A3498" s="389" t="s">
        <v>578</v>
      </c>
      <c r="B3498" s="389" t="s">
        <v>517</v>
      </c>
      <c r="C3498" s="389">
        <v>10.2130223483999</v>
      </c>
      <c r="D3498" s="389" t="s">
        <v>647</v>
      </c>
      <c r="E3498" s="389" t="s">
        <v>652</v>
      </c>
      <c r="F3498" s="389" t="s">
        <v>647</v>
      </c>
      <c r="G3498" s="389" t="s">
        <v>649</v>
      </c>
    </row>
    <row r="3499" spans="1:7">
      <c r="A3499" s="389" t="s">
        <v>578</v>
      </c>
      <c r="B3499" s="389" t="s">
        <v>517</v>
      </c>
      <c r="C3499" s="389">
        <v>10.2130223483999</v>
      </c>
      <c r="D3499" s="389" t="s">
        <v>647</v>
      </c>
      <c r="E3499" s="389" t="s">
        <v>652</v>
      </c>
      <c r="F3499" s="389" t="s">
        <v>647</v>
      </c>
      <c r="G3499" s="389" t="s">
        <v>649</v>
      </c>
    </row>
    <row r="3500" spans="1:7">
      <c r="A3500" s="389" t="s">
        <v>534</v>
      </c>
      <c r="B3500" s="389" t="s">
        <v>517</v>
      </c>
      <c r="C3500" s="389">
        <v>6.4470763550400001</v>
      </c>
      <c r="D3500" s="389" t="s">
        <v>647</v>
      </c>
      <c r="E3500" s="389" t="s">
        <v>652</v>
      </c>
      <c r="F3500" s="389" t="s">
        <v>647</v>
      </c>
      <c r="G3500" s="389" t="s">
        <v>649</v>
      </c>
    </row>
    <row r="3501" spans="1:7">
      <c r="A3501" s="389" t="s">
        <v>558</v>
      </c>
      <c r="B3501" s="389" t="s">
        <v>517</v>
      </c>
      <c r="C3501" s="389">
        <v>6.4470763550400001</v>
      </c>
      <c r="D3501" s="389" t="s">
        <v>647</v>
      </c>
      <c r="E3501" s="389" t="s">
        <v>652</v>
      </c>
      <c r="F3501" s="389" t="s">
        <v>647</v>
      </c>
      <c r="G3501" s="389" t="s">
        <v>649</v>
      </c>
    </row>
    <row r="3502" spans="1:7">
      <c r="A3502" s="389" t="s">
        <v>558</v>
      </c>
      <c r="B3502" s="389" t="s">
        <v>517</v>
      </c>
      <c r="C3502" s="389">
        <v>6.4470763550400001</v>
      </c>
      <c r="D3502" s="389" t="s">
        <v>647</v>
      </c>
      <c r="E3502" s="389" t="s">
        <v>652</v>
      </c>
      <c r="F3502" s="389" t="s">
        <v>647</v>
      </c>
      <c r="G3502" s="389" t="s">
        <v>649</v>
      </c>
    </row>
    <row r="3503" spans="1:7">
      <c r="A3503" s="389" t="s">
        <v>535</v>
      </c>
      <c r="B3503" s="389" t="s">
        <v>517</v>
      </c>
      <c r="C3503" s="389">
        <v>27.5481287924</v>
      </c>
      <c r="D3503" s="389" t="s">
        <v>647</v>
      </c>
      <c r="E3503" s="389" t="s">
        <v>652</v>
      </c>
      <c r="F3503" s="389" t="s">
        <v>647</v>
      </c>
      <c r="G3503" s="389" t="s">
        <v>649</v>
      </c>
    </row>
    <row r="3504" spans="1:7">
      <c r="A3504" s="389" t="s">
        <v>579</v>
      </c>
      <c r="B3504" s="389" t="s">
        <v>517</v>
      </c>
      <c r="C3504" s="389">
        <v>10.4226179948</v>
      </c>
      <c r="D3504" s="389" t="s">
        <v>647</v>
      </c>
      <c r="E3504" s="389" t="s">
        <v>652</v>
      </c>
      <c r="F3504" s="389" t="s">
        <v>647</v>
      </c>
      <c r="G3504" s="389" t="s">
        <v>649</v>
      </c>
    </row>
    <row r="3505" spans="1:7">
      <c r="A3505" s="389" t="s">
        <v>526</v>
      </c>
      <c r="B3505" s="389" t="s">
        <v>517</v>
      </c>
      <c r="C3505" s="389">
        <v>3.0403126407199998</v>
      </c>
      <c r="D3505" s="389" t="s">
        <v>647</v>
      </c>
      <c r="E3505" s="389" t="s">
        <v>652</v>
      </c>
      <c r="F3505" s="389" t="s">
        <v>647</v>
      </c>
      <c r="G3505" s="389" t="s">
        <v>649</v>
      </c>
    </row>
    <row r="3506" spans="1:7">
      <c r="A3506" s="389" t="s">
        <v>535</v>
      </c>
      <c r="B3506" s="389" t="s">
        <v>517</v>
      </c>
      <c r="C3506" s="389">
        <v>0.87070758605599996</v>
      </c>
      <c r="D3506" s="389" t="s">
        <v>647</v>
      </c>
      <c r="E3506" s="389" t="s">
        <v>652</v>
      </c>
      <c r="F3506" s="389" t="s">
        <v>647</v>
      </c>
      <c r="G3506" s="389" t="s">
        <v>649</v>
      </c>
    </row>
    <row r="3507" spans="1:7">
      <c r="A3507" s="389" t="s">
        <v>535</v>
      </c>
      <c r="B3507" s="389" t="s">
        <v>517</v>
      </c>
      <c r="C3507" s="389">
        <v>56.110192155999897</v>
      </c>
      <c r="D3507" s="389" t="s">
        <v>647</v>
      </c>
      <c r="E3507" s="389" t="s">
        <v>652</v>
      </c>
      <c r="F3507" s="389" t="s">
        <v>647</v>
      </c>
      <c r="G3507" s="389" t="s">
        <v>649</v>
      </c>
    </row>
    <row r="3508" spans="1:7">
      <c r="A3508" s="389" t="s">
        <v>535</v>
      </c>
      <c r="B3508" s="389" t="s">
        <v>517</v>
      </c>
      <c r="C3508" s="389">
        <v>56.110192155999897</v>
      </c>
      <c r="D3508" s="389" t="s">
        <v>647</v>
      </c>
      <c r="E3508" s="389" t="s">
        <v>652</v>
      </c>
      <c r="F3508" s="389" t="s">
        <v>647</v>
      </c>
      <c r="G3508" s="389" t="s">
        <v>649</v>
      </c>
    </row>
    <row r="3509" spans="1:7">
      <c r="A3509" s="389" t="s">
        <v>559</v>
      </c>
      <c r="B3509" s="389" t="s">
        <v>517</v>
      </c>
      <c r="C3509" s="389">
        <v>4.1984930173899997</v>
      </c>
      <c r="D3509" s="389" t="s">
        <v>647</v>
      </c>
      <c r="E3509" s="389" t="s">
        <v>652</v>
      </c>
      <c r="F3509" s="389" t="s">
        <v>647</v>
      </c>
      <c r="G3509" s="389" t="s">
        <v>649</v>
      </c>
    </row>
    <row r="3510" spans="1:7">
      <c r="A3510" s="389" t="s">
        <v>574</v>
      </c>
      <c r="B3510" s="389" t="s">
        <v>517</v>
      </c>
      <c r="C3510" s="389">
        <v>4.1984930173899997</v>
      </c>
      <c r="D3510" s="389" t="s">
        <v>647</v>
      </c>
      <c r="E3510" s="389" t="s">
        <v>652</v>
      </c>
      <c r="F3510" s="389" t="s">
        <v>647</v>
      </c>
      <c r="G3510" s="389" t="s">
        <v>649</v>
      </c>
    </row>
    <row r="3511" spans="1:7">
      <c r="A3511" s="389" t="s">
        <v>525</v>
      </c>
      <c r="B3511" s="389" t="s">
        <v>517</v>
      </c>
      <c r="C3511" s="389">
        <v>1.9175288583000001</v>
      </c>
      <c r="D3511" s="389" t="s">
        <v>647</v>
      </c>
      <c r="E3511" s="389" t="s">
        <v>652</v>
      </c>
      <c r="F3511" s="389" t="s">
        <v>647</v>
      </c>
      <c r="G3511" s="389" t="s">
        <v>649</v>
      </c>
    </row>
    <row r="3512" spans="1:7">
      <c r="A3512" s="389" t="s">
        <v>514</v>
      </c>
      <c r="B3512" s="389" t="s">
        <v>517</v>
      </c>
      <c r="C3512" s="389">
        <v>14.2811632993999</v>
      </c>
      <c r="D3512" s="389" t="s">
        <v>647</v>
      </c>
      <c r="E3512" s="389" t="s">
        <v>652</v>
      </c>
      <c r="F3512" s="389" t="s">
        <v>647</v>
      </c>
      <c r="G3512" s="389" t="s">
        <v>649</v>
      </c>
    </row>
    <row r="3513" spans="1:7">
      <c r="A3513" s="389" t="s">
        <v>514</v>
      </c>
      <c r="B3513" s="389" t="s">
        <v>517</v>
      </c>
      <c r="C3513" s="389">
        <v>14.2811632993999</v>
      </c>
      <c r="D3513" s="389" t="s">
        <v>647</v>
      </c>
      <c r="E3513" s="389" t="s">
        <v>652</v>
      </c>
      <c r="F3513" s="389" t="s">
        <v>647</v>
      </c>
      <c r="G3513" s="389" t="s">
        <v>649</v>
      </c>
    </row>
    <row r="3514" spans="1:7">
      <c r="A3514" s="389" t="s">
        <v>562</v>
      </c>
      <c r="B3514" s="389" t="s">
        <v>517</v>
      </c>
      <c r="C3514" s="389">
        <v>15.9291445833999</v>
      </c>
      <c r="D3514" s="389" t="s">
        <v>647</v>
      </c>
      <c r="E3514" s="389" t="s">
        <v>652</v>
      </c>
      <c r="F3514" s="389" t="s">
        <v>647</v>
      </c>
      <c r="G3514" s="389" t="s">
        <v>649</v>
      </c>
    </row>
    <row r="3515" spans="1:7">
      <c r="A3515" s="389" t="s">
        <v>524</v>
      </c>
      <c r="B3515" s="389" t="s">
        <v>517</v>
      </c>
      <c r="C3515" s="389">
        <v>5.5170943660400003</v>
      </c>
      <c r="D3515" s="389" t="s">
        <v>647</v>
      </c>
      <c r="E3515" s="389" t="s">
        <v>652</v>
      </c>
      <c r="F3515" s="389" t="s">
        <v>647</v>
      </c>
      <c r="G3515" s="389" t="s">
        <v>649</v>
      </c>
    </row>
    <row r="3516" spans="1:7">
      <c r="A3516" s="389" t="s">
        <v>524</v>
      </c>
      <c r="B3516" s="389" t="s">
        <v>517</v>
      </c>
      <c r="C3516" s="389">
        <v>5.5170943660400003</v>
      </c>
      <c r="D3516" s="389" t="s">
        <v>647</v>
      </c>
      <c r="E3516" s="389" t="s">
        <v>652</v>
      </c>
      <c r="F3516" s="389" t="s">
        <v>647</v>
      </c>
      <c r="G3516" s="389" t="s">
        <v>649</v>
      </c>
    </row>
    <row r="3517" spans="1:7">
      <c r="A3517" s="389" t="s">
        <v>514</v>
      </c>
      <c r="B3517" s="389" t="s">
        <v>517</v>
      </c>
      <c r="C3517" s="389">
        <v>7.4427076827700001</v>
      </c>
      <c r="D3517" s="389" t="s">
        <v>647</v>
      </c>
      <c r="E3517" s="389" t="s">
        <v>652</v>
      </c>
      <c r="F3517" s="389" t="s">
        <v>647</v>
      </c>
      <c r="G3517" s="389" t="s">
        <v>649</v>
      </c>
    </row>
    <row r="3518" spans="1:7">
      <c r="A3518" s="389" t="s">
        <v>535</v>
      </c>
      <c r="B3518" s="389" t="s">
        <v>517</v>
      </c>
      <c r="C3518" s="389">
        <v>1.4694544009599999</v>
      </c>
      <c r="D3518" s="389" t="s">
        <v>647</v>
      </c>
      <c r="E3518" s="389" t="s">
        <v>652</v>
      </c>
      <c r="F3518" s="389" t="s">
        <v>647</v>
      </c>
      <c r="G3518" s="389" t="s">
        <v>649</v>
      </c>
    </row>
    <row r="3519" spans="1:7">
      <c r="A3519" s="389" t="s">
        <v>570</v>
      </c>
      <c r="B3519" s="389" t="s">
        <v>517</v>
      </c>
      <c r="C3519" s="389">
        <v>1.81032967022</v>
      </c>
      <c r="D3519" s="389" t="s">
        <v>647</v>
      </c>
      <c r="E3519" s="389" t="s">
        <v>652</v>
      </c>
      <c r="F3519" s="389" t="s">
        <v>647</v>
      </c>
      <c r="G3519" s="389" t="s">
        <v>649</v>
      </c>
    </row>
    <row r="3520" spans="1:7">
      <c r="A3520" s="389" t="s">
        <v>570</v>
      </c>
      <c r="B3520" s="389" t="s">
        <v>517</v>
      </c>
      <c r="C3520" s="389">
        <v>1.81032967022</v>
      </c>
      <c r="D3520" s="389" t="s">
        <v>647</v>
      </c>
      <c r="E3520" s="389" t="s">
        <v>652</v>
      </c>
      <c r="F3520" s="389" t="s">
        <v>647</v>
      </c>
      <c r="G3520" s="389" t="s">
        <v>649</v>
      </c>
    </row>
    <row r="3521" spans="1:7">
      <c r="A3521" s="389" t="s">
        <v>581</v>
      </c>
      <c r="B3521" s="389" t="s">
        <v>517</v>
      </c>
      <c r="C3521" s="389">
        <v>11.685796526700001</v>
      </c>
      <c r="D3521" s="389" t="s">
        <v>647</v>
      </c>
      <c r="E3521" s="389" t="s">
        <v>652</v>
      </c>
      <c r="F3521" s="389" t="s">
        <v>647</v>
      </c>
      <c r="G3521" s="389" t="s">
        <v>649</v>
      </c>
    </row>
    <row r="3522" spans="1:7">
      <c r="A3522" s="389" t="s">
        <v>514</v>
      </c>
      <c r="B3522" s="389" t="s">
        <v>517</v>
      </c>
      <c r="C3522" s="389">
        <v>23.6328370166</v>
      </c>
      <c r="D3522" s="389" t="s">
        <v>647</v>
      </c>
      <c r="E3522" s="389" t="s">
        <v>652</v>
      </c>
      <c r="F3522" s="389" t="s">
        <v>647</v>
      </c>
      <c r="G3522" s="389" t="s">
        <v>649</v>
      </c>
    </row>
    <row r="3523" spans="1:7">
      <c r="A3523" s="389" t="s">
        <v>514</v>
      </c>
      <c r="B3523" s="389" t="s">
        <v>517</v>
      </c>
      <c r="C3523" s="389">
        <v>23.6328370166</v>
      </c>
      <c r="D3523" s="389" t="s">
        <v>647</v>
      </c>
      <c r="E3523" s="389" t="s">
        <v>652</v>
      </c>
      <c r="F3523" s="389" t="s">
        <v>647</v>
      </c>
      <c r="G3523" s="389" t="s">
        <v>649</v>
      </c>
    </row>
    <row r="3524" spans="1:7">
      <c r="A3524" s="389" t="s">
        <v>514</v>
      </c>
      <c r="B3524" s="389" t="s">
        <v>517</v>
      </c>
      <c r="C3524" s="389">
        <v>23.6328370166</v>
      </c>
      <c r="D3524" s="389" t="s">
        <v>647</v>
      </c>
      <c r="E3524" s="389" t="s">
        <v>652</v>
      </c>
      <c r="F3524" s="389" t="s">
        <v>647</v>
      </c>
      <c r="G3524" s="389" t="s">
        <v>649</v>
      </c>
    </row>
    <row r="3525" spans="1:7">
      <c r="A3525" s="389" t="s">
        <v>542</v>
      </c>
      <c r="B3525" s="389" t="s">
        <v>517</v>
      </c>
      <c r="C3525" s="389">
        <v>2.8912890469299999</v>
      </c>
      <c r="D3525" s="389" t="s">
        <v>647</v>
      </c>
      <c r="E3525" s="389" t="s">
        <v>652</v>
      </c>
      <c r="F3525" s="389" t="s">
        <v>647</v>
      </c>
      <c r="G3525" s="389" t="s">
        <v>649</v>
      </c>
    </row>
    <row r="3526" spans="1:7">
      <c r="A3526" s="389" t="s">
        <v>535</v>
      </c>
      <c r="B3526" s="389" t="s">
        <v>517</v>
      </c>
      <c r="C3526" s="389">
        <v>6.8330477751399998</v>
      </c>
      <c r="D3526" s="389" t="s">
        <v>647</v>
      </c>
      <c r="E3526" s="389" t="s">
        <v>652</v>
      </c>
      <c r="F3526" s="389" t="s">
        <v>647</v>
      </c>
      <c r="G3526" s="389" t="s">
        <v>649</v>
      </c>
    </row>
    <row r="3527" spans="1:7">
      <c r="A3527" s="389" t="s">
        <v>578</v>
      </c>
      <c r="B3527" s="389" t="s">
        <v>517</v>
      </c>
      <c r="C3527" s="389">
        <v>7.1747501200299997</v>
      </c>
      <c r="D3527" s="389" t="s">
        <v>647</v>
      </c>
      <c r="E3527" s="389" t="s">
        <v>652</v>
      </c>
      <c r="F3527" s="389" t="s">
        <v>647</v>
      </c>
      <c r="G3527" s="389" t="s">
        <v>649</v>
      </c>
    </row>
    <row r="3528" spans="1:7">
      <c r="A3528" s="389" t="s">
        <v>514</v>
      </c>
      <c r="B3528" s="389" t="s">
        <v>517</v>
      </c>
      <c r="C3528" s="389">
        <v>59.973624896899899</v>
      </c>
      <c r="D3528" s="389" t="s">
        <v>647</v>
      </c>
      <c r="E3528" s="389" t="s">
        <v>652</v>
      </c>
      <c r="F3528" s="389" t="s">
        <v>647</v>
      </c>
      <c r="G3528" s="389" t="s">
        <v>649</v>
      </c>
    </row>
    <row r="3529" spans="1:7">
      <c r="A3529" s="389" t="s">
        <v>514</v>
      </c>
      <c r="B3529" s="389" t="s">
        <v>517</v>
      </c>
      <c r="C3529" s="389">
        <v>59.973624896899899</v>
      </c>
      <c r="D3529" s="389" t="s">
        <v>647</v>
      </c>
      <c r="E3529" s="389" t="s">
        <v>652</v>
      </c>
      <c r="F3529" s="389" t="s">
        <v>647</v>
      </c>
      <c r="G3529" s="389" t="s">
        <v>649</v>
      </c>
    </row>
    <row r="3530" spans="1:7">
      <c r="A3530" s="389" t="s">
        <v>514</v>
      </c>
      <c r="B3530" s="389" t="s">
        <v>517</v>
      </c>
      <c r="C3530" s="389">
        <v>59.973624896899899</v>
      </c>
      <c r="D3530" s="389" t="s">
        <v>647</v>
      </c>
      <c r="E3530" s="389" t="s">
        <v>652</v>
      </c>
      <c r="F3530" s="389" t="s">
        <v>647</v>
      </c>
      <c r="G3530" s="389" t="s">
        <v>649</v>
      </c>
    </row>
    <row r="3531" spans="1:7">
      <c r="A3531" s="389" t="s">
        <v>578</v>
      </c>
      <c r="B3531" s="389" t="s">
        <v>517</v>
      </c>
      <c r="C3531" s="389">
        <v>5.9594891128800001</v>
      </c>
      <c r="D3531" s="389" t="s">
        <v>647</v>
      </c>
      <c r="E3531" s="389" t="s">
        <v>652</v>
      </c>
      <c r="F3531" s="389" t="s">
        <v>647</v>
      </c>
      <c r="G3531" s="389" t="s">
        <v>649</v>
      </c>
    </row>
    <row r="3532" spans="1:7">
      <c r="A3532" s="389" t="s">
        <v>578</v>
      </c>
      <c r="B3532" s="389" t="s">
        <v>517</v>
      </c>
      <c r="C3532" s="389">
        <v>5.9594891128800001</v>
      </c>
      <c r="D3532" s="389" t="s">
        <v>647</v>
      </c>
      <c r="E3532" s="389" t="s">
        <v>652</v>
      </c>
      <c r="F3532" s="389" t="s">
        <v>647</v>
      </c>
      <c r="G3532" s="389" t="s">
        <v>649</v>
      </c>
    </row>
    <row r="3533" spans="1:7">
      <c r="A3533" s="389" t="s">
        <v>526</v>
      </c>
      <c r="B3533" s="389" t="s">
        <v>517</v>
      </c>
      <c r="C3533" s="389">
        <v>10.8887990823</v>
      </c>
      <c r="D3533" s="389" t="s">
        <v>647</v>
      </c>
      <c r="E3533" s="389" t="s">
        <v>652</v>
      </c>
      <c r="F3533" s="389" t="s">
        <v>647</v>
      </c>
      <c r="G3533" s="389" t="s">
        <v>649</v>
      </c>
    </row>
    <row r="3534" spans="1:7">
      <c r="A3534" s="389" t="s">
        <v>526</v>
      </c>
      <c r="B3534" s="389" t="s">
        <v>517</v>
      </c>
      <c r="C3534" s="389">
        <v>10.8887990823</v>
      </c>
      <c r="D3534" s="389" t="s">
        <v>647</v>
      </c>
      <c r="E3534" s="389" t="s">
        <v>652</v>
      </c>
      <c r="F3534" s="389" t="s">
        <v>647</v>
      </c>
      <c r="G3534" s="389" t="s">
        <v>649</v>
      </c>
    </row>
    <row r="3535" spans="1:7">
      <c r="A3535" s="389" t="s">
        <v>563</v>
      </c>
      <c r="B3535" s="389" t="s">
        <v>517</v>
      </c>
      <c r="C3535" s="389">
        <v>10.991350453400001</v>
      </c>
      <c r="D3535" s="389" t="s">
        <v>647</v>
      </c>
      <c r="E3535" s="389" t="s">
        <v>652</v>
      </c>
      <c r="F3535" s="389" t="s">
        <v>647</v>
      </c>
      <c r="G3535" s="389" t="s">
        <v>649</v>
      </c>
    </row>
    <row r="3536" spans="1:7">
      <c r="A3536" s="389" t="s">
        <v>535</v>
      </c>
      <c r="B3536" s="389" t="s">
        <v>517</v>
      </c>
      <c r="C3536" s="389">
        <v>5.6936010457200004</v>
      </c>
      <c r="D3536" s="389" t="s">
        <v>647</v>
      </c>
      <c r="E3536" s="389" t="s">
        <v>652</v>
      </c>
      <c r="F3536" s="389" t="s">
        <v>647</v>
      </c>
      <c r="G3536" s="389" t="s">
        <v>649</v>
      </c>
    </row>
    <row r="3537" spans="1:7">
      <c r="A3537" s="389" t="s">
        <v>526</v>
      </c>
      <c r="B3537" s="389" t="s">
        <v>517</v>
      </c>
      <c r="C3537" s="389">
        <v>6.1747011273399997</v>
      </c>
      <c r="D3537" s="389" t="s">
        <v>647</v>
      </c>
      <c r="E3537" s="389" t="s">
        <v>652</v>
      </c>
      <c r="F3537" s="389" t="s">
        <v>647</v>
      </c>
      <c r="G3537" s="389" t="s">
        <v>649</v>
      </c>
    </row>
    <row r="3538" spans="1:7">
      <c r="A3538" s="389" t="s">
        <v>525</v>
      </c>
      <c r="B3538" s="389" t="s">
        <v>517</v>
      </c>
      <c r="C3538" s="389">
        <v>4.6953839373699999</v>
      </c>
      <c r="D3538" s="389" t="s">
        <v>647</v>
      </c>
      <c r="E3538" s="389" t="s">
        <v>652</v>
      </c>
      <c r="F3538" s="389" t="s">
        <v>647</v>
      </c>
      <c r="G3538" s="389" t="s">
        <v>649</v>
      </c>
    </row>
    <row r="3539" spans="1:7">
      <c r="A3539" s="389" t="s">
        <v>526</v>
      </c>
      <c r="B3539" s="389" t="s">
        <v>517</v>
      </c>
      <c r="C3539" s="389">
        <v>2.7591931010700002</v>
      </c>
      <c r="D3539" s="389" t="s">
        <v>647</v>
      </c>
      <c r="E3539" s="389" t="s">
        <v>652</v>
      </c>
      <c r="F3539" s="389" t="s">
        <v>647</v>
      </c>
      <c r="G3539" s="389" t="s">
        <v>649</v>
      </c>
    </row>
    <row r="3540" spans="1:7">
      <c r="A3540" s="389" t="s">
        <v>577</v>
      </c>
      <c r="B3540" s="389" t="s">
        <v>517</v>
      </c>
      <c r="C3540" s="389">
        <v>15.8615642340999</v>
      </c>
      <c r="D3540" s="389" t="s">
        <v>647</v>
      </c>
      <c r="E3540" s="389" t="s">
        <v>652</v>
      </c>
      <c r="F3540" s="389" t="s">
        <v>647</v>
      </c>
      <c r="G3540" s="389" t="s">
        <v>649</v>
      </c>
    </row>
    <row r="3541" spans="1:7">
      <c r="A3541" s="389" t="s">
        <v>514</v>
      </c>
      <c r="B3541" s="389" t="s">
        <v>517</v>
      </c>
      <c r="C3541" s="389">
        <v>7.9935733435999996</v>
      </c>
      <c r="D3541" s="389" t="s">
        <v>647</v>
      </c>
      <c r="E3541" s="389" t="s">
        <v>652</v>
      </c>
      <c r="F3541" s="389" t="s">
        <v>647</v>
      </c>
      <c r="G3541" s="389" t="s">
        <v>649</v>
      </c>
    </row>
    <row r="3542" spans="1:7">
      <c r="A3542" s="389" t="s">
        <v>514</v>
      </c>
      <c r="B3542" s="389" t="s">
        <v>517</v>
      </c>
      <c r="C3542" s="389">
        <v>7.9935733435999996</v>
      </c>
      <c r="D3542" s="389" t="s">
        <v>647</v>
      </c>
      <c r="E3542" s="389" t="s">
        <v>652</v>
      </c>
      <c r="F3542" s="389" t="s">
        <v>647</v>
      </c>
      <c r="G3542" s="389" t="s">
        <v>649</v>
      </c>
    </row>
    <row r="3543" spans="1:7">
      <c r="A3543" s="389" t="s">
        <v>578</v>
      </c>
      <c r="B3543" s="389" t="s">
        <v>517</v>
      </c>
      <c r="C3543" s="389">
        <v>18.1981707746999</v>
      </c>
      <c r="D3543" s="389" t="s">
        <v>647</v>
      </c>
      <c r="E3543" s="389" t="s">
        <v>652</v>
      </c>
      <c r="F3543" s="389" t="s">
        <v>647</v>
      </c>
      <c r="G3543" s="389" t="s">
        <v>649</v>
      </c>
    </row>
    <row r="3544" spans="1:7">
      <c r="A3544" s="389" t="s">
        <v>578</v>
      </c>
      <c r="B3544" s="389" t="s">
        <v>517</v>
      </c>
      <c r="C3544" s="389">
        <v>3.6132526145499999</v>
      </c>
      <c r="D3544" s="389" t="s">
        <v>647</v>
      </c>
      <c r="E3544" s="389" t="s">
        <v>652</v>
      </c>
      <c r="F3544" s="389" t="s">
        <v>647</v>
      </c>
      <c r="G3544" s="389" t="s">
        <v>649</v>
      </c>
    </row>
    <row r="3545" spans="1:7">
      <c r="A3545" s="389" t="s">
        <v>562</v>
      </c>
      <c r="B3545" s="389" t="s">
        <v>517</v>
      </c>
      <c r="C3545" s="389">
        <v>2.96044660493</v>
      </c>
      <c r="D3545" s="389" t="s">
        <v>647</v>
      </c>
      <c r="E3545" s="389" t="s">
        <v>652</v>
      </c>
      <c r="F3545" s="389" t="s">
        <v>647</v>
      </c>
      <c r="G3545" s="389" t="s">
        <v>649</v>
      </c>
    </row>
    <row r="3546" spans="1:7">
      <c r="A3546" s="389" t="s">
        <v>544</v>
      </c>
      <c r="B3546" s="389" t="s">
        <v>517</v>
      </c>
      <c r="C3546" s="389">
        <v>5.3003161080499996</v>
      </c>
      <c r="D3546" s="389" t="s">
        <v>647</v>
      </c>
      <c r="E3546" s="389" t="s">
        <v>652</v>
      </c>
      <c r="F3546" s="389" t="s">
        <v>647</v>
      </c>
      <c r="G3546" s="389" t="s">
        <v>649</v>
      </c>
    </row>
    <row r="3547" spans="1:7">
      <c r="A3547" s="389" t="s">
        <v>514</v>
      </c>
      <c r="B3547" s="389" t="s">
        <v>517</v>
      </c>
      <c r="C3547" s="389">
        <v>6.9531029612999999</v>
      </c>
      <c r="D3547" s="389" t="s">
        <v>647</v>
      </c>
      <c r="E3547" s="389" t="s">
        <v>652</v>
      </c>
      <c r="F3547" s="389" t="s">
        <v>647</v>
      </c>
      <c r="G3547" s="389" t="s">
        <v>649</v>
      </c>
    </row>
    <row r="3548" spans="1:7">
      <c r="A3548" s="389" t="s">
        <v>537</v>
      </c>
      <c r="B3548" s="389" t="s">
        <v>517</v>
      </c>
      <c r="C3548" s="389">
        <v>1.496237534</v>
      </c>
      <c r="D3548" s="389" t="s">
        <v>647</v>
      </c>
      <c r="E3548" s="389" t="s">
        <v>652</v>
      </c>
      <c r="F3548" s="389" t="s">
        <v>647</v>
      </c>
      <c r="G3548" s="389" t="s">
        <v>649</v>
      </c>
    </row>
    <row r="3549" spans="1:7">
      <c r="A3549" s="389" t="s">
        <v>537</v>
      </c>
      <c r="B3549" s="389" t="s">
        <v>517</v>
      </c>
      <c r="C3549" s="389">
        <v>3.5723412610700001</v>
      </c>
      <c r="D3549" s="389" t="s">
        <v>647</v>
      </c>
      <c r="E3549" s="389" t="s">
        <v>652</v>
      </c>
      <c r="F3549" s="389" t="s">
        <v>647</v>
      </c>
      <c r="G3549" s="389" t="s">
        <v>649</v>
      </c>
    </row>
    <row r="3550" spans="1:7">
      <c r="A3550" s="389" t="s">
        <v>514</v>
      </c>
      <c r="B3550" s="389" t="s">
        <v>517</v>
      </c>
      <c r="C3550" s="389">
        <v>4.4920210941000001</v>
      </c>
      <c r="D3550" s="389" t="s">
        <v>647</v>
      </c>
      <c r="E3550" s="389" t="s">
        <v>652</v>
      </c>
      <c r="F3550" s="389" t="s">
        <v>647</v>
      </c>
      <c r="G3550" s="389" t="s">
        <v>649</v>
      </c>
    </row>
    <row r="3551" spans="1:7">
      <c r="A3551" s="389" t="s">
        <v>578</v>
      </c>
      <c r="B3551" s="389" t="s">
        <v>517</v>
      </c>
      <c r="C3551" s="389">
        <v>0.765210830989</v>
      </c>
      <c r="D3551" s="389" t="s">
        <v>647</v>
      </c>
      <c r="E3551" s="389" t="s">
        <v>652</v>
      </c>
      <c r="F3551" s="389" t="s">
        <v>647</v>
      </c>
      <c r="G3551" s="389" t="s">
        <v>649</v>
      </c>
    </row>
    <row r="3552" spans="1:7">
      <c r="A3552" s="389" t="s">
        <v>581</v>
      </c>
      <c r="B3552" s="389" t="s">
        <v>517</v>
      </c>
      <c r="C3552" s="389">
        <v>3.24807042128</v>
      </c>
      <c r="D3552" s="389" t="s">
        <v>647</v>
      </c>
      <c r="E3552" s="389" t="s">
        <v>652</v>
      </c>
      <c r="F3552" s="389" t="s">
        <v>647</v>
      </c>
      <c r="G3552" s="389" t="s">
        <v>649</v>
      </c>
    </row>
    <row r="3553" spans="1:7">
      <c r="A3553" s="389" t="s">
        <v>569</v>
      </c>
      <c r="B3553" s="389" t="s">
        <v>517</v>
      </c>
      <c r="C3553" s="389">
        <v>3.1784467976699999</v>
      </c>
      <c r="D3553" s="389" t="s">
        <v>647</v>
      </c>
      <c r="E3553" s="389" t="s">
        <v>652</v>
      </c>
      <c r="F3553" s="389" t="s">
        <v>647</v>
      </c>
      <c r="G3553" s="389" t="s">
        <v>649</v>
      </c>
    </row>
    <row r="3554" spans="1:7">
      <c r="A3554" s="389" t="s">
        <v>526</v>
      </c>
      <c r="B3554" s="389" t="s">
        <v>517</v>
      </c>
      <c r="C3554" s="389">
        <v>1.61876067371</v>
      </c>
      <c r="D3554" s="389" t="s">
        <v>647</v>
      </c>
      <c r="E3554" s="389" t="s">
        <v>652</v>
      </c>
      <c r="F3554" s="389" t="s">
        <v>647</v>
      </c>
      <c r="G3554" s="389" t="s">
        <v>649</v>
      </c>
    </row>
    <row r="3555" spans="1:7">
      <c r="A3555" s="389" t="s">
        <v>581</v>
      </c>
      <c r="B3555" s="389" t="s">
        <v>517</v>
      </c>
      <c r="C3555" s="389">
        <v>17.940820621299899</v>
      </c>
      <c r="D3555" s="389" t="s">
        <v>647</v>
      </c>
      <c r="E3555" s="389" t="s">
        <v>652</v>
      </c>
      <c r="F3555" s="389" t="s">
        <v>647</v>
      </c>
      <c r="G3555" s="389" t="s">
        <v>649</v>
      </c>
    </row>
    <row r="3556" spans="1:7">
      <c r="A3556" s="389" t="s">
        <v>525</v>
      </c>
      <c r="B3556" s="389" t="s">
        <v>517</v>
      </c>
      <c r="C3556" s="389">
        <v>7.6133906338599999</v>
      </c>
      <c r="D3556" s="389" t="s">
        <v>647</v>
      </c>
      <c r="E3556" s="389" t="s">
        <v>652</v>
      </c>
      <c r="F3556" s="389" t="s">
        <v>647</v>
      </c>
      <c r="G3556" s="389" t="s">
        <v>649</v>
      </c>
    </row>
    <row r="3557" spans="1:7">
      <c r="A3557" s="389" t="s">
        <v>514</v>
      </c>
      <c r="B3557" s="389" t="s">
        <v>517</v>
      </c>
      <c r="C3557" s="389">
        <v>7.8002815658599998</v>
      </c>
      <c r="D3557" s="389" t="s">
        <v>647</v>
      </c>
      <c r="E3557" s="389" t="s">
        <v>652</v>
      </c>
      <c r="F3557" s="389" t="s">
        <v>647</v>
      </c>
      <c r="G3557" s="389" t="s">
        <v>649</v>
      </c>
    </row>
    <row r="3558" spans="1:7">
      <c r="A3558" s="389" t="s">
        <v>535</v>
      </c>
      <c r="B3558" s="389" t="s">
        <v>517</v>
      </c>
      <c r="C3558" s="389">
        <v>2.7118398996400002</v>
      </c>
      <c r="D3558" s="389" t="s">
        <v>647</v>
      </c>
      <c r="E3558" s="389" t="s">
        <v>652</v>
      </c>
      <c r="F3558" s="389" t="s">
        <v>647</v>
      </c>
      <c r="G3558" s="389" t="s">
        <v>649</v>
      </c>
    </row>
    <row r="3559" spans="1:7">
      <c r="A3559" s="389" t="s">
        <v>581</v>
      </c>
      <c r="B3559" s="389" t="s">
        <v>517</v>
      </c>
      <c r="C3559" s="389">
        <v>0.56845825069599998</v>
      </c>
      <c r="D3559" s="389" t="s">
        <v>647</v>
      </c>
      <c r="E3559" s="389" t="s">
        <v>652</v>
      </c>
      <c r="F3559" s="389" t="s">
        <v>647</v>
      </c>
      <c r="G3559" s="389" t="s">
        <v>649</v>
      </c>
    </row>
    <row r="3560" spans="1:7">
      <c r="A3560" s="389" t="s">
        <v>581</v>
      </c>
      <c r="B3560" s="389" t="s">
        <v>517</v>
      </c>
      <c r="C3560" s="389">
        <v>10.8531568302</v>
      </c>
      <c r="D3560" s="389" t="s">
        <v>647</v>
      </c>
      <c r="E3560" s="389" t="s">
        <v>652</v>
      </c>
      <c r="F3560" s="389" t="s">
        <v>647</v>
      </c>
      <c r="G3560" s="389" t="s">
        <v>649</v>
      </c>
    </row>
    <row r="3561" spans="1:7">
      <c r="A3561" s="389" t="s">
        <v>535</v>
      </c>
      <c r="B3561" s="389" t="s">
        <v>517</v>
      </c>
      <c r="C3561" s="389">
        <v>10.778535003</v>
      </c>
      <c r="D3561" s="389" t="s">
        <v>647</v>
      </c>
      <c r="E3561" s="389" t="s">
        <v>652</v>
      </c>
      <c r="F3561" s="389" t="s">
        <v>647</v>
      </c>
      <c r="G3561" s="389" t="s">
        <v>649</v>
      </c>
    </row>
    <row r="3562" spans="1:7">
      <c r="A3562" s="389" t="s">
        <v>581</v>
      </c>
      <c r="B3562" s="389" t="s">
        <v>517</v>
      </c>
      <c r="C3562" s="389">
        <v>37.449445211600001</v>
      </c>
      <c r="D3562" s="389" t="s">
        <v>647</v>
      </c>
      <c r="E3562" s="389" t="s">
        <v>652</v>
      </c>
      <c r="F3562" s="389" t="s">
        <v>647</v>
      </c>
      <c r="G3562" s="389" t="s">
        <v>649</v>
      </c>
    </row>
    <row r="3563" spans="1:7">
      <c r="A3563" s="389" t="s">
        <v>544</v>
      </c>
      <c r="B3563" s="389" t="s">
        <v>517</v>
      </c>
      <c r="C3563" s="389">
        <v>5.6624302312600001</v>
      </c>
      <c r="D3563" s="389" t="s">
        <v>647</v>
      </c>
      <c r="E3563" s="389" t="s">
        <v>652</v>
      </c>
      <c r="F3563" s="389" t="s">
        <v>647</v>
      </c>
      <c r="G3563" s="389" t="s">
        <v>649</v>
      </c>
    </row>
    <row r="3564" spans="1:7">
      <c r="A3564" s="389" t="s">
        <v>544</v>
      </c>
      <c r="B3564" s="389" t="s">
        <v>517</v>
      </c>
      <c r="C3564" s="389">
        <v>5.6624302312600001</v>
      </c>
      <c r="D3564" s="389" t="s">
        <v>647</v>
      </c>
      <c r="E3564" s="389" t="s">
        <v>652</v>
      </c>
      <c r="F3564" s="389" t="s">
        <v>647</v>
      </c>
      <c r="G3564" s="389" t="s">
        <v>649</v>
      </c>
    </row>
    <row r="3565" spans="1:7">
      <c r="A3565" s="389" t="s">
        <v>535</v>
      </c>
      <c r="B3565" s="389" t="s">
        <v>517</v>
      </c>
      <c r="C3565" s="389">
        <v>1.85644251399</v>
      </c>
      <c r="D3565" s="389" t="s">
        <v>647</v>
      </c>
      <c r="E3565" s="389" t="s">
        <v>652</v>
      </c>
      <c r="F3565" s="389" t="s">
        <v>647</v>
      </c>
      <c r="G3565" s="389" t="s">
        <v>649</v>
      </c>
    </row>
    <row r="3566" spans="1:7">
      <c r="A3566" s="389" t="s">
        <v>578</v>
      </c>
      <c r="B3566" s="389" t="s">
        <v>517</v>
      </c>
      <c r="C3566" s="389">
        <v>7.7006114208099996</v>
      </c>
      <c r="D3566" s="389" t="s">
        <v>647</v>
      </c>
      <c r="E3566" s="389" t="s">
        <v>652</v>
      </c>
      <c r="F3566" s="389" t="s">
        <v>647</v>
      </c>
      <c r="G3566" s="389" t="s">
        <v>649</v>
      </c>
    </row>
    <row r="3567" spans="1:7">
      <c r="A3567" s="389" t="s">
        <v>514</v>
      </c>
      <c r="B3567" s="389" t="s">
        <v>517</v>
      </c>
      <c r="C3567" s="389">
        <v>22.863418728500001</v>
      </c>
      <c r="D3567" s="389" t="s">
        <v>647</v>
      </c>
      <c r="E3567" s="389" t="s">
        <v>652</v>
      </c>
      <c r="F3567" s="389" t="s">
        <v>647</v>
      </c>
      <c r="G3567" s="389" t="s">
        <v>649</v>
      </c>
    </row>
    <row r="3568" spans="1:7">
      <c r="A3568" s="389" t="s">
        <v>514</v>
      </c>
      <c r="B3568" s="389" t="s">
        <v>517</v>
      </c>
      <c r="C3568" s="389">
        <v>22.863418728500001</v>
      </c>
      <c r="D3568" s="389" t="s">
        <v>647</v>
      </c>
      <c r="E3568" s="389" t="s">
        <v>652</v>
      </c>
      <c r="F3568" s="389" t="s">
        <v>647</v>
      </c>
      <c r="G3568" s="389" t="s">
        <v>649</v>
      </c>
    </row>
    <row r="3569" spans="1:7">
      <c r="A3569" s="389" t="s">
        <v>514</v>
      </c>
      <c r="B3569" s="389" t="s">
        <v>517</v>
      </c>
      <c r="C3569" s="389">
        <v>14.4432234876999</v>
      </c>
      <c r="D3569" s="389" t="s">
        <v>647</v>
      </c>
      <c r="E3569" s="389" t="s">
        <v>652</v>
      </c>
      <c r="F3569" s="389" t="s">
        <v>647</v>
      </c>
      <c r="G3569" s="389" t="s">
        <v>649</v>
      </c>
    </row>
    <row r="3570" spans="1:7">
      <c r="A3570" s="389" t="s">
        <v>563</v>
      </c>
      <c r="B3570" s="389" t="s">
        <v>517</v>
      </c>
      <c r="C3570" s="389">
        <v>23.537695664000001</v>
      </c>
      <c r="D3570" s="389" t="s">
        <v>647</v>
      </c>
      <c r="E3570" s="389" t="s">
        <v>652</v>
      </c>
      <c r="F3570" s="389" t="s">
        <v>647</v>
      </c>
      <c r="G3570" s="389" t="s">
        <v>649</v>
      </c>
    </row>
    <row r="3571" spans="1:7">
      <c r="A3571" s="389" t="s">
        <v>525</v>
      </c>
      <c r="B3571" s="389" t="s">
        <v>517</v>
      </c>
      <c r="C3571" s="389">
        <v>21.483948511200001</v>
      </c>
      <c r="D3571" s="389" t="s">
        <v>647</v>
      </c>
      <c r="E3571" s="389" t="s">
        <v>652</v>
      </c>
      <c r="F3571" s="389" t="s">
        <v>647</v>
      </c>
      <c r="G3571" s="389" t="s">
        <v>649</v>
      </c>
    </row>
    <row r="3572" spans="1:7">
      <c r="A3572" s="389" t="s">
        <v>568</v>
      </c>
      <c r="B3572" s="389" t="s">
        <v>517</v>
      </c>
      <c r="C3572" s="389">
        <v>21.483948511200001</v>
      </c>
      <c r="D3572" s="389" t="s">
        <v>647</v>
      </c>
      <c r="E3572" s="389" t="s">
        <v>652</v>
      </c>
      <c r="F3572" s="389" t="s">
        <v>647</v>
      </c>
      <c r="G3572" s="389" t="s">
        <v>649</v>
      </c>
    </row>
    <row r="3573" spans="1:7">
      <c r="A3573" s="389" t="s">
        <v>563</v>
      </c>
      <c r="B3573" s="389" t="s">
        <v>517</v>
      </c>
      <c r="C3573" s="389">
        <v>2.91309149747</v>
      </c>
      <c r="D3573" s="389" t="s">
        <v>647</v>
      </c>
      <c r="E3573" s="389" t="s">
        <v>652</v>
      </c>
      <c r="F3573" s="389" t="s">
        <v>647</v>
      </c>
      <c r="G3573" s="389" t="s">
        <v>649</v>
      </c>
    </row>
    <row r="3574" spans="1:7">
      <c r="A3574" s="389" t="s">
        <v>526</v>
      </c>
      <c r="B3574" s="389" t="s">
        <v>517</v>
      </c>
      <c r="C3574" s="389">
        <v>4.2061799677299998</v>
      </c>
      <c r="D3574" s="389" t="s">
        <v>647</v>
      </c>
      <c r="E3574" s="389" t="s">
        <v>652</v>
      </c>
      <c r="F3574" s="389" t="s">
        <v>647</v>
      </c>
      <c r="G3574" s="389" t="s">
        <v>649</v>
      </c>
    </row>
    <row r="3575" spans="1:7">
      <c r="A3575" s="389" t="s">
        <v>570</v>
      </c>
      <c r="B3575" s="389" t="s">
        <v>517</v>
      </c>
      <c r="C3575" s="389">
        <v>4.2061799677299998</v>
      </c>
      <c r="D3575" s="389" t="s">
        <v>647</v>
      </c>
      <c r="E3575" s="389" t="s">
        <v>652</v>
      </c>
      <c r="F3575" s="389" t="s">
        <v>647</v>
      </c>
      <c r="G3575" s="389" t="s">
        <v>649</v>
      </c>
    </row>
    <row r="3576" spans="1:7">
      <c r="A3576" s="389" t="s">
        <v>526</v>
      </c>
      <c r="B3576" s="389" t="s">
        <v>517</v>
      </c>
      <c r="C3576" s="389">
        <v>19.487045284299899</v>
      </c>
      <c r="D3576" s="389" t="s">
        <v>647</v>
      </c>
      <c r="E3576" s="389" t="s">
        <v>652</v>
      </c>
      <c r="F3576" s="389" t="s">
        <v>647</v>
      </c>
      <c r="G3576" s="389" t="s">
        <v>649</v>
      </c>
    </row>
    <row r="3577" spans="1:7">
      <c r="A3577" s="389" t="s">
        <v>569</v>
      </c>
      <c r="B3577" s="389" t="s">
        <v>517</v>
      </c>
      <c r="C3577" s="389">
        <v>19.487045284299899</v>
      </c>
      <c r="D3577" s="389" t="s">
        <v>647</v>
      </c>
      <c r="E3577" s="389" t="s">
        <v>652</v>
      </c>
      <c r="F3577" s="389" t="s">
        <v>647</v>
      </c>
      <c r="G3577" s="389" t="s">
        <v>649</v>
      </c>
    </row>
    <row r="3578" spans="1:7">
      <c r="A3578" s="389" t="s">
        <v>581</v>
      </c>
      <c r="B3578" s="389" t="s">
        <v>517</v>
      </c>
      <c r="C3578" s="389">
        <v>16.010231560600001</v>
      </c>
      <c r="D3578" s="389" t="s">
        <v>647</v>
      </c>
      <c r="E3578" s="389" t="s">
        <v>652</v>
      </c>
      <c r="F3578" s="389" t="s">
        <v>647</v>
      </c>
      <c r="G3578" s="389" t="s">
        <v>649</v>
      </c>
    </row>
    <row r="3579" spans="1:7">
      <c r="A3579" s="389" t="s">
        <v>581</v>
      </c>
      <c r="B3579" s="389" t="s">
        <v>517</v>
      </c>
      <c r="C3579" s="389">
        <v>16.010231560600001</v>
      </c>
      <c r="D3579" s="389" t="s">
        <v>647</v>
      </c>
      <c r="E3579" s="389" t="s">
        <v>652</v>
      </c>
      <c r="F3579" s="389" t="s">
        <v>647</v>
      </c>
      <c r="G3579" s="389" t="s">
        <v>649</v>
      </c>
    </row>
    <row r="3580" spans="1:7">
      <c r="A3580" s="389" t="s">
        <v>581</v>
      </c>
      <c r="B3580" s="389" t="s">
        <v>517</v>
      </c>
      <c r="C3580" s="389">
        <v>16.010231560600001</v>
      </c>
      <c r="D3580" s="389" t="s">
        <v>647</v>
      </c>
      <c r="E3580" s="389" t="s">
        <v>652</v>
      </c>
      <c r="F3580" s="389" t="s">
        <v>647</v>
      </c>
      <c r="G3580" s="389" t="s">
        <v>649</v>
      </c>
    </row>
    <row r="3581" spans="1:7">
      <c r="A3581" s="389" t="s">
        <v>581</v>
      </c>
      <c r="B3581" s="389" t="s">
        <v>517</v>
      </c>
      <c r="C3581" s="389">
        <v>17.569479759499899</v>
      </c>
      <c r="D3581" s="389" t="s">
        <v>647</v>
      </c>
      <c r="E3581" s="389" t="s">
        <v>652</v>
      </c>
      <c r="F3581" s="389" t="s">
        <v>647</v>
      </c>
      <c r="G3581" s="389" t="s">
        <v>649</v>
      </c>
    </row>
    <row r="3582" spans="1:7">
      <c r="A3582" s="389" t="s">
        <v>579</v>
      </c>
      <c r="B3582" s="389" t="s">
        <v>517</v>
      </c>
      <c r="C3582" s="389">
        <v>23.370865015900002</v>
      </c>
      <c r="D3582" s="389" t="s">
        <v>647</v>
      </c>
      <c r="E3582" s="389" t="s">
        <v>652</v>
      </c>
      <c r="F3582" s="389" t="s">
        <v>647</v>
      </c>
      <c r="G3582" s="389" t="s">
        <v>649</v>
      </c>
    </row>
    <row r="3583" spans="1:7">
      <c r="A3583" s="389" t="s">
        <v>579</v>
      </c>
      <c r="B3583" s="389" t="s">
        <v>517</v>
      </c>
      <c r="C3583" s="389">
        <v>23.370865015900002</v>
      </c>
      <c r="D3583" s="389" t="s">
        <v>647</v>
      </c>
      <c r="E3583" s="389" t="s">
        <v>652</v>
      </c>
      <c r="F3583" s="389" t="s">
        <v>647</v>
      </c>
      <c r="G3583" s="389" t="s">
        <v>649</v>
      </c>
    </row>
    <row r="3584" spans="1:7">
      <c r="A3584" s="389" t="s">
        <v>535</v>
      </c>
      <c r="B3584" s="389" t="s">
        <v>517</v>
      </c>
      <c r="C3584" s="389">
        <v>34.197868981900001</v>
      </c>
      <c r="D3584" s="389" t="s">
        <v>647</v>
      </c>
      <c r="E3584" s="389" t="s">
        <v>652</v>
      </c>
      <c r="F3584" s="389" t="s">
        <v>647</v>
      </c>
      <c r="G3584" s="389" t="s">
        <v>649</v>
      </c>
    </row>
    <row r="3585" spans="1:7">
      <c r="A3585" s="389" t="s">
        <v>535</v>
      </c>
      <c r="B3585" s="389" t="s">
        <v>517</v>
      </c>
      <c r="C3585" s="389">
        <v>34.197868981900001</v>
      </c>
      <c r="D3585" s="389" t="s">
        <v>647</v>
      </c>
      <c r="E3585" s="389" t="s">
        <v>652</v>
      </c>
      <c r="F3585" s="389" t="s">
        <v>647</v>
      </c>
      <c r="G3585" s="389" t="s">
        <v>649</v>
      </c>
    </row>
    <row r="3586" spans="1:7">
      <c r="A3586" s="389" t="s">
        <v>563</v>
      </c>
      <c r="B3586" s="389" t="s">
        <v>517</v>
      </c>
      <c r="C3586" s="389">
        <v>23.0383446865</v>
      </c>
      <c r="D3586" s="389" t="s">
        <v>647</v>
      </c>
      <c r="E3586" s="389" t="s">
        <v>652</v>
      </c>
      <c r="F3586" s="389" t="s">
        <v>647</v>
      </c>
      <c r="G3586" s="389" t="s">
        <v>649</v>
      </c>
    </row>
    <row r="3587" spans="1:7">
      <c r="A3587" s="389" t="s">
        <v>514</v>
      </c>
      <c r="B3587" s="389" t="s">
        <v>517</v>
      </c>
      <c r="C3587" s="389">
        <v>14.030216810600001</v>
      </c>
      <c r="D3587" s="389" t="s">
        <v>647</v>
      </c>
      <c r="E3587" s="389" t="s">
        <v>652</v>
      </c>
      <c r="F3587" s="389" t="s">
        <v>647</v>
      </c>
      <c r="G3587" s="389" t="s">
        <v>649</v>
      </c>
    </row>
    <row r="3588" spans="1:7">
      <c r="A3588" s="389" t="s">
        <v>524</v>
      </c>
      <c r="B3588" s="389" t="s">
        <v>517</v>
      </c>
      <c r="C3588" s="389">
        <v>37.1462277993</v>
      </c>
      <c r="D3588" s="389" t="s">
        <v>647</v>
      </c>
      <c r="E3588" s="389" t="s">
        <v>652</v>
      </c>
      <c r="F3588" s="389" t="s">
        <v>647</v>
      </c>
      <c r="G3588" s="389" t="s">
        <v>649</v>
      </c>
    </row>
    <row r="3589" spans="1:7">
      <c r="A3589" s="389" t="s">
        <v>527</v>
      </c>
      <c r="B3589" s="389" t="s">
        <v>517</v>
      </c>
      <c r="C3589" s="389">
        <v>10.5288753477</v>
      </c>
      <c r="D3589" s="389" t="s">
        <v>647</v>
      </c>
      <c r="E3589" s="389" t="s">
        <v>652</v>
      </c>
      <c r="F3589" s="389" t="s">
        <v>647</v>
      </c>
      <c r="G3589" s="389" t="s">
        <v>649</v>
      </c>
    </row>
    <row r="3590" spans="1:7">
      <c r="A3590" s="389" t="s">
        <v>574</v>
      </c>
      <c r="B3590" s="389" t="s">
        <v>517</v>
      </c>
      <c r="C3590" s="389">
        <v>4.1390442176500004</v>
      </c>
      <c r="D3590" s="389" t="s">
        <v>647</v>
      </c>
      <c r="E3590" s="389" t="s">
        <v>652</v>
      </c>
      <c r="F3590" s="389" t="s">
        <v>647</v>
      </c>
      <c r="G3590" s="389" t="s">
        <v>649</v>
      </c>
    </row>
    <row r="3591" spans="1:7">
      <c r="A3591" s="389" t="s">
        <v>563</v>
      </c>
      <c r="B3591" s="389" t="s">
        <v>517</v>
      </c>
      <c r="C3591" s="389">
        <v>9.5973833213000006</v>
      </c>
      <c r="D3591" s="389" t="s">
        <v>647</v>
      </c>
      <c r="E3591" s="389" t="s">
        <v>652</v>
      </c>
      <c r="F3591" s="389" t="s">
        <v>647</v>
      </c>
      <c r="G3591" s="389" t="s">
        <v>649</v>
      </c>
    </row>
    <row r="3592" spans="1:7">
      <c r="A3592" s="389" t="s">
        <v>526</v>
      </c>
      <c r="B3592" s="389" t="s">
        <v>517</v>
      </c>
      <c r="C3592" s="389">
        <v>10.1925650685</v>
      </c>
      <c r="D3592" s="389" t="s">
        <v>647</v>
      </c>
      <c r="E3592" s="389" t="s">
        <v>652</v>
      </c>
      <c r="F3592" s="389" t="s">
        <v>647</v>
      </c>
      <c r="G3592" s="389" t="s">
        <v>649</v>
      </c>
    </row>
    <row r="3593" spans="1:7">
      <c r="A3593" s="389" t="s">
        <v>562</v>
      </c>
      <c r="B3593" s="389" t="s">
        <v>517</v>
      </c>
      <c r="C3593" s="389">
        <v>2.7733809192100001</v>
      </c>
      <c r="D3593" s="389" t="s">
        <v>647</v>
      </c>
      <c r="E3593" s="389" t="s">
        <v>652</v>
      </c>
      <c r="F3593" s="389" t="s">
        <v>647</v>
      </c>
      <c r="G3593" s="389" t="s">
        <v>649</v>
      </c>
    </row>
    <row r="3594" spans="1:7">
      <c r="A3594" s="389" t="s">
        <v>578</v>
      </c>
      <c r="B3594" s="389" t="s">
        <v>517</v>
      </c>
      <c r="C3594" s="389">
        <v>13.7274894726</v>
      </c>
      <c r="D3594" s="389" t="s">
        <v>647</v>
      </c>
      <c r="E3594" s="389" t="s">
        <v>652</v>
      </c>
      <c r="F3594" s="389" t="s">
        <v>647</v>
      </c>
      <c r="G3594" s="389" t="s">
        <v>649</v>
      </c>
    </row>
    <row r="3595" spans="1:7">
      <c r="A3595" s="389" t="s">
        <v>562</v>
      </c>
      <c r="B3595" s="389" t="s">
        <v>517</v>
      </c>
      <c r="C3595" s="389">
        <v>2.9878489291600001</v>
      </c>
      <c r="D3595" s="389" t="s">
        <v>647</v>
      </c>
      <c r="E3595" s="389" t="s">
        <v>652</v>
      </c>
      <c r="F3595" s="389" t="s">
        <v>647</v>
      </c>
      <c r="G3595" s="389" t="s">
        <v>649</v>
      </c>
    </row>
    <row r="3596" spans="1:7">
      <c r="A3596" s="389" t="s">
        <v>514</v>
      </c>
      <c r="B3596" s="389" t="s">
        <v>517</v>
      </c>
      <c r="C3596" s="389">
        <v>3.6539318099</v>
      </c>
      <c r="D3596" s="389" t="s">
        <v>647</v>
      </c>
      <c r="E3596" s="389" t="s">
        <v>652</v>
      </c>
      <c r="F3596" s="389" t="s">
        <v>647</v>
      </c>
      <c r="G3596" s="389" t="s">
        <v>649</v>
      </c>
    </row>
    <row r="3597" spans="1:7">
      <c r="A3597" s="389" t="s">
        <v>514</v>
      </c>
      <c r="B3597" s="389" t="s">
        <v>517</v>
      </c>
      <c r="C3597" s="389">
        <v>23.364667644800001</v>
      </c>
      <c r="D3597" s="389" t="s">
        <v>647</v>
      </c>
      <c r="E3597" s="389" t="s">
        <v>652</v>
      </c>
      <c r="F3597" s="389" t="s">
        <v>647</v>
      </c>
      <c r="G3597" s="389" t="s">
        <v>649</v>
      </c>
    </row>
    <row r="3598" spans="1:7">
      <c r="A3598" s="389" t="s">
        <v>514</v>
      </c>
      <c r="B3598" s="389" t="s">
        <v>517</v>
      </c>
      <c r="C3598" s="389">
        <v>14.538941121400001</v>
      </c>
      <c r="D3598" s="389" t="s">
        <v>647</v>
      </c>
      <c r="E3598" s="389" t="s">
        <v>652</v>
      </c>
      <c r="F3598" s="389" t="s">
        <v>647</v>
      </c>
      <c r="G3598" s="389" t="s">
        <v>649</v>
      </c>
    </row>
    <row r="3599" spans="1:7">
      <c r="A3599" s="389" t="s">
        <v>514</v>
      </c>
      <c r="B3599" s="389" t="s">
        <v>517</v>
      </c>
      <c r="C3599" s="389">
        <v>14.538941121400001</v>
      </c>
      <c r="D3599" s="389" t="s">
        <v>647</v>
      </c>
      <c r="E3599" s="389" t="s">
        <v>652</v>
      </c>
      <c r="F3599" s="389" t="s">
        <v>647</v>
      </c>
      <c r="G3599" s="389" t="s">
        <v>649</v>
      </c>
    </row>
    <row r="3600" spans="1:7">
      <c r="A3600" s="389" t="s">
        <v>514</v>
      </c>
      <c r="B3600" s="389" t="s">
        <v>517</v>
      </c>
      <c r="C3600" s="389">
        <v>14.538941121400001</v>
      </c>
      <c r="D3600" s="389" t="s">
        <v>647</v>
      </c>
      <c r="E3600" s="389" t="s">
        <v>652</v>
      </c>
      <c r="F3600" s="389" t="s">
        <v>647</v>
      </c>
      <c r="G3600" s="389" t="s">
        <v>649</v>
      </c>
    </row>
    <row r="3601" spans="1:7">
      <c r="A3601" s="389" t="s">
        <v>535</v>
      </c>
      <c r="B3601" s="389" t="s">
        <v>517</v>
      </c>
      <c r="C3601" s="389">
        <v>13.8272506230999</v>
      </c>
      <c r="D3601" s="389" t="s">
        <v>647</v>
      </c>
      <c r="E3601" s="389" t="s">
        <v>652</v>
      </c>
      <c r="F3601" s="389" t="s">
        <v>647</v>
      </c>
      <c r="G3601" s="389" t="s">
        <v>649</v>
      </c>
    </row>
    <row r="3602" spans="1:7">
      <c r="A3602" s="389" t="s">
        <v>534</v>
      </c>
      <c r="B3602" s="389" t="s">
        <v>517</v>
      </c>
      <c r="C3602" s="389">
        <v>15.7141413207</v>
      </c>
      <c r="D3602" s="389" t="s">
        <v>647</v>
      </c>
      <c r="E3602" s="389" t="s">
        <v>652</v>
      </c>
      <c r="F3602" s="389" t="s">
        <v>647</v>
      </c>
      <c r="G3602" s="389" t="s">
        <v>649</v>
      </c>
    </row>
    <row r="3603" spans="1:7">
      <c r="A3603" s="389" t="s">
        <v>558</v>
      </c>
      <c r="B3603" s="389" t="s">
        <v>517</v>
      </c>
      <c r="C3603" s="389">
        <v>15.7141413207</v>
      </c>
      <c r="D3603" s="389" t="s">
        <v>647</v>
      </c>
      <c r="E3603" s="389" t="s">
        <v>652</v>
      </c>
      <c r="F3603" s="389" t="s">
        <v>647</v>
      </c>
      <c r="G3603" s="389" t="s">
        <v>649</v>
      </c>
    </row>
    <row r="3604" spans="1:7">
      <c r="A3604" s="389" t="s">
        <v>581</v>
      </c>
      <c r="B3604" s="389" t="s">
        <v>517</v>
      </c>
      <c r="C3604" s="389">
        <v>6.7193765428400001</v>
      </c>
      <c r="D3604" s="389" t="s">
        <v>647</v>
      </c>
      <c r="E3604" s="389" t="s">
        <v>652</v>
      </c>
      <c r="F3604" s="389" t="s">
        <v>647</v>
      </c>
      <c r="G3604" s="389" t="s">
        <v>649</v>
      </c>
    </row>
    <row r="3605" spans="1:7">
      <c r="A3605" s="389" t="s">
        <v>546</v>
      </c>
      <c r="B3605" s="389" t="s">
        <v>517</v>
      </c>
      <c r="C3605" s="389">
        <v>2.3565379014699999</v>
      </c>
      <c r="D3605" s="389" t="s">
        <v>647</v>
      </c>
      <c r="E3605" s="389" t="s">
        <v>652</v>
      </c>
      <c r="F3605" s="389" t="s">
        <v>647</v>
      </c>
      <c r="G3605" s="389" t="s">
        <v>649</v>
      </c>
    </row>
    <row r="3606" spans="1:7">
      <c r="A3606" s="389" t="s">
        <v>546</v>
      </c>
      <c r="B3606" s="389" t="s">
        <v>517</v>
      </c>
      <c r="C3606" s="389">
        <v>2.3565379014699999</v>
      </c>
      <c r="D3606" s="389" t="s">
        <v>647</v>
      </c>
      <c r="E3606" s="389" t="s">
        <v>652</v>
      </c>
      <c r="F3606" s="389" t="s">
        <v>647</v>
      </c>
      <c r="G3606" s="389" t="s">
        <v>649</v>
      </c>
    </row>
    <row r="3607" spans="1:7">
      <c r="A3607" s="389" t="s">
        <v>544</v>
      </c>
      <c r="B3607" s="389" t="s">
        <v>517</v>
      </c>
      <c r="C3607" s="389">
        <v>17.594897737099899</v>
      </c>
      <c r="D3607" s="389" t="s">
        <v>647</v>
      </c>
      <c r="E3607" s="389" t="s">
        <v>652</v>
      </c>
      <c r="F3607" s="389" t="s">
        <v>647</v>
      </c>
      <c r="G3607" s="389" t="s">
        <v>649</v>
      </c>
    </row>
    <row r="3608" spans="1:7">
      <c r="A3608" s="389" t="s">
        <v>577</v>
      </c>
      <c r="B3608" s="389" t="s">
        <v>517</v>
      </c>
      <c r="C3608" s="389">
        <v>1.9990307598099999</v>
      </c>
      <c r="D3608" s="389" t="s">
        <v>647</v>
      </c>
      <c r="E3608" s="389" t="s">
        <v>652</v>
      </c>
      <c r="F3608" s="389" t="s">
        <v>647</v>
      </c>
      <c r="G3608" s="389" t="s">
        <v>649</v>
      </c>
    </row>
    <row r="3609" spans="1:7">
      <c r="A3609" s="389" t="s">
        <v>514</v>
      </c>
      <c r="B3609" s="389" t="s">
        <v>517</v>
      </c>
      <c r="C3609" s="389">
        <v>7.4779548020100002</v>
      </c>
      <c r="D3609" s="389" t="s">
        <v>647</v>
      </c>
      <c r="E3609" s="389" t="s">
        <v>652</v>
      </c>
      <c r="F3609" s="389" t="s">
        <v>647</v>
      </c>
      <c r="G3609" s="389" t="s">
        <v>649</v>
      </c>
    </row>
    <row r="3610" spans="1:7">
      <c r="A3610" s="389" t="s">
        <v>581</v>
      </c>
      <c r="B3610" s="389" t="s">
        <v>517</v>
      </c>
      <c r="C3610" s="389">
        <v>9.9154990230899998</v>
      </c>
      <c r="D3610" s="389" t="s">
        <v>647</v>
      </c>
      <c r="E3610" s="389" t="s">
        <v>652</v>
      </c>
      <c r="F3610" s="389" t="s">
        <v>647</v>
      </c>
      <c r="G3610" s="389" t="s">
        <v>649</v>
      </c>
    </row>
    <row r="3611" spans="1:7">
      <c r="A3611" s="389" t="s">
        <v>574</v>
      </c>
      <c r="B3611" s="389" t="s">
        <v>517</v>
      </c>
      <c r="C3611" s="389">
        <v>2.7735951495300002</v>
      </c>
      <c r="D3611" s="389" t="s">
        <v>647</v>
      </c>
      <c r="E3611" s="389" t="s">
        <v>652</v>
      </c>
      <c r="F3611" s="389" t="s">
        <v>647</v>
      </c>
      <c r="G3611" s="389" t="s">
        <v>649</v>
      </c>
    </row>
    <row r="3612" spans="1:7">
      <c r="A3612" s="389" t="s">
        <v>535</v>
      </c>
      <c r="B3612" s="389" t="s">
        <v>517</v>
      </c>
      <c r="C3612" s="389">
        <v>68.716019406200004</v>
      </c>
      <c r="D3612" s="389" t="s">
        <v>647</v>
      </c>
      <c r="E3612" s="389" t="s">
        <v>652</v>
      </c>
      <c r="F3612" s="389" t="s">
        <v>647</v>
      </c>
      <c r="G3612" s="389" t="s">
        <v>649</v>
      </c>
    </row>
    <row r="3613" spans="1:7">
      <c r="A3613" s="389" t="s">
        <v>574</v>
      </c>
      <c r="B3613" s="389" t="s">
        <v>517</v>
      </c>
      <c r="C3613" s="389">
        <v>19.632327754999899</v>
      </c>
      <c r="D3613" s="389" t="s">
        <v>647</v>
      </c>
      <c r="E3613" s="389" t="s">
        <v>652</v>
      </c>
      <c r="F3613" s="389" t="s">
        <v>647</v>
      </c>
      <c r="G3613" s="389" t="s">
        <v>649</v>
      </c>
    </row>
    <row r="3614" spans="1:7">
      <c r="A3614" s="389" t="s">
        <v>535</v>
      </c>
      <c r="B3614" s="389" t="s">
        <v>517</v>
      </c>
      <c r="C3614" s="389">
        <v>72.645864418800002</v>
      </c>
      <c r="D3614" s="389" t="s">
        <v>647</v>
      </c>
      <c r="E3614" s="389" t="s">
        <v>652</v>
      </c>
      <c r="F3614" s="389" t="s">
        <v>647</v>
      </c>
      <c r="G3614" s="389" t="s">
        <v>649</v>
      </c>
    </row>
    <row r="3615" spans="1:7">
      <c r="A3615" s="389" t="s">
        <v>563</v>
      </c>
      <c r="B3615" s="389" t="s">
        <v>517</v>
      </c>
      <c r="C3615" s="389">
        <v>2.7673385294699999</v>
      </c>
      <c r="D3615" s="389" t="s">
        <v>647</v>
      </c>
      <c r="E3615" s="389" t="s">
        <v>652</v>
      </c>
      <c r="F3615" s="389" t="s">
        <v>647</v>
      </c>
      <c r="G3615" s="389" t="s">
        <v>649</v>
      </c>
    </row>
    <row r="3616" spans="1:7">
      <c r="A3616" s="389" t="s">
        <v>514</v>
      </c>
      <c r="B3616" s="389" t="s">
        <v>517</v>
      </c>
      <c r="C3616" s="389">
        <v>3.5075011271499998</v>
      </c>
      <c r="D3616" s="389" t="s">
        <v>647</v>
      </c>
      <c r="E3616" s="389" t="s">
        <v>652</v>
      </c>
      <c r="F3616" s="389" t="s">
        <v>647</v>
      </c>
      <c r="G3616" s="389" t="s">
        <v>649</v>
      </c>
    </row>
    <row r="3617" spans="1:7">
      <c r="A3617" s="389" t="s">
        <v>525</v>
      </c>
      <c r="B3617" s="389" t="s">
        <v>517</v>
      </c>
      <c r="C3617" s="389">
        <v>21.5446453242999</v>
      </c>
      <c r="D3617" s="389" t="s">
        <v>647</v>
      </c>
      <c r="E3617" s="389" t="s">
        <v>652</v>
      </c>
      <c r="F3617" s="389" t="s">
        <v>647</v>
      </c>
      <c r="G3617" s="389" t="s">
        <v>649</v>
      </c>
    </row>
    <row r="3618" spans="1:7">
      <c r="A3618" s="389" t="s">
        <v>525</v>
      </c>
      <c r="B3618" s="389" t="s">
        <v>517</v>
      </c>
      <c r="C3618" s="389">
        <v>21.5446453242999</v>
      </c>
      <c r="D3618" s="389" t="s">
        <v>647</v>
      </c>
      <c r="E3618" s="389" t="s">
        <v>652</v>
      </c>
      <c r="F3618" s="389" t="s">
        <v>647</v>
      </c>
      <c r="G3618" s="389" t="s">
        <v>649</v>
      </c>
    </row>
    <row r="3619" spans="1:7">
      <c r="A3619" s="389" t="s">
        <v>525</v>
      </c>
      <c r="B3619" s="389" t="s">
        <v>517</v>
      </c>
      <c r="C3619" s="389">
        <v>21.5446453242999</v>
      </c>
      <c r="D3619" s="389" t="s">
        <v>647</v>
      </c>
      <c r="E3619" s="389" t="s">
        <v>652</v>
      </c>
      <c r="F3619" s="389" t="s">
        <v>647</v>
      </c>
      <c r="G3619" s="389" t="s">
        <v>649</v>
      </c>
    </row>
    <row r="3620" spans="1:7">
      <c r="A3620" s="389" t="s">
        <v>568</v>
      </c>
      <c r="B3620" s="389" t="s">
        <v>517</v>
      </c>
      <c r="C3620" s="389">
        <v>21.5446453242999</v>
      </c>
      <c r="D3620" s="389" t="s">
        <v>647</v>
      </c>
      <c r="E3620" s="389" t="s">
        <v>652</v>
      </c>
      <c r="F3620" s="389" t="s">
        <v>647</v>
      </c>
      <c r="G3620" s="389" t="s">
        <v>649</v>
      </c>
    </row>
    <row r="3621" spans="1:7">
      <c r="A3621" s="389" t="s">
        <v>568</v>
      </c>
      <c r="B3621" s="389" t="s">
        <v>517</v>
      </c>
      <c r="C3621" s="389">
        <v>21.5446453242999</v>
      </c>
      <c r="D3621" s="389" t="s">
        <v>647</v>
      </c>
      <c r="E3621" s="389" t="s">
        <v>652</v>
      </c>
      <c r="F3621" s="389" t="s">
        <v>647</v>
      </c>
      <c r="G3621" s="389" t="s">
        <v>649</v>
      </c>
    </row>
    <row r="3622" spans="1:7">
      <c r="A3622" s="389" t="s">
        <v>568</v>
      </c>
      <c r="B3622" s="389" t="s">
        <v>517</v>
      </c>
      <c r="C3622" s="389">
        <v>21.5446453242999</v>
      </c>
      <c r="D3622" s="389" t="s">
        <v>647</v>
      </c>
      <c r="E3622" s="389" t="s">
        <v>652</v>
      </c>
      <c r="F3622" s="389" t="s">
        <v>647</v>
      </c>
      <c r="G3622" s="389" t="s">
        <v>649</v>
      </c>
    </row>
    <row r="3623" spans="1:7">
      <c r="A3623" s="389" t="s">
        <v>523</v>
      </c>
      <c r="B3623" s="389" t="s">
        <v>517</v>
      </c>
      <c r="C3623" s="389">
        <v>13.0058621008</v>
      </c>
      <c r="D3623" s="389" t="s">
        <v>647</v>
      </c>
      <c r="E3623" s="389" t="s">
        <v>652</v>
      </c>
      <c r="F3623" s="389" t="s">
        <v>647</v>
      </c>
      <c r="G3623" s="389" t="s">
        <v>649</v>
      </c>
    </row>
    <row r="3624" spans="1:7">
      <c r="A3624" s="389" t="s">
        <v>578</v>
      </c>
      <c r="B3624" s="389" t="s">
        <v>517</v>
      </c>
      <c r="C3624" s="389">
        <v>11.699509493300001</v>
      </c>
      <c r="D3624" s="389" t="s">
        <v>647</v>
      </c>
      <c r="E3624" s="389" t="s">
        <v>652</v>
      </c>
      <c r="F3624" s="389" t="s">
        <v>647</v>
      </c>
      <c r="G3624" s="389" t="s">
        <v>649</v>
      </c>
    </row>
    <row r="3625" spans="1:7">
      <c r="A3625" s="389" t="s">
        <v>560</v>
      </c>
      <c r="B3625" s="389" t="s">
        <v>517</v>
      </c>
      <c r="C3625" s="389">
        <v>7.17932983701</v>
      </c>
      <c r="D3625" s="389" t="s">
        <v>647</v>
      </c>
      <c r="E3625" s="389" t="s">
        <v>652</v>
      </c>
      <c r="F3625" s="389" t="s">
        <v>647</v>
      </c>
      <c r="G3625" s="389" t="s">
        <v>649</v>
      </c>
    </row>
    <row r="3626" spans="1:7">
      <c r="A3626" s="389" t="s">
        <v>577</v>
      </c>
      <c r="B3626" s="389" t="s">
        <v>517</v>
      </c>
      <c r="C3626" s="389">
        <v>7.17932983701</v>
      </c>
      <c r="D3626" s="389" t="s">
        <v>647</v>
      </c>
      <c r="E3626" s="389" t="s">
        <v>652</v>
      </c>
      <c r="F3626" s="389" t="s">
        <v>647</v>
      </c>
      <c r="G3626" s="389" t="s">
        <v>649</v>
      </c>
    </row>
    <row r="3627" spans="1:7">
      <c r="A3627" s="389" t="s">
        <v>580</v>
      </c>
      <c r="B3627" s="389" t="s">
        <v>517</v>
      </c>
      <c r="C3627" s="389">
        <v>7.17932983701</v>
      </c>
      <c r="D3627" s="389" t="s">
        <v>647</v>
      </c>
      <c r="E3627" s="389" t="s">
        <v>652</v>
      </c>
      <c r="F3627" s="389" t="s">
        <v>647</v>
      </c>
      <c r="G3627" s="389" t="s">
        <v>649</v>
      </c>
    </row>
    <row r="3628" spans="1:7">
      <c r="A3628" s="389" t="s">
        <v>563</v>
      </c>
      <c r="B3628" s="389" t="s">
        <v>517</v>
      </c>
      <c r="C3628" s="389">
        <v>11.9121377298</v>
      </c>
      <c r="D3628" s="389" t="s">
        <v>647</v>
      </c>
      <c r="E3628" s="389" t="s">
        <v>652</v>
      </c>
      <c r="F3628" s="389" t="s">
        <v>647</v>
      </c>
      <c r="G3628" s="389" t="s">
        <v>649</v>
      </c>
    </row>
    <row r="3629" spans="1:7">
      <c r="A3629" s="389" t="s">
        <v>525</v>
      </c>
      <c r="B3629" s="389" t="s">
        <v>517</v>
      </c>
      <c r="C3629" s="389">
        <v>3.2247372839700001</v>
      </c>
      <c r="D3629" s="389" t="s">
        <v>647</v>
      </c>
      <c r="E3629" s="389" t="s">
        <v>652</v>
      </c>
      <c r="F3629" s="389" t="s">
        <v>647</v>
      </c>
      <c r="G3629" s="389" t="s">
        <v>649</v>
      </c>
    </row>
    <row r="3630" spans="1:7">
      <c r="A3630" s="389" t="s">
        <v>525</v>
      </c>
      <c r="B3630" s="389" t="s">
        <v>517</v>
      </c>
      <c r="C3630" s="389">
        <v>3.2247372839700001</v>
      </c>
      <c r="D3630" s="389" t="s">
        <v>647</v>
      </c>
      <c r="E3630" s="389" t="s">
        <v>652</v>
      </c>
      <c r="F3630" s="389" t="s">
        <v>647</v>
      </c>
      <c r="G3630" s="389" t="s">
        <v>649</v>
      </c>
    </row>
    <row r="3631" spans="1:7">
      <c r="A3631" s="389" t="s">
        <v>525</v>
      </c>
      <c r="B3631" s="389" t="s">
        <v>517</v>
      </c>
      <c r="C3631" s="389">
        <v>3.2247372839700001</v>
      </c>
      <c r="D3631" s="389" t="s">
        <v>647</v>
      </c>
      <c r="E3631" s="389" t="s">
        <v>652</v>
      </c>
      <c r="F3631" s="389" t="s">
        <v>647</v>
      </c>
      <c r="G3631" s="389" t="s">
        <v>649</v>
      </c>
    </row>
    <row r="3632" spans="1:7">
      <c r="A3632" s="389" t="s">
        <v>526</v>
      </c>
      <c r="B3632" s="389" t="s">
        <v>517</v>
      </c>
      <c r="C3632" s="389">
        <v>3.2247372839700001</v>
      </c>
      <c r="D3632" s="389" t="s">
        <v>647</v>
      </c>
      <c r="E3632" s="389" t="s">
        <v>652</v>
      </c>
      <c r="F3632" s="389" t="s">
        <v>647</v>
      </c>
      <c r="G3632" s="389" t="s">
        <v>649</v>
      </c>
    </row>
    <row r="3633" spans="1:7">
      <c r="A3633" s="389" t="s">
        <v>568</v>
      </c>
      <c r="B3633" s="389" t="s">
        <v>517</v>
      </c>
      <c r="C3633" s="389">
        <v>3.2247372839700001</v>
      </c>
      <c r="D3633" s="389" t="s">
        <v>647</v>
      </c>
      <c r="E3633" s="389" t="s">
        <v>652</v>
      </c>
      <c r="F3633" s="389" t="s">
        <v>647</v>
      </c>
      <c r="G3633" s="389" t="s">
        <v>649</v>
      </c>
    </row>
    <row r="3634" spans="1:7">
      <c r="A3634" s="389" t="s">
        <v>568</v>
      </c>
      <c r="B3634" s="389" t="s">
        <v>517</v>
      </c>
      <c r="C3634" s="389">
        <v>3.2247372839700001</v>
      </c>
      <c r="D3634" s="389" t="s">
        <v>647</v>
      </c>
      <c r="E3634" s="389" t="s">
        <v>652</v>
      </c>
      <c r="F3634" s="389" t="s">
        <v>647</v>
      </c>
      <c r="G3634" s="389" t="s">
        <v>649</v>
      </c>
    </row>
    <row r="3635" spans="1:7">
      <c r="A3635" s="389" t="s">
        <v>568</v>
      </c>
      <c r="B3635" s="389" t="s">
        <v>517</v>
      </c>
      <c r="C3635" s="389">
        <v>3.2247372839700001</v>
      </c>
      <c r="D3635" s="389" t="s">
        <v>647</v>
      </c>
      <c r="E3635" s="389" t="s">
        <v>652</v>
      </c>
      <c r="F3635" s="389" t="s">
        <v>647</v>
      </c>
      <c r="G3635" s="389" t="s">
        <v>649</v>
      </c>
    </row>
    <row r="3636" spans="1:7">
      <c r="A3636" s="389" t="s">
        <v>514</v>
      </c>
      <c r="B3636" s="389" t="s">
        <v>517</v>
      </c>
      <c r="C3636" s="389">
        <v>7.2834869428399998</v>
      </c>
      <c r="D3636" s="389" t="s">
        <v>647</v>
      </c>
      <c r="E3636" s="389" t="s">
        <v>652</v>
      </c>
      <c r="F3636" s="389" t="s">
        <v>647</v>
      </c>
      <c r="G3636" s="389" t="s">
        <v>649</v>
      </c>
    </row>
    <row r="3637" spans="1:7">
      <c r="A3637" s="389" t="s">
        <v>535</v>
      </c>
      <c r="B3637" s="389" t="s">
        <v>517</v>
      </c>
      <c r="C3637" s="389">
        <v>20.005089375200001</v>
      </c>
      <c r="D3637" s="389" t="s">
        <v>647</v>
      </c>
      <c r="E3637" s="389" t="s">
        <v>652</v>
      </c>
      <c r="F3637" s="389" t="s">
        <v>647</v>
      </c>
      <c r="G3637" s="389" t="s">
        <v>649</v>
      </c>
    </row>
    <row r="3638" spans="1:7">
      <c r="A3638" s="389" t="s">
        <v>581</v>
      </c>
      <c r="B3638" s="389" t="s">
        <v>517</v>
      </c>
      <c r="C3638" s="389">
        <v>17.6862136614</v>
      </c>
      <c r="D3638" s="389" t="s">
        <v>647</v>
      </c>
      <c r="E3638" s="389" t="s">
        <v>652</v>
      </c>
      <c r="F3638" s="389" t="s">
        <v>647</v>
      </c>
      <c r="G3638" s="389" t="s">
        <v>649</v>
      </c>
    </row>
    <row r="3639" spans="1:7">
      <c r="A3639" s="389" t="s">
        <v>578</v>
      </c>
      <c r="B3639" s="389" t="s">
        <v>517</v>
      </c>
      <c r="C3639" s="389">
        <v>2.35445706997</v>
      </c>
      <c r="D3639" s="389" t="s">
        <v>647</v>
      </c>
      <c r="E3639" s="389" t="s">
        <v>652</v>
      </c>
      <c r="F3639" s="389" t="s">
        <v>647</v>
      </c>
      <c r="G3639" s="389" t="s">
        <v>649</v>
      </c>
    </row>
    <row r="3640" spans="1:7">
      <c r="A3640" s="389" t="s">
        <v>578</v>
      </c>
      <c r="B3640" s="389" t="s">
        <v>517</v>
      </c>
      <c r="C3640" s="389">
        <v>2.35445706997</v>
      </c>
      <c r="D3640" s="389" t="s">
        <v>647</v>
      </c>
      <c r="E3640" s="389" t="s">
        <v>652</v>
      </c>
      <c r="F3640" s="389" t="s">
        <v>647</v>
      </c>
      <c r="G3640" s="389" t="s">
        <v>649</v>
      </c>
    </row>
    <row r="3641" spans="1:7">
      <c r="A3641" s="389" t="s">
        <v>578</v>
      </c>
      <c r="B3641" s="389" t="s">
        <v>517</v>
      </c>
      <c r="C3641" s="389">
        <v>2.35445706997</v>
      </c>
      <c r="D3641" s="389" t="s">
        <v>647</v>
      </c>
      <c r="E3641" s="389" t="s">
        <v>652</v>
      </c>
      <c r="F3641" s="389" t="s">
        <v>647</v>
      </c>
      <c r="G3641" s="389" t="s">
        <v>649</v>
      </c>
    </row>
    <row r="3642" spans="1:7">
      <c r="A3642" s="389" t="s">
        <v>560</v>
      </c>
      <c r="B3642" s="389" t="s">
        <v>517</v>
      </c>
      <c r="C3642" s="389">
        <v>10.0899015426</v>
      </c>
      <c r="D3642" s="389" t="s">
        <v>647</v>
      </c>
      <c r="E3642" s="389" t="s">
        <v>652</v>
      </c>
      <c r="F3642" s="389" t="s">
        <v>647</v>
      </c>
      <c r="G3642" s="389" t="s">
        <v>649</v>
      </c>
    </row>
    <row r="3643" spans="1:7">
      <c r="A3643" s="389" t="s">
        <v>560</v>
      </c>
      <c r="B3643" s="389" t="s">
        <v>517</v>
      </c>
      <c r="C3643" s="389">
        <v>10.0899015426</v>
      </c>
      <c r="D3643" s="389" t="s">
        <v>647</v>
      </c>
      <c r="E3643" s="389" t="s">
        <v>652</v>
      </c>
      <c r="F3643" s="389" t="s">
        <v>647</v>
      </c>
      <c r="G3643" s="389" t="s">
        <v>649</v>
      </c>
    </row>
    <row r="3644" spans="1:7">
      <c r="A3644" s="389" t="s">
        <v>578</v>
      </c>
      <c r="B3644" s="389" t="s">
        <v>517</v>
      </c>
      <c r="C3644" s="389">
        <v>7.0012638637200002</v>
      </c>
      <c r="D3644" s="389" t="s">
        <v>647</v>
      </c>
      <c r="E3644" s="389" t="s">
        <v>652</v>
      </c>
      <c r="F3644" s="389" t="s">
        <v>647</v>
      </c>
      <c r="G3644" s="389" t="s">
        <v>649</v>
      </c>
    </row>
    <row r="3645" spans="1:7">
      <c r="A3645" s="389" t="s">
        <v>564</v>
      </c>
      <c r="B3645" s="389" t="s">
        <v>517</v>
      </c>
      <c r="C3645" s="389">
        <v>14.5828681691999</v>
      </c>
      <c r="D3645" s="389" t="s">
        <v>647</v>
      </c>
      <c r="E3645" s="389" t="s">
        <v>652</v>
      </c>
      <c r="F3645" s="389" t="s">
        <v>647</v>
      </c>
      <c r="G3645" s="389" t="s">
        <v>649</v>
      </c>
    </row>
    <row r="3646" spans="1:7">
      <c r="A3646" s="389" t="s">
        <v>564</v>
      </c>
      <c r="B3646" s="389" t="s">
        <v>517</v>
      </c>
      <c r="C3646" s="389">
        <v>14.5828681691999</v>
      </c>
      <c r="D3646" s="389" t="s">
        <v>647</v>
      </c>
      <c r="E3646" s="389" t="s">
        <v>652</v>
      </c>
      <c r="F3646" s="389" t="s">
        <v>647</v>
      </c>
      <c r="G3646" s="389" t="s">
        <v>649</v>
      </c>
    </row>
    <row r="3647" spans="1:7">
      <c r="A3647" s="389" t="s">
        <v>524</v>
      </c>
      <c r="B3647" s="389" t="s">
        <v>517</v>
      </c>
      <c r="C3647" s="389">
        <v>3.3597433437299999</v>
      </c>
      <c r="D3647" s="389" t="s">
        <v>647</v>
      </c>
      <c r="E3647" s="389" t="s">
        <v>652</v>
      </c>
      <c r="F3647" s="389" t="s">
        <v>647</v>
      </c>
      <c r="G3647" s="389" t="s">
        <v>649</v>
      </c>
    </row>
    <row r="3648" spans="1:7">
      <c r="A3648" s="389" t="s">
        <v>534</v>
      </c>
      <c r="B3648" s="389" t="s">
        <v>517</v>
      </c>
      <c r="C3648" s="389">
        <v>20.477469874499899</v>
      </c>
      <c r="D3648" s="389" t="s">
        <v>647</v>
      </c>
      <c r="E3648" s="389" t="s">
        <v>652</v>
      </c>
      <c r="F3648" s="389" t="s">
        <v>647</v>
      </c>
      <c r="G3648" s="389" t="s">
        <v>649</v>
      </c>
    </row>
    <row r="3649" spans="1:7">
      <c r="A3649" s="389" t="s">
        <v>558</v>
      </c>
      <c r="B3649" s="389" t="s">
        <v>517</v>
      </c>
      <c r="C3649" s="389">
        <v>20.477469874499899</v>
      </c>
      <c r="D3649" s="389" t="s">
        <v>647</v>
      </c>
      <c r="E3649" s="389" t="s">
        <v>652</v>
      </c>
      <c r="F3649" s="389" t="s">
        <v>647</v>
      </c>
      <c r="G3649" s="389" t="s">
        <v>649</v>
      </c>
    </row>
    <row r="3650" spans="1:7">
      <c r="A3650" s="389" t="s">
        <v>578</v>
      </c>
      <c r="B3650" s="389" t="s">
        <v>517</v>
      </c>
      <c r="C3650" s="389">
        <v>1.87898567739</v>
      </c>
      <c r="D3650" s="389" t="s">
        <v>647</v>
      </c>
      <c r="E3650" s="389" t="s">
        <v>652</v>
      </c>
      <c r="F3650" s="389" t="s">
        <v>647</v>
      </c>
      <c r="G3650" s="389" t="s">
        <v>649</v>
      </c>
    </row>
    <row r="3651" spans="1:7">
      <c r="A3651" s="389" t="s">
        <v>535</v>
      </c>
      <c r="B3651" s="389" t="s">
        <v>517</v>
      </c>
      <c r="C3651" s="389">
        <v>6.8716343012100003</v>
      </c>
      <c r="D3651" s="389" t="s">
        <v>647</v>
      </c>
      <c r="E3651" s="389" t="s">
        <v>652</v>
      </c>
      <c r="F3651" s="389" t="s">
        <v>647</v>
      </c>
      <c r="G3651" s="389" t="s">
        <v>649</v>
      </c>
    </row>
    <row r="3652" spans="1:7">
      <c r="A3652" s="389" t="s">
        <v>535</v>
      </c>
      <c r="B3652" s="389" t="s">
        <v>517</v>
      </c>
      <c r="C3652" s="389">
        <v>3.1090134796500002</v>
      </c>
      <c r="D3652" s="389" t="s">
        <v>647</v>
      </c>
      <c r="E3652" s="389" t="s">
        <v>652</v>
      </c>
      <c r="F3652" s="389" t="s">
        <v>647</v>
      </c>
      <c r="G3652" s="389" t="s">
        <v>649</v>
      </c>
    </row>
    <row r="3653" spans="1:7">
      <c r="A3653" s="389" t="s">
        <v>581</v>
      </c>
      <c r="B3653" s="389" t="s">
        <v>517</v>
      </c>
      <c r="C3653" s="389">
        <v>10.3658635370999</v>
      </c>
      <c r="D3653" s="389" t="s">
        <v>647</v>
      </c>
      <c r="E3653" s="389" t="s">
        <v>652</v>
      </c>
      <c r="F3653" s="389" t="s">
        <v>647</v>
      </c>
      <c r="G3653" s="389" t="s">
        <v>649</v>
      </c>
    </row>
    <row r="3654" spans="1:7">
      <c r="A3654" s="389" t="s">
        <v>560</v>
      </c>
      <c r="B3654" s="389" t="s">
        <v>517</v>
      </c>
      <c r="C3654" s="389">
        <v>9.4976859569999998</v>
      </c>
      <c r="D3654" s="389" t="s">
        <v>647</v>
      </c>
      <c r="E3654" s="389" t="s">
        <v>652</v>
      </c>
      <c r="F3654" s="389" t="s">
        <v>647</v>
      </c>
      <c r="G3654" s="389" t="s">
        <v>649</v>
      </c>
    </row>
    <row r="3655" spans="1:7">
      <c r="A3655" s="389" t="s">
        <v>574</v>
      </c>
      <c r="B3655" s="389" t="s">
        <v>517</v>
      </c>
      <c r="C3655" s="389">
        <v>3.91465505092</v>
      </c>
      <c r="D3655" s="389" t="s">
        <v>647</v>
      </c>
      <c r="E3655" s="389" t="s">
        <v>652</v>
      </c>
      <c r="F3655" s="389" t="s">
        <v>647</v>
      </c>
      <c r="G3655" s="389" t="s">
        <v>649</v>
      </c>
    </row>
    <row r="3656" spans="1:7">
      <c r="A3656" s="389" t="s">
        <v>563</v>
      </c>
      <c r="B3656" s="389" t="s">
        <v>517</v>
      </c>
      <c r="C3656" s="389">
        <v>12.8887953895</v>
      </c>
      <c r="D3656" s="389" t="s">
        <v>647</v>
      </c>
      <c r="E3656" s="389" t="s">
        <v>652</v>
      </c>
      <c r="F3656" s="389" t="s">
        <v>647</v>
      </c>
      <c r="G3656" s="389" t="s">
        <v>649</v>
      </c>
    </row>
    <row r="3657" spans="1:7">
      <c r="A3657" s="389" t="s">
        <v>535</v>
      </c>
      <c r="B3657" s="389" t="s">
        <v>517</v>
      </c>
      <c r="C3657" s="389">
        <v>11.8985841175</v>
      </c>
      <c r="D3657" s="389" t="s">
        <v>647</v>
      </c>
      <c r="E3657" s="389" t="s">
        <v>652</v>
      </c>
      <c r="F3657" s="389" t="s">
        <v>647</v>
      </c>
      <c r="G3657" s="389" t="s">
        <v>649</v>
      </c>
    </row>
    <row r="3658" spans="1:7">
      <c r="A3658" s="389" t="s">
        <v>544</v>
      </c>
      <c r="B3658" s="389" t="s">
        <v>517</v>
      </c>
      <c r="C3658" s="389">
        <v>7.1314026791799998</v>
      </c>
      <c r="D3658" s="389" t="s">
        <v>647</v>
      </c>
      <c r="E3658" s="389" t="s">
        <v>652</v>
      </c>
      <c r="F3658" s="389" t="s">
        <v>647</v>
      </c>
      <c r="G3658" s="389" t="s">
        <v>649</v>
      </c>
    </row>
    <row r="3659" spans="1:7">
      <c r="A3659" s="389" t="s">
        <v>544</v>
      </c>
      <c r="B3659" s="389" t="s">
        <v>517</v>
      </c>
      <c r="C3659" s="389">
        <v>7.1314026791799998</v>
      </c>
      <c r="D3659" s="389" t="s">
        <v>647</v>
      </c>
      <c r="E3659" s="389" t="s">
        <v>652</v>
      </c>
      <c r="F3659" s="389" t="s">
        <v>647</v>
      </c>
      <c r="G3659" s="389" t="s">
        <v>649</v>
      </c>
    </row>
    <row r="3660" spans="1:7">
      <c r="A3660" s="389" t="s">
        <v>578</v>
      </c>
      <c r="B3660" s="389" t="s">
        <v>517</v>
      </c>
      <c r="C3660" s="389">
        <v>7.1314026791799998</v>
      </c>
      <c r="D3660" s="389" t="s">
        <v>647</v>
      </c>
      <c r="E3660" s="389" t="s">
        <v>652</v>
      </c>
      <c r="F3660" s="389" t="s">
        <v>647</v>
      </c>
      <c r="G3660" s="389" t="s">
        <v>649</v>
      </c>
    </row>
    <row r="3661" spans="1:7">
      <c r="A3661" s="389" t="s">
        <v>535</v>
      </c>
      <c r="B3661" s="389" t="s">
        <v>517</v>
      </c>
      <c r="C3661" s="389">
        <v>1.36896789891</v>
      </c>
      <c r="D3661" s="389" t="s">
        <v>647</v>
      </c>
      <c r="E3661" s="389" t="s">
        <v>652</v>
      </c>
      <c r="F3661" s="389" t="s">
        <v>647</v>
      </c>
      <c r="G3661" s="389" t="s">
        <v>649</v>
      </c>
    </row>
    <row r="3662" spans="1:7">
      <c r="A3662" s="389" t="s">
        <v>563</v>
      </c>
      <c r="B3662" s="389" t="s">
        <v>517</v>
      </c>
      <c r="C3662" s="389">
        <v>1.46628205844</v>
      </c>
      <c r="D3662" s="389" t="s">
        <v>647</v>
      </c>
      <c r="E3662" s="389" t="s">
        <v>652</v>
      </c>
      <c r="F3662" s="389" t="s">
        <v>647</v>
      </c>
      <c r="G3662" s="389" t="s">
        <v>649</v>
      </c>
    </row>
    <row r="3663" spans="1:7">
      <c r="A3663" s="389" t="s">
        <v>563</v>
      </c>
      <c r="B3663" s="389" t="s">
        <v>517</v>
      </c>
      <c r="C3663" s="389">
        <v>44.9143331293999</v>
      </c>
      <c r="D3663" s="389" t="s">
        <v>647</v>
      </c>
      <c r="E3663" s="389" t="s">
        <v>652</v>
      </c>
      <c r="F3663" s="389" t="s">
        <v>647</v>
      </c>
      <c r="G3663" s="389" t="s">
        <v>649</v>
      </c>
    </row>
    <row r="3664" spans="1:7">
      <c r="A3664" s="389" t="s">
        <v>562</v>
      </c>
      <c r="B3664" s="389" t="s">
        <v>517</v>
      </c>
      <c r="C3664" s="389">
        <v>0.64719275049799996</v>
      </c>
      <c r="D3664" s="389" t="s">
        <v>647</v>
      </c>
      <c r="E3664" s="389" t="s">
        <v>652</v>
      </c>
      <c r="F3664" s="389" t="s">
        <v>647</v>
      </c>
      <c r="G3664" s="389" t="s">
        <v>649</v>
      </c>
    </row>
    <row r="3665" spans="1:7">
      <c r="A3665" s="389" t="s">
        <v>563</v>
      </c>
      <c r="B3665" s="389" t="s">
        <v>517</v>
      </c>
      <c r="C3665" s="389">
        <v>3.6829209753100001</v>
      </c>
      <c r="D3665" s="389" t="s">
        <v>647</v>
      </c>
      <c r="E3665" s="389" t="s">
        <v>652</v>
      </c>
      <c r="F3665" s="389" t="s">
        <v>647</v>
      </c>
      <c r="G3665" s="389" t="s">
        <v>649</v>
      </c>
    </row>
    <row r="3666" spans="1:7">
      <c r="A3666" s="389" t="s">
        <v>563</v>
      </c>
      <c r="B3666" s="389" t="s">
        <v>517</v>
      </c>
      <c r="C3666" s="389">
        <v>24.7169866437</v>
      </c>
      <c r="D3666" s="389" t="s">
        <v>647</v>
      </c>
      <c r="E3666" s="389" t="s">
        <v>652</v>
      </c>
      <c r="F3666" s="389" t="s">
        <v>647</v>
      </c>
      <c r="G3666" s="389" t="s">
        <v>649</v>
      </c>
    </row>
    <row r="3667" spans="1:7">
      <c r="A3667" s="389" t="s">
        <v>563</v>
      </c>
      <c r="B3667" s="389" t="s">
        <v>517</v>
      </c>
      <c r="C3667" s="389">
        <v>24.7169866437</v>
      </c>
      <c r="D3667" s="389" t="s">
        <v>647</v>
      </c>
      <c r="E3667" s="389" t="s">
        <v>652</v>
      </c>
      <c r="F3667" s="389" t="s">
        <v>647</v>
      </c>
      <c r="G3667" s="389" t="s">
        <v>649</v>
      </c>
    </row>
    <row r="3668" spans="1:7">
      <c r="A3668" s="389" t="s">
        <v>541</v>
      </c>
      <c r="B3668" s="389" t="s">
        <v>517</v>
      </c>
      <c r="C3668" s="389">
        <v>0.91107745904199999</v>
      </c>
      <c r="D3668" s="389" t="s">
        <v>647</v>
      </c>
      <c r="E3668" s="389" t="s">
        <v>652</v>
      </c>
      <c r="F3668" s="389" t="s">
        <v>647</v>
      </c>
      <c r="G3668" s="389" t="s">
        <v>649</v>
      </c>
    </row>
    <row r="3669" spans="1:7">
      <c r="A3669" s="389" t="s">
        <v>581</v>
      </c>
      <c r="B3669" s="389" t="s">
        <v>517</v>
      </c>
      <c r="C3669" s="389">
        <v>10.8557173619</v>
      </c>
      <c r="D3669" s="389" t="s">
        <v>647</v>
      </c>
      <c r="E3669" s="389" t="s">
        <v>652</v>
      </c>
      <c r="F3669" s="389" t="s">
        <v>647</v>
      </c>
      <c r="G3669" s="389" t="s">
        <v>649</v>
      </c>
    </row>
    <row r="3670" spans="1:7">
      <c r="A3670" s="389" t="s">
        <v>577</v>
      </c>
      <c r="B3670" s="389" t="s">
        <v>517</v>
      </c>
      <c r="C3670" s="389">
        <v>1.81645025028</v>
      </c>
      <c r="D3670" s="389" t="s">
        <v>647</v>
      </c>
      <c r="E3670" s="389" t="s">
        <v>652</v>
      </c>
      <c r="F3670" s="389" t="s">
        <v>647</v>
      </c>
      <c r="G3670" s="389" t="s">
        <v>649</v>
      </c>
    </row>
    <row r="3671" spans="1:7">
      <c r="A3671" s="389" t="s">
        <v>581</v>
      </c>
      <c r="B3671" s="389" t="s">
        <v>517</v>
      </c>
      <c r="C3671" s="389">
        <v>7.9351145459400003</v>
      </c>
      <c r="D3671" s="389" t="s">
        <v>647</v>
      </c>
      <c r="E3671" s="389" t="s">
        <v>652</v>
      </c>
      <c r="F3671" s="389" t="s">
        <v>647</v>
      </c>
      <c r="G3671" s="389" t="s">
        <v>649</v>
      </c>
    </row>
    <row r="3672" spans="1:7">
      <c r="A3672" s="389" t="s">
        <v>554</v>
      </c>
      <c r="B3672" s="389" t="s">
        <v>517</v>
      </c>
      <c r="C3672" s="389">
        <v>7.9200103300500002</v>
      </c>
      <c r="D3672" s="389" t="s">
        <v>647</v>
      </c>
      <c r="E3672" s="389" t="s">
        <v>652</v>
      </c>
      <c r="F3672" s="389" t="s">
        <v>647</v>
      </c>
      <c r="G3672" s="389" t="s">
        <v>649</v>
      </c>
    </row>
    <row r="3673" spans="1:7">
      <c r="A3673" s="389" t="s">
        <v>554</v>
      </c>
      <c r="B3673" s="389" t="s">
        <v>517</v>
      </c>
      <c r="C3673" s="389">
        <v>7.9200103300500002</v>
      </c>
      <c r="D3673" s="389" t="s">
        <v>647</v>
      </c>
      <c r="E3673" s="389" t="s">
        <v>652</v>
      </c>
      <c r="F3673" s="389" t="s">
        <v>647</v>
      </c>
      <c r="G3673" s="389" t="s">
        <v>649</v>
      </c>
    </row>
    <row r="3674" spans="1:7">
      <c r="A3674" s="389" t="s">
        <v>554</v>
      </c>
      <c r="B3674" s="389" t="s">
        <v>517</v>
      </c>
      <c r="C3674" s="389">
        <v>7.9200103300500002</v>
      </c>
      <c r="D3674" s="389" t="s">
        <v>647</v>
      </c>
      <c r="E3674" s="389" t="s">
        <v>652</v>
      </c>
      <c r="F3674" s="389" t="s">
        <v>647</v>
      </c>
      <c r="G3674" s="389" t="s">
        <v>649</v>
      </c>
    </row>
    <row r="3675" spans="1:7">
      <c r="A3675" s="389" t="s">
        <v>554</v>
      </c>
      <c r="B3675" s="389" t="s">
        <v>517</v>
      </c>
      <c r="C3675" s="389">
        <v>7.9200103300500002</v>
      </c>
      <c r="D3675" s="389" t="s">
        <v>647</v>
      </c>
      <c r="E3675" s="389" t="s">
        <v>652</v>
      </c>
      <c r="F3675" s="389" t="s">
        <v>647</v>
      </c>
      <c r="G3675" s="389" t="s">
        <v>649</v>
      </c>
    </row>
    <row r="3676" spans="1:7">
      <c r="A3676" s="389" t="s">
        <v>578</v>
      </c>
      <c r="B3676" s="389" t="s">
        <v>517</v>
      </c>
      <c r="C3676" s="389">
        <v>7.9200103300500002</v>
      </c>
      <c r="D3676" s="389" t="s">
        <v>647</v>
      </c>
      <c r="E3676" s="389" t="s">
        <v>652</v>
      </c>
      <c r="F3676" s="389" t="s">
        <v>647</v>
      </c>
      <c r="G3676" s="389" t="s">
        <v>649</v>
      </c>
    </row>
    <row r="3677" spans="1:7">
      <c r="A3677" s="389" t="s">
        <v>578</v>
      </c>
      <c r="B3677" s="389" t="s">
        <v>517</v>
      </c>
      <c r="C3677" s="389">
        <v>7.9200103300500002</v>
      </c>
      <c r="D3677" s="389" t="s">
        <v>647</v>
      </c>
      <c r="E3677" s="389" t="s">
        <v>652</v>
      </c>
      <c r="F3677" s="389" t="s">
        <v>647</v>
      </c>
      <c r="G3677" s="389" t="s">
        <v>649</v>
      </c>
    </row>
    <row r="3678" spans="1:7">
      <c r="A3678" s="389" t="s">
        <v>524</v>
      </c>
      <c r="B3678" s="389" t="s">
        <v>517</v>
      </c>
      <c r="C3678" s="389">
        <v>3.0351943969600002</v>
      </c>
      <c r="D3678" s="389" t="s">
        <v>647</v>
      </c>
      <c r="E3678" s="389" t="s">
        <v>652</v>
      </c>
      <c r="F3678" s="389" t="s">
        <v>647</v>
      </c>
      <c r="G3678" s="389" t="s">
        <v>649</v>
      </c>
    </row>
    <row r="3679" spans="1:7">
      <c r="A3679" s="389" t="s">
        <v>524</v>
      </c>
      <c r="B3679" s="389" t="s">
        <v>517</v>
      </c>
      <c r="C3679" s="389">
        <v>3.0351943969600002</v>
      </c>
      <c r="D3679" s="389" t="s">
        <v>647</v>
      </c>
      <c r="E3679" s="389" t="s">
        <v>652</v>
      </c>
      <c r="F3679" s="389" t="s">
        <v>647</v>
      </c>
      <c r="G3679" s="389" t="s">
        <v>649</v>
      </c>
    </row>
    <row r="3680" spans="1:7">
      <c r="A3680" s="389" t="s">
        <v>524</v>
      </c>
      <c r="B3680" s="389" t="s">
        <v>517</v>
      </c>
      <c r="C3680" s="389">
        <v>3.0351943969600002</v>
      </c>
      <c r="D3680" s="389" t="s">
        <v>647</v>
      </c>
      <c r="E3680" s="389" t="s">
        <v>652</v>
      </c>
      <c r="F3680" s="389" t="s">
        <v>647</v>
      </c>
      <c r="G3680" s="389" t="s">
        <v>649</v>
      </c>
    </row>
    <row r="3681" spans="1:7">
      <c r="A3681" s="389" t="s">
        <v>526</v>
      </c>
      <c r="B3681" s="389" t="s">
        <v>517</v>
      </c>
      <c r="C3681" s="389">
        <v>1.7964946314900001</v>
      </c>
      <c r="D3681" s="389" t="s">
        <v>647</v>
      </c>
      <c r="E3681" s="389" t="s">
        <v>652</v>
      </c>
      <c r="F3681" s="389" t="s">
        <v>647</v>
      </c>
      <c r="G3681" s="389" t="s">
        <v>649</v>
      </c>
    </row>
    <row r="3682" spans="1:7">
      <c r="A3682" s="389" t="s">
        <v>526</v>
      </c>
      <c r="B3682" s="389" t="s">
        <v>517</v>
      </c>
      <c r="C3682" s="389">
        <v>2.5723150294899999</v>
      </c>
      <c r="D3682" s="389" t="s">
        <v>647</v>
      </c>
      <c r="E3682" s="389" t="s">
        <v>652</v>
      </c>
      <c r="F3682" s="389" t="s">
        <v>647</v>
      </c>
      <c r="G3682" s="389" t="s">
        <v>649</v>
      </c>
    </row>
    <row r="3683" spans="1:7">
      <c r="A3683" s="389" t="s">
        <v>562</v>
      </c>
      <c r="B3683" s="389" t="s">
        <v>517</v>
      </c>
      <c r="C3683" s="389">
        <v>7.7750462125400004</v>
      </c>
      <c r="D3683" s="389" t="s">
        <v>647</v>
      </c>
      <c r="E3683" s="389" t="s">
        <v>652</v>
      </c>
      <c r="F3683" s="389" t="s">
        <v>647</v>
      </c>
      <c r="G3683" s="389" t="s">
        <v>649</v>
      </c>
    </row>
    <row r="3684" spans="1:7">
      <c r="A3684" s="389" t="s">
        <v>562</v>
      </c>
      <c r="B3684" s="389" t="s">
        <v>517</v>
      </c>
      <c r="C3684" s="389">
        <v>7.7750462125400004</v>
      </c>
      <c r="D3684" s="389" t="s">
        <v>647</v>
      </c>
      <c r="E3684" s="389" t="s">
        <v>652</v>
      </c>
      <c r="F3684" s="389" t="s">
        <v>647</v>
      </c>
      <c r="G3684" s="389" t="s">
        <v>649</v>
      </c>
    </row>
    <row r="3685" spans="1:7">
      <c r="A3685" s="389" t="s">
        <v>534</v>
      </c>
      <c r="B3685" s="389" t="s">
        <v>517</v>
      </c>
      <c r="C3685" s="389">
        <v>17.846739657000001</v>
      </c>
      <c r="D3685" s="389" t="s">
        <v>647</v>
      </c>
      <c r="E3685" s="389" t="s">
        <v>652</v>
      </c>
      <c r="F3685" s="389" t="s">
        <v>647</v>
      </c>
      <c r="G3685" s="389" t="s">
        <v>649</v>
      </c>
    </row>
    <row r="3686" spans="1:7">
      <c r="A3686" s="389" t="s">
        <v>558</v>
      </c>
      <c r="B3686" s="389" t="s">
        <v>517</v>
      </c>
      <c r="C3686" s="389">
        <v>17.846739657000001</v>
      </c>
      <c r="D3686" s="389" t="s">
        <v>647</v>
      </c>
      <c r="E3686" s="389" t="s">
        <v>652</v>
      </c>
      <c r="F3686" s="389" t="s">
        <v>647</v>
      </c>
      <c r="G3686" s="389" t="s">
        <v>649</v>
      </c>
    </row>
    <row r="3687" spans="1:7">
      <c r="A3687" s="389" t="s">
        <v>558</v>
      </c>
      <c r="B3687" s="389" t="s">
        <v>517</v>
      </c>
      <c r="C3687" s="389">
        <v>17.846739657000001</v>
      </c>
      <c r="D3687" s="389" t="s">
        <v>647</v>
      </c>
      <c r="E3687" s="389" t="s">
        <v>652</v>
      </c>
      <c r="F3687" s="389" t="s">
        <v>647</v>
      </c>
      <c r="G3687" s="389" t="s">
        <v>649</v>
      </c>
    </row>
    <row r="3688" spans="1:7">
      <c r="A3688" s="389" t="s">
        <v>574</v>
      </c>
      <c r="B3688" s="389" t="s">
        <v>517</v>
      </c>
      <c r="C3688" s="389">
        <v>6.0892038982100001</v>
      </c>
      <c r="D3688" s="389" t="s">
        <v>647</v>
      </c>
      <c r="E3688" s="389" t="s">
        <v>652</v>
      </c>
      <c r="F3688" s="389" t="s">
        <v>647</v>
      </c>
      <c r="G3688" s="389" t="s">
        <v>649</v>
      </c>
    </row>
    <row r="3689" spans="1:7">
      <c r="A3689" s="389" t="s">
        <v>578</v>
      </c>
      <c r="B3689" s="389" t="s">
        <v>517</v>
      </c>
      <c r="C3689" s="389">
        <v>4.9051227589800002</v>
      </c>
      <c r="D3689" s="389" t="s">
        <v>647</v>
      </c>
      <c r="E3689" s="389" t="s">
        <v>652</v>
      </c>
      <c r="F3689" s="389" t="s">
        <v>647</v>
      </c>
      <c r="G3689" s="389" t="s">
        <v>649</v>
      </c>
    </row>
    <row r="3690" spans="1:7">
      <c r="A3690" s="389" t="s">
        <v>556</v>
      </c>
      <c r="B3690" s="389" t="s">
        <v>517</v>
      </c>
      <c r="C3690" s="389">
        <v>7.1359299308499997</v>
      </c>
      <c r="D3690" s="389" t="s">
        <v>647</v>
      </c>
      <c r="E3690" s="389" t="s">
        <v>652</v>
      </c>
      <c r="F3690" s="389" t="s">
        <v>647</v>
      </c>
      <c r="G3690" s="389" t="s">
        <v>649</v>
      </c>
    </row>
    <row r="3691" spans="1:7">
      <c r="A3691" s="389" t="s">
        <v>535</v>
      </c>
      <c r="B3691" s="389" t="s">
        <v>517</v>
      </c>
      <c r="C3691" s="389">
        <v>1.4292123773600001</v>
      </c>
      <c r="D3691" s="389" t="s">
        <v>647</v>
      </c>
      <c r="E3691" s="389" t="s">
        <v>652</v>
      </c>
      <c r="F3691" s="389" t="s">
        <v>647</v>
      </c>
      <c r="G3691" s="389" t="s">
        <v>649</v>
      </c>
    </row>
    <row r="3692" spans="1:7">
      <c r="A3692" s="389" t="s">
        <v>578</v>
      </c>
      <c r="B3692" s="389" t="s">
        <v>517</v>
      </c>
      <c r="C3692" s="389">
        <v>5.4024007295500001</v>
      </c>
      <c r="D3692" s="389" t="s">
        <v>647</v>
      </c>
      <c r="E3692" s="389" t="s">
        <v>652</v>
      </c>
      <c r="F3692" s="389" t="s">
        <v>647</v>
      </c>
      <c r="G3692" s="389" t="s">
        <v>649</v>
      </c>
    </row>
    <row r="3693" spans="1:7">
      <c r="A3693" s="389" t="s">
        <v>569</v>
      </c>
      <c r="B3693" s="389" t="s">
        <v>517</v>
      </c>
      <c r="C3693" s="389">
        <v>5.14743465898</v>
      </c>
      <c r="D3693" s="389" t="s">
        <v>647</v>
      </c>
      <c r="E3693" s="389" t="s">
        <v>652</v>
      </c>
      <c r="F3693" s="389" t="s">
        <v>647</v>
      </c>
      <c r="G3693" s="389" t="s">
        <v>649</v>
      </c>
    </row>
    <row r="3694" spans="1:7">
      <c r="A3694" s="389" t="s">
        <v>581</v>
      </c>
      <c r="B3694" s="389" t="s">
        <v>517</v>
      </c>
      <c r="C3694" s="389">
        <v>14.5227015637</v>
      </c>
      <c r="D3694" s="389" t="s">
        <v>647</v>
      </c>
      <c r="E3694" s="389" t="s">
        <v>652</v>
      </c>
      <c r="F3694" s="389" t="s">
        <v>647</v>
      </c>
      <c r="G3694" s="389" t="s">
        <v>649</v>
      </c>
    </row>
    <row r="3695" spans="1:7">
      <c r="A3695" s="389" t="s">
        <v>574</v>
      </c>
      <c r="B3695" s="389" t="s">
        <v>517</v>
      </c>
      <c r="C3695" s="389">
        <v>14.5227015637</v>
      </c>
      <c r="D3695" s="389" t="s">
        <v>647</v>
      </c>
      <c r="E3695" s="389" t="s">
        <v>652</v>
      </c>
      <c r="F3695" s="389" t="s">
        <v>647</v>
      </c>
      <c r="G3695" s="389" t="s">
        <v>649</v>
      </c>
    </row>
    <row r="3696" spans="1:7">
      <c r="A3696" s="389" t="s">
        <v>578</v>
      </c>
      <c r="B3696" s="389" t="s">
        <v>517</v>
      </c>
      <c r="C3696" s="389">
        <v>1.6640859027899999</v>
      </c>
      <c r="D3696" s="389" t="s">
        <v>647</v>
      </c>
      <c r="E3696" s="389" t="s">
        <v>652</v>
      </c>
      <c r="F3696" s="389" t="s">
        <v>647</v>
      </c>
      <c r="G3696" s="389" t="s">
        <v>649</v>
      </c>
    </row>
    <row r="3697" spans="1:7">
      <c r="A3697" s="389" t="s">
        <v>522</v>
      </c>
      <c r="B3697" s="389" t="s">
        <v>517</v>
      </c>
      <c r="C3697" s="389">
        <v>22.797112596800002</v>
      </c>
      <c r="D3697" s="389" t="s">
        <v>647</v>
      </c>
      <c r="E3697" s="389" t="s">
        <v>652</v>
      </c>
      <c r="F3697" s="389" t="s">
        <v>647</v>
      </c>
      <c r="G3697" s="389" t="s">
        <v>649</v>
      </c>
    </row>
    <row r="3698" spans="1:7">
      <c r="A3698" s="389" t="s">
        <v>526</v>
      </c>
      <c r="B3698" s="389" t="s">
        <v>517</v>
      </c>
      <c r="C3698" s="389">
        <v>2.42463984785</v>
      </c>
      <c r="D3698" s="389" t="s">
        <v>647</v>
      </c>
      <c r="E3698" s="389" t="s">
        <v>652</v>
      </c>
      <c r="F3698" s="389" t="s">
        <v>647</v>
      </c>
      <c r="G3698" s="389" t="s">
        <v>649</v>
      </c>
    </row>
    <row r="3699" spans="1:7">
      <c r="A3699" s="389" t="s">
        <v>569</v>
      </c>
      <c r="B3699" s="389" t="s">
        <v>517</v>
      </c>
      <c r="C3699" s="389">
        <v>2.42463984785</v>
      </c>
      <c r="D3699" s="389" t="s">
        <v>647</v>
      </c>
      <c r="E3699" s="389" t="s">
        <v>652</v>
      </c>
      <c r="F3699" s="389" t="s">
        <v>647</v>
      </c>
      <c r="G3699" s="389" t="s">
        <v>649</v>
      </c>
    </row>
    <row r="3700" spans="1:7">
      <c r="A3700" s="389" t="s">
        <v>569</v>
      </c>
      <c r="B3700" s="389" t="s">
        <v>517</v>
      </c>
      <c r="C3700" s="389">
        <v>2.42463984785</v>
      </c>
      <c r="D3700" s="389" t="s">
        <v>647</v>
      </c>
      <c r="E3700" s="389" t="s">
        <v>652</v>
      </c>
      <c r="F3700" s="389" t="s">
        <v>647</v>
      </c>
      <c r="G3700" s="389" t="s">
        <v>649</v>
      </c>
    </row>
    <row r="3701" spans="1:7">
      <c r="A3701" s="389" t="s">
        <v>581</v>
      </c>
      <c r="B3701" s="389" t="s">
        <v>517</v>
      </c>
      <c r="C3701" s="389">
        <v>21.654395702799899</v>
      </c>
      <c r="D3701" s="389" t="s">
        <v>647</v>
      </c>
      <c r="E3701" s="389" t="s">
        <v>652</v>
      </c>
      <c r="F3701" s="389" t="s">
        <v>647</v>
      </c>
      <c r="G3701" s="389" t="s">
        <v>649</v>
      </c>
    </row>
    <row r="3702" spans="1:7">
      <c r="A3702" s="389" t="s">
        <v>514</v>
      </c>
      <c r="B3702" s="389" t="s">
        <v>517</v>
      </c>
      <c r="C3702" s="389">
        <v>20.0198736289999</v>
      </c>
      <c r="D3702" s="389" t="s">
        <v>647</v>
      </c>
      <c r="E3702" s="389" t="s">
        <v>652</v>
      </c>
      <c r="F3702" s="389" t="s">
        <v>647</v>
      </c>
      <c r="G3702" s="389" t="s">
        <v>649</v>
      </c>
    </row>
    <row r="3703" spans="1:7">
      <c r="A3703" s="389" t="s">
        <v>514</v>
      </c>
      <c r="B3703" s="389" t="s">
        <v>517</v>
      </c>
      <c r="C3703" s="389">
        <v>20.0198736289999</v>
      </c>
      <c r="D3703" s="389" t="s">
        <v>647</v>
      </c>
      <c r="E3703" s="389" t="s">
        <v>652</v>
      </c>
      <c r="F3703" s="389" t="s">
        <v>647</v>
      </c>
      <c r="G3703" s="389" t="s">
        <v>649</v>
      </c>
    </row>
    <row r="3704" spans="1:7">
      <c r="A3704" s="389" t="s">
        <v>526</v>
      </c>
      <c r="B3704" s="389" t="s">
        <v>517</v>
      </c>
      <c r="C3704" s="389">
        <v>19.256698233400002</v>
      </c>
      <c r="D3704" s="389" t="s">
        <v>647</v>
      </c>
      <c r="E3704" s="389" t="s">
        <v>652</v>
      </c>
      <c r="F3704" s="389" t="s">
        <v>647</v>
      </c>
      <c r="G3704" s="389" t="s">
        <v>649</v>
      </c>
    </row>
    <row r="3705" spans="1:7">
      <c r="A3705" s="389" t="s">
        <v>577</v>
      </c>
      <c r="B3705" s="389" t="s">
        <v>517</v>
      </c>
      <c r="C3705" s="389">
        <v>13.0910553672999</v>
      </c>
      <c r="D3705" s="389" t="s">
        <v>647</v>
      </c>
      <c r="E3705" s="389" t="s">
        <v>652</v>
      </c>
      <c r="F3705" s="389" t="s">
        <v>647</v>
      </c>
      <c r="G3705" s="389" t="s">
        <v>649</v>
      </c>
    </row>
    <row r="3706" spans="1:7">
      <c r="A3706" s="389" t="s">
        <v>577</v>
      </c>
      <c r="B3706" s="389" t="s">
        <v>517</v>
      </c>
      <c r="C3706" s="389">
        <v>13.0910553672999</v>
      </c>
      <c r="D3706" s="389" t="s">
        <v>647</v>
      </c>
      <c r="E3706" s="389" t="s">
        <v>652</v>
      </c>
      <c r="F3706" s="389" t="s">
        <v>647</v>
      </c>
      <c r="G3706" s="389" t="s">
        <v>649</v>
      </c>
    </row>
    <row r="3707" spans="1:7">
      <c r="A3707" s="389" t="s">
        <v>514</v>
      </c>
      <c r="B3707" s="389" t="s">
        <v>517</v>
      </c>
      <c r="C3707" s="389">
        <v>2.3850743211599998</v>
      </c>
      <c r="D3707" s="389" t="s">
        <v>647</v>
      </c>
      <c r="E3707" s="389" t="s">
        <v>652</v>
      </c>
      <c r="F3707" s="389" t="s">
        <v>647</v>
      </c>
      <c r="G3707" s="389" t="s">
        <v>649</v>
      </c>
    </row>
    <row r="3708" spans="1:7">
      <c r="A3708" s="389" t="s">
        <v>581</v>
      </c>
      <c r="B3708" s="389" t="s">
        <v>517</v>
      </c>
      <c r="C3708" s="389">
        <v>7.7238114677800001</v>
      </c>
      <c r="D3708" s="389" t="s">
        <v>647</v>
      </c>
      <c r="E3708" s="389" t="s">
        <v>652</v>
      </c>
      <c r="F3708" s="389" t="s">
        <v>647</v>
      </c>
      <c r="G3708" s="389" t="s">
        <v>649</v>
      </c>
    </row>
    <row r="3709" spans="1:7">
      <c r="A3709" s="389" t="s">
        <v>562</v>
      </c>
      <c r="B3709" s="389" t="s">
        <v>517</v>
      </c>
      <c r="C3709" s="389">
        <v>10.7406117983</v>
      </c>
      <c r="D3709" s="389" t="s">
        <v>647</v>
      </c>
      <c r="E3709" s="389" t="s">
        <v>652</v>
      </c>
      <c r="F3709" s="389" t="s">
        <v>647</v>
      </c>
      <c r="G3709" s="389" t="s">
        <v>649</v>
      </c>
    </row>
    <row r="3710" spans="1:7">
      <c r="A3710" s="389" t="s">
        <v>525</v>
      </c>
      <c r="B3710" s="389" t="s">
        <v>517</v>
      </c>
      <c r="C3710" s="389">
        <v>5.3365248568399997</v>
      </c>
      <c r="D3710" s="389" t="s">
        <v>647</v>
      </c>
      <c r="E3710" s="389" t="s">
        <v>652</v>
      </c>
      <c r="F3710" s="389" t="s">
        <v>647</v>
      </c>
      <c r="G3710" s="389" t="s">
        <v>649</v>
      </c>
    </row>
    <row r="3711" spans="1:7">
      <c r="A3711" s="389" t="s">
        <v>568</v>
      </c>
      <c r="B3711" s="389" t="s">
        <v>517</v>
      </c>
      <c r="C3711" s="389">
        <v>5.3365248568399997</v>
      </c>
      <c r="D3711" s="389" t="s">
        <v>647</v>
      </c>
      <c r="E3711" s="389" t="s">
        <v>652</v>
      </c>
      <c r="F3711" s="389" t="s">
        <v>647</v>
      </c>
      <c r="G3711" s="389" t="s">
        <v>649</v>
      </c>
    </row>
    <row r="3712" spans="1:7">
      <c r="A3712" s="389" t="s">
        <v>575</v>
      </c>
      <c r="B3712" s="389" t="s">
        <v>517</v>
      </c>
      <c r="C3712" s="389">
        <v>2.2561853582000002</v>
      </c>
      <c r="D3712" s="389" t="s">
        <v>647</v>
      </c>
      <c r="E3712" s="389" t="s">
        <v>652</v>
      </c>
      <c r="F3712" s="389" t="s">
        <v>647</v>
      </c>
      <c r="G3712" s="389" t="s">
        <v>649</v>
      </c>
    </row>
    <row r="3713" spans="1:7">
      <c r="A3713" s="389" t="s">
        <v>559</v>
      </c>
      <c r="B3713" s="389" t="s">
        <v>517</v>
      </c>
      <c r="C3713" s="389">
        <v>10.8702352174999</v>
      </c>
      <c r="D3713" s="389" t="s">
        <v>647</v>
      </c>
      <c r="E3713" s="389" t="s">
        <v>652</v>
      </c>
      <c r="F3713" s="389" t="s">
        <v>647</v>
      </c>
      <c r="G3713" s="389" t="s">
        <v>649</v>
      </c>
    </row>
    <row r="3714" spans="1:7">
      <c r="A3714" s="389" t="s">
        <v>574</v>
      </c>
      <c r="B3714" s="389" t="s">
        <v>517</v>
      </c>
      <c r="C3714" s="389">
        <v>10.8702352174999</v>
      </c>
      <c r="D3714" s="389" t="s">
        <v>647</v>
      </c>
      <c r="E3714" s="389" t="s">
        <v>652</v>
      </c>
      <c r="F3714" s="389" t="s">
        <v>647</v>
      </c>
      <c r="G3714" s="389" t="s">
        <v>649</v>
      </c>
    </row>
    <row r="3715" spans="1:7">
      <c r="A3715" s="389" t="s">
        <v>578</v>
      </c>
      <c r="B3715" s="389" t="s">
        <v>517</v>
      </c>
      <c r="C3715" s="389">
        <v>8.1095500405099905</v>
      </c>
      <c r="D3715" s="389" t="s">
        <v>647</v>
      </c>
      <c r="E3715" s="389" t="s">
        <v>652</v>
      </c>
      <c r="F3715" s="389" t="s">
        <v>647</v>
      </c>
      <c r="G3715" s="389" t="s">
        <v>649</v>
      </c>
    </row>
    <row r="3716" spans="1:7">
      <c r="A3716" s="389" t="s">
        <v>578</v>
      </c>
      <c r="B3716" s="389" t="s">
        <v>517</v>
      </c>
      <c r="C3716" s="389">
        <v>8.1095500405099905</v>
      </c>
      <c r="D3716" s="389" t="s">
        <v>647</v>
      </c>
      <c r="E3716" s="389" t="s">
        <v>652</v>
      </c>
      <c r="F3716" s="389" t="s">
        <v>647</v>
      </c>
      <c r="G3716" s="389" t="s">
        <v>649</v>
      </c>
    </row>
    <row r="3717" spans="1:7">
      <c r="A3717" s="389" t="s">
        <v>535</v>
      </c>
      <c r="B3717" s="389" t="s">
        <v>517</v>
      </c>
      <c r="C3717" s="389">
        <v>19.800161746400001</v>
      </c>
      <c r="D3717" s="389" t="s">
        <v>647</v>
      </c>
      <c r="E3717" s="389" t="s">
        <v>652</v>
      </c>
      <c r="F3717" s="389" t="s">
        <v>647</v>
      </c>
      <c r="G3717" s="389" t="s">
        <v>649</v>
      </c>
    </row>
    <row r="3718" spans="1:7">
      <c r="A3718" s="389" t="s">
        <v>579</v>
      </c>
      <c r="B3718" s="389" t="s">
        <v>517</v>
      </c>
      <c r="C3718" s="389">
        <v>19.626347006</v>
      </c>
      <c r="D3718" s="389" t="s">
        <v>647</v>
      </c>
      <c r="E3718" s="389" t="s">
        <v>652</v>
      </c>
      <c r="F3718" s="389" t="s">
        <v>647</v>
      </c>
      <c r="G3718" s="389" t="s">
        <v>649</v>
      </c>
    </row>
    <row r="3719" spans="1:7">
      <c r="A3719" s="389" t="s">
        <v>579</v>
      </c>
      <c r="B3719" s="389" t="s">
        <v>517</v>
      </c>
      <c r="C3719" s="389">
        <v>19.626347006</v>
      </c>
      <c r="D3719" s="389" t="s">
        <v>647</v>
      </c>
      <c r="E3719" s="389" t="s">
        <v>652</v>
      </c>
      <c r="F3719" s="389" t="s">
        <v>647</v>
      </c>
      <c r="G3719" s="389" t="s">
        <v>649</v>
      </c>
    </row>
    <row r="3720" spans="1:7">
      <c r="A3720" s="389" t="s">
        <v>576</v>
      </c>
      <c r="B3720" s="389" t="s">
        <v>517</v>
      </c>
      <c r="C3720" s="389">
        <v>5.99135004654</v>
      </c>
      <c r="D3720" s="389" t="s">
        <v>647</v>
      </c>
      <c r="E3720" s="389" t="s">
        <v>652</v>
      </c>
      <c r="F3720" s="389" t="s">
        <v>647</v>
      </c>
      <c r="G3720" s="389" t="s">
        <v>649</v>
      </c>
    </row>
    <row r="3721" spans="1:7">
      <c r="A3721" s="389" t="s">
        <v>578</v>
      </c>
      <c r="B3721" s="389" t="s">
        <v>517</v>
      </c>
      <c r="C3721" s="389">
        <v>5.99135004654</v>
      </c>
      <c r="D3721" s="389" t="s">
        <v>647</v>
      </c>
      <c r="E3721" s="389" t="s">
        <v>652</v>
      </c>
      <c r="F3721" s="389" t="s">
        <v>647</v>
      </c>
      <c r="G3721" s="389" t="s">
        <v>649</v>
      </c>
    </row>
    <row r="3722" spans="1:7">
      <c r="A3722" s="389" t="s">
        <v>578</v>
      </c>
      <c r="B3722" s="389" t="s">
        <v>517</v>
      </c>
      <c r="C3722" s="389">
        <v>2.6228242121699998</v>
      </c>
      <c r="D3722" s="389" t="s">
        <v>647</v>
      </c>
      <c r="E3722" s="389" t="s">
        <v>652</v>
      </c>
      <c r="F3722" s="389" t="s">
        <v>647</v>
      </c>
      <c r="G3722" s="389" t="s">
        <v>649</v>
      </c>
    </row>
    <row r="3723" spans="1:7">
      <c r="A3723" s="389" t="s">
        <v>525</v>
      </c>
      <c r="B3723" s="389" t="s">
        <v>517</v>
      </c>
      <c r="C3723" s="389">
        <v>13.4529308987</v>
      </c>
      <c r="D3723" s="389" t="s">
        <v>647</v>
      </c>
      <c r="E3723" s="389" t="s">
        <v>652</v>
      </c>
      <c r="F3723" s="389" t="s">
        <v>647</v>
      </c>
      <c r="G3723" s="389" t="s">
        <v>649</v>
      </c>
    </row>
    <row r="3724" spans="1:7">
      <c r="A3724" s="389" t="s">
        <v>581</v>
      </c>
      <c r="B3724" s="389" t="s">
        <v>517</v>
      </c>
      <c r="C3724" s="389">
        <v>8.2390791353200008</v>
      </c>
      <c r="D3724" s="389" t="s">
        <v>647</v>
      </c>
      <c r="E3724" s="389" t="s">
        <v>652</v>
      </c>
      <c r="F3724" s="389" t="s">
        <v>647</v>
      </c>
      <c r="G3724" s="389" t="s">
        <v>649</v>
      </c>
    </row>
    <row r="3725" spans="1:7">
      <c r="A3725" s="389" t="s">
        <v>581</v>
      </c>
      <c r="B3725" s="389" t="s">
        <v>517</v>
      </c>
      <c r="C3725" s="389">
        <v>8.2390791353200008</v>
      </c>
      <c r="D3725" s="389" t="s">
        <v>647</v>
      </c>
      <c r="E3725" s="389" t="s">
        <v>652</v>
      </c>
      <c r="F3725" s="389" t="s">
        <v>647</v>
      </c>
      <c r="G3725" s="389" t="s">
        <v>649</v>
      </c>
    </row>
    <row r="3726" spans="1:7">
      <c r="A3726" s="389" t="s">
        <v>514</v>
      </c>
      <c r="B3726" s="389" t="s">
        <v>517</v>
      </c>
      <c r="C3726" s="389">
        <v>14.6307256036</v>
      </c>
      <c r="D3726" s="389" t="s">
        <v>647</v>
      </c>
      <c r="E3726" s="389" t="s">
        <v>652</v>
      </c>
      <c r="F3726" s="389" t="s">
        <v>647</v>
      </c>
      <c r="G3726" s="389" t="s">
        <v>649</v>
      </c>
    </row>
    <row r="3727" spans="1:7">
      <c r="A3727" s="389" t="s">
        <v>514</v>
      </c>
      <c r="B3727" s="389" t="s">
        <v>517</v>
      </c>
      <c r="C3727" s="389">
        <v>14.6307256036</v>
      </c>
      <c r="D3727" s="389" t="s">
        <v>647</v>
      </c>
      <c r="E3727" s="389" t="s">
        <v>652</v>
      </c>
      <c r="F3727" s="389" t="s">
        <v>647</v>
      </c>
      <c r="G3727" s="389" t="s">
        <v>649</v>
      </c>
    </row>
    <row r="3728" spans="1:7">
      <c r="A3728" s="389" t="s">
        <v>574</v>
      </c>
      <c r="B3728" s="389" t="s">
        <v>517</v>
      </c>
      <c r="C3728" s="389">
        <v>2.3109574752499999</v>
      </c>
      <c r="D3728" s="389" t="s">
        <v>647</v>
      </c>
      <c r="E3728" s="389" t="s">
        <v>652</v>
      </c>
      <c r="F3728" s="389" t="s">
        <v>647</v>
      </c>
      <c r="G3728" s="389" t="s">
        <v>649</v>
      </c>
    </row>
    <row r="3729" spans="1:7">
      <c r="A3729" s="389" t="s">
        <v>526</v>
      </c>
      <c r="B3729" s="389" t="s">
        <v>517</v>
      </c>
      <c r="C3729" s="389">
        <v>14.1128410653</v>
      </c>
      <c r="D3729" s="389" t="s">
        <v>647</v>
      </c>
      <c r="E3729" s="389" t="s">
        <v>652</v>
      </c>
      <c r="F3729" s="389" t="s">
        <v>647</v>
      </c>
      <c r="G3729" s="389" t="s">
        <v>649</v>
      </c>
    </row>
    <row r="3730" spans="1:7">
      <c r="A3730" s="389" t="s">
        <v>514</v>
      </c>
      <c r="B3730" s="389" t="s">
        <v>517</v>
      </c>
      <c r="C3730" s="389">
        <v>14.1128410653</v>
      </c>
      <c r="D3730" s="389" t="s">
        <v>647</v>
      </c>
      <c r="E3730" s="389" t="s">
        <v>652</v>
      </c>
      <c r="F3730" s="389" t="s">
        <v>647</v>
      </c>
      <c r="G3730" s="389" t="s">
        <v>649</v>
      </c>
    </row>
    <row r="3731" spans="1:7">
      <c r="A3731" s="389" t="s">
        <v>525</v>
      </c>
      <c r="B3731" s="389" t="s">
        <v>517</v>
      </c>
      <c r="C3731" s="389">
        <v>3.8770764348900002</v>
      </c>
      <c r="D3731" s="389" t="s">
        <v>647</v>
      </c>
      <c r="E3731" s="389" t="s">
        <v>652</v>
      </c>
      <c r="F3731" s="389" t="s">
        <v>647</v>
      </c>
      <c r="G3731" s="389" t="s">
        <v>649</v>
      </c>
    </row>
    <row r="3732" spans="1:7">
      <c r="A3732" s="389" t="s">
        <v>581</v>
      </c>
      <c r="B3732" s="389" t="s">
        <v>517</v>
      </c>
      <c r="C3732" s="389">
        <v>21.4147775405999</v>
      </c>
      <c r="D3732" s="389" t="s">
        <v>647</v>
      </c>
      <c r="E3732" s="389" t="s">
        <v>652</v>
      </c>
      <c r="F3732" s="389" t="s">
        <v>647</v>
      </c>
      <c r="G3732" s="389" t="s">
        <v>649</v>
      </c>
    </row>
    <row r="3733" spans="1:7">
      <c r="A3733" s="389" t="s">
        <v>581</v>
      </c>
      <c r="B3733" s="389" t="s">
        <v>517</v>
      </c>
      <c r="C3733" s="389">
        <v>42.5169880195999</v>
      </c>
      <c r="D3733" s="389" t="s">
        <v>647</v>
      </c>
      <c r="E3733" s="389" t="s">
        <v>652</v>
      </c>
      <c r="F3733" s="389" t="s">
        <v>647</v>
      </c>
      <c r="G3733" s="389" t="s">
        <v>649</v>
      </c>
    </row>
    <row r="3734" spans="1:7">
      <c r="A3734" s="389" t="s">
        <v>563</v>
      </c>
      <c r="B3734" s="389" t="s">
        <v>517</v>
      </c>
      <c r="C3734" s="389">
        <v>6.4352532182099997</v>
      </c>
      <c r="D3734" s="389" t="s">
        <v>647</v>
      </c>
      <c r="E3734" s="389" t="s">
        <v>652</v>
      </c>
      <c r="F3734" s="389" t="s">
        <v>647</v>
      </c>
      <c r="G3734" s="389" t="s">
        <v>649</v>
      </c>
    </row>
    <row r="3735" spans="1:7">
      <c r="A3735" s="389" t="s">
        <v>542</v>
      </c>
      <c r="B3735" s="389" t="s">
        <v>517</v>
      </c>
      <c r="C3735" s="389">
        <v>2.9568961299900001</v>
      </c>
      <c r="D3735" s="389" t="s">
        <v>647</v>
      </c>
      <c r="E3735" s="389" t="s">
        <v>652</v>
      </c>
      <c r="F3735" s="389" t="s">
        <v>647</v>
      </c>
      <c r="G3735" s="389" t="s">
        <v>649</v>
      </c>
    </row>
    <row r="3736" spans="1:7">
      <c r="A3736" s="389" t="s">
        <v>542</v>
      </c>
      <c r="B3736" s="389" t="s">
        <v>517</v>
      </c>
      <c r="C3736" s="389">
        <v>2.9568961299900001</v>
      </c>
      <c r="D3736" s="389" t="s">
        <v>647</v>
      </c>
      <c r="E3736" s="389" t="s">
        <v>652</v>
      </c>
      <c r="F3736" s="389" t="s">
        <v>647</v>
      </c>
      <c r="G3736" s="389" t="s">
        <v>649</v>
      </c>
    </row>
    <row r="3737" spans="1:7">
      <c r="A3737" s="389" t="s">
        <v>537</v>
      </c>
      <c r="B3737" s="389" t="s">
        <v>517</v>
      </c>
      <c r="C3737" s="389">
        <v>6.8815053444899998</v>
      </c>
      <c r="D3737" s="389" t="s">
        <v>647</v>
      </c>
      <c r="E3737" s="389" t="s">
        <v>652</v>
      </c>
      <c r="F3737" s="389" t="s">
        <v>647</v>
      </c>
      <c r="G3737" s="389" t="s">
        <v>649</v>
      </c>
    </row>
    <row r="3738" spans="1:7">
      <c r="A3738" s="389" t="s">
        <v>535</v>
      </c>
      <c r="B3738" s="389" t="s">
        <v>517</v>
      </c>
      <c r="C3738" s="389">
        <v>0.26765327183999998</v>
      </c>
      <c r="D3738" s="389" t="s">
        <v>647</v>
      </c>
      <c r="E3738" s="389" t="s">
        <v>652</v>
      </c>
      <c r="F3738" s="389" t="s">
        <v>647</v>
      </c>
      <c r="G3738" s="389" t="s">
        <v>649</v>
      </c>
    </row>
    <row r="3739" spans="1:7">
      <c r="A3739" s="389" t="s">
        <v>514</v>
      </c>
      <c r="B3739" s="389" t="s">
        <v>517</v>
      </c>
      <c r="C3739" s="389">
        <v>5.224025052</v>
      </c>
      <c r="D3739" s="389" t="s">
        <v>647</v>
      </c>
      <c r="E3739" s="389" t="s">
        <v>652</v>
      </c>
      <c r="F3739" s="389" t="s">
        <v>647</v>
      </c>
      <c r="G3739" s="389" t="s">
        <v>649</v>
      </c>
    </row>
    <row r="3740" spans="1:7">
      <c r="A3740" s="389" t="s">
        <v>567</v>
      </c>
      <c r="B3740" s="389" t="s">
        <v>517</v>
      </c>
      <c r="C3740" s="389">
        <v>0.32073308249799998</v>
      </c>
      <c r="D3740" s="389" t="s">
        <v>647</v>
      </c>
      <c r="E3740" s="389" t="s">
        <v>652</v>
      </c>
      <c r="F3740" s="389" t="s">
        <v>647</v>
      </c>
      <c r="G3740" s="389" t="s">
        <v>649</v>
      </c>
    </row>
    <row r="3741" spans="1:7">
      <c r="A3741" s="389" t="s">
        <v>514</v>
      </c>
      <c r="B3741" s="389" t="s">
        <v>517</v>
      </c>
      <c r="C3741" s="389">
        <v>6.25373353202</v>
      </c>
      <c r="D3741" s="389" t="s">
        <v>647</v>
      </c>
      <c r="E3741" s="389" t="s">
        <v>652</v>
      </c>
      <c r="F3741" s="389" t="s">
        <v>647</v>
      </c>
      <c r="G3741" s="389" t="s">
        <v>649</v>
      </c>
    </row>
    <row r="3742" spans="1:7">
      <c r="A3742" s="389" t="s">
        <v>514</v>
      </c>
      <c r="B3742" s="389" t="s">
        <v>517</v>
      </c>
      <c r="C3742" s="389">
        <v>6.6944838140499998</v>
      </c>
      <c r="D3742" s="389" t="s">
        <v>647</v>
      </c>
      <c r="E3742" s="389" t="s">
        <v>652</v>
      </c>
      <c r="F3742" s="389" t="s">
        <v>647</v>
      </c>
      <c r="G3742" s="389" t="s">
        <v>649</v>
      </c>
    </row>
    <row r="3743" spans="1:7">
      <c r="A3743" s="389" t="s">
        <v>514</v>
      </c>
      <c r="B3743" s="389" t="s">
        <v>517</v>
      </c>
      <c r="C3743" s="389">
        <v>6.6944838140499998</v>
      </c>
      <c r="D3743" s="389" t="s">
        <v>647</v>
      </c>
      <c r="E3743" s="389" t="s">
        <v>652</v>
      </c>
      <c r="F3743" s="389" t="s">
        <v>647</v>
      </c>
      <c r="G3743" s="389" t="s">
        <v>649</v>
      </c>
    </row>
    <row r="3744" spans="1:7">
      <c r="A3744" s="389" t="s">
        <v>551</v>
      </c>
      <c r="B3744" s="389" t="s">
        <v>517</v>
      </c>
      <c r="C3744" s="389">
        <v>20.9937246563</v>
      </c>
      <c r="D3744" s="389" t="s">
        <v>647</v>
      </c>
      <c r="E3744" s="389" t="s">
        <v>652</v>
      </c>
      <c r="F3744" s="389" t="s">
        <v>647</v>
      </c>
      <c r="G3744" s="389" t="s">
        <v>649</v>
      </c>
    </row>
    <row r="3745" spans="1:7">
      <c r="A3745" s="389" t="s">
        <v>534</v>
      </c>
      <c r="B3745" s="389" t="s">
        <v>517</v>
      </c>
      <c r="C3745" s="389">
        <v>4.7609292508500003</v>
      </c>
      <c r="D3745" s="389" t="s">
        <v>647</v>
      </c>
      <c r="E3745" s="389" t="s">
        <v>652</v>
      </c>
      <c r="F3745" s="389" t="s">
        <v>647</v>
      </c>
      <c r="G3745" s="389" t="s">
        <v>649</v>
      </c>
    </row>
    <row r="3746" spans="1:7">
      <c r="A3746" s="389" t="s">
        <v>558</v>
      </c>
      <c r="B3746" s="389" t="s">
        <v>517</v>
      </c>
      <c r="C3746" s="389">
        <v>4.7609292508500003</v>
      </c>
      <c r="D3746" s="389" t="s">
        <v>647</v>
      </c>
      <c r="E3746" s="389" t="s">
        <v>652</v>
      </c>
      <c r="F3746" s="389" t="s">
        <v>647</v>
      </c>
      <c r="G3746" s="389" t="s">
        <v>649</v>
      </c>
    </row>
    <row r="3747" spans="1:7">
      <c r="A3747" s="389" t="s">
        <v>525</v>
      </c>
      <c r="B3747" s="389" t="s">
        <v>517</v>
      </c>
      <c r="C3747" s="389">
        <v>1.2221034687700001</v>
      </c>
      <c r="D3747" s="389" t="s">
        <v>647</v>
      </c>
      <c r="E3747" s="389" t="s">
        <v>652</v>
      </c>
      <c r="F3747" s="389" t="s">
        <v>647</v>
      </c>
      <c r="G3747" s="389" t="s">
        <v>649</v>
      </c>
    </row>
    <row r="3748" spans="1:7">
      <c r="A3748" s="389" t="s">
        <v>568</v>
      </c>
      <c r="B3748" s="389" t="s">
        <v>517</v>
      </c>
      <c r="C3748" s="389">
        <v>1.2221034687700001</v>
      </c>
      <c r="D3748" s="389" t="s">
        <v>647</v>
      </c>
      <c r="E3748" s="389" t="s">
        <v>652</v>
      </c>
      <c r="F3748" s="389" t="s">
        <v>647</v>
      </c>
      <c r="G3748" s="389" t="s">
        <v>649</v>
      </c>
    </row>
    <row r="3749" spans="1:7">
      <c r="A3749" s="389" t="s">
        <v>514</v>
      </c>
      <c r="B3749" s="389" t="s">
        <v>517</v>
      </c>
      <c r="C3749" s="389">
        <v>3.40400578688</v>
      </c>
      <c r="D3749" s="389" t="s">
        <v>647</v>
      </c>
      <c r="E3749" s="389" t="s">
        <v>652</v>
      </c>
      <c r="F3749" s="389" t="s">
        <v>647</v>
      </c>
      <c r="G3749" s="389" t="s">
        <v>649</v>
      </c>
    </row>
    <row r="3750" spans="1:7">
      <c r="A3750" s="389" t="s">
        <v>533</v>
      </c>
      <c r="B3750" s="389" t="s">
        <v>517</v>
      </c>
      <c r="C3750" s="389">
        <v>2.1147448438700001</v>
      </c>
      <c r="D3750" s="389" t="s">
        <v>647</v>
      </c>
      <c r="E3750" s="389" t="s">
        <v>652</v>
      </c>
      <c r="F3750" s="389" t="s">
        <v>647</v>
      </c>
      <c r="G3750" s="389" t="s">
        <v>649</v>
      </c>
    </row>
    <row r="3751" spans="1:7">
      <c r="A3751" s="389" t="s">
        <v>575</v>
      </c>
      <c r="B3751" s="389" t="s">
        <v>517</v>
      </c>
      <c r="C3751" s="389">
        <v>2.1147448438700001</v>
      </c>
      <c r="D3751" s="389" t="s">
        <v>647</v>
      </c>
      <c r="E3751" s="389" t="s">
        <v>652</v>
      </c>
      <c r="F3751" s="389" t="s">
        <v>647</v>
      </c>
      <c r="G3751" s="389" t="s">
        <v>649</v>
      </c>
    </row>
    <row r="3752" spans="1:7">
      <c r="A3752" s="389" t="s">
        <v>575</v>
      </c>
      <c r="B3752" s="389" t="s">
        <v>517</v>
      </c>
      <c r="C3752" s="389">
        <v>2.1147448438700001</v>
      </c>
      <c r="D3752" s="389" t="s">
        <v>647</v>
      </c>
      <c r="E3752" s="389" t="s">
        <v>652</v>
      </c>
      <c r="F3752" s="389" t="s">
        <v>647</v>
      </c>
      <c r="G3752" s="389" t="s">
        <v>649</v>
      </c>
    </row>
    <row r="3753" spans="1:7">
      <c r="A3753" s="389" t="s">
        <v>579</v>
      </c>
      <c r="B3753" s="389" t="s">
        <v>517</v>
      </c>
      <c r="C3753" s="389">
        <v>26.3378469875999</v>
      </c>
      <c r="D3753" s="389" t="s">
        <v>647</v>
      </c>
      <c r="E3753" s="389" t="s">
        <v>652</v>
      </c>
      <c r="F3753" s="389" t="s">
        <v>647</v>
      </c>
      <c r="G3753" s="389" t="s">
        <v>649</v>
      </c>
    </row>
    <row r="3754" spans="1:7">
      <c r="A3754" s="389" t="s">
        <v>578</v>
      </c>
      <c r="B3754" s="389" t="s">
        <v>517</v>
      </c>
      <c r="C3754" s="389">
        <v>26.3378469875999</v>
      </c>
      <c r="D3754" s="389" t="s">
        <v>647</v>
      </c>
      <c r="E3754" s="389" t="s">
        <v>652</v>
      </c>
      <c r="F3754" s="389" t="s">
        <v>647</v>
      </c>
      <c r="G3754" s="389" t="s">
        <v>649</v>
      </c>
    </row>
    <row r="3755" spans="1:7">
      <c r="A3755" s="389" t="s">
        <v>535</v>
      </c>
      <c r="B3755" s="389" t="s">
        <v>517</v>
      </c>
      <c r="C3755" s="389">
        <v>3.4916784140599999</v>
      </c>
      <c r="D3755" s="389" t="s">
        <v>647</v>
      </c>
      <c r="E3755" s="389" t="s">
        <v>652</v>
      </c>
      <c r="F3755" s="389" t="s">
        <v>647</v>
      </c>
      <c r="G3755" s="389" t="s">
        <v>649</v>
      </c>
    </row>
    <row r="3756" spans="1:7">
      <c r="A3756" s="389" t="s">
        <v>525</v>
      </c>
      <c r="B3756" s="389" t="s">
        <v>517</v>
      </c>
      <c r="C3756" s="389">
        <v>18.0710829991</v>
      </c>
      <c r="D3756" s="389" t="s">
        <v>647</v>
      </c>
      <c r="E3756" s="389" t="s">
        <v>652</v>
      </c>
      <c r="F3756" s="389" t="s">
        <v>647</v>
      </c>
      <c r="G3756" s="389" t="s">
        <v>649</v>
      </c>
    </row>
    <row r="3757" spans="1:7">
      <c r="A3757" s="389" t="s">
        <v>526</v>
      </c>
      <c r="B3757" s="389" t="s">
        <v>517</v>
      </c>
      <c r="C3757" s="389">
        <v>18.0710829991</v>
      </c>
      <c r="D3757" s="389" t="s">
        <v>647</v>
      </c>
      <c r="E3757" s="389" t="s">
        <v>652</v>
      </c>
      <c r="F3757" s="389" t="s">
        <v>647</v>
      </c>
      <c r="G3757" s="389" t="s">
        <v>649</v>
      </c>
    </row>
    <row r="3758" spans="1:7">
      <c r="A3758" s="389" t="s">
        <v>526</v>
      </c>
      <c r="B3758" s="389" t="s">
        <v>517</v>
      </c>
      <c r="C3758" s="389">
        <v>18.0710829991</v>
      </c>
      <c r="D3758" s="389" t="s">
        <v>647</v>
      </c>
      <c r="E3758" s="389" t="s">
        <v>652</v>
      </c>
      <c r="F3758" s="389" t="s">
        <v>647</v>
      </c>
      <c r="G3758" s="389" t="s">
        <v>649</v>
      </c>
    </row>
    <row r="3759" spans="1:7">
      <c r="A3759" s="389" t="s">
        <v>568</v>
      </c>
      <c r="B3759" s="389" t="s">
        <v>517</v>
      </c>
      <c r="C3759" s="389">
        <v>18.0710829991</v>
      </c>
      <c r="D3759" s="389" t="s">
        <v>647</v>
      </c>
      <c r="E3759" s="389" t="s">
        <v>652</v>
      </c>
      <c r="F3759" s="389" t="s">
        <v>647</v>
      </c>
      <c r="G3759" s="389" t="s">
        <v>649</v>
      </c>
    </row>
    <row r="3760" spans="1:7">
      <c r="A3760" s="389" t="s">
        <v>581</v>
      </c>
      <c r="B3760" s="389" t="s">
        <v>517</v>
      </c>
      <c r="C3760" s="389">
        <v>2.42227570416</v>
      </c>
      <c r="D3760" s="389" t="s">
        <v>647</v>
      </c>
      <c r="E3760" s="389" t="s">
        <v>652</v>
      </c>
      <c r="F3760" s="389" t="s">
        <v>647</v>
      </c>
      <c r="G3760" s="389" t="s">
        <v>649</v>
      </c>
    </row>
    <row r="3761" spans="1:7">
      <c r="A3761" s="389" t="s">
        <v>534</v>
      </c>
      <c r="B3761" s="389" t="s">
        <v>517</v>
      </c>
      <c r="C3761" s="389">
        <v>27.442362334199899</v>
      </c>
      <c r="D3761" s="389" t="s">
        <v>647</v>
      </c>
      <c r="E3761" s="389" t="s">
        <v>652</v>
      </c>
      <c r="F3761" s="389" t="s">
        <v>647</v>
      </c>
      <c r="G3761" s="389" t="s">
        <v>649</v>
      </c>
    </row>
    <row r="3762" spans="1:7">
      <c r="A3762" s="389" t="s">
        <v>541</v>
      </c>
      <c r="B3762" s="389" t="s">
        <v>517</v>
      </c>
      <c r="C3762" s="389">
        <v>27.442362334199899</v>
      </c>
      <c r="D3762" s="389" t="s">
        <v>647</v>
      </c>
      <c r="E3762" s="389" t="s">
        <v>652</v>
      </c>
      <c r="F3762" s="389" t="s">
        <v>647</v>
      </c>
      <c r="G3762" s="389" t="s">
        <v>649</v>
      </c>
    </row>
    <row r="3763" spans="1:7">
      <c r="A3763" s="389" t="s">
        <v>542</v>
      </c>
      <c r="B3763" s="389" t="s">
        <v>517</v>
      </c>
      <c r="C3763" s="389">
        <v>2.04848185633</v>
      </c>
      <c r="D3763" s="389" t="s">
        <v>647</v>
      </c>
      <c r="E3763" s="389" t="s">
        <v>652</v>
      </c>
      <c r="F3763" s="389" t="s">
        <v>647</v>
      </c>
      <c r="G3763" s="389" t="s">
        <v>649</v>
      </c>
    </row>
    <row r="3764" spans="1:7">
      <c r="A3764" s="389" t="s">
        <v>562</v>
      </c>
      <c r="B3764" s="389" t="s">
        <v>517</v>
      </c>
      <c r="C3764" s="389">
        <v>2.98373932311</v>
      </c>
      <c r="D3764" s="389" t="s">
        <v>647</v>
      </c>
      <c r="E3764" s="389" t="s">
        <v>652</v>
      </c>
      <c r="F3764" s="389" t="s">
        <v>647</v>
      </c>
      <c r="G3764" s="389" t="s">
        <v>649</v>
      </c>
    </row>
    <row r="3765" spans="1:7">
      <c r="A3765" s="389" t="s">
        <v>577</v>
      </c>
      <c r="B3765" s="389" t="s">
        <v>517</v>
      </c>
      <c r="C3765" s="389">
        <v>15.5160857519</v>
      </c>
      <c r="D3765" s="389" t="s">
        <v>647</v>
      </c>
      <c r="E3765" s="389" t="s">
        <v>652</v>
      </c>
      <c r="F3765" s="389" t="s">
        <v>647</v>
      </c>
      <c r="G3765" s="389" t="s">
        <v>649</v>
      </c>
    </row>
    <row r="3766" spans="1:7">
      <c r="A3766" s="389" t="s">
        <v>559</v>
      </c>
      <c r="B3766" s="389" t="s">
        <v>517</v>
      </c>
      <c r="C3766" s="389">
        <v>4.3391576700899996</v>
      </c>
      <c r="D3766" s="389" t="s">
        <v>647</v>
      </c>
      <c r="E3766" s="389" t="s">
        <v>652</v>
      </c>
      <c r="F3766" s="389" t="s">
        <v>647</v>
      </c>
      <c r="G3766" s="389" t="s">
        <v>649</v>
      </c>
    </row>
    <row r="3767" spans="1:7">
      <c r="A3767" s="389" t="s">
        <v>559</v>
      </c>
      <c r="B3767" s="389" t="s">
        <v>517</v>
      </c>
      <c r="C3767" s="389">
        <v>4.3391576700899996</v>
      </c>
      <c r="D3767" s="389" t="s">
        <v>647</v>
      </c>
      <c r="E3767" s="389" t="s">
        <v>652</v>
      </c>
      <c r="F3767" s="389" t="s">
        <v>647</v>
      </c>
      <c r="G3767" s="389" t="s">
        <v>649</v>
      </c>
    </row>
    <row r="3768" spans="1:7">
      <c r="A3768" s="389" t="s">
        <v>574</v>
      </c>
      <c r="B3768" s="389" t="s">
        <v>517</v>
      </c>
      <c r="C3768" s="389">
        <v>4.3391576700899996</v>
      </c>
      <c r="D3768" s="389" t="s">
        <v>647</v>
      </c>
      <c r="E3768" s="389" t="s">
        <v>652</v>
      </c>
      <c r="F3768" s="389" t="s">
        <v>647</v>
      </c>
      <c r="G3768" s="389" t="s">
        <v>649</v>
      </c>
    </row>
    <row r="3769" spans="1:7">
      <c r="A3769" s="389" t="s">
        <v>574</v>
      </c>
      <c r="B3769" s="389" t="s">
        <v>517</v>
      </c>
      <c r="C3769" s="389">
        <v>4.3391576700899996</v>
      </c>
      <c r="D3769" s="389" t="s">
        <v>647</v>
      </c>
      <c r="E3769" s="389" t="s">
        <v>652</v>
      </c>
      <c r="F3769" s="389" t="s">
        <v>647</v>
      </c>
      <c r="G3769" s="389" t="s">
        <v>649</v>
      </c>
    </row>
    <row r="3770" spans="1:7">
      <c r="A3770" s="389" t="s">
        <v>525</v>
      </c>
      <c r="B3770" s="389" t="s">
        <v>517</v>
      </c>
      <c r="C3770" s="389">
        <v>3.66186029095</v>
      </c>
      <c r="D3770" s="389" t="s">
        <v>647</v>
      </c>
      <c r="E3770" s="389" t="s">
        <v>652</v>
      </c>
      <c r="F3770" s="389" t="s">
        <v>647</v>
      </c>
      <c r="G3770" s="389" t="s">
        <v>649</v>
      </c>
    </row>
    <row r="3771" spans="1:7">
      <c r="A3771" s="389" t="s">
        <v>568</v>
      </c>
      <c r="B3771" s="389" t="s">
        <v>517</v>
      </c>
      <c r="C3771" s="389">
        <v>3.66186029095</v>
      </c>
      <c r="D3771" s="389" t="s">
        <v>647</v>
      </c>
      <c r="E3771" s="389" t="s">
        <v>652</v>
      </c>
      <c r="F3771" s="389" t="s">
        <v>647</v>
      </c>
      <c r="G3771" s="389" t="s">
        <v>649</v>
      </c>
    </row>
    <row r="3772" spans="1:7">
      <c r="A3772" s="389" t="s">
        <v>526</v>
      </c>
      <c r="B3772" s="389" t="s">
        <v>517</v>
      </c>
      <c r="C3772" s="389">
        <v>11.4568867573</v>
      </c>
      <c r="D3772" s="389" t="s">
        <v>647</v>
      </c>
      <c r="E3772" s="389" t="s">
        <v>652</v>
      </c>
      <c r="F3772" s="389" t="s">
        <v>647</v>
      </c>
      <c r="G3772" s="389" t="s">
        <v>649</v>
      </c>
    </row>
    <row r="3773" spans="1:7">
      <c r="A3773" s="389" t="s">
        <v>514</v>
      </c>
      <c r="B3773" s="389" t="s">
        <v>517</v>
      </c>
      <c r="C3773" s="389">
        <v>11.4568867573</v>
      </c>
      <c r="D3773" s="389" t="s">
        <v>647</v>
      </c>
      <c r="E3773" s="389" t="s">
        <v>652</v>
      </c>
      <c r="F3773" s="389" t="s">
        <v>647</v>
      </c>
      <c r="G3773" s="389" t="s">
        <v>649</v>
      </c>
    </row>
    <row r="3774" spans="1:7">
      <c r="A3774" s="389" t="s">
        <v>581</v>
      </c>
      <c r="B3774" s="389" t="s">
        <v>517</v>
      </c>
      <c r="C3774" s="389">
        <v>7.9503344928999997</v>
      </c>
      <c r="D3774" s="389" t="s">
        <v>647</v>
      </c>
      <c r="E3774" s="389" t="s">
        <v>652</v>
      </c>
      <c r="F3774" s="389" t="s">
        <v>647</v>
      </c>
      <c r="G3774" s="389" t="s">
        <v>649</v>
      </c>
    </row>
    <row r="3775" spans="1:7">
      <c r="A3775" s="389" t="s">
        <v>543</v>
      </c>
      <c r="B3775" s="389" t="s">
        <v>517</v>
      </c>
      <c r="C3775" s="389">
        <v>22.113222672300001</v>
      </c>
      <c r="D3775" s="389" t="s">
        <v>647</v>
      </c>
      <c r="E3775" s="389" t="s">
        <v>652</v>
      </c>
      <c r="F3775" s="389" t="s">
        <v>647</v>
      </c>
      <c r="G3775" s="389" t="s">
        <v>649</v>
      </c>
    </row>
    <row r="3776" spans="1:7">
      <c r="A3776" s="389" t="s">
        <v>543</v>
      </c>
      <c r="B3776" s="389" t="s">
        <v>517</v>
      </c>
      <c r="C3776" s="389">
        <v>22.113222672300001</v>
      </c>
      <c r="D3776" s="389" t="s">
        <v>647</v>
      </c>
      <c r="E3776" s="389" t="s">
        <v>652</v>
      </c>
      <c r="F3776" s="389" t="s">
        <v>647</v>
      </c>
      <c r="G3776" s="389" t="s">
        <v>649</v>
      </c>
    </row>
    <row r="3777" spans="1:7">
      <c r="A3777" s="389" t="s">
        <v>560</v>
      </c>
      <c r="B3777" s="389" t="s">
        <v>517</v>
      </c>
      <c r="C3777" s="389">
        <v>22.113222672300001</v>
      </c>
      <c r="D3777" s="389" t="s">
        <v>647</v>
      </c>
      <c r="E3777" s="389" t="s">
        <v>652</v>
      </c>
      <c r="F3777" s="389" t="s">
        <v>647</v>
      </c>
      <c r="G3777" s="389" t="s">
        <v>649</v>
      </c>
    </row>
    <row r="3778" spans="1:7">
      <c r="A3778" s="389" t="s">
        <v>578</v>
      </c>
      <c r="B3778" s="389" t="s">
        <v>517</v>
      </c>
      <c r="C3778" s="389">
        <v>2.3497534035699998</v>
      </c>
      <c r="D3778" s="389" t="s">
        <v>647</v>
      </c>
      <c r="E3778" s="389" t="s">
        <v>652</v>
      </c>
      <c r="F3778" s="389" t="s">
        <v>647</v>
      </c>
      <c r="G3778" s="389" t="s">
        <v>649</v>
      </c>
    </row>
    <row r="3779" spans="1:7">
      <c r="A3779" s="389" t="s">
        <v>524</v>
      </c>
      <c r="B3779" s="389" t="s">
        <v>517</v>
      </c>
      <c r="C3779" s="389">
        <v>1.36024071463</v>
      </c>
      <c r="D3779" s="389" t="s">
        <v>647</v>
      </c>
      <c r="E3779" s="389" t="s">
        <v>652</v>
      </c>
      <c r="F3779" s="389" t="s">
        <v>647</v>
      </c>
      <c r="G3779" s="389" t="s">
        <v>649</v>
      </c>
    </row>
    <row r="3780" spans="1:7">
      <c r="A3780" s="389" t="s">
        <v>526</v>
      </c>
      <c r="B3780" s="389" t="s">
        <v>517</v>
      </c>
      <c r="C3780" s="389">
        <v>10.170090689</v>
      </c>
      <c r="D3780" s="389" t="s">
        <v>647</v>
      </c>
      <c r="E3780" s="389" t="s">
        <v>652</v>
      </c>
      <c r="F3780" s="389" t="s">
        <v>647</v>
      </c>
      <c r="G3780" s="389" t="s">
        <v>649</v>
      </c>
    </row>
    <row r="3781" spans="1:7">
      <c r="A3781" s="389" t="s">
        <v>542</v>
      </c>
      <c r="B3781" s="389" t="s">
        <v>517</v>
      </c>
      <c r="C3781" s="389">
        <v>10.170090689</v>
      </c>
      <c r="D3781" s="389" t="s">
        <v>647</v>
      </c>
      <c r="E3781" s="389" t="s">
        <v>652</v>
      </c>
      <c r="F3781" s="389" t="s">
        <v>647</v>
      </c>
      <c r="G3781" s="389" t="s">
        <v>649</v>
      </c>
    </row>
    <row r="3782" spans="1:7">
      <c r="A3782" s="389" t="s">
        <v>570</v>
      </c>
      <c r="B3782" s="389" t="s">
        <v>517</v>
      </c>
      <c r="C3782" s="389">
        <v>7.8414524195800004</v>
      </c>
      <c r="D3782" s="389" t="s">
        <v>647</v>
      </c>
      <c r="E3782" s="389" t="s">
        <v>652</v>
      </c>
      <c r="F3782" s="389" t="s">
        <v>647</v>
      </c>
      <c r="G3782" s="389" t="s">
        <v>649</v>
      </c>
    </row>
    <row r="3783" spans="1:7">
      <c r="A3783" s="389" t="s">
        <v>578</v>
      </c>
      <c r="B3783" s="389" t="s">
        <v>517</v>
      </c>
      <c r="C3783" s="389">
        <v>5.06631866737</v>
      </c>
      <c r="D3783" s="389" t="s">
        <v>647</v>
      </c>
      <c r="E3783" s="389" t="s">
        <v>652</v>
      </c>
      <c r="F3783" s="389" t="s">
        <v>647</v>
      </c>
      <c r="G3783" s="389" t="s">
        <v>649</v>
      </c>
    </row>
    <row r="3784" spans="1:7">
      <c r="A3784" s="389" t="s">
        <v>525</v>
      </c>
      <c r="B3784" s="389" t="s">
        <v>517</v>
      </c>
      <c r="C3784" s="389">
        <v>4.0113379914099996</v>
      </c>
      <c r="D3784" s="389" t="s">
        <v>647</v>
      </c>
      <c r="E3784" s="389" t="s">
        <v>652</v>
      </c>
      <c r="F3784" s="389" t="s">
        <v>647</v>
      </c>
      <c r="G3784" s="389" t="s">
        <v>649</v>
      </c>
    </row>
    <row r="3785" spans="1:7">
      <c r="A3785" s="389" t="s">
        <v>569</v>
      </c>
      <c r="B3785" s="389" t="s">
        <v>517</v>
      </c>
      <c r="C3785" s="389">
        <v>12.675052639800001</v>
      </c>
      <c r="D3785" s="389" t="s">
        <v>647</v>
      </c>
      <c r="E3785" s="389" t="s">
        <v>652</v>
      </c>
      <c r="F3785" s="389" t="s">
        <v>647</v>
      </c>
      <c r="G3785" s="389" t="s">
        <v>649</v>
      </c>
    </row>
    <row r="3786" spans="1:7">
      <c r="A3786" s="389" t="s">
        <v>577</v>
      </c>
      <c r="B3786" s="389" t="s">
        <v>517</v>
      </c>
      <c r="C3786" s="389">
        <v>7.6653681141099996</v>
      </c>
      <c r="D3786" s="389" t="s">
        <v>647</v>
      </c>
      <c r="E3786" s="389" t="s">
        <v>652</v>
      </c>
      <c r="F3786" s="389" t="s">
        <v>647</v>
      </c>
      <c r="G3786" s="389" t="s">
        <v>649</v>
      </c>
    </row>
    <row r="3787" spans="1:7">
      <c r="A3787" s="389" t="s">
        <v>535</v>
      </c>
      <c r="B3787" s="389" t="s">
        <v>517</v>
      </c>
      <c r="C3787" s="389">
        <v>18.088286723300001</v>
      </c>
      <c r="D3787" s="389" t="s">
        <v>647</v>
      </c>
      <c r="E3787" s="389" t="s">
        <v>652</v>
      </c>
      <c r="F3787" s="389" t="s">
        <v>647</v>
      </c>
      <c r="G3787" s="389" t="s">
        <v>649</v>
      </c>
    </row>
    <row r="3788" spans="1:7">
      <c r="A3788" s="389" t="s">
        <v>527</v>
      </c>
      <c r="B3788" s="389" t="s">
        <v>517</v>
      </c>
      <c r="C3788" s="389">
        <v>1.17933056951</v>
      </c>
      <c r="D3788" s="389" t="s">
        <v>647</v>
      </c>
      <c r="E3788" s="389" t="s">
        <v>652</v>
      </c>
      <c r="F3788" s="389" t="s">
        <v>647</v>
      </c>
      <c r="G3788" s="389" t="s">
        <v>649</v>
      </c>
    </row>
    <row r="3789" spans="1:7">
      <c r="A3789" s="389" t="s">
        <v>578</v>
      </c>
      <c r="B3789" s="389" t="s">
        <v>517</v>
      </c>
      <c r="C3789" s="389">
        <v>1.84674377225</v>
      </c>
      <c r="D3789" s="389" t="s">
        <v>647</v>
      </c>
      <c r="E3789" s="389" t="s">
        <v>652</v>
      </c>
      <c r="F3789" s="389" t="s">
        <v>647</v>
      </c>
      <c r="G3789" s="389" t="s">
        <v>649</v>
      </c>
    </row>
    <row r="3790" spans="1:7">
      <c r="A3790" s="389" t="s">
        <v>562</v>
      </c>
      <c r="B3790" s="389" t="s">
        <v>517</v>
      </c>
      <c r="C3790" s="389">
        <v>6.4065064080200003</v>
      </c>
      <c r="D3790" s="389" t="s">
        <v>647</v>
      </c>
      <c r="E3790" s="389" t="s">
        <v>652</v>
      </c>
      <c r="F3790" s="389" t="s">
        <v>647</v>
      </c>
      <c r="G3790" s="389" t="s">
        <v>649</v>
      </c>
    </row>
    <row r="3791" spans="1:7">
      <c r="A3791" s="389" t="s">
        <v>576</v>
      </c>
      <c r="B3791" s="389" t="s">
        <v>517</v>
      </c>
      <c r="C3791" s="389">
        <v>0.66952447726200004</v>
      </c>
      <c r="D3791" s="389" t="s">
        <v>647</v>
      </c>
      <c r="E3791" s="389" t="s">
        <v>652</v>
      </c>
      <c r="F3791" s="389" t="s">
        <v>647</v>
      </c>
      <c r="G3791" s="389" t="s">
        <v>649</v>
      </c>
    </row>
    <row r="3792" spans="1:7">
      <c r="A3792" s="389" t="s">
        <v>578</v>
      </c>
      <c r="B3792" s="389" t="s">
        <v>517</v>
      </c>
      <c r="C3792" s="389">
        <v>0.66952447726200004</v>
      </c>
      <c r="D3792" s="389" t="s">
        <v>647</v>
      </c>
      <c r="E3792" s="389" t="s">
        <v>652</v>
      </c>
      <c r="F3792" s="389" t="s">
        <v>647</v>
      </c>
      <c r="G3792" s="389" t="s">
        <v>649</v>
      </c>
    </row>
    <row r="3793" spans="1:7">
      <c r="A3793" s="389" t="s">
        <v>526</v>
      </c>
      <c r="B3793" s="389" t="s">
        <v>517</v>
      </c>
      <c r="C3793" s="389">
        <v>13.743048354700001</v>
      </c>
      <c r="D3793" s="389" t="s">
        <v>647</v>
      </c>
      <c r="E3793" s="389" t="s">
        <v>652</v>
      </c>
      <c r="F3793" s="389" t="s">
        <v>647</v>
      </c>
      <c r="G3793" s="389" t="s">
        <v>649</v>
      </c>
    </row>
    <row r="3794" spans="1:7">
      <c r="A3794" s="389" t="s">
        <v>547</v>
      </c>
      <c r="B3794" s="389" t="s">
        <v>517</v>
      </c>
      <c r="C3794" s="389">
        <v>8.6341888656000005</v>
      </c>
      <c r="D3794" s="389" t="s">
        <v>647</v>
      </c>
      <c r="E3794" s="389" t="s">
        <v>652</v>
      </c>
      <c r="F3794" s="389" t="s">
        <v>647</v>
      </c>
      <c r="G3794" s="389" t="s">
        <v>649</v>
      </c>
    </row>
    <row r="3795" spans="1:7">
      <c r="A3795" s="389" t="s">
        <v>547</v>
      </c>
      <c r="B3795" s="389" t="s">
        <v>517</v>
      </c>
      <c r="C3795" s="389">
        <v>8.6341888656000005</v>
      </c>
      <c r="D3795" s="389" t="s">
        <v>647</v>
      </c>
      <c r="E3795" s="389" t="s">
        <v>652</v>
      </c>
      <c r="F3795" s="389" t="s">
        <v>647</v>
      </c>
      <c r="G3795" s="389" t="s">
        <v>649</v>
      </c>
    </row>
    <row r="3796" spans="1:7">
      <c r="A3796" s="389" t="s">
        <v>535</v>
      </c>
      <c r="B3796" s="389" t="s">
        <v>517</v>
      </c>
      <c r="C3796" s="389">
        <v>65.718584607899899</v>
      </c>
      <c r="D3796" s="389" t="s">
        <v>647</v>
      </c>
      <c r="E3796" s="389" t="s">
        <v>652</v>
      </c>
      <c r="F3796" s="389" t="s">
        <v>647</v>
      </c>
      <c r="G3796" s="389" t="s">
        <v>649</v>
      </c>
    </row>
    <row r="3797" spans="1:7">
      <c r="A3797" s="389" t="s">
        <v>563</v>
      </c>
      <c r="B3797" s="389" t="s">
        <v>517</v>
      </c>
      <c r="C3797" s="389">
        <v>3.9013748211000001</v>
      </c>
      <c r="D3797" s="389" t="s">
        <v>647</v>
      </c>
      <c r="E3797" s="389" t="s">
        <v>652</v>
      </c>
      <c r="F3797" s="389" t="s">
        <v>647</v>
      </c>
      <c r="G3797" s="389" t="s">
        <v>649</v>
      </c>
    </row>
    <row r="3798" spans="1:7">
      <c r="A3798" s="389" t="s">
        <v>578</v>
      </c>
      <c r="B3798" s="389" t="s">
        <v>517</v>
      </c>
      <c r="C3798" s="389">
        <v>5.0559834811100002</v>
      </c>
      <c r="D3798" s="389" t="s">
        <v>647</v>
      </c>
      <c r="E3798" s="389" t="s">
        <v>652</v>
      </c>
      <c r="F3798" s="389" t="s">
        <v>647</v>
      </c>
      <c r="G3798" s="389" t="s">
        <v>649</v>
      </c>
    </row>
    <row r="3799" spans="1:7">
      <c r="A3799" s="389" t="s">
        <v>558</v>
      </c>
      <c r="B3799" s="389" t="s">
        <v>517</v>
      </c>
      <c r="C3799" s="389">
        <v>9.8567510156600004</v>
      </c>
      <c r="D3799" s="389" t="s">
        <v>647</v>
      </c>
      <c r="E3799" s="389" t="s">
        <v>652</v>
      </c>
      <c r="F3799" s="389" t="s">
        <v>647</v>
      </c>
      <c r="G3799" s="389" t="s">
        <v>649</v>
      </c>
    </row>
    <row r="3800" spans="1:7">
      <c r="A3800" s="389" t="s">
        <v>535</v>
      </c>
      <c r="B3800" s="389" t="s">
        <v>517</v>
      </c>
      <c r="C3800" s="389">
        <v>3.6368152783799998</v>
      </c>
      <c r="D3800" s="389" t="s">
        <v>647</v>
      </c>
      <c r="E3800" s="389" t="s">
        <v>652</v>
      </c>
      <c r="F3800" s="389" t="s">
        <v>647</v>
      </c>
      <c r="G3800" s="389" t="s">
        <v>649</v>
      </c>
    </row>
    <row r="3801" spans="1:7">
      <c r="A3801" s="389" t="s">
        <v>535</v>
      </c>
      <c r="B3801" s="389" t="s">
        <v>517</v>
      </c>
      <c r="C3801" s="389">
        <v>3.6368152783799998</v>
      </c>
      <c r="D3801" s="389" t="s">
        <v>647</v>
      </c>
      <c r="E3801" s="389" t="s">
        <v>652</v>
      </c>
      <c r="F3801" s="389" t="s">
        <v>647</v>
      </c>
      <c r="G3801" s="389" t="s">
        <v>649</v>
      </c>
    </row>
    <row r="3802" spans="1:7">
      <c r="A3802" s="389" t="s">
        <v>581</v>
      </c>
      <c r="B3802" s="389" t="s">
        <v>517</v>
      </c>
      <c r="C3802" s="389">
        <v>40.494224348800003</v>
      </c>
      <c r="D3802" s="389" t="s">
        <v>647</v>
      </c>
      <c r="E3802" s="389" t="s">
        <v>652</v>
      </c>
      <c r="F3802" s="389" t="s">
        <v>647</v>
      </c>
      <c r="G3802" s="389" t="s">
        <v>649</v>
      </c>
    </row>
    <row r="3803" spans="1:7">
      <c r="A3803" s="389" t="s">
        <v>535</v>
      </c>
      <c r="B3803" s="389" t="s">
        <v>517</v>
      </c>
      <c r="C3803" s="389">
        <v>1.4814546561499999</v>
      </c>
      <c r="D3803" s="389" t="s">
        <v>647</v>
      </c>
      <c r="E3803" s="389" t="s">
        <v>652</v>
      </c>
      <c r="F3803" s="389" t="s">
        <v>647</v>
      </c>
      <c r="G3803" s="389" t="s">
        <v>649</v>
      </c>
    </row>
    <row r="3804" spans="1:7">
      <c r="A3804" s="389" t="s">
        <v>514</v>
      </c>
      <c r="B3804" s="389" t="s">
        <v>517</v>
      </c>
      <c r="C3804" s="389">
        <v>1.4797607745900001</v>
      </c>
      <c r="D3804" s="389" t="s">
        <v>647</v>
      </c>
      <c r="E3804" s="389" t="s">
        <v>652</v>
      </c>
      <c r="F3804" s="389" t="s">
        <v>647</v>
      </c>
      <c r="G3804" s="389" t="s">
        <v>649</v>
      </c>
    </row>
    <row r="3805" spans="1:7">
      <c r="A3805" s="389" t="s">
        <v>559</v>
      </c>
      <c r="B3805" s="389" t="s">
        <v>517</v>
      </c>
      <c r="C3805" s="389">
        <v>16.601881491699899</v>
      </c>
      <c r="D3805" s="389" t="s">
        <v>647</v>
      </c>
      <c r="E3805" s="389" t="s">
        <v>652</v>
      </c>
      <c r="F3805" s="389" t="s">
        <v>647</v>
      </c>
      <c r="G3805" s="389" t="s">
        <v>649</v>
      </c>
    </row>
    <row r="3806" spans="1:7">
      <c r="A3806" s="389" t="s">
        <v>574</v>
      </c>
      <c r="B3806" s="389" t="s">
        <v>517</v>
      </c>
      <c r="C3806" s="389">
        <v>16.601881491699899</v>
      </c>
      <c r="D3806" s="389" t="s">
        <v>647</v>
      </c>
      <c r="E3806" s="389" t="s">
        <v>652</v>
      </c>
      <c r="F3806" s="389" t="s">
        <v>647</v>
      </c>
      <c r="G3806" s="389" t="s">
        <v>649</v>
      </c>
    </row>
    <row r="3807" spans="1:7">
      <c r="A3807" s="389" t="s">
        <v>537</v>
      </c>
      <c r="B3807" s="389" t="s">
        <v>517</v>
      </c>
      <c r="C3807" s="389">
        <v>0.83325391343400002</v>
      </c>
      <c r="D3807" s="389" t="s">
        <v>647</v>
      </c>
      <c r="E3807" s="389" t="s">
        <v>652</v>
      </c>
      <c r="F3807" s="389" t="s">
        <v>647</v>
      </c>
      <c r="G3807" s="389" t="s">
        <v>649</v>
      </c>
    </row>
    <row r="3808" spans="1:7">
      <c r="A3808" s="389" t="s">
        <v>556</v>
      </c>
      <c r="B3808" s="389" t="s">
        <v>517</v>
      </c>
      <c r="C3808" s="389">
        <v>0.83325391343400002</v>
      </c>
      <c r="D3808" s="389" t="s">
        <v>647</v>
      </c>
      <c r="E3808" s="389" t="s">
        <v>652</v>
      </c>
      <c r="F3808" s="389" t="s">
        <v>647</v>
      </c>
      <c r="G3808" s="389" t="s">
        <v>649</v>
      </c>
    </row>
    <row r="3809" spans="1:7">
      <c r="A3809" s="389" t="s">
        <v>581</v>
      </c>
      <c r="B3809" s="389" t="s">
        <v>517</v>
      </c>
      <c r="C3809" s="389">
        <v>26.969384954700001</v>
      </c>
      <c r="D3809" s="389" t="s">
        <v>647</v>
      </c>
      <c r="E3809" s="389" t="s">
        <v>652</v>
      </c>
      <c r="F3809" s="389" t="s">
        <v>647</v>
      </c>
      <c r="G3809" s="389" t="s">
        <v>649</v>
      </c>
    </row>
    <row r="3810" spans="1:7">
      <c r="A3810" s="389" t="s">
        <v>535</v>
      </c>
      <c r="B3810" s="389" t="s">
        <v>517</v>
      </c>
      <c r="C3810" s="389">
        <v>2.9723686951400001</v>
      </c>
      <c r="D3810" s="389" t="s">
        <v>647</v>
      </c>
      <c r="E3810" s="389" t="s">
        <v>652</v>
      </c>
      <c r="F3810" s="389" t="s">
        <v>647</v>
      </c>
      <c r="G3810" s="389" t="s">
        <v>649</v>
      </c>
    </row>
    <row r="3811" spans="1:7">
      <c r="A3811" s="389" t="s">
        <v>525</v>
      </c>
      <c r="B3811" s="389" t="s">
        <v>517</v>
      </c>
      <c r="C3811" s="389">
        <v>1.3115907342699999</v>
      </c>
      <c r="D3811" s="389" t="s">
        <v>647</v>
      </c>
      <c r="E3811" s="389" t="s">
        <v>652</v>
      </c>
      <c r="F3811" s="389" t="s">
        <v>647</v>
      </c>
      <c r="G3811" s="389" t="s">
        <v>649</v>
      </c>
    </row>
    <row r="3812" spans="1:7">
      <c r="A3812" s="389" t="s">
        <v>526</v>
      </c>
      <c r="B3812" s="389" t="s">
        <v>517</v>
      </c>
      <c r="C3812" s="389">
        <v>1.3115907342699999</v>
      </c>
      <c r="D3812" s="389" t="s">
        <v>647</v>
      </c>
      <c r="E3812" s="389" t="s">
        <v>652</v>
      </c>
      <c r="F3812" s="389" t="s">
        <v>647</v>
      </c>
      <c r="G3812" s="389" t="s">
        <v>649</v>
      </c>
    </row>
    <row r="3813" spans="1:7">
      <c r="A3813" s="389" t="s">
        <v>568</v>
      </c>
      <c r="B3813" s="389" t="s">
        <v>517</v>
      </c>
      <c r="C3813" s="389">
        <v>1.3115907342699999</v>
      </c>
      <c r="D3813" s="389" t="s">
        <v>647</v>
      </c>
      <c r="E3813" s="389" t="s">
        <v>652</v>
      </c>
      <c r="F3813" s="389" t="s">
        <v>647</v>
      </c>
      <c r="G3813" s="389" t="s">
        <v>649</v>
      </c>
    </row>
    <row r="3814" spans="1:7">
      <c r="A3814" s="389" t="s">
        <v>542</v>
      </c>
      <c r="B3814" s="389" t="s">
        <v>517</v>
      </c>
      <c r="C3814" s="389">
        <v>15.9226855692</v>
      </c>
      <c r="D3814" s="389" t="s">
        <v>647</v>
      </c>
      <c r="E3814" s="389" t="s">
        <v>652</v>
      </c>
      <c r="F3814" s="389" t="s">
        <v>647</v>
      </c>
      <c r="G3814" s="389" t="s">
        <v>649</v>
      </c>
    </row>
    <row r="3815" spans="1:7">
      <c r="A3815" s="389" t="s">
        <v>581</v>
      </c>
      <c r="B3815" s="389" t="s">
        <v>517</v>
      </c>
      <c r="C3815" s="389">
        <v>28.0563278248</v>
      </c>
      <c r="D3815" s="389" t="s">
        <v>647</v>
      </c>
      <c r="E3815" s="389" t="s">
        <v>652</v>
      </c>
      <c r="F3815" s="389" t="s">
        <v>647</v>
      </c>
      <c r="G3815" s="389" t="s">
        <v>649</v>
      </c>
    </row>
    <row r="3816" spans="1:7">
      <c r="A3816" s="389" t="s">
        <v>581</v>
      </c>
      <c r="B3816" s="389" t="s">
        <v>517</v>
      </c>
      <c r="C3816" s="389">
        <v>28.0563278248</v>
      </c>
      <c r="D3816" s="389" t="s">
        <v>647</v>
      </c>
      <c r="E3816" s="389" t="s">
        <v>652</v>
      </c>
      <c r="F3816" s="389" t="s">
        <v>647</v>
      </c>
      <c r="G3816" s="389" t="s">
        <v>649</v>
      </c>
    </row>
    <row r="3817" spans="1:7">
      <c r="A3817" s="389" t="s">
        <v>526</v>
      </c>
      <c r="B3817" s="389" t="s">
        <v>517</v>
      </c>
      <c r="C3817" s="389">
        <v>10.313193001</v>
      </c>
      <c r="D3817" s="389" t="s">
        <v>647</v>
      </c>
      <c r="E3817" s="389" t="s">
        <v>652</v>
      </c>
      <c r="F3817" s="389" t="s">
        <v>647</v>
      </c>
      <c r="G3817" s="389" t="s">
        <v>649</v>
      </c>
    </row>
    <row r="3818" spans="1:7">
      <c r="A3818" s="389" t="s">
        <v>526</v>
      </c>
      <c r="B3818" s="389" t="s">
        <v>517</v>
      </c>
      <c r="C3818" s="389">
        <v>10.313193001</v>
      </c>
      <c r="D3818" s="389" t="s">
        <v>647</v>
      </c>
      <c r="E3818" s="389" t="s">
        <v>652</v>
      </c>
      <c r="F3818" s="389" t="s">
        <v>647</v>
      </c>
      <c r="G3818" s="389" t="s">
        <v>649</v>
      </c>
    </row>
    <row r="3819" spans="1:7">
      <c r="A3819" s="389" t="s">
        <v>578</v>
      </c>
      <c r="B3819" s="389" t="s">
        <v>517</v>
      </c>
      <c r="C3819" s="389">
        <v>8.5050842836899996</v>
      </c>
      <c r="D3819" s="389" t="s">
        <v>647</v>
      </c>
      <c r="E3819" s="389" t="s">
        <v>652</v>
      </c>
      <c r="F3819" s="389" t="s">
        <v>647</v>
      </c>
      <c r="G3819" s="389" t="s">
        <v>649</v>
      </c>
    </row>
    <row r="3820" spans="1:7">
      <c r="A3820" s="389" t="s">
        <v>514</v>
      </c>
      <c r="B3820" s="389" t="s">
        <v>517</v>
      </c>
      <c r="C3820" s="389">
        <v>1.6112454301200001</v>
      </c>
      <c r="D3820" s="389" t="s">
        <v>647</v>
      </c>
      <c r="E3820" s="389" t="s">
        <v>652</v>
      </c>
      <c r="F3820" s="389" t="s">
        <v>647</v>
      </c>
      <c r="G3820" s="389" t="s">
        <v>649</v>
      </c>
    </row>
    <row r="3821" spans="1:7">
      <c r="A3821" s="389" t="s">
        <v>581</v>
      </c>
      <c r="B3821" s="389" t="s">
        <v>517</v>
      </c>
      <c r="C3821" s="389">
        <v>20.0873653748999</v>
      </c>
      <c r="D3821" s="389" t="s">
        <v>647</v>
      </c>
      <c r="E3821" s="389" t="s">
        <v>652</v>
      </c>
      <c r="F3821" s="389" t="s">
        <v>647</v>
      </c>
      <c r="G3821" s="389" t="s">
        <v>649</v>
      </c>
    </row>
    <row r="3822" spans="1:7">
      <c r="A3822" s="389" t="s">
        <v>544</v>
      </c>
      <c r="B3822" s="389" t="s">
        <v>517</v>
      </c>
      <c r="C3822" s="389">
        <v>4.5887420356300002</v>
      </c>
      <c r="D3822" s="389" t="s">
        <v>647</v>
      </c>
      <c r="E3822" s="389" t="s">
        <v>652</v>
      </c>
      <c r="F3822" s="389" t="s">
        <v>647</v>
      </c>
      <c r="G3822" s="389" t="s">
        <v>649</v>
      </c>
    </row>
    <row r="3823" spans="1:7">
      <c r="A3823" s="389" t="s">
        <v>544</v>
      </c>
      <c r="B3823" s="389" t="s">
        <v>517</v>
      </c>
      <c r="C3823" s="389">
        <v>4.5887420356300002</v>
      </c>
      <c r="D3823" s="389" t="s">
        <v>647</v>
      </c>
      <c r="E3823" s="389" t="s">
        <v>652</v>
      </c>
      <c r="F3823" s="389" t="s">
        <v>647</v>
      </c>
      <c r="G3823" s="389" t="s">
        <v>649</v>
      </c>
    </row>
    <row r="3824" spans="1:7">
      <c r="A3824" s="389" t="s">
        <v>544</v>
      </c>
      <c r="B3824" s="389" t="s">
        <v>517</v>
      </c>
      <c r="C3824" s="389">
        <v>4.5887420356300002</v>
      </c>
      <c r="D3824" s="389" t="s">
        <v>647</v>
      </c>
      <c r="E3824" s="389" t="s">
        <v>652</v>
      </c>
      <c r="F3824" s="389" t="s">
        <v>647</v>
      </c>
      <c r="G3824" s="389" t="s">
        <v>649</v>
      </c>
    </row>
    <row r="3825" spans="1:7">
      <c r="A3825" s="389" t="s">
        <v>578</v>
      </c>
      <c r="B3825" s="389" t="s">
        <v>517</v>
      </c>
      <c r="C3825" s="389">
        <v>12.896330966000001</v>
      </c>
      <c r="D3825" s="389" t="s">
        <v>647</v>
      </c>
      <c r="E3825" s="389" t="s">
        <v>652</v>
      </c>
      <c r="F3825" s="389" t="s">
        <v>647</v>
      </c>
      <c r="G3825" s="389" t="s">
        <v>649</v>
      </c>
    </row>
    <row r="3826" spans="1:7">
      <c r="A3826" s="389" t="s">
        <v>574</v>
      </c>
      <c r="B3826" s="389" t="s">
        <v>517</v>
      </c>
      <c r="C3826" s="389">
        <v>3.6718047086299999</v>
      </c>
      <c r="D3826" s="389" t="s">
        <v>647</v>
      </c>
      <c r="E3826" s="389" t="s">
        <v>652</v>
      </c>
      <c r="F3826" s="389" t="s">
        <v>647</v>
      </c>
      <c r="G3826" s="389" t="s">
        <v>649</v>
      </c>
    </row>
    <row r="3827" spans="1:7">
      <c r="A3827" s="389" t="s">
        <v>535</v>
      </c>
      <c r="B3827" s="389" t="s">
        <v>517</v>
      </c>
      <c r="C3827" s="389">
        <v>7.4504736364899999</v>
      </c>
      <c r="D3827" s="389" t="s">
        <v>647</v>
      </c>
      <c r="E3827" s="389" t="s">
        <v>652</v>
      </c>
      <c r="F3827" s="389" t="s">
        <v>647</v>
      </c>
      <c r="G3827" s="389" t="s">
        <v>649</v>
      </c>
    </row>
    <row r="3828" spans="1:7">
      <c r="A3828" s="389" t="s">
        <v>543</v>
      </c>
      <c r="B3828" s="389" t="s">
        <v>517</v>
      </c>
      <c r="C3828" s="389">
        <v>4.6423084050099996</v>
      </c>
      <c r="D3828" s="389" t="s">
        <v>647</v>
      </c>
      <c r="E3828" s="389" t="s">
        <v>652</v>
      </c>
      <c r="F3828" s="389" t="s">
        <v>647</v>
      </c>
      <c r="G3828" s="389" t="s">
        <v>649</v>
      </c>
    </row>
    <row r="3829" spans="1:7">
      <c r="A3829" s="389" t="s">
        <v>578</v>
      </c>
      <c r="B3829" s="389" t="s">
        <v>517</v>
      </c>
      <c r="C3829" s="389">
        <v>8.3007798369200003</v>
      </c>
      <c r="D3829" s="389" t="s">
        <v>647</v>
      </c>
      <c r="E3829" s="389" t="s">
        <v>652</v>
      </c>
      <c r="F3829" s="389" t="s">
        <v>647</v>
      </c>
      <c r="G3829" s="389" t="s">
        <v>649</v>
      </c>
    </row>
    <row r="3830" spans="1:7">
      <c r="A3830" s="389" t="s">
        <v>578</v>
      </c>
      <c r="B3830" s="389" t="s">
        <v>517</v>
      </c>
      <c r="C3830" s="389">
        <v>8.3007798369200003</v>
      </c>
      <c r="D3830" s="389" t="s">
        <v>647</v>
      </c>
      <c r="E3830" s="389" t="s">
        <v>652</v>
      </c>
      <c r="F3830" s="389" t="s">
        <v>647</v>
      </c>
      <c r="G3830" s="389" t="s">
        <v>649</v>
      </c>
    </row>
    <row r="3831" spans="1:7">
      <c r="A3831" s="389" t="s">
        <v>571</v>
      </c>
      <c r="B3831" s="389" t="s">
        <v>517</v>
      </c>
      <c r="C3831" s="389">
        <v>8.3216884285599999</v>
      </c>
      <c r="D3831" s="389" t="s">
        <v>647</v>
      </c>
      <c r="E3831" s="389" t="s">
        <v>652</v>
      </c>
      <c r="F3831" s="389" t="s">
        <v>647</v>
      </c>
      <c r="G3831" s="389" t="s">
        <v>649</v>
      </c>
    </row>
    <row r="3832" spans="1:7">
      <c r="A3832" s="389" t="s">
        <v>571</v>
      </c>
      <c r="B3832" s="389" t="s">
        <v>517</v>
      </c>
      <c r="C3832" s="389">
        <v>8.3216884285599999</v>
      </c>
      <c r="D3832" s="389" t="s">
        <v>647</v>
      </c>
      <c r="E3832" s="389" t="s">
        <v>652</v>
      </c>
      <c r="F3832" s="389" t="s">
        <v>647</v>
      </c>
      <c r="G3832" s="389" t="s">
        <v>649</v>
      </c>
    </row>
    <row r="3833" spans="1:7">
      <c r="A3833" s="389" t="s">
        <v>577</v>
      </c>
      <c r="B3833" s="389" t="s">
        <v>517</v>
      </c>
      <c r="C3833" s="389">
        <v>8.3216884285599999</v>
      </c>
      <c r="D3833" s="389" t="s">
        <v>647</v>
      </c>
      <c r="E3833" s="389" t="s">
        <v>652</v>
      </c>
      <c r="F3833" s="389" t="s">
        <v>647</v>
      </c>
      <c r="G3833" s="389" t="s">
        <v>649</v>
      </c>
    </row>
    <row r="3834" spans="1:7">
      <c r="A3834" s="389" t="s">
        <v>578</v>
      </c>
      <c r="B3834" s="389" t="s">
        <v>517</v>
      </c>
      <c r="C3834" s="389">
        <v>2.28594038062</v>
      </c>
      <c r="D3834" s="389" t="s">
        <v>647</v>
      </c>
      <c r="E3834" s="389" t="s">
        <v>652</v>
      </c>
      <c r="F3834" s="389" t="s">
        <v>647</v>
      </c>
      <c r="G3834" s="389" t="s">
        <v>649</v>
      </c>
    </row>
    <row r="3835" spans="1:7">
      <c r="A3835" s="389" t="s">
        <v>578</v>
      </c>
      <c r="B3835" s="389" t="s">
        <v>517</v>
      </c>
      <c r="C3835" s="389">
        <v>2.28594038062</v>
      </c>
      <c r="D3835" s="389" t="s">
        <v>647</v>
      </c>
      <c r="E3835" s="389" t="s">
        <v>652</v>
      </c>
      <c r="F3835" s="389" t="s">
        <v>647</v>
      </c>
      <c r="G3835" s="389" t="s">
        <v>649</v>
      </c>
    </row>
    <row r="3836" spans="1:7">
      <c r="A3836" s="389" t="s">
        <v>525</v>
      </c>
      <c r="B3836" s="389" t="s">
        <v>517</v>
      </c>
      <c r="C3836" s="389">
        <v>7.3675409289099996</v>
      </c>
      <c r="D3836" s="389" t="s">
        <v>647</v>
      </c>
      <c r="E3836" s="389" t="s">
        <v>652</v>
      </c>
      <c r="F3836" s="389" t="s">
        <v>647</v>
      </c>
      <c r="G3836" s="389" t="s">
        <v>649</v>
      </c>
    </row>
    <row r="3837" spans="1:7">
      <c r="A3837" s="389" t="s">
        <v>543</v>
      </c>
      <c r="B3837" s="389" t="s">
        <v>517</v>
      </c>
      <c r="C3837" s="389">
        <v>16.3658389984999</v>
      </c>
      <c r="D3837" s="389" t="s">
        <v>647</v>
      </c>
      <c r="E3837" s="389" t="s">
        <v>652</v>
      </c>
      <c r="F3837" s="389" t="s">
        <v>647</v>
      </c>
      <c r="G3837" s="389" t="s">
        <v>649</v>
      </c>
    </row>
    <row r="3838" spans="1:7">
      <c r="A3838" s="389" t="s">
        <v>535</v>
      </c>
      <c r="B3838" s="389" t="s">
        <v>517</v>
      </c>
      <c r="C3838" s="389">
        <v>3.90549901334</v>
      </c>
      <c r="D3838" s="389" t="s">
        <v>647</v>
      </c>
      <c r="E3838" s="389" t="s">
        <v>652</v>
      </c>
      <c r="F3838" s="389" t="s">
        <v>647</v>
      </c>
      <c r="G3838" s="389" t="s">
        <v>649</v>
      </c>
    </row>
    <row r="3839" spans="1:7">
      <c r="A3839" s="389" t="s">
        <v>562</v>
      </c>
      <c r="B3839" s="389" t="s">
        <v>517</v>
      </c>
      <c r="C3839" s="389">
        <v>9.5061475479199906</v>
      </c>
      <c r="D3839" s="389" t="s">
        <v>647</v>
      </c>
      <c r="E3839" s="389" t="s">
        <v>652</v>
      </c>
      <c r="F3839" s="389" t="s">
        <v>647</v>
      </c>
      <c r="G3839" s="389" t="s">
        <v>649</v>
      </c>
    </row>
    <row r="3840" spans="1:7">
      <c r="A3840" s="389" t="s">
        <v>535</v>
      </c>
      <c r="B3840" s="389" t="s">
        <v>517</v>
      </c>
      <c r="C3840" s="389">
        <v>23.965184432400001</v>
      </c>
      <c r="D3840" s="389" t="s">
        <v>647</v>
      </c>
      <c r="E3840" s="389" t="s">
        <v>652</v>
      </c>
      <c r="F3840" s="389" t="s">
        <v>647</v>
      </c>
      <c r="G3840" s="389" t="s">
        <v>649</v>
      </c>
    </row>
    <row r="3841" spans="1:7">
      <c r="A3841" s="389" t="s">
        <v>543</v>
      </c>
      <c r="B3841" s="389" t="s">
        <v>517</v>
      </c>
      <c r="C3841" s="389">
        <v>10.2639651883</v>
      </c>
      <c r="D3841" s="389" t="s">
        <v>647</v>
      </c>
      <c r="E3841" s="389" t="s">
        <v>652</v>
      </c>
      <c r="F3841" s="389" t="s">
        <v>647</v>
      </c>
      <c r="G3841" s="389" t="s">
        <v>649</v>
      </c>
    </row>
    <row r="3842" spans="1:7">
      <c r="A3842" s="389" t="s">
        <v>560</v>
      </c>
      <c r="B3842" s="389" t="s">
        <v>517</v>
      </c>
      <c r="C3842" s="389">
        <v>10.2639651883</v>
      </c>
      <c r="D3842" s="389" t="s">
        <v>647</v>
      </c>
      <c r="E3842" s="389" t="s">
        <v>652</v>
      </c>
      <c r="F3842" s="389" t="s">
        <v>647</v>
      </c>
      <c r="G3842" s="389" t="s">
        <v>649</v>
      </c>
    </row>
    <row r="3843" spans="1:7">
      <c r="A3843" s="389" t="s">
        <v>535</v>
      </c>
      <c r="B3843" s="389" t="s">
        <v>517</v>
      </c>
      <c r="C3843" s="389">
        <v>3.62871948028</v>
      </c>
      <c r="D3843" s="389" t="s">
        <v>647</v>
      </c>
      <c r="E3843" s="389" t="s">
        <v>652</v>
      </c>
      <c r="F3843" s="389" t="s">
        <v>647</v>
      </c>
      <c r="G3843" s="389" t="s">
        <v>649</v>
      </c>
    </row>
    <row r="3844" spans="1:7">
      <c r="A3844" s="389" t="s">
        <v>564</v>
      </c>
      <c r="B3844" s="389" t="s">
        <v>517</v>
      </c>
      <c r="C3844" s="389">
        <v>7.27366793842</v>
      </c>
      <c r="D3844" s="389" t="s">
        <v>647</v>
      </c>
      <c r="E3844" s="389" t="s">
        <v>652</v>
      </c>
      <c r="F3844" s="389" t="s">
        <v>647</v>
      </c>
      <c r="G3844" s="389" t="s">
        <v>649</v>
      </c>
    </row>
    <row r="3845" spans="1:7">
      <c r="A3845" s="389" t="s">
        <v>581</v>
      </c>
      <c r="B3845" s="389" t="s">
        <v>517</v>
      </c>
      <c r="C3845" s="389">
        <v>30.367911336300001</v>
      </c>
      <c r="D3845" s="389" t="s">
        <v>647</v>
      </c>
      <c r="E3845" s="389" t="s">
        <v>652</v>
      </c>
      <c r="F3845" s="389" t="s">
        <v>647</v>
      </c>
      <c r="G3845" s="389" t="s">
        <v>649</v>
      </c>
    </row>
    <row r="3846" spans="1:7">
      <c r="A3846" s="389" t="s">
        <v>535</v>
      </c>
      <c r="B3846" s="389" t="s">
        <v>517</v>
      </c>
      <c r="C3846" s="389">
        <v>10.6948233413999</v>
      </c>
      <c r="D3846" s="389" t="s">
        <v>647</v>
      </c>
      <c r="E3846" s="389" t="s">
        <v>652</v>
      </c>
      <c r="F3846" s="389" t="s">
        <v>647</v>
      </c>
      <c r="G3846" s="389" t="s">
        <v>649</v>
      </c>
    </row>
    <row r="3847" spans="1:7">
      <c r="A3847" s="389" t="s">
        <v>569</v>
      </c>
      <c r="B3847" s="389" t="s">
        <v>517</v>
      </c>
      <c r="C3847" s="389">
        <v>7.0394202139699997</v>
      </c>
      <c r="D3847" s="389" t="s">
        <v>647</v>
      </c>
      <c r="E3847" s="389" t="s">
        <v>652</v>
      </c>
      <c r="F3847" s="389" t="s">
        <v>647</v>
      </c>
      <c r="G3847" s="389" t="s">
        <v>649</v>
      </c>
    </row>
    <row r="3848" spans="1:7">
      <c r="A3848" s="389" t="s">
        <v>569</v>
      </c>
      <c r="B3848" s="389" t="s">
        <v>517</v>
      </c>
      <c r="C3848" s="389">
        <v>7.0394202139699997</v>
      </c>
      <c r="D3848" s="389" t="s">
        <v>647</v>
      </c>
      <c r="E3848" s="389" t="s">
        <v>652</v>
      </c>
      <c r="F3848" s="389" t="s">
        <v>647</v>
      </c>
      <c r="G3848" s="389" t="s">
        <v>649</v>
      </c>
    </row>
    <row r="3849" spans="1:7">
      <c r="A3849" s="389" t="s">
        <v>537</v>
      </c>
      <c r="B3849" s="389" t="s">
        <v>517</v>
      </c>
      <c r="C3849" s="389">
        <v>2.4987188581500002</v>
      </c>
      <c r="D3849" s="389" t="s">
        <v>647</v>
      </c>
      <c r="E3849" s="389" t="s">
        <v>652</v>
      </c>
      <c r="F3849" s="389" t="s">
        <v>647</v>
      </c>
      <c r="G3849" s="389" t="s">
        <v>649</v>
      </c>
    </row>
    <row r="3850" spans="1:7">
      <c r="A3850" s="389" t="s">
        <v>556</v>
      </c>
      <c r="B3850" s="389" t="s">
        <v>517</v>
      </c>
      <c r="C3850" s="389">
        <v>2.4987188581500002</v>
      </c>
      <c r="D3850" s="389" t="s">
        <v>647</v>
      </c>
      <c r="E3850" s="389" t="s">
        <v>652</v>
      </c>
      <c r="F3850" s="389" t="s">
        <v>647</v>
      </c>
      <c r="G3850" s="389" t="s">
        <v>649</v>
      </c>
    </row>
    <row r="3851" spans="1:7">
      <c r="A3851" s="389" t="s">
        <v>535</v>
      </c>
      <c r="B3851" s="389" t="s">
        <v>517</v>
      </c>
      <c r="C3851" s="389">
        <v>22.4768939766</v>
      </c>
      <c r="D3851" s="389" t="s">
        <v>647</v>
      </c>
      <c r="E3851" s="389" t="s">
        <v>652</v>
      </c>
      <c r="F3851" s="389" t="s">
        <v>647</v>
      </c>
      <c r="G3851" s="389" t="s">
        <v>649</v>
      </c>
    </row>
    <row r="3852" spans="1:7">
      <c r="A3852" s="389" t="s">
        <v>581</v>
      </c>
      <c r="B3852" s="389" t="s">
        <v>517</v>
      </c>
      <c r="C3852" s="389">
        <v>24.4036494546</v>
      </c>
      <c r="D3852" s="389" t="s">
        <v>647</v>
      </c>
      <c r="E3852" s="389" t="s">
        <v>652</v>
      </c>
      <c r="F3852" s="389" t="s">
        <v>647</v>
      </c>
      <c r="G3852" s="389" t="s">
        <v>649</v>
      </c>
    </row>
    <row r="3853" spans="1:7">
      <c r="A3853" s="389" t="s">
        <v>559</v>
      </c>
      <c r="B3853" s="389" t="s">
        <v>517</v>
      </c>
      <c r="C3853" s="389">
        <v>4.4217804989999996</v>
      </c>
      <c r="D3853" s="389" t="s">
        <v>647</v>
      </c>
      <c r="E3853" s="389" t="s">
        <v>652</v>
      </c>
      <c r="F3853" s="389" t="s">
        <v>647</v>
      </c>
      <c r="G3853" s="389" t="s">
        <v>649</v>
      </c>
    </row>
    <row r="3854" spans="1:7">
      <c r="A3854" s="389" t="s">
        <v>525</v>
      </c>
      <c r="B3854" s="389" t="s">
        <v>517</v>
      </c>
      <c r="C3854" s="389">
        <v>0.32011872377799999</v>
      </c>
      <c r="D3854" s="389" t="s">
        <v>647</v>
      </c>
      <c r="E3854" s="389" t="s">
        <v>652</v>
      </c>
      <c r="F3854" s="389" t="s">
        <v>647</v>
      </c>
      <c r="G3854" s="389" t="s">
        <v>649</v>
      </c>
    </row>
    <row r="3855" spans="1:7">
      <c r="A3855" s="389" t="s">
        <v>544</v>
      </c>
      <c r="B3855" s="389" t="s">
        <v>517</v>
      </c>
      <c r="C3855" s="389">
        <v>21.156204113200001</v>
      </c>
      <c r="D3855" s="389" t="s">
        <v>647</v>
      </c>
      <c r="E3855" s="389" t="s">
        <v>652</v>
      </c>
      <c r="F3855" s="389" t="s">
        <v>647</v>
      </c>
      <c r="G3855" s="389" t="s">
        <v>649</v>
      </c>
    </row>
    <row r="3856" spans="1:7">
      <c r="A3856" s="389" t="s">
        <v>563</v>
      </c>
      <c r="B3856" s="389" t="s">
        <v>517</v>
      </c>
      <c r="C3856" s="389">
        <v>21.156204113200001</v>
      </c>
      <c r="D3856" s="389" t="s">
        <v>647</v>
      </c>
      <c r="E3856" s="389" t="s">
        <v>652</v>
      </c>
      <c r="F3856" s="389" t="s">
        <v>647</v>
      </c>
      <c r="G3856" s="389" t="s">
        <v>649</v>
      </c>
    </row>
    <row r="3857" spans="1:7">
      <c r="A3857" s="389" t="s">
        <v>563</v>
      </c>
      <c r="B3857" s="389" t="s">
        <v>517</v>
      </c>
      <c r="C3857" s="389">
        <v>21.156204113200001</v>
      </c>
      <c r="D3857" s="389" t="s">
        <v>647</v>
      </c>
      <c r="E3857" s="389" t="s">
        <v>652</v>
      </c>
      <c r="F3857" s="389" t="s">
        <v>647</v>
      </c>
      <c r="G3857" s="389" t="s">
        <v>649</v>
      </c>
    </row>
    <row r="3858" spans="1:7">
      <c r="A3858" s="389" t="s">
        <v>581</v>
      </c>
      <c r="B3858" s="389" t="s">
        <v>517</v>
      </c>
      <c r="C3858" s="389">
        <v>1.21870575786</v>
      </c>
      <c r="D3858" s="389" t="s">
        <v>647</v>
      </c>
      <c r="E3858" s="389" t="s">
        <v>652</v>
      </c>
      <c r="F3858" s="389" t="s">
        <v>647</v>
      </c>
      <c r="G3858" s="389" t="s">
        <v>649</v>
      </c>
    </row>
    <row r="3859" spans="1:7">
      <c r="A3859" s="389" t="s">
        <v>562</v>
      </c>
      <c r="B3859" s="389" t="s">
        <v>517</v>
      </c>
      <c r="C3859" s="389">
        <v>2.2017514839199999</v>
      </c>
      <c r="D3859" s="389" t="s">
        <v>647</v>
      </c>
      <c r="E3859" s="389" t="s">
        <v>652</v>
      </c>
      <c r="F3859" s="389" t="s">
        <v>647</v>
      </c>
      <c r="G3859" s="389" t="s">
        <v>649</v>
      </c>
    </row>
    <row r="3860" spans="1:7">
      <c r="A3860" s="389" t="s">
        <v>526</v>
      </c>
      <c r="B3860" s="389" t="s">
        <v>517</v>
      </c>
      <c r="C3860" s="389">
        <v>0.79977302044700005</v>
      </c>
      <c r="D3860" s="389" t="s">
        <v>647</v>
      </c>
      <c r="E3860" s="389" t="s">
        <v>652</v>
      </c>
      <c r="F3860" s="389" t="s">
        <v>647</v>
      </c>
      <c r="G3860" s="389" t="s">
        <v>649</v>
      </c>
    </row>
    <row r="3861" spans="1:7">
      <c r="A3861" s="389" t="s">
        <v>577</v>
      </c>
      <c r="B3861" s="389" t="s">
        <v>517</v>
      </c>
      <c r="C3861" s="389">
        <v>10.2426261554</v>
      </c>
      <c r="D3861" s="389" t="s">
        <v>647</v>
      </c>
      <c r="E3861" s="389" t="s">
        <v>652</v>
      </c>
      <c r="F3861" s="389" t="s">
        <v>647</v>
      </c>
      <c r="G3861" s="389" t="s">
        <v>649</v>
      </c>
    </row>
    <row r="3862" spans="1:7">
      <c r="A3862" s="389" t="s">
        <v>569</v>
      </c>
      <c r="B3862" s="389" t="s">
        <v>517</v>
      </c>
      <c r="C3862" s="389">
        <v>4.9659427589999998</v>
      </c>
      <c r="D3862" s="389" t="s">
        <v>647</v>
      </c>
      <c r="E3862" s="389" t="s">
        <v>652</v>
      </c>
      <c r="F3862" s="389" t="s">
        <v>647</v>
      </c>
      <c r="G3862" s="389" t="s">
        <v>649</v>
      </c>
    </row>
    <row r="3863" spans="1:7">
      <c r="A3863" s="389" t="s">
        <v>525</v>
      </c>
      <c r="B3863" s="389" t="s">
        <v>517</v>
      </c>
      <c r="C3863" s="389">
        <v>1.9415724401800001</v>
      </c>
      <c r="D3863" s="389" t="s">
        <v>647</v>
      </c>
      <c r="E3863" s="389" t="s">
        <v>652</v>
      </c>
      <c r="F3863" s="389" t="s">
        <v>647</v>
      </c>
      <c r="G3863" s="389" t="s">
        <v>649</v>
      </c>
    </row>
    <row r="3864" spans="1:7">
      <c r="A3864" s="389" t="s">
        <v>526</v>
      </c>
      <c r="B3864" s="389" t="s">
        <v>517</v>
      </c>
      <c r="C3864" s="389">
        <v>25.4973286056</v>
      </c>
      <c r="D3864" s="389" t="s">
        <v>647</v>
      </c>
      <c r="E3864" s="389" t="s">
        <v>652</v>
      </c>
      <c r="F3864" s="389" t="s">
        <v>647</v>
      </c>
      <c r="G3864" s="389" t="s">
        <v>649</v>
      </c>
    </row>
    <row r="3865" spans="1:7">
      <c r="B3865" s="389" t="s">
        <v>517</v>
      </c>
      <c r="C3865" s="389">
        <v>19.623047536000001</v>
      </c>
      <c r="D3865" s="389" t="s">
        <v>647</v>
      </c>
      <c r="E3865" s="389" t="s">
        <v>652</v>
      </c>
      <c r="F3865" s="389" t="s">
        <v>647</v>
      </c>
      <c r="G3865" s="389" t="s">
        <v>649</v>
      </c>
    </row>
    <row r="3866" spans="1:7">
      <c r="A3866" s="389" t="s">
        <v>556</v>
      </c>
      <c r="B3866" s="389" t="s">
        <v>517</v>
      </c>
      <c r="C3866" s="389">
        <v>4.1911356077299997</v>
      </c>
      <c r="D3866" s="389" t="s">
        <v>647</v>
      </c>
      <c r="E3866" s="389" t="s">
        <v>652</v>
      </c>
      <c r="F3866" s="389" t="s">
        <v>647</v>
      </c>
      <c r="G3866" s="389" t="s">
        <v>649</v>
      </c>
    </row>
    <row r="3867" spans="1:7">
      <c r="A3867" s="389" t="s">
        <v>526</v>
      </c>
      <c r="B3867" s="389" t="s">
        <v>517</v>
      </c>
      <c r="C3867" s="389">
        <v>10.2168703678</v>
      </c>
      <c r="D3867" s="389" t="s">
        <v>647</v>
      </c>
      <c r="E3867" s="389" t="s">
        <v>652</v>
      </c>
      <c r="F3867" s="389" t="s">
        <v>647</v>
      </c>
      <c r="G3867" s="389" t="s">
        <v>649</v>
      </c>
    </row>
    <row r="3868" spans="1:7">
      <c r="A3868" s="389" t="s">
        <v>526</v>
      </c>
      <c r="B3868" s="389" t="s">
        <v>517</v>
      </c>
      <c r="C3868" s="389">
        <v>10.2168703678</v>
      </c>
      <c r="D3868" s="389" t="s">
        <v>647</v>
      </c>
      <c r="E3868" s="389" t="s">
        <v>652</v>
      </c>
      <c r="F3868" s="389" t="s">
        <v>647</v>
      </c>
      <c r="G3868" s="389" t="s">
        <v>649</v>
      </c>
    </row>
    <row r="3869" spans="1:7">
      <c r="A3869" s="389" t="s">
        <v>514</v>
      </c>
      <c r="B3869" s="389" t="s">
        <v>517</v>
      </c>
      <c r="C3869" s="389">
        <v>10.2168703678</v>
      </c>
      <c r="D3869" s="389" t="s">
        <v>647</v>
      </c>
      <c r="E3869" s="389" t="s">
        <v>652</v>
      </c>
      <c r="F3869" s="389" t="s">
        <v>647</v>
      </c>
      <c r="G3869" s="389" t="s">
        <v>649</v>
      </c>
    </row>
    <row r="3870" spans="1:7">
      <c r="A3870" s="389" t="s">
        <v>514</v>
      </c>
      <c r="B3870" s="389" t="s">
        <v>517</v>
      </c>
      <c r="C3870" s="389">
        <v>10.2168703678</v>
      </c>
      <c r="D3870" s="389" t="s">
        <v>647</v>
      </c>
      <c r="E3870" s="389" t="s">
        <v>652</v>
      </c>
      <c r="F3870" s="389" t="s">
        <v>647</v>
      </c>
      <c r="G3870" s="389" t="s">
        <v>649</v>
      </c>
    </row>
    <row r="3871" spans="1:7">
      <c r="A3871" s="389" t="s">
        <v>535</v>
      </c>
      <c r="B3871" s="389" t="s">
        <v>517</v>
      </c>
      <c r="C3871" s="389">
        <v>3.0284153494599999</v>
      </c>
      <c r="D3871" s="389" t="s">
        <v>647</v>
      </c>
      <c r="E3871" s="389" t="s">
        <v>652</v>
      </c>
      <c r="F3871" s="389" t="s">
        <v>647</v>
      </c>
      <c r="G3871" s="389" t="s">
        <v>649</v>
      </c>
    </row>
    <row r="3872" spans="1:7">
      <c r="A3872" s="389" t="s">
        <v>535</v>
      </c>
      <c r="B3872" s="389" t="s">
        <v>517</v>
      </c>
      <c r="C3872" s="389">
        <v>9.8537662570099904</v>
      </c>
      <c r="D3872" s="389" t="s">
        <v>647</v>
      </c>
      <c r="E3872" s="389" t="s">
        <v>652</v>
      </c>
      <c r="F3872" s="389" t="s">
        <v>647</v>
      </c>
      <c r="G3872" s="389" t="s">
        <v>649</v>
      </c>
    </row>
    <row r="3873" spans="1:7">
      <c r="A3873" s="389" t="s">
        <v>562</v>
      </c>
      <c r="B3873" s="389" t="s">
        <v>517</v>
      </c>
      <c r="C3873" s="389">
        <v>14.199967965400001</v>
      </c>
      <c r="D3873" s="389" t="s">
        <v>647</v>
      </c>
      <c r="E3873" s="389" t="s">
        <v>652</v>
      </c>
      <c r="F3873" s="389" t="s">
        <v>647</v>
      </c>
      <c r="G3873" s="389" t="s">
        <v>649</v>
      </c>
    </row>
    <row r="3874" spans="1:7">
      <c r="A3874" s="389" t="s">
        <v>574</v>
      </c>
      <c r="B3874" s="389" t="s">
        <v>517</v>
      </c>
      <c r="C3874" s="389">
        <v>12.1980894044999</v>
      </c>
      <c r="D3874" s="389" t="s">
        <v>647</v>
      </c>
      <c r="E3874" s="389" t="s">
        <v>652</v>
      </c>
      <c r="F3874" s="389" t="s">
        <v>647</v>
      </c>
      <c r="G3874" s="389" t="s">
        <v>649</v>
      </c>
    </row>
    <row r="3875" spans="1:7">
      <c r="A3875" s="389" t="s">
        <v>574</v>
      </c>
      <c r="B3875" s="389" t="s">
        <v>517</v>
      </c>
      <c r="C3875" s="389">
        <v>12.1980894044999</v>
      </c>
      <c r="D3875" s="389" t="s">
        <v>647</v>
      </c>
      <c r="E3875" s="389" t="s">
        <v>652</v>
      </c>
      <c r="F3875" s="389" t="s">
        <v>647</v>
      </c>
      <c r="G3875" s="389" t="s">
        <v>649</v>
      </c>
    </row>
    <row r="3876" spans="1:7">
      <c r="A3876" s="389" t="s">
        <v>570</v>
      </c>
      <c r="B3876" s="389" t="s">
        <v>517</v>
      </c>
      <c r="C3876" s="389">
        <v>3.0457214920400002</v>
      </c>
      <c r="D3876" s="389" t="s">
        <v>647</v>
      </c>
      <c r="E3876" s="389" t="s">
        <v>652</v>
      </c>
      <c r="F3876" s="389" t="s">
        <v>647</v>
      </c>
      <c r="G3876" s="389" t="s">
        <v>649</v>
      </c>
    </row>
    <row r="3877" spans="1:7">
      <c r="A3877" s="389" t="s">
        <v>569</v>
      </c>
      <c r="B3877" s="389" t="s">
        <v>517</v>
      </c>
      <c r="C3877" s="389">
        <v>3.4126504370299999</v>
      </c>
      <c r="D3877" s="389" t="s">
        <v>647</v>
      </c>
      <c r="E3877" s="389" t="s">
        <v>652</v>
      </c>
      <c r="F3877" s="389" t="s">
        <v>647</v>
      </c>
      <c r="G3877" s="389" t="s">
        <v>649</v>
      </c>
    </row>
    <row r="3878" spans="1:7">
      <c r="A3878" s="389" t="s">
        <v>569</v>
      </c>
      <c r="B3878" s="389" t="s">
        <v>517</v>
      </c>
      <c r="C3878" s="389">
        <v>3.4126504370299999</v>
      </c>
      <c r="D3878" s="389" t="s">
        <v>647</v>
      </c>
      <c r="E3878" s="389" t="s">
        <v>652</v>
      </c>
      <c r="F3878" s="389" t="s">
        <v>647</v>
      </c>
      <c r="G3878" s="389" t="s">
        <v>649</v>
      </c>
    </row>
    <row r="3879" spans="1:7">
      <c r="A3879" s="389" t="s">
        <v>579</v>
      </c>
      <c r="B3879" s="389" t="s">
        <v>517</v>
      </c>
      <c r="C3879" s="389">
        <v>2.9246424651699998</v>
      </c>
      <c r="D3879" s="389" t="s">
        <v>647</v>
      </c>
      <c r="E3879" s="389" t="s">
        <v>652</v>
      </c>
      <c r="F3879" s="389" t="s">
        <v>647</v>
      </c>
      <c r="G3879" s="389" t="s">
        <v>649</v>
      </c>
    </row>
    <row r="3880" spans="1:7">
      <c r="A3880" s="389" t="s">
        <v>579</v>
      </c>
      <c r="B3880" s="389" t="s">
        <v>517</v>
      </c>
      <c r="C3880" s="389">
        <v>2.9246424651699998</v>
      </c>
      <c r="D3880" s="389" t="s">
        <v>647</v>
      </c>
      <c r="E3880" s="389" t="s">
        <v>652</v>
      </c>
      <c r="F3880" s="389" t="s">
        <v>647</v>
      </c>
      <c r="G3880" s="389" t="s">
        <v>649</v>
      </c>
    </row>
    <row r="3881" spans="1:7">
      <c r="A3881" s="389" t="s">
        <v>564</v>
      </c>
      <c r="B3881" s="389" t="s">
        <v>517</v>
      </c>
      <c r="C3881" s="389">
        <v>2.7794929690000001</v>
      </c>
      <c r="D3881" s="389" t="s">
        <v>647</v>
      </c>
      <c r="E3881" s="389" t="s">
        <v>652</v>
      </c>
      <c r="F3881" s="389" t="s">
        <v>647</v>
      </c>
      <c r="G3881" s="389" t="s">
        <v>649</v>
      </c>
    </row>
    <row r="3882" spans="1:7">
      <c r="A3882" s="389" t="s">
        <v>562</v>
      </c>
      <c r="B3882" s="389" t="s">
        <v>517</v>
      </c>
      <c r="C3882" s="389">
        <v>3.2085346743500001</v>
      </c>
      <c r="D3882" s="389" t="s">
        <v>647</v>
      </c>
      <c r="E3882" s="389" t="s">
        <v>652</v>
      </c>
      <c r="F3882" s="389" t="s">
        <v>647</v>
      </c>
      <c r="G3882" s="389" t="s">
        <v>649</v>
      </c>
    </row>
    <row r="3883" spans="1:7">
      <c r="A3883" s="389" t="s">
        <v>523</v>
      </c>
      <c r="B3883" s="389" t="s">
        <v>517</v>
      </c>
      <c r="C3883" s="389">
        <v>3.35900291443</v>
      </c>
      <c r="D3883" s="389" t="s">
        <v>647</v>
      </c>
      <c r="E3883" s="389" t="s">
        <v>652</v>
      </c>
      <c r="F3883" s="389" t="s">
        <v>647</v>
      </c>
      <c r="G3883" s="389" t="s">
        <v>649</v>
      </c>
    </row>
    <row r="3884" spans="1:7">
      <c r="A3884" s="389" t="s">
        <v>514</v>
      </c>
      <c r="B3884" s="389" t="s">
        <v>517</v>
      </c>
      <c r="C3884" s="389">
        <v>1.3150935156800001</v>
      </c>
      <c r="D3884" s="389" t="s">
        <v>647</v>
      </c>
      <c r="E3884" s="389" t="s">
        <v>652</v>
      </c>
      <c r="F3884" s="389" t="s">
        <v>647</v>
      </c>
      <c r="G3884" s="389" t="s">
        <v>649</v>
      </c>
    </row>
    <row r="3885" spans="1:7">
      <c r="A3885" s="389" t="s">
        <v>514</v>
      </c>
      <c r="B3885" s="389" t="s">
        <v>517</v>
      </c>
      <c r="C3885" s="389">
        <v>1.3150935156800001</v>
      </c>
      <c r="D3885" s="389" t="s">
        <v>647</v>
      </c>
      <c r="E3885" s="389" t="s">
        <v>652</v>
      </c>
      <c r="F3885" s="389" t="s">
        <v>647</v>
      </c>
      <c r="G3885" s="389" t="s">
        <v>649</v>
      </c>
    </row>
    <row r="3886" spans="1:7">
      <c r="A3886" s="389" t="s">
        <v>535</v>
      </c>
      <c r="B3886" s="389" t="s">
        <v>517</v>
      </c>
      <c r="C3886" s="389">
        <v>4.1882464625900004</v>
      </c>
      <c r="D3886" s="389" t="s">
        <v>647</v>
      </c>
      <c r="E3886" s="389" t="s">
        <v>652</v>
      </c>
      <c r="F3886" s="389" t="s">
        <v>647</v>
      </c>
      <c r="G3886" s="389" t="s">
        <v>649</v>
      </c>
    </row>
    <row r="3887" spans="1:7">
      <c r="A3887" s="389" t="s">
        <v>571</v>
      </c>
      <c r="B3887" s="389" t="s">
        <v>517</v>
      </c>
      <c r="C3887" s="389">
        <v>9.4689094730000001</v>
      </c>
      <c r="D3887" s="389" t="s">
        <v>647</v>
      </c>
      <c r="E3887" s="389" t="s">
        <v>652</v>
      </c>
      <c r="F3887" s="389" t="s">
        <v>647</v>
      </c>
      <c r="G3887" s="389" t="s">
        <v>649</v>
      </c>
    </row>
    <row r="3888" spans="1:7">
      <c r="A3888" s="389" t="s">
        <v>581</v>
      </c>
      <c r="B3888" s="389" t="s">
        <v>517</v>
      </c>
      <c r="C3888" s="389">
        <v>2.4399295057099999</v>
      </c>
      <c r="D3888" s="389" t="s">
        <v>647</v>
      </c>
      <c r="E3888" s="389" t="s">
        <v>652</v>
      </c>
      <c r="F3888" s="389" t="s">
        <v>647</v>
      </c>
      <c r="G3888" s="389" t="s">
        <v>649</v>
      </c>
    </row>
    <row r="3889" spans="1:7">
      <c r="A3889" s="389" t="s">
        <v>526</v>
      </c>
      <c r="B3889" s="389" t="s">
        <v>517</v>
      </c>
      <c r="C3889" s="389">
        <v>6.3569538223500004</v>
      </c>
      <c r="D3889" s="389" t="s">
        <v>647</v>
      </c>
      <c r="E3889" s="389" t="s">
        <v>652</v>
      </c>
      <c r="F3889" s="389" t="s">
        <v>647</v>
      </c>
      <c r="G3889" s="389" t="s">
        <v>649</v>
      </c>
    </row>
    <row r="3890" spans="1:7">
      <c r="B3890" s="389" t="s">
        <v>517</v>
      </c>
      <c r="C3890" s="389">
        <v>20.174217496699899</v>
      </c>
      <c r="D3890" s="389" t="s">
        <v>647</v>
      </c>
      <c r="E3890" s="389" t="s">
        <v>652</v>
      </c>
      <c r="F3890" s="389" t="s">
        <v>647</v>
      </c>
      <c r="G3890" s="389" t="s">
        <v>649</v>
      </c>
    </row>
    <row r="3891" spans="1:7">
      <c r="A3891" s="389" t="s">
        <v>534</v>
      </c>
      <c r="B3891" s="389" t="s">
        <v>517</v>
      </c>
      <c r="C3891" s="389">
        <v>1.7586479796300001</v>
      </c>
      <c r="D3891" s="389" t="s">
        <v>647</v>
      </c>
      <c r="E3891" s="389" t="s">
        <v>652</v>
      </c>
      <c r="F3891" s="389" t="s">
        <v>647</v>
      </c>
      <c r="G3891" s="389" t="s">
        <v>649</v>
      </c>
    </row>
    <row r="3892" spans="1:7">
      <c r="A3892" s="389" t="s">
        <v>541</v>
      </c>
      <c r="B3892" s="389" t="s">
        <v>517</v>
      </c>
      <c r="C3892" s="389">
        <v>1.7586479796300001</v>
      </c>
      <c r="D3892" s="389" t="s">
        <v>647</v>
      </c>
      <c r="E3892" s="389" t="s">
        <v>652</v>
      </c>
      <c r="F3892" s="389" t="s">
        <v>647</v>
      </c>
      <c r="G3892" s="389" t="s">
        <v>649</v>
      </c>
    </row>
    <row r="3893" spans="1:7">
      <c r="A3893" s="389" t="s">
        <v>581</v>
      </c>
      <c r="B3893" s="389" t="s">
        <v>517</v>
      </c>
      <c r="C3893" s="389">
        <v>21.477224995699899</v>
      </c>
      <c r="D3893" s="389" t="s">
        <v>647</v>
      </c>
      <c r="E3893" s="389" t="s">
        <v>652</v>
      </c>
      <c r="F3893" s="389" t="s">
        <v>647</v>
      </c>
      <c r="G3893" s="389" t="s">
        <v>649</v>
      </c>
    </row>
    <row r="3894" spans="1:7">
      <c r="A3894" s="389" t="s">
        <v>581</v>
      </c>
      <c r="B3894" s="389" t="s">
        <v>517</v>
      </c>
      <c r="C3894" s="389">
        <v>21.477224995699899</v>
      </c>
      <c r="D3894" s="389" t="s">
        <v>647</v>
      </c>
      <c r="E3894" s="389" t="s">
        <v>652</v>
      </c>
      <c r="F3894" s="389" t="s">
        <v>647</v>
      </c>
      <c r="G3894" s="389" t="s">
        <v>649</v>
      </c>
    </row>
    <row r="3895" spans="1:7">
      <c r="A3895" s="389" t="s">
        <v>578</v>
      </c>
      <c r="B3895" s="389" t="s">
        <v>517</v>
      </c>
      <c r="C3895" s="389">
        <v>15.5369742446</v>
      </c>
      <c r="D3895" s="389" t="s">
        <v>647</v>
      </c>
      <c r="E3895" s="389" t="s">
        <v>652</v>
      </c>
      <c r="F3895" s="389" t="s">
        <v>647</v>
      </c>
      <c r="G3895" s="389" t="s">
        <v>649</v>
      </c>
    </row>
    <row r="3896" spans="1:7">
      <c r="A3896" s="389" t="s">
        <v>578</v>
      </c>
      <c r="B3896" s="389" t="s">
        <v>517</v>
      </c>
      <c r="C3896" s="389">
        <v>15.5369742446</v>
      </c>
      <c r="D3896" s="389" t="s">
        <v>647</v>
      </c>
      <c r="E3896" s="389" t="s">
        <v>652</v>
      </c>
      <c r="F3896" s="389" t="s">
        <v>647</v>
      </c>
      <c r="G3896" s="389" t="s">
        <v>649</v>
      </c>
    </row>
    <row r="3897" spans="1:7">
      <c r="A3897" s="389" t="s">
        <v>578</v>
      </c>
      <c r="B3897" s="389" t="s">
        <v>517</v>
      </c>
      <c r="C3897" s="389">
        <v>9.9574854572299998</v>
      </c>
      <c r="D3897" s="389" t="s">
        <v>647</v>
      </c>
      <c r="E3897" s="389" t="s">
        <v>652</v>
      </c>
      <c r="F3897" s="389" t="s">
        <v>647</v>
      </c>
      <c r="G3897" s="389" t="s">
        <v>649</v>
      </c>
    </row>
    <row r="3898" spans="1:7">
      <c r="A3898" s="389" t="s">
        <v>569</v>
      </c>
      <c r="B3898" s="389" t="s">
        <v>517</v>
      </c>
      <c r="C3898" s="389">
        <v>7.94922214212</v>
      </c>
      <c r="D3898" s="389" t="s">
        <v>647</v>
      </c>
      <c r="E3898" s="389" t="s">
        <v>652</v>
      </c>
      <c r="F3898" s="389" t="s">
        <v>647</v>
      </c>
      <c r="G3898" s="389" t="s">
        <v>649</v>
      </c>
    </row>
    <row r="3899" spans="1:7">
      <c r="A3899" s="389" t="s">
        <v>581</v>
      </c>
      <c r="B3899" s="389" t="s">
        <v>517</v>
      </c>
      <c r="C3899" s="389">
        <v>0.80913772899900005</v>
      </c>
      <c r="D3899" s="389" t="s">
        <v>647</v>
      </c>
      <c r="E3899" s="389" t="s">
        <v>652</v>
      </c>
      <c r="F3899" s="389" t="s">
        <v>647</v>
      </c>
      <c r="G3899" s="389" t="s">
        <v>649</v>
      </c>
    </row>
    <row r="3900" spans="1:7">
      <c r="A3900" s="389" t="s">
        <v>524</v>
      </c>
      <c r="B3900" s="389" t="s">
        <v>517</v>
      </c>
      <c r="C3900" s="389">
        <v>28.811296153200001</v>
      </c>
      <c r="D3900" s="389" t="s">
        <v>647</v>
      </c>
      <c r="E3900" s="389" t="s">
        <v>652</v>
      </c>
      <c r="F3900" s="389" t="s">
        <v>647</v>
      </c>
      <c r="G3900" s="389" t="s">
        <v>649</v>
      </c>
    </row>
    <row r="3901" spans="1:7">
      <c r="A3901" s="389" t="s">
        <v>534</v>
      </c>
      <c r="B3901" s="389" t="s">
        <v>517</v>
      </c>
      <c r="C3901" s="389">
        <v>22.806503199200002</v>
      </c>
      <c r="D3901" s="389" t="s">
        <v>647</v>
      </c>
      <c r="E3901" s="389" t="s">
        <v>652</v>
      </c>
      <c r="F3901" s="389" t="s">
        <v>647</v>
      </c>
      <c r="G3901" s="389" t="s">
        <v>649</v>
      </c>
    </row>
    <row r="3902" spans="1:7">
      <c r="A3902" s="389" t="s">
        <v>534</v>
      </c>
      <c r="B3902" s="389" t="s">
        <v>517</v>
      </c>
      <c r="C3902" s="389">
        <v>22.806503199200002</v>
      </c>
      <c r="D3902" s="389" t="s">
        <v>647</v>
      </c>
      <c r="E3902" s="389" t="s">
        <v>652</v>
      </c>
      <c r="F3902" s="389" t="s">
        <v>647</v>
      </c>
      <c r="G3902" s="389" t="s">
        <v>649</v>
      </c>
    </row>
    <row r="3903" spans="1:7">
      <c r="A3903" s="389" t="s">
        <v>541</v>
      </c>
      <c r="B3903" s="389" t="s">
        <v>517</v>
      </c>
      <c r="C3903" s="389">
        <v>22.806503199200002</v>
      </c>
      <c r="D3903" s="389" t="s">
        <v>647</v>
      </c>
      <c r="E3903" s="389" t="s">
        <v>652</v>
      </c>
      <c r="F3903" s="389" t="s">
        <v>647</v>
      </c>
      <c r="G3903" s="389" t="s">
        <v>649</v>
      </c>
    </row>
    <row r="3904" spans="1:7">
      <c r="A3904" s="389" t="s">
        <v>514</v>
      </c>
      <c r="B3904" s="389" t="s">
        <v>517</v>
      </c>
      <c r="C3904" s="389">
        <v>4.5726267594500003</v>
      </c>
      <c r="D3904" s="389" t="s">
        <v>647</v>
      </c>
      <c r="E3904" s="389" t="s">
        <v>652</v>
      </c>
      <c r="F3904" s="389" t="s">
        <v>647</v>
      </c>
      <c r="G3904" s="389" t="s">
        <v>649</v>
      </c>
    </row>
    <row r="3905" spans="1:7">
      <c r="A3905" s="389" t="s">
        <v>578</v>
      </c>
      <c r="B3905" s="389" t="s">
        <v>517</v>
      </c>
      <c r="C3905" s="389">
        <v>2.1203719638799998</v>
      </c>
      <c r="D3905" s="389" t="s">
        <v>647</v>
      </c>
      <c r="E3905" s="389" t="s">
        <v>652</v>
      </c>
      <c r="F3905" s="389" t="s">
        <v>647</v>
      </c>
      <c r="G3905" s="389" t="s">
        <v>649</v>
      </c>
    </row>
    <row r="3906" spans="1:7">
      <c r="A3906" s="389" t="s">
        <v>578</v>
      </c>
      <c r="B3906" s="389" t="s">
        <v>517</v>
      </c>
      <c r="C3906" s="389">
        <v>2.1203719638799998</v>
      </c>
      <c r="D3906" s="389" t="s">
        <v>647</v>
      </c>
      <c r="E3906" s="389" t="s">
        <v>652</v>
      </c>
      <c r="F3906" s="389" t="s">
        <v>647</v>
      </c>
      <c r="G3906" s="389" t="s">
        <v>649</v>
      </c>
    </row>
    <row r="3907" spans="1:7">
      <c r="A3907" s="389" t="s">
        <v>581</v>
      </c>
      <c r="B3907" s="389" t="s">
        <v>517</v>
      </c>
      <c r="C3907" s="389">
        <v>13.7979348735999</v>
      </c>
      <c r="D3907" s="389" t="s">
        <v>647</v>
      </c>
      <c r="E3907" s="389" t="s">
        <v>652</v>
      </c>
      <c r="F3907" s="389" t="s">
        <v>647</v>
      </c>
      <c r="G3907" s="389" t="s">
        <v>649</v>
      </c>
    </row>
    <row r="3908" spans="1:7">
      <c r="A3908" s="389" t="s">
        <v>581</v>
      </c>
      <c r="B3908" s="389" t="s">
        <v>517</v>
      </c>
      <c r="C3908" s="389">
        <v>1.1019832464099999</v>
      </c>
      <c r="D3908" s="389" t="s">
        <v>647</v>
      </c>
      <c r="E3908" s="389" t="s">
        <v>652</v>
      </c>
      <c r="F3908" s="389" t="s">
        <v>647</v>
      </c>
      <c r="G3908" s="389" t="s">
        <v>649</v>
      </c>
    </row>
    <row r="3909" spans="1:7">
      <c r="A3909" s="389" t="s">
        <v>581</v>
      </c>
      <c r="B3909" s="389" t="s">
        <v>517</v>
      </c>
      <c r="C3909" s="389">
        <v>21.380228864300001</v>
      </c>
      <c r="D3909" s="389" t="s">
        <v>647</v>
      </c>
      <c r="E3909" s="389" t="s">
        <v>652</v>
      </c>
      <c r="F3909" s="389" t="s">
        <v>647</v>
      </c>
      <c r="G3909" s="389" t="s">
        <v>649</v>
      </c>
    </row>
    <row r="3910" spans="1:7">
      <c r="A3910" s="389" t="s">
        <v>581</v>
      </c>
      <c r="B3910" s="389" t="s">
        <v>517</v>
      </c>
      <c r="C3910" s="389">
        <v>15.1761792138999</v>
      </c>
      <c r="D3910" s="389" t="s">
        <v>647</v>
      </c>
      <c r="E3910" s="389" t="s">
        <v>652</v>
      </c>
      <c r="F3910" s="389" t="s">
        <v>647</v>
      </c>
      <c r="G3910" s="389" t="s">
        <v>649</v>
      </c>
    </row>
    <row r="3911" spans="1:7">
      <c r="A3911" s="389" t="s">
        <v>544</v>
      </c>
      <c r="B3911" s="389" t="s">
        <v>517</v>
      </c>
      <c r="C3911" s="389">
        <v>5.0792529687099996</v>
      </c>
      <c r="D3911" s="389" t="s">
        <v>647</v>
      </c>
      <c r="E3911" s="389" t="s">
        <v>652</v>
      </c>
      <c r="F3911" s="389" t="s">
        <v>647</v>
      </c>
      <c r="G3911" s="389" t="s">
        <v>649</v>
      </c>
    </row>
    <row r="3912" spans="1:7">
      <c r="A3912" s="389" t="s">
        <v>526</v>
      </c>
      <c r="B3912" s="389" t="s">
        <v>517</v>
      </c>
      <c r="C3912" s="389">
        <v>4.1266025019499999</v>
      </c>
      <c r="D3912" s="389" t="s">
        <v>647</v>
      </c>
      <c r="E3912" s="389" t="s">
        <v>652</v>
      </c>
      <c r="F3912" s="389" t="s">
        <v>647</v>
      </c>
      <c r="G3912" s="389" t="s">
        <v>649</v>
      </c>
    </row>
    <row r="3913" spans="1:7">
      <c r="A3913" s="389" t="s">
        <v>542</v>
      </c>
      <c r="B3913" s="389" t="s">
        <v>517</v>
      </c>
      <c r="C3913" s="389">
        <v>4.1266025019499999</v>
      </c>
      <c r="D3913" s="389" t="s">
        <v>647</v>
      </c>
      <c r="E3913" s="389" t="s">
        <v>652</v>
      </c>
      <c r="F3913" s="389" t="s">
        <v>647</v>
      </c>
      <c r="G3913" s="389" t="s">
        <v>649</v>
      </c>
    </row>
    <row r="3914" spans="1:7">
      <c r="A3914" s="389" t="s">
        <v>527</v>
      </c>
      <c r="B3914" s="389" t="s">
        <v>517</v>
      </c>
      <c r="C3914" s="389">
        <v>0.72343394498299995</v>
      </c>
      <c r="D3914" s="389" t="s">
        <v>647</v>
      </c>
      <c r="E3914" s="389" t="s">
        <v>652</v>
      </c>
      <c r="F3914" s="389" t="s">
        <v>647</v>
      </c>
      <c r="G3914" s="389" t="s">
        <v>649</v>
      </c>
    </row>
    <row r="3915" spans="1:7">
      <c r="A3915" s="389" t="s">
        <v>525</v>
      </c>
      <c r="B3915" s="389" t="s">
        <v>517</v>
      </c>
      <c r="C3915" s="389">
        <v>2.5457505654400001</v>
      </c>
      <c r="D3915" s="389" t="s">
        <v>647</v>
      </c>
      <c r="E3915" s="389" t="s">
        <v>652</v>
      </c>
      <c r="F3915" s="389" t="s">
        <v>647</v>
      </c>
      <c r="G3915" s="389" t="s">
        <v>649</v>
      </c>
    </row>
    <row r="3916" spans="1:7">
      <c r="A3916" s="389" t="s">
        <v>525</v>
      </c>
      <c r="B3916" s="389" t="s">
        <v>517</v>
      </c>
      <c r="C3916" s="389">
        <v>2.5457505654400001</v>
      </c>
      <c r="D3916" s="389" t="s">
        <v>647</v>
      </c>
      <c r="E3916" s="389" t="s">
        <v>652</v>
      </c>
      <c r="F3916" s="389" t="s">
        <v>647</v>
      </c>
      <c r="G3916" s="389" t="s">
        <v>649</v>
      </c>
    </row>
    <row r="3917" spans="1:7">
      <c r="A3917" s="389" t="s">
        <v>525</v>
      </c>
      <c r="B3917" s="389" t="s">
        <v>517</v>
      </c>
      <c r="C3917" s="389">
        <v>2.5457505654400001</v>
      </c>
      <c r="D3917" s="389" t="s">
        <v>647</v>
      </c>
      <c r="E3917" s="389" t="s">
        <v>652</v>
      </c>
      <c r="F3917" s="389" t="s">
        <v>647</v>
      </c>
      <c r="G3917" s="389" t="s">
        <v>649</v>
      </c>
    </row>
    <row r="3918" spans="1:7">
      <c r="A3918" s="389" t="s">
        <v>568</v>
      </c>
      <c r="B3918" s="389" t="s">
        <v>517</v>
      </c>
      <c r="C3918" s="389">
        <v>2.5457505654400001</v>
      </c>
      <c r="D3918" s="389" t="s">
        <v>647</v>
      </c>
      <c r="E3918" s="389" t="s">
        <v>652</v>
      </c>
      <c r="F3918" s="389" t="s">
        <v>647</v>
      </c>
      <c r="G3918" s="389" t="s">
        <v>649</v>
      </c>
    </row>
    <row r="3919" spans="1:7">
      <c r="A3919" s="389" t="s">
        <v>568</v>
      </c>
      <c r="B3919" s="389" t="s">
        <v>517</v>
      </c>
      <c r="C3919" s="389">
        <v>2.5457505654400001</v>
      </c>
      <c r="D3919" s="389" t="s">
        <v>647</v>
      </c>
      <c r="E3919" s="389" t="s">
        <v>652</v>
      </c>
      <c r="F3919" s="389" t="s">
        <v>647</v>
      </c>
      <c r="G3919" s="389" t="s">
        <v>649</v>
      </c>
    </row>
    <row r="3920" spans="1:7">
      <c r="A3920" s="389" t="s">
        <v>568</v>
      </c>
      <c r="B3920" s="389" t="s">
        <v>517</v>
      </c>
      <c r="C3920" s="389">
        <v>2.5457505654400001</v>
      </c>
      <c r="D3920" s="389" t="s">
        <v>647</v>
      </c>
      <c r="E3920" s="389" t="s">
        <v>652</v>
      </c>
      <c r="F3920" s="389" t="s">
        <v>647</v>
      </c>
      <c r="G3920" s="389" t="s">
        <v>649</v>
      </c>
    </row>
    <row r="3921" spans="1:7">
      <c r="A3921" s="389" t="s">
        <v>526</v>
      </c>
      <c r="B3921" s="389" t="s">
        <v>517</v>
      </c>
      <c r="C3921" s="389">
        <v>19.416126096900001</v>
      </c>
      <c r="D3921" s="389" t="s">
        <v>647</v>
      </c>
      <c r="E3921" s="389" t="s">
        <v>652</v>
      </c>
      <c r="F3921" s="389" t="s">
        <v>647</v>
      </c>
      <c r="G3921" s="389" t="s">
        <v>649</v>
      </c>
    </row>
    <row r="3922" spans="1:7">
      <c r="A3922" s="389" t="s">
        <v>581</v>
      </c>
      <c r="B3922" s="389" t="s">
        <v>517</v>
      </c>
      <c r="C3922" s="389">
        <v>14.5943409742</v>
      </c>
      <c r="D3922" s="389" t="s">
        <v>647</v>
      </c>
      <c r="E3922" s="389" t="s">
        <v>652</v>
      </c>
      <c r="F3922" s="389" t="s">
        <v>647</v>
      </c>
      <c r="G3922" s="389" t="s">
        <v>649</v>
      </c>
    </row>
    <row r="3923" spans="1:7">
      <c r="A3923" s="389" t="s">
        <v>578</v>
      </c>
      <c r="B3923" s="389" t="s">
        <v>517</v>
      </c>
      <c r="C3923" s="389">
        <v>14.5859531742</v>
      </c>
      <c r="D3923" s="389" t="s">
        <v>647</v>
      </c>
      <c r="E3923" s="389" t="s">
        <v>652</v>
      </c>
      <c r="F3923" s="389" t="s">
        <v>647</v>
      </c>
      <c r="G3923" s="389" t="s">
        <v>649</v>
      </c>
    </row>
    <row r="3924" spans="1:7">
      <c r="A3924" s="389" t="s">
        <v>535</v>
      </c>
      <c r="B3924" s="389" t="s">
        <v>517</v>
      </c>
      <c r="C3924" s="389">
        <v>14.7785785873</v>
      </c>
      <c r="D3924" s="389" t="s">
        <v>647</v>
      </c>
      <c r="E3924" s="389" t="s">
        <v>652</v>
      </c>
      <c r="F3924" s="389" t="s">
        <v>647</v>
      </c>
      <c r="G3924" s="389" t="s">
        <v>649</v>
      </c>
    </row>
    <row r="3925" spans="1:7">
      <c r="A3925" s="389" t="s">
        <v>578</v>
      </c>
      <c r="B3925" s="389" t="s">
        <v>517</v>
      </c>
      <c r="C3925" s="389">
        <v>25.0000112514</v>
      </c>
      <c r="D3925" s="389" t="s">
        <v>647</v>
      </c>
      <c r="E3925" s="389" t="s">
        <v>652</v>
      </c>
      <c r="F3925" s="389" t="s">
        <v>647</v>
      </c>
      <c r="G3925" s="389" t="s">
        <v>649</v>
      </c>
    </row>
    <row r="3926" spans="1:7">
      <c r="A3926" s="389" t="s">
        <v>581</v>
      </c>
      <c r="B3926" s="389" t="s">
        <v>517</v>
      </c>
      <c r="C3926" s="389">
        <v>16.2160346530999</v>
      </c>
      <c r="D3926" s="389" t="s">
        <v>647</v>
      </c>
      <c r="E3926" s="389" t="s">
        <v>652</v>
      </c>
      <c r="F3926" s="389" t="s">
        <v>647</v>
      </c>
      <c r="G3926" s="389" t="s">
        <v>649</v>
      </c>
    </row>
    <row r="3927" spans="1:7">
      <c r="A3927" s="389" t="s">
        <v>578</v>
      </c>
      <c r="B3927" s="389" t="s">
        <v>517</v>
      </c>
      <c r="C3927" s="389">
        <v>15.0903639145999</v>
      </c>
      <c r="D3927" s="389" t="s">
        <v>647</v>
      </c>
      <c r="E3927" s="389" t="s">
        <v>652</v>
      </c>
      <c r="F3927" s="389" t="s">
        <v>647</v>
      </c>
      <c r="G3927" s="389" t="s">
        <v>649</v>
      </c>
    </row>
    <row r="3928" spans="1:7">
      <c r="A3928" s="389" t="s">
        <v>578</v>
      </c>
      <c r="B3928" s="389" t="s">
        <v>517</v>
      </c>
      <c r="C3928" s="389">
        <v>15.0903639145999</v>
      </c>
      <c r="D3928" s="389" t="s">
        <v>647</v>
      </c>
      <c r="E3928" s="389" t="s">
        <v>652</v>
      </c>
      <c r="F3928" s="389" t="s">
        <v>647</v>
      </c>
      <c r="G3928" s="389" t="s">
        <v>649</v>
      </c>
    </row>
    <row r="3929" spans="1:7">
      <c r="A3929" s="389" t="s">
        <v>581</v>
      </c>
      <c r="B3929" s="389" t="s">
        <v>517</v>
      </c>
      <c r="C3929" s="389">
        <v>9.0975633030100003</v>
      </c>
      <c r="D3929" s="389" t="s">
        <v>647</v>
      </c>
      <c r="E3929" s="389" t="s">
        <v>652</v>
      </c>
      <c r="F3929" s="389" t="s">
        <v>647</v>
      </c>
      <c r="G3929" s="389" t="s">
        <v>649</v>
      </c>
    </row>
    <row r="3930" spans="1:7">
      <c r="A3930" s="389" t="s">
        <v>581</v>
      </c>
      <c r="B3930" s="389" t="s">
        <v>517</v>
      </c>
      <c r="C3930" s="389">
        <v>9.0975633030100003</v>
      </c>
      <c r="D3930" s="389" t="s">
        <v>647</v>
      </c>
      <c r="E3930" s="389" t="s">
        <v>652</v>
      </c>
      <c r="F3930" s="389" t="s">
        <v>647</v>
      </c>
      <c r="G3930" s="389" t="s">
        <v>649</v>
      </c>
    </row>
    <row r="3931" spans="1:7">
      <c r="A3931" s="389" t="s">
        <v>562</v>
      </c>
      <c r="B3931" s="389" t="s">
        <v>517</v>
      </c>
      <c r="C3931" s="389">
        <v>9.7804968797700003</v>
      </c>
      <c r="D3931" s="389" t="s">
        <v>647</v>
      </c>
      <c r="E3931" s="389" t="s">
        <v>652</v>
      </c>
      <c r="F3931" s="389" t="s">
        <v>647</v>
      </c>
      <c r="G3931" s="389" t="s">
        <v>649</v>
      </c>
    </row>
    <row r="3932" spans="1:7">
      <c r="A3932" s="389" t="s">
        <v>514</v>
      </c>
      <c r="B3932" s="389" t="s">
        <v>517</v>
      </c>
      <c r="C3932" s="389">
        <v>7.8736340629099999</v>
      </c>
      <c r="D3932" s="389" t="s">
        <v>647</v>
      </c>
      <c r="E3932" s="389" t="s">
        <v>652</v>
      </c>
      <c r="F3932" s="389" t="s">
        <v>647</v>
      </c>
      <c r="G3932" s="389" t="s">
        <v>649</v>
      </c>
    </row>
    <row r="3933" spans="1:7">
      <c r="A3933" s="389" t="s">
        <v>563</v>
      </c>
      <c r="B3933" s="389" t="s">
        <v>517</v>
      </c>
      <c r="C3933" s="389">
        <v>2.8111573055500001</v>
      </c>
      <c r="D3933" s="389" t="s">
        <v>647</v>
      </c>
      <c r="E3933" s="389" t="s">
        <v>652</v>
      </c>
      <c r="F3933" s="389" t="s">
        <v>647</v>
      </c>
      <c r="G3933" s="389" t="s">
        <v>649</v>
      </c>
    </row>
    <row r="3934" spans="1:7">
      <c r="A3934" s="389" t="s">
        <v>542</v>
      </c>
      <c r="B3934" s="389" t="s">
        <v>517</v>
      </c>
      <c r="C3934" s="389">
        <v>16.6943645445999</v>
      </c>
      <c r="D3934" s="389" t="s">
        <v>647</v>
      </c>
      <c r="E3934" s="389" t="s">
        <v>652</v>
      </c>
      <c r="F3934" s="389" t="s">
        <v>647</v>
      </c>
      <c r="G3934" s="389" t="s">
        <v>649</v>
      </c>
    </row>
    <row r="3935" spans="1:7">
      <c r="A3935" s="389" t="s">
        <v>526</v>
      </c>
      <c r="B3935" s="389" t="s">
        <v>517</v>
      </c>
      <c r="C3935" s="389">
        <v>2.0020527021099999</v>
      </c>
      <c r="D3935" s="389" t="s">
        <v>647</v>
      </c>
      <c r="E3935" s="389" t="s">
        <v>652</v>
      </c>
      <c r="F3935" s="389" t="s">
        <v>647</v>
      </c>
      <c r="G3935" s="389" t="s">
        <v>649</v>
      </c>
    </row>
    <row r="3936" spans="1:7">
      <c r="A3936" s="389" t="s">
        <v>559</v>
      </c>
      <c r="B3936" s="389" t="s">
        <v>517</v>
      </c>
      <c r="C3936" s="389">
        <v>5.0169477367999997</v>
      </c>
      <c r="D3936" s="389" t="s">
        <v>647</v>
      </c>
      <c r="E3936" s="389" t="s">
        <v>652</v>
      </c>
      <c r="F3936" s="389" t="s">
        <v>647</v>
      </c>
      <c r="G3936" s="389" t="s">
        <v>649</v>
      </c>
    </row>
    <row r="3937" spans="1:7">
      <c r="A3937" s="389" t="s">
        <v>556</v>
      </c>
      <c r="B3937" s="389" t="s">
        <v>517</v>
      </c>
      <c r="C3937" s="389">
        <v>2.3954627241400002</v>
      </c>
      <c r="D3937" s="389" t="s">
        <v>647</v>
      </c>
      <c r="E3937" s="389" t="s">
        <v>652</v>
      </c>
      <c r="F3937" s="389" t="s">
        <v>647</v>
      </c>
      <c r="G3937" s="389" t="s">
        <v>649</v>
      </c>
    </row>
    <row r="3938" spans="1:7">
      <c r="A3938" s="389" t="s">
        <v>514</v>
      </c>
      <c r="B3938" s="389" t="s">
        <v>517</v>
      </c>
      <c r="C3938" s="389">
        <v>14.9941715006</v>
      </c>
      <c r="D3938" s="389" t="s">
        <v>647</v>
      </c>
      <c r="E3938" s="389" t="s">
        <v>652</v>
      </c>
      <c r="F3938" s="389" t="s">
        <v>647</v>
      </c>
      <c r="G3938" s="389" t="s">
        <v>649</v>
      </c>
    </row>
    <row r="3939" spans="1:7">
      <c r="A3939" s="389" t="s">
        <v>514</v>
      </c>
      <c r="B3939" s="389" t="s">
        <v>517</v>
      </c>
      <c r="C3939" s="389">
        <v>14.9941715006</v>
      </c>
      <c r="D3939" s="389" t="s">
        <v>647</v>
      </c>
      <c r="E3939" s="389" t="s">
        <v>652</v>
      </c>
      <c r="F3939" s="389" t="s">
        <v>647</v>
      </c>
      <c r="G3939" s="389" t="s">
        <v>649</v>
      </c>
    </row>
    <row r="3940" spans="1:7">
      <c r="A3940" s="389" t="s">
        <v>514</v>
      </c>
      <c r="B3940" s="389" t="s">
        <v>517</v>
      </c>
      <c r="C3940" s="389">
        <v>14.9941715006</v>
      </c>
      <c r="D3940" s="389" t="s">
        <v>647</v>
      </c>
      <c r="E3940" s="389" t="s">
        <v>652</v>
      </c>
      <c r="F3940" s="389" t="s">
        <v>647</v>
      </c>
      <c r="G3940" s="389" t="s">
        <v>649</v>
      </c>
    </row>
    <row r="3941" spans="1:7">
      <c r="A3941" s="389" t="s">
        <v>535</v>
      </c>
      <c r="B3941" s="389" t="s">
        <v>517</v>
      </c>
      <c r="C3941" s="389">
        <v>1.09913692179</v>
      </c>
      <c r="D3941" s="389" t="s">
        <v>647</v>
      </c>
      <c r="E3941" s="389" t="s">
        <v>652</v>
      </c>
      <c r="F3941" s="389" t="s">
        <v>647</v>
      </c>
      <c r="G3941" s="389" t="s">
        <v>649</v>
      </c>
    </row>
    <row r="3942" spans="1:7">
      <c r="A3942" s="389" t="s">
        <v>514</v>
      </c>
      <c r="B3942" s="389" t="s">
        <v>517</v>
      </c>
      <c r="C3942" s="389">
        <v>5.9399588858000003</v>
      </c>
      <c r="D3942" s="389" t="s">
        <v>647</v>
      </c>
      <c r="E3942" s="389" t="s">
        <v>652</v>
      </c>
      <c r="F3942" s="389" t="s">
        <v>647</v>
      </c>
      <c r="G3942" s="389" t="s">
        <v>649</v>
      </c>
    </row>
    <row r="3943" spans="1:7">
      <c r="A3943" s="389" t="s">
        <v>563</v>
      </c>
      <c r="B3943" s="389" t="s">
        <v>517</v>
      </c>
      <c r="C3943" s="389">
        <v>25.1814223459</v>
      </c>
      <c r="D3943" s="389" t="s">
        <v>647</v>
      </c>
      <c r="E3943" s="389" t="s">
        <v>652</v>
      </c>
      <c r="F3943" s="389" t="s">
        <v>647</v>
      </c>
      <c r="G3943" s="389" t="s">
        <v>649</v>
      </c>
    </row>
    <row r="3944" spans="1:7">
      <c r="A3944" s="389" t="s">
        <v>578</v>
      </c>
      <c r="B3944" s="389" t="s">
        <v>517</v>
      </c>
      <c r="C3944" s="389">
        <v>3.1441921595800002</v>
      </c>
      <c r="D3944" s="389" t="s">
        <v>647</v>
      </c>
      <c r="E3944" s="389" t="s">
        <v>652</v>
      </c>
      <c r="F3944" s="389" t="s">
        <v>647</v>
      </c>
      <c r="G3944" s="389" t="s">
        <v>649</v>
      </c>
    </row>
    <row r="3945" spans="1:7">
      <c r="A3945" s="389" t="s">
        <v>578</v>
      </c>
      <c r="B3945" s="389" t="s">
        <v>517</v>
      </c>
      <c r="C3945" s="389">
        <v>3.1441921595800002</v>
      </c>
      <c r="D3945" s="389" t="s">
        <v>647</v>
      </c>
      <c r="E3945" s="389" t="s">
        <v>652</v>
      </c>
      <c r="F3945" s="389" t="s">
        <v>647</v>
      </c>
      <c r="G3945" s="389" t="s">
        <v>649</v>
      </c>
    </row>
    <row r="3946" spans="1:7">
      <c r="A3946" s="389" t="s">
        <v>581</v>
      </c>
      <c r="B3946" s="389" t="s">
        <v>517</v>
      </c>
      <c r="C3946" s="389">
        <v>10.779091168300001</v>
      </c>
      <c r="D3946" s="389" t="s">
        <v>647</v>
      </c>
      <c r="E3946" s="389" t="s">
        <v>652</v>
      </c>
      <c r="F3946" s="389" t="s">
        <v>647</v>
      </c>
      <c r="G3946" s="389" t="s">
        <v>649</v>
      </c>
    </row>
    <row r="3947" spans="1:7">
      <c r="A3947" s="389" t="s">
        <v>569</v>
      </c>
      <c r="B3947" s="389" t="s">
        <v>517</v>
      </c>
      <c r="C3947" s="389">
        <v>1.73578686355</v>
      </c>
      <c r="D3947" s="389" t="s">
        <v>647</v>
      </c>
      <c r="E3947" s="389" t="s">
        <v>652</v>
      </c>
      <c r="F3947" s="389" t="s">
        <v>647</v>
      </c>
      <c r="G3947" s="389" t="s">
        <v>649</v>
      </c>
    </row>
    <row r="3948" spans="1:7">
      <c r="A3948" s="389" t="s">
        <v>569</v>
      </c>
      <c r="B3948" s="389" t="s">
        <v>517</v>
      </c>
      <c r="C3948" s="389">
        <v>1.73578686355</v>
      </c>
      <c r="D3948" s="389" t="s">
        <v>647</v>
      </c>
      <c r="E3948" s="389" t="s">
        <v>652</v>
      </c>
      <c r="F3948" s="389" t="s">
        <v>647</v>
      </c>
      <c r="G3948" s="389" t="s">
        <v>649</v>
      </c>
    </row>
    <row r="3949" spans="1:7">
      <c r="A3949" s="389" t="s">
        <v>560</v>
      </c>
      <c r="B3949" s="389" t="s">
        <v>517</v>
      </c>
      <c r="C3949" s="389">
        <v>40.7915554804</v>
      </c>
      <c r="D3949" s="389" t="s">
        <v>647</v>
      </c>
      <c r="E3949" s="389" t="s">
        <v>652</v>
      </c>
      <c r="F3949" s="389" t="s">
        <v>647</v>
      </c>
      <c r="G3949" s="389" t="s">
        <v>649</v>
      </c>
    </row>
    <row r="3950" spans="1:7">
      <c r="A3950" s="389" t="s">
        <v>560</v>
      </c>
      <c r="B3950" s="389" t="s">
        <v>517</v>
      </c>
      <c r="C3950" s="389">
        <v>40.7915554804</v>
      </c>
      <c r="D3950" s="389" t="s">
        <v>647</v>
      </c>
      <c r="E3950" s="389" t="s">
        <v>652</v>
      </c>
      <c r="F3950" s="389" t="s">
        <v>647</v>
      </c>
      <c r="G3950" s="389" t="s">
        <v>649</v>
      </c>
    </row>
    <row r="3951" spans="1:7">
      <c r="A3951" s="389" t="s">
        <v>560</v>
      </c>
      <c r="B3951" s="389" t="s">
        <v>517</v>
      </c>
      <c r="C3951" s="389">
        <v>0.88416453833300002</v>
      </c>
      <c r="D3951" s="389" t="s">
        <v>647</v>
      </c>
      <c r="E3951" s="389" t="s">
        <v>652</v>
      </c>
      <c r="F3951" s="389" t="s">
        <v>647</v>
      </c>
      <c r="G3951" s="389" t="s">
        <v>649</v>
      </c>
    </row>
    <row r="3952" spans="1:7">
      <c r="A3952" s="389" t="s">
        <v>560</v>
      </c>
      <c r="B3952" s="389" t="s">
        <v>517</v>
      </c>
      <c r="C3952" s="389">
        <v>0.88416453833300002</v>
      </c>
      <c r="D3952" s="389" t="s">
        <v>647</v>
      </c>
      <c r="E3952" s="389" t="s">
        <v>652</v>
      </c>
      <c r="F3952" s="389" t="s">
        <v>647</v>
      </c>
      <c r="G3952" s="389" t="s">
        <v>649</v>
      </c>
    </row>
    <row r="3953" spans="1:7">
      <c r="A3953" s="389" t="s">
        <v>560</v>
      </c>
      <c r="B3953" s="389" t="s">
        <v>517</v>
      </c>
      <c r="C3953" s="389">
        <v>0.88416453833300002</v>
      </c>
      <c r="D3953" s="389" t="s">
        <v>647</v>
      </c>
      <c r="E3953" s="389" t="s">
        <v>652</v>
      </c>
      <c r="F3953" s="389" t="s">
        <v>647</v>
      </c>
      <c r="G3953" s="389" t="s">
        <v>649</v>
      </c>
    </row>
    <row r="3954" spans="1:7">
      <c r="A3954" s="389" t="s">
        <v>574</v>
      </c>
      <c r="B3954" s="389" t="s">
        <v>517</v>
      </c>
      <c r="C3954" s="389">
        <v>3.8354788612399999</v>
      </c>
      <c r="D3954" s="389" t="s">
        <v>647</v>
      </c>
      <c r="E3954" s="389" t="s">
        <v>652</v>
      </c>
      <c r="F3954" s="389" t="s">
        <v>647</v>
      </c>
      <c r="G3954" s="389" t="s">
        <v>649</v>
      </c>
    </row>
    <row r="3955" spans="1:7">
      <c r="A3955" s="389" t="s">
        <v>525</v>
      </c>
      <c r="B3955" s="389" t="s">
        <v>517</v>
      </c>
      <c r="C3955" s="389">
        <v>4.9431072990800002</v>
      </c>
      <c r="D3955" s="389" t="s">
        <v>647</v>
      </c>
      <c r="E3955" s="389" t="s">
        <v>652</v>
      </c>
      <c r="F3955" s="389" t="s">
        <v>647</v>
      </c>
      <c r="G3955" s="389" t="s">
        <v>649</v>
      </c>
    </row>
    <row r="3956" spans="1:7">
      <c r="A3956" s="389" t="s">
        <v>581</v>
      </c>
      <c r="B3956" s="389" t="s">
        <v>517</v>
      </c>
      <c r="C3956" s="389">
        <v>1.8435858808900001</v>
      </c>
      <c r="D3956" s="389" t="s">
        <v>647</v>
      </c>
      <c r="E3956" s="389" t="s">
        <v>652</v>
      </c>
      <c r="F3956" s="389" t="s">
        <v>647</v>
      </c>
      <c r="G3956" s="389" t="s">
        <v>649</v>
      </c>
    </row>
    <row r="3957" spans="1:7">
      <c r="A3957" s="389" t="s">
        <v>581</v>
      </c>
      <c r="B3957" s="389" t="s">
        <v>517</v>
      </c>
      <c r="C3957" s="389">
        <v>1.8435858808900001</v>
      </c>
      <c r="D3957" s="389" t="s">
        <v>647</v>
      </c>
      <c r="E3957" s="389" t="s">
        <v>652</v>
      </c>
      <c r="F3957" s="389" t="s">
        <v>647</v>
      </c>
      <c r="G3957" s="389" t="s">
        <v>649</v>
      </c>
    </row>
    <row r="3958" spans="1:7">
      <c r="A3958" s="389" t="s">
        <v>581</v>
      </c>
      <c r="B3958" s="389" t="s">
        <v>517</v>
      </c>
      <c r="C3958" s="389">
        <v>1.8435858808900001</v>
      </c>
      <c r="D3958" s="389" t="s">
        <v>647</v>
      </c>
      <c r="E3958" s="389" t="s">
        <v>652</v>
      </c>
      <c r="F3958" s="389" t="s">
        <v>647</v>
      </c>
      <c r="G3958" s="389" t="s">
        <v>649</v>
      </c>
    </row>
    <row r="3959" spans="1:7">
      <c r="A3959" s="389" t="s">
        <v>535</v>
      </c>
      <c r="B3959" s="389" t="s">
        <v>517</v>
      </c>
      <c r="C3959" s="389">
        <v>3.8716287652800001</v>
      </c>
      <c r="D3959" s="389" t="s">
        <v>647</v>
      </c>
      <c r="E3959" s="389" t="s">
        <v>652</v>
      </c>
      <c r="F3959" s="389" t="s">
        <v>647</v>
      </c>
      <c r="G3959" s="389" t="s">
        <v>649</v>
      </c>
    </row>
    <row r="3960" spans="1:7">
      <c r="A3960" s="389" t="s">
        <v>535</v>
      </c>
      <c r="B3960" s="389" t="s">
        <v>517</v>
      </c>
      <c r="C3960" s="389">
        <v>9.7268696047100001</v>
      </c>
      <c r="D3960" s="389" t="s">
        <v>647</v>
      </c>
      <c r="E3960" s="389" t="s">
        <v>652</v>
      </c>
      <c r="F3960" s="389" t="s">
        <v>647</v>
      </c>
      <c r="G3960" s="389" t="s">
        <v>649</v>
      </c>
    </row>
    <row r="3961" spans="1:7">
      <c r="A3961" s="389" t="s">
        <v>514</v>
      </c>
      <c r="B3961" s="389" t="s">
        <v>517</v>
      </c>
      <c r="C3961" s="389">
        <v>3.4358541585800002</v>
      </c>
      <c r="D3961" s="389" t="s">
        <v>647</v>
      </c>
      <c r="E3961" s="389" t="s">
        <v>652</v>
      </c>
      <c r="F3961" s="389" t="s">
        <v>647</v>
      </c>
      <c r="G3961" s="389" t="s">
        <v>649</v>
      </c>
    </row>
    <row r="3962" spans="1:7">
      <c r="B3962" s="389" t="s">
        <v>517</v>
      </c>
      <c r="C3962" s="389">
        <v>0.36247533848000002</v>
      </c>
      <c r="D3962" s="389" t="s">
        <v>647</v>
      </c>
      <c r="E3962" s="389" t="s">
        <v>652</v>
      </c>
      <c r="F3962" s="389" t="s">
        <v>647</v>
      </c>
      <c r="G3962" s="389" t="s">
        <v>649</v>
      </c>
    </row>
    <row r="3963" spans="1:7">
      <c r="A3963" s="389" t="s">
        <v>526</v>
      </c>
      <c r="B3963" s="389" t="s">
        <v>517</v>
      </c>
      <c r="C3963" s="389">
        <v>3.3925241830499999</v>
      </c>
      <c r="D3963" s="389" t="s">
        <v>647</v>
      </c>
      <c r="E3963" s="389" t="s">
        <v>652</v>
      </c>
      <c r="F3963" s="389" t="s">
        <v>647</v>
      </c>
      <c r="G3963" s="389" t="s">
        <v>649</v>
      </c>
    </row>
    <row r="3964" spans="1:7">
      <c r="A3964" s="389" t="s">
        <v>526</v>
      </c>
      <c r="B3964" s="389" t="s">
        <v>517</v>
      </c>
      <c r="C3964" s="389">
        <v>11.1463385192</v>
      </c>
      <c r="D3964" s="389" t="s">
        <v>647</v>
      </c>
      <c r="E3964" s="389" t="s">
        <v>652</v>
      </c>
      <c r="F3964" s="389" t="s">
        <v>647</v>
      </c>
      <c r="G3964" s="389" t="s">
        <v>649</v>
      </c>
    </row>
    <row r="3965" spans="1:7">
      <c r="A3965" s="389" t="s">
        <v>514</v>
      </c>
      <c r="B3965" s="389" t="s">
        <v>517</v>
      </c>
      <c r="C3965" s="389">
        <v>11.1463385192</v>
      </c>
      <c r="D3965" s="389" t="s">
        <v>647</v>
      </c>
      <c r="E3965" s="389" t="s">
        <v>652</v>
      </c>
      <c r="F3965" s="389" t="s">
        <v>647</v>
      </c>
      <c r="G3965" s="389" t="s">
        <v>649</v>
      </c>
    </row>
    <row r="3966" spans="1:7">
      <c r="A3966" s="389" t="s">
        <v>526</v>
      </c>
      <c r="B3966" s="389" t="s">
        <v>517</v>
      </c>
      <c r="C3966" s="389">
        <v>4.9146626102699997</v>
      </c>
      <c r="D3966" s="389" t="s">
        <v>647</v>
      </c>
      <c r="E3966" s="389" t="s">
        <v>652</v>
      </c>
      <c r="F3966" s="389" t="s">
        <v>647</v>
      </c>
      <c r="G3966" s="389" t="s">
        <v>649</v>
      </c>
    </row>
    <row r="3967" spans="1:7">
      <c r="A3967" s="389" t="s">
        <v>535</v>
      </c>
      <c r="B3967" s="389" t="s">
        <v>517</v>
      </c>
      <c r="C3967" s="389">
        <v>12.2158244945</v>
      </c>
      <c r="D3967" s="389" t="s">
        <v>647</v>
      </c>
      <c r="E3967" s="389" t="s">
        <v>652</v>
      </c>
      <c r="F3967" s="389" t="s">
        <v>647</v>
      </c>
      <c r="G3967" s="389" t="s">
        <v>649</v>
      </c>
    </row>
    <row r="3968" spans="1:7">
      <c r="A3968" s="389" t="s">
        <v>526</v>
      </c>
      <c r="B3968" s="389" t="s">
        <v>517</v>
      </c>
      <c r="C3968" s="389">
        <v>9.7755823360300003</v>
      </c>
      <c r="D3968" s="389" t="s">
        <v>647</v>
      </c>
      <c r="E3968" s="389" t="s">
        <v>652</v>
      </c>
      <c r="F3968" s="389" t="s">
        <v>647</v>
      </c>
      <c r="G3968" s="389" t="s">
        <v>649</v>
      </c>
    </row>
    <row r="3969" spans="1:7">
      <c r="A3969" s="389" t="s">
        <v>578</v>
      </c>
      <c r="B3969" s="389" t="s">
        <v>517</v>
      </c>
      <c r="C3969" s="389">
        <v>1.4450807641800001</v>
      </c>
      <c r="D3969" s="389" t="s">
        <v>647</v>
      </c>
      <c r="E3969" s="389" t="s">
        <v>652</v>
      </c>
      <c r="F3969" s="389" t="s">
        <v>647</v>
      </c>
      <c r="G3969" s="389" t="s">
        <v>649</v>
      </c>
    </row>
    <row r="3970" spans="1:7">
      <c r="A3970" s="389" t="s">
        <v>578</v>
      </c>
      <c r="B3970" s="389" t="s">
        <v>517</v>
      </c>
      <c r="C3970" s="389">
        <v>1.4450807641800001</v>
      </c>
      <c r="D3970" s="389" t="s">
        <v>647</v>
      </c>
      <c r="E3970" s="389" t="s">
        <v>652</v>
      </c>
      <c r="F3970" s="389" t="s">
        <v>647</v>
      </c>
      <c r="G3970" s="389" t="s">
        <v>649</v>
      </c>
    </row>
    <row r="3971" spans="1:7">
      <c r="A3971" s="389" t="s">
        <v>578</v>
      </c>
      <c r="B3971" s="389" t="s">
        <v>517</v>
      </c>
      <c r="C3971" s="389">
        <v>1.4450807641800001</v>
      </c>
      <c r="D3971" s="389" t="s">
        <v>647</v>
      </c>
      <c r="E3971" s="389" t="s">
        <v>652</v>
      </c>
      <c r="F3971" s="389" t="s">
        <v>647</v>
      </c>
      <c r="G3971" s="389" t="s">
        <v>649</v>
      </c>
    </row>
    <row r="3972" spans="1:7">
      <c r="A3972" s="389" t="s">
        <v>514</v>
      </c>
      <c r="B3972" s="389" t="s">
        <v>517</v>
      </c>
      <c r="C3972" s="389">
        <v>7.2201952167599996</v>
      </c>
      <c r="D3972" s="389" t="s">
        <v>647</v>
      </c>
      <c r="E3972" s="389" t="s">
        <v>652</v>
      </c>
      <c r="F3972" s="389" t="s">
        <v>647</v>
      </c>
      <c r="G3972" s="389" t="s">
        <v>649</v>
      </c>
    </row>
    <row r="3973" spans="1:7">
      <c r="A3973" s="389" t="s">
        <v>514</v>
      </c>
      <c r="B3973" s="389" t="s">
        <v>517</v>
      </c>
      <c r="C3973" s="389">
        <v>12.550193521500001</v>
      </c>
      <c r="D3973" s="389" t="s">
        <v>647</v>
      </c>
      <c r="E3973" s="389" t="s">
        <v>652</v>
      </c>
      <c r="F3973" s="389" t="s">
        <v>647</v>
      </c>
      <c r="G3973" s="389" t="s">
        <v>649</v>
      </c>
    </row>
    <row r="3974" spans="1:7">
      <c r="A3974" s="389" t="s">
        <v>514</v>
      </c>
      <c r="B3974" s="389" t="s">
        <v>517</v>
      </c>
      <c r="C3974" s="389">
        <v>12.550193521500001</v>
      </c>
      <c r="D3974" s="389" t="s">
        <v>647</v>
      </c>
      <c r="E3974" s="389" t="s">
        <v>652</v>
      </c>
      <c r="F3974" s="389" t="s">
        <v>647</v>
      </c>
      <c r="G3974" s="389" t="s">
        <v>649</v>
      </c>
    </row>
    <row r="3975" spans="1:7">
      <c r="A3975" s="389" t="s">
        <v>514</v>
      </c>
      <c r="B3975" s="389" t="s">
        <v>517</v>
      </c>
      <c r="C3975" s="389">
        <v>18.452258493900001</v>
      </c>
      <c r="D3975" s="389" t="s">
        <v>647</v>
      </c>
      <c r="E3975" s="389" t="s">
        <v>652</v>
      </c>
      <c r="F3975" s="389" t="s">
        <v>647</v>
      </c>
      <c r="G3975" s="389" t="s">
        <v>649</v>
      </c>
    </row>
    <row r="3976" spans="1:7">
      <c r="A3976" s="389" t="s">
        <v>514</v>
      </c>
      <c r="B3976" s="389" t="s">
        <v>517</v>
      </c>
      <c r="C3976" s="389">
        <v>18.452258493900001</v>
      </c>
      <c r="D3976" s="389" t="s">
        <v>647</v>
      </c>
      <c r="E3976" s="389" t="s">
        <v>652</v>
      </c>
      <c r="F3976" s="389" t="s">
        <v>647</v>
      </c>
      <c r="G3976" s="389" t="s">
        <v>649</v>
      </c>
    </row>
    <row r="3977" spans="1:7">
      <c r="A3977" s="389" t="s">
        <v>581</v>
      </c>
      <c r="B3977" s="389" t="s">
        <v>517</v>
      </c>
      <c r="C3977" s="389">
        <v>11.075297168700001</v>
      </c>
      <c r="D3977" s="389" t="s">
        <v>647</v>
      </c>
      <c r="E3977" s="389" t="s">
        <v>652</v>
      </c>
      <c r="F3977" s="389" t="s">
        <v>647</v>
      </c>
      <c r="G3977" s="389" t="s">
        <v>649</v>
      </c>
    </row>
    <row r="3978" spans="1:7">
      <c r="A3978" s="389" t="s">
        <v>535</v>
      </c>
      <c r="B3978" s="389" t="s">
        <v>517</v>
      </c>
      <c r="C3978" s="389">
        <v>7.7270227225500001</v>
      </c>
      <c r="D3978" s="389" t="s">
        <v>647</v>
      </c>
      <c r="E3978" s="389" t="s">
        <v>652</v>
      </c>
      <c r="F3978" s="389" t="s">
        <v>647</v>
      </c>
      <c r="G3978" s="389" t="s">
        <v>649</v>
      </c>
    </row>
    <row r="3979" spans="1:7">
      <c r="A3979" s="389" t="s">
        <v>574</v>
      </c>
      <c r="B3979" s="389" t="s">
        <v>517</v>
      </c>
      <c r="C3979" s="389">
        <v>23.870557089799899</v>
      </c>
      <c r="D3979" s="389" t="s">
        <v>647</v>
      </c>
      <c r="E3979" s="389" t="s">
        <v>652</v>
      </c>
      <c r="F3979" s="389" t="s">
        <v>647</v>
      </c>
      <c r="G3979" s="389" t="s">
        <v>649</v>
      </c>
    </row>
    <row r="3980" spans="1:7">
      <c r="A3980" s="389" t="s">
        <v>542</v>
      </c>
      <c r="B3980" s="389" t="s">
        <v>517</v>
      </c>
      <c r="C3980" s="389">
        <v>10.2173255054</v>
      </c>
      <c r="D3980" s="389" t="s">
        <v>647</v>
      </c>
      <c r="E3980" s="389" t="s">
        <v>652</v>
      </c>
      <c r="F3980" s="389" t="s">
        <v>647</v>
      </c>
      <c r="G3980" s="389" t="s">
        <v>649</v>
      </c>
    </row>
    <row r="3981" spans="1:7">
      <c r="A3981" s="389" t="s">
        <v>563</v>
      </c>
      <c r="B3981" s="389" t="s">
        <v>517</v>
      </c>
      <c r="C3981" s="389">
        <v>2.48743393095</v>
      </c>
      <c r="D3981" s="389" t="s">
        <v>647</v>
      </c>
      <c r="E3981" s="389" t="s">
        <v>652</v>
      </c>
      <c r="F3981" s="389" t="s">
        <v>647</v>
      </c>
      <c r="G3981" s="389" t="s">
        <v>649</v>
      </c>
    </row>
    <row r="3982" spans="1:7">
      <c r="A3982" s="389" t="s">
        <v>563</v>
      </c>
      <c r="B3982" s="389" t="s">
        <v>517</v>
      </c>
      <c r="C3982" s="389">
        <v>2.48743393095</v>
      </c>
      <c r="D3982" s="389" t="s">
        <v>647</v>
      </c>
      <c r="E3982" s="389" t="s">
        <v>652</v>
      </c>
      <c r="F3982" s="389" t="s">
        <v>647</v>
      </c>
      <c r="G3982" s="389" t="s">
        <v>649</v>
      </c>
    </row>
    <row r="3983" spans="1:7">
      <c r="A3983" s="389" t="s">
        <v>581</v>
      </c>
      <c r="B3983" s="389" t="s">
        <v>517</v>
      </c>
      <c r="C3983" s="389">
        <v>1.3946343565099999</v>
      </c>
      <c r="D3983" s="389" t="s">
        <v>647</v>
      </c>
      <c r="E3983" s="389" t="s">
        <v>652</v>
      </c>
      <c r="F3983" s="389" t="s">
        <v>647</v>
      </c>
      <c r="G3983" s="389" t="s">
        <v>649</v>
      </c>
    </row>
    <row r="3984" spans="1:7">
      <c r="A3984" s="389" t="s">
        <v>525</v>
      </c>
      <c r="B3984" s="389" t="s">
        <v>517</v>
      </c>
      <c r="C3984" s="389">
        <v>1.22420700263</v>
      </c>
      <c r="D3984" s="389" t="s">
        <v>647</v>
      </c>
      <c r="E3984" s="389" t="s">
        <v>652</v>
      </c>
      <c r="F3984" s="389" t="s">
        <v>647</v>
      </c>
      <c r="G3984" s="389" t="s">
        <v>649</v>
      </c>
    </row>
    <row r="3985" spans="1:7">
      <c r="A3985" s="389" t="s">
        <v>514</v>
      </c>
      <c r="B3985" s="389" t="s">
        <v>517</v>
      </c>
      <c r="C3985" s="389">
        <v>10.5479694763</v>
      </c>
      <c r="D3985" s="389" t="s">
        <v>647</v>
      </c>
      <c r="E3985" s="389" t="s">
        <v>652</v>
      </c>
      <c r="F3985" s="389" t="s">
        <v>647</v>
      </c>
      <c r="G3985" s="389" t="s">
        <v>649</v>
      </c>
    </row>
    <row r="3986" spans="1:7">
      <c r="A3986" s="389" t="s">
        <v>514</v>
      </c>
      <c r="B3986" s="389" t="s">
        <v>517</v>
      </c>
      <c r="C3986" s="389">
        <v>10.5479694763</v>
      </c>
      <c r="D3986" s="389" t="s">
        <v>647</v>
      </c>
      <c r="E3986" s="389" t="s">
        <v>652</v>
      </c>
      <c r="F3986" s="389" t="s">
        <v>647</v>
      </c>
      <c r="G3986" s="389" t="s">
        <v>649</v>
      </c>
    </row>
    <row r="3987" spans="1:7">
      <c r="A3987" s="389" t="s">
        <v>535</v>
      </c>
      <c r="B3987" s="389" t="s">
        <v>517</v>
      </c>
      <c r="C3987" s="389">
        <v>23.8978964601</v>
      </c>
      <c r="D3987" s="389" t="s">
        <v>647</v>
      </c>
      <c r="E3987" s="389" t="s">
        <v>652</v>
      </c>
      <c r="F3987" s="389" t="s">
        <v>647</v>
      </c>
      <c r="G3987" s="389" t="s">
        <v>649</v>
      </c>
    </row>
    <row r="3988" spans="1:7">
      <c r="A3988" s="389" t="s">
        <v>541</v>
      </c>
      <c r="B3988" s="389" t="s">
        <v>517</v>
      </c>
      <c r="C3988" s="389">
        <v>6.9964561642699996</v>
      </c>
      <c r="D3988" s="389" t="s">
        <v>647</v>
      </c>
      <c r="E3988" s="389" t="s">
        <v>652</v>
      </c>
      <c r="F3988" s="389" t="s">
        <v>647</v>
      </c>
      <c r="G3988" s="389" t="s">
        <v>649</v>
      </c>
    </row>
    <row r="3989" spans="1:7">
      <c r="A3989" s="389" t="s">
        <v>541</v>
      </c>
      <c r="B3989" s="389" t="s">
        <v>517</v>
      </c>
      <c r="C3989" s="389">
        <v>6.9964561642699996</v>
      </c>
      <c r="D3989" s="389" t="s">
        <v>647</v>
      </c>
      <c r="E3989" s="389" t="s">
        <v>652</v>
      </c>
      <c r="F3989" s="389" t="s">
        <v>647</v>
      </c>
      <c r="G3989" s="389" t="s">
        <v>649</v>
      </c>
    </row>
    <row r="3990" spans="1:7">
      <c r="A3990" s="389" t="s">
        <v>535</v>
      </c>
      <c r="B3990" s="389" t="s">
        <v>517</v>
      </c>
      <c r="C3990" s="389">
        <v>24.6315027437</v>
      </c>
      <c r="D3990" s="389" t="s">
        <v>647</v>
      </c>
      <c r="E3990" s="389" t="s">
        <v>652</v>
      </c>
      <c r="F3990" s="389" t="s">
        <v>647</v>
      </c>
      <c r="G3990" s="389" t="s">
        <v>649</v>
      </c>
    </row>
    <row r="3991" spans="1:7">
      <c r="A3991" s="389" t="s">
        <v>581</v>
      </c>
      <c r="B3991" s="389" t="s">
        <v>517</v>
      </c>
      <c r="C3991" s="389">
        <v>14.4608040692</v>
      </c>
      <c r="D3991" s="389" t="s">
        <v>647</v>
      </c>
      <c r="E3991" s="389" t="s">
        <v>652</v>
      </c>
      <c r="F3991" s="389" t="s">
        <v>647</v>
      </c>
      <c r="G3991" s="389" t="s">
        <v>649</v>
      </c>
    </row>
    <row r="3992" spans="1:7">
      <c r="A3992" s="389" t="s">
        <v>542</v>
      </c>
      <c r="B3992" s="389" t="s">
        <v>517</v>
      </c>
      <c r="C3992" s="389">
        <v>9.9237875640199995</v>
      </c>
      <c r="D3992" s="389" t="s">
        <v>647</v>
      </c>
      <c r="E3992" s="389" t="s">
        <v>652</v>
      </c>
      <c r="F3992" s="389" t="s">
        <v>647</v>
      </c>
      <c r="G3992" s="389" t="s">
        <v>649</v>
      </c>
    </row>
    <row r="3993" spans="1:7">
      <c r="A3993" s="389" t="s">
        <v>542</v>
      </c>
      <c r="B3993" s="389" t="s">
        <v>517</v>
      </c>
      <c r="C3993" s="389">
        <v>9.9237875640199995</v>
      </c>
      <c r="D3993" s="389" t="s">
        <v>647</v>
      </c>
      <c r="E3993" s="389" t="s">
        <v>652</v>
      </c>
      <c r="F3993" s="389" t="s">
        <v>647</v>
      </c>
      <c r="G3993" s="389" t="s">
        <v>649</v>
      </c>
    </row>
    <row r="3994" spans="1:7">
      <c r="A3994" s="389" t="s">
        <v>542</v>
      </c>
      <c r="B3994" s="389" t="s">
        <v>517</v>
      </c>
      <c r="C3994" s="389">
        <v>9.9237875640199995</v>
      </c>
      <c r="D3994" s="389" t="s">
        <v>647</v>
      </c>
      <c r="E3994" s="389" t="s">
        <v>652</v>
      </c>
      <c r="F3994" s="389" t="s">
        <v>647</v>
      </c>
      <c r="G3994" s="389" t="s">
        <v>649</v>
      </c>
    </row>
    <row r="3995" spans="1:7">
      <c r="A3995" s="389" t="s">
        <v>542</v>
      </c>
      <c r="B3995" s="389" t="s">
        <v>517</v>
      </c>
      <c r="C3995" s="389">
        <v>9.9237875640199995</v>
      </c>
      <c r="D3995" s="389" t="s">
        <v>647</v>
      </c>
      <c r="E3995" s="389" t="s">
        <v>652</v>
      </c>
      <c r="F3995" s="389" t="s">
        <v>647</v>
      </c>
      <c r="G3995" s="389" t="s">
        <v>649</v>
      </c>
    </row>
    <row r="3996" spans="1:7">
      <c r="A3996" s="389" t="s">
        <v>535</v>
      </c>
      <c r="B3996" s="389" t="s">
        <v>517</v>
      </c>
      <c r="C3996" s="389">
        <v>1.12188664207</v>
      </c>
      <c r="D3996" s="389" t="s">
        <v>647</v>
      </c>
      <c r="E3996" s="389" t="s">
        <v>652</v>
      </c>
      <c r="F3996" s="389" t="s">
        <v>647</v>
      </c>
      <c r="G3996" s="389" t="s">
        <v>649</v>
      </c>
    </row>
    <row r="3997" spans="1:7">
      <c r="A3997" s="389" t="s">
        <v>578</v>
      </c>
      <c r="B3997" s="389" t="s">
        <v>517</v>
      </c>
      <c r="C3997" s="389">
        <v>3.1319302800100002</v>
      </c>
      <c r="D3997" s="389" t="s">
        <v>647</v>
      </c>
      <c r="E3997" s="389" t="s">
        <v>652</v>
      </c>
      <c r="F3997" s="389" t="s">
        <v>647</v>
      </c>
      <c r="G3997" s="389" t="s">
        <v>649</v>
      </c>
    </row>
    <row r="3998" spans="1:7">
      <c r="A3998" s="389" t="s">
        <v>581</v>
      </c>
      <c r="B3998" s="389" t="s">
        <v>517</v>
      </c>
      <c r="C3998" s="389">
        <v>8.2560302668999999</v>
      </c>
      <c r="D3998" s="389" t="s">
        <v>647</v>
      </c>
      <c r="E3998" s="389" t="s">
        <v>652</v>
      </c>
      <c r="F3998" s="389" t="s">
        <v>647</v>
      </c>
      <c r="G3998" s="389" t="s">
        <v>649</v>
      </c>
    </row>
    <row r="3999" spans="1:7">
      <c r="A3999" s="389" t="s">
        <v>525</v>
      </c>
      <c r="B3999" s="389" t="s">
        <v>517</v>
      </c>
      <c r="C3999" s="389">
        <v>3.6308403666300002</v>
      </c>
      <c r="D3999" s="389" t="s">
        <v>647</v>
      </c>
      <c r="E3999" s="389" t="s">
        <v>652</v>
      </c>
      <c r="F3999" s="389" t="s">
        <v>647</v>
      </c>
      <c r="G3999" s="389" t="s">
        <v>649</v>
      </c>
    </row>
    <row r="4000" spans="1:7">
      <c r="A4000" s="389" t="s">
        <v>545</v>
      </c>
      <c r="B4000" s="389" t="s">
        <v>517</v>
      </c>
      <c r="C4000" s="389">
        <v>3.6308403666300002</v>
      </c>
      <c r="D4000" s="389" t="s">
        <v>647</v>
      </c>
      <c r="E4000" s="389" t="s">
        <v>652</v>
      </c>
      <c r="F4000" s="389" t="s">
        <v>647</v>
      </c>
      <c r="G4000" s="389" t="s">
        <v>649</v>
      </c>
    </row>
    <row r="4001" spans="1:7">
      <c r="A4001" s="389" t="s">
        <v>569</v>
      </c>
      <c r="B4001" s="389" t="s">
        <v>517</v>
      </c>
      <c r="C4001" s="389">
        <v>2.19467916809</v>
      </c>
      <c r="D4001" s="389" t="s">
        <v>647</v>
      </c>
      <c r="E4001" s="389" t="s">
        <v>652</v>
      </c>
      <c r="F4001" s="389" t="s">
        <v>647</v>
      </c>
      <c r="G4001" s="389" t="s">
        <v>649</v>
      </c>
    </row>
    <row r="4002" spans="1:7">
      <c r="A4002" s="389" t="s">
        <v>581</v>
      </c>
      <c r="B4002" s="389" t="s">
        <v>517</v>
      </c>
      <c r="C4002" s="389">
        <v>8.3202398687100008</v>
      </c>
      <c r="D4002" s="389" t="s">
        <v>647</v>
      </c>
      <c r="E4002" s="389" t="s">
        <v>652</v>
      </c>
      <c r="F4002" s="389" t="s">
        <v>647</v>
      </c>
      <c r="G4002" s="389" t="s">
        <v>649</v>
      </c>
    </row>
    <row r="4003" spans="1:7">
      <c r="A4003" s="389" t="s">
        <v>578</v>
      </c>
      <c r="B4003" s="389" t="s">
        <v>517</v>
      </c>
      <c r="C4003" s="389">
        <v>13.3737657894</v>
      </c>
      <c r="D4003" s="389" t="s">
        <v>647</v>
      </c>
      <c r="E4003" s="389" t="s">
        <v>652</v>
      </c>
      <c r="F4003" s="389" t="s">
        <v>647</v>
      </c>
      <c r="G4003" s="389" t="s">
        <v>649</v>
      </c>
    </row>
    <row r="4004" spans="1:7">
      <c r="A4004" s="389" t="s">
        <v>535</v>
      </c>
      <c r="B4004" s="389" t="s">
        <v>517</v>
      </c>
      <c r="C4004" s="389">
        <v>5.2768930921999999</v>
      </c>
      <c r="D4004" s="389" t="s">
        <v>647</v>
      </c>
      <c r="E4004" s="389" t="s">
        <v>652</v>
      </c>
      <c r="F4004" s="389" t="s">
        <v>647</v>
      </c>
      <c r="G4004" s="389" t="s">
        <v>649</v>
      </c>
    </row>
    <row r="4005" spans="1:7">
      <c r="A4005" s="389" t="s">
        <v>581</v>
      </c>
      <c r="B4005" s="389" t="s">
        <v>517</v>
      </c>
      <c r="C4005" s="389">
        <v>7.4712692269699996</v>
      </c>
      <c r="D4005" s="389" t="s">
        <v>647</v>
      </c>
      <c r="E4005" s="389" t="s">
        <v>652</v>
      </c>
      <c r="F4005" s="389" t="s">
        <v>647</v>
      </c>
      <c r="G4005" s="389" t="s">
        <v>649</v>
      </c>
    </row>
    <row r="4006" spans="1:7">
      <c r="A4006" s="389" t="s">
        <v>527</v>
      </c>
      <c r="B4006" s="389" t="s">
        <v>517</v>
      </c>
      <c r="C4006" s="389">
        <v>9.9927386452399904</v>
      </c>
      <c r="D4006" s="389" t="s">
        <v>647</v>
      </c>
      <c r="E4006" s="389" t="s">
        <v>652</v>
      </c>
      <c r="F4006" s="389" t="s">
        <v>647</v>
      </c>
      <c r="G4006" s="389" t="s">
        <v>649</v>
      </c>
    </row>
    <row r="4007" spans="1:7">
      <c r="A4007" s="389" t="s">
        <v>535</v>
      </c>
      <c r="B4007" s="389" t="s">
        <v>517</v>
      </c>
      <c r="C4007" s="389">
        <v>2.7830856073499999</v>
      </c>
      <c r="D4007" s="389" t="s">
        <v>647</v>
      </c>
      <c r="E4007" s="389" t="s">
        <v>652</v>
      </c>
      <c r="F4007" s="389" t="s">
        <v>647</v>
      </c>
      <c r="G4007" s="389" t="s">
        <v>649</v>
      </c>
    </row>
    <row r="4008" spans="1:7">
      <c r="A4008" s="389" t="s">
        <v>525</v>
      </c>
      <c r="B4008" s="389" t="s">
        <v>517</v>
      </c>
      <c r="C4008" s="389">
        <v>7.6612596255299996</v>
      </c>
      <c r="D4008" s="389" t="s">
        <v>647</v>
      </c>
      <c r="E4008" s="389" t="s">
        <v>652</v>
      </c>
      <c r="F4008" s="389" t="s">
        <v>647</v>
      </c>
      <c r="G4008" s="389" t="s">
        <v>649</v>
      </c>
    </row>
    <row r="4009" spans="1:7">
      <c r="A4009" s="389" t="s">
        <v>568</v>
      </c>
      <c r="B4009" s="389" t="s">
        <v>517</v>
      </c>
      <c r="C4009" s="389">
        <v>7.6612596255299996</v>
      </c>
      <c r="D4009" s="389" t="s">
        <v>647</v>
      </c>
      <c r="E4009" s="389" t="s">
        <v>652</v>
      </c>
      <c r="F4009" s="389" t="s">
        <v>647</v>
      </c>
      <c r="G4009" s="389" t="s">
        <v>649</v>
      </c>
    </row>
    <row r="4010" spans="1:7">
      <c r="A4010" s="389" t="s">
        <v>575</v>
      </c>
      <c r="B4010" s="389" t="s">
        <v>517</v>
      </c>
      <c r="C4010" s="389">
        <v>13.4164751716</v>
      </c>
      <c r="D4010" s="389" t="s">
        <v>647</v>
      </c>
      <c r="E4010" s="389" t="s">
        <v>652</v>
      </c>
      <c r="F4010" s="389" t="s">
        <v>647</v>
      </c>
      <c r="G4010" s="389" t="s">
        <v>649</v>
      </c>
    </row>
    <row r="4011" spans="1:7">
      <c r="A4011" s="389" t="s">
        <v>575</v>
      </c>
      <c r="B4011" s="389" t="s">
        <v>517</v>
      </c>
      <c r="C4011" s="389">
        <v>13.4164751716</v>
      </c>
      <c r="D4011" s="389" t="s">
        <v>647</v>
      </c>
      <c r="E4011" s="389" t="s">
        <v>652</v>
      </c>
      <c r="F4011" s="389" t="s">
        <v>647</v>
      </c>
      <c r="G4011" s="389" t="s">
        <v>649</v>
      </c>
    </row>
    <row r="4012" spans="1:7">
      <c r="A4012" s="389" t="s">
        <v>575</v>
      </c>
      <c r="B4012" s="389" t="s">
        <v>517</v>
      </c>
      <c r="C4012" s="389">
        <v>13.4164751716</v>
      </c>
      <c r="D4012" s="389" t="s">
        <v>647</v>
      </c>
      <c r="E4012" s="389" t="s">
        <v>652</v>
      </c>
      <c r="F4012" s="389" t="s">
        <v>647</v>
      </c>
      <c r="G4012" s="389" t="s">
        <v>649</v>
      </c>
    </row>
    <row r="4013" spans="1:7">
      <c r="A4013" s="389" t="s">
        <v>535</v>
      </c>
      <c r="B4013" s="389" t="s">
        <v>517</v>
      </c>
      <c r="C4013" s="389">
        <v>15.5416250574999</v>
      </c>
      <c r="D4013" s="389" t="s">
        <v>647</v>
      </c>
      <c r="E4013" s="389" t="s">
        <v>652</v>
      </c>
      <c r="F4013" s="389" t="s">
        <v>647</v>
      </c>
      <c r="G4013" s="389" t="s">
        <v>649</v>
      </c>
    </row>
    <row r="4014" spans="1:7">
      <c r="A4014" s="389" t="s">
        <v>525</v>
      </c>
      <c r="B4014" s="389" t="s">
        <v>517</v>
      </c>
      <c r="C4014" s="389">
        <v>2.9941014734500002</v>
      </c>
      <c r="D4014" s="389" t="s">
        <v>647</v>
      </c>
      <c r="E4014" s="389" t="s">
        <v>652</v>
      </c>
      <c r="F4014" s="389" t="s">
        <v>647</v>
      </c>
      <c r="G4014" s="389" t="s">
        <v>649</v>
      </c>
    </row>
    <row r="4015" spans="1:7">
      <c r="A4015" s="389" t="s">
        <v>568</v>
      </c>
      <c r="B4015" s="389" t="s">
        <v>517</v>
      </c>
      <c r="C4015" s="389">
        <v>2.9941014734500002</v>
      </c>
      <c r="D4015" s="389" t="s">
        <v>647</v>
      </c>
      <c r="E4015" s="389" t="s">
        <v>652</v>
      </c>
      <c r="F4015" s="389" t="s">
        <v>647</v>
      </c>
      <c r="G4015" s="389" t="s">
        <v>649</v>
      </c>
    </row>
    <row r="4016" spans="1:7">
      <c r="A4016" s="389" t="s">
        <v>575</v>
      </c>
      <c r="B4016" s="389" t="s">
        <v>517</v>
      </c>
      <c r="C4016" s="389">
        <v>2.3312444113600002</v>
      </c>
      <c r="D4016" s="389" t="s">
        <v>647</v>
      </c>
      <c r="E4016" s="389" t="s">
        <v>652</v>
      </c>
      <c r="F4016" s="389" t="s">
        <v>647</v>
      </c>
      <c r="G4016" s="389" t="s">
        <v>649</v>
      </c>
    </row>
    <row r="4017" spans="1:7">
      <c r="A4017" s="389" t="s">
        <v>575</v>
      </c>
      <c r="B4017" s="389" t="s">
        <v>517</v>
      </c>
      <c r="C4017" s="389">
        <v>2.3312444113600002</v>
      </c>
      <c r="D4017" s="389" t="s">
        <v>647</v>
      </c>
      <c r="E4017" s="389" t="s">
        <v>652</v>
      </c>
      <c r="F4017" s="389" t="s">
        <v>647</v>
      </c>
      <c r="G4017" s="389" t="s">
        <v>649</v>
      </c>
    </row>
    <row r="4018" spans="1:7">
      <c r="A4018" s="389" t="s">
        <v>575</v>
      </c>
      <c r="B4018" s="389" t="s">
        <v>517</v>
      </c>
      <c r="C4018" s="389">
        <v>2.3312444113600002</v>
      </c>
      <c r="D4018" s="389" t="s">
        <v>647</v>
      </c>
      <c r="E4018" s="389" t="s">
        <v>652</v>
      </c>
      <c r="F4018" s="389" t="s">
        <v>647</v>
      </c>
      <c r="G4018" s="389" t="s">
        <v>649</v>
      </c>
    </row>
    <row r="4019" spans="1:7">
      <c r="A4019" s="389" t="s">
        <v>562</v>
      </c>
      <c r="B4019" s="389" t="s">
        <v>517</v>
      </c>
      <c r="C4019" s="389">
        <v>7.2314653098799999</v>
      </c>
      <c r="D4019" s="389" t="s">
        <v>647</v>
      </c>
      <c r="E4019" s="389" t="s">
        <v>652</v>
      </c>
      <c r="F4019" s="389" t="s">
        <v>647</v>
      </c>
      <c r="G4019" s="389" t="s">
        <v>649</v>
      </c>
    </row>
    <row r="4020" spans="1:7">
      <c r="A4020" s="389" t="s">
        <v>563</v>
      </c>
      <c r="B4020" s="389" t="s">
        <v>517</v>
      </c>
      <c r="C4020" s="389">
        <v>1.1588281820999999</v>
      </c>
      <c r="D4020" s="389" t="s">
        <v>647</v>
      </c>
      <c r="E4020" s="389" t="s">
        <v>652</v>
      </c>
      <c r="F4020" s="389" t="s">
        <v>647</v>
      </c>
      <c r="G4020" s="389" t="s">
        <v>649</v>
      </c>
    </row>
    <row r="4021" spans="1:7">
      <c r="A4021" s="389" t="s">
        <v>525</v>
      </c>
      <c r="B4021" s="389" t="s">
        <v>517</v>
      </c>
      <c r="C4021" s="389">
        <v>8.0311462192600001</v>
      </c>
      <c r="D4021" s="389" t="s">
        <v>647</v>
      </c>
      <c r="E4021" s="389" t="s">
        <v>652</v>
      </c>
      <c r="F4021" s="389" t="s">
        <v>647</v>
      </c>
      <c r="G4021" s="389" t="s">
        <v>649</v>
      </c>
    </row>
    <row r="4022" spans="1:7">
      <c r="A4022" s="389" t="s">
        <v>535</v>
      </c>
      <c r="B4022" s="389" t="s">
        <v>517</v>
      </c>
      <c r="C4022" s="389">
        <v>3.4670260255300001</v>
      </c>
      <c r="D4022" s="389" t="s">
        <v>647</v>
      </c>
      <c r="E4022" s="389" t="s">
        <v>652</v>
      </c>
      <c r="F4022" s="389" t="s">
        <v>647</v>
      </c>
      <c r="G4022" s="389" t="s">
        <v>649</v>
      </c>
    </row>
    <row r="4023" spans="1:7">
      <c r="A4023" s="389" t="s">
        <v>574</v>
      </c>
      <c r="B4023" s="389" t="s">
        <v>517</v>
      </c>
      <c r="C4023" s="389">
        <v>6.0695141018900003</v>
      </c>
      <c r="D4023" s="389" t="s">
        <v>647</v>
      </c>
      <c r="E4023" s="389" t="s">
        <v>652</v>
      </c>
      <c r="F4023" s="389" t="s">
        <v>647</v>
      </c>
      <c r="G4023" s="389" t="s">
        <v>649</v>
      </c>
    </row>
    <row r="4024" spans="1:7">
      <c r="A4024" s="389" t="s">
        <v>574</v>
      </c>
      <c r="B4024" s="389" t="s">
        <v>517</v>
      </c>
      <c r="C4024" s="389">
        <v>6.0695141018900003</v>
      </c>
      <c r="D4024" s="389" t="s">
        <v>647</v>
      </c>
      <c r="E4024" s="389" t="s">
        <v>652</v>
      </c>
      <c r="F4024" s="389" t="s">
        <v>647</v>
      </c>
      <c r="G4024" s="389" t="s">
        <v>649</v>
      </c>
    </row>
    <row r="4025" spans="1:7">
      <c r="A4025" s="389" t="s">
        <v>526</v>
      </c>
      <c r="B4025" s="389" t="s">
        <v>517</v>
      </c>
      <c r="C4025" s="389">
        <v>0.49912735158299998</v>
      </c>
      <c r="D4025" s="389" t="s">
        <v>647</v>
      </c>
      <c r="E4025" s="389" t="s">
        <v>652</v>
      </c>
      <c r="F4025" s="389" t="s">
        <v>647</v>
      </c>
      <c r="G4025" s="389" t="s">
        <v>649</v>
      </c>
    </row>
    <row r="4026" spans="1:7">
      <c r="A4026" s="389" t="s">
        <v>544</v>
      </c>
      <c r="B4026" s="389" t="s">
        <v>517</v>
      </c>
      <c r="C4026" s="389">
        <v>21.015094645200001</v>
      </c>
      <c r="D4026" s="389" t="s">
        <v>647</v>
      </c>
      <c r="E4026" s="389" t="s">
        <v>652</v>
      </c>
      <c r="F4026" s="389" t="s">
        <v>647</v>
      </c>
      <c r="G4026" s="389" t="s">
        <v>649</v>
      </c>
    </row>
    <row r="4027" spans="1:7">
      <c r="A4027" s="389" t="s">
        <v>581</v>
      </c>
      <c r="B4027" s="389" t="s">
        <v>517</v>
      </c>
      <c r="C4027" s="389">
        <v>14.7629909178</v>
      </c>
      <c r="D4027" s="389" t="s">
        <v>647</v>
      </c>
      <c r="E4027" s="389" t="s">
        <v>652</v>
      </c>
      <c r="F4027" s="389" t="s">
        <v>647</v>
      </c>
      <c r="G4027" s="389" t="s">
        <v>649</v>
      </c>
    </row>
    <row r="4028" spans="1:7">
      <c r="A4028" s="389" t="s">
        <v>581</v>
      </c>
      <c r="B4028" s="389" t="s">
        <v>517</v>
      </c>
      <c r="C4028" s="389">
        <v>10.8941354225</v>
      </c>
      <c r="D4028" s="389" t="s">
        <v>647</v>
      </c>
      <c r="E4028" s="389" t="s">
        <v>652</v>
      </c>
      <c r="F4028" s="389" t="s">
        <v>647</v>
      </c>
      <c r="G4028" s="389" t="s">
        <v>649</v>
      </c>
    </row>
    <row r="4029" spans="1:7">
      <c r="A4029" s="389" t="s">
        <v>562</v>
      </c>
      <c r="B4029" s="389" t="s">
        <v>517</v>
      </c>
      <c r="C4029" s="389">
        <v>0.309489815216</v>
      </c>
      <c r="D4029" s="389" t="s">
        <v>647</v>
      </c>
      <c r="E4029" s="389" t="s">
        <v>652</v>
      </c>
      <c r="F4029" s="389" t="s">
        <v>647</v>
      </c>
      <c r="G4029" s="389" t="s">
        <v>649</v>
      </c>
    </row>
    <row r="4030" spans="1:7">
      <c r="A4030" s="389" t="s">
        <v>514</v>
      </c>
      <c r="B4030" s="389" t="s">
        <v>517</v>
      </c>
      <c r="C4030" s="389">
        <v>83.464399287500001</v>
      </c>
      <c r="D4030" s="389" t="s">
        <v>647</v>
      </c>
      <c r="E4030" s="389" t="s">
        <v>652</v>
      </c>
      <c r="F4030" s="389" t="s">
        <v>647</v>
      </c>
      <c r="G4030" s="389" t="s">
        <v>649</v>
      </c>
    </row>
    <row r="4031" spans="1:7">
      <c r="A4031" s="389" t="s">
        <v>514</v>
      </c>
      <c r="B4031" s="389" t="s">
        <v>517</v>
      </c>
      <c r="C4031" s="389">
        <v>83.464399287500001</v>
      </c>
      <c r="D4031" s="389" t="s">
        <v>647</v>
      </c>
      <c r="E4031" s="389" t="s">
        <v>652</v>
      </c>
      <c r="F4031" s="389" t="s">
        <v>647</v>
      </c>
      <c r="G4031" s="389" t="s">
        <v>649</v>
      </c>
    </row>
    <row r="4032" spans="1:7">
      <c r="A4032" s="389" t="s">
        <v>581</v>
      </c>
      <c r="B4032" s="389" t="s">
        <v>517</v>
      </c>
      <c r="C4032" s="389">
        <v>17.591194748100001</v>
      </c>
      <c r="D4032" s="389" t="s">
        <v>647</v>
      </c>
      <c r="E4032" s="389" t="s">
        <v>652</v>
      </c>
      <c r="F4032" s="389" t="s">
        <v>647</v>
      </c>
      <c r="G4032" s="389" t="s">
        <v>649</v>
      </c>
    </row>
    <row r="4033" spans="1:7">
      <c r="A4033" s="389" t="s">
        <v>514</v>
      </c>
      <c r="B4033" s="389" t="s">
        <v>517</v>
      </c>
      <c r="C4033" s="389">
        <v>13.6335969334</v>
      </c>
      <c r="D4033" s="389" t="s">
        <v>647</v>
      </c>
      <c r="E4033" s="389" t="s">
        <v>652</v>
      </c>
      <c r="F4033" s="389" t="s">
        <v>647</v>
      </c>
      <c r="G4033" s="389" t="s">
        <v>649</v>
      </c>
    </row>
    <row r="4034" spans="1:7">
      <c r="A4034" s="389" t="s">
        <v>514</v>
      </c>
      <c r="B4034" s="389" t="s">
        <v>517</v>
      </c>
      <c r="C4034" s="389">
        <v>13.6335969334</v>
      </c>
      <c r="D4034" s="389" t="s">
        <v>647</v>
      </c>
      <c r="E4034" s="389" t="s">
        <v>652</v>
      </c>
      <c r="F4034" s="389" t="s">
        <v>647</v>
      </c>
      <c r="G4034" s="389" t="s">
        <v>649</v>
      </c>
    </row>
    <row r="4035" spans="1:7">
      <c r="A4035" s="389" t="s">
        <v>558</v>
      </c>
      <c r="B4035" s="389" t="s">
        <v>517</v>
      </c>
      <c r="C4035" s="389">
        <v>1.80509266599</v>
      </c>
      <c r="D4035" s="389" t="s">
        <v>647</v>
      </c>
      <c r="E4035" s="389" t="s">
        <v>652</v>
      </c>
      <c r="F4035" s="389" t="s">
        <v>647</v>
      </c>
      <c r="G4035" s="389" t="s">
        <v>649</v>
      </c>
    </row>
    <row r="4036" spans="1:7">
      <c r="A4036" s="389" t="s">
        <v>581</v>
      </c>
      <c r="B4036" s="389" t="s">
        <v>517</v>
      </c>
      <c r="C4036" s="389">
        <v>12.2226906134999</v>
      </c>
      <c r="D4036" s="389" t="s">
        <v>647</v>
      </c>
      <c r="E4036" s="389" t="s">
        <v>652</v>
      </c>
      <c r="F4036" s="389" t="s">
        <v>647</v>
      </c>
      <c r="G4036" s="389" t="s">
        <v>649</v>
      </c>
    </row>
    <row r="4037" spans="1:7">
      <c r="A4037" s="389" t="s">
        <v>581</v>
      </c>
      <c r="B4037" s="389" t="s">
        <v>517</v>
      </c>
      <c r="C4037" s="389">
        <v>10.1383686474</v>
      </c>
      <c r="D4037" s="389" t="s">
        <v>647</v>
      </c>
      <c r="E4037" s="389" t="s">
        <v>652</v>
      </c>
      <c r="F4037" s="389" t="s">
        <v>647</v>
      </c>
      <c r="G4037" s="389" t="s">
        <v>649</v>
      </c>
    </row>
    <row r="4038" spans="1:7">
      <c r="A4038" s="389" t="s">
        <v>525</v>
      </c>
      <c r="B4038" s="389" t="s">
        <v>517</v>
      </c>
      <c r="C4038" s="389">
        <v>2.28141216082</v>
      </c>
      <c r="D4038" s="389" t="s">
        <v>647</v>
      </c>
      <c r="E4038" s="389" t="s">
        <v>652</v>
      </c>
      <c r="F4038" s="389" t="s">
        <v>647</v>
      </c>
      <c r="G4038" s="389" t="s">
        <v>649</v>
      </c>
    </row>
    <row r="4039" spans="1:7">
      <c r="A4039" s="389" t="s">
        <v>568</v>
      </c>
      <c r="B4039" s="389" t="s">
        <v>517</v>
      </c>
      <c r="C4039" s="389">
        <v>2.28141216082</v>
      </c>
      <c r="D4039" s="389" t="s">
        <v>647</v>
      </c>
      <c r="E4039" s="389" t="s">
        <v>652</v>
      </c>
      <c r="F4039" s="389" t="s">
        <v>647</v>
      </c>
      <c r="G4039" s="389" t="s">
        <v>649</v>
      </c>
    </row>
    <row r="4040" spans="1:7">
      <c r="A4040" s="389" t="s">
        <v>514</v>
      </c>
      <c r="B4040" s="389" t="s">
        <v>517</v>
      </c>
      <c r="C4040" s="389">
        <v>0.50022242838499997</v>
      </c>
      <c r="D4040" s="389" t="s">
        <v>647</v>
      </c>
      <c r="E4040" s="389" t="s">
        <v>652</v>
      </c>
      <c r="F4040" s="389" t="s">
        <v>647</v>
      </c>
      <c r="G4040" s="389" t="s">
        <v>649</v>
      </c>
    </row>
    <row r="4041" spans="1:7">
      <c r="A4041" s="389" t="s">
        <v>577</v>
      </c>
      <c r="B4041" s="389" t="s">
        <v>517</v>
      </c>
      <c r="C4041" s="389">
        <v>5.9470086981300003</v>
      </c>
      <c r="D4041" s="389" t="s">
        <v>647</v>
      </c>
      <c r="E4041" s="389" t="s">
        <v>652</v>
      </c>
      <c r="F4041" s="389" t="s">
        <v>647</v>
      </c>
      <c r="G4041" s="389" t="s">
        <v>649</v>
      </c>
    </row>
    <row r="4042" spans="1:7">
      <c r="A4042" s="389" t="s">
        <v>535</v>
      </c>
      <c r="B4042" s="389" t="s">
        <v>517</v>
      </c>
      <c r="C4042" s="389">
        <v>41.598764553800002</v>
      </c>
      <c r="D4042" s="389" t="s">
        <v>647</v>
      </c>
      <c r="E4042" s="389" t="s">
        <v>652</v>
      </c>
      <c r="F4042" s="389" t="s">
        <v>647</v>
      </c>
      <c r="G4042" s="389" t="s">
        <v>649</v>
      </c>
    </row>
    <row r="4043" spans="1:7">
      <c r="A4043" s="389" t="s">
        <v>579</v>
      </c>
      <c r="B4043" s="389" t="s">
        <v>517</v>
      </c>
      <c r="C4043" s="389">
        <v>20.685464884999899</v>
      </c>
      <c r="D4043" s="389" t="s">
        <v>647</v>
      </c>
      <c r="E4043" s="389" t="s">
        <v>652</v>
      </c>
      <c r="F4043" s="389" t="s">
        <v>647</v>
      </c>
      <c r="G4043" s="389" t="s">
        <v>649</v>
      </c>
    </row>
    <row r="4044" spans="1:7">
      <c r="A4044" s="389" t="s">
        <v>514</v>
      </c>
      <c r="B4044" s="389" t="s">
        <v>517</v>
      </c>
      <c r="C4044" s="389">
        <v>20.664887318600002</v>
      </c>
      <c r="D4044" s="389" t="s">
        <v>647</v>
      </c>
      <c r="E4044" s="389" t="s">
        <v>652</v>
      </c>
      <c r="F4044" s="389" t="s">
        <v>647</v>
      </c>
      <c r="G4044" s="389" t="s">
        <v>649</v>
      </c>
    </row>
    <row r="4045" spans="1:7">
      <c r="A4045" s="389" t="s">
        <v>514</v>
      </c>
      <c r="B4045" s="389" t="s">
        <v>517</v>
      </c>
      <c r="C4045" s="389">
        <v>20.664887318600002</v>
      </c>
      <c r="D4045" s="389" t="s">
        <v>647</v>
      </c>
      <c r="E4045" s="389" t="s">
        <v>652</v>
      </c>
      <c r="F4045" s="389" t="s">
        <v>647</v>
      </c>
      <c r="G4045" s="389" t="s">
        <v>649</v>
      </c>
    </row>
    <row r="4046" spans="1:7">
      <c r="A4046" s="389" t="s">
        <v>514</v>
      </c>
      <c r="B4046" s="389" t="s">
        <v>517</v>
      </c>
      <c r="C4046" s="389">
        <v>20.664887318600002</v>
      </c>
      <c r="D4046" s="389" t="s">
        <v>647</v>
      </c>
      <c r="E4046" s="389" t="s">
        <v>652</v>
      </c>
      <c r="F4046" s="389" t="s">
        <v>647</v>
      </c>
      <c r="G4046" s="389" t="s">
        <v>649</v>
      </c>
    </row>
    <row r="4047" spans="1:7">
      <c r="A4047" s="389" t="s">
        <v>526</v>
      </c>
      <c r="B4047" s="389" t="s">
        <v>517</v>
      </c>
      <c r="C4047" s="389">
        <v>10.1984927978</v>
      </c>
      <c r="D4047" s="389" t="s">
        <v>647</v>
      </c>
      <c r="E4047" s="389" t="s">
        <v>652</v>
      </c>
      <c r="F4047" s="389" t="s">
        <v>647</v>
      </c>
      <c r="G4047" s="389" t="s">
        <v>649</v>
      </c>
    </row>
    <row r="4048" spans="1:7">
      <c r="A4048" s="389" t="s">
        <v>570</v>
      </c>
      <c r="B4048" s="389" t="s">
        <v>517</v>
      </c>
      <c r="C4048" s="389">
        <v>10.1984927978</v>
      </c>
      <c r="D4048" s="389" t="s">
        <v>647</v>
      </c>
      <c r="E4048" s="389" t="s">
        <v>652</v>
      </c>
      <c r="F4048" s="389" t="s">
        <v>647</v>
      </c>
      <c r="G4048" s="389" t="s">
        <v>649</v>
      </c>
    </row>
    <row r="4049" spans="1:7">
      <c r="A4049" s="389" t="s">
        <v>526</v>
      </c>
      <c r="B4049" s="389" t="s">
        <v>517</v>
      </c>
      <c r="C4049" s="389">
        <v>2.1664722732100001</v>
      </c>
      <c r="D4049" s="389" t="s">
        <v>647</v>
      </c>
      <c r="E4049" s="389" t="s">
        <v>652</v>
      </c>
      <c r="F4049" s="389" t="s">
        <v>647</v>
      </c>
      <c r="G4049" s="389" t="s">
        <v>649</v>
      </c>
    </row>
    <row r="4050" spans="1:7">
      <c r="A4050" s="389" t="s">
        <v>527</v>
      </c>
      <c r="B4050" s="389" t="s">
        <v>517</v>
      </c>
      <c r="C4050" s="389">
        <v>0.23341677290099999</v>
      </c>
      <c r="D4050" s="389" t="s">
        <v>647</v>
      </c>
      <c r="E4050" s="389" t="s">
        <v>652</v>
      </c>
      <c r="F4050" s="389" t="s">
        <v>647</v>
      </c>
      <c r="G4050" s="389" t="s">
        <v>649</v>
      </c>
    </row>
    <row r="4051" spans="1:7">
      <c r="A4051" s="389" t="s">
        <v>553</v>
      </c>
      <c r="B4051" s="389" t="s">
        <v>517</v>
      </c>
      <c r="C4051" s="389">
        <v>5.9626835323899998</v>
      </c>
      <c r="D4051" s="389" t="s">
        <v>647</v>
      </c>
      <c r="E4051" s="389" t="s">
        <v>652</v>
      </c>
      <c r="F4051" s="389" t="s">
        <v>647</v>
      </c>
      <c r="G4051" s="389" t="s">
        <v>649</v>
      </c>
    </row>
    <row r="4052" spans="1:7">
      <c r="A4052" s="389" t="s">
        <v>578</v>
      </c>
      <c r="B4052" s="389" t="s">
        <v>517</v>
      </c>
      <c r="C4052" s="389">
        <v>5.9626835323899998</v>
      </c>
      <c r="D4052" s="389" t="s">
        <v>647</v>
      </c>
      <c r="E4052" s="389" t="s">
        <v>652</v>
      </c>
      <c r="F4052" s="389" t="s">
        <v>647</v>
      </c>
      <c r="G4052" s="389" t="s">
        <v>649</v>
      </c>
    </row>
    <row r="4053" spans="1:7">
      <c r="A4053" s="389" t="s">
        <v>578</v>
      </c>
      <c r="B4053" s="389" t="s">
        <v>517</v>
      </c>
      <c r="C4053" s="389">
        <v>5.9626835323899998</v>
      </c>
      <c r="D4053" s="389" t="s">
        <v>647</v>
      </c>
      <c r="E4053" s="389" t="s">
        <v>652</v>
      </c>
      <c r="F4053" s="389" t="s">
        <v>647</v>
      </c>
      <c r="G4053" s="389" t="s">
        <v>649</v>
      </c>
    </row>
    <row r="4054" spans="1:7">
      <c r="A4054" s="389" t="s">
        <v>578</v>
      </c>
      <c r="B4054" s="389" t="s">
        <v>517</v>
      </c>
      <c r="C4054" s="389">
        <v>10.8448322744</v>
      </c>
      <c r="D4054" s="389" t="s">
        <v>647</v>
      </c>
      <c r="E4054" s="389" t="s">
        <v>652</v>
      </c>
      <c r="F4054" s="389" t="s">
        <v>647</v>
      </c>
      <c r="G4054" s="389" t="s">
        <v>649</v>
      </c>
    </row>
    <row r="4055" spans="1:7">
      <c r="A4055" s="389" t="s">
        <v>524</v>
      </c>
      <c r="B4055" s="389" t="s">
        <v>517</v>
      </c>
      <c r="C4055" s="389">
        <v>7.68622997764</v>
      </c>
      <c r="D4055" s="389" t="s">
        <v>647</v>
      </c>
      <c r="E4055" s="389" t="s">
        <v>652</v>
      </c>
      <c r="F4055" s="389" t="s">
        <v>647</v>
      </c>
      <c r="G4055" s="389" t="s">
        <v>649</v>
      </c>
    </row>
    <row r="4056" spans="1:7">
      <c r="A4056" s="389" t="s">
        <v>581</v>
      </c>
      <c r="B4056" s="389" t="s">
        <v>517</v>
      </c>
      <c r="C4056" s="389">
        <v>11.2995510754</v>
      </c>
      <c r="D4056" s="389" t="s">
        <v>647</v>
      </c>
      <c r="E4056" s="389" t="s">
        <v>652</v>
      </c>
      <c r="F4056" s="389" t="s">
        <v>647</v>
      </c>
      <c r="G4056" s="389" t="s">
        <v>649</v>
      </c>
    </row>
    <row r="4057" spans="1:7">
      <c r="A4057" s="389" t="s">
        <v>581</v>
      </c>
      <c r="B4057" s="389" t="s">
        <v>517</v>
      </c>
      <c r="C4057" s="389">
        <v>11.2995510754</v>
      </c>
      <c r="D4057" s="389" t="s">
        <v>647</v>
      </c>
      <c r="E4057" s="389" t="s">
        <v>652</v>
      </c>
      <c r="F4057" s="389" t="s">
        <v>647</v>
      </c>
      <c r="G4057" s="389" t="s">
        <v>649</v>
      </c>
    </row>
    <row r="4058" spans="1:7">
      <c r="A4058" s="389" t="s">
        <v>535</v>
      </c>
      <c r="B4058" s="389" t="s">
        <v>517</v>
      </c>
      <c r="C4058" s="389">
        <v>42.267915662100002</v>
      </c>
      <c r="D4058" s="389" t="s">
        <v>647</v>
      </c>
      <c r="E4058" s="389" t="s">
        <v>652</v>
      </c>
      <c r="F4058" s="389" t="s">
        <v>647</v>
      </c>
      <c r="G4058" s="389" t="s">
        <v>649</v>
      </c>
    </row>
    <row r="4059" spans="1:7">
      <c r="A4059" s="389" t="s">
        <v>578</v>
      </c>
      <c r="B4059" s="389" t="s">
        <v>517</v>
      </c>
      <c r="C4059" s="389">
        <v>9.4458731162500005</v>
      </c>
      <c r="D4059" s="389" t="s">
        <v>647</v>
      </c>
      <c r="E4059" s="389" t="s">
        <v>652</v>
      </c>
      <c r="F4059" s="389" t="s">
        <v>647</v>
      </c>
      <c r="G4059" s="389" t="s">
        <v>649</v>
      </c>
    </row>
    <row r="4060" spans="1:7">
      <c r="A4060" s="389" t="s">
        <v>581</v>
      </c>
      <c r="B4060" s="389" t="s">
        <v>517</v>
      </c>
      <c r="C4060" s="389">
        <v>9.7190704745699996</v>
      </c>
      <c r="D4060" s="389" t="s">
        <v>647</v>
      </c>
      <c r="E4060" s="389" t="s">
        <v>652</v>
      </c>
      <c r="F4060" s="389" t="s">
        <v>647</v>
      </c>
      <c r="G4060" s="389" t="s">
        <v>649</v>
      </c>
    </row>
    <row r="4061" spans="1:7">
      <c r="A4061" s="389" t="s">
        <v>575</v>
      </c>
      <c r="B4061" s="389" t="s">
        <v>517</v>
      </c>
      <c r="C4061" s="389">
        <v>22.2498190401</v>
      </c>
      <c r="D4061" s="389" t="s">
        <v>647</v>
      </c>
      <c r="E4061" s="389" t="s">
        <v>652</v>
      </c>
      <c r="F4061" s="389" t="s">
        <v>647</v>
      </c>
      <c r="G4061" s="389" t="s">
        <v>649</v>
      </c>
    </row>
    <row r="4062" spans="1:7">
      <c r="A4062" s="389" t="s">
        <v>581</v>
      </c>
      <c r="B4062" s="389" t="s">
        <v>517</v>
      </c>
      <c r="C4062" s="389">
        <v>15.763752498600001</v>
      </c>
      <c r="D4062" s="389" t="s">
        <v>647</v>
      </c>
      <c r="E4062" s="389" t="s">
        <v>652</v>
      </c>
      <c r="F4062" s="389" t="s">
        <v>647</v>
      </c>
      <c r="G4062" s="389" t="s">
        <v>649</v>
      </c>
    </row>
    <row r="4063" spans="1:7">
      <c r="A4063" s="389" t="s">
        <v>581</v>
      </c>
      <c r="B4063" s="389" t="s">
        <v>517</v>
      </c>
      <c r="C4063" s="389">
        <v>15.763752498600001</v>
      </c>
      <c r="D4063" s="389" t="s">
        <v>647</v>
      </c>
      <c r="E4063" s="389" t="s">
        <v>652</v>
      </c>
      <c r="F4063" s="389" t="s">
        <v>647</v>
      </c>
      <c r="G4063" s="389" t="s">
        <v>649</v>
      </c>
    </row>
    <row r="4064" spans="1:7">
      <c r="A4064" s="389" t="s">
        <v>579</v>
      </c>
      <c r="B4064" s="389" t="s">
        <v>517</v>
      </c>
      <c r="C4064" s="389">
        <v>18.3814766725</v>
      </c>
      <c r="D4064" s="389" t="s">
        <v>647</v>
      </c>
      <c r="E4064" s="389" t="s">
        <v>652</v>
      </c>
      <c r="F4064" s="389" t="s">
        <v>647</v>
      </c>
      <c r="G4064" s="389" t="s">
        <v>649</v>
      </c>
    </row>
    <row r="4065" spans="1:7">
      <c r="A4065" s="389" t="s">
        <v>581</v>
      </c>
      <c r="B4065" s="389" t="s">
        <v>517</v>
      </c>
      <c r="C4065" s="389">
        <v>1.8878571366600001</v>
      </c>
      <c r="D4065" s="389" t="s">
        <v>647</v>
      </c>
      <c r="E4065" s="389" t="s">
        <v>652</v>
      </c>
      <c r="F4065" s="389" t="s">
        <v>647</v>
      </c>
      <c r="G4065" s="389" t="s">
        <v>649</v>
      </c>
    </row>
    <row r="4066" spans="1:7">
      <c r="A4066" s="389" t="s">
        <v>581</v>
      </c>
      <c r="B4066" s="389" t="s">
        <v>517</v>
      </c>
      <c r="C4066" s="389">
        <v>1.8878571366600001</v>
      </c>
      <c r="D4066" s="389" t="s">
        <v>647</v>
      </c>
      <c r="E4066" s="389" t="s">
        <v>652</v>
      </c>
      <c r="F4066" s="389" t="s">
        <v>647</v>
      </c>
      <c r="G4066" s="389" t="s">
        <v>649</v>
      </c>
    </row>
    <row r="4067" spans="1:7">
      <c r="A4067" s="389" t="s">
        <v>524</v>
      </c>
      <c r="B4067" s="389" t="s">
        <v>517</v>
      </c>
      <c r="C4067" s="389">
        <v>0.634313930016</v>
      </c>
      <c r="D4067" s="389" t="s">
        <v>647</v>
      </c>
      <c r="E4067" s="389" t="s">
        <v>652</v>
      </c>
      <c r="F4067" s="389" t="s">
        <v>647</v>
      </c>
      <c r="G4067" s="389" t="s">
        <v>649</v>
      </c>
    </row>
    <row r="4068" spans="1:7">
      <c r="A4068" s="389" t="s">
        <v>514</v>
      </c>
      <c r="B4068" s="389" t="s">
        <v>517</v>
      </c>
      <c r="C4068" s="389">
        <v>2.5646331606600001</v>
      </c>
      <c r="D4068" s="389" t="s">
        <v>647</v>
      </c>
      <c r="E4068" s="389" t="s">
        <v>652</v>
      </c>
      <c r="F4068" s="389" t="s">
        <v>647</v>
      </c>
      <c r="G4068" s="389" t="s">
        <v>649</v>
      </c>
    </row>
    <row r="4069" spans="1:7">
      <c r="A4069" s="389" t="s">
        <v>581</v>
      </c>
      <c r="B4069" s="389" t="s">
        <v>517</v>
      </c>
      <c r="C4069" s="389">
        <v>6.18869732858</v>
      </c>
      <c r="D4069" s="389" t="s">
        <v>647</v>
      </c>
      <c r="E4069" s="389" t="s">
        <v>652</v>
      </c>
      <c r="F4069" s="389" t="s">
        <v>647</v>
      </c>
      <c r="G4069" s="389" t="s">
        <v>649</v>
      </c>
    </row>
    <row r="4070" spans="1:7">
      <c r="A4070" s="389" t="s">
        <v>525</v>
      </c>
      <c r="B4070" s="389" t="s">
        <v>517</v>
      </c>
      <c r="C4070" s="389">
        <v>9.8943667038599905</v>
      </c>
      <c r="D4070" s="389" t="s">
        <v>647</v>
      </c>
      <c r="E4070" s="389" t="s">
        <v>652</v>
      </c>
      <c r="F4070" s="389" t="s">
        <v>647</v>
      </c>
      <c r="G4070" s="389" t="s">
        <v>649</v>
      </c>
    </row>
    <row r="4071" spans="1:7">
      <c r="A4071" s="389" t="s">
        <v>568</v>
      </c>
      <c r="B4071" s="389" t="s">
        <v>517</v>
      </c>
      <c r="C4071" s="389">
        <v>9.8943667038599905</v>
      </c>
      <c r="D4071" s="389" t="s">
        <v>647</v>
      </c>
      <c r="E4071" s="389" t="s">
        <v>652</v>
      </c>
      <c r="F4071" s="389" t="s">
        <v>647</v>
      </c>
      <c r="G4071" s="389" t="s">
        <v>649</v>
      </c>
    </row>
    <row r="4072" spans="1:7">
      <c r="A4072" s="389" t="s">
        <v>581</v>
      </c>
      <c r="B4072" s="389" t="s">
        <v>517</v>
      </c>
      <c r="C4072" s="389">
        <v>9.5446852259200003</v>
      </c>
      <c r="D4072" s="389" t="s">
        <v>647</v>
      </c>
      <c r="E4072" s="389" t="s">
        <v>652</v>
      </c>
      <c r="F4072" s="389" t="s">
        <v>647</v>
      </c>
      <c r="G4072" s="389" t="s">
        <v>649</v>
      </c>
    </row>
    <row r="4073" spans="1:7">
      <c r="A4073" s="389" t="s">
        <v>574</v>
      </c>
      <c r="B4073" s="389" t="s">
        <v>517</v>
      </c>
      <c r="C4073" s="389">
        <v>10.3523175422</v>
      </c>
      <c r="D4073" s="389" t="s">
        <v>647</v>
      </c>
      <c r="E4073" s="389" t="s">
        <v>652</v>
      </c>
      <c r="F4073" s="389" t="s">
        <v>647</v>
      </c>
      <c r="G4073" s="389" t="s">
        <v>649</v>
      </c>
    </row>
    <row r="4074" spans="1:7">
      <c r="A4074" s="389" t="s">
        <v>574</v>
      </c>
      <c r="B4074" s="389" t="s">
        <v>517</v>
      </c>
      <c r="C4074" s="389">
        <v>10.3523175422</v>
      </c>
      <c r="D4074" s="389" t="s">
        <v>647</v>
      </c>
      <c r="E4074" s="389" t="s">
        <v>652</v>
      </c>
      <c r="F4074" s="389" t="s">
        <v>647</v>
      </c>
      <c r="G4074" s="389" t="s">
        <v>649</v>
      </c>
    </row>
    <row r="4075" spans="1:7">
      <c r="A4075" s="389" t="s">
        <v>581</v>
      </c>
      <c r="B4075" s="389" t="s">
        <v>517</v>
      </c>
      <c r="C4075" s="389">
        <v>21.422570641899899</v>
      </c>
      <c r="D4075" s="389" t="s">
        <v>647</v>
      </c>
      <c r="E4075" s="389" t="s">
        <v>652</v>
      </c>
      <c r="F4075" s="389" t="s">
        <v>647</v>
      </c>
      <c r="G4075" s="389" t="s">
        <v>649</v>
      </c>
    </row>
    <row r="4076" spans="1:7">
      <c r="A4076" s="389" t="s">
        <v>562</v>
      </c>
      <c r="B4076" s="389" t="s">
        <v>517</v>
      </c>
      <c r="C4076" s="389">
        <v>0.87359800492899997</v>
      </c>
      <c r="D4076" s="389" t="s">
        <v>647</v>
      </c>
      <c r="E4076" s="389" t="s">
        <v>652</v>
      </c>
      <c r="F4076" s="389" t="s">
        <v>647</v>
      </c>
      <c r="G4076" s="389" t="s">
        <v>649</v>
      </c>
    </row>
    <row r="4077" spans="1:7">
      <c r="A4077" s="389" t="s">
        <v>535</v>
      </c>
      <c r="B4077" s="389" t="s">
        <v>517</v>
      </c>
      <c r="C4077" s="389">
        <v>3.0443692173999999</v>
      </c>
      <c r="D4077" s="389" t="s">
        <v>647</v>
      </c>
      <c r="E4077" s="389" t="s">
        <v>652</v>
      </c>
      <c r="F4077" s="389" t="s">
        <v>647</v>
      </c>
      <c r="G4077" s="389" t="s">
        <v>649</v>
      </c>
    </row>
    <row r="4078" spans="1:7">
      <c r="A4078" s="389" t="s">
        <v>525</v>
      </c>
      <c r="B4078" s="389" t="s">
        <v>517</v>
      </c>
      <c r="C4078" s="389">
        <v>1.4016283647300001</v>
      </c>
      <c r="D4078" s="389" t="s">
        <v>647</v>
      </c>
      <c r="E4078" s="389" t="s">
        <v>652</v>
      </c>
      <c r="F4078" s="389" t="s">
        <v>647</v>
      </c>
      <c r="G4078" s="389" t="s">
        <v>649</v>
      </c>
    </row>
    <row r="4079" spans="1:7">
      <c r="A4079" s="389" t="s">
        <v>568</v>
      </c>
      <c r="B4079" s="389" t="s">
        <v>517</v>
      </c>
      <c r="C4079" s="389">
        <v>1.4016283647300001</v>
      </c>
      <c r="D4079" s="389" t="s">
        <v>647</v>
      </c>
      <c r="E4079" s="389" t="s">
        <v>652</v>
      </c>
      <c r="F4079" s="389" t="s">
        <v>647</v>
      </c>
      <c r="G4079" s="389" t="s">
        <v>649</v>
      </c>
    </row>
    <row r="4080" spans="1:7">
      <c r="A4080" s="389" t="s">
        <v>524</v>
      </c>
      <c r="B4080" s="389" t="s">
        <v>517</v>
      </c>
      <c r="C4080" s="389">
        <v>10.6309892193</v>
      </c>
      <c r="D4080" s="389" t="s">
        <v>647</v>
      </c>
      <c r="E4080" s="389" t="s">
        <v>652</v>
      </c>
      <c r="F4080" s="389" t="s">
        <v>647</v>
      </c>
      <c r="G4080" s="389" t="s">
        <v>649</v>
      </c>
    </row>
    <row r="4081" spans="1:7">
      <c r="A4081" s="389" t="s">
        <v>581</v>
      </c>
      <c r="B4081" s="389" t="s">
        <v>517</v>
      </c>
      <c r="C4081" s="389">
        <v>1.2250449776500001</v>
      </c>
      <c r="D4081" s="389" t="s">
        <v>647</v>
      </c>
      <c r="E4081" s="389" t="s">
        <v>652</v>
      </c>
      <c r="F4081" s="389" t="s">
        <v>647</v>
      </c>
      <c r="G4081" s="389" t="s">
        <v>649</v>
      </c>
    </row>
    <row r="4082" spans="1:7">
      <c r="A4082" s="389" t="s">
        <v>551</v>
      </c>
      <c r="B4082" s="389" t="s">
        <v>517</v>
      </c>
      <c r="C4082" s="389">
        <v>26.5609895766999</v>
      </c>
      <c r="D4082" s="389" t="s">
        <v>647</v>
      </c>
      <c r="E4082" s="389" t="s">
        <v>652</v>
      </c>
      <c r="F4082" s="389" t="s">
        <v>647</v>
      </c>
      <c r="G4082" s="389" t="s">
        <v>649</v>
      </c>
    </row>
    <row r="4083" spans="1:7">
      <c r="A4083" s="389" t="s">
        <v>571</v>
      </c>
      <c r="B4083" s="389" t="s">
        <v>517</v>
      </c>
      <c r="C4083" s="389">
        <v>26.5609895766999</v>
      </c>
      <c r="D4083" s="389" t="s">
        <v>647</v>
      </c>
      <c r="E4083" s="389" t="s">
        <v>652</v>
      </c>
      <c r="F4083" s="389" t="s">
        <v>647</v>
      </c>
      <c r="G4083" s="389" t="s">
        <v>649</v>
      </c>
    </row>
    <row r="4084" spans="1:7">
      <c r="A4084" s="389" t="s">
        <v>571</v>
      </c>
      <c r="B4084" s="389" t="s">
        <v>517</v>
      </c>
      <c r="C4084" s="389">
        <v>26.5609895766999</v>
      </c>
      <c r="D4084" s="389" t="s">
        <v>647</v>
      </c>
      <c r="E4084" s="389" t="s">
        <v>652</v>
      </c>
      <c r="F4084" s="389" t="s">
        <v>647</v>
      </c>
      <c r="G4084" s="389" t="s">
        <v>649</v>
      </c>
    </row>
    <row r="4085" spans="1:7">
      <c r="A4085" s="389" t="s">
        <v>523</v>
      </c>
      <c r="B4085" s="389" t="s">
        <v>517</v>
      </c>
      <c r="C4085" s="389">
        <v>15.4563638551999</v>
      </c>
      <c r="D4085" s="389" t="s">
        <v>647</v>
      </c>
      <c r="E4085" s="389" t="s">
        <v>652</v>
      </c>
      <c r="F4085" s="389" t="s">
        <v>647</v>
      </c>
      <c r="G4085" s="389" t="s">
        <v>649</v>
      </c>
    </row>
    <row r="4086" spans="1:7">
      <c r="A4086" s="389" t="s">
        <v>578</v>
      </c>
      <c r="B4086" s="389" t="s">
        <v>517</v>
      </c>
      <c r="C4086" s="389">
        <v>0.98700393447400003</v>
      </c>
      <c r="D4086" s="389" t="s">
        <v>647</v>
      </c>
      <c r="E4086" s="389" t="s">
        <v>652</v>
      </c>
      <c r="F4086" s="389" t="s">
        <v>647</v>
      </c>
      <c r="G4086" s="389" t="s">
        <v>649</v>
      </c>
    </row>
    <row r="4087" spans="1:7">
      <c r="A4087" s="389" t="s">
        <v>578</v>
      </c>
      <c r="B4087" s="389" t="s">
        <v>517</v>
      </c>
      <c r="C4087" s="389">
        <v>3.1984372437699999</v>
      </c>
      <c r="D4087" s="389" t="s">
        <v>647</v>
      </c>
      <c r="E4087" s="389" t="s">
        <v>652</v>
      </c>
      <c r="F4087" s="389" t="s">
        <v>647</v>
      </c>
      <c r="G4087" s="389" t="s">
        <v>649</v>
      </c>
    </row>
    <row r="4088" spans="1:7">
      <c r="A4088" s="389" t="s">
        <v>578</v>
      </c>
      <c r="B4088" s="389" t="s">
        <v>517</v>
      </c>
      <c r="C4088" s="389">
        <v>35.148612180000001</v>
      </c>
      <c r="D4088" s="389" t="s">
        <v>647</v>
      </c>
      <c r="E4088" s="389" t="s">
        <v>652</v>
      </c>
      <c r="F4088" s="389" t="s">
        <v>647</v>
      </c>
      <c r="G4088" s="389" t="s">
        <v>649</v>
      </c>
    </row>
    <row r="4089" spans="1:7">
      <c r="A4089" s="389" t="s">
        <v>578</v>
      </c>
      <c r="B4089" s="389" t="s">
        <v>517</v>
      </c>
      <c r="C4089" s="389">
        <v>35.148612180000001</v>
      </c>
      <c r="D4089" s="389" t="s">
        <v>647</v>
      </c>
      <c r="E4089" s="389" t="s">
        <v>652</v>
      </c>
      <c r="F4089" s="389" t="s">
        <v>647</v>
      </c>
      <c r="G4089" s="389" t="s">
        <v>649</v>
      </c>
    </row>
    <row r="4090" spans="1:7">
      <c r="A4090" s="389" t="s">
        <v>581</v>
      </c>
      <c r="B4090" s="389" t="s">
        <v>517</v>
      </c>
      <c r="C4090" s="389">
        <v>18.5119173942999</v>
      </c>
      <c r="D4090" s="389" t="s">
        <v>647</v>
      </c>
      <c r="E4090" s="389" t="s">
        <v>652</v>
      </c>
      <c r="F4090" s="389" t="s">
        <v>647</v>
      </c>
      <c r="G4090" s="389" t="s">
        <v>649</v>
      </c>
    </row>
    <row r="4091" spans="1:7">
      <c r="A4091" s="389" t="s">
        <v>581</v>
      </c>
      <c r="B4091" s="389" t="s">
        <v>517</v>
      </c>
      <c r="C4091" s="389">
        <v>18.5119173942999</v>
      </c>
      <c r="D4091" s="389" t="s">
        <v>647</v>
      </c>
      <c r="E4091" s="389" t="s">
        <v>652</v>
      </c>
      <c r="F4091" s="389" t="s">
        <v>647</v>
      </c>
      <c r="G4091" s="389" t="s">
        <v>649</v>
      </c>
    </row>
    <row r="4092" spans="1:7">
      <c r="A4092" s="389" t="s">
        <v>581</v>
      </c>
      <c r="B4092" s="389" t="s">
        <v>517</v>
      </c>
      <c r="C4092" s="389">
        <v>18.5119173942999</v>
      </c>
      <c r="D4092" s="389" t="s">
        <v>647</v>
      </c>
      <c r="E4092" s="389" t="s">
        <v>652</v>
      </c>
      <c r="F4092" s="389" t="s">
        <v>647</v>
      </c>
      <c r="G4092" s="389" t="s">
        <v>649</v>
      </c>
    </row>
    <row r="4093" spans="1:7">
      <c r="A4093" s="389" t="s">
        <v>581</v>
      </c>
      <c r="B4093" s="389" t="s">
        <v>517</v>
      </c>
      <c r="C4093" s="389">
        <v>18.5119173942999</v>
      </c>
      <c r="D4093" s="389" t="s">
        <v>647</v>
      </c>
      <c r="E4093" s="389" t="s">
        <v>652</v>
      </c>
      <c r="F4093" s="389" t="s">
        <v>647</v>
      </c>
      <c r="G4093" s="389" t="s">
        <v>649</v>
      </c>
    </row>
    <row r="4094" spans="1:7">
      <c r="A4094" s="389" t="s">
        <v>581</v>
      </c>
      <c r="B4094" s="389" t="s">
        <v>517</v>
      </c>
      <c r="C4094" s="389">
        <v>18.5119173942999</v>
      </c>
      <c r="D4094" s="389" t="s">
        <v>647</v>
      </c>
      <c r="E4094" s="389" t="s">
        <v>652</v>
      </c>
      <c r="F4094" s="389" t="s">
        <v>647</v>
      </c>
      <c r="G4094" s="389" t="s">
        <v>649</v>
      </c>
    </row>
    <row r="4095" spans="1:7">
      <c r="A4095" s="389" t="s">
        <v>577</v>
      </c>
      <c r="B4095" s="389" t="s">
        <v>517</v>
      </c>
      <c r="C4095" s="389">
        <v>3.0487368876400001</v>
      </c>
      <c r="D4095" s="389" t="s">
        <v>647</v>
      </c>
      <c r="E4095" s="389" t="s">
        <v>652</v>
      </c>
      <c r="F4095" s="389" t="s">
        <v>647</v>
      </c>
      <c r="G4095" s="389" t="s">
        <v>649</v>
      </c>
    </row>
    <row r="4096" spans="1:7">
      <c r="A4096" s="389" t="s">
        <v>526</v>
      </c>
      <c r="B4096" s="389" t="s">
        <v>517</v>
      </c>
      <c r="C4096" s="389">
        <v>6.6091701911999996</v>
      </c>
      <c r="D4096" s="389" t="s">
        <v>647</v>
      </c>
      <c r="E4096" s="389" t="s">
        <v>652</v>
      </c>
      <c r="F4096" s="389" t="s">
        <v>647</v>
      </c>
      <c r="G4096" s="389" t="s">
        <v>649</v>
      </c>
    </row>
    <row r="4097" spans="1:7">
      <c r="A4097" s="389" t="s">
        <v>562</v>
      </c>
      <c r="B4097" s="389" t="s">
        <v>517</v>
      </c>
      <c r="C4097" s="389">
        <v>2.4976119429599999</v>
      </c>
      <c r="D4097" s="389" t="s">
        <v>647</v>
      </c>
      <c r="E4097" s="389" t="s">
        <v>652</v>
      </c>
      <c r="F4097" s="389" t="s">
        <v>647</v>
      </c>
      <c r="G4097" s="389" t="s">
        <v>649</v>
      </c>
    </row>
    <row r="4098" spans="1:7">
      <c r="A4098" s="389" t="s">
        <v>526</v>
      </c>
      <c r="B4098" s="389" t="s">
        <v>517</v>
      </c>
      <c r="C4098" s="389">
        <v>9.3580616364499996</v>
      </c>
      <c r="D4098" s="389" t="s">
        <v>647</v>
      </c>
      <c r="E4098" s="389" t="s">
        <v>652</v>
      </c>
      <c r="F4098" s="389" t="s">
        <v>647</v>
      </c>
      <c r="G4098" s="389" t="s">
        <v>649</v>
      </c>
    </row>
    <row r="4099" spans="1:7">
      <c r="A4099" s="389" t="s">
        <v>570</v>
      </c>
      <c r="B4099" s="389" t="s">
        <v>517</v>
      </c>
      <c r="C4099" s="389">
        <v>6.0735658081999997</v>
      </c>
      <c r="D4099" s="389" t="s">
        <v>647</v>
      </c>
      <c r="E4099" s="389" t="s">
        <v>652</v>
      </c>
      <c r="F4099" s="389" t="s">
        <v>647</v>
      </c>
      <c r="G4099" s="389" t="s">
        <v>649</v>
      </c>
    </row>
    <row r="4100" spans="1:7">
      <c r="A4100" s="389" t="s">
        <v>559</v>
      </c>
      <c r="B4100" s="389" t="s">
        <v>517</v>
      </c>
      <c r="C4100" s="389">
        <v>33.808308536299897</v>
      </c>
      <c r="D4100" s="389" t="s">
        <v>647</v>
      </c>
      <c r="E4100" s="389" t="s">
        <v>652</v>
      </c>
      <c r="F4100" s="389" t="s">
        <v>647</v>
      </c>
      <c r="G4100" s="389" t="s">
        <v>649</v>
      </c>
    </row>
    <row r="4101" spans="1:7">
      <c r="A4101" s="389" t="s">
        <v>578</v>
      </c>
      <c r="B4101" s="389" t="s">
        <v>517</v>
      </c>
      <c r="C4101" s="389">
        <v>14.1055416388</v>
      </c>
      <c r="D4101" s="389" t="s">
        <v>647</v>
      </c>
      <c r="E4101" s="389" t="s">
        <v>652</v>
      </c>
      <c r="F4101" s="389" t="s">
        <v>647</v>
      </c>
      <c r="G4101" s="389" t="s">
        <v>649</v>
      </c>
    </row>
    <row r="4102" spans="1:7">
      <c r="A4102" s="389" t="s">
        <v>578</v>
      </c>
      <c r="B4102" s="389" t="s">
        <v>517</v>
      </c>
      <c r="C4102" s="389">
        <v>14.9392752077</v>
      </c>
      <c r="D4102" s="389" t="s">
        <v>647</v>
      </c>
      <c r="E4102" s="389" t="s">
        <v>652</v>
      </c>
      <c r="F4102" s="389" t="s">
        <v>647</v>
      </c>
      <c r="G4102" s="389" t="s">
        <v>649</v>
      </c>
    </row>
    <row r="4103" spans="1:7">
      <c r="A4103" s="389" t="s">
        <v>537</v>
      </c>
      <c r="B4103" s="389" t="s">
        <v>517</v>
      </c>
      <c r="C4103" s="389">
        <v>3.9200609185899999</v>
      </c>
      <c r="D4103" s="389" t="s">
        <v>647</v>
      </c>
      <c r="E4103" s="389" t="s">
        <v>652</v>
      </c>
      <c r="F4103" s="389" t="s">
        <v>647</v>
      </c>
      <c r="G4103" s="389" t="s">
        <v>649</v>
      </c>
    </row>
    <row r="4104" spans="1:7">
      <c r="A4104" s="389" t="s">
        <v>525</v>
      </c>
      <c r="B4104" s="389" t="s">
        <v>517</v>
      </c>
      <c r="C4104" s="389">
        <v>5.6005501950500003</v>
      </c>
      <c r="D4104" s="389" t="s">
        <v>647</v>
      </c>
      <c r="E4104" s="389" t="s">
        <v>652</v>
      </c>
      <c r="F4104" s="389" t="s">
        <v>647</v>
      </c>
      <c r="G4104" s="389" t="s">
        <v>649</v>
      </c>
    </row>
    <row r="4105" spans="1:7">
      <c r="A4105" s="389" t="s">
        <v>568</v>
      </c>
      <c r="B4105" s="389" t="s">
        <v>517</v>
      </c>
      <c r="C4105" s="389">
        <v>5.6005501950500003</v>
      </c>
      <c r="D4105" s="389" t="s">
        <v>647</v>
      </c>
      <c r="E4105" s="389" t="s">
        <v>652</v>
      </c>
      <c r="F4105" s="389" t="s">
        <v>647</v>
      </c>
      <c r="G4105" s="389" t="s">
        <v>649</v>
      </c>
    </row>
    <row r="4106" spans="1:7">
      <c r="A4106" s="389" t="s">
        <v>563</v>
      </c>
      <c r="B4106" s="389" t="s">
        <v>517</v>
      </c>
      <c r="C4106" s="389">
        <v>10.494719226100001</v>
      </c>
      <c r="D4106" s="389" t="s">
        <v>647</v>
      </c>
      <c r="E4106" s="389" t="s">
        <v>652</v>
      </c>
      <c r="F4106" s="389" t="s">
        <v>647</v>
      </c>
      <c r="G4106" s="389" t="s">
        <v>649</v>
      </c>
    </row>
    <row r="4107" spans="1:7">
      <c r="A4107" s="389" t="s">
        <v>576</v>
      </c>
      <c r="B4107" s="389" t="s">
        <v>517</v>
      </c>
      <c r="C4107" s="389">
        <v>3.8695087286100001</v>
      </c>
      <c r="D4107" s="389" t="s">
        <v>647</v>
      </c>
      <c r="E4107" s="389" t="s">
        <v>652</v>
      </c>
      <c r="F4107" s="389" t="s">
        <v>647</v>
      </c>
      <c r="G4107" s="389" t="s">
        <v>649</v>
      </c>
    </row>
    <row r="4108" spans="1:7">
      <c r="A4108" s="389" t="s">
        <v>578</v>
      </c>
      <c r="B4108" s="389" t="s">
        <v>517</v>
      </c>
      <c r="C4108" s="389">
        <v>3.8695087286100001</v>
      </c>
      <c r="D4108" s="389" t="s">
        <v>647</v>
      </c>
      <c r="E4108" s="389" t="s">
        <v>652</v>
      </c>
      <c r="F4108" s="389" t="s">
        <v>647</v>
      </c>
      <c r="G4108" s="389" t="s">
        <v>649</v>
      </c>
    </row>
    <row r="4109" spans="1:7">
      <c r="A4109" s="389" t="s">
        <v>581</v>
      </c>
      <c r="B4109" s="389" t="s">
        <v>517</v>
      </c>
      <c r="C4109" s="389">
        <v>13.211513673900001</v>
      </c>
      <c r="D4109" s="389" t="s">
        <v>647</v>
      </c>
      <c r="E4109" s="389" t="s">
        <v>652</v>
      </c>
      <c r="F4109" s="389" t="s">
        <v>647</v>
      </c>
      <c r="G4109" s="389" t="s">
        <v>649</v>
      </c>
    </row>
    <row r="4110" spans="1:7">
      <c r="A4110" s="389" t="s">
        <v>574</v>
      </c>
      <c r="B4110" s="389" t="s">
        <v>517</v>
      </c>
      <c r="C4110" s="389">
        <v>6.7643187765299997</v>
      </c>
      <c r="D4110" s="389" t="s">
        <v>647</v>
      </c>
      <c r="E4110" s="389" t="s">
        <v>652</v>
      </c>
      <c r="F4110" s="389" t="s">
        <v>647</v>
      </c>
      <c r="G4110" s="389" t="s">
        <v>649</v>
      </c>
    </row>
    <row r="4111" spans="1:7">
      <c r="A4111" s="389" t="s">
        <v>574</v>
      </c>
      <c r="B4111" s="389" t="s">
        <v>517</v>
      </c>
      <c r="C4111" s="389">
        <v>6.7643187765299997</v>
      </c>
      <c r="D4111" s="389" t="s">
        <v>647</v>
      </c>
      <c r="E4111" s="389" t="s">
        <v>652</v>
      </c>
      <c r="F4111" s="389" t="s">
        <v>647</v>
      </c>
      <c r="G4111" s="389" t="s">
        <v>649</v>
      </c>
    </row>
    <row r="4112" spans="1:7">
      <c r="A4112" s="389" t="s">
        <v>535</v>
      </c>
      <c r="B4112" s="389" t="s">
        <v>517</v>
      </c>
      <c r="C4112" s="389">
        <v>5.7515415006500001</v>
      </c>
      <c r="D4112" s="389" t="s">
        <v>647</v>
      </c>
      <c r="E4112" s="389" t="s">
        <v>652</v>
      </c>
      <c r="F4112" s="389" t="s">
        <v>647</v>
      </c>
      <c r="G4112" s="389" t="s">
        <v>649</v>
      </c>
    </row>
    <row r="4113" spans="1:7">
      <c r="A4113" s="389" t="s">
        <v>525</v>
      </c>
      <c r="B4113" s="389" t="s">
        <v>517</v>
      </c>
      <c r="C4113" s="389">
        <v>4.5186894618700002</v>
      </c>
      <c r="D4113" s="389" t="s">
        <v>647</v>
      </c>
      <c r="E4113" s="389" t="s">
        <v>652</v>
      </c>
      <c r="F4113" s="389" t="s">
        <v>647</v>
      </c>
      <c r="G4113" s="389" t="s">
        <v>649</v>
      </c>
    </row>
    <row r="4114" spans="1:7">
      <c r="A4114" s="389" t="s">
        <v>526</v>
      </c>
      <c r="B4114" s="389" t="s">
        <v>517</v>
      </c>
      <c r="C4114" s="389">
        <v>4.5186894618700002</v>
      </c>
      <c r="D4114" s="389" t="s">
        <v>647</v>
      </c>
      <c r="E4114" s="389" t="s">
        <v>652</v>
      </c>
      <c r="F4114" s="389" t="s">
        <v>647</v>
      </c>
      <c r="G4114" s="389" t="s">
        <v>649</v>
      </c>
    </row>
    <row r="4115" spans="1:7">
      <c r="A4115" s="389" t="s">
        <v>568</v>
      </c>
      <c r="B4115" s="389" t="s">
        <v>517</v>
      </c>
      <c r="C4115" s="389">
        <v>4.5186894618700002</v>
      </c>
      <c r="D4115" s="389" t="s">
        <v>647</v>
      </c>
      <c r="E4115" s="389" t="s">
        <v>652</v>
      </c>
      <c r="F4115" s="389" t="s">
        <v>647</v>
      </c>
      <c r="G4115" s="389" t="s">
        <v>649</v>
      </c>
    </row>
    <row r="4116" spans="1:7">
      <c r="A4116" s="389" t="s">
        <v>558</v>
      </c>
      <c r="B4116" s="389" t="s">
        <v>517</v>
      </c>
      <c r="C4116" s="389">
        <v>8.8586822837499906</v>
      </c>
      <c r="D4116" s="389" t="s">
        <v>647</v>
      </c>
      <c r="E4116" s="389" t="s">
        <v>652</v>
      </c>
      <c r="F4116" s="389" t="s">
        <v>647</v>
      </c>
      <c r="G4116" s="389" t="s">
        <v>649</v>
      </c>
    </row>
    <row r="4117" spans="1:7">
      <c r="A4117" s="389" t="s">
        <v>558</v>
      </c>
      <c r="B4117" s="389" t="s">
        <v>517</v>
      </c>
      <c r="C4117" s="389">
        <v>8.8586822837499906</v>
      </c>
      <c r="D4117" s="389" t="s">
        <v>647</v>
      </c>
      <c r="E4117" s="389" t="s">
        <v>652</v>
      </c>
      <c r="F4117" s="389" t="s">
        <v>647</v>
      </c>
      <c r="G4117" s="389" t="s">
        <v>649</v>
      </c>
    </row>
    <row r="4118" spans="1:7">
      <c r="A4118" s="389" t="s">
        <v>535</v>
      </c>
      <c r="B4118" s="389" t="s">
        <v>517</v>
      </c>
      <c r="C4118" s="389">
        <v>30.717708384000002</v>
      </c>
      <c r="D4118" s="389" t="s">
        <v>647</v>
      </c>
      <c r="E4118" s="389" t="s">
        <v>652</v>
      </c>
      <c r="F4118" s="389" t="s">
        <v>647</v>
      </c>
      <c r="G4118" s="389" t="s">
        <v>649</v>
      </c>
    </row>
    <row r="4119" spans="1:7">
      <c r="A4119" s="389" t="s">
        <v>581</v>
      </c>
      <c r="B4119" s="389" t="s">
        <v>517</v>
      </c>
      <c r="C4119" s="389">
        <v>7.1768296754299996</v>
      </c>
      <c r="D4119" s="389" t="s">
        <v>647</v>
      </c>
      <c r="E4119" s="389" t="s">
        <v>652</v>
      </c>
      <c r="F4119" s="389" t="s">
        <v>647</v>
      </c>
      <c r="G4119" s="389" t="s">
        <v>649</v>
      </c>
    </row>
    <row r="4120" spans="1:7">
      <c r="A4120" s="389" t="s">
        <v>578</v>
      </c>
      <c r="B4120" s="389" t="s">
        <v>517</v>
      </c>
      <c r="C4120" s="389">
        <v>0.88634596490200002</v>
      </c>
      <c r="D4120" s="389" t="s">
        <v>647</v>
      </c>
      <c r="E4120" s="389" t="s">
        <v>652</v>
      </c>
      <c r="F4120" s="389" t="s">
        <v>647</v>
      </c>
      <c r="G4120" s="389" t="s">
        <v>649</v>
      </c>
    </row>
    <row r="4121" spans="1:7">
      <c r="A4121" s="389" t="s">
        <v>525</v>
      </c>
      <c r="B4121" s="389" t="s">
        <v>517</v>
      </c>
      <c r="C4121" s="389">
        <v>10.1592849861999</v>
      </c>
      <c r="D4121" s="389" t="s">
        <v>647</v>
      </c>
      <c r="E4121" s="389" t="s">
        <v>652</v>
      </c>
      <c r="F4121" s="389" t="s">
        <v>647</v>
      </c>
      <c r="G4121" s="389" t="s">
        <v>649</v>
      </c>
    </row>
    <row r="4122" spans="1:7">
      <c r="A4122" s="389" t="s">
        <v>568</v>
      </c>
      <c r="B4122" s="389" t="s">
        <v>517</v>
      </c>
      <c r="C4122" s="389">
        <v>10.1592849861999</v>
      </c>
      <c r="D4122" s="389" t="s">
        <v>647</v>
      </c>
      <c r="E4122" s="389" t="s">
        <v>652</v>
      </c>
      <c r="F4122" s="389" t="s">
        <v>647</v>
      </c>
      <c r="G4122" s="389" t="s">
        <v>649</v>
      </c>
    </row>
    <row r="4123" spans="1:7">
      <c r="A4123" s="389" t="s">
        <v>556</v>
      </c>
      <c r="B4123" s="389" t="s">
        <v>517</v>
      </c>
      <c r="C4123" s="389">
        <v>3.9015284993699999</v>
      </c>
      <c r="D4123" s="389" t="s">
        <v>647</v>
      </c>
      <c r="E4123" s="389" t="s">
        <v>652</v>
      </c>
      <c r="F4123" s="389" t="s">
        <v>647</v>
      </c>
      <c r="G4123" s="389" t="s">
        <v>649</v>
      </c>
    </row>
    <row r="4124" spans="1:7">
      <c r="A4124" s="389" t="s">
        <v>556</v>
      </c>
      <c r="B4124" s="389" t="s">
        <v>517</v>
      </c>
      <c r="C4124" s="389">
        <v>3.9015284993699999</v>
      </c>
      <c r="D4124" s="389" t="s">
        <v>647</v>
      </c>
      <c r="E4124" s="389" t="s">
        <v>652</v>
      </c>
      <c r="F4124" s="389" t="s">
        <v>647</v>
      </c>
      <c r="G4124" s="389" t="s">
        <v>649</v>
      </c>
    </row>
    <row r="4125" spans="1:7">
      <c r="A4125" s="389" t="s">
        <v>564</v>
      </c>
      <c r="B4125" s="389" t="s">
        <v>517</v>
      </c>
      <c r="C4125" s="389">
        <v>12.6464863067</v>
      </c>
      <c r="D4125" s="389" t="s">
        <v>647</v>
      </c>
      <c r="E4125" s="389" t="s">
        <v>652</v>
      </c>
      <c r="F4125" s="389" t="s">
        <v>647</v>
      </c>
      <c r="G4125" s="389" t="s">
        <v>649</v>
      </c>
    </row>
    <row r="4126" spans="1:7">
      <c r="A4126" s="389" t="s">
        <v>581</v>
      </c>
      <c r="B4126" s="389" t="s">
        <v>517</v>
      </c>
      <c r="C4126" s="389">
        <v>2.8778602328299998</v>
      </c>
      <c r="D4126" s="389" t="s">
        <v>647</v>
      </c>
      <c r="E4126" s="389" t="s">
        <v>652</v>
      </c>
      <c r="F4126" s="389" t="s">
        <v>647</v>
      </c>
      <c r="G4126" s="389" t="s">
        <v>649</v>
      </c>
    </row>
    <row r="4127" spans="1:7">
      <c r="A4127" s="389" t="s">
        <v>578</v>
      </c>
      <c r="B4127" s="389" t="s">
        <v>517</v>
      </c>
      <c r="C4127" s="389">
        <v>10.439556753</v>
      </c>
      <c r="D4127" s="389" t="s">
        <v>647</v>
      </c>
      <c r="E4127" s="389" t="s">
        <v>652</v>
      </c>
      <c r="F4127" s="389" t="s">
        <v>647</v>
      </c>
      <c r="G4127" s="389" t="s">
        <v>649</v>
      </c>
    </row>
    <row r="4128" spans="1:7">
      <c r="A4128" s="389" t="s">
        <v>542</v>
      </c>
      <c r="B4128" s="389" t="s">
        <v>517</v>
      </c>
      <c r="C4128" s="389">
        <v>2.7939156177000002</v>
      </c>
      <c r="D4128" s="389" t="s">
        <v>647</v>
      </c>
      <c r="E4128" s="389" t="s">
        <v>652</v>
      </c>
      <c r="F4128" s="389" t="s">
        <v>647</v>
      </c>
      <c r="G4128" s="389" t="s">
        <v>649</v>
      </c>
    </row>
    <row r="4129" spans="1:7">
      <c r="A4129" s="389" t="s">
        <v>581</v>
      </c>
      <c r="B4129" s="389" t="s">
        <v>517</v>
      </c>
      <c r="C4129" s="389">
        <v>10.7601855714999</v>
      </c>
      <c r="D4129" s="389" t="s">
        <v>647</v>
      </c>
      <c r="E4129" s="389" t="s">
        <v>652</v>
      </c>
      <c r="F4129" s="389" t="s">
        <v>647</v>
      </c>
      <c r="G4129" s="389" t="s">
        <v>649</v>
      </c>
    </row>
    <row r="4130" spans="1:7">
      <c r="A4130" s="389" t="s">
        <v>581</v>
      </c>
      <c r="B4130" s="389" t="s">
        <v>517</v>
      </c>
      <c r="C4130" s="389">
        <v>10.7601855714999</v>
      </c>
      <c r="D4130" s="389" t="s">
        <v>647</v>
      </c>
      <c r="E4130" s="389" t="s">
        <v>652</v>
      </c>
      <c r="F4130" s="389" t="s">
        <v>647</v>
      </c>
      <c r="G4130" s="389" t="s">
        <v>649</v>
      </c>
    </row>
    <row r="4131" spans="1:7">
      <c r="A4131" s="389" t="s">
        <v>525</v>
      </c>
      <c r="B4131" s="389" t="s">
        <v>517</v>
      </c>
      <c r="C4131" s="389">
        <v>10.326136752</v>
      </c>
      <c r="D4131" s="389" t="s">
        <v>647</v>
      </c>
      <c r="E4131" s="389" t="s">
        <v>652</v>
      </c>
      <c r="F4131" s="389" t="s">
        <v>647</v>
      </c>
      <c r="G4131" s="389" t="s">
        <v>649</v>
      </c>
    </row>
    <row r="4132" spans="1:7">
      <c r="A4132" s="389" t="s">
        <v>568</v>
      </c>
      <c r="B4132" s="389" t="s">
        <v>517</v>
      </c>
      <c r="C4132" s="389">
        <v>10.326136752</v>
      </c>
      <c r="D4132" s="389" t="s">
        <v>647</v>
      </c>
      <c r="E4132" s="389" t="s">
        <v>652</v>
      </c>
      <c r="F4132" s="389" t="s">
        <v>647</v>
      </c>
      <c r="G4132" s="389" t="s">
        <v>649</v>
      </c>
    </row>
    <row r="4133" spans="1:7">
      <c r="A4133" s="389" t="s">
        <v>526</v>
      </c>
      <c r="B4133" s="389" t="s">
        <v>517</v>
      </c>
      <c r="C4133" s="389">
        <v>5.3378483296599999</v>
      </c>
      <c r="D4133" s="389" t="s">
        <v>647</v>
      </c>
      <c r="E4133" s="389" t="s">
        <v>652</v>
      </c>
      <c r="F4133" s="389" t="s">
        <v>647</v>
      </c>
      <c r="G4133" s="389" t="s">
        <v>649</v>
      </c>
    </row>
    <row r="4134" spans="1:7">
      <c r="A4134" s="389" t="s">
        <v>535</v>
      </c>
      <c r="B4134" s="389" t="s">
        <v>517</v>
      </c>
      <c r="C4134" s="389">
        <v>12.9881081812999</v>
      </c>
      <c r="D4134" s="389" t="s">
        <v>647</v>
      </c>
      <c r="E4134" s="389" t="s">
        <v>652</v>
      </c>
      <c r="F4134" s="389" t="s">
        <v>647</v>
      </c>
      <c r="G4134" s="389" t="s">
        <v>649</v>
      </c>
    </row>
    <row r="4135" spans="1:7">
      <c r="A4135" s="389" t="s">
        <v>576</v>
      </c>
      <c r="B4135" s="389" t="s">
        <v>517</v>
      </c>
      <c r="C4135" s="389">
        <v>5.2086977891000004</v>
      </c>
      <c r="D4135" s="389" t="s">
        <v>647</v>
      </c>
      <c r="E4135" s="389" t="s">
        <v>652</v>
      </c>
      <c r="F4135" s="389" t="s">
        <v>647</v>
      </c>
      <c r="G4135" s="389" t="s">
        <v>649</v>
      </c>
    </row>
    <row r="4136" spans="1:7">
      <c r="A4136" s="389" t="s">
        <v>578</v>
      </c>
      <c r="B4136" s="389" t="s">
        <v>517</v>
      </c>
      <c r="C4136" s="389">
        <v>5.2086977891000004</v>
      </c>
      <c r="D4136" s="389" t="s">
        <v>647</v>
      </c>
      <c r="E4136" s="389" t="s">
        <v>652</v>
      </c>
      <c r="F4136" s="389" t="s">
        <v>647</v>
      </c>
      <c r="G4136" s="389" t="s">
        <v>649</v>
      </c>
    </row>
    <row r="4137" spans="1:7">
      <c r="A4137" s="389" t="s">
        <v>581</v>
      </c>
      <c r="B4137" s="389" t="s">
        <v>517</v>
      </c>
      <c r="C4137" s="389">
        <v>5.1569023188100003</v>
      </c>
      <c r="D4137" s="389" t="s">
        <v>647</v>
      </c>
      <c r="E4137" s="389" t="s">
        <v>652</v>
      </c>
      <c r="F4137" s="389" t="s">
        <v>647</v>
      </c>
      <c r="G4137" s="389" t="s">
        <v>649</v>
      </c>
    </row>
    <row r="4138" spans="1:7">
      <c r="A4138" s="389" t="s">
        <v>578</v>
      </c>
      <c r="B4138" s="389" t="s">
        <v>517</v>
      </c>
      <c r="C4138" s="389">
        <v>23.0857009275</v>
      </c>
      <c r="D4138" s="389" t="s">
        <v>647</v>
      </c>
      <c r="E4138" s="389" t="s">
        <v>652</v>
      </c>
      <c r="F4138" s="389" t="s">
        <v>647</v>
      </c>
      <c r="G4138" s="389" t="s">
        <v>649</v>
      </c>
    </row>
    <row r="4139" spans="1:7">
      <c r="A4139" s="389" t="s">
        <v>525</v>
      </c>
      <c r="B4139" s="389" t="s">
        <v>517</v>
      </c>
      <c r="C4139" s="389">
        <v>0.59405586982699998</v>
      </c>
      <c r="D4139" s="389" t="s">
        <v>647</v>
      </c>
      <c r="E4139" s="389" t="s">
        <v>652</v>
      </c>
      <c r="F4139" s="389" t="s">
        <v>647</v>
      </c>
      <c r="G4139" s="389" t="s">
        <v>649</v>
      </c>
    </row>
    <row r="4140" spans="1:7">
      <c r="A4140" s="389" t="s">
        <v>525</v>
      </c>
      <c r="B4140" s="389" t="s">
        <v>517</v>
      </c>
      <c r="C4140" s="389">
        <v>4.4213755861799999</v>
      </c>
      <c r="D4140" s="389" t="s">
        <v>647</v>
      </c>
      <c r="E4140" s="389" t="s">
        <v>652</v>
      </c>
      <c r="F4140" s="389" t="s">
        <v>647</v>
      </c>
      <c r="G4140" s="389" t="s">
        <v>649</v>
      </c>
    </row>
    <row r="4141" spans="1:7">
      <c r="A4141" s="389" t="s">
        <v>526</v>
      </c>
      <c r="B4141" s="389" t="s">
        <v>517</v>
      </c>
      <c r="C4141" s="389">
        <v>4.4213755861799999</v>
      </c>
      <c r="D4141" s="389" t="s">
        <v>647</v>
      </c>
      <c r="E4141" s="389" t="s">
        <v>652</v>
      </c>
      <c r="F4141" s="389" t="s">
        <v>647</v>
      </c>
      <c r="G4141" s="389" t="s">
        <v>649</v>
      </c>
    </row>
    <row r="4142" spans="1:7">
      <c r="A4142" s="389" t="s">
        <v>568</v>
      </c>
      <c r="B4142" s="389" t="s">
        <v>517</v>
      </c>
      <c r="C4142" s="389">
        <v>4.4213755861799999</v>
      </c>
      <c r="D4142" s="389" t="s">
        <v>647</v>
      </c>
      <c r="E4142" s="389" t="s">
        <v>652</v>
      </c>
      <c r="F4142" s="389" t="s">
        <v>647</v>
      </c>
      <c r="G4142" s="389" t="s">
        <v>649</v>
      </c>
    </row>
    <row r="4143" spans="1:7">
      <c r="A4143" s="389" t="s">
        <v>534</v>
      </c>
      <c r="B4143" s="389" t="s">
        <v>517</v>
      </c>
      <c r="C4143" s="389">
        <v>32.7154478341999</v>
      </c>
      <c r="D4143" s="389" t="s">
        <v>647</v>
      </c>
      <c r="E4143" s="389" t="s">
        <v>652</v>
      </c>
      <c r="F4143" s="389" t="s">
        <v>647</v>
      </c>
      <c r="G4143" s="389" t="s">
        <v>649</v>
      </c>
    </row>
    <row r="4144" spans="1:7">
      <c r="A4144" s="389" t="s">
        <v>534</v>
      </c>
      <c r="B4144" s="389" t="s">
        <v>517</v>
      </c>
      <c r="C4144" s="389">
        <v>32.7154478341999</v>
      </c>
      <c r="D4144" s="389" t="s">
        <v>647</v>
      </c>
      <c r="E4144" s="389" t="s">
        <v>652</v>
      </c>
      <c r="F4144" s="389" t="s">
        <v>647</v>
      </c>
      <c r="G4144" s="389" t="s">
        <v>649</v>
      </c>
    </row>
    <row r="4145" spans="1:7">
      <c r="A4145" s="389" t="s">
        <v>534</v>
      </c>
      <c r="B4145" s="389" t="s">
        <v>517</v>
      </c>
      <c r="C4145" s="389">
        <v>32.7154478341999</v>
      </c>
      <c r="D4145" s="389" t="s">
        <v>647</v>
      </c>
      <c r="E4145" s="389" t="s">
        <v>652</v>
      </c>
      <c r="F4145" s="389" t="s">
        <v>647</v>
      </c>
      <c r="G4145" s="389" t="s">
        <v>649</v>
      </c>
    </row>
    <row r="4146" spans="1:7">
      <c r="A4146" s="389" t="s">
        <v>541</v>
      </c>
      <c r="B4146" s="389" t="s">
        <v>517</v>
      </c>
      <c r="C4146" s="389">
        <v>32.7154478341999</v>
      </c>
      <c r="D4146" s="389" t="s">
        <v>647</v>
      </c>
      <c r="E4146" s="389" t="s">
        <v>652</v>
      </c>
      <c r="F4146" s="389" t="s">
        <v>647</v>
      </c>
      <c r="G4146" s="389" t="s">
        <v>649</v>
      </c>
    </row>
    <row r="4147" spans="1:7">
      <c r="A4147" s="389" t="s">
        <v>541</v>
      </c>
      <c r="B4147" s="389" t="s">
        <v>517</v>
      </c>
      <c r="C4147" s="389">
        <v>32.7154478341999</v>
      </c>
      <c r="D4147" s="389" t="s">
        <v>647</v>
      </c>
      <c r="E4147" s="389" t="s">
        <v>652</v>
      </c>
      <c r="F4147" s="389" t="s">
        <v>647</v>
      </c>
      <c r="G4147" s="389" t="s">
        <v>649</v>
      </c>
    </row>
    <row r="4148" spans="1:7">
      <c r="A4148" s="389" t="s">
        <v>541</v>
      </c>
      <c r="B4148" s="389" t="s">
        <v>517</v>
      </c>
      <c r="C4148" s="389">
        <v>32.7154478341999</v>
      </c>
      <c r="D4148" s="389" t="s">
        <v>647</v>
      </c>
      <c r="E4148" s="389" t="s">
        <v>652</v>
      </c>
      <c r="F4148" s="389" t="s">
        <v>647</v>
      </c>
      <c r="G4148" s="389" t="s">
        <v>649</v>
      </c>
    </row>
    <row r="4149" spans="1:7">
      <c r="A4149" s="389" t="s">
        <v>514</v>
      </c>
      <c r="B4149" s="389" t="s">
        <v>517</v>
      </c>
      <c r="C4149" s="389">
        <v>1.556593806</v>
      </c>
      <c r="D4149" s="389" t="s">
        <v>647</v>
      </c>
      <c r="E4149" s="389" t="s">
        <v>652</v>
      </c>
      <c r="F4149" s="389" t="s">
        <v>647</v>
      </c>
      <c r="G4149" s="389" t="s">
        <v>649</v>
      </c>
    </row>
    <row r="4150" spans="1:7">
      <c r="A4150" s="389" t="s">
        <v>581</v>
      </c>
      <c r="B4150" s="389" t="s">
        <v>517</v>
      </c>
      <c r="C4150" s="389">
        <v>17.2455257750999</v>
      </c>
      <c r="D4150" s="389" t="s">
        <v>647</v>
      </c>
      <c r="E4150" s="389" t="s">
        <v>652</v>
      </c>
      <c r="F4150" s="389" t="s">
        <v>647</v>
      </c>
      <c r="G4150" s="389" t="s">
        <v>649</v>
      </c>
    </row>
    <row r="4151" spans="1:7">
      <c r="A4151" s="389" t="s">
        <v>526</v>
      </c>
      <c r="B4151" s="389" t="s">
        <v>517</v>
      </c>
      <c r="C4151" s="389">
        <v>4.05162894491</v>
      </c>
      <c r="D4151" s="389" t="s">
        <v>647</v>
      </c>
      <c r="E4151" s="389" t="s">
        <v>652</v>
      </c>
      <c r="F4151" s="389" t="s">
        <v>647</v>
      </c>
      <c r="G4151" s="389" t="s">
        <v>649</v>
      </c>
    </row>
    <row r="4152" spans="1:7">
      <c r="A4152" s="389" t="s">
        <v>514</v>
      </c>
      <c r="B4152" s="389" t="s">
        <v>517</v>
      </c>
      <c r="C4152" s="389">
        <v>4.05162894491</v>
      </c>
      <c r="D4152" s="389" t="s">
        <v>647</v>
      </c>
      <c r="E4152" s="389" t="s">
        <v>652</v>
      </c>
      <c r="F4152" s="389" t="s">
        <v>647</v>
      </c>
      <c r="G4152" s="389" t="s">
        <v>649</v>
      </c>
    </row>
    <row r="4153" spans="1:7">
      <c r="A4153" s="389" t="s">
        <v>514</v>
      </c>
      <c r="B4153" s="389" t="s">
        <v>517</v>
      </c>
      <c r="C4153" s="389">
        <v>4.05162894491</v>
      </c>
      <c r="D4153" s="389" t="s">
        <v>647</v>
      </c>
      <c r="E4153" s="389" t="s">
        <v>652</v>
      </c>
      <c r="F4153" s="389" t="s">
        <v>647</v>
      </c>
      <c r="G4153" s="389" t="s">
        <v>649</v>
      </c>
    </row>
    <row r="4154" spans="1:7">
      <c r="A4154" s="389" t="s">
        <v>562</v>
      </c>
      <c r="B4154" s="389" t="s">
        <v>517</v>
      </c>
      <c r="C4154" s="389">
        <v>1.6900344163500001</v>
      </c>
      <c r="D4154" s="389" t="s">
        <v>647</v>
      </c>
      <c r="E4154" s="389" t="s">
        <v>652</v>
      </c>
      <c r="F4154" s="389" t="s">
        <v>647</v>
      </c>
      <c r="G4154" s="389" t="s">
        <v>649</v>
      </c>
    </row>
    <row r="4155" spans="1:7">
      <c r="A4155" s="389" t="s">
        <v>535</v>
      </c>
      <c r="B4155" s="389" t="s">
        <v>517</v>
      </c>
      <c r="C4155" s="389">
        <v>74.523977966100006</v>
      </c>
      <c r="D4155" s="389" t="s">
        <v>647</v>
      </c>
      <c r="E4155" s="389" t="s">
        <v>652</v>
      </c>
      <c r="F4155" s="389" t="s">
        <v>647</v>
      </c>
      <c r="G4155" s="389" t="s">
        <v>649</v>
      </c>
    </row>
    <row r="4156" spans="1:7">
      <c r="A4156" s="389" t="s">
        <v>535</v>
      </c>
      <c r="B4156" s="389" t="s">
        <v>517</v>
      </c>
      <c r="C4156" s="389">
        <v>74.523977966100006</v>
      </c>
      <c r="D4156" s="389" t="s">
        <v>647</v>
      </c>
      <c r="E4156" s="389" t="s">
        <v>652</v>
      </c>
      <c r="F4156" s="389" t="s">
        <v>647</v>
      </c>
      <c r="G4156" s="389" t="s">
        <v>649</v>
      </c>
    </row>
    <row r="4157" spans="1:7">
      <c r="A4157" s="389" t="s">
        <v>535</v>
      </c>
      <c r="B4157" s="389" t="s">
        <v>517</v>
      </c>
      <c r="C4157" s="389">
        <v>74.523977966100006</v>
      </c>
      <c r="D4157" s="389" t="s">
        <v>647</v>
      </c>
      <c r="E4157" s="389" t="s">
        <v>652</v>
      </c>
      <c r="F4157" s="389" t="s">
        <v>647</v>
      </c>
      <c r="G4157" s="389" t="s">
        <v>649</v>
      </c>
    </row>
    <row r="4158" spans="1:7">
      <c r="A4158" s="389" t="s">
        <v>534</v>
      </c>
      <c r="B4158" s="389" t="s">
        <v>517</v>
      </c>
      <c r="C4158" s="389">
        <v>0.96910238003100002</v>
      </c>
      <c r="D4158" s="389" t="s">
        <v>647</v>
      </c>
      <c r="E4158" s="389" t="s">
        <v>652</v>
      </c>
      <c r="F4158" s="389" t="s">
        <v>647</v>
      </c>
      <c r="G4158" s="389" t="s">
        <v>649</v>
      </c>
    </row>
    <row r="4159" spans="1:7">
      <c r="A4159" s="389" t="s">
        <v>579</v>
      </c>
      <c r="B4159" s="389" t="s">
        <v>517</v>
      </c>
      <c r="C4159" s="389">
        <v>14.4747556203</v>
      </c>
      <c r="D4159" s="389" t="s">
        <v>647</v>
      </c>
      <c r="E4159" s="389" t="s">
        <v>652</v>
      </c>
      <c r="F4159" s="389" t="s">
        <v>647</v>
      </c>
      <c r="G4159" s="389" t="s">
        <v>649</v>
      </c>
    </row>
    <row r="4160" spans="1:7">
      <c r="A4160" s="389" t="s">
        <v>575</v>
      </c>
      <c r="B4160" s="389" t="s">
        <v>517</v>
      </c>
      <c r="C4160" s="389">
        <v>1.9391000247100001</v>
      </c>
      <c r="D4160" s="389" t="s">
        <v>647</v>
      </c>
      <c r="E4160" s="389" t="s">
        <v>652</v>
      </c>
      <c r="F4160" s="389" t="s">
        <v>647</v>
      </c>
      <c r="G4160" s="389" t="s">
        <v>649</v>
      </c>
    </row>
    <row r="4161" spans="1:7">
      <c r="A4161" s="389" t="s">
        <v>575</v>
      </c>
      <c r="B4161" s="389" t="s">
        <v>517</v>
      </c>
      <c r="C4161" s="389">
        <v>1.9391000247100001</v>
      </c>
      <c r="D4161" s="389" t="s">
        <v>647</v>
      </c>
      <c r="E4161" s="389" t="s">
        <v>652</v>
      </c>
      <c r="F4161" s="389" t="s">
        <v>647</v>
      </c>
      <c r="G4161" s="389" t="s">
        <v>649</v>
      </c>
    </row>
    <row r="4162" spans="1:7">
      <c r="A4162" s="389" t="s">
        <v>525</v>
      </c>
      <c r="B4162" s="389" t="s">
        <v>517</v>
      </c>
      <c r="C4162" s="389">
        <v>0.38549538857400001</v>
      </c>
      <c r="D4162" s="389" t="s">
        <v>647</v>
      </c>
      <c r="E4162" s="389" t="s">
        <v>652</v>
      </c>
      <c r="F4162" s="389" t="s">
        <v>647</v>
      </c>
      <c r="G4162" s="389" t="s">
        <v>649</v>
      </c>
    </row>
    <row r="4163" spans="1:7">
      <c r="A4163" s="389" t="s">
        <v>562</v>
      </c>
      <c r="B4163" s="389" t="s">
        <v>517</v>
      </c>
      <c r="C4163" s="389">
        <v>2.34393088761</v>
      </c>
      <c r="D4163" s="389" t="s">
        <v>647</v>
      </c>
      <c r="E4163" s="389" t="s">
        <v>652</v>
      </c>
      <c r="F4163" s="389" t="s">
        <v>647</v>
      </c>
      <c r="G4163" s="389" t="s">
        <v>649</v>
      </c>
    </row>
    <row r="4164" spans="1:7">
      <c r="A4164" s="389" t="s">
        <v>542</v>
      </c>
      <c r="B4164" s="389" t="s">
        <v>517</v>
      </c>
      <c r="C4164" s="389">
        <v>1.3449616957599999</v>
      </c>
      <c r="D4164" s="389" t="s">
        <v>647</v>
      </c>
      <c r="E4164" s="389" t="s">
        <v>652</v>
      </c>
      <c r="F4164" s="389" t="s">
        <v>647</v>
      </c>
      <c r="G4164" s="389" t="s">
        <v>649</v>
      </c>
    </row>
    <row r="4165" spans="1:7">
      <c r="A4165" s="389" t="s">
        <v>581</v>
      </c>
      <c r="B4165" s="389" t="s">
        <v>517</v>
      </c>
      <c r="C4165" s="389">
        <v>25.198106599100001</v>
      </c>
      <c r="D4165" s="389" t="s">
        <v>647</v>
      </c>
      <c r="E4165" s="389" t="s">
        <v>652</v>
      </c>
      <c r="F4165" s="389" t="s">
        <v>647</v>
      </c>
      <c r="G4165" s="389" t="s">
        <v>649</v>
      </c>
    </row>
    <row r="4166" spans="1:7">
      <c r="A4166" s="389" t="s">
        <v>581</v>
      </c>
      <c r="B4166" s="389" t="s">
        <v>517</v>
      </c>
      <c r="C4166" s="389">
        <v>25.198106599100001</v>
      </c>
      <c r="D4166" s="389" t="s">
        <v>647</v>
      </c>
      <c r="E4166" s="389" t="s">
        <v>652</v>
      </c>
      <c r="F4166" s="389" t="s">
        <v>647</v>
      </c>
      <c r="G4166" s="389" t="s">
        <v>649</v>
      </c>
    </row>
    <row r="4167" spans="1:7">
      <c r="A4167" s="389" t="s">
        <v>581</v>
      </c>
      <c r="B4167" s="389" t="s">
        <v>517</v>
      </c>
      <c r="C4167" s="389">
        <v>25.198106599100001</v>
      </c>
      <c r="D4167" s="389" t="s">
        <v>647</v>
      </c>
      <c r="E4167" s="389" t="s">
        <v>652</v>
      </c>
      <c r="F4167" s="389" t="s">
        <v>647</v>
      </c>
      <c r="G4167" s="389" t="s">
        <v>649</v>
      </c>
    </row>
    <row r="4168" spans="1:7">
      <c r="A4168" s="389" t="s">
        <v>581</v>
      </c>
      <c r="B4168" s="389" t="s">
        <v>517</v>
      </c>
      <c r="C4168" s="389">
        <v>25.198106599100001</v>
      </c>
      <c r="D4168" s="389" t="s">
        <v>647</v>
      </c>
      <c r="E4168" s="389" t="s">
        <v>652</v>
      </c>
      <c r="F4168" s="389" t="s">
        <v>647</v>
      </c>
      <c r="G4168" s="389" t="s">
        <v>649</v>
      </c>
    </row>
    <row r="4169" spans="1:7">
      <c r="A4169" s="389" t="s">
        <v>579</v>
      </c>
      <c r="B4169" s="389" t="s">
        <v>517</v>
      </c>
      <c r="C4169" s="389">
        <v>5.6215342614399999</v>
      </c>
      <c r="D4169" s="389" t="s">
        <v>647</v>
      </c>
      <c r="E4169" s="389" t="s">
        <v>652</v>
      </c>
      <c r="F4169" s="389" t="s">
        <v>647</v>
      </c>
      <c r="G4169" s="389" t="s">
        <v>649</v>
      </c>
    </row>
    <row r="4170" spans="1:7">
      <c r="A4170" s="389" t="s">
        <v>579</v>
      </c>
      <c r="B4170" s="389" t="s">
        <v>517</v>
      </c>
      <c r="C4170" s="389">
        <v>5.6215342614399999</v>
      </c>
      <c r="D4170" s="389" t="s">
        <v>647</v>
      </c>
      <c r="E4170" s="389" t="s">
        <v>652</v>
      </c>
      <c r="F4170" s="389" t="s">
        <v>647</v>
      </c>
      <c r="G4170" s="389" t="s">
        <v>649</v>
      </c>
    </row>
    <row r="4171" spans="1:7">
      <c r="A4171" s="389" t="s">
        <v>581</v>
      </c>
      <c r="B4171" s="389" t="s">
        <v>517</v>
      </c>
      <c r="C4171" s="389">
        <v>23.153485840999899</v>
      </c>
      <c r="D4171" s="389" t="s">
        <v>647</v>
      </c>
      <c r="E4171" s="389" t="s">
        <v>652</v>
      </c>
      <c r="F4171" s="389" t="s">
        <v>647</v>
      </c>
      <c r="G4171" s="389" t="s">
        <v>649</v>
      </c>
    </row>
    <row r="4172" spans="1:7">
      <c r="A4172" s="389" t="s">
        <v>514</v>
      </c>
      <c r="B4172" s="389" t="s">
        <v>517</v>
      </c>
      <c r="C4172" s="389">
        <v>8.9595138586500003</v>
      </c>
      <c r="D4172" s="389" t="s">
        <v>647</v>
      </c>
      <c r="E4172" s="389" t="s">
        <v>652</v>
      </c>
      <c r="F4172" s="389" t="s">
        <v>647</v>
      </c>
      <c r="G4172" s="389" t="s">
        <v>649</v>
      </c>
    </row>
    <row r="4173" spans="1:7">
      <c r="A4173" s="389" t="s">
        <v>514</v>
      </c>
      <c r="B4173" s="389" t="s">
        <v>517</v>
      </c>
      <c r="C4173" s="389">
        <v>8.9595138586500003</v>
      </c>
      <c r="D4173" s="389" t="s">
        <v>647</v>
      </c>
      <c r="E4173" s="389" t="s">
        <v>652</v>
      </c>
      <c r="F4173" s="389" t="s">
        <v>647</v>
      </c>
      <c r="G4173" s="389" t="s">
        <v>649</v>
      </c>
    </row>
    <row r="4174" spans="1:7">
      <c r="A4174" s="389" t="s">
        <v>535</v>
      </c>
      <c r="B4174" s="389" t="s">
        <v>517</v>
      </c>
      <c r="C4174" s="389">
        <v>3.9014774382300001</v>
      </c>
      <c r="D4174" s="389" t="s">
        <v>647</v>
      </c>
      <c r="E4174" s="389" t="s">
        <v>652</v>
      </c>
      <c r="F4174" s="389" t="s">
        <v>647</v>
      </c>
      <c r="G4174" s="389" t="s">
        <v>649</v>
      </c>
    </row>
    <row r="4175" spans="1:7">
      <c r="A4175" s="389" t="s">
        <v>535</v>
      </c>
      <c r="B4175" s="389" t="s">
        <v>517</v>
      </c>
      <c r="C4175" s="389">
        <v>3.9014774382300001</v>
      </c>
      <c r="D4175" s="389" t="s">
        <v>647</v>
      </c>
      <c r="E4175" s="389" t="s">
        <v>652</v>
      </c>
      <c r="F4175" s="389" t="s">
        <v>647</v>
      </c>
      <c r="G4175" s="389" t="s">
        <v>649</v>
      </c>
    </row>
    <row r="4176" spans="1:7">
      <c r="A4176" s="389" t="s">
        <v>581</v>
      </c>
      <c r="B4176" s="389" t="s">
        <v>517</v>
      </c>
      <c r="C4176" s="389">
        <v>11.695458045300001</v>
      </c>
      <c r="D4176" s="389" t="s">
        <v>647</v>
      </c>
      <c r="E4176" s="389" t="s">
        <v>652</v>
      </c>
      <c r="F4176" s="389" t="s">
        <v>647</v>
      </c>
      <c r="G4176" s="389" t="s">
        <v>649</v>
      </c>
    </row>
    <row r="4177" spans="1:7">
      <c r="A4177" s="389" t="s">
        <v>581</v>
      </c>
      <c r="B4177" s="389" t="s">
        <v>517</v>
      </c>
      <c r="C4177" s="389">
        <v>11.695458045300001</v>
      </c>
      <c r="D4177" s="389" t="s">
        <v>647</v>
      </c>
      <c r="E4177" s="389" t="s">
        <v>652</v>
      </c>
      <c r="F4177" s="389" t="s">
        <v>647</v>
      </c>
      <c r="G4177" s="389" t="s">
        <v>649</v>
      </c>
    </row>
    <row r="4178" spans="1:7">
      <c r="A4178" s="389" t="s">
        <v>525</v>
      </c>
      <c r="B4178" s="389" t="s">
        <v>517</v>
      </c>
      <c r="C4178" s="389">
        <v>8.9729685733300002</v>
      </c>
      <c r="D4178" s="389" t="s">
        <v>647</v>
      </c>
      <c r="E4178" s="389" t="s">
        <v>652</v>
      </c>
      <c r="F4178" s="389" t="s">
        <v>647</v>
      </c>
      <c r="G4178" s="389" t="s">
        <v>649</v>
      </c>
    </row>
    <row r="4179" spans="1:7">
      <c r="A4179" s="389" t="s">
        <v>535</v>
      </c>
      <c r="B4179" s="389" t="s">
        <v>517</v>
      </c>
      <c r="C4179" s="389">
        <v>28.080634756999899</v>
      </c>
      <c r="D4179" s="389" t="s">
        <v>647</v>
      </c>
      <c r="E4179" s="389" t="s">
        <v>652</v>
      </c>
      <c r="F4179" s="389" t="s">
        <v>647</v>
      </c>
      <c r="G4179" s="389" t="s">
        <v>649</v>
      </c>
    </row>
    <row r="4180" spans="1:7">
      <c r="A4180" s="389" t="s">
        <v>535</v>
      </c>
      <c r="B4180" s="389" t="s">
        <v>517</v>
      </c>
      <c r="C4180" s="389">
        <v>4.4774074077200003</v>
      </c>
      <c r="D4180" s="389" t="s">
        <v>647</v>
      </c>
      <c r="E4180" s="389" t="s">
        <v>652</v>
      </c>
      <c r="F4180" s="389" t="s">
        <v>647</v>
      </c>
      <c r="G4180" s="389" t="s">
        <v>649</v>
      </c>
    </row>
    <row r="4181" spans="1:7">
      <c r="A4181" s="389" t="s">
        <v>563</v>
      </c>
      <c r="B4181" s="389" t="s">
        <v>517</v>
      </c>
      <c r="C4181" s="389">
        <v>12.2026857041</v>
      </c>
      <c r="D4181" s="389" t="s">
        <v>647</v>
      </c>
      <c r="E4181" s="389" t="s">
        <v>652</v>
      </c>
      <c r="F4181" s="389" t="s">
        <v>647</v>
      </c>
      <c r="G4181" s="389" t="s">
        <v>649</v>
      </c>
    </row>
    <row r="4182" spans="1:7">
      <c r="A4182" s="389" t="s">
        <v>544</v>
      </c>
      <c r="B4182" s="389" t="s">
        <v>517</v>
      </c>
      <c r="C4182" s="389">
        <v>1.8000861986100001</v>
      </c>
      <c r="D4182" s="389" t="s">
        <v>647</v>
      </c>
      <c r="E4182" s="389" t="s">
        <v>652</v>
      </c>
      <c r="F4182" s="389" t="s">
        <v>647</v>
      </c>
      <c r="G4182" s="389" t="s">
        <v>649</v>
      </c>
    </row>
    <row r="4183" spans="1:7">
      <c r="A4183" s="389" t="s">
        <v>579</v>
      </c>
      <c r="B4183" s="389" t="s">
        <v>517</v>
      </c>
      <c r="C4183" s="389">
        <v>2.3965167170999999</v>
      </c>
      <c r="D4183" s="389" t="s">
        <v>647</v>
      </c>
      <c r="E4183" s="389" t="s">
        <v>652</v>
      </c>
      <c r="F4183" s="389" t="s">
        <v>647</v>
      </c>
      <c r="G4183" s="389" t="s">
        <v>649</v>
      </c>
    </row>
    <row r="4184" spans="1:7">
      <c r="A4184" s="389" t="s">
        <v>537</v>
      </c>
      <c r="B4184" s="389" t="s">
        <v>517</v>
      </c>
      <c r="C4184" s="389">
        <v>2.44533219239</v>
      </c>
      <c r="D4184" s="389" t="s">
        <v>647</v>
      </c>
      <c r="E4184" s="389" t="s">
        <v>652</v>
      </c>
      <c r="F4184" s="389" t="s">
        <v>647</v>
      </c>
      <c r="G4184" s="389" t="s">
        <v>649</v>
      </c>
    </row>
    <row r="4185" spans="1:7">
      <c r="A4185" s="389" t="s">
        <v>562</v>
      </c>
      <c r="B4185" s="389" t="s">
        <v>517</v>
      </c>
      <c r="C4185" s="389">
        <v>1.6030392066300001</v>
      </c>
      <c r="D4185" s="389" t="s">
        <v>647</v>
      </c>
      <c r="E4185" s="389" t="s">
        <v>652</v>
      </c>
      <c r="F4185" s="389" t="s">
        <v>647</v>
      </c>
      <c r="G4185" s="389" t="s">
        <v>649</v>
      </c>
    </row>
    <row r="4186" spans="1:7">
      <c r="A4186" s="389" t="s">
        <v>578</v>
      </c>
      <c r="B4186" s="389" t="s">
        <v>517</v>
      </c>
      <c r="C4186" s="389">
        <v>8.9265354645000006</v>
      </c>
      <c r="D4186" s="389" t="s">
        <v>647</v>
      </c>
      <c r="E4186" s="389" t="s">
        <v>652</v>
      </c>
      <c r="F4186" s="389" t="s">
        <v>647</v>
      </c>
      <c r="G4186" s="389" t="s">
        <v>649</v>
      </c>
    </row>
    <row r="4187" spans="1:7">
      <c r="A4187" s="389" t="s">
        <v>526</v>
      </c>
      <c r="B4187" s="389" t="s">
        <v>517</v>
      </c>
      <c r="C4187" s="389">
        <v>19.735527052199899</v>
      </c>
      <c r="D4187" s="389" t="s">
        <v>647</v>
      </c>
      <c r="E4187" s="389" t="s">
        <v>652</v>
      </c>
      <c r="F4187" s="389" t="s">
        <v>647</v>
      </c>
      <c r="G4187" s="389" t="s">
        <v>649</v>
      </c>
    </row>
    <row r="4188" spans="1:7">
      <c r="A4188" s="389" t="s">
        <v>562</v>
      </c>
      <c r="B4188" s="389" t="s">
        <v>517</v>
      </c>
      <c r="C4188" s="389">
        <v>2.16353941154</v>
      </c>
      <c r="D4188" s="389" t="s">
        <v>647</v>
      </c>
      <c r="E4188" s="389" t="s">
        <v>652</v>
      </c>
      <c r="F4188" s="389" t="s">
        <v>647</v>
      </c>
      <c r="G4188" s="389" t="s">
        <v>649</v>
      </c>
    </row>
    <row r="4189" spans="1:7">
      <c r="A4189" s="389" t="s">
        <v>566</v>
      </c>
      <c r="B4189" s="389" t="s">
        <v>517</v>
      </c>
      <c r="C4189" s="389">
        <v>3.4357034677099998</v>
      </c>
      <c r="D4189" s="389" t="s">
        <v>647</v>
      </c>
      <c r="E4189" s="389" t="s">
        <v>652</v>
      </c>
      <c r="F4189" s="389" t="s">
        <v>647</v>
      </c>
      <c r="G4189" s="389" t="s">
        <v>649</v>
      </c>
    </row>
    <row r="4190" spans="1:7">
      <c r="A4190" s="389" t="s">
        <v>574</v>
      </c>
      <c r="B4190" s="389" t="s">
        <v>517</v>
      </c>
      <c r="C4190" s="389">
        <v>1.58568712778</v>
      </c>
      <c r="D4190" s="389" t="s">
        <v>647</v>
      </c>
      <c r="E4190" s="389" t="s">
        <v>652</v>
      </c>
      <c r="F4190" s="389" t="s">
        <v>647</v>
      </c>
      <c r="G4190" s="389" t="s">
        <v>649</v>
      </c>
    </row>
    <row r="4191" spans="1:7">
      <c r="A4191" s="389" t="s">
        <v>578</v>
      </c>
      <c r="B4191" s="389" t="s">
        <v>517</v>
      </c>
      <c r="C4191" s="389">
        <v>2.8448279974999999</v>
      </c>
      <c r="D4191" s="389" t="s">
        <v>647</v>
      </c>
      <c r="E4191" s="389" t="s">
        <v>652</v>
      </c>
      <c r="F4191" s="389" t="s">
        <v>647</v>
      </c>
      <c r="G4191" s="389" t="s">
        <v>649</v>
      </c>
    </row>
    <row r="4192" spans="1:7">
      <c r="A4192" s="389" t="s">
        <v>578</v>
      </c>
      <c r="B4192" s="389" t="s">
        <v>517</v>
      </c>
      <c r="C4192" s="389">
        <v>2.8448279974999999</v>
      </c>
      <c r="D4192" s="389" t="s">
        <v>647</v>
      </c>
      <c r="E4192" s="389" t="s">
        <v>652</v>
      </c>
      <c r="F4192" s="389" t="s">
        <v>647</v>
      </c>
      <c r="G4192" s="389" t="s">
        <v>649</v>
      </c>
    </row>
    <row r="4193" spans="1:7">
      <c r="A4193" s="389" t="s">
        <v>563</v>
      </c>
      <c r="B4193" s="389" t="s">
        <v>517</v>
      </c>
      <c r="C4193" s="389">
        <v>23.561012211000001</v>
      </c>
      <c r="D4193" s="389" t="s">
        <v>647</v>
      </c>
      <c r="E4193" s="389" t="s">
        <v>652</v>
      </c>
      <c r="F4193" s="389" t="s">
        <v>647</v>
      </c>
      <c r="G4193" s="389" t="s">
        <v>649</v>
      </c>
    </row>
    <row r="4194" spans="1:7">
      <c r="A4194" s="389" t="s">
        <v>578</v>
      </c>
      <c r="B4194" s="389" t="s">
        <v>517</v>
      </c>
      <c r="C4194" s="389">
        <v>9.6349409234699905</v>
      </c>
      <c r="D4194" s="389" t="s">
        <v>647</v>
      </c>
      <c r="E4194" s="389" t="s">
        <v>652</v>
      </c>
      <c r="F4194" s="389" t="s">
        <v>647</v>
      </c>
      <c r="G4194" s="389" t="s">
        <v>649</v>
      </c>
    </row>
    <row r="4195" spans="1:7">
      <c r="A4195" s="389" t="s">
        <v>577</v>
      </c>
      <c r="B4195" s="389" t="s">
        <v>517</v>
      </c>
      <c r="C4195" s="389">
        <v>21.5605890293999</v>
      </c>
      <c r="D4195" s="389" t="s">
        <v>647</v>
      </c>
      <c r="E4195" s="389" t="s">
        <v>652</v>
      </c>
      <c r="F4195" s="389" t="s">
        <v>647</v>
      </c>
      <c r="G4195" s="389" t="s">
        <v>649</v>
      </c>
    </row>
    <row r="4196" spans="1:7">
      <c r="A4196" s="389" t="s">
        <v>526</v>
      </c>
      <c r="B4196" s="389" t="s">
        <v>517</v>
      </c>
      <c r="C4196" s="389">
        <v>8.2009626148900008</v>
      </c>
      <c r="D4196" s="389" t="s">
        <v>647</v>
      </c>
      <c r="E4196" s="389" t="s">
        <v>652</v>
      </c>
      <c r="F4196" s="389" t="s">
        <v>647</v>
      </c>
      <c r="G4196" s="389" t="s">
        <v>649</v>
      </c>
    </row>
    <row r="4197" spans="1:7">
      <c r="A4197" s="389" t="s">
        <v>514</v>
      </c>
      <c r="B4197" s="389" t="s">
        <v>517</v>
      </c>
      <c r="C4197" s="389">
        <v>8.2009626148900008</v>
      </c>
      <c r="D4197" s="389" t="s">
        <v>647</v>
      </c>
      <c r="E4197" s="389" t="s">
        <v>652</v>
      </c>
      <c r="F4197" s="389" t="s">
        <v>647</v>
      </c>
      <c r="G4197" s="389" t="s">
        <v>649</v>
      </c>
    </row>
    <row r="4198" spans="1:7">
      <c r="A4198" s="389" t="s">
        <v>578</v>
      </c>
      <c r="B4198" s="389" t="s">
        <v>517</v>
      </c>
      <c r="C4198" s="389">
        <v>9.3185321050999903</v>
      </c>
      <c r="D4198" s="389" t="s">
        <v>647</v>
      </c>
      <c r="E4198" s="389" t="s">
        <v>652</v>
      </c>
      <c r="F4198" s="389" t="s">
        <v>647</v>
      </c>
      <c r="G4198" s="389" t="s">
        <v>649</v>
      </c>
    </row>
    <row r="4199" spans="1:7">
      <c r="A4199" s="389" t="s">
        <v>560</v>
      </c>
      <c r="B4199" s="389" t="s">
        <v>517</v>
      </c>
      <c r="C4199" s="389">
        <v>29.466053410000001</v>
      </c>
      <c r="D4199" s="389" t="s">
        <v>647</v>
      </c>
      <c r="E4199" s="389" t="s">
        <v>652</v>
      </c>
      <c r="F4199" s="389" t="s">
        <v>647</v>
      </c>
      <c r="G4199" s="389" t="s">
        <v>649</v>
      </c>
    </row>
    <row r="4200" spans="1:7">
      <c r="A4200" s="389" t="s">
        <v>563</v>
      </c>
      <c r="B4200" s="389" t="s">
        <v>517</v>
      </c>
      <c r="C4200" s="389">
        <v>4.0285776317200002</v>
      </c>
      <c r="D4200" s="389" t="s">
        <v>647</v>
      </c>
      <c r="E4200" s="389" t="s">
        <v>652</v>
      </c>
      <c r="F4200" s="389" t="s">
        <v>647</v>
      </c>
      <c r="G4200" s="389" t="s">
        <v>649</v>
      </c>
    </row>
    <row r="4201" spans="1:7">
      <c r="A4201" s="389" t="s">
        <v>563</v>
      </c>
      <c r="B4201" s="389" t="s">
        <v>517</v>
      </c>
      <c r="C4201" s="389">
        <v>9.8446373538599996</v>
      </c>
      <c r="D4201" s="389" t="s">
        <v>647</v>
      </c>
      <c r="E4201" s="389" t="s">
        <v>652</v>
      </c>
      <c r="F4201" s="389" t="s">
        <v>647</v>
      </c>
      <c r="G4201" s="389" t="s">
        <v>649</v>
      </c>
    </row>
    <row r="4202" spans="1:7">
      <c r="A4202" s="389" t="s">
        <v>581</v>
      </c>
      <c r="B4202" s="389" t="s">
        <v>517</v>
      </c>
      <c r="C4202" s="389">
        <v>23.050802823800002</v>
      </c>
      <c r="D4202" s="389" t="s">
        <v>647</v>
      </c>
      <c r="E4202" s="389" t="s">
        <v>652</v>
      </c>
      <c r="F4202" s="389" t="s">
        <v>647</v>
      </c>
      <c r="G4202" s="389" t="s">
        <v>649</v>
      </c>
    </row>
    <row r="4203" spans="1:7">
      <c r="A4203" s="389" t="s">
        <v>526</v>
      </c>
      <c r="B4203" s="389" t="s">
        <v>517</v>
      </c>
      <c r="C4203" s="389">
        <v>17.8031824277999</v>
      </c>
      <c r="D4203" s="389" t="s">
        <v>647</v>
      </c>
      <c r="E4203" s="389" t="s">
        <v>652</v>
      </c>
      <c r="F4203" s="389" t="s">
        <v>647</v>
      </c>
      <c r="G4203" s="389" t="s">
        <v>649</v>
      </c>
    </row>
    <row r="4204" spans="1:7">
      <c r="A4204" s="389" t="s">
        <v>562</v>
      </c>
      <c r="B4204" s="389" t="s">
        <v>517</v>
      </c>
      <c r="C4204" s="389">
        <v>10.574007587200001</v>
      </c>
      <c r="D4204" s="389" t="s">
        <v>647</v>
      </c>
      <c r="E4204" s="389" t="s">
        <v>652</v>
      </c>
      <c r="F4204" s="389" t="s">
        <v>647</v>
      </c>
      <c r="G4204" s="389" t="s">
        <v>649</v>
      </c>
    </row>
    <row r="4205" spans="1:7">
      <c r="A4205" s="389" t="s">
        <v>514</v>
      </c>
      <c r="B4205" s="389" t="s">
        <v>517</v>
      </c>
      <c r="C4205" s="389">
        <v>6.3081319819099999</v>
      </c>
      <c r="D4205" s="389" t="s">
        <v>647</v>
      </c>
      <c r="E4205" s="389" t="s">
        <v>652</v>
      </c>
      <c r="F4205" s="389" t="s">
        <v>647</v>
      </c>
      <c r="G4205" s="389" t="s">
        <v>649</v>
      </c>
    </row>
    <row r="4206" spans="1:7">
      <c r="A4206" s="389" t="s">
        <v>525</v>
      </c>
      <c r="B4206" s="389" t="s">
        <v>517</v>
      </c>
      <c r="C4206" s="389">
        <v>0.84261112914799996</v>
      </c>
      <c r="D4206" s="389" t="s">
        <v>647</v>
      </c>
      <c r="E4206" s="389" t="s">
        <v>652</v>
      </c>
      <c r="F4206" s="389" t="s">
        <v>647</v>
      </c>
      <c r="G4206" s="389" t="s">
        <v>649</v>
      </c>
    </row>
    <row r="4207" spans="1:7">
      <c r="A4207" s="389" t="s">
        <v>579</v>
      </c>
      <c r="B4207" s="389" t="s">
        <v>517</v>
      </c>
      <c r="C4207" s="389">
        <v>8.6816209371100008</v>
      </c>
      <c r="D4207" s="389" t="s">
        <v>647</v>
      </c>
      <c r="E4207" s="389" t="s">
        <v>652</v>
      </c>
      <c r="F4207" s="389" t="s">
        <v>647</v>
      </c>
      <c r="G4207" s="389" t="s">
        <v>649</v>
      </c>
    </row>
    <row r="4208" spans="1:7">
      <c r="A4208" s="389" t="s">
        <v>579</v>
      </c>
      <c r="B4208" s="389" t="s">
        <v>517</v>
      </c>
      <c r="C4208" s="389">
        <v>8.6816209371100008</v>
      </c>
      <c r="D4208" s="389" t="s">
        <v>647</v>
      </c>
      <c r="E4208" s="389" t="s">
        <v>652</v>
      </c>
      <c r="F4208" s="389" t="s">
        <v>647</v>
      </c>
      <c r="G4208" s="389" t="s">
        <v>649</v>
      </c>
    </row>
    <row r="4209" spans="1:7">
      <c r="A4209" s="389" t="s">
        <v>578</v>
      </c>
      <c r="B4209" s="389" t="s">
        <v>517</v>
      </c>
      <c r="C4209" s="389">
        <v>8.6816209371100008</v>
      </c>
      <c r="D4209" s="389" t="s">
        <v>647</v>
      </c>
      <c r="E4209" s="389" t="s">
        <v>652</v>
      </c>
      <c r="F4209" s="389" t="s">
        <v>647</v>
      </c>
      <c r="G4209" s="389" t="s">
        <v>649</v>
      </c>
    </row>
    <row r="4210" spans="1:7">
      <c r="A4210" s="389" t="s">
        <v>578</v>
      </c>
      <c r="B4210" s="389" t="s">
        <v>517</v>
      </c>
      <c r="C4210" s="389">
        <v>8.6816209371100008</v>
      </c>
      <c r="D4210" s="389" t="s">
        <v>647</v>
      </c>
      <c r="E4210" s="389" t="s">
        <v>652</v>
      </c>
      <c r="F4210" s="389" t="s">
        <v>647</v>
      </c>
      <c r="G4210" s="389" t="s">
        <v>649</v>
      </c>
    </row>
    <row r="4211" spans="1:7">
      <c r="A4211" s="389" t="s">
        <v>581</v>
      </c>
      <c r="B4211" s="389" t="s">
        <v>517</v>
      </c>
      <c r="C4211" s="389">
        <v>11.9134803433</v>
      </c>
      <c r="D4211" s="389" t="s">
        <v>647</v>
      </c>
      <c r="E4211" s="389" t="s">
        <v>652</v>
      </c>
      <c r="F4211" s="389" t="s">
        <v>647</v>
      </c>
      <c r="G4211" s="389" t="s">
        <v>649</v>
      </c>
    </row>
    <row r="4212" spans="1:7">
      <c r="A4212" s="389" t="s">
        <v>581</v>
      </c>
      <c r="B4212" s="389" t="s">
        <v>517</v>
      </c>
      <c r="C4212" s="389">
        <v>5.13058600946</v>
      </c>
      <c r="D4212" s="389" t="s">
        <v>647</v>
      </c>
      <c r="E4212" s="389" t="s">
        <v>652</v>
      </c>
      <c r="F4212" s="389" t="s">
        <v>647</v>
      </c>
      <c r="G4212" s="389" t="s">
        <v>649</v>
      </c>
    </row>
    <row r="4213" spans="1:7">
      <c r="A4213" s="389" t="s">
        <v>578</v>
      </c>
      <c r="B4213" s="389" t="s">
        <v>517</v>
      </c>
      <c r="C4213" s="389">
        <v>3.3572413404499999</v>
      </c>
      <c r="D4213" s="389" t="s">
        <v>647</v>
      </c>
      <c r="E4213" s="389" t="s">
        <v>652</v>
      </c>
      <c r="F4213" s="389" t="s">
        <v>647</v>
      </c>
      <c r="G4213" s="389" t="s">
        <v>649</v>
      </c>
    </row>
    <row r="4214" spans="1:7">
      <c r="A4214" s="389" t="s">
        <v>578</v>
      </c>
      <c r="B4214" s="389" t="s">
        <v>517</v>
      </c>
      <c r="C4214" s="389">
        <v>3.3572413404499999</v>
      </c>
      <c r="D4214" s="389" t="s">
        <v>647</v>
      </c>
      <c r="E4214" s="389" t="s">
        <v>652</v>
      </c>
      <c r="F4214" s="389" t="s">
        <v>647</v>
      </c>
      <c r="G4214" s="389" t="s">
        <v>649</v>
      </c>
    </row>
    <row r="4215" spans="1:7">
      <c r="A4215" s="389" t="s">
        <v>581</v>
      </c>
      <c r="B4215" s="389" t="s">
        <v>517</v>
      </c>
      <c r="C4215" s="389">
        <v>6.0278020032199997</v>
      </c>
      <c r="D4215" s="389" t="s">
        <v>647</v>
      </c>
      <c r="E4215" s="389" t="s">
        <v>652</v>
      </c>
      <c r="F4215" s="389" t="s">
        <v>647</v>
      </c>
      <c r="G4215" s="389" t="s">
        <v>649</v>
      </c>
    </row>
    <row r="4216" spans="1:7">
      <c r="A4216" s="389" t="s">
        <v>574</v>
      </c>
      <c r="B4216" s="389" t="s">
        <v>517</v>
      </c>
      <c r="C4216" s="389">
        <v>6.0278020032199997</v>
      </c>
      <c r="D4216" s="389" t="s">
        <v>647</v>
      </c>
      <c r="E4216" s="389" t="s">
        <v>652</v>
      </c>
      <c r="F4216" s="389" t="s">
        <v>647</v>
      </c>
      <c r="G4216" s="389" t="s">
        <v>649</v>
      </c>
    </row>
    <row r="4217" spans="1:7">
      <c r="A4217" s="389" t="s">
        <v>574</v>
      </c>
      <c r="B4217" s="389" t="s">
        <v>517</v>
      </c>
      <c r="C4217" s="389">
        <v>6.0278020032199997</v>
      </c>
      <c r="D4217" s="389" t="s">
        <v>647</v>
      </c>
      <c r="E4217" s="389" t="s">
        <v>652</v>
      </c>
      <c r="F4217" s="389" t="s">
        <v>647</v>
      </c>
      <c r="G4217" s="389" t="s">
        <v>649</v>
      </c>
    </row>
    <row r="4218" spans="1:7">
      <c r="A4218" s="389" t="s">
        <v>525</v>
      </c>
      <c r="B4218" s="389" t="s">
        <v>517</v>
      </c>
      <c r="C4218" s="389">
        <v>1.1229098392600001</v>
      </c>
      <c r="D4218" s="389" t="s">
        <v>647</v>
      </c>
      <c r="E4218" s="389" t="s">
        <v>652</v>
      </c>
      <c r="F4218" s="389" t="s">
        <v>647</v>
      </c>
      <c r="G4218" s="389" t="s">
        <v>649</v>
      </c>
    </row>
    <row r="4219" spans="1:7">
      <c r="A4219" s="389" t="s">
        <v>525</v>
      </c>
      <c r="B4219" s="389" t="s">
        <v>517</v>
      </c>
      <c r="C4219" s="389">
        <v>1.1229098392600001</v>
      </c>
      <c r="D4219" s="389" t="s">
        <v>647</v>
      </c>
      <c r="E4219" s="389" t="s">
        <v>652</v>
      </c>
      <c r="F4219" s="389" t="s">
        <v>647</v>
      </c>
      <c r="G4219" s="389" t="s">
        <v>649</v>
      </c>
    </row>
    <row r="4220" spans="1:7">
      <c r="A4220" s="389" t="s">
        <v>568</v>
      </c>
      <c r="B4220" s="389" t="s">
        <v>517</v>
      </c>
      <c r="C4220" s="389">
        <v>1.1229098392600001</v>
      </c>
      <c r="D4220" s="389" t="s">
        <v>647</v>
      </c>
      <c r="E4220" s="389" t="s">
        <v>652</v>
      </c>
      <c r="F4220" s="389" t="s">
        <v>647</v>
      </c>
      <c r="G4220" s="389" t="s">
        <v>649</v>
      </c>
    </row>
    <row r="4221" spans="1:7">
      <c r="A4221" s="389" t="s">
        <v>568</v>
      </c>
      <c r="B4221" s="389" t="s">
        <v>517</v>
      </c>
      <c r="C4221" s="389">
        <v>1.1229098392600001</v>
      </c>
      <c r="D4221" s="389" t="s">
        <v>647</v>
      </c>
      <c r="E4221" s="389" t="s">
        <v>652</v>
      </c>
      <c r="F4221" s="389" t="s">
        <v>647</v>
      </c>
      <c r="G4221" s="389" t="s">
        <v>649</v>
      </c>
    </row>
    <row r="4222" spans="1:7">
      <c r="A4222" s="389" t="s">
        <v>526</v>
      </c>
      <c r="B4222" s="389" t="s">
        <v>517</v>
      </c>
      <c r="C4222" s="389">
        <v>40.005929836200004</v>
      </c>
      <c r="D4222" s="389" t="s">
        <v>647</v>
      </c>
      <c r="E4222" s="389" t="s">
        <v>652</v>
      </c>
      <c r="F4222" s="389" t="s">
        <v>647</v>
      </c>
      <c r="G4222" s="389" t="s">
        <v>649</v>
      </c>
    </row>
    <row r="4223" spans="1:7">
      <c r="A4223" s="389" t="s">
        <v>570</v>
      </c>
      <c r="B4223" s="389" t="s">
        <v>517</v>
      </c>
      <c r="C4223" s="389">
        <v>40.005929836200004</v>
      </c>
      <c r="D4223" s="389" t="s">
        <v>647</v>
      </c>
      <c r="E4223" s="389" t="s">
        <v>652</v>
      </c>
      <c r="F4223" s="389" t="s">
        <v>647</v>
      </c>
      <c r="G4223" s="389" t="s">
        <v>649</v>
      </c>
    </row>
    <row r="4224" spans="1:7">
      <c r="A4224" s="389" t="s">
        <v>535</v>
      </c>
      <c r="B4224" s="389" t="s">
        <v>517</v>
      </c>
      <c r="C4224" s="389">
        <v>35.623714995299899</v>
      </c>
      <c r="D4224" s="389" t="s">
        <v>647</v>
      </c>
      <c r="E4224" s="389" t="s">
        <v>652</v>
      </c>
      <c r="F4224" s="389" t="s">
        <v>647</v>
      </c>
      <c r="G4224" s="389" t="s">
        <v>649</v>
      </c>
    </row>
    <row r="4225" spans="1:7">
      <c r="A4225" s="389" t="s">
        <v>534</v>
      </c>
      <c r="B4225" s="389" t="s">
        <v>517</v>
      </c>
      <c r="C4225" s="389">
        <v>6.9682472566999998</v>
      </c>
      <c r="D4225" s="389" t="s">
        <v>647</v>
      </c>
      <c r="E4225" s="389" t="s">
        <v>652</v>
      </c>
      <c r="F4225" s="389" t="s">
        <v>647</v>
      </c>
      <c r="G4225" s="389" t="s">
        <v>649</v>
      </c>
    </row>
    <row r="4226" spans="1:7">
      <c r="A4226" s="389" t="s">
        <v>558</v>
      </c>
      <c r="B4226" s="389" t="s">
        <v>517</v>
      </c>
      <c r="C4226" s="389">
        <v>6.9682472566999998</v>
      </c>
      <c r="D4226" s="389" t="s">
        <v>647</v>
      </c>
      <c r="E4226" s="389" t="s">
        <v>652</v>
      </c>
      <c r="F4226" s="389" t="s">
        <v>647</v>
      </c>
      <c r="G4226" s="389" t="s">
        <v>649</v>
      </c>
    </row>
    <row r="4227" spans="1:7">
      <c r="A4227" s="389" t="s">
        <v>558</v>
      </c>
      <c r="B4227" s="389" t="s">
        <v>517</v>
      </c>
      <c r="C4227" s="389">
        <v>6.9682472566999998</v>
      </c>
      <c r="D4227" s="389" t="s">
        <v>647</v>
      </c>
      <c r="E4227" s="389" t="s">
        <v>652</v>
      </c>
      <c r="F4227" s="389" t="s">
        <v>647</v>
      </c>
      <c r="G4227" s="389" t="s">
        <v>649</v>
      </c>
    </row>
    <row r="4228" spans="1:7">
      <c r="A4228" s="389" t="s">
        <v>578</v>
      </c>
      <c r="B4228" s="389" t="s">
        <v>517</v>
      </c>
      <c r="C4228" s="389">
        <v>14.7536278607</v>
      </c>
      <c r="D4228" s="389" t="s">
        <v>647</v>
      </c>
      <c r="E4228" s="389" t="s">
        <v>652</v>
      </c>
      <c r="F4228" s="389" t="s">
        <v>647</v>
      </c>
      <c r="G4228" s="389" t="s">
        <v>649</v>
      </c>
    </row>
    <row r="4229" spans="1:7">
      <c r="A4229" s="389" t="s">
        <v>570</v>
      </c>
      <c r="B4229" s="389" t="s">
        <v>517</v>
      </c>
      <c r="C4229" s="389">
        <v>21.5775802024</v>
      </c>
      <c r="D4229" s="389" t="s">
        <v>647</v>
      </c>
      <c r="E4229" s="389" t="s">
        <v>652</v>
      </c>
      <c r="F4229" s="389" t="s">
        <v>647</v>
      </c>
      <c r="G4229" s="389" t="s">
        <v>649</v>
      </c>
    </row>
    <row r="4230" spans="1:7">
      <c r="A4230" s="389" t="s">
        <v>574</v>
      </c>
      <c r="B4230" s="389" t="s">
        <v>517</v>
      </c>
      <c r="C4230" s="389">
        <v>30.464832972699899</v>
      </c>
      <c r="D4230" s="389" t="s">
        <v>647</v>
      </c>
      <c r="E4230" s="389" t="s">
        <v>652</v>
      </c>
      <c r="F4230" s="389" t="s">
        <v>647</v>
      </c>
      <c r="G4230" s="389" t="s">
        <v>649</v>
      </c>
    </row>
    <row r="4231" spans="1:7">
      <c r="A4231" s="389" t="s">
        <v>535</v>
      </c>
      <c r="B4231" s="389" t="s">
        <v>517</v>
      </c>
      <c r="C4231" s="389">
        <v>8.6540341477199902</v>
      </c>
      <c r="D4231" s="389" t="s">
        <v>647</v>
      </c>
      <c r="E4231" s="389" t="s">
        <v>652</v>
      </c>
      <c r="F4231" s="389" t="s">
        <v>647</v>
      </c>
      <c r="G4231" s="389" t="s">
        <v>649</v>
      </c>
    </row>
    <row r="4232" spans="1:7">
      <c r="A4232" s="389" t="s">
        <v>535</v>
      </c>
      <c r="B4232" s="389" t="s">
        <v>517</v>
      </c>
      <c r="C4232" s="389">
        <v>2.6296617871799999</v>
      </c>
      <c r="D4232" s="389" t="s">
        <v>647</v>
      </c>
      <c r="E4232" s="389" t="s">
        <v>652</v>
      </c>
      <c r="F4232" s="389" t="s">
        <v>647</v>
      </c>
      <c r="G4232" s="389" t="s">
        <v>649</v>
      </c>
    </row>
    <row r="4233" spans="1:7">
      <c r="A4233" s="389" t="s">
        <v>525</v>
      </c>
      <c r="B4233" s="389" t="s">
        <v>517</v>
      </c>
      <c r="C4233" s="389">
        <v>4.4822009733900003</v>
      </c>
      <c r="D4233" s="389" t="s">
        <v>647</v>
      </c>
      <c r="E4233" s="389" t="s">
        <v>652</v>
      </c>
      <c r="F4233" s="389" t="s">
        <v>647</v>
      </c>
      <c r="G4233" s="389" t="s">
        <v>649</v>
      </c>
    </row>
    <row r="4234" spans="1:7">
      <c r="A4234" s="389" t="s">
        <v>568</v>
      </c>
      <c r="B4234" s="389" t="s">
        <v>517</v>
      </c>
      <c r="C4234" s="389">
        <v>4.4822009733900003</v>
      </c>
      <c r="D4234" s="389" t="s">
        <v>647</v>
      </c>
      <c r="E4234" s="389" t="s">
        <v>652</v>
      </c>
      <c r="F4234" s="389" t="s">
        <v>647</v>
      </c>
      <c r="G4234" s="389" t="s">
        <v>649</v>
      </c>
    </row>
    <row r="4235" spans="1:7">
      <c r="A4235" s="389" t="s">
        <v>578</v>
      </c>
      <c r="B4235" s="389" t="s">
        <v>517</v>
      </c>
      <c r="C4235" s="389">
        <v>16.400129241799899</v>
      </c>
      <c r="D4235" s="389" t="s">
        <v>647</v>
      </c>
      <c r="E4235" s="389" t="s">
        <v>652</v>
      </c>
      <c r="F4235" s="389" t="s">
        <v>647</v>
      </c>
      <c r="G4235" s="389" t="s">
        <v>649</v>
      </c>
    </row>
    <row r="4236" spans="1:7">
      <c r="A4236" s="389" t="s">
        <v>535</v>
      </c>
      <c r="B4236" s="389" t="s">
        <v>517</v>
      </c>
      <c r="C4236" s="389">
        <v>40.784812053700001</v>
      </c>
      <c r="D4236" s="389" t="s">
        <v>647</v>
      </c>
      <c r="E4236" s="389" t="s">
        <v>652</v>
      </c>
      <c r="F4236" s="389" t="s">
        <v>647</v>
      </c>
      <c r="G4236" s="389" t="s">
        <v>649</v>
      </c>
    </row>
    <row r="4237" spans="1:7">
      <c r="A4237" s="389" t="s">
        <v>576</v>
      </c>
      <c r="B4237" s="389" t="s">
        <v>517</v>
      </c>
      <c r="C4237" s="389">
        <v>4.8580577266000002</v>
      </c>
      <c r="D4237" s="389" t="s">
        <v>647</v>
      </c>
      <c r="E4237" s="389" t="s">
        <v>652</v>
      </c>
      <c r="F4237" s="389" t="s">
        <v>647</v>
      </c>
      <c r="G4237" s="389" t="s">
        <v>649</v>
      </c>
    </row>
    <row r="4238" spans="1:7">
      <c r="A4238" s="389" t="s">
        <v>578</v>
      </c>
      <c r="B4238" s="389" t="s">
        <v>517</v>
      </c>
      <c r="C4238" s="389">
        <v>4.8580577266000002</v>
      </c>
      <c r="D4238" s="389" t="s">
        <v>647</v>
      </c>
      <c r="E4238" s="389" t="s">
        <v>652</v>
      </c>
      <c r="F4238" s="389" t="s">
        <v>647</v>
      </c>
      <c r="G4238" s="389" t="s">
        <v>649</v>
      </c>
    </row>
    <row r="4239" spans="1:7">
      <c r="A4239" s="389" t="s">
        <v>574</v>
      </c>
      <c r="B4239" s="389" t="s">
        <v>517</v>
      </c>
      <c r="C4239" s="389">
        <v>18.0936966248</v>
      </c>
      <c r="D4239" s="389" t="s">
        <v>647</v>
      </c>
      <c r="E4239" s="389" t="s">
        <v>652</v>
      </c>
      <c r="F4239" s="389" t="s">
        <v>647</v>
      </c>
      <c r="G4239" s="389" t="s">
        <v>649</v>
      </c>
    </row>
    <row r="4240" spans="1:7">
      <c r="A4240" s="389" t="s">
        <v>534</v>
      </c>
      <c r="B4240" s="389" t="s">
        <v>517</v>
      </c>
      <c r="C4240" s="389">
        <v>16.333727891999899</v>
      </c>
      <c r="D4240" s="389" t="s">
        <v>647</v>
      </c>
      <c r="E4240" s="389" t="s">
        <v>652</v>
      </c>
      <c r="F4240" s="389" t="s">
        <v>647</v>
      </c>
      <c r="G4240" s="389" t="s">
        <v>649</v>
      </c>
    </row>
    <row r="4241" spans="1:7">
      <c r="A4241" s="389" t="s">
        <v>554</v>
      </c>
      <c r="B4241" s="389" t="s">
        <v>517</v>
      </c>
      <c r="C4241" s="389">
        <v>6.8748682160100003</v>
      </c>
      <c r="D4241" s="389" t="s">
        <v>647</v>
      </c>
      <c r="E4241" s="389" t="s">
        <v>652</v>
      </c>
      <c r="F4241" s="389" t="s">
        <v>647</v>
      </c>
      <c r="G4241" s="389" t="s">
        <v>649</v>
      </c>
    </row>
    <row r="4242" spans="1:7">
      <c r="A4242" s="389" t="s">
        <v>578</v>
      </c>
      <c r="B4242" s="389" t="s">
        <v>517</v>
      </c>
      <c r="C4242" s="389">
        <v>6.8748682160100003</v>
      </c>
      <c r="D4242" s="389" t="s">
        <v>647</v>
      </c>
      <c r="E4242" s="389" t="s">
        <v>652</v>
      </c>
      <c r="F4242" s="389" t="s">
        <v>647</v>
      </c>
      <c r="G4242" s="389" t="s">
        <v>649</v>
      </c>
    </row>
    <row r="4243" spans="1:7">
      <c r="A4243" s="389" t="s">
        <v>578</v>
      </c>
      <c r="B4243" s="389" t="s">
        <v>517</v>
      </c>
      <c r="C4243" s="389">
        <v>6.8748682160100003</v>
      </c>
      <c r="D4243" s="389" t="s">
        <v>647</v>
      </c>
      <c r="E4243" s="389" t="s">
        <v>652</v>
      </c>
      <c r="F4243" s="389" t="s">
        <v>647</v>
      </c>
      <c r="G4243" s="389" t="s">
        <v>649</v>
      </c>
    </row>
    <row r="4244" spans="1:7">
      <c r="A4244" s="389" t="s">
        <v>551</v>
      </c>
      <c r="B4244" s="389" t="s">
        <v>517</v>
      </c>
      <c r="C4244" s="389">
        <v>10.056107385100001</v>
      </c>
      <c r="D4244" s="389" t="s">
        <v>647</v>
      </c>
      <c r="E4244" s="389" t="s">
        <v>652</v>
      </c>
      <c r="F4244" s="389" t="s">
        <v>647</v>
      </c>
      <c r="G4244" s="389" t="s">
        <v>649</v>
      </c>
    </row>
    <row r="4245" spans="1:7">
      <c r="A4245" s="389" t="s">
        <v>551</v>
      </c>
      <c r="B4245" s="389" t="s">
        <v>517</v>
      </c>
      <c r="C4245" s="389">
        <v>10.056107385100001</v>
      </c>
      <c r="D4245" s="389" t="s">
        <v>647</v>
      </c>
      <c r="E4245" s="389" t="s">
        <v>652</v>
      </c>
      <c r="F4245" s="389" t="s">
        <v>647</v>
      </c>
      <c r="G4245" s="389" t="s">
        <v>649</v>
      </c>
    </row>
    <row r="4246" spans="1:7">
      <c r="A4246" s="389" t="s">
        <v>551</v>
      </c>
      <c r="B4246" s="389" t="s">
        <v>517</v>
      </c>
      <c r="C4246" s="389">
        <v>10.056107385100001</v>
      </c>
      <c r="D4246" s="389" t="s">
        <v>647</v>
      </c>
      <c r="E4246" s="389" t="s">
        <v>652</v>
      </c>
      <c r="F4246" s="389" t="s">
        <v>647</v>
      </c>
      <c r="G4246" s="389" t="s">
        <v>649</v>
      </c>
    </row>
    <row r="4247" spans="1:7">
      <c r="A4247" s="389" t="s">
        <v>559</v>
      </c>
      <c r="B4247" s="389" t="s">
        <v>517</v>
      </c>
      <c r="C4247" s="389">
        <v>20.5467617539</v>
      </c>
      <c r="D4247" s="389" t="s">
        <v>647</v>
      </c>
      <c r="E4247" s="389" t="s">
        <v>652</v>
      </c>
      <c r="F4247" s="389" t="s">
        <v>647</v>
      </c>
      <c r="G4247" s="389" t="s">
        <v>649</v>
      </c>
    </row>
    <row r="4248" spans="1:7">
      <c r="A4248" s="389" t="s">
        <v>559</v>
      </c>
      <c r="B4248" s="389" t="s">
        <v>517</v>
      </c>
      <c r="C4248" s="389">
        <v>20.5467617539</v>
      </c>
      <c r="D4248" s="389" t="s">
        <v>647</v>
      </c>
      <c r="E4248" s="389" t="s">
        <v>652</v>
      </c>
      <c r="F4248" s="389" t="s">
        <v>647</v>
      </c>
      <c r="G4248" s="389" t="s">
        <v>649</v>
      </c>
    </row>
    <row r="4249" spans="1:7">
      <c r="A4249" s="389" t="s">
        <v>514</v>
      </c>
      <c r="B4249" s="389" t="s">
        <v>517</v>
      </c>
      <c r="C4249" s="389">
        <v>0.87011361300800005</v>
      </c>
      <c r="D4249" s="389" t="s">
        <v>647</v>
      </c>
      <c r="E4249" s="389" t="s">
        <v>652</v>
      </c>
      <c r="F4249" s="389" t="s">
        <v>647</v>
      </c>
      <c r="G4249" s="389" t="s">
        <v>649</v>
      </c>
    </row>
    <row r="4250" spans="1:7">
      <c r="A4250" s="389" t="s">
        <v>579</v>
      </c>
      <c r="B4250" s="389" t="s">
        <v>517</v>
      </c>
      <c r="C4250" s="389">
        <v>10.9382507667</v>
      </c>
      <c r="D4250" s="389" t="s">
        <v>647</v>
      </c>
      <c r="E4250" s="389" t="s">
        <v>652</v>
      </c>
      <c r="F4250" s="389" t="s">
        <v>647</v>
      </c>
      <c r="G4250" s="389" t="s">
        <v>649</v>
      </c>
    </row>
    <row r="4251" spans="1:7">
      <c r="A4251" s="389" t="s">
        <v>578</v>
      </c>
      <c r="B4251" s="389" t="s">
        <v>517</v>
      </c>
      <c r="C4251" s="389">
        <v>10.9382507667</v>
      </c>
      <c r="D4251" s="389" t="s">
        <v>647</v>
      </c>
      <c r="E4251" s="389" t="s">
        <v>652</v>
      </c>
      <c r="F4251" s="389" t="s">
        <v>647</v>
      </c>
      <c r="G4251" s="389" t="s">
        <v>649</v>
      </c>
    </row>
    <row r="4252" spans="1:7">
      <c r="A4252" s="389" t="s">
        <v>581</v>
      </c>
      <c r="B4252" s="389" t="s">
        <v>517</v>
      </c>
      <c r="C4252" s="389">
        <v>0.40204103366600003</v>
      </c>
      <c r="D4252" s="389" t="s">
        <v>647</v>
      </c>
      <c r="E4252" s="389" t="s">
        <v>652</v>
      </c>
      <c r="F4252" s="389" t="s">
        <v>647</v>
      </c>
      <c r="G4252" s="389" t="s">
        <v>649</v>
      </c>
    </row>
    <row r="4253" spans="1:7">
      <c r="A4253" s="389" t="s">
        <v>581</v>
      </c>
      <c r="B4253" s="389" t="s">
        <v>517</v>
      </c>
      <c r="C4253" s="389">
        <v>20.203116225599899</v>
      </c>
      <c r="D4253" s="389" t="s">
        <v>647</v>
      </c>
      <c r="E4253" s="389" t="s">
        <v>652</v>
      </c>
      <c r="F4253" s="389" t="s">
        <v>647</v>
      </c>
      <c r="G4253" s="389" t="s">
        <v>649</v>
      </c>
    </row>
    <row r="4254" spans="1:7">
      <c r="A4254" s="389" t="s">
        <v>535</v>
      </c>
      <c r="B4254" s="389" t="s">
        <v>517</v>
      </c>
      <c r="C4254" s="389">
        <v>10.2871275287999</v>
      </c>
      <c r="D4254" s="389" t="s">
        <v>647</v>
      </c>
      <c r="E4254" s="389" t="s">
        <v>652</v>
      </c>
      <c r="F4254" s="389" t="s">
        <v>647</v>
      </c>
      <c r="G4254" s="389" t="s">
        <v>649</v>
      </c>
    </row>
    <row r="4255" spans="1:7">
      <c r="A4255" s="389" t="s">
        <v>535</v>
      </c>
      <c r="B4255" s="389" t="s">
        <v>517</v>
      </c>
      <c r="C4255" s="389">
        <v>10.2871275287999</v>
      </c>
      <c r="D4255" s="389" t="s">
        <v>647</v>
      </c>
      <c r="E4255" s="389" t="s">
        <v>652</v>
      </c>
      <c r="F4255" s="389" t="s">
        <v>647</v>
      </c>
      <c r="G4255" s="389" t="s">
        <v>649</v>
      </c>
    </row>
    <row r="4256" spans="1:7">
      <c r="A4256" s="389" t="s">
        <v>525</v>
      </c>
      <c r="B4256" s="389" t="s">
        <v>517</v>
      </c>
      <c r="C4256" s="389">
        <v>3.5127257188300001</v>
      </c>
      <c r="D4256" s="389" t="s">
        <v>647</v>
      </c>
      <c r="E4256" s="389" t="s">
        <v>652</v>
      </c>
      <c r="F4256" s="389" t="s">
        <v>647</v>
      </c>
      <c r="G4256" s="389" t="s">
        <v>649</v>
      </c>
    </row>
    <row r="4257" spans="1:7">
      <c r="A4257" s="389" t="s">
        <v>574</v>
      </c>
      <c r="B4257" s="389" t="s">
        <v>517</v>
      </c>
      <c r="C4257" s="389">
        <v>19.812221814800001</v>
      </c>
      <c r="D4257" s="389" t="s">
        <v>647</v>
      </c>
      <c r="E4257" s="389" t="s">
        <v>652</v>
      </c>
      <c r="F4257" s="389" t="s">
        <v>647</v>
      </c>
      <c r="G4257" s="389" t="s">
        <v>649</v>
      </c>
    </row>
    <row r="4258" spans="1:7">
      <c r="A4258" s="389" t="s">
        <v>581</v>
      </c>
      <c r="B4258" s="389" t="s">
        <v>517</v>
      </c>
      <c r="C4258" s="389">
        <v>19.654500379600002</v>
      </c>
      <c r="D4258" s="389" t="s">
        <v>647</v>
      </c>
      <c r="E4258" s="389" t="s">
        <v>652</v>
      </c>
      <c r="F4258" s="389" t="s">
        <v>647</v>
      </c>
      <c r="G4258" s="389" t="s">
        <v>649</v>
      </c>
    </row>
    <row r="4259" spans="1:7">
      <c r="A4259" s="389" t="s">
        <v>535</v>
      </c>
      <c r="B4259" s="389" t="s">
        <v>517</v>
      </c>
      <c r="C4259" s="389">
        <v>10.4881431835</v>
      </c>
      <c r="D4259" s="389" t="s">
        <v>647</v>
      </c>
      <c r="E4259" s="389" t="s">
        <v>652</v>
      </c>
      <c r="F4259" s="389" t="s">
        <v>647</v>
      </c>
      <c r="G4259" s="389" t="s">
        <v>649</v>
      </c>
    </row>
    <row r="4260" spans="1:7">
      <c r="A4260" s="389" t="s">
        <v>581</v>
      </c>
      <c r="B4260" s="389" t="s">
        <v>517</v>
      </c>
      <c r="C4260" s="389">
        <v>8.3142228307800004</v>
      </c>
      <c r="D4260" s="389" t="s">
        <v>647</v>
      </c>
      <c r="E4260" s="389" t="s">
        <v>652</v>
      </c>
      <c r="F4260" s="389" t="s">
        <v>647</v>
      </c>
      <c r="G4260" s="389" t="s">
        <v>649</v>
      </c>
    </row>
    <row r="4261" spans="1:7">
      <c r="A4261" s="389" t="s">
        <v>581</v>
      </c>
      <c r="B4261" s="389" t="s">
        <v>517</v>
      </c>
      <c r="C4261" s="389">
        <v>8.3142228307800004</v>
      </c>
      <c r="D4261" s="389" t="s">
        <v>647</v>
      </c>
      <c r="E4261" s="389" t="s">
        <v>652</v>
      </c>
      <c r="F4261" s="389" t="s">
        <v>647</v>
      </c>
      <c r="G4261" s="389" t="s">
        <v>649</v>
      </c>
    </row>
    <row r="4262" spans="1:7">
      <c r="A4262" s="389" t="s">
        <v>579</v>
      </c>
      <c r="B4262" s="389" t="s">
        <v>517</v>
      </c>
      <c r="C4262" s="389">
        <v>10.0683094493999</v>
      </c>
      <c r="D4262" s="389" t="s">
        <v>647</v>
      </c>
      <c r="E4262" s="389" t="s">
        <v>652</v>
      </c>
      <c r="F4262" s="389" t="s">
        <v>647</v>
      </c>
      <c r="G4262" s="389" t="s">
        <v>649</v>
      </c>
    </row>
    <row r="4263" spans="1:7">
      <c r="A4263" s="389" t="s">
        <v>526</v>
      </c>
      <c r="B4263" s="389" t="s">
        <v>517</v>
      </c>
      <c r="C4263" s="389">
        <v>14.9682180104999</v>
      </c>
      <c r="D4263" s="389" t="s">
        <v>647</v>
      </c>
      <c r="E4263" s="389" t="s">
        <v>652</v>
      </c>
      <c r="F4263" s="389" t="s">
        <v>647</v>
      </c>
      <c r="G4263" s="389" t="s">
        <v>649</v>
      </c>
    </row>
    <row r="4264" spans="1:7">
      <c r="A4264" s="389" t="s">
        <v>577</v>
      </c>
      <c r="B4264" s="389" t="s">
        <v>517</v>
      </c>
      <c r="C4264" s="389">
        <v>5.8325412090500004</v>
      </c>
      <c r="D4264" s="389" t="s">
        <v>647</v>
      </c>
      <c r="E4264" s="389" t="s">
        <v>652</v>
      </c>
      <c r="F4264" s="389" t="s">
        <v>647</v>
      </c>
      <c r="G4264" s="389" t="s">
        <v>649</v>
      </c>
    </row>
    <row r="4265" spans="1:7">
      <c r="A4265" s="389" t="s">
        <v>578</v>
      </c>
      <c r="B4265" s="389" t="s">
        <v>517</v>
      </c>
      <c r="C4265" s="389">
        <v>18.0062100486</v>
      </c>
      <c r="D4265" s="389" t="s">
        <v>647</v>
      </c>
      <c r="E4265" s="389" t="s">
        <v>652</v>
      </c>
      <c r="F4265" s="389" t="s">
        <v>647</v>
      </c>
      <c r="G4265" s="389" t="s">
        <v>649</v>
      </c>
    </row>
    <row r="4266" spans="1:7">
      <c r="A4266" s="389" t="s">
        <v>578</v>
      </c>
      <c r="B4266" s="389" t="s">
        <v>517</v>
      </c>
      <c r="C4266" s="389">
        <v>18.0062100486</v>
      </c>
      <c r="D4266" s="389" t="s">
        <v>647</v>
      </c>
      <c r="E4266" s="389" t="s">
        <v>652</v>
      </c>
      <c r="F4266" s="389" t="s">
        <v>647</v>
      </c>
      <c r="G4266" s="389" t="s">
        <v>649</v>
      </c>
    </row>
    <row r="4267" spans="1:7">
      <c r="A4267" s="389" t="s">
        <v>577</v>
      </c>
      <c r="B4267" s="389" t="s">
        <v>517</v>
      </c>
      <c r="C4267" s="389">
        <v>6.15748909632</v>
      </c>
      <c r="D4267" s="389" t="s">
        <v>647</v>
      </c>
      <c r="E4267" s="389" t="s">
        <v>652</v>
      </c>
      <c r="F4267" s="389" t="s">
        <v>647</v>
      </c>
      <c r="G4267" s="389" t="s">
        <v>649</v>
      </c>
    </row>
    <row r="4268" spans="1:7">
      <c r="A4268" s="389" t="s">
        <v>554</v>
      </c>
      <c r="B4268" s="389" t="s">
        <v>517</v>
      </c>
      <c r="C4268" s="389">
        <v>19.3939439832</v>
      </c>
      <c r="D4268" s="389" t="s">
        <v>647</v>
      </c>
      <c r="E4268" s="389" t="s">
        <v>652</v>
      </c>
      <c r="F4268" s="389" t="s">
        <v>647</v>
      </c>
      <c r="G4268" s="389" t="s">
        <v>649</v>
      </c>
    </row>
    <row r="4269" spans="1:7">
      <c r="A4269" s="389" t="s">
        <v>578</v>
      </c>
      <c r="B4269" s="389" t="s">
        <v>517</v>
      </c>
      <c r="C4269" s="389">
        <v>19.3939439832</v>
      </c>
      <c r="D4269" s="389" t="s">
        <v>647</v>
      </c>
      <c r="E4269" s="389" t="s">
        <v>652</v>
      </c>
      <c r="F4269" s="389" t="s">
        <v>647</v>
      </c>
      <c r="G4269" s="389" t="s">
        <v>649</v>
      </c>
    </row>
    <row r="4270" spans="1:7">
      <c r="A4270" s="389" t="s">
        <v>578</v>
      </c>
      <c r="B4270" s="389" t="s">
        <v>517</v>
      </c>
      <c r="C4270" s="389">
        <v>4.0442904500200001</v>
      </c>
      <c r="D4270" s="389" t="s">
        <v>647</v>
      </c>
      <c r="E4270" s="389" t="s">
        <v>652</v>
      </c>
      <c r="F4270" s="389" t="s">
        <v>647</v>
      </c>
      <c r="G4270" s="389" t="s">
        <v>649</v>
      </c>
    </row>
    <row r="4271" spans="1:7">
      <c r="A4271" s="389" t="s">
        <v>581</v>
      </c>
      <c r="B4271" s="389" t="s">
        <v>517</v>
      </c>
      <c r="C4271" s="389">
        <v>23.961809042100001</v>
      </c>
      <c r="D4271" s="389" t="s">
        <v>647</v>
      </c>
      <c r="E4271" s="389" t="s">
        <v>652</v>
      </c>
      <c r="F4271" s="389" t="s">
        <v>647</v>
      </c>
      <c r="G4271" s="389" t="s">
        <v>649</v>
      </c>
    </row>
    <row r="4272" spans="1:7">
      <c r="A4272" s="389" t="s">
        <v>581</v>
      </c>
      <c r="B4272" s="389" t="s">
        <v>517</v>
      </c>
      <c r="C4272" s="389">
        <v>23.961809042100001</v>
      </c>
      <c r="D4272" s="389" t="s">
        <v>647</v>
      </c>
      <c r="E4272" s="389" t="s">
        <v>652</v>
      </c>
      <c r="F4272" s="389" t="s">
        <v>647</v>
      </c>
      <c r="G4272" s="389" t="s">
        <v>649</v>
      </c>
    </row>
    <row r="4273" spans="1:7">
      <c r="A4273" s="389" t="s">
        <v>578</v>
      </c>
      <c r="B4273" s="389" t="s">
        <v>517</v>
      </c>
      <c r="C4273" s="389">
        <v>10.572099203200001</v>
      </c>
      <c r="D4273" s="389" t="s">
        <v>647</v>
      </c>
      <c r="E4273" s="389" t="s">
        <v>652</v>
      </c>
      <c r="F4273" s="389" t="s">
        <v>647</v>
      </c>
      <c r="G4273" s="389" t="s">
        <v>649</v>
      </c>
    </row>
    <row r="4274" spans="1:7">
      <c r="A4274" s="389" t="s">
        <v>514</v>
      </c>
      <c r="B4274" s="389" t="s">
        <v>517</v>
      </c>
      <c r="C4274" s="389">
        <v>40.854236825199898</v>
      </c>
      <c r="D4274" s="389" t="s">
        <v>647</v>
      </c>
      <c r="E4274" s="389" t="s">
        <v>652</v>
      </c>
      <c r="F4274" s="389" t="s">
        <v>647</v>
      </c>
      <c r="G4274" s="389" t="s">
        <v>649</v>
      </c>
    </row>
    <row r="4275" spans="1:7">
      <c r="A4275" s="389" t="s">
        <v>535</v>
      </c>
      <c r="B4275" s="389" t="s">
        <v>517</v>
      </c>
      <c r="C4275" s="389">
        <v>0.71658924305000005</v>
      </c>
      <c r="D4275" s="389" t="s">
        <v>647</v>
      </c>
      <c r="E4275" s="389" t="s">
        <v>652</v>
      </c>
      <c r="F4275" s="389" t="s">
        <v>647</v>
      </c>
      <c r="G4275" s="389" t="s">
        <v>649</v>
      </c>
    </row>
    <row r="4276" spans="1:7">
      <c r="A4276" s="389" t="s">
        <v>526</v>
      </c>
      <c r="B4276" s="389" t="s">
        <v>517</v>
      </c>
      <c r="C4276" s="389">
        <v>6.0011534166100002</v>
      </c>
      <c r="D4276" s="389" t="s">
        <v>647</v>
      </c>
      <c r="E4276" s="389" t="s">
        <v>652</v>
      </c>
      <c r="F4276" s="389" t="s">
        <v>647</v>
      </c>
      <c r="G4276" s="389" t="s">
        <v>649</v>
      </c>
    </row>
    <row r="4277" spans="1:7">
      <c r="A4277" s="389" t="s">
        <v>514</v>
      </c>
      <c r="B4277" s="389" t="s">
        <v>517</v>
      </c>
      <c r="C4277" s="389">
        <v>6.0011534166100002</v>
      </c>
      <c r="D4277" s="389" t="s">
        <v>647</v>
      </c>
      <c r="E4277" s="389" t="s">
        <v>652</v>
      </c>
      <c r="F4277" s="389" t="s">
        <v>647</v>
      </c>
      <c r="G4277" s="389" t="s">
        <v>649</v>
      </c>
    </row>
    <row r="4278" spans="1:7">
      <c r="A4278" s="389" t="s">
        <v>563</v>
      </c>
      <c r="B4278" s="389" t="s">
        <v>517</v>
      </c>
      <c r="C4278" s="389">
        <v>18.258894641600001</v>
      </c>
      <c r="D4278" s="389" t="s">
        <v>647</v>
      </c>
      <c r="E4278" s="389" t="s">
        <v>652</v>
      </c>
      <c r="F4278" s="389" t="s">
        <v>647</v>
      </c>
      <c r="G4278" s="389" t="s">
        <v>649</v>
      </c>
    </row>
    <row r="4279" spans="1:7">
      <c r="A4279" s="389" t="s">
        <v>542</v>
      </c>
      <c r="B4279" s="389" t="s">
        <v>517</v>
      </c>
      <c r="C4279" s="389">
        <v>10.55778888</v>
      </c>
      <c r="D4279" s="389" t="s">
        <v>647</v>
      </c>
      <c r="E4279" s="389" t="s">
        <v>652</v>
      </c>
      <c r="F4279" s="389" t="s">
        <v>647</v>
      </c>
      <c r="G4279" s="389" t="s">
        <v>649</v>
      </c>
    </row>
    <row r="4280" spans="1:7">
      <c r="A4280" s="389" t="s">
        <v>514</v>
      </c>
      <c r="B4280" s="389" t="s">
        <v>517</v>
      </c>
      <c r="C4280" s="389">
        <v>32.9397527799999</v>
      </c>
      <c r="D4280" s="389" t="s">
        <v>647</v>
      </c>
      <c r="E4280" s="389" t="s">
        <v>652</v>
      </c>
      <c r="F4280" s="389" t="s">
        <v>647</v>
      </c>
      <c r="G4280" s="389" t="s">
        <v>649</v>
      </c>
    </row>
    <row r="4281" spans="1:7">
      <c r="A4281" s="389" t="s">
        <v>581</v>
      </c>
      <c r="B4281" s="389" t="s">
        <v>517</v>
      </c>
      <c r="C4281" s="389">
        <v>10.354724899900001</v>
      </c>
      <c r="D4281" s="389" t="s">
        <v>647</v>
      </c>
      <c r="E4281" s="389" t="s">
        <v>652</v>
      </c>
      <c r="F4281" s="389" t="s">
        <v>647</v>
      </c>
      <c r="G4281" s="389" t="s">
        <v>649</v>
      </c>
    </row>
    <row r="4282" spans="1:7">
      <c r="A4282" s="389" t="s">
        <v>526</v>
      </c>
      <c r="B4282" s="389" t="s">
        <v>517</v>
      </c>
      <c r="C4282" s="389">
        <v>11.9926709815</v>
      </c>
      <c r="D4282" s="389" t="s">
        <v>647</v>
      </c>
      <c r="E4282" s="389" t="s">
        <v>652</v>
      </c>
      <c r="F4282" s="389" t="s">
        <v>647</v>
      </c>
      <c r="G4282" s="389" t="s">
        <v>649</v>
      </c>
    </row>
    <row r="4283" spans="1:7">
      <c r="A4283" s="389" t="s">
        <v>526</v>
      </c>
      <c r="B4283" s="389" t="s">
        <v>517</v>
      </c>
      <c r="C4283" s="389">
        <v>11.9926709815</v>
      </c>
      <c r="D4283" s="389" t="s">
        <v>647</v>
      </c>
      <c r="E4283" s="389" t="s">
        <v>652</v>
      </c>
      <c r="F4283" s="389" t="s">
        <v>647</v>
      </c>
      <c r="G4283" s="389" t="s">
        <v>649</v>
      </c>
    </row>
    <row r="4284" spans="1:7">
      <c r="A4284" s="389" t="s">
        <v>578</v>
      </c>
      <c r="B4284" s="389" t="s">
        <v>517</v>
      </c>
      <c r="C4284" s="389">
        <v>5.7510186180799998</v>
      </c>
      <c r="D4284" s="389" t="s">
        <v>647</v>
      </c>
      <c r="E4284" s="389" t="s">
        <v>652</v>
      </c>
      <c r="F4284" s="389" t="s">
        <v>647</v>
      </c>
      <c r="G4284" s="389" t="s">
        <v>649</v>
      </c>
    </row>
    <row r="4285" spans="1:7">
      <c r="A4285" s="389" t="s">
        <v>562</v>
      </c>
      <c r="B4285" s="389" t="s">
        <v>517</v>
      </c>
      <c r="C4285" s="389">
        <v>2.3503883586000001</v>
      </c>
      <c r="D4285" s="389" t="s">
        <v>647</v>
      </c>
      <c r="E4285" s="389" t="s">
        <v>652</v>
      </c>
      <c r="F4285" s="389" t="s">
        <v>647</v>
      </c>
      <c r="G4285" s="389" t="s">
        <v>649</v>
      </c>
    </row>
    <row r="4286" spans="1:7">
      <c r="A4286" s="389" t="s">
        <v>559</v>
      </c>
      <c r="B4286" s="389" t="s">
        <v>517</v>
      </c>
      <c r="C4286" s="389">
        <v>6.5441879183199996</v>
      </c>
      <c r="D4286" s="389" t="s">
        <v>647</v>
      </c>
      <c r="E4286" s="389" t="s">
        <v>652</v>
      </c>
      <c r="F4286" s="389" t="s">
        <v>647</v>
      </c>
      <c r="G4286" s="389" t="s">
        <v>649</v>
      </c>
    </row>
    <row r="4287" spans="1:7">
      <c r="A4287" s="389" t="s">
        <v>581</v>
      </c>
      <c r="B4287" s="389" t="s">
        <v>517</v>
      </c>
      <c r="C4287" s="389">
        <v>6.5441879183199996</v>
      </c>
      <c r="D4287" s="389" t="s">
        <v>647</v>
      </c>
      <c r="E4287" s="389" t="s">
        <v>652</v>
      </c>
      <c r="F4287" s="389" t="s">
        <v>647</v>
      </c>
      <c r="G4287" s="389" t="s">
        <v>649</v>
      </c>
    </row>
    <row r="4288" spans="1:7">
      <c r="A4288" s="389" t="s">
        <v>574</v>
      </c>
      <c r="B4288" s="389" t="s">
        <v>517</v>
      </c>
      <c r="C4288" s="389">
        <v>6.5441879183199996</v>
      </c>
      <c r="D4288" s="389" t="s">
        <v>647</v>
      </c>
      <c r="E4288" s="389" t="s">
        <v>652</v>
      </c>
      <c r="F4288" s="389" t="s">
        <v>647</v>
      </c>
      <c r="G4288" s="389" t="s">
        <v>649</v>
      </c>
    </row>
    <row r="4289" spans="1:7">
      <c r="A4289" s="389" t="s">
        <v>581</v>
      </c>
      <c r="B4289" s="389" t="s">
        <v>517</v>
      </c>
      <c r="C4289" s="389">
        <v>23.1255533888</v>
      </c>
      <c r="D4289" s="389" t="s">
        <v>647</v>
      </c>
      <c r="E4289" s="389" t="s">
        <v>652</v>
      </c>
      <c r="F4289" s="389" t="s">
        <v>647</v>
      </c>
      <c r="G4289" s="389" t="s">
        <v>649</v>
      </c>
    </row>
    <row r="4290" spans="1:7">
      <c r="A4290" s="389" t="s">
        <v>569</v>
      </c>
      <c r="B4290" s="389" t="s">
        <v>517</v>
      </c>
      <c r="C4290" s="389">
        <v>3.87357441806</v>
      </c>
      <c r="D4290" s="389" t="s">
        <v>647</v>
      </c>
      <c r="E4290" s="389" t="s">
        <v>652</v>
      </c>
      <c r="F4290" s="389" t="s">
        <v>647</v>
      </c>
      <c r="G4290" s="389" t="s">
        <v>649</v>
      </c>
    </row>
    <row r="4291" spans="1:7">
      <c r="A4291" s="389" t="s">
        <v>569</v>
      </c>
      <c r="B4291" s="389" t="s">
        <v>517</v>
      </c>
      <c r="C4291" s="389">
        <v>3.87357441806</v>
      </c>
      <c r="D4291" s="389" t="s">
        <v>647</v>
      </c>
      <c r="E4291" s="389" t="s">
        <v>652</v>
      </c>
      <c r="F4291" s="389" t="s">
        <v>647</v>
      </c>
      <c r="G4291" s="389" t="s">
        <v>649</v>
      </c>
    </row>
    <row r="4292" spans="1:7">
      <c r="A4292" s="389" t="s">
        <v>562</v>
      </c>
      <c r="B4292" s="389" t="s">
        <v>517</v>
      </c>
      <c r="C4292" s="389">
        <v>1.8372884431300001</v>
      </c>
      <c r="D4292" s="389" t="s">
        <v>647</v>
      </c>
      <c r="E4292" s="389" t="s">
        <v>652</v>
      </c>
      <c r="F4292" s="389" t="s">
        <v>647</v>
      </c>
      <c r="G4292" s="389" t="s">
        <v>649</v>
      </c>
    </row>
    <row r="4293" spans="1:7">
      <c r="A4293" s="389" t="s">
        <v>581</v>
      </c>
      <c r="B4293" s="389" t="s">
        <v>517</v>
      </c>
      <c r="C4293" s="389">
        <v>3.4429937118899998</v>
      </c>
      <c r="D4293" s="389" t="s">
        <v>647</v>
      </c>
      <c r="E4293" s="389" t="s">
        <v>652</v>
      </c>
      <c r="F4293" s="389" t="s">
        <v>647</v>
      </c>
      <c r="G4293" s="389" t="s">
        <v>649</v>
      </c>
    </row>
    <row r="4294" spans="1:7">
      <c r="A4294" s="389" t="s">
        <v>577</v>
      </c>
      <c r="B4294" s="389" t="s">
        <v>517</v>
      </c>
      <c r="C4294" s="389">
        <v>5.0066328197400001</v>
      </c>
      <c r="D4294" s="389" t="s">
        <v>647</v>
      </c>
      <c r="E4294" s="389" t="s">
        <v>652</v>
      </c>
      <c r="F4294" s="389" t="s">
        <v>647</v>
      </c>
      <c r="G4294" s="389" t="s">
        <v>649</v>
      </c>
    </row>
    <row r="4295" spans="1:7">
      <c r="A4295" s="389" t="s">
        <v>574</v>
      </c>
      <c r="B4295" s="389" t="s">
        <v>517</v>
      </c>
      <c r="C4295" s="389">
        <v>32.1134252262</v>
      </c>
      <c r="D4295" s="389" t="s">
        <v>647</v>
      </c>
      <c r="E4295" s="389" t="s">
        <v>652</v>
      </c>
      <c r="F4295" s="389" t="s">
        <v>647</v>
      </c>
      <c r="G4295" s="389" t="s">
        <v>649</v>
      </c>
    </row>
    <row r="4296" spans="1:7">
      <c r="A4296" s="389" t="s">
        <v>569</v>
      </c>
      <c r="B4296" s="389" t="s">
        <v>517</v>
      </c>
      <c r="C4296" s="389">
        <v>2.6948845197</v>
      </c>
      <c r="D4296" s="389" t="s">
        <v>647</v>
      </c>
      <c r="E4296" s="389" t="s">
        <v>652</v>
      </c>
      <c r="F4296" s="389" t="s">
        <v>647</v>
      </c>
      <c r="G4296" s="389" t="s">
        <v>649</v>
      </c>
    </row>
    <row r="4297" spans="1:7">
      <c r="A4297" s="389" t="s">
        <v>569</v>
      </c>
      <c r="B4297" s="389" t="s">
        <v>517</v>
      </c>
      <c r="C4297" s="389">
        <v>2.6948845197</v>
      </c>
      <c r="D4297" s="389" t="s">
        <v>647</v>
      </c>
      <c r="E4297" s="389" t="s">
        <v>652</v>
      </c>
      <c r="F4297" s="389" t="s">
        <v>647</v>
      </c>
      <c r="G4297" s="389" t="s">
        <v>649</v>
      </c>
    </row>
    <row r="4298" spans="1:7">
      <c r="A4298" s="389" t="s">
        <v>574</v>
      </c>
      <c r="B4298" s="389" t="s">
        <v>517</v>
      </c>
      <c r="C4298" s="389">
        <v>5.0449426107499997</v>
      </c>
      <c r="D4298" s="389" t="s">
        <v>647</v>
      </c>
      <c r="E4298" s="389" t="s">
        <v>652</v>
      </c>
      <c r="F4298" s="389" t="s">
        <v>647</v>
      </c>
      <c r="G4298" s="389" t="s">
        <v>649</v>
      </c>
    </row>
    <row r="4299" spans="1:7">
      <c r="A4299" s="389" t="s">
        <v>562</v>
      </c>
      <c r="B4299" s="389" t="s">
        <v>517</v>
      </c>
      <c r="C4299" s="389">
        <v>12.6306683131999</v>
      </c>
      <c r="D4299" s="389" t="s">
        <v>647</v>
      </c>
      <c r="E4299" s="389" t="s">
        <v>652</v>
      </c>
      <c r="F4299" s="389" t="s">
        <v>647</v>
      </c>
      <c r="G4299" s="389" t="s">
        <v>649</v>
      </c>
    </row>
    <row r="4300" spans="1:7">
      <c r="A4300" s="389" t="s">
        <v>578</v>
      </c>
      <c r="B4300" s="389" t="s">
        <v>517</v>
      </c>
      <c r="C4300" s="389">
        <v>10.3134610434</v>
      </c>
      <c r="D4300" s="389" t="s">
        <v>647</v>
      </c>
      <c r="E4300" s="389" t="s">
        <v>652</v>
      </c>
      <c r="F4300" s="389" t="s">
        <v>647</v>
      </c>
      <c r="G4300" s="389" t="s">
        <v>649</v>
      </c>
    </row>
    <row r="4301" spans="1:7">
      <c r="A4301" s="389" t="s">
        <v>535</v>
      </c>
      <c r="B4301" s="389" t="s">
        <v>517</v>
      </c>
      <c r="C4301" s="389">
        <v>2.9177177432499999</v>
      </c>
      <c r="D4301" s="389" t="s">
        <v>647</v>
      </c>
      <c r="E4301" s="389" t="s">
        <v>652</v>
      </c>
      <c r="F4301" s="389" t="s">
        <v>647</v>
      </c>
      <c r="G4301" s="389" t="s">
        <v>649</v>
      </c>
    </row>
    <row r="4302" spans="1:7">
      <c r="A4302" s="389" t="s">
        <v>569</v>
      </c>
      <c r="B4302" s="389" t="s">
        <v>517</v>
      </c>
      <c r="C4302" s="389">
        <v>9.8434015910100001</v>
      </c>
      <c r="D4302" s="389" t="s">
        <v>647</v>
      </c>
      <c r="E4302" s="389" t="s">
        <v>652</v>
      </c>
      <c r="F4302" s="389" t="s">
        <v>647</v>
      </c>
      <c r="G4302" s="389" t="s">
        <v>649</v>
      </c>
    </row>
    <row r="4303" spans="1:7">
      <c r="A4303" s="389" t="s">
        <v>570</v>
      </c>
      <c r="B4303" s="389" t="s">
        <v>517</v>
      </c>
      <c r="C4303" s="389">
        <v>15.4923580933</v>
      </c>
      <c r="D4303" s="389" t="s">
        <v>647</v>
      </c>
      <c r="E4303" s="389" t="s">
        <v>652</v>
      </c>
      <c r="F4303" s="389" t="s">
        <v>647</v>
      </c>
      <c r="G4303" s="389" t="s">
        <v>649</v>
      </c>
    </row>
    <row r="4304" spans="1:7">
      <c r="A4304" s="389" t="s">
        <v>570</v>
      </c>
      <c r="B4304" s="389" t="s">
        <v>517</v>
      </c>
      <c r="C4304" s="389">
        <v>15.4923580933</v>
      </c>
      <c r="D4304" s="389" t="s">
        <v>647</v>
      </c>
      <c r="E4304" s="389" t="s">
        <v>652</v>
      </c>
      <c r="F4304" s="389" t="s">
        <v>647</v>
      </c>
      <c r="G4304" s="389" t="s">
        <v>649</v>
      </c>
    </row>
    <row r="4305" spans="1:7">
      <c r="A4305" s="389" t="s">
        <v>578</v>
      </c>
      <c r="B4305" s="389" t="s">
        <v>517</v>
      </c>
      <c r="C4305" s="389">
        <v>1.3837290816900001</v>
      </c>
      <c r="D4305" s="389" t="s">
        <v>647</v>
      </c>
      <c r="E4305" s="389" t="s">
        <v>652</v>
      </c>
      <c r="F4305" s="389" t="s">
        <v>647</v>
      </c>
      <c r="G4305" s="389" t="s">
        <v>649</v>
      </c>
    </row>
    <row r="4306" spans="1:7">
      <c r="A4306" s="389" t="s">
        <v>576</v>
      </c>
      <c r="B4306" s="389" t="s">
        <v>517</v>
      </c>
      <c r="C4306" s="389">
        <v>12.0808801452</v>
      </c>
      <c r="D4306" s="389" t="s">
        <v>647</v>
      </c>
      <c r="E4306" s="389" t="s">
        <v>652</v>
      </c>
      <c r="F4306" s="389" t="s">
        <v>647</v>
      </c>
      <c r="G4306" s="389" t="s">
        <v>649</v>
      </c>
    </row>
    <row r="4307" spans="1:7">
      <c r="A4307" s="389" t="s">
        <v>578</v>
      </c>
      <c r="B4307" s="389" t="s">
        <v>517</v>
      </c>
      <c r="C4307" s="389">
        <v>12.0808801452</v>
      </c>
      <c r="D4307" s="389" t="s">
        <v>647</v>
      </c>
      <c r="E4307" s="389" t="s">
        <v>652</v>
      </c>
      <c r="F4307" s="389" t="s">
        <v>647</v>
      </c>
      <c r="G4307" s="389" t="s">
        <v>649</v>
      </c>
    </row>
    <row r="4308" spans="1:7">
      <c r="A4308" s="389" t="s">
        <v>523</v>
      </c>
      <c r="B4308" s="389" t="s">
        <v>517</v>
      </c>
      <c r="C4308" s="389">
        <v>31.838885673299899</v>
      </c>
      <c r="D4308" s="389" t="s">
        <v>647</v>
      </c>
      <c r="E4308" s="389" t="s">
        <v>652</v>
      </c>
      <c r="F4308" s="389" t="s">
        <v>647</v>
      </c>
      <c r="G4308" s="389" t="s">
        <v>649</v>
      </c>
    </row>
    <row r="4309" spans="1:7">
      <c r="A4309" s="389" t="s">
        <v>578</v>
      </c>
      <c r="B4309" s="389" t="s">
        <v>517</v>
      </c>
      <c r="C4309" s="389">
        <v>5.6629113411300001</v>
      </c>
      <c r="D4309" s="389" t="s">
        <v>647</v>
      </c>
      <c r="E4309" s="389" t="s">
        <v>652</v>
      </c>
      <c r="F4309" s="389" t="s">
        <v>647</v>
      </c>
      <c r="G4309" s="389" t="s">
        <v>649</v>
      </c>
    </row>
    <row r="4310" spans="1:7">
      <c r="A4310" s="389" t="s">
        <v>578</v>
      </c>
      <c r="B4310" s="389" t="s">
        <v>517</v>
      </c>
      <c r="C4310" s="389">
        <v>5.6629113411300001</v>
      </c>
      <c r="D4310" s="389" t="s">
        <v>647</v>
      </c>
      <c r="E4310" s="389" t="s">
        <v>652</v>
      </c>
      <c r="F4310" s="389" t="s">
        <v>647</v>
      </c>
      <c r="G4310" s="389" t="s">
        <v>649</v>
      </c>
    </row>
    <row r="4311" spans="1:7">
      <c r="A4311" s="389" t="s">
        <v>578</v>
      </c>
      <c r="B4311" s="389" t="s">
        <v>517</v>
      </c>
      <c r="C4311" s="389">
        <v>5.6629113411300001</v>
      </c>
      <c r="D4311" s="389" t="s">
        <v>647</v>
      </c>
      <c r="E4311" s="389" t="s">
        <v>652</v>
      </c>
      <c r="F4311" s="389" t="s">
        <v>647</v>
      </c>
      <c r="G4311" s="389" t="s">
        <v>649</v>
      </c>
    </row>
    <row r="4312" spans="1:7">
      <c r="A4312" s="389" t="s">
        <v>526</v>
      </c>
      <c r="B4312" s="389" t="s">
        <v>517</v>
      </c>
      <c r="C4312" s="389">
        <v>1.0702793876000001</v>
      </c>
      <c r="D4312" s="389" t="s">
        <v>647</v>
      </c>
      <c r="E4312" s="389" t="s">
        <v>652</v>
      </c>
      <c r="F4312" s="389" t="s">
        <v>647</v>
      </c>
      <c r="G4312" s="389" t="s">
        <v>649</v>
      </c>
    </row>
    <row r="4313" spans="1:7">
      <c r="A4313" s="389" t="s">
        <v>564</v>
      </c>
      <c r="B4313" s="389" t="s">
        <v>517</v>
      </c>
      <c r="C4313" s="389">
        <v>6.1887825346499996</v>
      </c>
      <c r="D4313" s="389" t="s">
        <v>647</v>
      </c>
      <c r="E4313" s="389" t="s">
        <v>652</v>
      </c>
      <c r="F4313" s="389" t="s">
        <v>647</v>
      </c>
      <c r="G4313" s="389" t="s">
        <v>649</v>
      </c>
    </row>
    <row r="4314" spans="1:7">
      <c r="A4314" s="389" t="s">
        <v>535</v>
      </c>
      <c r="B4314" s="389" t="s">
        <v>517</v>
      </c>
      <c r="C4314" s="389">
        <v>45.912468432700003</v>
      </c>
      <c r="D4314" s="389" t="s">
        <v>647</v>
      </c>
      <c r="E4314" s="389" t="s">
        <v>652</v>
      </c>
      <c r="F4314" s="389" t="s">
        <v>647</v>
      </c>
      <c r="G4314" s="389" t="s">
        <v>649</v>
      </c>
    </row>
    <row r="4315" spans="1:7">
      <c r="A4315" s="389" t="s">
        <v>535</v>
      </c>
      <c r="B4315" s="389" t="s">
        <v>517</v>
      </c>
      <c r="C4315" s="389">
        <v>45.912468432700003</v>
      </c>
      <c r="D4315" s="389" t="s">
        <v>647</v>
      </c>
      <c r="E4315" s="389" t="s">
        <v>652</v>
      </c>
      <c r="F4315" s="389" t="s">
        <v>647</v>
      </c>
      <c r="G4315" s="389" t="s">
        <v>649</v>
      </c>
    </row>
    <row r="4316" spans="1:7">
      <c r="A4316" s="389" t="s">
        <v>535</v>
      </c>
      <c r="B4316" s="389" t="s">
        <v>517</v>
      </c>
      <c r="C4316" s="389">
        <v>45.912468432700003</v>
      </c>
      <c r="D4316" s="389" t="s">
        <v>647</v>
      </c>
      <c r="E4316" s="389" t="s">
        <v>652</v>
      </c>
      <c r="F4316" s="389" t="s">
        <v>647</v>
      </c>
      <c r="G4316" s="389" t="s">
        <v>649</v>
      </c>
    </row>
    <row r="4317" spans="1:7">
      <c r="A4317" s="389" t="s">
        <v>522</v>
      </c>
      <c r="B4317" s="389" t="s">
        <v>517</v>
      </c>
      <c r="C4317" s="389">
        <v>1.2057162291000001</v>
      </c>
      <c r="D4317" s="389" t="s">
        <v>647</v>
      </c>
      <c r="E4317" s="389" t="s">
        <v>652</v>
      </c>
      <c r="F4317" s="389" t="s">
        <v>647</v>
      </c>
      <c r="G4317" s="389" t="s">
        <v>649</v>
      </c>
    </row>
    <row r="4318" spans="1:7">
      <c r="A4318" s="389" t="s">
        <v>522</v>
      </c>
      <c r="B4318" s="389" t="s">
        <v>517</v>
      </c>
      <c r="C4318" s="389">
        <v>1.2057162291000001</v>
      </c>
      <c r="D4318" s="389" t="s">
        <v>647</v>
      </c>
      <c r="E4318" s="389" t="s">
        <v>652</v>
      </c>
      <c r="F4318" s="389" t="s">
        <v>647</v>
      </c>
      <c r="G4318" s="389" t="s">
        <v>649</v>
      </c>
    </row>
    <row r="4319" spans="1:7">
      <c r="A4319" s="389" t="s">
        <v>578</v>
      </c>
      <c r="B4319" s="389" t="s">
        <v>517</v>
      </c>
      <c r="C4319" s="389">
        <v>12.1190089369</v>
      </c>
      <c r="D4319" s="389" t="s">
        <v>647</v>
      </c>
      <c r="E4319" s="389" t="s">
        <v>652</v>
      </c>
      <c r="F4319" s="389" t="s">
        <v>647</v>
      </c>
      <c r="G4319" s="389" t="s">
        <v>649</v>
      </c>
    </row>
    <row r="4320" spans="1:7">
      <c r="A4320" s="389" t="s">
        <v>526</v>
      </c>
      <c r="B4320" s="389" t="s">
        <v>517</v>
      </c>
      <c r="C4320" s="389">
        <v>0.44009119334000002</v>
      </c>
      <c r="D4320" s="389" t="s">
        <v>647</v>
      </c>
      <c r="E4320" s="389" t="s">
        <v>652</v>
      </c>
      <c r="F4320" s="389" t="s">
        <v>647</v>
      </c>
      <c r="G4320" s="389" t="s">
        <v>649</v>
      </c>
    </row>
    <row r="4321" spans="1:7">
      <c r="A4321" s="389" t="s">
        <v>535</v>
      </c>
      <c r="B4321" s="389" t="s">
        <v>517</v>
      </c>
      <c r="C4321" s="389">
        <v>5.0746375716900003</v>
      </c>
      <c r="D4321" s="389" t="s">
        <v>647</v>
      </c>
      <c r="E4321" s="389" t="s">
        <v>652</v>
      </c>
      <c r="F4321" s="389" t="s">
        <v>647</v>
      </c>
      <c r="G4321" s="389" t="s">
        <v>649</v>
      </c>
    </row>
    <row r="4322" spans="1:7">
      <c r="A4322" s="389" t="s">
        <v>525</v>
      </c>
      <c r="B4322" s="389" t="s">
        <v>517</v>
      </c>
      <c r="C4322" s="389">
        <v>8.8266926099299905</v>
      </c>
      <c r="D4322" s="389" t="s">
        <v>647</v>
      </c>
      <c r="E4322" s="389" t="s">
        <v>652</v>
      </c>
      <c r="F4322" s="389" t="s">
        <v>647</v>
      </c>
      <c r="G4322" s="389" t="s">
        <v>649</v>
      </c>
    </row>
    <row r="4323" spans="1:7">
      <c r="A4323" s="389" t="s">
        <v>535</v>
      </c>
      <c r="B4323" s="389" t="s">
        <v>517</v>
      </c>
      <c r="C4323" s="389">
        <v>1.13010906707</v>
      </c>
      <c r="D4323" s="389" t="s">
        <v>647</v>
      </c>
      <c r="E4323" s="389" t="s">
        <v>652</v>
      </c>
      <c r="F4323" s="389" t="s">
        <v>647</v>
      </c>
      <c r="G4323" s="389" t="s">
        <v>649</v>
      </c>
    </row>
    <row r="4324" spans="1:7">
      <c r="A4324" s="389" t="s">
        <v>581</v>
      </c>
      <c r="B4324" s="389" t="s">
        <v>517</v>
      </c>
      <c r="C4324" s="389">
        <v>26.381358129799899</v>
      </c>
      <c r="D4324" s="389" t="s">
        <v>647</v>
      </c>
      <c r="E4324" s="389" t="s">
        <v>652</v>
      </c>
      <c r="F4324" s="389" t="s">
        <v>647</v>
      </c>
      <c r="G4324" s="389" t="s">
        <v>649</v>
      </c>
    </row>
    <row r="4325" spans="1:7">
      <c r="A4325" s="389" t="s">
        <v>526</v>
      </c>
      <c r="B4325" s="389" t="s">
        <v>517</v>
      </c>
      <c r="C4325" s="389">
        <v>4.14752660023</v>
      </c>
      <c r="D4325" s="389" t="s">
        <v>647</v>
      </c>
      <c r="E4325" s="389" t="s">
        <v>652</v>
      </c>
      <c r="F4325" s="389" t="s">
        <v>647</v>
      </c>
      <c r="G4325" s="389" t="s">
        <v>649</v>
      </c>
    </row>
    <row r="4326" spans="1:7">
      <c r="A4326" s="389" t="s">
        <v>526</v>
      </c>
      <c r="B4326" s="389" t="s">
        <v>517</v>
      </c>
      <c r="C4326" s="389">
        <v>4.14752660023</v>
      </c>
      <c r="D4326" s="389" t="s">
        <v>647</v>
      </c>
      <c r="E4326" s="389" t="s">
        <v>652</v>
      </c>
      <c r="F4326" s="389" t="s">
        <v>647</v>
      </c>
      <c r="G4326" s="389" t="s">
        <v>649</v>
      </c>
    </row>
    <row r="4327" spans="1:7">
      <c r="A4327" s="389" t="s">
        <v>549</v>
      </c>
      <c r="B4327" s="389" t="s">
        <v>517</v>
      </c>
      <c r="C4327" s="389">
        <v>4.14752660023</v>
      </c>
      <c r="D4327" s="389" t="s">
        <v>647</v>
      </c>
      <c r="E4327" s="389" t="s">
        <v>652</v>
      </c>
      <c r="F4327" s="389" t="s">
        <v>647</v>
      </c>
      <c r="G4327" s="389" t="s">
        <v>649</v>
      </c>
    </row>
    <row r="4328" spans="1:7">
      <c r="A4328" s="389" t="s">
        <v>549</v>
      </c>
      <c r="B4328" s="389" t="s">
        <v>517</v>
      </c>
      <c r="C4328" s="389">
        <v>4.14752660023</v>
      </c>
      <c r="D4328" s="389" t="s">
        <v>647</v>
      </c>
      <c r="E4328" s="389" t="s">
        <v>652</v>
      </c>
      <c r="F4328" s="389" t="s">
        <v>647</v>
      </c>
      <c r="G4328" s="389" t="s">
        <v>649</v>
      </c>
    </row>
    <row r="4329" spans="1:7">
      <c r="A4329" s="389" t="s">
        <v>568</v>
      </c>
      <c r="B4329" s="389" t="s">
        <v>517</v>
      </c>
      <c r="C4329" s="389">
        <v>4.14752660023</v>
      </c>
      <c r="D4329" s="389" t="s">
        <v>647</v>
      </c>
      <c r="E4329" s="389" t="s">
        <v>652</v>
      </c>
      <c r="F4329" s="389" t="s">
        <v>647</v>
      </c>
      <c r="G4329" s="389" t="s">
        <v>649</v>
      </c>
    </row>
    <row r="4330" spans="1:7">
      <c r="A4330" s="389" t="s">
        <v>568</v>
      </c>
      <c r="B4330" s="389" t="s">
        <v>517</v>
      </c>
      <c r="C4330" s="389">
        <v>4.14752660023</v>
      </c>
      <c r="D4330" s="389" t="s">
        <v>647</v>
      </c>
      <c r="E4330" s="389" t="s">
        <v>652</v>
      </c>
      <c r="F4330" s="389" t="s">
        <v>647</v>
      </c>
      <c r="G4330" s="389" t="s">
        <v>649</v>
      </c>
    </row>
    <row r="4331" spans="1:7">
      <c r="A4331" s="389" t="s">
        <v>535</v>
      </c>
      <c r="B4331" s="389" t="s">
        <v>517</v>
      </c>
      <c r="C4331" s="389">
        <v>18.434678508000001</v>
      </c>
      <c r="D4331" s="389" t="s">
        <v>647</v>
      </c>
      <c r="E4331" s="389" t="s">
        <v>652</v>
      </c>
      <c r="F4331" s="389" t="s">
        <v>647</v>
      </c>
      <c r="G4331" s="389" t="s">
        <v>649</v>
      </c>
    </row>
    <row r="4332" spans="1:7">
      <c r="A4332" s="389" t="s">
        <v>581</v>
      </c>
      <c r="B4332" s="389" t="s">
        <v>517</v>
      </c>
      <c r="C4332" s="389">
        <v>15.201464326</v>
      </c>
      <c r="D4332" s="389" t="s">
        <v>647</v>
      </c>
      <c r="E4332" s="389" t="s">
        <v>652</v>
      </c>
      <c r="F4332" s="389" t="s">
        <v>647</v>
      </c>
      <c r="G4332" s="389" t="s">
        <v>649</v>
      </c>
    </row>
    <row r="4333" spans="1:7">
      <c r="A4333" s="389" t="s">
        <v>581</v>
      </c>
      <c r="B4333" s="389" t="s">
        <v>517</v>
      </c>
      <c r="C4333" s="389">
        <v>15.201464326</v>
      </c>
      <c r="D4333" s="389" t="s">
        <v>647</v>
      </c>
      <c r="E4333" s="389" t="s">
        <v>652</v>
      </c>
      <c r="F4333" s="389" t="s">
        <v>647</v>
      </c>
      <c r="G4333" s="389" t="s">
        <v>649</v>
      </c>
    </row>
    <row r="4334" spans="1:7">
      <c r="A4334" s="389" t="s">
        <v>542</v>
      </c>
      <c r="B4334" s="389" t="s">
        <v>517</v>
      </c>
      <c r="C4334" s="389">
        <v>2.84214261272</v>
      </c>
      <c r="D4334" s="389" t="s">
        <v>647</v>
      </c>
      <c r="E4334" s="389" t="s">
        <v>652</v>
      </c>
      <c r="F4334" s="389" t="s">
        <v>647</v>
      </c>
      <c r="G4334" s="389" t="s">
        <v>649</v>
      </c>
    </row>
    <row r="4335" spans="1:7">
      <c r="A4335" s="389" t="s">
        <v>562</v>
      </c>
      <c r="B4335" s="389" t="s">
        <v>517</v>
      </c>
      <c r="C4335" s="389">
        <v>2.23285836273</v>
      </c>
      <c r="D4335" s="389" t="s">
        <v>647</v>
      </c>
      <c r="E4335" s="389" t="s">
        <v>652</v>
      </c>
      <c r="F4335" s="389" t="s">
        <v>647</v>
      </c>
      <c r="G4335" s="389" t="s">
        <v>649</v>
      </c>
    </row>
    <row r="4336" spans="1:7">
      <c r="A4336" s="389" t="s">
        <v>526</v>
      </c>
      <c r="B4336" s="389" t="s">
        <v>517</v>
      </c>
      <c r="C4336" s="389">
        <v>21.142874266100002</v>
      </c>
      <c r="D4336" s="389" t="s">
        <v>647</v>
      </c>
      <c r="E4336" s="389" t="s">
        <v>652</v>
      </c>
      <c r="F4336" s="389" t="s">
        <v>647</v>
      </c>
      <c r="G4336" s="389" t="s">
        <v>649</v>
      </c>
    </row>
    <row r="4337" spans="1:7">
      <c r="A4337" s="389" t="s">
        <v>525</v>
      </c>
      <c r="B4337" s="389" t="s">
        <v>517</v>
      </c>
      <c r="C4337" s="389">
        <v>5.8751244171400003</v>
      </c>
      <c r="D4337" s="389" t="s">
        <v>647</v>
      </c>
      <c r="E4337" s="389" t="s">
        <v>652</v>
      </c>
      <c r="F4337" s="389" t="s">
        <v>647</v>
      </c>
      <c r="G4337" s="389" t="s">
        <v>649</v>
      </c>
    </row>
    <row r="4338" spans="1:7">
      <c r="A4338" s="389" t="s">
        <v>535</v>
      </c>
      <c r="B4338" s="389" t="s">
        <v>517</v>
      </c>
      <c r="C4338" s="389">
        <v>5.3555196769000002</v>
      </c>
      <c r="D4338" s="389" t="s">
        <v>647</v>
      </c>
      <c r="E4338" s="389" t="s">
        <v>652</v>
      </c>
      <c r="F4338" s="389" t="s">
        <v>647</v>
      </c>
      <c r="G4338" s="389" t="s">
        <v>649</v>
      </c>
    </row>
    <row r="4339" spans="1:7">
      <c r="A4339" s="389" t="s">
        <v>579</v>
      </c>
      <c r="B4339" s="389" t="s">
        <v>517</v>
      </c>
      <c r="C4339" s="389">
        <v>3.7414301662699998</v>
      </c>
      <c r="D4339" s="389" t="s">
        <v>647</v>
      </c>
      <c r="E4339" s="389" t="s">
        <v>652</v>
      </c>
      <c r="F4339" s="389" t="s">
        <v>647</v>
      </c>
      <c r="G4339" s="389" t="s">
        <v>649</v>
      </c>
    </row>
    <row r="4340" spans="1:7">
      <c r="A4340" s="389" t="s">
        <v>570</v>
      </c>
      <c r="B4340" s="389" t="s">
        <v>517</v>
      </c>
      <c r="C4340" s="389">
        <v>5.8116071217999998</v>
      </c>
      <c r="D4340" s="389" t="s">
        <v>647</v>
      </c>
      <c r="E4340" s="389" t="s">
        <v>652</v>
      </c>
      <c r="F4340" s="389" t="s">
        <v>647</v>
      </c>
      <c r="G4340" s="389" t="s">
        <v>649</v>
      </c>
    </row>
    <row r="4341" spans="1:7">
      <c r="A4341" s="389" t="s">
        <v>570</v>
      </c>
      <c r="B4341" s="389" t="s">
        <v>517</v>
      </c>
      <c r="C4341" s="389">
        <v>5.8116071217999998</v>
      </c>
      <c r="D4341" s="389" t="s">
        <v>647</v>
      </c>
      <c r="E4341" s="389" t="s">
        <v>652</v>
      </c>
      <c r="F4341" s="389" t="s">
        <v>647</v>
      </c>
      <c r="G4341" s="389" t="s">
        <v>649</v>
      </c>
    </row>
    <row r="4342" spans="1:7">
      <c r="A4342" s="389" t="s">
        <v>570</v>
      </c>
      <c r="B4342" s="389" t="s">
        <v>517</v>
      </c>
      <c r="C4342" s="389">
        <v>5.8116071217999998</v>
      </c>
      <c r="D4342" s="389" t="s">
        <v>647</v>
      </c>
      <c r="E4342" s="389" t="s">
        <v>652</v>
      </c>
      <c r="F4342" s="389" t="s">
        <v>647</v>
      </c>
      <c r="G4342" s="389" t="s">
        <v>649</v>
      </c>
    </row>
    <row r="4343" spans="1:7">
      <c r="A4343" s="389" t="s">
        <v>535</v>
      </c>
      <c r="B4343" s="389" t="s">
        <v>517</v>
      </c>
      <c r="C4343" s="389">
        <v>10.580378336100001</v>
      </c>
      <c r="D4343" s="389" t="s">
        <v>647</v>
      </c>
      <c r="E4343" s="389" t="s">
        <v>652</v>
      </c>
      <c r="F4343" s="389" t="s">
        <v>647</v>
      </c>
      <c r="G4343" s="389" t="s">
        <v>649</v>
      </c>
    </row>
    <row r="4344" spans="1:7">
      <c r="A4344" s="389" t="s">
        <v>534</v>
      </c>
      <c r="B4344" s="389" t="s">
        <v>517</v>
      </c>
      <c r="C4344" s="389">
        <v>3.92640215046</v>
      </c>
      <c r="D4344" s="389" t="s">
        <v>647</v>
      </c>
      <c r="E4344" s="389" t="s">
        <v>652</v>
      </c>
      <c r="F4344" s="389" t="s">
        <v>647</v>
      </c>
      <c r="G4344" s="389" t="s">
        <v>649</v>
      </c>
    </row>
    <row r="4345" spans="1:7">
      <c r="A4345" s="389" t="s">
        <v>534</v>
      </c>
      <c r="B4345" s="389" t="s">
        <v>517</v>
      </c>
      <c r="C4345" s="389">
        <v>3.92640215046</v>
      </c>
      <c r="D4345" s="389" t="s">
        <v>647</v>
      </c>
      <c r="E4345" s="389" t="s">
        <v>652</v>
      </c>
      <c r="F4345" s="389" t="s">
        <v>647</v>
      </c>
      <c r="G4345" s="389" t="s">
        <v>649</v>
      </c>
    </row>
    <row r="4346" spans="1:7">
      <c r="A4346" s="389" t="s">
        <v>541</v>
      </c>
      <c r="B4346" s="389" t="s">
        <v>517</v>
      </c>
      <c r="C4346" s="389">
        <v>3.92640215046</v>
      </c>
      <c r="D4346" s="389" t="s">
        <v>647</v>
      </c>
      <c r="E4346" s="389" t="s">
        <v>652</v>
      </c>
      <c r="F4346" s="389" t="s">
        <v>647</v>
      </c>
      <c r="G4346" s="389" t="s">
        <v>649</v>
      </c>
    </row>
    <row r="4347" spans="1:7">
      <c r="A4347" s="389" t="s">
        <v>541</v>
      </c>
      <c r="B4347" s="389" t="s">
        <v>517</v>
      </c>
      <c r="C4347" s="389">
        <v>3.92640215046</v>
      </c>
      <c r="D4347" s="389" t="s">
        <v>647</v>
      </c>
      <c r="E4347" s="389" t="s">
        <v>652</v>
      </c>
      <c r="F4347" s="389" t="s">
        <v>647</v>
      </c>
      <c r="G4347" s="389" t="s">
        <v>649</v>
      </c>
    </row>
    <row r="4348" spans="1:7">
      <c r="A4348" s="389" t="s">
        <v>554</v>
      </c>
      <c r="B4348" s="389" t="s">
        <v>517</v>
      </c>
      <c r="C4348" s="389">
        <v>3.4290723087499999</v>
      </c>
      <c r="D4348" s="389" t="s">
        <v>647</v>
      </c>
      <c r="E4348" s="389" t="s">
        <v>652</v>
      </c>
      <c r="F4348" s="389" t="s">
        <v>647</v>
      </c>
      <c r="G4348" s="389" t="s">
        <v>649</v>
      </c>
    </row>
    <row r="4349" spans="1:7">
      <c r="A4349" s="389" t="s">
        <v>554</v>
      </c>
      <c r="B4349" s="389" t="s">
        <v>517</v>
      </c>
      <c r="C4349" s="389">
        <v>3.4290723087499999</v>
      </c>
      <c r="D4349" s="389" t="s">
        <v>647</v>
      </c>
      <c r="E4349" s="389" t="s">
        <v>652</v>
      </c>
      <c r="F4349" s="389" t="s">
        <v>647</v>
      </c>
      <c r="G4349" s="389" t="s">
        <v>649</v>
      </c>
    </row>
    <row r="4350" spans="1:7">
      <c r="A4350" s="389" t="s">
        <v>578</v>
      </c>
      <c r="B4350" s="389" t="s">
        <v>517</v>
      </c>
      <c r="C4350" s="389">
        <v>3.4290723087499999</v>
      </c>
      <c r="D4350" s="389" t="s">
        <v>647</v>
      </c>
      <c r="E4350" s="389" t="s">
        <v>652</v>
      </c>
      <c r="F4350" s="389" t="s">
        <v>647</v>
      </c>
      <c r="G4350" s="389" t="s">
        <v>649</v>
      </c>
    </row>
    <row r="4351" spans="1:7">
      <c r="A4351" s="389" t="s">
        <v>559</v>
      </c>
      <c r="B4351" s="389" t="s">
        <v>517</v>
      </c>
      <c r="C4351" s="389">
        <v>12.1414762647</v>
      </c>
      <c r="D4351" s="389" t="s">
        <v>647</v>
      </c>
      <c r="E4351" s="389" t="s">
        <v>652</v>
      </c>
      <c r="F4351" s="389" t="s">
        <v>647</v>
      </c>
      <c r="G4351" s="389" t="s">
        <v>649</v>
      </c>
    </row>
    <row r="4352" spans="1:7">
      <c r="A4352" s="389" t="s">
        <v>581</v>
      </c>
      <c r="B4352" s="389" t="s">
        <v>517</v>
      </c>
      <c r="C4352" s="389">
        <v>12.1414762647</v>
      </c>
      <c r="D4352" s="389" t="s">
        <v>647</v>
      </c>
      <c r="E4352" s="389" t="s">
        <v>652</v>
      </c>
      <c r="F4352" s="389" t="s">
        <v>647</v>
      </c>
      <c r="G4352" s="389" t="s">
        <v>649</v>
      </c>
    </row>
    <row r="4353" spans="1:7">
      <c r="A4353" s="389" t="s">
        <v>574</v>
      </c>
      <c r="B4353" s="389" t="s">
        <v>517</v>
      </c>
      <c r="C4353" s="389">
        <v>12.1414762647</v>
      </c>
      <c r="D4353" s="389" t="s">
        <v>647</v>
      </c>
      <c r="E4353" s="389" t="s">
        <v>652</v>
      </c>
      <c r="F4353" s="389" t="s">
        <v>647</v>
      </c>
      <c r="G4353" s="389" t="s">
        <v>649</v>
      </c>
    </row>
    <row r="4354" spans="1:7">
      <c r="A4354" s="389" t="s">
        <v>526</v>
      </c>
      <c r="B4354" s="389" t="s">
        <v>517</v>
      </c>
      <c r="C4354" s="389">
        <v>8.5175874302400008</v>
      </c>
      <c r="D4354" s="389" t="s">
        <v>647</v>
      </c>
      <c r="E4354" s="389" t="s">
        <v>652</v>
      </c>
      <c r="F4354" s="389" t="s">
        <v>647</v>
      </c>
      <c r="G4354" s="389" t="s">
        <v>649</v>
      </c>
    </row>
    <row r="4355" spans="1:7">
      <c r="A4355" s="389" t="s">
        <v>578</v>
      </c>
      <c r="B4355" s="389" t="s">
        <v>517</v>
      </c>
      <c r="C4355" s="389">
        <v>15.1975017978999</v>
      </c>
      <c r="D4355" s="389" t="s">
        <v>647</v>
      </c>
      <c r="E4355" s="389" t="s">
        <v>652</v>
      </c>
      <c r="F4355" s="389" t="s">
        <v>647</v>
      </c>
      <c r="G4355" s="389" t="s">
        <v>649</v>
      </c>
    </row>
    <row r="4356" spans="1:7">
      <c r="A4356" s="389" t="s">
        <v>569</v>
      </c>
      <c r="B4356" s="389" t="s">
        <v>517</v>
      </c>
      <c r="C4356" s="389">
        <v>5.0626592712800003</v>
      </c>
      <c r="D4356" s="389" t="s">
        <v>647</v>
      </c>
      <c r="E4356" s="389" t="s">
        <v>652</v>
      </c>
      <c r="F4356" s="389" t="s">
        <v>647</v>
      </c>
      <c r="G4356" s="389" t="s">
        <v>649</v>
      </c>
    </row>
    <row r="4357" spans="1:7">
      <c r="A4357" s="389" t="s">
        <v>569</v>
      </c>
      <c r="B4357" s="389" t="s">
        <v>517</v>
      </c>
      <c r="C4357" s="389">
        <v>5.0626592712800003</v>
      </c>
      <c r="D4357" s="389" t="s">
        <v>647</v>
      </c>
      <c r="E4357" s="389" t="s">
        <v>652</v>
      </c>
      <c r="F4357" s="389" t="s">
        <v>647</v>
      </c>
      <c r="G4357" s="389" t="s">
        <v>649</v>
      </c>
    </row>
    <row r="4358" spans="1:7">
      <c r="A4358" s="389" t="s">
        <v>525</v>
      </c>
      <c r="B4358" s="389" t="s">
        <v>517</v>
      </c>
      <c r="C4358" s="389">
        <v>10.588411775100001</v>
      </c>
      <c r="D4358" s="389" t="s">
        <v>647</v>
      </c>
      <c r="E4358" s="389" t="s">
        <v>652</v>
      </c>
      <c r="F4358" s="389" t="s">
        <v>647</v>
      </c>
      <c r="G4358" s="389" t="s">
        <v>649</v>
      </c>
    </row>
    <row r="4359" spans="1:7">
      <c r="A4359" s="389" t="s">
        <v>514</v>
      </c>
      <c r="B4359" s="389" t="s">
        <v>517</v>
      </c>
      <c r="C4359" s="389">
        <v>17.327462889700001</v>
      </c>
      <c r="D4359" s="389" t="s">
        <v>647</v>
      </c>
      <c r="E4359" s="389" t="s">
        <v>652</v>
      </c>
      <c r="F4359" s="389" t="s">
        <v>647</v>
      </c>
      <c r="G4359" s="389" t="s">
        <v>649</v>
      </c>
    </row>
    <row r="4360" spans="1:7">
      <c r="A4360" s="389" t="s">
        <v>535</v>
      </c>
      <c r="B4360" s="389" t="s">
        <v>517</v>
      </c>
      <c r="C4360" s="389">
        <v>3.7924253455799999</v>
      </c>
      <c r="D4360" s="389" t="s">
        <v>647</v>
      </c>
      <c r="E4360" s="389" t="s">
        <v>652</v>
      </c>
      <c r="F4360" s="389" t="s">
        <v>647</v>
      </c>
      <c r="G4360" s="389" t="s">
        <v>649</v>
      </c>
    </row>
    <row r="4361" spans="1:7">
      <c r="A4361" s="389" t="s">
        <v>535</v>
      </c>
      <c r="B4361" s="389" t="s">
        <v>517</v>
      </c>
      <c r="C4361" s="389">
        <v>3.7924253455799999</v>
      </c>
      <c r="D4361" s="389" t="s">
        <v>647</v>
      </c>
      <c r="E4361" s="389" t="s">
        <v>652</v>
      </c>
      <c r="F4361" s="389" t="s">
        <v>647</v>
      </c>
      <c r="G4361" s="389" t="s">
        <v>649</v>
      </c>
    </row>
    <row r="4362" spans="1:7">
      <c r="A4362" s="389" t="s">
        <v>535</v>
      </c>
      <c r="B4362" s="389" t="s">
        <v>517</v>
      </c>
      <c r="C4362" s="389">
        <v>8.6922314246799903</v>
      </c>
      <c r="D4362" s="389" t="s">
        <v>647</v>
      </c>
      <c r="E4362" s="389" t="s">
        <v>652</v>
      </c>
      <c r="F4362" s="389" t="s">
        <v>647</v>
      </c>
      <c r="G4362" s="389" t="s">
        <v>649</v>
      </c>
    </row>
    <row r="4363" spans="1:7">
      <c r="A4363" s="389" t="s">
        <v>535</v>
      </c>
      <c r="B4363" s="389" t="s">
        <v>517</v>
      </c>
      <c r="C4363" s="389">
        <v>1.28399143116</v>
      </c>
      <c r="D4363" s="389" t="s">
        <v>647</v>
      </c>
      <c r="E4363" s="389" t="s">
        <v>652</v>
      </c>
      <c r="F4363" s="389" t="s">
        <v>647</v>
      </c>
      <c r="G4363" s="389" t="s">
        <v>649</v>
      </c>
    </row>
    <row r="4364" spans="1:7">
      <c r="A4364" s="389" t="s">
        <v>562</v>
      </c>
      <c r="B4364" s="389" t="s">
        <v>517</v>
      </c>
      <c r="C4364" s="389">
        <v>4.8068096469799997</v>
      </c>
      <c r="D4364" s="389" t="s">
        <v>647</v>
      </c>
      <c r="E4364" s="389" t="s">
        <v>652</v>
      </c>
      <c r="F4364" s="389" t="s">
        <v>647</v>
      </c>
      <c r="G4364" s="389" t="s">
        <v>649</v>
      </c>
    </row>
    <row r="4365" spans="1:7">
      <c r="A4365" s="389" t="s">
        <v>563</v>
      </c>
      <c r="B4365" s="389" t="s">
        <v>517</v>
      </c>
      <c r="C4365" s="389">
        <v>6.9324452727399999</v>
      </c>
      <c r="D4365" s="389" t="s">
        <v>647</v>
      </c>
      <c r="E4365" s="389" t="s">
        <v>652</v>
      </c>
      <c r="F4365" s="389" t="s">
        <v>647</v>
      </c>
      <c r="G4365" s="389" t="s">
        <v>649</v>
      </c>
    </row>
    <row r="4366" spans="1:7">
      <c r="A4366" s="389" t="s">
        <v>581</v>
      </c>
      <c r="B4366" s="389" t="s">
        <v>517</v>
      </c>
      <c r="C4366" s="389">
        <v>22.979561506100001</v>
      </c>
      <c r="D4366" s="389" t="s">
        <v>647</v>
      </c>
      <c r="E4366" s="389" t="s">
        <v>652</v>
      </c>
      <c r="F4366" s="389" t="s">
        <v>647</v>
      </c>
      <c r="G4366" s="389" t="s">
        <v>649</v>
      </c>
    </row>
    <row r="4367" spans="1:7">
      <c r="A4367" s="389" t="s">
        <v>526</v>
      </c>
      <c r="B4367" s="389" t="s">
        <v>517</v>
      </c>
      <c r="C4367" s="389">
        <v>7.8857712496400003</v>
      </c>
      <c r="D4367" s="389" t="s">
        <v>647</v>
      </c>
      <c r="E4367" s="389" t="s">
        <v>652</v>
      </c>
      <c r="F4367" s="389" t="s">
        <v>647</v>
      </c>
      <c r="G4367" s="389" t="s">
        <v>649</v>
      </c>
    </row>
    <row r="4368" spans="1:7">
      <c r="A4368" s="389" t="s">
        <v>546</v>
      </c>
      <c r="B4368" s="389" t="s">
        <v>517</v>
      </c>
      <c r="C4368" s="389">
        <v>7.1438813091900002</v>
      </c>
      <c r="D4368" s="389" t="s">
        <v>647</v>
      </c>
      <c r="E4368" s="389" t="s">
        <v>652</v>
      </c>
      <c r="F4368" s="389" t="s">
        <v>647</v>
      </c>
      <c r="G4368" s="389" t="s">
        <v>649</v>
      </c>
    </row>
    <row r="4369" spans="1:7">
      <c r="A4369" s="389" t="s">
        <v>526</v>
      </c>
      <c r="B4369" s="389" t="s">
        <v>517</v>
      </c>
      <c r="C4369" s="389">
        <v>1.19290979952</v>
      </c>
      <c r="D4369" s="389" t="s">
        <v>647</v>
      </c>
      <c r="E4369" s="389" t="s">
        <v>652</v>
      </c>
      <c r="F4369" s="389" t="s">
        <v>647</v>
      </c>
      <c r="G4369" s="389" t="s">
        <v>649</v>
      </c>
    </row>
    <row r="4370" spans="1:7">
      <c r="A4370" s="389" t="s">
        <v>514</v>
      </c>
      <c r="B4370" s="389" t="s">
        <v>517</v>
      </c>
      <c r="C4370" s="389">
        <v>1.19290979952</v>
      </c>
      <c r="D4370" s="389" t="s">
        <v>647</v>
      </c>
      <c r="E4370" s="389" t="s">
        <v>652</v>
      </c>
      <c r="F4370" s="389" t="s">
        <v>647</v>
      </c>
      <c r="G4370" s="389" t="s">
        <v>649</v>
      </c>
    </row>
    <row r="4371" spans="1:7">
      <c r="A4371" s="389" t="s">
        <v>569</v>
      </c>
      <c r="B4371" s="389" t="s">
        <v>517</v>
      </c>
      <c r="C4371" s="389">
        <v>1.19290979952</v>
      </c>
      <c r="D4371" s="389" t="s">
        <v>647</v>
      </c>
      <c r="E4371" s="389" t="s">
        <v>652</v>
      </c>
      <c r="F4371" s="389" t="s">
        <v>647</v>
      </c>
      <c r="G4371" s="389" t="s">
        <v>649</v>
      </c>
    </row>
    <row r="4372" spans="1:7">
      <c r="A4372" s="389" t="s">
        <v>581</v>
      </c>
      <c r="B4372" s="389" t="s">
        <v>517</v>
      </c>
      <c r="C4372" s="389">
        <v>0.86214050527800001</v>
      </c>
      <c r="D4372" s="389" t="s">
        <v>647</v>
      </c>
      <c r="E4372" s="389" t="s">
        <v>652</v>
      </c>
      <c r="F4372" s="389" t="s">
        <v>647</v>
      </c>
      <c r="G4372" s="389" t="s">
        <v>649</v>
      </c>
    </row>
    <row r="4373" spans="1:7">
      <c r="A4373" s="389" t="s">
        <v>525</v>
      </c>
      <c r="B4373" s="389" t="s">
        <v>517</v>
      </c>
      <c r="C4373" s="389">
        <v>6.5832770905100002</v>
      </c>
      <c r="D4373" s="389" t="s">
        <v>647</v>
      </c>
      <c r="E4373" s="389" t="s">
        <v>652</v>
      </c>
      <c r="F4373" s="389" t="s">
        <v>647</v>
      </c>
      <c r="G4373" s="389" t="s">
        <v>649</v>
      </c>
    </row>
    <row r="4374" spans="1:7">
      <c r="A4374" s="389" t="s">
        <v>526</v>
      </c>
      <c r="B4374" s="389" t="s">
        <v>517</v>
      </c>
      <c r="C4374" s="389">
        <v>6.5832770905100002</v>
      </c>
      <c r="D4374" s="389" t="s">
        <v>647</v>
      </c>
      <c r="E4374" s="389" t="s">
        <v>652</v>
      </c>
      <c r="F4374" s="389" t="s">
        <v>647</v>
      </c>
      <c r="G4374" s="389" t="s">
        <v>649</v>
      </c>
    </row>
    <row r="4375" spans="1:7">
      <c r="A4375" s="389" t="s">
        <v>568</v>
      </c>
      <c r="B4375" s="389" t="s">
        <v>517</v>
      </c>
      <c r="C4375" s="389">
        <v>6.5832770905100002</v>
      </c>
      <c r="D4375" s="389" t="s">
        <v>647</v>
      </c>
      <c r="E4375" s="389" t="s">
        <v>652</v>
      </c>
      <c r="F4375" s="389" t="s">
        <v>647</v>
      </c>
      <c r="G4375" s="389" t="s">
        <v>649</v>
      </c>
    </row>
    <row r="4376" spans="1:7">
      <c r="A4376" s="389" t="s">
        <v>578</v>
      </c>
      <c r="B4376" s="389" t="s">
        <v>517</v>
      </c>
      <c r="C4376" s="389">
        <v>1.7371045090299999</v>
      </c>
      <c r="D4376" s="389" t="s">
        <v>647</v>
      </c>
      <c r="E4376" s="389" t="s">
        <v>652</v>
      </c>
      <c r="F4376" s="389" t="s">
        <v>647</v>
      </c>
      <c r="G4376" s="389" t="s">
        <v>649</v>
      </c>
    </row>
    <row r="4377" spans="1:7">
      <c r="A4377" s="389" t="s">
        <v>579</v>
      </c>
      <c r="B4377" s="389" t="s">
        <v>517</v>
      </c>
      <c r="C4377" s="389">
        <v>5.3285408729899997</v>
      </c>
      <c r="D4377" s="389" t="s">
        <v>647</v>
      </c>
      <c r="E4377" s="389" t="s">
        <v>652</v>
      </c>
      <c r="F4377" s="389" t="s">
        <v>647</v>
      </c>
      <c r="G4377" s="389" t="s">
        <v>649</v>
      </c>
    </row>
    <row r="4378" spans="1:7">
      <c r="A4378" s="389" t="s">
        <v>522</v>
      </c>
      <c r="B4378" s="389" t="s">
        <v>517</v>
      </c>
      <c r="C4378" s="389">
        <v>22.430053374900002</v>
      </c>
      <c r="D4378" s="389" t="s">
        <v>647</v>
      </c>
      <c r="E4378" s="389" t="s">
        <v>652</v>
      </c>
      <c r="F4378" s="389" t="s">
        <v>647</v>
      </c>
      <c r="G4378" s="389" t="s">
        <v>649</v>
      </c>
    </row>
    <row r="4379" spans="1:7">
      <c r="A4379" s="389" t="s">
        <v>522</v>
      </c>
      <c r="B4379" s="389" t="s">
        <v>517</v>
      </c>
      <c r="C4379" s="389">
        <v>22.430053374900002</v>
      </c>
      <c r="D4379" s="389" t="s">
        <v>647</v>
      </c>
      <c r="E4379" s="389" t="s">
        <v>652</v>
      </c>
      <c r="F4379" s="389" t="s">
        <v>647</v>
      </c>
      <c r="G4379" s="389" t="s">
        <v>649</v>
      </c>
    </row>
    <row r="4380" spans="1:7">
      <c r="A4380" s="389" t="s">
        <v>581</v>
      </c>
      <c r="B4380" s="389" t="s">
        <v>517</v>
      </c>
      <c r="C4380" s="389">
        <v>0.90479336808900002</v>
      </c>
      <c r="D4380" s="389" t="s">
        <v>647</v>
      </c>
      <c r="E4380" s="389" t="s">
        <v>652</v>
      </c>
      <c r="F4380" s="389" t="s">
        <v>647</v>
      </c>
      <c r="G4380" s="389" t="s">
        <v>649</v>
      </c>
    </row>
    <row r="4381" spans="1:7">
      <c r="A4381" s="389" t="s">
        <v>526</v>
      </c>
      <c r="B4381" s="389" t="s">
        <v>517</v>
      </c>
      <c r="C4381" s="389">
        <v>7.8423063042400001</v>
      </c>
      <c r="D4381" s="389" t="s">
        <v>647</v>
      </c>
      <c r="E4381" s="389" t="s">
        <v>652</v>
      </c>
      <c r="F4381" s="389" t="s">
        <v>647</v>
      </c>
      <c r="G4381" s="389" t="s">
        <v>649</v>
      </c>
    </row>
    <row r="4382" spans="1:7">
      <c r="A4382" s="389" t="s">
        <v>526</v>
      </c>
      <c r="B4382" s="389" t="s">
        <v>517</v>
      </c>
      <c r="C4382" s="389">
        <v>4.9386714529400004</v>
      </c>
      <c r="D4382" s="389" t="s">
        <v>647</v>
      </c>
      <c r="E4382" s="389" t="s">
        <v>652</v>
      </c>
      <c r="F4382" s="389" t="s">
        <v>647</v>
      </c>
      <c r="G4382" s="389" t="s">
        <v>649</v>
      </c>
    </row>
    <row r="4383" spans="1:7">
      <c r="A4383" s="389" t="s">
        <v>578</v>
      </c>
      <c r="B4383" s="389" t="s">
        <v>517</v>
      </c>
      <c r="C4383" s="389">
        <v>6.6551765611400002</v>
      </c>
      <c r="D4383" s="389" t="s">
        <v>647</v>
      </c>
      <c r="E4383" s="389" t="s">
        <v>652</v>
      </c>
      <c r="F4383" s="389" t="s">
        <v>647</v>
      </c>
      <c r="G4383" s="389" t="s">
        <v>649</v>
      </c>
    </row>
    <row r="4384" spans="1:7">
      <c r="A4384" s="389" t="s">
        <v>578</v>
      </c>
      <c r="B4384" s="389" t="s">
        <v>517</v>
      </c>
      <c r="C4384" s="389">
        <v>4.3965738069700002</v>
      </c>
      <c r="D4384" s="389" t="s">
        <v>647</v>
      </c>
      <c r="E4384" s="389" t="s">
        <v>652</v>
      </c>
      <c r="F4384" s="389" t="s">
        <v>647</v>
      </c>
      <c r="G4384" s="389" t="s">
        <v>649</v>
      </c>
    </row>
    <row r="4385" spans="1:7">
      <c r="A4385" s="389" t="s">
        <v>553</v>
      </c>
      <c r="B4385" s="389" t="s">
        <v>517</v>
      </c>
      <c r="C4385" s="389">
        <v>1.64542199476</v>
      </c>
      <c r="D4385" s="389" t="s">
        <v>647</v>
      </c>
      <c r="E4385" s="389" t="s">
        <v>652</v>
      </c>
      <c r="F4385" s="389" t="s">
        <v>647</v>
      </c>
      <c r="G4385" s="389" t="s">
        <v>649</v>
      </c>
    </row>
    <row r="4386" spans="1:7">
      <c r="A4386" s="389" t="s">
        <v>553</v>
      </c>
      <c r="B4386" s="389" t="s">
        <v>517</v>
      </c>
      <c r="C4386" s="389">
        <v>1.64542199476</v>
      </c>
      <c r="D4386" s="389" t="s">
        <v>647</v>
      </c>
      <c r="E4386" s="389" t="s">
        <v>652</v>
      </c>
      <c r="F4386" s="389" t="s">
        <v>647</v>
      </c>
      <c r="G4386" s="389" t="s">
        <v>649</v>
      </c>
    </row>
    <row r="4387" spans="1:7">
      <c r="A4387" s="389" t="s">
        <v>578</v>
      </c>
      <c r="B4387" s="389" t="s">
        <v>517</v>
      </c>
      <c r="C4387" s="389">
        <v>1.64542199476</v>
      </c>
      <c r="D4387" s="389" t="s">
        <v>647</v>
      </c>
      <c r="E4387" s="389" t="s">
        <v>652</v>
      </c>
      <c r="F4387" s="389" t="s">
        <v>647</v>
      </c>
      <c r="G4387" s="389" t="s">
        <v>649</v>
      </c>
    </row>
    <row r="4388" spans="1:7">
      <c r="A4388" s="389" t="s">
        <v>525</v>
      </c>
      <c r="B4388" s="389" t="s">
        <v>517</v>
      </c>
      <c r="C4388" s="389">
        <v>3.69347157242</v>
      </c>
      <c r="D4388" s="389" t="s">
        <v>647</v>
      </c>
      <c r="E4388" s="389" t="s">
        <v>652</v>
      </c>
      <c r="F4388" s="389" t="s">
        <v>647</v>
      </c>
      <c r="G4388" s="389" t="s">
        <v>649</v>
      </c>
    </row>
    <row r="4389" spans="1:7">
      <c r="A4389" s="389" t="s">
        <v>525</v>
      </c>
      <c r="B4389" s="389" t="s">
        <v>517</v>
      </c>
      <c r="C4389" s="389">
        <v>3.69347157242</v>
      </c>
      <c r="D4389" s="389" t="s">
        <v>647</v>
      </c>
      <c r="E4389" s="389" t="s">
        <v>652</v>
      </c>
      <c r="F4389" s="389" t="s">
        <v>647</v>
      </c>
      <c r="G4389" s="389" t="s">
        <v>649</v>
      </c>
    </row>
    <row r="4390" spans="1:7">
      <c r="A4390" s="389" t="s">
        <v>568</v>
      </c>
      <c r="B4390" s="389" t="s">
        <v>517</v>
      </c>
      <c r="C4390" s="389">
        <v>3.69347157242</v>
      </c>
      <c r="D4390" s="389" t="s">
        <v>647</v>
      </c>
      <c r="E4390" s="389" t="s">
        <v>652</v>
      </c>
      <c r="F4390" s="389" t="s">
        <v>647</v>
      </c>
      <c r="G4390" s="389" t="s">
        <v>649</v>
      </c>
    </row>
    <row r="4391" spans="1:7">
      <c r="A4391" s="389" t="s">
        <v>568</v>
      </c>
      <c r="B4391" s="389" t="s">
        <v>517</v>
      </c>
      <c r="C4391" s="389">
        <v>3.69347157242</v>
      </c>
      <c r="D4391" s="389" t="s">
        <v>647</v>
      </c>
      <c r="E4391" s="389" t="s">
        <v>652</v>
      </c>
      <c r="F4391" s="389" t="s">
        <v>647</v>
      </c>
      <c r="G4391" s="389" t="s">
        <v>649</v>
      </c>
    </row>
    <row r="4392" spans="1:7">
      <c r="A4392" s="389" t="s">
        <v>581</v>
      </c>
      <c r="B4392" s="389" t="s">
        <v>517</v>
      </c>
      <c r="C4392" s="389">
        <v>16.9608208782</v>
      </c>
      <c r="D4392" s="389" t="s">
        <v>647</v>
      </c>
      <c r="E4392" s="389" t="s">
        <v>652</v>
      </c>
      <c r="F4392" s="389" t="s">
        <v>647</v>
      </c>
      <c r="G4392" s="389" t="s">
        <v>649</v>
      </c>
    </row>
    <row r="4393" spans="1:7">
      <c r="A4393" s="389" t="s">
        <v>535</v>
      </c>
      <c r="B4393" s="389" t="s">
        <v>517</v>
      </c>
      <c r="C4393" s="389">
        <v>3.36064586073</v>
      </c>
      <c r="D4393" s="389" t="s">
        <v>647</v>
      </c>
      <c r="E4393" s="389" t="s">
        <v>652</v>
      </c>
      <c r="F4393" s="389" t="s">
        <v>647</v>
      </c>
      <c r="G4393" s="389" t="s">
        <v>649</v>
      </c>
    </row>
    <row r="4394" spans="1:7">
      <c r="A4394" s="389" t="s">
        <v>559</v>
      </c>
      <c r="B4394" s="389" t="s">
        <v>517</v>
      </c>
      <c r="C4394" s="389">
        <v>38.0389397629</v>
      </c>
      <c r="D4394" s="389" t="s">
        <v>647</v>
      </c>
      <c r="E4394" s="389" t="s">
        <v>652</v>
      </c>
      <c r="F4394" s="389" t="s">
        <v>647</v>
      </c>
      <c r="G4394" s="389" t="s">
        <v>649</v>
      </c>
    </row>
    <row r="4395" spans="1:7">
      <c r="A4395" s="389" t="s">
        <v>562</v>
      </c>
      <c r="B4395" s="389" t="s">
        <v>517</v>
      </c>
      <c r="C4395" s="389">
        <v>23.348954319800001</v>
      </c>
      <c r="D4395" s="389" t="s">
        <v>647</v>
      </c>
      <c r="E4395" s="389" t="s">
        <v>652</v>
      </c>
      <c r="F4395" s="389" t="s">
        <v>647</v>
      </c>
      <c r="G4395" s="389" t="s">
        <v>649</v>
      </c>
    </row>
    <row r="4396" spans="1:7">
      <c r="A4396" s="389" t="s">
        <v>581</v>
      </c>
      <c r="B4396" s="389" t="s">
        <v>517</v>
      </c>
      <c r="C4396" s="389">
        <v>4.4296131268299996</v>
      </c>
      <c r="D4396" s="389" t="s">
        <v>647</v>
      </c>
      <c r="E4396" s="389" t="s">
        <v>652</v>
      </c>
      <c r="F4396" s="389" t="s">
        <v>647</v>
      </c>
      <c r="G4396" s="389" t="s">
        <v>649</v>
      </c>
    </row>
    <row r="4397" spans="1:7">
      <c r="A4397" s="389" t="s">
        <v>551</v>
      </c>
      <c r="B4397" s="389" t="s">
        <v>517</v>
      </c>
      <c r="C4397" s="389">
        <v>6.5473364157600002</v>
      </c>
      <c r="D4397" s="389" t="s">
        <v>647</v>
      </c>
      <c r="E4397" s="389" t="s">
        <v>652</v>
      </c>
      <c r="F4397" s="389" t="s">
        <v>647</v>
      </c>
      <c r="G4397" s="389" t="s">
        <v>649</v>
      </c>
    </row>
    <row r="4398" spans="1:7">
      <c r="A4398" s="389" t="s">
        <v>551</v>
      </c>
      <c r="B4398" s="389" t="s">
        <v>517</v>
      </c>
      <c r="C4398" s="389">
        <v>6.5473364157600002</v>
      </c>
      <c r="D4398" s="389" t="s">
        <v>647</v>
      </c>
      <c r="E4398" s="389" t="s">
        <v>652</v>
      </c>
      <c r="F4398" s="389" t="s">
        <v>647</v>
      </c>
      <c r="G4398" s="389" t="s">
        <v>649</v>
      </c>
    </row>
    <row r="4399" spans="1:7">
      <c r="A4399" s="389" t="s">
        <v>525</v>
      </c>
      <c r="B4399" s="389" t="s">
        <v>517</v>
      </c>
      <c r="C4399" s="389">
        <v>4.5956325204699997</v>
      </c>
      <c r="D4399" s="389" t="s">
        <v>647</v>
      </c>
      <c r="E4399" s="389" t="s">
        <v>652</v>
      </c>
      <c r="F4399" s="389" t="s">
        <v>647</v>
      </c>
      <c r="G4399" s="389" t="s">
        <v>649</v>
      </c>
    </row>
    <row r="4400" spans="1:7">
      <c r="A4400" s="389" t="s">
        <v>545</v>
      </c>
      <c r="B4400" s="389" t="s">
        <v>517</v>
      </c>
      <c r="C4400" s="389">
        <v>4.5956325204699997</v>
      </c>
      <c r="D4400" s="389" t="s">
        <v>647</v>
      </c>
      <c r="E4400" s="389" t="s">
        <v>652</v>
      </c>
      <c r="F4400" s="389" t="s">
        <v>647</v>
      </c>
      <c r="G4400" s="389" t="s">
        <v>649</v>
      </c>
    </row>
    <row r="4401" spans="1:7">
      <c r="A4401" s="389" t="s">
        <v>545</v>
      </c>
      <c r="B4401" s="389" t="s">
        <v>517</v>
      </c>
      <c r="C4401" s="389">
        <v>4.5956325204699997</v>
      </c>
      <c r="D4401" s="389" t="s">
        <v>647</v>
      </c>
      <c r="E4401" s="389" t="s">
        <v>652</v>
      </c>
      <c r="F4401" s="389" t="s">
        <v>647</v>
      </c>
      <c r="G4401" s="389" t="s">
        <v>649</v>
      </c>
    </row>
    <row r="4402" spans="1:7">
      <c r="A4402" s="389" t="s">
        <v>527</v>
      </c>
      <c r="B4402" s="389" t="s">
        <v>517</v>
      </c>
      <c r="C4402" s="389">
        <v>2.4266825382900001</v>
      </c>
      <c r="D4402" s="389" t="s">
        <v>647</v>
      </c>
      <c r="E4402" s="389" t="s">
        <v>652</v>
      </c>
      <c r="F4402" s="389" t="s">
        <v>647</v>
      </c>
      <c r="G4402" s="389" t="s">
        <v>649</v>
      </c>
    </row>
    <row r="4403" spans="1:7">
      <c r="A4403" s="389" t="s">
        <v>574</v>
      </c>
      <c r="B4403" s="389" t="s">
        <v>517</v>
      </c>
      <c r="C4403" s="389">
        <v>0.51497851506699999</v>
      </c>
      <c r="D4403" s="389" t="s">
        <v>647</v>
      </c>
      <c r="E4403" s="389" t="s">
        <v>652</v>
      </c>
      <c r="F4403" s="389" t="s">
        <v>647</v>
      </c>
      <c r="G4403" s="389" t="s">
        <v>649</v>
      </c>
    </row>
    <row r="4404" spans="1:7">
      <c r="A4404" s="389" t="s">
        <v>563</v>
      </c>
      <c r="B4404" s="389" t="s">
        <v>517</v>
      </c>
      <c r="C4404" s="389">
        <v>1.9222870186500001</v>
      </c>
      <c r="D4404" s="389" t="s">
        <v>647</v>
      </c>
      <c r="E4404" s="389" t="s">
        <v>652</v>
      </c>
      <c r="F4404" s="389" t="s">
        <v>647</v>
      </c>
      <c r="G4404" s="389" t="s">
        <v>649</v>
      </c>
    </row>
    <row r="4405" spans="1:7">
      <c r="A4405" s="389" t="s">
        <v>569</v>
      </c>
      <c r="B4405" s="389" t="s">
        <v>517</v>
      </c>
      <c r="C4405" s="389">
        <v>2.83918023854</v>
      </c>
      <c r="D4405" s="389" t="s">
        <v>647</v>
      </c>
      <c r="E4405" s="389" t="s">
        <v>652</v>
      </c>
      <c r="F4405" s="389" t="s">
        <v>647</v>
      </c>
      <c r="G4405" s="389" t="s">
        <v>649</v>
      </c>
    </row>
    <row r="4406" spans="1:7">
      <c r="A4406" s="389" t="s">
        <v>528</v>
      </c>
      <c r="B4406" s="389" t="s">
        <v>517</v>
      </c>
      <c r="C4406" s="389">
        <v>5.8114049839200002</v>
      </c>
      <c r="D4406" s="389" t="s">
        <v>647</v>
      </c>
      <c r="E4406" s="389" t="s">
        <v>652</v>
      </c>
      <c r="F4406" s="389" t="s">
        <v>647</v>
      </c>
      <c r="G4406" s="389" t="s">
        <v>649</v>
      </c>
    </row>
    <row r="4407" spans="1:7">
      <c r="A4407" s="389" t="s">
        <v>528</v>
      </c>
      <c r="B4407" s="389" t="s">
        <v>517</v>
      </c>
      <c r="C4407" s="389">
        <v>5.8114049839200002</v>
      </c>
      <c r="D4407" s="389" t="s">
        <v>647</v>
      </c>
      <c r="E4407" s="389" t="s">
        <v>652</v>
      </c>
      <c r="F4407" s="389" t="s">
        <v>647</v>
      </c>
      <c r="G4407" s="389" t="s">
        <v>649</v>
      </c>
    </row>
    <row r="4408" spans="1:7">
      <c r="A4408" s="389" t="s">
        <v>535</v>
      </c>
      <c r="B4408" s="389" t="s">
        <v>517</v>
      </c>
      <c r="C4408" s="389">
        <v>23.2897289388</v>
      </c>
      <c r="D4408" s="389" t="s">
        <v>647</v>
      </c>
      <c r="E4408" s="389" t="s">
        <v>652</v>
      </c>
      <c r="F4408" s="389" t="s">
        <v>647</v>
      </c>
      <c r="G4408" s="389" t="s">
        <v>649</v>
      </c>
    </row>
    <row r="4409" spans="1:7">
      <c r="A4409" s="389" t="s">
        <v>535</v>
      </c>
      <c r="B4409" s="389" t="s">
        <v>517</v>
      </c>
      <c r="C4409" s="389">
        <v>20.725671184700001</v>
      </c>
      <c r="D4409" s="389" t="s">
        <v>647</v>
      </c>
      <c r="E4409" s="389" t="s">
        <v>652</v>
      </c>
      <c r="F4409" s="389" t="s">
        <v>647</v>
      </c>
      <c r="G4409" s="389" t="s">
        <v>649</v>
      </c>
    </row>
    <row r="4410" spans="1:7">
      <c r="A4410" s="389" t="s">
        <v>562</v>
      </c>
      <c r="B4410" s="389" t="s">
        <v>517</v>
      </c>
      <c r="C4410" s="389">
        <v>19.196235739999899</v>
      </c>
      <c r="D4410" s="389" t="s">
        <v>647</v>
      </c>
      <c r="E4410" s="389" t="s">
        <v>652</v>
      </c>
      <c r="F4410" s="389" t="s">
        <v>647</v>
      </c>
      <c r="G4410" s="389" t="s">
        <v>649</v>
      </c>
    </row>
    <row r="4411" spans="1:7">
      <c r="A4411" s="389" t="s">
        <v>563</v>
      </c>
      <c r="B4411" s="389" t="s">
        <v>517</v>
      </c>
      <c r="C4411" s="389">
        <v>19.196235739999899</v>
      </c>
      <c r="D4411" s="389" t="s">
        <v>647</v>
      </c>
      <c r="E4411" s="389" t="s">
        <v>652</v>
      </c>
      <c r="F4411" s="389" t="s">
        <v>647</v>
      </c>
      <c r="G4411" s="389" t="s">
        <v>649</v>
      </c>
    </row>
    <row r="4412" spans="1:7">
      <c r="A4412" s="389" t="s">
        <v>535</v>
      </c>
      <c r="B4412" s="389" t="s">
        <v>517</v>
      </c>
      <c r="C4412" s="389">
        <v>3.9968795668600001</v>
      </c>
      <c r="D4412" s="389" t="s">
        <v>647</v>
      </c>
      <c r="E4412" s="389" t="s">
        <v>652</v>
      </c>
      <c r="F4412" s="389" t="s">
        <v>647</v>
      </c>
      <c r="G4412" s="389" t="s">
        <v>649</v>
      </c>
    </row>
    <row r="4413" spans="1:7">
      <c r="A4413" s="389" t="s">
        <v>535</v>
      </c>
      <c r="B4413" s="389" t="s">
        <v>517</v>
      </c>
      <c r="C4413" s="389">
        <v>40.0725024945</v>
      </c>
      <c r="D4413" s="389" t="s">
        <v>647</v>
      </c>
      <c r="E4413" s="389" t="s">
        <v>652</v>
      </c>
      <c r="F4413" s="389" t="s">
        <v>647</v>
      </c>
      <c r="G4413" s="389" t="s">
        <v>649</v>
      </c>
    </row>
    <row r="4414" spans="1:7">
      <c r="A4414" s="389" t="s">
        <v>526</v>
      </c>
      <c r="B4414" s="389" t="s">
        <v>517</v>
      </c>
      <c r="C4414" s="389">
        <v>6.5673564426100004</v>
      </c>
      <c r="D4414" s="389" t="s">
        <v>647</v>
      </c>
      <c r="E4414" s="389" t="s">
        <v>652</v>
      </c>
      <c r="F4414" s="389" t="s">
        <v>647</v>
      </c>
      <c r="G4414" s="389" t="s">
        <v>649</v>
      </c>
    </row>
    <row r="4415" spans="1:7">
      <c r="A4415" s="389" t="s">
        <v>514</v>
      </c>
      <c r="B4415" s="389" t="s">
        <v>517</v>
      </c>
      <c r="C4415" s="389">
        <v>6.5673564426100004</v>
      </c>
      <c r="D4415" s="389" t="s">
        <v>647</v>
      </c>
      <c r="E4415" s="389" t="s">
        <v>652</v>
      </c>
      <c r="F4415" s="389" t="s">
        <v>647</v>
      </c>
      <c r="G4415" s="389" t="s">
        <v>649</v>
      </c>
    </row>
    <row r="4416" spans="1:7">
      <c r="A4416" s="389" t="s">
        <v>514</v>
      </c>
      <c r="B4416" s="389" t="s">
        <v>517</v>
      </c>
      <c r="C4416" s="389">
        <v>6.5673564426100004</v>
      </c>
      <c r="D4416" s="389" t="s">
        <v>647</v>
      </c>
      <c r="E4416" s="389" t="s">
        <v>652</v>
      </c>
      <c r="F4416" s="389" t="s">
        <v>647</v>
      </c>
      <c r="G4416" s="389" t="s">
        <v>649</v>
      </c>
    </row>
    <row r="4417" spans="1:7">
      <c r="A4417" s="389" t="s">
        <v>514</v>
      </c>
      <c r="B4417" s="389" t="s">
        <v>517</v>
      </c>
      <c r="C4417" s="389">
        <v>6.5673564426100004</v>
      </c>
      <c r="D4417" s="389" t="s">
        <v>647</v>
      </c>
      <c r="E4417" s="389" t="s">
        <v>652</v>
      </c>
      <c r="F4417" s="389" t="s">
        <v>647</v>
      </c>
      <c r="G4417" s="389" t="s">
        <v>649</v>
      </c>
    </row>
    <row r="4418" spans="1:7">
      <c r="A4418" s="389" t="s">
        <v>578</v>
      </c>
      <c r="B4418" s="389" t="s">
        <v>517</v>
      </c>
      <c r="C4418" s="389">
        <v>3.86072083547</v>
      </c>
      <c r="D4418" s="389" t="s">
        <v>647</v>
      </c>
      <c r="E4418" s="389" t="s">
        <v>652</v>
      </c>
      <c r="F4418" s="389" t="s">
        <v>647</v>
      </c>
      <c r="G4418" s="389" t="s">
        <v>649</v>
      </c>
    </row>
    <row r="4419" spans="1:7">
      <c r="A4419" s="389" t="s">
        <v>578</v>
      </c>
      <c r="B4419" s="389" t="s">
        <v>517</v>
      </c>
      <c r="C4419" s="389">
        <v>3.86072083547</v>
      </c>
      <c r="D4419" s="389" t="s">
        <v>647</v>
      </c>
      <c r="E4419" s="389" t="s">
        <v>652</v>
      </c>
      <c r="F4419" s="389" t="s">
        <v>647</v>
      </c>
      <c r="G4419" s="389" t="s">
        <v>649</v>
      </c>
    </row>
    <row r="4420" spans="1:7">
      <c r="A4420" s="389" t="s">
        <v>577</v>
      </c>
      <c r="B4420" s="389" t="s">
        <v>517</v>
      </c>
      <c r="C4420" s="389">
        <v>13.5297410637</v>
      </c>
      <c r="D4420" s="389" t="s">
        <v>647</v>
      </c>
      <c r="E4420" s="389" t="s">
        <v>652</v>
      </c>
      <c r="F4420" s="389" t="s">
        <v>647</v>
      </c>
      <c r="G4420" s="389" t="s">
        <v>649</v>
      </c>
    </row>
    <row r="4421" spans="1:7">
      <c r="A4421" s="389" t="s">
        <v>523</v>
      </c>
      <c r="B4421" s="389" t="s">
        <v>517</v>
      </c>
      <c r="C4421" s="389">
        <v>19.099888393499899</v>
      </c>
      <c r="D4421" s="389" t="s">
        <v>647</v>
      </c>
      <c r="E4421" s="389" t="s">
        <v>652</v>
      </c>
      <c r="F4421" s="389" t="s">
        <v>647</v>
      </c>
      <c r="G4421" s="389" t="s">
        <v>649</v>
      </c>
    </row>
    <row r="4422" spans="1:7">
      <c r="A4422" s="389" t="s">
        <v>514</v>
      </c>
      <c r="B4422" s="389" t="s">
        <v>517</v>
      </c>
      <c r="C4422" s="389">
        <v>61.798804061600002</v>
      </c>
      <c r="D4422" s="389" t="s">
        <v>647</v>
      </c>
      <c r="E4422" s="389" t="s">
        <v>652</v>
      </c>
      <c r="F4422" s="389" t="s">
        <v>647</v>
      </c>
      <c r="G4422" s="389" t="s">
        <v>649</v>
      </c>
    </row>
    <row r="4423" spans="1:7">
      <c r="A4423" s="389" t="s">
        <v>514</v>
      </c>
      <c r="B4423" s="389" t="s">
        <v>517</v>
      </c>
      <c r="C4423" s="389">
        <v>61.798804061600002</v>
      </c>
      <c r="D4423" s="389" t="s">
        <v>647</v>
      </c>
      <c r="E4423" s="389" t="s">
        <v>652</v>
      </c>
      <c r="F4423" s="389" t="s">
        <v>647</v>
      </c>
      <c r="G4423" s="389" t="s">
        <v>649</v>
      </c>
    </row>
    <row r="4424" spans="1:7">
      <c r="A4424" s="389" t="s">
        <v>581</v>
      </c>
      <c r="B4424" s="389" t="s">
        <v>517</v>
      </c>
      <c r="C4424" s="389">
        <v>26.042344335900001</v>
      </c>
      <c r="D4424" s="389" t="s">
        <v>647</v>
      </c>
      <c r="E4424" s="389" t="s">
        <v>652</v>
      </c>
      <c r="F4424" s="389" t="s">
        <v>647</v>
      </c>
      <c r="G4424" s="389" t="s">
        <v>649</v>
      </c>
    </row>
    <row r="4425" spans="1:7">
      <c r="A4425" s="389" t="s">
        <v>570</v>
      </c>
      <c r="B4425" s="389" t="s">
        <v>517</v>
      </c>
      <c r="C4425" s="389">
        <v>5.3045278908800002</v>
      </c>
      <c r="D4425" s="389" t="s">
        <v>647</v>
      </c>
      <c r="E4425" s="389" t="s">
        <v>652</v>
      </c>
      <c r="F4425" s="389" t="s">
        <v>647</v>
      </c>
      <c r="G4425" s="389" t="s">
        <v>649</v>
      </c>
    </row>
    <row r="4426" spans="1:7">
      <c r="A4426" s="389" t="s">
        <v>570</v>
      </c>
      <c r="B4426" s="389" t="s">
        <v>517</v>
      </c>
      <c r="C4426" s="389">
        <v>5.3045278908800002</v>
      </c>
      <c r="D4426" s="389" t="s">
        <v>647</v>
      </c>
      <c r="E4426" s="389" t="s">
        <v>652</v>
      </c>
      <c r="F4426" s="389" t="s">
        <v>647</v>
      </c>
      <c r="G4426" s="389" t="s">
        <v>649</v>
      </c>
    </row>
    <row r="4427" spans="1:7">
      <c r="A4427" s="389" t="s">
        <v>563</v>
      </c>
      <c r="B4427" s="389" t="s">
        <v>517</v>
      </c>
      <c r="C4427" s="389">
        <v>7.7109371599700003</v>
      </c>
      <c r="D4427" s="389" t="s">
        <v>647</v>
      </c>
      <c r="E4427" s="389" t="s">
        <v>652</v>
      </c>
      <c r="F4427" s="389" t="s">
        <v>647</v>
      </c>
      <c r="G4427" s="389" t="s">
        <v>649</v>
      </c>
    </row>
    <row r="4428" spans="1:7">
      <c r="A4428" s="389" t="s">
        <v>514</v>
      </c>
      <c r="B4428" s="389" t="s">
        <v>517</v>
      </c>
      <c r="C4428" s="389">
        <v>27.0348156027</v>
      </c>
      <c r="D4428" s="389" t="s">
        <v>647</v>
      </c>
      <c r="E4428" s="389" t="s">
        <v>652</v>
      </c>
      <c r="F4428" s="389" t="s">
        <v>647</v>
      </c>
      <c r="G4428" s="389" t="s">
        <v>649</v>
      </c>
    </row>
    <row r="4429" spans="1:7">
      <c r="A4429" s="389" t="s">
        <v>514</v>
      </c>
      <c r="B4429" s="389" t="s">
        <v>517</v>
      </c>
      <c r="C4429" s="389">
        <v>27.0348156027</v>
      </c>
      <c r="D4429" s="389" t="s">
        <v>647</v>
      </c>
      <c r="E4429" s="389" t="s">
        <v>652</v>
      </c>
      <c r="F4429" s="389" t="s">
        <v>647</v>
      </c>
      <c r="G4429" s="389" t="s">
        <v>649</v>
      </c>
    </row>
    <row r="4430" spans="1:7">
      <c r="A4430" s="389" t="s">
        <v>563</v>
      </c>
      <c r="B4430" s="389" t="s">
        <v>517</v>
      </c>
      <c r="C4430" s="389">
        <v>4.7544857225200001</v>
      </c>
      <c r="D4430" s="389" t="s">
        <v>647</v>
      </c>
      <c r="E4430" s="389" t="s">
        <v>652</v>
      </c>
      <c r="F4430" s="389" t="s">
        <v>647</v>
      </c>
      <c r="G4430" s="389" t="s">
        <v>649</v>
      </c>
    </row>
    <row r="4431" spans="1:7">
      <c r="A4431" s="389" t="s">
        <v>551</v>
      </c>
      <c r="B4431" s="389" t="s">
        <v>517</v>
      </c>
      <c r="C4431" s="389">
        <v>10.728136617700001</v>
      </c>
      <c r="D4431" s="389" t="s">
        <v>647</v>
      </c>
      <c r="E4431" s="389" t="s">
        <v>652</v>
      </c>
      <c r="F4431" s="389" t="s">
        <v>647</v>
      </c>
      <c r="G4431" s="389" t="s">
        <v>649</v>
      </c>
    </row>
    <row r="4432" spans="1:7">
      <c r="A4432" s="389" t="s">
        <v>551</v>
      </c>
      <c r="B4432" s="389" t="s">
        <v>517</v>
      </c>
      <c r="C4432" s="389">
        <v>10.728136617700001</v>
      </c>
      <c r="D4432" s="389" t="s">
        <v>647</v>
      </c>
      <c r="E4432" s="389" t="s">
        <v>652</v>
      </c>
      <c r="F4432" s="389" t="s">
        <v>647</v>
      </c>
      <c r="G4432" s="389" t="s">
        <v>649</v>
      </c>
    </row>
    <row r="4433" spans="1:7">
      <c r="A4433" s="389" t="s">
        <v>551</v>
      </c>
      <c r="B4433" s="389" t="s">
        <v>517</v>
      </c>
      <c r="C4433" s="389">
        <v>10.728136617700001</v>
      </c>
      <c r="D4433" s="389" t="s">
        <v>647</v>
      </c>
      <c r="E4433" s="389" t="s">
        <v>652</v>
      </c>
      <c r="F4433" s="389" t="s">
        <v>647</v>
      </c>
      <c r="G4433" s="389" t="s">
        <v>649</v>
      </c>
    </row>
    <row r="4434" spans="1:7">
      <c r="A4434" s="389" t="s">
        <v>581</v>
      </c>
      <c r="B4434" s="389" t="s">
        <v>517</v>
      </c>
      <c r="C4434" s="389">
        <v>39.373908472300002</v>
      </c>
      <c r="D4434" s="389" t="s">
        <v>647</v>
      </c>
      <c r="E4434" s="389" t="s">
        <v>652</v>
      </c>
      <c r="F4434" s="389" t="s">
        <v>647</v>
      </c>
      <c r="G4434" s="389" t="s">
        <v>649</v>
      </c>
    </row>
    <row r="4435" spans="1:7">
      <c r="A4435" s="389" t="s">
        <v>578</v>
      </c>
      <c r="B4435" s="389" t="s">
        <v>517</v>
      </c>
      <c r="C4435" s="389">
        <v>4.8140401970999998</v>
      </c>
      <c r="D4435" s="389" t="s">
        <v>647</v>
      </c>
      <c r="E4435" s="389" t="s">
        <v>652</v>
      </c>
      <c r="F4435" s="389" t="s">
        <v>647</v>
      </c>
      <c r="G4435" s="389" t="s">
        <v>649</v>
      </c>
    </row>
    <row r="4436" spans="1:7">
      <c r="A4436" s="389" t="s">
        <v>562</v>
      </c>
      <c r="B4436" s="389" t="s">
        <v>517</v>
      </c>
      <c r="C4436" s="389">
        <v>21.3130401829</v>
      </c>
      <c r="D4436" s="389" t="s">
        <v>647</v>
      </c>
      <c r="E4436" s="389" t="s">
        <v>652</v>
      </c>
      <c r="F4436" s="389" t="s">
        <v>647</v>
      </c>
      <c r="G4436" s="389" t="s">
        <v>649</v>
      </c>
    </row>
    <row r="4437" spans="1:7">
      <c r="A4437" s="389" t="s">
        <v>579</v>
      </c>
      <c r="B4437" s="389" t="s">
        <v>517</v>
      </c>
      <c r="C4437" s="389">
        <v>7.1331451357500004</v>
      </c>
      <c r="D4437" s="389" t="s">
        <v>647</v>
      </c>
      <c r="E4437" s="389" t="s">
        <v>652</v>
      </c>
      <c r="F4437" s="389" t="s">
        <v>647</v>
      </c>
      <c r="G4437" s="389" t="s">
        <v>649</v>
      </c>
    </row>
    <row r="4438" spans="1:7">
      <c r="A4438" s="389" t="s">
        <v>578</v>
      </c>
      <c r="B4438" s="389" t="s">
        <v>517</v>
      </c>
      <c r="C4438" s="389">
        <v>3.77080029566</v>
      </c>
      <c r="D4438" s="389" t="s">
        <v>647</v>
      </c>
      <c r="E4438" s="389" t="s">
        <v>652</v>
      </c>
      <c r="F4438" s="389" t="s">
        <v>647</v>
      </c>
      <c r="G4438" s="389" t="s">
        <v>649</v>
      </c>
    </row>
    <row r="4439" spans="1:7">
      <c r="A4439" s="389" t="s">
        <v>578</v>
      </c>
      <c r="B4439" s="389" t="s">
        <v>517</v>
      </c>
      <c r="C4439" s="389">
        <v>6.90908799264</v>
      </c>
      <c r="D4439" s="389" t="s">
        <v>647</v>
      </c>
      <c r="E4439" s="389" t="s">
        <v>652</v>
      </c>
      <c r="F4439" s="389" t="s">
        <v>647</v>
      </c>
      <c r="G4439" s="389" t="s">
        <v>649</v>
      </c>
    </row>
    <row r="4440" spans="1:7">
      <c r="A4440" s="389" t="s">
        <v>525</v>
      </c>
      <c r="B4440" s="389" t="s">
        <v>517</v>
      </c>
      <c r="C4440" s="389">
        <v>6.6818520587199997</v>
      </c>
      <c r="D4440" s="389" t="s">
        <v>647</v>
      </c>
      <c r="E4440" s="389" t="s">
        <v>652</v>
      </c>
      <c r="F4440" s="389" t="s">
        <v>647</v>
      </c>
      <c r="G4440" s="389" t="s">
        <v>649</v>
      </c>
    </row>
    <row r="4441" spans="1:7">
      <c r="A4441" s="389" t="s">
        <v>571</v>
      </c>
      <c r="B4441" s="389" t="s">
        <v>517</v>
      </c>
      <c r="C4441" s="389">
        <v>7.01745219814</v>
      </c>
      <c r="D4441" s="389" t="s">
        <v>647</v>
      </c>
      <c r="E4441" s="389" t="s">
        <v>652</v>
      </c>
      <c r="F4441" s="389" t="s">
        <v>647</v>
      </c>
      <c r="G4441" s="389" t="s">
        <v>649</v>
      </c>
    </row>
    <row r="4442" spans="1:7">
      <c r="A4442" s="389" t="s">
        <v>577</v>
      </c>
      <c r="B4442" s="389" t="s">
        <v>517</v>
      </c>
      <c r="C4442" s="389">
        <v>7.01745219814</v>
      </c>
      <c r="D4442" s="389" t="s">
        <v>647</v>
      </c>
      <c r="E4442" s="389" t="s">
        <v>652</v>
      </c>
      <c r="F4442" s="389" t="s">
        <v>647</v>
      </c>
      <c r="G4442" s="389" t="s">
        <v>649</v>
      </c>
    </row>
    <row r="4443" spans="1:7">
      <c r="A4443" s="389" t="s">
        <v>525</v>
      </c>
      <c r="B4443" s="389" t="s">
        <v>517</v>
      </c>
      <c r="C4443" s="389">
        <v>4.2047322060900001</v>
      </c>
      <c r="D4443" s="389" t="s">
        <v>647</v>
      </c>
      <c r="E4443" s="389" t="s">
        <v>652</v>
      </c>
      <c r="F4443" s="389" t="s">
        <v>647</v>
      </c>
      <c r="G4443" s="389" t="s">
        <v>649</v>
      </c>
    </row>
    <row r="4444" spans="1:7">
      <c r="A4444" s="389" t="s">
        <v>526</v>
      </c>
      <c r="B4444" s="389" t="s">
        <v>517</v>
      </c>
      <c r="C4444" s="389">
        <v>4.2047322060900001</v>
      </c>
      <c r="D4444" s="389" t="s">
        <v>647</v>
      </c>
      <c r="E4444" s="389" t="s">
        <v>652</v>
      </c>
      <c r="F4444" s="389" t="s">
        <v>647</v>
      </c>
      <c r="G4444" s="389" t="s">
        <v>649</v>
      </c>
    </row>
    <row r="4445" spans="1:7">
      <c r="A4445" s="389" t="s">
        <v>568</v>
      </c>
      <c r="B4445" s="389" t="s">
        <v>517</v>
      </c>
      <c r="C4445" s="389">
        <v>4.2047322060900001</v>
      </c>
      <c r="D4445" s="389" t="s">
        <v>647</v>
      </c>
      <c r="E4445" s="389" t="s">
        <v>652</v>
      </c>
      <c r="F4445" s="389" t="s">
        <v>647</v>
      </c>
      <c r="G4445" s="389" t="s">
        <v>649</v>
      </c>
    </row>
    <row r="4446" spans="1:7">
      <c r="A4446" s="389" t="s">
        <v>563</v>
      </c>
      <c r="B4446" s="389" t="s">
        <v>517</v>
      </c>
      <c r="C4446" s="389">
        <v>27.630820776</v>
      </c>
      <c r="D4446" s="389" t="s">
        <v>647</v>
      </c>
      <c r="E4446" s="389" t="s">
        <v>652</v>
      </c>
      <c r="F4446" s="389" t="s">
        <v>647</v>
      </c>
      <c r="G4446" s="389" t="s">
        <v>649</v>
      </c>
    </row>
    <row r="4447" spans="1:7">
      <c r="A4447" s="389" t="s">
        <v>514</v>
      </c>
      <c r="B4447" s="389" t="s">
        <v>517</v>
      </c>
      <c r="C4447" s="389">
        <v>2.2990500851700002</v>
      </c>
      <c r="D4447" s="389" t="s">
        <v>647</v>
      </c>
      <c r="E4447" s="389" t="s">
        <v>652</v>
      </c>
      <c r="F4447" s="389" t="s">
        <v>647</v>
      </c>
      <c r="G4447" s="389" t="s">
        <v>649</v>
      </c>
    </row>
    <row r="4448" spans="1:7">
      <c r="A4448" s="389" t="s">
        <v>578</v>
      </c>
      <c r="B4448" s="389" t="s">
        <v>517</v>
      </c>
      <c r="C4448" s="389">
        <v>5.5865336441500002</v>
      </c>
      <c r="D4448" s="389" t="s">
        <v>647</v>
      </c>
      <c r="E4448" s="389" t="s">
        <v>652</v>
      </c>
      <c r="F4448" s="389" t="s">
        <v>647</v>
      </c>
      <c r="G4448" s="389" t="s">
        <v>649</v>
      </c>
    </row>
    <row r="4449" spans="1:7">
      <c r="A4449" s="389" t="s">
        <v>562</v>
      </c>
      <c r="B4449" s="389" t="s">
        <v>517</v>
      </c>
      <c r="C4449" s="389">
        <v>16.847368858500001</v>
      </c>
      <c r="D4449" s="389" t="s">
        <v>647</v>
      </c>
      <c r="E4449" s="389" t="s">
        <v>652</v>
      </c>
      <c r="F4449" s="389" t="s">
        <v>647</v>
      </c>
      <c r="G4449" s="389" t="s">
        <v>649</v>
      </c>
    </row>
    <row r="4450" spans="1:7">
      <c r="A4450" s="389" t="s">
        <v>581</v>
      </c>
      <c r="B4450" s="389" t="s">
        <v>517</v>
      </c>
      <c r="C4450" s="389">
        <v>0.84298204075200001</v>
      </c>
      <c r="D4450" s="389" t="s">
        <v>647</v>
      </c>
      <c r="E4450" s="389" t="s">
        <v>652</v>
      </c>
      <c r="F4450" s="389" t="s">
        <v>647</v>
      </c>
      <c r="G4450" s="389" t="s">
        <v>649</v>
      </c>
    </row>
    <row r="4451" spans="1:7">
      <c r="A4451" s="389" t="s">
        <v>581</v>
      </c>
      <c r="B4451" s="389" t="s">
        <v>517</v>
      </c>
      <c r="C4451" s="389">
        <v>34.288183249699898</v>
      </c>
      <c r="D4451" s="389" t="s">
        <v>647</v>
      </c>
      <c r="E4451" s="389" t="s">
        <v>652</v>
      </c>
      <c r="F4451" s="389" t="s">
        <v>647</v>
      </c>
      <c r="G4451" s="389" t="s">
        <v>649</v>
      </c>
    </row>
    <row r="4452" spans="1:7">
      <c r="A4452" s="389" t="s">
        <v>581</v>
      </c>
      <c r="B4452" s="389" t="s">
        <v>517</v>
      </c>
      <c r="C4452" s="389">
        <v>34.288183249699898</v>
      </c>
      <c r="D4452" s="389" t="s">
        <v>647</v>
      </c>
      <c r="E4452" s="389" t="s">
        <v>652</v>
      </c>
      <c r="F4452" s="389" t="s">
        <v>647</v>
      </c>
      <c r="G4452" s="389" t="s">
        <v>649</v>
      </c>
    </row>
    <row r="4453" spans="1:7">
      <c r="A4453" s="389" t="s">
        <v>574</v>
      </c>
      <c r="B4453" s="389" t="s">
        <v>517</v>
      </c>
      <c r="C4453" s="389">
        <v>34.288183249699898</v>
      </c>
      <c r="D4453" s="389" t="s">
        <v>647</v>
      </c>
      <c r="E4453" s="389" t="s">
        <v>652</v>
      </c>
      <c r="F4453" s="389" t="s">
        <v>647</v>
      </c>
      <c r="G4453" s="389" t="s">
        <v>649</v>
      </c>
    </row>
    <row r="4454" spans="1:7">
      <c r="A4454" s="389" t="s">
        <v>556</v>
      </c>
      <c r="B4454" s="389" t="s">
        <v>517</v>
      </c>
      <c r="C4454" s="389">
        <v>1.1538097564700001</v>
      </c>
      <c r="D4454" s="389" t="s">
        <v>647</v>
      </c>
      <c r="E4454" s="389" t="s">
        <v>652</v>
      </c>
      <c r="F4454" s="389" t="s">
        <v>647</v>
      </c>
      <c r="G4454" s="389" t="s">
        <v>649</v>
      </c>
    </row>
    <row r="4455" spans="1:7">
      <c r="A4455" s="389" t="s">
        <v>525</v>
      </c>
      <c r="B4455" s="389" t="s">
        <v>517</v>
      </c>
      <c r="C4455" s="389">
        <v>7.9294243016900001</v>
      </c>
      <c r="D4455" s="389" t="s">
        <v>647</v>
      </c>
      <c r="E4455" s="389" t="s">
        <v>652</v>
      </c>
      <c r="F4455" s="389" t="s">
        <v>647</v>
      </c>
      <c r="G4455" s="389" t="s">
        <v>649</v>
      </c>
    </row>
    <row r="4456" spans="1:7">
      <c r="A4456" s="389" t="s">
        <v>544</v>
      </c>
      <c r="B4456" s="389" t="s">
        <v>517</v>
      </c>
      <c r="C4456" s="389">
        <v>14.7243063750999</v>
      </c>
      <c r="D4456" s="389" t="s">
        <v>647</v>
      </c>
      <c r="E4456" s="389" t="s">
        <v>652</v>
      </c>
      <c r="F4456" s="389" t="s">
        <v>647</v>
      </c>
      <c r="G4456" s="389" t="s">
        <v>649</v>
      </c>
    </row>
    <row r="4457" spans="1:7">
      <c r="A4457" s="389" t="s">
        <v>544</v>
      </c>
      <c r="B4457" s="389" t="s">
        <v>517</v>
      </c>
      <c r="C4457" s="389">
        <v>51.264217017999897</v>
      </c>
      <c r="D4457" s="389" t="s">
        <v>647</v>
      </c>
      <c r="E4457" s="389" t="s">
        <v>652</v>
      </c>
      <c r="F4457" s="389" t="s">
        <v>647</v>
      </c>
      <c r="G4457" s="389" t="s">
        <v>649</v>
      </c>
    </row>
    <row r="4458" spans="1:7">
      <c r="A4458" s="389" t="s">
        <v>581</v>
      </c>
      <c r="B4458" s="389" t="s">
        <v>517</v>
      </c>
      <c r="C4458" s="389">
        <v>6.8819112561400004</v>
      </c>
      <c r="D4458" s="389" t="s">
        <v>647</v>
      </c>
      <c r="E4458" s="389" t="s">
        <v>652</v>
      </c>
      <c r="F4458" s="389" t="s">
        <v>647</v>
      </c>
      <c r="G4458" s="389" t="s">
        <v>649</v>
      </c>
    </row>
    <row r="4459" spans="1:7">
      <c r="A4459" s="389" t="s">
        <v>581</v>
      </c>
      <c r="B4459" s="389" t="s">
        <v>517</v>
      </c>
      <c r="C4459" s="389">
        <v>6.8819112561400004</v>
      </c>
      <c r="D4459" s="389" t="s">
        <v>647</v>
      </c>
      <c r="E4459" s="389" t="s">
        <v>652</v>
      </c>
      <c r="F4459" s="389" t="s">
        <v>647</v>
      </c>
      <c r="G4459" s="389" t="s">
        <v>649</v>
      </c>
    </row>
    <row r="4460" spans="1:7">
      <c r="A4460" s="389" t="s">
        <v>581</v>
      </c>
      <c r="B4460" s="389" t="s">
        <v>517</v>
      </c>
      <c r="C4460" s="389">
        <v>37.902046194699899</v>
      </c>
      <c r="D4460" s="389" t="s">
        <v>647</v>
      </c>
      <c r="E4460" s="389" t="s">
        <v>652</v>
      </c>
      <c r="F4460" s="389" t="s">
        <v>647</v>
      </c>
      <c r="G4460" s="389" t="s">
        <v>649</v>
      </c>
    </row>
    <row r="4461" spans="1:7">
      <c r="A4461" s="389" t="s">
        <v>535</v>
      </c>
      <c r="B4461" s="389" t="s">
        <v>517</v>
      </c>
      <c r="C4461" s="389">
        <v>2.4739632987100002</v>
      </c>
      <c r="D4461" s="389" t="s">
        <v>647</v>
      </c>
      <c r="E4461" s="389" t="s">
        <v>652</v>
      </c>
      <c r="F4461" s="389" t="s">
        <v>647</v>
      </c>
      <c r="G4461" s="389" t="s">
        <v>649</v>
      </c>
    </row>
    <row r="4462" spans="1:7">
      <c r="A4462" s="389" t="s">
        <v>578</v>
      </c>
      <c r="B4462" s="389" t="s">
        <v>517</v>
      </c>
      <c r="C4462" s="389">
        <v>3.1289908307799998</v>
      </c>
      <c r="D4462" s="389" t="s">
        <v>647</v>
      </c>
      <c r="E4462" s="389" t="s">
        <v>652</v>
      </c>
      <c r="F4462" s="389" t="s">
        <v>647</v>
      </c>
      <c r="G4462" s="389" t="s">
        <v>649</v>
      </c>
    </row>
    <row r="4463" spans="1:7">
      <c r="A4463" s="389" t="s">
        <v>578</v>
      </c>
      <c r="B4463" s="389" t="s">
        <v>517</v>
      </c>
      <c r="C4463" s="389">
        <v>7.2066440581800002</v>
      </c>
      <c r="D4463" s="389" t="s">
        <v>647</v>
      </c>
      <c r="E4463" s="389" t="s">
        <v>652</v>
      </c>
      <c r="F4463" s="389" t="s">
        <v>647</v>
      </c>
      <c r="G4463" s="389" t="s">
        <v>649</v>
      </c>
    </row>
    <row r="4464" spans="1:7">
      <c r="A4464" s="389" t="s">
        <v>578</v>
      </c>
      <c r="B4464" s="389" t="s">
        <v>517</v>
      </c>
      <c r="C4464" s="389">
        <v>7.2066440581800002</v>
      </c>
      <c r="D4464" s="389" t="s">
        <v>647</v>
      </c>
      <c r="E4464" s="389" t="s">
        <v>652</v>
      </c>
      <c r="F4464" s="389" t="s">
        <v>647</v>
      </c>
      <c r="G4464" s="389" t="s">
        <v>649</v>
      </c>
    </row>
    <row r="4465" spans="1:7">
      <c r="A4465" s="389" t="s">
        <v>563</v>
      </c>
      <c r="B4465" s="389" t="s">
        <v>517</v>
      </c>
      <c r="C4465" s="389">
        <v>0.97569801518300003</v>
      </c>
      <c r="D4465" s="389" t="s">
        <v>647</v>
      </c>
      <c r="E4465" s="389" t="s">
        <v>652</v>
      </c>
      <c r="F4465" s="389" t="s">
        <v>647</v>
      </c>
      <c r="G4465" s="389" t="s">
        <v>649</v>
      </c>
    </row>
    <row r="4466" spans="1:7">
      <c r="A4466" s="389" t="s">
        <v>553</v>
      </c>
      <c r="B4466" s="389" t="s">
        <v>517</v>
      </c>
      <c r="C4466" s="389">
        <v>8.2460295690399903</v>
      </c>
      <c r="D4466" s="389" t="s">
        <v>647</v>
      </c>
      <c r="E4466" s="389" t="s">
        <v>652</v>
      </c>
      <c r="F4466" s="389" t="s">
        <v>647</v>
      </c>
      <c r="G4466" s="389" t="s">
        <v>649</v>
      </c>
    </row>
    <row r="4467" spans="1:7">
      <c r="A4467" s="389" t="s">
        <v>578</v>
      </c>
      <c r="B4467" s="389" t="s">
        <v>517</v>
      </c>
      <c r="C4467" s="389">
        <v>8.2460295690399903</v>
      </c>
      <c r="D4467" s="389" t="s">
        <v>647</v>
      </c>
      <c r="E4467" s="389" t="s">
        <v>652</v>
      </c>
      <c r="F4467" s="389" t="s">
        <v>647</v>
      </c>
      <c r="G4467" s="389" t="s">
        <v>649</v>
      </c>
    </row>
    <row r="4468" spans="1:7">
      <c r="A4468" s="389" t="s">
        <v>546</v>
      </c>
      <c r="B4468" s="389" t="s">
        <v>517</v>
      </c>
      <c r="C4468" s="389">
        <v>7.8138384270600003</v>
      </c>
      <c r="D4468" s="389" t="s">
        <v>647</v>
      </c>
      <c r="E4468" s="389" t="s">
        <v>652</v>
      </c>
      <c r="F4468" s="389" t="s">
        <v>647</v>
      </c>
      <c r="G4468" s="389" t="s">
        <v>649</v>
      </c>
    </row>
    <row r="4469" spans="1:7">
      <c r="A4469" s="389" t="s">
        <v>578</v>
      </c>
      <c r="B4469" s="389" t="s">
        <v>517</v>
      </c>
      <c r="C4469" s="389">
        <v>9.6198466315700006</v>
      </c>
      <c r="D4469" s="389" t="s">
        <v>647</v>
      </c>
      <c r="E4469" s="389" t="s">
        <v>652</v>
      </c>
      <c r="F4469" s="389" t="s">
        <v>647</v>
      </c>
      <c r="G4469" s="389" t="s">
        <v>649</v>
      </c>
    </row>
    <row r="4470" spans="1:7">
      <c r="A4470" s="389" t="s">
        <v>526</v>
      </c>
      <c r="B4470" s="389" t="s">
        <v>517</v>
      </c>
      <c r="C4470" s="389">
        <v>10.2942708191999</v>
      </c>
      <c r="D4470" s="389" t="s">
        <v>647</v>
      </c>
      <c r="E4470" s="389" t="s">
        <v>652</v>
      </c>
      <c r="F4470" s="389" t="s">
        <v>647</v>
      </c>
      <c r="G4470" s="389" t="s">
        <v>649</v>
      </c>
    </row>
    <row r="4471" spans="1:7">
      <c r="A4471" s="389" t="s">
        <v>562</v>
      </c>
      <c r="B4471" s="389" t="s">
        <v>517</v>
      </c>
      <c r="C4471" s="389">
        <v>0.58042770451100001</v>
      </c>
      <c r="D4471" s="389" t="s">
        <v>647</v>
      </c>
      <c r="E4471" s="389" t="s">
        <v>652</v>
      </c>
      <c r="F4471" s="389" t="s">
        <v>647</v>
      </c>
      <c r="G4471" s="389" t="s">
        <v>649</v>
      </c>
    </row>
    <row r="4472" spans="1:7">
      <c r="A4472" s="389" t="s">
        <v>526</v>
      </c>
      <c r="B4472" s="389" t="s">
        <v>517</v>
      </c>
      <c r="C4472" s="389">
        <v>28.368747023600001</v>
      </c>
      <c r="D4472" s="389" t="s">
        <v>647</v>
      </c>
      <c r="E4472" s="389" t="s">
        <v>652</v>
      </c>
      <c r="F4472" s="389" t="s">
        <v>647</v>
      </c>
      <c r="G4472" s="389" t="s">
        <v>649</v>
      </c>
    </row>
    <row r="4473" spans="1:7">
      <c r="A4473" s="389" t="s">
        <v>542</v>
      </c>
      <c r="B4473" s="389" t="s">
        <v>517</v>
      </c>
      <c r="C4473" s="389">
        <v>28.368747023600001</v>
      </c>
      <c r="D4473" s="389" t="s">
        <v>647</v>
      </c>
      <c r="E4473" s="389" t="s">
        <v>652</v>
      </c>
      <c r="F4473" s="389" t="s">
        <v>647</v>
      </c>
      <c r="G4473" s="389" t="s">
        <v>649</v>
      </c>
    </row>
    <row r="4474" spans="1:7">
      <c r="A4474" s="389" t="s">
        <v>576</v>
      </c>
      <c r="B4474" s="389" t="s">
        <v>517</v>
      </c>
      <c r="C4474" s="389">
        <v>18.099962444900001</v>
      </c>
      <c r="D4474" s="389" t="s">
        <v>647</v>
      </c>
      <c r="E4474" s="389" t="s">
        <v>652</v>
      </c>
      <c r="F4474" s="389" t="s">
        <v>647</v>
      </c>
      <c r="G4474" s="389" t="s">
        <v>649</v>
      </c>
    </row>
    <row r="4475" spans="1:7">
      <c r="A4475" s="389" t="s">
        <v>578</v>
      </c>
      <c r="B4475" s="389" t="s">
        <v>517</v>
      </c>
      <c r="C4475" s="389">
        <v>18.099962444900001</v>
      </c>
      <c r="D4475" s="389" t="s">
        <v>647</v>
      </c>
      <c r="E4475" s="389" t="s">
        <v>652</v>
      </c>
      <c r="F4475" s="389" t="s">
        <v>647</v>
      </c>
      <c r="G4475" s="389" t="s">
        <v>649</v>
      </c>
    </row>
    <row r="4476" spans="1:7">
      <c r="A4476" s="389" t="s">
        <v>574</v>
      </c>
      <c r="B4476" s="389" t="s">
        <v>517</v>
      </c>
      <c r="C4476" s="389">
        <v>89.369733288899894</v>
      </c>
      <c r="D4476" s="389" t="s">
        <v>647</v>
      </c>
      <c r="E4476" s="389" t="s">
        <v>652</v>
      </c>
      <c r="F4476" s="389" t="s">
        <v>647</v>
      </c>
      <c r="G4476" s="389" t="s">
        <v>649</v>
      </c>
    </row>
    <row r="4477" spans="1:7">
      <c r="A4477" s="389" t="s">
        <v>578</v>
      </c>
      <c r="B4477" s="389" t="s">
        <v>517</v>
      </c>
      <c r="C4477" s="389">
        <v>7.7733279879000001</v>
      </c>
      <c r="D4477" s="389" t="s">
        <v>647</v>
      </c>
      <c r="E4477" s="389" t="s">
        <v>652</v>
      </c>
      <c r="F4477" s="389" t="s">
        <v>647</v>
      </c>
      <c r="G4477" s="389" t="s">
        <v>649</v>
      </c>
    </row>
    <row r="4478" spans="1:7">
      <c r="A4478" s="389" t="s">
        <v>578</v>
      </c>
      <c r="B4478" s="389" t="s">
        <v>517</v>
      </c>
      <c r="C4478" s="389">
        <v>7.7733279879000001</v>
      </c>
      <c r="D4478" s="389" t="s">
        <v>647</v>
      </c>
      <c r="E4478" s="389" t="s">
        <v>652</v>
      </c>
      <c r="F4478" s="389" t="s">
        <v>647</v>
      </c>
      <c r="G4478" s="389" t="s">
        <v>649</v>
      </c>
    </row>
    <row r="4479" spans="1:7">
      <c r="A4479" s="389" t="s">
        <v>581</v>
      </c>
      <c r="B4479" s="389" t="s">
        <v>517</v>
      </c>
      <c r="C4479" s="389">
        <v>18.7691631595</v>
      </c>
      <c r="D4479" s="389" t="s">
        <v>647</v>
      </c>
      <c r="E4479" s="389" t="s">
        <v>652</v>
      </c>
      <c r="F4479" s="389" t="s">
        <v>647</v>
      </c>
      <c r="G4479" s="389" t="s">
        <v>649</v>
      </c>
    </row>
    <row r="4480" spans="1:7">
      <c r="A4480" s="389" t="s">
        <v>525</v>
      </c>
      <c r="B4480" s="389" t="s">
        <v>517</v>
      </c>
      <c r="C4480" s="389">
        <v>9.3084904021499906</v>
      </c>
      <c r="D4480" s="389" t="s">
        <v>647</v>
      </c>
      <c r="E4480" s="389" t="s">
        <v>652</v>
      </c>
      <c r="F4480" s="389" t="s">
        <v>647</v>
      </c>
      <c r="G4480" s="389" t="s">
        <v>649</v>
      </c>
    </row>
    <row r="4481" spans="1:7">
      <c r="A4481" s="389" t="s">
        <v>526</v>
      </c>
      <c r="B4481" s="389" t="s">
        <v>517</v>
      </c>
      <c r="C4481" s="389">
        <v>9.3084904021499906</v>
      </c>
      <c r="D4481" s="389" t="s">
        <v>647</v>
      </c>
      <c r="E4481" s="389" t="s">
        <v>652</v>
      </c>
      <c r="F4481" s="389" t="s">
        <v>647</v>
      </c>
      <c r="G4481" s="389" t="s">
        <v>649</v>
      </c>
    </row>
    <row r="4482" spans="1:7">
      <c r="A4482" s="389" t="s">
        <v>568</v>
      </c>
      <c r="B4482" s="389" t="s">
        <v>517</v>
      </c>
      <c r="C4482" s="389">
        <v>9.3084904021499906</v>
      </c>
      <c r="D4482" s="389" t="s">
        <v>647</v>
      </c>
      <c r="E4482" s="389" t="s">
        <v>652</v>
      </c>
      <c r="F4482" s="389" t="s">
        <v>647</v>
      </c>
      <c r="G4482" s="389" t="s">
        <v>649</v>
      </c>
    </row>
    <row r="4483" spans="1:7">
      <c r="A4483" s="389" t="s">
        <v>527</v>
      </c>
      <c r="B4483" s="389" t="s">
        <v>517</v>
      </c>
      <c r="C4483" s="389">
        <v>5.3822461947800004</v>
      </c>
      <c r="D4483" s="389" t="s">
        <v>647</v>
      </c>
      <c r="E4483" s="389" t="s">
        <v>652</v>
      </c>
      <c r="F4483" s="389" t="s">
        <v>647</v>
      </c>
      <c r="G4483" s="389" t="s">
        <v>649</v>
      </c>
    </row>
    <row r="4484" spans="1:7">
      <c r="A4484" s="389" t="s">
        <v>574</v>
      </c>
      <c r="B4484" s="389" t="s">
        <v>517</v>
      </c>
      <c r="C4484" s="389">
        <v>10.3089702001999</v>
      </c>
      <c r="D4484" s="389" t="s">
        <v>647</v>
      </c>
      <c r="E4484" s="389" t="s">
        <v>652</v>
      </c>
      <c r="F4484" s="389" t="s">
        <v>647</v>
      </c>
      <c r="G4484" s="389" t="s">
        <v>649</v>
      </c>
    </row>
    <row r="4485" spans="1:7">
      <c r="A4485" s="389" t="s">
        <v>574</v>
      </c>
      <c r="B4485" s="389" t="s">
        <v>517</v>
      </c>
      <c r="C4485" s="389">
        <v>10.3089702001999</v>
      </c>
      <c r="D4485" s="389" t="s">
        <v>647</v>
      </c>
      <c r="E4485" s="389" t="s">
        <v>652</v>
      </c>
      <c r="F4485" s="389" t="s">
        <v>647</v>
      </c>
      <c r="G4485" s="389" t="s">
        <v>649</v>
      </c>
    </row>
    <row r="4486" spans="1:7">
      <c r="A4486" s="389" t="s">
        <v>574</v>
      </c>
      <c r="B4486" s="389" t="s">
        <v>517</v>
      </c>
      <c r="C4486" s="389">
        <v>10.3089702001999</v>
      </c>
      <c r="D4486" s="389" t="s">
        <v>647</v>
      </c>
      <c r="E4486" s="389" t="s">
        <v>652</v>
      </c>
      <c r="F4486" s="389" t="s">
        <v>647</v>
      </c>
      <c r="G4486" s="389" t="s">
        <v>649</v>
      </c>
    </row>
    <row r="4487" spans="1:7">
      <c r="A4487" s="389" t="s">
        <v>574</v>
      </c>
      <c r="B4487" s="389" t="s">
        <v>517</v>
      </c>
      <c r="C4487" s="389">
        <v>10.3089702001999</v>
      </c>
      <c r="D4487" s="389" t="s">
        <v>647</v>
      </c>
      <c r="E4487" s="389" t="s">
        <v>652</v>
      </c>
      <c r="F4487" s="389" t="s">
        <v>647</v>
      </c>
      <c r="G4487" s="389" t="s">
        <v>649</v>
      </c>
    </row>
    <row r="4488" spans="1:7">
      <c r="A4488" s="389" t="s">
        <v>574</v>
      </c>
      <c r="B4488" s="389" t="s">
        <v>517</v>
      </c>
      <c r="C4488" s="389">
        <v>10.3089702001999</v>
      </c>
      <c r="D4488" s="389" t="s">
        <v>647</v>
      </c>
      <c r="E4488" s="389" t="s">
        <v>652</v>
      </c>
      <c r="F4488" s="389" t="s">
        <v>647</v>
      </c>
      <c r="G4488" s="389" t="s">
        <v>649</v>
      </c>
    </row>
    <row r="4489" spans="1:7">
      <c r="A4489" s="389" t="s">
        <v>581</v>
      </c>
      <c r="B4489" s="389" t="s">
        <v>517</v>
      </c>
      <c r="C4489" s="389">
        <v>32.720770285599897</v>
      </c>
      <c r="D4489" s="389" t="s">
        <v>647</v>
      </c>
      <c r="E4489" s="389" t="s">
        <v>652</v>
      </c>
      <c r="F4489" s="389" t="s">
        <v>647</v>
      </c>
      <c r="G4489" s="389" t="s">
        <v>649</v>
      </c>
    </row>
    <row r="4490" spans="1:7">
      <c r="A4490" s="389" t="s">
        <v>574</v>
      </c>
      <c r="B4490" s="389" t="s">
        <v>517</v>
      </c>
      <c r="C4490" s="389">
        <v>1.2463608852900001</v>
      </c>
      <c r="D4490" s="389" t="s">
        <v>647</v>
      </c>
      <c r="E4490" s="389" t="s">
        <v>652</v>
      </c>
      <c r="F4490" s="389" t="s">
        <v>647</v>
      </c>
      <c r="G4490" s="389" t="s">
        <v>649</v>
      </c>
    </row>
    <row r="4491" spans="1:7">
      <c r="A4491" s="389" t="s">
        <v>570</v>
      </c>
      <c r="B4491" s="389" t="s">
        <v>517</v>
      </c>
      <c r="C4491" s="389">
        <v>6.7492644675599998</v>
      </c>
      <c r="D4491" s="389" t="s">
        <v>647</v>
      </c>
      <c r="E4491" s="389" t="s">
        <v>652</v>
      </c>
      <c r="F4491" s="389" t="s">
        <v>647</v>
      </c>
      <c r="G4491" s="389" t="s">
        <v>649</v>
      </c>
    </row>
    <row r="4492" spans="1:7">
      <c r="A4492" s="389" t="s">
        <v>574</v>
      </c>
      <c r="B4492" s="389" t="s">
        <v>517</v>
      </c>
      <c r="C4492" s="389">
        <v>50.690635402600002</v>
      </c>
      <c r="D4492" s="389" t="s">
        <v>647</v>
      </c>
      <c r="E4492" s="389" t="s">
        <v>652</v>
      </c>
      <c r="F4492" s="389" t="s">
        <v>647</v>
      </c>
      <c r="G4492" s="389" t="s">
        <v>649</v>
      </c>
    </row>
    <row r="4493" spans="1:7">
      <c r="A4493" s="389" t="s">
        <v>574</v>
      </c>
      <c r="B4493" s="389" t="s">
        <v>517</v>
      </c>
      <c r="C4493" s="389">
        <v>50.690635402600002</v>
      </c>
      <c r="D4493" s="389" t="s">
        <v>647</v>
      </c>
      <c r="E4493" s="389" t="s">
        <v>652</v>
      </c>
      <c r="F4493" s="389" t="s">
        <v>647</v>
      </c>
      <c r="G4493" s="389" t="s">
        <v>649</v>
      </c>
    </row>
    <row r="4494" spans="1:7">
      <c r="A4494" s="389" t="s">
        <v>542</v>
      </c>
      <c r="B4494" s="389" t="s">
        <v>517</v>
      </c>
      <c r="C4494" s="389">
        <v>10.2872839133</v>
      </c>
      <c r="D4494" s="389" t="s">
        <v>647</v>
      </c>
      <c r="E4494" s="389" t="s">
        <v>652</v>
      </c>
      <c r="F4494" s="389" t="s">
        <v>647</v>
      </c>
      <c r="G4494" s="389" t="s">
        <v>649</v>
      </c>
    </row>
    <row r="4495" spans="1:7">
      <c r="A4495" s="389" t="s">
        <v>525</v>
      </c>
      <c r="B4495" s="389" t="s">
        <v>517</v>
      </c>
      <c r="C4495" s="389">
        <v>4.6659266366400001</v>
      </c>
      <c r="D4495" s="389" t="s">
        <v>647</v>
      </c>
      <c r="E4495" s="389" t="s">
        <v>652</v>
      </c>
      <c r="F4495" s="389" t="s">
        <v>647</v>
      </c>
      <c r="G4495" s="389" t="s">
        <v>649</v>
      </c>
    </row>
    <row r="4496" spans="1:7">
      <c r="A4496" s="389" t="s">
        <v>526</v>
      </c>
      <c r="B4496" s="389" t="s">
        <v>517</v>
      </c>
      <c r="C4496" s="389">
        <v>4.6659266366400001</v>
      </c>
      <c r="D4496" s="389" t="s">
        <v>647</v>
      </c>
      <c r="E4496" s="389" t="s">
        <v>652</v>
      </c>
      <c r="F4496" s="389" t="s">
        <v>647</v>
      </c>
      <c r="G4496" s="389" t="s">
        <v>649</v>
      </c>
    </row>
    <row r="4497" spans="1:7">
      <c r="A4497" s="389" t="s">
        <v>568</v>
      </c>
      <c r="B4497" s="389" t="s">
        <v>517</v>
      </c>
      <c r="C4497" s="389">
        <v>4.6659266366400001</v>
      </c>
      <c r="D4497" s="389" t="s">
        <v>647</v>
      </c>
      <c r="E4497" s="389" t="s">
        <v>652</v>
      </c>
      <c r="F4497" s="389" t="s">
        <v>647</v>
      </c>
      <c r="G4497" s="389" t="s">
        <v>649</v>
      </c>
    </row>
    <row r="4498" spans="1:7">
      <c r="A4498" s="389" t="s">
        <v>522</v>
      </c>
      <c r="B4498" s="389" t="s">
        <v>517</v>
      </c>
      <c r="C4498" s="389">
        <v>10.2857929787</v>
      </c>
      <c r="D4498" s="389" t="s">
        <v>647</v>
      </c>
      <c r="E4498" s="389" t="s">
        <v>652</v>
      </c>
      <c r="F4498" s="389" t="s">
        <v>647</v>
      </c>
      <c r="G4498" s="389" t="s">
        <v>649</v>
      </c>
    </row>
    <row r="4499" spans="1:7">
      <c r="A4499" s="389" t="s">
        <v>578</v>
      </c>
      <c r="B4499" s="389" t="s">
        <v>517</v>
      </c>
      <c r="C4499" s="389">
        <v>17.796324903399899</v>
      </c>
      <c r="D4499" s="389" t="s">
        <v>647</v>
      </c>
      <c r="E4499" s="389" t="s">
        <v>652</v>
      </c>
      <c r="F4499" s="389" t="s">
        <v>647</v>
      </c>
      <c r="G4499" s="389" t="s">
        <v>649</v>
      </c>
    </row>
    <row r="4500" spans="1:7">
      <c r="A4500" s="389" t="s">
        <v>525</v>
      </c>
      <c r="B4500" s="389" t="s">
        <v>517</v>
      </c>
      <c r="C4500" s="389">
        <v>4.9229525255900004</v>
      </c>
      <c r="D4500" s="389" t="s">
        <v>647</v>
      </c>
      <c r="E4500" s="389" t="s">
        <v>652</v>
      </c>
      <c r="F4500" s="389" t="s">
        <v>647</v>
      </c>
      <c r="G4500" s="389" t="s">
        <v>649</v>
      </c>
    </row>
    <row r="4501" spans="1:7">
      <c r="A4501" s="389" t="s">
        <v>569</v>
      </c>
      <c r="B4501" s="389" t="s">
        <v>517</v>
      </c>
      <c r="C4501" s="389">
        <v>2.1918325791800002</v>
      </c>
      <c r="D4501" s="389" t="s">
        <v>647</v>
      </c>
      <c r="E4501" s="389" t="s">
        <v>652</v>
      </c>
      <c r="F4501" s="389" t="s">
        <v>647</v>
      </c>
      <c r="G4501" s="389" t="s">
        <v>649</v>
      </c>
    </row>
    <row r="4502" spans="1:7">
      <c r="A4502" s="389" t="s">
        <v>578</v>
      </c>
      <c r="B4502" s="389" t="s">
        <v>517</v>
      </c>
      <c r="C4502" s="389">
        <v>1.5796604064399999</v>
      </c>
      <c r="D4502" s="389" t="s">
        <v>647</v>
      </c>
      <c r="E4502" s="389" t="s">
        <v>652</v>
      </c>
      <c r="F4502" s="389" t="s">
        <v>647</v>
      </c>
      <c r="G4502" s="389" t="s">
        <v>649</v>
      </c>
    </row>
    <row r="4503" spans="1:7">
      <c r="A4503" s="389" t="s">
        <v>560</v>
      </c>
      <c r="B4503" s="389" t="s">
        <v>517</v>
      </c>
      <c r="C4503" s="389">
        <v>2.61086462411</v>
      </c>
      <c r="D4503" s="389" t="s">
        <v>647</v>
      </c>
      <c r="E4503" s="389" t="s">
        <v>652</v>
      </c>
      <c r="F4503" s="389" t="s">
        <v>647</v>
      </c>
      <c r="G4503" s="389" t="s">
        <v>649</v>
      </c>
    </row>
    <row r="4504" spans="1:7">
      <c r="A4504" s="389" t="s">
        <v>574</v>
      </c>
      <c r="B4504" s="389" t="s">
        <v>517</v>
      </c>
      <c r="C4504" s="389">
        <v>4.9498825878700003</v>
      </c>
      <c r="D4504" s="389" t="s">
        <v>647</v>
      </c>
      <c r="E4504" s="389" t="s">
        <v>652</v>
      </c>
      <c r="F4504" s="389" t="s">
        <v>647</v>
      </c>
      <c r="G4504" s="389" t="s">
        <v>649</v>
      </c>
    </row>
    <row r="4505" spans="1:7">
      <c r="A4505" s="389" t="s">
        <v>574</v>
      </c>
      <c r="B4505" s="389" t="s">
        <v>517</v>
      </c>
      <c r="C4505" s="389">
        <v>4.9498825878700003</v>
      </c>
      <c r="D4505" s="389" t="s">
        <v>647</v>
      </c>
      <c r="E4505" s="389" t="s">
        <v>652</v>
      </c>
      <c r="F4505" s="389" t="s">
        <v>647</v>
      </c>
      <c r="G4505" s="389" t="s">
        <v>649</v>
      </c>
    </row>
    <row r="4506" spans="1:7">
      <c r="A4506" s="389" t="s">
        <v>574</v>
      </c>
      <c r="B4506" s="389" t="s">
        <v>517</v>
      </c>
      <c r="C4506" s="389">
        <v>4.9498825878700003</v>
      </c>
      <c r="D4506" s="389" t="s">
        <v>647</v>
      </c>
      <c r="E4506" s="389" t="s">
        <v>652</v>
      </c>
      <c r="F4506" s="389" t="s">
        <v>647</v>
      </c>
      <c r="G4506" s="389" t="s">
        <v>649</v>
      </c>
    </row>
    <row r="4507" spans="1:7">
      <c r="A4507" s="389" t="s">
        <v>535</v>
      </c>
      <c r="B4507" s="389" t="s">
        <v>517</v>
      </c>
      <c r="C4507" s="389">
        <v>1.7647000095900001</v>
      </c>
      <c r="D4507" s="389" t="s">
        <v>647</v>
      </c>
      <c r="E4507" s="389" t="s">
        <v>652</v>
      </c>
      <c r="F4507" s="389" t="s">
        <v>647</v>
      </c>
      <c r="G4507" s="389" t="s">
        <v>649</v>
      </c>
    </row>
    <row r="4508" spans="1:7">
      <c r="A4508" s="389" t="s">
        <v>581</v>
      </c>
      <c r="B4508" s="389" t="s">
        <v>517</v>
      </c>
      <c r="C4508" s="389">
        <v>11.9940076935</v>
      </c>
      <c r="D4508" s="389" t="s">
        <v>647</v>
      </c>
      <c r="E4508" s="389" t="s">
        <v>652</v>
      </c>
      <c r="F4508" s="389" t="s">
        <v>647</v>
      </c>
      <c r="G4508" s="389" t="s">
        <v>649</v>
      </c>
    </row>
    <row r="4509" spans="1:7">
      <c r="A4509" s="389" t="s">
        <v>562</v>
      </c>
      <c r="B4509" s="389" t="s">
        <v>517</v>
      </c>
      <c r="C4509" s="389">
        <v>1.3817206425599999</v>
      </c>
      <c r="D4509" s="389" t="s">
        <v>647</v>
      </c>
      <c r="E4509" s="389" t="s">
        <v>652</v>
      </c>
      <c r="F4509" s="389" t="s">
        <v>647</v>
      </c>
      <c r="G4509" s="389" t="s">
        <v>649</v>
      </c>
    </row>
    <row r="4510" spans="1:7">
      <c r="A4510" s="389" t="s">
        <v>525</v>
      </c>
      <c r="B4510" s="389" t="s">
        <v>517</v>
      </c>
      <c r="C4510" s="389">
        <v>2.1678822919999998</v>
      </c>
      <c r="D4510" s="389" t="s">
        <v>647</v>
      </c>
      <c r="E4510" s="389" t="s">
        <v>652</v>
      </c>
      <c r="F4510" s="389" t="s">
        <v>647</v>
      </c>
      <c r="G4510" s="389" t="s">
        <v>649</v>
      </c>
    </row>
    <row r="4511" spans="1:7">
      <c r="A4511" s="389" t="s">
        <v>525</v>
      </c>
      <c r="B4511" s="389" t="s">
        <v>517</v>
      </c>
      <c r="C4511" s="389">
        <v>2.1678822919999998</v>
      </c>
      <c r="D4511" s="389" t="s">
        <v>647</v>
      </c>
      <c r="E4511" s="389" t="s">
        <v>652</v>
      </c>
      <c r="F4511" s="389" t="s">
        <v>647</v>
      </c>
      <c r="G4511" s="389" t="s">
        <v>649</v>
      </c>
    </row>
    <row r="4512" spans="1:7">
      <c r="A4512" s="389" t="s">
        <v>568</v>
      </c>
      <c r="B4512" s="389" t="s">
        <v>517</v>
      </c>
      <c r="C4512" s="389">
        <v>2.1678822919999998</v>
      </c>
      <c r="D4512" s="389" t="s">
        <v>647</v>
      </c>
      <c r="E4512" s="389" t="s">
        <v>652</v>
      </c>
      <c r="F4512" s="389" t="s">
        <v>647</v>
      </c>
      <c r="G4512" s="389" t="s">
        <v>649</v>
      </c>
    </row>
    <row r="4513" spans="1:7">
      <c r="A4513" s="389" t="s">
        <v>568</v>
      </c>
      <c r="B4513" s="389" t="s">
        <v>517</v>
      </c>
      <c r="C4513" s="389">
        <v>2.1678822919999998</v>
      </c>
      <c r="D4513" s="389" t="s">
        <v>647</v>
      </c>
      <c r="E4513" s="389" t="s">
        <v>652</v>
      </c>
      <c r="F4513" s="389" t="s">
        <v>647</v>
      </c>
      <c r="G4513" s="389" t="s">
        <v>649</v>
      </c>
    </row>
    <row r="4514" spans="1:7">
      <c r="A4514" s="389" t="s">
        <v>514</v>
      </c>
      <c r="B4514" s="389" t="s">
        <v>517</v>
      </c>
      <c r="C4514" s="389">
        <v>13.5158404376</v>
      </c>
      <c r="D4514" s="389" t="s">
        <v>647</v>
      </c>
      <c r="E4514" s="389" t="s">
        <v>652</v>
      </c>
      <c r="F4514" s="389" t="s">
        <v>647</v>
      </c>
      <c r="G4514" s="389" t="s">
        <v>649</v>
      </c>
    </row>
    <row r="4515" spans="1:7">
      <c r="A4515" s="389" t="s">
        <v>514</v>
      </c>
      <c r="B4515" s="389" t="s">
        <v>517</v>
      </c>
      <c r="C4515" s="389">
        <v>13.5158404376</v>
      </c>
      <c r="D4515" s="389" t="s">
        <v>647</v>
      </c>
      <c r="E4515" s="389" t="s">
        <v>652</v>
      </c>
      <c r="F4515" s="389" t="s">
        <v>647</v>
      </c>
      <c r="G4515" s="389" t="s">
        <v>649</v>
      </c>
    </row>
    <row r="4516" spans="1:7">
      <c r="A4516" s="389" t="s">
        <v>578</v>
      </c>
      <c r="B4516" s="389" t="s">
        <v>517</v>
      </c>
      <c r="C4516" s="389">
        <v>11.139020518400001</v>
      </c>
      <c r="D4516" s="389" t="s">
        <v>647</v>
      </c>
      <c r="E4516" s="389" t="s">
        <v>652</v>
      </c>
      <c r="F4516" s="389" t="s">
        <v>647</v>
      </c>
      <c r="G4516" s="389" t="s">
        <v>649</v>
      </c>
    </row>
    <row r="4517" spans="1:7">
      <c r="A4517" s="389" t="s">
        <v>578</v>
      </c>
      <c r="B4517" s="389" t="s">
        <v>517</v>
      </c>
      <c r="C4517" s="389">
        <v>1.3851303127800001</v>
      </c>
      <c r="D4517" s="389" t="s">
        <v>647</v>
      </c>
      <c r="E4517" s="389" t="s">
        <v>652</v>
      </c>
      <c r="F4517" s="389" t="s">
        <v>647</v>
      </c>
      <c r="G4517" s="389" t="s">
        <v>649</v>
      </c>
    </row>
    <row r="4518" spans="1:7">
      <c r="A4518" s="389" t="s">
        <v>575</v>
      </c>
      <c r="B4518" s="389" t="s">
        <v>517</v>
      </c>
      <c r="C4518" s="389">
        <v>10.2634438099</v>
      </c>
      <c r="D4518" s="389" t="s">
        <v>647</v>
      </c>
      <c r="E4518" s="389" t="s">
        <v>652</v>
      </c>
      <c r="F4518" s="389" t="s">
        <v>647</v>
      </c>
      <c r="G4518" s="389" t="s">
        <v>649</v>
      </c>
    </row>
    <row r="4519" spans="1:7">
      <c r="A4519" s="389" t="s">
        <v>581</v>
      </c>
      <c r="B4519" s="389" t="s">
        <v>517</v>
      </c>
      <c r="C4519" s="389">
        <v>7.2950929091000001</v>
      </c>
      <c r="D4519" s="389" t="s">
        <v>647</v>
      </c>
      <c r="E4519" s="389" t="s">
        <v>652</v>
      </c>
      <c r="F4519" s="389" t="s">
        <v>647</v>
      </c>
      <c r="G4519" s="389" t="s">
        <v>649</v>
      </c>
    </row>
    <row r="4520" spans="1:7">
      <c r="A4520" s="389" t="s">
        <v>563</v>
      </c>
      <c r="B4520" s="389" t="s">
        <v>517</v>
      </c>
      <c r="C4520" s="389">
        <v>9.0606757524100008</v>
      </c>
      <c r="D4520" s="389" t="s">
        <v>647</v>
      </c>
      <c r="E4520" s="389" t="s">
        <v>652</v>
      </c>
      <c r="F4520" s="389" t="s">
        <v>647</v>
      </c>
      <c r="G4520" s="389" t="s">
        <v>649</v>
      </c>
    </row>
    <row r="4521" spans="1:7">
      <c r="A4521" s="389" t="s">
        <v>514</v>
      </c>
      <c r="B4521" s="389" t="s">
        <v>517</v>
      </c>
      <c r="C4521" s="389">
        <v>17.7929134478</v>
      </c>
      <c r="D4521" s="389" t="s">
        <v>647</v>
      </c>
      <c r="E4521" s="389" t="s">
        <v>652</v>
      </c>
      <c r="F4521" s="389" t="s">
        <v>647</v>
      </c>
      <c r="G4521" s="389" t="s">
        <v>649</v>
      </c>
    </row>
    <row r="4522" spans="1:7">
      <c r="A4522" s="389" t="s">
        <v>514</v>
      </c>
      <c r="B4522" s="389" t="s">
        <v>517</v>
      </c>
      <c r="C4522" s="389">
        <v>17.7929134478</v>
      </c>
      <c r="D4522" s="389" t="s">
        <v>647</v>
      </c>
      <c r="E4522" s="389" t="s">
        <v>652</v>
      </c>
      <c r="F4522" s="389" t="s">
        <v>647</v>
      </c>
      <c r="G4522" s="389" t="s">
        <v>649</v>
      </c>
    </row>
    <row r="4523" spans="1:7">
      <c r="A4523" s="389" t="s">
        <v>526</v>
      </c>
      <c r="B4523" s="389" t="s">
        <v>517</v>
      </c>
      <c r="C4523" s="389">
        <v>5.4022793379299996</v>
      </c>
      <c r="D4523" s="389" t="s">
        <v>647</v>
      </c>
      <c r="E4523" s="389" t="s">
        <v>652</v>
      </c>
      <c r="F4523" s="389" t="s">
        <v>647</v>
      </c>
      <c r="G4523" s="389" t="s">
        <v>649</v>
      </c>
    </row>
    <row r="4524" spans="1:7">
      <c r="A4524" s="389" t="s">
        <v>578</v>
      </c>
      <c r="B4524" s="389" t="s">
        <v>517</v>
      </c>
      <c r="C4524" s="389">
        <v>17.569406800700001</v>
      </c>
      <c r="D4524" s="389" t="s">
        <v>647</v>
      </c>
      <c r="E4524" s="389" t="s">
        <v>652</v>
      </c>
      <c r="F4524" s="389" t="s">
        <v>647</v>
      </c>
      <c r="G4524" s="389" t="s">
        <v>649</v>
      </c>
    </row>
    <row r="4525" spans="1:7">
      <c r="A4525" s="389" t="s">
        <v>543</v>
      </c>
      <c r="B4525" s="389" t="s">
        <v>517</v>
      </c>
      <c r="C4525" s="389">
        <v>13.4079499031</v>
      </c>
      <c r="D4525" s="389" t="s">
        <v>647</v>
      </c>
      <c r="E4525" s="389" t="s">
        <v>652</v>
      </c>
      <c r="F4525" s="389" t="s">
        <v>647</v>
      </c>
      <c r="G4525" s="389" t="s">
        <v>649</v>
      </c>
    </row>
    <row r="4526" spans="1:7">
      <c r="A4526" s="389" t="s">
        <v>543</v>
      </c>
      <c r="B4526" s="389" t="s">
        <v>517</v>
      </c>
      <c r="C4526" s="389">
        <v>13.4079499031</v>
      </c>
      <c r="D4526" s="389" t="s">
        <v>647</v>
      </c>
      <c r="E4526" s="389" t="s">
        <v>652</v>
      </c>
      <c r="F4526" s="389" t="s">
        <v>647</v>
      </c>
      <c r="G4526" s="389" t="s">
        <v>649</v>
      </c>
    </row>
    <row r="4527" spans="1:7">
      <c r="A4527" s="389" t="s">
        <v>553</v>
      </c>
      <c r="B4527" s="389" t="s">
        <v>517</v>
      </c>
      <c r="C4527" s="389">
        <v>8.4198337593999906</v>
      </c>
      <c r="D4527" s="389" t="s">
        <v>647</v>
      </c>
      <c r="E4527" s="389" t="s">
        <v>652</v>
      </c>
      <c r="F4527" s="389" t="s">
        <v>647</v>
      </c>
      <c r="G4527" s="389" t="s">
        <v>649</v>
      </c>
    </row>
    <row r="4528" spans="1:7">
      <c r="A4528" s="389" t="s">
        <v>578</v>
      </c>
      <c r="B4528" s="389" t="s">
        <v>517</v>
      </c>
      <c r="C4528" s="389">
        <v>8.4198337593999906</v>
      </c>
      <c r="D4528" s="389" t="s">
        <v>647</v>
      </c>
      <c r="E4528" s="389" t="s">
        <v>652</v>
      </c>
      <c r="F4528" s="389" t="s">
        <v>647</v>
      </c>
      <c r="G4528" s="389" t="s">
        <v>649</v>
      </c>
    </row>
    <row r="4529" spans="1:7">
      <c r="A4529" s="389" t="s">
        <v>578</v>
      </c>
      <c r="B4529" s="389" t="s">
        <v>517</v>
      </c>
      <c r="C4529" s="389">
        <v>8.4198337593999906</v>
      </c>
      <c r="D4529" s="389" t="s">
        <v>647</v>
      </c>
      <c r="E4529" s="389" t="s">
        <v>652</v>
      </c>
      <c r="F4529" s="389" t="s">
        <v>647</v>
      </c>
      <c r="G4529" s="389" t="s">
        <v>649</v>
      </c>
    </row>
    <row r="4530" spans="1:7">
      <c r="A4530" s="389" t="s">
        <v>581</v>
      </c>
      <c r="B4530" s="389" t="s">
        <v>517</v>
      </c>
      <c r="C4530" s="389">
        <v>14.2831269037999</v>
      </c>
      <c r="D4530" s="389" t="s">
        <v>647</v>
      </c>
      <c r="E4530" s="389" t="s">
        <v>652</v>
      </c>
      <c r="F4530" s="389" t="s">
        <v>647</v>
      </c>
      <c r="G4530" s="389" t="s">
        <v>649</v>
      </c>
    </row>
    <row r="4531" spans="1:7">
      <c r="A4531" s="389" t="s">
        <v>546</v>
      </c>
      <c r="B4531" s="389" t="s">
        <v>517</v>
      </c>
      <c r="C4531" s="389">
        <v>6.5016821998100003</v>
      </c>
      <c r="D4531" s="389" t="s">
        <v>647</v>
      </c>
      <c r="E4531" s="389" t="s">
        <v>652</v>
      </c>
      <c r="F4531" s="389" t="s">
        <v>647</v>
      </c>
      <c r="G4531" s="389" t="s">
        <v>649</v>
      </c>
    </row>
    <row r="4532" spans="1:7">
      <c r="A4532" s="389" t="s">
        <v>525</v>
      </c>
      <c r="B4532" s="389" t="s">
        <v>517</v>
      </c>
      <c r="C4532" s="389">
        <v>2.5660362988899998</v>
      </c>
      <c r="D4532" s="389" t="s">
        <v>647</v>
      </c>
      <c r="E4532" s="389" t="s">
        <v>652</v>
      </c>
      <c r="F4532" s="389" t="s">
        <v>647</v>
      </c>
      <c r="G4532" s="389" t="s">
        <v>649</v>
      </c>
    </row>
    <row r="4533" spans="1:7">
      <c r="A4533" s="389" t="s">
        <v>568</v>
      </c>
      <c r="B4533" s="389" t="s">
        <v>517</v>
      </c>
      <c r="C4533" s="389">
        <v>2.5660362988899998</v>
      </c>
      <c r="D4533" s="389" t="s">
        <v>647</v>
      </c>
      <c r="E4533" s="389" t="s">
        <v>652</v>
      </c>
      <c r="F4533" s="389" t="s">
        <v>647</v>
      </c>
      <c r="G4533" s="389" t="s">
        <v>649</v>
      </c>
    </row>
    <row r="4534" spans="1:7">
      <c r="A4534" s="389" t="s">
        <v>581</v>
      </c>
      <c r="B4534" s="389" t="s">
        <v>517</v>
      </c>
      <c r="C4534" s="389">
        <v>40.933919357800001</v>
      </c>
      <c r="D4534" s="389" t="s">
        <v>647</v>
      </c>
      <c r="E4534" s="389" t="s">
        <v>652</v>
      </c>
      <c r="F4534" s="389" t="s">
        <v>647</v>
      </c>
      <c r="G4534" s="389" t="s">
        <v>649</v>
      </c>
    </row>
    <row r="4535" spans="1:7">
      <c r="A4535" s="389" t="s">
        <v>581</v>
      </c>
      <c r="B4535" s="389" t="s">
        <v>517</v>
      </c>
      <c r="C4535" s="389">
        <v>15.5919008485</v>
      </c>
      <c r="D4535" s="389" t="s">
        <v>647</v>
      </c>
      <c r="E4535" s="389" t="s">
        <v>652</v>
      </c>
      <c r="F4535" s="389" t="s">
        <v>647</v>
      </c>
      <c r="G4535" s="389" t="s">
        <v>649</v>
      </c>
    </row>
    <row r="4536" spans="1:7">
      <c r="A4536" s="389" t="s">
        <v>578</v>
      </c>
      <c r="B4536" s="389" t="s">
        <v>517</v>
      </c>
      <c r="C4536" s="389">
        <v>3.0828561695599999</v>
      </c>
      <c r="D4536" s="389" t="s">
        <v>647</v>
      </c>
      <c r="E4536" s="389" t="s">
        <v>652</v>
      </c>
      <c r="F4536" s="389" t="s">
        <v>647</v>
      </c>
      <c r="G4536" s="389" t="s">
        <v>649</v>
      </c>
    </row>
    <row r="4537" spans="1:7">
      <c r="A4537" s="389" t="s">
        <v>544</v>
      </c>
      <c r="B4537" s="389" t="s">
        <v>517</v>
      </c>
      <c r="C4537" s="389">
        <v>10.249906378</v>
      </c>
      <c r="D4537" s="389" t="s">
        <v>647</v>
      </c>
      <c r="E4537" s="389" t="s">
        <v>652</v>
      </c>
      <c r="F4537" s="389" t="s">
        <v>647</v>
      </c>
      <c r="G4537" s="389" t="s">
        <v>649</v>
      </c>
    </row>
    <row r="4538" spans="1:7">
      <c r="A4538" s="389" t="s">
        <v>544</v>
      </c>
      <c r="B4538" s="389" t="s">
        <v>517</v>
      </c>
      <c r="C4538" s="389">
        <v>10.249906378</v>
      </c>
      <c r="D4538" s="389" t="s">
        <v>647</v>
      </c>
      <c r="E4538" s="389" t="s">
        <v>652</v>
      </c>
      <c r="F4538" s="389" t="s">
        <v>647</v>
      </c>
      <c r="G4538" s="389" t="s">
        <v>649</v>
      </c>
    </row>
    <row r="4539" spans="1:7">
      <c r="A4539" s="389" t="s">
        <v>563</v>
      </c>
      <c r="B4539" s="389" t="s">
        <v>517</v>
      </c>
      <c r="C4539" s="389">
        <v>2.1574985159</v>
      </c>
      <c r="D4539" s="389" t="s">
        <v>647</v>
      </c>
      <c r="E4539" s="389" t="s">
        <v>652</v>
      </c>
      <c r="F4539" s="389" t="s">
        <v>647</v>
      </c>
      <c r="G4539" s="389" t="s">
        <v>649</v>
      </c>
    </row>
    <row r="4540" spans="1:7">
      <c r="A4540" s="389" t="s">
        <v>534</v>
      </c>
      <c r="B4540" s="389" t="s">
        <v>517</v>
      </c>
      <c r="C4540" s="389">
        <v>26.5664011211</v>
      </c>
      <c r="D4540" s="389" t="s">
        <v>647</v>
      </c>
      <c r="E4540" s="389" t="s">
        <v>652</v>
      </c>
      <c r="F4540" s="389" t="s">
        <v>647</v>
      </c>
      <c r="G4540" s="389" t="s">
        <v>649</v>
      </c>
    </row>
    <row r="4541" spans="1:7">
      <c r="A4541" s="389" t="s">
        <v>541</v>
      </c>
      <c r="B4541" s="389" t="s">
        <v>517</v>
      </c>
      <c r="C4541" s="389">
        <v>26.5664011211</v>
      </c>
      <c r="D4541" s="389" t="s">
        <v>647</v>
      </c>
      <c r="E4541" s="389" t="s">
        <v>652</v>
      </c>
      <c r="F4541" s="389" t="s">
        <v>647</v>
      </c>
      <c r="G4541" s="389" t="s">
        <v>649</v>
      </c>
    </row>
    <row r="4542" spans="1:7">
      <c r="A4542" s="389" t="s">
        <v>575</v>
      </c>
      <c r="B4542" s="389" t="s">
        <v>517</v>
      </c>
      <c r="C4542" s="389">
        <v>26.5664011211</v>
      </c>
      <c r="D4542" s="389" t="s">
        <v>647</v>
      </c>
      <c r="E4542" s="389" t="s">
        <v>652</v>
      </c>
      <c r="F4542" s="389" t="s">
        <v>647</v>
      </c>
      <c r="G4542" s="389" t="s">
        <v>649</v>
      </c>
    </row>
    <row r="4543" spans="1:7">
      <c r="A4543" s="389" t="s">
        <v>575</v>
      </c>
      <c r="B4543" s="389" t="s">
        <v>517</v>
      </c>
      <c r="C4543" s="389">
        <v>26.5664011211</v>
      </c>
      <c r="D4543" s="389" t="s">
        <v>647</v>
      </c>
      <c r="E4543" s="389" t="s">
        <v>652</v>
      </c>
      <c r="F4543" s="389" t="s">
        <v>647</v>
      </c>
      <c r="G4543" s="389" t="s">
        <v>649</v>
      </c>
    </row>
    <row r="4544" spans="1:7">
      <c r="A4544" s="389" t="s">
        <v>562</v>
      </c>
      <c r="B4544" s="389" t="s">
        <v>517</v>
      </c>
      <c r="C4544" s="389">
        <v>2.1163329489299998</v>
      </c>
      <c r="D4544" s="389" t="s">
        <v>647</v>
      </c>
      <c r="E4544" s="389" t="s">
        <v>652</v>
      </c>
      <c r="F4544" s="389" t="s">
        <v>647</v>
      </c>
      <c r="G4544" s="389" t="s">
        <v>649</v>
      </c>
    </row>
    <row r="4545" spans="1:7">
      <c r="A4545" s="389" t="s">
        <v>525</v>
      </c>
      <c r="B4545" s="389" t="s">
        <v>517</v>
      </c>
      <c r="C4545" s="389">
        <v>5.0757394140900001</v>
      </c>
      <c r="D4545" s="389" t="s">
        <v>647</v>
      </c>
      <c r="E4545" s="389" t="s">
        <v>652</v>
      </c>
      <c r="F4545" s="389" t="s">
        <v>647</v>
      </c>
      <c r="G4545" s="389" t="s">
        <v>649</v>
      </c>
    </row>
    <row r="4546" spans="1:7">
      <c r="A4546" s="389" t="s">
        <v>568</v>
      </c>
      <c r="B4546" s="389" t="s">
        <v>517</v>
      </c>
      <c r="C4546" s="389">
        <v>5.0757394140900001</v>
      </c>
      <c r="D4546" s="389" t="s">
        <v>647</v>
      </c>
      <c r="E4546" s="389" t="s">
        <v>652</v>
      </c>
      <c r="F4546" s="389" t="s">
        <v>647</v>
      </c>
      <c r="G4546" s="389" t="s">
        <v>649</v>
      </c>
    </row>
    <row r="4547" spans="1:7">
      <c r="A4547" s="389" t="s">
        <v>571</v>
      </c>
      <c r="B4547" s="389" t="s">
        <v>517</v>
      </c>
      <c r="C4547" s="389">
        <v>4.3557224406900001</v>
      </c>
      <c r="D4547" s="389" t="s">
        <v>647</v>
      </c>
      <c r="E4547" s="389" t="s">
        <v>652</v>
      </c>
      <c r="F4547" s="389" t="s">
        <v>647</v>
      </c>
      <c r="G4547" s="389" t="s">
        <v>649</v>
      </c>
    </row>
    <row r="4548" spans="1:7">
      <c r="A4548" s="389" t="s">
        <v>578</v>
      </c>
      <c r="B4548" s="389" t="s">
        <v>517</v>
      </c>
      <c r="C4548" s="389">
        <v>24.4581914301999</v>
      </c>
      <c r="D4548" s="389" t="s">
        <v>647</v>
      </c>
      <c r="E4548" s="389" t="s">
        <v>652</v>
      </c>
      <c r="F4548" s="389" t="s">
        <v>647</v>
      </c>
      <c r="G4548" s="389" t="s">
        <v>649</v>
      </c>
    </row>
    <row r="4549" spans="1:7">
      <c r="A4549" s="389" t="s">
        <v>535</v>
      </c>
      <c r="B4549" s="389" t="s">
        <v>517</v>
      </c>
      <c r="C4549" s="389">
        <v>16.665476107100002</v>
      </c>
      <c r="D4549" s="389" t="s">
        <v>647</v>
      </c>
      <c r="E4549" s="389" t="s">
        <v>652</v>
      </c>
      <c r="F4549" s="389" t="s">
        <v>647</v>
      </c>
      <c r="G4549" s="389" t="s">
        <v>649</v>
      </c>
    </row>
    <row r="4550" spans="1:7">
      <c r="A4550" s="389" t="s">
        <v>526</v>
      </c>
      <c r="B4550" s="389" t="s">
        <v>517</v>
      </c>
      <c r="C4550" s="389">
        <v>2.8519222951500001</v>
      </c>
      <c r="D4550" s="389" t="s">
        <v>647</v>
      </c>
      <c r="E4550" s="389" t="s">
        <v>652</v>
      </c>
      <c r="F4550" s="389" t="s">
        <v>647</v>
      </c>
      <c r="G4550" s="389" t="s">
        <v>649</v>
      </c>
    </row>
    <row r="4551" spans="1:7">
      <c r="A4551" s="389" t="s">
        <v>526</v>
      </c>
      <c r="B4551" s="389" t="s">
        <v>517</v>
      </c>
      <c r="C4551" s="389">
        <v>2.8519222951500001</v>
      </c>
      <c r="D4551" s="389" t="s">
        <v>647</v>
      </c>
      <c r="E4551" s="389" t="s">
        <v>652</v>
      </c>
      <c r="F4551" s="389" t="s">
        <v>647</v>
      </c>
      <c r="G4551" s="389" t="s">
        <v>649</v>
      </c>
    </row>
    <row r="4552" spans="1:7">
      <c r="A4552" s="389" t="s">
        <v>571</v>
      </c>
      <c r="B4552" s="389" t="s">
        <v>517</v>
      </c>
      <c r="C4552" s="389">
        <v>13.136168013200001</v>
      </c>
      <c r="D4552" s="389" t="s">
        <v>647</v>
      </c>
      <c r="E4552" s="389" t="s">
        <v>652</v>
      </c>
      <c r="F4552" s="389" t="s">
        <v>647</v>
      </c>
      <c r="G4552" s="389" t="s">
        <v>649</v>
      </c>
    </row>
    <row r="4553" spans="1:7">
      <c r="A4553" s="389" t="s">
        <v>577</v>
      </c>
      <c r="B4553" s="389" t="s">
        <v>517</v>
      </c>
      <c r="C4553" s="389">
        <v>13.136168013200001</v>
      </c>
      <c r="D4553" s="389" t="s">
        <v>647</v>
      </c>
      <c r="E4553" s="389" t="s">
        <v>652</v>
      </c>
      <c r="F4553" s="389" t="s">
        <v>647</v>
      </c>
      <c r="G4553" s="389" t="s">
        <v>649</v>
      </c>
    </row>
    <row r="4554" spans="1:7">
      <c r="A4554" s="389" t="s">
        <v>563</v>
      </c>
      <c r="B4554" s="389" t="s">
        <v>517</v>
      </c>
      <c r="C4554" s="389">
        <v>6.7304669158800001</v>
      </c>
      <c r="D4554" s="389" t="s">
        <v>647</v>
      </c>
      <c r="E4554" s="389" t="s">
        <v>652</v>
      </c>
      <c r="F4554" s="389" t="s">
        <v>647</v>
      </c>
      <c r="G4554" s="389" t="s">
        <v>649</v>
      </c>
    </row>
    <row r="4555" spans="1:7">
      <c r="A4555" s="389" t="s">
        <v>525</v>
      </c>
      <c r="B4555" s="389" t="s">
        <v>517</v>
      </c>
      <c r="C4555" s="389">
        <v>9.6006317913399997</v>
      </c>
      <c r="D4555" s="389" t="s">
        <v>647</v>
      </c>
      <c r="E4555" s="389" t="s">
        <v>652</v>
      </c>
      <c r="F4555" s="389" t="s">
        <v>647</v>
      </c>
      <c r="G4555" s="389" t="s">
        <v>649</v>
      </c>
    </row>
    <row r="4556" spans="1:7">
      <c r="A4556" s="389" t="s">
        <v>568</v>
      </c>
      <c r="B4556" s="389" t="s">
        <v>517</v>
      </c>
      <c r="C4556" s="389">
        <v>9.6006317913399997</v>
      </c>
      <c r="D4556" s="389" t="s">
        <v>647</v>
      </c>
      <c r="E4556" s="389" t="s">
        <v>652</v>
      </c>
      <c r="F4556" s="389" t="s">
        <v>647</v>
      </c>
      <c r="G4556" s="389" t="s">
        <v>649</v>
      </c>
    </row>
    <row r="4557" spans="1:7">
      <c r="A4557" s="389" t="s">
        <v>525</v>
      </c>
      <c r="B4557" s="389" t="s">
        <v>517</v>
      </c>
      <c r="C4557" s="389">
        <v>8.6633786453900008</v>
      </c>
      <c r="D4557" s="389" t="s">
        <v>647</v>
      </c>
      <c r="E4557" s="389" t="s">
        <v>652</v>
      </c>
      <c r="F4557" s="389" t="s">
        <v>647</v>
      </c>
      <c r="G4557" s="389" t="s">
        <v>649</v>
      </c>
    </row>
    <row r="4558" spans="1:7">
      <c r="A4558" s="389" t="s">
        <v>569</v>
      </c>
      <c r="B4558" s="389" t="s">
        <v>517</v>
      </c>
      <c r="C4558" s="389">
        <v>2.84418938002</v>
      </c>
      <c r="D4558" s="389" t="s">
        <v>647</v>
      </c>
      <c r="E4558" s="389" t="s">
        <v>652</v>
      </c>
      <c r="F4558" s="389" t="s">
        <v>647</v>
      </c>
      <c r="G4558" s="389" t="s">
        <v>649</v>
      </c>
    </row>
    <row r="4559" spans="1:7">
      <c r="A4559" s="389" t="s">
        <v>569</v>
      </c>
      <c r="B4559" s="389" t="s">
        <v>517</v>
      </c>
      <c r="C4559" s="389">
        <v>11.4934660048</v>
      </c>
      <c r="D4559" s="389" t="s">
        <v>647</v>
      </c>
      <c r="E4559" s="389" t="s">
        <v>652</v>
      </c>
      <c r="F4559" s="389" t="s">
        <v>647</v>
      </c>
      <c r="G4559" s="389" t="s">
        <v>649</v>
      </c>
    </row>
    <row r="4560" spans="1:7">
      <c r="A4560" s="389" t="s">
        <v>562</v>
      </c>
      <c r="B4560" s="389" t="s">
        <v>517</v>
      </c>
      <c r="C4560" s="389">
        <v>9.1188907277800002</v>
      </c>
      <c r="D4560" s="389" t="s">
        <v>647</v>
      </c>
      <c r="E4560" s="389" t="s">
        <v>652</v>
      </c>
      <c r="F4560" s="389" t="s">
        <v>647</v>
      </c>
      <c r="G4560" s="389" t="s">
        <v>649</v>
      </c>
    </row>
    <row r="4561" spans="1:7">
      <c r="A4561" s="389" t="s">
        <v>581</v>
      </c>
      <c r="B4561" s="389" t="s">
        <v>517</v>
      </c>
      <c r="C4561" s="389">
        <v>1.2328278104399999</v>
      </c>
      <c r="D4561" s="389" t="s">
        <v>647</v>
      </c>
      <c r="E4561" s="389" t="s">
        <v>652</v>
      </c>
      <c r="F4561" s="389" t="s">
        <v>647</v>
      </c>
      <c r="G4561" s="389" t="s">
        <v>649</v>
      </c>
    </row>
    <row r="4562" spans="1:7">
      <c r="A4562" s="389" t="s">
        <v>535</v>
      </c>
      <c r="B4562" s="389" t="s">
        <v>517</v>
      </c>
      <c r="C4562" s="389">
        <v>31.826740879700001</v>
      </c>
      <c r="D4562" s="389" t="s">
        <v>647</v>
      </c>
      <c r="E4562" s="389" t="s">
        <v>652</v>
      </c>
      <c r="F4562" s="389" t="s">
        <v>647</v>
      </c>
      <c r="G4562" s="389" t="s">
        <v>649</v>
      </c>
    </row>
    <row r="4563" spans="1:7">
      <c r="A4563" s="389" t="s">
        <v>581</v>
      </c>
      <c r="B4563" s="389" t="s">
        <v>517</v>
      </c>
      <c r="C4563" s="389">
        <v>7.0475775394299998</v>
      </c>
      <c r="D4563" s="389" t="s">
        <v>647</v>
      </c>
      <c r="E4563" s="389" t="s">
        <v>652</v>
      </c>
      <c r="F4563" s="389" t="s">
        <v>647</v>
      </c>
      <c r="G4563" s="389" t="s">
        <v>649</v>
      </c>
    </row>
    <row r="4564" spans="1:7">
      <c r="A4564" s="389" t="s">
        <v>581</v>
      </c>
      <c r="B4564" s="389" t="s">
        <v>517</v>
      </c>
      <c r="C4564" s="389">
        <v>7.0475775394299998</v>
      </c>
      <c r="D4564" s="389" t="s">
        <v>647</v>
      </c>
      <c r="E4564" s="389" t="s">
        <v>652</v>
      </c>
      <c r="F4564" s="389" t="s">
        <v>647</v>
      </c>
      <c r="G4564" s="389" t="s">
        <v>649</v>
      </c>
    </row>
    <row r="4565" spans="1:7">
      <c r="A4565" s="389" t="s">
        <v>526</v>
      </c>
      <c r="B4565" s="389" t="s">
        <v>517</v>
      </c>
      <c r="C4565" s="389">
        <v>18.307655302699899</v>
      </c>
      <c r="D4565" s="389" t="s">
        <v>647</v>
      </c>
      <c r="E4565" s="389" t="s">
        <v>652</v>
      </c>
      <c r="F4565" s="389" t="s">
        <v>647</v>
      </c>
      <c r="G4565" s="389" t="s">
        <v>649</v>
      </c>
    </row>
    <row r="4566" spans="1:7">
      <c r="A4566" s="389" t="s">
        <v>526</v>
      </c>
      <c r="B4566" s="389" t="s">
        <v>517</v>
      </c>
      <c r="C4566" s="389">
        <v>18.307655302699899</v>
      </c>
      <c r="D4566" s="389" t="s">
        <v>647</v>
      </c>
      <c r="E4566" s="389" t="s">
        <v>652</v>
      </c>
      <c r="F4566" s="389" t="s">
        <v>647</v>
      </c>
      <c r="G4566" s="389" t="s">
        <v>649</v>
      </c>
    </row>
    <row r="4567" spans="1:7">
      <c r="A4567" s="389" t="s">
        <v>514</v>
      </c>
      <c r="B4567" s="389" t="s">
        <v>517</v>
      </c>
      <c r="C4567" s="389">
        <v>18.307655302699899</v>
      </c>
      <c r="D4567" s="389" t="s">
        <v>647</v>
      </c>
      <c r="E4567" s="389" t="s">
        <v>652</v>
      </c>
      <c r="F4567" s="389" t="s">
        <v>647</v>
      </c>
      <c r="G4567" s="389" t="s">
        <v>649</v>
      </c>
    </row>
    <row r="4568" spans="1:7">
      <c r="A4568" s="389" t="s">
        <v>569</v>
      </c>
      <c r="B4568" s="389" t="s">
        <v>517</v>
      </c>
      <c r="C4568" s="389">
        <v>18.307655302699899</v>
      </c>
      <c r="D4568" s="389" t="s">
        <v>647</v>
      </c>
      <c r="E4568" s="389" t="s">
        <v>652</v>
      </c>
      <c r="F4568" s="389" t="s">
        <v>647</v>
      </c>
      <c r="G4568" s="389" t="s">
        <v>649</v>
      </c>
    </row>
    <row r="4569" spans="1:7">
      <c r="A4569" s="389" t="s">
        <v>569</v>
      </c>
      <c r="B4569" s="389" t="s">
        <v>517</v>
      </c>
      <c r="C4569" s="389">
        <v>18.307655302699899</v>
      </c>
      <c r="D4569" s="389" t="s">
        <v>647</v>
      </c>
      <c r="E4569" s="389" t="s">
        <v>652</v>
      </c>
      <c r="F4569" s="389" t="s">
        <v>647</v>
      </c>
      <c r="G4569" s="389" t="s">
        <v>649</v>
      </c>
    </row>
    <row r="4570" spans="1:7">
      <c r="A4570" s="389" t="s">
        <v>577</v>
      </c>
      <c r="B4570" s="389" t="s">
        <v>517</v>
      </c>
      <c r="C4570" s="389">
        <v>28.6941245894999</v>
      </c>
      <c r="D4570" s="389" t="s">
        <v>647</v>
      </c>
      <c r="E4570" s="389" t="s">
        <v>652</v>
      </c>
      <c r="F4570" s="389" t="s">
        <v>647</v>
      </c>
      <c r="G4570" s="389" t="s">
        <v>649</v>
      </c>
    </row>
    <row r="4571" spans="1:7">
      <c r="A4571" s="389" t="s">
        <v>581</v>
      </c>
      <c r="B4571" s="389" t="s">
        <v>517</v>
      </c>
      <c r="C4571" s="389">
        <v>20.437848433900001</v>
      </c>
      <c r="D4571" s="389" t="s">
        <v>647</v>
      </c>
      <c r="E4571" s="389" t="s">
        <v>652</v>
      </c>
      <c r="F4571" s="389" t="s">
        <v>647</v>
      </c>
      <c r="G4571" s="389" t="s">
        <v>649</v>
      </c>
    </row>
    <row r="4572" spans="1:7">
      <c r="A4572" s="389" t="s">
        <v>581</v>
      </c>
      <c r="B4572" s="389" t="s">
        <v>517</v>
      </c>
      <c r="C4572" s="389">
        <v>20.437848433900001</v>
      </c>
      <c r="D4572" s="389" t="s">
        <v>647</v>
      </c>
      <c r="E4572" s="389" t="s">
        <v>652</v>
      </c>
      <c r="F4572" s="389" t="s">
        <v>647</v>
      </c>
      <c r="G4572" s="389" t="s">
        <v>649</v>
      </c>
    </row>
    <row r="4573" spans="1:7">
      <c r="A4573" s="389" t="s">
        <v>581</v>
      </c>
      <c r="B4573" s="389" t="s">
        <v>517</v>
      </c>
      <c r="C4573" s="389">
        <v>20.437848433900001</v>
      </c>
      <c r="D4573" s="389" t="s">
        <v>647</v>
      </c>
      <c r="E4573" s="389" t="s">
        <v>652</v>
      </c>
      <c r="F4573" s="389" t="s">
        <v>647</v>
      </c>
      <c r="G4573" s="389" t="s">
        <v>649</v>
      </c>
    </row>
    <row r="4574" spans="1:7">
      <c r="A4574" s="389" t="s">
        <v>564</v>
      </c>
      <c r="B4574" s="389" t="s">
        <v>517</v>
      </c>
      <c r="C4574" s="389">
        <v>6.4860098122399998</v>
      </c>
      <c r="D4574" s="389" t="s">
        <v>647</v>
      </c>
      <c r="E4574" s="389" t="s">
        <v>652</v>
      </c>
      <c r="F4574" s="389" t="s">
        <v>647</v>
      </c>
      <c r="G4574" s="389" t="s">
        <v>649</v>
      </c>
    </row>
    <row r="4575" spans="1:7">
      <c r="A4575" s="389" t="s">
        <v>578</v>
      </c>
      <c r="B4575" s="389" t="s">
        <v>517</v>
      </c>
      <c r="C4575" s="389">
        <v>1.7339053840100001</v>
      </c>
      <c r="D4575" s="389" t="s">
        <v>647</v>
      </c>
      <c r="E4575" s="389" t="s">
        <v>652</v>
      </c>
      <c r="F4575" s="389" t="s">
        <v>647</v>
      </c>
      <c r="G4575" s="389" t="s">
        <v>649</v>
      </c>
    </row>
    <row r="4576" spans="1:7">
      <c r="A4576" s="389" t="s">
        <v>535</v>
      </c>
      <c r="B4576" s="389" t="s">
        <v>517</v>
      </c>
      <c r="C4576" s="389">
        <v>9.0617197973600003</v>
      </c>
      <c r="D4576" s="389" t="s">
        <v>647</v>
      </c>
      <c r="E4576" s="389" t="s">
        <v>652</v>
      </c>
      <c r="F4576" s="389" t="s">
        <v>647</v>
      </c>
      <c r="G4576" s="389" t="s">
        <v>649</v>
      </c>
    </row>
    <row r="4577" spans="1:7">
      <c r="A4577" s="389" t="s">
        <v>581</v>
      </c>
      <c r="B4577" s="389" t="s">
        <v>517</v>
      </c>
      <c r="C4577" s="389">
        <v>9.3628769276099906</v>
      </c>
      <c r="D4577" s="389" t="s">
        <v>647</v>
      </c>
      <c r="E4577" s="389" t="s">
        <v>652</v>
      </c>
      <c r="F4577" s="389" t="s">
        <v>647</v>
      </c>
      <c r="G4577" s="389" t="s">
        <v>649</v>
      </c>
    </row>
    <row r="4578" spans="1:7">
      <c r="A4578" s="389" t="s">
        <v>569</v>
      </c>
      <c r="B4578" s="389" t="s">
        <v>517</v>
      </c>
      <c r="C4578" s="389">
        <v>13.486382707900001</v>
      </c>
      <c r="D4578" s="389" t="s">
        <v>647</v>
      </c>
      <c r="E4578" s="389" t="s">
        <v>652</v>
      </c>
      <c r="F4578" s="389" t="s">
        <v>647</v>
      </c>
      <c r="G4578" s="389" t="s">
        <v>649</v>
      </c>
    </row>
    <row r="4579" spans="1:7">
      <c r="A4579" s="389" t="s">
        <v>569</v>
      </c>
      <c r="B4579" s="389" t="s">
        <v>517</v>
      </c>
      <c r="C4579" s="389">
        <v>13.486382707900001</v>
      </c>
      <c r="D4579" s="389" t="s">
        <v>647</v>
      </c>
      <c r="E4579" s="389" t="s">
        <v>652</v>
      </c>
      <c r="F4579" s="389" t="s">
        <v>647</v>
      </c>
      <c r="G4579" s="389" t="s">
        <v>649</v>
      </c>
    </row>
    <row r="4580" spans="1:7">
      <c r="A4580" s="389" t="s">
        <v>563</v>
      </c>
      <c r="B4580" s="389" t="s">
        <v>517</v>
      </c>
      <c r="C4580" s="389">
        <v>10.1083417303999</v>
      </c>
      <c r="D4580" s="389" t="s">
        <v>647</v>
      </c>
      <c r="E4580" s="389" t="s">
        <v>652</v>
      </c>
      <c r="F4580" s="389" t="s">
        <v>647</v>
      </c>
      <c r="G4580" s="389" t="s">
        <v>649</v>
      </c>
    </row>
    <row r="4581" spans="1:7">
      <c r="A4581" s="389" t="s">
        <v>562</v>
      </c>
      <c r="B4581" s="389" t="s">
        <v>517</v>
      </c>
      <c r="C4581" s="389">
        <v>1.98078865213</v>
      </c>
      <c r="D4581" s="389" t="s">
        <v>647</v>
      </c>
      <c r="E4581" s="389" t="s">
        <v>652</v>
      </c>
      <c r="F4581" s="389" t="s">
        <v>647</v>
      </c>
      <c r="G4581" s="389" t="s">
        <v>649</v>
      </c>
    </row>
    <row r="4582" spans="1:7">
      <c r="A4582" s="389" t="s">
        <v>562</v>
      </c>
      <c r="B4582" s="389" t="s">
        <v>517</v>
      </c>
      <c r="C4582" s="389">
        <v>1.98078865213</v>
      </c>
      <c r="D4582" s="389" t="s">
        <v>647</v>
      </c>
      <c r="E4582" s="389" t="s">
        <v>652</v>
      </c>
      <c r="F4582" s="389" t="s">
        <v>647</v>
      </c>
      <c r="G4582" s="389" t="s">
        <v>649</v>
      </c>
    </row>
    <row r="4583" spans="1:7">
      <c r="A4583" s="389" t="s">
        <v>525</v>
      </c>
      <c r="B4583" s="389" t="s">
        <v>517</v>
      </c>
      <c r="C4583" s="389">
        <v>12.787769897</v>
      </c>
      <c r="D4583" s="389" t="s">
        <v>647</v>
      </c>
      <c r="E4583" s="389" t="s">
        <v>652</v>
      </c>
      <c r="F4583" s="389" t="s">
        <v>647</v>
      </c>
      <c r="G4583" s="389" t="s">
        <v>649</v>
      </c>
    </row>
    <row r="4584" spans="1:7">
      <c r="A4584" s="389" t="s">
        <v>526</v>
      </c>
      <c r="B4584" s="389" t="s">
        <v>517</v>
      </c>
      <c r="C4584" s="389">
        <v>12.787769897</v>
      </c>
      <c r="D4584" s="389" t="s">
        <v>647</v>
      </c>
      <c r="E4584" s="389" t="s">
        <v>652</v>
      </c>
      <c r="F4584" s="389" t="s">
        <v>647</v>
      </c>
      <c r="G4584" s="389" t="s">
        <v>649</v>
      </c>
    </row>
    <row r="4585" spans="1:7">
      <c r="A4585" s="389" t="s">
        <v>568</v>
      </c>
      <c r="B4585" s="389" t="s">
        <v>517</v>
      </c>
      <c r="C4585" s="389">
        <v>12.787769897</v>
      </c>
      <c r="D4585" s="389" t="s">
        <v>647</v>
      </c>
      <c r="E4585" s="389" t="s">
        <v>652</v>
      </c>
      <c r="F4585" s="389" t="s">
        <v>647</v>
      </c>
      <c r="G4585" s="389" t="s">
        <v>649</v>
      </c>
    </row>
    <row r="4586" spans="1:7">
      <c r="A4586" s="389" t="s">
        <v>578</v>
      </c>
      <c r="B4586" s="389" t="s">
        <v>517</v>
      </c>
      <c r="C4586" s="389">
        <v>0.60971878659300005</v>
      </c>
      <c r="D4586" s="389" t="s">
        <v>647</v>
      </c>
      <c r="E4586" s="389" t="s">
        <v>652</v>
      </c>
      <c r="F4586" s="389" t="s">
        <v>647</v>
      </c>
      <c r="G4586" s="389" t="s">
        <v>649</v>
      </c>
    </row>
    <row r="4587" spans="1:7">
      <c r="A4587" s="389" t="s">
        <v>581</v>
      </c>
      <c r="B4587" s="389" t="s">
        <v>517</v>
      </c>
      <c r="C4587" s="389">
        <v>4.2278487331900001</v>
      </c>
      <c r="D4587" s="389" t="s">
        <v>647</v>
      </c>
      <c r="E4587" s="389" t="s">
        <v>652</v>
      </c>
      <c r="F4587" s="389" t="s">
        <v>647</v>
      </c>
      <c r="G4587" s="389" t="s">
        <v>649</v>
      </c>
    </row>
    <row r="4588" spans="1:7">
      <c r="A4588" s="389" t="s">
        <v>570</v>
      </c>
      <c r="B4588" s="389" t="s">
        <v>517</v>
      </c>
      <c r="C4588" s="389">
        <v>27.410156292</v>
      </c>
      <c r="D4588" s="389" t="s">
        <v>647</v>
      </c>
      <c r="E4588" s="389" t="s">
        <v>652</v>
      </c>
      <c r="F4588" s="389" t="s">
        <v>647</v>
      </c>
      <c r="G4588" s="389" t="s">
        <v>649</v>
      </c>
    </row>
    <row r="4589" spans="1:7">
      <c r="A4589" s="389" t="s">
        <v>581</v>
      </c>
      <c r="B4589" s="389" t="s">
        <v>517</v>
      </c>
      <c r="C4589" s="389">
        <v>11.6982196581999</v>
      </c>
      <c r="D4589" s="389" t="s">
        <v>647</v>
      </c>
      <c r="E4589" s="389" t="s">
        <v>652</v>
      </c>
      <c r="F4589" s="389" t="s">
        <v>647</v>
      </c>
      <c r="G4589" s="389" t="s">
        <v>649</v>
      </c>
    </row>
    <row r="4590" spans="1:7">
      <c r="A4590" s="389" t="s">
        <v>553</v>
      </c>
      <c r="B4590" s="389" t="s">
        <v>517</v>
      </c>
      <c r="C4590" s="389">
        <v>1.86883146573</v>
      </c>
      <c r="D4590" s="389" t="s">
        <v>647</v>
      </c>
      <c r="E4590" s="389" t="s">
        <v>652</v>
      </c>
      <c r="F4590" s="389" t="s">
        <v>647</v>
      </c>
      <c r="G4590" s="389" t="s">
        <v>649</v>
      </c>
    </row>
    <row r="4591" spans="1:7">
      <c r="A4591" s="389" t="s">
        <v>553</v>
      </c>
      <c r="B4591" s="389" t="s">
        <v>517</v>
      </c>
      <c r="C4591" s="389">
        <v>1.86883146573</v>
      </c>
      <c r="D4591" s="389" t="s">
        <v>647</v>
      </c>
      <c r="E4591" s="389" t="s">
        <v>652</v>
      </c>
      <c r="F4591" s="389" t="s">
        <v>647</v>
      </c>
      <c r="G4591" s="389" t="s">
        <v>649</v>
      </c>
    </row>
    <row r="4592" spans="1:7">
      <c r="A4592" s="389" t="s">
        <v>535</v>
      </c>
      <c r="B4592" s="389" t="s">
        <v>517</v>
      </c>
      <c r="C4592" s="389">
        <v>11.1862023359999</v>
      </c>
      <c r="D4592" s="389" t="s">
        <v>647</v>
      </c>
      <c r="E4592" s="389" t="s">
        <v>652</v>
      </c>
      <c r="F4592" s="389" t="s">
        <v>647</v>
      </c>
      <c r="G4592" s="389" t="s">
        <v>649</v>
      </c>
    </row>
    <row r="4593" spans="1:7">
      <c r="A4593" s="389" t="s">
        <v>526</v>
      </c>
      <c r="B4593" s="389" t="s">
        <v>517</v>
      </c>
      <c r="C4593" s="389">
        <v>15.114639462</v>
      </c>
      <c r="D4593" s="389" t="s">
        <v>647</v>
      </c>
      <c r="E4593" s="389" t="s">
        <v>652</v>
      </c>
      <c r="F4593" s="389" t="s">
        <v>647</v>
      </c>
      <c r="G4593" s="389" t="s">
        <v>649</v>
      </c>
    </row>
    <row r="4594" spans="1:7">
      <c r="A4594" s="389" t="s">
        <v>569</v>
      </c>
      <c r="B4594" s="389" t="s">
        <v>517</v>
      </c>
      <c r="C4594" s="389">
        <v>15.114639462</v>
      </c>
      <c r="D4594" s="389" t="s">
        <v>647</v>
      </c>
      <c r="E4594" s="389" t="s">
        <v>652</v>
      </c>
      <c r="F4594" s="389" t="s">
        <v>647</v>
      </c>
      <c r="G4594" s="389" t="s">
        <v>649</v>
      </c>
    </row>
    <row r="4595" spans="1:7">
      <c r="A4595" s="389" t="s">
        <v>534</v>
      </c>
      <c r="B4595" s="389" t="s">
        <v>517</v>
      </c>
      <c r="C4595" s="389">
        <v>11.3570744019</v>
      </c>
      <c r="D4595" s="389" t="s">
        <v>647</v>
      </c>
      <c r="E4595" s="389" t="s">
        <v>652</v>
      </c>
      <c r="F4595" s="389" t="s">
        <v>647</v>
      </c>
      <c r="G4595" s="389" t="s">
        <v>649</v>
      </c>
    </row>
    <row r="4596" spans="1:7">
      <c r="A4596" s="389" t="s">
        <v>534</v>
      </c>
      <c r="B4596" s="389" t="s">
        <v>517</v>
      </c>
      <c r="C4596" s="389">
        <v>11.3570744019</v>
      </c>
      <c r="D4596" s="389" t="s">
        <v>647</v>
      </c>
      <c r="E4596" s="389" t="s">
        <v>652</v>
      </c>
      <c r="F4596" s="389" t="s">
        <v>647</v>
      </c>
      <c r="G4596" s="389" t="s">
        <v>649</v>
      </c>
    </row>
    <row r="4597" spans="1:7">
      <c r="A4597" s="389" t="s">
        <v>534</v>
      </c>
      <c r="B4597" s="389" t="s">
        <v>517</v>
      </c>
      <c r="C4597" s="389">
        <v>11.3570744019</v>
      </c>
      <c r="D4597" s="389" t="s">
        <v>647</v>
      </c>
      <c r="E4597" s="389" t="s">
        <v>652</v>
      </c>
      <c r="F4597" s="389" t="s">
        <v>647</v>
      </c>
      <c r="G4597" s="389" t="s">
        <v>649</v>
      </c>
    </row>
    <row r="4598" spans="1:7">
      <c r="A4598" s="389" t="s">
        <v>534</v>
      </c>
      <c r="B4598" s="389" t="s">
        <v>517</v>
      </c>
      <c r="C4598" s="389">
        <v>11.3570744019</v>
      </c>
      <c r="D4598" s="389" t="s">
        <v>647</v>
      </c>
      <c r="E4598" s="389" t="s">
        <v>652</v>
      </c>
      <c r="F4598" s="389" t="s">
        <v>647</v>
      </c>
      <c r="G4598" s="389" t="s">
        <v>649</v>
      </c>
    </row>
    <row r="4599" spans="1:7">
      <c r="A4599" s="389" t="s">
        <v>541</v>
      </c>
      <c r="B4599" s="389" t="s">
        <v>517</v>
      </c>
      <c r="C4599" s="389">
        <v>11.3570744019</v>
      </c>
      <c r="D4599" s="389" t="s">
        <v>647</v>
      </c>
      <c r="E4599" s="389" t="s">
        <v>652</v>
      </c>
      <c r="F4599" s="389" t="s">
        <v>647</v>
      </c>
      <c r="G4599" s="389" t="s">
        <v>649</v>
      </c>
    </row>
    <row r="4600" spans="1:7">
      <c r="A4600" s="389" t="s">
        <v>541</v>
      </c>
      <c r="B4600" s="389" t="s">
        <v>517</v>
      </c>
      <c r="C4600" s="389">
        <v>11.3570744019</v>
      </c>
      <c r="D4600" s="389" t="s">
        <v>647</v>
      </c>
      <c r="E4600" s="389" t="s">
        <v>652</v>
      </c>
      <c r="F4600" s="389" t="s">
        <v>647</v>
      </c>
      <c r="G4600" s="389" t="s">
        <v>649</v>
      </c>
    </row>
    <row r="4601" spans="1:7">
      <c r="A4601" s="389" t="s">
        <v>541</v>
      </c>
      <c r="B4601" s="389" t="s">
        <v>517</v>
      </c>
      <c r="C4601" s="389">
        <v>11.3570744019</v>
      </c>
      <c r="D4601" s="389" t="s">
        <v>647</v>
      </c>
      <c r="E4601" s="389" t="s">
        <v>652</v>
      </c>
      <c r="F4601" s="389" t="s">
        <v>647</v>
      </c>
      <c r="G4601" s="389" t="s">
        <v>649</v>
      </c>
    </row>
    <row r="4602" spans="1:7">
      <c r="A4602" s="389" t="s">
        <v>541</v>
      </c>
      <c r="B4602" s="389" t="s">
        <v>517</v>
      </c>
      <c r="C4602" s="389">
        <v>11.3570744019</v>
      </c>
      <c r="D4602" s="389" t="s">
        <v>647</v>
      </c>
      <c r="E4602" s="389" t="s">
        <v>652</v>
      </c>
      <c r="F4602" s="389" t="s">
        <v>647</v>
      </c>
      <c r="G4602" s="389" t="s">
        <v>649</v>
      </c>
    </row>
    <row r="4603" spans="1:7">
      <c r="A4603" s="389" t="s">
        <v>575</v>
      </c>
      <c r="B4603" s="389" t="s">
        <v>517</v>
      </c>
      <c r="C4603" s="389">
        <v>11.3570744019</v>
      </c>
      <c r="D4603" s="389" t="s">
        <v>647</v>
      </c>
      <c r="E4603" s="389" t="s">
        <v>652</v>
      </c>
      <c r="F4603" s="389" t="s">
        <v>647</v>
      </c>
      <c r="G4603" s="389" t="s">
        <v>649</v>
      </c>
    </row>
    <row r="4604" spans="1:7">
      <c r="A4604" s="389" t="s">
        <v>581</v>
      </c>
      <c r="B4604" s="389" t="s">
        <v>517</v>
      </c>
      <c r="C4604" s="389">
        <v>14.142103153200001</v>
      </c>
      <c r="D4604" s="389" t="s">
        <v>647</v>
      </c>
      <c r="E4604" s="389" t="s">
        <v>652</v>
      </c>
      <c r="F4604" s="389" t="s">
        <v>647</v>
      </c>
      <c r="G4604" s="389" t="s">
        <v>649</v>
      </c>
    </row>
    <row r="4605" spans="1:7">
      <c r="A4605" s="389" t="s">
        <v>564</v>
      </c>
      <c r="B4605" s="389" t="s">
        <v>517</v>
      </c>
      <c r="C4605" s="389">
        <v>6.0356849008199998</v>
      </c>
      <c r="D4605" s="389" t="s">
        <v>647</v>
      </c>
      <c r="E4605" s="389" t="s">
        <v>652</v>
      </c>
      <c r="F4605" s="389" t="s">
        <v>647</v>
      </c>
      <c r="G4605" s="389" t="s">
        <v>649</v>
      </c>
    </row>
    <row r="4606" spans="1:7">
      <c r="A4606" s="389" t="s">
        <v>535</v>
      </c>
      <c r="B4606" s="389" t="s">
        <v>517</v>
      </c>
      <c r="C4606" s="389">
        <v>7.2944775889100004</v>
      </c>
      <c r="D4606" s="389" t="s">
        <v>647</v>
      </c>
      <c r="E4606" s="389" t="s">
        <v>652</v>
      </c>
      <c r="F4606" s="389" t="s">
        <v>647</v>
      </c>
      <c r="G4606" s="389" t="s">
        <v>649</v>
      </c>
    </row>
    <row r="4607" spans="1:7">
      <c r="A4607" s="389" t="s">
        <v>579</v>
      </c>
      <c r="B4607" s="389" t="s">
        <v>517</v>
      </c>
      <c r="C4607" s="389">
        <v>13.9452559412999</v>
      </c>
      <c r="D4607" s="389" t="s">
        <v>647</v>
      </c>
      <c r="E4607" s="389" t="s">
        <v>652</v>
      </c>
      <c r="F4607" s="389" t="s">
        <v>647</v>
      </c>
      <c r="G4607" s="389" t="s">
        <v>649</v>
      </c>
    </row>
    <row r="4608" spans="1:7">
      <c r="A4608" s="389" t="s">
        <v>562</v>
      </c>
      <c r="B4608" s="389" t="s">
        <v>517</v>
      </c>
      <c r="C4608" s="389">
        <v>16.6121311518</v>
      </c>
      <c r="D4608" s="389" t="s">
        <v>647</v>
      </c>
      <c r="E4608" s="389" t="s">
        <v>652</v>
      </c>
      <c r="F4608" s="389" t="s">
        <v>647</v>
      </c>
      <c r="G4608" s="389" t="s">
        <v>649</v>
      </c>
    </row>
    <row r="4609" spans="1:7">
      <c r="A4609" s="389" t="s">
        <v>568</v>
      </c>
      <c r="B4609" s="389" t="s">
        <v>517</v>
      </c>
      <c r="C4609" s="389">
        <v>8.9565092144899996</v>
      </c>
      <c r="D4609" s="389" t="s">
        <v>647</v>
      </c>
      <c r="E4609" s="389" t="s">
        <v>652</v>
      </c>
      <c r="F4609" s="389" t="s">
        <v>647</v>
      </c>
      <c r="G4609" s="389" t="s">
        <v>649</v>
      </c>
    </row>
    <row r="4610" spans="1:7">
      <c r="A4610" s="389" t="s">
        <v>581</v>
      </c>
      <c r="B4610" s="389" t="s">
        <v>517</v>
      </c>
      <c r="C4610" s="389">
        <v>10.5104649723999</v>
      </c>
      <c r="D4610" s="389" t="s">
        <v>647</v>
      </c>
      <c r="E4610" s="389" t="s">
        <v>652</v>
      </c>
      <c r="F4610" s="389" t="s">
        <v>647</v>
      </c>
      <c r="G4610" s="389" t="s">
        <v>649</v>
      </c>
    </row>
    <row r="4611" spans="1:7">
      <c r="A4611" s="389" t="s">
        <v>525</v>
      </c>
      <c r="B4611" s="389" t="s">
        <v>517</v>
      </c>
      <c r="C4611" s="389">
        <v>7.4447368359299997</v>
      </c>
      <c r="D4611" s="389" t="s">
        <v>647</v>
      </c>
      <c r="E4611" s="389" t="s">
        <v>652</v>
      </c>
      <c r="F4611" s="389" t="s">
        <v>647</v>
      </c>
      <c r="G4611" s="389" t="s">
        <v>649</v>
      </c>
    </row>
    <row r="4612" spans="1:7">
      <c r="A4612" s="389" t="s">
        <v>535</v>
      </c>
      <c r="B4612" s="389" t="s">
        <v>517</v>
      </c>
      <c r="C4612" s="389">
        <v>4.3132640090000001</v>
      </c>
      <c r="D4612" s="389" t="s">
        <v>647</v>
      </c>
      <c r="E4612" s="389" t="s">
        <v>652</v>
      </c>
      <c r="F4612" s="389" t="s">
        <v>647</v>
      </c>
      <c r="G4612" s="389" t="s">
        <v>649</v>
      </c>
    </row>
    <row r="4613" spans="1:7">
      <c r="A4613" s="389" t="s">
        <v>574</v>
      </c>
      <c r="B4613" s="389" t="s">
        <v>517</v>
      </c>
      <c r="C4613" s="389">
        <v>4.3576725817100002</v>
      </c>
      <c r="D4613" s="389" t="s">
        <v>647</v>
      </c>
      <c r="E4613" s="389" t="s">
        <v>652</v>
      </c>
      <c r="F4613" s="389" t="s">
        <v>647</v>
      </c>
      <c r="G4613" s="389" t="s">
        <v>649</v>
      </c>
    </row>
    <row r="4614" spans="1:7">
      <c r="A4614" s="389" t="s">
        <v>560</v>
      </c>
      <c r="B4614" s="389" t="s">
        <v>517</v>
      </c>
      <c r="C4614" s="389">
        <v>43.981970709499898</v>
      </c>
      <c r="D4614" s="389" t="s">
        <v>647</v>
      </c>
      <c r="E4614" s="389" t="s">
        <v>652</v>
      </c>
      <c r="F4614" s="389" t="s">
        <v>647</v>
      </c>
      <c r="G4614" s="389" t="s">
        <v>649</v>
      </c>
    </row>
    <row r="4615" spans="1:7">
      <c r="A4615" s="389" t="s">
        <v>560</v>
      </c>
      <c r="B4615" s="389" t="s">
        <v>517</v>
      </c>
      <c r="C4615" s="389">
        <v>43.981970709499898</v>
      </c>
      <c r="D4615" s="389" t="s">
        <v>647</v>
      </c>
      <c r="E4615" s="389" t="s">
        <v>652</v>
      </c>
      <c r="F4615" s="389" t="s">
        <v>647</v>
      </c>
      <c r="G4615" s="389" t="s">
        <v>649</v>
      </c>
    </row>
    <row r="4616" spans="1:7">
      <c r="A4616" s="389" t="s">
        <v>563</v>
      </c>
      <c r="B4616" s="389" t="s">
        <v>517</v>
      </c>
      <c r="C4616" s="389">
        <v>28.205113024500001</v>
      </c>
      <c r="D4616" s="389" t="s">
        <v>647</v>
      </c>
      <c r="E4616" s="389" t="s">
        <v>652</v>
      </c>
      <c r="F4616" s="389" t="s">
        <v>647</v>
      </c>
      <c r="G4616" s="389" t="s">
        <v>649</v>
      </c>
    </row>
    <row r="4617" spans="1:7">
      <c r="A4617" s="389" t="s">
        <v>535</v>
      </c>
      <c r="B4617" s="389" t="s">
        <v>517</v>
      </c>
      <c r="C4617" s="389">
        <v>0.70170464954599998</v>
      </c>
      <c r="D4617" s="389" t="s">
        <v>647</v>
      </c>
      <c r="E4617" s="389" t="s">
        <v>652</v>
      </c>
      <c r="F4617" s="389" t="s">
        <v>647</v>
      </c>
      <c r="G4617" s="389" t="s">
        <v>649</v>
      </c>
    </row>
    <row r="4618" spans="1:7">
      <c r="A4618" s="389" t="s">
        <v>544</v>
      </c>
      <c r="B4618" s="389" t="s">
        <v>517</v>
      </c>
      <c r="C4618" s="389">
        <v>14.5322589072999</v>
      </c>
      <c r="D4618" s="389" t="s">
        <v>647</v>
      </c>
      <c r="E4618" s="389" t="s">
        <v>652</v>
      </c>
      <c r="F4618" s="389" t="s">
        <v>647</v>
      </c>
      <c r="G4618" s="389" t="s">
        <v>649</v>
      </c>
    </row>
    <row r="4619" spans="1:7">
      <c r="A4619" s="389" t="s">
        <v>535</v>
      </c>
      <c r="B4619" s="389" t="s">
        <v>517</v>
      </c>
      <c r="C4619" s="389">
        <v>2.8834705469699999</v>
      </c>
      <c r="D4619" s="389" t="s">
        <v>647</v>
      </c>
      <c r="E4619" s="389" t="s">
        <v>652</v>
      </c>
      <c r="F4619" s="389" t="s">
        <v>647</v>
      </c>
      <c r="G4619" s="389" t="s">
        <v>649</v>
      </c>
    </row>
    <row r="4620" spans="1:7">
      <c r="A4620" s="389" t="s">
        <v>525</v>
      </c>
      <c r="B4620" s="389" t="s">
        <v>517</v>
      </c>
      <c r="C4620" s="389">
        <v>2.0749229921199999</v>
      </c>
      <c r="D4620" s="389" t="s">
        <v>647</v>
      </c>
      <c r="E4620" s="389" t="s">
        <v>652</v>
      </c>
      <c r="F4620" s="389" t="s">
        <v>647</v>
      </c>
      <c r="G4620" s="389" t="s">
        <v>649</v>
      </c>
    </row>
    <row r="4621" spans="1:7">
      <c r="A4621" s="389" t="s">
        <v>545</v>
      </c>
      <c r="B4621" s="389" t="s">
        <v>517</v>
      </c>
      <c r="C4621" s="389">
        <v>2.0749229921199999</v>
      </c>
      <c r="D4621" s="389" t="s">
        <v>647</v>
      </c>
      <c r="E4621" s="389" t="s">
        <v>652</v>
      </c>
      <c r="F4621" s="389" t="s">
        <v>647</v>
      </c>
      <c r="G4621" s="389" t="s">
        <v>649</v>
      </c>
    </row>
    <row r="4622" spans="1:7">
      <c r="A4622" s="389" t="s">
        <v>525</v>
      </c>
      <c r="B4622" s="389" t="s">
        <v>517</v>
      </c>
      <c r="C4622" s="389">
        <v>0.56440265488600005</v>
      </c>
      <c r="D4622" s="389" t="s">
        <v>647</v>
      </c>
      <c r="E4622" s="389" t="s">
        <v>652</v>
      </c>
      <c r="F4622" s="389" t="s">
        <v>647</v>
      </c>
      <c r="G4622" s="389" t="s">
        <v>649</v>
      </c>
    </row>
    <row r="4623" spans="1:7">
      <c r="A4623" s="389" t="s">
        <v>568</v>
      </c>
      <c r="B4623" s="389" t="s">
        <v>517</v>
      </c>
      <c r="C4623" s="389">
        <v>0.56440265488600005</v>
      </c>
      <c r="D4623" s="389" t="s">
        <v>647</v>
      </c>
      <c r="E4623" s="389" t="s">
        <v>652</v>
      </c>
      <c r="F4623" s="389" t="s">
        <v>647</v>
      </c>
      <c r="G4623" s="389" t="s">
        <v>649</v>
      </c>
    </row>
    <row r="4624" spans="1:7">
      <c r="A4624" s="389" t="s">
        <v>535</v>
      </c>
      <c r="B4624" s="389" t="s">
        <v>517</v>
      </c>
      <c r="C4624" s="389">
        <v>19.9043026173999</v>
      </c>
      <c r="D4624" s="389" t="s">
        <v>647</v>
      </c>
      <c r="E4624" s="389" t="s">
        <v>652</v>
      </c>
      <c r="F4624" s="389" t="s">
        <v>647</v>
      </c>
      <c r="G4624" s="389" t="s">
        <v>649</v>
      </c>
    </row>
    <row r="4625" spans="1:7">
      <c r="A4625" s="389" t="s">
        <v>535</v>
      </c>
      <c r="B4625" s="389" t="s">
        <v>517</v>
      </c>
      <c r="C4625" s="389">
        <v>19.9043026173999</v>
      </c>
      <c r="D4625" s="389" t="s">
        <v>647</v>
      </c>
      <c r="E4625" s="389" t="s">
        <v>652</v>
      </c>
      <c r="F4625" s="389" t="s">
        <v>647</v>
      </c>
      <c r="G4625" s="389" t="s">
        <v>649</v>
      </c>
    </row>
    <row r="4626" spans="1:7">
      <c r="A4626" s="389" t="s">
        <v>544</v>
      </c>
      <c r="B4626" s="389" t="s">
        <v>517</v>
      </c>
      <c r="C4626" s="389">
        <v>3.23936997181</v>
      </c>
      <c r="D4626" s="389" t="s">
        <v>647</v>
      </c>
      <c r="E4626" s="389" t="s">
        <v>652</v>
      </c>
      <c r="F4626" s="389" t="s">
        <v>647</v>
      </c>
      <c r="G4626" s="389" t="s">
        <v>649</v>
      </c>
    </row>
    <row r="4627" spans="1:7">
      <c r="A4627" s="389" t="s">
        <v>544</v>
      </c>
      <c r="B4627" s="389" t="s">
        <v>517</v>
      </c>
      <c r="C4627" s="389">
        <v>3.23936997181</v>
      </c>
      <c r="D4627" s="389" t="s">
        <v>647</v>
      </c>
      <c r="E4627" s="389" t="s">
        <v>652</v>
      </c>
      <c r="F4627" s="389" t="s">
        <v>647</v>
      </c>
      <c r="G4627" s="389" t="s">
        <v>649</v>
      </c>
    </row>
    <row r="4628" spans="1:7">
      <c r="A4628" s="389" t="s">
        <v>579</v>
      </c>
      <c r="B4628" s="389" t="s">
        <v>517</v>
      </c>
      <c r="C4628" s="389">
        <v>5.5706295421599998</v>
      </c>
      <c r="D4628" s="389" t="s">
        <v>647</v>
      </c>
      <c r="E4628" s="389" t="s">
        <v>652</v>
      </c>
      <c r="F4628" s="389" t="s">
        <v>647</v>
      </c>
      <c r="G4628" s="389" t="s">
        <v>649</v>
      </c>
    </row>
    <row r="4629" spans="1:7">
      <c r="A4629" s="389" t="s">
        <v>578</v>
      </c>
      <c r="B4629" s="389" t="s">
        <v>517</v>
      </c>
      <c r="C4629" s="389">
        <v>5.5706295421599998</v>
      </c>
      <c r="D4629" s="389" t="s">
        <v>647</v>
      </c>
      <c r="E4629" s="389" t="s">
        <v>652</v>
      </c>
      <c r="F4629" s="389" t="s">
        <v>647</v>
      </c>
      <c r="G4629" s="389" t="s">
        <v>649</v>
      </c>
    </row>
    <row r="4630" spans="1:7">
      <c r="A4630" s="389" t="s">
        <v>526</v>
      </c>
      <c r="B4630" s="389" t="s">
        <v>517</v>
      </c>
      <c r="C4630" s="389">
        <v>7.4764638639200003</v>
      </c>
      <c r="D4630" s="389" t="s">
        <v>647</v>
      </c>
      <c r="E4630" s="389" t="s">
        <v>652</v>
      </c>
      <c r="F4630" s="389" t="s">
        <v>647</v>
      </c>
      <c r="G4630" s="389" t="s">
        <v>649</v>
      </c>
    </row>
    <row r="4631" spans="1:7">
      <c r="A4631" s="389" t="s">
        <v>562</v>
      </c>
      <c r="B4631" s="389" t="s">
        <v>517</v>
      </c>
      <c r="C4631" s="389">
        <v>4.9288446740799996</v>
      </c>
      <c r="D4631" s="389" t="s">
        <v>647</v>
      </c>
      <c r="E4631" s="389" t="s">
        <v>652</v>
      </c>
      <c r="F4631" s="389" t="s">
        <v>647</v>
      </c>
      <c r="G4631" s="389" t="s">
        <v>649</v>
      </c>
    </row>
    <row r="4632" spans="1:7">
      <c r="A4632" s="389" t="s">
        <v>525</v>
      </c>
      <c r="B4632" s="389" t="s">
        <v>517</v>
      </c>
      <c r="C4632" s="389">
        <v>21.059064168500001</v>
      </c>
      <c r="D4632" s="389" t="s">
        <v>647</v>
      </c>
      <c r="E4632" s="389" t="s">
        <v>652</v>
      </c>
      <c r="F4632" s="389" t="s">
        <v>647</v>
      </c>
      <c r="G4632" s="389" t="s">
        <v>649</v>
      </c>
    </row>
    <row r="4633" spans="1:7">
      <c r="A4633" s="389" t="s">
        <v>568</v>
      </c>
      <c r="B4633" s="389" t="s">
        <v>517</v>
      </c>
      <c r="C4633" s="389">
        <v>21.059064168500001</v>
      </c>
      <c r="D4633" s="389" t="s">
        <v>647</v>
      </c>
      <c r="E4633" s="389" t="s">
        <v>652</v>
      </c>
      <c r="F4633" s="389" t="s">
        <v>647</v>
      </c>
      <c r="G4633" s="389" t="s">
        <v>649</v>
      </c>
    </row>
    <row r="4634" spans="1:7">
      <c r="A4634" s="389" t="s">
        <v>538</v>
      </c>
      <c r="B4634" s="389" t="s">
        <v>517</v>
      </c>
      <c r="C4634" s="389">
        <v>1.70769308924</v>
      </c>
      <c r="D4634" s="389" t="s">
        <v>647</v>
      </c>
      <c r="E4634" s="389" t="s">
        <v>652</v>
      </c>
      <c r="F4634" s="389" t="s">
        <v>647</v>
      </c>
      <c r="G4634" s="389" t="s">
        <v>649</v>
      </c>
    </row>
    <row r="4635" spans="1:7">
      <c r="A4635" s="389" t="s">
        <v>535</v>
      </c>
      <c r="B4635" s="389" t="s">
        <v>517</v>
      </c>
      <c r="C4635" s="389">
        <v>2.59483251795</v>
      </c>
      <c r="D4635" s="389" t="s">
        <v>647</v>
      </c>
      <c r="E4635" s="389" t="s">
        <v>652</v>
      </c>
      <c r="F4635" s="389" t="s">
        <v>647</v>
      </c>
      <c r="G4635" s="389" t="s">
        <v>649</v>
      </c>
    </row>
    <row r="4636" spans="1:7">
      <c r="A4636" s="389" t="s">
        <v>535</v>
      </c>
      <c r="B4636" s="389" t="s">
        <v>517</v>
      </c>
      <c r="C4636" s="389">
        <v>2.59483251795</v>
      </c>
      <c r="D4636" s="389" t="s">
        <v>647</v>
      </c>
      <c r="E4636" s="389" t="s">
        <v>652</v>
      </c>
      <c r="F4636" s="389" t="s">
        <v>647</v>
      </c>
      <c r="G4636" s="389" t="s">
        <v>649</v>
      </c>
    </row>
    <row r="4637" spans="1:7">
      <c r="A4637" s="389" t="s">
        <v>578</v>
      </c>
      <c r="B4637" s="389" t="s">
        <v>517</v>
      </c>
      <c r="C4637" s="389">
        <v>11.066904691</v>
      </c>
      <c r="D4637" s="389" t="s">
        <v>647</v>
      </c>
      <c r="E4637" s="389" t="s">
        <v>652</v>
      </c>
      <c r="F4637" s="389" t="s">
        <v>647</v>
      </c>
      <c r="G4637" s="389" t="s">
        <v>649</v>
      </c>
    </row>
    <row r="4638" spans="1:7">
      <c r="A4638" s="389" t="s">
        <v>526</v>
      </c>
      <c r="B4638" s="389" t="s">
        <v>517</v>
      </c>
      <c r="C4638" s="389">
        <v>8.5831408329999999</v>
      </c>
      <c r="D4638" s="389" t="s">
        <v>647</v>
      </c>
      <c r="E4638" s="389" t="s">
        <v>652</v>
      </c>
      <c r="F4638" s="389" t="s">
        <v>647</v>
      </c>
      <c r="G4638" s="389" t="s">
        <v>649</v>
      </c>
    </row>
    <row r="4639" spans="1:7">
      <c r="A4639" s="389" t="s">
        <v>537</v>
      </c>
      <c r="B4639" s="389" t="s">
        <v>517</v>
      </c>
      <c r="C4639" s="389">
        <v>5.8643591578300001</v>
      </c>
      <c r="D4639" s="389" t="s">
        <v>647</v>
      </c>
      <c r="E4639" s="389" t="s">
        <v>652</v>
      </c>
      <c r="F4639" s="389" t="s">
        <v>647</v>
      </c>
      <c r="G4639" s="389" t="s">
        <v>649</v>
      </c>
    </row>
    <row r="4640" spans="1:7">
      <c r="A4640" s="389" t="s">
        <v>574</v>
      </c>
      <c r="B4640" s="389" t="s">
        <v>517</v>
      </c>
      <c r="C4640" s="389">
        <v>1.1832672629800001</v>
      </c>
      <c r="D4640" s="389" t="s">
        <v>647</v>
      </c>
      <c r="E4640" s="389" t="s">
        <v>652</v>
      </c>
      <c r="F4640" s="389" t="s">
        <v>647</v>
      </c>
      <c r="G4640" s="389" t="s">
        <v>649</v>
      </c>
    </row>
    <row r="4641" spans="1:7">
      <c r="A4641" s="389" t="s">
        <v>563</v>
      </c>
      <c r="B4641" s="389" t="s">
        <v>517</v>
      </c>
      <c r="C4641" s="389">
        <v>7.6511575505999998</v>
      </c>
      <c r="D4641" s="389" t="s">
        <v>647</v>
      </c>
      <c r="E4641" s="389" t="s">
        <v>652</v>
      </c>
      <c r="F4641" s="389" t="s">
        <v>647</v>
      </c>
      <c r="G4641" s="389" t="s">
        <v>649</v>
      </c>
    </row>
    <row r="4642" spans="1:7">
      <c r="A4642" s="389" t="s">
        <v>563</v>
      </c>
      <c r="B4642" s="389" t="s">
        <v>517</v>
      </c>
      <c r="C4642" s="389">
        <v>7.6511575505999998</v>
      </c>
      <c r="D4642" s="389" t="s">
        <v>647</v>
      </c>
      <c r="E4642" s="389" t="s">
        <v>652</v>
      </c>
      <c r="F4642" s="389" t="s">
        <v>647</v>
      </c>
      <c r="G4642" s="389" t="s">
        <v>649</v>
      </c>
    </row>
    <row r="4643" spans="1:7">
      <c r="A4643" s="389" t="s">
        <v>577</v>
      </c>
      <c r="B4643" s="389" t="s">
        <v>517</v>
      </c>
      <c r="C4643" s="389">
        <v>3.9928708513300002</v>
      </c>
      <c r="D4643" s="389" t="s">
        <v>647</v>
      </c>
      <c r="E4643" s="389" t="s">
        <v>652</v>
      </c>
      <c r="F4643" s="389" t="s">
        <v>647</v>
      </c>
      <c r="G4643" s="389" t="s">
        <v>649</v>
      </c>
    </row>
    <row r="4644" spans="1:7">
      <c r="A4644" s="389" t="s">
        <v>527</v>
      </c>
      <c r="B4644" s="389" t="s">
        <v>517</v>
      </c>
      <c r="C4644" s="389">
        <v>21.661138121600001</v>
      </c>
      <c r="D4644" s="389" t="s">
        <v>647</v>
      </c>
      <c r="E4644" s="389" t="s">
        <v>652</v>
      </c>
      <c r="F4644" s="389" t="s">
        <v>647</v>
      </c>
      <c r="G4644" s="389" t="s">
        <v>649</v>
      </c>
    </row>
    <row r="4645" spans="1:7">
      <c r="A4645" s="389" t="s">
        <v>571</v>
      </c>
      <c r="B4645" s="389" t="s">
        <v>517</v>
      </c>
      <c r="C4645" s="389">
        <v>7.9901193609199996</v>
      </c>
      <c r="D4645" s="389" t="s">
        <v>647</v>
      </c>
      <c r="E4645" s="389" t="s">
        <v>652</v>
      </c>
      <c r="F4645" s="389" t="s">
        <v>647</v>
      </c>
      <c r="G4645" s="389" t="s">
        <v>649</v>
      </c>
    </row>
    <row r="4646" spans="1:7">
      <c r="A4646" s="389" t="s">
        <v>571</v>
      </c>
      <c r="B4646" s="389" t="s">
        <v>517</v>
      </c>
      <c r="C4646" s="389">
        <v>7.9901193609199996</v>
      </c>
      <c r="D4646" s="389" t="s">
        <v>647</v>
      </c>
      <c r="E4646" s="389" t="s">
        <v>652</v>
      </c>
      <c r="F4646" s="389" t="s">
        <v>647</v>
      </c>
      <c r="G4646" s="389" t="s">
        <v>649</v>
      </c>
    </row>
    <row r="4647" spans="1:7">
      <c r="A4647" s="389" t="s">
        <v>571</v>
      </c>
      <c r="B4647" s="389" t="s">
        <v>517</v>
      </c>
      <c r="C4647" s="389">
        <v>7.9901193609199996</v>
      </c>
      <c r="D4647" s="389" t="s">
        <v>647</v>
      </c>
      <c r="E4647" s="389" t="s">
        <v>652</v>
      </c>
      <c r="F4647" s="389" t="s">
        <v>647</v>
      </c>
      <c r="G4647" s="389" t="s">
        <v>649</v>
      </c>
    </row>
    <row r="4648" spans="1:7">
      <c r="A4648" s="389" t="s">
        <v>577</v>
      </c>
      <c r="B4648" s="389" t="s">
        <v>517</v>
      </c>
      <c r="C4648" s="389">
        <v>7.9901193609199996</v>
      </c>
      <c r="D4648" s="389" t="s">
        <v>647</v>
      </c>
      <c r="E4648" s="389" t="s">
        <v>652</v>
      </c>
      <c r="F4648" s="389" t="s">
        <v>647</v>
      </c>
      <c r="G4648" s="389" t="s">
        <v>649</v>
      </c>
    </row>
    <row r="4649" spans="1:7">
      <c r="A4649" s="389" t="s">
        <v>543</v>
      </c>
      <c r="B4649" s="389" t="s">
        <v>517</v>
      </c>
      <c r="C4649" s="389">
        <v>5.5752948851599999</v>
      </c>
      <c r="D4649" s="389" t="s">
        <v>647</v>
      </c>
      <c r="E4649" s="389" t="s">
        <v>652</v>
      </c>
      <c r="F4649" s="389" t="s">
        <v>647</v>
      </c>
      <c r="G4649" s="389" t="s">
        <v>649</v>
      </c>
    </row>
    <row r="4650" spans="1:7">
      <c r="A4650" s="389" t="s">
        <v>574</v>
      </c>
      <c r="B4650" s="389" t="s">
        <v>517</v>
      </c>
      <c r="C4650" s="389">
        <v>3.1418891138</v>
      </c>
      <c r="D4650" s="389" t="s">
        <v>647</v>
      </c>
      <c r="E4650" s="389" t="s">
        <v>652</v>
      </c>
      <c r="F4650" s="389" t="s">
        <v>647</v>
      </c>
      <c r="G4650" s="389" t="s">
        <v>649</v>
      </c>
    </row>
    <row r="4651" spans="1:7">
      <c r="A4651" s="389" t="s">
        <v>563</v>
      </c>
      <c r="B4651" s="389" t="s">
        <v>517</v>
      </c>
      <c r="C4651" s="389">
        <v>7.4871626011399997</v>
      </c>
      <c r="D4651" s="389" t="s">
        <v>647</v>
      </c>
      <c r="E4651" s="389" t="s">
        <v>652</v>
      </c>
      <c r="F4651" s="389" t="s">
        <v>647</v>
      </c>
      <c r="G4651" s="389" t="s">
        <v>649</v>
      </c>
    </row>
    <row r="4652" spans="1:7">
      <c r="A4652" s="389" t="s">
        <v>578</v>
      </c>
      <c r="B4652" s="389" t="s">
        <v>517</v>
      </c>
      <c r="C4652" s="389">
        <v>0.43640402068599998</v>
      </c>
      <c r="D4652" s="389" t="s">
        <v>647</v>
      </c>
      <c r="E4652" s="389" t="s">
        <v>652</v>
      </c>
      <c r="F4652" s="389" t="s">
        <v>647</v>
      </c>
      <c r="G4652" s="389" t="s">
        <v>649</v>
      </c>
    </row>
    <row r="4653" spans="1:7">
      <c r="A4653" s="389" t="s">
        <v>581</v>
      </c>
      <c r="B4653" s="389" t="s">
        <v>517</v>
      </c>
      <c r="C4653" s="389">
        <v>8.0061300109599998</v>
      </c>
      <c r="D4653" s="389" t="s">
        <v>647</v>
      </c>
      <c r="E4653" s="389" t="s">
        <v>652</v>
      </c>
      <c r="F4653" s="389" t="s">
        <v>647</v>
      </c>
      <c r="G4653" s="389" t="s">
        <v>649</v>
      </c>
    </row>
    <row r="4654" spans="1:7">
      <c r="A4654" s="389" t="s">
        <v>581</v>
      </c>
      <c r="B4654" s="389" t="s">
        <v>517</v>
      </c>
      <c r="C4654" s="389">
        <v>4.9010180547499997</v>
      </c>
      <c r="D4654" s="389" t="s">
        <v>647</v>
      </c>
      <c r="E4654" s="389" t="s">
        <v>652</v>
      </c>
      <c r="F4654" s="389" t="s">
        <v>647</v>
      </c>
      <c r="G4654" s="389" t="s">
        <v>649</v>
      </c>
    </row>
    <row r="4655" spans="1:7">
      <c r="A4655" s="389" t="s">
        <v>562</v>
      </c>
      <c r="B4655" s="389" t="s">
        <v>517</v>
      </c>
      <c r="C4655" s="389">
        <v>1.8831036848</v>
      </c>
      <c r="D4655" s="389" t="s">
        <v>647</v>
      </c>
      <c r="E4655" s="389" t="s">
        <v>652</v>
      </c>
      <c r="F4655" s="389" t="s">
        <v>647</v>
      </c>
      <c r="G4655" s="389" t="s">
        <v>649</v>
      </c>
    </row>
    <row r="4656" spans="1:7">
      <c r="A4656" s="389" t="s">
        <v>578</v>
      </c>
      <c r="B4656" s="389" t="s">
        <v>517</v>
      </c>
      <c r="C4656" s="389">
        <v>3.5448952434100001</v>
      </c>
      <c r="D4656" s="389" t="s">
        <v>647</v>
      </c>
      <c r="E4656" s="389" t="s">
        <v>652</v>
      </c>
      <c r="F4656" s="389" t="s">
        <v>647</v>
      </c>
      <c r="G4656" s="389" t="s">
        <v>649</v>
      </c>
    </row>
    <row r="4657" spans="1:7">
      <c r="A4657" s="389" t="s">
        <v>578</v>
      </c>
      <c r="B4657" s="389" t="s">
        <v>517</v>
      </c>
      <c r="C4657" s="389">
        <v>3.5448952434100001</v>
      </c>
      <c r="D4657" s="389" t="s">
        <v>647</v>
      </c>
      <c r="E4657" s="389" t="s">
        <v>652</v>
      </c>
      <c r="F4657" s="389" t="s">
        <v>647</v>
      </c>
      <c r="G4657" s="389" t="s">
        <v>649</v>
      </c>
    </row>
    <row r="4658" spans="1:7">
      <c r="A4658" s="389" t="s">
        <v>562</v>
      </c>
      <c r="B4658" s="389" t="s">
        <v>517</v>
      </c>
      <c r="C4658" s="389">
        <v>9.6622549062100003</v>
      </c>
      <c r="D4658" s="389" t="s">
        <v>647</v>
      </c>
      <c r="E4658" s="389" t="s">
        <v>652</v>
      </c>
      <c r="F4658" s="389" t="s">
        <v>647</v>
      </c>
      <c r="G4658" s="389" t="s">
        <v>649</v>
      </c>
    </row>
    <row r="4659" spans="1:7">
      <c r="A4659" s="389" t="s">
        <v>578</v>
      </c>
      <c r="B4659" s="389" t="s">
        <v>517</v>
      </c>
      <c r="C4659" s="389">
        <v>10.6855912097</v>
      </c>
      <c r="D4659" s="389" t="s">
        <v>647</v>
      </c>
      <c r="E4659" s="389" t="s">
        <v>652</v>
      </c>
      <c r="F4659" s="389" t="s">
        <v>647</v>
      </c>
      <c r="G4659" s="389" t="s">
        <v>649</v>
      </c>
    </row>
    <row r="4660" spans="1:7">
      <c r="A4660" s="389" t="s">
        <v>564</v>
      </c>
      <c r="B4660" s="389" t="s">
        <v>517</v>
      </c>
      <c r="C4660" s="389">
        <v>2.4895341767499999</v>
      </c>
      <c r="D4660" s="389" t="s">
        <v>647</v>
      </c>
      <c r="E4660" s="389" t="s">
        <v>652</v>
      </c>
      <c r="F4660" s="389" t="s">
        <v>647</v>
      </c>
      <c r="G4660" s="389" t="s">
        <v>649</v>
      </c>
    </row>
    <row r="4661" spans="1:7">
      <c r="A4661" s="389" t="s">
        <v>564</v>
      </c>
      <c r="B4661" s="389" t="s">
        <v>517</v>
      </c>
      <c r="C4661" s="389">
        <v>2.4895341767499999</v>
      </c>
      <c r="D4661" s="389" t="s">
        <v>647</v>
      </c>
      <c r="E4661" s="389" t="s">
        <v>652</v>
      </c>
      <c r="F4661" s="389" t="s">
        <v>647</v>
      </c>
      <c r="G4661" s="389" t="s">
        <v>649</v>
      </c>
    </row>
    <row r="4662" spans="1:7">
      <c r="A4662" s="389" t="s">
        <v>535</v>
      </c>
      <c r="B4662" s="389" t="s">
        <v>517</v>
      </c>
      <c r="C4662" s="389">
        <v>8.0876340266</v>
      </c>
      <c r="D4662" s="389" t="s">
        <v>647</v>
      </c>
      <c r="E4662" s="389" t="s">
        <v>652</v>
      </c>
      <c r="F4662" s="389" t="s">
        <v>647</v>
      </c>
      <c r="G4662" s="389" t="s">
        <v>649</v>
      </c>
    </row>
    <row r="4663" spans="1:7">
      <c r="A4663" s="389" t="s">
        <v>514</v>
      </c>
      <c r="B4663" s="389" t="s">
        <v>517</v>
      </c>
      <c r="C4663" s="389">
        <v>10.6130653357</v>
      </c>
      <c r="D4663" s="389" t="s">
        <v>647</v>
      </c>
      <c r="E4663" s="389" t="s">
        <v>652</v>
      </c>
      <c r="F4663" s="389" t="s">
        <v>647</v>
      </c>
      <c r="G4663" s="389" t="s">
        <v>649</v>
      </c>
    </row>
    <row r="4664" spans="1:7">
      <c r="A4664" s="389" t="s">
        <v>570</v>
      </c>
      <c r="B4664" s="389" t="s">
        <v>517</v>
      </c>
      <c r="C4664" s="389">
        <v>40.709608031000002</v>
      </c>
      <c r="D4664" s="389" t="s">
        <v>647</v>
      </c>
      <c r="E4664" s="389" t="s">
        <v>652</v>
      </c>
      <c r="F4664" s="389" t="s">
        <v>647</v>
      </c>
      <c r="G4664" s="389" t="s">
        <v>649</v>
      </c>
    </row>
    <row r="4665" spans="1:7">
      <c r="A4665" s="389" t="s">
        <v>570</v>
      </c>
      <c r="B4665" s="389" t="s">
        <v>517</v>
      </c>
      <c r="C4665" s="389">
        <v>40.709608031000002</v>
      </c>
      <c r="D4665" s="389" t="s">
        <v>647</v>
      </c>
      <c r="E4665" s="389" t="s">
        <v>652</v>
      </c>
      <c r="F4665" s="389" t="s">
        <v>647</v>
      </c>
      <c r="G4665" s="389" t="s">
        <v>649</v>
      </c>
    </row>
    <row r="4666" spans="1:7">
      <c r="A4666" s="389" t="s">
        <v>577</v>
      </c>
      <c r="B4666" s="389" t="s">
        <v>517</v>
      </c>
      <c r="C4666" s="389">
        <v>15.965913627200001</v>
      </c>
      <c r="D4666" s="389" t="s">
        <v>647</v>
      </c>
      <c r="E4666" s="389" t="s">
        <v>652</v>
      </c>
      <c r="F4666" s="389" t="s">
        <v>647</v>
      </c>
      <c r="G4666" s="389" t="s">
        <v>649</v>
      </c>
    </row>
    <row r="4667" spans="1:7">
      <c r="A4667" s="389" t="s">
        <v>577</v>
      </c>
      <c r="B4667" s="389" t="s">
        <v>517</v>
      </c>
      <c r="C4667" s="389">
        <v>15.965913627200001</v>
      </c>
      <c r="D4667" s="389" t="s">
        <v>647</v>
      </c>
      <c r="E4667" s="389" t="s">
        <v>652</v>
      </c>
      <c r="F4667" s="389" t="s">
        <v>647</v>
      </c>
      <c r="G4667" s="389" t="s">
        <v>649</v>
      </c>
    </row>
    <row r="4668" spans="1:7">
      <c r="A4668" s="389" t="s">
        <v>514</v>
      </c>
      <c r="B4668" s="389" t="s">
        <v>517</v>
      </c>
      <c r="C4668" s="389">
        <v>4.0474048899000001</v>
      </c>
      <c r="D4668" s="389" t="s">
        <v>647</v>
      </c>
      <c r="E4668" s="389" t="s">
        <v>652</v>
      </c>
      <c r="F4668" s="389" t="s">
        <v>647</v>
      </c>
      <c r="G4668" s="389" t="s">
        <v>649</v>
      </c>
    </row>
    <row r="4669" spans="1:7">
      <c r="A4669" s="389" t="s">
        <v>526</v>
      </c>
      <c r="B4669" s="389" t="s">
        <v>517</v>
      </c>
      <c r="C4669" s="389">
        <v>18.654927768899899</v>
      </c>
      <c r="D4669" s="389" t="s">
        <v>647</v>
      </c>
      <c r="E4669" s="389" t="s">
        <v>652</v>
      </c>
      <c r="F4669" s="389" t="s">
        <v>647</v>
      </c>
      <c r="G4669" s="389" t="s">
        <v>649</v>
      </c>
    </row>
    <row r="4670" spans="1:7">
      <c r="A4670" s="389" t="s">
        <v>535</v>
      </c>
      <c r="B4670" s="389" t="s">
        <v>517</v>
      </c>
      <c r="C4670" s="389">
        <v>8.4960767068099905</v>
      </c>
      <c r="D4670" s="389" t="s">
        <v>647</v>
      </c>
      <c r="E4670" s="389" t="s">
        <v>652</v>
      </c>
      <c r="F4670" s="389" t="s">
        <v>647</v>
      </c>
      <c r="G4670" s="389" t="s">
        <v>649</v>
      </c>
    </row>
    <row r="4671" spans="1:7">
      <c r="A4671" s="389" t="s">
        <v>563</v>
      </c>
      <c r="B4671" s="389" t="s">
        <v>517</v>
      </c>
      <c r="C4671" s="389">
        <v>9.7119103149400008</v>
      </c>
      <c r="D4671" s="389" t="s">
        <v>647</v>
      </c>
      <c r="E4671" s="389" t="s">
        <v>652</v>
      </c>
      <c r="F4671" s="389" t="s">
        <v>647</v>
      </c>
      <c r="G4671" s="389" t="s">
        <v>649</v>
      </c>
    </row>
    <row r="4672" spans="1:7">
      <c r="A4672" s="389" t="s">
        <v>542</v>
      </c>
      <c r="B4672" s="389" t="s">
        <v>517</v>
      </c>
      <c r="C4672" s="389">
        <v>6.0675338639399996</v>
      </c>
      <c r="D4672" s="389" t="s">
        <v>647</v>
      </c>
      <c r="E4672" s="389" t="s">
        <v>652</v>
      </c>
      <c r="F4672" s="389" t="s">
        <v>647</v>
      </c>
      <c r="G4672" s="389" t="s">
        <v>649</v>
      </c>
    </row>
    <row r="4673" spans="1:7">
      <c r="A4673" s="389" t="s">
        <v>535</v>
      </c>
      <c r="B4673" s="389" t="s">
        <v>517</v>
      </c>
      <c r="C4673" s="389">
        <v>0.81925619409999995</v>
      </c>
      <c r="D4673" s="389" t="s">
        <v>647</v>
      </c>
      <c r="E4673" s="389" t="s">
        <v>652</v>
      </c>
      <c r="F4673" s="389" t="s">
        <v>647</v>
      </c>
      <c r="G4673" s="389" t="s">
        <v>649</v>
      </c>
    </row>
    <row r="4674" spans="1:7">
      <c r="A4674" s="389" t="s">
        <v>578</v>
      </c>
      <c r="B4674" s="389" t="s">
        <v>517</v>
      </c>
      <c r="C4674" s="389">
        <v>18.2305094652999</v>
      </c>
      <c r="D4674" s="389" t="s">
        <v>647</v>
      </c>
      <c r="E4674" s="389" t="s">
        <v>652</v>
      </c>
      <c r="F4674" s="389" t="s">
        <v>647</v>
      </c>
      <c r="G4674" s="389" t="s">
        <v>649</v>
      </c>
    </row>
    <row r="4675" spans="1:7">
      <c r="A4675" s="389" t="s">
        <v>534</v>
      </c>
      <c r="B4675" s="389" t="s">
        <v>517</v>
      </c>
      <c r="C4675" s="389">
        <v>28.044009271699899</v>
      </c>
      <c r="D4675" s="389" t="s">
        <v>647</v>
      </c>
      <c r="E4675" s="389" t="s">
        <v>652</v>
      </c>
      <c r="F4675" s="389" t="s">
        <v>647</v>
      </c>
      <c r="G4675" s="389" t="s">
        <v>649</v>
      </c>
    </row>
    <row r="4676" spans="1:7">
      <c r="A4676" s="389" t="s">
        <v>538</v>
      </c>
      <c r="B4676" s="389" t="s">
        <v>517</v>
      </c>
      <c r="C4676" s="389">
        <v>28.044009271699899</v>
      </c>
      <c r="D4676" s="389" t="s">
        <v>647</v>
      </c>
      <c r="E4676" s="389" t="s">
        <v>652</v>
      </c>
      <c r="F4676" s="389" t="s">
        <v>647</v>
      </c>
      <c r="G4676" s="389" t="s">
        <v>649</v>
      </c>
    </row>
    <row r="4677" spans="1:7">
      <c r="A4677" s="389" t="s">
        <v>541</v>
      </c>
      <c r="B4677" s="389" t="s">
        <v>517</v>
      </c>
      <c r="C4677" s="389">
        <v>28.044009271699899</v>
      </c>
      <c r="D4677" s="389" t="s">
        <v>647</v>
      </c>
      <c r="E4677" s="389" t="s">
        <v>652</v>
      </c>
      <c r="F4677" s="389" t="s">
        <v>647</v>
      </c>
      <c r="G4677" s="389" t="s">
        <v>649</v>
      </c>
    </row>
    <row r="4678" spans="1:7">
      <c r="A4678" s="389" t="s">
        <v>581</v>
      </c>
      <c r="B4678" s="389" t="s">
        <v>517</v>
      </c>
      <c r="C4678" s="389">
        <v>6.7643093095199998</v>
      </c>
      <c r="D4678" s="389" t="s">
        <v>647</v>
      </c>
      <c r="E4678" s="389" t="s">
        <v>652</v>
      </c>
      <c r="F4678" s="389" t="s">
        <v>647</v>
      </c>
      <c r="G4678" s="389" t="s">
        <v>649</v>
      </c>
    </row>
    <row r="4679" spans="1:7">
      <c r="A4679" s="389" t="s">
        <v>581</v>
      </c>
      <c r="B4679" s="389" t="s">
        <v>517</v>
      </c>
      <c r="C4679" s="389">
        <v>6.7643093095199998</v>
      </c>
      <c r="D4679" s="389" t="s">
        <v>647</v>
      </c>
      <c r="E4679" s="389" t="s">
        <v>652</v>
      </c>
      <c r="F4679" s="389" t="s">
        <v>647</v>
      </c>
      <c r="G4679" s="389" t="s">
        <v>649</v>
      </c>
    </row>
    <row r="4680" spans="1:7">
      <c r="A4680" s="389" t="s">
        <v>578</v>
      </c>
      <c r="B4680" s="389" t="s">
        <v>517</v>
      </c>
      <c r="C4680" s="389">
        <v>12.5616523186</v>
      </c>
      <c r="D4680" s="389" t="s">
        <v>647</v>
      </c>
      <c r="E4680" s="389" t="s">
        <v>652</v>
      </c>
      <c r="F4680" s="389" t="s">
        <v>647</v>
      </c>
      <c r="G4680" s="389" t="s">
        <v>649</v>
      </c>
    </row>
    <row r="4681" spans="1:7">
      <c r="A4681" s="389" t="s">
        <v>578</v>
      </c>
      <c r="B4681" s="389" t="s">
        <v>517</v>
      </c>
      <c r="C4681" s="389">
        <v>12.5616523186</v>
      </c>
      <c r="D4681" s="389" t="s">
        <v>647</v>
      </c>
      <c r="E4681" s="389" t="s">
        <v>652</v>
      </c>
      <c r="F4681" s="389" t="s">
        <v>647</v>
      </c>
      <c r="G4681" s="389" t="s">
        <v>649</v>
      </c>
    </row>
    <row r="4682" spans="1:7">
      <c r="A4682" s="389" t="s">
        <v>578</v>
      </c>
      <c r="B4682" s="389" t="s">
        <v>517</v>
      </c>
      <c r="C4682" s="389">
        <v>12.5616523186</v>
      </c>
      <c r="D4682" s="389" t="s">
        <v>647</v>
      </c>
      <c r="E4682" s="389" t="s">
        <v>652</v>
      </c>
      <c r="F4682" s="389" t="s">
        <v>647</v>
      </c>
      <c r="G4682" s="389" t="s">
        <v>649</v>
      </c>
    </row>
    <row r="4683" spans="1:7">
      <c r="A4683" s="389" t="s">
        <v>578</v>
      </c>
      <c r="B4683" s="389" t="s">
        <v>517</v>
      </c>
      <c r="C4683" s="389">
        <v>12.5616523186</v>
      </c>
      <c r="D4683" s="389" t="s">
        <v>647</v>
      </c>
      <c r="E4683" s="389" t="s">
        <v>652</v>
      </c>
      <c r="F4683" s="389" t="s">
        <v>647</v>
      </c>
      <c r="G4683" s="389" t="s">
        <v>649</v>
      </c>
    </row>
    <row r="4684" spans="1:7">
      <c r="A4684" s="389" t="s">
        <v>526</v>
      </c>
      <c r="B4684" s="389" t="s">
        <v>517</v>
      </c>
      <c r="C4684" s="389">
        <v>3.76122469305</v>
      </c>
      <c r="D4684" s="389" t="s">
        <v>647</v>
      </c>
      <c r="E4684" s="389" t="s">
        <v>652</v>
      </c>
      <c r="F4684" s="389" t="s">
        <v>647</v>
      </c>
      <c r="G4684" s="389" t="s">
        <v>649</v>
      </c>
    </row>
    <row r="4685" spans="1:7">
      <c r="A4685" s="389" t="s">
        <v>581</v>
      </c>
      <c r="B4685" s="389" t="s">
        <v>517</v>
      </c>
      <c r="C4685" s="389">
        <v>2.3288721214099999</v>
      </c>
      <c r="D4685" s="389" t="s">
        <v>647</v>
      </c>
      <c r="E4685" s="389" t="s">
        <v>652</v>
      </c>
      <c r="F4685" s="389" t="s">
        <v>647</v>
      </c>
      <c r="G4685" s="389" t="s">
        <v>649</v>
      </c>
    </row>
    <row r="4686" spans="1:7">
      <c r="A4686" s="389" t="s">
        <v>535</v>
      </c>
      <c r="B4686" s="389" t="s">
        <v>517</v>
      </c>
      <c r="C4686" s="389">
        <v>14.2965192944999</v>
      </c>
      <c r="D4686" s="389" t="s">
        <v>647</v>
      </c>
      <c r="E4686" s="389" t="s">
        <v>652</v>
      </c>
      <c r="F4686" s="389" t="s">
        <v>647</v>
      </c>
      <c r="G4686" s="389" t="s">
        <v>649</v>
      </c>
    </row>
    <row r="4687" spans="1:7">
      <c r="A4687" s="389" t="s">
        <v>563</v>
      </c>
      <c r="B4687" s="389" t="s">
        <v>517</v>
      </c>
      <c r="C4687" s="389">
        <v>22.931341932300001</v>
      </c>
      <c r="D4687" s="389" t="s">
        <v>647</v>
      </c>
      <c r="E4687" s="389" t="s">
        <v>652</v>
      </c>
      <c r="F4687" s="389" t="s">
        <v>647</v>
      </c>
      <c r="G4687" s="389" t="s">
        <v>649</v>
      </c>
    </row>
    <row r="4688" spans="1:7">
      <c r="A4688" s="389" t="s">
        <v>514</v>
      </c>
      <c r="B4688" s="389" t="s">
        <v>517</v>
      </c>
      <c r="C4688" s="389">
        <v>5.4168099856599996</v>
      </c>
      <c r="D4688" s="389" t="s">
        <v>647</v>
      </c>
      <c r="E4688" s="389" t="s">
        <v>652</v>
      </c>
      <c r="F4688" s="389" t="s">
        <v>647</v>
      </c>
      <c r="G4688" s="389" t="s">
        <v>649</v>
      </c>
    </row>
    <row r="4689" spans="1:7">
      <c r="A4689" s="389" t="s">
        <v>514</v>
      </c>
      <c r="B4689" s="389" t="s">
        <v>517</v>
      </c>
      <c r="C4689" s="389">
        <v>4.5336527911899998</v>
      </c>
      <c r="D4689" s="389" t="s">
        <v>647</v>
      </c>
      <c r="E4689" s="389" t="s">
        <v>652</v>
      </c>
      <c r="F4689" s="389" t="s">
        <v>647</v>
      </c>
      <c r="G4689" s="389" t="s">
        <v>649</v>
      </c>
    </row>
    <row r="4690" spans="1:7">
      <c r="A4690" s="389" t="s">
        <v>514</v>
      </c>
      <c r="B4690" s="389" t="s">
        <v>517</v>
      </c>
      <c r="C4690" s="389">
        <v>4.5336527911899998</v>
      </c>
      <c r="D4690" s="389" t="s">
        <v>647</v>
      </c>
      <c r="E4690" s="389" t="s">
        <v>652</v>
      </c>
      <c r="F4690" s="389" t="s">
        <v>647</v>
      </c>
      <c r="G4690" s="389" t="s">
        <v>649</v>
      </c>
    </row>
    <row r="4691" spans="1:7">
      <c r="A4691" s="389" t="s">
        <v>514</v>
      </c>
      <c r="B4691" s="389" t="s">
        <v>517</v>
      </c>
      <c r="C4691" s="389">
        <v>4.5336527911899998</v>
      </c>
      <c r="D4691" s="389" t="s">
        <v>647</v>
      </c>
      <c r="E4691" s="389" t="s">
        <v>652</v>
      </c>
      <c r="F4691" s="389" t="s">
        <v>647</v>
      </c>
      <c r="G4691" s="389" t="s">
        <v>649</v>
      </c>
    </row>
    <row r="4692" spans="1:7">
      <c r="B4692" s="389" t="s">
        <v>517</v>
      </c>
      <c r="C4692" s="389">
        <v>5.83619110255</v>
      </c>
      <c r="D4692" s="389" t="s">
        <v>647</v>
      </c>
      <c r="E4692" s="389" t="s">
        <v>652</v>
      </c>
      <c r="F4692" s="389" t="s">
        <v>647</v>
      </c>
      <c r="G4692" s="389" t="s">
        <v>649</v>
      </c>
    </row>
    <row r="4693" spans="1:7">
      <c r="A4693" s="389" t="s">
        <v>575</v>
      </c>
      <c r="B4693" s="389" t="s">
        <v>517</v>
      </c>
      <c r="C4693" s="389">
        <v>10.5140624985</v>
      </c>
      <c r="D4693" s="389" t="s">
        <v>647</v>
      </c>
      <c r="E4693" s="389" t="s">
        <v>652</v>
      </c>
      <c r="F4693" s="389" t="s">
        <v>647</v>
      </c>
      <c r="G4693" s="389" t="s">
        <v>649</v>
      </c>
    </row>
    <row r="4694" spans="1:7">
      <c r="A4694" s="389" t="s">
        <v>581</v>
      </c>
      <c r="B4694" s="389" t="s">
        <v>517</v>
      </c>
      <c r="C4694" s="389">
        <v>44.010353786700001</v>
      </c>
      <c r="D4694" s="389" t="s">
        <v>647</v>
      </c>
      <c r="E4694" s="389" t="s">
        <v>652</v>
      </c>
      <c r="F4694" s="389" t="s">
        <v>647</v>
      </c>
      <c r="G4694" s="389" t="s">
        <v>649</v>
      </c>
    </row>
    <row r="4695" spans="1:7">
      <c r="A4695" s="389" t="s">
        <v>581</v>
      </c>
      <c r="B4695" s="389" t="s">
        <v>517</v>
      </c>
      <c r="C4695" s="389">
        <v>44.010353786700001</v>
      </c>
      <c r="D4695" s="389" t="s">
        <v>647</v>
      </c>
      <c r="E4695" s="389" t="s">
        <v>652</v>
      </c>
      <c r="F4695" s="389" t="s">
        <v>647</v>
      </c>
      <c r="G4695" s="389" t="s">
        <v>649</v>
      </c>
    </row>
    <row r="4696" spans="1:7">
      <c r="A4696" s="389" t="s">
        <v>581</v>
      </c>
      <c r="B4696" s="389" t="s">
        <v>517</v>
      </c>
      <c r="C4696" s="389">
        <v>44.010353786700001</v>
      </c>
      <c r="D4696" s="389" t="s">
        <v>647</v>
      </c>
      <c r="E4696" s="389" t="s">
        <v>652</v>
      </c>
      <c r="F4696" s="389" t="s">
        <v>647</v>
      </c>
      <c r="G4696" s="389" t="s">
        <v>649</v>
      </c>
    </row>
    <row r="4697" spans="1:7">
      <c r="A4697" s="389" t="s">
        <v>581</v>
      </c>
      <c r="B4697" s="389" t="s">
        <v>517</v>
      </c>
      <c r="C4697" s="389">
        <v>44.010353786700001</v>
      </c>
      <c r="D4697" s="389" t="s">
        <v>647</v>
      </c>
      <c r="E4697" s="389" t="s">
        <v>652</v>
      </c>
      <c r="F4697" s="389" t="s">
        <v>647</v>
      </c>
      <c r="G4697" s="389" t="s">
        <v>649</v>
      </c>
    </row>
    <row r="4698" spans="1:7">
      <c r="A4698" s="389" t="s">
        <v>563</v>
      </c>
      <c r="B4698" s="389" t="s">
        <v>517</v>
      </c>
      <c r="C4698" s="389">
        <v>12.2093353682</v>
      </c>
      <c r="D4698" s="389" t="s">
        <v>647</v>
      </c>
      <c r="E4698" s="389" t="s">
        <v>652</v>
      </c>
      <c r="F4698" s="389" t="s">
        <v>647</v>
      </c>
      <c r="G4698" s="389" t="s">
        <v>649</v>
      </c>
    </row>
    <row r="4699" spans="1:7">
      <c r="A4699" s="389" t="s">
        <v>581</v>
      </c>
      <c r="B4699" s="389" t="s">
        <v>517</v>
      </c>
      <c r="C4699" s="389">
        <v>34.449071163200003</v>
      </c>
      <c r="D4699" s="389" t="s">
        <v>647</v>
      </c>
      <c r="E4699" s="389" t="s">
        <v>652</v>
      </c>
      <c r="F4699" s="389" t="s">
        <v>647</v>
      </c>
      <c r="G4699" s="389" t="s">
        <v>649</v>
      </c>
    </row>
    <row r="4700" spans="1:7">
      <c r="A4700" s="389" t="s">
        <v>551</v>
      </c>
      <c r="B4700" s="389" t="s">
        <v>517</v>
      </c>
      <c r="C4700" s="389">
        <v>8.6052224408200004</v>
      </c>
      <c r="D4700" s="389" t="s">
        <v>647</v>
      </c>
      <c r="E4700" s="389" t="s">
        <v>652</v>
      </c>
      <c r="F4700" s="389" t="s">
        <v>647</v>
      </c>
      <c r="G4700" s="389" t="s">
        <v>649</v>
      </c>
    </row>
    <row r="4701" spans="1:7">
      <c r="A4701" s="389" t="s">
        <v>551</v>
      </c>
      <c r="B4701" s="389" t="s">
        <v>517</v>
      </c>
      <c r="C4701" s="389">
        <v>8.6052224408200004</v>
      </c>
      <c r="D4701" s="389" t="s">
        <v>647</v>
      </c>
      <c r="E4701" s="389" t="s">
        <v>652</v>
      </c>
      <c r="F4701" s="389" t="s">
        <v>647</v>
      </c>
      <c r="G4701" s="389" t="s">
        <v>649</v>
      </c>
    </row>
    <row r="4702" spans="1:7">
      <c r="A4702" s="389" t="s">
        <v>559</v>
      </c>
      <c r="B4702" s="389" t="s">
        <v>517</v>
      </c>
      <c r="C4702" s="389">
        <v>36.083688252499897</v>
      </c>
      <c r="D4702" s="389" t="s">
        <v>647</v>
      </c>
      <c r="E4702" s="389" t="s">
        <v>652</v>
      </c>
      <c r="F4702" s="389" t="s">
        <v>647</v>
      </c>
      <c r="G4702" s="389" t="s">
        <v>649</v>
      </c>
    </row>
    <row r="4703" spans="1:7">
      <c r="A4703" s="389" t="s">
        <v>574</v>
      </c>
      <c r="B4703" s="389" t="s">
        <v>517</v>
      </c>
      <c r="C4703" s="389">
        <v>36.083688252499897</v>
      </c>
      <c r="D4703" s="389" t="s">
        <v>647</v>
      </c>
      <c r="E4703" s="389" t="s">
        <v>652</v>
      </c>
      <c r="F4703" s="389" t="s">
        <v>647</v>
      </c>
      <c r="G4703" s="389" t="s">
        <v>649</v>
      </c>
    </row>
    <row r="4704" spans="1:7">
      <c r="A4704" s="389" t="s">
        <v>578</v>
      </c>
      <c r="B4704" s="389" t="s">
        <v>517</v>
      </c>
      <c r="C4704" s="389">
        <v>13.868780059200001</v>
      </c>
      <c r="D4704" s="389" t="s">
        <v>647</v>
      </c>
      <c r="E4704" s="389" t="s">
        <v>652</v>
      </c>
      <c r="F4704" s="389" t="s">
        <v>647</v>
      </c>
      <c r="G4704" s="389" t="s">
        <v>649</v>
      </c>
    </row>
    <row r="4705" spans="1:7">
      <c r="A4705" s="389" t="s">
        <v>574</v>
      </c>
      <c r="B4705" s="389" t="s">
        <v>517</v>
      </c>
      <c r="C4705" s="389">
        <v>10.684992596400001</v>
      </c>
      <c r="D4705" s="389" t="s">
        <v>647</v>
      </c>
      <c r="E4705" s="389" t="s">
        <v>652</v>
      </c>
      <c r="F4705" s="389" t="s">
        <v>647</v>
      </c>
      <c r="G4705" s="389" t="s">
        <v>649</v>
      </c>
    </row>
    <row r="4706" spans="1:7">
      <c r="A4706" s="389" t="s">
        <v>581</v>
      </c>
      <c r="B4706" s="389" t="s">
        <v>517</v>
      </c>
      <c r="C4706" s="389">
        <v>23.306876877899899</v>
      </c>
      <c r="D4706" s="389" t="s">
        <v>647</v>
      </c>
      <c r="E4706" s="389" t="s">
        <v>652</v>
      </c>
      <c r="F4706" s="389" t="s">
        <v>647</v>
      </c>
      <c r="G4706" s="389" t="s">
        <v>649</v>
      </c>
    </row>
    <row r="4707" spans="1:7">
      <c r="A4707" s="389" t="s">
        <v>581</v>
      </c>
      <c r="B4707" s="389" t="s">
        <v>517</v>
      </c>
      <c r="C4707" s="389">
        <v>19.1854621821</v>
      </c>
      <c r="D4707" s="389" t="s">
        <v>647</v>
      </c>
      <c r="E4707" s="389" t="s">
        <v>652</v>
      </c>
      <c r="F4707" s="389" t="s">
        <v>647</v>
      </c>
      <c r="G4707" s="389" t="s">
        <v>649</v>
      </c>
    </row>
    <row r="4708" spans="1:7">
      <c r="A4708" s="389" t="s">
        <v>569</v>
      </c>
      <c r="B4708" s="389" t="s">
        <v>517</v>
      </c>
      <c r="C4708" s="389">
        <v>11.904765832000001</v>
      </c>
      <c r="D4708" s="389" t="s">
        <v>647</v>
      </c>
      <c r="E4708" s="389" t="s">
        <v>652</v>
      </c>
      <c r="F4708" s="389" t="s">
        <v>647</v>
      </c>
      <c r="G4708" s="389" t="s">
        <v>649</v>
      </c>
    </row>
    <row r="4709" spans="1:7">
      <c r="A4709" s="389" t="s">
        <v>569</v>
      </c>
      <c r="B4709" s="389" t="s">
        <v>517</v>
      </c>
      <c r="C4709" s="389">
        <v>11.904765832000001</v>
      </c>
      <c r="D4709" s="389" t="s">
        <v>647</v>
      </c>
      <c r="E4709" s="389" t="s">
        <v>652</v>
      </c>
      <c r="F4709" s="389" t="s">
        <v>647</v>
      </c>
      <c r="G4709" s="389" t="s">
        <v>649</v>
      </c>
    </row>
    <row r="4710" spans="1:7">
      <c r="A4710" s="389" t="s">
        <v>563</v>
      </c>
      <c r="B4710" s="389" t="s">
        <v>517</v>
      </c>
      <c r="C4710" s="389">
        <v>15.4160163505</v>
      </c>
      <c r="D4710" s="389" t="s">
        <v>647</v>
      </c>
      <c r="E4710" s="389" t="s">
        <v>652</v>
      </c>
      <c r="F4710" s="389" t="s">
        <v>647</v>
      </c>
      <c r="G4710" s="389" t="s">
        <v>649</v>
      </c>
    </row>
    <row r="4711" spans="1:7">
      <c r="A4711" s="389" t="s">
        <v>526</v>
      </c>
      <c r="B4711" s="389" t="s">
        <v>517</v>
      </c>
      <c r="C4711" s="389">
        <v>5.4371082838999998</v>
      </c>
      <c r="D4711" s="389" t="s">
        <v>647</v>
      </c>
      <c r="E4711" s="389" t="s">
        <v>652</v>
      </c>
      <c r="F4711" s="389" t="s">
        <v>647</v>
      </c>
      <c r="G4711" s="389" t="s">
        <v>649</v>
      </c>
    </row>
    <row r="4712" spans="1:7">
      <c r="A4712" s="389" t="s">
        <v>569</v>
      </c>
      <c r="B4712" s="389" t="s">
        <v>517</v>
      </c>
      <c r="C4712" s="389">
        <v>5.4371082838999998</v>
      </c>
      <c r="D4712" s="389" t="s">
        <v>647</v>
      </c>
      <c r="E4712" s="389" t="s">
        <v>652</v>
      </c>
      <c r="F4712" s="389" t="s">
        <v>647</v>
      </c>
      <c r="G4712" s="389" t="s">
        <v>649</v>
      </c>
    </row>
    <row r="4713" spans="1:7">
      <c r="A4713" s="389" t="s">
        <v>569</v>
      </c>
      <c r="B4713" s="389" t="s">
        <v>517</v>
      </c>
      <c r="C4713" s="389">
        <v>5.4371082838999998</v>
      </c>
      <c r="D4713" s="389" t="s">
        <v>647</v>
      </c>
      <c r="E4713" s="389" t="s">
        <v>652</v>
      </c>
      <c r="F4713" s="389" t="s">
        <v>647</v>
      </c>
      <c r="G4713" s="389" t="s">
        <v>649</v>
      </c>
    </row>
    <row r="4714" spans="1:7">
      <c r="A4714" s="389" t="s">
        <v>526</v>
      </c>
      <c r="B4714" s="389" t="s">
        <v>517</v>
      </c>
      <c r="C4714" s="389">
        <v>22.865845789800002</v>
      </c>
      <c r="D4714" s="389" t="s">
        <v>647</v>
      </c>
      <c r="E4714" s="389" t="s">
        <v>652</v>
      </c>
      <c r="F4714" s="389" t="s">
        <v>647</v>
      </c>
      <c r="G4714" s="389" t="s">
        <v>649</v>
      </c>
    </row>
    <row r="4715" spans="1:7">
      <c r="A4715" s="389" t="s">
        <v>524</v>
      </c>
      <c r="B4715" s="389" t="s">
        <v>517</v>
      </c>
      <c r="C4715" s="389">
        <v>61.3374709538</v>
      </c>
      <c r="D4715" s="389" t="s">
        <v>647</v>
      </c>
      <c r="E4715" s="389" t="s">
        <v>652</v>
      </c>
      <c r="F4715" s="389" t="s">
        <v>647</v>
      </c>
      <c r="G4715" s="389" t="s">
        <v>649</v>
      </c>
    </row>
    <row r="4716" spans="1:7">
      <c r="A4716" s="389" t="s">
        <v>535</v>
      </c>
      <c r="B4716" s="389" t="s">
        <v>517</v>
      </c>
      <c r="C4716" s="389">
        <v>5.9533004398399996</v>
      </c>
      <c r="D4716" s="389" t="s">
        <v>647</v>
      </c>
      <c r="E4716" s="389" t="s">
        <v>652</v>
      </c>
      <c r="F4716" s="389" t="s">
        <v>647</v>
      </c>
      <c r="G4716" s="389" t="s">
        <v>649</v>
      </c>
    </row>
    <row r="4717" spans="1:7">
      <c r="A4717" s="389" t="s">
        <v>535</v>
      </c>
      <c r="B4717" s="389" t="s">
        <v>517</v>
      </c>
      <c r="C4717" s="389">
        <v>3.0548740686100002</v>
      </c>
      <c r="D4717" s="389" t="s">
        <v>647</v>
      </c>
      <c r="E4717" s="389" t="s">
        <v>652</v>
      </c>
      <c r="F4717" s="389" t="s">
        <v>647</v>
      </c>
      <c r="G4717" s="389" t="s">
        <v>649</v>
      </c>
    </row>
    <row r="4718" spans="1:7">
      <c r="A4718" s="389" t="s">
        <v>535</v>
      </c>
      <c r="B4718" s="389" t="s">
        <v>517</v>
      </c>
      <c r="C4718" s="389">
        <v>2.3805506964899998</v>
      </c>
      <c r="D4718" s="389" t="s">
        <v>647</v>
      </c>
      <c r="E4718" s="389" t="s">
        <v>652</v>
      </c>
      <c r="F4718" s="389" t="s">
        <v>647</v>
      </c>
      <c r="G4718" s="389" t="s">
        <v>649</v>
      </c>
    </row>
    <row r="4719" spans="1:7">
      <c r="A4719" s="389" t="s">
        <v>562</v>
      </c>
      <c r="B4719" s="389" t="s">
        <v>517</v>
      </c>
      <c r="C4719" s="389">
        <v>13.145801495900001</v>
      </c>
      <c r="D4719" s="389" t="s">
        <v>647</v>
      </c>
      <c r="E4719" s="389" t="s">
        <v>652</v>
      </c>
      <c r="F4719" s="389" t="s">
        <v>647</v>
      </c>
      <c r="G4719" s="389" t="s">
        <v>649</v>
      </c>
    </row>
    <row r="4720" spans="1:7">
      <c r="A4720" s="389" t="s">
        <v>526</v>
      </c>
      <c r="B4720" s="389" t="s">
        <v>517</v>
      </c>
      <c r="C4720" s="389">
        <v>14.6370466303</v>
      </c>
      <c r="D4720" s="389" t="s">
        <v>647</v>
      </c>
      <c r="E4720" s="389" t="s">
        <v>652</v>
      </c>
      <c r="F4720" s="389" t="s">
        <v>647</v>
      </c>
      <c r="G4720" s="389" t="s">
        <v>649</v>
      </c>
    </row>
    <row r="4721" spans="1:7">
      <c r="A4721" s="389" t="s">
        <v>581</v>
      </c>
      <c r="B4721" s="389" t="s">
        <v>517</v>
      </c>
      <c r="C4721" s="389">
        <v>19.9842378114</v>
      </c>
      <c r="D4721" s="389" t="s">
        <v>647</v>
      </c>
      <c r="E4721" s="389" t="s">
        <v>652</v>
      </c>
      <c r="F4721" s="389" t="s">
        <v>647</v>
      </c>
      <c r="G4721" s="389" t="s">
        <v>649</v>
      </c>
    </row>
    <row r="4722" spans="1:7">
      <c r="A4722" s="389" t="s">
        <v>535</v>
      </c>
      <c r="B4722" s="389" t="s">
        <v>517</v>
      </c>
      <c r="C4722" s="389">
        <v>25.0632994551999</v>
      </c>
      <c r="D4722" s="389" t="s">
        <v>647</v>
      </c>
      <c r="E4722" s="389" t="s">
        <v>652</v>
      </c>
      <c r="F4722" s="389" t="s">
        <v>647</v>
      </c>
      <c r="G4722" s="389" t="s">
        <v>649</v>
      </c>
    </row>
    <row r="4723" spans="1:7">
      <c r="A4723" s="389" t="s">
        <v>581</v>
      </c>
      <c r="B4723" s="389" t="s">
        <v>517</v>
      </c>
      <c r="C4723" s="389">
        <v>13.4141416801</v>
      </c>
      <c r="D4723" s="389" t="s">
        <v>647</v>
      </c>
      <c r="E4723" s="389" t="s">
        <v>652</v>
      </c>
      <c r="F4723" s="389" t="s">
        <v>647</v>
      </c>
      <c r="G4723" s="389" t="s">
        <v>649</v>
      </c>
    </row>
    <row r="4724" spans="1:7">
      <c r="A4724" s="389" t="s">
        <v>581</v>
      </c>
      <c r="B4724" s="389" t="s">
        <v>517</v>
      </c>
      <c r="C4724" s="389">
        <v>7.7868058607800004</v>
      </c>
      <c r="D4724" s="389" t="s">
        <v>647</v>
      </c>
      <c r="E4724" s="389" t="s">
        <v>652</v>
      </c>
      <c r="F4724" s="389" t="s">
        <v>647</v>
      </c>
      <c r="G4724" s="389" t="s">
        <v>649</v>
      </c>
    </row>
    <row r="4725" spans="1:7">
      <c r="A4725" s="389" t="s">
        <v>535</v>
      </c>
      <c r="B4725" s="389" t="s">
        <v>517</v>
      </c>
      <c r="C4725" s="389">
        <v>8.3727226100099905</v>
      </c>
      <c r="D4725" s="389" t="s">
        <v>647</v>
      </c>
      <c r="E4725" s="389" t="s">
        <v>652</v>
      </c>
      <c r="F4725" s="389" t="s">
        <v>647</v>
      </c>
      <c r="G4725" s="389" t="s">
        <v>649</v>
      </c>
    </row>
    <row r="4726" spans="1:7">
      <c r="A4726" s="389" t="s">
        <v>563</v>
      </c>
      <c r="B4726" s="389" t="s">
        <v>517</v>
      </c>
      <c r="C4726" s="389">
        <v>31.7004779749</v>
      </c>
      <c r="D4726" s="389" t="s">
        <v>647</v>
      </c>
      <c r="E4726" s="389" t="s">
        <v>652</v>
      </c>
      <c r="F4726" s="389" t="s">
        <v>647</v>
      </c>
      <c r="G4726" s="389" t="s">
        <v>649</v>
      </c>
    </row>
    <row r="4727" spans="1:7">
      <c r="A4727" s="389" t="s">
        <v>563</v>
      </c>
      <c r="B4727" s="389" t="s">
        <v>517</v>
      </c>
      <c r="C4727" s="389">
        <v>7.5419190776100002</v>
      </c>
      <c r="D4727" s="389" t="s">
        <v>647</v>
      </c>
      <c r="E4727" s="389" t="s">
        <v>652</v>
      </c>
      <c r="F4727" s="389" t="s">
        <v>647</v>
      </c>
      <c r="G4727" s="389" t="s">
        <v>649</v>
      </c>
    </row>
    <row r="4728" spans="1:7">
      <c r="A4728" s="389" t="s">
        <v>556</v>
      </c>
      <c r="B4728" s="389" t="s">
        <v>517</v>
      </c>
      <c r="C4728" s="389">
        <v>14.0082365759</v>
      </c>
      <c r="D4728" s="389" t="s">
        <v>647</v>
      </c>
      <c r="E4728" s="389" t="s">
        <v>652</v>
      </c>
      <c r="F4728" s="389" t="s">
        <v>647</v>
      </c>
      <c r="G4728" s="389" t="s">
        <v>649</v>
      </c>
    </row>
    <row r="4729" spans="1:7">
      <c r="A4729" s="389" t="s">
        <v>577</v>
      </c>
      <c r="B4729" s="389" t="s">
        <v>517</v>
      </c>
      <c r="C4729" s="389">
        <v>10.4589958159</v>
      </c>
      <c r="D4729" s="389" t="s">
        <v>647</v>
      </c>
      <c r="E4729" s="389" t="s">
        <v>652</v>
      </c>
      <c r="F4729" s="389" t="s">
        <v>647</v>
      </c>
      <c r="G4729" s="389" t="s">
        <v>649</v>
      </c>
    </row>
    <row r="4730" spans="1:7">
      <c r="A4730" s="389" t="s">
        <v>577</v>
      </c>
      <c r="B4730" s="389" t="s">
        <v>517</v>
      </c>
      <c r="C4730" s="389">
        <v>10.4589958159</v>
      </c>
      <c r="D4730" s="389" t="s">
        <v>647</v>
      </c>
      <c r="E4730" s="389" t="s">
        <v>652</v>
      </c>
      <c r="F4730" s="389" t="s">
        <v>647</v>
      </c>
      <c r="G4730" s="389" t="s">
        <v>649</v>
      </c>
    </row>
    <row r="4731" spans="1:7">
      <c r="A4731" s="389" t="s">
        <v>527</v>
      </c>
      <c r="B4731" s="389" t="s">
        <v>517</v>
      </c>
      <c r="C4731" s="389">
        <v>21.7847207386999</v>
      </c>
      <c r="D4731" s="389" t="s">
        <v>647</v>
      </c>
      <c r="E4731" s="389" t="s">
        <v>652</v>
      </c>
      <c r="F4731" s="389" t="s">
        <v>647</v>
      </c>
      <c r="G4731" s="389" t="s">
        <v>649</v>
      </c>
    </row>
    <row r="4732" spans="1:7">
      <c r="A4732" s="389" t="s">
        <v>527</v>
      </c>
      <c r="B4732" s="389" t="s">
        <v>517</v>
      </c>
      <c r="C4732" s="389">
        <v>21.7847207386999</v>
      </c>
      <c r="D4732" s="389" t="s">
        <v>647</v>
      </c>
      <c r="E4732" s="389" t="s">
        <v>652</v>
      </c>
      <c r="F4732" s="389" t="s">
        <v>647</v>
      </c>
      <c r="G4732" s="389" t="s">
        <v>649</v>
      </c>
    </row>
    <row r="4733" spans="1:7">
      <c r="A4733" s="389" t="s">
        <v>527</v>
      </c>
      <c r="B4733" s="389" t="s">
        <v>517</v>
      </c>
      <c r="C4733" s="389">
        <v>21.7847207386999</v>
      </c>
      <c r="D4733" s="389" t="s">
        <v>647</v>
      </c>
      <c r="E4733" s="389" t="s">
        <v>652</v>
      </c>
      <c r="F4733" s="389" t="s">
        <v>647</v>
      </c>
      <c r="G4733" s="389" t="s">
        <v>649</v>
      </c>
    </row>
    <row r="4734" spans="1:7">
      <c r="A4734" s="389" t="s">
        <v>527</v>
      </c>
      <c r="B4734" s="389" t="s">
        <v>517</v>
      </c>
      <c r="C4734" s="389">
        <v>21.7847207386999</v>
      </c>
      <c r="D4734" s="389" t="s">
        <v>647</v>
      </c>
      <c r="E4734" s="389" t="s">
        <v>652</v>
      </c>
      <c r="F4734" s="389" t="s">
        <v>647</v>
      </c>
      <c r="G4734" s="389" t="s">
        <v>649</v>
      </c>
    </row>
    <row r="4735" spans="1:7">
      <c r="A4735" s="389" t="s">
        <v>544</v>
      </c>
      <c r="B4735" s="389" t="s">
        <v>517</v>
      </c>
      <c r="C4735" s="389">
        <v>10.1368775461999</v>
      </c>
      <c r="D4735" s="389" t="s">
        <v>647</v>
      </c>
      <c r="E4735" s="389" t="s">
        <v>652</v>
      </c>
      <c r="F4735" s="389" t="s">
        <v>647</v>
      </c>
      <c r="G4735" s="389" t="s">
        <v>649</v>
      </c>
    </row>
    <row r="4736" spans="1:7">
      <c r="A4736" s="389" t="s">
        <v>581</v>
      </c>
      <c r="B4736" s="389" t="s">
        <v>517</v>
      </c>
      <c r="C4736" s="389">
        <v>2.7274817172399999</v>
      </c>
      <c r="D4736" s="389" t="s">
        <v>647</v>
      </c>
      <c r="E4736" s="389" t="s">
        <v>652</v>
      </c>
      <c r="F4736" s="389" t="s">
        <v>647</v>
      </c>
      <c r="G4736" s="389" t="s">
        <v>649</v>
      </c>
    </row>
    <row r="4737" spans="1:7">
      <c r="A4737" s="389" t="s">
        <v>581</v>
      </c>
      <c r="B4737" s="389" t="s">
        <v>517</v>
      </c>
      <c r="C4737" s="389">
        <v>2.7274817172399999</v>
      </c>
      <c r="D4737" s="389" t="s">
        <v>647</v>
      </c>
      <c r="E4737" s="389" t="s">
        <v>652</v>
      </c>
      <c r="F4737" s="389" t="s">
        <v>647</v>
      </c>
      <c r="G4737" s="389" t="s">
        <v>649</v>
      </c>
    </row>
    <row r="4738" spans="1:7">
      <c r="A4738" s="389" t="s">
        <v>562</v>
      </c>
      <c r="B4738" s="389" t="s">
        <v>517</v>
      </c>
      <c r="C4738" s="389">
        <v>4.8106113021799999</v>
      </c>
      <c r="D4738" s="389" t="s">
        <v>647</v>
      </c>
      <c r="E4738" s="389" t="s">
        <v>652</v>
      </c>
      <c r="F4738" s="389" t="s">
        <v>647</v>
      </c>
      <c r="G4738" s="389" t="s">
        <v>649</v>
      </c>
    </row>
    <row r="4739" spans="1:7">
      <c r="A4739" s="389" t="s">
        <v>526</v>
      </c>
      <c r="B4739" s="389" t="s">
        <v>517</v>
      </c>
      <c r="C4739" s="389">
        <v>2.1225084515599999</v>
      </c>
      <c r="D4739" s="389" t="s">
        <v>647</v>
      </c>
      <c r="E4739" s="389" t="s">
        <v>652</v>
      </c>
      <c r="F4739" s="389" t="s">
        <v>647</v>
      </c>
      <c r="G4739" s="389" t="s">
        <v>649</v>
      </c>
    </row>
    <row r="4740" spans="1:7">
      <c r="A4740" s="389" t="s">
        <v>560</v>
      </c>
      <c r="B4740" s="389" t="s">
        <v>517</v>
      </c>
      <c r="C4740" s="389">
        <v>6.3162154828499997</v>
      </c>
      <c r="D4740" s="389" t="s">
        <v>647</v>
      </c>
      <c r="E4740" s="389" t="s">
        <v>652</v>
      </c>
      <c r="F4740" s="389" t="s">
        <v>647</v>
      </c>
      <c r="G4740" s="389" t="s">
        <v>649</v>
      </c>
    </row>
    <row r="4741" spans="1:7">
      <c r="A4741" s="389" t="s">
        <v>514</v>
      </c>
      <c r="B4741" s="389" t="s">
        <v>517</v>
      </c>
      <c r="C4741" s="389">
        <v>23.497001038400001</v>
      </c>
      <c r="D4741" s="389" t="s">
        <v>647</v>
      </c>
      <c r="E4741" s="389" t="s">
        <v>652</v>
      </c>
      <c r="F4741" s="389" t="s">
        <v>647</v>
      </c>
      <c r="G4741" s="389" t="s">
        <v>649</v>
      </c>
    </row>
    <row r="4742" spans="1:7">
      <c r="A4742" s="389" t="s">
        <v>514</v>
      </c>
      <c r="B4742" s="389" t="s">
        <v>517</v>
      </c>
      <c r="C4742" s="389">
        <v>11.2343940856</v>
      </c>
      <c r="D4742" s="389" t="s">
        <v>647</v>
      </c>
      <c r="E4742" s="389" t="s">
        <v>652</v>
      </c>
      <c r="F4742" s="389" t="s">
        <v>647</v>
      </c>
      <c r="G4742" s="389" t="s">
        <v>649</v>
      </c>
    </row>
    <row r="4743" spans="1:7">
      <c r="A4743" s="389" t="s">
        <v>558</v>
      </c>
      <c r="B4743" s="389" t="s">
        <v>517</v>
      </c>
      <c r="C4743" s="389">
        <v>2.4731251213699998</v>
      </c>
      <c r="D4743" s="389" t="s">
        <v>647</v>
      </c>
      <c r="E4743" s="389" t="s">
        <v>652</v>
      </c>
      <c r="F4743" s="389" t="s">
        <v>647</v>
      </c>
      <c r="G4743" s="389" t="s">
        <v>649</v>
      </c>
    </row>
    <row r="4744" spans="1:7">
      <c r="A4744" s="389" t="s">
        <v>544</v>
      </c>
      <c r="B4744" s="389" t="s">
        <v>517</v>
      </c>
      <c r="C4744" s="389">
        <v>4.3391160715600003</v>
      </c>
      <c r="D4744" s="389" t="s">
        <v>647</v>
      </c>
      <c r="E4744" s="389" t="s">
        <v>652</v>
      </c>
      <c r="F4744" s="389" t="s">
        <v>647</v>
      </c>
      <c r="G4744" s="389" t="s">
        <v>649</v>
      </c>
    </row>
    <row r="4745" spans="1:7">
      <c r="A4745" s="389" t="s">
        <v>581</v>
      </c>
      <c r="B4745" s="389" t="s">
        <v>517</v>
      </c>
      <c r="C4745" s="389">
        <v>11.4684737754</v>
      </c>
      <c r="D4745" s="389" t="s">
        <v>647</v>
      </c>
      <c r="E4745" s="389" t="s">
        <v>652</v>
      </c>
      <c r="F4745" s="389" t="s">
        <v>647</v>
      </c>
      <c r="G4745" s="389" t="s">
        <v>649</v>
      </c>
    </row>
    <row r="4746" spans="1:7">
      <c r="A4746" s="389" t="s">
        <v>581</v>
      </c>
      <c r="B4746" s="389" t="s">
        <v>517</v>
      </c>
      <c r="C4746" s="389">
        <v>11.4684737754</v>
      </c>
      <c r="D4746" s="389" t="s">
        <v>647</v>
      </c>
      <c r="E4746" s="389" t="s">
        <v>652</v>
      </c>
      <c r="F4746" s="389" t="s">
        <v>647</v>
      </c>
      <c r="G4746" s="389" t="s">
        <v>649</v>
      </c>
    </row>
    <row r="4747" spans="1:7">
      <c r="A4747" s="389" t="s">
        <v>581</v>
      </c>
      <c r="B4747" s="389" t="s">
        <v>517</v>
      </c>
      <c r="C4747" s="389">
        <v>11.4684737754</v>
      </c>
      <c r="D4747" s="389" t="s">
        <v>647</v>
      </c>
      <c r="E4747" s="389" t="s">
        <v>652</v>
      </c>
      <c r="F4747" s="389" t="s">
        <v>647</v>
      </c>
      <c r="G4747" s="389" t="s">
        <v>649</v>
      </c>
    </row>
    <row r="4748" spans="1:7">
      <c r="A4748" s="389" t="s">
        <v>578</v>
      </c>
      <c r="B4748" s="389" t="s">
        <v>517</v>
      </c>
      <c r="C4748" s="389">
        <v>4.3864899128200001</v>
      </c>
      <c r="D4748" s="389" t="s">
        <v>647</v>
      </c>
      <c r="E4748" s="389" t="s">
        <v>652</v>
      </c>
      <c r="F4748" s="389" t="s">
        <v>647</v>
      </c>
      <c r="G4748" s="389" t="s">
        <v>649</v>
      </c>
    </row>
    <row r="4749" spans="1:7">
      <c r="A4749" s="389" t="s">
        <v>563</v>
      </c>
      <c r="B4749" s="389" t="s">
        <v>517</v>
      </c>
      <c r="C4749" s="389">
        <v>2.8640296670100001</v>
      </c>
      <c r="D4749" s="389" t="s">
        <v>647</v>
      </c>
      <c r="E4749" s="389" t="s">
        <v>652</v>
      </c>
      <c r="F4749" s="389" t="s">
        <v>647</v>
      </c>
      <c r="G4749" s="389" t="s">
        <v>649</v>
      </c>
    </row>
    <row r="4750" spans="1:7">
      <c r="A4750" s="389" t="s">
        <v>514</v>
      </c>
      <c r="B4750" s="389" t="s">
        <v>517</v>
      </c>
      <c r="C4750" s="389">
        <v>6.7664500137400001</v>
      </c>
      <c r="D4750" s="389" t="s">
        <v>647</v>
      </c>
      <c r="E4750" s="389" t="s">
        <v>652</v>
      </c>
      <c r="F4750" s="389" t="s">
        <v>647</v>
      </c>
      <c r="G4750" s="389" t="s">
        <v>649</v>
      </c>
    </row>
    <row r="4751" spans="1:7">
      <c r="A4751" s="389" t="s">
        <v>514</v>
      </c>
      <c r="B4751" s="389" t="s">
        <v>517</v>
      </c>
      <c r="C4751" s="389">
        <v>6.7664500137400001</v>
      </c>
      <c r="D4751" s="389" t="s">
        <v>647</v>
      </c>
      <c r="E4751" s="389" t="s">
        <v>652</v>
      </c>
      <c r="F4751" s="389" t="s">
        <v>647</v>
      </c>
      <c r="G4751" s="389" t="s">
        <v>649</v>
      </c>
    </row>
    <row r="4752" spans="1:7">
      <c r="A4752" s="389" t="s">
        <v>514</v>
      </c>
      <c r="B4752" s="389" t="s">
        <v>517</v>
      </c>
      <c r="C4752" s="389">
        <v>6.7664500137400001</v>
      </c>
      <c r="D4752" s="389" t="s">
        <v>647</v>
      </c>
      <c r="E4752" s="389" t="s">
        <v>652</v>
      </c>
      <c r="F4752" s="389" t="s">
        <v>647</v>
      </c>
      <c r="G4752" s="389" t="s">
        <v>649</v>
      </c>
    </row>
    <row r="4753" spans="1:7">
      <c r="A4753" s="389" t="s">
        <v>514</v>
      </c>
      <c r="B4753" s="389" t="s">
        <v>517</v>
      </c>
      <c r="C4753" s="389">
        <v>6.7664500137400001</v>
      </c>
      <c r="D4753" s="389" t="s">
        <v>647</v>
      </c>
      <c r="E4753" s="389" t="s">
        <v>652</v>
      </c>
      <c r="F4753" s="389" t="s">
        <v>647</v>
      </c>
      <c r="G4753" s="389" t="s">
        <v>649</v>
      </c>
    </row>
    <row r="4754" spans="1:7">
      <c r="A4754" s="389" t="s">
        <v>571</v>
      </c>
      <c r="B4754" s="389" t="s">
        <v>517</v>
      </c>
      <c r="C4754" s="389">
        <v>8.1498105380400006</v>
      </c>
      <c r="D4754" s="389" t="s">
        <v>647</v>
      </c>
      <c r="E4754" s="389" t="s">
        <v>652</v>
      </c>
      <c r="F4754" s="389" t="s">
        <v>647</v>
      </c>
      <c r="G4754" s="389" t="s">
        <v>649</v>
      </c>
    </row>
    <row r="4755" spans="1:7">
      <c r="A4755" s="389" t="s">
        <v>571</v>
      </c>
      <c r="B4755" s="389" t="s">
        <v>517</v>
      </c>
      <c r="C4755" s="389">
        <v>8.1498105380400006</v>
      </c>
      <c r="D4755" s="389" t="s">
        <v>647</v>
      </c>
      <c r="E4755" s="389" t="s">
        <v>652</v>
      </c>
      <c r="F4755" s="389" t="s">
        <v>647</v>
      </c>
      <c r="G4755" s="389" t="s">
        <v>649</v>
      </c>
    </row>
    <row r="4756" spans="1:7">
      <c r="A4756" s="389" t="s">
        <v>571</v>
      </c>
      <c r="B4756" s="389" t="s">
        <v>517</v>
      </c>
      <c r="C4756" s="389">
        <v>8.1498105380400006</v>
      </c>
      <c r="D4756" s="389" t="s">
        <v>647</v>
      </c>
      <c r="E4756" s="389" t="s">
        <v>652</v>
      </c>
      <c r="F4756" s="389" t="s">
        <v>647</v>
      </c>
      <c r="G4756" s="389" t="s">
        <v>649</v>
      </c>
    </row>
    <row r="4757" spans="1:7">
      <c r="A4757" s="389" t="s">
        <v>546</v>
      </c>
      <c r="B4757" s="389" t="s">
        <v>517</v>
      </c>
      <c r="C4757" s="389">
        <v>3.4032282915300001</v>
      </c>
      <c r="D4757" s="389" t="s">
        <v>647</v>
      </c>
      <c r="E4757" s="389" t="s">
        <v>652</v>
      </c>
      <c r="F4757" s="389" t="s">
        <v>647</v>
      </c>
      <c r="G4757" s="389" t="s">
        <v>649</v>
      </c>
    </row>
    <row r="4758" spans="1:7">
      <c r="A4758" s="389" t="s">
        <v>572</v>
      </c>
      <c r="B4758" s="389" t="s">
        <v>517</v>
      </c>
      <c r="C4758" s="389">
        <v>12.0674363545</v>
      </c>
      <c r="D4758" s="389" t="s">
        <v>647</v>
      </c>
      <c r="E4758" s="389" t="s">
        <v>652</v>
      </c>
      <c r="F4758" s="389" t="s">
        <v>647</v>
      </c>
      <c r="G4758" s="389" t="s">
        <v>649</v>
      </c>
    </row>
    <row r="4759" spans="1:7">
      <c r="A4759" s="389" t="s">
        <v>572</v>
      </c>
      <c r="B4759" s="389" t="s">
        <v>517</v>
      </c>
      <c r="C4759" s="389">
        <v>12.0674363545</v>
      </c>
      <c r="D4759" s="389" t="s">
        <v>647</v>
      </c>
      <c r="E4759" s="389" t="s">
        <v>652</v>
      </c>
      <c r="F4759" s="389" t="s">
        <v>647</v>
      </c>
      <c r="G4759" s="389" t="s">
        <v>649</v>
      </c>
    </row>
    <row r="4760" spans="1:7">
      <c r="A4760" s="389" t="s">
        <v>572</v>
      </c>
      <c r="B4760" s="389" t="s">
        <v>517</v>
      </c>
      <c r="C4760" s="389">
        <v>12.0674363545</v>
      </c>
      <c r="D4760" s="389" t="s">
        <v>647</v>
      </c>
      <c r="E4760" s="389" t="s">
        <v>652</v>
      </c>
      <c r="F4760" s="389" t="s">
        <v>647</v>
      </c>
      <c r="G4760" s="389" t="s">
        <v>649</v>
      </c>
    </row>
    <row r="4761" spans="1:7">
      <c r="A4761" s="389" t="s">
        <v>572</v>
      </c>
      <c r="B4761" s="389" t="s">
        <v>517</v>
      </c>
      <c r="C4761" s="389">
        <v>12.0674363545</v>
      </c>
      <c r="D4761" s="389" t="s">
        <v>647</v>
      </c>
      <c r="E4761" s="389" t="s">
        <v>652</v>
      </c>
      <c r="F4761" s="389" t="s">
        <v>647</v>
      </c>
      <c r="G4761" s="389" t="s">
        <v>649</v>
      </c>
    </row>
    <row r="4762" spans="1:7">
      <c r="A4762" s="389" t="s">
        <v>578</v>
      </c>
      <c r="B4762" s="389" t="s">
        <v>517</v>
      </c>
      <c r="C4762" s="389">
        <v>7.5333028289900001</v>
      </c>
      <c r="D4762" s="389" t="s">
        <v>647</v>
      </c>
      <c r="E4762" s="389" t="s">
        <v>652</v>
      </c>
      <c r="F4762" s="389" t="s">
        <v>647</v>
      </c>
      <c r="G4762" s="389" t="s">
        <v>649</v>
      </c>
    </row>
    <row r="4763" spans="1:7">
      <c r="A4763" s="389" t="s">
        <v>525</v>
      </c>
      <c r="B4763" s="389" t="s">
        <v>517</v>
      </c>
      <c r="C4763" s="389">
        <v>0.86102438451700003</v>
      </c>
      <c r="D4763" s="389" t="s">
        <v>647</v>
      </c>
      <c r="E4763" s="389" t="s">
        <v>652</v>
      </c>
      <c r="F4763" s="389" t="s">
        <v>647</v>
      </c>
      <c r="G4763" s="389" t="s">
        <v>649</v>
      </c>
    </row>
    <row r="4764" spans="1:7">
      <c r="A4764" s="389" t="s">
        <v>568</v>
      </c>
      <c r="B4764" s="389" t="s">
        <v>517</v>
      </c>
      <c r="C4764" s="389">
        <v>0.86102438451700003</v>
      </c>
      <c r="D4764" s="389" t="s">
        <v>647</v>
      </c>
      <c r="E4764" s="389" t="s">
        <v>652</v>
      </c>
      <c r="F4764" s="389" t="s">
        <v>647</v>
      </c>
      <c r="G4764" s="389" t="s">
        <v>649</v>
      </c>
    </row>
    <row r="4765" spans="1:7">
      <c r="A4765" s="389" t="s">
        <v>563</v>
      </c>
      <c r="B4765" s="389" t="s">
        <v>517</v>
      </c>
      <c r="C4765" s="389">
        <v>1.9996548803400001</v>
      </c>
      <c r="D4765" s="389" t="s">
        <v>647</v>
      </c>
      <c r="E4765" s="389" t="s">
        <v>652</v>
      </c>
      <c r="F4765" s="389" t="s">
        <v>647</v>
      </c>
      <c r="G4765" s="389" t="s">
        <v>649</v>
      </c>
    </row>
    <row r="4766" spans="1:7">
      <c r="A4766" s="389" t="s">
        <v>535</v>
      </c>
      <c r="B4766" s="389" t="s">
        <v>517</v>
      </c>
      <c r="C4766" s="389">
        <v>8.8098591879200008</v>
      </c>
      <c r="D4766" s="389" t="s">
        <v>647</v>
      </c>
      <c r="E4766" s="389" t="s">
        <v>652</v>
      </c>
      <c r="F4766" s="389" t="s">
        <v>647</v>
      </c>
      <c r="G4766" s="389" t="s">
        <v>649</v>
      </c>
    </row>
    <row r="4767" spans="1:7">
      <c r="A4767" s="389" t="s">
        <v>525</v>
      </c>
      <c r="B4767" s="389" t="s">
        <v>517</v>
      </c>
      <c r="C4767" s="389">
        <v>5.3668113582099997</v>
      </c>
      <c r="D4767" s="389" t="s">
        <v>647</v>
      </c>
      <c r="E4767" s="389" t="s">
        <v>652</v>
      </c>
      <c r="F4767" s="389" t="s">
        <v>647</v>
      </c>
      <c r="G4767" s="389" t="s">
        <v>649</v>
      </c>
    </row>
    <row r="4768" spans="1:7">
      <c r="A4768" s="389" t="s">
        <v>526</v>
      </c>
      <c r="B4768" s="389" t="s">
        <v>517</v>
      </c>
      <c r="C4768" s="389">
        <v>5.3668113582099997</v>
      </c>
      <c r="D4768" s="389" t="s">
        <v>647</v>
      </c>
      <c r="E4768" s="389" t="s">
        <v>652</v>
      </c>
      <c r="F4768" s="389" t="s">
        <v>647</v>
      </c>
      <c r="G4768" s="389" t="s">
        <v>649</v>
      </c>
    </row>
    <row r="4769" spans="1:7">
      <c r="A4769" s="389" t="s">
        <v>568</v>
      </c>
      <c r="B4769" s="389" t="s">
        <v>517</v>
      </c>
      <c r="C4769" s="389">
        <v>5.3668113582099997</v>
      </c>
      <c r="D4769" s="389" t="s">
        <v>647</v>
      </c>
      <c r="E4769" s="389" t="s">
        <v>652</v>
      </c>
      <c r="F4769" s="389" t="s">
        <v>647</v>
      </c>
      <c r="G4769" s="389" t="s">
        <v>649</v>
      </c>
    </row>
    <row r="4770" spans="1:7">
      <c r="A4770" s="389" t="s">
        <v>514</v>
      </c>
      <c r="B4770" s="389" t="s">
        <v>517</v>
      </c>
      <c r="C4770" s="389">
        <v>64.044479658399894</v>
      </c>
      <c r="D4770" s="389" t="s">
        <v>647</v>
      </c>
      <c r="E4770" s="389" t="s">
        <v>652</v>
      </c>
      <c r="F4770" s="389" t="s">
        <v>647</v>
      </c>
      <c r="G4770" s="389" t="s">
        <v>649</v>
      </c>
    </row>
    <row r="4771" spans="1:7">
      <c r="A4771" s="389" t="s">
        <v>514</v>
      </c>
      <c r="B4771" s="389" t="s">
        <v>517</v>
      </c>
      <c r="C4771" s="389">
        <v>64.044479658399894</v>
      </c>
      <c r="D4771" s="389" t="s">
        <v>647</v>
      </c>
      <c r="E4771" s="389" t="s">
        <v>652</v>
      </c>
      <c r="F4771" s="389" t="s">
        <v>647</v>
      </c>
      <c r="G4771" s="389" t="s">
        <v>649</v>
      </c>
    </row>
    <row r="4772" spans="1:7">
      <c r="A4772" s="389" t="s">
        <v>514</v>
      </c>
      <c r="B4772" s="389" t="s">
        <v>517</v>
      </c>
      <c r="C4772" s="389">
        <v>8.4348638295399905</v>
      </c>
      <c r="D4772" s="389" t="s">
        <v>647</v>
      </c>
      <c r="E4772" s="389" t="s">
        <v>652</v>
      </c>
      <c r="F4772" s="389" t="s">
        <v>647</v>
      </c>
      <c r="G4772" s="389" t="s">
        <v>649</v>
      </c>
    </row>
    <row r="4773" spans="1:7">
      <c r="A4773" s="389" t="s">
        <v>514</v>
      </c>
      <c r="B4773" s="389" t="s">
        <v>517</v>
      </c>
      <c r="C4773" s="389">
        <v>8.4348638295399905</v>
      </c>
      <c r="D4773" s="389" t="s">
        <v>647</v>
      </c>
      <c r="E4773" s="389" t="s">
        <v>652</v>
      </c>
      <c r="F4773" s="389" t="s">
        <v>647</v>
      </c>
      <c r="G4773" s="389" t="s">
        <v>649</v>
      </c>
    </row>
    <row r="4774" spans="1:7">
      <c r="A4774" s="389" t="s">
        <v>524</v>
      </c>
      <c r="B4774" s="389" t="s">
        <v>517</v>
      </c>
      <c r="C4774" s="389">
        <v>1.1333827008799999</v>
      </c>
      <c r="D4774" s="389" t="s">
        <v>647</v>
      </c>
      <c r="E4774" s="389" t="s">
        <v>652</v>
      </c>
      <c r="F4774" s="389" t="s">
        <v>647</v>
      </c>
      <c r="G4774" s="389" t="s">
        <v>649</v>
      </c>
    </row>
    <row r="4775" spans="1:7">
      <c r="A4775" s="389" t="s">
        <v>537</v>
      </c>
      <c r="B4775" s="389" t="s">
        <v>517</v>
      </c>
      <c r="C4775" s="389">
        <v>6.9137382833299998</v>
      </c>
      <c r="D4775" s="389" t="s">
        <v>647</v>
      </c>
      <c r="E4775" s="389" t="s">
        <v>652</v>
      </c>
      <c r="F4775" s="389" t="s">
        <v>647</v>
      </c>
      <c r="G4775" s="389" t="s">
        <v>649</v>
      </c>
    </row>
    <row r="4776" spans="1:7">
      <c r="A4776" s="389" t="s">
        <v>556</v>
      </c>
      <c r="B4776" s="389" t="s">
        <v>517</v>
      </c>
      <c r="C4776" s="389">
        <v>6.9137382833299998</v>
      </c>
      <c r="D4776" s="389" t="s">
        <v>647</v>
      </c>
      <c r="E4776" s="389" t="s">
        <v>652</v>
      </c>
      <c r="F4776" s="389" t="s">
        <v>647</v>
      </c>
      <c r="G4776" s="389" t="s">
        <v>649</v>
      </c>
    </row>
    <row r="4777" spans="1:7">
      <c r="A4777" s="389" t="s">
        <v>570</v>
      </c>
      <c r="B4777" s="389" t="s">
        <v>517</v>
      </c>
      <c r="C4777" s="389">
        <v>2.2090451780000002</v>
      </c>
      <c r="D4777" s="389" t="s">
        <v>647</v>
      </c>
      <c r="E4777" s="389" t="s">
        <v>652</v>
      </c>
      <c r="F4777" s="389" t="s">
        <v>647</v>
      </c>
      <c r="G4777" s="389" t="s">
        <v>649</v>
      </c>
    </row>
    <row r="4778" spans="1:7">
      <c r="A4778" s="389" t="s">
        <v>570</v>
      </c>
      <c r="B4778" s="389" t="s">
        <v>517</v>
      </c>
      <c r="C4778" s="389">
        <v>2.2090451780000002</v>
      </c>
      <c r="D4778" s="389" t="s">
        <v>647</v>
      </c>
      <c r="E4778" s="389" t="s">
        <v>652</v>
      </c>
      <c r="F4778" s="389" t="s">
        <v>647</v>
      </c>
      <c r="G4778" s="389" t="s">
        <v>649</v>
      </c>
    </row>
    <row r="4779" spans="1:7">
      <c r="A4779" s="389" t="s">
        <v>581</v>
      </c>
      <c r="B4779" s="389" t="s">
        <v>517</v>
      </c>
      <c r="C4779" s="389">
        <v>1.93780880587</v>
      </c>
      <c r="D4779" s="389" t="s">
        <v>647</v>
      </c>
      <c r="E4779" s="389" t="s">
        <v>652</v>
      </c>
      <c r="F4779" s="389" t="s">
        <v>647</v>
      </c>
      <c r="G4779" s="389" t="s">
        <v>649</v>
      </c>
    </row>
    <row r="4780" spans="1:7">
      <c r="A4780" s="389" t="s">
        <v>535</v>
      </c>
      <c r="B4780" s="389" t="s">
        <v>517</v>
      </c>
      <c r="C4780" s="389">
        <v>17.5175198674999</v>
      </c>
      <c r="D4780" s="389" t="s">
        <v>647</v>
      </c>
      <c r="E4780" s="389" t="s">
        <v>652</v>
      </c>
      <c r="F4780" s="389" t="s">
        <v>647</v>
      </c>
      <c r="G4780" s="389" t="s">
        <v>649</v>
      </c>
    </row>
    <row r="4781" spans="1:7">
      <c r="A4781" s="389" t="s">
        <v>581</v>
      </c>
      <c r="B4781" s="389" t="s">
        <v>517</v>
      </c>
      <c r="C4781" s="389">
        <v>4.5818857451000001</v>
      </c>
      <c r="D4781" s="389" t="s">
        <v>647</v>
      </c>
      <c r="E4781" s="389" t="s">
        <v>652</v>
      </c>
      <c r="F4781" s="389" t="s">
        <v>647</v>
      </c>
      <c r="G4781" s="389" t="s">
        <v>649</v>
      </c>
    </row>
    <row r="4782" spans="1:7">
      <c r="A4782" s="389" t="s">
        <v>559</v>
      </c>
      <c r="B4782" s="389" t="s">
        <v>517</v>
      </c>
      <c r="C4782" s="389">
        <v>6.0247362012399996</v>
      </c>
      <c r="D4782" s="389" t="s">
        <v>647</v>
      </c>
      <c r="E4782" s="389" t="s">
        <v>652</v>
      </c>
      <c r="F4782" s="389" t="s">
        <v>647</v>
      </c>
      <c r="G4782" s="389" t="s">
        <v>649</v>
      </c>
    </row>
    <row r="4783" spans="1:7">
      <c r="A4783" s="389" t="s">
        <v>574</v>
      </c>
      <c r="B4783" s="389" t="s">
        <v>517</v>
      </c>
      <c r="C4783" s="389">
        <v>6.0247362012399996</v>
      </c>
      <c r="D4783" s="389" t="s">
        <v>647</v>
      </c>
      <c r="E4783" s="389" t="s">
        <v>652</v>
      </c>
      <c r="F4783" s="389" t="s">
        <v>647</v>
      </c>
      <c r="G4783" s="389" t="s">
        <v>649</v>
      </c>
    </row>
    <row r="4784" spans="1:7">
      <c r="A4784" s="389" t="s">
        <v>525</v>
      </c>
      <c r="B4784" s="389" t="s">
        <v>517</v>
      </c>
      <c r="C4784" s="389">
        <v>1.0925261344199999</v>
      </c>
      <c r="D4784" s="389" t="s">
        <v>647</v>
      </c>
      <c r="E4784" s="389" t="s">
        <v>652</v>
      </c>
      <c r="F4784" s="389" t="s">
        <v>647</v>
      </c>
      <c r="G4784" s="389" t="s">
        <v>649</v>
      </c>
    </row>
    <row r="4785" spans="1:7">
      <c r="A4785" s="389" t="s">
        <v>525</v>
      </c>
      <c r="B4785" s="389" t="s">
        <v>517</v>
      </c>
      <c r="C4785" s="389">
        <v>1.0925261344199999</v>
      </c>
      <c r="D4785" s="389" t="s">
        <v>647</v>
      </c>
      <c r="E4785" s="389" t="s">
        <v>652</v>
      </c>
      <c r="F4785" s="389" t="s">
        <v>647</v>
      </c>
      <c r="G4785" s="389" t="s">
        <v>649</v>
      </c>
    </row>
    <row r="4786" spans="1:7">
      <c r="A4786" s="389" t="s">
        <v>568</v>
      </c>
      <c r="B4786" s="389" t="s">
        <v>517</v>
      </c>
      <c r="C4786" s="389">
        <v>1.0925261344199999</v>
      </c>
      <c r="D4786" s="389" t="s">
        <v>647</v>
      </c>
      <c r="E4786" s="389" t="s">
        <v>652</v>
      </c>
      <c r="F4786" s="389" t="s">
        <v>647</v>
      </c>
      <c r="G4786" s="389" t="s">
        <v>649</v>
      </c>
    </row>
    <row r="4787" spans="1:7">
      <c r="A4787" s="389" t="s">
        <v>568</v>
      </c>
      <c r="B4787" s="389" t="s">
        <v>517</v>
      </c>
      <c r="C4787" s="389">
        <v>1.0925261344199999</v>
      </c>
      <c r="D4787" s="389" t="s">
        <v>647</v>
      </c>
      <c r="E4787" s="389" t="s">
        <v>652</v>
      </c>
      <c r="F4787" s="389" t="s">
        <v>647</v>
      </c>
      <c r="G4787" s="389" t="s">
        <v>649</v>
      </c>
    </row>
    <row r="4788" spans="1:7">
      <c r="A4788" s="389" t="s">
        <v>535</v>
      </c>
      <c r="B4788" s="389" t="s">
        <v>517</v>
      </c>
      <c r="C4788" s="389">
        <v>5.3255658322299997</v>
      </c>
      <c r="D4788" s="389" t="s">
        <v>647</v>
      </c>
      <c r="E4788" s="389" t="s">
        <v>652</v>
      </c>
      <c r="F4788" s="389" t="s">
        <v>647</v>
      </c>
      <c r="G4788" s="389" t="s">
        <v>649</v>
      </c>
    </row>
    <row r="4789" spans="1:7">
      <c r="A4789" s="389" t="s">
        <v>559</v>
      </c>
      <c r="B4789" s="389" t="s">
        <v>517</v>
      </c>
      <c r="C4789" s="389">
        <v>8.9985414821000003</v>
      </c>
      <c r="D4789" s="389" t="s">
        <v>647</v>
      </c>
      <c r="E4789" s="389" t="s">
        <v>652</v>
      </c>
      <c r="F4789" s="389" t="s">
        <v>647</v>
      </c>
      <c r="G4789" s="389" t="s">
        <v>649</v>
      </c>
    </row>
    <row r="4790" spans="1:7">
      <c r="A4790" s="389" t="s">
        <v>581</v>
      </c>
      <c r="B4790" s="389" t="s">
        <v>517</v>
      </c>
      <c r="C4790" s="389">
        <v>8.9985414821000003</v>
      </c>
      <c r="D4790" s="389" t="s">
        <v>647</v>
      </c>
      <c r="E4790" s="389" t="s">
        <v>652</v>
      </c>
      <c r="F4790" s="389" t="s">
        <v>647</v>
      </c>
      <c r="G4790" s="389" t="s">
        <v>649</v>
      </c>
    </row>
    <row r="4791" spans="1:7">
      <c r="A4791" s="389" t="s">
        <v>581</v>
      </c>
      <c r="B4791" s="389" t="s">
        <v>517</v>
      </c>
      <c r="C4791" s="389">
        <v>8.9985414821000003</v>
      </c>
      <c r="D4791" s="389" t="s">
        <v>647</v>
      </c>
      <c r="E4791" s="389" t="s">
        <v>652</v>
      </c>
      <c r="F4791" s="389" t="s">
        <v>647</v>
      </c>
      <c r="G4791" s="389" t="s">
        <v>649</v>
      </c>
    </row>
    <row r="4792" spans="1:7">
      <c r="A4792" s="389" t="s">
        <v>574</v>
      </c>
      <c r="B4792" s="389" t="s">
        <v>517</v>
      </c>
      <c r="C4792" s="389">
        <v>8.9985414821000003</v>
      </c>
      <c r="D4792" s="389" t="s">
        <v>647</v>
      </c>
      <c r="E4792" s="389" t="s">
        <v>652</v>
      </c>
      <c r="F4792" s="389" t="s">
        <v>647</v>
      </c>
      <c r="G4792" s="389" t="s">
        <v>649</v>
      </c>
    </row>
    <row r="4793" spans="1:7">
      <c r="A4793" s="389" t="s">
        <v>525</v>
      </c>
      <c r="B4793" s="389" t="s">
        <v>517</v>
      </c>
      <c r="C4793" s="389">
        <v>2.9904054062999998</v>
      </c>
      <c r="D4793" s="389" t="s">
        <v>647</v>
      </c>
      <c r="E4793" s="389" t="s">
        <v>652</v>
      </c>
      <c r="F4793" s="389" t="s">
        <v>647</v>
      </c>
      <c r="G4793" s="389" t="s">
        <v>649</v>
      </c>
    </row>
    <row r="4794" spans="1:7">
      <c r="A4794" s="389" t="s">
        <v>514</v>
      </c>
      <c r="B4794" s="389" t="s">
        <v>517</v>
      </c>
      <c r="C4794" s="389">
        <v>0.75135345301699996</v>
      </c>
      <c r="D4794" s="389" t="s">
        <v>647</v>
      </c>
      <c r="E4794" s="389" t="s">
        <v>652</v>
      </c>
      <c r="F4794" s="389" t="s">
        <v>647</v>
      </c>
      <c r="G4794" s="389" t="s">
        <v>649</v>
      </c>
    </row>
    <row r="4795" spans="1:7">
      <c r="A4795" s="389" t="s">
        <v>562</v>
      </c>
      <c r="B4795" s="389" t="s">
        <v>517</v>
      </c>
      <c r="C4795" s="389">
        <v>9.1899572915099998</v>
      </c>
      <c r="D4795" s="389" t="s">
        <v>647</v>
      </c>
      <c r="E4795" s="389" t="s">
        <v>652</v>
      </c>
      <c r="F4795" s="389" t="s">
        <v>647</v>
      </c>
      <c r="G4795" s="389" t="s">
        <v>649</v>
      </c>
    </row>
    <row r="4796" spans="1:7">
      <c r="A4796" s="389" t="s">
        <v>514</v>
      </c>
      <c r="B4796" s="389" t="s">
        <v>517</v>
      </c>
      <c r="C4796" s="389">
        <v>7.5223958853299999</v>
      </c>
      <c r="D4796" s="389" t="s">
        <v>647</v>
      </c>
      <c r="E4796" s="389" t="s">
        <v>652</v>
      </c>
      <c r="F4796" s="389" t="s">
        <v>647</v>
      </c>
      <c r="G4796" s="389" t="s">
        <v>649</v>
      </c>
    </row>
    <row r="4797" spans="1:7">
      <c r="A4797" s="389" t="s">
        <v>514</v>
      </c>
      <c r="B4797" s="389" t="s">
        <v>517</v>
      </c>
      <c r="C4797" s="389">
        <v>7.5223958853299999</v>
      </c>
      <c r="D4797" s="389" t="s">
        <v>647</v>
      </c>
      <c r="E4797" s="389" t="s">
        <v>652</v>
      </c>
      <c r="F4797" s="389" t="s">
        <v>647</v>
      </c>
      <c r="G4797" s="389" t="s">
        <v>649</v>
      </c>
    </row>
    <row r="4798" spans="1:7">
      <c r="A4798" s="389" t="s">
        <v>578</v>
      </c>
      <c r="B4798" s="389" t="s">
        <v>517</v>
      </c>
      <c r="C4798" s="389">
        <v>12.4642430421</v>
      </c>
      <c r="D4798" s="389" t="s">
        <v>647</v>
      </c>
      <c r="E4798" s="389" t="s">
        <v>652</v>
      </c>
      <c r="F4798" s="389" t="s">
        <v>647</v>
      </c>
      <c r="G4798" s="389" t="s">
        <v>649</v>
      </c>
    </row>
    <row r="4799" spans="1:7">
      <c r="A4799" s="389" t="s">
        <v>578</v>
      </c>
      <c r="B4799" s="389" t="s">
        <v>517</v>
      </c>
      <c r="C4799" s="389">
        <v>12.4642430421</v>
      </c>
      <c r="D4799" s="389" t="s">
        <v>647</v>
      </c>
      <c r="E4799" s="389" t="s">
        <v>652</v>
      </c>
      <c r="F4799" s="389" t="s">
        <v>647</v>
      </c>
      <c r="G4799" s="389" t="s">
        <v>649</v>
      </c>
    </row>
    <row r="4800" spans="1:7">
      <c r="A4800" s="389" t="s">
        <v>578</v>
      </c>
      <c r="B4800" s="389" t="s">
        <v>517</v>
      </c>
      <c r="C4800" s="389">
        <v>4.1772800834200003</v>
      </c>
      <c r="D4800" s="389" t="s">
        <v>647</v>
      </c>
      <c r="E4800" s="389" t="s">
        <v>652</v>
      </c>
      <c r="F4800" s="389" t="s">
        <v>647</v>
      </c>
      <c r="G4800" s="389" t="s">
        <v>649</v>
      </c>
    </row>
    <row r="4801" spans="1:7">
      <c r="A4801" s="389" t="s">
        <v>526</v>
      </c>
      <c r="B4801" s="389" t="s">
        <v>517</v>
      </c>
      <c r="C4801" s="389">
        <v>8.5157785981000007</v>
      </c>
      <c r="D4801" s="389" t="s">
        <v>647</v>
      </c>
      <c r="E4801" s="389" t="s">
        <v>652</v>
      </c>
      <c r="F4801" s="389" t="s">
        <v>647</v>
      </c>
      <c r="G4801" s="389" t="s">
        <v>649</v>
      </c>
    </row>
    <row r="4802" spans="1:7">
      <c r="A4802" s="389" t="s">
        <v>581</v>
      </c>
      <c r="B4802" s="389" t="s">
        <v>517</v>
      </c>
      <c r="C4802" s="389">
        <v>16.3693810231999</v>
      </c>
      <c r="D4802" s="389" t="s">
        <v>647</v>
      </c>
      <c r="E4802" s="389" t="s">
        <v>652</v>
      </c>
      <c r="F4802" s="389" t="s">
        <v>647</v>
      </c>
      <c r="G4802" s="389" t="s">
        <v>649</v>
      </c>
    </row>
    <row r="4803" spans="1:7">
      <c r="A4803" s="389" t="s">
        <v>526</v>
      </c>
      <c r="B4803" s="389" t="s">
        <v>517</v>
      </c>
      <c r="C4803" s="389">
        <v>5.2229704193100002</v>
      </c>
      <c r="D4803" s="389" t="s">
        <v>647</v>
      </c>
      <c r="E4803" s="389" t="s">
        <v>652</v>
      </c>
      <c r="F4803" s="389" t="s">
        <v>647</v>
      </c>
      <c r="G4803" s="389" t="s">
        <v>649</v>
      </c>
    </row>
    <row r="4804" spans="1:7">
      <c r="A4804" s="389" t="s">
        <v>526</v>
      </c>
      <c r="B4804" s="389" t="s">
        <v>517</v>
      </c>
      <c r="C4804" s="389">
        <v>4.2638560613500003</v>
      </c>
      <c r="D4804" s="389" t="s">
        <v>647</v>
      </c>
      <c r="E4804" s="389" t="s">
        <v>652</v>
      </c>
      <c r="F4804" s="389" t="s">
        <v>647</v>
      </c>
      <c r="G4804" s="389" t="s">
        <v>649</v>
      </c>
    </row>
    <row r="4805" spans="1:7">
      <c r="A4805" s="389" t="s">
        <v>568</v>
      </c>
      <c r="B4805" s="389" t="s">
        <v>517</v>
      </c>
      <c r="C4805" s="389">
        <v>4.2638560613500003</v>
      </c>
      <c r="D4805" s="389" t="s">
        <v>647</v>
      </c>
      <c r="E4805" s="389" t="s">
        <v>652</v>
      </c>
      <c r="F4805" s="389" t="s">
        <v>647</v>
      </c>
      <c r="G4805" s="389" t="s">
        <v>649</v>
      </c>
    </row>
    <row r="4806" spans="1:7">
      <c r="A4806" s="389" t="s">
        <v>535</v>
      </c>
      <c r="B4806" s="389" t="s">
        <v>517</v>
      </c>
      <c r="C4806" s="389">
        <v>5.5532188335199999</v>
      </c>
      <c r="D4806" s="389" t="s">
        <v>647</v>
      </c>
      <c r="E4806" s="389" t="s">
        <v>652</v>
      </c>
      <c r="F4806" s="389" t="s">
        <v>647</v>
      </c>
      <c r="G4806" s="389" t="s">
        <v>649</v>
      </c>
    </row>
    <row r="4807" spans="1:7">
      <c r="A4807" s="389" t="s">
        <v>526</v>
      </c>
      <c r="B4807" s="389" t="s">
        <v>517</v>
      </c>
      <c r="C4807" s="389">
        <v>9.1384979071100005</v>
      </c>
      <c r="D4807" s="389" t="s">
        <v>647</v>
      </c>
      <c r="E4807" s="389" t="s">
        <v>652</v>
      </c>
      <c r="F4807" s="389" t="s">
        <v>647</v>
      </c>
      <c r="G4807" s="389" t="s">
        <v>649</v>
      </c>
    </row>
    <row r="4808" spans="1:7">
      <c r="A4808" s="389" t="s">
        <v>540</v>
      </c>
      <c r="B4808" s="389" t="s">
        <v>517</v>
      </c>
      <c r="C4808" s="389">
        <v>9.1384979071100005</v>
      </c>
      <c r="D4808" s="389" t="s">
        <v>647</v>
      </c>
      <c r="E4808" s="389" t="s">
        <v>652</v>
      </c>
      <c r="F4808" s="389" t="s">
        <v>647</v>
      </c>
      <c r="G4808" s="389" t="s">
        <v>649</v>
      </c>
    </row>
    <row r="4809" spans="1:7">
      <c r="A4809" s="389" t="s">
        <v>526</v>
      </c>
      <c r="B4809" s="389" t="s">
        <v>517</v>
      </c>
      <c r="C4809" s="389">
        <v>3.8774986390000001</v>
      </c>
      <c r="D4809" s="389" t="s">
        <v>647</v>
      </c>
      <c r="E4809" s="389" t="s">
        <v>652</v>
      </c>
      <c r="F4809" s="389" t="s">
        <v>647</v>
      </c>
      <c r="G4809" s="389" t="s">
        <v>649</v>
      </c>
    </row>
    <row r="4810" spans="1:7">
      <c r="A4810" s="389" t="s">
        <v>581</v>
      </c>
      <c r="B4810" s="389" t="s">
        <v>517</v>
      </c>
      <c r="C4810" s="389">
        <v>6.5584691162400004</v>
      </c>
      <c r="D4810" s="389" t="s">
        <v>647</v>
      </c>
      <c r="E4810" s="389" t="s">
        <v>652</v>
      </c>
      <c r="F4810" s="389" t="s">
        <v>647</v>
      </c>
      <c r="G4810" s="389" t="s">
        <v>649</v>
      </c>
    </row>
    <row r="4811" spans="1:7">
      <c r="A4811" s="389" t="s">
        <v>581</v>
      </c>
      <c r="B4811" s="389" t="s">
        <v>517</v>
      </c>
      <c r="C4811" s="389">
        <v>6.5584691162400004</v>
      </c>
      <c r="D4811" s="389" t="s">
        <v>647</v>
      </c>
      <c r="E4811" s="389" t="s">
        <v>652</v>
      </c>
      <c r="F4811" s="389" t="s">
        <v>647</v>
      </c>
      <c r="G4811" s="389" t="s">
        <v>649</v>
      </c>
    </row>
    <row r="4812" spans="1:7">
      <c r="A4812" s="389" t="s">
        <v>581</v>
      </c>
      <c r="B4812" s="389" t="s">
        <v>517</v>
      </c>
      <c r="C4812" s="389">
        <v>34.800441505199899</v>
      </c>
      <c r="D4812" s="389" t="s">
        <v>647</v>
      </c>
      <c r="E4812" s="389" t="s">
        <v>652</v>
      </c>
      <c r="F4812" s="389" t="s">
        <v>647</v>
      </c>
      <c r="G4812" s="389" t="s">
        <v>649</v>
      </c>
    </row>
    <row r="4813" spans="1:7">
      <c r="A4813" s="389" t="s">
        <v>571</v>
      </c>
      <c r="B4813" s="389" t="s">
        <v>517</v>
      </c>
      <c r="C4813" s="389">
        <v>22.3016134278</v>
      </c>
      <c r="D4813" s="389" t="s">
        <v>647</v>
      </c>
      <c r="E4813" s="389" t="s">
        <v>652</v>
      </c>
      <c r="F4813" s="389" t="s">
        <v>647</v>
      </c>
      <c r="G4813" s="389" t="s">
        <v>649</v>
      </c>
    </row>
    <row r="4814" spans="1:7">
      <c r="A4814" s="389" t="s">
        <v>535</v>
      </c>
      <c r="B4814" s="389" t="s">
        <v>517</v>
      </c>
      <c r="C4814" s="389">
        <v>5.8674570342200001</v>
      </c>
      <c r="D4814" s="389" t="s">
        <v>647</v>
      </c>
      <c r="E4814" s="389" t="s">
        <v>652</v>
      </c>
      <c r="F4814" s="389" t="s">
        <v>647</v>
      </c>
      <c r="G4814" s="389" t="s">
        <v>649</v>
      </c>
    </row>
    <row r="4815" spans="1:7">
      <c r="A4815" s="389" t="s">
        <v>577</v>
      </c>
      <c r="B4815" s="389" t="s">
        <v>517</v>
      </c>
      <c r="C4815" s="389">
        <v>3.2872219302399999</v>
      </c>
      <c r="D4815" s="389" t="s">
        <v>647</v>
      </c>
      <c r="E4815" s="389" t="s">
        <v>652</v>
      </c>
      <c r="F4815" s="389" t="s">
        <v>647</v>
      </c>
      <c r="G4815" s="389" t="s">
        <v>649</v>
      </c>
    </row>
    <row r="4816" spans="1:7">
      <c r="A4816" s="389" t="s">
        <v>574</v>
      </c>
      <c r="B4816" s="389" t="s">
        <v>517</v>
      </c>
      <c r="C4816" s="389">
        <v>20.2943782125</v>
      </c>
      <c r="D4816" s="389" t="s">
        <v>647</v>
      </c>
      <c r="E4816" s="389" t="s">
        <v>652</v>
      </c>
      <c r="F4816" s="389" t="s">
        <v>647</v>
      </c>
      <c r="G4816" s="389" t="s">
        <v>649</v>
      </c>
    </row>
    <row r="4817" spans="1:7">
      <c r="A4817" s="389" t="s">
        <v>535</v>
      </c>
      <c r="B4817" s="389" t="s">
        <v>517</v>
      </c>
      <c r="C4817" s="389">
        <v>66.516409813099898</v>
      </c>
      <c r="D4817" s="389" t="s">
        <v>647</v>
      </c>
      <c r="E4817" s="389" t="s">
        <v>652</v>
      </c>
      <c r="F4817" s="389" t="s">
        <v>647</v>
      </c>
      <c r="G4817" s="389" t="s">
        <v>649</v>
      </c>
    </row>
    <row r="4818" spans="1:7">
      <c r="A4818" s="389" t="s">
        <v>535</v>
      </c>
      <c r="B4818" s="389" t="s">
        <v>517</v>
      </c>
      <c r="C4818" s="389">
        <v>66.516409813099898</v>
      </c>
      <c r="D4818" s="389" t="s">
        <v>647</v>
      </c>
      <c r="E4818" s="389" t="s">
        <v>652</v>
      </c>
      <c r="F4818" s="389" t="s">
        <v>647</v>
      </c>
      <c r="G4818" s="389" t="s">
        <v>649</v>
      </c>
    </row>
    <row r="4819" spans="1:7">
      <c r="A4819" s="389" t="s">
        <v>535</v>
      </c>
      <c r="B4819" s="389" t="s">
        <v>517</v>
      </c>
      <c r="C4819" s="389">
        <v>66.516409813099898</v>
      </c>
      <c r="D4819" s="389" t="s">
        <v>647</v>
      </c>
      <c r="E4819" s="389" t="s">
        <v>652</v>
      </c>
      <c r="F4819" s="389" t="s">
        <v>647</v>
      </c>
      <c r="G4819" s="389" t="s">
        <v>649</v>
      </c>
    </row>
    <row r="4820" spans="1:7">
      <c r="A4820" s="389" t="s">
        <v>526</v>
      </c>
      <c r="B4820" s="389" t="s">
        <v>517</v>
      </c>
      <c r="C4820" s="389">
        <v>1.0037947739499999</v>
      </c>
      <c r="D4820" s="389" t="s">
        <v>647</v>
      </c>
      <c r="E4820" s="389" t="s">
        <v>652</v>
      </c>
      <c r="F4820" s="389" t="s">
        <v>647</v>
      </c>
      <c r="G4820" s="389" t="s">
        <v>649</v>
      </c>
    </row>
    <row r="4821" spans="1:7">
      <c r="A4821" s="389" t="s">
        <v>542</v>
      </c>
      <c r="B4821" s="389" t="s">
        <v>517</v>
      </c>
      <c r="C4821" s="389">
        <v>1.0037947739499999</v>
      </c>
      <c r="D4821" s="389" t="s">
        <v>647</v>
      </c>
      <c r="E4821" s="389" t="s">
        <v>652</v>
      </c>
      <c r="F4821" s="389" t="s">
        <v>647</v>
      </c>
      <c r="G4821" s="389" t="s">
        <v>649</v>
      </c>
    </row>
    <row r="4822" spans="1:7">
      <c r="A4822" s="389" t="s">
        <v>535</v>
      </c>
      <c r="B4822" s="389" t="s">
        <v>517</v>
      </c>
      <c r="C4822" s="389">
        <v>66.200280269900006</v>
      </c>
      <c r="D4822" s="389" t="s">
        <v>647</v>
      </c>
      <c r="E4822" s="389" t="s">
        <v>652</v>
      </c>
      <c r="F4822" s="389" t="s">
        <v>647</v>
      </c>
      <c r="G4822" s="389" t="s">
        <v>649</v>
      </c>
    </row>
    <row r="4823" spans="1:7">
      <c r="A4823" s="389" t="s">
        <v>570</v>
      </c>
      <c r="B4823" s="389" t="s">
        <v>517</v>
      </c>
      <c r="C4823" s="389">
        <v>16.4122410059</v>
      </c>
      <c r="D4823" s="389" t="s">
        <v>647</v>
      </c>
      <c r="E4823" s="389" t="s">
        <v>652</v>
      </c>
      <c r="F4823" s="389" t="s">
        <v>647</v>
      </c>
      <c r="G4823" s="389" t="s">
        <v>649</v>
      </c>
    </row>
    <row r="4824" spans="1:7">
      <c r="A4824" s="389" t="s">
        <v>578</v>
      </c>
      <c r="B4824" s="389" t="s">
        <v>517</v>
      </c>
      <c r="C4824" s="389">
        <v>18.919814048900001</v>
      </c>
      <c r="D4824" s="389" t="s">
        <v>647</v>
      </c>
      <c r="E4824" s="389" t="s">
        <v>652</v>
      </c>
      <c r="F4824" s="389" t="s">
        <v>647</v>
      </c>
      <c r="G4824" s="389" t="s">
        <v>649</v>
      </c>
    </row>
    <row r="4825" spans="1:7">
      <c r="A4825" s="389" t="s">
        <v>526</v>
      </c>
      <c r="B4825" s="389" t="s">
        <v>517</v>
      </c>
      <c r="C4825" s="389">
        <v>8.2278653556400005</v>
      </c>
      <c r="D4825" s="389" t="s">
        <v>647</v>
      </c>
      <c r="E4825" s="389" t="s">
        <v>652</v>
      </c>
      <c r="F4825" s="389" t="s">
        <v>647</v>
      </c>
      <c r="G4825" s="389" t="s">
        <v>649</v>
      </c>
    </row>
    <row r="4826" spans="1:7">
      <c r="A4826" s="389" t="s">
        <v>562</v>
      </c>
      <c r="B4826" s="389" t="s">
        <v>517</v>
      </c>
      <c r="C4826" s="389">
        <v>7.5017646943500003</v>
      </c>
      <c r="D4826" s="389" t="s">
        <v>647</v>
      </c>
      <c r="E4826" s="389" t="s">
        <v>652</v>
      </c>
      <c r="F4826" s="389" t="s">
        <v>647</v>
      </c>
      <c r="G4826" s="389" t="s">
        <v>649</v>
      </c>
    </row>
    <row r="4827" spans="1:7">
      <c r="A4827" s="389" t="s">
        <v>569</v>
      </c>
      <c r="B4827" s="389" t="s">
        <v>517</v>
      </c>
      <c r="C4827" s="389">
        <v>18.889740421700001</v>
      </c>
      <c r="D4827" s="389" t="s">
        <v>647</v>
      </c>
      <c r="E4827" s="389" t="s">
        <v>652</v>
      </c>
      <c r="F4827" s="389" t="s">
        <v>647</v>
      </c>
      <c r="G4827" s="389" t="s">
        <v>649</v>
      </c>
    </row>
    <row r="4828" spans="1:7">
      <c r="A4828" s="389" t="s">
        <v>551</v>
      </c>
      <c r="B4828" s="389" t="s">
        <v>517</v>
      </c>
      <c r="C4828" s="389">
        <v>5.8673444557499996</v>
      </c>
      <c r="D4828" s="389" t="s">
        <v>647</v>
      </c>
      <c r="E4828" s="389" t="s">
        <v>652</v>
      </c>
      <c r="F4828" s="389" t="s">
        <v>647</v>
      </c>
      <c r="G4828" s="389" t="s">
        <v>649</v>
      </c>
    </row>
    <row r="4829" spans="1:7">
      <c r="A4829" s="389" t="s">
        <v>551</v>
      </c>
      <c r="B4829" s="389" t="s">
        <v>517</v>
      </c>
      <c r="C4829" s="389">
        <v>5.8673444557499996</v>
      </c>
      <c r="D4829" s="389" t="s">
        <v>647</v>
      </c>
      <c r="E4829" s="389" t="s">
        <v>652</v>
      </c>
      <c r="F4829" s="389" t="s">
        <v>647</v>
      </c>
      <c r="G4829" s="389" t="s">
        <v>649</v>
      </c>
    </row>
    <row r="4830" spans="1:7">
      <c r="A4830" s="389" t="s">
        <v>581</v>
      </c>
      <c r="B4830" s="389" t="s">
        <v>517</v>
      </c>
      <c r="C4830" s="389">
        <v>1.19051499223</v>
      </c>
      <c r="D4830" s="389" t="s">
        <v>647</v>
      </c>
      <c r="E4830" s="389" t="s">
        <v>652</v>
      </c>
      <c r="F4830" s="389" t="s">
        <v>647</v>
      </c>
      <c r="G4830" s="389" t="s">
        <v>649</v>
      </c>
    </row>
    <row r="4831" spans="1:7">
      <c r="A4831" s="389" t="s">
        <v>581</v>
      </c>
      <c r="B4831" s="389" t="s">
        <v>517</v>
      </c>
      <c r="C4831" s="389">
        <v>13.328105170600001</v>
      </c>
      <c r="D4831" s="389" t="s">
        <v>647</v>
      </c>
      <c r="E4831" s="389" t="s">
        <v>652</v>
      </c>
      <c r="F4831" s="389" t="s">
        <v>647</v>
      </c>
      <c r="G4831" s="389" t="s">
        <v>649</v>
      </c>
    </row>
    <row r="4832" spans="1:7">
      <c r="A4832" s="389" t="s">
        <v>581</v>
      </c>
      <c r="B4832" s="389" t="s">
        <v>517</v>
      </c>
      <c r="C4832" s="389">
        <v>13.328105170600001</v>
      </c>
      <c r="D4832" s="389" t="s">
        <v>647</v>
      </c>
      <c r="E4832" s="389" t="s">
        <v>652</v>
      </c>
      <c r="F4832" s="389" t="s">
        <v>647</v>
      </c>
      <c r="G4832" s="389" t="s">
        <v>649</v>
      </c>
    </row>
    <row r="4833" spans="1:7">
      <c r="A4833" s="389" t="s">
        <v>525</v>
      </c>
      <c r="B4833" s="389" t="s">
        <v>517</v>
      </c>
      <c r="C4833" s="389">
        <v>8.3704766420300007</v>
      </c>
      <c r="D4833" s="389" t="s">
        <v>647</v>
      </c>
      <c r="E4833" s="389" t="s">
        <v>652</v>
      </c>
      <c r="F4833" s="389" t="s">
        <v>647</v>
      </c>
      <c r="G4833" s="389" t="s">
        <v>649</v>
      </c>
    </row>
    <row r="4834" spans="1:7">
      <c r="A4834" s="389" t="s">
        <v>526</v>
      </c>
      <c r="B4834" s="389" t="s">
        <v>517</v>
      </c>
      <c r="C4834" s="389">
        <v>8.3704766420300007</v>
      </c>
      <c r="D4834" s="389" t="s">
        <v>647</v>
      </c>
      <c r="E4834" s="389" t="s">
        <v>652</v>
      </c>
      <c r="F4834" s="389" t="s">
        <v>647</v>
      </c>
      <c r="G4834" s="389" t="s">
        <v>649</v>
      </c>
    </row>
    <row r="4835" spans="1:7">
      <c r="A4835" s="389" t="s">
        <v>526</v>
      </c>
      <c r="B4835" s="389" t="s">
        <v>517</v>
      </c>
      <c r="C4835" s="389">
        <v>8.3704766420300007</v>
      </c>
      <c r="D4835" s="389" t="s">
        <v>647</v>
      </c>
      <c r="E4835" s="389" t="s">
        <v>652</v>
      </c>
      <c r="F4835" s="389" t="s">
        <v>647</v>
      </c>
      <c r="G4835" s="389" t="s">
        <v>649</v>
      </c>
    </row>
    <row r="4836" spans="1:7">
      <c r="A4836" s="389" t="s">
        <v>549</v>
      </c>
      <c r="B4836" s="389" t="s">
        <v>517</v>
      </c>
      <c r="C4836" s="389">
        <v>8.3704766420300007</v>
      </c>
      <c r="D4836" s="389" t="s">
        <v>647</v>
      </c>
      <c r="E4836" s="389" t="s">
        <v>652</v>
      </c>
      <c r="F4836" s="389" t="s">
        <v>647</v>
      </c>
      <c r="G4836" s="389" t="s">
        <v>649</v>
      </c>
    </row>
    <row r="4837" spans="1:7">
      <c r="A4837" s="389" t="s">
        <v>568</v>
      </c>
      <c r="B4837" s="389" t="s">
        <v>517</v>
      </c>
      <c r="C4837" s="389">
        <v>8.3704766420300007</v>
      </c>
      <c r="D4837" s="389" t="s">
        <v>647</v>
      </c>
      <c r="E4837" s="389" t="s">
        <v>652</v>
      </c>
      <c r="F4837" s="389" t="s">
        <v>647</v>
      </c>
      <c r="G4837" s="389" t="s">
        <v>649</v>
      </c>
    </row>
    <row r="4838" spans="1:7">
      <c r="A4838" s="389" t="s">
        <v>568</v>
      </c>
      <c r="B4838" s="389" t="s">
        <v>517</v>
      </c>
      <c r="C4838" s="389">
        <v>8.3704766420300007</v>
      </c>
      <c r="D4838" s="389" t="s">
        <v>647</v>
      </c>
      <c r="E4838" s="389" t="s">
        <v>652</v>
      </c>
      <c r="F4838" s="389" t="s">
        <v>647</v>
      </c>
      <c r="G4838" s="389" t="s">
        <v>649</v>
      </c>
    </row>
    <row r="4839" spans="1:7">
      <c r="A4839" s="389" t="s">
        <v>581</v>
      </c>
      <c r="B4839" s="389" t="s">
        <v>517</v>
      </c>
      <c r="C4839" s="389">
        <v>7.0464916033399998</v>
      </c>
      <c r="D4839" s="389" t="s">
        <v>647</v>
      </c>
      <c r="E4839" s="389" t="s">
        <v>652</v>
      </c>
      <c r="F4839" s="389" t="s">
        <v>647</v>
      </c>
      <c r="G4839" s="389" t="s">
        <v>649</v>
      </c>
    </row>
    <row r="4840" spans="1:7">
      <c r="A4840" s="389" t="s">
        <v>581</v>
      </c>
      <c r="B4840" s="389" t="s">
        <v>517</v>
      </c>
      <c r="C4840" s="389">
        <v>7.0464916033399998</v>
      </c>
      <c r="D4840" s="389" t="s">
        <v>647</v>
      </c>
      <c r="E4840" s="389" t="s">
        <v>652</v>
      </c>
      <c r="F4840" s="389" t="s">
        <v>647</v>
      </c>
      <c r="G4840" s="389" t="s">
        <v>649</v>
      </c>
    </row>
    <row r="4841" spans="1:7">
      <c r="A4841" s="389" t="s">
        <v>535</v>
      </c>
      <c r="B4841" s="389" t="s">
        <v>517</v>
      </c>
      <c r="C4841" s="389">
        <v>3.9694279964699999</v>
      </c>
      <c r="D4841" s="389" t="s">
        <v>647</v>
      </c>
      <c r="E4841" s="389" t="s">
        <v>652</v>
      </c>
      <c r="F4841" s="389" t="s">
        <v>647</v>
      </c>
      <c r="G4841" s="389" t="s">
        <v>649</v>
      </c>
    </row>
    <row r="4842" spans="1:7">
      <c r="A4842" s="389" t="s">
        <v>553</v>
      </c>
      <c r="B4842" s="389" t="s">
        <v>517</v>
      </c>
      <c r="C4842" s="389">
        <v>1.98143857693</v>
      </c>
      <c r="D4842" s="389" t="s">
        <v>647</v>
      </c>
      <c r="E4842" s="389" t="s">
        <v>652</v>
      </c>
      <c r="F4842" s="389" t="s">
        <v>647</v>
      </c>
      <c r="G4842" s="389" t="s">
        <v>649</v>
      </c>
    </row>
    <row r="4843" spans="1:7">
      <c r="A4843" s="389" t="s">
        <v>553</v>
      </c>
      <c r="B4843" s="389" t="s">
        <v>517</v>
      </c>
      <c r="C4843" s="389">
        <v>1.98143857693</v>
      </c>
      <c r="D4843" s="389" t="s">
        <v>647</v>
      </c>
      <c r="E4843" s="389" t="s">
        <v>652</v>
      </c>
      <c r="F4843" s="389" t="s">
        <v>647</v>
      </c>
      <c r="G4843" s="389" t="s">
        <v>649</v>
      </c>
    </row>
    <row r="4844" spans="1:7">
      <c r="A4844" s="389" t="s">
        <v>527</v>
      </c>
      <c r="B4844" s="389" t="s">
        <v>517</v>
      </c>
      <c r="C4844" s="389">
        <v>21.375779823399899</v>
      </c>
      <c r="D4844" s="389" t="s">
        <v>647</v>
      </c>
      <c r="E4844" s="389" t="s">
        <v>652</v>
      </c>
      <c r="F4844" s="389" t="s">
        <v>647</v>
      </c>
      <c r="G4844" s="389" t="s">
        <v>649</v>
      </c>
    </row>
    <row r="4845" spans="1:7">
      <c r="A4845" s="389" t="s">
        <v>527</v>
      </c>
      <c r="B4845" s="389" t="s">
        <v>517</v>
      </c>
      <c r="C4845" s="389">
        <v>21.375779823399899</v>
      </c>
      <c r="D4845" s="389" t="s">
        <v>647</v>
      </c>
      <c r="E4845" s="389" t="s">
        <v>652</v>
      </c>
      <c r="F4845" s="389" t="s">
        <v>647</v>
      </c>
      <c r="G4845" s="389" t="s">
        <v>649</v>
      </c>
    </row>
    <row r="4846" spans="1:7">
      <c r="A4846" s="389" t="s">
        <v>542</v>
      </c>
      <c r="B4846" s="389" t="s">
        <v>517</v>
      </c>
      <c r="C4846" s="389">
        <v>21.375779823399899</v>
      </c>
      <c r="D4846" s="389" t="s">
        <v>647</v>
      </c>
      <c r="E4846" s="389" t="s">
        <v>652</v>
      </c>
      <c r="F4846" s="389" t="s">
        <v>647</v>
      </c>
      <c r="G4846" s="389" t="s">
        <v>649</v>
      </c>
    </row>
    <row r="4847" spans="1:7">
      <c r="A4847" s="389" t="s">
        <v>525</v>
      </c>
      <c r="B4847" s="389" t="s">
        <v>517</v>
      </c>
      <c r="C4847" s="389">
        <v>2.37131161259</v>
      </c>
      <c r="D4847" s="389" t="s">
        <v>647</v>
      </c>
      <c r="E4847" s="389" t="s">
        <v>652</v>
      </c>
      <c r="F4847" s="389" t="s">
        <v>647</v>
      </c>
      <c r="G4847" s="389" t="s">
        <v>649</v>
      </c>
    </row>
    <row r="4848" spans="1:7">
      <c r="A4848" s="389" t="s">
        <v>568</v>
      </c>
      <c r="B4848" s="389" t="s">
        <v>517</v>
      </c>
      <c r="C4848" s="389">
        <v>2.37131161259</v>
      </c>
      <c r="D4848" s="389" t="s">
        <v>647</v>
      </c>
      <c r="E4848" s="389" t="s">
        <v>652</v>
      </c>
      <c r="F4848" s="389" t="s">
        <v>647</v>
      </c>
      <c r="G4848" s="389" t="s">
        <v>649</v>
      </c>
    </row>
    <row r="4849" spans="1:7">
      <c r="A4849" s="389" t="s">
        <v>544</v>
      </c>
      <c r="B4849" s="389" t="s">
        <v>517</v>
      </c>
      <c r="C4849" s="389">
        <v>9.7477934081700006</v>
      </c>
      <c r="D4849" s="389" t="s">
        <v>647</v>
      </c>
      <c r="E4849" s="389" t="s">
        <v>652</v>
      </c>
      <c r="F4849" s="389" t="s">
        <v>647</v>
      </c>
      <c r="G4849" s="389" t="s">
        <v>649</v>
      </c>
    </row>
    <row r="4850" spans="1:7">
      <c r="A4850" s="389" t="s">
        <v>544</v>
      </c>
      <c r="B4850" s="389" t="s">
        <v>517</v>
      </c>
      <c r="C4850" s="389">
        <v>9.7477934081700006</v>
      </c>
      <c r="D4850" s="389" t="s">
        <v>647</v>
      </c>
      <c r="E4850" s="389" t="s">
        <v>652</v>
      </c>
      <c r="F4850" s="389" t="s">
        <v>647</v>
      </c>
      <c r="G4850" s="389" t="s">
        <v>649</v>
      </c>
    </row>
    <row r="4851" spans="1:7">
      <c r="A4851" s="389" t="s">
        <v>535</v>
      </c>
      <c r="B4851" s="389" t="s">
        <v>517</v>
      </c>
      <c r="C4851" s="389">
        <v>32.5732154775</v>
      </c>
      <c r="D4851" s="389" t="s">
        <v>647</v>
      </c>
      <c r="E4851" s="389" t="s">
        <v>652</v>
      </c>
      <c r="F4851" s="389" t="s">
        <v>647</v>
      </c>
      <c r="G4851" s="389" t="s">
        <v>649</v>
      </c>
    </row>
    <row r="4852" spans="1:7">
      <c r="A4852" s="389" t="s">
        <v>535</v>
      </c>
      <c r="B4852" s="389" t="s">
        <v>517</v>
      </c>
      <c r="C4852" s="389">
        <v>32.5732154775</v>
      </c>
      <c r="D4852" s="389" t="s">
        <v>647</v>
      </c>
      <c r="E4852" s="389" t="s">
        <v>652</v>
      </c>
      <c r="F4852" s="389" t="s">
        <v>647</v>
      </c>
      <c r="G4852" s="389" t="s">
        <v>649</v>
      </c>
    </row>
    <row r="4853" spans="1:7">
      <c r="A4853" s="389" t="s">
        <v>558</v>
      </c>
      <c r="B4853" s="389" t="s">
        <v>517</v>
      </c>
      <c r="C4853" s="389">
        <v>8.3269181773100005</v>
      </c>
      <c r="D4853" s="389" t="s">
        <v>647</v>
      </c>
      <c r="E4853" s="389" t="s">
        <v>652</v>
      </c>
      <c r="F4853" s="389" t="s">
        <v>647</v>
      </c>
      <c r="G4853" s="389" t="s">
        <v>649</v>
      </c>
    </row>
    <row r="4854" spans="1:7">
      <c r="A4854" s="389" t="s">
        <v>558</v>
      </c>
      <c r="B4854" s="389" t="s">
        <v>517</v>
      </c>
      <c r="C4854" s="389">
        <v>8.3269181773100005</v>
      </c>
      <c r="D4854" s="389" t="s">
        <v>647</v>
      </c>
      <c r="E4854" s="389" t="s">
        <v>652</v>
      </c>
      <c r="F4854" s="389" t="s">
        <v>647</v>
      </c>
      <c r="G4854" s="389" t="s">
        <v>649</v>
      </c>
    </row>
    <row r="4855" spans="1:7">
      <c r="A4855" s="389" t="s">
        <v>569</v>
      </c>
      <c r="B4855" s="389" t="s">
        <v>517</v>
      </c>
      <c r="C4855" s="389">
        <v>2.0853547234400001</v>
      </c>
      <c r="D4855" s="389" t="s">
        <v>647</v>
      </c>
      <c r="E4855" s="389" t="s">
        <v>652</v>
      </c>
      <c r="F4855" s="389" t="s">
        <v>647</v>
      </c>
      <c r="G4855" s="389" t="s">
        <v>649</v>
      </c>
    </row>
    <row r="4856" spans="1:7">
      <c r="A4856" s="389" t="s">
        <v>581</v>
      </c>
      <c r="B4856" s="389" t="s">
        <v>517</v>
      </c>
      <c r="C4856" s="389">
        <v>15.6752477225</v>
      </c>
      <c r="D4856" s="389" t="s">
        <v>647</v>
      </c>
      <c r="E4856" s="389" t="s">
        <v>652</v>
      </c>
      <c r="F4856" s="389" t="s">
        <v>647</v>
      </c>
      <c r="G4856" s="389" t="s">
        <v>649</v>
      </c>
    </row>
    <row r="4857" spans="1:7">
      <c r="A4857" s="389" t="s">
        <v>535</v>
      </c>
      <c r="B4857" s="389" t="s">
        <v>517</v>
      </c>
      <c r="C4857" s="389">
        <v>60.840776654499898</v>
      </c>
      <c r="D4857" s="389" t="s">
        <v>647</v>
      </c>
      <c r="E4857" s="389" t="s">
        <v>652</v>
      </c>
      <c r="F4857" s="389" t="s">
        <v>647</v>
      </c>
      <c r="G4857" s="389" t="s">
        <v>649</v>
      </c>
    </row>
    <row r="4858" spans="1:7">
      <c r="A4858" s="389" t="s">
        <v>578</v>
      </c>
      <c r="B4858" s="389" t="s">
        <v>517</v>
      </c>
      <c r="C4858" s="389">
        <v>17.956495558299899</v>
      </c>
      <c r="D4858" s="389" t="s">
        <v>647</v>
      </c>
      <c r="E4858" s="389" t="s">
        <v>652</v>
      </c>
      <c r="F4858" s="389" t="s">
        <v>647</v>
      </c>
      <c r="G4858" s="389" t="s">
        <v>649</v>
      </c>
    </row>
    <row r="4859" spans="1:7">
      <c r="A4859" s="389" t="s">
        <v>578</v>
      </c>
      <c r="B4859" s="389" t="s">
        <v>517</v>
      </c>
      <c r="C4859" s="389">
        <v>6.5640313033600002</v>
      </c>
      <c r="D4859" s="389" t="s">
        <v>647</v>
      </c>
      <c r="E4859" s="389" t="s">
        <v>652</v>
      </c>
      <c r="F4859" s="389" t="s">
        <v>647</v>
      </c>
      <c r="G4859" s="389" t="s">
        <v>649</v>
      </c>
    </row>
    <row r="4860" spans="1:7">
      <c r="A4860" s="389" t="s">
        <v>514</v>
      </c>
      <c r="B4860" s="389" t="s">
        <v>517</v>
      </c>
      <c r="C4860" s="389">
        <v>3.7932271367200001</v>
      </c>
      <c r="D4860" s="389" t="s">
        <v>647</v>
      </c>
      <c r="E4860" s="389" t="s">
        <v>652</v>
      </c>
      <c r="F4860" s="389" t="s">
        <v>647</v>
      </c>
      <c r="G4860" s="389" t="s">
        <v>649</v>
      </c>
    </row>
    <row r="4861" spans="1:7">
      <c r="A4861" s="389" t="s">
        <v>578</v>
      </c>
      <c r="B4861" s="389" t="s">
        <v>517</v>
      </c>
      <c r="C4861" s="389">
        <v>13.7026469277</v>
      </c>
      <c r="D4861" s="389" t="s">
        <v>647</v>
      </c>
      <c r="E4861" s="389" t="s">
        <v>652</v>
      </c>
      <c r="F4861" s="389" t="s">
        <v>647</v>
      </c>
      <c r="G4861" s="389" t="s">
        <v>649</v>
      </c>
    </row>
    <row r="4862" spans="1:7">
      <c r="A4862" s="389" t="s">
        <v>523</v>
      </c>
      <c r="B4862" s="389" t="s">
        <v>517</v>
      </c>
      <c r="C4862" s="389">
        <v>18.1644442720999</v>
      </c>
      <c r="D4862" s="389" t="s">
        <v>647</v>
      </c>
      <c r="E4862" s="389" t="s">
        <v>652</v>
      </c>
      <c r="F4862" s="389" t="s">
        <v>647</v>
      </c>
      <c r="G4862" s="389" t="s">
        <v>649</v>
      </c>
    </row>
    <row r="4863" spans="1:7">
      <c r="A4863" s="389" t="s">
        <v>535</v>
      </c>
      <c r="B4863" s="389" t="s">
        <v>517</v>
      </c>
      <c r="C4863" s="389">
        <v>44.575274602199897</v>
      </c>
      <c r="D4863" s="389" t="s">
        <v>647</v>
      </c>
      <c r="E4863" s="389" t="s">
        <v>652</v>
      </c>
      <c r="F4863" s="389" t="s">
        <v>647</v>
      </c>
      <c r="G4863" s="389" t="s">
        <v>649</v>
      </c>
    </row>
    <row r="4864" spans="1:7">
      <c r="A4864" s="389" t="s">
        <v>535</v>
      </c>
      <c r="B4864" s="389" t="s">
        <v>517</v>
      </c>
      <c r="C4864" s="389">
        <v>44.575274602199897</v>
      </c>
      <c r="D4864" s="389" t="s">
        <v>647</v>
      </c>
      <c r="E4864" s="389" t="s">
        <v>652</v>
      </c>
      <c r="F4864" s="389" t="s">
        <v>647</v>
      </c>
      <c r="G4864" s="389" t="s">
        <v>649</v>
      </c>
    </row>
    <row r="4865" spans="1:7">
      <c r="A4865" s="389" t="s">
        <v>535</v>
      </c>
      <c r="B4865" s="389" t="s">
        <v>517</v>
      </c>
      <c r="C4865" s="389">
        <v>44.575274602199897</v>
      </c>
      <c r="D4865" s="389" t="s">
        <v>647</v>
      </c>
      <c r="E4865" s="389" t="s">
        <v>652</v>
      </c>
      <c r="F4865" s="389" t="s">
        <v>647</v>
      </c>
      <c r="G4865" s="389" t="s">
        <v>649</v>
      </c>
    </row>
    <row r="4866" spans="1:7">
      <c r="A4866" s="389" t="s">
        <v>514</v>
      </c>
      <c r="B4866" s="389" t="s">
        <v>517</v>
      </c>
      <c r="C4866" s="389">
        <v>7.5991180093799997</v>
      </c>
      <c r="D4866" s="389" t="s">
        <v>647</v>
      </c>
      <c r="E4866" s="389" t="s">
        <v>652</v>
      </c>
      <c r="F4866" s="389" t="s">
        <v>647</v>
      </c>
      <c r="G4866" s="389" t="s">
        <v>649</v>
      </c>
    </row>
    <row r="4867" spans="1:7">
      <c r="A4867" s="389" t="s">
        <v>542</v>
      </c>
      <c r="B4867" s="389" t="s">
        <v>517</v>
      </c>
      <c r="C4867" s="389">
        <v>5.1067244912299996</v>
      </c>
      <c r="D4867" s="389" t="s">
        <v>647</v>
      </c>
      <c r="E4867" s="389" t="s">
        <v>652</v>
      </c>
      <c r="F4867" s="389" t="s">
        <v>647</v>
      </c>
      <c r="G4867" s="389" t="s">
        <v>649</v>
      </c>
    </row>
    <row r="4868" spans="1:7">
      <c r="A4868" s="389" t="s">
        <v>539</v>
      </c>
      <c r="B4868" s="389" t="s">
        <v>517</v>
      </c>
      <c r="C4868" s="389">
        <v>3.6503239733399999</v>
      </c>
      <c r="D4868" s="389" t="s">
        <v>647</v>
      </c>
      <c r="E4868" s="389" t="s">
        <v>652</v>
      </c>
      <c r="F4868" s="389" t="s">
        <v>647</v>
      </c>
      <c r="G4868" s="389" t="s">
        <v>649</v>
      </c>
    </row>
    <row r="4869" spans="1:7">
      <c r="A4869" s="389" t="s">
        <v>553</v>
      </c>
      <c r="B4869" s="389" t="s">
        <v>517</v>
      </c>
      <c r="C4869" s="389">
        <v>3.6503239733399999</v>
      </c>
      <c r="D4869" s="389" t="s">
        <v>647</v>
      </c>
      <c r="E4869" s="389" t="s">
        <v>652</v>
      </c>
      <c r="F4869" s="389" t="s">
        <v>647</v>
      </c>
      <c r="G4869" s="389" t="s">
        <v>649</v>
      </c>
    </row>
    <row r="4870" spans="1:7">
      <c r="A4870" s="389" t="s">
        <v>553</v>
      </c>
      <c r="B4870" s="389" t="s">
        <v>517</v>
      </c>
      <c r="C4870" s="389">
        <v>3.6503239733399999</v>
      </c>
      <c r="D4870" s="389" t="s">
        <v>647</v>
      </c>
      <c r="E4870" s="389" t="s">
        <v>652</v>
      </c>
      <c r="F4870" s="389" t="s">
        <v>647</v>
      </c>
      <c r="G4870" s="389" t="s">
        <v>649</v>
      </c>
    </row>
    <row r="4871" spans="1:7">
      <c r="A4871" s="389" t="s">
        <v>578</v>
      </c>
      <c r="B4871" s="389" t="s">
        <v>517</v>
      </c>
      <c r="C4871" s="389">
        <v>3.6503239733399999</v>
      </c>
      <c r="D4871" s="389" t="s">
        <v>647</v>
      </c>
      <c r="E4871" s="389" t="s">
        <v>652</v>
      </c>
      <c r="F4871" s="389" t="s">
        <v>647</v>
      </c>
      <c r="G4871" s="389" t="s">
        <v>649</v>
      </c>
    </row>
    <row r="4872" spans="1:7">
      <c r="A4872" s="389" t="s">
        <v>562</v>
      </c>
      <c r="B4872" s="389" t="s">
        <v>517</v>
      </c>
      <c r="C4872" s="389">
        <v>1.0171883368600001</v>
      </c>
      <c r="D4872" s="389" t="s">
        <v>647</v>
      </c>
      <c r="E4872" s="389" t="s">
        <v>652</v>
      </c>
      <c r="F4872" s="389" t="s">
        <v>647</v>
      </c>
      <c r="G4872" s="389" t="s">
        <v>649</v>
      </c>
    </row>
    <row r="4873" spans="1:7">
      <c r="A4873" s="389" t="s">
        <v>578</v>
      </c>
      <c r="B4873" s="389" t="s">
        <v>517</v>
      </c>
      <c r="C4873" s="389">
        <v>12.6269174824</v>
      </c>
      <c r="D4873" s="389" t="s">
        <v>647</v>
      </c>
      <c r="E4873" s="389" t="s">
        <v>652</v>
      </c>
      <c r="F4873" s="389" t="s">
        <v>647</v>
      </c>
      <c r="G4873" s="389" t="s">
        <v>649</v>
      </c>
    </row>
    <row r="4874" spans="1:7">
      <c r="A4874" s="389" t="s">
        <v>525</v>
      </c>
      <c r="B4874" s="389" t="s">
        <v>517</v>
      </c>
      <c r="C4874" s="389">
        <v>1.1203195796400001</v>
      </c>
      <c r="D4874" s="389" t="s">
        <v>647</v>
      </c>
      <c r="E4874" s="389" t="s">
        <v>652</v>
      </c>
      <c r="F4874" s="389" t="s">
        <v>647</v>
      </c>
      <c r="G4874" s="389" t="s">
        <v>649</v>
      </c>
    </row>
    <row r="4875" spans="1:7">
      <c r="A4875" s="389" t="s">
        <v>581</v>
      </c>
      <c r="B4875" s="389" t="s">
        <v>517</v>
      </c>
      <c r="C4875" s="389">
        <v>16.4870474991999</v>
      </c>
      <c r="D4875" s="389" t="s">
        <v>647</v>
      </c>
      <c r="E4875" s="389" t="s">
        <v>652</v>
      </c>
      <c r="F4875" s="389" t="s">
        <v>647</v>
      </c>
      <c r="G4875" s="389" t="s">
        <v>649</v>
      </c>
    </row>
    <row r="4876" spans="1:7">
      <c r="A4876" s="389" t="s">
        <v>581</v>
      </c>
      <c r="B4876" s="389" t="s">
        <v>517</v>
      </c>
      <c r="C4876" s="389">
        <v>16.4870474991999</v>
      </c>
      <c r="D4876" s="389" t="s">
        <v>647</v>
      </c>
      <c r="E4876" s="389" t="s">
        <v>652</v>
      </c>
      <c r="F4876" s="389" t="s">
        <v>647</v>
      </c>
      <c r="G4876" s="389" t="s">
        <v>649</v>
      </c>
    </row>
    <row r="4877" spans="1:7">
      <c r="A4877" s="389" t="s">
        <v>544</v>
      </c>
      <c r="B4877" s="389" t="s">
        <v>517</v>
      </c>
      <c r="C4877" s="389">
        <v>26.622596276900001</v>
      </c>
      <c r="D4877" s="389" t="s">
        <v>647</v>
      </c>
      <c r="E4877" s="389" t="s">
        <v>652</v>
      </c>
      <c r="F4877" s="389" t="s">
        <v>647</v>
      </c>
      <c r="G4877" s="389" t="s">
        <v>649</v>
      </c>
    </row>
    <row r="4878" spans="1:7">
      <c r="A4878" s="389" t="s">
        <v>544</v>
      </c>
      <c r="B4878" s="389" t="s">
        <v>517</v>
      </c>
      <c r="C4878" s="389">
        <v>26.622596276900001</v>
      </c>
      <c r="D4878" s="389" t="s">
        <v>647</v>
      </c>
      <c r="E4878" s="389" t="s">
        <v>652</v>
      </c>
      <c r="F4878" s="389" t="s">
        <v>647</v>
      </c>
      <c r="G4878" s="389" t="s">
        <v>649</v>
      </c>
    </row>
    <row r="4879" spans="1:7">
      <c r="A4879" s="389" t="s">
        <v>544</v>
      </c>
      <c r="B4879" s="389" t="s">
        <v>517</v>
      </c>
      <c r="C4879" s="389">
        <v>26.622596276900001</v>
      </c>
      <c r="D4879" s="389" t="s">
        <v>647</v>
      </c>
      <c r="E4879" s="389" t="s">
        <v>652</v>
      </c>
      <c r="F4879" s="389" t="s">
        <v>647</v>
      </c>
      <c r="G4879" s="389" t="s">
        <v>649</v>
      </c>
    </row>
    <row r="4880" spans="1:7">
      <c r="A4880" s="389" t="s">
        <v>525</v>
      </c>
      <c r="B4880" s="389" t="s">
        <v>517</v>
      </c>
      <c r="C4880" s="389">
        <v>3.1982524127500001</v>
      </c>
      <c r="D4880" s="389" t="s">
        <v>647</v>
      </c>
      <c r="E4880" s="389" t="s">
        <v>652</v>
      </c>
      <c r="F4880" s="389" t="s">
        <v>647</v>
      </c>
      <c r="G4880" s="389" t="s">
        <v>649</v>
      </c>
    </row>
    <row r="4881" spans="1:7">
      <c r="A4881" s="389" t="s">
        <v>568</v>
      </c>
      <c r="B4881" s="389" t="s">
        <v>517</v>
      </c>
      <c r="C4881" s="389">
        <v>3.1982524127500001</v>
      </c>
      <c r="D4881" s="389" t="s">
        <v>647</v>
      </c>
      <c r="E4881" s="389" t="s">
        <v>652</v>
      </c>
      <c r="F4881" s="389" t="s">
        <v>647</v>
      </c>
      <c r="G4881" s="389" t="s">
        <v>649</v>
      </c>
    </row>
    <row r="4882" spans="1:7">
      <c r="A4882" s="389" t="s">
        <v>562</v>
      </c>
      <c r="B4882" s="389" t="s">
        <v>517</v>
      </c>
      <c r="C4882" s="389">
        <v>5.2674734779300003</v>
      </c>
      <c r="D4882" s="389" t="s">
        <v>647</v>
      </c>
      <c r="E4882" s="389" t="s">
        <v>652</v>
      </c>
      <c r="F4882" s="389" t="s">
        <v>647</v>
      </c>
      <c r="G4882" s="389" t="s">
        <v>649</v>
      </c>
    </row>
    <row r="4883" spans="1:7">
      <c r="A4883" s="389" t="s">
        <v>514</v>
      </c>
      <c r="B4883" s="389" t="s">
        <v>517</v>
      </c>
      <c r="C4883" s="389">
        <v>13.5803143479</v>
      </c>
      <c r="D4883" s="389" t="s">
        <v>647</v>
      </c>
      <c r="E4883" s="389" t="s">
        <v>652</v>
      </c>
      <c r="F4883" s="389" t="s">
        <v>647</v>
      </c>
      <c r="G4883" s="389" t="s">
        <v>649</v>
      </c>
    </row>
    <row r="4884" spans="1:7">
      <c r="A4884" s="389" t="s">
        <v>514</v>
      </c>
      <c r="B4884" s="389" t="s">
        <v>517</v>
      </c>
      <c r="C4884" s="389">
        <v>13.5803143479</v>
      </c>
      <c r="D4884" s="389" t="s">
        <v>647</v>
      </c>
      <c r="E4884" s="389" t="s">
        <v>652</v>
      </c>
      <c r="F4884" s="389" t="s">
        <v>647</v>
      </c>
      <c r="G4884" s="389" t="s">
        <v>649</v>
      </c>
    </row>
    <row r="4885" spans="1:7">
      <c r="A4885" s="389" t="s">
        <v>581</v>
      </c>
      <c r="B4885" s="389" t="s">
        <v>517</v>
      </c>
      <c r="C4885" s="389">
        <v>1.910741657</v>
      </c>
      <c r="D4885" s="389" t="s">
        <v>647</v>
      </c>
      <c r="E4885" s="389" t="s">
        <v>652</v>
      </c>
      <c r="F4885" s="389" t="s">
        <v>647</v>
      </c>
      <c r="G4885" s="389" t="s">
        <v>649</v>
      </c>
    </row>
    <row r="4886" spans="1:7">
      <c r="A4886" s="389" t="s">
        <v>574</v>
      </c>
      <c r="B4886" s="389" t="s">
        <v>517</v>
      </c>
      <c r="C4886" s="389">
        <v>1.910741657</v>
      </c>
      <c r="D4886" s="389" t="s">
        <v>647</v>
      </c>
      <c r="E4886" s="389" t="s">
        <v>652</v>
      </c>
      <c r="F4886" s="389" t="s">
        <v>647</v>
      </c>
      <c r="G4886" s="389" t="s">
        <v>649</v>
      </c>
    </row>
    <row r="4887" spans="1:7">
      <c r="A4887" s="389" t="s">
        <v>581</v>
      </c>
      <c r="B4887" s="389" t="s">
        <v>517</v>
      </c>
      <c r="C4887" s="389">
        <v>9.1116052613599905</v>
      </c>
      <c r="D4887" s="389" t="s">
        <v>647</v>
      </c>
      <c r="E4887" s="389" t="s">
        <v>652</v>
      </c>
      <c r="F4887" s="389" t="s">
        <v>647</v>
      </c>
      <c r="G4887" s="389" t="s">
        <v>649</v>
      </c>
    </row>
    <row r="4888" spans="1:7">
      <c r="A4888" s="389" t="s">
        <v>581</v>
      </c>
      <c r="B4888" s="389" t="s">
        <v>517</v>
      </c>
      <c r="C4888" s="389">
        <v>16.3467380081999</v>
      </c>
      <c r="D4888" s="389" t="s">
        <v>647</v>
      </c>
      <c r="E4888" s="389" t="s">
        <v>652</v>
      </c>
      <c r="F4888" s="389" t="s">
        <v>647</v>
      </c>
      <c r="G4888" s="389" t="s">
        <v>649</v>
      </c>
    </row>
    <row r="4889" spans="1:7">
      <c r="A4889" s="389" t="s">
        <v>535</v>
      </c>
      <c r="B4889" s="389" t="s">
        <v>517</v>
      </c>
      <c r="C4889" s="389">
        <v>1.6530475656400001</v>
      </c>
      <c r="D4889" s="389" t="s">
        <v>647</v>
      </c>
      <c r="E4889" s="389" t="s">
        <v>652</v>
      </c>
      <c r="F4889" s="389" t="s">
        <v>647</v>
      </c>
      <c r="G4889" s="389" t="s">
        <v>649</v>
      </c>
    </row>
    <row r="4890" spans="1:7">
      <c r="A4890" s="389" t="s">
        <v>535</v>
      </c>
      <c r="B4890" s="389" t="s">
        <v>517</v>
      </c>
      <c r="C4890" s="389">
        <v>20.0514896002</v>
      </c>
      <c r="D4890" s="389" t="s">
        <v>647</v>
      </c>
      <c r="E4890" s="389" t="s">
        <v>652</v>
      </c>
      <c r="F4890" s="389" t="s">
        <v>647</v>
      </c>
      <c r="G4890" s="389" t="s">
        <v>649</v>
      </c>
    </row>
    <row r="4891" spans="1:7">
      <c r="A4891" s="389" t="s">
        <v>574</v>
      </c>
      <c r="B4891" s="389" t="s">
        <v>517</v>
      </c>
      <c r="C4891" s="389">
        <v>7.1541455882299996</v>
      </c>
      <c r="D4891" s="389" t="s">
        <v>647</v>
      </c>
      <c r="E4891" s="389" t="s">
        <v>652</v>
      </c>
      <c r="F4891" s="389" t="s">
        <v>647</v>
      </c>
      <c r="G4891" s="389" t="s">
        <v>649</v>
      </c>
    </row>
    <row r="4892" spans="1:7">
      <c r="A4892" s="389" t="s">
        <v>522</v>
      </c>
      <c r="B4892" s="389" t="s">
        <v>517</v>
      </c>
      <c r="C4892" s="389">
        <v>4.3402700199600002</v>
      </c>
      <c r="D4892" s="389" t="s">
        <v>647</v>
      </c>
      <c r="E4892" s="389" t="s">
        <v>652</v>
      </c>
      <c r="F4892" s="389" t="s">
        <v>647</v>
      </c>
      <c r="G4892" s="389" t="s">
        <v>649</v>
      </c>
    </row>
    <row r="4893" spans="1:7">
      <c r="A4893" s="389" t="s">
        <v>569</v>
      </c>
      <c r="B4893" s="389" t="s">
        <v>517</v>
      </c>
      <c r="C4893" s="389">
        <v>11.8880526577999</v>
      </c>
      <c r="D4893" s="389" t="s">
        <v>647</v>
      </c>
      <c r="E4893" s="389" t="s">
        <v>652</v>
      </c>
      <c r="F4893" s="389" t="s">
        <v>647</v>
      </c>
      <c r="G4893" s="389" t="s">
        <v>649</v>
      </c>
    </row>
    <row r="4894" spans="1:7">
      <c r="A4894" s="389" t="s">
        <v>535</v>
      </c>
      <c r="B4894" s="389" t="s">
        <v>517</v>
      </c>
      <c r="C4894" s="389">
        <v>5.6349629599600002</v>
      </c>
      <c r="D4894" s="389" t="s">
        <v>647</v>
      </c>
      <c r="E4894" s="389" t="s">
        <v>652</v>
      </c>
      <c r="F4894" s="389" t="s">
        <v>647</v>
      </c>
      <c r="G4894" s="389" t="s">
        <v>649</v>
      </c>
    </row>
    <row r="4895" spans="1:7">
      <c r="A4895" s="389" t="s">
        <v>578</v>
      </c>
      <c r="B4895" s="389" t="s">
        <v>517</v>
      </c>
      <c r="C4895" s="389">
        <v>2.7607916539500001</v>
      </c>
      <c r="D4895" s="389" t="s">
        <v>647</v>
      </c>
      <c r="E4895" s="389" t="s">
        <v>652</v>
      </c>
      <c r="F4895" s="389" t="s">
        <v>647</v>
      </c>
      <c r="G4895" s="389" t="s">
        <v>649</v>
      </c>
    </row>
    <row r="4896" spans="1:7">
      <c r="A4896" s="389" t="s">
        <v>514</v>
      </c>
      <c r="B4896" s="389" t="s">
        <v>517</v>
      </c>
      <c r="C4896" s="389">
        <v>8.6259739102600008</v>
      </c>
      <c r="D4896" s="389" t="s">
        <v>647</v>
      </c>
      <c r="E4896" s="389" t="s">
        <v>652</v>
      </c>
      <c r="F4896" s="389" t="s">
        <v>647</v>
      </c>
      <c r="G4896" s="389" t="s">
        <v>649</v>
      </c>
    </row>
    <row r="4897" spans="1:7">
      <c r="A4897" s="389" t="s">
        <v>535</v>
      </c>
      <c r="B4897" s="389" t="s">
        <v>517</v>
      </c>
      <c r="C4897" s="389">
        <v>6.2918597165300003</v>
      </c>
      <c r="D4897" s="389" t="s">
        <v>647</v>
      </c>
      <c r="E4897" s="389" t="s">
        <v>652</v>
      </c>
      <c r="F4897" s="389" t="s">
        <v>647</v>
      </c>
      <c r="G4897" s="389" t="s">
        <v>649</v>
      </c>
    </row>
    <row r="4898" spans="1:7">
      <c r="A4898" s="389" t="s">
        <v>581</v>
      </c>
      <c r="B4898" s="389" t="s">
        <v>517</v>
      </c>
      <c r="C4898" s="389">
        <v>15.2644584721999</v>
      </c>
      <c r="D4898" s="389" t="s">
        <v>647</v>
      </c>
      <c r="E4898" s="389" t="s">
        <v>652</v>
      </c>
      <c r="F4898" s="389" t="s">
        <v>647</v>
      </c>
      <c r="G4898" s="389" t="s">
        <v>649</v>
      </c>
    </row>
    <row r="4899" spans="1:7">
      <c r="A4899" s="389" t="s">
        <v>525</v>
      </c>
      <c r="B4899" s="389" t="s">
        <v>517</v>
      </c>
      <c r="C4899" s="389">
        <v>0.50102320523699995</v>
      </c>
      <c r="D4899" s="389" t="s">
        <v>647</v>
      </c>
      <c r="E4899" s="389" t="s">
        <v>652</v>
      </c>
      <c r="F4899" s="389" t="s">
        <v>647</v>
      </c>
      <c r="G4899" s="389" t="s">
        <v>649</v>
      </c>
    </row>
    <row r="4900" spans="1:7">
      <c r="A4900" s="389" t="s">
        <v>579</v>
      </c>
      <c r="B4900" s="389" t="s">
        <v>517</v>
      </c>
      <c r="C4900" s="389">
        <v>9.8626950298300002</v>
      </c>
      <c r="D4900" s="389" t="s">
        <v>647</v>
      </c>
      <c r="E4900" s="389" t="s">
        <v>652</v>
      </c>
      <c r="F4900" s="389" t="s">
        <v>647</v>
      </c>
      <c r="G4900" s="389" t="s">
        <v>649</v>
      </c>
    </row>
    <row r="4901" spans="1:7">
      <c r="A4901" s="389" t="s">
        <v>581</v>
      </c>
      <c r="B4901" s="389" t="s">
        <v>517</v>
      </c>
      <c r="C4901" s="389">
        <v>22.905581423600001</v>
      </c>
      <c r="D4901" s="389" t="s">
        <v>647</v>
      </c>
      <c r="E4901" s="389" t="s">
        <v>652</v>
      </c>
      <c r="F4901" s="389" t="s">
        <v>647</v>
      </c>
      <c r="G4901" s="389" t="s">
        <v>649</v>
      </c>
    </row>
    <row r="4902" spans="1:7">
      <c r="A4902" s="389" t="s">
        <v>578</v>
      </c>
      <c r="B4902" s="389" t="s">
        <v>517</v>
      </c>
      <c r="C4902" s="389">
        <v>10.2501139179</v>
      </c>
      <c r="D4902" s="389" t="s">
        <v>647</v>
      </c>
      <c r="E4902" s="389" t="s">
        <v>652</v>
      </c>
      <c r="F4902" s="389" t="s">
        <v>647</v>
      </c>
      <c r="G4902" s="389" t="s">
        <v>649</v>
      </c>
    </row>
    <row r="4903" spans="1:7">
      <c r="A4903" s="389" t="s">
        <v>570</v>
      </c>
      <c r="B4903" s="389" t="s">
        <v>517</v>
      </c>
      <c r="C4903" s="389">
        <v>2.6557528769299998</v>
      </c>
      <c r="D4903" s="389" t="s">
        <v>647</v>
      </c>
      <c r="E4903" s="389" t="s">
        <v>652</v>
      </c>
      <c r="F4903" s="389" t="s">
        <v>647</v>
      </c>
      <c r="G4903" s="389" t="s">
        <v>649</v>
      </c>
    </row>
    <row r="4904" spans="1:7">
      <c r="A4904" s="389" t="s">
        <v>535</v>
      </c>
      <c r="B4904" s="389" t="s">
        <v>517</v>
      </c>
      <c r="C4904" s="389">
        <v>0.78398572189000004</v>
      </c>
      <c r="D4904" s="389" t="s">
        <v>647</v>
      </c>
      <c r="E4904" s="389" t="s">
        <v>652</v>
      </c>
      <c r="F4904" s="389" t="s">
        <v>647</v>
      </c>
      <c r="G4904" s="389" t="s">
        <v>649</v>
      </c>
    </row>
    <row r="4905" spans="1:7">
      <c r="A4905" s="389" t="s">
        <v>581</v>
      </c>
      <c r="B4905" s="389" t="s">
        <v>517</v>
      </c>
      <c r="C4905" s="389">
        <v>0.78398572189000004</v>
      </c>
      <c r="D4905" s="389" t="s">
        <v>647</v>
      </c>
      <c r="E4905" s="389" t="s">
        <v>652</v>
      </c>
      <c r="F4905" s="389" t="s">
        <v>647</v>
      </c>
      <c r="G4905" s="389" t="s">
        <v>649</v>
      </c>
    </row>
    <row r="4906" spans="1:7">
      <c r="A4906" s="389" t="s">
        <v>526</v>
      </c>
      <c r="B4906" s="389" t="s">
        <v>517</v>
      </c>
      <c r="C4906" s="389">
        <v>27.702834501200002</v>
      </c>
      <c r="D4906" s="389" t="s">
        <v>647</v>
      </c>
      <c r="E4906" s="389" t="s">
        <v>652</v>
      </c>
      <c r="F4906" s="389" t="s">
        <v>647</v>
      </c>
      <c r="G4906" s="389" t="s">
        <v>649</v>
      </c>
    </row>
    <row r="4907" spans="1:7">
      <c r="A4907" s="389" t="s">
        <v>526</v>
      </c>
      <c r="B4907" s="389" t="s">
        <v>517</v>
      </c>
      <c r="C4907" s="389">
        <v>16.316288069799899</v>
      </c>
      <c r="D4907" s="389" t="s">
        <v>647</v>
      </c>
      <c r="E4907" s="389" t="s">
        <v>652</v>
      </c>
      <c r="F4907" s="389" t="s">
        <v>647</v>
      </c>
      <c r="G4907" s="389" t="s">
        <v>649</v>
      </c>
    </row>
    <row r="4908" spans="1:7">
      <c r="A4908" s="389" t="s">
        <v>542</v>
      </c>
      <c r="B4908" s="389" t="s">
        <v>517</v>
      </c>
      <c r="C4908" s="389">
        <v>16.316288069799899</v>
      </c>
      <c r="D4908" s="389" t="s">
        <v>647</v>
      </c>
      <c r="E4908" s="389" t="s">
        <v>652</v>
      </c>
      <c r="F4908" s="389" t="s">
        <v>647</v>
      </c>
      <c r="G4908" s="389" t="s">
        <v>649</v>
      </c>
    </row>
    <row r="4909" spans="1:7">
      <c r="A4909" s="389" t="s">
        <v>563</v>
      </c>
      <c r="B4909" s="389" t="s">
        <v>517</v>
      </c>
      <c r="C4909" s="389">
        <v>6.8568429894299996</v>
      </c>
      <c r="D4909" s="389" t="s">
        <v>647</v>
      </c>
      <c r="E4909" s="389" t="s">
        <v>652</v>
      </c>
      <c r="F4909" s="389" t="s">
        <v>647</v>
      </c>
      <c r="G4909" s="389" t="s">
        <v>649</v>
      </c>
    </row>
    <row r="4910" spans="1:7">
      <c r="A4910" s="389" t="s">
        <v>514</v>
      </c>
      <c r="B4910" s="389" t="s">
        <v>517</v>
      </c>
      <c r="C4910" s="389">
        <v>2.2502057557700001</v>
      </c>
      <c r="D4910" s="389" t="s">
        <v>647</v>
      </c>
      <c r="E4910" s="389" t="s">
        <v>652</v>
      </c>
      <c r="F4910" s="389" t="s">
        <v>647</v>
      </c>
      <c r="G4910" s="389" t="s">
        <v>649</v>
      </c>
    </row>
    <row r="4911" spans="1:7">
      <c r="A4911" s="389" t="s">
        <v>535</v>
      </c>
      <c r="B4911" s="389" t="s">
        <v>517</v>
      </c>
      <c r="C4911" s="389">
        <v>5.5275169798999997</v>
      </c>
      <c r="D4911" s="389" t="s">
        <v>647</v>
      </c>
      <c r="E4911" s="389" t="s">
        <v>652</v>
      </c>
      <c r="F4911" s="389" t="s">
        <v>647</v>
      </c>
      <c r="G4911" s="389" t="s">
        <v>649</v>
      </c>
    </row>
    <row r="4912" spans="1:7">
      <c r="A4912" s="389" t="s">
        <v>535</v>
      </c>
      <c r="B4912" s="389" t="s">
        <v>517</v>
      </c>
      <c r="C4912" s="389">
        <v>10.8792251044</v>
      </c>
      <c r="D4912" s="389" t="s">
        <v>647</v>
      </c>
      <c r="E4912" s="389" t="s">
        <v>652</v>
      </c>
      <c r="F4912" s="389" t="s">
        <v>647</v>
      </c>
      <c r="G4912" s="389" t="s">
        <v>649</v>
      </c>
    </row>
    <row r="4913" spans="1:7">
      <c r="A4913" s="389" t="s">
        <v>562</v>
      </c>
      <c r="B4913" s="389" t="s">
        <v>517</v>
      </c>
      <c r="C4913" s="389">
        <v>8.2496024880000007</v>
      </c>
      <c r="D4913" s="389" t="s">
        <v>647</v>
      </c>
      <c r="E4913" s="389" t="s">
        <v>652</v>
      </c>
      <c r="F4913" s="389" t="s">
        <v>647</v>
      </c>
      <c r="G4913" s="389" t="s">
        <v>649</v>
      </c>
    </row>
    <row r="4914" spans="1:7">
      <c r="A4914" s="389" t="s">
        <v>562</v>
      </c>
      <c r="B4914" s="389" t="s">
        <v>517</v>
      </c>
      <c r="C4914" s="389">
        <v>8.9242721769600006</v>
      </c>
      <c r="D4914" s="389" t="s">
        <v>647</v>
      </c>
      <c r="E4914" s="389" t="s">
        <v>652</v>
      </c>
      <c r="F4914" s="389" t="s">
        <v>647</v>
      </c>
      <c r="G4914" s="389" t="s">
        <v>649</v>
      </c>
    </row>
    <row r="4915" spans="1:7">
      <c r="A4915" s="389" t="s">
        <v>535</v>
      </c>
      <c r="B4915" s="389" t="s">
        <v>517</v>
      </c>
      <c r="C4915" s="389">
        <v>3.7491565959600002</v>
      </c>
      <c r="D4915" s="389" t="s">
        <v>647</v>
      </c>
      <c r="E4915" s="389" t="s">
        <v>652</v>
      </c>
      <c r="F4915" s="389" t="s">
        <v>647</v>
      </c>
      <c r="G4915" s="389" t="s">
        <v>649</v>
      </c>
    </row>
    <row r="4916" spans="1:7">
      <c r="A4916" s="389" t="s">
        <v>559</v>
      </c>
      <c r="B4916" s="389" t="s">
        <v>517</v>
      </c>
      <c r="C4916" s="389">
        <v>6.3870521941699998</v>
      </c>
      <c r="D4916" s="389" t="s">
        <v>647</v>
      </c>
      <c r="E4916" s="389" t="s">
        <v>652</v>
      </c>
      <c r="F4916" s="389" t="s">
        <v>647</v>
      </c>
      <c r="G4916" s="389" t="s">
        <v>649</v>
      </c>
    </row>
    <row r="4917" spans="1:7">
      <c r="A4917" s="389" t="s">
        <v>559</v>
      </c>
      <c r="B4917" s="389" t="s">
        <v>517</v>
      </c>
      <c r="C4917" s="389">
        <v>6.3870521941699998</v>
      </c>
      <c r="D4917" s="389" t="s">
        <v>647</v>
      </c>
      <c r="E4917" s="389" t="s">
        <v>652</v>
      </c>
      <c r="F4917" s="389" t="s">
        <v>647</v>
      </c>
      <c r="G4917" s="389" t="s">
        <v>649</v>
      </c>
    </row>
    <row r="4918" spans="1:7">
      <c r="A4918" s="389" t="s">
        <v>574</v>
      </c>
      <c r="B4918" s="389" t="s">
        <v>517</v>
      </c>
      <c r="C4918" s="389">
        <v>6.3870521941699998</v>
      </c>
      <c r="D4918" s="389" t="s">
        <v>647</v>
      </c>
      <c r="E4918" s="389" t="s">
        <v>652</v>
      </c>
      <c r="F4918" s="389" t="s">
        <v>647</v>
      </c>
      <c r="G4918" s="389" t="s">
        <v>649</v>
      </c>
    </row>
    <row r="4919" spans="1:7">
      <c r="A4919" s="389" t="s">
        <v>574</v>
      </c>
      <c r="B4919" s="389" t="s">
        <v>517</v>
      </c>
      <c r="C4919" s="389">
        <v>6.3870521941699998</v>
      </c>
      <c r="D4919" s="389" t="s">
        <v>647</v>
      </c>
      <c r="E4919" s="389" t="s">
        <v>652</v>
      </c>
      <c r="F4919" s="389" t="s">
        <v>647</v>
      </c>
      <c r="G4919" s="389" t="s">
        <v>649</v>
      </c>
    </row>
    <row r="4920" spans="1:7">
      <c r="A4920" s="389" t="s">
        <v>569</v>
      </c>
      <c r="B4920" s="389" t="s">
        <v>517</v>
      </c>
      <c r="C4920" s="389">
        <v>4.7717977792199999</v>
      </c>
      <c r="D4920" s="389" t="s">
        <v>647</v>
      </c>
      <c r="E4920" s="389" t="s">
        <v>652</v>
      </c>
      <c r="F4920" s="389" t="s">
        <v>647</v>
      </c>
      <c r="G4920" s="389" t="s">
        <v>649</v>
      </c>
    </row>
    <row r="4921" spans="1:7">
      <c r="A4921" s="389" t="s">
        <v>576</v>
      </c>
      <c r="B4921" s="389" t="s">
        <v>517</v>
      </c>
      <c r="C4921" s="389">
        <v>4.9357961609699998</v>
      </c>
      <c r="D4921" s="389" t="s">
        <v>647</v>
      </c>
      <c r="E4921" s="389" t="s">
        <v>652</v>
      </c>
      <c r="F4921" s="389" t="s">
        <v>647</v>
      </c>
      <c r="G4921" s="389" t="s">
        <v>649</v>
      </c>
    </row>
    <row r="4922" spans="1:7">
      <c r="A4922" s="389" t="s">
        <v>578</v>
      </c>
      <c r="B4922" s="389" t="s">
        <v>517</v>
      </c>
      <c r="C4922" s="389">
        <v>4.9357961609699998</v>
      </c>
      <c r="D4922" s="389" t="s">
        <v>647</v>
      </c>
      <c r="E4922" s="389" t="s">
        <v>652</v>
      </c>
      <c r="F4922" s="389" t="s">
        <v>647</v>
      </c>
      <c r="G4922" s="389" t="s">
        <v>649</v>
      </c>
    </row>
    <row r="4923" spans="1:7">
      <c r="A4923" s="389" t="s">
        <v>562</v>
      </c>
      <c r="B4923" s="389" t="s">
        <v>517</v>
      </c>
      <c r="C4923" s="389">
        <v>1.66563341163</v>
      </c>
      <c r="D4923" s="389" t="s">
        <v>647</v>
      </c>
      <c r="E4923" s="389" t="s">
        <v>652</v>
      </c>
      <c r="F4923" s="389" t="s">
        <v>647</v>
      </c>
      <c r="G4923" s="389" t="s">
        <v>649</v>
      </c>
    </row>
    <row r="4924" spans="1:7">
      <c r="A4924" s="389" t="s">
        <v>578</v>
      </c>
      <c r="B4924" s="389" t="s">
        <v>517</v>
      </c>
      <c r="C4924" s="389">
        <v>5.99047214426</v>
      </c>
      <c r="D4924" s="389" t="s">
        <v>647</v>
      </c>
      <c r="E4924" s="389" t="s">
        <v>652</v>
      </c>
      <c r="F4924" s="389" t="s">
        <v>647</v>
      </c>
      <c r="G4924" s="389" t="s">
        <v>649</v>
      </c>
    </row>
    <row r="4925" spans="1:7">
      <c r="A4925" s="389" t="s">
        <v>526</v>
      </c>
      <c r="B4925" s="389" t="s">
        <v>517</v>
      </c>
      <c r="C4925" s="389">
        <v>9.9479107404999905</v>
      </c>
      <c r="D4925" s="389" t="s">
        <v>647</v>
      </c>
      <c r="E4925" s="389" t="s">
        <v>652</v>
      </c>
      <c r="F4925" s="389" t="s">
        <v>647</v>
      </c>
      <c r="G4925" s="389" t="s">
        <v>649</v>
      </c>
    </row>
    <row r="4926" spans="1:7">
      <c r="A4926" s="389" t="s">
        <v>525</v>
      </c>
      <c r="B4926" s="389" t="s">
        <v>517</v>
      </c>
      <c r="C4926" s="389">
        <v>0.60982399690199995</v>
      </c>
      <c r="D4926" s="389" t="s">
        <v>647</v>
      </c>
      <c r="E4926" s="389" t="s">
        <v>652</v>
      </c>
      <c r="F4926" s="389" t="s">
        <v>647</v>
      </c>
      <c r="G4926" s="389" t="s">
        <v>649</v>
      </c>
    </row>
    <row r="4927" spans="1:7">
      <c r="A4927" s="389" t="s">
        <v>568</v>
      </c>
      <c r="B4927" s="389" t="s">
        <v>517</v>
      </c>
      <c r="C4927" s="389">
        <v>0.60982399690199995</v>
      </c>
      <c r="D4927" s="389" t="s">
        <v>647</v>
      </c>
      <c r="E4927" s="389" t="s">
        <v>652</v>
      </c>
      <c r="F4927" s="389" t="s">
        <v>647</v>
      </c>
      <c r="G4927" s="389" t="s">
        <v>649</v>
      </c>
    </row>
    <row r="4928" spans="1:7">
      <c r="A4928" s="389" t="s">
        <v>581</v>
      </c>
      <c r="B4928" s="389" t="s">
        <v>517</v>
      </c>
      <c r="C4928" s="389">
        <v>0.99592253532700004</v>
      </c>
      <c r="D4928" s="389" t="s">
        <v>647</v>
      </c>
      <c r="E4928" s="389" t="s">
        <v>652</v>
      </c>
      <c r="F4928" s="389" t="s">
        <v>647</v>
      </c>
      <c r="G4928" s="389" t="s">
        <v>649</v>
      </c>
    </row>
    <row r="4929" spans="1:7">
      <c r="A4929" s="389" t="s">
        <v>526</v>
      </c>
      <c r="B4929" s="389" t="s">
        <v>517</v>
      </c>
      <c r="C4929" s="389">
        <v>7.7799678248199999</v>
      </c>
      <c r="D4929" s="389" t="s">
        <v>647</v>
      </c>
      <c r="E4929" s="389" t="s">
        <v>652</v>
      </c>
      <c r="F4929" s="389" t="s">
        <v>647</v>
      </c>
      <c r="G4929" s="389" t="s">
        <v>649</v>
      </c>
    </row>
    <row r="4930" spans="1:7">
      <c r="A4930" s="389" t="s">
        <v>524</v>
      </c>
      <c r="B4930" s="389" t="s">
        <v>517</v>
      </c>
      <c r="C4930" s="389">
        <v>22.9911058275</v>
      </c>
      <c r="D4930" s="389" t="s">
        <v>647</v>
      </c>
      <c r="E4930" s="389" t="s">
        <v>652</v>
      </c>
      <c r="F4930" s="389" t="s">
        <v>647</v>
      </c>
      <c r="G4930" s="389" t="s">
        <v>649</v>
      </c>
    </row>
    <row r="4931" spans="1:7">
      <c r="A4931" s="389" t="s">
        <v>524</v>
      </c>
      <c r="B4931" s="389" t="s">
        <v>517</v>
      </c>
      <c r="C4931" s="389">
        <v>22.9911058275</v>
      </c>
      <c r="D4931" s="389" t="s">
        <v>647</v>
      </c>
      <c r="E4931" s="389" t="s">
        <v>652</v>
      </c>
      <c r="F4931" s="389" t="s">
        <v>647</v>
      </c>
      <c r="G4931" s="389" t="s">
        <v>649</v>
      </c>
    </row>
    <row r="4932" spans="1:7">
      <c r="A4932" s="389" t="s">
        <v>514</v>
      </c>
      <c r="B4932" s="389" t="s">
        <v>517</v>
      </c>
      <c r="C4932" s="389">
        <v>10.2555814928999</v>
      </c>
      <c r="D4932" s="389" t="s">
        <v>647</v>
      </c>
      <c r="E4932" s="389" t="s">
        <v>652</v>
      </c>
      <c r="F4932" s="389" t="s">
        <v>647</v>
      </c>
      <c r="G4932" s="389" t="s">
        <v>649</v>
      </c>
    </row>
    <row r="4933" spans="1:7">
      <c r="A4933" s="389" t="s">
        <v>535</v>
      </c>
      <c r="B4933" s="389" t="s">
        <v>517</v>
      </c>
      <c r="C4933" s="389">
        <v>3.4161736335000001</v>
      </c>
      <c r="D4933" s="389" t="s">
        <v>647</v>
      </c>
      <c r="E4933" s="389" t="s">
        <v>652</v>
      </c>
      <c r="F4933" s="389" t="s">
        <v>647</v>
      </c>
      <c r="G4933" s="389" t="s">
        <v>649</v>
      </c>
    </row>
    <row r="4934" spans="1:7">
      <c r="A4934" s="389" t="s">
        <v>526</v>
      </c>
      <c r="B4934" s="389" t="s">
        <v>517</v>
      </c>
      <c r="C4934" s="389">
        <v>15.898918646</v>
      </c>
      <c r="D4934" s="389" t="s">
        <v>647</v>
      </c>
      <c r="E4934" s="389" t="s">
        <v>652</v>
      </c>
      <c r="F4934" s="389" t="s">
        <v>647</v>
      </c>
      <c r="G4934" s="389" t="s">
        <v>649</v>
      </c>
    </row>
    <row r="4935" spans="1:7">
      <c r="A4935" s="389" t="s">
        <v>525</v>
      </c>
      <c r="B4935" s="389" t="s">
        <v>517</v>
      </c>
      <c r="C4935" s="389">
        <v>21.536649806</v>
      </c>
      <c r="D4935" s="389" t="s">
        <v>647</v>
      </c>
      <c r="E4935" s="389" t="s">
        <v>652</v>
      </c>
      <c r="F4935" s="389" t="s">
        <v>647</v>
      </c>
      <c r="G4935" s="389" t="s">
        <v>649</v>
      </c>
    </row>
    <row r="4936" spans="1:7">
      <c r="A4936" s="389" t="s">
        <v>568</v>
      </c>
      <c r="B4936" s="389" t="s">
        <v>517</v>
      </c>
      <c r="C4936" s="389">
        <v>21.536649806</v>
      </c>
      <c r="D4936" s="389" t="s">
        <v>647</v>
      </c>
      <c r="E4936" s="389" t="s">
        <v>652</v>
      </c>
      <c r="F4936" s="389" t="s">
        <v>647</v>
      </c>
      <c r="G4936" s="389" t="s">
        <v>649</v>
      </c>
    </row>
    <row r="4937" spans="1:7">
      <c r="A4937" s="389" t="s">
        <v>558</v>
      </c>
      <c r="B4937" s="389" t="s">
        <v>517</v>
      </c>
      <c r="C4937" s="389">
        <v>3.3393780228200001</v>
      </c>
      <c r="D4937" s="389" t="s">
        <v>647</v>
      </c>
      <c r="E4937" s="389" t="s">
        <v>652</v>
      </c>
      <c r="F4937" s="389" t="s">
        <v>647</v>
      </c>
      <c r="G4937" s="389" t="s">
        <v>649</v>
      </c>
    </row>
    <row r="4938" spans="1:7">
      <c r="A4938" s="389" t="s">
        <v>581</v>
      </c>
      <c r="B4938" s="389" t="s">
        <v>517</v>
      </c>
      <c r="C4938" s="389">
        <v>22.5265024481</v>
      </c>
      <c r="D4938" s="389" t="s">
        <v>647</v>
      </c>
      <c r="E4938" s="389" t="s">
        <v>652</v>
      </c>
      <c r="F4938" s="389" t="s">
        <v>647</v>
      </c>
      <c r="G4938" s="389" t="s">
        <v>649</v>
      </c>
    </row>
    <row r="4939" spans="1:7">
      <c r="A4939" s="389" t="s">
        <v>581</v>
      </c>
      <c r="B4939" s="389" t="s">
        <v>517</v>
      </c>
      <c r="C4939" s="389">
        <v>5.8101631721000002</v>
      </c>
      <c r="D4939" s="389" t="s">
        <v>647</v>
      </c>
      <c r="E4939" s="389" t="s">
        <v>652</v>
      </c>
      <c r="F4939" s="389" t="s">
        <v>647</v>
      </c>
      <c r="G4939" s="389" t="s">
        <v>649</v>
      </c>
    </row>
    <row r="4940" spans="1:7">
      <c r="A4940" s="389" t="s">
        <v>562</v>
      </c>
      <c r="B4940" s="389" t="s">
        <v>517</v>
      </c>
      <c r="C4940" s="389">
        <v>1.45951353051</v>
      </c>
      <c r="D4940" s="389" t="s">
        <v>647</v>
      </c>
      <c r="E4940" s="389" t="s">
        <v>652</v>
      </c>
      <c r="F4940" s="389" t="s">
        <v>647</v>
      </c>
      <c r="G4940" s="389" t="s">
        <v>649</v>
      </c>
    </row>
    <row r="4941" spans="1:7">
      <c r="A4941" s="389" t="s">
        <v>562</v>
      </c>
      <c r="B4941" s="389" t="s">
        <v>517</v>
      </c>
      <c r="C4941" s="389">
        <v>1.45951353051</v>
      </c>
      <c r="D4941" s="389" t="s">
        <v>647</v>
      </c>
      <c r="E4941" s="389" t="s">
        <v>652</v>
      </c>
      <c r="F4941" s="389" t="s">
        <v>647</v>
      </c>
      <c r="G4941" s="389" t="s">
        <v>649</v>
      </c>
    </row>
    <row r="4942" spans="1:7">
      <c r="A4942" s="389" t="s">
        <v>581</v>
      </c>
      <c r="B4942" s="389" t="s">
        <v>517</v>
      </c>
      <c r="C4942" s="389">
        <v>0.72860026556500002</v>
      </c>
      <c r="D4942" s="389" t="s">
        <v>647</v>
      </c>
      <c r="E4942" s="389" t="s">
        <v>652</v>
      </c>
      <c r="F4942" s="389" t="s">
        <v>647</v>
      </c>
      <c r="G4942" s="389" t="s">
        <v>649</v>
      </c>
    </row>
    <row r="4943" spans="1:7">
      <c r="A4943" s="389" t="s">
        <v>535</v>
      </c>
      <c r="B4943" s="389" t="s">
        <v>517</v>
      </c>
      <c r="C4943" s="389">
        <v>13.7341604845</v>
      </c>
      <c r="D4943" s="389" t="s">
        <v>647</v>
      </c>
      <c r="E4943" s="389" t="s">
        <v>652</v>
      </c>
      <c r="F4943" s="389" t="s">
        <v>647</v>
      </c>
      <c r="G4943" s="389" t="s">
        <v>649</v>
      </c>
    </row>
    <row r="4944" spans="1:7">
      <c r="A4944" s="389" t="s">
        <v>581</v>
      </c>
      <c r="B4944" s="389" t="s">
        <v>517</v>
      </c>
      <c r="C4944" s="389">
        <v>4.5350676303800004</v>
      </c>
      <c r="D4944" s="389" t="s">
        <v>647</v>
      </c>
      <c r="E4944" s="389" t="s">
        <v>652</v>
      </c>
      <c r="F4944" s="389" t="s">
        <v>647</v>
      </c>
      <c r="G4944" s="389" t="s">
        <v>649</v>
      </c>
    </row>
    <row r="4945" spans="1:7">
      <c r="A4945" s="389" t="s">
        <v>535</v>
      </c>
      <c r="B4945" s="389" t="s">
        <v>517</v>
      </c>
      <c r="C4945" s="389">
        <v>19.510828635500001</v>
      </c>
      <c r="D4945" s="389" t="s">
        <v>647</v>
      </c>
      <c r="E4945" s="389" t="s">
        <v>652</v>
      </c>
      <c r="F4945" s="389" t="s">
        <v>647</v>
      </c>
      <c r="G4945" s="389" t="s">
        <v>649</v>
      </c>
    </row>
    <row r="4946" spans="1:7">
      <c r="A4946" s="389" t="s">
        <v>526</v>
      </c>
      <c r="B4946" s="389" t="s">
        <v>517</v>
      </c>
      <c r="C4946" s="389">
        <v>5.2339746816500003</v>
      </c>
      <c r="D4946" s="389" t="s">
        <v>647</v>
      </c>
      <c r="E4946" s="389" t="s">
        <v>652</v>
      </c>
      <c r="F4946" s="389" t="s">
        <v>647</v>
      </c>
      <c r="G4946" s="389" t="s">
        <v>649</v>
      </c>
    </row>
    <row r="4947" spans="1:7">
      <c r="A4947" s="389" t="s">
        <v>569</v>
      </c>
      <c r="B4947" s="389" t="s">
        <v>517</v>
      </c>
      <c r="C4947" s="389">
        <v>5.2339746816500003</v>
      </c>
      <c r="D4947" s="389" t="s">
        <v>647</v>
      </c>
      <c r="E4947" s="389" t="s">
        <v>652</v>
      </c>
      <c r="F4947" s="389" t="s">
        <v>647</v>
      </c>
      <c r="G4947" s="389" t="s">
        <v>649</v>
      </c>
    </row>
    <row r="4948" spans="1:7">
      <c r="A4948" s="389" t="s">
        <v>569</v>
      </c>
      <c r="B4948" s="389" t="s">
        <v>517</v>
      </c>
      <c r="C4948" s="389">
        <v>5.2339746816500003</v>
      </c>
      <c r="D4948" s="389" t="s">
        <v>647</v>
      </c>
      <c r="E4948" s="389" t="s">
        <v>652</v>
      </c>
      <c r="F4948" s="389" t="s">
        <v>647</v>
      </c>
      <c r="G4948" s="389" t="s">
        <v>649</v>
      </c>
    </row>
    <row r="4949" spans="1:7">
      <c r="A4949" s="389" t="s">
        <v>544</v>
      </c>
      <c r="B4949" s="389" t="s">
        <v>517</v>
      </c>
      <c r="C4949" s="389">
        <v>1.5126731409600001</v>
      </c>
      <c r="D4949" s="389" t="s">
        <v>647</v>
      </c>
      <c r="E4949" s="389" t="s">
        <v>652</v>
      </c>
      <c r="F4949" s="389" t="s">
        <v>647</v>
      </c>
      <c r="G4949" s="389" t="s">
        <v>649</v>
      </c>
    </row>
    <row r="4950" spans="1:7">
      <c r="A4950" s="389" t="s">
        <v>525</v>
      </c>
      <c r="B4950" s="389" t="s">
        <v>517</v>
      </c>
      <c r="C4950" s="389">
        <v>2.14278964306</v>
      </c>
      <c r="D4950" s="389" t="s">
        <v>647</v>
      </c>
      <c r="E4950" s="389" t="s">
        <v>652</v>
      </c>
      <c r="F4950" s="389" t="s">
        <v>647</v>
      </c>
      <c r="G4950" s="389" t="s">
        <v>649</v>
      </c>
    </row>
    <row r="4951" spans="1:7">
      <c r="A4951" s="389" t="s">
        <v>525</v>
      </c>
      <c r="B4951" s="389" t="s">
        <v>517</v>
      </c>
      <c r="C4951" s="389">
        <v>2.14278964306</v>
      </c>
      <c r="D4951" s="389" t="s">
        <v>647</v>
      </c>
      <c r="E4951" s="389" t="s">
        <v>652</v>
      </c>
      <c r="F4951" s="389" t="s">
        <v>647</v>
      </c>
      <c r="G4951" s="389" t="s">
        <v>649</v>
      </c>
    </row>
    <row r="4952" spans="1:7">
      <c r="A4952" s="389" t="s">
        <v>525</v>
      </c>
      <c r="B4952" s="389" t="s">
        <v>517</v>
      </c>
      <c r="C4952" s="389">
        <v>0.85463720646100005</v>
      </c>
      <c r="D4952" s="389" t="s">
        <v>647</v>
      </c>
      <c r="E4952" s="389" t="s">
        <v>652</v>
      </c>
      <c r="F4952" s="389" t="s">
        <v>647</v>
      </c>
      <c r="G4952" s="389" t="s">
        <v>649</v>
      </c>
    </row>
    <row r="4953" spans="1:7">
      <c r="A4953" s="389" t="s">
        <v>525</v>
      </c>
      <c r="B4953" s="389" t="s">
        <v>517</v>
      </c>
      <c r="C4953" s="389">
        <v>0.85463720646100005</v>
      </c>
      <c r="D4953" s="389" t="s">
        <v>647</v>
      </c>
      <c r="E4953" s="389" t="s">
        <v>652</v>
      </c>
      <c r="F4953" s="389" t="s">
        <v>647</v>
      </c>
      <c r="G4953" s="389" t="s">
        <v>649</v>
      </c>
    </row>
    <row r="4954" spans="1:7">
      <c r="A4954" s="389" t="s">
        <v>525</v>
      </c>
      <c r="B4954" s="389" t="s">
        <v>517</v>
      </c>
      <c r="C4954" s="389">
        <v>0.85463720646100005</v>
      </c>
      <c r="D4954" s="389" t="s">
        <v>647</v>
      </c>
      <c r="E4954" s="389" t="s">
        <v>652</v>
      </c>
      <c r="F4954" s="389" t="s">
        <v>647</v>
      </c>
      <c r="G4954" s="389" t="s">
        <v>649</v>
      </c>
    </row>
    <row r="4955" spans="1:7">
      <c r="A4955" s="389" t="s">
        <v>568</v>
      </c>
      <c r="B4955" s="389" t="s">
        <v>517</v>
      </c>
      <c r="C4955" s="389">
        <v>0.85463720646100005</v>
      </c>
      <c r="D4955" s="389" t="s">
        <v>647</v>
      </c>
      <c r="E4955" s="389" t="s">
        <v>652</v>
      </c>
      <c r="F4955" s="389" t="s">
        <v>647</v>
      </c>
      <c r="G4955" s="389" t="s">
        <v>649</v>
      </c>
    </row>
    <row r="4956" spans="1:7">
      <c r="A4956" s="389" t="s">
        <v>568</v>
      </c>
      <c r="B4956" s="389" t="s">
        <v>517</v>
      </c>
      <c r="C4956" s="389">
        <v>0.85463720646100005</v>
      </c>
      <c r="D4956" s="389" t="s">
        <v>647</v>
      </c>
      <c r="E4956" s="389" t="s">
        <v>652</v>
      </c>
      <c r="F4956" s="389" t="s">
        <v>647</v>
      </c>
      <c r="G4956" s="389" t="s">
        <v>649</v>
      </c>
    </row>
    <row r="4957" spans="1:7">
      <c r="A4957" s="389" t="s">
        <v>568</v>
      </c>
      <c r="B4957" s="389" t="s">
        <v>517</v>
      </c>
      <c r="C4957" s="389">
        <v>0.85463720646100005</v>
      </c>
      <c r="D4957" s="389" t="s">
        <v>647</v>
      </c>
      <c r="E4957" s="389" t="s">
        <v>652</v>
      </c>
      <c r="F4957" s="389" t="s">
        <v>647</v>
      </c>
      <c r="G4957" s="389" t="s">
        <v>649</v>
      </c>
    </row>
    <row r="4958" spans="1:7">
      <c r="A4958" s="389" t="s">
        <v>535</v>
      </c>
      <c r="B4958" s="389" t="s">
        <v>517</v>
      </c>
      <c r="C4958" s="389">
        <v>46.435111093499899</v>
      </c>
      <c r="D4958" s="389" t="s">
        <v>647</v>
      </c>
      <c r="E4958" s="389" t="s">
        <v>652</v>
      </c>
      <c r="F4958" s="389" t="s">
        <v>647</v>
      </c>
      <c r="G4958" s="389" t="s">
        <v>649</v>
      </c>
    </row>
    <row r="4959" spans="1:7">
      <c r="A4959" s="389" t="s">
        <v>535</v>
      </c>
      <c r="B4959" s="389" t="s">
        <v>517</v>
      </c>
      <c r="C4959" s="389">
        <v>1.429137055</v>
      </c>
      <c r="D4959" s="389" t="s">
        <v>647</v>
      </c>
      <c r="E4959" s="389" t="s">
        <v>652</v>
      </c>
      <c r="F4959" s="389" t="s">
        <v>647</v>
      </c>
      <c r="G4959" s="389" t="s">
        <v>649</v>
      </c>
    </row>
    <row r="4960" spans="1:7">
      <c r="A4960" s="389" t="s">
        <v>523</v>
      </c>
      <c r="B4960" s="389" t="s">
        <v>517</v>
      </c>
      <c r="C4960" s="389">
        <v>9.9129661755500003</v>
      </c>
      <c r="D4960" s="389" t="s">
        <v>647</v>
      </c>
      <c r="E4960" s="389" t="s">
        <v>652</v>
      </c>
      <c r="F4960" s="389" t="s">
        <v>647</v>
      </c>
      <c r="G4960" s="389" t="s">
        <v>649</v>
      </c>
    </row>
    <row r="4961" spans="1:7">
      <c r="A4961" s="389" t="s">
        <v>559</v>
      </c>
      <c r="B4961" s="389" t="s">
        <v>517</v>
      </c>
      <c r="C4961" s="389">
        <v>8.0167361883599906</v>
      </c>
      <c r="D4961" s="389" t="s">
        <v>647</v>
      </c>
      <c r="E4961" s="389" t="s">
        <v>652</v>
      </c>
      <c r="F4961" s="389" t="s">
        <v>647</v>
      </c>
      <c r="G4961" s="389" t="s">
        <v>649</v>
      </c>
    </row>
    <row r="4962" spans="1:7">
      <c r="A4962" s="389" t="s">
        <v>574</v>
      </c>
      <c r="B4962" s="389" t="s">
        <v>517</v>
      </c>
      <c r="C4962" s="389">
        <v>8.0167361883599906</v>
      </c>
      <c r="D4962" s="389" t="s">
        <v>647</v>
      </c>
      <c r="E4962" s="389" t="s">
        <v>652</v>
      </c>
      <c r="F4962" s="389" t="s">
        <v>647</v>
      </c>
      <c r="G4962" s="389" t="s">
        <v>649</v>
      </c>
    </row>
    <row r="4963" spans="1:7">
      <c r="A4963" s="389" t="s">
        <v>534</v>
      </c>
      <c r="B4963" s="389" t="s">
        <v>517</v>
      </c>
      <c r="C4963" s="389">
        <v>3.9652562322899998</v>
      </c>
      <c r="D4963" s="389" t="s">
        <v>647</v>
      </c>
      <c r="E4963" s="389" t="s">
        <v>652</v>
      </c>
      <c r="F4963" s="389" t="s">
        <v>647</v>
      </c>
      <c r="G4963" s="389" t="s">
        <v>649</v>
      </c>
    </row>
    <row r="4964" spans="1:7">
      <c r="A4964" s="389" t="s">
        <v>541</v>
      </c>
      <c r="B4964" s="389" t="s">
        <v>517</v>
      </c>
      <c r="C4964" s="389">
        <v>3.9652562322899998</v>
      </c>
      <c r="D4964" s="389" t="s">
        <v>647</v>
      </c>
      <c r="E4964" s="389" t="s">
        <v>652</v>
      </c>
      <c r="F4964" s="389" t="s">
        <v>647</v>
      </c>
      <c r="G4964" s="389" t="s">
        <v>649</v>
      </c>
    </row>
    <row r="4965" spans="1:7">
      <c r="A4965" s="389" t="s">
        <v>541</v>
      </c>
      <c r="B4965" s="389" t="s">
        <v>517</v>
      </c>
      <c r="C4965" s="389">
        <v>3.9652562322899998</v>
      </c>
      <c r="D4965" s="389" t="s">
        <v>647</v>
      </c>
      <c r="E4965" s="389" t="s">
        <v>652</v>
      </c>
      <c r="F4965" s="389" t="s">
        <v>647</v>
      </c>
      <c r="G4965" s="389" t="s">
        <v>649</v>
      </c>
    </row>
    <row r="4966" spans="1:7">
      <c r="A4966" s="389" t="s">
        <v>541</v>
      </c>
      <c r="B4966" s="389" t="s">
        <v>517</v>
      </c>
      <c r="C4966" s="389">
        <v>3.9652562322899998</v>
      </c>
      <c r="D4966" s="389" t="s">
        <v>647</v>
      </c>
      <c r="E4966" s="389" t="s">
        <v>652</v>
      </c>
      <c r="F4966" s="389" t="s">
        <v>647</v>
      </c>
      <c r="G4966" s="389" t="s">
        <v>649</v>
      </c>
    </row>
    <row r="4967" spans="1:7">
      <c r="A4967" s="389" t="s">
        <v>541</v>
      </c>
      <c r="B4967" s="389" t="s">
        <v>517</v>
      </c>
      <c r="C4967" s="389">
        <v>3.9652562322899998</v>
      </c>
      <c r="D4967" s="389" t="s">
        <v>647</v>
      </c>
      <c r="E4967" s="389" t="s">
        <v>652</v>
      </c>
      <c r="F4967" s="389" t="s">
        <v>647</v>
      </c>
      <c r="G4967" s="389" t="s">
        <v>649</v>
      </c>
    </row>
    <row r="4968" spans="1:7">
      <c r="A4968" s="389" t="s">
        <v>575</v>
      </c>
      <c r="B4968" s="389" t="s">
        <v>517</v>
      </c>
      <c r="C4968" s="389">
        <v>3.9652562322899998</v>
      </c>
      <c r="D4968" s="389" t="s">
        <v>647</v>
      </c>
      <c r="E4968" s="389" t="s">
        <v>652</v>
      </c>
      <c r="F4968" s="389" t="s">
        <v>647</v>
      </c>
      <c r="G4968" s="389" t="s">
        <v>649</v>
      </c>
    </row>
    <row r="4969" spans="1:7">
      <c r="A4969" s="389" t="s">
        <v>575</v>
      </c>
      <c r="B4969" s="389" t="s">
        <v>517</v>
      </c>
      <c r="C4969" s="389">
        <v>3.9652562322899998</v>
      </c>
      <c r="D4969" s="389" t="s">
        <v>647</v>
      </c>
      <c r="E4969" s="389" t="s">
        <v>652</v>
      </c>
      <c r="F4969" s="389" t="s">
        <v>647</v>
      </c>
      <c r="G4969" s="389" t="s">
        <v>649</v>
      </c>
    </row>
    <row r="4970" spans="1:7">
      <c r="A4970" s="389" t="s">
        <v>575</v>
      </c>
      <c r="B4970" s="389" t="s">
        <v>517</v>
      </c>
      <c r="C4970" s="389">
        <v>3.9652562322899998</v>
      </c>
      <c r="D4970" s="389" t="s">
        <v>647</v>
      </c>
      <c r="E4970" s="389" t="s">
        <v>652</v>
      </c>
      <c r="F4970" s="389" t="s">
        <v>647</v>
      </c>
      <c r="G4970" s="389" t="s">
        <v>649</v>
      </c>
    </row>
    <row r="4971" spans="1:7">
      <c r="A4971" s="389" t="s">
        <v>526</v>
      </c>
      <c r="B4971" s="389" t="s">
        <v>517</v>
      </c>
      <c r="C4971" s="389">
        <v>4.2927574157199997</v>
      </c>
      <c r="D4971" s="389" t="s">
        <v>647</v>
      </c>
      <c r="E4971" s="389" t="s">
        <v>652</v>
      </c>
      <c r="F4971" s="389" t="s">
        <v>647</v>
      </c>
      <c r="G4971" s="389" t="s">
        <v>649</v>
      </c>
    </row>
    <row r="4972" spans="1:7">
      <c r="A4972" s="389" t="s">
        <v>569</v>
      </c>
      <c r="B4972" s="389" t="s">
        <v>517</v>
      </c>
      <c r="C4972" s="389">
        <v>4.2927574157199997</v>
      </c>
      <c r="D4972" s="389" t="s">
        <v>647</v>
      </c>
      <c r="E4972" s="389" t="s">
        <v>652</v>
      </c>
      <c r="F4972" s="389" t="s">
        <v>647</v>
      </c>
      <c r="G4972" s="389" t="s">
        <v>649</v>
      </c>
    </row>
    <row r="4973" spans="1:7">
      <c r="A4973" s="389" t="s">
        <v>525</v>
      </c>
      <c r="B4973" s="389" t="s">
        <v>517</v>
      </c>
      <c r="C4973" s="389">
        <v>0.66145034235800004</v>
      </c>
      <c r="D4973" s="389" t="s">
        <v>647</v>
      </c>
      <c r="E4973" s="389" t="s">
        <v>652</v>
      </c>
      <c r="F4973" s="389" t="s">
        <v>647</v>
      </c>
      <c r="G4973" s="389" t="s">
        <v>649</v>
      </c>
    </row>
    <row r="4974" spans="1:7">
      <c r="A4974" s="389" t="s">
        <v>568</v>
      </c>
      <c r="B4974" s="389" t="s">
        <v>517</v>
      </c>
      <c r="C4974" s="389">
        <v>0.66145034235800004</v>
      </c>
      <c r="D4974" s="389" t="s">
        <v>647</v>
      </c>
      <c r="E4974" s="389" t="s">
        <v>652</v>
      </c>
      <c r="F4974" s="389" t="s">
        <v>647</v>
      </c>
      <c r="G4974" s="389" t="s">
        <v>649</v>
      </c>
    </row>
    <row r="4975" spans="1:7">
      <c r="A4975" s="389" t="s">
        <v>544</v>
      </c>
      <c r="B4975" s="389" t="s">
        <v>517</v>
      </c>
      <c r="C4975" s="389">
        <v>1.0532342211000001</v>
      </c>
      <c r="D4975" s="389" t="s">
        <v>647</v>
      </c>
      <c r="E4975" s="389" t="s">
        <v>652</v>
      </c>
      <c r="F4975" s="389" t="s">
        <v>647</v>
      </c>
      <c r="G4975" s="389" t="s">
        <v>649</v>
      </c>
    </row>
    <row r="4976" spans="1:7">
      <c r="A4976" s="389" t="s">
        <v>576</v>
      </c>
      <c r="B4976" s="389" t="s">
        <v>517</v>
      </c>
      <c r="C4976" s="389">
        <v>2.6360648485899998</v>
      </c>
      <c r="D4976" s="389" t="s">
        <v>647</v>
      </c>
      <c r="E4976" s="389" t="s">
        <v>652</v>
      </c>
      <c r="F4976" s="389" t="s">
        <v>647</v>
      </c>
      <c r="G4976" s="389" t="s">
        <v>649</v>
      </c>
    </row>
    <row r="4977" spans="1:7">
      <c r="A4977" s="389" t="s">
        <v>578</v>
      </c>
      <c r="B4977" s="389" t="s">
        <v>517</v>
      </c>
      <c r="C4977" s="389">
        <v>2.6360648485899998</v>
      </c>
      <c r="D4977" s="389" t="s">
        <v>647</v>
      </c>
      <c r="E4977" s="389" t="s">
        <v>652</v>
      </c>
      <c r="F4977" s="389" t="s">
        <v>647</v>
      </c>
      <c r="G4977" s="389" t="s">
        <v>649</v>
      </c>
    </row>
    <row r="4978" spans="1:7">
      <c r="A4978" s="389" t="s">
        <v>578</v>
      </c>
      <c r="B4978" s="389" t="s">
        <v>517</v>
      </c>
      <c r="C4978" s="389">
        <v>2.6360648485899998</v>
      </c>
      <c r="D4978" s="389" t="s">
        <v>647</v>
      </c>
      <c r="E4978" s="389" t="s">
        <v>652</v>
      </c>
      <c r="F4978" s="389" t="s">
        <v>647</v>
      </c>
      <c r="G4978" s="389" t="s">
        <v>649</v>
      </c>
    </row>
    <row r="4979" spans="1:7">
      <c r="A4979" s="389" t="s">
        <v>525</v>
      </c>
      <c r="B4979" s="389" t="s">
        <v>517</v>
      </c>
      <c r="C4979" s="389">
        <v>5.6163102558700002</v>
      </c>
      <c r="D4979" s="389" t="s">
        <v>647</v>
      </c>
      <c r="E4979" s="389" t="s">
        <v>652</v>
      </c>
      <c r="F4979" s="389" t="s">
        <v>647</v>
      </c>
      <c r="G4979" s="389" t="s">
        <v>649</v>
      </c>
    </row>
    <row r="4980" spans="1:7">
      <c r="A4980" s="389" t="s">
        <v>549</v>
      </c>
      <c r="B4980" s="389" t="s">
        <v>517</v>
      </c>
      <c r="C4980" s="389">
        <v>2.5815117883499998</v>
      </c>
      <c r="D4980" s="389" t="s">
        <v>647</v>
      </c>
      <c r="E4980" s="389" t="s">
        <v>652</v>
      </c>
      <c r="F4980" s="389" t="s">
        <v>647</v>
      </c>
      <c r="G4980" s="389" t="s">
        <v>649</v>
      </c>
    </row>
    <row r="4981" spans="1:7">
      <c r="A4981" s="389" t="s">
        <v>578</v>
      </c>
      <c r="B4981" s="389" t="s">
        <v>517</v>
      </c>
      <c r="C4981" s="389">
        <v>2.8495848592400002</v>
      </c>
      <c r="D4981" s="389" t="s">
        <v>647</v>
      </c>
      <c r="E4981" s="389" t="s">
        <v>652</v>
      </c>
      <c r="F4981" s="389" t="s">
        <v>647</v>
      </c>
      <c r="G4981" s="389" t="s">
        <v>649</v>
      </c>
    </row>
    <row r="4982" spans="1:7">
      <c r="A4982" s="389" t="s">
        <v>578</v>
      </c>
      <c r="B4982" s="389" t="s">
        <v>517</v>
      </c>
      <c r="C4982" s="389">
        <v>8.0260089163699906</v>
      </c>
      <c r="D4982" s="389" t="s">
        <v>647</v>
      </c>
      <c r="E4982" s="389" t="s">
        <v>652</v>
      </c>
      <c r="F4982" s="389" t="s">
        <v>647</v>
      </c>
      <c r="G4982" s="389" t="s">
        <v>649</v>
      </c>
    </row>
    <row r="4983" spans="1:7">
      <c r="A4983" s="389" t="s">
        <v>578</v>
      </c>
      <c r="B4983" s="389" t="s">
        <v>517</v>
      </c>
      <c r="C4983" s="389">
        <v>7.8096334344400002</v>
      </c>
      <c r="D4983" s="389" t="s">
        <v>647</v>
      </c>
      <c r="E4983" s="389" t="s">
        <v>652</v>
      </c>
      <c r="F4983" s="389" t="s">
        <v>647</v>
      </c>
      <c r="G4983" s="389" t="s">
        <v>649</v>
      </c>
    </row>
    <row r="4984" spans="1:7">
      <c r="A4984" s="389" t="s">
        <v>514</v>
      </c>
      <c r="B4984" s="389" t="s">
        <v>517</v>
      </c>
      <c r="C4984" s="389">
        <v>14.6260501739</v>
      </c>
      <c r="D4984" s="389" t="s">
        <v>647</v>
      </c>
      <c r="E4984" s="389" t="s">
        <v>652</v>
      </c>
      <c r="F4984" s="389" t="s">
        <v>647</v>
      </c>
      <c r="G4984" s="389" t="s">
        <v>649</v>
      </c>
    </row>
    <row r="4985" spans="1:7">
      <c r="A4985" s="389" t="s">
        <v>514</v>
      </c>
      <c r="B4985" s="389" t="s">
        <v>517</v>
      </c>
      <c r="C4985" s="389">
        <v>14.6260501739</v>
      </c>
      <c r="D4985" s="389" t="s">
        <v>647</v>
      </c>
      <c r="E4985" s="389" t="s">
        <v>652</v>
      </c>
      <c r="F4985" s="389" t="s">
        <v>647</v>
      </c>
      <c r="G4985" s="389" t="s">
        <v>649</v>
      </c>
    </row>
    <row r="4986" spans="1:7">
      <c r="A4986" s="389" t="s">
        <v>514</v>
      </c>
      <c r="B4986" s="389" t="s">
        <v>517</v>
      </c>
      <c r="C4986" s="389">
        <v>14.6260501739</v>
      </c>
      <c r="D4986" s="389" t="s">
        <v>647</v>
      </c>
      <c r="E4986" s="389" t="s">
        <v>652</v>
      </c>
      <c r="F4986" s="389" t="s">
        <v>647</v>
      </c>
      <c r="G4986" s="389" t="s">
        <v>649</v>
      </c>
    </row>
    <row r="4987" spans="1:7">
      <c r="A4987" s="389" t="s">
        <v>534</v>
      </c>
      <c r="B4987" s="389" t="s">
        <v>517</v>
      </c>
      <c r="C4987" s="389">
        <v>10.0854337622999</v>
      </c>
      <c r="D4987" s="389" t="s">
        <v>647</v>
      </c>
      <c r="E4987" s="389" t="s">
        <v>652</v>
      </c>
      <c r="F4987" s="389" t="s">
        <v>647</v>
      </c>
      <c r="G4987" s="389" t="s">
        <v>649</v>
      </c>
    </row>
    <row r="4988" spans="1:7">
      <c r="A4988" s="389" t="s">
        <v>563</v>
      </c>
      <c r="B4988" s="389" t="s">
        <v>517</v>
      </c>
      <c r="C4988" s="389">
        <v>17.469778356900001</v>
      </c>
      <c r="D4988" s="389" t="s">
        <v>647</v>
      </c>
      <c r="E4988" s="389" t="s">
        <v>652</v>
      </c>
      <c r="F4988" s="389" t="s">
        <v>647</v>
      </c>
      <c r="G4988" s="389" t="s">
        <v>649</v>
      </c>
    </row>
    <row r="4989" spans="1:7">
      <c r="A4989" s="389" t="s">
        <v>525</v>
      </c>
      <c r="B4989" s="389" t="s">
        <v>517</v>
      </c>
      <c r="C4989" s="389">
        <v>3.1503756693199998</v>
      </c>
      <c r="D4989" s="389" t="s">
        <v>647</v>
      </c>
      <c r="E4989" s="389" t="s">
        <v>652</v>
      </c>
      <c r="F4989" s="389" t="s">
        <v>647</v>
      </c>
      <c r="G4989" s="389" t="s">
        <v>649</v>
      </c>
    </row>
    <row r="4990" spans="1:7">
      <c r="A4990" s="389" t="s">
        <v>525</v>
      </c>
      <c r="B4990" s="389" t="s">
        <v>517</v>
      </c>
      <c r="C4990" s="389">
        <v>2.3064238718799999</v>
      </c>
      <c r="D4990" s="389" t="s">
        <v>647</v>
      </c>
      <c r="E4990" s="389" t="s">
        <v>652</v>
      </c>
      <c r="F4990" s="389" t="s">
        <v>647</v>
      </c>
      <c r="G4990" s="389" t="s">
        <v>649</v>
      </c>
    </row>
    <row r="4991" spans="1:7">
      <c r="A4991" s="389" t="s">
        <v>524</v>
      </c>
      <c r="B4991" s="389" t="s">
        <v>517</v>
      </c>
      <c r="C4991" s="389">
        <v>1.074618283</v>
      </c>
      <c r="D4991" s="389" t="s">
        <v>647</v>
      </c>
      <c r="E4991" s="389" t="s">
        <v>652</v>
      </c>
      <c r="F4991" s="389" t="s">
        <v>647</v>
      </c>
      <c r="G4991" s="389" t="s">
        <v>649</v>
      </c>
    </row>
    <row r="4992" spans="1:7">
      <c r="A4992" s="389" t="s">
        <v>514</v>
      </c>
      <c r="B4992" s="389" t="s">
        <v>517</v>
      </c>
      <c r="C4992" s="389">
        <v>39.591145101000002</v>
      </c>
      <c r="D4992" s="389" t="s">
        <v>647</v>
      </c>
      <c r="E4992" s="389" t="s">
        <v>652</v>
      </c>
      <c r="F4992" s="389" t="s">
        <v>647</v>
      </c>
      <c r="G4992" s="389" t="s">
        <v>649</v>
      </c>
    </row>
    <row r="4993" spans="1:7">
      <c r="A4993" s="389" t="s">
        <v>514</v>
      </c>
      <c r="B4993" s="389" t="s">
        <v>517</v>
      </c>
      <c r="C4993" s="389">
        <v>39.591145101000002</v>
      </c>
      <c r="D4993" s="389" t="s">
        <v>647</v>
      </c>
      <c r="E4993" s="389" t="s">
        <v>652</v>
      </c>
      <c r="F4993" s="389" t="s">
        <v>647</v>
      </c>
      <c r="G4993" s="389" t="s">
        <v>649</v>
      </c>
    </row>
    <row r="4994" spans="1:7">
      <c r="A4994" s="389" t="s">
        <v>514</v>
      </c>
      <c r="B4994" s="389" t="s">
        <v>517</v>
      </c>
      <c r="C4994" s="389">
        <v>1.11053886099</v>
      </c>
      <c r="D4994" s="389" t="s">
        <v>647</v>
      </c>
      <c r="E4994" s="389" t="s">
        <v>652</v>
      </c>
      <c r="F4994" s="389" t="s">
        <v>647</v>
      </c>
      <c r="G4994" s="389" t="s">
        <v>649</v>
      </c>
    </row>
    <row r="4995" spans="1:7">
      <c r="A4995" s="389" t="s">
        <v>514</v>
      </c>
      <c r="B4995" s="389" t="s">
        <v>517</v>
      </c>
      <c r="C4995" s="389">
        <v>12.1970510663</v>
      </c>
      <c r="D4995" s="389" t="s">
        <v>647</v>
      </c>
      <c r="E4995" s="389" t="s">
        <v>652</v>
      </c>
      <c r="F4995" s="389" t="s">
        <v>647</v>
      </c>
      <c r="G4995" s="389" t="s">
        <v>649</v>
      </c>
    </row>
    <row r="4996" spans="1:7">
      <c r="A4996" s="389" t="s">
        <v>514</v>
      </c>
      <c r="B4996" s="389" t="s">
        <v>517</v>
      </c>
      <c r="C4996" s="389">
        <v>12.1970510663</v>
      </c>
      <c r="D4996" s="389" t="s">
        <v>647</v>
      </c>
      <c r="E4996" s="389" t="s">
        <v>652</v>
      </c>
      <c r="F4996" s="389" t="s">
        <v>647</v>
      </c>
      <c r="G4996" s="389" t="s">
        <v>649</v>
      </c>
    </row>
    <row r="4997" spans="1:7">
      <c r="A4997" s="389" t="s">
        <v>567</v>
      </c>
      <c r="B4997" s="389" t="s">
        <v>517</v>
      </c>
      <c r="C4997" s="389">
        <v>7.9916890275399997</v>
      </c>
      <c r="D4997" s="389" t="s">
        <v>647</v>
      </c>
      <c r="E4997" s="389" t="s">
        <v>652</v>
      </c>
      <c r="F4997" s="389" t="s">
        <v>647</v>
      </c>
      <c r="G4997" s="389" t="s">
        <v>649</v>
      </c>
    </row>
    <row r="4998" spans="1:7">
      <c r="A4998" s="389" t="s">
        <v>578</v>
      </c>
      <c r="B4998" s="389" t="s">
        <v>517</v>
      </c>
      <c r="C4998" s="389">
        <v>2.5772139004999999</v>
      </c>
      <c r="D4998" s="389" t="s">
        <v>647</v>
      </c>
      <c r="E4998" s="389" t="s">
        <v>652</v>
      </c>
      <c r="F4998" s="389" t="s">
        <v>647</v>
      </c>
      <c r="G4998" s="389" t="s">
        <v>649</v>
      </c>
    </row>
    <row r="4999" spans="1:7">
      <c r="A4999" s="389" t="s">
        <v>578</v>
      </c>
      <c r="B4999" s="389" t="s">
        <v>517</v>
      </c>
      <c r="C4999" s="389">
        <v>2.5772139004999999</v>
      </c>
      <c r="D4999" s="389" t="s">
        <v>647</v>
      </c>
      <c r="E4999" s="389" t="s">
        <v>652</v>
      </c>
      <c r="F4999" s="389" t="s">
        <v>647</v>
      </c>
      <c r="G4999" s="389" t="s">
        <v>649</v>
      </c>
    </row>
    <row r="5000" spans="1:7">
      <c r="A5000" s="389" t="s">
        <v>514</v>
      </c>
      <c r="B5000" s="389" t="s">
        <v>517</v>
      </c>
      <c r="C5000" s="389">
        <v>5.1547849116200002</v>
      </c>
      <c r="D5000" s="389" t="s">
        <v>647</v>
      </c>
      <c r="E5000" s="389" t="s">
        <v>652</v>
      </c>
      <c r="F5000" s="389" t="s">
        <v>647</v>
      </c>
      <c r="G5000" s="389" t="s">
        <v>649</v>
      </c>
    </row>
    <row r="5001" spans="1:7">
      <c r="A5001" s="389" t="s">
        <v>535</v>
      </c>
      <c r="B5001" s="389" t="s">
        <v>517</v>
      </c>
      <c r="C5001" s="389">
        <v>21.622137199000001</v>
      </c>
      <c r="D5001" s="389" t="s">
        <v>647</v>
      </c>
      <c r="E5001" s="389" t="s">
        <v>652</v>
      </c>
      <c r="F5001" s="389" t="s">
        <v>647</v>
      </c>
      <c r="G5001" s="389" t="s">
        <v>649</v>
      </c>
    </row>
    <row r="5002" spans="1:7">
      <c r="A5002" s="389" t="s">
        <v>563</v>
      </c>
      <c r="B5002" s="389" t="s">
        <v>517</v>
      </c>
      <c r="C5002" s="389">
        <v>42.728844341299897</v>
      </c>
      <c r="D5002" s="389" t="s">
        <v>647</v>
      </c>
      <c r="E5002" s="389" t="s">
        <v>652</v>
      </c>
      <c r="F5002" s="389" t="s">
        <v>647</v>
      </c>
      <c r="G5002" s="389" t="s">
        <v>649</v>
      </c>
    </row>
    <row r="5003" spans="1:7">
      <c r="A5003" s="389" t="s">
        <v>578</v>
      </c>
      <c r="B5003" s="389" t="s">
        <v>517</v>
      </c>
      <c r="C5003" s="389">
        <v>0.61915366206300004</v>
      </c>
      <c r="D5003" s="389" t="s">
        <v>647</v>
      </c>
      <c r="E5003" s="389" t="s">
        <v>652</v>
      </c>
      <c r="F5003" s="389" t="s">
        <v>647</v>
      </c>
      <c r="G5003" s="389" t="s">
        <v>649</v>
      </c>
    </row>
    <row r="5004" spans="1:7">
      <c r="A5004" s="389" t="s">
        <v>535</v>
      </c>
      <c r="B5004" s="389" t="s">
        <v>517</v>
      </c>
      <c r="C5004" s="389">
        <v>3.76111405289</v>
      </c>
      <c r="D5004" s="389" t="s">
        <v>647</v>
      </c>
      <c r="E5004" s="389" t="s">
        <v>652</v>
      </c>
      <c r="F5004" s="389" t="s">
        <v>647</v>
      </c>
      <c r="G5004" s="389" t="s">
        <v>649</v>
      </c>
    </row>
    <row r="5005" spans="1:7">
      <c r="A5005" s="389" t="s">
        <v>535</v>
      </c>
      <c r="B5005" s="389" t="s">
        <v>517</v>
      </c>
      <c r="C5005" s="389">
        <v>3.76111405289</v>
      </c>
      <c r="D5005" s="389" t="s">
        <v>647</v>
      </c>
      <c r="E5005" s="389" t="s">
        <v>652</v>
      </c>
      <c r="F5005" s="389" t="s">
        <v>647</v>
      </c>
      <c r="G5005" s="389" t="s">
        <v>649</v>
      </c>
    </row>
    <row r="5006" spans="1:7">
      <c r="A5006" s="389" t="s">
        <v>581</v>
      </c>
      <c r="B5006" s="389" t="s">
        <v>517</v>
      </c>
      <c r="C5006" s="389">
        <v>25.3230637517999</v>
      </c>
      <c r="D5006" s="389" t="s">
        <v>647</v>
      </c>
      <c r="E5006" s="389" t="s">
        <v>652</v>
      </c>
      <c r="F5006" s="389" t="s">
        <v>647</v>
      </c>
      <c r="G5006" s="389" t="s">
        <v>649</v>
      </c>
    </row>
    <row r="5007" spans="1:7">
      <c r="A5007" s="389" t="s">
        <v>534</v>
      </c>
      <c r="B5007" s="389" t="s">
        <v>517</v>
      </c>
      <c r="C5007" s="389">
        <v>36.3081029234</v>
      </c>
      <c r="D5007" s="389" t="s">
        <v>647</v>
      </c>
      <c r="E5007" s="389" t="s">
        <v>652</v>
      </c>
      <c r="F5007" s="389" t="s">
        <v>647</v>
      </c>
      <c r="G5007" s="389" t="s">
        <v>649</v>
      </c>
    </row>
    <row r="5008" spans="1:7">
      <c r="A5008" s="389" t="s">
        <v>558</v>
      </c>
      <c r="B5008" s="389" t="s">
        <v>517</v>
      </c>
      <c r="C5008" s="389">
        <v>36.3081029234</v>
      </c>
      <c r="D5008" s="389" t="s">
        <v>647</v>
      </c>
      <c r="E5008" s="389" t="s">
        <v>652</v>
      </c>
      <c r="F5008" s="389" t="s">
        <v>647</v>
      </c>
      <c r="G5008" s="389" t="s">
        <v>649</v>
      </c>
    </row>
    <row r="5009" spans="1:7">
      <c r="A5009" s="389" t="s">
        <v>558</v>
      </c>
      <c r="B5009" s="389" t="s">
        <v>517</v>
      </c>
      <c r="C5009" s="389">
        <v>36.3081029234</v>
      </c>
      <c r="D5009" s="389" t="s">
        <v>647</v>
      </c>
      <c r="E5009" s="389" t="s">
        <v>652</v>
      </c>
      <c r="F5009" s="389" t="s">
        <v>647</v>
      </c>
      <c r="G5009" s="389" t="s">
        <v>649</v>
      </c>
    </row>
    <row r="5010" spans="1:7">
      <c r="A5010" s="389" t="s">
        <v>581</v>
      </c>
      <c r="B5010" s="389" t="s">
        <v>517</v>
      </c>
      <c r="C5010" s="389">
        <v>4.9412835137100002</v>
      </c>
      <c r="D5010" s="389" t="s">
        <v>647</v>
      </c>
      <c r="E5010" s="389" t="s">
        <v>652</v>
      </c>
      <c r="F5010" s="389" t="s">
        <v>647</v>
      </c>
      <c r="G5010" s="389" t="s">
        <v>649</v>
      </c>
    </row>
    <row r="5011" spans="1:7">
      <c r="A5011" s="389" t="s">
        <v>560</v>
      </c>
      <c r="B5011" s="389" t="s">
        <v>517</v>
      </c>
      <c r="C5011" s="389">
        <v>20.601621069499899</v>
      </c>
      <c r="D5011" s="389" t="s">
        <v>647</v>
      </c>
      <c r="E5011" s="389" t="s">
        <v>652</v>
      </c>
      <c r="F5011" s="389" t="s">
        <v>647</v>
      </c>
      <c r="G5011" s="389" t="s">
        <v>649</v>
      </c>
    </row>
    <row r="5012" spans="1:7">
      <c r="A5012" s="389" t="s">
        <v>543</v>
      </c>
      <c r="B5012" s="389" t="s">
        <v>517</v>
      </c>
      <c r="C5012" s="389">
        <v>4.6418472451600001</v>
      </c>
      <c r="D5012" s="389" t="s">
        <v>647</v>
      </c>
      <c r="E5012" s="389" t="s">
        <v>652</v>
      </c>
      <c r="F5012" s="389" t="s">
        <v>647</v>
      </c>
      <c r="G5012" s="389" t="s">
        <v>649</v>
      </c>
    </row>
    <row r="5013" spans="1:7">
      <c r="A5013" s="389" t="s">
        <v>559</v>
      </c>
      <c r="B5013" s="389" t="s">
        <v>517</v>
      </c>
      <c r="C5013" s="389">
        <v>38.542284391000003</v>
      </c>
      <c r="D5013" s="389" t="s">
        <v>647</v>
      </c>
      <c r="E5013" s="389" t="s">
        <v>652</v>
      </c>
      <c r="F5013" s="389" t="s">
        <v>647</v>
      </c>
      <c r="G5013" s="389" t="s">
        <v>649</v>
      </c>
    </row>
    <row r="5014" spans="1:7">
      <c r="A5014" s="389" t="s">
        <v>581</v>
      </c>
      <c r="B5014" s="389" t="s">
        <v>517</v>
      </c>
      <c r="C5014" s="389">
        <v>38.542284391000003</v>
      </c>
      <c r="D5014" s="389" t="s">
        <v>647</v>
      </c>
      <c r="E5014" s="389" t="s">
        <v>652</v>
      </c>
      <c r="F5014" s="389" t="s">
        <v>647</v>
      </c>
      <c r="G5014" s="389" t="s">
        <v>649</v>
      </c>
    </row>
    <row r="5015" spans="1:7">
      <c r="A5015" s="389" t="s">
        <v>581</v>
      </c>
      <c r="B5015" s="389" t="s">
        <v>517</v>
      </c>
      <c r="C5015" s="389">
        <v>38.542284391000003</v>
      </c>
      <c r="D5015" s="389" t="s">
        <v>647</v>
      </c>
      <c r="E5015" s="389" t="s">
        <v>652</v>
      </c>
      <c r="F5015" s="389" t="s">
        <v>647</v>
      </c>
      <c r="G5015" s="389" t="s">
        <v>649</v>
      </c>
    </row>
    <row r="5016" spans="1:7">
      <c r="A5016" s="389" t="s">
        <v>574</v>
      </c>
      <c r="B5016" s="389" t="s">
        <v>517</v>
      </c>
      <c r="C5016" s="389">
        <v>38.542284391000003</v>
      </c>
      <c r="D5016" s="389" t="s">
        <v>647</v>
      </c>
      <c r="E5016" s="389" t="s">
        <v>652</v>
      </c>
      <c r="F5016" s="389" t="s">
        <v>647</v>
      </c>
      <c r="G5016" s="389" t="s">
        <v>649</v>
      </c>
    </row>
    <row r="5017" spans="1:7">
      <c r="A5017" s="389" t="s">
        <v>574</v>
      </c>
      <c r="B5017" s="389" t="s">
        <v>517</v>
      </c>
      <c r="C5017" s="389">
        <v>38.542284391000003</v>
      </c>
      <c r="D5017" s="389" t="s">
        <v>647</v>
      </c>
      <c r="E5017" s="389" t="s">
        <v>652</v>
      </c>
      <c r="F5017" s="389" t="s">
        <v>647</v>
      </c>
      <c r="G5017" s="389" t="s">
        <v>649</v>
      </c>
    </row>
    <row r="5018" spans="1:7">
      <c r="A5018" s="389" t="s">
        <v>574</v>
      </c>
      <c r="B5018" s="389" t="s">
        <v>517</v>
      </c>
      <c r="C5018" s="389">
        <v>20.294015674600001</v>
      </c>
      <c r="D5018" s="389" t="s">
        <v>647</v>
      </c>
      <c r="E5018" s="389" t="s">
        <v>652</v>
      </c>
      <c r="F5018" s="389" t="s">
        <v>647</v>
      </c>
      <c r="G5018" s="389" t="s">
        <v>649</v>
      </c>
    </row>
    <row r="5019" spans="1:7">
      <c r="A5019" s="389" t="s">
        <v>574</v>
      </c>
      <c r="B5019" s="389" t="s">
        <v>517</v>
      </c>
      <c r="C5019" s="389">
        <v>20.294015674600001</v>
      </c>
      <c r="D5019" s="389" t="s">
        <v>647</v>
      </c>
      <c r="E5019" s="389" t="s">
        <v>652</v>
      </c>
      <c r="F5019" s="389" t="s">
        <v>647</v>
      </c>
      <c r="G5019" s="389" t="s">
        <v>649</v>
      </c>
    </row>
    <row r="5020" spans="1:7">
      <c r="A5020" s="389" t="s">
        <v>578</v>
      </c>
      <c r="B5020" s="389" t="s">
        <v>517</v>
      </c>
      <c r="C5020" s="389">
        <v>3.0655319127</v>
      </c>
      <c r="D5020" s="389" t="s">
        <v>647</v>
      </c>
      <c r="E5020" s="389" t="s">
        <v>652</v>
      </c>
      <c r="F5020" s="389" t="s">
        <v>647</v>
      </c>
      <c r="G5020" s="389" t="s">
        <v>649</v>
      </c>
    </row>
    <row r="5021" spans="1:7">
      <c r="A5021" s="389" t="s">
        <v>570</v>
      </c>
      <c r="B5021" s="389" t="s">
        <v>517</v>
      </c>
      <c r="C5021" s="389">
        <v>3.6363521849399998</v>
      </c>
      <c r="D5021" s="389" t="s">
        <v>647</v>
      </c>
      <c r="E5021" s="389" t="s">
        <v>652</v>
      </c>
      <c r="F5021" s="389" t="s">
        <v>647</v>
      </c>
      <c r="G5021" s="389" t="s">
        <v>649</v>
      </c>
    </row>
    <row r="5022" spans="1:7">
      <c r="A5022" s="389" t="s">
        <v>525</v>
      </c>
      <c r="B5022" s="389" t="s">
        <v>517</v>
      </c>
      <c r="C5022" s="389">
        <v>1.40082469967</v>
      </c>
      <c r="D5022" s="389" t="s">
        <v>647</v>
      </c>
      <c r="E5022" s="389" t="s">
        <v>652</v>
      </c>
      <c r="F5022" s="389" t="s">
        <v>647</v>
      </c>
      <c r="G5022" s="389" t="s">
        <v>649</v>
      </c>
    </row>
    <row r="5023" spans="1:7">
      <c r="A5023" s="389" t="s">
        <v>568</v>
      </c>
      <c r="B5023" s="389" t="s">
        <v>517</v>
      </c>
      <c r="C5023" s="389">
        <v>1.40082469967</v>
      </c>
      <c r="D5023" s="389" t="s">
        <v>647</v>
      </c>
      <c r="E5023" s="389" t="s">
        <v>652</v>
      </c>
      <c r="F5023" s="389" t="s">
        <v>647</v>
      </c>
      <c r="G5023" s="389" t="s">
        <v>649</v>
      </c>
    </row>
    <row r="5024" spans="1:7">
      <c r="A5024" s="389" t="s">
        <v>526</v>
      </c>
      <c r="B5024" s="389" t="s">
        <v>517</v>
      </c>
      <c r="C5024" s="389">
        <v>2.0194566269499998</v>
      </c>
      <c r="D5024" s="389" t="s">
        <v>647</v>
      </c>
      <c r="E5024" s="389" t="s">
        <v>652</v>
      </c>
      <c r="F5024" s="389" t="s">
        <v>647</v>
      </c>
      <c r="G5024" s="389" t="s">
        <v>649</v>
      </c>
    </row>
    <row r="5025" spans="1:7">
      <c r="A5025" s="389" t="s">
        <v>514</v>
      </c>
      <c r="B5025" s="389" t="s">
        <v>517</v>
      </c>
      <c r="C5025" s="389">
        <v>2.0194566269499998</v>
      </c>
      <c r="D5025" s="389" t="s">
        <v>647</v>
      </c>
      <c r="E5025" s="389" t="s">
        <v>652</v>
      </c>
      <c r="F5025" s="389" t="s">
        <v>647</v>
      </c>
      <c r="G5025" s="389" t="s">
        <v>649</v>
      </c>
    </row>
    <row r="5026" spans="1:7">
      <c r="A5026" s="389" t="s">
        <v>569</v>
      </c>
      <c r="B5026" s="389" t="s">
        <v>517</v>
      </c>
      <c r="C5026" s="389">
        <v>2.0194566269499998</v>
      </c>
      <c r="D5026" s="389" t="s">
        <v>647</v>
      </c>
      <c r="E5026" s="389" t="s">
        <v>652</v>
      </c>
      <c r="F5026" s="389" t="s">
        <v>647</v>
      </c>
      <c r="G5026" s="389" t="s">
        <v>649</v>
      </c>
    </row>
    <row r="5027" spans="1:7">
      <c r="A5027" s="389" t="s">
        <v>581</v>
      </c>
      <c r="B5027" s="389" t="s">
        <v>517</v>
      </c>
      <c r="C5027" s="389">
        <v>1.6196924123900001</v>
      </c>
      <c r="D5027" s="389" t="s">
        <v>647</v>
      </c>
      <c r="E5027" s="389" t="s">
        <v>652</v>
      </c>
      <c r="F5027" s="389" t="s">
        <v>647</v>
      </c>
      <c r="G5027" s="389" t="s">
        <v>649</v>
      </c>
    </row>
    <row r="5028" spans="1:7">
      <c r="A5028" s="389" t="s">
        <v>581</v>
      </c>
      <c r="B5028" s="389" t="s">
        <v>517</v>
      </c>
      <c r="C5028" s="389">
        <v>11.5081777872999</v>
      </c>
      <c r="D5028" s="389" t="s">
        <v>647</v>
      </c>
      <c r="E5028" s="389" t="s">
        <v>652</v>
      </c>
      <c r="F5028" s="389" t="s">
        <v>647</v>
      </c>
      <c r="G5028" s="389" t="s">
        <v>649</v>
      </c>
    </row>
    <row r="5029" spans="1:7">
      <c r="A5029" s="389" t="s">
        <v>535</v>
      </c>
      <c r="B5029" s="389" t="s">
        <v>517</v>
      </c>
      <c r="C5029" s="389">
        <v>1.52272978844</v>
      </c>
      <c r="D5029" s="389" t="s">
        <v>647</v>
      </c>
      <c r="E5029" s="389" t="s">
        <v>652</v>
      </c>
      <c r="F5029" s="389" t="s">
        <v>647</v>
      </c>
      <c r="G5029" s="389" t="s">
        <v>649</v>
      </c>
    </row>
    <row r="5030" spans="1:7">
      <c r="A5030" s="389" t="s">
        <v>535</v>
      </c>
      <c r="B5030" s="389" t="s">
        <v>517</v>
      </c>
      <c r="C5030" s="389">
        <v>7.5830248350499998</v>
      </c>
      <c r="D5030" s="389" t="s">
        <v>647</v>
      </c>
      <c r="E5030" s="389" t="s">
        <v>652</v>
      </c>
      <c r="F5030" s="389" t="s">
        <v>647</v>
      </c>
      <c r="G5030" s="389" t="s">
        <v>649</v>
      </c>
    </row>
    <row r="5031" spans="1:7">
      <c r="A5031" s="389" t="s">
        <v>526</v>
      </c>
      <c r="B5031" s="389" t="s">
        <v>517</v>
      </c>
      <c r="C5031" s="389">
        <v>8.4534455791699905</v>
      </c>
      <c r="D5031" s="389" t="s">
        <v>647</v>
      </c>
      <c r="E5031" s="389" t="s">
        <v>652</v>
      </c>
      <c r="F5031" s="389" t="s">
        <v>647</v>
      </c>
      <c r="G5031" s="389" t="s">
        <v>649</v>
      </c>
    </row>
    <row r="5032" spans="1:7">
      <c r="A5032" s="389" t="s">
        <v>581</v>
      </c>
      <c r="B5032" s="389" t="s">
        <v>517</v>
      </c>
      <c r="C5032" s="389">
        <v>12.065925153</v>
      </c>
      <c r="D5032" s="389" t="s">
        <v>647</v>
      </c>
      <c r="E5032" s="389" t="s">
        <v>652</v>
      </c>
      <c r="F5032" s="389" t="s">
        <v>647</v>
      </c>
      <c r="G5032" s="389" t="s">
        <v>649</v>
      </c>
    </row>
    <row r="5033" spans="1:7">
      <c r="A5033" s="389" t="s">
        <v>534</v>
      </c>
      <c r="B5033" s="389" t="s">
        <v>517</v>
      </c>
      <c r="C5033" s="389">
        <v>13.026591911000001</v>
      </c>
      <c r="D5033" s="389" t="s">
        <v>647</v>
      </c>
      <c r="E5033" s="389" t="s">
        <v>652</v>
      </c>
      <c r="F5033" s="389" t="s">
        <v>647</v>
      </c>
      <c r="G5033" s="389" t="s">
        <v>649</v>
      </c>
    </row>
    <row r="5034" spans="1:7">
      <c r="A5034" s="389" t="s">
        <v>534</v>
      </c>
      <c r="B5034" s="389" t="s">
        <v>517</v>
      </c>
      <c r="C5034" s="389">
        <v>13.026591911000001</v>
      </c>
      <c r="D5034" s="389" t="s">
        <v>647</v>
      </c>
      <c r="E5034" s="389" t="s">
        <v>652</v>
      </c>
      <c r="F5034" s="389" t="s">
        <v>647</v>
      </c>
      <c r="G5034" s="389" t="s">
        <v>649</v>
      </c>
    </row>
    <row r="5035" spans="1:7">
      <c r="A5035" s="389" t="s">
        <v>541</v>
      </c>
      <c r="B5035" s="389" t="s">
        <v>517</v>
      </c>
      <c r="C5035" s="389">
        <v>13.026591911000001</v>
      </c>
      <c r="D5035" s="389" t="s">
        <v>647</v>
      </c>
      <c r="E5035" s="389" t="s">
        <v>652</v>
      </c>
      <c r="F5035" s="389" t="s">
        <v>647</v>
      </c>
      <c r="G5035" s="389" t="s">
        <v>649</v>
      </c>
    </row>
    <row r="5036" spans="1:7">
      <c r="A5036" s="389" t="s">
        <v>541</v>
      </c>
      <c r="B5036" s="389" t="s">
        <v>517</v>
      </c>
      <c r="C5036" s="389">
        <v>13.026591911000001</v>
      </c>
      <c r="D5036" s="389" t="s">
        <v>647</v>
      </c>
      <c r="E5036" s="389" t="s">
        <v>652</v>
      </c>
      <c r="F5036" s="389" t="s">
        <v>647</v>
      </c>
      <c r="G5036" s="389" t="s">
        <v>649</v>
      </c>
    </row>
    <row r="5037" spans="1:7">
      <c r="A5037" s="389" t="s">
        <v>525</v>
      </c>
      <c r="B5037" s="389" t="s">
        <v>517</v>
      </c>
      <c r="C5037" s="389">
        <v>0.39872934579000002</v>
      </c>
      <c r="D5037" s="389" t="s">
        <v>647</v>
      </c>
      <c r="E5037" s="389" t="s">
        <v>652</v>
      </c>
      <c r="F5037" s="389" t="s">
        <v>647</v>
      </c>
      <c r="G5037" s="389" t="s">
        <v>649</v>
      </c>
    </row>
    <row r="5038" spans="1:7">
      <c r="A5038" s="389" t="s">
        <v>514</v>
      </c>
      <c r="B5038" s="389" t="s">
        <v>517</v>
      </c>
      <c r="C5038" s="389">
        <v>28.283841527100002</v>
      </c>
      <c r="D5038" s="389" t="s">
        <v>647</v>
      </c>
      <c r="E5038" s="389" t="s">
        <v>652</v>
      </c>
      <c r="F5038" s="389" t="s">
        <v>647</v>
      </c>
      <c r="G5038" s="389" t="s">
        <v>649</v>
      </c>
    </row>
    <row r="5039" spans="1:7">
      <c r="A5039" s="389" t="s">
        <v>525</v>
      </c>
      <c r="B5039" s="389" t="s">
        <v>517</v>
      </c>
      <c r="C5039" s="389">
        <v>11.4872419788</v>
      </c>
      <c r="D5039" s="389" t="s">
        <v>647</v>
      </c>
      <c r="E5039" s="389" t="s">
        <v>652</v>
      </c>
      <c r="F5039" s="389" t="s">
        <v>647</v>
      </c>
      <c r="G5039" s="389" t="s">
        <v>649</v>
      </c>
    </row>
    <row r="5040" spans="1:7">
      <c r="A5040" s="389" t="s">
        <v>526</v>
      </c>
      <c r="B5040" s="389" t="s">
        <v>517</v>
      </c>
      <c r="C5040" s="389">
        <v>11.4872419788</v>
      </c>
      <c r="D5040" s="389" t="s">
        <v>647</v>
      </c>
      <c r="E5040" s="389" t="s">
        <v>652</v>
      </c>
      <c r="F5040" s="389" t="s">
        <v>647</v>
      </c>
      <c r="G5040" s="389" t="s">
        <v>649</v>
      </c>
    </row>
    <row r="5041" spans="1:7">
      <c r="A5041" s="389" t="s">
        <v>568</v>
      </c>
      <c r="B5041" s="389" t="s">
        <v>517</v>
      </c>
      <c r="C5041" s="389">
        <v>11.4872419788</v>
      </c>
      <c r="D5041" s="389" t="s">
        <v>647</v>
      </c>
      <c r="E5041" s="389" t="s">
        <v>652</v>
      </c>
      <c r="F5041" s="389" t="s">
        <v>647</v>
      </c>
      <c r="G5041" s="389" t="s">
        <v>649</v>
      </c>
    </row>
    <row r="5042" spans="1:7">
      <c r="A5042" s="389" t="s">
        <v>522</v>
      </c>
      <c r="B5042" s="389" t="s">
        <v>517</v>
      </c>
      <c r="C5042" s="389">
        <v>8.7214758834099904</v>
      </c>
      <c r="D5042" s="389" t="s">
        <v>647</v>
      </c>
      <c r="E5042" s="389" t="s">
        <v>652</v>
      </c>
      <c r="F5042" s="389" t="s">
        <v>647</v>
      </c>
      <c r="G5042" s="389" t="s">
        <v>649</v>
      </c>
    </row>
    <row r="5043" spans="1:7">
      <c r="A5043" s="389" t="s">
        <v>546</v>
      </c>
      <c r="B5043" s="389" t="s">
        <v>517</v>
      </c>
      <c r="C5043" s="389">
        <v>8.7214758834099904</v>
      </c>
      <c r="D5043" s="389" t="s">
        <v>647</v>
      </c>
      <c r="E5043" s="389" t="s">
        <v>652</v>
      </c>
      <c r="F5043" s="389" t="s">
        <v>647</v>
      </c>
      <c r="G5043" s="389" t="s">
        <v>649</v>
      </c>
    </row>
    <row r="5044" spans="1:7">
      <c r="A5044" s="389" t="s">
        <v>546</v>
      </c>
      <c r="B5044" s="389" t="s">
        <v>517</v>
      </c>
      <c r="C5044" s="389">
        <v>8.7214758834099904</v>
      </c>
      <c r="D5044" s="389" t="s">
        <v>647</v>
      </c>
      <c r="E5044" s="389" t="s">
        <v>652</v>
      </c>
      <c r="F5044" s="389" t="s">
        <v>647</v>
      </c>
      <c r="G5044" s="389" t="s">
        <v>649</v>
      </c>
    </row>
    <row r="5045" spans="1:7">
      <c r="A5045" s="389" t="s">
        <v>578</v>
      </c>
      <c r="B5045" s="389" t="s">
        <v>517</v>
      </c>
      <c r="C5045" s="389">
        <v>2.3104603341200001</v>
      </c>
      <c r="D5045" s="389" t="s">
        <v>647</v>
      </c>
      <c r="E5045" s="389" t="s">
        <v>652</v>
      </c>
      <c r="F5045" s="389" t="s">
        <v>647</v>
      </c>
      <c r="G5045" s="389" t="s">
        <v>649</v>
      </c>
    </row>
    <row r="5046" spans="1:7">
      <c r="A5046" s="389" t="s">
        <v>524</v>
      </c>
      <c r="B5046" s="389" t="s">
        <v>517</v>
      </c>
      <c r="C5046" s="389">
        <v>0.54926203356600001</v>
      </c>
      <c r="D5046" s="389" t="s">
        <v>647</v>
      </c>
      <c r="E5046" s="389" t="s">
        <v>652</v>
      </c>
      <c r="F5046" s="389" t="s">
        <v>647</v>
      </c>
      <c r="G5046" s="389" t="s">
        <v>649</v>
      </c>
    </row>
    <row r="5047" spans="1:7">
      <c r="A5047" s="389" t="s">
        <v>578</v>
      </c>
      <c r="B5047" s="389" t="s">
        <v>517</v>
      </c>
      <c r="C5047" s="389">
        <v>5.3203667384299997</v>
      </c>
      <c r="D5047" s="389" t="s">
        <v>647</v>
      </c>
      <c r="E5047" s="389" t="s">
        <v>652</v>
      </c>
      <c r="F5047" s="389" t="s">
        <v>647</v>
      </c>
      <c r="G5047" s="389" t="s">
        <v>649</v>
      </c>
    </row>
    <row r="5048" spans="1:7">
      <c r="A5048" s="389" t="s">
        <v>559</v>
      </c>
      <c r="B5048" s="389" t="s">
        <v>517</v>
      </c>
      <c r="C5048" s="389">
        <v>0.25138153704600003</v>
      </c>
      <c r="D5048" s="389" t="s">
        <v>647</v>
      </c>
      <c r="E5048" s="389" t="s">
        <v>652</v>
      </c>
      <c r="F5048" s="389" t="s">
        <v>647</v>
      </c>
      <c r="G5048" s="389" t="s">
        <v>649</v>
      </c>
    </row>
    <row r="5049" spans="1:7">
      <c r="A5049" s="389" t="s">
        <v>526</v>
      </c>
      <c r="B5049" s="389" t="s">
        <v>517</v>
      </c>
      <c r="C5049" s="389">
        <v>23.197903121</v>
      </c>
      <c r="D5049" s="389" t="s">
        <v>647</v>
      </c>
      <c r="E5049" s="389" t="s">
        <v>652</v>
      </c>
      <c r="F5049" s="389" t="s">
        <v>647</v>
      </c>
      <c r="G5049" s="389" t="s">
        <v>649</v>
      </c>
    </row>
    <row r="5050" spans="1:7">
      <c r="A5050" s="389" t="s">
        <v>514</v>
      </c>
      <c r="B5050" s="389" t="s">
        <v>517</v>
      </c>
      <c r="C5050" s="389">
        <v>23.197903121</v>
      </c>
      <c r="D5050" s="389" t="s">
        <v>647</v>
      </c>
      <c r="E5050" s="389" t="s">
        <v>652</v>
      </c>
      <c r="F5050" s="389" t="s">
        <v>647</v>
      </c>
      <c r="G5050" s="389" t="s">
        <v>649</v>
      </c>
    </row>
    <row r="5051" spans="1:7">
      <c r="A5051" s="389" t="s">
        <v>514</v>
      </c>
      <c r="B5051" s="389" t="s">
        <v>517</v>
      </c>
      <c r="C5051" s="389">
        <v>0.75012695648600003</v>
      </c>
      <c r="D5051" s="389" t="s">
        <v>647</v>
      </c>
      <c r="E5051" s="389" t="s">
        <v>652</v>
      </c>
      <c r="F5051" s="389" t="s">
        <v>647</v>
      </c>
      <c r="G5051" s="389" t="s">
        <v>649</v>
      </c>
    </row>
    <row r="5052" spans="1:7">
      <c r="A5052" s="389" t="s">
        <v>563</v>
      </c>
      <c r="B5052" s="389" t="s">
        <v>517</v>
      </c>
      <c r="C5052" s="389">
        <v>23.5681172464</v>
      </c>
      <c r="D5052" s="389" t="s">
        <v>647</v>
      </c>
      <c r="E5052" s="389" t="s">
        <v>652</v>
      </c>
      <c r="F5052" s="389" t="s">
        <v>647</v>
      </c>
      <c r="G5052" s="389" t="s">
        <v>649</v>
      </c>
    </row>
    <row r="5053" spans="1:7">
      <c r="A5053" s="389" t="s">
        <v>562</v>
      </c>
      <c r="B5053" s="389" t="s">
        <v>517</v>
      </c>
      <c r="C5053" s="389">
        <v>1.1327509865700001</v>
      </c>
      <c r="D5053" s="389" t="s">
        <v>647</v>
      </c>
      <c r="E5053" s="389" t="s">
        <v>652</v>
      </c>
      <c r="F5053" s="389" t="s">
        <v>647</v>
      </c>
      <c r="G5053" s="389" t="s">
        <v>649</v>
      </c>
    </row>
    <row r="5054" spans="1:7">
      <c r="A5054" s="389" t="s">
        <v>578</v>
      </c>
      <c r="B5054" s="389" t="s">
        <v>517</v>
      </c>
      <c r="C5054" s="389">
        <v>8.1118961658399904</v>
      </c>
      <c r="D5054" s="389" t="s">
        <v>647</v>
      </c>
      <c r="E5054" s="389" t="s">
        <v>652</v>
      </c>
      <c r="F5054" s="389" t="s">
        <v>647</v>
      </c>
      <c r="G5054" s="389" t="s">
        <v>649</v>
      </c>
    </row>
    <row r="5055" spans="1:7">
      <c r="A5055" s="389" t="s">
        <v>581</v>
      </c>
      <c r="B5055" s="389" t="s">
        <v>517</v>
      </c>
      <c r="C5055" s="389">
        <v>3.6349420781499999</v>
      </c>
      <c r="D5055" s="389" t="s">
        <v>647</v>
      </c>
      <c r="E5055" s="389" t="s">
        <v>652</v>
      </c>
      <c r="F5055" s="389" t="s">
        <v>647</v>
      </c>
      <c r="G5055" s="389" t="s">
        <v>649</v>
      </c>
    </row>
    <row r="5056" spans="1:7">
      <c r="A5056" s="389" t="s">
        <v>531</v>
      </c>
      <c r="B5056" s="389" t="s">
        <v>517</v>
      </c>
      <c r="C5056" s="389">
        <v>7.3507441013400001</v>
      </c>
      <c r="D5056" s="389" t="s">
        <v>647</v>
      </c>
      <c r="E5056" s="389" t="s">
        <v>652</v>
      </c>
      <c r="F5056" s="389" t="s">
        <v>647</v>
      </c>
      <c r="G5056" s="389" t="s">
        <v>649</v>
      </c>
    </row>
    <row r="5057" spans="1:7">
      <c r="A5057" s="389" t="s">
        <v>560</v>
      </c>
      <c r="B5057" s="389" t="s">
        <v>517</v>
      </c>
      <c r="C5057" s="389">
        <v>7.3507441013400001</v>
      </c>
      <c r="D5057" s="389" t="s">
        <v>647</v>
      </c>
      <c r="E5057" s="389" t="s">
        <v>652</v>
      </c>
      <c r="F5057" s="389" t="s">
        <v>647</v>
      </c>
      <c r="G5057" s="389" t="s">
        <v>649</v>
      </c>
    </row>
    <row r="5058" spans="1:7">
      <c r="A5058" s="389" t="s">
        <v>525</v>
      </c>
      <c r="B5058" s="389" t="s">
        <v>517</v>
      </c>
      <c r="C5058" s="389">
        <v>4.92856172782</v>
      </c>
      <c r="D5058" s="389" t="s">
        <v>647</v>
      </c>
      <c r="E5058" s="389" t="s">
        <v>652</v>
      </c>
      <c r="F5058" s="389" t="s">
        <v>647</v>
      </c>
      <c r="G5058" s="389" t="s">
        <v>649</v>
      </c>
    </row>
    <row r="5059" spans="1:7">
      <c r="A5059" s="389" t="s">
        <v>568</v>
      </c>
      <c r="B5059" s="389" t="s">
        <v>517</v>
      </c>
      <c r="C5059" s="389">
        <v>4.92856172782</v>
      </c>
      <c r="D5059" s="389" t="s">
        <v>647</v>
      </c>
      <c r="E5059" s="389" t="s">
        <v>652</v>
      </c>
      <c r="F5059" s="389" t="s">
        <v>647</v>
      </c>
      <c r="G5059" s="389" t="s">
        <v>649</v>
      </c>
    </row>
    <row r="5060" spans="1:7">
      <c r="A5060" s="389" t="s">
        <v>535</v>
      </c>
      <c r="B5060" s="389" t="s">
        <v>517</v>
      </c>
      <c r="C5060" s="389">
        <v>6.0694734333099998</v>
      </c>
      <c r="D5060" s="389" t="s">
        <v>647</v>
      </c>
      <c r="E5060" s="389" t="s">
        <v>652</v>
      </c>
      <c r="F5060" s="389" t="s">
        <v>647</v>
      </c>
      <c r="G5060" s="389" t="s">
        <v>649</v>
      </c>
    </row>
    <row r="5061" spans="1:7">
      <c r="A5061" s="389" t="s">
        <v>562</v>
      </c>
      <c r="B5061" s="389" t="s">
        <v>517</v>
      </c>
      <c r="C5061" s="389">
        <v>1.6377208299599999</v>
      </c>
      <c r="D5061" s="389" t="s">
        <v>647</v>
      </c>
      <c r="E5061" s="389" t="s">
        <v>652</v>
      </c>
      <c r="F5061" s="389" t="s">
        <v>647</v>
      </c>
      <c r="G5061" s="389" t="s">
        <v>649</v>
      </c>
    </row>
    <row r="5062" spans="1:7">
      <c r="A5062" s="389" t="s">
        <v>581</v>
      </c>
      <c r="B5062" s="389" t="s">
        <v>517</v>
      </c>
      <c r="C5062" s="389">
        <v>5.7053407762799999</v>
      </c>
      <c r="D5062" s="389" t="s">
        <v>647</v>
      </c>
      <c r="E5062" s="389" t="s">
        <v>652</v>
      </c>
      <c r="F5062" s="389" t="s">
        <v>647</v>
      </c>
      <c r="G5062" s="389" t="s">
        <v>649</v>
      </c>
    </row>
    <row r="5063" spans="1:7">
      <c r="A5063" s="389" t="s">
        <v>581</v>
      </c>
      <c r="B5063" s="389" t="s">
        <v>517</v>
      </c>
      <c r="C5063" s="389">
        <v>5.7053407762799999</v>
      </c>
      <c r="D5063" s="389" t="s">
        <v>647</v>
      </c>
      <c r="E5063" s="389" t="s">
        <v>652</v>
      </c>
      <c r="F5063" s="389" t="s">
        <v>647</v>
      </c>
      <c r="G5063" s="389" t="s">
        <v>649</v>
      </c>
    </row>
    <row r="5064" spans="1:7">
      <c r="A5064" s="389" t="s">
        <v>574</v>
      </c>
      <c r="B5064" s="389" t="s">
        <v>517</v>
      </c>
      <c r="C5064" s="389">
        <v>5.7053407762799999</v>
      </c>
      <c r="D5064" s="389" t="s">
        <v>647</v>
      </c>
      <c r="E5064" s="389" t="s">
        <v>652</v>
      </c>
      <c r="F5064" s="389" t="s">
        <v>647</v>
      </c>
      <c r="G5064" s="389" t="s">
        <v>649</v>
      </c>
    </row>
    <row r="5065" spans="1:7">
      <c r="A5065" s="389" t="s">
        <v>556</v>
      </c>
      <c r="B5065" s="389" t="s">
        <v>517</v>
      </c>
      <c r="C5065" s="389">
        <v>1.4896766297599999</v>
      </c>
      <c r="D5065" s="389" t="s">
        <v>647</v>
      </c>
      <c r="E5065" s="389" t="s">
        <v>652</v>
      </c>
      <c r="F5065" s="389" t="s">
        <v>647</v>
      </c>
      <c r="G5065" s="389" t="s">
        <v>649</v>
      </c>
    </row>
    <row r="5066" spans="1:7">
      <c r="A5066" s="389" t="s">
        <v>535</v>
      </c>
      <c r="B5066" s="389" t="s">
        <v>517</v>
      </c>
      <c r="C5066" s="389">
        <v>1.0493928396600001</v>
      </c>
      <c r="D5066" s="389" t="s">
        <v>647</v>
      </c>
      <c r="E5066" s="389" t="s">
        <v>652</v>
      </c>
      <c r="F5066" s="389" t="s">
        <v>647</v>
      </c>
      <c r="G5066" s="389" t="s">
        <v>649</v>
      </c>
    </row>
    <row r="5067" spans="1:7">
      <c r="A5067" s="389" t="s">
        <v>524</v>
      </c>
      <c r="B5067" s="389" t="s">
        <v>517</v>
      </c>
      <c r="C5067" s="389">
        <v>16.595366411299899</v>
      </c>
      <c r="D5067" s="389" t="s">
        <v>647</v>
      </c>
      <c r="E5067" s="389" t="s">
        <v>652</v>
      </c>
      <c r="F5067" s="389" t="s">
        <v>647</v>
      </c>
      <c r="G5067" s="389" t="s">
        <v>649</v>
      </c>
    </row>
    <row r="5068" spans="1:7">
      <c r="A5068" s="389" t="s">
        <v>563</v>
      </c>
      <c r="B5068" s="389" t="s">
        <v>517</v>
      </c>
      <c r="C5068" s="389">
        <v>2.1576581367099998</v>
      </c>
      <c r="D5068" s="389" t="s">
        <v>647</v>
      </c>
      <c r="E5068" s="389" t="s">
        <v>652</v>
      </c>
      <c r="F5068" s="389" t="s">
        <v>647</v>
      </c>
      <c r="G5068" s="389" t="s">
        <v>649</v>
      </c>
    </row>
    <row r="5069" spans="1:7">
      <c r="A5069" s="389" t="s">
        <v>544</v>
      </c>
      <c r="B5069" s="389" t="s">
        <v>517</v>
      </c>
      <c r="C5069" s="389">
        <v>3.2107772260299998</v>
      </c>
      <c r="D5069" s="389" t="s">
        <v>647</v>
      </c>
      <c r="E5069" s="389" t="s">
        <v>652</v>
      </c>
      <c r="F5069" s="389" t="s">
        <v>647</v>
      </c>
      <c r="G5069" s="389" t="s">
        <v>649</v>
      </c>
    </row>
    <row r="5070" spans="1:7">
      <c r="B5070" s="389" t="s">
        <v>517</v>
      </c>
      <c r="C5070" s="389">
        <v>1.3659002202599999</v>
      </c>
      <c r="D5070" s="389" t="s">
        <v>647</v>
      </c>
      <c r="E5070" s="389" t="s">
        <v>652</v>
      </c>
      <c r="F5070" s="389" t="s">
        <v>647</v>
      </c>
      <c r="G5070" s="389" t="s">
        <v>649</v>
      </c>
    </row>
    <row r="5071" spans="1:7">
      <c r="A5071" s="389" t="s">
        <v>581</v>
      </c>
      <c r="B5071" s="389" t="s">
        <v>517</v>
      </c>
      <c r="C5071" s="389">
        <v>15.7512979011999</v>
      </c>
      <c r="D5071" s="389" t="s">
        <v>647</v>
      </c>
      <c r="E5071" s="389" t="s">
        <v>652</v>
      </c>
      <c r="F5071" s="389" t="s">
        <v>647</v>
      </c>
      <c r="G5071" s="389" t="s">
        <v>649</v>
      </c>
    </row>
    <row r="5072" spans="1:7">
      <c r="A5072" s="389" t="s">
        <v>554</v>
      </c>
      <c r="B5072" s="389" t="s">
        <v>517</v>
      </c>
      <c r="C5072" s="389">
        <v>1.8633813663200001</v>
      </c>
      <c r="D5072" s="389" t="s">
        <v>647</v>
      </c>
      <c r="E5072" s="389" t="s">
        <v>652</v>
      </c>
      <c r="F5072" s="389" t="s">
        <v>647</v>
      </c>
      <c r="G5072" s="389" t="s">
        <v>649</v>
      </c>
    </row>
    <row r="5073" spans="1:7">
      <c r="A5073" s="389" t="s">
        <v>578</v>
      </c>
      <c r="B5073" s="389" t="s">
        <v>517</v>
      </c>
      <c r="C5073" s="389">
        <v>1.8633813663200001</v>
      </c>
      <c r="D5073" s="389" t="s">
        <v>647</v>
      </c>
      <c r="E5073" s="389" t="s">
        <v>652</v>
      </c>
      <c r="F5073" s="389" t="s">
        <v>647</v>
      </c>
      <c r="G5073" s="389" t="s">
        <v>649</v>
      </c>
    </row>
    <row r="5074" spans="1:7">
      <c r="A5074" s="389" t="s">
        <v>578</v>
      </c>
      <c r="B5074" s="389" t="s">
        <v>517</v>
      </c>
      <c r="C5074" s="389">
        <v>1.8633813663200001</v>
      </c>
      <c r="D5074" s="389" t="s">
        <v>647</v>
      </c>
      <c r="E5074" s="389" t="s">
        <v>652</v>
      </c>
      <c r="F5074" s="389" t="s">
        <v>647</v>
      </c>
      <c r="G5074" s="389" t="s">
        <v>649</v>
      </c>
    </row>
    <row r="5075" spans="1:7">
      <c r="A5075" s="389" t="s">
        <v>578</v>
      </c>
      <c r="B5075" s="389" t="s">
        <v>517</v>
      </c>
      <c r="C5075" s="389">
        <v>4.6621286143200003</v>
      </c>
      <c r="D5075" s="389" t="s">
        <v>647</v>
      </c>
      <c r="E5075" s="389" t="s">
        <v>652</v>
      </c>
      <c r="F5075" s="389" t="s">
        <v>647</v>
      </c>
      <c r="G5075" s="389" t="s">
        <v>649</v>
      </c>
    </row>
    <row r="5076" spans="1:7">
      <c r="A5076" s="389" t="s">
        <v>558</v>
      </c>
      <c r="B5076" s="389" t="s">
        <v>517</v>
      </c>
      <c r="C5076" s="389">
        <v>6.9578071216800002</v>
      </c>
      <c r="D5076" s="389" t="s">
        <v>647</v>
      </c>
      <c r="E5076" s="389" t="s">
        <v>652</v>
      </c>
      <c r="F5076" s="389" t="s">
        <v>647</v>
      </c>
      <c r="G5076" s="389" t="s">
        <v>649</v>
      </c>
    </row>
    <row r="5077" spans="1:7">
      <c r="A5077" s="389" t="s">
        <v>524</v>
      </c>
      <c r="B5077" s="389" t="s">
        <v>517</v>
      </c>
      <c r="C5077" s="389">
        <v>7.5975689259200001</v>
      </c>
      <c r="D5077" s="389" t="s">
        <v>647</v>
      </c>
      <c r="E5077" s="389" t="s">
        <v>652</v>
      </c>
      <c r="F5077" s="389" t="s">
        <v>647</v>
      </c>
      <c r="G5077" s="389" t="s">
        <v>649</v>
      </c>
    </row>
    <row r="5078" spans="1:7">
      <c r="A5078" s="389" t="s">
        <v>574</v>
      </c>
      <c r="B5078" s="389" t="s">
        <v>517</v>
      </c>
      <c r="C5078" s="389">
        <v>6.1945936489599998</v>
      </c>
      <c r="D5078" s="389" t="s">
        <v>647</v>
      </c>
      <c r="E5078" s="389" t="s">
        <v>652</v>
      </c>
      <c r="F5078" s="389" t="s">
        <v>647</v>
      </c>
      <c r="G5078" s="389" t="s">
        <v>649</v>
      </c>
    </row>
    <row r="5079" spans="1:7">
      <c r="A5079" s="389" t="s">
        <v>535</v>
      </c>
      <c r="B5079" s="389" t="s">
        <v>517</v>
      </c>
      <c r="C5079" s="389">
        <v>1.2576093941299999</v>
      </c>
      <c r="D5079" s="389" t="s">
        <v>647</v>
      </c>
      <c r="E5079" s="389" t="s">
        <v>652</v>
      </c>
      <c r="F5079" s="389" t="s">
        <v>647</v>
      </c>
      <c r="G5079" s="389" t="s">
        <v>649</v>
      </c>
    </row>
    <row r="5080" spans="1:7">
      <c r="A5080" s="389" t="s">
        <v>544</v>
      </c>
      <c r="B5080" s="389" t="s">
        <v>517</v>
      </c>
      <c r="C5080" s="389">
        <v>10.8910800613</v>
      </c>
      <c r="D5080" s="389" t="s">
        <v>647</v>
      </c>
      <c r="E5080" s="389" t="s">
        <v>652</v>
      </c>
      <c r="F5080" s="389" t="s">
        <v>647</v>
      </c>
      <c r="G5080" s="389" t="s">
        <v>649</v>
      </c>
    </row>
    <row r="5081" spans="1:7">
      <c r="A5081" s="389" t="s">
        <v>562</v>
      </c>
      <c r="B5081" s="389" t="s">
        <v>517</v>
      </c>
      <c r="C5081" s="389">
        <v>6.3923381482900004</v>
      </c>
      <c r="D5081" s="389" t="s">
        <v>647</v>
      </c>
      <c r="E5081" s="389" t="s">
        <v>652</v>
      </c>
      <c r="F5081" s="389" t="s">
        <v>647</v>
      </c>
      <c r="G5081" s="389" t="s">
        <v>649</v>
      </c>
    </row>
    <row r="5082" spans="1:7">
      <c r="A5082" s="389" t="s">
        <v>514</v>
      </c>
      <c r="B5082" s="389" t="s">
        <v>517</v>
      </c>
      <c r="C5082" s="389">
        <v>29.2893151809999</v>
      </c>
      <c r="D5082" s="389" t="s">
        <v>647</v>
      </c>
      <c r="E5082" s="389" t="s">
        <v>652</v>
      </c>
      <c r="F5082" s="389" t="s">
        <v>647</v>
      </c>
      <c r="G5082" s="389" t="s">
        <v>649</v>
      </c>
    </row>
    <row r="5083" spans="1:7">
      <c r="A5083" s="389" t="s">
        <v>514</v>
      </c>
      <c r="B5083" s="389" t="s">
        <v>517</v>
      </c>
      <c r="C5083" s="389">
        <v>29.2893151809999</v>
      </c>
      <c r="D5083" s="389" t="s">
        <v>647</v>
      </c>
      <c r="E5083" s="389" t="s">
        <v>652</v>
      </c>
      <c r="F5083" s="389" t="s">
        <v>647</v>
      </c>
      <c r="G5083" s="389" t="s">
        <v>649</v>
      </c>
    </row>
    <row r="5084" spans="1:7">
      <c r="A5084" s="389" t="s">
        <v>514</v>
      </c>
      <c r="B5084" s="389" t="s">
        <v>517</v>
      </c>
      <c r="C5084" s="389">
        <v>29.2893151809999</v>
      </c>
      <c r="D5084" s="389" t="s">
        <v>647</v>
      </c>
      <c r="E5084" s="389" t="s">
        <v>652</v>
      </c>
      <c r="F5084" s="389" t="s">
        <v>647</v>
      </c>
      <c r="G5084" s="389" t="s">
        <v>649</v>
      </c>
    </row>
    <row r="5085" spans="1:7">
      <c r="A5085" s="389" t="s">
        <v>514</v>
      </c>
      <c r="B5085" s="389" t="s">
        <v>517</v>
      </c>
      <c r="C5085" s="389">
        <v>29.2893151809999</v>
      </c>
      <c r="D5085" s="389" t="s">
        <v>647</v>
      </c>
      <c r="E5085" s="389" t="s">
        <v>652</v>
      </c>
      <c r="F5085" s="389" t="s">
        <v>647</v>
      </c>
      <c r="G5085" s="389" t="s">
        <v>649</v>
      </c>
    </row>
    <row r="5086" spans="1:7">
      <c r="A5086" s="389" t="s">
        <v>535</v>
      </c>
      <c r="B5086" s="389" t="s">
        <v>517</v>
      </c>
      <c r="C5086" s="389">
        <v>6.6677501536100001</v>
      </c>
      <c r="D5086" s="389" t="s">
        <v>647</v>
      </c>
      <c r="E5086" s="389" t="s">
        <v>652</v>
      </c>
      <c r="F5086" s="389" t="s">
        <v>647</v>
      </c>
      <c r="G5086" s="389" t="s">
        <v>649</v>
      </c>
    </row>
    <row r="5087" spans="1:7">
      <c r="A5087" s="389" t="s">
        <v>578</v>
      </c>
      <c r="B5087" s="389" t="s">
        <v>517</v>
      </c>
      <c r="C5087" s="389">
        <v>2.2033280068800001</v>
      </c>
      <c r="D5087" s="389" t="s">
        <v>647</v>
      </c>
      <c r="E5087" s="389" t="s">
        <v>652</v>
      </c>
      <c r="F5087" s="389" t="s">
        <v>647</v>
      </c>
      <c r="G5087" s="389" t="s">
        <v>649</v>
      </c>
    </row>
    <row r="5088" spans="1:7">
      <c r="A5088" s="389" t="s">
        <v>525</v>
      </c>
      <c r="B5088" s="389" t="s">
        <v>517</v>
      </c>
      <c r="C5088" s="389">
        <v>0.587169659811</v>
      </c>
      <c r="D5088" s="389" t="s">
        <v>647</v>
      </c>
      <c r="E5088" s="389" t="s">
        <v>652</v>
      </c>
      <c r="F5088" s="389" t="s">
        <v>647</v>
      </c>
      <c r="G5088" s="389" t="s">
        <v>649</v>
      </c>
    </row>
    <row r="5089" spans="1:7">
      <c r="A5089" s="389" t="s">
        <v>581</v>
      </c>
      <c r="B5089" s="389" t="s">
        <v>517</v>
      </c>
      <c r="C5089" s="389">
        <v>15.8039375867</v>
      </c>
      <c r="D5089" s="389" t="s">
        <v>647</v>
      </c>
      <c r="E5089" s="389" t="s">
        <v>652</v>
      </c>
      <c r="F5089" s="389" t="s">
        <v>647</v>
      </c>
      <c r="G5089" s="389" t="s">
        <v>649</v>
      </c>
    </row>
    <row r="5090" spans="1:7">
      <c r="A5090" s="389" t="s">
        <v>578</v>
      </c>
      <c r="B5090" s="389" t="s">
        <v>517</v>
      </c>
      <c r="C5090" s="389">
        <v>17.189737713300001</v>
      </c>
      <c r="D5090" s="389" t="s">
        <v>647</v>
      </c>
      <c r="E5090" s="389" t="s">
        <v>652</v>
      </c>
      <c r="F5090" s="389" t="s">
        <v>647</v>
      </c>
      <c r="G5090" s="389" t="s">
        <v>649</v>
      </c>
    </row>
    <row r="5091" spans="1:7">
      <c r="A5091" s="389" t="s">
        <v>543</v>
      </c>
      <c r="B5091" s="389" t="s">
        <v>517</v>
      </c>
      <c r="C5091" s="389">
        <v>1.26450068238</v>
      </c>
      <c r="D5091" s="389" t="s">
        <v>647</v>
      </c>
      <c r="E5091" s="389" t="s">
        <v>652</v>
      </c>
      <c r="F5091" s="389" t="s">
        <v>647</v>
      </c>
      <c r="G5091" s="389" t="s">
        <v>649</v>
      </c>
    </row>
    <row r="5092" spans="1:7">
      <c r="A5092" s="389" t="s">
        <v>581</v>
      </c>
      <c r="B5092" s="389" t="s">
        <v>517</v>
      </c>
      <c r="C5092" s="389">
        <v>8.6157371231899997</v>
      </c>
      <c r="D5092" s="389" t="s">
        <v>647</v>
      </c>
      <c r="E5092" s="389" t="s">
        <v>652</v>
      </c>
      <c r="F5092" s="389" t="s">
        <v>647</v>
      </c>
      <c r="G5092" s="389" t="s">
        <v>649</v>
      </c>
    </row>
    <row r="5093" spans="1:7">
      <c r="A5093" s="389" t="s">
        <v>581</v>
      </c>
      <c r="B5093" s="389" t="s">
        <v>517</v>
      </c>
      <c r="C5093" s="389">
        <v>18.673384322899899</v>
      </c>
      <c r="D5093" s="389" t="s">
        <v>647</v>
      </c>
      <c r="E5093" s="389" t="s">
        <v>652</v>
      </c>
      <c r="F5093" s="389" t="s">
        <v>647</v>
      </c>
      <c r="G5093" s="389" t="s">
        <v>649</v>
      </c>
    </row>
    <row r="5094" spans="1:7">
      <c r="A5094" s="389" t="s">
        <v>581</v>
      </c>
      <c r="B5094" s="389" t="s">
        <v>517</v>
      </c>
      <c r="C5094" s="389">
        <v>18.673384322899899</v>
      </c>
      <c r="D5094" s="389" t="s">
        <v>647</v>
      </c>
      <c r="E5094" s="389" t="s">
        <v>652</v>
      </c>
      <c r="F5094" s="389" t="s">
        <v>647</v>
      </c>
      <c r="G5094" s="389" t="s">
        <v>649</v>
      </c>
    </row>
    <row r="5095" spans="1:7">
      <c r="A5095" s="389" t="s">
        <v>581</v>
      </c>
      <c r="B5095" s="389" t="s">
        <v>517</v>
      </c>
      <c r="C5095" s="389">
        <v>18.673384322899899</v>
      </c>
      <c r="D5095" s="389" t="s">
        <v>647</v>
      </c>
      <c r="E5095" s="389" t="s">
        <v>652</v>
      </c>
      <c r="F5095" s="389" t="s">
        <v>647</v>
      </c>
      <c r="G5095" s="389" t="s">
        <v>649</v>
      </c>
    </row>
    <row r="5096" spans="1:7">
      <c r="A5096" s="389" t="s">
        <v>535</v>
      </c>
      <c r="B5096" s="389" t="s">
        <v>517</v>
      </c>
      <c r="C5096" s="389">
        <v>8.9376678993799903</v>
      </c>
      <c r="D5096" s="389" t="s">
        <v>647</v>
      </c>
      <c r="E5096" s="389" t="s">
        <v>652</v>
      </c>
      <c r="F5096" s="389" t="s">
        <v>647</v>
      </c>
      <c r="G5096" s="389" t="s">
        <v>649</v>
      </c>
    </row>
    <row r="5097" spans="1:7">
      <c r="A5097" s="389" t="s">
        <v>535</v>
      </c>
      <c r="B5097" s="389" t="s">
        <v>517</v>
      </c>
      <c r="C5097" s="389">
        <v>6.7939089001099999</v>
      </c>
      <c r="D5097" s="389" t="s">
        <v>647</v>
      </c>
      <c r="E5097" s="389" t="s">
        <v>652</v>
      </c>
      <c r="F5097" s="389" t="s">
        <v>647</v>
      </c>
      <c r="G5097" s="389" t="s">
        <v>649</v>
      </c>
    </row>
    <row r="5098" spans="1:7">
      <c r="A5098" s="389" t="s">
        <v>535</v>
      </c>
      <c r="B5098" s="389" t="s">
        <v>517</v>
      </c>
      <c r="C5098" s="389">
        <v>6.7939089001099999</v>
      </c>
      <c r="D5098" s="389" t="s">
        <v>647</v>
      </c>
      <c r="E5098" s="389" t="s">
        <v>652</v>
      </c>
      <c r="F5098" s="389" t="s">
        <v>647</v>
      </c>
      <c r="G5098" s="389" t="s">
        <v>649</v>
      </c>
    </row>
    <row r="5099" spans="1:7">
      <c r="A5099" s="389" t="s">
        <v>535</v>
      </c>
      <c r="B5099" s="389" t="s">
        <v>517</v>
      </c>
      <c r="C5099" s="389">
        <v>1.2469325973600001</v>
      </c>
      <c r="D5099" s="389" t="s">
        <v>647</v>
      </c>
      <c r="E5099" s="389" t="s">
        <v>652</v>
      </c>
      <c r="F5099" s="389" t="s">
        <v>647</v>
      </c>
      <c r="G5099" s="389" t="s">
        <v>649</v>
      </c>
    </row>
    <row r="5100" spans="1:7">
      <c r="A5100" s="389" t="s">
        <v>525</v>
      </c>
      <c r="B5100" s="389" t="s">
        <v>517</v>
      </c>
      <c r="C5100" s="389">
        <v>4.38863563485</v>
      </c>
      <c r="D5100" s="389" t="s">
        <v>647</v>
      </c>
      <c r="E5100" s="389" t="s">
        <v>652</v>
      </c>
      <c r="F5100" s="389" t="s">
        <v>647</v>
      </c>
      <c r="G5100" s="389" t="s">
        <v>649</v>
      </c>
    </row>
    <row r="5101" spans="1:7">
      <c r="A5101" s="389" t="s">
        <v>525</v>
      </c>
      <c r="B5101" s="389" t="s">
        <v>517</v>
      </c>
      <c r="C5101" s="389">
        <v>10.537505359900001</v>
      </c>
      <c r="D5101" s="389" t="s">
        <v>647</v>
      </c>
      <c r="E5101" s="389" t="s">
        <v>652</v>
      </c>
      <c r="F5101" s="389" t="s">
        <v>647</v>
      </c>
      <c r="G5101" s="389" t="s">
        <v>649</v>
      </c>
    </row>
    <row r="5102" spans="1:7">
      <c r="A5102" s="389" t="s">
        <v>525</v>
      </c>
      <c r="B5102" s="389" t="s">
        <v>517</v>
      </c>
      <c r="C5102" s="389">
        <v>10.537505359900001</v>
      </c>
      <c r="D5102" s="389" t="s">
        <v>647</v>
      </c>
      <c r="E5102" s="389" t="s">
        <v>652</v>
      </c>
      <c r="F5102" s="389" t="s">
        <v>647</v>
      </c>
      <c r="G5102" s="389" t="s">
        <v>649</v>
      </c>
    </row>
    <row r="5103" spans="1:7">
      <c r="A5103" s="389" t="s">
        <v>568</v>
      </c>
      <c r="B5103" s="389" t="s">
        <v>517</v>
      </c>
      <c r="C5103" s="389">
        <v>10.537505359900001</v>
      </c>
      <c r="D5103" s="389" t="s">
        <v>647</v>
      </c>
      <c r="E5103" s="389" t="s">
        <v>652</v>
      </c>
      <c r="F5103" s="389" t="s">
        <v>647</v>
      </c>
      <c r="G5103" s="389" t="s">
        <v>649</v>
      </c>
    </row>
    <row r="5104" spans="1:7">
      <c r="A5104" s="389" t="s">
        <v>568</v>
      </c>
      <c r="B5104" s="389" t="s">
        <v>517</v>
      </c>
      <c r="C5104" s="389">
        <v>10.537505359900001</v>
      </c>
      <c r="D5104" s="389" t="s">
        <v>647</v>
      </c>
      <c r="E5104" s="389" t="s">
        <v>652</v>
      </c>
      <c r="F5104" s="389" t="s">
        <v>647</v>
      </c>
      <c r="G5104" s="389" t="s">
        <v>649</v>
      </c>
    </row>
    <row r="5105" spans="1:7">
      <c r="A5105" s="389" t="s">
        <v>559</v>
      </c>
      <c r="B5105" s="389" t="s">
        <v>517</v>
      </c>
      <c r="C5105" s="389">
        <v>7.9640371086600004</v>
      </c>
      <c r="D5105" s="389" t="s">
        <v>647</v>
      </c>
      <c r="E5105" s="389" t="s">
        <v>652</v>
      </c>
      <c r="F5105" s="389" t="s">
        <v>647</v>
      </c>
      <c r="G5105" s="389" t="s">
        <v>649</v>
      </c>
    </row>
    <row r="5106" spans="1:7">
      <c r="A5106" s="389" t="s">
        <v>574</v>
      </c>
      <c r="B5106" s="389" t="s">
        <v>517</v>
      </c>
      <c r="C5106" s="389">
        <v>7.9640371086600004</v>
      </c>
      <c r="D5106" s="389" t="s">
        <v>647</v>
      </c>
      <c r="E5106" s="389" t="s">
        <v>652</v>
      </c>
      <c r="F5106" s="389" t="s">
        <v>647</v>
      </c>
      <c r="G5106" s="389" t="s">
        <v>649</v>
      </c>
    </row>
    <row r="5107" spans="1:7">
      <c r="A5107" s="389" t="s">
        <v>570</v>
      </c>
      <c r="B5107" s="389" t="s">
        <v>517</v>
      </c>
      <c r="C5107" s="389">
        <v>6.0312634584599998</v>
      </c>
      <c r="D5107" s="389" t="s">
        <v>647</v>
      </c>
      <c r="E5107" s="389" t="s">
        <v>652</v>
      </c>
      <c r="F5107" s="389" t="s">
        <v>647</v>
      </c>
      <c r="G5107" s="389" t="s">
        <v>649</v>
      </c>
    </row>
    <row r="5108" spans="1:7">
      <c r="A5108" s="389" t="s">
        <v>570</v>
      </c>
      <c r="B5108" s="389" t="s">
        <v>517</v>
      </c>
      <c r="C5108" s="389">
        <v>6.0312634584599998</v>
      </c>
      <c r="D5108" s="389" t="s">
        <v>647</v>
      </c>
      <c r="E5108" s="389" t="s">
        <v>652</v>
      </c>
      <c r="F5108" s="389" t="s">
        <v>647</v>
      </c>
      <c r="G5108" s="389" t="s">
        <v>649</v>
      </c>
    </row>
    <row r="5109" spans="1:7">
      <c r="A5109" s="389" t="s">
        <v>562</v>
      </c>
      <c r="B5109" s="389" t="s">
        <v>517</v>
      </c>
      <c r="C5109" s="389">
        <v>3.28225150365</v>
      </c>
      <c r="D5109" s="389" t="s">
        <v>647</v>
      </c>
      <c r="E5109" s="389" t="s">
        <v>652</v>
      </c>
      <c r="F5109" s="389" t="s">
        <v>647</v>
      </c>
      <c r="G5109" s="389" t="s">
        <v>649</v>
      </c>
    </row>
    <row r="5110" spans="1:7">
      <c r="A5110" s="389" t="s">
        <v>562</v>
      </c>
      <c r="B5110" s="389" t="s">
        <v>517</v>
      </c>
      <c r="C5110" s="389">
        <v>3.28225150365</v>
      </c>
      <c r="D5110" s="389" t="s">
        <v>647</v>
      </c>
      <c r="E5110" s="389" t="s">
        <v>652</v>
      </c>
      <c r="F5110" s="389" t="s">
        <v>647</v>
      </c>
      <c r="G5110" s="389" t="s">
        <v>649</v>
      </c>
    </row>
    <row r="5111" spans="1:7">
      <c r="A5111" s="389" t="s">
        <v>562</v>
      </c>
      <c r="B5111" s="389" t="s">
        <v>517</v>
      </c>
      <c r="C5111" s="389">
        <v>3.28225150365</v>
      </c>
      <c r="D5111" s="389" t="s">
        <v>647</v>
      </c>
      <c r="E5111" s="389" t="s">
        <v>652</v>
      </c>
      <c r="F5111" s="389" t="s">
        <v>647</v>
      </c>
      <c r="G5111" s="389" t="s">
        <v>649</v>
      </c>
    </row>
    <row r="5112" spans="1:7">
      <c r="A5112" s="389" t="s">
        <v>579</v>
      </c>
      <c r="B5112" s="389" t="s">
        <v>517</v>
      </c>
      <c r="C5112" s="389">
        <v>16.7755673375</v>
      </c>
      <c r="D5112" s="389" t="s">
        <v>647</v>
      </c>
      <c r="E5112" s="389" t="s">
        <v>652</v>
      </c>
      <c r="F5112" s="389" t="s">
        <v>647</v>
      </c>
      <c r="G5112" s="389" t="s">
        <v>649</v>
      </c>
    </row>
    <row r="5113" spans="1:7">
      <c r="A5113" s="389" t="s">
        <v>563</v>
      </c>
      <c r="B5113" s="389" t="s">
        <v>517</v>
      </c>
      <c r="C5113" s="389">
        <v>2.46977808881</v>
      </c>
      <c r="D5113" s="389" t="s">
        <v>647</v>
      </c>
      <c r="E5113" s="389" t="s">
        <v>652</v>
      </c>
      <c r="F5113" s="389" t="s">
        <v>647</v>
      </c>
      <c r="G5113" s="389" t="s">
        <v>649</v>
      </c>
    </row>
    <row r="5114" spans="1:7">
      <c r="A5114" s="389" t="s">
        <v>526</v>
      </c>
      <c r="B5114" s="389" t="s">
        <v>517</v>
      </c>
      <c r="C5114" s="389">
        <v>16.223861733500001</v>
      </c>
      <c r="D5114" s="389" t="s">
        <v>647</v>
      </c>
      <c r="E5114" s="389" t="s">
        <v>652</v>
      </c>
      <c r="F5114" s="389" t="s">
        <v>647</v>
      </c>
      <c r="G5114" s="389" t="s">
        <v>649</v>
      </c>
    </row>
    <row r="5115" spans="1:7">
      <c r="A5115" s="389" t="s">
        <v>526</v>
      </c>
      <c r="B5115" s="389" t="s">
        <v>517</v>
      </c>
      <c r="C5115" s="389">
        <v>16.223861733500001</v>
      </c>
      <c r="D5115" s="389" t="s">
        <v>647</v>
      </c>
      <c r="E5115" s="389" t="s">
        <v>652</v>
      </c>
      <c r="F5115" s="389" t="s">
        <v>647</v>
      </c>
      <c r="G5115" s="389" t="s">
        <v>649</v>
      </c>
    </row>
    <row r="5116" spans="1:7">
      <c r="A5116" s="389" t="s">
        <v>526</v>
      </c>
      <c r="B5116" s="389" t="s">
        <v>517</v>
      </c>
      <c r="C5116" s="389">
        <v>16.223861733500001</v>
      </c>
      <c r="D5116" s="389" t="s">
        <v>647</v>
      </c>
      <c r="E5116" s="389" t="s">
        <v>652</v>
      </c>
      <c r="F5116" s="389" t="s">
        <v>647</v>
      </c>
      <c r="G5116" s="389" t="s">
        <v>649</v>
      </c>
    </row>
    <row r="5117" spans="1:7">
      <c r="A5117" s="389" t="s">
        <v>514</v>
      </c>
      <c r="B5117" s="389" t="s">
        <v>517</v>
      </c>
      <c r="C5117" s="389">
        <v>16.223861733500001</v>
      </c>
      <c r="D5117" s="389" t="s">
        <v>647</v>
      </c>
      <c r="E5117" s="389" t="s">
        <v>652</v>
      </c>
      <c r="F5117" s="389" t="s">
        <v>647</v>
      </c>
      <c r="G5117" s="389" t="s">
        <v>649</v>
      </c>
    </row>
    <row r="5118" spans="1:7">
      <c r="A5118" s="389" t="s">
        <v>514</v>
      </c>
      <c r="B5118" s="389" t="s">
        <v>517</v>
      </c>
      <c r="C5118" s="389">
        <v>16.223861733500001</v>
      </c>
      <c r="D5118" s="389" t="s">
        <v>647</v>
      </c>
      <c r="E5118" s="389" t="s">
        <v>652</v>
      </c>
      <c r="F5118" s="389" t="s">
        <v>647</v>
      </c>
      <c r="G5118" s="389" t="s">
        <v>649</v>
      </c>
    </row>
    <row r="5119" spans="1:7">
      <c r="A5119" s="389" t="s">
        <v>514</v>
      </c>
      <c r="B5119" s="389" t="s">
        <v>517</v>
      </c>
      <c r="C5119" s="389">
        <v>16.223861733500001</v>
      </c>
      <c r="D5119" s="389" t="s">
        <v>647</v>
      </c>
      <c r="E5119" s="389" t="s">
        <v>652</v>
      </c>
      <c r="F5119" s="389" t="s">
        <v>647</v>
      </c>
      <c r="G5119" s="389" t="s">
        <v>649</v>
      </c>
    </row>
    <row r="5120" spans="1:7">
      <c r="A5120" s="389" t="s">
        <v>569</v>
      </c>
      <c r="B5120" s="389" t="s">
        <v>517</v>
      </c>
      <c r="C5120" s="389">
        <v>16.223861733500001</v>
      </c>
      <c r="D5120" s="389" t="s">
        <v>647</v>
      </c>
      <c r="E5120" s="389" t="s">
        <v>652</v>
      </c>
      <c r="F5120" s="389" t="s">
        <v>647</v>
      </c>
      <c r="G5120" s="389" t="s">
        <v>649</v>
      </c>
    </row>
    <row r="5121" spans="1:7">
      <c r="A5121" s="389" t="s">
        <v>563</v>
      </c>
      <c r="B5121" s="389" t="s">
        <v>517</v>
      </c>
      <c r="C5121" s="389">
        <v>1.94602038821</v>
      </c>
      <c r="D5121" s="389" t="s">
        <v>647</v>
      </c>
      <c r="E5121" s="389" t="s">
        <v>652</v>
      </c>
      <c r="F5121" s="389" t="s">
        <v>647</v>
      </c>
      <c r="G5121" s="389" t="s">
        <v>649</v>
      </c>
    </row>
    <row r="5122" spans="1:7">
      <c r="A5122" s="389" t="s">
        <v>581</v>
      </c>
      <c r="B5122" s="389" t="s">
        <v>517</v>
      </c>
      <c r="C5122" s="389">
        <v>3.4674450996599999</v>
      </c>
      <c r="D5122" s="389" t="s">
        <v>647</v>
      </c>
      <c r="E5122" s="389" t="s">
        <v>652</v>
      </c>
      <c r="F5122" s="389" t="s">
        <v>647</v>
      </c>
      <c r="G5122" s="389" t="s">
        <v>649</v>
      </c>
    </row>
    <row r="5123" spans="1:7">
      <c r="A5123" s="389" t="s">
        <v>535</v>
      </c>
      <c r="B5123" s="389" t="s">
        <v>517</v>
      </c>
      <c r="C5123" s="389">
        <v>7.1103294408600002</v>
      </c>
      <c r="D5123" s="389" t="s">
        <v>647</v>
      </c>
      <c r="E5123" s="389" t="s">
        <v>652</v>
      </c>
      <c r="F5123" s="389" t="s">
        <v>647</v>
      </c>
      <c r="G5123" s="389" t="s">
        <v>649</v>
      </c>
    </row>
    <row r="5124" spans="1:7">
      <c r="A5124" s="389" t="s">
        <v>562</v>
      </c>
      <c r="B5124" s="389" t="s">
        <v>517</v>
      </c>
      <c r="C5124" s="389">
        <v>1.9494657154399999</v>
      </c>
      <c r="D5124" s="389" t="s">
        <v>647</v>
      </c>
      <c r="E5124" s="389" t="s">
        <v>652</v>
      </c>
      <c r="F5124" s="389" t="s">
        <v>647</v>
      </c>
      <c r="G5124" s="389" t="s">
        <v>649</v>
      </c>
    </row>
    <row r="5125" spans="1:7">
      <c r="A5125" s="389" t="s">
        <v>525</v>
      </c>
      <c r="B5125" s="389" t="s">
        <v>517</v>
      </c>
      <c r="C5125" s="389">
        <v>24.9182583415</v>
      </c>
      <c r="D5125" s="389" t="s">
        <v>647</v>
      </c>
      <c r="E5125" s="389" t="s">
        <v>652</v>
      </c>
      <c r="F5125" s="389" t="s">
        <v>647</v>
      </c>
      <c r="G5125" s="389" t="s">
        <v>649</v>
      </c>
    </row>
    <row r="5126" spans="1:7">
      <c r="A5126" s="389" t="s">
        <v>568</v>
      </c>
      <c r="B5126" s="389" t="s">
        <v>517</v>
      </c>
      <c r="C5126" s="389">
        <v>24.9182583415</v>
      </c>
      <c r="D5126" s="389" t="s">
        <v>647</v>
      </c>
      <c r="E5126" s="389" t="s">
        <v>652</v>
      </c>
      <c r="F5126" s="389" t="s">
        <v>647</v>
      </c>
      <c r="G5126" s="389" t="s">
        <v>649</v>
      </c>
    </row>
    <row r="5127" spans="1:7">
      <c r="A5127" s="389" t="s">
        <v>525</v>
      </c>
      <c r="B5127" s="389" t="s">
        <v>517</v>
      </c>
      <c r="C5127" s="389">
        <v>5.1324511685100003</v>
      </c>
      <c r="D5127" s="389" t="s">
        <v>647</v>
      </c>
      <c r="E5127" s="389" t="s">
        <v>652</v>
      </c>
      <c r="F5127" s="389" t="s">
        <v>647</v>
      </c>
      <c r="G5127" s="389" t="s">
        <v>649</v>
      </c>
    </row>
    <row r="5128" spans="1:7">
      <c r="A5128" s="389" t="s">
        <v>560</v>
      </c>
      <c r="B5128" s="389" t="s">
        <v>517</v>
      </c>
      <c r="C5128" s="389">
        <v>1.8931543200200001</v>
      </c>
      <c r="D5128" s="389" t="s">
        <v>647</v>
      </c>
      <c r="E5128" s="389" t="s">
        <v>652</v>
      </c>
      <c r="F5128" s="389" t="s">
        <v>647</v>
      </c>
      <c r="G5128" s="389" t="s">
        <v>649</v>
      </c>
    </row>
    <row r="5129" spans="1:7">
      <c r="A5129" s="389" t="s">
        <v>535</v>
      </c>
      <c r="B5129" s="389" t="s">
        <v>517</v>
      </c>
      <c r="C5129" s="389">
        <v>28.704018307599899</v>
      </c>
      <c r="D5129" s="389" t="s">
        <v>647</v>
      </c>
      <c r="E5129" s="389" t="s">
        <v>652</v>
      </c>
      <c r="F5129" s="389" t="s">
        <v>647</v>
      </c>
      <c r="G5129" s="389" t="s">
        <v>649</v>
      </c>
    </row>
    <row r="5130" spans="1:7">
      <c r="A5130" s="389" t="s">
        <v>542</v>
      </c>
      <c r="B5130" s="389" t="s">
        <v>517</v>
      </c>
      <c r="C5130" s="389">
        <v>3.1905095830699999</v>
      </c>
      <c r="D5130" s="389" t="s">
        <v>647</v>
      </c>
      <c r="E5130" s="389" t="s">
        <v>652</v>
      </c>
      <c r="F5130" s="389" t="s">
        <v>647</v>
      </c>
      <c r="G5130" s="389" t="s">
        <v>649</v>
      </c>
    </row>
    <row r="5131" spans="1:7">
      <c r="A5131" s="389" t="s">
        <v>542</v>
      </c>
      <c r="B5131" s="389" t="s">
        <v>517</v>
      </c>
      <c r="C5131" s="389">
        <v>3.1905095830699999</v>
      </c>
      <c r="D5131" s="389" t="s">
        <v>647</v>
      </c>
      <c r="E5131" s="389" t="s">
        <v>652</v>
      </c>
      <c r="F5131" s="389" t="s">
        <v>647</v>
      </c>
      <c r="G5131" s="389" t="s">
        <v>649</v>
      </c>
    </row>
    <row r="5132" spans="1:7">
      <c r="A5132" s="389" t="s">
        <v>527</v>
      </c>
      <c r="B5132" s="389" t="s">
        <v>517</v>
      </c>
      <c r="C5132" s="389">
        <v>7.4608134042599996</v>
      </c>
      <c r="D5132" s="389" t="s">
        <v>647</v>
      </c>
      <c r="E5132" s="389" t="s">
        <v>652</v>
      </c>
      <c r="F5132" s="389" t="s">
        <v>647</v>
      </c>
      <c r="G5132" s="389" t="s">
        <v>649</v>
      </c>
    </row>
    <row r="5133" spans="1:7">
      <c r="A5133" s="389" t="s">
        <v>527</v>
      </c>
      <c r="B5133" s="389" t="s">
        <v>517</v>
      </c>
      <c r="C5133" s="389">
        <v>7.4608134042599996</v>
      </c>
      <c r="D5133" s="389" t="s">
        <v>647</v>
      </c>
      <c r="E5133" s="389" t="s">
        <v>652</v>
      </c>
      <c r="F5133" s="389" t="s">
        <v>647</v>
      </c>
      <c r="G5133" s="389" t="s">
        <v>649</v>
      </c>
    </row>
    <row r="5134" spans="1:7">
      <c r="A5134" s="389" t="s">
        <v>581</v>
      </c>
      <c r="B5134" s="389" t="s">
        <v>517</v>
      </c>
      <c r="C5134" s="389">
        <v>1.47917723891</v>
      </c>
      <c r="D5134" s="389" t="s">
        <v>647</v>
      </c>
      <c r="E5134" s="389" t="s">
        <v>652</v>
      </c>
      <c r="F5134" s="389" t="s">
        <v>647</v>
      </c>
      <c r="G5134" s="389" t="s">
        <v>649</v>
      </c>
    </row>
    <row r="5135" spans="1:7">
      <c r="A5135" s="389" t="s">
        <v>526</v>
      </c>
      <c r="B5135" s="389" t="s">
        <v>517</v>
      </c>
      <c r="C5135" s="389">
        <v>25.0158654254999</v>
      </c>
      <c r="D5135" s="389" t="s">
        <v>647</v>
      </c>
      <c r="E5135" s="389" t="s">
        <v>652</v>
      </c>
      <c r="F5135" s="389" t="s">
        <v>647</v>
      </c>
      <c r="G5135" s="389" t="s">
        <v>649</v>
      </c>
    </row>
    <row r="5136" spans="1:7">
      <c r="A5136" s="389" t="s">
        <v>526</v>
      </c>
      <c r="B5136" s="389" t="s">
        <v>517</v>
      </c>
      <c r="C5136" s="389">
        <v>25.0158654254999</v>
      </c>
      <c r="D5136" s="389" t="s">
        <v>647</v>
      </c>
      <c r="E5136" s="389" t="s">
        <v>652</v>
      </c>
      <c r="F5136" s="389" t="s">
        <v>647</v>
      </c>
      <c r="G5136" s="389" t="s">
        <v>649</v>
      </c>
    </row>
    <row r="5137" spans="1:7">
      <c r="A5137" s="389" t="s">
        <v>514</v>
      </c>
      <c r="B5137" s="389" t="s">
        <v>517</v>
      </c>
      <c r="C5137" s="389">
        <v>25.0158654254999</v>
      </c>
      <c r="D5137" s="389" t="s">
        <v>647</v>
      </c>
      <c r="E5137" s="389" t="s">
        <v>652</v>
      </c>
      <c r="F5137" s="389" t="s">
        <v>647</v>
      </c>
      <c r="G5137" s="389" t="s">
        <v>649</v>
      </c>
    </row>
    <row r="5138" spans="1:7">
      <c r="A5138" s="389" t="s">
        <v>514</v>
      </c>
      <c r="B5138" s="389" t="s">
        <v>517</v>
      </c>
      <c r="C5138" s="389">
        <v>25.0158654254999</v>
      </c>
      <c r="D5138" s="389" t="s">
        <v>647</v>
      </c>
      <c r="E5138" s="389" t="s">
        <v>652</v>
      </c>
      <c r="F5138" s="389" t="s">
        <v>647</v>
      </c>
      <c r="G5138" s="389" t="s">
        <v>649</v>
      </c>
    </row>
    <row r="5139" spans="1:7">
      <c r="A5139" s="389" t="s">
        <v>570</v>
      </c>
      <c r="B5139" s="389" t="s">
        <v>517</v>
      </c>
      <c r="C5139" s="389">
        <v>12.288132812200001</v>
      </c>
      <c r="D5139" s="389" t="s">
        <v>647</v>
      </c>
      <c r="E5139" s="389" t="s">
        <v>652</v>
      </c>
      <c r="F5139" s="389" t="s">
        <v>647</v>
      </c>
      <c r="G5139" s="389" t="s">
        <v>649</v>
      </c>
    </row>
    <row r="5140" spans="1:7">
      <c r="A5140" s="389" t="s">
        <v>525</v>
      </c>
      <c r="B5140" s="389" t="s">
        <v>517</v>
      </c>
      <c r="C5140" s="389">
        <v>6.52151410949</v>
      </c>
      <c r="D5140" s="389" t="s">
        <v>647</v>
      </c>
      <c r="E5140" s="389" t="s">
        <v>652</v>
      </c>
      <c r="F5140" s="389" t="s">
        <v>647</v>
      </c>
      <c r="G5140" s="389" t="s">
        <v>649</v>
      </c>
    </row>
    <row r="5141" spans="1:7">
      <c r="A5141" s="389" t="s">
        <v>526</v>
      </c>
      <c r="B5141" s="389" t="s">
        <v>517</v>
      </c>
      <c r="C5141" s="389">
        <v>6.52151410949</v>
      </c>
      <c r="D5141" s="389" t="s">
        <v>647</v>
      </c>
      <c r="E5141" s="389" t="s">
        <v>652</v>
      </c>
      <c r="F5141" s="389" t="s">
        <v>647</v>
      </c>
      <c r="G5141" s="389" t="s">
        <v>649</v>
      </c>
    </row>
    <row r="5142" spans="1:7">
      <c r="A5142" s="389" t="s">
        <v>568</v>
      </c>
      <c r="B5142" s="389" t="s">
        <v>517</v>
      </c>
      <c r="C5142" s="389">
        <v>6.52151410949</v>
      </c>
      <c r="D5142" s="389" t="s">
        <v>647</v>
      </c>
      <c r="E5142" s="389" t="s">
        <v>652</v>
      </c>
      <c r="F5142" s="389" t="s">
        <v>647</v>
      </c>
      <c r="G5142" s="389" t="s">
        <v>649</v>
      </c>
    </row>
    <row r="5143" spans="1:7">
      <c r="A5143" s="389" t="s">
        <v>543</v>
      </c>
      <c r="B5143" s="389" t="s">
        <v>517</v>
      </c>
      <c r="C5143" s="389">
        <v>3.5927099411299999</v>
      </c>
      <c r="D5143" s="389" t="s">
        <v>647</v>
      </c>
      <c r="E5143" s="389" t="s">
        <v>652</v>
      </c>
      <c r="F5143" s="389" t="s">
        <v>647</v>
      </c>
      <c r="G5143" s="389" t="s">
        <v>649</v>
      </c>
    </row>
    <row r="5144" spans="1:7">
      <c r="A5144" s="389" t="s">
        <v>544</v>
      </c>
      <c r="B5144" s="389" t="s">
        <v>517</v>
      </c>
      <c r="C5144" s="389">
        <v>3.5927099411299999</v>
      </c>
      <c r="D5144" s="389" t="s">
        <v>647</v>
      </c>
      <c r="E5144" s="389" t="s">
        <v>652</v>
      </c>
      <c r="F5144" s="389" t="s">
        <v>647</v>
      </c>
      <c r="G5144" s="389" t="s">
        <v>649</v>
      </c>
    </row>
    <row r="5145" spans="1:7">
      <c r="A5145" s="389" t="s">
        <v>579</v>
      </c>
      <c r="B5145" s="389" t="s">
        <v>517</v>
      </c>
      <c r="C5145" s="389">
        <v>5.2043272087999997</v>
      </c>
      <c r="D5145" s="389" t="s">
        <v>647</v>
      </c>
      <c r="E5145" s="389" t="s">
        <v>652</v>
      </c>
      <c r="F5145" s="389" t="s">
        <v>647</v>
      </c>
      <c r="G5145" s="389" t="s">
        <v>649</v>
      </c>
    </row>
    <row r="5146" spans="1:7">
      <c r="A5146" s="389" t="s">
        <v>562</v>
      </c>
      <c r="B5146" s="389" t="s">
        <v>517</v>
      </c>
      <c r="C5146" s="389">
        <v>12.340921331700001</v>
      </c>
      <c r="D5146" s="389" t="s">
        <v>647</v>
      </c>
      <c r="E5146" s="389" t="s">
        <v>652</v>
      </c>
      <c r="F5146" s="389" t="s">
        <v>647</v>
      </c>
      <c r="G5146" s="389" t="s">
        <v>649</v>
      </c>
    </row>
    <row r="5147" spans="1:7">
      <c r="A5147" s="389" t="s">
        <v>562</v>
      </c>
      <c r="B5147" s="389" t="s">
        <v>517</v>
      </c>
      <c r="C5147" s="389">
        <v>12.340921331700001</v>
      </c>
      <c r="D5147" s="389" t="s">
        <v>647</v>
      </c>
      <c r="E5147" s="389" t="s">
        <v>652</v>
      </c>
      <c r="F5147" s="389" t="s">
        <v>647</v>
      </c>
      <c r="G5147" s="389" t="s">
        <v>649</v>
      </c>
    </row>
    <row r="5148" spans="1:7">
      <c r="A5148" s="389" t="s">
        <v>578</v>
      </c>
      <c r="B5148" s="389" t="s">
        <v>517</v>
      </c>
      <c r="C5148" s="389">
        <v>14.327652775000001</v>
      </c>
      <c r="D5148" s="389" t="s">
        <v>647</v>
      </c>
      <c r="E5148" s="389" t="s">
        <v>652</v>
      </c>
      <c r="F5148" s="389" t="s">
        <v>647</v>
      </c>
      <c r="G5148" s="389" t="s">
        <v>649</v>
      </c>
    </row>
    <row r="5149" spans="1:7">
      <c r="A5149" s="389" t="s">
        <v>581</v>
      </c>
      <c r="B5149" s="389" t="s">
        <v>517</v>
      </c>
      <c r="C5149" s="389">
        <v>9.0825087122799903</v>
      </c>
      <c r="D5149" s="389" t="s">
        <v>647</v>
      </c>
      <c r="E5149" s="389" t="s">
        <v>652</v>
      </c>
      <c r="F5149" s="389" t="s">
        <v>647</v>
      </c>
      <c r="G5149" s="389" t="s">
        <v>649</v>
      </c>
    </row>
    <row r="5150" spans="1:7">
      <c r="A5150" s="389" t="s">
        <v>581</v>
      </c>
      <c r="B5150" s="389" t="s">
        <v>517</v>
      </c>
      <c r="C5150" s="389">
        <v>9.0825087122799903</v>
      </c>
      <c r="D5150" s="389" t="s">
        <v>647</v>
      </c>
      <c r="E5150" s="389" t="s">
        <v>652</v>
      </c>
      <c r="F5150" s="389" t="s">
        <v>647</v>
      </c>
      <c r="G5150" s="389" t="s">
        <v>649</v>
      </c>
    </row>
    <row r="5151" spans="1:7">
      <c r="A5151" s="389" t="s">
        <v>524</v>
      </c>
      <c r="B5151" s="389" t="s">
        <v>517</v>
      </c>
      <c r="C5151" s="389">
        <v>40.424287548000002</v>
      </c>
      <c r="D5151" s="389" t="s">
        <v>647</v>
      </c>
      <c r="E5151" s="389" t="s">
        <v>652</v>
      </c>
      <c r="F5151" s="389" t="s">
        <v>647</v>
      </c>
      <c r="G5151" s="389" t="s">
        <v>649</v>
      </c>
    </row>
    <row r="5152" spans="1:7">
      <c r="A5152" s="389" t="s">
        <v>524</v>
      </c>
      <c r="B5152" s="389" t="s">
        <v>517</v>
      </c>
      <c r="C5152" s="389">
        <v>40.424287548000002</v>
      </c>
      <c r="D5152" s="389" t="s">
        <v>647</v>
      </c>
      <c r="E5152" s="389" t="s">
        <v>652</v>
      </c>
      <c r="F5152" s="389" t="s">
        <v>647</v>
      </c>
      <c r="G5152" s="389" t="s">
        <v>649</v>
      </c>
    </row>
    <row r="5153" spans="1:7">
      <c r="A5153" s="389" t="s">
        <v>571</v>
      </c>
      <c r="B5153" s="389" t="s">
        <v>517</v>
      </c>
      <c r="C5153" s="389">
        <v>9.3902621885500004</v>
      </c>
      <c r="D5153" s="389" t="s">
        <v>647</v>
      </c>
      <c r="E5153" s="389" t="s">
        <v>652</v>
      </c>
      <c r="F5153" s="389" t="s">
        <v>647</v>
      </c>
      <c r="G5153" s="389" t="s">
        <v>649</v>
      </c>
    </row>
    <row r="5154" spans="1:7">
      <c r="A5154" s="389" t="s">
        <v>529</v>
      </c>
      <c r="B5154" s="389" t="s">
        <v>517</v>
      </c>
      <c r="C5154" s="389">
        <v>8.0300013553100005</v>
      </c>
      <c r="D5154" s="389" t="s">
        <v>647</v>
      </c>
      <c r="E5154" s="389" t="s">
        <v>652</v>
      </c>
      <c r="F5154" s="389" t="s">
        <v>647</v>
      </c>
      <c r="G5154" s="389" t="s">
        <v>649</v>
      </c>
    </row>
    <row r="5155" spans="1:7">
      <c r="A5155" s="389" t="s">
        <v>529</v>
      </c>
      <c r="B5155" s="389" t="s">
        <v>517</v>
      </c>
      <c r="C5155" s="389">
        <v>8.0300013553100005</v>
      </c>
      <c r="D5155" s="389" t="s">
        <v>647</v>
      </c>
      <c r="E5155" s="389" t="s">
        <v>652</v>
      </c>
      <c r="F5155" s="389" t="s">
        <v>647</v>
      </c>
      <c r="G5155" s="389" t="s">
        <v>649</v>
      </c>
    </row>
    <row r="5156" spans="1:7">
      <c r="A5156" s="389" t="s">
        <v>529</v>
      </c>
      <c r="B5156" s="389" t="s">
        <v>517</v>
      </c>
      <c r="C5156" s="389">
        <v>8.0300013553100005</v>
      </c>
      <c r="D5156" s="389" t="s">
        <v>647</v>
      </c>
      <c r="E5156" s="389" t="s">
        <v>652</v>
      </c>
      <c r="F5156" s="389" t="s">
        <v>647</v>
      </c>
      <c r="G5156" s="389" t="s">
        <v>649</v>
      </c>
    </row>
    <row r="5157" spans="1:7">
      <c r="A5157" s="389" t="s">
        <v>529</v>
      </c>
      <c r="B5157" s="389" t="s">
        <v>517</v>
      </c>
      <c r="C5157" s="389">
        <v>8.0300013553100005</v>
      </c>
      <c r="D5157" s="389" t="s">
        <v>647</v>
      </c>
      <c r="E5157" s="389" t="s">
        <v>652</v>
      </c>
      <c r="F5157" s="389" t="s">
        <v>647</v>
      </c>
      <c r="G5157" s="389" t="s">
        <v>649</v>
      </c>
    </row>
    <row r="5158" spans="1:7">
      <c r="A5158" s="389" t="s">
        <v>514</v>
      </c>
      <c r="B5158" s="389" t="s">
        <v>517</v>
      </c>
      <c r="C5158" s="389">
        <v>7.5277208620699998</v>
      </c>
      <c r="D5158" s="389" t="s">
        <v>647</v>
      </c>
      <c r="E5158" s="389" t="s">
        <v>652</v>
      </c>
      <c r="F5158" s="389" t="s">
        <v>647</v>
      </c>
      <c r="G5158" s="389" t="s">
        <v>649</v>
      </c>
    </row>
    <row r="5159" spans="1:7">
      <c r="A5159" s="389" t="s">
        <v>514</v>
      </c>
      <c r="B5159" s="389" t="s">
        <v>517</v>
      </c>
      <c r="C5159" s="389">
        <v>7.5277208620699998</v>
      </c>
      <c r="D5159" s="389" t="s">
        <v>647</v>
      </c>
      <c r="E5159" s="389" t="s">
        <v>652</v>
      </c>
      <c r="F5159" s="389" t="s">
        <v>647</v>
      </c>
      <c r="G5159" s="389" t="s">
        <v>649</v>
      </c>
    </row>
    <row r="5160" spans="1:7">
      <c r="A5160" s="389" t="s">
        <v>525</v>
      </c>
      <c r="B5160" s="389" t="s">
        <v>517</v>
      </c>
      <c r="C5160" s="389">
        <v>14.2764681108</v>
      </c>
      <c r="D5160" s="389" t="s">
        <v>647</v>
      </c>
      <c r="E5160" s="389" t="s">
        <v>652</v>
      </c>
      <c r="F5160" s="389" t="s">
        <v>647</v>
      </c>
      <c r="G5160" s="389" t="s">
        <v>649</v>
      </c>
    </row>
    <row r="5161" spans="1:7">
      <c r="A5161" s="389" t="s">
        <v>525</v>
      </c>
      <c r="B5161" s="389" t="s">
        <v>517</v>
      </c>
      <c r="C5161" s="389">
        <v>14.2764681108</v>
      </c>
      <c r="D5161" s="389" t="s">
        <v>647</v>
      </c>
      <c r="E5161" s="389" t="s">
        <v>652</v>
      </c>
      <c r="F5161" s="389" t="s">
        <v>647</v>
      </c>
      <c r="G5161" s="389" t="s">
        <v>649</v>
      </c>
    </row>
    <row r="5162" spans="1:7">
      <c r="A5162" s="389" t="s">
        <v>525</v>
      </c>
      <c r="B5162" s="389" t="s">
        <v>517</v>
      </c>
      <c r="C5162" s="389">
        <v>14.2764681108</v>
      </c>
      <c r="D5162" s="389" t="s">
        <v>647</v>
      </c>
      <c r="E5162" s="389" t="s">
        <v>652</v>
      </c>
      <c r="F5162" s="389" t="s">
        <v>647</v>
      </c>
      <c r="G5162" s="389" t="s">
        <v>649</v>
      </c>
    </row>
    <row r="5163" spans="1:7">
      <c r="A5163" s="389" t="s">
        <v>581</v>
      </c>
      <c r="B5163" s="389" t="s">
        <v>517</v>
      </c>
      <c r="C5163" s="389">
        <v>18.5486772593</v>
      </c>
      <c r="D5163" s="389" t="s">
        <v>647</v>
      </c>
      <c r="E5163" s="389" t="s">
        <v>652</v>
      </c>
      <c r="F5163" s="389" t="s">
        <v>647</v>
      </c>
      <c r="G5163" s="389" t="s">
        <v>649</v>
      </c>
    </row>
    <row r="5164" spans="1:7">
      <c r="A5164" s="389" t="s">
        <v>544</v>
      </c>
      <c r="B5164" s="389" t="s">
        <v>517</v>
      </c>
      <c r="C5164" s="389">
        <v>2.1939253810700001</v>
      </c>
      <c r="D5164" s="389" t="s">
        <v>647</v>
      </c>
      <c r="E5164" s="389" t="s">
        <v>652</v>
      </c>
      <c r="F5164" s="389" t="s">
        <v>647</v>
      </c>
      <c r="G5164" s="389" t="s">
        <v>649</v>
      </c>
    </row>
    <row r="5165" spans="1:7">
      <c r="A5165" s="389" t="s">
        <v>562</v>
      </c>
      <c r="B5165" s="389" t="s">
        <v>517</v>
      </c>
      <c r="C5165" s="389">
        <v>1.93861234039</v>
      </c>
      <c r="D5165" s="389" t="s">
        <v>647</v>
      </c>
      <c r="E5165" s="389" t="s">
        <v>652</v>
      </c>
      <c r="F5165" s="389" t="s">
        <v>647</v>
      </c>
      <c r="G5165" s="389" t="s">
        <v>649</v>
      </c>
    </row>
    <row r="5166" spans="1:7">
      <c r="A5166" s="389" t="s">
        <v>526</v>
      </c>
      <c r="B5166" s="389" t="s">
        <v>517</v>
      </c>
      <c r="C5166" s="389">
        <v>1.1110447369500001</v>
      </c>
      <c r="D5166" s="389" t="s">
        <v>647</v>
      </c>
      <c r="E5166" s="389" t="s">
        <v>652</v>
      </c>
      <c r="F5166" s="389" t="s">
        <v>647</v>
      </c>
      <c r="G5166" s="389" t="s">
        <v>649</v>
      </c>
    </row>
    <row r="5167" spans="1:7">
      <c r="A5167" s="389" t="s">
        <v>581</v>
      </c>
      <c r="B5167" s="389" t="s">
        <v>517</v>
      </c>
      <c r="C5167" s="389">
        <v>3.19026976934</v>
      </c>
      <c r="D5167" s="389" t="s">
        <v>647</v>
      </c>
      <c r="E5167" s="389" t="s">
        <v>652</v>
      </c>
      <c r="F5167" s="389" t="s">
        <v>647</v>
      </c>
      <c r="G5167" s="389" t="s">
        <v>649</v>
      </c>
    </row>
    <row r="5168" spans="1:7">
      <c r="A5168" s="389" t="s">
        <v>578</v>
      </c>
      <c r="B5168" s="389" t="s">
        <v>517</v>
      </c>
      <c r="C5168" s="389">
        <v>1.61370585415</v>
      </c>
      <c r="D5168" s="389" t="s">
        <v>647</v>
      </c>
      <c r="E5168" s="389" t="s">
        <v>652</v>
      </c>
      <c r="F5168" s="389" t="s">
        <v>647</v>
      </c>
      <c r="G5168" s="389" t="s">
        <v>649</v>
      </c>
    </row>
    <row r="5169" spans="1:7">
      <c r="A5169" s="389" t="s">
        <v>578</v>
      </c>
      <c r="B5169" s="389" t="s">
        <v>517</v>
      </c>
      <c r="C5169" s="389">
        <v>1.61370585415</v>
      </c>
      <c r="D5169" s="389" t="s">
        <v>647</v>
      </c>
      <c r="E5169" s="389" t="s">
        <v>652</v>
      </c>
      <c r="F5169" s="389" t="s">
        <v>647</v>
      </c>
      <c r="G5169" s="389" t="s">
        <v>649</v>
      </c>
    </row>
    <row r="5170" spans="1:7">
      <c r="A5170" s="389" t="s">
        <v>581</v>
      </c>
      <c r="B5170" s="389" t="s">
        <v>517</v>
      </c>
      <c r="C5170" s="389">
        <v>6.1523581952899997</v>
      </c>
      <c r="D5170" s="389" t="s">
        <v>647</v>
      </c>
      <c r="E5170" s="389" t="s">
        <v>652</v>
      </c>
      <c r="F5170" s="389" t="s">
        <v>647</v>
      </c>
      <c r="G5170" s="389" t="s">
        <v>649</v>
      </c>
    </row>
    <row r="5171" spans="1:7">
      <c r="A5171" s="389" t="s">
        <v>570</v>
      </c>
      <c r="B5171" s="389" t="s">
        <v>517</v>
      </c>
      <c r="C5171" s="389">
        <v>9.1577993561700008</v>
      </c>
      <c r="D5171" s="389" t="s">
        <v>647</v>
      </c>
      <c r="E5171" s="389" t="s">
        <v>652</v>
      </c>
      <c r="F5171" s="389" t="s">
        <v>647</v>
      </c>
      <c r="G5171" s="389" t="s">
        <v>649</v>
      </c>
    </row>
    <row r="5172" spans="1:7">
      <c r="A5172" s="389" t="s">
        <v>570</v>
      </c>
      <c r="B5172" s="389" t="s">
        <v>517</v>
      </c>
      <c r="C5172" s="389">
        <v>9.1577993561700008</v>
      </c>
      <c r="D5172" s="389" t="s">
        <v>647</v>
      </c>
      <c r="E5172" s="389" t="s">
        <v>652</v>
      </c>
      <c r="F5172" s="389" t="s">
        <v>647</v>
      </c>
      <c r="G5172" s="389" t="s">
        <v>649</v>
      </c>
    </row>
    <row r="5173" spans="1:7">
      <c r="A5173" s="389" t="s">
        <v>563</v>
      </c>
      <c r="B5173" s="389" t="s">
        <v>517</v>
      </c>
      <c r="C5173" s="389">
        <v>30.1468047928999</v>
      </c>
      <c r="D5173" s="389" t="s">
        <v>647</v>
      </c>
      <c r="E5173" s="389" t="s">
        <v>652</v>
      </c>
      <c r="F5173" s="389" t="s">
        <v>647</v>
      </c>
      <c r="G5173" s="389" t="s">
        <v>649</v>
      </c>
    </row>
    <row r="5174" spans="1:7">
      <c r="A5174" s="389" t="s">
        <v>526</v>
      </c>
      <c r="B5174" s="389" t="s">
        <v>517</v>
      </c>
      <c r="C5174" s="389">
        <v>3.48609047842</v>
      </c>
      <c r="D5174" s="389" t="s">
        <v>647</v>
      </c>
      <c r="E5174" s="389" t="s">
        <v>652</v>
      </c>
      <c r="F5174" s="389" t="s">
        <v>647</v>
      </c>
      <c r="G5174" s="389" t="s">
        <v>649</v>
      </c>
    </row>
    <row r="5175" spans="1:7">
      <c r="A5175" s="389" t="s">
        <v>559</v>
      </c>
      <c r="B5175" s="389" t="s">
        <v>517</v>
      </c>
      <c r="C5175" s="389">
        <v>7.6833640028700003</v>
      </c>
      <c r="D5175" s="389" t="s">
        <v>647</v>
      </c>
      <c r="E5175" s="389" t="s">
        <v>652</v>
      </c>
      <c r="F5175" s="389" t="s">
        <v>647</v>
      </c>
      <c r="G5175" s="389" t="s">
        <v>649</v>
      </c>
    </row>
    <row r="5176" spans="1:7">
      <c r="A5176" s="389" t="s">
        <v>574</v>
      </c>
      <c r="B5176" s="389" t="s">
        <v>517</v>
      </c>
      <c r="C5176" s="389">
        <v>7.6833640028700003</v>
      </c>
      <c r="D5176" s="389" t="s">
        <v>647</v>
      </c>
      <c r="E5176" s="389" t="s">
        <v>652</v>
      </c>
      <c r="F5176" s="389" t="s">
        <v>647</v>
      </c>
      <c r="G5176" s="389" t="s">
        <v>649</v>
      </c>
    </row>
    <row r="5177" spans="1:7">
      <c r="A5177" s="389" t="s">
        <v>574</v>
      </c>
      <c r="B5177" s="389" t="s">
        <v>517</v>
      </c>
      <c r="C5177" s="389">
        <v>7.6833640028700003</v>
      </c>
      <c r="D5177" s="389" t="s">
        <v>647</v>
      </c>
      <c r="E5177" s="389" t="s">
        <v>652</v>
      </c>
      <c r="F5177" s="389" t="s">
        <v>647</v>
      </c>
      <c r="G5177" s="389" t="s">
        <v>649</v>
      </c>
    </row>
    <row r="5178" spans="1:7">
      <c r="A5178" s="389" t="s">
        <v>559</v>
      </c>
      <c r="B5178" s="389" t="s">
        <v>517</v>
      </c>
      <c r="C5178" s="389">
        <v>9.9193846391099996</v>
      </c>
      <c r="D5178" s="389" t="s">
        <v>647</v>
      </c>
      <c r="E5178" s="389" t="s">
        <v>652</v>
      </c>
      <c r="F5178" s="389" t="s">
        <v>647</v>
      </c>
      <c r="G5178" s="389" t="s">
        <v>649</v>
      </c>
    </row>
    <row r="5179" spans="1:7">
      <c r="A5179" s="389" t="s">
        <v>574</v>
      </c>
      <c r="B5179" s="389" t="s">
        <v>517</v>
      </c>
      <c r="C5179" s="389">
        <v>9.9193846391099996</v>
      </c>
      <c r="D5179" s="389" t="s">
        <v>647</v>
      </c>
      <c r="E5179" s="389" t="s">
        <v>652</v>
      </c>
      <c r="F5179" s="389" t="s">
        <v>647</v>
      </c>
      <c r="G5179" s="389" t="s">
        <v>649</v>
      </c>
    </row>
    <row r="5180" spans="1:7">
      <c r="A5180" s="389" t="s">
        <v>525</v>
      </c>
      <c r="B5180" s="389" t="s">
        <v>517</v>
      </c>
      <c r="C5180" s="389">
        <v>6.2810798004099997</v>
      </c>
      <c r="D5180" s="389" t="s">
        <v>647</v>
      </c>
      <c r="E5180" s="389" t="s">
        <v>652</v>
      </c>
      <c r="F5180" s="389" t="s">
        <v>647</v>
      </c>
      <c r="G5180" s="389" t="s">
        <v>649</v>
      </c>
    </row>
    <row r="5181" spans="1:7">
      <c r="A5181" s="389" t="s">
        <v>526</v>
      </c>
      <c r="B5181" s="389" t="s">
        <v>517</v>
      </c>
      <c r="C5181" s="389">
        <v>6.2810798004099997</v>
      </c>
      <c r="D5181" s="389" t="s">
        <v>647</v>
      </c>
      <c r="E5181" s="389" t="s">
        <v>652</v>
      </c>
      <c r="F5181" s="389" t="s">
        <v>647</v>
      </c>
      <c r="G5181" s="389" t="s">
        <v>649</v>
      </c>
    </row>
    <row r="5182" spans="1:7">
      <c r="A5182" s="389" t="s">
        <v>568</v>
      </c>
      <c r="B5182" s="389" t="s">
        <v>517</v>
      </c>
      <c r="C5182" s="389">
        <v>6.2810798004099997</v>
      </c>
      <c r="D5182" s="389" t="s">
        <v>647</v>
      </c>
      <c r="E5182" s="389" t="s">
        <v>652</v>
      </c>
      <c r="F5182" s="389" t="s">
        <v>647</v>
      </c>
      <c r="G5182" s="389" t="s">
        <v>649</v>
      </c>
    </row>
    <row r="5183" spans="1:7">
      <c r="A5183" s="389" t="s">
        <v>574</v>
      </c>
      <c r="B5183" s="389" t="s">
        <v>517</v>
      </c>
      <c r="C5183" s="389">
        <v>11.600048811300001</v>
      </c>
      <c r="D5183" s="389" t="s">
        <v>647</v>
      </c>
      <c r="E5183" s="389" t="s">
        <v>652</v>
      </c>
      <c r="F5183" s="389" t="s">
        <v>647</v>
      </c>
      <c r="G5183" s="389" t="s">
        <v>649</v>
      </c>
    </row>
    <row r="5184" spans="1:7">
      <c r="A5184" s="389" t="s">
        <v>564</v>
      </c>
      <c r="B5184" s="389" t="s">
        <v>517</v>
      </c>
      <c r="C5184" s="389">
        <v>6.4412335227100002</v>
      </c>
      <c r="D5184" s="389" t="s">
        <v>647</v>
      </c>
      <c r="E5184" s="389" t="s">
        <v>652</v>
      </c>
      <c r="F5184" s="389" t="s">
        <v>647</v>
      </c>
      <c r="G5184" s="389" t="s">
        <v>649</v>
      </c>
    </row>
    <row r="5185" spans="1:7">
      <c r="A5185" s="389" t="s">
        <v>535</v>
      </c>
      <c r="B5185" s="389" t="s">
        <v>517</v>
      </c>
      <c r="C5185" s="389">
        <v>4.8997491993200004</v>
      </c>
      <c r="D5185" s="389" t="s">
        <v>647</v>
      </c>
      <c r="E5185" s="389" t="s">
        <v>652</v>
      </c>
      <c r="F5185" s="389" t="s">
        <v>647</v>
      </c>
      <c r="G5185" s="389" t="s">
        <v>649</v>
      </c>
    </row>
    <row r="5186" spans="1:7">
      <c r="A5186" s="389" t="s">
        <v>526</v>
      </c>
      <c r="B5186" s="389" t="s">
        <v>517</v>
      </c>
      <c r="C5186" s="389">
        <v>17.0642050559</v>
      </c>
      <c r="D5186" s="389" t="s">
        <v>647</v>
      </c>
      <c r="E5186" s="389" t="s">
        <v>652</v>
      </c>
      <c r="F5186" s="389" t="s">
        <v>647</v>
      </c>
      <c r="G5186" s="389" t="s">
        <v>649</v>
      </c>
    </row>
    <row r="5187" spans="1:7">
      <c r="A5187" s="389" t="s">
        <v>569</v>
      </c>
      <c r="B5187" s="389" t="s">
        <v>517</v>
      </c>
      <c r="C5187" s="389">
        <v>17.0642050559</v>
      </c>
      <c r="D5187" s="389" t="s">
        <v>647</v>
      </c>
      <c r="E5187" s="389" t="s">
        <v>652</v>
      </c>
      <c r="F5187" s="389" t="s">
        <v>647</v>
      </c>
      <c r="G5187" s="389" t="s">
        <v>649</v>
      </c>
    </row>
    <row r="5188" spans="1:7">
      <c r="A5188" s="389" t="s">
        <v>581</v>
      </c>
      <c r="B5188" s="389" t="s">
        <v>517</v>
      </c>
      <c r="C5188" s="389">
        <v>6.99773066817</v>
      </c>
      <c r="D5188" s="389" t="s">
        <v>647</v>
      </c>
      <c r="E5188" s="389" t="s">
        <v>652</v>
      </c>
      <c r="F5188" s="389" t="s">
        <v>647</v>
      </c>
      <c r="G5188" s="389" t="s">
        <v>649</v>
      </c>
    </row>
    <row r="5189" spans="1:7">
      <c r="A5189" s="389" t="s">
        <v>525</v>
      </c>
      <c r="B5189" s="389" t="s">
        <v>517</v>
      </c>
      <c r="C5189" s="389">
        <v>21.956680418000001</v>
      </c>
      <c r="D5189" s="389" t="s">
        <v>647</v>
      </c>
      <c r="E5189" s="389" t="s">
        <v>652</v>
      </c>
      <c r="F5189" s="389" t="s">
        <v>647</v>
      </c>
      <c r="G5189" s="389" t="s">
        <v>649</v>
      </c>
    </row>
    <row r="5190" spans="1:7">
      <c r="A5190" s="389" t="s">
        <v>525</v>
      </c>
      <c r="B5190" s="389" t="s">
        <v>517</v>
      </c>
      <c r="C5190" s="389">
        <v>21.956680418000001</v>
      </c>
      <c r="D5190" s="389" t="s">
        <v>647</v>
      </c>
      <c r="E5190" s="389" t="s">
        <v>652</v>
      </c>
      <c r="F5190" s="389" t="s">
        <v>647</v>
      </c>
      <c r="G5190" s="389" t="s">
        <v>649</v>
      </c>
    </row>
    <row r="5191" spans="1:7">
      <c r="A5191" s="389" t="s">
        <v>568</v>
      </c>
      <c r="B5191" s="389" t="s">
        <v>517</v>
      </c>
      <c r="C5191" s="389">
        <v>21.956680418000001</v>
      </c>
      <c r="D5191" s="389" t="s">
        <v>647</v>
      </c>
      <c r="E5191" s="389" t="s">
        <v>652</v>
      </c>
      <c r="F5191" s="389" t="s">
        <v>647</v>
      </c>
      <c r="G5191" s="389" t="s">
        <v>649</v>
      </c>
    </row>
    <row r="5192" spans="1:7">
      <c r="A5192" s="389" t="s">
        <v>568</v>
      </c>
      <c r="B5192" s="389" t="s">
        <v>517</v>
      </c>
      <c r="C5192" s="389">
        <v>21.956680418000001</v>
      </c>
      <c r="D5192" s="389" t="s">
        <v>647</v>
      </c>
      <c r="E5192" s="389" t="s">
        <v>652</v>
      </c>
      <c r="F5192" s="389" t="s">
        <v>647</v>
      </c>
      <c r="G5192" s="389" t="s">
        <v>649</v>
      </c>
    </row>
    <row r="5193" spans="1:7">
      <c r="A5193" s="389" t="s">
        <v>526</v>
      </c>
      <c r="B5193" s="389" t="s">
        <v>517</v>
      </c>
      <c r="C5193" s="389">
        <v>3.8818537696900002</v>
      </c>
      <c r="D5193" s="389" t="s">
        <v>647</v>
      </c>
      <c r="E5193" s="389" t="s">
        <v>652</v>
      </c>
      <c r="F5193" s="389" t="s">
        <v>647</v>
      </c>
      <c r="G5193" s="389" t="s">
        <v>649</v>
      </c>
    </row>
    <row r="5194" spans="1:7">
      <c r="A5194" s="389" t="s">
        <v>569</v>
      </c>
      <c r="B5194" s="389" t="s">
        <v>517</v>
      </c>
      <c r="C5194" s="389">
        <v>3.8818537696900002</v>
      </c>
      <c r="D5194" s="389" t="s">
        <v>647</v>
      </c>
      <c r="E5194" s="389" t="s">
        <v>652</v>
      </c>
      <c r="F5194" s="389" t="s">
        <v>647</v>
      </c>
      <c r="G5194" s="389" t="s">
        <v>649</v>
      </c>
    </row>
    <row r="5195" spans="1:7">
      <c r="A5195" s="389" t="s">
        <v>526</v>
      </c>
      <c r="B5195" s="389" t="s">
        <v>517</v>
      </c>
      <c r="C5195" s="389">
        <v>42.225105590799899</v>
      </c>
      <c r="D5195" s="389" t="s">
        <v>647</v>
      </c>
      <c r="E5195" s="389" t="s">
        <v>652</v>
      </c>
      <c r="F5195" s="389" t="s">
        <v>647</v>
      </c>
      <c r="G5195" s="389" t="s">
        <v>649</v>
      </c>
    </row>
    <row r="5196" spans="1:7">
      <c r="A5196" s="389" t="s">
        <v>526</v>
      </c>
      <c r="B5196" s="389" t="s">
        <v>517</v>
      </c>
      <c r="C5196" s="389">
        <v>42.225105590799899</v>
      </c>
      <c r="D5196" s="389" t="s">
        <v>647</v>
      </c>
      <c r="E5196" s="389" t="s">
        <v>652</v>
      </c>
      <c r="F5196" s="389" t="s">
        <v>647</v>
      </c>
      <c r="G5196" s="389" t="s">
        <v>649</v>
      </c>
    </row>
    <row r="5197" spans="1:7">
      <c r="A5197" s="389" t="s">
        <v>569</v>
      </c>
      <c r="B5197" s="389" t="s">
        <v>517</v>
      </c>
      <c r="C5197" s="389">
        <v>42.225105590799899</v>
      </c>
      <c r="D5197" s="389" t="s">
        <v>647</v>
      </c>
      <c r="E5197" s="389" t="s">
        <v>652</v>
      </c>
      <c r="F5197" s="389" t="s">
        <v>647</v>
      </c>
      <c r="G5197" s="389" t="s">
        <v>649</v>
      </c>
    </row>
    <row r="5198" spans="1:7">
      <c r="A5198" s="389" t="s">
        <v>569</v>
      </c>
      <c r="B5198" s="389" t="s">
        <v>517</v>
      </c>
      <c r="C5198" s="389">
        <v>42.225105590799899</v>
      </c>
      <c r="D5198" s="389" t="s">
        <v>647</v>
      </c>
      <c r="E5198" s="389" t="s">
        <v>652</v>
      </c>
      <c r="F5198" s="389" t="s">
        <v>647</v>
      </c>
      <c r="G5198" s="389" t="s">
        <v>649</v>
      </c>
    </row>
    <row r="5199" spans="1:7">
      <c r="A5199" s="389" t="s">
        <v>526</v>
      </c>
      <c r="B5199" s="389" t="s">
        <v>517</v>
      </c>
      <c r="C5199" s="389">
        <v>22.173142540000001</v>
      </c>
      <c r="D5199" s="389" t="s">
        <v>647</v>
      </c>
      <c r="E5199" s="389" t="s">
        <v>652</v>
      </c>
      <c r="F5199" s="389" t="s">
        <v>647</v>
      </c>
      <c r="G5199" s="389" t="s">
        <v>649</v>
      </c>
    </row>
    <row r="5200" spans="1:7">
      <c r="A5200" s="389" t="s">
        <v>526</v>
      </c>
      <c r="B5200" s="389" t="s">
        <v>517</v>
      </c>
      <c r="C5200" s="389">
        <v>22.173142540000001</v>
      </c>
      <c r="D5200" s="389" t="s">
        <v>647</v>
      </c>
      <c r="E5200" s="389" t="s">
        <v>652</v>
      </c>
      <c r="F5200" s="389" t="s">
        <v>647</v>
      </c>
      <c r="G5200" s="389" t="s">
        <v>649</v>
      </c>
    </row>
    <row r="5201" spans="1:7">
      <c r="A5201" s="389" t="s">
        <v>577</v>
      </c>
      <c r="B5201" s="389" t="s">
        <v>517</v>
      </c>
      <c r="C5201" s="389">
        <v>13.614045514700001</v>
      </c>
      <c r="D5201" s="389" t="s">
        <v>647</v>
      </c>
      <c r="E5201" s="389" t="s">
        <v>652</v>
      </c>
      <c r="F5201" s="389" t="s">
        <v>647</v>
      </c>
      <c r="G5201" s="389" t="s">
        <v>649</v>
      </c>
    </row>
    <row r="5202" spans="1:7">
      <c r="A5202" s="389" t="s">
        <v>577</v>
      </c>
      <c r="B5202" s="389" t="s">
        <v>517</v>
      </c>
      <c r="C5202" s="389">
        <v>13.614045514700001</v>
      </c>
      <c r="D5202" s="389" t="s">
        <v>647</v>
      </c>
      <c r="E5202" s="389" t="s">
        <v>652</v>
      </c>
      <c r="F5202" s="389" t="s">
        <v>647</v>
      </c>
      <c r="G5202" s="389" t="s">
        <v>649</v>
      </c>
    </row>
    <row r="5203" spans="1:7">
      <c r="A5203" s="389" t="s">
        <v>535</v>
      </c>
      <c r="B5203" s="389" t="s">
        <v>517</v>
      </c>
      <c r="C5203" s="389">
        <v>33.160360695800001</v>
      </c>
      <c r="D5203" s="389" t="s">
        <v>647</v>
      </c>
      <c r="E5203" s="389" t="s">
        <v>652</v>
      </c>
      <c r="F5203" s="389" t="s">
        <v>647</v>
      </c>
      <c r="G5203" s="389" t="s">
        <v>649</v>
      </c>
    </row>
    <row r="5204" spans="1:7">
      <c r="A5204" s="389" t="s">
        <v>535</v>
      </c>
      <c r="B5204" s="389" t="s">
        <v>517</v>
      </c>
      <c r="C5204" s="389">
        <v>8.3175594027499997</v>
      </c>
      <c r="D5204" s="389" t="s">
        <v>647</v>
      </c>
      <c r="E5204" s="389" t="s">
        <v>652</v>
      </c>
      <c r="F5204" s="389" t="s">
        <v>647</v>
      </c>
      <c r="G5204" s="389" t="s">
        <v>649</v>
      </c>
    </row>
    <row r="5205" spans="1:7">
      <c r="A5205" s="389" t="s">
        <v>571</v>
      </c>
      <c r="B5205" s="389" t="s">
        <v>517</v>
      </c>
      <c r="C5205" s="389">
        <v>13.8254554561</v>
      </c>
      <c r="D5205" s="389" t="s">
        <v>647</v>
      </c>
      <c r="E5205" s="389" t="s">
        <v>652</v>
      </c>
      <c r="F5205" s="389" t="s">
        <v>647</v>
      </c>
      <c r="G5205" s="389" t="s">
        <v>649</v>
      </c>
    </row>
    <row r="5206" spans="1:7">
      <c r="A5206" s="389" t="s">
        <v>574</v>
      </c>
      <c r="B5206" s="389" t="s">
        <v>517</v>
      </c>
      <c r="C5206" s="389">
        <v>73.497375192700005</v>
      </c>
      <c r="D5206" s="389" t="s">
        <v>647</v>
      </c>
      <c r="E5206" s="389" t="s">
        <v>652</v>
      </c>
      <c r="F5206" s="389" t="s">
        <v>647</v>
      </c>
      <c r="G5206" s="389" t="s">
        <v>649</v>
      </c>
    </row>
    <row r="5207" spans="1:7">
      <c r="A5207" s="389" t="s">
        <v>574</v>
      </c>
      <c r="B5207" s="389" t="s">
        <v>517</v>
      </c>
      <c r="C5207" s="389">
        <v>16.113011785600001</v>
      </c>
      <c r="D5207" s="389" t="s">
        <v>647</v>
      </c>
      <c r="E5207" s="389" t="s">
        <v>652</v>
      </c>
      <c r="F5207" s="389" t="s">
        <v>647</v>
      </c>
      <c r="G5207" s="389" t="s">
        <v>649</v>
      </c>
    </row>
    <row r="5208" spans="1:7">
      <c r="A5208" s="389" t="s">
        <v>514</v>
      </c>
      <c r="B5208" s="389" t="s">
        <v>517</v>
      </c>
      <c r="C5208" s="389">
        <v>3.3207400034700001</v>
      </c>
      <c r="D5208" s="389" t="s">
        <v>647</v>
      </c>
      <c r="E5208" s="389" t="s">
        <v>652</v>
      </c>
      <c r="F5208" s="389" t="s">
        <v>647</v>
      </c>
      <c r="G5208" s="389" t="s">
        <v>649</v>
      </c>
    </row>
    <row r="5209" spans="1:7">
      <c r="A5209" s="389" t="s">
        <v>563</v>
      </c>
      <c r="B5209" s="389" t="s">
        <v>517</v>
      </c>
      <c r="C5209" s="389">
        <v>4.3946601695299998</v>
      </c>
      <c r="D5209" s="389" t="s">
        <v>647</v>
      </c>
      <c r="E5209" s="389" t="s">
        <v>652</v>
      </c>
      <c r="F5209" s="389" t="s">
        <v>647</v>
      </c>
      <c r="G5209" s="389" t="s">
        <v>649</v>
      </c>
    </row>
    <row r="5210" spans="1:7">
      <c r="A5210" s="389" t="s">
        <v>578</v>
      </c>
      <c r="B5210" s="389" t="s">
        <v>517</v>
      </c>
      <c r="C5210" s="389">
        <v>6.2376211896599996</v>
      </c>
      <c r="D5210" s="389" t="s">
        <v>647</v>
      </c>
      <c r="E5210" s="389" t="s">
        <v>652</v>
      </c>
      <c r="F5210" s="389" t="s">
        <v>647</v>
      </c>
      <c r="G5210" s="389" t="s">
        <v>649</v>
      </c>
    </row>
    <row r="5211" spans="1:7">
      <c r="A5211" s="389" t="s">
        <v>525</v>
      </c>
      <c r="B5211" s="389" t="s">
        <v>517</v>
      </c>
      <c r="C5211" s="389">
        <v>7.1509409894399996</v>
      </c>
      <c r="D5211" s="389" t="s">
        <v>647</v>
      </c>
      <c r="E5211" s="389" t="s">
        <v>652</v>
      </c>
      <c r="F5211" s="389" t="s">
        <v>647</v>
      </c>
      <c r="G5211" s="389" t="s">
        <v>649</v>
      </c>
    </row>
    <row r="5212" spans="1:7">
      <c r="A5212" s="389" t="s">
        <v>568</v>
      </c>
      <c r="B5212" s="389" t="s">
        <v>517</v>
      </c>
      <c r="C5212" s="389">
        <v>7.1509409894399996</v>
      </c>
      <c r="D5212" s="389" t="s">
        <v>647</v>
      </c>
      <c r="E5212" s="389" t="s">
        <v>652</v>
      </c>
      <c r="F5212" s="389" t="s">
        <v>647</v>
      </c>
      <c r="G5212" s="389" t="s">
        <v>649</v>
      </c>
    </row>
    <row r="5213" spans="1:7">
      <c r="A5213" s="389" t="s">
        <v>535</v>
      </c>
      <c r="B5213" s="389" t="s">
        <v>517</v>
      </c>
      <c r="C5213" s="389">
        <v>3.85068648825</v>
      </c>
      <c r="D5213" s="389" t="s">
        <v>647</v>
      </c>
      <c r="E5213" s="389" t="s">
        <v>652</v>
      </c>
      <c r="F5213" s="389" t="s">
        <v>647</v>
      </c>
      <c r="G5213" s="389" t="s">
        <v>649</v>
      </c>
    </row>
    <row r="5214" spans="1:7">
      <c r="A5214" s="389" t="s">
        <v>562</v>
      </c>
      <c r="B5214" s="389" t="s">
        <v>517</v>
      </c>
      <c r="C5214" s="389">
        <v>3.4130022773299999</v>
      </c>
      <c r="D5214" s="389" t="s">
        <v>647</v>
      </c>
      <c r="E5214" s="389" t="s">
        <v>652</v>
      </c>
      <c r="F5214" s="389" t="s">
        <v>647</v>
      </c>
      <c r="G5214" s="389" t="s">
        <v>649</v>
      </c>
    </row>
    <row r="5215" spans="1:7">
      <c r="A5215" s="389" t="s">
        <v>571</v>
      </c>
      <c r="B5215" s="389" t="s">
        <v>517</v>
      </c>
      <c r="C5215" s="389">
        <v>1.4594469237600001</v>
      </c>
      <c r="D5215" s="389" t="s">
        <v>647</v>
      </c>
      <c r="E5215" s="389" t="s">
        <v>652</v>
      </c>
      <c r="F5215" s="389" t="s">
        <v>647</v>
      </c>
      <c r="G5215" s="389" t="s">
        <v>649</v>
      </c>
    </row>
    <row r="5216" spans="1:7">
      <c r="A5216" s="389" t="s">
        <v>543</v>
      </c>
      <c r="B5216" s="389" t="s">
        <v>517</v>
      </c>
      <c r="C5216" s="389">
        <v>3.1737555480199999</v>
      </c>
      <c r="D5216" s="389" t="s">
        <v>647</v>
      </c>
      <c r="E5216" s="389" t="s">
        <v>652</v>
      </c>
      <c r="F5216" s="389" t="s">
        <v>647</v>
      </c>
      <c r="G5216" s="389" t="s">
        <v>649</v>
      </c>
    </row>
    <row r="5217" spans="1:7">
      <c r="A5217" s="389" t="s">
        <v>577</v>
      </c>
      <c r="B5217" s="389" t="s">
        <v>517</v>
      </c>
      <c r="C5217" s="389">
        <v>10.1283452333999</v>
      </c>
      <c r="D5217" s="389" t="s">
        <v>647</v>
      </c>
      <c r="E5217" s="389" t="s">
        <v>652</v>
      </c>
      <c r="F5217" s="389" t="s">
        <v>647</v>
      </c>
      <c r="G5217" s="389" t="s">
        <v>649</v>
      </c>
    </row>
    <row r="5218" spans="1:7">
      <c r="A5218" s="389" t="s">
        <v>514</v>
      </c>
      <c r="B5218" s="389" t="s">
        <v>517</v>
      </c>
      <c r="C5218" s="389">
        <v>13.124881347300001</v>
      </c>
      <c r="D5218" s="389" t="s">
        <v>647</v>
      </c>
      <c r="E5218" s="389" t="s">
        <v>652</v>
      </c>
      <c r="F5218" s="389" t="s">
        <v>647</v>
      </c>
      <c r="G5218" s="389" t="s">
        <v>649</v>
      </c>
    </row>
    <row r="5219" spans="1:7">
      <c r="A5219" s="389" t="s">
        <v>535</v>
      </c>
      <c r="B5219" s="389" t="s">
        <v>517</v>
      </c>
      <c r="C5219" s="389">
        <v>8.7418041612199904</v>
      </c>
      <c r="D5219" s="389" t="s">
        <v>647</v>
      </c>
      <c r="E5219" s="389" t="s">
        <v>652</v>
      </c>
      <c r="F5219" s="389" t="s">
        <v>647</v>
      </c>
      <c r="G5219" s="389" t="s">
        <v>649</v>
      </c>
    </row>
    <row r="5220" spans="1:7">
      <c r="A5220" s="389" t="s">
        <v>525</v>
      </c>
      <c r="B5220" s="389" t="s">
        <v>517</v>
      </c>
      <c r="C5220" s="389">
        <v>2.1589034803499998</v>
      </c>
      <c r="D5220" s="389" t="s">
        <v>647</v>
      </c>
      <c r="E5220" s="389" t="s">
        <v>652</v>
      </c>
      <c r="F5220" s="389" t="s">
        <v>647</v>
      </c>
      <c r="G5220" s="389" t="s">
        <v>649</v>
      </c>
    </row>
    <row r="5221" spans="1:7">
      <c r="A5221" s="389" t="s">
        <v>525</v>
      </c>
      <c r="B5221" s="389" t="s">
        <v>517</v>
      </c>
      <c r="C5221" s="389">
        <v>7.03040773696</v>
      </c>
      <c r="D5221" s="389" t="s">
        <v>647</v>
      </c>
      <c r="E5221" s="389" t="s">
        <v>652</v>
      </c>
      <c r="F5221" s="389" t="s">
        <v>647</v>
      </c>
      <c r="G5221" s="389" t="s">
        <v>649</v>
      </c>
    </row>
    <row r="5222" spans="1:7">
      <c r="A5222" s="389" t="s">
        <v>526</v>
      </c>
      <c r="B5222" s="389" t="s">
        <v>517</v>
      </c>
      <c r="C5222" s="389">
        <v>7.03040773696</v>
      </c>
      <c r="D5222" s="389" t="s">
        <v>647</v>
      </c>
      <c r="E5222" s="389" t="s">
        <v>652</v>
      </c>
      <c r="F5222" s="389" t="s">
        <v>647</v>
      </c>
      <c r="G5222" s="389" t="s">
        <v>649</v>
      </c>
    </row>
    <row r="5223" spans="1:7">
      <c r="A5223" s="389" t="s">
        <v>526</v>
      </c>
      <c r="B5223" s="389" t="s">
        <v>517</v>
      </c>
      <c r="C5223" s="389">
        <v>7.03040773696</v>
      </c>
      <c r="D5223" s="389" t="s">
        <v>647</v>
      </c>
      <c r="E5223" s="389" t="s">
        <v>652</v>
      </c>
      <c r="F5223" s="389" t="s">
        <v>647</v>
      </c>
      <c r="G5223" s="389" t="s">
        <v>649</v>
      </c>
    </row>
    <row r="5224" spans="1:7">
      <c r="A5224" s="389" t="s">
        <v>568</v>
      </c>
      <c r="B5224" s="389" t="s">
        <v>517</v>
      </c>
      <c r="C5224" s="389">
        <v>7.03040773696</v>
      </c>
      <c r="D5224" s="389" t="s">
        <v>647</v>
      </c>
      <c r="E5224" s="389" t="s">
        <v>652</v>
      </c>
      <c r="F5224" s="389" t="s">
        <v>647</v>
      </c>
      <c r="G5224" s="389" t="s">
        <v>649</v>
      </c>
    </row>
    <row r="5225" spans="1:7">
      <c r="A5225" s="389" t="s">
        <v>514</v>
      </c>
      <c r="B5225" s="389" t="s">
        <v>517</v>
      </c>
      <c r="C5225" s="389">
        <v>8.2012538766799903</v>
      </c>
      <c r="D5225" s="389" t="s">
        <v>647</v>
      </c>
      <c r="E5225" s="389" t="s">
        <v>652</v>
      </c>
      <c r="F5225" s="389" t="s">
        <v>647</v>
      </c>
      <c r="G5225" s="389" t="s">
        <v>649</v>
      </c>
    </row>
    <row r="5226" spans="1:7">
      <c r="A5226" s="389" t="s">
        <v>577</v>
      </c>
      <c r="B5226" s="389" t="s">
        <v>517</v>
      </c>
      <c r="C5226" s="389">
        <v>23.660976237700002</v>
      </c>
      <c r="D5226" s="389" t="s">
        <v>647</v>
      </c>
      <c r="E5226" s="389" t="s">
        <v>652</v>
      </c>
      <c r="F5226" s="389" t="s">
        <v>647</v>
      </c>
      <c r="G5226" s="389" t="s">
        <v>649</v>
      </c>
    </row>
    <row r="5227" spans="1:7">
      <c r="A5227" s="389" t="s">
        <v>577</v>
      </c>
      <c r="B5227" s="389" t="s">
        <v>517</v>
      </c>
      <c r="C5227" s="389">
        <v>23.660976237700002</v>
      </c>
      <c r="D5227" s="389" t="s">
        <v>647</v>
      </c>
      <c r="E5227" s="389" t="s">
        <v>652</v>
      </c>
      <c r="F5227" s="389" t="s">
        <v>647</v>
      </c>
      <c r="G5227" s="389" t="s">
        <v>649</v>
      </c>
    </row>
    <row r="5228" spans="1:7">
      <c r="A5228" s="389" t="s">
        <v>577</v>
      </c>
      <c r="B5228" s="389" t="s">
        <v>517</v>
      </c>
      <c r="C5228" s="389">
        <v>23.660976237700002</v>
      </c>
      <c r="D5228" s="389" t="s">
        <v>647</v>
      </c>
      <c r="E5228" s="389" t="s">
        <v>652</v>
      </c>
      <c r="F5228" s="389" t="s">
        <v>647</v>
      </c>
      <c r="G5228" s="389" t="s">
        <v>649</v>
      </c>
    </row>
    <row r="5229" spans="1:7">
      <c r="A5229" s="389" t="s">
        <v>559</v>
      </c>
      <c r="B5229" s="389" t="s">
        <v>517</v>
      </c>
      <c r="C5229" s="389">
        <v>15.7670402809</v>
      </c>
      <c r="D5229" s="389" t="s">
        <v>647</v>
      </c>
      <c r="E5229" s="389" t="s">
        <v>652</v>
      </c>
      <c r="F5229" s="389" t="s">
        <v>647</v>
      </c>
      <c r="G5229" s="389" t="s">
        <v>649</v>
      </c>
    </row>
    <row r="5230" spans="1:7">
      <c r="A5230" s="389" t="s">
        <v>559</v>
      </c>
      <c r="B5230" s="389" t="s">
        <v>517</v>
      </c>
      <c r="C5230" s="389">
        <v>1.0850052109899999</v>
      </c>
      <c r="D5230" s="389" t="s">
        <v>647</v>
      </c>
      <c r="E5230" s="389" t="s">
        <v>652</v>
      </c>
      <c r="F5230" s="389" t="s">
        <v>647</v>
      </c>
      <c r="G5230" s="389" t="s">
        <v>649</v>
      </c>
    </row>
    <row r="5231" spans="1:7">
      <c r="A5231" s="389" t="s">
        <v>578</v>
      </c>
      <c r="B5231" s="389" t="s">
        <v>517</v>
      </c>
      <c r="C5231" s="389">
        <v>20.6920993897999</v>
      </c>
      <c r="D5231" s="389" t="s">
        <v>647</v>
      </c>
      <c r="E5231" s="389" t="s">
        <v>652</v>
      </c>
      <c r="F5231" s="389" t="s">
        <v>647</v>
      </c>
      <c r="G5231" s="389" t="s">
        <v>649</v>
      </c>
    </row>
    <row r="5232" spans="1:7">
      <c r="A5232" s="389" t="s">
        <v>526</v>
      </c>
      <c r="B5232" s="389" t="s">
        <v>517</v>
      </c>
      <c r="C5232" s="389">
        <v>5.5757835582900004</v>
      </c>
      <c r="D5232" s="389" t="s">
        <v>647</v>
      </c>
      <c r="E5232" s="389" t="s">
        <v>652</v>
      </c>
      <c r="F5232" s="389" t="s">
        <v>647</v>
      </c>
      <c r="G5232" s="389" t="s">
        <v>649</v>
      </c>
    </row>
    <row r="5233" spans="1:7">
      <c r="A5233" s="389" t="s">
        <v>526</v>
      </c>
      <c r="B5233" s="389" t="s">
        <v>517</v>
      </c>
      <c r="C5233" s="389">
        <v>0.87411237123600005</v>
      </c>
      <c r="D5233" s="389" t="s">
        <v>647</v>
      </c>
      <c r="E5233" s="389" t="s">
        <v>652</v>
      </c>
      <c r="F5233" s="389" t="s">
        <v>647</v>
      </c>
      <c r="G5233" s="389" t="s">
        <v>649</v>
      </c>
    </row>
    <row r="5234" spans="1:7">
      <c r="A5234" s="389" t="s">
        <v>526</v>
      </c>
      <c r="B5234" s="389" t="s">
        <v>517</v>
      </c>
      <c r="C5234" s="389">
        <v>1.02447363867</v>
      </c>
      <c r="D5234" s="389" t="s">
        <v>647</v>
      </c>
      <c r="E5234" s="389" t="s">
        <v>652</v>
      </c>
      <c r="F5234" s="389" t="s">
        <v>647</v>
      </c>
      <c r="G5234" s="389" t="s">
        <v>649</v>
      </c>
    </row>
    <row r="5235" spans="1:7">
      <c r="B5235" s="389" t="s">
        <v>517</v>
      </c>
      <c r="C5235" s="389">
        <v>9.4680152176399996</v>
      </c>
      <c r="D5235" s="389" t="s">
        <v>647</v>
      </c>
      <c r="E5235" s="389" t="s">
        <v>652</v>
      </c>
      <c r="F5235" s="389" t="s">
        <v>647</v>
      </c>
      <c r="G5235" s="389" t="s">
        <v>649</v>
      </c>
    </row>
    <row r="5236" spans="1:7">
      <c r="A5236" s="389" t="s">
        <v>535</v>
      </c>
      <c r="B5236" s="389" t="s">
        <v>517</v>
      </c>
      <c r="C5236" s="389">
        <v>7.8367743142700004</v>
      </c>
      <c r="D5236" s="389" t="s">
        <v>647</v>
      </c>
      <c r="E5236" s="389" t="s">
        <v>652</v>
      </c>
      <c r="F5236" s="389" t="s">
        <v>647</v>
      </c>
      <c r="G5236" s="389" t="s">
        <v>649</v>
      </c>
    </row>
    <row r="5237" spans="1:7">
      <c r="B5237" s="389" t="s">
        <v>517</v>
      </c>
      <c r="C5237" s="389">
        <v>2.5383117945200002</v>
      </c>
      <c r="D5237" s="389" t="s">
        <v>647</v>
      </c>
      <c r="E5237" s="389" t="s">
        <v>652</v>
      </c>
      <c r="F5237" s="389" t="s">
        <v>647</v>
      </c>
      <c r="G5237" s="389" t="s">
        <v>649</v>
      </c>
    </row>
    <row r="5238" spans="1:7">
      <c r="A5238" s="389" t="s">
        <v>514</v>
      </c>
      <c r="B5238" s="389" t="s">
        <v>517</v>
      </c>
      <c r="C5238" s="389">
        <v>7.7415479551499997</v>
      </c>
      <c r="D5238" s="389" t="s">
        <v>647</v>
      </c>
      <c r="E5238" s="389" t="s">
        <v>652</v>
      </c>
      <c r="F5238" s="389" t="s">
        <v>647</v>
      </c>
      <c r="G5238" s="389" t="s">
        <v>649</v>
      </c>
    </row>
    <row r="5239" spans="1:7">
      <c r="A5239" s="389" t="s">
        <v>514</v>
      </c>
      <c r="B5239" s="389" t="s">
        <v>517</v>
      </c>
      <c r="C5239" s="389">
        <v>7.7415479551499997</v>
      </c>
      <c r="D5239" s="389" t="s">
        <v>647</v>
      </c>
      <c r="E5239" s="389" t="s">
        <v>652</v>
      </c>
      <c r="F5239" s="389" t="s">
        <v>647</v>
      </c>
      <c r="G5239" s="389" t="s">
        <v>649</v>
      </c>
    </row>
    <row r="5240" spans="1:7">
      <c r="A5240" s="389" t="s">
        <v>535</v>
      </c>
      <c r="B5240" s="389" t="s">
        <v>517</v>
      </c>
      <c r="C5240" s="389">
        <v>3.4922209781400002</v>
      </c>
      <c r="D5240" s="389" t="s">
        <v>647</v>
      </c>
      <c r="E5240" s="389" t="s">
        <v>652</v>
      </c>
      <c r="F5240" s="389" t="s">
        <v>647</v>
      </c>
      <c r="G5240" s="389" t="s">
        <v>649</v>
      </c>
    </row>
    <row r="5241" spans="1:7">
      <c r="A5241" s="389" t="s">
        <v>535</v>
      </c>
      <c r="B5241" s="389" t="s">
        <v>517</v>
      </c>
      <c r="C5241" s="389">
        <v>4.5591333986800002</v>
      </c>
      <c r="D5241" s="389" t="s">
        <v>647</v>
      </c>
      <c r="E5241" s="389" t="s">
        <v>652</v>
      </c>
      <c r="F5241" s="389" t="s">
        <v>647</v>
      </c>
      <c r="G5241" s="389" t="s">
        <v>649</v>
      </c>
    </row>
    <row r="5242" spans="1:7">
      <c r="A5242" s="389" t="s">
        <v>535</v>
      </c>
      <c r="B5242" s="389" t="s">
        <v>517</v>
      </c>
      <c r="C5242" s="389">
        <v>4.5591333986800002</v>
      </c>
      <c r="D5242" s="389" t="s">
        <v>647</v>
      </c>
      <c r="E5242" s="389" t="s">
        <v>652</v>
      </c>
      <c r="F5242" s="389" t="s">
        <v>647</v>
      </c>
      <c r="G5242" s="389" t="s">
        <v>649</v>
      </c>
    </row>
    <row r="5243" spans="1:7">
      <c r="A5243" s="389" t="s">
        <v>578</v>
      </c>
      <c r="B5243" s="389" t="s">
        <v>517</v>
      </c>
      <c r="C5243" s="389">
        <v>57.7182522226</v>
      </c>
      <c r="D5243" s="389" t="s">
        <v>647</v>
      </c>
      <c r="E5243" s="389" t="s">
        <v>652</v>
      </c>
      <c r="F5243" s="389" t="s">
        <v>647</v>
      </c>
      <c r="G5243" s="389" t="s">
        <v>649</v>
      </c>
    </row>
    <row r="5244" spans="1:7">
      <c r="A5244" s="389" t="s">
        <v>578</v>
      </c>
      <c r="B5244" s="389" t="s">
        <v>517</v>
      </c>
      <c r="C5244" s="389">
        <v>57.7182522226</v>
      </c>
      <c r="D5244" s="389" t="s">
        <v>647</v>
      </c>
      <c r="E5244" s="389" t="s">
        <v>652</v>
      </c>
      <c r="F5244" s="389" t="s">
        <v>647</v>
      </c>
      <c r="G5244" s="389" t="s">
        <v>649</v>
      </c>
    </row>
    <row r="5245" spans="1:7">
      <c r="A5245" s="389" t="s">
        <v>578</v>
      </c>
      <c r="B5245" s="389" t="s">
        <v>517</v>
      </c>
      <c r="C5245" s="389">
        <v>57.7182522226</v>
      </c>
      <c r="D5245" s="389" t="s">
        <v>647</v>
      </c>
      <c r="E5245" s="389" t="s">
        <v>652</v>
      </c>
      <c r="F5245" s="389" t="s">
        <v>647</v>
      </c>
      <c r="G5245" s="389" t="s">
        <v>649</v>
      </c>
    </row>
    <row r="5246" spans="1:7">
      <c r="A5246" s="389" t="s">
        <v>578</v>
      </c>
      <c r="B5246" s="389" t="s">
        <v>517</v>
      </c>
      <c r="C5246" s="389">
        <v>57.7182522226</v>
      </c>
      <c r="D5246" s="389" t="s">
        <v>647</v>
      </c>
      <c r="E5246" s="389" t="s">
        <v>652</v>
      </c>
      <c r="F5246" s="389" t="s">
        <v>647</v>
      </c>
      <c r="G5246" s="389" t="s">
        <v>649</v>
      </c>
    </row>
    <row r="5247" spans="1:7">
      <c r="A5247" s="389" t="s">
        <v>578</v>
      </c>
      <c r="B5247" s="389" t="s">
        <v>517</v>
      </c>
      <c r="C5247" s="389">
        <v>57.7182522226</v>
      </c>
      <c r="D5247" s="389" t="s">
        <v>647</v>
      </c>
      <c r="E5247" s="389" t="s">
        <v>652</v>
      </c>
      <c r="F5247" s="389" t="s">
        <v>647</v>
      </c>
      <c r="G5247" s="389" t="s">
        <v>649</v>
      </c>
    </row>
    <row r="5248" spans="1:7">
      <c r="A5248" s="389" t="s">
        <v>578</v>
      </c>
      <c r="B5248" s="389" t="s">
        <v>517</v>
      </c>
      <c r="C5248" s="389">
        <v>57.7182522226</v>
      </c>
      <c r="D5248" s="389" t="s">
        <v>647</v>
      </c>
      <c r="E5248" s="389" t="s">
        <v>652</v>
      </c>
      <c r="F5248" s="389" t="s">
        <v>647</v>
      </c>
      <c r="G5248" s="389" t="s">
        <v>649</v>
      </c>
    </row>
    <row r="5249" spans="1:7">
      <c r="A5249" s="389" t="s">
        <v>535</v>
      </c>
      <c r="B5249" s="389" t="s">
        <v>517</v>
      </c>
      <c r="C5249" s="389">
        <v>10.3351398318999</v>
      </c>
      <c r="D5249" s="389" t="s">
        <v>647</v>
      </c>
      <c r="E5249" s="389" t="s">
        <v>652</v>
      </c>
      <c r="F5249" s="389" t="s">
        <v>647</v>
      </c>
      <c r="G5249" s="389" t="s">
        <v>649</v>
      </c>
    </row>
    <row r="5250" spans="1:7">
      <c r="A5250" s="389" t="s">
        <v>581</v>
      </c>
      <c r="B5250" s="389" t="s">
        <v>517</v>
      </c>
      <c r="C5250" s="389">
        <v>9.6729174961899904</v>
      </c>
      <c r="D5250" s="389" t="s">
        <v>647</v>
      </c>
      <c r="E5250" s="389" t="s">
        <v>652</v>
      </c>
      <c r="F5250" s="389" t="s">
        <v>647</v>
      </c>
      <c r="G5250" s="389" t="s">
        <v>649</v>
      </c>
    </row>
    <row r="5251" spans="1:7">
      <c r="A5251" s="389" t="s">
        <v>581</v>
      </c>
      <c r="B5251" s="389" t="s">
        <v>517</v>
      </c>
      <c r="C5251" s="389">
        <v>12.008569035200001</v>
      </c>
      <c r="D5251" s="389" t="s">
        <v>647</v>
      </c>
      <c r="E5251" s="389" t="s">
        <v>652</v>
      </c>
      <c r="F5251" s="389" t="s">
        <v>647</v>
      </c>
      <c r="G5251" s="389" t="s">
        <v>649</v>
      </c>
    </row>
    <row r="5252" spans="1:7">
      <c r="A5252" s="389" t="s">
        <v>543</v>
      </c>
      <c r="B5252" s="389" t="s">
        <v>517</v>
      </c>
      <c r="C5252" s="389">
        <v>57.564290420600003</v>
      </c>
      <c r="D5252" s="389" t="s">
        <v>647</v>
      </c>
      <c r="E5252" s="389" t="s">
        <v>652</v>
      </c>
      <c r="F5252" s="389" t="s">
        <v>647</v>
      </c>
      <c r="G5252" s="389" t="s">
        <v>649</v>
      </c>
    </row>
    <row r="5253" spans="1:7">
      <c r="A5253" s="389" t="s">
        <v>525</v>
      </c>
      <c r="B5253" s="389" t="s">
        <v>517</v>
      </c>
      <c r="C5253" s="389">
        <v>1.67083782477</v>
      </c>
      <c r="D5253" s="389" t="s">
        <v>647</v>
      </c>
      <c r="E5253" s="389" t="s">
        <v>652</v>
      </c>
      <c r="F5253" s="389" t="s">
        <v>647</v>
      </c>
      <c r="G5253" s="389" t="s">
        <v>649</v>
      </c>
    </row>
    <row r="5254" spans="1:7">
      <c r="A5254" s="389" t="s">
        <v>568</v>
      </c>
      <c r="B5254" s="389" t="s">
        <v>517</v>
      </c>
      <c r="C5254" s="389">
        <v>1.67083782477</v>
      </c>
      <c r="D5254" s="389" t="s">
        <v>647</v>
      </c>
      <c r="E5254" s="389" t="s">
        <v>652</v>
      </c>
      <c r="F5254" s="389" t="s">
        <v>647</v>
      </c>
      <c r="G5254" s="389" t="s">
        <v>649</v>
      </c>
    </row>
    <row r="5255" spans="1:7">
      <c r="A5255" s="389" t="s">
        <v>514</v>
      </c>
      <c r="B5255" s="389" t="s">
        <v>517</v>
      </c>
      <c r="C5255" s="389">
        <v>2.8473666745399999</v>
      </c>
      <c r="D5255" s="389" t="s">
        <v>647</v>
      </c>
      <c r="E5255" s="389" t="s">
        <v>652</v>
      </c>
      <c r="F5255" s="389" t="s">
        <v>647</v>
      </c>
      <c r="G5255" s="389" t="s">
        <v>649</v>
      </c>
    </row>
    <row r="5256" spans="1:7">
      <c r="A5256" s="389" t="s">
        <v>514</v>
      </c>
      <c r="B5256" s="389" t="s">
        <v>517</v>
      </c>
      <c r="C5256" s="389">
        <v>2.8473666745399999</v>
      </c>
      <c r="D5256" s="389" t="s">
        <v>647</v>
      </c>
      <c r="E5256" s="389" t="s">
        <v>652</v>
      </c>
      <c r="F5256" s="389" t="s">
        <v>647</v>
      </c>
      <c r="G5256" s="389" t="s">
        <v>649</v>
      </c>
    </row>
    <row r="5257" spans="1:7">
      <c r="A5257" s="389" t="s">
        <v>514</v>
      </c>
      <c r="B5257" s="389" t="s">
        <v>517</v>
      </c>
      <c r="C5257" s="389">
        <v>2.8473666745399999</v>
      </c>
      <c r="D5257" s="389" t="s">
        <v>647</v>
      </c>
      <c r="E5257" s="389" t="s">
        <v>652</v>
      </c>
      <c r="F5257" s="389" t="s">
        <v>647</v>
      </c>
      <c r="G5257" s="389" t="s">
        <v>649</v>
      </c>
    </row>
    <row r="5258" spans="1:7">
      <c r="A5258" s="389" t="s">
        <v>535</v>
      </c>
      <c r="B5258" s="389" t="s">
        <v>517</v>
      </c>
      <c r="C5258" s="389">
        <v>2.4551164222600002</v>
      </c>
      <c r="D5258" s="389" t="s">
        <v>647</v>
      </c>
      <c r="E5258" s="389" t="s">
        <v>652</v>
      </c>
      <c r="F5258" s="389" t="s">
        <v>647</v>
      </c>
      <c r="G5258" s="389" t="s">
        <v>649</v>
      </c>
    </row>
    <row r="5259" spans="1:7">
      <c r="A5259" s="389" t="s">
        <v>525</v>
      </c>
      <c r="B5259" s="389" t="s">
        <v>517</v>
      </c>
      <c r="C5259" s="389">
        <v>2.9916042843800001</v>
      </c>
      <c r="D5259" s="389" t="s">
        <v>647</v>
      </c>
      <c r="E5259" s="389" t="s">
        <v>652</v>
      </c>
      <c r="F5259" s="389" t="s">
        <v>647</v>
      </c>
      <c r="G5259" s="389" t="s">
        <v>649</v>
      </c>
    </row>
    <row r="5260" spans="1:7">
      <c r="A5260" s="389" t="s">
        <v>568</v>
      </c>
      <c r="B5260" s="389" t="s">
        <v>517</v>
      </c>
      <c r="C5260" s="389">
        <v>2.9916042843800001</v>
      </c>
      <c r="D5260" s="389" t="s">
        <v>647</v>
      </c>
      <c r="E5260" s="389" t="s">
        <v>652</v>
      </c>
      <c r="F5260" s="389" t="s">
        <v>647</v>
      </c>
      <c r="G5260" s="389" t="s">
        <v>649</v>
      </c>
    </row>
    <row r="5261" spans="1:7">
      <c r="A5261" s="389" t="s">
        <v>581</v>
      </c>
      <c r="B5261" s="389" t="s">
        <v>517</v>
      </c>
      <c r="C5261" s="389">
        <v>26.5703002423</v>
      </c>
      <c r="D5261" s="389" t="s">
        <v>647</v>
      </c>
      <c r="E5261" s="389" t="s">
        <v>652</v>
      </c>
      <c r="F5261" s="389" t="s">
        <v>647</v>
      </c>
      <c r="G5261" s="389" t="s">
        <v>649</v>
      </c>
    </row>
    <row r="5262" spans="1:7">
      <c r="A5262" s="389" t="s">
        <v>554</v>
      </c>
      <c r="B5262" s="389" t="s">
        <v>517</v>
      </c>
      <c r="C5262" s="389">
        <v>1.54376034859</v>
      </c>
      <c r="D5262" s="389" t="s">
        <v>647</v>
      </c>
      <c r="E5262" s="389" t="s">
        <v>652</v>
      </c>
      <c r="F5262" s="389" t="s">
        <v>647</v>
      </c>
      <c r="G5262" s="389" t="s">
        <v>649</v>
      </c>
    </row>
    <row r="5263" spans="1:7">
      <c r="A5263" s="389" t="s">
        <v>581</v>
      </c>
      <c r="B5263" s="389" t="s">
        <v>517</v>
      </c>
      <c r="C5263" s="389">
        <v>10.4650149605</v>
      </c>
      <c r="D5263" s="389" t="s">
        <v>647</v>
      </c>
      <c r="E5263" s="389" t="s">
        <v>652</v>
      </c>
      <c r="F5263" s="389" t="s">
        <v>647</v>
      </c>
      <c r="G5263" s="389" t="s">
        <v>649</v>
      </c>
    </row>
    <row r="5264" spans="1:7">
      <c r="A5264" s="389" t="s">
        <v>535</v>
      </c>
      <c r="B5264" s="389" t="s">
        <v>517</v>
      </c>
      <c r="C5264" s="389">
        <v>12.1873259465</v>
      </c>
      <c r="D5264" s="389" t="s">
        <v>647</v>
      </c>
      <c r="E5264" s="389" t="s">
        <v>652</v>
      </c>
      <c r="F5264" s="389" t="s">
        <v>647</v>
      </c>
      <c r="G5264" s="389" t="s">
        <v>649</v>
      </c>
    </row>
    <row r="5265" spans="1:7">
      <c r="A5265" s="389" t="s">
        <v>579</v>
      </c>
      <c r="B5265" s="389" t="s">
        <v>517</v>
      </c>
      <c r="C5265" s="389">
        <v>5.9342160758100002</v>
      </c>
      <c r="D5265" s="389" t="s">
        <v>647</v>
      </c>
      <c r="E5265" s="389" t="s">
        <v>652</v>
      </c>
      <c r="F5265" s="389" t="s">
        <v>647</v>
      </c>
      <c r="G5265" s="389" t="s">
        <v>649</v>
      </c>
    </row>
    <row r="5266" spans="1:7">
      <c r="A5266" s="389" t="s">
        <v>578</v>
      </c>
      <c r="B5266" s="389" t="s">
        <v>517</v>
      </c>
      <c r="C5266" s="389">
        <v>5.9342160758100002</v>
      </c>
      <c r="D5266" s="389" t="s">
        <v>647</v>
      </c>
      <c r="E5266" s="389" t="s">
        <v>652</v>
      </c>
      <c r="F5266" s="389" t="s">
        <v>647</v>
      </c>
      <c r="G5266" s="389" t="s">
        <v>649</v>
      </c>
    </row>
    <row r="5267" spans="1:7">
      <c r="A5267" s="389" t="s">
        <v>546</v>
      </c>
      <c r="B5267" s="389" t="s">
        <v>517</v>
      </c>
      <c r="C5267" s="389">
        <v>3.5637888519600001</v>
      </c>
      <c r="D5267" s="389" t="s">
        <v>647</v>
      </c>
      <c r="E5267" s="389" t="s">
        <v>652</v>
      </c>
      <c r="F5267" s="389" t="s">
        <v>647</v>
      </c>
      <c r="G5267" s="389" t="s">
        <v>649</v>
      </c>
    </row>
    <row r="5268" spans="1:7">
      <c r="A5268" s="389" t="s">
        <v>577</v>
      </c>
      <c r="B5268" s="389" t="s">
        <v>517</v>
      </c>
      <c r="C5268" s="389">
        <v>10.8156235439999</v>
      </c>
      <c r="D5268" s="389" t="s">
        <v>647</v>
      </c>
      <c r="E5268" s="389" t="s">
        <v>652</v>
      </c>
      <c r="F5268" s="389" t="s">
        <v>647</v>
      </c>
      <c r="G5268" s="389" t="s">
        <v>649</v>
      </c>
    </row>
    <row r="5269" spans="1:7">
      <c r="A5269" s="389" t="s">
        <v>535</v>
      </c>
      <c r="B5269" s="389" t="s">
        <v>517</v>
      </c>
      <c r="C5269" s="389">
        <v>47.616980203099899</v>
      </c>
      <c r="D5269" s="389" t="s">
        <v>647</v>
      </c>
      <c r="E5269" s="389" t="s">
        <v>652</v>
      </c>
      <c r="F5269" s="389" t="s">
        <v>647</v>
      </c>
      <c r="G5269" s="389" t="s">
        <v>649</v>
      </c>
    </row>
    <row r="5270" spans="1:7">
      <c r="A5270" s="389" t="s">
        <v>535</v>
      </c>
      <c r="B5270" s="389" t="s">
        <v>517</v>
      </c>
      <c r="C5270" s="389">
        <v>47.616980203099899</v>
      </c>
      <c r="D5270" s="389" t="s">
        <v>647</v>
      </c>
      <c r="E5270" s="389" t="s">
        <v>652</v>
      </c>
      <c r="F5270" s="389" t="s">
        <v>647</v>
      </c>
      <c r="G5270" s="389" t="s">
        <v>649</v>
      </c>
    </row>
    <row r="5271" spans="1:7">
      <c r="A5271" s="389" t="s">
        <v>535</v>
      </c>
      <c r="B5271" s="389" t="s">
        <v>517</v>
      </c>
      <c r="C5271" s="389">
        <v>47.616980203099899</v>
      </c>
      <c r="D5271" s="389" t="s">
        <v>647</v>
      </c>
      <c r="E5271" s="389" t="s">
        <v>652</v>
      </c>
      <c r="F5271" s="389" t="s">
        <v>647</v>
      </c>
      <c r="G5271" s="389" t="s">
        <v>649</v>
      </c>
    </row>
    <row r="5272" spans="1:7">
      <c r="A5272" s="389" t="s">
        <v>562</v>
      </c>
      <c r="B5272" s="389" t="s">
        <v>517</v>
      </c>
      <c r="C5272" s="389">
        <v>4.8922364740299997</v>
      </c>
      <c r="D5272" s="389" t="s">
        <v>647</v>
      </c>
      <c r="E5272" s="389" t="s">
        <v>652</v>
      </c>
      <c r="F5272" s="389" t="s">
        <v>647</v>
      </c>
      <c r="G5272" s="389" t="s">
        <v>649</v>
      </c>
    </row>
    <row r="5273" spans="1:7">
      <c r="A5273" s="389" t="s">
        <v>581</v>
      </c>
      <c r="B5273" s="389" t="s">
        <v>517</v>
      </c>
      <c r="C5273" s="389">
        <v>11.6638034135</v>
      </c>
      <c r="D5273" s="389" t="s">
        <v>647</v>
      </c>
      <c r="E5273" s="389" t="s">
        <v>652</v>
      </c>
      <c r="F5273" s="389" t="s">
        <v>647</v>
      </c>
      <c r="G5273" s="389" t="s">
        <v>649</v>
      </c>
    </row>
    <row r="5274" spans="1:7">
      <c r="A5274" s="389" t="s">
        <v>563</v>
      </c>
      <c r="B5274" s="389" t="s">
        <v>517</v>
      </c>
      <c r="C5274" s="389">
        <v>2.5459737268899998</v>
      </c>
      <c r="D5274" s="389" t="s">
        <v>647</v>
      </c>
      <c r="E5274" s="389" t="s">
        <v>652</v>
      </c>
      <c r="F5274" s="389" t="s">
        <v>647</v>
      </c>
      <c r="G5274" s="389" t="s">
        <v>649</v>
      </c>
    </row>
    <row r="5275" spans="1:7">
      <c r="A5275" s="389" t="s">
        <v>563</v>
      </c>
      <c r="B5275" s="389" t="s">
        <v>517</v>
      </c>
      <c r="C5275" s="389">
        <v>2.5459737268899998</v>
      </c>
      <c r="D5275" s="389" t="s">
        <v>647</v>
      </c>
      <c r="E5275" s="389" t="s">
        <v>652</v>
      </c>
      <c r="F5275" s="389" t="s">
        <v>647</v>
      </c>
      <c r="G5275" s="389" t="s">
        <v>649</v>
      </c>
    </row>
    <row r="5276" spans="1:7">
      <c r="A5276" s="389" t="s">
        <v>581</v>
      </c>
      <c r="B5276" s="389" t="s">
        <v>517</v>
      </c>
      <c r="C5276" s="389">
        <v>6.0557736377399998</v>
      </c>
      <c r="D5276" s="389" t="s">
        <v>647</v>
      </c>
      <c r="E5276" s="389" t="s">
        <v>652</v>
      </c>
      <c r="F5276" s="389" t="s">
        <v>647</v>
      </c>
      <c r="G5276" s="389" t="s">
        <v>649</v>
      </c>
    </row>
    <row r="5277" spans="1:7">
      <c r="A5277" s="389" t="s">
        <v>581</v>
      </c>
      <c r="B5277" s="389" t="s">
        <v>517</v>
      </c>
      <c r="C5277" s="389">
        <v>6.0557736377399998</v>
      </c>
      <c r="D5277" s="389" t="s">
        <v>647</v>
      </c>
      <c r="E5277" s="389" t="s">
        <v>652</v>
      </c>
      <c r="F5277" s="389" t="s">
        <v>647</v>
      </c>
      <c r="G5277" s="389" t="s">
        <v>649</v>
      </c>
    </row>
    <row r="5278" spans="1:7">
      <c r="A5278" s="389" t="s">
        <v>562</v>
      </c>
      <c r="B5278" s="389" t="s">
        <v>517</v>
      </c>
      <c r="C5278" s="389">
        <v>19.514151154899899</v>
      </c>
      <c r="D5278" s="389" t="s">
        <v>647</v>
      </c>
      <c r="E5278" s="389" t="s">
        <v>652</v>
      </c>
      <c r="F5278" s="389" t="s">
        <v>647</v>
      </c>
      <c r="G5278" s="389" t="s">
        <v>649</v>
      </c>
    </row>
    <row r="5279" spans="1:7">
      <c r="A5279" s="389" t="s">
        <v>525</v>
      </c>
      <c r="B5279" s="389" t="s">
        <v>517</v>
      </c>
      <c r="C5279" s="389">
        <v>9.2077372784799998</v>
      </c>
      <c r="D5279" s="389" t="s">
        <v>647</v>
      </c>
      <c r="E5279" s="389" t="s">
        <v>652</v>
      </c>
      <c r="F5279" s="389" t="s">
        <v>647</v>
      </c>
      <c r="G5279" s="389" t="s">
        <v>649</v>
      </c>
    </row>
    <row r="5280" spans="1:7">
      <c r="A5280" s="389" t="s">
        <v>526</v>
      </c>
      <c r="B5280" s="389" t="s">
        <v>517</v>
      </c>
      <c r="C5280" s="389">
        <v>9.2077372784799998</v>
      </c>
      <c r="D5280" s="389" t="s">
        <v>647</v>
      </c>
      <c r="E5280" s="389" t="s">
        <v>652</v>
      </c>
      <c r="F5280" s="389" t="s">
        <v>647</v>
      </c>
      <c r="G5280" s="389" t="s">
        <v>649</v>
      </c>
    </row>
    <row r="5281" spans="1:7">
      <c r="A5281" s="389" t="s">
        <v>526</v>
      </c>
      <c r="B5281" s="389" t="s">
        <v>517</v>
      </c>
      <c r="C5281" s="389">
        <v>9.2077372784799998</v>
      </c>
      <c r="D5281" s="389" t="s">
        <v>647</v>
      </c>
      <c r="E5281" s="389" t="s">
        <v>652</v>
      </c>
      <c r="F5281" s="389" t="s">
        <v>647</v>
      </c>
      <c r="G5281" s="389" t="s">
        <v>649</v>
      </c>
    </row>
    <row r="5282" spans="1:7">
      <c r="A5282" s="389" t="s">
        <v>549</v>
      </c>
      <c r="B5282" s="389" t="s">
        <v>517</v>
      </c>
      <c r="C5282" s="389">
        <v>9.2077372784799998</v>
      </c>
      <c r="D5282" s="389" t="s">
        <v>647</v>
      </c>
      <c r="E5282" s="389" t="s">
        <v>652</v>
      </c>
      <c r="F5282" s="389" t="s">
        <v>647</v>
      </c>
      <c r="G5282" s="389" t="s">
        <v>649</v>
      </c>
    </row>
    <row r="5283" spans="1:7">
      <c r="A5283" s="389" t="s">
        <v>568</v>
      </c>
      <c r="B5283" s="389" t="s">
        <v>517</v>
      </c>
      <c r="C5283" s="389">
        <v>9.2077372784799998</v>
      </c>
      <c r="D5283" s="389" t="s">
        <v>647</v>
      </c>
      <c r="E5283" s="389" t="s">
        <v>652</v>
      </c>
      <c r="F5283" s="389" t="s">
        <v>647</v>
      </c>
      <c r="G5283" s="389" t="s">
        <v>649</v>
      </c>
    </row>
    <row r="5284" spans="1:7">
      <c r="A5284" s="389" t="s">
        <v>568</v>
      </c>
      <c r="B5284" s="389" t="s">
        <v>517</v>
      </c>
      <c r="C5284" s="389">
        <v>9.2077372784799998</v>
      </c>
      <c r="D5284" s="389" t="s">
        <v>647</v>
      </c>
      <c r="E5284" s="389" t="s">
        <v>652</v>
      </c>
      <c r="F5284" s="389" t="s">
        <v>647</v>
      </c>
      <c r="G5284" s="389" t="s">
        <v>649</v>
      </c>
    </row>
    <row r="5285" spans="1:7">
      <c r="A5285" s="389" t="s">
        <v>563</v>
      </c>
      <c r="B5285" s="389" t="s">
        <v>517</v>
      </c>
      <c r="C5285" s="389">
        <v>13.769242090000001</v>
      </c>
      <c r="D5285" s="389" t="s">
        <v>647</v>
      </c>
      <c r="E5285" s="389" t="s">
        <v>652</v>
      </c>
      <c r="F5285" s="389" t="s">
        <v>647</v>
      </c>
      <c r="G5285" s="389" t="s">
        <v>649</v>
      </c>
    </row>
    <row r="5286" spans="1:7">
      <c r="A5286" s="389" t="s">
        <v>581</v>
      </c>
      <c r="B5286" s="389" t="s">
        <v>517</v>
      </c>
      <c r="C5286" s="389">
        <v>28.663030650500001</v>
      </c>
      <c r="D5286" s="389" t="s">
        <v>647</v>
      </c>
      <c r="E5286" s="389" t="s">
        <v>652</v>
      </c>
      <c r="F5286" s="389" t="s">
        <v>647</v>
      </c>
      <c r="G5286" s="389" t="s">
        <v>649</v>
      </c>
    </row>
    <row r="5287" spans="1:7">
      <c r="A5287" s="389" t="s">
        <v>525</v>
      </c>
      <c r="B5287" s="389" t="s">
        <v>517</v>
      </c>
      <c r="C5287" s="389">
        <v>0.81832155900000003</v>
      </c>
      <c r="D5287" s="389" t="s">
        <v>647</v>
      </c>
      <c r="E5287" s="389" t="s">
        <v>652</v>
      </c>
      <c r="F5287" s="389" t="s">
        <v>647</v>
      </c>
      <c r="G5287" s="389" t="s">
        <v>649</v>
      </c>
    </row>
    <row r="5288" spans="1:7">
      <c r="A5288" s="389" t="s">
        <v>545</v>
      </c>
      <c r="B5288" s="389" t="s">
        <v>517</v>
      </c>
      <c r="C5288" s="389">
        <v>0.81832155900000003</v>
      </c>
      <c r="D5288" s="389" t="s">
        <v>647</v>
      </c>
      <c r="E5288" s="389" t="s">
        <v>652</v>
      </c>
      <c r="F5288" s="389" t="s">
        <v>647</v>
      </c>
      <c r="G5288" s="389" t="s">
        <v>649</v>
      </c>
    </row>
    <row r="5289" spans="1:7">
      <c r="A5289" s="389" t="s">
        <v>546</v>
      </c>
      <c r="B5289" s="389" t="s">
        <v>517</v>
      </c>
      <c r="C5289" s="389">
        <v>21.216903390799899</v>
      </c>
      <c r="D5289" s="389" t="s">
        <v>647</v>
      </c>
      <c r="E5289" s="389" t="s">
        <v>652</v>
      </c>
      <c r="F5289" s="389" t="s">
        <v>647</v>
      </c>
      <c r="G5289" s="389" t="s">
        <v>649</v>
      </c>
    </row>
    <row r="5290" spans="1:7">
      <c r="A5290" s="389" t="s">
        <v>581</v>
      </c>
      <c r="B5290" s="389" t="s">
        <v>517</v>
      </c>
      <c r="C5290" s="389">
        <v>1.65572189693</v>
      </c>
      <c r="D5290" s="389" t="s">
        <v>647</v>
      </c>
      <c r="E5290" s="389" t="s">
        <v>652</v>
      </c>
      <c r="F5290" s="389" t="s">
        <v>647</v>
      </c>
      <c r="G5290" s="389" t="s">
        <v>649</v>
      </c>
    </row>
    <row r="5291" spans="1:7">
      <c r="A5291" s="389" t="s">
        <v>562</v>
      </c>
      <c r="B5291" s="389" t="s">
        <v>517</v>
      </c>
      <c r="C5291" s="389">
        <v>1.3374146361999999</v>
      </c>
      <c r="D5291" s="389" t="s">
        <v>647</v>
      </c>
      <c r="E5291" s="389" t="s">
        <v>652</v>
      </c>
      <c r="F5291" s="389" t="s">
        <v>647</v>
      </c>
      <c r="G5291" s="389" t="s">
        <v>649</v>
      </c>
    </row>
    <row r="5292" spans="1:7">
      <c r="A5292" s="389" t="s">
        <v>525</v>
      </c>
      <c r="B5292" s="389" t="s">
        <v>517</v>
      </c>
      <c r="C5292" s="389">
        <v>9.3874931954900003</v>
      </c>
      <c r="D5292" s="389" t="s">
        <v>647</v>
      </c>
      <c r="E5292" s="389" t="s">
        <v>652</v>
      </c>
      <c r="F5292" s="389" t="s">
        <v>647</v>
      </c>
      <c r="G5292" s="389" t="s">
        <v>649</v>
      </c>
    </row>
    <row r="5293" spans="1:7">
      <c r="A5293" s="389" t="s">
        <v>525</v>
      </c>
      <c r="B5293" s="389" t="s">
        <v>517</v>
      </c>
      <c r="C5293" s="389">
        <v>9.3874931954900003</v>
      </c>
      <c r="D5293" s="389" t="s">
        <v>647</v>
      </c>
      <c r="E5293" s="389" t="s">
        <v>652</v>
      </c>
      <c r="F5293" s="389" t="s">
        <v>647</v>
      </c>
      <c r="G5293" s="389" t="s">
        <v>649</v>
      </c>
    </row>
    <row r="5294" spans="1:7">
      <c r="A5294" s="389" t="s">
        <v>568</v>
      </c>
      <c r="B5294" s="389" t="s">
        <v>517</v>
      </c>
      <c r="C5294" s="389">
        <v>9.3874931954900003</v>
      </c>
      <c r="D5294" s="389" t="s">
        <v>647</v>
      </c>
      <c r="E5294" s="389" t="s">
        <v>652</v>
      </c>
      <c r="F5294" s="389" t="s">
        <v>647</v>
      </c>
      <c r="G5294" s="389" t="s">
        <v>649</v>
      </c>
    </row>
    <row r="5295" spans="1:7">
      <c r="A5295" s="389" t="s">
        <v>568</v>
      </c>
      <c r="B5295" s="389" t="s">
        <v>517</v>
      </c>
      <c r="C5295" s="389">
        <v>9.3874931954900003</v>
      </c>
      <c r="D5295" s="389" t="s">
        <v>647</v>
      </c>
      <c r="E5295" s="389" t="s">
        <v>652</v>
      </c>
      <c r="F5295" s="389" t="s">
        <v>647</v>
      </c>
      <c r="G5295" s="389" t="s">
        <v>649</v>
      </c>
    </row>
    <row r="5296" spans="1:7">
      <c r="A5296" s="389" t="s">
        <v>578</v>
      </c>
      <c r="B5296" s="389" t="s">
        <v>517</v>
      </c>
      <c r="C5296" s="389">
        <v>16.8111755326</v>
      </c>
      <c r="D5296" s="389" t="s">
        <v>647</v>
      </c>
      <c r="E5296" s="389" t="s">
        <v>652</v>
      </c>
      <c r="F5296" s="389" t="s">
        <v>647</v>
      </c>
      <c r="G5296" s="389" t="s">
        <v>649</v>
      </c>
    </row>
    <row r="5297" spans="1:7">
      <c r="A5297" s="389" t="s">
        <v>578</v>
      </c>
      <c r="B5297" s="389" t="s">
        <v>517</v>
      </c>
      <c r="C5297" s="389">
        <v>16.8111755326</v>
      </c>
      <c r="D5297" s="389" t="s">
        <v>647</v>
      </c>
      <c r="E5297" s="389" t="s">
        <v>652</v>
      </c>
      <c r="F5297" s="389" t="s">
        <v>647</v>
      </c>
      <c r="G5297" s="389" t="s">
        <v>649</v>
      </c>
    </row>
    <row r="5298" spans="1:7">
      <c r="A5298" s="389" t="s">
        <v>578</v>
      </c>
      <c r="B5298" s="389" t="s">
        <v>517</v>
      </c>
      <c r="C5298" s="389">
        <v>13.1275012086</v>
      </c>
      <c r="D5298" s="389" t="s">
        <v>647</v>
      </c>
      <c r="E5298" s="389" t="s">
        <v>652</v>
      </c>
      <c r="F5298" s="389" t="s">
        <v>647</v>
      </c>
      <c r="G5298" s="389" t="s">
        <v>649</v>
      </c>
    </row>
    <row r="5299" spans="1:7">
      <c r="A5299" s="389" t="s">
        <v>535</v>
      </c>
      <c r="B5299" s="389" t="s">
        <v>517</v>
      </c>
      <c r="C5299" s="389">
        <v>6.8433821483799999</v>
      </c>
      <c r="D5299" s="389" t="s">
        <v>647</v>
      </c>
      <c r="E5299" s="389" t="s">
        <v>652</v>
      </c>
      <c r="F5299" s="389" t="s">
        <v>647</v>
      </c>
      <c r="G5299" s="389" t="s">
        <v>649</v>
      </c>
    </row>
    <row r="5300" spans="1:7">
      <c r="A5300" s="389" t="s">
        <v>535</v>
      </c>
      <c r="B5300" s="389" t="s">
        <v>517</v>
      </c>
      <c r="C5300" s="389">
        <v>6.8433821483799999</v>
      </c>
      <c r="D5300" s="389" t="s">
        <v>647</v>
      </c>
      <c r="E5300" s="389" t="s">
        <v>652</v>
      </c>
      <c r="F5300" s="389" t="s">
        <v>647</v>
      </c>
      <c r="G5300" s="389" t="s">
        <v>649</v>
      </c>
    </row>
    <row r="5301" spans="1:7">
      <c r="A5301" s="389" t="s">
        <v>535</v>
      </c>
      <c r="B5301" s="389" t="s">
        <v>517</v>
      </c>
      <c r="C5301" s="389">
        <v>1.9613800342300001</v>
      </c>
      <c r="D5301" s="389" t="s">
        <v>647</v>
      </c>
      <c r="E5301" s="389" t="s">
        <v>652</v>
      </c>
      <c r="F5301" s="389" t="s">
        <v>647</v>
      </c>
      <c r="G5301" s="389" t="s">
        <v>649</v>
      </c>
    </row>
    <row r="5302" spans="1:7">
      <c r="A5302" s="389" t="s">
        <v>570</v>
      </c>
      <c r="B5302" s="389" t="s">
        <v>517</v>
      </c>
      <c r="C5302" s="389">
        <v>1.3468651969700001</v>
      </c>
      <c r="D5302" s="389" t="s">
        <v>647</v>
      </c>
      <c r="E5302" s="389" t="s">
        <v>652</v>
      </c>
      <c r="F5302" s="389" t="s">
        <v>647</v>
      </c>
      <c r="G5302" s="389" t="s">
        <v>649</v>
      </c>
    </row>
    <row r="5303" spans="1:7">
      <c r="A5303" s="389" t="s">
        <v>525</v>
      </c>
      <c r="B5303" s="389" t="s">
        <v>517</v>
      </c>
      <c r="C5303" s="389">
        <v>8.2593177348500006</v>
      </c>
      <c r="D5303" s="389" t="s">
        <v>647</v>
      </c>
      <c r="E5303" s="389" t="s">
        <v>652</v>
      </c>
      <c r="F5303" s="389" t="s">
        <v>647</v>
      </c>
      <c r="G5303" s="389" t="s">
        <v>649</v>
      </c>
    </row>
    <row r="5304" spans="1:7">
      <c r="A5304" s="389" t="s">
        <v>568</v>
      </c>
      <c r="B5304" s="389" t="s">
        <v>517</v>
      </c>
      <c r="C5304" s="389">
        <v>8.2593177348500006</v>
      </c>
      <c r="D5304" s="389" t="s">
        <v>647</v>
      </c>
      <c r="E5304" s="389" t="s">
        <v>652</v>
      </c>
      <c r="F5304" s="389" t="s">
        <v>647</v>
      </c>
      <c r="G5304" s="389" t="s">
        <v>649</v>
      </c>
    </row>
    <row r="5305" spans="1:7">
      <c r="A5305" s="389" t="s">
        <v>581</v>
      </c>
      <c r="B5305" s="389" t="s">
        <v>517</v>
      </c>
      <c r="C5305" s="389">
        <v>12.7689953185</v>
      </c>
      <c r="D5305" s="389" t="s">
        <v>647</v>
      </c>
      <c r="E5305" s="389" t="s">
        <v>652</v>
      </c>
      <c r="F5305" s="389" t="s">
        <v>647</v>
      </c>
      <c r="G5305" s="389" t="s">
        <v>649</v>
      </c>
    </row>
    <row r="5306" spans="1:7">
      <c r="A5306" s="389" t="s">
        <v>525</v>
      </c>
      <c r="B5306" s="389" t="s">
        <v>517</v>
      </c>
      <c r="C5306" s="389">
        <v>3.47831474418</v>
      </c>
      <c r="D5306" s="389" t="s">
        <v>647</v>
      </c>
      <c r="E5306" s="389" t="s">
        <v>652</v>
      </c>
      <c r="F5306" s="389" t="s">
        <v>647</v>
      </c>
      <c r="G5306" s="389" t="s">
        <v>649</v>
      </c>
    </row>
    <row r="5307" spans="1:7">
      <c r="A5307" s="389" t="s">
        <v>525</v>
      </c>
      <c r="B5307" s="389" t="s">
        <v>517</v>
      </c>
      <c r="C5307" s="389">
        <v>3.47831474418</v>
      </c>
      <c r="D5307" s="389" t="s">
        <v>647</v>
      </c>
      <c r="E5307" s="389" t="s">
        <v>652</v>
      </c>
      <c r="F5307" s="389" t="s">
        <v>647</v>
      </c>
      <c r="G5307" s="389" t="s">
        <v>649</v>
      </c>
    </row>
    <row r="5308" spans="1:7">
      <c r="A5308" s="389" t="s">
        <v>568</v>
      </c>
      <c r="B5308" s="389" t="s">
        <v>517</v>
      </c>
      <c r="C5308" s="389">
        <v>3.47831474418</v>
      </c>
      <c r="D5308" s="389" t="s">
        <v>647</v>
      </c>
      <c r="E5308" s="389" t="s">
        <v>652</v>
      </c>
      <c r="F5308" s="389" t="s">
        <v>647</v>
      </c>
      <c r="G5308" s="389" t="s">
        <v>649</v>
      </c>
    </row>
    <row r="5309" spans="1:7">
      <c r="A5309" s="389" t="s">
        <v>568</v>
      </c>
      <c r="B5309" s="389" t="s">
        <v>517</v>
      </c>
      <c r="C5309" s="389">
        <v>3.47831474418</v>
      </c>
      <c r="D5309" s="389" t="s">
        <v>647</v>
      </c>
      <c r="E5309" s="389" t="s">
        <v>652</v>
      </c>
      <c r="F5309" s="389" t="s">
        <v>647</v>
      </c>
      <c r="G5309" s="389" t="s">
        <v>649</v>
      </c>
    </row>
    <row r="5310" spans="1:7">
      <c r="A5310" s="389" t="s">
        <v>581</v>
      </c>
      <c r="B5310" s="389" t="s">
        <v>517</v>
      </c>
      <c r="C5310" s="389">
        <v>12.1370445869</v>
      </c>
      <c r="D5310" s="389" t="s">
        <v>647</v>
      </c>
      <c r="E5310" s="389" t="s">
        <v>652</v>
      </c>
      <c r="F5310" s="389" t="s">
        <v>647</v>
      </c>
      <c r="G5310" s="389" t="s">
        <v>649</v>
      </c>
    </row>
    <row r="5311" spans="1:7">
      <c r="A5311" s="389" t="s">
        <v>535</v>
      </c>
      <c r="B5311" s="389" t="s">
        <v>517</v>
      </c>
      <c r="C5311" s="389">
        <v>4.7691398521400004</v>
      </c>
      <c r="D5311" s="389" t="s">
        <v>647</v>
      </c>
      <c r="E5311" s="389" t="s">
        <v>652</v>
      </c>
      <c r="F5311" s="389" t="s">
        <v>647</v>
      </c>
      <c r="G5311" s="389" t="s">
        <v>649</v>
      </c>
    </row>
    <row r="5312" spans="1:7">
      <c r="A5312" s="389" t="s">
        <v>514</v>
      </c>
      <c r="B5312" s="389" t="s">
        <v>517</v>
      </c>
      <c r="C5312" s="389">
        <v>1.74352888069</v>
      </c>
      <c r="D5312" s="389" t="s">
        <v>647</v>
      </c>
      <c r="E5312" s="389" t="s">
        <v>652</v>
      </c>
      <c r="F5312" s="389" t="s">
        <v>647</v>
      </c>
      <c r="G5312" s="389" t="s">
        <v>649</v>
      </c>
    </row>
    <row r="5313" spans="1:7">
      <c r="A5313" s="389" t="s">
        <v>527</v>
      </c>
      <c r="B5313" s="389" t="s">
        <v>517</v>
      </c>
      <c r="C5313" s="389">
        <v>7.9065852651300004</v>
      </c>
      <c r="D5313" s="389" t="s">
        <v>647</v>
      </c>
      <c r="E5313" s="389" t="s">
        <v>652</v>
      </c>
      <c r="F5313" s="389" t="s">
        <v>647</v>
      </c>
      <c r="G5313" s="389" t="s">
        <v>649</v>
      </c>
    </row>
    <row r="5314" spans="1:7">
      <c r="A5314" s="389" t="s">
        <v>578</v>
      </c>
      <c r="B5314" s="389" t="s">
        <v>517</v>
      </c>
      <c r="C5314" s="389">
        <v>13.6422249934999</v>
      </c>
      <c r="D5314" s="389" t="s">
        <v>647</v>
      </c>
      <c r="E5314" s="389" t="s">
        <v>652</v>
      </c>
      <c r="F5314" s="389" t="s">
        <v>647</v>
      </c>
      <c r="G5314" s="389" t="s">
        <v>649</v>
      </c>
    </row>
    <row r="5315" spans="1:7">
      <c r="A5315" s="389" t="s">
        <v>535</v>
      </c>
      <c r="B5315" s="389" t="s">
        <v>517</v>
      </c>
      <c r="C5315" s="389">
        <v>8.26630533232</v>
      </c>
      <c r="D5315" s="389" t="s">
        <v>647</v>
      </c>
      <c r="E5315" s="389" t="s">
        <v>652</v>
      </c>
      <c r="F5315" s="389" t="s">
        <v>647</v>
      </c>
      <c r="G5315" s="389" t="s">
        <v>649</v>
      </c>
    </row>
    <row r="5316" spans="1:7">
      <c r="A5316" s="389" t="s">
        <v>526</v>
      </c>
      <c r="B5316" s="389" t="s">
        <v>517</v>
      </c>
      <c r="C5316" s="389">
        <v>25.761849369899899</v>
      </c>
      <c r="D5316" s="389" t="s">
        <v>647</v>
      </c>
      <c r="E5316" s="389" t="s">
        <v>652</v>
      </c>
      <c r="F5316" s="389" t="s">
        <v>647</v>
      </c>
      <c r="G5316" s="389" t="s">
        <v>649</v>
      </c>
    </row>
    <row r="5317" spans="1:7">
      <c r="A5317" s="389" t="s">
        <v>514</v>
      </c>
      <c r="B5317" s="389" t="s">
        <v>517</v>
      </c>
      <c r="C5317" s="389">
        <v>25.761849369899899</v>
      </c>
      <c r="D5317" s="389" t="s">
        <v>647</v>
      </c>
      <c r="E5317" s="389" t="s">
        <v>652</v>
      </c>
      <c r="F5317" s="389" t="s">
        <v>647</v>
      </c>
      <c r="G5317" s="389" t="s">
        <v>649</v>
      </c>
    </row>
    <row r="5318" spans="1:7">
      <c r="A5318" s="389" t="s">
        <v>569</v>
      </c>
      <c r="B5318" s="389" t="s">
        <v>517</v>
      </c>
      <c r="C5318" s="389">
        <v>25.761849369899899</v>
      </c>
      <c r="D5318" s="389" t="s">
        <v>647</v>
      </c>
      <c r="E5318" s="389" t="s">
        <v>652</v>
      </c>
      <c r="F5318" s="389" t="s">
        <v>647</v>
      </c>
      <c r="G5318" s="389" t="s">
        <v>649</v>
      </c>
    </row>
    <row r="5319" spans="1:7">
      <c r="A5319" s="389" t="s">
        <v>563</v>
      </c>
      <c r="B5319" s="389" t="s">
        <v>517</v>
      </c>
      <c r="C5319" s="389">
        <v>21.725581569900001</v>
      </c>
      <c r="D5319" s="389" t="s">
        <v>647</v>
      </c>
      <c r="E5319" s="389" t="s">
        <v>652</v>
      </c>
      <c r="F5319" s="389" t="s">
        <v>647</v>
      </c>
      <c r="G5319" s="389" t="s">
        <v>649</v>
      </c>
    </row>
    <row r="5320" spans="1:7">
      <c r="A5320" s="389" t="s">
        <v>534</v>
      </c>
      <c r="B5320" s="389" t="s">
        <v>517</v>
      </c>
      <c r="C5320" s="389">
        <v>3.1643237482300002</v>
      </c>
      <c r="D5320" s="389" t="s">
        <v>647</v>
      </c>
      <c r="E5320" s="389" t="s">
        <v>652</v>
      </c>
      <c r="F5320" s="389" t="s">
        <v>647</v>
      </c>
      <c r="G5320" s="389" t="s">
        <v>649</v>
      </c>
    </row>
    <row r="5321" spans="1:7">
      <c r="A5321" s="389" t="s">
        <v>541</v>
      </c>
      <c r="B5321" s="389" t="s">
        <v>517</v>
      </c>
      <c r="C5321" s="389">
        <v>3.1643237482300002</v>
      </c>
      <c r="D5321" s="389" t="s">
        <v>647</v>
      </c>
      <c r="E5321" s="389" t="s">
        <v>652</v>
      </c>
      <c r="F5321" s="389" t="s">
        <v>647</v>
      </c>
      <c r="G5321" s="389" t="s">
        <v>649</v>
      </c>
    </row>
    <row r="5322" spans="1:7">
      <c r="A5322" s="389" t="s">
        <v>569</v>
      </c>
      <c r="B5322" s="389" t="s">
        <v>517</v>
      </c>
      <c r="C5322" s="389">
        <v>11.0286551981999</v>
      </c>
      <c r="D5322" s="389" t="s">
        <v>647</v>
      </c>
      <c r="E5322" s="389" t="s">
        <v>652</v>
      </c>
      <c r="F5322" s="389" t="s">
        <v>647</v>
      </c>
      <c r="G5322" s="389" t="s">
        <v>649</v>
      </c>
    </row>
    <row r="5323" spans="1:7">
      <c r="A5323" s="389" t="s">
        <v>581</v>
      </c>
      <c r="B5323" s="389" t="s">
        <v>517</v>
      </c>
      <c r="C5323" s="389">
        <v>5.3788276666900003</v>
      </c>
      <c r="D5323" s="389" t="s">
        <v>647</v>
      </c>
      <c r="E5323" s="389" t="s">
        <v>652</v>
      </c>
      <c r="F5323" s="389" t="s">
        <v>647</v>
      </c>
      <c r="G5323" s="389" t="s">
        <v>649</v>
      </c>
    </row>
    <row r="5324" spans="1:7">
      <c r="A5324" s="389" t="s">
        <v>574</v>
      </c>
      <c r="B5324" s="389" t="s">
        <v>517</v>
      </c>
      <c r="C5324" s="389">
        <v>5.3788276666900003</v>
      </c>
      <c r="D5324" s="389" t="s">
        <v>647</v>
      </c>
      <c r="E5324" s="389" t="s">
        <v>652</v>
      </c>
      <c r="F5324" s="389" t="s">
        <v>647</v>
      </c>
      <c r="G5324" s="389" t="s">
        <v>649</v>
      </c>
    </row>
    <row r="5325" spans="1:7">
      <c r="A5325" s="389" t="s">
        <v>570</v>
      </c>
      <c r="B5325" s="389" t="s">
        <v>517</v>
      </c>
      <c r="C5325" s="389">
        <v>9.5106933005100007</v>
      </c>
      <c r="D5325" s="389" t="s">
        <v>647</v>
      </c>
      <c r="E5325" s="389" t="s">
        <v>652</v>
      </c>
      <c r="F5325" s="389" t="s">
        <v>647</v>
      </c>
      <c r="G5325" s="389" t="s">
        <v>649</v>
      </c>
    </row>
    <row r="5326" spans="1:7">
      <c r="A5326" s="389" t="s">
        <v>570</v>
      </c>
      <c r="B5326" s="389" t="s">
        <v>517</v>
      </c>
      <c r="C5326" s="389">
        <v>9.5106933005100007</v>
      </c>
      <c r="D5326" s="389" t="s">
        <v>647</v>
      </c>
      <c r="E5326" s="389" t="s">
        <v>652</v>
      </c>
      <c r="F5326" s="389" t="s">
        <v>647</v>
      </c>
      <c r="G5326" s="389" t="s">
        <v>649</v>
      </c>
    </row>
    <row r="5327" spans="1:7">
      <c r="A5327" s="389" t="s">
        <v>535</v>
      </c>
      <c r="B5327" s="389" t="s">
        <v>517</v>
      </c>
      <c r="C5327" s="389">
        <v>4.89619351209</v>
      </c>
      <c r="D5327" s="389" t="s">
        <v>647</v>
      </c>
      <c r="E5327" s="389" t="s">
        <v>652</v>
      </c>
      <c r="F5327" s="389" t="s">
        <v>647</v>
      </c>
      <c r="G5327" s="389" t="s">
        <v>649</v>
      </c>
    </row>
    <row r="5328" spans="1:7">
      <c r="A5328" s="389" t="s">
        <v>535</v>
      </c>
      <c r="B5328" s="389" t="s">
        <v>517</v>
      </c>
      <c r="C5328" s="389">
        <v>6.2154005854800003</v>
      </c>
      <c r="D5328" s="389" t="s">
        <v>647</v>
      </c>
      <c r="E5328" s="389" t="s">
        <v>652</v>
      </c>
      <c r="F5328" s="389" t="s">
        <v>647</v>
      </c>
      <c r="G5328" s="389" t="s">
        <v>649</v>
      </c>
    </row>
    <row r="5329" spans="1:7">
      <c r="A5329" s="389" t="s">
        <v>535</v>
      </c>
      <c r="B5329" s="389" t="s">
        <v>517</v>
      </c>
      <c r="C5329" s="389">
        <v>6.2154005854800003</v>
      </c>
      <c r="D5329" s="389" t="s">
        <v>647</v>
      </c>
      <c r="E5329" s="389" t="s">
        <v>652</v>
      </c>
      <c r="F5329" s="389" t="s">
        <v>647</v>
      </c>
      <c r="G5329" s="389" t="s">
        <v>649</v>
      </c>
    </row>
    <row r="5330" spans="1:7">
      <c r="A5330" s="389" t="s">
        <v>581</v>
      </c>
      <c r="B5330" s="389" t="s">
        <v>517</v>
      </c>
      <c r="C5330" s="389">
        <v>30.953674625600001</v>
      </c>
      <c r="D5330" s="389" t="s">
        <v>647</v>
      </c>
      <c r="E5330" s="389" t="s">
        <v>652</v>
      </c>
      <c r="F5330" s="389" t="s">
        <v>647</v>
      </c>
      <c r="G5330" s="389" t="s">
        <v>649</v>
      </c>
    </row>
    <row r="5331" spans="1:7">
      <c r="A5331" s="389" t="s">
        <v>525</v>
      </c>
      <c r="B5331" s="389" t="s">
        <v>517</v>
      </c>
      <c r="C5331" s="389">
        <v>2.3938143359300001</v>
      </c>
      <c r="D5331" s="389" t="s">
        <v>647</v>
      </c>
      <c r="E5331" s="389" t="s">
        <v>652</v>
      </c>
      <c r="F5331" s="389" t="s">
        <v>647</v>
      </c>
      <c r="G5331" s="389" t="s">
        <v>649</v>
      </c>
    </row>
    <row r="5332" spans="1:7">
      <c r="A5332" s="389" t="s">
        <v>543</v>
      </c>
      <c r="B5332" s="389" t="s">
        <v>517</v>
      </c>
      <c r="C5332" s="389">
        <v>51.2396103823</v>
      </c>
      <c r="D5332" s="389" t="s">
        <v>647</v>
      </c>
      <c r="E5332" s="389" t="s">
        <v>652</v>
      </c>
      <c r="F5332" s="389" t="s">
        <v>647</v>
      </c>
      <c r="G5332" s="389" t="s">
        <v>649</v>
      </c>
    </row>
    <row r="5333" spans="1:7">
      <c r="A5333" s="389" t="s">
        <v>543</v>
      </c>
      <c r="B5333" s="389" t="s">
        <v>517</v>
      </c>
      <c r="C5333" s="389">
        <v>51.2396103823</v>
      </c>
      <c r="D5333" s="389" t="s">
        <v>647</v>
      </c>
      <c r="E5333" s="389" t="s">
        <v>652</v>
      </c>
      <c r="F5333" s="389" t="s">
        <v>647</v>
      </c>
      <c r="G5333" s="389" t="s">
        <v>649</v>
      </c>
    </row>
    <row r="5334" spans="1:7">
      <c r="A5334" s="389" t="s">
        <v>563</v>
      </c>
      <c r="B5334" s="389" t="s">
        <v>517</v>
      </c>
      <c r="C5334" s="389">
        <v>20.107697164200001</v>
      </c>
      <c r="D5334" s="389" t="s">
        <v>647</v>
      </c>
      <c r="E5334" s="389" t="s">
        <v>652</v>
      </c>
      <c r="F5334" s="389" t="s">
        <v>647</v>
      </c>
      <c r="G5334" s="389" t="s">
        <v>649</v>
      </c>
    </row>
    <row r="5335" spans="1:7">
      <c r="A5335" s="389" t="s">
        <v>514</v>
      </c>
      <c r="B5335" s="389" t="s">
        <v>517</v>
      </c>
      <c r="C5335" s="389">
        <v>38.1841721366999</v>
      </c>
      <c r="D5335" s="389" t="s">
        <v>647</v>
      </c>
      <c r="E5335" s="389" t="s">
        <v>652</v>
      </c>
      <c r="F5335" s="389" t="s">
        <v>647</v>
      </c>
      <c r="G5335" s="389" t="s">
        <v>649</v>
      </c>
    </row>
    <row r="5336" spans="1:7">
      <c r="A5336" s="389" t="s">
        <v>514</v>
      </c>
      <c r="B5336" s="389" t="s">
        <v>517</v>
      </c>
      <c r="C5336" s="389">
        <v>38.1841721366999</v>
      </c>
      <c r="D5336" s="389" t="s">
        <v>647</v>
      </c>
      <c r="E5336" s="389" t="s">
        <v>652</v>
      </c>
      <c r="F5336" s="389" t="s">
        <v>647</v>
      </c>
      <c r="G5336" s="389" t="s">
        <v>649</v>
      </c>
    </row>
    <row r="5337" spans="1:7">
      <c r="A5337" s="389" t="s">
        <v>514</v>
      </c>
      <c r="B5337" s="389" t="s">
        <v>517</v>
      </c>
      <c r="C5337" s="389">
        <v>38.1841721366999</v>
      </c>
      <c r="D5337" s="389" t="s">
        <v>647</v>
      </c>
      <c r="E5337" s="389" t="s">
        <v>652</v>
      </c>
      <c r="F5337" s="389" t="s">
        <v>647</v>
      </c>
      <c r="G5337" s="389" t="s">
        <v>649</v>
      </c>
    </row>
    <row r="5338" spans="1:7">
      <c r="A5338" s="389" t="s">
        <v>535</v>
      </c>
      <c r="B5338" s="389" t="s">
        <v>517</v>
      </c>
      <c r="C5338" s="389">
        <v>16.436708095099899</v>
      </c>
      <c r="D5338" s="389" t="s">
        <v>647</v>
      </c>
      <c r="E5338" s="389" t="s">
        <v>652</v>
      </c>
      <c r="F5338" s="389" t="s">
        <v>647</v>
      </c>
      <c r="G5338" s="389" t="s">
        <v>649</v>
      </c>
    </row>
    <row r="5339" spans="1:7">
      <c r="A5339" s="389" t="s">
        <v>559</v>
      </c>
      <c r="B5339" s="389" t="s">
        <v>517</v>
      </c>
      <c r="C5339" s="389">
        <v>1.2559417310400001</v>
      </c>
      <c r="D5339" s="389" t="s">
        <v>647</v>
      </c>
      <c r="E5339" s="389" t="s">
        <v>652</v>
      </c>
      <c r="F5339" s="389" t="s">
        <v>647</v>
      </c>
      <c r="G5339" s="389" t="s">
        <v>649</v>
      </c>
    </row>
    <row r="5340" spans="1:7">
      <c r="A5340" s="389" t="s">
        <v>574</v>
      </c>
      <c r="B5340" s="389" t="s">
        <v>517</v>
      </c>
      <c r="C5340" s="389">
        <v>1.2559417310400001</v>
      </c>
      <c r="D5340" s="389" t="s">
        <v>647</v>
      </c>
      <c r="E5340" s="389" t="s">
        <v>652</v>
      </c>
      <c r="F5340" s="389" t="s">
        <v>647</v>
      </c>
      <c r="G5340" s="389" t="s">
        <v>649</v>
      </c>
    </row>
    <row r="5341" spans="1:7">
      <c r="A5341" s="389" t="s">
        <v>581</v>
      </c>
      <c r="B5341" s="389" t="s">
        <v>517</v>
      </c>
      <c r="C5341" s="389">
        <v>6.5974660354900001</v>
      </c>
      <c r="D5341" s="389" t="s">
        <v>647</v>
      </c>
      <c r="E5341" s="389" t="s">
        <v>652</v>
      </c>
      <c r="F5341" s="389" t="s">
        <v>647</v>
      </c>
      <c r="G5341" s="389" t="s">
        <v>649</v>
      </c>
    </row>
    <row r="5342" spans="1:7">
      <c r="A5342" s="389" t="s">
        <v>535</v>
      </c>
      <c r="B5342" s="389" t="s">
        <v>517</v>
      </c>
      <c r="C5342" s="389">
        <v>30.9231662237999</v>
      </c>
      <c r="D5342" s="389" t="s">
        <v>647</v>
      </c>
      <c r="E5342" s="389" t="s">
        <v>652</v>
      </c>
      <c r="F5342" s="389" t="s">
        <v>647</v>
      </c>
      <c r="G5342" s="389" t="s">
        <v>649</v>
      </c>
    </row>
    <row r="5343" spans="1:7">
      <c r="A5343" s="389" t="s">
        <v>569</v>
      </c>
      <c r="B5343" s="389" t="s">
        <v>517</v>
      </c>
      <c r="C5343" s="389">
        <v>11.9160992257</v>
      </c>
      <c r="D5343" s="389" t="s">
        <v>647</v>
      </c>
      <c r="E5343" s="389" t="s">
        <v>652</v>
      </c>
      <c r="F5343" s="389" t="s">
        <v>647</v>
      </c>
      <c r="G5343" s="389" t="s">
        <v>649</v>
      </c>
    </row>
    <row r="5344" spans="1:7">
      <c r="A5344" s="389" t="s">
        <v>546</v>
      </c>
      <c r="B5344" s="389" t="s">
        <v>517</v>
      </c>
      <c r="C5344" s="389">
        <v>15.7075572605</v>
      </c>
      <c r="D5344" s="389" t="s">
        <v>647</v>
      </c>
      <c r="E5344" s="389" t="s">
        <v>652</v>
      </c>
      <c r="F5344" s="389" t="s">
        <v>647</v>
      </c>
      <c r="G5344" s="389" t="s">
        <v>649</v>
      </c>
    </row>
    <row r="5345" spans="1:7">
      <c r="A5345" s="389" t="s">
        <v>577</v>
      </c>
      <c r="B5345" s="389" t="s">
        <v>517</v>
      </c>
      <c r="C5345" s="389">
        <v>12.3288754882</v>
      </c>
      <c r="D5345" s="389" t="s">
        <v>647</v>
      </c>
      <c r="E5345" s="389" t="s">
        <v>652</v>
      </c>
      <c r="F5345" s="389" t="s">
        <v>647</v>
      </c>
      <c r="G5345" s="389" t="s">
        <v>649</v>
      </c>
    </row>
    <row r="5346" spans="1:7">
      <c r="A5346" s="389" t="s">
        <v>526</v>
      </c>
      <c r="B5346" s="389" t="s">
        <v>517</v>
      </c>
      <c r="C5346" s="389">
        <v>10.9816821294999</v>
      </c>
      <c r="D5346" s="389" t="s">
        <v>647</v>
      </c>
      <c r="E5346" s="389" t="s">
        <v>652</v>
      </c>
      <c r="F5346" s="389" t="s">
        <v>647</v>
      </c>
      <c r="G5346" s="389" t="s">
        <v>649</v>
      </c>
    </row>
    <row r="5347" spans="1:7">
      <c r="A5347" s="389" t="s">
        <v>574</v>
      </c>
      <c r="B5347" s="389" t="s">
        <v>517</v>
      </c>
      <c r="C5347" s="389">
        <v>30.2962293406</v>
      </c>
      <c r="D5347" s="389" t="s">
        <v>647</v>
      </c>
      <c r="E5347" s="389" t="s">
        <v>652</v>
      </c>
      <c r="F5347" s="389" t="s">
        <v>647</v>
      </c>
      <c r="G5347" s="389" t="s">
        <v>649</v>
      </c>
    </row>
    <row r="5348" spans="1:7">
      <c r="A5348" s="389" t="s">
        <v>534</v>
      </c>
      <c r="B5348" s="389" t="s">
        <v>517</v>
      </c>
      <c r="C5348" s="389">
        <v>7.4476573207700003</v>
      </c>
      <c r="D5348" s="389" t="s">
        <v>647</v>
      </c>
      <c r="E5348" s="389" t="s">
        <v>652</v>
      </c>
      <c r="F5348" s="389" t="s">
        <v>647</v>
      </c>
      <c r="G5348" s="389" t="s">
        <v>649</v>
      </c>
    </row>
    <row r="5349" spans="1:7">
      <c r="A5349" s="389" t="s">
        <v>534</v>
      </c>
      <c r="B5349" s="389" t="s">
        <v>517</v>
      </c>
      <c r="C5349" s="389">
        <v>7.4476573207700003</v>
      </c>
      <c r="D5349" s="389" t="s">
        <v>647</v>
      </c>
      <c r="E5349" s="389" t="s">
        <v>652</v>
      </c>
      <c r="F5349" s="389" t="s">
        <v>647</v>
      </c>
      <c r="G5349" s="389" t="s">
        <v>649</v>
      </c>
    </row>
    <row r="5350" spans="1:7">
      <c r="A5350" s="389" t="s">
        <v>538</v>
      </c>
      <c r="B5350" s="389" t="s">
        <v>517</v>
      </c>
      <c r="C5350" s="389">
        <v>7.4476573207700003</v>
      </c>
      <c r="D5350" s="389" t="s">
        <v>647</v>
      </c>
      <c r="E5350" s="389" t="s">
        <v>652</v>
      </c>
      <c r="F5350" s="389" t="s">
        <v>647</v>
      </c>
      <c r="G5350" s="389" t="s">
        <v>649</v>
      </c>
    </row>
    <row r="5351" spans="1:7">
      <c r="A5351" s="389" t="s">
        <v>541</v>
      </c>
      <c r="B5351" s="389" t="s">
        <v>517</v>
      </c>
      <c r="C5351" s="389">
        <v>7.4476573207700003</v>
      </c>
      <c r="D5351" s="389" t="s">
        <v>647</v>
      </c>
      <c r="E5351" s="389" t="s">
        <v>652</v>
      </c>
      <c r="F5351" s="389" t="s">
        <v>647</v>
      </c>
      <c r="G5351" s="389" t="s">
        <v>649</v>
      </c>
    </row>
    <row r="5352" spans="1:7">
      <c r="A5352" s="389" t="s">
        <v>541</v>
      </c>
      <c r="B5352" s="389" t="s">
        <v>517</v>
      </c>
      <c r="C5352" s="389">
        <v>7.4476573207700003</v>
      </c>
      <c r="D5352" s="389" t="s">
        <v>647</v>
      </c>
      <c r="E5352" s="389" t="s">
        <v>652</v>
      </c>
      <c r="F5352" s="389" t="s">
        <v>647</v>
      </c>
      <c r="G5352" s="389" t="s">
        <v>649</v>
      </c>
    </row>
    <row r="5353" spans="1:7">
      <c r="A5353" s="389" t="s">
        <v>562</v>
      </c>
      <c r="B5353" s="389" t="s">
        <v>517</v>
      </c>
      <c r="C5353" s="389">
        <v>4.1586142324899997</v>
      </c>
      <c r="D5353" s="389" t="s">
        <v>647</v>
      </c>
      <c r="E5353" s="389" t="s">
        <v>652</v>
      </c>
      <c r="F5353" s="389" t="s">
        <v>647</v>
      </c>
      <c r="G5353" s="389" t="s">
        <v>649</v>
      </c>
    </row>
    <row r="5354" spans="1:7">
      <c r="A5354" s="389" t="s">
        <v>526</v>
      </c>
      <c r="B5354" s="389" t="s">
        <v>517</v>
      </c>
      <c r="C5354" s="389">
        <v>2.9864250673799999</v>
      </c>
      <c r="D5354" s="389" t="s">
        <v>647</v>
      </c>
      <c r="E5354" s="389" t="s">
        <v>652</v>
      </c>
      <c r="F5354" s="389" t="s">
        <v>647</v>
      </c>
      <c r="G5354" s="389" t="s">
        <v>649</v>
      </c>
    </row>
    <row r="5355" spans="1:7">
      <c r="A5355" s="389" t="s">
        <v>578</v>
      </c>
      <c r="B5355" s="389" t="s">
        <v>517</v>
      </c>
      <c r="C5355" s="389">
        <v>15.900442589200001</v>
      </c>
      <c r="D5355" s="389" t="s">
        <v>647</v>
      </c>
      <c r="E5355" s="389" t="s">
        <v>652</v>
      </c>
      <c r="F5355" s="389" t="s">
        <v>647</v>
      </c>
      <c r="G5355" s="389" t="s">
        <v>649</v>
      </c>
    </row>
    <row r="5356" spans="1:7">
      <c r="A5356" s="389" t="s">
        <v>578</v>
      </c>
      <c r="B5356" s="389" t="s">
        <v>517</v>
      </c>
      <c r="C5356" s="389">
        <v>15.900442589200001</v>
      </c>
      <c r="D5356" s="389" t="s">
        <v>647</v>
      </c>
      <c r="E5356" s="389" t="s">
        <v>652</v>
      </c>
      <c r="F5356" s="389" t="s">
        <v>647</v>
      </c>
      <c r="G5356" s="389" t="s">
        <v>649</v>
      </c>
    </row>
    <row r="5357" spans="1:7">
      <c r="A5357" s="389" t="s">
        <v>554</v>
      </c>
      <c r="B5357" s="389" t="s">
        <v>517</v>
      </c>
      <c r="C5357" s="389">
        <v>7.7518432342099999</v>
      </c>
      <c r="D5357" s="389" t="s">
        <v>647</v>
      </c>
      <c r="E5357" s="389" t="s">
        <v>652</v>
      </c>
      <c r="F5357" s="389" t="s">
        <v>647</v>
      </c>
      <c r="G5357" s="389" t="s">
        <v>649</v>
      </c>
    </row>
    <row r="5358" spans="1:7">
      <c r="A5358" s="389" t="s">
        <v>578</v>
      </c>
      <c r="B5358" s="389" t="s">
        <v>517</v>
      </c>
      <c r="C5358" s="389">
        <v>7.7518432342099999</v>
      </c>
      <c r="D5358" s="389" t="s">
        <v>647</v>
      </c>
      <c r="E5358" s="389" t="s">
        <v>652</v>
      </c>
      <c r="F5358" s="389" t="s">
        <v>647</v>
      </c>
      <c r="G5358" s="389" t="s">
        <v>649</v>
      </c>
    </row>
    <row r="5359" spans="1:7">
      <c r="A5359" s="389" t="s">
        <v>535</v>
      </c>
      <c r="B5359" s="389" t="s">
        <v>517</v>
      </c>
      <c r="C5359" s="389">
        <v>1.2479986575699999</v>
      </c>
      <c r="D5359" s="389" t="s">
        <v>647</v>
      </c>
      <c r="E5359" s="389" t="s">
        <v>652</v>
      </c>
      <c r="F5359" s="389" t="s">
        <v>647</v>
      </c>
      <c r="G5359" s="389" t="s">
        <v>649</v>
      </c>
    </row>
    <row r="5360" spans="1:7">
      <c r="A5360" s="389" t="s">
        <v>544</v>
      </c>
      <c r="B5360" s="389" t="s">
        <v>517</v>
      </c>
      <c r="C5360" s="389">
        <v>32.913161725999899</v>
      </c>
      <c r="D5360" s="389" t="s">
        <v>647</v>
      </c>
      <c r="E5360" s="389" t="s">
        <v>652</v>
      </c>
      <c r="F5360" s="389" t="s">
        <v>647</v>
      </c>
      <c r="G5360" s="389" t="s">
        <v>649</v>
      </c>
    </row>
    <row r="5361" spans="1:7">
      <c r="A5361" s="389" t="s">
        <v>514</v>
      </c>
      <c r="B5361" s="389" t="s">
        <v>517</v>
      </c>
      <c r="C5361" s="389">
        <v>12.0956325148</v>
      </c>
      <c r="D5361" s="389" t="s">
        <v>647</v>
      </c>
      <c r="E5361" s="389" t="s">
        <v>652</v>
      </c>
      <c r="F5361" s="389" t="s">
        <v>647</v>
      </c>
      <c r="G5361" s="389" t="s">
        <v>649</v>
      </c>
    </row>
    <row r="5362" spans="1:7">
      <c r="A5362" s="389" t="s">
        <v>574</v>
      </c>
      <c r="B5362" s="389" t="s">
        <v>517</v>
      </c>
      <c r="C5362" s="389">
        <v>5.58511154253</v>
      </c>
      <c r="D5362" s="389" t="s">
        <v>647</v>
      </c>
      <c r="E5362" s="389" t="s">
        <v>652</v>
      </c>
      <c r="F5362" s="389" t="s">
        <v>647</v>
      </c>
      <c r="G5362" s="389" t="s">
        <v>649</v>
      </c>
    </row>
    <row r="5363" spans="1:7">
      <c r="A5363" s="389" t="s">
        <v>526</v>
      </c>
      <c r="B5363" s="389" t="s">
        <v>517</v>
      </c>
      <c r="C5363" s="389">
        <v>10.9524242338</v>
      </c>
      <c r="D5363" s="389" t="s">
        <v>647</v>
      </c>
      <c r="E5363" s="389" t="s">
        <v>652</v>
      </c>
      <c r="F5363" s="389" t="s">
        <v>647</v>
      </c>
      <c r="G5363" s="389" t="s">
        <v>649</v>
      </c>
    </row>
    <row r="5364" spans="1:7">
      <c r="A5364" s="389" t="s">
        <v>514</v>
      </c>
      <c r="B5364" s="389" t="s">
        <v>517</v>
      </c>
      <c r="C5364" s="389">
        <v>3.5772821844</v>
      </c>
      <c r="D5364" s="389" t="s">
        <v>647</v>
      </c>
      <c r="E5364" s="389" t="s">
        <v>652</v>
      </c>
      <c r="F5364" s="389" t="s">
        <v>647</v>
      </c>
      <c r="G5364" s="389" t="s">
        <v>649</v>
      </c>
    </row>
    <row r="5365" spans="1:7">
      <c r="A5365" s="389" t="s">
        <v>514</v>
      </c>
      <c r="B5365" s="389" t="s">
        <v>517</v>
      </c>
      <c r="C5365" s="389">
        <v>7.0692954383900002</v>
      </c>
      <c r="D5365" s="389" t="s">
        <v>647</v>
      </c>
      <c r="E5365" s="389" t="s">
        <v>652</v>
      </c>
      <c r="F5365" s="389" t="s">
        <v>647</v>
      </c>
      <c r="G5365" s="389" t="s">
        <v>649</v>
      </c>
    </row>
    <row r="5366" spans="1:7">
      <c r="A5366" s="389" t="s">
        <v>514</v>
      </c>
      <c r="B5366" s="389" t="s">
        <v>517</v>
      </c>
      <c r="C5366" s="389">
        <v>7.0692954383900002</v>
      </c>
      <c r="D5366" s="389" t="s">
        <v>647</v>
      </c>
      <c r="E5366" s="389" t="s">
        <v>652</v>
      </c>
      <c r="F5366" s="389" t="s">
        <v>647</v>
      </c>
      <c r="G5366" s="389" t="s">
        <v>649</v>
      </c>
    </row>
    <row r="5367" spans="1:7">
      <c r="A5367" s="389" t="s">
        <v>514</v>
      </c>
      <c r="B5367" s="389" t="s">
        <v>517</v>
      </c>
      <c r="C5367" s="389">
        <v>9.5119903385899995</v>
      </c>
      <c r="D5367" s="389" t="s">
        <v>647</v>
      </c>
      <c r="E5367" s="389" t="s">
        <v>652</v>
      </c>
      <c r="F5367" s="389" t="s">
        <v>647</v>
      </c>
      <c r="G5367" s="389" t="s">
        <v>649</v>
      </c>
    </row>
    <row r="5368" spans="1:7">
      <c r="A5368" s="389" t="s">
        <v>514</v>
      </c>
      <c r="B5368" s="389" t="s">
        <v>517</v>
      </c>
      <c r="C5368" s="389">
        <v>9.5119903385899995</v>
      </c>
      <c r="D5368" s="389" t="s">
        <v>647</v>
      </c>
      <c r="E5368" s="389" t="s">
        <v>652</v>
      </c>
      <c r="F5368" s="389" t="s">
        <v>647</v>
      </c>
      <c r="G5368" s="389" t="s">
        <v>649</v>
      </c>
    </row>
    <row r="5369" spans="1:7">
      <c r="A5369" s="389" t="s">
        <v>514</v>
      </c>
      <c r="B5369" s="389" t="s">
        <v>517</v>
      </c>
      <c r="C5369" s="389">
        <v>1.7192636697599999</v>
      </c>
      <c r="D5369" s="389" t="s">
        <v>647</v>
      </c>
      <c r="E5369" s="389" t="s">
        <v>652</v>
      </c>
      <c r="F5369" s="389" t="s">
        <v>647</v>
      </c>
      <c r="G5369" s="389" t="s">
        <v>649</v>
      </c>
    </row>
    <row r="5370" spans="1:7">
      <c r="A5370" s="389" t="s">
        <v>514</v>
      </c>
      <c r="B5370" s="389" t="s">
        <v>517</v>
      </c>
      <c r="C5370" s="389">
        <v>1.7192636697599999</v>
      </c>
      <c r="D5370" s="389" t="s">
        <v>647</v>
      </c>
      <c r="E5370" s="389" t="s">
        <v>652</v>
      </c>
      <c r="F5370" s="389" t="s">
        <v>647</v>
      </c>
      <c r="G5370" s="389" t="s">
        <v>649</v>
      </c>
    </row>
    <row r="5371" spans="1:7">
      <c r="A5371" s="389" t="s">
        <v>525</v>
      </c>
      <c r="B5371" s="389" t="s">
        <v>517</v>
      </c>
      <c r="C5371" s="389">
        <v>5.1868038096899998</v>
      </c>
      <c r="D5371" s="389" t="s">
        <v>647</v>
      </c>
      <c r="E5371" s="389" t="s">
        <v>652</v>
      </c>
      <c r="F5371" s="389" t="s">
        <v>647</v>
      </c>
      <c r="G5371" s="389" t="s">
        <v>649</v>
      </c>
    </row>
    <row r="5372" spans="1:7">
      <c r="A5372" s="389" t="s">
        <v>525</v>
      </c>
      <c r="B5372" s="389" t="s">
        <v>517</v>
      </c>
      <c r="C5372" s="389">
        <v>5.1868038096899998</v>
      </c>
      <c r="D5372" s="389" t="s">
        <v>647</v>
      </c>
      <c r="E5372" s="389" t="s">
        <v>652</v>
      </c>
      <c r="F5372" s="389" t="s">
        <v>647</v>
      </c>
      <c r="G5372" s="389" t="s">
        <v>649</v>
      </c>
    </row>
    <row r="5373" spans="1:7">
      <c r="A5373" s="389" t="s">
        <v>525</v>
      </c>
      <c r="B5373" s="389" t="s">
        <v>517</v>
      </c>
      <c r="C5373" s="389">
        <v>5.1868038096899998</v>
      </c>
      <c r="D5373" s="389" t="s">
        <v>647</v>
      </c>
      <c r="E5373" s="389" t="s">
        <v>652</v>
      </c>
      <c r="F5373" s="389" t="s">
        <v>647</v>
      </c>
      <c r="G5373" s="389" t="s">
        <v>649</v>
      </c>
    </row>
    <row r="5374" spans="1:7">
      <c r="A5374" s="389" t="s">
        <v>581</v>
      </c>
      <c r="B5374" s="389" t="s">
        <v>517</v>
      </c>
      <c r="C5374" s="389">
        <v>4.3036358969000004</v>
      </c>
      <c r="D5374" s="389" t="s">
        <v>647</v>
      </c>
      <c r="E5374" s="389" t="s">
        <v>652</v>
      </c>
      <c r="F5374" s="389" t="s">
        <v>647</v>
      </c>
      <c r="G5374" s="389" t="s">
        <v>649</v>
      </c>
    </row>
    <row r="5375" spans="1:7">
      <c r="A5375" s="389" t="s">
        <v>525</v>
      </c>
      <c r="B5375" s="389" t="s">
        <v>517</v>
      </c>
      <c r="C5375" s="389">
        <v>6.0024326869999998</v>
      </c>
      <c r="D5375" s="389" t="s">
        <v>647</v>
      </c>
      <c r="E5375" s="389" t="s">
        <v>652</v>
      </c>
      <c r="F5375" s="389" t="s">
        <v>647</v>
      </c>
      <c r="G5375" s="389" t="s">
        <v>649</v>
      </c>
    </row>
    <row r="5376" spans="1:7">
      <c r="A5376" s="389" t="s">
        <v>526</v>
      </c>
      <c r="B5376" s="389" t="s">
        <v>517</v>
      </c>
      <c r="C5376" s="389">
        <v>6.0024326869999998</v>
      </c>
      <c r="D5376" s="389" t="s">
        <v>647</v>
      </c>
      <c r="E5376" s="389" t="s">
        <v>652</v>
      </c>
      <c r="F5376" s="389" t="s">
        <v>647</v>
      </c>
      <c r="G5376" s="389" t="s">
        <v>649</v>
      </c>
    </row>
    <row r="5377" spans="1:7">
      <c r="A5377" s="389" t="s">
        <v>526</v>
      </c>
      <c r="B5377" s="389" t="s">
        <v>517</v>
      </c>
      <c r="C5377" s="389">
        <v>6.0024326869999998</v>
      </c>
      <c r="D5377" s="389" t="s">
        <v>647</v>
      </c>
      <c r="E5377" s="389" t="s">
        <v>652</v>
      </c>
      <c r="F5377" s="389" t="s">
        <v>647</v>
      </c>
      <c r="G5377" s="389" t="s">
        <v>649</v>
      </c>
    </row>
    <row r="5378" spans="1:7">
      <c r="A5378" s="389" t="s">
        <v>549</v>
      </c>
      <c r="B5378" s="389" t="s">
        <v>517</v>
      </c>
      <c r="C5378" s="389">
        <v>6.0024326869999998</v>
      </c>
      <c r="D5378" s="389" t="s">
        <v>647</v>
      </c>
      <c r="E5378" s="389" t="s">
        <v>652</v>
      </c>
      <c r="F5378" s="389" t="s">
        <v>647</v>
      </c>
      <c r="G5378" s="389" t="s">
        <v>649</v>
      </c>
    </row>
    <row r="5379" spans="1:7">
      <c r="A5379" s="389" t="s">
        <v>568</v>
      </c>
      <c r="B5379" s="389" t="s">
        <v>517</v>
      </c>
      <c r="C5379" s="389">
        <v>6.0024326869999998</v>
      </c>
      <c r="D5379" s="389" t="s">
        <v>647</v>
      </c>
      <c r="E5379" s="389" t="s">
        <v>652</v>
      </c>
      <c r="F5379" s="389" t="s">
        <v>647</v>
      </c>
      <c r="G5379" s="389" t="s">
        <v>649</v>
      </c>
    </row>
    <row r="5380" spans="1:7">
      <c r="A5380" s="389" t="s">
        <v>568</v>
      </c>
      <c r="B5380" s="389" t="s">
        <v>517</v>
      </c>
      <c r="C5380" s="389">
        <v>6.0024326869999998</v>
      </c>
      <c r="D5380" s="389" t="s">
        <v>647</v>
      </c>
      <c r="E5380" s="389" t="s">
        <v>652</v>
      </c>
      <c r="F5380" s="389" t="s">
        <v>647</v>
      </c>
      <c r="G5380" s="389" t="s">
        <v>649</v>
      </c>
    </row>
    <row r="5381" spans="1:7">
      <c r="A5381" s="389" t="s">
        <v>581</v>
      </c>
      <c r="B5381" s="389" t="s">
        <v>517</v>
      </c>
      <c r="C5381" s="389">
        <v>4.7353088003500003</v>
      </c>
      <c r="D5381" s="389" t="s">
        <v>647</v>
      </c>
      <c r="E5381" s="389" t="s">
        <v>652</v>
      </c>
      <c r="F5381" s="389" t="s">
        <v>647</v>
      </c>
      <c r="G5381" s="389" t="s">
        <v>649</v>
      </c>
    </row>
    <row r="5382" spans="1:7">
      <c r="A5382" s="389" t="s">
        <v>526</v>
      </c>
      <c r="B5382" s="389" t="s">
        <v>517</v>
      </c>
      <c r="C5382" s="389">
        <v>11.0858466551999</v>
      </c>
      <c r="D5382" s="389" t="s">
        <v>647</v>
      </c>
      <c r="E5382" s="389" t="s">
        <v>652</v>
      </c>
      <c r="F5382" s="389" t="s">
        <v>647</v>
      </c>
      <c r="G5382" s="389" t="s">
        <v>649</v>
      </c>
    </row>
    <row r="5383" spans="1:7">
      <c r="A5383" s="389" t="s">
        <v>526</v>
      </c>
      <c r="B5383" s="389" t="s">
        <v>517</v>
      </c>
      <c r="C5383" s="389">
        <v>11.0858466551999</v>
      </c>
      <c r="D5383" s="389" t="s">
        <v>647</v>
      </c>
      <c r="E5383" s="389" t="s">
        <v>652</v>
      </c>
      <c r="F5383" s="389" t="s">
        <v>647</v>
      </c>
      <c r="G5383" s="389" t="s">
        <v>649</v>
      </c>
    </row>
    <row r="5384" spans="1:7">
      <c r="A5384" s="389" t="s">
        <v>525</v>
      </c>
      <c r="B5384" s="389" t="s">
        <v>517</v>
      </c>
      <c r="C5384" s="389">
        <v>3.62968670294</v>
      </c>
      <c r="D5384" s="389" t="s">
        <v>647</v>
      </c>
      <c r="E5384" s="389" t="s">
        <v>652</v>
      </c>
      <c r="F5384" s="389" t="s">
        <v>647</v>
      </c>
      <c r="G5384" s="389" t="s">
        <v>649</v>
      </c>
    </row>
    <row r="5385" spans="1:7">
      <c r="A5385" s="389" t="s">
        <v>568</v>
      </c>
      <c r="B5385" s="389" t="s">
        <v>517</v>
      </c>
      <c r="C5385" s="389">
        <v>3.62968670294</v>
      </c>
      <c r="D5385" s="389" t="s">
        <v>647</v>
      </c>
      <c r="E5385" s="389" t="s">
        <v>652</v>
      </c>
      <c r="F5385" s="389" t="s">
        <v>647</v>
      </c>
      <c r="G5385" s="389" t="s">
        <v>649</v>
      </c>
    </row>
    <row r="5386" spans="1:7">
      <c r="A5386" s="389" t="s">
        <v>546</v>
      </c>
      <c r="B5386" s="389" t="s">
        <v>517</v>
      </c>
      <c r="C5386" s="389">
        <v>4.2163327982399998</v>
      </c>
      <c r="D5386" s="389" t="s">
        <v>647</v>
      </c>
      <c r="E5386" s="389" t="s">
        <v>652</v>
      </c>
      <c r="F5386" s="389" t="s">
        <v>647</v>
      </c>
      <c r="G5386" s="389" t="s">
        <v>649</v>
      </c>
    </row>
    <row r="5387" spans="1:7">
      <c r="A5387" s="389" t="s">
        <v>569</v>
      </c>
      <c r="B5387" s="389" t="s">
        <v>517</v>
      </c>
      <c r="C5387" s="389">
        <v>10.6323286364</v>
      </c>
      <c r="D5387" s="389" t="s">
        <v>647</v>
      </c>
      <c r="E5387" s="389" t="s">
        <v>652</v>
      </c>
      <c r="F5387" s="389" t="s">
        <v>647</v>
      </c>
      <c r="G5387" s="389" t="s">
        <v>649</v>
      </c>
    </row>
    <row r="5388" spans="1:7">
      <c r="A5388" s="389" t="s">
        <v>578</v>
      </c>
      <c r="B5388" s="389" t="s">
        <v>517</v>
      </c>
      <c r="C5388" s="389">
        <v>4.7795001689700003</v>
      </c>
      <c r="D5388" s="389" t="s">
        <v>647</v>
      </c>
      <c r="E5388" s="389" t="s">
        <v>652</v>
      </c>
      <c r="F5388" s="389" t="s">
        <v>647</v>
      </c>
      <c r="G5388" s="389" t="s">
        <v>649</v>
      </c>
    </row>
    <row r="5389" spans="1:7">
      <c r="A5389" s="389" t="s">
        <v>581</v>
      </c>
      <c r="B5389" s="389" t="s">
        <v>517</v>
      </c>
      <c r="C5389" s="389">
        <v>2.9948755312099999</v>
      </c>
      <c r="D5389" s="389" t="s">
        <v>647</v>
      </c>
      <c r="E5389" s="389" t="s">
        <v>652</v>
      </c>
      <c r="F5389" s="389" t="s">
        <v>647</v>
      </c>
      <c r="G5389" s="389" t="s">
        <v>649</v>
      </c>
    </row>
    <row r="5390" spans="1:7">
      <c r="A5390" s="389" t="s">
        <v>581</v>
      </c>
      <c r="B5390" s="389" t="s">
        <v>517</v>
      </c>
      <c r="C5390" s="389">
        <v>9.6330050665400009</v>
      </c>
      <c r="D5390" s="389" t="s">
        <v>647</v>
      </c>
      <c r="E5390" s="389" t="s">
        <v>652</v>
      </c>
      <c r="F5390" s="389" t="s">
        <v>647</v>
      </c>
      <c r="G5390" s="389" t="s">
        <v>649</v>
      </c>
    </row>
    <row r="5391" spans="1:7">
      <c r="A5391" s="389" t="s">
        <v>514</v>
      </c>
      <c r="B5391" s="389" t="s">
        <v>517</v>
      </c>
      <c r="C5391" s="389">
        <v>46.7732031874</v>
      </c>
      <c r="D5391" s="389" t="s">
        <v>647</v>
      </c>
      <c r="E5391" s="389" t="s">
        <v>652</v>
      </c>
      <c r="F5391" s="389" t="s">
        <v>647</v>
      </c>
      <c r="G5391" s="389" t="s">
        <v>649</v>
      </c>
    </row>
    <row r="5392" spans="1:7">
      <c r="A5392" s="389" t="s">
        <v>514</v>
      </c>
      <c r="B5392" s="389" t="s">
        <v>517</v>
      </c>
      <c r="C5392" s="389">
        <v>46.7732031874</v>
      </c>
      <c r="D5392" s="389" t="s">
        <v>647</v>
      </c>
      <c r="E5392" s="389" t="s">
        <v>652</v>
      </c>
      <c r="F5392" s="389" t="s">
        <v>647</v>
      </c>
      <c r="G5392" s="389" t="s">
        <v>649</v>
      </c>
    </row>
    <row r="5393" spans="1:7">
      <c r="A5393" s="389" t="s">
        <v>571</v>
      </c>
      <c r="B5393" s="389" t="s">
        <v>517</v>
      </c>
      <c r="C5393" s="389">
        <v>7.9575631738999997</v>
      </c>
      <c r="D5393" s="389" t="s">
        <v>647</v>
      </c>
      <c r="E5393" s="389" t="s">
        <v>652</v>
      </c>
      <c r="F5393" s="389" t="s">
        <v>647</v>
      </c>
      <c r="G5393" s="389" t="s">
        <v>649</v>
      </c>
    </row>
    <row r="5394" spans="1:7">
      <c r="A5394" s="389" t="s">
        <v>535</v>
      </c>
      <c r="B5394" s="389" t="s">
        <v>517</v>
      </c>
      <c r="C5394" s="389">
        <v>1.9297904670499999</v>
      </c>
      <c r="D5394" s="389" t="s">
        <v>647</v>
      </c>
      <c r="E5394" s="389" t="s">
        <v>652</v>
      </c>
      <c r="F5394" s="389" t="s">
        <v>647</v>
      </c>
      <c r="G5394" s="389" t="s">
        <v>649</v>
      </c>
    </row>
    <row r="5395" spans="1:7">
      <c r="A5395" s="389" t="s">
        <v>526</v>
      </c>
      <c r="B5395" s="389" t="s">
        <v>517</v>
      </c>
      <c r="C5395" s="389">
        <v>2.1171266665899999</v>
      </c>
      <c r="D5395" s="389" t="s">
        <v>647</v>
      </c>
      <c r="E5395" s="389" t="s">
        <v>652</v>
      </c>
      <c r="F5395" s="389" t="s">
        <v>647</v>
      </c>
      <c r="G5395" s="389" t="s">
        <v>649</v>
      </c>
    </row>
    <row r="5396" spans="1:7">
      <c r="A5396" s="389" t="s">
        <v>526</v>
      </c>
      <c r="B5396" s="389" t="s">
        <v>517</v>
      </c>
      <c r="C5396" s="389">
        <v>2.1171266665899999</v>
      </c>
      <c r="D5396" s="389" t="s">
        <v>647</v>
      </c>
      <c r="E5396" s="389" t="s">
        <v>652</v>
      </c>
      <c r="F5396" s="389" t="s">
        <v>647</v>
      </c>
      <c r="G5396" s="389" t="s">
        <v>649</v>
      </c>
    </row>
    <row r="5397" spans="1:7">
      <c r="A5397" s="389" t="s">
        <v>514</v>
      </c>
      <c r="B5397" s="389" t="s">
        <v>517</v>
      </c>
      <c r="C5397" s="389">
        <v>2.1171266665899999</v>
      </c>
      <c r="D5397" s="389" t="s">
        <v>647</v>
      </c>
      <c r="E5397" s="389" t="s">
        <v>652</v>
      </c>
      <c r="F5397" s="389" t="s">
        <v>647</v>
      </c>
      <c r="G5397" s="389" t="s">
        <v>649</v>
      </c>
    </row>
    <row r="5398" spans="1:7">
      <c r="A5398" s="389" t="s">
        <v>514</v>
      </c>
      <c r="B5398" s="389" t="s">
        <v>517</v>
      </c>
      <c r="C5398" s="389">
        <v>2.1171266665899999</v>
      </c>
      <c r="D5398" s="389" t="s">
        <v>647</v>
      </c>
      <c r="E5398" s="389" t="s">
        <v>652</v>
      </c>
      <c r="F5398" s="389" t="s">
        <v>647</v>
      </c>
      <c r="G5398" s="389" t="s">
        <v>649</v>
      </c>
    </row>
    <row r="5399" spans="1:7">
      <c r="A5399" s="389" t="s">
        <v>569</v>
      </c>
      <c r="B5399" s="389" t="s">
        <v>517</v>
      </c>
      <c r="C5399" s="389">
        <v>2.1171266665899999</v>
      </c>
      <c r="D5399" s="389" t="s">
        <v>647</v>
      </c>
      <c r="E5399" s="389" t="s">
        <v>652</v>
      </c>
      <c r="F5399" s="389" t="s">
        <v>647</v>
      </c>
      <c r="G5399" s="389" t="s">
        <v>649</v>
      </c>
    </row>
    <row r="5400" spans="1:7">
      <c r="A5400" s="389" t="s">
        <v>581</v>
      </c>
      <c r="B5400" s="389" t="s">
        <v>517</v>
      </c>
      <c r="C5400" s="389">
        <v>23.7250572306999</v>
      </c>
      <c r="D5400" s="389" t="s">
        <v>647</v>
      </c>
      <c r="E5400" s="389" t="s">
        <v>652</v>
      </c>
      <c r="F5400" s="389" t="s">
        <v>647</v>
      </c>
      <c r="G5400" s="389" t="s">
        <v>649</v>
      </c>
    </row>
    <row r="5401" spans="1:7">
      <c r="A5401" s="389" t="s">
        <v>526</v>
      </c>
      <c r="B5401" s="389" t="s">
        <v>517</v>
      </c>
      <c r="C5401" s="389">
        <v>9.63192716973</v>
      </c>
      <c r="D5401" s="389" t="s">
        <v>647</v>
      </c>
      <c r="E5401" s="389" t="s">
        <v>652</v>
      </c>
      <c r="F5401" s="389" t="s">
        <v>647</v>
      </c>
      <c r="G5401" s="389" t="s">
        <v>649</v>
      </c>
    </row>
    <row r="5402" spans="1:7">
      <c r="A5402" s="389" t="s">
        <v>514</v>
      </c>
      <c r="B5402" s="389" t="s">
        <v>517</v>
      </c>
      <c r="C5402" s="389">
        <v>9.63192716973</v>
      </c>
      <c r="D5402" s="389" t="s">
        <v>647</v>
      </c>
      <c r="E5402" s="389" t="s">
        <v>652</v>
      </c>
      <c r="F5402" s="389" t="s">
        <v>647</v>
      </c>
      <c r="G5402" s="389" t="s">
        <v>649</v>
      </c>
    </row>
    <row r="5403" spans="1:7">
      <c r="A5403" s="389" t="s">
        <v>553</v>
      </c>
      <c r="B5403" s="389" t="s">
        <v>517</v>
      </c>
      <c r="C5403" s="389">
        <v>3.2178172595899999</v>
      </c>
      <c r="D5403" s="389" t="s">
        <v>647</v>
      </c>
      <c r="E5403" s="389" t="s">
        <v>652</v>
      </c>
      <c r="F5403" s="389" t="s">
        <v>647</v>
      </c>
      <c r="G5403" s="389" t="s">
        <v>649</v>
      </c>
    </row>
    <row r="5404" spans="1:7">
      <c r="A5404" s="389" t="s">
        <v>553</v>
      </c>
      <c r="B5404" s="389" t="s">
        <v>517</v>
      </c>
      <c r="C5404" s="389">
        <v>3.2178172595899999</v>
      </c>
      <c r="D5404" s="389" t="s">
        <v>647</v>
      </c>
      <c r="E5404" s="389" t="s">
        <v>652</v>
      </c>
      <c r="F5404" s="389" t="s">
        <v>647</v>
      </c>
      <c r="G5404" s="389" t="s">
        <v>649</v>
      </c>
    </row>
    <row r="5405" spans="1:7">
      <c r="A5405" s="389" t="s">
        <v>556</v>
      </c>
      <c r="B5405" s="389" t="s">
        <v>517</v>
      </c>
      <c r="C5405" s="389">
        <v>3.8558820355300001</v>
      </c>
      <c r="D5405" s="389" t="s">
        <v>647</v>
      </c>
      <c r="E5405" s="389" t="s">
        <v>652</v>
      </c>
      <c r="F5405" s="389" t="s">
        <v>647</v>
      </c>
      <c r="G5405" s="389" t="s">
        <v>649</v>
      </c>
    </row>
    <row r="5406" spans="1:7">
      <c r="A5406" s="389" t="s">
        <v>556</v>
      </c>
      <c r="B5406" s="389" t="s">
        <v>517</v>
      </c>
      <c r="C5406" s="389">
        <v>3.8558820355300001</v>
      </c>
      <c r="D5406" s="389" t="s">
        <v>647</v>
      </c>
      <c r="E5406" s="389" t="s">
        <v>652</v>
      </c>
      <c r="F5406" s="389" t="s">
        <v>647</v>
      </c>
      <c r="G5406" s="389" t="s">
        <v>649</v>
      </c>
    </row>
    <row r="5407" spans="1:7">
      <c r="A5407" s="389" t="s">
        <v>526</v>
      </c>
      <c r="B5407" s="389" t="s">
        <v>517</v>
      </c>
      <c r="C5407" s="389">
        <v>8.2583976227899996</v>
      </c>
      <c r="D5407" s="389" t="s">
        <v>647</v>
      </c>
      <c r="E5407" s="389" t="s">
        <v>652</v>
      </c>
      <c r="F5407" s="389" t="s">
        <v>647</v>
      </c>
      <c r="G5407" s="389" t="s">
        <v>649</v>
      </c>
    </row>
    <row r="5408" spans="1:7">
      <c r="A5408" s="389" t="s">
        <v>534</v>
      </c>
      <c r="B5408" s="389" t="s">
        <v>517</v>
      </c>
      <c r="C5408" s="389">
        <v>4.4642672210700001</v>
      </c>
      <c r="D5408" s="389" t="s">
        <v>647</v>
      </c>
      <c r="E5408" s="389" t="s">
        <v>652</v>
      </c>
      <c r="F5408" s="389" t="s">
        <v>647</v>
      </c>
      <c r="G5408" s="389" t="s">
        <v>649</v>
      </c>
    </row>
    <row r="5409" spans="1:7">
      <c r="A5409" s="389" t="s">
        <v>541</v>
      </c>
      <c r="B5409" s="389" t="s">
        <v>517</v>
      </c>
      <c r="C5409" s="389">
        <v>4.4642672210700001</v>
      </c>
      <c r="D5409" s="389" t="s">
        <v>647</v>
      </c>
      <c r="E5409" s="389" t="s">
        <v>652</v>
      </c>
      <c r="F5409" s="389" t="s">
        <v>647</v>
      </c>
      <c r="G5409" s="389" t="s">
        <v>649</v>
      </c>
    </row>
    <row r="5410" spans="1:7">
      <c r="A5410" s="389" t="s">
        <v>527</v>
      </c>
      <c r="B5410" s="389" t="s">
        <v>517</v>
      </c>
      <c r="C5410" s="389">
        <v>1.1577897857799999</v>
      </c>
      <c r="D5410" s="389" t="s">
        <v>647</v>
      </c>
      <c r="E5410" s="389" t="s">
        <v>652</v>
      </c>
      <c r="F5410" s="389" t="s">
        <v>647</v>
      </c>
      <c r="G5410" s="389" t="s">
        <v>649</v>
      </c>
    </row>
    <row r="5411" spans="1:7">
      <c r="A5411" s="389" t="s">
        <v>544</v>
      </c>
      <c r="B5411" s="389" t="s">
        <v>517</v>
      </c>
      <c r="C5411" s="389">
        <v>7.82750689502</v>
      </c>
      <c r="D5411" s="389" t="s">
        <v>647</v>
      </c>
      <c r="E5411" s="389" t="s">
        <v>652</v>
      </c>
      <c r="F5411" s="389" t="s">
        <v>647</v>
      </c>
      <c r="G5411" s="389" t="s">
        <v>649</v>
      </c>
    </row>
    <row r="5412" spans="1:7">
      <c r="A5412" s="389" t="s">
        <v>559</v>
      </c>
      <c r="B5412" s="389" t="s">
        <v>517</v>
      </c>
      <c r="C5412" s="389">
        <v>22.2071436138</v>
      </c>
      <c r="D5412" s="389" t="s">
        <v>647</v>
      </c>
      <c r="E5412" s="389" t="s">
        <v>652</v>
      </c>
      <c r="F5412" s="389" t="s">
        <v>647</v>
      </c>
      <c r="G5412" s="389" t="s">
        <v>649</v>
      </c>
    </row>
    <row r="5413" spans="1:7">
      <c r="A5413" s="389" t="s">
        <v>542</v>
      </c>
      <c r="B5413" s="389" t="s">
        <v>517</v>
      </c>
      <c r="C5413" s="389">
        <v>23.8460079136999</v>
      </c>
      <c r="D5413" s="389" t="s">
        <v>647</v>
      </c>
      <c r="E5413" s="389" t="s">
        <v>652</v>
      </c>
      <c r="F5413" s="389" t="s">
        <v>647</v>
      </c>
      <c r="G5413" s="389" t="s">
        <v>649</v>
      </c>
    </row>
    <row r="5414" spans="1:7">
      <c r="A5414" s="389" t="s">
        <v>562</v>
      </c>
      <c r="B5414" s="389" t="s">
        <v>517</v>
      </c>
      <c r="C5414" s="389">
        <v>3.1511829037600001</v>
      </c>
      <c r="D5414" s="389" t="s">
        <v>647</v>
      </c>
      <c r="E5414" s="389" t="s">
        <v>652</v>
      </c>
      <c r="F5414" s="389" t="s">
        <v>647</v>
      </c>
      <c r="G5414" s="389" t="s">
        <v>649</v>
      </c>
    </row>
    <row r="5415" spans="1:7">
      <c r="A5415" s="389" t="s">
        <v>526</v>
      </c>
      <c r="B5415" s="389" t="s">
        <v>517</v>
      </c>
      <c r="C5415" s="389">
        <v>16.873852905</v>
      </c>
      <c r="D5415" s="389" t="s">
        <v>647</v>
      </c>
      <c r="E5415" s="389" t="s">
        <v>652</v>
      </c>
      <c r="F5415" s="389" t="s">
        <v>647</v>
      </c>
      <c r="G5415" s="389" t="s">
        <v>649</v>
      </c>
    </row>
    <row r="5416" spans="1:7">
      <c r="A5416" s="389" t="s">
        <v>576</v>
      </c>
      <c r="B5416" s="389" t="s">
        <v>517</v>
      </c>
      <c r="C5416" s="389">
        <v>4.5567030837500004</v>
      </c>
      <c r="D5416" s="389" t="s">
        <v>647</v>
      </c>
      <c r="E5416" s="389" t="s">
        <v>652</v>
      </c>
      <c r="F5416" s="389" t="s">
        <v>647</v>
      </c>
      <c r="G5416" s="389" t="s">
        <v>649</v>
      </c>
    </row>
    <row r="5417" spans="1:7">
      <c r="A5417" s="389" t="s">
        <v>578</v>
      </c>
      <c r="B5417" s="389" t="s">
        <v>517</v>
      </c>
      <c r="C5417" s="389">
        <v>4.5567030837500004</v>
      </c>
      <c r="D5417" s="389" t="s">
        <v>647</v>
      </c>
      <c r="E5417" s="389" t="s">
        <v>652</v>
      </c>
      <c r="F5417" s="389" t="s">
        <v>647</v>
      </c>
      <c r="G5417" s="389" t="s">
        <v>649</v>
      </c>
    </row>
    <row r="5418" spans="1:7">
      <c r="A5418" s="389" t="s">
        <v>578</v>
      </c>
      <c r="B5418" s="389" t="s">
        <v>517</v>
      </c>
      <c r="C5418" s="389">
        <v>10.166818427100001</v>
      </c>
      <c r="D5418" s="389" t="s">
        <v>647</v>
      </c>
      <c r="E5418" s="389" t="s">
        <v>652</v>
      </c>
      <c r="F5418" s="389" t="s">
        <v>647</v>
      </c>
      <c r="G5418" s="389" t="s">
        <v>649</v>
      </c>
    </row>
    <row r="5419" spans="1:7">
      <c r="A5419" s="389" t="s">
        <v>581</v>
      </c>
      <c r="B5419" s="389" t="s">
        <v>517</v>
      </c>
      <c r="C5419" s="389">
        <v>13.886268154</v>
      </c>
      <c r="D5419" s="389" t="s">
        <v>647</v>
      </c>
      <c r="E5419" s="389" t="s">
        <v>652</v>
      </c>
      <c r="F5419" s="389" t="s">
        <v>647</v>
      </c>
      <c r="G5419" s="389" t="s">
        <v>649</v>
      </c>
    </row>
    <row r="5420" spans="1:7">
      <c r="A5420" s="389" t="s">
        <v>581</v>
      </c>
      <c r="B5420" s="389" t="s">
        <v>517</v>
      </c>
      <c r="C5420" s="389">
        <v>13.886268154</v>
      </c>
      <c r="D5420" s="389" t="s">
        <v>647</v>
      </c>
      <c r="E5420" s="389" t="s">
        <v>652</v>
      </c>
      <c r="F5420" s="389" t="s">
        <v>647</v>
      </c>
      <c r="G5420" s="389" t="s">
        <v>649</v>
      </c>
    </row>
    <row r="5421" spans="1:7">
      <c r="A5421" s="389" t="s">
        <v>581</v>
      </c>
      <c r="B5421" s="389" t="s">
        <v>517</v>
      </c>
      <c r="C5421" s="389">
        <v>9.2474520041599906</v>
      </c>
      <c r="D5421" s="389" t="s">
        <v>647</v>
      </c>
      <c r="E5421" s="389" t="s">
        <v>652</v>
      </c>
      <c r="F5421" s="389" t="s">
        <v>647</v>
      </c>
      <c r="G5421" s="389" t="s">
        <v>649</v>
      </c>
    </row>
    <row r="5422" spans="1:7">
      <c r="A5422" s="389" t="s">
        <v>535</v>
      </c>
      <c r="B5422" s="389" t="s">
        <v>517</v>
      </c>
      <c r="C5422" s="389">
        <v>11.5793151791</v>
      </c>
      <c r="D5422" s="389" t="s">
        <v>647</v>
      </c>
      <c r="E5422" s="389" t="s">
        <v>652</v>
      </c>
      <c r="F5422" s="389" t="s">
        <v>647</v>
      </c>
      <c r="G5422" s="389" t="s">
        <v>649</v>
      </c>
    </row>
    <row r="5423" spans="1:7">
      <c r="A5423" s="389" t="s">
        <v>578</v>
      </c>
      <c r="B5423" s="389" t="s">
        <v>517</v>
      </c>
      <c r="C5423" s="389">
        <v>4.82362436841</v>
      </c>
      <c r="D5423" s="389" t="s">
        <v>647</v>
      </c>
      <c r="E5423" s="389" t="s">
        <v>652</v>
      </c>
      <c r="F5423" s="389" t="s">
        <v>647</v>
      </c>
      <c r="G5423" s="389" t="s">
        <v>649</v>
      </c>
    </row>
    <row r="5424" spans="1:7">
      <c r="A5424" s="389" t="s">
        <v>578</v>
      </c>
      <c r="B5424" s="389" t="s">
        <v>517</v>
      </c>
      <c r="C5424" s="389">
        <v>4.82362436841</v>
      </c>
      <c r="D5424" s="389" t="s">
        <v>647</v>
      </c>
      <c r="E5424" s="389" t="s">
        <v>652</v>
      </c>
      <c r="F5424" s="389" t="s">
        <v>647</v>
      </c>
      <c r="G5424" s="389" t="s">
        <v>649</v>
      </c>
    </row>
    <row r="5425" spans="1:7">
      <c r="A5425" s="389" t="s">
        <v>578</v>
      </c>
      <c r="B5425" s="389" t="s">
        <v>517</v>
      </c>
      <c r="C5425" s="389">
        <v>4.82362436841</v>
      </c>
      <c r="D5425" s="389" t="s">
        <v>647</v>
      </c>
      <c r="E5425" s="389" t="s">
        <v>652</v>
      </c>
      <c r="F5425" s="389" t="s">
        <v>647</v>
      </c>
      <c r="G5425" s="389" t="s">
        <v>649</v>
      </c>
    </row>
    <row r="5426" spans="1:7">
      <c r="A5426" s="389" t="s">
        <v>578</v>
      </c>
      <c r="B5426" s="389" t="s">
        <v>517</v>
      </c>
      <c r="C5426" s="389">
        <v>4.82362436841</v>
      </c>
      <c r="D5426" s="389" t="s">
        <v>647</v>
      </c>
      <c r="E5426" s="389" t="s">
        <v>652</v>
      </c>
      <c r="F5426" s="389" t="s">
        <v>647</v>
      </c>
      <c r="G5426" s="389" t="s">
        <v>649</v>
      </c>
    </row>
    <row r="5427" spans="1:7">
      <c r="A5427" s="389" t="s">
        <v>581</v>
      </c>
      <c r="B5427" s="389" t="s">
        <v>517</v>
      </c>
      <c r="C5427" s="389">
        <v>32.103405909099898</v>
      </c>
      <c r="D5427" s="389" t="s">
        <v>647</v>
      </c>
      <c r="E5427" s="389" t="s">
        <v>652</v>
      </c>
      <c r="F5427" s="389" t="s">
        <v>647</v>
      </c>
      <c r="G5427" s="389" t="s">
        <v>649</v>
      </c>
    </row>
    <row r="5428" spans="1:7">
      <c r="A5428" s="389" t="s">
        <v>514</v>
      </c>
      <c r="B5428" s="389" t="s">
        <v>517</v>
      </c>
      <c r="C5428" s="389">
        <v>12.6692717291</v>
      </c>
      <c r="D5428" s="389" t="s">
        <v>647</v>
      </c>
      <c r="E5428" s="389" t="s">
        <v>652</v>
      </c>
      <c r="F5428" s="389" t="s">
        <v>647</v>
      </c>
      <c r="G5428" s="389" t="s">
        <v>649</v>
      </c>
    </row>
    <row r="5429" spans="1:7">
      <c r="A5429" s="389" t="s">
        <v>567</v>
      </c>
      <c r="B5429" s="389" t="s">
        <v>517</v>
      </c>
      <c r="C5429" s="389">
        <v>12.6692717291</v>
      </c>
      <c r="D5429" s="389" t="s">
        <v>647</v>
      </c>
      <c r="E5429" s="389" t="s">
        <v>652</v>
      </c>
      <c r="F5429" s="389" t="s">
        <v>647</v>
      </c>
      <c r="G5429" s="389" t="s">
        <v>649</v>
      </c>
    </row>
    <row r="5430" spans="1:7">
      <c r="A5430" s="389" t="s">
        <v>567</v>
      </c>
      <c r="B5430" s="389" t="s">
        <v>517</v>
      </c>
      <c r="C5430" s="389">
        <v>12.6692717291</v>
      </c>
      <c r="D5430" s="389" t="s">
        <v>647</v>
      </c>
      <c r="E5430" s="389" t="s">
        <v>652</v>
      </c>
      <c r="F5430" s="389" t="s">
        <v>647</v>
      </c>
      <c r="G5430" s="389" t="s">
        <v>649</v>
      </c>
    </row>
    <row r="5431" spans="1:7">
      <c r="A5431" s="389" t="s">
        <v>567</v>
      </c>
      <c r="B5431" s="389" t="s">
        <v>517</v>
      </c>
      <c r="C5431" s="389">
        <v>12.6692717291</v>
      </c>
      <c r="D5431" s="389" t="s">
        <v>647</v>
      </c>
      <c r="E5431" s="389" t="s">
        <v>652</v>
      </c>
      <c r="F5431" s="389" t="s">
        <v>647</v>
      </c>
      <c r="G5431" s="389" t="s">
        <v>649</v>
      </c>
    </row>
    <row r="5432" spans="1:7">
      <c r="A5432" s="389" t="s">
        <v>581</v>
      </c>
      <c r="B5432" s="389" t="s">
        <v>517</v>
      </c>
      <c r="C5432" s="389">
        <v>28.9133234337</v>
      </c>
      <c r="D5432" s="389" t="s">
        <v>647</v>
      </c>
      <c r="E5432" s="389" t="s">
        <v>652</v>
      </c>
      <c r="F5432" s="389" t="s">
        <v>647</v>
      </c>
      <c r="G5432" s="389" t="s">
        <v>649</v>
      </c>
    </row>
    <row r="5433" spans="1:7">
      <c r="A5433" s="389" t="s">
        <v>535</v>
      </c>
      <c r="B5433" s="389" t="s">
        <v>517</v>
      </c>
      <c r="C5433" s="389">
        <v>10.297222367</v>
      </c>
      <c r="D5433" s="389" t="s">
        <v>647</v>
      </c>
      <c r="E5433" s="389" t="s">
        <v>652</v>
      </c>
      <c r="F5433" s="389" t="s">
        <v>647</v>
      </c>
      <c r="G5433" s="389" t="s">
        <v>649</v>
      </c>
    </row>
    <row r="5434" spans="1:7">
      <c r="A5434" s="389" t="s">
        <v>578</v>
      </c>
      <c r="B5434" s="389" t="s">
        <v>517</v>
      </c>
      <c r="C5434" s="389">
        <v>0.74300162197599995</v>
      </c>
      <c r="D5434" s="389" t="s">
        <v>647</v>
      </c>
      <c r="E5434" s="389" t="s">
        <v>652</v>
      </c>
      <c r="F5434" s="389" t="s">
        <v>647</v>
      </c>
      <c r="G5434" s="389" t="s">
        <v>649</v>
      </c>
    </row>
    <row r="5435" spans="1:7">
      <c r="A5435" s="389" t="s">
        <v>581</v>
      </c>
      <c r="B5435" s="389" t="s">
        <v>517</v>
      </c>
      <c r="C5435" s="389">
        <v>27.266072690200001</v>
      </c>
      <c r="D5435" s="389" t="s">
        <v>647</v>
      </c>
      <c r="E5435" s="389" t="s">
        <v>652</v>
      </c>
      <c r="F5435" s="389" t="s">
        <v>647</v>
      </c>
      <c r="G5435" s="389" t="s">
        <v>649</v>
      </c>
    </row>
    <row r="5436" spans="1:7">
      <c r="A5436" s="389" t="s">
        <v>535</v>
      </c>
      <c r="B5436" s="389" t="s">
        <v>517</v>
      </c>
      <c r="C5436" s="389">
        <v>0.61430618705999995</v>
      </c>
      <c r="D5436" s="389" t="s">
        <v>647</v>
      </c>
      <c r="E5436" s="389" t="s">
        <v>652</v>
      </c>
      <c r="F5436" s="389" t="s">
        <v>647</v>
      </c>
      <c r="G5436" s="389" t="s">
        <v>649</v>
      </c>
    </row>
    <row r="5437" spans="1:7">
      <c r="A5437" s="389" t="s">
        <v>576</v>
      </c>
      <c r="B5437" s="389" t="s">
        <v>517</v>
      </c>
      <c r="C5437" s="389">
        <v>0.68884309973799995</v>
      </c>
      <c r="D5437" s="389" t="s">
        <v>647</v>
      </c>
      <c r="E5437" s="389" t="s">
        <v>652</v>
      </c>
      <c r="F5437" s="389" t="s">
        <v>647</v>
      </c>
      <c r="G5437" s="389" t="s">
        <v>649</v>
      </c>
    </row>
    <row r="5438" spans="1:7">
      <c r="A5438" s="389" t="s">
        <v>578</v>
      </c>
      <c r="B5438" s="389" t="s">
        <v>517</v>
      </c>
      <c r="C5438" s="389">
        <v>0.68884309973799995</v>
      </c>
      <c r="D5438" s="389" t="s">
        <v>647</v>
      </c>
      <c r="E5438" s="389" t="s">
        <v>652</v>
      </c>
      <c r="F5438" s="389" t="s">
        <v>647</v>
      </c>
      <c r="G5438" s="389" t="s">
        <v>649</v>
      </c>
    </row>
    <row r="5439" spans="1:7">
      <c r="A5439" s="389" t="s">
        <v>526</v>
      </c>
      <c r="B5439" s="389" t="s">
        <v>517</v>
      </c>
      <c r="C5439" s="389">
        <v>4.2347995852400002</v>
      </c>
      <c r="D5439" s="389" t="s">
        <v>647</v>
      </c>
      <c r="E5439" s="389" t="s">
        <v>652</v>
      </c>
      <c r="F5439" s="389" t="s">
        <v>647</v>
      </c>
      <c r="G5439" s="389" t="s">
        <v>649</v>
      </c>
    </row>
    <row r="5440" spans="1:7">
      <c r="A5440" s="389" t="s">
        <v>581</v>
      </c>
      <c r="B5440" s="389" t="s">
        <v>517</v>
      </c>
      <c r="C5440" s="389">
        <v>111.082434388999</v>
      </c>
      <c r="D5440" s="389" t="s">
        <v>647</v>
      </c>
      <c r="E5440" s="389" t="s">
        <v>652</v>
      </c>
      <c r="F5440" s="389" t="s">
        <v>647</v>
      </c>
      <c r="G5440" s="389" t="s">
        <v>649</v>
      </c>
    </row>
    <row r="5441" spans="1:7">
      <c r="A5441" s="389" t="s">
        <v>581</v>
      </c>
      <c r="B5441" s="389" t="s">
        <v>517</v>
      </c>
      <c r="C5441" s="389">
        <v>111.082434388999</v>
      </c>
      <c r="D5441" s="389" t="s">
        <v>647</v>
      </c>
      <c r="E5441" s="389" t="s">
        <v>652</v>
      </c>
      <c r="F5441" s="389" t="s">
        <v>647</v>
      </c>
      <c r="G5441" s="389" t="s">
        <v>649</v>
      </c>
    </row>
    <row r="5442" spans="1:7">
      <c r="A5442" s="389" t="s">
        <v>525</v>
      </c>
      <c r="B5442" s="389" t="s">
        <v>517</v>
      </c>
      <c r="C5442" s="389">
        <v>1.1697736622599999</v>
      </c>
      <c r="D5442" s="389" t="s">
        <v>647</v>
      </c>
      <c r="E5442" s="389" t="s">
        <v>652</v>
      </c>
      <c r="F5442" s="389" t="s">
        <v>647</v>
      </c>
      <c r="G5442" s="389" t="s">
        <v>649</v>
      </c>
    </row>
    <row r="5443" spans="1:7">
      <c r="A5443" s="389" t="s">
        <v>526</v>
      </c>
      <c r="B5443" s="389" t="s">
        <v>517</v>
      </c>
      <c r="C5443" s="389">
        <v>1.1697736622599999</v>
      </c>
      <c r="D5443" s="389" t="s">
        <v>647</v>
      </c>
      <c r="E5443" s="389" t="s">
        <v>652</v>
      </c>
      <c r="F5443" s="389" t="s">
        <v>647</v>
      </c>
      <c r="G5443" s="389" t="s">
        <v>649</v>
      </c>
    </row>
    <row r="5444" spans="1:7">
      <c r="A5444" s="389" t="s">
        <v>568</v>
      </c>
      <c r="B5444" s="389" t="s">
        <v>517</v>
      </c>
      <c r="C5444" s="389">
        <v>1.1697736622599999</v>
      </c>
      <c r="D5444" s="389" t="s">
        <v>647</v>
      </c>
      <c r="E5444" s="389" t="s">
        <v>652</v>
      </c>
      <c r="F5444" s="389" t="s">
        <v>647</v>
      </c>
      <c r="G5444" s="389" t="s">
        <v>649</v>
      </c>
    </row>
    <row r="5445" spans="1:7">
      <c r="A5445" s="389" t="s">
        <v>525</v>
      </c>
      <c r="B5445" s="389" t="s">
        <v>517</v>
      </c>
      <c r="C5445" s="389">
        <v>0.28260118700100001</v>
      </c>
      <c r="D5445" s="389" t="s">
        <v>647</v>
      </c>
      <c r="E5445" s="389" t="s">
        <v>652</v>
      </c>
      <c r="F5445" s="389" t="s">
        <v>647</v>
      </c>
      <c r="G5445" s="389" t="s">
        <v>649</v>
      </c>
    </row>
    <row r="5446" spans="1:7">
      <c r="A5446" s="389" t="s">
        <v>526</v>
      </c>
      <c r="B5446" s="389" t="s">
        <v>517</v>
      </c>
      <c r="C5446" s="389">
        <v>7.3626278596599999</v>
      </c>
      <c r="D5446" s="389" t="s">
        <v>647</v>
      </c>
      <c r="E5446" s="389" t="s">
        <v>652</v>
      </c>
      <c r="F5446" s="389" t="s">
        <v>647</v>
      </c>
      <c r="G5446" s="389" t="s">
        <v>649</v>
      </c>
    </row>
    <row r="5447" spans="1:7">
      <c r="A5447" s="389" t="s">
        <v>544</v>
      </c>
      <c r="B5447" s="389" t="s">
        <v>517</v>
      </c>
      <c r="C5447" s="389">
        <v>5.0145425260299996</v>
      </c>
      <c r="D5447" s="389" t="s">
        <v>647</v>
      </c>
      <c r="E5447" s="389" t="s">
        <v>652</v>
      </c>
      <c r="F5447" s="389" t="s">
        <v>647</v>
      </c>
      <c r="G5447" s="389" t="s">
        <v>649</v>
      </c>
    </row>
    <row r="5448" spans="1:7">
      <c r="A5448" s="389" t="s">
        <v>555</v>
      </c>
      <c r="B5448" s="389" t="s">
        <v>517</v>
      </c>
      <c r="C5448" s="389">
        <v>24.334802375500001</v>
      </c>
      <c r="D5448" s="389" t="s">
        <v>647</v>
      </c>
      <c r="E5448" s="389" t="s">
        <v>652</v>
      </c>
      <c r="F5448" s="389" t="s">
        <v>647</v>
      </c>
      <c r="G5448" s="389" t="s">
        <v>649</v>
      </c>
    </row>
    <row r="5449" spans="1:7">
      <c r="A5449" s="389" t="s">
        <v>578</v>
      </c>
      <c r="B5449" s="389" t="s">
        <v>517</v>
      </c>
      <c r="C5449" s="389">
        <v>24.334802375500001</v>
      </c>
      <c r="D5449" s="389" t="s">
        <v>647</v>
      </c>
      <c r="E5449" s="389" t="s">
        <v>652</v>
      </c>
      <c r="F5449" s="389" t="s">
        <v>647</v>
      </c>
      <c r="G5449" s="389" t="s">
        <v>649</v>
      </c>
    </row>
    <row r="5450" spans="1:7">
      <c r="A5450" s="389" t="s">
        <v>578</v>
      </c>
      <c r="B5450" s="389" t="s">
        <v>517</v>
      </c>
      <c r="C5450" s="389">
        <v>24.334802375500001</v>
      </c>
      <c r="D5450" s="389" t="s">
        <v>647</v>
      </c>
      <c r="E5450" s="389" t="s">
        <v>652</v>
      </c>
      <c r="F5450" s="389" t="s">
        <v>647</v>
      </c>
      <c r="G5450" s="389" t="s">
        <v>649</v>
      </c>
    </row>
    <row r="5451" spans="1:7">
      <c r="A5451" s="389" t="s">
        <v>578</v>
      </c>
      <c r="B5451" s="389" t="s">
        <v>517</v>
      </c>
      <c r="C5451" s="389">
        <v>24.334802375500001</v>
      </c>
      <c r="D5451" s="389" t="s">
        <v>647</v>
      </c>
      <c r="E5451" s="389" t="s">
        <v>652</v>
      </c>
      <c r="F5451" s="389" t="s">
        <v>647</v>
      </c>
      <c r="G5451" s="389" t="s">
        <v>649</v>
      </c>
    </row>
    <row r="5452" spans="1:7">
      <c r="A5452" s="389" t="s">
        <v>577</v>
      </c>
      <c r="B5452" s="389" t="s">
        <v>517</v>
      </c>
      <c r="C5452" s="389">
        <v>1.28797687466</v>
      </c>
      <c r="D5452" s="389" t="s">
        <v>647</v>
      </c>
      <c r="E5452" s="389" t="s">
        <v>652</v>
      </c>
      <c r="F5452" s="389" t="s">
        <v>647</v>
      </c>
      <c r="G5452" s="389" t="s">
        <v>649</v>
      </c>
    </row>
    <row r="5453" spans="1:7">
      <c r="A5453" s="389" t="s">
        <v>577</v>
      </c>
      <c r="B5453" s="389" t="s">
        <v>517</v>
      </c>
      <c r="C5453" s="389">
        <v>1.28797687466</v>
      </c>
      <c r="D5453" s="389" t="s">
        <v>647</v>
      </c>
      <c r="E5453" s="389" t="s">
        <v>652</v>
      </c>
      <c r="F5453" s="389" t="s">
        <v>647</v>
      </c>
      <c r="G5453" s="389" t="s">
        <v>649</v>
      </c>
    </row>
    <row r="5454" spans="1:7">
      <c r="A5454" s="389" t="s">
        <v>581</v>
      </c>
      <c r="B5454" s="389" t="s">
        <v>517</v>
      </c>
      <c r="C5454" s="389">
        <v>35.053480943799897</v>
      </c>
      <c r="D5454" s="389" t="s">
        <v>647</v>
      </c>
      <c r="E5454" s="389" t="s">
        <v>652</v>
      </c>
      <c r="F5454" s="389" t="s">
        <v>647</v>
      </c>
      <c r="G5454" s="389" t="s">
        <v>649</v>
      </c>
    </row>
    <row r="5455" spans="1:7">
      <c r="A5455" s="389" t="s">
        <v>581</v>
      </c>
      <c r="B5455" s="389" t="s">
        <v>517</v>
      </c>
      <c r="C5455" s="389">
        <v>0.78654872876100002</v>
      </c>
      <c r="D5455" s="389" t="s">
        <v>647</v>
      </c>
      <c r="E5455" s="389" t="s">
        <v>652</v>
      </c>
      <c r="F5455" s="389" t="s">
        <v>647</v>
      </c>
      <c r="G5455" s="389" t="s">
        <v>649</v>
      </c>
    </row>
    <row r="5456" spans="1:7">
      <c r="A5456" s="389" t="s">
        <v>543</v>
      </c>
      <c r="B5456" s="389" t="s">
        <v>517</v>
      </c>
      <c r="C5456" s="389">
        <v>22.4982077037</v>
      </c>
      <c r="D5456" s="389" t="s">
        <v>647</v>
      </c>
      <c r="E5456" s="389" t="s">
        <v>652</v>
      </c>
      <c r="F5456" s="389" t="s">
        <v>647</v>
      </c>
      <c r="G5456" s="389" t="s">
        <v>649</v>
      </c>
    </row>
    <row r="5457" spans="1:7">
      <c r="A5457" s="389" t="s">
        <v>535</v>
      </c>
      <c r="B5457" s="389" t="s">
        <v>517</v>
      </c>
      <c r="C5457" s="389">
        <v>16.9424209142</v>
      </c>
      <c r="D5457" s="389" t="s">
        <v>647</v>
      </c>
      <c r="E5457" s="389" t="s">
        <v>652</v>
      </c>
      <c r="F5457" s="389" t="s">
        <v>647</v>
      </c>
      <c r="G5457" s="389" t="s">
        <v>649</v>
      </c>
    </row>
    <row r="5458" spans="1:7">
      <c r="A5458" s="389" t="s">
        <v>562</v>
      </c>
      <c r="B5458" s="389" t="s">
        <v>517</v>
      </c>
      <c r="C5458" s="389">
        <v>2.7073830319000001</v>
      </c>
      <c r="D5458" s="389" t="s">
        <v>647</v>
      </c>
      <c r="E5458" s="389" t="s">
        <v>652</v>
      </c>
      <c r="F5458" s="389" t="s">
        <v>647</v>
      </c>
      <c r="G5458" s="389" t="s">
        <v>649</v>
      </c>
    </row>
    <row r="5459" spans="1:7">
      <c r="A5459" s="389" t="s">
        <v>567</v>
      </c>
      <c r="B5459" s="389" t="s">
        <v>517</v>
      </c>
      <c r="C5459" s="389">
        <v>3.9064946887100001</v>
      </c>
      <c r="D5459" s="389" t="s">
        <v>647</v>
      </c>
      <c r="E5459" s="389" t="s">
        <v>652</v>
      </c>
      <c r="F5459" s="389" t="s">
        <v>647</v>
      </c>
      <c r="G5459" s="389" t="s">
        <v>649</v>
      </c>
    </row>
    <row r="5460" spans="1:7">
      <c r="A5460" s="389" t="s">
        <v>544</v>
      </c>
      <c r="B5460" s="389" t="s">
        <v>517</v>
      </c>
      <c r="C5460" s="389">
        <v>3.16689133681</v>
      </c>
      <c r="D5460" s="389" t="s">
        <v>647</v>
      </c>
      <c r="E5460" s="389" t="s">
        <v>652</v>
      </c>
      <c r="F5460" s="389" t="s">
        <v>647</v>
      </c>
      <c r="G5460" s="389" t="s">
        <v>649</v>
      </c>
    </row>
    <row r="5461" spans="1:7">
      <c r="A5461" s="389" t="s">
        <v>578</v>
      </c>
      <c r="B5461" s="389" t="s">
        <v>517</v>
      </c>
      <c r="C5461" s="389">
        <v>3.16689133681</v>
      </c>
      <c r="D5461" s="389" t="s">
        <v>647</v>
      </c>
      <c r="E5461" s="389" t="s">
        <v>652</v>
      </c>
      <c r="F5461" s="389" t="s">
        <v>647</v>
      </c>
      <c r="G5461" s="389" t="s">
        <v>649</v>
      </c>
    </row>
    <row r="5462" spans="1:7">
      <c r="A5462" s="389" t="s">
        <v>581</v>
      </c>
      <c r="B5462" s="389" t="s">
        <v>517</v>
      </c>
      <c r="C5462" s="389">
        <v>19.882996852800002</v>
      </c>
      <c r="D5462" s="389" t="s">
        <v>647</v>
      </c>
      <c r="E5462" s="389" t="s">
        <v>652</v>
      </c>
      <c r="F5462" s="389" t="s">
        <v>647</v>
      </c>
      <c r="G5462" s="389" t="s">
        <v>649</v>
      </c>
    </row>
    <row r="5463" spans="1:7">
      <c r="A5463" s="389" t="s">
        <v>581</v>
      </c>
      <c r="B5463" s="389" t="s">
        <v>517</v>
      </c>
      <c r="C5463" s="389">
        <v>19.882996852800002</v>
      </c>
      <c r="D5463" s="389" t="s">
        <v>647</v>
      </c>
      <c r="E5463" s="389" t="s">
        <v>652</v>
      </c>
      <c r="F5463" s="389" t="s">
        <v>647</v>
      </c>
      <c r="G5463" s="389" t="s">
        <v>649</v>
      </c>
    </row>
    <row r="5464" spans="1:7">
      <c r="A5464" s="389" t="s">
        <v>581</v>
      </c>
      <c r="B5464" s="389" t="s">
        <v>517</v>
      </c>
      <c r="C5464" s="389">
        <v>0.71138242765699999</v>
      </c>
      <c r="D5464" s="389" t="s">
        <v>647</v>
      </c>
      <c r="E5464" s="389" t="s">
        <v>652</v>
      </c>
      <c r="F5464" s="389" t="s">
        <v>647</v>
      </c>
      <c r="G5464" s="389" t="s">
        <v>649</v>
      </c>
    </row>
    <row r="5465" spans="1:7">
      <c r="A5465" s="389" t="s">
        <v>581</v>
      </c>
      <c r="B5465" s="389" t="s">
        <v>517</v>
      </c>
      <c r="C5465" s="389">
        <v>0.71138242765699999</v>
      </c>
      <c r="D5465" s="389" t="s">
        <v>647</v>
      </c>
      <c r="E5465" s="389" t="s">
        <v>652</v>
      </c>
      <c r="F5465" s="389" t="s">
        <v>647</v>
      </c>
      <c r="G5465" s="389" t="s">
        <v>649</v>
      </c>
    </row>
    <row r="5466" spans="1:7">
      <c r="A5466" s="389" t="s">
        <v>581</v>
      </c>
      <c r="B5466" s="389" t="s">
        <v>517</v>
      </c>
      <c r="C5466" s="389">
        <v>5.9191274424699998</v>
      </c>
      <c r="D5466" s="389" t="s">
        <v>647</v>
      </c>
      <c r="E5466" s="389" t="s">
        <v>652</v>
      </c>
      <c r="F5466" s="389" t="s">
        <v>647</v>
      </c>
      <c r="G5466" s="389" t="s">
        <v>649</v>
      </c>
    </row>
    <row r="5467" spans="1:7">
      <c r="A5467" s="389" t="s">
        <v>581</v>
      </c>
      <c r="B5467" s="389" t="s">
        <v>517</v>
      </c>
      <c r="C5467" s="389">
        <v>5.9191274424699998</v>
      </c>
      <c r="D5467" s="389" t="s">
        <v>647</v>
      </c>
      <c r="E5467" s="389" t="s">
        <v>652</v>
      </c>
      <c r="F5467" s="389" t="s">
        <v>647</v>
      </c>
      <c r="G5467" s="389" t="s">
        <v>649</v>
      </c>
    </row>
    <row r="5468" spans="1:7">
      <c r="A5468" s="389" t="s">
        <v>563</v>
      </c>
      <c r="B5468" s="389" t="s">
        <v>517</v>
      </c>
      <c r="C5468" s="389">
        <v>4.5049294232900001</v>
      </c>
      <c r="D5468" s="389" t="s">
        <v>647</v>
      </c>
      <c r="E5468" s="389" t="s">
        <v>652</v>
      </c>
      <c r="F5468" s="389" t="s">
        <v>647</v>
      </c>
      <c r="G5468" s="389" t="s">
        <v>649</v>
      </c>
    </row>
    <row r="5469" spans="1:7">
      <c r="A5469" s="389" t="s">
        <v>574</v>
      </c>
      <c r="B5469" s="389" t="s">
        <v>517</v>
      </c>
      <c r="C5469" s="389">
        <v>19.5829844296</v>
      </c>
      <c r="D5469" s="389" t="s">
        <v>647</v>
      </c>
      <c r="E5469" s="389" t="s">
        <v>652</v>
      </c>
      <c r="F5469" s="389" t="s">
        <v>647</v>
      </c>
      <c r="G5469" s="389" t="s">
        <v>649</v>
      </c>
    </row>
    <row r="5470" spans="1:7">
      <c r="A5470" s="389" t="s">
        <v>581</v>
      </c>
      <c r="B5470" s="389" t="s">
        <v>517</v>
      </c>
      <c r="C5470" s="389">
        <v>5.9198358926100001</v>
      </c>
      <c r="D5470" s="389" t="s">
        <v>647</v>
      </c>
      <c r="E5470" s="389" t="s">
        <v>652</v>
      </c>
      <c r="F5470" s="389" t="s">
        <v>647</v>
      </c>
      <c r="G5470" s="389" t="s">
        <v>649</v>
      </c>
    </row>
    <row r="5471" spans="1:7">
      <c r="A5471" s="389" t="s">
        <v>577</v>
      </c>
      <c r="B5471" s="389" t="s">
        <v>517</v>
      </c>
      <c r="C5471" s="389">
        <v>5.2481687984400001</v>
      </c>
      <c r="D5471" s="389" t="s">
        <v>647</v>
      </c>
      <c r="E5471" s="389" t="s">
        <v>652</v>
      </c>
      <c r="F5471" s="389" t="s">
        <v>647</v>
      </c>
      <c r="G5471" s="389" t="s">
        <v>649</v>
      </c>
    </row>
    <row r="5472" spans="1:7">
      <c r="A5472" s="389" t="s">
        <v>562</v>
      </c>
      <c r="B5472" s="389" t="s">
        <v>517</v>
      </c>
      <c r="C5472" s="389">
        <v>1.9821183543100001</v>
      </c>
      <c r="D5472" s="389" t="s">
        <v>647</v>
      </c>
      <c r="E5472" s="389" t="s">
        <v>652</v>
      </c>
      <c r="F5472" s="389" t="s">
        <v>647</v>
      </c>
      <c r="G5472" s="389" t="s">
        <v>649</v>
      </c>
    </row>
    <row r="5473" spans="1:7">
      <c r="A5473" s="389" t="s">
        <v>527</v>
      </c>
      <c r="B5473" s="389" t="s">
        <v>517</v>
      </c>
      <c r="C5473" s="389">
        <v>12.709455670600001</v>
      </c>
      <c r="D5473" s="389" t="s">
        <v>647</v>
      </c>
      <c r="E5473" s="389" t="s">
        <v>652</v>
      </c>
      <c r="F5473" s="389" t="s">
        <v>647</v>
      </c>
      <c r="G5473" s="389" t="s">
        <v>649</v>
      </c>
    </row>
    <row r="5474" spans="1:7">
      <c r="A5474" s="389" t="s">
        <v>562</v>
      </c>
      <c r="B5474" s="389" t="s">
        <v>517</v>
      </c>
      <c r="C5474" s="389">
        <v>0.68425125816400001</v>
      </c>
      <c r="D5474" s="389" t="s">
        <v>647</v>
      </c>
      <c r="E5474" s="389" t="s">
        <v>652</v>
      </c>
      <c r="F5474" s="389" t="s">
        <v>647</v>
      </c>
      <c r="G5474" s="389" t="s">
        <v>649</v>
      </c>
    </row>
    <row r="5475" spans="1:7">
      <c r="A5475" s="389" t="s">
        <v>581</v>
      </c>
      <c r="B5475" s="389" t="s">
        <v>517</v>
      </c>
      <c r="C5475" s="389">
        <v>24.8547163446</v>
      </c>
      <c r="D5475" s="389" t="s">
        <v>647</v>
      </c>
      <c r="E5475" s="389" t="s">
        <v>652</v>
      </c>
      <c r="F5475" s="389" t="s">
        <v>647</v>
      </c>
      <c r="G5475" s="389" t="s">
        <v>649</v>
      </c>
    </row>
    <row r="5476" spans="1:7">
      <c r="A5476" s="389" t="s">
        <v>514</v>
      </c>
      <c r="B5476" s="389" t="s">
        <v>517</v>
      </c>
      <c r="C5476" s="389">
        <v>9.0589549623700005</v>
      </c>
      <c r="D5476" s="389" t="s">
        <v>647</v>
      </c>
      <c r="E5476" s="389" t="s">
        <v>652</v>
      </c>
      <c r="F5476" s="389" t="s">
        <v>647</v>
      </c>
      <c r="G5476" s="389" t="s">
        <v>649</v>
      </c>
    </row>
    <row r="5477" spans="1:7">
      <c r="A5477" s="389" t="s">
        <v>535</v>
      </c>
      <c r="B5477" s="389" t="s">
        <v>517</v>
      </c>
      <c r="C5477" s="389">
        <v>4.2359671913300003</v>
      </c>
      <c r="D5477" s="389" t="s">
        <v>647</v>
      </c>
      <c r="E5477" s="389" t="s">
        <v>652</v>
      </c>
      <c r="F5477" s="389" t="s">
        <v>647</v>
      </c>
      <c r="G5477" s="389" t="s">
        <v>649</v>
      </c>
    </row>
    <row r="5478" spans="1:7">
      <c r="A5478" s="389" t="s">
        <v>569</v>
      </c>
      <c r="B5478" s="389" t="s">
        <v>517</v>
      </c>
      <c r="C5478" s="389">
        <v>3.11597984485</v>
      </c>
      <c r="D5478" s="389" t="s">
        <v>647</v>
      </c>
      <c r="E5478" s="389" t="s">
        <v>652</v>
      </c>
      <c r="F5478" s="389" t="s">
        <v>647</v>
      </c>
      <c r="G5478" s="389" t="s">
        <v>649</v>
      </c>
    </row>
    <row r="5479" spans="1:7">
      <c r="A5479" s="389" t="s">
        <v>569</v>
      </c>
      <c r="B5479" s="389" t="s">
        <v>517</v>
      </c>
      <c r="C5479" s="389">
        <v>3.11597984485</v>
      </c>
      <c r="D5479" s="389" t="s">
        <v>647</v>
      </c>
      <c r="E5479" s="389" t="s">
        <v>652</v>
      </c>
      <c r="F5479" s="389" t="s">
        <v>647</v>
      </c>
      <c r="G5479" s="389" t="s">
        <v>649</v>
      </c>
    </row>
    <row r="5480" spans="1:7">
      <c r="A5480" s="389" t="s">
        <v>581</v>
      </c>
      <c r="B5480" s="389" t="s">
        <v>517</v>
      </c>
      <c r="C5480" s="389">
        <v>23.479061918900001</v>
      </c>
      <c r="D5480" s="389" t="s">
        <v>647</v>
      </c>
      <c r="E5480" s="389" t="s">
        <v>652</v>
      </c>
      <c r="F5480" s="389" t="s">
        <v>647</v>
      </c>
      <c r="G5480" s="389" t="s">
        <v>649</v>
      </c>
    </row>
    <row r="5481" spans="1:7">
      <c r="A5481" s="389" t="s">
        <v>525</v>
      </c>
      <c r="B5481" s="389" t="s">
        <v>517</v>
      </c>
      <c r="C5481" s="389">
        <v>0.53236050454299999</v>
      </c>
      <c r="D5481" s="389" t="s">
        <v>647</v>
      </c>
      <c r="E5481" s="389" t="s">
        <v>652</v>
      </c>
      <c r="F5481" s="389" t="s">
        <v>647</v>
      </c>
      <c r="G5481" s="389" t="s">
        <v>649</v>
      </c>
    </row>
    <row r="5482" spans="1:7">
      <c r="A5482" s="389" t="s">
        <v>562</v>
      </c>
      <c r="B5482" s="389" t="s">
        <v>517</v>
      </c>
      <c r="C5482" s="389">
        <v>2.1109344282500002</v>
      </c>
      <c r="D5482" s="389" t="s">
        <v>647</v>
      </c>
      <c r="E5482" s="389" t="s">
        <v>652</v>
      </c>
      <c r="F5482" s="389" t="s">
        <v>647</v>
      </c>
      <c r="G5482" s="389" t="s">
        <v>649</v>
      </c>
    </row>
    <row r="5483" spans="1:7">
      <c r="A5483" s="389" t="s">
        <v>542</v>
      </c>
      <c r="B5483" s="389" t="s">
        <v>517</v>
      </c>
      <c r="C5483" s="389">
        <v>9.4106362825800005</v>
      </c>
      <c r="D5483" s="389" t="s">
        <v>647</v>
      </c>
      <c r="E5483" s="389" t="s">
        <v>652</v>
      </c>
      <c r="F5483" s="389" t="s">
        <v>647</v>
      </c>
      <c r="G5483" s="389" t="s">
        <v>649</v>
      </c>
    </row>
    <row r="5484" spans="1:7">
      <c r="A5484" s="389" t="s">
        <v>569</v>
      </c>
      <c r="B5484" s="389" t="s">
        <v>517</v>
      </c>
      <c r="C5484" s="389">
        <v>9.6495685058199996</v>
      </c>
      <c r="D5484" s="389" t="s">
        <v>647</v>
      </c>
      <c r="E5484" s="389" t="s">
        <v>652</v>
      </c>
      <c r="F5484" s="389" t="s">
        <v>647</v>
      </c>
      <c r="G5484" s="389" t="s">
        <v>649</v>
      </c>
    </row>
    <row r="5485" spans="1:7">
      <c r="A5485" s="389" t="s">
        <v>544</v>
      </c>
      <c r="B5485" s="389" t="s">
        <v>517</v>
      </c>
      <c r="C5485" s="389">
        <v>12.6021730159</v>
      </c>
      <c r="D5485" s="389" t="s">
        <v>647</v>
      </c>
      <c r="E5485" s="389" t="s">
        <v>652</v>
      </c>
      <c r="F5485" s="389" t="s">
        <v>647</v>
      </c>
      <c r="G5485" s="389" t="s">
        <v>649</v>
      </c>
    </row>
    <row r="5486" spans="1:7">
      <c r="A5486" s="389" t="s">
        <v>544</v>
      </c>
      <c r="B5486" s="389" t="s">
        <v>517</v>
      </c>
      <c r="C5486" s="389">
        <v>12.6021730159</v>
      </c>
      <c r="D5486" s="389" t="s">
        <v>647</v>
      </c>
      <c r="E5486" s="389" t="s">
        <v>652</v>
      </c>
      <c r="F5486" s="389" t="s">
        <v>647</v>
      </c>
      <c r="G5486" s="389" t="s">
        <v>649</v>
      </c>
    </row>
    <row r="5487" spans="1:7">
      <c r="A5487" s="389" t="s">
        <v>544</v>
      </c>
      <c r="B5487" s="389" t="s">
        <v>517</v>
      </c>
      <c r="C5487" s="389">
        <v>12.6021730159</v>
      </c>
      <c r="D5487" s="389" t="s">
        <v>647</v>
      </c>
      <c r="E5487" s="389" t="s">
        <v>652</v>
      </c>
      <c r="F5487" s="389" t="s">
        <v>647</v>
      </c>
      <c r="G5487" s="389" t="s">
        <v>649</v>
      </c>
    </row>
    <row r="5488" spans="1:7">
      <c r="A5488" s="389" t="s">
        <v>544</v>
      </c>
      <c r="B5488" s="389" t="s">
        <v>517</v>
      </c>
      <c r="C5488" s="389">
        <v>12.6021730159</v>
      </c>
      <c r="D5488" s="389" t="s">
        <v>647</v>
      </c>
      <c r="E5488" s="389" t="s">
        <v>652</v>
      </c>
      <c r="F5488" s="389" t="s">
        <v>647</v>
      </c>
      <c r="G5488" s="389" t="s">
        <v>649</v>
      </c>
    </row>
    <row r="5489" spans="1:7">
      <c r="A5489" s="389" t="s">
        <v>570</v>
      </c>
      <c r="B5489" s="389" t="s">
        <v>517</v>
      </c>
      <c r="C5489" s="389">
        <v>5.2856516838900003</v>
      </c>
      <c r="D5489" s="389" t="s">
        <v>647</v>
      </c>
      <c r="E5489" s="389" t="s">
        <v>652</v>
      </c>
      <c r="F5489" s="389" t="s">
        <v>647</v>
      </c>
      <c r="G5489" s="389" t="s">
        <v>649</v>
      </c>
    </row>
    <row r="5490" spans="1:7">
      <c r="A5490" s="389" t="s">
        <v>525</v>
      </c>
      <c r="B5490" s="389" t="s">
        <v>517</v>
      </c>
      <c r="C5490" s="389">
        <v>7.34963537412</v>
      </c>
      <c r="D5490" s="389" t="s">
        <v>647</v>
      </c>
      <c r="E5490" s="389" t="s">
        <v>652</v>
      </c>
      <c r="F5490" s="389" t="s">
        <v>647</v>
      </c>
      <c r="G5490" s="389" t="s">
        <v>649</v>
      </c>
    </row>
    <row r="5491" spans="1:7">
      <c r="A5491" s="389" t="s">
        <v>514</v>
      </c>
      <c r="B5491" s="389" t="s">
        <v>517</v>
      </c>
      <c r="C5491" s="389">
        <v>21.0609959971999</v>
      </c>
      <c r="D5491" s="389" t="s">
        <v>647</v>
      </c>
      <c r="E5491" s="389" t="s">
        <v>652</v>
      </c>
      <c r="F5491" s="389" t="s">
        <v>647</v>
      </c>
      <c r="G5491" s="389" t="s">
        <v>649</v>
      </c>
    </row>
    <row r="5492" spans="1:7">
      <c r="A5492" s="389" t="s">
        <v>525</v>
      </c>
      <c r="B5492" s="389" t="s">
        <v>517</v>
      </c>
      <c r="C5492" s="389">
        <v>2.62366664883</v>
      </c>
      <c r="D5492" s="389" t="s">
        <v>647</v>
      </c>
      <c r="E5492" s="389" t="s">
        <v>652</v>
      </c>
      <c r="F5492" s="389" t="s">
        <v>647</v>
      </c>
      <c r="G5492" s="389" t="s">
        <v>649</v>
      </c>
    </row>
    <row r="5493" spans="1:7">
      <c r="A5493" s="389" t="s">
        <v>524</v>
      </c>
      <c r="B5493" s="389" t="s">
        <v>517</v>
      </c>
      <c r="C5493" s="389">
        <v>1.17653106985</v>
      </c>
      <c r="D5493" s="389" t="s">
        <v>647</v>
      </c>
      <c r="E5493" s="389" t="s">
        <v>652</v>
      </c>
      <c r="F5493" s="389" t="s">
        <v>647</v>
      </c>
      <c r="G5493" s="389" t="s">
        <v>649</v>
      </c>
    </row>
    <row r="5494" spans="1:7">
      <c r="A5494" s="389" t="s">
        <v>524</v>
      </c>
      <c r="B5494" s="389" t="s">
        <v>517</v>
      </c>
      <c r="C5494" s="389">
        <v>1.17653106985</v>
      </c>
      <c r="D5494" s="389" t="s">
        <v>647</v>
      </c>
      <c r="E5494" s="389" t="s">
        <v>652</v>
      </c>
      <c r="F5494" s="389" t="s">
        <v>647</v>
      </c>
      <c r="G5494" s="389" t="s">
        <v>649</v>
      </c>
    </row>
    <row r="5495" spans="1:7">
      <c r="A5495" s="389" t="s">
        <v>542</v>
      </c>
      <c r="B5495" s="389" t="s">
        <v>517</v>
      </c>
      <c r="C5495" s="389">
        <v>1.5076514616300001</v>
      </c>
      <c r="D5495" s="389" t="s">
        <v>647</v>
      </c>
      <c r="E5495" s="389" t="s">
        <v>652</v>
      </c>
      <c r="F5495" s="389" t="s">
        <v>647</v>
      </c>
      <c r="G5495" s="389" t="s">
        <v>649</v>
      </c>
    </row>
    <row r="5496" spans="1:7">
      <c r="A5496" s="389" t="s">
        <v>569</v>
      </c>
      <c r="B5496" s="389" t="s">
        <v>517</v>
      </c>
      <c r="C5496" s="389">
        <v>4.2204019978399998</v>
      </c>
      <c r="D5496" s="389" t="s">
        <v>647</v>
      </c>
      <c r="E5496" s="389" t="s">
        <v>652</v>
      </c>
      <c r="F5496" s="389" t="s">
        <v>647</v>
      </c>
      <c r="G5496" s="389" t="s">
        <v>649</v>
      </c>
    </row>
    <row r="5497" spans="1:7">
      <c r="A5497" s="389" t="s">
        <v>569</v>
      </c>
      <c r="B5497" s="389" t="s">
        <v>517</v>
      </c>
      <c r="C5497" s="389">
        <v>4.2204019978399998</v>
      </c>
      <c r="D5497" s="389" t="s">
        <v>647</v>
      </c>
      <c r="E5497" s="389" t="s">
        <v>652</v>
      </c>
      <c r="F5497" s="389" t="s">
        <v>647</v>
      </c>
      <c r="G5497" s="389" t="s">
        <v>649</v>
      </c>
    </row>
    <row r="5498" spans="1:7">
      <c r="A5498" s="389" t="s">
        <v>514</v>
      </c>
      <c r="B5498" s="389" t="s">
        <v>517</v>
      </c>
      <c r="C5498" s="389">
        <v>15.123194836</v>
      </c>
      <c r="D5498" s="389" t="s">
        <v>647</v>
      </c>
      <c r="E5498" s="389" t="s">
        <v>652</v>
      </c>
      <c r="F5498" s="389" t="s">
        <v>647</v>
      </c>
      <c r="G5498" s="389" t="s">
        <v>649</v>
      </c>
    </row>
    <row r="5499" spans="1:7">
      <c r="A5499" s="389" t="s">
        <v>581</v>
      </c>
      <c r="B5499" s="389" t="s">
        <v>517</v>
      </c>
      <c r="C5499" s="389">
        <v>8.9416253311199902</v>
      </c>
      <c r="D5499" s="389" t="s">
        <v>647</v>
      </c>
      <c r="E5499" s="389" t="s">
        <v>652</v>
      </c>
      <c r="F5499" s="389" t="s">
        <v>647</v>
      </c>
      <c r="G5499" s="389" t="s">
        <v>649</v>
      </c>
    </row>
    <row r="5500" spans="1:7">
      <c r="A5500" s="389" t="s">
        <v>556</v>
      </c>
      <c r="B5500" s="389" t="s">
        <v>517</v>
      </c>
      <c r="C5500" s="389">
        <v>2.2442855988799999</v>
      </c>
      <c r="D5500" s="389" t="s">
        <v>647</v>
      </c>
      <c r="E5500" s="389" t="s">
        <v>652</v>
      </c>
      <c r="F5500" s="389" t="s">
        <v>647</v>
      </c>
      <c r="G5500" s="389" t="s">
        <v>649</v>
      </c>
    </row>
    <row r="5501" spans="1:7">
      <c r="A5501" s="389" t="s">
        <v>514</v>
      </c>
      <c r="B5501" s="389" t="s">
        <v>517</v>
      </c>
      <c r="C5501" s="389">
        <v>5.06785514183</v>
      </c>
      <c r="D5501" s="389" t="s">
        <v>647</v>
      </c>
      <c r="E5501" s="389" t="s">
        <v>652</v>
      </c>
      <c r="F5501" s="389" t="s">
        <v>647</v>
      </c>
      <c r="G5501" s="389" t="s">
        <v>649</v>
      </c>
    </row>
    <row r="5502" spans="1:7">
      <c r="A5502" s="389" t="s">
        <v>581</v>
      </c>
      <c r="B5502" s="389" t="s">
        <v>517</v>
      </c>
      <c r="C5502" s="389">
        <v>16.4393882695</v>
      </c>
      <c r="D5502" s="389" t="s">
        <v>647</v>
      </c>
      <c r="E5502" s="389" t="s">
        <v>652</v>
      </c>
      <c r="F5502" s="389" t="s">
        <v>647</v>
      </c>
      <c r="G5502" s="389" t="s">
        <v>649</v>
      </c>
    </row>
    <row r="5503" spans="1:7">
      <c r="A5503" s="389" t="s">
        <v>581</v>
      </c>
      <c r="B5503" s="389" t="s">
        <v>517</v>
      </c>
      <c r="C5503" s="389">
        <v>6.2333436196100003</v>
      </c>
      <c r="D5503" s="389" t="s">
        <v>647</v>
      </c>
      <c r="E5503" s="389" t="s">
        <v>652</v>
      </c>
      <c r="F5503" s="389" t="s">
        <v>647</v>
      </c>
      <c r="G5503" s="389" t="s">
        <v>649</v>
      </c>
    </row>
    <row r="5504" spans="1:7">
      <c r="A5504" s="389" t="s">
        <v>581</v>
      </c>
      <c r="B5504" s="389" t="s">
        <v>517</v>
      </c>
      <c r="C5504" s="389">
        <v>10.865442459600001</v>
      </c>
      <c r="D5504" s="389" t="s">
        <v>647</v>
      </c>
      <c r="E5504" s="389" t="s">
        <v>652</v>
      </c>
      <c r="F5504" s="389" t="s">
        <v>647</v>
      </c>
      <c r="G5504" s="389" t="s">
        <v>649</v>
      </c>
    </row>
    <row r="5505" spans="1:7">
      <c r="A5505" s="389" t="s">
        <v>563</v>
      </c>
      <c r="B5505" s="389" t="s">
        <v>517</v>
      </c>
      <c r="C5505" s="389">
        <v>3.0268875605500001</v>
      </c>
      <c r="D5505" s="389" t="s">
        <v>647</v>
      </c>
      <c r="E5505" s="389" t="s">
        <v>652</v>
      </c>
      <c r="F5505" s="389" t="s">
        <v>647</v>
      </c>
      <c r="G5505" s="389" t="s">
        <v>649</v>
      </c>
    </row>
    <row r="5506" spans="1:7">
      <c r="A5506" s="389" t="s">
        <v>526</v>
      </c>
      <c r="B5506" s="389" t="s">
        <v>517</v>
      </c>
      <c r="C5506" s="389">
        <v>5.7920529370800002</v>
      </c>
      <c r="D5506" s="389" t="s">
        <v>647</v>
      </c>
      <c r="E5506" s="389" t="s">
        <v>652</v>
      </c>
      <c r="F5506" s="389" t="s">
        <v>647</v>
      </c>
      <c r="G5506" s="389" t="s">
        <v>649</v>
      </c>
    </row>
    <row r="5507" spans="1:7">
      <c r="A5507" s="389" t="s">
        <v>535</v>
      </c>
      <c r="B5507" s="389" t="s">
        <v>517</v>
      </c>
      <c r="C5507" s="389">
        <v>42.710429091800002</v>
      </c>
      <c r="D5507" s="389" t="s">
        <v>647</v>
      </c>
      <c r="E5507" s="389" t="s">
        <v>652</v>
      </c>
      <c r="F5507" s="389" t="s">
        <v>647</v>
      </c>
      <c r="G5507" s="389" t="s">
        <v>649</v>
      </c>
    </row>
    <row r="5508" spans="1:7">
      <c r="A5508" s="389" t="s">
        <v>574</v>
      </c>
      <c r="B5508" s="389" t="s">
        <v>517</v>
      </c>
      <c r="C5508" s="389">
        <v>28.0820796195</v>
      </c>
      <c r="D5508" s="389" t="s">
        <v>647</v>
      </c>
      <c r="E5508" s="389" t="s">
        <v>652</v>
      </c>
      <c r="F5508" s="389" t="s">
        <v>647</v>
      </c>
      <c r="G5508" s="389" t="s">
        <v>649</v>
      </c>
    </row>
    <row r="5509" spans="1:7">
      <c r="A5509" s="389" t="s">
        <v>581</v>
      </c>
      <c r="B5509" s="389" t="s">
        <v>517</v>
      </c>
      <c r="C5509" s="389">
        <v>23.708334883100001</v>
      </c>
      <c r="D5509" s="389" t="s">
        <v>647</v>
      </c>
      <c r="E5509" s="389" t="s">
        <v>652</v>
      </c>
      <c r="F5509" s="389" t="s">
        <v>647</v>
      </c>
      <c r="G5509" s="389" t="s">
        <v>649</v>
      </c>
    </row>
    <row r="5510" spans="1:7">
      <c r="A5510" s="389" t="s">
        <v>577</v>
      </c>
      <c r="B5510" s="389" t="s">
        <v>517</v>
      </c>
      <c r="C5510" s="389">
        <v>13.8129668130999</v>
      </c>
      <c r="D5510" s="389" t="s">
        <v>647</v>
      </c>
      <c r="E5510" s="389" t="s">
        <v>652</v>
      </c>
      <c r="F5510" s="389" t="s">
        <v>647</v>
      </c>
      <c r="G5510" s="389" t="s">
        <v>649</v>
      </c>
    </row>
    <row r="5511" spans="1:7">
      <c r="A5511" s="389" t="s">
        <v>577</v>
      </c>
      <c r="B5511" s="389" t="s">
        <v>517</v>
      </c>
      <c r="C5511" s="389">
        <v>13.8129668130999</v>
      </c>
      <c r="D5511" s="389" t="s">
        <v>647</v>
      </c>
      <c r="E5511" s="389" t="s">
        <v>652</v>
      </c>
      <c r="F5511" s="389" t="s">
        <v>647</v>
      </c>
      <c r="G5511" s="389" t="s">
        <v>649</v>
      </c>
    </row>
    <row r="5512" spans="1:7">
      <c r="A5512" s="389" t="s">
        <v>574</v>
      </c>
      <c r="B5512" s="389" t="s">
        <v>517</v>
      </c>
      <c r="C5512" s="389">
        <v>15.9080574765</v>
      </c>
      <c r="D5512" s="389" t="s">
        <v>647</v>
      </c>
      <c r="E5512" s="389" t="s">
        <v>652</v>
      </c>
      <c r="F5512" s="389" t="s">
        <v>647</v>
      </c>
      <c r="G5512" s="389" t="s">
        <v>649</v>
      </c>
    </row>
    <row r="5513" spans="1:7">
      <c r="A5513" s="389" t="s">
        <v>514</v>
      </c>
      <c r="B5513" s="389" t="s">
        <v>517</v>
      </c>
      <c r="C5513" s="389">
        <v>8.0121945159399903</v>
      </c>
      <c r="D5513" s="389" t="s">
        <v>647</v>
      </c>
      <c r="E5513" s="389" t="s">
        <v>652</v>
      </c>
      <c r="F5513" s="389" t="s">
        <v>647</v>
      </c>
      <c r="G5513" s="389" t="s">
        <v>649</v>
      </c>
    </row>
    <row r="5514" spans="1:7">
      <c r="A5514" s="389" t="s">
        <v>576</v>
      </c>
      <c r="B5514" s="389" t="s">
        <v>517</v>
      </c>
      <c r="C5514" s="389">
        <v>7.5759343855300001</v>
      </c>
      <c r="D5514" s="389" t="s">
        <v>647</v>
      </c>
      <c r="E5514" s="389" t="s">
        <v>652</v>
      </c>
      <c r="F5514" s="389" t="s">
        <v>647</v>
      </c>
      <c r="G5514" s="389" t="s">
        <v>649</v>
      </c>
    </row>
    <row r="5515" spans="1:7">
      <c r="A5515" s="389" t="s">
        <v>578</v>
      </c>
      <c r="B5515" s="389" t="s">
        <v>517</v>
      </c>
      <c r="C5515" s="389">
        <v>7.5759343855300001</v>
      </c>
      <c r="D5515" s="389" t="s">
        <v>647</v>
      </c>
      <c r="E5515" s="389" t="s">
        <v>652</v>
      </c>
      <c r="F5515" s="389" t="s">
        <v>647</v>
      </c>
      <c r="G5515" s="389" t="s">
        <v>649</v>
      </c>
    </row>
    <row r="5516" spans="1:7">
      <c r="A5516" s="389" t="s">
        <v>535</v>
      </c>
      <c r="B5516" s="389" t="s">
        <v>517</v>
      </c>
      <c r="C5516" s="389">
        <v>19.357861306899899</v>
      </c>
      <c r="D5516" s="389" t="s">
        <v>647</v>
      </c>
      <c r="E5516" s="389" t="s">
        <v>652</v>
      </c>
      <c r="F5516" s="389" t="s">
        <v>647</v>
      </c>
      <c r="G5516" s="389" t="s">
        <v>649</v>
      </c>
    </row>
    <row r="5517" spans="1:7">
      <c r="A5517" s="389" t="s">
        <v>524</v>
      </c>
      <c r="B5517" s="389" t="s">
        <v>517</v>
      </c>
      <c r="C5517" s="389">
        <v>1.8863061144</v>
      </c>
      <c r="D5517" s="389" t="s">
        <v>647</v>
      </c>
      <c r="E5517" s="389" t="s">
        <v>652</v>
      </c>
      <c r="F5517" s="389" t="s">
        <v>647</v>
      </c>
      <c r="G5517" s="389" t="s">
        <v>649</v>
      </c>
    </row>
    <row r="5518" spans="1:7">
      <c r="A5518" s="389" t="s">
        <v>525</v>
      </c>
      <c r="B5518" s="389" t="s">
        <v>517</v>
      </c>
      <c r="C5518" s="389">
        <v>0.50366229997099998</v>
      </c>
      <c r="D5518" s="389" t="s">
        <v>647</v>
      </c>
      <c r="E5518" s="389" t="s">
        <v>652</v>
      </c>
      <c r="F5518" s="389" t="s">
        <v>647</v>
      </c>
      <c r="G5518" s="389" t="s">
        <v>649</v>
      </c>
    </row>
    <row r="5519" spans="1:7">
      <c r="A5519" s="389" t="s">
        <v>568</v>
      </c>
      <c r="B5519" s="389" t="s">
        <v>517</v>
      </c>
      <c r="C5519" s="389">
        <v>0.50366229997099998</v>
      </c>
      <c r="D5519" s="389" t="s">
        <v>647</v>
      </c>
      <c r="E5519" s="389" t="s">
        <v>652</v>
      </c>
      <c r="F5519" s="389" t="s">
        <v>647</v>
      </c>
      <c r="G5519" s="389" t="s">
        <v>649</v>
      </c>
    </row>
    <row r="5520" spans="1:7">
      <c r="A5520" s="389" t="s">
        <v>528</v>
      </c>
      <c r="B5520" s="389" t="s">
        <v>517</v>
      </c>
      <c r="C5520" s="389">
        <v>12.3499625335999</v>
      </c>
      <c r="D5520" s="389" t="s">
        <v>647</v>
      </c>
      <c r="E5520" s="389" t="s">
        <v>652</v>
      </c>
      <c r="F5520" s="389" t="s">
        <v>647</v>
      </c>
      <c r="G5520" s="389" t="s">
        <v>649</v>
      </c>
    </row>
    <row r="5521" spans="1:7">
      <c r="A5521" s="389" t="s">
        <v>581</v>
      </c>
      <c r="B5521" s="389" t="s">
        <v>517</v>
      </c>
      <c r="C5521" s="389">
        <v>5.0399779759400003</v>
      </c>
      <c r="D5521" s="389" t="s">
        <v>647</v>
      </c>
      <c r="E5521" s="389" t="s">
        <v>652</v>
      </c>
      <c r="F5521" s="389" t="s">
        <v>647</v>
      </c>
      <c r="G5521" s="389" t="s">
        <v>649</v>
      </c>
    </row>
    <row r="5522" spans="1:7">
      <c r="A5522" s="389" t="s">
        <v>578</v>
      </c>
      <c r="B5522" s="389" t="s">
        <v>517</v>
      </c>
      <c r="C5522" s="389">
        <v>4.57118901617</v>
      </c>
      <c r="D5522" s="389" t="s">
        <v>647</v>
      </c>
      <c r="E5522" s="389" t="s">
        <v>652</v>
      </c>
      <c r="F5522" s="389" t="s">
        <v>647</v>
      </c>
      <c r="G5522" s="389" t="s">
        <v>649</v>
      </c>
    </row>
    <row r="5523" spans="1:7">
      <c r="A5523" s="389" t="s">
        <v>578</v>
      </c>
      <c r="B5523" s="389" t="s">
        <v>517</v>
      </c>
      <c r="C5523" s="389">
        <v>11.654201282400001</v>
      </c>
      <c r="D5523" s="389" t="s">
        <v>647</v>
      </c>
      <c r="E5523" s="389" t="s">
        <v>652</v>
      </c>
      <c r="F5523" s="389" t="s">
        <v>647</v>
      </c>
      <c r="G5523" s="389" t="s">
        <v>649</v>
      </c>
    </row>
    <row r="5524" spans="1:7">
      <c r="A5524" s="389" t="s">
        <v>535</v>
      </c>
      <c r="B5524" s="389" t="s">
        <v>517</v>
      </c>
      <c r="C5524" s="389">
        <v>0.74397883442099999</v>
      </c>
      <c r="D5524" s="389" t="s">
        <v>647</v>
      </c>
      <c r="E5524" s="389" t="s">
        <v>652</v>
      </c>
      <c r="F5524" s="389" t="s">
        <v>647</v>
      </c>
      <c r="G5524" s="389" t="s">
        <v>649</v>
      </c>
    </row>
    <row r="5525" spans="1:7">
      <c r="A5525" s="389" t="s">
        <v>535</v>
      </c>
      <c r="B5525" s="389" t="s">
        <v>517</v>
      </c>
      <c r="C5525" s="389">
        <v>0.74397883442099999</v>
      </c>
      <c r="D5525" s="389" t="s">
        <v>647</v>
      </c>
      <c r="E5525" s="389" t="s">
        <v>652</v>
      </c>
      <c r="F5525" s="389" t="s">
        <v>647</v>
      </c>
      <c r="G5525" s="389" t="s">
        <v>649</v>
      </c>
    </row>
    <row r="5526" spans="1:7">
      <c r="A5526" s="389" t="s">
        <v>581</v>
      </c>
      <c r="B5526" s="389" t="s">
        <v>517</v>
      </c>
      <c r="C5526" s="389">
        <v>10.673312812600001</v>
      </c>
      <c r="D5526" s="389" t="s">
        <v>647</v>
      </c>
      <c r="E5526" s="389" t="s">
        <v>652</v>
      </c>
      <c r="F5526" s="389" t="s">
        <v>647</v>
      </c>
      <c r="G5526" s="389" t="s">
        <v>649</v>
      </c>
    </row>
    <row r="5527" spans="1:7">
      <c r="A5527" s="389" t="s">
        <v>525</v>
      </c>
      <c r="B5527" s="389" t="s">
        <v>517</v>
      </c>
      <c r="C5527" s="389">
        <v>31.6567979135</v>
      </c>
      <c r="D5527" s="389" t="s">
        <v>647</v>
      </c>
      <c r="E5527" s="389" t="s">
        <v>652</v>
      </c>
      <c r="F5527" s="389" t="s">
        <v>647</v>
      </c>
      <c r="G5527" s="389" t="s">
        <v>649</v>
      </c>
    </row>
    <row r="5528" spans="1:7">
      <c r="A5528" s="389" t="s">
        <v>525</v>
      </c>
      <c r="B5528" s="389" t="s">
        <v>517</v>
      </c>
      <c r="C5528" s="389">
        <v>31.6567979135</v>
      </c>
      <c r="D5528" s="389" t="s">
        <v>647</v>
      </c>
      <c r="E5528" s="389" t="s">
        <v>652</v>
      </c>
      <c r="F5528" s="389" t="s">
        <v>647</v>
      </c>
      <c r="G5528" s="389" t="s">
        <v>649</v>
      </c>
    </row>
    <row r="5529" spans="1:7">
      <c r="A5529" s="389" t="s">
        <v>568</v>
      </c>
      <c r="B5529" s="389" t="s">
        <v>517</v>
      </c>
      <c r="C5529" s="389">
        <v>31.6567979135</v>
      </c>
      <c r="D5529" s="389" t="s">
        <v>647</v>
      </c>
      <c r="E5529" s="389" t="s">
        <v>652</v>
      </c>
      <c r="F5529" s="389" t="s">
        <v>647</v>
      </c>
      <c r="G5529" s="389" t="s">
        <v>649</v>
      </c>
    </row>
    <row r="5530" spans="1:7">
      <c r="A5530" s="389" t="s">
        <v>568</v>
      </c>
      <c r="B5530" s="389" t="s">
        <v>517</v>
      </c>
      <c r="C5530" s="389">
        <v>31.6567979135</v>
      </c>
      <c r="D5530" s="389" t="s">
        <v>647</v>
      </c>
      <c r="E5530" s="389" t="s">
        <v>652</v>
      </c>
      <c r="F5530" s="389" t="s">
        <v>647</v>
      </c>
      <c r="G5530" s="389" t="s">
        <v>649</v>
      </c>
    </row>
    <row r="5531" spans="1:7">
      <c r="A5531" s="389" t="s">
        <v>581</v>
      </c>
      <c r="B5531" s="389" t="s">
        <v>517</v>
      </c>
      <c r="C5531" s="389">
        <v>12.5720392607</v>
      </c>
      <c r="D5531" s="389" t="s">
        <v>647</v>
      </c>
      <c r="E5531" s="389" t="s">
        <v>652</v>
      </c>
      <c r="F5531" s="389" t="s">
        <v>647</v>
      </c>
      <c r="G5531" s="389" t="s">
        <v>649</v>
      </c>
    </row>
    <row r="5532" spans="1:7">
      <c r="A5532" s="389" t="s">
        <v>577</v>
      </c>
      <c r="B5532" s="389" t="s">
        <v>517</v>
      </c>
      <c r="C5532" s="389">
        <v>13.5085673486</v>
      </c>
      <c r="D5532" s="389" t="s">
        <v>647</v>
      </c>
      <c r="E5532" s="389" t="s">
        <v>652</v>
      </c>
      <c r="F5532" s="389" t="s">
        <v>647</v>
      </c>
      <c r="G5532" s="389" t="s">
        <v>649</v>
      </c>
    </row>
    <row r="5533" spans="1:7">
      <c r="A5533" s="389" t="s">
        <v>523</v>
      </c>
      <c r="B5533" s="389" t="s">
        <v>517</v>
      </c>
      <c r="C5533" s="389">
        <v>18.503482014100001</v>
      </c>
      <c r="D5533" s="389" t="s">
        <v>647</v>
      </c>
      <c r="E5533" s="389" t="s">
        <v>652</v>
      </c>
      <c r="F5533" s="389" t="s">
        <v>647</v>
      </c>
      <c r="G5533" s="389" t="s">
        <v>649</v>
      </c>
    </row>
    <row r="5534" spans="1:7">
      <c r="A5534" s="389" t="s">
        <v>535</v>
      </c>
      <c r="B5534" s="389" t="s">
        <v>517</v>
      </c>
      <c r="C5534" s="389">
        <v>3.0648887453000002</v>
      </c>
      <c r="D5534" s="389" t="s">
        <v>647</v>
      </c>
      <c r="E5534" s="389" t="s">
        <v>652</v>
      </c>
      <c r="F5534" s="389" t="s">
        <v>647</v>
      </c>
      <c r="G5534" s="389" t="s">
        <v>649</v>
      </c>
    </row>
    <row r="5535" spans="1:7">
      <c r="A5535" s="389" t="s">
        <v>563</v>
      </c>
      <c r="B5535" s="389" t="s">
        <v>517</v>
      </c>
      <c r="C5535" s="389">
        <v>8.7493671689799903</v>
      </c>
      <c r="D5535" s="389" t="s">
        <v>647</v>
      </c>
      <c r="E5535" s="389" t="s">
        <v>652</v>
      </c>
      <c r="F5535" s="389" t="s">
        <v>647</v>
      </c>
      <c r="G5535" s="389" t="s">
        <v>649</v>
      </c>
    </row>
    <row r="5536" spans="1:7">
      <c r="A5536" s="389" t="s">
        <v>535</v>
      </c>
      <c r="B5536" s="389" t="s">
        <v>517</v>
      </c>
      <c r="C5536" s="389">
        <v>35.133686582499898</v>
      </c>
      <c r="D5536" s="389" t="s">
        <v>647</v>
      </c>
      <c r="E5536" s="389" t="s">
        <v>652</v>
      </c>
      <c r="F5536" s="389" t="s">
        <v>647</v>
      </c>
      <c r="G5536" s="389" t="s">
        <v>649</v>
      </c>
    </row>
    <row r="5537" spans="1:7">
      <c r="A5537" s="389" t="s">
        <v>535</v>
      </c>
      <c r="B5537" s="389" t="s">
        <v>517</v>
      </c>
      <c r="C5537" s="389">
        <v>35.133686582499898</v>
      </c>
      <c r="D5537" s="389" t="s">
        <v>647</v>
      </c>
      <c r="E5537" s="389" t="s">
        <v>652</v>
      </c>
      <c r="F5537" s="389" t="s">
        <v>647</v>
      </c>
      <c r="G5537" s="389" t="s">
        <v>649</v>
      </c>
    </row>
    <row r="5538" spans="1:7">
      <c r="A5538" s="389" t="s">
        <v>535</v>
      </c>
      <c r="B5538" s="389" t="s">
        <v>517</v>
      </c>
      <c r="C5538" s="389">
        <v>35.133686582499898</v>
      </c>
      <c r="D5538" s="389" t="s">
        <v>647</v>
      </c>
      <c r="E5538" s="389" t="s">
        <v>652</v>
      </c>
      <c r="F5538" s="389" t="s">
        <v>647</v>
      </c>
      <c r="G5538" s="389" t="s">
        <v>649</v>
      </c>
    </row>
    <row r="5539" spans="1:7">
      <c r="A5539" s="389" t="s">
        <v>525</v>
      </c>
      <c r="B5539" s="389" t="s">
        <v>517</v>
      </c>
      <c r="C5539" s="389">
        <v>16.3809998869</v>
      </c>
      <c r="D5539" s="389" t="s">
        <v>647</v>
      </c>
      <c r="E5539" s="389" t="s">
        <v>652</v>
      </c>
      <c r="F5539" s="389" t="s">
        <v>647</v>
      </c>
      <c r="G5539" s="389" t="s">
        <v>649</v>
      </c>
    </row>
    <row r="5540" spans="1:7">
      <c r="A5540" s="389" t="s">
        <v>568</v>
      </c>
      <c r="B5540" s="389" t="s">
        <v>517</v>
      </c>
      <c r="C5540" s="389">
        <v>16.3809998869</v>
      </c>
      <c r="D5540" s="389" t="s">
        <v>647</v>
      </c>
      <c r="E5540" s="389" t="s">
        <v>652</v>
      </c>
      <c r="F5540" s="389" t="s">
        <v>647</v>
      </c>
      <c r="G5540" s="389" t="s">
        <v>649</v>
      </c>
    </row>
    <row r="5541" spans="1:7">
      <c r="A5541" s="389" t="s">
        <v>581</v>
      </c>
      <c r="B5541" s="389" t="s">
        <v>517</v>
      </c>
      <c r="C5541" s="389">
        <v>1.76099113739</v>
      </c>
      <c r="D5541" s="389" t="s">
        <v>647</v>
      </c>
      <c r="E5541" s="389" t="s">
        <v>652</v>
      </c>
      <c r="F5541" s="389" t="s">
        <v>647</v>
      </c>
      <c r="G5541" s="389" t="s">
        <v>649</v>
      </c>
    </row>
    <row r="5542" spans="1:7">
      <c r="A5542" s="389" t="s">
        <v>578</v>
      </c>
      <c r="B5542" s="389" t="s">
        <v>517</v>
      </c>
      <c r="C5542" s="389">
        <v>6.3392726647600002</v>
      </c>
      <c r="D5542" s="389" t="s">
        <v>647</v>
      </c>
      <c r="E5542" s="389" t="s">
        <v>652</v>
      </c>
      <c r="F5542" s="389" t="s">
        <v>647</v>
      </c>
      <c r="G5542" s="389" t="s">
        <v>649</v>
      </c>
    </row>
    <row r="5543" spans="1:7">
      <c r="A5543" s="389" t="s">
        <v>578</v>
      </c>
      <c r="B5543" s="389" t="s">
        <v>517</v>
      </c>
      <c r="C5543" s="389">
        <v>28.232264151700001</v>
      </c>
      <c r="D5543" s="389" t="s">
        <v>647</v>
      </c>
      <c r="E5543" s="389" t="s">
        <v>652</v>
      </c>
      <c r="F5543" s="389" t="s">
        <v>647</v>
      </c>
      <c r="G5543" s="389" t="s">
        <v>649</v>
      </c>
    </row>
    <row r="5544" spans="1:7">
      <c r="A5544" s="389" t="s">
        <v>578</v>
      </c>
      <c r="B5544" s="389" t="s">
        <v>517</v>
      </c>
      <c r="C5544" s="389">
        <v>28.232264151700001</v>
      </c>
      <c r="D5544" s="389" t="s">
        <v>647</v>
      </c>
      <c r="E5544" s="389" t="s">
        <v>652</v>
      </c>
      <c r="F5544" s="389" t="s">
        <v>647</v>
      </c>
      <c r="G5544" s="389" t="s">
        <v>649</v>
      </c>
    </row>
    <row r="5545" spans="1:7">
      <c r="A5545" s="389" t="s">
        <v>581</v>
      </c>
      <c r="B5545" s="389" t="s">
        <v>517</v>
      </c>
      <c r="C5545" s="389">
        <v>1.7245111683400001</v>
      </c>
      <c r="D5545" s="389" t="s">
        <v>647</v>
      </c>
      <c r="E5545" s="389" t="s">
        <v>652</v>
      </c>
      <c r="F5545" s="389" t="s">
        <v>647</v>
      </c>
      <c r="G5545" s="389" t="s">
        <v>649</v>
      </c>
    </row>
    <row r="5546" spans="1:7">
      <c r="A5546" s="389" t="s">
        <v>563</v>
      </c>
      <c r="B5546" s="389" t="s">
        <v>517</v>
      </c>
      <c r="C5546" s="389">
        <v>3.7695836480499998</v>
      </c>
      <c r="D5546" s="389" t="s">
        <v>647</v>
      </c>
      <c r="E5546" s="389" t="s">
        <v>652</v>
      </c>
      <c r="F5546" s="389" t="s">
        <v>647</v>
      </c>
      <c r="G5546" s="389" t="s">
        <v>649</v>
      </c>
    </row>
    <row r="5547" spans="1:7">
      <c r="A5547" s="389" t="s">
        <v>543</v>
      </c>
      <c r="B5547" s="389" t="s">
        <v>517</v>
      </c>
      <c r="C5547" s="389">
        <v>3.168780172</v>
      </c>
      <c r="D5547" s="389" t="s">
        <v>647</v>
      </c>
      <c r="E5547" s="389" t="s">
        <v>652</v>
      </c>
      <c r="F5547" s="389" t="s">
        <v>647</v>
      </c>
      <c r="G5547" s="389" t="s">
        <v>649</v>
      </c>
    </row>
    <row r="5548" spans="1:7">
      <c r="A5548" s="389" t="s">
        <v>535</v>
      </c>
      <c r="B5548" s="389" t="s">
        <v>517</v>
      </c>
      <c r="C5548" s="389">
        <v>20.605410123399899</v>
      </c>
      <c r="D5548" s="389" t="s">
        <v>647</v>
      </c>
      <c r="E5548" s="389" t="s">
        <v>652</v>
      </c>
      <c r="F5548" s="389" t="s">
        <v>647</v>
      </c>
      <c r="G5548" s="389" t="s">
        <v>649</v>
      </c>
    </row>
    <row r="5549" spans="1:7">
      <c r="A5549" s="389" t="s">
        <v>562</v>
      </c>
      <c r="B5549" s="389" t="s">
        <v>517</v>
      </c>
      <c r="C5549" s="389">
        <v>2.6313202982899999</v>
      </c>
      <c r="D5549" s="389" t="s">
        <v>647</v>
      </c>
      <c r="E5549" s="389" t="s">
        <v>652</v>
      </c>
      <c r="F5549" s="389" t="s">
        <v>647</v>
      </c>
      <c r="G5549" s="389" t="s">
        <v>649</v>
      </c>
    </row>
    <row r="5550" spans="1:7">
      <c r="A5550" s="389" t="s">
        <v>525</v>
      </c>
      <c r="B5550" s="389" t="s">
        <v>517</v>
      </c>
      <c r="C5550" s="389">
        <v>6.3819643000999999</v>
      </c>
      <c r="D5550" s="389" t="s">
        <v>647</v>
      </c>
      <c r="E5550" s="389" t="s">
        <v>652</v>
      </c>
      <c r="F5550" s="389" t="s">
        <v>647</v>
      </c>
      <c r="G5550" s="389" t="s">
        <v>649</v>
      </c>
    </row>
    <row r="5551" spans="1:7">
      <c r="A5551" s="389" t="s">
        <v>568</v>
      </c>
      <c r="B5551" s="389" t="s">
        <v>517</v>
      </c>
      <c r="C5551" s="389">
        <v>6.3819643000999999</v>
      </c>
      <c r="D5551" s="389" t="s">
        <v>647</v>
      </c>
      <c r="E5551" s="389" t="s">
        <v>652</v>
      </c>
      <c r="F5551" s="389" t="s">
        <v>647</v>
      </c>
      <c r="G5551" s="389" t="s">
        <v>649</v>
      </c>
    </row>
    <row r="5552" spans="1:7">
      <c r="A5552" s="389" t="s">
        <v>569</v>
      </c>
      <c r="B5552" s="389" t="s">
        <v>517</v>
      </c>
      <c r="C5552" s="389">
        <v>6.3819643000999999</v>
      </c>
      <c r="D5552" s="389" t="s">
        <v>647</v>
      </c>
      <c r="E5552" s="389" t="s">
        <v>652</v>
      </c>
      <c r="F5552" s="389" t="s">
        <v>647</v>
      </c>
      <c r="G5552" s="389" t="s">
        <v>649</v>
      </c>
    </row>
    <row r="5553" spans="1:7">
      <c r="A5553" s="389" t="s">
        <v>544</v>
      </c>
      <c r="B5553" s="389" t="s">
        <v>517</v>
      </c>
      <c r="C5553" s="389">
        <v>4.9373579373899998</v>
      </c>
      <c r="D5553" s="389" t="s">
        <v>647</v>
      </c>
      <c r="E5553" s="389" t="s">
        <v>652</v>
      </c>
      <c r="F5553" s="389" t="s">
        <v>647</v>
      </c>
      <c r="G5553" s="389" t="s">
        <v>649</v>
      </c>
    </row>
    <row r="5554" spans="1:7">
      <c r="A5554" s="389" t="s">
        <v>562</v>
      </c>
      <c r="B5554" s="389" t="s">
        <v>517</v>
      </c>
      <c r="C5554" s="389">
        <v>4.9373579373899998</v>
      </c>
      <c r="D5554" s="389" t="s">
        <v>647</v>
      </c>
      <c r="E5554" s="389" t="s">
        <v>652</v>
      </c>
      <c r="F5554" s="389" t="s">
        <v>647</v>
      </c>
      <c r="G5554" s="389" t="s">
        <v>649</v>
      </c>
    </row>
    <row r="5555" spans="1:7">
      <c r="A5555" s="389" t="s">
        <v>581</v>
      </c>
      <c r="B5555" s="389" t="s">
        <v>517</v>
      </c>
      <c r="C5555" s="389">
        <v>16.764804722800001</v>
      </c>
      <c r="D5555" s="389" t="s">
        <v>647</v>
      </c>
      <c r="E5555" s="389" t="s">
        <v>652</v>
      </c>
      <c r="F5555" s="389" t="s">
        <v>647</v>
      </c>
      <c r="G5555" s="389" t="s">
        <v>649</v>
      </c>
    </row>
    <row r="5556" spans="1:7">
      <c r="A5556" s="389" t="s">
        <v>525</v>
      </c>
      <c r="B5556" s="389" t="s">
        <v>517</v>
      </c>
      <c r="C5556" s="389">
        <v>2.8676043467899999</v>
      </c>
      <c r="D5556" s="389" t="s">
        <v>647</v>
      </c>
      <c r="E5556" s="389" t="s">
        <v>652</v>
      </c>
      <c r="F5556" s="389" t="s">
        <v>647</v>
      </c>
      <c r="G5556" s="389" t="s">
        <v>649</v>
      </c>
    </row>
    <row r="5557" spans="1:7">
      <c r="A5557" s="389" t="s">
        <v>535</v>
      </c>
      <c r="B5557" s="389" t="s">
        <v>517</v>
      </c>
      <c r="C5557" s="389">
        <v>15.4849644965</v>
      </c>
      <c r="D5557" s="389" t="s">
        <v>647</v>
      </c>
      <c r="E5557" s="389" t="s">
        <v>652</v>
      </c>
      <c r="F5557" s="389" t="s">
        <v>647</v>
      </c>
      <c r="G5557" s="389" t="s">
        <v>649</v>
      </c>
    </row>
    <row r="5558" spans="1:7">
      <c r="A5558" s="389" t="s">
        <v>563</v>
      </c>
      <c r="B5558" s="389" t="s">
        <v>517</v>
      </c>
      <c r="C5558" s="389">
        <v>0.41815199738499997</v>
      </c>
      <c r="D5558" s="389" t="s">
        <v>647</v>
      </c>
      <c r="E5558" s="389" t="s">
        <v>652</v>
      </c>
      <c r="F5558" s="389" t="s">
        <v>647</v>
      </c>
      <c r="G5558" s="389" t="s">
        <v>649</v>
      </c>
    </row>
    <row r="5559" spans="1:7">
      <c r="A5559" s="389" t="s">
        <v>526</v>
      </c>
      <c r="B5559" s="389" t="s">
        <v>517</v>
      </c>
      <c r="C5559" s="389">
        <v>5.5941868964800001</v>
      </c>
      <c r="D5559" s="389" t="s">
        <v>647</v>
      </c>
      <c r="E5559" s="389" t="s">
        <v>652</v>
      </c>
      <c r="F5559" s="389" t="s">
        <v>647</v>
      </c>
      <c r="G5559" s="389" t="s">
        <v>649</v>
      </c>
    </row>
    <row r="5560" spans="1:7">
      <c r="A5560" s="389" t="s">
        <v>514</v>
      </c>
      <c r="B5560" s="389" t="s">
        <v>517</v>
      </c>
      <c r="C5560" s="389">
        <v>5.5941868964800001</v>
      </c>
      <c r="D5560" s="389" t="s">
        <v>647</v>
      </c>
      <c r="E5560" s="389" t="s">
        <v>652</v>
      </c>
      <c r="F5560" s="389" t="s">
        <v>647</v>
      </c>
      <c r="G5560" s="389" t="s">
        <v>649</v>
      </c>
    </row>
    <row r="5561" spans="1:7">
      <c r="A5561" s="389" t="s">
        <v>514</v>
      </c>
      <c r="B5561" s="389" t="s">
        <v>517</v>
      </c>
      <c r="C5561" s="389">
        <v>5.5941868964800001</v>
      </c>
      <c r="D5561" s="389" t="s">
        <v>647</v>
      </c>
      <c r="E5561" s="389" t="s">
        <v>652</v>
      </c>
      <c r="F5561" s="389" t="s">
        <v>647</v>
      </c>
      <c r="G5561" s="389" t="s">
        <v>649</v>
      </c>
    </row>
    <row r="5562" spans="1:7">
      <c r="A5562" s="389" t="s">
        <v>535</v>
      </c>
      <c r="B5562" s="389" t="s">
        <v>517</v>
      </c>
      <c r="C5562" s="389">
        <v>1.61174680137</v>
      </c>
      <c r="D5562" s="389" t="s">
        <v>647</v>
      </c>
      <c r="E5562" s="389" t="s">
        <v>652</v>
      </c>
      <c r="F5562" s="389" t="s">
        <v>647</v>
      </c>
      <c r="G5562" s="389" t="s">
        <v>649</v>
      </c>
    </row>
    <row r="5563" spans="1:7">
      <c r="A5563" s="389" t="s">
        <v>558</v>
      </c>
      <c r="B5563" s="389" t="s">
        <v>517</v>
      </c>
      <c r="C5563" s="389">
        <v>2.46902734834</v>
      </c>
      <c r="D5563" s="389" t="s">
        <v>647</v>
      </c>
      <c r="E5563" s="389" t="s">
        <v>652</v>
      </c>
      <c r="F5563" s="389" t="s">
        <v>647</v>
      </c>
      <c r="G5563" s="389" t="s">
        <v>649</v>
      </c>
    </row>
    <row r="5564" spans="1:7">
      <c r="A5564" s="389" t="s">
        <v>574</v>
      </c>
      <c r="B5564" s="389" t="s">
        <v>517</v>
      </c>
      <c r="C5564" s="389">
        <v>5.8225205717000001</v>
      </c>
      <c r="D5564" s="389" t="s">
        <v>647</v>
      </c>
      <c r="E5564" s="389" t="s">
        <v>652</v>
      </c>
      <c r="F5564" s="389" t="s">
        <v>647</v>
      </c>
      <c r="G5564" s="389" t="s">
        <v>649</v>
      </c>
    </row>
    <row r="5565" spans="1:7">
      <c r="A5565" s="389" t="s">
        <v>574</v>
      </c>
      <c r="B5565" s="389" t="s">
        <v>517</v>
      </c>
      <c r="C5565" s="389">
        <v>5.8225205717000001</v>
      </c>
      <c r="D5565" s="389" t="s">
        <v>647</v>
      </c>
      <c r="E5565" s="389" t="s">
        <v>652</v>
      </c>
      <c r="F5565" s="389" t="s">
        <v>647</v>
      </c>
      <c r="G5565" s="389" t="s">
        <v>649</v>
      </c>
    </row>
    <row r="5566" spans="1:7">
      <c r="A5566" s="389" t="s">
        <v>574</v>
      </c>
      <c r="B5566" s="389" t="s">
        <v>517</v>
      </c>
      <c r="C5566" s="389">
        <v>5.8225205717000001</v>
      </c>
      <c r="D5566" s="389" t="s">
        <v>647</v>
      </c>
      <c r="E5566" s="389" t="s">
        <v>652</v>
      </c>
      <c r="F5566" s="389" t="s">
        <v>647</v>
      </c>
      <c r="G5566" s="389" t="s">
        <v>649</v>
      </c>
    </row>
    <row r="5567" spans="1:7">
      <c r="A5567" s="389" t="s">
        <v>577</v>
      </c>
      <c r="B5567" s="389" t="s">
        <v>517</v>
      </c>
      <c r="C5567" s="389">
        <v>5.3930501771500001</v>
      </c>
      <c r="D5567" s="389" t="s">
        <v>647</v>
      </c>
      <c r="E5567" s="389" t="s">
        <v>652</v>
      </c>
      <c r="F5567" s="389" t="s">
        <v>647</v>
      </c>
      <c r="G5567" s="389" t="s">
        <v>649</v>
      </c>
    </row>
    <row r="5568" spans="1:7">
      <c r="A5568" s="389" t="s">
        <v>562</v>
      </c>
      <c r="B5568" s="389" t="s">
        <v>517</v>
      </c>
      <c r="C5568" s="389">
        <v>10.929712135400001</v>
      </c>
      <c r="D5568" s="389" t="s">
        <v>647</v>
      </c>
      <c r="E5568" s="389" t="s">
        <v>652</v>
      </c>
      <c r="F5568" s="389" t="s">
        <v>647</v>
      </c>
      <c r="G5568" s="389" t="s">
        <v>649</v>
      </c>
    </row>
    <row r="5569" spans="1:7">
      <c r="A5569" s="389" t="s">
        <v>563</v>
      </c>
      <c r="B5569" s="389" t="s">
        <v>517</v>
      </c>
      <c r="C5569" s="389">
        <v>10.929712135400001</v>
      </c>
      <c r="D5569" s="389" t="s">
        <v>647</v>
      </c>
      <c r="E5569" s="389" t="s">
        <v>652</v>
      </c>
      <c r="F5569" s="389" t="s">
        <v>647</v>
      </c>
      <c r="G5569" s="389" t="s">
        <v>649</v>
      </c>
    </row>
    <row r="5570" spans="1:7">
      <c r="A5570" s="389" t="s">
        <v>581</v>
      </c>
      <c r="B5570" s="389" t="s">
        <v>517</v>
      </c>
      <c r="C5570" s="389">
        <v>3.42184969852</v>
      </c>
      <c r="D5570" s="389" t="s">
        <v>647</v>
      </c>
      <c r="E5570" s="389" t="s">
        <v>652</v>
      </c>
      <c r="F5570" s="389" t="s">
        <v>647</v>
      </c>
      <c r="G5570" s="389" t="s">
        <v>649</v>
      </c>
    </row>
    <row r="5571" spans="1:7">
      <c r="A5571" s="389" t="s">
        <v>581</v>
      </c>
      <c r="B5571" s="389" t="s">
        <v>517</v>
      </c>
      <c r="C5571" s="389">
        <v>49.656012183400001</v>
      </c>
      <c r="D5571" s="389" t="s">
        <v>647</v>
      </c>
      <c r="E5571" s="389" t="s">
        <v>652</v>
      </c>
      <c r="F5571" s="389" t="s">
        <v>647</v>
      </c>
      <c r="G5571" s="389" t="s">
        <v>649</v>
      </c>
    </row>
    <row r="5572" spans="1:7">
      <c r="A5572" s="389" t="s">
        <v>581</v>
      </c>
      <c r="B5572" s="389" t="s">
        <v>517</v>
      </c>
      <c r="C5572" s="389">
        <v>49.656012183400001</v>
      </c>
      <c r="D5572" s="389" t="s">
        <v>647</v>
      </c>
      <c r="E5572" s="389" t="s">
        <v>652</v>
      </c>
      <c r="F5572" s="389" t="s">
        <v>647</v>
      </c>
      <c r="G5572" s="389" t="s">
        <v>649</v>
      </c>
    </row>
    <row r="5573" spans="1:7">
      <c r="A5573" s="389" t="s">
        <v>577</v>
      </c>
      <c r="B5573" s="389" t="s">
        <v>517</v>
      </c>
      <c r="C5573" s="389">
        <v>7.9566433853499996</v>
      </c>
      <c r="D5573" s="389" t="s">
        <v>647</v>
      </c>
      <c r="E5573" s="389" t="s">
        <v>652</v>
      </c>
      <c r="F5573" s="389" t="s">
        <v>647</v>
      </c>
      <c r="G5573" s="389" t="s">
        <v>649</v>
      </c>
    </row>
    <row r="5574" spans="1:7">
      <c r="A5574" s="389" t="s">
        <v>514</v>
      </c>
      <c r="B5574" s="389" t="s">
        <v>517</v>
      </c>
      <c r="C5574" s="389">
        <v>13.7932549525</v>
      </c>
      <c r="D5574" s="389" t="s">
        <v>647</v>
      </c>
      <c r="E5574" s="389" t="s">
        <v>652</v>
      </c>
      <c r="F5574" s="389" t="s">
        <v>647</v>
      </c>
      <c r="G5574" s="389" t="s">
        <v>649</v>
      </c>
    </row>
    <row r="5575" spans="1:7">
      <c r="A5575" s="389" t="s">
        <v>514</v>
      </c>
      <c r="B5575" s="389" t="s">
        <v>517</v>
      </c>
      <c r="C5575" s="389">
        <v>13.7932549525</v>
      </c>
      <c r="D5575" s="389" t="s">
        <v>647</v>
      </c>
      <c r="E5575" s="389" t="s">
        <v>652</v>
      </c>
      <c r="F5575" s="389" t="s">
        <v>647</v>
      </c>
      <c r="G5575" s="389" t="s">
        <v>649</v>
      </c>
    </row>
    <row r="5576" spans="1:7">
      <c r="A5576" s="389" t="s">
        <v>569</v>
      </c>
      <c r="B5576" s="389" t="s">
        <v>517</v>
      </c>
      <c r="C5576" s="389">
        <v>2.1043664023700002</v>
      </c>
      <c r="D5576" s="389" t="s">
        <v>647</v>
      </c>
      <c r="E5576" s="389" t="s">
        <v>652</v>
      </c>
      <c r="F5576" s="389" t="s">
        <v>647</v>
      </c>
      <c r="G5576" s="389" t="s">
        <v>649</v>
      </c>
    </row>
    <row r="5577" spans="1:7">
      <c r="A5577" s="389" t="s">
        <v>569</v>
      </c>
      <c r="B5577" s="389" t="s">
        <v>517</v>
      </c>
      <c r="C5577" s="389">
        <v>2.1043664023700002</v>
      </c>
      <c r="D5577" s="389" t="s">
        <v>647</v>
      </c>
      <c r="E5577" s="389" t="s">
        <v>652</v>
      </c>
      <c r="F5577" s="389" t="s">
        <v>647</v>
      </c>
      <c r="G5577" s="389" t="s">
        <v>649</v>
      </c>
    </row>
    <row r="5578" spans="1:7">
      <c r="A5578" s="389" t="s">
        <v>560</v>
      </c>
      <c r="B5578" s="389" t="s">
        <v>517</v>
      </c>
      <c r="C5578" s="389">
        <v>1.22892042122</v>
      </c>
      <c r="D5578" s="389" t="s">
        <v>647</v>
      </c>
      <c r="E5578" s="389" t="s">
        <v>652</v>
      </c>
      <c r="F5578" s="389" t="s">
        <v>647</v>
      </c>
      <c r="G5578" s="389" t="s">
        <v>649</v>
      </c>
    </row>
    <row r="5579" spans="1:7">
      <c r="A5579" s="389" t="s">
        <v>560</v>
      </c>
      <c r="B5579" s="389" t="s">
        <v>517</v>
      </c>
      <c r="C5579" s="389">
        <v>1.22892042122</v>
      </c>
      <c r="D5579" s="389" t="s">
        <v>647</v>
      </c>
      <c r="E5579" s="389" t="s">
        <v>652</v>
      </c>
      <c r="F5579" s="389" t="s">
        <v>647</v>
      </c>
      <c r="G5579" s="389" t="s">
        <v>649</v>
      </c>
    </row>
    <row r="5580" spans="1:7">
      <c r="A5580" s="389" t="s">
        <v>563</v>
      </c>
      <c r="B5580" s="389" t="s">
        <v>517</v>
      </c>
      <c r="C5580" s="389">
        <v>38.4831796494</v>
      </c>
      <c r="D5580" s="389" t="s">
        <v>647</v>
      </c>
      <c r="E5580" s="389" t="s">
        <v>652</v>
      </c>
      <c r="F5580" s="389" t="s">
        <v>647</v>
      </c>
      <c r="G5580" s="389" t="s">
        <v>649</v>
      </c>
    </row>
    <row r="5581" spans="1:7">
      <c r="A5581" s="389" t="s">
        <v>522</v>
      </c>
      <c r="B5581" s="389" t="s">
        <v>517</v>
      </c>
      <c r="C5581" s="389">
        <v>25.971172140699899</v>
      </c>
      <c r="D5581" s="389" t="s">
        <v>647</v>
      </c>
      <c r="E5581" s="389" t="s">
        <v>652</v>
      </c>
      <c r="F5581" s="389" t="s">
        <v>647</v>
      </c>
      <c r="G5581" s="389" t="s">
        <v>649</v>
      </c>
    </row>
    <row r="5582" spans="1:7">
      <c r="A5582" s="389" t="s">
        <v>559</v>
      </c>
      <c r="B5582" s="389" t="s">
        <v>517</v>
      </c>
      <c r="C5582" s="389">
        <v>41.495605898999898</v>
      </c>
      <c r="D5582" s="389" t="s">
        <v>647</v>
      </c>
      <c r="E5582" s="389" t="s">
        <v>652</v>
      </c>
      <c r="F5582" s="389" t="s">
        <v>647</v>
      </c>
      <c r="G5582" s="389" t="s">
        <v>649</v>
      </c>
    </row>
    <row r="5583" spans="1:7">
      <c r="A5583" s="389" t="s">
        <v>574</v>
      </c>
      <c r="B5583" s="389" t="s">
        <v>517</v>
      </c>
      <c r="C5583" s="389">
        <v>41.495605898999898</v>
      </c>
      <c r="D5583" s="389" t="s">
        <v>647</v>
      </c>
      <c r="E5583" s="389" t="s">
        <v>652</v>
      </c>
      <c r="F5583" s="389" t="s">
        <v>647</v>
      </c>
      <c r="G5583" s="389" t="s">
        <v>649</v>
      </c>
    </row>
    <row r="5584" spans="1:7">
      <c r="A5584" s="389" t="s">
        <v>574</v>
      </c>
      <c r="B5584" s="389" t="s">
        <v>517</v>
      </c>
      <c r="C5584" s="389">
        <v>41.495605898999898</v>
      </c>
      <c r="D5584" s="389" t="s">
        <v>647</v>
      </c>
      <c r="E5584" s="389" t="s">
        <v>652</v>
      </c>
      <c r="F5584" s="389" t="s">
        <v>647</v>
      </c>
      <c r="G5584" s="389" t="s">
        <v>649</v>
      </c>
    </row>
    <row r="5585" spans="1:7">
      <c r="A5585" s="389" t="s">
        <v>525</v>
      </c>
      <c r="B5585" s="389" t="s">
        <v>517</v>
      </c>
      <c r="C5585" s="389">
        <v>19.3105949326999</v>
      </c>
      <c r="D5585" s="389" t="s">
        <v>647</v>
      </c>
      <c r="E5585" s="389" t="s">
        <v>652</v>
      </c>
      <c r="F5585" s="389" t="s">
        <v>647</v>
      </c>
      <c r="G5585" s="389" t="s">
        <v>649</v>
      </c>
    </row>
    <row r="5586" spans="1:7">
      <c r="A5586" s="389" t="s">
        <v>525</v>
      </c>
      <c r="B5586" s="389" t="s">
        <v>517</v>
      </c>
      <c r="C5586" s="389">
        <v>19.3105949326999</v>
      </c>
      <c r="D5586" s="389" t="s">
        <v>647</v>
      </c>
      <c r="E5586" s="389" t="s">
        <v>652</v>
      </c>
      <c r="F5586" s="389" t="s">
        <v>647</v>
      </c>
      <c r="G5586" s="389" t="s">
        <v>649</v>
      </c>
    </row>
    <row r="5587" spans="1:7">
      <c r="A5587" s="389" t="s">
        <v>525</v>
      </c>
      <c r="B5587" s="389" t="s">
        <v>517</v>
      </c>
      <c r="C5587" s="389">
        <v>19.3105949326999</v>
      </c>
      <c r="D5587" s="389" t="s">
        <v>647</v>
      </c>
      <c r="E5587" s="389" t="s">
        <v>652</v>
      </c>
      <c r="F5587" s="389" t="s">
        <v>647</v>
      </c>
      <c r="G5587" s="389" t="s">
        <v>649</v>
      </c>
    </row>
    <row r="5588" spans="1:7">
      <c r="A5588" s="389" t="s">
        <v>525</v>
      </c>
      <c r="B5588" s="389" t="s">
        <v>517</v>
      </c>
      <c r="C5588" s="389">
        <v>19.3105949326999</v>
      </c>
      <c r="D5588" s="389" t="s">
        <v>647</v>
      </c>
      <c r="E5588" s="389" t="s">
        <v>652</v>
      </c>
      <c r="F5588" s="389" t="s">
        <v>647</v>
      </c>
      <c r="G5588" s="389" t="s">
        <v>649</v>
      </c>
    </row>
    <row r="5589" spans="1:7">
      <c r="A5589" s="389" t="s">
        <v>526</v>
      </c>
      <c r="B5589" s="389" t="s">
        <v>517</v>
      </c>
      <c r="C5589" s="389">
        <v>19.3105949326999</v>
      </c>
      <c r="D5589" s="389" t="s">
        <v>647</v>
      </c>
      <c r="E5589" s="389" t="s">
        <v>652</v>
      </c>
      <c r="F5589" s="389" t="s">
        <v>647</v>
      </c>
      <c r="G5589" s="389" t="s">
        <v>649</v>
      </c>
    </row>
    <row r="5590" spans="1:7">
      <c r="A5590" s="389" t="s">
        <v>526</v>
      </c>
      <c r="B5590" s="389" t="s">
        <v>517</v>
      </c>
      <c r="C5590" s="389">
        <v>19.3105949326999</v>
      </c>
      <c r="D5590" s="389" t="s">
        <v>647</v>
      </c>
      <c r="E5590" s="389" t="s">
        <v>652</v>
      </c>
      <c r="F5590" s="389" t="s">
        <v>647</v>
      </c>
      <c r="G5590" s="389" t="s">
        <v>649</v>
      </c>
    </row>
    <row r="5591" spans="1:7">
      <c r="A5591" s="389" t="s">
        <v>568</v>
      </c>
      <c r="B5591" s="389" t="s">
        <v>517</v>
      </c>
      <c r="C5591" s="389">
        <v>19.3105949326999</v>
      </c>
      <c r="D5591" s="389" t="s">
        <v>647</v>
      </c>
      <c r="E5591" s="389" t="s">
        <v>652</v>
      </c>
      <c r="F5591" s="389" t="s">
        <v>647</v>
      </c>
      <c r="G5591" s="389" t="s">
        <v>649</v>
      </c>
    </row>
    <row r="5592" spans="1:7">
      <c r="A5592" s="389" t="s">
        <v>568</v>
      </c>
      <c r="B5592" s="389" t="s">
        <v>517</v>
      </c>
      <c r="C5592" s="389">
        <v>19.3105949326999</v>
      </c>
      <c r="D5592" s="389" t="s">
        <v>647</v>
      </c>
      <c r="E5592" s="389" t="s">
        <v>652</v>
      </c>
      <c r="F5592" s="389" t="s">
        <v>647</v>
      </c>
      <c r="G5592" s="389" t="s">
        <v>649</v>
      </c>
    </row>
    <row r="5593" spans="1:7">
      <c r="A5593" s="389" t="s">
        <v>568</v>
      </c>
      <c r="B5593" s="389" t="s">
        <v>517</v>
      </c>
      <c r="C5593" s="389">
        <v>19.3105949326999</v>
      </c>
      <c r="D5593" s="389" t="s">
        <v>647</v>
      </c>
      <c r="E5593" s="389" t="s">
        <v>652</v>
      </c>
      <c r="F5593" s="389" t="s">
        <v>647</v>
      </c>
      <c r="G5593" s="389" t="s">
        <v>649</v>
      </c>
    </row>
    <row r="5594" spans="1:7">
      <c r="A5594" s="389" t="s">
        <v>568</v>
      </c>
      <c r="B5594" s="389" t="s">
        <v>517</v>
      </c>
      <c r="C5594" s="389">
        <v>19.3105949326999</v>
      </c>
      <c r="D5594" s="389" t="s">
        <v>647</v>
      </c>
      <c r="E5594" s="389" t="s">
        <v>652</v>
      </c>
      <c r="F5594" s="389" t="s">
        <v>647</v>
      </c>
      <c r="G5594" s="389" t="s">
        <v>649</v>
      </c>
    </row>
    <row r="5595" spans="1:7">
      <c r="A5595" s="389" t="s">
        <v>526</v>
      </c>
      <c r="B5595" s="389" t="s">
        <v>517</v>
      </c>
      <c r="C5595" s="389">
        <v>20.6156126144</v>
      </c>
      <c r="D5595" s="389" t="s">
        <v>647</v>
      </c>
      <c r="E5595" s="389" t="s">
        <v>652</v>
      </c>
      <c r="F5595" s="389" t="s">
        <v>647</v>
      </c>
      <c r="G5595" s="389" t="s">
        <v>649</v>
      </c>
    </row>
    <row r="5596" spans="1:7">
      <c r="A5596" s="389" t="s">
        <v>514</v>
      </c>
      <c r="B5596" s="389" t="s">
        <v>517</v>
      </c>
      <c r="C5596" s="389">
        <v>20.6156126144</v>
      </c>
      <c r="D5596" s="389" t="s">
        <v>647</v>
      </c>
      <c r="E5596" s="389" t="s">
        <v>652</v>
      </c>
      <c r="F5596" s="389" t="s">
        <v>647</v>
      </c>
      <c r="G5596" s="389" t="s">
        <v>649</v>
      </c>
    </row>
    <row r="5597" spans="1:7">
      <c r="A5597" s="389" t="s">
        <v>581</v>
      </c>
      <c r="B5597" s="389" t="s">
        <v>517</v>
      </c>
      <c r="C5597" s="389">
        <v>0.80646384150799999</v>
      </c>
      <c r="D5597" s="389" t="s">
        <v>647</v>
      </c>
      <c r="E5597" s="389" t="s">
        <v>652</v>
      </c>
      <c r="F5597" s="389" t="s">
        <v>647</v>
      </c>
      <c r="G5597" s="389" t="s">
        <v>649</v>
      </c>
    </row>
    <row r="5598" spans="1:7">
      <c r="A5598" s="389" t="s">
        <v>581</v>
      </c>
      <c r="B5598" s="389" t="s">
        <v>517</v>
      </c>
      <c r="C5598" s="389">
        <v>5.2741741546599998</v>
      </c>
      <c r="D5598" s="389" t="s">
        <v>647</v>
      </c>
      <c r="E5598" s="389" t="s">
        <v>652</v>
      </c>
      <c r="F5598" s="389" t="s">
        <v>647</v>
      </c>
      <c r="G5598" s="389" t="s">
        <v>649</v>
      </c>
    </row>
    <row r="5599" spans="1:7">
      <c r="A5599" s="389" t="s">
        <v>562</v>
      </c>
      <c r="B5599" s="389" t="s">
        <v>517</v>
      </c>
      <c r="C5599" s="389">
        <v>1.0078482396399999</v>
      </c>
      <c r="D5599" s="389" t="s">
        <v>647</v>
      </c>
      <c r="E5599" s="389" t="s">
        <v>652</v>
      </c>
      <c r="F5599" s="389" t="s">
        <v>647</v>
      </c>
      <c r="G5599" s="389" t="s">
        <v>649</v>
      </c>
    </row>
    <row r="5600" spans="1:7">
      <c r="A5600" s="389" t="s">
        <v>514</v>
      </c>
      <c r="B5600" s="389" t="s">
        <v>517</v>
      </c>
      <c r="C5600" s="389">
        <v>5.5509439800299996</v>
      </c>
      <c r="D5600" s="389" t="s">
        <v>647</v>
      </c>
      <c r="E5600" s="389" t="s">
        <v>652</v>
      </c>
      <c r="F5600" s="389" t="s">
        <v>647</v>
      </c>
      <c r="G5600" s="389" t="s">
        <v>649</v>
      </c>
    </row>
    <row r="5601" spans="1:7">
      <c r="A5601" s="389" t="s">
        <v>514</v>
      </c>
      <c r="B5601" s="389" t="s">
        <v>517</v>
      </c>
      <c r="C5601" s="389">
        <v>5.5509439800299996</v>
      </c>
      <c r="D5601" s="389" t="s">
        <v>647</v>
      </c>
      <c r="E5601" s="389" t="s">
        <v>652</v>
      </c>
      <c r="F5601" s="389" t="s">
        <v>647</v>
      </c>
      <c r="G5601" s="389" t="s">
        <v>649</v>
      </c>
    </row>
    <row r="5602" spans="1:7">
      <c r="A5602" s="389" t="s">
        <v>535</v>
      </c>
      <c r="B5602" s="389" t="s">
        <v>517</v>
      </c>
      <c r="C5602" s="389">
        <v>11.1246256179</v>
      </c>
      <c r="D5602" s="389" t="s">
        <v>647</v>
      </c>
      <c r="E5602" s="389" t="s">
        <v>652</v>
      </c>
      <c r="F5602" s="389" t="s">
        <v>647</v>
      </c>
      <c r="G5602" s="389" t="s">
        <v>649</v>
      </c>
    </row>
    <row r="5603" spans="1:7">
      <c r="A5603" s="389" t="s">
        <v>535</v>
      </c>
      <c r="B5603" s="389" t="s">
        <v>517</v>
      </c>
      <c r="C5603" s="389">
        <v>11.1246256179</v>
      </c>
      <c r="D5603" s="389" t="s">
        <v>647</v>
      </c>
      <c r="E5603" s="389" t="s">
        <v>652</v>
      </c>
      <c r="F5603" s="389" t="s">
        <v>647</v>
      </c>
      <c r="G5603" s="389" t="s">
        <v>649</v>
      </c>
    </row>
    <row r="5604" spans="1:7">
      <c r="A5604" s="389" t="s">
        <v>534</v>
      </c>
      <c r="B5604" s="389" t="s">
        <v>517</v>
      </c>
      <c r="C5604" s="389">
        <v>3.6150438298299998</v>
      </c>
      <c r="D5604" s="389" t="s">
        <v>647</v>
      </c>
      <c r="E5604" s="389" t="s">
        <v>652</v>
      </c>
      <c r="F5604" s="389" t="s">
        <v>647</v>
      </c>
      <c r="G5604" s="389" t="s">
        <v>649</v>
      </c>
    </row>
    <row r="5605" spans="1:7">
      <c r="A5605" s="389" t="s">
        <v>541</v>
      </c>
      <c r="B5605" s="389" t="s">
        <v>517</v>
      </c>
      <c r="C5605" s="389">
        <v>3.6150438298299998</v>
      </c>
      <c r="D5605" s="389" t="s">
        <v>647</v>
      </c>
      <c r="E5605" s="389" t="s">
        <v>652</v>
      </c>
      <c r="F5605" s="389" t="s">
        <v>647</v>
      </c>
      <c r="G5605" s="389" t="s">
        <v>649</v>
      </c>
    </row>
    <row r="5606" spans="1:7">
      <c r="A5606" s="389" t="s">
        <v>575</v>
      </c>
      <c r="B5606" s="389" t="s">
        <v>517</v>
      </c>
      <c r="C5606" s="389">
        <v>3.6150438298299998</v>
      </c>
      <c r="D5606" s="389" t="s">
        <v>647</v>
      </c>
      <c r="E5606" s="389" t="s">
        <v>652</v>
      </c>
      <c r="F5606" s="389" t="s">
        <v>647</v>
      </c>
      <c r="G5606" s="389" t="s">
        <v>649</v>
      </c>
    </row>
    <row r="5607" spans="1:7">
      <c r="A5607" s="389" t="s">
        <v>575</v>
      </c>
      <c r="B5607" s="389" t="s">
        <v>517</v>
      </c>
      <c r="C5607" s="389">
        <v>3.6150438298299998</v>
      </c>
      <c r="D5607" s="389" t="s">
        <v>647</v>
      </c>
      <c r="E5607" s="389" t="s">
        <v>652</v>
      </c>
      <c r="F5607" s="389" t="s">
        <v>647</v>
      </c>
      <c r="G5607" s="389" t="s">
        <v>649</v>
      </c>
    </row>
    <row r="5608" spans="1:7">
      <c r="A5608" s="389" t="s">
        <v>581</v>
      </c>
      <c r="B5608" s="389" t="s">
        <v>517</v>
      </c>
      <c r="C5608" s="389">
        <v>23.432725048399899</v>
      </c>
      <c r="D5608" s="389" t="s">
        <v>647</v>
      </c>
      <c r="E5608" s="389" t="s">
        <v>652</v>
      </c>
      <c r="F5608" s="389" t="s">
        <v>647</v>
      </c>
      <c r="G5608" s="389" t="s">
        <v>649</v>
      </c>
    </row>
    <row r="5609" spans="1:7">
      <c r="A5609" s="389" t="s">
        <v>526</v>
      </c>
      <c r="B5609" s="389" t="s">
        <v>517</v>
      </c>
      <c r="C5609" s="389">
        <v>4.1928953078699998</v>
      </c>
      <c r="D5609" s="389" t="s">
        <v>647</v>
      </c>
      <c r="E5609" s="389" t="s">
        <v>652</v>
      </c>
      <c r="F5609" s="389" t="s">
        <v>647</v>
      </c>
      <c r="G5609" s="389" t="s">
        <v>649</v>
      </c>
    </row>
    <row r="5610" spans="1:7">
      <c r="A5610" s="389" t="s">
        <v>581</v>
      </c>
      <c r="B5610" s="389" t="s">
        <v>517</v>
      </c>
      <c r="C5610" s="389">
        <v>5.9314003470400003</v>
      </c>
      <c r="D5610" s="389" t="s">
        <v>647</v>
      </c>
      <c r="E5610" s="389" t="s">
        <v>652</v>
      </c>
      <c r="F5610" s="389" t="s">
        <v>647</v>
      </c>
      <c r="G5610" s="389" t="s">
        <v>649</v>
      </c>
    </row>
    <row r="5611" spans="1:7">
      <c r="A5611" s="389" t="s">
        <v>559</v>
      </c>
      <c r="B5611" s="389" t="s">
        <v>517</v>
      </c>
      <c r="C5611" s="389">
        <v>0.84645449111600002</v>
      </c>
      <c r="D5611" s="389" t="s">
        <v>647</v>
      </c>
      <c r="E5611" s="389" t="s">
        <v>652</v>
      </c>
      <c r="F5611" s="389" t="s">
        <v>647</v>
      </c>
      <c r="G5611" s="389" t="s">
        <v>649</v>
      </c>
    </row>
    <row r="5612" spans="1:7">
      <c r="A5612" s="389" t="s">
        <v>574</v>
      </c>
      <c r="B5612" s="389" t="s">
        <v>517</v>
      </c>
      <c r="C5612" s="389">
        <v>0.84645449111600002</v>
      </c>
      <c r="D5612" s="389" t="s">
        <v>647</v>
      </c>
      <c r="E5612" s="389" t="s">
        <v>652</v>
      </c>
      <c r="F5612" s="389" t="s">
        <v>647</v>
      </c>
      <c r="G5612" s="389" t="s">
        <v>649</v>
      </c>
    </row>
    <row r="5613" spans="1:7">
      <c r="A5613" s="389" t="s">
        <v>581</v>
      </c>
      <c r="B5613" s="389" t="s">
        <v>517</v>
      </c>
      <c r="C5613" s="389">
        <v>2.6535122034800001</v>
      </c>
      <c r="D5613" s="389" t="s">
        <v>647</v>
      </c>
      <c r="E5613" s="389" t="s">
        <v>652</v>
      </c>
      <c r="F5613" s="389" t="s">
        <v>647</v>
      </c>
      <c r="G5613" s="389" t="s">
        <v>649</v>
      </c>
    </row>
    <row r="5614" spans="1:7">
      <c r="A5614" s="389" t="s">
        <v>581</v>
      </c>
      <c r="B5614" s="389" t="s">
        <v>517</v>
      </c>
      <c r="C5614" s="389">
        <v>1.91050173553</v>
      </c>
      <c r="D5614" s="389" t="s">
        <v>647</v>
      </c>
      <c r="E5614" s="389" t="s">
        <v>652</v>
      </c>
      <c r="F5614" s="389" t="s">
        <v>647</v>
      </c>
      <c r="G5614" s="389" t="s">
        <v>649</v>
      </c>
    </row>
    <row r="5615" spans="1:7">
      <c r="A5615" s="389" t="s">
        <v>526</v>
      </c>
      <c r="B5615" s="389" t="s">
        <v>517</v>
      </c>
      <c r="C5615" s="389">
        <v>1.8346043349800001</v>
      </c>
      <c r="D5615" s="389" t="s">
        <v>647</v>
      </c>
      <c r="E5615" s="389" t="s">
        <v>652</v>
      </c>
      <c r="F5615" s="389" t="s">
        <v>647</v>
      </c>
      <c r="G5615" s="389" t="s">
        <v>649</v>
      </c>
    </row>
    <row r="5616" spans="1:7">
      <c r="A5616" s="389" t="s">
        <v>542</v>
      </c>
      <c r="B5616" s="389" t="s">
        <v>517</v>
      </c>
      <c r="C5616" s="389">
        <v>1.8346043349800001</v>
      </c>
      <c r="D5616" s="389" t="s">
        <v>647</v>
      </c>
      <c r="E5616" s="389" t="s">
        <v>652</v>
      </c>
      <c r="F5616" s="389" t="s">
        <v>647</v>
      </c>
      <c r="G5616" s="389" t="s">
        <v>649</v>
      </c>
    </row>
    <row r="5617" spans="1:7">
      <c r="A5617" s="389" t="s">
        <v>581</v>
      </c>
      <c r="B5617" s="389" t="s">
        <v>517</v>
      </c>
      <c r="C5617" s="389">
        <v>6.6801739937700004</v>
      </c>
      <c r="D5617" s="389" t="s">
        <v>647</v>
      </c>
      <c r="E5617" s="389" t="s">
        <v>652</v>
      </c>
      <c r="F5617" s="389" t="s">
        <v>647</v>
      </c>
      <c r="G5617" s="389" t="s">
        <v>649</v>
      </c>
    </row>
    <row r="5618" spans="1:7">
      <c r="A5618" s="389" t="s">
        <v>514</v>
      </c>
      <c r="B5618" s="389" t="s">
        <v>517</v>
      </c>
      <c r="C5618" s="389">
        <v>40.8143034673</v>
      </c>
      <c r="D5618" s="389" t="s">
        <v>647</v>
      </c>
      <c r="E5618" s="389" t="s">
        <v>652</v>
      </c>
      <c r="F5618" s="389" t="s">
        <v>647</v>
      </c>
      <c r="G5618" s="389" t="s">
        <v>649</v>
      </c>
    </row>
    <row r="5619" spans="1:7">
      <c r="A5619" s="389" t="s">
        <v>522</v>
      </c>
      <c r="B5619" s="389" t="s">
        <v>517</v>
      </c>
      <c r="C5619" s="389">
        <v>13.624784136700001</v>
      </c>
      <c r="D5619" s="389" t="s">
        <v>647</v>
      </c>
      <c r="E5619" s="389" t="s">
        <v>652</v>
      </c>
      <c r="F5619" s="389" t="s">
        <v>647</v>
      </c>
      <c r="G5619" s="389" t="s">
        <v>649</v>
      </c>
    </row>
    <row r="5620" spans="1:7">
      <c r="A5620" s="389" t="s">
        <v>526</v>
      </c>
      <c r="B5620" s="389" t="s">
        <v>517</v>
      </c>
      <c r="C5620" s="389">
        <v>4.0333529711900002</v>
      </c>
      <c r="D5620" s="389" t="s">
        <v>647</v>
      </c>
      <c r="E5620" s="389" t="s">
        <v>652</v>
      </c>
      <c r="F5620" s="389" t="s">
        <v>647</v>
      </c>
      <c r="G5620" s="389" t="s">
        <v>649</v>
      </c>
    </row>
    <row r="5621" spans="1:7">
      <c r="A5621" s="389" t="s">
        <v>543</v>
      </c>
      <c r="B5621" s="389" t="s">
        <v>517</v>
      </c>
      <c r="C5621" s="389">
        <v>24.4718474826999</v>
      </c>
      <c r="D5621" s="389" t="s">
        <v>647</v>
      </c>
      <c r="E5621" s="389" t="s">
        <v>652</v>
      </c>
      <c r="F5621" s="389" t="s">
        <v>647</v>
      </c>
      <c r="G5621" s="389" t="s">
        <v>649</v>
      </c>
    </row>
    <row r="5622" spans="1:7">
      <c r="A5622" s="389" t="s">
        <v>569</v>
      </c>
      <c r="B5622" s="389" t="s">
        <v>517</v>
      </c>
      <c r="C5622" s="389">
        <v>3.51626331766</v>
      </c>
      <c r="D5622" s="389" t="s">
        <v>647</v>
      </c>
      <c r="E5622" s="389" t="s">
        <v>652</v>
      </c>
      <c r="F5622" s="389" t="s">
        <v>647</v>
      </c>
      <c r="G5622" s="389" t="s">
        <v>649</v>
      </c>
    </row>
    <row r="5623" spans="1:7">
      <c r="A5623" s="389" t="s">
        <v>563</v>
      </c>
      <c r="B5623" s="389" t="s">
        <v>517</v>
      </c>
      <c r="C5623" s="389">
        <v>7.2775693084700004</v>
      </c>
      <c r="D5623" s="389" t="s">
        <v>647</v>
      </c>
      <c r="E5623" s="389" t="s">
        <v>652</v>
      </c>
      <c r="F5623" s="389" t="s">
        <v>647</v>
      </c>
      <c r="G5623" s="389" t="s">
        <v>649</v>
      </c>
    </row>
    <row r="5624" spans="1:7">
      <c r="A5624" s="389" t="s">
        <v>563</v>
      </c>
      <c r="B5624" s="389" t="s">
        <v>517</v>
      </c>
      <c r="C5624" s="389">
        <v>4.7052748985199999</v>
      </c>
      <c r="D5624" s="389" t="s">
        <v>647</v>
      </c>
      <c r="E5624" s="389" t="s">
        <v>652</v>
      </c>
      <c r="F5624" s="389" t="s">
        <v>647</v>
      </c>
      <c r="G5624" s="389" t="s">
        <v>649</v>
      </c>
    </row>
    <row r="5625" spans="1:7">
      <c r="A5625" s="389" t="s">
        <v>563</v>
      </c>
      <c r="B5625" s="389" t="s">
        <v>517</v>
      </c>
      <c r="C5625" s="389">
        <v>4.40847279726</v>
      </c>
      <c r="D5625" s="389" t="s">
        <v>647</v>
      </c>
      <c r="E5625" s="389" t="s">
        <v>652</v>
      </c>
      <c r="F5625" s="389" t="s">
        <v>647</v>
      </c>
      <c r="G5625" s="389" t="s">
        <v>649</v>
      </c>
    </row>
    <row r="5626" spans="1:7">
      <c r="A5626" s="389" t="s">
        <v>581</v>
      </c>
      <c r="B5626" s="389" t="s">
        <v>517</v>
      </c>
      <c r="C5626" s="389">
        <v>16.7762972543999</v>
      </c>
      <c r="D5626" s="389" t="s">
        <v>647</v>
      </c>
      <c r="E5626" s="389" t="s">
        <v>652</v>
      </c>
      <c r="F5626" s="389" t="s">
        <v>647</v>
      </c>
      <c r="G5626" s="389" t="s">
        <v>649</v>
      </c>
    </row>
    <row r="5627" spans="1:7">
      <c r="A5627" s="389" t="s">
        <v>560</v>
      </c>
      <c r="B5627" s="389" t="s">
        <v>517</v>
      </c>
      <c r="C5627" s="389">
        <v>12.3408611254</v>
      </c>
      <c r="D5627" s="389" t="s">
        <v>647</v>
      </c>
      <c r="E5627" s="389" t="s">
        <v>652</v>
      </c>
      <c r="F5627" s="389" t="s">
        <v>647</v>
      </c>
      <c r="G5627" s="389" t="s">
        <v>649</v>
      </c>
    </row>
    <row r="5628" spans="1:7">
      <c r="A5628" s="389" t="s">
        <v>560</v>
      </c>
      <c r="B5628" s="389" t="s">
        <v>517</v>
      </c>
      <c r="C5628" s="389">
        <v>12.3408611254</v>
      </c>
      <c r="D5628" s="389" t="s">
        <v>647</v>
      </c>
      <c r="E5628" s="389" t="s">
        <v>652</v>
      </c>
      <c r="F5628" s="389" t="s">
        <v>647</v>
      </c>
      <c r="G5628" s="389" t="s">
        <v>649</v>
      </c>
    </row>
    <row r="5629" spans="1:7">
      <c r="A5629" s="389" t="s">
        <v>578</v>
      </c>
      <c r="B5629" s="389" t="s">
        <v>517</v>
      </c>
      <c r="C5629" s="389">
        <v>3.0767024213199998</v>
      </c>
      <c r="D5629" s="389" t="s">
        <v>647</v>
      </c>
      <c r="E5629" s="389" t="s">
        <v>652</v>
      </c>
      <c r="F5629" s="389" t="s">
        <v>647</v>
      </c>
      <c r="G5629" s="389" t="s">
        <v>649</v>
      </c>
    </row>
    <row r="5630" spans="1:7">
      <c r="A5630" s="389" t="s">
        <v>578</v>
      </c>
      <c r="B5630" s="389" t="s">
        <v>517</v>
      </c>
      <c r="C5630" s="389">
        <v>3.0767024213199998</v>
      </c>
      <c r="D5630" s="389" t="s">
        <v>647</v>
      </c>
      <c r="E5630" s="389" t="s">
        <v>652</v>
      </c>
      <c r="F5630" s="389" t="s">
        <v>647</v>
      </c>
      <c r="G5630" s="389" t="s">
        <v>649</v>
      </c>
    </row>
    <row r="5631" spans="1:7">
      <c r="A5631" s="389" t="s">
        <v>544</v>
      </c>
      <c r="B5631" s="389" t="s">
        <v>517</v>
      </c>
      <c r="C5631" s="389">
        <v>24.881209083400002</v>
      </c>
      <c r="D5631" s="389" t="s">
        <v>647</v>
      </c>
      <c r="E5631" s="389" t="s">
        <v>652</v>
      </c>
      <c r="F5631" s="389" t="s">
        <v>647</v>
      </c>
      <c r="G5631" s="389" t="s">
        <v>649</v>
      </c>
    </row>
    <row r="5632" spans="1:7">
      <c r="A5632" s="389" t="s">
        <v>544</v>
      </c>
      <c r="B5632" s="389" t="s">
        <v>517</v>
      </c>
      <c r="C5632" s="389">
        <v>24.881209083400002</v>
      </c>
      <c r="D5632" s="389" t="s">
        <v>647</v>
      </c>
      <c r="E5632" s="389" t="s">
        <v>652</v>
      </c>
      <c r="F5632" s="389" t="s">
        <v>647</v>
      </c>
      <c r="G5632" s="389" t="s">
        <v>649</v>
      </c>
    </row>
    <row r="5633" spans="1:7">
      <c r="A5633" s="389" t="s">
        <v>544</v>
      </c>
      <c r="B5633" s="389" t="s">
        <v>517</v>
      </c>
      <c r="C5633" s="389">
        <v>24.881209083400002</v>
      </c>
      <c r="D5633" s="389" t="s">
        <v>647</v>
      </c>
      <c r="E5633" s="389" t="s">
        <v>652</v>
      </c>
      <c r="F5633" s="389" t="s">
        <v>647</v>
      </c>
      <c r="G5633" s="389" t="s">
        <v>649</v>
      </c>
    </row>
    <row r="5634" spans="1:7">
      <c r="A5634" s="389" t="s">
        <v>578</v>
      </c>
      <c r="B5634" s="389" t="s">
        <v>517</v>
      </c>
      <c r="C5634" s="389">
        <v>2.5152049345099998</v>
      </c>
      <c r="D5634" s="389" t="s">
        <v>647</v>
      </c>
      <c r="E5634" s="389" t="s">
        <v>652</v>
      </c>
      <c r="F5634" s="389" t="s">
        <v>647</v>
      </c>
      <c r="G5634" s="389" t="s">
        <v>649</v>
      </c>
    </row>
    <row r="5635" spans="1:7">
      <c r="A5635" s="389" t="s">
        <v>562</v>
      </c>
      <c r="B5635" s="389" t="s">
        <v>517</v>
      </c>
      <c r="C5635" s="389">
        <v>6.9978166908199997</v>
      </c>
      <c r="D5635" s="389" t="s">
        <v>647</v>
      </c>
      <c r="E5635" s="389" t="s">
        <v>652</v>
      </c>
      <c r="F5635" s="389" t="s">
        <v>647</v>
      </c>
      <c r="G5635" s="389" t="s">
        <v>649</v>
      </c>
    </row>
    <row r="5636" spans="1:7">
      <c r="A5636" s="389" t="s">
        <v>570</v>
      </c>
      <c r="B5636" s="389" t="s">
        <v>517</v>
      </c>
      <c r="C5636" s="389">
        <v>39.5466366713</v>
      </c>
      <c r="D5636" s="389" t="s">
        <v>647</v>
      </c>
      <c r="E5636" s="389" t="s">
        <v>652</v>
      </c>
      <c r="F5636" s="389" t="s">
        <v>647</v>
      </c>
      <c r="G5636" s="389" t="s">
        <v>649</v>
      </c>
    </row>
    <row r="5637" spans="1:7">
      <c r="A5637" s="389" t="s">
        <v>526</v>
      </c>
      <c r="B5637" s="389" t="s">
        <v>517</v>
      </c>
      <c r="C5637" s="389">
        <v>10.2708959423999</v>
      </c>
      <c r="D5637" s="389" t="s">
        <v>647</v>
      </c>
      <c r="E5637" s="389" t="s">
        <v>652</v>
      </c>
      <c r="F5637" s="389" t="s">
        <v>647</v>
      </c>
      <c r="G5637" s="389" t="s">
        <v>649</v>
      </c>
    </row>
    <row r="5638" spans="1:7">
      <c r="A5638" s="389" t="s">
        <v>535</v>
      </c>
      <c r="B5638" s="389" t="s">
        <v>517</v>
      </c>
      <c r="C5638" s="389">
        <v>3.2229789541299998</v>
      </c>
      <c r="D5638" s="389" t="s">
        <v>647</v>
      </c>
      <c r="E5638" s="389" t="s">
        <v>652</v>
      </c>
      <c r="F5638" s="389" t="s">
        <v>647</v>
      </c>
      <c r="G5638" s="389" t="s">
        <v>649</v>
      </c>
    </row>
    <row r="5639" spans="1:7">
      <c r="A5639" s="389" t="s">
        <v>556</v>
      </c>
      <c r="B5639" s="389" t="s">
        <v>517</v>
      </c>
      <c r="C5639" s="389">
        <v>7.7098325629</v>
      </c>
      <c r="D5639" s="389" t="s">
        <v>647</v>
      </c>
      <c r="E5639" s="389" t="s">
        <v>652</v>
      </c>
      <c r="F5639" s="389" t="s">
        <v>647</v>
      </c>
      <c r="G5639" s="389" t="s">
        <v>649</v>
      </c>
    </row>
    <row r="5640" spans="1:7">
      <c r="A5640" s="389" t="s">
        <v>525</v>
      </c>
      <c r="B5640" s="389" t="s">
        <v>517</v>
      </c>
      <c r="C5640" s="389">
        <v>5.2113907730199998</v>
      </c>
      <c r="D5640" s="389" t="s">
        <v>647</v>
      </c>
      <c r="E5640" s="389" t="s">
        <v>652</v>
      </c>
      <c r="F5640" s="389" t="s">
        <v>647</v>
      </c>
      <c r="G5640" s="389" t="s">
        <v>649</v>
      </c>
    </row>
    <row r="5641" spans="1:7">
      <c r="A5641" s="389" t="s">
        <v>535</v>
      </c>
      <c r="B5641" s="389" t="s">
        <v>517</v>
      </c>
      <c r="C5641" s="389">
        <v>0.80394013313400003</v>
      </c>
      <c r="D5641" s="389" t="s">
        <v>647</v>
      </c>
      <c r="E5641" s="389" t="s">
        <v>652</v>
      </c>
      <c r="F5641" s="389" t="s">
        <v>647</v>
      </c>
      <c r="G5641" s="389" t="s">
        <v>649</v>
      </c>
    </row>
    <row r="5642" spans="1:7">
      <c r="A5642" s="389" t="s">
        <v>525</v>
      </c>
      <c r="B5642" s="389" t="s">
        <v>517</v>
      </c>
      <c r="C5642" s="389">
        <v>12.1078793967</v>
      </c>
      <c r="D5642" s="389" t="s">
        <v>647</v>
      </c>
      <c r="E5642" s="389" t="s">
        <v>652</v>
      </c>
      <c r="F5642" s="389" t="s">
        <v>647</v>
      </c>
      <c r="G5642" s="389" t="s">
        <v>649</v>
      </c>
    </row>
    <row r="5643" spans="1:7">
      <c r="A5643" s="389" t="s">
        <v>526</v>
      </c>
      <c r="B5643" s="389" t="s">
        <v>517</v>
      </c>
      <c r="C5643" s="389">
        <v>12.1078793967</v>
      </c>
      <c r="D5643" s="389" t="s">
        <v>647</v>
      </c>
      <c r="E5643" s="389" t="s">
        <v>652</v>
      </c>
      <c r="F5643" s="389" t="s">
        <v>647</v>
      </c>
      <c r="G5643" s="389" t="s">
        <v>649</v>
      </c>
    </row>
    <row r="5644" spans="1:7">
      <c r="A5644" s="389" t="s">
        <v>526</v>
      </c>
      <c r="B5644" s="389" t="s">
        <v>517</v>
      </c>
      <c r="C5644" s="389">
        <v>12.1078793967</v>
      </c>
      <c r="D5644" s="389" t="s">
        <v>647</v>
      </c>
      <c r="E5644" s="389" t="s">
        <v>652</v>
      </c>
      <c r="F5644" s="389" t="s">
        <v>647</v>
      </c>
      <c r="G5644" s="389" t="s">
        <v>649</v>
      </c>
    </row>
    <row r="5645" spans="1:7">
      <c r="A5645" s="389" t="s">
        <v>568</v>
      </c>
      <c r="B5645" s="389" t="s">
        <v>517</v>
      </c>
      <c r="C5645" s="389">
        <v>12.1078793967</v>
      </c>
      <c r="D5645" s="389" t="s">
        <v>647</v>
      </c>
      <c r="E5645" s="389" t="s">
        <v>652</v>
      </c>
      <c r="F5645" s="389" t="s">
        <v>647</v>
      </c>
      <c r="G5645" s="389" t="s">
        <v>649</v>
      </c>
    </row>
    <row r="5646" spans="1:7">
      <c r="A5646" s="389" t="s">
        <v>581</v>
      </c>
      <c r="B5646" s="389" t="s">
        <v>517</v>
      </c>
      <c r="C5646" s="389">
        <v>4.7244642895800002</v>
      </c>
      <c r="D5646" s="389" t="s">
        <v>647</v>
      </c>
      <c r="E5646" s="389" t="s">
        <v>652</v>
      </c>
      <c r="F5646" s="389" t="s">
        <v>647</v>
      </c>
      <c r="G5646" s="389" t="s">
        <v>649</v>
      </c>
    </row>
    <row r="5647" spans="1:7">
      <c r="A5647" s="389" t="s">
        <v>581</v>
      </c>
      <c r="B5647" s="389" t="s">
        <v>517</v>
      </c>
      <c r="C5647" s="389">
        <v>5.0715796238999999</v>
      </c>
      <c r="D5647" s="389" t="s">
        <v>647</v>
      </c>
      <c r="E5647" s="389" t="s">
        <v>652</v>
      </c>
      <c r="F5647" s="389" t="s">
        <v>647</v>
      </c>
      <c r="G5647" s="389" t="s">
        <v>649</v>
      </c>
    </row>
    <row r="5648" spans="1:7">
      <c r="A5648" s="389" t="s">
        <v>574</v>
      </c>
      <c r="B5648" s="389" t="s">
        <v>517</v>
      </c>
      <c r="C5648" s="389">
        <v>5.0715796238999999</v>
      </c>
      <c r="D5648" s="389" t="s">
        <v>647</v>
      </c>
      <c r="E5648" s="389" t="s">
        <v>652</v>
      </c>
      <c r="F5648" s="389" t="s">
        <v>647</v>
      </c>
      <c r="G5648" s="389" t="s">
        <v>649</v>
      </c>
    </row>
    <row r="5649" spans="1:7">
      <c r="A5649" s="389" t="s">
        <v>574</v>
      </c>
      <c r="B5649" s="389" t="s">
        <v>517</v>
      </c>
      <c r="C5649" s="389">
        <v>5.0715796238999999</v>
      </c>
      <c r="D5649" s="389" t="s">
        <v>647</v>
      </c>
      <c r="E5649" s="389" t="s">
        <v>652</v>
      </c>
      <c r="F5649" s="389" t="s">
        <v>647</v>
      </c>
      <c r="G5649" s="389" t="s">
        <v>649</v>
      </c>
    </row>
    <row r="5650" spans="1:7">
      <c r="A5650" s="389" t="s">
        <v>526</v>
      </c>
      <c r="B5650" s="389" t="s">
        <v>517</v>
      </c>
      <c r="C5650" s="389">
        <v>17.338730973899899</v>
      </c>
      <c r="D5650" s="389" t="s">
        <v>647</v>
      </c>
      <c r="E5650" s="389" t="s">
        <v>652</v>
      </c>
      <c r="F5650" s="389" t="s">
        <v>647</v>
      </c>
      <c r="G5650" s="389" t="s">
        <v>649</v>
      </c>
    </row>
    <row r="5651" spans="1:7">
      <c r="A5651" s="389" t="s">
        <v>581</v>
      </c>
      <c r="B5651" s="389" t="s">
        <v>517</v>
      </c>
      <c r="C5651" s="389">
        <v>8.7588603632600002</v>
      </c>
      <c r="D5651" s="389" t="s">
        <v>647</v>
      </c>
      <c r="E5651" s="389" t="s">
        <v>652</v>
      </c>
      <c r="F5651" s="389" t="s">
        <v>647</v>
      </c>
      <c r="G5651" s="389" t="s">
        <v>649</v>
      </c>
    </row>
    <row r="5652" spans="1:7">
      <c r="A5652" s="389" t="s">
        <v>581</v>
      </c>
      <c r="B5652" s="389" t="s">
        <v>517</v>
      </c>
      <c r="C5652" s="389">
        <v>10.8939860377</v>
      </c>
      <c r="D5652" s="389" t="s">
        <v>647</v>
      </c>
      <c r="E5652" s="389" t="s">
        <v>652</v>
      </c>
      <c r="F5652" s="389" t="s">
        <v>647</v>
      </c>
      <c r="G5652" s="389" t="s">
        <v>649</v>
      </c>
    </row>
    <row r="5653" spans="1:7">
      <c r="A5653" s="389" t="s">
        <v>574</v>
      </c>
      <c r="B5653" s="389" t="s">
        <v>517</v>
      </c>
      <c r="C5653" s="389">
        <v>2.1928929955799998</v>
      </c>
      <c r="D5653" s="389" t="s">
        <v>647</v>
      </c>
      <c r="E5653" s="389" t="s">
        <v>652</v>
      </c>
      <c r="F5653" s="389" t="s">
        <v>647</v>
      </c>
      <c r="G5653" s="389" t="s">
        <v>649</v>
      </c>
    </row>
    <row r="5654" spans="1:7">
      <c r="A5654" s="389" t="s">
        <v>581</v>
      </c>
      <c r="B5654" s="389" t="s">
        <v>517</v>
      </c>
      <c r="C5654" s="389">
        <v>25.950167649400001</v>
      </c>
      <c r="D5654" s="389" t="s">
        <v>647</v>
      </c>
      <c r="E5654" s="389" t="s">
        <v>652</v>
      </c>
      <c r="F5654" s="389" t="s">
        <v>647</v>
      </c>
      <c r="G5654" s="389" t="s">
        <v>649</v>
      </c>
    </row>
    <row r="5655" spans="1:7">
      <c r="A5655" s="389" t="s">
        <v>526</v>
      </c>
      <c r="B5655" s="389" t="s">
        <v>517</v>
      </c>
      <c r="C5655" s="389">
        <v>5.9822090033000004</v>
      </c>
      <c r="D5655" s="389" t="s">
        <v>647</v>
      </c>
      <c r="E5655" s="389" t="s">
        <v>652</v>
      </c>
      <c r="F5655" s="389" t="s">
        <v>647</v>
      </c>
      <c r="G5655" s="389" t="s">
        <v>649</v>
      </c>
    </row>
    <row r="5656" spans="1:7">
      <c r="A5656" s="389" t="s">
        <v>514</v>
      </c>
      <c r="B5656" s="389" t="s">
        <v>517</v>
      </c>
      <c r="C5656" s="389">
        <v>5.9822090033000004</v>
      </c>
      <c r="D5656" s="389" t="s">
        <v>647</v>
      </c>
      <c r="E5656" s="389" t="s">
        <v>652</v>
      </c>
      <c r="F5656" s="389" t="s">
        <v>647</v>
      </c>
      <c r="G5656" s="389" t="s">
        <v>649</v>
      </c>
    </row>
    <row r="5657" spans="1:7">
      <c r="A5657" s="389" t="s">
        <v>535</v>
      </c>
      <c r="B5657" s="389" t="s">
        <v>517</v>
      </c>
      <c r="C5657" s="389">
        <v>52.003692976700002</v>
      </c>
      <c r="D5657" s="389" t="s">
        <v>647</v>
      </c>
      <c r="E5657" s="389" t="s">
        <v>652</v>
      </c>
      <c r="F5657" s="389" t="s">
        <v>647</v>
      </c>
      <c r="G5657" s="389" t="s">
        <v>649</v>
      </c>
    </row>
    <row r="5658" spans="1:7">
      <c r="A5658" s="389" t="s">
        <v>535</v>
      </c>
      <c r="B5658" s="389" t="s">
        <v>517</v>
      </c>
      <c r="C5658" s="389">
        <v>52.003692976700002</v>
      </c>
      <c r="D5658" s="389" t="s">
        <v>647</v>
      </c>
      <c r="E5658" s="389" t="s">
        <v>652</v>
      </c>
      <c r="F5658" s="389" t="s">
        <v>647</v>
      </c>
      <c r="G5658" s="389" t="s">
        <v>649</v>
      </c>
    </row>
    <row r="5659" spans="1:7">
      <c r="A5659" s="389" t="s">
        <v>535</v>
      </c>
      <c r="B5659" s="389" t="s">
        <v>517</v>
      </c>
      <c r="C5659" s="389">
        <v>77.589603640600004</v>
      </c>
      <c r="D5659" s="389" t="s">
        <v>647</v>
      </c>
      <c r="E5659" s="389" t="s">
        <v>652</v>
      </c>
      <c r="F5659" s="389" t="s">
        <v>647</v>
      </c>
      <c r="G5659" s="389" t="s">
        <v>649</v>
      </c>
    </row>
    <row r="5660" spans="1:7">
      <c r="A5660" s="389" t="s">
        <v>535</v>
      </c>
      <c r="B5660" s="389" t="s">
        <v>517</v>
      </c>
      <c r="C5660" s="389">
        <v>77.589603640600004</v>
      </c>
      <c r="D5660" s="389" t="s">
        <v>647</v>
      </c>
      <c r="E5660" s="389" t="s">
        <v>652</v>
      </c>
      <c r="F5660" s="389" t="s">
        <v>647</v>
      </c>
      <c r="G5660" s="389" t="s">
        <v>649</v>
      </c>
    </row>
    <row r="5661" spans="1:7">
      <c r="A5661" s="389" t="s">
        <v>535</v>
      </c>
      <c r="B5661" s="389" t="s">
        <v>517</v>
      </c>
      <c r="C5661" s="389">
        <v>77.589603640600004</v>
      </c>
      <c r="D5661" s="389" t="s">
        <v>647</v>
      </c>
      <c r="E5661" s="389" t="s">
        <v>652</v>
      </c>
      <c r="F5661" s="389" t="s">
        <v>647</v>
      </c>
      <c r="G5661" s="389" t="s">
        <v>649</v>
      </c>
    </row>
    <row r="5662" spans="1:7">
      <c r="A5662" s="389" t="s">
        <v>535</v>
      </c>
      <c r="B5662" s="389" t="s">
        <v>517</v>
      </c>
      <c r="C5662" s="389">
        <v>4.5273730260700003</v>
      </c>
      <c r="D5662" s="389" t="s">
        <v>647</v>
      </c>
      <c r="E5662" s="389" t="s">
        <v>652</v>
      </c>
      <c r="F5662" s="389" t="s">
        <v>647</v>
      </c>
      <c r="G5662" s="389" t="s">
        <v>649</v>
      </c>
    </row>
    <row r="5663" spans="1:7">
      <c r="A5663" s="389" t="s">
        <v>525</v>
      </c>
      <c r="B5663" s="389" t="s">
        <v>517</v>
      </c>
      <c r="C5663" s="389">
        <v>19.453191991499899</v>
      </c>
      <c r="D5663" s="389" t="s">
        <v>647</v>
      </c>
      <c r="E5663" s="389" t="s">
        <v>652</v>
      </c>
      <c r="F5663" s="389" t="s">
        <v>647</v>
      </c>
      <c r="G5663" s="389" t="s">
        <v>649</v>
      </c>
    </row>
    <row r="5664" spans="1:7">
      <c r="A5664" s="389" t="s">
        <v>568</v>
      </c>
      <c r="B5664" s="389" t="s">
        <v>517</v>
      </c>
      <c r="C5664" s="389">
        <v>19.453191991499899</v>
      </c>
      <c r="D5664" s="389" t="s">
        <v>647</v>
      </c>
      <c r="E5664" s="389" t="s">
        <v>652</v>
      </c>
      <c r="F5664" s="389" t="s">
        <v>647</v>
      </c>
      <c r="G5664" s="389" t="s">
        <v>649</v>
      </c>
    </row>
    <row r="5665" spans="1:7">
      <c r="A5665" s="389" t="s">
        <v>581</v>
      </c>
      <c r="B5665" s="389" t="s">
        <v>517</v>
      </c>
      <c r="C5665" s="389">
        <v>35.628105438799899</v>
      </c>
      <c r="D5665" s="389" t="s">
        <v>647</v>
      </c>
      <c r="E5665" s="389" t="s">
        <v>652</v>
      </c>
      <c r="F5665" s="389" t="s">
        <v>647</v>
      </c>
      <c r="G5665" s="389" t="s">
        <v>649</v>
      </c>
    </row>
    <row r="5666" spans="1:7">
      <c r="A5666" s="389" t="s">
        <v>535</v>
      </c>
      <c r="B5666" s="389" t="s">
        <v>517</v>
      </c>
      <c r="C5666" s="389">
        <v>1.4352245754699999</v>
      </c>
      <c r="D5666" s="389" t="s">
        <v>647</v>
      </c>
      <c r="E5666" s="389" t="s">
        <v>652</v>
      </c>
      <c r="F5666" s="389" t="s">
        <v>647</v>
      </c>
      <c r="G5666" s="389" t="s">
        <v>649</v>
      </c>
    </row>
    <row r="5667" spans="1:7">
      <c r="A5667" s="389" t="s">
        <v>534</v>
      </c>
      <c r="B5667" s="389" t="s">
        <v>517</v>
      </c>
      <c r="C5667" s="389">
        <v>0.72186845275</v>
      </c>
      <c r="D5667" s="389" t="s">
        <v>647</v>
      </c>
      <c r="E5667" s="389" t="s">
        <v>652</v>
      </c>
      <c r="F5667" s="389" t="s">
        <v>647</v>
      </c>
      <c r="G5667" s="389" t="s">
        <v>649</v>
      </c>
    </row>
    <row r="5668" spans="1:7">
      <c r="A5668" s="389" t="s">
        <v>538</v>
      </c>
      <c r="B5668" s="389" t="s">
        <v>517</v>
      </c>
      <c r="C5668" s="389">
        <v>0.72186845275</v>
      </c>
      <c r="D5668" s="389" t="s">
        <v>647</v>
      </c>
      <c r="E5668" s="389" t="s">
        <v>652</v>
      </c>
      <c r="F5668" s="389" t="s">
        <v>647</v>
      </c>
      <c r="G5668" s="389" t="s">
        <v>649</v>
      </c>
    </row>
    <row r="5669" spans="1:7">
      <c r="A5669" s="389" t="s">
        <v>538</v>
      </c>
      <c r="B5669" s="389" t="s">
        <v>517</v>
      </c>
      <c r="C5669" s="389">
        <v>0.72186845275</v>
      </c>
      <c r="D5669" s="389" t="s">
        <v>647</v>
      </c>
      <c r="E5669" s="389" t="s">
        <v>652</v>
      </c>
      <c r="F5669" s="389" t="s">
        <v>647</v>
      </c>
      <c r="G5669" s="389" t="s">
        <v>649</v>
      </c>
    </row>
    <row r="5670" spans="1:7">
      <c r="A5670" s="389" t="s">
        <v>541</v>
      </c>
      <c r="B5670" s="389" t="s">
        <v>517</v>
      </c>
      <c r="C5670" s="389">
        <v>0.72186845275</v>
      </c>
      <c r="D5670" s="389" t="s">
        <v>647</v>
      </c>
      <c r="E5670" s="389" t="s">
        <v>652</v>
      </c>
      <c r="F5670" s="389" t="s">
        <v>647</v>
      </c>
      <c r="G5670" s="389" t="s">
        <v>649</v>
      </c>
    </row>
    <row r="5671" spans="1:7">
      <c r="A5671" s="389" t="s">
        <v>581</v>
      </c>
      <c r="B5671" s="389" t="s">
        <v>517</v>
      </c>
      <c r="C5671" s="389">
        <v>3.88813792317</v>
      </c>
      <c r="D5671" s="389" t="s">
        <v>647</v>
      </c>
      <c r="E5671" s="389" t="s">
        <v>652</v>
      </c>
      <c r="F5671" s="389" t="s">
        <v>647</v>
      </c>
      <c r="G5671" s="389" t="s">
        <v>649</v>
      </c>
    </row>
    <row r="5672" spans="1:7">
      <c r="A5672" s="389" t="s">
        <v>535</v>
      </c>
      <c r="B5672" s="389" t="s">
        <v>517</v>
      </c>
      <c r="C5672" s="389">
        <v>4.4228990812899998</v>
      </c>
      <c r="D5672" s="389" t="s">
        <v>647</v>
      </c>
      <c r="E5672" s="389" t="s">
        <v>652</v>
      </c>
      <c r="F5672" s="389" t="s">
        <v>647</v>
      </c>
      <c r="G5672" s="389" t="s">
        <v>649</v>
      </c>
    </row>
    <row r="5673" spans="1:7">
      <c r="A5673" s="389" t="s">
        <v>581</v>
      </c>
      <c r="B5673" s="389" t="s">
        <v>517</v>
      </c>
      <c r="C5673" s="389">
        <v>11.5786030216999</v>
      </c>
      <c r="D5673" s="389" t="s">
        <v>647</v>
      </c>
      <c r="E5673" s="389" t="s">
        <v>652</v>
      </c>
      <c r="F5673" s="389" t="s">
        <v>647</v>
      </c>
      <c r="G5673" s="389" t="s">
        <v>649</v>
      </c>
    </row>
    <row r="5674" spans="1:7">
      <c r="A5674" s="389" t="s">
        <v>581</v>
      </c>
      <c r="B5674" s="389" t="s">
        <v>517</v>
      </c>
      <c r="C5674" s="389">
        <v>11.5786030216999</v>
      </c>
      <c r="D5674" s="389" t="s">
        <v>647</v>
      </c>
      <c r="E5674" s="389" t="s">
        <v>652</v>
      </c>
      <c r="F5674" s="389" t="s">
        <v>647</v>
      </c>
      <c r="G5674" s="389" t="s">
        <v>649</v>
      </c>
    </row>
    <row r="5675" spans="1:7">
      <c r="A5675" s="389" t="s">
        <v>578</v>
      </c>
      <c r="B5675" s="389" t="s">
        <v>517</v>
      </c>
      <c r="C5675" s="389">
        <v>8.2414028153400007</v>
      </c>
      <c r="D5675" s="389" t="s">
        <v>647</v>
      </c>
      <c r="E5675" s="389" t="s">
        <v>652</v>
      </c>
      <c r="F5675" s="389" t="s">
        <v>647</v>
      </c>
      <c r="G5675" s="389" t="s">
        <v>649</v>
      </c>
    </row>
    <row r="5676" spans="1:7">
      <c r="A5676" s="389" t="s">
        <v>578</v>
      </c>
      <c r="B5676" s="389" t="s">
        <v>517</v>
      </c>
      <c r="C5676" s="389">
        <v>8.2414028153400007</v>
      </c>
      <c r="D5676" s="389" t="s">
        <v>647</v>
      </c>
      <c r="E5676" s="389" t="s">
        <v>652</v>
      </c>
      <c r="F5676" s="389" t="s">
        <v>647</v>
      </c>
      <c r="G5676" s="389" t="s">
        <v>649</v>
      </c>
    </row>
    <row r="5677" spans="1:7">
      <c r="A5677" s="389" t="s">
        <v>569</v>
      </c>
      <c r="B5677" s="389" t="s">
        <v>517</v>
      </c>
      <c r="C5677" s="389">
        <v>14.1975873346</v>
      </c>
      <c r="D5677" s="389" t="s">
        <v>647</v>
      </c>
      <c r="E5677" s="389" t="s">
        <v>652</v>
      </c>
      <c r="F5677" s="389" t="s">
        <v>647</v>
      </c>
      <c r="G5677" s="389" t="s">
        <v>649</v>
      </c>
    </row>
    <row r="5678" spans="1:7">
      <c r="A5678" s="389" t="s">
        <v>581</v>
      </c>
      <c r="B5678" s="389" t="s">
        <v>517</v>
      </c>
      <c r="C5678" s="389">
        <v>31.213754027</v>
      </c>
      <c r="D5678" s="389" t="s">
        <v>647</v>
      </c>
      <c r="E5678" s="389" t="s">
        <v>652</v>
      </c>
      <c r="F5678" s="389" t="s">
        <v>647</v>
      </c>
      <c r="G5678" s="389" t="s">
        <v>649</v>
      </c>
    </row>
    <row r="5679" spans="1:7">
      <c r="A5679" s="389" t="s">
        <v>569</v>
      </c>
      <c r="B5679" s="389" t="s">
        <v>517</v>
      </c>
      <c r="C5679" s="389">
        <v>2.7850216812799999</v>
      </c>
      <c r="D5679" s="389" t="s">
        <v>647</v>
      </c>
      <c r="E5679" s="389" t="s">
        <v>652</v>
      </c>
      <c r="F5679" s="389" t="s">
        <v>647</v>
      </c>
      <c r="G5679" s="389" t="s">
        <v>649</v>
      </c>
    </row>
    <row r="5680" spans="1:7">
      <c r="A5680" s="389" t="s">
        <v>514</v>
      </c>
      <c r="B5680" s="389" t="s">
        <v>517</v>
      </c>
      <c r="C5680" s="389">
        <v>9.5371278989300006</v>
      </c>
      <c r="D5680" s="389" t="s">
        <v>647</v>
      </c>
      <c r="E5680" s="389" t="s">
        <v>652</v>
      </c>
      <c r="F5680" s="389" t="s">
        <v>647</v>
      </c>
      <c r="G5680" s="389" t="s">
        <v>649</v>
      </c>
    </row>
    <row r="5681" spans="1:7">
      <c r="A5681" s="389" t="s">
        <v>514</v>
      </c>
      <c r="B5681" s="389" t="s">
        <v>517</v>
      </c>
      <c r="C5681" s="389">
        <v>9.5371278989300006</v>
      </c>
      <c r="D5681" s="389" t="s">
        <v>647</v>
      </c>
      <c r="E5681" s="389" t="s">
        <v>652</v>
      </c>
      <c r="F5681" s="389" t="s">
        <v>647</v>
      </c>
      <c r="G5681" s="389" t="s">
        <v>649</v>
      </c>
    </row>
    <row r="5682" spans="1:7">
      <c r="A5682" s="389" t="s">
        <v>514</v>
      </c>
      <c r="B5682" s="389" t="s">
        <v>517</v>
      </c>
      <c r="C5682" s="389">
        <v>9.5371278989300006</v>
      </c>
      <c r="D5682" s="389" t="s">
        <v>647</v>
      </c>
      <c r="E5682" s="389" t="s">
        <v>652</v>
      </c>
      <c r="F5682" s="389" t="s">
        <v>647</v>
      </c>
      <c r="G5682" s="389" t="s">
        <v>649</v>
      </c>
    </row>
    <row r="5683" spans="1:7">
      <c r="A5683" s="389" t="s">
        <v>571</v>
      </c>
      <c r="B5683" s="389" t="s">
        <v>517</v>
      </c>
      <c r="C5683" s="389">
        <v>4.3149570744999997</v>
      </c>
      <c r="D5683" s="389" t="s">
        <v>647</v>
      </c>
      <c r="E5683" s="389" t="s">
        <v>652</v>
      </c>
      <c r="F5683" s="389" t="s">
        <v>647</v>
      </c>
      <c r="G5683" s="389" t="s">
        <v>649</v>
      </c>
    </row>
    <row r="5684" spans="1:7">
      <c r="A5684" s="389" t="s">
        <v>578</v>
      </c>
      <c r="B5684" s="389" t="s">
        <v>517</v>
      </c>
      <c r="C5684" s="389">
        <v>6.9027872233399998</v>
      </c>
      <c r="D5684" s="389" t="s">
        <v>647</v>
      </c>
      <c r="E5684" s="389" t="s">
        <v>652</v>
      </c>
      <c r="F5684" s="389" t="s">
        <v>647</v>
      </c>
      <c r="G5684" s="389" t="s">
        <v>649</v>
      </c>
    </row>
    <row r="5685" spans="1:7">
      <c r="A5685" s="389" t="s">
        <v>525</v>
      </c>
      <c r="B5685" s="389" t="s">
        <v>517</v>
      </c>
      <c r="C5685" s="389">
        <v>8.6085581403399996</v>
      </c>
      <c r="D5685" s="389" t="s">
        <v>647</v>
      </c>
      <c r="E5685" s="389" t="s">
        <v>652</v>
      </c>
      <c r="F5685" s="389" t="s">
        <v>647</v>
      </c>
      <c r="G5685" s="389" t="s">
        <v>649</v>
      </c>
    </row>
    <row r="5686" spans="1:7">
      <c r="A5686" s="389" t="s">
        <v>526</v>
      </c>
      <c r="B5686" s="389" t="s">
        <v>517</v>
      </c>
      <c r="C5686" s="389">
        <v>8.6085581403399996</v>
      </c>
      <c r="D5686" s="389" t="s">
        <v>647</v>
      </c>
      <c r="E5686" s="389" t="s">
        <v>652</v>
      </c>
      <c r="F5686" s="389" t="s">
        <v>647</v>
      </c>
      <c r="G5686" s="389" t="s">
        <v>649</v>
      </c>
    </row>
    <row r="5687" spans="1:7">
      <c r="A5687" s="389" t="s">
        <v>568</v>
      </c>
      <c r="B5687" s="389" t="s">
        <v>517</v>
      </c>
      <c r="C5687" s="389">
        <v>8.6085581403399996</v>
      </c>
      <c r="D5687" s="389" t="s">
        <v>647</v>
      </c>
      <c r="E5687" s="389" t="s">
        <v>652</v>
      </c>
      <c r="F5687" s="389" t="s">
        <v>647</v>
      </c>
      <c r="G5687" s="389" t="s">
        <v>649</v>
      </c>
    </row>
    <row r="5688" spans="1:7">
      <c r="A5688" s="389" t="s">
        <v>514</v>
      </c>
      <c r="B5688" s="389" t="s">
        <v>517</v>
      </c>
      <c r="C5688" s="389">
        <v>2.0694007595900001</v>
      </c>
      <c r="D5688" s="389" t="s">
        <v>647</v>
      </c>
      <c r="E5688" s="389" t="s">
        <v>652</v>
      </c>
      <c r="F5688" s="389" t="s">
        <v>647</v>
      </c>
      <c r="G5688" s="389" t="s">
        <v>649</v>
      </c>
    </row>
    <row r="5689" spans="1:7">
      <c r="A5689" s="389" t="s">
        <v>578</v>
      </c>
      <c r="B5689" s="389" t="s">
        <v>517</v>
      </c>
      <c r="C5689" s="389">
        <v>1.4789419641299999</v>
      </c>
      <c r="D5689" s="389" t="s">
        <v>647</v>
      </c>
      <c r="E5689" s="389" t="s">
        <v>652</v>
      </c>
      <c r="F5689" s="389" t="s">
        <v>647</v>
      </c>
      <c r="G5689" s="389" t="s">
        <v>649</v>
      </c>
    </row>
    <row r="5690" spans="1:7">
      <c r="A5690" s="389" t="s">
        <v>578</v>
      </c>
      <c r="B5690" s="389" t="s">
        <v>517</v>
      </c>
      <c r="C5690" s="389">
        <v>12.8737725289</v>
      </c>
      <c r="D5690" s="389" t="s">
        <v>647</v>
      </c>
      <c r="E5690" s="389" t="s">
        <v>652</v>
      </c>
      <c r="F5690" s="389" t="s">
        <v>647</v>
      </c>
      <c r="G5690" s="389" t="s">
        <v>649</v>
      </c>
    </row>
    <row r="5691" spans="1:7">
      <c r="A5691" s="389" t="s">
        <v>581</v>
      </c>
      <c r="B5691" s="389" t="s">
        <v>517</v>
      </c>
      <c r="C5691" s="389">
        <v>28.4352898106</v>
      </c>
      <c r="D5691" s="389" t="s">
        <v>647</v>
      </c>
      <c r="E5691" s="389" t="s">
        <v>652</v>
      </c>
      <c r="F5691" s="389" t="s">
        <v>647</v>
      </c>
      <c r="G5691" s="389" t="s">
        <v>649</v>
      </c>
    </row>
    <row r="5692" spans="1:7">
      <c r="A5692" s="389" t="s">
        <v>574</v>
      </c>
      <c r="B5692" s="389" t="s">
        <v>517</v>
      </c>
      <c r="C5692" s="389">
        <v>28.4352898106</v>
      </c>
      <c r="D5692" s="389" t="s">
        <v>647</v>
      </c>
      <c r="E5692" s="389" t="s">
        <v>652</v>
      </c>
      <c r="F5692" s="389" t="s">
        <v>647</v>
      </c>
      <c r="G5692" s="389" t="s">
        <v>649</v>
      </c>
    </row>
    <row r="5693" spans="1:7">
      <c r="A5693" s="389" t="s">
        <v>574</v>
      </c>
      <c r="B5693" s="389" t="s">
        <v>517</v>
      </c>
      <c r="C5693" s="389">
        <v>28.4352898106</v>
      </c>
      <c r="D5693" s="389" t="s">
        <v>647</v>
      </c>
      <c r="E5693" s="389" t="s">
        <v>652</v>
      </c>
      <c r="F5693" s="389" t="s">
        <v>647</v>
      </c>
      <c r="G5693" s="389" t="s">
        <v>649</v>
      </c>
    </row>
    <row r="5694" spans="1:7">
      <c r="A5694" s="389" t="s">
        <v>524</v>
      </c>
      <c r="B5694" s="389" t="s">
        <v>517</v>
      </c>
      <c r="C5694" s="389">
        <v>3.62834484555</v>
      </c>
      <c r="D5694" s="389" t="s">
        <v>647</v>
      </c>
      <c r="E5694" s="389" t="s">
        <v>652</v>
      </c>
      <c r="F5694" s="389" t="s">
        <v>647</v>
      </c>
      <c r="G5694" s="389" t="s">
        <v>649</v>
      </c>
    </row>
    <row r="5695" spans="1:7">
      <c r="A5695" s="389" t="s">
        <v>535</v>
      </c>
      <c r="B5695" s="389" t="s">
        <v>517</v>
      </c>
      <c r="C5695" s="389">
        <v>33.959689655200002</v>
      </c>
      <c r="D5695" s="389" t="s">
        <v>647</v>
      </c>
      <c r="E5695" s="389" t="s">
        <v>652</v>
      </c>
      <c r="F5695" s="389" t="s">
        <v>647</v>
      </c>
      <c r="G5695" s="389" t="s">
        <v>649</v>
      </c>
    </row>
    <row r="5696" spans="1:7">
      <c r="A5696" s="389" t="s">
        <v>563</v>
      </c>
      <c r="B5696" s="389" t="s">
        <v>517</v>
      </c>
      <c r="C5696" s="389">
        <v>14.971644828700001</v>
      </c>
      <c r="D5696" s="389" t="s">
        <v>647</v>
      </c>
      <c r="E5696" s="389" t="s">
        <v>652</v>
      </c>
      <c r="F5696" s="389" t="s">
        <v>647</v>
      </c>
      <c r="G5696" s="389" t="s">
        <v>649</v>
      </c>
    </row>
    <row r="5697" spans="1:7">
      <c r="A5697" s="389" t="s">
        <v>563</v>
      </c>
      <c r="B5697" s="389" t="s">
        <v>517</v>
      </c>
      <c r="C5697" s="389">
        <v>17.659859643000001</v>
      </c>
      <c r="D5697" s="389" t="s">
        <v>647</v>
      </c>
      <c r="E5697" s="389" t="s">
        <v>652</v>
      </c>
      <c r="F5697" s="389" t="s">
        <v>647</v>
      </c>
      <c r="G5697" s="389" t="s">
        <v>649</v>
      </c>
    </row>
    <row r="5698" spans="1:7">
      <c r="A5698" s="389" t="s">
        <v>578</v>
      </c>
      <c r="B5698" s="389" t="s">
        <v>517</v>
      </c>
      <c r="C5698" s="389">
        <v>5.34204919042</v>
      </c>
      <c r="D5698" s="389" t="s">
        <v>647</v>
      </c>
      <c r="E5698" s="389" t="s">
        <v>652</v>
      </c>
      <c r="F5698" s="389" t="s">
        <v>647</v>
      </c>
      <c r="G5698" s="389" t="s">
        <v>649</v>
      </c>
    </row>
    <row r="5699" spans="1:7">
      <c r="A5699" s="389" t="s">
        <v>514</v>
      </c>
      <c r="B5699" s="389" t="s">
        <v>517</v>
      </c>
      <c r="C5699" s="389">
        <v>8.9458808090200002</v>
      </c>
      <c r="D5699" s="389" t="s">
        <v>647</v>
      </c>
      <c r="E5699" s="389" t="s">
        <v>652</v>
      </c>
      <c r="F5699" s="389" t="s">
        <v>647</v>
      </c>
      <c r="G5699" s="389" t="s">
        <v>649</v>
      </c>
    </row>
    <row r="5700" spans="1:7">
      <c r="A5700" s="389" t="s">
        <v>572</v>
      </c>
      <c r="B5700" s="389" t="s">
        <v>517</v>
      </c>
      <c r="C5700" s="389">
        <v>14.4531249362</v>
      </c>
      <c r="D5700" s="389" t="s">
        <v>647</v>
      </c>
      <c r="E5700" s="389" t="s">
        <v>652</v>
      </c>
      <c r="F5700" s="389" t="s">
        <v>647</v>
      </c>
      <c r="G5700" s="389" t="s">
        <v>649</v>
      </c>
    </row>
    <row r="5701" spans="1:7">
      <c r="A5701" s="389" t="s">
        <v>570</v>
      </c>
      <c r="B5701" s="389" t="s">
        <v>517</v>
      </c>
      <c r="C5701" s="389">
        <v>2.5531957404700001</v>
      </c>
      <c r="D5701" s="389" t="s">
        <v>647</v>
      </c>
      <c r="E5701" s="389" t="s">
        <v>652</v>
      </c>
      <c r="F5701" s="389" t="s">
        <v>647</v>
      </c>
      <c r="G5701" s="389" t="s">
        <v>649</v>
      </c>
    </row>
    <row r="5702" spans="1:7">
      <c r="A5702" s="389" t="s">
        <v>578</v>
      </c>
      <c r="B5702" s="389" t="s">
        <v>517</v>
      </c>
      <c r="C5702" s="389">
        <v>11.7678274574999</v>
      </c>
      <c r="D5702" s="389" t="s">
        <v>647</v>
      </c>
      <c r="E5702" s="389" t="s">
        <v>652</v>
      </c>
      <c r="F5702" s="389" t="s">
        <v>647</v>
      </c>
      <c r="G5702" s="389" t="s">
        <v>649</v>
      </c>
    </row>
    <row r="5703" spans="1:7">
      <c r="A5703" s="389" t="s">
        <v>514</v>
      </c>
      <c r="B5703" s="389" t="s">
        <v>517</v>
      </c>
      <c r="C5703" s="389">
        <v>15.1606344746</v>
      </c>
      <c r="D5703" s="389" t="s">
        <v>647</v>
      </c>
      <c r="E5703" s="389" t="s">
        <v>652</v>
      </c>
      <c r="F5703" s="389" t="s">
        <v>647</v>
      </c>
      <c r="G5703" s="389" t="s">
        <v>649</v>
      </c>
    </row>
    <row r="5704" spans="1:7">
      <c r="A5704" s="389" t="s">
        <v>514</v>
      </c>
      <c r="B5704" s="389" t="s">
        <v>517</v>
      </c>
      <c r="C5704" s="389">
        <v>15.1606344746</v>
      </c>
      <c r="D5704" s="389" t="s">
        <v>647</v>
      </c>
      <c r="E5704" s="389" t="s">
        <v>652</v>
      </c>
      <c r="F5704" s="389" t="s">
        <v>647</v>
      </c>
      <c r="G5704" s="389" t="s">
        <v>649</v>
      </c>
    </row>
    <row r="5705" spans="1:7">
      <c r="A5705" s="389" t="s">
        <v>526</v>
      </c>
      <c r="B5705" s="389" t="s">
        <v>517</v>
      </c>
      <c r="C5705" s="389">
        <v>4.8924403619800003</v>
      </c>
      <c r="D5705" s="389" t="s">
        <v>647</v>
      </c>
      <c r="E5705" s="389" t="s">
        <v>652</v>
      </c>
      <c r="F5705" s="389" t="s">
        <v>647</v>
      </c>
      <c r="G5705" s="389" t="s">
        <v>649</v>
      </c>
    </row>
    <row r="5706" spans="1:7">
      <c r="A5706" s="389" t="s">
        <v>577</v>
      </c>
      <c r="B5706" s="389" t="s">
        <v>517</v>
      </c>
      <c r="C5706" s="389">
        <v>5.0184987617100001</v>
      </c>
      <c r="D5706" s="389" t="s">
        <v>647</v>
      </c>
      <c r="E5706" s="389" t="s">
        <v>652</v>
      </c>
      <c r="F5706" s="389" t="s">
        <v>647</v>
      </c>
      <c r="G5706" s="389" t="s">
        <v>649</v>
      </c>
    </row>
    <row r="5707" spans="1:7">
      <c r="A5707" s="389" t="s">
        <v>534</v>
      </c>
      <c r="B5707" s="389" t="s">
        <v>517</v>
      </c>
      <c r="C5707" s="389">
        <v>11.5690837852</v>
      </c>
      <c r="D5707" s="389" t="s">
        <v>647</v>
      </c>
      <c r="E5707" s="389" t="s">
        <v>652</v>
      </c>
      <c r="F5707" s="389" t="s">
        <v>647</v>
      </c>
      <c r="G5707" s="389" t="s">
        <v>649</v>
      </c>
    </row>
    <row r="5708" spans="1:7">
      <c r="A5708" s="389" t="s">
        <v>538</v>
      </c>
      <c r="B5708" s="389" t="s">
        <v>517</v>
      </c>
      <c r="C5708" s="389">
        <v>11.5690837852</v>
      </c>
      <c r="D5708" s="389" t="s">
        <v>647</v>
      </c>
      <c r="E5708" s="389" t="s">
        <v>652</v>
      </c>
      <c r="F5708" s="389" t="s">
        <v>647</v>
      </c>
      <c r="G5708" s="389" t="s">
        <v>649</v>
      </c>
    </row>
    <row r="5709" spans="1:7">
      <c r="A5709" s="389" t="s">
        <v>541</v>
      </c>
      <c r="B5709" s="389" t="s">
        <v>517</v>
      </c>
      <c r="C5709" s="389">
        <v>11.5690837852</v>
      </c>
      <c r="D5709" s="389" t="s">
        <v>647</v>
      </c>
      <c r="E5709" s="389" t="s">
        <v>652</v>
      </c>
      <c r="F5709" s="389" t="s">
        <v>647</v>
      </c>
      <c r="G5709" s="389" t="s">
        <v>649</v>
      </c>
    </row>
    <row r="5710" spans="1:7">
      <c r="A5710" s="389" t="s">
        <v>526</v>
      </c>
      <c r="B5710" s="389" t="s">
        <v>517</v>
      </c>
      <c r="C5710" s="389">
        <v>20.539159162499899</v>
      </c>
      <c r="D5710" s="389" t="s">
        <v>647</v>
      </c>
      <c r="E5710" s="389" t="s">
        <v>652</v>
      </c>
      <c r="F5710" s="389" t="s">
        <v>647</v>
      </c>
      <c r="G5710" s="389" t="s">
        <v>649</v>
      </c>
    </row>
    <row r="5711" spans="1:7">
      <c r="A5711" s="389" t="s">
        <v>526</v>
      </c>
      <c r="B5711" s="389" t="s">
        <v>517</v>
      </c>
      <c r="C5711" s="389">
        <v>20.539159162499899</v>
      </c>
      <c r="D5711" s="389" t="s">
        <v>647</v>
      </c>
      <c r="E5711" s="389" t="s">
        <v>652</v>
      </c>
      <c r="F5711" s="389" t="s">
        <v>647</v>
      </c>
      <c r="G5711" s="389" t="s">
        <v>649</v>
      </c>
    </row>
    <row r="5712" spans="1:7">
      <c r="A5712" s="389" t="s">
        <v>535</v>
      </c>
      <c r="B5712" s="389" t="s">
        <v>517</v>
      </c>
      <c r="C5712" s="389">
        <v>14.9281680067</v>
      </c>
      <c r="D5712" s="389" t="s">
        <v>647</v>
      </c>
      <c r="E5712" s="389" t="s">
        <v>652</v>
      </c>
      <c r="F5712" s="389" t="s">
        <v>647</v>
      </c>
      <c r="G5712" s="389" t="s">
        <v>649</v>
      </c>
    </row>
    <row r="5713" spans="1:7">
      <c r="A5713" s="389" t="s">
        <v>575</v>
      </c>
      <c r="B5713" s="389" t="s">
        <v>517</v>
      </c>
      <c r="C5713" s="389">
        <v>13.9205879971</v>
      </c>
      <c r="D5713" s="389" t="s">
        <v>647</v>
      </c>
      <c r="E5713" s="389" t="s">
        <v>652</v>
      </c>
      <c r="F5713" s="389" t="s">
        <v>647</v>
      </c>
      <c r="G5713" s="389" t="s">
        <v>649</v>
      </c>
    </row>
    <row r="5714" spans="1:7">
      <c r="A5714" s="389" t="s">
        <v>575</v>
      </c>
      <c r="B5714" s="389" t="s">
        <v>517</v>
      </c>
      <c r="C5714" s="389">
        <v>13.9205879971</v>
      </c>
      <c r="D5714" s="389" t="s">
        <v>647</v>
      </c>
      <c r="E5714" s="389" t="s">
        <v>652</v>
      </c>
      <c r="F5714" s="389" t="s">
        <v>647</v>
      </c>
      <c r="G5714" s="389" t="s">
        <v>649</v>
      </c>
    </row>
    <row r="5715" spans="1:7">
      <c r="A5715" s="389" t="s">
        <v>581</v>
      </c>
      <c r="B5715" s="389" t="s">
        <v>517</v>
      </c>
      <c r="C5715" s="389">
        <v>20.582523541</v>
      </c>
      <c r="D5715" s="389" t="s">
        <v>647</v>
      </c>
      <c r="E5715" s="389" t="s">
        <v>652</v>
      </c>
      <c r="F5715" s="389" t="s">
        <v>647</v>
      </c>
      <c r="G5715" s="389" t="s">
        <v>649</v>
      </c>
    </row>
    <row r="5716" spans="1:7">
      <c r="A5716" s="389" t="s">
        <v>544</v>
      </c>
      <c r="B5716" s="389" t="s">
        <v>517</v>
      </c>
      <c r="C5716" s="389">
        <v>1.32910193764</v>
      </c>
      <c r="D5716" s="389" t="s">
        <v>647</v>
      </c>
      <c r="E5716" s="389" t="s">
        <v>652</v>
      </c>
      <c r="F5716" s="389" t="s">
        <v>647</v>
      </c>
      <c r="G5716" s="389" t="s">
        <v>649</v>
      </c>
    </row>
    <row r="5717" spans="1:7">
      <c r="A5717" s="389" t="s">
        <v>581</v>
      </c>
      <c r="B5717" s="389" t="s">
        <v>517</v>
      </c>
      <c r="C5717" s="389">
        <v>2.3113279166999998</v>
      </c>
      <c r="D5717" s="389" t="s">
        <v>647</v>
      </c>
      <c r="E5717" s="389" t="s">
        <v>652</v>
      </c>
      <c r="F5717" s="389" t="s">
        <v>647</v>
      </c>
      <c r="G5717" s="389" t="s">
        <v>649</v>
      </c>
    </row>
    <row r="5718" spans="1:7">
      <c r="A5718" s="389" t="s">
        <v>514</v>
      </c>
      <c r="B5718" s="389" t="s">
        <v>517</v>
      </c>
      <c r="C5718" s="389">
        <v>13.523764204600001</v>
      </c>
      <c r="D5718" s="389" t="s">
        <v>647</v>
      </c>
      <c r="E5718" s="389" t="s">
        <v>652</v>
      </c>
      <c r="F5718" s="389" t="s">
        <v>647</v>
      </c>
      <c r="G5718" s="389" t="s">
        <v>649</v>
      </c>
    </row>
    <row r="5719" spans="1:7">
      <c r="A5719" s="389" t="s">
        <v>514</v>
      </c>
      <c r="B5719" s="389" t="s">
        <v>517</v>
      </c>
      <c r="C5719" s="389">
        <v>13.523764204600001</v>
      </c>
      <c r="D5719" s="389" t="s">
        <v>647</v>
      </c>
      <c r="E5719" s="389" t="s">
        <v>652</v>
      </c>
      <c r="F5719" s="389" t="s">
        <v>647</v>
      </c>
      <c r="G5719" s="389" t="s">
        <v>649</v>
      </c>
    </row>
    <row r="5720" spans="1:7">
      <c r="A5720" s="389" t="s">
        <v>514</v>
      </c>
      <c r="B5720" s="389" t="s">
        <v>517</v>
      </c>
      <c r="C5720" s="389">
        <v>13.523764204600001</v>
      </c>
      <c r="D5720" s="389" t="s">
        <v>647</v>
      </c>
      <c r="E5720" s="389" t="s">
        <v>652</v>
      </c>
      <c r="F5720" s="389" t="s">
        <v>647</v>
      </c>
      <c r="G5720" s="389" t="s">
        <v>649</v>
      </c>
    </row>
    <row r="5721" spans="1:7">
      <c r="A5721" s="389" t="s">
        <v>577</v>
      </c>
      <c r="B5721" s="389" t="s">
        <v>517</v>
      </c>
      <c r="C5721" s="389">
        <v>6.2559812053000003</v>
      </c>
      <c r="D5721" s="389" t="s">
        <v>647</v>
      </c>
      <c r="E5721" s="389" t="s">
        <v>652</v>
      </c>
      <c r="F5721" s="389" t="s">
        <v>647</v>
      </c>
      <c r="G5721" s="389" t="s">
        <v>649</v>
      </c>
    </row>
    <row r="5722" spans="1:7">
      <c r="A5722" s="389" t="s">
        <v>578</v>
      </c>
      <c r="B5722" s="389" t="s">
        <v>517</v>
      </c>
      <c r="C5722" s="389">
        <v>10.6031691981</v>
      </c>
      <c r="D5722" s="389" t="s">
        <v>647</v>
      </c>
      <c r="E5722" s="389" t="s">
        <v>652</v>
      </c>
      <c r="F5722" s="389" t="s">
        <v>647</v>
      </c>
      <c r="G5722" s="389" t="s">
        <v>649</v>
      </c>
    </row>
    <row r="5723" spans="1:7">
      <c r="A5723" s="389" t="s">
        <v>578</v>
      </c>
      <c r="B5723" s="389" t="s">
        <v>517</v>
      </c>
      <c r="C5723" s="389">
        <v>10.6031691981</v>
      </c>
      <c r="D5723" s="389" t="s">
        <v>647</v>
      </c>
      <c r="E5723" s="389" t="s">
        <v>652</v>
      </c>
      <c r="F5723" s="389" t="s">
        <v>647</v>
      </c>
      <c r="G5723" s="389" t="s">
        <v>649</v>
      </c>
    </row>
    <row r="5724" spans="1:7">
      <c r="A5724" s="389" t="s">
        <v>574</v>
      </c>
      <c r="B5724" s="389" t="s">
        <v>517</v>
      </c>
      <c r="C5724" s="389">
        <v>11.2440970905</v>
      </c>
      <c r="D5724" s="389" t="s">
        <v>647</v>
      </c>
      <c r="E5724" s="389" t="s">
        <v>652</v>
      </c>
      <c r="F5724" s="389" t="s">
        <v>647</v>
      </c>
      <c r="G5724" s="389" t="s">
        <v>649</v>
      </c>
    </row>
    <row r="5725" spans="1:7">
      <c r="A5725" s="389" t="s">
        <v>524</v>
      </c>
      <c r="B5725" s="389" t="s">
        <v>517</v>
      </c>
      <c r="C5725" s="389">
        <v>20.035053252600001</v>
      </c>
      <c r="D5725" s="389" t="s">
        <v>647</v>
      </c>
      <c r="E5725" s="389" t="s">
        <v>652</v>
      </c>
      <c r="F5725" s="389" t="s">
        <v>647</v>
      </c>
      <c r="G5725" s="389" t="s">
        <v>649</v>
      </c>
    </row>
    <row r="5726" spans="1:7">
      <c r="A5726" s="389" t="s">
        <v>524</v>
      </c>
      <c r="B5726" s="389" t="s">
        <v>517</v>
      </c>
      <c r="C5726" s="389">
        <v>20.035053252600001</v>
      </c>
      <c r="D5726" s="389" t="s">
        <v>647</v>
      </c>
      <c r="E5726" s="389" t="s">
        <v>652</v>
      </c>
      <c r="F5726" s="389" t="s">
        <v>647</v>
      </c>
      <c r="G5726" s="389" t="s">
        <v>649</v>
      </c>
    </row>
    <row r="5727" spans="1:7">
      <c r="A5727" s="389" t="s">
        <v>578</v>
      </c>
      <c r="B5727" s="389" t="s">
        <v>517</v>
      </c>
      <c r="C5727" s="389">
        <v>5.8405202385099999</v>
      </c>
      <c r="D5727" s="389" t="s">
        <v>647</v>
      </c>
      <c r="E5727" s="389" t="s">
        <v>652</v>
      </c>
      <c r="F5727" s="389" t="s">
        <v>647</v>
      </c>
      <c r="G5727" s="389" t="s">
        <v>649</v>
      </c>
    </row>
    <row r="5728" spans="1:7">
      <c r="A5728" s="389" t="s">
        <v>535</v>
      </c>
      <c r="B5728" s="389" t="s">
        <v>517</v>
      </c>
      <c r="C5728" s="389">
        <v>8.5158461021999905</v>
      </c>
      <c r="D5728" s="389" t="s">
        <v>647</v>
      </c>
      <c r="E5728" s="389" t="s">
        <v>652</v>
      </c>
      <c r="F5728" s="389" t="s">
        <v>647</v>
      </c>
      <c r="G5728" s="389" t="s">
        <v>649</v>
      </c>
    </row>
    <row r="5729" spans="1:7">
      <c r="A5729" s="389" t="s">
        <v>514</v>
      </c>
      <c r="B5729" s="389" t="s">
        <v>517</v>
      </c>
      <c r="C5729" s="389">
        <v>1.3586126806800001</v>
      </c>
      <c r="D5729" s="389" t="s">
        <v>647</v>
      </c>
      <c r="E5729" s="389" t="s">
        <v>652</v>
      </c>
      <c r="F5729" s="389" t="s">
        <v>647</v>
      </c>
      <c r="G5729" s="389" t="s">
        <v>649</v>
      </c>
    </row>
    <row r="5730" spans="1:7">
      <c r="A5730" s="389" t="s">
        <v>567</v>
      </c>
      <c r="B5730" s="389" t="s">
        <v>517</v>
      </c>
      <c r="C5730" s="389">
        <v>1.3586126806800001</v>
      </c>
      <c r="D5730" s="389" t="s">
        <v>647</v>
      </c>
      <c r="E5730" s="389" t="s">
        <v>652</v>
      </c>
      <c r="F5730" s="389" t="s">
        <v>647</v>
      </c>
      <c r="G5730" s="389" t="s">
        <v>649</v>
      </c>
    </row>
    <row r="5731" spans="1:7">
      <c r="A5731" s="389" t="s">
        <v>525</v>
      </c>
      <c r="B5731" s="389" t="s">
        <v>517</v>
      </c>
      <c r="C5731" s="389">
        <v>7.9082384790300004</v>
      </c>
      <c r="D5731" s="389" t="s">
        <v>647</v>
      </c>
      <c r="E5731" s="389" t="s">
        <v>652</v>
      </c>
      <c r="F5731" s="389" t="s">
        <v>647</v>
      </c>
      <c r="G5731" s="389" t="s">
        <v>649</v>
      </c>
    </row>
    <row r="5732" spans="1:7">
      <c r="A5732" s="389" t="s">
        <v>525</v>
      </c>
      <c r="B5732" s="389" t="s">
        <v>517</v>
      </c>
      <c r="C5732" s="389">
        <v>7.9082384790300004</v>
      </c>
      <c r="D5732" s="389" t="s">
        <v>647</v>
      </c>
      <c r="E5732" s="389" t="s">
        <v>652</v>
      </c>
      <c r="F5732" s="389" t="s">
        <v>647</v>
      </c>
      <c r="G5732" s="389" t="s">
        <v>649</v>
      </c>
    </row>
    <row r="5733" spans="1:7">
      <c r="A5733" s="389" t="s">
        <v>568</v>
      </c>
      <c r="B5733" s="389" t="s">
        <v>517</v>
      </c>
      <c r="C5733" s="389">
        <v>7.9082384790300004</v>
      </c>
      <c r="D5733" s="389" t="s">
        <v>647</v>
      </c>
      <c r="E5733" s="389" t="s">
        <v>652</v>
      </c>
      <c r="F5733" s="389" t="s">
        <v>647</v>
      </c>
      <c r="G5733" s="389" t="s">
        <v>649</v>
      </c>
    </row>
    <row r="5734" spans="1:7">
      <c r="A5734" s="389" t="s">
        <v>568</v>
      </c>
      <c r="B5734" s="389" t="s">
        <v>517</v>
      </c>
      <c r="C5734" s="389">
        <v>7.9082384790300004</v>
      </c>
      <c r="D5734" s="389" t="s">
        <v>647</v>
      </c>
      <c r="E5734" s="389" t="s">
        <v>652</v>
      </c>
      <c r="F5734" s="389" t="s">
        <v>647</v>
      </c>
      <c r="G5734" s="389" t="s">
        <v>649</v>
      </c>
    </row>
    <row r="5735" spans="1:7">
      <c r="A5735" s="389" t="s">
        <v>578</v>
      </c>
      <c r="B5735" s="389" t="s">
        <v>517</v>
      </c>
      <c r="C5735" s="389">
        <v>4.23636879794</v>
      </c>
      <c r="D5735" s="389" t="s">
        <v>647</v>
      </c>
      <c r="E5735" s="389" t="s">
        <v>652</v>
      </c>
      <c r="F5735" s="389" t="s">
        <v>647</v>
      </c>
      <c r="G5735" s="389" t="s">
        <v>649</v>
      </c>
    </row>
    <row r="5736" spans="1:7">
      <c r="A5736" s="389" t="s">
        <v>578</v>
      </c>
      <c r="B5736" s="389" t="s">
        <v>517</v>
      </c>
      <c r="C5736" s="389">
        <v>4.23636879794</v>
      </c>
      <c r="D5736" s="389" t="s">
        <v>647</v>
      </c>
      <c r="E5736" s="389" t="s">
        <v>652</v>
      </c>
      <c r="F5736" s="389" t="s">
        <v>647</v>
      </c>
      <c r="G5736" s="389" t="s">
        <v>649</v>
      </c>
    </row>
    <row r="5737" spans="1:7">
      <c r="A5737" s="389" t="s">
        <v>525</v>
      </c>
      <c r="B5737" s="389" t="s">
        <v>517</v>
      </c>
      <c r="C5737" s="389">
        <v>1.9930776048000001</v>
      </c>
      <c r="D5737" s="389" t="s">
        <v>647</v>
      </c>
      <c r="E5737" s="389" t="s">
        <v>652</v>
      </c>
      <c r="F5737" s="389" t="s">
        <v>647</v>
      </c>
      <c r="G5737" s="389" t="s">
        <v>649</v>
      </c>
    </row>
    <row r="5738" spans="1:7">
      <c r="A5738" s="389" t="s">
        <v>526</v>
      </c>
      <c r="B5738" s="389" t="s">
        <v>517</v>
      </c>
      <c r="C5738" s="389">
        <v>42.6068506294</v>
      </c>
      <c r="D5738" s="389" t="s">
        <v>647</v>
      </c>
      <c r="E5738" s="389" t="s">
        <v>652</v>
      </c>
      <c r="F5738" s="389" t="s">
        <v>647</v>
      </c>
      <c r="G5738" s="389" t="s">
        <v>649</v>
      </c>
    </row>
    <row r="5739" spans="1:7">
      <c r="A5739" s="389" t="s">
        <v>569</v>
      </c>
      <c r="B5739" s="389" t="s">
        <v>517</v>
      </c>
      <c r="C5739" s="389">
        <v>42.6068506294</v>
      </c>
      <c r="D5739" s="389" t="s">
        <v>647</v>
      </c>
      <c r="E5739" s="389" t="s">
        <v>652</v>
      </c>
      <c r="F5739" s="389" t="s">
        <v>647</v>
      </c>
      <c r="G5739" s="389" t="s">
        <v>649</v>
      </c>
    </row>
    <row r="5740" spans="1:7">
      <c r="A5740" s="389" t="s">
        <v>525</v>
      </c>
      <c r="B5740" s="389" t="s">
        <v>517</v>
      </c>
      <c r="C5740" s="389">
        <v>0.98885855756800001</v>
      </c>
      <c r="D5740" s="389" t="s">
        <v>647</v>
      </c>
      <c r="E5740" s="389" t="s">
        <v>652</v>
      </c>
      <c r="F5740" s="389" t="s">
        <v>647</v>
      </c>
      <c r="G5740" s="389" t="s">
        <v>649</v>
      </c>
    </row>
    <row r="5741" spans="1:7">
      <c r="A5741" s="389" t="s">
        <v>525</v>
      </c>
      <c r="B5741" s="389" t="s">
        <v>517</v>
      </c>
      <c r="C5741" s="389">
        <v>0.98885855756800001</v>
      </c>
      <c r="D5741" s="389" t="s">
        <v>647</v>
      </c>
      <c r="E5741" s="389" t="s">
        <v>652</v>
      </c>
      <c r="F5741" s="389" t="s">
        <v>647</v>
      </c>
      <c r="G5741" s="389" t="s">
        <v>649</v>
      </c>
    </row>
    <row r="5742" spans="1:7">
      <c r="A5742" s="389" t="s">
        <v>568</v>
      </c>
      <c r="B5742" s="389" t="s">
        <v>517</v>
      </c>
      <c r="C5742" s="389">
        <v>0.98885855756800001</v>
      </c>
      <c r="D5742" s="389" t="s">
        <v>647</v>
      </c>
      <c r="E5742" s="389" t="s">
        <v>652</v>
      </c>
      <c r="F5742" s="389" t="s">
        <v>647</v>
      </c>
      <c r="G5742" s="389" t="s">
        <v>649</v>
      </c>
    </row>
    <row r="5743" spans="1:7">
      <c r="A5743" s="389" t="s">
        <v>568</v>
      </c>
      <c r="B5743" s="389" t="s">
        <v>517</v>
      </c>
      <c r="C5743" s="389">
        <v>0.98885855756800001</v>
      </c>
      <c r="D5743" s="389" t="s">
        <v>647</v>
      </c>
      <c r="E5743" s="389" t="s">
        <v>652</v>
      </c>
      <c r="F5743" s="389" t="s">
        <v>647</v>
      </c>
      <c r="G5743" s="389" t="s">
        <v>649</v>
      </c>
    </row>
    <row r="5744" spans="1:7">
      <c r="A5744" s="389" t="s">
        <v>563</v>
      </c>
      <c r="B5744" s="389" t="s">
        <v>517</v>
      </c>
      <c r="C5744" s="389">
        <v>12.0942457878</v>
      </c>
      <c r="D5744" s="389" t="s">
        <v>647</v>
      </c>
      <c r="E5744" s="389" t="s">
        <v>652</v>
      </c>
      <c r="F5744" s="389" t="s">
        <v>647</v>
      </c>
      <c r="G5744" s="389" t="s">
        <v>649</v>
      </c>
    </row>
    <row r="5745" spans="1:7">
      <c r="A5745" s="389" t="s">
        <v>526</v>
      </c>
      <c r="B5745" s="389" t="s">
        <v>517</v>
      </c>
      <c r="C5745" s="389">
        <v>91.989615039499895</v>
      </c>
      <c r="D5745" s="389" t="s">
        <v>647</v>
      </c>
      <c r="E5745" s="389" t="s">
        <v>652</v>
      </c>
      <c r="F5745" s="389" t="s">
        <v>647</v>
      </c>
      <c r="G5745" s="389" t="s">
        <v>649</v>
      </c>
    </row>
    <row r="5746" spans="1:7">
      <c r="A5746" s="389" t="s">
        <v>526</v>
      </c>
      <c r="B5746" s="389" t="s">
        <v>517</v>
      </c>
      <c r="C5746" s="389">
        <v>91.989615039499895</v>
      </c>
      <c r="D5746" s="389" t="s">
        <v>647</v>
      </c>
      <c r="E5746" s="389" t="s">
        <v>652</v>
      </c>
      <c r="F5746" s="389" t="s">
        <v>647</v>
      </c>
      <c r="G5746" s="389" t="s">
        <v>649</v>
      </c>
    </row>
    <row r="5747" spans="1:7">
      <c r="A5747" s="389" t="s">
        <v>558</v>
      </c>
      <c r="B5747" s="389" t="s">
        <v>517</v>
      </c>
      <c r="C5747" s="389">
        <v>91.989615039499895</v>
      </c>
      <c r="D5747" s="389" t="s">
        <v>647</v>
      </c>
      <c r="E5747" s="389" t="s">
        <v>652</v>
      </c>
      <c r="F5747" s="389" t="s">
        <v>647</v>
      </c>
      <c r="G5747" s="389" t="s">
        <v>649</v>
      </c>
    </row>
    <row r="5748" spans="1:7">
      <c r="A5748" s="389" t="s">
        <v>514</v>
      </c>
      <c r="B5748" s="389" t="s">
        <v>517</v>
      </c>
      <c r="C5748" s="389">
        <v>91.989615039499895</v>
      </c>
      <c r="D5748" s="389" t="s">
        <v>647</v>
      </c>
      <c r="E5748" s="389" t="s">
        <v>652</v>
      </c>
      <c r="F5748" s="389" t="s">
        <v>647</v>
      </c>
      <c r="G5748" s="389" t="s">
        <v>649</v>
      </c>
    </row>
    <row r="5749" spans="1:7">
      <c r="A5749" s="389" t="s">
        <v>514</v>
      </c>
      <c r="B5749" s="389" t="s">
        <v>517</v>
      </c>
      <c r="C5749" s="389">
        <v>91.989615039499895</v>
      </c>
      <c r="D5749" s="389" t="s">
        <v>647</v>
      </c>
      <c r="E5749" s="389" t="s">
        <v>652</v>
      </c>
      <c r="F5749" s="389" t="s">
        <v>647</v>
      </c>
      <c r="G5749" s="389" t="s">
        <v>649</v>
      </c>
    </row>
    <row r="5750" spans="1:7">
      <c r="A5750" s="389" t="s">
        <v>514</v>
      </c>
      <c r="B5750" s="389" t="s">
        <v>517</v>
      </c>
      <c r="C5750" s="389">
        <v>91.989615039499895</v>
      </c>
      <c r="D5750" s="389" t="s">
        <v>647</v>
      </c>
      <c r="E5750" s="389" t="s">
        <v>652</v>
      </c>
      <c r="F5750" s="389" t="s">
        <v>647</v>
      </c>
      <c r="G5750" s="389" t="s">
        <v>649</v>
      </c>
    </row>
    <row r="5751" spans="1:7">
      <c r="A5751" s="389" t="s">
        <v>514</v>
      </c>
      <c r="B5751" s="389" t="s">
        <v>517</v>
      </c>
      <c r="C5751" s="389">
        <v>91.989615039499895</v>
      </c>
      <c r="D5751" s="389" t="s">
        <v>647</v>
      </c>
      <c r="E5751" s="389" t="s">
        <v>652</v>
      </c>
      <c r="F5751" s="389" t="s">
        <v>647</v>
      </c>
      <c r="G5751" s="389" t="s">
        <v>649</v>
      </c>
    </row>
    <row r="5752" spans="1:7">
      <c r="A5752" s="389" t="s">
        <v>581</v>
      </c>
      <c r="B5752" s="389" t="s">
        <v>517</v>
      </c>
      <c r="C5752" s="389">
        <v>19.290414964</v>
      </c>
      <c r="D5752" s="389" t="s">
        <v>647</v>
      </c>
      <c r="E5752" s="389" t="s">
        <v>652</v>
      </c>
      <c r="F5752" s="389" t="s">
        <v>647</v>
      </c>
      <c r="G5752" s="389" t="s">
        <v>649</v>
      </c>
    </row>
    <row r="5753" spans="1:7">
      <c r="A5753" s="389" t="s">
        <v>543</v>
      </c>
      <c r="B5753" s="389" t="s">
        <v>517</v>
      </c>
      <c r="C5753" s="389">
        <v>8.4662699304900002</v>
      </c>
      <c r="D5753" s="389" t="s">
        <v>647</v>
      </c>
      <c r="E5753" s="389" t="s">
        <v>652</v>
      </c>
      <c r="F5753" s="389" t="s">
        <v>647</v>
      </c>
      <c r="G5753" s="389" t="s">
        <v>649</v>
      </c>
    </row>
    <row r="5754" spans="1:7">
      <c r="A5754" s="389" t="s">
        <v>580</v>
      </c>
      <c r="B5754" s="389" t="s">
        <v>517</v>
      </c>
      <c r="C5754" s="389">
        <v>8.4662699304900002</v>
      </c>
      <c r="D5754" s="389" t="s">
        <v>647</v>
      </c>
      <c r="E5754" s="389" t="s">
        <v>652</v>
      </c>
      <c r="F5754" s="389" t="s">
        <v>647</v>
      </c>
      <c r="G5754" s="389" t="s">
        <v>649</v>
      </c>
    </row>
    <row r="5755" spans="1:7">
      <c r="A5755" s="389" t="s">
        <v>578</v>
      </c>
      <c r="B5755" s="389" t="s">
        <v>517</v>
      </c>
      <c r="C5755" s="389">
        <v>0.75975168051700004</v>
      </c>
      <c r="D5755" s="389" t="s">
        <v>647</v>
      </c>
      <c r="E5755" s="389" t="s">
        <v>652</v>
      </c>
      <c r="F5755" s="389" t="s">
        <v>647</v>
      </c>
      <c r="G5755" s="389" t="s">
        <v>649</v>
      </c>
    </row>
    <row r="5756" spans="1:7">
      <c r="A5756" s="389" t="s">
        <v>578</v>
      </c>
      <c r="B5756" s="389" t="s">
        <v>517</v>
      </c>
      <c r="C5756" s="389">
        <v>0.75975168051700004</v>
      </c>
      <c r="D5756" s="389" t="s">
        <v>647</v>
      </c>
      <c r="E5756" s="389" t="s">
        <v>652</v>
      </c>
      <c r="F5756" s="389" t="s">
        <v>647</v>
      </c>
      <c r="G5756" s="389" t="s">
        <v>649</v>
      </c>
    </row>
    <row r="5757" spans="1:7">
      <c r="A5757" s="389" t="s">
        <v>535</v>
      </c>
      <c r="B5757" s="389" t="s">
        <v>517</v>
      </c>
      <c r="C5757" s="389">
        <v>23.597335628700002</v>
      </c>
      <c r="D5757" s="389" t="s">
        <v>647</v>
      </c>
      <c r="E5757" s="389" t="s">
        <v>652</v>
      </c>
      <c r="F5757" s="389" t="s">
        <v>647</v>
      </c>
      <c r="G5757" s="389" t="s">
        <v>649</v>
      </c>
    </row>
    <row r="5758" spans="1:7">
      <c r="A5758" s="389" t="s">
        <v>544</v>
      </c>
      <c r="B5758" s="389" t="s">
        <v>517</v>
      </c>
      <c r="C5758" s="389">
        <v>2.2617649106700002</v>
      </c>
      <c r="D5758" s="389" t="s">
        <v>647</v>
      </c>
      <c r="E5758" s="389" t="s">
        <v>652</v>
      </c>
      <c r="F5758" s="389" t="s">
        <v>647</v>
      </c>
      <c r="G5758" s="389" t="s">
        <v>649</v>
      </c>
    </row>
    <row r="5759" spans="1:7">
      <c r="A5759" s="389" t="s">
        <v>535</v>
      </c>
      <c r="B5759" s="389" t="s">
        <v>517</v>
      </c>
      <c r="C5759" s="389">
        <v>35.794091943200002</v>
      </c>
      <c r="D5759" s="389" t="s">
        <v>647</v>
      </c>
      <c r="E5759" s="389" t="s">
        <v>652</v>
      </c>
      <c r="F5759" s="389" t="s">
        <v>647</v>
      </c>
      <c r="G5759" s="389" t="s">
        <v>649</v>
      </c>
    </row>
    <row r="5760" spans="1:7">
      <c r="A5760" s="389" t="s">
        <v>514</v>
      </c>
      <c r="B5760" s="389" t="s">
        <v>517</v>
      </c>
      <c r="C5760" s="389">
        <v>8.5168428933100007</v>
      </c>
      <c r="D5760" s="389" t="s">
        <v>647</v>
      </c>
      <c r="E5760" s="389" t="s">
        <v>652</v>
      </c>
      <c r="F5760" s="389" t="s">
        <v>647</v>
      </c>
      <c r="G5760" s="389" t="s">
        <v>649</v>
      </c>
    </row>
    <row r="5761" spans="1:7">
      <c r="A5761" s="389" t="s">
        <v>534</v>
      </c>
      <c r="B5761" s="389" t="s">
        <v>517</v>
      </c>
      <c r="C5761" s="389">
        <v>3.5110201295099999</v>
      </c>
      <c r="D5761" s="389" t="s">
        <v>647</v>
      </c>
      <c r="E5761" s="389" t="s">
        <v>652</v>
      </c>
      <c r="F5761" s="389" t="s">
        <v>647</v>
      </c>
      <c r="G5761" s="389" t="s">
        <v>649</v>
      </c>
    </row>
    <row r="5762" spans="1:7">
      <c r="A5762" s="389" t="s">
        <v>581</v>
      </c>
      <c r="B5762" s="389" t="s">
        <v>517</v>
      </c>
      <c r="C5762" s="389">
        <v>12.2115232305999</v>
      </c>
      <c r="D5762" s="389" t="s">
        <v>647</v>
      </c>
      <c r="E5762" s="389" t="s">
        <v>652</v>
      </c>
      <c r="F5762" s="389" t="s">
        <v>647</v>
      </c>
      <c r="G5762" s="389" t="s">
        <v>649</v>
      </c>
    </row>
    <row r="5763" spans="1:7">
      <c r="A5763" s="389" t="s">
        <v>581</v>
      </c>
      <c r="B5763" s="389" t="s">
        <v>517</v>
      </c>
      <c r="C5763" s="389">
        <v>1.25675016624</v>
      </c>
      <c r="D5763" s="389" t="s">
        <v>647</v>
      </c>
      <c r="E5763" s="389" t="s">
        <v>652</v>
      </c>
      <c r="F5763" s="389" t="s">
        <v>647</v>
      </c>
      <c r="G5763" s="389" t="s">
        <v>649</v>
      </c>
    </row>
    <row r="5764" spans="1:7">
      <c r="A5764" s="389" t="s">
        <v>581</v>
      </c>
      <c r="B5764" s="389" t="s">
        <v>517</v>
      </c>
      <c r="C5764" s="389">
        <v>1.25675016624</v>
      </c>
      <c r="D5764" s="389" t="s">
        <v>647</v>
      </c>
      <c r="E5764" s="389" t="s">
        <v>652</v>
      </c>
      <c r="F5764" s="389" t="s">
        <v>647</v>
      </c>
      <c r="G5764" s="389" t="s">
        <v>649</v>
      </c>
    </row>
    <row r="5765" spans="1:7">
      <c r="A5765" s="389" t="s">
        <v>559</v>
      </c>
      <c r="B5765" s="389" t="s">
        <v>517</v>
      </c>
      <c r="C5765" s="389">
        <v>84.931452717599896</v>
      </c>
      <c r="D5765" s="389" t="s">
        <v>647</v>
      </c>
      <c r="E5765" s="389" t="s">
        <v>652</v>
      </c>
      <c r="F5765" s="389" t="s">
        <v>647</v>
      </c>
      <c r="G5765" s="389" t="s">
        <v>649</v>
      </c>
    </row>
    <row r="5766" spans="1:7">
      <c r="A5766" s="389" t="s">
        <v>559</v>
      </c>
      <c r="B5766" s="389" t="s">
        <v>517</v>
      </c>
      <c r="C5766" s="389">
        <v>84.931452717599896</v>
      </c>
      <c r="D5766" s="389" t="s">
        <v>647</v>
      </c>
      <c r="E5766" s="389" t="s">
        <v>652</v>
      </c>
      <c r="F5766" s="389" t="s">
        <v>647</v>
      </c>
      <c r="G5766" s="389" t="s">
        <v>649</v>
      </c>
    </row>
    <row r="5767" spans="1:7">
      <c r="A5767" s="389" t="s">
        <v>535</v>
      </c>
      <c r="B5767" s="389" t="s">
        <v>517</v>
      </c>
      <c r="C5767" s="389">
        <v>12.4417206621</v>
      </c>
      <c r="D5767" s="389" t="s">
        <v>647</v>
      </c>
      <c r="E5767" s="389" t="s">
        <v>652</v>
      </c>
      <c r="F5767" s="389" t="s">
        <v>647</v>
      </c>
      <c r="G5767" s="389" t="s">
        <v>649</v>
      </c>
    </row>
    <row r="5768" spans="1:7">
      <c r="A5768" s="389" t="s">
        <v>524</v>
      </c>
      <c r="B5768" s="389" t="s">
        <v>517</v>
      </c>
      <c r="C5768" s="389">
        <v>3.9692291532500001</v>
      </c>
      <c r="D5768" s="389" t="s">
        <v>647</v>
      </c>
      <c r="E5768" s="389" t="s">
        <v>652</v>
      </c>
      <c r="F5768" s="389" t="s">
        <v>647</v>
      </c>
      <c r="G5768" s="389" t="s">
        <v>649</v>
      </c>
    </row>
    <row r="5769" spans="1:7">
      <c r="A5769" s="389" t="s">
        <v>535</v>
      </c>
      <c r="B5769" s="389" t="s">
        <v>517</v>
      </c>
      <c r="C5769" s="389">
        <v>1.3403262419299999</v>
      </c>
      <c r="D5769" s="389" t="s">
        <v>647</v>
      </c>
      <c r="E5769" s="389" t="s">
        <v>652</v>
      </c>
      <c r="F5769" s="389" t="s">
        <v>647</v>
      </c>
      <c r="G5769" s="389" t="s">
        <v>649</v>
      </c>
    </row>
    <row r="5770" spans="1:7">
      <c r="A5770" s="389" t="s">
        <v>542</v>
      </c>
      <c r="B5770" s="389" t="s">
        <v>517</v>
      </c>
      <c r="C5770" s="389">
        <v>1.2047221644199999</v>
      </c>
      <c r="D5770" s="389" t="s">
        <v>647</v>
      </c>
      <c r="E5770" s="389" t="s">
        <v>652</v>
      </c>
      <c r="F5770" s="389" t="s">
        <v>647</v>
      </c>
      <c r="G5770" s="389" t="s">
        <v>649</v>
      </c>
    </row>
    <row r="5771" spans="1:7">
      <c r="A5771" s="389" t="s">
        <v>526</v>
      </c>
      <c r="B5771" s="389" t="s">
        <v>517</v>
      </c>
      <c r="C5771" s="389">
        <v>37.188777465199898</v>
      </c>
      <c r="D5771" s="389" t="s">
        <v>647</v>
      </c>
      <c r="E5771" s="389" t="s">
        <v>652</v>
      </c>
      <c r="F5771" s="389" t="s">
        <v>647</v>
      </c>
      <c r="G5771" s="389" t="s">
        <v>649</v>
      </c>
    </row>
    <row r="5772" spans="1:7">
      <c r="A5772" s="389" t="s">
        <v>514</v>
      </c>
      <c r="B5772" s="389" t="s">
        <v>517</v>
      </c>
      <c r="C5772" s="389">
        <v>37.188777465199898</v>
      </c>
      <c r="D5772" s="389" t="s">
        <v>647</v>
      </c>
      <c r="E5772" s="389" t="s">
        <v>652</v>
      </c>
      <c r="F5772" s="389" t="s">
        <v>647</v>
      </c>
      <c r="G5772" s="389" t="s">
        <v>649</v>
      </c>
    </row>
    <row r="5773" spans="1:7">
      <c r="A5773" s="389" t="s">
        <v>562</v>
      </c>
      <c r="B5773" s="389" t="s">
        <v>517</v>
      </c>
      <c r="C5773" s="389">
        <v>4.4640695684700002</v>
      </c>
      <c r="D5773" s="389" t="s">
        <v>647</v>
      </c>
      <c r="E5773" s="389" t="s">
        <v>652</v>
      </c>
      <c r="F5773" s="389" t="s">
        <v>647</v>
      </c>
      <c r="G5773" s="389" t="s">
        <v>649</v>
      </c>
    </row>
    <row r="5774" spans="1:7">
      <c r="A5774" s="389" t="s">
        <v>579</v>
      </c>
      <c r="B5774" s="389" t="s">
        <v>517</v>
      </c>
      <c r="C5774" s="389">
        <v>18.5214882145</v>
      </c>
      <c r="D5774" s="389" t="s">
        <v>647</v>
      </c>
      <c r="E5774" s="389" t="s">
        <v>652</v>
      </c>
      <c r="F5774" s="389" t="s">
        <v>647</v>
      </c>
      <c r="G5774" s="389" t="s">
        <v>649</v>
      </c>
    </row>
    <row r="5775" spans="1:7">
      <c r="A5775" s="389" t="s">
        <v>578</v>
      </c>
      <c r="B5775" s="389" t="s">
        <v>517</v>
      </c>
      <c r="C5775" s="389">
        <v>18.5214882145</v>
      </c>
      <c r="D5775" s="389" t="s">
        <v>647</v>
      </c>
      <c r="E5775" s="389" t="s">
        <v>652</v>
      </c>
      <c r="F5775" s="389" t="s">
        <v>647</v>
      </c>
      <c r="G5775" s="389" t="s">
        <v>649</v>
      </c>
    </row>
    <row r="5776" spans="1:7">
      <c r="A5776" s="389" t="s">
        <v>578</v>
      </c>
      <c r="B5776" s="389" t="s">
        <v>517</v>
      </c>
      <c r="C5776" s="389">
        <v>18.5214882145</v>
      </c>
      <c r="D5776" s="389" t="s">
        <v>647</v>
      </c>
      <c r="E5776" s="389" t="s">
        <v>652</v>
      </c>
      <c r="F5776" s="389" t="s">
        <v>647</v>
      </c>
      <c r="G5776" s="389" t="s">
        <v>649</v>
      </c>
    </row>
    <row r="5777" spans="1:7">
      <c r="A5777" s="389" t="s">
        <v>514</v>
      </c>
      <c r="B5777" s="389" t="s">
        <v>517</v>
      </c>
      <c r="C5777" s="389">
        <v>5.8394751386200001</v>
      </c>
      <c r="D5777" s="389" t="s">
        <v>647</v>
      </c>
      <c r="E5777" s="389" t="s">
        <v>652</v>
      </c>
      <c r="F5777" s="389" t="s">
        <v>647</v>
      </c>
      <c r="G5777" s="389" t="s">
        <v>649</v>
      </c>
    </row>
    <row r="5778" spans="1:7">
      <c r="A5778" s="389" t="s">
        <v>514</v>
      </c>
      <c r="B5778" s="389" t="s">
        <v>517</v>
      </c>
      <c r="C5778" s="389">
        <v>5.8394751386200001</v>
      </c>
      <c r="D5778" s="389" t="s">
        <v>647</v>
      </c>
      <c r="E5778" s="389" t="s">
        <v>652</v>
      </c>
      <c r="F5778" s="389" t="s">
        <v>647</v>
      </c>
      <c r="G5778" s="389" t="s">
        <v>649</v>
      </c>
    </row>
    <row r="5779" spans="1:7">
      <c r="A5779" s="389" t="s">
        <v>526</v>
      </c>
      <c r="B5779" s="389" t="s">
        <v>517</v>
      </c>
      <c r="C5779" s="389">
        <v>14.19113589</v>
      </c>
      <c r="D5779" s="389" t="s">
        <v>647</v>
      </c>
      <c r="E5779" s="389" t="s">
        <v>652</v>
      </c>
      <c r="F5779" s="389" t="s">
        <v>647</v>
      </c>
      <c r="G5779" s="389" t="s">
        <v>649</v>
      </c>
    </row>
    <row r="5780" spans="1:7">
      <c r="A5780" s="389" t="s">
        <v>514</v>
      </c>
      <c r="B5780" s="389" t="s">
        <v>517</v>
      </c>
      <c r="C5780" s="389">
        <v>14.19113589</v>
      </c>
      <c r="D5780" s="389" t="s">
        <v>647</v>
      </c>
      <c r="E5780" s="389" t="s">
        <v>652</v>
      </c>
      <c r="F5780" s="389" t="s">
        <v>647</v>
      </c>
      <c r="G5780" s="389" t="s">
        <v>649</v>
      </c>
    </row>
    <row r="5781" spans="1:7">
      <c r="A5781" s="389" t="s">
        <v>514</v>
      </c>
      <c r="B5781" s="389" t="s">
        <v>517</v>
      </c>
      <c r="C5781" s="389">
        <v>14.19113589</v>
      </c>
      <c r="D5781" s="389" t="s">
        <v>647</v>
      </c>
      <c r="E5781" s="389" t="s">
        <v>652</v>
      </c>
      <c r="F5781" s="389" t="s">
        <v>647</v>
      </c>
      <c r="G5781" s="389" t="s">
        <v>649</v>
      </c>
    </row>
    <row r="5782" spans="1:7">
      <c r="A5782" s="389" t="s">
        <v>534</v>
      </c>
      <c r="B5782" s="389" t="s">
        <v>517</v>
      </c>
      <c r="C5782" s="389">
        <v>5.9418661503800001</v>
      </c>
      <c r="D5782" s="389" t="s">
        <v>647</v>
      </c>
      <c r="E5782" s="389" t="s">
        <v>652</v>
      </c>
      <c r="F5782" s="389" t="s">
        <v>647</v>
      </c>
      <c r="G5782" s="389" t="s">
        <v>649</v>
      </c>
    </row>
    <row r="5783" spans="1:7">
      <c r="A5783" s="389" t="s">
        <v>541</v>
      </c>
      <c r="B5783" s="389" t="s">
        <v>517</v>
      </c>
      <c r="C5783" s="389">
        <v>5.9418661503800001</v>
      </c>
      <c r="D5783" s="389" t="s">
        <v>647</v>
      </c>
      <c r="E5783" s="389" t="s">
        <v>652</v>
      </c>
      <c r="F5783" s="389" t="s">
        <v>647</v>
      </c>
      <c r="G5783" s="389" t="s">
        <v>649</v>
      </c>
    </row>
    <row r="5784" spans="1:7">
      <c r="A5784" s="389" t="s">
        <v>543</v>
      </c>
      <c r="B5784" s="389" t="s">
        <v>517</v>
      </c>
      <c r="C5784" s="389">
        <v>5.5056684524100001</v>
      </c>
      <c r="D5784" s="389" t="s">
        <v>647</v>
      </c>
      <c r="E5784" s="389" t="s">
        <v>652</v>
      </c>
      <c r="F5784" s="389" t="s">
        <v>647</v>
      </c>
      <c r="G5784" s="389" t="s">
        <v>649</v>
      </c>
    </row>
    <row r="5785" spans="1:7">
      <c r="A5785" s="389" t="s">
        <v>543</v>
      </c>
      <c r="B5785" s="389" t="s">
        <v>517</v>
      </c>
      <c r="C5785" s="389">
        <v>5.5056684524100001</v>
      </c>
      <c r="D5785" s="389" t="s">
        <v>647</v>
      </c>
      <c r="E5785" s="389" t="s">
        <v>652</v>
      </c>
      <c r="F5785" s="389" t="s">
        <v>647</v>
      </c>
      <c r="G5785" s="389" t="s">
        <v>649</v>
      </c>
    </row>
    <row r="5786" spans="1:7">
      <c r="A5786" s="389" t="s">
        <v>524</v>
      </c>
      <c r="B5786" s="389" t="s">
        <v>517</v>
      </c>
      <c r="C5786" s="389">
        <v>7.9684145644799997</v>
      </c>
      <c r="D5786" s="389" t="s">
        <v>647</v>
      </c>
      <c r="E5786" s="389" t="s">
        <v>652</v>
      </c>
      <c r="F5786" s="389" t="s">
        <v>647</v>
      </c>
      <c r="G5786" s="389" t="s">
        <v>649</v>
      </c>
    </row>
    <row r="5787" spans="1:7">
      <c r="A5787" s="389" t="s">
        <v>514</v>
      </c>
      <c r="B5787" s="389" t="s">
        <v>517</v>
      </c>
      <c r="C5787" s="389">
        <v>25.7000723176</v>
      </c>
      <c r="D5787" s="389" t="s">
        <v>647</v>
      </c>
      <c r="E5787" s="389" t="s">
        <v>652</v>
      </c>
      <c r="F5787" s="389" t="s">
        <v>647</v>
      </c>
      <c r="G5787" s="389" t="s">
        <v>649</v>
      </c>
    </row>
    <row r="5788" spans="1:7">
      <c r="A5788" s="389" t="s">
        <v>514</v>
      </c>
      <c r="B5788" s="389" t="s">
        <v>517</v>
      </c>
      <c r="C5788" s="389">
        <v>25.7000723176</v>
      </c>
      <c r="D5788" s="389" t="s">
        <v>647</v>
      </c>
      <c r="E5788" s="389" t="s">
        <v>652</v>
      </c>
      <c r="F5788" s="389" t="s">
        <v>647</v>
      </c>
      <c r="G5788" s="389" t="s">
        <v>649</v>
      </c>
    </row>
    <row r="5789" spans="1:7">
      <c r="A5789" s="389" t="s">
        <v>514</v>
      </c>
      <c r="B5789" s="389" t="s">
        <v>517</v>
      </c>
      <c r="C5789" s="389">
        <v>25.7000723176</v>
      </c>
      <c r="D5789" s="389" t="s">
        <v>647</v>
      </c>
      <c r="E5789" s="389" t="s">
        <v>652</v>
      </c>
      <c r="F5789" s="389" t="s">
        <v>647</v>
      </c>
      <c r="G5789" s="389" t="s">
        <v>649</v>
      </c>
    </row>
    <row r="5790" spans="1:7">
      <c r="A5790" s="389" t="s">
        <v>514</v>
      </c>
      <c r="B5790" s="389" t="s">
        <v>517</v>
      </c>
      <c r="C5790" s="389">
        <v>25.7000723176</v>
      </c>
      <c r="D5790" s="389" t="s">
        <v>647</v>
      </c>
      <c r="E5790" s="389" t="s">
        <v>652</v>
      </c>
      <c r="F5790" s="389" t="s">
        <v>647</v>
      </c>
      <c r="G5790" s="389" t="s">
        <v>649</v>
      </c>
    </row>
    <row r="5791" spans="1:7">
      <c r="A5791" s="389" t="s">
        <v>526</v>
      </c>
      <c r="B5791" s="389" t="s">
        <v>517</v>
      </c>
      <c r="C5791" s="389">
        <v>7.2436470204100001</v>
      </c>
      <c r="D5791" s="389" t="s">
        <v>647</v>
      </c>
      <c r="E5791" s="389" t="s">
        <v>652</v>
      </c>
      <c r="F5791" s="389" t="s">
        <v>647</v>
      </c>
      <c r="G5791" s="389" t="s">
        <v>649</v>
      </c>
    </row>
    <row r="5792" spans="1:7">
      <c r="A5792" s="389" t="s">
        <v>514</v>
      </c>
      <c r="B5792" s="389" t="s">
        <v>517</v>
      </c>
      <c r="C5792" s="389">
        <v>7.2436470204100001</v>
      </c>
      <c r="D5792" s="389" t="s">
        <v>647</v>
      </c>
      <c r="E5792" s="389" t="s">
        <v>652</v>
      </c>
      <c r="F5792" s="389" t="s">
        <v>647</v>
      </c>
      <c r="G5792" s="389" t="s">
        <v>649</v>
      </c>
    </row>
    <row r="5793" spans="1:7">
      <c r="A5793" s="389" t="s">
        <v>537</v>
      </c>
      <c r="B5793" s="389" t="s">
        <v>517</v>
      </c>
      <c r="C5793" s="389">
        <v>7.8561001846799998</v>
      </c>
      <c r="D5793" s="389" t="s">
        <v>647</v>
      </c>
      <c r="E5793" s="389" t="s">
        <v>652</v>
      </c>
      <c r="F5793" s="389" t="s">
        <v>647</v>
      </c>
      <c r="G5793" s="389" t="s">
        <v>649</v>
      </c>
    </row>
    <row r="5794" spans="1:7">
      <c r="A5794" s="389" t="s">
        <v>556</v>
      </c>
      <c r="B5794" s="389" t="s">
        <v>517</v>
      </c>
      <c r="C5794" s="389">
        <v>7.8561001846799998</v>
      </c>
      <c r="D5794" s="389" t="s">
        <v>647</v>
      </c>
      <c r="E5794" s="389" t="s">
        <v>652</v>
      </c>
      <c r="F5794" s="389" t="s">
        <v>647</v>
      </c>
      <c r="G5794" s="389" t="s">
        <v>649</v>
      </c>
    </row>
    <row r="5795" spans="1:7">
      <c r="A5795" s="389" t="s">
        <v>556</v>
      </c>
      <c r="B5795" s="389" t="s">
        <v>517</v>
      </c>
      <c r="C5795" s="389">
        <v>7.8561001846799998</v>
      </c>
      <c r="D5795" s="389" t="s">
        <v>647</v>
      </c>
      <c r="E5795" s="389" t="s">
        <v>652</v>
      </c>
      <c r="F5795" s="389" t="s">
        <v>647</v>
      </c>
      <c r="G5795" s="389" t="s">
        <v>649</v>
      </c>
    </row>
    <row r="5796" spans="1:7">
      <c r="A5796" s="389" t="s">
        <v>523</v>
      </c>
      <c r="B5796" s="389" t="s">
        <v>517</v>
      </c>
      <c r="C5796" s="389">
        <v>13.2016030638</v>
      </c>
      <c r="D5796" s="389" t="s">
        <v>647</v>
      </c>
      <c r="E5796" s="389" t="s">
        <v>652</v>
      </c>
      <c r="F5796" s="389" t="s">
        <v>647</v>
      </c>
      <c r="G5796" s="389" t="s">
        <v>649</v>
      </c>
    </row>
    <row r="5797" spans="1:7">
      <c r="A5797" s="389" t="s">
        <v>525</v>
      </c>
      <c r="B5797" s="389" t="s">
        <v>517</v>
      </c>
      <c r="C5797" s="389">
        <v>0.70290427042400005</v>
      </c>
      <c r="D5797" s="389" t="s">
        <v>647</v>
      </c>
      <c r="E5797" s="389" t="s">
        <v>652</v>
      </c>
      <c r="F5797" s="389" t="s">
        <v>647</v>
      </c>
      <c r="G5797" s="389" t="s">
        <v>649</v>
      </c>
    </row>
    <row r="5798" spans="1:7">
      <c r="A5798" s="389" t="s">
        <v>545</v>
      </c>
      <c r="B5798" s="389" t="s">
        <v>517</v>
      </c>
      <c r="C5798" s="389">
        <v>0.70290427042400005</v>
      </c>
      <c r="D5798" s="389" t="s">
        <v>647</v>
      </c>
      <c r="E5798" s="389" t="s">
        <v>652</v>
      </c>
      <c r="F5798" s="389" t="s">
        <v>647</v>
      </c>
      <c r="G5798" s="389" t="s">
        <v>649</v>
      </c>
    </row>
    <row r="5799" spans="1:7">
      <c r="A5799" s="389" t="s">
        <v>524</v>
      </c>
      <c r="B5799" s="389" t="s">
        <v>517</v>
      </c>
      <c r="C5799" s="389">
        <v>1.8175001928800001</v>
      </c>
      <c r="D5799" s="389" t="s">
        <v>647</v>
      </c>
      <c r="E5799" s="389" t="s">
        <v>652</v>
      </c>
      <c r="F5799" s="389" t="s">
        <v>647</v>
      </c>
      <c r="G5799" s="389" t="s">
        <v>649</v>
      </c>
    </row>
    <row r="5800" spans="1:7">
      <c r="A5800" s="389" t="s">
        <v>525</v>
      </c>
      <c r="B5800" s="389" t="s">
        <v>517</v>
      </c>
      <c r="C5800" s="389">
        <v>4.0160447119100002</v>
      </c>
      <c r="D5800" s="389" t="s">
        <v>647</v>
      </c>
      <c r="E5800" s="389" t="s">
        <v>652</v>
      </c>
      <c r="F5800" s="389" t="s">
        <v>647</v>
      </c>
      <c r="G5800" s="389" t="s">
        <v>649</v>
      </c>
    </row>
    <row r="5801" spans="1:7">
      <c r="A5801" s="389" t="s">
        <v>535</v>
      </c>
      <c r="B5801" s="389" t="s">
        <v>517</v>
      </c>
      <c r="C5801" s="389">
        <v>1.11715186198</v>
      </c>
      <c r="D5801" s="389" t="s">
        <v>647</v>
      </c>
      <c r="E5801" s="389" t="s">
        <v>652</v>
      </c>
      <c r="F5801" s="389" t="s">
        <v>647</v>
      </c>
      <c r="G5801" s="389" t="s">
        <v>649</v>
      </c>
    </row>
    <row r="5802" spans="1:7">
      <c r="A5802" s="389" t="s">
        <v>535</v>
      </c>
      <c r="B5802" s="389" t="s">
        <v>517</v>
      </c>
      <c r="C5802" s="389">
        <v>0.54581746906899997</v>
      </c>
      <c r="D5802" s="389" t="s">
        <v>647</v>
      </c>
      <c r="E5802" s="389" t="s">
        <v>652</v>
      </c>
      <c r="F5802" s="389" t="s">
        <v>647</v>
      </c>
      <c r="G5802" s="389" t="s">
        <v>649</v>
      </c>
    </row>
    <row r="5803" spans="1:7">
      <c r="A5803" s="389" t="s">
        <v>578</v>
      </c>
      <c r="B5803" s="389" t="s">
        <v>517</v>
      </c>
      <c r="C5803" s="389">
        <v>6.3747652595600002</v>
      </c>
      <c r="D5803" s="389" t="s">
        <v>647</v>
      </c>
      <c r="E5803" s="389" t="s">
        <v>652</v>
      </c>
      <c r="F5803" s="389" t="s">
        <v>647</v>
      </c>
      <c r="G5803" s="389" t="s">
        <v>649</v>
      </c>
    </row>
    <row r="5804" spans="1:7">
      <c r="A5804" s="389" t="s">
        <v>535</v>
      </c>
      <c r="B5804" s="389" t="s">
        <v>517</v>
      </c>
      <c r="C5804" s="389">
        <v>2.5601091404099998</v>
      </c>
      <c r="D5804" s="389" t="s">
        <v>647</v>
      </c>
      <c r="E5804" s="389" t="s">
        <v>652</v>
      </c>
      <c r="F5804" s="389" t="s">
        <v>647</v>
      </c>
      <c r="G5804" s="389" t="s">
        <v>649</v>
      </c>
    </row>
    <row r="5805" spans="1:7">
      <c r="A5805" s="389" t="s">
        <v>581</v>
      </c>
      <c r="B5805" s="389" t="s">
        <v>517</v>
      </c>
      <c r="C5805" s="389">
        <v>30.464253974199899</v>
      </c>
      <c r="D5805" s="389" t="s">
        <v>647</v>
      </c>
      <c r="E5805" s="389" t="s">
        <v>652</v>
      </c>
      <c r="F5805" s="389" t="s">
        <v>647</v>
      </c>
      <c r="G5805" s="389" t="s">
        <v>649</v>
      </c>
    </row>
    <row r="5806" spans="1:7">
      <c r="A5806" s="389" t="s">
        <v>563</v>
      </c>
      <c r="B5806" s="389" t="s">
        <v>517</v>
      </c>
      <c r="C5806" s="389">
        <v>21.5995199175</v>
      </c>
      <c r="D5806" s="389" t="s">
        <v>647</v>
      </c>
      <c r="E5806" s="389" t="s">
        <v>652</v>
      </c>
      <c r="F5806" s="389" t="s">
        <v>647</v>
      </c>
      <c r="G5806" s="389" t="s">
        <v>649</v>
      </c>
    </row>
    <row r="5807" spans="1:7">
      <c r="A5807" s="389" t="s">
        <v>514</v>
      </c>
      <c r="B5807" s="389" t="s">
        <v>517</v>
      </c>
      <c r="C5807" s="389">
        <v>14.6682084086</v>
      </c>
      <c r="D5807" s="389" t="s">
        <v>647</v>
      </c>
      <c r="E5807" s="389" t="s">
        <v>652</v>
      </c>
      <c r="F5807" s="389" t="s">
        <v>647</v>
      </c>
      <c r="G5807" s="389" t="s">
        <v>649</v>
      </c>
    </row>
    <row r="5808" spans="1:7">
      <c r="A5808" s="389" t="s">
        <v>514</v>
      </c>
      <c r="B5808" s="389" t="s">
        <v>517</v>
      </c>
      <c r="C5808" s="389">
        <v>14.6682084086</v>
      </c>
      <c r="D5808" s="389" t="s">
        <v>647</v>
      </c>
      <c r="E5808" s="389" t="s">
        <v>652</v>
      </c>
      <c r="F5808" s="389" t="s">
        <v>647</v>
      </c>
      <c r="G5808" s="389" t="s">
        <v>649</v>
      </c>
    </row>
    <row r="5809" spans="1:7">
      <c r="A5809" s="389" t="s">
        <v>526</v>
      </c>
      <c r="B5809" s="389" t="s">
        <v>517</v>
      </c>
      <c r="C5809" s="389">
        <v>5.3781398447299997</v>
      </c>
      <c r="D5809" s="389" t="s">
        <v>647</v>
      </c>
      <c r="E5809" s="389" t="s">
        <v>652</v>
      </c>
      <c r="F5809" s="389" t="s">
        <v>647</v>
      </c>
      <c r="G5809" s="389" t="s">
        <v>649</v>
      </c>
    </row>
    <row r="5810" spans="1:7">
      <c r="A5810" s="389" t="s">
        <v>526</v>
      </c>
      <c r="B5810" s="389" t="s">
        <v>517</v>
      </c>
      <c r="C5810" s="389">
        <v>5.3781398447299997</v>
      </c>
      <c r="D5810" s="389" t="s">
        <v>647</v>
      </c>
      <c r="E5810" s="389" t="s">
        <v>652</v>
      </c>
      <c r="F5810" s="389" t="s">
        <v>647</v>
      </c>
      <c r="G5810" s="389" t="s">
        <v>649</v>
      </c>
    </row>
    <row r="5811" spans="1:7">
      <c r="A5811" s="389" t="s">
        <v>569</v>
      </c>
      <c r="B5811" s="389" t="s">
        <v>517</v>
      </c>
      <c r="C5811" s="389">
        <v>5.3781398447299997</v>
      </c>
      <c r="D5811" s="389" t="s">
        <v>647</v>
      </c>
      <c r="E5811" s="389" t="s">
        <v>652</v>
      </c>
      <c r="F5811" s="389" t="s">
        <v>647</v>
      </c>
      <c r="G5811" s="389" t="s">
        <v>649</v>
      </c>
    </row>
    <row r="5812" spans="1:7">
      <c r="A5812" s="389" t="s">
        <v>523</v>
      </c>
      <c r="B5812" s="389" t="s">
        <v>517</v>
      </c>
      <c r="C5812" s="389">
        <v>15.7417269382999</v>
      </c>
      <c r="D5812" s="389" t="s">
        <v>647</v>
      </c>
      <c r="E5812" s="389" t="s">
        <v>652</v>
      </c>
      <c r="F5812" s="389" t="s">
        <v>647</v>
      </c>
      <c r="G5812" s="389" t="s">
        <v>649</v>
      </c>
    </row>
    <row r="5813" spans="1:7">
      <c r="A5813" s="389" t="s">
        <v>554</v>
      </c>
      <c r="B5813" s="389" t="s">
        <v>517</v>
      </c>
      <c r="C5813" s="389">
        <v>3.8238218572</v>
      </c>
      <c r="D5813" s="389" t="s">
        <v>647</v>
      </c>
      <c r="E5813" s="389" t="s">
        <v>652</v>
      </c>
      <c r="F5813" s="389" t="s">
        <v>647</v>
      </c>
      <c r="G5813" s="389" t="s">
        <v>649</v>
      </c>
    </row>
    <row r="5814" spans="1:7">
      <c r="A5814" s="389" t="s">
        <v>514</v>
      </c>
      <c r="B5814" s="389" t="s">
        <v>517</v>
      </c>
      <c r="C5814" s="389">
        <v>1.3266630321199999</v>
      </c>
      <c r="D5814" s="389" t="s">
        <v>647</v>
      </c>
      <c r="E5814" s="389" t="s">
        <v>652</v>
      </c>
      <c r="F5814" s="389" t="s">
        <v>647</v>
      </c>
      <c r="G5814" s="389" t="s">
        <v>649</v>
      </c>
    </row>
    <row r="5815" spans="1:7">
      <c r="A5815" s="389" t="s">
        <v>541</v>
      </c>
      <c r="B5815" s="389" t="s">
        <v>517</v>
      </c>
      <c r="C5815" s="389">
        <v>2.2477770333699998</v>
      </c>
      <c r="D5815" s="389" t="s">
        <v>647</v>
      </c>
      <c r="E5815" s="389" t="s">
        <v>652</v>
      </c>
      <c r="F5815" s="389" t="s">
        <v>647</v>
      </c>
      <c r="G5815" s="389" t="s">
        <v>649</v>
      </c>
    </row>
    <row r="5816" spans="1:7">
      <c r="A5816" s="389" t="s">
        <v>541</v>
      </c>
      <c r="B5816" s="389" t="s">
        <v>517</v>
      </c>
      <c r="C5816" s="389">
        <v>4.2273152739600004</v>
      </c>
      <c r="D5816" s="389" t="s">
        <v>647</v>
      </c>
      <c r="E5816" s="389" t="s">
        <v>652</v>
      </c>
      <c r="F5816" s="389" t="s">
        <v>647</v>
      </c>
      <c r="G5816" s="389" t="s">
        <v>649</v>
      </c>
    </row>
    <row r="5817" spans="1:7">
      <c r="A5817" s="389" t="s">
        <v>575</v>
      </c>
      <c r="B5817" s="389" t="s">
        <v>517</v>
      </c>
      <c r="C5817" s="389">
        <v>4.2273152739600004</v>
      </c>
      <c r="D5817" s="389" t="s">
        <v>647</v>
      </c>
      <c r="E5817" s="389" t="s">
        <v>652</v>
      </c>
      <c r="F5817" s="389" t="s">
        <v>647</v>
      </c>
      <c r="G5817" s="389" t="s">
        <v>649</v>
      </c>
    </row>
    <row r="5818" spans="1:7">
      <c r="A5818" s="389" t="s">
        <v>546</v>
      </c>
      <c r="B5818" s="389" t="s">
        <v>517</v>
      </c>
      <c r="C5818" s="389">
        <v>6.1212286768800004</v>
      </c>
      <c r="D5818" s="389" t="s">
        <v>647</v>
      </c>
      <c r="E5818" s="389" t="s">
        <v>652</v>
      </c>
      <c r="F5818" s="389" t="s">
        <v>647</v>
      </c>
      <c r="G5818" s="389" t="s">
        <v>649</v>
      </c>
    </row>
    <row r="5819" spans="1:7">
      <c r="A5819" s="389" t="s">
        <v>543</v>
      </c>
      <c r="B5819" s="389" t="s">
        <v>517</v>
      </c>
      <c r="C5819" s="389">
        <v>27.1181937514</v>
      </c>
      <c r="D5819" s="389" t="s">
        <v>647</v>
      </c>
      <c r="E5819" s="389" t="s">
        <v>652</v>
      </c>
      <c r="F5819" s="389" t="s">
        <v>647</v>
      </c>
      <c r="G5819" s="389" t="s">
        <v>649</v>
      </c>
    </row>
    <row r="5820" spans="1:7">
      <c r="A5820" s="389" t="s">
        <v>543</v>
      </c>
      <c r="B5820" s="389" t="s">
        <v>517</v>
      </c>
      <c r="C5820" s="389">
        <v>27.1181937514</v>
      </c>
      <c r="D5820" s="389" t="s">
        <v>647</v>
      </c>
      <c r="E5820" s="389" t="s">
        <v>652</v>
      </c>
      <c r="F5820" s="389" t="s">
        <v>647</v>
      </c>
      <c r="G5820" s="389" t="s">
        <v>649</v>
      </c>
    </row>
    <row r="5821" spans="1:7">
      <c r="A5821" s="389" t="s">
        <v>574</v>
      </c>
      <c r="B5821" s="389" t="s">
        <v>517</v>
      </c>
      <c r="C5821" s="389">
        <v>1.7501528960899999</v>
      </c>
      <c r="D5821" s="389" t="s">
        <v>647</v>
      </c>
      <c r="E5821" s="389" t="s">
        <v>652</v>
      </c>
      <c r="F5821" s="389" t="s">
        <v>647</v>
      </c>
      <c r="G5821" s="389" t="s">
        <v>649</v>
      </c>
    </row>
    <row r="5822" spans="1:7">
      <c r="A5822" s="389" t="s">
        <v>525</v>
      </c>
      <c r="B5822" s="389" t="s">
        <v>517</v>
      </c>
      <c r="C5822" s="389">
        <v>0.46749016750200001</v>
      </c>
      <c r="D5822" s="389" t="s">
        <v>647</v>
      </c>
      <c r="E5822" s="389" t="s">
        <v>652</v>
      </c>
      <c r="F5822" s="389" t="s">
        <v>647</v>
      </c>
      <c r="G5822" s="389" t="s">
        <v>649</v>
      </c>
    </row>
    <row r="5823" spans="1:7">
      <c r="A5823" s="389" t="s">
        <v>568</v>
      </c>
      <c r="B5823" s="389" t="s">
        <v>517</v>
      </c>
      <c r="C5823" s="389">
        <v>0.46749016750200001</v>
      </c>
      <c r="D5823" s="389" t="s">
        <v>647</v>
      </c>
      <c r="E5823" s="389" t="s">
        <v>652</v>
      </c>
      <c r="F5823" s="389" t="s">
        <v>647</v>
      </c>
      <c r="G5823" s="389" t="s">
        <v>649</v>
      </c>
    </row>
    <row r="5824" spans="1:7">
      <c r="A5824" s="389" t="s">
        <v>581</v>
      </c>
      <c r="B5824" s="389" t="s">
        <v>517</v>
      </c>
      <c r="C5824" s="389">
        <v>24.1536156009</v>
      </c>
      <c r="D5824" s="389" t="s">
        <v>647</v>
      </c>
      <c r="E5824" s="389" t="s">
        <v>652</v>
      </c>
      <c r="F5824" s="389" t="s">
        <v>647</v>
      </c>
      <c r="G5824" s="389" t="s">
        <v>649</v>
      </c>
    </row>
    <row r="5825" spans="1:7">
      <c r="A5825" s="389" t="s">
        <v>562</v>
      </c>
      <c r="B5825" s="389" t="s">
        <v>517</v>
      </c>
      <c r="C5825" s="389">
        <v>5.43843193933</v>
      </c>
      <c r="D5825" s="389" t="s">
        <v>647</v>
      </c>
      <c r="E5825" s="389" t="s">
        <v>652</v>
      </c>
      <c r="F5825" s="389" t="s">
        <v>647</v>
      </c>
      <c r="G5825" s="389" t="s">
        <v>649</v>
      </c>
    </row>
    <row r="5826" spans="1:7">
      <c r="A5826" s="389" t="s">
        <v>526</v>
      </c>
      <c r="B5826" s="389" t="s">
        <v>517</v>
      </c>
      <c r="C5826" s="389">
        <v>0.81590913079399996</v>
      </c>
      <c r="D5826" s="389" t="s">
        <v>647</v>
      </c>
      <c r="E5826" s="389" t="s">
        <v>652</v>
      </c>
      <c r="F5826" s="389" t="s">
        <v>647</v>
      </c>
      <c r="G5826" s="389" t="s">
        <v>649</v>
      </c>
    </row>
    <row r="5827" spans="1:7">
      <c r="A5827" s="389" t="s">
        <v>578</v>
      </c>
      <c r="B5827" s="389" t="s">
        <v>517</v>
      </c>
      <c r="C5827" s="389">
        <v>2.1899550268099999</v>
      </c>
      <c r="D5827" s="389" t="s">
        <v>647</v>
      </c>
      <c r="E5827" s="389" t="s">
        <v>652</v>
      </c>
      <c r="F5827" s="389" t="s">
        <v>647</v>
      </c>
      <c r="G5827" s="389" t="s">
        <v>649</v>
      </c>
    </row>
    <row r="5828" spans="1:7">
      <c r="A5828" s="389" t="s">
        <v>578</v>
      </c>
      <c r="B5828" s="389" t="s">
        <v>517</v>
      </c>
      <c r="C5828" s="389">
        <v>2.1899550268099999</v>
      </c>
      <c r="D5828" s="389" t="s">
        <v>647</v>
      </c>
      <c r="E5828" s="389" t="s">
        <v>652</v>
      </c>
      <c r="F5828" s="389" t="s">
        <v>647</v>
      </c>
      <c r="G5828" s="389" t="s">
        <v>649</v>
      </c>
    </row>
    <row r="5829" spans="1:7">
      <c r="A5829" s="389" t="s">
        <v>535</v>
      </c>
      <c r="B5829" s="389" t="s">
        <v>517</v>
      </c>
      <c r="C5829" s="389">
        <v>5.0662061891999999</v>
      </c>
      <c r="D5829" s="389" t="s">
        <v>647</v>
      </c>
      <c r="E5829" s="389" t="s">
        <v>652</v>
      </c>
      <c r="F5829" s="389" t="s">
        <v>647</v>
      </c>
      <c r="G5829" s="389" t="s">
        <v>649</v>
      </c>
    </row>
    <row r="5830" spans="1:7">
      <c r="A5830" s="389" t="s">
        <v>543</v>
      </c>
      <c r="B5830" s="389" t="s">
        <v>517</v>
      </c>
      <c r="C5830" s="389">
        <v>25.8044479279</v>
      </c>
      <c r="D5830" s="389" t="s">
        <v>647</v>
      </c>
      <c r="E5830" s="389" t="s">
        <v>652</v>
      </c>
      <c r="F5830" s="389" t="s">
        <v>647</v>
      </c>
      <c r="G5830" s="389" t="s">
        <v>649</v>
      </c>
    </row>
    <row r="5831" spans="1:7">
      <c r="A5831" s="389" t="s">
        <v>543</v>
      </c>
      <c r="B5831" s="389" t="s">
        <v>517</v>
      </c>
      <c r="C5831" s="389">
        <v>25.8044479279</v>
      </c>
      <c r="D5831" s="389" t="s">
        <v>647</v>
      </c>
      <c r="E5831" s="389" t="s">
        <v>652</v>
      </c>
      <c r="F5831" s="389" t="s">
        <v>647</v>
      </c>
      <c r="G5831" s="389" t="s">
        <v>649</v>
      </c>
    </row>
    <row r="5832" spans="1:7">
      <c r="A5832" s="389" t="s">
        <v>542</v>
      </c>
      <c r="B5832" s="389" t="s">
        <v>517</v>
      </c>
      <c r="C5832" s="389">
        <v>1.7079566885599999</v>
      </c>
      <c r="D5832" s="389" t="s">
        <v>647</v>
      </c>
      <c r="E5832" s="389" t="s">
        <v>652</v>
      </c>
      <c r="F5832" s="389" t="s">
        <v>647</v>
      </c>
      <c r="G5832" s="389" t="s">
        <v>649</v>
      </c>
    </row>
    <row r="5833" spans="1:7">
      <c r="A5833" s="389" t="s">
        <v>549</v>
      </c>
      <c r="B5833" s="389" t="s">
        <v>517</v>
      </c>
      <c r="C5833" s="389">
        <v>1.7079566885599999</v>
      </c>
      <c r="D5833" s="389" t="s">
        <v>647</v>
      </c>
      <c r="E5833" s="389" t="s">
        <v>652</v>
      </c>
      <c r="F5833" s="389" t="s">
        <v>647</v>
      </c>
      <c r="G5833" s="389" t="s">
        <v>649</v>
      </c>
    </row>
    <row r="5834" spans="1:7">
      <c r="A5834" s="389" t="s">
        <v>578</v>
      </c>
      <c r="B5834" s="389" t="s">
        <v>517</v>
      </c>
      <c r="C5834" s="389">
        <v>0.60700131192200002</v>
      </c>
      <c r="D5834" s="389" t="s">
        <v>647</v>
      </c>
      <c r="E5834" s="389" t="s">
        <v>652</v>
      </c>
      <c r="F5834" s="389" t="s">
        <v>647</v>
      </c>
      <c r="G5834" s="389" t="s">
        <v>649</v>
      </c>
    </row>
    <row r="5835" spans="1:7">
      <c r="A5835" s="389" t="s">
        <v>526</v>
      </c>
      <c r="B5835" s="389" t="s">
        <v>517</v>
      </c>
      <c r="C5835" s="389">
        <v>10.8548074184</v>
      </c>
      <c r="D5835" s="389" t="s">
        <v>647</v>
      </c>
      <c r="E5835" s="389" t="s">
        <v>652</v>
      </c>
      <c r="F5835" s="389" t="s">
        <v>647</v>
      </c>
      <c r="G5835" s="389" t="s">
        <v>649</v>
      </c>
    </row>
    <row r="5836" spans="1:7">
      <c r="A5836" s="389" t="s">
        <v>535</v>
      </c>
      <c r="B5836" s="389" t="s">
        <v>517</v>
      </c>
      <c r="C5836" s="389">
        <v>7.1273145930500004</v>
      </c>
      <c r="D5836" s="389" t="s">
        <v>647</v>
      </c>
      <c r="E5836" s="389" t="s">
        <v>652</v>
      </c>
      <c r="F5836" s="389" t="s">
        <v>647</v>
      </c>
      <c r="G5836" s="389" t="s">
        <v>649</v>
      </c>
    </row>
    <row r="5837" spans="1:7">
      <c r="A5837" s="389" t="s">
        <v>581</v>
      </c>
      <c r="B5837" s="389" t="s">
        <v>517</v>
      </c>
      <c r="C5837" s="389">
        <v>11.3843999826</v>
      </c>
      <c r="D5837" s="389" t="s">
        <v>647</v>
      </c>
      <c r="E5837" s="389" t="s">
        <v>652</v>
      </c>
      <c r="F5837" s="389" t="s">
        <v>647</v>
      </c>
      <c r="G5837" s="389" t="s">
        <v>649</v>
      </c>
    </row>
    <row r="5838" spans="1:7">
      <c r="A5838" s="389" t="s">
        <v>524</v>
      </c>
      <c r="B5838" s="389" t="s">
        <v>517</v>
      </c>
      <c r="C5838" s="389">
        <v>19.236983987999899</v>
      </c>
      <c r="D5838" s="389" t="s">
        <v>647</v>
      </c>
      <c r="E5838" s="389" t="s">
        <v>652</v>
      </c>
      <c r="F5838" s="389" t="s">
        <v>647</v>
      </c>
      <c r="G5838" s="389" t="s">
        <v>649</v>
      </c>
    </row>
    <row r="5839" spans="1:7">
      <c r="A5839" s="389" t="s">
        <v>581</v>
      </c>
      <c r="B5839" s="389" t="s">
        <v>517</v>
      </c>
      <c r="C5839" s="389">
        <v>15.512450746900001</v>
      </c>
      <c r="D5839" s="389" t="s">
        <v>647</v>
      </c>
      <c r="E5839" s="389" t="s">
        <v>652</v>
      </c>
      <c r="F5839" s="389" t="s">
        <v>647</v>
      </c>
      <c r="G5839" s="389" t="s">
        <v>649</v>
      </c>
    </row>
    <row r="5840" spans="1:7">
      <c r="A5840" s="389" t="s">
        <v>581</v>
      </c>
      <c r="B5840" s="389" t="s">
        <v>517</v>
      </c>
      <c r="C5840" s="389">
        <v>15.512450746900001</v>
      </c>
      <c r="D5840" s="389" t="s">
        <v>647</v>
      </c>
      <c r="E5840" s="389" t="s">
        <v>652</v>
      </c>
      <c r="F5840" s="389" t="s">
        <v>647</v>
      </c>
      <c r="G5840" s="389" t="s">
        <v>649</v>
      </c>
    </row>
    <row r="5841" spans="1:7">
      <c r="A5841" s="389" t="s">
        <v>581</v>
      </c>
      <c r="B5841" s="389" t="s">
        <v>517</v>
      </c>
      <c r="C5841" s="389">
        <v>15.512450746900001</v>
      </c>
      <c r="D5841" s="389" t="s">
        <v>647</v>
      </c>
      <c r="E5841" s="389" t="s">
        <v>652</v>
      </c>
      <c r="F5841" s="389" t="s">
        <v>647</v>
      </c>
      <c r="G5841" s="389" t="s">
        <v>649</v>
      </c>
    </row>
    <row r="5842" spans="1:7">
      <c r="A5842" s="389" t="s">
        <v>535</v>
      </c>
      <c r="B5842" s="389" t="s">
        <v>517</v>
      </c>
      <c r="C5842" s="389">
        <v>2.9151369311600002</v>
      </c>
      <c r="D5842" s="389" t="s">
        <v>647</v>
      </c>
      <c r="E5842" s="389" t="s">
        <v>652</v>
      </c>
      <c r="F5842" s="389" t="s">
        <v>647</v>
      </c>
      <c r="G5842" s="389" t="s">
        <v>649</v>
      </c>
    </row>
    <row r="5843" spans="1:7">
      <c r="A5843" s="389" t="s">
        <v>526</v>
      </c>
      <c r="B5843" s="389" t="s">
        <v>517</v>
      </c>
      <c r="C5843" s="389">
        <v>6.5554546729399998</v>
      </c>
      <c r="D5843" s="389" t="s">
        <v>647</v>
      </c>
      <c r="E5843" s="389" t="s">
        <v>652</v>
      </c>
      <c r="F5843" s="389" t="s">
        <v>647</v>
      </c>
      <c r="G5843" s="389" t="s">
        <v>649</v>
      </c>
    </row>
    <row r="5844" spans="1:7">
      <c r="A5844" s="389" t="s">
        <v>535</v>
      </c>
      <c r="B5844" s="389" t="s">
        <v>517</v>
      </c>
      <c r="C5844" s="389">
        <v>3.2422260393600002</v>
      </c>
      <c r="D5844" s="389" t="s">
        <v>647</v>
      </c>
      <c r="E5844" s="389" t="s">
        <v>652</v>
      </c>
      <c r="F5844" s="389" t="s">
        <v>647</v>
      </c>
      <c r="G5844" s="389" t="s">
        <v>649</v>
      </c>
    </row>
    <row r="5845" spans="1:7">
      <c r="A5845" s="389" t="s">
        <v>563</v>
      </c>
      <c r="B5845" s="389" t="s">
        <v>517</v>
      </c>
      <c r="C5845" s="389">
        <v>0.33713715651600001</v>
      </c>
      <c r="D5845" s="389" t="s">
        <v>647</v>
      </c>
      <c r="E5845" s="389" t="s">
        <v>652</v>
      </c>
      <c r="F5845" s="389" t="s">
        <v>647</v>
      </c>
      <c r="G5845" s="389" t="s">
        <v>649</v>
      </c>
    </row>
    <row r="5846" spans="1:7">
      <c r="A5846" s="389" t="s">
        <v>581</v>
      </c>
      <c r="B5846" s="389" t="s">
        <v>517</v>
      </c>
      <c r="C5846" s="389">
        <v>10.454848837</v>
      </c>
      <c r="D5846" s="389" t="s">
        <v>647</v>
      </c>
      <c r="E5846" s="389" t="s">
        <v>652</v>
      </c>
      <c r="F5846" s="389" t="s">
        <v>647</v>
      </c>
      <c r="G5846" s="389" t="s">
        <v>649</v>
      </c>
    </row>
    <row r="5847" spans="1:7">
      <c r="A5847" s="389" t="s">
        <v>574</v>
      </c>
      <c r="B5847" s="389" t="s">
        <v>517</v>
      </c>
      <c r="C5847" s="389">
        <v>2.7393046592400001</v>
      </c>
      <c r="D5847" s="389" t="s">
        <v>647</v>
      </c>
      <c r="E5847" s="389" t="s">
        <v>652</v>
      </c>
      <c r="F5847" s="389" t="s">
        <v>647</v>
      </c>
      <c r="G5847" s="389" t="s">
        <v>649</v>
      </c>
    </row>
    <row r="5848" spans="1:7">
      <c r="A5848" s="389" t="s">
        <v>581</v>
      </c>
      <c r="B5848" s="389" t="s">
        <v>517</v>
      </c>
      <c r="C5848" s="389">
        <v>5.9983317002499996</v>
      </c>
      <c r="D5848" s="389" t="s">
        <v>647</v>
      </c>
      <c r="E5848" s="389" t="s">
        <v>652</v>
      </c>
      <c r="F5848" s="389" t="s">
        <v>647</v>
      </c>
      <c r="G5848" s="389" t="s">
        <v>649</v>
      </c>
    </row>
    <row r="5849" spans="1:7">
      <c r="A5849" s="389" t="s">
        <v>563</v>
      </c>
      <c r="B5849" s="389" t="s">
        <v>517</v>
      </c>
      <c r="C5849" s="389">
        <v>1.38466323658</v>
      </c>
      <c r="D5849" s="389" t="s">
        <v>647</v>
      </c>
      <c r="E5849" s="389" t="s">
        <v>652</v>
      </c>
      <c r="F5849" s="389" t="s">
        <v>647</v>
      </c>
      <c r="G5849" s="389" t="s">
        <v>649</v>
      </c>
    </row>
    <row r="5850" spans="1:7">
      <c r="A5850" s="389" t="s">
        <v>581</v>
      </c>
      <c r="B5850" s="389" t="s">
        <v>517</v>
      </c>
      <c r="C5850" s="389">
        <v>14.0103536446</v>
      </c>
      <c r="D5850" s="389" t="s">
        <v>647</v>
      </c>
      <c r="E5850" s="389" t="s">
        <v>652</v>
      </c>
      <c r="F5850" s="389" t="s">
        <v>647</v>
      </c>
      <c r="G5850" s="389" t="s">
        <v>649</v>
      </c>
    </row>
    <row r="5851" spans="1:7">
      <c r="A5851" s="389" t="s">
        <v>535</v>
      </c>
      <c r="B5851" s="389" t="s">
        <v>517</v>
      </c>
      <c r="C5851" s="389">
        <v>18.769330888100001</v>
      </c>
      <c r="D5851" s="389" t="s">
        <v>647</v>
      </c>
      <c r="E5851" s="389" t="s">
        <v>652</v>
      </c>
      <c r="F5851" s="389" t="s">
        <v>647</v>
      </c>
      <c r="G5851" s="389" t="s">
        <v>649</v>
      </c>
    </row>
    <row r="5852" spans="1:7">
      <c r="A5852" s="389" t="s">
        <v>563</v>
      </c>
      <c r="B5852" s="389" t="s">
        <v>517</v>
      </c>
      <c r="C5852" s="389">
        <v>9.4653867574900001</v>
      </c>
      <c r="D5852" s="389" t="s">
        <v>647</v>
      </c>
      <c r="E5852" s="389" t="s">
        <v>652</v>
      </c>
      <c r="F5852" s="389" t="s">
        <v>647</v>
      </c>
      <c r="G5852" s="389" t="s">
        <v>649</v>
      </c>
    </row>
    <row r="5853" spans="1:7">
      <c r="A5853" s="389" t="s">
        <v>525</v>
      </c>
      <c r="B5853" s="389" t="s">
        <v>517</v>
      </c>
      <c r="C5853" s="389">
        <v>1.55027181047</v>
      </c>
      <c r="D5853" s="389" t="s">
        <v>647</v>
      </c>
      <c r="E5853" s="389" t="s">
        <v>652</v>
      </c>
      <c r="F5853" s="389" t="s">
        <v>647</v>
      </c>
      <c r="G5853" s="389" t="s">
        <v>649</v>
      </c>
    </row>
    <row r="5854" spans="1:7">
      <c r="A5854" s="389" t="s">
        <v>568</v>
      </c>
      <c r="B5854" s="389" t="s">
        <v>517</v>
      </c>
      <c r="C5854" s="389">
        <v>1.55027181047</v>
      </c>
      <c r="D5854" s="389" t="s">
        <v>647</v>
      </c>
      <c r="E5854" s="389" t="s">
        <v>652</v>
      </c>
      <c r="F5854" s="389" t="s">
        <v>647</v>
      </c>
      <c r="G5854" s="389" t="s">
        <v>649</v>
      </c>
    </row>
    <row r="5855" spans="1:7">
      <c r="A5855" s="389" t="s">
        <v>525</v>
      </c>
      <c r="B5855" s="389" t="s">
        <v>517</v>
      </c>
      <c r="C5855" s="389">
        <v>1.92067000994</v>
      </c>
      <c r="D5855" s="389" t="s">
        <v>647</v>
      </c>
      <c r="E5855" s="389" t="s">
        <v>652</v>
      </c>
      <c r="F5855" s="389" t="s">
        <v>647</v>
      </c>
      <c r="G5855" s="389" t="s">
        <v>649</v>
      </c>
    </row>
    <row r="5856" spans="1:7">
      <c r="A5856" s="389" t="s">
        <v>568</v>
      </c>
      <c r="B5856" s="389" t="s">
        <v>517</v>
      </c>
      <c r="C5856" s="389">
        <v>1.92067000994</v>
      </c>
      <c r="D5856" s="389" t="s">
        <v>647</v>
      </c>
      <c r="E5856" s="389" t="s">
        <v>652</v>
      </c>
      <c r="F5856" s="389" t="s">
        <v>647</v>
      </c>
      <c r="G5856" s="389" t="s">
        <v>649</v>
      </c>
    </row>
    <row r="5857" spans="1:7">
      <c r="A5857" s="389" t="s">
        <v>578</v>
      </c>
      <c r="B5857" s="389" t="s">
        <v>517</v>
      </c>
      <c r="C5857" s="389">
        <v>6.8599351457699997</v>
      </c>
      <c r="D5857" s="389" t="s">
        <v>647</v>
      </c>
      <c r="E5857" s="389" t="s">
        <v>652</v>
      </c>
      <c r="F5857" s="389" t="s">
        <v>647</v>
      </c>
      <c r="G5857" s="389" t="s">
        <v>649</v>
      </c>
    </row>
    <row r="5858" spans="1:7">
      <c r="A5858" s="389" t="s">
        <v>578</v>
      </c>
      <c r="B5858" s="389" t="s">
        <v>517</v>
      </c>
      <c r="C5858" s="389">
        <v>6.8599351457699997</v>
      </c>
      <c r="D5858" s="389" t="s">
        <v>647</v>
      </c>
      <c r="E5858" s="389" t="s">
        <v>652</v>
      </c>
      <c r="F5858" s="389" t="s">
        <v>647</v>
      </c>
      <c r="G5858" s="389" t="s">
        <v>649</v>
      </c>
    </row>
    <row r="5859" spans="1:7">
      <c r="A5859" s="389" t="s">
        <v>581</v>
      </c>
      <c r="B5859" s="389" t="s">
        <v>517</v>
      </c>
      <c r="C5859" s="389">
        <v>24.926463197299899</v>
      </c>
      <c r="D5859" s="389" t="s">
        <v>647</v>
      </c>
      <c r="E5859" s="389" t="s">
        <v>652</v>
      </c>
      <c r="F5859" s="389" t="s">
        <v>647</v>
      </c>
      <c r="G5859" s="389" t="s">
        <v>649</v>
      </c>
    </row>
    <row r="5860" spans="1:7">
      <c r="A5860" s="389" t="s">
        <v>581</v>
      </c>
      <c r="B5860" s="389" t="s">
        <v>517</v>
      </c>
      <c r="C5860" s="389">
        <v>24.926463197299899</v>
      </c>
      <c r="D5860" s="389" t="s">
        <v>647</v>
      </c>
      <c r="E5860" s="389" t="s">
        <v>652</v>
      </c>
      <c r="F5860" s="389" t="s">
        <v>647</v>
      </c>
      <c r="G5860" s="389" t="s">
        <v>649</v>
      </c>
    </row>
    <row r="5861" spans="1:7">
      <c r="A5861" s="389" t="s">
        <v>581</v>
      </c>
      <c r="B5861" s="389" t="s">
        <v>517</v>
      </c>
      <c r="C5861" s="389">
        <v>24.926463197299899</v>
      </c>
      <c r="D5861" s="389" t="s">
        <v>647</v>
      </c>
      <c r="E5861" s="389" t="s">
        <v>652</v>
      </c>
      <c r="F5861" s="389" t="s">
        <v>647</v>
      </c>
      <c r="G5861" s="389" t="s">
        <v>649</v>
      </c>
    </row>
    <row r="5862" spans="1:7">
      <c r="A5862" s="389" t="s">
        <v>581</v>
      </c>
      <c r="B5862" s="389" t="s">
        <v>517</v>
      </c>
      <c r="C5862" s="389">
        <v>21.0719734091</v>
      </c>
      <c r="D5862" s="389" t="s">
        <v>647</v>
      </c>
      <c r="E5862" s="389" t="s">
        <v>652</v>
      </c>
      <c r="F5862" s="389" t="s">
        <v>647</v>
      </c>
      <c r="G5862" s="389" t="s">
        <v>649</v>
      </c>
    </row>
    <row r="5863" spans="1:7">
      <c r="A5863" s="389" t="s">
        <v>581</v>
      </c>
      <c r="B5863" s="389" t="s">
        <v>517</v>
      </c>
      <c r="C5863" s="389">
        <v>2.19192973492</v>
      </c>
      <c r="D5863" s="389" t="s">
        <v>647</v>
      </c>
      <c r="E5863" s="389" t="s">
        <v>652</v>
      </c>
      <c r="F5863" s="389" t="s">
        <v>647</v>
      </c>
      <c r="G5863" s="389" t="s">
        <v>649</v>
      </c>
    </row>
    <row r="5864" spans="1:7">
      <c r="A5864" s="389" t="s">
        <v>581</v>
      </c>
      <c r="B5864" s="389" t="s">
        <v>517</v>
      </c>
      <c r="C5864" s="389">
        <v>14.0882601654999</v>
      </c>
      <c r="D5864" s="389" t="s">
        <v>647</v>
      </c>
      <c r="E5864" s="389" t="s">
        <v>652</v>
      </c>
      <c r="F5864" s="389" t="s">
        <v>647</v>
      </c>
      <c r="G5864" s="389" t="s">
        <v>649</v>
      </c>
    </row>
    <row r="5865" spans="1:7">
      <c r="A5865" s="389" t="s">
        <v>567</v>
      </c>
      <c r="B5865" s="389" t="s">
        <v>517</v>
      </c>
      <c r="C5865" s="389">
        <v>6.1956574742199999</v>
      </c>
      <c r="D5865" s="389" t="s">
        <v>647</v>
      </c>
      <c r="E5865" s="389" t="s">
        <v>652</v>
      </c>
      <c r="F5865" s="389" t="s">
        <v>647</v>
      </c>
      <c r="G5865" s="389" t="s">
        <v>649</v>
      </c>
    </row>
    <row r="5866" spans="1:7">
      <c r="A5866" s="389" t="s">
        <v>567</v>
      </c>
      <c r="B5866" s="389" t="s">
        <v>517</v>
      </c>
      <c r="C5866" s="389">
        <v>6.1956574742199999</v>
      </c>
      <c r="D5866" s="389" t="s">
        <v>647</v>
      </c>
      <c r="E5866" s="389" t="s">
        <v>652</v>
      </c>
      <c r="F5866" s="389" t="s">
        <v>647</v>
      </c>
      <c r="G5866" s="389" t="s">
        <v>649</v>
      </c>
    </row>
    <row r="5867" spans="1:7">
      <c r="A5867" s="389" t="s">
        <v>526</v>
      </c>
      <c r="B5867" s="389" t="s">
        <v>517</v>
      </c>
      <c r="C5867" s="389">
        <v>2.4564481634700002</v>
      </c>
      <c r="D5867" s="389" t="s">
        <v>647</v>
      </c>
      <c r="E5867" s="389" t="s">
        <v>652</v>
      </c>
      <c r="F5867" s="389" t="s">
        <v>647</v>
      </c>
      <c r="G5867" s="389" t="s">
        <v>649</v>
      </c>
    </row>
    <row r="5868" spans="1:7">
      <c r="A5868" s="389" t="s">
        <v>535</v>
      </c>
      <c r="B5868" s="389" t="s">
        <v>517</v>
      </c>
      <c r="C5868" s="389">
        <v>14.043428304600001</v>
      </c>
      <c r="D5868" s="389" t="s">
        <v>647</v>
      </c>
      <c r="E5868" s="389" t="s">
        <v>652</v>
      </c>
      <c r="F5868" s="389" t="s">
        <v>647</v>
      </c>
      <c r="G5868" s="389" t="s">
        <v>649</v>
      </c>
    </row>
    <row r="5869" spans="1:7">
      <c r="A5869" s="389" t="s">
        <v>535</v>
      </c>
      <c r="B5869" s="389" t="s">
        <v>517</v>
      </c>
      <c r="C5869" s="389">
        <v>25.307441101199899</v>
      </c>
      <c r="D5869" s="389" t="s">
        <v>647</v>
      </c>
      <c r="E5869" s="389" t="s">
        <v>652</v>
      </c>
      <c r="F5869" s="389" t="s">
        <v>647</v>
      </c>
      <c r="G5869" s="389" t="s">
        <v>649</v>
      </c>
    </row>
    <row r="5870" spans="1:7">
      <c r="A5870" s="389" t="s">
        <v>526</v>
      </c>
      <c r="B5870" s="389" t="s">
        <v>517</v>
      </c>
      <c r="C5870" s="389">
        <v>7.0675908737600004</v>
      </c>
      <c r="D5870" s="389" t="s">
        <v>647</v>
      </c>
      <c r="E5870" s="389" t="s">
        <v>652</v>
      </c>
      <c r="F5870" s="389" t="s">
        <v>647</v>
      </c>
      <c r="G5870" s="389" t="s">
        <v>649</v>
      </c>
    </row>
    <row r="5871" spans="1:7">
      <c r="A5871" s="389" t="s">
        <v>535</v>
      </c>
      <c r="B5871" s="389" t="s">
        <v>517</v>
      </c>
      <c r="C5871" s="389">
        <v>8.7870228850299998</v>
      </c>
      <c r="D5871" s="389" t="s">
        <v>647</v>
      </c>
      <c r="E5871" s="389" t="s">
        <v>652</v>
      </c>
      <c r="F5871" s="389" t="s">
        <v>647</v>
      </c>
      <c r="G5871" s="389" t="s">
        <v>649</v>
      </c>
    </row>
    <row r="5872" spans="1:7">
      <c r="A5872" s="389" t="s">
        <v>578</v>
      </c>
      <c r="B5872" s="389" t="s">
        <v>517</v>
      </c>
      <c r="C5872" s="389">
        <v>4.1472416291199998</v>
      </c>
      <c r="D5872" s="389" t="s">
        <v>647</v>
      </c>
      <c r="E5872" s="389" t="s">
        <v>652</v>
      </c>
      <c r="F5872" s="389" t="s">
        <v>647</v>
      </c>
      <c r="G5872" s="389" t="s">
        <v>649</v>
      </c>
    </row>
    <row r="5873" spans="1:7">
      <c r="A5873" s="389" t="s">
        <v>581</v>
      </c>
      <c r="B5873" s="389" t="s">
        <v>517</v>
      </c>
      <c r="C5873" s="389">
        <v>4.9415679857099999</v>
      </c>
      <c r="D5873" s="389" t="s">
        <v>647</v>
      </c>
      <c r="E5873" s="389" t="s">
        <v>652</v>
      </c>
      <c r="F5873" s="389" t="s">
        <v>647</v>
      </c>
      <c r="G5873" s="389" t="s">
        <v>649</v>
      </c>
    </row>
    <row r="5874" spans="1:7">
      <c r="A5874" s="389" t="s">
        <v>563</v>
      </c>
      <c r="B5874" s="389" t="s">
        <v>517</v>
      </c>
      <c r="C5874" s="389">
        <v>48.106294326300002</v>
      </c>
      <c r="D5874" s="389" t="s">
        <v>647</v>
      </c>
      <c r="E5874" s="389" t="s">
        <v>652</v>
      </c>
      <c r="F5874" s="389" t="s">
        <v>647</v>
      </c>
      <c r="G5874" s="389" t="s">
        <v>649</v>
      </c>
    </row>
    <row r="5875" spans="1:7">
      <c r="A5875" s="389" t="s">
        <v>525</v>
      </c>
      <c r="B5875" s="389" t="s">
        <v>517</v>
      </c>
      <c r="C5875" s="389">
        <v>20.447968807799899</v>
      </c>
      <c r="D5875" s="389" t="s">
        <v>647</v>
      </c>
      <c r="E5875" s="389" t="s">
        <v>652</v>
      </c>
      <c r="F5875" s="389" t="s">
        <v>647</v>
      </c>
      <c r="G5875" s="389" t="s">
        <v>649</v>
      </c>
    </row>
    <row r="5876" spans="1:7">
      <c r="A5876" s="389" t="s">
        <v>568</v>
      </c>
      <c r="B5876" s="389" t="s">
        <v>517</v>
      </c>
      <c r="C5876" s="389">
        <v>20.447968807799899</v>
      </c>
      <c r="D5876" s="389" t="s">
        <v>647</v>
      </c>
      <c r="E5876" s="389" t="s">
        <v>652</v>
      </c>
      <c r="F5876" s="389" t="s">
        <v>647</v>
      </c>
      <c r="G5876" s="389" t="s">
        <v>649</v>
      </c>
    </row>
    <row r="5877" spans="1:7">
      <c r="A5877" s="389" t="s">
        <v>581</v>
      </c>
      <c r="B5877" s="389" t="s">
        <v>517</v>
      </c>
      <c r="C5877" s="389">
        <v>9.1464233622299904</v>
      </c>
      <c r="D5877" s="389" t="s">
        <v>647</v>
      </c>
      <c r="E5877" s="389" t="s">
        <v>652</v>
      </c>
      <c r="F5877" s="389" t="s">
        <v>647</v>
      </c>
      <c r="G5877" s="389" t="s">
        <v>649</v>
      </c>
    </row>
    <row r="5878" spans="1:7">
      <c r="A5878" s="389" t="s">
        <v>581</v>
      </c>
      <c r="B5878" s="389" t="s">
        <v>517</v>
      </c>
      <c r="C5878" s="389">
        <v>9.1464233622299904</v>
      </c>
      <c r="D5878" s="389" t="s">
        <v>647</v>
      </c>
      <c r="E5878" s="389" t="s">
        <v>652</v>
      </c>
      <c r="F5878" s="389" t="s">
        <v>647</v>
      </c>
      <c r="G5878" s="389" t="s">
        <v>649</v>
      </c>
    </row>
    <row r="5879" spans="1:7">
      <c r="A5879" s="389" t="s">
        <v>544</v>
      </c>
      <c r="B5879" s="389" t="s">
        <v>517</v>
      </c>
      <c r="C5879" s="389">
        <v>5.6679470993500001</v>
      </c>
      <c r="D5879" s="389" t="s">
        <v>647</v>
      </c>
      <c r="E5879" s="389" t="s">
        <v>652</v>
      </c>
      <c r="F5879" s="389" t="s">
        <v>647</v>
      </c>
      <c r="G5879" s="389" t="s">
        <v>649</v>
      </c>
    </row>
    <row r="5880" spans="1:7">
      <c r="A5880" s="389" t="s">
        <v>577</v>
      </c>
      <c r="B5880" s="389" t="s">
        <v>517</v>
      </c>
      <c r="C5880" s="389">
        <v>5.6679470993500001</v>
      </c>
      <c r="D5880" s="389" t="s">
        <v>647</v>
      </c>
      <c r="E5880" s="389" t="s">
        <v>652</v>
      </c>
      <c r="F5880" s="389" t="s">
        <v>647</v>
      </c>
      <c r="G5880" s="389" t="s">
        <v>649</v>
      </c>
    </row>
    <row r="5881" spans="1:7">
      <c r="A5881" s="389" t="s">
        <v>525</v>
      </c>
      <c r="B5881" s="389" t="s">
        <v>517</v>
      </c>
      <c r="C5881" s="389">
        <v>0.48248919114900002</v>
      </c>
      <c r="D5881" s="389" t="s">
        <v>647</v>
      </c>
      <c r="E5881" s="389" t="s">
        <v>652</v>
      </c>
      <c r="F5881" s="389" t="s">
        <v>647</v>
      </c>
      <c r="G5881" s="389" t="s">
        <v>649</v>
      </c>
    </row>
    <row r="5882" spans="1:7">
      <c r="A5882" s="389" t="s">
        <v>568</v>
      </c>
      <c r="B5882" s="389" t="s">
        <v>517</v>
      </c>
      <c r="C5882" s="389">
        <v>0.48248919114900002</v>
      </c>
      <c r="D5882" s="389" t="s">
        <v>647</v>
      </c>
      <c r="E5882" s="389" t="s">
        <v>652</v>
      </c>
      <c r="F5882" s="389" t="s">
        <v>647</v>
      </c>
      <c r="G5882" s="389" t="s">
        <v>649</v>
      </c>
    </row>
    <row r="5883" spans="1:7">
      <c r="A5883" s="389" t="s">
        <v>574</v>
      </c>
      <c r="B5883" s="389" t="s">
        <v>517</v>
      </c>
      <c r="C5883" s="389">
        <v>7.7733885527700002</v>
      </c>
      <c r="D5883" s="389" t="s">
        <v>647</v>
      </c>
      <c r="E5883" s="389" t="s">
        <v>652</v>
      </c>
      <c r="F5883" s="389" t="s">
        <v>647</v>
      </c>
      <c r="G5883" s="389" t="s">
        <v>649</v>
      </c>
    </row>
    <row r="5884" spans="1:7">
      <c r="A5884" s="389" t="s">
        <v>514</v>
      </c>
      <c r="B5884" s="389" t="s">
        <v>517</v>
      </c>
      <c r="C5884" s="389">
        <v>10.6723125731999</v>
      </c>
      <c r="D5884" s="389" t="s">
        <v>647</v>
      </c>
      <c r="E5884" s="389" t="s">
        <v>652</v>
      </c>
      <c r="F5884" s="389" t="s">
        <v>647</v>
      </c>
      <c r="G5884" s="389" t="s">
        <v>649</v>
      </c>
    </row>
    <row r="5885" spans="1:7">
      <c r="A5885" s="389" t="s">
        <v>542</v>
      </c>
      <c r="B5885" s="389" t="s">
        <v>517</v>
      </c>
      <c r="C5885" s="389">
        <v>16.551212068000002</v>
      </c>
      <c r="D5885" s="389" t="s">
        <v>647</v>
      </c>
      <c r="E5885" s="389" t="s">
        <v>652</v>
      </c>
      <c r="F5885" s="389" t="s">
        <v>647</v>
      </c>
      <c r="G5885" s="389" t="s">
        <v>649</v>
      </c>
    </row>
    <row r="5886" spans="1:7">
      <c r="A5886" s="389" t="s">
        <v>581</v>
      </c>
      <c r="B5886" s="389" t="s">
        <v>517</v>
      </c>
      <c r="C5886" s="389">
        <v>26.7582957469</v>
      </c>
      <c r="D5886" s="389" t="s">
        <v>647</v>
      </c>
      <c r="E5886" s="389" t="s">
        <v>652</v>
      </c>
      <c r="F5886" s="389" t="s">
        <v>647</v>
      </c>
      <c r="G5886" s="389" t="s">
        <v>649</v>
      </c>
    </row>
    <row r="5887" spans="1:7">
      <c r="A5887" s="389" t="s">
        <v>534</v>
      </c>
      <c r="B5887" s="389" t="s">
        <v>517</v>
      </c>
      <c r="C5887" s="389">
        <v>18.921504452699899</v>
      </c>
      <c r="D5887" s="389" t="s">
        <v>647</v>
      </c>
      <c r="E5887" s="389" t="s">
        <v>652</v>
      </c>
      <c r="F5887" s="389" t="s">
        <v>647</v>
      </c>
      <c r="G5887" s="389" t="s">
        <v>649</v>
      </c>
    </row>
    <row r="5888" spans="1:7">
      <c r="A5888" s="389" t="s">
        <v>534</v>
      </c>
      <c r="B5888" s="389" t="s">
        <v>517</v>
      </c>
      <c r="C5888" s="389">
        <v>18.921504452699899</v>
      </c>
      <c r="D5888" s="389" t="s">
        <v>647</v>
      </c>
      <c r="E5888" s="389" t="s">
        <v>652</v>
      </c>
      <c r="F5888" s="389" t="s">
        <v>647</v>
      </c>
      <c r="G5888" s="389" t="s">
        <v>649</v>
      </c>
    </row>
    <row r="5889" spans="1:7">
      <c r="A5889" s="389" t="s">
        <v>534</v>
      </c>
      <c r="B5889" s="389" t="s">
        <v>517</v>
      </c>
      <c r="C5889" s="389">
        <v>18.921504452699899</v>
      </c>
      <c r="D5889" s="389" t="s">
        <v>647</v>
      </c>
      <c r="E5889" s="389" t="s">
        <v>652</v>
      </c>
      <c r="F5889" s="389" t="s">
        <v>647</v>
      </c>
      <c r="G5889" s="389" t="s">
        <v>649</v>
      </c>
    </row>
    <row r="5890" spans="1:7">
      <c r="A5890" s="389" t="s">
        <v>541</v>
      </c>
      <c r="B5890" s="389" t="s">
        <v>517</v>
      </c>
      <c r="C5890" s="389">
        <v>18.921504452699899</v>
      </c>
      <c r="D5890" s="389" t="s">
        <v>647</v>
      </c>
      <c r="E5890" s="389" t="s">
        <v>652</v>
      </c>
      <c r="F5890" s="389" t="s">
        <v>647</v>
      </c>
      <c r="G5890" s="389" t="s">
        <v>649</v>
      </c>
    </row>
    <row r="5891" spans="1:7">
      <c r="A5891" s="389" t="s">
        <v>541</v>
      </c>
      <c r="B5891" s="389" t="s">
        <v>517</v>
      </c>
      <c r="C5891" s="389">
        <v>18.921504452699899</v>
      </c>
      <c r="D5891" s="389" t="s">
        <v>647</v>
      </c>
      <c r="E5891" s="389" t="s">
        <v>652</v>
      </c>
      <c r="F5891" s="389" t="s">
        <v>647</v>
      </c>
      <c r="G5891" s="389" t="s">
        <v>649</v>
      </c>
    </row>
    <row r="5892" spans="1:7">
      <c r="A5892" s="389" t="s">
        <v>541</v>
      </c>
      <c r="B5892" s="389" t="s">
        <v>517</v>
      </c>
      <c r="C5892" s="389">
        <v>18.921504452699899</v>
      </c>
      <c r="D5892" s="389" t="s">
        <v>647</v>
      </c>
      <c r="E5892" s="389" t="s">
        <v>652</v>
      </c>
      <c r="F5892" s="389" t="s">
        <v>647</v>
      </c>
      <c r="G5892" s="389" t="s">
        <v>649</v>
      </c>
    </row>
    <row r="5893" spans="1:7">
      <c r="A5893" s="389" t="s">
        <v>564</v>
      </c>
      <c r="B5893" s="389" t="s">
        <v>517</v>
      </c>
      <c r="C5893" s="389">
        <v>6.0425992011699998</v>
      </c>
      <c r="D5893" s="389" t="s">
        <v>647</v>
      </c>
      <c r="E5893" s="389" t="s">
        <v>652</v>
      </c>
      <c r="F5893" s="389" t="s">
        <v>647</v>
      </c>
      <c r="G5893" s="389" t="s">
        <v>649</v>
      </c>
    </row>
    <row r="5894" spans="1:7">
      <c r="A5894" s="389" t="s">
        <v>572</v>
      </c>
      <c r="B5894" s="389" t="s">
        <v>517</v>
      </c>
      <c r="C5894" s="389">
        <v>6.0425992011699998</v>
      </c>
      <c r="D5894" s="389" t="s">
        <v>647</v>
      </c>
      <c r="E5894" s="389" t="s">
        <v>652</v>
      </c>
      <c r="F5894" s="389" t="s">
        <v>647</v>
      </c>
      <c r="G5894" s="389" t="s">
        <v>649</v>
      </c>
    </row>
    <row r="5895" spans="1:7">
      <c r="A5895" s="389" t="s">
        <v>581</v>
      </c>
      <c r="B5895" s="389" t="s">
        <v>517</v>
      </c>
      <c r="C5895" s="389">
        <v>2.3301271242300001</v>
      </c>
      <c r="D5895" s="389" t="s">
        <v>647</v>
      </c>
      <c r="E5895" s="389" t="s">
        <v>652</v>
      </c>
      <c r="F5895" s="389" t="s">
        <v>647</v>
      </c>
      <c r="G5895" s="389" t="s">
        <v>649</v>
      </c>
    </row>
    <row r="5896" spans="1:7">
      <c r="A5896" s="389" t="s">
        <v>567</v>
      </c>
      <c r="B5896" s="389" t="s">
        <v>517</v>
      </c>
      <c r="C5896" s="389">
        <v>14.084772127400001</v>
      </c>
      <c r="D5896" s="389" t="s">
        <v>647</v>
      </c>
      <c r="E5896" s="389" t="s">
        <v>652</v>
      </c>
      <c r="F5896" s="389" t="s">
        <v>647</v>
      </c>
      <c r="G5896" s="389" t="s">
        <v>649</v>
      </c>
    </row>
    <row r="5897" spans="1:7">
      <c r="A5897" s="389" t="s">
        <v>567</v>
      </c>
      <c r="B5897" s="389" t="s">
        <v>517</v>
      </c>
      <c r="C5897" s="389">
        <v>14.084772127400001</v>
      </c>
      <c r="D5897" s="389" t="s">
        <v>647</v>
      </c>
      <c r="E5897" s="389" t="s">
        <v>652</v>
      </c>
      <c r="F5897" s="389" t="s">
        <v>647</v>
      </c>
      <c r="G5897" s="389" t="s">
        <v>649</v>
      </c>
    </row>
    <row r="5898" spans="1:7">
      <c r="A5898" s="389" t="s">
        <v>567</v>
      </c>
      <c r="B5898" s="389" t="s">
        <v>517</v>
      </c>
      <c r="C5898" s="389">
        <v>14.084772127400001</v>
      </c>
      <c r="D5898" s="389" t="s">
        <v>647</v>
      </c>
      <c r="E5898" s="389" t="s">
        <v>652</v>
      </c>
      <c r="F5898" s="389" t="s">
        <v>647</v>
      </c>
      <c r="G5898" s="389" t="s">
        <v>649</v>
      </c>
    </row>
    <row r="5899" spans="1:7">
      <c r="A5899" s="389" t="s">
        <v>567</v>
      </c>
      <c r="B5899" s="389" t="s">
        <v>517</v>
      </c>
      <c r="C5899" s="389">
        <v>14.084772127400001</v>
      </c>
      <c r="D5899" s="389" t="s">
        <v>647</v>
      </c>
      <c r="E5899" s="389" t="s">
        <v>652</v>
      </c>
      <c r="F5899" s="389" t="s">
        <v>647</v>
      </c>
      <c r="G5899" s="389" t="s">
        <v>649</v>
      </c>
    </row>
    <row r="5900" spans="1:7">
      <c r="A5900" s="389" t="s">
        <v>522</v>
      </c>
      <c r="B5900" s="389" t="s">
        <v>517</v>
      </c>
      <c r="C5900" s="389">
        <v>22.275541867800001</v>
      </c>
      <c r="D5900" s="389" t="s">
        <v>647</v>
      </c>
      <c r="E5900" s="389" t="s">
        <v>652</v>
      </c>
      <c r="F5900" s="389" t="s">
        <v>647</v>
      </c>
      <c r="G5900" s="389" t="s">
        <v>649</v>
      </c>
    </row>
    <row r="5901" spans="1:7">
      <c r="A5901" s="389" t="s">
        <v>522</v>
      </c>
      <c r="B5901" s="389" t="s">
        <v>517</v>
      </c>
      <c r="C5901" s="389">
        <v>22.275541867800001</v>
      </c>
      <c r="D5901" s="389" t="s">
        <v>647</v>
      </c>
      <c r="E5901" s="389" t="s">
        <v>652</v>
      </c>
      <c r="F5901" s="389" t="s">
        <v>647</v>
      </c>
      <c r="G5901" s="389" t="s">
        <v>649</v>
      </c>
    </row>
    <row r="5902" spans="1:7">
      <c r="A5902" s="389" t="s">
        <v>514</v>
      </c>
      <c r="B5902" s="389" t="s">
        <v>517</v>
      </c>
      <c r="C5902" s="389">
        <v>8.8739966780100001</v>
      </c>
      <c r="D5902" s="389" t="s">
        <v>647</v>
      </c>
      <c r="E5902" s="389" t="s">
        <v>652</v>
      </c>
      <c r="F5902" s="389" t="s">
        <v>647</v>
      </c>
      <c r="G5902" s="389" t="s">
        <v>649</v>
      </c>
    </row>
    <row r="5903" spans="1:7">
      <c r="A5903" s="389" t="s">
        <v>514</v>
      </c>
      <c r="B5903" s="389" t="s">
        <v>517</v>
      </c>
      <c r="C5903" s="389">
        <v>8.8739966780100001</v>
      </c>
      <c r="D5903" s="389" t="s">
        <v>647</v>
      </c>
      <c r="E5903" s="389" t="s">
        <v>652</v>
      </c>
      <c r="F5903" s="389" t="s">
        <v>647</v>
      </c>
      <c r="G5903" s="389" t="s">
        <v>649</v>
      </c>
    </row>
    <row r="5904" spans="1:7">
      <c r="A5904" s="389" t="s">
        <v>514</v>
      </c>
      <c r="B5904" s="389" t="s">
        <v>517</v>
      </c>
      <c r="C5904" s="389">
        <v>8.8739966780100001</v>
      </c>
      <c r="D5904" s="389" t="s">
        <v>647</v>
      </c>
      <c r="E5904" s="389" t="s">
        <v>652</v>
      </c>
      <c r="F5904" s="389" t="s">
        <v>647</v>
      </c>
      <c r="G5904" s="389" t="s">
        <v>649</v>
      </c>
    </row>
    <row r="5905" spans="1:7">
      <c r="A5905" s="389" t="s">
        <v>546</v>
      </c>
      <c r="B5905" s="389" t="s">
        <v>517</v>
      </c>
      <c r="C5905" s="389">
        <v>4.1516401826299996</v>
      </c>
      <c r="D5905" s="389" t="s">
        <v>647</v>
      </c>
      <c r="E5905" s="389" t="s">
        <v>652</v>
      </c>
      <c r="F5905" s="389" t="s">
        <v>647</v>
      </c>
      <c r="G5905" s="389" t="s">
        <v>649</v>
      </c>
    </row>
    <row r="5906" spans="1:7">
      <c r="A5906" s="389" t="s">
        <v>546</v>
      </c>
      <c r="B5906" s="389" t="s">
        <v>517</v>
      </c>
      <c r="C5906" s="389">
        <v>4.1516401826299996</v>
      </c>
      <c r="D5906" s="389" t="s">
        <v>647</v>
      </c>
      <c r="E5906" s="389" t="s">
        <v>652</v>
      </c>
      <c r="F5906" s="389" t="s">
        <v>647</v>
      </c>
      <c r="G5906" s="389" t="s">
        <v>649</v>
      </c>
    </row>
    <row r="5907" spans="1:7">
      <c r="A5907" s="389" t="s">
        <v>525</v>
      </c>
      <c r="B5907" s="389" t="s">
        <v>517</v>
      </c>
      <c r="C5907" s="389">
        <v>0.99251321484699995</v>
      </c>
      <c r="D5907" s="389" t="s">
        <v>647</v>
      </c>
      <c r="E5907" s="389" t="s">
        <v>652</v>
      </c>
      <c r="F5907" s="389" t="s">
        <v>647</v>
      </c>
      <c r="G5907" s="389" t="s">
        <v>649</v>
      </c>
    </row>
    <row r="5908" spans="1:7">
      <c r="A5908" s="389" t="s">
        <v>535</v>
      </c>
      <c r="B5908" s="389" t="s">
        <v>517</v>
      </c>
      <c r="C5908" s="389">
        <v>13.1198056502</v>
      </c>
      <c r="D5908" s="389" t="s">
        <v>647</v>
      </c>
      <c r="E5908" s="389" t="s">
        <v>652</v>
      </c>
      <c r="F5908" s="389" t="s">
        <v>647</v>
      </c>
      <c r="G5908" s="389" t="s">
        <v>649</v>
      </c>
    </row>
    <row r="5909" spans="1:7">
      <c r="A5909" s="389" t="s">
        <v>526</v>
      </c>
      <c r="B5909" s="389" t="s">
        <v>517</v>
      </c>
      <c r="C5909" s="389">
        <v>1.03110706966</v>
      </c>
      <c r="D5909" s="389" t="s">
        <v>647</v>
      </c>
      <c r="E5909" s="389" t="s">
        <v>652</v>
      </c>
      <c r="F5909" s="389" t="s">
        <v>647</v>
      </c>
      <c r="G5909" s="389" t="s">
        <v>649</v>
      </c>
    </row>
    <row r="5910" spans="1:7">
      <c r="A5910" s="389" t="s">
        <v>581</v>
      </c>
      <c r="B5910" s="389" t="s">
        <v>517</v>
      </c>
      <c r="C5910" s="389">
        <v>53.215920884500001</v>
      </c>
      <c r="D5910" s="389" t="s">
        <v>647</v>
      </c>
      <c r="E5910" s="389" t="s">
        <v>652</v>
      </c>
      <c r="F5910" s="389" t="s">
        <v>647</v>
      </c>
      <c r="G5910" s="389" t="s">
        <v>649</v>
      </c>
    </row>
    <row r="5911" spans="1:7">
      <c r="A5911" s="389" t="s">
        <v>581</v>
      </c>
      <c r="B5911" s="389" t="s">
        <v>517</v>
      </c>
      <c r="C5911" s="389">
        <v>53.215920884500001</v>
      </c>
      <c r="D5911" s="389" t="s">
        <v>647</v>
      </c>
      <c r="E5911" s="389" t="s">
        <v>652</v>
      </c>
      <c r="F5911" s="389" t="s">
        <v>647</v>
      </c>
      <c r="G5911" s="389" t="s">
        <v>649</v>
      </c>
    </row>
    <row r="5912" spans="1:7">
      <c r="A5912" s="389" t="s">
        <v>535</v>
      </c>
      <c r="B5912" s="389" t="s">
        <v>517</v>
      </c>
      <c r="C5912" s="389">
        <v>2.0332123661899999</v>
      </c>
      <c r="D5912" s="389" t="s">
        <v>647</v>
      </c>
      <c r="E5912" s="389" t="s">
        <v>652</v>
      </c>
      <c r="F5912" s="389" t="s">
        <v>647</v>
      </c>
      <c r="G5912" s="389" t="s">
        <v>649</v>
      </c>
    </row>
    <row r="5913" spans="1:7">
      <c r="A5913" s="389" t="s">
        <v>525</v>
      </c>
      <c r="B5913" s="389" t="s">
        <v>517</v>
      </c>
      <c r="C5913" s="389">
        <v>20.012316842299899</v>
      </c>
      <c r="D5913" s="389" t="s">
        <v>647</v>
      </c>
      <c r="E5913" s="389" t="s">
        <v>652</v>
      </c>
      <c r="F5913" s="389" t="s">
        <v>647</v>
      </c>
      <c r="G5913" s="389" t="s">
        <v>649</v>
      </c>
    </row>
    <row r="5914" spans="1:7">
      <c r="A5914" s="389" t="s">
        <v>525</v>
      </c>
      <c r="B5914" s="389" t="s">
        <v>517</v>
      </c>
      <c r="C5914" s="389">
        <v>20.012316842299899</v>
      </c>
      <c r="D5914" s="389" t="s">
        <v>647</v>
      </c>
      <c r="E5914" s="389" t="s">
        <v>652</v>
      </c>
      <c r="F5914" s="389" t="s">
        <v>647</v>
      </c>
      <c r="G5914" s="389" t="s">
        <v>649</v>
      </c>
    </row>
    <row r="5915" spans="1:7">
      <c r="A5915" s="389" t="s">
        <v>568</v>
      </c>
      <c r="B5915" s="389" t="s">
        <v>517</v>
      </c>
      <c r="C5915" s="389">
        <v>20.012316842299899</v>
      </c>
      <c r="D5915" s="389" t="s">
        <v>647</v>
      </c>
      <c r="E5915" s="389" t="s">
        <v>652</v>
      </c>
      <c r="F5915" s="389" t="s">
        <v>647</v>
      </c>
      <c r="G5915" s="389" t="s">
        <v>649</v>
      </c>
    </row>
    <row r="5916" spans="1:7">
      <c r="A5916" s="389" t="s">
        <v>568</v>
      </c>
      <c r="B5916" s="389" t="s">
        <v>517</v>
      </c>
      <c r="C5916" s="389">
        <v>20.012316842299899</v>
      </c>
      <c r="D5916" s="389" t="s">
        <v>647</v>
      </c>
      <c r="E5916" s="389" t="s">
        <v>652</v>
      </c>
      <c r="F5916" s="389" t="s">
        <v>647</v>
      </c>
      <c r="G5916" s="389" t="s">
        <v>649</v>
      </c>
    </row>
    <row r="5917" spans="1:7">
      <c r="A5917" s="389" t="s">
        <v>514</v>
      </c>
      <c r="B5917" s="389" t="s">
        <v>517</v>
      </c>
      <c r="C5917" s="389">
        <v>0.60368031202799999</v>
      </c>
      <c r="D5917" s="389" t="s">
        <v>647</v>
      </c>
      <c r="E5917" s="389" t="s">
        <v>652</v>
      </c>
      <c r="F5917" s="389" t="s">
        <v>647</v>
      </c>
      <c r="G5917" s="389" t="s">
        <v>649</v>
      </c>
    </row>
    <row r="5918" spans="1:7">
      <c r="A5918" s="389" t="s">
        <v>574</v>
      </c>
      <c r="B5918" s="389" t="s">
        <v>517</v>
      </c>
      <c r="C5918" s="389">
        <v>9.55301994537</v>
      </c>
      <c r="D5918" s="389" t="s">
        <v>647</v>
      </c>
      <c r="E5918" s="389" t="s">
        <v>652</v>
      </c>
      <c r="F5918" s="389" t="s">
        <v>647</v>
      </c>
      <c r="G5918" s="389" t="s">
        <v>649</v>
      </c>
    </row>
    <row r="5919" spans="1:7">
      <c r="A5919" s="389" t="s">
        <v>574</v>
      </c>
      <c r="B5919" s="389" t="s">
        <v>517</v>
      </c>
      <c r="C5919" s="389">
        <v>9.55301994537</v>
      </c>
      <c r="D5919" s="389" t="s">
        <v>647</v>
      </c>
      <c r="E5919" s="389" t="s">
        <v>652</v>
      </c>
      <c r="F5919" s="389" t="s">
        <v>647</v>
      </c>
      <c r="G5919" s="389" t="s">
        <v>649</v>
      </c>
    </row>
    <row r="5920" spans="1:7">
      <c r="A5920" s="389" t="s">
        <v>578</v>
      </c>
      <c r="B5920" s="389" t="s">
        <v>517</v>
      </c>
      <c r="C5920" s="389">
        <v>2.39449152195</v>
      </c>
      <c r="D5920" s="389" t="s">
        <v>647</v>
      </c>
      <c r="E5920" s="389" t="s">
        <v>652</v>
      </c>
      <c r="F5920" s="389" t="s">
        <v>647</v>
      </c>
      <c r="G5920" s="389" t="s">
        <v>649</v>
      </c>
    </row>
    <row r="5921" spans="1:7">
      <c r="A5921" s="389" t="s">
        <v>514</v>
      </c>
      <c r="B5921" s="389" t="s">
        <v>517</v>
      </c>
      <c r="C5921" s="389">
        <v>23.1802178099</v>
      </c>
      <c r="D5921" s="389" t="s">
        <v>647</v>
      </c>
      <c r="E5921" s="389" t="s">
        <v>652</v>
      </c>
      <c r="F5921" s="389" t="s">
        <v>647</v>
      </c>
      <c r="G5921" s="389" t="s">
        <v>649</v>
      </c>
    </row>
    <row r="5922" spans="1:7">
      <c r="A5922" s="389" t="s">
        <v>525</v>
      </c>
      <c r="B5922" s="389" t="s">
        <v>517</v>
      </c>
      <c r="C5922" s="389">
        <v>2.4232527626199998</v>
      </c>
      <c r="D5922" s="389" t="s">
        <v>647</v>
      </c>
      <c r="E5922" s="389" t="s">
        <v>652</v>
      </c>
      <c r="F5922" s="389" t="s">
        <v>647</v>
      </c>
      <c r="G5922" s="389" t="s">
        <v>649</v>
      </c>
    </row>
    <row r="5923" spans="1:7">
      <c r="A5923" s="389" t="s">
        <v>578</v>
      </c>
      <c r="B5923" s="389" t="s">
        <v>517</v>
      </c>
      <c r="C5923" s="389">
        <v>22.854372461200001</v>
      </c>
      <c r="D5923" s="389" t="s">
        <v>647</v>
      </c>
      <c r="E5923" s="389" t="s">
        <v>652</v>
      </c>
      <c r="F5923" s="389" t="s">
        <v>647</v>
      </c>
      <c r="G5923" s="389" t="s">
        <v>649</v>
      </c>
    </row>
    <row r="5924" spans="1:7">
      <c r="A5924" s="389" t="s">
        <v>578</v>
      </c>
      <c r="B5924" s="389" t="s">
        <v>517</v>
      </c>
      <c r="C5924" s="389">
        <v>22.854372461200001</v>
      </c>
      <c r="D5924" s="389" t="s">
        <v>647</v>
      </c>
      <c r="E5924" s="389" t="s">
        <v>652</v>
      </c>
      <c r="F5924" s="389" t="s">
        <v>647</v>
      </c>
      <c r="G5924" s="389" t="s">
        <v>649</v>
      </c>
    </row>
    <row r="5925" spans="1:7">
      <c r="A5925" s="389" t="s">
        <v>578</v>
      </c>
      <c r="B5925" s="389" t="s">
        <v>517</v>
      </c>
      <c r="C5925" s="389">
        <v>4.3580697764099998</v>
      </c>
      <c r="D5925" s="389" t="s">
        <v>647</v>
      </c>
      <c r="E5925" s="389" t="s">
        <v>652</v>
      </c>
      <c r="F5925" s="389" t="s">
        <v>647</v>
      </c>
      <c r="G5925" s="389" t="s">
        <v>649</v>
      </c>
    </row>
    <row r="5926" spans="1:7">
      <c r="A5926" s="389" t="s">
        <v>525</v>
      </c>
      <c r="B5926" s="389" t="s">
        <v>517</v>
      </c>
      <c r="C5926" s="389">
        <v>4.1808460463100001</v>
      </c>
      <c r="D5926" s="389" t="s">
        <v>647</v>
      </c>
      <c r="E5926" s="389" t="s">
        <v>652</v>
      </c>
      <c r="F5926" s="389" t="s">
        <v>647</v>
      </c>
      <c r="G5926" s="389" t="s">
        <v>649</v>
      </c>
    </row>
    <row r="5927" spans="1:7">
      <c r="A5927" s="389" t="s">
        <v>568</v>
      </c>
      <c r="B5927" s="389" t="s">
        <v>517</v>
      </c>
      <c r="C5927" s="389">
        <v>4.1808460463100001</v>
      </c>
      <c r="D5927" s="389" t="s">
        <v>647</v>
      </c>
      <c r="E5927" s="389" t="s">
        <v>652</v>
      </c>
      <c r="F5927" s="389" t="s">
        <v>647</v>
      </c>
      <c r="G5927" s="389" t="s">
        <v>649</v>
      </c>
    </row>
    <row r="5928" spans="1:7">
      <c r="A5928" s="389" t="s">
        <v>537</v>
      </c>
      <c r="B5928" s="389" t="s">
        <v>517</v>
      </c>
      <c r="C5928" s="389">
        <v>2.5844938961200001</v>
      </c>
      <c r="D5928" s="389" t="s">
        <v>647</v>
      </c>
      <c r="E5928" s="389" t="s">
        <v>652</v>
      </c>
      <c r="F5928" s="389" t="s">
        <v>647</v>
      </c>
      <c r="G5928" s="389" t="s">
        <v>649</v>
      </c>
    </row>
    <row r="5929" spans="1:7">
      <c r="A5929" s="389" t="s">
        <v>574</v>
      </c>
      <c r="B5929" s="389" t="s">
        <v>517</v>
      </c>
      <c r="C5929" s="389">
        <v>1.2285131230699999</v>
      </c>
      <c r="D5929" s="389" t="s">
        <v>647</v>
      </c>
      <c r="E5929" s="389" t="s">
        <v>652</v>
      </c>
      <c r="F5929" s="389" t="s">
        <v>647</v>
      </c>
      <c r="G5929" s="389" t="s">
        <v>649</v>
      </c>
    </row>
    <row r="5930" spans="1:7">
      <c r="A5930" s="389" t="s">
        <v>562</v>
      </c>
      <c r="B5930" s="389" t="s">
        <v>517</v>
      </c>
      <c r="C5930" s="389">
        <v>3.3458717473799999</v>
      </c>
      <c r="D5930" s="389" t="s">
        <v>647</v>
      </c>
      <c r="E5930" s="389" t="s">
        <v>652</v>
      </c>
      <c r="F5930" s="389" t="s">
        <v>647</v>
      </c>
      <c r="G5930" s="389" t="s">
        <v>649</v>
      </c>
    </row>
    <row r="5931" spans="1:7">
      <c r="A5931" s="389" t="s">
        <v>525</v>
      </c>
      <c r="B5931" s="389" t="s">
        <v>517</v>
      </c>
      <c r="C5931" s="389">
        <v>3.6468789971</v>
      </c>
      <c r="D5931" s="389" t="s">
        <v>647</v>
      </c>
      <c r="E5931" s="389" t="s">
        <v>652</v>
      </c>
      <c r="F5931" s="389" t="s">
        <v>647</v>
      </c>
      <c r="G5931" s="389" t="s">
        <v>649</v>
      </c>
    </row>
    <row r="5932" spans="1:7">
      <c r="A5932" s="389" t="s">
        <v>568</v>
      </c>
      <c r="B5932" s="389" t="s">
        <v>517</v>
      </c>
      <c r="C5932" s="389">
        <v>3.6468789971</v>
      </c>
      <c r="D5932" s="389" t="s">
        <v>647</v>
      </c>
      <c r="E5932" s="389" t="s">
        <v>652</v>
      </c>
      <c r="F5932" s="389" t="s">
        <v>647</v>
      </c>
      <c r="G5932" s="389" t="s">
        <v>649</v>
      </c>
    </row>
    <row r="5933" spans="1:7">
      <c r="A5933" s="389" t="s">
        <v>578</v>
      </c>
      <c r="B5933" s="389" t="s">
        <v>517</v>
      </c>
      <c r="C5933" s="389">
        <v>7.5933413340199998</v>
      </c>
      <c r="D5933" s="389" t="s">
        <v>647</v>
      </c>
      <c r="E5933" s="389" t="s">
        <v>652</v>
      </c>
      <c r="F5933" s="389" t="s">
        <v>647</v>
      </c>
      <c r="G5933" s="389" t="s">
        <v>649</v>
      </c>
    </row>
    <row r="5934" spans="1:7">
      <c r="A5934" s="389" t="s">
        <v>581</v>
      </c>
      <c r="B5934" s="389" t="s">
        <v>517</v>
      </c>
      <c r="C5934" s="389">
        <v>26.787615034400002</v>
      </c>
      <c r="D5934" s="389" t="s">
        <v>647</v>
      </c>
      <c r="E5934" s="389" t="s">
        <v>652</v>
      </c>
      <c r="F5934" s="389" t="s">
        <v>647</v>
      </c>
      <c r="G5934" s="389" t="s">
        <v>649</v>
      </c>
    </row>
    <row r="5935" spans="1:7">
      <c r="A5935" s="389" t="s">
        <v>576</v>
      </c>
      <c r="B5935" s="389" t="s">
        <v>517</v>
      </c>
      <c r="C5935" s="389">
        <v>2.4690761854200001</v>
      </c>
      <c r="D5935" s="389" t="s">
        <v>647</v>
      </c>
      <c r="E5935" s="389" t="s">
        <v>652</v>
      </c>
      <c r="F5935" s="389" t="s">
        <v>647</v>
      </c>
      <c r="G5935" s="389" t="s">
        <v>649</v>
      </c>
    </row>
    <row r="5936" spans="1:7">
      <c r="A5936" s="389" t="s">
        <v>576</v>
      </c>
      <c r="B5936" s="389" t="s">
        <v>517</v>
      </c>
      <c r="C5936" s="389">
        <v>2.4690761854200001</v>
      </c>
      <c r="D5936" s="389" t="s">
        <v>647</v>
      </c>
      <c r="E5936" s="389" t="s">
        <v>652</v>
      </c>
      <c r="F5936" s="389" t="s">
        <v>647</v>
      </c>
      <c r="G5936" s="389" t="s">
        <v>649</v>
      </c>
    </row>
    <row r="5937" spans="1:7">
      <c r="A5937" s="389" t="s">
        <v>578</v>
      </c>
      <c r="B5937" s="389" t="s">
        <v>517</v>
      </c>
      <c r="C5937" s="389">
        <v>2.4690761854200001</v>
      </c>
      <c r="D5937" s="389" t="s">
        <v>647</v>
      </c>
      <c r="E5937" s="389" t="s">
        <v>652</v>
      </c>
      <c r="F5937" s="389" t="s">
        <v>647</v>
      </c>
      <c r="G5937" s="389" t="s">
        <v>649</v>
      </c>
    </row>
    <row r="5938" spans="1:7">
      <c r="A5938" s="389" t="s">
        <v>578</v>
      </c>
      <c r="B5938" s="389" t="s">
        <v>517</v>
      </c>
      <c r="C5938" s="389">
        <v>2.4690761854200001</v>
      </c>
      <c r="D5938" s="389" t="s">
        <v>647</v>
      </c>
      <c r="E5938" s="389" t="s">
        <v>652</v>
      </c>
      <c r="F5938" s="389" t="s">
        <v>647</v>
      </c>
      <c r="G5938" s="389" t="s">
        <v>649</v>
      </c>
    </row>
    <row r="5939" spans="1:7">
      <c r="A5939" s="389" t="s">
        <v>581</v>
      </c>
      <c r="B5939" s="389" t="s">
        <v>517</v>
      </c>
      <c r="C5939" s="389">
        <v>17.535636095400001</v>
      </c>
      <c r="D5939" s="389" t="s">
        <v>647</v>
      </c>
      <c r="E5939" s="389" t="s">
        <v>652</v>
      </c>
      <c r="F5939" s="389" t="s">
        <v>647</v>
      </c>
      <c r="G5939" s="389" t="s">
        <v>649</v>
      </c>
    </row>
    <row r="5940" spans="1:7">
      <c r="A5940" s="389" t="s">
        <v>514</v>
      </c>
      <c r="B5940" s="389" t="s">
        <v>517</v>
      </c>
      <c r="C5940" s="389">
        <v>3.1423328026099999</v>
      </c>
      <c r="D5940" s="389" t="s">
        <v>647</v>
      </c>
      <c r="E5940" s="389" t="s">
        <v>652</v>
      </c>
      <c r="F5940" s="389" t="s">
        <v>647</v>
      </c>
      <c r="G5940" s="389" t="s">
        <v>649</v>
      </c>
    </row>
    <row r="5941" spans="1:7">
      <c r="A5941" s="389" t="s">
        <v>581</v>
      </c>
      <c r="B5941" s="389" t="s">
        <v>517</v>
      </c>
      <c r="C5941" s="389">
        <v>6.2231126210100003</v>
      </c>
      <c r="D5941" s="389" t="s">
        <v>647</v>
      </c>
      <c r="E5941" s="389" t="s">
        <v>652</v>
      </c>
      <c r="F5941" s="389" t="s">
        <v>647</v>
      </c>
      <c r="G5941" s="389" t="s">
        <v>649</v>
      </c>
    </row>
    <row r="5942" spans="1:7">
      <c r="A5942" s="389" t="s">
        <v>526</v>
      </c>
      <c r="B5942" s="389" t="s">
        <v>517</v>
      </c>
      <c r="C5942" s="389">
        <v>2.56186581524</v>
      </c>
      <c r="D5942" s="389" t="s">
        <v>647</v>
      </c>
      <c r="E5942" s="389" t="s">
        <v>652</v>
      </c>
      <c r="F5942" s="389" t="s">
        <v>647</v>
      </c>
      <c r="G5942" s="389" t="s">
        <v>649</v>
      </c>
    </row>
    <row r="5943" spans="1:7">
      <c r="A5943" s="389" t="s">
        <v>535</v>
      </c>
      <c r="B5943" s="389" t="s">
        <v>517</v>
      </c>
      <c r="C5943" s="389">
        <v>9.1089742031000007</v>
      </c>
      <c r="D5943" s="389" t="s">
        <v>647</v>
      </c>
      <c r="E5943" s="389" t="s">
        <v>652</v>
      </c>
      <c r="F5943" s="389" t="s">
        <v>647</v>
      </c>
      <c r="G5943" s="389" t="s">
        <v>649</v>
      </c>
    </row>
    <row r="5944" spans="1:7">
      <c r="A5944" s="389" t="s">
        <v>535</v>
      </c>
      <c r="B5944" s="389" t="s">
        <v>517</v>
      </c>
      <c r="C5944" s="389">
        <v>5.7222086886400003</v>
      </c>
      <c r="D5944" s="389" t="s">
        <v>647</v>
      </c>
      <c r="E5944" s="389" t="s">
        <v>652</v>
      </c>
      <c r="F5944" s="389" t="s">
        <v>647</v>
      </c>
      <c r="G5944" s="389" t="s">
        <v>649</v>
      </c>
    </row>
    <row r="5945" spans="1:7">
      <c r="A5945" s="389" t="s">
        <v>535</v>
      </c>
      <c r="B5945" s="389" t="s">
        <v>517</v>
      </c>
      <c r="C5945" s="389">
        <v>5.7222086886400003</v>
      </c>
      <c r="D5945" s="389" t="s">
        <v>647</v>
      </c>
      <c r="E5945" s="389" t="s">
        <v>652</v>
      </c>
      <c r="F5945" s="389" t="s">
        <v>647</v>
      </c>
      <c r="G5945" s="389" t="s">
        <v>649</v>
      </c>
    </row>
    <row r="5946" spans="1:7">
      <c r="A5946" s="389" t="s">
        <v>535</v>
      </c>
      <c r="B5946" s="389" t="s">
        <v>517</v>
      </c>
      <c r="C5946" s="389">
        <v>5.7222086886400003</v>
      </c>
      <c r="D5946" s="389" t="s">
        <v>647</v>
      </c>
      <c r="E5946" s="389" t="s">
        <v>652</v>
      </c>
      <c r="F5946" s="389" t="s">
        <v>647</v>
      </c>
      <c r="G5946" s="389" t="s">
        <v>649</v>
      </c>
    </row>
    <row r="5947" spans="1:7">
      <c r="A5947" s="389" t="s">
        <v>581</v>
      </c>
      <c r="B5947" s="389" t="s">
        <v>517</v>
      </c>
      <c r="C5947" s="389">
        <v>8.5752191561399904</v>
      </c>
      <c r="D5947" s="389" t="s">
        <v>647</v>
      </c>
      <c r="E5947" s="389" t="s">
        <v>652</v>
      </c>
      <c r="F5947" s="389" t="s">
        <v>647</v>
      </c>
      <c r="G5947" s="389" t="s">
        <v>649</v>
      </c>
    </row>
    <row r="5948" spans="1:7">
      <c r="A5948" s="389" t="s">
        <v>581</v>
      </c>
      <c r="B5948" s="389" t="s">
        <v>517</v>
      </c>
      <c r="C5948" s="389">
        <v>8.5752191561399904</v>
      </c>
      <c r="D5948" s="389" t="s">
        <v>647</v>
      </c>
      <c r="E5948" s="389" t="s">
        <v>652</v>
      </c>
      <c r="F5948" s="389" t="s">
        <v>647</v>
      </c>
      <c r="G5948" s="389" t="s">
        <v>649</v>
      </c>
    </row>
    <row r="5949" spans="1:7">
      <c r="A5949" s="389" t="s">
        <v>581</v>
      </c>
      <c r="B5949" s="389" t="s">
        <v>517</v>
      </c>
      <c r="C5949" s="389">
        <v>8.5752191561399904</v>
      </c>
      <c r="D5949" s="389" t="s">
        <v>647</v>
      </c>
      <c r="E5949" s="389" t="s">
        <v>652</v>
      </c>
      <c r="F5949" s="389" t="s">
        <v>647</v>
      </c>
      <c r="G5949" s="389" t="s">
        <v>649</v>
      </c>
    </row>
    <row r="5950" spans="1:7">
      <c r="A5950" s="389" t="s">
        <v>551</v>
      </c>
      <c r="B5950" s="389" t="s">
        <v>517</v>
      </c>
      <c r="C5950" s="389">
        <v>9.8969082494999903</v>
      </c>
      <c r="D5950" s="389" t="s">
        <v>647</v>
      </c>
      <c r="E5950" s="389" t="s">
        <v>652</v>
      </c>
      <c r="F5950" s="389" t="s">
        <v>647</v>
      </c>
      <c r="G5950" s="389" t="s">
        <v>649</v>
      </c>
    </row>
    <row r="5951" spans="1:7">
      <c r="A5951" s="389" t="s">
        <v>578</v>
      </c>
      <c r="B5951" s="389" t="s">
        <v>517</v>
      </c>
      <c r="C5951" s="389">
        <v>6.8524342498999999</v>
      </c>
      <c r="D5951" s="389" t="s">
        <v>647</v>
      </c>
      <c r="E5951" s="389" t="s">
        <v>652</v>
      </c>
      <c r="F5951" s="389" t="s">
        <v>647</v>
      </c>
      <c r="G5951" s="389" t="s">
        <v>649</v>
      </c>
    </row>
    <row r="5952" spans="1:7">
      <c r="A5952" s="389" t="s">
        <v>525</v>
      </c>
      <c r="B5952" s="389" t="s">
        <v>517</v>
      </c>
      <c r="C5952" s="389">
        <v>5.15958816848</v>
      </c>
      <c r="D5952" s="389" t="s">
        <v>647</v>
      </c>
      <c r="E5952" s="389" t="s">
        <v>652</v>
      </c>
      <c r="F5952" s="389" t="s">
        <v>647</v>
      </c>
      <c r="G5952" s="389" t="s">
        <v>649</v>
      </c>
    </row>
    <row r="5953" spans="1:7">
      <c r="A5953" s="389" t="s">
        <v>568</v>
      </c>
      <c r="B5953" s="389" t="s">
        <v>517</v>
      </c>
      <c r="C5953" s="389">
        <v>5.15958816848</v>
      </c>
      <c r="D5953" s="389" t="s">
        <v>647</v>
      </c>
      <c r="E5953" s="389" t="s">
        <v>652</v>
      </c>
      <c r="F5953" s="389" t="s">
        <v>647</v>
      </c>
      <c r="G5953" s="389" t="s">
        <v>649</v>
      </c>
    </row>
    <row r="5954" spans="1:7">
      <c r="A5954" s="389" t="s">
        <v>525</v>
      </c>
      <c r="B5954" s="389" t="s">
        <v>517</v>
      </c>
      <c r="C5954" s="389">
        <v>3.6127407152200002</v>
      </c>
      <c r="D5954" s="389" t="s">
        <v>647</v>
      </c>
      <c r="E5954" s="389" t="s">
        <v>652</v>
      </c>
      <c r="F5954" s="389" t="s">
        <v>647</v>
      </c>
      <c r="G5954" s="389" t="s">
        <v>649</v>
      </c>
    </row>
    <row r="5955" spans="1:7">
      <c r="A5955" s="389" t="s">
        <v>535</v>
      </c>
      <c r="B5955" s="389" t="s">
        <v>517</v>
      </c>
      <c r="C5955" s="389">
        <v>1.29560951021</v>
      </c>
      <c r="D5955" s="389" t="s">
        <v>647</v>
      </c>
      <c r="E5955" s="389" t="s">
        <v>652</v>
      </c>
      <c r="F5955" s="389" t="s">
        <v>647</v>
      </c>
      <c r="G5955" s="389" t="s">
        <v>649</v>
      </c>
    </row>
    <row r="5956" spans="1:7">
      <c r="A5956" s="389" t="s">
        <v>525</v>
      </c>
      <c r="B5956" s="389" t="s">
        <v>517</v>
      </c>
      <c r="C5956" s="389">
        <v>8.4466112411399905</v>
      </c>
      <c r="D5956" s="389" t="s">
        <v>647</v>
      </c>
      <c r="E5956" s="389" t="s">
        <v>652</v>
      </c>
      <c r="F5956" s="389" t="s">
        <v>647</v>
      </c>
      <c r="G5956" s="389" t="s">
        <v>649</v>
      </c>
    </row>
    <row r="5957" spans="1:7">
      <c r="A5957" s="389" t="s">
        <v>526</v>
      </c>
      <c r="B5957" s="389" t="s">
        <v>517</v>
      </c>
      <c r="C5957" s="389">
        <v>8.4466112411399905</v>
      </c>
      <c r="D5957" s="389" t="s">
        <v>647</v>
      </c>
      <c r="E5957" s="389" t="s">
        <v>652</v>
      </c>
      <c r="F5957" s="389" t="s">
        <v>647</v>
      </c>
      <c r="G5957" s="389" t="s">
        <v>649</v>
      </c>
    </row>
    <row r="5958" spans="1:7">
      <c r="A5958" s="389" t="s">
        <v>568</v>
      </c>
      <c r="B5958" s="389" t="s">
        <v>517</v>
      </c>
      <c r="C5958" s="389">
        <v>8.4466112411399905</v>
      </c>
      <c r="D5958" s="389" t="s">
        <v>647</v>
      </c>
      <c r="E5958" s="389" t="s">
        <v>652</v>
      </c>
      <c r="F5958" s="389" t="s">
        <v>647</v>
      </c>
      <c r="G5958" s="389" t="s">
        <v>649</v>
      </c>
    </row>
    <row r="5959" spans="1:7">
      <c r="A5959" s="389" t="s">
        <v>581</v>
      </c>
      <c r="B5959" s="389" t="s">
        <v>517</v>
      </c>
      <c r="C5959" s="389">
        <v>0.29104244285500003</v>
      </c>
      <c r="D5959" s="389" t="s">
        <v>647</v>
      </c>
      <c r="E5959" s="389" t="s">
        <v>652</v>
      </c>
      <c r="F5959" s="389" t="s">
        <v>647</v>
      </c>
      <c r="G5959" s="389" t="s">
        <v>649</v>
      </c>
    </row>
    <row r="5960" spans="1:7">
      <c r="A5960" s="389" t="s">
        <v>581</v>
      </c>
      <c r="B5960" s="389" t="s">
        <v>517</v>
      </c>
      <c r="C5960" s="389">
        <v>0.29104244285500003</v>
      </c>
      <c r="D5960" s="389" t="s">
        <v>647</v>
      </c>
      <c r="E5960" s="389" t="s">
        <v>652</v>
      </c>
      <c r="F5960" s="389" t="s">
        <v>647</v>
      </c>
      <c r="G5960" s="389" t="s">
        <v>649</v>
      </c>
    </row>
    <row r="5961" spans="1:7">
      <c r="A5961" s="389" t="s">
        <v>581</v>
      </c>
      <c r="B5961" s="389" t="s">
        <v>517</v>
      </c>
      <c r="C5961" s="389">
        <v>13.856889238600001</v>
      </c>
      <c r="D5961" s="389" t="s">
        <v>647</v>
      </c>
      <c r="E5961" s="389" t="s">
        <v>652</v>
      </c>
      <c r="F5961" s="389" t="s">
        <v>647</v>
      </c>
      <c r="G5961" s="389" t="s">
        <v>649</v>
      </c>
    </row>
    <row r="5962" spans="1:7">
      <c r="A5962" s="389" t="s">
        <v>574</v>
      </c>
      <c r="B5962" s="389" t="s">
        <v>517</v>
      </c>
      <c r="C5962" s="389">
        <v>16.933877705800001</v>
      </c>
      <c r="D5962" s="389" t="s">
        <v>647</v>
      </c>
      <c r="E5962" s="389" t="s">
        <v>652</v>
      </c>
      <c r="F5962" s="389" t="s">
        <v>647</v>
      </c>
      <c r="G5962" s="389" t="s">
        <v>649</v>
      </c>
    </row>
    <row r="5963" spans="1:7">
      <c r="A5963" s="389" t="s">
        <v>574</v>
      </c>
      <c r="B5963" s="389" t="s">
        <v>517</v>
      </c>
      <c r="C5963" s="389">
        <v>16.933877705800001</v>
      </c>
      <c r="D5963" s="389" t="s">
        <v>647</v>
      </c>
      <c r="E5963" s="389" t="s">
        <v>652</v>
      </c>
      <c r="F5963" s="389" t="s">
        <v>647</v>
      </c>
      <c r="G5963" s="389" t="s">
        <v>649</v>
      </c>
    </row>
    <row r="5964" spans="1:7">
      <c r="A5964" s="389" t="s">
        <v>562</v>
      </c>
      <c r="B5964" s="389" t="s">
        <v>517</v>
      </c>
      <c r="C5964" s="389">
        <v>15.520602427</v>
      </c>
      <c r="D5964" s="389" t="s">
        <v>647</v>
      </c>
      <c r="E5964" s="389" t="s">
        <v>652</v>
      </c>
      <c r="F5964" s="389" t="s">
        <v>647</v>
      </c>
      <c r="G5964" s="389" t="s">
        <v>649</v>
      </c>
    </row>
    <row r="5965" spans="1:7">
      <c r="A5965" s="389" t="s">
        <v>563</v>
      </c>
      <c r="B5965" s="389" t="s">
        <v>517</v>
      </c>
      <c r="C5965" s="389">
        <v>15.520602427</v>
      </c>
      <c r="D5965" s="389" t="s">
        <v>647</v>
      </c>
      <c r="E5965" s="389" t="s">
        <v>652</v>
      </c>
      <c r="F5965" s="389" t="s">
        <v>647</v>
      </c>
      <c r="G5965" s="389" t="s">
        <v>649</v>
      </c>
    </row>
    <row r="5966" spans="1:7">
      <c r="A5966" s="389" t="s">
        <v>542</v>
      </c>
      <c r="B5966" s="389" t="s">
        <v>517</v>
      </c>
      <c r="C5966" s="389">
        <v>5.1370756028200004</v>
      </c>
      <c r="D5966" s="389" t="s">
        <v>647</v>
      </c>
      <c r="E5966" s="389" t="s">
        <v>652</v>
      </c>
      <c r="F5966" s="389" t="s">
        <v>647</v>
      </c>
      <c r="G5966" s="389" t="s">
        <v>649</v>
      </c>
    </row>
    <row r="5967" spans="1:7">
      <c r="A5967" s="389" t="s">
        <v>581</v>
      </c>
      <c r="B5967" s="389" t="s">
        <v>517</v>
      </c>
      <c r="C5967" s="389">
        <v>47.0456830551</v>
      </c>
      <c r="D5967" s="389" t="s">
        <v>647</v>
      </c>
      <c r="E5967" s="389" t="s">
        <v>652</v>
      </c>
      <c r="F5967" s="389" t="s">
        <v>647</v>
      </c>
      <c r="G5967" s="389" t="s">
        <v>649</v>
      </c>
    </row>
    <row r="5968" spans="1:7">
      <c r="A5968" s="389" t="s">
        <v>562</v>
      </c>
      <c r="B5968" s="389" t="s">
        <v>517</v>
      </c>
      <c r="C5968" s="389">
        <v>2.1332628858999998</v>
      </c>
      <c r="D5968" s="389" t="s">
        <v>647</v>
      </c>
      <c r="E5968" s="389" t="s">
        <v>652</v>
      </c>
      <c r="F5968" s="389" t="s">
        <v>647</v>
      </c>
      <c r="G5968" s="389" t="s">
        <v>649</v>
      </c>
    </row>
    <row r="5969" spans="1:7">
      <c r="A5969" s="389" t="s">
        <v>578</v>
      </c>
      <c r="B5969" s="389" t="s">
        <v>517</v>
      </c>
      <c r="C5969" s="389">
        <v>1.41775375953</v>
      </c>
      <c r="D5969" s="389" t="s">
        <v>647</v>
      </c>
      <c r="E5969" s="389" t="s">
        <v>652</v>
      </c>
      <c r="F5969" s="389" t="s">
        <v>647</v>
      </c>
      <c r="G5969" s="389" t="s">
        <v>649</v>
      </c>
    </row>
    <row r="5970" spans="1:7">
      <c r="A5970" s="389" t="s">
        <v>525</v>
      </c>
      <c r="B5970" s="389" t="s">
        <v>517</v>
      </c>
      <c r="C5970" s="389">
        <v>13.1884003254</v>
      </c>
      <c r="D5970" s="389" t="s">
        <v>647</v>
      </c>
      <c r="E5970" s="389" t="s">
        <v>652</v>
      </c>
      <c r="F5970" s="389" t="s">
        <v>647</v>
      </c>
      <c r="G5970" s="389" t="s">
        <v>649</v>
      </c>
    </row>
    <row r="5971" spans="1:7">
      <c r="A5971" s="389" t="s">
        <v>514</v>
      </c>
      <c r="B5971" s="389" t="s">
        <v>517</v>
      </c>
      <c r="C5971" s="389">
        <v>1.57410065362</v>
      </c>
      <c r="D5971" s="389" t="s">
        <v>647</v>
      </c>
      <c r="E5971" s="389" t="s">
        <v>652</v>
      </c>
      <c r="F5971" s="389" t="s">
        <v>647</v>
      </c>
      <c r="G5971" s="389" t="s">
        <v>649</v>
      </c>
    </row>
    <row r="5972" spans="1:7">
      <c r="A5972" s="389" t="s">
        <v>514</v>
      </c>
      <c r="B5972" s="389" t="s">
        <v>517</v>
      </c>
      <c r="C5972" s="389">
        <v>1.57410065362</v>
      </c>
      <c r="D5972" s="389" t="s">
        <v>647</v>
      </c>
      <c r="E5972" s="389" t="s">
        <v>652</v>
      </c>
      <c r="F5972" s="389" t="s">
        <v>647</v>
      </c>
      <c r="G5972" s="389" t="s">
        <v>649</v>
      </c>
    </row>
    <row r="5973" spans="1:7">
      <c r="A5973" s="389" t="s">
        <v>525</v>
      </c>
      <c r="B5973" s="389" t="s">
        <v>517</v>
      </c>
      <c r="C5973" s="389">
        <v>10.402950172400001</v>
      </c>
      <c r="D5973" s="389" t="s">
        <v>647</v>
      </c>
      <c r="E5973" s="389" t="s">
        <v>652</v>
      </c>
      <c r="F5973" s="389" t="s">
        <v>647</v>
      </c>
      <c r="G5973" s="389" t="s">
        <v>649</v>
      </c>
    </row>
    <row r="5974" spans="1:7">
      <c r="A5974" s="389" t="s">
        <v>568</v>
      </c>
      <c r="B5974" s="389" t="s">
        <v>517</v>
      </c>
      <c r="C5974" s="389">
        <v>10.402950172400001</v>
      </c>
      <c r="D5974" s="389" t="s">
        <v>647</v>
      </c>
      <c r="E5974" s="389" t="s">
        <v>652</v>
      </c>
      <c r="F5974" s="389" t="s">
        <v>647</v>
      </c>
      <c r="G5974" s="389" t="s">
        <v>649</v>
      </c>
    </row>
    <row r="5975" spans="1:7">
      <c r="A5975" s="389" t="s">
        <v>578</v>
      </c>
      <c r="B5975" s="389" t="s">
        <v>517</v>
      </c>
      <c r="C5975" s="389">
        <v>8.2383015963100004</v>
      </c>
      <c r="D5975" s="389" t="s">
        <v>647</v>
      </c>
      <c r="E5975" s="389" t="s">
        <v>652</v>
      </c>
      <c r="F5975" s="389" t="s">
        <v>647</v>
      </c>
      <c r="G5975" s="389" t="s">
        <v>649</v>
      </c>
    </row>
    <row r="5976" spans="1:7">
      <c r="A5976" s="389" t="s">
        <v>535</v>
      </c>
      <c r="B5976" s="389" t="s">
        <v>517</v>
      </c>
      <c r="C5976" s="389">
        <v>0.513062485244</v>
      </c>
      <c r="D5976" s="389" t="s">
        <v>647</v>
      </c>
      <c r="E5976" s="389" t="s">
        <v>652</v>
      </c>
      <c r="F5976" s="389" t="s">
        <v>647</v>
      </c>
      <c r="G5976" s="389" t="s">
        <v>649</v>
      </c>
    </row>
    <row r="5977" spans="1:7">
      <c r="A5977" s="389" t="s">
        <v>581</v>
      </c>
      <c r="B5977" s="389" t="s">
        <v>517</v>
      </c>
      <c r="C5977" s="389">
        <v>4.6376142191799996</v>
      </c>
      <c r="D5977" s="389" t="s">
        <v>647</v>
      </c>
      <c r="E5977" s="389" t="s">
        <v>652</v>
      </c>
      <c r="F5977" s="389" t="s">
        <v>647</v>
      </c>
      <c r="G5977" s="389" t="s">
        <v>649</v>
      </c>
    </row>
    <row r="5978" spans="1:7">
      <c r="A5978" s="389" t="s">
        <v>581</v>
      </c>
      <c r="B5978" s="389" t="s">
        <v>517</v>
      </c>
      <c r="C5978" s="389">
        <v>11.516529499000001</v>
      </c>
      <c r="D5978" s="389" t="s">
        <v>647</v>
      </c>
      <c r="E5978" s="389" t="s">
        <v>652</v>
      </c>
      <c r="F5978" s="389" t="s">
        <v>647</v>
      </c>
      <c r="G5978" s="389" t="s">
        <v>649</v>
      </c>
    </row>
    <row r="5979" spans="1:7">
      <c r="A5979" s="389" t="s">
        <v>563</v>
      </c>
      <c r="B5979" s="389" t="s">
        <v>517</v>
      </c>
      <c r="C5979" s="389">
        <v>31.474181148300001</v>
      </c>
      <c r="D5979" s="389" t="s">
        <v>647</v>
      </c>
      <c r="E5979" s="389" t="s">
        <v>652</v>
      </c>
      <c r="F5979" s="389" t="s">
        <v>647</v>
      </c>
      <c r="G5979" s="389" t="s">
        <v>649</v>
      </c>
    </row>
    <row r="5980" spans="1:7">
      <c r="A5980" s="389" t="s">
        <v>581</v>
      </c>
      <c r="B5980" s="389" t="s">
        <v>517</v>
      </c>
      <c r="C5980" s="389">
        <v>5.6115349464099999</v>
      </c>
      <c r="D5980" s="389" t="s">
        <v>647</v>
      </c>
      <c r="E5980" s="389" t="s">
        <v>652</v>
      </c>
      <c r="F5980" s="389" t="s">
        <v>647</v>
      </c>
      <c r="G5980" s="389" t="s">
        <v>649</v>
      </c>
    </row>
    <row r="5981" spans="1:7">
      <c r="A5981" s="389" t="s">
        <v>524</v>
      </c>
      <c r="B5981" s="389" t="s">
        <v>517</v>
      </c>
      <c r="C5981" s="389">
        <v>12.5280909708999</v>
      </c>
      <c r="D5981" s="389" t="s">
        <v>647</v>
      </c>
      <c r="E5981" s="389" t="s">
        <v>652</v>
      </c>
      <c r="F5981" s="389" t="s">
        <v>647</v>
      </c>
      <c r="G5981" s="389" t="s">
        <v>649</v>
      </c>
    </row>
    <row r="5982" spans="1:7">
      <c r="A5982" s="389" t="s">
        <v>533</v>
      </c>
      <c r="B5982" s="389" t="s">
        <v>517</v>
      </c>
      <c r="C5982" s="389">
        <v>0.66499204189700001</v>
      </c>
      <c r="D5982" s="389" t="s">
        <v>647</v>
      </c>
      <c r="E5982" s="389" t="s">
        <v>652</v>
      </c>
      <c r="F5982" s="389" t="s">
        <v>647</v>
      </c>
      <c r="G5982" s="389" t="s">
        <v>649</v>
      </c>
    </row>
    <row r="5983" spans="1:7">
      <c r="A5983" s="389" t="s">
        <v>534</v>
      </c>
      <c r="B5983" s="389" t="s">
        <v>517</v>
      </c>
      <c r="C5983" s="389">
        <v>0.66499204189700001</v>
      </c>
      <c r="D5983" s="389" t="s">
        <v>647</v>
      </c>
      <c r="E5983" s="389" t="s">
        <v>652</v>
      </c>
      <c r="F5983" s="389" t="s">
        <v>647</v>
      </c>
      <c r="G5983" s="389" t="s">
        <v>649</v>
      </c>
    </row>
    <row r="5984" spans="1:7">
      <c r="A5984" s="389" t="s">
        <v>541</v>
      </c>
      <c r="B5984" s="389" t="s">
        <v>517</v>
      </c>
      <c r="C5984" s="389">
        <v>0.66499204189700001</v>
      </c>
      <c r="D5984" s="389" t="s">
        <v>647</v>
      </c>
      <c r="E5984" s="389" t="s">
        <v>652</v>
      </c>
      <c r="F5984" s="389" t="s">
        <v>647</v>
      </c>
      <c r="G5984" s="389" t="s">
        <v>649</v>
      </c>
    </row>
    <row r="5985" spans="1:7">
      <c r="A5985" s="389" t="s">
        <v>575</v>
      </c>
      <c r="B5985" s="389" t="s">
        <v>517</v>
      </c>
      <c r="C5985" s="389">
        <v>0.66499204189700001</v>
      </c>
      <c r="D5985" s="389" t="s">
        <v>647</v>
      </c>
      <c r="E5985" s="389" t="s">
        <v>652</v>
      </c>
      <c r="F5985" s="389" t="s">
        <v>647</v>
      </c>
      <c r="G5985" s="389" t="s">
        <v>649</v>
      </c>
    </row>
    <row r="5986" spans="1:7">
      <c r="A5986" s="389" t="s">
        <v>514</v>
      </c>
      <c r="B5986" s="389" t="s">
        <v>517</v>
      </c>
      <c r="C5986" s="389">
        <v>9.0057535803600004</v>
      </c>
      <c r="D5986" s="389" t="s">
        <v>647</v>
      </c>
      <c r="E5986" s="389" t="s">
        <v>652</v>
      </c>
      <c r="F5986" s="389" t="s">
        <v>647</v>
      </c>
      <c r="G5986" s="389" t="s">
        <v>649</v>
      </c>
    </row>
    <row r="5987" spans="1:7">
      <c r="A5987" s="389" t="s">
        <v>562</v>
      </c>
      <c r="B5987" s="389" t="s">
        <v>517</v>
      </c>
      <c r="C5987" s="389">
        <v>16.5428255713</v>
      </c>
      <c r="D5987" s="389" t="s">
        <v>647</v>
      </c>
      <c r="E5987" s="389" t="s">
        <v>652</v>
      </c>
      <c r="F5987" s="389" t="s">
        <v>647</v>
      </c>
      <c r="G5987" s="389" t="s">
        <v>649</v>
      </c>
    </row>
    <row r="5988" spans="1:7">
      <c r="A5988" s="389" t="s">
        <v>562</v>
      </c>
      <c r="B5988" s="389" t="s">
        <v>517</v>
      </c>
      <c r="C5988" s="389">
        <v>1.5427552511</v>
      </c>
      <c r="D5988" s="389" t="s">
        <v>647</v>
      </c>
      <c r="E5988" s="389" t="s">
        <v>652</v>
      </c>
      <c r="F5988" s="389" t="s">
        <v>647</v>
      </c>
      <c r="G5988" s="389" t="s">
        <v>649</v>
      </c>
    </row>
    <row r="5989" spans="1:7">
      <c r="A5989" s="389" t="s">
        <v>525</v>
      </c>
      <c r="B5989" s="389" t="s">
        <v>517</v>
      </c>
      <c r="C5989" s="389">
        <v>0.45481300636999999</v>
      </c>
      <c r="D5989" s="389" t="s">
        <v>647</v>
      </c>
      <c r="E5989" s="389" t="s">
        <v>652</v>
      </c>
      <c r="F5989" s="389" t="s">
        <v>647</v>
      </c>
      <c r="G5989" s="389" t="s">
        <v>649</v>
      </c>
    </row>
    <row r="5990" spans="1:7">
      <c r="A5990" s="389" t="s">
        <v>525</v>
      </c>
      <c r="B5990" s="389" t="s">
        <v>517</v>
      </c>
      <c r="C5990" s="389">
        <v>0.45481300636999999</v>
      </c>
      <c r="D5990" s="389" t="s">
        <v>647</v>
      </c>
      <c r="E5990" s="389" t="s">
        <v>652</v>
      </c>
      <c r="F5990" s="389" t="s">
        <v>647</v>
      </c>
      <c r="G5990" s="389" t="s">
        <v>649</v>
      </c>
    </row>
    <row r="5991" spans="1:7">
      <c r="A5991" s="389" t="s">
        <v>568</v>
      </c>
      <c r="B5991" s="389" t="s">
        <v>517</v>
      </c>
      <c r="C5991" s="389">
        <v>0.45481300636999999</v>
      </c>
      <c r="D5991" s="389" t="s">
        <v>647</v>
      </c>
      <c r="E5991" s="389" t="s">
        <v>652</v>
      </c>
      <c r="F5991" s="389" t="s">
        <v>647</v>
      </c>
      <c r="G5991" s="389" t="s">
        <v>649</v>
      </c>
    </row>
    <row r="5992" spans="1:7">
      <c r="A5992" s="389" t="s">
        <v>568</v>
      </c>
      <c r="B5992" s="389" t="s">
        <v>517</v>
      </c>
      <c r="C5992" s="389">
        <v>0.45481300636999999</v>
      </c>
      <c r="D5992" s="389" t="s">
        <v>647</v>
      </c>
      <c r="E5992" s="389" t="s">
        <v>652</v>
      </c>
      <c r="F5992" s="389" t="s">
        <v>647</v>
      </c>
      <c r="G5992" s="389" t="s">
        <v>649</v>
      </c>
    </row>
    <row r="5993" spans="1:7">
      <c r="A5993" s="389" t="s">
        <v>581</v>
      </c>
      <c r="B5993" s="389" t="s">
        <v>517</v>
      </c>
      <c r="C5993" s="389">
        <v>15.884845173900001</v>
      </c>
      <c r="D5993" s="389" t="s">
        <v>647</v>
      </c>
      <c r="E5993" s="389" t="s">
        <v>652</v>
      </c>
      <c r="F5993" s="389" t="s">
        <v>647</v>
      </c>
      <c r="G5993" s="389" t="s">
        <v>649</v>
      </c>
    </row>
    <row r="5994" spans="1:7">
      <c r="A5994" s="389" t="s">
        <v>526</v>
      </c>
      <c r="B5994" s="389" t="s">
        <v>517</v>
      </c>
      <c r="C5994" s="389">
        <v>16.408860868600001</v>
      </c>
      <c r="D5994" s="389" t="s">
        <v>647</v>
      </c>
      <c r="E5994" s="389" t="s">
        <v>652</v>
      </c>
      <c r="F5994" s="389" t="s">
        <v>647</v>
      </c>
      <c r="G5994" s="389" t="s">
        <v>649</v>
      </c>
    </row>
    <row r="5995" spans="1:7">
      <c r="A5995" s="389" t="s">
        <v>514</v>
      </c>
      <c r="B5995" s="389" t="s">
        <v>517</v>
      </c>
      <c r="C5995" s="389">
        <v>16.408860868600001</v>
      </c>
      <c r="D5995" s="389" t="s">
        <v>647</v>
      </c>
      <c r="E5995" s="389" t="s">
        <v>652</v>
      </c>
      <c r="F5995" s="389" t="s">
        <v>647</v>
      </c>
      <c r="G5995" s="389" t="s">
        <v>649</v>
      </c>
    </row>
    <row r="5996" spans="1:7">
      <c r="A5996" s="389" t="s">
        <v>522</v>
      </c>
      <c r="B5996" s="389" t="s">
        <v>517</v>
      </c>
      <c r="C5996" s="389">
        <v>29.5163710106</v>
      </c>
      <c r="D5996" s="389" t="s">
        <v>647</v>
      </c>
      <c r="E5996" s="389" t="s">
        <v>652</v>
      </c>
      <c r="F5996" s="389" t="s">
        <v>647</v>
      </c>
      <c r="G5996" s="389" t="s">
        <v>649</v>
      </c>
    </row>
    <row r="5997" spans="1:7">
      <c r="A5997" s="389" t="s">
        <v>546</v>
      </c>
      <c r="B5997" s="389" t="s">
        <v>517</v>
      </c>
      <c r="C5997" s="389">
        <v>29.5163710106</v>
      </c>
      <c r="D5997" s="389" t="s">
        <v>647</v>
      </c>
      <c r="E5997" s="389" t="s">
        <v>652</v>
      </c>
      <c r="F5997" s="389" t="s">
        <v>647</v>
      </c>
      <c r="G5997" s="389" t="s">
        <v>649</v>
      </c>
    </row>
    <row r="5998" spans="1:7">
      <c r="A5998" s="389" t="s">
        <v>525</v>
      </c>
      <c r="B5998" s="389" t="s">
        <v>517</v>
      </c>
      <c r="C5998" s="389">
        <v>4.3284860167800003</v>
      </c>
      <c r="D5998" s="389" t="s">
        <v>647</v>
      </c>
      <c r="E5998" s="389" t="s">
        <v>652</v>
      </c>
      <c r="F5998" s="389" t="s">
        <v>647</v>
      </c>
      <c r="G5998" s="389" t="s">
        <v>649</v>
      </c>
    </row>
    <row r="5999" spans="1:7">
      <c r="A5999" s="389" t="s">
        <v>568</v>
      </c>
      <c r="B5999" s="389" t="s">
        <v>517</v>
      </c>
      <c r="C5999" s="389">
        <v>4.3284860167800003</v>
      </c>
      <c r="D5999" s="389" t="s">
        <v>647</v>
      </c>
      <c r="E5999" s="389" t="s">
        <v>652</v>
      </c>
      <c r="F5999" s="389" t="s">
        <v>647</v>
      </c>
      <c r="G5999" s="389" t="s">
        <v>649</v>
      </c>
    </row>
    <row r="6000" spans="1:7">
      <c r="A6000" s="389" t="s">
        <v>581</v>
      </c>
      <c r="B6000" s="389" t="s">
        <v>517</v>
      </c>
      <c r="C6000" s="389">
        <v>18.762401947600001</v>
      </c>
      <c r="D6000" s="389" t="s">
        <v>647</v>
      </c>
      <c r="E6000" s="389" t="s">
        <v>652</v>
      </c>
      <c r="F6000" s="389" t="s">
        <v>647</v>
      </c>
      <c r="G6000" s="389" t="s">
        <v>649</v>
      </c>
    </row>
    <row r="6001" spans="1:7">
      <c r="A6001" s="389" t="s">
        <v>581</v>
      </c>
      <c r="B6001" s="389" t="s">
        <v>517</v>
      </c>
      <c r="C6001" s="389">
        <v>18.762401947600001</v>
      </c>
      <c r="D6001" s="389" t="s">
        <v>647</v>
      </c>
      <c r="E6001" s="389" t="s">
        <v>652</v>
      </c>
      <c r="F6001" s="389" t="s">
        <v>647</v>
      </c>
      <c r="G6001" s="389" t="s">
        <v>649</v>
      </c>
    </row>
    <row r="6002" spans="1:7">
      <c r="A6002" s="389" t="s">
        <v>527</v>
      </c>
      <c r="B6002" s="389" t="s">
        <v>517</v>
      </c>
      <c r="C6002" s="389">
        <v>29.53874807</v>
      </c>
      <c r="D6002" s="389" t="s">
        <v>647</v>
      </c>
      <c r="E6002" s="389" t="s">
        <v>652</v>
      </c>
      <c r="F6002" s="389" t="s">
        <v>647</v>
      </c>
      <c r="G6002" s="389" t="s">
        <v>649</v>
      </c>
    </row>
    <row r="6003" spans="1:7">
      <c r="A6003" s="389" t="s">
        <v>514</v>
      </c>
      <c r="B6003" s="389" t="s">
        <v>517</v>
      </c>
      <c r="C6003" s="389">
        <v>44.016295894899898</v>
      </c>
      <c r="D6003" s="389" t="s">
        <v>647</v>
      </c>
      <c r="E6003" s="389" t="s">
        <v>652</v>
      </c>
      <c r="F6003" s="389" t="s">
        <v>647</v>
      </c>
      <c r="G6003" s="389" t="s">
        <v>649</v>
      </c>
    </row>
    <row r="6004" spans="1:7">
      <c r="A6004" s="389" t="s">
        <v>559</v>
      </c>
      <c r="B6004" s="389" t="s">
        <v>517</v>
      </c>
      <c r="C6004" s="389">
        <v>2.20980233972</v>
      </c>
      <c r="D6004" s="389" t="s">
        <v>647</v>
      </c>
      <c r="E6004" s="389" t="s">
        <v>652</v>
      </c>
      <c r="F6004" s="389" t="s">
        <v>647</v>
      </c>
      <c r="G6004" s="389" t="s">
        <v>649</v>
      </c>
    </row>
    <row r="6005" spans="1:7">
      <c r="A6005" s="389" t="s">
        <v>574</v>
      </c>
      <c r="B6005" s="389" t="s">
        <v>517</v>
      </c>
      <c r="C6005" s="389">
        <v>2.20980233972</v>
      </c>
      <c r="D6005" s="389" t="s">
        <v>647</v>
      </c>
      <c r="E6005" s="389" t="s">
        <v>652</v>
      </c>
      <c r="F6005" s="389" t="s">
        <v>647</v>
      </c>
      <c r="G6005" s="389" t="s">
        <v>649</v>
      </c>
    </row>
    <row r="6006" spans="1:7">
      <c r="A6006" s="389" t="s">
        <v>526</v>
      </c>
      <c r="B6006" s="389" t="s">
        <v>517</v>
      </c>
      <c r="C6006" s="389">
        <v>0.76294093525499995</v>
      </c>
      <c r="D6006" s="389" t="s">
        <v>647</v>
      </c>
      <c r="E6006" s="389" t="s">
        <v>652</v>
      </c>
      <c r="F6006" s="389" t="s">
        <v>647</v>
      </c>
      <c r="G6006" s="389" t="s">
        <v>649</v>
      </c>
    </row>
    <row r="6007" spans="1:7">
      <c r="A6007" s="389" t="s">
        <v>578</v>
      </c>
      <c r="B6007" s="389" t="s">
        <v>517</v>
      </c>
      <c r="C6007" s="389">
        <v>5.7502147258800003</v>
      </c>
      <c r="D6007" s="389" t="s">
        <v>647</v>
      </c>
      <c r="E6007" s="389" t="s">
        <v>652</v>
      </c>
      <c r="F6007" s="389" t="s">
        <v>647</v>
      </c>
      <c r="G6007" s="389" t="s">
        <v>649</v>
      </c>
    </row>
    <row r="6008" spans="1:7">
      <c r="A6008" s="389" t="s">
        <v>564</v>
      </c>
      <c r="B6008" s="389" t="s">
        <v>517</v>
      </c>
      <c r="C6008" s="389">
        <v>7.9264581501700002</v>
      </c>
      <c r="D6008" s="389" t="s">
        <v>647</v>
      </c>
      <c r="E6008" s="389" t="s">
        <v>652</v>
      </c>
      <c r="F6008" s="389" t="s">
        <v>647</v>
      </c>
      <c r="G6008" s="389" t="s">
        <v>649</v>
      </c>
    </row>
    <row r="6009" spans="1:7">
      <c r="A6009" s="389" t="s">
        <v>534</v>
      </c>
      <c r="B6009" s="389" t="s">
        <v>517</v>
      </c>
      <c r="C6009" s="389">
        <v>0.98346581037699998</v>
      </c>
      <c r="D6009" s="389" t="s">
        <v>647</v>
      </c>
      <c r="E6009" s="389" t="s">
        <v>652</v>
      </c>
      <c r="F6009" s="389" t="s">
        <v>647</v>
      </c>
      <c r="G6009" s="389" t="s">
        <v>649</v>
      </c>
    </row>
    <row r="6010" spans="1:7">
      <c r="A6010" s="389" t="s">
        <v>538</v>
      </c>
      <c r="B6010" s="389" t="s">
        <v>517</v>
      </c>
      <c r="C6010" s="389">
        <v>0.98346581037699998</v>
      </c>
      <c r="D6010" s="389" t="s">
        <v>647</v>
      </c>
      <c r="E6010" s="389" t="s">
        <v>652</v>
      </c>
      <c r="F6010" s="389" t="s">
        <v>647</v>
      </c>
      <c r="G6010" s="389" t="s">
        <v>649</v>
      </c>
    </row>
    <row r="6011" spans="1:7">
      <c r="A6011" s="389" t="s">
        <v>541</v>
      </c>
      <c r="B6011" s="389" t="s">
        <v>517</v>
      </c>
      <c r="C6011" s="389">
        <v>0.98346581037699998</v>
      </c>
      <c r="D6011" s="389" t="s">
        <v>647</v>
      </c>
      <c r="E6011" s="389" t="s">
        <v>652</v>
      </c>
      <c r="F6011" s="389" t="s">
        <v>647</v>
      </c>
      <c r="G6011" s="389" t="s">
        <v>649</v>
      </c>
    </row>
    <row r="6012" spans="1:7">
      <c r="A6012" s="389" t="s">
        <v>524</v>
      </c>
      <c r="B6012" s="389" t="s">
        <v>517</v>
      </c>
      <c r="C6012" s="389">
        <v>39.747839629799898</v>
      </c>
      <c r="D6012" s="389" t="s">
        <v>647</v>
      </c>
      <c r="E6012" s="389" t="s">
        <v>652</v>
      </c>
      <c r="F6012" s="389" t="s">
        <v>647</v>
      </c>
      <c r="G6012" s="389" t="s">
        <v>649</v>
      </c>
    </row>
    <row r="6013" spans="1:7">
      <c r="A6013" s="389" t="s">
        <v>524</v>
      </c>
      <c r="B6013" s="389" t="s">
        <v>517</v>
      </c>
      <c r="C6013" s="389">
        <v>39.747839629799898</v>
      </c>
      <c r="D6013" s="389" t="s">
        <v>647</v>
      </c>
      <c r="E6013" s="389" t="s">
        <v>652</v>
      </c>
      <c r="F6013" s="389" t="s">
        <v>647</v>
      </c>
      <c r="G6013" s="389" t="s">
        <v>649</v>
      </c>
    </row>
    <row r="6014" spans="1:7">
      <c r="A6014" s="389" t="s">
        <v>525</v>
      </c>
      <c r="B6014" s="389" t="s">
        <v>517</v>
      </c>
      <c r="C6014" s="389">
        <v>8.0938964787199996</v>
      </c>
      <c r="D6014" s="389" t="s">
        <v>647</v>
      </c>
      <c r="E6014" s="389" t="s">
        <v>652</v>
      </c>
      <c r="F6014" s="389" t="s">
        <v>647</v>
      </c>
      <c r="G6014" s="389" t="s">
        <v>649</v>
      </c>
    </row>
    <row r="6015" spans="1:7">
      <c r="A6015" s="389" t="s">
        <v>578</v>
      </c>
      <c r="B6015" s="389" t="s">
        <v>517</v>
      </c>
      <c r="C6015" s="389">
        <v>2.5367913086199998</v>
      </c>
      <c r="D6015" s="389" t="s">
        <v>647</v>
      </c>
      <c r="E6015" s="389" t="s">
        <v>652</v>
      </c>
      <c r="F6015" s="389" t="s">
        <v>647</v>
      </c>
      <c r="G6015" s="389" t="s">
        <v>649</v>
      </c>
    </row>
    <row r="6016" spans="1:7">
      <c r="A6016" s="389" t="s">
        <v>581</v>
      </c>
      <c r="B6016" s="389" t="s">
        <v>517</v>
      </c>
      <c r="C6016" s="389">
        <v>6.9847161545100001</v>
      </c>
      <c r="D6016" s="389" t="s">
        <v>647</v>
      </c>
      <c r="E6016" s="389" t="s">
        <v>652</v>
      </c>
      <c r="F6016" s="389" t="s">
        <v>647</v>
      </c>
      <c r="G6016" s="389" t="s">
        <v>649</v>
      </c>
    </row>
    <row r="6017" spans="1:7">
      <c r="A6017" s="389" t="s">
        <v>514</v>
      </c>
      <c r="B6017" s="389" t="s">
        <v>517</v>
      </c>
      <c r="C6017" s="389">
        <v>12.861080291</v>
      </c>
      <c r="D6017" s="389" t="s">
        <v>647</v>
      </c>
      <c r="E6017" s="389" t="s">
        <v>652</v>
      </c>
      <c r="F6017" s="389" t="s">
        <v>647</v>
      </c>
      <c r="G6017" s="389" t="s">
        <v>649</v>
      </c>
    </row>
    <row r="6018" spans="1:7">
      <c r="A6018" s="389" t="s">
        <v>581</v>
      </c>
      <c r="B6018" s="389" t="s">
        <v>517</v>
      </c>
      <c r="C6018" s="389">
        <v>13.144474688700001</v>
      </c>
      <c r="D6018" s="389" t="s">
        <v>647</v>
      </c>
      <c r="E6018" s="389" t="s">
        <v>652</v>
      </c>
      <c r="F6018" s="389" t="s">
        <v>647</v>
      </c>
      <c r="G6018" s="389" t="s">
        <v>649</v>
      </c>
    </row>
    <row r="6019" spans="1:7">
      <c r="A6019" s="389" t="s">
        <v>524</v>
      </c>
      <c r="B6019" s="389" t="s">
        <v>517</v>
      </c>
      <c r="C6019" s="389">
        <v>36.9989796127999</v>
      </c>
      <c r="D6019" s="389" t="s">
        <v>647</v>
      </c>
      <c r="E6019" s="389" t="s">
        <v>652</v>
      </c>
      <c r="F6019" s="389" t="s">
        <v>647</v>
      </c>
      <c r="G6019" s="389" t="s">
        <v>649</v>
      </c>
    </row>
    <row r="6020" spans="1:7">
      <c r="A6020" s="389" t="s">
        <v>514</v>
      </c>
      <c r="B6020" s="389" t="s">
        <v>517</v>
      </c>
      <c r="C6020" s="389">
        <v>3.5267862018299998</v>
      </c>
      <c r="D6020" s="389" t="s">
        <v>647</v>
      </c>
      <c r="E6020" s="389" t="s">
        <v>652</v>
      </c>
      <c r="F6020" s="389" t="s">
        <v>647</v>
      </c>
      <c r="G6020" s="389" t="s">
        <v>649</v>
      </c>
    </row>
    <row r="6021" spans="1:7">
      <c r="A6021" s="389" t="s">
        <v>525</v>
      </c>
      <c r="B6021" s="389" t="s">
        <v>517</v>
      </c>
      <c r="C6021" s="389">
        <v>3.4859602486400001</v>
      </c>
      <c r="D6021" s="389" t="s">
        <v>647</v>
      </c>
      <c r="E6021" s="389" t="s">
        <v>652</v>
      </c>
      <c r="F6021" s="389" t="s">
        <v>647</v>
      </c>
      <c r="G6021" s="389" t="s">
        <v>649</v>
      </c>
    </row>
    <row r="6022" spans="1:7">
      <c r="A6022" s="389" t="s">
        <v>568</v>
      </c>
      <c r="B6022" s="389" t="s">
        <v>517</v>
      </c>
      <c r="C6022" s="389">
        <v>3.4859602486400001</v>
      </c>
      <c r="D6022" s="389" t="s">
        <v>647</v>
      </c>
      <c r="E6022" s="389" t="s">
        <v>652</v>
      </c>
      <c r="F6022" s="389" t="s">
        <v>647</v>
      </c>
      <c r="G6022" s="389" t="s">
        <v>649</v>
      </c>
    </row>
    <row r="6023" spans="1:7">
      <c r="A6023" s="389" t="s">
        <v>526</v>
      </c>
      <c r="B6023" s="389" t="s">
        <v>517</v>
      </c>
      <c r="C6023" s="389">
        <v>9.7481506930300004</v>
      </c>
      <c r="D6023" s="389" t="s">
        <v>647</v>
      </c>
      <c r="E6023" s="389" t="s">
        <v>652</v>
      </c>
      <c r="F6023" s="389" t="s">
        <v>647</v>
      </c>
      <c r="G6023" s="389" t="s">
        <v>649</v>
      </c>
    </row>
    <row r="6024" spans="1:7">
      <c r="A6024" s="389" t="s">
        <v>560</v>
      </c>
      <c r="B6024" s="389" t="s">
        <v>517</v>
      </c>
      <c r="C6024" s="389">
        <v>3.1433624439500001</v>
      </c>
      <c r="D6024" s="389" t="s">
        <v>647</v>
      </c>
      <c r="E6024" s="389" t="s">
        <v>652</v>
      </c>
      <c r="F6024" s="389" t="s">
        <v>647</v>
      </c>
      <c r="G6024" s="389" t="s">
        <v>649</v>
      </c>
    </row>
    <row r="6025" spans="1:7">
      <c r="A6025" s="389" t="s">
        <v>562</v>
      </c>
      <c r="B6025" s="389" t="s">
        <v>517</v>
      </c>
      <c r="C6025" s="389">
        <v>3.41926056935</v>
      </c>
      <c r="D6025" s="389" t="s">
        <v>647</v>
      </c>
      <c r="E6025" s="389" t="s">
        <v>652</v>
      </c>
      <c r="F6025" s="389" t="s">
        <v>647</v>
      </c>
      <c r="G6025" s="389" t="s">
        <v>649</v>
      </c>
    </row>
    <row r="6026" spans="1:7">
      <c r="A6026" s="389" t="s">
        <v>554</v>
      </c>
      <c r="B6026" s="389" t="s">
        <v>517</v>
      </c>
      <c r="C6026" s="389">
        <v>9.0957552546299905</v>
      </c>
      <c r="D6026" s="389" t="s">
        <v>647</v>
      </c>
      <c r="E6026" s="389" t="s">
        <v>652</v>
      </c>
      <c r="F6026" s="389" t="s">
        <v>647</v>
      </c>
      <c r="G6026" s="389" t="s">
        <v>649</v>
      </c>
    </row>
    <row r="6027" spans="1:7">
      <c r="A6027" s="389" t="s">
        <v>578</v>
      </c>
      <c r="B6027" s="389" t="s">
        <v>517</v>
      </c>
      <c r="C6027" s="389">
        <v>9.0957552546299905</v>
      </c>
      <c r="D6027" s="389" t="s">
        <v>647</v>
      </c>
      <c r="E6027" s="389" t="s">
        <v>652</v>
      </c>
      <c r="F6027" s="389" t="s">
        <v>647</v>
      </c>
      <c r="G6027" s="389" t="s">
        <v>649</v>
      </c>
    </row>
    <row r="6028" spans="1:7">
      <c r="A6028" s="389" t="s">
        <v>578</v>
      </c>
      <c r="B6028" s="389" t="s">
        <v>517</v>
      </c>
      <c r="C6028" s="389">
        <v>9.0957552546299905</v>
      </c>
      <c r="D6028" s="389" t="s">
        <v>647</v>
      </c>
      <c r="E6028" s="389" t="s">
        <v>652</v>
      </c>
      <c r="F6028" s="389" t="s">
        <v>647</v>
      </c>
      <c r="G6028" s="389" t="s">
        <v>649</v>
      </c>
    </row>
    <row r="6029" spans="1:7">
      <c r="A6029" s="389" t="s">
        <v>534</v>
      </c>
      <c r="B6029" s="389" t="s">
        <v>517</v>
      </c>
      <c r="C6029" s="389">
        <v>31.301805216399899</v>
      </c>
      <c r="D6029" s="389" t="s">
        <v>647</v>
      </c>
      <c r="E6029" s="389" t="s">
        <v>652</v>
      </c>
      <c r="F6029" s="389" t="s">
        <v>647</v>
      </c>
      <c r="G6029" s="389" t="s">
        <v>649</v>
      </c>
    </row>
    <row r="6030" spans="1:7">
      <c r="A6030" s="389" t="s">
        <v>525</v>
      </c>
      <c r="B6030" s="389" t="s">
        <v>517</v>
      </c>
      <c r="C6030" s="389">
        <v>1.03423692363</v>
      </c>
      <c r="D6030" s="389" t="s">
        <v>647</v>
      </c>
      <c r="E6030" s="389" t="s">
        <v>652</v>
      </c>
      <c r="F6030" s="389" t="s">
        <v>647</v>
      </c>
      <c r="G6030" s="389" t="s">
        <v>649</v>
      </c>
    </row>
    <row r="6031" spans="1:7">
      <c r="A6031" s="389" t="s">
        <v>568</v>
      </c>
      <c r="B6031" s="389" t="s">
        <v>517</v>
      </c>
      <c r="C6031" s="389">
        <v>1.03423692363</v>
      </c>
      <c r="D6031" s="389" t="s">
        <v>647</v>
      </c>
      <c r="E6031" s="389" t="s">
        <v>652</v>
      </c>
      <c r="F6031" s="389" t="s">
        <v>647</v>
      </c>
      <c r="G6031" s="389" t="s">
        <v>649</v>
      </c>
    </row>
    <row r="6032" spans="1:7">
      <c r="A6032" s="389" t="s">
        <v>578</v>
      </c>
      <c r="B6032" s="389" t="s">
        <v>517</v>
      </c>
      <c r="C6032" s="389">
        <v>3.4069410751100002</v>
      </c>
      <c r="D6032" s="389" t="s">
        <v>647</v>
      </c>
      <c r="E6032" s="389" t="s">
        <v>652</v>
      </c>
      <c r="F6032" s="389" t="s">
        <v>647</v>
      </c>
      <c r="G6032" s="389" t="s">
        <v>649</v>
      </c>
    </row>
    <row r="6033" spans="1:7">
      <c r="A6033" s="389" t="s">
        <v>578</v>
      </c>
      <c r="B6033" s="389" t="s">
        <v>517</v>
      </c>
      <c r="C6033" s="389">
        <v>3.4069410751100002</v>
      </c>
      <c r="D6033" s="389" t="s">
        <v>647</v>
      </c>
      <c r="E6033" s="389" t="s">
        <v>652</v>
      </c>
      <c r="F6033" s="389" t="s">
        <v>647</v>
      </c>
      <c r="G6033" s="389" t="s">
        <v>649</v>
      </c>
    </row>
    <row r="6034" spans="1:7">
      <c r="A6034" s="389" t="s">
        <v>578</v>
      </c>
      <c r="B6034" s="389" t="s">
        <v>517</v>
      </c>
      <c r="C6034" s="389">
        <v>5.9913615410399998</v>
      </c>
      <c r="D6034" s="389" t="s">
        <v>647</v>
      </c>
      <c r="E6034" s="389" t="s">
        <v>652</v>
      </c>
      <c r="F6034" s="389" t="s">
        <v>647</v>
      </c>
      <c r="G6034" s="389" t="s">
        <v>649</v>
      </c>
    </row>
    <row r="6035" spans="1:7">
      <c r="A6035" s="389" t="s">
        <v>569</v>
      </c>
      <c r="B6035" s="389" t="s">
        <v>517</v>
      </c>
      <c r="C6035" s="389">
        <v>5.1580254336999998</v>
      </c>
      <c r="D6035" s="389" t="s">
        <v>647</v>
      </c>
      <c r="E6035" s="389" t="s">
        <v>652</v>
      </c>
      <c r="F6035" s="389" t="s">
        <v>647</v>
      </c>
      <c r="G6035" s="389" t="s">
        <v>649</v>
      </c>
    </row>
    <row r="6036" spans="1:7">
      <c r="A6036" s="389" t="s">
        <v>569</v>
      </c>
      <c r="B6036" s="389" t="s">
        <v>517</v>
      </c>
      <c r="C6036" s="389">
        <v>5.1580254336999998</v>
      </c>
      <c r="D6036" s="389" t="s">
        <v>647</v>
      </c>
      <c r="E6036" s="389" t="s">
        <v>652</v>
      </c>
      <c r="F6036" s="389" t="s">
        <v>647</v>
      </c>
      <c r="G6036" s="389" t="s">
        <v>649</v>
      </c>
    </row>
    <row r="6037" spans="1:7">
      <c r="A6037" s="389" t="s">
        <v>581</v>
      </c>
      <c r="B6037" s="389" t="s">
        <v>517</v>
      </c>
      <c r="C6037" s="389">
        <v>5.9068133643499996</v>
      </c>
      <c r="D6037" s="389" t="s">
        <v>647</v>
      </c>
      <c r="E6037" s="389" t="s">
        <v>652</v>
      </c>
      <c r="F6037" s="389" t="s">
        <v>647</v>
      </c>
      <c r="G6037" s="389" t="s">
        <v>649</v>
      </c>
    </row>
    <row r="6038" spans="1:7">
      <c r="A6038" s="389" t="s">
        <v>542</v>
      </c>
      <c r="B6038" s="389" t="s">
        <v>517</v>
      </c>
      <c r="C6038" s="389">
        <v>4.4669252312700003</v>
      </c>
      <c r="D6038" s="389" t="s">
        <v>647</v>
      </c>
      <c r="E6038" s="389" t="s">
        <v>652</v>
      </c>
      <c r="F6038" s="389" t="s">
        <v>647</v>
      </c>
      <c r="G6038" s="389" t="s">
        <v>649</v>
      </c>
    </row>
    <row r="6039" spans="1:7">
      <c r="A6039" s="389" t="s">
        <v>514</v>
      </c>
      <c r="B6039" s="389" t="s">
        <v>517</v>
      </c>
      <c r="C6039" s="389">
        <v>19.917573172000001</v>
      </c>
      <c r="D6039" s="389" t="s">
        <v>647</v>
      </c>
      <c r="E6039" s="389" t="s">
        <v>652</v>
      </c>
      <c r="F6039" s="389" t="s">
        <v>647</v>
      </c>
      <c r="G6039" s="389" t="s">
        <v>649</v>
      </c>
    </row>
    <row r="6040" spans="1:7">
      <c r="A6040" s="389" t="s">
        <v>524</v>
      </c>
      <c r="B6040" s="389" t="s">
        <v>517</v>
      </c>
      <c r="C6040" s="389">
        <v>5.0317177093199996</v>
      </c>
      <c r="D6040" s="389" t="s">
        <v>647</v>
      </c>
      <c r="E6040" s="389" t="s">
        <v>652</v>
      </c>
      <c r="F6040" s="389" t="s">
        <v>647</v>
      </c>
      <c r="G6040" s="389" t="s">
        <v>649</v>
      </c>
    </row>
    <row r="6041" spans="1:7">
      <c r="A6041" s="389" t="s">
        <v>559</v>
      </c>
      <c r="B6041" s="389" t="s">
        <v>517</v>
      </c>
      <c r="C6041" s="389">
        <v>50.173047071699898</v>
      </c>
      <c r="D6041" s="389" t="s">
        <v>647</v>
      </c>
      <c r="E6041" s="389" t="s">
        <v>652</v>
      </c>
      <c r="F6041" s="389" t="s">
        <v>647</v>
      </c>
      <c r="G6041" s="389" t="s">
        <v>649</v>
      </c>
    </row>
    <row r="6042" spans="1:7">
      <c r="A6042" s="389" t="s">
        <v>574</v>
      </c>
      <c r="B6042" s="389" t="s">
        <v>517</v>
      </c>
      <c r="C6042" s="389">
        <v>50.173047071699898</v>
      </c>
      <c r="D6042" s="389" t="s">
        <v>647</v>
      </c>
      <c r="E6042" s="389" t="s">
        <v>652</v>
      </c>
      <c r="F6042" s="389" t="s">
        <v>647</v>
      </c>
      <c r="G6042" s="389" t="s">
        <v>649</v>
      </c>
    </row>
    <row r="6043" spans="1:7">
      <c r="A6043" s="389" t="s">
        <v>527</v>
      </c>
      <c r="B6043" s="389" t="s">
        <v>517</v>
      </c>
      <c r="C6043" s="389">
        <v>25.7632265646</v>
      </c>
      <c r="D6043" s="389" t="s">
        <v>647</v>
      </c>
      <c r="E6043" s="389" t="s">
        <v>652</v>
      </c>
      <c r="F6043" s="389" t="s">
        <v>647</v>
      </c>
      <c r="G6043" s="389" t="s">
        <v>649</v>
      </c>
    </row>
    <row r="6044" spans="1:7">
      <c r="A6044" s="389" t="s">
        <v>525</v>
      </c>
      <c r="B6044" s="389" t="s">
        <v>517</v>
      </c>
      <c r="C6044" s="389">
        <v>6.7556294462500004</v>
      </c>
      <c r="D6044" s="389" t="s">
        <v>647</v>
      </c>
      <c r="E6044" s="389" t="s">
        <v>652</v>
      </c>
      <c r="F6044" s="389" t="s">
        <v>647</v>
      </c>
      <c r="G6044" s="389" t="s">
        <v>649</v>
      </c>
    </row>
    <row r="6045" spans="1:7">
      <c r="A6045" s="389" t="s">
        <v>568</v>
      </c>
      <c r="B6045" s="389" t="s">
        <v>517</v>
      </c>
      <c r="C6045" s="389">
        <v>6.7556294462500004</v>
      </c>
      <c r="D6045" s="389" t="s">
        <v>647</v>
      </c>
      <c r="E6045" s="389" t="s">
        <v>652</v>
      </c>
      <c r="F6045" s="389" t="s">
        <v>647</v>
      </c>
      <c r="G6045" s="389" t="s">
        <v>649</v>
      </c>
    </row>
    <row r="6046" spans="1:7">
      <c r="A6046" s="389" t="s">
        <v>535</v>
      </c>
      <c r="B6046" s="389" t="s">
        <v>517</v>
      </c>
      <c r="C6046" s="389">
        <v>46.610491217899899</v>
      </c>
      <c r="D6046" s="389" t="s">
        <v>647</v>
      </c>
      <c r="E6046" s="389" t="s">
        <v>652</v>
      </c>
      <c r="F6046" s="389" t="s">
        <v>647</v>
      </c>
      <c r="G6046" s="389" t="s">
        <v>649</v>
      </c>
    </row>
    <row r="6047" spans="1:7">
      <c r="A6047" s="389" t="s">
        <v>535</v>
      </c>
      <c r="B6047" s="389" t="s">
        <v>517</v>
      </c>
      <c r="C6047" s="389">
        <v>25.132759290300001</v>
      </c>
      <c r="D6047" s="389" t="s">
        <v>647</v>
      </c>
      <c r="E6047" s="389" t="s">
        <v>652</v>
      </c>
      <c r="F6047" s="389" t="s">
        <v>647</v>
      </c>
      <c r="G6047" s="389" t="s">
        <v>649</v>
      </c>
    </row>
    <row r="6048" spans="1:7">
      <c r="A6048" s="389" t="s">
        <v>535</v>
      </c>
      <c r="B6048" s="389" t="s">
        <v>517</v>
      </c>
      <c r="C6048" s="389">
        <v>25.132759290300001</v>
      </c>
      <c r="D6048" s="389" t="s">
        <v>647</v>
      </c>
      <c r="E6048" s="389" t="s">
        <v>652</v>
      </c>
      <c r="F6048" s="389" t="s">
        <v>647</v>
      </c>
      <c r="G6048" s="389" t="s">
        <v>649</v>
      </c>
    </row>
    <row r="6049" spans="1:7">
      <c r="A6049" s="389" t="s">
        <v>535</v>
      </c>
      <c r="B6049" s="389" t="s">
        <v>517</v>
      </c>
      <c r="C6049" s="389">
        <v>25.132759290300001</v>
      </c>
      <c r="D6049" s="389" t="s">
        <v>647</v>
      </c>
      <c r="E6049" s="389" t="s">
        <v>652</v>
      </c>
      <c r="F6049" s="389" t="s">
        <v>647</v>
      </c>
      <c r="G6049" s="389" t="s">
        <v>649</v>
      </c>
    </row>
    <row r="6050" spans="1:7">
      <c r="A6050" s="389" t="s">
        <v>535</v>
      </c>
      <c r="B6050" s="389" t="s">
        <v>517</v>
      </c>
      <c r="C6050" s="389">
        <v>1.01610934416</v>
      </c>
      <c r="D6050" s="389" t="s">
        <v>647</v>
      </c>
      <c r="E6050" s="389" t="s">
        <v>652</v>
      </c>
      <c r="F6050" s="389" t="s">
        <v>647</v>
      </c>
      <c r="G6050" s="389" t="s">
        <v>649</v>
      </c>
    </row>
    <row r="6051" spans="1:7">
      <c r="A6051" s="389" t="s">
        <v>559</v>
      </c>
      <c r="B6051" s="389" t="s">
        <v>517</v>
      </c>
      <c r="C6051" s="389">
        <v>4.6436519166299997</v>
      </c>
      <c r="D6051" s="389" t="s">
        <v>647</v>
      </c>
      <c r="E6051" s="389" t="s">
        <v>652</v>
      </c>
      <c r="F6051" s="389" t="s">
        <v>647</v>
      </c>
      <c r="G6051" s="389" t="s">
        <v>649</v>
      </c>
    </row>
    <row r="6052" spans="1:7">
      <c r="A6052" s="389" t="s">
        <v>581</v>
      </c>
      <c r="B6052" s="389" t="s">
        <v>517</v>
      </c>
      <c r="C6052" s="389">
        <v>14.474687510500001</v>
      </c>
      <c r="D6052" s="389" t="s">
        <v>647</v>
      </c>
      <c r="E6052" s="389" t="s">
        <v>652</v>
      </c>
      <c r="F6052" s="389" t="s">
        <v>647</v>
      </c>
      <c r="G6052" s="389" t="s">
        <v>649</v>
      </c>
    </row>
    <row r="6053" spans="1:7">
      <c r="A6053" s="389" t="s">
        <v>514</v>
      </c>
      <c r="B6053" s="389" t="s">
        <v>517</v>
      </c>
      <c r="C6053" s="389">
        <v>12.1577865336</v>
      </c>
      <c r="D6053" s="389" t="s">
        <v>647</v>
      </c>
      <c r="E6053" s="389" t="s">
        <v>652</v>
      </c>
      <c r="F6053" s="389" t="s">
        <v>647</v>
      </c>
      <c r="G6053" s="389" t="s">
        <v>649</v>
      </c>
    </row>
    <row r="6054" spans="1:7">
      <c r="A6054" s="389" t="s">
        <v>514</v>
      </c>
      <c r="B6054" s="389" t="s">
        <v>517</v>
      </c>
      <c r="C6054" s="389">
        <v>12.1577865336</v>
      </c>
      <c r="D6054" s="389" t="s">
        <v>647</v>
      </c>
      <c r="E6054" s="389" t="s">
        <v>652</v>
      </c>
      <c r="F6054" s="389" t="s">
        <v>647</v>
      </c>
      <c r="G6054" s="389" t="s">
        <v>649</v>
      </c>
    </row>
    <row r="6055" spans="1:7">
      <c r="A6055" s="389" t="s">
        <v>514</v>
      </c>
      <c r="B6055" s="389" t="s">
        <v>517</v>
      </c>
      <c r="C6055" s="389">
        <v>12.1577865336</v>
      </c>
      <c r="D6055" s="389" t="s">
        <v>647</v>
      </c>
      <c r="E6055" s="389" t="s">
        <v>652</v>
      </c>
      <c r="F6055" s="389" t="s">
        <v>647</v>
      </c>
      <c r="G6055" s="389" t="s">
        <v>649</v>
      </c>
    </row>
    <row r="6056" spans="1:7">
      <c r="A6056" s="389" t="s">
        <v>562</v>
      </c>
      <c r="B6056" s="389" t="s">
        <v>517</v>
      </c>
      <c r="C6056" s="389">
        <v>1.82779346416</v>
      </c>
      <c r="D6056" s="389" t="s">
        <v>647</v>
      </c>
      <c r="E6056" s="389" t="s">
        <v>652</v>
      </c>
      <c r="F6056" s="389" t="s">
        <v>647</v>
      </c>
      <c r="G6056" s="389" t="s">
        <v>649</v>
      </c>
    </row>
    <row r="6057" spans="1:7">
      <c r="A6057" s="389" t="s">
        <v>562</v>
      </c>
      <c r="B6057" s="389" t="s">
        <v>517</v>
      </c>
      <c r="C6057" s="389">
        <v>1.82779346416</v>
      </c>
      <c r="D6057" s="389" t="s">
        <v>647</v>
      </c>
      <c r="E6057" s="389" t="s">
        <v>652</v>
      </c>
      <c r="F6057" s="389" t="s">
        <v>647</v>
      </c>
      <c r="G6057" s="389" t="s">
        <v>649</v>
      </c>
    </row>
    <row r="6058" spans="1:7">
      <c r="A6058" s="389" t="s">
        <v>581</v>
      </c>
      <c r="B6058" s="389" t="s">
        <v>517</v>
      </c>
      <c r="C6058" s="389">
        <v>5.6583939332800002</v>
      </c>
      <c r="D6058" s="389" t="s">
        <v>647</v>
      </c>
      <c r="E6058" s="389" t="s">
        <v>652</v>
      </c>
      <c r="F6058" s="389" t="s">
        <v>647</v>
      </c>
      <c r="G6058" s="389" t="s">
        <v>649</v>
      </c>
    </row>
    <row r="6059" spans="1:7">
      <c r="A6059" s="389" t="s">
        <v>581</v>
      </c>
      <c r="B6059" s="389" t="s">
        <v>517</v>
      </c>
      <c r="C6059" s="389">
        <v>5.6583939332800002</v>
      </c>
      <c r="D6059" s="389" t="s">
        <v>647</v>
      </c>
      <c r="E6059" s="389" t="s">
        <v>652</v>
      </c>
      <c r="F6059" s="389" t="s">
        <v>647</v>
      </c>
      <c r="G6059" s="389" t="s">
        <v>649</v>
      </c>
    </row>
    <row r="6060" spans="1:7">
      <c r="A6060" s="389" t="s">
        <v>581</v>
      </c>
      <c r="B6060" s="389" t="s">
        <v>517</v>
      </c>
      <c r="C6060" s="389">
        <v>8.9226997117300009</v>
      </c>
      <c r="D6060" s="389" t="s">
        <v>647</v>
      </c>
      <c r="E6060" s="389" t="s">
        <v>652</v>
      </c>
      <c r="F6060" s="389" t="s">
        <v>647</v>
      </c>
      <c r="G6060" s="389" t="s">
        <v>649</v>
      </c>
    </row>
    <row r="6061" spans="1:7">
      <c r="A6061" s="389" t="s">
        <v>581</v>
      </c>
      <c r="B6061" s="389" t="s">
        <v>517</v>
      </c>
      <c r="C6061" s="389">
        <v>10.7343137313</v>
      </c>
      <c r="D6061" s="389" t="s">
        <v>647</v>
      </c>
      <c r="E6061" s="389" t="s">
        <v>652</v>
      </c>
      <c r="F6061" s="389" t="s">
        <v>647</v>
      </c>
      <c r="G6061" s="389" t="s">
        <v>649</v>
      </c>
    </row>
    <row r="6062" spans="1:7">
      <c r="A6062" s="389" t="s">
        <v>578</v>
      </c>
      <c r="B6062" s="389" t="s">
        <v>517</v>
      </c>
      <c r="C6062" s="389">
        <v>8.4671824103399995</v>
      </c>
      <c r="D6062" s="389" t="s">
        <v>647</v>
      </c>
      <c r="E6062" s="389" t="s">
        <v>652</v>
      </c>
      <c r="F6062" s="389" t="s">
        <v>647</v>
      </c>
      <c r="G6062" s="389" t="s">
        <v>649</v>
      </c>
    </row>
    <row r="6063" spans="1:7">
      <c r="A6063" s="389" t="s">
        <v>525</v>
      </c>
      <c r="B6063" s="389" t="s">
        <v>517</v>
      </c>
      <c r="C6063" s="389">
        <v>8.4455668082800006</v>
      </c>
      <c r="D6063" s="389" t="s">
        <v>647</v>
      </c>
      <c r="E6063" s="389" t="s">
        <v>652</v>
      </c>
      <c r="F6063" s="389" t="s">
        <v>647</v>
      </c>
      <c r="G6063" s="389" t="s">
        <v>649</v>
      </c>
    </row>
    <row r="6064" spans="1:7">
      <c r="A6064" s="389" t="s">
        <v>526</v>
      </c>
      <c r="B6064" s="389" t="s">
        <v>517</v>
      </c>
      <c r="C6064" s="389">
        <v>8.4455668082800006</v>
      </c>
      <c r="D6064" s="389" t="s">
        <v>647</v>
      </c>
      <c r="E6064" s="389" t="s">
        <v>652</v>
      </c>
      <c r="F6064" s="389" t="s">
        <v>647</v>
      </c>
      <c r="G6064" s="389" t="s">
        <v>649</v>
      </c>
    </row>
    <row r="6065" spans="1:7">
      <c r="A6065" s="389" t="s">
        <v>568</v>
      </c>
      <c r="B6065" s="389" t="s">
        <v>517</v>
      </c>
      <c r="C6065" s="389">
        <v>8.4455668082800006</v>
      </c>
      <c r="D6065" s="389" t="s">
        <v>647</v>
      </c>
      <c r="E6065" s="389" t="s">
        <v>652</v>
      </c>
      <c r="F6065" s="389" t="s">
        <v>647</v>
      </c>
      <c r="G6065" s="389" t="s">
        <v>649</v>
      </c>
    </row>
    <row r="6066" spans="1:7">
      <c r="A6066" s="389" t="s">
        <v>514</v>
      </c>
      <c r="B6066" s="389" t="s">
        <v>517</v>
      </c>
      <c r="C6066" s="389">
        <v>0.26407485221799998</v>
      </c>
      <c r="D6066" s="389" t="s">
        <v>647</v>
      </c>
      <c r="E6066" s="389" t="s">
        <v>652</v>
      </c>
      <c r="F6066" s="389" t="s">
        <v>647</v>
      </c>
      <c r="G6066" s="389" t="s">
        <v>649</v>
      </c>
    </row>
    <row r="6067" spans="1:7">
      <c r="A6067" s="389" t="s">
        <v>514</v>
      </c>
      <c r="B6067" s="389" t="s">
        <v>517</v>
      </c>
      <c r="C6067" s="389">
        <v>5.7521409071700003</v>
      </c>
      <c r="D6067" s="389" t="s">
        <v>647</v>
      </c>
      <c r="E6067" s="389" t="s">
        <v>652</v>
      </c>
      <c r="F6067" s="389" t="s">
        <v>647</v>
      </c>
      <c r="G6067" s="389" t="s">
        <v>649</v>
      </c>
    </row>
    <row r="6068" spans="1:7">
      <c r="A6068" s="389" t="s">
        <v>514</v>
      </c>
      <c r="B6068" s="389" t="s">
        <v>517</v>
      </c>
      <c r="C6068" s="389">
        <v>4.2094420715599998</v>
      </c>
      <c r="D6068" s="389" t="s">
        <v>647</v>
      </c>
      <c r="E6068" s="389" t="s">
        <v>652</v>
      </c>
      <c r="F6068" s="389" t="s">
        <v>647</v>
      </c>
      <c r="G6068" s="389" t="s">
        <v>649</v>
      </c>
    </row>
    <row r="6069" spans="1:7">
      <c r="A6069" s="389" t="s">
        <v>524</v>
      </c>
      <c r="B6069" s="389" t="s">
        <v>517</v>
      </c>
      <c r="C6069" s="389">
        <v>14.1318650817999</v>
      </c>
      <c r="D6069" s="389" t="s">
        <v>647</v>
      </c>
      <c r="E6069" s="389" t="s">
        <v>652</v>
      </c>
      <c r="F6069" s="389" t="s">
        <v>647</v>
      </c>
      <c r="G6069" s="389" t="s">
        <v>649</v>
      </c>
    </row>
    <row r="6070" spans="1:7">
      <c r="A6070" s="389" t="s">
        <v>537</v>
      </c>
      <c r="B6070" s="389" t="s">
        <v>517</v>
      </c>
      <c r="C6070" s="389">
        <v>5.3261666743499996</v>
      </c>
      <c r="D6070" s="389" t="s">
        <v>647</v>
      </c>
      <c r="E6070" s="389" t="s">
        <v>652</v>
      </c>
      <c r="F6070" s="389" t="s">
        <v>647</v>
      </c>
      <c r="G6070" s="389" t="s">
        <v>649</v>
      </c>
    </row>
    <row r="6071" spans="1:7">
      <c r="A6071" s="389" t="s">
        <v>528</v>
      </c>
      <c r="B6071" s="389" t="s">
        <v>517</v>
      </c>
      <c r="C6071" s="389">
        <v>4.47170497854</v>
      </c>
      <c r="D6071" s="389" t="s">
        <v>647</v>
      </c>
      <c r="E6071" s="389" t="s">
        <v>652</v>
      </c>
      <c r="F6071" s="389" t="s">
        <v>647</v>
      </c>
      <c r="G6071" s="389" t="s">
        <v>649</v>
      </c>
    </row>
    <row r="6072" spans="1:7">
      <c r="A6072" s="389" t="s">
        <v>528</v>
      </c>
      <c r="B6072" s="389" t="s">
        <v>517</v>
      </c>
      <c r="C6072" s="389">
        <v>4.47170497854</v>
      </c>
      <c r="D6072" s="389" t="s">
        <v>647</v>
      </c>
      <c r="E6072" s="389" t="s">
        <v>652</v>
      </c>
      <c r="F6072" s="389" t="s">
        <v>647</v>
      </c>
      <c r="G6072" s="389" t="s">
        <v>649</v>
      </c>
    </row>
    <row r="6073" spans="1:7">
      <c r="A6073" s="389" t="s">
        <v>581</v>
      </c>
      <c r="B6073" s="389" t="s">
        <v>517</v>
      </c>
      <c r="C6073" s="389">
        <v>17.318682175100001</v>
      </c>
      <c r="D6073" s="389" t="s">
        <v>647</v>
      </c>
      <c r="E6073" s="389" t="s">
        <v>652</v>
      </c>
      <c r="F6073" s="389" t="s">
        <v>647</v>
      </c>
      <c r="G6073" s="389" t="s">
        <v>649</v>
      </c>
    </row>
    <row r="6074" spans="1:7">
      <c r="A6074" s="389" t="s">
        <v>581</v>
      </c>
      <c r="B6074" s="389" t="s">
        <v>517</v>
      </c>
      <c r="C6074" s="389">
        <v>17.318682175100001</v>
      </c>
      <c r="D6074" s="389" t="s">
        <v>647</v>
      </c>
      <c r="E6074" s="389" t="s">
        <v>652</v>
      </c>
      <c r="F6074" s="389" t="s">
        <v>647</v>
      </c>
      <c r="G6074" s="389" t="s">
        <v>649</v>
      </c>
    </row>
    <row r="6075" spans="1:7">
      <c r="A6075" s="389" t="s">
        <v>581</v>
      </c>
      <c r="B6075" s="389" t="s">
        <v>517</v>
      </c>
      <c r="C6075" s="389">
        <v>17.318682175100001</v>
      </c>
      <c r="D6075" s="389" t="s">
        <v>647</v>
      </c>
      <c r="E6075" s="389" t="s">
        <v>652</v>
      </c>
      <c r="F6075" s="389" t="s">
        <v>647</v>
      </c>
      <c r="G6075" s="389" t="s">
        <v>649</v>
      </c>
    </row>
    <row r="6076" spans="1:7">
      <c r="A6076" s="389" t="s">
        <v>562</v>
      </c>
      <c r="B6076" s="389" t="s">
        <v>517</v>
      </c>
      <c r="C6076" s="389">
        <v>1.5031838826499999</v>
      </c>
      <c r="D6076" s="389" t="s">
        <v>647</v>
      </c>
      <c r="E6076" s="389" t="s">
        <v>652</v>
      </c>
      <c r="F6076" s="389" t="s">
        <v>647</v>
      </c>
      <c r="G6076" s="389" t="s">
        <v>649</v>
      </c>
    </row>
    <row r="6077" spans="1:7">
      <c r="A6077" s="389" t="s">
        <v>581</v>
      </c>
      <c r="B6077" s="389" t="s">
        <v>517</v>
      </c>
      <c r="C6077" s="389">
        <v>7.2320308759899996</v>
      </c>
      <c r="D6077" s="389" t="s">
        <v>647</v>
      </c>
      <c r="E6077" s="389" t="s">
        <v>652</v>
      </c>
      <c r="F6077" s="389" t="s">
        <v>647</v>
      </c>
      <c r="G6077" s="389" t="s">
        <v>649</v>
      </c>
    </row>
    <row r="6078" spans="1:7">
      <c r="A6078" s="389" t="s">
        <v>535</v>
      </c>
      <c r="B6078" s="389" t="s">
        <v>517</v>
      </c>
      <c r="C6078" s="389">
        <v>1.50842810127</v>
      </c>
      <c r="D6078" s="389" t="s">
        <v>647</v>
      </c>
      <c r="E6078" s="389" t="s">
        <v>652</v>
      </c>
      <c r="F6078" s="389" t="s">
        <v>647</v>
      </c>
      <c r="G6078" s="389" t="s">
        <v>649</v>
      </c>
    </row>
    <row r="6079" spans="1:7">
      <c r="A6079" s="389" t="s">
        <v>577</v>
      </c>
      <c r="B6079" s="389" t="s">
        <v>517</v>
      </c>
      <c r="C6079" s="389">
        <v>2.2526433851299998</v>
      </c>
      <c r="D6079" s="389" t="s">
        <v>647</v>
      </c>
      <c r="E6079" s="389" t="s">
        <v>652</v>
      </c>
      <c r="F6079" s="389" t="s">
        <v>647</v>
      </c>
      <c r="G6079" s="389" t="s">
        <v>649</v>
      </c>
    </row>
    <row r="6080" spans="1:7">
      <c r="A6080" s="389" t="s">
        <v>514</v>
      </c>
      <c r="B6080" s="389" t="s">
        <v>517</v>
      </c>
      <c r="C6080" s="389">
        <v>0.67855513957699998</v>
      </c>
      <c r="D6080" s="389" t="s">
        <v>647</v>
      </c>
      <c r="E6080" s="389" t="s">
        <v>652</v>
      </c>
      <c r="F6080" s="389" t="s">
        <v>647</v>
      </c>
      <c r="G6080" s="389" t="s">
        <v>649</v>
      </c>
    </row>
    <row r="6081" spans="1:7">
      <c r="A6081" s="389" t="s">
        <v>535</v>
      </c>
      <c r="B6081" s="389" t="s">
        <v>517</v>
      </c>
      <c r="C6081" s="389">
        <v>10.4454503955</v>
      </c>
      <c r="D6081" s="389" t="s">
        <v>647</v>
      </c>
      <c r="E6081" s="389" t="s">
        <v>652</v>
      </c>
      <c r="F6081" s="389" t="s">
        <v>647</v>
      </c>
      <c r="G6081" s="389" t="s">
        <v>649</v>
      </c>
    </row>
    <row r="6082" spans="1:7">
      <c r="A6082" s="389" t="s">
        <v>535</v>
      </c>
      <c r="B6082" s="389" t="s">
        <v>517</v>
      </c>
      <c r="C6082" s="389">
        <v>1.33799266984</v>
      </c>
      <c r="D6082" s="389" t="s">
        <v>647</v>
      </c>
      <c r="E6082" s="389" t="s">
        <v>652</v>
      </c>
      <c r="F6082" s="389" t="s">
        <v>647</v>
      </c>
      <c r="G6082" s="389" t="s">
        <v>649</v>
      </c>
    </row>
    <row r="6083" spans="1:7">
      <c r="A6083" s="389" t="s">
        <v>514</v>
      </c>
      <c r="B6083" s="389" t="s">
        <v>517</v>
      </c>
      <c r="C6083" s="389">
        <v>13.2275487128999</v>
      </c>
      <c r="D6083" s="389" t="s">
        <v>647</v>
      </c>
      <c r="E6083" s="389" t="s">
        <v>652</v>
      </c>
      <c r="F6083" s="389" t="s">
        <v>647</v>
      </c>
      <c r="G6083" s="389" t="s">
        <v>649</v>
      </c>
    </row>
    <row r="6084" spans="1:7">
      <c r="A6084" s="389" t="s">
        <v>514</v>
      </c>
      <c r="B6084" s="389" t="s">
        <v>517</v>
      </c>
      <c r="C6084" s="389">
        <v>13.2275487128999</v>
      </c>
      <c r="D6084" s="389" t="s">
        <v>647</v>
      </c>
      <c r="E6084" s="389" t="s">
        <v>652</v>
      </c>
      <c r="F6084" s="389" t="s">
        <v>647</v>
      </c>
      <c r="G6084" s="389" t="s">
        <v>649</v>
      </c>
    </row>
    <row r="6085" spans="1:7">
      <c r="A6085" s="389" t="s">
        <v>535</v>
      </c>
      <c r="B6085" s="389" t="s">
        <v>517</v>
      </c>
      <c r="C6085" s="389">
        <v>29.817105524199899</v>
      </c>
      <c r="D6085" s="389" t="s">
        <v>647</v>
      </c>
      <c r="E6085" s="389" t="s">
        <v>652</v>
      </c>
      <c r="F6085" s="389" t="s">
        <v>647</v>
      </c>
      <c r="G6085" s="389" t="s">
        <v>649</v>
      </c>
    </row>
    <row r="6086" spans="1:7">
      <c r="A6086" s="389" t="s">
        <v>535</v>
      </c>
      <c r="B6086" s="389" t="s">
        <v>517</v>
      </c>
      <c r="C6086" s="389">
        <v>20.982660599700001</v>
      </c>
      <c r="D6086" s="389" t="s">
        <v>647</v>
      </c>
      <c r="E6086" s="389" t="s">
        <v>652</v>
      </c>
      <c r="F6086" s="389" t="s">
        <v>647</v>
      </c>
      <c r="G6086" s="389" t="s">
        <v>649</v>
      </c>
    </row>
    <row r="6087" spans="1:7">
      <c r="A6087" s="389" t="s">
        <v>525</v>
      </c>
      <c r="B6087" s="389" t="s">
        <v>517</v>
      </c>
      <c r="C6087" s="389">
        <v>2.32937499262</v>
      </c>
      <c r="D6087" s="389" t="s">
        <v>647</v>
      </c>
      <c r="E6087" s="389" t="s">
        <v>652</v>
      </c>
      <c r="F6087" s="389" t="s">
        <v>647</v>
      </c>
      <c r="G6087" s="389" t="s">
        <v>649</v>
      </c>
    </row>
    <row r="6088" spans="1:7">
      <c r="A6088" s="389" t="s">
        <v>578</v>
      </c>
      <c r="B6088" s="389" t="s">
        <v>517</v>
      </c>
      <c r="C6088" s="389">
        <v>16.3239558629</v>
      </c>
      <c r="D6088" s="389" t="s">
        <v>647</v>
      </c>
      <c r="E6088" s="389" t="s">
        <v>652</v>
      </c>
      <c r="F6088" s="389" t="s">
        <v>647</v>
      </c>
      <c r="G6088" s="389" t="s">
        <v>649</v>
      </c>
    </row>
    <row r="6089" spans="1:7">
      <c r="A6089" s="389" t="s">
        <v>579</v>
      </c>
      <c r="B6089" s="389" t="s">
        <v>517</v>
      </c>
      <c r="C6089" s="389">
        <v>6.2680542951799998</v>
      </c>
      <c r="D6089" s="389" t="s">
        <v>647</v>
      </c>
      <c r="E6089" s="389" t="s">
        <v>652</v>
      </c>
      <c r="F6089" s="389" t="s">
        <v>647</v>
      </c>
      <c r="G6089" s="389" t="s">
        <v>649</v>
      </c>
    </row>
    <row r="6090" spans="1:7">
      <c r="A6090" s="389" t="s">
        <v>581</v>
      </c>
      <c r="B6090" s="389" t="s">
        <v>517</v>
      </c>
      <c r="C6090" s="389">
        <v>1.3132710000000001</v>
      </c>
      <c r="D6090" s="389" t="s">
        <v>647</v>
      </c>
      <c r="E6090" s="389" t="s">
        <v>652</v>
      </c>
      <c r="F6090" s="389" t="s">
        <v>647</v>
      </c>
      <c r="G6090" s="389" t="s">
        <v>649</v>
      </c>
    </row>
    <row r="6091" spans="1:7">
      <c r="A6091" s="389" t="s">
        <v>581</v>
      </c>
      <c r="B6091" s="389" t="s">
        <v>517</v>
      </c>
      <c r="C6091" s="389">
        <v>1.3132710000000001</v>
      </c>
      <c r="D6091" s="389" t="s">
        <v>647</v>
      </c>
      <c r="E6091" s="389" t="s">
        <v>652</v>
      </c>
      <c r="F6091" s="389" t="s">
        <v>647</v>
      </c>
      <c r="G6091" s="389" t="s">
        <v>649</v>
      </c>
    </row>
    <row r="6092" spans="1:7">
      <c r="A6092" s="389" t="s">
        <v>544</v>
      </c>
      <c r="B6092" s="389" t="s">
        <v>517</v>
      </c>
      <c r="C6092" s="389">
        <v>12.4638187056</v>
      </c>
      <c r="D6092" s="389" t="s">
        <v>647</v>
      </c>
      <c r="E6092" s="389" t="s">
        <v>652</v>
      </c>
      <c r="F6092" s="389" t="s">
        <v>647</v>
      </c>
      <c r="G6092" s="389" t="s">
        <v>649</v>
      </c>
    </row>
    <row r="6093" spans="1:7">
      <c r="A6093" s="389" t="s">
        <v>544</v>
      </c>
      <c r="B6093" s="389" t="s">
        <v>517</v>
      </c>
      <c r="C6093" s="389">
        <v>12.4638187056</v>
      </c>
      <c r="D6093" s="389" t="s">
        <v>647</v>
      </c>
      <c r="E6093" s="389" t="s">
        <v>652</v>
      </c>
      <c r="F6093" s="389" t="s">
        <v>647</v>
      </c>
      <c r="G6093" s="389" t="s">
        <v>649</v>
      </c>
    </row>
    <row r="6094" spans="1:7">
      <c r="A6094" s="389" t="s">
        <v>544</v>
      </c>
      <c r="B6094" s="389" t="s">
        <v>517</v>
      </c>
      <c r="C6094" s="389">
        <v>12.4638187056</v>
      </c>
      <c r="D6094" s="389" t="s">
        <v>647</v>
      </c>
      <c r="E6094" s="389" t="s">
        <v>652</v>
      </c>
      <c r="F6094" s="389" t="s">
        <v>647</v>
      </c>
      <c r="G6094" s="389" t="s">
        <v>649</v>
      </c>
    </row>
    <row r="6095" spans="1:7">
      <c r="A6095" s="389" t="s">
        <v>514</v>
      </c>
      <c r="B6095" s="389" t="s">
        <v>517</v>
      </c>
      <c r="C6095" s="389">
        <v>5.5403487333300001</v>
      </c>
      <c r="D6095" s="389" t="s">
        <v>647</v>
      </c>
      <c r="E6095" s="389" t="s">
        <v>652</v>
      </c>
      <c r="F6095" s="389" t="s">
        <v>647</v>
      </c>
      <c r="G6095" s="389" t="s">
        <v>649</v>
      </c>
    </row>
    <row r="6096" spans="1:7">
      <c r="A6096" s="389" t="s">
        <v>581</v>
      </c>
      <c r="B6096" s="389" t="s">
        <v>517</v>
      </c>
      <c r="C6096" s="389">
        <v>3.24317041226</v>
      </c>
      <c r="D6096" s="389" t="s">
        <v>647</v>
      </c>
      <c r="E6096" s="389" t="s">
        <v>652</v>
      </c>
      <c r="F6096" s="389" t="s">
        <v>647</v>
      </c>
      <c r="G6096" s="389" t="s">
        <v>649</v>
      </c>
    </row>
    <row r="6097" spans="1:7">
      <c r="A6097" s="389" t="s">
        <v>553</v>
      </c>
      <c r="B6097" s="389" t="s">
        <v>517</v>
      </c>
      <c r="C6097" s="389">
        <v>0.67356354916899996</v>
      </c>
      <c r="D6097" s="389" t="s">
        <v>647</v>
      </c>
      <c r="E6097" s="389" t="s">
        <v>652</v>
      </c>
      <c r="F6097" s="389" t="s">
        <v>647</v>
      </c>
      <c r="G6097" s="389" t="s">
        <v>649</v>
      </c>
    </row>
    <row r="6098" spans="1:7">
      <c r="A6098" s="389" t="s">
        <v>578</v>
      </c>
      <c r="B6098" s="389" t="s">
        <v>517</v>
      </c>
      <c r="C6098" s="389">
        <v>15.7972229667</v>
      </c>
      <c r="D6098" s="389" t="s">
        <v>647</v>
      </c>
      <c r="E6098" s="389" t="s">
        <v>652</v>
      </c>
      <c r="F6098" s="389" t="s">
        <v>647</v>
      </c>
      <c r="G6098" s="389" t="s">
        <v>649</v>
      </c>
    </row>
    <row r="6099" spans="1:7">
      <c r="A6099" s="389" t="s">
        <v>577</v>
      </c>
      <c r="B6099" s="389" t="s">
        <v>517</v>
      </c>
      <c r="C6099" s="389">
        <v>12.9026960588</v>
      </c>
      <c r="D6099" s="389" t="s">
        <v>647</v>
      </c>
      <c r="E6099" s="389" t="s">
        <v>652</v>
      </c>
      <c r="F6099" s="389" t="s">
        <v>647</v>
      </c>
      <c r="G6099" s="389" t="s">
        <v>649</v>
      </c>
    </row>
    <row r="6100" spans="1:7">
      <c r="A6100" s="389" t="s">
        <v>544</v>
      </c>
      <c r="B6100" s="389" t="s">
        <v>517</v>
      </c>
      <c r="C6100" s="389">
        <v>26.768488909199899</v>
      </c>
      <c r="D6100" s="389" t="s">
        <v>647</v>
      </c>
      <c r="E6100" s="389" t="s">
        <v>652</v>
      </c>
      <c r="F6100" s="389" t="s">
        <v>647</v>
      </c>
      <c r="G6100" s="389" t="s">
        <v>649</v>
      </c>
    </row>
    <row r="6101" spans="1:7">
      <c r="A6101" s="389" t="s">
        <v>563</v>
      </c>
      <c r="B6101" s="389" t="s">
        <v>517</v>
      </c>
      <c r="C6101" s="389">
        <v>26.768488909199899</v>
      </c>
      <c r="D6101" s="389" t="s">
        <v>647</v>
      </c>
      <c r="E6101" s="389" t="s">
        <v>652</v>
      </c>
      <c r="F6101" s="389" t="s">
        <v>647</v>
      </c>
      <c r="G6101" s="389" t="s">
        <v>649</v>
      </c>
    </row>
    <row r="6102" spans="1:7">
      <c r="A6102" s="389" t="s">
        <v>514</v>
      </c>
      <c r="B6102" s="389" t="s">
        <v>517</v>
      </c>
      <c r="C6102" s="389">
        <v>1.40256582548</v>
      </c>
      <c r="D6102" s="389" t="s">
        <v>647</v>
      </c>
      <c r="E6102" s="389" t="s">
        <v>652</v>
      </c>
      <c r="F6102" s="389" t="s">
        <v>647</v>
      </c>
      <c r="G6102" s="389" t="s">
        <v>649</v>
      </c>
    </row>
    <row r="6103" spans="1:7">
      <c r="A6103" s="389" t="s">
        <v>525</v>
      </c>
      <c r="B6103" s="389" t="s">
        <v>517</v>
      </c>
      <c r="C6103" s="389">
        <v>3.5740145506599998</v>
      </c>
      <c r="D6103" s="389" t="s">
        <v>647</v>
      </c>
      <c r="E6103" s="389" t="s">
        <v>652</v>
      </c>
      <c r="F6103" s="389" t="s">
        <v>647</v>
      </c>
      <c r="G6103" s="389" t="s">
        <v>649</v>
      </c>
    </row>
    <row r="6104" spans="1:7">
      <c r="A6104" s="389" t="s">
        <v>525</v>
      </c>
      <c r="B6104" s="389" t="s">
        <v>517</v>
      </c>
      <c r="C6104" s="389">
        <v>3.5740145506599998</v>
      </c>
      <c r="D6104" s="389" t="s">
        <v>647</v>
      </c>
      <c r="E6104" s="389" t="s">
        <v>652</v>
      </c>
      <c r="F6104" s="389" t="s">
        <v>647</v>
      </c>
      <c r="G6104" s="389" t="s">
        <v>649</v>
      </c>
    </row>
    <row r="6105" spans="1:7">
      <c r="A6105" s="389" t="s">
        <v>525</v>
      </c>
      <c r="B6105" s="389" t="s">
        <v>517</v>
      </c>
      <c r="C6105" s="389">
        <v>3.5740145506599998</v>
      </c>
      <c r="D6105" s="389" t="s">
        <v>647</v>
      </c>
      <c r="E6105" s="389" t="s">
        <v>652</v>
      </c>
      <c r="F6105" s="389" t="s">
        <v>647</v>
      </c>
      <c r="G6105" s="389" t="s">
        <v>649</v>
      </c>
    </row>
    <row r="6106" spans="1:7">
      <c r="A6106" s="389" t="s">
        <v>568</v>
      </c>
      <c r="B6106" s="389" t="s">
        <v>517</v>
      </c>
      <c r="C6106" s="389">
        <v>3.5740145506599998</v>
      </c>
      <c r="D6106" s="389" t="s">
        <v>647</v>
      </c>
      <c r="E6106" s="389" t="s">
        <v>652</v>
      </c>
      <c r="F6106" s="389" t="s">
        <v>647</v>
      </c>
      <c r="G6106" s="389" t="s">
        <v>649</v>
      </c>
    </row>
    <row r="6107" spans="1:7">
      <c r="A6107" s="389" t="s">
        <v>568</v>
      </c>
      <c r="B6107" s="389" t="s">
        <v>517</v>
      </c>
      <c r="C6107" s="389">
        <v>3.5740145506599998</v>
      </c>
      <c r="D6107" s="389" t="s">
        <v>647</v>
      </c>
      <c r="E6107" s="389" t="s">
        <v>652</v>
      </c>
      <c r="F6107" s="389" t="s">
        <v>647</v>
      </c>
      <c r="G6107" s="389" t="s">
        <v>649</v>
      </c>
    </row>
    <row r="6108" spans="1:7">
      <c r="A6108" s="389" t="s">
        <v>568</v>
      </c>
      <c r="B6108" s="389" t="s">
        <v>517</v>
      </c>
      <c r="C6108" s="389">
        <v>3.5740145506599998</v>
      </c>
      <c r="D6108" s="389" t="s">
        <v>647</v>
      </c>
      <c r="E6108" s="389" t="s">
        <v>652</v>
      </c>
      <c r="F6108" s="389" t="s">
        <v>647</v>
      </c>
      <c r="G6108" s="389" t="s">
        <v>649</v>
      </c>
    </row>
    <row r="6109" spans="1:7">
      <c r="A6109" s="389" t="s">
        <v>581</v>
      </c>
      <c r="B6109" s="389" t="s">
        <v>517</v>
      </c>
      <c r="C6109" s="389">
        <v>31.240227748599899</v>
      </c>
      <c r="D6109" s="389" t="s">
        <v>647</v>
      </c>
      <c r="E6109" s="389" t="s">
        <v>652</v>
      </c>
      <c r="F6109" s="389" t="s">
        <v>647</v>
      </c>
      <c r="G6109" s="389" t="s">
        <v>649</v>
      </c>
    </row>
    <row r="6110" spans="1:7">
      <c r="A6110" s="389" t="s">
        <v>514</v>
      </c>
      <c r="B6110" s="389" t="s">
        <v>517</v>
      </c>
      <c r="C6110" s="389">
        <v>68.795096740700004</v>
      </c>
      <c r="D6110" s="389" t="s">
        <v>647</v>
      </c>
      <c r="E6110" s="389" t="s">
        <v>652</v>
      </c>
      <c r="F6110" s="389" t="s">
        <v>647</v>
      </c>
      <c r="G6110" s="389" t="s">
        <v>649</v>
      </c>
    </row>
    <row r="6111" spans="1:7">
      <c r="A6111" s="389" t="s">
        <v>514</v>
      </c>
      <c r="B6111" s="389" t="s">
        <v>517</v>
      </c>
      <c r="C6111" s="389">
        <v>68.795096740700004</v>
      </c>
      <c r="D6111" s="389" t="s">
        <v>647</v>
      </c>
      <c r="E6111" s="389" t="s">
        <v>652</v>
      </c>
      <c r="F6111" s="389" t="s">
        <v>647</v>
      </c>
      <c r="G6111" s="389" t="s">
        <v>649</v>
      </c>
    </row>
    <row r="6112" spans="1:7">
      <c r="A6112" s="389" t="s">
        <v>514</v>
      </c>
      <c r="B6112" s="389" t="s">
        <v>517</v>
      </c>
      <c r="C6112" s="389">
        <v>68.795096740700004</v>
      </c>
      <c r="D6112" s="389" t="s">
        <v>647</v>
      </c>
      <c r="E6112" s="389" t="s">
        <v>652</v>
      </c>
      <c r="F6112" s="389" t="s">
        <v>647</v>
      </c>
      <c r="G6112" s="389" t="s">
        <v>649</v>
      </c>
    </row>
    <row r="6113" spans="1:7">
      <c r="A6113" s="389" t="s">
        <v>581</v>
      </c>
      <c r="B6113" s="389" t="s">
        <v>517</v>
      </c>
      <c r="C6113" s="389">
        <v>17.7624395781</v>
      </c>
      <c r="D6113" s="389" t="s">
        <v>647</v>
      </c>
      <c r="E6113" s="389" t="s">
        <v>652</v>
      </c>
      <c r="F6113" s="389" t="s">
        <v>647</v>
      </c>
      <c r="G6113" s="389" t="s">
        <v>649</v>
      </c>
    </row>
    <row r="6114" spans="1:7">
      <c r="A6114" s="389" t="s">
        <v>581</v>
      </c>
      <c r="B6114" s="389" t="s">
        <v>517</v>
      </c>
      <c r="C6114" s="389">
        <v>20.872204447000001</v>
      </c>
      <c r="D6114" s="389" t="s">
        <v>647</v>
      </c>
      <c r="E6114" s="389" t="s">
        <v>652</v>
      </c>
      <c r="F6114" s="389" t="s">
        <v>647</v>
      </c>
      <c r="G6114" s="389" t="s">
        <v>649</v>
      </c>
    </row>
    <row r="6115" spans="1:7">
      <c r="A6115" s="389" t="s">
        <v>562</v>
      </c>
      <c r="B6115" s="389" t="s">
        <v>517</v>
      </c>
      <c r="C6115" s="389">
        <v>45.631401928300001</v>
      </c>
      <c r="D6115" s="389" t="s">
        <v>647</v>
      </c>
      <c r="E6115" s="389" t="s">
        <v>652</v>
      </c>
      <c r="F6115" s="389" t="s">
        <v>647</v>
      </c>
      <c r="G6115" s="389" t="s">
        <v>649</v>
      </c>
    </row>
    <row r="6116" spans="1:7">
      <c r="A6116" s="389" t="s">
        <v>562</v>
      </c>
      <c r="B6116" s="389" t="s">
        <v>517</v>
      </c>
      <c r="C6116" s="389">
        <v>45.631401928300001</v>
      </c>
      <c r="D6116" s="389" t="s">
        <v>647</v>
      </c>
      <c r="E6116" s="389" t="s">
        <v>652</v>
      </c>
      <c r="F6116" s="389" t="s">
        <v>647</v>
      </c>
      <c r="G6116" s="389" t="s">
        <v>649</v>
      </c>
    </row>
    <row r="6117" spans="1:7">
      <c r="A6117" s="389" t="s">
        <v>563</v>
      </c>
      <c r="B6117" s="389" t="s">
        <v>517</v>
      </c>
      <c r="C6117" s="389">
        <v>8.9817374821100007</v>
      </c>
      <c r="D6117" s="389" t="s">
        <v>647</v>
      </c>
      <c r="E6117" s="389" t="s">
        <v>652</v>
      </c>
      <c r="F6117" s="389" t="s">
        <v>647</v>
      </c>
      <c r="G6117" s="389" t="s">
        <v>649</v>
      </c>
    </row>
    <row r="6118" spans="1:7">
      <c r="A6118" s="389" t="s">
        <v>578</v>
      </c>
      <c r="B6118" s="389" t="s">
        <v>517</v>
      </c>
      <c r="C6118" s="389">
        <v>18.829281841499899</v>
      </c>
      <c r="D6118" s="389" t="s">
        <v>647</v>
      </c>
      <c r="E6118" s="389" t="s">
        <v>652</v>
      </c>
      <c r="F6118" s="389" t="s">
        <v>647</v>
      </c>
      <c r="G6118" s="389" t="s">
        <v>649</v>
      </c>
    </row>
    <row r="6119" spans="1:7">
      <c r="A6119" s="389" t="s">
        <v>535</v>
      </c>
      <c r="B6119" s="389" t="s">
        <v>517</v>
      </c>
      <c r="C6119" s="389">
        <v>18.3206214872</v>
      </c>
      <c r="D6119" s="389" t="s">
        <v>647</v>
      </c>
      <c r="E6119" s="389" t="s">
        <v>652</v>
      </c>
      <c r="F6119" s="389" t="s">
        <v>647</v>
      </c>
      <c r="G6119" s="389" t="s">
        <v>649</v>
      </c>
    </row>
    <row r="6120" spans="1:7">
      <c r="A6120" s="389" t="s">
        <v>514</v>
      </c>
      <c r="B6120" s="389" t="s">
        <v>517</v>
      </c>
      <c r="C6120" s="389">
        <v>19.9970873812</v>
      </c>
      <c r="D6120" s="389" t="s">
        <v>647</v>
      </c>
      <c r="E6120" s="389" t="s">
        <v>652</v>
      </c>
      <c r="F6120" s="389" t="s">
        <v>647</v>
      </c>
      <c r="G6120" s="389" t="s">
        <v>649</v>
      </c>
    </row>
    <row r="6121" spans="1:7">
      <c r="A6121" s="389" t="s">
        <v>514</v>
      </c>
      <c r="B6121" s="389" t="s">
        <v>517</v>
      </c>
      <c r="C6121" s="389">
        <v>19.9970873812</v>
      </c>
      <c r="D6121" s="389" t="s">
        <v>647</v>
      </c>
      <c r="E6121" s="389" t="s">
        <v>652</v>
      </c>
      <c r="F6121" s="389" t="s">
        <v>647</v>
      </c>
      <c r="G6121" s="389" t="s">
        <v>649</v>
      </c>
    </row>
    <row r="6122" spans="1:7">
      <c r="A6122" s="389" t="s">
        <v>534</v>
      </c>
      <c r="B6122" s="389" t="s">
        <v>517</v>
      </c>
      <c r="C6122" s="389">
        <v>19.8737827042</v>
      </c>
      <c r="D6122" s="389" t="s">
        <v>647</v>
      </c>
      <c r="E6122" s="389" t="s">
        <v>652</v>
      </c>
      <c r="F6122" s="389" t="s">
        <v>647</v>
      </c>
      <c r="G6122" s="389" t="s">
        <v>649</v>
      </c>
    </row>
    <row r="6123" spans="1:7">
      <c r="A6123" s="389" t="s">
        <v>581</v>
      </c>
      <c r="B6123" s="389" t="s">
        <v>517</v>
      </c>
      <c r="C6123" s="389">
        <v>3.0321506139099998</v>
      </c>
      <c r="D6123" s="389" t="s">
        <v>647</v>
      </c>
      <c r="E6123" s="389" t="s">
        <v>652</v>
      </c>
      <c r="F6123" s="389" t="s">
        <v>647</v>
      </c>
      <c r="G6123" s="389" t="s">
        <v>649</v>
      </c>
    </row>
    <row r="6124" spans="1:7">
      <c r="A6124" s="389" t="s">
        <v>581</v>
      </c>
      <c r="B6124" s="389" t="s">
        <v>517</v>
      </c>
      <c r="C6124" s="389">
        <v>3.0321506139099998</v>
      </c>
      <c r="D6124" s="389" t="s">
        <v>647</v>
      </c>
      <c r="E6124" s="389" t="s">
        <v>652</v>
      </c>
      <c r="F6124" s="389" t="s">
        <v>647</v>
      </c>
      <c r="G6124" s="389" t="s">
        <v>649</v>
      </c>
    </row>
    <row r="6125" spans="1:7">
      <c r="A6125" s="389" t="s">
        <v>578</v>
      </c>
      <c r="B6125" s="389" t="s">
        <v>517</v>
      </c>
      <c r="C6125" s="389">
        <v>9.9159530129100002</v>
      </c>
      <c r="D6125" s="389" t="s">
        <v>647</v>
      </c>
      <c r="E6125" s="389" t="s">
        <v>652</v>
      </c>
      <c r="F6125" s="389" t="s">
        <v>647</v>
      </c>
      <c r="G6125" s="389" t="s">
        <v>649</v>
      </c>
    </row>
    <row r="6126" spans="1:7">
      <c r="A6126" s="389" t="s">
        <v>578</v>
      </c>
      <c r="B6126" s="389" t="s">
        <v>517</v>
      </c>
      <c r="C6126" s="389">
        <v>9.9159530129100002</v>
      </c>
      <c r="D6126" s="389" t="s">
        <v>647</v>
      </c>
      <c r="E6126" s="389" t="s">
        <v>652</v>
      </c>
      <c r="F6126" s="389" t="s">
        <v>647</v>
      </c>
      <c r="G6126" s="389" t="s">
        <v>649</v>
      </c>
    </row>
    <row r="6127" spans="1:7">
      <c r="A6127" s="389" t="s">
        <v>578</v>
      </c>
      <c r="B6127" s="389" t="s">
        <v>517</v>
      </c>
      <c r="C6127" s="389">
        <v>5.5478114824800002</v>
      </c>
      <c r="D6127" s="389" t="s">
        <v>647</v>
      </c>
      <c r="E6127" s="389" t="s">
        <v>652</v>
      </c>
      <c r="F6127" s="389" t="s">
        <v>647</v>
      </c>
      <c r="G6127" s="389" t="s">
        <v>649</v>
      </c>
    </row>
    <row r="6128" spans="1:7">
      <c r="A6128" s="389" t="s">
        <v>534</v>
      </c>
      <c r="B6128" s="389" t="s">
        <v>517</v>
      </c>
      <c r="C6128" s="389">
        <v>3.8169399407400002</v>
      </c>
      <c r="D6128" s="389" t="s">
        <v>647</v>
      </c>
      <c r="E6128" s="389" t="s">
        <v>652</v>
      </c>
      <c r="F6128" s="389" t="s">
        <v>647</v>
      </c>
      <c r="G6128" s="389" t="s">
        <v>649</v>
      </c>
    </row>
    <row r="6129" spans="1:7">
      <c r="A6129" s="389" t="s">
        <v>541</v>
      </c>
      <c r="B6129" s="389" t="s">
        <v>517</v>
      </c>
      <c r="C6129" s="389">
        <v>3.8169399407400002</v>
      </c>
      <c r="D6129" s="389" t="s">
        <v>647</v>
      </c>
      <c r="E6129" s="389" t="s">
        <v>652</v>
      </c>
      <c r="F6129" s="389" t="s">
        <v>647</v>
      </c>
      <c r="G6129" s="389" t="s">
        <v>649</v>
      </c>
    </row>
    <row r="6130" spans="1:7">
      <c r="A6130" s="389" t="s">
        <v>526</v>
      </c>
      <c r="B6130" s="389" t="s">
        <v>517</v>
      </c>
      <c r="C6130" s="389">
        <v>9.2382623505599906</v>
      </c>
      <c r="D6130" s="389" t="s">
        <v>647</v>
      </c>
      <c r="E6130" s="389" t="s">
        <v>652</v>
      </c>
      <c r="F6130" s="389" t="s">
        <v>647</v>
      </c>
      <c r="G6130" s="389" t="s">
        <v>649</v>
      </c>
    </row>
    <row r="6131" spans="1:7">
      <c r="A6131" s="389" t="s">
        <v>562</v>
      </c>
      <c r="B6131" s="389" t="s">
        <v>517</v>
      </c>
      <c r="C6131" s="389">
        <v>14.950808541500001</v>
      </c>
      <c r="D6131" s="389" t="s">
        <v>647</v>
      </c>
      <c r="E6131" s="389" t="s">
        <v>652</v>
      </c>
      <c r="F6131" s="389" t="s">
        <v>647</v>
      </c>
      <c r="G6131" s="389" t="s">
        <v>649</v>
      </c>
    </row>
    <row r="6132" spans="1:7">
      <c r="A6132" s="389" t="s">
        <v>526</v>
      </c>
      <c r="B6132" s="389" t="s">
        <v>517</v>
      </c>
      <c r="C6132" s="389">
        <v>26.421826175</v>
      </c>
      <c r="D6132" s="389" t="s">
        <v>647</v>
      </c>
      <c r="E6132" s="389" t="s">
        <v>652</v>
      </c>
      <c r="F6132" s="389" t="s">
        <v>647</v>
      </c>
      <c r="G6132" s="389" t="s">
        <v>649</v>
      </c>
    </row>
    <row r="6133" spans="1:7">
      <c r="A6133" s="389" t="s">
        <v>526</v>
      </c>
      <c r="B6133" s="389" t="s">
        <v>517</v>
      </c>
      <c r="C6133" s="389">
        <v>26.421826175</v>
      </c>
      <c r="D6133" s="389" t="s">
        <v>647</v>
      </c>
      <c r="E6133" s="389" t="s">
        <v>652</v>
      </c>
      <c r="F6133" s="389" t="s">
        <v>647</v>
      </c>
      <c r="G6133" s="389" t="s">
        <v>649</v>
      </c>
    </row>
    <row r="6134" spans="1:7">
      <c r="A6134" s="389" t="s">
        <v>569</v>
      </c>
      <c r="B6134" s="389" t="s">
        <v>517</v>
      </c>
      <c r="C6134" s="389">
        <v>26.421826175</v>
      </c>
      <c r="D6134" s="389" t="s">
        <v>647</v>
      </c>
      <c r="E6134" s="389" t="s">
        <v>652</v>
      </c>
      <c r="F6134" s="389" t="s">
        <v>647</v>
      </c>
      <c r="G6134" s="389" t="s">
        <v>649</v>
      </c>
    </row>
    <row r="6135" spans="1:7">
      <c r="A6135" s="389" t="s">
        <v>525</v>
      </c>
      <c r="B6135" s="389" t="s">
        <v>517</v>
      </c>
      <c r="C6135" s="389">
        <v>7.4613894158500003</v>
      </c>
      <c r="D6135" s="389" t="s">
        <v>647</v>
      </c>
      <c r="E6135" s="389" t="s">
        <v>652</v>
      </c>
      <c r="F6135" s="389" t="s">
        <v>647</v>
      </c>
      <c r="G6135" s="389" t="s">
        <v>649</v>
      </c>
    </row>
    <row r="6136" spans="1:7">
      <c r="A6136" s="389" t="s">
        <v>543</v>
      </c>
      <c r="B6136" s="389" t="s">
        <v>517</v>
      </c>
      <c r="C6136" s="389">
        <v>14.337515965</v>
      </c>
      <c r="D6136" s="389" t="s">
        <v>647</v>
      </c>
      <c r="E6136" s="389" t="s">
        <v>652</v>
      </c>
      <c r="F6136" s="389" t="s">
        <v>647</v>
      </c>
      <c r="G6136" s="389" t="s">
        <v>649</v>
      </c>
    </row>
    <row r="6137" spans="1:7">
      <c r="A6137" s="389" t="s">
        <v>560</v>
      </c>
      <c r="B6137" s="389" t="s">
        <v>517</v>
      </c>
      <c r="C6137" s="389">
        <v>14.337515965</v>
      </c>
      <c r="D6137" s="389" t="s">
        <v>647</v>
      </c>
      <c r="E6137" s="389" t="s">
        <v>652</v>
      </c>
      <c r="F6137" s="389" t="s">
        <v>647</v>
      </c>
      <c r="G6137" s="389" t="s">
        <v>649</v>
      </c>
    </row>
    <row r="6138" spans="1:7">
      <c r="A6138" s="389" t="s">
        <v>526</v>
      </c>
      <c r="B6138" s="389" t="s">
        <v>517</v>
      </c>
      <c r="C6138" s="389">
        <v>10.7464307524</v>
      </c>
      <c r="D6138" s="389" t="s">
        <v>647</v>
      </c>
      <c r="E6138" s="389" t="s">
        <v>652</v>
      </c>
      <c r="F6138" s="389" t="s">
        <v>647</v>
      </c>
      <c r="G6138" s="389" t="s">
        <v>649</v>
      </c>
    </row>
    <row r="6139" spans="1:7">
      <c r="B6139" s="389" t="s">
        <v>517</v>
      </c>
      <c r="C6139" s="389">
        <v>1.7041749725799999</v>
      </c>
      <c r="D6139" s="389" t="s">
        <v>647</v>
      </c>
      <c r="E6139" s="389" t="s">
        <v>652</v>
      </c>
      <c r="F6139" s="389" t="s">
        <v>647</v>
      </c>
      <c r="G6139" s="389" t="s">
        <v>649</v>
      </c>
    </row>
    <row r="6140" spans="1:7">
      <c r="A6140" s="389" t="s">
        <v>578</v>
      </c>
      <c r="B6140" s="389" t="s">
        <v>517</v>
      </c>
      <c r="C6140" s="389">
        <v>5.9426536457500001</v>
      </c>
      <c r="D6140" s="389" t="s">
        <v>647</v>
      </c>
      <c r="E6140" s="389" t="s">
        <v>652</v>
      </c>
      <c r="F6140" s="389" t="s">
        <v>647</v>
      </c>
      <c r="G6140" s="389" t="s">
        <v>649</v>
      </c>
    </row>
    <row r="6141" spans="1:7">
      <c r="A6141" s="389" t="s">
        <v>581</v>
      </c>
      <c r="B6141" s="389" t="s">
        <v>517</v>
      </c>
      <c r="C6141" s="389">
        <v>2.9258531130500001</v>
      </c>
      <c r="D6141" s="389" t="s">
        <v>647</v>
      </c>
      <c r="E6141" s="389" t="s">
        <v>652</v>
      </c>
      <c r="F6141" s="389" t="s">
        <v>647</v>
      </c>
      <c r="G6141" s="389" t="s">
        <v>649</v>
      </c>
    </row>
    <row r="6142" spans="1:7">
      <c r="A6142" s="389" t="s">
        <v>564</v>
      </c>
      <c r="B6142" s="389" t="s">
        <v>517</v>
      </c>
      <c r="C6142" s="389">
        <v>7.0494914127900001</v>
      </c>
      <c r="D6142" s="389" t="s">
        <v>647</v>
      </c>
      <c r="E6142" s="389" t="s">
        <v>652</v>
      </c>
      <c r="F6142" s="389" t="s">
        <v>647</v>
      </c>
      <c r="G6142" s="389" t="s">
        <v>649</v>
      </c>
    </row>
    <row r="6143" spans="1:7">
      <c r="A6143" s="389" t="s">
        <v>564</v>
      </c>
      <c r="B6143" s="389" t="s">
        <v>517</v>
      </c>
      <c r="C6143" s="389">
        <v>7.0494914127900001</v>
      </c>
      <c r="D6143" s="389" t="s">
        <v>647</v>
      </c>
      <c r="E6143" s="389" t="s">
        <v>652</v>
      </c>
      <c r="F6143" s="389" t="s">
        <v>647</v>
      </c>
      <c r="G6143" s="389" t="s">
        <v>649</v>
      </c>
    </row>
    <row r="6144" spans="1:7">
      <c r="A6144" s="389" t="s">
        <v>577</v>
      </c>
      <c r="B6144" s="389" t="s">
        <v>517</v>
      </c>
      <c r="C6144" s="389">
        <v>5.6206576457899997</v>
      </c>
      <c r="D6144" s="389" t="s">
        <v>647</v>
      </c>
      <c r="E6144" s="389" t="s">
        <v>652</v>
      </c>
      <c r="F6144" s="389" t="s">
        <v>647</v>
      </c>
      <c r="G6144" s="389" t="s">
        <v>649</v>
      </c>
    </row>
    <row r="6145" spans="1:7">
      <c r="A6145" s="389" t="s">
        <v>526</v>
      </c>
      <c r="B6145" s="389" t="s">
        <v>517</v>
      </c>
      <c r="C6145" s="389">
        <v>5.2998769185899999</v>
      </c>
      <c r="D6145" s="389" t="s">
        <v>647</v>
      </c>
      <c r="E6145" s="389" t="s">
        <v>652</v>
      </c>
      <c r="F6145" s="389" t="s">
        <v>647</v>
      </c>
      <c r="G6145" s="389" t="s">
        <v>649</v>
      </c>
    </row>
    <row r="6146" spans="1:7">
      <c r="A6146" s="389" t="s">
        <v>561</v>
      </c>
      <c r="B6146" s="389" t="s">
        <v>517</v>
      </c>
      <c r="C6146" s="389">
        <v>5.2998769185899999</v>
      </c>
      <c r="D6146" s="389" t="s">
        <v>647</v>
      </c>
      <c r="E6146" s="389" t="s">
        <v>652</v>
      </c>
      <c r="F6146" s="389" t="s">
        <v>647</v>
      </c>
      <c r="G6146" s="389" t="s">
        <v>649</v>
      </c>
    </row>
    <row r="6147" spans="1:7">
      <c r="A6147" s="389" t="s">
        <v>535</v>
      </c>
      <c r="B6147" s="389" t="s">
        <v>517</v>
      </c>
      <c r="C6147" s="389">
        <v>25.5612752712</v>
      </c>
      <c r="D6147" s="389" t="s">
        <v>647</v>
      </c>
      <c r="E6147" s="389" t="s">
        <v>652</v>
      </c>
      <c r="F6147" s="389" t="s">
        <v>647</v>
      </c>
      <c r="G6147" s="389" t="s">
        <v>649</v>
      </c>
    </row>
    <row r="6148" spans="1:7">
      <c r="A6148" s="389" t="s">
        <v>525</v>
      </c>
      <c r="B6148" s="389" t="s">
        <v>517</v>
      </c>
      <c r="C6148" s="389">
        <v>1.0932169779500001</v>
      </c>
      <c r="D6148" s="389" t="s">
        <v>647</v>
      </c>
      <c r="E6148" s="389" t="s">
        <v>652</v>
      </c>
      <c r="F6148" s="389" t="s">
        <v>647</v>
      </c>
      <c r="G6148" s="389" t="s">
        <v>649</v>
      </c>
    </row>
    <row r="6149" spans="1:7">
      <c r="A6149" s="389" t="s">
        <v>568</v>
      </c>
      <c r="B6149" s="389" t="s">
        <v>517</v>
      </c>
      <c r="C6149" s="389">
        <v>1.0932169779500001</v>
      </c>
      <c r="D6149" s="389" t="s">
        <v>647</v>
      </c>
      <c r="E6149" s="389" t="s">
        <v>652</v>
      </c>
      <c r="F6149" s="389" t="s">
        <v>647</v>
      </c>
      <c r="G6149" s="389" t="s">
        <v>649</v>
      </c>
    </row>
    <row r="6150" spans="1:7">
      <c r="B6150" s="389" t="s">
        <v>517</v>
      </c>
      <c r="C6150" s="389">
        <v>23.481130284799899</v>
      </c>
      <c r="D6150" s="389" t="s">
        <v>647</v>
      </c>
      <c r="E6150" s="389" t="s">
        <v>652</v>
      </c>
      <c r="F6150" s="389" t="s">
        <v>647</v>
      </c>
      <c r="G6150" s="389" t="s">
        <v>649</v>
      </c>
    </row>
    <row r="6151" spans="1:7">
      <c r="A6151" s="389" t="s">
        <v>534</v>
      </c>
      <c r="B6151" s="389" t="s">
        <v>517</v>
      </c>
      <c r="C6151" s="389">
        <v>6.8358438979000002</v>
      </c>
      <c r="D6151" s="389" t="s">
        <v>647</v>
      </c>
      <c r="E6151" s="389" t="s">
        <v>652</v>
      </c>
      <c r="F6151" s="389" t="s">
        <v>647</v>
      </c>
      <c r="G6151" s="389" t="s">
        <v>649</v>
      </c>
    </row>
    <row r="6152" spans="1:7">
      <c r="A6152" s="389" t="s">
        <v>534</v>
      </c>
      <c r="B6152" s="389" t="s">
        <v>517</v>
      </c>
      <c r="C6152" s="389">
        <v>6.8358438979000002</v>
      </c>
      <c r="D6152" s="389" t="s">
        <v>647</v>
      </c>
      <c r="E6152" s="389" t="s">
        <v>652</v>
      </c>
      <c r="F6152" s="389" t="s">
        <v>647</v>
      </c>
      <c r="G6152" s="389" t="s">
        <v>649</v>
      </c>
    </row>
    <row r="6153" spans="1:7">
      <c r="A6153" s="389" t="s">
        <v>541</v>
      </c>
      <c r="B6153" s="389" t="s">
        <v>517</v>
      </c>
      <c r="C6153" s="389">
        <v>6.8358438979000002</v>
      </c>
      <c r="D6153" s="389" t="s">
        <v>647</v>
      </c>
      <c r="E6153" s="389" t="s">
        <v>652</v>
      </c>
      <c r="F6153" s="389" t="s">
        <v>647</v>
      </c>
      <c r="G6153" s="389" t="s">
        <v>649</v>
      </c>
    </row>
    <row r="6154" spans="1:7">
      <c r="A6154" s="389" t="s">
        <v>541</v>
      </c>
      <c r="B6154" s="389" t="s">
        <v>517</v>
      </c>
      <c r="C6154" s="389">
        <v>6.8358438979000002</v>
      </c>
      <c r="D6154" s="389" t="s">
        <v>647</v>
      </c>
      <c r="E6154" s="389" t="s">
        <v>652</v>
      </c>
      <c r="F6154" s="389" t="s">
        <v>647</v>
      </c>
      <c r="G6154" s="389" t="s">
        <v>649</v>
      </c>
    </row>
    <row r="6155" spans="1:7">
      <c r="A6155" s="389" t="s">
        <v>579</v>
      </c>
      <c r="B6155" s="389" t="s">
        <v>517</v>
      </c>
      <c r="C6155" s="389">
        <v>26.2990264831</v>
      </c>
      <c r="D6155" s="389" t="s">
        <v>647</v>
      </c>
      <c r="E6155" s="389" t="s">
        <v>652</v>
      </c>
      <c r="F6155" s="389" t="s">
        <v>647</v>
      </c>
      <c r="G6155" s="389" t="s">
        <v>649</v>
      </c>
    </row>
    <row r="6156" spans="1:7">
      <c r="A6156" s="389" t="s">
        <v>579</v>
      </c>
      <c r="B6156" s="389" t="s">
        <v>517</v>
      </c>
      <c r="C6156" s="389">
        <v>26.2990264831</v>
      </c>
      <c r="D6156" s="389" t="s">
        <v>647</v>
      </c>
      <c r="E6156" s="389" t="s">
        <v>652</v>
      </c>
      <c r="F6156" s="389" t="s">
        <v>647</v>
      </c>
      <c r="G6156" s="389" t="s">
        <v>649</v>
      </c>
    </row>
    <row r="6157" spans="1:7">
      <c r="A6157" s="389" t="s">
        <v>555</v>
      </c>
      <c r="B6157" s="389" t="s">
        <v>517</v>
      </c>
      <c r="C6157" s="389">
        <v>22.4939466053</v>
      </c>
      <c r="D6157" s="389" t="s">
        <v>647</v>
      </c>
      <c r="E6157" s="389" t="s">
        <v>652</v>
      </c>
      <c r="F6157" s="389" t="s">
        <v>647</v>
      </c>
      <c r="G6157" s="389" t="s">
        <v>649</v>
      </c>
    </row>
    <row r="6158" spans="1:7">
      <c r="A6158" s="389" t="s">
        <v>578</v>
      </c>
      <c r="B6158" s="389" t="s">
        <v>517</v>
      </c>
      <c r="C6158" s="389">
        <v>22.4939466053</v>
      </c>
      <c r="D6158" s="389" t="s">
        <v>647</v>
      </c>
      <c r="E6158" s="389" t="s">
        <v>652</v>
      </c>
      <c r="F6158" s="389" t="s">
        <v>647</v>
      </c>
      <c r="G6158" s="389" t="s">
        <v>649</v>
      </c>
    </row>
    <row r="6159" spans="1:7">
      <c r="A6159" s="389" t="s">
        <v>578</v>
      </c>
      <c r="B6159" s="389" t="s">
        <v>517</v>
      </c>
      <c r="C6159" s="389">
        <v>22.4939466053</v>
      </c>
      <c r="D6159" s="389" t="s">
        <v>647</v>
      </c>
      <c r="E6159" s="389" t="s">
        <v>652</v>
      </c>
      <c r="F6159" s="389" t="s">
        <v>647</v>
      </c>
      <c r="G6159" s="389" t="s">
        <v>649</v>
      </c>
    </row>
    <row r="6160" spans="1:7">
      <c r="A6160" s="389" t="s">
        <v>578</v>
      </c>
      <c r="B6160" s="389" t="s">
        <v>517</v>
      </c>
      <c r="C6160" s="389">
        <v>22.4939466053</v>
      </c>
      <c r="D6160" s="389" t="s">
        <v>647</v>
      </c>
      <c r="E6160" s="389" t="s">
        <v>652</v>
      </c>
      <c r="F6160" s="389" t="s">
        <v>647</v>
      </c>
      <c r="G6160" s="389" t="s">
        <v>649</v>
      </c>
    </row>
    <row r="6161" spans="1:7">
      <c r="A6161" s="389" t="s">
        <v>581</v>
      </c>
      <c r="B6161" s="389" t="s">
        <v>517</v>
      </c>
      <c r="C6161" s="389">
        <v>13.988511426100001</v>
      </c>
      <c r="D6161" s="389" t="s">
        <v>647</v>
      </c>
      <c r="E6161" s="389" t="s">
        <v>652</v>
      </c>
      <c r="F6161" s="389" t="s">
        <v>647</v>
      </c>
      <c r="G6161" s="389" t="s">
        <v>649</v>
      </c>
    </row>
    <row r="6162" spans="1:7">
      <c r="A6162" s="389" t="s">
        <v>581</v>
      </c>
      <c r="B6162" s="389" t="s">
        <v>517</v>
      </c>
      <c r="C6162" s="389">
        <v>13.988511426100001</v>
      </c>
      <c r="D6162" s="389" t="s">
        <v>647</v>
      </c>
      <c r="E6162" s="389" t="s">
        <v>652</v>
      </c>
      <c r="F6162" s="389" t="s">
        <v>647</v>
      </c>
      <c r="G6162" s="389" t="s">
        <v>649</v>
      </c>
    </row>
    <row r="6163" spans="1:7">
      <c r="A6163" s="389" t="s">
        <v>581</v>
      </c>
      <c r="B6163" s="389" t="s">
        <v>517</v>
      </c>
      <c r="C6163" s="389">
        <v>13.988511426100001</v>
      </c>
      <c r="D6163" s="389" t="s">
        <v>647</v>
      </c>
      <c r="E6163" s="389" t="s">
        <v>652</v>
      </c>
      <c r="F6163" s="389" t="s">
        <v>647</v>
      </c>
      <c r="G6163" s="389" t="s">
        <v>649</v>
      </c>
    </row>
    <row r="6164" spans="1:7">
      <c r="A6164" s="389" t="s">
        <v>578</v>
      </c>
      <c r="B6164" s="389" t="s">
        <v>517</v>
      </c>
      <c r="C6164" s="389">
        <v>12.8159754328</v>
      </c>
      <c r="D6164" s="389" t="s">
        <v>647</v>
      </c>
      <c r="E6164" s="389" t="s">
        <v>652</v>
      </c>
      <c r="F6164" s="389" t="s">
        <v>647</v>
      </c>
      <c r="G6164" s="389" t="s">
        <v>649</v>
      </c>
    </row>
    <row r="6165" spans="1:7">
      <c r="A6165" s="389" t="s">
        <v>578</v>
      </c>
      <c r="B6165" s="389" t="s">
        <v>517</v>
      </c>
      <c r="C6165" s="389">
        <v>12.8159754328</v>
      </c>
      <c r="D6165" s="389" t="s">
        <v>647</v>
      </c>
      <c r="E6165" s="389" t="s">
        <v>652</v>
      </c>
      <c r="F6165" s="389" t="s">
        <v>647</v>
      </c>
      <c r="G6165" s="389" t="s">
        <v>649</v>
      </c>
    </row>
    <row r="6166" spans="1:7">
      <c r="A6166" s="389" t="s">
        <v>535</v>
      </c>
      <c r="B6166" s="389" t="s">
        <v>517</v>
      </c>
      <c r="C6166" s="389">
        <v>10.5209138270999</v>
      </c>
      <c r="D6166" s="389" t="s">
        <v>647</v>
      </c>
      <c r="E6166" s="389" t="s">
        <v>652</v>
      </c>
      <c r="F6166" s="389" t="s">
        <v>647</v>
      </c>
      <c r="G6166" s="389" t="s">
        <v>649</v>
      </c>
    </row>
    <row r="6167" spans="1:7">
      <c r="A6167" s="389" t="s">
        <v>526</v>
      </c>
      <c r="B6167" s="389" t="s">
        <v>517</v>
      </c>
      <c r="C6167" s="389">
        <v>1.8718084666799999</v>
      </c>
      <c r="D6167" s="389" t="s">
        <v>647</v>
      </c>
      <c r="E6167" s="389" t="s">
        <v>652</v>
      </c>
      <c r="F6167" s="389" t="s">
        <v>647</v>
      </c>
      <c r="G6167" s="389" t="s">
        <v>649</v>
      </c>
    </row>
    <row r="6168" spans="1:7">
      <c r="A6168" s="389" t="s">
        <v>569</v>
      </c>
      <c r="B6168" s="389" t="s">
        <v>517</v>
      </c>
      <c r="C6168" s="389">
        <v>1.8718084666799999</v>
      </c>
      <c r="D6168" s="389" t="s">
        <v>647</v>
      </c>
      <c r="E6168" s="389" t="s">
        <v>652</v>
      </c>
      <c r="F6168" s="389" t="s">
        <v>647</v>
      </c>
      <c r="G6168" s="389" t="s">
        <v>649</v>
      </c>
    </row>
    <row r="6169" spans="1:7">
      <c r="A6169" s="389" t="s">
        <v>537</v>
      </c>
      <c r="B6169" s="389" t="s">
        <v>517</v>
      </c>
      <c r="C6169" s="389">
        <v>0.58317509009599999</v>
      </c>
      <c r="D6169" s="389" t="s">
        <v>647</v>
      </c>
      <c r="E6169" s="389" t="s">
        <v>652</v>
      </c>
      <c r="F6169" s="389" t="s">
        <v>647</v>
      </c>
      <c r="G6169" s="389" t="s">
        <v>649</v>
      </c>
    </row>
    <row r="6170" spans="1:7">
      <c r="A6170" s="389" t="s">
        <v>527</v>
      </c>
      <c r="B6170" s="389" t="s">
        <v>517</v>
      </c>
      <c r="C6170" s="389">
        <v>4.9194442612699998</v>
      </c>
      <c r="D6170" s="389" t="s">
        <v>647</v>
      </c>
      <c r="E6170" s="389" t="s">
        <v>652</v>
      </c>
      <c r="F6170" s="389" t="s">
        <v>647</v>
      </c>
      <c r="G6170" s="389" t="s">
        <v>649</v>
      </c>
    </row>
    <row r="6171" spans="1:7">
      <c r="A6171" s="389" t="s">
        <v>574</v>
      </c>
      <c r="B6171" s="389" t="s">
        <v>517</v>
      </c>
      <c r="C6171" s="389">
        <v>4.5769952095499997</v>
      </c>
      <c r="D6171" s="389" t="s">
        <v>647</v>
      </c>
      <c r="E6171" s="389" t="s">
        <v>652</v>
      </c>
      <c r="F6171" s="389" t="s">
        <v>647</v>
      </c>
      <c r="G6171" s="389" t="s">
        <v>649</v>
      </c>
    </row>
    <row r="6172" spans="1:7">
      <c r="A6172" s="389" t="s">
        <v>574</v>
      </c>
      <c r="B6172" s="389" t="s">
        <v>517</v>
      </c>
      <c r="C6172" s="389">
        <v>4.5769952095499997</v>
      </c>
      <c r="D6172" s="389" t="s">
        <v>647</v>
      </c>
      <c r="E6172" s="389" t="s">
        <v>652</v>
      </c>
      <c r="F6172" s="389" t="s">
        <v>647</v>
      </c>
      <c r="G6172" s="389" t="s">
        <v>649</v>
      </c>
    </row>
    <row r="6173" spans="1:7">
      <c r="A6173" s="389" t="s">
        <v>581</v>
      </c>
      <c r="B6173" s="389" t="s">
        <v>517</v>
      </c>
      <c r="C6173" s="389">
        <v>8.6409514533199996</v>
      </c>
      <c r="D6173" s="389" t="s">
        <v>647</v>
      </c>
      <c r="E6173" s="389" t="s">
        <v>652</v>
      </c>
      <c r="F6173" s="389" t="s">
        <v>647</v>
      </c>
      <c r="G6173" s="389" t="s">
        <v>649</v>
      </c>
    </row>
    <row r="6174" spans="1:7">
      <c r="A6174" s="389" t="s">
        <v>525</v>
      </c>
      <c r="B6174" s="389" t="s">
        <v>517</v>
      </c>
      <c r="C6174" s="389">
        <v>2.8549347460100001</v>
      </c>
      <c r="D6174" s="389" t="s">
        <v>647</v>
      </c>
      <c r="E6174" s="389" t="s">
        <v>652</v>
      </c>
      <c r="F6174" s="389" t="s">
        <v>647</v>
      </c>
      <c r="G6174" s="389" t="s">
        <v>649</v>
      </c>
    </row>
    <row r="6175" spans="1:7">
      <c r="A6175" s="389" t="s">
        <v>535</v>
      </c>
      <c r="B6175" s="389" t="s">
        <v>517</v>
      </c>
      <c r="C6175" s="389">
        <v>2.4731778155600002</v>
      </c>
      <c r="D6175" s="389" t="s">
        <v>647</v>
      </c>
      <c r="E6175" s="389" t="s">
        <v>652</v>
      </c>
      <c r="F6175" s="389" t="s">
        <v>647</v>
      </c>
      <c r="G6175" s="389" t="s">
        <v>649</v>
      </c>
    </row>
    <row r="6176" spans="1:7">
      <c r="A6176" s="389" t="s">
        <v>578</v>
      </c>
      <c r="B6176" s="389" t="s">
        <v>517</v>
      </c>
      <c r="C6176" s="389">
        <v>10.4851758743999</v>
      </c>
      <c r="D6176" s="389" t="s">
        <v>647</v>
      </c>
      <c r="E6176" s="389" t="s">
        <v>652</v>
      </c>
      <c r="F6176" s="389" t="s">
        <v>647</v>
      </c>
      <c r="G6176" s="389" t="s">
        <v>649</v>
      </c>
    </row>
    <row r="6177" spans="1:7">
      <c r="A6177" s="389" t="s">
        <v>578</v>
      </c>
      <c r="B6177" s="389" t="s">
        <v>517</v>
      </c>
      <c r="C6177" s="389">
        <v>10.4851758743999</v>
      </c>
      <c r="D6177" s="389" t="s">
        <v>647</v>
      </c>
      <c r="E6177" s="389" t="s">
        <v>652</v>
      </c>
      <c r="F6177" s="389" t="s">
        <v>647</v>
      </c>
      <c r="G6177" s="389" t="s">
        <v>649</v>
      </c>
    </row>
    <row r="6178" spans="1:7">
      <c r="A6178" s="389" t="s">
        <v>542</v>
      </c>
      <c r="B6178" s="389" t="s">
        <v>517</v>
      </c>
      <c r="C6178" s="389">
        <v>0.55529236939500004</v>
      </c>
      <c r="D6178" s="389" t="s">
        <v>647</v>
      </c>
      <c r="E6178" s="389" t="s">
        <v>652</v>
      </c>
      <c r="F6178" s="389" t="s">
        <v>647</v>
      </c>
      <c r="G6178" s="389" t="s">
        <v>649</v>
      </c>
    </row>
    <row r="6179" spans="1:7">
      <c r="A6179" s="389" t="s">
        <v>581</v>
      </c>
      <c r="B6179" s="389" t="s">
        <v>517</v>
      </c>
      <c r="C6179" s="389">
        <v>8.7919894606100009</v>
      </c>
      <c r="D6179" s="389" t="s">
        <v>647</v>
      </c>
      <c r="E6179" s="389" t="s">
        <v>652</v>
      </c>
      <c r="F6179" s="389" t="s">
        <v>647</v>
      </c>
      <c r="G6179" s="389" t="s">
        <v>649</v>
      </c>
    </row>
    <row r="6180" spans="1:7">
      <c r="A6180" s="389" t="s">
        <v>578</v>
      </c>
      <c r="B6180" s="389" t="s">
        <v>517</v>
      </c>
      <c r="C6180" s="389">
        <v>4.1841960009400001</v>
      </c>
      <c r="D6180" s="389" t="s">
        <v>647</v>
      </c>
      <c r="E6180" s="389" t="s">
        <v>652</v>
      </c>
      <c r="F6180" s="389" t="s">
        <v>647</v>
      </c>
      <c r="G6180" s="389" t="s">
        <v>649</v>
      </c>
    </row>
    <row r="6181" spans="1:7">
      <c r="A6181" s="389" t="s">
        <v>581</v>
      </c>
      <c r="B6181" s="389" t="s">
        <v>517</v>
      </c>
      <c r="C6181" s="389">
        <v>5.1733601375699996</v>
      </c>
      <c r="D6181" s="389" t="s">
        <v>647</v>
      </c>
      <c r="E6181" s="389" t="s">
        <v>652</v>
      </c>
      <c r="F6181" s="389" t="s">
        <v>647</v>
      </c>
      <c r="G6181" s="389" t="s">
        <v>649</v>
      </c>
    </row>
    <row r="6182" spans="1:7">
      <c r="A6182" s="389" t="s">
        <v>527</v>
      </c>
      <c r="B6182" s="389" t="s">
        <v>517</v>
      </c>
      <c r="C6182" s="389">
        <v>36.088945199900003</v>
      </c>
      <c r="D6182" s="389" t="s">
        <v>647</v>
      </c>
      <c r="E6182" s="389" t="s">
        <v>652</v>
      </c>
      <c r="F6182" s="389" t="s">
        <v>647</v>
      </c>
      <c r="G6182" s="389" t="s">
        <v>649</v>
      </c>
    </row>
    <row r="6183" spans="1:7">
      <c r="A6183" s="389" t="s">
        <v>514</v>
      </c>
      <c r="B6183" s="389" t="s">
        <v>517</v>
      </c>
      <c r="C6183" s="389">
        <v>9.3094530314400004</v>
      </c>
      <c r="D6183" s="389" t="s">
        <v>647</v>
      </c>
      <c r="E6183" s="389" t="s">
        <v>652</v>
      </c>
      <c r="F6183" s="389" t="s">
        <v>647</v>
      </c>
      <c r="G6183" s="389" t="s">
        <v>649</v>
      </c>
    </row>
    <row r="6184" spans="1:7">
      <c r="A6184" s="389" t="s">
        <v>526</v>
      </c>
      <c r="B6184" s="389" t="s">
        <v>517</v>
      </c>
      <c r="C6184" s="389">
        <v>20.0653387151999</v>
      </c>
      <c r="D6184" s="389" t="s">
        <v>647</v>
      </c>
      <c r="E6184" s="389" t="s">
        <v>652</v>
      </c>
      <c r="F6184" s="389" t="s">
        <v>647</v>
      </c>
      <c r="G6184" s="389" t="s">
        <v>649</v>
      </c>
    </row>
    <row r="6185" spans="1:7">
      <c r="A6185" s="389" t="s">
        <v>578</v>
      </c>
      <c r="B6185" s="389" t="s">
        <v>517</v>
      </c>
      <c r="C6185" s="389">
        <v>26.381332233599899</v>
      </c>
      <c r="D6185" s="389" t="s">
        <v>647</v>
      </c>
      <c r="E6185" s="389" t="s">
        <v>652</v>
      </c>
      <c r="F6185" s="389" t="s">
        <v>647</v>
      </c>
      <c r="G6185" s="389" t="s">
        <v>649</v>
      </c>
    </row>
    <row r="6186" spans="1:7">
      <c r="A6186" s="389" t="s">
        <v>578</v>
      </c>
      <c r="B6186" s="389" t="s">
        <v>517</v>
      </c>
      <c r="C6186" s="389">
        <v>26.381332233599899</v>
      </c>
      <c r="D6186" s="389" t="s">
        <v>647</v>
      </c>
      <c r="E6186" s="389" t="s">
        <v>652</v>
      </c>
      <c r="F6186" s="389" t="s">
        <v>647</v>
      </c>
      <c r="G6186" s="389" t="s">
        <v>649</v>
      </c>
    </row>
    <row r="6187" spans="1:7">
      <c r="A6187" s="389" t="s">
        <v>578</v>
      </c>
      <c r="B6187" s="389" t="s">
        <v>517</v>
      </c>
      <c r="C6187" s="389">
        <v>26.381332233599899</v>
      </c>
      <c r="D6187" s="389" t="s">
        <v>647</v>
      </c>
      <c r="E6187" s="389" t="s">
        <v>652</v>
      </c>
      <c r="F6187" s="389" t="s">
        <v>647</v>
      </c>
      <c r="G6187" s="389" t="s">
        <v>649</v>
      </c>
    </row>
    <row r="6188" spans="1:7">
      <c r="A6188" s="389" t="s">
        <v>578</v>
      </c>
      <c r="B6188" s="389" t="s">
        <v>517</v>
      </c>
      <c r="C6188" s="389">
        <v>26.381332233599899</v>
      </c>
      <c r="D6188" s="389" t="s">
        <v>647</v>
      </c>
      <c r="E6188" s="389" t="s">
        <v>652</v>
      </c>
      <c r="F6188" s="389" t="s">
        <v>647</v>
      </c>
      <c r="G6188" s="389" t="s">
        <v>649</v>
      </c>
    </row>
    <row r="6189" spans="1:7">
      <c r="A6189" s="389" t="s">
        <v>581</v>
      </c>
      <c r="B6189" s="389" t="s">
        <v>517</v>
      </c>
      <c r="C6189" s="389">
        <v>27.1617470879</v>
      </c>
      <c r="D6189" s="389" t="s">
        <v>647</v>
      </c>
      <c r="E6189" s="389" t="s">
        <v>652</v>
      </c>
      <c r="F6189" s="389" t="s">
        <v>647</v>
      </c>
      <c r="G6189" s="389" t="s">
        <v>649</v>
      </c>
    </row>
    <row r="6190" spans="1:7">
      <c r="A6190" s="389" t="s">
        <v>556</v>
      </c>
      <c r="B6190" s="389" t="s">
        <v>517</v>
      </c>
      <c r="C6190" s="389">
        <v>14.675266604700001</v>
      </c>
      <c r="D6190" s="389" t="s">
        <v>647</v>
      </c>
      <c r="E6190" s="389" t="s">
        <v>652</v>
      </c>
      <c r="F6190" s="389" t="s">
        <v>647</v>
      </c>
      <c r="G6190" s="389" t="s">
        <v>649</v>
      </c>
    </row>
    <row r="6191" spans="1:7">
      <c r="A6191" s="389" t="s">
        <v>556</v>
      </c>
      <c r="B6191" s="389" t="s">
        <v>517</v>
      </c>
      <c r="C6191" s="389">
        <v>14.675266604700001</v>
      </c>
      <c r="D6191" s="389" t="s">
        <v>647</v>
      </c>
      <c r="E6191" s="389" t="s">
        <v>652</v>
      </c>
      <c r="F6191" s="389" t="s">
        <v>647</v>
      </c>
      <c r="G6191" s="389" t="s">
        <v>649</v>
      </c>
    </row>
    <row r="6192" spans="1:7">
      <c r="A6192" s="389" t="s">
        <v>535</v>
      </c>
      <c r="B6192" s="389" t="s">
        <v>517</v>
      </c>
      <c r="C6192" s="389">
        <v>23.9534811436999</v>
      </c>
      <c r="D6192" s="389" t="s">
        <v>647</v>
      </c>
      <c r="E6192" s="389" t="s">
        <v>652</v>
      </c>
      <c r="F6192" s="389" t="s">
        <v>647</v>
      </c>
      <c r="G6192" s="389" t="s">
        <v>649</v>
      </c>
    </row>
    <row r="6193" spans="1:7">
      <c r="A6193" s="389" t="s">
        <v>578</v>
      </c>
      <c r="B6193" s="389" t="s">
        <v>517</v>
      </c>
      <c r="C6193" s="389">
        <v>6.1347953319600004</v>
      </c>
      <c r="D6193" s="389" t="s">
        <v>647</v>
      </c>
      <c r="E6193" s="389" t="s">
        <v>652</v>
      </c>
      <c r="F6193" s="389" t="s">
        <v>647</v>
      </c>
      <c r="G6193" s="389" t="s">
        <v>649</v>
      </c>
    </row>
    <row r="6194" spans="1:7">
      <c r="A6194" s="389" t="s">
        <v>581</v>
      </c>
      <c r="B6194" s="389" t="s">
        <v>517</v>
      </c>
      <c r="C6194" s="389">
        <v>1.3390241706899999</v>
      </c>
      <c r="D6194" s="389" t="s">
        <v>647</v>
      </c>
      <c r="E6194" s="389" t="s">
        <v>652</v>
      </c>
      <c r="F6194" s="389" t="s">
        <v>647</v>
      </c>
      <c r="G6194" s="389" t="s">
        <v>649</v>
      </c>
    </row>
    <row r="6195" spans="1:7">
      <c r="A6195" s="389" t="s">
        <v>578</v>
      </c>
      <c r="B6195" s="389" t="s">
        <v>517</v>
      </c>
      <c r="C6195" s="389">
        <v>13.0987811787999</v>
      </c>
      <c r="D6195" s="389" t="s">
        <v>647</v>
      </c>
      <c r="E6195" s="389" t="s">
        <v>652</v>
      </c>
      <c r="F6195" s="389" t="s">
        <v>647</v>
      </c>
      <c r="G6195" s="389" t="s">
        <v>649</v>
      </c>
    </row>
    <row r="6196" spans="1:7">
      <c r="A6196" s="389" t="s">
        <v>578</v>
      </c>
      <c r="B6196" s="389" t="s">
        <v>517</v>
      </c>
      <c r="C6196" s="389">
        <v>13.0987811787999</v>
      </c>
      <c r="D6196" s="389" t="s">
        <v>647</v>
      </c>
      <c r="E6196" s="389" t="s">
        <v>652</v>
      </c>
      <c r="F6196" s="389" t="s">
        <v>647</v>
      </c>
      <c r="G6196" s="389" t="s">
        <v>649</v>
      </c>
    </row>
    <row r="6197" spans="1:7">
      <c r="A6197" s="389" t="s">
        <v>535</v>
      </c>
      <c r="B6197" s="389" t="s">
        <v>517</v>
      </c>
      <c r="C6197" s="389">
        <v>6.00842782443</v>
      </c>
      <c r="D6197" s="389" t="s">
        <v>647</v>
      </c>
      <c r="E6197" s="389" t="s">
        <v>652</v>
      </c>
      <c r="F6197" s="389" t="s">
        <v>647</v>
      </c>
      <c r="G6197" s="389" t="s">
        <v>649</v>
      </c>
    </row>
    <row r="6198" spans="1:7">
      <c r="A6198" s="389" t="s">
        <v>537</v>
      </c>
      <c r="B6198" s="389" t="s">
        <v>517</v>
      </c>
      <c r="C6198" s="389">
        <v>2.9588285911500001</v>
      </c>
      <c r="D6198" s="389" t="s">
        <v>647</v>
      </c>
      <c r="E6198" s="389" t="s">
        <v>652</v>
      </c>
      <c r="F6198" s="389" t="s">
        <v>647</v>
      </c>
      <c r="G6198" s="389" t="s">
        <v>649</v>
      </c>
    </row>
    <row r="6199" spans="1:7">
      <c r="A6199" s="389" t="s">
        <v>559</v>
      </c>
      <c r="B6199" s="389" t="s">
        <v>517</v>
      </c>
      <c r="C6199" s="389">
        <v>7.59403808215</v>
      </c>
      <c r="D6199" s="389" t="s">
        <v>647</v>
      </c>
      <c r="E6199" s="389" t="s">
        <v>652</v>
      </c>
      <c r="F6199" s="389" t="s">
        <v>647</v>
      </c>
      <c r="G6199" s="389" t="s">
        <v>649</v>
      </c>
    </row>
    <row r="6200" spans="1:7">
      <c r="A6200" s="389" t="s">
        <v>574</v>
      </c>
      <c r="B6200" s="389" t="s">
        <v>517</v>
      </c>
      <c r="C6200" s="389">
        <v>7.59403808215</v>
      </c>
      <c r="D6200" s="389" t="s">
        <v>647</v>
      </c>
      <c r="E6200" s="389" t="s">
        <v>652</v>
      </c>
      <c r="F6200" s="389" t="s">
        <v>647</v>
      </c>
      <c r="G6200" s="389" t="s">
        <v>649</v>
      </c>
    </row>
    <row r="6201" spans="1:7">
      <c r="A6201" s="389" t="s">
        <v>535</v>
      </c>
      <c r="B6201" s="389" t="s">
        <v>517</v>
      </c>
      <c r="C6201" s="389">
        <v>3.4474153799099998</v>
      </c>
      <c r="D6201" s="389" t="s">
        <v>647</v>
      </c>
      <c r="E6201" s="389" t="s">
        <v>652</v>
      </c>
      <c r="F6201" s="389" t="s">
        <v>647</v>
      </c>
      <c r="G6201" s="389" t="s">
        <v>649</v>
      </c>
    </row>
    <row r="6202" spans="1:7">
      <c r="A6202" s="389" t="s">
        <v>514</v>
      </c>
      <c r="B6202" s="389" t="s">
        <v>517</v>
      </c>
      <c r="C6202" s="389">
        <v>2.8334521222500002</v>
      </c>
      <c r="D6202" s="389" t="s">
        <v>647</v>
      </c>
      <c r="E6202" s="389" t="s">
        <v>652</v>
      </c>
      <c r="F6202" s="389" t="s">
        <v>647</v>
      </c>
      <c r="G6202" s="389" t="s">
        <v>649</v>
      </c>
    </row>
    <row r="6203" spans="1:7">
      <c r="A6203" s="389" t="s">
        <v>514</v>
      </c>
      <c r="B6203" s="389" t="s">
        <v>517</v>
      </c>
      <c r="C6203" s="389">
        <v>2.8334521222500002</v>
      </c>
      <c r="D6203" s="389" t="s">
        <v>647</v>
      </c>
      <c r="E6203" s="389" t="s">
        <v>652</v>
      </c>
      <c r="F6203" s="389" t="s">
        <v>647</v>
      </c>
      <c r="G6203" s="389" t="s">
        <v>649</v>
      </c>
    </row>
    <row r="6204" spans="1:7">
      <c r="A6204" s="389" t="s">
        <v>535</v>
      </c>
      <c r="B6204" s="389" t="s">
        <v>517</v>
      </c>
      <c r="C6204" s="389">
        <v>0.70910044000200001</v>
      </c>
      <c r="D6204" s="389" t="s">
        <v>647</v>
      </c>
      <c r="E6204" s="389" t="s">
        <v>652</v>
      </c>
      <c r="F6204" s="389" t="s">
        <v>647</v>
      </c>
      <c r="G6204" s="389" t="s">
        <v>649</v>
      </c>
    </row>
    <row r="6205" spans="1:7">
      <c r="A6205" s="389" t="s">
        <v>529</v>
      </c>
      <c r="B6205" s="389" t="s">
        <v>517</v>
      </c>
      <c r="C6205" s="389">
        <v>2.50423718968</v>
      </c>
      <c r="D6205" s="389" t="s">
        <v>647</v>
      </c>
      <c r="E6205" s="389" t="s">
        <v>652</v>
      </c>
      <c r="F6205" s="389" t="s">
        <v>647</v>
      </c>
      <c r="G6205" s="389" t="s">
        <v>649</v>
      </c>
    </row>
    <row r="6206" spans="1:7">
      <c r="A6206" s="389" t="s">
        <v>529</v>
      </c>
      <c r="B6206" s="389" t="s">
        <v>517</v>
      </c>
      <c r="C6206" s="389">
        <v>2.50423718968</v>
      </c>
      <c r="D6206" s="389" t="s">
        <v>647</v>
      </c>
      <c r="E6206" s="389" t="s">
        <v>652</v>
      </c>
      <c r="F6206" s="389" t="s">
        <v>647</v>
      </c>
      <c r="G6206" s="389" t="s">
        <v>649</v>
      </c>
    </row>
    <row r="6207" spans="1:7">
      <c r="A6207" s="389" t="s">
        <v>544</v>
      </c>
      <c r="B6207" s="389" t="s">
        <v>517</v>
      </c>
      <c r="C6207" s="389">
        <v>1.7508976886400001</v>
      </c>
      <c r="D6207" s="389" t="s">
        <v>647</v>
      </c>
      <c r="E6207" s="389" t="s">
        <v>652</v>
      </c>
      <c r="F6207" s="389" t="s">
        <v>647</v>
      </c>
      <c r="G6207" s="389" t="s">
        <v>649</v>
      </c>
    </row>
    <row r="6208" spans="1:7">
      <c r="A6208" s="389" t="s">
        <v>544</v>
      </c>
      <c r="B6208" s="389" t="s">
        <v>517</v>
      </c>
      <c r="C6208" s="389">
        <v>1.7508976886400001</v>
      </c>
      <c r="D6208" s="389" t="s">
        <v>647</v>
      </c>
      <c r="E6208" s="389" t="s">
        <v>652</v>
      </c>
      <c r="F6208" s="389" t="s">
        <v>647</v>
      </c>
      <c r="G6208" s="389" t="s">
        <v>649</v>
      </c>
    </row>
    <row r="6209" spans="1:7">
      <c r="A6209" s="389" t="s">
        <v>525</v>
      </c>
      <c r="B6209" s="389" t="s">
        <v>517</v>
      </c>
      <c r="C6209" s="389">
        <v>1.7436532137</v>
      </c>
      <c r="D6209" s="389" t="s">
        <v>647</v>
      </c>
      <c r="E6209" s="389" t="s">
        <v>652</v>
      </c>
      <c r="F6209" s="389" t="s">
        <v>647</v>
      </c>
      <c r="G6209" s="389" t="s">
        <v>649</v>
      </c>
    </row>
    <row r="6210" spans="1:7">
      <c r="A6210" s="389" t="s">
        <v>525</v>
      </c>
      <c r="B6210" s="389" t="s">
        <v>517</v>
      </c>
      <c r="C6210" s="389">
        <v>1.7436532137</v>
      </c>
      <c r="D6210" s="389" t="s">
        <v>647</v>
      </c>
      <c r="E6210" s="389" t="s">
        <v>652</v>
      </c>
      <c r="F6210" s="389" t="s">
        <v>647</v>
      </c>
      <c r="G6210" s="389" t="s">
        <v>649</v>
      </c>
    </row>
    <row r="6211" spans="1:7">
      <c r="A6211" s="389" t="s">
        <v>568</v>
      </c>
      <c r="B6211" s="389" t="s">
        <v>517</v>
      </c>
      <c r="C6211" s="389">
        <v>1.7436532137</v>
      </c>
      <c r="D6211" s="389" t="s">
        <v>647</v>
      </c>
      <c r="E6211" s="389" t="s">
        <v>652</v>
      </c>
      <c r="F6211" s="389" t="s">
        <v>647</v>
      </c>
      <c r="G6211" s="389" t="s">
        <v>649</v>
      </c>
    </row>
    <row r="6212" spans="1:7">
      <c r="A6212" s="389" t="s">
        <v>568</v>
      </c>
      <c r="B6212" s="389" t="s">
        <v>517</v>
      </c>
      <c r="C6212" s="389">
        <v>1.7436532137</v>
      </c>
      <c r="D6212" s="389" t="s">
        <v>647</v>
      </c>
      <c r="E6212" s="389" t="s">
        <v>652</v>
      </c>
      <c r="F6212" s="389" t="s">
        <v>647</v>
      </c>
      <c r="G6212" s="389" t="s">
        <v>649</v>
      </c>
    </row>
    <row r="6213" spans="1:7">
      <c r="A6213" s="389" t="s">
        <v>581</v>
      </c>
      <c r="B6213" s="389" t="s">
        <v>517</v>
      </c>
      <c r="C6213" s="389">
        <v>8.6919410727400006</v>
      </c>
      <c r="D6213" s="389" t="s">
        <v>647</v>
      </c>
      <c r="E6213" s="389" t="s">
        <v>652</v>
      </c>
      <c r="F6213" s="389" t="s">
        <v>647</v>
      </c>
      <c r="G6213" s="389" t="s">
        <v>649</v>
      </c>
    </row>
    <row r="6214" spans="1:7">
      <c r="A6214" s="389" t="s">
        <v>581</v>
      </c>
      <c r="B6214" s="389" t="s">
        <v>517</v>
      </c>
      <c r="C6214" s="389">
        <v>8.6919410727400006</v>
      </c>
      <c r="D6214" s="389" t="s">
        <v>647</v>
      </c>
      <c r="E6214" s="389" t="s">
        <v>652</v>
      </c>
      <c r="F6214" s="389" t="s">
        <v>647</v>
      </c>
      <c r="G6214" s="389" t="s">
        <v>649</v>
      </c>
    </row>
    <row r="6215" spans="1:7">
      <c r="A6215" s="389" t="s">
        <v>581</v>
      </c>
      <c r="B6215" s="389" t="s">
        <v>517</v>
      </c>
      <c r="C6215" s="389">
        <v>8.6919410727400006</v>
      </c>
      <c r="D6215" s="389" t="s">
        <v>647</v>
      </c>
      <c r="E6215" s="389" t="s">
        <v>652</v>
      </c>
      <c r="F6215" s="389" t="s">
        <v>647</v>
      </c>
      <c r="G6215" s="389" t="s">
        <v>649</v>
      </c>
    </row>
    <row r="6216" spans="1:7">
      <c r="A6216" s="389" t="s">
        <v>535</v>
      </c>
      <c r="B6216" s="389" t="s">
        <v>517</v>
      </c>
      <c r="C6216" s="389">
        <v>8.0458041478600002</v>
      </c>
      <c r="D6216" s="389" t="s">
        <v>647</v>
      </c>
      <c r="E6216" s="389" t="s">
        <v>652</v>
      </c>
      <c r="F6216" s="389" t="s">
        <v>647</v>
      </c>
      <c r="G6216" s="389" t="s">
        <v>649</v>
      </c>
    </row>
    <row r="6217" spans="1:7">
      <c r="A6217" s="389" t="s">
        <v>535</v>
      </c>
      <c r="B6217" s="389" t="s">
        <v>517</v>
      </c>
      <c r="C6217" s="389">
        <v>8.0458041478600002</v>
      </c>
      <c r="D6217" s="389" t="s">
        <v>647</v>
      </c>
      <c r="E6217" s="389" t="s">
        <v>652</v>
      </c>
      <c r="F6217" s="389" t="s">
        <v>647</v>
      </c>
      <c r="G6217" s="389" t="s">
        <v>649</v>
      </c>
    </row>
    <row r="6218" spans="1:7">
      <c r="A6218" s="389" t="s">
        <v>525</v>
      </c>
      <c r="B6218" s="389" t="s">
        <v>517</v>
      </c>
      <c r="C6218" s="389">
        <v>1.1327802174299999</v>
      </c>
      <c r="D6218" s="389" t="s">
        <v>647</v>
      </c>
      <c r="E6218" s="389" t="s">
        <v>652</v>
      </c>
      <c r="F6218" s="389" t="s">
        <v>647</v>
      </c>
      <c r="G6218" s="389" t="s">
        <v>649</v>
      </c>
    </row>
    <row r="6219" spans="1:7">
      <c r="A6219" s="389" t="s">
        <v>568</v>
      </c>
      <c r="B6219" s="389" t="s">
        <v>517</v>
      </c>
      <c r="C6219" s="389">
        <v>1.1327802174299999</v>
      </c>
      <c r="D6219" s="389" t="s">
        <v>647</v>
      </c>
      <c r="E6219" s="389" t="s">
        <v>652</v>
      </c>
      <c r="F6219" s="389" t="s">
        <v>647</v>
      </c>
      <c r="G6219" s="389" t="s">
        <v>649</v>
      </c>
    </row>
    <row r="6220" spans="1:7">
      <c r="A6220" s="389" t="s">
        <v>514</v>
      </c>
      <c r="B6220" s="389" t="s">
        <v>517</v>
      </c>
      <c r="C6220" s="389">
        <v>1.07728661273</v>
      </c>
      <c r="D6220" s="389" t="s">
        <v>647</v>
      </c>
      <c r="E6220" s="389" t="s">
        <v>652</v>
      </c>
      <c r="F6220" s="389" t="s">
        <v>647</v>
      </c>
      <c r="G6220" s="389" t="s">
        <v>649</v>
      </c>
    </row>
    <row r="6221" spans="1:7">
      <c r="A6221" s="389" t="s">
        <v>571</v>
      </c>
      <c r="B6221" s="389" t="s">
        <v>517</v>
      </c>
      <c r="C6221" s="389">
        <v>19.026133389200002</v>
      </c>
      <c r="D6221" s="389" t="s">
        <v>647</v>
      </c>
      <c r="E6221" s="389" t="s">
        <v>652</v>
      </c>
      <c r="F6221" s="389" t="s">
        <v>647</v>
      </c>
      <c r="G6221" s="389" t="s">
        <v>649</v>
      </c>
    </row>
    <row r="6222" spans="1:7">
      <c r="A6222" s="389" t="s">
        <v>525</v>
      </c>
      <c r="B6222" s="389" t="s">
        <v>517</v>
      </c>
      <c r="C6222" s="389">
        <v>1.4692055632800001</v>
      </c>
      <c r="D6222" s="389" t="s">
        <v>647</v>
      </c>
      <c r="E6222" s="389" t="s">
        <v>652</v>
      </c>
      <c r="F6222" s="389" t="s">
        <v>647</v>
      </c>
      <c r="G6222" s="389" t="s">
        <v>649</v>
      </c>
    </row>
    <row r="6223" spans="1:7">
      <c r="A6223" s="389" t="s">
        <v>568</v>
      </c>
      <c r="B6223" s="389" t="s">
        <v>517</v>
      </c>
      <c r="C6223" s="389">
        <v>1.4692055632800001</v>
      </c>
      <c r="D6223" s="389" t="s">
        <v>647</v>
      </c>
      <c r="E6223" s="389" t="s">
        <v>652</v>
      </c>
      <c r="F6223" s="389" t="s">
        <v>647</v>
      </c>
      <c r="G6223" s="389" t="s">
        <v>649</v>
      </c>
    </row>
    <row r="6224" spans="1:7">
      <c r="A6224" s="389" t="s">
        <v>535</v>
      </c>
      <c r="B6224" s="389" t="s">
        <v>517</v>
      </c>
      <c r="C6224" s="389">
        <v>4.3909161112500001</v>
      </c>
      <c r="D6224" s="389" t="s">
        <v>647</v>
      </c>
      <c r="E6224" s="389" t="s">
        <v>652</v>
      </c>
      <c r="F6224" s="389" t="s">
        <v>647</v>
      </c>
      <c r="G6224" s="389" t="s">
        <v>649</v>
      </c>
    </row>
    <row r="6225" spans="1:7">
      <c r="A6225" s="389" t="s">
        <v>562</v>
      </c>
      <c r="B6225" s="389" t="s">
        <v>517</v>
      </c>
      <c r="C6225" s="389">
        <v>2.71108528252</v>
      </c>
      <c r="D6225" s="389" t="s">
        <v>647</v>
      </c>
      <c r="E6225" s="389" t="s">
        <v>652</v>
      </c>
      <c r="F6225" s="389" t="s">
        <v>647</v>
      </c>
      <c r="G6225" s="389" t="s">
        <v>649</v>
      </c>
    </row>
    <row r="6226" spans="1:7">
      <c r="A6226" s="389" t="s">
        <v>563</v>
      </c>
      <c r="B6226" s="389" t="s">
        <v>517</v>
      </c>
      <c r="C6226" s="389">
        <v>10.2029892417999</v>
      </c>
      <c r="D6226" s="389" t="s">
        <v>647</v>
      </c>
      <c r="E6226" s="389" t="s">
        <v>652</v>
      </c>
      <c r="F6226" s="389" t="s">
        <v>647</v>
      </c>
      <c r="G6226" s="389" t="s">
        <v>649</v>
      </c>
    </row>
    <row r="6227" spans="1:7">
      <c r="A6227" s="389" t="s">
        <v>514</v>
      </c>
      <c r="B6227" s="389" t="s">
        <v>517</v>
      </c>
      <c r="C6227" s="389">
        <v>2.29175952218</v>
      </c>
      <c r="D6227" s="389" t="s">
        <v>647</v>
      </c>
      <c r="E6227" s="389" t="s">
        <v>652</v>
      </c>
      <c r="F6227" s="389" t="s">
        <v>647</v>
      </c>
      <c r="G6227" s="389" t="s">
        <v>649</v>
      </c>
    </row>
    <row r="6228" spans="1:7">
      <c r="A6228" s="389" t="s">
        <v>514</v>
      </c>
      <c r="B6228" s="389" t="s">
        <v>517</v>
      </c>
      <c r="C6228" s="389">
        <v>2.29175952218</v>
      </c>
      <c r="D6228" s="389" t="s">
        <v>647</v>
      </c>
      <c r="E6228" s="389" t="s">
        <v>652</v>
      </c>
      <c r="F6228" s="389" t="s">
        <v>647</v>
      </c>
      <c r="G6228" s="389" t="s">
        <v>649</v>
      </c>
    </row>
    <row r="6229" spans="1:7">
      <c r="A6229" s="389" t="s">
        <v>535</v>
      </c>
      <c r="B6229" s="389" t="s">
        <v>517</v>
      </c>
      <c r="C6229" s="389">
        <v>11.0004833704</v>
      </c>
      <c r="D6229" s="389" t="s">
        <v>647</v>
      </c>
      <c r="E6229" s="389" t="s">
        <v>652</v>
      </c>
      <c r="F6229" s="389" t="s">
        <v>647</v>
      </c>
      <c r="G6229" s="389" t="s">
        <v>649</v>
      </c>
    </row>
    <row r="6230" spans="1:7">
      <c r="A6230" s="389" t="s">
        <v>544</v>
      </c>
      <c r="B6230" s="389" t="s">
        <v>517</v>
      </c>
      <c r="C6230" s="389">
        <v>1.54838903196</v>
      </c>
      <c r="D6230" s="389" t="s">
        <v>647</v>
      </c>
      <c r="E6230" s="389" t="s">
        <v>652</v>
      </c>
      <c r="F6230" s="389" t="s">
        <v>647</v>
      </c>
      <c r="G6230" s="389" t="s">
        <v>649</v>
      </c>
    </row>
    <row r="6231" spans="1:7">
      <c r="A6231" s="389" t="s">
        <v>543</v>
      </c>
      <c r="B6231" s="389" t="s">
        <v>517</v>
      </c>
      <c r="C6231" s="389">
        <v>10.0784049476999</v>
      </c>
      <c r="D6231" s="389" t="s">
        <v>647</v>
      </c>
      <c r="E6231" s="389" t="s">
        <v>652</v>
      </c>
      <c r="F6231" s="389" t="s">
        <v>647</v>
      </c>
      <c r="G6231" s="389" t="s">
        <v>649</v>
      </c>
    </row>
    <row r="6232" spans="1:7">
      <c r="A6232" s="389" t="s">
        <v>530</v>
      </c>
      <c r="B6232" s="389" t="s">
        <v>517</v>
      </c>
      <c r="C6232" s="389">
        <v>7.52611824374</v>
      </c>
      <c r="D6232" s="389" t="s">
        <v>647</v>
      </c>
      <c r="E6232" s="389" t="s">
        <v>652</v>
      </c>
      <c r="F6232" s="389" t="s">
        <v>647</v>
      </c>
      <c r="G6232" s="389" t="s">
        <v>649</v>
      </c>
    </row>
    <row r="6233" spans="1:7">
      <c r="A6233" s="389" t="s">
        <v>579</v>
      </c>
      <c r="B6233" s="389" t="s">
        <v>517</v>
      </c>
      <c r="C6233" s="389">
        <v>7.52611824374</v>
      </c>
      <c r="D6233" s="389" t="s">
        <v>647</v>
      </c>
      <c r="E6233" s="389" t="s">
        <v>652</v>
      </c>
      <c r="F6233" s="389" t="s">
        <v>647</v>
      </c>
      <c r="G6233" s="389" t="s">
        <v>649</v>
      </c>
    </row>
    <row r="6234" spans="1:7">
      <c r="A6234" s="389" t="s">
        <v>535</v>
      </c>
      <c r="B6234" s="389" t="s">
        <v>517</v>
      </c>
      <c r="C6234" s="389">
        <v>0.580101122666</v>
      </c>
      <c r="D6234" s="389" t="s">
        <v>647</v>
      </c>
      <c r="E6234" s="389" t="s">
        <v>652</v>
      </c>
      <c r="F6234" s="389" t="s">
        <v>647</v>
      </c>
      <c r="G6234" s="389" t="s">
        <v>649</v>
      </c>
    </row>
    <row r="6235" spans="1:7">
      <c r="A6235" s="389" t="s">
        <v>581</v>
      </c>
      <c r="B6235" s="389" t="s">
        <v>517</v>
      </c>
      <c r="C6235" s="389">
        <v>30.6439041287999</v>
      </c>
      <c r="D6235" s="389" t="s">
        <v>647</v>
      </c>
      <c r="E6235" s="389" t="s">
        <v>652</v>
      </c>
      <c r="F6235" s="389" t="s">
        <v>647</v>
      </c>
      <c r="G6235" s="389" t="s">
        <v>649</v>
      </c>
    </row>
    <row r="6236" spans="1:7">
      <c r="A6236" s="389" t="s">
        <v>578</v>
      </c>
      <c r="B6236" s="389" t="s">
        <v>517</v>
      </c>
      <c r="C6236" s="389">
        <v>3.2633809657900001</v>
      </c>
      <c r="D6236" s="389" t="s">
        <v>647</v>
      </c>
      <c r="E6236" s="389" t="s">
        <v>652</v>
      </c>
      <c r="F6236" s="389" t="s">
        <v>647</v>
      </c>
      <c r="G6236" s="389" t="s">
        <v>649</v>
      </c>
    </row>
    <row r="6237" spans="1:7">
      <c r="A6237" s="389" t="s">
        <v>578</v>
      </c>
      <c r="B6237" s="389" t="s">
        <v>517</v>
      </c>
      <c r="C6237" s="389">
        <v>3.2633809657900001</v>
      </c>
      <c r="D6237" s="389" t="s">
        <v>647</v>
      </c>
      <c r="E6237" s="389" t="s">
        <v>652</v>
      </c>
      <c r="F6237" s="389" t="s">
        <v>647</v>
      </c>
      <c r="G6237" s="389" t="s">
        <v>649</v>
      </c>
    </row>
    <row r="6238" spans="1:7">
      <c r="A6238" s="389" t="s">
        <v>563</v>
      </c>
      <c r="B6238" s="389" t="s">
        <v>517</v>
      </c>
      <c r="C6238" s="389">
        <v>2.9474737970799998</v>
      </c>
      <c r="D6238" s="389" t="s">
        <v>647</v>
      </c>
      <c r="E6238" s="389" t="s">
        <v>652</v>
      </c>
      <c r="F6238" s="389" t="s">
        <v>647</v>
      </c>
      <c r="G6238" s="389" t="s">
        <v>649</v>
      </c>
    </row>
    <row r="6239" spans="1:7">
      <c r="A6239" s="389" t="s">
        <v>526</v>
      </c>
      <c r="B6239" s="389" t="s">
        <v>517</v>
      </c>
      <c r="C6239" s="389">
        <v>1.37669249834</v>
      </c>
      <c r="D6239" s="389" t="s">
        <v>647</v>
      </c>
      <c r="E6239" s="389" t="s">
        <v>652</v>
      </c>
      <c r="F6239" s="389" t="s">
        <v>647</v>
      </c>
      <c r="G6239" s="389" t="s">
        <v>649</v>
      </c>
    </row>
    <row r="6240" spans="1:7">
      <c r="A6240" s="389" t="s">
        <v>514</v>
      </c>
      <c r="B6240" s="389" t="s">
        <v>517</v>
      </c>
      <c r="C6240" s="389">
        <v>1.38436083425</v>
      </c>
      <c r="D6240" s="389" t="s">
        <v>647</v>
      </c>
      <c r="E6240" s="389" t="s">
        <v>652</v>
      </c>
      <c r="F6240" s="389" t="s">
        <v>647</v>
      </c>
      <c r="G6240" s="389" t="s">
        <v>649</v>
      </c>
    </row>
    <row r="6241" spans="1:7">
      <c r="A6241" s="389" t="s">
        <v>514</v>
      </c>
      <c r="B6241" s="389" t="s">
        <v>517</v>
      </c>
      <c r="C6241" s="389">
        <v>1.38436083425</v>
      </c>
      <c r="D6241" s="389" t="s">
        <v>647</v>
      </c>
      <c r="E6241" s="389" t="s">
        <v>652</v>
      </c>
      <c r="F6241" s="389" t="s">
        <v>647</v>
      </c>
      <c r="G6241" s="389" t="s">
        <v>649</v>
      </c>
    </row>
    <row r="6242" spans="1:7">
      <c r="A6242" s="389" t="s">
        <v>526</v>
      </c>
      <c r="B6242" s="389" t="s">
        <v>517</v>
      </c>
      <c r="C6242" s="389">
        <v>20.545894475600001</v>
      </c>
      <c r="D6242" s="389" t="s">
        <v>647</v>
      </c>
      <c r="E6242" s="389" t="s">
        <v>652</v>
      </c>
      <c r="F6242" s="389" t="s">
        <v>647</v>
      </c>
      <c r="G6242" s="389" t="s">
        <v>649</v>
      </c>
    </row>
    <row r="6243" spans="1:7">
      <c r="A6243" s="389" t="s">
        <v>525</v>
      </c>
      <c r="B6243" s="389" t="s">
        <v>517</v>
      </c>
      <c r="C6243" s="389">
        <v>2.4830514950599998</v>
      </c>
      <c r="D6243" s="389" t="s">
        <v>647</v>
      </c>
      <c r="E6243" s="389" t="s">
        <v>652</v>
      </c>
      <c r="F6243" s="389" t="s">
        <v>647</v>
      </c>
      <c r="G6243" s="389" t="s">
        <v>649</v>
      </c>
    </row>
    <row r="6244" spans="1:7">
      <c r="A6244" s="389" t="s">
        <v>568</v>
      </c>
      <c r="B6244" s="389" t="s">
        <v>517</v>
      </c>
      <c r="C6244" s="389">
        <v>2.4830514950599998</v>
      </c>
      <c r="D6244" s="389" t="s">
        <v>647</v>
      </c>
      <c r="E6244" s="389" t="s">
        <v>652</v>
      </c>
      <c r="F6244" s="389" t="s">
        <v>647</v>
      </c>
      <c r="G6244" s="389" t="s">
        <v>649</v>
      </c>
    </row>
    <row r="6245" spans="1:7">
      <c r="A6245" s="389" t="s">
        <v>581</v>
      </c>
      <c r="B6245" s="389" t="s">
        <v>517</v>
      </c>
      <c r="C6245" s="389">
        <v>4.9779092982500002</v>
      </c>
      <c r="D6245" s="389" t="s">
        <v>647</v>
      </c>
      <c r="E6245" s="389" t="s">
        <v>652</v>
      </c>
      <c r="F6245" s="389" t="s">
        <v>647</v>
      </c>
      <c r="G6245" s="389" t="s">
        <v>649</v>
      </c>
    </row>
    <row r="6246" spans="1:7">
      <c r="A6246" s="389" t="s">
        <v>514</v>
      </c>
      <c r="B6246" s="389" t="s">
        <v>517</v>
      </c>
      <c r="C6246" s="389">
        <v>8.3084125440700003</v>
      </c>
      <c r="D6246" s="389" t="s">
        <v>647</v>
      </c>
      <c r="E6246" s="389" t="s">
        <v>652</v>
      </c>
      <c r="F6246" s="389" t="s">
        <v>647</v>
      </c>
      <c r="G6246" s="389" t="s">
        <v>649</v>
      </c>
    </row>
    <row r="6247" spans="1:7">
      <c r="A6247" s="389" t="s">
        <v>514</v>
      </c>
      <c r="B6247" s="389" t="s">
        <v>517</v>
      </c>
      <c r="C6247" s="389">
        <v>8.3084125440700003</v>
      </c>
      <c r="D6247" s="389" t="s">
        <v>647</v>
      </c>
      <c r="E6247" s="389" t="s">
        <v>652</v>
      </c>
      <c r="F6247" s="389" t="s">
        <v>647</v>
      </c>
      <c r="G6247" s="389" t="s">
        <v>649</v>
      </c>
    </row>
    <row r="6248" spans="1:7">
      <c r="A6248" s="389" t="s">
        <v>581</v>
      </c>
      <c r="B6248" s="389" t="s">
        <v>517</v>
      </c>
      <c r="C6248" s="389">
        <v>0.42547237512699998</v>
      </c>
      <c r="D6248" s="389" t="s">
        <v>647</v>
      </c>
      <c r="E6248" s="389" t="s">
        <v>652</v>
      </c>
      <c r="F6248" s="389" t="s">
        <v>647</v>
      </c>
      <c r="G6248" s="389" t="s">
        <v>649</v>
      </c>
    </row>
    <row r="6249" spans="1:7">
      <c r="A6249" s="389" t="s">
        <v>562</v>
      </c>
      <c r="B6249" s="389" t="s">
        <v>517</v>
      </c>
      <c r="C6249" s="389">
        <v>1.5661949773899999</v>
      </c>
      <c r="D6249" s="389" t="s">
        <v>647</v>
      </c>
      <c r="E6249" s="389" t="s">
        <v>652</v>
      </c>
      <c r="F6249" s="389" t="s">
        <v>647</v>
      </c>
      <c r="G6249" s="389" t="s">
        <v>649</v>
      </c>
    </row>
    <row r="6250" spans="1:7">
      <c r="A6250" s="389" t="s">
        <v>562</v>
      </c>
      <c r="B6250" s="389" t="s">
        <v>517</v>
      </c>
      <c r="C6250" s="389">
        <v>3.0897270808999999</v>
      </c>
      <c r="D6250" s="389" t="s">
        <v>647</v>
      </c>
      <c r="E6250" s="389" t="s">
        <v>652</v>
      </c>
      <c r="F6250" s="389" t="s">
        <v>647</v>
      </c>
      <c r="G6250" s="389" t="s">
        <v>649</v>
      </c>
    </row>
    <row r="6251" spans="1:7">
      <c r="A6251" s="389" t="s">
        <v>544</v>
      </c>
      <c r="B6251" s="389" t="s">
        <v>517</v>
      </c>
      <c r="C6251" s="389">
        <v>0.61074035931199999</v>
      </c>
      <c r="D6251" s="389" t="s">
        <v>647</v>
      </c>
      <c r="E6251" s="389" t="s">
        <v>652</v>
      </c>
      <c r="F6251" s="389" t="s">
        <v>647</v>
      </c>
      <c r="G6251" s="389" t="s">
        <v>649</v>
      </c>
    </row>
    <row r="6252" spans="1:7">
      <c r="A6252" s="389" t="s">
        <v>544</v>
      </c>
      <c r="B6252" s="389" t="s">
        <v>517</v>
      </c>
      <c r="C6252" s="389">
        <v>0.61074035931199999</v>
      </c>
      <c r="D6252" s="389" t="s">
        <v>647</v>
      </c>
      <c r="E6252" s="389" t="s">
        <v>652</v>
      </c>
      <c r="F6252" s="389" t="s">
        <v>647</v>
      </c>
      <c r="G6252" s="389" t="s">
        <v>649</v>
      </c>
    </row>
    <row r="6253" spans="1:7">
      <c r="A6253" s="389" t="s">
        <v>569</v>
      </c>
      <c r="B6253" s="389" t="s">
        <v>517</v>
      </c>
      <c r="C6253" s="389">
        <v>6.3491787956600003</v>
      </c>
      <c r="D6253" s="389" t="s">
        <v>647</v>
      </c>
      <c r="E6253" s="389" t="s">
        <v>652</v>
      </c>
      <c r="F6253" s="389" t="s">
        <v>647</v>
      </c>
      <c r="G6253" s="389" t="s">
        <v>649</v>
      </c>
    </row>
    <row r="6254" spans="1:7">
      <c r="A6254" s="389" t="s">
        <v>569</v>
      </c>
      <c r="B6254" s="389" t="s">
        <v>517</v>
      </c>
      <c r="C6254" s="389">
        <v>6.3491787956600003</v>
      </c>
      <c r="D6254" s="389" t="s">
        <v>647</v>
      </c>
      <c r="E6254" s="389" t="s">
        <v>652</v>
      </c>
      <c r="F6254" s="389" t="s">
        <v>647</v>
      </c>
      <c r="G6254" s="389" t="s">
        <v>649</v>
      </c>
    </row>
    <row r="6255" spans="1:7">
      <c r="A6255" s="389" t="s">
        <v>558</v>
      </c>
      <c r="B6255" s="389" t="s">
        <v>517</v>
      </c>
      <c r="C6255" s="389">
        <v>5.6681582980199998</v>
      </c>
      <c r="D6255" s="389" t="s">
        <v>647</v>
      </c>
      <c r="E6255" s="389" t="s">
        <v>652</v>
      </c>
      <c r="F6255" s="389" t="s">
        <v>647</v>
      </c>
      <c r="G6255" s="389" t="s">
        <v>649</v>
      </c>
    </row>
    <row r="6256" spans="1:7">
      <c r="A6256" s="389" t="s">
        <v>558</v>
      </c>
      <c r="B6256" s="389" t="s">
        <v>517</v>
      </c>
      <c r="C6256" s="389">
        <v>5.6681582980199998</v>
      </c>
      <c r="D6256" s="389" t="s">
        <v>647</v>
      </c>
      <c r="E6256" s="389" t="s">
        <v>652</v>
      </c>
      <c r="F6256" s="389" t="s">
        <v>647</v>
      </c>
      <c r="G6256" s="389" t="s">
        <v>649</v>
      </c>
    </row>
    <row r="6257" spans="1:7">
      <c r="A6257" s="389" t="s">
        <v>525</v>
      </c>
      <c r="B6257" s="389" t="s">
        <v>517</v>
      </c>
      <c r="C6257" s="389">
        <v>1.2013526885600001</v>
      </c>
      <c r="D6257" s="389" t="s">
        <v>647</v>
      </c>
      <c r="E6257" s="389" t="s">
        <v>652</v>
      </c>
      <c r="F6257" s="389" t="s">
        <v>647</v>
      </c>
      <c r="G6257" s="389" t="s">
        <v>649</v>
      </c>
    </row>
    <row r="6258" spans="1:7">
      <c r="A6258" s="389" t="s">
        <v>568</v>
      </c>
      <c r="B6258" s="389" t="s">
        <v>517</v>
      </c>
      <c r="C6258" s="389">
        <v>1.2013526885600001</v>
      </c>
      <c r="D6258" s="389" t="s">
        <v>647</v>
      </c>
      <c r="E6258" s="389" t="s">
        <v>652</v>
      </c>
      <c r="F6258" s="389" t="s">
        <v>647</v>
      </c>
      <c r="G6258" s="389" t="s">
        <v>649</v>
      </c>
    </row>
    <row r="6259" spans="1:7">
      <c r="A6259" s="389" t="s">
        <v>578</v>
      </c>
      <c r="B6259" s="389" t="s">
        <v>517</v>
      </c>
      <c r="C6259" s="389">
        <v>0.94913704407699995</v>
      </c>
      <c r="D6259" s="389" t="s">
        <v>647</v>
      </c>
      <c r="E6259" s="389" t="s">
        <v>652</v>
      </c>
      <c r="F6259" s="389" t="s">
        <v>647</v>
      </c>
      <c r="G6259" s="389" t="s">
        <v>649</v>
      </c>
    </row>
    <row r="6260" spans="1:7">
      <c r="A6260" s="389" t="s">
        <v>562</v>
      </c>
      <c r="B6260" s="389" t="s">
        <v>517</v>
      </c>
      <c r="C6260" s="389">
        <v>0.71053520064200004</v>
      </c>
      <c r="D6260" s="389" t="s">
        <v>647</v>
      </c>
      <c r="E6260" s="389" t="s">
        <v>652</v>
      </c>
      <c r="F6260" s="389" t="s">
        <v>647</v>
      </c>
      <c r="G6260" s="389" t="s">
        <v>649</v>
      </c>
    </row>
    <row r="6261" spans="1:7">
      <c r="A6261" s="389" t="s">
        <v>525</v>
      </c>
      <c r="B6261" s="389" t="s">
        <v>517</v>
      </c>
      <c r="C6261" s="389">
        <v>6.0224056429699999</v>
      </c>
      <c r="D6261" s="389" t="s">
        <v>647</v>
      </c>
      <c r="E6261" s="389" t="s">
        <v>652</v>
      </c>
      <c r="F6261" s="389" t="s">
        <v>647</v>
      </c>
      <c r="G6261" s="389" t="s">
        <v>649</v>
      </c>
    </row>
    <row r="6262" spans="1:7">
      <c r="A6262" s="389" t="s">
        <v>525</v>
      </c>
      <c r="B6262" s="389" t="s">
        <v>517</v>
      </c>
      <c r="C6262" s="389">
        <v>6.0224056429699999</v>
      </c>
      <c r="D6262" s="389" t="s">
        <v>647</v>
      </c>
      <c r="E6262" s="389" t="s">
        <v>652</v>
      </c>
      <c r="F6262" s="389" t="s">
        <v>647</v>
      </c>
      <c r="G6262" s="389" t="s">
        <v>649</v>
      </c>
    </row>
    <row r="6263" spans="1:7">
      <c r="A6263" s="389" t="s">
        <v>525</v>
      </c>
      <c r="B6263" s="389" t="s">
        <v>517</v>
      </c>
      <c r="C6263" s="389">
        <v>6.0224056429699999</v>
      </c>
      <c r="D6263" s="389" t="s">
        <v>647</v>
      </c>
      <c r="E6263" s="389" t="s">
        <v>652</v>
      </c>
      <c r="F6263" s="389" t="s">
        <v>647</v>
      </c>
      <c r="G6263" s="389" t="s">
        <v>649</v>
      </c>
    </row>
    <row r="6264" spans="1:7">
      <c r="A6264" s="389" t="s">
        <v>526</v>
      </c>
      <c r="B6264" s="389" t="s">
        <v>517</v>
      </c>
      <c r="C6264" s="389">
        <v>6.0224056429699999</v>
      </c>
      <c r="D6264" s="389" t="s">
        <v>647</v>
      </c>
      <c r="E6264" s="389" t="s">
        <v>652</v>
      </c>
      <c r="F6264" s="389" t="s">
        <v>647</v>
      </c>
      <c r="G6264" s="389" t="s">
        <v>649</v>
      </c>
    </row>
    <row r="6265" spans="1:7">
      <c r="A6265" s="389" t="s">
        <v>526</v>
      </c>
      <c r="B6265" s="389" t="s">
        <v>517</v>
      </c>
      <c r="C6265" s="389">
        <v>6.0224056429699999</v>
      </c>
      <c r="D6265" s="389" t="s">
        <v>647</v>
      </c>
      <c r="E6265" s="389" t="s">
        <v>652</v>
      </c>
      <c r="F6265" s="389" t="s">
        <v>647</v>
      </c>
      <c r="G6265" s="389" t="s">
        <v>649</v>
      </c>
    </row>
    <row r="6266" spans="1:7">
      <c r="A6266" s="389" t="s">
        <v>568</v>
      </c>
      <c r="B6266" s="389" t="s">
        <v>517</v>
      </c>
      <c r="C6266" s="389">
        <v>6.0224056429699999</v>
      </c>
      <c r="D6266" s="389" t="s">
        <v>647</v>
      </c>
      <c r="E6266" s="389" t="s">
        <v>652</v>
      </c>
      <c r="F6266" s="389" t="s">
        <v>647</v>
      </c>
      <c r="G6266" s="389" t="s">
        <v>649</v>
      </c>
    </row>
    <row r="6267" spans="1:7">
      <c r="A6267" s="389" t="s">
        <v>568</v>
      </c>
      <c r="B6267" s="389" t="s">
        <v>517</v>
      </c>
      <c r="C6267" s="389">
        <v>6.0224056429699999</v>
      </c>
      <c r="D6267" s="389" t="s">
        <v>647</v>
      </c>
      <c r="E6267" s="389" t="s">
        <v>652</v>
      </c>
      <c r="F6267" s="389" t="s">
        <v>647</v>
      </c>
      <c r="G6267" s="389" t="s">
        <v>649</v>
      </c>
    </row>
    <row r="6268" spans="1:7">
      <c r="A6268" s="389" t="s">
        <v>568</v>
      </c>
      <c r="B6268" s="389" t="s">
        <v>517</v>
      </c>
      <c r="C6268" s="389">
        <v>6.0224056429699999</v>
      </c>
      <c r="D6268" s="389" t="s">
        <v>647</v>
      </c>
      <c r="E6268" s="389" t="s">
        <v>652</v>
      </c>
      <c r="F6268" s="389" t="s">
        <v>647</v>
      </c>
      <c r="G6268" s="389" t="s">
        <v>649</v>
      </c>
    </row>
    <row r="6269" spans="1:7">
      <c r="A6269" s="389" t="s">
        <v>581</v>
      </c>
      <c r="B6269" s="389" t="s">
        <v>517</v>
      </c>
      <c r="C6269" s="389">
        <v>20.6318674247999</v>
      </c>
      <c r="D6269" s="389" t="s">
        <v>647</v>
      </c>
      <c r="E6269" s="389" t="s">
        <v>652</v>
      </c>
      <c r="F6269" s="389" t="s">
        <v>647</v>
      </c>
      <c r="G6269" s="389" t="s">
        <v>649</v>
      </c>
    </row>
    <row r="6270" spans="1:7">
      <c r="A6270" s="389" t="s">
        <v>581</v>
      </c>
      <c r="B6270" s="389" t="s">
        <v>517</v>
      </c>
      <c r="C6270" s="389">
        <v>20.6318674247999</v>
      </c>
      <c r="D6270" s="389" t="s">
        <v>647</v>
      </c>
      <c r="E6270" s="389" t="s">
        <v>652</v>
      </c>
      <c r="F6270" s="389" t="s">
        <v>647</v>
      </c>
      <c r="G6270" s="389" t="s">
        <v>649</v>
      </c>
    </row>
    <row r="6271" spans="1:7">
      <c r="A6271" s="389" t="s">
        <v>562</v>
      </c>
      <c r="B6271" s="389" t="s">
        <v>517</v>
      </c>
      <c r="C6271" s="389">
        <v>18.9547505452</v>
      </c>
      <c r="D6271" s="389" t="s">
        <v>647</v>
      </c>
      <c r="E6271" s="389" t="s">
        <v>652</v>
      </c>
      <c r="F6271" s="389" t="s">
        <v>647</v>
      </c>
      <c r="G6271" s="389" t="s">
        <v>649</v>
      </c>
    </row>
    <row r="6272" spans="1:7">
      <c r="A6272" s="389" t="s">
        <v>581</v>
      </c>
      <c r="B6272" s="389" t="s">
        <v>517</v>
      </c>
      <c r="C6272" s="389">
        <v>0.33207334007</v>
      </c>
      <c r="D6272" s="389" t="s">
        <v>647</v>
      </c>
      <c r="E6272" s="389" t="s">
        <v>652</v>
      </c>
      <c r="F6272" s="389" t="s">
        <v>647</v>
      </c>
      <c r="G6272" s="389" t="s">
        <v>649</v>
      </c>
    </row>
    <row r="6273" spans="1:7">
      <c r="A6273" s="389" t="s">
        <v>581</v>
      </c>
      <c r="B6273" s="389" t="s">
        <v>517</v>
      </c>
      <c r="C6273" s="389">
        <v>0.33207334007</v>
      </c>
      <c r="D6273" s="389" t="s">
        <v>647</v>
      </c>
      <c r="E6273" s="389" t="s">
        <v>652</v>
      </c>
      <c r="F6273" s="389" t="s">
        <v>647</v>
      </c>
      <c r="G6273" s="389" t="s">
        <v>649</v>
      </c>
    </row>
    <row r="6274" spans="1:7">
      <c r="A6274" s="389" t="s">
        <v>514</v>
      </c>
      <c r="B6274" s="389" t="s">
        <v>517</v>
      </c>
      <c r="C6274" s="389">
        <v>1.2832654696500001</v>
      </c>
      <c r="D6274" s="389" t="s">
        <v>647</v>
      </c>
      <c r="E6274" s="389" t="s">
        <v>652</v>
      </c>
      <c r="F6274" s="389" t="s">
        <v>647</v>
      </c>
      <c r="G6274" s="389" t="s">
        <v>649</v>
      </c>
    </row>
    <row r="6275" spans="1:7">
      <c r="A6275" s="389" t="s">
        <v>526</v>
      </c>
      <c r="B6275" s="389" t="s">
        <v>517</v>
      </c>
      <c r="C6275" s="389">
        <v>8.7667115260399999</v>
      </c>
      <c r="D6275" s="389" t="s">
        <v>647</v>
      </c>
      <c r="E6275" s="389" t="s">
        <v>652</v>
      </c>
      <c r="F6275" s="389" t="s">
        <v>647</v>
      </c>
      <c r="G6275" s="389" t="s">
        <v>649</v>
      </c>
    </row>
    <row r="6276" spans="1:7">
      <c r="A6276" s="389" t="s">
        <v>542</v>
      </c>
      <c r="B6276" s="389" t="s">
        <v>517</v>
      </c>
      <c r="C6276" s="389">
        <v>8.7667115260399999</v>
      </c>
      <c r="D6276" s="389" t="s">
        <v>647</v>
      </c>
      <c r="E6276" s="389" t="s">
        <v>652</v>
      </c>
      <c r="F6276" s="389" t="s">
        <v>647</v>
      </c>
      <c r="G6276" s="389" t="s">
        <v>649</v>
      </c>
    </row>
    <row r="6277" spans="1:7">
      <c r="A6277" s="389" t="s">
        <v>578</v>
      </c>
      <c r="B6277" s="389" t="s">
        <v>517</v>
      </c>
      <c r="C6277" s="389">
        <v>4.1129141348199996</v>
      </c>
      <c r="D6277" s="389" t="s">
        <v>647</v>
      </c>
      <c r="E6277" s="389" t="s">
        <v>652</v>
      </c>
      <c r="F6277" s="389" t="s">
        <v>647</v>
      </c>
      <c r="G6277" s="389" t="s">
        <v>649</v>
      </c>
    </row>
    <row r="6278" spans="1:7">
      <c r="A6278" s="389" t="s">
        <v>569</v>
      </c>
      <c r="B6278" s="389" t="s">
        <v>517</v>
      </c>
      <c r="C6278" s="389">
        <v>4.7179673506700004</v>
      </c>
      <c r="D6278" s="389" t="s">
        <v>647</v>
      </c>
      <c r="E6278" s="389" t="s">
        <v>652</v>
      </c>
      <c r="F6278" s="389" t="s">
        <v>647</v>
      </c>
      <c r="G6278" s="389" t="s">
        <v>649</v>
      </c>
    </row>
    <row r="6279" spans="1:7">
      <c r="A6279" s="389" t="s">
        <v>526</v>
      </c>
      <c r="B6279" s="389" t="s">
        <v>517</v>
      </c>
      <c r="C6279" s="389">
        <v>2.7115751347799999</v>
      </c>
      <c r="D6279" s="389" t="s">
        <v>647</v>
      </c>
      <c r="E6279" s="389" t="s">
        <v>652</v>
      </c>
      <c r="F6279" s="389" t="s">
        <v>647</v>
      </c>
      <c r="G6279" s="389" t="s">
        <v>649</v>
      </c>
    </row>
    <row r="6280" spans="1:7">
      <c r="A6280" s="389" t="s">
        <v>569</v>
      </c>
      <c r="B6280" s="389" t="s">
        <v>517</v>
      </c>
      <c r="C6280" s="389">
        <v>2.7115751347799999</v>
      </c>
      <c r="D6280" s="389" t="s">
        <v>647</v>
      </c>
      <c r="E6280" s="389" t="s">
        <v>652</v>
      </c>
      <c r="F6280" s="389" t="s">
        <v>647</v>
      </c>
      <c r="G6280" s="389" t="s">
        <v>649</v>
      </c>
    </row>
    <row r="6281" spans="1:7">
      <c r="A6281" s="389" t="s">
        <v>569</v>
      </c>
      <c r="B6281" s="389" t="s">
        <v>517</v>
      </c>
      <c r="C6281" s="389">
        <v>2.7115751347799999</v>
      </c>
      <c r="D6281" s="389" t="s">
        <v>647</v>
      </c>
      <c r="E6281" s="389" t="s">
        <v>652</v>
      </c>
      <c r="F6281" s="389" t="s">
        <v>647</v>
      </c>
      <c r="G6281" s="389" t="s">
        <v>649</v>
      </c>
    </row>
    <row r="6282" spans="1:7">
      <c r="A6282" s="389" t="s">
        <v>581</v>
      </c>
      <c r="B6282" s="389" t="s">
        <v>517</v>
      </c>
      <c r="C6282" s="389">
        <v>3.24391842548</v>
      </c>
      <c r="D6282" s="389" t="s">
        <v>647</v>
      </c>
      <c r="E6282" s="389" t="s">
        <v>652</v>
      </c>
      <c r="F6282" s="389" t="s">
        <v>647</v>
      </c>
      <c r="G6282" s="389" t="s">
        <v>649</v>
      </c>
    </row>
    <row r="6283" spans="1:7">
      <c r="A6283" s="389" t="s">
        <v>578</v>
      </c>
      <c r="B6283" s="389" t="s">
        <v>517</v>
      </c>
      <c r="C6283" s="389">
        <v>3.1543945171700001</v>
      </c>
      <c r="D6283" s="389" t="s">
        <v>647</v>
      </c>
      <c r="E6283" s="389" t="s">
        <v>652</v>
      </c>
      <c r="F6283" s="389" t="s">
        <v>647</v>
      </c>
      <c r="G6283" s="389" t="s">
        <v>649</v>
      </c>
    </row>
    <row r="6284" spans="1:7">
      <c r="A6284" s="389" t="s">
        <v>578</v>
      </c>
      <c r="B6284" s="389" t="s">
        <v>517</v>
      </c>
      <c r="C6284" s="389">
        <v>3.1543945171700001</v>
      </c>
      <c r="D6284" s="389" t="s">
        <v>647</v>
      </c>
      <c r="E6284" s="389" t="s">
        <v>652</v>
      </c>
      <c r="F6284" s="389" t="s">
        <v>647</v>
      </c>
      <c r="G6284" s="389" t="s">
        <v>649</v>
      </c>
    </row>
    <row r="6285" spans="1:7">
      <c r="A6285" s="389" t="s">
        <v>578</v>
      </c>
      <c r="B6285" s="389" t="s">
        <v>517</v>
      </c>
      <c r="C6285" s="389">
        <v>3.1543945171700001</v>
      </c>
      <c r="D6285" s="389" t="s">
        <v>647</v>
      </c>
      <c r="E6285" s="389" t="s">
        <v>652</v>
      </c>
      <c r="F6285" s="389" t="s">
        <v>647</v>
      </c>
      <c r="G6285" s="389" t="s">
        <v>649</v>
      </c>
    </row>
    <row r="6286" spans="1:7">
      <c r="A6286" s="389" t="s">
        <v>542</v>
      </c>
      <c r="B6286" s="389" t="s">
        <v>517</v>
      </c>
      <c r="C6286" s="389">
        <v>1.6373438917700001</v>
      </c>
      <c r="D6286" s="389" t="s">
        <v>647</v>
      </c>
      <c r="E6286" s="389" t="s">
        <v>652</v>
      </c>
      <c r="F6286" s="389" t="s">
        <v>647</v>
      </c>
      <c r="G6286" s="389" t="s">
        <v>649</v>
      </c>
    </row>
    <row r="6287" spans="1:7">
      <c r="A6287" s="389" t="s">
        <v>524</v>
      </c>
      <c r="B6287" s="389" t="s">
        <v>517</v>
      </c>
      <c r="C6287" s="389">
        <v>1.75443064803</v>
      </c>
      <c r="D6287" s="389" t="s">
        <v>647</v>
      </c>
      <c r="E6287" s="389" t="s">
        <v>652</v>
      </c>
      <c r="F6287" s="389" t="s">
        <v>647</v>
      </c>
      <c r="G6287" s="389" t="s">
        <v>649</v>
      </c>
    </row>
    <row r="6288" spans="1:7">
      <c r="A6288" s="389" t="s">
        <v>579</v>
      </c>
      <c r="B6288" s="389" t="s">
        <v>517</v>
      </c>
      <c r="C6288" s="389">
        <v>9.8686792146600002</v>
      </c>
      <c r="D6288" s="389" t="s">
        <v>647</v>
      </c>
      <c r="E6288" s="389" t="s">
        <v>652</v>
      </c>
      <c r="F6288" s="389" t="s">
        <v>647</v>
      </c>
      <c r="G6288" s="389" t="s">
        <v>649</v>
      </c>
    </row>
    <row r="6289" spans="1:7">
      <c r="A6289" s="389" t="s">
        <v>525</v>
      </c>
      <c r="B6289" s="389" t="s">
        <v>517</v>
      </c>
      <c r="C6289" s="389">
        <v>0.26312073135800002</v>
      </c>
      <c r="D6289" s="389" t="s">
        <v>647</v>
      </c>
      <c r="E6289" s="389" t="s">
        <v>652</v>
      </c>
      <c r="F6289" s="389" t="s">
        <v>647</v>
      </c>
      <c r="G6289" s="389" t="s">
        <v>649</v>
      </c>
    </row>
    <row r="6290" spans="1:7">
      <c r="A6290" s="389" t="s">
        <v>543</v>
      </c>
      <c r="B6290" s="389" t="s">
        <v>517</v>
      </c>
      <c r="C6290" s="389">
        <v>2.0696640023400001</v>
      </c>
      <c r="D6290" s="389" t="s">
        <v>647</v>
      </c>
      <c r="E6290" s="389" t="s">
        <v>652</v>
      </c>
      <c r="F6290" s="389" t="s">
        <v>647</v>
      </c>
      <c r="G6290" s="389" t="s">
        <v>649</v>
      </c>
    </row>
    <row r="6291" spans="1:7">
      <c r="A6291" s="389" t="s">
        <v>525</v>
      </c>
      <c r="B6291" s="389" t="s">
        <v>517</v>
      </c>
      <c r="C6291" s="389">
        <v>1.4488587024199999</v>
      </c>
      <c r="D6291" s="389" t="s">
        <v>647</v>
      </c>
      <c r="E6291" s="389" t="s">
        <v>652</v>
      </c>
      <c r="F6291" s="389" t="s">
        <v>647</v>
      </c>
      <c r="G6291" s="389" t="s">
        <v>649</v>
      </c>
    </row>
    <row r="6292" spans="1:7">
      <c r="A6292" s="389" t="s">
        <v>563</v>
      </c>
      <c r="B6292" s="389" t="s">
        <v>517</v>
      </c>
      <c r="C6292" s="389">
        <v>2.1411694371499999</v>
      </c>
      <c r="D6292" s="389" t="s">
        <v>647</v>
      </c>
      <c r="E6292" s="389" t="s">
        <v>652</v>
      </c>
      <c r="F6292" s="389" t="s">
        <v>647</v>
      </c>
      <c r="G6292" s="389" t="s">
        <v>649</v>
      </c>
    </row>
    <row r="6293" spans="1:7">
      <c r="A6293" s="389" t="s">
        <v>526</v>
      </c>
      <c r="B6293" s="389" t="s">
        <v>517</v>
      </c>
      <c r="C6293" s="389">
        <v>5.1505563113299999</v>
      </c>
      <c r="D6293" s="389" t="s">
        <v>647</v>
      </c>
      <c r="E6293" s="389" t="s">
        <v>652</v>
      </c>
      <c r="F6293" s="389" t="s">
        <v>647</v>
      </c>
      <c r="G6293" s="389" t="s">
        <v>649</v>
      </c>
    </row>
    <row r="6294" spans="1:7">
      <c r="A6294" s="389" t="s">
        <v>524</v>
      </c>
      <c r="B6294" s="389" t="s">
        <v>517</v>
      </c>
      <c r="C6294" s="389">
        <v>27.8236715912</v>
      </c>
      <c r="D6294" s="389" t="s">
        <v>647</v>
      </c>
      <c r="E6294" s="389" t="s">
        <v>652</v>
      </c>
      <c r="F6294" s="389" t="s">
        <v>647</v>
      </c>
      <c r="G6294" s="389" t="s">
        <v>649</v>
      </c>
    </row>
    <row r="6295" spans="1:7">
      <c r="A6295" s="389" t="s">
        <v>535</v>
      </c>
      <c r="B6295" s="389" t="s">
        <v>517</v>
      </c>
      <c r="C6295" s="389">
        <v>28.633265849400001</v>
      </c>
      <c r="D6295" s="389" t="s">
        <v>647</v>
      </c>
      <c r="E6295" s="389" t="s">
        <v>652</v>
      </c>
      <c r="F6295" s="389" t="s">
        <v>647</v>
      </c>
      <c r="G6295" s="389" t="s">
        <v>649</v>
      </c>
    </row>
    <row r="6296" spans="1:7">
      <c r="A6296" s="389" t="s">
        <v>524</v>
      </c>
      <c r="B6296" s="389" t="s">
        <v>517</v>
      </c>
      <c r="C6296" s="389">
        <v>6.8465677967699996</v>
      </c>
      <c r="D6296" s="389" t="s">
        <v>647</v>
      </c>
      <c r="E6296" s="389" t="s">
        <v>652</v>
      </c>
      <c r="F6296" s="389" t="s">
        <v>647</v>
      </c>
      <c r="G6296" s="389" t="s">
        <v>649</v>
      </c>
    </row>
    <row r="6297" spans="1:7">
      <c r="A6297" s="389" t="s">
        <v>524</v>
      </c>
      <c r="B6297" s="389" t="s">
        <v>517</v>
      </c>
      <c r="C6297" s="389">
        <v>6.8465677967699996</v>
      </c>
      <c r="D6297" s="389" t="s">
        <v>647</v>
      </c>
      <c r="E6297" s="389" t="s">
        <v>652</v>
      </c>
      <c r="F6297" s="389" t="s">
        <v>647</v>
      </c>
      <c r="G6297" s="389" t="s">
        <v>649</v>
      </c>
    </row>
    <row r="6298" spans="1:7">
      <c r="A6298" s="389" t="s">
        <v>525</v>
      </c>
      <c r="B6298" s="389" t="s">
        <v>517</v>
      </c>
      <c r="C6298" s="389">
        <v>16.436662026299899</v>
      </c>
      <c r="D6298" s="389" t="s">
        <v>647</v>
      </c>
      <c r="E6298" s="389" t="s">
        <v>652</v>
      </c>
      <c r="F6298" s="389" t="s">
        <v>647</v>
      </c>
      <c r="G6298" s="389" t="s">
        <v>649</v>
      </c>
    </row>
    <row r="6299" spans="1:7">
      <c r="A6299" s="389" t="s">
        <v>514</v>
      </c>
      <c r="B6299" s="389" t="s">
        <v>517</v>
      </c>
      <c r="C6299" s="389">
        <v>0.83429368165899997</v>
      </c>
      <c r="D6299" s="389" t="s">
        <v>647</v>
      </c>
      <c r="E6299" s="389" t="s">
        <v>652</v>
      </c>
      <c r="F6299" s="389" t="s">
        <v>647</v>
      </c>
      <c r="G6299" s="389" t="s">
        <v>649</v>
      </c>
    </row>
    <row r="6300" spans="1:7">
      <c r="A6300" s="389" t="s">
        <v>514</v>
      </c>
      <c r="B6300" s="389" t="s">
        <v>517</v>
      </c>
      <c r="C6300" s="389">
        <v>0.83429368165899997</v>
      </c>
      <c r="D6300" s="389" t="s">
        <v>647</v>
      </c>
      <c r="E6300" s="389" t="s">
        <v>652</v>
      </c>
      <c r="F6300" s="389" t="s">
        <v>647</v>
      </c>
      <c r="G6300" s="389" t="s">
        <v>649</v>
      </c>
    </row>
    <row r="6301" spans="1:7">
      <c r="A6301" s="389" t="s">
        <v>578</v>
      </c>
      <c r="B6301" s="389" t="s">
        <v>517</v>
      </c>
      <c r="C6301" s="389">
        <v>2.35800246748</v>
      </c>
      <c r="D6301" s="389" t="s">
        <v>647</v>
      </c>
      <c r="E6301" s="389" t="s">
        <v>652</v>
      </c>
      <c r="F6301" s="389" t="s">
        <v>647</v>
      </c>
      <c r="G6301" s="389" t="s">
        <v>649</v>
      </c>
    </row>
    <row r="6302" spans="1:7">
      <c r="A6302" s="389" t="s">
        <v>578</v>
      </c>
      <c r="B6302" s="389" t="s">
        <v>517</v>
      </c>
      <c r="C6302" s="389">
        <v>2.35800246748</v>
      </c>
      <c r="D6302" s="389" t="s">
        <v>647</v>
      </c>
      <c r="E6302" s="389" t="s">
        <v>652</v>
      </c>
      <c r="F6302" s="389" t="s">
        <v>647</v>
      </c>
      <c r="G6302" s="389" t="s">
        <v>649</v>
      </c>
    </row>
    <row r="6303" spans="1:7">
      <c r="A6303" s="389" t="s">
        <v>526</v>
      </c>
      <c r="B6303" s="389" t="s">
        <v>517</v>
      </c>
      <c r="C6303" s="389">
        <v>1.12159354156</v>
      </c>
      <c r="D6303" s="389" t="s">
        <v>647</v>
      </c>
      <c r="E6303" s="389" t="s">
        <v>652</v>
      </c>
      <c r="F6303" s="389" t="s">
        <v>647</v>
      </c>
      <c r="G6303" s="389" t="s">
        <v>649</v>
      </c>
    </row>
    <row r="6304" spans="1:7">
      <c r="A6304" s="389" t="s">
        <v>535</v>
      </c>
      <c r="B6304" s="389" t="s">
        <v>517</v>
      </c>
      <c r="C6304" s="389">
        <v>1.43734629449</v>
      </c>
      <c r="D6304" s="389" t="s">
        <v>647</v>
      </c>
      <c r="E6304" s="389" t="s">
        <v>652</v>
      </c>
      <c r="F6304" s="389" t="s">
        <v>647</v>
      </c>
      <c r="G6304" s="389" t="s">
        <v>649</v>
      </c>
    </row>
    <row r="6305" spans="1:7">
      <c r="B6305" s="389" t="s">
        <v>517</v>
      </c>
      <c r="C6305" s="389">
        <v>4.4135583240100003</v>
      </c>
      <c r="D6305" s="389" t="s">
        <v>647</v>
      </c>
      <c r="E6305" s="389" t="s">
        <v>652</v>
      </c>
      <c r="F6305" s="389" t="s">
        <v>647</v>
      </c>
      <c r="G6305" s="389" t="s">
        <v>649</v>
      </c>
    </row>
    <row r="6306" spans="1:7">
      <c r="A6306" s="389" t="s">
        <v>581</v>
      </c>
      <c r="B6306" s="389" t="s">
        <v>517</v>
      </c>
      <c r="C6306" s="389">
        <v>0.83459737115800003</v>
      </c>
      <c r="D6306" s="389" t="s">
        <v>647</v>
      </c>
      <c r="E6306" s="389" t="s">
        <v>652</v>
      </c>
      <c r="F6306" s="389" t="s">
        <v>647</v>
      </c>
      <c r="G6306" s="389" t="s">
        <v>649</v>
      </c>
    </row>
    <row r="6307" spans="1:7">
      <c r="A6307" s="389" t="s">
        <v>535</v>
      </c>
      <c r="B6307" s="389" t="s">
        <v>517</v>
      </c>
      <c r="C6307" s="389">
        <v>11.8721768462</v>
      </c>
      <c r="D6307" s="389" t="s">
        <v>647</v>
      </c>
      <c r="E6307" s="389" t="s">
        <v>652</v>
      </c>
      <c r="F6307" s="389" t="s">
        <v>647</v>
      </c>
      <c r="G6307" s="389" t="s">
        <v>649</v>
      </c>
    </row>
    <row r="6308" spans="1:7">
      <c r="A6308" s="389" t="s">
        <v>514</v>
      </c>
      <c r="B6308" s="389" t="s">
        <v>517</v>
      </c>
      <c r="C6308" s="389">
        <v>0.56084847619599998</v>
      </c>
      <c r="D6308" s="389" t="s">
        <v>647</v>
      </c>
      <c r="E6308" s="389" t="s">
        <v>652</v>
      </c>
      <c r="F6308" s="389" t="s">
        <v>647</v>
      </c>
      <c r="G6308" s="389" t="s">
        <v>649</v>
      </c>
    </row>
    <row r="6309" spans="1:7">
      <c r="A6309" s="389" t="s">
        <v>514</v>
      </c>
      <c r="B6309" s="389" t="s">
        <v>517</v>
      </c>
      <c r="C6309" s="389">
        <v>0.56084847619599998</v>
      </c>
      <c r="D6309" s="389" t="s">
        <v>647</v>
      </c>
      <c r="E6309" s="389" t="s">
        <v>652</v>
      </c>
      <c r="F6309" s="389" t="s">
        <v>647</v>
      </c>
      <c r="G6309" s="389" t="s">
        <v>649</v>
      </c>
    </row>
    <row r="6310" spans="1:7">
      <c r="A6310" s="389" t="s">
        <v>525</v>
      </c>
      <c r="B6310" s="389" t="s">
        <v>517</v>
      </c>
      <c r="C6310" s="389">
        <v>1.2183702601499999</v>
      </c>
      <c r="D6310" s="389" t="s">
        <v>647</v>
      </c>
      <c r="E6310" s="389" t="s">
        <v>652</v>
      </c>
      <c r="F6310" s="389" t="s">
        <v>647</v>
      </c>
      <c r="G6310" s="389" t="s">
        <v>649</v>
      </c>
    </row>
    <row r="6311" spans="1:7">
      <c r="A6311" s="389" t="s">
        <v>526</v>
      </c>
      <c r="B6311" s="389" t="s">
        <v>517</v>
      </c>
      <c r="C6311" s="389">
        <v>1.2183702601499999</v>
      </c>
      <c r="D6311" s="389" t="s">
        <v>647</v>
      </c>
      <c r="E6311" s="389" t="s">
        <v>652</v>
      </c>
      <c r="F6311" s="389" t="s">
        <v>647</v>
      </c>
      <c r="G6311" s="389" t="s">
        <v>649</v>
      </c>
    </row>
    <row r="6312" spans="1:7">
      <c r="A6312" s="389" t="s">
        <v>568</v>
      </c>
      <c r="B6312" s="389" t="s">
        <v>517</v>
      </c>
      <c r="C6312" s="389">
        <v>1.2183702601499999</v>
      </c>
      <c r="D6312" s="389" t="s">
        <v>647</v>
      </c>
      <c r="E6312" s="389" t="s">
        <v>652</v>
      </c>
      <c r="F6312" s="389" t="s">
        <v>647</v>
      </c>
      <c r="G6312" s="389" t="s">
        <v>649</v>
      </c>
    </row>
    <row r="6313" spans="1:7">
      <c r="A6313" s="389" t="s">
        <v>514</v>
      </c>
      <c r="B6313" s="389" t="s">
        <v>517</v>
      </c>
      <c r="C6313" s="389">
        <v>19.544831997900001</v>
      </c>
      <c r="D6313" s="389" t="s">
        <v>647</v>
      </c>
      <c r="E6313" s="389" t="s">
        <v>652</v>
      </c>
      <c r="F6313" s="389" t="s">
        <v>647</v>
      </c>
      <c r="G6313" s="389" t="s">
        <v>649</v>
      </c>
    </row>
    <row r="6314" spans="1:7">
      <c r="A6314" s="389" t="s">
        <v>537</v>
      </c>
      <c r="B6314" s="389" t="s">
        <v>517</v>
      </c>
      <c r="C6314" s="389">
        <v>2.3833168904100002</v>
      </c>
      <c r="D6314" s="389" t="s">
        <v>647</v>
      </c>
      <c r="E6314" s="389" t="s">
        <v>652</v>
      </c>
      <c r="F6314" s="389" t="s">
        <v>647</v>
      </c>
      <c r="G6314" s="389" t="s">
        <v>649</v>
      </c>
    </row>
    <row r="6315" spans="1:7">
      <c r="A6315" s="389" t="s">
        <v>514</v>
      </c>
      <c r="B6315" s="389" t="s">
        <v>517</v>
      </c>
      <c r="C6315" s="389">
        <v>1.39560299543</v>
      </c>
      <c r="D6315" s="389" t="s">
        <v>647</v>
      </c>
      <c r="E6315" s="389" t="s">
        <v>652</v>
      </c>
      <c r="F6315" s="389" t="s">
        <v>647</v>
      </c>
      <c r="G6315" s="389" t="s">
        <v>649</v>
      </c>
    </row>
    <row r="6316" spans="1:7">
      <c r="A6316" s="389" t="s">
        <v>562</v>
      </c>
      <c r="B6316" s="389" t="s">
        <v>517</v>
      </c>
      <c r="C6316" s="389">
        <v>2.5778138406000002</v>
      </c>
      <c r="D6316" s="389" t="s">
        <v>647</v>
      </c>
      <c r="E6316" s="389" t="s">
        <v>652</v>
      </c>
      <c r="F6316" s="389" t="s">
        <v>647</v>
      </c>
      <c r="G6316" s="389" t="s">
        <v>649</v>
      </c>
    </row>
    <row r="6317" spans="1:7">
      <c r="A6317" s="389" t="s">
        <v>581</v>
      </c>
      <c r="B6317" s="389" t="s">
        <v>517</v>
      </c>
      <c r="C6317" s="389">
        <v>20.7489956663999</v>
      </c>
      <c r="D6317" s="389" t="s">
        <v>647</v>
      </c>
      <c r="E6317" s="389" t="s">
        <v>652</v>
      </c>
      <c r="F6317" s="389" t="s">
        <v>647</v>
      </c>
      <c r="G6317" s="389" t="s">
        <v>649</v>
      </c>
    </row>
    <row r="6318" spans="1:7">
      <c r="A6318" s="389" t="s">
        <v>535</v>
      </c>
      <c r="B6318" s="389" t="s">
        <v>517</v>
      </c>
      <c r="C6318" s="389">
        <v>30.2569017114999</v>
      </c>
      <c r="D6318" s="389" t="s">
        <v>647</v>
      </c>
      <c r="E6318" s="389" t="s">
        <v>652</v>
      </c>
      <c r="F6318" s="389" t="s">
        <v>647</v>
      </c>
      <c r="G6318" s="389" t="s">
        <v>649</v>
      </c>
    </row>
    <row r="6319" spans="1:7">
      <c r="A6319" s="389" t="s">
        <v>556</v>
      </c>
      <c r="B6319" s="389" t="s">
        <v>517</v>
      </c>
      <c r="C6319" s="389">
        <v>2.8244739063500002</v>
      </c>
      <c r="D6319" s="389" t="s">
        <v>647</v>
      </c>
      <c r="E6319" s="389" t="s">
        <v>652</v>
      </c>
      <c r="F6319" s="389" t="s">
        <v>647</v>
      </c>
      <c r="G6319" s="389" t="s">
        <v>649</v>
      </c>
    </row>
    <row r="6320" spans="1:7">
      <c r="A6320" s="389" t="s">
        <v>535</v>
      </c>
      <c r="B6320" s="389" t="s">
        <v>517</v>
      </c>
      <c r="C6320" s="389">
        <v>0.41888181395200003</v>
      </c>
      <c r="D6320" s="389" t="s">
        <v>647</v>
      </c>
      <c r="E6320" s="389" t="s">
        <v>652</v>
      </c>
      <c r="F6320" s="389" t="s">
        <v>647</v>
      </c>
      <c r="G6320" s="389" t="s">
        <v>649</v>
      </c>
    </row>
    <row r="6321" spans="1:7">
      <c r="A6321" s="389" t="s">
        <v>581</v>
      </c>
      <c r="B6321" s="389" t="s">
        <v>517</v>
      </c>
      <c r="C6321" s="389">
        <v>9.2470510468900002</v>
      </c>
      <c r="D6321" s="389" t="s">
        <v>647</v>
      </c>
      <c r="E6321" s="389" t="s">
        <v>652</v>
      </c>
      <c r="F6321" s="389" t="s">
        <v>647</v>
      </c>
      <c r="G6321" s="389" t="s">
        <v>649</v>
      </c>
    </row>
    <row r="6322" spans="1:7">
      <c r="A6322" s="389" t="s">
        <v>542</v>
      </c>
      <c r="B6322" s="389" t="s">
        <v>517</v>
      </c>
      <c r="C6322" s="389">
        <v>0.50838752982099999</v>
      </c>
      <c r="D6322" s="389" t="s">
        <v>647</v>
      </c>
      <c r="E6322" s="389" t="s">
        <v>652</v>
      </c>
      <c r="F6322" s="389" t="s">
        <v>647</v>
      </c>
      <c r="G6322" s="389" t="s">
        <v>649</v>
      </c>
    </row>
    <row r="6323" spans="1:7">
      <c r="A6323" s="389" t="s">
        <v>581</v>
      </c>
      <c r="B6323" s="389" t="s">
        <v>517</v>
      </c>
      <c r="C6323" s="389">
        <v>8.0979723642200003</v>
      </c>
      <c r="D6323" s="389" t="s">
        <v>647</v>
      </c>
      <c r="E6323" s="389" t="s">
        <v>652</v>
      </c>
      <c r="F6323" s="389" t="s">
        <v>647</v>
      </c>
      <c r="G6323" s="389" t="s">
        <v>649</v>
      </c>
    </row>
    <row r="6324" spans="1:7">
      <c r="A6324" s="389" t="s">
        <v>528</v>
      </c>
      <c r="B6324" s="389" t="s">
        <v>517</v>
      </c>
      <c r="C6324" s="389">
        <v>15.8649200816999</v>
      </c>
      <c r="D6324" s="389" t="s">
        <v>647</v>
      </c>
      <c r="E6324" s="389" t="s">
        <v>652</v>
      </c>
      <c r="F6324" s="389" t="s">
        <v>647</v>
      </c>
      <c r="G6324" s="389" t="s">
        <v>649</v>
      </c>
    </row>
    <row r="6325" spans="1:7">
      <c r="A6325" s="389" t="s">
        <v>535</v>
      </c>
      <c r="B6325" s="389" t="s">
        <v>517</v>
      </c>
      <c r="C6325" s="389">
        <v>44.413435341800003</v>
      </c>
      <c r="D6325" s="389" t="s">
        <v>647</v>
      </c>
      <c r="E6325" s="389" t="s">
        <v>652</v>
      </c>
      <c r="F6325" s="389" t="s">
        <v>647</v>
      </c>
      <c r="G6325" s="389" t="s">
        <v>649</v>
      </c>
    </row>
    <row r="6326" spans="1:7">
      <c r="A6326" s="389" t="s">
        <v>535</v>
      </c>
      <c r="B6326" s="389" t="s">
        <v>517</v>
      </c>
      <c r="C6326" s="389">
        <v>44.413435341800003</v>
      </c>
      <c r="D6326" s="389" t="s">
        <v>647</v>
      </c>
      <c r="E6326" s="389" t="s">
        <v>652</v>
      </c>
      <c r="F6326" s="389" t="s">
        <v>647</v>
      </c>
      <c r="G6326" s="389" t="s">
        <v>649</v>
      </c>
    </row>
    <row r="6327" spans="1:7">
      <c r="A6327" s="389" t="s">
        <v>581</v>
      </c>
      <c r="B6327" s="389" t="s">
        <v>517</v>
      </c>
      <c r="C6327" s="389">
        <v>13.6916534287</v>
      </c>
      <c r="D6327" s="389" t="s">
        <v>647</v>
      </c>
      <c r="E6327" s="389" t="s">
        <v>652</v>
      </c>
      <c r="F6327" s="389" t="s">
        <v>647</v>
      </c>
      <c r="G6327" s="389" t="s">
        <v>649</v>
      </c>
    </row>
    <row r="6328" spans="1:7">
      <c r="A6328" s="389" t="s">
        <v>563</v>
      </c>
      <c r="B6328" s="389" t="s">
        <v>517</v>
      </c>
      <c r="C6328" s="389">
        <v>4.2665741083500004</v>
      </c>
      <c r="D6328" s="389" t="s">
        <v>647</v>
      </c>
      <c r="E6328" s="389" t="s">
        <v>652</v>
      </c>
      <c r="F6328" s="389" t="s">
        <v>647</v>
      </c>
      <c r="G6328" s="389" t="s">
        <v>649</v>
      </c>
    </row>
    <row r="6329" spans="1:7">
      <c r="A6329" s="389" t="s">
        <v>581</v>
      </c>
      <c r="B6329" s="389" t="s">
        <v>517</v>
      </c>
      <c r="C6329" s="389">
        <v>19.8471951561</v>
      </c>
      <c r="D6329" s="389" t="s">
        <v>647</v>
      </c>
      <c r="E6329" s="389" t="s">
        <v>652</v>
      </c>
      <c r="F6329" s="389" t="s">
        <v>647</v>
      </c>
      <c r="G6329" s="389" t="s">
        <v>649</v>
      </c>
    </row>
    <row r="6330" spans="1:7">
      <c r="A6330" s="389" t="s">
        <v>581</v>
      </c>
      <c r="B6330" s="389" t="s">
        <v>517</v>
      </c>
      <c r="C6330" s="389">
        <v>19.8471951561</v>
      </c>
      <c r="D6330" s="389" t="s">
        <v>647</v>
      </c>
      <c r="E6330" s="389" t="s">
        <v>652</v>
      </c>
      <c r="F6330" s="389" t="s">
        <v>647</v>
      </c>
      <c r="G6330" s="389" t="s">
        <v>649</v>
      </c>
    </row>
    <row r="6331" spans="1:7">
      <c r="A6331" s="389" t="s">
        <v>535</v>
      </c>
      <c r="B6331" s="389" t="s">
        <v>517</v>
      </c>
      <c r="C6331" s="389">
        <v>5.2736766663100001</v>
      </c>
      <c r="D6331" s="389" t="s">
        <v>647</v>
      </c>
      <c r="E6331" s="389" t="s">
        <v>652</v>
      </c>
      <c r="F6331" s="389" t="s">
        <v>647</v>
      </c>
      <c r="G6331" s="389" t="s">
        <v>649</v>
      </c>
    </row>
    <row r="6332" spans="1:7">
      <c r="A6332" s="389" t="s">
        <v>525</v>
      </c>
      <c r="B6332" s="389" t="s">
        <v>517</v>
      </c>
      <c r="C6332" s="389">
        <v>19.3392324751999</v>
      </c>
      <c r="D6332" s="389" t="s">
        <v>647</v>
      </c>
      <c r="E6332" s="389" t="s">
        <v>652</v>
      </c>
      <c r="F6332" s="389" t="s">
        <v>647</v>
      </c>
      <c r="G6332" s="389" t="s">
        <v>649</v>
      </c>
    </row>
    <row r="6333" spans="1:7">
      <c r="A6333" s="389" t="s">
        <v>525</v>
      </c>
      <c r="B6333" s="389" t="s">
        <v>517</v>
      </c>
      <c r="C6333" s="389">
        <v>19.3392324751999</v>
      </c>
      <c r="D6333" s="389" t="s">
        <v>647</v>
      </c>
      <c r="E6333" s="389" t="s">
        <v>652</v>
      </c>
      <c r="F6333" s="389" t="s">
        <v>647</v>
      </c>
      <c r="G6333" s="389" t="s">
        <v>649</v>
      </c>
    </row>
    <row r="6334" spans="1:7">
      <c r="A6334" s="389" t="s">
        <v>525</v>
      </c>
      <c r="B6334" s="389" t="s">
        <v>517</v>
      </c>
      <c r="C6334" s="389">
        <v>19.3392324751999</v>
      </c>
      <c r="D6334" s="389" t="s">
        <v>647</v>
      </c>
      <c r="E6334" s="389" t="s">
        <v>652</v>
      </c>
      <c r="F6334" s="389" t="s">
        <v>647</v>
      </c>
      <c r="G6334" s="389" t="s">
        <v>649</v>
      </c>
    </row>
    <row r="6335" spans="1:7">
      <c r="A6335" s="389" t="s">
        <v>568</v>
      </c>
      <c r="B6335" s="389" t="s">
        <v>517</v>
      </c>
      <c r="C6335" s="389">
        <v>19.3392324751999</v>
      </c>
      <c r="D6335" s="389" t="s">
        <v>647</v>
      </c>
      <c r="E6335" s="389" t="s">
        <v>652</v>
      </c>
      <c r="F6335" s="389" t="s">
        <v>647</v>
      </c>
      <c r="G6335" s="389" t="s">
        <v>649</v>
      </c>
    </row>
    <row r="6336" spans="1:7">
      <c r="A6336" s="389" t="s">
        <v>568</v>
      </c>
      <c r="B6336" s="389" t="s">
        <v>517</v>
      </c>
      <c r="C6336" s="389">
        <v>19.3392324751999</v>
      </c>
      <c r="D6336" s="389" t="s">
        <v>647</v>
      </c>
      <c r="E6336" s="389" t="s">
        <v>652</v>
      </c>
      <c r="F6336" s="389" t="s">
        <v>647</v>
      </c>
      <c r="G6336" s="389" t="s">
        <v>649</v>
      </c>
    </row>
    <row r="6337" spans="1:7">
      <c r="A6337" s="389" t="s">
        <v>568</v>
      </c>
      <c r="B6337" s="389" t="s">
        <v>517</v>
      </c>
      <c r="C6337" s="389">
        <v>19.3392324751999</v>
      </c>
      <c r="D6337" s="389" t="s">
        <v>647</v>
      </c>
      <c r="E6337" s="389" t="s">
        <v>652</v>
      </c>
      <c r="F6337" s="389" t="s">
        <v>647</v>
      </c>
      <c r="G6337" s="389" t="s">
        <v>649</v>
      </c>
    </row>
    <row r="6338" spans="1:7">
      <c r="A6338" s="389" t="s">
        <v>574</v>
      </c>
      <c r="B6338" s="389" t="s">
        <v>517</v>
      </c>
      <c r="C6338" s="389">
        <v>0.88304346150799995</v>
      </c>
      <c r="D6338" s="389" t="s">
        <v>647</v>
      </c>
      <c r="E6338" s="389" t="s">
        <v>652</v>
      </c>
      <c r="F6338" s="389" t="s">
        <v>647</v>
      </c>
      <c r="G6338" s="389" t="s">
        <v>649</v>
      </c>
    </row>
    <row r="6339" spans="1:7">
      <c r="A6339" s="389" t="s">
        <v>581</v>
      </c>
      <c r="B6339" s="389" t="s">
        <v>517</v>
      </c>
      <c r="C6339" s="389">
        <v>18.1605368144</v>
      </c>
      <c r="D6339" s="389" t="s">
        <v>647</v>
      </c>
      <c r="E6339" s="389" t="s">
        <v>652</v>
      </c>
      <c r="F6339" s="389" t="s">
        <v>647</v>
      </c>
      <c r="G6339" s="389" t="s">
        <v>649</v>
      </c>
    </row>
    <row r="6340" spans="1:7">
      <c r="A6340" s="389" t="s">
        <v>544</v>
      </c>
      <c r="B6340" s="389" t="s">
        <v>517</v>
      </c>
      <c r="C6340" s="389">
        <v>1.7177642578300001</v>
      </c>
      <c r="D6340" s="389" t="s">
        <v>647</v>
      </c>
      <c r="E6340" s="389" t="s">
        <v>652</v>
      </c>
      <c r="F6340" s="389" t="s">
        <v>647</v>
      </c>
      <c r="G6340" s="389" t="s">
        <v>649</v>
      </c>
    </row>
    <row r="6341" spans="1:7">
      <c r="A6341" s="389" t="s">
        <v>525</v>
      </c>
      <c r="B6341" s="389" t="s">
        <v>517</v>
      </c>
      <c r="C6341" s="389">
        <v>8.5128617325999905</v>
      </c>
      <c r="D6341" s="389" t="s">
        <v>647</v>
      </c>
      <c r="E6341" s="389" t="s">
        <v>652</v>
      </c>
      <c r="F6341" s="389" t="s">
        <v>647</v>
      </c>
      <c r="G6341" s="389" t="s">
        <v>649</v>
      </c>
    </row>
    <row r="6342" spans="1:7">
      <c r="A6342" s="389" t="s">
        <v>525</v>
      </c>
      <c r="B6342" s="389" t="s">
        <v>517</v>
      </c>
      <c r="C6342" s="389">
        <v>8.5128617325999905</v>
      </c>
      <c r="D6342" s="389" t="s">
        <v>647</v>
      </c>
      <c r="E6342" s="389" t="s">
        <v>652</v>
      </c>
      <c r="F6342" s="389" t="s">
        <v>647</v>
      </c>
      <c r="G6342" s="389" t="s">
        <v>649</v>
      </c>
    </row>
    <row r="6343" spans="1:7">
      <c r="A6343" s="389" t="s">
        <v>568</v>
      </c>
      <c r="B6343" s="389" t="s">
        <v>517</v>
      </c>
      <c r="C6343" s="389">
        <v>8.5128617325999905</v>
      </c>
      <c r="D6343" s="389" t="s">
        <v>647</v>
      </c>
      <c r="E6343" s="389" t="s">
        <v>652</v>
      </c>
      <c r="F6343" s="389" t="s">
        <v>647</v>
      </c>
      <c r="G6343" s="389" t="s">
        <v>649</v>
      </c>
    </row>
    <row r="6344" spans="1:7">
      <c r="A6344" s="389" t="s">
        <v>568</v>
      </c>
      <c r="B6344" s="389" t="s">
        <v>517</v>
      </c>
      <c r="C6344" s="389">
        <v>8.5128617325999905</v>
      </c>
      <c r="D6344" s="389" t="s">
        <v>647</v>
      </c>
      <c r="E6344" s="389" t="s">
        <v>652</v>
      </c>
      <c r="F6344" s="389" t="s">
        <v>647</v>
      </c>
      <c r="G6344" s="389" t="s">
        <v>649</v>
      </c>
    </row>
    <row r="6345" spans="1:7">
      <c r="A6345" s="389" t="s">
        <v>563</v>
      </c>
      <c r="B6345" s="389" t="s">
        <v>517</v>
      </c>
      <c r="C6345" s="389">
        <v>11.7365764505999</v>
      </c>
      <c r="D6345" s="389" t="s">
        <v>647</v>
      </c>
      <c r="E6345" s="389" t="s">
        <v>652</v>
      </c>
      <c r="F6345" s="389" t="s">
        <v>647</v>
      </c>
      <c r="G6345" s="389" t="s">
        <v>649</v>
      </c>
    </row>
    <row r="6346" spans="1:7">
      <c r="A6346" s="389" t="s">
        <v>525</v>
      </c>
      <c r="B6346" s="389" t="s">
        <v>517</v>
      </c>
      <c r="C6346" s="389">
        <v>6.4498019492000003</v>
      </c>
      <c r="D6346" s="389" t="s">
        <v>647</v>
      </c>
      <c r="E6346" s="389" t="s">
        <v>652</v>
      </c>
      <c r="F6346" s="389" t="s">
        <v>647</v>
      </c>
      <c r="G6346" s="389" t="s">
        <v>649</v>
      </c>
    </row>
    <row r="6347" spans="1:7">
      <c r="A6347" s="389" t="s">
        <v>526</v>
      </c>
      <c r="B6347" s="389" t="s">
        <v>517</v>
      </c>
      <c r="C6347" s="389">
        <v>6.4498019492000003</v>
      </c>
      <c r="D6347" s="389" t="s">
        <v>647</v>
      </c>
      <c r="E6347" s="389" t="s">
        <v>652</v>
      </c>
      <c r="F6347" s="389" t="s">
        <v>647</v>
      </c>
      <c r="G6347" s="389" t="s">
        <v>649</v>
      </c>
    </row>
    <row r="6348" spans="1:7">
      <c r="A6348" s="389" t="s">
        <v>568</v>
      </c>
      <c r="B6348" s="389" t="s">
        <v>517</v>
      </c>
      <c r="C6348" s="389">
        <v>6.4498019492000003</v>
      </c>
      <c r="D6348" s="389" t="s">
        <v>647</v>
      </c>
      <c r="E6348" s="389" t="s">
        <v>652</v>
      </c>
      <c r="F6348" s="389" t="s">
        <v>647</v>
      </c>
      <c r="G6348" s="389" t="s">
        <v>649</v>
      </c>
    </row>
    <row r="6349" spans="1:7">
      <c r="A6349" s="389" t="s">
        <v>578</v>
      </c>
      <c r="B6349" s="389" t="s">
        <v>517</v>
      </c>
      <c r="C6349" s="389">
        <v>8.6987057561200007</v>
      </c>
      <c r="D6349" s="389" t="s">
        <v>647</v>
      </c>
      <c r="E6349" s="389" t="s">
        <v>652</v>
      </c>
      <c r="F6349" s="389" t="s">
        <v>647</v>
      </c>
      <c r="G6349" s="389" t="s">
        <v>649</v>
      </c>
    </row>
    <row r="6350" spans="1:7">
      <c r="A6350" s="389" t="s">
        <v>525</v>
      </c>
      <c r="B6350" s="389" t="s">
        <v>517</v>
      </c>
      <c r="C6350" s="389">
        <v>0.72697316343999996</v>
      </c>
      <c r="D6350" s="389" t="s">
        <v>647</v>
      </c>
      <c r="E6350" s="389" t="s">
        <v>652</v>
      </c>
      <c r="F6350" s="389" t="s">
        <v>647</v>
      </c>
      <c r="G6350" s="389" t="s">
        <v>649</v>
      </c>
    </row>
    <row r="6351" spans="1:7">
      <c r="A6351" s="389" t="s">
        <v>568</v>
      </c>
      <c r="B6351" s="389" t="s">
        <v>517</v>
      </c>
      <c r="C6351" s="389">
        <v>0.72697316343999996</v>
      </c>
      <c r="D6351" s="389" t="s">
        <v>647</v>
      </c>
      <c r="E6351" s="389" t="s">
        <v>652</v>
      </c>
      <c r="F6351" s="389" t="s">
        <v>647</v>
      </c>
      <c r="G6351" s="389" t="s">
        <v>649</v>
      </c>
    </row>
    <row r="6352" spans="1:7">
      <c r="A6352" s="389" t="s">
        <v>525</v>
      </c>
      <c r="B6352" s="389" t="s">
        <v>517</v>
      </c>
      <c r="C6352" s="389">
        <v>10.334753533800001</v>
      </c>
      <c r="D6352" s="389" t="s">
        <v>647</v>
      </c>
      <c r="E6352" s="389" t="s">
        <v>652</v>
      </c>
      <c r="F6352" s="389" t="s">
        <v>647</v>
      </c>
      <c r="G6352" s="389" t="s">
        <v>649</v>
      </c>
    </row>
    <row r="6353" spans="1:7">
      <c r="A6353" s="389" t="s">
        <v>525</v>
      </c>
      <c r="B6353" s="389" t="s">
        <v>517</v>
      </c>
      <c r="C6353" s="389">
        <v>10.334753533800001</v>
      </c>
      <c r="D6353" s="389" t="s">
        <v>647</v>
      </c>
      <c r="E6353" s="389" t="s">
        <v>652</v>
      </c>
      <c r="F6353" s="389" t="s">
        <v>647</v>
      </c>
      <c r="G6353" s="389" t="s">
        <v>649</v>
      </c>
    </row>
    <row r="6354" spans="1:7">
      <c r="A6354" s="389" t="s">
        <v>568</v>
      </c>
      <c r="B6354" s="389" t="s">
        <v>517</v>
      </c>
      <c r="C6354" s="389">
        <v>10.334753533800001</v>
      </c>
      <c r="D6354" s="389" t="s">
        <v>647</v>
      </c>
      <c r="E6354" s="389" t="s">
        <v>652</v>
      </c>
      <c r="F6354" s="389" t="s">
        <v>647</v>
      </c>
      <c r="G6354" s="389" t="s">
        <v>649</v>
      </c>
    </row>
    <row r="6355" spans="1:7">
      <c r="A6355" s="389" t="s">
        <v>568</v>
      </c>
      <c r="B6355" s="389" t="s">
        <v>517</v>
      </c>
      <c r="C6355" s="389">
        <v>10.334753533800001</v>
      </c>
      <c r="D6355" s="389" t="s">
        <v>647</v>
      </c>
      <c r="E6355" s="389" t="s">
        <v>652</v>
      </c>
      <c r="F6355" s="389" t="s">
        <v>647</v>
      </c>
      <c r="G6355" s="389" t="s">
        <v>649</v>
      </c>
    </row>
    <row r="6356" spans="1:7">
      <c r="A6356" s="389" t="s">
        <v>526</v>
      </c>
      <c r="B6356" s="389" t="s">
        <v>517</v>
      </c>
      <c r="C6356" s="389">
        <v>2.5536178233900002</v>
      </c>
      <c r="D6356" s="389" t="s">
        <v>647</v>
      </c>
      <c r="E6356" s="389" t="s">
        <v>652</v>
      </c>
      <c r="F6356" s="389" t="s">
        <v>647</v>
      </c>
      <c r="G6356" s="389" t="s">
        <v>649</v>
      </c>
    </row>
    <row r="6357" spans="1:7">
      <c r="A6357" s="389" t="s">
        <v>569</v>
      </c>
      <c r="B6357" s="389" t="s">
        <v>517</v>
      </c>
      <c r="C6357" s="389">
        <v>2.5536178233900002</v>
      </c>
      <c r="D6357" s="389" t="s">
        <v>647</v>
      </c>
      <c r="E6357" s="389" t="s">
        <v>652</v>
      </c>
      <c r="F6357" s="389" t="s">
        <v>647</v>
      </c>
      <c r="G6357" s="389" t="s">
        <v>649</v>
      </c>
    </row>
    <row r="6358" spans="1:7">
      <c r="A6358" s="389" t="s">
        <v>578</v>
      </c>
      <c r="B6358" s="389" t="s">
        <v>517</v>
      </c>
      <c r="C6358" s="389">
        <v>0.62082557488599999</v>
      </c>
      <c r="D6358" s="389" t="s">
        <v>647</v>
      </c>
      <c r="E6358" s="389" t="s">
        <v>652</v>
      </c>
      <c r="F6358" s="389" t="s">
        <v>647</v>
      </c>
      <c r="G6358" s="389" t="s">
        <v>649</v>
      </c>
    </row>
    <row r="6359" spans="1:7">
      <c r="A6359" s="389" t="s">
        <v>578</v>
      </c>
      <c r="B6359" s="389" t="s">
        <v>517</v>
      </c>
      <c r="C6359" s="389">
        <v>0.62082557488599999</v>
      </c>
      <c r="D6359" s="389" t="s">
        <v>647</v>
      </c>
      <c r="E6359" s="389" t="s">
        <v>652</v>
      </c>
      <c r="F6359" s="389" t="s">
        <v>647</v>
      </c>
      <c r="G6359" s="389" t="s">
        <v>649</v>
      </c>
    </row>
    <row r="6360" spans="1:7">
      <c r="A6360" s="389" t="s">
        <v>535</v>
      </c>
      <c r="B6360" s="389" t="s">
        <v>517</v>
      </c>
      <c r="C6360" s="389">
        <v>2.5981555452</v>
      </c>
      <c r="D6360" s="389" t="s">
        <v>647</v>
      </c>
      <c r="E6360" s="389" t="s">
        <v>652</v>
      </c>
      <c r="F6360" s="389" t="s">
        <v>647</v>
      </c>
      <c r="G6360" s="389" t="s">
        <v>649</v>
      </c>
    </row>
    <row r="6361" spans="1:7">
      <c r="A6361" s="389" t="s">
        <v>562</v>
      </c>
      <c r="B6361" s="389" t="s">
        <v>517</v>
      </c>
      <c r="C6361" s="389">
        <v>8.6633702836000008</v>
      </c>
      <c r="D6361" s="389" t="s">
        <v>647</v>
      </c>
      <c r="E6361" s="389" t="s">
        <v>652</v>
      </c>
      <c r="F6361" s="389" t="s">
        <v>647</v>
      </c>
      <c r="G6361" s="389" t="s">
        <v>649</v>
      </c>
    </row>
    <row r="6362" spans="1:7">
      <c r="A6362" s="389" t="s">
        <v>524</v>
      </c>
      <c r="B6362" s="389" t="s">
        <v>517</v>
      </c>
      <c r="C6362" s="389">
        <v>0.44029139131799999</v>
      </c>
      <c r="D6362" s="389" t="s">
        <v>647</v>
      </c>
      <c r="E6362" s="389" t="s">
        <v>652</v>
      </c>
      <c r="F6362" s="389" t="s">
        <v>647</v>
      </c>
      <c r="G6362" s="389" t="s">
        <v>649</v>
      </c>
    </row>
    <row r="6363" spans="1:7">
      <c r="A6363" s="389" t="s">
        <v>563</v>
      </c>
      <c r="B6363" s="389" t="s">
        <v>517</v>
      </c>
      <c r="C6363" s="389">
        <v>14.756037661400001</v>
      </c>
      <c r="D6363" s="389" t="s">
        <v>647</v>
      </c>
      <c r="E6363" s="389" t="s">
        <v>652</v>
      </c>
      <c r="F6363" s="389" t="s">
        <v>647</v>
      </c>
      <c r="G6363" s="389" t="s">
        <v>649</v>
      </c>
    </row>
    <row r="6364" spans="1:7">
      <c r="A6364" s="389" t="s">
        <v>526</v>
      </c>
      <c r="B6364" s="389" t="s">
        <v>517</v>
      </c>
      <c r="C6364" s="389">
        <v>2.20281514782</v>
      </c>
      <c r="D6364" s="389" t="s">
        <v>647</v>
      </c>
      <c r="E6364" s="389" t="s">
        <v>652</v>
      </c>
      <c r="F6364" s="389" t="s">
        <v>647</v>
      </c>
      <c r="G6364" s="389" t="s">
        <v>649</v>
      </c>
    </row>
    <row r="6365" spans="1:7">
      <c r="A6365" s="389" t="s">
        <v>574</v>
      </c>
      <c r="B6365" s="389" t="s">
        <v>517</v>
      </c>
      <c r="C6365" s="389">
        <v>2.10580029597</v>
      </c>
      <c r="D6365" s="389" t="s">
        <v>647</v>
      </c>
      <c r="E6365" s="389" t="s">
        <v>652</v>
      </c>
      <c r="F6365" s="389" t="s">
        <v>647</v>
      </c>
      <c r="G6365" s="389" t="s">
        <v>649</v>
      </c>
    </row>
    <row r="6366" spans="1:7">
      <c r="A6366" s="389" t="s">
        <v>525</v>
      </c>
      <c r="B6366" s="389" t="s">
        <v>517</v>
      </c>
      <c r="C6366" s="389">
        <v>0.76810482744999997</v>
      </c>
      <c r="D6366" s="389" t="s">
        <v>647</v>
      </c>
      <c r="E6366" s="389" t="s">
        <v>652</v>
      </c>
      <c r="F6366" s="389" t="s">
        <v>647</v>
      </c>
      <c r="G6366" s="389" t="s">
        <v>649</v>
      </c>
    </row>
    <row r="6367" spans="1:7">
      <c r="A6367" s="389" t="s">
        <v>529</v>
      </c>
      <c r="B6367" s="389" t="s">
        <v>517</v>
      </c>
      <c r="C6367" s="389">
        <v>2.4934044829999999</v>
      </c>
      <c r="D6367" s="389" t="s">
        <v>647</v>
      </c>
      <c r="E6367" s="389" t="s">
        <v>652</v>
      </c>
      <c r="F6367" s="389" t="s">
        <v>647</v>
      </c>
      <c r="G6367" s="389" t="s">
        <v>649</v>
      </c>
    </row>
    <row r="6368" spans="1:7">
      <c r="A6368" s="389" t="s">
        <v>529</v>
      </c>
      <c r="B6368" s="389" t="s">
        <v>517</v>
      </c>
      <c r="C6368" s="389">
        <v>2.4934044829999999</v>
      </c>
      <c r="D6368" s="389" t="s">
        <v>647</v>
      </c>
      <c r="E6368" s="389" t="s">
        <v>652</v>
      </c>
      <c r="F6368" s="389" t="s">
        <v>647</v>
      </c>
      <c r="G6368" s="389" t="s">
        <v>649</v>
      </c>
    </row>
    <row r="6369" spans="1:7">
      <c r="A6369" s="389" t="s">
        <v>529</v>
      </c>
      <c r="B6369" s="389" t="s">
        <v>517</v>
      </c>
      <c r="C6369" s="389">
        <v>2.4934044829999999</v>
      </c>
      <c r="D6369" s="389" t="s">
        <v>647</v>
      </c>
      <c r="E6369" s="389" t="s">
        <v>652</v>
      </c>
      <c r="F6369" s="389" t="s">
        <v>647</v>
      </c>
      <c r="G6369" s="389" t="s">
        <v>649</v>
      </c>
    </row>
    <row r="6370" spans="1:7">
      <c r="A6370" s="389" t="s">
        <v>529</v>
      </c>
      <c r="B6370" s="389" t="s">
        <v>517</v>
      </c>
      <c r="C6370" s="389">
        <v>2.4934044829999999</v>
      </c>
      <c r="D6370" s="389" t="s">
        <v>647</v>
      </c>
      <c r="E6370" s="389" t="s">
        <v>652</v>
      </c>
      <c r="F6370" s="389" t="s">
        <v>647</v>
      </c>
      <c r="G6370" s="389" t="s">
        <v>649</v>
      </c>
    </row>
    <row r="6371" spans="1:7">
      <c r="A6371" s="389" t="s">
        <v>514</v>
      </c>
      <c r="B6371" s="389" t="s">
        <v>517</v>
      </c>
      <c r="C6371" s="389">
        <v>1.3095817277499999</v>
      </c>
      <c r="D6371" s="389" t="s">
        <v>647</v>
      </c>
      <c r="E6371" s="389" t="s">
        <v>652</v>
      </c>
      <c r="F6371" s="389" t="s">
        <v>647</v>
      </c>
      <c r="G6371" s="389" t="s">
        <v>649</v>
      </c>
    </row>
    <row r="6372" spans="1:7">
      <c r="A6372" s="389" t="s">
        <v>514</v>
      </c>
      <c r="B6372" s="389" t="s">
        <v>517</v>
      </c>
      <c r="C6372" s="389">
        <v>1.3095817277499999</v>
      </c>
      <c r="D6372" s="389" t="s">
        <v>647</v>
      </c>
      <c r="E6372" s="389" t="s">
        <v>652</v>
      </c>
      <c r="F6372" s="389" t="s">
        <v>647</v>
      </c>
      <c r="G6372" s="389" t="s">
        <v>649</v>
      </c>
    </row>
    <row r="6373" spans="1:7">
      <c r="A6373" s="389" t="s">
        <v>581</v>
      </c>
      <c r="B6373" s="389" t="s">
        <v>517</v>
      </c>
      <c r="C6373" s="389">
        <v>20.023371777200001</v>
      </c>
      <c r="D6373" s="389" t="s">
        <v>647</v>
      </c>
      <c r="E6373" s="389" t="s">
        <v>652</v>
      </c>
      <c r="F6373" s="389" t="s">
        <v>647</v>
      </c>
      <c r="G6373" s="389" t="s">
        <v>649</v>
      </c>
    </row>
    <row r="6374" spans="1:7">
      <c r="A6374" s="389" t="s">
        <v>578</v>
      </c>
      <c r="B6374" s="389" t="s">
        <v>517</v>
      </c>
      <c r="C6374" s="389">
        <v>4.9875236338900004</v>
      </c>
      <c r="D6374" s="389" t="s">
        <v>647</v>
      </c>
      <c r="E6374" s="389" t="s">
        <v>652</v>
      </c>
      <c r="F6374" s="389" t="s">
        <v>647</v>
      </c>
      <c r="G6374" s="389" t="s">
        <v>649</v>
      </c>
    </row>
    <row r="6375" spans="1:7">
      <c r="A6375" s="389" t="s">
        <v>514</v>
      </c>
      <c r="B6375" s="389" t="s">
        <v>517</v>
      </c>
      <c r="C6375" s="389">
        <v>1.8545803731699999</v>
      </c>
      <c r="D6375" s="389" t="s">
        <v>647</v>
      </c>
      <c r="E6375" s="389" t="s">
        <v>652</v>
      </c>
      <c r="F6375" s="389" t="s">
        <v>647</v>
      </c>
      <c r="G6375" s="389" t="s">
        <v>649</v>
      </c>
    </row>
    <row r="6376" spans="1:7">
      <c r="A6376" s="389" t="s">
        <v>535</v>
      </c>
      <c r="B6376" s="389" t="s">
        <v>517</v>
      </c>
      <c r="C6376" s="389">
        <v>0.88362870882300004</v>
      </c>
      <c r="D6376" s="389" t="s">
        <v>647</v>
      </c>
      <c r="E6376" s="389" t="s">
        <v>652</v>
      </c>
      <c r="F6376" s="389" t="s">
        <v>647</v>
      </c>
      <c r="G6376" s="389" t="s">
        <v>649</v>
      </c>
    </row>
    <row r="6377" spans="1:7">
      <c r="A6377" s="389" t="s">
        <v>559</v>
      </c>
      <c r="B6377" s="389" t="s">
        <v>517</v>
      </c>
      <c r="C6377" s="389">
        <v>2.3204923758199998</v>
      </c>
      <c r="D6377" s="389" t="s">
        <v>647</v>
      </c>
      <c r="E6377" s="389" t="s">
        <v>652</v>
      </c>
      <c r="F6377" s="389" t="s">
        <v>647</v>
      </c>
      <c r="G6377" s="389" t="s">
        <v>649</v>
      </c>
    </row>
    <row r="6378" spans="1:7">
      <c r="A6378" s="389" t="s">
        <v>559</v>
      </c>
      <c r="B6378" s="389" t="s">
        <v>517</v>
      </c>
      <c r="C6378" s="389">
        <v>2.3204923758199998</v>
      </c>
      <c r="D6378" s="389" t="s">
        <v>647</v>
      </c>
      <c r="E6378" s="389" t="s">
        <v>652</v>
      </c>
      <c r="F6378" s="389" t="s">
        <v>647</v>
      </c>
      <c r="G6378" s="389" t="s">
        <v>649</v>
      </c>
    </row>
    <row r="6379" spans="1:7">
      <c r="A6379" s="389" t="s">
        <v>578</v>
      </c>
      <c r="B6379" s="389" t="s">
        <v>517</v>
      </c>
      <c r="C6379" s="389">
        <v>3.2977508004299998</v>
      </c>
      <c r="D6379" s="389" t="s">
        <v>647</v>
      </c>
      <c r="E6379" s="389" t="s">
        <v>652</v>
      </c>
      <c r="F6379" s="389" t="s">
        <v>647</v>
      </c>
      <c r="G6379" s="389" t="s">
        <v>649</v>
      </c>
    </row>
    <row r="6380" spans="1:7">
      <c r="A6380" s="389" t="s">
        <v>514</v>
      </c>
      <c r="B6380" s="389" t="s">
        <v>517</v>
      </c>
      <c r="C6380" s="389">
        <v>1.23984946721</v>
      </c>
      <c r="D6380" s="389" t="s">
        <v>647</v>
      </c>
      <c r="E6380" s="389" t="s">
        <v>652</v>
      </c>
      <c r="F6380" s="389" t="s">
        <v>647</v>
      </c>
      <c r="G6380" s="389" t="s">
        <v>649</v>
      </c>
    </row>
    <row r="6381" spans="1:7">
      <c r="A6381" s="389" t="s">
        <v>570</v>
      </c>
      <c r="B6381" s="389" t="s">
        <v>517</v>
      </c>
      <c r="C6381" s="389">
        <v>7.7228693382599998</v>
      </c>
      <c r="D6381" s="389" t="s">
        <v>647</v>
      </c>
      <c r="E6381" s="389" t="s">
        <v>652</v>
      </c>
      <c r="F6381" s="389" t="s">
        <v>647</v>
      </c>
      <c r="G6381" s="389" t="s">
        <v>649</v>
      </c>
    </row>
    <row r="6382" spans="1:7">
      <c r="A6382" s="389" t="s">
        <v>525</v>
      </c>
      <c r="B6382" s="389" t="s">
        <v>517</v>
      </c>
      <c r="C6382" s="389">
        <v>1.66327082642</v>
      </c>
      <c r="D6382" s="389" t="s">
        <v>647</v>
      </c>
      <c r="E6382" s="389" t="s">
        <v>652</v>
      </c>
      <c r="F6382" s="389" t="s">
        <v>647</v>
      </c>
      <c r="G6382" s="389" t="s">
        <v>649</v>
      </c>
    </row>
    <row r="6383" spans="1:7">
      <c r="A6383" s="389" t="s">
        <v>568</v>
      </c>
      <c r="B6383" s="389" t="s">
        <v>517</v>
      </c>
      <c r="C6383" s="389">
        <v>1.66327082642</v>
      </c>
      <c r="D6383" s="389" t="s">
        <v>647</v>
      </c>
      <c r="E6383" s="389" t="s">
        <v>652</v>
      </c>
      <c r="F6383" s="389" t="s">
        <v>647</v>
      </c>
      <c r="G6383" s="389" t="s">
        <v>649</v>
      </c>
    </row>
    <row r="6384" spans="1:7">
      <c r="B6384" s="389" t="s">
        <v>517</v>
      </c>
      <c r="C6384" s="389">
        <v>0.55275492944000004</v>
      </c>
      <c r="D6384" s="389" t="s">
        <v>647</v>
      </c>
      <c r="E6384" s="389" t="s">
        <v>652</v>
      </c>
      <c r="F6384" s="389" t="s">
        <v>647</v>
      </c>
      <c r="G6384" s="389" t="s">
        <v>649</v>
      </c>
    </row>
    <row r="6385" spans="1:7">
      <c r="A6385" s="389" t="s">
        <v>563</v>
      </c>
      <c r="B6385" s="389" t="s">
        <v>517</v>
      </c>
      <c r="C6385" s="389">
        <v>3.64608129425</v>
      </c>
      <c r="D6385" s="389" t="s">
        <v>647</v>
      </c>
      <c r="E6385" s="389" t="s">
        <v>652</v>
      </c>
      <c r="F6385" s="389" t="s">
        <v>647</v>
      </c>
      <c r="G6385" s="389" t="s">
        <v>649</v>
      </c>
    </row>
    <row r="6386" spans="1:7">
      <c r="A6386" s="389" t="s">
        <v>525</v>
      </c>
      <c r="B6386" s="389" t="s">
        <v>517</v>
      </c>
      <c r="C6386" s="389">
        <v>0.32857572104999999</v>
      </c>
      <c r="D6386" s="389" t="s">
        <v>647</v>
      </c>
      <c r="E6386" s="389" t="s">
        <v>652</v>
      </c>
      <c r="F6386" s="389" t="s">
        <v>647</v>
      </c>
      <c r="G6386" s="389" t="s">
        <v>649</v>
      </c>
    </row>
    <row r="6387" spans="1:7">
      <c r="A6387" s="389" t="s">
        <v>568</v>
      </c>
      <c r="B6387" s="389" t="s">
        <v>517</v>
      </c>
      <c r="C6387" s="389">
        <v>0.32857572104999999</v>
      </c>
      <c r="D6387" s="389" t="s">
        <v>647</v>
      </c>
      <c r="E6387" s="389" t="s">
        <v>652</v>
      </c>
      <c r="F6387" s="389" t="s">
        <v>647</v>
      </c>
      <c r="G6387" s="389" t="s">
        <v>649</v>
      </c>
    </row>
    <row r="6388" spans="1:7">
      <c r="A6388" s="389" t="s">
        <v>526</v>
      </c>
      <c r="B6388" s="389" t="s">
        <v>517</v>
      </c>
      <c r="C6388" s="389">
        <v>6.6271623685699996</v>
      </c>
      <c r="D6388" s="389" t="s">
        <v>647</v>
      </c>
      <c r="E6388" s="389" t="s">
        <v>652</v>
      </c>
      <c r="F6388" s="389" t="s">
        <v>647</v>
      </c>
      <c r="G6388" s="389" t="s">
        <v>649</v>
      </c>
    </row>
    <row r="6389" spans="1:7">
      <c r="A6389" s="389" t="s">
        <v>535</v>
      </c>
      <c r="B6389" s="389" t="s">
        <v>517</v>
      </c>
      <c r="C6389" s="389">
        <v>11.8628717465</v>
      </c>
      <c r="D6389" s="389" t="s">
        <v>647</v>
      </c>
      <c r="E6389" s="389" t="s">
        <v>652</v>
      </c>
      <c r="F6389" s="389" t="s">
        <v>647</v>
      </c>
      <c r="G6389" s="389" t="s">
        <v>649</v>
      </c>
    </row>
    <row r="6390" spans="1:7">
      <c r="A6390" s="389" t="s">
        <v>526</v>
      </c>
      <c r="B6390" s="389" t="s">
        <v>517</v>
      </c>
      <c r="C6390" s="389">
        <v>8.6903914948400001</v>
      </c>
      <c r="D6390" s="389" t="s">
        <v>647</v>
      </c>
      <c r="E6390" s="389" t="s">
        <v>652</v>
      </c>
      <c r="F6390" s="389" t="s">
        <v>647</v>
      </c>
      <c r="G6390" s="389" t="s">
        <v>649</v>
      </c>
    </row>
    <row r="6391" spans="1:7">
      <c r="A6391" s="389" t="s">
        <v>535</v>
      </c>
      <c r="B6391" s="389" t="s">
        <v>517</v>
      </c>
      <c r="C6391" s="389">
        <v>7.4753861959899996</v>
      </c>
      <c r="D6391" s="389" t="s">
        <v>647</v>
      </c>
      <c r="E6391" s="389" t="s">
        <v>652</v>
      </c>
      <c r="F6391" s="389" t="s">
        <v>647</v>
      </c>
      <c r="G6391" s="389" t="s">
        <v>649</v>
      </c>
    </row>
    <row r="6392" spans="1:7">
      <c r="A6392" s="389" t="s">
        <v>535</v>
      </c>
      <c r="B6392" s="389" t="s">
        <v>517</v>
      </c>
      <c r="C6392" s="389">
        <v>28.112687358399899</v>
      </c>
      <c r="D6392" s="389" t="s">
        <v>647</v>
      </c>
      <c r="E6392" s="389" t="s">
        <v>652</v>
      </c>
      <c r="F6392" s="389" t="s">
        <v>647</v>
      </c>
      <c r="G6392" s="389" t="s">
        <v>649</v>
      </c>
    </row>
    <row r="6393" spans="1:7">
      <c r="A6393" s="389" t="s">
        <v>575</v>
      </c>
      <c r="B6393" s="389" t="s">
        <v>517</v>
      </c>
      <c r="C6393" s="389">
        <v>1.85759328948</v>
      </c>
      <c r="D6393" s="389" t="s">
        <v>647</v>
      </c>
      <c r="E6393" s="389" t="s">
        <v>652</v>
      </c>
      <c r="F6393" s="389" t="s">
        <v>647</v>
      </c>
      <c r="G6393" s="389" t="s">
        <v>649</v>
      </c>
    </row>
    <row r="6394" spans="1:7">
      <c r="A6394" s="389" t="s">
        <v>575</v>
      </c>
      <c r="B6394" s="389" t="s">
        <v>517</v>
      </c>
      <c r="C6394" s="389">
        <v>1.85759328948</v>
      </c>
      <c r="D6394" s="389" t="s">
        <v>647</v>
      </c>
      <c r="E6394" s="389" t="s">
        <v>652</v>
      </c>
      <c r="F6394" s="389" t="s">
        <v>647</v>
      </c>
      <c r="G6394" s="389" t="s">
        <v>649</v>
      </c>
    </row>
    <row r="6395" spans="1:7">
      <c r="A6395" s="389" t="s">
        <v>525</v>
      </c>
      <c r="B6395" s="389" t="s">
        <v>517</v>
      </c>
      <c r="C6395" s="389">
        <v>0.75699418573699995</v>
      </c>
      <c r="D6395" s="389" t="s">
        <v>647</v>
      </c>
      <c r="E6395" s="389" t="s">
        <v>652</v>
      </c>
      <c r="F6395" s="389" t="s">
        <v>647</v>
      </c>
      <c r="G6395" s="389" t="s">
        <v>649</v>
      </c>
    </row>
    <row r="6396" spans="1:7">
      <c r="A6396" s="389" t="s">
        <v>568</v>
      </c>
      <c r="B6396" s="389" t="s">
        <v>517</v>
      </c>
      <c r="C6396" s="389">
        <v>0.75699418573699995</v>
      </c>
      <c r="D6396" s="389" t="s">
        <v>647</v>
      </c>
      <c r="E6396" s="389" t="s">
        <v>652</v>
      </c>
      <c r="F6396" s="389" t="s">
        <v>647</v>
      </c>
      <c r="G6396" s="389" t="s">
        <v>649</v>
      </c>
    </row>
    <row r="6397" spans="1:7">
      <c r="A6397" s="389" t="s">
        <v>575</v>
      </c>
      <c r="B6397" s="389" t="s">
        <v>517</v>
      </c>
      <c r="C6397" s="389">
        <v>11.810054446900001</v>
      </c>
      <c r="D6397" s="389" t="s">
        <v>647</v>
      </c>
      <c r="E6397" s="389" t="s">
        <v>652</v>
      </c>
      <c r="F6397" s="389" t="s">
        <v>647</v>
      </c>
      <c r="G6397" s="389" t="s">
        <v>649</v>
      </c>
    </row>
    <row r="6398" spans="1:7">
      <c r="A6398" s="389" t="s">
        <v>578</v>
      </c>
      <c r="B6398" s="389" t="s">
        <v>517</v>
      </c>
      <c r="C6398" s="389">
        <v>14.8310265963999</v>
      </c>
      <c r="D6398" s="389" t="s">
        <v>647</v>
      </c>
      <c r="E6398" s="389" t="s">
        <v>652</v>
      </c>
      <c r="F6398" s="389" t="s">
        <v>647</v>
      </c>
      <c r="G6398" s="389" t="s">
        <v>649</v>
      </c>
    </row>
    <row r="6399" spans="1:7">
      <c r="A6399" s="389" t="s">
        <v>578</v>
      </c>
      <c r="B6399" s="389" t="s">
        <v>517</v>
      </c>
      <c r="C6399" s="389">
        <v>14.8310265963999</v>
      </c>
      <c r="D6399" s="389" t="s">
        <v>647</v>
      </c>
      <c r="E6399" s="389" t="s">
        <v>652</v>
      </c>
      <c r="F6399" s="389" t="s">
        <v>647</v>
      </c>
      <c r="G6399" s="389" t="s">
        <v>649</v>
      </c>
    </row>
    <row r="6400" spans="1:7">
      <c r="A6400" s="389" t="s">
        <v>574</v>
      </c>
      <c r="B6400" s="389" t="s">
        <v>517</v>
      </c>
      <c r="C6400" s="389">
        <v>7.6906132730700003</v>
      </c>
      <c r="D6400" s="389" t="s">
        <v>647</v>
      </c>
      <c r="E6400" s="389" t="s">
        <v>652</v>
      </c>
      <c r="F6400" s="389" t="s">
        <v>647</v>
      </c>
      <c r="G6400" s="389" t="s">
        <v>649</v>
      </c>
    </row>
    <row r="6401" spans="1:7">
      <c r="A6401" s="389" t="s">
        <v>527</v>
      </c>
      <c r="B6401" s="389" t="s">
        <v>517</v>
      </c>
      <c r="C6401" s="389">
        <v>2.2824762302599999</v>
      </c>
      <c r="D6401" s="389" t="s">
        <v>647</v>
      </c>
      <c r="E6401" s="389" t="s">
        <v>652</v>
      </c>
      <c r="F6401" s="389" t="s">
        <v>647</v>
      </c>
      <c r="G6401" s="389" t="s">
        <v>649</v>
      </c>
    </row>
    <row r="6402" spans="1:7">
      <c r="A6402" s="389" t="s">
        <v>527</v>
      </c>
      <c r="B6402" s="389" t="s">
        <v>517</v>
      </c>
      <c r="C6402" s="389">
        <v>2.2824762302599999</v>
      </c>
      <c r="D6402" s="389" t="s">
        <v>647</v>
      </c>
      <c r="E6402" s="389" t="s">
        <v>652</v>
      </c>
      <c r="F6402" s="389" t="s">
        <v>647</v>
      </c>
      <c r="G6402" s="389" t="s">
        <v>649</v>
      </c>
    </row>
    <row r="6403" spans="1:7">
      <c r="A6403" s="389" t="s">
        <v>535</v>
      </c>
      <c r="B6403" s="389" t="s">
        <v>517</v>
      </c>
      <c r="C6403" s="389">
        <v>11.2999182365</v>
      </c>
      <c r="D6403" s="389" t="s">
        <v>647</v>
      </c>
      <c r="E6403" s="389" t="s">
        <v>652</v>
      </c>
      <c r="F6403" s="389" t="s">
        <v>647</v>
      </c>
      <c r="G6403" s="389" t="s">
        <v>649</v>
      </c>
    </row>
    <row r="6404" spans="1:7">
      <c r="A6404" s="389" t="s">
        <v>574</v>
      </c>
      <c r="B6404" s="389" t="s">
        <v>517</v>
      </c>
      <c r="C6404" s="389">
        <v>25.344849433699899</v>
      </c>
      <c r="D6404" s="389" t="s">
        <v>647</v>
      </c>
      <c r="E6404" s="389" t="s">
        <v>652</v>
      </c>
      <c r="F6404" s="389" t="s">
        <v>647</v>
      </c>
      <c r="G6404" s="389" t="s">
        <v>649</v>
      </c>
    </row>
    <row r="6405" spans="1:7">
      <c r="A6405" s="389" t="s">
        <v>574</v>
      </c>
      <c r="B6405" s="389" t="s">
        <v>517</v>
      </c>
      <c r="C6405" s="389">
        <v>25.344849433699899</v>
      </c>
      <c r="D6405" s="389" t="s">
        <v>647</v>
      </c>
      <c r="E6405" s="389" t="s">
        <v>652</v>
      </c>
      <c r="F6405" s="389" t="s">
        <v>647</v>
      </c>
      <c r="G6405" s="389" t="s">
        <v>649</v>
      </c>
    </row>
    <row r="6406" spans="1:7">
      <c r="A6406" s="389" t="s">
        <v>574</v>
      </c>
      <c r="B6406" s="389" t="s">
        <v>517</v>
      </c>
      <c r="C6406" s="389">
        <v>25.344849433699899</v>
      </c>
      <c r="D6406" s="389" t="s">
        <v>647</v>
      </c>
      <c r="E6406" s="389" t="s">
        <v>652</v>
      </c>
      <c r="F6406" s="389" t="s">
        <v>647</v>
      </c>
      <c r="G6406" s="389" t="s">
        <v>649</v>
      </c>
    </row>
    <row r="6407" spans="1:7">
      <c r="A6407" s="389" t="s">
        <v>574</v>
      </c>
      <c r="B6407" s="389" t="s">
        <v>517</v>
      </c>
      <c r="C6407" s="389">
        <v>25.344849433699899</v>
      </c>
      <c r="D6407" s="389" t="s">
        <v>647</v>
      </c>
      <c r="E6407" s="389" t="s">
        <v>652</v>
      </c>
      <c r="F6407" s="389" t="s">
        <v>647</v>
      </c>
      <c r="G6407" s="389" t="s">
        <v>649</v>
      </c>
    </row>
    <row r="6408" spans="1:7">
      <c r="A6408" s="389" t="s">
        <v>535</v>
      </c>
      <c r="B6408" s="389" t="s">
        <v>517</v>
      </c>
      <c r="C6408" s="389">
        <v>27.8464302263999</v>
      </c>
      <c r="D6408" s="389" t="s">
        <v>647</v>
      </c>
      <c r="E6408" s="389" t="s">
        <v>652</v>
      </c>
      <c r="F6408" s="389" t="s">
        <v>647</v>
      </c>
      <c r="G6408" s="389" t="s">
        <v>649</v>
      </c>
    </row>
    <row r="6409" spans="1:7">
      <c r="A6409" s="389" t="s">
        <v>574</v>
      </c>
      <c r="B6409" s="389" t="s">
        <v>517</v>
      </c>
      <c r="C6409" s="389">
        <v>10.6348191296</v>
      </c>
      <c r="D6409" s="389" t="s">
        <v>647</v>
      </c>
      <c r="E6409" s="389" t="s">
        <v>652</v>
      </c>
      <c r="F6409" s="389" t="s">
        <v>647</v>
      </c>
      <c r="G6409" s="389" t="s">
        <v>649</v>
      </c>
    </row>
    <row r="6410" spans="1:7">
      <c r="A6410" s="389" t="s">
        <v>574</v>
      </c>
      <c r="B6410" s="389" t="s">
        <v>517</v>
      </c>
      <c r="C6410" s="389">
        <v>13.0628153841</v>
      </c>
      <c r="D6410" s="389" t="s">
        <v>647</v>
      </c>
      <c r="E6410" s="389" t="s">
        <v>652</v>
      </c>
      <c r="F6410" s="389" t="s">
        <v>647</v>
      </c>
      <c r="G6410" s="389" t="s">
        <v>649</v>
      </c>
    </row>
    <row r="6411" spans="1:7">
      <c r="A6411" s="389" t="s">
        <v>574</v>
      </c>
      <c r="B6411" s="389" t="s">
        <v>517</v>
      </c>
      <c r="C6411" s="389">
        <v>13.0628153841</v>
      </c>
      <c r="D6411" s="389" t="s">
        <v>647</v>
      </c>
      <c r="E6411" s="389" t="s">
        <v>652</v>
      </c>
      <c r="F6411" s="389" t="s">
        <v>647</v>
      </c>
      <c r="G6411" s="389" t="s">
        <v>649</v>
      </c>
    </row>
    <row r="6412" spans="1:7">
      <c r="A6412" s="389" t="s">
        <v>574</v>
      </c>
      <c r="B6412" s="389" t="s">
        <v>517</v>
      </c>
      <c r="C6412" s="389">
        <v>13.0628153841</v>
      </c>
      <c r="D6412" s="389" t="s">
        <v>647</v>
      </c>
      <c r="E6412" s="389" t="s">
        <v>652</v>
      </c>
      <c r="F6412" s="389" t="s">
        <v>647</v>
      </c>
      <c r="G6412" s="389" t="s">
        <v>649</v>
      </c>
    </row>
    <row r="6413" spans="1:7">
      <c r="A6413" s="389" t="s">
        <v>574</v>
      </c>
      <c r="B6413" s="389" t="s">
        <v>517</v>
      </c>
      <c r="C6413" s="389">
        <v>13.0628153841</v>
      </c>
      <c r="D6413" s="389" t="s">
        <v>647</v>
      </c>
      <c r="E6413" s="389" t="s">
        <v>652</v>
      </c>
      <c r="F6413" s="389" t="s">
        <v>647</v>
      </c>
      <c r="G6413" s="389" t="s">
        <v>649</v>
      </c>
    </row>
    <row r="6414" spans="1:7">
      <c r="A6414" s="389" t="s">
        <v>526</v>
      </c>
      <c r="B6414" s="389" t="s">
        <v>517</v>
      </c>
      <c r="C6414" s="389">
        <v>20.5786816429999</v>
      </c>
      <c r="D6414" s="389" t="s">
        <v>647</v>
      </c>
      <c r="E6414" s="389" t="s">
        <v>652</v>
      </c>
      <c r="F6414" s="389" t="s">
        <v>647</v>
      </c>
      <c r="G6414" s="389" t="s">
        <v>649</v>
      </c>
    </row>
    <row r="6415" spans="1:7">
      <c r="A6415" s="389" t="s">
        <v>574</v>
      </c>
      <c r="B6415" s="389" t="s">
        <v>517</v>
      </c>
      <c r="C6415" s="389">
        <v>32.779943701999898</v>
      </c>
      <c r="D6415" s="389" t="s">
        <v>647</v>
      </c>
      <c r="E6415" s="389" t="s">
        <v>652</v>
      </c>
      <c r="F6415" s="389" t="s">
        <v>647</v>
      </c>
      <c r="G6415" s="389" t="s">
        <v>649</v>
      </c>
    </row>
    <row r="6416" spans="1:7">
      <c r="A6416" s="389" t="s">
        <v>562</v>
      </c>
      <c r="B6416" s="389" t="s">
        <v>517</v>
      </c>
      <c r="C6416" s="389">
        <v>8.7197186915200007</v>
      </c>
      <c r="D6416" s="389" t="s">
        <v>647</v>
      </c>
      <c r="E6416" s="389" t="s">
        <v>652</v>
      </c>
      <c r="F6416" s="389" t="s">
        <v>647</v>
      </c>
      <c r="G6416" s="389" t="s">
        <v>649</v>
      </c>
    </row>
    <row r="6417" spans="1:7">
      <c r="A6417" s="389" t="s">
        <v>562</v>
      </c>
      <c r="B6417" s="389" t="s">
        <v>517</v>
      </c>
      <c r="C6417" s="389">
        <v>8.7197186915200007</v>
      </c>
      <c r="D6417" s="389" t="s">
        <v>647</v>
      </c>
      <c r="E6417" s="389" t="s">
        <v>652</v>
      </c>
      <c r="F6417" s="389" t="s">
        <v>647</v>
      </c>
      <c r="G6417" s="389" t="s">
        <v>649</v>
      </c>
    </row>
    <row r="6418" spans="1:7">
      <c r="A6418" s="389" t="s">
        <v>514</v>
      </c>
      <c r="B6418" s="389" t="s">
        <v>517</v>
      </c>
      <c r="C6418" s="389">
        <v>13.5738783607</v>
      </c>
      <c r="D6418" s="389" t="s">
        <v>647</v>
      </c>
      <c r="E6418" s="389" t="s">
        <v>652</v>
      </c>
      <c r="F6418" s="389" t="s">
        <v>647</v>
      </c>
      <c r="G6418" s="389" t="s">
        <v>649</v>
      </c>
    </row>
    <row r="6419" spans="1:7">
      <c r="A6419" s="389" t="s">
        <v>514</v>
      </c>
      <c r="B6419" s="389" t="s">
        <v>517</v>
      </c>
      <c r="C6419" s="389">
        <v>13.5738783607</v>
      </c>
      <c r="D6419" s="389" t="s">
        <v>647</v>
      </c>
      <c r="E6419" s="389" t="s">
        <v>652</v>
      </c>
      <c r="F6419" s="389" t="s">
        <v>647</v>
      </c>
      <c r="G6419" s="389" t="s">
        <v>649</v>
      </c>
    </row>
    <row r="6420" spans="1:7">
      <c r="A6420" s="389" t="s">
        <v>524</v>
      </c>
      <c r="B6420" s="389" t="s">
        <v>517</v>
      </c>
      <c r="C6420" s="389">
        <v>1.9614015814500001</v>
      </c>
      <c r="D6420" s="389" t="s">
        <v>647</v>
      </c>
      <c r="E6420" s="389" t="s">
        <v>652</v>
      </c>
      <c r="F6420" s="389" t="s">
        <v>647</v>
      </c>
      <c r="G6420" s="389" t="s">
        <v>649</v>
      </c>
    </row>
    <row r="6421" spans="1:7">
      <c r="A6421" s="389" t="s">
        <v>525</v>
      </c>
      <c r="B6421" s="389" t="s">
        <v>517</v>
      </c>
      <c r="C6421" s="389">
        <v>5.4089327705299999</v>
      </c>
      <c r="D6421" s="389" t="s">
        <v>647</v>
      </c>
      <c r="E6421" s="389" t="s">
        <v>652</v>
      </c>
      <c r="F6421" s="389" t="s">
        <v>647</v>
      </c>
      <c r="G6421" s="389" t="s">
        <v>649</v>
      </c>
    </row>
    <row r="6422" spans="1:7">
      <c r="A6422" s="389" t="s">
        <v>525</v>
      </c>
      <c r="B6422" s="389" t="s">
        <v>517</v>
      </c>
      <c r="C6422" s="389">
        <v>5.4089327705299999</v>
      </c>
      <c r="D6422" s="389" t="s">
        <v>647</v>
      </c>
      <c r="E6422" s="389" t="s">
        <v>652</v>
      </c>
      <c r="F6422" s="389" t="s">
        <v>647</v>
      </c>
      <c r="G6422" s="389" t="s">
        <v>649</v>
      </c>
    </row>
    <row r="6423" spans="1:7">
      <c r="A6423" s="389" t="s">
        <v>568</v>
      </c>
      <c r="B6423" s="389" t="s">
        <v>517</v>
      </c>
      <c r="C6423" s="389">
        <v>5.4089327705299999</v>
      </c>
      <c r="D6423" s="389" t="s">
        <v>647</v>
      </c>
      <c r="E6423" s="389" t="s">
        <v>652</v>
      </c>
      <c r="F6423" s="389" t="s">
        <v>647</v>
      </c>
      <c r="G6423" s="389" t="s">
        <v>649</v>
      </c>
    </row>
    <row r="6424" spans="1:7">
      <c r="A6424" s="389" t="s">
        <v>568</v>
      </c>
      <c r="B6424" s="389" t="s">
        <v>517</v>
      </c>
      <c r="C6424" s="389">
        <v>5.4089327705299999</v>
      </c>
      <c r="D6424" s="389" t="s">
        <v>647</v>
      </c>
      <c r="E6424" s="389" t="s">
        <v>652</v>
      </c>
      <c r="F6424" s="389" t="s">
        <v>647</v>
      </c>
      <c r="G6424" s="389" t="s">
        <v>649</v>
      </c>
    </row>
    <row r="6425" spans="1:7">
      <c r="A6425" s="389" t="s">
        <v>535</v>
      </c>
      <c r="B6425" s="389" t="s">
        <v>517</v>
      </c>
      <c r="C6425" s="389">
        <v>11.403178945800001</v>
      </c>
      <c r="D6425" s="389" t="s">
        <v>647</v>
      </c>
      <c r="E6425" s="389" t="s">
        <v>652</v>
      </c>
      <c r="F6425" s="389" t="s">
        <v>647</v>
      </c>
      <c r="G6425" s="389" t="s">
        <v>649</v>
      </c>
    </row>
    <row r="6426" spans="1:7">
      <c r="A6426" s="389" t="s">
        <v>578</v>
      </c>
      <c r="B6426" s="389" t="s">
        <v>517</v>
      </c>
      <c r="C6426" s="389">
        <v>8.9506997604999903</v>
      </c>
      <c r="D6426" s="389" t="s">
        <v>647</v>
      </c>
      <c r="E6426" s="389" t="s">
        <v>652</v>
      </c>
      <c r="F6426" s="389" t="s">
        <v>647</v>
      </c>
      <c r="G6426" s="389" t="s">
        <v>649</v>
      </c>
    </row>
    <row r="6427" spans="1:7">
      <c r="A6427" s="389" t="s">
        <v>525</v>
      </c>
      <c r="B6427" s="389" t="s">
        <v>517</v>
      </c>
      <c r="C6427" s="389">
        <v>19.0896621164</v>
      </c>
      <c r="D6427" s="389" t="s">
        <v>647</v>
      </c>
      <c r="E6427" s="389" t="s">
        <v>652</v>
      </c>
      <c r="F6427" s="389" t="s">
        <v>647</v>
      </c>
      <c r="G6427" s="389" t="s">
        <v>649</v>
      </c>
    </row>
    <row r="6428" spans="1:7">
      <c r="A6428" s="389" t="s">
        <v>568</v>
      </c>
      <c r="B6428" s="389" t="s">
        <v>517</v>
      </c>
      <c r="C6428" s="389">
        <v>19.0896621164</v>
      </c>
      <c r="D6428" s="389" t="s">
        <v>647</v>
      </c>
      <c r="E6428" s="389" t="s">
        <v>652</v>
      </c>
      <c r="F6428" s="389" t="s">
        <v>647</v>
      </c>
      <c r="G6428" s="389" t="s">
        <v>649</v>
      </c>
    </row>
    <row r="6429" spans="1:7">
      <c r="A6429" s="389" t="s">
        <v>525</v>
      </c>
      <c r="B6429" s="389" t="s">
        <v>517</v>
      </c>
      <c r="C6429" s="389">
        <v>3.4722606598399999</v>
      </c>
      <c r="D6429" s="389" t="s">
        <v>647</v>
      </c>
      <c r="E6429" s="389" t="s">
        <v>652</v>
      </c>
      <c r="F6429" s="389" t="s">
        <v>647</v>
      </c>
      <c r="G6429" s="389" t="s">
        <v>649</v>
      </c>
    </row>
    <row r="6430" spans="1:7">
      <c r="A6430" s="389" t="s">
        <v>535</v>
      </c>
      <c r="B6430" s="389" t="s">
        <v>517</v>
      </c>
      <c r="C6430" s="389">
        <v>9.58070086631</v>
      </c>
      <c r="D6430" s="389" t="s">
        <v>647</v>
      </c>
      <c r="E6430" s="389" t="s">
        <v>652</v>
      </c>
      <c r="F6430" s="389" t="s">
        <v>647</v>
      </c>
      <c r="G6430" s="389" t="s">
        <v>649</v>
      </c>
    </row>
    <row r="6431" spans="1:7">
      <c r="A6431" s="389" t="s">
        <v>581</v>
      </c>
      <c r="B6431" s="389" t="s">
        <v>517</v>
      </c>
      <c r="C6431" s="389">
        <v>0.75259098577399997</v>
      </c>
      <c r="D6431" s="389" t="s">
        <v>647</v>
      </c>
      <c r="E6431" s="389" t="s">
        <v>652</v>
      </c>
      <c r="F6431" s="389" t="s">
        <v>647</v>
      </c>
      <c r="G6431" s="389" t="s">
        <v>649</v>
      </c>
    </row>
    <row r="6432" spans="1:7">
      <c r="A6432" s="389" t="s">
        <v>581</v>
      </c>
      <c r="B6432" s="389" t="s">
        <v>517</v>
      </c>
      <c r="C6432" s="389">
        <v>4.1692563057700003</v>
      </c>
      <c r="D6432" s="389" t="s">
        <v>647</v>
      </c>
      <c r="E6432" s="389" t="s">
        <v>652</v>
      </c>
      <c r="F6432" s="389" t="s">
        <v>647</v>
      </c>
      <c r="G6432" s="389" t="s">
        <v>649</v>
      </c>
    </row>
    <row r="6433" spans="1:7">
      <c r="A6433" s="389" t="s">
        <v>535</v>
      </c>
      <c r="B6433" s="389" t="s">
        <v>517</v>
      </c>
      <c r="C6433" s="389">
        <v>9.2948189108800001</v>
      </c>
      <c r="D6433" s="389" t="s">
        <v>647</v>
      </c>
      <c r="E6433" s="389" t="s">
        <v>652</v>
      </c>
      <c r="F6433" s="389" t="s">
        <v>647</v>
      </c>
      <c r="G6433" s="389" t="s">
        <v>649</v>
      </c>
    </row>
    <row r="6434" spans="1:7">
      <c r="A6434" s="389" t="s">
        <v>534</v>
      </c>
      <c r="B6434" s="389" t="s">
        <v>517</v>
      </c>
      <c r="C6434" s="389">
        <v>2.3772458680200002</v>
      </c>
      <c r="D6434" s="389" t="s">
        <v>647</v>
      </c>
      <c r="E6434" s="389" t="s">
        <v>652</v>
      </c>
      <c r="F6434" s="389" t="s">
        <v>647</v>
      </c>
      <c r="G6434" s="389" t="s">
        <v>649</v>
      </c>
    </row>
    <row r="6435" spans="1:7">
      <c r="A6435" s="389" t="s">
        <v>541</v>
      </c>
      <c r="B6435" s="389" t="s">
        <v>517</v>
      </c>
      <c r="C6435" s="389">
        <v>2.3772458680200002</v>
      </c>
      <c r="D6435" s="389" t="s">
        <v>647</v>
      </c>
      <c r="E6435" s="389" t="s">
        <v>652</v>
      </c>
      <c r="F6435" s="389" t="s">
        <v>647</v>
      </c>
      <c r="G6435" s="389" t="s">
        <v>649</v>
      </c>
    </row>
    <row r="6436" spans="1:7">
      <c r="A6436" s="389" t="s">
        <v>577</v>
      </c>
      <c r="B6436" s="389" t="s">
        <v>517</v>
      </c>
      <c r="C6436" s="389">
        <v>8.1533262548399996</v>
      </c>
      <c r="D6436" s="389" t="s">
        <v>647</v>
      </c>
      <c r="E6436" s="389" t="s">
        <v>652</v>
      </c>
      <c r="F6436" s="389" t="s">
        <v>647</v>
      </c>
      <c r="G6436" s="389" t="s">
        <v>649</v>
      </c>
    </row>
    <row r="6437" spans="1:7">
      <c r="A6437" s="389" t="s">
        <v>535</v>
      </c>
      <c r="B6437" s="389" t="s">
        <v>517</v>
      </c>
      <c r="C6437" s="389">
        <v>2.3672009216199998</v>
      </c>
      <c r="D6437" s="389" t="s">
        <v>647</v>
      </c>
      <c r="E6437" s="389" t="s">
        <v>652</v>
      </c>
      <c r="F6437" s="389" t="s">
        <v>647</v>
      </c>
      <c r="G6437" s="389" t="s">
        <v>649</v>
      </c>
    </row>
    <row r="6438" spans="1:7">
      <c r="A6438" s="389" t="s">
        <v>571</v>
      </c>
      <c r="B6438" s="389" t="s">
        <v>517</v>
      </c>
      <c r="C6438" s="389">
        <v>4.2873939224499997</v>
      </c>
      <c r="D6438" s="389" t="s">
        <v>647</v>
      </c>
      <c r="E6438" s="389" t="s">
        <v>652</v>
      </c>
      <c r="F6438" s="389" t="s">
        <v>647</v>
      </c>
      <c r="G6438" s="389" t="s">
        <v>649</v>
      </c>
    </row>
    <row r="6439" spans="1:7">
      <c r="A6439" s="389" t="s">
        <v>563</v>
      </c>
      <c r="B6439" s="389" t="s">
        <v>517</v>
      </c>
      <c r="C6439" s="389">
        <v>0.59727066055800004</v>
      </c>
      <c r="D6439" s="389" t="s">
        <v>647</v>
      </c>
      <c r="E6439" s="389" t="s">
        <v>652</v>
      </c>
      <c r="F6439" s="389" t="s">
        <v>647</v>
      </c>
      <c r="G6439" s="389" t="s">
        <v>649</v>
      </c>
    </row>
    <row r="6440" spans="1:7">
      <c r="A6440" s="389" t="s">
        <v>535</v>
      </c>
      <c r="B6440" s="389" t="s">
        <v>517</v>
      </c>
      <c r="C6440" s="389">
        <v>31.189593333600001</v>
      </c>
      <c r="D6440" s="389" t="s">
        <v>647</v>
      </c>
      <c r="E6440" s="389" t="s">
        <v>652</v>
      </c>
      <c r="F6440" s="389" t="s">
        <v>647</v>
      </c>
      <c r="G6440" s="389" t="s">
        <v>649</v>
      </c>
    </row>
    <row r="6441" spans="1:7">
      <c r="A6441" s="389" t="s">
        <v>579</v>
      </c>
      <c r="B6441" s="389" t="s">
        <v>517</v>
      </c>
      <c r="C6441" s="389">
        <v>8.7383389222499996</v>
      </c>
      <c r="D6441" s="389" t="s">
        <v>647</v>
      </c>
      <c r="E6441" s="389" t="s">
        <v>652</v>
      </c>
      <c r="F6441" s="389" t="s">
        <v>647</v>
      </c>
      <c r="G6441" s="389" t="s">
        <v>649</v>
      </c>
    </row>
    <row r="6442" spans="1:7">
      <c r="A6442" s="389" t="s">
        <v>514</v>
      </c>
      <c r="B6442" s="389" t="s">
        <v>517</v>
      </c>
      <c r="C6442" s="389">
        <v>26.4104467929</v>
      </c>
      <c r="D6442" s="389" t="s">
        <v>647</v>
      </c>
      <c r="E6442" s="389" t="s">
        <v>652</v>
      </c>
      <c r="F6442" s="389" t="s">
        <v>647</v>
      </c>
      <c r="G6442" s="389" t="s">
        <v>649</v>
      </c>
    </row>
    <row r="6443" spans="1:7">
      <c r="A6443" s="389" t="s">
        <v>581</v>
      </c>
      <c r="B6443" s="389" t="s">
        <v>517</v>
      </c>
      <c r="C6443" s="389">
        <v>6.8296578313199996</v>
      </c>
      <c r="D6443" s="389" t="s">
        <v>647</v>
      </c>
      <c r="E6443" s="389" t="s">
        <v>652</v>
      </c>
      <c r="F6443" s="389" t="s">
        <v>647</v>
      </c>
      <c r="G6443" s="389" t="s">
        <v>649</v>
      </c>
    </row>
    <row r="6444" spans="1:7">
      <c r="A6444" s="389" t="s">
        <v>514</v>
      </c>
      <c r="B6444" s="389" t="s">
        <v>517</v>
      </c>
      <c r="C6444" s="389">
        <v>0.75343232226000001</v>
      </c>
      <c r="D6444" s="389" t="s">
        <v>647</v>
      </c>
      <c r="E6444" s="389" t="s">
        <v>652</v>
      </c>
      <c r="F6444" s="389" t="s">
        <v>647</v>
      </c>
      <c r="G6444" s="389" t="s">
        <v>649</v>
      </c>
    </row>
    <row r="6445" spans="1:7">
      <c r="A6445" s="389" t="s">
        <v>514</v>
      </c>
      <c r="B6445" s="389" t="s">
        <v>517</v>
      </c>
      <c r="C6445" s="389">
        <v>0.75343232226000001</v>
      </c>
      <c r="D6445" s="389" t="s">
        <v>647</v>
      </c>
      <c r="E6445" s="389" t="s">
        <v>652</v>
      </c>
      <c r="F6445" s="389" t="s">
        <v>647</v>
      </c>
      <c r="G6445" s="389" t="s">
        <v>649</v>
      </c>
    </row>
    <row r="6446" spans="1:7">
      <c r="A6446" s="389" t="s">
        <v>581</v>
      </c>
      <c r="B6446" s="389" t="s">
        <v>517</v>
      </c>
      <c r="C6446" s="389">
        <v>2.2918836787200001</v>
      </c>
      <c r="D6446" s="389" t="s">
        <v>647</v>
      </c>
      <c r="E6446" s="389" t="s">
        <v>652</v>
      </c>
      <c r="F6446" s="389" t="s">
        <v>647</v>
      </c>
      <c r="G6446" s="389" t="s">
        <v>649</v>
      </c>
    </row>
    <row r="6447" spans="1:7">
      <c r="A6447" s="389" t="s">
        <v>578</v>
      </c>
      <c r="B6447" s="389" t="s">
        <v>517</v>
      </c>
      <c r="C6447" s="389">
        <v>4.0360342362499999</v>
      </c>
      <c r="D6447" s="389" t="s">
        <v>647</v>
      </c>
      <c r="E6447" s="389" t="s">
        <v>652</v>
      </c>
      <c r="F6447" s="389" t="s">
        <v>647</v>
      </c>
      <c r="G6447" s="389" t="s">
        <v>649</v>
      </c>
    </row>
    <row r="6448" spans="1:7">
      <c r="A6448" s="389" t="s">
        <v>514</v>
      </c>
      <c r="B6448" s="389" t="s">
        <v>517</v>
      </c>
      <c r="C6448" s="389">
        <v>41.7993077207</v>
      </c>
      <c r="D6448" s="389" t="s">
        <v>647</v>
      </c>
      <c r="E6448" s="389" t="s">
        <v>652</v>
      </c>
      <c r="F6448" s="389" t="s">
        <v>647</v>
      </c>
      <c r="G6448" s="389" t="s">
        <v>649</v>
      </c>
    </row>
    <row r="6449" spans="1:7">
      <c r="A6449" s="389" t="s">
        <v>514</v>
      </c>
      <c r="B6449" s="389" t="s">
        <v>517</v>
      </c>
      <c r="C6449" s="389">
        <v>41.7993077207</v>
      </c>
      <c r="D6449" s="389" t="s">
        <v>647</v>
      </c>
      <c r="E6449" s="389" t="s">
        <v>652</v>
      </c>
      <c r="F6449" s="389" t="s">
        <v>647</v>
      </c>
      <c r="G6449" s="389" t="s">
        <v>649</v>
      </c>
    </row>
    <row r="6450" spans="1:7">
      <c r="A6450" s="389" t="s">
        <v>514</v>
      </c>
      <c r="B6450" s="389" t="s">
        <v>517</v>
      </c>
      <c r="C6450" s="389">
        <v>20.362361426700001</v>
      </c>
      <c r="D6450" s="389" t="s">
        <v>647</v>
      </c>
      <c r="E6450" s="389" t="s">
        <v>652</v>
      </c>
      <c r="F6450" s="389" t="s">
        <v>647</v>
      </c>
      <c r="G6450" s="389" t="s">
        <v>649</v>
      </c>
    </row>
    <row r="6451" spans="1:7">
      <c r="A6451" s="389" t="s">
        <v>514</v>
      </c>
      <c r="B6451" s="389" t="s">
        <v>517</v>
      </c>
      <c r="C6451" s="389">
        <v>20.362361426700001</v>
      </c>
      <c r="D6451" s="389" t="s">
        <v>647</v>
      </c>
      <c r="E6451" s="389" t="s">
        <v>652</v>
      </c>
      <c r="F6451" s="389" t="s">
        <v>647</v>
      </c>
      <c r="G6451" s="389" t="s">
        <v>649</v>
      </c>
    </row>
    <row r="6452" spans="1:7">
      <c r="A6452" s="389" t="s">
        <v>535</v>
      </c>
      <c r="B6452" s="389" t="s">
        <v>517</v>
      </c>
      <c r="C6452" s="389">
        <v>6.7091987137800002</v>
      </c>
      <c r="D6452" s="389" t="s">
        <v>647</v>
      </c>
      <c r="E6452" s="389" t="s">
        <v>652</v>
      </c>
      <c r="F6452" s="389" t="s">
        <v>647</v>
      </c>
      <c r="G6452" s="389" t="s">
        <v>649</v>
      </c>
    </row>
    <row r="6453" spans="1:7">
      <c r="A6453" s="389" t="s">
        <v>535</v>
      </c>
      <c r="B6453" s="389" t="s">
        <v>517</v>
      </c>
      <c r="C6453" s="389">
        <v>6.6214876736499999</v>
      </c>
      <c r="D6453" s="389" t="s">
        <v>647</v>
      </c>
      <c r="E6453" s="389" t="s">
        <v>652</v>
      </c>
      <c r="F6453" s="389" t="s">
        <v>647</v>
      </c>
      <c r="G6453" s="389" t="s">
        <v>649</v>
      </c>
    </row>
    <row r="6454" spans="1:7">
      <c r="A6454" s="389" t="s">
        <v>525</v>
      </c>
      <c r="B6454" s="389" t="s">
        <v>517</v>
      </c>
      <c r="C6454" s="389">
        <v>2.0234228131399998</v>
      </c>
      <c r="D6454" s="389" t="s">
        <v>647</v>
      </c>
      <c r="E6454" s="389" t="s">
        <v>652</v>
      </c>
      <c r="F6454" s="389" t="s">
        <v>647</v>
      </c>
      <c r="G6454" s="389" t="s">
        <v>649</v>
      </c>
    </row>
    <row r="6455" spans="1:7">
      <c r="A6455" s="389" t="s">
        <v>568</v>
      </c>
      <c r="B6455" s="389" t="s">
        <v>517</v>
      </c>
      <c r="C6455" s="389">
        <v>2.0234228131399998</v>
      </c>
      <c r="D6455" s="389" t="s">
        <v>647</v>
      </c>
      <c r="E6455" s="389" t="s">
        <v>652</v>
      </c>
      <c r="F6455" s="389" t="s">
        <v>647</v>
      </c>
      <c r="G6455" s="389" t="s">
        <v>649</v>
      </c>
    </row>
    <row r="6456" spans="1:7">
      <c r="A6456" s="389" t="s">
        <v>574</v>
      </c>
      <c r="B6456" s="389" t="s">
        <v>517</v>
      </c>
      <c r="C6456" s="389">
        <v>8.1353468734500005</v>
      </c>
      <c r="D6456" s="389" t="s">
        <v>647</v>
      </c>
      <c r="E6456" s="389" t="s">
        <v>652</v>
      </c>
      <c r="F6456" s="389" t="s">
        <v>647</v>
      </c>
      <c r="G6456" s="389" t="s">
        <v>649</v>
      </c>
    </row>
    <row r="6457" spans="1:7">
      <c r="A6457" s="389" t="s">
        <v>556</v>
      </c>
      <c r="B6457" s="389" t="s">
        <v>517</v>
      </c>
      <c r="C6457" s="389">
        <v>5.0626228060200003</v>
      </c>
      <c r="D6457" s="389" t="s">
        <v>647</v>
      </c>
      <c r="E6457" s="389" t="s">
        <v>652</v>
      </c>
      <c r="F6457" s="389" t="s">
        <v>647</v>
      </c>
      <c r="G6457" s="389" t="s">
        <v>649</v>
      </c>
    </row>
    <row r="6458" spans="1:7">
      <c r="A6458" s="389" t="s">
        <v>514</v>
      </c>
      <c r="B6458" s="389" t="s">
        <v>517</v>
      </c>
      <c r="C6458" s="389">
        <v>12.560072138900001</v>
      </c>
      <c r="D6458" s="389" t="s">
        <v>647</v>
      </c>
      <c r="E6458" s="389" t="s">
        <v>652</v>
      </c>
      <c r="F6458" s="389" t="s">
        <v>647</v>
      </c>
      <c r="G6458" s="389" t="s">
        <v>649</v>
      </c>
    </row>
    <row r="6459" spans="1:7">
      <c r="A6459" s="389" t="s">
        <v>542</v>
      </c>
      <c r="B6459" s="389" t="s">
        <v>517</v>
      </c>
      <c r="C6459" s="389">
        <v>7.3192873943399999</v>
      </c>
      <c r="D6459" s="389" t="s">
        <v>647</v>
      </c>
      <c r="E6459" s="389" t="s">
        <v>652</v>
      </c>
      <c r="F6459" s="389" t="s">
        <v>647</v>
      </c>
      <c r="G6459" s="389" t="s">
        <v>649</v>
      </c>
    </row>
    <row r="6460" spans="1:7">
      <c r="B6460" s="389" t="s">
        <v>517</v>
      </c>
      <c r="C6460" s="389">
        <v>11.511025246000001</v>
      </c>
      <c r="D6460" s="389" t="s">
        <v>647</v>
      </c>
      <c r="E6460" s="389" t="s">
        <v>652</v>
      </c>
      <c r="F6460" s="389" t="s">
        <v>647</v>
      </c>
      <c r="G6460" s="389" t="s">
        <v>649</v>
      </c>
    </row>
    <row r="6461" spans="1:7">
      <c r="A6461" s="389" t="s">
        <v>535</v>
      </c>
      <c r="B6461" s="389" t="s">
        <v>517</v>
      </c>
      <c r="C6461" s="389">
        <v>0.19709457529300001</v>
      </c>
      <c r="D6461" s="389" t="s">
        <v>647</v>
      </c>
      <c r="E6461" s="389" t="s">
        <v>652</v>
      </c>
      <c r="F6461" s="389" t="s">
        <v>647</v>
      </c>
      <c r="G6461" s="389" t="s">
        <v>649</v>
      </c>
    </row>
    <row r="6462" spans="1:7">
      <c r="A6462" s="389" t="s">
        <v>526</v>
      </c>
      <c r="B6462" s="389" t="s">
        <v>517</v>
      </c>
      <c r="C6462" s="389">
        <v>1.6633773756700001</v>
      </c>
      <c r="D6462" s="389" t="s">
        <v>647</v>
      </c>
      <c r="E6462" s="389" t="s">
        <v>652</v>
      </c>
      <c r="F6462" s="389" t="s">
        <v>647</v>
      </c>
      <c r="G6462" s="389" t="s">
        <v>649</v>
      </c>
    </row>
    <row r="6463" spans="1:7">
      <c r="A6463" s="389" t="s">
        <v>526</v>
      </c>
      <c r="B6463" s="389" t="s">
        <v>517</v>
      </c>
      <c r="C6463" s="389">
        <v>1.6633773756700001</v>
      </c>
      <c r="D6463" s="389" t="s">
        <v>647</v>
      </c>
      <c r="E6463" s="389" t="s">
        <v>652</v>
      </c>
      <c r="F6463" s="389" t="s">
        <v>647</v>
      </c>
      <c r="G6463" s="389" t="s">
        <v>649</v>
      </c>
    </row>
    <row r="6464" spans="1:7">
      <c r="A6464" s="389" t="s">
        <v>514</v>
      </c>
      <c r="B6464" s="389" t="s">
        <v>517</v>
      </c>
      <c r="C6464" s="389">
        <v>1.6633773756700001</v>
      </c>
      <c r="D6464" s="389" t="s">
        <v>647</v>
      </c>
      <c r="E6464" s="389" t="s">
        <v>652</v>
      </c>
      <c r="F6464" s="389" t="s">
        <v>647</v>
      </c>
      <c r="G6464" s="389" t="s">
        <v>649</v>
      </c>
    </row>
    <row r="6465" spans="1:7">
      <c r="A6465" s="389" t="s">
        <v>514</v>
      </c>
      <c r="B6465" s="389" t="s">
        <v>517</v>
      </c>
      <c r="C6465" s="389">
        <v>1.6633773756700001</v>
      </c>
      <c r="D6465" s="389" t="s">
        <v>647</v>
      </c>
      <c r="E6465" s="389" t="s">
        <v>652</v>
      </c>
      <c r="F6465" s="389" t="s">
        <v>647</v>
      </c>
      <c r="G6465" s="389" t="s">
        <v>649</v>
      </c>
    </row>
    <row r="6466" spans="1:7">
      <c r="A6466" s="389" t="s">
        <v>569</v>
      </c>
      <c r="B6466" s="389" t="s">
        <v>517</v>
      </c>
      <c r="C6466" s="389">
        <v>1.6633773756700001</v>
      </c>
      <c r="D6466" s="389" t="s">
        <v>647</v>
      </c>
      <c r="E6466" s="389" t="s">
        <v>652</v>
      </c>
      <c r="F6466" s="389" t="s">
        <v>647</v>
      </c>
      <c r="G6466" s="389" t="s">
        <v>649</v>
      </c>
    </row>
    <row r="6467" spans="1:7">
      <c r="A6467" s="389" t="s">
        <v>578</v>
      </c>
      <c r="B6467" s="389" t="s">
        <v>517</v>
      </c>
      <c r="C6467" s="389">
        <v>2.5039496588799999</v>
      </c>
      <c r="D6467" s="389" t="s">
        <v>647</v>
      </c>
      <c r="E6467" s="389" t="s">
        <v>652</v>
      </c>
      <c r="F6467" s="389" t="s">
        <v>647</v>
      </c>
      <c r="G6467" s="389" t="s">
        <v>649</v>
      </c>
    </row>
    <row r="6468" spans="1:7">
      <c r="A6468" s="389" t="s">
        <v>581</v>
      </c>
      <c r="B6468" s="389" t="s">
        <v>517</v>
      </c>
      <c r="C6468" s="389">
        <v>57.534324156799897</v>
      </c>
      <c r="D6468" s="389" t="s">
        <v>647</v>
      </c>
      <c r="E6468" s="389" t="s">
        <v>652</v>
      </c>
      <c r="F6468" s="389" t="s">
        <v>647</v>
      </c>
      <c r="G6468" s="389" t="s">
        <v>649</v>
      </c>
    </row>
    <row r="6469" spans="1:7">
      <c r="A6469" s="389" t="s">
        <v>562</v>
      </c>
      <c r="B6469" s="389" t="s">
        <v>517</v>
      </c>
      <c r="C6469" s="389">
        <v>1.81945918291</v>
      </c>
      <c r="D6469" s="389" t="s">
        <v>647</v>
      </c>
      <c r="E6469" s="389" t="s">
        <v>652</v>
      </c>
      <c r="F6469" s="389" t="s">
        <v>647</v>
      </c>
      <c r="G6469" s="389" t="s">
        <v>649</v>
      </c>
    </row>
    <row r="6470" spans="1:7">
      <c r="A6470" s="389" t="s">
        <v>574</v>
      </c>
      <c r="B6470" s="389" t="s">
        <v>517</v>
      </c>
      <c r="C6470" s="389">
        <v>2.8516128699599999</v>
      </c>
      <c r="D6470" s="389" t="s">
        <v>647</v>
      </c>
      <c r="E6470" s="389" t="s">
        <v>652</v>
      </c>
      <c r="F6470" s="389" t="s">
        <v>647</v>
      </c>
      <c r="G6470" s="389" t="s">
        <v>649</v>
      </c>
    </row>
    <row r="6471" spans="1:7">
      <c r="A6471" s="389" t="s">
        <v>574</v>
      </c>
      <c r="B6471" s="389" t="s">
        <v>517</v>
      </c>
      <c r="C6471" s="389">
        <v>2.8516128699599999</v>
      </c>
      <c r="D6471" s="389" t="s">
        <v>647</v>
      </c>
      <c r="E6471" s="389" t="s">
        <v>652</v>
      </c>
      <c r="F6471" s="389" t="s">
        <v>647</v>
      </c>
      <c r="G6471" s="389" t="s">
        <v>649</v>
      </c>
    </row>
    <row r="6472" spans="1:7">
      <c r="A6472" s="389" t="s">
        <v>581</v>
      </c>
      <c r="B6472" s="389" t="s">
        <v>517</v>
      </c>
      <c r="C6472" s="389">
        <v>25.9809030487</v>
      </c>
      <c r="D6472" s="389" t="s">
        <v>647</v>
      </c>
      <c r="E6472" s="389" t="s">
        <v>652</v>
      </c>
      <c r="F6472" s="389" t="s">
        <v>647</v>
      </c>
      <c r="G6472" s="389" t="s">
        <v>649</v>
      </c>
    </row>
    <row r="6473" spans="1:7">
      <c r="A6473" s="389" t="s">
        <v>581</v>
      </c>
      <c r="B6473" s="389" t="s">
        <v>517</v>
      </c>
      <c r="C6473" s="389">
        <v>25.9809030487</v>
      </c>
      <c r="D6473" s="389" t="s">
        <v>647</v>
      </c>
      <c r="E6473" s="389" t="s">
        <v>652</v>
      </c>
      <c r="F6473" s="389" t="s">
        <v>647</v>
      </c>
      <c r="G6473" s="389" t="s">
        <v>649</v>
      </c>
    </row>
    <row r="6474" spans="1:7">
      <c r="A6474" s="389" t="s">
        <v>526</v>
      </c>
      <c r="B6474" s="389" t="s">
        <v>517</v>
      </c>
      <c r="C6474" s="389">
        <v>14.8409472852</v>
      </c>
      <c r="D6474" s="389" t="s">
        <v>647</v>
      </c>
      <c r="E6474" s="389" t="s">
        <v>652</v>
      </c>
      <c r="F6474" s="389" t="s">
        <v>647</v>
      </c>
      <c r="G6474" s="389" t="s">
        <v>649</v>
      </c>
    </row>
    <row r="6475" spans="1:7">
      <c r="A6475" s="389" t="s">
        <v>526</v>
      </c>
      <c r="B6475" s="389" t="s">
        <v>517</v>
      </c>
      <c r="C6475" s="389">
        <v>14.8409472852</v>
      </c>
      <c r="D6475" s="389" t="s">
        <v>647</v>
      </c>
      <c r="E6475" s="389" t="s">
        <v>652</v>
      </c>
      <c r="F6475" s="389" t="s">
        <v>647</v>
      </c>
      <c r="G6475" s="389" t="s">
        <v>649</v>
      </c>
    </row>
    <row r="6476" spans="1:7">
      <c r="A6476" s="389" t="s">
        <v>514</v>
      </c>
      <c r="B6476" s="389" t="s">
        <v>517</v>
      </c>
      <c r="C6476" s="389">
        <v>14.8409472852</v>
      </c>
      <c r="D6476" s="389" t="s">
        <v>647</v>
      </c>
      <c r="E6476" s="389" t="s">
        <v>652</v>
      </c>
      <c r="F6476" s="389" t="s">
        <v>647</v>
      </c>
      <c r="G6476" s="389" t="s">
        <v>649</v>
      </c>
    </row>
    <row r="6477" spans="1:7">
      <c r="A6477" s="389" t="s">
        <v>514</v>
      </c>
      <c r="B6477" s="389" t="s">
        <v>517</v>
      </c>
      <c r="C6477" s="389">
        <v>14.8409472852</v>
      </c>
      <c r="D6477" s="389" t="s">
        <v>647</v>
      </c>
      <c r="E6477" s="389" t="s">
        <v>652</v>
      </c>
      <c r="F6477" s="389" t="s">
        <v>647</v>
      </c>
      <c r="G6477" s="389" t="s">
        <v>649</v>
      </c>
    </row>
    <row r="6478" spans="1:7">
      <c r="A6478" s="389" t="s">
        <v>569</v>
      </c>
      <c r="B6478" s="389" t="s">
        <v>517</v>
      </c>
      <c r="C6478" s="389">
        <v>14.8409472852</v>
      </c>
      <c r="D6478" s="389" t="s">
        <v>647</v>
      </c>
      <c r="E6478" s="389" t="s">
        <v>652</v>
      </c>
      <c r="F6478" s="389" t="s">
        <v>647</v>
      </c>
      <c r="G6478" s="389" t="s">
        <v>649</v>
      </c>
    </row>
    <row r="6479" spans="1:7">
      <c r="A6479" s="389" t="s">
        <v>569</v>
      </c>
      <c r="B6479" s="389" t="s">
        <v>517</v>
      </c>
      <c r="C6479" s="389">
        <v>14.8409472852</v>
      </c>
      <c r="D6479" s="389" t="s">
        <v>647</v>
      </c>
      <c r="E6479" s="389" t="s">
        <v>652</v>
      </c>
      <c r="F6479" s="389" t="s">
        <v>647</v>
      </c>
      <c r="G6479" s="389" t="s">
        <v>649</v>
      </c>
    </row>
    <row r="6480" spans="1:7">
      <c r="A6480" s="389" t="s">
        <v>574</v>
      </c>
      <c r="B6480" s="389" t="s">
        <v>517</v>
      </c>
      <c r="C6480" s="389">
        <v>19.1312212176</v>
      </c>
      <c r="D6480" s="389" t="s">
        <v>647</v>
      </c>
      <c r="E6480" s="389" t="s">
        <v>652</v>
      </c>
      <c r="F6480" s="389" t="s">
        <v>647</v>
      </c>
      <c r="G6480" s="389" t="s">
        <v>649</v>
      </c>
    </row>
    <row r="6481" spans="1:7">
      <c r="A6481" s="389" t="s">
        <v>571</v>
      </c>
      <c r="B6481" s="389" t="s">
        <v>517</v>
      </c>
      <c r="C6481" s="389">
        <v>5.76270328766</v>
      </c>
      <c r="D6481" s="389" t="s">
        <v>647</v>
      </c>
      <c r="E6481" s="389" t="s">
        <v>652</v>
      </c>
      <c r="F6481" s="389" t="s">
        <v>647</v>
      </c>
      <c r="G6481" s="389" t="s">
        <v>649</v>
      </c>
    </row>
    <row r="6482" spans="1:7">
      <c r="A6482" s="389" t="s">
        <v>581</v>
      </c>
      <c r="B6482" s="389" t="s">
        <v>517</v>
      </c>
      <c r="C6482" s="389">
        <v>21.066465536300001</v>
      </c>
      <c r="D6482" s="389" t="s">
        <v>647</v>
      </c>
      <c r="E6482" s="389" t="s">
        <v>652</v>
      </c>
      <c r="F6482" s="389" t="s">
        <v>647</v>
      </c>
      <c r="G6482" s="389" t="s">
        <v>649</v>
      </c>
    </row>
    <row r="6483" spans="1:7">
      <c r="A6483" s="389" t="s">
        <v>578</v>
      </c>
      <c r="B6483" s="389" t="s">
        <v>517</v>
      </c>
      <c r="C6483" s="389">
        <v>5.48625722301</v>
      </c>
      <c r="D6483" s="389" t="s">
        <v>647</v>
      </c>
      <c r="E6483" s="389" t="s">
        <v>652</v>
      </c>
      <c r="F6483" s="389" t="s">
        <v>647</v>
      </c>
      <c r="G6483" s="389" t="s">
        <v>649</v>
      </c>
    </row>
    <row r="6484" spans="1:7">
      <c r="A6484" s="389" t="s">
        <v>514</v>
      </c>
      <c r="B6484" s="389" t="s">
        <v>517</v>
      </c>
      <c r="C6484" s="389">
        <v>4.9463082253700001</v>
      </c>
      <c r="D6484" s="389" t="s">
        <v>647</v>
      </c>
      <c r="E6484" s="389" t="s">
        <v>652</v>
      </c>
      <c r="F6484" s="389" t="s">
        <v>647</v>
      </c>
      <c r="G6484" s="389" t="s">
        <v>649</v>
      </c>
    </row>
    <row r="6485" spans="1:7">
      <c r="A6485" s="389" t="s">
        <v>535</v>
      </c>
      <c r="B6485" s="389" t="s">
        <v>517</v>
      </c>
      <c r="C6485" s="389">
        <v>25.6327082436</v>
      </c>
      <c r="D6485" s="389" t="s">
        <v>647</v>
      </c>
      <c r="E6485" s="389" t="s">
        <v>652</v>
      </c>
      <c r="F6485" s="389" t="s">
        <v>647</v>
      </c>
      <c r="G6485" s="389" t="s">
        <v>649</v>
      </c>
    </row>
    <row r="6486" spans="1:7">
      <c r="A6486" s="389" t="s">
        <v>563</v>
      </c>
      <c r="B6486" s="389" t="s">
        <v>517</v>
      </c>
      <c r="C6486" s="389">
        <v>5.3835411861700004</v>
      </c>
      <c r="D6486" s="389" t="s">
        <v>647</v>
      </c>
      <c r="E6486" s="389" t="s">
        <v>652</v>
      </c>
      <c r="F6486" s="389" t="s">
        <v>647</v>
      </c>
      <c r="G6486" s="389" t="s">
        <v>649</v>
      </c>
    </row>
    <row r="6487" spans="1:7">
      <c r="A6487" s="389" t="s">
        <v>535</v>
      </c>
      <c r="B6487" s="389" t="s">
        <v>517</v>
      </c>
      <c r="C6487" s="389">
        <v>4.3550515298499999</v>
      </c>
      <c r="D6487" s="389" t="s">
        <v>647</v>
      </c>
      <c r="E6487" s="389" t="s">
        <v>652</v>
      </c>
      <c r="F6487" s="389" t="s">
        <v>647</v>
      </c>
      <c r="G6487" s="389" t="s">
        <v>649</v>
      </c>
    </row>
    <row r="6488" spans="1:7">
      <c r="A6488" s="389" t="s">
        <v>535</v>
      </c>
      <c r="B6488" s="389" t="s">
        <v>517</v>
      </c>
      <c r="C6488" s="389">
        <v>1.7361824368800001</v>
      </c>
      <c r="D6488" s="389" t="s">
        <v>647</v>
      </c>
      <c r="E6488" s="389" t="s">
        <v>652</v>
      </c>
      <c r="F6488" s="389" t="s">
        <v>647</v>
      </c>
      <c r="G6488" s="389" t="s">
        <v>649</v>
      </c>
    </row>
    <row r="6489" spans="1:7">
      <c r="A6489" s="389" t="s">
        <v>558</v>
      </c>
      <c r="B6489" s="389" t="s">
        <v>517</v>
      </c>
      <c r="C6489" s="389">
        <v>13.1294306074</v>
      </c>
      <c r="D6489" s="389" t="s">
        <v>647</v>
      </c>
      <c r="E6489" s="389" t="s">
        <v>652</v>
      </c>
      <c r="F6489" s="389" t="s">
        <v>647</v>
      </c>
      <c r="G6489" s="389" t="s">
        <v>649</v>
      </c>
    </row>
    <row r="6490" spans="1:7">
      <c r="A6490" s="389" t="s">
        <v>535</v>
      </c>
      <c r="B6490" s="389" t="s">
        <v>517</v>
      </c>
      <c r="C6490" s="389">
        <v>33.530551211099898</v>
      </c>
      <c r="D6490" s="389" t="s">
        <v>647</v>
      </c>
      <c r="E6490" s="389" t="s">
        <v>652</v>
      </c>
      <c r="F6490" s="389" t="s">
        <v>647</v>
      </c>
      <c r="G6490" s="389" t="s">
        <v>649</v>
      </c>
    </row>
    <row r="6491" spans="1:7">
      <c r="A6491" s="389" t="s">
        <v>535</v>
      </c>
      <c r="B6491" s="389" t="s">
        <v>517</v>
      </c>
      <c r="C6491" s="389">
        <v>33.530551211099898</v>
      </c>
      <c r="D6491" s="389" t="s">
        <v>647</v>
      </c>
      <c r="E6491" s="389" t="s">
        <v>652</v>
      </c>
      <c r="F6491" s="389" t="s">
        <v>647</v>
      </c>
      <c r="G6491" s="389" t="s">
        <v>649</v>
      </c>
    </row>
    <row r="6492" spans="1:7">
      <c r="A6492" s="389" t="s">
        <v>571</v>
      </c>
      <c r="B6492" s="389" t="s">
        <v>517</v>
      </c>
      <c r="C6492" s="389">
        <v>2.0357243361499999</v>
      </c>
      <c r="D6492" s="389" t="s">
        <v>647</v>
      </c>
      <c r="E6492" s="389" t="s">
        <v>652</v>
      </c>
      <c r="F6492" s="389" t="s">
        <v>647</v>
      </c>
      <c r="G6492" s="389" t="s">
        <v>649</v>
      </c>
    </row>
    <row r="6493" spans="1:7">
      <c r="A6493" s="389" t="s">
        <v>571</v>
      </c>
      <c r="B6493" s="389" t="s">
        <v>517</v>
      </c>
      <c r="C6493" s="389">
        <v>2.0357243361499999</v>
      </c>
      <c r="D6493" s="389" t="s">
        <v>647</v>
      </c>
      <c r="E6493" s="389" t="s">
        <v>652</v>
      </c>
      <c r="F6493" s="389" t="s">
        <v>647</v>
      </c>
      <c r="G6493" s="389" t="s">
        <v>649</v>
      </c>
    </row>
    <row r="6494" spans="1:7">
      <c r="A6494" s="389" t="s">
        <v>514</v>
      </c>
      <c r="B6494" s="389" t="s">
        <v>517</v>
      </c>
      <c r="C6494" s="389">
        <v>14.3553178928</v>
      </c>
      <c r="D6494" s="389" t="s">
        <v>647</v>
      </c>
      <c r="E6494" s="389" t="s">
        <v>652</v>
      </c>
      <c r="F6494" s="389" t="s">
        <v>647</v>
      </c>
      <c r="G6494" s="389" t="s">
        <v>649</v>
      </c>
    </row>
    <row r="6495" spans="1:7">
      <c r="A6495" s="389" t="s">
        <v>514</v>
      </c>
      <c r="B6495" s="389" t="s">
        <v>517</v>
      </c>
      <c r="C6495" s="389">
        <v>14.3553178928</v>
      </c>
      <c r="D6495" s="389" t="s">
        <v>647</v>
      </c>
      <c r="E6495" s="389" t="s">
        <v>652</v>
      </c>
      <c r="F6495" s="389" t="s">
        <v>647</v>
      </c>
      <c r="G6495" s="389" t="s">
        <v>649</v>
      </c>
    </row>
    <row r="6496" spans="1:7">
      <c r="A6496" s="389" t="s">
        <v>514</v>
      </c>
      <c r="B6496" s="389" t="s">
        <v>517</v>
      </c>
      <c r="C6496" s="389">
        <v>14.3553178928</v>
      </c>
      <c r="D6496" s="389" t="s">
        <v>647</v>
      </c>
      <c r="E6496" s="389" t="s">
        <v>652</v>
      </c>
      <c r="F6496" s="389" t="s">
        <v>647</v>
      </c>
      <c r="G6496" s="389" t="s">
        <v>649</v>
      </c>
    </row>
    <row r="6497" spans="1:7">
      <c r="A6497" s="389" t="s">
        <v>535</v>
      </c>
      <c r="B6497" s="389" t="s">
        <v>517</v>
      </c>
      <c r="C6497" s="389">
        <v>9.1241275652499905</v>
      </c>
      <c r="D6497" s="389" t="s">
        <v>647</v>
      </c>
      <c r="E6497" s="389" t="s">
        <v>652</v>
      </c>
      <c r="F6497" s="389" t="s">
        <v>647</v>
      </c>
      <c r="G6497" s="389" t="s">
        <v>649</v>
      </c>
    </row>
    <row r="6498" spans="1:7">
      <c r="A6498" s="389" t="s">
        <v>525</v>
      </c>
      <c r="B6498" s="389" t="s">
        <v>517</v>
      </c>
      <c r="C6498" s="389">
        <v>2.2201554362999998</v>
      </c>
      <c r="D6498" s="389" t="s">
        <v>647</v>
      </c>
      <c r="E6498" s="389" t="s">
        <v>652</v>
      </c>
      <c r="F6498" s="389" t="s">
        <v>647</v>
      </c>
      <c r="G6498" s="389" t="s">
        <v>649</v>
      </c>
    </row>
    <row r="6499" spans="1:7">
      <c r="A6499" s="389" t="s">
        <v>581</v>
      </c>
      <c r="B6499" s="389" t="s">
        <v>517</v>
      </c>
      <c r="C6499" s="389">
        <v>5.0885726457100002</v>
      </c>
      <c r="D6499" s="389" t="s">
        <v>647</v>
      </c>
      <c r="E6499" s="389" t="s">
        <v>652</v>
      </c>
      <c r="F6499" s="389" t="s">
        <v>647</v>
      </c>
      <c r="G6499" s="389" t="s">
        <v>649</v>
      </c>
    </row>
    <row r="6500" spans="1:7">
      <c r="A6500" s="389" t="s">
        <v>578</v>
      </c>
      <c r="B6500" s="389" t="s">
        <v>517</v>
      </c>
      <c r="C6500" s="389">
        <v>24.3677552637999</v>
      </c>
      <c r="D6500" s="389" t="s">
        <v>647</v>
      </c>
      <c r="E6500" s="389" t="s">
        <v>652</v>
      </c>
      <c r="F6500" s="389" t="s">
        <v>647</v>
      </c>
      <c r="G6500" s="389" t="s">
        <v>649</v>
      </c>
    </row>
    <row r="6501" spans="1:7">
      <c r="A6501" s="389" t="s">
        <v>578</v>
      </c>
      <c r="B6501" s="389" t="s">
        <v>517</v>
      </c>
      <c r="C6501" s="389">
        <v>24.3677552637999</v>
      </c>
      <c r="D6501" s="389" t="s">
        <v>647</v>
      </c>
      <c r="E6501" s="389" t="s">
        <v>652</v>
      </c>
      <c r="F6501" s="389" t="s">
        <v>647</v>
      </c>
      <c r="G6501" s="389" t="s">
        <v>649</v>
      </c>
    </row>
    <row r="6502" spans="1:7">
      <c r="A6502" s="389" t="s">
        <v>578</v>
      </c>
      <c r="B6502" s="389" t="s">
        <v>517</v>
      </c>
      <c r="C6502" s="389">
        <v>24.3677552637999</v>
      </c>
      <c r="D6502" s="389" t="s">
        <v>647</v>
      </c>
      <c r="E6502" s="389" t="s">
        <v>652</v>
      </c>
      <c r="F6502" s="389" t="s">
        <v>647</v>
      </c>
      <c r="G6502" s="389" t="s">
        <v>649</v>
      </c>
    </row>
    <row r="6503" spans="1:7">
      <c r="A6503" s="389" t="s">
        <v>562</v>
      </c>
      <c r="B6503" s="389" t="s">
        <v>517</v>
      </c>
      <c r="C6503" s="389">
        <v>8.2645953397199996</v>
      </c>
      <c r="D6503" s="389" t="s">
        <v>647</v>
      </c>
      <c r="E6503" s="389" t="s">
        <v>652</v>
      </c>
      <c r="F6503" s="389" t="s">
        <v>647</v>
      </c>
      <c r="G6503" s="389" t="s">
        <v>649</v>
      </c>
    </row>
    <row r="6504" spans="1:7">
      <c r="A6504" s="389" t="s">
        <v>563</v>
      </c>
      <c r="B6504" s="389" t="s">
        <v>517</v>
      </c>
      <c r="C6504" s="389">
        <v>28.235808755600001</v>
      </c>
      <c r="D6504" s="389" t="s">
        <v>647</v>
      </c>
      <c r="E6504" s="389" t="s">
        <v>652</v>
      </c>
      <c r="F6504" s="389" t="s">
        <v>647</v>
      </c>
      <c r="G6504" s="389" t="s">
        <v>649</v>
      </c>
    </row>
    <row r="6505" spans="1:7">
      <c r="A6505" s="389" t="s">
        <v>563</v>
      </c>
      <c r="B6505" s="389" t="s">
        <v>517</v>
      </c>
      <c r="C6505" s="389">
        <v>7.8971352562600003</v>
      </c>
      <c r="D6505" s="389" t="s">
        <v>647</v>
      </c>
      <c r="E6505" s="389" t="s">
        <v>652</v>
      </c>
      <c r="F6505" s="389" t="s">
        <v>647</v>
      </c>
      <c r="G6505" s="389" t="s">
        <v>649</v>
      </c>
    </row>
    <row r="6506" spans="1:7">
      <c r="A6506" s="389" t="s">
        <v>535</v>
      </c>
      <c r="B6506" s="389" t="s">
        <v>517</v>
      </c>
      <c r="C6506" s="389">
        <v>8.2073361463300003</v>
      </c>
      <c r="D6506" s="389" t="s">
        <v>647</v>
      </c>
      <c r="E6506" s="389" t="s">
        <v>652</v>
      </c>
      <c r="F6506" s="389" t="s">
        <v>647</v>
      </c>
      <c r="G6506" s="389" t="s">
        <v>649</v>
      </c>
    </row>
    <row r="6507" spans="1:7">
      <c r="A6507" s="389" t="s">
        <v>535</v>
      </c>
      <c r="B6507" s="389" t="s">
        <v>517</v>
      </c>
      <c r="C6507" s="389">
        <v>8.2073361463300003</v>
      </c>
      <c r="D6507" s="389" t="s">
        <v>647</v>
      </c>
      <c r="E6507" s="389" t="s">
        <v>652</v>
      </c>
      <c r="F6507" s="389" t="s">
        <v>647</v>
      </c>
      <c r="G6507" s="389" t="s">
        <v>649</v>
      </c>
    </row>
    <row r="6508" spans="1:7">
      <c r="A6508" s="389" t="s">
        <v>578</v>
      </c>
      <c r="B6508" s="389" t="s">
        <v>517</v>
      </c>
      <c r="C6508" s="389">
        <v>2.2532479614400001</v>
      </c>
      <c r="D6508" s="389" t="s">
        <v>647</v>
      </c>
      <c r="E6508" s="389" t="s">
        <v>652</v>
      </c>
      <c r="F6508" s="389" t="s">
        <v>647</v>
      </c>
      <c r="G6508" s="389" t="s">
        <v>649</v>
      </c>
    </row>
    <row r="6509" spans="1:7">
      <c r="A6509" s="389" t="s">
        <v>514</v>
      </c>
      <c r="B6509" s="389" t="s">
        <v>517</v>
      </c>
      <c r="C6509" s="389">
        <v>15.443913671800001</v>
      </c>
      <c r="D6509" s="389" t="s">
        <v>647</v>
      </c>
      <c r="E6509" s="389" t="s">
        <v>652</v>
      </c>
      <c r="F6509" s="389" t="s">
        <v>647</v>
      </c>
      <c r="G6509" s="389" t="s">
        <v>649</v>
      </c>
    </row>
    <row r="6510" spans="1:7">
      <c r="A6510" s="389" t="s">
        <v>514</v>
      </c>
      <c r="B6510" s="389" t="s">
        <v>517</v>
      </c>
      <c r="C6510" s="389">
        <v>15.443913671800001</v>
      </c>
      <c r="D6510" s="389" t="s">
        <v>647</v>
      </c>
      <c r="E6510" s="389" t="s">
        <v>652</v>
      </c>
      <c r="F6510" s="389" t="s">
        <v>647</v>
      </c>
      <c r="G6510" s="389" t="s">
        <v>649</v>
      </c>
    </row>
    <row r="6511" spans="1:7">
      <c r="A6511" s="389" t="s">
        <v>514</v>
      </c>
      <c r="B6511" s="389" t="s">
        <v>517</v>
      </c>
      <c r="C6511" s="389">
        <v>1.5775841828099999</v>
      </c>
      <c r="D6511" s="389" t="s">
        <v>647</v>
      </c>
      <c r="E6511" s="389" t="s">
        <v>652</v>
      </c>
      <c r="F6511" s="389" t="s">
        <v>647</v>
      </c>
      <c r="G6511" s="389" t="s">
        <v>649</v>
      </c>
    </row>
    <row r="6512" spans="1:7">
      <c r="A6512" s="389" t="s">
        <v>526</v>
      </c>
      <c r="B6512" s="389" t="s">
        <v>517</v>
      </c>
      <c r="C6512" s="389">
        <v>8.8100263283900002</v>
      </c>
      <c r="D6512" s="389" t="s">
        <v>647</v>
      </c>
      <c r="E6512" s="389" t="s">
        <v>652</v>
      </c>
      <c r="F6512" s="389" t="s">
        <v>647</v>
      </c>
      <c r="G6512" s="389" t="s">
        <v>649</v>
      </c>
    </row>
    <row r="6513" spans="1:7">
      <c r="A6513" s="389" t="s">
        <v>527</v>
      </c>
      <c r="B6513" s="389" t="s">
        <v>517</v>
      </c>
      <c r="C6513" s="389">
        <v>2.0742275655000002</v>
      </c>
      <c r="D6513" s="389" t="s">
        <v>647</v>
      </c>
      <c r="E6513" s="389" t="s">
        <v>652</v>
      </c>
      <c r="F6513" s="389" t="s">
        <v>647</v>
      </c>
      <c r="G6513" s="389" t="s">
        <v>649</v>
      </c>
    </row>
    <row r="6514" spans="1:7">
      <c r="A6514" s="389" t="s">
        <v>581</v>
      </c>
      <c r="B6514" s="389" t="s">
        <v>517</v>
      </c>
      <c r="C6514" s="389">
        <v>19.886745292699899</v>
      </c>
      <c r="D6514" s="389" t="s">
        <v>647</v>
      </c>
      <c r="E6514" s="389" t="s">
        <v>652</v>
      </c>
      <c r="F6514" s="389" t="s">
        <v>647</v>
      </c>
      <c r="G6514" s="389" t="s">
        <v>649</v>
      </c>
    </row>
    <row r="6515" spans="1:7">
      <c r="A6515" s="389" t="s">
        <v>581</v>
      </c>
      <c r="B6515" s="389" t="s">
        <v>517</v>
      </c>
      <c r="C6515" s="389">
        <v>19.886745292699899</v>
      </c>
      <c r="D6515" s="389" t="s">
        <v>647</v>
      </c>
      <c r="E6515" s="389" t="s">
        <v>652</v>
      </c>
      <c r="F6515" s="389" t="s">
        <v>647</v>
      </c>
      <c r="G6515" s="389" t="s">
        <v>649</v>
      </c>
    </row>
    <row r="6516" spans="1:7">
      <c r="A6516" s="389" t="s">
        <v>578</v>
      </c>
      <c r="B6516" s="389" t="s">
        <v>517</v>
      </c>
      <c r="C6516" s="389">
        <v>6.1379493014399999</v>
      </c>
      <c r="D6516" s="389" t="s">
        <v>647</v>
      </c>
      <c r="E6516" s="389" t="s">
        <v>652</v>
      </c>
      <c r="F6516" s="389" t="s">
        <v>647</v>
      </c>
      <c r="G6516" s="389" t="s">
        <v>649</v>
      </c>
    </row>
    <row r="6517" spans="1:7">
      <c r="A6517" s="389" t="s">
        <v>535</v>
      </c>
      <c r="B6517" s="389" t="s">
        <v>517</v>
      </c>
      <c r="C6517" s="389">
        <v>7.0653910358700003</v>
      </c>
      <c r="D6517" s="389" t="s">
        <v>647</v>
      </c>
      <c r="E6517" s="389" t="s">
        <v>652</v>
      </c>
      <c r="F6517" s="389" t="s">
        <v>647</v>
      </c>
      <c r="G6517" s="389" t="s">
        <v>649</v>
      </c>
    </row>
    <row r="6518" spans="1:7">
      <c r="A6518" s="389" t="s">
        <v>542</v>
      </c>
      <c r="B6518" s="389" t="s">
        <v>517</v>
      </c>
      <c r="C6518" s="389">
        <v>2.97472439574</v>
      </c>
      <c r="D6518" s="389" t="s">
        <v>647</v>
      </c>
      <c r="E6518" s="389" t="s">
        <v>652</v>
      </c>
      <c r="F6518" s="389" t="s">
        <v>647</v>
      </c>
      <c r="G6518" s="389" t="s">
        <v>649</v>
      </c>
    </row>
    <row r="6519" spans="1:7">
      <c r="A6519" s="389" t="s">
        <v>535</v>
      </c>
      <c r="B6519" s="389" t="s">
        <v>517</v>
      </c>
      <c r="C6519" s="389">
        <v>2.8587507569600001</v>
      </c>
      <c r="D6519" s="389" t="s">
        <v>647</v>
      </c>
      <c r="E6519" s="389" t="s">
        <v>652</v>
      </c>
      <c r="F6519" s="389" t="s">
        <v>647</v>
      </c>
      <c r="G6519" s="389" t="s">
        <v>649</v>
      </c>
    </row>
    <row r="6520" spans="1:7">
      <c r="A6520" s="389" t="s">
        <v>578</v>
      </c>
      <c r="B6520" s="389" t="s">
        <v>517</v>
      </c>
      <c r="C6520" s="389">
        <v>16.2342297161</v>
      </c>
      <c r="D6520" s="389" t="s">
        <v>647</v>
      </c>
      <c r="E6520" s="389" t="s">
        <v>652</v>
      </c>
      <c r="F6520" s="389" t="s">
        <v>647</v>
      </c>
      <c r="G6520" s="389" t="s">
        <v>649</v>
      </c>
    </row>
    <row r="6521" spans="1:7">
      <c r="A6521" s="389" t="s">
        <v>578</v>
      </c>
      <c r="B6521" s="389" t="s">
        <v>517</v>
      </c>
      <c r="C6521" s="389">
        <v>16.2342297161</v>
      </c>
      <c r="D6521" s="389" t="s">
        <v>647</v>
      </c>
      <c r="E6521" s="389" t="s">
        <v>652</v>
      </c>
      <c r="F6521" s="389" t="s">
        <v>647</v>
      </c>
      <c r="G6521" s="389" t="s">
        <v>649</v>
      </c>
    </row>
    <row r="6522" spans="1:7">
      <c r="A6522" s="389" t="s">
        <v>578</v>
      </c>
      <c r="B6522" s="389" t="s">
        <v>517</v>
      </c>
      <c r="C6522" s="389">
        <v>16.2342297161</v>
      </c>
      <c r="D6522" s="389" t="s">
        <v>647</v>
      </c>
      <c r="E6522" s="389" t="s">
        <v>652</v>
      </c>
      <c r="F6522" s="389" t="s">
        <v>647</v>
      </c>
      <c r="G6522" s="389" t="s">
        <v>649</v>
      </c>
    </row>
    <row r="6523" spans="1:7">
      <c r="A6523" s="389" t="s">
        <v>563</v>
      </c>
      <c r="B6523" s="389" t="s">
        <v>517</v>
      </c>
      <c r="C6523" s="389">
        <v>5.1690984289199999</v>
      </c>
      <c r="D6523" s="389" t="s">
        <v>647</v>
      </c>
      <c r="E6523" s="389" t="s">
        <v>652</v>
      </c>
      <c r="F6523" s="389" t="s">
        <v>647</v>
      </c>
      <c r="G6523" s="389" t="s">
        <v>649</v>
      </c>
    </row>
    <row r="6524" spans="1:7">
      <c r="A6524" s="389" t="s">
        <v>581</v>
      </c>
      <c r="B6524" s="389" t="s">
        <v>517</v>
      </c>
      <c r="C6524" s="389">
        <v>13.5090475534</v>
      </c>
      <c r="D6524" s="389" t="s">
        <v>647</v>
      </c>
      <c r="E6524" s="389" t="s">
        <v>652</v>
      </c>
      <c r="F6524" s="389" t="s">
        <v>647</v>
      </c>
      <c r="G6524" s="389" t="s">
        <v>649</v>
      </c>
    </row>
    <row r="6525" spans="1:7">
      <c r="A6525" s="389" t="s">
        <v>581</v>
      </c>
      <c r="B6525" s="389" t="s">
        <v>517</v>
      </c>
      <c r="C6525" s="389">
        <v>13.5090475534</v>
      </c>
      <c r="D6525" s="389" t="s">
        <v>647</v>
      </c>
      <c r="E6525" s="389" t="s">
        <v>652</v>
      </c>
      <c r="F6525" s="389" t="s">
        <v>647</v>
      </c>
      <c r="G6525" s="389" t="s">
        <v>649</v>
      </c>
    </row>
    <row r="6526" spans="1:7">
      <c r="A6526" s="389" t="s">
        <v>574</v>
      </c>
      <c r="B6526" s="389" t="s">
        <v>517</v>
      </c>
      <c r="C6526" s="389">
        <v>13.5090475534</v>
      </c>
      <c r="D6526" s="389" t="s">
        <v>647</v>
      </c>
      <c r="E6526" s="389" t="s">
        <v>652</v>
      </c>
      <c r="F6526" s="389" t="s">
        <v>647</v>
      </c>
      <c r="G6526" s="389" t="s">
        <v>649</v>
      </c>
    </row>
    <row r="6527" spans="1:7">
      <c r="A6527" s="389" t="s">
        <v>574</v>
      </c>
      <c r="B6527" s="389" t="s">
        <v>517</v>
      </c>
      <c r="C6527" s="389">
        <v>13.5090475534</v>
      </c>
      <c r="D6527" s="389" t="s">
        <v>647</v>
      </c>
      <c r="E6527" s="389" t="s">
        <v>652</v>
      </c>
      <c r="F6527" s="389" t="s">
        <v>647</v>
      </c>
      <c r="G6527" s="389" t="s">
        <v>649</v>
      </c>
    </row>
    <row r="6528" spans="1:7">
      <c r="A6528" s="389" t="s">
        <v>526</v>
      </c>
      <c r="B6528" s="389" t="s">
        <v>517</v>
      </c>
      <c r="C6528" s="389">
        <v>27.1510957441999</v>
      </c>
      <c r="D6528" s="389" t="s">
        <v>647</v>
      </c>
      <c r="E6528" s="389" t="s">
        <v>652</v>
      </c>
      <c r="F6528" s="389" t="s">
        <v>647</v>
      </c>
      <c r="G6528" s="389" t="s">
        <v>649</v>
      </c>
    </row>
    <row r="6529" spans="1:7">
      <c r="A6529" s="389" t="s">
        <v>526</v>
      </c>
      <c r="B6529" s="389" t="s">
        <v>517</v>
      </c>
      <c r="C6529" s="389">
        <v>11.6549271658</v>
      </c>
      <c r="D6529" s="389" t="s">
        <v>647</v>
      </c>
      <c r="E6529" s="389" t="s">
        <v>652</v>
      </c>
      <c r="F6529" s="389" t="s">
        <v>647</v>
      </c>
      <c r="G6529" s="389" t="s">
        <v>649</v>
      </c>
    </row>
    <row r="6530" spans="1:7">
      <c r="A6530" s="389" t="s">
        <v>514</v>
      </c>
      <c r="B6530" s="389" t="s">
        <v>517</v>
      </c>
      <c r="C6530" s="389">
        <v>11.6549271658</v>
      </c>
      <c r="D6530" s="389" t="s">
        <v>647</v>
      </c>
      <c r="E6530" s="389" t="s">
        <v>652</v>
      </c>
      <c r="F6530" s="389" t="s">
        <v>647</v>
      </c>
      <c r="G6530" s="389" t="s">
        <v>649</v>
      </c>
    </row>
    <row r="6531" spans="1:7">
      <c r="A6531" s="389" t="s">
        <v>535</v>
      </c>
      <c r="B6531" s="389" t="s">
        <v>517</v>
      </c>
      <c r="C6531" s="389">
        <v>41.567742009</v>
      </c>
      <c r="D6531" s="389" t="s">
        <v>647</v>
      </c>
      <c r="E6531" s="389" t="s">
        <v>652</v>
      </c>
      <c r="F6531" s="389" t="s">
        <v>647</v>
      </c>
      <c r="G6531" s="389" t="s">
        <v>649</v>
      </c>
    </row>
    <row r="6532" spans="1:7">
      <c r="A6532" s="389" t="s">
        <v>543</v>
      </c>
      <c r="B6532" s="389" t="s">
        <v>517</v>
      </c>
      <c r="C6532" s="389">
        <v>13.1358690512</v>
      </c>
      <c r="D6532" s="389" t="s">
        <v>647</v>
      </c>
      <c r="E6532" s="389" t="s">
        <v>652</v>
      </c>
      <c r="F6532" s="389" t="s">
        <v>647</v>
      </c>
      <c r="G6532" s="389" t="s">
        <v>649</v>
      </c>
    </row>
    <row r="6533" spans="1:7">
      <c r="A6533" s="389" t="s">
        <v>526</v>
      </c>
      <c r="B6533" s="389" t="s">
        <v>517</v>
      </c>
      <c r="C6533" s="389">
        <v>18.989681123800001</v>
      </c>
      <c r="D6533" s="389" t="s">
        <v>647</v>
      </c>
      <c r="E6533" s="389" t="s">
        <v>652</v>
      </c>
      <c r="F6533" s="389" t="s">
        <v>647</v>
      </c>
      <c r="G6533" s="389" t="s">
        <v>649</v>
      </c>
    </row>
    <row r="6534" spans="1:7">
      <c r="A6534" s="389" t="s">
        <v>535</v>
      </c>
      <c r="B6534" s="389" t="s">
        <v>517</v>
      </c>
      <c r="C6534" s="389">
        <v>2.6433254230899998</v>
      </c>
      <c r="D6534" s="389" t="s">
        <v>647</v>
      </c>
      <c r="E6534" s="389" t="s">
        <v>652</v>
      </c>
      <c r="F6534" s="389" t="s">
        <v>647</v>
      </c>
      <c r="G6534" s="389" t="s">
        <v>649</v>
      </c>
    </row>
    <row r="6535" spans="1:7">
      <c r="A6535" s="389" t="s">
        <v>579</v>
      </c>
      <c r="B6535" s="389" t="s">
        <v>517</v>
      </c>
      <c r="C6535" s="389">
        <v>8.7059855305100005</v>
      </c>
      <c r="D6535" s="389" t="s">
        <v>647</v>
      </c>
      <c r="E6535" s="389" t="s">
        <v>652</v>
      </c>
      <c r="F6535" s="389" t="s">
        <v>647</v>
      </c>
      <c r="G6535" s="389" t="s">
        <v>649</v>
      </c>
    </row>
    <row r="6536" spans="1:7">
      <c r="A6536" s="389" t="s">
        <v>578</v>
      </c>
      <c r="B6536" s="389" t="s">
        <v>517</v>
      </c>
      <c r="C6536" s="389">
        <v>8.7059855305100005</v>
      </c>
      <c r="D6536" s="389" t="s">
        <v>647</v>
      </c>
      <c r="E6536" s="389" t="s">
        <v>652</v>
      </c>
      <c r="F6536" s="389" t="s">
        <v>647</v>
      </c>
      <c r="G6536" s="389" t="s">
        <v>649</v>
      </c>
    </row>
    <row r="6537" spans="1:7">
      <c r="A6537" s="389" t="s">
        <v>560</v>
      </c>
      <c r="B6537" s="389" t="s">
        <v>517</v>
      </c>
      <c r="C6537" s="389">
        <v>9.1456042400299999</v>
      </c>
      <c r="D6537" s="389" t="s">
        <v>647</v>
      </c>
      <c r="E6537" s="389" t="s">
        <v>652</v>
      </c>
      <c r="F6537" s="389" t="s">
        <v>647</v>
      </c>
      <c r="G6537" s="389" t="s">
        <v>649</v>
      </c>
    </row>
    <row r="6538" spans="1:7">
      <c r="A6538" s="389" t="s">
        <v>526</v>
      </c>
      <c r="B6538" s="389" t="s">
        <v>517</v>
      </c>
      <c r="C6538" s="389">
        <v>13.7632349754</v>
      </c>
      <c r="D6538" s="389" t="s">
        <v>647</v>
      </c>
      <c r="E6538" s="389" t="s">
        <v>652</v>
      </c>
      <c r="F6538" s="389" t="s">
        <v>647</v>
      </c>
      <c r="G6538" s="389" t="s">
        <v>649</v>
      </c>
    </row>
    <row r="6539" spans="1:7">
      <c r="A6539" s="389" t="s">
        <v>569</v>
      </c>
      <c r="B6539" s="389" t="s">
        <v>517</v>
      </c>
      <c r="C6539" s="389">
        <v>13.7632349754</v>
      </c>
      <c r="D6539" s="389" t="s">
        <v>647</v>
      </c>
      <c r="E6539" s="389" t="s">
        <v>652</v>
      </c>
      <c r="F6539" s="389" t="s">
        <v>647</v>
      </c>
      <c r="G6539" s="389" t="s">
        <v>649</v>
      </c>
    </row>
    <row r="6540" spans="1:7">
      <c r="A6540" s="389" t="s">
        <v>525</v>
      </c>
      <c r="B6540" s="389" t="s">
        <v>517</v>
      </c>
      <c r="C6540" s="389">
        <v>0.91362121998900003</v>
      </c>
      <c r="D6540" s="389" t="s">
        <v>647</v>
      </c>
      <c r="E6540" s="389" t="s">
        <v>652</v>
      </c>
      <c r="F6540" s="389" t="s">
        <v>647</v>
      </c>
      <c r="G6540" s="389" t="s">
        <v>649</v>
      </c>
    </row>
    <row r="6541" spans="1:7">
      <c r="A6541" s="389" t="s">
        <v>568</v>
      </c>
      <c r="B6541" s="389" t="s">
        <v>517</v>
      </c>
      <c r="C6541" s="389">
        <v>0.91362121998900003</v>
      </c>
      <c r="D6541" s="389" t="s">
        <v>647</v>
      </c>
      <c r="E6541" s="389" t="s">
        <v>652</v>
      </c>
      <c r="F6541" s="389" t="s">
        <v>647</v>
      </c>
      <c r="G6541" s="389" t="s">
        <v>649</v>
      </c>
    </row>
    <row r="6542" spans="1:7">
      <c r="A6542" s="389" t="s">
        <v>581</v>
      </c>
      <c r="B6542" s="389" t="s">
        <v>517</v>
      </c>
      <c r="C6542" s="389">
        <v>0.56190872487599997</v>
      </c>
      <c r="D6542" s="389" t="s">
        <v>647</v>
      </c>
      <c r="E6542" s="389" t="s">
        <v>652</v>
      </c>
      <c r="F6542" s="389" t="s">
        <v>647</v>
      </c>
      <c r="G6542" s="389" t="s">
        <v>649</v>
      </c>
    </row>
    <row r="6543" spans="1:7">
      <c r="A6543" s="389" t="s">
        <v>523</v>
      </c>
      <c r="B6543" s="389" t="s">
        <v>517</v>
      </c>
      <c r="C6543" s="389">
        <v>8.6499123244099998</v>
      </c>
      <c r="D6543" s="389" t="s">
        <v>647</v>
      </c>
      <c r="E6543" s="389" t="s">
        <v>652</v>
      </c>
      <c r="F6543" s="389" t="s">
        <v>647</v>
      </c>
      <c r="G6543" s="389" t="s">
        <v>649</v>
      </c>
    </row>
    <row r="6544" spans="1:7">
      <c r="A6544" s="389" t="s">
        <v>581</v>
      </c>
      <c r="B6544" s="389" t="s">
        <v>517</v>
      </c>
      <c r="C6544" s="389">
        <v>12.131484667</v>
      </c>
      <c r="D6544" s="389" t="s">
        <v>647</v>
      </c>
      <c r="E6544" s="389" t="s">
        <v>652</v>
      </c>
      <c r="F6544" s="389" t="s">
        <v>647</v>
      </c>
      <c r="G6544" s="389" t="s">
        <v>649</v>
      </c>
    </row>
    <row r="6545" spans="1:7">
      <c r="A6545" s="389" t="s">
        <v>574</v>
      </c>
      <c r="B6545" s="389" t="s">
        <v>517</v>
      </c>
      <c r="C6545" s="389">
        <v>10.2776239867</v>
      </c>
      <c r="D6545" s="389" t="s">
        <v>647</v>
      </c>
      <c r="E6545" s="389" t="s">
        <v>652</v>
      </c>
      <c r="F6545" s="389" t="s">
        <v>647</v>
      </c>
      <c r="G6545" s="389" t="s">
        <v>649</v>
      </c>
    </row>
    <row r="6546" spans="1:7">
      <c r="A6546" s="389" t="s">
        <v>581</v>
      </c>
      <c r="B6546" s="389" t="s">
        <v>517</v>
      </c>
      <c r="C6546" s="389">
        <v>25.7311828564</v>
      </c>
      <c r="D6546" s="389" t="s">
        <v>647</v>
      </c>
      <c r="E6546" s="389" t="s">
        <v>652</v>
      </c>
      <c r="F6546" s="389" t="s">
        <v>647</v>
      </c>
      <c r="G6546" s="389" t="s">
        <v>649</v>
      </c>
    </row>
    <row r="6547" spans="1:7">
      <c r="A6547" s="389" t="s">
        <v>535</v>
      </c>
      <c r="B6547" s="389" t="s">
        <v>517</v>
      </c>
      <c r="C6547" s="389">
        <v>63.061033835000003</v>
      </c>
      <c r="D6547" s="389" t="s">
        <v>647</v>
      </c>
      <c r="E6547" s="389" t="s">
        <v>652</v>
      </c>
      <c r="F6547" s="389" t="s">
        <v>647</v>
      </c>
      <c r="G6547" s="389" t="s">
        <v>649</v>
      </c>
    </row>
    <row r="6548" spans="1:7">
      <c r="A6548" s="389" t="s">
        <v>535</v>
      </c>
      <c r="B6548" s="389" t="s">
        <v>517</v>
      </c>
      <c r="C6548" s="389">
        <v>45.891573681700002</v>
      </c>
      <c r="D6548" s="389" t="s">
        <v>647</v>
      </c>
      <c r="E6548" s="389" t="s">
        <v>652</v>
      </c>
      <c r="F6548" s="389" t="s">
        <v>647</v>
      </c>
      <c r="G6548" s="389" t="s">
        <v>649</v>
      </c>
    </row>
    <row r="6549" spans="1:7">
      <c r="A6549" s="389" t="s">
        <v>535</v>
      </c>
      <c r="B6549" s="389" t="s">
        <v>517</v>
      </c>
      <c r="C6549" s="389">
        <v>26.339210633899899</v>
      </c>
      <c r="D6549" s="389" t="s">
        <v>647</v>
      </c>
      <c r="E6549" s="389" t="s">
        <v>652</v>
      </c>
      <c r="F6549" s="389" t="s">
        <v>647</v>
      </c>
      <c r="G6549" s="389" t="s">
        <v>649</v>
      </c>
    </row>
    <row r="6550" spans="1:7">
      <c r="A6550" s="389" t="s">
        <v>526</v>
      </c>
      <c r="B6550" s="389" t="s">
        <v>517</v>
      </c>
      <c r="C6550" s="389">
        <v>6.05095998013</v>
      </c>
      <c r="D6550" s="389" t="s">
        <v>647</v>
      </c>
      <c r="E6550" s="389" t="s">
        <v>652</v>
      </c>
      <c r="F6550" s="389" t="s">
        <v>647</v>
      </c>
      <c r="G6550" s="389" t="s">
        <v>649</v>
      </c>
    </row>
    <row r="6551" spans="1:7">
      <c r="A6551" s="389" t="s">
        <v>540</v>
      </c>
      <c r="B6551" s="389" t="s">
        <v>517</v>
      </c>
      <c r="C6551" s="389">
        <v>6.05095998013</v>
      </c>
      <c r="D6551" s="389" t="s">
        <v>647</v>
      </c>
      <c r="E6551" s="389" t="s">
        <v>652</v>
      </c>
      <c r="F6551" s="389" t="s">
        <v>647</v>
      </c>
      <c r="G6551" s="389" t="s">
        <v>649</v>
      </c>
    </row>
    <row r="6552" spans="1:7">
      <c r="A6552" s="389" t="s">
        <v>549</v>
      </c>
      <c r="B6552" s="389" t="s">
        <v>517</v>
      </c>
      <c r="C6552" s="389">
        <v>6.05095998013</v>
      </c>
      <c r="D6552" s="389" t="s">
        <v>647</v>
      </c>
      <c r="E6552" s="389" t="s">
        <v>652</v>
      </c>
      <c r="F6552" s="389" t="s">
        <v>647</v>
      </c>
      <c r="G6552" s="389" t="s">
        <v>649</v>
      </c>
    </row>
    <row r="6553" spans="1:7">
      <c r="A6553" s="389" t="s">
        <v>525</v>
      </c>
      <c r="B6553" s="389" t="s">
        <v>517</v>
      </c>
      <c r="C6553" s="389">
        <v>6.7394867440299997</v>
      </c>
      <c r="D6553" s="389" t="s">
        <v>647</v>
      </c>
      <c r="E6553" s="389" t="s">
        <v>652</v>
      </c>
      <c r="F6553" s="389" t="s">
        <v>647</v>
      </c>
      <c r="G6553" s="389" t="s">
        <v>649</v>
      </c>
    </row>
    <row r="6554" spans="1:7">
      <c r="A6554" s="389" t="s">
        <v>568</v>
      </c>
      <c r="B6554" s="389" t="s">
        <v>517</v>
      </c>
      <c r="C6554" s="389">
        <v>6.7394867440299997</v>
      </c>
      <c r="D6554" s="389" t="s">
        <v>647</v>
      </c>
      <c r="E6554" s="389" t="s">
        <v>652</v>
      </c>
      <c r="F6554" s="389" t="s">
        <v>647</v>
      </c>
      <c r="G6554" s="389" t="s">
        <v>649</v>
      </c>
    </row>
    <row r="6555" spans="1:7">
      <c r="A6555" s="389" t="s">
        <v>525</v>
      </c>
      <c r="B6555" s="389" t="s">
        <v>517</v>
      </c>
      <c r="C6555" s="389">
        <v>3.4032863143299998</v>
      </c>
      <c r="D6555" s="389" t="s">
        <v>647</v>
      </c>
      <c r="E6555" s="389" t="s">
        <v>652</v>
      </c>
      <c r="F6555" s="389" t="s">
        <v>647</v>
      </c>
      <c r="G6555" s="389" t="s">
        <v>649</v>
      </c>
    </row>
    <row r="6556" spans="1:7">
      <c r="A6556" s="389" t="s">
        <v>526</v>
      </c>
      <c r="B6556" s="389" t="s">
        <v>517</v>
      </c>
      <c r="C6556" s="389">
        <v>3.4032863143299998</v>
      </c>
      <c r="D6556" s="389" t="s">
        <v>647</v>
      </c>
      <c r="E6556" s="389" t="s">
        <v>652</v>
      </c>
      <c r="F6556" s="389" t="s">
        <v>647</v>
      </c>
      <c r="G6556" s="389" t="s">
        <v>649</v>
      </c>
    </row>
    <row r="6557" spans="1:7">
      <c r="A6557" s="389" t="s">
        <v>568</v>
      </c>
      <c r="B6557" s="389" t="s">
        <v>517</v>
      </c>
      <c r="C6557" s="389">
        <v>3.4032863143299998</v>
      </c>
      <c r="D6557" s="389" t="s">
        <v>647</v>
      </c>
      <c r="E6557" s="389" t="s">
        <v>652</v>
      </c>
      <c r="F6557" s="389" t="s">
        <v>647</v>
      </c>
      <c r="G6557" s="389" t="s">
        <v>649</v>
      </c>
    </row>
    <row r="6558" spans="1:7">
      <c r="A6558" s="389" t="s">
        <v>535</v>
      </c>
      <c r="B6558" s="389" t="s">
        <v>517</v>
      </c>
      <c r="C6558" s="389">
        <v>1.9021962347100001</v>
      </c>
      <c r="D6558" s="389" t="s">
        <v>647</v>
      </c>
      <c r="E6558" s="389" t="s">
        <v>652</v>
      </c>
      <c r="F6558" s="389" t="s">
        <v>647</v>
      </c>
      <c r="G6558" s="389" t="s">
        <v>649</v>
      </c>
    </row>
    <row r="6559" spans="1:7">
      <c r="A6559" s="389" t="s">
        <v>535</v>
      </c>
      <c r="B6559" s="389" t="s">
        <v>517</v>
      </c>
      <c r="C6559" s="389">
        <v>49.3949480381999</v>
      </c>
      <c r="D6559" s="389" t="s">
        <v>647</v>
      </c>
      <c r="E6559" s="389" t="s">
        <v>652</v>
      </c>
      <c r="F6559" s="389" t="s">
        <v>647</v>
      </c>
      <c r="G6559" s="389" t="s">
        <v>649</v>
      </c>
    </row>
    <row r="6560" spans="1:7">
      <c r="A6560" s="389" t="s">
        <v>535</v>
      </c>
      <c r="B6560" s="389" t="s">
        <v>517</v>
      </c>
      <c r="C6560" s="389">
        <v>49.3949480381999</v>
      </c>
      <c r="D6560" s="389" t="s">
        <v>647</v>
      </c>
      <c r="E6560" s="389" t="s">
        <v>652</v>
      </c>
      <c r="F6560" s="389" t="s">
        <v>647</v>
      </c>
      <c r="G6560" s="389" t="s">
        <v>649</v>
      </c>
    </row>
    <row r="6561" spans="1:7">
      <c r="A6561" s="389" t="s">
        <v>527</v>
      </c>
      <c r="B6561" s="389" t="s">
        <v>517</v>
      </c>
      <c r="C6561" s="389">
        <v>15.0020784733999</v>
      </c>
      <c r="D6561" s="389" t="s">
        <v>647</v>
      </c>
      <c r="E6561" s="389" t="s">
        <v>652</v>
      </c>
      <c r="F6561" s="389" t="s">
        <v>647</v>
      </c>
      <c r="G6561" s="389" t="s">
        <v>649</v>
      </c>
    </row>
    <row r="6562" spans="1:7">
      <c r="A6562" s="389" t="s">
        <v>527</v>
      </c>
      <c r="B6562" s="389" t="s">
        <v>517</v>
      </c>
      <c r="C6562" s="389">
        <v>15.0020784733999</v>
      </c>
      <c r="D6562" s="389" t="s">
        <v>647</v>
      </c>
      <c r="E6562" s="389" t="s">
        <v>652</v>
      </c>
      <c r="F6562" s="389" t="s">
        <v>647</v>
      </c>
      <c r="G6562" s="389" t="s">
        <v>649</v>
      </c>
    </row>
    <row r="6563" spans="1:7">
      <c r="A6563" s="389" t="s">
        <v>542</v>
      </c>
      <c r="B6563" s="389" t="s">
        <v>517</v>
      </c>
      <c r="C6563" s="389">
        <v>4.9546096960800003</v>
      </c>
      <c r="D6563" s="389" t="s">
        <v>647</v>
      </c>
      <c r="E6563" s="389" t="s">
        <v>652</v>
      </c>
      <c r="F6563" s="389" t="s">
        <v>647</v>
      </c>
      <c r="G6563" s="389" t="s">
        <v>649</v>
      </c>
    </row>
    <row r="6564" spans="1:7">
      <c r="A6564" s="389" t="s">
        <v>534</v>
      </c>
      <c r="B6564" s="389" t="s">
        <v>517</v>
      </c>
      <c r="C6564" s="389">
        <v>9.4222772399500005</v>
      </c>
      <c r="D6564" s="389" t="s">
        <v>647</v>
      </c>
      <c r="E6564" s="389" t="s">
        <v>652</v>
      </c>
      <c r="F6564" s="389" t="s">
        <v>647</v>
      </c>
      <c r="G6564" s="389" t="s">
        <v>649</v>
      </c>
    </row>
    <row r="6565" spans="1:7">
      <c r="A6565" s="389" t="s">
        <v>541</v>
      </c>
      <c r="B6565" s="389" t="s">
        <v>517</v>
      </c>
      <c r="C6565" s="389">
        <v>9.4222772399500005</v>
      </c>
      <c r="D6565" s="389" t="s">
        <v>647</v>
      </c>
      <c r="E6565" s="389" t="s">
        <v>652</v>
      </c>
      <c r="F6565" s="389" t="s">
        <v>647</v>
      </c>
      <c r="G6565" s="389" t="s">
        <v>649</v>
      </c>
    </row>
    <row r="6566" spans="1:7">
      <c r="A6566" s="389" t="s">
        <v>575</v>
      </c>
      <c r="B6566" s="389" t="s">
        <v>517</v>
      </c>
      <c r="C6566" s="389">
        <v>9.4222772399500005</v>
      </c>
      <c r="D6566" s="389" t="s">
        <v>647</v>
      </c>
      <c r="E6566" s="389" t="s">
        <v>652</v>
      </c>
      <c r="F6566" s="389" t="s">
        <v>647</v>
      </c>
      <c r="G6566" s="389" t="s">
        <v>649</v>
      </c>
    </row>
    <row r="6567" spans="1:7">
      <c r="A6567" s="389" t="s">
        <v>524</v>
      </c>
      <c r="B6567" s="389" t="s">
        <v>517</v>
      </c>
      <c r="C6567" s="389">
        <v>7.2907836825199999</v>
      </c>
      <c r="D6567" s="389" t="s">
        <v>647</v>
      </c>
      <c r="E6567" s="389" t="s">
        <v>652</v>
      </c>
      <c r="F6567" s="389" t="s">
        <v>647</v>
      </c>
      <c r="G6567" s="389" t="s">
        <v>649</v>
      </c>
    </row>
    <row r="6568" spans="1:7">
      <c r="A6568" s="389" t="s">
        <v>574</v>
      </c>
      <c r="B6568" s="389" t="s">
        <v>517</v>
      </c>
      <c r="C6568" s="389">
        <v>19.5427588632</v>
      </c>
      <c r="D6568" s="389" t="s">
        <v>647</v>
      </c>
      <c r="E6568" s="389" t="s">
        <v>652</v>
      </c>
      <c r="F6568" s="389" t="s">
        <v>647</v>
      </c>
      <c r="G6568" s="389" t="s">
        <v>649</v>
      </c>
    </row>
    <row r="6569" spans="1:7">
      <c r="A6569" s="389" t="s">
        <v>574</v>
      </c>
      <c r="B6569" s="389" t="s">
        <v>517</v>
      </c>
      <c r="C6569" s="389">
        <v>19.5427588632</v>
      </c>
      <c r="D6569" s="389" t="s">
        <v>647</v>
      </c>
      <c r="E6569" s="389" t="s">
        <v>652</v>
      </c>
      <c r="F6569" s="389" t="s">
        <v>647</v>
      </c>
      <c r="G6569" s="389" t="s">
        <v>649</v>
      </c>
    </row>
    <row r="6570" spans="1:7">
      <c r="A6570" s="389" t="s">
        <v>563</v>
      </c>
      <c r="B6570" s="389" t="s">
        <v>517</v>
      </c>
      <c r="C6570" s="389">
        <v>1.93717199013</v>
      </c>
      <c r="D6570" s="389" t="s">
        <v>647</v>
      </c>
      <c r="E6570" s="389" t="s">
        <v>652</v>
      </c>
      <c r="F6570" s="389" t="s">
        <v>647</v>
      </c>
      <c r="G6570" s="389" t="s">
        <v>649</v>
      </c>
    </row>
    <row r="6571" spans="1:7">
      <c r="A6571" s="389" t="s">
        <v>535</v>
      </c>
      <c r="B6571" s="389" t="s">
        <v>517</v>
      </c>
      <c r="C6571" s="389">
        <v>4.8875874877800003</v>
      </c>
      <c r="D6571" s="389" t="s">
        <v>647</v>
      </c>
      <c r="E6571" s="389" t="s">
        <v>652</v>
      </c>
      <c r="F6571" s="389" t="s">
        <v>647</v>
      </c>
      <c r="G6571" s="389" t="s">
        <v>649</v>
      </c>
    </row>
    <row r="6572" spans="1:7">
      <c r="A6572" s="389" t="s">
        <v>581</v>
      </c>
      <c r="B6572" s="389" t="s">
        <v>517</v>
      </c>
      <c r="C6572" s="389">
        <v>3.4763109926200002</v>
      </c>
      <c r="D6572" s="389" t="s">
        <v>647</v>
      </c>
      <c r="E6572" s="389" t="s">
        <v>652</v>
      </c>
      <c r="F6572" s="389" t="s">
        <v>647</v>
      </c>
      <c r="G6572" s="389" t="s">
        <v>649</v>
      </c>
    </row>
    <row r="6573" spans="1:7">
      <c r="A6573" s="389" t="s">
        <v>514</v>
      </c>
      <c r="B6573" s="389" t="s">
        <v>517</v>
      </c>
      <c r="C6573" s="389">
        <v>1.5812667837800001</v>
      </c>
      <c r="D6573" s="389" t="s">
        <v>647</v>
      </c>
      <c r="E6573" s="389" t="s">
        <v>652</v>
      </c>
      <c r="F6573" s="389" t="s">
        <v>647</v>
      </c>
      <c r="G6573" s="389" t="s">
        <v>649</v>
      </c>
    </row>
    <row r="6574" spans="1:7">
      <c r="A6574" s="389" t="s">
        <v>514</v>
      </c>
      <c r="B6574" s="389" t="s">
        <v>517</v>
      </c>
      <c r="C6574" s="389">
        <v>1.5812667837800001</v>
      </c>
      <c r="D6574" s="389" t="s">
        <v>647</v>
      </c>
      <c r="E6574" s="389" t="s">
        <v>652</v>
      </c>
      <c r="F6574" s="389" t="s">
        <v>647</v>
      </c>
      <c r="G6574" s="389" t="s">
        <v>649</v>
      </c>
    </row>
    <row r="6575" spans="1:7">
      <c r="A6575" s="389" t="s">
        <v>514</v>
      </c>
      <c r="B6575" s="389" t="s">
        <v>517</v>
      </c>
      <c r="C6575" s="389">
        <v>1.5812667837800001</v>
      </c>
      <c r="D6575" s="389" t="s">
        <v>647</v>
      </c>
      <c r="E6575" s="389" t="s">
        <v>652</v>
      </c>
      <c r="F6575" s="389" t="s">
        <v>647</v>
      </c>
      <c r="G6575" s="389" t="s">
        <v>649</v>
      </c>
    </row>
    <row r="6576" spans="1:7">
      <c r="A6576" s="389" t="s">
        <v>578</v>
      </c>
      <c r="B6576" s="389" t="s">
        <v>517</v>
      </c>
      <c r="C6576" s="389">
        <v>8.2923889541199998</v>
      </c>
      <c r="D6576" s="389" t="s">
        <v>647</v>
      </c>
      <c r="E6576" s="389" t="s">
        <v>652</v>
      </c>
      <c r="F6576" s="389" t="s">
        <v>647</v>
      </c>
      <c r="G6576" s="389" t="s">
        <v>649</v>
      </c>
    </row>
    <row r="6577" spans="1:7">
      <c r="A6577" s="389" t="s">
        <v>562</v>
      </c>
      <c r="B6577" s="389" t="s">
        <v>517</v>
      </c>
      <c r="C6577" s="389">
        <v>16.454519983800001</v>
      </c>
      <c r="D6577" s="389" t="s">
        <v>647</v>
      </c>
      <c r="E6577" s="389" t="s">
        <v>652</v>
      </c>
      <c r="F6577" s="389" t="s">
        <v>647</v>
      </c>
      <c r="G6577" s="389" t="s">
        <v>649</v>
      </c>
    </row>
    <row r="6578" spans="1:7">
      <c r="A6578" s="389" t="s">
        <v>535</v>
      </c>
      <c r="B6578" s="389" t="s">
        <v>517</v>
      </c>
      <c r="C6578" s="389">
        <v>0.24069711723699999</v>
      </c>
      <c r="D6578" s="389" t="s">
        <v>647</v>
      </c>
      <c r="E6578" s="389" t="s">
        <v>652</v>
      </c>
      <c r="F6578" s="389" t="s">
        <v>647</v>
      </c>
      <c r="G6578" s="389" t="s">
        <v>649</v>
      </c>
    </row>
    <row r="6579" spans="1:7">
      <c r="A6579" s="389" t="s">
        <v>562</v>
      </c>
      <c r="B6579" s="389" t="s">
        <v>517</v>
      </c>
      <c r="C6579" s="389">
        <v>1.8912288000899999</v>
      </c>
      <c r="D6579" s="389" t="s">
        <v>647</v>
      </c>
      <c r="E6579" s="389" t="s">
        <v>652</v>
      </c>
      <c r="F6579" s="389" t="s">
        <v>647</v>
      </c>
      <c r="G6579" s="389" t="s">
        <v>649</v>
      </c>
    </row>
    <row r="6580" spans="1:7">
      <c r="A6580" s="389" t="s">
        <v>535</v>
      </c>
      <c r="B6580" s="389" t="s">
        <v>517</v>
      </c>
      <c r="C6580" s="389">
        <v>5.26986176626</v>
      </c>
      <c r="D6580" s="389" t="s">
        <v>647</v>
      </c>
      <c r="E6580" s="389" t="s">
        <v>652</v>
      </c>
      <c r="F6580" s="389" t="s">
        <v>647</v>
      </c>
      <c r="G6580" s="389" t="s">
        <v>649</v>
      </c>
    </row>
    <row r="6581" spans="1:7">
      <c r="A6581" s="389" t="s">
        <v>570</v>
      </c>
      <c r="B6581" s="389" t="s">
        <v>517</v>
      </c>
      <c r="C6581" s="389">
        <v>14.7396296042999</v>
      </c>
      <c r="D6581" s="389" t="s">
        <v>647</v>
      </c>
      <c r="E6581" s="389" t="s">
        <v>652</v>
      </c>
      <c r="F6581" s="389" t="s">
        <v>647</v>
      </c>
      <c r="G6581" s="389" t="s">
        <v>649</v>
      </c>
    </row>
    <row r="6582" spans="1:7">
      <c r="A6582" s="389" t="s">
        <v>578</v>
      </c>
      <c r="B6582" s="389" t="s">
        <v>517</v>
      </c>
      <c r="C6582" s="389">
        <v>5.2288870158599998</v>
      </c>
      <c r="D6582" s="389" t="s">
        <v>647</v>
      </c>
      <c r="E6582" s="389" t="s">
        <v>652</v>
      </c>
      <c r="F6582" s="389" t="s">
        <v>647</v>
      </c>
      <c r="G6582" s="389" t="s">
        <v>649</v>
      </c>
    </row>
    <row r="6583" spans="1:7">
      <c r="A6583" s="389" t="s">
        <v>535</v>
      </c>
      <c r="B6583" s="389" t="s">
        <v>517</v>
      </c>
      <c r="C6583" s="389">
        <v>18.3009229936</v>
      </c>
      <c r="D6583" s="389" t="s">
        <v>647</v>
      </c>
      <c r="E6583" s="389" t="s">
        <v>652</v>
      </c>
      <c r="F6583" s="389" t="s">
        <v>647</v>
      </c>
      <c r="G6583" s="389" t="s">
        <v>649</v>
      </c>
    </row>
    <row r="6584" spans="1:7">
      <c r="A6584" s="389" t="s">
        <v>514</v>
      </c>
      <c r="B6584" s="389" t="s">
        <v>517</v>
      </c>
      <c r="C6584" s="389">
        <v>36.108690920000001</v>
      </c>
      <c r="D6584" s="389" t="s">
        <v>647</v>
      </c>
      <c r="E6584" s="389" t="s">
        <v>652</v>
      </c>
      <c r="F6584" s="389" t="s">
        <v>647</v>
      </c>
      <c r="G6584" s="389" t="s">
        <v>649</v>
      </c>
    </row>
    <row r="6585" spans="1:7">
      <c r="A6585" s="389" t="s">
        <v>514</v>
      </c>
      <c r="B6585" s="389" t="s">
        <v>517</v>
      </c>
      <c r="C6585" s="389">
        <v>36.108690920000001</v>
      </c>
      <c r="D6585" s="389" t="s">
        <v>647</v>
      </c>
      <c r="E6585" s="389" t="s">
        <v>652</v>
      </c>
      <c r="F6585" s="389" t="s">
        <v>647</v>
      </c>
      <c r="G6585" s="389" t="s">
        <v>649</v>
      </c>
    </row>
    <row r="6586" spans="1:7">
      <c r="A6586" s="389" t="s">
        <v>562</v>
      </c>
      <c r="B6586" s="389" t="s">
        <v>517</v>
      </c>
      <c r="C6586" s="389">
        <v>3.99844188946</v>
      </c>
      <c r="D6586" s="389" t="s">
        <v>647</v>
      </c>
      <c r="E6586" s="389" t="s">
        <v>652</v>
      </c>
      <c r="F6586" s="389" t="s">
        <v>647</v>
      </c>
      <c r="G6586" s="389" t="s">
        <v>649</v>
      </c>
    </row>
    <row r="6587" spans="1:7">
      <c r="A6587" s="389" t="s">
        <v>578</v>
      </c>
      <c r="B6587" s="389" t="s">
        <v>517</v>
      </c>
      <c r="C6587" s="389">
        <v>3.8947000355100001</v>
      </c>
      <c r="D6587" s="389" t="s">
        <v>647</v>
      </c>
      <c r="E6587" s="389" t="s">
        <v>652</v>
      </c>
      <c r="F6587" s="389" t="s">
        <v>647</v>
      </c>
      <c r="G6587" s="389" t="s">
        <v>649</v>
      </c>
    </row>
    <row r="6588" spans="1:7">
      <c r="A6588" s="389" t="s">
        <v>556</v>
      </c>
      <c r="B6588" s="389" t="s">
        <v>517</v>
      </c>
      <c r="C6588" s="389">
        <v>2.2408928658999998</v>
      </c>
      <c r="D6588" s="389" t="s">
        <v>647</v>
      </c>
      <c r="E6588" s="389" t="s">
        <v>652</v>
      </c>
      <c r="F6588" s="389" t="s">
        <v>647</v>
      </c>
      <c r="G6588" s="389" t="s">
        <v>649</v>
      </c>
    </row>
    <row r="6589" spans="1:7">
      <c r="A6589" s="389" t="s">
        <v>556</v>
      </c>
      <c r="B6589" s="389" t="s">
        <v>517</v>
      </c>
      <c r="C6589" s="389">
        <v>2.2408928658999998</v>
      </c>
      <c r="D6589" s="389" t="s">
        <v>647</v>
      </c>
      <c r="E6589" s="389" t="s">
        <v>652</v>
      </c>
      <c r="F6589" s="389" t="s">
        <v>647</v>
      </c>
      <c r="G6589" s="389" t="s">
        <v>649</v>
      </c>
    </row>
    <row r="6590" spans="1:7">
      <c r="A6590" s="389" t="s">
        <v>556</v>
      </c>
      <c r="B6590" s="389" t="s">
        <v>517</v>
      </c>
      <c r="C6590" s="389">
        <v>2.2408928658999998</v>
      </c>
      <c r="D6590" s="389" t="s">
        <v>647</v>
      </c>
      <c r="E6590" s="389" t="s">
        <v>652</v>
      </c>
      <c r="F6590" s="389" t="s">
        <v>647</v>
      </c>
      <c r="G6590" s="389" t="s">
        <v>649</v>
      </c>
    </row>
    <row r="6591" spans="1:7">
      <c r="A6591" s="389" t="s">
        <v>526</v>
      </c>
      <c r="B6591" s="389" t="s">
        <v>517</v>
      </c>
      <c r="C6591" s="389">
        <v>10.2460057933</v>
      </c>
      <c r="D6591" s="389" t="s">
        <v>647</v>
      </c>
      <c r="E6591" s="389" t="s">
        <v>652</v>
      </c>
      <c r="F6591" s="389" t="s">
        <v>647</v>
      </c>
      <c r="G6591" s="389" t="s">
        <v>649</v>
      </c>
    </row>
    <row r="6592" spans="1:7">
      <c r="A6592" s="389" t="s">
        <v>535</v>
      </c>
      <c r="B6592" s="389" t="s">
        <v>517</v>
      </c>
      <c r="C6592" s="389">
        <v>2.6032508509799999</v>
      </c>
      <c r="D6592" s="389" t="s">
        <v>647</v>
      </c>
      <c r="E6592" s="389" t="s">
        <v>652</v>
      </c>
      <c r="F6592" s="389" t="s">
        <v>647</v>
      </c>
      <c r="G6592" s="389" t="s">
        <v>649</v>
      </c>
    </row>
    <row r="6593" spans="1:7">
      <c r="A6593" s="389" t="s">
        <v>578</v>
      </c>
      <c r="B6593" s="389" t="s">
        <v>517</v>
      </c>
      <c r="C6593" s="389">
        <v>1.959785511</v>
      </c>
      <c r="D6593" s="389" t="s">
        <v>647</v>
      </c>
      <c r="E6593" s="389" t="s">
        <v>652</v>
      </c>
      <c r="F6593" s="389" t="s">
        <v>647</v>
      </c>
      <c r="G6593" s="389" t="s">
        <v>649</v>
      </c>
    </row>
    <row r="6594" spans="1:7">
      <c r="A6594" s="389" t="s">
        <v>578</v>
      </c>
      <c r="B6594" s="389" t="s">
        <v>517</v>
      </c>
      <c r="C6594" s="389">
        <v>1.959785511</v>
      </c>
      <c r="D6594" s="389" t="s">
        <v>647</v>
      </c>
      <c r="E6594" s="389" t="s">
        <v>652</v>
      </c>
      <c r="F6594" s="389" t="s">
        <v>647</v>
      </c>
      <c r="G6594" s="389" t="s">
        <v>649</v>
      </c>
    </row>
    <row r="6595" spans="1:7">
      <c r="A6595" s="389" t="s">
        <v>535</v>
      </c>
      <c r="B6595" s="389" t="s">
        <v>517</v>
      </c>
      <c r="C6595" s="389">
        <v>48.579812304000001</v>
      </c>
      <c r="D6595" s="389" t="s">
        <v>647</v>
      </c>
      <c r="E6595" s="389" t="s">
        <v>652</v>
      </c>
      <c r="F6595" s="389" t="s">
        <v>647</v>
      </c>
      <c r="G6595" s="389" t="s">
        <v>649</v>
      </c>
    </row>
    <row r="6596" spans="1:7">
      <c r="A6596" s="389" t="s">
        <v>526</v>
      </c>
      <c r="B6596" s="389" t="s">
        <v>517</v>
      </c>
      <c r="C6596" s="389">
        <v>2.3306226971599999</v>
      </c>
      <c r="D6596" s="389" t="s">
        <v>647</v>
      </c>
      <c r="E6596" s="389" t="s">
        <v>652</v>
      </c>
      <c r="F6596" s="389" t="s">
        <v>647</v>
      </c>
      <c r="G6596" s="389" t="s">
        <v>649</v>
      </c>
    </row>
    <row r="6597" spans="1:7">
      <c r="A6597" s="389" t="s">
        <v>543</v>
      </c>
      <c r="B6597" s="389" t="s">
        <v>517</v>
      </c>
      <c r="C6597" s="389">
        <v>11.859210618500001</v>
      </c>
      <c r="D6597" s="389" t="s">
        <v>647</v>
      </c>
      <c r="E6597" s="389" t="s">
        <v>652</v>
      </c>
      <c r="F6597" s="389" t="s">
        <v>647</v>
      </c>
      <c r="G6597" s="389" t="s">
        <v>649</v>
      </c>
    </row>
    <row r="6598" spans="1:7">
      <c r="A6598" s="389" t="s">
        <v>514</v>
      </c>
      <c r="B6598" s="389" t="s">
        <v>517</v>
      </c>
      <c r="C6598" s="389">
        <v>13.9887423851</v>
      </c>
      <c r="D6598" s="389" t="s">
        <v>647</v>
      </c>
      <c r="E6598" s="389" t="s">
        <v>652</v>
      </c>
      <c r="F6598" s="389" t="s">
        <v>647</v>
      </c>
      <c r="G6598" s="389" t="s">
        <v>649</v>
      </c>
    </row>
    <row r="6599" spans="1:7">
      <c r="A6599" s="389" t="s">
        <v>514</v>
      </c>
      <c r="B6599" s="389" t="s">
        <v>517</v>
      </c>
      <c r="C6599" s="389">
        <v>13.9887423851</v>
      </c>
      <c r="D6599" s="389" t="s">
        <v>647</v>
      </c>
      <c r="E6599" s="389" t="s">
        <v>652</v>
      </c>
      <c r="F6599" s="389" t="s">
        <v>647</v>
      </c>
      <c r="G6599" s="389" t="s">
        <v>649</v>
      </c>
    </row>
    <row r="6600" spans="1:7">
      <c r="A6600" s="389" t="s">
        <v>534</v>
      </c>
      <c r="B6600" s="389" t="s">
        <v>517</v>
      </c>
      <c r="C6600" s="389">
        <v>5.2270672435999996</v>
      </c>
      <c r="D6600" s="389" t="s">
        <v>647</v>
      </c>
      <c r="E6600" s="389" t="s">
        <v>652</v>
      </c>
      <c r="F6600" s="389" t="s">
        <v>647</v>
      </c>
      <c r="G6600" s="389" t="s">
        <v>649</v>
      </c>
    </row>
    <row r="6601" spans="1:7">
      <c r="A6601" s="389" t="s">
        <v>558</v>
      </c>
      <c r="B6601" s="389" t="s">
        <v>517</v>
      </c>
      <c r="C6601" s="389">
        <v>5.2270672435999996</v>
      </c>
      <c r="D6601" s="389" t="s">
        <v>647</v>
      </c>
      <c r="E6601" s="389" t="s">
        <v>652</v>
      </c>
      <c r="F6601" s="389" t="s">
        <v>647</v>
      </c>
      <c r="G6601" s="389" t="s">
        <v>649</v>
      </c>
    </row>
    <row r="6602" spans="1:7">
      <c r="A6602" s="389" t="s">
        <v>535</v>
      </c>
      <c r="B6602" s="389" t="s">
        <v>517</v>
      </c>
      <c r="C6602" s="389">
        <v>31.4087747264999</v>
      </c>
      <c r="D6602" s="389" t="s">
        <v>647</v>
      </c>
      <c r="E6602" s="389" t="s">
        <v>652</v>
      </c>
      <c r="F6602" s="389" t="s">
        <v>647</v>
      </c>
      <c r="G6602" s="389" t="s">
        <v>649</v>
      </c>
    </row>
    <row r="6603" spans="1:7">
      <c r="A6603" s="389" t="s">
        <v>559</v>
      </c>
      <c r="B6603" s="389" t="s">
        <v>517</v>
      </c>
      <c r="C6603" s="389">
        <v>29.578805012699899</v>
      </c>
      <c r="D6603" s="389" t="s">
        <v>647</v>
      </c>
      <c r="E6603" s="389" t="s">
        <v>652</v>
      </c>
      <c r="F6603" s="389" t="s">
        <v>647</v>
      </c>
      <c r="G6603" s="389" t="s">
        <v>649</v>
      </c>
    </row>
    <row r="6604" spans="1:7">
      <c r="A6604" s="389" t="s">
        <v>574</v>
      </c>
      <c r="B6604" s="389" t="s">
        <v>517</v>
      </c>
      <c r="C6604" s="389">
        <v>29.578805012699899</v>
      </c>
      <c r="D6604" s="389" t="s">
        <v>647</v>
      </c>
      <c r="E6604" s="389" t="s">
        <v>652</v>
      </c>
      <c r="F6604" s="389" t="s">
        <v>647</v>
      </c>
      <c r="G6604" s="389" t="s">
        <v>649</v>
      </c>
    </row>
    <row r="6605" spans="1:7">
      <c r="A6605" s="389" t="s">
        <v>535</v>
      </c>
      <c r="B6605" s="389" t="s">
        <v>517</v>
      </c>
      <c r="C6605" s="389">
        <v>8.8598857420799906</v>
      </c>
      <c r="D6605" s="389" t="s">
        <v>647</v>
      </c>
      <c r="E6605" s="389" t="s">
        <v>652</v>
      </c>
      <c r="F6605" s="389" t="s">
        <v>647</v>
      </c>
      <c r="G6605" s="389" t="s">
        <v>649</v>
      </c>
    </row>
    <row r="6606" spans="1:7">
      <c r="A6606" s="389" t="s">
        <v>525</v>
      </c>
      <c r="B6606" s="389" t="s">
        <v>517</v>
      </c>
      <c r="C6606" s="389">
        <v>2.7138762405299999</v>
      </c>
      <c r="D6606" s="389" t="s">
        <v>647</v>
      </c>
      <c r="E6606" s="389" t="s">
        <v>652</v>
      </c>
      <c r="F6606" s="389" t="s">
        <v>647</v>
      </c>
      <c r="G6606" s="389" t="s">
        <v>649</v>
      </c>
    </row>
    <row r="6607" spans="1:7">
      <c r="A6607" s="389" t="s">
        <v>563</v>
      </c>
      <c r="B6607" s="389" t="s">
        <v>517</v>
      </c>
      <c r="C6607" s="389">
        <v>4.3350421931999996</v>
      </c>
      <c r="D6607" s="389" t="s">
        <v>647</v>
      </c>
      <c r="E6607" s="389" t="s">
        <v>652</v>
      </c>
      <c r="F6607" s="389" t="s">
        <v>647</v>
      </c>
      <c r="G6607" s="389" t="s">
        <v>649</v>
      </c>
    </row>
    <row r="6608" spans="1:7">
      <c r="A6608" s="389" t="s">
        <v>563</v>
      </c>
      <c r="B6608" s="389" t="s">
        <v>517</v>
      </c>
      <c r="C6608" s="389">
        <v>4.3350421931999996</v>
      </c>
      <c r="D6608" s="389" t="s">
        <v>647</v>
      </c>
      <c r="E6608" s="389" t="s">
        <v>652</v>
      </c>
      <c r="F6608" s="389" t="s">
        <v>647</v>
      </c>
      <c r="G6608" s="389" t="s">
        <v>649</v>
      </c>
    </row>
    <row r="6609" spans="1:7">
      <c r="A6609" s="389" t="s">
        <v>535</v>
      </c>
      <c r="B6609" s="389" t="s">
        <v>517</v>
      </c>
      <c r="C6609" s="389">
        <v>26.5737116445999</v>
      </c>
      <c r="D6609" s="389" t="s">
        <v>647</v>
      </c>
      <c r="E6609" s="389" t="s">
        <v>652</v>
      </c>
      <c r="F6609" s="389" t="s">
        <v>647</v>
      </c>
      <c r="G6609" s="389" t="s">
        <v>649</v>
      </c>
    </row>
    <row r="6610" spans="1:7">
      <c r="A6610" s="389" t="s">
        <v>535</v>
      </c>
      <c r="B6610" s="389" t="s">
        <v>517</v>
      </c>
      <c r="C6610" s="389">
        <v>26.5737116445999</v>
      </c>
      <c r="D6610" s="389" t="s">
        <v>647</v>
      </c>
      <c r="E6610" s="389" t="s">
        <v>652</v>
      </c>
      <c r="F6610" s="389" t="s">
        <v>647</v>
      </c>
      <c r="G6610" s="389" t="s">
        <v>649</v>
      </c>
    </row>
    <row r="6611" spans="1:7">
      <c r="A6611" s="389" t="s">
        <v>514</v>
      </c>
      <c r="B6611" s="389" t="s">
        <v>517</v>
      </c>
      <c r="C6611" s="389">
        <v>3.60223941887</v>
      </c>
      <c r="D6611" s="389" t="s">
        <v>647</v>
      </c>
      <c r="E6611" s="389" t="s">
        <v>652</v>
      </c>
      <c r="F6611" s="389" t="s">
        <v>647</v>
      </c>
      <c r="G6611" s="389" t="s">
        <v>649</v>
      </c>
    </row>
    <row r="6612" spans="1:7">
      <c r="A6612" s="389" t="s">
        <v>574</v>
      </c>
      <c r="B6612" s="389" t="s">
        <v>517</v>
      </c>
      <c r="C6612" s="389">
        <v>1.31307141211</v>
      </c>
      <c r="D6612" s="389" t="s">
        <v>647</v>
      </c>
      <c r="E6612" s="389" t="s">
        <v>652</v>
      </c>
      <c r="F6612" s="389" t="s">
        <v>647</v>
      </c>
      <c r="G6612" s="389" t="s">
        <v>649</v>
      </c>
    </row>
    <row r="6613" spans="1:7">
      <c r="A6613" s="389" t="s">
        <v>535</v>
      </c>
      <c r="B6613" s="389" t="s">
        <v>517</v>
      </c>
      <c r="C6613" s="389">
        <v>18.9100507212999</v>
      </c>
      <c r="D6613" s="389" t="s">
        <v>647</v>
      </c>
      <c r="E6613" s="389" t="s">
        <v>652</v>
      </c>
      <c r="F6613" s="389" t="s">
        <v>647</v>
      </c>
      <c r="G6613" s="389" t="s">
        <v>649</v>
      </c>
    </row>
    <row r="6614" spans="1:7">
      <c r="A6614" s="389" t="s">
        <v>526</v>
      </c>
      <c r="B6614" s="389" t="s">
        <v>517</v>
      </c>
      <c r="C6614" s="389">
        <v>5.2085577661700002</v>
      </c>
      <c r="D6614" s="389" t="s">
        <v>647</v>
      </c>
      <c r="E6614" s="389" t="s">
        <v>652</v>
      </c>
      <c r="F6614" s="389" t="s">
        <v>647</v>
      </c>
      <c r="G6614" s="389" t="s">
        <v>649</v>
      </c>
    </row>
    <row r="6615" spans="1:7">
      <c r="A6615" s="389" t="s">
        <v>581</v>
      </c>
      <c r="B6615" s="389" t="s">
        <v>517</v>
      </c>
      <c r="C6615" s="389">
        <v>5.6340820452899996</v>
      </c>
      <c r="D6615" s="389" t="s">
        <v>647</v>
      </c>
      <c r="E6615" s="389" t="s">
        <v>652</v>
      </c>
      <c r="F6615" s="389" t="s">
        <v>647</v>
      </c>
      <c r="G6615" s="389" t="s">
        <v>649</v>
      </c>
    </row>
    <row r="6616" spans="1:7">
      <c r="A6616" s="389" t="s">
        <v>581</v>
      </c>
      <c r="B6616" s="389" t="s">
        <v>517</v>
      </c>
      <c r="C6616" s="389">
        <v>5.6340820452899996</v>
      </c>
      <c r="D6616" s="389" t="s">
        <v>647</v>
      </c>
      <c r="E6616" s="389" t="s">
        <v>652</v>
      </c>
      <c r="F6616" s="389" t="s">
        <v>647</v>
      </c>
      <c r="G6616" s="389" t="s">
        <v>649</v>
      </c>
    </row>
    <row r="6617" spans="1:7">
      <c r="A6617" s="389" t="s">
        <v>581</v>
      </c>
      <c r="B6617" s="389" t="s">
        <v>517</v>
      </c>
      <c r="C6617" s="389">
        <v>0.58604709137800004</v>
      </c>
      <c r="D6617" s="389" t="s">
        <v>647</v>
      </c>
      <c r="E6617" s="389" t="s">
        <v>652</v>
      </c>
      <c r="F6617" s="389" t="s">
        <v>647</v>
      </c>
      <c r="G6617" s="389" t="s">
        <v>649</v>
      </c>
    </row>
    <row r="6618" spans="1:7">
      <c r="A6618" s="389" t="s">
        <v>535</v>
      </c>
      <c r="B6618" s="389" t="s">
        <v>517</v>
      </c>
      <c r="C6618" s="389">
        <v>16.349812846300001</v>
      </c>
      <c r="D6618" s="389" t="s">
        <v>647</v>
      </c>
      <c r="E6618" s="389" t="s">
        <v>652</v>
      </c>
      <c r="F6618" s="389" t="s">
        <v>647</v>
      </c>
      <c r="G6618" s="389" t="s">
        <v>649</v>
      </c>
    </row>
    <row r="6619" spans="1:7">
      <c r="A6619" s="389" t="s">
        <v>514</v>
      </c>
      <c r="B6619" s="389" t="s">
        <v>517</v>
      </c>
      <c r="C6619" s="389">
        <v>3.8791821071700001</v>
      </c>
      <c r="D6619" s="389" t="s">
        <v>647</v>
      </c>
      <c r="E6619" s="389" t="s">
        <v>652</v>
      </c>
      <c r="F6619" s="389" t="s">
        <v>647</v>
      </c>
      <c r="G6619" s="389" t="s">
        <v>649</v>
      </c>
    </row>
    <row r="6620" spans="1:7">
      <c r="A6620" s="389" t="s">
        <v>514</v>
      </c>
      <c r="B6620" s="389" t="s">
        <v>517</v>
      </c>
      <c r="C6620" s="389">
        <v>3.8791821071700001</v>
      </c>
      <c r="D6620" s="389" t="s">
        <v>647</v>
      </c>
      <c r="E6620" s="389" t="s">
        <v>652</v>
      </c>
      <c r="F6620" s="389" t="s">
        <v>647</v>
      </c>
      <c r="G6620" s="389" t="s">
        <v>649</v>
      </c>
    </row>
    <row r="6621" spans="1:7">
      <c r="A6621" s="389" t="s">
        <v>525</v>
      </c>
      <c r="B6621" s="389" t="s">
        <v>517</v>
      </c>
      <c r="C6621" s="389">
        <v>1.4148594999299999</v>
      </c>
      <c r="D6621" s="389" t="s">
        <v>647</v>
      </c>
      <c r="E6621" s="389" t="s">
        <v>652</v>
      </c>
      <c r="F6621" s="389" t="s">
        <v>647</v>
      </c>
      <c r="G6621" s="389" t="s">
        <v>649</v>
      </c>
    </row>
    <row r="6622" spans="1:7">
      <c r="A6622" s="389" t="s">
        <v>568</v>
      </c>
      <c r="B6622" s="389" t="s">
        <v>517</v>
      </c>
      <c r="C6622" s="389">
        <v>1.4148594999299999</v>
      </c>
      <c r="D6622" s="389" t="s">
        <v>647</v>
      </c>
      <c r="E6622" s="389" t="s">
        <v>652</v>
      </c>
      <c r="F6622" s="389" t="s">
        <v>647</v>
      </c>
      <c r="G6622" s="389" t="s">
        <v>649</v>
      </c>
    </row>
    <row r="6623" spans="1:7">
      <c r="A6623" s="389" t="s">
        <v>581</v>
      </c>
      <c r="B6623" s="389" t="s">
        <v>517</v>
      </c>
      <c r="C6623" s="389">
        <v>33.393496347700001</v>
      </c>
      <c r="D6623" s="389" t="s">
        <v>647</v>
      </c>
      <c r="E6623" s="389" t="s">
        <v>652</v>
      </c>
      <c r="F6623" s="389" t="s">
        <v>647</v>
      </c>
      <c r="G6623" s="389" t="s">
        <v>649</v>
      </c>
    </row>
    <row r="6624" spans="1:7">
      <c r="A6624" s="389" t="s">
        <v>574</v>
      </c>
      <c r="B6624" s="389" t="s">
        <v>517</v>
      </c>
      <c r="C6624" s="389">
        <v>33.393496347700001</v>
      </c>
      <c r="D6624" s="389" t="s">
        <v>647</v>
      </c>
      <c r="E6624" s="389" t="s">
        <v>652</v>
      </c>
      <c r="F6624" s="389" t="s">
        <v>647</v>
      </c>
      <c r="G6624" s="389" t="s">
        <v>649</v>
      </c>
    </row>
    <row r="6625" spans="1:7">
      <c r="A6625" s="389" t="s">
        <v>574</v>
      </c>
      <c r="B6625" s="389" t="s">
        <v>517</v>
      </c>
      <c r="C6625" s="389">
        <v>33.393496347700001</v>
      </c>
      <c r="D6625" s="389" t="s">
        <v>647</v>
      </c>
      <c r="E6625" s="389" t="s">
        <v>652</v>
      </c>
      <c r="F6625" s="389" t="s">
        <v>647</v>
      </c>
      <c r="G6625" s="389" t="s">
        <v>649</v>
      </c>
    </row>
    <row r="6626" spans="1:7">
      <c r="A6626" s="389" t="s">
        <v>562</v>
      </c>
      <c r="B6626" s="389" t="s">
        <v>517</v>
      </c>
      <c r="C6626" s="389">
        <v>11.2483754201</v>
      </c>
      <c r="D6626" s="389" t="s">
        <v>647</v>
      </c>
      <c r="E6626" s="389" t="s">
        <v>652</v>
      </c>
      <c r="F6626" s="389" t="s">
        <v>647</v>
      </c>
      <c r="G6626" s="389" t="s">
        <v>649</v>
      </c>
    </row>
    <row r="6627" spans="1:7">
      <c r="A6627" s="389" t="s">
        <v>581</v>
      </c>
      <c r="B6627" s="389" t="s">
        <v>517</v>
      </c>
      <c r="C6627" s="389">
        <v>1.8922561844600001</v>
      </c>
      <c r="D6627" s="389" t="s">
        <v>647</v>
      </c>
      <c r="E6627" s="389" t="s">
        <v>652</v>
      </c>
      <c r="F6627" s="389" t="s">
        <v>647</v>
      </c>
      <c r="G6627" s="389" t="s">
        <v>649</v>
      </c>
    </row>
    <row r="6628" spans="1:7">
      <c r="A6628" s="389" t="s">
        <v>562</v>
      </c>
      <c r="B6628" s="389" t="s">
        <v>517</v>
      </c>
      <c r="C6628" s="389">
        <v>6.6258846152500004</v>
      </c>
      <c r="D6628" s="389" t="s">
        <v>647</v>
      </c>
      <c r="E6628" s="389" t="s">
        <v>652</v>
      </c>
      <c r="F6628" s="389" t="s">
        <v>647</v>
      </c>
      <c r="G6628" s="389" t="s">
        <v>649</v>
      </c>
    </row>
    <row r="6629" spans="1:7">
      <c r="A6629" s="389" t="s">
        <v>559</v>
      </c>
      <c r="B6629" s="389" t="s">
        <v>517</v>
      </c>
      <c r="C6629" s="389">
        <v>16.0666713249</v>
      </c>
      <c r="D6629" s="389" t="s">
        <v>647</v>
      </c>
      <c r="E6629" s="389" t="s">
        <v>652</v>
      </c>
      <c r="F6629" s="389" t="s">
        <v>647</v>
      </c>
      <c r="G6629" s="389" t="s">
        <v>649</v>
      </c>
    </row>
    <row r="6630" spans="1:7">
      <c r="A6630" s="389" t="s">
        <v>574</v>
      </c>
      <c r="B6630" s="389" t="s">
        <v>517</v>
      </c>
      <c r="C6630" s="389">
        <v>16.0666713249</v>
      </c>
      <c r="D6630" s="389" t="s">
        <v>647</v>
      </c>
      <c r="E6630" s="389" t="s">
        <v>652</v>
      </c>
      <c r="F6630" s="389" t="s">
        <v>647</v>
      </c>
      <c r="G6630" s="389" t="s">
        <v>649</v>
      </c>
    </row>
    <row r="6631" spans="1:7">
      <c r="A6631" s="389" t="s">
        <v>526</v>
      </c>
      <c r="B6631" s="389" t="s">
        <v>517</v>
      </c>
      <c r="C6631" s="389">
        <v>5.6163571618499999</v>
      </c>
      <c r="D6631" s="389" t="s">
        <v>647</v>
      </c>
      <c r="E6631" s="389" t="s">
        <v>652</v>
      </c>
      <c r="F6631" s="389" t="s">
        <v>647</v>
      </c>
      <c r="G6631" s="389" t="s">
        <v>649</v>
      </c>
    </row>
    <row r="6632" spans="1:7">
      <c r="A6632" s="389" t="s">
        <v>569</v>
      </c>
      <c r="B6632" s="389" t="s">
        <v>517</v>
      </c>
      <c r="C6632" s="389">
        <v>5.6163571618499999</v>
      </c>
      <c r="D6632" s="389" t="s">
        <v>647</v>
      </c>
      <c r="E6632" s="389" t="s">
        <v>652</v>
      </c>
      <c r="F6632" s="389" t="s">
        <v>647</v>
      </c>
      <c r="G6632" s="389" t="s">
        <v>649</v>
      </c>
    </row>
    <row r="6633" spans="1:7">
      <c r="A6633" s="389" t="s">
        <v>526</v>
      </c>
      <c r="B6633" s="389" t="s">
        <v>517</v>
      </c>
      <c r="C6633" s="389">
        <v>0.84909779537499996</v>
      </c>
      <c r="D6633" s="389" t="s">
        <v>647</v>
      </c>
      <c r="E6633" s="389" t="s">
        <v>652</v>
      </c>
      <c r="F6633" s="389" t="s">
        <v>647</v>
      </c>
      <c r="G6633" s="389" t="s">
        <v>649</v>
      </c>
    </row>
    <row r="6634" spans="1:7">
      <c r="A6634" s="389" t="s">
        <v>526</v>
      </c>
      <c r="B6634" s="389" t="s">
        <v>517</v>
      </c>
      <c r="C6634" s="389">
        <v>0.84909779537499996</v>
      </c>
      <c r="D6634" s="389" t="s">
        <v>647</v>
      </c>
      <c r="E6634" s="389" t="s">
        <v>652</v>
      </c>
      <c r="F6634" s="389" t="s">
        <v>647</v>
      </c>
      <c r="G6634" s="389" t="s">
        <v>649</v>
      </c>
    </row>
    <row r="6635" spans="1:7">
      <c r="A6635" s="389" t="s">
        <v>514</v>
      </c>
      <c r="B6635" s="389" t="s">
        <v>517</v>
      </c>
      <c r="C6635" s="389">
        <v>0.84909779537499996</v>
      </c>
      <c r="D6635" s="389" t="s">
        <v>647</v>
      </c>
      <c r="E6635" s="389" t="s">
        <v>652</v>
      </c>
      <c r="F6635" s="389" t="s">
        <v>647</v>
      </c>
      <c r="G6635" s="389" t="s">
        <v>649</v>
      </c>
    </row>
    <row r="6636" spans="1:7">
      <c r="A6636" s="389" t="s">
        <v>569</v>
      </c>
      <c r="B6636" s="389" t="s">
        <v>517</v>
      </c>
      <c r="C6636" s="389">
        <v>0.84909779537499996</v>
      </c>
      <c r="D6636" s="389" t="s">
        <v>647</v>
      </c>
      <c r="E6636" s="389" t="s">
        <v>652</v>
      </c>
      <c r="F6636" s="389" t="s">
        <v>647</v>
      </c>
      <c r="G6636" s="389" t="s">
        <v>649</v>
      </c>
    </row>
    <row r="6637" spans="1:7">
      <c r="A6637" s="389" t="s">
        <v>569</v>
      </c>
      <c r="B6637" s="389" t="s">
        <v>517</v>
      </c>
      <c r="C6637" s="389">
        <v>0.84909779537499996</v>
      </c>
      <c r="D6637" s="389" t="s">
        <v>647</v>
      </c>
      <c r="E6637" s="389" t="s">
        <v>652</v>
      </c>
      <c r="F6637" s="389" t="s">
        <v>647</v>
      </c>
      <c r="G6637" s="389" t="s">
        <v>649</v>
      </c>
    </row>
    <row r="6638" spans="1:7">
      <c r="A6638" s="389" t="s">
        <v>578</v>
      </c>
      <c r="B6638" s="389" t="s">
        <v>517</v>
      </c>
      <c r="C6638" s="389">
        <v>19.398340235900001</v>
      </c>
      <c r="D6638" s="389" t="s">
        <v>647</v>
      </c>
      <c r="E6638" s="389" t="s">
        <v>652</v>
      </c>
      <c r="F6638" s="389" t="s">
        <v>647</v>
      </c>
      <c r="G6638" s="389" t="s">
        <v>649</v>
      </c>
    </row>
    <row r="6639" spans="1:7">
      <c r="A6639" s="389" t="s">
        <v>574</v>
      </c>
      <c r="B6639" s="389" t="s">
        <v>517</v>
      </c>
      <c r="C6639" s="389">
        <v>11.4899450584</v>
      </c>
      <c r="D6639" s="389" t="s">
        <v>647</v>
      </c>
      <c r="E6639" s="389" t="s">
        <v>652</v>
      </c>
      <c r="F6639" s="389" t="s">
        <v>647</v>
      </c>
      <c r="G6639" s="389" t="s">
        <v>649</v>
      </c>
    </row>
    <row r="6640" spans="1:7">
      <c r="A6640" s="389" t="s">
        <v>574</v>
      </c>
      <c r="B6640" s="389" t="s">
        <v>517</v>
      </c>
      <c r="C6640" s="389">
        <v>11.4899450584</v>
      </c>
      <c r="D6640" s="389" t="s">
        <v>647</v>
      </c>
      <c r="E6640" s="389" t="s">
        <v>652</v>
      </c>
      <c r="F6640" s="389" t="s">
        <v>647</v>
      </c>
      <c r="G6640" s="389" t="s">
        <v>649</v>
      </c>
    </row>
    <row r="6641" spans="1:7">
      <c r="A6641" s="389" t="s">
        <v>574</v>
      </c>
      <c r="B6641" s="389" t="s">
        <v>517</v>
      </c>
      <c r="C6641" s="389">
        <v>11.4899450584</v>
      </c>
      <c r="D6641" s="389" t="s">
        <v>647</v>
      </c>
      <c r="E6641" s="389" t="s">
        <v>652</v>
      </c>
      <c r="F6641" s="389" t="s">
        <v>647</v>
      </c>
      <c r="G6641" s="389" t="s">
        <v>649</v>
      </c>
    </row>
    <row r="6642" spans="1:7">
      <c r="A6642" s="389" t="s">
        <v>574</v>
      </c>
      <c r="B6642" s="389" t="s">
        <v>517</v>
      </c>
      <c r="C6642" s="389">
        <v>11.4899450584</v>
      </c>
      <c r="D6642" s="389" t="s">
        <v>647</v>
      </c>
      <c r="E6642" s="389" t="s">
        <v>652</v>
      </c>
      <c r="F6642" s="389" t="s">
        <v>647</v>
      </c>
      <c r="G6642" s="389" t="s">
        <v>649</v>
      </c>
    </row>
    <row r="6643" spans="1:7">
      <c r="A6643" s="389" t="s">
        <v>574</v>
      </c>
      <c r="B6643" s="389" t="s">
        <v>517</v>
      </c>
      <c r="C6643" s="389">
        <v>11.4899450584</v>
      </c>
      <c r="D6643" s="389" t="s">
        <v>647</v>
      </c>
      <c r="E6643" s="389" t="s">
        <v>652</v>
      </c>
      <c r="F6643" s="389" t="s">
        <v>647</v>
      </c>
      <c r="G6643" s="389" t="s">
        <v>649</v>
      </c>
    </row>
    <row r="6644" spans="1:7">
      <c r="A6644" s="389" t="s">
        <v>574</v>
      </c>
      <c r="B6644" s="389" t="s">
        <v>517</v>
      </c>
      <c r="C6644" s="389">
        <v>18.395798940999899</v>
      </c>
      <c r="D6644" s="389" t="s">
        <v>647</v>
      </c>
      <c r="E6644" s="389" t="s">
        <v>652</v>
      </c>
      <c r="F6644" s="389" t="s">
        <v>647</v>
      </c>
      <c r="G6644" s="389" t="s">
        <v>649</v>
      </c>
    </row>
    <row r="6645" spans="1:7">
      <c r="A6645" s="389" t="s">
        <v>571</v>
      </c>
      <c r="B6645" s="389" t="s">
        <v>517</v>
      </c>
      <c r="C6645" s="389">
        <v>4.1821496198999997</v>
      </c>
      <c r="D6645" s="389" t="s">
        <v>647</v>
      </c>
      <c r="E6645" s="389" t="s">
        <v>652</v>
      </c>
      <c r="F6645" s="389" t="s">
        <v>647</v>
      </c>
      <c r="G6645" s="389" t="s">
        <v>649</v>
      </c>
    </row>
    <row r="6646" spans="1:7">
      <c r="A6646" s="389" t="s">
        <v>514</v>
      </c>
      <c r="B6646" s="389" t="s">
        <v>517</v>
      </c>
      <c r="C6646" s="389">
        <v>5.24932273687</v>
      </c>
      <c r="D6646" s="389" t="s">
        <v>647</v>
      </c>
      <c r="E6646" s="389" t="s">
        <v>652</v>
      </c>
      <c r="F6646" s="389" t="s">
        <v>647</v>
      </c>
      <c r="G6646" s="389" t="s">
        <v>649</v>
      </c>
    </row>
    <row r="6647" spans="1:7">
      <c r="A6647" s="389" t="s">
        <v>581</v>
      </c>
      <c r="B6647" s="389" t="s">
        <v>517</v>
      </c>
      <c r="C6647" s="389">
        <v>1.3630049693599999</v>
      </c>
      <c r="D6647" s="389" t="s">
        <v>647</v>
      </c>
      <c r="E6647" s="389" t="s">
        <v>652</v>
      </c>
      <c r="F6647" s="389" t="s">
        <v>647</v>
      </c>
      <c r="G6647" s="389" t="s">
        <v>649</v>
      </c>
    </row>
    <row r="6648" spans="1:7">
      <c r="A6648" s="389" t="s">
        <v>581</v>
      </c>
      <c r="B6648" s="389" t="s">
        <v>517</v>
      </c>
      <c r="C6648" s="389">
        <v>1.3630049693599999</v>
      </c>
      <c r="D6648" s="389" t="s">
        <v>647</v>
      </c>
      <c r="E6648" s="389" t="s">
        <v>652</v>
      </c>
      <c r="F6648" s="389" t="s">
        <v>647</v>
      </c>
      <c r="G6648" s="389" t="s">
        <v>649</v>
      </c>
    </row>
    <row r="6649" spans="1:7">
      <c r="A6649" s="389" t="s">
        <v>535</v>
      </c>
      <c r="B6649" s="389" t="s">
        <v>517</v>
      </c>
      <c r="C6649" s="389">
        <v>1.58773686134</v>
      </c>
      <c r="D6649" s="389" t="s">
        <v>647</v>
      </c>
      <c r="E6649" s="389" t="s">
        <v>652</v>
      </c>
      <c r="F6649" s="389" t="s">
        <v>647</v>
      </c>
      <c r="G6649" s="389" t="s">
        <v>649</v>
      </c>
    </row>
    <row r="6650" spans="1:7">
      <c r="A6650" s="389" t="s">
        <v>526</v>
      </c>
      <c r="B6650" s="389" t="s">
        <v>517</v>
      </c>
      <c r="C6650" s="389">
        <v>3.01562803203</v>
      </c>
      <c r="D6650" s="389" t="s">
        <v>647</v>
      </c>
      <c r="E6650" s="389" t="s">
        <v>652</v>
      </c>
      <c r="F6650" s="389" t="s">
        <v>647</v>
      </c>
      <c r="G6650" s="389" t="s">
        <v>649</v>
      </c>
    </row>
    <row r="6651" spans="1:7">
      <c r="A6651" s="389" t="s">
        <v>514</v>
      </c>
      <c r="B6651" s="389" t="s">
        <v>517</v>
      </c>
      <c r="C6651" s="389">
        <v>0.53472172898799997</v>
      </c>
      <c r="D6651" s="389" t="s">
        <v>647</v>
      </c>
      <c r="E6651" s="389" t="s">
        <v>652</v>
      </c>
      <c r="F6651" s="389" t="s">
        <v>647</v>
      </c>
      <c r="G6651" s="389" t="s">
        <v>649</v>
      </c>
    </row>
    <row r="6652" spans="1:7">
      <c r="A6652" s="389" t="s">
        <v>514</v>
      </c>
      <c r="B6652" s="389" t="s">
        <v>517</v>
      </c>
      <c r="C6652" s="389">
        <v>0.53472172898799997</v>
      </c>
      <c r="D6652" s="389" t="s">
        <v>647</v>
      </c>
      <c r="E6652" s="389" t="s">
        <v>652</v>
      </c>
      <c r="F6652" s="389" t="s">
        <v>647</v>
      </c>
      <c r="G6652" s="389" t="s">
        <v>649</v>
      </c>
    </row>
    <row r="6653" spans="1:7">
      <c r="A6653" s="389" t="s">
        <v>578</v>
      </c>
      <c r="B6653" s="389" t="s">
        <v>517</v>
      </c>
      <c r="C6653" s="389">
        <v>12.4931115439</v>
      </c>
      <c r="D6653" s="389" t="s">
        <v>647</v>
      </c>
      <c r="E6653" s="389" t="s">
        <v>652</v>
      </c>
      <c r="F6653" s="389" t="s">
        <v>647</v>
      </c>
      <c r="G6653" s="389" t="s">
        <v>649</v>
      </c>
    </row>
    <row r="6654" spans="1:7">
      <c r="A6654" s="389" t="s">
        <v>514</v>
      </c>
      <c r="B6654" s="389" t="s">
        <v>517</v>
      </c>
      <c r="C6654" s="389">
        <v>26.670312509399899</v>
      </c>
      <c r="D6654" s="389" t="s">
        <v>647</v>
      </c>
      <c r="E6654" s="389" t="s">
        <v>652</v>
      </c>
      <c r="F6654" s="389" t="s">
        <v>647</v>
      </c>
      <c r="G6654" s="389" t="s">
        <v>649</v>
      </c>
    </row>
    <row r="6655" spans="1:7">
      <c r="A6655" s="389" t="s">
        <v>535</v>
      </c>
      <c r="B6655" s="389" t="s">
        <v>517</v>
      </c>
      <c r="C6655" s="389">
        <v>4.5802312512999999</v>
      </c>
      <c r="D6655" s="389" t="s">
        <v>647</v>
      </c>
      <c r="E6655" s="389" t="s">
        <v>652</v>
      </c>
      <c r="F6655" s="389" t="s">
        <v>647</v>
      </c>
      <c r="G6655" s="389" t="s">
        <v>649</v>
      </c>
    </row>
    <row r="6656" spans="1:7">
      <c r="A6656" s="389" t="s">
        <v>535</v>
      </c>
      <c r="B6656" s="389" t="s">
        <v>517</v>
      </c>
      <c r="C6656" s="389">
        <v>20.2966552315999</v>
      </c>
      <c r="D6656" s="389" t="s">
        <v>647</v>
      </c>
      <c r="E6656" s="389" t="s">
        <v>652</v>
      </c>
      <c r="F6656" s="389" t="s">
        <v>647</v>
      </c>
      <c r="G6656" s="389" t="s">
        <v>649</v>
      </c>
    </row>
    <row r="6657" spans="1:7">
      <c r="A6657" s="389" t="s">
        <v>535</v>
      </c>
      <c r="B6657" s="389" t="s">
        <v>517</v>
      </c>
      <c r="C6657" s="389">
        <v>2.8364444726300002</v>
      </c>
      <c r="D6657" s="389" t="s">
        <v>647</v>
      </c>
      <c r="E6657" s="389" t="s">
        <v>652</v>
      </c>
      <c r="F6657" s="389" t="s">
        <v>647</v>
      </c>
      <c r="G6657" s="389" t="s">
        <v>649</v>
      </c>
    </row>
    <row r="6658" spans="1:7">
      <c r="A6658" s="389" t="s">
        <v>535</v>
      </c>
      <c r="B6658" s="389" t="s">
        <v>517</v>
      </c>
      <c r="C6658" s="389">
        <v>10.3399549798</v>
      </c>
      <c r="D6658" s="389" t="s">
        <v>647</v>
      </c>
      <c r="E6658" s="389" t="s">
        <v>652</v>
      </c>
      <c r="F6658" s="389" t="s">
        <v>647</v>
      </c>
      <c r="G6658" s="389" t="s">
        <v>649</v>
      </c>
    </row>
    <row r="6659" spans="1:7">
      <c r="A6659" s="389" t="s">
        <v>578</v>
      </c>
      <c r="B6659" s="389" t="s">
        <v>517</v>
      </c>
      <c r="C6659" s="389">
        <v>9.9899360291899999</v>
      </c>
      <c r="D6659" s="389" t="s">
        <v>647</v>
      </c>
      <c r="E6659" s="389" t="s">
        <v>652</v>
      </c>
      <c r="F6659" s="389" t="s">
        <v>647</v>
      </c>
      <c r="G6659" s="389" t="s">
        <v>649</v>
      </c>
    </row>
    <row r="6660" spans="1:7">
      <c r="A6660" s="389" t="s">
        <v>525</v>
      </c>
      <c r="B6660" s="389" t="s">
        <v>517</v>
      </c>
      <c r="C6660" s="389">
        <v>1.54528926914</v>
      </c>
      <c r="D6660" s="389" t="s">
        <v>647</v>
      </c>
      <c r="E6660" s="389" t="s">
        <v>652</v>
      </c>
      <c r="F6660" s="389" t="s">
        <v>647</v>
      </c>
      <c r="G6660" s="389" t="s">
        <v>649</v>
      </c>
    </row>
    <row r="6661" spans="1:7">
      <c r="A6661" s="389" t="s">
        <v>568</v>
      </c>
      <c r="B6661" s="389" t="s">
        <v>517</v>
      </c>
      <c r="C6661" s="389">
        <v>1.54528926914</v>
      </c>
      <c r="D6661" s="389" t="s">
        <v>647</v>
      </c>
      <c r="E6661" s="389" t="s">
        <v>652</v>
      </c>
      <c r="F6661" s="389" t="s">
        <v>647</v>
      </c>
      <c r="G6661" s="389" t="s">
        <v>649</v>
      </c>
    </row>
    <row r="6662" spans="1:7">
      <c r="A6662" s="389" t="s">
        <v>514</v>
      </c>
      <c r="B6662" s="389" t="s">
        <v>517</v>
      </c>
      <c r="C6662" s="389">
        <v>1.8637478624599999</v>
      </c>
      <c r="D6662" s="389" t="s">
        <v>647</v>
      </c>
      <c r="E6662" s="389" t="s">
        <v>652</v>
      </c>
      <c r="F6662" s="389" t="s">
        <v>647</v>
      </c>
      <c r="G6662" s="389" t="s">
        <v>649</v>
      </c>
    </row>
    <row r="6663" spans="1:7">
      <c r="A6663" s="389" t="s">
        <v>514</v>
      </c>
      <c r="B6663" s="389" t="s">
        <v>517</v>
      </c>
      <c r="C6663" s="389">
        <v>1.8637478624599999</v>
      </c>
      <c r="D6663" s="389" t="s">
        <v>647</v>
      </c>
      <c r="E6663" s="389" t="s">
        <v>652</v>
      </c>
      <c r="F6663" s="389" t="s">
        <v>647</v>
      </c>
      <c r="G6663" s="389" t="s">
        <v>649</v>
      </c>
    </row>
    <row r="6664" spans="1:7">
      <c r="A6664" s="389" t="s">
        <v>562</v>
      </c>
      <c r="B6664" s="389" t="s">
        <v>517</v>
      </c>
      <c r="C6664" s="389">
        <v>2.3562810975200001</v>
      </c>
      <c r="D6664" s="389" t="s">
        <v>647</v>
      </c>
      <c r="E6664" s="389" t="s">
        <v>652</v>
      </c>
      <c r="F6664" s="389" t="s">
        <v>647</v>
      </c>
      <c r="G6664" s="389" t="s">
        <v>649</v>
      </c>
    </row>
    <row r="6665" spans="1:7">
      <c r="A6665" s="389" t="s">
        <v>578</v>
      </c>
      <c r="B6665" s="389" t="s">
        <v>517</v>
      </c>
      <c r="C6665" s="389">
        <v>7.4117389857499996</v>
      </c>
      <c r="D6665" s="389" t="s">
        <v>647</v>
      </c>
      <c r="E6665" s="389" t="s">
        <v>652</v>
      </c>
      <c r="F6665" s="389" t="s">
        <v>647</v>
      </c>
      <c r="G6665" s="389" t="s">
        <v>649</v>
      </c>
    </row>
    <row r="6666" spans="1:7">
      <c r="A6666" s="389" t="s">
        <v>563</v>
      </c>
      <c r="B6666" s="389" t="s">
        <v>517</v>
      </c>
      <c r="C6666" s="389">
        <v>4.8639131047099999</v>
      </c>
      <c r="D6666" s="389" t="s">
        <v>647</v>
      </c>
      <c r="E6666" s="389" t="s">
        <v>652</v>
      </c>
      <c r="F6666" s="389" t="s">
        <v>647</v>
      </c>
      <c r="G6666" s="389" t="s">
        <v>649</v>
      </c>
    </row>
    <row r="6667" spans="1:7">
      <c r="A6667" s="389" t="s">
        <v>581</v>
      </c>
      <c r="B6667" s="389" t="s">
        <v>517</v>
      </c>
      <c r="C6667" s="389">
        <v>5.2369254816700002</v>
      </c>
      <c r="D6667" s="389" t="s">
        <v>647</v>
      </c>
      <c r="E6667" s="389" t="s">
        <v>652</v>
      </c>
      <c r="F6667" s="389" t="s">
        <v>647</v>
      </c>
      <c r="G6667" s="389" t="s">
        <v>649</v>
      </c>
    </row>
    <row r="6668" spans="1:7">
      <c r="A6668" s="389" t="s">
        <v>514</v>
      </c>
      <c r="B6668" s="389" t="s">
        <v>517</v>
      </c>
      <c r="C6668" s="389">
        <v>9.5697882505000003</v>
      </c>
      <c r="D6668" s="389" t="s">
        <v>647</v>
      </c>
      <c r="E6668" s="389" t="s">
        <v>652</v>
      </c>
      <c r="F6668" s="389" t="s">
        <v>647</v>
      </c>
      <c r="G6668" s="389" t="s">
        <v>649</v>
      </c>
    </row>
    <row r="6669" spans="1:7">
      <c r="A6669" s="389" t="s">
        <v>514</v>
      </c>
      <c r="B6669" s="389" t="s">
        <v>517</v>
      </c>
      <c r="C6669" s="389">
        <v>9.5697882505000003</v>
      </c>
      <c r="D6669" s="389" t="s">
        <v>647</v>
      </c>
      <c r="E6669" s="389" t="s">
        <v>652</v>
      </c>
      <c r="F6669" s="389" t="s">
        <v>647</v>
      </c>
      <c r="G6669" s="389" t="s">
        <v>649</v>
      </c>
    </row>
    <row r="6670" spans="1:7">
      <c r="A6670" s="389" t="s">
        <v>581</v>
      </c>
      <c r="B6670" s="389" t="s">
        <v>517</v>
      </c>
      <c r="C6670" s="389">
        <v>6.7593750521400002</v>
      </c>
      <c r="D6670" s="389" t="s">
        <v>647</v>
      </c>
      <c r="E6670" s="389" t="s">
        <v>652</v>
      </c>
      <c r="F6670" s="389" t="s">
        <v>647</v>
      </c>
      <c r="G6670" s="389" t="s">
        <v>649</v>
      </c>
    </row>
    <row r="6671" spans="1:7">
      <c r="A6671" s="389" t="s">
        <v>581</v>
      </c>
      <c r="B6671" s="389" t="s">
        <v>517</v>
      </c>
      <c r="C6671" s="389">
        <v>6.7593750521400002</v>
      </c>
      <c r="D6671" s="389" t="s">
        <v>647</v>
      </c>
      <c r="E6671" s="389" t="s">
        <v>652</v>
      </c>
      <c r="F6671" s="389" t="s">
        <v>647</v>
      </c>
      <c r="G6671" s="389" t="s">
        <v>649</v>
      </c>
    </row>
    <row r="6672" spans="1:7">
      <c r="A6672" s="389" t="s">
        <v>544</v>
      </c>
      <c r="B6672" s="389" t="s">
        <v>517</v>
      </c>
      <c r="C6672" s="389">
        <v>2.7985119144900001</v>
      </c>
      <c r="D6672" s="389" t="s">
        <v>647</v>
      </c>
      <c r="E6672" s="389" t="s">
        <v>652</v>
      </c>
      <c r="F6672" s="389" t="s">
        <v>647</v>
      </c>
      <c r="G6672" s="389" t="s">
        <v>649</v>
      </c>
    </row>
    <row r="6673" spans="1:7">
      <c r="A6673" s="389" t="s">
        <v>581</v>
      </c>
      <c r="B6673" s="389" t="s">
        <v>517</v>
      </c>
      <c r="C6673" s="389">
        <v>0.35503452986200001</v>
      </c>
      <c r="D6673" s="389" t="s">
        <v>647</v>
      </c>
      <c r="E6673" s="389" t="s">
        <v>652</v>
      </c>
      <c r="F6673" s="389" t="s">
        <v>647</v>
      </c>
      <c r="G6673" s="389" t="s">
        <v>649</v>
      </c>
    </row>
    <row r="6674" spans="1:7">
      <c r="A6674" s="389" t="s">
        <v>581</v>
      </c>
      <c r="B6674" s="389" t="s">
        <v>517</v>
      </c>
      <c r="C6674" s="389">
        <v>0.35503452986200001</v>
      </c>
      <c r="D6674" s="389" t="s">
        <v>647</v>
      </c>
      <c r="E6674" s="389" t="s">
        <v>652</v>
      </c>
      <c r="F6674" s="389" t="s">
        <v>647</v>
      </c>
      <c r="G6674" s="389" t="s">
        <v>649</v>
      </c>
    </row>
    <row r="6675" spans="1:7">
      <c r="A6675" s="389" t="s">
        <v>581</v>
      </c>
      <c r="B6675" s="389" t="s">
        <v>517</v>
      </c>
      <c r="C6675" s="389">
        <v>5.18020118984</v>
      </c>
      <c r="D6675" s="389" t="s">
        <v>647</v>
      </c>
      <c r="E6675" s="389" t="s">
        <v>652</v>
      </c>
      <c r="F6675" s="389" t="s">
        <v>647</v>
      </c>
      <c r="G6675" s="389" t="s">
        <v>649</v>
      </c>
    </row>
    <row r="6676" spans="1:7">
      <c r="A6676" s="389" t="s">
        <v>578</v>
      </c>
      <c r="B6676" s="389" t="s">
        <v>517</v>
      </c>
      <c r="C6676" s="389">
        <v>9.5504654948900001</v>
      </c>
      <c r="D6676" s="389" t="s">
        <v>647</v>
      </c>
      <c r="E6676" s="389" t="s">
        <v>652</v>
      </c>
      <c r="F6676" s="389" t="s">
        <v>647</v>
      </c>
      <c r="G6676" s="389" t="s">
        <v>649</v>
      </c>
    </row>
    <row r="6677" spans="1:7">
      <c r="A6677" s="389" t="s">
        <v>563</v>
      </c>
      <c r="B6677" s="389" t="s">
        <v>517</v>
      </c>
      <c r="C6677" s="389">
        <v>9.3394385007</v>
      </c>
      <c r="D6677" s="389" t="s">
        <v>647</v>
      </c>
      <c r="E6677" s="389" t="s">
        <v>652</v>
      </c>
      <c r="F6677" s="389" t="s">
        <v>647</v>
      </c>
      <c r="G6677" s="389" t="s">
        <v>649</v>
      </c>
    </row>
    <row r="6678" spans="1:7">
      <c r="A6678" s="389" t="s">
        <v>514</v>
      </c>
      <c r="B6678" s="389" t="s">
        <v>517</v>
      </c>
      <c r="C6678" s="389">
        <v>3.9938891592000001</v>
      </c>
      <c r="D6678" s="389" t="s">
        <v>647</v>
      </c>
      <c r="E6678" s="389" t="s">
        <v>652</v>
      </c>
      <c r="F6678" s="389" t="s">
        <v>647</v>
      </c>
      <c r="G6678" s="389" t="s">
        <v>649</v>
      </c>
    </row>
    <row r="6679" spans="1:7">
      <c r="A6679" s="389" t="s">
        <v>546</v>
      </c>
      <c r="B6679" s="389" t="s">
        <v>517</v>
      </c>
      <c r="C6679" s="389">
        <v>2.7252547967799998</v>
      </c>
      <c r="D6679" s="389" t="s">
        <v>647</v>
      </c>
      <c r="E6679" s="389" t="s">
        <v>652</v>
      </c>
      <c r="F6679" s="389" t="s">
        <v>647</v>
      </c>
      <c r="G6679" s="389" t="s">
        <v>649</v>
      </c>
    </row>
    <row r="6680" spans="1:7">
      <c r="A6680" s="389" t="s">
        <v>522</v>
      </c>
      <c r="B6680" s="389" t="s">
        <v>517</v>
      </c>
      <c r="C6680" s="389">
        <v>24.7495172416</v>
      </c>
      <c r="D6680" s="389" t="s">
        <v>647</v>
      </c>
      <c r="E6680" s="389" t="s">
        <v>652</v>
      </c>
      <c r="F6680" s="389" t="s">
        <v>647</v>
      </c>
      <c r="G6680" s="389" t="s">
        <v>649</v>
      </c>
    </row>
    <row r="6681" spans="1:7">
      <c r="A6681" s="389" t="s">
        <v>546</v>
      </c>
      <c r="B6681" s="389" t="s">
        <v>517</v>
      </c>
      <c r="C6681" s="389">
        <v>24.7495172416</v>
      </c>
      <c r="D6681" s="389" t="s">
        <v>647</v>
      </c>
      <c r="E6681" s="389" t="s">
        <v>652</v>
      </c>
      <c r="F6681" s="389" t="s">
        <v>647</v>
      </c>
      <c r="G6681" s="389" t="s">
        <v>649</v>
      </c>
    </row>
    <row r="6682" spans="1:7">
      <c r="A6682" s="389" t="s">
        <v>535</v>
      </c>
      <c r="B6682" s="389" t="s">
        <v>517</v>
      </c>
      <c r="C6682" s="389">
        <v>11.3873966735</v>
      </c>
      <c r="D6682" s="389" t="s">
        <v>647</v>
      </c>
      <c r="E6682" s="389" t="s">
        <v>652</v>
      </c>
      <c r="F6682" s="389" t="s">
        <v>647</v>
      </c>
      <c r="G6682" s="389" t="s">
        <v>649</v>
      </c>
    </row>
    <row r="6683" spans="1:7">
      <c r="A6683" s="389" t="s">
        <v>514</v>
      </c>
      <c r="B6683" s="389" t="s">
        <v>517</v>
      </c>
      <c r="C6683" s="389">
        <v>8.6035515055099996</v>
      </c>
      <c r="D6683" s="389" t="s">
        <v>647</v>
      </c>
      <c r="E6683" s="389" t="s">
        <v>652</v>
      </c>
      <c r="F6683" s="389" t="s">
        <v>647</v>
      </c>
      <c r="G6683" s="389" t="s">
        <v>649</v>
      </c>
    </row>
    <row r="6684" spans="1:7">
      <c r="A6684" s="389" t="s">
        <v>535</v>
      </c>
      <c r="B6684" s="389" t="s">
        <v>517</v>
      </c>
      <c r="C6684" s="389">
        <v>19.610740761199899</v>
      </c>
      <c r="D6684" s="389" t="s">
        <v>647</v>
      </c>
      <c r="E6684" s="389" t="s">
        <v>652</v>
      </c>
      <c r="F6684" s="389" t="s">
        <v>647</v>
      </c>
      <c r="G6684" s="389" t="s">
        <v>649</v>
      </c>
    </row>
    <row r="6685" spans="1:7">
      <c r="A6685" s="389" t="s">
        <v>581</v>
      </c>
      <c r="B6685" s="389" t="s">
        <v>517</v>
      </c>
      <c r="C6685" s="389">
        <v>3.2359332384299999</v>
      </c>
      <c r="D6685" s="389" t="s">
        <v>647</v>
      </c>
      <c r="E6685" s="389" t="s">
        <v>652</v>
      </c>
      <c r="F6685" s="389" t="s">
        <v>647</v>
      </c>
      <c r="G6685" s="389" t="s">
        <v>649</v>
      </c>
    </row>
    <row r="6686" spans="1:7">
      <c r="A6686" s="389" t="s">
        <v>542</v>
      </c>
      <c r="B6686" s="389" t="s">
        <v>517</v>
      </c>
      <c r="C6686" s="389">
        <v>1.99081359616</v>
      </c>
      <c r="D6686" s="389" t="s">
        <v>647</v>
      </c>
      <c r="E6686" s="389" t="s">
        <v>652</v>
      </c>
      <c r="F6686" s="389" t="s">
        <v>647</v>
      </c>
      <c r="G6686" s="389" t="s">
        <v>649</v>
      </c>
    </row>
    <row r="6687" spans="1:7">
      <c r="A6687" s="389" t="s">
        <v>535</v>
      </c>
      <c r="B6687" s="389" t="s">
        <v>517</v>
      </c>
      <c r="C6687" s="389">
        <v>5.8215993211899999</v>
      </c>
      <c r="D6687" s="389" t="s">
        <v>647</v>
      </c>
      <c r="E6687" s="389" t="s">
        <v>652</v>
      </c>
      <c r="F6687" s="389" t="s">
        <v>647</v>
      </c>
      <c r="G6687" s="389" t="s">
        <v>649</v>
      </c>
    </row>
    <row r="6688" spans="1:7">
      <c r="A6688" s="389" t="s">
        <v>562</v>
      </c>
      <c r="B6688" s="389" t="s">
        <v>517</v>
      </c>
      <c r="C6688" s="389">
        <v>10.518386916200001</v>
      </c>
      <c r="D6688" s="389" t="s">
        <v>647</v>
      </c>
      <c r="E6688" s="389" t="s">
        <v>652</v>
      </c>
      <c r="F6688" s="389" t="s">
        <v>647</v>
      </c>
      <c r="G6688" s="389" t="s">
        <v>649</v>
      </c>
    </row>
    <row r="6689" spans="1:7">
      <c r="A6689" s="389" t="s">
        <v>526</v>
      </c>
      <c r="B6689" s="389" t="s">
        <v>517</v>
      </c>
      <c r="C6689" s="389">
        <v>18.9137392447</v>
      </c>
      <c r="D6689" s="389" t="s">
        <v>647</v>
      </c>
      <c r="E6689" s="389" t="s">
        <v>652</v>
      </c>
      <c r="F6689" s="389" t="s">
        <v>647</v>
      </c>
      <c r="G6689" s="389" t="s">
        <v>649</v>
      </c>
    </row>
    <row r="6690" spans="1:7">
      <c r="A6690" s="389" t="s">
        <v>514</v>
      </c>
      <c r="B6690" s="389" t="s">
        <v>517</v>
      </c>
      <c r="C6690" s="389">
        <v>18.9137392447</v>
      </c>
      <c r="D6690" s="389" t="s">
        <v>647</v>
      </c>
      <c r="E6690" s="389" t="s">
        <v>652</v>
      </c>
      <c r="F6690" s="389" t="s">
        <v>647</v>
      </c>
      <c r="G6690" s="389" t="s">
        <v>649</v>
      </c>
    </row>
    <row r="6691" spans="1:7">
      <c r="A6691" s="389" t="s">
        <v>514</v>
      </c>
      <c r="B6691" s="389" t="s">
        <v>517</v>
      </c>
      <c r="C6691" s="389">
        <v>0.73785933040399998</v>
      </c>
      <c r="D6691" s="389" t="s">
        <v>647</v>
      </c>
      <c r="E6691" s="389" t="s">
        <v>652</v>
      </c>
      <c r="F6691" s="389" t="s">
        <v>647</v>
      </c>
      <c r="G6691" s="389" t="s">
        <v>649</v>
      </c>
    </row>
    <row r="6692" spans="1:7">
      <c r="A6692" s="389" t="s">
        <v>574</v>
      </c>
      <c r="B6692" s="389" t="s">
        <v>517</v>
      </c>
      <c r="C6692" s="389">
        <v>6.0543881663599999</v>
      </c>
      <c r="D6692" s="389" t="s">
        <v>647</v>
      </c>
      <c r="E6692" s="389" t="s">
        <v>652</v>
      </c>
      <c r="F6692" s="389" t="s">
        <v>647</v>
      </c>
      <c r="G6692" s="389" t="s">
        <v>649</v>
      </c>
    </row>
    <row r="6693" spans="1:7">
      <c r="A6693" s="389" t="s">
        <v>581</v>
      </c>
      <c r="B6693" s="389" t="s">
        <v>517</v>
      </c>
      <c r="C6693" s="389">
        <v>10.8397512017</v>
      </c>
      <c r="D6693" s="389" t="s">
        <v>647</v>
      </c>
      <c r="E6693" s="389" t="s">
        <v>652</v>
      </c>
      <c r="F6693" s="389" t="s">
        <v>647</v>
      </c>
      <c r="G6693" s="389" t="s">
        <v>649</v>
      </c>
    </row>
    <row r="6694" spans="1:7">
      <c r="A6694" s="389" t="s">
        <v>546</v>
      </c>
      <c r="B6694" s="389" t="s">
        <v>517</v>
      </c>
      <c r="C6694" s="389">
        <v>12.1127432844</v>
      </c>
      <c r="D6694" s="389" t="s">
        <v>647</v>
      </c>
      <c r="E6694" s="389" t="s">
        <v>652</v>
      </c>
      <c r="F6694" s="389" t="s">
        <v>647</v>
      </c>
      <c r="G6694" s="389" t="s">
        <v>649</v>
      </c>
    </row>
    <row r="6695" spans="1:7">
      <c r="A6695" s="389" t="s">
        <v>581</v>
      </c>
      <c r="B6695" s="389" t="s">
        <v>517</v>
      </c>
      <c r="C6695" s="389">
        <v>7.0569797499399997E-2</v>
      </c>
      <c r="D6695" s="389" t="s">
        <v>647</v>
      </c>
      <c r="E6695" s="389" t="s">
        <v>652</v>
      </c>
      <c r="F6695" s="389" t="s">
        <v>647</v>
      </c>
      <c r="G6695" s="389" t="s">
        <v>649</v>
      </c>
    </row>
    <row r="6696" spans="1:7">
      <c r="A6696" s="389" t="s">
        <v>574</v>
      </c>
      <c r="B6696" s="389" t="s">
        <v>517</v>
      </c>
      <c r="C6696" s="389">
        <v>7.0569797499399997E-2</v>
      </c>
      <c r="D6696" s="389" t="s">
        <v>647</v>
      </c>
      <c r="E6696" s="389" t="s">
        <v>652</v>
      </c>
      <c r="F6696" s="389" t="s">
        <v>647</v>
      </c>
      <c r="G6696" s="389" t="s">
        <v>649</v>
      </c>
    </row>
    <row r="6697" spans="1:7">
      <c r="A6697" s="389" t="s">
        <v>581</v>
      </c>
      <c r="B6697" s="389" t="s">
        <v>517</v>
      </c>
      <c r="C6697" s="389">
        <v>13.7745144010999</v>
      </c>
      <c r="D6697" s="389" t="s">
        <v>647</v>
      </c>
      <c r="E6697" s="389" t="s">
        <v>652</v>
      </c>
      <c r="F6697" s="389" t="s">
        <v>647</v>
      </c>
      <c r="G6697" s="389" t="s">
        <v>649</v>
      </c>
    </row>
    <row r="6698" spans="1:7">
      <c r="A6698" s="389" t="s">
        <v>581</v>
      </c>
      <c r="B6698" s="389" t="s">
        <v>517</v>
      </c>
      <c r="C6698" s="389">
        <v>13.7745144010999</v>
      </c>
      <c r="D6698" s="389" t="s">
        <v>647</v>
      </c>
      <c r="E6698" s="389" t="s">
        <v>652</v>
      </c>
      <c r="F6698" s="389" t="s">
        <v>647</v>
      </c>
      <c r="G6698" s="389" t="s">
        <v>649</v>
      </c>
    </row>
    <row r="6699" spans="1:7">
      <c r="A6699" s="389" t="s">
        <v>563</v>
      </c>
      <c r="B6699" s="389" t="s">
        <v>517</v>
      </c>
      <c r="C6699" s="389">
        <v>6.4494403196899999</v>
      </c>
      <c r="D6699" s="389" t="s">
        <v>647</v>
      </c>
      <c r="E6699" s="389" t="s">
        <v>652</v>
      </c>
      <c r="F6699" s="389" t="s">
        <v>647</v>
      </c>
      <c r="G6699" s="389" t="s">
        <v>649</v>
      </c>
    </row>
    <row r="6700" spans="1:7">
      <c r="A6700" s="389" t="s">
        <v>525</v>
      </c>
      <c r="B6700" s="389" t="s">
        <v>517</v>
      </c>
      <c r="C6700" s="389">
        <v>0.37510394901100003</v>
      </c>
      <c r="D6700" s="389" t="s">
        <v>647</v>
      </c>
      <c r="E6700" s="389" t="s">
        <v>652</v>
      </c>
      <c r="F6700" s="389" t="s">
        <v>647</v>
      </c>
      <c r="G6700" s="389" t="s">
        <v>649</v>
      </c>
    </row>
    <row r="6701" spans="1:7">
      <c r="A6701" s="389" t="s">
        <v>526</v>
      </c>
      <c r="B6701" s="389" t="s">
        <v>517</v>
      </c>
      <c r="C6701" s="389">
        <v>16.2647369751</v>
      </c>
      <c r="D6701" s="389" t="s">
        <v>647</v>
      </c>
      <c r="E6701" s="389" t="s">
        <v>652</v>
      </c>
      <c r="F6701" s="389" t="s">
        <v>647</v>
      </c>
      <c r="G6701" s="389" t="s">
        <v>649</v>
      </c>
    </row>
    <row r="6702" spans="1:7">
      <c r="A6702" s="389" t="s">
        <v>569</v>
      </c>
      <c r="B6702" s="389" t="s">
        <v>517</v>
      </c>
      <c r="C6702" s="389">
        <v>16.2647369751</v>
      </c>
      <c r="D6702" s="389" t="s">
        <v>647</v>
      </c>
      <c r="E6702" s="389" t="s">
        <v>652</v>
      </c>
      <c r="F6702" s="389" t="s">
        <v>647</v>
      </c>
      <c r="G6702" s="389" t="s">
        <v>649</v>
      </c>
    </row>
    <row r="6703" spans="1:7">
      <c r="A6703" s="389" t="s">
        <v>578</v>
      </c>
      <c r="B6703" s="389" t="s">
        <v>517</v>
      </c>
      <c r="C6703" s="389">
        <v>11.8679495590999</v>
      </c>
      <c r="D6703" s="389" t="s">
        <v>647</v>
      </c>
      <c r="E6703" s="389" t="s">
        <v>652</v>
      </c>
      <c r="F6703" s="389" t="s">
        <v>647</v>
      </c>
      <c r="G6703" s="389" t="s">
        <v>649</v>
      </c>
    </row>
    <row r="6704" spans="1:7">
      <c r="A6704" s="389" t="s">
        <v>562</v>
      </c>
      <c r="B6704" s="389" t="s">
        <v>517</v>
      </c>
      <c r="C6704" s="389">
        <v>13.050555777</v>
      </c>
      <c r="D6704" s="389" t="s">
        <v>647</v>
      </c>
      <c r="E6704" s="389" t="s">
        <v>652</v>
      </c>
      <c r="F6704" s="389" t="s">
        <v>647</v>
      </c>
      <c r="G6704" s="389" t="s">
        <v>649</v>
      </c>
    </row>
    <row r="6705" spans="1:7">
      <c r="A6705" s="389" t="s">
        <v>581</v>
      </c>
      <c r="B6705" s="389" t="s">
        <v>517</v>
      </c>
      <c r="C6705" s="389">
        <v>15.0020275912999</v>
      </c>
      <c r="D6705" s="389" t="s">
        <v>647</v>
      </c>
      <c r="E6705" s="389" t="s">
        <v>652</v>
      </c>
      <c r="F6705" s="389" t="s">
        <v>647</v>
      </c>
      <c r="G6705" s="389" t="s">
        <v>649</v>
      </c>
    </row>
    <row r="6706" spans="1:7">
      <c r="A6706" s="389" t="s">
        <v>581</v>
      </c>
      <c r="B6706" s="389" t="s">
        <v>517</v>
      </c>
      <c r="C6706" s="389">
        <v>15.0020275912999</v>
      </c>
      <c r="D6706" s="389" t="s">
        <v>647</v>
      </c>
      <c r="E6706" s="389" t="s">
        <v>652</v>
      </c>
      <c r="F6706" s="389" t="s">
        <v>647</v>
      </c>
      <c r="G6706" s="389" t="s">
        <v>649</v>
      </c>
    </row>
    <row r="6707" spans="1:7">
      <c r="A6707" s="389" t="s">
        <v>574</v>
      </c>
      <c r="B6707" s="389" t="s">
        <v>517</v>
      </c>
      <c r="C6707" s="389">
        <v>15.0020275912999</v>
      </c>
      <c r="D6707" s="389" t="s">
        <v>647</v>
      </c>
      <c r="E6707" s="389" t="s">
        <v>652</v>
      </c>
      <c r="F6707" s="389" t="s">
        <v>647</v>
      </c>
      <c r="G6707" s="389" t="s">
        <v>649</v>
      </c>
    </row>
    <row r="6708" spans="1:7">
      <c r="A6708" s="389" t="s">
        <v>574</v>
      </c>
      <c r="B6708" s="389" t="s">
        <v>517</v>
      </c>
      <c r="C6708" s="389">
        <v>15.0020275912999</v>
      </c>
      <c r="D6708" s="389" t="s">
        <v>647</v>
      </c>
      <c r="E6708" s="389" t="s">
        <v>652</v>
      </c>
      <c r="F6708" s="389" t="s">
        <v>647</v>
      </c>
      <c r="G6708" s="389" t="s">
        <v>649</v>
      </c>
    </row>
    <row r="6709" spans="1:7">
      <c r="A6709" s="389" t="s">
        <v>571</v>
      </c>
      <c r="B6709" s="389" t="s">
        <v>517</v>
      </c>
      <c r="C6709" s="389">
        <v>8.6203961311100006</v>
      </c>
      <c r="D6709" s="389" t="s">
        <v>647</v>
      </c>
      <c r="E6709" s="389" t="s">
        <v>652</v>
      </c>
      <c r="F6709" s="389" t="s">
        <v>647</v>
      </c>
      <c r="G6709" s="389" t="s">
        <v>649</v>
      </c>
    </row>
    <row r="6710" spans="1:7">
      <c r="A6710" s="389" t="s">
        <v>543</v>
      </c>
      <c r="B6710" s="389" t="s">
        <v>517</v>
      </c>
      <c r="C6710" s="389">
        <v>19.4424729598</v>
      </c>
      <c r="D6710" s="389" t="s">
        <v>647</v>
      </c>
      <c r="E6710" s="389" t="s">
        <v>652</v>
      </c>
      <c r="F6710" s="389" t="s">
        <v>647</v>
      </c>
      <c r="G6710" s="389" t="s">
        <v>649</v>
      </c>
    </row>
    <row r="6711" spans="1:7">
      <c r="A6711" s="389" t="s">
        <v>543</v>
      </c>
      <c r="B6711" s="389" t="s">
        <v>517</v>
      </c>
      <c r="C6711" s="389">
        <v>19.4424729598</v>
      </c>
      <c r="D6711" s="389" t="s">
        <v>647</v>
      </c>
      <c r="E6711" s="389" t="s">
        <v>652</v>
      </c>
      <c r="F6711" s="389" t="s">
        <v>647</v>
      </c>
      <c r="G6711" s="389" t="s">
        <v>649</v>
      </c>
    </row>
    <row r="6712" spans="1:7">
      <c r="A6712" s="389" t="s">
        <v>535</v>
      </c>
      <c r="B6712" s="389" t="s">
        <v>517</v>
      </c>
      <c r="C6712" s="389">
        <v>12.5988549144</v>
      </c>
      <c r="D6712" s="389" t="s">
        <v>647</v>
      </c>
      <c r="E6712" s="389" t="s">
        <v>652</v>
      </c>
      <c r="F6712" s="389" t="s">
        <v>647</v>
      </c>
      <c r="G6712" s="389" t="s">
        <v>649</v>
      </c>
    </row>
    <row r="6713" spans="1:7">
      <c r="A6713" s="389" t="s">
        <v>525</v>
      </c>
      <c r="B6713" s="389" t="s">
        <v>517</v>
      </c>
      <c r="C6713" s="389">
        <v>0.65376458151899997</v>
      </c>
      <c r="D6713" s="389" t="s">
        <v>647</v>
      </c>
      <c r="E6713" s="389" t="s">
        <v>652</v>
      </c>
      <c r="F6713" s="389" t="s">
        <v>647</v>
      </c>
      <c r="G6713" s="389" t="s">
        <v>649</v>
      </c>
    </row>
    <row r="6714" spans="1:7">
      <c r="A6714" s="389" t="s">
        <v>535</v>
      </c>
      <c r="B6714" s="389" t="s">
        <v>517</v>
      </c>
      <c r="C6714" s="389">
        <v>10.6547965868</v>
      </c>
      <c r="D6714" s="389" t="s">
        <v>647</v>
      </c>
      <c r="E6714" s="389" t="s">
        <v>652</v>
      </c>
      <c r="F6714" s="389" t="s">
        <v>647</v>
      </c>
      <c r="G6714" s="389" t="s">
        <v>649</v>
      </c>
    </row>
    <row r="6715" spans="1:7">
      <c r="A6715" s="389" t="s">
        <v>562</v>
      </c>
      <c r="B6715" s="389" t="s">
        <v>517</v>
      </c>
      <c r="C6715" s="389">
        <v>0.46714586681999998</v>
      </c>
      <c r="D6715" s="389" t="s">
        <v>647</v>
      </c>
      <c r="E6715" s="389" t="s">
        <v>652</v>
      </c>
      <c r="F6715" s="389" t="s">
        <v>647</v>
      </c>
      <c r="G6715" s="389" t="s">
        <v>649</v>
      </c>
    </row>
    <row r="6716" spans="1:7">
      <c r="A6716" s="389" t="s">
        <v>556</v>
      </c>
      <c r="B6716" s="389" t="s">
        <v>517</v>
      </c>
      <c r="C6716" s="389">
        <v>1.2962953180900001</v>
      </c>
      <c r="D6716" s="389" t="s">
        <v>647</v>
      </c>
      <c r="E6716" s="389" t="s">
        <v>652</v>
      </c>
      <c r="F6716" s="389" t="s">
        <v>647</v>
      </c>
      <c r="G6716" s="389" t="s">
        <v>649</v>
      </c>
    </row>
    <row r="6717" spans="1:7">
      <c r="A6717" s="389" t="s">
        <v>525</v>
      </c>
      <c r="B6717" s="389" t="s">
        <v>517</v>
      </c>
      <c r="C6717" s="389">
        <v>0.94184501694199996</v>
      </c>
      <c r="D6717" s="389" t="s">
        <v>647</v>
      </c>
      <c r="E6717" s="389" t="s">
        <v>652</v>
      </c>
      <c r="F6717" s="389" t="s">
        <v>647</v>
      </c>
      <c r="G6717" s="389" t="s">
        <v>649</v>
      </c>
    </row>
    <row r="6718" spans="1:7">
      <c r="A6718" s="389" t="s">
        <v>525</v>
      </c>
      <c r="B6718" s="389" t="s">
        <v>517</v>
      </c>
      <c r="C6718" s="389">
        <v>0.94184501694199996</v>
      </c>
      <c r="D6718" s="389" t="s">
        <v>647</v>
      </c>
      <c r="E6718" s="389" t="s">
        <v>652</v>
      </c>
      <c r="F6718" s="389" t="s">
        <v>647</v>
      </c>
      <c r="G6718" s="389" t="s">
        <v>649</v>
      </c>
    </row>
    <row r="6719" spans="1:7">
      <c r="A6719" s="389" t="s">
        <v>526</v>
      </c>
      <c r="B6719" s="389" t="s">
        <v>517</v>
      </c>
      <c r="C6719" s="389">
        <v>12.1486073148</v>
      </c>
      <c r="D6719" s="389" t="s">
        <v>647</v>
      </c>
      <c r="E6719" s="389" t="s">
        <v>652</v>
      </c>
      <c r="F6719" s="389" t="s">
        <v>647</v>
      </c>
      <c r="G6719" s="389" t="s">
        <v>649</v>
      </c>
    </row>
    <row r="6720" spans="1:7">
      <c r="A6720" s="389" t="s">
        <v>563</v>
      </c>
      <c r="B6720" s="389" t="s">
        <v>517</v>
      </c>
      <c r="C6720" s="389">
        <v>3.9171232471200002</v>
      </c>
      <c r="D6720" s="389" t="s">
        <v>647</v>
      </c>
      <c r="E6720" s="389" t="s">
        <v>652</v>
      </c>
      <c r="F6720" s="389" t="s">
        <v>647</v>
      </c>
      <c r="G6720" s="389" t="s">
        <v>649</v>
      </c>
    </row>
    <row r="6721" spans="1:7">
      <c r="A6721" s="389" t="s">
        <v>514</v>
      </c>
      <c r="B6721" s="389" t="s">
        <v>517</v>
      </c>
      <c r="C6721" s="389">
        <v>28.949579079100001</v>
      </c>
      <c r="D6721" s="389" t="s">
        <v>647</v>
      </c>
      <c r="E6721" s="389" t="s">
        <v>652</v>
      </c>
      <c r="F6721" s="389" t="s">
        <v>647</v>
      </c>
      <c r="G6721" s="389" t="s">
        <v>649</v>
      </c>
    </row>
    <row r="6722" spans="1:7">
      <c r="A6722" s="389" t="s">
        <v>526</v>
      </c>
      <c r="B6722" s="389" t="s">
        <v>517</v>
      </c>
      <c r="C6722" s="389">
        <v>0.46736793195699999</v>
      </c>
      <c r="D6722" s="389" t="s">
        <v>647</v>
      </c>
      <c r="E6722" s="389" t="s">
        <v>652</v>
      </c>
      <c r="F6722" s="389" t="s">
        <v>647</v>
      </c>
      <c r="G6722" s="389" t="s">
        <v>649</v>
      </c>
    </row>
    <row r="6723" spans="1:7">
      <c r="A6723" s="389" t="s">
        <v>535</v>
      </c>
      <c r="B6723" s="389" t="s">
        <v>517</v>
      </c>
      <c r="C6723" s="389">
        <v>6.7799730765900001</v>
      </c>
      <c r="D6723" s="389" t="s">
        <v>647</v>
      </c>
      <c r="E6723" s="389" t="s">
        <v>652</v>
      </c>
      <c r="F6723" s="389" t="s">
        <v>647</v>
      </c>
      <c r="G6723" s="389" t="s">
        <v>649</v>
      </c>
    </row>
    <row r="6724" spans="1:7">
      <c r="A6724" s="389" t="s">
        <v>524</v>
      </c>
      <c r="B6724" s="389" t="s">
        <v>517</v>
      </c>
      <c r="C6724" s="389">
        <v>0.70234983761799996</v>
      </c>
      <c r="D6724" s="389" t="s">
        <v>647</v>
      </c>
      <c r="E6724" s="389" t="s">
        <v>652</v>
      </c>
      <c r="F6724" s="389" t="s">
        <v>647</v>
      </c>
      <c r="G6724" s="389" t="s">
        <v>649</v>
      </c>
    </row>
    <row r="6725" spans="1:7">
      <c r="A6725" s="389" t="s">
        <v>563</v>
      </c>
      <c r="B6725" s="389" t="s">
        <v>517</v>
      </c>
      <c r="C6725" s="389">
        <v>1.88669251273</v>
      </c>
      <c r="D6725" s="389" t="s">
        <v>647</v>
      </c>
      <c r="E6725" s="389" t="s">
        <v>652</v>
      </c>
      <c r="F6725" s="389" t="s">
        <v>647</v>
      </c>
      <c r="G6725" s="389" t="s">
        <v>649</v>
      </c>
    </row>
    <row r="6726" spans="1:7">
      <c r="A6726" s="389" t="s">
        <v>581</v>
      </c>
      <c r="B6726" s="389" t="s">
        <v>517</v>
      </c>
      <c r="C6726" s="389">
        <v>41.9071891663</v>
      </c>
      <c r="D6726" s="389" t="s">
        <v>647</v>
      </c>
      <c r="E6726" s="389" t="s">
        <v>652</v>
      </c>
      <c r="F6726" s="389" t="s">
        <v>647</v>
      </c>
      <c r="G6726" s="389" t="s">
        <v>649</v>
      </c>
    </row>
    <row r="6727" spans="1:7">
      <c r="A6727" s="389" t="s">
        <v>514</v>
      </c>
      <c r="B6727" s="389" t="s">
        <v>517</v>
      </c>
      <c r="C6727" s="389">
        <v>10.033174109500001</v>
      </c>
      <c r="D6727" s="389" t="s">
        <v>647</v>
      </c>
      <c r="E6727" s="389" t="s">
        <v>652</v>
      </c>
      <c r="F6727" s="389" t="s">
        <v>647</v>
      </c>
      <c r="G6727" s="389" t="s">
        <v>649</v>
      </c>
    </row>
    <row r="6728" spans="1:7">
      <c r="A6728" s="389" t="s">
        <v>525</v>
      </c>
      <c r="B6728" s="389" t="s">
        <v>517</v>
      </c>
      <c r="C6728" s="389">
        <v>3.0090088906500001</v>
      </c>
      <c r="D6728" s="389" t="s">
        <v>647</v>
      </c>
      <c r="E6728" s="389" t="s">
        <v>652</v>
      </c>
      <c r="F6728" s="389" t="s">
        <v>647</v>
      </c>
      <c r="G6728" s="389" t="s">
        <v>649</v>
      </c>
    </row>
    <row r="6729" spans="1:7">
      <c r="A6729" s="389" t="s">
        <v>568</v>
      </c>
      <c r="B6729" s="389" t="s">
        <v>517</v>
      </c>
      <c r="C6729" s="389">
        <v>3.0090088906500001</v>
      </c>
      <c r="D6729" s="389" t="s">
        <v>647</v>
      </c>
      <c r="E6729" s="389" t="s">
        <v>652</v>
      </c>
      <c r="F6729" s="389" t="s">
        <v>647</v>
      </c>
      <c r="G6729" s="389" t="s">
        <v>649</v>
      </c>
    </row>
    <row r="6730" spans="1:7">
      <c r="A6730" s="389" t="s">
        <v>581</v>
      </c>
      <c r="B6730" s="389" t="s">
        <v>517</v>
      </c>
      <c r="C6730" s="389">
        <v>18.731617145800001</v>
      </c>
      <c r="D6730" s="389" t="s">
        <v>647</v>
      </c>
      <c r="E6730" s="389" t="s">
        <v>652</v>
      </c>
      <c r="F6730" s="389" t="s">
        <v>647</v>
      </c>
      <c r="G6730" s="389" t="s">
        <v>649</v>
      </c>
    </row>
    <row r="6731" spans="1:7">
      <c r="A6731" s="389" t="s">
        <v>581</v>
      </c>
      <c r="B6731" s="389" t="s">
        <v>517</v>
      </c>
      <c r="C6731" s="389">
        <v>18.731617145800001</v>
      </c>
      <c r="D6731" s="389" t="s">
        <v>647</v>
      </c>
      <c r="E6731" s="389" t="s">
        <v>652</v>
      </c>
      <c r="F6731" s="389" t="s">
        <v>647</v>
      </c>
      <c r="G6731" s="389" t="s">
        <v>649</v>
      </c>
    </row>
    <row r="6732" spans="1:7">
      <c r="A6732" s="389" t="s">
        <v>535</v>
      </c>
      <c r="B6732" s="389" t="s">
        <v>517</v>
      </c>
      <c r="C6732" s="389">
        <v>3.4171555483699998</v>
      </c>
      <c r="D6732" s="389" t="s">
        <v>647</v>
      </c>
      <c r="E6732" s="389" t="s">
        <v>652</v>
      </c>
      <c r="F6732" s="389" t="s">
        <v>647</v>
      </c>
      <c r="G6732" s="389" t="s">
        <v>649</v>
      </c>
    </row>
    <row r="6733" spans="1:7">
      <c r="A6733" s="389" t="s">
        <v>578</v>
      </c>
      <c r="B6733" s="389" t="s">
        <v>517</v>
      </c>
      <c r="C6733" s="389">
        <v>14.036018692600001</v>
      </c>
      <c r="D6733" s="389" t="s">
        <v>647</v>
      </c>
      <c r="E6733" s="389" t="s">
        <v>652</v>
      </c>
      <c r="F6733" s="389" t="s">
        <v>647</v>
      </c>
      <c r="G6733" s="389" t="s">
        <v>649</v>
      </c>
    </row>
    <row r="6734" spans="1:7">
      <c r="A6734" s="389" t="s">
        <v>581</v>
      </c>
      <c r="B6734" s="389" t="s">
        <v>517</v>
      </c>
      <c r="C6734" s="389">
        <v>7.38226832349</v>
      </c>
      <c r="D6734" s="389" t="s">
        <v>647</v>
      </c>
      <c r="E6734" s="389" t="s">
        <v>652</v>
      </c>
      <c r="F6734" s="389" t="s">
        <v>647</v>
      </c>
      <c r="G6734" s="389" t="s">
        <v>649</v>
      </c>
    </row>
    <row r="6735" spans="1:7">
      <c r="A6735" s="389" t="s">
        <v>535</v>
      </c>
      <c r="B6735" s="389" t="s">
        <v>517</v>
      </c>
      <c r="C6735" s="389">
        <v>2.4192376574500001</v>
      </c>
      <c r="D6735" s="389" t="s">
        <v>647</v>
      </c>
      <c r="E6735" s="389" t="s">
        <v>652</v>
      </c>
      <c r="F6735" s="389" t="s">
        <v>647</v>
      </c>
      <c r="G6735" s="389" t="s">
        <v>649</v>
      </c>
    </row>
    <row r="6736" spans="1:7">
      <c r="A6736" s="389" t="s">
        <v>526</v>
      </c>
      <c r="B6736" s="389" t="s">
        <v>517</v>
      </c>
      <c r="C6736" s="389">
        <v>18.153301663400001</v>
      </c>
      <c r="D6736" s="389" t="s">
        <v>647</v>
      </c>
      <c r="E6736" s="389" t="s">
        <v>652</v>
      </c>
      <c r="F6736" s="389" t="s">
        <v>647</v>
      </c>
      <c r="G6736" s="389" t="s">
        <v>649</v>
      </c>
    </row>
    <row r="6737" spans="1:7">
      <c r="A6737" s="389" t="s">
        <v>525</v>
      </c>
      <c r="B6737" s="389" t="s">
        <v>517</v>
      </c>
      <c r="C6737" s="389">
        <v>9.00343432783</v>
      </c>
      <c r="D6737" s="389" t="s">
        <v>647</v>
      </c>
      <c r="E6737" s="389" t="s">
        <v>652</v>
      </c>
      <c r="F6737" s="389" t="s">
        <v>647</v>
      </c>
      <c r="G6737" s="389" t="s">
        <v>649</v>
      </c>
    </row>
    <row r="6738" spans="1:7">
      <c r="A6738" s="389" t="s">
        <v>568</v>
      </c>
      <c r="B6738" s="389" t="s">
        <v>517</v>
      </c>
      <c r="C6738" s="389">
        <v>9.00343432783</v>
      </c>
      <c r="D6738" s="389" t="s">
        <v>647</v>
      </c>
      <c r="E6738" s="389" t="s">
        <v>652</v>
      </c>
      <c r="F6738" s="389" t="s">
        <v>647</v>
      </c>
      <c r="G6738" s="389" t="s">
        <v>649</v>
      </c>
    </row>
    <row r="6739" spans="1:7">
      <c r="A6739" s="389" t="s">
        <v>581</v>
      </c>
      <c r="B6739" s="389" t="s">
        <v>517</v>
      </c>
      <c r="C6739" s="389">
        <v>10.395121723900001</v>
      </c>
      <c r="D6739" s="389" t="s">
        <v>647</v>
      </c>
      <c r="E6739" s="389" t="s">
        <v>652</v>
      </c>
      <c r="F6739" s="389" t="s">
        <v>647</v>
      </c>
      <c r="G6739" s="389" t="s">
        <v>649</v>
      </c>
    </row>
    <row r="6740" spans="1:7">
      <c r="A6740" s="389" t="s">
        <v>581</v>
      </c>
      <c r="B6740" s="389" t="s">
        <v>517</v>
      </c>
      <c r="C6740" s="389">
        <v>21.851476296000001</v>
      </c>
      <c r="D6740" s="389" t="s">
        <v>647</v>
      </c>
      <c r="E6740" s="389" t="s">
        <v>652</v>
      </c>
      <c r="F6740" s="389" t="s">
        <v>647</v>
      </c>
      <c r="G6740" s="389" t="s">
        <v>649</v>
      </c>
    </row>
    <row r="6741" spans="1:7">
      <c r="A6741" s="389" t="s">
        <v>581</v>
      </c>
      <c r="B6741" s="389" t="s">
        <v>517</v>
      </c>
      <c r="C6741" s="389">
        <v>21.851476296000001</v>
      </c>
      <c r="D6741" s="389" t="s">
        <v>647</v>
      </c>
      <c r="E6741" s="389" t="s">
        <v>652</v>
      </c>
      <c r="F6741" s="389" t="s">
        <v>647</v>
      </c>
      <c r="G6741" s="389" t="s">
        <v>649</v>
      </c>
    </row>
    <row r="6742" spans="1:7">
      <c r="A6742" s="389" t="s">
        <v>562</v>
      </c>
      <c r="B6742" s="389" t="s">
        <v>517</v>
      </c>
      <c r="C6742" s="389">
        <v>3.4893889983899999</v>
      </c>
      <c r="D6742" s="389" t="s">
        <v>647</v>
      </c>
      <c r="E6742" s="389" t="s">
        <v>652</v>
      </c>
      <c r="F6742" s="389" t="s">
        <v>647</v>
      </c>
      <c r="G6742" s="389" t="s">
        <v>649</v>
      </c>
    </row>
    <row r="6743" spans="1:7">
      <c r="A6743" s="389" t="s">
        <v>535</v>
      </c>
      <c r="B6743" s="389" t="s">
        <v>517</v>
      </c>
      <c r="C6743" s="389">
        <v>5.2699635957800002</v>
      </c>
      <c r="D6743" s="389" t="s">
        <v>647</v>
      </c>
      <c r="E6743" s="389" t="s">
        <v>652</v>
      </c>
      <c r="F6743" s="389" t="s">
        <v>647</v>
      </c>
      <c r="G6743" s="389" t="s">
        <v>649</v>
      </c>
    </row>
    <row r="6744" spans="1:7">
      <c r="A6744" s="389" t="s">
        <v>525</v>
      </c>
      <c r="B6744" s="389" t="s">
        <v>517</v>
      </c>
      <c r="C6744" s="389">
        <v>20.1631600431</v>
      </c>
      <c r="D6744" s="389" t="s">
        <v>647</v>
      </c>
      <c r="E6744" s="389" t="s">
        <v>652</v>
      </c>
      <c r="F6744" s="389" t="s">
        <v>647</v>
      </c>
      <c r="G6744" s="389" t="s">
        <v>649</v>
      </c>
    </row>
    <row r="6745" spans="1:7">
      <c r="A6745" s="389" t="s">
        <v>527</v>
      </c>
      <c r="B6745" s="389" t="s">
        <v>517</v>
      </c>
      <c r="C6745" s="389">
        <v>20.1631600431</v>
      </c>
      <c r="D6745" s="389" t="s">
        <v>647</v>
      </c>
      <c r="E6745" s="389" t="s">
        <v>652</v>
      </c>
      <c r="F6745" s="389" t="s">
        <v>647</v>
      </c>
      <c r="G6745" s="389" t="s">
        <v>649</v>
      </c>
    </row>
    <row r="6746" spans="1:7">
      <c r="A6746" s="389" t="s">
        <v>568</v>
      </c>
      <c r="B6746" s="389" t="s">
        <v>517</v>
      </c>
      <c r="C6746" s="389">
        <v>20.1631600431</v>
      </c>
      <c r="D6746" s="389" t="s">
        <v>647</v>
      </c>
      <c r="E6746" s="389" t="s">
        <v>652</v>
      </c>
      <c r="F6746" s="389" t="s">
        <v>647</v>
      </c>
      <c r="G6746" s="389" t="s">
        <v>649</v>
      </c>
    </row>
    <row r="6747" spans="1:7">
      <c r="A6747" s="389" t="s">
        <v>535</v>
      </c>
      <c r="B6747" s="389" t="s">
        <v>517</v>
      </c>
      <c r="C6747" s="389">
        <v>19.4590760307</v>
      </c>
      <c r="D6747" s="389" t="s">
        <v>647</v>
      </c>
      <c r="E6747" s="389" t="s">
        <v>652</v>
      </c>
      <c r="F6747" s="389" t="s">
        <v>647</v>
      </c>
      <c r="G6747" s="389" t="s">
        <v>649</v>
      </c>
    </row>
    <row r="6748" spans="1:7">
      <c r="A6748" s="389" t="s">
        <v>574</v>
      </c>
      <c r="B6748" s="389" t="s">
        <v>517</v>
      </c>
      <c r="C6748" s="389">
        <v>5.29907091894</v>
      </c>
      <c r="D6748" s="389" t="s">
        <v>647</v>
      </c>
      <c r="E6748" s="389" t="s">
        <v>652</v>
      </c>
      <c r="F6748" s="389" t="s">
        <v>647</v>
      </c>
      <c r="G6748" s="389" t="s">
        <v>649</v>
      </c>
    </row>
    <row r="6749" spans="1:7">
      <c r="A6749" s="389" t="s">
        <v>535</v>
      </c>
      <c r="B6749" s="389" t="s">
        <v>517</v>
      </c>
      <c r="C6749" s="389">
        <v>37.379855979799899</v>
      </c>
      <c r="D6749" s="389" t="s">
        <v>647</v>
      </c>
      <c r="E6749" s="389" t="s">
        <v>652</v>
      </c>
      <c r="F6749" s="389" t="s">
        <v>647</v>
      </c>
      <c r="G6749" s="389" t="s">
        <v>649</v>
      </c>
    </row>
    <row r="6750" spans="1:7">
      <c r="A6750" s="389" t="s">
        <v>535</v>
      </c>
      <c r="B6750" s="389" t="s">
        <v>517</v>
      </c>
      <c r="C6750" s="389">
        <v>12.458438380800001</v>
      </c>
      <c r="D6750" s="389" t="s">
        <v>647</v>
      </c>
      <c r="E6750" s="389" t="s">
        <v>652</v>
      </c>
      <c r="F6750" s="389" t="s">
        <v>647</v>
      </c>
      <c r="G6750" s="389" t="s">
        <v>649</v>
      </c>
    </row>
    <row r="6751" spans="1:7">
      <c r="A6751" s="389" t="s">
        <v>562</v>
      </c>
      <c r="B6751" s="389" t="s">
        <v>517</v>
      </c>
      <c r="C6751" s="389">
        <v>1.13940434734</v>
      </c>
      <c r="D6751" s="389" t="s">
        <v>647</v>
      </c>
      <c r="E6751" s="389" t="s">
        <v>652</v>
      </c>
      <c r="F6751" s="389" t="s">
        <v>647</v>
      </c>
      <c r="G6751" s="389" t="s">
        <v>649</v>
      </c>
    </row>
    <row r="6752" spans="1:7">
      <c r="A6752" s="389" t="s">
        <v>581</v>
      </c>
      <c r="B6752" s="389" t="s">
        <v>517</v>
      </c>
      <c r="C6752" s="389">
        <v>2.23863509794</v>
      </c>
      <c r="D6752" s="389" t="s">
        <v>647</v>
      </c>
      <c r="E6752" s="389" t="s">
        <v>652</v>
      </c>
      <c r="F6752" s="389" t="s">
        <v>647</v>
      </c>
      <c r="G6752" s="389" t="s">
        <v>649</v>
      </c>
    </row>
    <row r="6753" spans="1:7">
      <c r="A6753" s="389" t="s">
        <v>514</v>
      </c>
      <c r="B6753" s="389" t="s">
        <v>517</v>
      </c>
      <c r="C6753" s="389">
        <v>9.1516643905699997</v>
      </c>
      <c r="D6753" s="389" t="s">
        <v>647</v>
      </c>
      <c r="E6753" s="389" t="s">
        <v>652</v>
      </c>
      <c r="F6753" s="389" t="s">
        <v>647</v>
      </c>
      <c r="G6753" s="389" t="s">
        <v>649</v>
      </c>
    </row>
    <row r="6754" spans="1:7">
      <c r="A6754" s="389" t="s">
        <v>581</v>
      </c>
      <c r="B6754" s="389" t="s">
        <v>517</v>
      </c>
      <c r="C6754" s="389">
        <v>11.272445389</v>
      </c>
      <c r="D6754" s="389" t="s">
        <v>647</v>
      </c>
      <c r="E6754" s="389" t="s">
        <v>652</v>
      </c>
      <c r="F6754" s="389" t="s">
        <v>647</v>
      </c>
      <c r="G6754" s="389" t="s">
        <v>649</v>
      </c>
    </row>
    <row r="6755" spans="1:7">
      <c r="A6755" s="389" t="s">
        <v>581</v>
      </c>
      <c r="B6755" s="389" t="s">
        <v>517</v>
      </c>
      <c r="C6755" s="389">
        <v>11.272445389</v>
      </c>
      <c r="D6755" s="389" t="s">
        <v>647</v>
      </c>
      <c r="E6755" s="389" t="s">
        <v>652</v>
      </c>
      <c r="F6755" s="389" t="s">
        <v>647</v>
      </c>
      <c r="G6755" s="389" t="s">
        <v>649</v>
      </c>
    </row>
    <row r="6756" spans="1:7">
      <c r="A6756" s="389" t="s">
        <v>574</v>
      </c>
      <c r="B6756" s="389" t="s">
        <v>517</v>
      </c>
      <c r="C6756" s="389">
        <v>11.272445389</v>
      </c>
      <c r="D6756" s="389" t="s">
        <v>647</v>
      </c>
      <c r="E6756" s="389" t="s">
        <v>652</v>
      </c>
      <c r="F6756" s="389" t="s">
        <v>647</v>
      </c>
      <c r="G6756" s="389" t="s">
        <v>649</v>
      </c>
    </row>
    <row r="6757" spans="1:7">
      <c r="A6757" s="389" t="s">
        <v>574</v>
      </c>
      <c r="B6757" s="389" t="s">
        <v>517</v>
      </c>
      <c r="C6757" s="389">
        <v>11.272445389</v>
      </c>
      <c r="D6757" s="389" t="s">
        <v>647</v>
      </c>
      <c r="E6757" s="389" t="s">
        <v>652</v>
      </c>
      <c r="F6757" s="389" t="s">
        <v>647</v>
      </c>
      <c r="G6757" s="389" t="s">
        <v>649</v>
      </c>
    </row>
    <row r="6758" spans="1:7">
      <c r="A6758" s="389" t="s">
        <v>578</v>
      </c>
      <c r="B6758" s="389" t="s">
        <v>517</v>
      </c>
      <c r="C6758" s="389">
        <v>18.139012136000002</v>
      </c>
      <c r="D6758" s="389" t="s">
        <v>647</v>
      </c>
      <c r="E6758" s="389" t="s">
        <v>652</v>
      </c>
      <c r="F6758" s="389" t="s">
        <v>647</v>
      </c>
      <c r="G6758" s="389" t="s">
        <v>649</v>
      </c>
    </row>
    <row r="6759" spans="1:7">
      <c r="A6759" s="389" t="s">
        <v>524</v>
      </c>
      <c r="B6759" s="389" t="s">
        <v>517</v>
      </c>
      <c r="C6759" s="389">
        <v>1.6432919446600001</v>
      </c>
      <c r="D6759" s="389" t="s">
        <v>647</v>
      </c>
      <c r="E6759" s="389" t="s">
        <v>652</v>
      </c>
      <c r="F6759" s="389" t="s">
        <v>647</v>
      </c>
      <c r="G6759" s="389" t="s">
        <v>649</v>
      </c>
    </row>
    <row r="6760" spans="1:7">
      <c r="A6760" s="389" t="s">
        <v>524</v>
      </c>
      <c r="B6760" s="389" t="s">
        <v>517</v>
      </c>
      <c r="C6760" s="389">
        <v>1.6432919446600001</v>
      </c>
      <c r="D6760" s="389" t="s">
        <v>647</v>
      </c>
      <c r="E6760" s="389" t="s">
        <v>652</v>
      </c>
      <c r="F6760" s="389" t="s">
        <v>647</v>
      </c>
      <c r="G6760" s="389" t="s">
        <v>649</v>
      </c>
    </row>
    <row r="6761" spans="1:7">
      <c r="A6761" s="389" t="s">
        <v>558</v>
      </c>
      <c r="B6761" s="389" t="s">
        <v>517</v>
      </c>
      <c r="C6761" s="389">
        <v>6.1427093732499998</v>
      </c>
      <c r="D6761" s="389" t="s">
        <v>647</v>
      </c>
      <c r="E6761" s="389" t="s">
        <v>652</v>
      </c>
      <c r="F6761" s="389" t="s">
        <v>647</v>
      </c>
      <c r="G6761" s="389" t="s">
        <v>649</v>
      </c>
    </row>
    <row r="6762" spans="1:7">
      <c r="A6762" s="389" t="s">
        <v>558</v>
      </c>
      <c r="B6762" s="389" t="s">
        <v>517</v>
      </c>
      <c r="C6762" s="389">
        <v>6.1427093732499998</v>
      </c>
      <c r="D6762" s="389" t="s">
        <v>647</v>
      </c>
      <c r="E6762" s="389" t="s">
        <v>652</v>
      </c>
      <c r="F6762" s="389" t="s">
        <v>647</v>
      </c>
      <c r="G6762" s="389" t="s">
        <v>649</v>
      </c>
    </row>
    <row r="6763" spans="1:7">
      <c r="A6763" s="389" t="s">
        <v>524</v>
      </c>
      <c r="B6763" s="389" t="s">
        <v>517</v>
      </c>
      <c r="C6763" s="389">
        <v>14.6705254381</v>
      </c>
      <c r="D6763" s="389" t="s">
        <v>647</v>
      </c>
      <c r="E6763" s="389" t="s">
        <v>652</v>
      </c>
      <c r="F6763" s="389" t="s">
        <v>647</v>
      </c>
      <c r="G6763" s="389" t="s">
        <v>649</v>
      </c>
    </row>
    <row r="6764" spans="1:7">
      <c r="A6764" s="389" t="s">
        <v>562</v>
      </c>
      <c r="B6764" s="389" t="s">
        <v>517</v>
      </c>
      <c r="C6764" s="389">
        <v>2.25191809853</v>
      </c>
      <c r="D6764" s="389" t="s">
        <v>647</v>
      </c>
      <c r="E6764" s="389" t="s">
        <v>652</v>
      </c>
      <c r="F6764" s="389" t="s">
        <v>647</v>
      </c>
      <c r="G6764" s="389" t="s">
        <v>649</v>
      </c>
    </row>
    <row r="6765" spans="1:7">
      <c r="A6765" s="389" t="s">
        <v>574</v>
      </c>
      <c r="B6765" s="389" t="s">
        <v>517</v>
      </c>
      <c r="C6765" s="389">
        <v>32.641731491400002</v>
      </c>
      <c r="D6765" s="389" t="s">
        <v>647</v>
      </c>
      <c r="E6765" s="389" t="s">
        <v>652</v>
      </c>
      <c r="F6765" s="389" t="s">
        <v>647</v>
      </c>
      <c r="G6765" s="389" t="s">
        <v>649</v>
      </c>
    </row>
    <row r="6766" spans="1:7">
      <c r="A6766" s="389" t="s">
        <v>530</v>
      </c>
      <c r="B6766" s="389" t="s">
        <v>517</v>
      </c>
      <c r="C6766" s="389">
        <v>4.7294438566699997</v>
      </c>
      <c r="D6766" s="389" t="s">
        <v>647</v>
      </c>
      <c r="E6766" s="389" t="s">
        <v>652</v>
      </c>
      <c r="F6766" s="389" t="s">
        <v>647</v>
      </c>
      <c r="G6766" s="389" t="s">
        <v>649</v>
      </c>
    </row>
    <row r="6767" spans="1:7">
      <c r="A6767" s="389" t="s">
        <v>579</v>
      </c>
      <c r="B6767" s="389" t="s">
        <v>517</v>
      </c>
      <c r="C6767" s="389">
        <v>4.7294438566699997</v>
      </c>
      <c r="D6767" s="389" t="s">
        <v>647</v>
      </c>
      <c r="E6767" s="389" t="s">
        <v>652</v>
      </c>
      <c r="F6767" s="389" t="s">
        <v>647</v>
      </c>
      <c r="G6767" s="389" t="s">
        <v>649</v>
      </c>
    </row>
    <row r="6768" spans="1:7">
      <c r="A6768" s="389" t="s">
        <v>562</v>
      </c>
      <c r="B6768" s="389" t="s">
        <v>517</v>
      </c>
      <c r="C6768" s="389">
        <v>1.70698374455</v>
      </c>
      <c r="D6768" s="389" t="s">
        <v>647</v>
      </c>
      <c r="E6768" s="389" t="s">
        <v>652</v>
      </c>
      <c r="F6768" s="389" t="s">
        <v>647</v>
      </c>
      <c r="G6768" s="389" t="s">
        <v>649</v>
      </c>
    </row>
    <row r="6769" spans="1:7">
      <c r="A6769" s="389" t="s">
        <v>559</v>
      </c>
      <c r="B6769" s="389" t="s">
        <v>517</v>
      </c>
      <c r="C6769" s="389">
        <v>18.118663828100001</v>
      </c>
      <c r="D6769" s="389" t="s">
        <v>647</v>
      </c>
      <c r="E6769" s="389" t="s">
        <v>652</v>
      </c>
      <c r="F6769" s="389" t="s">
        <v>647</v>
      </c>
      <c r="G6769" s="389" t="s">
        <v>649</v>
      </c>
    </row>
    <row r="6770" spans="1:7">
      <c r="A6770" s="389" t="s">
        <v>554</v>
      </c>
      <c r="B6770" s="389" t="s">
        <v>517</v>
      </c>
      <c r="C6770" s="389">
        <v>0.44914356882599998</v>
      </c>
      <c r="D6770" s="389" t="s">
        <v>647</v>
      </c>
      <c r="E6770" s="389" t="s">
        <v>652</v>
      </c>
      <c r="F6770" s="389" t="s">
        <v>647</v>
      </c>
      <c r="G6770" s="389" t="s">
        <v>649</v>
      </c>
    </row>
    <row r="6771" spans="1:7">
      <c r="A6771" s="389" t="s">
        <v>581</v>
      </c>
      <c r="B6771" s="389" t="s">
        <v>517</v>
      </c>
      <c r="C6771" s="389">
        <v>8.53854974447</v>
      </c>
      <c r="D6771" s="389" t="s">
        <v>647</v>
      </c>
      <c r="E6771" s="389" t="s">
        <v>652</v>
      </c>
      <c r="F6771" s="389" t="s">
        <v>647</v>
      </c>
      <c r="G6771" s="389" t="s">
        <v>649</v>
      </c>
    </row>
    <row r="6772" spans="1:7">
      <c r="A6772" s="389" t="s">
        <v>559</v>
      </c>
      <c r="B6772" s="389" t="s">
        <v>517</v>
      </c>
      <c r="C6772" s="389">
        <v>7.0433149798099999</v>
      </c>
      <c r="D6772" s="389" t="s">
        <v>647</v>
      </c>
      <c r="E6772" s="389" t="s">
        <v>652</v>
      </c>
      <c r="F6772" s="389" t="s">
        <v>647</v>
      </c>
      <c r="G6772" s="389" t="s">
        <v>649</v>
      </c>
    </row>
    <row r="6773" spans="1:7">
      <c r="A6773" s="389" t="s">
        <v>574</v>
      </c>
      <c r="B6773" s="389" t="s">
        <v>517</v>
      </c>
      <c r="C6773" s="389">
        <v>7.0433149798099999</v>
      </c>
      <c r="D6773" s="389" t="s">
        <v>647</v>
      </c>
      <c r="E6773" s="389" t="s">
        <v>652</v>
      </c>
      <c r="F6773" s="389" t="s">
        <v>647</v>
      </c>
      <c r="G6773" s="389" t="s">
        <v>649</v>
      </c>
    </row>
    <row r="6774" spans="1:7">
      <c r="A6774" s="389" t="s">
        <v>514</v>
      </c>
      <c r="B6774" s="389" t="s">
        <v>517</v>
      </c>
      <c r="C6774" s="389">
        <v>25.338839614000001</v>
      </c>
      <c r="D6774" s="389" t="s">
        <v>647</v>
      </c>
      <c r="E6774" s="389" t="s">
        <v>652</v>
      </c>
      <c r="F6774" s="389" t="s">
        <v>647</v>
      </c>
      <c r="G6774" s="389" t="s">
        <v>649</v>
      </c>
    </row>
    <row r="6775" spans="1:7">
      <c r="A6775" s="389" t="s">
        <v>514</v>
      </c>
      <c r="B6775" s="389" t="s">
        <v>517</v>
      </c>
      <c r="C6775" s="389">
        <v>25.338839614000001</v>
      </c>
      <c r="D6775" s="389" t="s">
        <v>647</v>
      </c>
      <c r="E6775" s="389" t="s">
        <v>652</v>
      </c>
      <c r="F6775" s="389" t="s">
        <v>647</v>
      </c>
      <c r="G6775" s="389" t="s">
        <v>649</v>
      </c>
    </row>
    <row r="6776" spans="1:7">
      <c r="A6776" s="389" t="s">
        <v>514</v>
      </c>
      <c r="B6776" s="389" t="s">
        <v>517</v>
      </c>
      <c r="C6776" s="389">
        <v>25.338839614000001</v>
      </c>
      <c r="D6776" s="389" t="s">
        <v>647</v>
      </c>
      <c r="E6776" s="389" t="s">
        <v>652</v>
      </c>
      <c r="F6776" s="389" t="s">
        <v>647</v>
      </c>
      <c r="G6776" s="389" t="s">
        <v>649</v>
      </c>
    </row>
    <row r="6777" spans="1:7">
      <c r="A6777" s="389" t="s">
        <v>560</v>
      </c>
      <c r="B6777" s="389" t="s">
        <v>517</v>
      </c>
      <c r="C6777" s="389">
        <v>0.67850046310800005</v>
      </c>
      <c r="D6777" s="389" t="s">
        <v>647</v>
      </c>
      <c r="E6777" s="389" t="s">
        <v>652</v>
      </c>
      <c r="F6777" s="389" t="s">
        <v>650</v>
      </c>
      <c r="G6777" s="389" t="s">
        <v>649</v>
      </c>
    </row>
    <row r="6778" spans="1:7">
      <c r="A6778" s="389" t="s">
        <v>535</v>
      </c>
      <c r="B6778" s="389" t="s">
        <v>517</v>
      </c>
      <c r="C6778" s="389">
        <v>0.569081176154</v>
      </c>
      <c r="D6778" s="389" t="s">
        <v>647</v>
      </c>
      <c r="E6778" s="389" t="s">
        <v>652</v>
      </c>
      <c r="F6778" s="389" t="s">
        <v>650</v>
      </c>
      <c r="G6778" s="389" t="s">
        <v>649</v>
      </c>
    </row>
    <row r="6779" spans="1:7">
      <c r="A6779" s="389" t="s">
        <v>514</v>
      </c>
      <c r="B6779" s="389" t="s">
        <v>517</v>
      </c>
      <c r="C6779" s="389">
        <v>0.47145177220200002</v>
      </c>
      <c r="D6779" s="389" t="s">
        <v>647</v>
      </c>
      <c r="E6779" s="389" t="s">
        <v>652</v>
      </c>
      <c r="F6779" s="389" t="s">
        <v>650</v>
      </c>
      <c r="G6779" s="389" t="s">
        <v>649</v>
      </c>
    </row>
    <row r="6780" spans="1:7">
      <c r="A6780" s="389" t="s">
        <v>559</v>
      </c>
      <c r="B6780" s="389" t="s">
        <v>517</v>
      </c>
      <c r="C6780" s="389">
        <v>6.1883609799199997E-2</v>
      </c>
      <c r="D6780" s="389" t="s">
        <v>647</v>
      </c>
      <c r="E6780" s="389" t="s">
        <v>652</v>
      </c>
      <c r="F6780" s="389" t="s">
        <v>650</v>
      </c>
      <c r="G6780" s="389" t="s">
        <v>649</v>
      </c>
    </row>
    <row r="6781" spans="1:7">
      <c r="A6781" s="389" t="s">
        <v>544</v>
      </c>
      <c r="B6781" s="389" t="s">
        <v>517</v>
      </c>
      <c r="C6781" s="389">
        <v>0.68177845246799995</v>
      </c>
      <c r="D6781" s="389" t="s">
        <v>647</v>
      </c>
      <c r="E6781" s="389" t="s">
        <v>652</v>
      </c>
      <c r="F6781" s="389" t="s">
        <v>650</v>
      </c>
      <c r="G6781" s="389" t="s">
        <v>649</v>
      </c>
    </row>
    <row r="6782" spans="1:7">
      <c r="A6782" s="389" t="s">
        <v>525</v>
      </c>
      <c r="B6782" s="389" t="s">
        <v>517</v>
      </c>
      <c r="C6782" s="389">
        <v>0.35065187570200002</v>
      </c>
      <c r="D6782" s="389" t="s">
        <v>647</v>
      </c>
      <c r="E6782" s="389" t="s">
        <v>652</v>
      </c>
      <c r="F6782" s="389" t="s">
        <v>650</v>
      </c>
      <c r="G6782" s="389" t="s">
        <v>649</v>
      </c>
    </row>
    <row r="6783" spans="1:7">
      <c r="A6783" s="389" t="s">
        <v>568</v>
      </c>
      <c r="B6783" s="389" t="s">
        <v>517</v>
      </c>
      <c r="C6783" s="389">
        <v>0.35065187570200002</v>
      </c>
      <c r="D6783" s="389" t="s">
        <v>647</v>
      </c>
      <c r="E6783" s="389" t="s">
        <v>652</v>
      </c>
      <c r="F6783" s="389" t="s">
        <v>650</v>
      </c>
      <c r="G6783" s="389" t="s">
        <v>649</v>
      </c>
    </row>
    <row r="6784" spans="1:7">
      <c r="A6784" s="389" t="s">
        <v>514</v>
      </c>
      <c r="B6784" s="389" t="s">
        <v>517</v>
      </c>
      <c r="C6784" s="389">
        <v>1.0532664790499999</v>
      </c>
      <c r="D6784" s="389" t="s">
        <v>647</v>
      </c>
      <c r="E6784" s="389" t="s">
        <v>652</v>
      </c>
      <c r="F6784" s="389" t="s">
        <v>650</v>
      </c>
      <c r="G6784" s="389" t="s">
        <v>649</v>
      </c>
    </row>
    <row r="6785" spans="1:7">
      <c r="A6785" s="389" t="s">
        <v>514</v>
      </c>
      <c r="B6785" s="389" t="s">
        <v>517</v>
      </c>
      <c r="C6785" s="389">
        <v>1.0532664790499999</v>
      </c>
      <c r="D6785" s="389" t="s">
        <v>647</v>
      </c>
      <c r="E6785" s="389" t="s">
        <v>652</v>
      </c>
      <c r="F6785" s="389" t="s">
        <v>650</v>
      </c>
      <c r="G6785" s="389" t="s">
        <v>649</v>
      </c>
    </row>
    <row r="6786" spans="1:7">
      <c r="A6786" s="389" t="s">
        <v>525</v>
      </c>
      <c r="B6786" s="389" t="s">
        <v>517</v>
      </c>
      <c r="C6786" s="389">
        <v>0.99729723080400001</v>
      </c>
      <c r="D6786" s="389" t="s">
        <v>647</v>
      </c>
      <c r="E6786" s="389" t="s">
        <v>652</v>
      </c>
      <c r="F6786" s="389" t="s">
        <v>650</v>
      </c>
      <c r="G6786" s="389" t="s">
        <v>649</v>
      </c>
    </row>
    <row r="6787" spans="1:7">
      <c r="A6787" s="389" t="s">
        <v>526</v>
      </c>
      <c r="B6787" s="389" t="s">
        <v>517</v>
      </c>
      <c r="C6787" s="389">
        <v>0.51733953338500005</v>
      </c>
      <c r="D6787" s="389" t="s">
        <v>647</v>
      </c>
      <c r="E6787" s="389" t="s">
        <v>652</v>
      </c>
      <c r="F6787" s="389" t="s">
        <v>650</v>
      </c>
      <c r="G6787" s="389" t="s">
        <v>649</v>
      </c>
    </row>
    <row r="6788" spans="1:7">
      <c r="A6788" s="389" t="s">
        <v>556</v>
      </c>
      <c r="B6788" s="389" t="s">
        <v>517</v>
      </c>
      <c r="C6788" s="389">
        <v>0.71635592825100003</v>
      </c>
      <c r="D6788" s="389" t="s">
        <v>647</v>
      </c>
      <c r="E6788" s="389" t="s">
        <v>652</v>
      </c>
      <c r="F6788" s="389" t="s">
        <v>650</v>
      </c>
      <c r="G6788" s="389" t="s">
        <v>649</v>
      </c>
    </row>
    <row r="6789" spans="1:7">
      <c r="A6789" s="389" t="s">
        <v>564</v>
      </c>
      <c r="B6789" s="389" t="s">
        <v>517</v>
      </c>
      <c r="C6789" s="389">
        <v>0.71635592825100003</v>
      </c>
      <c r="D6789" s="389" t="s">
        <v>647</v>
      </c>
      <c r="E6789" s="389" t="s">
        <v>652</v>
      </c>
      <c r="F6789" s="389" t="s">
        <v>650</v>
      </c>
      <c r="G6789" s="389" t="s">
        <v>649</v>
      </c>
    </row>
    <row r="6790" spans="1:7">
      <c r="A6790" s="389" t="s">
        <v>581</v>
      </c>
      <c r="B6790" s="389" t="s">
        <v>517</v>
      </c>
      <c r="C6790" s="389">
        <v>0.676786806405</v>
      </c>
      <c r="D6790" s="389" t="s">
        <v>647</v>
      </c>
      <c r="E6790" s="389" t="s">
        <v>652</v>
      </c>
      <c r="F6790" s="389" t="s">
        <v>650</v>
      </c>
      <c r="G6790" s="389" t="s">
        <v>649</v>
      </c>
    </row>
    <row r="6791" spans="1:7">
      <c r="A6791" s="389" t="s">
        <v>535</v>
      </c>
      <c r="B6791" s="389" t="s">
        <v>517</v>
      </c>
      <c r="C6791" s="389">
        <v>0.29784070513200001</v>
      </c>
      <c r="D6791" s="389" t="s">
        <v>647</v>
      </c>
      <c r="E6791" s="389" t="s">
        <v>652</v>
      </c>
      <c r="F6791" s="389" t="s">
        <v>650</v>
      </c>
      <c r="G6791" s="389" t="s">
        <v>649</v>
      </c>
    </row>
    <row r="6792" spans="1:7">
      <c r="A6792" s="389" t="s">
        <v>566</v>
      </c>
      <c r="B6792" s="389" t="s">
        <v>517</v>
      </c>
      <c r="C6792" s="389">
        <v>2.5313828963299998</v>
      </c>
      <c r="D6792" s="389" t="s">
        <v>647</v>
      </c>
      <c r="E6792" s="389" t="s">
        <v>652</v>
      </c>
      <c r="F6792" s="389" t="s">
        <v>650</v>
      </c>
      <c r="G6792" s="389" t="s">
        <v>649</v>
      </c>
    </row>
    <row r="6793" spans="1:7">
      <c r="A6793" s="389" t="s">
        <v>526</v>
      </c>
      <c r="B6793" s="389" t="s">
        <v>517</v>
      </c>
      <c r="C6793" s="389">
        <v>5.4079952313000001</v>
      </c>
      <c r="D6793" s="389" t="s">
        <v>647</v>
      </c>
      <c r="E6793" s="389" t="s">
        <v>652</v>
      </c>
      <c r="F6793" s="389" t="s">
        <v>650</v>
      </c>
      <c r="G6793" s="389" t="s">
        <v>649</v>
      </c>
    </row>
    <row r="6794" spans="1:7">
      <c r="A6794" s="389" t="s">
        <v>524</v>
      </c>
      <c r="B6794" s="389" t="s">
        <v>517</v>
      </c>
      <c r="C6794" s="389">
        <v>0.42715824610499997</v>
      </c>
      <c r="D6794" s="389" t="s">
        <v>647</v>
      </c>
      <c r="E6794" s="389" t="s">
        <v>652</v>
      </c>
      <c r="F6794" s="389" t="s">
        <v>650</v>
      </c>
      <c r="G6794" s="389" t="s">
        <v>649</v>
      </c>
    </row>
    <row r="6795" spans="1:7">
      <c r="A6795" s="389" t="s">
        <v>526</v>
      </c>
      <c r="B6795" s="389" t="s">
        <v>517</v>
      </c>
      <c r="C6795" s="389">
        <v>0.63101948841099997</v>
      </c>
      <c r="D6795" s="389" t="s">
        <v>647</v>
      </c>
      <c r="E6795" s="389" t="s">
        <v>652</v>
      </c>
      <c r="F6795" s="389" t="s">
        <v>650</v>
      </c>
      <c r="G6795" s="389" t="s">
        <v>649</v>
      </c>
    </row>
    <row r="6796" spans="1:7">
      <c r="A6796" s="389" t="s">
        <v>525</v>
      </c>
      <c r="B6796" s="389" t="s">
        <v>517</v>
      </c>
      <c r="C6796" s="389">
        <v>1.17646803704</v>
      </c>
      <c r="D6796" s="389" t="s">
        <v>647</v>
      </c>
      <c r="E6796" s="389" t="s">
        <v>652</v>
      </c>
      <c r="F6796" s="389" t="s">
        <v>651</v>
      </c>
      <c r="G6796" s="389" t="s">
        <v>649</v>
      </c>
    </row>
    <row r="6797" spans="1:7">
      <c r="A6797" s="389" t="s">
        <v>545</v>
      </c>
      <c r="B6797" s="389" t="s">
        <v>517</v>
      </c>
      <c r="C6797" s="389">
        <v>1.17646803704</v>
      </c>
      <c r="D6797" s="389" t="s">
        <v>647</v>
      </c>
      <c r="E6797" s="389" t="s">
        <v>652</v>
      </c>
      <c r="F6797" s="389" t="s">
        <v>651</v>
      </c>
      <c r="G6797" s="389" t="s">
        <v>649</v>
      </c>
    </row>
    <row r="6798" spans="1:7">
      <c r="A6798" s="389" t="s">
        <v>562</v>
      </c>
      <c r="B6798" s="389" t="s">
        <v>517</v>
      </c>
      <c r="C6798" s="389">
        <v>3.4759933142400001</v>
      </c>
      <c r="D6798" s="389" t="s">
        <v>647</v>
      </c>
      <c r="E6798" s="389" t="s">
        <v>652</v>
      </c>
      <c r="F6798" s="389" t="s">
        <v>651</v>
      </c>
      <c r="G6798" s="389" t="s">
        <v>649</v>
      </c>
    </row>
    <row r="6799" spans="1:7">
      <c r="A6799" s="389" t="s">
        <v>564</v>
      </c>
      <c r="B6799" s="389" t="s">
        <v>517</v>
      </c>
      <c r="C6799" s="389">
        <v>1.5154452307399999</v>
      </c>
      <c r="D6799" s="389" t="s">
        <v>647</v>
      </c>
      <c r="E6799" s="389" t="s">
        <v>652</v>
      </c>
      <c r="F6799" s="389" t="s">
        <v>651</v>
      </c>
      <c r="G6799" s="389" t="s">
        <v>649</v>
      </c>
    </row>
    <row r="6800" spans="1:7">
      <c r="A6800" s="389" t="s">
        <v>525</v>
      </c>
      <c r="B6800" s="389" t="s">
        <v>517</v>
      </c>
      <c r="C6800" s="389">
        <v>0.16427711552400001</v>
      </c>
      <c r="D6800" s="389" t="s">
        <v>647</v>
      </c>
      <c r="E6800" s="389" t="s">
        <v>652</v>
      </c>
      <c r="F6800" s="389" t="s">
        <v>651</v>
      </c>
      <c r="G6800" s="389" t="s">
        <v>649</v>
      </c>
    </row>
    <row r="6801" spans="1:7">
      <c r="A6801" s="389" t="s">
        <v>568</v>
      </c>
      <c r="B6801" s="389" t="s">
        <v>517</v>
      </c>
      <c r="C6801" s="389">
        <v>0.16427711552400001</v>
      </c>
      <c r="D6801" s="389" t="s">
        <v>647</v>
      </c>
      <c r="E6801" s="389" t="s">
        <v>652</v>
      </c>
      <c r="F6801" s="389" t="s">
        <v>651</v>
      </c>
      <c r="G6801" s="389" t="s">
        <v>649</v>
      </c>
    </row>
    <row r="6802" spans="1:7">
      <c r="A6802" s="389" t="s">
        <v>525</v>
      </c>
      <c r="B6802" s="389" t="s">
        <v>517</v>
      </c>
      <c r="C6802" s="389">
        <v>0.26548450262700002</v>
      </c>
      <c r="D6802" s="389" t="s">
        <v>647</v>
      </c>
      <c r="E6802" s="389" t="s">
        <v>652</v>
      </c>
      <c r="F6802" s="389" t="s">
        <v>651</v>
      </c>
      <c r="G6802" s="389" t="s">
        <v>649</v>
      </c>
    </row>
    <row r="6803" spans="1:7">
      <c r="A6803" s="389" t="s">
        <v>514</v>
      </c>
      <c r="B6803" s="389" t="s">
        <v>517</v>
      </c>
      <c r="C6803" s="389">
        <v>1.40894678552</v>
      </c>
      <c r="D6803" s="389" t="s">
        <v>647</v>
      </c>
      <c r="E6803" s="389" t="s">
        <v>652</v>
      </c>
      <c r="F6803" s="389" t="s">
        <v>651</v>
      </c>
      <c r="G6803" s="389" t="s">
        <v>649</v>
      </c>
    </row>
    <row r="6804" spans="1:7">
      <c r="A6804" s="389" t="s">
        <v>514</v>
      </c>
      <c r="B6804" s="389" t="s">
        <v>517</v>
      </c>
      <c r="C6804" s="389">
        <v>0.71405155491600003</v>
      </c>
      <c r="D6804" s="389" t="s">
        <v>647</v>
      </c>
      <c r="E6804" s="389" t="s">
        <v>652</v>
      </c>
      <c r="F6804" s="389" t="s">
        <v>651</v>
      </c>
      <c r="G6804" s="389" t="s">
        <v>649</v>
      </c>
    </row>
    <row r="6805" spans="1:7">
      <c r="A6805" s="389" t="s">
        <v>543</v>
      </c>
      <c r="B6805" s="389" t="s">
        <v>517</v>
      </c>
      <c r="C6805" s="389">
        <v>1.9385671385400001</v>
      </c>
      <c r="D6805" s="389" t="s">
        <v>647</v>
      </c>
      <c r="E6805" s="389" t="s">
        <v>652</v>
      </c>
      <c r="F6805" s="389" t="s">
        <v>651</v>
      </c>
      <c r="G6805" s="389" t="s">
        <v>649</v>
      </c>
    </row>
    <row r="6806" spans="1:7">
      <c r="A6806" s="389" t="s">
        <v>525</v>
      </c>
      <c r="B6806" s="389" t="s">
        <v>517</v>
      </c>
      <c r="C6806" s="389">
        <v>0.72894680969400005</v>
      </c>
      <c r="D6806" s="389" t="s">
        <v>647</v>
      </c>
      <c r="E6806" s="389" t="s">
        <v>652</v>
      </c>
      <c r="F6806" s="389" t="s">
        <v>651</v>
      </c>
      <c r="G6806" s="389" t="s">
        <v>649</v>
      </c>
    </row>
    <row r="6807" spans="1:7">
      <c r="A6807" s="389" t="s">
        <v>568</v>
      </c>
      <c r="B6807" s="389" t="s">
        <v>517</v>
      </c>
      <c r="C6807" s="389">
        <v>0.72894680969400005</v>
      </c>
      <c r="D6807" s="389" t="s">
        <v>647</v>
      </c>
      <c r="E6807" s="389" t="s">
        <v>652</v>
      </c>
      <c r="F6807" s="389" t="s">
        <v>651</v>
      </c>
      <c r="G6807" s="389" t="s">
        <v>649</v>
      </c>
    </row>
    <row r="6808" spans="1:7">
      <c r="A6808" s="389" t="s">
        <v>514</v>
      </c>
      <c r="B6808" s="389" t="s">
        <v>517</v>
      </c>
      <c r="C6808" s="389">
        <v>3.8641368653399999</v>
      </c>
      <c r="D6808" s="389" t="s">
        <v>647</v>
      </c>
      <c r="E6808" s="389" t="s">
        <v>652</v>
      </c>
      <c r="F6808" s="389" t="s">
        <v>651</v>
      </c>
      <c r="G6808" s="389" t="s">
        <v>649</v>
      </c>
    </row>
    <row r="6809" spans="1:7">
      <c r="A6809" s="389" t="s">
        <v>514</v>
      </c>
      <c r="B6809" s="389" t="s">
        <v>517</v>
      </c>
      <c r="C6809" s="389">
        <v>0.78628703234599995</v>
      </c>
      <c r="D6809" s="389" t="s">
        <v>647</v>
      </c>
      <c r="E6809" s="389" t="s">
        <v>652</v>
      </c>
      <c r="F6809" s="389" t="s">
        <v>651</v>
      </c>
      <c r="G6809" s="389" t="s">
        <v>649</v>
      </c>
    </row>
    <row r="6810" spans="1:7">
      <c r="A6810" s="389" t="s">
        <v>514</v>
      </c>
      <c r="B6810" s="389" t="s">
        <v>517</v>
      </c>
      <c r="C6810" s="389">
        <v>1.1594077244000001</v>
      </c>
      <c r="D6810" s="389" t="s">
        <v>647</v>
      </c>
      <c r="E6810" s="389" t="s">
        <v>652</v>
      </c>
      <c r="F6810" s="389" t="s">
        <v>651</v>
      </c>
      <c r="G6810" s="389" t="s">
        <v>649</v>
      </c>
    </row>
    <row r="6811" spans="1:7">
      <c r="A6811" s="389" t="s">
        <v>562</v>
      </c>
      <c r="B6811" s="389" t="s">
        <v>517</v>
      </c>
      <c r="C6811" s="389">
        <v>1.6128378564900001</v>
      </c>
      <c r="D6811" s="389" t="s">
        <v>647</v>
      </c>
      <c r="E6811" s="389" t="s">
        <v>652</v>
      </c>
      <c r="F6811" s="389" t="s">
        <v>651</v>
      </c>
      <c r="G6811" s="389" t="s">
        <v>649</v>
      </c>
    </row>
    <row r="6812" spans="1:7">
      <c r="A6812" s="389" t="s">
        <v>514</v>
      </c>
      <c r="B6812" s="389" t="s">
        <v>517</v>
      </c>
      <c r="C6812" s="389">
        <v>1.2689051462400001</v>
      </c>
      <c r="D6812" s="389" t="s">
        <v>647</v>
      </c>
      <c r="E6812" s="389" t="s">
        <v>652</v>
      </c>
      <c r="F6812" s="389" t="s">
        <v>651</v>
      </c>
      <c r="G6812" s="389" t="s">
        <v>649</v>
      </c>
    </row>
    <row r="6813" spans="1:7">
      <c r="A6813" s="389" t="s">
        <v>514</v>
      </c>
      <c r="B6813" s="389" t="s">
        <v>517</v>
      </c>
      <c r="C6813" s="389">
        <v>1.2689051462400001</v>
      </c>
      <c r="D6813" s="389" t="s">
        <v>647</v>
      </c>
      <c r="E6813" s="389" t="s">
        <v>652</v>
      </c>
      <c r="F6813" s="389" t="s">
        <v>651</v>
      </c>
      <c r="G6813" s="389" t="s">
        <v>649</v>
      </c>
    </row>
    <row r="6814" spans="1:7">
      <c r="A6814" s="389" t="s">
        <v>514</v>
      </c>
      <c r="B6814" s="389" t="s">
        <v>517</v>
      </c>
      <c r="C6814" s="389">
        <v>1.2689051462400001</v>
      </c>
      <c r="D6814" s="389" t="s">
        <v>647</v>
      </c>
      <c r="E6814" s="389" t="s">
        <v>652</v>
      </c>
      <c r="F6814" s="389" t="s">
        <v>651</v>
      </c>
      <c r="G6814" s="389" t="s">
        <v>649</v>
      </c>
    </row>
    <row r="6815" spans="1:7">
      <c r="A6815" s="389" t="s">
        <v>544</v>
      </c>
      <c r="B6815" s="389" t="s">
        <v>517</v>
      </c>
      <c r="C6815" s="389">
        <v>1.5497708134099999</v>
      </c>
      <c r="D6815" s="389" t="s">
        <v>647</v>
      </c>
      <c r="E6815" s="389" t="s">
        <v>652</v>
      </c>
      <c r="F6815" s="389" t="s">
        <v>651</v>
      </c>
      <c r="G6815" s="389" t="s">
        <v>649</v>
      </c>
    </row>
    <row r="6816" spans="1:7">
      <c r="A6816" s="389" t="s">
        <v>526</v>
      </c>
      <c r="B6816" s="389" t="s">
        <v>517</v>
      </c>
      <c r="C6816" s="389">
        <v>1.52702762952</v>
      </c>
      <c r="D6816" s="389" t="s">
        <v>647</v>
      </c>
      <c r="E6816" s="389" t="s">
        <v>652</v>
      </c>
      <c r="F6816" s="389" t="s">
        <v>651</v>
      </c>
      <c r="G6816" s="389" t="s">
        <v>649</v>
      </c>
    </row>
    <row r="6817" spans="1:7">
      <c r="A6817" s="389" t="s">
        <v>525</v>
      </c>
      <c r="B6817" s="389" t="s">
        <v>517</v>
      </c>
      <c r="C6817" s="389">
        <v>0.923374987506</v>
      </c>
      <c r="D6817" s="389" t="s">
        <v>647</v>
      </c>
      <c r="E6817" s="389" t="s">
        <v>652</v>
      </c>
      <c r="F6817" s="389" t="s">
        <v>651</v>
      </c>
      <c r="G6817" s="389" t="s">
        <v>649</v>
      </c>
    </row>
    <row r="6818" spans="1:7">
      <c r="A6818" s="389" t="s">
        <v>514</v>
      </c>
      <c r="B6818" s="389" t="s">
        <v>517</v>
      </c>
      <c r="C6818" s="389">
        <v>3.3975626936099999</v>
      </c>
      <c r="D6818" s="389" t="s">
        <v>647</v>
      </c>
      <c r="E6818" s="389" t="s">
        <v>652</v>
      </c>
      <c r="F6818" s="389" t="s">
        <v>651</v>
      </c>
      <c r="G6818" s="389" t="s">
        <v>649</v>
      </c>
    </row>
    <row r="6819" spans="1:7">
      <c r="A6819" s="389" t="s">
        <v>562</v>
      </c>
      <c r="B6819" s="389" t="s">
        <v>517</v>
      </c>
      <c r="C6819" s="389">
        <v>1.58598954063</v>
      </c>
      <c r="D6819" s="389" t="s">
        <v>647</v>
      </c>
      <c r="E6819" s="389" t="s">
        <v>652</v>
      </c>
      <c r="F6819" s="389" t="s">
        <v>651</v>
      </c>
      <c r="G6819" s="389" t="s">
        <v>649</v>
      </c>
    </row>
    <row r="6820" spans="1:7">
      <c r="A6820" s="389" t="s">
        <v>535</v>
      </c>
      <c r="B6820" s="389" t="s">
        <v>517</v>
      </c>
      <c r="C6820" s="389">
        <v>0.457515180779</v>
      </c>
      <c r="D6820" s="389" t="s">
        <v>647</v>
      </c>
      <c r="E6820" s="389" t="s">
        <v>652</v>
      </c>
      <c r="F6820" s="389" t="s">
        <v>651</v>
      </c>
      <c r="G6820" s="389" t="s">
        <v>649</v>
      </c>
    </row>
    <row r="6821" spans="1:7">
      <c r="A6821" s="389" t="s">
        <v>544</v>
      </c>
      <c r="B6821" s="389" t="s">
        <v>517</v>
      </c>
      <c r="C6821" s="389">
        <v>1.01804824901</v>
      </c>
      <c r="D6821" s="389" t="s">
        <v>647</v>
      </c>
      <c r="E6821" s="389" t="s">
        <v>652</v>
      </c>
      <c r="F6821" s="389" t="s">
        <v>651</v>
      </c>
      <c r="G6821" s="389" t="s">
        <v>649</v>
      </c>
    </row>
    <row r="6822" spans="1:7">
      <c r="A6822" s="389" t="s">
        <v>581</v>
      </c>
      <c r="B6822" s="389" t="s">
        <v>517</v>
      </c>
      <c r="C6822" s="389">
        <v>0.74754341634800003</v>
      </c>
      <c r="D6822" s="389" t="s">
        <v>647</v>
      </c>
      <c r="E6822" s="389" t="s">
        <v>652</v>
      </c>
      <c r="F6822" s="389" t="s">
        <v>651</v>
      </c>
      <c r="G6822" s="389" t="s">
        <v>649</v>
      </c>
    </row>
    <row r="6823" spans="1:7">
      <c r="A6823" s="389" t="s">
        <v>526</v>
      </c>
      <c r="B6823" s="389" t="s">
        <v>517</v>
      </c>
      <c r="C6823" s="389">
        <v>0.51270268224600002</v>
      </c>
      <c r="D6823" s="389" t="s">
        <v>647</v>
      </c>
      <c r="E6823" s="389" t="s">
        <v>652</v>
      </c>
      <c r="F6823" s="389" t="s">
        <v>651</v>
      </c>
      <c r="G6823" s="389" t="s">
        <v>649</v>
      </c>
    </row>
    <row r="6824" spans="1:7">
      <c r="A6824" s="389" t="s">
        <v>562</v>
      </c>
      <c r="B6824" s="389" t="s">
        <v>517</v>
      </c>
      <c r="C6824" s="389">
        <v>2.5606135647100001</v>
      </c>
      <c r="D6824" s="389" t="s">
        <v>647</v>
      </c>
      <c r="E6824" s="389" t="s">
        <v>652</v>
      </c>
      <c r="F6824" s="389" t="s">
        <v>651</v>
      </c>
      <c r="G6824" s="389" t="s">
        <v>649</v>
      </c>
    </row>
    <row r="6825" spans="1:7">
      <c r="A6825" s="389" t="s">
        <v>525</v>
      </c>
      <c r="B6825" s="389" t="s">
        <v>517</v>
      </c>
      <c r="C6825" s="389">
        <v>0.182799216702</v>
      </c>
      <c r="D6825" s="389" t="s">
        <v>647</v>
      </c>
      <c r="E6825" s="389" t="s">
        <v>652</v>
      </c>
      <c r="F6825" s="389" t="s">
        <v>651</v>
      </c>
      <c r="G6825" s="389" t="s">
        <v>649</v>
      </c>
    </row>
    <row r="6826" spans="1:7">
      <c r="A6826" s="389" t="s">
        <v>568</v>
      </c>
      <c r="B6826" s="389" t="s">
        <v>517</v>
      </c>
      <c r="C6826" s="389">
        <v>0.182799216702</v>
      </c>
      <c r="D6826" s="389" t="s">
        <v>647</v>
      </c>
      <c r="E6826" s="389" t="s">
        <v>652</v>
      </c>
      <c r="F6826" s="389" t="s">
        <v>651</v>
      </c>
      <c r="G6826" s="389" t="s">
        <v>649</v>
      </c>
    </row>
    <row r="6827" spans="1:7">
      <c r="A6827" s="389" t="s">
        <v>562</v>
      </c>
      <c r="B6827" s="389" t="s">
        <v>517</v>
      </c>
      <c r="C6827" s="389">
        <v>0.93965484756200002</v>
      </c>
      <c r="D6827" s="389" t="s">
        <v>647</v>
      </c>
      <c r="E6827" s="389" t="s">
        <v>652</v>
      </c>
      <c r="F6827" s="389" t="s">
        <v>651</v>
      </c>
      <c r="G6827" s="389" t="s">
        <v>649</v>
      </c>
    </row>
    <row r="6828" spans="1:7">
      <c r="A6828" s="389" t="s">
        <v>544</v>
      </c>
      <c r="B6828" s="389" t="s">
        <v>517</v>
      </c>
      <c r="C6828" s="389">
        <v>2.5284110317300001</v>
      </c>
      <c r="D6828" s="389" t="s">
        <v>647</v>
      </c>
      <c r="E6828" s="389" t="s">
        <v>652</v>
      </c>
      <c r="F6828" s="389" t="s">
        <v>651</v>
      </c>
      <c r="G6828" s="389" t="s">
        <v>649</v>
      </c>
    </row>
    <row r="6829" spans="1:7">
      <c r="A6829" s="389" t="s">
        <v>544</v>
      </c>
      <c r="B6829" s="389" t="s">
        <v>517</v>
      </c>
      <c r="C6829" s="389">
        <v>2.5284110317300001</v>
      </c>
      <c r="D6829" s="389" t="s">
        <v>647</v>
      </c>
      <c r="E6829" s="389" t="s">
        <v>652</v>
      </c>
      <c r="F6829" s="389" t="s">
        <v>651</v>
      </c>
      <c r="G6829" s="389" t="s">
        <v>649</v>
      </c>
    </row>
    <row r="6830" spans="1:7">
      <c r="A6830" s="389" t="s">
        <v>578</v>
      </c>
      <c r="B6830" s="389" t="s">
        <v>517</v>
      </c>
      <c r="C6830" s="389">
        <v>0.892685761159</v>
      </c>
      <c r="D6830" s="389" t="s">
        <v>647</v>
      </c>
      <c r="E6830" s="389" t="s">
        <v>652</v>
      </c>
      <c r="F6830" s="389" t="s">
        <v>651</v>
      </c>
      <c r="G6830" s="389" t="s">
        <v>649</v>
      </c>
    </row>
    <row r="6831" spans="1:7">
      <c r="A6831" s="389" t="s">
        <v>514</v>
      </c>
      <c r="B6831" s="389" t="s">
        <v>517</v>
      </c>
      <c r="C6831" s="389">
        <v>0.64440586063600003</v>
      </c>
      <c r="D6831" s="389" t="s">
        <v>647</v>
      </c>
      <c r="E6831" s="389" t="s">
        <v>652</v>
      </c>
      <c r="F6831" s="389" t="s">
        <v>651</v>
      </c>
      <c r="G6831" s="389" t="s">
        <v>649</v>
      </c>
    </row>
    <row r="6832" spans="1:7">
      <c r="A6832" s="389" t="s">
        <v>560</v>
      </c>
      <c r="B6832" s="389" t="s">
        <v>517</v>
      </c>
      <c r="C6832" s="389">
        <v>1.9903989800199999</v>
      </c>
      <c r="D6832" s="389" t="s">
        <v>647</v>
      </c>
      <c r="E6832" s="389" t="s">
        <v>652</v>
      </c>
      <c r="F6832" s="389" t="s">
        <v>651</v>
      </c>
      <c r="G6832" s="389" t="s">
        <v>649</v>
      </c>
    </row>
    <row r="6833" spans="1:7">
      <c r="A6833" s="389" t="s">
        <v>535</v>
      </c>
      <c r="B6833" s="389" t="s">
        <v>517</v>
      </c>
      <c r="C6833" s="389">
        <v>0.46498981658400002</v>
      </c>
      <c r="D6833" s="389" t="s">
        <v>647</v>
      </c>
      <c r="E6833" s="389" t="s">
        <v>652</v>
      </c>
      <c r="F6833" s="389" t="s">
        <v>651</v>
      </c>
      <c r="G6833" s="389" t="s">
        <v>649</v>
      </c>
    </row>
    <row r="6834" spans="1:7">
      <c r="A6834" s="389" t="s">
        <v>564</v>
      </c>
      <c r="B6834" s="389" t="s">
        <v>517</v>
      </c>
      <c r="C6834" s="389">
        <v>4.3622607237600004</v>
      </c>
      <c r="D6834" s="389" t="s">
        <v>647</v>
      </c>
      <c r="E6834" s="389" t="s">
        <v>652</v>
      </c>
      <c r="F6834" s="389" t="s">
        <v>651</v>
      </c>
      <c r="G6834" s="389" t="s">
        <v>649</v>
      </c>
    </row>
    <row r="6835" spans="1:7">
      <c r="A6835" s="389" t="s">
        <v>563</v>
      </c>
      <c r="B6835" s="389" t="s">
        <v>517</v>
      </c>
      <c r="C6835" s="389">
        <v>0.62189493713099997</v>
      </c>
      <c r="D6835" s="389" t="s">
        <v>647</v>
      </c>
      <c r="E6835" s="389" t="s">
        <v>652</v>
      </c>
      <c r="F6835" s="389" t="s">
        <v>651</v>
      </c>
      <c r="G6835" s="389" t="s">
        <v>649</v>
      </c>
    </row>
    <row r="6836" spans="1:7">
      <c r="A6836" s="389" t="s">
        <v>559</v>
      </c>
      <c r="B6836" s="389" t="s">
        <v>517</v>
      </c>
      <c r="C6836" s="389">
        <v>1.29475612351</v>
      </c>
      <c r="D6836" s="389" t="s">
        <v>647</v>
      </c>
      <c r="E6836" s="389" t="s">
        <v>652</v>
      </c>
      <c r="F6836" s="389" t="s">
        <v>651</v>
      </c>
      <c r="G6836" s="389" t="s">
        <v>649</v>
      </c>
    </row>
    <row r="6837" spans="1:7">
      <c r="A6837" s="389" t="s">
        <v>574</v>
      </c>
      <c r="B6837" s="389" t="s">
        <v>517</v>
      </c>
      <c r="C6837" s="389">
        <v>1.29475612351</v>
      </c>
      <c r="D6837" s="389" t="s">
        <v>647</v>
      </c>
      <c r="E6837" s="389" t="s">
        <v>652</v>
      </c>
      <c r="F6837" s="389" t="s">
        <v>651</v>
      </c>
      <c r="G6837" s="389" t="s">
        <v>649</v>
      </c>
    </row>
    <row r="6838" spans="1:7">
      <c r="A6838" s="389" t="s">
        <v>554</v>
      </c>
      <c r="B6838" s="389" t="s">
        <v>517</v>
      </c>
      <c r="C6838" s="389">
        <v>1.96805594272</v>
      </c>
      <c r="D6838" s="389" t="s">
        <v>647</v>
      </c>
      <c r="E6838" s="389" t="s">
        <v>652</v>
      </c>
      <c r="F6838" s="389" t="s">
        <v>651</v>
      </c>
      <c r="G6838" s="389" t="s">
        <v>649</v>
      </c>
    </row>
    <row r="6839" spans="1:7">
      <c r="A6839" s="389" t="s">
        <v>514</v>
      </c>
      <c r="B6839" s="389" t="s">
        <v>517</v>
      </c>
      <c r="C6839" s="389">
        <v>1.0287189324399999</v>
      </c>
      <c r="D6839" s="389" t="s">
        <v>647</v>
      </c>
      <c r="E6839" s="389" t="s">
        <v>652</v>
      </c>
      <c r="F6839" s="389" t="s">
        <v>651</v>
      </c>
      <c r="G6839" s="389" t="s">
        <v>649</v>
      </c>
    </row>
    <row r="6840" spans="1:7">
      <c r="A6840" s="389" t="s">
        <v>578</v>
      </c>
      <c r="B6840" s="389" t="s">
        <v>517</v>
      </c>
      <c r="C6840" s="389">
        <v>2.5475991931899999</v>
      </c>
      <c r="D6840" s="389" t="s">
        <v>647</v>
      </c>
      <c r="E6840" s="389" t="s">
        <v>652</v>
      </c>
      <c r="F6840" s="389" t="s">
        <v>651</v>
      </c>
      <c r="G6840" s="389" t="s">
        <v>649</v>
      </c>
    </row>
    <row r="6841" spans="1:7">
      <c r="A6841" s="389" t="s">
        <v>525</v>
      </c>
      <c r="B6841" s="389" t="s">
        <v>517</v>
      </c>
      <c r="C6841" s="389">
        <v>0.76357592984199996</v>
      </c>
      <c r="D6841" s="389" t="s">
        <v>647</v>
      </c>
      <c r="E6841" s="389" t="s">
        <v>652</v>
      </c>
      <c r="F6841" s="389" t="s">
        <v>651</v>
      </c>
      <c r="G6841" s="389" t="s">
        <v>649</v>
      </c>
    </row>
    <row r="6842" spans="1:7">
      <c r="A6842" s="389" t="s">
        <v>568</v>
      </c>
      <c r="B6842" s="389" t="s">
        <v>517</v>
      </c>
      <c r="C6842" s="389">
        <v>0.76357592984199996</v>
      </c>
      <c r="D6842" s="389" t="s">
        <v>647</v>
      </c>
      <c r="E6842" s="389" t="s">
        <v>652</v>
      </c>
      <c r="F6842" s="389" t="s">
        <v>651</v>
      </c>
      <c r="G6842" s="389" t="s">
        <v>649</v>
      </c>
    </row>
    <row r="6843" spans="1:7">
      <c r="A6843" s="389" t="s">
        <v>525</v>
      </c>
      <c r="B6843" s="389" t="s">
        <v>517</v>
      </c>
      <c r="C6843" s="389">
        <v>0.22446314382499999</v>
      </c>
      <c r="D6843" s="389" t="s">
        <v>647</v>
      </c>
      <c r="E6843" s="389" t="s">
        <v>652</v>
      </c>
      <c r="F6843" s="389" t="s">
        <v>651</v>
      </c>
      <c r="G6843" s="389" t="s">
        <v>649</v>
      </c>
    </row>
    <row r="6844" spans="1:7">
      <c r="A6844" s="389" t="s">
        <v>568</v>
      </c>
      <c r="B6844" s="389" t="s">
        <v>517</v>
      </c>
      <c r="C6844" s="389">
        <v>0.22446314382499999</v>
      </c>
      <c r="D6844" s="389" t="s">
        <v>647</v>
      </c>
      <c r="E6844" s="389" t="s">
        <v>652</v>
      </c>
      <c r="F6844" s="389" t="s">
        <v>651</v>
      </c>
      <c r="G6844" s="389" t="s">
        <v>649</v>
      </c>
    </row>
    <row r="6845" spans="1:7">
      <c r="A6845" s="389" t="s">
        <v>525</v>
      </c>
      <c r="B6845" s="389" t="s">
        <v>517</v>
      </c>
      <c r="C6845" s="389">
        <v>11.7261710487999</v>
      </c>
      <c r="D6845" s="389" t="s">
        <v>647</v>
      </c>
      <c r="E6845" s="389" t="s">
        <v>652</v>
      </c>
      <c r="F6845" s="389" t="s">
        <v>651</v>
      </c>
      <c r="G6845" s="389" t="s">
        <v>649</v>
      </c>
    </row>
    <row r="6846" spans="1:7">
      <c r="A6846" s="389" t="s">
        <v>525</v>
      </c>
      <c r="B6846" s="389" t="s">
        <v>517</v>
      </c>
      <c r="C6846" s="389">
        <v>11.7261710487999</v>
      </c>
      <c r="D6846" s="389" t="s">
        <v>647</v>
      </c>
      <c r="E6846" s="389" t="s">
        <v>652</v>
      </c>
      <c r="F6846" s="389" t="s">
        <v>651</v>
      </c>
      <c r="G6846" s="389" t="s">
        <v>649</v>
      </c>
    </row>
    <row r="6847" spans="1:7">
      <c r="A6847" s="389" t="s">
        <v>525</v>
      </c>
      <c r="B6847" s="389" t="s">
        <v>517</v>
      </c>
      <c r="C6847" s="389">
        <v>11.7261710487999</v>
      </c>
      <c r="D6847" s="389" t="s">
        <v>647</v>
      </c>
      <c r="E6847" s="389" t="s">
        <v>652</v>
      </c>
      <c r="F6847" s="389" t="s">
        <v>651</v>
      </c>
      <c r="G6847" s="389" t="s">
        <v>649</v>
      </c>
    </row>
    <row r="6848" spans="1:7">
      <c r="A6848" s="389" t="s">
        <v>525</v>
      </c>
      <c r="B6848" s="389" t="s">
        <v>517</v>
      </c>
      <c r="C6848" s="389">
        <v>0.49844965835600002</v>
      </c>
      <c r="D6848" s="389" t="s">
        <v>647</v>
      </c>
      <c r="E6848" s="389" t="s">
        <v>652</v>
      </c>
      <c r="F6848" s="389" t="s">
        <v>651</v>
      </c>
      <c r="G6848" s="389" t="s">
        <v>649</v>
      </c>
    </row>
    <row r="6849" spans="1:7">
      <c r="A6849" s="389" t="s">
        <v>581</v>
      </c>
      <c r="B6849" s="389" t="s">
        <v>517</v>
      </c>
      <c r="C6849" s="389">
        <v>0.63942790223599999</v>
      </c>
      <c r="D6849" s="389" t="s">
        <v>647</v>
      </c>
      <c r="E6849" s="389" t="s">
        <v>652</v>
      </c>
      <c r="F6849" s="389" t="s">
        <v>651</v>
      </c>
      <c r="G6849" s="389" t="s">
        <v>649</v>
      </c>
    </row>
    <row r="6850" spans="1:7">
      <c r="A6850" s="389" t="s">
        <v>581</v>
      </c>
      <c r="B6850" s="389" t="s">
        <v>517</v>
      </c>
      <c r="C6850" s="389">
        <v>0.63942790223599999</v>
      </c>
      <c r="D6850" s="389" t="s">
        <v>647</v>
      </c>
      <c r="E6850" s="389" t="s">
        <v>652</v>
      </c>
      <c r="F6850" s="389" t="s">
        <v>651</v>
      </c>
      <c r="G6850" s="389" t="s">
        <v>649</v>
      </c>
    </row>
    <row r="6851" spans="1:7">
      <c r="A6851" s="389" t="s">
        <v>535</v>
      </c>
      <c r="B6851" s="389" t="s">
        <v>517</v>
      </c>
      <c r="C6851" s="389">
        <v>1.4840534642700001</v>
      </c>
      <c r="D6851" s="389" t="s">
        <v>647</v>
      </c>
      <c r="E6851" s="389" t="s">
        <v>652</v>
      </c>
      <c r="F6851" s="389" t="s">
        <v>651</v>
      </c>
      <c r="G6851" s="389" t="s">
        <v>649</v>
      </c>
    </row>
    <row r="6852" spans="1:7">
      <c r="A6852" s="389" t="s">
        <v>554</v>
      </c>
      <c r="B6852" s="389" t="s">
        <v>517</v>
      </c>
      <c r="C6852" s="389">
        <v>1.57588552116</v>
      </c>
      <c r="D6852" s="389" t="s">
        <v>647</v>
      </c>
      <c r="E6852" s="389" t="s">
        <v>652</v>
      </c>
      <c r="F6852" s="389" t="s">
        <v>651</v>
      </c>
      <c r="G6852" s="389" t="s">
        <v>649</v>
      </c>
    </row>
    <row r="6853" spans="1:7">
      <c r="A6853" s="389" t="s">
        <v>525</v>
      </c>
      <c r="B6853" s="389" t="s">
        <v>517</v>
      </c>
      <c r="C6853" s="389">
        <v>1.0253436414299999</v>
      </c>
      <c r="D6853" s="389" t="s">
        <v>647</v>
      </c>
      <c r="E6853" s="389" t="s">
        <v>652</v>
      </c>
      <c r="F6853" s="389" t="s">
        <v>651</v>
      </c>
      <c r="G6853" s="389" t="s">
        <v>649</v>
      </c>
    </row>
    <row r="6854" spans="1:7">
      <c r="A6854" s="389" t="s">
        <v>568</v>
      </c>
      <c r="B6854" s="389" t="s">
        <v>517</v>
      </c>
      <c r="C6854" s="389">
        <v>1.0253436414299999</v>
      </c>
      <c r="D6854" s="389" t="s">
        <v>647</v>
      </c>
      <c r="E6854" s="389" t="s">
        <v>652</v>
      </c>
      <c r="F6854" s="389" t="s">
        <v>651</v>
      </c>
      <c r="G6854" s="389" t="s">
        <v>649</v>
      </c>
    </row>
    <row r="6855" spans="1:7">
      <c r="A6855" s="389" t="s">
        <v>525</v>
      </c>
      <c r="B6855" s="389" t="s">
        <v>517</v>
      </c>
      <c r="C6855" s="389">
        <v>2.05678978693</v>
      </c>
      <c r="D6855" s="389" t="s">
        <v>647</v>
      </c>
      <c r="E6855" s="389" t="s">
        <v>652</v>
      </c>
      <c r="F6855" s="389" t="s">
        <v>651</v>
      </c>
      <c r="G6855" s="389" t="s">
        <v>649</v>
      </c>
    </row>
    <row r="6856" spans="1:7">
      <c r="A6856" s="389" t="s">
        <v>568</v>
      </c>
      <c r="B6856" s="389" t="s">
        <v>517</v>
      </c>
      <c r="C6856" s="389">
        <v>2.05678978693</v>
      </c>
      <c r="D6856" s="389" t="s">
        <v>647</v>
      </c>
      <c r="E6856" s="389" t="s">
        <v>652</v>
      </c>
      <c r="F6856" s="389" t="s">
        <v>651</v>
      </c>
      <c r="G6856" s="389" t="s">
        <v>649</v>
      </c>
    </row>
    <row r="6857" spans="1:7">
      <c r="A6857" s="389" t="s">
        <v>556</v>
      </c>
      <c r="B6857" s="389" t="s">
        <v>517</v>
      </c>
      <c r="C6857" s="389">
        <v>1.68626106685</v>
      </c>
      <c r="D6857" s="389" t="s">
        <v>647</v>
      </c>
      <c r="E6857" s="389" t="s">
        <v>652</v>
      </c>
      <c r="F6857" s="389" t="s">
        <v>651</v>
      </c>
      <c r="G6857" s="389" t="s">
        <v>649</v>
      </c>
    </row>
    <row r="6858" spans="1:7">
      <c r="A6858" s="389" t="s">
        <v>526</v>
      </c>
      <c r="B6858" s="389" t="s">
        <v>517</v>
      </c>
      <c r="C6858" s="389">
        <v>2.0412295241699998</v>
      </c>
      <c r="D6858" s="389" t="s">
        <v>647</v>
      </c>
      <c r="E6858" s="389" t="s">
        <v>652</v>
      </c>
      <c r="F6858" s="389" t="s">
        <v>651</v>
      </c>
      <c r="G6858" s="389" t="s">
        <v>649</v>
      </c>
    </row>
    <row r="6859" spans="1:7">
      <c r="A6859" s="389" t="s">
        <v>542</v>
      </c>
      <c r="B6859" s="389" t="s">
        <v>517</v>
      </c>
      <c r="C6859" s="389">
        <v>0.649093953625</v>
      </c>
      <c r="D6859" s="389" t="s">
        <v>647</v>
      </c>
      <c r="E6859" s="389" t="s">
        <v>652</v>
      </c>
      <c r="F6859" s="389" t="s">
        <v>651</v>
      </c>
      <c r="G6859" s="389" t="s">
        <v>649</v>
      </c>
    </row>
    <row r="6860" spans="1:7">
      <c r="A6860" s="389" t="s">
        <v>526</v>
      </c>
      <c r="B6860" s="389" t="s">
        <v>517</v>
      </c>
      <c r="C6860" s="389">
        <v>2.4933724333099998</v>
      </c>
      <c r="D6860" s="389" t="s">
        <v>647</v>
      </c>
      <c r="E6860" s="389" t="s">
        <v>652</v>
      </c>
      <c r="F6860" s="389" t="s">
        <v>651</v>
      </c>
      <c r="G6860" s="389" t="s">
        <v>649</v>
      </c>
    </row>
    <row r="6861" spans="1:7">
      <c r="A6861" s="389" t="s">
        <v>569</v>
      </c>
      <c r="B6861" s="389" t="s">
        <v>517</v>
      </c>
      <c r="C6861" s="389">
        <v>2.4933724333099998</v>
      </c>
      <c r="D6861" s="389" t="s">
        <v>647</v>
      </c>
      <c r="E6861" s="389" t="s">
        <v>652</v>
      </c>
      <c r="F6861" s="389" t="s">
        <v>651</v>
      </c>
      <c r="G6861" s="389" t="s">
        <v>649</v>
      </c>
    </row>
    <row r="6862" spans="1:7">
      <c r="A6862" s="389" t="s">
        <v>525</v>
      </c>
      <c r="B6862" s="389" t="s">
        <v>517</v>
      </c>
      <c r="C6862" s="389">
        <v>2.91752538782</v>
      </c>
      <c r="D6862" s="389" t="s">
        <v>647</v>
      </c>
      <c r="E6862" s="389" t="s">
        <v>652</v>
      </c>
      <c r="F6862" s="389" t="s">
        <v>651</v>
      </c>
      <c r="G6862" s="389" t="s">
        <v>649</v>
      </c>
    </row>
    <row r="6863" spans="1:7">
      <c r="A6863" s="389" t="s">
        <v>525</v>
      </c>
      <c r="B6863" s="389" t="s">
        <v>517</v>
      </c>
      <c r="C6863" s="389">
        <v>2.1686432026000002</v>
      </c>
      <c r="D6863" s="389" t="s">
        <v>647</v>
      </c>
      <c r="E6863" s="389" t="s">
        <v>652</v>
      </c>
      <c r="F6863" s="389" t="s">
        <v>651</v>
      </c>
      <c r="G6863" s="389" t="s">
        <v>649</v>
      </c>
    </row>
    <row r="6864" spans="1:7">
      <c r="A6864" s="389" t="s">
        <v>544</v>
      </c>
      <c r="B6864" s="389" t="s">
        <v>517</v>
      </c>
      <c r="C6864" s="389">
        <v>3.4953951780899999</v>
      </c>
      <c r="D6864" s="389" t="s">
        <v>647</v>
      </c>
      <c r="E6864" s="389" t="s">
        <v>652</v>
      </c>
      <c r="F6864" s="389" t="s">
        <v>651</v>
      </c>
      <c r="G6864" s="389" t="s">
        <v>649</v>
      </c>
    </row>
    <row r="6865" spans="1:7">
      <c r="A6865" s="389" t="s">
        <v>525</v>
      </c>
      <c r="B6865" s="389" t="s">
        <v>517</v>
      </c>
      <c r="C6865" s="389">
        <v>0.56810167708399995</v>
      </c>
      <c r="D6865" s="389" t="s">
        <v>647</v>
      </c>
      <c r="E6865" s="389" t="s">
        <v>652</v>
      </c>
      <c r="F6865" s="389" t="s">
        <v>651</v>
      </c>
      <c r="G6865" s="389" t="s">
        <v>649</v>
      </c>
    </row>
    <row r="6866" spans="1:7">
      <c r="A6866" s="389" t="s">
        <v>568</v>
      </c>
      <c r="B6866" s="389" t="s">
        <v>517</v>
      </c>
      <c r="C6866" s="389">
        <v>0.56810167708399995</v>
      </c>
      <c r="D6866" s="389" t="s">
        <v>647</v>
      </c>
      <c r="E6866" s="389" t="s">
        <v>652</v>
      </c>
      <c r="F6866" s="389" t="s">
        <v>651</v>
      </c>
      <c r="G6866" s="389" t="s">
        <v>649</v>
      </c>
    </row>
    <row r="6867" spans="1:7">
      <c r="A6867" s="389" t="s">
        <v>544</v>
      </c>
      <c r="B6867" s="389" t="s">
        <v>517</v>
      </c>
      <c r="C6867" s="389">
        <v>1.72028129343</v>
      </c>
      <c r="D6867" s="389" t="s">
        <v>647</v>
      </c>
      <c r="E6867" s="389" t="s">
        <v>652</v>
      </c>
      <c r="F6867" s="389" t="s">
        <v>651</v>
      </c>
      <c r="G6867" s="389" t="s">
        <v>649</v>
      </c>
    </row>
    <row r="6868" spans="1:7">
      <c r="A6868" s="389" t="s">
        <v>526</v>
      </c>
      <c r="B6868" s="389" t="s">
        <v>517</v>
      </c>
      <c r="C6868" s="389">
        <v>0.70146343089300001</v>
      </c>
      <c r="D6868" s="389" t="s">
        <v>647</v>
      </c>
      <c r="E6868" s="389" t="s">
        <v>652</v>
      </c>
      <c r="F6868" s="389" t="s">
        <v>651</v>
      </c>
      <c r="G6868" s="389" t="s">
        <v>649</v>
      </c>
    </row>
    <row r="6869" spans="1:7">
      <c r="A6869" s="389" t="s">
        <v>559</v>
      </c>
      <c r="B6869" s="389" t="s">
        <v>517</v>
      </c>
      <c r="C6869" s="389">
        <v>0.72507200720800002</v>
      </c>
      <c r="D6869" s="389" t="s">
        <v>647</v>
      </c>
      <c r="E6869" s="389" t="s">
        <v>652</v>
      </c>
      <c r="F6869" s="389" t="s">
        <v>651</v>
      </c>
      <c r="G6869" s="389" t="s">
        <v>649</v>
      </c>
    </row>
    <row r="6870" spans="1:7">
      <c r="A6870" s="389" t="s">
        <v>574</v>
      </c>
      <c r="B6870" s="389" t="s">
        <v>517</v>
      </c>
      <c r="C6870" s="389">
        <v>0.72507200720800002</v>
      </c>
      <c r="D6870" s="389" t="s">
        <v>647</v>
      </c>
      <c r="E6870" s="389" t="s">
        <v>652</v>
      </c>
      <c r="F6870" s="389" t="s">
        <v>651</v>
      </c>
      <c r="G6870" s="389" t="s">
        <v>649</v>
      </c>
    </row>
    <row r="6871" spans="1:7">
      <c r="A6871" s="389" t="s">
        <v>529</v>
      </c>
      <c r="B6871" s="389" t="s">
        <v>517</v>
      </c>
      <c r="C6871" s="389">
        <v>1.22952072843</v>
      </c>
      <c r="D6871" s="389" t="s">
        <v>647</v>
      </c>
      <c r="E6871" s="389" t="s">
        <v>652</v>
      </c>
      <c r="F6871" s="389" t="s">
        <v>651</v>
      </c>
      <c r="G6871" s="389" t="s">
        <v>649</v>
      </c>
    </row>
    <row r="6872" spans="1:7">
      <c r="A6872" s="389" t="s">
        <v>578</v>
      </c>
      <c r="B6872" s="389" t="s">
        <v>517</v>
      </c>
      <c r="C6872" s="389">
        <v>0.75433789910899995</v>
      </c>
      <c r="D6872" s="389" t="s">
        <v>647</v>
      </c>
      <c r="E6872" s="389" t="s">
        <v>652</v>
      </c>
      <c r="F6872" s="389" t="s">
        <v>651</v>
      </c>
      <c r="G6872" s="389" t="s">
        <v>649</v>
      </c>
    </row>
    <row r="6873" spans="1:7">
      <c r="A6873" s="389" t="s">
        <v>562</v>
      </c>
      <c r="B6873" s="389" t="s">
        <v>517</v>
      </c>
      <c r="C6873" s="389">
        <v>0.66633834407299997</v>
      </c>
      <c r="D6873" s="389" t="s">
        <v>647</v>
      </c>
      <c r="E6873" s="389" t="s">
        <v>652</v>
      </c>
      <c r="F6873" s="389" t="s">
        <v>651</v>
      </c>
      <c r="G6873" s="389" t="s">
        <v>649</v>
      </c>
    </row>
    <row r="6874" spans="1:7">
      <c r="A6874" s="389" t="s">
        <v>563</v>
      </c>
      <c r="B6874" s="389" t="s">
        <v>517</v>
      </c>
      <c r="C6874" s="389">
        <v>1.40681109927</v>
      </c>
      <c r="D6874" s="389" t="s">
        <v>647</v>
      </c>
      <c r="E6874" s="389" t="s">
        <v>652</v>
      </c>
      <c r="F6874" s="389" t="s">
        <v>651</v>
      </c>
      <c r="G6874" s="389" t="s">
        <v>649</v>
      </c>
    </row>
    <row r="6875" spans="1:7">
      <c r="A6875" s="389" t="s">
        <v>562</v>
      </c>
      <c r="B6875" s="389" t="s">
        <v>517</v>
      </c>
      <c r="C6875" s="389">
        <v>0.67206557050500004</v>
      </c>
      <c r="D6875" s="389" t="s">
        <v>647</v>
      </c>
      <c r="E6875" s="389" t="s">
        <v>652</v>
      </c>
      <c r="F6875" s="389" t="s">
        <v>651</v>
      </c>
      <c r="G6875" s="389" t="s">
        <v>649</v>
      </c>
    </row>
    <row r="6876" spans="1:7">
      <c r="A6876" s="389" t="s">
        <v>559</v>
      </c>
      <c r="B6876" s="389" t="s">
        <v>517</v>
      </c>
      <c r="C6876" s="389">
        <v>3.0551676737000002</v>
      </c>
      <c r="D6876" s="389" t="s">
        <v>647</v>
      </c>
      <c r="E6876" s="389" t="s">
        <v>652</v>
      </c>
      <c r="F6876" s="389" t="s">
        <v>651</v>
      </c>
      <c r="G6876" s="389" t="s">
        <v>649</v>
      </c>
    </row>
    <row r="6877" spans="1:7">
      <c r="A6877" s="389" t="s">
        <v>574</v>
      </c>
      <c r="B6877" s="389" t="s">
        <v>517</v>
      </c>
      <c r="C6877" s="389">
        <v>3.0551676737000002</v>
      </c>
      <c r="D6877" s="389" t="s">
        <v>647</v>
      </c>
      <c r="E6877" s="389" t="s">
        <v>652</v>
      </c>
      <c r="F6877" s="389" t="s">
        <v>651</v>
      </c>
      <c r="G6877" s="389" t="s">
        <v>649</v>
      </c>
    </row>
    <row r="6878" spans="1:7">
      <c r="A6878" s="389" t="s">
        <v>526</v>
      </c>
      <c r="B6878" s="389" t="s">
        <v>517</v>
      </c>
      <c r="C6878" s="389">
        <v>1.7204069181099999</v>
      </c>
      <c r="D6878" s="389" t="s">
        <v>647</v>
      </c>
      <c r="E6878" s="389" t="s">
        <v>652</v>
      </c>
      <c r="F6878" s="389" t="s">
        <v>651</v>
      </c>
      <c r="G6878" s="389" t="s">
        <v>649</v>
      </c>
    </row>
    <row r="6879" spans="1:7">
      <c r="A6879" s="389" t="s">
        <v>526</v>
      </c>
      <c r="B6879" s="389" t="s">
        <v>517</v>
      </c>
      <c r="C6879" s="389">
        <v>1.7204069181099999</v>
      </c>
      <c r="D6879" s="389" t="s">
        <v>647</v>
      </c>
      <c r="E6879" s="389" t="s">
        <v>652</v>
      </c>
      <c r="F6879" s="389" t="s">
        <v>651</v>
      </c>
      <c r="G6879" s="389" t="s">
        <v>649</v>
      </c>
    </row>
    <row r="6880" spans="1:7">
      <c r="A6880" s="389" t="s">
        <v>526</v>
      </c>
      <c r="B6880" s="389" t="s">
        <v>517</v>
      </c>
      <c r="C6880" s="389">
        <v>1.7204069181099999</v>
      </c>
      <c r="D6880" s="389" t="s">
        <v>647</v>
      </c>
      <c r="E6880" s="389" t="s">
        <v>652</v>
      </c>
      <c r="F6880" s="389" t="s">
        <v>651</v>
      </c>
      <c r="G6880" s="389" t="s">
        <v>649</v>
      </c>
    </row>
    <row r="6881" spans="1:7">
      <c r="A6881" s="389" t="s">
        <v>525</v>
      </c>
      <c r="B6881" s="389" t="s">
        <v>517</v>
      </c>
      <c r="C6881" s="389">
        <v>0.96166374804900001</v>
      </c>
      <c r="D6881" s="389" t="s">
        <v>647</v>
      </c>
      <c r="E6881" s="389" t="s">
        <v>652</v>
      </c>
      <c r="F6881" s="389" t="s">
        <v>651</v>
      </c>
      <c r="G6881" s="389" t="s">
        <v>649</v>
      </c>
    </row>
    <row r="6882" spans="1:7">
      <c r="A6882" s="389" t="s">
        <v>568</v>
      </c>
      <c r="B6882" s="389" t="s">
        <v>517</v>
      </c>
      <c r="C6882" s="389">
        <v>0.96166374804900001</v>
      </c>
      <c r="D6882" s="389" t="s">
        <v>647</v>
      </c>
      <c r="E6882" s="389" t="s">
        <v>652</v>
      </c>
      <c r="F6882" s="389" t="s">
        <v>651</v>
      </c>
      <c r="G6882" s="389" t="s">
        <v>649</v>
      </c>
    </row>
    <row r="6883" spans="1:7">
      <c r="A6883" s="389" t="s">
        <v>525</v>
      </c>
      <c r="B6883" s="389" t="s">
        <v>517</v>
      </c>
      <c r="C6883" s="389">
        <v>0.25804769681900003</v>
      </c>
      <c r="D6883" s="389" t="s">
        <v>647</v>
      </c>
      <c r="E6883" s="389" t="s">
        <v>652</v>
      </c>
      <c r="F6883" s="389" t="s">
        <v>651</v>
      </c>
      <c r="G6883" s="389" t="s">
        <v>649</v>
      </c>
    </row>
    <row r="6884" spans="1:7">
      <c r="A6884" s="389" t="s">
        <v>568</v>
      </c>
      <c r="B6884" s="389" t="s">
        <v>517</v>
      </c>
      <c r="C6884" s="389">
        <v>0.25804769681900003</v>
      </c>
      <c r="D6884" s="389" t="s">
        <v>647</v>
      </c>
      <c r="E6884" s="389" t="s">
        <v>652</v>
      </c>
      <c r="F6884" s="389" t="s">
        <v>651</v>
      </c>
      <c r="G6884" s="389" t="s">
        <v>649</v>
      </c>
    </row>
    <row r="6885" spans="1:7">
      <c r="A6885" s="389" t="s">
        <v>562</v>
      </c>
      <c r="B6885" s="389" t="s">
        <v>517</v>
      </c>
      <c r="C6885" s="389">
        <v>2.8996494472099998</v>
      </c>
      <c r="D6885" s="389" t="s">
        <v>647</v>
      </c>
      <c r="E6885" s="389" t="s">
        <v>652</v>
      </c>
      <c r="F6885" s="389" t="s">
        <v>651</v>
      </c>
      <c r="G6885" s="389" t="s">
        <v>649</v>
      </c>
    </row>
    <row r="6886" spans="1:7">
      <c r="A6886" s="389" t="s">
        <v>525</v>
      </c>
      <c r="B6886" s="389" t="s">
        <v>517</v>
      </c>
      <c r="C6886" s="389">
        <v>0.88895594394699995</v>
      </c>
      <c r="D6886" s="389" t="s">
        <v>647</v>
      </c>
      <c r="E6886" s="389" t="s">
        <v>652</v>
      </c>
      <c r="F6886" s="389" t="s">
        <v>651</v>
      </c>
      <c r="G6886" s="389" t="s">
        <v>649</v>
      </c>
    </row>
    <row r="6887" spans="1:7">
      <c r="A6887" s="389" t="s">
        <v>525</v>
      </c>
      <c r="B6887" s="389" t="s">
        <v>517</v>
      </c>
      <c r="C6887" s="389">
        <v>0.88895594394699995</v>
      </c>
      <c r="D6887" s="389" t="s">
        <v>647</v>
      </c>
      <c r="E6887" s="389" t="s">
        <v>652</v>
      </c>
      <c r="F6887" s="389" t="s">
        <v>651</v>
      </c>
      <c r="G6887" s="389" t="s">
        <v>649</v>
      </c>
    </row>
    <row r="6888" spans="1:7">
      <c r="A6888" s="389" t="s">
        <v>568</v>
      </c>
      <c r="B6888" s="389" t="s">
        <v>517</v>
      </c>
      <c r="C6888" s="389">
        <v>0.88895594394699995</v>
      </c>
      <c r="D6888" s="389" t="s">
        <v>647</v>
      </c>
      <c r="E6888" s="389" t="s">
        <v>652</v>
      </c>
      <c r="F6888" s="389" t="s">
        <v>651</v>
      </c>
      <c r="G6888" s="389" t="s">
        <v>649</v>
      </c>
    </row>
    <row r="6889" spans="1:7">
      <c r="A6889" s="389" t="s">
        <v>568</v>
      </c>
      <c r="B6889" s="389" t="s">
        <v>517</v>
      </c>
      <c r="C6889" s="389">
        <v>0.88895594394699995</v>
      </c>
      <c r="D6889" s="389" t="s">
        <v>647</v>
      </c>
      <c r="E6889" s="389" t="s">
        <v>652</v>
      </c>
      <c r="F6889" s="389" t="s">
        <v>651</v>
      </c>
      <c r="G6889" s="389" t="s">
        <v>649</v>
      </c>
    </row>
    <row r="6890" spans="1:7">
      <c r="A6890" s="389" t="s">
        <v>562</v>
      </c>
      <c r="B6890" s="389" t="s">
        <v>517</v>
      </c>
      <c r="C6890" s="389">
        <v>0.320467954552</v>
      </c>
      <c r="D6890" s="389" t="s">
        <v>647</v>
      </c>
      <c r="E6890" s="389" t="s">
        <v>652</v>
      </c>
      <c r="F6890" s="389" t="s">
        <v>651</v>
      </c>
      <c r="G6890" s="389" t="s">
        <v>649</v>
      </c>
    </row>
    <row r="6891" spans="1:7">
      <c r="A6891" s="389" t="s">
        <v>526</v>
      </c>
      <c r="B6891" s="389" t="s">
        <v>517</v>
      </c>
      <c r="C6891" s="389">
        <v>0.76136878623199999</v>
      </c>
      <c r="D6891" s="389" t="s">
        <v>647</v>
      </c>
      <c r="E6891" s="389" t="s">
        <v>652</v>
      </c>
      <c r="F6891" s="389" t="s">
        <v>651</v>
      </c>
      <c r="G6891" s="389" t="s">
        <v>649</v>
      </c>
    </row>
    <row r="6892" spans="1:7">
      <c r="A6892" s="389" t="s">
        <v>559</v>
      </c>
      <c r="B6892" s="389" t="s">
        <v>517</v>
      </c>
      <c r="C6892" s="389">
        <v>1.5761499752100001</v>
      </c>
      <c r="D6892" s="389" t="s">
        <v>647</v>
      </c>
      <c r="E6892" s="389" t="s">
        <v>652</v>
      </c>
      <c r="F6892" s="389" t="s">
        <v>651</v>
      </c>
      <c r="G6892" s="389" t="s">
        <v>649</v>
      </c>
    </row>
    <row r="6893" spans="1:7">
      <c r="A6893" s="389" t="s">
        <v>574</v>
      </c>
      <c r="B6893" s="389" t="s">
        <v>517</v>
      </c>
      <c r="C6893" s="389">
        <v>1.5761499752100001</v>
      </c>
      <c r="D6893" s="389" t="s">
        <v>647</v>
      </c>
      <c r="E6893" s="389" t="s">
        <v>652</v>
      </c>
      <c r="F6893" s="389" t="s">
        <v>651</v>
      </c>
      <c r="G6893" s="389" t="s">
        <v>649</v>
      </c>
    </row>
    <row r="6894" spans="1:7">
      <c r="A6894" s="389" t="s">
        <v>577</v>
      </c>
      <c r="B6894" s="389" t="s">
        <v>517</v>
      </c>
      <c r="C6894" s="389">
        <v>1.3959809113999999</v>
      </c>
      <c r="D6894" s="389" t="s">
        <v>647</v>
      </c>
      <c r="E6894" s="389" t="s">
        <v>652</v>
      </c>
      <c r="F6894" s="389" t="s">
        <v>651</v>
      </c>
      <c r="G6894" s="389" t="s">
        <v>649</v>
      </c>
    </row>
    <row r="6895" spans="1:7">
      <c r="A6895" s="389" t="s">
        <v>526</v>
      </c>
      <c r="B6895" s="389" t="s">
        <v>517</v>
      </c>
      <c r="C6895" s="389">
        <v>0.22427499352899999</v>
      </c>
      <c r="D6895" s="389" t="s">
        <v>647</v>
      </c>
      <c r="E6895" s="389" t="s">
        <v>652</v>
      </c>
      <c r="F6895" s="389" t="s">
        <v>651</v>
      </c>
      <c r="G6895" s="389" t="s">
        <v>649</v>
      </c>
    </row>
    <row r="6896" spans="1:7">
      <c r="A6896" s="389" t="s">
        <v>581</v>
      </c>
      <c r="B6896" s="389" t="s">
        <v>517</v>
      </c>
      <c r="C6896" s="389">
        <v>0.65169497358299999</v>
      </c>
      <c r="D6896" s="389" t="s">
        <v>647</v>
      </c>
      <c r="E6896" s="389" t="s">
        <v>652</v>
      </c>
      <c r="F6896" s="389" t="s">
        <v>651</v>
      </c>
      <c r="G6896" s="389" t="s">
        <v>649</v>
      </c>
    </row>
    <row r="6897" spans="1:7">
      <c r="A6897" s="389" t="s">
        <v>525</v>
      </c>
      <c r="B6897" s="389" t="s">
        <v>517</v>
      </c>
      <c r="C6897" s="389">
        <v>1.29996176305</v>
      </c>
      <c r="D6897" s="389" t="s">
        <v>647</v>
      </c>
      <c r="E6897" s="389" t="s">
        <v>652</v>
      </c>
      <c r="F6897" s="389" t="s">
        <v>651</v>
      </c>
      <c r="G6897" s="389" t="s">
        <v>649</v>
      </c>
    </row>
    <row r="6898" spans="1:7">
      <c r="A6898" s="389" t="s">
        <v>525</v>
      </c>
      <c r="B6898" s="389" t="s">
        <v>517</v>
      </c>
      <c r="C6898" s="389">
        <v>1.29996176305</v>
      </c>
      <c r="D6898" s="389" t="s">
        <v>647</v>
      </c>
      <c r="E6898" s="389" t="s">
        <v>652</v>
      </c>
      <c r="F6898" s="389" t="s">
        <v>651</v>
      </c>
      <c r="G6898" s="389" t="s">
        <v>649</v>
      </c>
    </row>
    <row r="6899" spans="1:7">
      <c r="A6899" s="389" t="s">
        <v>544</v>
      </c>
      <c r="B6899" s="389" t="s">
        <v>517</v>
      </c>
      <c r="C6899" s="389">
        <v>1.21137944295</v>
      </c>
      <c r="D6899" s="389" t="s">
        <v>647</v>
      </c>
      <c r="E6899" s="389" t="s">
        <v>652</v>
      </c>
      <c r="F6899" s="389" t="s">
        <v>651</v>
      </c>
      <c r="G6899" s="389" t="s">
        <v>649</v>
      </c>
    </row>
    <row r="6900" spans="1:7">
      <c r="A6900" s="389" t="s">
        <v>560</v>
      </c>
      <c r="B6900" s="389" t="s">
        <v>517</v>
      </c>
      <c r="C6900" s="389">
        <v>2.6875866187100002</v>
      </c>
      <c r="D6900" s="389" t="s">
        <v>647</v>
      </c>
      <c r="E6900" s="389" t="s">
        <v>652</v>
      </c>
      <c r="F6900" s="389" t="s">
        <v>651</v>
      </c>
      <c r="G6900" s="389" t="s">
        <v>649</v>
      </c>
    </row>
    <row r="6901" spans="1:7">
      <c r="A6901" s="389" t="s">
        <v>544</v>
      </c>
      <c r="B6901" s="389" t="s">
        <v>517</v>
      </c>
      <c r="C6901" s="389">
        <v>1.02476754783</v>
      </c>
      <c r="D6901" s="389" t="s">
        <v>647</v>
      </c>
      <c r="E6901" s="389" t="s">
        <v>652</v>
      </c>
      <c r="F6901" s="389" t="s">
        <v>651</v>
      </c>
      <c r="G6901" s="389" t="s">
        <v>649</v>
      </c>
    </row>
    <row r="6902" spans="1:7">
      <c r="A6902" s="389" t="s">
        <v>581</v>
      </c>
      <c r="B6902" s="389" t="s">
        <v>517</v>
      </c>
      <c r="C6902" s="389">
        <v>12.5932780275</v>
      </c>
      <c r="D6902" s="389" t="s">
        <v>647</v>
      </c>
      <c r="E6902" s="389" t="s">
        <v>652</v>
      </c>
      <c r="F6902" s="389" t="s">
        <v>653</v>
      </c>
      <c r="G6902" s="389" t="s">
        <v>649</v>
      </c>
    </row>
    <row r="6903" spans="1:7">
      <c r="A6903" s="389" t="s">
        <v>563</v>
      </c>
      <c r="B6903" s="389" t="s">
        <v>517</v>
      </c>
      <c r="C6903" s="389">
        <v>3.0503121656199998</v>
      </c>
      <c r="D6903" s="389" t="s">
        <v>654</v>
      </c>
      <c r="E6903" s="389" t="s">
        <v>648</v>
      </c>
      <c r="F6903" s="389" t="s">
        <v>647</v>
      </c>
      <c r="G6903" s="389" t="s">
        <v>649</v>
      </c>
    </row>
    <row r="6904" spans="1:7">
      <c r="A6904" s="389" t="s">
        <v>560</v>
      </c>
      <c r="B6904" s="389" t="s">
        <v>517</v>
      </c>
      <c r="C6904" s="389">
        <v>2.0929685179900002</v>
      </c>
      <c r="D6904" s="389" t="s">
        <v>654</v>
      </c>
      <c r="E6904" s="389" t="s">
        <v>648</v>
      </c>
      <c r="F6904" s="389" t="s">
        <v>655</v>
      </c>
      <c r="G6904" s="389" t="s">
        <v>649</v>
      </c>
    </row>
    <row r="6905" spans="1:7">
      <c r="A6905" s="389" t="s">
        <v>560</v>
      </c>
      <c r="B6905" s="389" t="s">
        <v>517</v>
      </c>
      <c r="C6905" s="389">
        <v>5.6222584221799998</v>
      </c>
      <c r="D6905" s="389" t="s">
        <v>654</v>
      </c>
      <c r="E6905" s="389" t="s">
        <v>648</v>
      </c>
      <c r="F6905" s="389" t="s">
        <v>655</v>
      </c>
      <c r="G6905" s="389" t="s">
        <v>649</v>
      </c>
    </row>
    <row r="6906" spans="1:7">
      <c r="A6906" s="389" t="s">
        <v>560</v>
      </c>
      <c r="B6906" s="389" t="s">
        <v>517</v>
      </c>
      <c r="C6906" s="389">
        <v>1.84807324036</v>
      </c>
      <c r="D6906" s="389" t="s">
        <v>654</v>
      </c>
      <c r="E6906" s="389" t="s">
        <v>648</v>
      </c>
      <c r="F6906" s="389" t="s">
        <v>655</v>
      </c>
      <c r="G6906" s="389" t="s">
        <v>649</v>
      </c>
    </row>
    <row r="6907" spans="1:7">
      <c r="A6907" s="389" t="s">
        <v>560</v>
      </c>
      <c r="B6907" s="389" t="s">
        <v>517</v>
      </c>
      <c r="C6907" s="389">
        <v>1.31817613094</v>
      </c>
      <c r="D6907" s="389" t="s">
        <v>654</v>
      </c>
      <c r="E6907" s="389" t="s">
        <v>648</v>
      </c>
      <c r="F6907" s="389" t="s">
        <v>655</v>
      </c>
      <c r="G6907" s="389" t="s">
        <v>649</v>
      </c>
    </row>
    <row r="6908" spans="1:7">
      <c r="A6908" s="389" t="s">
        <v>560</v>
      </c>
      <c r="B6908" s="389" t="s">
        <v>517</v>
      </c>
      <c r="C6908" s="389">
        <v>4.7220035917900001</v>
      </c>
      <c r="D6908" s="389" t="s">
        <v>654</v>
      </c>
      <c r="E6908" s="389" t="s">
        <v>648</v>
      </c>
      <c r="F6908" s="389" t="s">
        <v>655</v>
      </c>
      <c r="G6908" s="389" t="s">
        <v>649</v>
      </c>
    </row>
    <row r="6909" spans="1:7">
      <c r="A6909" s="389" t="s">
        <v>563</v>
      </c>
      <c r="B6909" s="389" t="s">
        <v>517</v>
      </c>
      <c r="C6909" s="389">
        <v>3.1003523990900002</v>
      </c>
      <c r="D6909" s="389" t="s">
        <v>654</v>
      </c>
      <c r="E6909" s="389" t="s">
        <v>652</v>
      </c>
      <c r="F6909" s="389" t="s">
        <v>647</v>
      </c>
      <c r="G6909" s="389" t="s">
        <v>649</v>
      </c>
    </row>
    <row r="6910" spans="1:7">
      <c r="A6910" s="389" t="s">
        <v>535</v>
      </c>
      <c r="B6910" s="389" t="s">
        <v>517</v>
      </c>
      <c r="C6910" s="389">
        <v>0.56104947001000005</v>
      </c>
      <c r="D6910" s="389" t="s">
        <v>654</v>
      </c>
      <c r="E6910" s="389" t="s">
        <v>652</v>
      </c>
      <c r="F6910" s="389" t="s">
        <v>647</v>
      </c>
      <c r="G6910" s="389" t="s">
        <v>649</v>
      </c>
    </row>
    <row r="6911" spans="1:7">
      <c r="A6911" s="389" t="s">
        <v>563</v>
      </c>
      <c r="B6911" s="389" t="s">
        <v>517</v>
      </c>
      <c r="C6911" s="389">
        <v>2.9698489049600001</v>
      </c>
      <c r="D6911" s="389" t="s">
        <v>654</v>
      </c>
      <c r="E6911" s="389" t="s">
        <v>652</v>
      </c>
      <c r="F6911" s="389" t="s">
        <v>647</v>
      </c>
      <c r="G6911" s="389" t="s">
        <v>649</v>
      </c>
    </row>
    <row r="6912" spans="1:7">
      <c r="A6912" s="389" t="s">
        <v>525</v>
      </c>
      <c r="B6912" s="389" t="s">
        <v>517</v>
      </c>
      <c r="C6912" s="389">
        <v>1.2213997288</v>
      </c>
      <c r="D6912" s="389" t="s">
        <v>654</v>
      </c>
      <c r="E6912" s="389" t="s">
        <v>652</v>
      </c>
      <c r="F6912" s="389" t="s">
        <v>647</v>
      </c>
      <c r="G6912" s="389" t="s">
        <v>649</v>
      </c>
    </row>
    <row r="6913" spans="1:7">
      <c r="A6913" s="389" t="s">
        <v>563</v>
      </c>
      <c r="B6913" s="389" t="s">
        <v>517</v>
      </c>
      <c r="C6913" s="389">
        <v>3.9326361466900002</v>
      </c>
      <c r="D6913" s="389" t="s">
        <v>654</v>
      </c>
      <c r="E6913" s="389" t="s">
        <v>652</v>
      </c>
      <c r="F6913" s="389" t="s">
        <v>647</v>
      </c>
      <c r="G6913" s="389" t="s">
        <v>649</v>
      </c>
    </row>
    <row r="6914" spans="1:7">
      <c r="A6914" s="389" t="s">
        <v>535</v>
      </c>
      <c r="B6914" s="389" t="s">
        <v>517</v>
      </c>
      <c r="C6914" s="389">
        <v>0.324095060145</v>
      </c>
      <c r="D6914" s="389" t="s">
        <v>654</v>
      </c>
      <c r="E6914" s="389" t="s">
        <v>652</v>
      </c>
      <c r="F6914" s="389" t="s">
        <v>647</v>
      </c>
      <c r="G6914" s="389" t="s">
        <v>649</v>
      </c>
    </row>
    <row r="6915" spans="1:7">
      <c r="A6915" s="389" t="s">
        <v>563</v>
      </c>
      <c r="B6915" s="389" t="s">
        <v>517</v>
      </c>
      <c r="C6915" s="389">
        <v>5.3189432293900003</v>
      </c>
      <c r="D6915" s="389" t="s">
        <v>654</v>
      </c>
      <c r="E6915" s="389" t="s">
        <v>652</v>
      </c>
      <c r="F6915" s="389" t="s">
        <v>647</v>
      </c>
      <c r="G6915" s="389" t="s">
        <v>649</v>
      </c>
    </row>
    <row r="6916" spans="1:7">
      <c r="A6916" s="389" t="s">
        <v>535</v>
      </c>
      <c r="B6916" s="389" t="s">
        <v>517</v>
      </c>
      <c r="C6916" s="389">
        <v>0.38307852115699997</v>
      </c>
      <c r="D6916" s="389" t="s">
        <v>654</v>
      </c>
      <c r="E6916" s="389" t="s">
        <v>652</v>
      </c>
      <c r="F6916" s="389" t="s">
        <v>647</v>
      </c>
      <c r="G6916" s="389" t="s">
        <v>649</v>
      </c>
    </row>
    <row r="6917" spans="1:7">
      <c r="A6917" s="389" t="s">
        <v>563</v>
      </c>
      <c r="B6917" s="389" t="s">
        <v>517</v>
      </c>
      <c r="C6917" s="389">
        <v>10.387761380700001</v>
      </c>
      <c r="D6917" s="389" t="s">
        <v>654</v>
      </c>
      <c r="E6917" s="389" t="s">
        <v>652</v>
      </c>
      <c r="F6917" s="389" t="s">
        <v>647</v>
      </c>
      <c r="G6917" s="389" t="s">
        <v>649</v>
      </c>
    </row>
    <row r="6918" spans="1:7">
      <c r="A6918" s="389" t="s">
        <v>560</v>
      </c>
      <c r="B6918" s="389" t="s">
        <v>517</v>
      </c>
      <c r="C6918" s="389">
        <v>10.5332199365</v>
      </c>
      <c r="D6918" s="389" t="s">
        <v>634</v>
      </c>
      <c r="E6918" s="389" t="s">
        <v>648</v>
      </c>
      <c r="F6918" s="389" t="s">
        <v>634</v>
      </c>
      <c r="G6918" s="389" t="s">
        <v>649</v>
      </c>
    </row>
    <row r="6919" spans="1:7">
      <c r="A6919" s="389" t="s">
        <v>560</v>
      </c>
      <c r="B6919" s="389" t="s">
        <v>517</v>
      </c>
      <c r="C6919" s="389">
        <v>10.5332199365</v>
      </c>
      <c r="D6919" s="389" t="s">
        <v>634</v>
      </c>
      <c r="E6919" s="389" t="s">
        <v>648</v>
      </c>
      <c r="F6919" s="389" t="s">
        <v>634</v>
      </c>
      <c r="G6919" s="389" t="s">
        <v>649</v>
      </c>
    </row>
    <row r="6920" spans="1:7">
      <c r="A6920" s="389" t="s">
        <v>560</v>
      </c>
      <c r="B6920" s="389" t="s">
        <v>517</v>
      </c>
      <c r="C6920" s="389">
        <v>10.5332199365</v>
      </c>
      <c r="D6920" s="389" t="s">
        <v>634</v>
      </c>
      <c r="E6920" s="389" t="s">
        <v>648</v>
      </c>
      <c r="F6920" s="389" t="s">
        <v>634</v>
      </c>
      <c r="G6920" s="389" t="s">
        <v>649</v>
      </c>
    </row>
    <row r="6921" spans="1:7">
      <c r="A6921" s="389" t="s">
        <v>581</v>
      </c>
      <c r="B6921" s="389" t="s">
        <v>517</v>
      </c>
      <c r="C6921" s="389">
        <v>6.7254886624600001</v>
      </c>
      <c r="D6921" s="389" t="s">
        <v>634</v>
      </c>
      <c r="E6921" s="389" t="s">
        <v>648</v>
      </c>
      <c r="F6921" s="389" t="s">
        <v>634</v>
      </c>
      <c r="G6921" s="389" t="s">
        <v>649</v>
      </c>
    </row>
    <row r="6922" spans="1:7">
      <c r="A6922" s="389" t="s">
        <v>581</v>
      </c>
      <c r="B6922" s="389" t="s">
        <v>517</v>
      </c>
      <c r="C6922" s="389">
        <v>39.113695329099897</v>
      </c>
      <c r="D6922" s="389" t="s">
        <v>634</v>
      </c>
      <c r="E6922" s="389" t="s">
        <v>648</v>
      </c>
      <c r="F6922" s="389" t="s">
        <v>634</v>
      </c>
      <c r="G6922" s="389" t="s">
        <v>649</v>
      </c>
    </row>
    <row r="6923" spans="1:7">
      <c r="A6923" s="389" t="s">
        <v>581</v>
      </c>
      <c r="B6923" s="389" t="s">
        <v>517</v>
      </c>
      <c r="C6923" s="389">
        <v>3.9527540853200001</v>
      </c>
      <c r="D6923" s="389" t="s">
        <v>634</v>
      </c>
      <c r="E6923" s="389" t="s">
        <v>648</v>
      </c>
      <c r="F6923" s="389" t="s">
        <v>634</v>
      </c>
      <c r="G6923" s="389" t="s">
        <v>649</v>
      </c>
    </row>
    <row r="6924" spans="1:7">
      <c r="A6924" s="389" t="s">
        <v>581</v>
      </c>
      <c r="B6924" s="389" t="s">
        <v>517</v>
      </c>
      <c r="C6924" s="389">
        <v>3.5511239312299998</v>
      </c>
      <c r="D6924" s="389" t="s">
        <v>634</v>
      </c>
      <c r="E6924" s="389" t="s">
        <v>648</v>
      </c>
      <c r="F6924" s="389" t="s">
        <v>634</v>
      </c>
      <c r="G6924" s="389" t="s">
        <v>649</v>
      </c>
    </row>
    <row r="6925" spans="1:7">
      <c r="A6925" s="389" t="s">
        <v>581</v>
      </c>
      <c r="B6925" s="389" t="s">
        <v>517</v>
      </c>
      <c r="C6925" s="389">
        <v>11.0679990733999</v>
      </c>
      <c r="D6925" s="389" t="s">
        <v>634</v>
      </c>
      <c r="E6925" s="389" t="s">
        <v>648</v>
      </c>
      <c r="F6925" s="389" t="s">
        <v>634</v>
      </c>
      <c r="G6925" s="389" t="s">
        <v>649</v>
      </c>
    </row>
    <row r="6926" spans="1:7">
      <c r="A6926" s="389" t="s">
        <v>546</v>
      </c>
      <c r="B6926" s="389" t="s">
        <v>517</v>
      </c>
      <c r="C6926" s="389">
        <v>13.7504340618</v>
      </c>
      <c r="D6926" s="389" t="s">
        <v>634</v>
      </c>
      <c r="E6926" s="389" t="s">
        <v>648</v>
      </c>
      <c r="F6926" s="389" t="s">
        <v>634</v>
      </c>
      <c r="G6926" s="389" t="s">
        <v>649</v>
      </c>
    </row>
    <row r="6927" spans="1:7">
      <c r="A6927" s="389" t="s">
        <v>581</v>
      </c>
      <c r="B6927" s="389" t="s">
        <v>517</v>
      </c>
      <c r="C6927" s="389">
        <v>9.4707285677200002</v>
      </c>
      <c r="D6927" s="389" t="s">
        <v>634</v>
      </c>
      <c r="E6927" s="389" t="s">
        <v>648</v>
      </c>
      <c r="F6927" s="389" t="s">
        <v>634</v>
      </c>
      <c r="G6927" s="389" t="s">
        <v>649</v>
      </c>
    </row>
    <row r="6928" spans="1:7">
      <c r="A6928" s="389" t="s">
        <v>577</v>
      </c>
      <c r="B6928" s="389" t="s">
        <v>517</v>
      </c>
      <c r="C6928" s="389">
        <v>15.0231650139</v>
      </c>
      <c r="D6928" s="389" t="s">
        <v>634</v>
      </c>
      <c r="E6928" s="389" t="s">
        <v>648</v>
      </c>
      <c r="F6928" s="389" t="s">
        <v>634</v>
      </c>
      <c r="G6928" s="389" t="s">
        <v>649</v>
      </c>
    </row>
    <row r="6929" spans="1:7">
      <c r="A6929" s="389" t="s">
        <v>535</v>
      </c>
      <c r="B6929" s="389" t="s">
        <v>517</v>
      </c>
      <c r="C6929" s="389">
        <v>1.0734305606000001</v>
      </c>
      <c r="D6929" s="389" t="s">
        <v>634</v>
      </c>
      <c r="E6929" s="389" t="s">
        <v>648</v>
      </c>
      <c r="F6929" s="389" t="s">
        <v>634</v>
      </c>
      <c r="G6929" s="389" t="s">
        <v>649</v>
      </c>
    </row>
    <row r="6930" spans="1:7">
      <c r="A6930" s="389" t="s">
        <v>546</v>
      </c>
      <c r="B6930" s="389" t="s">
        <v>517</v>
      </c>
      <c r="C6930" s="389">
        <v>5.1834024247199997</v>
      </c>
      <c r="D6930" s="389" t="s">
        <v>634</v>
      </c>
      <c r="E6930" s="389" t="s">
        <v>648</v>
      </c>
      <c r="F6930" s="389" t="s">
        <v>634</v>
      </c>
      <c r="G6930" s="389" t="s">
        <v>649</v>
      </c>
    </row>
    <row r="6931" spans="1:7">
      <c r="A6931" s="389" t="s">
        <v>581</v>
      </c>
      <c r="B6931" s="389" t="s">
        <v>517</v>
      </c>
      <c r="C6931" s="389">
        <v>3.1856362013199999</v>
      </c>
      <c r="D6931" s="389" t="s">
        <v>634</v>
      </c>
      <c r="E6931" s="389" t="s">
        <v>648</v>
      </c>
      <c r="F6931" s="389" t="s">
        <v>634</v>
      </c>
      <c r="G6931" s="389" t="s">
        <v>649</v>
      </c>
    </row>
    <row r="6932" spans="1:7">
      <c r="A6932" s="389" t="s">
        <v>546</v>
      </c>
      <c r="B6932" s="389" t="s">
        <v>517</v>
      </c>
      <c r="C6932" s="389">
        <v>10.49916981</v>
      </c>
      <c r="D6932" s="389" t="s">
        <v>634</v>
      </c>
      <c r="E6932" s="389" t="s">
        <v>648</v>
      </c>
      <c r="F6932" s="389" t="s">
        <v>634</v>
      </c>
      <c r="G6932" s="389" t="s">
        <v>649</v>
      </c>
    </row>
    <row r="6933" spans="1:7">
      <c r="A6933" s="389" t="s">
        <v>571</v>
      </c>
      <c r="B6933" s="389" t="s">
        <v>517</v>
      </c>
      <c r="C6933" s="389">
        <v>8.4811350561799905</v>
      </c>
      <c r="D6933" s="389" t="s">
        <v>634</v>
      </c>
      <c r="E6933" s="389" t="s">
        <v>648</v>
      </c>
      <c r="F6933" s="389" t="s">
        <v>634</v>
      </c>
      <c r="G6933" s="389" t="s">
        <v>649</v>
      </c>
    </row>
    <row r="6934" spans="1:7">
      <c r="A6934" s="389" t="s">
        <v>581</v>
      </c>
      <c r="B6934" s="389" t="s">
        <v>517</v>
      </c>
      <c r="C6934" s="389">
        <v>9.2817023632400009</v>
      </c>
      <c r="D6934" s="389" t="s">
        <v>634</v>
      </c>
      <c r="E6934" s="389" t="s">
        <v>648</v>
      </c>
      <c r="F6934" s="389" t="s">
        <v>634</v>
      </c>
      <c r="G6934" s="389" t="s">
        <v>649</v>
      </c>
    </row>
    <row r="6935" spans="1:7">
      <c r="A6935" s="389" t="s">
        <v>546</v>
      </c>
      <c r="B6935" s="389" t="s">
        <v>517</v>
      </c>
      <c r="C6935" s="389">
        <v>14.0420337638999</v>
      </c>
      <c r="D6935" s="389" t="s">
        <v>634</v>
      </c>
      <c r="E6935" s="389" t="s">
        <v>648</v>
      </c>
      <c r="F6935" s="389" t="s">
        <v>634</v>
      </c>
      <c r="G6935" s="389" t="s">
        <v>649</v>
      </c>
    </row>
    <row r="6936" spans="1:7">
      <c r="A6936" s="389" t="s">
        <v>544</v>
      </c>
      <c r="B6936" s="389" t="s">
        <v>517</v>
      </c>
      <c r="C6936" s="389">
        <v>2.2680201787300001</v>
      </c>
      <c r="D6936" s="389" t="s">
        <v>634</v>
      </c>
      <c r="E6936" s="389" t="s">
        <v>648</v>
      </c>
      <c r="F6936" s="389" t="s">
        <v>634</v>
      </c>
      <c r="G6936" s="389" t="s">
        <v>649</v>
      </c>
    </row>
    <row r="6937" spans="1:7">
      <c r="A6937" s="389" t="s">
        <v>544</v>
      </c>
      <c r="B6937" s="389" t="s">
        <v>517</v>
      </c>
      <c r="C6937" s="389">
        <v>2.2680201787300001</v>
      </c>
      <c r="D6937" s="389" t="s">
        <v>634</v>
      </c>
      <c r="E6937" s="389" t="s">
        <v>648</v>
      </c>
      <c r="F6937" s="389" t="s">
        <v>634</v>
      </c>
      <c r="G6937" s="389" t="s">
        <v>649</v>
      </c>
    </row>
    <row r="6938" spans="1:7">
      <c r="A6938" s="389" t="s">
        <v>581</v>
      </c>
      <c r="B6938" s="389" t="s">
        <v>517</v>
      </c>
      <c r="C6938" s="389">
        <v>17.8937855319999</v>
      </c>
      <c r="D6938" s="389" t="s">
        <v>634</v>
      </c>
      <c r="E6938" s="389" t="s">
        <v>648</v>
      </c>
      <c r="F6938" s="389" t="s">
        <v>634</v>
      </c>
      <c r="G6938" s="389" t="s">
        <v>649</v>
      </c>
    </row>
    <row r="6939" spans="1:7">
      <c r="A6939" s="389" t="s">
        <v>546</v>
      </c>
      <c r="B6939" s="389" t="s">
        <v>517</v>
      </c>
      <c r="C6939" s="389">
        <v>10.3215592074</v>
      </c>
      <c r="D6939" s="389" t="s">
        <v>634</v>
      </c>
      <c r="E6939" s="389" t="s">
        <v>648</v>
      </c>
      <c r="F6939" s="389" t="s">
        <v>634</v>
      </c>
      <c r="G6939" s="389" t="s">
        <v>649</v>
      </c>
    </row>
    <row r="6940" spans="1:7">
      <c r="A6940" s="389" t="s">
        <v>581</v>
      </c>
      <c r="B6940" s="389" t="s">
        <v>517</v>
      </c>
      <c r="C6940" s="389">
        <v>12.28523751</v>
      </c>
      <c r="D6940" s="389" t="s">
        <v>634</v>
      </c>
      <c r="E6940" s="389" t="s">
        <v>648</v>
      </c>
      <c r="F6940" s="389" t="s">
        <v>634</v>
      </c>
      <c r="G6940" s="389" t="s">
        <v>649</v>
      </c>
    </row>
    <row r="6941" spans="1:7">
      <c r="A6941" s="389" t="s">
        <v>543</v>
      </c>
      <c r="B6941" s="389" t="s">
        <v>517</v>
      </c>
      <c r="C6941" s="389">
        <v>25.987390714699899</v>
      </c>
      <c r="D6941" s="389" t="s">
        <v>634</v>
      </c>
      <c r="E6941" s="389" t="s">
        <v>648</v>
      </c>
      <c r="F6941" s="389" t="s">
        <v>634</v>
      </c>
      <c r="G6941" s="389" t="s">
        <v>649</v>
      </c>
    </row>
    <row r="6942" spans="1:7">
      <c r="A6942" s="389" t="s">
        <v>543</v>
      </c>
      <c r="B6942" s="389" t="s">
        <v>517</v>
      </c>
      <c r="C6942" s="389">
        <v>25.987390714699899</v>
      </c>
      <c r="D6942" s="389" t="s">
        <v>634</v>
      </c>
      <c r="E6942" s="389" t="s">
        <v>648</v>
      </c>
      <c r="F6942" s="389" t="s">
        <v>634</v>
      </c>
      <c r="G6942" s="389" t="s">
        <v>649</v>
      </c>
    </row>
    <row r="6943" spans="1:7">
      <c r="A6943" s="389" t="s">
        <v>543</v>
      </c>
      <c r="B6943" s="389" t="s">
        <v>517</v>
      </c>
      <c r="C6943" s="389">
        <v>25.987390714699899</v>
      </c>
      <c r="D6943" s="389" t="s">
        <v>634</v>
      </c>
      <c r="E6943" s="389" t="s">
        <v>648</v>
      </c>
      <c r="F6943" s="389" t="s">
        <v>634</v>
      </c>
      <c r="G6943" s="389" t="s">
        <v>649</v>
      </c>
    </row>
    <row r="6944" spans="1:7">
      <c r="A6944" s="389" t="s">
        <v>581</v>
      </c>
      <c r="B6944" s="389" t="s">
        <v>517</v>
      </c>
      <c r="C6944" s="389">
        <v>30.1782699462</v>
      </c>
      <c r="D6944" s="389" t="s">
        <v>634</v>
      </c>
      <c r="E6944" s="389" t="s">
        <v>648</v>
      </c>
      <c r="F6944" s="389" t="s">
        <v>634</v>
      </c>
      <c r="G6944" s="389" t="s">
        <v>649</v>
      </c>
    </row>
    <row r="6945" spans="1:7">
      <c r="A6945" s="389" t="s">
        <v>581</v>
      </c>
      <c r="B6945" s="389" t="s">
        <v>517</v>
      </c>
      <c r="C6945" s="389">
        <v>12.9670947472999</v>
      </c>
      <c r="D6945" s="389" t="s">
        <v>634</v>
      </c>
      <c r="E6945" s="389" t="s">
        <v>648</v>
      </c>
      <c r="F6945" s="389" t="s">
        <v>634</v>
      </c>
      <c r="G6945" s="389" t="s">
        <v>649</v>
      </c>
    </row>
    <row r="6946" spans="1:7">
      <c r="A6946" s="389" t="s">
        <v>544</v>
      </c>
      <c r="B6946" s="389" t="s">
        <v>517</v>
      </c>
      <c r="C6946" s="389">
        <v>2.8408510193700001</v>
      </c>
      <c r="D6946" s="389" t="s">
        <v>634</v>
      </c>
      <c r="E6946" s="389" t="s">
        <v>648</v>
      </c>
      <c r="F6946" s="389" t="s">
        <v>634</v>
      </c>
      <c r="G6946" s="389" t="s">
        <v>649</v>
      </c>
    </row>
    <row r="6947" spans="1:7">
      <c r="A6947" s="389" t="s">
        <v>544</v>
      </c>
      <c r="B6947" s="389" t="s">
        <v>517</v>
      </c>
      <c r="C6947" s="389">
        <v>2.8408510193700001</v>
      </c>
      <c r="D6947" s="389" t="s">
        <v>634</v>
      </c>
      <c r="E6947" s="389" t="s">
        <v>648</v>
      </c>
      <c r="F6947" s="389" t="s">
        <v>634</v>
      </c>
      <c r="G6947" s="389" t="s">
        <v>649</v>
      </c>
    </row>
    <row r="6948" spans="1:7">
      <c r="A6948" s="389" t="s">
        <v>560</v>
      </c>
      <c r="B6948" s="389" t="s">
        <v>517</v>
      </c>
      <c r="C6948" s="389">
        <v>10.5600323939</v>
      </c>
      <c r="D6948" s="389" t="s">
        <v>634</v>
      </c>
      <c r="E6948" s="389" t="s">
        <v>648</v>
      </c>
      <c r="F6948" s="389" t="s">
        <v>634</v>
      </c>
      <c r="G6948" s="389" t="s">
        <v>649</v>
      </c>
    </row>
    <row r="6949" spans="1:7">
      <c r="A6949" s="389" t="s">
        <v>560</v>
      </c>
      <c r="B6949" s="389" t="s">
        <v>517</v>
      </c>
      <c r="C6949" s="389">
        <v>10.5600323939</v>
      </c>
      <c r="D6949" s="389" t="s">
        <v>634</v>
      </c>
      <c r="E6949" s="389" t="s">
        <v>648</v>
      </c>
      <c r="F6949" s="389" t="s">
        <v>634</v>
      </c>
      <c r="G6949" s="389" t="s">
        <v>649</v>
      </c>
    </row>
    <row r="6950" spans="1:7">
      <c r="A6950" s="389" t="s">
        <v>560</v>
      </c>
      <c r="B6950" s="389" t="s">
        <v>517</v>
      </c>
      <c r="C6950" s="389">
        <v>10.5600323939</v>
      </c>
      <c r="D6950" s="389" t="s">
        <v>634</v>
      </c>
      <c r="E6950" s="389" t="s">
        <v>648</v>
      </c>
      <c r="F6950" s="389" t="s">
        <v>634</v>
      </c>
      <c r="G6950" s="389" t="s">
        <v>649</v>
      </c>
    </row>
    <row r="6951" spans="1:7">
      <c r="A6951" s="389" t="s">
        <v>560</v>
      </c>
      <c r="B6951" s="389" t="s">
        <v>517</v>
      </c>
      <c r="C6951" s="389">
        <v>19.179213660399899</v>
      </c>
      <c r="D6951" s="389" t="s">
        <v>634</v>
      </c>
      <c r="E6951" s="389" t="s">
        <v>648</v>
      </c>
      <c r="F6951" s="389" t="s">
        <v>634</v>
      </c>
      <c r="G6951" s="389" t="s">
        <v>649</v>
      </c>
    </row>
    <row r="6952" spans="1:7">
      <c r="A6952" s="389" t="s">
        <v>546</v>
      </c>
      <c r="B6952" s="389" t="s">
        <v>517</v>
      </c>
      <c r="C6952" s="389">
        <v>7.5044706747600003</v>
      </c>
      <c r="D6952" s="389" t="s">
        <v>634</v>
      </c>
      <c r="E6952" s="389" t="s">
        <v>648</v>
      </c>
      <c r="F6952" s="389" t="s">
        <v>634</v>
      </c>
      <c r="G6952" s="389" t="s">
        <v>649</v>
      </c>
    </row>
    <row r="6953" spans="1:7">
      <c r="A6953" s="389" t="s">
        <v>526</v>
      </c>
      <c r="B6953" s="389" t="s">
        <v>517</v>
      </c>
      <c r="C6953" s="389">
        <v>3.71690897056</v>
      </c>
      <c r="D6953" s="389" t="s">
        <v>634</v>
      </c>
      <c r="E6953" s="389" t="s">
        <v>648</v>
      </c>
      <c r="F6953" s="389" t="s">
        <v>634</v>
      </c>
      <c r="G6953" s="389" t="s">
        <v>649</v>
      </c>
    </row>
    <row r="6954" spans="1:7">
      <c r="A6954" s="389" t="s">
        <v>540</v>
      </c>
      <c r="B6954" s="389" t="s">
        <v>517</v>
      </c>
      <c r="C6954" s="389">
        <v>3.71690897056</v>
      </c>
      <c r="D6954" s="389" t="s">
        <v>634</v>
      </c>
      <c r="E6954" s="389" t="s">
        <v>648</v>
      </c>
      <c r="F6954" s="389" t="s">
        <v>634</v>
      </c>
      <c r="G6954" s="389" t="s">
        <v>649</v>
      </c>
    </row>
    <row r="6955" spans="1:7">
      <c r="A6955" s="389" t="s">
        <v>581</v>
      </c>
      <c r="B6955" s="389" t="s">
        <v>517</v>
      </c>
      <c r="C6955" s="389">
        <v>11.2466850943</v>
      </c>
      <c r="D6955" s="389" t="s">
        <v>634</v>
      </c>
      <c r="E6955" s="389" t="s">
        <v>648</v>
      </c>
      <c r="F6955" s="389" t="s">
        <v>634</v>
      </c>
      <c r="G6955" s="389" t="s">
        <v>649</v>
      </c>
    </row>
    <row r="6956" spans="1:7">
      <c r="A6956" s="389" t="s">
        <v>560</v>
      </c>
      <c r="B6956" s="389" t="s">
        <v>517</v>
      </c>
      <c r="C6956" s="389">
        <v>10.6494948334</v>
      </c>
      <c r="D6956" s="389" t="s">
        <v>634</v>
      </c>
      <c r="E6956" s="389" t="s">
        <v>648</v>
      </c>
      <c r="F6956" s="389" t="s">
        <v>634</v>
      </c>
      <c r="G6956" s="389" t="s">
        <v>649</v>
      </c>
    </row>
    <row r="6957" spans="1:7">
      <c r="A6957" s="389" t="s">
        <v>577</v>
      </c>
      <c r="B6957" s="389" t="s">
        <v>517</v>
      </c>
      <c r="C6957" s="389">
        <v>4.9863653786100004</v>
      </c>
      <c r="D6957" s="389" t="s">
        <v>634</v>
      </c>
      <c r="E6957" s="389" t="s">
        <v>648</v>
      </c>
      <c r="F6957" s="389" t="s">
        <v>634</v>
      </c>
      <c r="G6957" s="389" t="s">
        <v>649</v>
      </c>
    </row>
    <row r="6958" spans="1:7">
      <c r="A6958" s="389" t="s">
        <v>532</v>
      </c>
      <c r="B6958" s="389" t="s">
        <v>517</v>
      </c>
      <c r="C6958" s="389">
        <v>13.572472156</v>
      </c>
      <c r="D6958" s="389" t="s">
        <v>634</v>
      </c>
      <c r="E6958" s="389" t="s">
        <v>648</v>
      </c>
      <c r="F6958" s="389" t="s">
        <v>634</v>
      </c>
      <c r="G6958" s="389" t="s">
        <v>649</v>
      </c>
    </row>
    <row r="6959" spans="1:7">
      <c r="A6959" s="389" t="s">
        <v>532</v>
      </c>
      <c r="B6959" s="389" t="s">
        <v>517</v>
      </c>
      <c r="C6959" s="389">
        <v>13.572472156</v>
      </c>
      <c r="D6959" s="389" t="s">
        <v>634</v>
      </c>
      <c r="E6959" s="389" t="s">
        <v>648</v>
      </c>
      <c r="F6959" s="389" t="s">
        <v>634</v>
      </c>
      <c r="G6959" s="389" t="s">
        <v>649</v>
      </c>
    </row>
    <row r="6960" spans="1:7">
      <c r="A6960" s="389" t="s">
        <v>546</v>
      </c>
      <c r="B6960" s="389" t="s">
        <v>517</v>
      </c>
      <c r="C6960" s="389">
        <v>1.5457845943499999</v>
      </c>
      <c r="D6960" s="389" t="s">
        <v>634</v>
      </c>
      <c r="E6960" s="389" t="s">
        <v>648</v>
      </c>
      <c r="F6960" s="389" t="s">
        <v>634</v>
      </c>
      <c r="G6960" s="389" t="s">
        <v>649</v>
      </c>
    </row>
    <row r="6961" spans="1:7">
      <c r="A6961" s="389" t="s">
        <v>577</v>
      </c>
      <c r="B6961" s="389" t="s">
        <v>517</v>
      </c>
      <c r="C6961" s="389">
        <v>4.5604853602000004</v>
      </c>
      <c r="D6961" s="389" t="s">
        <v>634</v>
      </c>
      <c r="E6961" s="389" t="s">
        <v>648</v>
      </c>
      <c r="F6961" s="389" t="s">
        <v>634</v>
      </c>
      <c r="G6961" s="389" t="s">
        <v>649</v>
      </c>
    </row>
    <row r="6962" spans="1:7">
      <c r="A6962" s="389" t="s">
        <v>579</v>
      </c>
      <c r="B6962" s="389" t="s">
        <v>517</v>
      </c>
      <c r="C6962" s="389">
        <v>4.7868321191799996</v>
      </c>
      <c r="D6962" s="389" t="s">
        <v>634</v>
      </c>
      <c r="E6962" s="389" t="s">
        <v>648</v>
      </c>
      <c r="F6962" s="389" t="s">
        <v>634</v>
      </c>
      <c r="G6962" s="389" t="s">
        <v>649</v>
      </c>
    </row>
    <row r="6963" spans="1:7">
      <c r="A6963" s="389" t="s">
        <v>577</v>
      </c>
      <c r="B6963" s="389" t="s">
        <v>517</v>
      </c>
      <c r="C6963" s="389">
        <v>10.7880641411</v>
      </c>
      <c r="D6963" s="389" t="s">
        <v>634</v>
      </c>
      <c r="E6963" s="389" t="s">
        <v>648</v>
      </c>
      <c r="F6963" s="389" t="s">
        <v>634</v>
      </c>
      <c r="G6963" s="389" t="s">
        <v>649</v>
      </c>
    </row>
    <row r="6964" spans="1:7">
      <c r="A6964" s="389" t="s">
        <v>581</v>
      </c>
      <c r="B6964" s="389" t="s">
        <v>517</v>
      </c>
      <c r="C6964" s="389">
        <v>11.7610744015</v>
      </c>
      <c r="D6964" s="389" t="s">
        <v>634</v>
      </c>
      <c r="E6964" s="389" t="s">
        <v>648</v>
      </c>
      <c r="F6964" s="389" t="s">
        <v>634</v>
      </c>
      <c r="G6964" s="389" t="s">
        <v>649</v>
      </c>
    </row>
    <row r="6965" spans="1:7">
      <c r="A6965" s="389" t="s">
        <v>581</v>
      </c>
      <c r="B6965" s="389" t="s">
        <v>517</v>
      </c>
      <c r="C6965" s="389">
        <v>10.6890346049</v>
      </c>
      <c r="D6965" s="389" t="s">
        <v>634</v>
      </c>
      <c r="E6965" s="389" t="s">
        <v>648</v>
      </c>
      <c r="F6965" s="389" t="s">
        <v>634</v>
      </c>
      <c r="G6965" s="389" t="s">
        <v>649</v>
      </c>
    </row>
    <row r="6966" spans="1:7">
      <c r="A6966" s="389" t="s">
        <v>581</v>
      </c>
      <c r="B6966" s="389" t="s">
        <v>517</v>
      </c>
      <c r="C6966" s="389">
        <v>13.7113914765999</v>
      </c>
      <c r="D6966" s="389" t="s">
        <v>634</v>
      </c>
      <c r="E6966" s="389" t="s">
        <v>648</v>
      </c>
      <c r="F6966" s="389" t="s">
        <v>634</v>
      </c>
      <c r="G6966" s="389" t="s">
        <v>649</v>
      </c>
    </row>
    <row r="6967" spans="1:7">
      <c r="A6967" s="389" t="s">
        <v>577</v>
      </c>
      <c r="B6967" s="389" t="s">
        <v>517</v>
      </c>
      <c r="C6967" s="389">
        <v>4.7956202188499999</v>
      </c>
      <c r="D6967" s="389" t="s">
        <v>634</v>
      </c>
      <c r="E6967" s="389" t="s">
        <v>648</v>
      </c>
      <c r="F6967" s="389" t="s">
        <v>634</v>
      </c>
      <c r="G6967" s="389" t="s">
        <v>649</v>
      </c>
    </row>
    <row r="6968" spans="1:7">
      <c r="A6968" s="389" t="s">
        <v>581</v>
      </c>
      <c r="B6968" s="389" t="s">
        <v>517</v>
      </c>
      <c r="C6968" s="389">
        <v>2.6647917006299999</v>
      </c>
      <c r="D6968" s="389" t="s">
        <v>634</v>
      </c>
      <c r="E6968" s="389" t="s">
        <v>648</v>
      </c>
      <c r="F6968" s="389" t="s">
        <v>634</v>
      </c>
      <c r="G6968" s="389" t="s">
        <v>649</v>
      </c>
    </row>
    <row r="6969" spans="1:7">
      <c r="A6969" s="389" t="s">
        <v>543</v>
      </c>
      <c r="B6969" s="389" t="s">
        <v>517</v>
      </c>
      <c r="C6969" s="389">
        <v>9.59273495395</v>
      </c>
      <c r="D6969" s="389" t="s">
        <v>634</v>
      </c>
      <c r="E6969" s="389" t="s">
        <v>648</v>
      </c>
      <c r="F6969" s="389" t="s">
        <v>634</v>
      </c>
      <c r="G6969" s="389" t="s">
        <v>649</v>
      </c>
    </row>
    <row r="6970" spans="1:7">
      <c r="A6970" s="389" t="s">
        <v>549</v>
      </c>
      <c r="B6970" s="389" t="s">
        <v>517</v>
      </c>
      <c r="C6970" s="389">
        <v>3.73202537978</v>
      </c>
      <c r="D6970" s="389" t="s">
        <v>634</v>
      </c>
      <c r="E6970" s="389" t="s">
        <v>648</v>
      </c>
      <c r="F6970" s="389" t="s">
        <v>634</v>
      </c>
      <c r="G6970" s="389" t="s">
        <v>649</v>
      </c>
    </row>
    <row r="6971" spans="1:7">
      <c r="A6971" s="389" t="s">
        <v>532</v>
      </c>
      <c r="B6971" s="389" t="s">
        <v>517</v>
      </c>
      <c r="C6971" s="389">
        <v>28.0244310345999</v>
      </c>
      <c r="D6971" s="389" t="s">
        <v>634</v>
      </c>
      <c r="E6971" s="389" t="s">
        <v>648</v>
      </c>
      <c r="F6971" s="389" t="s">
        <v>634</v>
      </c>
      <c r="G6971" s="389" t="s">
        <v>649</v>
      </c>
    </row>
    <row r="6972" spans="1:7">
      <c r="A6972" s="389" t="s">
        <v>581</v>
      </c>
      <c r="B6972" s="389" t="s">
        <v>517</v>
      </c>
      <c r="C6972" s="389">
        <v>15.8226242713</v>
      </c>
      <c r="D6972" s="389" t="s">
        <v>634</v>
      </c>
      <c r="E6972" s="389" t="s">
        <v>648</v>
      </c>
      <c r="F6972" s="389" t="s">
        <v>634</v>
      </c>
      <c r="G6972" s="389" t="s">
        <v>649</v>
      </c>
    </row>
    <row r="6973" spans="1:7">
      <c r="A6973" s="389" t="s">
        <v>543</v>
      </c>
      <c r="B6973" s="389" t="s">
        <v>517</v>
      </c>
      <c r="C6973" s="389">
        <v>7.1403155872399999</v>
      </c>
      <c r="D6973" s="389" t="s">
        <v>634</v>
      </c>
      <c r="E6973" s="389" t="s">
        <v>648</v>
      </c>
      <c r="F6973" s="389" t="s">
        <v>634</v>
      </c>
      <c r="G6973" s="389" t="s">
        <v>649</v>
      </c>
    </row>
    <row r="6974" spans="1:7">
      <c r="A6974" s="389" t="s">
        <v>577</v>
      </c>
      <c r="B6974" s="389" t="s">
        <v>517</v>
      </c>
      <c r="C6974" s="389">
        <v>11.8077754398</v>
      </c>
      <c r="D6974" s="389" t="s">
        <v>634</v>
      </c>
      <c r="E6974" s="389" t="s">
        <v>648</v>
      </c>
      <c r="F6974" s="389" t="s">
        <v>634</v>
      </c>
      <c r="G6974" s="389" t="s">
        <v>649</v>
      </c>
    </row>
    <row r="6975" spans="1:7">
      <c r="A6975" s="389" t="s">
        <v>552</v>
      </c>
      <c r="B6975" s="389" t="s">
        <v>517</v>
      </c>
      <c r="C6975" s="389">
        <v>3.0397701659299998</v>
      </c>
      <c r="D6975" s="389" t="s">
        <v>634</v>
      </c>
      <c r="E6975" s="389" t="s">
        <v>648</v>
      </c>
      <c r="F6975" s="389" t="s">
        <v>634</v>
      </c>
      <c r="G6975" s="389" t="s">
        <v>649</v>
      </c>
    </row>
    <row r="6976" spans="1:7">
      <c r="A6976" s="389" t="s">
        <v>552</v>
      </c>
      <c r="B6976" s="389" t="s">
        <v>517</v>
      </c>
      <c r="C6976" s="389">
        <v>3.0397701659299998</v>
      </c>
      <c r="D6976" s="389" t="s">
        <v>634</v>
      </c>
      <c r="E6976" s="389" t="s">
        <v>648</v>
      </c>
      <c r="F6976" s="389" t="s">
        <v>634</v>
      </c>
      <c r="G6976" s="389" t="s">
        <v>649</v>
      </c>
    </row>
    <row r="6977" spans="1:7">
      <c r="A6977" s="389" t="s">
        <v>552</v>
      </c>
      <c r="B6977" s="389" t="s">
        <v>517</v>
      </c>
      <c r="C6977" s="389">
        <v>3.0397701659299998</v>
      </c>
      <c r="D6977" s="389" t="s">
        <v>634</v>
      </c>
      <c r="E6977" s="389" t="s">
        <v>648</v>
      </c>
      <c r="F6977" s="389" t="s">
        <v>634</v>
      </c>
      <c r="G6977" s="389" t="s">
        <v>649</v>
      </c>
    </row>
    <row r="6978" spans="1:7">
      <c r="A6978" s="389" t="s">
        <v>581</v>
      </c>
      <c r="B6978" s="389" t="s">
        <v>517</v>
      </c>
      <c r="C6978" s="389">
        <v>7.9418479235600001</v>
      </c>
      <c r="D6978" s="389" t="s">
        <v>634</v>
      </c>
      <c r="E6978" s="389" t="s">
        <v>648</v>
      </c>
      <c r="F6978" s="389" t="s">
        <v>634</v>
      </c>
      <c r="G6978" s="389" t="s">
        <v>649</v>
      </c>
    </row>
    <row r="6979" spans="1:7">
      <c r="A6979" s="389" t="s">
        <v>524</v>
      </c>
      <c r="B6979" s="389" t="s">
        <v>517</v>
      </c>
      <c r="C6979" s="389">
        <v>9.0373327153199998</v>
      </c>
      <c r="D6979" s="389" t="s">
        <v>634</v>
      </c>
      <c r="E6979" s="389" t="s">
        <v>648</v>
      </c>
      <c r="F6979" s="389" t="s">
        <v>634</v>
      </c>
      <c r="G6979" s="389" t="s">
        <v>649</v>
      </c>
    </row>
    <row r="6980" spans="1:7">
      <c r="A6980" s="389" t="s">
        <v>543</v>
      </c>
      <c r="B6980" s="389" t="s">
        <v>517</v>
      </c>
      <c r="C6980" s="389">
        <v>4.2566288291900003</v>
      </c>
      <c r="D6980" s="389" t="s">
        <v>634</v>
      </c>
      <c r="E6980" s="389" t="s">
        <v>648</v>
      </c>
      <c r="F6980" s="389" t="s">
        <v>634</v>
      </c>
      <c r="G6980" s="389" t="s">
        <v>649</v>
      </c>
    </row>
    <row r="6981" spans="1:7">
      <c r="A6981" s="389" t="s">
        <v>552</v>
      </c>
      <c r="B6981" s="389" t="s">
        <v>517</v>
      </c>
      <c r="C6981" s="389">
        <v>16.746217327299899</v>
      </c>
      <c r="D6981" s="389" t="s">
        <v>634</v>
      </c>
      <c r="E6981" s="389" t="s">
        <v>648</v>
      </c>
      <c r="F6981" s="389" t="s">
        <v>634</v>
      </c>
      <c r="G6981" s="389" t="s">
        <v>649</v>
      </c>
    </row>
    <row r="6982" spans="1:7">
      <c r="A6982" s="389" t="s">
        <v>552</v>
      </c>
      <c r="B6982" s="389" t="s">
        <v>517</v>
      </c>
      <c r="C6982" s="389">
        <v>16.746217327299899</v>
      </c>
      <c r="D6982" s="389" t="s">
        <v>634</v>
      </c>
      <c r="E6982" s="389" t="s">
        <v>648</v>
      </c>
      <c r="F6982" s="389" t="s">
        <v>634</v>
      </c>
      <c r="G6982" s="389" t="s">
        <v>649</v>
      </c>
    </row>
    <row r="6983" spans="1:7">
      <c r="A6983" s="389" t="s">
        <v>577</v>
      </c>
      <c r="B6983" s="389" t="s">
        <v>517</v>
      </c>
      <c r="C6983" s="389">
        <v>5.4421512283400002</v>
      </c>
      <c r="D6983" s="389" t="s">
        <v>634</v>
      </c>
      <c r="E6983" s="389" t="s">
        <v>648</v>
      </c>
      <c r="F6983" s="389" t="s">
        <v>634</v>
      </c>
      <c r="G6983" s="389" t="s">
        <v>649</v>
      </c>
    </row>
    <row r="6984" spans="1:7">
      <c r="A6984" s="389" t="s">
        <v>535</v>
      </c>
      <c r="B6984" s="389" t="s">
        <v>517</v>
      </c>
      <c r="C6984" s="389">
        <v>22.9263937941999</v>
      </c>
      <c r="D6984" s="389" t="s">
        <v>634</v>
      </c>
      <c r="E6984" s="389" t="s">
        <v>648</v>
      </c>
      <c r="F6984" s="389" t="s">
        <v>634</v>
      </c>
      <c r="G6984" s="389" t="s">
        <v>649</v>
      </c>
    </row>
    <row r="6985" spans="1:7">
      <c r="A6985" s="389" t="s">
        <v>581</v>
      </c>
      <c r="B6985" s="389" t="s">
        <v>517</v>
      </c>
      <c r="C6985" s="389">
        <v>8.0224834270599903</v>
      </c>
      <c r="D6985" s="389" t="s">
        <v>634</v>
      </c>
      <c r="E6985" s="389" t="s">
        <v>648</v>
      </c>
      <c r="F6985" s="389" t="s">
        <v>634</v>
      </c>
      <c r="G6985" s="389" t="s">
        <v>649</v>
      </c>
    </row>
    <row r="6986" spans="1:7">
      <c r="A6986" s="389" t="s">
        <v>581</v>
      </c>
      <c r="B6986" s="389" t="s">
        <v>517</v>
      </c>
      <c r="C6986" s="389">
        <v>1.2611483647399999</v>
      </c>
      <c r="D6986" s="389" t="s">
        <v>634</v>
      </c>
      <c r="E6986" s="389" t="s">
        <v>648</v>
      </c>
      <c r="F6986" s="389" t="s">
        <v>634</v>
      </c>
      <c r="G6986" s="389" t="s">
        <v>649</v>
      </c>
    </row>
    <row r="6987" spans="1:7">
      <c r="A6987" s="389" t="s">
        <v>577</v>
      </c>
      <c r="B6987" s="389" t="s">
        <v>517</v>
      </c>
      <c r="C6987" s="389">
        <v>4.52324529779</v>
      </c>
      <c r="D6987" s="389" t="s">
        <v>634</v>
      </c>
      <c r="E6987" s="389" t="s">
        <v>648</v>
      </c>
      <c r="F6987" s="389" t="s">
        <v>634</v>
      </c>
      <c r="G6987" s="389" t="s">
        <v>649</v>
      </c>
    </row>
    <row r="6988" spans="1:7">
      <c r="A6988" s="389" t="s">
        <v>577</v>
      </c>
      <c r="B6988" s="389" t="s">
        <v>517</v>
      </c>
      <c r="C6988" s="389">
        <v>14.9003260035</v>
      </c>
      <c r="D6988" s="389" t="s">
        <v>634</v>
      </c>
      <c r="E6988" s="389" t="s">
        <v>648</v>
      </c>
      <c r="F6988" s="389" t="s">
        <v>634</v>
      </c>
      <c r="G6988" s="389" t="s">
        <v>649</v>
      </c>
    </row>
    <row r="6989" spans="1:7">
      <c r="A6989" s="389" t="s">
        <v>556</v>
      </c>
      <c r="B6989" s="389" t="s">
        <v>517</v>
      </c>
      <c r="C6989" s="389">
        <v>11.382379541000001</v>
      </c>
      <c r="D6989" s="389" t="s">
        <v>634</v>
      </c>
      <c r="E6989" s="389" t="s">
        <v>648</v>
      </c>
      <c r="F6989" s="389" t="s">
        <v>634</v>
      </c>
      <c r="G6989" s="389" t="s">
        <v>649</v>
      </c>
    </row>
    <row r="6990" spans="1:7">
      <c r="A6990" s="389" t="s">
        <v>574</v>
      </c>
      <c r="B6990" s="389" t="s">
        <v>517</v>
      </c>
      <c r="C6990" s="389">
        <v>21.0256296533999</v>
      </c>
      <c r="D6990" s="389" t="s">
        <v>634</v>
      </c>
      <c r="E6990" s="389" t="s">
        <v>648</v>
      </c>
      <c r="F6990" s="389" t="s">
        <v>634</v>
      </c>
      <c r="G6990" s="389" t="s">
        <v>649</v>
      </c>
    </row>
    <row r="6991" spans="1:7">
      <c r="A6991" s="389" t="s">
        <v>546</v>
      </c>
      <c r="B6991" s="389" t="s">
        <v>517</v>
      </c>
      <c r="C6991" s="389">
        <v>14.3887416007</v>
      </c>
      <c r="D6991" s="389" t="s">
        <v>634</v>
      </c>
      <c r="E6991" s="389" t="s">
        <v>648</v>
      </c>
      <c r="F6991" s="389" t="s">
        <v>634</v>
      </c>
      <c r="G6991" s="389" t="s">
        <v>649</v>
      </c>
    </row>
    <row r="6992" spans="1:7">
      <c r="A6992" s="389" t="s">
        <v>543</v>
      </c>
      <c r="B6992" s="389" t="s">
        <v>517</v>
      </c>
      <c r="C6992" s="389">
        <v>9.0074408911300008</v>
      </c>
      <c r="D6992" s="389" t="s">
        <v>634</v>
      </c>
      <c r="E6992" s="389" t="s">
        <v>648</v>
      </c>
      <c r="F6992" s="389" t="s">
        <v>634</v>
      </c>
      <c r="G6992" s="389" t="s">
        <v>649</v>
      </c>
    </row>
    <row r="6993" spans="1:7">
      <c r="A6993" s="389" t="s">
        <v>581</v>
      </c>
      <c r="B6993" s="389" t="s">
        <v>517</v>
      </c>
      <c r="C6993" s="389">
        <v>9.8096523806100002</v>
      </c>
      <c r="D6993" s="389" t="s">
        <v>634</v>
      </c>
      <c r="E6993" s="389" t="s">
        <v>648</v>
      </c>
      <c r="F6993" s="389" t="s">
        <v>634</v>
      </c>
      <c r="G6993" s="389" t="s">
        <v>649</v>
      </c>
    </row>
    <row r="6994" spans="1:7">
      <c r="A6994" s="389" t="s">
        <v>577</v>
      </c>
      <c r="B6994" s="389" t="s">
        <v>517</v>
      </c>
      <c r="C6994" s="389">
        <v>11.331240382100001</v>
      </c>
      <c r="D6994" s="389" t="s">
        <v>634</v>
      </c>
      <c r="E6994" s="389" t="s">
        <v>648</v>
      </c>
      <c r="F6994" s="389" t="s">
        <v>634</v>
      </c>
      <c r="G6994" s="389" t="s">
        <v>649</v>
      </c>
    </row>
    <row r="6995" spans="1:7">
      <c r="A6995" s="389" t="s">
        <v>581</v>
      </c>
      <c r="B6995" s="389" t="s">
        <v>517</v>
      </c>
      <c r="C6995" s="389">
        <v>27.014969589300001</v>
      </c>
      <c r="D6995" s="389" t="s">
        <v>634</v>
      </c>
      <c r="E6995" s="389" t="s">
        <v>648</v>
      </c>
      <c r="F6995" s="389" t="s">
        <v>634</v>
      </c>
      <c r="G6995" s="389" t="s">
        <v>649</v>
      </c>
    </row>
    <row r="6996" spans="1:7">
      <c r="A6996" s="389" t="s">
        <v>581</v>
      </c>
      <c r="B6996" s="389" t="s">
        <v>517</v>
      </c>
      <c r="C6996" s="389">
        <v>27.014969589300001</v>
      </c>
      <c r="D6996" s="389" t="s">
        <v>634</v>
      </c>
      <c r="E6996" s="389" t="s">
        <v>648</v>
      </c>
      <c r="F6996" s="389" t="s">
        <v>634</v>
      </c>
      <c r="G6996" s="389" t="s">
        <v>649</v>
      </c>
    </row>
    <row r="6997" spans="1:7">
      <c r="A6997" s="389" t="s">
        <v>560</v>
      </c>
      <c r="B6997" s="389" t="s">
        <v>517</v>
      </c>
      <c r="C6997" s="389">
        <v>5.5917087566200001</v>
      </c>
      <c r="D6997" s="389" t="s">
        <v>634</v>
      </c>
      <c r="E6997" s="389" t="s">
        <v>648</v>
      </c>
      <c r="F6997" s="389" t="s">
        <v>634</v>
      </c>
      <c r="G6997" s="389" t="s">
        <v>649</v>
      </c>
    </row>
    <row r="6998" spans="1:7">
      <c r="A6998" s="389" t="s">
        <v>544</v>
      </c>
      <c r="B6998" s="389" t="s">
        <v>517</v>
      </c>
      <c r="C6998" s="389">
        <v>28.4836165814</v>
      </c>
      <c r="D6998" s="389" t="s">
        <v>634</v>
      </c>
      <c r="E6998" s="389" t="s">
        <v>648</v>
      </c>
      <c r="F6998" s="389" t="s">
        <v>634</v>
      </c>
      <c r="G6998" s="389" t="s">
        <v>649</v>
      </c>
    </row>
    <row r="6999" spans="1:7">
      <c r="A6999" s="389" t="s">
        <v>552</v>
      </c>
      <c r="B6999" s="389" t="s">
        <v>517</v>
      </c>
      <c r="C6999" s="389">
        <v>4.5744414983899997</v>
      </c>
      <c r="D6999" s="389" t="s">
        <v>634</v>
      </c>
      <c r="E6999" s="389" t="s">
        <v>648</v>
      </c>
      <c r="F6999" s="389" t="s">
        <v>634</v>
      </c>
      <c r="G6999" s="389" t="s">
        <v>649</v>
      </c>
    </row>
    <row r="7000" spans="1:7">
      <c r="A7000" s="389" t="s">
        <v>552</v>
      </c>
      <c r="B7000" s="389" t="s">
        <v>517</v>
      </c>
      <c r="C7000" s="389">
        <v>4.5744414983899997</v>
      </c>
      <c r="D7000" s="389" t="s">
        <v>634</v>
      </c>
      <c r="E7000" s="389" t="s">
        <v>648</v>
      </c>
      <c r="F7000" s="389" t="s">
        <v>634</v>
      </c>
      <c r="G7000" s="389" t="s">
        <v>649</v>
      </c>
    </row>
    <row r="7001" spans="1:7">
      <c r="A7001" s="389" t="s">
        <v>543</v>
      </c>
      <c r="B7001" s="389" t="s">
        <v>517</v>
      </c>
      <c r="C7001" s="389">
        <v>21.940102702000001</v>
      </c>
      <c r="D7001" s="389" t="s">
        <v>634</v>
      </c>
      <c r="E7001" s="389" t="s">
        <v>648</v>
      </c>
      <c r="F7001" s="389" t="s">
        <v>634</v>
      </c>
      <c r="G7001" s="389" t="s">
        <v>649</v>
      </c>
    </row>
    <row r="7002" spans="1:7">
      <c r="A7002" s="389" t="s">
        <v>543</v>
      </c>
      <c r="B7002" s="389" t="s">
        <v>517</v>
      </c>
      <c r="C7002" s="389">
        <v>21.940102702000001</v>
      </c>
      <c r="D7002" s="389" t="s">
        <v>634</v>
      </c>
      <c r="E7002" s="389" t="s">
        <v>648</v>
      </c>
      <c r="F7002" s="389" t="s">
        <v>634</v>
      </c>
      <c r="G7002" s="389" t="s">
        <v>649</v>
      </c>
    </row>
    <row r="7003" spans="1:7">
      <c r="A7003" s="389" t="s">
        <v>543</v>
      </c>
      <c r="B7003" s="389" t="s">
        <v>517</v>
      </c>
      <c r="C7003" s="389">
        <v>21.940102702000001</v>
      </c>
      <c r="D7003" s="389" t="s">
        <v>634</v>
      </c>
      <c r="E7003" s="389" t="s">
        <v>648</v>
      </c>
      <c r="F7003" s="389" t="s">
        <v>634</v>
      </c>
      <c r="G7003" s="389" t="s">
        <v>649</v>
      </c>
    </row>
    <row r="7004" spans="1:7">
      <c r="A7004" s="389" t="s">
        <v>526</v>
      </c>
      <c r="B7004" s="389" t="s">
        <v>517</v>
      </c>
      <c r="C7004" s="389">
        <v>3.0044374625699999</v>
      </c>
      <c r="D7004" s="389" t="s">
        <v>634</v>
      </c>
      <c r="E7004" s="389" t="s">
        <v>648</v>
      </c>
      <c r="F7004" s="389" t="s">
        <v>634</v>
      </c>
      <c r="G7004" s="389" t="s">
        <v>649</v>
      </c>
    </row>
    <row r="7005" spans="1:7">
      <c r="A7005" s="389" t="s">
        <v>540</v>
      </c>
      <c r="B7005" s="389" t="s">
        <v>517</v>
      </c>
      <c r="C7005" s="389">
        <v>3.0044374625699999</v>
      </c>
      <c r="D7005" s="389" t="s">
        <v>634</v>
      </c>
      <c r="E7005" s="389" t="s">
        <v>648</v>
      </c>
      <c r="F7005" s="389" t="s">
        <v>634</v>
      </c>
      <c r="G7005" s="389" t="s">
        <v>649</v>
      </c>
    </row>
    <row r="7006" spans="1:7">
      <c r="A7006" s="389" t="s">
        <v>571</v>
      </c>
      <c r="B7006" s="389" t="s">
        <v>517</v>
      </c>
      <c r="C7006" s="389">
        <v>8.5264140260900003</v>
      </c>
      <c r="D7006" s="389" t="s">
        <v>634</v>
      </c>
      <c r="E7006" s="389" t="s">
        <v>648</v>
      </c>
      <c r="F7006" s="389" t="s">
        <v>634</v>
      </c>
      <c r="G7006" s="389" t="s">
        <v>649</v>
      </c>
    </row>
    <row r="7007" spans="1:7">
      <c r="A7007" s="389" t="s">
        <v>577</v>
      </c>
      <c r="B7007" s="389" t="s">
        <v>517</v>
      </c>
      <c r="C7007" s="389">
        <v>7.8684871513900001</v>
      </c>
      <c r="D7007" s="389" t="s">
        <v>634</v>
      </c>
      <c r="E7007" s="389" t="s">
        <v>648</v>
      </c>
      <c r="F7007" s="389" t="s">
        <v>634</v>
      </c>
      <c r="G7007" s="389" t="s">
        <v>649</v>
      </c>
    </row>
    <row r="7008" spans="1:7">
      <c r="A7008" s="389" t="s">
        <v>543</v>
      </c>
      <c r="B7008" s="389" t="s">
        <v>517</v>
      </c>
      <c r="C7008" s="389">
        <v>5.5486725233699996</v>
      </c>
      <c r="D7008" s="389" t="s">
        <v>634</v>
      </c>
      <c r="E7008" s="389" t="s">
        <v>648</v>
      </c>
      <c r="F7008" s="389" t="s">
        <v>634</v>
      </c>
      <c r="G7008" s="389" t="s">
        <v>649</v>
      </c>
    </row>
    <row r="7009" spans="1:7">
      <c r="A7009" s="389" t="s">
        <v>581</v>
      </c>
      <c r="B7009" s="389" t="s">
        <v>517</v>
      </c>
      <c r="C7009" s="389">
        <v>5.8511620998399998</v>
      </c>
      <c r="D7009" s="389" t="s">
        <v>634</v>
      </c>
      <c r="E7009" s="389" t="s">
        <v>648</v>
      </c>
      <c r="F7009" s="389" t="s">
        <v>634</v>
      </c>
      <c r="G7009" s="389" t="s">
        <v>649</v>
      </c>
    </row>
    <row r="7010" spans="1:7">
      <c r="A7010" s="389" t="s">
        <v>564</v>
      </c>
      <c r="B7010" s="389" t="s">
        <v>517</v>
      </c>
      <c r="C7010" s="389">
        <v>7.8476616862200004</v>
      </c>
      <c r="D7010" s="389" t="s">
        <v>634</v>
      </c>
      <c r="E7010" s="389" t="s">
        <v>648</v>
      </c>
      <c r="F7010" s="389" t="s">
        <v>634</v>
      </c>
      <c r="G7010" s="389" t="s">
        <v>649</v>
      </c>
    </row>
    <row r="7011" spans="1:7">
      <c r="A7011" s="389" t="s">
        <v>577</v>
      </c>
      <c r="B7011" s="389" t="s">
        <v>517</v>
      </c>
      <c r="C7011" s="389">
        <v>28.5896925208</v>
      </c>
      <c r="D7011" s="389" t="s">
        <v>634</v>
      </c>
      <c r="E7011" s="389" t="s">
        <v>648</v>
      </c>
      <c r="F7011" s="389" t="s">
        <v>634</v>
      </c>
      <c r="G7011" s="389" t="s">
        <v>649</v>
      </c>
    </row>
    <row r="7012" spans="1:7">
      <c r="A7012" s="389" t="s">
        <v>543</v>
      </c>
      <c r="B7012" s="389" t="s">
        <v>517</v>
      </c>
      <c r="C7012" s="389">
        <v>3.7588550010800001</v>
      </c>
      <c r="D7012" s="389" t="s">
        <v>634</v>
      </c>
      <c r="E7012" s="389" t="s">
        <v>648</v>
      </c>
      <c r="F7012" s="389" t="s">
        <v>634</v>
      </c>
      <c r="G7012" s="389" t="s">
        <v>649</v>
      </c>
    </row>
    <row r="7013" spans="1:7">
      <c r="A7013" s="389" t="s">
        <v>560</v>
      </c>
      <c r="B7013" s="389" t="s">
        <v>517</v>
      </c>
      <c r="C7013" s="389">
        <v>5.3901779415000002</v>
      </c>
      <c r="D7013" s="389" t="s">
        <v>634</v>
      </c>
      <c r="E7013" s="389" t="s">
        <v>648</v>
      </c>
      <c r="F7013" s="389" t="s">
        <v>634</v>
      </c>
      <c r="G7013" s="389" t="s">
        <v>649</v>
      </c>
    </row>
    <row r="7014" spans="1:7">
      <c r="A7014" s="389" t="s">
        <v>543</v>
      </c>
      <c r="B7014" s="389" t="s">
        <v>517</v>
      </c>
      <c r="C7014" s="389">
        <v>25.153371908699899</v>
      </c>
      <c r="D7014" s="389" t="s">
        <v>634</v>
      </c>
      <c r="E7014" s="389" t="s">
        <v>648</v>
      </c>
      <c r="F7014" s="389" t="s">
        <v>634</v>
      </c>
      <c r="G7014" s="389" t="s">
        <v>649</v>
      </c>
    </row>
    <row r="7015" spans="1:7">
      <c r="A7015" s="389" t="s">
        <v>543</v>
      </c>
      <c r="B7015" s="389" t="s">
        <v>517</v>
      </c>
      <c r="C7015" s="389">
        <v>25.153371908699899</v>
      </c>
      <c r="D7015" s="389" t="s">
        <v>634</v>
      </c>
      <c r="E7015" s="389" t="s">
        <v>648</v>
      </c>
      <c r="F7015" s="389" t="s">
        <v>634</v>
      </c>
      <c r="G7015" s="389" t="s">
        <v>649</v>
      </c>
    </row>
    <row r="7016" spans="1:7">
      <c r="A7016" s="389" t="s">
        <v>581</v>
      </c>
      <c r="B7016" s="389" t="s">
        <v>517</v>
      </c>
      <c r="C7016" s="389">
        <v>7.8457848379900001</v>
      </c>
      <c r="D7016" s="389" t="s">
        <v>634</v>
      </c>
      <c r="E7016" s="389" t="s">
        <v>648</v>
      </c>
      <c r="F7016" s="389" t="s">
        <v>634</v>
      </c>
      <c r="G7016" s="389" t="s">
        <v>649</v>
      </c>
    </row>
    <row r="7017" spans="1:7">
      <c r="A7017" s="389" t="s">
        <v>577</v>
      </c>
      <c r="B7017" s="389" t="s">
        <v>517</v>
      </c>
      <c r="C7017" s="389">
        <v>4.8820535808900001</v>
      </c>
      <c r="D7017" s="389" t="s">
        <v>634</v>
      </c>
      <c r="E7017" s="389" t="s">
        <v>648</v>
      </c>
      <c r="F7017" s="389" t="s">
        <v>634</v>
      </c>
      <c r="G7017" s="389" t="s">
        <v>649</v>
      </c>
    </row>
    <row r="7018" spans="1:7">
      <c r="A7018" s="389" t="s">
        <v>546</v>
      </c>
      <c r="B7018" s="389" t="s">
        <v>517</v>
      </c>
      <c r="C7018" s="389">
        <v>6.4898619564200004</v>
      </c>
      <c r="D7018" s="389" t="s">
        <v>634</v>
      </c>
      <c r="E7018" s="389" t="s">
        <v>648</v>
      </c>
      <c r="F7018" s="389" t="s">
        <v>634</v>
      </c>
      <c r="G7018" s="389" t="s">
        <v>649</v>
      </c>
    </row>
    <row r="7019" spans="1:7">
      <c r="A7019" s="389" t="s">
        <v>571</v>
      </c>
      <c r="B7019" s="389" t="s">
        <v>517</v>
      </c>
      <c r="C7019" s="389">
        <v>10.024189312000001</v>
      </c>
      <c r="D7019" s="389" t="s">
        <v>634</v>
      </c>
      <c r="E7019" s="389" t="s">
        <v>648</v>
      </c>
      <c r="F7019" s="389" t="s">
        <v>634</v>
      </c>
      <c r="G7019" s="389" t="s">
        <v>649</v>
      </c>
    </row>
    <row r="7020" spans="1:7">
      <c r="A7020" s="389" t="s">
        <v>571</v>
      </c>
      <c r="B7020" s="389" t="s">
        <v>517</v>
      </c>
      <c r="C7020" s="389">
        <v>10.024189312000001</v>
      </c>
      <c r="D7020" s="389" t="s">
        <v>634</v>
      </c>
      <c r="E7020" s="389" t="s">
        <v>648</v>
      </c>
      <c r="F7020" s="389" t="s">
        <v>634</v>
      </c>
      <c r="G7020" s="389" t="s">
        <v>649</v>
      </c>
    </row>
    <row r="7021" spans="1:7">
      <c r="A7021" s="389" t="s">
        <v>523</v>
      </c>
      <c r="B7021" s="389" t="s">
        <v>517</v>
      </c>
      <c r="C7021" s="389">
        <v>17.298424608600001</v>
      </c>
      <c r="D7021" s="389" t="s">
        <v>634</v>
      </c>
      <c r="E7021" s="389" t="s">
        <v>648</v>
      </c>
      <c r="F7021" s="389" t="s">
        <v>634</v>
      </c>
      <c r="G7021" s="389" t="s">
        <v>649</v>
      </c>
    </row>
    <row r="7022" spans="1:7">
      <c r="A7022" s="389" t="s">
        <v>581</v>
      </c>
      <c r="B7022" s="389" t="s">
        <v>517</v>
      </c>
      <c r="C7022" s="389">
        <v>21.733818232200001</v>
      </c>
      <c r="D7022" s="389" t="s">
        <v>634</v>
      </c>
      <c r="E7022" s="389" t="s">
        <v>648</v>
      </c>
      <c r="F7022" s="389" t="s">
        <v>634</v>
      </c>
      <c r="G7022" s="389" t="s">
        <v>649</v>
      </c>
    </row>
    <row r="7023" spans="1:7">
      <c r="A7023" s="389" t="s">
        <v>577</v>
      </c>
      <c r="B7023" s="389" t="s">
        <v>517</v>
      </c>
      <c r="C7023" s="389">
        <v>15.8263642317</v>
      </c>
      <c r="D7023" s="389" t="s">
        <v>634</v>
      </c>
      <c r="E7023" s="389" t="s">
        <v>648</v>
      </c>
      <c r="F7023" s="389" t="s">
        <v>634</v>
      </c>
      <c r="G7023" s="389" t="s">
        <v>649</v>
      </c>
    </row>
    <row r="7024" spans="1:7">
      <c r="A7024" s="389" t="s">
        <v>577</v>
      </c>
      <c r="B7024" s="389" t="s">
        <v>517</v>
      </c>
      <c r="C7024" s="389">
        <v>15.3434969696</v>
      </c>
      <c r="D7024" s="389" t="s">
        <v>634</v>
      </c>
      <c r="E7024" s="389" t="s">
        <v>648</v>
      </c>
      <c r="F7024" s="389" t="s">
        <v>634</v>
      </c>
      <c r="G7024" s="389" t="s">
        <v>649</v>
      </c>
    </row>
    <row r="7025" spans="1:7">
      <c r="A7025" s="389" t="s">
        <v>577</v>
      </c>
      <c r="B7025" s="389" t="s">
        <v>517</v>
      </c>
      <c r="C7025" s="389">
        <v>15.3434969696</v>
      </c>
      <c r="D7025" s="389" t="s">
        <v>634</v>
      </c>
      <c r="E7025" s="389" t="s">
        <v>648</v>
      </c>
      <c r="F7025" s="389" t="s">
        <v>634</v>
      </c>
      <c r="G7025" s="389" t="s">
        <v>649</v>
      </c>
    </row>
    <row r="7026" spans="1:7">
      <c r="A7026" s="389" t="s">
        <v>577</v>
      </c>
      <c r="B7026" s="389" t="s">
        <v>517</v>
      </c>
      <c r="C7026" s="389">
        <v>15.3434969696</v>
      </c>
      <c r="D7026" s="389" t="s">
        <v>634</v>
      </c>
      <c r="E7026" s="389" t="s">
        <v>648</v>
      </c>
      <c r="F7026" s="389" t="s">
        <v>634</v>
      </c>
      <c r="G7026" s="389" t="s">
        <v>649</v>
      </c>
    </row>
    <row r="7027" spans="1:7">
      <c r="A7027" s="389" t="s">
        <v>577</v>
      </c>
      <c r="B7027" s="389" t="s">
        <v>517</v>
      </c>
      <c r="C7027" s="389">
        <v>15.3434969696</v>
      </c>
      <c r="D7027" s="389" t="s">
        <v>634</v>
      </c>
      <c r="E7027" s="389" t="s">
        <v>648</v>
      </c>
      <c r="F7027" s="389" t="s">
        <v>634</v>
      </c>
      <c r="G7027" s="389" t="s">
        <v>649</v>
      </c>
    </row>
    <row r="7028" spans="1:7">
      <c r="A7028" s="389" t="s">
        <v>543</v>
      </c>
      <c r="B7028" s="389" t="s">
        <v>517</v>
      </c>
      <c r="C7028" s="389">
        <v>12.558337547100001</v>
      </c>
      <c r="D7028" s="389" t="s">
        <v>634</v>
      </c>
      <c r="E7028" s="389" t="s">
        <v>648</v>
      </c>
      <c r="F7028" s="389" t="s">
        <v>634</v>
      </c>
      <c r="G7028" s="389" t="s">
        <v>649</v>
      </c>
    </row>
    <row r="7029" spans="1:7">
      <c r="A7029" s="389" t="s">
        <v>560</v>
      </c>
      <c r="B7029" s="389" t="s">
        <v>517</v>
      </c>
      <c r="C7029" s="389">
        <v>9.5088984986499998</v>
      </c>
      <c r="D7029" s="389" t="s">
        <v>634</v>
      </c>
      <c r="E7029" s="389" t="s">
        <v>648</v>
      </c>
      <c r="F7029" s="389" t="s">
        <v>634</v>
      </c>
      <c r="G7029" s="389" t="s">
        <v>649</v>
      </c>
    </row>
    <row r="7030" spans="1:7">
      <c r="A7030" s="389" t="s">
        <v>560</v>
      </c>
      <c r="B7030" s="389" t="s">
        <v>517</v>
      </c>
      <c r="C7030" s="389">
        <v>9.5088984986499998</v>
      </c>
      <c r="D7030" s="389" t="s">
        <v>634</v>
      </c>
      <c r="E7030" s="389" t="s">
        <v>648</v>
      </c>
      <c r="F7030" s="389" t="s">
        <v>634</v>
      </c>
      <c r="G7030" s="389" t="s">
        <v>649</v>
      </c>
    </row>
    <row r="7031" spans="1:7">
      <c r="A7031" s="389" t="s">
        <v>560</v>
      </c>
      <c r="B7031" s="389" t="s">
        <v>517</v>
      </c>
      <c r="C7031" s="389">
        <v>9.5088984986499998</v>
      </c>
      <c r="D7031" s="389" t="s">
        <v>634</v>
      </c>
      <c r="E7031" s="389" t="s">
        <v>648</v>
      </c>
      <c r="F7031" s="389" t="s">
        <v>634</v>
      </c>
      <c r="G7031" s="389" t="s">
        <v>649</v>
      </c>
    </row>
    <row r="7032" spans="1:7">
      <c r="A7032" s="389" t="s">
        <v>581</v>
      </c>
      <c r="B7032" s="389" t="s">
        <v>517</v>
      </c>
      <c r="C7032" s="389">
        <v>21.9666494069</v>
      </c>
      <c r="D7032" s="389" t="s">
        <v>634</v>
      </c>
      <c r="E7032" s="389" t="s">
        <v>648</v>
      </c>
      <c r="F7032" s="389" t="s">
        <v>634</v>
      </c>
      <c r="G7032" s="389" t="s">
        <v>649</v>
      </c>
    </row>
    <row r="7033" spans="1:7">
      <c r="A7033" s="389" t="s">
        <v>546</v>
      </c>
      <c r="B7033" s="389" t="s">
        <v>517</v>
      </c>
      <c r="C7033" s="389">
        <v>2.4634746759400001</v>
      </c>
      <c r="D7033" s="389" t="s">
        <v>634</v>
      </c>
      <c r="E7033" s="389" t="s">
        <v>648</v>
      </c>
      <c r="F7033" s="389" t="s">
        <v>634</v>
      </c>
      <c r="G7033" s="389" t="s">
        <v>649</v>
      </c>
    </row>
    <row r="7034" spans="1:7">
      <c r="A7034" s="389" t="s">
        <v>581</v>
      </c>
      <c r="B7034" s="389" t="s">
        <v>517</v>
      </c>
      <c r="C7034" s="389">
        <v>0.38051331832500002</v>
      </c>
      <c r="D7034" s="389" t="s">
        <v>634</v>
      </c>
      <c r="E7034" s="389" t="s">
        <v>648</v>
      </c>
      <c r="F7034" s="389" t="s">
        <v>634</v>
      </c>
      <c r="G7034" s="389" t="s">
        <v>649</v>
      </c>
    </row>
    <row r="7035" spans="1:7">
      <c r="A7035" s="389" t="s">
        <v>532</v>
      </c>
      <c r="B7035" s="389" t="s">
        <v>517</v>
      </c>
      <c r="C7035" s="389">
        <v>9.9393113337999903</v>
      </c>
      <c r="D7035" s="389" t="s">
        <v>634</v>
      </c>
      <c r="E7035" s="389" t="s">
        <v>648</v>
      </c>
      <c r="F7035" s="389" t="s">
        <v>634</v>
      </c>
      <c r="G7035" s="389" t="s">
        <v>649</v>
      </c>
    </row>
    <row r="7036" spans="1:7">
      <c r="A7036" s="389" t="s">
        <v>560</v>
      </c>
      <c r="B7036" s="389" t="s">
        <v>517</v>
      </c>
      <c r="C7036" s="389">
        <v>9.9393113337999903</v>
      </c>
      <c r="D7036" s="389" t="s">
        <v>634</v>
      </c>
      <c r="E7036" s="389" t="s">
        <v>648</v>
      </c>
      <c r="F7036" s="389" t="s">
        <v>634</v>
      </c>
      <c r="G7036" s="389" t="s">
        <v>649</v>
      </c>
    </row>
    <row r="7037" spans="1:7">
      <c r="A7037" s="389" t="s">
        <v>571</v>
      </c>
      <c r="B7037" s="389" t="s">
        <v>517</v>
      </c>
      <c r="C7037" s="389">
        <v>9.9393113337999903</v>
      </c>
      <c r="D7037" s="389" t="s">
        <v>634</v>
      </c>
      <c r="E7037" s="389" t="s">
        <v>648</v>
      </c>
      <c r="F7037" s="389" t="s">
        <v>634</v>
      </c>
      <c r="G7037" s="389" t="s">
        <v>649</v>
      </c>
    </row>
    <row r="7038" spans="1:7">
      <c r="A7038" s="389" t="s">
        <v>571</v>
      </c>
      <c r="B7038" s="389" t="s">
        <v>517</v>
      </c>
      <c r="C7038" s="389">
        <v>9.9393113337999903</v>
      </c>
      <c r="D7038" s="389" t="s">
        <v>634</v>
      </c>
      <c r="E7038" s="389" t="s">
        <v>648</v>
      </c>
      <c r="F7038" s="389" t="s">
        <v>634</v>
      </c>
      <c r="G7038" s="389" t="s">
        <v>649</v>
      </c>
    </row>
    <row r="7039" spans="1:7">
      <c r="A7039" s="389" t="s">
        <v>581</v>
      </c>
      <c r="B7039" s="389" t="s">
        <v>517</v>
      </c>
      <c r="C7039" s="389">
        <v>5.3058132157899998</v>
      </c>
      <c r="D7039" s="389" t="s">
        <v>634</v>
      </c>
      <c r="E7039" s="389" t="s">
        <v>648</v>
      </c>
      <c r="F7039" s="389" t="s">
        <v>634</v>
      </c>
      <c r="G7039" s="389" t="s">
        <v>649</v>
      </c>
    </row>
    <row r="7040" spans="1:7">
      <c r="A7040" s="389" t="s">
        <v>543</v>
      </c>
      <c r="B7040" s="389" t="s">
        <v>517</v>
      </c>
      <c r="C7040" s="389">
        <v>1.1413373548900001</v>
      </c>
      <c r="D7040" s="389" t="s">
        <v>634</v>
      </c>
      <c r="E7040" s="389" t="s">
        <v>648</v>
      </c>
      <c r="F7040" s="389" t="s">
        <v>634</v>
      </c>
      <c r="G7040" s="389" t="s">
        <v>649</v>
      </c>
    </row>
    <row r="7041" spans="1:7">
      <c r="A7041" s="389" t="s">
        <v>581</v>
      </c>
      <c r="B7041" s="389" t="s">
        <v>517</v>
      </c>
      <c r="C7041" s="389">
        <v>8.5637180140400009</v>
      </c>
      <c r="D7041" s="389" t="s">
        <v>634</v>
      </c>
      <c r="E7041" s="389" t="s">
        <v>648</v>
      </c>
      <c r="F7041" s="389" t="s">
        <v>634</v>
      </c>
      <c r="G7041" s="389" t="s">
        <v>649</v>
      </c>
    </row>
    <row r="7042" spans="1:7">
      <c r="A7042" s="389" t="s">
        <v>577</v>
      </c>
      <c r="B7042" s="389" t="s">
        <v>517</v>
      </c>
      <c r="C7042" s="389">
        <v>13.904509751200001</v>
      </c>
      <c r="D7042" s="389" t="s">
        <v>634</v>
      </c>
      <c r="E7042" s="389" t="s">
        <v>648</v>
      </c>
      <c r="F7042" s="389" t="s">
        <v>634</v>
      </c>
      <c r="G7042" s="389" t="s">
        <v>649</v>
      </c>
    </row>
    <row r="7043" spans="1:7">
      <c r="A7043" s="389" t="s">
        <v>571</v>
      </c>
      <c r="B7043" s="389" t="s">
        <v>517</v>
      </c>
      <c r="C7043" s="389">
        <v>11.086230090800001</v>
      </c>
      <c r="D7043" s="389" t="s">
        <v>634</v>
      </c>
      <c r="E7043" s="389" t="s">
        <v>648</v>
      </c>
      <c r="F7043" s="389" t="s">
        <v>634</v>
      </c>
      <c r="G7043" s="389" t="s">
        <v>649</v>
      </c>
    </row>
    <row r="7044" spans="1:7">
      <c r="A7044" s="389" t="s">
        <v>581</v>
      </c>
      <c r="B7044" s="389" t="s">
        <v>517</v>
      </c>
      <c r="C7044" s="389">
        <v>13.9830138405</v>
      </c>
      <c r="D7044" s="389" t="s">
        <v>634</v>
      </c>
      <c r="E7044" s="389" t="s">
        <v>648</v>
      </c>
      <c r="F7044" s="389" t="s">
        <v>634</v>
      </c>
      <c r="G7044" s="389" t="s">
        <v>649</v>
      </c>
    </row>
    <row r="7045" spans="1:7">
      <c r="A7045" s="389" t="s">
        <v>560</v>
      </c>
      <c r="B7045" s="389" t="s">
        <v>517</v>
      </c>
      <c r="C7045" s="389">
        <v>8.1713699115199905</v>
      </c>
      <c r="D7045" s="389" t="s">
        <v>634</v>
      </c>
      <c r="E7045" s="389" t="s">
        <v>648</v>
      </c>
      <c r="F7045" s="389" t="s">
        <v>634</v>
      </c>
      <c r="G7045" s="389" t="s">
        <v>649</v>
      </c>
    </row>
    <row r="7046" spans="1:7">
      <c r="A7046" s="389" t="s">
        <v>581</v>
      </c>
      <c r="B7046" s="389" t="s">
        <v>517</v>
      </c>
      <c r="C7046" s="389">
        <v>6.8021150658299998</v>
      </c>
      <c r="D7046" s="389" t="s">
        <v>634</v>
      </c>
      <c r="E7046" s="389" t="s">
        <v>648</v>
      </c>
      <c r="F7046" s="389" t="s">
        <v>634</v>
      </c>
      <c r="G7046" s="389" t="s">
        <v>649</v>
      </c>
    </row>
    <row r="7047" spans="1:7">
      <c r="A7047" s="389" t="s">
        <v>535</v>
      </c>
      <c r="B7047" s="389" t="s">
        <v>517</v>
      </c>
      <c r="C7047" s="389">
        <v>3.0809687613399999</v>
      </c>
      <c r="D7047" s="389" t="s">
        <v>634</v>
      </c>
      <c r="E7047" s="389" t="s">
        <v>648</v>
      </c>
      <c r="F7047" s="389" t="s">
        <v>634</v>
      </c>
      <c r="G7047" s="389" t="s">
        <v>649</v>
      </c>
    </row>
    <row r="7048" spans="1:7">
      <c r="A7048" s="389" t="s">
        <v>547</v>
      </c>
      <c r="B7048" s="389" t="s">
        <v>517</v>
      </c>
      <c r="C7048" s="389">
        <v>16.1255798936999</v>
      </c>
      <c r="D7048" s="389" t="s">
        <v>634</v>
      </c>
      <c r="E7048" s="389" t="s">
        <v>648</v>
      </c>
      <c r="F7048" s="389" t="s">
        <v>634</v>
      </c>
      <c r="G7048" s="389" t="s">
        <v>649</v>
      </c>
    </row>
    <row r="7049" spans="1:7">
      <c r="A7049" s="389" t="s">
        <v>549</v>
      </c>
      <c r="B7049" s="389" t="s">
        <v>517</v>
      </c>
      <c r="C7049" s="389">
        <v>4.14136179624</v>
      </c>
      <c r="D7049" s="389" t="s">
        <v>634</v>
      </c>
      <c r="E7049" s="389" t="s">
        <v>648</v>
      </c>
      <c r="F7049" s="389" t="s">
        <v>634</v>
      </c>
      <c r="G7049" s="389" t="s">
        <v>649</v>
      </c>
    </row>
    <row r="7050" spans="1:7">
      <c r="A7050" s="389" t="s">
        <v>577</v>
      </c>
      <c r="B7050" s="389" t="s">
        <v>517</v>
      </c>
      <c r="C7050" s="389">
        <v>4.9925209848799996</v>
      </c>
      <c r="D7050" s="389" t="s">
        <v>634</v>
      </c>
      <c r="E7050" s="389" t="s">
        <v>648</v>
      </c>
      <c r="F7050" s="389" t="s">
        <v>634</v>
      </c>
      <c r="G7050" s="389" t="s">
        <v>649</v>
      </c>
    </row>
    <row r="7051" spans="1:7">
      <c r="A7051" s="389" t="s">
        <v>581</v>
      </c>
      <c r="B7051" s="389" t="s">
        <v>517</v>
      </c>
      <c r="C7051" s="389">
        <v>7.2465438205600003</v>
      </c>
      <c r="D7051" s="389" t="s">
        <v>634</v>
      </c>
      <c r="E7051" s="389" t="s">
        <v>648</v>
      </c>
      <c r="F7051" s="389" t="s">
        <v>634</v>
      </c>
      <c r="G7051" s="389" t="s">
        <v>649</v>
      </c>
    </row>
    <row r="7052" spans="1:7">
      <c r="A7052" s="389" t="s">
        <v>532</v>
      </c>
      <c r="B7052" s="389" t="s">
        <v>517</v>
      </c>
      <c r="C7052" s="389">
        <v>6.1949370576699998</v>
      </c>
      <c r="D7052" s="389" t="s">
        <v>634</v>
      </c>
      <c r="E7052" s="389" t="s">
        <v>648</v>
      </c>
      <c r="F7052" s="389" t="s">
        <v>634</v>
      </c>
      <c r="G7052" s="389" t="s">
        <v>649</v>
      </c>
    </row>
    <row r="7053" spans="1:7">
      <c r="A7053" s="389" t="s">
        <v>532</v>
      </c>
      <c r="B7053" s="389" t="s">
        <v>517</v>
      </c>
      <c r="C7053" s="389">
        <v>6.1949370576699998</v>
      </c>
      <c r="D7053" s="389" t="s">
        <v>634</v>
      </c>
      <c r="E7053" s="389" t="s">
        <v>648</v>
      </c>
      <c r="F7053" s="389" t="s">
        <v>634</v>
      </c>
      <c r="G7053" s="389" t="s">
        <v>649</v>
      </c>
    </row>
    <row r="7054" spans="1:7">
      <c r="A7054" s="389" t="s">
        <v>581</v>
      </c>
      <c r="B7054" s="389" t="s">
        <v>517</v>
      </c>
      <c r="C7054" s="389">
        <v>12.8833309187</v>
      </c>
      <c r="D7054" s="389" t="s">
        <v>634</v>
      </c>
      <c r="E7054" s="389" t="s">
        <v>648</v>
      </c>
      <c r="F7054" s="389" t="s">
        <v>634</v>
      </c>
      <c r="G7054" s="389" t="s">
        <v>649</v>
      </c>
    </row>
    <row r="7055" spans="1:7">
      <c r="A7055" s="389" t="s">
        <v>546</v>
      </c>
      <c r="B7055" s="389" t="s">
        <v>517</v>
      </c>
      <c r="C7055" s="389">
        <v>13.017723241800001</v>
      </c>
      <c r="D7055" s="389" t="s">
        <v>634</v>
      </c>
      <c r="E7055" s="389" t="s">
        <v>648</v>
      </c>
      <c r="F7055" s="389" t="s">
        <v>634</v>
      </c>
      <c r="G7055" s="389" t="s">
        <v>649</v>
      </c>
    </row>
    <row r="7056" spans="1:7">
      <c r="A7056" s="389" t="s">
        <v>552</v>
      </c>
      <c r="B7056" s="389" t="s">
        <v>517</v>
      </c>
      <c r="C7056" s="389">
        <v>8.3128506830499997</v>
      </c>
      <c r="D7056" s="389" t="s">
        <v>634</v>
      </c>
      <c r="E7056" s="389" t="s">
        <v>648</v>
      </c>
      <c r="F7056" s="389" t="s">
        <v>634</v>
      </c>
      <c r="G7056" s="389" t="s">
        <v>649</v>
      </c>
    </row>
    <row r="7057" spans="1:7">
      <c r="A7057" s="389" t="s">
        <v>549</v>
      </c>
      <c r="B7057" s="389" t="s">
        <v>517</v>
      </c>
      <c r="C7057" s="389">
        <v>9.0983245803399999</v>
      </c>
      <c r="D7057" s="389" t="s">
        <v>634</v>
      </c>
      <c r="E7057" s="389" t="s">
        <v>648</v>
      </c>
      <c r="F7057" s="389" t="s">
        <v>634</v>
      </c>
      <c r="G7057" s="389" t="s">
        <v>649</v>
      </c>
    </row>
    <row r="7058" spans="1:7">
      <c r="A7058" s="389" t="s">
        <v>560</v>
      </c>
      <c r="B7058" s="389" t="s">
        <v>517</v>
      </c>
      <c r="C7058" s="389">
        <v>12.547450465100001</v>
      </c>
      <c r="D7058" s="389" t="s">
        <v>634</v>
      </c>
      <c r="E7058" s="389" t="s">
        <v>648</v>
      </c>
      <c r="F7058" s="389" t="s">
        <v>634</v>
      </c>
      <c r="G7058" s="389" t="s">
        <v>649</v>
      </c>
    </row>
    <row r="7059" spans="1:7">
      <c r="A7059" s="389" t="s">
        <v>560</v>
      </c>
      <c r="B7059" s="389" t="s">
        <v>517</v>
      </c>
      <c r="C7059" s="389">
        <v>12.547450465100001</v>
      </c>
      <c r="D7059" s="389" t="s">
        <v>634</v>
      </c>
      <c r="E7059" s="389" t="s">
        <v>648</v>
      </c>
      <c r="F7059" s="389" t="s">
        <v>634</v>
      </c>
      <c r="G7059" s="389" t="s">
        <v>649</v>
      </c>
    </row>
    <row r="7060" spans="1:7">
      <c r="A7060" s="389" t="s">
        <v>581</v>
      </c>
      <c r="B7060" s="389" t="s">
        <v>517</v>
      </c>
      <c r="C7060" s="389">
        <v>1.2077211937900001</v>
      </c>
      <c r="D7060" s="389" t="s">
        <v>634</v>
      </c>
      <c r="E7060" s="389" t="s">
        <v>648</v>
      </c>
      <c r="F7060" s="389" t="s">
        <v>634</v>
      </c>
      <c r="G7060" s="389" t="s">
        <v>649</v>
      </c>
    </row>
    <row r="7061" spans="1:7">
      <c r="A7061" s="389" t="s">
        <v>581</v>
      </c>
      <c r="B7061" s="389" t="s">
        <v>517</v>
      </c>
      <c r="C7061" s="389">
        <v>1.336200536</v>
      </c>
      <c r="D7061" s="389" t="s">
        <v>634</v>
      </c>
      <c r="E7061" s="389" t="s">
        <v>648</v>
      </c>
      <c r="F7061" s="389" t="s">
        <v>634</v>
      </c>
      <c r="G7061" s="389" t="s">
        <v>649</v>
      </c>
    </row>
    <row r="7062" spans="1:7">
      <c r="A7062" s="389" t="s">
        <v>546</v>
      </c>
      <c r="B7062" s="389" t="s">
        <v>517</v>
      </c>
      <c r="C7062" s="389">
        <v>13.0987462687999</v>
      </c>
      <c r="D7062" s="389" t="s">
        <v>634</v>
      </c>
      <c r="E7062" s="389" t="s">
        <v>648</v>
      </c>
      <c r="F7062" s="389" t="s">
        <v>634</v>
      </c>
      <c r="G7062" s="389" t="s">
        <v>649</v>
      </c>
    </row>
    <row r="7063" spans="1:7">
      <c r="A7063" s="389" t="s">
        <v>547</v>
      </c>
      <c r="B7063" s="389" t="s">
        <v>517</v>
      </c>
      <c r="C7063" s="389">
        <v>6.9346388260599996</v>
      </c>
      <c r="D7063" s="389" t="s">
        <v>634</v>
      </c>
      <c r="E7063" s="389" t="s">
        <v>648</v>
      </c>
      <c r="F7063" s="389" t="s">
        <v>634</v>
      </c>
      <c r="G7063" s="389" t="s">
        <v>649</v>
      </c>
    </row>
    <row r="7064" spans="1:7">
      <c r="A7064" s="389" t="s">
        <v>574</v>
      </c>
      <c r="B7064" s="389" t="s">
        <v>517</v>
      </c>
      <c r="C7064" s="389">
        <v>2.6618647820899999</v>
      </c>
      <c r="D7064" s="389" t="s">
        <v>634</v>
      </c>
      <c r="E7064" s="389" t="s">
        <v>648</v>
      </c>
      <c r="F7064" s="389" t="s">
        <v>634</v>
      </c>
      <c r="G7064" s="389" t="s">
        <v>649</v>
      </c>
    </row>
    <row r="7065" spans="1:7">
      <c r="A7065" s="389" t="s">
        <v>552</v>
      </c>
      <c r="B7065" s="389" t="s">
        <v>517</v>
      </c>
      <c r="C7065" s="389">
        <v>5.12300108121</v>
      </c>
      <c r="D7065" s="389" t="s">
        <v>634</v>
      </c>
      <c r="E7065" s="389" t="s">
        <v>648</v>
      </c>
      <c r="F7065" s="389" t="s">
        <v>634</v>
      </c>
      <c r="G7065" s="389" t="s">
        <v>649</v>
      </c>
    </row>
    <row r="7066" spans="1:7">
      <c r="A7066" s="389" t="s">
        <v>550</v>
      </c>
      <c r="B7066" s="389" t="s">
        <v>517</v>
      </c>
      <c r="C7066" s="389">
        <v>5.2782544170600003</v>
      </c>
      <c r="D7066" s="389" t="s">
        <v>634</v>
      </c>
      <c r="E7066" s="389" t="s">
        <v>648</v>
      </c>
      <c r="F7066" s="389" t="s">
        <v>634</v>
      </c>
      <c r="G7066" s="389" t="s">
        <v>649</v>
      </c>
    </row>
    <row r="7067" spans="1:7">
      <c r="A7067" s="389" t="s">
        <v>581</v>
      </c>
      <c r="B7067" s="389" t="s">
        <v>517</v>
      </c>
      <c r="C7067" s="389">
        <v>24.580287571</v>
      </c>
      <c r="D7067" s="389" t="s">
        <v>634</v>
      </c>
      <c r="E7067" s="389" t="s">
        <v>648</v>
      </c>
      <c r="F7067" s="389" t="s">
        <v>634</v>
      </c>
      <c r="G7067" s="389" t="s">
        <v>649</v>
      </c>
    </row>
    <row r="7068" spans="1:7">
      <c r="A7068" s="389" t="s">
        <v>581</v>
      </c>
      <c r="B7068" s="389" t="s">
        <v>517</v>
      </c>
      <c r="C7068" s="389">
        <v>5.57216775782</v>
      </c>
      <c r="D7068" s="389" t="s">
        <v>634</v>
      </c>
      <c r="E7068" s="389" t="s">
        <v>648</v>
      </c>
      <c r="F7068" s="389" t="s">
        <v>634</v>
      </c>
      <c r="G7068" s="389" t="s">
        <v>649</v>
      </c>
    </row>
    <row r="7069" spans="1:7">
      <c r="A7069" s="389" t="s">
        <v>571</v>
      </c>
      <c r="B7069" s="389" t="s">
        <v>517</v>
      </c>
      <c r="C7069" s="389">
        <v>4.8771097125400003</v>
      </c>
      <c r="D7069" s="389" t="s">
        <v>634</v>
      </c>
      <c r="E7069" s="389" t="s">
        <v>648</v>
      </c>
      <c r="F7069" s="389" t="s">
        <v>634</v>
      </c>
      <c r="G7069" s="389" t="s">
        <v>649</v>
      </c>
    </row>
    <row r="7070" spans="1:7">
      <c r="A7070" s="389" t="s">
        <v>560</v>
      </c>
      <c r="B7070" s="389" t="s">
        <v>517</v>
      </c>
      <c r="C7070" s="389">
        <v>8.2348860295299904</v>
      </c>
      <c r="D7070" s="389" t="s">
        <v>634</v>
      </c>
      <c r="E7070" s="389" t="s">
        <v>648</v>
      </c>
      <c r="F7070" s="389" t="s">
        <v>634</v>
      </c>
      <c r="G7070" s="389" t="s">
        <v>649</v>
      </c>
    </row>
    <row r="7071" spans="1:7">
      <c r="A7071" s="389" t="s">
        <v>560</v>
      </c>
      <c r="B7071" s="389" t="s">
        <v>517</v>
      </c>
      <c r="C7071" s="389">
        <v>6.11776093862</v>
      </c>
      <c r="D7071" s="389" t="s">
        <v>634</v>
      </c>
      <c r="E7071" s="389" t="s">
        <v>648</v>
      </c>
      <c r="F7071" s="389" t="s">
        <v>634</v>
      </c>
      <c r="G7071" s="389" t="s">
        <v>649</v>
      </c>
    </row>
    <row r="7072" spans="1:7">
      <c r="A7072" s="389" t="s">
        <v>560</v>
      </c>
      <c r="B7072" s="389" t="s">
        <v>517</v>
      </c>
      <c r="C7072" s="389">
        <v>6.11776093862</v>
      </c>
      <c r="D7072" s="389" t="s">
        <v>634</v>
      </c>
      <c r="E7072" s="389" t="s">
        <v>648</v>
      </c>
      <c r="F7072" s="389" t="s">
        <v>634</v>
      </c>
      <c r="G7072" s="389" t="s">
        <v>649</v>
      </c>
    </row>
    <row r="7073" spans="1:7">
      <c r="A7073" s="389" t="s">
        <v>526</v>
      </c>
      <c r="B7073" s="389" t="s">
        <v>517</v>
      </c>
      <c r="C7073" s="389">
        <v>3.4839917276199999</v>
      </c>
      <c r="D7073" s="389" t="s">
        <v>634</v>
      </c>
      <c r="E7073" s="389" t="s">
        <v>648</v>
      </c>
      <c r="F7073" s="389" t="s">
        <v>634</v>
      </c>
      <c r="G7073" s="389" t="s">
        <v>649</v>
      </c>
    </row>
    <row r="7074" spans="1:7">
      <c r="A7074" s="389" t="s">
        <v>540</v>
      </c>
      <c r="B7074" s="389" t="s">
        <v>517</v>
      </c>
      <c r="C7074" s="389">
        <v>3.4839917276199999</v>
      </c>
      <c r="D7074" s="389" t="s">
        <v>634</v>
      </c>
      <c r="E7074" s="389" t="s">
        <v>648</v>
      </c>
      <c r="F7074" s="389" t="s">
        <v>634</v>
      </c>
      <c r="G7074" s="389" t="s">
        <v>649</v>
      </c>
    </row>
    <row r="7075" spans="1:7">
      <c r="A7075" s="389" t="s">
        <v>571</v>
      </c>
      <c r="B7075" s="389" t="s">
        <v>517</v>
      </c>
      <c r="C7075" s="389">
        <v>1.612413382</v>
      </c>
      <c r="D7075" s="389" t="s">
        <v>634</v>
      </c>
      <c r="E7075" s="389" t="s">
        <v>648</v>
      </c>
      <c r="F7075" s="389" t="s">
        <v>634</v>
      </c>
      <c r="G7075" s="389" t="s">
        <v>649</v>
      </c>
    </row>
    <row r="7076" spans="1:7">
      <c r="A7076" s="389" t="s">
        <v>543</v>
      </c>
      <c r="B7076" s="389" t="s">
        <v>517</v>
      </c>
      <c r="C7076" s="389">
        <v>6.0261498758799998</v>
      </c>
      <c r="D7076" s="389" t="s">
        <v>634</v>
      </c>
      <c r="E7076" s="389" t="s">
        <v>648</v>
      </c>
      <c r="F7076" s="389" t="s">
        <v>634</v>
      </c>
      <c r="G7076" s="389" t="s">
        <v>649</v>
      </c>
    </row>
    <row r="7077" spans="1:7">
      <c r="A7077" s="389" t="s">
        <v>560</v>
      </c>
      <c r="B7077" s="389" t="s">
        <v>517</v>
      </c>
      <c r="C7077" s="389">
        <v>10.454759574800001</v>
      </c>
      <c r="D7077" s="389" t="s">
        <v>634</v>
      </c>
      <c r="E7077" s="389" t="s">
        <v>648</v>
      </c>
      <c r="F7077" s="389" t="s">
        <v>634</v>
      </c>
      <c r="G7077" s="389" t="s">
        <v>649</v>
      </c>
    </row>
    <row r="7078" spans="1:7">
      <c r="A7078" s="389" t="s">
        <v>560</v>
      </c>
      <c r="B7078" s="389" t="s">
        <v>517</v>
      </c>
      <c r="C7078" s="389">
        <v>10.454759574800001</v>
      </c>
      <c r="D7078" s="389" t="s">
        <v>634</v>
      </c>
      <c r="E7078" s="389" t="s">
        <v>648</v>
      </c>
      <c r="F7078" s="389" t="s">
        <v>634</v>
      </c>
      <c r="G7078" s="389" t="s">
        <v>649</v>
      </c>
    </row>
    <row r="7079" spans="1:7">
      <c r="A7079" s="389" t="s">
        <v>560</v>
      </c>
      <c r="B7079" s="389" t="s">
        <v>517</v>
      </c>
      <c r="C7079" s="389">
        <v>19.161916164000001</v>
      </c>
      <c r="D7079" s="389" t="s">
        <v>634</v>
      </c>
      <c r="E7079" s="389" t="s">
        <v>648</v>
      </c>
      <c r="F7079" s="389" t="s">
        <v>634</v>
      </c>
      <c r="G7079" s="389" t="s">
        <v>649</v>
      </c>
    </row>
    <row r="7080" spans="1:7">
      <c r="A7080" s="389" t="s">
        <v>543</v>
      </c>
      <c r="B7080" s="389" t="s">
        <v>517</v>
      </c>
      <c r="C7080" s="389">
        <v>9.8564933223600004</v>
      </c>
      <c r="D7080" s="389" t="s">
        <v>634</v>
      </c>
      <c r="E7080" s="389" t="s">
        <v>648</v>
      </c>
      <c r="F7080" s="389" t="s">
        <v>634</v>
      </c>
      <c r="G7080" s="389" t="s">
        <v>649</v>
      </c>
    </row>
    <row r="7081" spans="1:7">
      <c r="A7081" s="389" t="s">
        <v>581</v>
      </c>
      <c r="B7081" s="389" t="s">
        <v>517</v>
      </c>
      <c r="C7081" s="389">
        <v>9.7313485046700006</v>
      </c>
      <c r="D7081" s="389" t="s">
        <v>634</v>
      </c>
      <c r="E7081" s="389" t="s">
        <v>648</v>
      </c>
      <c r="F7081" s="389" t="s">
        <v>634</v>
      </c>
      <c r="G7081" s="389" t="s">
        <v>649</v>
      </c>
    </row>
    <row r="7082" spans="1:7">
      <c r="A7082" s="389" t="s">
        <v>581</v>
      </c>
      <c r="B7082" s="389" t="s">
        <v>517</v>
      </c>
      <c r="C7082" s="389">
        <v>2.87570681461</v>
      </c>
      <c r="D7082" s="389" t="s">
        <v>634</v>
      </c>
      <c r="E7082" s="389" t="s">
        <v>648</v>
      </c>
      <c r="F7082" s="389" t="s">
        <v>634</v>
      </c>
      <c r="G7082" s="389" t="s">
        <v>649</v>
      </c>
    </row>
    <row r="7083" spans="1:7">
      <c r="A7083" s="389" t="s">
        <v>581</v>
      </c>
      <c r="B7083" s="389" t="s">
        <v>517</v>
      </c>
      <c r="C7083" s="389">
        <v>2.87570681461</v>
      </c>
      <c r="D7083" s="389" t="s">
        <v>634</v>
      </c>
      <c r="E7083" s="389" t="s">
        <v>648</v>
      </c>
      <c r="F7083" s="389" t="s">
        <v>634</v>
      </c>
      <c r="G7083" s="389" t="s">
        <v>649</v>
      </c>
    </row>
    <row r="7084" spans="1:7">
      <c r="A7084" s="389" t="s">
        <v>546</v>
      </c>
      <c r="B7084" s="389" t="s">
        <v>517</v>
      </c>
      <c r="C7084" s="389">
        <v>6.6650524104600004</v>
      </c>
      <c r="D7084" s="389" t="s">
        <v>634</v>
      </c>
      <c r="E7084" s="389" t="s">
        <v>648</v>
      </c>
      <c r="F7084" s="389" t="s">
        <v>634</v>
      </c>
      <c r="G7084" s="389" t="s">
        <v>649</v>
      </c>
    </row>
    <row r="7085" spans="1:7">
      <c r="A7085" s="389" t="s">
        <v>535</v>
      </c>
      <c r="B7085" s="389" t="s">
        <v>517</v>
      </c>
      <c r="C7085" s="389">
        <v>27.272278998200001</v>
      </c>
      <c r="D7085" s="389" t="s">
        <v>634</v>
      </c>
      <c r="E7085" s="389" t="s">
        <v>648</v>
      </c>
      <c r="F7085" s="389" t="s">
        <v>634</v>
      </c>
      <c r="G7085" s="389" t="s">
        <v>649</v>
      </c>
    </row>
    <row r="7086" spans="1:7">
      <c r="A7086" s="389" t="s">
        <v>535</v>
      </c>
      <c r="B7086" s="389" t="s">
        <v>517</v>
      </c>
      <c r="C7086" s="389">
        <v>27.272278998200001</v>
      </c>
      <c r="D7086" s="389" t="s">
        <v>634</v>
      </c>
      <c r="E7086" s="389" t="s">
        <v>648</v>
      </c>
      <c r="F7086" s="389" t="s">
        <v>634</v>
      </c>
      <c r="G7086" s="389" t="s">
        <v>649</v>
      </c>
    </row>
    <row r="7087" spans="1:7">
      <c r="A7087" s="389" t="s">
        <v>534</v>
      </c>
      <c r="B7087" s="389" t="s">
        <v>517</v>
      </c>
      <c r="C7087" s="389">
        <v>2.5972283484399998</v>
      </c>
      <c r="D7087" s="389" t="s">
        <v>634</v>
      </c>
      <c r="E7087" s="389" t="s">
        <v>648</v>
      </c>
      <c r="F7087" s="389" t="s">
        <v>634</v>
      </c>
      <c r="G7087" s="389" t="s">
        <v>649</v>
      </c>
    </row>
    <row r="7088" spans="1:7">
      <c r="A7088" s="389" t="s">
        <v>541</v>
      </c>
      <c r="B7088" s="389" t="s">
        <v>517</v>
      </c>
      <c r="C7088" s="389">
        <v>2.5972283484399998</v>
      </c>
      <c r="D7088" s="389" t="s">
        <v>634</v>
      </c>
      <c r="E7088" s="389" t="s">
        <v>648</v>
      </c>
      <c r="F7088" s="389" t="s">
        <v>634</v>
      </c>
      <c r="G7088" s="389" t="s">
        <v>649</v>
      </c>
    </row>
    <row r="7089" spans="1:7">
      <c r="A7089" s="389" t="s">
        <v>543</v>
      </c>
      <c r="B7089" s="389" t="s">
        <v>517</v>
      </c>
      <c r="C7089" s="389">
        <v>11.2863746731999</v>
      </c>
      <c r="D7089" s="389" t="s">
        <v>634</v>
      </c>
      <c r="E7089" s="389" t="s">
        <v>648</v>
      </c>
      <c r="F7089" s="389" t="s">
        <v>634</v>
      </c>
      <c r="G7089" s="389" t="s">
        <v>649</v>
      </c>
    </row>
    <row r="7090" spans="1:7">
      <c r="A7090" s="389" t="s">
        <v>543</v>
      </c>
      <c r="B7090" s="389" t="s">
        <v>517</v>
      </c>
      <c r="C7090" s="389">
        <v>11.2863746731999</v>
      </c>
      <c r="D7090" s="389" t="s">
        <v>634</v>
      </c>
      <c r="E7090" s="389" t="s">
        <v>648</v>
      </c>
      <c r="F7090" s="389" t="s">
        <v>634</v>
      </c>
      <c r="G7090" s="389" t="s">
        <v>649</v>
      </c>
    </row>
    <row r="7091" spans="1:7">
      <c r="A7091" s="389" t="s">
        <v>577</v>
      </c>
      <c r="B7091" s="389" t="s">
        <v>517</v>
      </c>
      <c r="C7091" s="389">
        <v>11.2863746731999</v>
      </c>
      <c r="D7091" s="389" t="s">
        <v>634</v>
      </c>
      <c r="E7091" s="389" t="s">
        <v>648</v>
      </c>
      <c r="F7091" s="389" t="s">
        <v>634</v>
      </c>
      <c r="G7091" s="389" t="s">
        <v>649</v>
      </c>
    </row>
    <row r="7092" spans="1:7">
      <c r="A7092" s="389" t="s">
        <v>581</v>
      </c>
      <c r="B7092" s="389" t="s">
        <v>517</v>
      </c>
      <c r="C7092" s="389">
        <v>9.3933726795499997</v>
      </c>
      <c r="D7092" s="389" t="s">
        <v>634</v>
      </c>
      <c r="E7092" s="389" t="s">
        <v>648</v>
      </c>
      <c r="F7092" s="389" t="s">
        <v>634</v>
      </c>
      <c r="G7092" s="389" t="s">
        <v>649</v>
      </c>
    </row>
    <row r="7093" spans="1:7">
      <c r="A7093" s="389" t="s">
        <v>543</v>
      </c>
      <c r="B7093" s="389" t="s">
        <v>517</v>
      </c>
      <c r="C7093" s="389">
        <v>10.499555944900001</v>
      </c>
      <c r="D7093" s="389" t="s">
        <v>634</v>
      </c>
      <c r="E7093" s="389" t="s">
        <v>648</v>
      </c>
      <c r="F7093" s="389" t="s">
        <v>634</v>
      </c>
      <c r="G7093" s="389" t="s">
        <v>649</v>
      </c>
    </row>
    <row r="7094" spans="1:7">
      <c r="A7094" s="389" t="s">
        <v>543</v>
      </c>
      <c r="B7094" s="389" t="s">
        <v>517</v>
      </c>
      <c r="C7094" s="389">
        <v>10.8737125255</v>
      </c>
      <c r="D7094" s="389" t="s">
        <v>634</v>
      </c>
      <c r="E7094" s="389" t="s">
        <v>648</v>
      </c>
      <c r="F7094" s="389" t="s">
        <v>634</v>
      </c>
      <c r="G7094" s="389" t="s">
        <v>649</v>
      </c>
    </row>
    <row r="7095" spans="1:7">
      <c r="A7095" s="389" t="s">
        <v>537</v>
      </c>
      <c r="B7095" s="389" t="s">
        <v>517</v>
      </c>
      <c r="C7095" s="389">
        <v>17.3242852154</v>
      </c>
      <c r="D7095" s="389" t="s">
        <v>634</v>
      </c>
      <c r="E7095" s="389" t="s">
        <v>648</v>
      </c>
      <c r="F7095" s="389" t="s">
        <v>634</v>
      </c>
      <c r="G7095" s="389" t="s">
        <v>649</v>
      </c>
    </row>
    <row r="7096" spans="1:7">
      <c r="A7096" s="389" t="s">
        <v>537</v>
      </c>
      <c r="B7096" s="389" t="s">
        <v>517</v>
      </c>
      <c r="C7096" s="389">
        <v>17.3242852154</v>
      </c>
      <c r="D7096" s="389" t="s">
        <v>634</v>
      </c>
      <c r="E7096" s="389" t="s">
        <v>648</v>
      </c>
      <c r="F7096" s="389" t="s">
        <v>634</v>
      </c>
      <c r="G7096" s="389" t="s">
        <v>649</v>
      </c>
    </row>
    <row r="7097" spans="1:7">
      <c r="A7097" s="389" t="s">
        <v>537</v>
      </c>
      <c r="B7097" s="389" t="s">
        <v>517</v>
      </c>
      <c r="C7097" s="389">
        <v>17.3242852154</v>
      </c>
      <c r="D7097" s="389" t="s">
        <v>634</v>
      </c>
      <c r="E7097" s="389" t="s">
        <v>648</v>
      </c>
      <c r="F7097" s="389" t="s">
        <v>634</v>
      </c>
      <c r="G7097" s="389" t="s">
        <v>649</v>
      </c>
    </row>
    <row r="7098" spans="1:7">
      <c r="A7098" s="389" t="s">
        <v>532</v>
      </c>
      <c r="B7098" s="389" t="s">
        <v>517</v>
      </c>
      <c r="C7098" s="389">
        <v>14.5846736415</v>
      </c>
      <c r="D7098" s="389" t="s">
        <v>634</v>
      </c>
      <c r="E7098" s="389" t="s">
        <v>648</v>
      </c>
      <c r="F7098" s="389" t="s">
        <v>634</v>
      </c>
      <c r="G7098" s="389" t="s">
        <v>649</v>
      </c>
    </row>
    <row r="7099" spans="1:7">
      <c r="A7099" s="389" t="s">
        <v>532</v>
      </c>
      <c r="B7099" s="389" t="s">
        <v>517</v>
      </c>
      <c r="C7099" s="389">
        <v>14.5846736415</v>
      </c>
      <c r="D7099" s="389" t="s">
        <v>634</v>
      </c>
      <c r="E7099" s="389" t="s">
        <v>648</v>
      </c>
      <c r="F7099" s="389" t="s">
        <v>634</v>
      </c>
      <c r="G7099" s="389" t="s">
        <v>649</v>
      </c>
    </row>
    <row r="7100" spans="1:7">
      <c r="A7100" s="389" t="s">
        <v>524</v>
      </c>
      <c r="B7100" s="389" t="s">
        <v>517</v>
      </c>
      <c r="C7100" s="389">
        <v>18.301044947600001</v>
      </c>
      <c r="D7100" s="389" t="s">
        <v>634</v>
      </c>
      <c r="E7100" s="389" t="s">
        <v>648</v>
      </c>
      <c r="F7100" s="389" t="s">
        <v>634</v>
      </c>
      <c r="G7100" s="389" t="s">
        <v>649</v>
      </c>
    </row>
    <row r="7101" spans="1:7">
      <c r="A7101" s="389" t="s">
        <v>550</v>
      </c>
      <c r="B7101" s="389" t="s">
        <v>517</v>
      </c>
      <c r="C7101" s="389">
        <v>6.3202153031300004</v>
      </c>
      <c r="D7101" s="389" t="s">
        <v>634</v>
      </c>
      <c r="E7101" s="389" t="s">
        <v>648</v>
      </c>
      <c r="F7101" s="389" t="s">
        <v>650</v>
      </c>
      <c r="G7101" s="389" t="s">
        <v>649</v>
      </c>
    </row>
    <row r="7102" spans="1:7">
      <c r="A7102" s="389" t="s">
        <v>552</v>
      </c>
      <c r="B7102" s="389" t="s">
        <v>517</v>
      </c>
      <c r="C7102" s="389">
        <v>3.1624983107300002</v>
      </c>
      <c r="D7102" s="389" t="s">
        <v>634</v>
      </c>
      <c r="E7102" s="389" t="s">
        <v>648</v>
      </c>
      <c r="F7102" s="389" t="s">
        <v>651</v>
      </c>
      <c r="G7102" s="389" t="s">
        <v>649</v>
      </c>
    </row>
    <row r="7103" spans="1:7">
      <c r="A7103" s="389" t="s">
        <v>552</v>
      </c>
      <c r="B7103" s="389" t="s">
        <v>517</v>
      </c>
      <c r="C7103" s="389">
        <v>3.1624983107300002</v>
      </c>
      <c r="D7103" s="389" t="s">
        <v>634</v>
      </c>
      <c r="E7103" s="389" t="s">
        <v>648</v>
      </c>
      <c r="F7103" s="389" t="s">
        <v>651</v>
      </c>
      <c r="G7103" s="389" t="s">
        <v>649</v>
      </c>
    </row>
    <row r="7104" spans="1:7">
      <c r="A7104" s="389" t="s">
        <v>535</v>
      </c>
      <c r="B7104" s="389" t="s">
        <v>517</v>
      </c>
      <c r="C7104" s="389">
        <v>0.59115277014300005</v>
      </c>
      <c r="D7104" s="389" t="s">
        <v>634</v>
      </c>
      <c r="E7104" s="389" t="s">
        <v>652</v>
      </c>
      <c r="F7104" s="389" t="s">
        <v>634</v>
      </c>
      <c r="G7104" s="389" t="s">
        <v>649</v>
      </c>
    </row>
    <row r="7105" spans="1:7">
      <c r="A7105" s="389" t="s">
        <v>535</v>
      </c>
      <c r="B7105" s="389" t="s">
        <v>517</v>
      </c>
      <c r="C7105" s="389">
        <v>0.59115277014300005</v>
      </c>
      <c r="D7105" s="389" t="s">
        <v>634</v>
      </c>
      <c r="E7105" s="389" t="s">
        <v>652</v>
      </c>
      <c r="F7105" s="389" t="s">
        <v>634</v>
      </c>
      <c r="G7105" s="389" t="s">
        <v>649</v>
      </c>
    </row>
    <row r="7106" spans="1:7">
      <c r="A7106" s="389" t="s">
        <v>535</v>
      </c>
      <c r="B7106" s="389" t="s">
        <v>517</v>
      </c>
      <c r="C7106" s="389">
        <v>30.0626336555999</v>
      </c>
      <c r="D7106" s="389" t="s">
        <v>634</v>
      </c>
      <c r="E7106" s="389" t="s">
        <v>652</v>
      </c>
      <c r="F7106" s="389" t="s">
        <v>634</v>
      </c>
      <c r="G7106" s="389" t="s">
        <v>649</v>
      </c>
    </row>
    <row r="7107" spans="1:7">
      <c r="A7107" s="389" t="s">
        <v>535</v>
      </c>
      <c r="B7107" s="389" t="s">
        <v>517</v>
      </c>
      <c r="C7107" s="389">
        <v>54.637439287100001</v>
      </c>
      <c r="D7107" s="389" t="s">
        <v>634</v>
      </c>
      <c r="E7107" s="389" t="s">
        <v>652</v>
      </c>
      <c r="F7107" s="389" t="s">
        <v>634</v>
      </c>
      <c r="G7107" s="389" t="s">
        <v>649</v>
      </c>
    </row>
    <row r="7108" spans="1:7">
      <c r="A7108" s="389" t="s">
        <v>535</v>
      </c>
      <c r="B7108" s="389" t="s">
        <v>517</v>
      </c>
      <c r="C7108" s="389">
        <v>54.637439287100001</v>
      </c>
      <c r="D7108" s="389" t="s">
        <v>634</v>
      </c>
      <c r="E7108" s="389" t="s">
        <v>652</v>
      </c>
      <c r="F7108" s="389" t="s">
        <v>634</v>
      </c>
      <c r="G7108" s="389" t="s">
        <v>649</v>
      </c>
    </row>
    <row r="7109" spans="1:7">
      <c r="A7109" s="389" t="s">
        <v>514</v>
      </c>
      <c r="B7109" s="389" t="s">
        <v>517</v>
      </c>
      <c r="C7109" s="389">
        <v>14.358709187000001</v>
      </c>
      <c r="D7109" s="389" t="s">
        <v>634</v>
      </c>
      <c r="E7109" s="389" t="s">
        <v>652</v>
      </c>
      <c r="F7109" s="389" t="s">
        <v>634</v>
      </c>
      <c r="G7109" s="389" t="s">
        <v>649</v>
      </c>
    </row>
    <row r="7110" spans="1:7">
      <c r="A7110" s="389" t="s">
        <v>535</v>
      </c>
      <c r="B7110" s="389" t="s">
        <v>517</v>
      </c>
      <c r="C7110" s="389">
        <v>40.4844572497</v>
      </c>
      <c r="D7110" s="389" t="s">
        <v>634</v>
      </c>
      <c r="E7110" s="389" t="s">
        <v>652</v>
      </c>
      <c r="F7110" s="389" t="s">
        <v>634</v>
      </c>
      <c r="G7110" s="389" t="s">
        <v>649</v>
      </c>
    </row>
    <row r="7111" spans="1:7">
      <c r="A7111" s="389" t="s">
        <v>535</v>
      </c>
      <c r="B7111" s="389" t="s">
        <v>517</v>
      </c>
      <c r="C7111" s="389">
        <v>16.463943987299899</v>
      </c>
      <c r="D7111" s="389" t="s">
        <v>634</v>
      </c>
      <c r="E7111" s="389" t="s">
        <v>652</v>
      </c>
      <c r="F7111" s="389" t="s">
        <v>634</v>
      </c>
      <c r="G7111" s="389" t="s">
        <v>649</v>
      </c>
    </row>
    <row r="7112" spans="1:7">
      <c r="A7112" s="389" t="s">
        <v>581</v>
      </c>
      <c r="B7112" s="389" t="s">
        <v>517</v>
      </c>
      <c r="C7112" s="389">
        <v>14.3895777446</v>
      </c>
      <c r="D7112" s="389" t="s">
        <v>634</v>
      </c>
      <c r="E7112" s="389" t="s">
        <v>652</v>
      </c>
      <c r="F7112" s="389" t="s">
        <v>634</v>
      </c>
      <c r="G7112" s="389" t="s">
        <v>649</v>
      </c>
    </row>
    <row r="7113" spans="1:7">
      <c r="A7113" s="389" t="s">
        <v>581</v>
      </c>
      <c r="B7113" s="389" t="s">
        <v>517</v>
      </c>
      <c r="C7113" s="389">
        <v>14.3895777446</v>
      </c>
      <c r="D7113" s="389" t="s">
        <v>634</v>
      </c>
      <c r="E7113" s="389" t="s">
        <v>652</v>
      </c>
      <c r="F7113" s="389" t="s">
        <v>634</v>
      </c>
      <c r="G7113" s="389" t="s">
        <v>649</v>
      </c>
    </row>
    <row r="7114" spans="1:7">
      <c r="A7114" s="389" t="s">
        <v>535</v>
      </c>
      <c r="B7114" s="389" t="s">
        <v>517</v>
      </c>
      <c r="C7114" s="389">
        <v>24.7915772502</v>
      </c>
      <c r="D7114" s="389" t="s">
        <v>634</v>
      </c>
      <c r="E7114" s="389" t="s">
        <v>652</v>
      </c>
      <c r="F7114" s="389" t="s">
        <v>634</v>
      </c>
      <c r="G7114" s="389" t="s">
        <v>649</v>
      </c>
    </row>
    <row r="7115" spans="1:7">
      <c r="A7115" s="389" t="s">
        <v>535</v>
      </c>
      <c r="B7115" s="389" t="s">
        <v>517</v>
      </c>
      <c r="C7115" s="389">
        <v>33.973847155100003</v>
      </c>
      <c r="D7115" s="389" t="s">
        <v>634</v>
      </c>
      <c r="E7115" s="389" t="s">
        <v>652</v>
      </c>
      <c r="F7115" s="389" t="s">
        <v>634</v>
      </c>
      <c r="G7115" s="389" t="s">
        <v>649</v>
      </c>
    </row>
    <row r="7116" spans="1:7">
      <c r="A7116" s="389" t="s">
        <v>535</v>
      </c>
      <c r="B7116" s="389" t="s">
        <v>517</v>
      </c>
      <c r="C7116" s="389">
        <v>4.3106614755499999</v>
      </c>
      <c r="D7116" s="389" t="s">
        <v>634</v>
      </c>
      <c r="E7116" s="389" t="s">
        <v>652</v>
      </c>
      <c r="F7116" s="389" t="s">
        <v>634</v>
      </c>
      <c r="G7116" s="389" t="s">
        <v>649</v>
      </c>
    </row>
    <row r="7117" spans="1:7">
      <c r="A7117" s="389" t="s">
        <v>535</v>
      </c>
      <c r="B7117" s="389" t="s">
        <v>517</v>
      </c>
      <c r="C7117" s="389">
        <v>4.3106614755499999</v>
      </c>
      <c r="D7117" s="389" t="s">
        <v>634</v>
      </c>
      <c r="E7117" s="389" t="s">
        <v>652</v>
      </c>
      <c r="F7117" s="389" t="s">
        <v>634</v>
      </c>
      <c r="G7117" s="389" t="s">
        <v>649</v>
      </c>
    </row>
    <row r="7118" spans="1:7">
      <c r="A7118" s="389" t="s">
        <v>535</v>
      </c>
      <c r="B7118" s="389" t="s">
        <v>517</v>
      </c>
      <c r="C7118" s="389">
        <v>4.3106614755499999</v>
      </c>
      <c r="D7118" s="389" t="s">
        <v>634</v>
      </c>
      <c r="E7118" s="389" t="s">
        <v>652</v>
      </c>
      <c r="F7118" s="389" t="s">
        <v>634</v>
      </c>
      <c r="G7118" s="389" t="s">
        <v>649</v>
      </c>
    </row>
    <row r="7119" spans="1:7">
      <c r="A7119" s="389" t="s">
        <v>524</v>
      </c>
      <c r="B7119" s="389" t="s">
        <v>517</v>
      </c>
      <c r="C7119" s="389">
        <v>0.968136194891</v>
      </c>
      <c r="D7119" s="389" t="s">
        <v>634</v>
      </c>
      <c r="E7119" s="389" t="s">
        <v>652</v>
      </c>
      <c r="F7119" s="389" t="s">
        <v>634</v>
      </c>
      <c r="G7119" s="389" t="s">
        <v>649</v>
      </c>
    </row>
    <row r="7120" spans="1:7">
      <c r="A7120" s="389" t="s">
        <v>525</v>
      </c>
      <c r="B7120" s="389" t="s">
        <v>517</v>
      </c>
      <c r="C7120" s="389">
        <v>53.772253749199898</v>
      </c>
      <c r="D7120" s="389" t="s">
        <v>634</v>
      </c>
      <c r="E7120" s="389" t="s">
        <v>652</v>
      </c>
      <c r="F7120" s="389" t="s">
        <v>634</v>
      </c>
      <c r="G7120" s="389" t="s">
        <v>649</v>
      </c>
    </row>
    <row r="7121" spans="1:7">
      <c r="A7121" s="389" t="s">
        <v>581</v>
      </c>
      <c r="B7121" s="389" t="s">
        <v>517</v>
      </c>
      <c r="C7121" s="389">
        <v>3.6085448974799998</v>
      </c>
      <c r="D7121" s="389" t="s">
        <v>634</v>
      </c>
      <c r="E7121" s="389" t="s">
        <v>652</v>
      </c>
      <c r="F7121" s="389" t="s">
        <v>634</v>
      </c>
      <c r="G7121" s="389" t="s">
        <v>649</v>
      </c>
    </row>
    <row r="7122" spans="1:7">
      <c r="A7122" s="389" t="s">
        <v>559</v>
      </c>
      <c r="B7122" s="389" t="s">
        <v>517</v>
      </c>
      <c r="C7122" s="389">
        <v>36.372895152799899</v>
      </c>
      <c r="D7122" s="389" t="s">
        <v>634</v>
      </c>
      <c r="E7122" s="389" t="s">
        <v>652</v>
      </c>
      <c r="F7122" s="389" t="s">
        <v>634</v>
      </c>
      <c r="G7122" s="389" t="s">
        <v>649</v>
      </c>
    </row>
    <row r="7123" spans="1:7">
      <c r="A7123" s="389" t="s">
        <v>574</v>
      </c>
      <c r="B7123" s="389" t="s">
        <v>517</v>
      </c>
      <c r="C7123" s="389">
        <v>36.372895152799899</v>
      </c>
      <c r="D7123" s="389" t="s">
        <v>634</v>
      </c>
      <c r="E7123" s="389" t="s">
        <v>652</v>
      </c>
      <c r="F7123" s="389" t="s">
        <v>634</v>
      </c>
      <c r="G7123" s="389" t="s">
        <v>649</v>
      </c>
    </row>
    <row r="7124" spans="1:7">
      <c r="A7124" s="389" t="s">
        <v>574</v>
      </c>
      <c r="B7124" s="389" t="s">
        <v>517</v>
      </c>
      <c r="C7124" s="389">
        <v>1.6588529915800001</v>
      </c>
      <c r="D7124" s="389" t="s">
        <v>634</v>
      </c>
      <c r="E7124" s="389" t="s">
        <v>652</v>
      </c>
      <c r="F7124" s="389" t="s">
        <v>634</v>
      </c>
      <c r="G7124" s="389" t="s">
        <v>649</v>
      </c>
    </row>
    <row r="7125" spans="1:7">
      <c r="A7125" s="389" t="s">
        <v>514</v>
      </c>
      <c r="B7125" s="389" t="s">
        <v>517</v>
      </c>
      <c r="C7125" s="389">
        <v>15.1489389326</v>
      </c>
      <c r="D7125" s="389" t="s">
        <v>634</v>
      </c>
      <c r="E7125" s="389" t="s">
        <v>652</v>
      </c>
      <c r="F7125" s="389" t="s">
        <v>634</v>
      </c>
      <c r="G7125" s="389" t="s">
        <v>649</v>
      </c>
    </row>
    <row r="7126" spans="1:7">
      <c r="A7126" s="389" t="s">
        <v>514</v>
      </c>
      <c r="B7126" s="389" t="s">
        <v>517</v>
      </c>
      <c r="C7126" s="389">
        <v>15.1489389326</v>
      </c>
      <c r="D7126" s="389" t="s">
        <v>634</v>
      </c>
      <c r="E7126" s="389" t="s">
        <v>652</v>
      </c>
      <c r="F7126" s="389" t="s">
        <v>634</v>
      </c>
      <c r="G7126" s="389" t="s">
        <v>649</v>
      </c>
    </row>
    <row r="7127" spans="1:7">
      <c r="A7127" s="389" t="s">
        <v>535</v>
      </c>
      <c r="B7127" s="389" t="s">
        <v>517</v>
      </c>
      <c r="C7127" s="389">
        <v>5.8563813302699996</v>
      </c>
      <c r="D7127" s="389" t="s">
        <v>634</v>
      </c>
      <c r="E7127" s="389" t="s">
        <v>652</v>
      </c>
      <c r="F7127" s="389" t="s">
        <v>634</v>
      </c>
      <c r="G7127" s="389" t="s">
        <v>649</v>
      </c>
    </row>
    <row r="7128" spans="1:7">
      <c r="A7128" s="389" t="s">
        <v>535</v>
      </c>
      <c r="B7128" s="389" t="s">
        <v>517</v>
      </c>
      <c r="C7128" s="389">
        <v>26.9203298223999</v>
      </c>
      <c r="D7128" s="389" t="s">
        <v>634</v>
      </c>
      <c r="E7128" s="389" t="s">
        <v>652</v>
      </c>
      <c r="F7128" s="389" t="s">
        <v>634</v>
      </c>
      <c r="G7128" s="389" t="s">
        <v>649</v>
      </c>
    </row>
    <row r="7129" spans="1:7">
      <c r="A7129" s="389" t="s">
        <v>535</v>
      </c>
      <c r="B7129" s="389" t="s">
        <v>517</v>
      </c>
      <c r="C7129" s="389">
        <v>26.9203298223999</v>
      </c>
      <c r="D7129" s="389" t="s">
        <v>634</v>
      </c>
      <c r="E7129" s="389" t="s">
        <v>652</v>
      </c>
      <c r="F7129" s="389" t="s">
        <v>634</v>
      </c>
      <c r="G7129" s="389" t="s">
        <v>649</v>
      </c>
    </row>
    <row r="7130" spans="1:7">
      <c r="A7130" s="389" t="s">
        <v>535</v>
      </c>
      <c r="B7130" s="389" t="s">
        <v>517</v>
      </c>
      <c r="C7130" s="389">
        <v>28.370017828000002</v>
      </c>
      <c r="D7130" s="389" t="s">
        <v>634</v>
      </c>
      <c r="E7130" s="389" t="s">
        <v>652</v>
      </c>
      <c r="F7130" s="389" t="s">
        <v>634</v>
      </c>
      <c r="G7130" s="389" t="s">
        <v>649</v>
      </c>
    </row>
    <row r="7131" spans="1:7">
      <c r="A7131" s="389" t="s">
        <v>535</v>
      </c>
      <c r="B7131" s="389" t="s">
        <v>517</v>
      </c>
      <c r="C7131" s="389">
        <v>28.370017828000002</v>
      </c>
      <c r="D7131" s="389" t="s">
        <v>634</v>
      </c>
      <c r="E7131" s="389" t="s">
        <v>652</v>
      </c>
      <c r="F7131" s="389" t="s">
        <v>634</v>
      </c>
      <c r="G7131" s="389" t="s">
        <v>649</v>
      </c>
    </row>
    <row r="7132" spans="1:7">
      <c r="A7132" s="389" t="s">
        <v>535</v>
      </c>
      <c r="B7132" s="389" t="s">
        <v>517</v>
      </c>
      <c r="C7132" s="389">
        <v>23.5696646598999</v>
      </c>
      <c r="D7132" s="389" t="s">
        <v>634</v>
      </c>
      <c r="E7132" s="389" t="s">
        <v>652</v>
      </c>
      <c r="F7132" s="389" t="s">
        <v>634</v>
      </c>
      <c r="G7132" s="389" t="s">
        <v>649</v>
      </c>
    </row>
    <row r="7133" spans="1:7">
      <c r="A7133" s="389" t="s">
        <v>535</v>
      </c>
      <c r="B7133" s="389" t="s">
        <v>517</v>
      </c>
      <c r="C7133" s="389">
        <v>18.455742961399899</v>
      </c>
      <c r="D7133" s="389" t="s">
        <v>634</v>
      </c>
      <c r="E7133" s="389" t="s">
        <v>652</v>
      </c>
      <c r="F7133" s="389" t="s">
        <v>634</v>
      </c>
      <c r="G7133" s="389" t="s">
        <v>649</v>
      </c>
    </row>
    <row r="7134" spans="1:7">
      <c r="A7134" s="389" t="s">
        <v>535</v>
      </c>
      <c r="B7134" s="389" t="s">
        <v>517</v>
      </c>
      <c r="C7134" s="389">
        <v>35.0864361024</v>
      </c>
      <c r="D7134" s="389" t="s">
        <v>634</v>
      </c>
      <c r="E7134" s="389" t="s">
        <v>652</v>
      </c>
      <c r="F7134" s="389" t="s">
        <v>634</v>
      </c>
      <c r="G7134" s="389" t="s">
        <v>649</v>
      </c>
    </row>
    <row r="7135" spans="1:7">
      <c r="A7135" s="389" t="s">
        <v>535</v>
      </c>
      <c r="B7135" s="389" t="s">
        <v>517</v>
      </c>
      <c r="C7135" s="389">
        <v>15.531026281000001</v>
      </c>
      <c r="D7135" s="389" t="s">
        <v>634</v>
      </c>
      <c r="E7135" s="389" t="s">
        <v>652</v>
      </c>
      <c r="F7135" s="389" t="s">
        <v>634</v>
      </c>
      <c r="G7135" s="389" t="s">
        <v>649</v>
      </c>
    </row>
    <row r="7136" spans="1:7">
      <c r="A7136" s="389" t="s">
        <v>563</v>
      </c>
      <c r="B7136" s="389" t="s">
        <v>517</v>
      </c>
      <c r="C7136" s="389">
        <v>14.6045940337</v>
      </c>
      <c r="D7136" s="389" t="s">
        <v>634</v>
      </c>
      <c r="E7136" s="389" t="s">
        <v>652</v>
      </c>
      <c r="F7136" s="389" t="s">
        <v>634</v>
      </c>
      <c r="G7136" s="389" t="s">
        <v>649</v>
      </c>
    </row>
    <row r="7137" spans="1:7">
      <c r="A7137" s="389" t="s">
        <v>535</v>
      </c>
      <c r="B7137" s="389" t="s">
        <v>517</v>
      </c>
      <c r="C7137" s="389">
        <v>47.164182743200001</v>
      </c>
      <c r="D7137" s="389" t="s">
        <v>634</v>
      </c>
      <c r="E7137" s="389" t="s">
        <v>652</v>
      </c>
      <c r="F7137" s="389" t="s">
        <v>634</v>
      </c>
      <c r="G7137" s="389" t="s">
        <v>649</v>
      </c>
    </row>
    <row r="7138" spans="1:7">
      <c r="A7138" s="389" t="s">
        <v>535</v>
      </c>
      <c r="B7138" s="389" t="s">
        <v>517</v>
      </c>
      <c r="C7138" s="389">
        <v>47.164182743200001</v>
      </c>
      <c r="D7138" s="389" t="s">
        <v>634</v>
      </c>
      <c r="E7138" s="389" t="s">
        <v>652</v>
      </c>
      <c r="F7138" s="389" t="s">
        <v>634</v>
      </c>
      <c r="G7138" s="389" t="s">
        <v>649</v>
      </c>
    </row>
    <row r="7139" spans="1:7">
      <c r="A7139" s="389" t="s">
        <v>514</v>
      </c>
      <c r="B7139" s="389" t="s">
        <v>517</v>
      </c>
      <c r="C7139" s="389">
        <v>21.075532471399899</v>
      </c>
      <c r="D7139" s="389" t="s">
        <v>634</v>
      </c>
      <c r="E7139" s="389" t="s">
        <v>652</v>
      </c>
      <c r="F7139" s="389" t="s">
        <v>634</v>
      </c>
      <c r="G7139" s="389" t="s">
        <v>649</v>
      </c>
    </row>
    <row r="7140" spans="1:7">
      <c r="A7140" s="389" t="s">
        <v>514</v>
      </c>
      <c r="B7140" s="389" t="s">
        <v>517</v>
      </c>
      <c r="C7140" s="389">
        <v>21.075532471399899</v>
      </c>
      <c r="D7140" s="389" t="s">
        <v>634</v>
      </c>
      <c r="E7140" s="389" t="s">
        <v>652</v>
      </c>
      <c r="F7140" s="389" t="s">
        <v>634</v>
      </c>
      <c r="G7140" s="389" t="s">
        <v>649</v>
      </c>
    </row>
    <row r="7141" spans="1:7">
      <c r="A7141" s="389" t="s">
        <v>514</v>
      </c>
      <c r="B7141" s="389" t="s">
        <v>517</v>
      </c>
      <c r="C7141" s="389">
        <v>61.537696271000002</v>
      </c>
      <c r="D7141" s="389" t="s">
        <v>634</v>
      </c>
      <c r="E7141" s="389" t="s">
        <v>652</v>
      </c>
      <c r="F7141" s="389" t="s">
        <v>634</v>
      </c>
      <c r="G7141" s="389" t="s">
        <v>649</v>
      </c>
    </row>
    <row r="7142" spans="1:7">
      <c r="A7142" s="389" t="s">
        <v>514</v>
      </c>
      <c r="B7142" s="389" t="s">
        <v>517</v>
      </c>
      <c r="C7142" s="389">
        <v>61.537696271000002</v>
      </c>
      <c r="D7142" s="389" t="s">
        <v>634</v>
      </c>
      <c r="E7142" s="389" t="s">
        <v>652</v>
      </c>
      <c r="F7142" s="389" t="s">
        <v>634</v>
      </c>
      <c r="G7142" s="389" t="s">
        <v>649</v>
      </c>
    </row>
    <row r="7143" spans="1:7">
      <c r="A7143" s="389" t="s">
        <v>514</v>
      </c>
      <c r="B7143" s="389" t="s">
        <v>517</v>
      </c>
      <c r="C7143" s="389">
        <v>61.537696271000002</v>
      </c>
      <c r="D7143" s="389" t="s">
        <v>634</v>
      </c>
      <c r="E7143" s="389" t="s">
        <v>652</v>
      </c>
      <c r="F7143" s="389" t="s">
        <v>634</v>
      </c>
      <c r="G7143" s="389" t="s">
        <v>649</v>
      </c>
    </row>
    <row r="7144" spans="1:7">
      <c r="A7144" s="389" t="s">
        <v>535</v>
      </c>
      <c r="B7144" s="389" t="s">
        <v>517</v>
      </c>
      <c r="C7144" s="389">
        <v>3.9588135675</v>
      </c>
      <c r="D7144" s="389" t="s">
        <v>634</v>
      </c>
      <c r="E7144" s="389" t="s">
        <v>652</v>
      </c>
      <c r="F7144" s="389" t="s">
        <v>634</v>
      </c>
      <c r="G7144" s="389" t="s">
        <v>649</v>
      </c>
    </row>
    <row r="7145" spans="1:7">
      <c r="A7145" s="389" t="s">
        <v>535</v>
      </c>
      <c r="B7145" s="389" t="s">
        <v>517</v>
      </c>
      <c r="C7145" s="389">
        <v>3.9588135675</v>
      </c>
      <c r="D7145" s="389" t="s">
        <v>634</v>
      </c>
      <c r="E7145" s="389" t="s">
        <v>652</v>
      </c>
      <c r="F7145" s="389" t="s">
        <v>634</v>
      </c>
      <c r="G7145" s="389" t="s">
        <v>649</v>
      </c>
    </row>
    <row r="7146" spans="1:7">
      <c r="A7146" s="389" t="s">
        <v>535</v>
      </c>
      <c r="B7146" s="389" t="s">
        <v>517</v>
      </c>
      <c r="C7146" s="389">
        <v>1.06844707904</v>
      </c>
      <c r="D7146" s="389" t="s">
        <v>634</v>
      </c>
      <c r="E7146" s="389" t="s">
        <v>652</v>
      </c>
      <c r="F7146" s="389" t="s">
        <v>634</v>
      </c>
      <c r="G7146" s="389" t="s">
        <v>649</v>
      </c>
    </row>
    <row r="7147" spans="1:7">
      <c r="A7147" s="389" t="s">
        <v>535</v>
      </c>
      <c r="B7147" s="389" t="s">
        <v>517</v>
      </c>
      <c r="C7147" s="389">
        <v>29.2661067155999</v>
      </c>
      <c r="D7147" s="389" t="s">
        <v>634</v>
      </c>
      <c r="E7147" s="389" t="s">
        <v>652</v>
      </c>
      <c r="F7147" s="389" t="s">
        <v>634</v>
      </c>
      <c r="G7147" s="389" t="s">
        <v>649</v>
      </c>
    </row>
    <row r="7148" spans="1:7">
      <c r="A7148" s="389" t="s">
        <v>542</v>
      </c>
      <c r="B7148" s="389" t="s">
        <v>517</v>
      </c>
      <c r="C7148" s="389">
        <v>13.8417569895</v>
      </c>
      <c r="D7148" s="389" t="s">
        <v>634</v>
      </c>
      <c r="E7148" s="389" t="s">
        <v>652</v>
      </c>
      <c r="F7148" s="389" t="s">
        <v>634</v>
      </c>
      <c r="G7148" s="389" t="s">
        <v>649</v>
      </c>
    </row>
    <row r="7149" spans="1:7">
      <c r="A7149" s="389" t="s">
        <v>542</v>
      </c>
      <c r="B7149" s="389" t="s">
        <v>517</v>
      </c>
      <c r="C7149" s="389">
        <v>13.8417569895</v>
      </c>
      <c r="D7149" s="389" t="s">
        <v>634</v>
      </c>
      <c r="E7149" s="389" t="s">
        <v>652</v>
      </c>
      <c r="F7149" s="389" t="s">
        <v>634</v>
      </c>
      <c r="G7149" s="389" t="s">
        <v>649</v>
      </c>
    </row>
    <row r="7150" spans="1:7">
      <c r="A7150" s="389" t="s">
        <v>581</v>
      </c>
      <c r="B7150" s="389" t="s">
        <v>517</v>
      </c>
      <c r="C7150" s="389">
        <v>31.4954063544</v>
      </c>
      <c r="D7150" s="389" t="s">
        <v>634</v>
      </c>
      <c r="E7150" s="389" t="s">
        <v>652</v>
      </c>
      <c r="F7150" s="389" t="s">
        <v>634</v>
      </c>
      <c r="G7150" s="389" t="s">
        <v>649</v>
      </c>
    </row>
    <row r="7151" spans="1:7">
      <c r="A7151" s="389" t="s">
        <v>581</v>
      </c>
      <c r="B7151" s="389" t="s">
        <v>517</v>
      </c>
      <c r="C7151" s="389">
        <v>31.4954063544</v>
      </c>
      <c r="D7151" s="389" t="s">
        <v>634</v>
      </c>
      <c r="E7151" s="389" t="s">
        <v>652</v>
      </c>
      <c r="F7151" s="389" t="s">
        <v>634</v>
      </c>
      <c r="G7151" s="389" t="s">
        <v>649</v>
      </c>
    </row>
    <row r="7152" spans="1:7">
      <c r="A7152" s="389" t="s">
        <v>535</v>
      </c>
      <c r="B7152" s="389" t="s">
        <v>517</v>
      </c>
      <c r="C7152" s="389">
        <v>10.4375910903</v>
      </c>
      <c r="D7152" s="389" t="s">
        <v>634</v>
      </c>
      <c r="E7152" s="389" t="s">
        <v>652</v>
      </c>
      <c r="F7152" s="389" t="s">
        <v>634</v>
      </c>
      <c r="G7152" s="389" t="s">
        <v>649</v>
      </c>
    </row>
    <row r="7153" spans="1:7">
      <c r="A7153" s="389" t="s">
        <v>535</v>
      </c>
      <c r="B7153" s="389" t="s">
        <v>517</v>
      </c>
      <c r="C7153" s="389">
        <v>22.305176156800002</v>
      </c>
      <c r="D7153" s="389" t="s">
        <v>634</v>
      </c>
      <c r="E7153" s="389" t="s">
        <v>652</v>
      </c>
      <c r="F7153" s="389" t="s">
        <v>634</v>
      </c>
      <c r="G7153" s="389" t="s">
        <v>649</v>
      </c>
    </row>
    <row r="7154" spans="1:7">
      <c r="A7154" s="389" t="s">
        <v>535</v>
      </c>
      <c r="B7154" s="389" t="s">
        <v>517</v>
      </c>
      <c r="C7154" s="389">
        <v>5.4050033736899996</v>
      </c>
      <c r="D7154" s="389" t="s">
        <v>634</v>
      </c>
      <c r="E7154" s="389" t="s">
        <v>652</v>
      </c>
      <c r="F7154" s="389" t="s">
        <v>634</v>
      </c>
      <c r="G7154" s="389" t="s">
        <v>649</v>
      </c>
    </row>
    <row r="7155" spans="1:7">
      <c r="A7155" s="389" t="s">
        <v>535</v>
      </c>
      <c r="B7155" s="389" t="s">
        <v>517</v>
      </c>
      <c r="C7155" s="389">
        <v>4.0394561050800002</v>
      </c>
      <c r="D7155" s="389" t="s">
        <v>634</v>
      </c>
      <c r="E7155" s="389" t="s">
        <v>652</v>
      </c>
      <c r="F7155" s="389" t="s">
        <v>634</v>
      </c>
      <c r="G7155" s="389" t="s">
        <v>649</v>
      </c>
    </row>
    <row r="7156" spans="1:7">
      <c r="A7156" s="389" t="s">
        <v>581</v>
      </c>
      <c r="B7156" s="389" t="s">
        <v>517</v>
      </c>
      <c r="C7156" s="389">
        <v>10.0512406154999</v>
      </c>
      <c r="D7156" s="389" t="s">
        <v>634</v>
      </c>
      <c r="E7156" s="389" t="s">
        <v>652</v>
      </c>
      <c r="F7156" s="389" t="s">
        <v>634</v>
      </c>
      <c r="G7156" s="389" t="s">
        <v>649</v>
      </c>
    </row>
    <row r="7157" spans="1:7">
      <c r="A7157" s="389" t="s">
        <v>581</v>
      </c>
      <c r="B7157" s="389" t="s">
        <v>517</v>
      </c>
      <c r="C7157" s="389">
        <v>10.0512406154999</v>
      </c>
      <c r="D7157" s="389" t="s">
        <v>634</v>
      </c>
      <c r="E7157" s="389" t="s">
        <v>652</v>
      </c>
      <c r="F7157" s="389" t="s">
        <v>634</v>
      </c>
      <c r="G7157" s="389" t="s">
        <v>649</v>
      </c>
    </row>
    <row r="7158" spans="1:7">
      <c r="A7158" s="389" t="s">
        <v>581</v>
      </c>
      <c r="B7158" s="389" t="s">
        <v>517</v>
      </c>
      <c r="C7158" s="389">
        <v>10.0512406154999</v>
      </c>
      <c r="D7158" s="389" t="s">
        <v>634</v>
      </c>
      <c r="E7158" s="389" t="s">
        <v>652</v>
      </c>
      <c r="F7158" s="389" t="s">
        <v>634</v>
      </c>
      <c r="G7158" s="389" t="s">
        <v>649</v>
      </c>
    </row>
    <row r="7159" spans="1:7">
      <c r="A7159" s="389" t="s">
        <v>581</v>
      </c>
      <c r="B7159" s="389" t="s">
        <v>517</v>
      </c>
      <c r="C7159" s="389">
        <v>10.0512406154999</v>
      </c>
      <c r="D7159" s="389" t="s">
        <v>634</v>
      </c>
      <c r="E7159" s="389" t="s">
        <v>652</v>
      </c>
      <c r="F7159" s="389" t="s">
        <v>634</v>
      </c>
      <c r="G7159" s="389" t="s">
        <v>649</v>
      </c>
    </row>
    <row r="7160" spans="1:7">
      <c r="A7160" s="389" t="s">
        <v>514</v>
      </c>
      <c r="B7160" s="389" t="s">
        <v>517</v>
      </c>
      <c r="C7160" s="389">
        <v>9.6624227426099996</v>
      </c>
      <c r="D7160" s="389" t="s">
        <v>634</v>
      </c>
      <c r="E7160" s="389" t="s">
        <v>652</v>
      </c>
      <c r="F7160" s="389" t="s">
        <v>634</v>
      </c>
      <c r="G7160" s="389" t="s">
        <v>649</v>
      </c>
    </row>
    <row r="7161" spans="1:7">
      <c r="A7161" s="389" t="s">
        <v>581</v>
      </c>
      <c r="B7161" s="389" t="s">
        <v>517</v>
      </c>
      <c r="C7161" s="389">
        <v>8.90886068963</v>
      </c>
      <c r="D7161" s="389" t="s">
        <v>634</v>
      </c>
      <c r="E7161" s="389" t="s">
        <v>652</v>
      </c>
      <c r="F7161" s="389" t="s">
        <v>634</v>
      </c>
      <c r="G7161" s="389" t="s">
        <v>649</v>
      </c>
    </row>
    <row r="7162" spans="1:7">
      <c r="A7162" s="389" t="s">
        <v>524</v>
      </c>
      <c r="B7162" s="389" t="s">
        <v>517</v>
      </c>
      <c r="C7162" s="389">
        <v>11.8303304409999</v>
      </c>
      <c r="D7162" s="389" t="s">
        <v>634</v>
      </c>
      <c r="E7162" s="389" t="s">
        <v>652</v>
      </c>
      <c r="F7162" s="389" t="s">
        <v>634</v>
      </c>
      <c r="G7162" s="389" t="s">
        <v>649</v>
      </c>
    </row>
    <row r="7163" spans="1:7">
      <c r="A7163" s="389" t="s">
        <v>524</v>
      </c>
      <c r="B7163" s="389" t="s">
        <v>517</v>
      </c>
      <c r="C7163" s="389">
        <v>11.8303304409999</v>
      </c>
      <c r="D7163" s="389" t="s">
        <v>634</v>
      </c>
      <c r="E7163" s="389" t="s">
        <v>652</v>
      </c>
      <c r="F7163" s="389" t="s">
        <v>634</v>
      </c>
      <c r="G7163" s="389" t="s">
        <v>649</v>
      </c>
    </row>
    <row r="7164" spans="1:7">
      <c r="A7164" s="389" t="s">
        <v>535</v>
      </c>
      <c r="B7164" s="389" t="s">
        <v>517</v>
      </c>
      <c r="C7164" s="389">
        <v>8.2503867737699998</v>
      </c>
      <c r="D7164" s="389" t="s">
        <v>634</v>
      </c>
      <c r="E7164" s="389" t="s">
        <v>652</v>
      </c>
      <c r="F7164" s="389" t="s">
        <v>634</v>
      </c>
      <c r="G7164" s="389" t="s">
        <v>649</v>
      </c>
    </row>
    <row r="7165" spans="1:7">
      <c r="A7165" s="389" t="s">
        <v>535</v>
      </c>
      <c r="B7165" s="389" t="s">
        <v>517</v>
      </c>
      <c r="C7165" s="389">
        <v>7.1628390690600003</v>
      </c>
      <c r="D7165" s="389" t="s">
        <v>634</v>
      </c>
      <c r="E7165" s="389" t="s">
        <v>652</v>
      </c>
      <c r="F7165" s="389" t="s">
        <v>634</v>
      </c>
      <c r="G7165" s="389" t="s">
        <v>649</v>
      </c>
    </row>
    <row r="7166" spans="1:7">
      <c r="A7166" s="389" t="s">
        <v>535</v>
      </c>
      <c r="B7166" s="389" t="s">
        <v>517</v>
      </c>
      <c r="C7166" s="389">
        <v>8.9061201616600005</v>
      </c>
      <c r="D7166" s="389" t="s">
        <v>634</v>
      </c>
      <c r="E7166" s="389" t="s">
        <v>652</v>
      </c>
      <c r="F7166" s="389" t="s">
        <v>634</v>
      </c>
      <c r="G7166" s="389" t="s">
        <v>649</v>
      </c>
    </row>
    <row r="7167" spans="1:7">
      <c r="A7167" s="389" t="s">
        <v>581</v>
      </c>
      <c r="B7167" s="389" t="s">
        <v>517</v>
      </c>
      <c r="C7167" s="389">
        <v>62.997327670499899</v>
      </c>
      <c r="D7167" s="389" t="s">
        <v>634</v>
      </c>
      <c r="E7167" s="389" t="s">
        <v>652</v>
      </c>
      <c r="F7167" s="389" t="s">
        <v>634</v>
      </c>
      <c r="G7167" s="389" t="s">
        <v>649</v>
      </c>
    </row>
    <row r="7168" spans="1:7">
      <c r="A7168" s="389" t="s">
        <v>581</v>
      </c>
      <c r="B7168" s="389" t="s">
        <v>517</v>
      </c>
      <c r="C7168" s="389">
        <v>62.997327670499899</v>
      </c>
      <c r="D7168" s="389" t="s">
        <v>634</v>
      </c>
      <c r="E7168" s="389" t="s">
        <v>652</v>
      </c>
      <c r="F7168" s="389" t="s">
        <v>634</v>
      </c>
      <c r="G7168" s="389" t="s">
        <v>649</v>
      </c>
    </row>
    <row r="7169" spans="1:7">
      <c r="A7169" s="389" t="s">
        <v>581</v>
      </c>
      <c r="B7169" s="389" t="s">
        <v>517</v>
      </c>
      <c r="C7169" s="389">
        <v>53.119857728100001</v>
      </c>
      <c r="D7169" s="389" t="s">
        <v>634</v>
      </c>
      <c r="E7169" s="389" t="s">
        <v>652</v>
      </c>
      <c r="F7169" s="389" t="s">
        <v>634</v>
      </c>
      <c r="G7169" s="389" t="s">
        <v>649</v>
      </c>
    </row>
    <row r="7170" spans="1:7">
      <c r="A7170" s="389" t="s">
        <v>581</v>
      </c>
      <c r="B7170" s="389" t="s">
        <v>517</v>
      </c>
      <c r="C7170" s="389">
        <v>48.4364883123</v>
      </c>
      <c r="D7170" s="389" t="s">
        <v>634</v>
      </c>
      <c r="E7170" s="389" t="s">
        <v>652</v>
      </c>
      <c r="F7170" s="389" t="s">
        <v>634</v>
      </c>
      <c r="G7170" s="389" t="s">
        <v>649</v>
      </c>
    </row>
    <row r="7171" spans="1:7">
      <c r="A7171" s="389" t="s">
        <v>514</v>
      </c>
      <c r="B7171" s="389" t="s">
        <v>517</v>
      </c>
      <c r="C7171" s="389">
        <v>17.5173302102999</v>
      </c>
      <c r="D7171" s="389" t="s">
        <v>634</v>
      </c>
      <c r="E7171" s="389" t="s">
        <v>652</v>
      </c>
      <c r="F7171" s="389" t="s">
        <v>634</v>
      </c>
      <c r="G7171" s="389" t="s">
        <v>649</v>
      </c>
    </row>
    <row r="7172" spans="1:7">
      <c r="A7172" s="389" t="s">
        <v>514</v>
      </c>
      <c r="B7172" s="389" t="s">
        <v>517</v>
      </c>
      <c r="C7172" s="389">
        <v>17.5173302102999</v>
      </c>
      <c r="D7172" s="389" t="s">
        <v>634</v>
      </c>
      <c r="E7172" s="389" t="s">
        <v>652</v>
      </c>
      <c r="F7172" s="389" t="s">
        <v>634</v>
      </c>
      <c r="G7172" s="389" t="s">
        <v>649</v>
      </c>
    </row>
    <row r="7173" spans="1:7">
      <c r="A7173" s="389" t="s">
        <v>535</v>
      </c>
      <c r="B7173" s="389" t="s">
        <v>517</v>
      </c>
      <c r="C7173" s="389">
        <v>36.190400306500003</v>
      </c>
      <c r="D7173" s="389" t="s">
        <v>634</v>
      </c>
      <c r="E7173" s="389" t="s">
        <v>652</v>
      </c>
      <c r="F7173" s="389" t="s">
        <v>634</v>
      </c>
      <c r="G7173" s="389" t="s">
        <v>649</v>
      </c>
    </row>
    <row r="7174" spans="1:7">
      <c r="A7174" s="389" t="s">
        <v>535</v>
      </c>
      <c r="B7174" s="389" t="s">
        <v>517</v>
      </c>
      <c r="C7174" s="389">
        <v>10.9777924823</v>
      </c>
      <c r="D7174" s="389" t="s">
        <v>634</v>
      </c>
      <c r="E7174" s="389" t="s">
        <v>652</v>
      </c>
      <c r="F7174" s="389" t="s">
        <v>634</v>
      </c>
      <c r="G7174" s="389" t="s">
        <v>649</v>
      </c>
    </row>
    <row r="7175" spans="1:7">
      <c r="A7175" s="389" t="s">
        <v>535</v>
      </c>
      <c r="B7175" s="389" t="s">
        <v>517</v>
      </c>
      <c r="C7175" s="389">
        <v>16.269847945399899</v>
      </c>
      <c r="D7175" s="389" t="s">
        <v>634</v>
      </c>
      <c r="E7175" s="389" t="s">
        <v>652</v>
      </c>
      <c r="F7175" s="389" t="s">
        <v>634</v>
      </c>
      <c r="G7175" s="389" t="s">
        <v>649</v>
      </c>
    </row>
    <row r="7176" spans="1:7">
      <c r="A7176" s="389" t="s">
        <v>581</v>
      </c>
      <c r="B7176" s="389" t="s">
        <v>517</v>
      </c>
      <c r="C7176" s="389">
        <v>37.360080803199899</v>
      </c>
      <c r="D7176" s="389" t="s">
        <v>634</v>
      </c>
      <c r="E7176" s="389" t="s">
        <v>652</v>
      </c>
      <c r="F7176" s="389" t="s">
        <v>634</v>
      </c>
      <c r="G7176" s="389" t="s">
        <v>649</v>
      </c>
    </row>
    <row r="7177" spans="1:7">
      <c r="A7177" s="389" t="s">
        <v>542</v>
      </c>
      <c r="B7177" s="389" t="s">
        <v>517</v>
      </c>
      <c r="C7177" s="389">
        <v>10.9340574554</v>
      </c>
      <c r="D7177" s="389" t="s">
        <v>634</v>
      </c>
      <c r="E7177" s="389" t="s">
        <v>652</v>
      </c>
      <c r="F7177" s="389" t="s">
        <v>634</v>
      </c>
      <c r="G7177" s="389" t="s">
        <v>649</v>
      </c>
    </row>
    <row r="7178" spans="1:7">
      <c r="A7178" s="389" t="s">
        <v>535</v>
      </c>
      <c r="B7178" s="389" t="s">
        <v>517</v>
      </c>
      <c r="C7178" s="389">
        <v>2.8927170039500001</v>
      </c>
      <c r="D7178" s="389" t="s">
        <v>634</v>
      </c>
      <c r="E7178" s="389" t="s">
        <v>652</v>
      </c>
      <c r="F7178" s="389" t="s">
        <v>634</v>
      </c>
      <c r="G7178" s="389" t="s">
        <v>649</v>
      </c>
    </row>
    <row r="7179" spans="1:7">
      <c r="A7179" s="389" t="s">
        <v>535</v>
      </c>
      <c r="B7179" s="389" t="s">
        <v>517</v>
      </c>
      <c r="C7179" s="389">
        <v>7.0218551353200001</v>
      </c>
      <c r="D7179" s="389" t="s">
        <v>634</v>
      </c>
      <c r="E7179" s="389" t="s">
        <v>652</v>
      </c>
      <c r="F7179" s="389" t="s">
        <v>634</v>
      </c>
      <c r="G7179" s="389" t="s">
        <v>649</v>
      </c>
    </row>
    <row r="7180" spans="1:7">
      <c r="A7180" s="389" t="s">
        <v>535</v>
      </c>
      <c r="B7180" s="389" t="s">
        <v>517</v>
      </c>
      <c r="C7180" s="389">
        <v>3.49367945864</v>
      </c>
      <c r="D7180" s="389" t="s">
        <v>634</v>
      </c>
      <c r="E7180" s="389" t="s">
        <v>652</v>
      </c>
      <c r="F7180" s="389" t="s">
        <v>634</v>
      </c>
      <c r="G7180" s="389" t="s">
        <v>649</v>
      </c>
    </row>
    <row r="7181" spans="1:7">
      <c r="A7181" s="389" t="s">
        <v>535</v>
      </c>
      <c r="B7181" s="389" t="s">
        <v>517</v>
      </c>
      <c r="C7181" s="389">
        <v>20.0827825862</v>
      </c>
      <c r="D7181" s="389" t="s">
        <v>634</v>
      </c>
      <c r="E7181" s="389" t="s">
        <v>652</v>
      </c>
      <c r="F7181" s="389" t="s">
        <v>634</v>
      </c>
      <c r="G7181" s="389" t="s">
        <v>649</v>
      </c>
    </row>
    <row r="7182" spans="1:7">
      <c r="A7182" s="389" t="s">
        <v>535</v>
      </c>
      <c r="B7182" s="389" t="s">
        <v>517</v>
      </c>
      <c r="C7182" s="389">
        <v>20.0827825862</v>
      </c>
      <c r="D7182" s="389" t="s">
        <v>634</v>
      </c>
      <c r="E7182" s="389" t="s">
        <v>652</v>
      </c>
      <c r="F7182" s="389" t="s">
        <v>634</v>
      </c>
      <c r="G7182" s="389" t="s">
        <v>649</v>
      </c>
    </row>
    <row r="7183" spans="1:7">
      <c r="A7183" s="389" t="s">
        <v>535</v>
      </c>
      <c r="B7183" s="389" t="s">
        <v>517</v>
      </c>
      <c r="C7183" s="389">
        <v>52.8263747881999</v>
      </c>
      <c r="D7183" s="389" t="s">
        <v>634</v>
      </c>
      <c r="E7183" s="389" t="s">
        <v>652</v>
      </c>
      <c r="F7183" s="389" t="s">
        <v>634</v>
      </c>
      <c r="G7183" s="389" t="s">
        <v>649</v>
      </c>
    </row>
    <row r="7184" spans="1:7">
      <c r="A7184" s="389" t="s">
        <v>535</v>
      </c>
      <c r="B7184" s="389" t="s">
        <v>517</v>
      </c>
      <c r="C7184" s="389">
        <v>52.8263747881999</v>
      </c>
      <c r="D7184" s="389" t="s">
        <v>634</v>
      </c>
      <c r="E7184" s="389" t="s">
        <v>652</v>
      </c>
      <c r="F7184" s="389" t="s">
        <v>634</v>
      </c>
      <c r="G7184" s="389" t="s">
        <v>649</v>
      </c>
    </row>
    <row r="7185" spans="1:7">
      <c r="A7185" s="389" t="s">
        <v>535</v>
      </c>
      <c r="B7185" s="389" t="s">
        <v>517</v>
      </c>
      <c r="C7185" s="389">
        <v>20.216813757899899</v>
      </c>
      <c r="D7185" s="389" t="s">
        <v>634</v>
      </c>
      <c r="E7185" s="389" t="s">
        <v>652</v>
      </c>
      <c r="F7185" s="389" t="s">
        <v>634</v>
      </c>
      <c r="G7185" s="389" t="s">
        <v>649</v>
      </c>
    </row>
    <row r="7186" spans="1:7">
      <c r="A7186" s="389" t="s">
        <v>535</v>
      </c>
      <c r="B7186" s="389" t="s">
        <v>517</v>
      </c>
      <c r="C7186" s="389">
        <v>0.33690522425699998</v>
      </c>
      <c r="D7186" s="389" t="s">
        <v>634</v>
      </c>
      <c r="E7186" s="389" t="s">
        <v>652</v>
      </c>
      <c r="F7186" s="389" t="s">
        <v>634</v>
      </c>
      <c r="G7186" s="389" t="s">
        <v>649</v>
      </c>
    </row>
    <row r="7187" spans="1:7">
      <c r="A7187" s="389" t="s">
        <v>535</v>
      </c>
      <c r="B7187" s="389" t="s">
        <v>517</v>
      </c>
      <c r="C7187" s="389">
        <v>17.871176254200002</v>
      </c>
      <c r="D7187" s="389" t="s">
        <v>634</v>
      </c>
      <c r="E7187" s="389" t="s">
        <v>652</v>
      </c>
      <c r="F7187" s="389" t="s">
        <v>634</v>
      </c>
      <c r="G7187" s="389" t="s">
        <v>649</v>
      </c>
    </row>
    <row r="7188" spans="1:7">
      <c r="A7188" s="389" t="s">
        <v>581</v>
      </c>
      <c r="B7188" s="389" t="s">
        <v>517</v>
      </c>
      <c r="C7188" s="389">
        <v>9.7492508308100003</v>
      </c>
      <c r="D7188" s="389" t="s">
        <v>634</v>
      </c>
      <c r="E7188" s="389" t="s">
        <v>652</v>
      </c>
      <c r="F7188" s="389" t="s">
        <v>634</v>
      </c>
      <c r="G7188" s="389" t="s">
        <v>649</v>
      </c>
    </row>
    <row r="7189" spans="1:7">
      <c r="A7189" s="389" t="s">
        <v>535</v>
      </c>
      <c r="B7189" s="389" t="s">
        <v>517</v>
      </c>
      <c r="C7189" s="389">
        <v>14.5282284299</v>
      </c>
      <c r="D7189" s="389" t="s">
        <v>634</v>
      </c>
      <c r="E7189" s="389" t="s">
        <v>652</v>
      </c>
      <c r="F7189" s="389" t="s">
        <v>634</v>
      </c>
      <c r="G7189" s="389" t="s">
        <v>649</v>
      </c>
    </row>
    <row r="7190" spans="1:7">
      <c r="A7190" s="389" t="s">
        <v>535</v>
      </c>
      <c r="B7190" s="389" t="s">
        <v>517</v>
      </c>
      <c r="C7190" s="389">
        <v>30.8478604381</v>
      </c>
      <c r="D7190" s="389" t="s">
        <v>634</v>
      </c>
      <c r="E7190" s="389" t="s">
        <v>652</v>
      </c>
      <c r="F7190" s="389" t="s">
        <v>634</v>
      </c>
      <c r="G7190" s="389" t="s">
        <v>649</v>
      </c>
    </row>
    <row r="7191" spans="1:7">
      <c r="A7191" s="389" t="s">
        <v>535</v>
      </c>
      <c r="B7191" s="389" t="s">
        <v>517</v>
      </c>
      <c r="C7191" s="389">
        <v>30.8478604381</v>
      </c>
      <c r="D7191" s="389" t="s">
        <v>634</v>
      </c>
      <c r="E7191" s="389" t="s">
        <v>652</v>
      </c>
      <c r="F7191" s="389" t="s">
        <v>634</v>
      </c>
      <c r="G7191" s="389" t="s">
        <v>649</v>
      </c>
    </row>
    <row r="7192" spans="1:7">
      <c r="A7192" s="389" t="s">
        <v>546</v>
      </c>
      <c r="B7192" s="389" t="s">
        <v>517</v>
      </c>
      <c r="C7192" s="389">
        <v>35.098404294300003</v>
      </c>
      <c r="D7192" s="389" t="s">
        <v>634</v>
      </c>
      <c r="E7192" s="389" t="s">
        <v>652</v>
      </c>
      <c r="F7192" s="389" t="s">
        <v>634</v>
      </c>
      <c r="G7192" s="389" t="s">
        <v>649</v>
      </c>
    </row>
    <row r="7193" spans="1:7">
      <c r="A7193" s="389" t="s">
        <v>535</v>
      </c>
      <c r="B7193" s="389" t="s">
        <v>517</v>
      </c>
      <c r="C7193" s="389">
        <v>30.407745306100001</v>
      </c>
      <c r="D7193" s="389" t="s">
        <v>634</v>
      </c>
      <c r="E7193" s="389" t="s">
        <v>652</v>
      </c>
      <c r="F7193" s="389" t="s">
        <v>634</v>
      </c>
      <c r="G7193" s="389" t="s">
        <v>649</v>
      </c>
    </row>
    <row r="7194" spans="1:7">
      <c r="A7194" s="389" t="s">
        <v>581</v>
      </c>
      <c r="B7194" s="389" t="s">
        <v>517</v>
      </c>
      <c r="C7194" s="389">
        <v>18.977646993299899</v>
      </c>
      <c r="D7194" s="389" t="s">
        <v>634</v>
      </c>
      <c r="E7194" s="389" t="s">
        <v>652</v>
      </c>
      <c r="F7194" s="389" t="s">
        <v>634</v>
      </c>
      <c r="G7194" s="389" t="s">
        <v>649</v>
      </c>
    </row>
    <row r="7195" spans="1:7">
      <c r="A7195" s="389" t="s">
        <v>581</v>
      </c>
      <c r="B7195" s="389" t="s">
        <v>517</v>
      </c>
      <c r="C7195" s="389">
        <v>18.977646993299899</v>
      </c>
      <c r="D7195" s="389" t="s">
        <v>634</v>
      </c>
      <c r="E7195" s="389" t="s">
        <v>652</v>
      </c>
      <c r="F7195" s="389" t="s">
        <v>634</v>
      </c>
      <c r="G7195" s="389" t="s">
        <v>649</v>
      </c>
    </row>
    <row r="7196" spans="1:7">
      <c r="A7196" s="389" t="s">
        <v>581</v>
      </c>
      <c r="B7196" s="389" t="s">
        <v>517</v>
      </c>
      <c r="C7196" s="389">
        <v>37.098549401500001</v>
      </c>
      <c r="D7196" s="389" t="s">
        <v>634</v>
      </c>
      <c r="E7196" s="389" t="s">
        <v>652</v>
      </c>
      <c r="F7196" s="389" t="s">
        <v>634</v>
      </c>
      <c r="G7196" s="389" t="s">
        <v>649</v>
      </c>
    </row>
    <row r="7197" spans="1:7">
      <c r="A7197" s="389" t="s">
        <v>581</v>
      </c>
      <c r="B7197" s="389" t="s">
        <v>517</v>
      </c>
      <c r="C7197" s="389">
        <v>37.098549401500001</v>
      </c>
      <c r="D7197" s="389" t="s">
        <v>634</v>
      </c>
      <c r="E7197" s="389" t="s">
        <v>652</v>
      </c>
      <c r="F7197" s="389" t="s">
        <v>634</v>
      </c>
      <c r="G7197" s="389" t="s">
        <v>649</v>
      </c>
    </row>
    <row r="7198" spans="1:7">
      <c r="A7198" s="389" t="s">
        <v>581</v>
      </c>
      <c r="B7198" s="389" t="s">
        <v>517</v>
      </c>
      <c r="C7198" s="389">
        <v>37.098549401500001</v>
      </c>
      <c r="D7198" s="389" t="s">
        <v>634</v>
      </c>
      <c r="E7198" s="389" t="s">
        <v>652</v>
      </c>
      <c r="F7198" s="389" t="s">
        <v>634</v>
      </c>
      <c r="G7198" s="389" t="s">
        <v>649</v>
      </c>
    </row>
    <row r="7199" spans="1:7">
      <c r="A7199" s="389" t="s">
        <v>535</v>
      </c>
      <c r="B7199" s="389" t="s">
        <v>517</v>
      </c>
      <c r="C7199" s="389">
        <v>69.7483496981</v>
      </c>
      <c r="D7199" s="389" t="s">
        <v>634</v>
      </c>
      <c r="E7199" s="389" t="s">
        <v>652</v>
      </c>
      <c r="F7199" s="389" t="s">
        <v>634</v>
      </c>
      <c r="G7199" s="389" t="s">
        <v>649</v>
      </c>
    </row>
    <row r="7200" spans="1:7">
      <c r="A7200" s="389" t="s">
        <v>535</v>
      </c>
      <c r="B7200" s="389" t="s">
        <v>517</v>
      </c>
      <c r="C7200" s="389">
        <v>69.7483496981</v>
      </c>
      <c r="D7200" s="389" t="s">
        <v>634</v>
      </c>
      <c r="E7200" s="389" t="s">
        <v>652</v>
      </c>
      <c r="F7200" s="389" t="s">
        <v>634</v>
      </c>
      <c r="G7200" s="389" t="s">
        <v>649</v>
      </c>
    </row>
    <row r="7201" spans="1:7">
      <c r="A7201" s="389" t="s">
        <v>535</v>
      </c>
      <c r="B7201" s="389" t="s">
        <v>517</v>
      </c>
      <c r="C7201" s="389">
        <v>69.7483496981</v>
      </c>
      <c r="D7201" s="389" t="s">
        <v>634</v>
      </c>
      <c r="E7201" s="389" t="s">
        <v>652</v>
      </c>
      <c r="F7201" s="389" t="s">
        <v>634</v>
      </c>
      <c r="G7201" s="389" t="s">
        <v>649</v>
      </c>
    </row>
    <row r="7202" spans="1:7">
      <c r="A7202" s="389" t="s">
        <v>535</v>
      </c>
      <c r="B7202" s="389" t="s">
        <v>517</v>
      </c>
      <c r="C7202" s="389">
        <v>69.7483496981</v>
      </c>
      <c r="D7202" s="389" t="s">
        <v>634</v>
      </c>
      <c r="E7202" s="389" t="s">
        <v>652</v>
      </c>
      <c r="F7202" s="389" t="s">
        <v>634</v>
      </c>
      <c r="G7202" s="389" t="s">
        <v>649</v>
      </c>
    </row>
    <row r="7203" spans="1:7">
      <c r="A7203" s="389" t="s">
        <v>581</v>
      </c>
      <c r="B7203" s="389" t="s">
        <v>517</v>
      </c>
      <c r="C7203" s="389">
        <v>22.657754943099899</v>
      </c>
      <c r="D7203" s="389" t="s">
        <v>634</v>
      </c>
      <c r="E7203" s="389" t="s">
        <v>652</v>
      </c>
      <c r="F7203" s="389" t="s">
        <v>634</v>
      </c>
      <c r="G7203" s="389" t="s">
        <v>649</v>
      </c>
    </row>
    <row r="7204" spans="1:7">
      <c r="A7204" s="389" t="s">
        <v>543</v>
      </c>
      <c r="B7204" s="389" t="s">
        <v>517</v>
      </c>
      <c r="C7204" s="389">
        <v>36.8422338074</v>
      </c>
      <c r="D7204" s="389" t="s">
        <v>634</v>
      </c>
      <c r="E7204" s="389" t="s">
        <v>652</v>
      </c>
      <c r="F7204" s="389" t="s">
        <v>634</v>
      </c>
      <c r="G7204" s="389" t="s">
        <v>649</v>
      </c>
    </row>
    <row r="7205" spans="1:7">
      <c r="A7205" s="389" t="s">
        <v>535</v>
      </c>
      <c r="B7205" s="389" t="s">
        <v>517</v>
      </c>
      <c r="C7205" s="389">
        <v>59.622042573100003</v>
      </c>
      <c r="D7205" s="389" t="s">
        <v>634</v>
      </c>
      <c r="E7205" s="389" t="s">
        <v>652</v>
      </c>
      <c r="F7205" s="389" t="s">
        <v>634</v>
      </c>
      <c r="G7205" s="389" t="s">
        <v>649</v>
      </c>
    </row>
    <row r="7206" spans="1:7">
      <c r="A7206" s="389" t="s">
        <v>574</v>
      </c>
      <c r="B7206" s="389" t="s">
        <v>517</v>
      </c>
      <c r="C7206" s="389">
        <v>5.3299685544199997</v>
      </c>
      <c r="D7206" s="389" t="s">
        <v>634</v>
      </c>
      <c r="E7206" s="389" t="s">
        <v>652</v>
      </c>
      <c r="F7206" s="389" t="s">
        <v>634</v>
      </c>
      <c r="G7206" s="389" t="s">
        <v>649</v>
      </c>
    </row>
    <row r="7207" spans="1:7">
      <c r="A7207" s="389" t="s">
        <v>581</v>
      </c>
      <c r="B7207" s="389" t="s">
        <v>517</v>
      </c>
      <c r="C7207" s="389">
        <v>42.8416261891999</v>
      </c>
      <c r="D7207" s="389" t="s">
        <v>634</v>
      </c>
      <c r="E7207" s="389" t="s">
        <v>652</v>
      </c>
      <c r="F7207" s="389" t="s">
        <v>634</v>
      </c>
      <c r="G7207" s="389" t="s">
        <v>649</v>
      </c>
    </row>
    <row r="7208" spans="1:7">
      <c r="A7208" s="389" t="s">
        <v>535</v>
      </c>
      <c r="B7208" s="389" t="s">
        <v>517</v>
      </c>
      <c r="C7208" s="389">
        <v>28.095924994899899</v>
      </c>
      <c r="D7208" s="389" t="s">
        <v>634</v>
      </c>
      <c r="E7208" s="389" t="s">
        <v>652</v>
      </c>
      <c r="F7208" s="389" t="s">
        <v>634</v>
      </c>
      <c r="G7208" s="389" t="s">
        <v>649</v>
      </c>
    </row>
    <row r="7209" spans="1:7">
      <c r="A7209" s="389" t="s">
        <v>535</v>
      </c>
      <c r="B7209" s="389" t="s">
        <v>517</v>
      </c>
      <c r="C7209" s="389">
        <v>9.2655847307400006</v>
      </c>
      <c r="D7209" s="389" t="s">
        <v>634</v>
      </c>
      <c r="E7209" s="389" t="s">
        <v>652</v>
      </c>
      <c r="F7209" s="389" t="s">
        <v>634</v>
      </c>
      <c r="G7209" s="389" t="s">
        <v>649</v>
      </c>
    </row>
    <row r="7210" spans="1:7">
      <c r="A7210" s="389" t="s">
        <v>514</v>
      </c>
      <c r="B7210" s="389" t="s">
        <v>517</v>
      </c>
      <c r="C7210" s="389">
        <v>34.042292385400003</v>
      </c>
      <c r="D7210" s="389" t="s">
        <v>634</v>
      </c>
      <c r="E7210" s="389" t="s">
        <v>652</v>
      </c>
      <c r="F7210" s="389" t="s">
        <v>634</v>
      </c>
      <c r="G7210" s="389" t="s">
        <v>649</v>
      </c>
    </row>
    <row r="7211" spans="1:7">
      <c r="A7211" s="389" t="s">
        <v>514</v>
      </c>
      <c r="B7211" s="389" t="s">
        <v>517</v>
      </c>
      <c r="C7211" s="389">
        <v>34.042292385400003</v>
      </c>
      <c r="D7211" s="389" t="s">
        <v>634</v>
      </c>
      <c r="E7211" s="389" t="s">
        <v>652</v>
      </c>
      <c r="F7211" s="389" t="s">
        <v>634</v>
      </c>
      <c r="G7211" s="389" t="s">
        <v>649</v>
      </c>
    </row>
    <row r="7212" spans="1:7">
      <c r="A7212" s="389" t="s">
        <v>514</v>
      </c>
      <c r="B7212" s="389" t="s">
        <v>517</v>
      </c>
      <c r="C7212" s="389">
        <v>34.042292385400003</v>
      </c>
      <c r="D7212" s="389" t="s">
        <v>634</v>
      </c>
      <c r="E7212" s="389" t="s">
        <v>652</v>
      </c>
      <c r="F7212" s="389" t="s">
        <v>634</v>
      </c>
      <c r="G7212" s="389" t="s">
        <v>649</v>
      </c>
    </row>
    <row r="7213" spans="1:7">
      <c r="A7213" s="389" t="s">
        <v>535</v>
      </c>
      <c r="B7213" s="389" t="s">
        <v>517</v>
      </c>
      <c r="C7213" s="389">
        <v>1.16310210923</v>
      </c>
      <c r="D7213" s="389" t="s">
        <v>634</v>
      </c>
      <c r="E7213" s="389" t="s">
        <v>652</v>
      </c>
      <c r="F7213" s="389" t="s">
        <v>634</v>
      </c>
      <c r="G7213" s="389" t="s">
        <v>649</v>
      </c>
    </row>
    <row r="7214" spans="1:7">
      <c r="A7214" s="389" t="s">
        <v>581</v>
      </c>
      <c r="B7214" s="389" t="s">
        <v>517</v>
      </c>
      <c r="C7214" s="389">
        <v>28.663170923500001</v>
      </c>
      <c r="D7214" s="389" t="s">
        <v>634</v>
      </c>
      <c r="E7214" s="389" t="s">
        <v>652</v>
      </c>
      <c r="F7214" s="389" t="s">
        <v>634</v>
      </c>
      <c r="G7214" s="389" t="s">
        <v>649</v>
      </c>
    </row>
    <row r="7215" spans="1:7">
      <c r="A7215" s="389" t="s">
        <v>535</v>
      </c>
      <c r="B7215" s="389" t="s">
        <v>517</v>
      </c>
      <c r="C7215" s="389">
        <v>13.8627917465999</v>
      </c>
      <c r="D7215" s="389" t="s">
        <v>634</v>
      </c>
      <c r="E7215" s="389" t="s">
        <v>652</v>
      </c>
      <c r="F7215" s="389" t="s">
        <v>634</v>
      </c>
      <c r="G7215" s="389" t="s">
        <v>649</v>
      </c>
    </row>
    <row r="7216" spans="1:7">
      <c r="A7216" s="389" t="s">
        <v>524</v>
      </c>
      <c r="B7216" s="389" t="s">
        <v>517</v>
      </c>
      <c r="C7216" s="389">
        <v>30.995199706400001</v>
      </c>
      <c r="D7216" s="389" t="s">
        <v>634</v>
      </c>
      <c r="E7216" s="389" t="s">
        <v>652</v>
      </c>
      <c r="F7216" s="389" t="s">
        <v>634</v>
      </c>
      <c r="G7216" s="389" t="s">
        <v>649</v>
      </c>
    </row>
    <row r="7217" spans="1:7">
      <c r="A7217" s="389" t="s">
        <v>526</v>
      </c>
      <c r="B7217" s="389" t="s">
        <v>517</v>
      </c>
      <c r="C7217" s="389">
        <v>13.4225463567</v>
      </c>
      <c r="D7217" s="389" t="s">
        <v>634</v>
      </c>
      <c r="E7217" s="389" t="s">
        <v>652</v>
      </c>
      <c r="F7217" s="389" t="s">
        <v>634</v>
      </c>
      <c r="G7217" s="389" t="s">
        <v>649</v>
      </c>
    </row>
    <row r="7218" spans="1:7">
      <c r="A7218" s="389" t="s">
        <v>535</v>
      </c>
      <c r="B7218" s="389" t="s">
        <v>517</v>
      </c>
      <c r="C7218" s="389">
        <v>28.456043853099899</v>
      </c>
      <c r="D7218" s="389" t="s">
        <v>634</v>
      </c>
      <c r="E7218" s="389" t="s">
        <v>652</v>
      </c>
      <c r="F7218" s="389" t="s">
        <v>634</v>
      </c>
      <c r="G7218" s="389" t="s">
        <v>649</v>
      </c>
    </row>
    <row r="7219" spans="1:7">
      <c r="A7219" s="389" t="s">
        <v>535</v>
      </c>
      <c r="B7219" s="389" t="s">
        <v>517</v>
      </c>
      <c r="C7219" s="389">
        <v>5.7849753438400002</v>
      </c>
      <c r="D7219" s="389" t="s">
        <v>634</v>
      </c>
      <c r="E7219" s="389" t="s">
        <v>652</v>
      </c>
      <c r="F7219" s="389" t="s">
        <v>634</v>
      </c>
      <c r="G7219" s="389" t="s">
        <v>649</v>
      </c>
    </row>
    <row r="7220" spans="1:7">
      <c r="A7220" s="389" t="s">
        <v>535</v>
      </c>
      <c r="B7220" s="389" t="s">
        <v>517</v>
      </c>
      <c r="C7220" s="389">
        <v>53.626611375400003</v>
      </c>
      <c r="D7220" s="389" t="s">
        <v>634</v>
      </c>
      <c r="E7220" s="389" t="s">
        <v>652</v>
      </c>
      <c r="F7220" s="389" t="s">
        <v>634</v>
      </c>
      <c r="G7220" s="389" t="s">
        <v>649</v>
      </c>
    </row>
    <row r="7221" spans="1:7">
      <c r="A7221" s="389" t="s">
        <v>535</v>
      </c>
      <c r="B7221" s="389" t="s">
        <v>517</v>
      </c>
      <c r="C7221" s="389">
        <v>53.626611375400003</v>
      </c>
      <c r="D7221" s="389" t="s">
        <v>634</v>
      </c>
      <c r="E7221" s="389" t="s">
        <v>652</v>
      </c>
      <c r="F7221" s="389" t="s">
        <v>634</v>
      </c>
      <c r="G7221" s="389" t="s">
        <v>649</v>
      </c>
    </row>
    <row r="7222" spans="1:7">
      <c r="A7222" s="389" t="s">
        <v>535</v>
      </c>
      <c r="B7222" s="389" t="s">
        <v>517</v>
      </c>
      <c r="C7222" s="389">
        <v>42.571241560300003</v>
      </c>
      <c r="D7222" s="389" t="s">
        <v>634</v>
      </c>
      <c r="E7222" s="389" t="s">
        <v>652</v>
      </c>
      <c r="F7222" s="389" t="s">
        <v>634</v>
      </c>
      <c r="G7222" s="389" t="s">
        <v>649</v>
      </c>
    </row>
    <row r="7223" spans="1:7">
      <c r="A7223" s="389" t="s">
        <v>535</v>
      </c>
      <c r="B7223" s="389" t="s">
        <v>517</v>
      </c>
      <c r="C7223" s="389">
        <v>61.312380150800003</v>
      </c>
      <c r="D7223" s="389" t="s">
        <v>634</v>
      </c>
      <c r="E7223" s="389" t="s">
        <v>652</v>
      </c>
      <c r="F7223" s="389" t="s">
        <v>634</v>
      </c>
      <c r="G7223" s="389" t="s">
        <v>649</v>
      </c>
    </row>
    <row r="7224" spans="1:7">
      <c r="A7224" s="389" t="s">
        <v>535</v>
      </c>
      <c r="B7224" s="389" t="s">
        <v>517</v>
      </c>
      <c r="C7224" s="389">
        <v>61.312380150800003</v>
      </c>
      <c r="D7224" s="389" t="s">
        <v>634</v>
      </c>
      <c r="E7224" s="389" t="s">
        <v>652</v>
      </c>
      <c r="F7224" s="389" t="s">
        <v>634</v>
      </c>
      <c r="G7224" s="389" t="s">
        <v>649</v>
      </c>
    </row>
    <row r="7225" spans="1:7">
      <c r="A7225" s="389" t="s">
        <v>574</v>
      </c>
      <c r="B7225" s="389" t="s">
        <v>517</v>
      </c>
      <c r="C7225" s="389">
        <v>40.2287002606</v>
      </c>
      <c r="D7225" s="389" t="s">
        <v>634</v>
      </c>
      <c r="E7225" s="389" t="s">
        <v>652</v>
      </c>
      <c r="F7225" s="389" t="s">
        <v>634</v>
      </c>
      <c r="G7225" s="389" t="s">
        <v>649</v>
      </c>
    </row>
    <row r="7226" spans="1:7">
      <c r="A7226" s="389" t="s">
        <v>574</v>
      </c>
      <c r="B7226" s="389" t="s">
        <v>517</v>
      </c>
      <c r="C7226" s="389">
        <v>40.2287002606</v>
      </c>
      <c r="D7226" s="389" t="s">
        <v>634</v>
      </c>
      <c r="E7226" s="389" t="s">
        <v>652</v>
      </c>
      <c r="F7226" s="389" t="s">
        <v>634</v>
      </c>
      <c r="G7226" s="389" t="s">
        <v>649</v>
      </c>
    </row>
    <row r="7227" spans="1:7">
      <c r="A7227" s="389" t="s">
        <v>581</v>
      </c>
      <c r="B7227" s="389" t="s">
        <v>517</v>
      </c>
      <c r="C7227" s="389">
        <v>37.019512485100002</v>
      </c>
      <c r="D7227" s="389" t="s">
        <v>634</v>
      </c>
      <c r="E7227" s="389" t="s">
        <v>652</v>
      </c>
      <c r="F7227" s="389" t="s">
        <v>634</v>
      </c>
      <c r="G7227" s="389" t="s">
        <v>649</v>
      </c>
    </row>
    <row r="7228" spans="1:7">
      <c r="A7228" s="389" t="s">
        <v>535</v>
      </c>
      <c r="B7228" s="389" t="s">
        <v>517</v>
      </c>
      <c r="C7228" s="389">
        <v>46.749507829400002</v>
      </c>
      <c r="D7228" s="389" t="s">
        <v>634</v>
      </c>
      <c r="E7228" s="389" t="s">
        <v>652</v>
      </c>
      <c r="F7228" s="389" t="s">
        <v>634</v>
      </c>
      <c r="G7228" s="389" t="s">
        <v>649</v>
      </c>
    </row>
    <row r="7229" spans="1:7">
      <c r="A7229" s="389" t="s">
        <v>535</v>
      </c>
      <c r="B7229" s="389" t="s">
        <v>517</v>
      </c>
      <c r="C7229" s="389">
        <v>46.749507829400002</v>
      </c>
      <c r="D7229" s="389" t="s">
        <v>634</v>
      </c>
      <c r="E7229" s="389" t="s">
        <v>652</v>
      </c>
      <c r="F7229" s="389" t="s">
        <v>634</v>
      </c>
      <c r="G7229" s="389" t="s">
        <v>649</v>
      </c>
    </row>
    <row r="7230" spans="1:7">
      <c r="A7230" s="389" t="s">
        <v>535</v>
      </c>
      <c r="B7230" s="389" t="s">
        <v>517</v>
      </c>
      <c r="C7230" s="389">
        <v>46.749507829400002</v>
      </c>
      <c r="D7230" s="389" t="s">
        <v>634</v>
      </c>
      <c r="E7230" s="389" t="s">
        <v>652</v>
      </c>
      <c r="F7230" s="389" t="s">
        <v>634</v>
      </c>
      <c r="G7230" s="389" t="s">
        <v>649</v>
      </c>
    </row>
    <row r="7231" spans="1:7">
      <c r="A7231" s="389" t="s">
        <v>535</v>
      </c>
      <c r="B7231" s="389" t="s">
        <v>517</v>
      </c>
      <c r="C7231" s="389">
        <v>11.3350334766</v>
      </c>
      <c r="D7231" s="389" t="s">
        <v>634</v>
      </c>
      <c r="E7231" s="389" t="s">
        <v>652</v>
      </c>
      <c r="F7231" s="389" t="s">
        <v>634</v>
      </c>
      <c r="G7231" s="389" t="s">
        <v>649</v>
      </c>
    </row>
    <row r="7232" spans="1:7">
      <c r="A7232" s="389" t="s">
        <v>534</v>
      </c>
      <c r="B7232" s="389" t="s">
        <v>517</v>
      </c>
      <c r="C7232" s="389">
        <v>43.8029025535999</v>
      </c>
      <c r="D7232" s="389" t="s">
        <v>634</v>
      </c>
      <c r="E7232" s="389" t="s">
        <v>652</v>
      </c>
      <c r="F7232" s="389" t="s">
        <v>634</v>
      </c>
      <c r="G7232" s="389" t="s">
        <v>649</v>
      </c>
    </row>
    <row r="7233" spans="1:7">
      <c r="A7233" s="389" t="s">
        <v>534</v>
      </c>
      <c r="B7233" s="389" t="s">
        <v>517</v>
      </c>
      <c r="C7233" s="389">
        <v>43.8029025535999</v>
      </c>
      <c r="D7233" s="389" t="s">
        <v>634</v>
      </c>
      <c r="E7233" s="389" t="s">
        <v>652</v>
      </c>
      <c r="F7233" s="389" t="s">
        <v>634</v>
      </c>
      <c r="G7233" s="389" t="s">
        <v>649</v>
      </c>
    </row>
    <row r="7234" spans="1:7">
      <c r="A7234" s="389" t="s">
        <v>534</v>
      </c>
      <c r="B7234" s="389" t="s">
        <v>517</v>
      </c>
      <c r="C7234" s="389">
        <v>43.8029025535999</v>
      </c>
      <c r="D7234" s="389" t="s">
        <v>634</v>
      </c>
      <c r="E7234" s="389" t="s">
        <v>652</v>
      </c>
      <c r="F7234" s="389" t="s">
        <v>634</v>
      </c>
      <c r="G7234" s="389" t="s">
        <v>649</v>
      </c>
    </row>
    <row r="7235" spans="1:7">
      <c r="A7235" s="389" t="s">
        <v>534</v>
      </c>
      <c r="B7235" s="389" t="s">
        <v>517</v>
      </c>
      <c r="C7235" s="389">
        <v>43.8029025535999</v>
      </c>
      <c r="D7235" s="389" t="s">
        <v>634</v>
      </c>
      <c r="E7235" s="389" t="s">
        <v>652</v>
      </c>
      <c r="F7235" s="389" t="s">
        <v>634</v>
      </c>
      <c r="G7235" s="389" t="s">
        <v>649</v>
      </c>
    </row>
    <row r="7236" spans="1:7">
      <c r="A7236" s="389" t="s">
        <v>541</v>
      </c>
      <c r="B7236" s="389" t="s">
        <v>517</v>
      </c>
      <c r="C7236" s="389">
        <v>43.8029025535999</v>
      </c>
      <c r="D7236" s="389" t="s">
        <v>634</v>
      </c>
      <c r="E7236" s="389" t="s">
        <v>652</v>
      </c>
      <c r="F7236" s="389" t="s">
        <v>634</v>
      </c>
      <c r="G7236" s="389" t="s">
        <v>649</v>
      </c>
    </row>
    <row r="7237" spans="1:7">
      <c r="A7237" s="389" t="s">
        <v>541</v>
      </c>
      <c r="B7237" s="389" t="s">
        <v>517</v>
      </c>
      <c r="C7237" s="389">
        <v>43.8029025535999</v>
      </c>
      <c r="D7237" s="389" t="s">
        <v>634</v>
      </c>
      <c r="E7237" s="389" t="s">
        <v>652</v>
      </c>
      <c r="F7237" s="389" t="s">
        <v>634</v>
      </c>
      <c r="G7237" s="389" t="s">
        <v>649</v>
      </c>
    </row>
    <row r="7238" spans="1:7">
      <c r="A7238" s="389" t="s">
        <v>541</v>
      </c>
      <c r="B7238" s="389" t="s">
        <v>517</v>
      </c>
      <c r="C7238" s="389">
        <v>43.8029025535999</v>
      </c>
      <c r="D7238" s="389" t="s">
        <v>634</v>
      </c>
      <c r="E7238" s="389" t="s">
        <v>652</v>
      </c>
      <c r="F7238" s="389" t="s">
        <v>634</v>
      </c>
      <c r="G7238" s="389" t="s">
        <v>649</v>
      </c>
    </row>
    <row r="7239" spans="1:7">
      <c r="A7239" s="389" t="s">
        <v>541</v>
      </c>
      <c r="B7239" s="389" t="s">
        <v>517</v>
      </c>
      <c r="C7239" s="389">
        <v>43.8029025535999</v>
      </c>
      <c r="D7239" s="389" t="s">
        <v>634</v>
      </c>
      <c r="E7239" s="389" t="s">
        <v>652</v>
      </c>
      <c r="F7239" s="389" t="s">
        <v>634</v>
      </c>
      <c r="G7239" s="389" t="s">
        <v>649</v>
      </c>
    </row>
    <row r="7240" spans="1:7">
      <c r="A7240" s="389" t="s">
        <v>535</v>
      </c>
      <c r="B7240" s="389" t="s">
        <v>517</v>
      </c>
      <c r="C7240" s="389">
        <v>83.564387898999897</v>
      </c>
      <c r="D7240" s="389" t="s">
        <v>634</v>
      </c>
      <c r="E7240" s="389" t="s">
        <v>652</v>
      </c>
      <c r="F7240" s="389" t="s">
        <v>634</v>
      </c>
      <c r="G7240" s="389" t="s">
        <v>649</v>
      </c>
    </row>
    <row r="7241" spans="1:7">
      <c r="A7241" s="389" t="s">
        <v>535</v>
      </c>
      <c r="B7241" s="389" t="s">
        <v>517</v>
      </c>
      <c r="C7241" s="389">
        <v>83.564387898999897</v>
      </c>
      <c r="D7241" s="389" t="s">
        <v>634</v>
      </c>
      <c r="E7241" s="389" t="s">
        <v>652</v>
      </c>
      <c r="F7241" s="389" t="s">
        <v>634</v>
      </c>
      <c r="G7241" s="389" t="s">
        <v>649</v>
      </c>
    </row>
    <row r="7242" spans="1:7">
      <c r="A7242" s="389" t="s">
        <v>559</v>
      </c>
      <c r="B7242" s="389" t="s">
        <v>517</v>
      </c>
      <c r="C7242" s="389">
        <v>13.7318427902</v>
      </c>
      <c r="D7242" s="389" t="s">
        <v>634</v>
      </c>
      <c r="E7242" s="389" t="s">
        <v>652</v>
      </c>
      <c r="F7242" s="389" t="s">
        <v>634</v>
      </c>
      <c r="G7242" s="389" t="s">
        <v>649</v>
      </c>
    </row>
    <row r="7243" spans="1:7">
      <c r="A7243" s="389" t="s">
        <v>574</v>
      </c>
      <c r="B7243" s="389" t="s">
        <v>517</v>
      </c>
      <c r="C7243" s="389">
        <v>13.7318427902</v>
      </c>
      <c r="D7243" s="389" t="s">
        <v>634</v>
      </c>
      <c r="E7243" s="389" t="s">
        <v>652</v>
      </c>
      <c r="F7243" s="389" t="s">
        <v>634</v>
      </c>
      <c r="G7243" s="389" t="s">
        <v>649</v>
      </c>
    </row>
    <row r="7244" spans="1:7">
      <c r="A7244" s="389" t="s">
        <v>535</v>
      </c>
      <c r="B7244" s="389" t="s">
        <v>517</v>
      </c>
      <c r="C7244" s="389">
        <v>44.8449024321</v>
      </c>
      <c r="D7244" s="389" t="s">
        <v>634</v>
      </c>
      <c r="E7244" s="389" t="s">
        <v>652</v>
      </c>
      <c r="F7244" s="389" t="s">
        <v>634</v>
      </c>
      <c r="G7244" s="389" t="s">
        <v>649</v>
      </c>
    </row>
    <row r="7245" spans="1:7">
      <c r="A7245" s="389" t="s">
        <v>535</v>
      </c>
      <c r="B7245" s="389" t="s">
        <v>517</v>
      </c>
      <c r="C7245" s="389">
        <v>44.8449024321</v>
      </c>
      <c r="D7245" s="389" t="s">
        <v>634</v>
      </c>
      <c r="E7245" s="389" t="s">
        <v>652</v>
      </c>
      <c r="F7245" s="389" t="s">
        <v>634</v>
      </c>
      <c r="G7245" s="389" t="s">
        <v>649</v>
      </c>
    </row>
    <row r="7246" spans="1:7">
      <c r="A7246" s="389" t="s">
        <v>535</v>
      </c>
      <c r="B7246" s="389" t="s">
        <v>517</v>
      </c>
      <c r="C7246" s="389">
        <v>44.8449024321</v>
      </c>
      <c r="D7246" s="389" t="s">
        <v>634</v>
      </c>
      <c r="E7246" s="389" t="s">
        <v>652</v>
      </c>
      <c r="F7246" s="389" t="s">
        <v>634</v>
      </c>
      <c r="G7246" s="389" t="s">
        <v>649</v>
      </c>
    </row>
    <row r="7247" spans="1:7">
      <c r="A7247" s="389" t="s">
        <v>535</v>
      </c>
      <c r="B7247" s="389" t="s">
        <v>517</v>
      </c>
      <c r="C7247" s="389">
        <v>44.8449024321</v>
      </c>
      <c r="D7247" s="389" t="s">
        <v>634</v>
      </c>
      <c r="E7247" s="389" t="s">
        <v>652</v>
      </c>
      <c r="F7247" s="389" t="s">
        <v>634</v>
      </c>
      <c r="G7247" s="389" t="s">
        <v>649</v>
      </c>
    </row>
    <row r="7248" spans="1:7">
      <c r="A7248" s="389" t="s">
        <v>535</v>
      </c>
      <c r="B7248" s="389" t="s">
        <v>517</v>
      </c>
      <c r="C7248" s="389">
        <v>7.4575208508699999</v>
      </c>
      <c r="D7248" s="389" t="s">
        <v>634</v>
      </c>
      <c r="E7248" s="389" t="s">
        <v>652</v>
      </c>
      <c r="F7248" s="389" t="s">
        <v>634</v>
      </c>
      <c r="G7248" s="389" t="s">
        <v>649</v>
      </c>
    </row>
    <row r="7249" spans="1:7">
      <c r="A7249" s="389" t="s">
        <v>543</v>
      </c>
      <c r="B7249" s="389" t="s">
        <v>517</v>
      </c>
      <c r="C7249" s="389">
        <v>23.8800316843</v>
      </c>
      <c r="D7249" s="389" t="s">
        <v>634</v>
      </c>
      <c r="E7249" s="389" t="s">
        <v>652</v>
      </c>
      <c r="F7249" s="389" t="s">
        <v>634</v>
      </c>
      <c r="G7249" s="389" t="s">
        <v>649</v>
      </c>
    </row>
    <row r="7250" spans="1:7">
      <c r="A7250" s="389" t="s">
        <v>577</v>
      </c>
      <c r="B7250" s="389" t="s">
        <v>517</v>
      </c>
      <c r="C7250" s="389">
        <v>23.8800316843</v>
      </c>
      <c r="D7250" s="389" t="s">
        <v>634</v>
      </c>
      <c r="E7250" s="389" t="s">
        <v>652</v>
      </c>
      <c r="F7250" s="389" t="s">
        <v>634</v>
      </c>
      <c r="G7250" s="389" t="s">
        <v>649</v>
      </c>
    </row>
    <row r="7251" spans="1:7">
      <c r="A7251" s="389" t="s">
        <v>535</v>
      </c>
      <c r="B7251" s="389" t="s">
        <v>517</v>
      </c>
      <c r="C7251" s="389">
        <v>53.848640514099898</v>
      </c>
      <c r="D7251" s="389" t="s">
        <v>634</v>
      </c>
      <c r="E7251" s="389" t="s">
        <v>652</v>
      </c>
      <c r="F7251" s="389" t="s">
        <v>634</v>
      </c>
      <c r="G7251" s="389" t="s">
        <v>649</v>
      </c>
    </row>
    <row r="7252" spans="1:7">
      <c r="A7252" s="389" t="s">
        <v>535</v>
      </c>
      <c r="B7252" s="389" t="s">
        <v>517</v>
      </c>
      <c r="C7252" s="389">
        <v>53.848640514099898</v>
      </c>
      <c r="D7252" s="389" t="s">
        <v>634</v>
      </c>
      <c r="E7252" s="389" t="s">
        <v>652</v>
      </c>
      <c r="F7252" s="389" t="s">
        <v>634</v>
      </c>
      <c r="G7252" s="389" t="s">
        <v>649</v>
      </c>
    </row>
    <row r="7253" spans="1:7">
      <c r="A7253" s="389" t="s">
        <v>535</v>
      </c>
      <c r="B7253" s="389" t="s">
        <v>517</v>
      </c>
      <c r="C7253" s="389">
        <v>39.241457304500003</v>
      </c>
      <c r="D7253" s="389" t="s">
        <v>634</v>
      </c>
      <c r="E7253" s="389" t="s">
        <v>652</v>
      </c>
      <c r="F7253" s="389" t="s">
        <v>634</v>
      </c>
      <c r="G7253" s="389" t="s">
        <v>649</v>
      </c>
    </row>
    <row r="7254" spans="1:7">
      <c r="A7254" s="389" t="s">
        <v>535</v>
      </c>
      <c r="B7254" s="389" t="s">
        <v>517</v>
      </c>
      <c r="C7254" s="389">
        <v>7.1296423214000004</v>
      </c>
      <c r="D7254" s="389" t="s">
        <v>634</v>
      </c>
      <c r="E7254" s="389" t="s">
        <v>652</v>
      </c>
      <c r="F7254" s="389" t="s">
        <v>634</v>
      </c>
      <c r="G7254" s="389" t="s">
        <v>649</v>
      </c>
    </row>
    <row r="7255" spans="1:7">
      <c r="A7255" s="389" t="s">
        <v>535</v>
      </c>
      <c r="B7255" s="389" t="s">
        <v>517</v>
      </c>
      <c r="C7255" s="389">
        <v>14.0776379318</v>
      </c>
      <c r="D7255" s="389" t="s">
        <v>634</v>
      </c>
      <c r="E7255" s="389" t="s">
        <v>652</v>
      </c>
      <c r="F7255" s="389" t="s">
        <v>634</v>
      </c>
      <c r="G7255" s="389" t="s">
        <v>649</v>
      </c>
    </row>
    <row r="7256" spans="1:7">
      <c r="A7256" s="389" t="s">
        <v>578</v>
      </c>
      <c r="B7256" s="389" t="s">
        <v>517</v>
      </c>
      <c r="C7256" s="389">
        <v>14.470134611300001</v>
      </c>
      <c r="D7256" s="389" t="s">
        <v>634</v>
      </c>
      <c r="E7256" s="389" t="s">
        <v>652</v>
      </c>
      <c r="F7256" s="389" t="s">
        <v>634</v>
      </c>
      <c r="G7256" s="389" t="s">
        <v>649</v>
      </c>
    </row>
    <row r="7257" spans="1:7">
      <c r="A7257" s="389" t="s">
        <v>525</v>
      </c>
      <c r="B7257" s="389" t="s">
        <v>517</v>
      </c>
      <c r="C7257" s="389">
        <v>1.0246800861100001</v>
      </c>
      <c r="D7257" s="389" t="s">
        <v>634</v>
      </c>
      <c r="E7257" s="389" t="s">
        <v>652</v>
      </c>
      <c r="F7257" s="389" t="s">
        <v>634</v>
      </c>
      <c r="G7257" s="389" t="s">
        <v>649</v>
      </c>
    </row>
    <row r="7258" spans="1:7">
      <c r="A7258" s="389" t="s">
        <v>524</v>
      </c>
      <c r="B7258" s="389" t="s">
        <v>517</v>
      </c>
      <c r="C7258" s="389">
        <v>139.503829684999</v>
      </c>
      <c r="D7258" s="389" t="s">
        <v>634</v>
      </c>
      <c r="E7258" s="389" t="s">
        <v>652</v>
      </c>
      <c r="F7258" s="389" t="s">
        <v>634</v>
      </c>
      <c r="G7258" s="389" t="s">
        <v>649</v>
      </c>
    </row>
    <row r="7259" spans="1:7">
      <c r="A7259" s="389" t="s">
        <v>523</v>
      </c>
      <c r="B7259" s="389" t="s">
        <v>517</v>
      </c>
      <c r="C7259" s="389">
        <v>5.6674976700100004</v>
      </c>
      <c r="D7259" s="389" t="s">
        <v>634</v>
      </c>
      <c r="E7259" s="389" t="s">
        <v>652</v>
      </c>
      <c r="F7259" s="389" t="s">
        <v>634</v>
      </c>
      <c r="G7259" s="389" t="s">
        <v>649</v>
      </c>
    </row>
    <row r="7260" spans="1:7">
      <c r="A7260" s="389" t="s">
        <v>523</v>
      </c>
      <c r="B7260" s="389" t="s">
        <v>517</v>
      </c>
      <c r="C7260" s="389">
        <v>5.6674976700100004</v>
      </c>
      <c r="D7260" s="389" t="s">
        <v>634</v>
      </c>
      <c r="E7260" s="389" t="s">
        <v>652</v>
      </c>
      <c r="F7260" s="389" t="s">
        <v>634</v>
      </c>
      <c r="G7260" s="389" t="s">
        <v>649</v>
      </c>
    </row>
    <row r="7261" spans="1:7">
      <c r="A7261" s="389" t="s">
        <v>581</v>
      </c>
      <c r="B7261" s="389" t="s">
        <v>517</v>
      </c>
      <c r="C7261" s="389">
        <v>2.9612422063500001</v>
      </c>
      <c r="D7261" s="389" t="s">
        <v>634</v>
      </c>
      <c r="E7261" s="389" t="s">
        <v>652</v>
      </c>
      <c r="F7261" s="389" t="s">
        <v>634</v>
      </c>
      <c r="G7261" s="389" t="s">
        <v>649</v>
      </c>
    </row>
    <row r="7262" spans="1:7">
      <c r="A7262" s="389" t="s">
        <v>581</v>
      </c>
      <c r="B7262" s="389" t="s">
        <v>517</v>
      </c>
      <c r="C7262" s="389">
        <v>21.207301897699899</v>
      </c>
      <c r="D7262" s="389" t="s">
        <v>634</v>
      </c>
      <c r="E7262" s="389" t="s">
        <v>652</v>
      </c>
      <c r="F7262" s="389" t="s">
        <v>634</v>
      </c>
      <c r="G7262" s="389" t="s">
        <v>649</v>
      </c>
    </row>
    <row r="7263" spans="1:7">
      <c r="A7263" s="389" t="s">
        <v>559</v>
      </c>
      <c r="B7263" s="389" t="s">
        <v>517</v>
      </c>
      <c r="C7263" s="389">
        <v>14.3417841555999</v>
      </c>
      <c r="D7263" s="389" t="s">
        <v>634</v>
      </c>
      <c r="E7263" s="389" t="s">
        <v>652</v>
      </c>
      <c r="F7263" s="389" t="s">
        <v>634</v>
      </c>
      <c r="G7263" s="389" t="s">
        <v>649</v>
      </c>
    </row>
    <row r="7264" spans="1:7">
      <c r="A7264" s="389" t="s">
        <v>574</v>
      </c>
      <c r="B7264" s="389" t="s">
        <v>517</v>
      </c>
      <c r="C7264" s="389">
        <v>14.3417841555999</v>
      </c>
      <c r="D7264" s="389" t="s">
        <v>634</v>
      </c>
      <c r="E7264" s="389" t="s">
        <v>652</v>
      </c>
      <c r="F7264" s="389" t="s">
        <v>634</v>
      </c>
      <c r="G7264" s="389" t="s">
        <v>649</v>
      </c>
    </row>
    <row r="7265" spans="1:7">
      <c r="A7265" s="389" t="s">
        <v>535</v>
      </c>
      <c r="B7265" s="389" t="s">
        <v>517</v>
      </c>
      <c r="C7265" s="389">
        <v>13.0044485795</v>
      </c>
      <c r="D7265" s="389" t="s">
        <v>634</v>
      </c>
      <c r="E7265" s="389" t="s">
        <v>652</v>
      </c>
      <c r="F7265" s="389" t="s">
        <v>634</v>
      </c>
      <c r="G7265" s="389" t="s">
        <v>649</v>
      </c>
    </row>
    <row r="7266" spans="1:7">
      <c r="A7266" s="389" t="s">
        <v>535</v>
      </c>
      <c r="B7266" s="389" t="s">
        <v>517</v>
      </c>
      <c r="C7266" s="389">
        <v>14.3274533168</v>
      </c>
      <c r="D7266" s="389" t="s">
        <v>634</v>
      </c>
      <c r="E7266" s="389" t="s">
        <v>652</v>
      </c>
      <c r="F7266" s="389" t="s">
        <v>634</v>
      </c>
      <c r="G7266" s="389" t="s">
        <v>649</v>
      </c>
    </row>
    <row r="7267" spans="1:7">
      <c r="A7267" s="389" t="s">
        <v>581</v>
      </c>
      <c r="B7267" s="389" t="s">
        <v>517</v>
      </c>
      <c r="C7267" s="389">
        <v>38.0863015073</v>
      </c>
      <c r="D7267" s="389" t="s">
        <v>634</v>
      </c>
      <c r="E7267" s="389" t="s">
        <v>652</v>
      </c>
      <c r="F7267" s="389" t="s">
        <v>634</v>
      </c>
      <c r="G7267" s="389" t="s">
        <v>649</v>
      </c>
    </row>
    <row r="7268" spans="1:7">
      <c r="A7268" s="389" t="s">
        <v>535</v>
      </c>
      <c r="B7268" s="389" t="s">
        <v>517</v>
      </c>
      <c r="C7268" s="389">
        <v>59.631978922999899</v>
      </c>
      <c r="D7268" s="389" t="s">
        <v>634</v>
      </c>
      <c r="E7268" s="389" t="s">
        <v>652</v>
      </c>
      <c r="F7268" s="389" t="s">
        <v>634</v>
      </c>
      <c r="G7268" s="389" t="s">
        <v>649</v>
      </c>
    </row>
    <row r="7269" spans="1:7">
      <c r="A7269" s="389" t="s">
        <v>535</v>
      </c>
      <c r="B7269" s="389" t="s">
        <v>517</v>
      </c>
      <c r="C7269" s="389">
        <v>33.269221205100003</v>
      </c>
      <c r="D7269" s="389" t="s">
        <v>634</v>
      </c>
      <c r="E7269" s="389" t="s">
        <v>652</v>
      </c>
      <c r="F7269" s="389" t="s">
        <v>634</v>
      </c>
      <c r="G7269" s="389" t="s">
        <v>649</v>
      </c>
    </row>
    <row r="7270" spans="1:7">
      <c r="A7270" s="389" t="s">
        <v>535</v>
      </c>
      <c r="B7270" s="389" t="s">
        <v>517</v>
      </c>
      <c r="C7270" s="389">
        <v>1.5592470891900001</v>
      </c>
      <c r="D7270" s="389" t="s">
        <v>634</v>
      </c>
      <c r="E7270" s="389" t="s">
        <v>652</v>
      </c>
      <c r="F7270" s="389" t="s">
        <v>634</v>
      </c>
      <c r="G7270" s="389" t="s">
        <v>649</v>
      </c>
    </row>
    <row r="7271" spans="1:7">
      <c r="A7271" s="389" t="s">
        <v>581</v>
      </c>
      <c r="B7271" s="389" t="s">
        <v>517</v>
      </c>
      <c r="C7271" s="389">
        <v>39.800086166500002</v>
      </c>
      <c r="D7271" s="389" t="s">
        <v>634</v>
      </c>
      <c r="E7271" s="389" t="s">
        <v>652</v>
      </c>
      <c r="F7271" s="389" t="s">
        <v>634</v>
      </c>
      <c r="G7271" s="389" t="s">
        <v>649</v>
      </c>
    </row>
    <row r="7272" spans="1:7">
      <c r="A7272" s="389" t="s">
        <v>535</v>
      </c>
      <c r="B7272" s="389" t="s">
        <v>517</v>
      </c>
      <c r="C7272" s="389">
        <v>33.471289873899899</v>
      </c>
      <c r="D7272" s="389" t="s">
        <v>634</v>
      </c>
      <c r="E7272" s="389" t="s">
        <v>652</v>
      </c>
      <c r="F7272" s="389" t="s">
        <v>634</v>
      </c>
      <c r="G7272" s="389" t="s">
        <v>649</v>
      </c>
    </row>
    <row r="7273" spans="1:7">
      <c r="A7273" s="389" t="s">
        <v>535</v>
      </c>
      <c r="B7273" s="389" t="s">
        <v>517</v>
      </c>
      <c r="C7273" s="389">
        <v>29.9583100097</v>
      </c>
      <c r="D7273" s="389" t="s">
        <v>634</v>
      </c>
      <c r="E7273" s="389" t="s">
        <v>652</v>
      </c>
      <c r="F7273" s="389" t="s">
        <v>634</v>
      </c>
      <c r="G7273" s="389" t="s">
        <v>649</v>
      </c>
    </row>
    <row r="7274" spans="1:7">
      <c r="A7274" s="389" t="s">
        <v>535</v>
      </c>
      <c r="B7274" s="389" t="s">
        <v>517</v>
      </c>
      <c r="C7274" s="389">
        <v>29.9583100097</v>
      </c>
      <c r="D7274" s="389" t="s">
        <v>634</v>
      </c>
      <c r="E7274" s="389" t="s">
        <v>652</v>
      </c>
      <c r="F7274" s="389" t="s">
        <v>634</v>
      </c>
      <c r="G7274" s="389" t="s">
        <v>649</v>
      </c>
    </row>
    <row r="7275" spans="1:7">
      <c r="A7275" s="389" t="s">
        <v>526</v>
      </c>
      <c r="B7275" s="389" t="s">
        <v>517</v>
      </c>
      <c r="C7275" s="389">
        <v>14.1258941213</v>
      </c>
      <c r="D7275" s="389" t="s">
        <v>634</v>
      </c>
      <c r="E7275" s="389" t="s">
        <v>652</v>
      </c>
      <c r="F7275" s="389" t="s">
        <v>634</v>
      </c>
      <c r="G7275" s="389" t="s">
        <v>649</v>
      </c>
    </row>
    <row r="7276" spans="1:7">
      <c r="A7276" s="389" t="s">
        <v>514</v>
      </c>
      <c r="B7276" s="389" t="s">
        <v>517</v>
      </c>
      <c r="C7276" s="389">
        <v>14.1258941213</v>
      </c>
      <c r="D7276" s="389" t="s">
        <v>634</v>
      </c>
      <c r="E7276" s="389" t="s">
        <v>652</v>
      </c>
      <c r="F7276" s="389" t="s">
        <v>634</v>
      </c>
      <c r="G7276" s="389" t="s">
        <v>649</v>
      </c>
    </row>
    <row r="7277" spans="1:7">
      <c r="A7277" s="389" t="s">
        <v>514</v>
      </c>
      <c r="B7277" s="389" t="s">
        <v>517</v>
      </c>
      <c r="C7277" s="389">
        <v>14.1258941213</v>
      </c>
      <c r="D7277" s="389" t="s">
        <v>634</v>
      </c>
      <c r="E7277" s="389" t="s">
        <v>652</v>
      </c>
      <c r="F7277" s="389" t="s">
        <v>634</v>
      </c>
      <c r="G7277" s="389" t="s">
        <v>649</v>
      </c>
    </row>
    <row r="7278" spans="1:7">
      <c r="A7278" s="389" t="s">
        <v>535</v>
      </c>
      <c r="B7278" s="389" t="s">
        <v>517</v>
      </c>
      <c r="C7278" s="389">
        <v>31.799633773899899</v>
      </c>
      <c r="D7278" s="389" t="s">
        <v>634</v>
      </c>
      <c r="E7278" s="389" t="s">
        <v>652</v>
      </c>
      <c r="F7278" s="389" t="s">
        <v>634</v>
      </c>
      <c r="G7278" s="389" t="s">
        <v>649</v>
      </c>
    </row>
    <row r="7279" spans="1:7">
      <c r="A7279" s="389" t="s">
        <v>535</v>
      </c>
      <c r="B7279" s="389" t="s">
        <v>517</v>
      </c>
      <c r="C7279" s="389">
        <v>31.799633773899899</v>
      </c>
      <c r="D7279" s="389" t="s">
        <v>634</v>
      </c>
      <c r="E7279" s="389" t="s">
        <v>652</v>
      </c>
      <c r="F7279" s="389" t="s">
        <v>634</v>
      </c>
      <c r="G7279" s="389" t="s">
        <v>649</v>
      </c>
    </row>
    <row r="7280" spans="1:7">
      <c r="A7280" s="389" t="s">
        <v>535</v>
      </c>
      <c r="B7280" s="389" t="s">
        <v>517</v>
      </c>
      <c r="C7280" s="389">
        <v>31.799633773899899</v>
      </c>
      <c r="D7280" s="389" t="s">
        <v>634</v>
      </c>
      <c r="E7280" s="389" t="s">
        <v>652</v>
      </c>
      <c r="F7280" s="389" t="s">
        <v>634</v>
      </c>
      <c r="G7280" s="389" t="s">
        <v>649</v>
      </c>
    </row>
    <row r="7281" spans="1:7">
      <c r="A7281" s="389" t="s">
        <v>574</v>
      </c>
      <c r="B7281" s="389" t="s">
        <v>517</v>
      </c>
      <c r="C7281" s="389">
        <v>22.4969857697</v>
      </c>
      <c r="D7281" s="389" t="s">
        <v>634</v>
      </c>
      <c r="E7281" s="389" t="s">
        <v>652</v>
      </c>
      <c r="F7281" s="389" t="s">
        <v>634</v>
      </c>
      <c r="G7281" s="389" t="s">
        <v>649</v>
      </c>
    </row>
    <row r="7282" spans="1:7">
      <c r="A7282" s="389" t="s">
        <v>535</v>
      </c>
      <c r="B7282" s="389" t="s">
        <v>517</v>
      </c>
      <c r="C7282" s="389">
        <v>18.4747952086</v>
      </c>
      <c r="D7282" s="389" t="s">
        <v>634</v>
      </c>
      <c r="E7282" s="389" t="s">
        <v>652</v>
      </c>
      <c r="F7282" s="389" t="s">
        <v>634</v>
      </c>
      <c r="G7282" s="389" t="s">
        <v>649</v>
      </c>
    </row>
    <row r="7283" spans="1:7">
      <c r="A7283" s="389" t="s">
        <v>514</v>
      </c>
      <c r="B7283" s="389" t="s">
        <v>517</v>
      </c>
      <c r="C7283" s="389">
        <v>72.4688280572</v>
      </c>
      <c r="D7283" s="389" t="s">
        <v>634</v>
      </c>
      <c r="E7283" s="389" t="s">
        <v>652</v>
      </c>
      <c r="F7283" s="389" t="s">
        <v>634</v>
      </c>
      <c r="G7283" s="389" t="s">
        <v>649</v>
      </c>
    </row>
    <row r="7284" spans="1:7">
      <c r="A7284" s="389" t="s">
        <v>514</v>
      </c>
      <c r="B7284" s="389" t="s">
        <v>517</v>
      </c>
      <c r="C7284" s="389">
        <v>72.4688280572</v>
      </c>
      <c r="D7284" s="389" t="s">
        <v>634</v>
      </c>
      <c r="E7284" s="389" t="s">
        <v>652</v>
      </c>
      <c r="F7284" s="389" t="s">
        <v>634</v>
      </c>
      <c r="G7284" s="389" t="s">
        <v>649</v>
      </c>
    </row>
    <row r="7285" spans="1:7">
      <c r="A7285" s="389" t="s">
        <v>514</v>
      </c>
      <c r="B7285" s="389" t="s">
        <v>517</v>
      </c>
      <c r="C7285" s="389">
        <v>72.4688280572</v>
      </c>
      <c r="D7285" s="389" t="s">
        <v>634</v>
      </c>
      <c r="E7285" s="389" t="s">
        <v>652</v>
      </c>
      <c r="F7285" s="389" t="s">
        <v>634</v>
      </c>
      <c r="G7285" s="389" t="s">
        <v>649</v>
      </c>
    </row>
    <row r="7286" spans="1:7">
      <c r="A7286" s="389" t="s">
        <v>514</v>
      </c>
      <c r="B7286" s="389" t="s">
        <v>517</v>
      </c>
      <c r="C7286" s="389">
        <v>72.4688280572</v>
      </c>
      <c r="D7286" s="389" t="s">
        <v>634</v>
      </c>
      <c r="E7286" s="389" t="s">
        <v>652</v>
      </c>
      <c r="F7286" s="389" t="s">
        <v>634</v>
      </c>
      <c r="G7286" s="389" t="s">
        <v>649</v>
      </c>
    </row>
    <row r="7287" spans="1:7">
      <c r="A7287" s="389" t="s">
        <v>514</v>
      </c>
      <c r="B7287" s="389" t="s">
        <v>517</v>
      </c>
      <c r="C7287" s="389">
        <v>72.4688280572</v>
      </c>
      <c r="D7287" s="389" t="s">
        <v>634</v>
      </c>
      <c r="E7287" s="389" t="s">
        <v>652</v>
      </c>
      <c r="F7287" s="389" t="s">
        <v>634</v>
      </c>
      <c r="G7287" s="389" t="s">
        <v>649</v>
      </c>
    </row>
    <row r="7288" spans="1:7">
      <c r="A7288" s="389" t="s">
        <v>581</v>
      </c>
      <c r="B7288" s="389" t="s">
        <v>517</v>
      </c>
      <c r="C7288" s="389">
        <v>30.1783557945</v>
      </c>
      <c r="D7288" s="389" t="s">
        <v>634</v>
      </c>
      <c r="E7288" s="389" t="s">
        <v>652</v>
      </c>
      <c r="F7288" s="389" t="s">
        <v>634</v>
      </c>
      <c r="G7288" s="389" t="s">
        <v>649</v>
      </c>
    </row>
    <row r="7289" spans="1:7">
      <c r="A7289" s="389" t="s">
        <v>578</v>
      </c>
      <c r="B7289" s="389" t="s">
        <v>517</v>
      </c>
      <c r="C7289" s="389">
        <v>18.222854821999899</v>
      </c>
      <c r="D7289" s="389" t="s">
        <v>634</v>
      </c>
      <c r="E7289" s="389" t="s">
        <v>652</v>
      </c>
      <c r="F7289" s="389" t="s">
        <v>634</v>
      </c>
      <c r="G7289" s="389" t="s">
        <v>649</v>
      </c>
    </row>
    <row r="7290" spans="1:7">
      <c r="A7290" s="389" t="s">
        <v>535</v>
      </c>
      <c r="B7290" s="389" t="s">
        <v>517</v>
      </c>
      <c r="C7290" s="389">
        <v>11.573870832500001</v>
      </c>
      <c r="D7290" s="389" t="s">
        <v>634</v>
      </c>
      <c r="E7290" s="389" t="s">
        <v>652</v>
      </c>
      <c r="F7290" s="389" t="s">
        <v>634</v>
      </c>
      <c r="G7290" s="389" t="s">
        <v>649</v>
      </c>
    </row>
    <row r="7291" spans="1:7">
      <c r="A7291" s="389" t="s">
        <v>524</v>
      </c>
      <c r="B7291" s="389" t="s">
        <v>517</v>
      </c>
      <c r="C7291" s="389">
        <v>3.6371489700900002</v>
      </c>
      <c r="D7291" s="389" t="s">
        <v>634</v>
      </c>
      <c r="E7291" s="389" t="s">
        <v>652</v>
      </c>
      <c r="F7291" s="389" t="s">
        <v>634</v>
      </c>
      <c r="G7291" s="389" t="s">
        <v>649</v>
      </c>
    </row>
    <row r="7292" spans="1:7">
      <c r="A7292" s="389" t="s">
        <v>535</v>
      </c>
      <c r="B7292" s="389" t="s">
        <v>517</v>
      </c>
      <c r="C7292" s="389">
        <v>10.5473611417</v>
      </c>
      <c r="D7292" s="389" t="s">
        <v>634</v>
      </c>
      <c r="E7292" s="389" t="s">
        <v>652</v>
      </c>
      <c r="F7292" s="389" t="s">
        <v>634</v>
      </c>
      <c r="G7292" s="389" t="s">
        <v>649</v>
      </c>
    </row>
    <row r="7293" spans="1:7">
      <c r="A7293" s="389" t="s">
        <v>514</v>
      </c>
      <c r="B7293" s="389" t="s">
        <v>517</v>
      </c>
      <c r="C7293" s="389">
        <v>57.8097552312</v>
      </c>
      <c r="D7293" s="389" t="s">
        <v>634</v>
      </c>
      <c r="E7293" s="389" t="s">
        <v>652</v>
      </c>
      <c r="F7293" s="389" t="s">
        <v>634</v>
      </c>
      <c r="G7293" s="389" t="s">
        <v>649</v>
      </c>
    </row>
    <row r="7294" spans="1:7">
      <c r="A7294" s="389" t="s">
        <v>514</v>
      </c>
      <c r="B7294" s="389" t="s">
        <v>517</v>
      </c>
      <c r="C7294" s="389">
        <v>57.8097552312</v>
      </c>
      <c r="D7294" s="389" t="s">
        <v>634</v>
      </c>
      <c r="E7294" s="389" t="s">
        <v>652</v>
      </c>
      <c r="F7294" s="389" t="s">
        <v>634</v>
      </c>
      <c r="G7294" s="389" t="s">
        <v>649</v>
      </c>
    </row>
    <row r="7295" spans="1:7">
      <c r="A7295" s="389" t="s">
        <v>514</v>
      </c>
      <c r="B7295" s="389" t="s">
        <v>517</v>
      </c>
      <c r="C7295" s="389">
        <v>57.8097552312</v>
      </c>
      <c r="D7295" s="389" t="s">
        <v>634</v>
      </c>
      <c r="E7295" s="389" t="s">
        <v>652</v>
      </c>
      <c r="F7295" s="389" t="s">
        <v>634</v>
      </c>
      <c r="G7295" s="389" t="s">
        <v>649</v>
      </c>
    </row>
    <row r="7296" spans="1:7">
      <c r="A7296" s="389" t="s">
        <v>514</v>
      </c>
      <c r="B7296" s="389" t="s">
        <v>517</v>
      </c>
      <c r="C7296" s="389">
        <v>57.8097552312</v>
      </c>
      <c r="D7296" s="389" t="s">
        <v>634</v>
      </c>
      <c r="E7296" s="389" t="s">
        <v>652</v>
      </c>
      <c r="F7296" s="389" t="s">
        <v>634</v>
      </c>
      <c r="G7296" s="389" t="s">
        <v>649</v>
      </c>
    </row>
    <row r="7297" spans="1:7">
      <c r="A7297" s="389" t="s">
        <v>574</v>
      </c>
      <c r="B7297" s="389" t="s">
        <v>517</v>
      </c>
      <c r="C7297" s="389">
        <v>41.0149941686999</v>
      </c>
      <c r="D7297" s="389" t="s">
        <v>634</v>
      </c>
      <c r="E7297" s="389" t="s">
        <v>652</v>
      </c>
      <c r="F7297" s="389" t="s">
        <v>634</v>
      </c>
      <c r="G7297" s="389" t="s">
        <v>649</v>
      </c>
    </row>
    <row r="7298" spans="1:7">
      <c r="A7298" s="389" t="s">
        <v>574</v>
      </c>
      <c r="B7298" s="389" t="s">
        <v>517</v>
      </c>
      <c r="C7298" s="389">
        <v>41.0149941686999</v>
      </c>
      <c r="D7298" s="389" t="s">
        <v>634</v>
      </c>
      <c r="E7298" s="389" t="s">
        <v>652</v>
      </c>
      <c r="F7298" s="389" t="s">
        <v>634</v>
      </c>
      <c r="G7298" s="389" t="s">
        <v>649</v>
      </c>
    </row>
    <row r="7299" spans="1:7">
      <c r="A7299" s="389" t="s">
        <v>522</v>
      </c>
      <c r="B7299" s="389" t="s">
        <v>517</v>
      </c>
      <c r="C7299" s="389">
        <v>30.114640711300002</v>
      </c>
      <c r="D7299" s="389" t="s">
        <v>634</v>
      </c>
      <c r="E7299" s="389" t="s">
        <v>652</v>
      </c>
      <c r="F7299" s="389" t="s">
        <v>634</v>
      </c>
      <c r="G7299" s="389" t="s">
        <v>649</v>
      </c>
    </row>
    <row r="7300" spans="1:7">
      <c r="A7300" s="389" t="s">
        <v>522</v>
      </c>
      <c r="B7300" s="389" t="s">
        <v>517</v>
      </c>
      <c r="C7300" s="389">
        <v>30.114640711300002</v>
      </c>
      <c r="D7300" s="389" t="s">
        <v>634</v>
      </c>
      <c r="E7300" s="389" t="s">
        <v>652</v>
      </c>
      <c r="F7300" s="389" t="s">
        <v>634</v>
      </c>
      <c r="G7300" s="389" t="s">
        <v>649</v>
      </c>
    </row>
    <row r="7301" spans="1:7">
      <c r="A7301" s="389" t="s">
        <v>535</v>
      </c>
      <c r="B7301" s="389" t="s">
        <v>517</v>
      </c>
      <c r="C7301" s="389">
        <v>1.90722628658</v>
      </c>
      <c r="D7301" s="389" t="s">
        <v>634</v>
      </c>
      <c r="E7301" s="389" t="s">
        <v>652</v>
      </c>
      <c r="F7301" s="389" t="s">
        <v>634</v>
      </c>
      <c r="G7301" s="389" t="s">
        <v>649</v>
      </c>
    </row>
    <row r="7302" spans="1:7">
      <c r="A7302" s="389" t="s">
        <v>534</v>
      </c>
      <c r="B7302" s="389" t="s">
        <v>517</v>
      </c>
      <c r="C7302" s="389">
        <v>0.57261525352700005</v>
      </c>
      <c r="D7302" s="389" t="s">
        <v>634</v>
      </c>
      <c r="E7302" s="389" t="s">
        <v>652</v>
      </c>
      <c r="F7302" s="389" t="s">
        <v>634</v>
      </c>
      <c r="G7302" s="389" t="s">
        <v>649</v>
      </c>
    </row>
    <row r="7303" spans="1:7">
      <c r="A7303" s="389" t="s">
        <v>538</v>
      </c>
      <c r="B7303" s="389" t="s">
        <v>517</v>
      </c>
      <c r="C7303" s="389">
        <v>0.57261525352700005</v>
      </c>
      <c r="D7303" s="389" t="s">
        <v>634</v>
      </c>
      <c r="E7303" s="389" t="s">
        <v>652</v>
      </c>
      <c r="F7303" s="389" t="s">
        <v>634</v>
      </c>
      <c r="G7303" s="389" t="s">
        <v>649</v>
      </c>
    </row>
    <row r="7304" spans="1:7">
      <c r="A7304" s="389" t="s">
        <v>541</v>
      </c>
      <c r="B7304" s="389" t="s">
        <v>517</v>
      </c>
      <c r="C7304" s="389">
        <v>0.57261525352700005</v>
      </c>
      <c r="D7304" s="389" t="s">
        <v>634</v>
      </c>
      <c r="E7304" s="389" t="s">
        <v>652</v>
      </c>
      <c r="F7304" s="389" t="s">
        <v>634</v>
      </c>
      <c r="G7304" s="389" t="s">
        <v>649</v>
      </c>
    </row>
    <row r="7305" spans="1:7">
      <c r="A7305" s="389" t="s">
        <v>575</v>
      </c>
      <c r="B7305" s="389" t="s">
        <v>517</v>
      </c>
      <c r="C7305" s="389">
        <v>0.57261525352700005</v>
      </c>
      <c r="D7305" s="389" t="s">
        <v>634</v>
      </c>
      <c r="E7305" s="389" t="s">
        <v>652</v>
      </c>
      <c r="F7305" s="389" t="s">
        <v>634</v>
      </c>
      <c r="G7305" s="389" t="s">
        <v>649</v>
      </c>
    </row>
    <row r="7306" spans="1:7">
      <c r="A7306" s="389" t="s">
        <v>575</v>
      </c>
      <c r="B7306" s="389" t="s">
        <v>517</v>
      </c>
      <c r="C7306" s="389">
        <v>0.57261525352700005</v>
      </c>
      <c r="D7306" s="389" t="s">
        <v>634</v>
      </c>
      <c r="E7306" s="389" t="s">
        <v>652</v>
      </c>
      <c r="F7306" s="389" t="s">
        <v>634</v>
      </c>
      <c r="G7306" s="389" t="s">
        <v>649</v>
      </c>
    </row>
    <row r="7307" spans="1:7">
      <c r="A7307" s="389" t="s">
        <v>535</v>
      </c>
      <c r="B7307" s="389" t="s">
        <v>517</v>
      </c>
      <c r="C7307" s="389">
        <v>9.5416629871200005</v>
      </c>
      <c r="D7307" s="389" t="s">
        <v>634</v>
      </c>
      <c r="E7307" s="389" t="s">
        <v>652</v>
      </c>
      <c r="F7307" s="389" t="s">
        <v>634</v>
      </c>
      <c r="G7307" s="389" t="s">
        <v>649</v>
      </c>
    </row>
    <row r="7308" spans="1:7">
      <c r="A7308" s="389" t="s">
        <v>535</v>
      </c>
      <c r="B7308" s="389" t="s">
        <v>517</v>
      </c>
      <c r="C7308" s="389">
        <v>13.8303992522999</v>
      </c>
      <c r="D7308" s="389" t="s">
        <v>634</v>
      </c>
      <c r="E7308" s="389" t="s">
        <v>652</v>
      </c>
      <c r="F7308" s="389" t="s">
        <v>634</v>
      </c>
      <c r="G7308" s="389" t="s">
        <v>649</v>
      </c>
    </row>
    <row r="7309" spans="1:7">
      <c r="A7309" s="389" t="s">
        <v>535</v>
      </c>
      <c r="B7309" s="389" t="s">
        <v>517</v>
      </c>
      <c r="C7309" s="389">
        <v>12.4734792854</v>
      </c>
      <c r="D7309" s="389" t="s">
        <v>634</v>
      </c>
      <c r="E7309" s="389" t="s">
        <v>652</v>
      </c>
      <c r="F7309" s="389" t="s">
        <v>634</v>
      </c>
      <c r="G7309" s="389" t="s">
        <v>649</v>
      </c>
    </row>
    <row r="7310" spans="1:7">
      <c r="A7310" s="389" t="s">
        <v>535</v>
      </c>
      <c r="B7310" s="389" t="s">
        <v>517</v>
      </c>
      <c r="C7310" s="389">
        <v>12.6642388741</v>
      </c>
      <c r="D7310" s="389" t="s">
        <v>634</v>
      </c>
      <c r="E7310" s="389" t="s">
        <v>652</v>
      </c>
      <c r="F7310" s="389" t="s">
        <v>634</v>
      </c>
      <c r="G7310" s="389" t="s">
        <v>649</v>
      </c>
    </row>
    <row r="7311" spans="1:7">
      <c r="A7311" s="389" t="s">
        <v>535</v>
      </c>
      <c r="B7311" s="389" t="s">
        <v>517</v>
      </c>
      <c r="C7311" s="389">
        <v>26.3570234536</v>
      </c>
      <c r="D7311" s="389" t="s">
        <v>634</v>
      </c>
      <c r="E7311" s="389" t="s">
        <v>652</v>
      </c>
      <c r="F7311" s="389" t="s">
        <v>634</v>
      </c>
      <c r="G7311" s="389" t="s">
        <v>649</v>
      </c>
    </row>
    <row r="7312" spans="1:7">
      <c r="A7312" s="389" t="s">
        <v>546</v>
      </c>
      <c r="B7312" s="389" t="s">
        <v>517</v>
      </c>
      <c r="C7312" s="389">
        <v>11.2870090405999</v>
      </c>
      <c r="D7312" s="389" t="s">
        <v>634</v>
      </c>
      <c r="E7312" s="389" t="s">
        <v>652</v>
      </c>
      <c r="F7312" s="389" t="s">
        <v>634</v>
      </c>
      <c r="G7312" s="389" t="s">
        <v>649</v>
      </c>
    </row>
    <row r="7313" spans="1:7">
      <c r="A7313" s="389" t="s">
        <v>514</v>
      </c>
      <c r="B7313" s="389" t="s">
        <v>517</v>
      </c>
      <c r="C7313" s="389">
        <v>66.573257197100006</v>
      </c>
      <c r="D7313" s="389" t="s">
        <v>634</v>
      </c>
      <c r="E7313" s="389" t="s">
        <v>652</v>
      </c>
      <c r="F7313" s="389" t="s">
        <v>634</v>
      </c>
      <c r="G7313" s="389" t="s">
        <v>649</v>
      </c>
    </row>
    <row r="7314" spans="1:7">
      <c r="A7314" s="389" t="s">
        <v>514</v>
      </c>
      <c r="B7314" s="389" t="s">
        <v>517</v>
      </c>
      <c r="C7314" s="389">
        <v>66.573257197100006</v>
      </c>
      <c r="D7314" s="389" t="s">
        <v>634</v>
      </c>
      <c r="E7314" s="389" t="s">
        <v>652</v>
      </c>
      <c r="F7314" s="389" t="s">
        <v>634</v>
      </c>
      <c r="G7314" s="389" t="s">
        <v>649</v>
      </c>
    </row>
    <row r="7315" spans="1:7">
      <c r="A7315" s="389" t="s">
        <v>514</v>
      </c>
      <c r="B7315" s="389" t="s">
        <v>517</v>
      </c>
      <c r="C7315" s="389">
        <v>66.573257197100006</v>
      </c>
      <c r="D7315" s="389" t="s">
        <v>634</v>
      </c>
      <c r="E7315" s="389" t="s">
        <v>652</v>
      </c>
      <c r="F7315" s="389" t="s">
        <v>634</v>
      </c>
      <c r="G7315" s="389" t="s">
        <v>649</v>
      </c>
    </row>
    <row r="7316" spans="1:7">
      <c r="A7316" s="389" t="s">
        <v>514</v>
      </c>
      <c r="B7316" s="389" t="s">
        <v>517</v>
      </c>
      <c r="C7316" s="389">
        <v>66.573257197100006</v>
      </c>
      <c r="D7316" s="389" t="s">
        <v>634</v>
      </c>
      <c r="E7316" s="389" t="s">
        <v>652</v>
      </c>
      <c r="F7316" s="389" t="s">
        <v>634</v>
      </c>
      <c r="G7316" s="389" t="s">
        <v>649</v>
      </c>
    </row>
    <row r="7317" spans="1:7">
      <c r="A7317" s="389" t="s">
        <v>514</v>
      </c>
      <c r="B7317" s="389" t="s">
        <v>517</v>
      </c>
      <c r="C7317" s="389">
        <v>66.573257197100006</v>
      </c>
      <c r="D7317" s="389" t="s">
        <v>634</v>
      </c>
      <c r="E7317" s="389" t="s">
        <v>652</v>
      </c>
      <c r="F7317" s="389" t="s">
        <v>634</v>
      </c>
      <c r="G7317" s="389" t="s">
        <v>649</v>
      </c>
    </row>
    <row r="7318" spans="1:7">
      <c r="A7318" s="389" t="s">
        <v>526</v>
      </c>
      <c r="B7318" s="389" t="s">
        <v>517</v>
      </c>
      <c r="C7318" s="389">
        <v>8.9298916953699905</v>
      </c>
      <c r="D7318" s="389" t="s">
        <v>634</v>
      </c>
      <c r="E7318" s="389" t="s">
        <v>652</v>
      </c>
      <c r="F7318" s="389" t="s">
        <v>634</v>
      </c>
      <c r="G7318" s="389" t="s">
        <v>649</v>
      </c>
    </row>
    <row r="7319" spans="1:7">
      <c r="A7319" s="389" t="s">
        <v>526</v>
      </c>
      <c r="B7319" s="389" t="s">
        <v>517</v>
      </c>
      <c r="C7319" s="389">
        <v>8.9298916953699905</v>
      </c>
      <c r="D7319" s="389" t="s">
        <v>634</v>
      </c>
      <c r="E7319" s="389" t="s">
        <v>652</v>
      </c>
      <c r="F7319" s="389" t="s">
        <v>634</v>
      </c>
      <c r="G7319" s="389" t="s">
        <v>649</v>
      </c>
    </row>
    <row r="7320" spans="1:7">
      <c r="A7320" s="389" t="s">
        <v>514</v>
      </c>
      <c r="B7320" s="389" t="s">
        <v>517</v>
      </c>
      <c r="C7320" s="389">
        <v>8.9298916953699905</v>
      </c>
      <c r="D7320" s="389" t="s">
        <v>634</v>
      </c>
      <c r="E7320" s="389" t="s">
        <v>652</v>
      </c>
      <c r="F7320" s="389" t="s">
        <v>634</v>
      </c>
      <c r="G7320" s="389" t="s">
        <v>649</v>
      </c>
    </row>
    <row r="7321" spans="1:7">
      <c r="A7321" s="389" t="s">
        <v>514</v>
      </c>
      <c r="B7321" s="389" t="s">
        <v>517</v>
      </c>
      <c r="C7321" s="389">
        <v>8.9298916953699905</v>
      </c>
      <c r="D7321" s="389" t="s">
        <v>634</v>
      </c>
      <c r="E7321" s="389" t="s">
        <v>652</v>
      </c>
      <c r="F7321" s="389" t="s">
        <v>634</v>
      </c>
      <c r="G7321" s="389" t="s">
        <v>649</v>
      </c>
    </row>
    <row r="7322" spans="1:7">
      <c r="A7322" s="389" t="s">
        <v>514</v>
      </c>
      <c r="B7322" s="389" t="s">
        <v>517</v>
      </c>
      <c r="C7322" s="389">
        <v>8.9298916953699905</v>
      </c>
      <c r="D7322" s="389" t="s">
        <v>634</v>
      </c>
      <c r="E7322" s="389" t="s">
        <v>652</v>
      </c>
      <c r="F7322" s="389" t="s">
        <v>634</v>
      </c>
      <c r="G7322" s="389" t="s">
        <v>649</v>
      </c>
    </row>
    <row r="7323" spans="1:7">
      <c r="A7323" s="389" t="s">
        <v>514</v>
      </c>
      <c r="B7323" s="389" t="s">
        <v>517</v>
      </c>
      <c r="C7323" s="389">
        <v>8.9298916953699905</v>
      </c>
      <c r="D7323" s="389" t="s">
        <v>634</v>
      </c>
      <c r="E7323" s="389" t="s">
        <v>652</v>
      </c>
      <c r="F7323" s="389" t="s">
        <v>634</v>
      </c>
      <c r="G7323" s="389" t="s">
        <v>649</v>
      </c>
    </row>
    <row r="7324" spans="1:7">
      <c r="A7324" s="389" t="s">
        <v>535</v>
      </c>
      <c r="B7324" s="389" t="s">
        <v>517</v>
      </c>
      <c r="C7324" s="389">
        <v>13.4254408625</v>
      </c>
      <c r="D7324" s="389" t="s">
        <v>634</v>
      </c>
      <c r="E7324" s="389" t="s">
        <v>652</v>
      </c>
      <c r="F7324" s="389" t="s">
        <v>634</v>
      </c>
      <c r="G7324" s="389" t="s">
        <v>649</v>
      </c>
    </row>
    <row r="7325" spans="1:7">
      <c r="A7325" s="389" t="s">
        <v>578</v>
      </c>
      <c r="B7325" s="389" t="s">
        <v>517</v>
      </c>
      <c r="C7325" s="389">
        <v>3.2794978887999999</v>
      </c>
      <c r="D7325" s="389" t="s">
        <v>634</v>
      </c>
      <c r="E7325" s="389" t="s">
        <v>652</v>
      </c>
      <c r="F7325" s="389" t="s">
        <v>634</v>
      </c>
      <c r="G7325" s="389" t="s">
        <v>649</v>
      </c>
    </row>
    <row r="7326" spans="1:7">
      <c r="A7326" s="389" t="s">
        <v>535</v>
      </c>
      <c r="B7326" s="389" t="s">
        <v>517</v>
      </c>
      <c r="C7326" s="389">
        <v>4.5240594488200001</v>
      </c>
      <c r="D7326" s="389" t="s">
        <v>634</v>
      </c>
      <c r="E7326" s="389" t="s">
        <v>652</v>
      </c>
      <c r="F7326" s="389" t="s">
        <v>634</v>
      </c>
      <c r="G7326" s="389" t="s">
        <v>649</v>
      </c>
    </row>
    <row r="7327" spans="1:7">
      <c r="A7327" s="389" t="s">
        <v>535</v>
      </c>
      <c r="B7327" s="389" t="s">
        <v>517</v>
      </c>
      <c r="C7327" s="389">
        <v>4.5240594488200001</v>
      </c>
      <c r="D7327" s="389" t="s">
        <v>634</v>
      </c>
      <c r="E7327" s="389" t="s">
        <v>652</v>
      </c>
      <c r="F7327" s="389" t="s">
        <v>634</v>
      </c>
      <c r="G7327" s="389" t="s">
        <v>649</v>
      </c>
    </row>
    <row r="7328" spans="1:7">
      <c r="A7328" s="389" t="s">
        <v>577</v>
      </c>
      <c r="B7328" s="389" t="s">
        <v>517</v>
      </c>
      <c r="C7328" s="389">
        <v>17.5556481250999</v>
      </c>
      <c r="D7328" s="389" t="s">
        <v>634</v>
      </c>
      <c r="E7328" s="389" t="s">
        <v>652</v>
      </c>
      <c r="F7328" s="389" t="s">
        <v>634</v>
      </c>
      <c r="G7328" s="389" t="s">
        <v>649</v>
      </c>
    </row>
    <row r="7329" spans="1:7">
      <c r="A7329" s="389" t="s">
        <v>524</v>
      </c>
      <c r="B7329" s="389" t="s">
        <v>517</v>
      </c>
      <c r="C7329" s="389">
        <v>9.7594321270200002</v>
      </c>
      <c r="D7329" s="389" t="s">
        <v>634</v>
      </c>
      <c r="E7329" s="389" t="s">
        <v>652</v>
      </c>
      <c r="F7329" s="389" t="s">
        <v>634</v>
      </c>
      <c r="G7329" s="389" t="s">
        <v>649</v>
      </c>
    </row>
    <row r="7330" spans="1:7">
      <c r="A7330" s="389" t="s">
        <v>524</v>
      </c>
      <c r="B7330" s="389" t="s">
        <v>517</v>
      </c>
      <c r="C7330" s="389">
        <v>9.7594321270200002</v>
      </c>
      <c r="D7330" s="389" t="s">
        <v>634</v>
      </c>
      <c r="E7330" s="389" t="s">
        <v>652</v>
      </c>
      <c r="F7330" s="389" t="s">
        <v>634</v>
      </c>
      <c r="G7330" s="389" t="s">
        <v>649</v>
      </c>
    </row>
    <row r="7331" spans="1:7">
      <c r="A7331" s="389" t="s">
        <v>524</v>
      </c>
      <c r="B7331" s="389" t="s">
        <v>517</v>
      </c>
      <c r="C7331" s="389">
        <v>32.3655787848</v>
      </c>
      <c r="D7331" s="389" t="s">
        <v>634</v>
      </c>
      <c r="E7331" s="389" t="s">
        <v>652</v>
      </c>
      <c r="F7331" s="389" t="s">
        <v>634</v>
      </c>
      <c r="G7331" s="389" t="s">
        <v>649</v>
      </c>
    </row>
    <row r="7332" spans="1:7">
      <c r="A7332" s="389" t="s">
        <v>524</v>
      </c>
      <c r="B7332" s="389" t="s">
        <v>517</v>
      </c>
      <c r="C7332" s="389">
        <v>32.3655787848</v>
      </c>
      <c r="D7332" s="389" t="s">
        <v>634</v>
      </c>
      <c r="E7332" s="389" t="s">
        <v>652</v>
      </c>
      <c r="F7332" s="389" t="s">
        <v>634</v>
      </c>
      <c r="G7332" s="389" t="s">
        <v>649</v>
      </c>
    </row>
    <row r="7333" spans="1:7">
      <c r="A7333" s="389" t="s">
        <v>535</v>
      </c>
      <c r="B7333" s="389" t="s">
        <v>517</v>
      </c>
      <c r="C7333" s="389">
        <v>18.4920366628</v>
      </c>
      <c r="D7333" s="389" t="s">
        <v>634</v>
      </c>
      <c r="E7333" s="389" t="s">
        <v>652</v>
      </c>
      <c r="F7333" s="389" t="s">
        <v>634</v>
      </c>
      <c r="G7333" s="389" t="s">
        <v>649</v>
      </c>
    </row>
    <row r="7334" spans="1:7">
      <c r="A7334" s="389" t="s">
        <v>581</v>
      </c>
      <c r="B7334" s="389" t="s">
        <v>517</v>
      </c>
      <c r="C7334" s="389">
        <v>5.4074523753000001</v>
      </c>
      <c r="D7334" s="389" t="s">
        <v>634</v>
      </c>
      <c r="E7334" s="389" t="s">
        <v>652</v>
      </c>
      <c r="F7334" s="389" t="s">
        <v>634</v>
      </c>
      <c r="G7334" s="389" t="s">
        <v>649</v>
      </c>
    </row>
    <row r="7335" spans="1:7">
      <c r="A7335" s="389" t="s">
        <v>535</v>
      </c>
      <c r="B7335" s="389" t="s">
        <v>517</v>
      </c>
      <c r="C7335" s="389">
        <v>2.3690935403900002</v>
      </c>
      <c r="D7335" s="389" t="s">
        <v>634</v>
      </c>
      <c r="E7335" s="389" t="s">
        <v>652</v>
      </c>
      <c r="F7335" s="389" t="s">
        <v>634</v>
      </c>
      <c r="G7335" s="389" t="s">
        <v>649</v>
      </c>
    </row>
    <row r="7336" spans="1:7">
      <c r="A7336" s="389" t="s">
        <v>514</v>
      </c>
      <c r="B7336" s="389" t="s">
        <v>517</v>
      </c>
      <c r="C7336" s="389">
        <v>44.303565078200002</v>
      </c>
      <c r="D7336" s="389" t="s">
        <v>634</v>
      </c>
      <c r="E7336" s="389" t="s">
        <v>652</v>
      </c>
      <c r="F7336" s="389" t="s">
        <v>634</v>
      </c>
      <c r="G7336" s="389" t="s">
        <v>649</v>
      </c>
    </row>
    <row r="7337" spans="1:7">
      <c r="A7337" s="389" t="s">
        <v>514</v>
      </c>
      <c r="B7337" s="389" t="s">
        <v>517</v>
      </c>
      <c r="C7337" s="389">
        <v>44.303565078200002</v>
      </c>
      <c r="D7337" s="389" t="s">
        <v>634</v>
      </c>
      <c r="E7337" s="389" t="s">
        <v>652</v>
      </c>
      <c r="F7337" s="389" t="s">
        <v>634</v>
      </c>
      <c r="G7337" s="389" t="s">
        <v>649</v>
      </c>
    </row>
    <row r="7338" spans="1:7">
      <c r="A7338" s="389" t="s">
        <v>514</v>
      </c>
      <c r="B7338" s="389" t="s">
        <v>517</v>
      </c>
      <c r="C7338" s="389">
        <v>44.303565078200002</v>
      </c>
      <c r="D7338" s="389" t="s">
        <v>634</v>
      </c>
      <c r="E7338" s="389" t="s">
        <v>652</v>
      </c>
      <c r="F7338" s="389" t="s">
        <v>634</v>
      </c>
      <c r="G7338" s="389" t="s">
        <v>649</v>
      </c>
    </row>
    <row r="7339" spans="1:7">
      <c r="A7339" s="389" t="s">
        <v>535</v>
      </c>
      <c r="B7339" s="389" t="s">
        <v>517</v>
      </c>
      <c r="C7339" s="389">
        <v>4.7116732253300002</v>
      </c>
      <c r="D7339" s="389" t="s">
        <v>634</v>
      </c>
      <c r="E7339" s="389" t="s">
        <v>652</v>
      </c>
      <c r="F7339" s="389" t="s">
        <v>634</v>
      </c>
      <c r="G7339" s="389" t="s">
        <v>649</v>
      </c>
    </row>
    <row r="7340" spans="1:7">
      <c r="A7340" s="389" t="s">
        <v>514</v>
      </c>
      <c r="B7340" s="389" t="s">
        <v>517</v>
      </c>
      <c r="C7340" s="389">
        <v>26.890565496699899</v>
      </c>
      <c r="D7340" s="389" t="s">
        <v>634</v>
      </c>
      <c r="E7340" s="389" t="s">
        <v>652</v>
      </c>
      <c r="F7340" s="389" t="s">
        <v>634</v>
      </c>
      <c r="G7340" s="389" t="s">
        <v>649</v>
      </c>
    </row>
    <row r="7341" spans="1:7">
      <c r="A7341" s="389" t="s">
        <v>514</v>
      </c>
      <c r="B7341" s="389" t="s">
        <v>517</v>
      </c>
      <c r="C7341" s="389">
        <v>26.890565496699899</v>
      </c>
      <c r="D7341" s="389" t="s">
        <v>634</v>
      </c>
      <c r="E7341" s="389" t="s">
        <v>652</v>
      </c>
      <c r="F7341" s="389" t="s">
        <v>634</v>
      </c>
      <c r="G7341" s="389" t="s">
        <v>649</v>
      </c>
    </row>
    <row r="7342" spans="1:7">
      <c r="A7342" s="389" t="s">
        <v>535</v>
      </c>
      <c r="B7342" s="389" t="s">
        <v>517</v>
      </c>
      <c r="C7342" s="389">
        <v>34.969220008800001</v>
      </c>
      <c r="D7342" s="389" t="s">
        <v>634</v>
      </c>
      <c r="E7342" s="389" t="s">
        <v>652</v>
      </c>
      <c r="F7342" s="389" t="s">
        <v>634</v>
      </c>
      <c r="G7342" s="389" t="s">
        <v>649</v>
      </c>
    </row>
    <row r="7343" spans="1:7">
      <c r="A7343" s="389" t="s">
        <v>535</v>
      </c>
      <c r="B7343" s="389" t="s">
        <v>517</v>
      </c>
      <c r="C7343" s="389">
        <v>34.969220008800001</v>
      </c>
      <c r="D7343" s="389" t="s">
        <v>634</v>
      </c>
      <c r="E7343" s="389" t="s">
        <v>652</v>
      </c>
      <c r="F7343" s="389" t="s">
        <v>634</v>
      </c>
      <c r="G7343" s="389" t="s">
        <v>649</v>
      </c>
    </row>
    <row r="7344" spans="1:7">
      <c r="A7344" s="389" t="s">
        <v>535</v>
      </c>
      <c r="B7344" s="389" t="s">
        <v>517</v>
      </c>
      <c r="C7344" s="389">
        <v>44.359262761399897</v>
      </c>
      <c r="D7344" s="389" t="s">
        <v>634</v>
      </c>
      <c r="E7344" s="389" t="s">
        <v>652</v>
      </c>
      <c r="F7344" s="389" t="s">
        <v>634</v>
      </c>
      <c r="G7344" s="389" t="s">
        <v>649</v>
      </c>
    </row>
    <row r="7345" spans="1:7">
      <c r="A7345" s="389" t="s">
        <v>535</v>
      </c>
      <c r="B7345" s="389" t="s">
        <v>517</v>
      </c>
      <c r="C7345" s="389">
        <v>44.359262761399897</v>
      </c>
      <c r="D7345" s="389" t="s">
        <v>634</v>
      </c>
      <c r="E7345" s="389" t="s">
        <v>652</v>
      </c>
      <c r="F7345" s="389" t="s">
        <v>634</v>
      </c>
      <c r="G7345" s="389" t="s">
        <v>649</v>
      </c>
    </row>
    <row r="7346" spans="1:7">
      <c r="A7346" s="389" t="s">
        <v>535</v>
      </c>
      <c r="B7346" s="389" t="s">
        <v>517</v>
      </c>
      <c r="C7346" s="389">
        <v>44.359262761399897</v>
      </c>
      <c r="D7346" s="389" t="s">
        <v>634</v>
      </c>
      <c r="E7346" s="389" t="s">
        <v>652</v>
      </c>
      <c r="F7346" s="389" t="s">
        <v>634</v>
      </c>
      <c r="G7346" s="389" t="s">
        <v>649</v>
      </c>
    </row>
    <row r="7347" spans="1:7">
      <c r="A7347" s="389" t="s">
        <v>581</v>
      </c>
      <c r="B7347" s="389" t="s">
        <v>517</v>
      </c>
      <c r="C7347" s="389">
        <v>17.4725522439999</v>
      </c>
      <c r="D7347" s="389" t="s">
        <v>634</v>
      </c>
      <c r="E7347" s="389" t="s">
        <v>652</v>
      </c>
      <c r="F7347" s="389" t="s">
        <v>634</v>
      </c>
      <c r="G7347" s="389" t="s">
        <v>649</v>
      </c>
    </row>
    <row r="7348" spans="1:7">
      <c r="A7348" s="389" t="s">
        <v>581</v>
      </c>
      <c r="B7348" s="389" t="s">
        <v>517</v>
      </c>
      <c r="C7348" s="389">
        <v>49.845943660000003</v>
      </c>
      <c r="D7348" s="389" t="s">
        <v>634</v>
      </c>
      <c r="E7348" s="389" t="s">
        <v>652</v>
      </c>
      <c r="F7348" s="389" t="s">
        <v>634</v>
      </c>
      <c r="G7348" s="389" t="s">
        <v>649</v>
      </c>
    </row>
    <row r="7349" spans="1:7">
      <c r="A7349" s="389" t="s">
        <v>535</v>
      </c>
      <c r="B7349" s="389" t="s">
        <v>517</v>
      </c>
      <c r="C7349" s="389">
        <v>15.5640138094</v>
      </c>
      <c r="D7349" s="389" t="s">
        <v>634</v>
      </c>
      <c r="E7349" s="389" t="s">
        <v>652</v>
      </c>
      <c r="F7349" s="389" t="s">
        <v>634</v>
      </c>
      <c r="G7349" s="389" t="s">
        <v>649</v>
      </c>
    </row>
    <row r="7350" spans="1:7">
      <c r="A7350" s="389" t="s">
        <v>535</v>
      </c>
      <c r="B7350" s="389" t="s">
        <v>517</v>
      </c>
      <c r="C7350" s="389">
        <v>21.764835969100002</v>
      </c>
      <c r="D7350" s="389" t="s">
        <v>634</v>
      </c>
      <c r="E7350" s="389" t="s">
        <v>652</v>
      </c>
      <c r="F7350" s="389" t="s">
        <v>634</v>
      </c>
      <c r="G7350" s="389" t="s">
        <v>649</v>
      </c>
    </row>
    <row r="7351" spans="1:7">
      <c r="A7351" s="389" t="s">
        <v>581</v>
      </c>
      <c r="B7351" s="389" t="s">
        <v>517</v>
      </c>
      <c r="C7351" s="389">
        <v>29.082330677400002</v>
      </c>
      <c r="D7351" s="389" t="s">
        <v>634</v>
      </c>
      <c r="E7351" s="389" t="s">
        <v>652</v>
      </c>
      <c r="F7351" s="389" t="s">
        <v>634</v>
      </c>
      <c r="G7351" s="389" t="s">
        <v>649</v>
      </c>
    </row>
    <row r="7352" spans="1:7">
      <c r="A7352" s="389" t="s">
        <v>535</v>
      </c>
      <c r="B7352" s="389" t="s">
        <v>517</v>
      </c>
      <c r="C7352" s="389">
        <v>26.815058596</v>
      </c>
      <c r="D7352" s="389" t="s">
        <v>634</v>
      </c>
      <c r="E7352" s="389" t="s">
        <v>652</v>
      </c>
      <c r="F7352" s="389" t="s">
        <v>634</v>
      </c>
      <c r="G7352" s="389" t="s">
        <v>649</v>
      </c>
    </row>
    <row r="7353" spans="1:7">
      <c r="A7353" s="389" t="s">
        <v>535</v>
      </c>
      <c r="B7353" s="389" t="s">
        <v>517</v>
      </c>
      <c r="C7353" s="389">
        <v>6.2787010397699996</v>
      </c>
      <c r="D7353" s="389" t="s">
        <v>634</v>
      </c>
      <c r="E7353" s="389" t="s">
        <v>652</v>
      </c>
      <c r="F7353" s="389" t="s">
        <v>634</v>
      </c>
      <c r="G7353" s="389" t="s">
        <v>649</v>
      </c>
    </row>
    <row r="7354" spans="1:7">
      <c r="A7354" s="389" t="s">
        <v>535</v>
      </c>
      <c r="B7354" s="389" t="s">
        <v>517</v>
      </c>
      <c r="C7354" s="389">
        <v>5.43022470873</v>
      </c>
      <c r="D7354" s="389" t="s">
        <v>634</v>
      </c>
      <c r="E7354" s="389" t="s">
        <v>652</v>
      </c>
      <c r="F7354" s="389" t="s">
        <v>634</v>
      </c>
      <c r="G7354" s="389" t="s">
        <v>649</v>
      </c>
    </row>
    <row r="7355" spans="1:7">
      <c r="A7355" s="389" t="s">
        <v>535</v>
      </c>
      <c r="B7355" s="389" t="s">
        <v>517</v>
      </c>
      <c r="C7355" s="389">
        <v>1.0652793667</v>
      </c>
      <c r="D7355" s="389" t="s">
        <v>634</v>
      </c>
      <c r="E7355" s="389" t="s">
        <v>652</v>
      </c>
      <c r="F7355" s="389" t="s">
        <v>634</v>
      </c>
      <c r="G7355" s="389" t="s">
        <v>649</v>
      </c>
    </row>
    <row r="7356" spans="1:7">
      <c r="A7356" s="389" t="s">
        <v>535</v>
      </c>
      <c r="B7356" s="389" t="s">
        <v>517</v>
      </c>
      <c r="C7356" s="389">
        <v>2.53317824269</v>
      </c>
      <c r="D7356" s="389" t="s">
        <v>634</v>
      </c>
      <c r="E7356" s="389" t="s">
        <v>652</v>
      </c>
      <c r="F7356" s="389" t="s">
        <v>634</v>
      </c>
      <c r="G7356" s="389" t="s">
        <v>649</v>
      </c>
    </row>
    <row r="7357" spans="1:7">
      <c r="A7357" s="389" t="s">
        <v>535</v>
      </c>
      <c r="B7357" s="389" t="s">
        <v>517</v>
      </c>
      <c r="C7357" s="389">
        <v>5.2983550797600003</v>
      </c>
      <c r="D7357" s="389" t="s">
        <v>634</v>
      </c>
      <c r="E7357" s="389" t="s">
        <v>652</v>
      </c>
      <c r="F7357" s="389" t="s">
        <v>634</v>
      </c>
      <c r="G7357" s="389" t="s">
        <v>649</v>
      </c>
    </row>
    <row r="7358" spans="1:7">
      <c r="A7358" s="389" t="s">
        <v>574</v>
      </c>
      <c r="B7358" s="389" t="s">
        <v>517</v>
      </c>
      <c r="C7358" s="389">
        <v>67.512953776399897</v>
      </c>
      <c r="D7358" s="389" t="s">
        <v>634</v>
      </c>
      <c r="E7358" s="389" t="s">
        <v>652</v>
      </c>
      <c r="F7358" s="389" t="s">
        <v>634</v>
      </c>
      <c r="G7358" s="389" t="s">
        <v>649</v>
      </c>
    </row>
    <row r="7359" spans="1:7">
      <c r="A7359" s="389" t="s">
        <v>535</v>
      </c>
      <c r="B7359" s="389" t="s">
        <v>517</v>
      </c>
      <c r="C7359" s="389">
        <v>38.875821176300001</v>
      </c>
      <c r="D7359" s="389" t="s">
        <v>634</v>
      </c>
      <c r="E7359" s="389" t="s">
        <v>652</v>
      </c>
      <c r="F7359" s="389" t="s">
        <v>634</v>
      </c>
      <c r="G7359" s="389" t="s">
        <v>649</v>
      </c>
    </row>
    <row r="7360" spans="1:7">
      <c r="A7360" s="389" t="s">
        <v>535</v>
      </c>
      <c r="B7360" s="389" t="s">
        <v>517</v>
      </c>
      <c r="C7360" s="389">
        <v>14.2432111854</v>
      </c>
      <c r="D7360" s="389" t="s">
        <v>634</v>
      </c>
      <c r="E7360" s="389" t="s">
        <v>652</v>
      </c>
      <c r="F7360" s="389" t="s">
        <v>634</v>
      </c>
      <c r="G7360" s="389" t="s">
        <v>649</v>
      </c>
    </row>
    <row r="7361" spans="1:7">
      <c r="A7361" s="389" t="s">
        <v>578</v>
      </c>
      <c r="B7361" s="389" t="s">
        <v>517</v>
      </c>
      <c r="C7361" s="389">
        <v>12.5905751263999</v>
      </c>
      <c r="D7361" s="389" t="s">
        <v>634</v>
      </c>
      <c r="E7361" s="389" t="s">
        <v>652</v>
      </c>
      <c r="F7361" s="389" t="s">
        <v>634</v>
      </c>
      <c r="G7361" s="389" t="s">
        <v>649</v>
      </c>
    </row>
    <row r="7362" spans="1:7">
      <c r="A7362" s="389" t="s">
        <v>535</v>
      </c>
      <c r="B7362" s="389" t="s">
        <v>517</v>
      </c>
      <c r="C7362" s="389">
        <v>52.884424792799898</v>
      </c>
      <c r="D7362" s="389" t="s">
        <v>634</v>
      </c>
      <c r="E7362" s="389" t="s">
        <v>652</v>
      </c>
      <c r="F7362" s="389" t="s">
        <v>634</v>
      </c>
      <c r="G7362" s="389" t="s">
        <v>649</v>
      </c>
    </row>
    <row r="7363" spans="1:7">
      <c r="A7363" s="389" t="s">
        <v>535</v>
      </c>
      <c r="B7363" s="389" t="s">
        <v>517</v>
      </c>
      <c r="C7363" s="389">
        <v>36.448856103099899</v>
      </c>
      <c r="D7363" s="389" t="s">
        <v>634</v>
      </c>
      <c r="E7363" s="389" t="s">
        <v>652</v>
      </c>
      <c r="F7363" s="389" t="s">
        <v>634</v>
      </c>
      <c r="G7363" s="389" t="s">
        <v>649</v>
      </c>
    </row>
    <row r="7364" spans="1:7">
      <c r="A7364" s="389" t="s">
        <v>535</v>
      </c>
      <c r="B7364" s="389" t="s">
        <v>517</v>
      </c>
      <c r="C7364" s="389">
        <v>31.7107377132</v>
      </c>
      <c r="D7364" s="389" t="s">
        <v>634</v>
      </c>
      <c r="E7364" s="389" t="s">
        <v>652</v>
      </c>
      <c r="F7364" s="389" t="s">
        <v>634</v>
      </c>
      <c r="G7364" s="389" t="s">
        <v>649</v>
      </c>
    </row>
    <row r="7365" spans="1:7">
      <c r="A7365" s="389" t="s">
        <v>535</v>
      </c>
      <c r="B7365" s="389" t="s">
        <v>517</v>
      </c>
      <c r="C7365" s="389">
        <v>23.5564825376999</v>
      </c>
      <c r="D7365" s="389" t="s">
        <v>634</v>
      </c>
      <c r="E7365" s="389" t="s">
        <v>652</v>
      </c>
      <c r="F7365" s="389" t="s">
        <v>634</v>
      </c>
      <c r="G7365" s="389" t="s">
        <v>649</v>
      </c>
    </row>
    <row r="7366" spans="1:7">
      <c r="A7366" s="389" t="s">
        <v>574</v>
      </c>
      <c r="B7366" s="389" t="s">
        <v>517</v>
      </c>
      <c r="C7366" s="389">
        <v>6.2690859703099999</v>
      </c>
      <c r="D7366" s="389" t="s">
        <v>634</v>
      </c>
      <c r="E7366" s="389" t="s">
        <v>652</v>
      </c>
      <c r="F7366" s="389" t="s">
        <v>634</v>
      </c>
      <c r="G7366" s="389" t="s">
        <v>649</v>
      </c>
    </row>
    <row r="7367" spans="1:7">
      <c r="A7367" s="389" t="s">
        <v>581</v>
      </c>
      <c r="B7367" s="389" t="s">
        <v>517</v>
      </c>
      <c r="C7367" s="389">
        <v>61.488785393500002</v>
      </c>
      <c r="D7367" s="389" t="s">
        <v>634</v>
      </c>
      <c r="E7367" s="389" t="s">
        <v>652</v>
      </c>
      <c r="F7367" s="389" t="s">
        <v>634</v>
      </c>
      <c r="G7367" s="389" t="s">
        <v>649</v>
      </c>
    </row>
    <row r="7368" spans="1:7">
      <c r="A7368" s="389" t="s">
        <v>514</v>
      </c>
      <c r="B7368" s="389" t="s">
        <v>517</v>
      </c>
      <c r="C7368" s="389">
        <v>7.5160157595900001</v>
      </c>
      <c r="D7368" s="389" t="s">
        <v>634</v>
      </c>
      <c r="E7368" s="389" t="s">
        <v>652</v>
      </c>
      <c r="F7368" s="389" t="s">
        <v>634</v>
      </c>
      <c r="G7368" s="389" t="s">
        <v>649</v>
      </c>
    </row>
    <row r="7369" spans="1:7">
      <c r="A7369" s="389" t="s">
        <v>514</v>
      </c>
      <c r="B7369" s="389" t="s">
        <v>517</v>
      </c>
      <c r="C7369" s="389">
        <v>7.5160157595900001</v>
      </c>
      <c r="D7369" s="389" t="s">
        <v>634</v>
      </c>
      <c r="E7369" s="389" t="s">
        <v>652</v>
      </c>
      <c r="F7369" s="389" t="s">
        <v>634</v>
      </c>
      <c r="G7369" s="389" t="s">
        <v>649</v>
      </c>
    </row>
    <row r="7370" spans="1:7">
      <c r="A7370" s="389" t="s">
        <v>514</v>
      </c>
      <c r="B7370" s="389" t="s">
        <v>517</v>
      </c>
      <c r="C7370" s="389">
        <v>7.5160157595900001</v>
      </c>
      <c r="D7370" s="389" t="s">
        <v>634</v>
      </c>
      <c r="E7370" s="389" t="s">
        <v>652</v>
      </c>
      <c r="F7370" s="389" t="s">
        <v>634</v>
      </c>
      <c r="G7370" s="389" t="s">
        <v>649</v>
      </c>
    </row>
    <row r="7371" spans="1:7">
      <c r="A7371" s="389" t="s">
        <v>524</v>
      </c>
      <c r="B7371" s="389" t="s">
        <v>517</v>
      </c>
      <c r="C7371" s="389">
        <v>8.9528965223399997</v>
      </c>
      <c r="D7371" s="389" t="s">
        <v>634</v>
      </c>
      <c r="E7371" s="389" t="s">
        <v>652</v>
      </c>
      <c r="F7371" s="389" t="s">
        <v>634</v>
      </c>
      <c r="G7371" s="389" t="s">
        <v>649</v>
      </c>
    </row>
    <row r="7372" spans="1:7">
      <c r="A7372" s="389" t="s">
        <v>581</v>
      </c>
      <c r="B7372" s="389" t="s">
        <v>517</v>
      </c>
      <c r="C7372" s="389">
        <v>26.204487001699899</v>
      </c>
      <c r="D7372" s="389" t="s">
        <v>634</v>
      </c>
      <c r="E7372" s="389" t="s">
        <v>652</v>
      </c>
      <c r="F7372" s="389" t="s">
        <v>634</v>
      </c>
      <c r="G7372" s="389" t="s">
        <v>649</v>
      </c>
    </row>
    <row r="7373" spans="1:7">
      <c r="A7373" s="389" t="s">
        <v>535</v>
      </c>
      <c r="B7373" s="389" t="s">
        <v>517</v>
      </c>
      <c r="C7373" s="389">
        <v>2.41143137659</v>
      </c>
      <c r="D7373" s="389" t="s">
        <v>634</v>
      </c>
      <c r="E7373" s="389" t="s">
        <v>652</v>
      </c>
      <c r="F7373" s="389" t="s">
        <v>634</v>
      </c>
      <c r="G7373" s="389" t="s">
        <v>649</v>
      </c>
    </row>
    <row r="7374" spans="1:7">
      <c r="A7374" s="389" t="s">
        <v>535</v>
      </c>
      <c r="B7374" s="389" t="s">
        <v>517</v>
      </c>
      <c r="C7374" s="389">
        <v>4.8650650773599997</v>
      </c>
      <c r="D7374" s="389" t="s">
        <v>634</v>
      </c>
      <c r="E7374" s="389" t="s">
        <v>652</v>
      </c>
      <c r="F7374" s="389" t="s">
        <v>634</v>
      </c>
      <c r="G7374" s="389" t="s">
        <v>649</v>
      </c>
    </row>
    <row r="7375" spans="1:7">
      <c r="A7375" s="389" t="s">
        <v>535</v>
      </c>
      <c r="B7375" s="389" t="s">
        <v>517</v>
      </c>
      <c r="C7375" s="389">
        <v>13.8538676027999</v>
      </c>
      <c r="D7375" s="389" t="s">
        <v>634</v>
      </c>
      <c r="E7375" s="389" t="s">
        <v>652</v>
      </c>
      <c r="F7375" s="389" t="s">
        <v>634</v>
      </c>
      <c r="G7375" s="389" t="s">
        <v>649</v>
      </c>
    </row>
    <row r="7376" spans="1:7">
      <c r="A7376" s="389" t="s">
        <v>581</v>
      </c>
      <c r="B7376" s="389" t="s">
        <v>517</v>
      </c>
      <c r="C7376" s="389">
        <v>7.56746376207</v>
      </c>
      <c r="D7376" s="389" t="s">
        <v>634</v>
      </c>
      <c r="E7376" s="389" t="s">
        <v>652</v>
      </c>
      <c r="F7376" s="389" t="s">
        <v>634</v>
      </c>
      <c r="G7376" s="389" t="s">
        <v>649</v>
      </c>
    </row>
    <row r="7377" spans="1:7">
      <c r="A7377" s="389" t="s">
        <v>535</v>
      </c>
      <c r="B7377" s="389" t="s">
        <v>517</v>
      </c>
      <c r="C7377" s="389">
        <v>1.52308949487</v>
      </c>
      <c r="D7377" s="389" t="s">
        <v>634</v>
      </c>
      <c r="E7377" s="389" t="s">
        <v>652</v>
      </c>
      <c r="F7377" s="389" t="s">
        <v>634</v>
      </c>
      <c r="G7377" s="389" t="s">
        <v>649</v>
      </c>
    </row>
    <row r="7378" spans="1:7">
      <c r="A7378" s="389" t="s">
        <v>581</v>
      </c>
      <c r="B7378" s="389" t="s">
        <v>517</v>
      </c>
      <c r="C7378" s="389">
        <v>93.673698448099898</v>
      </c>
      <c r="D7378" s="389" t="s">
        <v>634</v>
      </c>
      <c r="E7378" s="389" t="s">
        <v>652</v>
      </c>
      <c r="F7378" s="389" t="s">
        <v>634</v>
      </c>
      <c r="G7378" s="389" t="s">
        <v>649</v>
      </c>
    </row>
    <row r="7379" spans="1:7">
      <c r="A7379" s="389" t="s">
        <v>535</v>
      </c>
      <c r="B7379" s="389" t="s">
        <v>517</v>
      </c>
      <c r="C7379" s="389">
        <v>5.1416757479399999</v>
      </c>
      <c r="D7379" s="389" t="s">
        <v>634</v>
      </c>
      <c r="E7379" s="389" t="s">
        <v>652</v>
      </c>
      <c r="F7379" s="389" t="s">
        <v>634</v>
      </c>
      <c r="G7379" s="389" t="s">
        <v>649</v>
      </c>
    </row>
    <row r="7380" spans="1:7">
      <c r="A7380" s="389" t="s">
        <v>535</v>
      </c>
      <c r="B7380" s="389" t="s">
        <v>517</v>
      </c>
      <c r="C7380" s="389">
        <v>8.6330091906900002</v>
      </c>
      <c r="D7380" s="389" t="s">
        <v>634</v>
      </c>
      <c r="E7380" s="389" t="s">
        <v>652</v>
      </c>
      <c r="F7380" s="389" t="s">
        <v>634</v>
      </c>
      <c r="G7380" s="389" t="s">
        <v>649</v>
      </c>
    </row>
    <row r="7381" spans="1:7">
      <c r="A7381" s="389" t="s">
        <v>581</v>
      </c>
      <c r="B7381" s="389" t="s">
        <v>517</v>
      </c>
      <c r="C7381" s="389">
        <v>0.269976432933</v>
      </c>
      <c r="D7381" s="389" t="s">
        <v>634</v>
      </c>
      <c r="E7381" s="389" t="s">
        <v>652</v>
      </c>
      <c r="F7381" s="389" t="s">
        <v>634</v>
      </c>
      <c r="G7381" s="389" t="s">
        <v>649</v>
      </c>
    </row>
    <row r="7382" spans="1:7">
      <c r="A7382" s="389" t="s">
        <v>535</v>
      </c>
      <c r="B7382" s="389" t="s">
        <v>517</v>
      </c>
      <c r="C7382" s="389">
        <v>22.2059045658999</v>
      </c>
      <c r="D7382" s="389" t="s">
        <v>634</v>
      </c>
      <c r="E7382" s="389" t="s">
        <v>652</v>
      </c>
      <c r="F7382" s="389" t="s">
        <v>634</v>
      </c>
      <c r="G7382" s="389" t="s">
        <v>649</v>
      </c>
    </row>
    <row r="7383" spans="1:7">
      <c r="A7383" s="389" t="s">
        <v>526</v>
      </c>
      <c r="B7383" s="389" t="s">
        <v>517</v>
      </c>
      <c r="C7383" s="389">
        <v>4.6817075592900004</v>
      </c>
      <c r="D7383" s="389" t="s">
        <v>634</v>
      </c>
      <c r="E7383" s="389" t="s">
        <v>652</v>
      </c>
      <c r="F7383" s="389" t="s">
        <v>634</v>
      </c>
      <c r="G7383" s="389" t="s">
        <v>649</v>
      </c>
    </row>
    <row r="7384" spans="1:7">
      <c r="A7384" s="389" t="s">
        <v>581</v>
      </c>
      <c r="B7384" s="389" t="s">
        <v>517</v>
      </c>
      <c r="C7384" s="389">
        <v>30.4401083003</v>
      </c>
      <c r="D7384" s="389" t="s">
        <v>634</v>
      </c>
      <c r="E7384" s="389" t="s">
        <v>652</v>
      </c>
      <c r="F7384" s="389" t="s">
        <v>634</v>
      </c>
      <c r="G7384" s="389" t="s">
        <v>649</v>
      </c>
    </row>
    <row r="7385" spans="1:7">
      <c r="A7385" s="389" t="s">
        <v>535</v>
      </c>
      <c r="B7385" s="389" t="s">
        <v>517</v>
      </c>
      <c r="C7385" s="389">
        <v>10.9417057611</v>
      </c>
      <c r="D7385" s="389" t="s">
        <v>634</v>
      </c>
      <c r="E7385" s="389" t="s">
        <v>652</v>
      </c>
      <c r="F7385" s="389" t="s">
        <v>634</v>
      </c>
      <c r="G7385" s="389" t="s">
        <v>649</v>
      </c>
    </row>
    <row r="7386" spans="1:7">
      <c r="A7386" s="389" t="s">
        <v>535</v>
      </c>
      <c r="B7386" s="389" t="s">
        <v>517</v>
      </c>
      <c r="C7386" s="389">
        <v>26.238925521900001</v>
      </c>
      <c r="D7386" s="389" t="s">
        <v>634</v>
      </c>
      <c r="E7386" s="389" t="s">
        <v>652</v>
      </c>
      <c r="F7386" s="389" t="s">
        <v>634</v>
      </c>
      <c r="G7386" s="389" t="s">
        <v>649</v>
      </c>
    </row>
    <row r="7387" spans="1:7">
      <c r="A7387" s="389" t="s">
        <v>581</v>
      </c>
      <c r="B7387" s="389" t="s">
        <v>517</v>
      </c>
      <c r="C7387" s="389">
        <v>32.553369073100001</v>
      </c>
      <c r="D7387" s="389" t="s">
        <v>634</v>
      </c>
      <c r="E7387" s="389" t="s">
        <v>652</v>
      </c>
      <c r="F7387" s="389" t="s">
        <v>634</v>
      </c>
      <c r="G7387" s="389" t="s">
        <v>649</v>
      </c>
    </row>
    <row r="7388" spans="1:7">
      <c r="A7388" s="389" t="s">
        <v>534</v>
      </c>
      <c r="B7388" s="389" t="s">
        <v>517</v>
      </c>
      <c r="C7388" s="389">
        <v>7.3139435637799997</v>
      </c>
      <c r="D7388" s="389" t="s">
        <v>634</v>
      </c>
      <c r="E7388" s="389" t="s">
        <v>652</v>
      </c>
      <c r="F7388" s="389" t="s">
        <v>634</v>
      </c>
      <c r="G7388" s="389" t="s">
        <v>649</v>
      </c>
    </row>
    <row r="7389" spans="1:7">
      <c r="A7389" s="389" t="s">
        <v>534</v>
      </c>
      <c r="B7389" s="389" t="s">
        <v>517</v>
      </c>
      <c r="C7389" s="389">
        <v>7.3139435637799997</v>
      </c>
      <c r="D7389" s="389" t="s">
        <v>634</v>
      </c>
      <c r="E7389" s="389" t="s">
        <v>652</v>
      </c>
      <c r="F7389" s="389" t="s">
        <v>634</v>
      </c>
      <c r="G7389" s="389" t="s">
        <v>649</v>
      </c>
    </row>
    <row r="7390" spans="1:7">
      <c r="A7390" s="389" t="s">
        <v>541</v>
      </c>
      <c r="B7390" s="389" t="s">
        <v>517</v>
      </c>
      <c r="C7390" s="389">
        <v>7.3139435637799997</v>
      </c>
      <c r="D7390" s="389" t="s">
        <v>634</v>
      </c>
      <c r="E7390" s="389" t="s">
        <v>652</v>
      </c>
      <c r="F7390" s="389" t="s">
        <v>634</v>
      </c>
      <c r="G7390" s="389" t="s">
        <v>649</v>
      </c>
    </row>
    <row r="7391" spans="1:7">
      <c r="A7391" s="389" t="s">
        <v>541</v>
      </c>
      <c r="B7391" s="389" t="s">
        <v>517</v>
      </c>
      <c r="C7391" s="389">
        <v>7.3139435637799997</v>
      </c>
      <c r="D7391" s="389" t="s">
        <v>634</v>
      </c>
      <c r="E7391" s="389" t="s">
        <v>652</v>
      </c>
      <c r="F7391" s="389" t="s">
        <v>634</v>
      </c>
      <c r="G7391" s="389" t="s">
        <v>649</v>
      </c>
    </row>
    <row r="7392" spans="1:7">
      <c r="A7392" s="389" t="s">
        <v>535</v>
      </c>
      <c r="B7392" s="389" t="s">
        <v>517</v>
      </c>
      <c r="C7392" s="389">
        <v>2.2959486924500001</v>
      </c>
      <c r="D7392" s="389" t="s">
        <v>634</v>
      </c>
      <c r="E7392" s="389" t="s">
        <v>652</v>
      </c>
      <c r="F7392" s="389" t="s">
        <v>634</v>
      </c>
      <c r="G7392" s="389" t="s">
        <v>649</v>
      </c>
    </row>
    <row r="7393" spans="1:7">
      <c r="A7393" s="389" t="s">
        <v>524</v>
      </c>
      <c r="B7393" s="389" t="s">
        <v>517</v>
      </c>
      <c r="C7393" s="389">
        <v>37.552216166000001</v>
      </c>
      <c r="D7393" s="389" t="s">
        <v>634</v>
      </c>
      <c r="E7393" s="389" t="s">
        <v>652</v>
      </c>
      <c r="F7393" s="389" t="s">
        <v>634</v>
      </c>
      <c r="G7393" s="389" t="s">
        <v>649</v>
      </c>
    </row>
    <row r="7394" spans="1:7">
      <c r="A7394" s="389" t="s">
        <v>524</v>
      </c>
      <c r="B7394" s="389" t="s">
        <v>517</v>
      </c>
      <c r="C7394" s="389">
        <v>37.552216166000001</v>
      </c>
      <c r="D7394" s="389" t="s">
        <v>634</v>
      </c>
      <c r="E7394" s="389" t="s">
        <v>652</v>
      </c>
      <c r="F7394" s="389" t="s">
        <v>634</v>
      </c>
      <c r="G7394" s="389" t="s">
        <v>649</v>
      </c>
    </row>
    <row r="7395" spans="1:7">
      <c r="A7395" s="389" t="s">
        <v>535</v>
      </c>
      <c r="B7395" s="389" t="s">
        <v>517</v>
      </c>
      <c r="C7395" s="389">
        <v>17.6289036316</v>
      </c>
      <c r="D7395" s="389" t="s">
        <v>634</v>
      </c>
      <c r="E7395" s="389" t="s">
        <v>652</v>
      </c>
      <c r="F7395" s="389" t="s">
        <v>634</v>
      </c>
      <c r="G7395" s="389" t="s">
        <v>649</v>
      </c>
    </row>
    <row r="7396" spans="1:7">
      <c r="A7396" s="389" t="s">
        <v>535</v>
      </c>
      <c r="B7396" s="389" t="s">
        <v>517</v>
      </c>
      <c r="C7396" s="389">
        <v>13.0408894974</v>
      </c>
      <c r="D7396" s="389" t="s">
        <v>634</v>
      </c>
      <c r="E7396" s="389" t="s">
        <v>652</v>
      </c>
      <c r="F7396" s="389" t="s">
        <v>634</v>
      </c>
      <c r="G7396" s="389" t="s">
        <v>649</v>
      </c>
    </row>
    <row r="7397" spans="1:7">
      <c r="A7397" s="389" t="s">
        <v>514</v>
      </c>
      <c r="B7397" s="389" t="s">
        <v>517</v>
      </c>
      <c r="C7397" s="389">
        <v>17.7791810063</v>
      </c>
      <c r="D7397" s="389" t="s">
        <v>634</v>
      </c>
      <c r="E7397" s="389" t="s">
        <v>652</v>
      </c>
      <c r="F7397" s="389" t="s">
        <v>634</v>
      </c>
      <c r="G7397" s="389" t="s">
        <v>649</v>
      </c>
    </row>
    <row r="7398" spans="1:7">
      <c r="A7398" s="389" t="s">
        <v>535</v>
      </c>
      <c r="B7398" s="389" t="s">
        <v>517</v>
      </c>
      <c r="C7398" s="389">
        <v>19.872588457500001</v>
      </c>
      <c r="D7398" s="389" t="s">
        <v>634</v>
      </c>
      <c r="E7398" s="389" t="s">
        <v>652</v>
      </c>
      <c r="F7398" s="389" t="s">
        <v>634</v>
      </c>
      <c r="G7398" s="389" t="s">
        <v>649</v>
      </c>
    </row>
    <row r="7399" spans="1:7">
      <c r="A7399" s="389" t="s">
        <v>535</v>
      </c>
      <c r="B7399" s="389" t="s">
        <v>517</v>
      </c>
      <c r="C7399" s="389">
        <v>36.941891679100003</v>
      </c>
      <c r="D7399" s="389" t="s">
        <v>634</v>
      </c>
      <c r="E7399" s="389" t="s">
        <v>652</v>
      </c>
      <c r="F7399" s="389" t="s">
        <v>634</v>
      </c>
      <c r="G7399" s="389" t="s">
        <v>649</v>
      </c>
    </row>
    <row r="7400" spans="1:7">
      <c r="A7400" s="389" t="s">
        <v>523</v>
      </c>
      <c r="B7400" s="389" t="s">
        <v>517</v>
      </c>
      <c r="C7400" s="389">
        <v>7.5354796453599997</v>
      </c>
      <c r="D7400" s="389" t="s">
        <v>634</v>
      </c>
      <c r="E7400" s="389" t="s">
        <v>652</v>
      </c>
      <c r="F7400" s="389" t="s">
        <v>634</v>
      </c>
      <c r="G7400" s="389" t="s">
        <v>649</v>
      </c>
    </row>
    <row r="7401" spans="1:7">
      <c r="A7401" s="389" t="s">
        <v>535</v>
      </c>
      <c r="B7401" s="389" t="s">
        <v>517</v>
      </c>
      <c r="C7401" s="389">
        <v>67.886328695100005</v>
      </c>
      <c r="D7401" s="389" t="s">
        <v>634</v>
      </c>
      <c r="E7401" s="389" t="s">
        <v>652</v>
      </c>
      <c r="F7401" s="389" t="s">
        <v>634</v>
      </c>
      <c r="G7401" s="389" t="s">
        <v>649</v>
      </c>
    </row>
    <row r="7402" spans="1:7">
      <c r="A7402" s="389" t="s">
        <v>535</v>
      </c>
      <c r="B7402" s="389" t="s">
        <v>517</v>
      </c>
      <c r="C7402" s="389">
        <v>38.623548741699899</v>
      </c>
      <c r="D7402" s="389" t="s">
        <v>634</v>
      </c>
      <c r="E7402" s="389" t="s">
        <v>652</v>
      </c>
      <c r="F7402" s="389" t="s">
        <v>634</v>
      </c>
      <c r="G7402" s="389" t="s">
        <v>649</v>
      </c>
    </row>
    <row r="7403" spans="1:7">
      <c r="A7403" s="389" t="s">
        <v>535</v>
      </c>
      <c r="B7403" s="389" t="s">
        <v>517</v>
      </c>
      <c r="C7403" s="389">
        <v>15.1082643118999</v>
      </c>
      <c r="D7403" s="389" t="s">
        <v>634</v>
      </c>
      <c r="E7403" s="389" t="s">
        <v>652</v>
      </c>
      <c r="F7403" s="389" t="s">
        <v>634</v>
      </c>
      <c r="G7403" s="389" t="s">
        <v>649</v>
      </c>
    </row>
    <row r="7404" spans="1:7">
      <c r="A7404" s="389" t="s">
        <v>523</v>
      </c>
      <c r="B7404" s="389" t="s">
        <v>517</v>
      </c>
      <c r="C7404" s="389">
        <v>8.9557538931400007</v>
      </c>
      <c r="D7404" s="389" t="s">
        <v>634</v>
      </c>
      <c r="E7404" s="389" t="s">
        <v>652</v>
      </c>
      <c r="F7404" s="389" t="s">
        <v>634</v>
      </c>
      <c r="G7404" s="389" t="s">
        <v>649</v>
      </c>
    </row>
    <row r="7405" spans="1:7">
      <c r="A7405" s="389" t="s">
        <v>542</v>
      </c>
      <c r="B7405" s="389" t="s">
        <v>517</v>
      </c>
      <c r="C7405" s="389">
        <v>13.7547716784999</v>
      </c>
      <c r="D7405" s="389" t="s">
        <v>634</v>
      </c>
      <c r="E7405" s="389" t="s">
        <v>652</v>
      </c>
      <c r="F7405" s="389" t="s">
        <v>634</v>
      </c>
      <c r="G7405" s="389" t="s">
        <v>649</v>
      </c>
    </row>
    <row r="7406" spans="1:7">
      <c r="A7406" s="389" t="s">
        <v>542</v>
      </c>
      <c r="B7406" s="389" t="s">
        <v>517</v>
      </c>
      <c r="C7406" s="389">
        <v>13.7547716784999</v>
      </c>
      <c r="D7406" s="389" t="s">
        <v>634</v>
      </c>
      <c r="E7406" s="389" t="s">
        <v>652</v>
      </c>
      <c r="F7406" s="389" t="s">
        <v>634</v>
      </c>
      <c r="G7406" s="389" t="s">
        <v>649</v>
      </c>
    </row>
    <row r="7407" spans="1:7">
      <c r="A7407" s="389" t="s">
        <v>535</v>
      </c>
      <c r="B7407" s="389" t="s">
        <v>517</v>
      </c>
      <c r="C7407" s="389">
        <v>39.013987841599899</v>
      </c>
      <c r="D7407" s="389" t="s">
        <v>634</v>
      </c>
      <c r="E7407" s="389" t="s">
        <v>652</v>
      </c>
      <c r="F7407" s="389" t="s">
        <v>634</v>
      </c>
      <c r="G7407" s="389" t="s">
        <v>649</v>
      </c>
    </row>
    <row r="7408" spans="1:7">
      <c r="A7408" s="389" t="s">
        <v>535</v>
      </c>
      <c r="B7408" s="389" t="s">
        <v>517</v>
      </c>
      <c r="C7408" s="389">
        <v>31.1806225423</v>
      </c>
      <c r="D7408" s="389" t="s">
        <v>634</v>
      </c>
      <c r="E7408" s="389" t="s">
        <v>652</v>
      </c>
      <c r="F7408" s="389" t="s">
        <v>634</v>
      </c>
      <c r="G7408" s="389" t="s">
        <v>649</v>
      </c>
    </row>
    <row r="7409" spans="1:7">
      <c r="A7409" s="389" t="s">
        <v>535</v>
      </c>
      <c r="B7409" s="389" t="s">
        <v>517</v>
      </c>
      <c r="C7409" s="389">
        <v>4.2436685539000001</v>
      </c>
      <c r="D7409" s="389" t="s">
        <v>634</v>
      </c>
      <c r="E7409" s="389" t="s">
        <v>652</v>
      </c>
      <c r="F7409" s="389" t="s">
        <v>634</v>
      </c>
      <c r="G7409" s="389" t="s">
        <v>649</v>
      </c>
    </row>
    <row r="7410" spans="1:7">
      <c r="A7410" s="389" t="s">
        <v>574</v>
      </c>
      <c r="B7410" s="389" t="s">
        <v>517</v>
      </c>
      <c r="C7410" s="389">
        <v>3.8928813707800001</v>
      </c>
      <c r="D7410" s="389" t="s">
        <v>634</v>
      </c>
      <c r="E7410" s="389" t="s">
        <v>652</v>
      </c>
      <c r="F7410" s="389" t="s">
        <v>634</v>
      </c>
      <c r="G7410" s="389" t="s">
        <v>649</v>
      </c>
    </row>
    <row r="7411" spans="1:7">
      <c r="A7411" s="389" t="s">
        <v>578</v>
      </c>
      <c r="B7411" s="389" t="s">
        <v>517</v>
      </c>
      <c r="C7411" s="389">
        <v>6.9401696886600002</v>
      </c>
      <c r="D7411" s="389" t="s">
        <v>634</v>
      </c>
      <c r="E7411" s="389" t="s">
        <v>652</v>
      </c>
      <c r="F7411" s="389" t="s">
        <v>634</v>
      </c>
      <c r="G7411" s="389" t="s">
        <v>649</v>
      </c>
    </row>
    <row r="7412" spans="1:7">
      <c r="A7412" s="389" t="s">
        <v>535</v>
      </c>
      <c r="B7412" s="389" t="s">
        <v>517</v>
      </c>
      <c r="C7412" s="389">
        <v>21.846969505899899</v>
      </c>
      <c r="D7412" s="389" t="s">
        <v>634</v>
      </c>
      <c r="E7412" s="389" t="s">
        <v>652</v>
      </c>
      <c r="F7412" s="389" t="s">
        <v>634</v>
      </c>
      <c r="G7412" s="389" t="s">
        <v>649</v>
      </c>
    </row>
    <row r="7413" spans="1:7">
      <c r="A7413" s="389" t="s">
        <v>535</v>
      </c>
      <c r="B7413" s="389" t="s">
        <v>517</v>
      </c>
      <c r="C7413" s="389">
        <v>33.1603339252</v>
      </c>
      <c r="D7413" s="389" t="s">
        <v>634</v>
      </c>
      <c r="E7413" s="389" t="s">
        <v>652</v>
      </c>
      <c r="F7413" s="389" t="s">
        <v>634</v>
      </c>
      <c r="G7413" s="389" t="s">
        <v>649</v>
      </c>
    </row>
    <row r="7414" spans="1:7">
      <c r="A7414" s="389" t="s">
        <v>535</v>
      </c>
      <c r="B7414" s="389" t="s">
        <v>517</v>
      </c>
      <c r="C7414" s="389">
        <v>33.1603339252</v>
      </c>
      <c r="D7414" s="389" t="s">
        <v>634</v>
      </c>
      <c r="E7414" s="389" t="s">
        <v>652</v>
      </c>
      <c r="F7414" s="389" t="s">
        <v>634</v>
      </c>
      <c r="G7414" s="389" t="s">
        <v>649</v>
      </c>
    </row>
    <row r="7415" spans="1:7">
      <c r="A7415" s="389" t="s">
        <v>535</v>
      </c>
      <c r="B7415" s="389" t="s">
        <v>517</v>
      </c>
      <c r="C7415" s="389">
        <v>34.238887359300001</v>
      </c>
      <c r="D7415" s="389" t="s">
        <v>634</v>
      </c>
      <c r="E7415" s="389" t="s">
        <v>652</v>
      </c>
      <c r="F7415" s="389" t="s">
        <v>634</v>
      </c>
      <c r="G7415" s="389" t="s">
        <v>649</v>
      </c>
    </row>
    <row r="7416" spans="1:7">
      <c r="A7416" s="389" t="s">
        <v>526</v>
      </c>
      <c r="B7416" s="389" t="s">
        <v>517</v>
      </c>
      <c r="C7416" s="389">
        <v>10.3241240034</v>
      </c>
      <c r="D7416" s="389" t="s">
        <v>634</v>
      </c>
      <c r="E7416" s="389" t="s">
        <v>652</v>
      </c>
      <c r="F7416" s="389" t="s">
        <v>634</v>
      </c>
      <c r="G7416" s="389" t="s">
        <v>649</v>
      </c>
    </row>
    <row r="7417" spans="1:7">
      <c r="A7417" s="389" t="s">
        <v>549</v>
      </c>
      <c r="B7417" s="389" t="s">
        <v>517</v>
      </c>
      <c r="C7417" s="389">
        <v>10.3241240034</v>
      </c>
      <c r="D7417" s="389" t="s">
        <v>634</v>
      </c>
      <c r="E7417" s="389" t="s">
        <v>652</v>
      </c>
      <c r="F7417" s="389" t="s">
        <v>634</v>
      </c>
      <c r="G7417" s="389" t="s">
        <v>649</v>
      </c>
    </row>
    <row r="7418" spans="1:7">
      <c r="A7418" s="389" t="s">
        <v>534</v>
      </c>
      <c r="B7418" s="389" t="s">
        <v>517</v>
      </c>
      <c r="C7418" s="389">
        <v>7.5755399679200002</v>
      </c>
      <c r="D7418" s="389" t="s">
        <v>634</v>
      </c>
      <c r="E7418" s="389" t="s">
        <v>652</v>
      </c>
      <c r="F7418" s="389" t="s">
        <v>634</v>
      </c>
      <c r="G7418" s="389" t="s">
        <v>649</v>
      </c>
    </row>
    <row r="7419" spans="1:7">
      <c r="A7419" s="389" t="s">
        <v>534</v>
      </c>
      <c r="B7419" s="389" t="s">
        <v>517</v>
      </c>
      <c r="C7419" s="389">
        <v>7.5755399679200002</v>
      </c>
      <c r="D7419" s="389" t="s">
        <v>634</v>
      </c>
      <c r="E7419" s="389" t="s">
        <v>652</v>
      </c>
      <c r="F7419" s="389" t="s">
        <v>634</v>
      </c>
      <c r="G7419" s="389" t="s">
        <v>649</v>
      </c>
    </row>
    <row r="7420" spans="1:7">
      <c r="A7420" s="389" t="s">
        <v>534</v>
      </c>
      <c r="B7420" s="389" t="s">
        <v>517</v>
      </c>
      <c r="C7420" s="389">
        <v>7.5755399679200002</v>
      </c>
      <c r="D7420" s="389" t="s">
        <v>634</v>
      </c>
      <c r="E7420" s="389" t="s">
        <v>652</v>
      </c>
      <c r="F7420" s="389" t="s">
        <v>634</v>
      </c>
      <c r="G7420" s="389" t="s">
        <v>649</v>
      </c>
    </row>
    <row r="7421" spans="1:7">
      <c r="A7421" s="389" t="s">
        <v>541</v>
      </c>
      <c r="B7421" s="389" t="s">
        <v>517</v>
      </c>
      <c r="C7421" s="389">
        <v>7.5755399679200002</v>
      </c>
      <c r="D7421" s="389" t="s">
        <v>634</v>
      </c>
      <c r="E7421" s="389" t="s">
        <v>652</v>
      </c>
      <c r="F7421" s="389" t="s">
        <v>634</v>
      </c>
      <c r="G7421" s="389" t="s">
        <v>649</v>
      </c>
    </row>
    <row r="7422" spans="1:7">
      <c r="A7422" s="389" t="s">
        <v>541</v>
      </c>
      <c r="B7422" s="389" t="s">
        <v>517</v>
      </c>
      <c r="C7422" s="389">
        <v>7.5755399679200002</v>
      </c>
      <c r="D7422" s="389" t="s">
        <v>634</v>
      </c>
      <c r="E7422" s="389" t="s">
        <v>652</v>
      </c>
      <c r="F7422" s="389" t="s">
        <v>634</v>
      </c>
      <c r="G7422" s="389" t="s">
        <v>649</v>
      </c>
    </row>
    <row r="7423" spans="1:7">
      <c r="A7423" s="389" t="s">
        <v>541</v>
      </c>
      <c r="B7423" s="389" t="s">
        <v>517</v>
      </c>
      <c r="C7423" s="389">
        <v>7.5755399679200002</v>
      </c>
      <c r="D7423" s="389" t="s">
        <v>634</v>
      </c>
      <c r="E7423" s="389" t="s">
        <v>652</v>
      </c>
      <c r="F7423" s="389" t="s">
        <v>634</v>
      </c>
      <c r="G7423" s="389" t="s">
        <v>649</v>
      </c>
    </row>
    <row r="7424" spans="1:7">
      <c r="A7424" s="389" t="s">
        <v>535</v>
      </c>
      <c r="B7424" s="389" t="s">
        <v>517</v>
      </c>
      <c r="C7424" s="389">
        <v>33.194655476400001</v>
      </c>
      <c r="D7424" s="389" t="s">
        <v>634</v>
      </c>
      <c r="E7424" s="389" t="s">
        <v>652</v>
      </c>
      <c r="F7424" s="389" t="s">
        <v>634</v>
      </c>
      <c r="G7424" s="389" t="s">
        <v>649</v>
      </c>
    </row>
    <row r="7425" spans="1:7">
      <c r="A7425" s="389" t="s">
        <v>535</v>
      </c>
      <c r="B7425" s="389" t="s">
        <v>517</v>
      </c>
      <c r="C7425" s="389">
        <v>3.8933095041499999</v>
      </c>
      <c r="D7425" s="389" t="s">
        <v>634</v>
      </c>
      <c r="E7425" s="389" t="s">
        <v>652</v>
      </c>
      <c r="F7425" s="389" t="s">
        <v>634</v>
      </c>
      <c r="G7425" s="389" t="s">
        <v>649</v>
      </c>
    </row>
    <row r="7426" spans="1:7">
      <c r="A7426" s="389" t="s">
        <v>535</v>
      </c>
      <c r="B7426" s="389" t="s">
        <v>517</v>
      </c>
      <c r="C7426" s="389">
        <v>34.0570201329</v>
      </c>
      <c r="D7426" s="389" t="s">
        <v>634</v>
      </c>
      <c r="E7426" s="389" t="s">
        <v>652</v>
      </c>
      <c r="F7426" s="389" t="s">
        <v>634</v>
      </c>
      <c r="G7426" s="389" t="s">
        <v>649</v>
      </c>
    </row>
    <row r="7427" spans="1:7">
      <c r="A7427" s="389" t="s">
        <v>535</v>
      </c>
      <c r="B7427" s="389" t="s">
        <v>517</v>
      </c>
      <c r="C7427" s="389">
        <v>37.236984546499897</v>
      </c>
      <c r="D7427" s="389" t="s">
        <v>634</v>
      </c>
      <c r="E7427" s="389" t="s">
        <v>652</v>
      </c>
      <c r="F7427" s="389" t="s">
        <v>634</v>
      </c>
      <c r="G7427" s="389" t="s">
        <v>649</v>
      </c>
    </row>
    <row r="7428" spans="1:7">
      <c r="A7428" s="389" t="s">
        <v>514</v>
      </c>
      <c r="B7428" s="389" t="s">
        <v>517</v>
      </c>
      <c r="C7428" s="389">
        <v>12.5201571969</v>
      </c>
      <c r="D7428" s="389" t="s">
        <v>634</v>
      </c>
      <c r="E7428" s="389" t="s">
        <v>652</v>
      </c>
      <c r="F7428" s="389" t="s">
        <v>634</v>
      </c>
      <c r="G7428" s="389" t="s">
        <v>649</v>
      </c>
    </row>
    <row r="7429" spans="1:7">
      <c r="A7429" s="389" t="s">
        <v>581</v>
      </c>
      <c r="B7429" s="389" t="s">
        <v>517</v>
      </c>
      <c r="C7429" s="389">
        <v>33.156779510900002</v>
      </c>
      <c r="D7429" s="389" t="s">
        <v>634</v>
      </c>
      <c r="E7429" s="389" t="s">
        <v>652</v>
      </c>
      <c r="F7429" s="389" t="s">
        <v>634</v>
      </c>
      <c r="G7429" s="389" t="s">
        <v>649</v>
      </c>
    </row>
    <row r="7430" spans="1:7">
      <c r="A7430" s="389" t="s">
        <v>535</v>
      </c>
      <c r="B7430" s="389" t="s">
        <v>517</v>
      </c>
      <c r="C7430" s="389">
        <v>20.770964979999899</v>
      </c>
      <c r="D7430" s="389" t="s">
        <v>634</v>
      </c>
      <c r="E7430" s="389" t="s">
        <v>652</v>
      </c>
      <c r="F7430" s="389" t="s">
        <v>634</v>
      </c>
      <c r="G7430" s="389" t="s">
        <v>649</v>
      </c>
    </row>
    <row r="7431" spans="1:7">
      <c r="A7431" s="389" t="s">
        <v>559</v>
      </c>
      <c r="B7431" s="389" t="s">
        <v>517</v>
      </c>
      <c r="C7431" s="389">
        <v>55.1942382939</v>
      </c>
      <c r="D7431" s="389" t="s">
        <v>634</v>
      </c>
      <c r="E7431" s="389" t="s">
        <v>652</v>
      </c>
      <c r="F7431" s="389" t="s">
        <v>634</v>
      </c>
      <c r="G7431" s="389" t="s">
        <v>649</v>
      </c>
    </row>
    <row r="7432" spans="1:7">
      <c r="A7432" s="389" t="s">
        <v>559</v>
      </c>
      <c r="B7432" s="389" t="s">
        <v>517</v>
      </c>
      <c r="C7432" s="389">
        <v>55.1942382939</v>
      </c>
      <c r="D7432" s="389" t="s">
        <v>634</v>
      </c>
      <c r="E7432" s="389" t="s">
        <v>652</v>
      </c>
      <c r="F7432" s="389" t="s">
        <v>634</v>
      </c>
      <c r="G7432" s="389" t="s">
        <v>649</v>
      </c>
    </row>
    <row r="7433" spans="1:7">
      <c r="A7433" s="389" t="s">
        <v>535</v>
      </c>
      <c r="B7433" s="389" t="s">
        <v>517</v>
      </c>
      <c r="C7433" s="389">
        <v>21.9462591686999</v>
      </c>
      <c r="D7433" s="389" t="s">
        <v>634</v>
      </c>
      <c r="E7433" s="389" t="s">
        <v>652</v>
      </c>
      <c r="F7433" s="389" t="s">
        <v>634</v>
      </c>
      <c r="G7433" s="389" t="s">
        <v>649</v>
      </c>
    </row>
    <row r="7434" spans="1:7">
      <c r="A7434" s="389" t="s">
        <v>535</v>
      </c>
      <c r="B7434" s="389" t="s">
        <v>517</v>
      </c>
      <c r="C7434" s="389">
        <v>26.4596977964</v>
      </c>
      <c r="D7434" s="389" t="s">
        <v>634</v>
      </c>
      <c r="E7434" s="389" t="s">
        <v>652</v>
      </c>
      <c r="F7434" s="389" t="s">
        <v>634</v>
      </c>
      <c r="G7434" s="389" t="s">
        <v>649</v>
      </c>
    </row>
    <row r="7435" spans="1:7">
      <c r="A7435" s="389" t="s">
        <v>535</v>
      </c>
      <c r="B7435" s="389" t="s">
        <v>517</v>
      </c>
      <c r="C7435" s="389">
        <v>26.4596977964</v>
      </c>
      <c r="D7435" s="389" t="s">
        <v>634</v>
      </c>
      <c r="E7435" s="389" t="s">
        <v>652</v>
      </c>
      <c r="F7435" s="389" t="s">
        <v>634</v>
      </c>
      <c r="G7435" s="389" t="s">
        <v>649</v>
      </c>
    </row>
    <row r="7436" spans="1:7">
      <c r="A7436" s="389" t="s">
        <v>535</v>
      </c>
      <c r="B7436" s="389" t="s">
        <v>517</v>
      </c>
      <c r="C7436" s="389">
        <v>4.2582481474599998</v>
      </c>
      <c r="D7436" s="389" t="s">
        <v>634</v>
      </c>
      <c r="E7436" s="389" t="s">
        <v>652</v>
      </c>
      <c r="F7436" s="389" t="s">
        <v>634</v>
      </c>
      <c r="G7436" s="389" t="s">
        <v>649</v>
      </c>
    </row>
    <row r="7437" spans="1:7">
      <c r="A7437" s="389" t="s">
        <v>514</v>
      </c>
      <c r="B7437" s="389" t="s">
        <v>517</v>
      </c>
      <c r="C7437" s="389">
        <v>13.9033405501999</v>
      </c>
      <c r="D7437" s="389" t="s">
        <v>634</v>
      </c>
      <c r="E7437" s="389" t="s">
        <v>652</v>
      </c>
      <c r="F7437" s="389" t="s">
        <v>634</v>
      </c>
      <c r="G7437" s="389" t="s">
        <v>649</v>
      </c>
    </row>
    <row r="7438" spans="1:7">
      <c r="A7438" s="389" t="s">
        <v>581</v>
      </c>
      <c r="B7438" s="389" t="s">
        <v>517</v>
      </c>
      <c r="C7438" s="389">
        <v>34.696767101500001</v>
      </c>
      <c r="D7438" s="389" t="s">
        <v>634</v>
      </c>
      <c r="E7438" s="389" t="s">
        <v>652</v>
      </c>
      <c r="F7438" s="389" t="s">
        <v>634</v>
      </c>
      <c r="G7438" s="389" t="s">
        <v>649</v>
      </c>
    </row>
    <row r="7439" spans="1:7">
      <c r="A7439" s="389" t="s">
        <v>514</v>
      </c>
      <c r="B7439" s="389" t="s">
        <v>517</v>
      </c>
      <c r="C7439" s="389">
        <v>19.468928821799899</v>
      </c>
      <c r="D7439" s="389" t="s">
        <v>634</v>
      </c>
      <c r="E7439" s="389" t="s">
        <v>652</v>
      </c>
      <c r="F7439" s="389" t="s">
        <v>634</v>
      </c>
      <c r="G7439" s="389" t="s">
        <v>649</v>
      </c>
    </row>
    <row r="7440" spans="1:7">
      <c r="A7440" s="389" t="s">
        <v>514</v>
      </c>
      <c r="B7440" s="389" t="s">
        <v>517</v>
      </c>
      <c r="C7440" s="389">
        <v>19.468928821799899</v>
      </c>
      <c r="D7440" s="389" t="s">
        <v>634</v>
      </c>
      <c r="E7440" s="389" t="s">
        <v>652</v>
      </c>
      <c r="F7440" s="389" t="s">
        <v>634</v>
      </c>
      <c r="G7440" s="389" t="s">
        <v>649</v>
      </c>
    </row>
    <row r="7441" spans="1:7">
      <c r="A7441" s="389" t="s">
        <v>514</v>
      </c>
      <c r="B7441" s="389" t="s">
        <v>517</v>
      </c>
      <c r="C7441" s="389">
        <v>19.468928821799899</v>
      </c>
      <c r="D7441" s="389" t="s">
        <v>634</v>
      </c>
      <c r="E7441" s="389" t="s">
        <v>652</v>
      </c>
      <c r="F7441" s="389" t="s">
        <v>634</v>
      </c>
      <c r="G7441" s="389" t="s">
        <v>649</v>
      </c>
    </row>
    <row r="7442" spans="1:7">
      <c r="A7442" s="389" t="s">
        <v>514</v>
      </c>
      <c r="B7442" s="389" t="s">
        <v>517</v>
      </c>
      <c r="C7442" s="389">
        <v>19.468928821799899</v>
      </c>
      <c r="D7442" s="389" t="s">
        <v>634</v>
      </c>
      <c r="E7442" s="389" t="s">
        <v>652</v>
      </c>
      <c r="F7442" s="389" t="s">
        <v>634</v>
      </c>
      <c r="G7442" s="389" t="s">
        <v>649</v>
      </c>
    </row>
    <row r="7443" spans="1:7">
      <c r="A7443" s="389" t="s">
        <v>514</v>
      </c>
      <c r="B7443" s="389" t="s">
        <v>517</v>
      </c>
      <c r="C7443" s="389">
        <v>19.468928821799899</v>
      </c>
      <c r="D7443" s="389" t="s">
        <v>634</v>
      </c>
      <c r="E7443" s="389" t="s">
        <v>652</v>
      </c>
      <c r="F7443" s="389" t="s">
        <v>634</v>
      </c>
      <c r="G7443" s="389" t="s">
        <v>649</v>
      </c>
    </row>
    <row r="7444" spans="1:7">
      <c r="A7444" s="389" t="s">
        <v>514</v>
      </c>
      <c r="B7444" s="389" t="s">
        <v>517</v>
      </c>
      <c r="C7444" s="389">
        <v>19.468928821799899</v>
      </c>
      <c r="D7444" s="389" t="s">
        <v>634</v>
      </c>
      <c r="E7444" s="389" t="s">
        <v>652</v>
      </c>
      <c r="F7444" s="389" t="s">
        <v>634</v>
      </c>
      <c r="G7444" s="389" t="s">
        <v>649</v>
      </c>
    </row>
    <row r="7445" spans="1:7">
      <c r="A7445" s="389" t="s">
        <v>535</v>
      </c>
      <c r="B7445" s="389" t="s">
        <v>517</v>
      </c>
      <c r="C7445" s="389">
        <v>5.5926883929100004</v>
      </c>
      <c r="D7445" s="389" t="s">
        <v>634</v>
      </c>
      <c r="E7445" s="389" t="s">
        <v>652</v>
      </c>
      <c r="F7445" s="389" t="s">
        <v>634</v>
      </c>
      <c r="G7445" s="389" t="s">
        <v>649</v>
      </c>
    </row>
    <row r="7446" spans="1:7">
      <c r="A7446" s="389" t="s">
        <v>535</v>
      </c>
      <c r="B7446" s="389" t="s">
        <v>517</v>
      </c>
      <c r="C7446" s="389">
        <v>29.376212927000001</v>
      </c>
      <c r="D7446" s="389" t="s">
        <v>634</v>
      </c>
      <c r="E7446" s="389" t="s">
        <v>652</v>
      </c>
      <c r="F7446" s="389" t="s">
        <v>634</v>
      </c>
      <c r="G7446" s="389" t="s">
        <v>649</v>
      </c>
    </row>
    <row r="7447" spans="1:7">
      <c r="A7447" s="389" t="s">
        <v>535</v>
      </c>
      <c r="B7447" s="389" t="s">
        <v>517</v>
      </c>
      <c r="C7447" s="389">
        <v>28.433984336200002</v>
      </c>
      <c r="D7447" s="389" t="s">
        <v>634</v>
      </c>
      <c r="E7447" s="389" t="s">
        <v>652</v>
      </c>
      <c r="F7447" s="389" t="s">
        <v>634</v>
      </c>
      <c r="G7447" s="389" t="s">
        <v>649</v>
      </c>
    </row>
    <row r="7448" spans="1:7">
      <c r="A7448" s="389" t="s">
        <v>514</v>
      </c>
      <c r="B7448" s="389" t="s">
        <v>517</v>
      </c>
      <c r="C7448" s="389">
        <v>35.609812051900001</v>
      </c>
      <c r="D7448" s="389" t="s">
        <v>634</v>
      </c>
      <c r="E7448" s="389" t="s">
        <v>652</v>
      </c>
      <c r="F7448" s="389" t="s">
        <v>634</v>
      </c>
      <c r="G7448" s="389" t="s">
        <v>649</v>
      </c>
    </row>
    <row r="7449" spans="1:7">
      <c r="A7449" s="389" t="s">
        <v>514</v>
      </c>
      <c r="B7449" s="389" t="s">
        <v>517</v>
      </c>
      <c r="C7449" s="389">
        <v>35.609812051900001</v>
      </c>
      <c r="D7449" s="389" t="s">
        <v>634</v>
      </c>
      <c r="E7449" s="389" t="s">
        <v>652</v>
      </c>
      <c r="F7449" s="389" t="s">
        <v>634</v>
      </c>
      <c r="G7449" s="389" t="s">
        <v>649</v>
      </c>
    </row>
    <row r="7450" spans="1:7">
      <c r="A7450" s="389" t="s">
        <v>514</v>
      </c>
      <c r="B7450" s="389" t="s">
        <v>517</v>
      </c>
      <c r="C7450" s="389">
        <v>35.609812051900001</v>
      </c>
      <c r="D7450" s="389" t="s">
        <v>634</v>
      </c>
      <c r="E7450" s="389" t="s">
        <v>652</v>
      </c>
      <c r="F7450" s="389" t="s">
        <v>634</v>
      </c>
      <c r="G7450" s="389" t="s">
        <v>649</v>
      </c>
    </row>
    <row r="7451" spans="1:7">
      <c r="A7451" s="389" t="s">
        <v>535</v>
      </c>
      <c r="B7451" s="389" t="s">
        <v>517</v>
      </c>
      <c r="C7451" s="389">
        <v>5.5246449866500003</v>
      </c>
      <c r="D7451" s="389" t="s">
        <v>634</v>
      </c>
      <c r="E7451" s="389" t="s">
        <v>652</v>
      </c>
      <c r="F7451" s="389" t="s">
        <v>634</v>
      </c>
      <c r="G7451" s="389" t="s">
        <v>649</v>
      </c>
    </row>
    <row r="7452" spans="1:7">
      <c r="A7452" s="389" t="s">
        <v>535</v>
      </c>
      <c r="B7452" s="389" t="s">
        <v>517</v>
      </c>
      <c r="C7452" s="389">
        <v>5.5246449866500003</v>
      </c>
      <c r="D7452" s="389" t="s">
        <v>634</v>
      </c>
      <c r="E7452" s="389" t="s">
        <v>652</v>
      </c>
      <c r="F7452" s="389" t="s">
        <v>634</v>
      </c>
      <c r="G7452" s="389" t="s">
        <v>649</v>
      </c>
    </row>
    <row r="7453" spans="1:7">
      <c r="A7453" s="389" t="s">
        <v>535</v>
      </c>
      <c r="B7453" s="389" t="s">
        <v>517</v>
      </c>
      <c r="C7453" s="389">
        <v>32.106039612300002</v>
      </c>
      <c r="D7453" s="389" t="s">
        <v>634</v>
      </c>
      <c r="E7453" s="389" t="s">
        <v>652</v>
      </c>
      <c r="F7453" s="389" t="s">
        <v>634</v>
      </c>
      <c r="G7453" s="389" t="s">
        <v>649</v>
      </c>
    </row>
    <row r="7454" spans="1:7">
      <c r="A7454" s="389" t="s">
        <v>535</v>
      </c>
      <c r="B7454" s="389" t="s">
        <v>517</v>
      </c>
      <c r="C7454" s="389">
        <v>8.4886326336900009</v>
      </c>
      <c r="D7454" s="389" t="s">
        <v>634</v>
      </c>
      <c r="E7454" s="389" t="s">
        <v>652</v>
      </c>
      <c r="F7454" s="389" t="s">
        <v>634</v>
      </c>
      <c r="G7454" s="389" t="s">
        <v>649</v>
      </c>
    </row>
    <row r="7455" spans="1:7">
      <c r="A7455" s="389" t="s">
        <v>535</v>
      </c>
      <c r="B7455" s="389" t="s">
        <v>517</v>
      </c>
      <c r="C7455" s="389">
        <v>8.4886326336900009</v>
      </c>
      <c r="D7455" s="389" t="s">
        <v>634</v>
      </c>
      <c r="E7455" s="389" t="s">
        <v>652</v>
      </c>
      <c r="F7455" s="389" t="s">
        <v>634</v>
      </c>
      <c r="G7455" s="389" t="s">
        <v>649</v>
      </c>
    </row>
    <row r="7456" spans="1:7">
      <c r="A7456" s="389" t="s">
        <v>535</v>
      </c>
      <c r="B7456" s="389" t="s">
        <v>517</v>
      </c>
      <c r="C7456" s="389">
        <v>8.4886326336900009</v>
      </c>
      <c r="D7456" s="389" t="s">
        <v>634</v>
      </c>
      <c r="E7456" s="389" t="s">
        <v>652</v>
      </c>
      <c r="F7456" s="389" t="s">
        <v>634</v>
      </c>
      <c r="G7456" s="389" t="s">
        <v>649</v>
      </c>
    </row>
    <row r="7457" spans="1:7">
      <c r="A7457" s="389" t="s">
        <v>535</v>
      </c>
      <c r="B7457" s="389" t="s">
        <v>517</v>
      </c>
      <c r="C7457" s="389">
        <v>72.031711956999899</v>
      </c>
      <c r="D7457" s="389" t="s">
        <v>634</v>
      </c>
      <c r="E7457" s="389" t="s">
        <v>652</v>
      </c>
      <c r="F7457" s="389" t="s">
        <v>634</v>
      </c>
      <c r="G7457" s="389" t="s">
        <v>649</v>
      </c>
    </row>
    <row r="7458" spans="1:7">
      <c r="A7458" s="389" t="s">
        <v>535</v>
      </c>
      <c r="B7458" s="389" t="s">
        <v>517</v>
      </c>
      <c r="C7458" s="389">
        <v>72.031711956999899</v>
      </c>
      <c r="D7458" s="389" t="s">
        <v>634</v>
      </c>
      <c r="E7458" s="389" t="s">
        <v>652</v>
      </c>
      <c r="F7458" s="389" t="s">
        <v>634</v>
      </c>
      <c r="G7458" s="389" t="s">
        <v>649</v>
      </c>
    </row>
    <row r="7459" spans="1:7">
      <c r="A7459" s="389" t="s">
        <v>581</v>
      </c>
      <c r="B7459" s="389" t="s">
        <v>517</v>
      </c>
      <c r="C7459" s="389">
        <v>27.670022864300002</v>
      </c>
      <c r="D7459" s="389" t="s">
        <v>634</v>
      </c>
      <c r="E7459" s="389" t="s">
        <v>652</v>
      </c>
      <c r="F7459" s="389" t="s">
        <v>634</v>
      </c>
      <c r="G7459" s="389" t="s">
        <v>649</v>
      </c>
    </row>
    <row r="7460" spans="1:7">
      <c r="A7460" s="389" t="s">
        <v>535</v>
      </c>
      <c r="B7460" s="389" t="s">
        <v>517</v>
      </c>
      <c r="C7460" s="389">
        <v>49.333875070200001</v>
      </c>
      <c r="D7460" s="389" t="s">
        <v>634</v>
      </c>
      <c r="E7460" s="389" t="s">
        <v>652</v>
      </c>
      <c r="F7460" s="389" t="s">
        <v>634</v>
      </c>
      <c r="G7460" s="389" t="s">
        <v>649</v>
      </c>
    </row>
    <row r="7461" spans="1:7">
      <c r="A7461" s="389" t="s">
        <v>535</v>
      </c>
      <c r="B7461" s="389" t="s">
        <v>517</v>
      </c>
      <c r="C7461" s="389">
        <v>3.04947494966</v>
      </c>
      <c r="D7461" s="389" t="s">
        <v>634</v>
      </c>
      <c r="E7461" s="389" t="s">
        <v>652</v>
      </c>
      <c r="F7461" s="389" t="s">
        <v>634</v>
      </c>
      <c r="G7461" s="389" t="s">
        <v>649</v>
      </c>
    </row>
    <row r="7462" spans="1:7">
      <c r="A7462" s="389" t="s">
        <v>540</v>
      </c>
      <c r="B7462" s="389" t="s">
        <v>517</v>
      </c>
      <c r="C7462" s="389">
        <v>11.333905676400001</v>
      </c>
      <c r="D7462" s="389" t="s">
        <v>634</v>
      </c>
      <c r="E7462" s="389" t="s">
        <v>652</v>
      </c>
      <c r="F7462" s="389" t="s">
        <v>634</v>
      </c>
      <c r="G7462" s="389" t="s">
        <v>649</v>
      </c>
    </row>
    <row r="7463" spans="1:7">
      <c r="A7463" s="389" t="s">
        <v>549</v>
      </c>
      <c r="B7463" s="389" t="s">
        <v>517</v>
      </c>
      <c r="C7463" s="389">
        <v>11.333905676400001</v>
      </c>
      <c r="D7463" s="389" t="s">
        <v>634</v>
      </c>
      <c r="E7463" s="389" t="s">
        <v>652</v>
      </c>
      <c r="F7463" s="389" t="s">
        <v>634</v>
      </c>
      <c r="G7463" s="389" t="s">
        <v>649</v>
      </c>
    </row>
    <row r="7464" spans="1:7">
      <c r="A7464" s="389" t="s">
        <v>535</v>
      </c>
      <c r="B7464" s="389" t="s">
        <v>517</v>
      </c>
      <c r="C7464" s="389">
        <v>11.0372815984</v>
      </c>
      <c r="D7464" s="389" t="s">
        <v>634</v>
      </c>
      <c r="E7464" s="389" t="s">
        <v>652</v>
      </c>
      <c r="F7464" s="389" t="s">
        <v>634</v>
      </c>
      <c r="G7464" s="389" t="s">
        <v>649</v>
      </c>
    </row>
    <row r="7465" spans="1:7">
      <c r="A7465" s="389" t="s">
        <v>535</v>
      </c>
      <c r="B7465" s="389" t="s">
        <v>517</v>
      </c>
      <c r="C7465" s="389">
        <v>59.476865201099898</v>
      </c>
      <c r="D7465" s="389" t="s">
        <v>634</v>
      </c>
      <c r="E7465" s="389" t="s">
        <v>652</v>
      </c>
      <c r="F7465" s="389" t="s">
        <v>634</v>
      </c>
      <c r="G7465" s="389" t="s">
        <v>649</v>
      </c>
    </row>
    <row r="7466" spans="1:7">
      <c r="A7466" s="389" t="s">
        <v>535</v>
      </c>
      <c r="B7466" s="389" t="s">
        <v>517</v>
      </c>
      <c r="C7466" s="389">
        <v>59.476865201099898</v>
      </c>
      <c r="D7466" s="389" t="s">
        <v>634</v>
      </c>
      <c r="E7466" s="389" t="s">
        <v>652</v>
      </c>
      <c r="F7466" s="389" t="s">
        <v>634</v>
      </c>
      <c r="G7466" s="389" t="s">
        <v>649</v>
      </c>
    </row>
    <row r="7467" spans="1:7">
      <c r="A7467" s="389" t="s">
        <v>535</v>
      </c>
      <c r="B7467" s="389" t="s">
        <v>517</v>
      </c>
      <c r="C7467" s="389">
        <v>59.476865201099898</v>
      </c>
      <c r="D7467" s="389" t="s">
        <v>634</v>
      </c>
      <c r="E7467" s="389" t="s">
        <v>652</v>
      </c>
      <c r="F7467" s="389" t="s">
        <v>634</v>
      </c>
      <c r="G7467" s="389" t="s">
        <v>649</v>
      </c>
    </row>
    <row r="7468" spans="1:7">
      <c r="A7468" s="389" t="s">
        <v>559</v>
      </c>
      <c r="B7468" s="389" t="s">
        <v>517</v>
      </c>
      <c r="C7468" s="389">
        <v>39.7175977266999</v>
      </c>
      <c r="D7468" s="389" t="s">
        <v>634</v>
      </c>
      <c r="E7468" s="389" t="s">
        <v>652</v>
      </c>
      <c r="F7468" s="389" t="s">
        <v>634</v>
      </c>
      <c r="G7468" s="389" t="s">
        <v>649</v>
      </c>
    </row>
    <row r="7469" spans="1:7">
      <c r="A7469" s="389" t="s">
        <v>574</v>
      </c>
      <c r="B7469" s="389" t="s">
        <v>517</v>
      </c>
      <c r="C7469" s="389">
        <v>39.7175977266999</v>
      </c>
      <c r="D7469" s="389" t="s">
        <v>634</v>
      </c>
      <c r="E7469" s="389" t="s">
        <v>652</v>
      </c>
      <c r="F7469" s="389" t="s">
        <v>634</v>
      </c>
      <c r="G7469" s="389" t="s">
        <v>649</v>
      </c>
    </row>
    <row r="7470" spans="1:7">
      <c r="A7470" s="389" t="s">
        <v>535</v>
      </c>
      <c r="B7470" s="389" t="s">
        <v>517</v>
      </c>
      <c r="C7470" s="389">
        <v>131.008136304999</v>
      </c>
      <c r="D7470" s="389" t="s">
        <v>634</v>
      </c>
      <c r="E7470" s="389" t="s">
        <v>652</v>
      </c>
      <c r="F7470" s="389" t="s">
        <v>634</v>
      </c>
      <c r="G7470" s="389" t="s">
        <v>649</v>
      </c>
    </row>
    <row r="7471" spans="1:7">
      <c r="A7471" s="389" t="s">
        <v>535</v>
      </c>
      <c r="B7471" s="389" t="s">
        <v>517</v>
      </c>
      <c r="C7471" s="389">
        <v>131.008136304999</v>
      </c>
      <c r="D7471" s="389" t="s">
        <v>634</v>
      </c>
      <c r="E7471" s="389" t="s">
        <v>652</v>
      </c>
      <c r="F7471" s="389" t="s">
        <v>634</v>
      </c>
      <c r="G7471" s="389" t="s">
        <v>649</v>
      </c>
    </row>
    <row r="7472" spans="1:7">
      <c r="A7472" s="389" t="s">
        <v>525</v>
      </c>
      <c r="B7472" s="389" t="s">
        <v>517</v>
      </c>
      <c r="C7472" s="389">
        <v>1.69565266627</v>
      </c>
      <c r="D7472" s="389" t="s">
        <v>634</v>
      </c>
      <c r="E7472" s="389" t="s">
        <v>652</v>
      </c>
      <c r="F7472" s="389" t="s">
        <v>634</v>
      </c>
      <c r="G7472" s="389" t="s">
        <v>649</v>
      </c>
    </row>
    <row r="7473" spans="1:7">
      <c r="A7473" s="389" t="s">
        <v>568</v>
      </c>
      <c r="B7473" s="389" t="s">
        <v>517</v>
      </c>
      <c r="C7473" s="389">
        <v>1.69565266627</v>
      </c>
      <c r="D7473" s="389" t="s">
        <v>634</v>
      </c>
      <c r="E7473" s="389" t="s">
        <v>652</v>
      </c>
      <c r="F7473" s="389" t="s">
        <v>634</v>
      </c>
      <c r="G7473" s="389" t="s">
        <v>649</v>
      </c>
    </row>
    <row r="7474" spans="1:7">
      <c r="A7474" s="389" t="s">
        <v>535</v>
      </c>
      <c r="B7474" s="389" t="s">
        <v>517</v>
      </c>
      <c r="C7474" s="389">
        <v>32.3379552594999</v>
      </c>
      <c r="D7474" s="389" t="s">
        <v>634</v>
      </c>
      <c r="E7474" s="389" t="s">
        <v>652</v>
      </c>
      <c r="F7474" s="389" t="s">
        <v>634</v>
      </c>
      <c r="G7474" s="389" t="s">
        <v>649</v>
      </c>
    </row>
    <row r="7475" spans="1:7">
      <c r="A7475" s="389" t="s">
        <v>535</v>
      </c>
      <c r="B7475" s="389" t="s">
        <v>517</v>
      </c>
      <c r="C7475" s="389">
        <v>14.0846364460999</v>
      </c>
      <c r="D7475" s="389" t="s">
        <v>634</v>
      </c>
      <c r="E7475" s="389" t="s">
        <v>652</v>
      </c>
      <c r="F7475" s="389" t="s">
        <v>634</v>
      </c>
      <c r="G7475" s="389" t="s">
        <v>649</v>
      </c>
    </row>
    <row r="7476" spans="1:7">
      <c r="A7476" s="389" t="s">
        <v>535</v>
      </c>
      <c r="B7476" s="389" t="s">
        <v>517</v>
      </c>
      <c r="C7476" s="389">
        <v>24.602701786400001</v>
      </c>
      <c r="D7476" s="389" t="s">
        <v>634</v>
      </c>
      <c r="E7476" s="389" t="s">
        <v>652</v>
      </c>
      <c r="F7476" s="389" t="s">
        <v>634</v>
      </c>
      <c r="G7476" s="389" t="s">
        <v>649</v>
      </c>
    </row>
    <row r="7477" spans="1:7">
      <c r="A7477" s="389" t="s">
        <v>535</v>
      </c>
      <c r="B7477" s="389" t="s">
        <v>517</v>
      </c>
      <c r="C7477" s="389">
        <v>37.492741044699898</v>
      </c>
      <c r="D7477" s="389" t="s">
        <v>634</v>
      </c>
      <c r="E7477" s="389" t="s">
        <v>652</v>
      </c>
      <c r="F7477" s="389" t="s">
        <v>634</v>
      </c>
      <c r="G7477" s="389" t="s">
        <v>649</v>
      </c>
    </row>
    <row r="7478" spans="1:7">
      <c r="A7478" s="389" t="s">
        <v>535</v>
      </c>
      <c r="B7478" s="389" t="s">
        <v>517</v>
      </c>
      <c r="C7478" s="389">
        <v>37.492741044699898</v>
      </c>
      <c r="D7478" s="389" t="s">
        <v>634</v>
      </c>
      <c r="E7478" s="389" t="s">
        <v>652</v>
      </c>
      <c r="F7478" s="389" t="s">
        <v>634</v>
      </c>
      <c r="G7478" s="389" t="s">
        <v>649</v>
      </c>
    </row>
    <row r="7479" spans="1:7">
      <c r="A7479" s="389" t="s">
        <v>559</v>
      </c>
      <c r="B7479" s="389" t="s">
        <v>517</v>
      </c>
      <c r="C7479" s="389">
        <v>13.6295861798</v>
      </c>
      <c r="D7479" s="389" t="s">
        <v>634</v>
      </c>
      <c r="E7479" s="389" t="s">
        <v>652</v>
      </c>
      <c r="F7479" s="389" t="s">
        <v>634</v>
      </c>
      <c r="G7479" s="389" t="s">
        <v>649</v>
      </c>
    </row>
    <row r="7480" spans="1:7">
      <c r="A7480" s="389" t="s">
        <v>574</v>
      </c>
      <c r="B7480" s="389" t="s">
        <v>517</v>
      </c>
      <c r="C7480" s="389">
        <v>13.6295861798</v>
      </c>
      <c r="D7480" s="389" t="s">
        <v>634</v>
      </c>
      <c r="E7480" s="389" t="s">
        <v>652</v>
      </c>
      <c r="F7480" s="389" t="s">
        <v>634</v>
      </c>
      <c r="G7480" s="389" t="s">
        <v>649</v>
      </c>
    </row>
    <row r="7481" spans="1:7">
      <c r="A7481" s="389" t="s">
        <v>581</v>
      </c>
      <c r="B7481" s="389" t="s">
        <v>517</v>
      </c>
      <c r="C7481" s="389">
        <v>51.9642172974999</v>
      </c>
      <c r="D7481" s="389" t="s">
        <v>634</v>
      </c>
      <c r="E7481" s="389" t="s">
        <v>652</v>
      </c>
      <c r="F7481" s="389" t="s">
        <v>634</v>
      </c>
      <c r="G7481" s="389" t="s">
        <v>649</v>
      </c>
    </row>
    <row r="7482" spans="1:7">
      <c r="A7482" s="389" t="s">
        <v>535</v>
      </c>
      <c r="B7482" s="389" t="s">
        <v>517</v>
      </c>
      <c r="C7482" s="389">
        <v>26.504108403499899</v>
      </c>
      <c r="D7482" s="389" t="s">
        <v>634</v>
      </c>
      <c r="E7482" s="389" t="s">
        <v>652</v>
      </c>
      <c r="F7482" s="389" t="s">
        <v>634</v>
      </c>
      <c r="G7482" s="389" t="s">
        <v>649</v>
      </c>
    </row>
    <row r="7483" spans="1:7">
      <c r="A7483" s="389" t="s">
        <v>581</v>
      </c>
      <c r="B7483" s="389" t="s">
        <v>517</v>
      </c>
      <c r="C7483" s="389">
        <v>32.713253531200003</v>
      </c>
      <c r="D7483" s="389" t="s">
        <v>634</v>
      </c>
      <c r="E7483" s="389" t="s">
        <v>652</v>
      </c>
      <c r="F7483" s="389" t="s">
        <v>634</v>
      </c>
      <c r="G7483" s="389" t="s">
        <v>649</v>
      </c>
    </row>
    <row r="7484" spans="1:7">
      <c r="A7484" s="389" t="s">
        <v>581</v>
      </c>
      <c r="B7484" s="389" t="s">
        <v>517</v>
      </c>
      <c r="C7484" s="389">
        <v>32.713253531200003</v>
      </c>
      <c r="D7484" s="389" t="s">
        <v>634</v>
      </c>
      <c r="E7484" s="389" t="s">
        <v>652</v>
      </c>
      <c r="F7484" s="389" t="s">
        <v>634</v>
      </c>
      <c r="G7484" s="389" t="s">
        <v>649</v>
      </c>
    </row>
    <row r="7485" spans="1:7">
      <c r="A7485" s="389" t="s">
        <v>581</v>
      </c>
      <c r="B7485" s="389" t="s">
        <v>517</v>
      </c>
      <c r="C7485" s="389">
        <v>32.713253531200003</v>
      </c>
      <c r="D7485" s="389" t="s">
        <v>634</v>
      </c>
      <c r="E7485" s="389" t="s">
        <v>652</v>
      </c>
      <c r="F7485" s="389" t="s">
        <v>634</v>
      </c>
      <c r="G7485" s="389" t="s">
        <v>649</v>
      </c>
    </row>
    <row r="7486" spans="1:7">
      <c r="A7486" s="389" t="s">
        <v>581</v>
      </c>
      <c r="B7486" s="389" t="s">
        <v>517</v>
      </c>
      <c r="C7486" s="389">
        <v>32.713253531200003</v>
      </c>
      <c r="D7486" s="389" t="s">
        <v>634</v>
      </c>
      <c r="E7486" s="389" t="s">
        <v>652</v>
      </c>
      <c r="F7486" s="389" t="s">
        <v>634</v>
      </c>
      <c r="G7486" s="389" t="s">
        <v>649</v>
      </c>
    </row>
    <row r="7487" spans="1:7">
      <c r="A7487" s="389" t="s">
        <v>581</v>
      </c>
      <c r="B7487" s="389" t="s">
        <v>517</v>
      </c>
      <c r="C7487" s="389">
        <v>32.713253531200003</v>
      </c>
      <c r="D7487" s="389" t="s">
        <v>634</v>
      </c>
      <c r="E7487" s="389" t="s">
        <v>652</v>
      </c>
      <c r="F7487" s="389" t="s">
        <v>634</v>
      </c>
      <c r="G7487" s="389" t="s">
        <v>649</v>
      </c>
    </row>
    <row r="7488" spans="1:7">
      <c r="A7488" s="389" t="s">
        <v>559</v>
      </c>
      <c r="B7488" s="389" t="s">
        <v>517</v>
      </c>
      <c r="C7488" s="389">
        <v>9.1183043325799904</v>
      </c>
      <c r="D7488" s="389" t="s">
        <v>634</v>
      </c>
      <c r="E7488" s="389" t="s">
        <v>652</v>
      </c>
      <c r="F7488" s="389" t="s">
        <v>634</v>
      </c>
      <c r="G7488" s="389" t="s">
        <v>649</v>
      </c>
    </row>
    <row r="7489" spans="1:7">
      <c r="A7489" s="389" t="s">
        <v>581</v>
      </c>
      <c r="B7489" s="389" t="s">
        <v>517</v>
      </c>
      <c r="C7489" s="389">
        <v>4.77857177945</v>
      </c>
      <c r="D7489" s="389" t="s">
        <v>634</v>
      </c>
      <c r="E7489" s="389" t="s">
        <v>652</v>
      </c>
      <c r="F7489" s="389" t="s">
        <v>634</v>
      </c>
      <c r="G7489" s="389" t="s">
        <v>649</v>
      </c>
    </row>
    <row r="7490" spans="1:7">
      <c r="A7490" s="389" t="s">
        <v>535</v>
      </c>
      <c r="B7490" s="389" t="s">
        <v>517</v>
      </c>
      <c r="C7490" s="389">
        <v>9.5820464462599997</v>
      </c>
      <c r="D7490" s="389" t="s">
        <v>634</v>
      </c>
      <c r="E7490" s="389" t="s">
        <v>652</v>
      </c>
      <c r="F7490" s="389" t="s">
        <v>634</v>
      </c>
      <c r="G7490" s="389" t="s">
        <v>649</v>
      </c>
    </row>
    <row r="7491" spans="1:7">
      <c r="A7491" s="389" t="s">
        <v>524</v>
      </c>
      <c r="B7491" s="389" t="s">
        <v>517</v>
      </c>
      <c r="C7491" s="389">
        <v>10.4155843919</v>
      </c>
      <c r="D7491" s="389" t="s">
        <v>634</v>
      </c>
      <c r="E7491" s="389" t="s">
        <v>652</v>
      </c>
      <c r="F7491" s="389" t="s">
        <v>634</v>
      </c>
      <c r="G7491" s="389" t="s">
        <v>649</v>
      </c>
    </row>
    <row r="7492" spans="1:7">
      <c r="A7492" s="389" t="s">
        <v>524</v>
      </c>
      <c r="B7492" s="389" t="s">
        <v>517</v>
      </c>
      <c r="C7492" s="389">
        <v>10.4155843919</v>
      </c>
      <c r="D7492" s="389" t="s">
        <v>634</v>
      </c>
      <c r="E7492" s="389" t="s">
        <v>652</v>
      </c>
      <c r="F7492" s="389" t="s">
        <v>634</v>
      </c>
      <c r="G7492" s="389" t="s">
        <v>649</v>
      </c>
    </row>
    <row r="7493" spans="1:7">
      <c r="A7493" s="389" t="s">
        <v>535</v>
      </c>
      <c r="B7493" s="389" t="s">
        <v>517</v>
      </c>
      <c r="C7493" s="389">
        <v>4.0420764311799999</v>
      </c>
      <c r="D7493" s="389" t="s">
        <v>634</v>
      </c>
      <c r="E7493" s="389" t="s">
        <v>652</v>
      </c>
      <c r="F7493" s="389" t="s">
        <v>634</v>
      </c>
      <c r="G7493" s="389" t="s">
        <v>649</v>
      </c>
    </row>
    <row r="7494" spans="1:7">
      <c r="A7494" s="389" t="s">
        <v>535</v>
      </c>
      <c r="B7494" s="389" t="s">
        <v>517</v>
      </c>
      <c r="C7494" s="389">
        <v>8.6987650456800001</v>
      </c>
      <c r="D7494" s="389" t="s">
        <v>634</v>
      </c>
      <c r="E7494" s="389" t="s">
        <v>652</v>
      </c>
      <c r="F7494" s="389" t="s">
        <v>634</v>
      </c>
      <c r="G7494" s="389" t="s">
        <v>649</v>
      </c>
    </row>
    <row r="7495" spans="1:7">
      <c r="A7495" s="389" t="s">
        <v>581</v>
      </c>
      <c r="B7495" s="389" t="s">
        <v>517</v>
      </c>
      <c r="C7495" s="389">
        <v>3.32165465377</v>
      </c>
      <c r="D7495" s="389" t="s">
        <v>634</v>
      </c>
      <c r="E7495" s="389" t="s">
        <v>652</v>
      </c>
      <c r="F7495" s="389" t="s">
        <v>634</v>
      </c>
      <c r="G7495" s="389" t="s">
        <v>649</v>
      </c>
    </row>
    <row r="7496" spans="1:7">
      <c r="A7496" s="389" t="s">
        <v>535</v>
      </c>
      <c r="B7496" s="389" t="s">
        <v>517</v>
      </c>
      <c r="C7496" s="389">
        <v>14.2643134788</v>
      </c>
      <c r="D7496" s="389" t="s">
        <v>634</v>
      </c>
      <c r="E7496" s="389" t="s">
        <v>652</v>
      </c>
      <c r="F7496" s="389" t="s">
        <v>634</v>
      </c>
      <c r="G7496" s="389" t="s">
        <v>649</v>
      </c>
    </row>
    <row r="7497" spans="1:7">
      <c r="A7497" s="389" t="s">
        <v>535</v>
      </c>
      <c r="B7497" s="389" t="s">
        <v>517</v>
      </c>
      <c r="C7497" s="389">
        <v>47.334097945300002</v>
      </c>
      <c r="D7497" s="389" t="s">
        <v>634</v>
      </c>
      <c r="E7497" s="389" t="s">
        <v>652</v>
      </c>
      <c r="F7497" s="389" t="s">
        <v>634</v>
      </c>
      <c r="G7497" s="389" t="s">
        <v>649</v>
      </c>
    </row>
    <row r="7498" spans="1:7">
      <c r="A7498" s="389" t="s">
        <v>535</v>
      </c>
      <c r="B7498" s="389" t="s">
        <v>517</v>
      </c>
      <c r="C7498" s="389">
        <v>47.334097945300002</v>
      </c>
      <c r="D7498" s="389" t="s">
        <v>634</v>
      </c>
      <c r="E7498" s="389" t="s">
        <v>652</v>
      </c>
      <c r="F7498" s="389" t="s">
        <v>634</v>
      </c>
      <c r="G7498" s="389" t="s">
        <v>649</v>
      </c>
    </row>
    <row r="7499" spans="1:7">
      <c r="A7499" s="389" t="s">
        <v>535</v>
      </c>
      <c r="B7499" s="389" t="s">
        <v>517</v>
      </c>
      <c r="C7499" s="389">
        <v>47.334097945300002</v>
      </c>
      <c r="D7499" s="389" t="s">
        <v>634</v>
      </c>
      <c r="E7499" s="389" t="s">
        <v>652</v>
      </c>
      <c r="F7499" s="389" t="s">
        <v>634</v>
      </c>
      <c r="G7499" s="389" t="s">
        <v>649</v>
      </c>
    </row>
    <row r="7500" spans="1:7">
      <c r="A7500" s="389" t="s">
        <v>581</v>
      </c>
      <c r="B7500" s="389" t="s">
        <v>517</v>
      </c>
      <c r="C7500" s="389">
        <v>3.1745658826900001</v>
      </c>
      <c r="D7500" s="389" t="s">
        <v>634</v>
      </c>
      <c r="E7500" s="389" t="s">
        <v>652</v>
      </c>
      <c r="F7500" s="389" t="s">
        <v>634</v>
      </c>
      <c r="G7500" s="389" t="s">
        <v>649</v>
      </c>
    </row>
    <row r="7501" spans="1:7">
      <c r="A7501" s="389" t="s">
        <v>535</v>
      </c>
      <c r="B7501" s="389" t="s">
        <v>517</v>
      </c>
      <c r="C7501" s="389">
        <v>35.936079316099899</v>
      </c>
      <c r="D7501" s="389" t="s">
        <v>634</v>
      </c>
      <c r="E7501" s="389" t="s">
        <v>652</v>
      </c>
      <c r="F7501" s="389" t="s">
        <v>634</v>
      </c>
      <c r="G7501" s="389" t="s">
        <v>649</v>
      </c>
    </row>
    <row r="7502" spans="1:7">
      <c r="A7502" s="389" t="s">
        <v>535</v>
      </c>
      <c r="B7502" s="389" t="s">
        <v>517</v>
      </c>
      <c r="C7502" s="389">
        <v>17.483781415900001</v>
      </c>
      <c r="D7502" s="389" t="s">
        <v>634</v>
      </c>
      <c r="E7502" s="389" t="s">
        <v>652</v>
      </c>
      <c r="F7502" s="389" t="s">
        <v>634</v>
      </c>
      <c r="G7502" s="389" t="s">
        <v>649</v>
      </c>
    </row>
    <row r="7503" spans="1:7">
      <c r="A7503" s="389" t="s">
        <v>535</v>
      </c>
      <c r="B7503" s="389" t="s">
        <v>517</v>
      </c>
      <c r="C7503" s="389">
        <v>13.7782242522999</v>
      </c>
      <c r="D7503" s="389" t="s">
        <v>634</v>
      </c>
      <c r="E7503" s="389" t="s">
        <v>652</v>
      </c>
      <c r="F7503" s="389" t="s">
        <v>634</v>
      </c>
      <c r="G7503" s="389" t="s">
        <v>649</v>
      </c>
    </row>
    <row r="7504" spans="1:7">
      <c r="A7504" s="389" t="s">
        <v>535</v>
      </c>
      <c r="B7504" s="389" t="s">
        <v>517</v>
      </c>
      <c r="C7504" s="389">
        <v>40.590907252999898</v>
      </c>
      <c r="D7504" s="389" t="s">
        <v>634</v>
      </c>
      <c r="E7504" s="389" t="s">
        <v>652</v>
      </c>
      <c r="F7504" s="389" t="s">
        <v>634</v>
      </c>
      <c r="G7504" s="389" t="s">
        <v>649</v>
      </c>
    </row>
    <row r="7505" spans="1:7">
      <c r="A7505" s="389" t="s">
        <v>535</v>
      </c>
      <c r="B7505" s="389" t="s">
        <v>517</v>
      </c>
      <c r="C7505" s="389">
        <v>8.0500668165900002</v>
      </c>
      <c r="D7505" s="389" t="s">
        <v>634</v>
      </c>
      <c r="E7505" s="389" t="s">
        <v>652</v>
      </c>
      <c r="F7505" s="389" t="s">
        <v>634</v>
      </c>
      <c r="G7505" s="389" t="s">
        <v>649</v>
      </c>
    </row>
    <row r="7506" spans="1:7">
      <c r="A7506" s="389" t="s">
        <v>581</v>
      </c>
      <c r="B7506" s="389" t="s">
        <v>517</v>
      </c>
      <c r="C7506" s="389">
        <v>2.6180279997000002</v>
      </c>
      <c r="D7506" s="389" t="s">
        <v>634</v>
      </c>
      <c r="E7506" s="389" t="s">
        <v>652</v>
      </c>
      <c r="F7506" s="389" t="s">
        <v>634</v>
      </c>
      <c r="G7506" s="389" t="s">
        <v>649</v>
      </c>
    </row>
    <row r="7507" spans="1:7">
      <c r="A7507" s="389" t="s">
        <v>535</v>
      </c>
      <c r="B7507" s="389" t="s">
        <v>517</v>
      </c>
      <c r="C7507" s="389">
        <v>3.2656017204599999</v>
      </c>
      <c r="D7507" s="389" t="s">
        <v>634</v>
      </c>
      <c r="E7507" s="389" t="s">
        <v>652</v>
      </c>
      <c r="F7507" s="389" t="s">
        <v>634</v>
      </c>
      <c r="G7507" s="389" t="s">
        <v>649</v>
      </c>
    </row>
    <row r="7508" spans="1:7">
      <c r="A7508" s="389" t="s">
        <v>514</v>
      </c>
      <c r="B7508" s="389" t="s">
        <v>517</v>
      </c>
      <c r="C7508" s="389">
        <v>23.010067956299899</v>
      </c>
      <c r="D7508" s="389" t="s">
        <v>634</v>
      </c>
      <c r="E7508" s="389" t="s">
        <v>652</v>
      </c>
      <c r="F7508" s="389" t="s">
        <v>634</v>
      </c>
      <c r="G7508" s="389" t="s">
        <v>649</v>
      </c>
    </row>
    <row r="7509" spans="1:7">
      <c r="A7509" s="389" t="s">
        <v>514</v>
      </c>
      <c r="B7509" s="389" t="s">
        <v>517</v>
      </c>
      <c r="C7509" s="389">
        <v>23.010067956299899</v>
      </c>
      <c r="D7509" s="389" t="s">
        <v>634</v>
      </c>
      <c r="E7509" s="389" t="s">
        <v>652</v>
      </c>
      <c r="F7509" s="389" t="s">
        <v>634</v>
      </c>
      <c r="G7509" s="389" t="s">
        <v>649</v>
      </c>
    </row>
    <row r="7510" spans="1:7">
      <c r="A7510" s="389" t="s">
        <v>581</v>
      </c>
      <c r="B7510" s="389" t="s">
        <v>517</v>
      </c>
      <c r="C7510" s="389">
        <v>22.300169097200001</v>
      </c>
      <c r="D7510" s="389" t="s">
        <v>634</v>
      </c>
      <c r="E7510" s="389" t="s">
        <v>652</v>
      </c>
      <c r="F7510" s="389" t="s">
        <v>634</v>
      </c>
      <c r="G7510" s="389" t="s">
        <v>649</v>
      </c>
    </row>
    <row r="7511" spans="1:7">
      <c r="A7511" s="389" t="s">
        <v>581</v>
      </c>
      <c r="B7511" s="389" t="s">
        <v>517</v>
      </c>
      <c r="C7511" s="389">
        <v>22.300169097200001</v>
      </c>
      <c r="D7511" s="389" t="s">
        <v>634</v>
      </c>
      <c r="E7511" s="389" t="s">
        <v>652</v>
      </c>
      <c r="F7511" s="389" t="s">
        <v>634</v>
      </c>
      <c r="G7511" s="389" t="s">
        <v>649</v>
      </c>
    </row>
    <row r="7512" spans="1:7">
      <c r="A7512" s="389" t="s">
        <v>546</v>
      </c>
      <c r="B7512" s="389" t="s">
        <v>517</v>
      </c>
      <c r="C7512" s="389">
        <v>12.5716679051</v>
      </c>
      <c r="D7512" s="389" t="s">
        <v>634</v>
      </c>
      <c r="E7512" s="389" t="s">
        <v>652</v>
      </c>
      <c r="F7512" s="389" t="s">
        <v>634</v>
      </c>
      <c r="G7512" s="389" t="s">
        <v>649</v>
      </c>
    </row>
    <row r="7513" spans="1:7">
      <c r="A7513" s="389" t="s">
        <v>574</v>
      </c>
      <c r="B7513" s="389" t="s">
        <v>517</v>
      </c>
      <c r="C7513" s="389">
        <v>17.8578910827</v>
      </c>
      <c r="D7513" s="389" t="s">
        <v>634</v>
      </c>
      <c r="E7513" s="389" t="s">
        <v>652</v>
      </c>
      <c r="F7513" s="389" t="s">
        <v>634</v>
      </c>
      <c r="G7513" s="389" t="s">
        <v>649</v>
      </c>
    </row>
    <row r="7514" spans="1:7">
      <c r="A7514" s="389" t="s">
        <v>524</v>
      </c>
      <c r="B7514" s="389" t="s">
        <v>517</v>
      </c>
      <c r="C7514" s="389">
        <v>26.507125687799899</v>
      </c>
      <c r="D7514" s="389" t="s">
        <v>634</v>
      </c>
      <c r="E7514" s="389" t="s">
        <v>652</v>
      </c>
      <c r="F7514" s="389" t="s">
        <v>634</v>
      </c>
      <c r="G7514" s="389" t="s">
        <v>649</v>
      </c>
    </row>
    <row r="7515" spans="1:7">
      <c r="A7515" s="389" t="s">
        <v>535</v>
      </c>
      <c r="B7515" s="389" t="s">
        <v>517</v>
      </c>
      <c r="C7515" s="389">
        <v>5.9845109090799999</v>
      </c>
      <c r="D7515" s="389" t="s">
        <v>634</v>
      </c>
      <c r="E7515" s="389" t="s">
        <v>652</v>
      </c>
      <c r="F7515" s="389" t="s">
        <v>634</v>
      </c>
      <c r="G7515" s="389" t="s">
        <v>649</v>
      </c>
    </row>
    <row r="7516" spans="1:7">
      <c r="A7516" s="389" t="s">
        <v>581</v>
      </c>
      <c r="B7516" s="389" t="s">
        <v>517</v>
      </c>
      <c r="C7516" s="389">
        <v>52.980683960900002</v>
      </c>
      <c r="D7516" s="389" t="s">
        <v>634</v>
      </c>
      <c r="E7516" s="389" t="s">
        <v>652</v>
      </c>
      <c r="F7516" s="389" t="s">
        <v>634</v>
      </c>
      <c r="G7516" s="389" t="s">
        <v>649</v>
      </c>
    </row>
    <row r="7517" spans="1:7">
      <c r="A7517" s="389" t="s">
        <v>581</v>
      </c>
      <c r="B7517" s="389" t="s">
        <v>517</v>
      </c>
      <c r="C7517" s="389">
        <v>52.980683960900002</v>
      </c>
      <c r="D7517" s="389" t="s">
        <v>634</v>
      </c>
      <c r="E7517" s="389" t="s">
        <v>652</v>
      </c>
      <c r="F7517" s="389" t="s">
        <v>634</v>
      </c>
      <c r="G7517" s="389" t="s">
        <v>649</v>
      </c>
    </row>
    <row r="7518" spans="1:7">
      <c r="A7518" s="389" t="s">
        <v>581</v>
      </c>
      <c r="B7518" s="389" t="s">
        <v>517</v>
      </c>
      <c r="C7518" s="389">
        <v>52.980683960900002</v>
      </c>
      <c r="D7518" s="389" t="s">
        <v>634</v>
      </c>
      <c r="E7518" s="389" t="s">
        <v>652</v>
      </c>
      <c r="F7518" s="389" t="s">
        <v>634</v>
      </c>
      <c r="G7518" s="389" t="s">
        <v>649</v>
      </c>
    </row>
    <row r="7519" spans="1:7">
      <c r="A7519" s="389" t="s">
        <v>581</v>
      </c>
      <c r="B7519" s="389" t="s">
        <v>517</v>
      </c>
      <c r="C7519" s="389">
        <v>52.980683960900002</v>
      </c>
      <c r="D7519" s="389" t="s">
        <v>634</v>
      </c>
      <c r="E7519" s="389" t="s">
        <v>652</v>
      </c>
      <c r="F7519" s="389" t="s">
        <v>634</v>
      </c>
      <c r="G7519" s="389" t="s">
        <v>649</v>
      </c>
    </row>
    <row r="7520" spans="1:7">
      <c r="A7520" s="389" t="s">
        <v>581</v>
      </c>
      <c r="B7520" s="389" t="s">
        <v>517</v>
      </c>
      <c r="C7520" s="389">
        <v>19.601370169500001</v>
      </c>
      <c r="D7520" s="389" t="s">
        <v>634</v>
      </c>
      <c r="E7520" s="389" t="s">
        <v>652</v>
      </c>
      <c r="F7520" s="389" t="s">
        <v>634</v>
      </c>
      <c r="G7520" s="389" t="s">
        <v>649</v>
      </c>
    </row>
    <row r="7521" spans="1:7">
      <c r="A7521" s="389" t="s">
        <v>581</v>
      </c>
      <c r="B7521" s="389" t="s">
        <v>517</v>
      </c>
      <c r="C7521" s="389">
        <v>19.601370169500001</v>
      </c>
      <c r="D7521" s="389" t="s">
        <v>634</v>
      </c>
      <c r="E7521" s="389" t="s">
        <v>652</v>
      </c>
      <c r="F7521" s="389" t="s">
        <v>634</v>
      </c>
      <c r="G7521" s="389" t="s">
        <v>649</v>
      </c>
    </row>
    <row r="7522" spans="1:7">
      <c r="A7522" s="389" t="s">
        <v>535</v>
      </c>
      <c r="B7522" s="389" t="s">
        <v>517</v>
      </c>
      <c r="C7522" s="389">
        <v>18.3582697207999</v>
      </c>
      <c r="D7522" s="389" t="s">
        <v>634</v>
      </c>
      <c r="E7522" s="389" t="s">
        <v>652</v>
      </c>
      <c r="F7522" s="389" t="s">
        <v>634</v>
      </c>
      <c r="G7522" s="389" t="s">
        <v>649</v>
      </c>
    </row>
    <row r="7523" spans="1:7">
      <c r="A7523" s="389" t="s">
        <v>563</v>
      </c>
      <c r="B7523" s="389" t="s">
        <v>517</v>
      </c>
      <c r="C7523" s="389">
        <v>38.447689646599898</v>
      </c>
      <c r="D7523" s="389" t="s">
        <v>634</v>
      </c>
      <c r="E7523" s="389" t="s">
        <v>652</v>
      </c>
      <c r="F7523" s="389" t="s">
        <v>634</v>
      </c>
      <c r="G7523" s="389" t="s">
        <v>649</v>
      </c>
    </row>
    <row r="7524" spans="1:7">
      <c r="A7524" s="389" t="s">
        <v>514</v>
      </c>
      <c r="B7524" s="389" t="s">
        <v>517</v>
      </c>
      <c r="C7524" s="389">
        <v>9.0029910053099904</v>
      </c>
      <c r="D7524" s="389" t="s">
        <v>634</v>
      </c>
      <c r="E7524" s="389" t="s">
        <v>652</v>
      </c>
      <c r="F7524" s="389" t="s">
        <v>634</v>
      </c>
      <c r="G7524" s="389" t="s">
        <v>649</v>
      </c>
    </row>
    <row r="7525" spans="1:7">
      <c r="A7525" s="389" t="s">
        <v>578</v>
      </c>
      <c r="B7525" s="389" t="s">
        <v>517</v>
      </c>
      <c r="C7525" s="389">
        <v>5.1042055309299998</v>
      </c>
      <c r="D7525" s="389" t="s">
        <v>634</v>
      </c>
      <c r="E7525" s="389" t="s">
        <v>652</v>
      </c>
      <c r="F7525" s="389" t="s">
        <v>634</v>
      </c>
      <c r="G7525" s="389" t="s">
        <v>649</v>
      </c>
    </row>
    <row r="7526" spans="1:7">
      <c r="A7526" s="389" t="s">
        <v>581</v>
      </c>
      <c r="B7526" s="389" t="s">
        <v>517</v>
      </c>
      <c r="C7526" s="389">
        <v>2.1747850511000002</v>
      </c>
      <c r="D7526" s="389" t="s">
        <v>634</v>
      </c>
      <c r="E7526" s="389" t="s">
        <v>652</v>
      </c>
      <c r="F7526" s="389" t="s">
        <v>634</v>
      </c>
      <c r="G7526" s="389" t="s">
        <v>649</v>
      </c>
    </row>
    <row r="7527" spans="1:7">
      <c r="A7527" s="389" t="s">
        <v>535</v>
      </c>
      <c r="B7527" s="389" t="s">
        <v>517</v>
      </c>
      <c r="C7527" s="389">
        <v>27.884600516300001</v>
      </c>
      <c r="D7527" s="389" t="s">
        <v>634</v>
      </c>
      <c r="E7527" s="389" t="s">
        <v>652</v>
      </c>
      <c r="F7527" s="389" t="s">
        <v>634</v>
      </c>
      <c r="G7527" s="389" t="s">
        <v>649</v>
      </c>
    </row>
    <row r="7528" spans="1:7">
      <c r="A7528" s="389" t="s">
        <v>524</v>
      </c>
      <c r="B7528" s="389" t="s">
        <v>517</v>
      </c>
      <c r="C7528" s="389">
        <v>26.4920054554999</v>
      </c>
      <c r="D7528" s="389" t="s">
        <v>634</v>
      </c>
      <c r="E7528" s="389" t="s">
        <v>652</v>
      </c>
      <c r="F7528" s="389" t="s">
        <v>634</v>
      </c>
      <c r="G7528" s="389" t="s">
        <v>649</v>
      </c>
    </row>
    <row r="7529" spans="1:7">
      <c r="A7529" s="389" t="s">
        <v>535</v>
      </c>
      <c r="B7529" s="389" t="s">
        <v>517</v>
      </c>
      <c r="C7529" s="389">
        <v>37.7136121749</v>
      </c>
      <c r="D7529" s="389" t="s">
        <v>634</v>
      </c>
      <c r="E7529" s="389" t="s">
        <v>652</v>
      </c>
      <c r="F7529" s="389" t="s">
        <v>634</v>
      </c>
      <c r="G7529" s="389" t="s">
        <v>649</v>
      </c>
    </row>
    <row r="7530" spans="1:7">
      <c r="A7530" s="389" t="s">
        <v>581</v>
      </c>
      <c r="B7530" s="389" t="s">
        <v>517</v>
      </c>
      <c r="C7530" s="389">
        <v>2.87209624757</v>
      </c>
      <c r="D7530" s="389" t="s">
        <v>634</v>
      </c>
      <c r="E7530" s="389" t="s">
        <v>652</v>
      </c>
      <c r="F7530" s="389" t="s">
        <v>634</v>
      </c>
      <c r="G7530" s="389" t="s">
        <v>649</v>
      </c>
    </row>
    <row r="7531" spans="1:7">
      <c r="A7531" s="389" t="s">
        <v>535</v>
      </c>
      <c r="B7531" s="389" t="s">
        <v>517</v>
      </c>
      <c r="C7531" s="389">
        <v>26.531407115499899</v>
      </c>
      <c r="D7531" s="389" t="s">
        <v>634</v>
      </c>
      <c r="E7531" s="389" t="s">
        <v>652</v>
      </c>
      <c r="F7531" s="389" t="s">
        <v>634</v>
      </c>
      <c r="G7531" s="389" t="s">
        <v>649</v>
      </c>
    </row>
    <row r="7532" spans="1:7">
      <c r="A7532" s="389" t="s">
        <v>526</v>
      </c>
      <c r="B7532" s="389" t="s">
        <v>517</v>
      </c>
      <c r="C7532" s="389">
        <v>29.885179026100001</v>
      </c>
      <c r="D7532" s="389" t="s">
        <v>634</v>
      </c>
      <c r="E7532" s="389" t="s">
        <v>652</v>
      </c>
      <c r="F7532" s="389" t="s">
        <v>656</v>
      </c>
      <c r="G7532" s="389" t="s">
        <v>649</v>
      </c>
    </row>
    <row r="7533" spans="1:7">
      <c r="A7533" s="389" t="s">
        <v>559</v>
      </c>
      <c r="B7533" s="389" t="s">
        <v>517</v>
      </c>
      <c r="C7533" s="389">
        <v>2.57896313002</v>
      </c>
      <c r="D7533" s="389" t="s">
        <v>634</v>
      </c>
      <c r="E7533" s="389" t="s">
        <v>652</v>
      </c>
      <c r="F7533" s="389" t="s">
        <v>650</v>
      </c>
      <c r="G7533" s="389" t="s">
        <v>649</v>
      </c>
    </row>
    <row r="7534" spans="1:7">
      <c r="A7534" s="389" t="s">
        <v>574</v>
      </c>
      <c r="B7534" s="389" t="s">
        <v>517</v>
      </c>
      <c r="C7534" s="389">
        <v>2.57896313002</v>
      </c>
      <c r="D7534" s="389" t="s">
        <v>634</v>
      </c>
      <c r="E7534" s="389" t="s">
        <v>652</v>
      </c>
      <c r="F7534" s="389" t="s">
        <v>650</v>
      </c>
      <c r="G7534" s="389" t="s">
        <v>649</v>
      </c>
    </row>
    <row r="7535" spans="1:7">
      <c r="A7535" s="389" t="s">
        <v>549</v>
      </c>
      <c r="B7535" s="389" t="s">
        <v>517</v>
      </c>
      <c r="C7535" s="389">
        <v>4.5169990333100003</v>
      </c>
      <c r="D7535" s="389" t="s">
        <v>634</v>
      </c>
      <c r="E7535" s="389" t="s">
        <v>652</v>
      </c>
      <c r="F7535" s="389" t="s">
        <v>650</v>
      </c>
      <c r="G7535" s="389" t="s">
        <v>649</v>
      </c>
    </row>
    <row r="7536" spans="1:7">
      <c r="A7536" s="389" t="s">
        <v>562</v>
      </c>
      <c r="B7536" s="389" t="s">
        <v>517</v>
      </c>
      <c r="C7536" s="389">
        <v>1.2553725121799999</v>
      </c>
      <c r="D7536" s="389" t="s">
        <v>634</v>
      </c>
      <c r="E7536" s="389" t="s">
        <v>652</v>
      </c>
      <c r="F7536" s="389" t="s">
        <v>657</v>
      </c>
      <c r="G7536" s="389" t="s">
        <v>649</v>
      </c>
    </row>
    <row r="7537" spans="1:7">
      <c r="A7537" s="389" t="s">
        <v>562</v>
      </c>
      <c r="B7537" s="389" t="s">
        <v>517</v>
      </c>
      <c r="C7537" s="389">
        <v>0.83635988507100001</v>
      </c>
      <c r="D7537" s="389" t="s">
        <v>634</v>
      </c>
      <c r="E7537" s="389" t="s">
        <v>652</v>
      </c>
      <c r="F7537" s="389" t="s">
        <v>657</v>
      </c>
      <c r="G7537" s="389" t="s">
        <v>649</v>
      </c>
    </row>
    <row r="7538" spans="1:7">
      <c r="A7538" s="389" t="s">
        <v>563</v>
      </c>
      <c r="B7538" s="389" t="s">
        <v>517</v>
      </c>
      <c r="C7538" s="389">
        <v>6.57029689188</v>
      </c>
      <c r="D7538" s="389" t="s">
        <v>647</v>
      </c>
      <c r="E7538" s="389" t="s">
        <v>658</v>
      </c>
      <c r="F7538" s="389" t="s">
        <v>647</v>
      </c>
      <c r="G7538" s="389" t="s">
        <v>659</v>
      </c>
    </row>
    <row r="7539" spans="1:7">
      <c r="A7539" s="389" t="s">
        <v>514</v>
      </c>
      <c r="B7539" s="389" t="s">
        <v>517</v>
      </c>
      <c r="C7539" s="389">
        <v>9.2092528326600007</v>
      </c>
      <c r="D7539" s="389" t="s">
        <v>647</v>
      </c>
      <c r="E7539" s="389" t="s">
        <v>658</v>
      </c>
      <c r="F7539" s="389" t="s">
        <v>647</v>
      </c>
      <c r="G7539" s="389" t="s">
        <v>659</v>
      </c>
    </row>
    <row r="7540" spans="1:7">
      <c r="A7540" s="389" t="s">
        <v>567</v>
      </c>
      <c r="B7540" s="389" t="s">
        <v>517</v>
      </c>
      <c r="C7540" s="389">
        <v>9.2092528326600007</v>
      </c>
      <c r="D7540" s="389" t="s">
        <v>647</v>
      </c>
      <c r="E7540" s="389" t="s">
        <v>658</v>
      </c>
      <c r="F7540" s="389" t="s">
        <v>647</v>
      </c>
      <c r="G7540" s="389" t="s">
        <v>659</v>
      </c>
    </row>
    <row r="7541" spans="1:7">
      <c r="A7541" s="389" t="s">
        <v>567</v>
      </c>
      <c r="B7541" s="389" t="s">
        <v>517</v>
      </c>
      <c r="C7541" s="389">
        <v>9.2092528326600007</v>
      </c>
      <c r="D7541" s="389" t="s">
        <v>647</v>
      </c>
      <c r="E7541" s="389" t="s">
        <v>658</v>
      </c>
      <c r="F7541" s="389" t="s">
        <v>647</v>
      </c>
      <c r="G7541" s="389" t="s">
        <v>659</v>
      </c>
    </row>
    <row r="7542" spans="1:7">
      <c r="A7542" s="389" t="s">
        <v>567</v>
      </c>
      <c r="B7542" s="389" t="s">
        <v>517</v>
      </c>
      <c r="C7542" s="389">
        <v>9.2092528326600007</v>
      </c>
      <c r="D7542" s="389" t="s">
        <v>647</v>
      </c>
      <c r="E7542" s="389" t="s">
        <v>658</v>
      </c>
      <c r="F7542" s="389" t="s">
        <v>647</v>
      </c>
      <c r="G7542" s="389" t="s">
        <v>659</v>
      </c>
    </row>
    <row r="7543" spans="1:7">
      <c r="A7543" s="389" t="s">
        <v>567</v>
      </c>
      <c r="B7543" s="389" t="s">
        <v>517</v>
      </c>
      <c r="C7543" s="389">
        <v>9.2092528326600007</v>
      </c>
      <c r="D7543" s="389" t="s">
        <v>647</v>
      </c>
      <c r="E7543" s="389" t="s">
        <v>658</v>
      </c>
      <c r="F7543" s="389" t="s">
        <v>647</v>
      </c>
      <c r="G7543" s="389" t="s">
        <v>659</v>
      </c>
    </row>
    <row r="7544" spans="1:7">
      <c r="A7544" s="389" t="s">
        <v>559</v>
      </c>
      <c r="B7544" s="389" t="s">
        <v>517</v>
      </c>
      <c r="C7544" s="389">
        <v>84.7743684828</v>
      </c>
      <c r="D7544" s="389" t="s">
        <v>647</v>
      </c>
      <c r="E7544" s="389" t="s">
        <v>658</v>
      </c>
      <c r="F7544" s="389" t="s">
        <v>647</v>
      </c>
      <c r="G7544" s="389" t="s">
        <v>659</v>
      </c>
    </row>
    <row r="7545" spans="1:7">
      <c r="A7545" s="389" t="s">
        <v>559</v>
      </c>
      <c r="B7545" s="389" t="s">
        <v>517</v>
      </c>
      <c r="C7545" s="389">
        <v>84.7743684828</v>
      </c>
      <c r="D7545" s="389" t="s">
        <v>647</v>
      </c>
      <c r="E7545" s="389" t="s">
        <v>658</v>
      </c>
      <c r="F7545" s="389" t="s">
        <v>647</v>
      </c>
      <c r="G7545" s="389" t="s">
        <v>659</v>
      </c>
    </row>
    <row r="7546" spans="1:7">
      <c r="A7546" s="389" t="s">
        <v>574</v>
      </c>
      <c r="B7546" s="389" t="s">
        <v>517</v>
      </c>
      <c r="C7546" s="389">
        <v>84.7743684828</v>
      </c>
      <c r="D7546" s="389" t="s">
        <v>647</v>
      </c>
      <c r="E7546" s="389" t="s">
        <v>658</v>
      </c>
      <c r="F7546" s="389" t="s">
        <v>647</v>
      </c>
      <c r="G7546" s="389" t="s">
        <v>659</v>
      </c>
    </row>
    <row r="7547" spans="1:7">
      <c r="A7547" s="389" t="s">
        <v>534</v>
      </c>
      <c r="B7547" s="389" t="s">
        <v>517</v>
      </c>
      <c r="C7547" s="389">
        <v>1.5735852751499999</v>
      </c>
      <c r="D7547" s="389" t="s">
        <v>647</v>
      </c>
      <c r="E7547" s="389" t="s">
        <v>658</v>
      </c>
      <c r="F7547" s="389" t="s">
        <v>647</v>
      </c>
      <c r="G7547" s="389" t="s">
        <v>659</v>
      </c>
    </row>
    <row r="7548" spans="1:7">
      <c r="A7548" s="389" t="s">
        <v>538</v>
      </c>
      <c r="B7548" s="389" t="s">
        <v>517</v>
      </c>
      <c r="C7548" s="389">
        <v>1.5735852751499999</v>
      </c>
      <c r="D7548" s="389" t="s">
        <v>647</v>
      </c>
      <c r="E7548" s="389" t="s">
        <v>658</v>
      </c>
      <c r="F7548" s="389" t="s">
        <v>647</v>
      </c>
      <c r="G7548" s="389" t="s">
        <v>659</v>
      </c>
    </row>
    <row r="7549" spans="1:7">
      <c r="A7549" s="389" t="s">
        <v>541</v>
      </c>
      <c r="B7549" s="389" t="s">
        <v>517</v>
      </c>
      <c r="C7549" s="389">
        <v>1.5735852751499999</v>
      </c>
      <c r="D7549" s="389" t="s">
        <v>647</v>
      </c>
      <c r="E7549" s="389" t="s">
        <v>658</v>
      </c>
      <c r="F7549" s="389" t="s">
        <v>647</v>
      </c>
      <c r="G7549" s="389" t="s">
        <v>659</v>
      </c>
    </row>
    <row r="7550" spans="1:7">
      <c r="A7550" s="389" t="s">
        <v>528</v>
      </c>
      <c r="B7550" s="389" t="s">
        <v>517</v>
      </c>
      <c r="C7550" s="389">
        <v>4.5652763390500004</v>
      </c>
      <c r="D7550" s="389" t="s">
        <v>647</v>
      </c>
      <c r="E7550" s="389" t="s">
        <v>658</v>
      </c>
      <c r="F7550" s="389" t="s">
        <v>647</v>
      </c>
      <c r="G7550" s="389" t="s">
        <v>659</v>
      </c>
    </row>
    <row r="7551" spans="1:7">
      <c r="A7551" s="389" t="s">
        <v>528</v>
      </c>
      <c r="B7551" s="389" t="s">
        <v>517</v>
      </c>
      <c r="C7551" s="389">
        <v>4.5652763390500004</v>
      </c>
      <c r="D7551" s="389" t="s">
        <v>647</v>
      </c>
      <c r="E7551" s="389" t="s">
        <v>658</v>
      </c>
      <c r="F7551" s="389" t="s">
        <v>647</v>
      </c>
      <c r="G7551" s="389" t="s">
        <v>659</v>
      </c>
    </row>
    <row r="7552" spans="1:7">
      <c r="A7552" s="389" t="s">
        <v>554</v>
      </c>
      <c r="B7552" s="389" t="s">
        <v>517</v>
      </c>
      <c r="C7552" s="389">
        <v>7.3503010363800003</v>
      </c>
      <c r="D7552" s="389" t="s">
        <v>647</v>
      </c>
      <c r="E7552" s="389" t="s">
        <v>658</v>
      </c>
      <c r="F7552" s="389" t="s">
        <v>647</v>
      </c>
      <c r="G7552" s="389" t="s">
        <v>659</v>
      </c>
    </row>
    <row r="7553" spans="1:7">
      <c r="A7553" s="389" t="s">
        <v>554</v>
      </c>
      <c r="B7553" s="389" t="s">
        <v>517</v>
      </c>
      <c r="C7553" s="389">
        <v>7.3503010363800003</v>
      </c>
      <c r="D7553" s="389" t="s">
        <v>647</v>
      </c>
      <c r="E7553" s="389" t="s">
        <v>658</v>
      </c>
      <c r="F7553" s="389" t="s">
        <v>647</v>
      </c>
      <c r="G7553" s="389" t="s">
        <v>659</v>
      </c>
    </row>
    <row r="7554" spans="1:7">
      <c r="A7554" s="389" t="s">
        <v>539</v>
      </c>
      <c r="B7554" s="389" t="s">
        <v>517</v>
      </c>
      <c r="C7554" s="389">
        <v>8.7128852183800003</v>
      </c>
      <c r="D7554" s="389" t="s">
        <v>647</v>
      </c>
      <c r="E7554" s="389" t="s">
        <v>658</v>
      </c>
      <c r="F7554" s="389" t="s">
        <v>647</v>
      </c>
      <c r="G7554" s="389" t="s">
        <v>659</v>
      </c>
    </row>
    <row r="7555" spans="1:7">
      <c r="A7555" s="389" t="s">
        <v>553</v>
      </c>
      <c r="B7555" s="389" t="s">
        <v>517</v>
      </c>
      <c r="C7555" s="389">
        <v>8.7128852183800003</v>
      </c>
      <c r="D7555" s="389" t="s">
        <v>647</v>
      </c>
      <c r="E7555" s="389" t="s">
        <v>658</v>
      </c>
      <c r="F7555" s="389" t="s">
        <v>647</v>
      </c>
      <c r="G7555" s="389" t="s">
        <v>659</v>
      </c>
    </row>
    <row r="7556" spans="1:7">
      <c r="A7556" s="389" t="s">
        <v>524</v>
      </c>
      <c r="B7556" s="389" t="s">
        <v>517</v>
      </c>
      <c r="C7556" s="389">
        <v>19.906119147599899</v>
      </c>
      <c r="D7556" s="389" t="s">
        <v>647</v>
      </c>
      <c r="E7556" s="389" t="s">
        <v>658</v>
      </c>
      <c r="F7556" s="389" t="s">
        <v>647</v>
      </c>
      <c r="G7556" s="389" t="s">
        <v>659</v>
      </c>
    </row>
    <row r="7557" spans="1:7">
      <c r="A7557" s="389" t="s">
        <v>578</v>
      </c>
      <c r="B7557" s="389" t="s">
        <v>517</v>
      </c>
      <c r="C7557" s="389">
        <v>2.14414205362</v>
      </c>
      <c r="D7557" s="389" t="s">
        <v>647</v>
      </c>
      <c r="E7557" s="389" t="s">
        <v>658</v>
      </c>
      <c r="F7557" s="389" t="s">
        <v>647</v>
      </c>
      <c r="G7557" s="389" t="s">
        <v>659</v>
      </c>
    </row>
    <row r="7558" spans="1:7">
      <c r="A7558" s="389" t="s">
        <v>577</v>
      </c>
      <c r="B7558" s="389" t="s">
        <v>517</v>
      </c>
      <c r="C7558" s="389">
        <v>2.31974428904</v>
      </c>
      <c r="D7558" s="389" t="s">
        <v>647</v>
      </c>
      <c r="E7558" s="389" t="s">
        <v>658</v>
      </c>
      <c r="F7558" s="389" t="s">
        <v>647</v>
      </c>
      <c r="G7558" s="389" t="s">
        <v>659</v>
      </c>
    </row>
    <row r="7559" spans="1:7">
      <c r="A7559" s="389" t="s">
        <v>563</v>
      </c>
      <c r="B7559" s="389" t="s">
        <v>517</v>
      </c>
      <c r="C7559" s="389">
        <v>9.1349679961499906</v>
      </c>
      <c r="D7559" s="389" t="s">
        <v>647</v>
      </c>
      <c r="E7559" s="389" t="s">
        <v>658</v>
      </c>
      <c r="F7559" s="389" t="s">
        <v>647</v>
      </c>
      <c r="G7559" s="389" t="s">
        <v>659</v>
      </c>
    </row>
    <row r="7560" spans="1:7">
      <c r="A7560" s="389" t="s">
        <v>581</v>
      </c>
      <c r="B7560" s="389" t="s">
        <v>517</v>
      </c>
      <c r="C7560" s="389">
        <v>8.1698128177699996</v>
      </c>
      <c r="D7560" s="389" t="s">
        <v>647</v>
      </c>
      <c r="E7560" s="389" t="s">
        <v>658</v>
      </c>
      <c r="F7560" s="389" t="s">
        <v>647</v>
      </c>
      <c r="G7560" s="389" t="s">
        <v>659</v>
      </c>
    </row>
    <row r="7561" spans="1:7">
      <c r="A7561" s="389" t="s">
        <v>532</v>
      </c>
      <c r="B7561" s="389" t="s">
        <v>517</v>
      </c>
      <c r="C7561" s="389">
        <v>2.9567656537999998</v>
      </c>
      <c r="D7561" s="389" t="s">
        <v>647</v>
      </c>
      <c r="E7561" s="389" t="s">
        <v>658</v>
      </c>
      <c r="F7561" s="389" t="s">
        <v>647</v>
      </c>
      <c r="G7561" s="389" t="s">
        <v>659</v>
      </c>
    </row>
    <row r="7562" spans="1:7">
      <c r="A7562" s="389" t="s">
        <v>532</v>
      </c>
      <c r="B7562" s="389" t="s">
        <v>517</v>
      </c>
      <c r="C7562" s="389">
        <v>2.9567656537999998</v>
      </c>
      <c r="D7562" s="389" t="s">
        <v>647</v>
      </c>
      <c r="E7562" s="389" t="s">
        <v>658</v>
      </c>
      <c r="F7562" s="389" t="s">
        <v>647</v>
      </c>
      <c r="G7562" s="389" t="s">
        <v>659</v>
      </c>
    </row>
    <row r="7563" spans="1:7">
      <c r="A7563" s="389" t="s">
        <v>581</v>
      </c>
      <c r="B7563" s="389" t="s">
        <v>517</v>
      </c>
      <c r="C7563" s="389">
        <v>3.0712403748899999</v>
      </c>
      <c r="D7563" s="389" t="s">
        <v>647</v>
      </c>
      <c r="E7563" s="389" t="s">
        <v>658</v>
      </c>
      <c r="F7563" s="389" t="s">
        <v>647</v>
      </c>
      <c r="G7563" s="389" t="s">
        <v>659</v>
      </c>
    </row>
    <row r="7564" spans="1:7">
      <c r="A7564" s="389" t="s">
        <v>528</v>
      </c>
      <c r="B7564" s="389" t="s">
        <v>517</v>
      </c>
      <c r="C7564" s="389">
        <v>22.508012724</v>
      </c>
      <c r="D7564" s="389" t="s">
        <v>647</v>
      </c>
      <c r="E7564" s="389" t="s">
        <v>658</v>
      </c>
      <c r="F7564" s="389" t="s">
        <v>647</v>
      </c>
      <c r="G7564" s="389" t="s">
        <v>659</v>
      </c>
    </row>
    <row r="7565" spans="1:7">
      <c r="A7565" s="389" t="s">
        <v>577</v>
      </c>
      <c r="B7565" s="389" t="s">
        <v>517</v>
      </c>
      <c r="C7565" s="389">
        <v>4.9039158877800002</v>
      </c>
      <c r="D7565" s="389" t="s">
        <v>647</v>
      </c>
      <c r="E7565" s="389" t="s">
        <v>658</v>
      </c>
      <c r="F7565" s="389" t="s">
        <v>647</v>
      </c>
      <c r="G7565" s="389" t="s">
        <v>659</v>
      </c>
    </row>
    <row r="7566" spans="1:7">
      <c r="A7566" s="389" t="s">
        <v>574</v>
      </c>
      <c r="B7566" s="389" t="s">
        <v>517</v>
      </c>
      <c r="C7566" s="389">
        <v>22.8146992343999</v>
      </c>
      <c r="D7566" s="389" t="s">
        <v>647</v>
      </c>
      <c r="E7566" s="389" t="s">
        <v>658</v>
      </c>
      <c r="F7566" s="389" t="s">
        <v>647</v>
      </c>
      <c r="G7566" s="389" t="s">
        <v>659</v>
      </c>
    </row>
    <row r="7567" spans="1:7">
      <c r="A7567" s="389" t="s">
        <v>525</v>
      </c>
      <c r="B7567" s="389" t="s">
        <v>517</v>
      </c>
      <c r="C7567" s="389">
        <v>4.36002584431</v>
      </c>
      <c r="D7567" s="389" t="s">
        <v>647</v>
      </c>
      <c r="E7567" s="389" t="s">
        <v>658</v>
      </c>
      <c r="F7567" s="389" t="s">
        <v>647</v>
      </c>
      <c r="G7567" s="389" t="s">
        <v>659</v>
      </c>
    </row>
    <row r="7568" spans="1:7">
      <c r="A7568" s="389" t="s">
        <v>525</v>
      </c>
      <c r="B7568" s="389" t="s">
        <v>517</v>
      </c>
      <c r="C7568" s="389">
        <v>4.36002584431</v>
      </c>
      <c r="D7568" s="389" t="s">
        <v>647</v>
      </c>
      <c r="E7568" s="389" t="s">
        <v>658</v>
      </c>
      <c r="F7568" s="389" t="s">
        <v>647</v>
      </c>
      <c r="G7568" s="389" t="s">
        <v>659</v>
      </c>
    </row>
    <row r="7569" spans="1:7">
      <c r="A7569" s="389" t="s">
        <v>525</v>
      </c>
      <c r="B7569" s="389" t="s">
        <v>517</v>
      </c>
      <c r="C7569" s="389">
        <v>4.36002584431</v>
      </c>
      <c r="D7569" s="389" t="s">
        <v>647</v>
      </c>
      <c r="E7569" s="389" t="s">
        <v>658</v>
      </c>
      <c r="F7569" s="389" t="s">
        <v>647</v>
      </c>
      <c r="G7569" s="389" t="s">
        <v>659</v>
      </c>
    </row>
    <row r="7570" spans="1:7">
      <c r="A7570" s="389" t="s">
        <v>542</v>
      </c>
      <c r="B7570" s="389" t="s">
        <v>517</v>
      </c>
      <c r="C7570" s="389">
        <v>3.6116762073899999</v>
      </c>
      <c r="D7570" s="389" t="s">
        <v>647</v>
      </c>
      <c r="E7570" s="389" t="s">
        <v>658</v>
      </c>
      <c r="F7570" s="389" t="s">
        <v>647</v>
      </c>
      <c r="G7570" s="389" t="s">
        <v>659</v>
      </c>
    </row>
    <row r="7571" spans="1:7">
      <c r="A7571" s="389" t="s">
        <v>567</v>
      </c>
      <c r="B7571" s="389" t="s">
        <v>517</v>
      </c>
      <c r="C7571" s="389">
        <v>7.7617778772900001</v>
      </c>
      <c r="D7571" s="389" t="s">
        <v>647</v>
      </c>
      <c r="E7571" s="389" t="s">
        <v>658</v>
      </c>
      <c r="F7571" s="389" t="s">
        <v>647</v>
      </c>
      <c r="G7571" s="389" t="s">
        <v>659</v>
      </c>
    </row>
    <row r="7572" spans="1:7">
      <c r="A7572" s="389" t="s">
        <v>567</v>
      </c>
      <c r="B7572" s="389" t="s">
        <v>517</v>
      </c>
      <c r="C7572" s="389">
        <v>7.7617778772900001</v>
      </c>
      <c r="D7572" s="389" t="s">
        <v>647</v>
      </c>
      <c r="E7572" s="389" t="s">
        <v>658</v>
      </c>
      <c r="F7572" s="389" t="s">
        <v>647</v>
      </c>
      <c r="G7572" s="389" t="s">
        <v>659</v>
      </c>
    </row>
    <row r="7573" spans="1:7">
      <c r="A7573" s="389" t="s">
        <v>574</v>
      </c>
      <c r="B7573" s="389" t="s">
        <v>517</v>
      </c>
      <c r="C7573" s="389">
        <v>6.6315048196799999</v>
      </c>
      <c r="D7573" s="389" t="s">
        <v>647</v>
      </c>
      <c r="E7573" s="389" t="s">
        <v>658</v>
      </c>
      <c r="F7573" s="389" t="s">
        <v>647</v>
      </c>
      <c r="G7573" s="389" t="s">
        <v>659</v>
      </c>
    </row>
    <row r="7574" spans="1:7">
      <c r="A7574" s="389" t="s">
        <v>563</v>
      </c>
      <c r="B7574" s="389" t="s">
        <v>517</v>
      </c>
      <c r="C7574" s="389">
        <v>3.4226494859200001</v>
      </c>
      <c r="D7574" s="389" t="s">
        <v>647</v>
      </c>
      <c r="E7574" s="389" t="s">
        <v>658</v>
      </c>
      <c r="F7574" s="389" t="s">
        <v>647</v>
      </c>
      <c r="G7574" s="389" t="s">
        <v>659</v>
      </c>
    </row>
    <row r="7575" spans="1:7">
      <c r="A7575" s="389" t="s">
        <v>581</v>
      </c>
      <c r="B7575" s="389" t="s">
        <v>517</v>
      </c>
      <c r="C7575" s="389">
        <v>12.444486088</v>
      </c>
      <c r="D7575" s="389" t="s">
        <v>647</v>
      </c>
      <c r="E7575" s="389" t="s">
        <v>658</v>
      </c>
      <c r="F7575" s="389" t="s">
        <v>647</v>
      </c>
      <c r="G7575" s="389" t="s">
        <v>659</v>
      </c>
    </row>
    <row r="7576" spans="1:7">
      <c r="A7576" s="389" t="s">
        <v>528</v>
      </c>
      <c r="B7576" s="389" t="s">
        <v>517</v>
      </c>
      <c r="C7576" s="389">
        <v>11.5637336224999</v>
      </c>
      <c r="D7576" s="389" t="s">
        <v>647</v>
      </c>
      <c r="E7576" s="389" t="s">
        <v>658</v>
      </c>
      <c r="F7576" s="389" t="s">
        <v>647</v>
      </c>
      <c r="G7576" s="389" t="s">
        <v>659</v>
      </c>
    </row>
    <row r="7577" spans="1:7">
      <c r="A7577" s="389" t="s">
        <v>549</v>
      </c>
      <c r="B7577" s="389" t="s">
        <v>517</v>
      </c>
      <c r="C7577" s="389">
        <v>10.8095081745999</v>
      </c>
      <c r="D7577" s="389" t="s">
        <v>647</v>
      </c>
      <c r="E7577" s="389" t="s">
        <v>658</v>
      </c>
      <c r="F7577" s="389" t="s">
        <v>647</v>
      </c>
      <c r="G7577" s="389" t="s">
        <v>659</v>
      </c>
    </row>
    <row r="7578" spans="1:7">
      <c r="A7578" s="389" t="s">
        <v>514</v>
      </c>
      <c r="B7578" s="389" t="s">
        <v>517</v>
      </c>
      <c r="C7578" s="389">
        <v>1.1885424758000001</v>
      </c>
      <c r="D7578" s="389" t="s">
        <v>647</v>
      </c>
      <c r="E7578" s="389" t="s">
        <v>658</v>
      </c>
      <c r="F7578" s="389" t="s">
        <v>647</v>
      </c>
      <c r="G7578" s="389" t="s">
        <v>659</v>
      </c>
    </row>
    <row r="7579" spans="1:7">
      <c r="A7579" s="389" t="s">
        <v>581</v>
      </c>
      <c r="B7579" s="389" t="s">
        <v>517</v>
      </c>
      <c r="C7579" s="389">
        <v>2.5518247987099998</v>
      </c>
      <c r="D7579" s="389" t="s">
        <v>647</v>
      </c>
      <c r="E7579" s="389" t="s">
        <v>658</v>
      </c>
      <c r="F7579" s="389" t="s">
        <v>647</v>
      </c>
      <c r="G7579" s="389" t="s">
        <v>659</v>
      </c>
    </row>
    <row r="7580" spans="1:7">
      <c r="A7580" s="389" t="s">
        <v>559</v>
      </c>
      <c r="B7580" s="389" t="s">
        <v>517</v>
      </c>
      <c r="C7580" s="389">
        <v>32.7555029886</v>
      </c>
      <c r="D7580" s="389" t="s">
        <v>647</v>
      </c>
      <c r="E7580" s="389" t="s">
        <v>658</v>
      </c>
      <c r="F7580" s="389" t="s">
        <v>647</v>
      </c>
      <c r="G7580" s="389" t="s">
        <v>659</v>
      </c>
    </row>
    <row r="7581" spans="1:7">
      <c r="A7581" s="389" t="s">
        <v>574</v>
      </c>
      <c r="B7581" s="389" t="s">
        <v>517</v>
      </c>
      <c r="C7581" s="389">
        <v>32.7555029886</v>
      </c>
      <c r="D7581" s="389" t="s">
        <v>647</v>
      </c>
      <c r="E7581" s="389" t="s">
        <v>658</v>
      </c>
      <c r="F7581" s="389" t="s">
        <v>647</v>
      </c>
      <c r="G7581" s="389" t="s">
        <v>659</v>
      </c>
    </row>
    <row r="7582" spans="1:7">
      <c r="A7582" s="389" t="s">
        <v>574</v>
      </c>
      <c r="B7582" s="389" t="s">
        <v>517</v>
      </c>
      <c r="C7582" s="389">
        <v>32.7555029886</v>
      </c>
      <c r="D7582" s="389" t="s">
        <v>647</v>
      </c>
      <c r="E7582" s="389" t="s">
        <v>658</v>
      </c>
      <c r="F7582" s="389" t="s">
        <v>647</v>
      </c>
      <c r="G7582" s="389" t="s">
        <v>659</v>
      </c>
    </row>
    <row r="7583" spans="1:7">
      <c r="A7583" s="389" t="s">
        <v>528</v>
      </c>
      <c r="B7583" s="389" t="s">
        <v>517</v>
      </c>
      <c r="C7583" s="389">
        <v>16.978815165</v>
      </c>
      <c r="D7583" s="389" t="s">
        <v>647</v>
      </c>
      <c r="E7583" s="389" t="s">
        <v>658</v>
      </c>
      <c r="F7583" s="389" t="s">
        <v>647</v>
      </c>
      <c r="G7583" s="389" t="s">
        <v>659</v>
      </c>
    </row>
    <row r="7584" spans="1:7">
      <c r="A7584" s="389" t="s">
        <v>528</v>
      </c>
      <c r="B7584" s="389" t="s">
        <v>517</v>
      </c>
      <c r="C7584" s="389">
        <v>16.978815165</v>
      </c>
      <c r="D7584" s="389" t="s">
        <v>647</v>
      </c>
      <c r="E7584" s="389" t="s">
        <v>658</v>
      </c>
      <c r="F7584" s="389" t="s">
        <v>647</v>
      </c>
      <c r="G7584" s="389" t="s">
        <v>659</v>
      </c>
    </row>
    <row r="7585" spans="1:7">
      <c r="A7585" s="389" t="s">
        <v>581</v>
      </c>
      <c r="B7585" s="389" t="s">
        <v>517</v>
      </c>
      <c r="C7585" s="389">
        <v>3.1532096726700001</v>
      </c>
      <c r="D7585" s="389" t="s">
        <v>647</v>
      </c>
      <c r="E7585" s="389" t="s">
        <v>658</v>
      </c>
      <c r="F7585" s="389" t="s">
        <v>647</v>
      </c>
      <c r="G7585" s="389" t="s">
        <v>659</v>
      </c>
    </row>
    <row r="7586" spans="1:7">
      <c r="A7586" s="389" t="s">
        <v>578</v>
      </c>
      <c r="B7586" s="389" t="s">
        <v>517</v>
      </c>
      <c r="C7586" s="389">
        <v>39.552090880199898</v>
      </c>
      <c r="D7586" s="389" t="s">
        <v>647</v>
      </c>
      <c r="E7586" s="389" t="s">
        <v>658</v>
      </c>
      <c r="F7586" s="389" t="s">
        <v>647</v>
      </c>
      <c r="G7586" s="389" t="s">
        <v>659</v>
      </c>
    </row>
    <row r="7587" spans="1:7">
      <c r="A7587" s="389" t="s">
        <v>529</v>
      </c>
      <c r="B7587" s="389" t="s">
        <v>517</v>
      </c>
      <c r="C7587" s="389">
        <v>17.305395216800001</v>
      </c>
      <c r="D7587" s="389" t="s">
        <v>647</v>
      </c>
      <c r="E7587" s="389" t="s">
        <v>658</v>
      </c>
      <c r="F7587" s="389" t="s">
        <v>647</v>
      </c>
      <c r="G7587" s="389" t="s">
        <v>659</v>
      </c>
    </row>
    <row r="7588" spans="1:7">
      <c r="A7588" s="389" t="s">
        <v>574</v>
      </c>
      <c r="B7588" s="389" t="s">
        <v>517</v>
      </c>
      <c r="C7588" s="389">
        <v>0.70345085116299999</v>
      </c>
      <c r="D7588" s="389" t="s">
        <v>647</v>
      </c>
      <c r="E7588" s="389" t="s">
        <v>658</v>
      </c>
      <c r="F7588" s="389" t="s">
        <v>647</v>
      </c>
      <c r="G7588" s="389" t="s">
        <v>659</v>
      </c>
    </row>
    <row r="7589" spans="1:7">
      <c r="A7589" s="389" t="s">
        <v>528</v>
      </c>
      <c r="B7589" s="389" t="s">
        <v>517</v>
      </c>
      <c r="C7589" s="389">
        <v>12.9783339048999</v>
      </c>
      <c r="D7589" s="389" t="s">
        <v>647</v>
      </c>
      <c r="E7589" s="389" t="s">
        <v>658</v>
      </c>
      <c r="F7589" s="389" t="s">
        <v>647</v>
      </c>
      <c r="G7589" s="389" t="s">
        <v>659</v>
      </c>
    </row>
    <row r="7590" spans="1:7">
      <c r="A7590" s="389" t="s">
        <v>549</v>
      </c>
      <c r="B7590" s="389" t="s">
        <v>517</v>
      </c>
      <c r="C7590" s="389">
        <v>5.1754125963000002</v>
      </c>
      <c r="D7590" s="389" t="s">
        <v>647</v>
      </c>
      <c r="E7590" s="389" t="s">
        <v>658</v>
      </c>
      <c r="F7590" s="389" t="s">
        <v>647</v>
      </c>
      <c r="G7590" s="389" t="s">
        <v>659</v>
      </c>
    </row>
    <row r="7591" spans="1:7">
      <c r="A7591" s="389" t="s">
        <v>574</v>
      </c>
      <c r="B7591" s="389" t="s">
        <v>517</v>
      </c>
      <c r="C7591" s="389">
        <v>11.8179466725</v>
      </c>
      <c r="D7591" s="389" t="s">
        <v>647</v>
      </c>
      <c r="E7591" s="389" t="s">
        <v>658</v>
      </c>
      <c r="F7591" s="389" t="s">
        <v>647</v>
      </c>
      <c r="G7591" s="389" t="s">
        <v>659</v>
      </c>
    </row>
    <row r="7592" spans="1:7">
      <c r="A7592" s="389" t="s">
        <v>554</v>
      </c>
      <c r="B7592" s="389" t="s">
        <v>517</v>
      </c>
      <c r="C7592" s="389">
        <v>8.6143903629099903</v>
      </c>
      <c r="D7592" s="389" t="s">
        <v>647</v>
      </c>
      <c r="E7592" s="389" t="s">
        <v>658</v>
      </c>
      <c r="F7592" s="389" t="s">
        <v>647</v>
      </c>
      <c r="G7592" s="389" t="s">
        <v>659</v>
      </c>
    </row>
    <row r="7593" spans="1:7">
      <c r="A7593" s="389" t="s">
        <v>554</v>
      </c>
      <c r="B7593" s="389" t="s">
        <v>517</v>
      </c>
      <c r="C7593" s="389">
        <v>11.343969529100001</v>
      </c>
      <c r="D7593" s="389" t="s">
        <v>647</v>
      </c>
      <c r="E7593" s="389" t="s">
        <v>658</v>
      </c>
      <c r="F7593" s="389" t="s">
        <v>647</v>
      </c>
      <c r="G7593" s="389" t="s">
        <v>659</v>
      </c>
    </row>
    <row r="7594" spans="1:7">
      <c r="A7594" s="389" t="s">
        <v>514</v>
      </c>
      <c r="B7594" s="389" t="s">
        <v>517</v>
      </c>
      <c r="C7594" s="389">
        <v>2.4930220912899999</v>
      </c>
      <c r="D7594" s="389" t="s">
        <v>647</v>
      </c>
      <c r="E7594" s="389" t="s">
        <v>658</v>
      </c>
      <c r="F7594" s="389" t="s">
        <v>647</v>
      </c>
      <c r="G7594" s="389" t="s">
        <v>659</v>
      </c>
    </row>
    <row r="7595" spans="1:7">
      <c r="A7595" s="389" t="s">
        <v>514</v>
      </c>
      <c r="B7595" s="389" t="s">
        <v>517</v>
      </c>
      <c r="C7595" s="389">
        <v>8.4963246864599906</v>
      </c>
      <c r="D7595" s="389" t="s">
        <v>647</v>
      </c>
      <c r="E7595" s="389" t="s">
        <v>658</v>
      </c>
      <c r="F7595" s="389" t="s">
        <v>647</v>
      </c>
      <c r="G7595" s="389" t="s">
        <v>659</v>
      </c>
    </row>
    <row r="7596" spans="1:7">
      <c r="A7596" s="389" t="s">
        <v>514</v>
      </c>
      <c r="B7596" s="389" t="s">
        <v>517</v>
      </c>
      <c r="C7596" s="389">
        <v>8.4963246864599906</v>
      </c>
      <c r="D7596" s="389" t="s">
        <v>647</v>
      </c>
      <c r="E7596" s="389" t="s">
        <v>658</v>
      </c>
      <c r="F7596" s="389" t="s">
        <v>647</v>
      </c>
      <c r="G7596" s="389" t="s">
        <v>659</v>
      </c>
    </row>
    <row r="7597" spans="1:7">
      <c r="A7597" s="389" t="s">
        <v>562</v>
      </c>
      <c r="B7597" s="389" t="s">
        <v>517</v>
      </c>
      <c r="C7597" s="389">
        <v>1.2769444184400001</v>
      </c>
      <c r="D7597" s="389" t="s">
        <v>647</v>
      </c>
      <c r="E7597" s="389" t="s">
        <v>658</v>
      </c>
      <c r="F7597" s="389" t="s">
        <v>647</v>
      </c>
      <c r="G7597" s="389" t="s">
        <v>659</v>
      </c>
    </row>
    <row r="7598" spans="1:7">
      <c r="A7598" s="389" t="s">
        <v>528</v>
      </c>
      <c r="B7598" s="389" t="s">
        <v>517</v>
      </c>
      <c r="C7598" s="389">
        <v>7.3547303045700003</v>
      </c>
      <c r="D7598" s="389" t="s">
        <v>647</v>
      </c>
      <c r="E7598" s="389" t="s">
        <v>658</v>
      </c>
      <c r="F7598" s="389" t="s">
        <v>647</v>
      </c>
      <c r="G7598" s="389" t="s">
        <v>659</v>
      </c>
    </row>
    <row r="7599" spans="1:7">
      <c r="A7599" s="389" t="s">
        <v>528</v>
      </c>
      <c r="B7599" s="389" t="s">
        <v>517</v>
      </c>
      <c r="C7599" s="389">
        <v>2.3905113120200001</v>
      </c>
      <c r="D7599" s="389" t="s">
        <v>647</v>
      </c>
      <c r="E7599" s="389" t="s">
        <v>658</v>
      </c>
      <c r="F7599" s="389" t="s">
        <v>647</v>
      </c>
      <c r="G7599" s="389" t="s">
        <v>659</v>
      </c>
    </row>
    <row r="7600" spans="1:7">
      <c r="A7600" s="389" t="s">
        <v>514</v>
      </c>
      <c r="B7600" s="389" t="s">
        <v>517</v>
      </c>
      <c r="C7600" s="389">
        <v>4.7809830716199997</v>
      </c>
      <c r="D7600" s="389" t="s">
        <v>647</v>
      </c>
      <c r="E7600" s="389" t="s">
        <v>658</v>
      </c>
      <c r="F7600" s="389" t="s">
        <v>647</v>
      </c>
      <c r="G7600" s="389" t="s">
        <v>659</v>
      </c>
    </row>
    <row r="7601" spans="1:7">
      <c r="A7601" s="389" t="s">
        <v>514</v>
      </c>
      <c r="B7601" s="389" t="s">
        <v>517</v>
      </c>
      <c r="C7601" s="389">
        <v>4.7809830716199997</v>
      </c>
      <c r="D7601" s="389" t="s">
        <v>647</v>
      </c>
      <c r="E7601" s="389" t="s">
        <v>658</v>
      </c>
      <c r="F7601" s="389" t="s">
        <v>647</v>
      </c>
      <c r="G7601" s="389" t="s">
        <v>659</v>
      </c>
    </row>
    <row r="7602" spans="1:7">
      <c r="A7602" s="389" t="s">
        <v>567</v>
      </c>
      <c r="B7602" s="389" t="s">
        <v>517</v>
      </c>
      <c r="C7602" s="389">
        <v>4.7809830716199997</v>
      </c>
      <c r="D7602" s="389" t="s">
        <v>647</v>
      </c>
      <c r="E7602" s="389" t="s">
        <v>658</v>
      </c>
      <c r="F7602" s="389" t="s">
        <v>647</v>
      </c>
      <c r="G7602" s="389" t="s">
        <v>659</v>
      </c>
    </row>
    <row r="7603" spans="1:7">
      <c r="A7603" s="389" t="s">
        <v>567</v>
      </c>
      <c r="B7603" s="389" t="s">
        <v>517</v>
      </c>
      <c r="C7603" s="389">
        <v>4.7809830716199997</v>
      </c>
      <c r="D7603" s="389" t="s">
        <v>647</v>
      </c>
      <c r="E7603" s="389" t="s">
        <v>658</v>
      </c>
      <c r="F7603" s="389" t="s">
        <v>647</v>
      </c>
      <c r="G7603" s="389" t="s">
        <v>659</v>
      </c>
    </row>
    <row r="7604" spans="1:7">
      <c r="A7604" s="389" t="s">
        <v>529</v>
      </c>
      <c r="B7604" s="389" t="s">
        <v>517</v>
      </c>
      <c r="C7604" s="389">
        <v>10.7016013252</v>
      </c>
      <c r="D7604" s="389" t="s">
        <v>647</v>
      </c>
      <c r="E7604" s="389" t="s">
        <v>658</v>
      </c>
      <c r="F7604" s="389" t="s">
        <v>647</v>
      </c>
      <c r="G7604" s="389" t="s">
        <v>659</v>
      </c>
    </row>
    <row r="7605" spans="1:7">
      <c r="A7605" s="389" t="s">
        <v>529</v>
      </c>
      <c r="B7605" s="389" t="s">
        <v>517</v>
      </c>
      <c r="C7605" s="389">
        <v>5.0953572979499997</v>
      </c>
      <c r="D7605" s="389" t="s">
        <v>647</v>
      </c>
      <c r="E7605" s="389" t="s">
        <v>658</v>
      </c>
      <c r="F7605" s="389" t="s">
        <v>647</v>
      </c>
      <c r="G7605" s="389" t="s">
        <v>659</v>
      </c>
    </row>
    <row r="7606" spans="1:7">
      <c r="A7606" s="389" t="s">
        <v>581</v>
      </c>
      <c r="B7606" s="389" t="s">
        <v>517</v>
      </c>
      <c r="C7606" s="389">
        <v>4.7496293011999997</v>
      </c>
      <c r="D7606" s="389" t="s">
        <v>647</v>
      </c>
      <c r="E7606" s="389" t="s">
        <v>658</v>
      </c>
      <c r="F7606" s="389" t="s">
        <v>647</v>
      </c>
      <c r="G7606" s="389" t="s">
        <v>659</v>
      </c>
    </row>
    <row r="7607" spans="1:7">
      <c r="A7607" s="389" t="s">
        <v>563</v>
      </c>
      <c r="B7607" s="389" t="s">
        <v>517</v>
      </c>
      <c r="C7607" s="389">
        <v>34.269165538099898</v>
      </c>
      <c r="D7607" s="389" t="s">
        <v>647</v>
      </c>
      <c r="E7607" s="389" t="s">
        <v>658</v>
      </c>
      <c r="F7607" s="389" t="s">
        <v>647</v>
      </c>
      <c r="G7607" s="389" t="s">
        <v>659</v>
      </c>
    </row>
    <row r="7608" spans="1:7">
      <c r="A7608" s="389" t="s">
        <v>569</v>
      </c>
      <c r="B7608" s="389" t="s">
        <v>517</v>
      </c>
      <c r="C7608" s="389">
        <v>3.1010724704300001</v>
      </c>
      <c r="D7608" s="389" t="s">
        <v>647</v>
      </c>
      <c r="E7608" s="389" t="s">
        <v>658</v>
      </c>
      <c r="F7608" s="389" t="s">
        <v>647</v>
      </c>
      <c r="G7608" s="389" t="s">
        <v>659</v>
      </c>
    </row>
    <row r="7609" spans="1:7">
      <c r="A7609" s="389" t="s">
        <v>562</v>
      </c>
      <c r="B7609" s="389" t="s">
        <v>517</v>
      </c>
      <c r="C7609" s="389">
        <v>8.6070758674899999</v>
      </c>
      <c r="D7609" s="389" t="s">
        <v>647</v>
      </c>
      <c r="E7609" s="389" t="s">
        <v>658</v>
      </c>
      <c r="F7609" s="389" t="s">
        <v>647</v>
      </c>
      <c r="G7609" s="389" t="s">
        <v>659</v>
      </c>
    </row>
    <row r="7610" spans="1:7">
      <c r="A7610" s="389" t="s">
        <v>563</v>
      </c>
      <c r="B7610" s="389" t="s">
        <v>517</v>
      </c>
      <c r="C7610" s="389">
        <v>19.262417236400001</v>
      </c>
      <c r="D7610" s="389" t="s">
        <v>647</v>
      </c>
      <c r="E7610" s="389" t="s">
        <v>658</v>
      </c>
      <c r="F7610" s="389" t="s">
        <v>647</v>
      </c>
      <c r="G7610" s="389" t="s">
        <v>659</v>
      </c>
    </row>
    <row r="7611" spans="1:7">
      <c r="A7611" s="389" t="s">
        <v>559</v>
      </c>
      <c r="B7611" s="389" t="s">
        <v>517</v>
      </c>
      <c r="C7611" s="389">
        <v>1.4774638369999999</v>
      </c>
      <c r="D7611" s="389" t="s">
        <v>647</v>
      </c>
      <c r="E7611" s="389" t="s">
        <v>658</v>
      </c>
      <c r="F7611" s="389" t="s">
        <v>647</v>
      </c>
      <c r="G7611" s="389" t="s">
        <v>659</v>
      </c>
    </row>
    <row r="7612" spans="1:7">
      <c r="A7612" s="389" t="s">
        <v>563</v>
      </c>
      <c r="B7612" s="389" t="s">
        <v>517</v>
      </c>
      <c r="C7612" s="389">
        <v>3.5645042462499998</v>
      </c>
      <c r="D7612" s="389" t="s">
        <v>647</v>
      </c>
      <c r="E7612" s="389" t="s">
        <v>658</v>
      </c>
      <c r="F7612" s="389" t="s">
        <v>647</v>
      </c>
      <c r="G7612" s="389" t="s">
        <v>659</v>
      </c>
    </row>
    <row r="7613" spans="1:7">
      <c r="A7613" s="389" t="s">
        <v>581</v>
      </c>
      <c r="B7613" s="389" t="s">
        <v>517</v>
      </c>
      <c r="C7613" s="389">
        <v>8.2678398117499903</v>
      </c>
      <c r="D7613" s="389" t="s">
        <v>647</v>
      </c>
      <c r="E7613" s="389" t="s">
        <v>658</v>
      </c>
      <c r="F7613" s="389" t="s">
        <v>647</v>
      </c>
      <c r="G7613" s="389" t="s">
        <v>659</v>
      </c>
    </row>
    <row r="7614" spans="1:7">
      <c r="A7614" s="389" t="s">
        <v>528</v>
      </c>
      <c r="B7614" s="389" t="s">
        <v>517</v>
      </c>
      <c r="C7614" s="389">
        <v>5.2387113222400004</v>
      </c>
      <c r="D7614" s="389" t="s">
        <v>647</v>
      </c>
      <c r="E7614" s="389" t="s">
        <v>658</v>
      </c>
      <c r="F7614" s="389" t="s">
        <v>647</v>
      </c>
      <c r="G7614" s="389" t="s">
        <v>659</v>
      </c>
    </row>
    <row r="7615" spans="1:7">
      <c r="A7615" s="389" t="s">
        <v>528</v>
      </c>
      <c r="B7615" s="389" t="s">
        <v>517</v>
      </c>
      <c r="C7615" s="389">
        <v>5.2387113222400004</v>
      </c>
      <c r="D7615" s="389" t="s">
        <v>647</v>
      </c>
      <c r="E7615" s="389" t="s">
        <v>658</v>
      </c>
      <c r="F7615" s="389" t="s">
        <v>647</v>
      </c>
      <c r="G7615" s="389" t="s">
        <v>659</v>
      </c>
    </row>
    <row r="7616" spans="1:7">
      <c r="A7616" s="389" t="s">
        <v>528</v>
      </c>
      <c r="B7616" s="389" t="s">
        <v>517</v>
      </c>
      <c r="C7616" s="389">
        <v>6.13043771198</v>
      </c>
      <c r="D7616" s="389" t="s">
        <v>647</v>
      </c>
      <c r="E7616" s="389" t="s">
        <v>658</v>
      </c>
      <c r="F7616" s="389" t="s">
        <v>647</v>
      </c>
      <c r="G7616" s="389" t="s">
        <v>659</v>
      </c>
    </row>
    <row r="7617" spans="1:7">
      <c r="A7617" s="389" t="s">
        <v>529</v>
      </c>
      <c r="B7617" s="389" t="s">
        <v>517</v>
      </c>
      <c r="C7617" s="389">
        <v>6.13043771198</v>
      </c>
      <c r="D7617" s="389" t="s">
        <v>647</v>
      </c>
      <c r="E7617" s="389" t="s">
        <v>658</v>
      </c>
      <c r="F7617" s="389" t="s">
        <v>647</v>
      </c>
      <c r="G7617" s="389" t="s">
        <v>659</v>
      </c>
    </row>
    <row r="7618" spans="1:7">
      <c r="A7618" s="389" t="s">
        <v>581</v>
      </c>
      <c r="B7618" s="389" t="s">
        <v>517</v>
      </c>
      <c r="C7618" s="389">
        <v>29.0783277845999</v>
      </c>
      <c r="D7618" s="389" t="s">
        <v>647</v>
      </c>
      <c r="E7618" s="389" t="s">
        <v>658</v>
      </c>
      <c r="F7618" s="389" t="s">
        <v>647</v>
      </c>
      <c r="G7618" s="389" t="s">
        <v>659</v>
      </c>
    </row>
    <row r="7619" spans="1:7">
      <c r="A7619" s="389" t="s">
        <v>578</v>
      </c>
      <c r="B7619" s="389" t="s">
        <v>517</v>
      </c>
      <c r="C7619" s="389">
        <v>8.0067015047899996</v>
      </c>
      <c r="D7619" s="389" t="s">
        <v>647</v>
      </c>
      <c r="E7619" s="389" t="s">
        <v>658</v>
      </c>
      <c r="F7619" s="389" t="s">
        <v>647</v>
      </c>
      <c r="G7619" s="389" t="s">
        <v>659</v>
      </c>
    </row>
    <row r="7620" spans="1:7">
      <c r="A7620" s="389" t="s">
        <v>581</v>
      </c>
      <c r="B7620" s="389" t="s">
        <v>517</v>
      </c>
      <c r="C7620" s="389">
        <v>6.2422894593200002</v>
      </c>
      <c r="D7620" s="389" t="s">
        <v>647</v>
      </c>
      <c r="E7620" s="389" t="s">
        <v>658</v>
      </c>
      <c r="F7620" s="389" t="s">
        <v>647</v>
      </c>
      <c r="G7620" s="389" t="s">
        <v>659</v>
      </c>
    </row>
    <row r="7621" spans="1:7">
      <c r="A7621" s="389" t="s">
        <v>581</v>
      </c>
      <c r="B7621" s="389" t="s">
        <v>517</v>
      </c>
      <c r="C7621" s="389">
        <v>39.5508679378</v>
      </c>
      <c r="D7621" s="389" t="s">
        <v>647</v>
      </c>
      <c r="E7621" s="389" t="s">
        <v>658</v>
      </c>
      <c r="F7621" s="389" t="s">
        <v>647</v>
      </c>
      <c r="G7621" s="389" t="s">
        <v>659</v>
      </c>
    </row>
    <row r="7622" spans="1:7">
      <c r="A7622" s="389" t="s">
        <v>574</v>
      </c>
      <c r="B7622" s="389" t="s">
        <v>517</v>
      </c>
      <c r="C7622" s="389">
        <v>5.8891976510699999</v>
      </c>
      <c r="D7622" s="389" t="s">
        <v>647</v>
      </c>
      <c r="E7622" s="389" t="s">
        <v>658</v>
      </c>
      <c r="F7622" s="389" t="s">
        <v>647</v>
      </c>
      <c r="G7622" s="389" t="s">
        <v>659</v>
      </c>
    </row>
    <row r="7623" spans="1:7">
      <c r="A7623" s="389" t="s">
        <v>563</v>
      </c>
      <c r="B7623" s="389" t="s">
        <v>517</v>
      </c>
      <c r="C7623" s="389">
        <v>25.1729931399999</v>
      </c>
      <c r="D7623" s="389" t="s">
        <v>647</v>
      </c>
      <c r="E7623" s="389" t="s">
        <v>658</v>
      </c>
      <c r="F7623" s="389" t="s">
        <v>647</v>
      </c>
      <c r="G7623" s="389" t="s">
        <v>659</v>
      </c>
    </row>
    <row r="7624" spans="1:7">
      <c r="A7624" s="389" t="s">
        <v>541</v>
      </c>
      <c r="B7624" s="389" t="s">
        <v>517</v>
      </c>
      <c r="C7624" s="389">
        <v>1.8013956609099999</v>
      </c>
      <c r="D7624" s="389" t="s">
        <v>647</v>
      </c>
      <c r="E7624" s="389" t="s">
        <v>658</v>
      </c>
      <c r="F7624" s="389" t="s">
        <v>647</v>
      </c>
      <c r="G7624" s="389" t="s">
        <v>659</v>
      </c>
    </row>
    <row r="7625" spans="1:7">
      <c r="A7625" s="389" t="s">
        <v>541</v>
      </c>
      <c r="B7625" s="389" t="s">
        <v>517</v>
      </c>
      <c r="C7625" s="389">
        <v>1.8013956609099999</v>
      </c>
      <c r="D7625" s="389" t="s">
        <v>647</v>
      </c>
      <c r="E7625" s="389" t="s">
        <v>658</v>
      </c>
      <c r="F7625" s="389" t="s">
        <v>647</v>
      </c>
      <c r="G7625" s="389" t="s">
        <v>659</v>
      </c>
    </row>
    <row r="7626" spans="1:7">
      <c r="A7626" s="389" t="s">
        <v>559</v>
      </c>
      <c r="B7626" s="389" t="s">
        <v>517</v>
      </c>
      <c r="C7626" s="389">
        <v>1.86764012332</v>
      </c>
      <c r="D7626" s="389" t="s">
        <v>647</v>
      </c>
      <c r="E7626" s="389" t="s">
        <v>658</v>
      </c>
      <c r="F7626" s="389" t="s">
        <v>647</v>
      </c>
      <c r="G7626" s="389" t="s">
        <v>659</v>
      </c>
    </row>
    <row r="7627" spans="1:7">
      <c r="A7627" s="389" t="s">
        <v>574</v>
      </c>
      <c r="B7627" s="389" t="s">
        <v>517</v>
      </c>
      <c r="C7627" s="389">
        <v>1.86764012332</v>
      </c>
      <c r="D7627" s="389" t="s">
        <v>647</v>
      </c>
      <c r="E7627" s="389" t="s">
        <v>658</v>
      </c>
      <c r="F7627" s="389" t="s">
        <v>647</v>
      </c>
      <c r="G7627" s="389" t="s">
        <v>659</v>
      </c>
    </row>
    <row r="7628" spans="1:7">
      <c r="A7628" s="389" t="s">
        <v>558</v>
      </c>
      <c r="B7628" s="389" t="s">
        <v>517</v>
      </c>
      <c r="C7628" s="389">
        <v>1.53766167175</v>
      </c>
      <c r="D7628" s="389" t="s">
        <v>647</v>
      </c>
      <c r="E7628" s="389" t="s">
        <v>658</v>
      </c>
      <c r="F7628" s="389" t="s">
        <v>647</v>
      </c>
      <c r="G7628" s="389" t="s">
        <v>659</v>
      </c>
    </row>
    <row r="7629" spans="1:7">
      <c r="A7629" s="389" t="s">
        <v>578</v>
      </c>
      <c r="B7629" s="389" t="s">
        <v>517</v>
      </c>
      <c r="C7629" s="389">
        <v>34.9514079721</v>
      </c>
      <c r="D7629" s="389" t="s">
        <v>647</v>
      </c>
      <c r="E7629" s="389" t="s">
        <v>658</v>
      </c>
      <c r="F7629" s="389" t="s">
        <v>647</v>
      </c>
      <c r="G7629" s="389" t="s">
        <v>659</v>
      </c>
    </row>
    <row r="7630" spans="1:7">
      <c r="A7630" s="389" t="s">
        <v>581</v>
      </c>
      <c r="B7630" s="389" t="s">
        <v>517</v>
      </c>
      <c r="C7630" s="389">
        <v>32.840537102699898</v>
      </c>
      <c r="D7630" s="389" t="s">
        <v>647</v>
      </c>
      <c r="E7630" s="389" t="s">
        <v>658</v>
      </c>
      <c r="F7630" s="389" t="s">
        <v>647</v>
      </c>
      <c r="G7630" s="389" t="s">
        <v>659</v>
      </c>
    </row>
    <row r="7631" spans="1:7">
      <c r="A7631" s="389" t="s">
        <v>581</v>
      </c>
      <c r="B7631" s="389" t="s">
        <v>517</v>
      </c>
      <c r="C7631" s="389">
        <v>32.840537102699898</v>
      </c>
      <c r="D7631" s="389" t="s">
        <v>647</v>
      </c>
      <c r="E7631" s="389" t="s">
        <v>658</v>
      </c>
      <c r="F7631" s="389" t="s">
        <v>647</v>
      </c>
      <c r="G7631" s="389" t="s">
        <v>659</v>
      </c>
    </row>
    <row r="7632" spans="1:7">
      <c r="A7632" s="389" t="s">
        <v>514</v>
      </c>
      <c r="B7632" s="389" t="s">
        <v>517</v>
      </c>
      <c r="C7632" s="389">
        <v>2.7990232751300002</v>
      </c>
      <c r="D7632" s="389" t="s">
        <v>647</v>
      </c>
      <c r="E7632" s="389" t="s">
        <v>658</v>
      </c>
      <c r="F7632" s="389" t="s">
        <v>647</v>
      </c>
      <c r="G7632" s="389" t="s">
        <v>659</v>
      </c>
    </row>
    <row r="7633" spans="1:7">
      <c r="A7633" s="389" t="s">
        <v>578</v>
      </c>
      <c r="B7633" s="389" t="s">
        <v>517</v>
      </c>
      <c r="C7633" s="389">
        <v>2.2428011645899999</v>
      </c>
      <c r="D7633" s="389" t="s">
        <v>647</v>
      </c>
      <c r="E7633" s="389" t="s">
        <v>658</v>
      </c>
      <c r="F7633" s="389" t="s">
        <v>647</v>
      </c>
      <c r="G7633" s="389" t="s">
        <v>659</v>
      </c>
    </row>
    <row r="7634" spans="1:7">
      <c r="A7634" s="389" t="s">
        <v>574</v>
      </c>
      <c r="B7634" s="389" t="s">
        <v>517</v>
      </c>
      <c r="C7634" s="389">
        <v>13.726696710700001</v>
      </c>
      <c r="D7634" s="389" t="s">
        <v>647</v>
      </c>
      <c r="E7634" s="389" t="s">
        <v>658</v>
      </c>
      <c r="F7634" s="389" t="s">
        <v>647</v>
      </c>
      <c r="G7634" s="389" t="s">
        <v>659</v>
      </c>
    </row>
    <row r="7635" spans="1:7">
      <c r="A7635" s="389" t="s">
        <v>574</v>
      </c>
      <c r="B7635" s="389" t="s">
        <v>517</v>
      </c>
      <c r="C7635" s="389">
        <v>13.726696710700001</v>
      </c>
      <c r="D7635" s="389" t="s">
        <v>647</v>
      </c>
      <c r="E7635" s="389" t="s">
        <v>658</v>
      </c>
      <c r="F7635" s="389" t="s">
        <v>647</v>
      </c>
      <c r="G7635" s="389" t="s">
        <v>659</v>
      </c>
    </row>
    <row r="7636" spans="1:7">
      <c r="A7636" s="389" t="s">
        <v>559</v>
      </c>
      <c r="B7636" s="389" t="s">
        <v>517</v>
      </c>
      <c r="C7636" s="389">
        <v>4.2799593873299999</v>
      </c>
      <c r="D7636" s="389" t="s">
        <v>647</v>
      </c>
      <c r="E7636" s="389" t="s">
        <v>658</v>
      </c>
      <c r="F7636" s="389" t="s">
        <v>647</v>
      </c>
      <c r="G7636" s="389" t="s">
        <v>659</v>
      </c>
    </row>
    <row r="7637" spans="1:7">
      <c r="A7637" s="389" t="s">
        <v>578</v>
      </c>
      <c r="B7637" s="389" t="s">
        <v>517</v>
      </c>
      <c r="C7637" s="389">
        <v>7.7754625376700002</v>
      </c>
      <c r="D7637" s="389" t="s">
        <v>647</v>
      </c>
      <c r="E7637" s="389" t="s">
        <v>658</v>
      </c>
      <c r="F7637" s="389" t="s">
        <v>647</v>
      </c>
      <c r="G7637" s="389" t="s">
        <v>659</v>
      </c>
    </row>
    <row r="7638" spans="1:7">
      <c r="A7638" s="389" t="s">
        <v>578</v>
      </c>
      <c r="B7638" s="389" t="s">
        <v>517</v>
      </c>
      <c r="C7638" s="389">
        <v>22.568603405600001</v>
      </c>
      <c r="D7638" s="389" t="s">
        <v>647</v>
      </c>
      <c r="E7638" s="389" t="s">
        <v>658</v>
      </c>
      <c r="F7638" s="389" t="s">
        <v>647</v>
      </c>
      <c r="G7638" s="389" t="s">
        <v>659</v>
      </c>
    </row>
    <row r="7639" spans="1:7">
      <c r="A7639" s="389" t="s">
        <v>528</v>
      </c>
      <c r="B7639" s="389" t="s">
        <v>517</v>
      </c>
      <c r="C7639" s="389">
        <v>11.4441107387999</v>
      </c>
      <c r="D7639" s="389" t="s">
        <v>647</v>
      </c>
      <c r="E7639" s="389" t="s">
        <v>658</v>
      </c>
      <c r="F7639" s="389" t="s">
        <v>647</v>
      </c>
      <c r="G7639" s="389" t="s">
        <v>659</v>
      </c>
    </row>
    <row r="7640" spans="1:7">
      <c r="A7640" s="389" t="s">
        <v>528</v>
      </c>
      <c r="B7640" s="389" t="s">
        <v>517</v>
      </c>
      <c r="C7640" s="389">
        <v>11.4441107387999</v>
      </c>
      <c r="D7640" s="389" t="s">
        <v>647</v>
      </c>
      <c r="E7640" s="389" t="s">
        <v>658</v>
      </c>
      <c r="F7640" s="389" t="s">
        <v>647</v>
      </c>
      <c r="G7640" s="389" t="s">
        <v>659</v>
      </c>
    </row>
    <row r="7641" spans="1:7">
      <c r="A7641" s="389" t="s">
        <v>528</v>
      </c>
      <c r="B7641" s="389" t="s">
        <v>517</v>
      </c>
      <c r="C7641" s="389">
        <v>11.4441107387999</v>
      </c>
      <c r="D7641" s="389" t="s">
        <v>647</v>
      </c>
      <c r="E7641" s="389" t="s">
        <v>658</v>
      </c>
      <c r="F7641" s="389" t="s">
        <v>647</v>
      </c>
      <c r="G7641" s="389" t="s">
        <v>659</v>
      </c>
    </row>
    <row r="7642" spans="1:7">
      <c r="A7642" s="389" t="s">
        <v>579</v>
      </c>
      <c r="B7642" s="389" t="s">
        <v>517</v>
      </c>
      <c r="C7642" s="389">
        <v>2.9487081608199999</v>
      </c>
      <c r="D7642" s="389" t="s">
        <v>647</v>
      </c>
      <c r="E7642" s="389" t="s">
        <v>658</v>
      </c>
      <c r="F7642" s="389" t="s">
        <v>647</v>
      </c>
      <c r="G7642" s="389" t="s">
        <v>659</v>
      </c>
    </row>
    <row r="7643" spans="1:7">
      <c r="A7643" s="389" t="s">
        <v>579</v>
      </c>
      <c r="B7643" s="389" t="s">
        <v>517</v>
      </c>
      <c r="C7643" s="389">
        <v>2.9487081608199999</v>
      </c>
      <c r="D7643" s="389" t="s">
        <v>647</v>
      </c>
      <c r="E7643" s="389" t="s">
        <v>658</v>
      </c>
      <c r="F7643" s="389" t="s">
        <v>647</v>
      </c>
      <c r="G7643" s="389" t="s">
        <v>659</v>
      </c>
    </row>
    <row r="7644" spans="1:7">
      <c r="A7644" s="389" t="s">
        <v>581</v>
      </c>
      <c r="B7644" s="389" t="s">
        <v>517</v>
      </c>
      <c r="C7644" s="389">
        <v>0.92661026042399997</v>
      </c>
      <c r="D7644" s="389" t="s">
        <v>647</v>
      </c>
      <c r="E7644" s="389" t="s">
        <v>658</v>
      </c>
      <c r="F7644" s="389" t="s">
        <v>647</v>
      </c>
      <c r="G7644" s="389" t="s">
        <v>659</v>
      </c>
    </row>
    <row r="7645" spans="1:7">
      <c r="A7645" s="389" t="s">
        <v>581</v>
      </c>
      <c r="B7645" s="389" t="s">
        <v>517</v>
      </c>
      <c r="C7645" s="389">
        <v>20.699310681899899</v>
      </c>
      <c r="D7645" s="389" t="s">
        <v>647</v>
      </c>
      <c r="E7645" s="389" t="s">
        <v>658</v>
      </c>
      <c r="F7645" s="389" t="s">
        <v>647</v>
      </c>
      <c r="G7645" s="389" t="s">
        <v>659</v>
      </c>
    </row>
    <row r="7646" spans="1:7">
      <c r="A7646" s="389" t="s">
        <v>577</v>
      </c>
      <c r="B7646" s="389" t="s">
        <v>517</v>
      </c>
      <c r="C7646" s="389">
        <v>3.7387857903800001</v>
      </c>
      <c r="D7646" s="389" t="s">
        <v>647</v>
      </c>
      <c r="E7646" s="389" t="s">
        <v>658</v>
      </c>
      <c r="F7646" s="389" t="s">
        <v>647</v>
      </c>
      <c r="G7646" s="389" t="s">
        <v>659</v>
      </c>
    </row>
    <row r="7647" spans="1:7">
      <c r="A7647" s="389" t="s">
        <v>560</v>
      </c>
      <c r="B7647" s="389" t="s">
        <v>517</v>
      </c>
      <c r="C7647" s="389">
        <v>7.4441684927600003</v>
      </c>
      <c r="D7647" s="389" t="s">
        <v>647</v>
      </c>
      <c r="E7647" s="389" t="s">
        <v>658</v>
      </c>
      <c r="F7647" s="389" t="s">
        <v>647</v>
      </c>
      <c r="G7647" s="389" t="s">
        <v>659</v>
      </c>
    </row>
    <row r="7648" spans="1:7">
      <c r="A7648" s="389" t="s">
        <v>528</v>
      </c>
      <c r="B7648" s="389" t="s">
        <v>517</v>
      </c>
      <c r="C7648" s="389">
        <v>59.6393637619</v>
      </c>
      <c r="D7648" s="389" t="s">
        <v>647</v>
      </c>
      <c r="E7648" s="389" t="s">
        <v>658</v>
      </c>
      <c r="F7648" s="389" t="s">
        <v>647</v>
      </c>
      <c r="G7648" s="389" t="s">
        <v>659</v>
      </c>
    </row>
    <row r="7649" spans="1:7">
      <c r="A7649" s="389" t="s">
        <v>525</v>
      </c>
      <c r="B7649" s="389" t="s">
        <v>517</v>
      </c>
      <c r="C7649" s="389">
        <v>8.7719816176199998</v>
      </c>
      <c r="D7649" s="389" t="s">
        <v>647</v>
      </c>
      <c r="E7649" s="389" t="s">
        <v>658</v>
      </c>
      <c r="F7649" s="389" t="s">
        <v>647</v>
      </c>
      <c r="G7649" s="389" t="s">
        <v>659</v>
      </c>
    </row>
    <row r="7650" spans="1:7">
      <c r="A7650" s="389" t="s">
        <v>563</v>
      </c>
      <c r="B7650" s="389" t="s">
        <v>517</v>
      </c>
      <c r="C7650" s="389">
        <v>7.0478449363899998</v>
      </c>
      <c r="D7650" s="389" t="s">
        <v>647</v>
      </c>
      <c r="E7650" s="389" t="s">
        <v>658</v>
      </c>
      <c r="F7650" s="389" t="s">
        <v>647</v>
      </c>
      <c r="G7650" s="389" t="s">
        <v>659</v>
      </c>
    </row>
    <row r="7651" spans="1:7">
      <c r="A7651" s="389" t="s">
        <v>581</v>
      </c>
      <c r="B7651" s="389" t="s">
        <v>517</v>
      </c>
      <c r="C7651" s="389">
        <v>9.2584703349000002</v>
      </c>
      <c r="D7651" s="389" t="s">
        <v>647</v>
      </c>
      <c r="E7651" s="389" t="s">
        <v>658</v>
      </c>
      <c r="F7651" s="389" t="s">
        <v>647</v>
      </c>
      <c r="G7651" s="389" t="s">
        <v>659</v>
      </c>
    </row>
    <row r="7652" spans="1:7">
      <c r="A7652" s="389" t="s">
        <v>581</v>
      </c>
      <c r="B7652" s="389" t="s">
        <v>517</v>
      </c>
      <c r="C7652" s="389">
        <v>9.2584703349000002</v>
      </c>
      <c r="D7652" s="389" t="s">
        <v>647</v>
      </c>
      <c r="E7652" s="389" t="s">
        <v>658</v>
      </c>
      <c r="F7652" s="389" t="s">
        <v>647</v>
      </c>
      <c r="G7652" s="389" t="s">
        <v>659</v>
      </c>
    </row>
    <row r="7653" spans="1:7">
      <c r="A7653" s="389" t="s">
        <v>581</v>
      </c>
      <c r="B7653" s="389" t="s">
        <v>517</v>
      </c>
      <c r="C7653" s="389">
        <v>9.2584703349000002</v>
      </c>
      <c r="D7653" s="389" t="s">
        <v>647</v>
      </c>
      <c r="E7653" s="389" t="s">
        <v>658</v>
      </c>
      <c r="F7653" s="389" t="s">
        <v>647</v>
      </c>
      <c r="G7653" s="389" t="s">
        <v>659</v>
      </c>
    </row>
    <row r="7654" spans="1:7">
      <c r="A7654" s="389" t="s">
        <v>554</v>
      </c>
      <c r="B7654" s="389" t="s">
        <v>517</v>
      </c>
      <c r="C7654" s="389">
        <v>27.6434680206</v>
      </c>
      <c r="D7654" s="389" t="s">
        <v>647</v>
      </c>
      <c r="E7654" s="389" t="s">
        <v>658</v>
      </c>
      <c r="F7654" s="389" t="s">
        <v>647</v>
      </c>
      <c r="G7654" s="389" t="s">
        <v>659</v>
      </c>
    </row>
    <row r="7655" spans="1:7">
      <c r="A7655" s="389" t="s">
        <v>528</v>
      </c>
      <c r="B7655" s="389" t="s">
        <v>517</v>
      </c>
      <c r="C7655" s="389">
        <v>1.5108828542599999</v>
      </c>
      <c r="D7655" s="389" t="s">
        <v>647</v>
      </c>
      <c r="E7655" s="389" t="s">
        <v>658</v>
      </c>
      <c r="F7655" s="389" t="s">
        <v>647</v>
      </c>
      <c r="G7655" s="389" t="s">
        <v>659</v>
      </c>
    </row>
    <row r="7656" spans="1:7">
      <c r="A7656" s="389" t="s">
        <v>535</v>
      </c>
      <c r="B7656" s="389" t="s">
        <v>517</v>
      </c>
      <c r="C7656" s="389">
        <v>1.56278861118</v>
      </c>
      <c r="D7656" s="389" t="s">
        <v>647</v>
      </c>
      <c r="E7656" s="389" t="s">
        <v>658</v>
      </c>
      <c r="F7656" s="389" t="s">
        <v>647</v>
      </c>
      <c r="G7656" s="389" t="s">
        <v>659</v>
      </c>
    </row>
    <row r="7657" spans="1:7">
      <c r="A7657" s="389" t="s">
        <v>529</v>
      </c>
      <c r="B7657" s="389" t="s">
        <v>517</v>
      </c>
      <c r="C7657" s="389">
        <v>2.9711105250499998</v>
      </c>
      <c r="D7657" s="389" t="s">
        <v>647</v>
      </c>
      <c r="E7657" s="389" t="s">
        <v>658</v>
      </c>
      <c r="F7657" s="389" t="s">
        <v>647</v>
      </c>
      <c r="G7657" s="389" t="s">
        <v>659</v>
      </c>
    </row>
    <row r="7658" spans="1:7">
      <c r="A7658" s="389" t="s">
        <v>528</v>
      </c>
      <c r="B7658" s="389" t="s">
        <v>517</v>
      </c>
      <c r="C7658" s="389">
        <v>12.3843600501</v>
      </c>
      <c r="D7658" s="389" t="s">
        <v>647</v>
      </c>
      <c r="E7658" s="389" t="s">
        <v>658</v>
      </c>
      <c r="F7658" s="389" t="s">
        <v>647</v>
      </c>
      <c r="G7658" s="389" t="s">
        <v>659</v>
      </c>
    </row>
    <row r="7659" spans="1:7">
      <c r="A7659" s="389" t="s">
        <v>529</v>
      </c>
      <c r="B7659" s="389" t="s">
        <v>517</v>
      </c>
      <c r="C7659" s="389">
        <v>2.4225404447600001</v>
      </c>
      <c r="D7659" s="389" t="s">
        <v>647</v>
      </c>
      <c r="E7659" s="389" t="s">
        <v>658</v>
      </c>
      <c r="F7659" s="389" t="s">
        <v>647</v>
      </c>
      <c r="G7659" s="389" t="s">
        <v>659</v>
      </c>
    </row>
    <row r="7660" spans="1:7">
      <c r="A7660" s="389" t="s">
        <v>535</v>
      </c>
      <c r="B7660" s="389" t="s">
        <v>517</v>
      </c>
      <c r="C7660" s="389">
        <v>1.5530692395600001</v>
      </c>
      <c r="D7660" s="389" t="s">
        <v>647</v>
      </c>
      <c r="E7660" s="389" t="s">
        <v>658</v>
      </c>
      <c r="F7660" s="389" t="s">
        <v>647</v>
      </c>
      <c r="G7660" s="389" t="s">
        <v>659</v>
      </c>
    </row>
    <row r="7661" spans="1:7">
      <c r="A7661" s="389" t="s">
        <v>544</v>
      </c>
      <c r="B7661" s="389" t="s">
        <v>517</v>
      </c>
      <c r="C7661" s="389">
        <v>9.1473653706900002</v>
      </c>
      <c r="D7661" s="389" t="s">
        <v>647</v>
      </c>
      <c r="E7661" s="389" t="s">
        <v>658</v>
      </c>
      <c r="F7661" s="389" t="s">
        <v>647</v>
      </c>
      <c r="G7661" s="389" t="s">
        <v>659</v>
      </c>
    </row>
    <row r="7662" spans="1:7">
      <c r="A7662" s="389" t="s">
        <v>529</v>
      </c>
      <c r="B7662" s="389" t="s">
        <v>517</v>
      </c>
      <c r="C7662" s="389">
        <v>0.84426496260499995</v>
      </c>
      <c r="D7662" s="389" t="s">
        <v>647</v>
      </c>
      <c r="E7662" s="389" t="s">
        <v>658</v>
      </c>
      <c r="F7662" s="389" t="s">
        <v>647</v>
      </c>
      <c r="G7662" s="389" t="s">
        <v>659</v>
      </c>
    </row>
    <row r="7663" spans="1:7">
      <c r="A7663" s="389" t="s">
        <v>529</v>
      </c>
      <c r="B7663" s="389" t="s">
        <v>517</v>
      </c>
      <c r="C7663" s="389">
        <v>0.84426496260499995</v>
      </c>
      <c r="D7663" s="389" t="s">
        <v>647</v>
      </c>
      <c r="E7663" s="389" t="s">
        <v>658</v>
      </c>
      <c r="F7663" s="389" t="s">
        <v>647</v>
      </c>
      <c r="G7663" s="389" t="s">
        <v>659</v>
      </c>
    </row>
    <row r="7664" spans="1:7">
      <c r="A7664" s="389" t="s">
        <v>578</v>
      </c>
      <c r="B7664" s="389" t="s">
        <v>517</v>
      </c>
      <c r="C7664" s="389">
        <v>1.7527334382699999</v>
      </c>
      <c r="D7664" s="389" t="s">
        <v>647</v>
      </c>
      <c r="E7664" s="389" t="s">
        <v>658</v>
      </c>
      <c r="F7664" s="389" t="s">
        <v>647</v>
      </c>
      <c r="G7664" s="389" t="s">
        <v>659</v>
      </c>
    </row>
    <row r="7665" spans="1:7">
      <c r="A7665" s="389" t="s">
        <v>559</v>
      </c>
      <c r="B7665" s="389" t="s">
        <v>517</v>
      </c>
      <c r="C7665" s="389">
        <v>8.1230718119900001</v>
      </c>
      <c r="D7665" s="389" t="s">
        <v>647</v>
      </c>
      <c r="E7665" s="389" t="s">
        <v>658</v>
      </c>
      <c r="F7665" s="389" t="s">
        <v>647</v>
      </c>
      <c r="G7665" s="389" t="s">
        <v>659</v>
      </c>
    </row>
    <row r="7666" spans="1:7">
      <c r="A7666" s="389" t="s">
        <v>559</v>
      </c>
      <c r="B7666" s="389" t="s">
        <v>517</v>
      </c>
      <c r="C7666" s="389">
        <v>8.1230718119900001</v>
      </c>
      <c r="D7666" s="389" t="s">
        <v>647</v>
      </c>
      <c r="E7666" s="389" t="s">
        <v>658</v>
      </c>
      <c r="F7666" s="389" t="s">
        <v>647</v>
      </c>
      <c r="G7666" s="389" t="s">
        <v>659</v>
      </c>
    </row>
    <row r="7667" spans="1:7">
      <c r="A7667" s="389" t="s">
        <v>581</v>
      </c>
      <c r="B7667" s="389" t="s">
        <v>517</v>
      </c>
      <c r="C7667" s="389">
        <v>8.1230718119900001</v>
      </c>
      <c r="D7667" s="389" t="s">
        <v>647</v>
      </c>
      <c r="E7667" s="389" t="s">
        <v>658</v>
      </c>
      <c r="F7667" s="389" t="s">
        <v>647</v>
      </c>
      <c r="G7667" s="389" t="s">
        <v>659</v>
      </c>
    </row>
    <row r="7668" spans="1:7">
      <c r="A7668" s="389" t="s">
        <v>574</v>
      </c>
      <c r="B7668" s="389" t="s">
        <v>517</v>
      </c>
      <c r="C7668" s="389">
        <v>8.1230718119900001</v>
      </c>
      <c r="D7668" s="389" t="s">
        <v>647</v>
      </c>
      <c r="E7668" s="389" t="s">
        <v>658</v>
      </c>
      <c r="F7668" s="389" t="s">
        <v>647</v>
      </c>
      <c r="G7668" s="389" t="s">
        <v>659</v>
      </c>
    </row>
    <row r="7669" spans="1:7">
      <c r="A7669" s="389" t="s">
        <v>574</v>
      </c>
      <c r="B7669" s="389" t="s">
        <v>517</v>
      </c>
      <c r="C7669" s="389">
        <v>8.1230718119900001</v>
      </c>
      <c r="D7669" s="389" t="s">
        <v>647</v>
      </c>
      <c r="E7669" s="389" t="s">
        <v>658</v>
      </c>
      <c r="F7669" s="389" t="s">
        <v>647</v>
      </c>
      <c r="G7669" s="389" t="s">
        <v>659</v>
      </c>
    </row>
    <row r="7670" spans="1:7">
      <c r="A7670" s="389" t="s">
        <v>526</v>
      </c>
      <c r="B7670" s="389" t="s">
        <v>517</v>
      </c>
      <c r="C7670" s="389">
        <v>1.0460877986899999</v>
      </c>
      <c r="D7670" s="389" t="s">
        <v>647</v>
      </c>
      <c r="E7670" s="389" t="s">
        <v>658</v>
      </c>
      <c r="F7670" s="389" t="s">
        <v>647</v>
      </c>
      <c r="G7670" s="389" t="s">
        <v>659</v>
      </c>
    </row>
    <row r="7671" spans="1:7">
      <c r="A7671" s="389" t="s">
        <v>556</v>
      </c>
      <c r="B7671" s="389" t="s">
        <v>517</v>
      </c>
      <c r="C7671" s="389">
        <v>1.0066258961400001</v>
      </c>
      <c r="D7671" s="389" t="s">
        <v>647</v>
      </c>
      <c r="E7671" s="389" t="s">
        <v>658</v>
      </c>
      <c r="F7671" s="389" t="s">
        <v>647</v>
      </c>
      <c r="G7671" s="389" t="s">
        <v>659</v>
      </c>
    </row>
    <row r="7672" spans="1:7">
      <c r="A7672" s="389" t="s">
        <v>549</v>
      </c>
      <c r="B7672" s="389" t="s">
        <v>517</v>
      </c>
      <c r="C7672" s="389">
        <v>10.089183948000001</v>
      </c>
      <c r="D7672" s="389" t="s">
        <v>647</v>
      </c>
      <c r="E7672" s="389" t="s">
        <v>658</v>
      </c>
      <c r="F7672" s="389" t="s">
        <v>647</v>
      </c>
      <c r="G7672" s="389" t="s">
        <v>659</v>
      </c>
    </row>
    <row r="7673" spans="1:7">
      <c r="A7673" s="389" t="s">
        <v>579</v>
      </c>
      <c r="B7673" s="389" t="s">
        <v>517</v>
      </c>
      <c r="C7673" s="389">
        <v>2.3921836249399999</v>
      </c>
      <c r="D7673" s="389" t="s">
        <v>647</v>
      </c>
      <c r="E7673" s="389" t="s">
        <v>658</v>
      </c>
      <c r="F7673" s="389" t="s">
        <v>647</v>
      </c>
      <c r="G7673" s="389" t="s">
        <v>659</v>
      </c>
    </row>
    <row r="7674" spans="1:7">
      <c r="A7674" s="389" t="s">
        <v>528</v>
      </c>
      <c r="B7674" s="389" t="s">
        <v>517</v>
      </c>
      <c r="C7674" s="389">
        <v>11.8025932268999</v>
      </c>
      <c r="D7674" s="389" t="s">
        <v>647</v>
      </c>
      <c r="E7674" s="389" t="s">
        <v>658</v>
      </c>
      <c r="F7674" s="389" t="s">
        <v>647</v>
      </c>
      <c r="G7674" s="389" t="s">
        <v>659</v>
      </c>
    </row>
    <row r="7675" spans="1:7">
      <c r="A7675" s="389" t="s">
        <v>581</v>
      </c>
      <c r="B7675" s="389" t="s">
        <v>517</v>
      </c>
      <c r="C7675" s="389">
        <v>28.980457480799899</v>
      </c>
      <c r="D7675" s="389" t="s">
        <v>647</v>
      </c>
      <c r="E7675" s="389" t="s">
        <v>658</v>
      </c>
      <c r="F7675" s="389" t="s">
        <v>647</v>
      </c>
      <c r="G7675" s="389" t="s">
        <v>659</v>
      </c>
    </row>
    <row r="7676" spans="1:7">
      <c r="A7676" s="389" t="s">
        <v>574</v>
      </c>
      <c r="B7676" s="389" t="s">
        <v>517</v>
      </c>
      <c r="C7676" s="389">
        <v>62.028340760200003</v>
      </c>
      <c r="D7676" s="389" t="s">
        <v>647</v>
      </c>
      <c r="E7676" s="389" t="s">
        <v>658</v>
      </c>
      <c r="F7676" s="389" t="s">
        <v>647</v>
      </c>
      <c r="G7676" s="389" t="s">
        <v>659</v>
      </c>
    </row>
    <row r="7677" spans="1:7">
      <c r="A7677" s="389" t="s">
        <v>574</v>
      </c>
      <c r="B7677" s="389" t="s">
        <v>517</v>
      </c>
      <c r="C7677" s="389">
        <v>62.028340760200003</v>
      </c>
      <c r="D7677" s="389" t="s">
        <v>647</v>
      </c>
      <c r="E7677" s="389" t="s">
        <v>658</v>
      </c>
      <c r="F7677" s="389" t="s">
        <v>647</v>
      </c>
      <c r="G7677" s="389" t="s">
        <v>659</v>
      </c>
    </row>
    <row r="7678" spans="1:7">
      <c r="A7678" s="389" t="s">
        <v>559</v>
      </c>
      <c r="B7678" s="389" t="s">
        <v>517</v>
      </c>
      <c r="C7678" s="389">
        <v>12.7432861966</v>
      </c>
      <c r="D7678" s="389" t="s">
        <v>647</v>
      </c>
      <c r="E7678" s="389" t="s">
        <v>658</v>
      </c>
      <c r="F7678" s="389" t="s">
        <v>647</v>
      </c>
      <c r="G7678" s="389" t="s">
        <v>659</v>
      </c>
    </row>
    <row r="7679" spans="1:7">
      <c r="A7679" s="389" t="s">
        <v>563</v>
      </c>
      <c r="B7679" s="389" t="s">
        <v>517</v>
      </c>
      <c r="C7679" s="389">
        <v>6.0205370989200002</v>
      </c>
      <c r="D7679" s="389" t="s">
        <v>647</v>
      </c>
      <c r="E7679" s="389" t="s">
        <v>658</v>
      </c>
      <c r="F7679" s="389" t="s">
        <v>647</v>
      </c>
      <c r="G7679" s="389" t="s">
        <v>659</v>
      </c>
    </row>
    <row r="7680" spans="1:7">
      <c r="A7680" s="389" t="s">
        <v>578</v>
      </c>
      <c r="B7680" s="389" t="s">
        <v>517</v>
      </c>
      <c r="C7680" s="389">
        <v>3.0914996635900001</v>
      </c>
      <c r="D7680" s="389" t="s">
        <v>647</v>
      </c>
      <c r="E7680" s="389" t="s">
        <v>658</v>
      </c>
      <c r="F7680" s="389" t="s">
        <v>647</v>
      </c>
      <c r="G7680" s="389" t="s">
        <v>659</v>
      </c>
    </row>
    <row r="7681" spans="1:7">
      <c r="A7681" s="389" t="s">
        <v>575</v>
      </c>
      <c r="B7681" s="389" t="s">
        <v>517</v>
      </c>
      <c r="C7681" s="389">
        <v>11.748950277400001</v>
      </c>
      <c r="D7681" s="389" t="s">
        <v>647</v>
      </c>
      <c r="E7681" s="389" t="s">
        <v>658</v>
      </c>
      <c r="F7681" s="389" t="s">
        <v>647</v>
      </c>
      <c r="G7681" s="389" t="s">
        <v>659</v>
      </c>
    </row>
    <row r="7682" spans="1:7">
      <c r="A7682" s="389" t="s">
        <v>575</v>
      </c>
      <c r="B7682" s="389" t="s">
        <v>517</v>
      </c>
      <c r="C7682" s="389">
        <v>11.748950277400001</v>
      </c>
      <c r="D7682" s="389" t="s">
        <v>647</v>
      </c>
      <c r="E7682" s="389" t="s">
        <v>658</v>
      </c>
      <c r="F7682" s="389" t="s">
        <v>647</v>
      </c>
      <c r="G7682" s="389" t="s">
        <v>659</v>
      </c>
    </row>
    <row r="7683" spans="1:7">
      <c r="A7683" s="389" t="s">
        <v>575</v>
      </c>
      <c r="B7683" s="389" t="s">
        <v>517</v>
      </c>
      <c r="C7683" s="389">
        <v>11.748950277400001</v>
      </c>
      <c r="D7683" s="389" t="s">
        <v>647</v>
      </c>
      <c r="E7683" s="389" t="s">
        <v>658</v>
      </c>
      <c r="F7683" s="389" t="s">
        <v>647</v>
      </c>
      <c r="G7683" s="389" t="s">
        <v>659</v>
      </c>
    </row>
    <row r="7684" spans="1:7">
      <c r="A7684" s="389" t="s">
        <v>544</v>
      </c>
      <c r="B7684" s="389" t="s">
        <v>517</v>
      </c>
      <c r="C7684" s="389">
        <v>24.6169803847</v>
      </c>
      <c r="D7684" s="389" t="s">
        <v>647</v>
      </c>
      <c r="E7684" s="389" t="s">
        <v>658</v>
      </c>
      <c r="F7684" s="389" t="s">
        <v>647</v>
      </c>
      <c r="G7684" s="389" t="s">
        <v>659</v>
      </c>
    </row>
    <row r="7685" spans="1:7">
      <c r="A7685" s="389" t="s">
        <v>535</v>
      </c>
      <c r="B7685" s="389" t="s">
        <v>517</v>
      </c>
      <c r="C7685" s="389">
        <v>4.7956208690600004</v>
      </c>
      <c r="D7685" s="389" t="s">
        <v>647</v>
      </c>
      <c r="E7685" s="389" t="s">
        <v>658</v>
      </c>
      <c r="F7685" s="389" t="s">
        <v>647</v>
      </c>
      <c r="G7685" s="389" t="s">
        <v>659</v>
      </c>
    </row>
    <row r="7686" spans="1:7">
      <c r="A7686" s="389" t="s">
        <v>541</v>
      </c>
      <c r="B7686" s="389" t="s">
        <v>517</v>
      </c>
      <c r="C7686" s="389">
        <v>21.954323518199899</v>
      </c>
      <c r="D7686" s="389" t="s">
        <v>647</v>
      </c>
      <c r="E7686" s="389" t="s">
        <v>658</v>
      </c>
      <c r="F7686" s="389" t="s">
        <v>647</v>
      </c>
      <c r="G7686" s="389" t="s">
        <v>659</v>
      </c>
    </row>
    <row r="7687" spans="1:7">
      <c r="A7687" s="389" t="s">
        <v>541</v>
      </c>
      <c r="B7687" s="389" t="s">
        <v>517</v>
      </c>
      <c r="C7687" s="389">
        <v>21.954323518199899</v>
      </c>
      <c r="D7687" s="389" t="s">
        <v>647</v>
      </c>
      <c r="E7687" s="389" t="s">
        <v>658</v>
      </c>
      <c r="F7687" s="389" t="s">
        <v>647</v>
      </c>
      <c r="G7687" s="389" t="s">
        <v>659</v>
      </c>
    </row>
    <row r="7688" spans="1:7">
      <c r="A7688" s="389" t="s">
        <v>558</v>
      </c>
      <c r="B7688" s="389" t="s">
        <v>517</v>
      </c>
      <c r="C7688" s="389">
        <v>21.954323518199899</v>
      </c>
      <c r="D7688" s="389" t="s">
        <v>647</v>
      </c>
      <c r="E7688" s="389" t="s">
        <v>658</v>
      </c>
      <c r="F7688" s="389" t="s">
        <v>647</v>
      </c>
      <c r="G7688" s="389" t="s">
        <v>659</v>
      </c>
    </row>
    <row r="7689" spans="1:7">
      <c r="A7689" s="389" t="s">
        <v>525</v>
      </c>
      <c r="B7689" s="389" t="s">
        <v>517</v>
      </c>
      <c r="C7689" s="389">
        <v>3.9891811451499999</v>
      </c>
      <c r="D7689" s="389" t="s">
        <v>647</v>
      </c>
      <c r="E7689" s="389" t="s">
        <v>658</v>
      </c>
      <c r="F7689" s="389" t="s">
        <v>647</v>
      </c>
      <c r="G7689" s="389" t="s">
        <v>659</v>
      </c>
    </row>
    <row r="7690" spans="1:7">
      <c r="A7690" s="389" t="s">
        <v>559</v>
      </c>
      <c r="B7690" s="389" t="s">
        <v>517</v>
      </c>
      <c r="C7690" s="389">
        <v>8.6383750090299998</v>
      </c>
      <c r="D7690" s="389" t="s">
        <v>647</v>
      </c>
      <c r="E7690" s="389" t="s">
        <v>658</v>
      </c>
      <c r="F7690" s="389" t="s">
        <v>647</v>
      </c>
      <c r="G7690" s="389" t="s">
        <v>659</v>
      </c>
    </row>
    <row r="7691" spans="1:7">
      <c r="A7691" s="389" t="s">
        <v>578</v>
      </c>
      <c r="B7691" s="389" t="s">
        <v>517</v>
      </c>
      <c r="C7691" s="389">
        <v>1.8867113908499999</v>
      </c>
      <c r="D7691" s="389" t="s">
        <v>647</v>
      </c>
      <c r="E7691" s="389" t="s">
        <v>658</v>
      </c>
      <c r="F7691" s="389" t="s">
        <v>647</v>
      </c>
      <c r="G7691" s="389" t="s">
        <v>659</v>
      </c>
    </row>
    <row r="7692" spans="1:7">
      <c r="A7692" s="389" t="s">
        <v>528</v>
      </c>
      <c r="B7692" s="389" t="s">
        <v>517</v>
      </c>
      <c r="C7692" s="389">
        <v>21.2947623996</v>
      </c>
      <c r="D7692" s="389" t="s">
        <v>647</v>
      </c>
      <c r="E7692" s="389" t="s">
        <v>658</v>
      </c>
      <c r="F7692" s="389" t="s">
        <v>647</v>
      </c>
      <c r="G7692" s="389" t="s">
        <v>659</v>
      </c>
    </row>
    <row r="7693" spans="1:7">
      <c r="A7693" s="389" t="s">
        <v>535</v>
      </c>
      <c r="B7693" s="389" t="s">
        <v>517</v>
      </c>
      <c r="C7693" s="389">
        <v>1.8640026461200001</v>
      </c>
      <c r="D7693" s="389" t="s">
        <v>647</v>
      </c>
      <c r="E7693" s="389" t="s">
        <v>658</v>
      </c>
      <c r="F7693" s="389" t="s">
        <v>647</v>
      </c>
      <c r="G7693" s="389" t="s">
        <v>659</v>
      </c>
    </row>
    <row r="7694" spans="1:7">
      <c r="A7694" s="389" t="s">
        <v>560</v>
      </c>
      <c r="B7694" s="389" t="s">
        <v>517</v>
      </c>
      <c r="C7694" s="389">
        <v>2.62407875236</v>
      </c>
      <c r="D7694" s="389" t="s">
        <v>647</v>
      </c>
      <c r="E7694" s="389" t="s">
        <v>658</v>
      </c>
      <c r="F7694" s="389" t="s">
        <v>647</v>
      </c>
      <c r="G7694" s="389" t="s">
        <v>659</v>
      </c>
    </row>
    <row r="7695" spans="1:7">
      <c r="A7695" s="389" t="s">
        <v>559</v>
      </c>
      <c r="B7695" s="389" t="s">
        <v>517</v>
      </c>
      <c r="C7695" s="389">
        <v>3.8057373836299999</v>
      </c>
      <c r="D7695" s="389" t="s">
        <v>647</v>
      </c>
      <c r="E7695" s="389" t="s">
        <v>658</v>
      </c>
      <c r="F7695" s="389" t="s">
        <v>647</v>
      </c>
      <c r="G7695" s="389" t="s">
        <v>659</v>
      </c>
    </row>
    <row r="7696" spans="1:7">
      <c r="A7696" s="389" t="s">
        <v>563</v>
      </c>
      <c r="B7696" s="389" t="s">
        <v>517</v>
      </c>
      <c r="C7696" s="389">
        <v>7.7949784044700001</v>
      </c>
      <c r="D7696" s="389" t="s">
        <v>647</v>
      </c>
      <c r="E7696" s="389" t="s">
        <v>658</v>
      </c>
      <c r="F7696" s="389" t="s">
        <v>647</v>
      </c>
      <c r="G7696" s="389" t="s">
        <v>659</v>
      </c>
    </row>
    <row r="7697" spans="1:7">
      <c r="A7697" s="389" t="s">
        <v>574</v>
      </c>
      <c r="B7697" s="389" t="s">
        <v>517</v>
      </c>
      <c r="C7697" s="389">
        <v>12.1818712938</v>
      </c>
      <c r="D7697" s="389" t="s">
        <v>647</v>
      </c>
      <c r="E7697" s="389" t="s">
        <v>658</v>
      </c>
      <c r="F7697" s="389" t="s">
        <v>647</v>
      </c>
      <c r="G7697" s="389" t="s">
        <v>659</v>
      </c>
    </row>
    <row r="7698" spans="1:7">
      <c r="A7698" s="389" t="s">
        <v>528</v>
      </c>
      <c r="B7698" s="389" t="s">
        <v>517</v>
      </c>
      <c r="C7698" s="389">
        <v>9.1811069526400004</v>
      </c>
      <c r="D7698" s="389" t="s">
        <v>647</v>
      </c>
      <c r="E7698" s="389" t="s">
        <v>658</v>
      </c>
      <c r="F7698" s="389" t="s">
        <v>647</v>
      </c>
      <c r="G7698" s="389" t="s">
        <v>659</v>
      </c>
    </row>
    <row r="7699" spans="1:7">
      <c r="A7699" s="389" t="s">
        <v>528</v>
      </c>
      <c r="B7699" s="389" t="s">
        <v>517</v>
      </c>
      <c r="C7699" s="389">
        <v>9.1811069526400004</v>
      </c>
      <c r="D7699" s="389" t="s">
        <v>647</v>
      </c>
      <c r="E7699" s="389" t="s">
        <v>658</v>
      </c>
      <c r="F7699" s="389" t="s">
        <v>647</v>
      </c>
      <c r="G7699" s="389" t="s">
        <v>659</v>
      </c>
    </row>
    <row r="7700" spans="1:7">
      <c r="A7700" s="389" t="s">
        <v>528</v>
      </c>
      <c r="B7700" s="389" t="s">
        <v>517</v>
      </c>
      <c r="C7700" s="389">
        <v>9.1811069526400004</v>
      </c>
      <c r="D7700" s="389" t="s">
        <v>647</v>
      </c>
      <c r="E7700" s="389" t="s">
        <v>658</v>
      </c>
      <c r="F7700" s="389" t="s">
        <v>647</v>
      </c>
      <c r="G7700" s="389" t="s">
        <v>659</v>
      </c>
    </row>
    <row r="7701" spans="1:7">
      <c r="A7701" s="389" t="s">
        <v>523</v>
      </c>
      <c r="B7701" s="389" t="s">
        <v>517</v>
      </c>
      <c r="C7701" s="389">
        <v>8.3720923237200005</v>
      </c>
      <c r="D7701" s="389" t="s">
        <v>647</v>
      </c>
      <c r="E7701" s="389" t="s">
        <v>658</v>
      </c>
      <c r="F7701" s="389" t="s">
        <v>647</v>
      </c>
      <c r="G7701" s="389" t="s">
        <v>659</v>
      </c>
    </row>
    <row r="7702" spans="1:7">
      <c r="A7702" s="389" t="s">
        <v>574</v>
      </c>
      <c r="B7702" s="389" t="s">
        <v>517</v>
      </c>
      <c r="C7702" s="389">
        <v>5.1787475280399997</v>
      </c>
      <c r="D7702" s="389" t="s">
        <v>647</v>
      </c>
      <c r="E7702" s="389" t="s">
        <v>658</v>
      </c>
      <c r="F7702" s="389" t="s">
        <v>647</v>
      </c>
      <c r="G7702" s="389" t="s">
        <v>659</v>
      </c>
    </row>
    <row r="7703" spans="1:7">
      <c r="A7703" s="389" t="s">
        <v>578</v>
      </c>
      <c r="B7703" s="389" t="s">
        <v>517</v>
      </c>
      <c r="C7703" s="389">
        <v>13.1742397246</v>
      </c>
      <c r="D7703" s="389" t="s">
        <v>647</v>
      </c>
      <c r="E7703" s="389" t="s">
        <v>658</v>
      </c>
      <c r="F7703" s="389" t="s">
        <v>647</v>
      </c>
      <c r="G7703" s="389" t="s">
        <v>659</v>
      </c>
    </row>
    <row r="7704" spans="1:7">
      <c r="A7704" s="389" t="s">
        <v>528</v>
      </c>
      <c r="B7704" s="389" t="s">
        <v>517</v>
      </c>
      <c r="C7704" s="389">
        <v>1.07806389912</v>
      </c>
      <c r="D7704" s="389" t="s">
        <v>647</v>
      </c>
      <c r="E7704" s="389" t="s">
        <v>658</v>
      </c>
      <c r="F7704" s="389" t="s">
        <v>647</v>
      </c>
      <c r="G7704" s="389" t="s">
        <v>659</v>
      </c>
    </row>
    <row r="7705" spans="1:7">
      <c r="A7705" s="389" t="s">
        <v>529</v>
      </c>
      <c r="B7705" s="389" t="s">
        <v>517</v>
      </c>
      <c r="C7705" s="389">
        <v>1.07806389912</v>
      </c>
      <c r="D7705" s="389" t="s">
        <v>647</v>
      </c>
      <c r="E7705" s="389" t="s">
        <v>658</v>
      </c>
      <c r="F7705" s="389" t="s">
        <v>647</v>
      </c>
      <c r="G7705" s="389" t="s">
        <v>659</v>
      </c>
    </row>
    <row r="7706" spans="1:7">
      <c r="A7706" s="389" t="s">
        <v>581</v>
      </c>
      <c r="B7706" s="389" t="s">
        <v>517</v>
      </c>
      <c r="C7706" s="389">
        <v>7.5562463836899996</v>
      </c>
      <c r="D7706" s="389" t="s">
        <v>647</v>
      </c>
      <c r="E7706" s="389" t="s">
        <v>658</v>
      </c>
      <c r="F7706" s="389" t="s">
        <v>647</v>
      </c>
      <c r="G7706" s="389" t="s">
        <v>659</v>
      </c>
    </row>
    <row r="7707" spans="1:7">
      <c r="A7707" s="389" t="s">
        <v>581</v>
      </c>
      <c r="B7707" s="389" t="s">
        <v>517</v>
      </c>
      <c r="C7707" s="389">
        <v>7.5562463836899996</v>
      </c>
      <c r="D7707" s="389" t="s">
        <v>647</v>
      </c>
      <c r="E7707" s="389" t="s">
        <v>658</v>
      </c>
      <c r="F7707" s="389" t="s">
        <v>647</v>
      </c>
      <c r="G7707" s="389" t="s">
        <v>659</v>
      </c>
    </row>
    <row r="7708" spans="1:7">
      <c r="A7708" s="389" t="s">
        <v>581</v>
      </c>
      <c r="B7708" s="389" t="s">
        <v>517</v>
      </c>
      <c r="C7708" s="389">
        <v>4.9482719782900002</v>
      </c>
      <c r="D7708" s="389" t="s">
        <v>647</v>
      </c>
      <c r="E7708" s="389" t="s">
        <v>658</v>
      </c>
      <c r="F7708" s="389" t="s">
        <v>647</v>
      </c>
      <c r="G7708" s="389" t="s">
        <v>659</v>
      </c>
    </row>
    <row r="7709" spans="1:7">
      <c r="A7709" s="389" t="s">
        <v>581</v>
      </c>
      <c r="B7709" s="389" t="s">
        <v>517</v>
      </c>
      <c r="C7709" s="389">
        <v>2.0562019623799999</v>
      </c>
      <c r="D7709" s="389" t="s">
        <v>647</v>
      </c>
      <c r="E7709" s="389" t="s">
        <v>658</v>
      </c>
      <c r="F7709" s="389" t="s">
        <v>647</v>
      </c>
      <c r="G7709" s="389" t="s">
        <v>659</v>
      </c>
    </row>
    <row r="7710" spans="1:7">
      <c r="A7710" s="389" t="s">
        <v>581</v>
      </c>
      <c r="B7710" s="389" t="s">
        <v>517</v>
      </c>
      <c r="C7710" s="389">
        <v>2.0562019623799999</v>
      </c>
      <c r="D7710" s="389" t="s">
        <v>647</v>
      </c>
      <c r="E7710" s="389" t="s">
        <v>658</v>
      </c>
      <c r="F7710" s="389" t="s">
        <v>647</v>
      </c>
      <c r="G7710" s="389" t="s">
        <v>659</v>
      </c>
    </row>
    <row r="7711" spans="1:7">
      <c r="A7711" s="389" t="s">
        <v>581</v>
      </c>
      <c r="B7711" s="389" t="s">
        <v>517</v>
      </c>
      <c r="C7711" s="389">
        <v>1.9812381535400001</v>
      </c>
      <c r="D7711" s="389" t="s">
        <v>647</v>
      </c>
      <c r="E7711" s="389" t="s">
        <v>658</v>
      </c>
      <c r="F7711" s="389" t="s">
        <v>647</v>
      </c>
      <c r="G7711" s="389" t="s">
        <v>659</v>
      </c>
    </row>
    <row r="7712" spans="1:7">
      <c r="A7712" s="389" t="s">
        <v>574</v>
      </c>
      <c r="B7712" s="389" t="s">
        <v>517</v>
      </c>
      <c r="C7712" s="389">
        <v>2.7172488074199999</v>
      </c>
      <c r="D7712" s="389" t="s">
        <v>647</v>
      </c>
      <c r="E7712" s="389" t="s">
        <v>658</v>
      </c>
      <c r="F7712" s="389" t="s">
        <v>647</v>
      </c>
      <c r="G7712" s="389" t="s">
        <v>659</v>
      </c>
    </row>
    <row r="7713" spans="1:7">
      <c r="A7713" s="389" t="s">
        <v>535</v>
      </c>
      <c r="B7713" s="389" t="s">
        <v>517</v>
      </c>
      <c r="C7713" s="389">
        <v>1.11444044706</v>
      </c>
      <c r="D7713" s="389" t="s">
        <v>647</v>
      </c>
      <c r="E7713" s="389" t="s">
        <v>658</v>
      </c>
      <c r="F7713" s="389" t="s">
        <v>647</v>
      </c>
      <c r="G7713" s="389" t="s">
        <v>659</v>
      </c>
    </row>
    <row r="7714" spans="1:7">
      <c r="A7714" s="389" t="s">
        <v>559</v>
      </c>
      <c r="B7714" s="389" t="s">
        <v>517</v>
      </c>
      <c r="C7714" s="389">
        <v>22.639377215900002</v>
      </c>
      <c r="D7714" s="389" t="s">
        <v>647</v>
      </c>
      <c r="E7714" s="389" t="s">
        <v>658</v>
      </c>
      <c r="F7714" s="389" t="s">
        <v>647</v>
      </c>
      <c r="G7714" s="389" t="s">
        <v>659</v>
      </c>
    </row>
    <row r="7715" spans="1:7">
      <c r="A7715" s="389" t="s">
        <v>574</v>
      </c>
      <c r="B7715" s="389" t="s">
        <v>517</v>
      </c>
      <c r="C7715" s="389">
        <v>22.639377215900002</v>
      </c>
      <c r="D7715" s="389" t="s">
        <v>647</v>
      </c>
      <c r="E7715" s="389" t="s">
        <v>658</v>
      </c>
      <c r="F7715" s="389" t="s">
        <v>647</v>
      </c>
      <c r="G7715" s="389" t="s">
        <v>659</v>
      </c>
    </row>
    <row r="7716" spans="1:7">
      <c r="A7716" s="389" t="s">
        <v>528</v>
      </c>
      <c r="B7716" s="389" t="s">
        <v>517</v>
      </c>
      <c r="C7716" s="389">
        <v>5.2763600970100004</v>
      </c>
      <c r="D7716" s="389" t="s">
        <v>647</v>
      </c>
      <c r="E7716" s="389" t="s">
        <v>658</v>
      </c>
      <c r="F7716" s="389" t="s">
        <v>647</v>
      </c>
      <c r="G7716" s="389" t="s">
        <v>659</v>
      </c>
    </row>
    <row r="7717" spans="1:7">
      <c r="A7717" s="389" t="s">
        <v>528</v>
      </c>
      <c r="B7717" s="389" t="s">
        <v>517</v>
      </c>
      <c r="C7717" s="389">
        <v>5.2763600970100004</v>
      </c>
      <c r="D7717" s="389" t="s">
        <v>647</v>
      </c>
      <c r="E7717" s="389" t="s">
        <v>658</v>
      </c>
      <c r="F7717" s="389" t="s">
        <v>647</v>
      </c>
      <c r="G7717" s="389" t="s">
        <v>659</v>
      </c>
    </row>
    <row r="7718" spans="1:7">
      <c r="A7718" s="389" t="s">
        <v>581</v>
      </c>
      <c r="B7718" s="389" t="s">
        <v>517</v>
      </c>
      <c r="C7718" s="389">
        <v>1.2719000702200001</v>
      </c>
      <c r="D7718" s="389" t="s">
        <v>647</v>
      </c>
      <c r="E7718" s="389" t="s">
        <v>658</v>
      </c>
      <c r="F7718" s="389" t="s">
        <v>647</v>
      </c>
      <c r="G7718" s="389" t="s">
        <v>659</v>
      </c>
    </row>
    <row r="7719" spans="1:7">
      <c r="A7719" s="389" t="s">
        <v>563</v>
      </c>
      <c r="B7719" s="389" t="s">
        <v>517</v>
      </c>
      <c r="C7719" s="389">
        <v>10.5892105447</v>
      </c>
      <c r="D7719" s="389" t="s">
        <v>647</v>
      </c>
      <c r="E7719" s="389" t="s">
        <v>658</v>
      </c>
      <c r="F7719" s="389" t="s">
        <v>647</v>
      </c>
      <c r="G7719" s="389" t="s">
        <v>659</v>
      </c>
    </row>
    <row r="7720" spans="1:7">
      <c r="A7720" s="389" t="s">
        <v>563</v>
      </c>
      <c r="B7720" s="389" t="s">
        <v>517</v>
      </c>
      <c r="C7720" s="389">
        <v>10.5892105447</v>
      </c>
      <c r="D7720" s="389" t="s">
        <v>647</v>
      </c>
      <c r="E7720" s="389" t="s">
        <v>658</v>
      </c>
      <c r="F7720" s="389" t="s">
        <v>647</v>
      </c>
      <c r="G7720" s="389" t="s">
        <v>659</v>
      </c>
    </row>
    <row r="7721" spans="1:7">
      <c r="A7721" s="389" t="s">
        <v>553</v>
      </c>
      <c r="B7721" s="389" t="s">
        <v>517</v>
      </c>
      <c r="C7721" s="389">
        <v>28.6028558551</v>
      </c>
      <c r="D7721" s="389" t="s">
        <v>647</v>
      </c>
      <c r="E7721" s="389" t="s">
        <v>658</v>
      </c>
      <c r="F7721" s="389" t="s">
        <v>647</v>
      </c>
      <c r="G7721" s="389" t="s">
        <v>659</v>
      </c>
    </row>
    <row r="7722" spans="1:7">
      <c r="A7722" s="389" t="s">
        <v>578</v>
      </c>
      <c r="B7722" s="389" t="s">
        <v>517</v>
      </c>
      <c r="C7722" s="389">
        <v>8.4809880036299905</v>
      </c>
      <c r="D7722" s="389" t="s">
        <v>647</v>
      </c>
      <c r="E7722" s="389" t="s">
        <v>658</v>
      </c>
      <c r="F7722" s="389" t="s">
        <v>647</v>
      </c>
      <c r="G7722" s="389" t="s">
        <v>659</v>
      </c>
    </row>
    <row r="7723" spans="1:7">
      <c r="A7723" s="389" t="s">
        <v>567</v>
      </c>
      <c r="B7723" s="389" t="s">
        <v>517</v>
      </c>
      <c r="C7723" s="389">
        <v>9.6861996926299998</v>
      </c>
      <c r="D7723" s="389" t="s">
        <v>647</v>
      </c>
      <c r="E7723" s="389" t="s">
        <v>658</v>
      </c>
      <c r="F7723" s="389" t="s">
        <v>647</v>
      </c>
      <c r="G7723" s="389" t="s">
        <v>659</v>
      </c>
    </row>
    <row r="7724" spans="1:7">
      <c r="A7724" s="389" t="s">
        <v>528</v>
      </c>
      <c r="B7724" s="389" t="s">
        <v>517</v>
      </c>
      <c r="C7724" s="389">
        <v>0.90757677236900003</v>
      </c>
      <c r="D7724" s="389" t="s">
        <v>647</v>
      </c>
      <c r="E7724" s="389" t="s">
        <v>658</v>
      </c>
      <c r="F7724" s="389" t="s">
        <v>647</v>
      </c>
      <c r="G7724" s="389" t="s">
        <v>659</v>
      </c>
    </row>
    <row r="7725" spans="1:7">
      <c r="A7725" s="389" t="s">
        <v>564</v>
      </c>
      <c r="B7725" s="389" t="s">
        <v>517</v>
      </c>
      <c r="C7725" s="389">
        <v>7.3754664157100001</v>
      </c>
      <c r="D7725" s="389" t="s">
        <v>647</v>
      </c>
      <c r="E7725" s="389" t="s">
        <v>658</v>
      </c>
      <c r="F7725" s="389" t="s">
        <v>647</v>
      </c>
      <c r="G7725" s="389" t="s">
        <v>659</v>
      </c>
    </row>
    <row r="7726" spans="1:7">
      <c r="A7726" s="389" t="s">
        <v>572</v>
      </c>
      <c r="B7726" s="389" t="s">
        <v>517</v>
      </c>
      <c r="C7726" s="389">
        <v>7.3754664157100001</v>
      </c>
      <c r="D7726" s="389" t="s">
        <v>647</v>
      </c>
      <c r="E7726" s="389" t="s">
        <v>658</v>
      </c>
      <c r="F7726" s="389" t="s">
        <v>647</v>
      </c>
      <c r="G7726" s="389" t="s">
        <v>659</v>
      </c>
    </row>
    <row r="7727" spans="1:7">
      <c r="A7727" s="389" t="s">
        <v>544</v>
      </c>
      <c r="B7727" s="389" t="s">
        <v>517</v>
      </c>
      <c r="C7727" s="389">
        <v>26.758219549900002</v>
      </c>
      <c r="D7727" s="389" t="s">
        <v>647</v>
      </c>
      <c r="E7727" s="389" t="s">
        <v>658</v>
      </c>
      <c r="F7727" s="389" t="s">
        <v>647</v>
      </c>
      <c r="G7727" s="389" t="s">
        <v>659</v>
      </c>
    </row>
    <row r="7728" spans="1:7">
      <c r="A7728" s="389" t="s">
        <v>544</v>
      </c>
      <c r="B7728" s="389" t="s">
        <v>517</v>
      </c>
      <c r="C7728" s="389">
        <v>26.758219549900002</v>
      </c>
      <c r="D7728" s="389" t="s">
        <v>647</v>
      </c>
      <c r="E7728" s="389" t="s">
        <v>658</v>
      </c>
      <c r="F7728" s="389" t="s">
        <v>647</v>
      </c>
      <c r="G7728" s="389" t="s">
        <v>659</v>
      </c>
    </row>
    <row r="7729" spans="1:7">
      <c r="A7729" s="389" t="s">
        <v>559</v>
      </c>
      <c r="B7729" s="389" t="s">
        <v>517</v>
      </c>
      <c r="C7729" s="389">
        <v>20.504906358700001</v>
      </c>
      <c r="D7729" s="389" t="s">
        <v>647</v>
      </c>
      <c r="E7729" s="389" t="s">
        <v>658</v>
      </c>
      <c r="F7729" s="389" t="s">
        <v>647</v>
      </c>
      <c r="G7729" s="389" t="s">
        <v>659</v>
      </c>
    </row>
    <row r="7730" spans="1:7">
      <c r="A7730" s="389" t="s">
        <v>574</v>
      </c>
      <c r="B7730" s="389" t="s">
        <v>517</v>
      </c>
      <c r="C7730" s="389">
        <v>20.504906358700001</v>
      </c>
      <c r="D7730" s="389" t="s">
        <v>647</v>
      </c>
      <c r="E7730" s="389" t="s">
        <v>658</v>
      </c>
      <c r="F7730" s="389" t="s">
        <v>647</v>
      </c>
      <c r="G7730" s="389" t="s">
        <v>659</v>
      </c>
    </row>
    <row r="7731" spans="1:7">
      <c r="A7731" s="389" t="s">
        <v>569</v>
      </c>
      <c r="B7731" s="389" t="s">
        <v>517</v>
      </c>
      <c r="C7731" s="389">
        <v>5.3884297742099996</v>
      </c>
      <c r="D7731" s="389" t="s">
        <v>647</v>
      </c>
      <c r="E7731" s="389" t="s">
        <v>658</v>
      </c>
      <c r="F7731" s="389" t="s">
        <v>647</v>
      </c>
      <c r="G7731" s="389" t="s">
        <v>659</v>
      </c>
    </row>
    <row r="7732" spans="1:7">
      <c r="A7732" s="389" t="s">
        <v>571</v>
      </c>
      <c r="B7732" s="389" t="s">
        <v>517</v>
      </c>
      <c r="C7732" s="389">
        <v>6.3975949180700002</v>
      </c>
      <c r="D7732" s="389" t="s">
        <v>647</v>
      </c>
      <c r="E7732" s="389" t="s">
        <v>658</v>
      </c>
      <c r="F7732" s="389" t="s">
        <v>647</v>
      </c>
      <c r="G7732" s="389" t="s">
        <v>659</v>
      </c>
    </row>
    <row r="7733" spans="1:7">
      <c r="A7733" s="389" t="s">
        <v>571</v>
      </c>
      <c r="B7733" s="389" t="s">
        <v>517</v>
      </c>
      <c r="C7733" s="389">
        <v>6.3975949180700002</v>
      </c>
      <c r="D7733" s="389" t="s">
        <v>647</v>
      </c>
      <c r="E7733" s="389" t="s">
        <v>658</v>
      </c>
      <c r="F7733" s="389" t="s">
        <v>647</v>
      </c>
      <c r="G7733" s="389" t="s">
        <v>659</v>
      </c>
    </row>
    <row r="7734" spans="1:7">
      <c r="A7734" s="389" t="s">
        <v>542</v>
      </c>
      <c r="B7734" s="389" t="s">
        <v>517</v>
      </c>
      <c r="C7734" s="389">
        <v>3.8531385255699999</v>
      </c>
      <c r="D7734" s="389" t="s">
        <v>647</v>
      </c>
      <c r="E7734" s="389" t="s">
        <v>658</v>
      </c>
      <c r="F7734" s="389" t="s">
        <v>647</v>
      </c>
      <c r="G7734" s="389" t="s">
        <v>659</v>
      </c>
    </row>
    <row r="7735" spans="1:7">
      <c r="A7735" s="389" t="s">
        <v>534</v>
      </c>
      <c r="B7735" s="389" t="s">
        <v>517</v>
      </c>
      <c r="C7735" s="389">
        <v>8.7291203935299997</v>
      </c>
      <c r="D7735" s="389" t="s">
        <v>647</v>
      </c>
      <c r="E7735" s="389" t="s">
        <v>658</v>
      </c>
      <c r="F7735" s="389" t="s">
        <v>647</v>
      </c>
      <c r="G7735" s="389" t="s">
        <v>659</v>
      </c>
    </row>
    <row r="7736" spans="1:7">
      <c r="A7736" s="389" t="s">
        <v>541</v>
      </c>
      <c r="B7736" s="389" t="s">
        <v>517</v>
      </c>
      <c r="C7736" s="389">
        <v>8.7291203935299997</v>
      </c>
      <c r="D7736" s="389" t="s">
        <v>647</v>
      </c>
      <c r="E7736" s="389" t="s">
        <v>658</v>
      </c>
      <c r="F7736" s="389" t="s">
        <v>647</v>
      </c>
      <c r="G7736" s="389" t="s">
        <v>659</v>
      </c>
    </row>
    <row r="7737" spans="1:7">
      <c r="A7737" s="389" t="s">
        <v>563</v>
      </c>
      <c r="B7737" s="389" t="s">
        <v>517</v>
      </c>
      <c r="C7737" s="389">
        <v>10.0437468002999</v>
      </c>
      <c r="D7737" s="389" t="s">
        <v>647</v>
      </c>
      <c r="E7737" s="389" t="s">
        <v>658</v>
      </c>
      <c r="F7737" s="389" t="s">
        <v>647</v>
      </c>
      <c r="G7737" s="389" t="s">
        <v>659</v>
      </c>
    </row>
    <row r="7738" spans="1:7">
      <c r="A7738" s="389" t="s">
        <v>549</v>
      </c>
      <c r="B7738" s="389" t="s">
        <v>517</v>
      </c>
      <c r="C7738" s="389">
        <v>4.2656932382099999</v>
      </c>
      <c r="D7738" s="389" t="s">
        <v>647</v>
      </c>
      <c r="E7738" s="389" t="s">
        <v>658</v>
      </c>
      <c r="F7738" s="389" t="s">
        <v>647</v>
      </c>
      <c r="G7738" s="389" t="s">
        <v>659</v>
      </c>
    </row>
    <row r="7739" spans="1:7">
      <c r="A7739" s="389" t="s">
        <v>528</v>
      </c>
      <c r="B7739" s="389" t="s">
        <v>517</v>
      </c>
      <c r="C7739" s="389">
        <v>4.0415527517900003</v>
      </c>
      <c r="D7739" s="389" t="s">
        <v>647</v>
      </c>
      <c r="E7739" s="389" t="s">
        <v>658</v>
      </c>
      <c r="F7739" s="389" t="s">
        <v>647</v>
      </c>
      <c r="G7739" s="389" t="s">
        <v>659</v>
      </c>
    </row>
    <row r="7740" spans="1:7">
      <c r="A7740" s="389" t="s">
        <v>528</v>
      </c>
      <c r="B7740" s="389" t="s">
        <v>517</v>
      </c>
      <c r="C7740" s="389">
        <v>4.0415527517900003</v>
      </c>
      <c r="D7740" s="389" t="s">
        <v>647</v>
      </c>
      <c r="E7740" s="389" t="s">
        <v>658</v>
      </c>
      <c r="F7740" s="389" t="s">
        <v>647</v>
      </c>
      <c r="G7740" s="389" t="s">
        <v>659</v>
      </c>
    </row>
    <row r="7741" spans="1:7">
      <c r="A7741" s="389" t="s">
        <v>578</v>
      </c>
      <c r="B7741" s="389" t="s">
        <v>517</v>
      </c>
      <c r="C7741" s="389">
        <v>19.385466254800001</v>
      </c>
      <c r="D7741" s="389" t="s">
        <v>647</v>
      </c>
      <c r="E7741" s="389" t="s">
        <v>658</v>
      </c>
      <c r="F7741" s="389" t="s">
        <v>647</v>
      </c>
      <c r="G7741" s="389" t="s">
        <v>659</v>
      </c>
    </row>
    <row r="7742" spans="1:7">
      <c r="A7742" s="389" t="s">
        <v>574</v>
      </c>
      <c r="B7742" s="389" t="s">
        <v>517</v>
      </c>
      <c r="C7742" s="389">
        <v>7.5486108640199996</v>
      </c>
      <c r="D7742" s="389" t="s">
        <v>647</v>
      </c>
      <c r="E7742" s="389" t="s">
        <v>658</v>
      </c>
      <c r="F7742" s="389" t="s">
        <v>647</v>
      </c>
      <c r="G7742" s="389" t="s">
        <v>659</v>
      </c>
    </row>
    <row r="7743" spans="1:7">
      <c r="A7743" s="389" t="s">
        <v>528</v>
      </c>
      <c r="B7743" s="389" t="s">
        <v>517</v>
      </c>
      <c r="C7743" s="389">
        <v>6.7296809916999996</v>
      </c>
      <c r="D7743" s="389" t="s">
        <v>647</v>
      </c>
      <c r="E7743" s="389" t="s">
        <v>658</v>
      </c>
      <c r="F7743" s="389" t="s">
        <v>647</v>
      </c>
      <c r="G7743" s="389" t="s">
        <v>659</v>
      </c>
    </row>
    <row r="7744" spans="1:7">
      <c r="A7744" s="389" t="s">
        <v>528</v>
      </c>
      <c r="B7744" s="389" t="s">
        <v>517</v>
      </c>
      <c r="C7744" s="389">
        <v>7.87732407824</v>
      </c>
      <c r="D7744" s="389" t="s">
        <v>647</v>
      </c>
      <c r="E7744" s="389" t="s">
        <v>658</v>
      </c>
      <c r="F7744" s="389" t="s">
        <v>647</v>
      </c>
      <c r="G7744" s="389" t="s">
        <v>659</v>
      </c>
    </row>
    <row r="7745" spans="1:7">
      <c r="A7745" s="389" t="s">
        <v>528</v>
      </c>
      <c r="B7745" s="389" t="s">
        <v>517</v>
      </c>
      <c r="C7745" s="389">
        <v>7.87732407824</v>
      </c>
      <c r="D7745" s="389" t="s">
        <v>647</v>
      </c>
      <c r="E7745" s="389" t="s">
        <v>658</v>
      </c>
      <c r="F7745" s="389" t="s">
        <v>647</v>
      </c>
      <c r="G7745" s="389" t="s">
        <v>659</v>
      </c>
    </row>
    <row r="7746" spans="1:7">
      <c r="A7746" s="389" t="s">
        <v>581</v>
      </c>
      <c r="B7746" s="389" t="s">
        <v>517</v>
      </c>
      <c r="C7746" s="389">
        <v>8.6452484385100004</v>
      </c>
      <c r="D7746" s="389" t="s">
        <v>647</v>
      </c>
      <c r="E7746" s="389" t="s">
        <v>658</v>
      </c>
      <c r="F7746" s="389" t="s">
        <v>647</v>
      </c>
      <c r="G7746" s="389" t="s">
        <v>659</v>
      </c>
    </row>
    <row r="7747" spans="1:7">
      <c r="A7747" s="389" t="s">
        <v>581</v>
      </c>
      <c r="B7747" s="389" t="s">
        <v>517</v>
      </c>
      <c r="C7747" s="389">
        <v>8.6452484385100004</v>
      </c>
      <c r="D7747" s="389" t="s">
        <v>647</v>
      </c>
      <c r="E7747" s="389" t="s">
        <v>658</v>
      </c>
      <c r="F7747" s="389" t="s">
        <v>647</v>
      </c>
      <c r="G7747" s="389" t="s">
        <v>659</v>
      </c>
    </row>
    <row r="7748" spans="1:7">
      <c r="A7748" s="389" t="s">
        <v>563</v>
      </c>
      <c r="B7748" s="389" t="s">
        <v>517</v>
      </c>
      <c r="C7748" s="389">
        <v>9.5563116852800007</v>
      </c>
      <c r="D7748" s="389" t="s">
        <v>647</v>
      </c>
      <c r="E7748" s="389" t="s">
        <v>658</v>
      </c>
      <c r="F7748" s="389" t="s">
        <v>647</v>
      </c>
      <c r="G7748" s="389" t="s">
        <v>659</v>
      </c>
    </row>
    <row r="7749" spans="1:7">
      <c r="A7749" s="389" t="s">
        <v>563</v>
      </c>
      <c r="B7749" s="389" t="s">
        <v>517</v>
      </c>
      <c r="C7749" s="389">
        <v>9.5563116852800007</v>
      </c>
      <c r="D7749" s="389" t="s">
        <v>647</v>
      </c>
      <c r="E7749" s="389" t="s">
        <v>658</v>
      </c>
      <c r="F7749" s="389" t="s">
        <v>647</v>
      </c>
      <c r="G7749" s="389" t="s">
        <v>659</v>
      </c>
    </row>
    <row r="7750" spans="1:7">
      <c r="A7750" s="389" t="s">
        <v>563</v>
      </c>
      <c r="B7750" s="389" t="s">
        <v>517</v>
      </c>
      <c r="C7750" s="389">
        <v>9.5563116852800007</v>
      </c>
      <c r="D7750" s="389" t="s">
        <v>647</v>
      </c>
      <c r="E7750" s="389" t="s">
        <v>658</v>
      </c>
      <c r="F7750" s="389" t="s">
        <v>647</v>
      </c>
      <c r="G7750" s="389" t="s">
        <v>659</v>
      </c>
    </row>
    <row r="7751" spans="1:7">
      <c r="A7751" s="389" t="s">
        <v>554</v>
      </c>
      <c r="B7751" s="389" t="s">
        <v>517</v>
      </c>
      <c r="C7751" s="389">
        <v>4.6091356228000002</v>
      </c>
      <c r="D7751" s="389" t="s">
        <v>647</v>
      </c>
      <c r="E7751" s="389" t="s">
        <v>658</v>
      </c>
      <c r="F7751" s="389" t="s">
        <v>647</v>
      </c>
      <c r="G7751" s="389" t="s">
        <v>659</v>
      </c>
    </row>
    <row r="7752" spans="1:7">
      <c r="A7752" s="389" t="s">
        <v>578</v>
      </c>
      <c r="B7752" s="389" t="s">
        <v>517</v>
      </c>
      <c r="C7752" s="389">
        <v>15.254998387600001</v>
      </c>
      <c r="D7752" s="389" t="s">
        <v>647</v>
      </c>
      <c r="E7752" s="389" t="s">
        <v>658</v>
      </c>
      <c r="F7752" s="389" t="s">
        <v>647</v>
      </c>
      <c r="G7752" s="389" t="s">
        <v>659</v>
      </c>
    </row>
    <row r="7753" spans="1:7">
      <c r="A7753" s="389" t="s">
        <v>578</v>
      </c>
      <c r="B7753" s="389" t="s">
        <v>517</v>
      </c>
      <c r="C7753" s="389">
        <v>1.9866018411899999</v>
      </c>
      <c r="D7753" s="389" t="s">
        <v>647</v>
      </c>
      <c r="E7753" s="389" t="s">
        <v>658</v>
      </c>
      <c r="F7753" s="389" t="s">
        <v>647</v>
      </c>
      <c r="G7753" s="389" t="s">
        <v>659</v>
      </c>
    </row>
    <row r="7754" spans="1:7">
      <c r="A7754" s="389" t="s">
        <v>533</v>
      </c>
      <c r="B7754" s="389" t="s">
        <v>517</v>
      </c>
      <c r="C7754" s="389">
        <v>1.36868759591</v>
      </c>
      <c r="D7754" s="389" t="s">
        <v>647</v>
      </c>
      <c r="E7754" s="389" t="s">
        <v>658</v>
      </c>
      <c r="F7754" s="389" t="s">
        <v>647</v>
      </c>
      <c r="G7754" s="389" t="s">
        <v>659</v>
      </c>
    </row>
    <row r="7755" spans="1:7">
      <c r="A7755" s="389" t="s">
        <v>533</v>
      </c>
      <c r="B7755" s="389" t="s">
        <v>517</v>
      </c>
      <c r="C7755" s="389">
        <v>1.36868759591</v>
      </c>
      <c r="D7755" s="389" t="s">
        <v>647</v>
      </c>
      <c r="E7755" s="389" t="s">
        <v>658</v>
      </c>
      <c r="F7755" s="389" t="s">
        <v>647</v>
      </c>
      <c r="G7755" s="389" t="s">
        <v>659</v>
      </c>
    </row>
    <row r="7756" spans="1:7">
      <c r="A7756" s="389" t="s">
        <v>575</v>
      </c>
      <c r="B7756" s="389" t="s">
        <v>517</v>
      </c>
      <c r="C7756" s="389">
        <v>1.36868759591</v>
      </c>
      <c r="D7756" s="389" t="s">
        <v>647</v>
      </c>
      <c r="E7756" s="389" t="s">
        <v>658</v>
      </c>
      <c r="F7756" s="389" t="s">
        <v>647</v>
      </c>
      <c r="G7756" s="389" t="s">
        <v>659</v>
      </c>
    </row>
    <row r="7757" spans="1:7">
      <c r="A7757" s="389" t="s">
        <v>575</v>
      </c>
      <c r="B7757" s="389" t="s">
        <v>517</v>
      </c>
      <c r="C7757" s="389">
        <v>1.36868759591</v>
      </c>
      <c r="D7757" s="389" t="s">
        <v>647</v>
      </c>
      <c r="E7757" s="389" t="s">
        <v>658</v>
      </c>
      <c r="F7757" s="389" t="s">
        <v>647</v>
      </c>
      <c r="G7757" s="389" t="s">
        <v>659</v>
      </c>
    </row>
    <row r="7758" spans="1:7">
      <c r="B7758" s="389" t="s">
        <v>517</v>
      </c>
      <c r="C7758" s="389">
        <v>43.542033411799899</v>
      </c>
      <c r="D7758" s="389" t="s">
        <v>647</v>
      </c>
      <c r="E7758" s="389" t="s">
        <v>658</v>
      </c>
      <c r="F7758" s="389" t="s">
        <v>647</v>
      </c>
      <c r="G7758" s="389" t="s">
        <v>659</v>
      </c>
    </row>
    <row r="7759" spans="1:7">
      <c r="A7759" s="389" t="s">
        <v>528</v>
      </c>
      <c r="B7759" s="389" t="s">
        <v>517</v>
      </c>
      <c r="C7759" s="389">
        <v>32.993925924800003</v>
      </c>
      <c r="D7759" s="389" t="s">
        <v>647</v>
      </c>
      <c r="E7759" s="389" t="s">
        <v>658</v>
      </c>
      <c r="F7759" s="389" t="s">
        <v>647</v>
      </c>
      <c r="G7759" s="389" t="s">
        <v>659</v>
      </c>
    </row>
    <row r="7760" spans="1:7">
      <c r="A7760" s="389" t="s">
        <v>567</v>
      </c>
      <c r="B7760" s="389" t="s">
        <v>517</v>
      </c>
      <c r="C7760" s="389">
        <v>8.0958059177300008</v>
      </c>
      <c r="D7760" s="389" t="s">
        <v>647</v>
      </c>
      <c r="E7760" s="389" t="s">
        <v>658</v>
      </c>
      <c r="F7760" s="389" t="s">
        <v>647</v>
      </c>
      <c r="G7760" s="389" t="s">
        <v>659</v>
      </c>
    </row>
    <row r="7761" spans="1:7">
      <c r="A7761" s="389" t="s">
        <v>567</v>
      </c>
      <c r="B7761" s="389" t="s">
        <v>517</v>
      </c>
      <c r="C7761" s="389">
        <v>8.0958059177300008</v>
      </c>
      <c r="D7761" s="389" t="s">
        <v>647</v>
      </c>
      <c r="E7761" s="389" t="s">
        <v>658</v>
      </c>
      <c r="F7761" s="389" t="s">
        <v>647</v>
      </c>
      <c r="G7761" s="389" t="s">
        <v>659</v>
      </c>
    </row>
    <row r="7762" spans="1:7">
      <c r="A7762" s="389" t="s">
        <v>567</v>
      </c>
      <c r="B7762" s="389" t="s">
        <v>517</v>
      </c>
      <c r="C7762" s="389">
        <v>8.0958059177300008</v>
      </c>
      <c r="D7762" s="389" t="s">
        <v>647</v>
      </c>
      <c r="E7762" s="389" t="s">
        <v>658</v>
      </c>
      <c r="F7762" s="389" t="s">
        <v>647</v>
      </c>
      <c r="G7762" s="389" t="s">
        <v>659</v>
      </c>
    </row>
    <row r="7763" spans="1:7">
      <c r="A7763" s="389" t="s">
        <v>567</v>
      </c>
      <c r="B7763" s="389" t="s">
        <v>517</v>
      </c>
      <c r="C7763" s="389">
        <v>8.0958059177300008</v>
      </c>
      <c r="D7763" s="389" t="s">
        <v>647</v>
      </c>
      <c r="E7763" s="389" t="s">
        <v>658</v>
      </c>
      <c r="F7763" s="389" t="s">
        <v>647</v>
      </c>
      <c r="G7763" s="389" t="s">
        <v>659</v>
      </c>
    </row>
    <row r="7764" spans="1:7">
      <c r="A7764" s="389" t="s">
        <v>549</v>
      </c>
      <c r="B7764" s="389" t="s">
        <v>517</v>
      </c>
      <c r="C7764" s="389">
        <v>25.7573365318</v>
      </c>
      <c r="D7764" s="389" t="s">
        <v>647</v>
      </c>
      <c r="E7764" s="389" t="s">
        <v>658</v>
      </c>
      <c r="F7764" s="389" t="s">
        <v>647</v>
      </c>
      <c r="G7764" s="389" t="s">
        <v>659</v>
      </c>
    </row>
    <row r="7765" spans="1:7">
      <c r="A7765" s="389" t="s">
        <v>535</v>
      </c>
      <c r="B7765" s="389" t="s">
        <v>517</v>
      </c>
      <c r="C7765" s="389">
        <v>5.4680202103199997</v>
      </c>
      <c r="D7765" s="389" t="s">
        <v>647</v>
      </c>
      <c r="E7765" s="389" t="s">
        <v>658</v>
      </c>
      <c r="F7765" s="389" t="s">
        <v>647</v>
      </c>
      <c r="G7765" s="389" t="s">
        <v>659</v>
      </c>
    </row>
    <row r="7766" spans="1:7">
      <c r="A7766" s="389" t="s">
        <v>528</v>
      </c>
      <c r="B7766" s="389" t="s">
        <v>517</v>
      </c>
      <c r="C7766" s="389">
        <v>12.180831259</v>
      </c>
      <c r="D7766" s="389" t="s">
        <v>647</v>
      </c>
      <c r="E7766" s="389" t="s">
        <v>658</v>
      </c>
      <c r="F7766" s="389" t="s">
        <v>647</v>
      </c>
      <c r="G7766" s="389" t="s">
        <v>659</v>
      </c>
    </row>
    <row r="7767" spans="1:7">
      <c r="A7767" s="389" t="s">
        <v>528</v>
      </c>
      <c r="B7767" s="389" t="s">
        <v>517</v>
      </c>
      <c r="C7767" s="389">
        <v>12.180831259</v>
      </c>
      <c r="D7767" s="389" t="s">
        <v>647</v>
      </c>
      <c r="E7767" s="389" t="s">
        <v>658</v>
      </c>
      <c r="F7767" s="389" t="s">
        <v>647</v>
      </c>
      <c r="G7767" s="389" t="s">
        <v>659</v>
      </c>
    </row>
    <row r="7768" spans="1:7">
      <c r="A7768" s="389" t="s">
        <v>528</v>
      </c>
      <c r="B7768" s="389" t="s">
        <v>517</v>
      </c>
      <c r="C7768" s="389">
        <v>12.180831259</v>
      </c>
      <c r="D7768" s="389" t="s">
        <v>647</v>
      </c>
      <c r="E7768" s="389" t="s">
        <v>658</v>
      </c>
      <c r="F7768" s="389" t="s">
        <v>647</v>
      </c>
      <c r="G7768" s="389" t="s">
        <v>659</v>
      </c>
    </row>
    <row r="7769" spans="1:7">
      <c r="A7769" s="389" t="s">
        <v>529</v>
      </c>
      <c r="B7769" s="389" t="s">
        <v>517</v>
      </c>
      <c r="C7769" s="389">
        <v>5.31540488035</v>
      </c>
      <c r="D7769" s="389" t="s">
        <v>647</v>
      </c>
      <c r="E7769" s="389" t="s">
        <v>658</v>
      </c>
      <c r="F7769" s="389" t="s">
        <v>647</v>
      </c>
      <c r="G7769" s="389" t="s">
        <v>659</v>
      </c>
    </row>
    <row r="7770" spans="1:7">
      <c r="A7770" s="389" t="s">
        <v>529</v>
      </c>
      <c r="B7770" s="389" t="s">
        <v>517</v>
      </c>
      <c r="C7770" s="389">
        <v>5.31540488035</v>
      </c>
      <c r="D7770" s="389" t="s">
        <v>647</v>
      </c>
      <c r="E7770" s="389" t="s">
        <v>658</v>
      </c>
      <c r="F7770" s="389" t="s">
        <v>647</v>
      </c>
      <c r="G7770" s="389" t="s">
        <v>659</v>
      </c>
    </row>
    <row r="7771" spans="1:7">
      <c r="A7771" s="389" t="s">
        <v>535</v>
      </c>
      <c r="B7771" s="389" t="s">
        <v>517</v>
      </c>
      <c r="C7771" s="389">
        <v>1.6565721093300001</v>
      </c>
      <c r="D7771" s="389" t="s">
        <v>647</v>
      </c>
      <c r="E7771" s="389" t="s">
        <v>658</v>
      </c>
      <c r="F7771" s="389" t="s">
        <v>647</v>
      </c>
      <c r="G7771" s="389" t="s">
        <v>659</v>
      </c>
    </row>
    <row r="7772" spans="1:7">
      <c r="A7772" s="389" t="s">
        <v>539</v>
      </c>
      <c r="B7772" s="389" t="s">
        <v>517</v>
      </c>
      <c r="C7772" s="389">
        <v>1.4965650637500001</v>
      </c>
      <c r="D7772" s="389" t="s">
        <v>647</v>
      </c>
      <c r="E7772" s="389" t="s">
        <v>658</v>
      </c>
      <c r="F7772" s="389" t="s">
        <v>647</v>
      </c>
      <c r="G7772" s="389" t="s">
        <v>659</v>
      </c>
    </row>
    <row r="7773" spans="1:7">
      <c r="A7773" s="389" t="s">
        <v>553</v>
      </c>
      <c r="B7773" s="389" t="s">
        <v>517</v>
      </c>
      <c r="C7773" s="389">
        <v>1.4965650637500001</v>
      </c>
      <c r="D7773" s="389" t="s">
        <v>647</v>
      </c>
      <c r="E7773" s="389" t="s">
        <v>658</v>
      </c>
      <c r="F7773" s="389" t="s">
        <v>647</v>
      </c>
      <c r="G7773" s="389" t="s">
        <v>659</v>
      </c>
    </row>
    <row r="7774" spans="1:7">
      <c r="A7774" s="389" t="s">
        <v>514</v>
      </c>
      <c r="B7774" s="389" t="s">
        <v>517</v>
      </c>
      <c r="C7774" s="389">
        <v>5.6790754892999997</v>
      </c>
      <c r="D7774" s="389" t="s">
        <v>647</v>
      </c>
      <c r="E7774" s="389" t="s">
        <v>658</v>
      </c>
      <c r="F7774" s="389" t="s">
        <v>647</v>
      </c>
      <c r="G7774" s="389" t="s">
        <v>659</v>
      </c>
    </row>
    <row r="7775" spans="1:7">
      <c r="A7775" s="389" t="s">
        <v>556</v>
      </c>
      <c r="B7775" s="389" t="s">
        <v>517</v>
      </c>
      <c r="C7775" s="389">
        <v>4.2837986248600002</v>
      </c>
      <c r="D7775" s="389" t="s">
        <v>647</v>
      </c>
      <c r="E7775" s="389" t="s">
        <v>658</v>
      </c>
      <c r="F7775" s="389" t="s">
        <v>647</v>
      </c>
      <c r="G7775" s="389" t="s">
        <v>659</v>
      </c>
    </row>
    <row r="7776" spans="1:7">
      <c r="A7776" s="389" t="s">
        <v>528</v>
      </c>
      <c r="B7776" s="389" t="s">
        <v>517</v>
      </c>
      <c r="C7776" s="389">
        <v>4.9224219289600004</v>
      </c>
      <c r="D7776" s="389" t="s">
        <v>647</v>
      </c>
      <c r="E7776" s="389" t="s">
        <v>658</v>
      </c>
      <c r="F7776" s="389" t="s">
        <v>647</v>
      </c>
      <c r="G7776" s="389" t="s">
        <v>659</v>
      </c>
    </row>
    <row r="7777" spans="1:7">
      <c r="A7777" s="389" t="s">
        <v>541</v>
      </c>
      <c r="B7777" s="389" t="s">
        <v>517</v>
      </c>
      <c r="C7777" s="389">
        <v>9.3839308777599904</v>
      </c>
      <c r="D7777" s="389" t="s">
        <v>647</v>
      </c>
      <c r="E7777" s="389" t="s">
        <v>658</v>
      </c>
      <c r="F7777" s="389" t="s">
        <v>647</v>
      </c>
      <c r="G7777" s="389" t="s">
        <v>659</v>
      </c>
    </row>
    <row r="7778" spans="1:7">
      <c r="A7778" s="389" t="s">
        <v>541</v>
      </c>
      <c r="B7778" s="389" t="s">
        <v>517</v>
      </c>
      <c r="C7778" s="389">
        <v>9.3839308777599904</v>
      </c>
      <c r="D7778" s="389" t="s">
        <v>647</v>
      </c>
      <c r="E7778" s="389" t="s">
        <v>658</v>
      </c>
      <c r="F7778" s="389" t="s">
        <v>647</v>
      </c>
      <c r="G7778" s="389" t="s">
        <v>659</v>
      </c>
    </row>
    <row r="7779" spans="1:7">
      <c r="A7779" s="389" t="s">
        <v>514</v>
      </c>
      <c r="B7779" s="389" t="s">
        <v>517</v>
      </c>
      <c r="C7779" s="389">
        <v>9.3839308777599904</v>
      </c>
      <c r="D7779" s="389" t="s">
        <v>647</v>
      </c>
      <c r="E7779" s="389" t="s">
        <v>658</v>
      </c>
      <c r="F7779" s="389" t="s">
        <v>647</v>
      </c>
      <c r="G7779" s="389" t="s">
        <v>659</v>
      </c>
    </row>
    <row r="7780" spans="1:7">
      <c r="A7780" s="389" t="s">
        <v>556</v>
      </c>
      <c r="B7780" s="389" t="s">
        <v>517</v>
      </c>
      <c r="C7780" s="389">
        <v>1.8601514614500001</v>
      </c>
      <c r="D7780" s="389" t="s">
        <v>647</v>
      </c>
      <c r="E7780" s="389" t="s">
        <v>658</v>
      </c>
      <c r="F7780" s="389" t="s">
        <v>647</v>
      </c>
      <c r="G7780" s="389" t="s">
        <v>659</v>
      </c>
    </row>
    <row r="7781" spans="1:7">
      <c r="A7781" s="389" t="s">
        <v>537</v>
      </c>
      <c r="B7781" s="389" t="s">
        <v>517</v>
      </c>
      <c r="C7781" s="389">
        <v>14.1761302252</v>
      </c>
      <c r="D7781" s="389" t="s">
        <v>647</v>
      </c>
      <c r="E7781" s="389" t="s">
        <v>658</v>
      </c>
      <c r="F7781" s="389" t="s">
        <v>647</v>
      </c>
      <c r="G7781" s="389" t="s">
        <v>659</v>
      </c>
    </row>
    <row r="7782" spans="1:7">
      <c r="A7782" s="389" t="s">
        <v>556</v>
      </c>
      <c r="B7782" s="389" t="s">
        <v>517</v>
      </c>
      <c r="C7782" s="389">
        <v>14.1761302252</v>
      </c>
      <c r="D7782" s="389" t="s">
        <v>647</v>
      </c>
      <c r="E7782" s="389" t="s">
        <v>658</v>
      </c>
      <c r="F7782" s="389" t="s">
        <v>647</v>
      </c>
      <c r="G7782" s="389" t="s">
        <v>659</v>
      </c>
    </row>
    <row r="7783" spans="1:7">
      <c r="A7783" s="389" t="s">
        <v>563</v>
      </c>
      <c r="B7783" s="389" t="s">
        <v>517</v>
      </c>
      <c r="C7783" s="389">
        <v>38.4228036782999</v>
      </c>
      <c r="D7783" s="389" t="s">
        <v>647</v>
      </c>
      <c r="E7783" s="389" t="s">
        <v>658</v>
      </c>
      <c r="F7783" s="389" t="s">
        <v>647</v>
      </c>
      <c r="G7783" s="389" t="s">
        <v>659</v>
      </c>
    </row>
    <row r="7784" spans="1:7">
      <c r="A7784" s="389" t="s">
        <v>514</v>
      </c>
      <c r="B7784" s="389" t="s">
        <v>517</v>
      </c>
      <c r="C7784" s="389">
        <v>6.8697410042299998</v>
      </c>
      <c r="D7784" s="389" t="s">
        <v>647</v>
      </c>
      <c r="E7784" s="389" t="s">
        <v>658</v>
      </c>
      <c r="F7784" s="389" t="s">
        <v>647</v>
      </c>
      <c r="G7784" s="389" t="s">
        <v>659</v>
      </c>
    </row>
    <row r="7785" spans="1:7">
      <c r="A7785" s="389" t="s">
        <v>523</v>
      </c>
      <c r="B7785" s="389" t="s">
        <v>517</v>
      </c>
      <c r="C7785" s="389">
        <v>8.9655391179499997</v>
      </c>
      <c r="D7785" s="389" t="s">
        <v>647</v>
      </c>
      <c r="E7785" s="389" t="s">
        <v>658</v>
      </c>
      <c r="F7785" s="389" t="s">
        <v>647</v>
      </c>
      <c r="G7785" s="389" t="s">
        <v>659</v>
      </c>
    </row>
    <row r="7786" spans="1:7">
      <c r="A7786" s="389" t="s">
        <v>523</v>
      </c>
      <c r="B7786" s="389" t="s">
        <v>517</v>
      </c>
      <c r="C7786" s="389">
        <v>8.9655391179499997</v>
      </c>
      <c r="D7786" s="389" t="s">
        <v>647</v>
      </c>
      <c r="E7786" s="389" t="s">
        <v>658</v>
      </c>
      <c r="F7786" s="389" t="s">
        <v>647</v>
      </c>
      <c r="G7786" s="389" t="s">
        <v>659</v>
      </c>
    </row>
    <row r="7787" spans="1:7">
      <c r="A7787" s="389" t="s">
        <v>525</v>
      </c>
      <c r="B7787" s="389" t="s">
        <v>517</v>
      </c>
      <c r="C7787" s="389">
        <v>4.0783795521700004</v>
      </c>
      <c r="D7787" s="389" t="s">
        <v>647</v>
      </c>
      <c r="E7787" s="389" t="s">
        <v>658</v>
      </c>
      <c r="F7787" s="389" t="s">
        <v>647</v>
      </c>
      <c r="G7787" s="389" t="s">
        <v>659</v>
      </c>
    </row>
    <row r="7788" spans="1:7">
      <c r="A7788" s="389" t="s">
        <v>534</v>
      </c>
      <c r="B7788" s="389" t="s">
        <v>517</v>
      </c>
      <c r="C7788" s="389">
        <v>1.70541034544</v>
      </c>
      <c r="D7788" s="389" t="s">
        <v>647</v>
      </c>
      <c r="E7788" s="389" t="s">
        <v>658</v>
      </c>
      <c r="F7788" s="389" t="s">
        <v>647</v>
      </c>
      <c r="G7788" s="389" t="s">
        <v>659</v>
      </c>
    </row>
    <row r="7789" spans="1:7">
      <c r="A7789" s="389" t="s">
        <v>534</v>
      </c>
      <c r="B7789" s="389" t="s">
        <v>517</v>
      </c>
      <c r="C7789" s="389">
        <v>1.70541034544</v>
      </c>
      <c r="D7789" s="389" t="s">
        <v>647</v>
      </c>
      <c r="E7789" s="389" t="s">
        <v>658</v>
      </c>
      <c r="F7789" s="389" t="s">
        <v>647</v>
      </c>
      <c r="G7789" s="389" t="s">
        <v>659</v>
      </c>
    </row>
    <row r="7790" spans="1:7">
      <c r="A7790" s="389" t="s">
        <v>541</v>
      </c>
      <c r="B7790" s="389" t="s">
        <v>517</v>
      </c>
      <c r="C7790" s="389">
        <v>1.70541034544</v>
      </c>
      <c r="D7790" s="389" t="s">
        <v>647</v>
      </c>
      <c r="E7790" s="389" t="s">
        <v>658</v>
      </c>
      <c r="F7790" s="389" t="s">
        <v>647</v>
      </c>
      <c r="G7790" s="389" t="s">
        <v>659</v>
      </c>
    </row>
    <row r="7791" spans="1:7">
      <c r="A7791" s="389" t="s">
        <v>541</v>
      </c>
      <c r="B7791" s="389" t="s">
        <v>517</v>
      </c>
      <c r="C7791" s="389">
        <v>1.70541034544</v>
      </c>
      <c r="D7791" s="389" t="s">
        <v>647</v>
      </c>
      <c r="E7791" s="389" t="s">
        <v>658</v>
      </c>
      <c r="F7791" s="389" t="s">
        <v>647</v>
      </c>
      <c r="G7791" s="389" t="s">
        <v>659</v>
      </c>
    </row>
    <row r="7792" spans="1:7">
      <c r="A7792" s="389" t="s">
        <v>578</v>
      </c>
      <c r="B7792" s="389" t="s">
        <v>517</v>
      </c>
      <c r="C7792" s="389">
        <v>12.2995466677</v>
      </c>
      <c r="D7792" s="389" t="s">
        <v>647</v>
      </c>
      <c r="E7792" s="389" t="s">
        <v>658</v>
      </c>
      <c r="F7792" s="389" t="s">
        <v>647</v>
      </c>
      <c r="G7792" s="389" t="s">
        <v>659</v>
      </c>
    </row>
    <row r="7793" spans="1:7">
      <c r="A7793" s="389" t="s">
        <v>528</v>
      </c>
      <c r="B7793" s="389" t="s">
        <v>517</v>
      </c>
      <c r="C7793" s="389">
        <v>15.923590234200001</v>
      </c>
      <c r="D7793" s="389" t="s">
        <v>647</v>
      </c>
      <c r="E7793" s="389" t="s">
        <v>658</v>
      </c>
      <c r="F7793" s="389" t="s">
        <v>647</v>
      </c>
      <c r="G7793" s="389" t="s">
        <v>659</v>
      </c>
    </row>
    <row r="7794" spans="1:7">
      <c r="A7794" s="389" t="s">
        <v>529</v>
      </c>
      <c r="B7794" s="389" t="s">
        <v>517</v>
      </c>
      <c r="C7794" s="389">
        <v>5.3708515770899998</v>
      </c>
      <c r="D7794" s="389" t="s">
        <v>647</v>
      </c>
      <c r="E7794" s="389" t="s">
        <v>658</v>
      </c>
      <c r="F7794" s="389" t="s">
        <v>647</v>
      </c>
      <c r="G7794" s="389" t="s">
        <v>659</v>
      </c>
    </row>
    <row r="7795" spans="1:7">
      <c r="A7795" s="389" t="s">
        <v>529</v>
      </c>
      <c r="B7795" s="389" t="s">
        <v>517</v>
      </c>
      <c r="C7795" s="389">
        <v>5.3708515770899998</v>
      </c>
      <c r="D7795" s="389" t="s">
        <v>647</v>
      </c>
      <c r="E7795" s="389" t="s">
        <v>658</v>
      </c>
      <c r="F7795" s="389" t="s">
        <v>647</v>
      </c>
      <c r="G7795" s="389" t="s">
        <v>659</v>
      </c>
    </row>
    <row r="7796" spans="1:7">
      <c r="A7796" s="389" t="s">
        <v>556</v>
      </c>
      <c r="B7796" s="389" t="s">
        <v>517</v>
      </c>
      <c r="C7796" s="389">
        <v>1.73024279065</v>
      </c>
      <c r="D7796" s="389" t="s">
        <v>647</v>
      </c>
      <c r="E7796" s="389" t="s">
        <v>658</v>
      </c>
      <c r="F7796" s="389" t="s">
        <v>647</v>
      </c>
      <c r="G7796" s="389" t="s">
        <v>659</v>
      </c>
    </row>
    <row r="7797" spans="1:7">
      <c r="A7797" s="389" t="s">
        <v>559</v>
      </c>
      <c r="B7797" s="389" t="s">
        <v>517</v>
      </c>
      <c r="C7797" s="389">
        <v>6.2203843918399997</v>
      </c>
      <c r="D7797" s="389" t="s">
        <v>647</v>
      </c>
      <c r="E7797" s="389" t="s">
        <v>658</v>
      </c>
      <c r="F7797" s="389" t="s">
        <v>647</v>
      </c>
      <c r="G7797" s="389" t="s">
        <v>659</v>
      </c>
    </row>
    <row r="7798" spans="1:7">
      <c r="A7798" s="389" t="s">
        <v>562</v>
      </c>
      <c r="B7798" s="389" t="s">
        <v>517</v>
      </c>
      <c r="C7798" s="389">
        <v>2.67884906397</v>
      </c>
      <c r="D7798" s="389" t="s">
        <v>647</v>
      </c>
      <c r="E7798" s="389" t="s">
        <v>658</v>
      </c>
      <c r="F7798" s="389" t="s">
        <v>647</v>
      </c>
      <c r="G7798" s="389" t="s">
        <v>659</v>
      </c>
    </row>
    <row r="7799" spans="1:7">
      <c r="A7799" s="389" t="s">
        <v>562</v>
      </c>
      <c r="B7799" s="389" t="s">
        <v>517</v>
      </c>
      <c r="C7799" s="389">
        <v>2.67884906397</v>
      </c>
      <c r="D7799" s="389" t="s">
        <v>647</v>
      </c>
      <c r="E7799" s="389" t="s">
        <v>658</v>
      </c>
      <c r="F7799" s="389" t="s">
        <v>647</v>
      </c>
      <c r="G7799" s="389" t="s">
        <v>659</v>
      </c>
    </row>
    <row r="7800" spans="1:7">
      <c r="A7800" s="389" t="s">
        <v>514</v>
      </c>
      <c r="B7800" s="389" t="s">
        <v>517</v>
      </c>
      <c r="C7800" s="389">
        <v>2.3921798557299998</v>
      </c>
      <c r="D7800" s="389" t="s">
        <v>647</v>
      </c>
      <c r="E7800" s="389" t="s">
        <v>658</v>
      </c>
      <c r="F7800" s="389" t="s">
        <v>647</v>
      </c>
      <c r="G7800" s="389" t="s">
        <v>659</v>
      </c>
    </row>
    <row r="7801" spans="1:7">
      <c r="A7801" s="389" t="s">
        <v>554</v>
      </c>
      <c r="B7801" s="389" t="s">
        <v>517</v>
      </c>
      <c r="C7801" s="389">
        <v>17.572825230300001</v>
      </c>
      <c r="D7801" s="389" t="s">
        <v>647</v>
      </c>
      <c r="E7801" s="389" t="s">
        <v>658</v>
      </c>
      <c r="F7801" s="389" t="s">
        <v>647</v>
      </c>
      <c r="G7801" s="389" t="s">
        <v>659</v>
      </c>
    </row>
    <row r="7802" spans="1:7">
      <c r="A7802" s="389" t="s">
        <v>554</v>
      </c>
      <c r="B7802" s="389" t="s">
        <v>517</v>
      </c>
      <c r="C7802" s="389">
        <v>17.572825230300001</v>
      </c>
      <c r="D7802" s="389" t="s">
        <v>647</v>
      </c>
      <c r="E7802" s="389" t="s">
        <v>658</v>
      </c>
      <c r="F7802" s="389" t="s">
        <v>647</v>
      </c>
      <c r="G7802" s="389" t="s">
        <v>659</v>
      </c>
    </row>
    <row r="7803" spans="1:7">
      <c r="A7803" s="389" t="s">
        <v>554</v>
      </c>
      <c r="B7803" s="389" t="s">
        <v>517</v>
      </c>
      <c r="C7803" s="389">
        <v>17.572825230300001</v>
      </c>
      <c r="D7803" s="389" t="s">
        <v>647</v>
      </c>
      <c r="E7803" s="389" t="s">
        <v>658</v>
      </c>
      <c r="F7803" s="389" t="s">
        <v>647</v>
      </c>
      <c r="G7803" s="389" t="s">
        <v>659</v>
      </c>
    </row>
    <row r="7804" spans="1:7">
      <c r="A7804" s="389" t="s">
        <v>578</v>
      </c>
      <c r="B7804" s="389" t="s">
        <v>517</v>
      </c>
      <c r="C7804" s="389">
        <v>4.5908036237800003</v>
      </c>
      <c r="D7804" s="389" t="s">
        <v>647</v>
      </c>
      <c r="E7804" s="389" t="s">
        <v>658</v>
      </c>
      <c r="F7804" s="389" t="s">
        <v>647</v>
      </c>
      <c r="G7804" s="389" t="s">
        <v>659</v>
      </c>
    </row>
    <row r="7805" spans="1:7">
      <c r="A7805" s="389" t="s">
        <v>579</v>
      </c>
      <c r="B7805" s="389" t="s">
        <v>517</v>
      </c>
      <c r="C7805" s="389">
        <v>3.5448129241699999</v>
      </c>
      <c r="D7805" s="389" t="s">
        <v>647</v>
      </c>
      <c r="E7805" s="389" t="s">
        <v>658</v>
      </c>
      <c r="F7805" s="389" t="s">
        <v>647</v>
      </c>
      <c r="G7805" s="389" t="s">
        <v>659</v>
      </c>
    </row>
    <row r="7806" spans="1:7">
      <c r="A7806" s="389" t="s">
        <v>579</v>
      </c>
      <c r="B7806" s="389" t="s">
        <v>517</v>
      </c>
      <c r="C7806" s="389">
        <v>3.5448129241699999</v>
      </c>
      <c r="D7806" s="389" t="s">
        <v>647</v>
      </c>
      <c r="E7806" s="389" t="s">
        <v>658</v>
      </c>
      <c r="F7806" s="389" t="s">
        <v>647</v>
      </c>
      <c r="G7806" s="389" t="s">
        <v>659</v>
      </c>
    </row>
    <row r="7807" spans="1:7">
      <c r="A7807" s="389" t="s">
        <v>514</v>
      </c>
      <c r="B7807" s="389" t="s">
        <v>517</v>
      </c>
      <c r="C7807" s="389">
        <v>7.0141114847699999</v>
      </c>
      <c r="D7807" s="389" t="s">
        <v>647</v>
      </c>
      <c r="E7807" s="389" t="s">
        <v>658</v>
      </c>
      <c r="F7807" s="389" t="s">
        <v>647</v>
      </c>
      <c r="G7807" s="389" t="s">
        <v>659</v>
      </c>
    </row>
    <row r="7808" spans="1:7">
      <c r="A7808" s="389" t="s">
        <v>581</v>
      </c>
      <c r="B7808" s="389" t="s">
        <v>517</v>
      </c>
      <c r="C7808" s="389">
        <v>43.923867850000001</v>
      </c>
      <c r="D7808" s="389" t="s">
        <v>647</v>
      </c>
      <c r="E7808" s="389" t="s">
        <v>658</v>
      </c>
      <c r="F7808" s="389" t="s">
        <v>647</v>
      </c>
      <c r="G7808" s="389" t="s">
        <v>659</v>
      </c>
    </row>
    <row r="7809" spans="1:7">
      <c r="A7809" s="389" t="s">
        <v>581</v>
      </c>
      <c r="B7809" s="389" t="s">
        <v>517</v>
      </c>
      <c r="C7809" s="389">
        <v>43.923867850000001</v>
      </c>
      <c r="D7809" s="389" t="s">
        <v>647</v>
      </c>
      <c r="E7809" s="389" t="s">
        <v>658</v>
      </c>
      <c r="F7809" s="389" t="s">
        <v>647</v>
      </c>
      <c r="G7809" s="389" t="s">
        <v>659</v>
      </c>
    </row>
    <row r="7810" spans="1:7">
      <c r="A7810" s="389" t="s">
        <v>574</v>
      </c>
      <c r="B7810" s="389" t="s">
        <v>517</v>
      </c>
      <c r="C7810" s="389">
        <v>1.74220169075</v>
      </c>
      <c r="D7810" s="389" t="s">
        <v>647</v>
      </c>
      <c r="E7810" s="389" t="s">
        <v>658</v>
      </c>
      <c r="F7810" s="389" t="s">
        <v>647</v>
      </c>
      <c r="G7810" s="389" t="s">
        <v>659</v>
      </c>
    </row>
    <row r="7811" spans="1:7">
      <c r="A7811" s="389" t="s">
        <v>529</v>
      </c>
      <c r="B7811" s="389" t="s">
        <v>517</v>
      </c>
      <c r="C7811" s="389">
        <v>6.7496001090900002</v>
      </c>
      <c r="D7811" s="389" t="s">
        <v>647</v>
      </c>
      <c r="E7811" s="389" t="s">
        <v>658</v>
      </c>
      <c r="F7811" s="389" t="s">
        <v>647</v>
      </c>
      <c r="G7811" s="389" t="s">
        <v>659</v>
      </c>
    </row>
    <row r="7812" spans="1:7">
      <c r="A7812" s="389" t="s">
        <v>529</v>
      </c>
      <c r="B7812" s="389" t="s">
        <v>517</v>
      </c>
      <c r="C7812" s="389">
        <v>3.9879540432099998</v>
      </c>
      <c r="D7812" s="389" t="s">
        <v>647</v>
      </c>
      <c r="E7812" s="389" t="s">
        <v>658</v>
      </c>
      <c r="F7812" s="389" t="s">
        <v>647</v>
      </c>
      <c r="G7812" s="389" t="s">
        <v>659</v>
      </c>
    </row>
    <row r="7813" spans="1:7">
      <c r="A7813" s="389" t="s">
        <v>529</v>
      </c>
      <c r="B7813" s="389" t="s">
        <v>517</v>
      </c>
      <c r="C7813" s="389">
        <v>3.9879540432099998</v>
      </c>
      <c r="D7813" s="389" t="s">
        <v>647</v>
      </c>
      <c r="E7813" s="389" t="s">
        <v>658</v>
      </c>
      <c r="F7813" s="389" t="s">
        <v>647</v>
      </c>
      <c r="G7813" s="389" t="s">
        <v>659</v>
      </c>
    </row>
    <row r="7814" spans="1:7">
      <c r="A7814" s="389" t="s">
        <v>528</v>
      </c>
      <c r="B7814" s="389" t="s">
        <v>517</v>
      </c>
      <c r="C7814" s="389">
        <v>1.19333046192</v>
      </c>
      <c r="D7814" s="389" t="s">
        <v>647</v>
      </c>
      <c r="E7814" s="389" t="s">
        <v>658</v>
      </c>
      <c r="F7814" s="389" t="s">
        <v>647</v>
      </c>
      <c r="G7814" s="389" t="s">
        <v>659</v>
      </c>
    </row>
    <row r="7815" spans="1:7">
      <c r="A7815" s="389" t="s">
        <v>528</v>
      </c>
      <c r="B7815" s="389" t="s">
        <v>517</v>
      </c>
      <c r="C7815" s="389">
        <v>1.19333046192</v>
      </c>
      <c r="D7815" s="389" t="s">
        <v>647</v>
      </c>
      <c r="E7815" s="389" t="s">
        <v>658</v>
      </c>
      <c r="F7815" s="389" t="s">
        <v>647</v>
      </c>
      <c r="G7815" s="389" t="s">
        <v>659</v>
      </c>
    </row>
    <row r="7816" spans="1:7">
      <c r="A7816" s="389" t="s">
        <v>559</v>
      </c>
      <c r="B7816" s="389" t="s">
        <v>517</v>
      </c>
      <c r="C7816" s="389">
        <v>16.5333582232</v>
      </c>
      <c r="D7816" s="389" t="s">
        <v>647</v>
      </c>
      <c r="E7816" s="389" t="s">
        <v>658</v>
      </c>
      <c r="F7816" s="389" t="s">
        <v>647</v>
      </c>
      <c r="G7816" s="389" t="s">
        <v>659</v>
      </c>
    </row>
    <row r="7817" spans="1:7">
      <c r="A7817" s="389" t="s">
        <v>577</v>
      </c>
      <c r="B7817" s="389" t="s">
        <v>517</v>
      </c>
      <c r="C7817" s="389">
        <v>7.8445694711199998</v>
      </c>
      <c r="D7817" s="389" t="s">
        <v>647</v>
      </c>
      <c r="E7817" s="389" t="s">
        <v>658</v>
      </c>
      <c r="F7817" s="389" t="s">
        <v>647</v>
      </c>
      <c r="G7817" s="389" t="s">
        <v>659</v>
      </c>
    </row>
    <row r="7818" spans="1:7">
      <c r="A7818" s="389" t="s">
        <v>577</v>
      </c>
      <c r="B7818" s="389" t="s">
        <v>517</v>
      </c>
      <c r="C7818" s="389">
        <v>7.8445694711199998</v>
      </c>
      <c r="D7818" s="389" t="s">
        <v>647</v>
      </c>
      <c r="E7818" s="389" t="s">
        <v>658</v>
      </c>
      <c r="F7818" s="389" t="s">
        <v>647</v>
      </c>
      <c r="G7818" s="389" t="s">
        <v>659</v>
      </c>
    </row>
    <row r="7819" spans="1:7">
      <c r="A7819" s="389" t="s">
        <v>563</v>
      </c>
      <c r="B7819" s="389" t="s">
        <v>517</v>
      </c>
      <c r="C7819" s="389">
        <v>2.41472007532</v>
      </c>
      <c r="D7819" s="389" t="s">
        <v>647</v>
      </c>
      <c r="E7819" s="389" t="s">
        <v>658</v>
      </c>
      <c r="F7819" s="389" t="s">
        <v>647</v>
      </c>
      <c r="G7819" s="389" t="s">
        <v>659</v>
      </c>
    </row>
    <row r="7820" spans="1:7">
      <c r="A7820" s="389" t="s">
        <v>581</v>
      </c>
      <c r="B7820" s="389" t="s">
        <v>517</v>
      </c>
      <c r="C7820" s="389">
        <v>6.7607649484500003</v>
      </c>
      <c r="D7820" s="389" t="s">
        <v>647</v>
      </c>
      <c r="E7820" s="389" t="s">
        <v>658</v>
      </c>
      <c r="F7820" s="389" t="s">
        <v>647</v>
      </c>
      <c r="G7820" s="389" t="s">
        <v>659</v>
      </c>
    </row>
    <row r="7821" spans="1:7">
      <c r="A7821" s="389" t="s">
        <v>529</v>
      </c>
      <c r="B7821" s="389" t="s">
        <v>517</v>
      </c>
      <c r="C7821" s="389">
        <v>12.1504074934999</v>
      </c>
      <c r="D7821" s="389" t="s">
        <v>647</v>
      </c>
      <c r="E7821" s="389" t="s">
        <v>658</v>
      </c>
      <c r="F7821" s="389" t="s">
        <v>647</v>
      </c>
      <c r="G7821" s="389" t="s">
        <v>659</v>
      </c>
    </row>
    <row r="7822" spans="1:7">
      <c r="A7822" s="389" t="s">
        <v>514</v>
      </c>
      <c r="B7822" s="389" t="s">
        <v>517</v>
      </c>
      <c r="C7822" s="389">
        <v>3.8181236326399999</v>
      </c>
      <c r="D7822" s="389" t="s">
        <v>647</v>
      </c>
      <c r="E7822" s="389" t="s">
        <v>658</v>
      </c>
      <c r="F7822" s="389" t="s">
        <v>647</v>
      </c>
      <c r="G7822" s="389" t="s">
        <v>659</v>
      </c>
    </row>
    <row r="7823" spans="1:7">
      <c r="A7823" s="389" t="s">
        <v>567</v>
      </c>
      <c r="B7823" s="389" t="s">
        <v>517</v>
      </c>
      <c r="C7823" s="389">
        <v>3.8181236326399999</v>
      </c>
      <c r="D7823" s="389" t="s">
        <v>647</v>
      </c>
      <c r="E7823" s="389" t="s">
        <v>658</v>
      </c>
      <c r="F7823" s="389" t="s">
        <v>647</v>
      </c>
      <c r="G7823" s="389" t="s">
        <v>659</v>
      </c>
    </row>
    <row r="7824" spans="1:7">
      <c r="A7824" s="389" t="s">
        <v>559</v>
      </c>
      <c r="B7824" s="389" t="s">
        <v>517</v>
      </c>
      <c r="C7824" s="389">
        <v>86.9297591533999</v>
      </c>
      <c r="D7824" s="389" t="s">
        <v>647</v>
      </c>
      <c r="E7824" s="389" t="s">
        <v>658</v>
      </c>
      <c r="F7824" s="389" t="s">
        <v>647</v>
      </c>
      <c r="G7824" s="389" t="s">
        <v>659</v>
      </c>
    </row>
    <row r="7825" spans="1:7">
      <c r="A7825" s="389" t="s">
        <v>559</v>
      </c>
      <c r="B7825" s="389" t="s">
        <v>517</v>
      </c>
      <c r="C7825" s="389">
        <v>7.4872827118799998</v>
      </c>
      <c r="D7825" s="389" t="s">
        <v>647</v>
      </c>
      <c r="E7825" s="389" t="s">
        <v>658</v>
      </c>
      <c r="F7825" s="389" t="s">
        <v>647</v>
      </c>
      <c r="G7825" s="389" t="s">
        <v>659</v>
      </c>
    </row>
    <row r="7826" spans="1:7">
      <c r="A7826" s="389" t="s">
        <v>581</v>
      </c>
      <c r="B7826" s="389" t="s">
        <v>517</v>
      </c>
      <c r="C7826" s="389">
        <v>7.4872827118799998</v>
      </c>
      <c r="D7826" s="389" t="s">
        <v>647</v>
      </c>
      <c r="E7826" s="389" t="s">
        <v>658</v>
      </c>
      <c r="F7826" s="389" t="s">
        <v>647</v>
      </c>
      <c r="G7826" s="389" t="s">
        <v>659</v>
      </c>
    </row>
    <row r="7827" spans="1:7">
      <c r="A7827" s="389" t="s">
        <v>574</v>
      </c>
      <c r="B7827" s="389" t="s">
        <v>517</v>
      </c>
      <c r="C7827" s="389">
        <v>7.4872827118799998</v>
      </c>
      <c r="D7827" s="389" t="s">
        <v>647</v>
      </c>
      <c r="E7827" s="389" t="s">
        <v>658</v>
      </c>
      <c r="F7827" s="389" t="s">
        <v>647</v>
      </c>
      <c r="G7827" s="389" t="s">
        <v>659</v>
      </c>
    </row>
    <row r="7828" spans="1:7">
      <c r="A7828" s="389" t="s">
        <v>544</v>
      </c>
      <c r="B7828" s="389" t="s">
        <v>517</v>
      </c>
      <c r="C7828" s="389">
        <v>8.7421753387799903</v>
      </c>
      <c r="D7828" s="389" t="s">
        <v>647</v>
      </c>
      <c r="E7828" s="389" t="s">
        <v>658</v>
      </c>
      <c r="F7828" s="389" t="s">
        <v>647</v>
      </c>
      <c r="G7828" s="389" t="s">
        <v>659</v>
      </c>
    </row>
    <row r="7829" spans="1:7">
      <c r="A7829" s="389" t="s">
        <v>563</v>
      </c>
      <c r="B7829" s="389" t="s">
        <v>517</v>
      </c>
      <c r="C7829" s="389">
        <v>8.7421753387799903</v>
      </c>
      <c r="D7829" s="389" t="s">
        <v>647</v>
      </c>
      <c r="E7829" s="389" t="s">
        <v>658</v>
      </c>
      <c r="F7829" s="389" t="s">
        <v>647</v>
      </c>
      <c r="G7829" s="389" t="s">
        <v>659</v>
      </c>
    </row>
    <row r="7830" spans="1:7">
      <c r="A7830" s="389" t="s">
        <v>534</v>
      </c>
      <c r="B7830" s="389" t="s">
        <v>517</v>
      </c>
      <c r="C7830" s="389">
        <v>1.68437697562</v>
      </c>
      <c r="D7830" s="389" t="s">
        <v>647</v>
      </c>
      <c r="E7830" s="389" t="s">
        <v>658</v>
      </c>
      <c r="F7830" s="389" t="s">
        <v>647</v>
      </c>
      <c r="G7830" s="389" t="s">
        <v>659</v>
      </c>
    </row>
    <row r="7831" spans="1:7">
      <c r="A7831" s="389" t="s">
        <v>534</v>
      </c>
      <c r="B7831" s="389" t="s">
        <v>517</v>
      </c>
      <c r="C7831" s="389">
        <v>1.68437697562</v>
      </c>
      <c r="D7831" s="389" t="s">
        <v>647</v>
      </c>
      <c r="E7831" s="389" t="s">
        <v>658</v>
      </c>
      <c r="F7831" s="389" t="s">
        <v>647</v>
      </c>
      <c r="G7831" s="389" t="s">
        <v>659</v>
      </c>
    </row>
    <row r="7832" spans="1:7">
      <c r="A7832" s="389" t="s">
        <v>534</v>
      </c>
      <c r="B7832" s="389" t="s">
        <v>517</v>
      </c>
      <c r="C7832" s="389">
        <v>1.68437697562</v>
      </c>
      <c r="D7832" s="389" t="s">
        <v>647</v>
      </c>
      <c r="E7832" s="389" t="s">
        <v>658</v>
      </c>
      <c r="F7832" s="389" t="s">
        <v>647</v>
      </c>
      <c r="G7832" s="389" t="s">
        <v>659</v>
      </c>
    </row>
    <row r="7833" spans="1:7">
      <c r="A7833" s="389" t="s">
        <v>541</v>
      </c>
      <c r="B7833" s="389" t="s">
        <v>517</v>
      </c>
      <c r="C7833" s="389">
        <v>1.68437697562</v>
      </c>
      <c r="D7833" s="389" t="s">
        <v>647</v>
      </c>
      <c r="E7833" s="389" t="s">
        <v>658</v>
      </c>
      <c r="F7833" s="389" t="s">
        <v>647</v>
      </c>
      <c r="G7833" s="389" t="s">
        <v>659</v>
      </c>
    </row>
    <row r="7834" spans="1:7">
      <c r="A7834" s="389" t="s">
        <v>541</v>
      </c>
      <c r="B7834" s="389" t="s">
        <v>517</v>
      </c>
      <c r="C7834" s="389">
        <v>1.68437697562</v>
      </c>
      <c r="D7834" s="389" t="s">
        <v>647</v>
      </c>
      <c r="E7834" s="389" t="s">
        <v>658</v>
      </c>
      <c r="F7834" s="389" t="s">
        <v>647</v>
      </c>
      <c r="G7834" s="389" t="s">
        <v>659</v>
      </c>
    </row>
    <row r="7835" spans="1:7">
      <c r="A7835" s="389" t="s">
        <v>541</v>
      </c>
      <c r="B7835" s="389" t="s">
        <v>517</v>
      </c>
      <c r="C7835" s="389">
        <v>1.68437697562</v>
      </c>
      <c r="D7835" s="389" t="s">
        <v>647</v>
      </c>
      <c r="E7835" s="389" t="s">
        <v>658</v>
      </c>
      <c r="F7835" s="389" t="s">
        <v>647</v>
      </c>
      <c r="G7835" s="389" t="s">
        <v>659</v>
      </c>
    </row>
    <row r="7836" spans="1:7">
      <c r="A7836" s="389" t="s">
        <v>563</v>
      </c>
      <c r="B7836" s="389" t="s">
        <v>517</v>
      </c>
      <c r="C7836" s="389">
        <v>13.9494203904</v>
      </c>
      <c r="D7836" s="389" t="s">
        <v>647</v>
      </c>
      <c r="E7836" s="389" t="s">
        <v>658</v>
      </c>
      <c r="F7836" s="389" t="s">
        <v>647</v>
      </c>
      <c r="G7836" s="389" t="s">
        <v>659</v>
      </c>
    </row>
    <row r="7837" spans="1:7">
      <c r="A7837" s="389" t="s">
        <v>563</v>
      </c>
      <c r="B7837" s="389" t="s">
        <v>517</v>
      </c>
      <c r="C7837" s="389">
        <v>13.9494203904</v>
      </c>
      <c r="D7837" s="389" t="s">
        <v>647</v>
      </c>
      <c r="E7837" s="389" t="s">
        <v>658</v>
      </c>
      <c r="F7837" s="389" t="s">
        <v>647</v>
      </c>
      <c r="G7837" s="389" t="s">
        <v>659</v>
      </c>
    </row>
    <row r="7838" spans="1:7">
      <c r="A7838" s="389" t="s">
        <v>581</v>
      </c>
      <c r="B7838" s="389" t="s">
        <v>517</v>
      </c>
      <c r="C7838" s="389">
        <v>9.6408871978900006</v>
      </c>
      <c r="D7838" s="389" t="s">
        <v>647</v>
      </c>
      <c r="E7838" s="389" t="s">
        <v>658</v>
      </c>
      <c r="F7838" s="389" t="s">
        <v>647</v>
      </c>
      <c r="G7838" s="389" t="s">
        <v>659</v>
      </c>
    </row>
    <row r="7839" spans="1:7">
      <c r="A7839" s="389" t="s">
        <v>514</v>
      </c>
      <c r="B7839" s="389" t="s">
        <v>517</v>
      </c>
      <c r="C7839" s="389">
        <v>13.3560352551</v>
      </c>
      <c r="D7839" s="389" t="s">
        <v>647</v>
      </c>
      <c r="E7839" s="389" t="s">
        <v>658</v>
      </c>
      <c r="F7839" s="389" t="s">
        <v>647</v>
      </c>
      <c r="G7839" s="389" t="s">
        <v>659</v>
      </c>
    </row>
    <row r="7840" spans="1:7">
      <c r="A7840" s="389" t="s">
        <v>581</v>
      </c>
      <c r="B7840" s="389" t="s">
        <v>517</v>
      </c>
      <c r="C7840" s="389">
        <v>29.3363130794</v>
      </c>
      <c r="D7840" s="389" t="s">
        <v>647</v>
      </c>
      <c r="E7840" s="389" t="s">
        <v>658</v>
      </c>
      <c r="F7840" s="389" t="s">
        <v>647</v>
      </c>
      <c r="G7840" s="389" t="s">
        <v>659</v>
      </c>
    </row>
    <row r="7841" spans="1:7">
      <c r="A7841" s="389" t="s">
        <v>581</v>
      </c>
      <c r="B7841" s="389" t="s">
        <v>517</v>
      </c>
      <c r="C7841" s="389">
        <v>29.3363130794</v>
      </c>
      <c r="D7841" s="389" t="s">
        <v>647</v>
      </c>
      <c r="E7841" s="389" t="s">
        <v>658</v>
      </c>
      <c r="F7841" s="389" t="s">
        <v>647</v>
      </c>
      <c r="G7841" s="389" t="s">
        <v>659</v>
      </c>
    </row>
    <row r="7842" spans="1:7">
      <c r="A7842" s="389" t="s">
        <v>581</v>
      </c>
      <c r="B7842" s="389" t="s">
        <v>517</v>
      </c>
      <c r="C7842" s="389">
        <v>29.3363130794</v>
      </c>
      <c r="D7842" s="389" t="s">
        <v>647</v>
      </c>
      <c r="E7842" s="389" t="s">
        <v>658</v>
      </c>
      <c r="F7842" s="389" t="s">
        <v>647</v>
      </c>
      <c r="G7842" s="389" t="s">
        <v>659</v>
      </c>
    </row>
    <row r="7843" spans="1:7">
      <c r="A7843" s="389" t="s">
        <v>581</v>
      </c>
      <c r="B7843" s="389" t="s">
        <v>517</v>
      </c>
      <c r="C7843" s="389">
        <v>29.3363130794</v>
      </c>
      <c r="D7843" s="389" t="s">
        <v>647</v>
      </c>
      <c r="E7843" s="389" t="s">
        <v>658</v>
      </c>
      <c r="F7843" s="389" t="s">
        <v>647</v>
      </c>
      <c r="G7843" s="389" t="s">
        <v>659</v>
      </c>
    </row>
    <row r="7844" spans="1:7">
      <c r="A7844" s="389" t="s">
        <v>570</v>
      </c>
      <c r="B7844" s="389" t="s">
        <v>517</v>
      </c>
      <c r="C7844" s="389">
        <v>2.7259359067000002</v>
      </c>
      <c r="D7844" s="389" t="s">
        <v>647</v>
      </c>
      <c r="E7844" s="389" t="s">
        <v>658</v>
      </c>
      <c r="F7844" s="389" t="s">
        <v>650</v>
      </c>
      <c r="G7844" s="389" t="s">
        <v>659</v>
      </c>
    </row>
    <row r="7845" spans="1:7">
      <c r="A7845" s="389" t="s">
        <v>550</v>
      </c>
      <c r="B7845" s="389" t="s">
        <v>517</v>
      </c>
      <c r="C7845" s="389">
        <v>0.85917858411600001</v>
      </c>
      <c r="D7845" s="389" t="s">
        <v>647</v>
      </c>
      <c r="E7845" s="389" t="s">
        <v>658</v>
      </c>
      <c r="F7845" s="389" t="s">
        <v>651</v>
      </c>
      <c r="G7845" s="389" t="s">
        <v>659</v>
      </c>
    </row>
    <row r="7846" spans="1:7">
      <c r="A7846" s="389" t="s">
        <v>550</v>
      </c>
      <c r="B7846" s="389" t="s">
        <v>517</v>
      </c>
      <c r="C7846" s="389">
        <v>0.85917858411600001</v>
      </c>
      <c r="D7846" s="389" t="s">
        <v>647</v>
      </c>
      <c r="E7846" s="389" t="s">
        <v>658</v>
      </c>
      <c r="F7846" s="389" t="s">
        <v>651</v>
      </c>
      <c r="G7846" s="389" t="s">
        <v>659</v>
      </c>
    </row>
    <row r="7847" spans="1:7">
      <c r="A7847" s="389" t="s">
        <v>542</v>
      </c>
      <c r="B7847" s="389" t="s">
        <v>517</v>
      </c>
      <c r="C7847" s="389">
        <v>1.5409057827099999</v>
      </c>
      <c r="D7847" s="389" t="s">
        <v>647</v>
      </c>
      <c r="E7847" s="389" t="s">
        <v>658</v>
      </c>
      <c r="F7847" s="389" t="s">
        <v>651</v>
      </c>
      <c r="G7847" s="389" t="s">
        <v>659</v>
      </c>
    </row>
    <row r="7848" spans="1:7">
      <c r="A7848" s="389" t="s">
        <v>542</v>
      </c>
      <c r="B7848" s="389" t="s">
        <v>517</v>
      </c>
      <c r="C7848" s="389">
        <v>1.5409057827099999</v>
      </c>
      <c r="D7848" s="389" t="s">
        <v>647</v>
      </c>
      <c r="E7848" s="389" t="s">
        <v>658</v>
      </c>
      <c r="F7848" s="389" t="s">
        <v>651</v>
      </c>
      <c r="G7848" s="389" t="s">
        <v>659</v>
      </c>
    </row>
    <row r="7849" spans="1:7">
      <c r="A7849" s="389" t="s">
        <v>574</v>
      </c>
      <c r="B7849" s="389" t="s">
        <v>517</v>
      </c>
      <c r="C7849" s="389">
        <v>0.59099001728</v>
      </c>
      <c r="D7849" s="389" t="s">
        <v>647</v>
      </c>
      <c r="E7849" s="389" t="s">
        <v>658</v>
      </c>
      <c r="F7849" s="389" t="s">
        <v>651</v>
      </c>
      <c r="G7849" s="389" t="s">
        <v>659</v>
      </c>
    </row>
    <row r="7850" spans="1:7">
      <c r="A7850" s="389" t="s">
        <v>572</v>
      </c>
      <c r="B7850" s="389" t="s">
        <v>517</v>
      </c>
      <c r="C7850" s="389">
        <v>2.6760655670600002</v>
      </c>
      <c r="D7850" s="389" t="s">
        <v>647</v>
      </c>
      <c r="E7850" s="389" t="s">
        <v>658</v>
      </c>
      <c r="F7850" s="389" t="s">
        <v>651</v>
      </c>
      <c r="G7850" s="389" t="s">
        <v>659</v>
      </c>
    </row>
    <row r="7851" spans="1:7">
      <c r="A7851" s="389" t="s">
        <v>542</v>
      </c>
      <c r="B7851" s="389" t="s">
        <v>517</v>
      </c>
      <c r="C7851" s="389">
        <v>1.5380716484800001</v>
      </c>
      <c r="D7851" s="389" t="s">
        <v>647</v>
      </c>
      <c r="E7851" s="389" t="s">
        <v>658</v>
      </c>
      <c r="F7851" s="389" t="s">
        <v>651</v>
      </c>
      <c r="G7851" s="389" t="s">
        <v>659</v>
      </c>
    </row>
    <row r="7852" spans="1:7">
      <c r="A7852" s="389" t="s">
        <v>556</v>
      </c>
      <c r="B7852" s="389" t="s">
        <v>517</v>
      </c>
      <c r="C7852" s="389">
        <v>2.6622188573100001</v>
      </c>
      <c r="D7852" s="389" t="s">
        <v>647</v>
      </c>
      <c r="E7852" s="389" t="s">
        <v>658</v>
      </c>
      <c r="F7852" s="389" t="s">
        <v>651</v>
      </c>
      <c r="G7852" s="389" t="s">
        <v>659</v>
      </c>
    </row>
    <row r="7853" spans="1:7">
      <c r="A7853" s="389" t="s">
        <v>556</v>
      </c>
      <c r="B7853" s="389" t="s">
        <v>517</v>
      </c>
      <c r="C7853" s="389">
        <v>2.6622188573100001</v>
      </c>
      <c r="D7853" s="389" t="s">
        <v>647</v>
      </c>
      <c r="E7853" s="389" t="s">
        <v>658</v>
      </c>
      <c r="F7853" s="389" t="s">
        <v>651</v>
      </c>
      <c r="G7853" s="389" t="s">
        <v>659</v>
      </c>
    </row>
    <row r="7854" spans="1:7">
      <c r="A7854" s="389" t="s">
        <v>563</v>
      </c>
      <c r="B7854" s="389" t="s">
        <v>517</v>
      </c>
      <c r="C7854" s="389">
        <v>1.0801529446</v>
      </c>
      <c r="D7854" s="389" t="s">
        <v>647</v>
      </c>
      <c r="E7854" s="389" t="s">
        <v>658</v>
      </c>
      <c r="F7854" s="389" t="s">
        <v>651</v>
      </c>
      <c r="G7854" s="389" t="s">
        <v>659</v>
      </c>
    </row>
    <row r="7855" spans="1:7">
      <c r="A7855" s="389" t="s">
        <v>535</v>
      </c>
      <c r="B7855" s="389" t="s">
        <v>517</v>
      </c>
      <c r="C7855" s="389">
        <v>0.67094860866299999</v>
      </c>
      <c r="D7855" s="389" t="s">
        <v>647</v>
      </c>
      <c r="E7855" s="389" t="s">
        <v>658</v>
      </c>
      <c r="F7855" s="389" t="s">
        <v>651</v>
      </c>
      <c r="G7855" s="389" t="s">
        <v>659</v>
      </c>
    </row>
    <row r="7856" spans="1:7">
      <c r="A7856" s="389" t="s">
        <v>529</v>
      </c>
      <c r="B7856" s="389" t="s">
        <v>517</v>
      </c>
      <c r="C7856" s="389">
        <v>0.58612358710400003</v>
      </c>
      <c r="D7856" s="389" t="s">
        <v>647</v>
      </c>
      <c r="E7856" s="389" t="s">
        <v>658</v>
      </c>
      <c r="F7856" s="389" t="s">
        <v>651</v>
      </c>
      <c r="G7856" s="389" t="s">
        <v>659</v>
      </c>
    </row>
    <row r="7857" spans="1:7">
      <c r="A7857" s="389" t="s">
        <v>543</v>
      </c>
      <c r="B7857" s="389" t="s">
        <v>517</v>
      </c>
      <c r="C7857" s="389">
        <v>1.3577506124400001</v>
      </c>
      <c r="D7857" s="389" t="s">
        <v>647</v>
      </c>
      <c r="E7857" s="389" t="s">
        <v>658</v>
      </c>
      <c r="F7857" s="389" t="s">
        <v>651</v>
      </c>
      <c r="G7857" s="389" t="s">
        <v>659</v>
      </c>
    </row>
    <row r="7858" spans="1:7">
      <c r="A7858" s="389" t="s">
        <v>559</v>
      </c>
      <c r="B7858" s="389" t="s">
        <v>517</v>
      </c>
      <c r="C7858" s="389">
        <v>2.2113665779299998</v>
      </c>
      <c r="D7858" s="389" t="s">
        <v>647</v>
      </c>
      <c r="E7858" s="389" t="s">
        <v>658</v>
      </c>
      <c r="F7858" s="389" t="s">
        <v>651</v>
      </c>
      <c r="G7858" s="389" t="s">
        <v>659</v>
      </c>
    </row>
    <row r="7859" spans="1:7">
      <c r="A7859" s="389" t="s">
        <v>574</v>
      </c>
      <c r="B7859" s="389" t="s">
        <v>517</v>
      </c>
      <c r="C7859" s="389">
        <v>2.2113665779299998</v>
      </c>
      <c r="D7859" s="389" t="s">
        <v>647</v>
      </c>
      <c r="E7859" s="389" t="s">
        <v>658</v>
      </c>
      <c r="F7859" s="389" t="s">
        <v>651</v>
      </c>
      <c r="G7859" s="389" t="s">
        <v>659</v>
      </c>
    </row>
    <row r="7860" spans="1:7">
      <c r="A7860" s="389" t="s">
        <v>574</v>
      </c>
      <c r="B7860" s="389" t="s">
        <v>517</v>
      </c>
      <c r="C7860" s="389">
        <v>2.2113665779299998</v>
      </c>
      <c r="D7860" s="389" t="s">
        <v>647</v>
      </c>
      <c r="E7860" s="389" t="s">
        <v>658</v>
      </c>
      <c r="F7860" s="389" t="s">
        <v>651</v>
      </c>
      <c r="G7860" s="389" t="s">
        <v>659</v>
      </c>
    </row>
    <row r="7861" spans="1:7">
      <c r="A7861" s="389" t="s">
        <v>529</v>
      </c>
      <c r="B7861" s="389" t="s">
        <v>517</v>
      </c>
      <c r="C7861" s="389">
        <v>1.1224960751099999</v>
      </c>
      <c r="D7861" s="389" t="s">
        <v>647</v>
      </c>
      <c r="E7861" s="389" t="s">
        <v>658</v>
      </c>
      <c r="F7861" s="389" t="s">
        <v>651</v>
      </c>
      <c r="G7861" s="389" t="s">
        <v>659</v>
      </c>
    </row>
    <row r="7862" spans="1:7">
      <c r="A7862" s="389" t="s">
        <v>529</v>
      </c>
      <c r="B7862" s="389" t="s">
        <v>517</v>
      </c>
      <c r="C7862" s="389">
        <v>1.10953319996</v>
      </c>
      <c r="D7862" s="389" t="s">
        <v>647</v>
      </c>
      <c r="E7862" s="389" t="s">
        <v>658</v>
      </c>
      <c r="F7862" s="389" t="s">
        <v>651</v>
      </c>
      <c r="G7862" s="389" t="s">
        <v>659</v>
      </c>
    </row>
    <row r="7863" spans="1:7">
      <c r="A7863" s="389" t="s">
        <v>559</v>
      </c>
      <c r="B7863" s="389" t="s">
        <v>517</v>
      </c>
      <c r="C7863" s="389">
        <v>1.23342900136</v>
      </c>
      <c r="D7863" s="389" t="s">
        <v>647</v>
      </c>
      <c r="E7863" s="389" t="s">
        <v>658</v>
      </c>
      <c r="F7863" s="389" t="s">
        <v>651</v>
      </c>
      <c r="G7863" s="389" t="s">
        <v>659</v>
      </c>
    </row>
    <row r="7864" spans="1:7">
      <c r="A7864" s="389" t="s">
        <v>574</v>
      </c>
      <c r="B7864" s="389" t="s">
        <v>517</v>
      </c>
      <c r="C7864" s="389">
        <v>1.23342900136</v>
      </c>
      <c r="D7864" s="389" t="s">
        <v>647</v>
      </c>
      <c r="E7864" s="389" t="s">
        <v>658</v>
      </c>
      <c r="F7864" s="389" t="s">
        <v>651</v>
      </c>
      <c r="G7864" s="389" t="s">
        <v>659</v>
      </c>
    </row>
    <row r="7865" spans="1:7">
      <c r="A7865" s="389" t="s">
        <v>556</v>
      </c>
      <c r="B7865" s="389" t="s">
        <v>517</v>
      </c>
      <c r="C7865" s="389">
        <v>0.89663749404699999</v>
      </c>
      <c r="D7865" s="389" t="s">
        <v>647</v>
      </c>
      <c r="E7865" s="389" t="s">
        <v>658</v>
      </c>
      <c r="F7865" s="389" t="s">
        <v>651</v>
      </c>
      <c r="G7865" s="389" t="s">
        <v>659</v>
      </c>
    </row>
    <row r="7866" spans="1:7">
      <c r="A7866" s="389" t="s">
        <v>526</v>
      </c>
      <c r="B7866" s="389" t="s">
        <v>517</v>
      </c>
      <c r="C7866" s="389">
        <v>0.44369997520499999</v>
      </c>
      <c r="D7866" s="389" t="s">
        <v>647</v>
      </c>
      <c r="E7866" s="389" t="s">
        <v>658</v>
      </c>
      <c r="F7866" s="389" t="s">
        <v>651</v>
      </c>
      <c r="G7866" s="389" t="s">
        <v>659</v>
      </c>
    </row>
    <row r="7867" spans="1:7">
      <c r="A7867" s="389" t="s">
        <v>561</v>
      </c>
      <c r="B7867" s="389" t="s">
        <v>517</v>
      </c>
      <c r="C7867" s="389">
        <v>0.44369997520499999</v>
      </c>
      <c r="D7867" s="389" t="s">
        <v>647</v>
      </c>
      <c r="E7867" s="389" t="s">
        <v>658</v>
      </c>
      <c r="F7867" s="389" t="s">
        <v>651</v>
      </c>
      <c r="G7867" s="389" t="s">
        <v>659</v>
      </c>
    </row>
    <row r="7868" spans="1:7">
      <c r="A7868" s="389" t="s">
        <v>550</v>
      </c>
      <c r="B7868" s="389" t="s">
        <v>517</v>
      </c>
      <c r="C7868" s="389">
        <v>3.3665223111999998</v>
      </c>
      <c r="D7868" s="389" t="s">
        <v>647</v>
      </c>
      <c r="E7868" s="389" t="s">
        <v>658</v>
      </c>
      <c r="F7868" s="389" t="s">
        <v>651</v>
      </c>
      <c r="G7868" s="389" t="s">
        <v>659</v>
      </c>
    </row>
    <row r="7869" spans="1:7">
      <c r="A7869" s="389" t="s">
        <v>550</v>
      </c>
      <c r="B7869" s="389" t="s">
        <v>517</v>
      </c>
      <c r="C7869" s="389">
        <v>3.3665223111999998</v>
      </c>
      <c r="D7869" s="389" t="s">
        <v>647</v>
      </c>
      <c r="E7869" s="389" t="s">
        <v>658</v>
      </c>
      <c r="F7869" s="389" t="s">
        <v>651</v>
      </c>
      <c r="G7869" s="389" t="s">
        <v>659</v>
      </c>
    </row>
    <row r="7870" spans="1:7">
      <c r="A7870" s="389" t="s">
        <v>549</v>
      </c>
      <c r="B7870" s="389" t="s">
        <v>517</v>
      </c>
      <c r="C7870" s="389">
        <v>9.8640122927699903</v>
      </c>
      <c r="D7870" s="389" t="s">
        <v>634</v>
      </c>
      <c r="E7870" s="389" t="s">
        <v>658</v>
      </c>
      <c r="F7870" s="389" t="s">
        <v>634</v>
      </c>
      <c r="G7870" s="389" t="s">
        <v>659</v>
      </c>
    </row>
    <row r="7871" spans="1:7">
      <c r="A7871" s="389" t="s">
        <v>528</v>
      </c>
      <c r="B7871" s="389" t="s">
        <v>517</v>
      </c>
      <c r="C7871" s="389">
        <v>40.148239941299899</v>
      </c>
      <c r="D7871" s="389" t="s">
        <v>660</v>
      </c>
      <c r="E7871" s="389" t="s">
        <v>658</v>
      </c>
      <c r="F7871" s="389" t="s">
        <v>661</v>
      </c>
      <c r="G7871" s="389" t="s">
        <v>662</v>
      </c>
    </row>
    <row r="7872" spans="1:7">
      <c r="B7872" s="389" t="s">
        <v>517</v>
      </c>
      <c r="C7872" s="389">
        <v>17.063847012</v>
      </c>
      <c r="D7872" s="389" t="s">
        <v>660</v>
      </c>
      <c r="E7872" s="389" t="s">
        <v>658</v>
      </c>
      <c r="F7872" s="389" t="s">
        <v>661</v>
      </c>
      <c r="G7872" s="389" t="s">
        <v>662</v>
      </c>
    </row>
    <row r="7873" spans="1:7">
      <c r="A7873" s="389" t="s">
        <v>569</v>
      </c>
      <c r="B7873" s="389" t="s">
        <v>517</v>
      </c>
      <c r="C7873" s="389">
        <v>10.0020202861</v>
      </c>
      <c r="D7873" s="389" t="s">
        <v>660</v>
      </c>
      <c r="E7873" s="389" t="s">
        <v>658</v>
      </c>
      <c r="F7873" s="389" t="s">
        <v>655</v>
      </c>
      <c r="G7873" s="389" t="s">
        <v>662</v>
      </c>
    </row>
    <row r="7874" spans="1:7">
      <c r="A7874" s="389" t="s">
        <v>581</v>
      </c>
      <c r="B7874" s="389" t="s">
        <v>517</v>
      </c>
      <c r="C7874" s="389">
        <v>24.1429334133</v>
      </c>
      <c r="D7874" s="389" t="s">
        <v>660</v>
      </c>
      <c r="E7874" s="389" t="s">
        <v>658</v>
      </c>
      <c r="F7874" s="389" t="s">
        <v>655</v>
      </c>
      <c r="G7874" s="389" t="s">
        <v>662</v>
      </c>
    </row>
    <row r="7875" spans="1:7">
      <c r="A7875" s="389" t="s">
        <v>559</v>
      </c>
      <c r="B7875" s="389" t="s">
        <v>517</v>
      </c>
      <c r="C7875" s="389">
        <v>11.427035026900001</v>
      </c>
      <c r="D7875" s="389" t="s">
        <v>660</v>
      </c>
      <c r="E7875" s="389" t="s">
        <v>658</v>
      </c>
      <c r="F7875" s="389" t="s">
        <v>655</v>
      </c>
      <c r="G7875" s="389" t="s">
        <v>662</v>
      </c>
    </row>
    <row r="7876" spans="1:7">
      <c r="A7876" s="389" t="s">
        <v>567</v>
      </c>
      <c r="B7876" s="389" t="s">
        <v>517</v>
      </c>
      <c r="C7876" s="389">
        <v>3.8034954840799999</v>
      </c>
      <c r="D7876" s="389" t="s">
        <v>660</v>
      </c>
      <c r="E7876" s="389" t="s">
        <v>658</v>
      </c>
      <c r="F7876" s="389" t="s">
        <v>655</v>
      </c>
      <c r="G7876" s="389" t="s">
        <v>662</v>
      </c>
    </row>
    <row r="7877" spans="1:7">
      <c r="A7877" s="389" t="s">
        <v>567</v>
      </c>
      <c r="B7877" s="389" t="s">
        <v>517</v>
      </c>
      <c r="C7877" s="389">
        <v>3.8034954840799999</v>
      </c>
      <c r="D7877" s="389" t="s">
        <v>660</v>
      </c>
      <c r="E7877" s="389" t="s">
        <v>658</v>
      </c>
      <c r="F7877" s="389" t="s">
        <v>655</v>
      </c>
      <c r="G7877" s="389" t="s">
        <v>662</v>
      </c>
    </row>
    <row r="7878" spans="1:7">
      <c r="A7878" s="389" t="s">
        <v>581</v>
      </c>
      <c r="B7878" s="389" t="s">
        <v>517</v>
      </c>
      <c r="C7878" s="389">
        <v>41.5534096555999</v>
      </c>
      <c r="D7878" s="389" t="s">
        <v>660</v>
      </c>
      <c r="E7878" s="389" t="s">
        <v>658</v>
      </c>
      <c r="F7878" s="389" t="s">
        <v>655</v>
      </c>
      <c r="G7878" s="389" t="s">
        <v>662</v>
      </c>
    </row>
    <row r="7879" spans="1:7">
      <c r="A7879" s="389" t="s">
        <v>514</v>
      </c>
      <c r="B7879" s="389" t="s">
        <v>517</v>
      </c>
      <c r="C7879" s="389">
        <v>1.3119349901099999</v>
      </c>
      <c r="D7879" s="389" t="s">
        <v>660</v>
      </c>
      <c r="E7879" s="389" t="s">
        <v>658</v>
      </c>
      <c r="F7879" s="389" t="s">
        <v>655</v>
      </c>
      <c r="G7879" s="389" t="s">
        <v>662</v>
      </c>
    </row>
    <row r="7880" spans="1:7">
      <c r="A7880" s="389" t="s">
        <v>581</v>
      </c>
      <c r="B7880" s="389" t="s">
        <v>517</v>
      </c>
      <c r="C7880" s="389">
        <v>457.86396895600001</v>
      </c>
      <c r="D7880" s="389" t="s">
        <v>660</v>
      </c>
      <c r="E7880" s="389" t="s">
        <v>658</v>
      </c>
      <c r="F7880" s="389" t="s">
        <v>655</v>
      </c>
      <c r="G7880" s="389" t="s">
        <v>662</v>
      </c>
    </row>
    <row r="7881" spans="1:7">
      <c r="A7881" s="389" t="s">
        <v>581</v>
      </c>
      <c r="B7881" s="389" t="s">
        <v>517</v>
      </c>
      <c r="C7881" s="389">
        <v>457.86396895600001</v>
      </c>
      <c r="D7881" s="389" t="s">
        <v>660</v>
      </c>
      <c r="E7881" s="389" t="s">
        <v>658</v>
      </c>
      <c r="F7881" s="389" t="s">
        <v>655</v>
      </c>
      <c r="G7881" s="389" t="s">
        <v>662</v>
      </c>
    </row>
    <row r="7882" spans="1:7">
      <c r="A7882" s="389" t="s">
        <v>581</v>
      </c>
      <c r="B7882" s="389" t="s">
        <v>517</v>
      </c>
      <c r="C7882" s="389">
        <v>457.86396895600001</v>
      </c>
      <c r="D7882" s="389" t="s">
        <v>660</v>
      </c>
      <c r="E7882" s="389" t="s">
        <v>658</v>
      </c>
      <c r="F7882" s="389" t="s">
        <v>655</v>
      </c>
      <c r="G7882" s="389" t="s">
        <v>662</v>
      </c>
    </row>
    <row r="7883" spans="1:7">
      <c r="A7883" s="389" t="s">
        <v>581</v>
      </c>
      <c r="B7883" s="389" t="s">
        <v>517</v>
      </c>
      <c r="C7883" s="389">
        <v>457.86396895600001</v>
      </c>
      <c r="D7883" s="389" t="s">
        <v>660</v>
      </c>
      <c r="E7883" s="389" t="s">
        <v>658</v>
      </c>
      <c r="F7883" s="389" t="s">
        <v>655</v>
      </c>
      <c r="G7883" s="389" t="s">
        <v>662</v>
      </c>
    </row>
    <row r="7884" spans="1:7">
      <c r="A7884" s="389" t="s">
        <v>576</v>
      </c>
      <c r="B7884" s="389" t="s">
        <v>517</v>
      </c>
      <c r="C7884" s="389">
        <v>1.46347854647</v>
      </c>
      <c r="D7884" s="389" t="s">
        <v>663</v>
      </c>
      <c r="E7884" s="389" t="s">
        <v>658</v>
      </c>
      <c r="F7884" s="389" t="s">
        <v>651</v>
      </c>
      <c r="G7884" s="389" t="s">
        <v>659</v>
      </c>
    </row>
    <row r="7885" spans="1:7">
      <c r="A7885" s="389" t="s">
        <v>578</v>
      </c>
      <c r="B7885" s="389" t="s">
        <v>517</v>
      </c>
      <c r="C7885" s="389">
        <v>1.46347854647</v>
      </c>
      <c r="D7885" s="389" t="s">
        <v>663</v>
      </c>
      <c r="E7885" s="389" t="s">
        <v>658</v>
      </c>
      <c r="F7885" s="389" t="s">
        <v>651</v>
      </c>
      <c r="G7885" s="389" t="s">
        <v>659</v>
      </c>
    </row>
    <row r="7886" spans="1:7">
      <c r="A7886" s="389" t="s">
        <v>514</v>
      </c>
      <c r="B7886" s="389" t="s">
        <v>517</v>
      </c>
      <c r="C7886" s="389">
        <v>0.60308503284199999</v>
      </c>
      <c r="D7886" s="389" t="s">
        <v>663</v>
      </c>
      <c r="E7886" s="389" t="s">
        <v>658</v>
      </c>
      <c r="F7886" s="389" t="s">
        <v>651</v>
      </c>
      <c r="G7886" s="389" t="s">
        <v>659</v>
      </c>
    </row>
    <row r="7887" spans="1:7">
      <c r="A7887" s="389" t="s">
        <v>514</v>
      </c>
      <c r="B7887" s="389" t="s">
        <v>517</v>
      </c>
      <c r="C7887" s="389">
        <v>0.60308503284199999</v>
      </c>
      <c r="D7887" s="389" t="s">
        <v>663</v>
      </c>
      <c r="E7887" s="389" t="s">
        <v>658</v>
      </c>
      <c r="F7887" s="389" t="s">
        <v>651</v>
      </c>
      <c r="G7887" s="389" t="s">
        <v>659</v>
      </c>
    </row>
    <row r="7888" spans="1:7">
      <c r="A7888" s="389" t="s">
        <v>531</v>
      </c>
      <c r="B7888" s="389" t="s">
        <v>517</v>
      </c>
      <c r="C7888" s="389">
        <v>5.4980273885999997</v>
      </c>
      <c r="D7888" s="389" t="s">
        <v>663</v>
      </c>
      <c r="E7888" s="389" t="s">
        <v>658</v>
      </c>
      <c r="F7888" s="389" t="s">
        <v>651</v>
      </c>
      <c r="G7888" s="389" t="s">
        <v>659</v>
      </c>
    </row>
    <row r="7889" spans="1:7">
      <c r="A7889" s="389" t="s">
        <v>531</v>
      </c>
      <c r="B7889" s="389" t="s">
        <v>517</v>
      </c>
      <c r="C7889" s="389">
        <v>5.4980273885999997</v>
      </c>
      <c r="D7889" s="389" t="s">
        <v>663</v>
      </c>
      <c r="E7889" s="389" t="s">
        <v>658</v>
      </c>
      <c r="F7889" s="389" t="s">
        <v>651</v>
      </c>
      <c r="G7889" s="389" t="s">
        <v>659</v>
      </c>
    </row>
    <row r="7890" spans="1:7">
      <c r="A7890" s="389" t="s">
        <v>570</v>
      </c>
      <c r="B7890" s="389" t="s">
        <v>517</v>
      </c>
      <c r="C7890" s="389">
        <v>7.1437526989800002</v>
      </c>
      <c r="D7890" s="389" t="s">
        <v>663</v>
      </c>
      <c r="E7890" s="389" t="s">
        <v>658</v>
      </c>
      <c r="F7890" s="389" t="s">
        <v>653</v>
      </c>
      <c r="G7890" s="389" t="s">
        <v>659</v>
      </c>
    </row>
    <row r="7891" spans="1:7">
      <c r="A7891" s="389" t="s">
        <v>570</v>
      </c>
      <c r="B7891" s="389" t="s">
        <v>517</v>
      </c>
      <c r="C7891" s="389">
        <v>7.1437526989800002</v>
      </c>
      <c r="D7891" s="389" t="s">
        <v>663</v>
      </c>
      <c r="E7891" s="389" t="s">
        <v>658</v>
      </c>
      <c r="F7891" s="389" t="s">
        <v>653</v>
      </c>
      <c r="G7891" s="389" t="s">
        <v>659</v>
      </c>
    </row>
    <row r="7892" spans="1:7">
      <c r="A7892" s="389" t="s">
        <v>581</v>
      </c>
      <c r="B7892" s="389" t="s">
        <v>517</v>
      </c>
      <c r="C7892" s="389">
        <v>2.5908205173000001</v>
      </c>
      <c r="D7892" s="389" t="s">
        <v>663</v>
      </c>
      <c r="E7892" s="389" t="s">
        <v>658</v>
      </c>
      <c r="F7892" s="389" t="s">
        <v>664</v>
      </c>
      <c r="G7892" s="389" t="s">
        <v>659</v>
      </c>
    </row>
    <row r="7893" spans="1:7">
      <c r="A7893" s="389" t="s">
        <v>581</v>
      </c>
      <c r="B7893" s="389" t="s">
        <v>517</v>
      </c>
      <c r="C7893" s="389">
        <v>2.5908205173000001</v>
      </c>
      <c r="D7893" s="389" t="s">
        <v>663</v>
      </c>
      <c r="E7893" s="389" t="s">
        <v>658</v>
      </c>
      <c r="F7893" s="389" t="s">
        <v>664</v>
      </c>
      <c r="G7893" s="389" t="s">
        <v>659</v>
      </c>
    </row>
    <row r="7894" spans="1:7">
      <c r="A7894" s="389" t="s">
        <v>528</v>
      </c>
      <c r="B7894" s="389" t="s">
        <v>517</v>
      </c>
      <c r="C7894" s="389">
        <v>4.7634975687100001</v>
      </c>
      <c r="D7894" s="389" t="s">
        <v>663</v>
      </c>
      <c r="E7894" s="389" t="s">
        <v>658</v>
      </c>
      <c r="F7894" s="389" t="s">
        <v>664</v>
      </c>
      <c r="G7894" s="389" t="s">
        <v>659</v>
      </c>
    </row>
    <row r="7895" spans="1:7">
      <c r="A7895" s="389" t="s">
        <v>528</v>
      </c>
      <c r="B7895" s="389" t="s">
        <v>517</v>
      </c>
      <c r="C7895" s="389">
        <v>4.7634975687100001</v>
      </c>
      <c r="D7895" s="389" t="s">
        <v>663</v>
      </c>
      <c r="E7895" s="389" t="s">
        <v>658</v>
      </c>
      <c r="F7895" s="389" t="s">
        <v>664</v>
      </c>
      <c r="G7895" s="389" t="s">
        <v>659</v>
      </c>
    </row>
    <row r="7896" spans="1:7">
      <c r="A7896" s="389" t="s">
        <v>571</v>
      </c>
      <c r="B7896" s="389" t="s">
        <v>517</v>
      </c>
      <c r="C7896" s="389">
        <v>1.83441524856</v>
      </c>
      <c r="D7896" s="389" t="s">
        <v>663</v>
      </c>
      <c r="E7896" s="389" t="s">
        <v>658</v>
      </c>
      <c r="F7896" s="389" t="s">
        <v>664</v>
      </c>
      <c r="G7896" s="389" t="s">
        <v>659</v>
      </c>
    </row>
    <row r="7897" spans="1:7">
      <c r="A7897" s="389" t="s">
        <v>567</v>
      </c>
      <c r="B7897" s="389" t="s">
        <v>517</v>
      </c>
      <c r="C7897" s="389">
        <v>2.48602170813</v>
      </c>
      <c r="D7897" s="389" t="s">
        <v>663</v>
      </c>
      <c r="E7897" s="389" t="s">
        <v>658</v>
      </c>
      <c r="F7897" s="389" t="s">
        <v>664</v>
      </c>
      <c r="G7897" s="389" t="s">
        <v>659</v>
      </c>
    </row>
    <row r="7898" spans="1:7">
      <c r="A7898" s="389" t="s">
        <v>567</v>
      </c>
      <c r="B7898" s="389" t="s">
        <v>517</v>
      </c>
      <c r="C7898" s="389">
        <v>2.48602170813</v>
      </c>
      <c r="D7898" s="389" t="s">
        <v>663</v>
      </c>
      <c r="E7898" s="389" t="s">
        <v>658</v>
      </c>
      <c r="F7898" s="389" t="s">
        <v>664</v>
      </c>
      <c r="G7898" s="389" t="s">
        <v>659</v>
      </c>
    </row>
    <row r="7899" spans="1:7">
      <c r="A7899" s="389" t="s">
        <v>514</v>
      </c>
      <c r="B7899" s="389" t="s">
        <v>517</v>
      </c>
      <c r="C7899" s="389">
        <v>4.4877138900000002</v>
      </c>
      <c r="D7899" s="389" t="s">
        <v>663</v>
      </c>
      <c r="E7899" s="389" t="s">
        <v>658</v>
      </c>
      <c r="F7899" s="389" t="s">
        <v>664</v>
      </c>
      <c r="G7899" s="389" t="s">
        <v>659</v>
      </c>
    </row>
    <row r="7900" spans="1:7">
      <c r="A7900" s="389" t="s">
        <v>567</v>
      </c>
      <c r="B7900" s="389" t="s">
        <v>517</v>
      </c>
      <c r="C7900" s="389">
        <v>4.4877138900000002</v>
      </c>
      <c r="D7900" s="389" t="s">
        <v>663</v>
      </c>
      <c r="E7900" s="389" t="s">
        <v>658</v>
      </c>
      <c r="F7900" s="389" t="s">
        <v>664</v>
      </c>
      <c r="G7900" s="389" t="s">
        <v>659</v>
      </c>
    </row>
    <row r="7901" spans="1:7">
      <c r="A7901" s="389" t="s">
        <v>535</v>
      </c>
      <c r="B7901" s="389" t="s">
        <v>517</v>
      </c>
      <c r="C7901" s="389">
        <v>1.4463881232</v>
      </c>
      <c r="D7901" s="389" t="s">
        <v>663</v>
      </c>
      <c r="E7901" s="389" t="s">
        <v>658</v>
      </c>
      <c r="F7901" s="389" t="s">
        <v>664</v>
      </c>
      <c r="G7901" s="389" t="s">
        <v>659</v>
      </c>
    </row>
    <row r="7902" spans="1:7">
      <c r="A7902" s="389" t="s">
        <v>550</v>
      </c>
      <c r="B7902" s="389" t="s">
        <v>517</v>
      </c>
      <c r="C7902" s="389">
        <v>3.18453430945</v>
      </c>
      <c r="D7902" s="389" t="s">
        <v>663</v>
      </c>
      <c r="E7902" s="389" t="s">
        <v>658</v>
      </c>
      <c r="F7902" s="389" t="s">
        <v>664</v>
      </c>
      <c r="G7902" s="389" t="s">
        <v>659</v>
      </c>
    </row>
    <row r="7903" spans="1:7">
      <c r="A7903" s="389" t="s">
        <v>528</v>
      </c>
      <c r="B7903" s="389" t="s">
        <v>517</v>
      </c>
      <c r="C7903" s="389">
        <v>4.16664359507</v>
      </c>
      <c r="D7903" s="389" t="s">
        <v>663</v>
      </c>
      <c r="E7903" s="389" t="s">
        <v>658</v>
      </c>
      <c r="F7903" s="389" t="s">
        <v>664</v>
      </c>
      <c r="G7903" s="389" t="s">
        <v>659</v>
      </c>
    </row>
    <row r="7904" spans="1:7">
      <c r="A7904" s="389" t="s">
        <v>563</v>
      </c>
      <c r="B7904" s="389" t="s">
        <v>517</v>
      </c>
      <c r="C7904" s="389">
        <v>21.8973856882</v>
      </c>
      <c r="D7904" s="389" t="s">
        <v>663</v>
      </c>
      <c r="E7904" s="389" t="s">
        <v>658</v>
      </c>
      <c r="F7904" s="389" t="s">
        <v>664</v>
      </c>
      <c r="G7904" s="389" t="s">
        <v>659</v>
      </c>
    </row>
    <row r="7905" spans="1:7">
      <c r="A7905" s="389" t="s">
        <v>563</v>
      </c>
      <c r="B7905" s="389" t="s">
        <v>517</v>
      </c>
      <c r="C7905" s="389">
        <v>3.2079578622799998</v>
      </c>
      <c r="D7905" s="389" t="s">
        <v>663</v>
      </c>
      <c r="E7905" s="389" t="s">
        <v>658</v>
      </c>
      <c r="F7905" s="389" t="s">
        <v>664</v>
      </c>
      <c r="G7905" s="389" t="s">
        <v>659</v>
      </c>
    </row>
    <row r="7906" spans="1:7">
      <c r="A7906" s="389" t="s">
        <v>538</v>
      </c>
      <c r="B7906" s="389" t="s">
        <v>517</v>
      </c>
      <c r="C7906" s="389">
        <v>8.2469308749600003</v>
      </c>
      <c r="D7906" s="389" t="s">
        <v>663</v>
      </c>
      <c r="E7906" s="389" t="s">
        <v>658</v>
      </c>
      <c r="F7906" s="389" t="s">
        <v>664</v>
      </c>
      <c r="G7906" s="389" t="s">
        <v>659</v>
      </c>
    </row>
    <row r="7907" spans="1:7">
      <c r="A7907" s="389" t="s">
        <v>558</v>
      </c>
      <c r="B7907" s="389" t="s">
        <v>517</v>
      </c>
      <c r="C7907" s="389">
        <v>8.2469308749600003</v>
      </c>
      <c r="D7907" s="389" t="s">
        <v>663</v>
      </c>
      <c r="E7907" s="389" t="s">
        <v>658</v>
      </c>
      <c r="F7907" s="389" t="s">
        <v>664</v>
      </c>
      <c r="G7907" s="389" t="s">
        <v>659</v>
      </c>
    </row>
    <row r="7908" spans="1:7">
      <c r="A7908" s="389" t="s">
        <v>581</v>
      </c>
      <c r="B7908" s="389" t="s">
        <v>517</v>
      </c>
      <c r="C7908" s="389">
        <v>7.7048717009100001</v>
      </c>
      <c r="D7908" s="389" t="s">
        <v>663</v>
      </c>
      <c r="E7908" s="389" t="s">
        <v>658</v>
      </c>
      <c r="F7908" s="389" t="s">
        <v>664</v>
      </c>
      <c r="G7908" s="389" t="s">
        <v>659</v>
      </c>
    </row>
    <row r="7909" spans="1:7">
      <c r="A7909" s="389" t="s">
        <v>514</v>
      </c>
      <c r="B7909" s="389" t="s">
        <v>517</v>
      </c>
      <c r="C7909" s="389">
        <v>42.246441380900002</v>
      </c>
      <c r="D7909" s="389" t="s">
        <v>663</v>
      </c>
      <c r="E7909" s="389" t="s">
        <v>658</v>
      </c>
      <c r="F7909" s="389" t="s">
        <v>664</v>
      </c>
      <c r="G7909" s="389" t="s">
        <v>659</v>
      </c>
    </row>
    <row r="7910" spans="1:7">
      <c r="A7910" s="389" t="s">
        <v>567</v>
      </c>
      <c r="B7910" s="389" t="s">
        <v>517</v>
      </c>
      <c r="C7910" s="389">
        <v>42.246441380900002</v>
      </c>
      <c r="D7910" s="389" t="s">
        <v>663</v>
      </c>
      <c r="E7910" s="389" t="s">
        <v>658</v>
      </c>
      <c r="F7910" s="389" t="s">
        <v>664</v>
      </c>
      <c r="G7910" s="389" t="s">
        <v>659</v>
      </c>
    </row>
    <row r="7911" spans="1:7">
      <c r="A7911" s="389" t="s">
        <v>567</v>
      </c>
      <c r="B7911" s="389" t="s">
        <v>517</v>
      </c>
      <c r="C7911" s="389">
        <v>42.246441380900002</v>
      </c>
      <c r="D7911" s="389" t="s">
        <v>663</v>
      </c>
      <c r="E7911" s="389" t="s">
        <v>658</v>
      </c>
      <c r="F7911" s="389" t="s">
        <v>664</v>
      </c>
      <c r="G7911" s="389" t="s">
        <v>659</v>
      </c>
    </row>
    <row r="7912" spans="1:7">
      <c r="A7912" s="389" t="s">
        <v>567</v>
      </c>
      <c r="B7912" s="389" t="s">
        <v>517</v>
      </c>
      <c r="C7912" s="389">
        <v>42.246441380900002</v>
      </c>
      <c r="D7912" s="389" t="s">
        <v>663</v>
      </c>
      <c r="E7912" s="389" t="s">
        <v>658</v>
      </c>
      <c r="F7912" s="389" t="s">
        <v>664</v>
      </c>
      <c r="G7912" s="389" t="s">
        <v>659</v>
      </c>
    </row>
    <row r="7913" spans="1:7">
      <c r="A7913" s="389" t="s">
        <v>547</v>
      </c>
      <c r="B7913" s="389" t="s">
        <v>517</v>
      </c>
      <c r="C7913" s="389">
        <v>0.80110572774300004</v>
      </c>
      <c r="D7913" s="389" t="s">
        <v>663</v>
      </c>
      <c r="E7913" s="389" t="s">
        <v>658</v>
      </c>
      <c r="F7913" s="389" t="s">
        <v>664</v>
      </c>
      <c r="G7913" s="389" t="s">
        <v>659</v>
      </c>
    </row>
    <row r="7914" spans="1:7">
      <c r="A7914" s="389" t="s">
        <v>567</v>
      </c>
      <c r="B7914" s="389" t="s">
        <v>517</v>
      </c>
      <c r="C7914" s="389">
        <v>13.331624571700001</v>
      </c>
      <c r="D7914" s="389" t="s">
        <v>663</v>
      </c>
      <c r="E7914" s="389" t="s">
        <v>658</v>
      </c>
      <c r="F7914" s="389" t="s">
        <v>664</v>
      </c>
      <c r="G7914" s="389" t="s">
        <v>659</v>
      </c>
    </row>
    <row r="7915" spans="1:7">
      <c r="A7915" s="389" t="s">
        <v>567</v>
      </c>
      <c r="B7915" s="389" t="s">
        <v>517</v>
      </c>
      <c r="C7915" s="389">
        <v>13.331624571700001</v>
      </c>
      <c r="D7915" s="389" t="s">
        <v>663</v>
      </c>
      <c r="E7915" s="389" t="s">
        <v>658</v>
      </c>
      <c r="F7915" s="389" t="s">
        <v>664</v>
      </c>
      <c r="G7915" s="389" t="s">
        <v>659</v>
      </c>
    </row>
    <row r="7916" spans="1:7">
      <c r="A7916" s="389" t="s">
        <v>581</v>
      </c>
      <c r="B7916" s="389" t="s">
        <v>517</v>
      </c>
      <c r="C7916" s="389">
        <v>4.1557548863799996</v>
      </c>
      <c r="D7916" s="389" t="s">
        <v>663</v>
      </c>
      <c r="E7916" s="389" t="s">
        <v>658</v>
      </c>
      <c r="F7916" s="389" t="s">
        <v>664</v>
      </c>
      <c r="G7916" s="389" t="s">
        <v>659</v>
      </c>
    </row>
    <row r="7917" spans="1:7">
      <c r="A7917" s="389" t="s">
        <v>567</v>
      </c>
      <c r="B7917" s="389" t="s">
        <v>517</v>
      </c>
      <c r="C7917" s="389">
        <v>1.68276021658</v>
      </c>
      <c r="D7917" s="389" t="s">
        <v>663</v>
      </c>
      <c r="E7917" s="389" t="s">
        <v>658</v>
      </c>
      <c r="F7917" s="389" t="s">
        <v>664</v>
      </c>
      <c r="G7917" s="389" t="s">
        <v>659</v>
      </c>
    </row>
    <row r="7918" spans="1:7">
      <c r="A7918" s="389" t="s">
        <v>514</v>
      </c>
      <c r="B7918" s="389" t="s">
        <v>517</v>
      </c>
      <c r="C7918" s="389">
        <v>37.400567535999897</v>
      </c>
      <c r="D7918" s="389" t="s">
        <v>663</v>
      </c>
      <c r="E7918" s="389" t="s">
        <v>658</v>
      </c>
      <c r="F7918" s="389" t="s">
        <v>664</v>
      </c>
      <c r="G7918" s="389" t="s">
        <v>659</v>
      </c>
    </row>
    <row r="7919" spans="1:7">
      <c r="A7919" s="389" t="s">
        <v>567</v>
      </c>
      <c r="B7919" s="389" t="s">
        <v>517</v>
      </c>
      <c r="C7919" s="389">
        <v>37.400567535999897</v>
      </c>
      <c r="D7919" s="389" t="s">
        <v>663</v>
      </c>
      <c r="E7919" s="389" t="s">
        <v>658</v>
      </c>
      <c r="F7919" s="389" t="s">
        <v>664</v>
      </c>
      <c r="G7919" s="389" t="s">
        <v>659</v>
      </c>
    </row>
    <row r="7920" spans="1:7">
      <c r="B7920" s="389" t="s">
        <v>517</v>
      </c>
      <c r="C7920" s="389">
        <v>6.4554874882000002</v>
      </c>
      <c r="D7920" s="389" t="s">
        <v>663</v>
      </c>
      <c r="E7920" s="389" t="s">
        <v>658</v>
      </c>
      <c r="F7920" s="389" t="s">
        <v>664</v>
      </c>
      <c r="G7920" s="389" t="s">
        <v>659</v>
      </c>
    </row>
    <row r="7921" spans="1:7">
      <c r="A7921" s="389" t="s">
        <v>577</v>
      </c>
      <c r="B7921" s="389" t="s">
        <v>517</v>
      </c>
      <c r="C7921" s="389">
        <v>1.08320584612</v>
      </c>
      <c r="D7921" s="389" t="s">
        <v>663</v>
      </c>
      <c r="E7921" s="389" t="s">
        <v>658</v>
      </c>
      <c r="F7921" s="389" t="s">
        <v>664</v>
      </c>
      <c r="G7921" s="389" t="s">
        <v>659</v>
      </c>
    </row>
    <row r="7922" spans="1:7">
      <c r="A7922" s="389" t="s">
        <v>577</v>
      </c>
      <c r="B7922" s="389" t="s">
        <v>517</v>
      </c>
      <c r="C7922" s="389">
        <v>3.2748180414300001</v>
      </c>
      <c r="D7922" s="389" t="s">
        <v>663</v>
      </c>
      <c r="E7922" s="389" t="s">
        <v>658</v>
      </c>
      <c r="F7922" s="389" t="s">
        <v>664</v>
      </c>
      <c r="G7922" s="389" t="s">
        <v>659</v>
      </c>
    </row>
    <row r="7923" spans="1:7">
      <c r="A7923" s="389" t="s">
        <v>581</v>
      </c>
      <c r="B7923" s="389" t="s">
        <v>517</v>
      </c>
      <c r="C7923" s="389">
        <v>68.478309138100002</v>
      </c>
      <c r="D7923" s="389" t="s">
        <v>663</v>
      </c>
      <c r="E7923" s="389" t="s">
        <v>658</v>
      </c>
      <c r="F7923" s="389" t="s">
        <v>664</v>
      </c>
      <c r="G7923" s="389" t="s">
        <v>659</v>
      </c>
    </row>
    <row r="7924" spans="1:7">
      <c r="A7924" s="389" t="s">
        <v>535</v>
      </c>
      <c r="B7924" s="389" t="s">
        <v>517</v>
      </c>
      <c r="C7924" s="389">
        <v>5.3017491941300001</v>
      </c>
      <c r="D7924" s="389" t="s">
        <v>663</v>
      </c>
      <c r="E7924" s="389" t="s">
        <v>658</v>
      </c>
      <c r="F7924" s="389" t="s">
        <v>664</v>
      </c>
      <c r="G7924" s="389" t="s">
        <v>659</v>
      </c>
    </row>
    <row r="7925" spans="1:7">
      <c r="A7925" s="389" t="s">
        <v>578</v>
      </c>
      <c r="B7925" s="389" t="s">
        <v>517</v>
      </c>
      <c r="C7925" s="389">
        <v>9.8831275296599905</v>
      </c>
      <c r="D7925" s="389" t="s">
        <v>663</v>
      </c>
      <c r="E7925" s="389" t="s">
        <v>658</v>
      </c>
      <c r="F7925" s="389" t="s">
        <v>664</v>
      </c>
      <c r="G7925" s="389" t="s">
        <v>659</v>
      </c>
    </row>
    <row r="7926" spans="1:7">
      <c r="A7926" s="389" t="s">
        <v>578</v>
      </c>
      <c r="B7926" s="389" t="s">
        <v>517</v>
      </c>
      <c r="C7926" s="389">
        <v>9.8831275296599905</v>
      </c>
      <c r="D7926" s="389" t="s">
        <v>663</v>
      </c>
      <c r="E7926" s="389" t="s">
        <v>658</v>
      </c>
      <c r="F7926" s="389" t="s">
        <v>664</v>
      </c>
      <c r="G7926" s="389" t="s">
        <v>659</v>
      </c>
    </row>
    <row r="7927" spans="1:7">
      <c r="A7927" s="389" t="s">
        <v>578</v>
      </c>
      <c r="B7927" s="389" t="s">
        <v>517</v>
      </c>
      <c r="C7927" s="389">
        <v>9.8831275296599905</v>
      </c>
      <c r="D7927" s="389" t="s">
        <v>663</v>
      </c>
      <c r="E7927" s="389" t="s">
        <v>658</v>
      </c>
      <c r="F7927" s="389" t="s">
        <v>664</v>
      </c>
      <c r="G7927" s="389" t="s">
        <v>659</v>
      </c>
    </row>
    <row r="7928" spans="1:7">
      <c r="A7928" s="389" t="s">
        <v>578</v>
      </c>
      <c r="B7928" s="389" t="s">
        <v>517</v>
      </c>
      <c r="C7928" s="389">
        <v>9.8831275296599905</v>
      </c>
      <c r="D7928" s="389" t="s">
        <v>663</v>
      </c>
      <c r="E7928" s="389" t="s">
        <v>658</v>
      </c>
      <c r="F7928" s="389" t="s">
        <v>664</v>
      </c>
      <c r="G7928" s="389" t="s">
        <v>659</v>
      </c>
    </row>
    <row r="7929" spans="1:7">
      <c r="B7929" s="389" t="s">
        <v>517</v>
      </c>
      <c r="C7929" s="389">
        <v>9.8454716260899904</v>
      </c>
      <c r="D7929" s="389" t="s">
        <v>663</v>
      </c>
      <c r="E7929" s="389" t="s">
        <v>658</v>
      </c>
      <c r="F7929" s="389" t="s">
        <v>664</v>
      </c>
      <c r="G7929" s="389" t="s">
        <v>659</v>
      </c>
    </row>
    <row r="7930" spans="1:7">
      <c r="A7930" s="389" t="s">
        <v>535</v>
      </c>
      <c r="B7930" s="389" t="s">
        <v>517</v>
      </c>
      <c r="C7930" s="389">
        <v>4.4404259441000002</v>
      </c>
      <c r="D7930" s="389" t="s">
        <v>663</v>
      </c>
      <c r="E7930" s="389" t="s">
        <v>658</v>
      </c>
      <c r="F7930" s="389" t="s">
        <v>664</v>
      </c>
      <c r="G7930" s="389" t="s">
        <v>659</v>
      </c>
    </row>
    <row r="7931" spans="1:7">
      <c r="A7931" s="389" t="s">
        <v>514</v>
      </c>
      <c r="B7931" s="389" t="s">
        <v>517</v>
      </c>
      <c r="C7931" s="389">
        <v>1.9853776731299999</v>
      </c>
      <c r="D7931" s="389" t="s">
        <v>663</v>
      </c>
      <c r="E7931" s="389" t="s">
        <v>658</v>
      </c>
      <c r="F7931" s="389" t="s">
        <v>664</v>
      </c>
      <c r="G7931" s="389" t="s">
        <v>659</v>
      </c>
    </row>
    <row r="7932" spans="1:7">
      <c r="A7932" s="389" t="s">
        <v>525</v>
      </c>
      <c r="B7932" s="389" t="s">
        <v>517</v>
      </c>
      <c r="C7932" s="389">
        <v>10.5035633949</v>
      </c>
      <c r="D7932" s="389" t="s">
        <v>326</v>
      </c>
      <c r="E7932" s="389" t="s">
        <v>658</v>
      </c>
      <c r="F7932" s="389" t="s">
        <v>326</v>
      </c>
      <c r="G7932" s="389" t="s">
        <v>659</v>
      </c>
    </row>
    <row r="7933" spans="1:7">
      <c r="A7933" s="389" t="s">
        <v>542</v>
      </c>
      <c r="B7933" s="389" t="s">
        <v>517</v>
      </c>
      <c r="C7933" s="389">
        <v>17.613232626399899</v>
      </c>
      <c r="D7933" s="389" t="s">
        <v>326</v>
      </c>
      <c r="E7933" s="389" t="s">
        <v>658</v>
      </c>
      <c r="F7933" s="389" t="s">
        <v>326</v>
      </c>
      <c r="G7933" s="389" t="s">
        <v>659</v>
      </c>
    </row>
    <row r="7934" spans="1:7">
      <c r="A7934" s="389" t="s">
        <v>542</v>
      </c>
      <c r="B7934" s="389" t="s">
        <v>517</v>
      </c>
      <c r="C7934" s="389">
        <v>17.613232626399899</v>
      </c>
      <c r="D7934" s="389" t="s">
        <v>326</v>
      </c>
      <c r="E7934" s="389" t="s">
        <v>658</v>
      </c>
      <c r="F7934" s="389" t="s">
        <v>326</v>
      </c>
      <c r="G7934" s="389" t="s">
        <v>659</v>
      </c>
    </row>
    <row r="7935" spans="1:7">
      <c r="A7935" s="389" t="s">
        <v>528</v>
      </c>
      <c r="B7935" s="389" t="s">
        <v>517</v>
      </c>
      <c r="C7935" s="389">
        <v>14.5647156272</v>
      </c>
      <c r="D7935" s="389" t="s">
        <v>326</v>
      </c>
      <c r="E7935" s="389" t="s">
        <v>658</v>
      </c>
      <c r="F7935" s="389" t="s">
        <v>326</v>
      </c>
      <c r="G7935" s="389" t="s">
        <v>659</v>
      </c>
    </row>
    <row r="7936" spans="1:7">
      <c r="A7936" s="389" t="s">
        <v>528</v>
      </c>
      <c r="B7936" s="389" t="s">
        <v>517</v>
      </c>
      <c r="C7936" s="389">
        <v>14.5647156272</v>
      </c>
      <c r="D7936" s="389" t="s">
        <v>326</v>
      </c>
      <c r="E7936" s="389" t="s">
        <v>658</v>
      </c>
      <c r="F7936" s="389" t="s">
        <v>326</v>
      </c>
      <c r="G7936" s="389" t="s">
        <v>659</v>
      </c>
    </row>
    <row r="7937" spans="1:7">
      <c r="A7937" s="389" t="s">
        <v>525</v>
      </c>
      <c r="B7937" s="389" t="s">
        <v>517</v>
      </c>
      <c r="C7937" s="389">
        <v>24.195317753200001</v>
      </c>
      <c r="D7937" s="389" t="s">
        <v>326</v>
      </c>
      <c r="E7937" s="389" t="s">
        <v>658</v>
      </c>
      <c r="F7937" s="389" t="s">
        <v>326</v>
      </c>
      <c r="G7937" s="389" t="s">
        <v>659</v>
      </c>
    </row>
    <row r="7938" spans="1:7">
      <c r="A7938" s="389" t="s">
        <v>528</v>
      </c>
      <c r="B7938" s="389" t="s">
        <v>517</v>
      </c>
      <c r="C7938" s="389">
        <v>9.6780814686600003</v>
      </c>
      <c r="D7938" s="389" t="s">
        <v>326</v>
      </c>
      <c r="E7938" s="389" t="s">
        <v>658</v>
      </c>
      <c r="F7938" s="389" t="s">
        <v>326</v>
      </c>
      <c r="G7938" s="389" t="s">
        <v>659</v>
      </c>
    </row>
    <row r="7939" spans="1:7">
      <c r="A7939" s="389" t="s">
        <v>525</v>
      </c>
      <c r="B7939" s="389" t="s">
        <v>517</v>
      </c>
      <c r="C7939" s="389">
        <v>0.93364927342899995</v>
      </c>
      <c r="D7939" s="389" t="s">
        <v>326</v>
      </c>
      <c r="E7939" s="389" t="s">
        <v>658</v>
      </c>
      <c r="F7939" s="389" t="s">
        <v>326</v>
      </c>
      <c r="G7939" s="389" t="s">
        <v>659</v>
      </c>
    </row>
    <row r="7940" spans="1:7">
      <c r="A7940" s="389" t="s">
        <v>568</v>
      </c>
      <c r="B7940" s="389" t="s">
        <v>517</v>
      </c>
      <c r="C7940" s="389">
        <v>0.93364927342899995</v>
      </c>
      <c r="D7940" s="389" t="s">
        <v>326</v>
      </c>
      <c r="E7940" s="389" t="s">
        <v>658</v>
      </c>
      <c r="F7940" s="389" t="s">
        <v>326</v>
      </c>
      <c r="G7940" s="389" t="s">
        <v>659</v>
      </c>
    </row>
    <row r="7941" spans="1:7">
      <c r="A7941" s="389" t="s">
        <v>528</v>
      </c>
      <c r="B7941" s="389" t="s">
        <v>517</v>
      </c>
      <c r="C7941" s="389">
        <v>8.8280766685100005</v>
      </c>
      <c r="D7941" s="389" t="s">
        <v>326</v>
      </c>
      <c r="E7941" s="389" t="s">
        <v>658</v>
      </c>
      <c r="F7941" s="389" t="s">
        <v>326</v>
      </c>
      <c r="G7941" s="389" t="s">
        <v>659</v>
      </c>
    </row>
    <row r="7942" spans="1:7">
      <c r="A7942" s="389" t="s">
        <v>528</v>
      </c>
      <c r="B7942" s="389" t="s">
        <v>517</v>
      </c>
      <c r="C7942" s="389">
        <v>8.8280766685100005</v>
      </c>
      <c r="D7942" s="389" t="s">
        <v>326</v>
      </c>
      <c r="E7942" s="389" t="s">
        <v>658</v>
      </c>
      <c r="F7942" s="389" t="s">
        <v>326</v>
      </c>
      <c r="G7942" s="389" t="s">
        <v>659</v>
      </c>
    </row>
    <row r="7943" spans="1:7">
      <c r="A7943" s="389" t="s">
        <v>559</v>
      </c>
      <c r="B7943" s="389" t="s">
        <v>517</v>
      </c>
      <c r="C7943" s="389">
        <v>0.35740853347200002</v>
      </c>
      <c r="D7943" s="389" t="s">
        <v>665</v>
      </c>
      <c r="E7943" s="389" t="s">
        <v>658</v>
      </c>
      <c r="F7943" s="389" t="s">
        <v>650</v>
      </c>
      <c r="G7943" s="389" t="s">
        <v>659</v>
      </c>
    </row>
    <row r="7944" spans="1:7">
      <c r="A7944" s="389" t="s">
        <v>559</v>
      </c>
      <c r="B7944" s="389" t="s">
        <v>517</v>
      </c>
      <c r="C7944" s="389">
        <v>0.442404665152</v>
      </c>
      <c r="D7944" s="389" t="s">
        <v>666</v>
      </c>
      <c r="E7944" s="389" t="s">
        <v>658</v>
      </c>
      <c r="F7944" s="389" t="s">
        <v>650</v>
      </c>
      <c r="G7944" s="389" t="s">
        <v>659</v>
      </c>
    </row>
    <row r="7945" spans="1:7">
      <c r="A7945" s="389" t="s">
        <v>574</v>
      </c>
      <c r="B7945" s="389" t="s">
        <v>517</v>
      </c>
      <c r="C7945" s="389">
        <v>0.442404665152</v>
      </c>
      <c r="D7945" s="389" t="s">
        <v>666</v>
      </c>
      <c r="E7945" s="389" t="s">
        <v>658</v>
      </c>
      <c r="F7945" s="389" t="s">
        <v>650</v>
      </c>
      <c r="G7945" s="389" t="s">
        <v>659</v>
      </c>
    </row>
    <row r="7946" spans="1:7">
      <c r="A7946" s="389" t="s">
        <v>569</v>
      </c>
      <c r="B7946" s="389" t="s">
        <v>517</v>
      </c>
      <c r="C7946" s="389">
        <v>4.8763526741799996</v>
      </c>
      <c r="D7946" s="389" t="s">
        <v>666</v>
      </c>
      <c r="E7946" s="389" t="s">
        <v>658</v>
      </c>
      <c r="F7946" s="389" t="s">
        <v>651</v>
      </c>
      <c r="G7946" s="389" t="s">
        <v>659</v>
      </c>
    </row>
    <row r="7947" spans="1:7">
      <c r="A7947" s="389" t="s">
        <v>569</v>
      </c>
      <c r="B7947" s="389" t="s">
        <v>517</v>
      </c>
      <c r="C7947" s="389">
        <v>4.8763526741799996</v>
      </c>
      <c r="D7947" s="389" t="s">
        <v>666</v>
      </c>
      <c r="E7947" s="389" t="s">
        <v>658</v>
      </c>
      <c r="F7947" s="389" t="s">
        <v>651</v>
      </c>
      <c r="G7947" s="389" t="s">
        <v>659</v>
      </c>
    </row>
    <row r="7948" spans="1:7">
      <c r="A7948" s="389" t="s">
        <v>542</v>
      </c>
      <c r="B7948" s="389" t="s">
        <v>517</v>
      </c>
      <c r="C7948" s="389">
        <v>5.6893512121000001</v>
      </c>
      <c r="D7948" s="389" t="s">
        <v>666</v>
      </c>
      <c r="E7948" s="389" t="s">
        <v>658</v>
      </c>
      <c r="F7948" s="389" t="s">
        <v>651</v>
      </c>
      <c r="G7948" s="389" t="s">
        <v>659</v>
      </c>
    </row>
    <row r="7949" spans="1:7">
      <c r="A7949" s="389" t="s">
        <v>574</v>
      </c>
      <c r="B7949" s="389" t="s">
        <v>517</v>
      </c>
      <c r="C7949" s="389">
        <v>0.26915658489900002</v>
      </c>
      <c r="D7949" s="389" t="s">
        <v>666</v>
      </c>
      <c r="E7949" s="389" t="s">
        <v>658</v>
      </c>
      <c r="F7949" s="389" t="s">
        <v>651</v>
      </c>
      <c r="G7949" s="389" t="s">
        <v>659</v>
      </c>
    </row>
    <row r="7950" spans="1:7">
      <c r="A7950" s="389" t="s">
        <v>528</v>
      </c>
      <c r="B7950" s="389" t="s">
        <v>517</v>
      </c>
      <c r="C7950" s="389">
        <v>79.390837965299895</v>
      </c>
      <c r="D7950" s="389" t="s">
        <v>667</v>
      </c>
      <c r="E7950" s="389" t="s">
        <v>658</v>
      </c>
      <c r="F7950" s="389" t="s">
        <v>667</v>
      </c>
      <c r="G7950" s="389" t="s">
        <v>659</v>
      </c>
    </row>
    <row r="7951" spans="1:7">
      <c r="A7951" s="389" t="s">
        <v>559</v>
      </c>
      <c r="B7951" s="389" t="s">
        <v>517</v>
      </c>
      <c r="C7951" s="389">
        <v>79.390837965299895</v>
      </c>
      <c r="D7951" s="389" t="s">
        <v>667</v>
      </c>
      <c r="E7951" s="389" t="s">
        <v>658</v>
      </c>
      <c r="F7951" s="389" t="s">
        <v>667</v>
      </c>
      <c r="G7951" s="389" t="s">
        <v>659</v>
      </c>
    </row>
    <row r="7952" spans="1:7">
      <c r="A7952" s="389" t="s">
        <v>554</v>
      </c>
      <c r="B7952" s="389" t="s">
        <v>517</v>
      </c>
      <c r="C7952" s="389">
        <v>16.008270477699899</v>
      </c>
      <c r="D7952" s="389" t="s">
        <v>668</v>
      </c>
      <c r="E7952" s="389" t="s">
        <v>658</v>
      </c>
      <c r="F7952" s="389" t="s">
        <v>668</v>
      </c>
      <c r="G7952" s="389" t="s">
        <v>659</v>
      </c>
    </row>
    <row r="7953" spans="1:7">
      <c r="A7953" s="389" t="s">
        <v>524</v>
      </c>
      <c r="B7953" s="389" t="s">
        <v>517</v>
      </c>
      <c r="C7953" s="389">
        <v>23.015565550200002</v>
      </c>
      <c r="D7953" s="389" t="s">
        <v>668</v>
      </c>
      <c r="E7953" s="389" t="s">
        <v>658</v>
      </c>
      <c r="F7953" s="389" t="s">
        <v>668</v>
      </c>
      <c r="G7953" s="389" t="s">
        <v>659</v>
      </c>
    </row>
    <row r="7954" spans="1:7">
      <c r="A7954" s="389" t="s">
        <v>528</v>
      </c>
      <c r="B7954" s="389" t="s">
        <v>517</v>
      </c>
      <c r="C7954" s="389">
        <v>13.6234973193</v>
      </c>
      <c r="D7954" s="389" t="s">
        <v>666</v>
      </c>
      <c r="E7954" s="389" t="s">
        <v>658</v>
      </c>
      <c r="F7954" s="389" t="s">
        <v>666</v>
      </c>
      <c r="G7954" s="389" t="s">
        <v>659</v>
      </c>
    </row>
    <row r="7955" spans="1:7">
      <c r="A7955" s="389" t="s">
        <v>528</v>
      </c>
      <c r="B7955" s="389" t="s">
        <v>517</v>
      </c>
      <c r="C7955" s="389">
        <v>3.2491053964100001</v>
      </c>
      <c r="D7955" s="389" t="s">
        <v>666</v>
      </c>
      <c r="E7955" s="389" t="s">
        <v>658</v>
      </c>
      <c r="F7955" s="389" t="s">
        <v>666</v>
      </c>
      <c r="G7955" s="389" t="s">
        <v>659</v>
      </c>
    </row>
    <row r="7956" spans="1:7">
      <c r="A7956" s="389" t="s">
        <v>528</v>
      </c>
      <c r="B7956" s="389" t="s">
        <v>517</v>
      </c>
      <c r="C7956" s="389">
        <v>16.933027833400001</v>
      </c>
      <c r="D7956" s="389" t="s">
        <v>666</v>
      </c>
      <c r="E7956" s="389" t="s">
        <v>658</v>
      </c>
      <c r="F7956" s="389" t="s">
        <v>666</v>
      </c>
      <c r="G7956" s="389" t="s">
        <v>659</v>
      </c>
    </row>
    <row r="7957" spans="1:7">
      <c r="B7957" s="389" t="s">
        <v>517</v>
      </c>
      <c r="C7957" s="389">
        <v>10.9986135637999</v>
      </c>
      <c r="D7957" s="389" t="s">
        <v>666</v>
      </c>
      <c r="E7957" s="389" t="s">
        <v>658</v>
      </c>
      <c r="F7957" s="389" t="s">
        <v>666</v>
      </c>
      <c r="G7957" s="389" t="s">
        <v>659</v>
      </c>
    </row>
    <row r="7958" spans="1:7">
      <c r="A7958" s="389" t="s">
        <v>514</v>
      </c>
      <c r="B7958" s="389" t="s">
        <v>517</v>
      </c>
      <c r="C7958" s="389">
        <v>4.27946520309</v>
      </c>
      <c r="D7958" s="389" t="s">
        <v>666</v>
      </c>
      <c r="E7958" s="389" t="s">
        <v>658</v>
      </c>
      <c r="F7958" s="389" t="s">
        <v>666</v>
      </c>
      <c r="G7958" s="389" t="s">
        <v>659</v>
      </c>
    </row>
    <row r="7959" spans="1:7">
      <c r="A7959" s="389" t="s">
        <v>581</v>
      </c>
      <c r="B7959" s="389" t="s">
        <v>517</v>
      </c>
      <c r="C7959" s="389">
        <v>25.971269974599899</v>
      </c>
      <c r="D7959" s="389" t="s">
        <v>666</v>
      </c>
      <c r="E7959" s="389" t="s">
        <v>658</v>
      </c>
      <c r="F7959" s="389" t="s">
        <v>666</v>
      </c>
      <c r="G7959" s="389" t="s">
        <v>659</v>
      </c>
    </row>
    <row r="7960" spans="1:7">
      <c r="A7960" s="389" t="s">
        <v>528</v>
      </c>
      <c r="B7960" s="389" t="s">
        <v>517</v>
      </c>
      <c r="C7960" s="389">
        <v>11.0771029162999</v>
      </c>
      <c r="D7960" s="389" t="s">
        <v>666</v>
      </c>
      <c r="E7960" s="389" t="s">
        <v>658</v>
      </c>
      <c r="F7960" s="389" t="s">
        <v>666</v>
      </c>
      <c r="G7960" s="389" t="s">
        <v>659</v>
      </c>
    </row>
    <row r="7961" spans="1:7">
      <c r="A7961" s="389" t="s">
        <v>559</v>
      </c>
      <c r="B7961" s="389" t="s">
        <v>517</v>
      </c>
      <c r="C7961" s="389">
        <v>36.922994825799897</v>
      </c>
      <c r="D7961" s="389" t="s">
        <v>666</v>
      </c>
      <c r="E7961" s="389" t="s">
        <v>658</v>
      </c>
      <c r="F7961" s="389" t="s">
        <v>666</v>
      </c>
      <c r="G7961" s="389" t="s">
        <v>659</v>
      </c>
    </row>
    <row r="7962" spans="1:7">
      <c r="A7962" s="389" t="s">
        <v>559</v>
      </c>
      <c r="B7962" s="389" t="s">
        <v>517</v>
      </c>
      <c r="C7962" s="389">
        <v>53.174740199600002</v>
      </c>
      <c r="D7962" s="389" t="s">
        <v>666</v>
      </c>
      <c r="E7962" s="389" t="s">
        <v>658</v>
      </c>
      <c r="F7962" s="389" t="s">
        <v>666</v>
      </c>
      <c r="G7962" s="389" t="s">
        <v>659</v>
      </c>
    </row>
    <row r="7963" spans="1:7">
      <c r="A7963" s="389" t="s">
        <v>535</v>
      </c>
      <c r="B7963" s="389" t="s">
        <v>517</v>
      </c>
      <c r="C7963" s="389">
        <v>27.977106975200002</v>
      </c>
      <c r="D7963" s="389" t="s">
        <v>666</v>
      </c>
      <c r="E7963" s="389" t="s">
        <v>658</v>
      </c>
      <c r="F7963" s="389" t="s">
        <v>666</v>
      </c>
      <c r="G7963" s="389" t="s">
        <v>659</v>
      </c>
    </row>
    <row r="7964" spans="1:7">
      <c r="A7964" s="389" t="s">
        <v>528</v>
      </c>
      <c r="B7964" s="389" t="s">
        <v>517</v>
      </c>
      <c r="C7964" s="389">
        <v>24.9687852015999</v>
      </c>
      <c r="D7964" s="389" t="s">
        <v>666</v>
      </c>
      <c r="E7964" s="389" t="s">
        <v>658</v>
      </c>
      <c r="F7964" s="389" t="s">
        <v>666</v>
      </c>
      <c r="G7964" s="389" t="s">
        <v>659</v>
      </c>
    </row>
    <row r="7965" spans="1:7">
      <c r="A7965" s="389" t="s">
        <v>528</v>
      </c>
      <c r="B7965" s="389" t="s">
        <v>517</v>
      </c>
      <c r="C7965" s="389">
        <v>3.9879966487699998</v>
      </c>
      <c r="D7965" s="389" t="s">
        <v>666</v>
      </c>
      <c r="E7965" s="389" t="s">
        <v>658</v>
      </c>
      <c r="F7965" s="389" t="s">
        <v>666</v>
      </c>
      <c r="G7965" s="389" t="s">
        <v>659</v>
      </c>
    </row>
    <row r="7966" spans="1:7">
      <c r="A7966" s="389" t="s">
        <v>528</v>
      </c>
      <c r="B7966" s="389" t="s">
        <v>517</v>
      </c>
      <c r="C7966" s="389">
        <v>3.9879966487699998</v>
      </c>
      <c r="D7966" s="389" t="s">
        <v>666</v>
      </c>
      <c r="E7966" s="389" t="s">
        <v>658</v>
      </c>
      <c r="F7966" s="389" t="s">
        <v>666</v>
      </c>
      <c r="G7966" s="389" t="s">
        <v>659</v>
      </c>
    </row>
    <row r="7967" spans="1:7">
      <c r="A7967" s="389" t="s">
        <v>528</v>
      </c>
      <c r="B7967" s="389" t="s">
        <v>517</v>
      </c>
      <c r="C7967" s="389">
        <v>6.6362385212400001</v>
      </c>
      <c r="D7967" s="389" t="s">
        <v>666</v>
      </c>
      <c r="E7967" s="389" t="s">
        <v>658</v>
      </c>
      <c r="F7967" s="389" t="s">
        <v>666</v>
      </c>
      <c r="G7967" s="389" t="s">
        <v>659</v>
      </c>
    </row>
    <row r="7968" spans="1:7">
      <c r="A7968" s="389" t="s">
        <v>529</v>
      </c>
      <c r="B7968" s="389" t="s">
        <v>517</v>
      </c>
      <c r="C7968" s="389">
        <v>9.06531006198</v>
      </c>
      <c r="D7968" s="389" t="s">
        <v>666</v>
      </c>
      <c r="E7968" s="389" t="s">
        <v>658</v>
      </c>
      <c r="F7968" s="389" t="s">
        <v>666</v>
      </c>
      <c r="G7968" s="389" t="s">
        <v>659</v>
      </c>
    </row>
    <row r="7969" spans="1:7">
      <c r="A7969" s="389" t="s">
        <v>528</v>
      </c>
      <c r="B7969" s="389" t="s">
        <v>517</v>
      </c>
      <c r="C7969" s="389">
        <v>1.56593070513</v>
      </c>
      <c r="D7969" s="389" t="s">
        <v>666</v>
      </c>
      <c r="E7969" s="389" t="s">
        <v>658</v>
      </c>
      <c r="F7969" s="389" t="s">
        <v>666</v>
      </c>
      <c r="G7969" s="389" t="s">
        <v>659</v>
      </c>
    </row>
    <row r="7970" spans="1:7">
      <c r="A7970" s="389" t="s">
        <v>578</v>
      </c>
      <c r="B7970" s="389" t="s">
        <v>517</v>
      </c>
      <c r="C7970" s="389">
        <v>2.2621696872700001</v>
      </c>
      <c r="D7970" s="389" t="s">
        <v>666</v>
      </c>
      <c r="E7970" s="389" t="s">
        <v>658</v>
      </c>
      <c r="F7970" s="389" t="s">
        <v>666</v>
      </c>
      <c r="G7970" s="389" t="s">
        <v>659</v>
      </c>
    </row>
    <row r="7971" spans="1:7">
      <c r="A7971" s="389" t="s">
        <v>559</v>
      </c>
      <c r="B7971" s="389" t="s">
        <v>517</v>
      </c>
      <c r="C7971" s="389">
        <v>14.1072518546999</v>
      </c>
      <c r="D7971" s="389" t="s">
        <v>666</v>
      </c>
      <c r="E7971" s="389" t="s">
        <v>658</v>
      </c>
      <c r="F7971" s="389" t="s">
        <v>666</v>
      </c>
      <c r="G7971" s="389" t="s">
        <v>659</v>
      </c>
    </row>
    <row r="7972" spans="1:7">
      <c r="A7972" s="389" t="s">
        <v>574</v>
      </c>
      <c r="B7972" s="389" t="s">
        <v>517</v>
      </c>
      <c r="C7972" s="389">
        <v>14.1072518546999</v>
      </c>
      <c r="D7972" s="389" t="s">
        <v>666</v>
      </c>
      <c r="E7972" s="389" t="s">
        <v>658</v>
      </c>
      <c r="F7972" s="389" t="s">
        <v>666</v>
      </c>
      <c r="G7972" s="389" t="s">
        <v>659</v>
      </c>
    </row>
    <row r="7973" spans="1:7">
      <c r="A7973" s="389" t="s">
        <v>569</v>
      </c>
      <c r="B7973" s="389" t="s">
        <v>517</v>
      </c>
      <c r="C7973" s="389">
        <v>0.92022482548200002</v>
      </c>
      <c r="D7973" s="389" t="s">
        <v>666</v>
      </c>
      <c r="E7973" s="389" t="s">
        <v>658</v>
      </c>
      <c r="F7973" s="389" t="s">
        <v>666</v>
      </c>
      <c r="G7973" s="389" t="s">
        <v>659</v>
      </c>
    </row>
    <row r="7974" spans="1:7">
      <c r="A7974" s="389" t="s">
        <v>550</v>
      </c>
      <c r="B7974" s="389" t="s">
        <v>517</v>
      </c>
      <c r="C7974" s="389">
        <v>10.2395022201</v>
      </c>
      <c r="D7974" s="389" t="s">
        <v>666</v>
      </c>
      <c r="E7974" s="389" t="s">
        <v>658</v>
      </c>
      <c r="F7974" s="389" t="s">
        <v>666</v>
      </c>
      <c r="G7974" s="389" t="s">
        <v>659</v>
      </c>
    </row>
    <row r="7975" spans="1:7">
      <c r="A7975" s="389" t="s">
        <v>567</v>
      </c>
      <c r="B7975" s="389" t="s">
        <v>517</v>
      </c>
      <c r="C7975" s="389">
        <v>10.2025986707</v>
      </c>
      <c r="D7975" s="389" t="s">
        <v>666</v>
      </c>
      <c r="E7975" s="389" t="s">
        <v>658</v>
      </c>
      <c r="F7975" s="389" t="s">
        <v>666</v>
      </c>
      <c r="G7975" s="389" t="s">
        <v>659</v>
      </c>
    </row>
    <row r="7976" spans="1:7">
      <c r="A7976" s="389" t="s">
        <v>567</v>
      </c>
      <c r="B7976" s="389" t="s">
        <v>517</v>
      </c>
      <c r="C7976" s="389">
        <v>10.2025986707</v>
      </c>
      <c r="D7976" s="389" t="s">
        <v>666</v>
      </c>
      <c r="E7976" s="389" t="s">
        <v>658</v>
      </c>
      <c r="F7976" s="389" t="s">
        <v>666</v>
      </c>
      <c r="G7976" s="389" t="s">
        <v>659</v>
      </c>
    </row>
    <row r="7977" spans="1:7">
      <c r="A7977" s="389" t="s">
        <v>581</v>
      </c>
      <c r="B7977" s="389" t="s">
        <v>517</v>
      </c>
      <c r="C7977" s="389">
        <v>78.600694908099896</v>
      </c>
      <c r="D7977" s="389" t="s">
        <v>666</v>
      </c>
      <c r="E7977" s="389" t="s">
        <v>658</v>
      </c>
      <c r="F7977" s="389" t="s">
        <v>666</v>
      </c>
      <c r="G7977" s="389" t="s">
        <v>659</v>
      </c>
    </row>
    <row r="7978" spans="1:7">
      <c r="A7978" s="389" t="s">
        <v>514</v>
      </c>
      <c r="B7978" s="389" t="s">
        <v>517</v>
      </c>
      <c r="C7978" s="389">
        <v>17.7550753457</v>
      </c>
      <c r="D7978" s="389" t="s">
        <v>666</v>
      </c>
      <c r="E7978" s="389" t="s">
        <v>658</v>
      </c>
      <c r="F7978" s="389" t="s">
        <v>666</v>
      </c>
      <c r="G7978" s="389" t="s">
        <v>659</v>
      </c>
    </row>
    <row r="7979" spans="1:7">
      <c r="A7979" s="389" t="s">
        <v>528</v>
      </c>
      <c r="B7979" s="389" t="s">
        <v>517</v>
      </c>
      <c r="C7979" s="389">
        <v>22.8928558687</v>
      </c>
      <c r="D7979" s="389" t="s">
        <v>666</v>
      </c>
      <c r="E7979" s="389" t="s">
        <v>658</v>
      </c>
      <c r="F7979" s="389" t="s">
        <v>666</v>
      </c>
      <c r="G7979" s="389" t="s">
        <v>659</v>
      </c>
    </row>
    <row r="7980" spans="1:7">
      <c r="A7980" s="389" t="s">
        <v>559</v>
      </c>
      <c r="B7980" s="389" t="s">
        <v>517</v>
      </c>
      <c r="C7980" s="389">
        <v>40.444547418500001</v>
      </c>
      <c r="D7980" s="389" t="s">
        <v>666</v>
      </c>
      <c r="E7980" s="389" t="s">
        <v>658</v>
      </c>
      <c r="F7980" s="389" t="s">
        <v>666</v>
      </c>
      <c r="G7980" s="389" t="s">
        <v>659</v>
      </c>
    </row>
    <row r="7981" spans="1:7">
      <c r="A7981" s="389" t="s">
        <v>528</v>
      </c>
      <c r="B7981" s="389" t="s">
        <v>517</v>
      </c>
      <c r="C7981" s="389">
        <v>9.9961154205299998</v>
      </c>
      <c r="D7981" s="389" t="s">
        <v>666</v>
      </c>
      <c r="E7981" s="389" t="s">
        <v>658</v>
      </c>
      <c r="F7981" s="389" t="s">
        <v>666</v>
      </c>
      <c r="G7981" s="389" t="s">
        <v>659</v>
      </c>
    </row>
    <row r="7982" spans="1:7">
      <c r="A7982" s="389" t="s">
        <v>528</v>
      </c>
      <c r="B7982" s="389" t="s">
        <v>517</v>
      </c>
      <c r="C7982" s="389">
        <v>9.9961154205299998</v>
      </c>
      <c r="D7982" s="389" t="s">
        <v>666</v>
      </c>
      <c r="E7982" s="389" t="s">
        <v>658</v>
      </c>
      <c r="F7982" s="389" t="s">
        <v>666</v>
      </c>
      <c r="G7982" s="389" t="s">
        <v>659</v>
      </c>
    </row>
    <row r="7983" spans="1:7">
      <c r="A7983" s="389" t="s">
        <v>529</v>
      </c>
      <c r="B7983" s="389" t="s">
        <v>517</v>
      </c>
      <c r="C7983" s="389">
        <v>14.3724849123999</v>
      </c>
      <c r="D7983" s="389" t="s">
        <v>666</v>
      </c>
      <c r="E7983" s="389" t="s">
        <v>658</v>
      </c>
      <c r="F7983" s="389" t="s">
        <v>666</v>
      </c>
      <c r="G7983" s="389" t="s">
        <v>659</v>
      </c>
    </row>
    <row r="7984" spans="1:7">
      <c r="A7984" s="389" t="s">
        <v>581</v>
      </c>
      <c r="B7984" s="389" t="s">
        <v>517</v>
      </c>
      <c r="C7984" s="389">
        <v>54.142695863900002</v>
      </c>
      <c r="D7984" s="389" t="s">
        <v>666</v>
      </c>
      <c r="E7984" s="389" t="s">
        <v>658</v>
      </c>
      <c r="F7984" s="389" t="s">
        <v>666</v>
      </c>
      <c r="G7984" s="389" t="s">
        <v>659</v>
      </c>
    </row>
    <row r="7985" spans="1:7">
      <c r="A7985" s="389" t="s">
        <v>528</v>
      </c>
      <c r="B7985" s="389" t="s">
        <v>517</v>
      </c>
      <c r="C7985" s="389">
        <v>8.3589852311699904</v>
      </c>
      <c r="D7985" s="389" t="s">
        <v>666</v>
      </c>
      <c r="E7985" s="389" t="s">
        <v>658</v>
      </c>
      <c r="F7985" s="389" t="s">
        <v>666</v>
      </c>
      <c r="G7985" s="389" t="s">
        <v>659</v>
      </c>
    </row>
    <row r="7986" spans="1:7">
      <c r="A7986" s="389" t="s">
        <v>581</v>
      </c>
      <c r="B7986" s="389" t="s">
        <v>517</v>
      </c>
      <c r="C7986" s="389">
        <v>1.7347542412100001</v>
      </c>
      <c r="D7986" s="389" t="s">
        <v>666</v>
      </c>
      <c r="E7986" s="389" t="s">
        <v>658</v>
      </c>
      <c r="F7986" s="389" t="s">
        <v>666</v>
      </c>
      <c r="G7986" s="389" t="s">
        <v>659</v>
      </c>
    </row>
    <row r="7987" spans="1:7">
      <c r="A7987" s="389" t="s">
        <v>581</v>
      </c>
      <c r="B7987" s="389" t="s">
        <v>517</v>
      </c>
      <c r="C7987" s="389">
        <v>9.35109167299</v>
      </c>
      <c r="D7987" s="389" t="s">
        <v>666</v>
      </c>
      <c r="E7987" s="389" t="s">
        <v>658</v>
      </c>
      <c r="F7987" s="389" t="s">
        <v>666</v>
      </c>
      <c r="G7987" s="389" t="s">
        <v>659</v>
      </c>
    </row>
    <row r="7988" spans="1:7">
      <c r="A7988" s="389" t="s">
        <v>528</v>
      </c>
      <c r="B7988" s="389" t="s">
        <v>517</v>
      </c>
      <c r="C7988" s="389">
        <v>8.7118937354800003</v>
      </c>
      <c r="D7988" s="389" t="s">
        <v>666</v>
      </c>
      <c r="E7988" s="389" t="s">
        <v>658</v>
      </c>
      <c r="F7988" s="389" t="s">
        <v>666</v>
      </c>
      <c r="G7988" s="389" t="s">
        <v>659</v>
      </c>
    </row>
    <row r="7989" spans="1:7">
      <c r="A7989" s="389" t="s">
        <v>528</v>
      </c>
      <c r="B7989" s="389" t="s">
        <v>517</v>
      </c>
      <c r="C7989" s="389">
        <v>8.7118937354800003</v>
      </c>
      <c r="D7989" s="389" t="s">
        <v>666</v>
      </c>
      <c r="E7989" s="389" t="s">
        <v>658</v>
      </c>
      <c r="F7989" s="389" t="s">
        <v>666</v>
      </c>
      <c r="G7989" s="389" t="s">
        <v>659</v>
      </c>
    </row>
    <row r="7990" spans="1:7">
      <c r="A7990" s="389" t="s">
        <v>574</v>
      </c>
      <c r="B7990" s="389" t="s">
        <v>517</v>
      </c>
      <c r="C7990" s="389">
        <v>1.5255761164999999</v>
      </c>
      <c r="D7990" s="389" t="s">
        <v>666</v>
      </c>
      <c r="E7990" s="389" t="s">
        <v>658</v>
      </c>
      <c r="F7990" s="389" t="s">
        <v>666</v>
      </c>
      <c r="G7990" s="389" t="s">
        <v>659</v>
      </c>
    </row>
    <row r="7991" spans="1:7">
      <c r="A7991" s="389" t="s">
        <v>563</v>
      </c>
      <c r="B7991" s="389" t="s">
        <v>517</v>
      </c>
      <c r="C7991" s="389">
        <v>29.249035697699899</v>
      </c>
      <c r="D7991" s="389" t="s">
        <v>666</v>
      </c>
      <c r="E7991" s="389" t="s">
        <v>658</v>
      </c>
      <c r="F7991" s="389" t="s">
        <v>666</v>
      </c>
      <c r="G7991" s="389" t="s">
        <v>659</v>
      </c>
    </row>
    <row r="7992" spans="1:7">
      <c r="A7992" s="389" t="s">
        <v>528</v>
      </c>
      <c r="B7992" s="389" t="s">
        <v>517</v>
      </c>
      <c r="C7992" s="389">
        <v>4.53935999611</v>
      </c>
      <c r="D7992" s="389" t="s">
        <v>666</v>
      </c>
      <c r="E7992" s="389" t="s">
        <v>658</v>
      </c>
      <c r="F7992" s="389" t="s">
        <v>666</v>
      </c>
      <c r="G7992" s="389" t="s">
        <v>659</v>
      </c>
    </row>
    <row r="7993" spans="1:7">
      <c r="A7993" s="389" t="s">
        <v>528</v>
      </c>
      <c r="B7993" s="389" t="s">
        <v>517</v>
      </c>
      <c r="C7993" s="389">
        <v>29.4764050211</v>
      </c>
      <c r="D7993" s="389" t="s">
        <v>666</v>
      </c>
      <c r="E7993" s="389" t="s">
        <v>658</v>
      </c>
      <c r="F7993" s="389" t="s">
        <v>666</v>
      </c>
      <c r="G7993" s="389" t="s">
        <v>659</v>
      </c>
    </row>
    <row r="7994" spans="1:7">
      <c r="A7994" s="389" t="s">
        <v>581</v>
      </c>
      <c r="B7994" s="389" t="s">
        <v>517</v>
      </c>
      <c r="C7994" s="389">
        <v>7.0028800913699998</v>
      </c>
      <c r="D7994" s="389" t="s">
        <v>666</v>
      </c>
      <c r="E7994" s="389" t="s">
        <v>658</v>
      </c>
      <c r="F7994" s="389" t="s">
        <v>666</v>
      </c>
      <c r="G7994" s="389" t="s">
        <v>659</v>
      </c>
    </row>
    <row r="7995" spans="1:7">
      <c r="A7995" s="389" t="s">
        <v>569</v>
      </c>
      <c r="B7995" s="389" t="s">
        <v>520</v>
      </c>
      <c r="C7995" s="389">
        <v>24.5581439891</v>
      </c>
      <c r="D7995" s="389" t="s">
        <v>669</v>
      </c>
      <c r="E7995" s="389" t="s">
        <v>670</v>
      </c>
      <c r="F7995" s="389" t="s">
        <v>647</v>
      </c>
      <c r="G7995" s="389" t="s">
        <v>520</v>
      </c>
    </row>
    <row r="7996" spans="1:7">
      <c r="A7996" s="389" t="s">
        <v>563</v>
      </c>
      <c r="B7996" s="389" t="s">
        <v>520</v>
      </c>
      <c r="C7996" s="389">
        <v>6.1826944395899996</v>
      </c>
      <c r="D7996" s="389" t="s">
        <v>669</v>
      </c>
      <c r="E7996" s="389" t="s">
        <v>670</v>
      </c>
      <c r="F7996" s="389" t="s">
        <v>647</v>
      </c>
      <c r="G7996" s="389" t="s">
        <v>520</v>
      </c>
    </row>
    <row r="7997" spans="1:7">
      <c r="A7997" s="389" t="s">
        <v>535</v>
      </c>
      <c r="B7997" s="389" t="s">
        <v>520</v>
      </c>
      <c r="C7997" s="389">
        <v>6.99326378586</v>
      </c>
      <c r="D7997" s="389" t="s">
        <v>669</v>
      </c>
      <c r="E7997" s="389" t="s">
        <v>670</v>
      </c>
      <c r="F7997" s="389" t="s">
        <v>647</v>
      </c>
      <c r="G7997" s="389" t="s">
        <v>520</v>
      </c>
    </row>
    <row r="7998" spans="1:7">
      <c r="A7998" s="389" t="s">
        <v>563</v>
      </c>
      <c r="B7998" s="389" t="s">
        <v>520</v>
      </c>
      <c r="C7998" s="389">
        <v>3.03468201497</v>
      </c>
      <c r="D7998" s="389" t="s">
        <v>669</v>
      </c>
      <c r="E7998" s="389" t="s">
        <v>670</v>
      </c>
      <c r="F7998" s="389" t="s">
        <v>647</v>
      </c>
      <c r="G7998" s="389" t="s">
        <v>520</v>
      </c>
    </row>
    <row r="7999" spans="1:7">
      <c r="A7999" s="389" t="s">
        <v>563</v>
      </c>
      <c r="B7999" s="389" t="s">
        <v>520</v>
      </c>
      <c r="C7999" s="389">
        <v>6.54785946362</v>
      </c>
      <c r="D7999" s="389" t="s">
        <v>669</v>
      </c>
      <c r="E7999" s="389" t="s">
        <v>670</v>
      </c>
      <c r="F7999" s="389" t="s">
        <v>647</v>
      </c>
      <c r="G7999" s="389" t="s">
        <v>520</v>
      </c>
    </row>
    <row r="8000" spans="1:7">
      <c r="A8000" s="389" t="s">
        <v>563</v>
      </c>
      <c r="B8000" s="389" t="s">
        <v>520</v>
      </c>
      <c r="C8000" s="389">
        <v>13.129928657700001</v>
      </c>
      <c r="D8000" s="389" t="s">
        <v>669</v>
      </c>
      <c r="E8000" s="389" t="s">
        <v>670</v>
      </c>
      <c r="F8000" s="389" t="s">
        <v>647</v>
      </c>
      <c r="G8000" s="389" t="s">
        <v>520</v>
      </c>
    </row>
    <row r="8001" spans="1:7">
      <c r="A8001" s="389" t="s">
        <v>578</v>
      </c>
      <c r="B8001" s="389" t="s">
        <v>520</v>
      </c>
      <c r="C8001" s="389">
        <v>3.83113739749</v>
      </c>
      <c r="D8001" s="389" t="s">
        <v>669</v>
      </c>
      <c r="E8001" s="389" t="s">
        <v>670</v>
      </c>
      <c r="F8001" s="389" t="s">
        <v>647</v>
      </c>
      <c r="G8001" s="389" t="s">
        <v>520</v>
      </c>
    </row>
    <row r="8002" spans="1:7">
      <c r="A8002" s="389" t="s">
        <v>563</v>
      </c>
      <c r="B8002" s="389" t="s">
        <v>520</v>
      </c>
      <c r="C8002" s="389">
        <v>2.5850332356000001</v>
      </c>
      <c r="D8002" s="389" t="s">
        <v>669</v>
      </c>
      <c r="E8002" s="389" t="s">
        <v>670</v>
      </c>
      <c r="F8002" s="389" t="s">
        <v>647</v>
      </c>
      <c r="G8002" s="389" t="s">
        <v>520</v>
      </c>
    </row>
    <row r="8003" spans="1:7">
      <c r="A8003" s="389" t="s">
        <v>577</v>
      </c>
      <c r="B8003" s="389" t="s">
        <v>520</v>
      </c>
      <c r="C8003" s="389">
        <v>3.0888817911399999</v>
      </c>
      <c r="D8003" s="389" t="s">
        <v>669</v>
      </c>
      <c r="E8003" s="389" t="s">
        <v>670</v>
      </c>
      <c r="F8003" s="389" t="s">
        <v>647</v>
      </c>
      <c r="G8003" s="389" t="s">
        <v>520</v>
      </c>
    </row>
    <row r="8004" spans="1:7">
      <c r="A8004" s="389" t="s">
        <v>574</v>
      </c>
      <c r="B8004" s="389" t="s">
        <v>520</v>
      </c>
      <c r="C8004" s="389">
        <v>2.6593818387099999</v>
      </c>
      <c r="D8004" s="389" t="s">
        <v>669</v>
      </c>
      <c r="E8004" s="389" t="s">
        <v>670</v>
      </c>
      <c r="F8004" s="389" t="s">
        <v>647</v>
      </c>
      <c r="G8004" s="389" t="s">
        <v>520</v>
      </c>
    </row>
    <row r="8005" spans="1:7">
      <c r="A8005" s="389" t="s">
        <v>563</v>
      </c>
      <c r="B8005" s="389" t="s">
        <v>520</v>
      </c>
      <c r="C8005" s="389">
        <v>1.9118238727400001</v>
      </c>
      <c r="D8005" s="389" t="s">
        <v>669</v>
      </c>
      <c r="E8005" s="389" t="s">
        <v>670</v>
      </c>
      <c r="F8005" s="389" t="s">
        <v>647</v>
      </c>
      <c r="G8005" s="389" t="s">
        <v>520</v>
      </c>
    </row>
    <row r="8006" spans="1:7">
      <c r="A8006" s="389" t="s">
        <v>578</v>
      </c>
      <c r="B8006" s="389" t="s">
        <v>520</v>
      </c>
      <c r="C8006" s="389">
        <v>15.3598006403</v>
      </c>
      <c r="D8006" s="389" t="s">
        <v>669</v>
      </c>
      <c r="E8006" s="389" t="s">
        <v>670</v>
      </c>
      <c r="F8006" s="389" t="s">
        <v>647</v>
      </c>
      <c r="G8006" s="389" t="s">
        <v>520</v>
      </c>
    </row>
    <row r="8007" spans="1:7">
      <c r="A8007" s="389" t="s">
        <v>578</v>
      </c>
      <c r="B8007" s="389" t="s">
        <v>520</v>
      </c>
      <c r="C8007" s="389">
        <v>15.3598006403</v>
      </c>
      <c r="D8007" s="389" t="s">
        <v>669</v>
      </c>
      <c r="E8007" s="389" t="s">
        <v>670</v>
      </c>
      <c r="F8007" s="389" t="s">
        <v>647</v>
      </c>
      <c r="G8007" s="389" t="s">
        <v>520</v>
      </c>
    </row>
    <row r="8008" spans="1:7">
      <c r="A8008" s="389" t="s">
        <v>562</v>
      </c>
      <c r="B8008" s="389" t="s">
        <v>520</v>
      </c>
      <c r="C8008" s="389">
        <v>42.652825180400001</v>
      </c>
      <c r="D8008" s="389" t="s">
        <v>669</v>
      </c>
      <c r="E8008" s="389" t="s">
        <v>670</v>
      </c>
      <c r="F8008" s="389" t="s">
        <v>647</v>
      </c>
      <c r="G8008" s="389" t="s">
        <v>520</v>
      </c>
    </row>
    <row r="8009" spans="1:7">
      <c r="A8009" s="389" t="s">
        <v>535</v>
      </c>
      <c r="B8009" s="389" t="s">
        <v>520</v>
      </c>
      <c r="C8009" s="389">
        <v>9.3414054558899906</v>
      </c>
      <c r="D8009" s="389" t="s">
        <v>669</v>
      </c>
      <c r="E8009" s="389" t="s">
        <v>670</v>
      </c>
      <c r="F8009" s="389" t="s">
        <v>647</v>
      </c>
      <c r="G8009" s="389" t="s">
        <v>520</v>
      </c>
    </row>
    <row r="8010" spans="1:7">
      <c r="A8010" s="389" t="s">
        <v>535</v>
      </c>
      <c r="B8010" s="389" t="s">
        <v>520</v>
      </c>
      <c r="C8010" s="389">
        <v>9.3414054558899906</v>
      </c>
      <c r="D8010" s="389" t="s">
        <v>669</v>
      </c>
      <c r="E8010" s="389" t="s">
        <v>670</v>
      </c>
      <c r="F8010" s="389" t="s">
        <v>647</v>
      </c>
      <c r="G8010" s="389" t="s">
        <v>520</v>
      </c>
    </row>
    <row r="8011" spans="1:7">
      <c r="A8011" s="389" t="s">
        <v>535</v>
      </c>
      <c r="B8011" s="389" t="s">
        <v>520</v>
      </c>
      <c r="C8011" s="389">
        <v>9.3414054558899906</v>
      </c>
      <c r="D8011" s="389" t="s">
        <v>669</v>
      </c>
      <c r="E8011" s="389" t="s">
        <v>670</v>
      </c>
      <c r="F8011" s="389" t="s">
        <v>647</v>
      </c>
      <c r="G8011" s="389" t="s">
        <v>520</v>
      </c>
    </row>
    <row r="8012" spans="1:7">
      <c r="A8012" s="389" t="s">
        <v>578</v>
      </c>
      <c r="B8012" s="389" t="s">
        <v>520</v>
      </c>
      <c r="C8012" s="389">
        <v>5.6918660074399998</v>
      </c>
      <c r="D8012" s="389" t="s">
        <v>669</v>
      </c>
      <c r="E8012" s="389" t="s">
        <v>670</v>
      </c>
      <c r="F8012" s="389" t="s">
        <v>647</v>
      </c>
      <c r="G8012" s="389" t="s">
        <v>520</v>
      </c>
    </row>
    <row r="8013" spans="1:7">
      <c r="A8013" s="389" t="s">
        <v>581</v>
      </c>
      <c r="B8013" s="389" t="s">
        <v>520</v>
      </c>
      <c r="C8013" s="389">
        <v>3.20507715936</v>
      </c>
      <c r="D8013" s="389" t="s">
        <v>669</v>
      </c>
      <c r="E8013" s="389" t="s">
        <v>670</v>
      </c>
      <c r="F8013" s="389" t="s">
        <v>647</v>
      </c>
      <c r="G8013" s="389" t="s">
        <v>520</v>
      </c>
    </row>
    <row r="8014" spans="1:7">
      <c r="A8014" s="389" t="s">
        <v>577</v>
      </c>
      <c r="B8014" s="389" t="s">
        <v>520</v>
      </c>
      <c r="C8014" s="389">
        <v>0.62144840522199996</v>
      </c>
      <c r="D8014" s="389" t="s">
        <v>669</v>
      </c>
      <c r="E8014" s="389" t="s">
        <v>670</v>
      </c>
      <c r="F8014" s="389" t="s">
        <v>647</v>
      </c>
      <c r="G8014" s="389" t="s">
        <v>520</v>
      </c>
    </row>
    <row r="8015" spans="1:7">
      <c r="A8015" s="389" t="s">
        <v>514</v>
      </c>
      <c r="B8015" s="389" t="s">
        <v>520</v>
      </c>
      <c r="C8015" s="389">
        <v>3.3395187012999998</v>
      </c>
      <c r="D8015" s="389" t="s">
        <v>669</v>
      </c>
      <c r="E8015" s="389" t="s">
        <v>670</v>
      </c>
      <c r="F8015" s="389" t="s">
        <v>647</v>
      </c>
      <c r="G8015" s="389" t="s">
        <v>520</v>
      </c>
    </row>
    <row r="8016" spans="1:7">
      <c r="A8016" s="389" t="s">
        <v>514</v>
      </c>
      <c r="B8016" s="389" t="s">
        <v>520</v>
      </c>
      <c r="C8016" s="389">
        <v>3.3395187012999998</v>
      </c>
      <c r="D8016" s="389" t="s">
        <v>669</v>
      </c>
      <c r="E8016" s="389" t="s">
        <v>670</v>
      </c>
      <c r="F8016" s="389" t="s">
        <v>647</v>
      </c>
      <c r="G8016" s="389" t="s">
        <v>520</v>
      </c>
    </row>
    <row r="8017" spans="1:7">
      <c r="A8017" s="389" t="s">
        <v>514</v>
      </c>
      <c r="B8017" s="389" t="s">
        <v>520</v>
      </c>
      <c r="C8017" s="389">
        <v>3.3395187012999998</v>
      </c>
      <c r="D8017" s="389" t="s">
        <v>669</v>
      </c>
      <c r="E8017" s="389" t="s">
        <v>670</v>
      </c>
      <c r="F8017" s="389" t="s">
        <v>647</v>
      </c>
      <c r="G8017" s="389" t="s">
        <v>520</v>
      </c>
    </row>
    <row r="8018" spans="1:7">
      <c r="A8018" s="389" t="s">
        <v>558</v>
      </c>
      <c r="B8018" s="389" t="s">
        <v>520</v>
      </c>
      <c r="C8018" s="389">
        <v>3.4865073999099998</v>
      </c>
      <c r="D8018" s="389" t="s">
        <v>669</v>
      </c>
      <c r="E8018" s="389" t="s">
        <v>670</v>
      </c>
      <c r="F8018" s="389" t="s">
        <v>647</v>
      </c>
      <c r="G8018" s="389" t="s">
        <v>520</v>
      </c>
    </row>
    <row r="8019" spans="1:7">
      <c r="A8019" s="389" t="s">
        <v>514</v>
      </c>
      <c r="B8019" s="389" t="s">
        <v>520</v>
      </c>
      <c r="C8019" s="389">
        <v>3.1653608641200002</v>
      </c>
      <c r="D8019" s="389" t="s">
        <v>669</v>
      </c>
      <c r="E8019" s="389" t="s">
        <v>670</v>
      </c>
      <c r="F8019" s="389" t="s">
        <v>647</v>
      </c>
      <c r="G8019" s="389" t="s">
        <v>520</v>
      </c>
    </row>
    <row r="8020" spans="1:7">
      <c r="A8020" s="389" t="s">
        <v>563</v>
      </c>
      <c r="B8020" s="389" t="s">
        <v>520</v>
      </c>
      <c r="C8020" s="389">
        <v>5.5269176080099998</v>
      </c>
      <c r="D8020" s="389" t="s">
        <v>669</v>
      </c>
      <c r="E8020" s="389" t="s">
        <v>670</v>
      </c>
      <c r="F8020" s="389" t="s">
        <v>647</v>
      </c>
      <c r="G8020" s="389" t="s">
        <v>520</v>
      </c>
    </row>
    <row r="8021" spans="1:7">
      <c r="A8021" s="389" t="s">
        <v>571</v>
      </c>
      <c r="B8021" s="389" t="s">
        <v>520</v>
      </c>
      <c r="C8021" s="389">
        <v>1.8951732617499999</v>
      </c>
      <c r="D8021" s="389" t="s">
        <v>669</v>
      </c>
      <c r="E8021" s="389" t="s">
        <v>670</v>
      </c>
      <c r="F8021" s="389" t="s">
        <v>647</v>
      </c>
      <c r="G8021" s="389" t="s">
        <v>520</v>
      </c>
    </row>
    <row r="8022" spans="1:7">
      <c r="A8022" s="389" t="s">
        <v>525</v>
      </c>
      <c r="B8022" s="389" t="s">
        <v>520</v>
      </c>
      <c r="C8022" s="389">
        <v>7.2110515312299999</v>
      </c>
      <c r="D8022" s="389" t="s">
        <v>669</v>
      </c>
      <c r="E8022" s="389" t="s">
        <v>670</v>
      </c>
      <c r="F8022" s="389" t="s">
        <v>647</v>
      </c>
      <c r="G8022" s="389" t="s">
        <v>520</v>
      </c>
    </row>
    <row r="8023" spans="1:7">
      <c r="A8023" s="389" t="s">
        <v>525</v>
      </c>
      <c r="B8023" s="389" t="s">
        <v>520</v>
      </c>
      <c r="C8023" s="389">
        <v>7.2110515312299999</v>
      </c>
      <c r="D8023" s="389" t="s">
        <v>669</v>
      </c>
      <c r="E8023" s="389" t="s">
        <v>670</v>
      </c>
      <c r="F8023" s="389" t="s">
        <v>647</v>
      </c>
      <c r="G8023" s="389" t="s">
        <v>520</v>
      </c>
    </row>
    <row r="8024" spans="1:7">
      <c r="A8024" s="389" t="s">
        <v>577</v>
      </c>
      <c r="B8024" s="389" t="s">
        <v>520</v>
      </c>
      <c r="C8024" s="389">
        <v>2.39022542846</v>
      </c>
      <c r="D8024" s="389" t="s">
        <v>669</v>
      </c>
      <c r="E8024" s="389" t="s">
        <v>670</v>
      </c>
      <c r="F8024" s="389" t="s">
        <v>647</v>
      </c>
      <c r="G8024" s="389" t="s">
        <v>520</v>
      </c>
    </row>
    <row r="8025" spans="1:7">
      <c r="A8025" s="389" t="s">
        <v>578</v>
      </c>
      <c r="B8025" s="389" t="s">
        <v>520</v>
      </c>
      <c r="C8025" s="389">
        <v>2.8479222380699998</v>
      </c>
      <c r="D8025" s="389" t="s">
        <v>669</v>
      </c>
      <c r="E8025" s="389" t="s">
        <v>670</v>
      </c>
      <c r="F8025" s="389" t="s">
        <v>647</v>
      </c>
      <c r="G8025" s="389" t="s">
        <v>520</v>
      </c>
    </row>
    <row r="8026" spans="1:7">
      <c r="A8026" s="389" t="s">
        <v>526</v>
      </c>
      <c r="B8026" s="389" t="s">
        <v>520</v>
      </c>
      <c r="C8026" s="389">
        <v>2.02235933478</v>
      </c>
      <c r="D8026" s="389" t="s">
        <v>669</v>
      </c>
      <c r="E8026" s="389" t="s">
        <v>670</v>
      </c>
      <c r="F8026" s="389" t="s">
        <v>647</v>
      </c>
      <c r="G8026" s="389" t="s">
        <v>520</v>
      </c>
    </row>
    <row r="8027" spans="1:7">
      <c r="A8027" s="389" t="s">
        <v>569</v>
      </c>
      <c r="B8027" s="389" t="s">
        <v>520</v>
      </c>
      <c r="C8027" s="389">
        <v>2.02235933478</v>
      </c>
      <c r="D8027" s="389" t="s">
        <v>669</v>
      </c>
      <c r="E8027" s="389" t="s">
        <v>670</v>
      </c>
      <c r="F8027" s="389" t="s">
        <v>647</v>
      </c>
      <c r="G8027" s="389" t="s">
        <v>520</v>
      </c>
    </row>
    <row r="8028" spans="1:7">
      <c r="A8028" s="389" t="s">
        <v>578</v>
      </c>
      <c r="B8028" s="389" t="s">
        <v>520</v>
      </c>
      <c r="C8028" s="389">
        <v>2.1214734597699998</v>
      </c>
      <c r="D8028" s="389" t="s">
        <v>669</v>
      </c>
      <c r="E8028" s="389" t="s">
        <v>670</v>
      </c>
      <c r="F8028" s="389" t="s">
        <v>647</v>
      </c>
      <c r="G8028" s="389" t="s">
        <v>520</v>
      </c>
    </row>
    <row r="8029" spans="1:7">
      <c r="A8029" s="389" t="s">
        <v>535</v>
      </c>
      <c r="B8029" s="389" t="s">
        <v>520</v>
      </c>
      <c r="C8029" s="389">
        <v>12.1034034763</v>
      </c>
      <c r="D8029" s="389" t="s">
        <v>669</v>
      </c>
      <c r="E8029" s="389" t="s">
        <v>670</v>
      </c>
      <c r="F8029" s="389" t="s">
        <v>647</v>
      </c>
      <c r="G8029" s="389" t="s">
        <v>520</v>
      </c>
    </row>
    <row r="8030" spans="1:7">
      <c r="A8030" s="389" t="s">
        <v>535</v>
      </c>
      <c r="B8030" s="389" t="s">
        <v>520</v>
      </c>
      <c r="C8030" s="389">
        <v>12.1034034763</v>
      </c>
      <c r="D8030" s="389" t="s">
        <v>669</v>
      </c>
      <c r="E8030" s="389" t="s">
        <v>670</v>
      </c>
      <c r="F8030" s="389" t="s">
        <v>647</v>
      </c>
      <c r="G8030" s="389" t="s">
        <v>520</v>
      </c>
    </row>
    <row r="8031" spans="1:7">
      <c r="A8031" s="389" t="s">
        <v>528</v>
      </c>
      <c r="B8031" s="389" t="s">
        <v>520</v>
      </c>
      <c r="C8031" s="389">
        <v>18.465430550200001</v>
      </c>
      <c r="D8031" s="389" t="s">
        <v>669</v>
      </c>
      <c r="E8031" s="389" t="s">
        <v>670</v>
      </c>
      <c r="F8031" s="389" t="s">
        <v>647</v>
      </c>
      <c r="G8031" s="389" t="s">
        <v>520</v>
      </c>
    </row>
    <row r="8032" spans="1:7">
      <c r="A8032" s="389" t="s">
        <v>562</v>
      </c>
      <c r="B8032" s="389" t="s">
        <v>520</v>
      </c>
      <c r="C8032" s="389">
        <v>8.3497356060399905</v>
      </c>
      <c r="D8032" s="389" t="s">
        <v>669</v>
      </c>
      <c r="E8032" s="389" t="s">
        <v>670</v>
      </c>
      <c r="F8032" s="389" t="s">
        <v>647</v>
      </c>
      <c r="G8032" s="389" t="s">
        <v>520</v>
      </c>
    </row>
    <row r="8033" spans="1:7">
      <c r="A8033" s="389" t="s">
        <v>563</v>
      </c>
      <c r="B8033" s="389" t="s">
        <v>520</v>
      </c>
      <c r="C8033" s="389">
        <v>8.3497356060399905</v>
      </c>
      <c r="D8033" s="389" t="s">
        <v>669</v>
      </c>
      <c r="E8033" s="389" t="s">
        <v>670</v>
      </c>
      <c r="F8033" s="389" t="s">
        <v>647</v>
      </c>
      <c r="G8033" s="389" t="s">
        <v>520</v>
      </c>
    </row>
    <row r="8034" spans="1:7">
      <c r="A8034" s="389" t="s">
        <v>562</v>
      </c>
      <c r="B8034" s="389" t="s">
        <v>520</v>
      </c>
      <c r="C8034" s="389">
        <v>9.7874475248100001</v>
      </c>
      <c r="D8034" s="389" t="s">
        <v>669</v>
      </c>
      <c r="E8034" s="389" t="s">
        <v>670</v>
      </c>
      <c r="F8034" s="389" t="s">
        <v>647</v>
      </c>
      <c r="G8034" s="389" t="s">
        <v>520</v>
      </c>
    </row>
    <row r="8035" spans="1:7">
      <c r="A8035" s="389" t="s">
        <v>544</v>
      </c>
      <c r="B8035" s="389" t="s">
        <v>520</v>
      </c>
      <c r="C8035" s="389">
        <v>11.362579314</v>
      </c>
      <c r="D8035" s="389" t="s">
        <v>669</v>
      </c>
      <c r="E8035" s="389" t="s">
        <v>670</v>
      </c>
      <c r="F8035" s="389" t="s">
        <v>647</v>
      </c>
      <c r="G8035" s="389" t="s">
        <v>520</v>
      </c>
    </row>
    <row r="8036" spans="1:7">
      <c r="A8036" s="389" t="s">
        <v>562</v>
      </c>
      <c r="B8036" s="389" t="s">
        <v>520</v>
      </c>
      <c r="C8036" s="389">
        <v>11.362579314</v>
      </c>
      <c r="D8036" s="389" t="s">
        <v>669</v>
      </c>
      <c r="E8036" s="389" t="s">
        <v>670</v>
      </c>
      <c r="F8036" s="389" t="s">
        <v>647</v>
      </c>
      <c r="G8036" s="389" t="s">
        <v>520</v>
      </c>
    </row>
    <row r="8037" spans="1:7">
      <c r="A8037" s="389" t="s">
        <v>563</v>
      </c>
      <c r="B8037" s="389" t="s">
        <v>520</v>
      </c>
      <c r="C8037" s="389">
        <v>11.362579314</v>
      </c>
      <c r="D8037" s="389" t="s">
        <v>669</v>
      </c>
      <c r="E8037" s="389" t="s">
        <v>670</v>
      </c>
      <c r="F8037" s="389" t="s">
        <v>647</v>
      </c>
      <c r="G8037" s="389" t="s">
        <v>520</v>
      </c>
    </row>
    <row r="8038" spans="1:7">
      <c r="A8038" s="389" t="s">
        <v>581</v>
      </c>
      <c r="B8038" s="389" t="s">
        <v>520</v>
      </c>
      <c r="C8038" s="389">
        <v>4.0947355932900003</v>
      </c>
      <c r="D8038" s="389" t="s">
        <v>669</v>
      </c>
      <c r="E8038" s="389" t="s">
        <v>670</v>
      </c>
      <c r="F8038" s="389" t="s">
        <v>647</v>
      </c>
      <c r="G8038" s="389" t="s">
        <v>520</v>
      </c>
    </row>
    <row r="8039" spans="1:7">
      <c r="A8039" s="389" t="s">
        <v>577</v>
      </c>
      <c r="B8039" s="389" t="s">
        <v>520</v>
      </c>
      <c r="C8039" s="389">
        <v>4.7953689084700004</v>
      </c>
      <c r="D8039" s="389" t="s">
        <v>669</v>
      </c>
      <c r="E8039" s="389" t="s">
        <v>670</v>
      </c>
      <c r="F8039" s="389" t="s">
        <v>647</v>
      </c>
      <c r="G8039" s="389" t="s">
        <v>520</v>
      </c>
    </row>
    <row r="8040" spans="1:7">
      <c r="A8040" s="389" t="s">
        <v>577</v>
      </c>
      <c r="B8040" s="389" t="s">
        <v>520</v>
      </c>
      <c r="C8040" s="389">
        <v>5.4314295253699996</v>
      </c>
      <c r="D8040" s="389" t="s">
        <v>669</v>
      </c>
      <c r="E8040" s="389" t="s">
        <v>670</v>
      </c>
      <c r="F8040" s="389" t="s">
        <v>647</v>
      </c>
      <c r="G8040" s="389" t="s">
        <v>520</v>
      </c>
    </row>
    <row r="8041" spans="1:7">
      <c r="A8041" s="389" t="s">
        <v>514</v>
      </c>
      <c r="B8041" s="389" t="s">
        <v>520</v>
      </c>
      <c r="C8041" s="389">
        <v>3.4714235520200001</v>
      </c>
      <c r="D8041" s="389" t="s">
        <v>669</v>
      </c>
      <c r="E8041" s="389" t="s">
        <v>670</v>
      </c>
      <c r="F8041" s="389" t="s">
        <v>647</v>
      </c>
      <c r="G8041" s="389" t="s">
        <v>520</v>
      </c>
    </row>
    <row r="8042" spans="1:7">
      <c r="A8042" s="389" t="s">
        <v>554</v>
      </c>
      <c r="B8042" s="389" t="s">
        <v>520</v>
      </c>
      <c r="C8042" s="389">
        <v>7.4586517504299996</v>
      </c>
      <c r="D8042" s="389" t="s">
        <v>669</v>
      </c>
      <c r="E8042" s="389" t="s">
        <v>670</v>
      </c>
      <c r="F8042" s="389" t="s">
        <v>647</v>
      </c>
      <c r="G8042" s="389" t="s">
        <v>520</v>
      </c>
    </row>
    <row r="8043" spans="1:7">
      <c r="A8043" s="389" t="s">
        <v>554</v>
      </c>
      <c r="B8043" s="389" t="s">
        <v>520</v>
      </c>
      <c r="C8043" s="389">
        <v>7.4586517504299996</v>
      </c>
      <c r="D8043" s="389" t="s">
        <v>669</v>
      </c>
      <c r="E8043" s="389" t="s">
        <v>670</v>
      </c>
      <c r="F8043" s="389" t="s">
        <v>647</v>
      </c>
      <c r="G8043" s="389" t="s">
        <v>520</v>
      </c>
    </row>
    <row r="8044" spans="1:7">
      <c r="A8044" s="389" t="s">
        <v>554</v>
      </c>
      <c r="B8044" s="389" t="s">
        <v>520</v>
      </c>
      <c r="C8044" s="389">
        <v>7.4586517504299996</v>
      </c>
      <c r="D8044" s="389" t="s">
        <v>669</v>
      </c>
      <c r="E8044" s="389" t="s">
        <v>670</v>
      </c>
      <c r="F8044" s="389" t="s">
        <v>647</v>
      </c>
      <c r="G8044" s="389" t="s">
        <v>520</v>
      </c>
    </row>
    <row r="8045" spans="1:7">
      <c r="A8045" s="389" t="s">
        <v>514</v>
      </c>
      <c r="B8045" s="389" t="s">
        <v>520</v>
      </c>
      <c r="C8045" s="389">
        <v>6.12073607614</v>
      </c>
      <c r="D8045" s="389" t="s">
        <v>669</v>
      </c>
      <c r="E8045" s="389" t="s">
        <v>670</v>
      </c>
      <c r="F8045" s="389" t="s">
        <v>647</v>
      </c>
      <c r="G8045" s="389" t="s">
        <v>520</v>
      </c>
    </row>
    <row r="8046" spans="1:7">
      <c r="A8046" s="389" t="s">
        <v>578</v>
      </c>
      <c r="B8046" s="389" t="s">
        <v>520</v>
      </c>
      <c r="C8046" s="389">
        <v>5.0505913684600001</v>
      </c>
      <c r="D8046" s="389" t="s">
        <v>669</v>
      </c>
      <c r="E8046" s="389" t="s">
        <v>670</v>
      </c>
      <c r="F8046" s="389" t="s">
        <v>647</v>
      </c>
      <c r="G8046" s="389" t="s">
        <v>520</v>
      </c>
    </row>
    <row r="8047" spans="1:7">
      <c r="A8047" s="389" t="s">
        <v>578</v>
      </c>
      <c r="B8047" s="389" t="s">
        <v>520</v>
      </c>
      <c r="C8047" s="389">
        <v>5.0505913684600001</v>
      </c>
      <c r="D8047" s="389" t="s">
        <v>669</v>
      </c>
      <c r="E8047" s="389" t="s">
        <v>670</v>
      </c>
      <c r="F8047" s="389" t="s">
        <v>647</v>
      </c>
      <c r="G8047" s="389" t="s">
        <v>520</v>
      </c>
    </row>
    <row r="8048" spans="1:7">
      <c r="A8048" s="389" t="s">
        <v>560</v>
      </c>
      <c r="B8048" s="389" t="s">
        <v>520</v>
      </c>
      <c r="C8048" s="389">
        <v>2.6420100342100001</v>
      </c>
      <c r="D8048" s="389" t="s">
        <v>669</v>
      </c>
      <c r="E8048" s="389" t="s">
        <v>670</v>
      </c>
      <c r="F8048" s="389" t="s">
        <v>647</v>
      </c>
      <c r="G8048" s="389" t="s">
        <v>520</v>
      </c>
    </row>
    <row r="8049" spans="1:7">
      <c r="A8049" s="389" t="s">
        <v>574</v>
      </c>
      <c r="B8049" s="389" t="s">
        <v>520</v>
      </c>
      <c r="C8049" s="389">
        <v>9.9883109648699904</v>
      </c>
      <c r="D8049" s="389" t="s">
        <v>669</v>
      </c>
      <c r="E8049" s="389" t="s">
        <v>670</v>
      </c>
      <c r="F8049" s="389" t="s">
        <v>647</v>
      </c>
      <c r="G8049" s="389" t="s">
        <v>520</v>
      </c>
    </row>
    <row r="8050" spans="1:7">
      <c r="A8050" s="389" t="s">
        <v>537</v>
      </c>
      <c r="B8050" s="389" t="s">
        <v>520</v>
      </c>
      <c r="C8050" s="389">
        <v>2.7304303059900001</v>
      </c>
      <c r="D8050" s="389" t="s">
        <v>669</v>
      </c>
      <c r="E8050" s="389" t="s">
        <v>670</v>
      </c>
      <c r="F8050" s="389" t="s">
        <v>647</v>
      </c>
      <c r="G8050" s="389" t="s">
        <v>520</v>
      </c>
    </row>
    <row r="8051" spans="1:7">
      <c r="A8051" s="389" t="s">
        <v>514</v>
      </c>
      <c r="B8051" s="389" t="s">
        <v>520</v>
      </c>
      <c r="C8051" s="389">
        <v>0.31693573011699999</v>
      </c>
      <c r="D8051" s="389" t="s">
        <v>669</v>
      </c>
      <c r="E8051" s="389" t="s">
        <v>670</v>
      </c>
      <c r="F8051" s="389" t="s">
        <v>647</v>
      </c>
      <c r="G8051" s="389" t="s">
        <v>520</v>
      </c>
    </row>
    <row r="8052" spans="1:7">
      <c r="A8052" s="389" t="s">
        <v>563</v>
      </c>
      <c r="B8052" s="389" t="s">
        <v>520</v>
      </c>
      <c r="C8052" s="389">
        <v>20.3711032557</v>
      </c>
      <c r="D8052" s="389" t="s">
        <v>669</v>
      </c>
      <c r="E8052" s="389" t="s">
        <v>670</v>
      </c>
      <c r="F8052" s="389" t="s">
        <v>647</v>
      </c>
      <c r="G8052" s="389" t="s">
        <v>520</v>
      </c>
    </row>
    <row r="8053" spans="1:7">
      <c r="A8053" s="389" t="s">
        <v>514</v>
      </c>
      <c r="B8053" s="389" t="s">
        <v>520</v>
      </c>
      <c r="C8053" s="389">
        <v>5.92310820406</v>
      </c>
      <c r="D8053" s="389" t="s">
        <v>669</v>
      </c>
      <c r="E8053" s="389" t="s">
        <v>670</v>
      </c>
      <c r="F8053" s="389" t="s">
        <v>647</v>
      </c>
      <c r="G8053" s="389" t="s">
        <v>520</v>
      </c>
    </row>
    <row r="8054" spans="1:7">
      <c r="A8054" s="389" t="s">
        <v>567</v>
      </c>
      <c r="B8054" s="389" t="s">
        <v>520</v>
      </c>
      <c r="C8054" s="389">
        <v>5.92310820406</v>
      </c>
      <c r="D8054" s="389" t="s">
        <v>669</v>
      </c>
      <c r="E8054" s="389" t="s">
        <v>670</v>
      </c>
      <c r="F8054" s="389" t="s">
        <v>647</v>
      </c>
      <c r="G8054" s="389" t="s">
        <v>520</v>
      </c>
    </row>
    <row r="8055" spans="1:7">
      <c r="A8055" s="389" t="s">
        <v>567</v>
      </c>
      <c r="B8055" s="389" t="s">
        <v>520</v>
      </c>
      <c r="C8055" s="389">
        <v>5.92310820406</v>
      </c>
      <c r="D8055" s="389" t="s">
        <v>669</v>
      </c>
      <c r="E8055" s="389" t="s">
        <v>670</v>
      </c>
      <c r="F8055" s="389" t="s">
        <v>647</v>
      </c>
      <c r="G8055" s="389" t="s">
        <v>520</v>
      </c>
    </row>
    <row r="8056" spans="1:7">
      <c r="A8056" s="389" t="s">
        <v>577</v>
      </c>
      <c r="B8056" s="389" t="s">
        <v>520</v>
      </c>
      <c r="C8056" s="389">
        <v>3.80007412448</v>
      </c>
      <c r="D8056" s="389" t="s">
        <v>669</v>
      </c>
      <c r="E8056" s="389" t="s">
        <v>670</v>
      </c>
      <c r="F8056" s="389" t="s">
        <v>647</v>
      </c>
      <c r="G8056" s="389" t="s">
        <v>520</v>
      </c>
    </row>
    <row r="8057" spans="1:7">
      <c r="A8057" s="389" t="s">
        <v>563</v>
      </c>
      <c r="B8057" s="389" t="s">
        <v>520</v>
      </c>
      <c r="C8057" s="389">
        <v>2.6515250447700001</v>
      </c>
      <c r="D8057" s="389" t="s">
        <v>669</v>
      </c>
      <c r="E8057" s="389" t="s">
        <v>670</v>
      </c>
      <c r="F8057" s="389" t="s">
        <v>647</v>
      </c>
      <c r="G8057" s="389" t="s">
        <v>520</v>
      </c>
    </row>
    <row r="8058" spans="1:7">
      <c r="A8058" s="389" t="s">
        <v>524</v>
      </c>
      <c r="B8058" s="389" t="s">
        <v>520</v>
      </c>
      <c r="C8058" s="389">
        <v>3.71644331707</v>
      </c>
      <c r="D8058" s="389" t="s">
        <v>669</v>
      </c>
      <c r="E8058" s="389" t="s">
        <v>670</v>
      </c>
      <c r="F8058" s="389" t="s">
        <v>647</v>
      </c>
      <c r="G8058" s="389" t="s">
        <v>520</v>
      </c>
    </row>
    <row r="8059" spans="1:7">
      <c r="A8059" s="389" t="s">
        <v>514</v>
      </c>
      <c r="B8059" s="389" t="s">
        <v>520</v>
      </c>
      <c r="C8059" s="389">
        <v>5.3862621599700002</v>
      </c>
      <c r="D8059" s="389" t="s">
        <v>669</v>
      </c>
      <c r="E8059" s="389" t="s">
        <v>670</v>
      </c>
      <c r="F8059" s="389" t="s">
        <v>647</v>
      </c>
      <c r="G8059" s="389" t="s">
        <v>520</v>
      </c>
    </row>
    <row r="8060" spans="1:7">
      <c r="A8060" s="389" t="s">
        <v>578</v>
      </c>
      <c r="B8060" s="389" t="s">
        <v>520</v>
      </c>
      <c r="C8060" s="389">
        <v>4.9060808428499998</v>
      </c>
      <c r="D8060" s="389" t="s">
        <v>669</v>
      </c>
      <c r="E8060" s="389" t="s">
        <v>670</v>
      </c>
      <c r="F8060" s="389" t="s">
        <v>647</v>
      </c>
      <c r="G8060" s="389" t="s">
        <v>520</v>
      </c>
    </row>
    <row r="8061" spans="1:7">
      <c r="A8061" s="389" t="s">
        <v>562</v>
      </c>
      <c r="B8061" s="389" t="s">
        <v>520</v>
      </c>
      <c r="C8061" s="389">
        <v>13.3056053022</v>
      </c>
      <c r="D8061" s="389" t="s">
        <v>669</v>
      </c>
      <c r="E8061" s="389" t="s">
        <v>670</v>
      </c>
      <c r="F8061" s="389" t="s">
        <v>647</v>
      </c>
      <c r="G8061" s="389" t="s">
        <v>520</v>
      </c>
    </row>
    <row r="8062" spans="1:7">
      <c r="A8062" s="389" t="s">
        <v>514</v>
      </c>
      <c r="B8062" s="389" t="s">
        <v>520</v>
      </c>
      <c r="C8062" s="389">
        <v>2.2919365621600001</v>
      </c>
      <c r="D8062" s="389" t="s">
        <v>669</v>
      </c>
      <c r="E8062" s="389" t="s">
        <v>670</v>
      </c>
      <c r="F8062" s="389" t="s">
        <v>647</v>
      </c>
      <c r="G8062" s="389" t="s">
        <v>520</v>
      </c>
    </row>
    <row r="8063" spans="1:7">
      <c r="A8063" s="389" t="s">
        <v>529</v>
      </c>
      <c r="B8063" s="389" t="s">
        <v>520</v>
      </c>
      <c r="C8063" s="389">
        <v>5.1952588508800002</v>
      </c>
      <c r="D8063" s="389" t="s">
        <v>669</v>
      </c>
      <c r="E8063" s="389" t="s">
        <v>670</v>
      </c>
      <c r="F8063" s="389" t="s">
        <v>647</v>
      </c>
      <c r="G8063" s="389" t="s">
        <v>520</v>
      </c>
    </row>
    <row r="8064" spans="1:7">
      <c r="A8064" s="389" t="s">
        <v>578</v>
      </c>
      <c r="B8064" s="389" t="s">
        <v>520</v>
      </c>
      <c r="C8064" s="389">
        <v>21.0636175257</v>
      </c>
      <c r="D8064" s="389" t="s">
        <v>669</v>
      </c>
      <c r="E8064" s="389" t="s">
        <v>670</v>
      </c>
      <c r="F8064" s="389" t="s">
        <v>647</v>
      </c>
      <c r="G8064" s="389" t="s">
        <v>520</v>
      </c>
    </row>
    <row r="8065" spans="1:7">
      <c r="A8065" s="389" t="s">
        <v>571</v>
      </c>
      <c r="B8065" s="389" t="s">
        <v>520</v>
      </c>
      <c r="C8065" s="389">
        <v>3.3521391137199998</v>
      </c>
      <c r="D8065" s="389" t="s">
        <v>669</v>
      </c>
      <c r="E8065" s="389" t="s">
        <v>670</v>
      </c>
      <c r="F8065" s="389" t="s">
        <v>647</v>
      </c>
      <c r="G8065" s="389" t="s">
        <v>520</v>
      </c>
    </row>
    <row r="8066" spans="1:7">
      <c r="A8066" s="389" t="s">
        <v>563</v>
      </c>
      <c r="B8066" s="389" t="s">
        <v>520</v>
      </c>
      <c r="C8066" s="389">
        <v>1.6671922990900001</v>
      </c>
      <c r="D8066" s="389" t="s">
        <v>669</v>
      </c>
      <c r="E8066" s="389" t="s">
        <v>670</v>
      </c>
      <c r="F8066" s="389" t="s">
        <v>647</v>
      </c>
      <c r="G8066" s="389" t="s">
        <v>520</v>
      </c>
    </row>
    <row r="8067" spans="1:7">
      <c r="A8067" s="389" t="s">
        <v>563</v>
      </c>
      <c r="B8067" s="389" t="s">
        <v>520</v>
      </c>
      <c r="C8067" s="389">
        <v>69.317915002800007</v>
      </c>
      <c r="D8067" s="389" t="s">
        <v>669</v>
      </c>
      <c r="E8067" s="389" t="s">
        <v>670</v>
      </c>
      <c r="F8067" s="389" t="s">
        <v>647</v>
      </c>
      <c r="G8067" s="389" t="s">
        <v>520</v>
      </c>
    </row>
    <row r="8068" spans="1:7">
      <c r="A8068" s="389" t="s">
        <v>581</v>
      </c>
      <c r="B8068" s="389" t="s">
        <v>520</v>
      </c>
      <c r="C8068" s="389">
        <v>1.83391480733</v>
      </c>
      <c r="D8068" s="389" t="s">
        <v>669</v>
      </c>
      <c r="E8068" s="389" t="s">
        <v>670</v>
      </c>
      <c r="F8068" s="389" t="s">
        <v>647</v>
      </c>
      <c r="G8068" s="389" t="s">
        <v>520</v>
      </c>
    </row>
    <row r="8069" spans="1:7">
      <c r="A8069" s="389" t="s">
        <v>578</v>
      </c>
      <c r="B8069" s="389" t="s">
        <v>520</v>
      </c>
      <c r="C8069" s="389">
        <v>2.70257508156</v>
      </c>
      <c r="D8069" s="389" t="s">
        <v>669</v>
      </c>
      <c r="E8069" s="389" t="s">
        <v>670</v>
      </c>
      <c r="F8069" s="389" t="s">
        <v>647</v>
      </c>
      <c r="G8069" s="389" t="s">
        <v>520</v>
      </c>
    </row>
    <row r="8070" spans="1:7">
      <c r="A8070" s="389" t="s">
        <v>528</v>
      </c>
      <c r="B8070" s="389" t="s">
        <v>520</v>
      </c>
      <c r="C8070" s="389">
        <v>3.6279723817799998</v>
      </c>
      <c r="D8070" s="389" t="s">
        <v>669</v>
      </c>
      <c r="E8070" s="389" t="s">
        <v>670</v>
      </c>
      <c r="F8070" s="389" t="s">
        <v>647</v>
      </c>
      <c r="G8070" s="389" t="s">
        <v>520</v>
      </c>
    </row>
    <row r="8071" spans="1:7">
      <c r="A8071" s="389" t="s">
        <v>528</v>
      </c>
      <c r="B8071" s="389" t="s">
        <v>520</v>
      </c>
      <c r="C8071" s="389">
        <v>3.6279723817799998</v>
      </c>
      <c r="D8071" s="389" t="s">
        <v>669</v>
      </c>
      <c r="E8071" s="389" t="s">
        <v>670</v>
      </c>
      <c r="F8071" s="389" t="s">
        <v>647</v>
      </c>
      <c r="G8071" s="389" t="s">
        <v>520</v>
      </c>
    </row>
    <row r="8072" spans="1:7">
      <c r="A8072" s="389" t="s">
        <v>549</v>
      </c>
      <c r="B8072" s="389" t="s">
        <v>520</v>
      </c>
      <c r="C8072" s="389">
        <v>4.4348405518899998</v>
      </c>
      <c r="D8072" s="389" t="s">
        <v>669</v>
      </c>
      <c r="E8072" s="389" t="s">
        <v>670</v>
      </c>
      <c r="F8072" s="389" t="s">
        <v>650</v>
      </c>
      <c r="G8072" s="389" t="s">
        <v>520</v>
      </c>
    </row>
    <row r="8073" spans="1:7">
      <c r="A8073" s="389" t="s">
        <v>569</v>
      </c>
      <c r="B8073" s="389" t="s">
        <v>520</v>
      </c>
      <c r="C8073" s="389">
        <v>1.24860895577</v>
      </c>
      <c r="D8073" s="389" t="s">
        <v>669</v>
      </c>
      <c r="E8073" s="389" t="s">
        <v>670</v>
      </c>
      <c r="F8073" s="389" t="s">
        <v>650</v>
      </c>
      <c r="G8073" s="389" t="s">
        <v>520</v>
      </c>
    </row>
    <row r="8074" spans="1:7">
      <c r="A8074" s="389" t="s">
        <v>572</v>
      </c>
      <c r="B8074" s="389" t="s">
        <v>520</v>
      </c>
      <c r="C8074" s="389">
        <v>0.70361792484600005</v>
      </c>
      <c r="D8074" s="389" t="s">
        <v>669</v>
      </c>
      <c r="E8074" s="389" t="s">
        <v>670</v>
      </c>
      <c r="F8074" s="389" t="s">
        <v>650</v>
      </c>
      <c r="G8074" s="389" t="s">
        <v>520</v>
      </c>
    </row>
    <row r="8075" spans="1:7">
      <c r="A8075" s="389" t="s">
        <v>542</v>
      </c>
      <c r="B8075" s="389" t="s">
        <v>520</v>
      </c>
      <c r="C8075" s="389">
        <v>4.2460375554400001</v>
      </c>
      <c r="D8075" s="389" t="s">
        <v>669</v>
      </c>
      <c r="E8075" s="389" t="s">
        <v>670</v>
      </c>
      <c r="F8075" s="389" t="s">
        <v>650</v>
      </c>
      <c r="G8075" s="389" t="s">
        <v>520</v>
      </c>
    </row>
    <row r="8076" spans="1:7">
      <c r="A8076" s="389" t="s">
        <v>544</v>
      </c>
      <c r="B8076" s="389" t="s">
        <v>520</v>
      </c>
      <c r="C8076" s="389">
        <v>1.0536818783199999</v>
      </c>
      <c r="D8076" s="389" t="s">
        <v>669</v>
      </c>
      <c r="E8076" s="389" t="s">
        <v>670</v>
      </c>
      <c r="F8076" s="389" t="s">
        <v>650</v>
      </c>
      <c r="G8076" s="389" t="s">
        <v>520</v>
      </c>
    </row>
    <row r="8077" spans="1:7">
      <c r="A8077" s="389" t="s">
        <v>526</v>
      </c>
      <c r="B8077" s="389" t="s">
        <v>520</v>
      </c>
      <c r="C8077" s="389">
        <v>4.5499176017099998</v>
      </c>
      <c r="D8077" s="389" t="s">
        <v>669</v>
      </c>
      <c r="E8077" s="389" t="s">
        <v>670</v>
      </c>
      <c r="F8077" s="389" t="s">
        <v>650</v>
      </c>
      <c r="G8077" s="389" t="s">
        <v>520</v>
      </c>
    </row>
    <row r="8078" spans="1:7">
      <c r="A8078" s="389" t="s">
        <v>514</v>
      </c>
      <c r="B8078" s="389" t="s">
        <v>520</v>
      </c>
      <c r="C8078" s="389">
        <v>0.88033676780400005</v>
      </c>
      <c r="D8078" s="389" t="s">
        <v>669</v>
      </c>
      <c r="E8078" s="389" t="s">
        <v>670</v>
      </c>
      <c r="F8078" s="389" t="s">
        <v>650</v>
      </c>
      <c r="G8078" s="389" t="s">
        <v>520</v>
      </c>
    </row>
    <row r="8079" spans="1:7">
      <c r="A8079" s="389" t="s">
        <v>566</v>
      </c>
      <c r="B8079" s="389" t="s">
        <v>520</v>
      </c>
      <c r="C8079" s="389">
        <v>2.7524027344699999</v>
      </c>
      <c r="D8079" s="389" t="s">
        <v>669</v>
      </c>
      <c r="E8079" s="389" t="s">
        <v>670</v>
      </c>
      <c r="F8079" s="389" t="s">
        <v>651</v>
      </c>
      <c r="G8079" s="389" t="s">
        <v>520</v>
      </c>
    </row>
    <row r="8080" spans="1:7">
      <c r="A8080" s="389" t="s">
        <v>576</v>
      </c>
      <c r="B8080" s="389" t="s">
        <v>520</v>
      </c>
      <c r="C8080" s="389">
        <v>1.19250844906</v>
      </c>
      <c r="D8080" s="389" t="s">
        <v>669</v>
      </c>
      <c r="E8080" s="389" t="s">
        <v>670</v>
      </c>
      <c r="F8080" s="389" t="s">
        <v>651</v>
      </c>
      <c r="G8080" s="389" t="s">
        <v>520</v>
      </c>
    </row>
    <row r="8081" spans="1:7">
      <c r="A8081" s="389" t="s">
        <v>576</v>
      </c>
      <c r="B8081" s="389" t="s">
        <v>520</v>
      </c>
      <c r="C8081" s="389">
        <v>1.19250844906</v>
      </c>
      <c r="D8081" s="389" t="s">
        <v>669</v>
      </c>
      <c r="E8081" s="389" t="s">
        <v>670</v>
      </c>
      <c r="F8081" s="389" t="s">
        <v>651</v>
      </c>
      <c r="G8081" s="389" t="s">
        <v>520</v>
      </c>
    </row>
    <row r="8082" spans="1:7">
      <c r="A8082" s="389" t="s">
        <v>576</v>
      </c>
      <c r="B8082" s="389" t="s">
        <v>520</v>
      </c>
      <c r="C8082" s="389">
        <v>1.19250844906</v>
      </c>
      <c r="D8082" s="389" t="s">
        <v>669</v>
      </c>
      <c r="E8082" s="389" t="s">
        <v>670</v>
      </c>
      <c r="F8082" s="389" t="s">
        <v>651</v>
      </c>
      <c r="G8082" s="389" t="s">
        <v>520</v>
      </c>
    </row>
    <row r="8083" spans="1:7">
      <c r="A8083" s="389" t="s">
        <v>578</v>
      </c>
      <c r="B8083" s="389" t="s">
        <v>520</v>
      </c>
      <c r="C8083" s="389">
        <v>1.19250844906</v>
      </c>
      <c r="D8083" s="389" t="s">
        <v>669</v>
      </c>
      <c r="E8083" s="389" t="s">
        <v>670</v>
      </c>
      <c r="F8083" s="389" t="s">
        <v>651</v>
      </c>
      <c r="G8083" s="389" t="s">
        <v>520</v>
      </c>
    </row>
    <row r="8084" spans="1:7">
      <c r="A8084" s="389" t="s">
        <v>578</v>
      </c>
      <c r="B8084" s="389" t="s">
        <v>520</v>
      </c>
      <c r="C8084" s="389">
        <v>1.19250844906</v>
      </c>
      <c r="D8084" s="389" t="s">
        <v>669</v>
      </c>
      <c r="E8084" s="389" t="s">
        <v>670</v>
      </c>
      <c r="F8084" s="389" t="s">
        <v>651</v>
      </c>
      <c r="G8084" s="389" t="s">
        <v>520</v>
      </c>
    </row>
    <row r="8085" spans="1:7">
      <c r="A8085" s="389" t="s">
        <v>578</v>
      </c>
      <c r="B8085" s="389" t="s">
        <v>520</v>
      </c>
      <c r="C8085" s="389">
        <v>1.19250844906</v>
      </c>
      <c r="D8085" s="389" t="s">
        <v>669</v>
      </c>
      <c r="E8085" s="389" t="s">
        <v>670</v>
      </c>
      <c r="F8085" s="389" t="s">
        <v>651</v>
      </c>
      <c r="G8085" s="389" t="s">
        <v>520</v>
      </c>
    </row>
    <row r="8086" spans="1:7">
      <c r="A8086" s="389" t="s">
        <v>553</v>
      </c>
      <c r="B8086" s="389" t="s">
        <v>520</v>
      </c>
      <c r="C8086" s="389">
        <v>1.6980738147800001</v>
      </c>
      <c r="D8086" s="389" t="s">
        <v>669</v>
      </c>
      <c r="E8086" s="389" t="s">
        <v>670</v>
      </c>
      <c r="F8086" s="389" t="s">
        <v>651</v>
      </c>
      <c r="G8086" s="389" t="s">
        <v>520</v>
      </c>
    </row>
    <row r="8087" spans="1:7">
      <c r="A8087" s="389" t="s">
        <v>553</v>
      </c>
      <c r="B8087" s="389" t="s">
        <v>520</v>
      </c>
      <c r="C8087" s="389">
        <v>1.4935807862299999</v>
      </c>
      <c r="D8087" s="389" t="s">
        <v>669</v>
      </c>
      <c r="E8087" s="389" t="s">
        <v>670</v>
      </c>
      <c r="F8087" s="389" t="s">
        <v>651</v>
      </c>
      <c r="G8087" s="389" t="s">
        <v>520</v>
      </c>
    </row>
    <row r="8088" spans="1:7">
      <c r="A8088" s="389" t="s">
        <v>576</v>
      </c>
      <c r="B8088" s="389" t="s">
        <v>520</v>
      </c>
      <c r="C8088" s="389">
        <v>1.41139169419</v>
      </c>
      <c r="D8088" s="389" t="s">
        <v>669</v>
      </c>
      <c r="E8088" s="389" t="s">
        <v>670</v>
      </c>
      <c r="F8088" s="389" t="s">
        <v>651</v>
      </c>
      <c r="G8088" s="389" t="s">
        <v>520</v>
      </c>
    </row>
    <row r="8089" spans="1:7">
      <c r="A8089" s="389" t="s">
        <v>578</v>
      </c>
      <c r="B8089" s="389" t="s">
        <v>520</v>
      </c>
      <c r="C8089" s="389">
        <v>1.41139169419</v>
      </c>
      <c r="D8089" s="389" t="s">
        <v>669</v>
      </c>
      <c r="E8089" s="389" t="s">
        <v>670</v>
      </c>
      <c r="F8089" s="389" t="s">
        <v>651</v>
      </c>
      <c r="G8089" s="389" t="s">
        <v>520</v>
      </c>
    </row>
    <row r="8090" spans="1:7">
      <c r="A8090" s="389" t="s">
        <v>576</v>
      </c>
      <c r="B8090" s="389" t="s">
        <v>520</v>
      </c>
      <c r="C8090" s="389">
        <v>0.91274030397399997</v>
      </c>
      <c r="D8090" s="389" t="s">
        <v>669</v>
      </c>
      <c r="E8090" s="389" t="s">
        <v>670</v>
      </c>
      <c r="F8090" s="389" t="s">
        <v>651</v>
      </c>
      <c r="G8090" s="389" t="s">
        <v>520</v>
      </c>
    </row>
    <row r="8091" spans="1:7">
      <c r="A8091" s="389" t="s">
        <v>576</v>
      </c>
      <c r="B8091" s="389" t="s">
        <v>520</v>
      </c>
      <c r="C8091" s="389">
        <v>0.91274030397399997</v>
      </c>
      <c r="D8091" s="389" t="s">
        <v>669</v>
      </c>
      <c r="E8091" s="389" t="s">
        <v>670</v>
      </c>
      <c r="F8091" s="389" t="s">
        <v>651</v>
      </c>
      <c r="G8091" s="389" t="s">
        <v>520</v>
      </c>
    </row>
    <row r="8092" spans="1:7">
      <c r="A8092" s="389" t="s">
        <v>578</v>
      </c>
      <c r="B8092" s="389" t="s">
        <v>520</v>
      </c>
      <c r="C8092" s="389">
        <v>0.91274030397399997</v>
      </c>
      <c r="D8092" s="389" t="s">
        <v>669</v>
      </c>
      <c r="E8092" s="389" t="s">
        <v>670</v>
      </c>
      <c r="F8092" s="389" t="s">
        <v>651</v>
      </c>
      <c r="G8092" s="389" t="s">
        <v>520</v>
      </c>
    </row>
    <row r="8093" spans="1:7">
      <c r="A8093" s="389" t="s">
        <v>578</v>
      </c>
      <c r="B8093" s="389" t="s">
        <v>520</v>
      </c>
      <c r="C8093" s="389">
        <v>0.91274030397399997</v>
      </c>
      <c r="D8093" s="389" t="s">
        <v>669</v>
      </c>
      <c r="E8093" s="389" t="s">
        <v>670</v>
      </c>
      <c r="F8093" s="389" t="s">
        <v>651</v>
      </c>
      <c r="G8093" s="389" t="s">
        <v>520</v>
      </c>
    </row>
    <row r="8094" spans="1:7">
      <c r="A8094" s="389" t="s">
        <v>549</v>
      </c>
      <c r="B8094" s="389" t="s">
        <v>520</v>
      </c>
      <c r="C8094" s="389">
        <v>5.4615355384399997</v>
      </c>
      <c r="D8094" s="389" t="s">
        <v>669</v>
      </c>
      <c r="E8094" s="389" t="s">
        <v>670</v>
      </c>
      <c r="F8094" s="389" t="s">
        <v>651</v>
      </c>
      <c r="G8094" s="389" t="s">
        <v>520</v>
      </c>
    </row>
    <row r="8095" spans="1:7">
      <c r="A8095" s="389" t="s">
        <v>549</v>
      </c>
      <c r="B8095" s="389" t="s">
        <v>520</v>
      </c>
      <c r="C8095" s="389">
        <v>5.4615355384399997</v>
      </c>
      <c r="D8095" s="389" t="s">
        <v>669</v>
      </c>
      <c r="E8095" s="389" t="s">
        <v>670</v>
      </c>
      <c r="F8095" s="389" t="s">
        <v>651</v>
      </c>
      <c r="G8095" s="389" t="s">
        <v>520</v>
      </c>
    </row>
    <row r="8096" spans="1:7">
      <c r="A8096" s="389" t="s">
        <v>572</v>
      </c>
      <c r="B8096" s="389" t="s">
        <v>520</v>
      </c>
      <c r="C8096" s="389">
        <v>6.7011225443600004</v>
      </c>
      <c r="D8096" s="389" t="s">
        <v>669</v>
      </c>
      <c r="E8096" s="389" t="s">
        <v>670</v>
      </c>
      <c r="F8096" s="389" t="s">
        <v>651</v>
      </c>
      <c r="G8096" s="389" t="s">
        <v>520</v>
      </c>
    </row>
    <row r="8097" spans="1:7">
      <c r="A8097" s="389" t="s">
        <v>553</v>
      </c>
      <c r="B8097" s="389" t="s">
        <v>520</v>
      </c>
      <c r="C8097" s="389">
        <v>1.6137093219900001</v>
      </c>
      <c r="D8097" s="389" t="s">
        <v>669</v>
      </c>
      <c r="E8097" s="389" t="s">
        <v>670</v>
      </c>
      <c r="F8097" s="389" t="s">
        <v>651</v>
      </c>
      <c r="G8097" s="389" t="s">
        <v>520</v>
      </c>
    </row>
    <row r="8098" spans="1:7">
      <c r="A8098" s="389" t="s">
        <v>526</v>
      </c>
      <c r="B8098" s="389" t="s">
        <v>520</v>
      </c>
      <c r="C8098" s="389">
        <v>0.78161986622099999</v>
      </c>
      <c r="D8098" s="389" t="s">
        <v>669</v>
      </c>
      <c r="E8098" s="389" t="s">
        <v>670</v>
      </c>
      <c r="F8098" s="389" t="s">
        <v>651</v>
      </c>
      <c r="G8098" s="389" t="s">
        <v>520</v>
      </c>
    </row>
    <row r="8099" spans="1:7">
      <c r="A8099" s="389" t="s">
        <v>549</v>
      </c>
      <c r="B8099" s="389" t="s">
        <v>520</v>
      </c>
      <c r="C8099" s="389">
        <v>1.07346057323</v>
      </c>
      <c r="D8099" s="389" t="s">
        <v>669</v>
      </c>
      <c r="E8099" s="389" t="s">
        <v>670</v>
      </c>
      <c r="F8099" s="389" t="s">
        <v>651</v>
      </c>
      <c r="G8099" s="389" t="s">
        <v>520</v>
      </c>
    </row>
    <row r="8100" spans="1:7">
      <c r="A8100" s="389" t="s">
        <v>549</v>
      </c>
      <c r="B8100" s="389" t="s">
        <v>520</v>
      </c>
      <c r="C8100" s="389">
        <v>1.07346057323</v>
      </c>
      <c r="D8100" s="389" t="s">
        <v>669</v>
      </c>
      <c r="E8100" s="389" t="s">
        <v>670</v>
      </c>
      <c r="F8100" s="389" t="s">
        <v>651</v>
      </c>
      <c r="G8100" s="389" t="s">
        <v>520</v>
      </c>
    </row>
    <row r="8101" spans="1:7">
      <c r="A8101" s="389" t="s">
        <v>525</v>
      </c>
      <c r="B8101" s="389" t="s">
        <v>520</v>
      </c>
      <c r="C8101" s="389">
        <v>5.4281584336200002</v>
      </c>
      <c r="D8101" s="389" t="s">
        <v>669</v>
      </c>
      <c r="E8101" s="389" t="s">
        <v>670</v>
      </c>
      <c r="F8101" s="389" t="s">
        <v>651</v>
      </c>
      <c r="G8101" s="389" t="s">
        <v>520</v>
      </c>
    </row>
    <row r="8102" spans="1:7">
      <c r="A8102" s="389" t="s">
        <v>542</v>
      </c>
      <c r="B8102" s="389" t="s">
        <v>520</v>
      </c>
      <c r="C8102" s="389">
        <v>2.3053534682599999</v>
      </c>
      <c r="D8102" s="389" t="s">
        <v>669</v>
      </c>
      <c r="E8102" s="389" t="s">
        <v>670</v>
      </c>
      <c r="F8102" s="389" t="s">
        <v>651</v>
      </c>
      <c r="G8102" s="389" t="s">
        <v>520</v>
      </c>
    </row>
    <row r="8103" spans="1:7">
      <c r="A8103" s="389" t="s">
        <v>542</v>
      </c>
      <c r="B8103" s="389" t="s">
        <v>520</v>
      </c>
      <c r="C8103" s="389">
        <v>2.3053534682599999</v>
      </c>
      <c r="D8103" s="389" t="s">
        <v>669</v>
      </c>
      <c r="E8103" s="389" t="s">
        <v>670</v>
      </c>
      <c r="F8103" s="389" t="s">
        <v>651</v>
      </c>
      <c r="G8103" s="389" t="s">
        <v>520</v>
      </c>
    </row>
    <row r="8104" spans="1:7">
      <c r="A8104" s="389" t="s">
        <v>576</v>
      </c>
      <c r="B8104" s="389" t="s">
        <v>520</v>
      </c>
      <c r="C8104" s="389">
        <v>2.40401968267</v>
      </c>
      <c r="D8104" s="389" t="s">
        <v>669</v>
      </c>
      <c r="E8104" s="389" t="s">
        <v>670</v>
      </c>
      <c r="F8104" s="389" t="s">
        <v>651</v>
      </c>
      <c r="G8104" s="389" t="s">
        <v>520</v>
      </c>
    </row>
    <row r="8105" spans="1:7">
      <c r="A8105" s="389" t="s">
        <v>576</v>
      </c>
      <c r="B8105" s="389" t="s">
        <v>520</v>
      </c>
      <c r="C8105" s="389">
        <v>2.40401968267</v>
      </c>
      <c r="D8105" s="389" t="s">
        <v>669</v>
      </c>
      <c r="E8105" s="389" t="s">
        <v>670</v>
      </c>
      <c r="F8105" s="389" t="s">
        <v>651</v>
      </c>
      <c r="G8105" s="389" t="s">
        <v>520</v>
      </c>
    </row>
    <row r="8106" spans="1:7">
      <c r="A8106" s="389" t="s">
        <v>578</v>
      </c>
      <c r="B8106" s="389" t="s">
        <v>520</v>
      </c>
      <c r="C8106" s="389">
        <v>2.40401968267</v>
      </c>
      <c r="D8106" s="389" t="s">
        <v>669</v>
      </c>
      <c r="E8106" s="389" t="s">
        <v>670</v>
      </c>
      <c r="F8106" s="389" t="s">
        <v>651</v>
      </c>
      <c r="G8106" s="389" t="s">
        <v>520</v>
      </c>
    </row>
    <row r="8107" spans="1:7">
      <c r="A8107" s="389" t="s">
        <v>578</v>
      </c>
      <c r="B8107" s="389" t="s">
        <v>520</v>
      </c>
      <c r="C8107" s="389">
        <v>2.40401968267</v>
      </c>
      <c r="D8107" s="389" t="s">
        <v>669</v>
      </c>
      <c r="E8107" s="389" t="s">
        <v>670</v>
      </c>
      <c r="F8107" s="389" t="s">
        <v>651</v>
      </c>
      <c r="G8107" s="389" t="s">
        <v>520</v>
      </c>
    </row>
    <row r="8108" spans="1:7">
      <c r="A8108" s="389" t="s">
        <v>581</v>
      </c>
      <c r="B8108" s="389" t="s">
        <v>520</v>
      </c>
      <c r="C8108" s="389">
        <v>12.731795029700001</v>
      </c>
      <c r="D8108" s="389" t="s">
        <v>669</v>
      </c>
      <c r="E8108" s="389" t="s">
        <v>670</v>
      </c>
      <c r="F8108" s="389" t="s">
        <v>653</v>
      </c>
      <c r="G8108" s="389" t="s">
        <v>520</v>
      </c>
    </row>
    <row r="8109" spans="1:7">
      <c r="A8109" s="389" t="s">
        <v>581</v>
      </c>
      <c r="B8109" s="389" t="s">
        <v>520</v>
      </c>
      <c r="C8109" s="389">
        <v>12.731795029700001</v>
      </c>
      <c r="D8109" s="389" t="s">
        <v>669</v>
      </c>
      <c r="E8109" s="389" t="s">
        <v>670</v>
      </c>
      <c r="F8109" s="389" t="s">
        <v>653</v>
      </c>
      <c r="G8109" s="389" t="s">
        <v>520</v>
      </c>
    </row>
    <row r="8110" spans="1:7">
      <c r="A8110" s="389" t="s">
        <v>581</v>
      </c>
      <c r="B8110" s="389" t="s">
        <v>520</v>
      </c>
      <c r="C8110" s="389">
        <v>35.4221421162</v>
      </c>
      <c r="D8110" s="389" t="s">
        <v>669</v>
      </c>
      <c r="E8110" s="389" t="s">
        <v>670</v>
      </c>
      <c r="F8110" s="389" t="s">
        <v>653</v>
      </c>
      <c r="G8110" s="389" t="s">
        <v>520</v>
      </c>
    </row>
    <row r="8111" spans="1:7">
      <c r="A8111" s="389" t="s">
        <v>579</v>
      </c>
      <c r="B8111" s="389" t="s">
        <v>520</v>
      </c>
      <c r="C8111" s="389">
        <v>1.70316848791</v>
      </c>
      <c r="D8111" s="389" t="s">
        <v>669</v>
      </c>
      <c r="E8111" s="389" t="s">
        <v>670</v>
      </c>
      <c r="F8111" s="389" t="s">
        <v>664</v>
      </c>
      <c r="G8111" s="389" t="s">
        <v>520</v>
      </c>
    </row>
    <row r="8112" spans="1:7">
      <c r="A8112" s="389" t="s">
        <v>552</v>
      </c>
      <c r="B8112" s="389" t="s">
        <v>520</v>
      </c>
      <c r="C8112" s="389">
        <v>11.880947857900001</v>
      </c>
      <c r="D8112" s="389" t="s">
        <v>669</v>
      </c>
      <c r="E8112" s="389" t="s">
        <v>670</v>
      </c>
      <c r="F8112" s="389" t="s">
        <v>664</v>
      </c>
      <c r="G8112" s="389" t="s">
        <v>520</v>
      </c>
    </row>
    <row r="8113" spans="1:7">
      <c r="A8113" s="389" t="s">
        <v>571</v>
      </c>
      <c r="B8113" s="389" t="s">
        <v>520</v>
      </c>
      <c r="C8113" s="389">
        <v>2.3420683487799998</v>
      </c>
      <c r="D8113" s="389" t="s">
        <v>669</v>
      </c>
      <c r="E8113" s="389" t="s">
        <v>670</v>
      </c>
      <c r="F8113" s="389" t="s">
        <v>664</v>
      </c>
      <c r="G8113" s="389" t="s">
        <v>520</v>
      </c>
    </row>
    <row r="8114" spans="1:7">
      <c r="A8114" s="389" t="s">
        <v>571</v>
      </c>
      <c r="B8114" s="389" t="s">
        <v>520</v>
      </c>
      <c r="C8114" s="389">
        <v>1.5017822763399999</v>
      </c>
      <c r="D8114" s="389" t="s">
        <v>669</v>
      </c>
      <c r="E8114" s="389" t="s">
        <v>670</v>
      </c>
      <c r="F8114" s="389" t="s">
        <v>664</v>
      </c>
      <c r="G8114" s="389" t="s">
        <v>520</v>
      </c>
    </row>
    <row r="8115" spans="1:7">
      <c r="A8115" s="389" t="s">
        <v>577</v>
      </c>
      <c r="B8115" s="389" t="s">
        <v>520</v>
      </c>
      <c r="C8115" s="389">
        <v>1.59745975502</v>
      </c>
      <c r="D8115" s="389" t="s">
        <v>669</v>
      </c>
      <c r="E8115" s="389" t="s">
        <v>670</v>
      </c>
      <c r="F8115" s="389" t="s">
        <v>664</v>
      </c>
      <c r="G8115" s="389" t="s">
        <v>520</v>
      </c>
    </row>
    <row r="8116" spans="1:7">
      <c r="A8116" s="389" t="s">
        <v>578</v>
      </c>
      <c r="B8116" s="389" t="s">
        <v>520</v>
      </c>
      <c r="C8116" s="389">
        <v>1.59745975502</v>
      </c>
      <c r="D8116" s="389" t="s">
        <v>669</v>
      </c>
      <c r="E8116" s="389" t="s">
        <v>670</v>
      </c>
      <c r="F8116" s="389" t="s">
        <v>664</v>
      </c>
      <c r="G8116" s="389" t="s">
        <v>520</v>
      </c>
    </row>
    <row r="8117" spans="1:7">
      <c r="A8117" s="389" t="s">
        <v>577</v>
      </c>
      <c r="B8117" s="389" t="s">
        <v>520</v>
      </c>
      <c r="C8117" s="389">
        <v>5.2104101095799997</v>
      </c>
      <c r="D8117" s="389" t="s">
        <v>669</v>
      </c>
      <c r="E8117" s="389" t="s">
        <v>670</v>
      </c>
      <c r="F8117" s="389" t="s">
        <v>664</v>
      </c>
      <c r="G8117" s="389" t="s">
        <v>520</v>
      </c>
    </row>
    <row r="8118" spans="1:7">
      <c r="A8118" s="389" t="s">
        <v>581</v>
      </c>
      <c r="B8118" s="389" t="s">
        <v>520</v>
      </c>
      <c r="C8118" s="389">
        <v>3.8874544321200002</v>
      </c>
      <c r="D8118" s="389" t="s">
        <v>669</v>
      </c>
      <c r="E8118" s="389" t="s">
        <v>670</v>
      </c>
      <c r="F8118" s="389" t="s">
        <v>664</v>
      </c>
      <c r="G8118" s="389" t="s">
        <v>520</v>
      </c>
    </row>
    <row r="8119" spans="1:7">
      <c r="A8119" s="389" t="s">
        <v>538</v>
      </c>
      <c r="B8119" s="389" t="s">
        <v>520</v>
      </c>
      <c r="C8119" s="389">
        <v>1.8419925439</v>
      </c>
      <c r="D8119" s="389" t="s">
        <v>669</v>
      </c>
      <c r="E8119" s="389" t="s">
        <v>670</v>
      </c>
      <c r="F8119" s="389" t="s">
        <v>655</v>
      </c>
      <c r="G8119" s="389" t="s">
        <v>520</v>
      </c>
    </row>
    <row r="8120" spans="1:7">
      <c r="A8120" s="389" t="s">
        <v>558</v>
      </c>
      <c r="B8120" s="389" t="s">
        <v>520</v>
      </c>
      <c r="C8120" s="389">
        <v>1.8419925439</v>
      </c>
      <c r="D8120" s="389" t="s">
        <v>669</v>
      </c>
      <c r="E8120" s="389" t="s">
        <v>670</v>
      </c>
      <c r="F8120" s="389" t="s">
        <v>655</v>
      </c>
      <c r="G8120" s="389" t="s">
        <v>520</v>
      </c>
    </row>
    <row r="8121" spans="1:7">
      <c r="A8121" s="389" t="s">
        <v>572</v>
      </c>
      <c r="B8121" s="389" t="s">
        <v>520</v>
      </c>
      <c r="C8121" s="389">
        <v>4.0367368089899998</v>
      </c>
      <c r="D8121" s="389" t="s">
        <v>669</v>
      </c>
      <c r="E8121" s="389" t="s">
        <v>670</v>
      </c>
      <c r="F8121" s="389" t="s">
        <v>655</v>
      </c>
      <c r="G8121" s="389" t="s">
        <v>520</v>
      </c>
    </row>
    <row r="8122" spans="1:7">
      <c r="A8122" s="389" t="s">
        <v>572</v>
      </c>
      <c r="B8122" s="389" t="s">
        <v>520</v>
      </c>
      <c r="C8122" s="389">
        <v>4.0367368089899998</v>
      </c>
      <c r="D8122" s="389" t="s">
        <v>669</v>
      </c>
      <c r="E8122" s="389" t="s">
        <v>670</v>
      </c>
      <c r="F8122" s="389" t="s">
        <v>655</v>
      </c>
      <c r="G8122" s="389" t="s">
        <v>520</v>
      </c>
    </row>
    <row r="8123" spans="1:7">
      <c r="A8123" s="389" t="s">
        <v>563</v>
      </c>
      <c r="B8123" s="389" t="s">
        <v>520</v>
      </c>
      <c r="C8123" s="389">
        <v>3.2512990801199999</v>
      </c>
      <c r="D8123" s="389" t="s">
        <v>669</v>
      </c>
      <c r="E8123" s="389" t="s">
        <v>670</v>
      </c>
      <c r="F8123" s="389" t="s">
        <v>655</v>
      </c>
      <c r="G8123" s="389" t="s">
        <v>520</v>
      </c>
    </row>
    <row r="8124" spans="1:7">
      <c r="A8124" s="389" t="s">
        <v>563</v>
      </c>
      <c r="B8124" s="389" t="s">
        <v>520</v>
      </c>
      <c r="C8124" s="389">
        <v>13.4989846046</v>
      </c>
      <c r="D8124" s="389" t="s">
        <v>669</v>
      </c>
      <c r="E8124" s="389" t="s">
        <v>670</v>
      </c>
      <c r="F8124" s="389" t="s">
        <v>655</v>
      </c>
      <c r="G8124" s="389" t="s">
        <v>520</v>
      </c>
    </row>
    <row r="8125" spans="1:7">
      <c r="A8125" s="389" t="s">
        <v>543</v>
      </c>
      <c r="B8125" s="389" t="s">
        <v>520</v>
      </c>
      <c r="C8125" s="389">
        <v>1.38168400075</v>
      </c>
      <c r="D8125" s="389" t="s">
        <v>669</v>
      </c>
      <c r="E8125" s="389" t="s">
        <v>670</v>
      </c>
      <c r="F8125" s="389" t="s">
        <v>655</v>
      </c>
      <c r="G8125" s="389" t="s">
        <v>520</v>
      </c>
    </row>
    <row r="8126" spans="1:7">
      <c r="A8126" s="389" t="s">
        <v>567</v>
      </c>
      <c r="B8126" s="389" t="s">
        <v>520</v>
      </c>
      <c r="C8126" s="389">
        <v>23.043809907</v>
      </c>
      <c r="D8126" s="389" t="s">
        <v>669</v>
      </c>
      <c r="E8126" s="389" t="s">
        <v>670</v>
      </c>
      <c r="F8126" s="389" t="s">
        <v>655</v>
      </c>
      <c r="G8126" s="389" t="s">
        <v>520</v>
      </c>
    </row>
    <row r="8127" spans="1:7">
      <c r="A8127" s="389" t="s">
        <v>567</v>
      </c>
      <c r="B8127" s="389" t="s">
        <v>520</v>
      </c>
      <c r="C8127" s="389">
        <v>23.043809907</v>
      </c>
      <c r="D8127" s="389" t="s">
        <v>669</v>
      </c>
      <c r="E8127" s="389" t="s">
        <v>670</v>
      </c>
      <c r="F8127" s="389" t="s">
        <v>655</v>
      </c>
      <c r="G8127" s="389" t="s">
        <v>520</v>
      </c>
    </row>
    <row r="8128" spans="1:7">
      <c r="A8128" s="389" t="s">
        <v>563</v>
      </c>
      <c r="B8128" s="389" t="s">
        <v>520</v>
      </c>
      <c r="C8128" s="389">
        <v>27.634285434300001</v>
      </c>
      <c r="D8128" s="389" t="s">
        <v>669</v>
      </c>
      <c r="E8128" s="389" t="s">
        <v>670</v>
      </c>
      <c r="F8128" s="389" t="s">
        <v>655</v>
      </c>
      <c r="G8128" s="389" t="s">
        <v>520</v>
      </c>
    </row>
    <row r="8129" spans="1:7">
      <c r="A8129" s="389" t="s">
        <v>567</v>
      </c>
      <c r="B8129" s="389" t="s">
        <v>520</v>
      </c>
      <c r="C8129" s="389">
        <v>12.013335010800001</v>
      </c>
      <c r="D8129" s="389" t="s">
        <v>669</v>
      </c>
      <c r="E8129" s="389" t="s">
        <v>670</v>
      </c>
      <c r="F8129" s="389" t="s">
        <v>655</v>
      </c>
      <c r="G8129" s="389" t="s">
        <v>520</v>
      </c>
    </row>
    <row r="8130" spans="1:7">
      <c r="A8130" s="389" t="s">
        <v>563</v>
      </c>
      <c r="B8130" s="389" t="s">
        <v>520</v>
      </c>
      <c r="C8130" s="389">
        <v>40.316079324100002</v>
      </c>
      <c r="D8130" s="389" t="s">
        <v>669</v>
      </c>
      <c r="E8130" s="389" t="s">
        <v>670</v>
      </c>
      <c r="F8130" s="389" t="s">
        <v>655</v>
      </c>
      <c r="G8130" s="389" t="s">
        <v>520</v>
      </c>
    </row>
    <row r="8131" spans="1:7">
      <c r="A8131" s="389" t="s">
        <v>574</v>
      </c>
      <c r="B8131" s="389" t="s">
        <v>520</v>
      </c>
      <c r="C8131" s="389">
        <v>737.20301657100003</v>
      </c>
      <c r="D8131" s="389" t="s">
        <v>669</v>
      </c>
      <c r="E8131" s="389" t="s">
        <v>670</v>
      </c>
      <c r="F8131" s="389" t="s">
        <v>655</v>
      </c>
      <c r="G8131" s="389" t="s">
        <v>520</v>
      </c>
    </row>
    <row r="8132" spans="1:7">
      <c r="A8132" s="389" t="s">
        <v>574</v>
      </c>
      <c r="B8132" s="389" t="s">
        <v>520</v>
      </c>
      <c r="C8132" s="389">
        <v>737.20301657100003</v>
      </c>
      <c r="D8132" s="389" t="s">
        <v>669</v>
      </c>
      <c r="E8132" s="389" t="s">
        <v>670</v>
      </c>
      <c r="F8132" s="389" t="s">
        <v>655</v>
      </c>
      <c r="G8132" s="389" t="s">
        <v>520</v>
      </c>
    </row>
    <row r="8133" spans="1:7">
      <c r="A8133" s="389" t="s">
        <v>574</v>
      </c>
      <c r="B8133" s="389" t="s">
        <v>520</v>
      </c>
      <c r="C8133" s="389">
        <v>737.20301657100003</v>
      </c>
      <c r="D8133" s="389" t="s">
        <v>669</v>
      </c>
      <c r="E8133" s="389" t="s">
        <v>670</v>
      </c>
      <c r="F8133" s="389" t="s">
        <v>655</v>
      </c>
      <c r="G8133" s="389" t="s">
        <v>520</v>
      </c>
    </row>
    <row r="8134" spans="1:7">
      <c r="A8134" s="389" t="s">
        <v>574</v>
      </c>
      <c r="B8134" s="389" t="s">
        <v>520</v>
      </c>
      <c r="C8134" s="389">
        <v>737.20301657100003</v>
      </c>
      <c r="D8134" s="389" t="s">
        <v>669</v>
      </c>
      <c r="E8134" s="389" t="s">
        <v>670</v>
      </c>
      <c r="F8134" s="389" t="s">
        <v>655</v>
      </c>
      <c r="G8134" s="389" t="s">
        <v>520</v>
      </c>
    </row>
    <row r="8135" spans="1:7">
      <c r="A8135" s="389" t="s">
        <v>574</v>
      </c>
      <c r="B8135" s="389" t="s">
        <v>520</v>
      </c>
      <c r="C8135" s="389">
        <v>737.20301657100003</v>
      </c>
      <c r="D8135" s="389" t="s">
        <v>669</v>
      </c>
      <c r="E8135" s="389" t="s">
        <v>670</v>
      </c>
      <c r="F8135" s="389" t="s">
        <v>655</v>
      </c>
      <c r="G8135" s="389" t="s">
        <v>520</v>
      </c>
    </row>
    <row r="8136" spans="1:7">
      <c r="A8136" s="389" t="s">
        <v>562</v>
      </c>
      <c r="B8136" s="389" t="s">
        <v>520</v>
      </c>
      <c r="C8136" s="389">
        <v>13.9805339660999</v>
      </c>
      <c r="D8136" s="389" t="s">
        <v>669</v>
      </c>
      <c r="E8136" s="389" t="s">
        <v>670</v>
      </c>
      <c r="F8136" s="389" t="s">
        <v>655</v>
      </c>
      <c r="G8136" s="389" t="s">
        <v>520</v>
      </c>
    </row>
    <row r="8137" spans="1:7">
      <c r="A8137" s="389" t="s">
        <v>572</v>
      </c>
      <c r="B8137" s="389" t="s">
        <v>520</v>
      </c>
      <c r="C8137" s="389">
        <v>0.72610486819999998</v>
      </c>
      <c r="D8137" s="389" t="s">
        <v>669</v>
      </c>
      <c r="E8137" s="389" t="s">
        <v>670</v>
      </c>
      <c r="F8137" s="389" t="s">
        <v>655</v>
      </c>
      <c r="G8137" s="389" t="s">
        <v>520</v>
      </c>
    </row>
    <row r="8138" spans="1:7">
      <c r="A8138" s="389" t="s">
        <v>514</v>
      </c>
      <c r="B8138" s="389" t="s">
        <v>520</v>
      </c>
      <c r="C8138" s="389">
        <v>7.9894612929299997</v>
      </c>
      <c r="D8138" s="389" t="s">
        <v>669</v>
      </c>
      <c r="E8138" s="389" t="s">
        <v>670</v>
      </c>
      <c r="F8138" s="389" t="s">
        <v>655</v>
      </c>
      <c r="G8138" s="389" t="s">
        <v>520</v>
      </c>
    </row>
    <row r="8139" spans="1:7">
      <c r="A8139" s="389" t="s">
        <v>567</v>
      </c>
      <c r="B8139" s="389" t="s">
        <v>520</v>
      </c>
      <c r="C8139" s="389">
        <v>14.792551249900001</v>
      </c>
      <c r="D8139" s="389" t="s">
        <v>669</v>
      </c>
      <c r="E8139" s="389" t="s">
        <v>670</v>
      </c>
      <c r="F8139" s="389" t="s">
        <v>655</v>
      </c>
      <c r="G8139" s="389" t="s">
        <v>520</v>
      </c>
    </row>
    <row r="8140" spans="1:7">
      <c r="A8140" s="389" t="s">
        <v>567</v>
      </c>
      <c r="B8140" s="389" t="s">
        <v>520</v>
      </c>
      <c r="C8140" s="389">
        <v>14.792551249900001</v>
      </c>
      <c r="D8140" s="389" t="s">
        <v>669</v>
      </c>
      <c r="E8140" s="389" t="s">
        <v>670</v>
      </c>
      <c r="F8140" s="389" t="s">
        <v>655</v>
      </c>
      <c r="G8140" s="389" t="s">
        <v>520</v>
      </c>
    </row>
    <row r="8141" spans="1:7">
      <c r="A8141" s="389" t="s">
        <v>578</v>
      </c>
      <c r="B8141" s="389" t="s">
        <v>520</v>
      </c>
      <c r="C8141" s="389">
        <v>45.4442438512</v>
      </c>
      <c r="D8141" s="389" t="s">
        <v>669</v>
      </c>
      <c r="E8141" s="389" t="s">
        <v>670</v>
      </c>
      <c r="F8141" s="389" t="s">
        <v>655</v>
      </c>
      <c r="G8141" s="389" t="s">
        <v>520</v>
      </c>
    </row>
    <row r="8142" spans="1:7">
      <c r="A8142" s="389" t="s">
        <v>572</v>
      </c>
      <c r="B8142" s="389" t="s">
        <v>520</v>
      </c>
      <c r="C8142" s="389">
        <v>2.1234687120700002</v>
      </c>
      <c r="D8142" s="389" t="s">
        <v>669</v>
      </c>
      <c r="E8142" s="389" t="s">
        <v>670</v>
      </c>
      <c r="F8142" s="389" t="s">
        <v>655</v>
      </c>
      <c r="G8142" s="389" t="s">
        <v>520</v>
      </c>
    </row>
    <row r="8143" spans="1:7">
      <c r="A8143" s="389" t="s">
        <v>563</v>
      </c>
      <c r="B8143" s="389" t="s">
        <v>520</v>
      </c>
      <c r="C8143" s="389">
        <v>5.3499597318200003</v>
      </c>
      <c r="D8143" s="389" t="s">
        <v>669</v>
      </c>
      <c r="E8143" s="389" t="s">
        <v>670</v>
      </c>
      <c r="F8143" s="389" t="s">
        <v>655</v>
      </c>
      <c r="G8143" s="389" t="s">
        <v>520</v>
      </c>
    </row>
    <row r="8144" spans="1:7">
      <c r="A8144" s="389" t="s">
        <v>514</v>
      </c>
      <c r="B8144" s="389" t="s">
        <v>520</v>
      </c>
      <c r="C8144" s="389">
        <v>19.2811882305</v>
      </c>
      <c r="D8144" s="389" t="s">
        <v>669</v>
      </c>
      <c r="E8144" s="389" t="s">
        <v>670</v>
      </c>
      <c r="F8144" s="389" t="s">
        <v>655</v>
      </c>
      <c r="G8144" s="389" t="s">
        <v>520</v>
      </c>
    </row>
    <row r="8145" spans="1:7">
      <c r="A8145" s="389" t="s">
        <v>514</v>
      </c>
      <c r="B8145" s="389" t="s">
        <v>520</v>
      </c>
      <c r="C8145" s="389">
        <v>19.2811882305</v>
      </c>
      <c r="D8145" s="389" t="s">
        <v>669</v>
      </c>
      <c r="E8145" s="389" t="s">
        <v>670</v>
      </c>
      <c r="F8145" s="389" t="s">
        <v>655</v>
      </c>
      <c r="G8145" s="389" t="s">
        <v>520</v>
      </c>
    </row>
    <row r="8146" spans="1:7">
      <c r="A8146" s="389" t="s">
        <v>514</v>
      </c>
      <c r="B8146" s="389" t="s">
        <v>520</v>
      </c>
      <c r="C8146" s="389">
        <v>19.2811882305</v>
      </c>
      <c r="D8146" s="389" t="s">
        <v>669</v>
      </c>
      <c r="E8146" s="389" t="s">
        <v>670</v>
      </c>
      <c r="F8146" s="389" t="s">
        <v>655</v>
      </c>
      <c r="G8146" s="389" t="s">
        <v>520</v>
      </c>
    </row>
    <row r="8147" spans="1:7">
      <c r="A8147" s="389" t="s">
        <v>567</v>
      </c>
      <c r="B8147" s="389" t="s">
        <v>520</v>
      </c>
      <c r="C8147" s="389">
        <v>19.2811882305</v>
      </c>
      <c r="D8147" s="389" t="s">
        <v>669</v>
      </c>
      <c r="E8147" s="389" t="s">
        <v>670</v>
      </c>
      <c r="F8147" s="389" t="s">
        <v>655</v>
      </c>
      <c r="G8147" s="389" t="s">
        <v>520</v>
      </c>
    </row>
    <row r="8148" spans="1:7">
      <c r="A8148" s="389" t="s">
        <v>569</v>
      </c>
      <c r="B8148" s="389" t="s">
        <v>520</v>
      </c>
      <c r="C8148" s="389">
        <v>5.1020940181299999</v>
      </c>
      <c r="D8148" s="389" t="s">
        <v>669</v>
      </c>
      <c r="E8148" s="389" t="s">
        <v>670</v>
      </c>
      <c r="F8148" s="389" t="s">
        <v>655</v>
      </c>
      <c r="G8148" s="389" t="s">
        <v>520</v>
      </c>
    </row>
    <row r="8149" spans="1:7">
      <c r="A8149" s="389" t="s">
        <v>572</v>
      </c>
      <c r="B8149" s="389" t="s">
        <v>520</v>
      </c>
      <c r="C8149" s="389">
        <v>52.876356019600003</v>
      </c>
      <c r="D8149" s="389" t="s">
        <v>669</v>
      </c>
      <c r="E8149" s="389" t="s">
        <v>670</v>
      </c>
      <c r="F8149" s="389" t="s">
        <v>655</v>
      </c>
      <c r="G8149" s="389" t="s">
        <v>520</v>
      </c>
    </row>
    <row r="8150" spans="1:7">
      <c r="A8150" s="389" t="s">
        <v>572</v>
      </c>
      <c r="B8150" s="389" t="s">
        <v>520</v>
      </c>
      <c r="C8150" s="389">
        <v>52.876356019600003</v>
      </c>
      <c r="D8150" s="389" t="s">
        <v>669</v>
      </c>
      <c r="E8150" s="389" t="s">
        <v>670</v>
      </c>
      <c r="F8150" s="389" t="s">
        <v>655</v>
      </c>
      <c r="G8150" s="389" t="s">
        <v>520</v>
      </c>
    </row>
    <row r="8151" spans="1:7">
      <c r="A8151" s="389" t="s">
        <v>514</v>
      </c>
      <c r="B8151" s="389" t="s">
        <v>520</v>
      </c>
      <c r="C8151" s="389">
        <v>48.024859926399898</v>
      </c>
      <c r="D8151" s="389" t="s">
        <v>669</v>
      </c>
      <c r="E8151" s="389" t="s">
        <v>670</v>
      </c>
      <c r="F8151" s="389" t="s">
        <v>655</v>
      </c>
      <c r="G8151" s="389" t="s">
        <v>520</v>
      </c>
    </row>
    <row r="8152" spans="1:7">
      <c r="A8152" s="389" t="s">
        <v>572</v>
      </c>
      <c r="B8152" s="389" t="s">
        <v>520</v>
      </c>
      <c r="C8152" s="389">
        <v>15.1354072407999</v>
      </c>
      <c r="D8152" s="389" t="s">
        <v>669</v>
      </c>
      <c r="E8152" s="389" t="s">
        <v>670</v>
      </c>
      <c r="F8152" s="389" t="s">
        <v>655</v>
      </c>
      <c r="G8152" s="389" t="s">
        <v>520</v>
      </c>
    </row>
    <row r="8153" spans="1:7">
      <c r="A8153" s="389" t="s">
        <v>572</v>
      </c>
      <c r="B8153" s="389" t="s">
        <v>520</v>
      </c>
      <c r="C8153" s="389">
        <v>15.1354072407999</v>
      </c>
      <c r="D8153" s="389" t="s">
        <v>669</v>
      </c>
      <c r="E8153" s="389" t="s">
        <v>670</v>
      </c>
      <c r="F8153" s="389" t="s">
        <v>655</v>
      </c>
      <c r="G8153" s="389" t="s">
        <v>520</v>
      </c>
    </row>
    <row r="8154" spans="1:7">
      <c r="A8154" s="389" t="s">
        <v>572</v>
      </c>
      <c r="B8154" s="389" t="s">
        <v>520</v>
      </c>
      <c r="C8154" s="389">
        <v>15.1354072407999</v>
      </c>
      <c r="D8154" s="389" t="s">
        <v>669</v>
      </c>
      <c r="E8154" s="389" t="s">
        <v>670</v>
      </c>
      <c r="F8154" s="389" t="s">
        <v>655</v>
      </c>
      <c r="G8154" s="389" t="s">
        <v>520</v>
      </c>
    </row>
    <row r="8155" spans="1:7">
      <c r="A8155" s="389" t="s">
        <v>514</v>
      </c>
      <c r="B8155" s="389" t="s">
        <v>520</v>
      </c>
      <c r="C8155" s="389">
        <v>12.2195619074999</v>
      </c>
      <c r="D8155" s="389" t="s">
        <v>669</v>
      </c>
      <c r="E8155" s="389" t="s">
        <v>670</v>
      </c>
      <c r="F8155" s="389" t="s">
        <v>655</v>
      </c>
      <c r="G8155" s="389" t="s">
        <v>520</v>
      </c>
    </row>
    <row r="8156" spans="1:7">
      <c r="A8156" s="389" t="s">
        <v>563</v>
      </c>
      <c r="B8156" s="389" t="s">
        <v>520</v>
      </c>
      <c r="C8156" s="389">
        <v>1.5480621489999999</v>
      </c>
      <c r="D8156" s="389" t="s">
        <v>669</v>
      </c>
      <c r="E8156" s="389" t="s">
        <v>670</v>
      </c>
      <c r="F8156" s="389" t="s">
        <v>655</v>
      </c>
      <c r="G8156" s="389" t="s">
        <v>520</v>
      </c>
    </row>
    <row r="8157" spans="1:7">
      <c r="A8157" s="389" t="s">
        <v>563</v>
      </c>
      <c r="B8157" s="389" t="s">
        <v>520</v>
      </c>
      <c r="C8157" s="389">
        <v>15.5418688279</v>
      </c>
      <c r="D8157" s="389" t="s">
        <v>669</v>
      </c>
      <c r="E8157" s="389" t="s">
        <v>670</v>
      </c>
      <c r="F8157" s="389" t="s">
        <v>655</v>
      </c>
      <c r="G8157" s="389" t="s">
        <v>520</v>
      </c>
    </row>
    <row r="8158" spans="1:7">
      <c r="A8158" s="389" t="s">
        <v>558</v>
      </c>
      <c r="B8158" s="389" t="s">
        <v>520</v>
      </c>
      <c r="C8158" s="389">
        <v>27.902977759300001</v>
      </c>
      <c r="D8158" s="389" t="s">
        <v>669</v>
      </c>
      <c r="E8158" s="389" t="s">
        <v>670</v>
      </c>
      <c r="F8158" s="389" t="s">
        <v>655</v>
      </c>
      <c r="G8158" s="389" t="s">
        <v>520</v>
      </c>
    </row>
    <row r="8159" spans="1:7">
      <c r="A8159" s="389" t="s">
        <v>567</v>
      </c>
      <c r="B8159" s="389" t="s">
        <v>520</v>
      </c>
      <c r="C8159" s="389">
        <v>28.756290153399899</v>
      </c>
      <c r="D8159" s="389" t="s">
        <v>669</v>
      </c>
      <c r="E8159" s="389" t="s">
        <v>670</v>
      </c>
      <c r="F8159" s="389" t="s">
        <v>655</v>
      </c>
      <c r="G8159" s="389" t="s">
        <v>520</v>
      </c>
    </row>
    <row r="8160" spans="1:7">
      <c r="A8160" s="389" t="s">
        <v>567</v>
      </c>
      <c r="B8160" s="389" t="s">
        <v>520</v>
      </c>
      <c r="C8160" s="389">
        <v>28.756290153399899</v>
      </c>
      <c r="D8160" s="389" t="s">
        <v>669</v>
      </c>
      <c r="E8160" s="389" t="s">
        <v>670</v>
      </c>
      <c r="F8160" s="389" t="s">
        <v>655</v>
      </c>
      <c r="G8160" s="389" t="s">
        <v>520</v>
      </c>
    </row>
    <row r="8161" spans="1:7">
      <c r="A8161" s="389" t="s">
        <v>556</v>
      </c>
      <c r="B8161" s="389" t="s">
        <v>520</v>
      </c>
      <c r="C8161" s="389">
        <v>0.42966420327299998</v>
      </c>
      <c r="D8161" s="389" t="s">
        <v>669</v>
      </c>
      <c r="E8161" s="389" t="s">
        <v>670</v>
      </c>
      <c r="F8161" s="389" t="s">
        <v>655</v>
      </c>
      <c r="G8161" s="389" t="s">
        <v>520</v>
      </c>
    </row>
    <row r="8162" spans="1:7">
      <c r="A8162" s="389" t="s">
        <v>514</v>
      </c>
      <c r="B8162" s="389" t="s">
        <v>520</v>
      </c>
      <c r="C8162" s="389">
        <v>5.2050680638799998</v>
      </c>
      <c r="D8162" s="389" t="s">
        <v>669</v>
      </c>
      <c r="E8162" s="389" t="s">
        <v>670</v>
      </c>
      <c r="F8162" s="389" t="s">
        <v>655</v>
      </c>
      <c r="G8162" s="389" t="s">
        <v>520</v>
      </c>
    </row>
    <row r="8163" spans="1:7">
      <c r="A8163" s="389" t="s">
        <v>567</v>
      </c>
      <c r="B8163" s="389" t="s">
        <v>520</v>
      </c>
      <c r="C8163" s="389">
        <v>1.5860383597600001</v>
      </c>
      <c r="D8163" s="389" t="s">
        <v>669</v>
      </c>
      <c r="E8163" s="389" t="s">
        <v>670</v>
      </c>
      <c r="F8163" s="389" t="s">
        <v>655</v>
      </c>
      <c r="G8163" s="389" t="s">
        <v>520</v>
      </c>
    </row>
    <row r="8164" spans="1:7">
      <c r="A8164" s="389" t="s">
        <v>569</v>
      </c>
      <c r="B8164" s="389" t="s">
        <v>520</v>
      </c>
      <c r="C8164" s="389">
        <v>13.9989811327999</v>
      </c>
      <c r="D8164" s="389" t="s">
        <v>669</v>
      </c>
      <c r="E8164" s="389" t="s">
        <v>670</v>
      </c>
      <c r="F8164" s="389" t="s">
        <v>655</v>
      </c>
      <c r="G8164" s="389" t="s">
        <v>520</v>
      </c>
    </row>
    <row r="8165" spans="1:7">
      <c r="A8165" s="389" t="s">
        <v>569</v>
      </c>
      <c r="B8165" s="389" t="s">
        <v>520</v>
      </c>
      <c r="C8165" s="389">
        <v>13.9989811327999</v>
      </c>
      <c r="D8165" s="389" t="s">
        <v>669</v>
      </c>
      <c r="E8165" s="389" t="s">
        <v>670</v>
      </c>
      <c r="F8165" s="389" t="s">
        <v>655</v>
      </c>
      <c r="G8165" s="389" t="s">
        <v>520</v>
      </c>
    </row>
    <row r="8166" spans="1:7">
      <c r="A8166" s="389" t="s">
        <v>514</v>
      </c>
      <c r="B8166" s="389" t="s">
        <v>520</v>
      </c>
      <c r="C8166" s="389">
        <v>1.56104924278</v>
      </c>
      <c r="D8166" s="389" t="s">
        <v>669</v>
      </c>
      <c r="E8166" s="389" t="s">
        <v>670</v>
      </c>
      <c r="F8166" s="389" t="s">
        <v>655</v>
      </c>
      <c r="G8166" s="389" t="s">
        <v>520</v>
      </c>
    </row>
    <row r="8167" spans="1:7">
      <c r="A8167" s="389" t="s">
        <v>514</v>
      </c>
      <c r="B8167" s="389" t="s">
        <v>520</v>
      </c>
      <c r="C8167" s="389">
        <v>1.56104924278</v>
      </c>
      <c r="D8167" s="389" t="s">
        <v>669</v>
      </c>
      <c r="E8167" s="389" t="s">
        <v>670</v>
      </c>
      <c r="F8167" s="389" t="s">
        <v>655</v>
      </c>
      <c r="G8167" s="389" t="s">
        <v>520</v>
      </c>
    </row>
    <row r="8168" spans="1:7">
      <c r="A8168" s="389" t="s">
        <v>567</v>
      </c>
      <c r="B8168" s="389" t="s">
        <v>520</v>
      </c>
      <c r="C8168" s="389">
        <v>1.56104924278</v>
      </c>
      <c r="D8168" s="389" t="s">
        <v>669</v>
      </c>
      <c r="E8168" s="389" t="s">
        <v>670</v>
      </c>
      <c r="F8168" s="389" t="s">
        <v>655</v>
      </c>
      <c r="G8168" s="389" t="s">
        <v>520</v>
      </c>
    </row>
    <row r="8169" spans="1:7">
      <c r="A8169" s="389" t="s">
        <v>558</v>
      </c>
      <c r="B8169" s="389" t="s">
        <v>520</v>
      </c>
      <c r="C8169" s="389">
        <v>10.6062371325</v>
      </c>
      <c r="D8169" s="389" t="s">
        <v>669</v>
      </c>
      <c r="E8169" s="389" t="s">
        <v>670</v>
      </c>
      <c r="F8169" s="389" t="s">
        <v>655</v>
      </c>
      <c r="G8169" s="389" t="s">
        <v>520</v>
      </c>
    </row>
    <row r="8170" spans="1:7">
      <c r="A8170" s="389" t="s">
        <v>563</v>
      </c>
      <c r="B8170" s="389" t="s">
        <v>520</v>
      </c>
      <c r="C8170" s="389">
        <v>43.2436573094</v>
      </c>
      <c r="D8170" s="389" t="s">
        <v>669</v>
      </c>
      <c r="E8170" s="389" t="s">
        <v>670</v>
      </c>
      <c r="F8170" s="389" t="s">
        <v>655</v>
      </c>
      <c r="G8170" s="389" t="s">
        <v>520</v>
      </c>
    </row>
    <row r="8171" spans="1:7">
      <c r="A8171" s="389" t="s">
        <v>567</v>
      </c>
      <c r="B8171" s="389" t="s">
        <v>520</v>
      </c>
      <c r="C8171" s="389">
        <v>66.302401034200003</v>
      </c>
      <c r="D8171" s="389" t="s">
        <v>669</v>
      </c>
      <c r="E8171" s="389" t="s">
        <v>670</v>
      </c>
      <c r="F8171" s="389" t="s">
        <v>655</v>
      </c>
      <c r="G8171" s="389" t="s">
        <v>520</v>
      </c>
    </row>
    <row r="8172" spans="1:7">
      <c r="A8172" s="389" t="s">
        <v>563</v>
      </c>
      <c r="B8172" s="389" t="s">
        <v>520</v>
      </c>
      <c r="C8172" s="389">
        <v>14.2665067675999</v>
      </c>
      <c r="D8172" s="389" t="s">
        <v>669</v>
      </c>
      <c r="E8172" s="389" t="s">
        <v>670</v>
      </c>
      <c r="F8172" s="389" t="s">
        <v>655</v>
      </c>
      <c r="G8172" s="389" t="s">
        <v>520</v>
      </c>
    </row>
    <row r="8173" spans="1:7">
      <c r="A8173" s="389" t="s">
        <v>525</v>
      </c>
      <c r="B8173" s="389" t="s">
        <v>520</v>
      </c>
      <c r="C8173" s="389">
        <v>5.7812608550200002</v>
      </c>
      <c r="D8173" s="389" t="s">
        <v>669</v>
      </c>
      <c r="E8173" s="389" t="s">
        <v>670</v>
      </c>
      <c r="F8173" s="389" t="s">
        <v>655</v>
      </c>
      <c r="G8173" s="389" t="s">
        <v>520</v>
      </c>
    </row>
    <row r="8174" spans="1:7">
      <c r="A8174" s="389" t="s">
        <v>514</v>
      </c>
      <c r="B8174" s="389" t="s">
        <v>520</v>
      </c>
      <c r="C8174" s="389">
        <v>2.0279793232399999</v>
      </c>
      <c r="D8174" s="389" t="s">
        <v>669</v>
      </c>
      <c r="E8174" s="389" t="s">
        <v>670</v>
      </c>
      <c r="F8174" s="389" t="s">
        <v>655</v>
      </c>
      <c r="G8174" s="389" t="s">
        <v>520</v>
      </c>
    </row>
    <row r="8175" spans="1:7">
      <c r="A8175" s="389" t="s">
        <v>569</v>
      </c>
      <c r="B8175" s="389" t="s">
        <v>520</v>
      </c>
      <c r="C8175" s="389">
        <v>5.0047619576900004</v>
      </c>
      <c r="D8175" s="389" t="s">
        <v>669</v>
      </c>
      <c r="E8175" s="389" t="s">
        <v>670</v>
      </c>
      <c r="F8175" s="389" t="s">
        <v>655</v>
      </c>
      <c r="G8175" s="389" t="s">
        <v>520</v>
      </c>
    </row>
    <row r="8176" spans="1:7">
      <c r="A8176" s="389" t="s">
        <v>569</v>
      </c>
      <c r="B8176" s="389" t="s">
        <v>520</v>
      </c>
      <c r="C8176" s="389">
        <v>5.0047619576900004</v>
      </c>
      <c r="D8176" s="389" t="s">
        <v>669</v>
      </c>
      <c r="E8176" s="389" t="s">
        <v>670</v>
      </c>
      <c r="F8176" s="389" t="s">
        <v>655</v>
      </c>
      <c r="G8176" s="389" t="s">
        <v>520</v>
      </c>
    </row>
    <row r="8177" spans="1:7">
      <c r="A8177" s="389" t="s">
        <v>563</v>
      </c>
      <c r="B8177" s="389" t="s">
        <v>520</v>
      </c>
      <c r="C8177" s="389">
        <v>23.249542676600001</v>
      </c>
      <c r="D8177" s="389" t="s">
        <v>669</v>
      </c>
      <c r="E8177" s="389" t="s">
        <v>670</v>
      </c>
      <c r="F8177" s="389" t="s">
        <v>655</v>
      </c>
      <c r="G8177" s="389" t="s">
        <v>520</v>
      </c>
    </row>
    <row r="8178" spans="1:7">
      <c r="A8178" s="389" t="s">
        <v>567</v>
      </c>
      <c r="B8178" s="389" t="s">
        <v>520</v>
      </c>
      <c r="C8178" s="389">
        <v>3.8579383618200001</v>
      </c>
      <c r="D8178" s="389" t="s">
        <v>669</v>
      </c>
      <c r="E8178" s="389" t="s">
        <v>670</v>
      </c>
      <c r="F8178" s="389" t="s">
        <v>655</v>
      </c>
      <c r="G8178" s="389" t="s">
        <v>520</v>
      </c>
    </row>
    <row r="8179" spans="1:7">
      <c r="A8179" s="389" t="s">
        <v>567</v>
      </c>
      <c r="B8179" s="389" t="s">
        <v>520</v>
      </c>
      <c r="C8179" s="389">
        <v>21.690476087299899</v>
      </c>
      <c r="D8179" s="389" t="s">
        <v>669</v>
      </c>
      <c r="E8179" s="389" t="s">
        <v>670</v>
      </c>
      <c r="F8179" s="389" t="s">
        <v>655</v>
      </c>
      <c r="G8179" s="389" t="s">
        <v>520</v>
      </c>
    </row>
    <row r="8180" spans="1:7">
      <c r="A8180" s="389" t="s">
        <v>562</v>
      </c>
      <c r="B8180" s="389" t="s">
        <v>520</v>
      </c>
      <c r="C8180" s="389">
        <v>38.840679796499899</v>
      </c>
      <c r="D8180" s="389" t="s">
        <v>669</v>
      </c>
      <c r="E8180" s="389" t="s">
        <v>670</v>
      </c>
      <c r="F8180" s="389" t="s">
        <v>655</v>
      </c>
      <c r="G8180" s="389" t="s">
        <v>520</v>
      </c>
    </row>
    <row r="8181" spans="1:7">
      <c r="A8181" s="389" t="s">
        <v>569</v>
      </c>
      <c r="B8181" s="389" t="s">
        <v>520</v>
      </c>
      <c r="C8181" s="389">
        <v>6.2248229396300001</v>
      </c>
      <c r="D8181" s="389" t="s">
        <v>669</v>
      </c>
      <c r="E8181" s="389" t="s">
        <v>670</v>
      </c>
      <c r="F8181" s="389" t="s">
        <v>655</v>
      </c>
      <c r="G8181" s="389" t="s">
        <v>520</v>
      </c>
    </row>
    <row r="8182" spans="1:7">
      <c r="A8182" s="389" t="s">
        <v>572</v>
      </c>
      <c r="B8182" s="389" t="s">
        <v>520</v>
      </c>
      <c r="C8182" s="389">
        <v>64.4721352201</v>
      </c>
      <c r="D8182" s="389" t="s">
        <v>669</v>
      </c>
      <c r="E8182" s="389" t="s">
        <v>670</v>
      </c>
      <c r="F8182" s="389" t="s">
        <v>655</v>
      </c>
      <c r="G8182" s="389" t="s">
        <v>520</v>
      </c>
    </row>
    <row r="8183" spans="1:7">
      <c r="A8183" s="389" t="s">
        <v>567</v>
      </c>
      <c r="B8183" s="389" t="s">
        <v>520</v>
      </c>
      <c r="C8183" s="389">
        <v>44.6590790869</v>
      </c>
      <c r="D8183" s="389" t="s">
        <v>669</v>
      </c>
      <c r="E8183" s="389" t="s">
        <v>670</v>
      </c>
      <c r="F8183" s="389" t="s">
        <v>655</v>
      </c>
      <c r="G8183" s="389" t="s">
        <v>520</v>
      </c>
    </row>
    <row r="8184" spans="1:7">
      <c r="A8184" s="389" t="s">
        <v>567</v>
      </c>
      <c r="B8184" s="389" t="s">
        <v>520</v>
      </c>
      <c r="C8184" s="389">
        <v>44.6590790869</v>
      </c>
      <c r="D8184" s="389" t="s">
        <v>669</v>
      </c>
      <c r="E8184" s="389" t="s">
        <v>670</v>
      </c>
      <c r="F8184" s="389" t="s">
        <v>655</v>
      </c>
      <c r="G8184" s="389" t="s">
        <v>520</v>
      </c>
    </row>
    <row r="8185" spans="1:7">
      <c r="A8185" s="389" t="s">
        <v>567</v>
      </c>
      <c r="B8185" s="389" t="s">
        <v>520</v>
      </c>
      <c r="C8185" s="389">
        <v>44.6590790869</v>
      </c>
      <c r="D8185" s="389" t="s">
        <v>669</v>
      </c>
      <c r="E8185" s="389" t="s">
        <v>670</v>
      </c>
      <c r="F8185" s="389" t="s">
        <v>655</v>
      </c>
      <c r="G8185" s="389" t="s">
        <v>520</v>
      </c>
    </row>
    <row r="8186" spans="1:7">
      <c r="A8186" s="389" t="s">
        <v>567</v>
      </c>
      <c r="B8186" s="389" t="s">
        <v>520</v>
      </c>
      <c r="C8186" s="389">
        <v>44.6590790869</v>
      </c>
      <c r="D8186" s="389" t="s">
        <v>669</v>
      </c>
      <c r="E8186" s="389" t="s">
        <v>670</v>
      </c>
      <c r="F8186" s="389" t="s">
        <v>655</v>
      </c>
      <c r="G8186" s="389" t="s">
        <v>520</v>
      </c>
    </row>
    <row r="8187" spans="1:7">
      <c r="A8187" s="389" t="s">
        <v>514</v>
      </c>
      <c r="B8187" s="389" t="s">
        <v>520</v>
      </c>
      <c r="C8187" s="389">
        <v>46.8800291716</v>
      </c>
      <c r="D8187" s="389" t="s">
        <v>669</v>
      </c>
      <c r="E8187" s="389" t="s">
        <v>670</v>
      </c>
      <c r="F8187" s="389" t="s">
        <v>655</v>
      </c>
      <c r="G8187" s="389" t="s">
        <v>520</v>
      </c>
    </row>
    <row r="8188" spans="1:7">
      <c r="A8188" s="389" t="s">
        <v>514</v>
      </c>
      <c r="B8188" s="389" t="s">
        <v>520</v>
      </c>
      <c r="C8188" s="389">
        <v>46.8800291716</v>
      </c>
      <c r="D8188" s="389" t="s">
        <v>669</v>
      </c>
      <c r="E8188" s="389" t="s">
        <v>670</v>
      </c>
      <c r="F8188" s="389" t="s">
        <v>655</v>
      </c>
      <c r="G8188" s="389" t="s">
        <v>520</v>
      </c>
    </row>
    <row r="8189" spans="1:7">
      <c r="A8189" s="389" t="s">
        <v>514</v>
      </c>
      <c r="B8189" s="389" t="s">
        <v>520</v>
      </c>
      <c r="C8189" s="389">
        <v>46.8800291716</v>
      </c>
      <c r="D8189" s="389" t="s">
        <v>669</v>
      </c>
      <c r="E8189" s="389" t="s">
        <v>670</v>
      </c>
      <c r="F8189" s="389" t="s">
        <v>655</v>
      </c>
      <c r="G8189" s="389" t="s">
        <v>520</v>
      </c>
    </row>
    <row r="8190" spans="1:7">
      <c r="A8190" s="389" t="s">
        <v>567</v>
      </c>
      <c r="B8190" s="389" t="s">
        <v>520</v>
      </c>
      <c r="C8190" s="389">
        <v>46.8800291716</v>
      </c>
      <c r="D8190" s="389" t="s">
        <v>669</v>
      </c>
      <c r="E8190" s="389" t="s">
        <v>670</v>
      </c>
      <c r="F8190" s="389" t="s">
        <v>655</v>
      </c>
      <c r="G8190" s="389" t="s">
        <v>520</v>
      </c>
    </row>
    <row r="8191" spans="1:7">
      <c r="A8191" s="389" t="s">
        <v>514</v>
      </c>
      <c r="B8191" s="389" t="s">
        <v>520</v>
      </c>
      <c r="C8191" s="389">
        <v>34.0415410755</v>
      </c>
      <c r="D8191" s="389" t="s">
        <v>669</v>
      </c>
      <c r="E8191" s="389" t="s">
        <v>670</v>
      </c>
      <c r="F8191" s="389" t="s">
        <v>655</v>
      </c>
      <c r="G8191" s="389" t="s">
        <v>520</v>
      </c>
    </row>
    <row r="8192" spans="1:7">
      <c r="A8192" s="389" t="s">
        <v>514</v>
      </c>
      <c r="B8192" s="389" t="s">
        <v>520</v>
      </c>
      <c r="C8192" s="389">
        <v>34.0415410755</v>
      </c>
      <c r="D8192" s="389" t="s">
        <v>669</v>
      </c>
      <c r="E8192" s="389" t="s">
        <v>670</v>
      </c>
      <c r="F8192" s="389" t="s">
        <v>655</v>
      </c>
      <c r="G8192" s="389" t="s">
        <v>520</v>
      </c>
    </row>
    <row r="8193" spans="1:7">
      <c r="A8193" s="389" t="s">
        <v>514</v>
      </c>
      <c r="B8193" s="389" t="s">
        <v>520</v>
      </c>
      <c r="C8193" s="389">
        <v>4.1703168371899997</v>
      </c>
      <c r="D8193" s="389" t="s">
        <v>669</v>
      </c>
      <c r="E8193" s="389" t="s">
        <v>670</v>
      </c>
      <c r="F8193" s="389" t="s">
        <v>655</v>
      </c>
      <c r="G8193" s="389" t="s">
        <v>520</v>
      </c>
    </row>
    <row r="8194" spans="1:7">
      <c r="A8194" s="389" t="s">
        <v>541</v>
      </c>
      <c r="B8194" s="389" t="s">
        <v>520</v>
      </c>
      <c r="C8194" s="389">
        <v>10.265478312700001</v>
      </c>
      <c r="D8194" s="389" t="s">
        <v>669</v>
      </c>
      <c r="E8194" s="389" t="s">
        <v>670</v>
      </c>
      <c r="F8194" s="389" t="s">
        <v>655</v>
      </c>
      <c r="G8194" s="389" t="s">
        <v>520</v>
      </c>
    </row>
    <row r="8195" spans="1:7">
      <c r="A8195" s="389" t="s">
        <v>541</v>
      </c>
      <c r="B8195" s="389" t="s">
        <v>520</v>
      </c>
      <c r="C8195" s="389">
        <v>10.265478312700001</v>
      </c>
      <c r="D8195" s="389" t="s">
        <v>669</v>
      </c>
      <c r="E8195" s="389" t="s">
        <v>670</v>
      </c>
      <c r="F8195" s="389" t="s">
        <v>655</v>
      </c>
      <c r="G8195" s="389" t="s">
        <v>520</v>
      </c>
    </row>
    <row r="8196" spans="1:7">
      <c r="A8196" s="389" t="s">
        <v>534</v>
      </c>
      <c r="B8196" s="389" t="s">
        <v>520</v>
      </c>
      <c r="C8196" s="389">
        <v>3.9941239896299998</v>
      </c>
      <c r="D8196" s="389" t="s">
        <v>669</v>
      </c>
      <c r="E8196" s="389" t="s">
        <v>670</v>
      </c>
      <c r="F8196" s="389" t="s">
        <v>655</v>
      </c>
      <c r="G8196" s="389" t="s">
        <v>520</v>
      </c>
    </row>
    <row r="8197" spans="1:7">
      <c r="A8197" s="389" t="s">
        <v>534</v>
      </c>
      <c r="B8197" s="389" t="s">
        <v>520</v>
      </c>
      <c r="C8197" s="389">
        <v>3.9941239896299998</v>
      </c>
      <c r="D8197" s="389" t="s">
        <v>669</v>
      </c>
      <c r="E8197" s="389" t="s">
        <v>670</v>
      </c>
      <c r="F8197" s="389" t="s">
        <v>655</v>
      </c>
      <c r="G8197" s="389" t="s">
        <v>520</v>
      </c>
    </row>
    <row r="8198" spans="1:7">
      <c r="A8198" s="389" t="s">
        <v>534</v>
      </c>
      <c r="B8198" s="389" t="s">
        <v>520</v>
      </c>
      <c r="C8198" s="389">
        <v>3.9941239896299998</v>
      </c>
      <c r="D8198" s="389" t="s">
        <v>669</v>
      </c>
      <c r="E8198" s="389" t="s">
        <v>670</v>
      </c>
      <c r="F8198" s="389" t="s">
        <v>655</v>
      </c>
      <c r="G8198" s="389" t="s">
        <v>520</v>
      </c>
    </row>
    <row r="8199" spans="1:7">
      <c r="A8199" s="389" t="s">
        <v>541</v>
      </c>
      <c r="B8199" s="389" t="s">
        <v>520</v>
      </c>
      <c r="C8199" s="389">
        <v>3.9941239896299998</v>
      </c>
      <c r="D8199" s="389" t="s">
        <v>669</v>
      </c>
      <c r="E8199" s="389" t="s">
        <v>670</v>
      </c>
      <c r="F8199" s="389" t="s">
        <v>655</v>
      </c>
      <c r="G8199" s="389" t="s">
        <v>520</v>
      </c>
    </row>
    <row r="8200" spans="1:7">
      <c r="A8200" s="389" t="s">
        <v>541</v>
      </c>
      <c r="B8200" s="389" t="s">
        <v>520</v>
      </c>
      <c r="C8200" s="389">
        <v>3.9941239896299998</v>
      </c>
      <c r="D8200" s="389" t="s">
        <v>669</v>
      </c>
      <c r="E8200" s="389" t="s">
        <v>670</v>
      </c>
      <c r="F8200" s="389" t="s">
        <v>655</v>
      </c>
      <c r="G8200" s="389" t="s">
        <v>520</v>
      </c>
    </row>
    <row r="8201" spans="1:7">
      <c r="A8201" s="389" t="s">
        <v>541</v>
      </c>
      <c r="B8201" s="389" t="s">
        <v>520</v>
      </c>
      <c r="C8201" s="389">
        <v>3.9941239896299998</v>
      </c>
      <c r="D8201" s="389" t="s">
        <v>669</v>
      </c>
      <c r="E8201" s="389" t="s">
        <v>670</v>
      </c>
      <c r="F8201" s="389" t="s">
        <v>655</v>
      </c>
      <c r="G8201" s="389" t="s">
        <v>520</v>
      </c>
    </row>
    <row r="8202" spans="1:7">
      <c r="A8202" s="389" t="s">
        <v>563</v>
      </c>
      <c r="B8202" s="389" t="s">
        <v>520</v>
      </c>
      <c r="C8202" s="389">
        <v>27.6933744508</v>
      </c>
      <c r="D8202" s="389" t="s">
        <v>669</v>
      </c>
      <c r="E8202" s="389" t="s">
        <v>670</v>
      </c>
      <c r="F8202" s="389" t="s">
        <v>655</v>
      </c>
      <c r="G8202" s="389" t="s">
        <v>520</v>
      </c>
    </row>
    <row r="8203" spans="1:7">
      <c r="A8203" s="389" t="s">
        <v>569</v>
      </c>
      <c r="B8203" s="389" t="s">
        <v>520</v>
      </c>
      <c r="C8203" s="389">
        <v>12.7855815061</v>
      </c>
      <c r="D8203" s="389" t="s">
        <v>669</v>
      </c>
      <c r="E8203" s="389" t="s">
        <v>670</v>
      </c>
      <c r="F8203" s="389" t="s">
        <v>655</v>
      </c>
      <c r="G8203" s="389" t="s">
        <v>520</v>
      </c>
    </row>
    <row r="8204" spans="1:7">
      <c r="A8204" s="389" t="s">
        <v>569</v>
      </c>
      <c r="B8204" s="389" t="s">
        <v>520</v>
      </c>
      <c r="C8204" s="389">
        <v>12.7855815061</v>
      </c>
      <c r="D8204" s="389" t="s">
        <v>669</v>
      </c>
      <c r="E8204" s="389" t="s">
        <v>670</v>
      </c>
      <c r="F8204" s="389" t="s">
        <v>655</v>
      </c>
      <c r="G8204" s="389" t="s">
        <v>520</v>
      </c>
    </row>
    <row r="8205" spans="1:7">
      <c r="A8205" s="389" t="s">
        <v>538</v>
      </c>
      <c r="B8205" s="389" t="s">
        <v>520</v>
      </c>
      <c r="C8205" s="389">
        <v>3.7327229482400002</v>
      </c>
      <c r="D8205" s="389" t="s">
        <v>669</v>
      </c>
      <c r="E8205" s="389" t="s">
        <v>670</v>
      </c>
      <c r="F8205" s="389" t="s">
        <v>655</v>
      </c>
      <c r="G8205" s="389" t="s">
        <v>520</v>
      </c>
    </row>
    <row r="8206" spans="1:7">
      <c r="A8206" s="389" t="s">
        <v>558</v>
      </c>
      <c r="B8206" s="389" t="s">
        <v>520</v>
      </c>
      <c r="C8206" s="389">
        <v>3.7327229482400002</v>
      </c>
      <c r="D8206" s="389" t="s">
        <v>669</v>
      </c>
      <c r="E8206" s="389" t="s">
        <v>670</v>
      </c>
      <c r="F8206" s="389" t="s">
        <v>655</v>
      </c>
      <c r="G8206" s="389" t="s">
        <v>520</v>
      </c>
    </row>
    <row r="8207" spans="1:7">
      <c r="A8207" s="389" t="s">
        <v>567</v>
      </c>
      <c r="B8207" s="389" t="s">
        <v>520</v>
      </c>
      <c r="C8207" s="389">
        <v>4.4211153922599999</v>
      </c>
      <c r="D8207" s="389" t="s">
        <v>669</v>
      </c>
      <c r="E8207" s="389" t="s">
        <v>670</v>
      </c>
      <c r="F8207" s="389" t="s">
        <v>655</v>
      </c>
      <c r="G8207" s="389" t="s">
        <v>520</v>
      </c>
    </row>
    <row r="8208" spans="1:7">
      <c r="A8208" s="389" t="s">
        <v>525</v>
      </c>
      <c r="B8208" s="389" t="s">
        <v>520</v>
      </c>
      <c r="C8208" s="389">
        <v>26.2524572535999</v>
      </c>
      <c r="D8208" s="389" t="s">
        <v>669</v>
      </c>
      <c r="E8208" s="389" t="s">
        <v>670</v>
      </c>
      <c r="F8208" s="389" t="s">
        <v>655</v>
      </c>
      <c r="G8208" s="389" t="s">
        <v>520</v>
      </c>
    </row>
    <row r="8209" spans="1:7">
      <c r="A8209" s="389" t="s">
        <v>525</v>
      </c>
      <c r="B8209" s="389" t="s">
        <v>520</v>
      </c>
      <c r="C8209" s="389">
        <v>26.2524572535999</v>
      </c>
      <c r="D8209" s="389" t="s">
        <v>669</v>
      </c>
      <c r="E8209" s="389" t="s">
        <v>670</v>
      </c>
      <c r="F8209" s="389" t="s">
        <v>655</v>
      </c>
      <c r="G8209" s="389" t="s">
        <v>520</v>
      </c>
    </row>
    <row r="8210" spans="1:7">
      <c r="A8210" s="389" t="s">
        <v>525</v>
      </c>
      <c r="B8210" s="389" t="s">
        <v>520</v>
      </c>
      <c r="C8210" s="389">
        <v>26.2524572535999</v>
      </c>
      <c r="D8210" s="389" t="s">
        <v>669</v>
      </c>
      <c r="E8210" s="389" t="s">
        <v>670</v>
      </c>
      <c r="F8210" s="389" t="s">
        <v>655</v>
      </c>
      <c r="G8210" s="389" t="s">
        <v>520</v>
      </c>
    </row>
    <row r="8211" spans="1:7">
      <c r="A8211" s="389" t="s">
        <v>514</v>
      </c>
      <c r="B8211" s="389" t="s">
        <v>520</v>
      </c>
      <c r="C8211" s="389">
        <v>5.89114593534</v>
      </c>
      <c r="D8211" s="389" t="s">
        <v>669</v>
      </c>
      <c r="E8211" s="389" t="s">
        <v>670</v>
      </c>
      <c r="F8211" s="389" t="s">
        <v>655</v>
      </c>
      <c r="G8211" s="389" t="s">
        <v>520</v>
      </c>
    </row>
    <row r="8212" spans="1:7">
      <c r="A8212" s="389" t="s">
        <v>567</v>
      </c>
      <c r="B8212" s="389" t="s">
        <v>520</v>
      </c>
      <c r="C8212" s="389">
        <v>13.1900937333999</v>
      </c>
      <c r="D8212" s="389" t="s">
        <v>669</v>
      </c>
      <c r="E8212" s="389" t="s">
        <v>670</v>
      </c>
      <c r="F8212" s="389" t="s">
        <v>655</v>
      </c>
      <c r="G8212" s="389" t="s">
        <v>520</v>
      </c>
    </row>
    <row r="8213" spans="1:7">
      <c r="A8213" s="389" t="s">
        <v>567</v>
      </c>
      <c r="B8213" s="389" t="s">
        <v>520</v>
      </c>
      <c r="C8213" s="389">
        <v>13.1900937333999</v>
      </c>
      <c r="D8213" s="389" t="s">
        <v>669</v>
      </c>
      <c r="E8213" s="389" t="s">
        <v>670</v>
      </c>
      <c r="F8213" s="389" t="s">
        <v>655</v>
      </c>
      <c r="G8213" s="389" t="s">
        <v>520</v>
      </c>
    </row>
    <row r="8214" spans="1:7">
      <c r="A8214" s="389" t="s">
        <v>572</v>
      </c>
      <c r="B8214" s="389" t="s">
        <v>520</v>
      </c>
      <c r="C8214" s="389">
        <v>20.0241879438999</v>
      </c>
      <c r="D8214" s="389" t="s">
        <v>669</v>
      </c>
      <c r="E8214" s="389" t="s">
        <v>670</v>
      </c>
      <c r="F8214" s="389" t="s">
        <v>655</v>
      </c>
      <c r="G8214" s="389" t="s">
        <v>520</v>
      </c>
    </row>
    <row r="8215" spans="1:7">
      <c r="A8215" s="389" t="s">
        <v>514</v>
      </c>
      <c r="B8215" s="389" t="s">
        <v>520</v>
      </c>
      <c r="C8215" s="389">
        <v>34.2084546387999</v>
      </c>
      <c r="D8215" s="389" t="s">
        <v>669</v>
      </c>
      <c r="E8215" s="389" t="s">
        <v>670</v>
      </c>
      <c r="F8215" s="389" t="s">
        <v>655</v>
      </c>
      <c r="G8215" s="389" t="s">
        <v>520</v>
      </c>
    </row>
    <row r="8216" spans="1:7">
      <c r="A8216" s="389" t="s">
        <v>514</v>
      </c>
      <c r="B8216" s="389" t="s">
        <v>520</v>
      </c>
      <c r="C8216" s="389">
        <v>34.2084546387999</v>
      </c>
      <c r="D8216" s="389" t="s">
        <v>669</v>
      </c>
      <c r="E8216" s="389" t="s">
        <v>670</v>
      </c>
      <c r="F8216" s="389" t="s">
        <v>655</v>
      </c>
      <c r="G8216" s="389" t="s">
        <v>520</v>
      </c>
    </row>
    <row r="8217" spans="1:7">
      <c r="A8217" s="389" t="s">
        <v>567</v>
      </c>
      <c r="B8217" s="389" t="s">
        <v>520</v>
      </c>
      <c r="C8217" s="389">
        <v>34.2084546387999</v>
      </c>
      <c r="D8217" s="389" t="s">
        <v>669</v>
      </c>
      <c r="E8217" s="389" t="s">
        <v>670</v>
      </c>
      <c r="F8217" s="389" t="s">
        <v>655</v>
      </c>
      <c r="G8217" s="389" t="s">
        <v>520</v>
      </c>
    </row>
    <row r="8218" spans="1:7">
      <c r="A8218" s="389" t="s">
        <v>567</v>
      </c>
      <c r="B8218" s="389" t="s">
        <v>520</v>
      </c>
      <c r="C8218" s="389">
        <v>34.2084546387999</v>
      </c>
      <c r="D8218" s="389" t="s">
        <v>669</v>
      </c>
      <c r="E8218" s="389" t="s">
        <v>670</v>
      </c>
      <c r="F8218" s="389" t="s">
        <v>655</v>
      </c>
      <c r="G8218" s="389" t="s">
        <v>520</v>
      </c>
    </row>
    <row r="8219" spans="1:7">
      <c r="A8219" s="389" t="s">
        <v>567</v>
      </c>
      <c r="B8219" s="389" t="s">
        <v>520</v>
      </c>
      <c r="C8219" s="389">
        <v>34.2084546387999</v>
      </c>
      <c r="D8219" s="389" t="s">
        <v>669</v>
      </c>
      <c r="E8219" s="389" t="s">
        <v>670</v>
      </c>
      <c r="F8219" s="389" t="s">
        <v>655</v>
      </c>
      <c r="G8219" s="389" t="s">
        <v>520</v>
      </c>
    </row>
    <row r="8220" spans="1:7">
      <c r="A8220" s="389" t="s">
        <v>567</v>
      </c>
      <c r="B8220" s="389" t="s">
        <v>520</v>
      </c>
      <c r="C8220" s="389">
        <v>34.2084546387999</v>
      </c>
      <c r="D8220" s="389" t="s">
        <v>669</v>
      </c>
      <c r="E8220" s="389" t="s">
        <v>670</v>
      </c>
      <c r="F8220" s="389" t="s">
        <v>655</v>
      </c>
      <c r="G8220" s="389" t="s">
        <v>520</v>
      </c>
    </row>
    <row r="8221" spans="1:7">
      <c r="A8221" s="389" t="s">
        <v>569</v>
      </c>
      <c r="B8221" s="389" t="s">
        <v>520</v>
      </c>
      <c r="C8221" s="389">
        <v>25.664852535000001</v>
      </c>
      <c r="D8221" s="389" t="s">
        <v>669</v>
      </c>
      <c r="E8221" s="389" t="s">
        <v>670</v>
      </c>
      <c r="F8221" s="389" t="s">
        <v>655</v>
      </c>
      <c r="G8221" s="389" t="s">
        <v>520</v>
      </c>
    </row>
    <row r="8222" spans="1:7">
      <c r="A8222" s="389" t="s">
        <v>567</v>
      </c>
      <c r="B8222" s="389" t="s">
        <v>520</v>
      </c>
      <c r="C8222" s="389">
        <v>32.206372272700001</v>
      </c>
      <c r="D8222" s="389" t="s">
        <v>669</v>
      </c>
      <c r="E8222" s="389" t="s">
        <v>670</v>
      </c>
      <c r="F8222" s="389" t="s">
        <v>655</v>
      </c>
      <c r="G8222" s="389" t="s">
        <v>520</v>
      </c>
    </row>
    <row r="8223" spans="1:7">
      <c r="A8223" s="389" t="s">
        <v>528</v>
      </c>
      <c r="B8223" s="389" t="s">
        <v>520</v>
      </c>
      <c r="C8223" s="389">
        <v>17.3679518717999</v>
      </c>
      <c r="D8223" s="389" t="s">
        <v>669</v>
      </c>
      <c r="E8223" s="389" t="s">
        <v>670</v>
      </c>
      <c r="F8223" s="389" t="s">
        <v>655</v>
      </c>
      <c r="G8223" s="389" t="s">
        <v>520</v>
      </c>
    </row>
    <row r="8224" spans="1:7">
      <c r="A8224" s="389" t="s">
        <v>572</v>
      </c>
      <c r="B8224" s="389" t="s">
        <v>520</v>
      </c>
      <c r="C8224" s="389">
        <v>86.558481645800001</v>
      </c>
      <c r="D8224" s="389" t="s">
        <v>669</v>
      </c>
      <c r="E8224" s="389" t="s">
        <v>670</v>
      </c>
      <c r="F8224" s="389" t="s">
        <v>655</v>
      </c>
      <c r="G8224" s="389" t="s">
        <v>520</v>
      </c>
    </row>
    <row r="8225" spans="1:7">
      <c r="A8225" s="389" t="s">
        <v>572</v>
      </c>
      <c r="B8225" s="389" t="s">
        <v>520</v>
      </c>
      <c r="C8225" s="389">
        <v>86.558481645800001</v>
      </c>
      <c r="D8225" s="389" t="s">
        <v>669</v>
      </c>
      <c r="E8225" s="389" t="s">
        <v>670</v>
      </c>
      <c r="F8225" s="389" t="s">
        <v>655</v>
      </c>
      <c r="G8225" s="389" t="s">
        <v>520</v>
      </c>
    </row>
    <row r="8226" spans="1:7">
      <c r="A8226" s="389" t="s">
        <v>553</v>
      </c>
      <c r="B8226" s="389" t="s">
        <v>520</v>
      </c>
      <c r="C8226" s="389">
        <v>1.21902878038</v>
      </c>
      <c r="D8226" s="389" t="s">
        <v>669</v>
      </c>
      <c r="E8226" s="389" t="s">
        <v>670</v>
      </c>
      <c r="F8226" s="389" t="s">
        <v>671</v>
      </c>
      <c r="G8226" s="389" t="s">
        <v>520</v>
      </c>
    </row>
    <row r="8227" spans="1:7">
      <c r="A8227" s="389" t="s">
        <v>514</v>
      </c>
      <c r="B8227" s="389" t="s">
        <v>520</v>
      </c>
      <c r="C8227" s="389">
        <v>2.9930526584399999</v>
      </c>
      <c r="D8227" s="389" t="s">
        <v>669</v>
      </c>
      <c r="E8227" s="389" t="s">
        <v>670</v>
      </c>
      <c r="F8227" s="389" t="s">
        <v>671</v>
      </c>
      <c r="G8227" s="389" t="s">
        <v>520</v>
      </c>
    </row>
    <row r="8228" spans="1:7">
      <c r="A8228" s="389" t="s">
        <v>514</v>
      </c>
      <c r="B8228" s="389" t="s">
        <v>520</v>
      </c>
      <c r="C8228" s="389">
        <v>2.9930526584399999</v>
      </c>
      <c r="D8228" s="389" t="s">
        <v>669</v>
      </c>
      <c r="E8228" s="389" t="s">
        <v>670</v>
      </c>
      <c r="F8228" s="389" t="s">
        <v>671</v>
      </c>
      <c r="G8228" s="389" t="s">
        <v>520</v>
      </c>
    </row>
    <row r="8229" spans="1:7">
      <c r="A8229" s="389" t="s">
        <v>514</v>
      </c>
      <c r="B8229" s="389" t="s">
        <v>517</v>
      </c>
      <c r="C8229" s="389">
        <v>0.67653032532199997</v>
      </c>
      <c r="D8229" s="389" t="s">
        <v>672</v>
      </c>
      <c r="E8229" s="389" t="s">
        <v>658</v>
      </c>
      <c r="F8229" s="389" t="s">
        <v>672</v>
      </c>
      <c r="G8229" s="389" t="s">
        <v>659</v>
      </c>
    </row>
    <row r="8230" spans="1:7">
      <c r="A8230" s="389" t="s">
        <v>525</v>
      </c>
      <c r="B8230" s="389" t="s">
        <v>517</v>
      </c>
      <c r="C8230" s="389">
        <v>0.68089732834799999</v>
      </c>
      <c r="D8230" s="389" t="s">
        <v>673</v>
      </c>
      <c r="E8230" s="389" t="s">
        <v>658</v>
      </c>
      <c r="F8230" s="389" t="s">
        <v>650</v>
      </c>
      <c r="G8230" s="389" t="s">
        <v>659</v>
      </c>
    </row>
    <row r="8231" spans="1:7">
      <c r="A8231" s="389" t="s">
        <v>525</v>
      </c>
      <c r="B8231" s="389" t="s">
        <v>517</v>
      </c>
      <c r="C8231" s="389">
        <v>0.68089732834799999</v>
      </c>
      <c r="D8231" s="389" t="s">
        <v>673</v>
      </c>
      <c r="E8231" s="389" t="s">
        <v>658</v>
      </c>
      <c r="F8231" s="389" t="s">
        <v>650</v>
      </c>
      <c r="G8231" s="389" t="s">
        <v>659</v>
      </c>
    </row>
    <row r="8232" spans="1:7">
      <c r="A8232" s="389" t="s">
        <v>568</v>
      </c>
      <c r="B8232" s="389" t="s">
        <v>517</v>
      </c>
      <c r="C8232" s="389">
        <v>0.68089732834799999</v>
      </c>
      <c r="D8232" s="389" t="s">
        <v>673</v>
      </c>
      <c r="E8232" s="389" t="s">
        <v>658</v>
      </c>
      <c r="F8232" s="389" t="s">
        <v>650</v>
      </c>
      <c r="G8232" s="389" t="s">
        <v>659</v>
      </c>
    </row>
    <row r="8233" spans="1:7">
      <c r="A8233" s="389" t="s">
        <v>568</v>
      </c>
      <c r="B8233" s="389" t="s">
        <v>517</v>
      </c>
      <c r="C8233" s="389">
        <v>0.68089732834799999</v>
      </c>
      <c r="D8233" s="389" t="s">
        <v>673</v>
      </c>
      <c r="E8233" s="389" t="s">
        <v>658</v>
      </c>
      <c r="F8233" s="389" t="s">
        <v>650</v>
      </c>
      <c r="G8233" s="389" t="s">
        <v>659</v>
      </c>
    </row>
    <row r="8234" spans="1:7">
      <c r="A8234" s="389" t="s">
        <v>542</v>
      </c>
      <c r="B8234" s="389" t="s">
        <v>517</v>
      </c>
      <c r="C8234" s="389">
        <v>3.6677519588999998</v>
      </c>
      <c r="D8234" s="389" t="s">
        <v>673</v>
      </c>
      <c r="E8234" s="389" t="s">
        <v>658</v>
      </c>
      <c r="F8234" s="389" t="s">
        <v>650</v>
      </c>
      <c r="G8234" s="389" t="s">
        <v>659</v>
      </c>
    </row>
    <row r="8235" spans="1:7">
      <c r="A8235" s="389" t="s">
        <v>542</v>
      </c>
      <c r="B8235" s="389" t="s">
        <v>517</v>
      </c>
      <c r="C8235" s="389">
        <v>3.6677519588999998</v>
      </c>
      <c r="D8235" s="389" t="s">
        <v>673</v>
      </c>
      <c r="E8235" s="389" t="s">
        <v>658</v>
      </c>
      <c r="F8235" s="389" t="s">
        <v>650</v>
      </c>
      <c r="G8235" s="389" t="s">
        <v>659</v>
      </c>
    </row>
    <row r="8236" spans="1:7">
      <c r="A8236" s="389" t="s">
        <v>542</v>
      </c>
      <c r="B8236" s="389" t="s">
        <v>517</v>
      </c>
      <c r="C8236" s="389">
        <v>3.6677519588999998</v>
      </c>
      <c r="D8236" s="389" t="s">
        <v>673</v>
      </c>
      <c r="E8236" s="389" t="s">
        <v>658</v>
      </c>
      <c r="F8236" s="389" t="s">
        <v>650</v>
      </c>
      <c r="G8236" s="389" t="s">
        <v>659</v>
      </c>
    </row>
    <row r="8237" spans="1:7">
      <c r="A8237" s="389" t="s">
        <v>577</v>
      </c>
      <c r="B8237" s="389" t="s">
        <v>517</v>
      </c>
      <c r="C8237" s="389">
        <v>1.8913883649000001</v>
      </c>
      <c r="D8237" s="389" t="s">
        <v>673</v>
      </c>
      <c r="E8237" s="389" t="s">
        <v>658</v>
      </c>
      <c r="F8237" s="389" t="s">
        <v>650</v>
      </c>
      <c r="G8237" s="389" t="s">
        <v>659</v>
      </c>
    </row>
    <row r="8238" spans="1:7">
      <c r="A8238" s="389" t="s">
        <v>526</v>
      </c>
      <c r="B8238" s="389" t="s">
        <v>517</v>
      </c>
      <c r="C8238" s="389">
        <v>0.47183967417099998</v>
      </c>
      <c r="D8238" s="389" t="s">
        <v>673</v>
      </c>
      <c r="E8238" s="389" t="s">
        <v>658</v>
      </c>
      <c r="F8238" s="389" t="s">
        <v>650</v>
      </c>
      <c r="G8238" s="389" t="s">
        <v>659</v>
      </c>
    </row>
    <row r="8239" spans="1:7">
      <c r="A8239" s="389" t="s">
        <v>514</v>
      </c>
      <c r="B8239" s="389" t="s">
        <v>517</v>
      </c>
      <c r="C8239" s="389">
        <v>0.65596727594000004</v>
      </c>
      <c r="D8239" s="389" t="s">
        <v>673</v>
      </c>
      <c r="E8239" s="389" t="s">
        <v>658</v>
      </c>
      <c r="F8239" s="389" t="s">
        <v>650</v>
      </c>
      <c r="G8239" s="389" t="s">
        <v>659</v>
      </c>
    </row>
    <row r="8240" spans="1:7">
      <c r="A8240" s="389" t="s">
        <v>549</v>
      </c>
      <c r="B8240" s="389" t="s">
        <v>517</v>
      </c>
      <c r="C8240" s="389">
        <v>6.50685663387</v>
      </c>
      <c r="D8240" s="389" t="s">
        <v>673</v>
      </c>
      <c r="E8240" s="389" t="s">
        <v>658</v>
      </c>
      <c r="F8240" s="389" t="s">
        <v>650</v>
      </c>
      <c r="G8240" s="389" t="s">
        <v>659</v>
      </c>
    </row>
    <row r="8241" spans="1:7">
      <c r="A8241" s="389" t="s">
        <v>526</v>
      </c>
      <c r="B8241" s="389" t="s">
        <v>517</v>
      </c>
      <c r="C8241" s="389">
        <v>0.505112255909</v>
      </c>
      <c r="D8241" s="389" t="s">
        <v>673</v>
      </c>
      <c r="E8241" s="389" t="s">
        <v>658</v>
      </c>
      <c r="F8241" s="389" t="s">
        <v>650</v>
      </c>
      <c r="G8241" s="389" t="s">
        <v>659</v>
      </c>
    </row>
    <row r="8242" spans="1:7">
      <c r="A8242" s="389" t="s">
        <v>543</v>
      </c>
      <c r="B8242" s="389" t="s">
        <v>517</v>
      </c>
      <c r="C8242" s="389">
        <v>0.86911198295299996</v>
      </c>
      <c r="D8242" s="389" t="s">
        <v>673</v>
      </c>
      <c r="E8242" s="389" t="s">
        <v>658</v>
      </c>
      <c r="F8242" s="389" t="s">
        <v>650</v>
      </c>
      <c r="G8242" s="389" t="s">
        <v>659</v>
      </c>
    </row>
    <row r="8243" spans="1:7">
      <c r="A8243" s="389" t="s">
        <v>542</v>
      </c>
      <c r="B8243" s="389" t="s">
        <v>517</v>
      </c>
      <c r="C8243" s="389">
        <v>8.0434260071099999</v>
      </c>
      <c r="D8243" s="389" t="s">
        <v>673</v>
      </c>
      <c r="E8243" s="389" t="s">
        <v>658</v>
      </c>
      <c r="F8243" s="389" t="s">
        <v>650</v>
      </c>
      <c r="G8243" s="389" t="s">
        <v>659</v>
      </c>
    </row>
    <row r="8244" spans="1:7">
      <c r="A8244" s="389" t="s">
        <v>542</v>
      </c>
      <c r="B8244" s="389" t="s">
        <v>517</v>
      </c>
      <c r="C8244" s="389">
        <v>8.0434260071099999</v>
      </c>
      <c r="D8244" s="389" t="s">
        <v>673</v>
      </c>
      <c r="E8244" s="389" t="s">
        <v>658</v>
      </c>
      <c r="F8244" s="389" t="s">
        <v>650</v>
      </c>
      <c r="G8244" s="389" t="s">
        <v>659</v>
      </c>
    </row>
    <row r="8245" spans="1:7">
      <c r="A8245" s="389" t="s">
        <v>547</v>
      </c>
      <c r="B8245" s="389" t="s">
        <v>517</v>
      </c>
      <c r="C8245" s="389">
        <v>2.4200953152100002</v>
      </c>
      <c r="D8245" s="389" t="s">
        <v>673</v>
      </c>
      <c r="E8245" s="389" t="s">
        <v>658</v>
      </c>
      <c r="F8245" s="389" t="s">
        <v>650</v>
      </c>
      <c r="G8245" s="389" t="s">
        <v>659</v>
      </c>
    </row>
    <row r="8246" spans="1:7">
      <c r="A8246" s="389" t="s">
        <v>550</v>
      </c>
      <c r="B8246" s="389" t="s">
        <v>517</v>
      </c>
      <c r="C8246" s="389">
        <v>0.80755483915699999</v>
      </c>
      <c r="D8246" s="389" t="s">
        <v>673</v>
      </c>
      <c r="E8246" s="389" t="s">
        <v>658</v>
      </c>
      <c r="F8246" s="389" t="s">
        <v>650</v>
      </c>
      <c r="G8246" s="389" t="s">
        <v>659</v>
      </c>
    </row>
    <row r="8247" spans="1:7">
      <c r="A8247" s="389" t="s">
        <v>544</v>
      </c>
      <c r="B8247" s="389" t="s">
        <v>517</v>
      </c>
      <c r="C8247" s="389">
        <v>0.175157914883</v>
      </c>
      <c r="D8247" s="389" t="s">
        <v>673</v>
      </c>
      <c r="E8247" s="389" t="s">
        <v>658</v>
      </c>
      <c r="F8247" s="389" t="s">
        <v>650</v>
      </c>
      <c r="G8247" s="389" t="s">
        <v>659</v>
      </c>
    </row>
    <row r="8248" spans="1:7">
      <c r="A8248" s="389" t="s">
        <v>532</v>
      </c>
      <c r="B8248" s="389" t="s">
        <v>517</v>
      </c>
      <c r="C8248" s="389">
        <v>1.25764559161</v>
      </c>
      <c r="D8248" s="389" t="s">
        <v>673</v>
      </c>
      <c r="E8248" s="389" t="s">
        <v>658</v>
      </c>
      <c r="F8248" s="389" t="s">
        <v>650</v>
      </c>
      <c r="G8248" s="389" t="s">
        <v>659</v>
      </c>
    </row>
    <row r="8249" spans="1:7">
      <c r="A8249" s="389" t="s">
        <v>525</v>
      </c>
      <c r="B8249" s="389" t="s">
        <v>517</v>
      </c>
      <c r="C8249" s="389">
        <v>0.26978084108799999</v>
      </c>
      <c r="D8249" s="389" t="s">
        <v>673</v>
      </c>
      <c r="E8249" s="389" t="s">
        <v>658</v>
      </c>
      <c r="F8249" s="389" t="s">
        <v>650</v>
      </c>
      <c r="G8249" s="389" t="s">
        <v>659</v>
      </c>
    </row>
    <row r="8250" spans="1:7">
      <c r="A8250" s="389" t="s">
        <v>550</v>
      </c>
      <c r="B8250" s="389" t="s">
        <v>517</v>
      </c>
      <c r="C8250" s="389">
        <v>2.4134800863599999</v>
      </c>
      <c r="D8250" s="389" t="s">
        <v>673</v>
      </c>
      <c r="E8250" s="389" t="s">
        <v>658</v>
      </c>
      <c r="F8250" s="389" t="s">
        <v>650</v>
      </c>
      <c r="G8250" s="389" t="s">
        <v>659</v>
      </c>
    </row>
    <row r="8251" spans="1:7">
      <c r="A8251" s="389" t="s">
        <v>550</v>
      </c>
      <c r="B8251" s="389" t="s">
        <v>517</v>
      </c>
      <c r="C8251" s="389">
        <v>2.4134800863599999</v>
      </c>
      <c r="D8251" s="389" t="s">
        <v>673</v>
      </c>
      <c r="E8251" s="389" t="s">
        <v>658</v>
      </c>
      <c r="F8251" s="389" t="s">
        <v>650</v>
      </c>
      <c r="G8251" s="389" t="s">
        <v>659</v>
      </c>
    </row>
    <row r="8252" spans="1:7">
      <c r="A8252" s="389" t="s">
        <v>549</v>
      </c>
      <c r="B8252" s="389" t="s">
        <v>517</v>
      </c>
      <c r="C8252" s="389">
        <v>0.58206331969799996</v>
      </c>
      <c r="D8252" s="389" t="s">
        <v>673</v>
      </c>
      <c r="E8252" s="389" t="s">
        <v>658</v>
      </c>
      <c r="F8252" s="389" t="s">
        <v>650</v>
      </c>
      <c r="G8252" s="389" t="s">
        <v>659</v>
      </c>
    </row>
    <row r="8253" spans="1:7">
      <c r="A8253" s="389" t="s">
        <v>543</v>
      </c>
      <c r="B8253" s="389" t="s">
        <v>517</v>
      </c>
      <c r="C8253" s="389">
        <v>2.5110303675400001</v>
      </c>
      <c r="D8253" s="389" t="s">
        <v>673</v>
      </c>
      <c r="E8253" s="389" t="s">
        <v>658</v>
      </c>
      <c r="F8253" s="389" t="s">
        <v>650</v>
      </c>
      <c r="G8253" s="389" t="s">
        <v>659</v>
      </c>
    </row>
    <row r="8254" spans="1:7">
      <c r="A8254" s="389" t="s">
        <v>560</v>
      </c>
      <c r="B8254" s="389" t="s">
        <v>517</v>
      </c>
      <c r="C8254" s="389">
        <v>0.43079569053599998</v>
      </c>
      <c r="D8254" s="389" t="s">
        <v>673</v>
      </c>
      <c r="E8254" s="389" t="s">
        <v>658</v>
      </c>
      <c r="F8254" s="389" t="s">
        <v>650</v>
      </c>
      <c r="G8254" s="389" t="s">
        <v>659</v>
      </c>
    </row>
    <row r="8255" spans="1:7">
      <c r="A8255" s="389" t="s">
        <v>560</v>
      </c>
      <c r="B8255" s="389" t="s">
        <v>517</v>
      </c>
      <c r="C8255" s="389">
        <v>0.43079569053599998</v>
      </c>
      <c r="D8255" s="389" t="s">
        <v>673</v>
      </c>
      <c r="E8255" s="389" t="s">
        <v>658</v>
      </c>
      <c r="F8255" s="389" t="s">
        <v>650</v>
      </c>
      <c r="G8255" s="389" t="s">
        <v>659</v>
      </c>
    </row>
    <row r="8256" spans="1:7">
      <c r="A8256" s="389" t="s">
        <v>547</v>
      </c>
      <c r="B8256" s="389" t="s">
        <v>517</v>
      </c>
      <c r="C8256" s="389">
        <v>1.8196595611599999</v>
      </c>
      <c r="D8256" s="389" t="s">
        <v>673</v>
      </c>
      <c r="E8256" s="389" t="s">
        <v>658</v>
      </c>
      <c r="F8256" s="389" t="s">
        <v>650</v>
      </c>
      <c r="G8256" s="389" t="s">
        <v>659</v>
      </c>
    </row>
    <row r="8257" spans="1:7">
      <c r="A8257" s="389" t="s">
        <v>565</v>
      </c>
      <c r="B8257" s="389" t="s">
        <v>517</v>
      </c>
      <c r="C8257" s="389">
        <v>3.4015512944999999</v>
      </c>
      <c r="D8257" s="389" t="s">
        <v>673</v>
      </c>
      <c r="E8257" s="389" t="s">
        <v>658</v>
      </c>
      <c r="F8257" s="389" t="s">
        <v>650</v>
      </c>
      <c r="G8257" s="389" t="s">
        <v>659</v>
      </c>
    </row>
    <row r="8258" spans="1:7">
      <c r="A8258" s="389" t="s">
        <v>553</v>
      </c>
      <c r="B8258" s="389" t="s">
        <v>517</v>
      </c>
      <c r="C8258" s="389">
        <v>0.53828697442899998</v>
      </c>
      <c r="D8258" s="389" t="s">
        <v>673</v>
      </c>
      <c r="E8258" s="389" t="s">
        <v>658</v>
      </c>
      <c r="F8258" s="389" t="s">
        <v>651</v>
      </c>
      <c r="G8258" s="389" t="s">
        <v>659</v>
      </c>
    </row>
    <row r="8259" spans="1:7">
      <c r="A8259" s="389" t="s">
        <v>549</v>
      </c>
      <c r="B8259" s="389" t="s">
        <v>517</v>
      </c>
      <c r="C8259" s="389">
        <v>2.7933802928100002</v>
      </c>
      <c r="D8259" s="389" t="s">
        <v>673</v>
      </c>
      <c r="E8259" s="389" t="s">
        <v>658</v>
      </c>
      <c r="F8259" s="389" t="s">
        <v>651</v>
      </c>
      <c r="G8259" s="389" t="s">
        <v>659</v>
      </c>
    </row>
    <row r="8260" spans="1:7">
      <c r="A8260" s="389" t="s">
        <v>576</v>
      </c>
      <c r="B8260" s="389" t="s">
        <v>517</v>
      </c>
      <c r="C8260" s="389">
        <v>0.89651213081299996</v>
      </c>
      <c r="D8260" s="389" t="s">
        <v>673</v>
      </c>
      <c r="E8260" s="389" t="s">
        <v>658</v>
      </c>
      <c r="F8260" s="389" t="s">
        <v>651</v>
      </c>
      <c r="G8260" s="389" t="s">
        <v>659</v>
      </c>
    </row>
    <row r="8261" spans="1:7">
      <c r="A8261" s="389" t="s">
        <v>578</v>
      </c>
      <c r="B8261" s="389" t="s">
        <v>517</v>
      </c>
      <c r="C8261" s="389">
        <v>0.89651213081299996</v>
      </c>
      <c r="D8261" s="389" t="s">
        <v>673</v>
      </c>
      <c r="E8261" s="389" t="s">
        <v>658</v>
      </c>
      <c r="F8261" s="389" t="s">
        <v>651</v>
      </c>
      <c r="G8261" s="389" t="s">
        <v>659</v>
      </c>
    </row>
    <row r="8262" spans="1:7">
      <c r="A8262" s="389" t="s">
        <v>550</v>
      </c>
      <c r="B8262" s="389" t="s">
        <v>517</v>
      </c>
      <c r="C8262" s="389">
        <v>0.92831751513100003</v>
      </c>
      <c r="D8262" s="389" t="s">
        <v>673</v>
      </c>
      <c r="E8262" s="389" t="s">
        <v>658</v>
      </c>
      <c r="F8262" s="389" t="s">
        <v>651</v>
      </c>
      <c r="G8262" s="389" t="s">
        <v>659</v>
      </c>
    </row>
    <row r="8263" spans="1:7">
      <c r="A8263" s="389" t="s">
        <v>526</v>
      </c>
      <c r="B8263" s="389" t="s">
        <v>517</v>
      </c>
      <c r="C8263" s="389">
        <v>4.7075293334000001</v>
      </c>
      <c r="D8263" s="389" t="s">
        <v>673</v>
      </c>
      <c r="E8263" s="389" t="s">
        <v>658</v>
      </c>
      <c r="F8263" s="389" t="s">
        <v>651</v>
      </c>
      <c r="G8263" s="389" t="s">
        <v>659</v>
      </c>
    </row>
    <row r="8264" spans="1:7">
      <c r="A8264" s="389" t="s">
        <v>568</v>
      </c>
      <c r="B8264" s="389" t="s">
        <v>517</v>
      </c>
      <c r="C8264" s="389">
        <v>4.7075293334000001</v>
      </c>
      <c r="D8264" s="389" t="s">
        <v>673</v>
      </c>
      <c r="E8264" s="389" t="s">
        <v>658</v>
      </c>
      <c r="F8264" s="389" t="s">
        <v>651</v>
      </c>
      <c r="G8264" s="389" t="s">
        <v>659</v>
      </c>
    </row>
    <row r="8265" spans="1:7">
      <c r="A8265" s="389" t="s">
        <v>514</v>
      </c>
      <c r="B8265" s="389" t="s">
        <v>517</v>
      </c>
      <c r="C8265" s="389">
        <v>0.49291541553700002</v>
      </c>
      <c r="D8265" s="389" t="s">
        <v>673</v>
      </c>
      <c r="E8265" s="389" t="s">
        <v>658</v>
      </c>
      <c r="F8265" s="389" t="s">
        <v>651</v>
      </c>
      <c r="G8265" s="389" t="s">
        <v>659</v>
      </c>
    </row>
    <row r="8266" spans="1:7">
      <c r="A8266" s="389" t="s">
        <v>564</v>
      </c>
      <c r="B8266" s="389" t="s">
        <v>517</v>
      </c>
      <c r="C8266" s="389">
        <v>3.9547463299399999</v>
      </c>
      <c r="D8266" s="389" t="s">
        <v>673</v>
      </c>
      <c r="E8266" s="389" t="s">
        <v>658</v>
      </c>
      <c r="F8266" s="389" t="s">
        <v>651</v>
      </c>
      <c r="G8266" s="389" t="s">
        <v>659</v>
      </c>
    </row>
    <row r="8267" spans="1:7">
      <c r="A8267" s="389" t="s">
        <v>525</v>
      </c>
      <c r="B8267" s="389" t="s">
        <v>517</v>
      </c>
      <c r="C8267" s="389">
        <v>2.3964307108099998</v>
      </c>
      <c r="D8267" s="389" t="s">
        <v>673</v>
      </c>
      <c r="E8267" s="389" t="s">
        <v>658</v>
      </c>
      <c r="F8267" s="389" t="s">
        <v>651</v>
      </c>
      <c r="G8267" s="389" t="s">
        <v>659</v>
      </c>
    </row>
    <row r="8268" spans="1:7">
      <c r="A8268" s="389" t="s">
        <v>544</v>
      </c>
      <c r="B8268" s="389" t="s">
        <v>517</v>
      </c>
      <c r="C8268" s="389">
        <v>2.8249932637200001</v>
      </c>
      <c r="D8268" s="389" t="s">
        <v>673</v>
      </c>
      <c r="E8268" s="389" t="s">
        <v>658</v>
      </c>
      <c r="F8268" s="389" t="s">
        <v>651</v>
      </c>
      <c r="G8268" s="389" t="s">
        <v>659</v>
      </c>
    </row>
    <row r="8269" spans="1:7">
      <c r="A8269" s="389" t="s">
        <v>544</v>
      </c>
      <c r="B8269" s="389" t="s">
        <v>517</v>
      </c>
      <c r="C8269" s="389">
        <v>2.8249932637200001</v>
      </c>
      <c r="D8269" s="389" t="s">
        <v>673</v>
      </c>
      <c r="E8269" s="389" t="s">
        <v>658</v>
      </c>
      <c r="F8269" s="389" t="s">
        <v>651</v>
      </c>
      <c r="G8269" s="389" t="s">
        <v>659</v>
      </c>
    </row>
    <row r="8270" spans="1:7">
      <c r="A8270" s="389" t="s">
        <v>560</v>
      </c>
      <c r="B8270" s="389" t="s">
        <v>517</v>
      </c>
      <c r="C8270" s="389">
        <v>1.8405246020499999</v>
      </c>
      <c r="D8270" s="389" t="s">
        <v>673</v>
      </c>
      <c r="E8270" s="389" t="s">
        <v>658</v>
      </c>
      <c r="F8270" s="389" t="s">
        <v>651</v>
      </c>
      <c r="G8270" s="389" t="s">
        <v>659</v>
      </c>
    </row>
    <row r="8271" spans="1:7">
      <c r="A8271" s="389" t="s">
        <v>525</v>
      </c>
      <c r="B8271" s="389" t="s">
        <v>517</v>
      </c>
      <c r="C8271" s="389">
        <v>1.32353597756</v>
      </c>
      <c r="D8271" s="389" t="s">
        <v>673</v>
      </c>
      <c r="E8271" s="389" t="s">
        <v>658</v>
      </c>
      <c r="F8271" s="389" t="s">
        <v>651</v>
      </c>
      <c r="G8271" s="389" t="s">
        <v>659</v>
      </c>
    </row>
    <row r="8272" spans="1:7">
      <c r="A8272" s="389" t="s">
        <v>514</v>
      </c>
      <c r="B8272" s="389" t="s">
        <v>517</v>
      </c>
      <c r="C8272" s="389">
        <v>3.9013939836299998</v>
      </c>
      <c r="D8272" s="389" t="s">
        <v>673</v>
      </c>
      <c r="E8272" s="389" t="s">
        <v>658</v>
      </c>
      <c r="F8272" s="389" t="s">
        <v>651</v>
      </c>
      <c r="G8272" s="389" t="s">
        <v>659</v>
      </c>
    </row>
    <row r="8273" spans="1:7">
      <c r="A8273" s="389" t="s">
        <v>549</v>
      </c>
      <c r="B8273" s="389" t="s">
        <v>517</v>
      </c>
      <c r="C8273" s="389">
        <v>1.58351260882</v>
      </c>
      <c r="D8273" s="389" t="s">
        <v>673</v>
      </c>
      <c r="E8273" s="389" t="s">
        <v>658</v>
      </c>
      <c r="F8273" s="389" t="s">
        <v>651</v>
      </c>
      <c r="G8273" s="389" t="s">
        <v>659</v>
      </c>
    </row>
    <row r="8274" spans="1:7">
      <c r="A8274" s="389" t="s">
        <v>525</v>
      </c>
      <c r="B8274" s="389" t="s">
        <v>517</v>
      </c>
      <c r="C8274" s="389">
        <v>0.46924703988100003</v>
      </c>
      <c r="D8274" s="389" t="s">
        <v>673</v>
      </c>
      <c r="E8274" s="389" t="s">
        <v>658</v>
      </c>
      <c r="F8274" s="389" t="s">
        <v>651</v>
      </c>
      <c r="G8274" s="389" t="s">
        <v>659</v>
      </c>
    </row>
    <row r="8275" spans="1:7">
      <c r="A8275" s="389" t="s">
        <v>568</v>
      </c>
      <c r="B8275" s="389" t="s">
        <v>517</v>
      </c>
      <c r="C8275" s="389">
        <v>0.46924703988100003</v>
      </c>
      <c r="D8275" s="389" t="s">
        <v>673</v>
      </c>
      <c r="E8275" s="389" t="s">
        <v>658</v>
      </c>
      <c r="F8275" s="389" t="s">
        <v>651</v>
      </c>
      <c r="G8275" s="389" t="s">
        <v>659</v>
      </c>
    </row>
    <row r="8276" spans="1:7">
      <c r="A8276" s="389" t="s">
        <v>550</v>
      </c>
      <c r="B8276" s="389" t="s">
        <v>517</v>
      </c>
      <c r="C8276" s="389">
        <v>0.50546234653099997</v>
      </c>
      <c r="D8276" s="389" t="s">
        <v>673</v>
      </c>
      <c r="E8276" s="389" t="s">
        <v>658</v>
      </c>
      <c r="F8276" s="389" t="s">
        <v>651</v>
      </c>
      <c r="G8276" s="389" t="s">
        <v>659</v>
      </c>
    </row>
    <row r="8277" spans="1:7">
      <c r="A8277" s="389" t="s">
        <v>525</v>
      </c>
      <c r="B8277" s="389" t="s">
        <v>517</v>
      </c>
      <c r="C8277" s="389">
        <v>1.27155729197</v>
      </c>
      <c r="D8277" s="389" t="s">
        <v>673</v>
      </c>
      <c r="E8277" s="389" t="s">
        <v>658</v>
      </c>
      <c r="F8277" s="389" t="s">
        <v>651</v>
      </c>
      <c r="G8277" s="389" t="s">
        <v>659</v>
      </c>
    </row>
    <row r="8278" spans="1:7">
      <c r="A8278" s="389" t="s">
        <v>514</v>
      </c>
      <c r="B8278" s="389" t="s">
        <v>517</v>
      </c>
      <c r="C8278" s="389">
        <v>0.83822222224300003</v>
      </c>
      <c r="D8278" s="389" t="s">
        <v>673</v>
      </c>
      <c r="E8278" s="389" t="s">
        <v>658</v>
      </c>
      <c r="F8278" s="389" t="s">
        <v>651</v>
      </c>
      <c r="G8278" s="389" t="s">
        <v>659</v>
      </c>
    </row>
    <row r="8279" spans="1:7">
      <c r="A8279" s="389" t="s">
        <v>572</v>
      </c>
      <c r="B8279" s="389" t="s">
        <v>517</v>
      </c>
      <c r="C8279" s="389">
        <v>1.8433711023499999</v>
      </c>
      <c r="D8279" s="389" t="s">
        <v>673</v>
      </c>
      <c r="E8279" s="389" t="s">
        <v>658</v>
      </c>
      <c r="F8279" s="389" t="s">
        <v>651</v>
      </c>
      <c r="G8279" s="389" t="s">
        <v>659</v>
      </c>
    </row>
    <row r="8280" spans="1:7">
      <c r="A8280" s="389" t="s">
        <v>514</v>
      </c>
      <c r="B8280" s="389" t="s">
        <v>517</v>
      </c>
      <c r="C8280" s="389">
        <v>3.4310760923500001</v>
      </c>
      <c r="D8280" s="389" t="s">
        <v>673</v>
      </c>
      <c r="E8280" s="389" t="s">
        <v>658</v>
      </c>
      <c r="F8280" s="389" t="s">
        <v>651</v>
      </c>
      <c r="G8280" s="389" t="s">
        <v>659</v>
      </c>
    </row>
    <row r="8281" spans="1:7">
      <c r="A8281" s="389" t="s">
        <v>572</v>
      </c>
      <c r="B8281" s="389" t="s">
        <v>517</v>
      </c>
      <c r="C8281" s="389">
        <v>1.86973697009</v>
      </c>
      <c r="D8281" s="389" t="s">
        <v>673</v>
      </c>
      <c r="E8281" s="389" t="s">
        <v>658</v>
      </c>
      <c r="F8281" s="389" t="s">
        <v>651</v>
      </c>
      <c r="G8281" s="389" t="s">
        <v>659</v>
      </c>
    </row>
    <row r="8282" spans="1:7">
      <c r="A8282" s="389" t="s">
        <v>576</v>
      </c>
      <c r="B8282" s="389" t="s">
        <v>517</v>
      </c>
      <c r="C8282" s="389">
        <v>1.25696432027</v>
      </c>
      <c r="D8282" s="389" t="s">
        <v>673</v>
      </c>
      <c r="E8282" s="389" t="s">
        <v>658</v>
      </c>
      <c r="F8282" s="389" t="s">
        <v>651</v>
      </c>
      <c r="G8282" s="389" t="s">
        <v>659</v>
      </c>
    </row>
    <row r="8283" spans="1:7">
      <c r="A8283" s="389" t="s">
        <v>578</v>
      </c>
      <c r="B8283" s="389" t="s">
        <v>517</v>
      </c>
      <c r="C8283" s="389">
        <v>1.25696432027</v>
      </c>
      <c r="D8283" s="389" t="s">
        <v>673</v>
      </c>
      <c r="E8283" s="389" t="s">
        <v>658</v>
      </c>
      <c r="F8283" s="389" t="s">
        <v>651</v>
      </c>
      <c r="G8283" s="389" t="s">
        <v>659</v>
      </c>
    </row>
    <row r="8284" spans="1:7">
      <c r="A8284" s="389" t="s">
        <v>547</v>
      </c>
      <c r="B8284" s="389" t="s">
        <v>517</v>
      </c>
      <c r="C8284" s="389">
        <v>3.79211668685</v>
      </c>
      <c r="D8284" s="389" t="s">
        <v>673</v>
      </c>
      <c r="E8284" s="389" t="s">
        <v>658</v>
      </c>
      <c r="F8284" s="389" t="s">
        <v>651</v>
      </c>
      <c r="G8284" s="389" t="s">
        <v>659</v>
      </c>
    </row>
    <row r="8285" spans="1:7">
      <c r="A8285" s="389" t="s">
        <v>547</v>
      </c>
      <c r="B8285" s="389" t="s">
        <v>517</v>
      </c>
      <c r="C8285" s="389">
        <v>3.79211668685</v>
      </c>
      <c r="D8285" s="389" t="s">
        <v>673</v>
      </c>
      <c r="E8285" s="389" t="s">
        <v>658</v>
      </c>
      <c r="F8285" s="389" t="s">
        <v>651</v>
      </c>
      <c r="G8285" s="389" t="s">
        <v>659</v>
      </c>
    </row>
    <row r="8286" spans="1:7">
      <c r="A8286" s="389" t="s">
        <v>514</v>
      </c>
      <c r="B8286" s="389" t="s">
        <v>517</v>
      </c>
      <c r="C8286" s="389">
        <v>2.09722119014</v>
      </c>
      <c r="D8286" s="389" t="s">
        <v>673</v>
      </c>
      <c r="E8286" s="389" t="s">
        <v>658</v>
      </c>
      <c r="F8286" s="389" t="s">
        <v>651</v>
      </c>
      <c r="G8286" s="389" t="s">
        <v>659</v>
      </c>
    </row>
    <row r="8287" spans="1:7">
      <c r="A8287" s="389" t="s">
        <v>535</v>
      </c>
      <c r="B8287" s="389" t="s">
        <v>517</v>
      </c>
      <c r="C8287" s="389">
        <v>1.2948968723000001</v>
      </c>
      <c r="D8287" s="389" t="s">
        <v>673</v>
      </c>
      <c r="E8287" s="389" t="s">
        <v>658</v>
      </c>
      <c r="F8287" s="389" t="s">
        <v>651</v>
      </c>
      <c r="G8287" s="389" t="s">
        <v>659</v>
      </c>
    </row>
    <row r="8288" spans="1:7">
      <c r="A8288" s="389" t="s">
        <v>535</v>
      </c>
      <c r="B8288" s="389" t="s">
        <v>517</v>
      </c>
      <c r="C8288" s="389">
        <v>0.34008124760199998</v>
      </c>
      <c r="D8288" s="389" t="s">
        <v>673</v>
      </c>
      <c r="E8288" s="389" t="s">
        <v>658</v>
      </c>
      <c r="F8288" s="389" t="s">
        <v>651</v>
      </c>
      <c r="G8288" s="389" t="s">
        <v>659</v>
      </c>
    </row>
    <row r="8289" spans="1:7">
      <c r="A8289" s="389" t="s">
        <v>562</v>
      </c>
      <c r="B8289" s="389" t="s">
        <v>517</v>
      </c>
      <c r="C8289" s="389">
        <v>1.0755263471200001</v>
      </c>
      <c r="D8289" s="389" t="s">
        <v>673</v>
      </c>
      <c r="E8289" s="389" t="s">
        <v>658</v>
      </c>
      <c r="F8289" s="389" t="s">
        <v>651</v>
      </c>
      <c r="G8289" s="389" t="s">
        <v>659</v>
      </c>
    </row>
    <row r="8290" spans="1:7">
      <c r="A8290" s="389" t="s">
        <v>531</v>
      </c>
      <c r="B8290" s="389" t="s">
        <v>517</v>
      </c>
      <c r="C8290" s="389">
        <v>2.0766070568399999</v>
      </c>
      <c r="D8290" s="389" t="s">
        <v>673</v>
      </c>
      <c r="E8290" s="389" t="s">
        <v>658</v>
      </c>
      <c r="F8290" s="389" t="s">
        <v>651</v>
      </c>
      <c r="G8290" s="389" t="s">
        <v>659</v>
      </c>
    </row>
    <row r="8291" spans="1:7">
      <c r="A8291" s="389" t="s">
        <v>560</v>
      </c>
      <c r="B8291" s="389" t="s">
        <v>517</v>
      </c>
      <c r="C8291" s="389">
        <v>2.0766070568399999</v>
      </c>
      <c r="D8291" s="389" t="s">
        <v>673</v>
      </c>
      <c r="E8291" s="389" t="s">
        <v>658</v>
      </c>
      <c r="F8291" s="389" t="s">
        <v>651</v>
      </c>
      <c r="G8291" s="389" t="s">
        <v>659</v>
      </c>
    </row>
    <row r="8292" spans="1:7">
      <c r="A8292" s="389" t="s">
        <v>514</v>
      </c>
      <c r="B8292" s="389" t="s">
        <v>517</v>
      </c>
      <c r="C8292" s="389">
        <v>1.32178945494</v>
      </c>
      <c r="D8292" s="389" t="s">
        <v>673</v>
      </c>
      <c r="E8292" s="389" t="s">
        <v>658</v>
      </c>
      <c r="F8292" s="389" t="s">
        <v>651</v>
      </c>
      <c r="G8292" s="389" t="s">
        <v>659</v>
      </c>
    </row>
    <row r="8293" spans="1:7">
      <c r="A8293" s="389" t="s">
        <v>535</v>
      </c>
      <c r="B8293" s="389" t="s">
        <v>517</v>
      </c>
      <c r="C8293" s="389">
        <v>0.77812251115999997</v>
      </c>
      <c r="D8293" s="389" t="s">
        <v>673</v>
      </c>
      <c r="E8293" s="389" t="s">
        <v>658</v>
      </c>
      <c r="F8293" s="389" t="s">
        <v>651</v>
      </c>
      <c r="G8293" s="389" t="s">
        <v>659</v>
      </c>
    </row>
    <row r="8294" spans="1:7">
      <c r="A8294" s="389" t="s">
        <v>526</v>
      </c>
      <c r="B8294" s="389" t="s">
        <v>517</v>
      </c>
      <c r="C8294" s="389">
        <v>1.4116314308</v>
      </c>
      <c r="D8294" s="389" t="s">
        <v>673</v>
      </c>
      <c r="E8294" s="389" t="s">
        <v>658</v>
      </c>
      <c r="F8294" s="389" t="s">
        <v>651</v>
      </c>
      <c r="G8294" s="389" t="s">
        <v>659</v>
      </c>
    </row>
    <row r="8295" spans="1:7">
      <c r="A8295" s="389" t="s">
        <v>514</v>
      </c>
      <c r="B8295" s="389" t="s">
        <v>517</v>
      </c>
      <c r="C8295" s="389">
        <v>0.40778309936399998</v>
      </c>
      <c r="D8295" s="389" t="s">
        <v>673</v>
      </c>
      <c r="E8295" s="389" t="s">
        <v>658</v>
      </c>
      <c r="F8295" s="389" t="s">
        <v>651</v>
      </c>
      <c r="G8295" s="389" t="s">
        <v>659</v>
      </c>
    </row>
    <row r="8296" spans="1:7">
      <c r="A8296" s="389" t="s">
        <v>549</v>
      </c>
      <c r="B8296" s="389" t="s">
        <v>517</v>
      </c>
      <c r="C8296" s="389">
        <v>2.58460750866</v>
      </c>
      <c r="D8296" s="389" t="s">
        <v>673</v>
      </c>
      <c r="E8296" s="389" t="s">
        <v>658</v>
      </c>
      <c r="F8296" s="389" t="s">
        <v>651</v>
      </c>
      <c r="G8296" s="389" t="s">
        <v>659</v>
      </c>
    </row>
    <row r="8297" spans="1:7">
      <c r="A8297" s="389" t="s">
        <v>526</v>
      </c>
      <c r="B8297" s="389" t="s">
        <v>517</v>
      </c>
      <c r="C8297" s="389">
        <v>0.64124295905100004</v>
      </c>
      <c r="D8297" s="389" t="s">
        <v>673</v>
      </c>
      <c r="E8297" s="389" t="s">
        <v>658</v>
      </c>
      <c r="F8297" s="389" t="s">
        <v>651</v>
      </c>
      <c r="G8297" s="389" t="s">
        <v>659</v>
      </c>
    </row>
    <row r="8298" spans="1:7">
      <c r="A8298" s="389" t="s">
        <v>552</v>
      </c>
      <c r="B8298" s="389" t="s">
        <v>517</v>
      </c>
      <c r="C8298" s="389">
        <v>1.5040466808899999</v>
      </c>
      <c r="D8298" s="389" t="s">
        <v>673</v>
      </c>
      <c r="E8298" s="389" t="s">
        <v>658</v>
      </c>
      <c r="F8298" s="389" t="s">
        <v>651</v>
      </c>
      <c r="G8298" s="389" t="s">
        <v>659</v>
      </c>
    </row>
    <row r="8299" spans="1:7">
      <c r="A8299" s="389" t="s">
        <v>552</v>
      </c>
      <c r="B8299" s="389" t="s">
        <v>517</v>
      </c>
      <c r="C8299" s="389">
        <v>1.5040466808899999</v>
      </c>
      <c r="D8299" s="389" t="s">
        <v>673</v>
      </c>
      <c r="E8299" s="389" t="s">
        <v>658</v>
      </c>
      <c r="F8299" s="389" t="s">
        <v>651</v>
      </c>
      <c r="G8299" s="389" t="s">
        <v>659</v>
      </c>
    </row>
    <row r="8300" spans="1:7">
      <c r="A8300" s="389" t="s">
        <v>531</v>
      </c>
      <c r="B8300" s="389" t="s">
        <v>517</v>
      </c>
      <c r="C8300" s="389">
        <v>14.558916437500001</v>
      </c>
      <c r="D8300" s="389" t="s">
        <v>673</v>
      </c>
      <c r="E8300" s="389" t="s">
        <v>658</v>
      </c>
      <c r="F8300" s="389" t="s">
        <v>651</v>
      </c>
      <c r="G8300" s="389" t="s">
        <v>659</v>
      </c>
    </row>
    <row r="8301" spans="1:7">
      <c r="A8301" s="389" t="s">
        <v>531</v>
      </c>
      <c r="B8301" s="389" t="s">
        <v>517</v>
      </c>
      <c r="C8301" s="389">
        <v>14.558916437500001</v>
      </c>
      <c r="D8301" s="389" t="s">
        <v>673</v>
      </c>
      <c r="E8301" s="389" t="s">
        <v>658</v>
      </c>
      <c r="F8301" s="389" t="s">
        <v>651</v>
      </c>
      <c r="G8301" s="389" t="s">
        <v>659</v>
      </c>
    </row>
    <row r="8302" spans="1:7">
      <c r="A8302" s="389" t="s">
        <v>560</v>
      </c>
      <c r="B8302" s="389" t="s">
        <v>517</v>
      </c>
      <c r="C8302" s="389">
        <v>14.558916437500001</v>
      </c>
      <c r="D8302" s="389" t="s">
        <v>673</v>
      </c>
      <c r="E8302" s="389" t="s">
        <v>658</v>
      </c>
      <c r="F8302" s="389" t="s">
        <v>651</v>
      </c>
      <c r="G8302" s="389" t="s">
        <v>659</v>
      </c>
    </row>
    <row r="8303" spans="1:7">
      <c r="A8303" s="389" t="s">
        <v>560</v>
      </c>
      <c r="B8303" s="389" t="s">
        <v>517</v>
      </c>
      <c r="C8303" s="389">
        <v>14.558916437500001</v>
      </c>
      <c r="D8303" s="389" t="s">
        <v>673</v>
      </c>
      <c r="E8303" s="389" t="s">
        <v>658</v>
      </c>
      <c r="F8303" s="389" t="s">
        <v>651</v>
      </c>
      <c r="G8303" s="389" t="s">
        <v>659</v>
      </c>
    </row>
    <row r="8304" spans="1:7">
      <c r="A8304" s="389" t="s">
        <v>544</v>
      </c>
      <c r="B8304" s="389" t="s">
        <v>517</v>
      </c>
      <c r="C8304" s="389">
        <v>2.6843429612900001</v>
      </c>
      <c r="D8304" s="389" t="s">
        <v>673</v>
      </c>
      <c r="E8304" s="389" t="s">
        <v>658</v>
      </c>
      <c r="F8304" s="389" t="s">
        <v>651</v>
      </c>
      <c r="G8304" s="389" t="s">
        <v>659</v>
      </c>
    </row>
    <row r="8305" spans="1:7">
      <c r="A8305" s="389" t="s">
        <v>544</v>
      </c>
      <c r="B8305" s="389" t="s">
        <v>517</v>
      </c>
      <c r="C8305" s="389">
        <v>2.6843429612900001</v>
      </c>
      <c r="D8305" s="389" t="s">
        <v>673</v>
      </c>
      <c r="E8305" s="389" t="s">
        <v>658</v>
      </c>
      <c r="F8305" s="389" t="s">
        <v>651</v>
      </c>
      <c r="G8305" s="389" t="s">
        <v>659</v>
      </c>
    </row>
    <row r="8306" spans="1:7">
      <c r="A8306" s="389" t="s">
        <v>550</v>
      </c>
      <c r="B8306" s="389" t="s">
        <v>517</v>
      </c>
      <c r="C8306" s="389">
        <v>2.6494910540599999</v>
      </c>
      <c r="D8306" s="389" t="s">
        <v>673</v>
      </c>
      <c r="E8306" s="389" t="s">
        <v>658</v>
      </c>
      <c r="F8306" s="389" t="s">
        <v>651</v>
      </c>
      <c r="G8306" s="389" t="s">
        <v>659</v>
      </c>
    </row>
    <row r="8307" spans="1:7">
      <c r="A8307" s="389" t="s">
        <v>535</v>
      </c>
      <c r="B8307" s="389" t="s">
        <v>517</v>
      </c>
      <c r="C8307" s="389">
        <v>1.36797498508</v>
      </c>
      <c r="D8307" s="389" t="s">
        <v>673</v>
      </c>
      <c r="E8307" s="389" t="s">
        <v>658</v>
      </c>
      <c r="F8307" s="389" t="s">
        <v>651</v>
      </c>
      <c r="G8307" s="389" t="s">
        <v>659</v>
      </c>
    </row>
    <row r="8308" spans="1:7">
      <c r="A8308" s="389" t="s">
        <v>562</v>
      </c>
      <c r="B8308" s="389" t="s">
        <v>517</v>
      </c>
      <c r="C8308" s="389">
        <v>0.61396622262099998</v>
      </c>
      <c r="D8308" s="389" t="s">
        <v>673</v>
      </c>
      <c r="E8308" s="389" t="s">
        <v>658</v>
      </c>
      <c r="F8308" s="389" t="s">
        <v>651</v>
      </c>
      <c r="G8308" s="389" t="s">
        <v>659</v>
      </c>
    </row>
    <row r="8309" spans="1:7">
      <c r="A8309" s="389" t="s">
        <v>525</v>
      </c>
      <c r="B8309" s="389" t="s">
        <v>517</v>
      </c>
      <c r="C8309" s="389">
        <v>1.6462072209700001</v>
      </c>
      <c r="D8309" s="389" t="s">
        <v>673</v>
      </c>
      <c r="E8309" s="389" t="s">
        <v>658</v>
      </c>
      <c r="F8309" s="389" t="s">
        <v>651</v>
      </c>
      <c r="G8309" s="389" t="s">
        <v>659</v>
      </c>
    </row>
    <row r="8310" spans="1:7">
      <c r="A8310" s="389" t="s">
        <v>568</v>
      </c>
      <c r="B8310" s="389" t="s">
        <v>517</v>
      </c>
      <c r="C8310" s="389">
        <v>1.6462072209700001</v>
      </c>
      <c r="D8310" s="389" t="s">
        <v>673</v>
      </c>
      <c r="E8310" s="389" t="s">
        <v>658</v>
      </c>
      <c r="F8310" s="389" t="s">
        <v>651</v>
      </c>
      <c r="G8310" s="389" t="s">
        <v>659</v>
      </c>
    </row>
    <row r="8311" spans="1:7">
      <c r="A8311" s="389" t="s">
        <v>514</v>
      </c>
      <c r="B8311" s="389" t="s">
        <v>517</v>
      </c>
      <c r="C8311" s="389">
        <v>1.0956469977100001</v>
      </c>
      <c r="D8311" s="389" t="s">
        <v>673</v>
      </c>
      <c r="E8311" s="389" t="s">
        <v>658</v>
      </c>
      <c r="F8311" s="389" t="s">
        <v>651</v>
      </c>
      <c r="G8311" s="389" t="s">
        <v>659</v>
      </c>
    </row>
    <row r="8312" spans="1:7">
      <c r="A8312" s="389" t="s">
        <v>576</v>
      </c>
      <c r="B8312" s="389" t="s">
        <v>517</v>
      </c>
      <c r="C8312" s="389">
        <v>0.44593841715900001</v>
      </c>
      <c r="D8312" s="389" t="s">
        <v>673</v>
      </c>
      <c r="E8312" s="389" t="s">
        <v>658</v>
      </c>
      <c r="F8312" s="389" t="s">
        <v>651</v>
      </c>
      <c r="G8312" s="389" t="s">
        <v>659</v>
      </c>
    </row>
    <row r="8313" spans="1:7">
      <c r="A8313" s="389" t="s">
        <v>578</v>
      </c>
      <c r="B8313" s="389" t="s">
        <v>517</v>
      </c>
      <c r="C8313" s="389">
        <v>0.44593841715900001</v>
      </c>
      <c r="D8313" s="389" t="s">
        <v>673</v>
      </c>
      <c r="E8313" s="389" t="s">
        <v>658</v>
      </c>
      <c r="F8313" s="389" t="s">
        <v>651</v>
      </c>
      <c r="G8313" s="389" t="s">
        <v>659</v>
      </c>
    </row>
    <row r="8314" spans="1:7">
      <c r="A8314" s="389" t="s">
        <v>559</v>
      </c>
      <c r="B8314" s="389" t="s">
        <v>517</v>
      </c>
      <c r="C8314" s="389">
        <v>1.03171435988</v>
      </c>
      <c r="D8314" s="389" t="s">
        <v>673</v>
      </c>
      <c r="E8314" s="389" t="s">
        <v>658</v>
      </c>
      <c r="F8314" s="389" t="s">
        <v>651</v>
      </c>
      <c r="G8314" s="389" t="s">
        <v>659</v>
      </c>
    </row>
    <row r="8315" spans="1:7">
      <c r="A8315" s="389" t="s">
        <v>574</v>
      </c>
      <c r="B8315" s="389" t="s">
        <v>517</v>
      </c>
      <c r="C8315" s="389">
        <v>1.03171435988</v>
      </c>
      <c r="D8315" s="389" t="s">
        <v>673</v>
      </c>
      <c r="E8315" s="389" t="s">
        <v>658</v>
      </c>
      <c r="F8315" s="389" t="s">
        <v>651</v>
      </c>
      <c r="G8315" s="389" t="s">
        <v>659</v>
      </c>
    </row>
    <row r="8316" spans="1:7">
      <c r="A8316" s="389" t="s">
        <v>525</v>
      </c>
      <c r="B8316" s="389" t="s">
        <v>517</v>
      </c>
      <c r="C8316" s="389">
        <v>1.1257169740899999</v>
      </c>
      <c r="D8316" s="389" t="s">
        <v>673</v>
      </c>
      <c r="E8316" s="389" t="s">
        <v>658</v>
      </c>
      <c r="F8316" s="389" t="s">
        <v>651</v>
      </c>
      <c r="G8316" s="389" t="s">
        <v>659</v>
      </c>
    </row>
    <row r="8317" spans="1:7">
      <c r="A8317" s="389" t="s">
        <v>563</v>
      </c>
      <c r="B8317" s="389" t="s">
        <v>517</v>
      </c>
      <c r="C8317" s="389">
        <v>2.82549357182</v>
      </c>
      <c r="D8317" s="389" t="s">
        <v>673</v>
      </c>
      <c r="E8317" s="389" t="s">
        <v>658</v>
      </c>
      <c r="F8317" s="389" t="s">
        <v>651</v>
      </c>
      <c r="G8317" s="389" t="s">
        <v>659</v>
      </c>
    </row>
    <row r="8318" spans="1:7">
      <c r="A8318" s="389" t="s">
        <v>543</v>
      </c>
      <c r="B8318" s="389" t="s">
        <v>517</v>
      </c>
      <c r="C8318" s="389">
        <v>6.7604926544300001</v>
      </c>
      <c r="D8318" s="389" t="s">
        <v>673</v>
      </c>
      <c r="E8318" s="389" t="s">
        <v>658</v>
      </c>
      <c r="F8318" s="389" t="s">
        <v>651</v>
      </c>
      <c r="G8318" s="389" t="s">
        <v>659</v>
      </c>
    </row>
    <row r="8319" spans="1:7">
      <c r="A8319" s="389" t="s">
        <v>572</v>
      </c>
      <c r="B8319" s="389" t="s">
        <v>517</v>
      </c>
      <c r="C8319" s="389">
        <v>2.0910938839700002</v>
      </c>
      <c r="D8319" s="389" t="s">
        <v>673</v>
      </c>
      <c r="E8319" s="389" t="s">
        <v>658</v>
      </c>
      <c r="F8319" s="389" t="s">
        <v>651</v>
      </c>
      <c r="G8319" s="389" t="s">
        <v>659</v>
      </c>
    </row>
    <row r="8320" spans="1:7">
      <c r="A8320" s="389" t="s">
        <v>542</v>
      </c>
      <c r="B8320" s="389" t="s">
        <v>517</v>
      </c>
      <c r="C8320" s="389">
        <v>5.2148740516999998</v>
      </c>
      <c r="D8320" s="389" t="s">
        <v>673</v>
      </c>
      <c r="E8320" s="389" t="s">
        <v>658</v>
      </c>
      <c r="F8320" s="389" t="s">
        <v>651</v>
      </c>
      <c r="G8320" s="389" t="s">
        <v>659</v>
      </c>
    </row>
    <row r="8321" spans="1:7">
      <c r="A8321" s="389" t="s">
        <v>547</v>
      </c>
      <c r="B8321" s="389" t="s">
        <v>517</v>
      </c>
      <c r="C8321" s="389">
        <v>3.2419560683699999</v>
      </c>
      <c r="D8321" s="389" t="s">
        <v>673</v>
      </c>
      <c r="E8321" s="389" t="s">
        <v>658</v>
      </c>
      <c r="F8321" s="389" t="s">
        <v>651</v>
      </c>
      <c r="G8321" s="389" t="s">
        <v>659</v>
      </c>
    </row>
    <row r="8322" spans="1:7">
      <c r="A8322" s="389" t="s">
        <v>550</v>
      </c>
      <c r="B8322" s="389" t="s">
        <v>517</v>
      </c>
      <c r="C8322" s="389">
        <v>3.2419560683699999</v>
      </c>
      <c r="D8322" s="389" t="s">
        <v>673</v>
      </c>
      <c r="E8322" s="389" t="s">
        <v>658</v>
      </c>
      <c r="F8322" s="389" t="s">
        <v>651</v>
      </c>
      <c r="G8322" s="389" t="s">
        <v>659</v>
      </c>
    </row>
    <row r="8323" spans="1:7">
      <c r="A8323" s="389" t="s">
        <v>550</v>
      </c>
      <c r="B8323" s="389" t="s">
        <v>517</v>
      </c>
      <c r="C8323" s="389">
        <v>3.2419560683699999</v>
      </c>
      <c r="D8323" s="389" t="s">
        <v>673</v>
      </c>
      <c r="E8323" s="389" t="s">
        <v>658</v>
      </c>
      <c r="F8323" s="389" t="s">
        <v>651</v>
      </c>
      <c r="G8323" s="389" t="s">
        <v>659</v>
      </c>
    </row>
    <row r="8324" spans="1:7">
      <c r="A8324" s="389" t="s">
        <v>550</v>
      </c>
      <c r="B8324" s="389" t="s">
        <v>517</v>
      </c>
      <c r="C8324" s="389">
        <v>3.2419560683699999</v>
      </c>
      <c r="D8324" s="389" t="s">
        <v>673</v>
      </c>
      <c r="E8324" s="389" t="s">
        <v>658</v>
      </c>
      <c r="F8324" s="389" t="s">
        <v>651</v>
      </c>
      <c r="G8324" s="389" t="s">
        <v>659</v>
      </c>
    </row>
    <row r="8325" spans="1:7">
      <c r="A8325" s="389" t="s">
        <v>572</v>
      </c>
      <c r="B8325" s="389" t="s">
        <v>517</v>
      </c>
      <c r="C8325" s="389">
        <v>2.6415106621</v>
      </c>
      <c r="D8325" s="389" t="s">
        <v>673</v>
      </c>
      <c r="E8325" s="389" t="s">
        <v>658</v>
      </c>
      <c r="F8325" s="389" t="s">
        <v>651</v>
      </c>
      <c r="G8325" s="389" t="s">
        <v>659</v>
      </c>
    </row>
    <row r="8326" spans="1:7">
      <c r="A8326" s="389" t="s">
        <v>529</v>
      </c>
      <c r="B8326" s="389" t="s">
        <v>517</v>
      </c>
      <c r="C8326" s="389">
        <v>0.75738784626099998</v>
      </c>
      <c r="D8326" s="389" t="s">
        <v>673</v>
      </c>
      <c r="E8326" s="389" t="s">
        <v>658</v>
      </c>
      <c r="F8326" s="389" t="s">
        <v>651</v>
      </c>
      <c r="G8326" s="389" t="s">
        <v>659</v>
      </c>
    </row>
    <row r="8327" spans="1:7">
      <c r="A8327" s="389" t="s">
        <v>529</v>
      </c>
      <c r="B8327" s="389" t="s">
        <v>517</v>
      </c>
      <c r="C8327" s="389">
        <v>0.75738784626099998</v>
      </c>
      <c r="D8327" s="389" t="s">
        <v>673</v>
      </c>
      <c r="E8327" s="389" t="s">
        <v>658</v>
      </c>
      <c r="F8327" s="389" t="s">
        <v>651</v>
      </c>
      <c r="G8327" s="389" t="s">
        <v>659</v>
      </c>
    </row>
    <row r="8328" spans="1:7">
      <c r="A8328" s="389" t="s">
        <v>529</v>
      </c>
      <c r="B8328" s="389" t="s">
        <v>517</v>
      </c>
      <c r="C8328" s="389">
        <v>0.75738784626099998</v>
      </c>
      <c r="D8328" s="389" t="s">
        <v>673</v>
      </c>
      <c r="E8328" s="389" t="s">
        <v>658</v>
      </c>
      <c r="F8328" s="389" t="s">
        <v>651</v>
      </c>
      <c r="G8328" s="389" t="s">
        <v>659</v>
      </c>
    </row>
    <row r="8329" spans="1:7">
      <c r="A8329" s="389" t="s">
        <v>558</v>
      </c>
      <c r="B8329" s="389" t="s">
        <v>517</v>
      </c>
      <c r="C8329" s="389">
        <v>2.0008841103499999</v>
      </c>
      <c r="D8329" s="389" t="s">
        <v>673</v>
      </c>
      <c r="E8329" s="389" t="s">
        <v>658</v>
      </c>
      <c r="F8329" s="389" t="s">
        <v>651</v>
      </c>
      <c r="G8329" s="389" t="s">
        <v>659</v>
      </c>
    </row>
    <row r="8330" spans="1:7">
      <c r="A8330" s="389" t="s">
        <v>558</v>
      </c>
      <c r="B8330" s="389" t="s">
        <v>517</v>
      </c>
      <c r="C8330" s="389">
        <v>2.0008841103499999</v>
      </c>
      <c r="D8330" s="389" t="s">
        <v>673</v>
      </c>
      <c r="E8330" s="389" t="s">
        <v>658</v>
      </c>
      <c r="F8330" s="389" t="s">
        <v>651</v>
      </c>
      <c r="G8330" s="389" t="s">
        <v>659</v>
      </c>
    </row>
    <row r="8331" spans="1:7">
      <c r="A8331" s="389" t="s">
        <v>514</v>
      </c>
      <c r="B8331" s="389" t="s">
        <v>517</v>
      </c>
      <c r="C8331" s="389">
        <v>0.61808509827299996</v>
      </c>
      <c r="D8331" s="389" t="s">
        <v>673</v>
      </c>
      <c r="E8331" s="389" t="s">
        <v>658</v>
      </c>
      <c r="F8331" s="389" t="s">
        <v>651</v>
      </c>
      <c r="G8331" s="389" t="s">
        <v>659</v>
      </c>
    </row>
    <row r="8332" spans="1:7">
      <c r="A8332" s="389" t="s">
        <v>526</v>
      </c>
      <c r="B8332" s="389" t="s">
        <v>517</v>
      </c>
      <c r="C8332" s="389">
        <v>1.95409350074</v>
      </c>
      <c r="D8332" s="389" t="s">
        <v>673</v>
      </c>
      <c r="E8332" s="389" t="s">
        <v>658</v>
      </c>
      <c r="F8332" s="389" t="s">
        <v>651</v>
      </c>
      <c r="G8332" s="389" t="s">
        <v>659</v>
      </c>
    </row>
    <row r="8333" spans="1:7">
      <c r="A8333" s="389" t="s">
        <v>540</v>
      </c>
      <c r="B8333" s="389" t="s">
        <v>517</v>
      </c>
      <c r="C8333" s="389">
        <v>1.95409350074</v>
      </c>
      <c r="D8333" s="389" t="s">
        <v>673</v>
      </c>
      <c r="E8333" s="389" t="s">
        <v>658</v>
      </c>
      <c r="F8333" s="389" t="s">
        <v>651</v>
      </c>
      <c r="G8333" s="389" t="s">
        <v>659</v>
      </c>
    </row>
    <row r="8334" spans="1:7">
      <c r="A8334" s="389" t="s">
        <v>535</v>
      </c>
      <c r="B8334" s="389" t="s">
        <v>517</v>
      </c>
      <c r="C8334" s="389">
        <v>0.55133923949399999</v>
      </c>
      <c r="D8334" s="389" t="s">
        <v>673</v>
      </c>
      <c r="E8334" s="389" t="s">
        <v>658</v>
      </c>
      <c r="F8334" s="389" t="s">
        <v>651</v>
      </c>
      <c r="G8334" s="389" t="s">
        <v>659</v>
      </c>
    </row>
    <row r="8335" spans="1:7">
      <c r="A8335" s="389" t="s">
        <v>544</v>
      </c>
      <c r="B8335" s="389" t="s">
        <v>517</v>
      </c>
      <c r="C8335" s="389">
        <v>1.7886429081399999</v>
      </c>
      <c r="D8335" s="389" t="s">
        <v>673</v>
      </c>
      <c r="E8335" s="389" t="s">
        <v>658</v>
      </c>
      <c r="F8335" s="389" t="s">
        <v>651</v>
      </c>
      <c r="G8335" s="389" t="s">
        <v>659</v>
      </c>
    </row>
    <row r="8336" spans="1:7">
      <c r="A8336" s="389" t="s">
        <v>554</v>
      </c>
      <c r="B8336" s="389" t="s">
        <v>517</v>
      </c>
      <c r="C8336" s="389">
        <v>0.41826698218399999</v>
      </c>
      <c r="D8336" s="389" t="s">
        <v>673</v>
      </c>
      <c r="E8336" s="389" t="s">
        <v>658</v>
      </c>
      <c r="F8336" s="389" t="s">
        <v>651</v>
      </c>
      <c r="G8336" s="389" t="s">
        <v>659</v>
      </c>
    </row>
    <row r="8337" spans="1:7">
      <c r="A8337" s="389" t="s">
        <v>514</v>
      </c>
      <c r="B8337" s="389" t="s">
        <v>517</v>
      </c>
      <c r="C8337" s="389">
        <v>0.81367160118699999</v>
      </c>
      <c r="D8337" s="389" t="s">
        <v>673</v>
      </c>
      <c r="E8337" s="389" t="s">
        <v>658</v>
      </c>
      <c r="F8337" s="389" t="s">
        <v>651</v>
      </c>
      <c r="G8337" s="389" t="s">
        <v>659</v>
      </c>
    </row>
    <row r="8338" spans="1:7">
      <c r="A8338" s="389" t="s">
        <v>559</v>
      </c>
      <c r="B8338" s="389" t="s">
        <v>517</v>
      </c>
      <c r="C8338" s="389">
        <v>1.56207166514</v>
      </c>
      <c r="D8338" s="389" t="s">
        <v>673</v>
      </c>
      <c r="E8338" s="389" t="s">
        <v>658</v>
      </c>
      <c r="F8338" s="389" t="s">
        <v>651</v>
      </c>
      <c r="G8338" s="389" t="s">
        <v>659</v>
      </c>
    </row>
    <row r="8339" spans="1:7">
      <c r="A8339" s="389" t="s">
        <v>559</v>
      </c>
      <c r="B8339" s="389" t="s">
        <v>517</v>
      </c>
      <c r="C8339" s="389">
        <v>1.56207166514</v>
      </c>
      <c r="D8339" s="389" t="s">
        <v>673</v>
      </c>
      <c r="E8339" s="389" t="s">
        <v>658</v>
      </c>
      <c r="F8339" s="389" t="s">
        <v>651</v>
      </c>
      <c r="G8339" s="389" t="s">
        <v>659</v>
      </c>
    </row>
    <row r="8340" spans="1:7">
      <c r="A8340" s="389" t="s">
        <v>574</v>
      </c>
      <c r="B8340" s="389" t="s">
        <v>517</v>
      </c>
      <c r="C8340" s="389">
        <v>1.56207166514</v>
      </c>
      <c r="D8340" s="389" t="s">
        <v>673</v>
      </c>
      <c r="E8340" s="389" t="s">
        <v>658</v>
      </c>
      <c r="F8340" s="389" t="s">
        <v>651</v>
      </c>
      <c r="G8340" s="389" t="s">
        <v>659</v>
      </c>
    </row>
    <row r="8341" spans="1:7">
      <c r="A8341" s="389" t="s">
        <v>559</v>
      </c>
      <c r="B8341" s="389" t="s">
        <v>517</v>
      </c>
      <c r="C8341" s="389">
        <v>2.2695054562400001</v>
      </c>
      <c r="D8341" s="389" t="s">
        <v>673</v>
      </c>
      <c r="E8341" s="389" t="s">
        <v>658</v>
      </c>
      <c r="F8341" s="389" t="s">
        <v>651</v>
      </c>
      <c r="G8341" s="389" t="s">
        <v>659</v>
      </c>
    </row>
    <row r="8342" spans="1:7">
      <c r="A8342" s="389" t="s">
        <v>574</v>
      </c>
      <c r="B8342" s="389" t="s">
        <v>517</v>
      </c>
      <c r="C8342" s="389">
        <v>2.2695054562400001</v>
      </c>
      <c r="D8342" s="389" t="s">
        <v>673</v>
      </c>
      <c r="E8342" s="389" t="s">
        <v>658</v>
      </c>
      <c r="F8342" s="389" t="s">
        <v>651</v>
      </c>
      <c r="G8342" s="389" t="s">
        <v>659</v>
      </c>
    </row>
    <row r="8343" spans="1:7">
      <c r="A8343" s="389" t="s">
        <v>550</v>
      </c>
      <c r="B8343" s="389" t="s">
        <v>517</v>
      </c>
      <c r="C8343" s="389">
        <v>3.3213980957300002</v>
      </c>
      <c r="D8343" s="389" t="s">
        <v>673</v>
      </c>
      <c r="E8343" s="389" t="s">
        <v>658</v>
      </c>
      <c r="F8343" s="389" t="s">
        <v>651</v>
      </c>
      <c r="G8343" s="389" t="s">
        <v>659</v>
      </c>
    </row>
    <row r="8344" spans="1:7">
      <c r="A8344" s="389" t="s">
        <v>550</v>
      </c>
      <c r="B8344" s="389" t="s">
        <v>517</v>
      </c>
      <c r="C8344" s="389">
        <v>3.3213980957300002</v>
      </c>
      <c r="D8344" s="389" t="s">
        <v>673</v>
      </c>
      <c r="E8344" s="389" t="s">
        <v>658</v>
      </c>
      <c r="F8344" s="389" t="s">
        <v>651</v>
      </c>
      <c r="G8344" s="389" t="s">
        <v>659</v>
      </c>
    </row>
    <row r="8345" spans="1:7">
      <c r="A8345" s="389" t="s">
        <v>525</v>
      </c>
      <c r="B8345" s="389" t="s">
        <v>517</v>
      </c>
      <c r="C8345" s="389">
        <v>1.1775290808400001</v>
      </c>
      <c r="D8345" s="389" t="s">
        <v>673</v>
      </c>
      <c r="E8345" s="389" t="s">
        <v>658</v>
      </c>
      <c r="F8345" s="389" t="s">
        <v>651</v>
      </c>
      <c r="G8345" s="389" t="s">
        <v>659</v>
      </c>
    </row>
    <row r="8346" spans="1:7">
      <c r="A8346" s="389" t="s">
        <v>550</v>
      </c>
      <c r="B8346" s="389" t="s">
        <v>517</v>
      </c>
      <c r="C8346" s="389">
        <v>2.0750922946500001</v>
      </c>
      <c r="D8346" s="389" t="s">
        <v>673</v>
      </c>
      <c r="E8346" s="389" t="s">
        <v>658</v>
      </c>
      <c r="F8346" s="389" t="s">
        <v>651</v>
      </c>
      <c r="G8346" s="389" t="s">
        <v>659</v>
      </c>
    </row>
    <row r="8347" spans="1:7">
      <c r="A8347" s="389" t="s">
        <v>550</v>
      </c>
      <c r="B8347" s="389" t="s">
        <v>517</v>
      </c>
      <c r="C8347" s="389">
        <v>2.0750922946500001</v>
      </c>
      <c r="D8347" s="389" t="s">
        <v>673</v>
      </c>
      <c r="E8347" s="389" t="s">
        <v>658</v>
      </c>
      <c r="F8347" s="389" t="s">
        <v>651</v>
      </c>
      <c r="G8347" s="389" t="s">
        <v>659</v>
      </c>
    </row>
    <row r="8348" spans="1:7">
      <c r="A8348" s="389" t="s">
        <v>552</v>
      </c>
      <c r="B8348" s="389" t="s">
        <v>517</v>
      </c>
      <c r="C8348" s="389">
        <v>2.0750922946500001</v>
      </c>
      <c r="D8348" s="389" t="s">
        <v>673</v>
      </c>
      <c r="E8348" s="389" t="s">
        <v>658</v>
      </c>
      <c r="F8348" s="389" t="s">
        <v>651</v>
      </c>
      <c r="G8348" s="389" t="s">
        <v>659</v>
      </c>
    </row>
    <row r="8349" spans="1:7">
      <c r="A8349" s="389" t="s">
        <v>514</v>
      </c>
      <c r="B8349" s="389" t="s">
        <v>517</v>
      </c>
      <c r="C8349" s="389">
        <v>0.56676762019799998</v>
      </c>
      <c r="D8349" s="389" t="s">
        <v>673</v>
      </c>
      <c r="E8349" s="389" t="s">
        <v>658</v>
      </c>
      <c r="F8349" s="389" t="s">
        <v>651</v>
      </c>
      <c r="G8349" s="389" t="s">
        <v>659</v>
      </c>
    </row>
    <row r="8350" spans="1:7">
      <c r="A8350" s="389" t="s">
        <v>550</v>
      </c>
      <c r="B8350" s="389" t="s">
        <v>517</v>
      </c>
      <c r="C8350" s="389">
        <v>2.2699874211000002</v>
      </c>
      <c r="D8350" s="389" t="s">
        <v>673</v>
      </c>
      <c r="E8350" s="389" t="s">
        <v>658</v>
      </c>
      <c r="F8350" s="389" t="s">
        <v>651</v>
      </c>
      <c r="G8350" s="389" t="s">
        <v>659</v>
      </c>
    </row>
    <row r="8351" spans="1:7">
      <c r="A8351" s="389" t="s">
        <v>578</v>
      </c>
      <c r="B8351" s="389" t="s">
        <v>517</v>
      </c>
      <c r="C8351" s="389">
        <v>1.7266425748800001</v>
      </c>
      <c r="D8351" s="389" t="s">
        <v>673</v>
      </c>
      <c r="E8351" s="389" t="s">
        <v>658</v>
      </c>
      <c r="F8351" s="389" t="s">
        <v>651</v>
      </c>
      <c r="G8351" s="389" t="s">
        <v>659</v>
      </c>
    </row>
    <row r="8352" spans="1:7">
      <c r="A8352" s="389" t="s">
        <v>529</v>
      </c>
      <c r="B8352" s="389" t="s">
        <v>517</v>
      </c>
      <c r="C8352" s="389">
        <v>1.18750156782</v>
      </c>
      <c r="D8352" s="389" t="s">
        <v>673</v>
      </c>
      <c r="E8352" s="389" t="s">
        <v>658</v>
      </c>
      <c r="F8352" s="389" t="s">
        <v>651</v>
      </c>
      <c r="G8352" s="389" t="s">
        <v>659</v>
      </c>
    </row>
    <row r="8353" spans="1:7">
      <c r="A8353" s="389" t="s">
        <v>529</v>
      </c>
      <c r="B8353" s="389" t="s">
        <v>517</v>
      </c>
      <c r="C8353" s="389">
        <v>1.18750156782</v>
      </c>
      <c r="D8353" s="389" t="s">
        <v>673</v>
      </c>
      <c r="E8353" s="389" t="s">
        <v>658</v>
      </c>
      <c r="F8353" s="389" t="s">
        <v>651</v>
      </c>
      <c r="G8353" s="389" t="s">
        <v>659</v>
      </c>
    </row>
    <row r="8354" spans="1:7">
      <c r="A8354" s="389" t="s">
        <v>576</v>
      </c>
      <c r="B8354" s="389" t="s">
        <v>517</v>
      </c>
      <c r="C8354" s="389">
        <v>0.89579385227999997</v>
      </c>
      <c r="D8354" s="389" t="s">
        <v>673</v>
      </c>
      <c r="E8354" s="389" t="s">
        <v>658</v>
      </c>
      <c r="F8354" s="389" t="s">
        <v>651</v>
      </c>
      <c r="G8354" s="389" t="s">
        <v>659</v>
      </c>
    </row>
    <row r="8355" spans="1:7">
      <c r="A8355" s="389" t="s">
        <v>578</v>
      </c>
      <c r="B8355" s="389" t="s">
        <v>517</v>
      </c>
      <c r="C8355" s="389">
        <v>0.89579385227999997</v>
      </c>
      <c r="D8355" s="389" t="s">
        <v>673</v>
      </c>
      <c r="E8355" s="389" t="s">
        <v>658</v>
      </c>
      <c r="F8355" s="389" t="s">
        <v>651</v>
      </c>
      <c r="G8355" s="389" t="s">
        <v>659</v>
      </c>
    </row>
    <row r="8356" spans="1:7">
      <c r="A8356" s="389" t="s">
        <v>550</v>
      </c>
      <c r="B8356" s="389" t="s">
        <v>517</v>
      </c>
      <c r="C8356" s="389">
        <v>2.67114772554</v>
      </c>
      <c r="D8356" s="389" t="s">
        <v>673</v>
      </c>
      <c r="E8356" s="389" t="s">
        <v>658</v>
      </c>
      <c r="F8356" s="389" t="s">
        <v>651</v>
      </c>
      <c r="G8356" s="389" t="s">
        <v>659</v>
      </c>
    </row>
    <row r="8357" spans="1:7">
      <c r="A8357" s="389" t="s">
        <v>564</v>
      </c>
      <c r="B8357" s="389" t="s">
        <v>517</v>
      </c>
      <c r="C8357" s="389">
        <v>0.82546553668599998</v>
      </c>
      <c r="D8357" s="389" t="s">
        <v>673</v>
      </c>
      <c r="E8357" s="389" t="s">
        <v>658</v>
      </c>
      <c r="F8357" s="389" t="s">
        <v>651</v>
      </c>
      <c r="G8357" s="389" t="s">
        <v>659</v>
      </c>
    </row>
    <row r="8358" spans="1:7">
      <c r="A8358" s="389" t="s">
        <v>525</v>
      </c>
      <c r="B8358" s="389" t="s">
        <v>517</v>
      </c>
      <c r="C8358" s="389">
        <v>2.4180651383799998</v>
      </c>
      <c r="D8358" s="389" t="s">
        <v>673</v>
      </c>
      <c r="E8358" s="389" t="s">
        <v>658</v>
      </c>
      <c r="F8358" s="389" t="s">
        <v>651</v>
      </c>
      <c r="G8358" s="389" t="s">
        <v>659</v>
      </c>
    </row>
    <row r="8359" spans="1:7">
      <c r="A8359" s="389" t="s">
        <v>526</v>
      </c>
      <c r="B8359" s="389" t="s">
        <v>517</v>
      </c>
      <c r="C8359" s="389">
        <v>0.41069354975599998</v>
      </c>
      <c r="D8359" s="389" t="s">
        <v>673</v>
      </c>
      <c r="E8359" s="389" t="s">
        <v>658</v>
      </c>
      <c r="F8359" s="389" t="s">
        <v>651</v>
      </c>
      <c r="G8359" s="389" t="s">
        <v>659</v>
      </c>
    </row>
    <row r="8360" spans="1:7">
      <c r="A8360" s="389" t="s">
        <v>561</v>
      </c>
      <c r="B8360" s="389" t="s">
        <v>517</v>
      </c>
      <c r="C8360" s="389">
        <v>0.41069354975599998</v>
      </c>
      <c r="D8360" s="389" t="s">
        <v>673</v>
      </c>
      <c r="E8360" s="389" t="s">
        <v>658</v>
      </c>
      <c r="F8360" s="389" t="s">
        <v>651</v>
      </c>
      <c r="G8360" s="389" t="s">
        <v>659</v>
      </c>
    </row>
    <row r="8361" spans="1:7">
      <c r="A8361" s="389" t="s">
        <v>576</v>
      </c>
      <c r="B8361" s="389" t="s">
        <v>517</v>
      </c>
      <c r="C8361" s="389">
        <v>0.81076539370800005</v>
      </c>
      <c r="D8361" s="389" t="s">
        <v>673</v>
      </c>
      <c r="E8361" s="389" t="s">
        <v>658</v>
      </c>
      <c r="F8361" s="389" t="s">
        <v>651</v>
      </c>
      <c r="G8361" s="389" t="s">
        <v>659</v>
      </c>
    </row>
    <row r="8362" spans="1:7">
      <c r="A8362" s="389" t="s">
        <v>578</v>
      </c>
      <c r="B8362" s="389" t="s">
        <v>517</v>
      </c>
      <c r="C8362" s="389">
        <v>0.81076539370800005</v>
      </c>
      <c r="D8362" s="389" t="s">
        <v>673</v>
      </c>
      <c r="E8362" s="389" t="s">
        <v>658</v>
      </c>
      <c r="F8362" s="389" t="s">
        <v>651</v>
      </c>
      <c r="G8362" s="389" t="s">
        <v>659</v>
      </c>
    </row>
    <row r="8363" spans="1:7">
      <c r="A8363" s="389" t="s">
        <v>526</v>
      </c>
      <c r="B8363" s="389" t="s">
        <v>517</v>
      </c>
      <c r="C8363" s="389">
        <v>7.5891604961399999</v>
      </c>
      <c r="D8363" s="389" t="s">
        <v>673</v>
      </c>
      <c r="E8363" s="389" t="s">
        <v>658</v>
      </c>
      <c r="F8363" s="389" t="s">
        <v>651</v>
      </c>
      <c r="G8363" s="389" t="s">
        <v>659</v>
      </c>
    </row>
    <row r="8364" spans="1:7">
      <c r="A8364" s="389" t="s">
        <v>535</v>
      </c>
      <c r="B8364" s="389" t="s">
        <v>517</v>
      </c>
      <c r="C8364" s="389">
        <v>0.53007882313200005</v>
      </c>
      <c r="D8364" s="389" t="s">
        <v>673</v>
      </c>
      <c r="E8364" s="389" t="s">
        <v>658</v>
      </c>
      <c r="F8364" s="389" t="s">
        <v>651</v>
      </c>
      <c r="G8364" s="389" t="s">
        <v>659</v>
      </c>
    </row>
    <row r="8365" spans="1:7">
      <c r="A8365" s="389" t="s">
        <v>544</v>
      </c>
      <c r="B8365" s="389" t="s">
        <v>517</v>
      </c>
      <c r="C8365" s="389">
        <v>1.44695829078</v>
      </c>
      <c r="D8365" s="389" t="s">
        <v>673</v>
      </c>
      <c r="E8365" s="389" t="s">
        <v>658</v>
      </c>
      <c r="F8365" s="389" t="s">
        <v>651</v>
      </c>
      <c r="G8365" s="389" t="s">
        <v>659</v>
      </c>
    </row>
    <row r="8366" spans="1:7">
      <c r="A8366" s="389" t="s">
        <v>564</v>
      </c>
      <c r="B8366" s="389" t="s">
        <v>517</v>
      </c>
      <c r="C8366" s="389">
        <v>2.22362135921</v>
      </c>
      <c r="D8366" s="389" t="s">
        <v>673</v>
      </c>
      <c r="E8366" s="389" t="s">
        <v>658</v>
      </c>
      <c r="F8366" s="389" t="s">
        <v>651</v>
      </c>
      <c r="G8366" s="389" t="s">
        <v>659</v>
      </c>
    </row>
    <row r="8367" spans="1:7">
      <c r="A8367" s="389" t="s">
        <v>544</v>
      </c>
      <c r="B8367" s="389" t="s">
        <v>517</v>
      </c>
      <c r="C8367" s="389">
        <v>0.91574652741600004</v>
      </c>
      <c r="D8367" s="389" t="s">
        <v>673</v>
      </c>
      <c r="E8367" s="389" t="s">
        <v>658</v>
      </c>
      <c r="F8367" s="389" t="s">
        <v>651</v>
      </c>
      <c r="G8367" s="389" t="s">
        <v>659</v>
      </c>
    </row>
    <row r="8368" spans="1:7">
      <c r="A8368" s="389" t="s">
        <v>559</v>
      </c>
      <c r="B8368" s="389" t="s">
        <v>517</v>
      </c>
      <c r="C8368" s="389">
        <v>0.69982337243600001</v>
      </c>
      <c r="D8368" s="389" t="s">
        <v>673</v>
      </c>
      <c r="E8368" s="389" t="s">
        <v>658</v>
      </c>
      <c r="F8368" s="389" t="s">
        <v>651</v>
      </c>
      <c r="G8368" s="389" t="s">
        <v>659</v>
      </c>
    </row>
    <row r="8369" spans="1:7">
      <c r="A8369" s="389" t="s">
        <v>559</v>
      </c>
      <c r="B8369" s="389" t="s">
        <v>517</v>
      </c>
      <c r="C8369" s="389">
        <v>0.69982337243600001</v>
      </c>
      <c r="D8369" s="389" t="s">
        <v>673</v>
      </c>
      <c r="E8369" s="389" t="s">
        <v>658</v>
      </c>
      <c r="F8369" s="389" t="s">
        <v>651</v>
      </c>
      <c r="G8369" s="389" t="s">
        <v>659</v>
      </c>
    </row>
    <row r="8370" spans="1:7">
      <c r="A8370" s="389" t="s">
        <v>559</v>
      </c>
      <c r="B8370" s="389" t="s">
        <v>517</v>
      </c>
      <c r="C8370" s="389">
        <v>0.69982337243600001</v>
      </c>
      <c r="D8370" s="389" t="s">
        <v>673</v>
      </c>
      <c r="E8370" s="389" t="s">
        <v>658</v>
      </c>
      <c r="F8370" s="389" t="s">
        <v>651</v>
      </c>
      <c r="G8370" s="389" t="s">
        <v>659</v>
      </c>
    </row>
    <row r="8371" spans="1:7">
      <c r="A8371" s="389" t="s">
        <v>574</v>
      </c>
      <c r="B8371" s="389" t="s">
        <v>517</v>
      </c>
      <c r="C8371" s="389">
        <v>0.69982337243600001</v>
      </c>
      <c r="D8371" s="389" t="s">
        <v>673</v>
      </c>
      <c r="E8371" s="389" t="s">
        <v>658</v>
      </c>
      <c r="F8371" s="389" t="s">
        <v>651</v>
      </c>
      <c r="G8371" s="389" t="s">
        <v>659</v>
      </c>
    </row>
    <row r="8372" spans="1:7">
      <c r="A8372" s="389" t="s">
        <v>574</v>
      </c>
      <c r="B8372" s="389" t="s">
        <v>517</v>
      </c>
      <c r="C8372" s="389">
        <v>0.69982337243600001</v>
      </c>
      <c r="D8372" s="389" t="s">
        <v>673</v>
      </c>
      <c r="E8372" s="389" t="s">
        <v>658</v>
      </c>
      <c r="F8372" s="389" t="s">
        <v>651</v>
      </c>
      <c r="G8372" s="389" t="s">
        <v>659</v>
      </c>
    </row>
    <row r="8373" spans="1:7">
      <c r="A8373" s="389" t="s">
        <v>574</v>
      </c>
      <c r="B8373" s="389" t="s">
        <v>517</v>
      </c>
      <c r="C8373" s="389">
        <v>0.69982337243600001</v>
      </c>
      <c r="D8373" s="389" t="s">
        <v>673</v>
      </c>
      <c r="E8373" s="389" t="s">
        <v>658</v>
      </c>
      <c r="F8373" s="389" t="s">
        <v>651</v>
      </c>
      <c r="G8373" s="389" t="s">
        <v>659</v>
      </c>
    </row>
    <row r="8374" spans="1:7">
      <c r="A8374" s="389" t="s">
        <v>550</v>
      </c>
      <c r="B8374" s="389" t="s">
        <v>517</v>
      </c>
      <c r="C8374" s="389">
        <v>1.14740170713</v>
      </c>
      <c r="D8374" s="389" t="s">
        <v>673</v>
      </c>
      <c r="E8374" s="389" t="s">
        <v>658</v>
      </c>
      <c r="F8374" s="389" t="s">
        <v>651</v>
      </c>
      <c r="G8374" s="389" t="s">
        <v>659</v>
      </c>
    </row>
    <row r="8375" spans="1:7">
      <c r="A8375" s="389" t="s">
        <v>562</v>
      </c>
      <c r="B8375" s="389" t="s">
        <v>517</v>
      </c>
      <c r="C8375" s="389">
        <v>1.24641832956</v>
      </c>
      <c r="D8375" s="389" t="s">
        <v>673</v>
      </c>
      <c r="E8375" s="389" t="s">
        <v>658</v>
      </c>
      <c r="F8375" s="389" t="s">
        <v>651</v>
      </c>
      <c r="G8375" s="389" t="s">
        <v>659</v>
      </c>
    </row>
    <row r="8376" spans="1:7">
      <c r="A8376" s="389" t="s">
        <v>562</v>
      </c>
      <c r="B8376" s="389" t="s">
        <v>517</v>
      </c>
      <c r="C8376" s="389">
        <v>1.24641832956</v>
      </c>
      <c r="D8376" s="389" t="s">
        <v>673</v>
      </c>
      <c r="E8376" s="389" t="s">
        <v>658</v>
      </c>
      <c r="F8376" s="389" t="s">
        <v>651</v>
      </c>
      <c r="G8376" s="389" t="s">
        <v>659</v>
      </c>
    </row>
    <row r="8377" spans="1:7">
      <c r="A8377" s="389" t="s">
        <v>525</v>
      </c>
      <c r="B8377" s="389" t="s">
        <v>517</v>
      </c>
      <c r="C8377" s="389">
        <v>0.45299174022400002</v>
      </c>
      <c r="D8377" s="389" t="s">
        <v>673</v>
      </c>
      <c r="E8377" s="389" t="s">
        <v>658</v>
      </c>
      <c r="F8377" s="389" t="s">
        <v>651</v>
      </c>
      <c r="G8377" s="389" t="s">
        <v>659</v>
      </c>
    </row>
    <row r="8378" spans="1:7">
      <c r="A8378" s="389" t="s">
        <v>576</v>
      </c>
      <c r="B8378" s="389" t="s">
        <v>517</v>
      </c>
      <c r="C8378" s="389">
        <v>1.12099497139</v>
      </c>
      <c r="D8378" s="389" t="s">
        <v>673</v>
      </c>
      <c r="E8378" s="389" t="s">
        <v>658</v>
      </c>
      <c r="F8378" s="389" t="s">
        <v>651</v>
      </c>
      <c r="G8378" s="389" t="s">
        <v>659</v>
      </c>
    </row>
    <row r="8379" spans="1:7">
      <c r="A8379" s="389" t="s">
        <v>578</v>
      </c>
      <c r="B8379" s="389" t="s">
        <v>517</v>
      </c>
      <c r="C8379" s="389">
        <v>1.12099497139</v>
      </c>
      <c r="D8379" s="389" t="s">
        <v>673</v>
      </c>
      <c r="E8379" s="389" t="s">
        <v>658</v>
      </c>
      <c r="F8379" s="389" t="s">
        <v>651</v>
      </c>
      <c r="G8379" s="389" t="s">
        <v>659</v>
      </c>
    </row>
    <row r="8380" spans="1:7">
      <c r="A8380" s="389" t="s">
        <v>576</v>
      </c>
      <c r="B8380" s="389" t="s">
        <v>517</v>
      </c>
      <c r="C8380" s="389">
        <v>1.57551783364</v>
      </c>
      <c r="D8380" s="389" t="s">
        <v>673</v>
      </c>
      <c r="E8380" s="389" t="s">
        <v>658</v>
      </c>
      <c r="F8380" s="389" t="s">
        <v>651</v>
      </c>
      <c r="G8380" s="389" t="s">
        <v>659</v>
      </c>
    </row>
    <row r="8381" spans="1:7">
      <c r="A8381" s="389" t="s">
        <v>578</v>
      </c>
      <c r="B8381" s="389" t="s">
        <v>517</v>
      </c>
      <c r="C8381" s="389">
        <v>1.57551783364</v>
      </c>
      <c r="D8381" s="389" t="s">
        <v>673</v>
      </c>
      <c r="E8381" s="389" t="s">
        <v>658</v>
      </c>
      <c r="F8381" s="389" t="s">
        <v>651</v>
      </c>
      <c r="G8381" s="389" t="s">
        <v>659</v>
      </c>
    </row>
    <row r="8382" spans="1:7">
      <c r="A8382" s="389" t="s">
        <v>514</v>
      </c>
      <c r="B8382" s="389" t="s">
        <v>517</v>
      </c>
      <c r="C8382" s="389">
        <v>0.56198774407300001</v>
      </c>
      <c r="D8382" s="389" t="s">
        <v>673</v>
      </c>
      <c r="E8382" s="389" t="s">
        <v>658</v>
      </c>
      <c r="F8382" s="389" t="s">
        <v>651</v>
      </c>
      <c r="G8382" s="389" t="s">
        <v>659</v>
      </c>
    </row>
    <row r="8383" spans="1:7">
      <c r="A8383" s="389" t="s">
        <v>514</v>
      </c>
      <c r="B8383" s="389" t="s">
        <v>517</v>
      </c>
      <c r="C8383" s="389">
        <v>0.56198774407300001</v>
      </c>
      <c r="D8383" s="389" t="s">
        <v>673</v>
      </c>
      <c r="E8383" s="389" t="s">
        <v>658</v>
      </c>
      <c r="F8383" s="389" t="s">
        <v>651</v>
      </c>
      <c r="G8383" s="389" t="s">
        <v>659</v>
      </c>
    </row>
    <row r="8384" spans="1:7">
      <c r="A8384" s="389" t="s">
        <v>525</v>
      </c>
      <c r="B8384" s="389" t="s">
        <v>517</v>
      </c>
      <c r="C8384" s="389">
        <v>2.6014523330300001</v>
      </c>
      <c r="D8384" s="389" t="s">
        <v>673</v>
      </c>
      <c r="E8384" s="389" t="s">
        <v>658</v>
      </c>
      <c r="F8384" s="389" t="s">
        <v>651</v>
      </c>
      <c r="G8384" s="389" t="s">
        <v>659</v>
      </c>
    </row>
    <row r="8385" spans="1:7">
      <c r="A8385" s="389" t="s">
        <v>568</v>
      </c>
      <c r="B8385" s="389" t="s">
        <v>517</v>
      </c>
      <c r="C8385" s="389">
        <v>2.6014523330300001</v>
      </c>
      <c r="D8385" s="389" t="s">
        <v>673</v>
      </c>
      <c r="E8385" s="389" t="s">
        <v>658</v>
      </c>
      <c r="F8385" s="389" t="s">
        <v>651</v>
      </c>
      <c r="G8385" s="389" t="s">
        <v>659</v>
      </c>
    </row>
    <row r="8386" spans="1:7">
      <c r="A8386" s="389" t="s">
        <v>576</v>
      </c>
      <c r="B8386" s="389" t="s">
        <v>517</v>
      </c>
      <c r="C8386" s="389">
        <v>1.1106423860700001</v>
      </c>
      <c r="D8386" s="389" t="s">
        <v>673</v>
      </c>
      <c r="E8386" s="389" t="s">
        <v>658</v>
      </c>
      <c r="F8386" s="389" t="s">
        <v>651</v>
      </c>
      <c r="G8386" s="389" t="s">
        <v>659</v>
      </c>
    </row>
    <row r="8387" spans="1:7">
      <c r="A8387" s="389" t="s">
        <v>578</v>
      </c>
      <c r="B8387" s="389" t="s">
        <v>517</v>
      </c>
      <c r="C8387" s="389">
        <v>1.1106423860700001</v>
      </c>
      <c r="D8387" s="389" t="s">
        <v>673</v>
      </c>
      <c r="E8387" s="389" t="s">
        <v>658</v>
      </c>
      <c r="F8387" s="389" t="s">
        <v>651</v>
      </c>
      <c r="G8387" s="389" t="s">
        <v>659</v>
      </c>
    </row>
    <row r="8388" spans="1:7">
      <c r="A8388" s="389" t="s">
        <v>572</v>
      </c>
      <c r="B8388" s="389" t="s">
        <v>517</v>
      </c>
      <c r="C8388" s="389">
        <v>3.5443325590499999</v>
      </c>
      <c r="D8388" s="389" t="s">
        <v>673</v>
      </c>
      <c r="E8388" s="389" t="s">
        <v>658</v>
      </c>
      <c r="F8388" s="389" t="s">
        <v>674</v>
      </c>
      <c r="G8388" s="389" t="s">
        <v>659</v>
      </c>
    </row>
    <row r="8389" spans="1:7">
      <c r="A8389" s="389" t="s">
        <v>572</v>
      </c>
      <c r="B8389" s="389" t="s">
        <v>517</v>
      </c>
      <c r="C8389" s="389">
        <v>1.3178547195400001</v>
      </c>
      <c r="D8389" s="389" t="s">
        <v>673</v>
      </c>
      <c r="E8389" s="389" t="s">
        <v>658</v>
      </c>
      <c r="F8389" s="389" t="s">
        <v>674</v>
      </c>
      <c r="G8389" s="389" t="s">
        <v>659</v>
      </c>
    </row>
    <row r="8390" spans="1:7">
      <c r="A8390" s="389" t="s">
        <v>562</v>
      </c>
      <c r="B8390" s="389" t="s">
        <v>517</v>
      </c>
      <c r="C8390" s="389">
        <v>0.79949591115499996</v>
      </c>
      <c r="D8390" s="389" t="s">
        <v>673</v>
      </c>
      <c r="E8390" s="389" t="s">
        <v>658</v>
      </c>
      <c r="F8390" s="389" t="s">
        <v>674</v>
      </c>
      <c r="G8390" s="389" t="s">
        <v>659</v>
      </c>
    </row>
    <row r="8391" spans="1:7">
      <c r="A8391" s="389" t="s">
        <v>562</v>
      </c>
      <c r="B8391" s="389" t="s">
        <v>517</v>
      </c>
      <c r="C8391" s="389">
        <v>0.79949591115499996</v>
      </c>
      <c r="D8391" s="389" t="s">
        <v>673</v>
      </c>
      <c r="E8391" s="389" t="s">
        <v>658</v>
      </c>
      <c r="F8391" s="389" t="s">
        <v>674</v>
      </c>
      <c r="G8391" s="389" t="s">
        <v>659</v>
      </c>
    </row>
    <row r="8392" spans="1:7">
      <c r="A8392" s="389" t="s">
        <v>564</v>
      </c>
      <c r="B8392" s="389" t="s">
        <v>517</v>
      </c>
      <c r="C8392" s="389">
        <v>3.1691500870899998</v>
      </c>
      <c r="D8392" s="389" t="s">
        <v>673</v>
      </c>
      <c r="E8392" s="389" t="s">
        <v>658</v>
      </c>
      <c r="F8392" s="389" t="s">
        <v>674</v>
      </c>
      <c r="G8392" s="389" t="s">
        <v>659</v>
      </c>
    </row>
    <row r="8393" spans="1:7">
      <c r="A8393" s="389" t="s">
        <v>572</v>
      </c>
      <c r="B8393" s="389" t="s">
        <v>517</v>
      </c>
      <c r="C8393" s="389">
        <v>2.0052234985699999</v>
      </c>
      <c r="D8393" s="389" t="s">
        <v>673</v>
      </c>
      <c r="E8393" s="389" t="s">
        <v>658</v>
      </c>
      <c r="F8393" s="389" t="s">
        <v>674</v>
      </c>
      <c r="G8393" s="389" t="s">
        <v>659</v>
      </c>
    </row>
    <row r="8394" spans="1:7">
      <c r="A8394" s="389" t="s">
        <v>535</v>
      </c>
      <c r="B8394" s="389" t="s">
        <v>517</v>
      </c>
      <c r="C8394" s="389">
        <v>7.1821645241500001</v>
      </c>
      <c r="D8394" s="389" t="s">
        <v>673</v>
      </c>
      <c r="E8394" s="389" t="s">
        <v>658</v>
      </c>
      <c r="F8394" s="389" t="s">
        <v>674</v>
      </c>
      <c r="G8394" s="389" t="s">
        <v>659</v>
      </c>
    </row>
    <row r="8395" spans="1:7">
      <c r="A8395" s="389" t="s">
        <v>572</v>
      </c>
      <c r="B8395" s="389" t="s">
        <v>517</v>
      </c>
      <c r="C8395" s="389">
        <v>3.86669082416</v>
      </c>
      <c r="D8395" s="389" t="s">
        <v>673</v>
      </c>
      <c r="E8395" s="389" t="s">
        <v>658</v>
      </c>
      <c r="F8395" s="389" t="s">
        <v>674</v>
      </c>
      <c r="G8395" s="389" t="s">
        <v>659</v>
      </c>
    </row>
    <row r="8396" spans="1:7">
      <c r="A8396" s="389" t="s">
        <v>572</v>
      </c>
      <c r="B8396" s="389" t="s">
        <v>517</v>
      </c>
      <c r="C8396" s="389">
        <v>3.86669082416</v>
      </c>
      <c r="D8396" s="389" t="s">
        <v>673</v>
      </c>
      <c r="E8396" s="389" t="s">
        <v>658</v>
      </c>
      <c r="F8396" s="389" t="s">
        <v>674</v>
      </c>
      <c r="G8396" s="389" t="s">
        <v>659</v>
      </c>
    </row>
    <row r="8397" spans="1:7">
      <c r="A8397" s="389" t="s">
        <v>537</v>
      </c>
      <c r="B8397" s="389" t="s">
        <v>517</v>
      </c>
      <c r="C8397" s="389">
        <v>1.44810864677</v>
      </c>
      <c r="D8397" s="389" t="s">
        <v>673</v>
      </c>
      <c r="E8397" s="389" t="s">
        <v>658</v>
      </c>
      <c r="F8397" s="389" t="s">
        <v>674</v>
      </c>
      <c r="G8397" s="389" t="s">
        <v>659</v>
      </c>
    </row>
    <row r="8398" spans="1:7">
      <c r="A8398" s="389" t="s">
        <v>578</v>
      </c>
      <c r="B8398" s="389" t="s">
        <v>517</v>
      </c>
      <c r="C8398" s="389">
        <v>1.9523329383200001</v>
      </c>
      <c r="D8398" s="389" t="s">
        <v>673</v>
      </c>
      <c r="E8398" s="389" t="s">
        <v>658</v>
      </c>
      <c r="F8398" s="389" t="s">
        <v>674</v>
      </c>
      <c r="G8398" s="389" t="s">
        <v>659</v>
      </c>
    </row>
    <row r="8399" spans="1:7">
      <c r="A8399" s="389" t="s">
        <v>525</v>
      </c>
      <c r="B8399" s="389" t="s">
        <v>517</v>
      </c>
      <c r="C8399" s="389">
        <v>0.99442043960199999</v>
      </c>
      <c r="D8399" s="389" t="s">
        <v>673</v>
      </c>
      <c r="E8399" s="389" t="s">
        <v>658</v>
      </c>
      <c r="F8399" s="389" t="s">
        <v>674</v>
      </c>
      <c r="G8399" s="389" t="s">
        <v>659</v>
      </c>
    </row>
    <row r="8400" spans="1:7">
      <c r="A8400" s="389" t="s">
        <v>545</v>
      </c>
      <c r="B8400" s="389" t="s">
        <v>517</v>
      </c>
      <c r="C8400" s="389">
        <v>0.99442043960199999</v>
      </c>
      <c r="D8400" s="389" t="s">
        <v>673</v>
      </c>
      <c r="E8400" s="389" t="s">
        <v>658</v>
      </c>
      <c r="F8400" s="389" t="s">
        <v>674</v>
      </c>
      <c r="G8400" s="389" t="s">
        <v>659</v>
      </c>
    </row>
    <row r="8401" spans="1:7">
      <c r="A8401" s="389" t="s">
        <v>571</v>
      </c>
      <c r="B8401" s="389" t="s">
        <v>517</v>
      </c>
      <c r="C8401" s="389">
        <v>0.93324725419900001</v>
      </c>
      <c r="D8401" s="389" t="s">
        <v>673</v>
      </c>
      <c r="E8401" s="389" t="s">
        <v>658</v>
      </c>
      <c r="F8401" s="389" t="s">
        <v>674</v>
      </c>
      <c r="G8401" s="389" t="s">
        <v>659</v>
      </c>
    </row>
    <row r="8402" spans="1:7">
      <c r="A8402" s="389" t="s">
        <v>550</v>
      </c>
      <c r="B8402" s="389" t="s">
        <v>517</v>
      </c>
      <c r="C8402" s="389">
        <v>2.82794467053</v>
      </c>
      <c r="D8402" s="389" t="s">
        <v>673</v>
      </c>
      <c r="E8402" s="389" t="s">
        <v>658</v>
      </c>
      <c r="F8402" s="389" t="s">
        <v>674</v>
      </c>
      <c r="G8402" s="389" t="s">
        <v>659</v>
      </c>
    </row>
    <row r="8403" spans="1:7">
      <c r="A8403" s="389" t="s">
        <v>550</v>
      </c>
      <c r="B8403" s="389" t="s">
        <v>517</v>
      </c>
      <c r="C8403" s="389">
        <v>2.82794467053</v>
      </c>
      <c r="D8403" s="389" t="s">
        <v>673</v>
      </c>
      <c r="E8403" s="389" t="s">
        <v>658</v>
      </c>
      <c r="F8403" s="389" t="s">
        <v>674</v>
      </c>
      <c r="G8403" s="389" t="s">
        <v>659</v>
      </c>
    </row>
    <row r="8404" spans="1:7">
      <c r="A8404" s="389" t="s">
        <v>542</v>
      </c>
      <c r="B8404" s="389" t="s">
        <v>517</v>
      </c>
      <c r="C8404" s="389">
        <v>4.7050914944100004</v>
      </c>
      <c r="D8404" s="389" t="s">
        <v>673</v>
      </c>
      <c r="E8404" s="389" t="s">
        <v>658</v>
      </c>
      <c r="F8404" s="389" t="s">
        <v>674</v>
      </c>
      <c r="G8404" s="389" t="s">
        <v>659</v>
      </c>
    </row>
    <row r="8405" spans="1:7">
      <c r="A8405" s="389" t="s">
        <v>542</v>
      </c>
      <c r="B8405" s="389" t="s">
        <v>517</v>
      </c>
      <c r="C8405" s="389">
        <v>4.7050914944100004</v>
      </c>
      <c r="D8405" s="389" t="s">
        <v>673</v>
      </c>
      <c r="E8405" s="389" t="s">
        <v>658</v>
      </c>
      <c r="F8405" s="389" t="s">
        <v>674</v>
      </c>
      <c r="G8405" s="389" t="s">
        <v>659</v>
      </c>
    </row>
    <row r="8406" spans="1:7">
      <c r="A8406" s="389" t="s">
        <v>578</v>
      </c>
      <c r="B8406" s="389" t="s">
        <v>517</v>
      </c>
      <c r="C8406" s="389">
        <v>0.71815398889299997</v>
      </c>
      <c r="D8406" s="389" t="s">
        <v>673</v>
      </c>
      <c r="E8406" s="389" t="s">
        <v>658</v>
      </c>
      <c r="F8406" s="389" t="s">
        <v>674</v>
      </c>
      <c r="G8406" s="389" t="s">
        <v>659</v>
      </c>
    </row>
    <row r="8407" spans="1:7">
      <c r="A8407" s="389" t="s">
        <v>525</v>
      </c>
      <c r="B8407" s="389" t="s">
        <v>517</v>
      </c>
      <c r="C8407" s="389">
        <v>17.0327111112999</v>
      </c>
      <c r="D8407" s="389" t="s">
        <v>673</v>
      </c>
      <c r="E8407" s="389" t="s">
        <v>658</v>
      </c>
      <c r="F8407" s="389" t="s">
        <v>674</v>
      </c>
      <c r="G8407" s="389" t="s">
        <v>659</v>
      </c>
    </row>
    <row r="8408" spans="1:7">
      <c r="A8408" s="389" t="s">
        <v>525</v>
      </c>
      <c r="B8408" s="389" t="s">
        <v>517</v>
      </c>
      <c r="C8408" s="389">
        <v>17.0327111112999</v>
      </c>
      <c r="D8408" s="389" t="s">
        <v>673</v>
      </c>
      <c r="E8408" s="389" t="s">
        <v>658</v>
      </c>
      <c r="F8408" s="389" t="s">
        <v>674</v>
      </c>
      <c r="G8408" s="389" t="s">
        <v>659</v>
      </c>
    </row>
    <row r="8409" spans="1:7">
      <c r="A8409" s="389" t="s">
        <v>566</v>
      </c>
      <c r="B8409" s="389" t="s">
        <v>517</v>
      </c>
      <c r="C8409" s="389">
        <v>5.4574636827700003</v>
      </c>
      <c r="D8409" s="389" t="s">
        <v>673</v>
      </c>
      <c r="E8409" s="389" t="s">
        <v>658</v>
      </c>
      <c r="F8409" s="389" t="s">
        <v>674</v>
      </c>
      <c r="G8409" s="389" t="s">
        <v>659</v>
      </c>
    </row>
    <row r="8410" spans="1:7">
      <c r="A8410" s="389" t="s">
        <v>523</v>
      </c>
      <c r="B8410" s="389" t="s">
        <v>517</v>
      </c>
      <c r="C8410" s="389">
        <v>26.746980902699899</v>
      </c>
      <c r="D8410" s="389" t="s">
        <v>673</v>
      </c>
      <c r="E8410" s="389" t="s">
        <v>658</v>
      </c>
      <c r="F8410" s="389" t="s">
        <v>653</v>
      </c>
      <c r="G8410" s="389" t="s">
        <v>659</v>
      </c>
    </row>
    <row r="8411" spans="1:7">
      <c r="A8411" s="389" t="s">
        <v>514</v>
      </c>
      <c r="B8411" s="389" t="s">
        <v>517</v>
      </c>
      <c r="C8411" s="389">
        <v>9.9158456118499902</v>
      </c>
      <c r="D8411" s="389" t="s">
        <v>673</v>
      </c>
      <c r="E8411" s="389" t="s">
        <v>658</v>
      </c>
      <c r="F8411" s="389" t="s">
        <v>664</v>
      </c>
      <c r="G8411" s="389" t="s">
        <v>659</v>
      </c>
    </row>
    <row r="8412" spans="1:7">
      <c r="A8412" s="389" t="s">
        <v>566</v>
      </c>
      <c r="B8412" s="389" t="s">
        <v>517</v>
      </c>
      <c r="C8412" s="389">
        <v>7.0215545877199999</v>
      </c>
      <c r="D8412" s="389" t="s">
        <v>673</v>
      </c>
      <c r="E8412" s="389" t="s">
        <v>658</v>
      </c>
      <c r="F8412" s="389" t="s">
        <v>664</v>
      </c>
      <c r="G8412" s="389" t="s">
        <v>659</v>
      </c>
    </row>
    <row r="8413" spans="1:7">
      <c r="A8413" s="389" t="s">
        <v>525</v>
      </c>
      <c r="B8413" s="389" t="s">
        <v>517</v>
      </c>
      <c r="C8413" s="389">
        <v>7.3532477576600002</v>
      </c>
      <c r="D8413" s="389" t="s">
        <v>673</v>
      </c>
      <c r="E8413" s="389" t="s">
        <v>658</v>
      </c>
      <c r="F8413" s="389" t="s">
        <v>664</v>
      </c>
      <c r="G8413" s="389" t="s">
        <v>659</v>
      </c>
    </row>
    <row r="8414" spans="1:7">
      <c r="A8414" s="389" t="s">
        <v>525</v>
      </c>
      <c r="B8414" s="389" t="s">
        <v>517</v>
      </c>
      <c r="C8414" s="389">
        <v>0.43717043228399999</v>
      </c>
      <c r="D8414" s="389" t="s">
        <v>673</v>
      </c>
      <c r="E8414" s="389" t="s">
        <v>658</v>
      </c>
      <c r="F8414" s="389" t="s">
        <v>655</v>
      </c>
      <c r="G8414" s="389" t="s">
        <v>659</v>
      </c>
    </row>
    <row r="8415" spans="1:7">
      <c r="A8415" s="389" t="s">
        <v>568</v>
      </c>
      <c r="B8415" s="389" t="s">
        <v>517</v>
      </c>
      <c r="C8415" s="389">
        <v>0.43717043228399999</v>
      </c>
      <c r="D8415" s="389" t="s">
        <v>673</v>
      </c>
      <c r="E8415" s="389" t="s">
        <v>658</v>
      </c>
      <c r="F8415" s="389" t="s">
        <v>655</v>
      </c>
      <c r="G8415" s="389" t="s">
        <v>659</v>
      </c>
    </row>
    <row r="8416" spans="1:7">
      <c r="A8416" s="389" t="s">
        <v>514</v>
      </c>
      <c r="B8416" s="389" t="s">
        <v>517</v>
      </c>
      <c r="C8416" s="389">
        <v>1.9481391510299999</v>
      </c>
      <c r="D8416" s="389" t="s">
        <v>673</v>
      </c>
      <c r="E8416" s="389" t="s">
        <v>658</v>
      </c>
      <c r="F8416" s="389" t="s">
        <v>655</v>
      </c>
      <c r="G8416" s="389" t="s">
        <v>659</v>
      </c>
    </row>
    <row r="8417" spans="1:7">
      <c r="A8417" s="389" t="s">
        <v>569</v>
      </c>
      <c r="B8417" s="389" t="s">
        <v>517</v>
      </c>
      <c r="C8417" s="389">
        <v>2.93471403111</v>
      </c>
      <c r="D8417" s="389" t="s">
        <v>673</v>
      </c>
      <c r="E8417" s="389" t="s">
        <v>658</v>
      </c>
      <c r="F8417" s="389" t="s">
        <v>655</v>
      </c>
      <c r="G8417" s="389" t="s">
        <v>659</v>
      </c>
    </row>
    <row r="8418" spans="1:7">
      <c r="A8418" s="389" t="s">
        <v>569</v>
      </c>
      <c r="B8418" s="389" t="s">
        <v>517</v>
      </c>
      <c r="C8418" s="389">
        <v>2.93471403111</v>
      </c>
      <c r="D8418" s="389" t="s">
        <v>673</v>
      </c>
      <c r="E8418" s="389" t="s">
        <v>658</v>
      </c>
      <c r="F8418" s="389" t="s">
        <v>655</v>
      </c>
      <c r="G8418" s="389" t="s">
        <v>659</v>
      </c>
    </row>
    <row r="8419" spans="1:7">
      <c r="A8419" s="389" t="s">
        <v>581</v>
      </c>
      <c r="B8419" s="389" t="s">
        <v>517</v>
      </c>
      <c r="C8419" s="389">
        <v>91.854318641800006</v>
      </c>
      <c r="D8419" s="389" t="s">
        <v>675</v>
      </c>
      <c r="E8419" s="389" t="s">
        <v>658</v>
      </c>
      <c r="F8419" s="389" t="s">
        <v>675</v>
      </c>
      <c r="G8419" s="389" t="s">
        <v>659</v>
      </c>
    </row>
    <row r="8420" spans="1:7">
      <c r="A8420" s="389" t="s">
        <v>529</v>
      </c>
      <c r="B8420" s="389" t="s">
        <v>517</v>
      </c>
      <c r="C8420" s="389">
        <v>11.0486542957</v>
      </c>
      <c r="D8420" s="389" t="s">
        <v>675</v>
      </c>
      <c r="E8420" s="389" t="s">
        <v>658</v>
      </c>
      <c r="F8420" s="389" t="s">
        <v>675</v>
      </c>
      <c r="G8420" s="389" t="s">
        <v>659</v>
      </c>
    </row>
    <row r="8421" spans="1:7">
      <c r="A8421" s="389" t="s">
        <v>578</v>
      </c>
      <c r="B8421" s="389" t="s">
        <v>517</v>
      </c>
      <c r="C8421" s="389">
        <v>31.450825391399899</v>
      </c>
      <c r="D8421" s="389" t="s">
        <v>675</v>
      </c>
      <c r="E8421" s="389" t="s">
        <v>658</v>
      </c>
      <c r="F8421" s="389" t="s">
        <v>675</v>
      </c>
      <c r="G8421" s="389" t="s">
        <v>659</v>
      </c>
    </row>
    <row r="8422" spans="1:7">
      <c r="A8422" s="389" t="s">
        <v>528</v>
      </c>
      <c r="B8422" s="389" t="s">
        <v>517</v>
      </c>
      <c r="C8422" s="389">
        <v>5.4573753189399996</v>
      </c>
      <c r="D8422" s="389" t="s">
        <v>675</v>
      </c>
      <c r="E8422" s="389" t="s">
        <v>658</v>
      </c>
      <c r="F8422" s="389" t="s">
        <v>675</v>
      </c>
      <c r="G8422" s="389" t="s">
        <v>659</v>
      </c>
    </row>
    <row r="8423" spans="1:7">
      <c r="A8423" s="389" t="s">
        <v>528</v>
      </c>
      <c r="B8423" s="389" t="s">
        <v>517</v>
      </c>
      <c r="C8423" s="389">
        <v>5.4573753189399996</v>
      </c>
      <c r="D8423" s="389" t="s">
        <v>675</v>
      </c>
      <c r="E8423" s="389" t="s">
        <v>658</v>
      </c>
      <c r="F8423" s="389" t="s">
        <v>675</v>
      </c>
      <c r="G8423" s="389" t="s">
        <v>659</v>
      </c>
    </row>
    <row r="8424" spans="1:7">
      <c r="A8424" s="389" t="s">
        <v>528</v>
      </c>
      <c r="B8424" s="389" t="s">
        <v>517</v>
      </c>
      <c r="C8424" s="389">
        <v>10.787786709500001</v>
      </c>
      <c r="D8424" s="389" t="s">
        <v>675</v>
      </c>
      <c r="E8424" s="389" t="s">
        <v>658</v>
      </c>
      <c r="F8424" s="389" t="s">
        <v>675</v>
      </c>
      <c r="G8424" s="389" t="s">
        <v>659</v>
      </c>
    </row>
    <row r="8425" spans="1:7">
      <c r="A8425" s="389" t="s">
        <v>528</v>
      </c>
      <c r="B8425" s="389" t="s">
        <v>517</v>
      </c>
      <c r="C8425" s="389">
        <v>10.787786709500001</v>
      </c>
      <c r="D8425" s="389" t="s">
        <v>675</v>
      </c>
      <c r="E8425" s="389" t="s">
        <v>658</v>
      </c>
      <c r="F8425" s="389" t="s">
        <v>675</v>
      </c>
      <c r="G8425" s="389" t="s">
        <v>659</v>
      </c>
    </row>
    <row r="8426" spans="1:7">
      <c r="A8426" s="389" t="s">
        <v>578</v>
      </c>
      <c r="B8426" s="389" t="s">
        <v>517</v>
      </c>
      <c r="C8426" s="389">
        <v>36.093394374600003</v>
      </c>
      <c r="D8426" s="389" t="s">
        <v>675</v>
      </c>
      <c r="E8426" s="389" t="s">
        <v>658</v>
      </c>
      <c r="F8426" s="389" t="s">
        <v>675</v>
      </c>
      <c r="G8426" s="389" t="s">
        <v>659</v>
      </c>
    </row>
    <row r="8427" spans="1:7">
      <c r="A8427" s="389" t="s">
        <v>559</v>
      </c>
      <c r="B8427" s="389" t="s">
        <v>517</v>
      </c>
      <c r="C8427" s="389">
        <v>29.3722317522999</v>
      </c>
      <c r="D8427" s="389" t="s">
        <v>675</v>
      </c>
      <c r="E8427" s="389" t="s">
        <v>658</v>
      </c>
      <c r="F8427" s="389" t="s">
        <v>675</v>
      </c>
      <c r="G8427" s="389" t="s">
        <v>659</v>
      </c>
    </row>
    <row r="8428" spans="1:7">
      <c r="A8428" s="389" t="s">
        <v>574</v>
      </c>
      <c r="B8428" s="389" t="s">
        <v>517</v>
      </c>
      <c r="C8428" s="389">
        <v>29.3722317522999</v>
      </c>
      <c r="D8428" s="389" t="s">
        <v>675</v>
      </c>
      <c r="E8428" s="389" t="s">
        <v>658</v>
      </c>
      <c r="F8428" s="389" t="s">
        <v>675</v>
      </c>
      <c r="G8428" s="389" t="s">
        <v>659</v>
      </c>
    </row>
    <row r="8429" spans="1:7">
      <c r="A8429" s="389" t="s">
        <v>528</v>
      </c>
      <c r="B8429" s="389" t="s">
        <v>517</v>
      </c>
      <c r="C8429" s="389">
        <v>9.9239532262099903</v>
      </c>
      <c r="D8429" s="389" t="s">
        <v>675</v>
      </c>
      <c r="E8429" s="389" t="s">
        <v>658</v>
      </c>
      <c r="F8429" s="389" t="s">
        <v>675</v>
      </c>
      <c r="G8429" s="389" t="s">
        <v>659</v>
      </c>
    </row>
    <row r="8430" spans="1:7">
      <c r="A8430" s="389" t="s">
        <v>581</v>
      </c>
      <c r="B8430" s="389" t="s">
        <v>517</v>
      </c>
      <c r="C8430" s="389">
        <v>18.4651679055</v>
      </c>
      <c r="D8430" s="389" t="s">
        <v>675</v>
      </c>
      <c r="E8430" s="389" t="s">
        <v>658</v>
      </c>
      <c r="F8430" s="389" t="s">
        <v>675</v>
      </c>
      <c r="G8430" s="389" t="s">
        <v>659</v>
      </c>
    </row>
    <row r="8431" spans="1:7">
      <c r="A8431" s="389" t="s">
        <v>581</v>
      </c>
      <c r="B8431" s="389" t="s">
        <v>517</v>
      </c>
      <c r="C8431" s="389">
        <v>18.4651679055</v>
      </c>
      <c r="D8431" s="389" t="s">
        <v>675</v>
      </c>
      <c r="E8431" s="389" t="s">
        <v>658</v>
      </c>
      <c r="F8431" s="389" t="s">
        <v>675</v>
      </c>
      <c r="G8431" s="389" t="s">
        <v>659</v>
      </c>
    </row>
    <row r="8432" spans="1:7">
      <c r="A8432" s="389" t="s">
        <v>535</v>
      </c>
      <c r="B8432" s="389" t="s">
        <v>517</v>
      </c>
      <c r="C8432" s="389">
        <v>26.3810932831</v>
      </c>
      <c r="D8432" s="389" t="s">
        <v>675</v>
      </c>
      <c r="E8432" s="389" t="s">
        <v>658</v>
      </c>
      <c r="F8432" s="389" t="s">
        <v>675</v>
      </c>
      <c r="G8432" s="389" t="s">
        <v>659</v>
      </c>
    </row>
    <row r="8433" spans="1:7">
      <c r="A8433" s="389" t="s">
        <v>581</v>
      </c>
      <c r="B8433" s="389" t="s">
        <v>517</v>
      </c>
      <c r="C8433" s="389">
        <v>15.2008030144</v>
      </c>
      <c r="D8433" s="389" t="s">
        <v>675</v>
      </c>
      <c r="E8433" s="389" t="s">
        <v>658</v>
      </c>
      <c r="F8433" s="389" t="s">
        <v>675</v>
      </c>
      <c r="G8433" s="389" t="s">
        <v>659</v>
      </c>
    </row>
    <row r="8434" spans="1:7">
      <c r="A8434" s="389" t="s">
        <v>559</v>
      </c>
      <c r="B8434" s="389" t="s">
        <v>517</v>
      </c>
      <c r="C8434" s="389">
        <v>4.4983362326299998</v>
      </c>
      <c r="D8434" s="389" t="s">
        <v>675</v>
      </c>
      <c r="E8434" s="389" t="s">
        <v>658</v>
      </c>
      <c r="F8434" s="389" t="s">
        <v>675</v>
      </c>
      <c r="G8434" s="389" t="s">
        <v>659</v>
      </c>
    </row>
    <row r="8435" spans="1:7">
      <c r="A8435" s="389" t="s">
        <v>528</v>
      </c>
      <c r="B8435" s="389" t="s">
        <v>517</v>
      </c>
      <c r="C8435" s="389">
        <v>18.787998953100001</v>
      </c>
      <c r="D8435" s="389" t="s">
        <v>675</v>
      </c>
      <c r="E8435" s="389" t="s">
        <v>658</v>
      </c>
      <c r="F8435" s="389" t="s">
        <v>675</v>
      </c>
      <c r="G8435" s="389" t="s">
        <v>659</v>
      </c>
    </row>
    <row r="8436" spans="1:7">
      <c r="A8436" s="389" t="s">
        <v>535</v>
      </c>
      <c r="B8436" s="389" t="s">
        <v>517</v>
      </c>
      <c r="C8436" s="389">
        <v>1.20165467345</v>
      </c>
      <c r="D8436" s="389" t="s">
        <v>675</v>
      </c>
      <c r="E8436" s="389" t="s">
        <v>658</v>
      </c>
      <c r="F8436" s="389" t="s">
        <v>675</v>
      </c>
      <c r="G8436" s="389" t="s">
        <v>659</v>
      </c>
    </row>
    <row r="8437" spans="1:7">
      <c r="A8437" s="389" t="s">
        <v>535</v>
      </c>
      <c r="B8437" s="389" t="s">
        <v>517</v>
      </c>
      <c r="C8437" s="389">
        <v>23.090689022900001</v>
      </c>
      <c r="D8437" s="389" t="s">
        <v>675</v>
      </c>
      <c r="E8437" s="389" t="s">
        <v>658</v>
      </c>
      <c r="F8437" s="389" t="s">
        <v>675</v>
      </c>
      <c r="G8437" s="389" t="s">
        <v>659</v>
      </c>
    </row>
    <row r="8438" spans="1:7">
      <c r="A8438" s="389" t="s">
        <v>535</v>
      </c>
      <c r="B8438" s="389" t="s">
        <v>517</v>
      </c>
      <c r="C8438" s="389">
        <v>0.79455313212900003</v>
      </c>
      <c r="D8438" s="389" t="s">
        <v>675</v>
      </c>
      <c r="E8438" s="389" t="s">
        <v>658</v>
      </c>
      <c r="F8438" s="389" t="s">
        <v>675</v>
      </c>
      <c r="G8438" s="389" t="s">
        <v>659</v>
      </c>
    </row>
    <row r="8439" spans="1:7">
      <c r="A8439" s="389" t="s">
        <v>528</v>
      </c>
      <c r="B8439" s="389" t="s">
        <v>517</v>
      </c>
      <c r="C8439" s="389">
        <v>32.6909770729999</v>
      </c>
      <c r="D8439" s="389" t="s">
        <v>675</v>
      </c>
      <c r="E8439" s="389" t="s">
        <v>658</v>
      </c>
      <c r="F8439" s="389" t="s">
        <v>675</v>
      </c>
      <c r="G8439" s="389" t="s">
        <v>659</v>
      </c>
    </row>
    <row r="8440" spans="1:7">
      <c r="A8440" s="389" t="s">
        <v>569</v>
      </c>
      <c r="B8440" s="389" t="s">
        <v>517</v>
      </c>
      <c r="C8440" s="389">
        <v>28.6467886066999</v>
      </c>
      <c r="D8440" s="389" t="s">
        <v>675</v>
      </c>
      <c r="E8440" s="389" t="s">
        <v>658</v>
      </c>
      <c r="F8440" s="389" t="s">
        <v>675</v>
      </c>
      <c r="G8440" s="389" t="s">
        <v>659</v>
      </c>
    </row>
    <row r="8441" spans="1:7">
      <c r="A8441" s="389" t="s">
        <v>559</v>
      </c>
      <c r="B8441" s="389" t="s">
        <v>517</v>
      </c>
      <c r="C8441" s="389">
        <v>19.9843956236999</v>
      </c>
      <c r="D8441" s="389" t="s">
        <v>675</v>
      </c>
      <c r="E8441" s="389" t="s">
        <v>658</v>
      </c>
      <c r="F8441" s="389" t="s">
        <v>675</v>
      </c>
      <c r="G8441" s="389" t="s">
        <v>659</v>
      </c>
    </row>
    <row r="8442" spans="1:7">
      <c r="A8442" s="389" t="s">
        <v>581</v>
      </c>
      <c r="B8442" s="389" t="s">
        <v>517</v>
      </c>
      <c r="C8442" s="389">
        <v>32.573904214899898</v>
      </c>
      <c r="D8442" s="389" t="s">
        <v>675</v>
      </c>
      <c r="E8442" s="389" t="s">
        <v>658</v>
      </c>
      <c r="F8442" s="389" t="s">
        <v>675</v>
      </c>
      <c r="G8442" s="389" t="s">
        <v>659</v>
      </c>
    </row>
    <row r="8443" spans="1:7">
      <c r="A8443" s="389" t="s">
        <v>569</v>
      </c>
      <c r="B8443" s="389" t="s">
        <v>517</v>
      </c>
      <c r="C8443" s="389">
        <v>37.043277818</v>
      </c>
      <c r="D8443" s="389" t="s">
        <v>675</v>
      </c>
      <c r="E8443" s="389" t="s">
        <v>658</v>
      </c>
      <c r="F8443" s="389" t="s">
        <v>675</v>
      </c>
      <c r="G8443" s="389" t="s">
        <v>659</v>
      </c>
    </row>
    <row r="8444" spans="1:7">
      <c r="A8444" s="389" t="s">
        <v>559</v>
      </c>
      <c r="B8444" s="389" t="s">
        <v>517</v>
      </c>
      <c r="C8444" s="389">
        <v>21.696658708800001</v>
      </c>
      <c r="D8444" s="389" t="s">
        <v>675</v>
      </c>
      <c r="E8444" s="389" t="s">
        <v>658</v>
      </c>
      <c r="F8444" s="389" t="s">
        <v>675</v>
      </c>
      <c r="G8444" s="389" t="s">
        <v>659</v>
      </c>
    </row>
    <row r="8445" spans="1:7">
      <c r="A8445" s="389" t="s">
        <v>569</v>
      </c>
      <c r="B8445" s="389" t="s">
        <v>517</v>
      </c>
      <c r="C8445" s="389">
        <v>22.3300694558</v>
      </c>
      <c r="D8445" s="389" t="s">
        <v>675</v>
      </c>
      <c r="E8445" s="389" t="s">
        <v>658</v>
      </c>
      <c r="F8445" s="389" t="s">
        <v>675</v>
      </c>
      <c r="G8445" s="389" t="s">
        <v>659</v>
      </c>
    </row>
    <row r="8446" spans="1:7">
      <c r="A8446" s="389" t="s">
        <v>559</v>
      </c>
      <c r="B8446" s="389" t="s">
        <v>517</v>
      </c>
      <c r="C8446" s="389">
        <v>5.7506355834400003</v>
      </c>
      <c r="D8446" s="389" t="s">
        <v>675</v>
      </c>
      <c r="E8446" s="389" t="s">
        <v>658</v>
      </c>
      <c r="F8446" s="389" t="s">
        <v>675</v>
      </c>
      <c r="G8446" s="389" t="s">
        <v>659</v>
      </c>
    </row>
    <row r="8447" spans="1:7">
      <c r="A8447" s="389" t="s">
        <v>528</v>
      </c>
      <c r="B8447" s="389" t="s">
        <v>517</v>
      </c>
      <c r="C8447" s="389">
        <v>2.4932871417400002</v>
      </c>
      <c r="D8447" s="389" t="s">
        <v>675</v>
      </c>
      <c r="E8447" s="389" t="s">
        <v>658</v>
      </c>
      <c r="F8447" s="389" t="s">
        <v>675</v>
      </c>
      <c r="G8447" s="389" t="s">
        <v>659</v>
      </c>
    </row>
    <row r="8448" spans="1:7">
      <c r="A8448" s="389" t="s">
        <v>569</v>
      </c>
      <c r="B8448" s="389" t="s">
        <v>517</v>
      </c>
      <c r="C8448" s="389">
        <v>21.2074318819</v>
      </c>
      <c r="D8448" s="389" t="s">
        <v>675</v>
      </c>
      <c r="E8448" s="389" t="s">
        <v>658</v>
      </c>
      <c r="F8448" s="389" t="s">
        <v>675</v>
      </c>
      <c r="G8448" s="389" t="s">
        <v>659</v>
      </c>
    </row>
    <row r="8449" spans="1:7">
      <c r="A8449" s="389" t="s">
        <v>581</v>
      </c>
      <c r="B8449" s="389" t="s">
        <v>517</v>
      </c>
      <c r="C8449" s="389">
        <v>17.1235222872</v>
      </c>
      <c r="D8449" s="389" t="s">
        <v>675</v>
      </c>
      <c r="E8449" s="389" t="s">
        <v>658</v>
      </c>
      <c r="F8449" s="389" t="s">
        <v>675</v>
      </c>
      <c r="G8449" s="389" t="s">
        <v>659</v>
      </c>
    </row>
    <row r="8450" spans="1:7">
      <c r="A8450" s="389" t="s">
        <v>524</v>
      </c>
      <c r="B8450" s="389" t="s">
        <v>517</v>
      </c>
      <c r="C8450" s="389">
        <v>20.5652509686999</v>
      </c>
      <c r="D8450" s="389" t="s">
        <v>660</v>
      </c>
      <c r="E8450" s="389" t="s">
        <v>648</v>
      </c>
      <c r="F8450" s="389" t="s">
        <v>661</v>
      </c>
      <c r="G8450" s="389" t="s">
        <v>662</v>
      </c>
    </row>
    <row r="8451" spans="1:7">
      <c r="A8451" s="389" t="s">
        <v>559</v>
      </c>
      <c r="B8451" s="389" t="s">
        <v>517</v>
      </c>
      <c r="C8451" s="389">
        <v>39.314302767400001</v>
      </c>
      <c r="D8451" s="389" t="s">
        <v>660</v>
      </c>
      <c r="E8451" s="389" t="s">
        <v>648</v>
      </c>
      <c r="F8451" s="389" t="s">
        <v>661</v>
      </c>
      <c r="G8451" s="389" t="s">
        <v>662</v>
      </c>
    </row>
    <row r="8452" spans="1:7">
      <c r="A8452" s="389" t="s">
        <v>574</v>
      </c>
      <c r="B8452" s="389" t="s">
        <v>517</v>
      </c>
      <c r="C8452" s="389">
        <v>39.314302767400001</v>
      </c>
      <c r="D8452" s="389" t="s">
        <v>660</v>
      </c>
      <c r="E8452" s="389" t="s">
        <v>648</v>
      </c>
      <c r="F8452" s="389" t="s">
        <v>661</v>
      </c>
      <c r="G8452" s="389" t="s">
        <v>662</v>
      </c>
    </row>
    <row r="8453" spans="1:7">
      <c r="A8453" s="389" t="s">
        <v>559</v>
      </c>
      <c r="B8453" s="389" t="s">
        <v>517</v>
      </c>
      <c r="C8453" s="389">
        <v>81.171653678699897</v>
      </c>
      <c r="D8453" s="389" t="s">
        <v>660</v>
      </c>
      <c r="E8453" s="389" t="s">
        <v>648</v>
      </c>
      <c r="F8453" s="389" t="s">
        <v>661</v>
      </c>
      <c r="G8453" s="389" t="s">
        <v>662</v>
      </c>
    </row>
    <row r="8454" spans="1:7">
      <c r="A8454" s="389" t="s">
        <v>574</v>
      </c>
      <c r="B8454" s="389" t="s">
        <v>517</v>
      </c>
      <c r="C8454" s="389">
        <v>81.171653678699897</v>
      </c>
      <c r="D8454" s="389" t="s">
        <v>660</v>
      </c>
      <c r="E8454" s="389" t="s">
        <v>648</v>
      </c>
      <c r="F8454" s="389" t="s">
        <v>661</v>
      </c>
      <c r="G8454" s="389" t="s">
        <v>662</v>
      </c>
    </row>
    <row r="8455" spans="1:7">
      <c r="A8455" s="389" t="s">
        <v>574</v>
      </c>
      <c r="B8455" s="389" t="s">
        <v>517</v>
      </c>
      <c r="C8455" s="389">
        <v>81.171653678699897</v>
      </c>
      <c r="D8455" s="389" t="s">
        <v>660</v>
      </c>
      <c r="E8455" s="389" t="s">
        <v>648</v>
      </c>
      <c r="F8455" s="389" t="s">
        <v>661</v>
      </c>
      <c r="G8455" s="389" t="s">
        <v>662</v>
      </c>
    </row>
    <row r="8456" spans="1:7">
      <c r="A8456" s="389" t="s">
        <v>514</v>
      </c>
      <c r="B8456" s="389" t="s">
        <v>517</v>
      </c>
      <c r="C8456" s="389">
        <v>3.4748025450900002</v>
      </c>
      <c r="D8456" s="389" t="s">
        <v>660</v>
      </c>
      <c r="E8456" s="389" t="s">
        <v>648</v>
      </c>
      <c r="F8456" s="389" t="s">
        <v>655</v>
      </c>
      <c r="G8456" s="389" t="s">
        <v>662</v>
      </c>
    </row>
    <row r="8457" spans="1:7">
      <c r="A8457" s="389" t="s">
        <v>563</v>
      </c>
      <c r="B8457" s="389" t="s">
        <v>517</v>
      </c>
      <c r="C8457" s="389">
        <v>1.3086589290499999</v>
      </c>
      <c r="D8457" s="389" t="s">
        <v>660</v>
      </c>
      <c r="E8457" s="389" t="s">
        <v>648</v>
      </c>
      <c r="F8457" s="389" t="s">
        <v>655</v>
      </c>
      <c r="G8457" s="389" t="s">
        <v>662</v>
      </c>
    </row>
    <row r="8458" spans="1:7">
      <c r="A8458" s="389" t="s">
        <v>558</v>
      </c>
      <c r="B8458" s="389" t="s">
        <v>517</v>
      </c>
      <c r="C8458" s="389">
        <v>7.3908506902099997</v>
      </c>
      <c r="D8458" s="389" t="s">
        <v>660</v>
      </c>
      <c r="E8458" s="389" t="s">
        <v>648</v>
      </c>
      <c r="F8458" s="389" t="s">
        <v>655</v>
      </c>
      <c r="G8458" s="389" t="s">
        <v>662</v>
      </c>
    </row>
    <row r="8459" spans="1:7">
      <c r="A8459" s="389" t="s">
        <v>558</v>
      </c>
      <c r="B8459" s="389" t="s">
        <v>517</v>
      </c>
      <c r="C8459" s="389">
        <v>16.497453391499899</v>
      </c>
      <c r="D8459" s="389" t="s">
        <v>660</v>
      </c>
      <c r="E8459" s="389" t="s">
        <v>648</v>
      </c>
      <c r="F8459" s="389" t="s">
        <v>655</v>
      </c>
      <c r="G8459" s="389" t="s">
        <v>662</v>
      </c>
    </row>
    <row r="8460" spans="1:7">
      <c r="A8460" s="389" t="s">
        <v>569</v>
      </c>
      <c r="B8460" s="389" t="s">
        <v>517</v>
      </c>
      <c r="C8460" s="389">
        <v>15.2867880906</v>
      </c>
      <c r="D8460" s="389" t="s">
        <v>660</v>
      </c>
      <c r="E8460" s="389" t="s">
        <v>648</v>
      </c>
      <c r="F8460" s="389" t="s">
        <v>655</v>
      </c>
      <c r="G8460" s="389" t="s">
        <v>662</v>
      </c>
    </row>
    <row r="8461" spans="1:7">
      <c r="A8461" s="389" t="s">
        <v>556</v>
      </c>
      <c r="B8461" s="389" t="s">
        <v>517</v>
      </c>
      <c r="C8461" s="389">
        <v>0.49271915283200002</v>
      </c>
      <c r="D8461" s="389" t="s">
        <v>660</v>
      </c>
      <c r="E8461" s="389" t="s">
        <v>648</v>
      </c>
      <c r="F8461" s="389" t="s">
        <v>655</v>
      </c>
      <c r="G8461" s="389" t="s">
        <v>662</v>
      </c>
    </row>
    <row r="8462" spans="1:7">
      <c r="A8462" s="389" t="s">
        <v>560</v>
      </c>
      <c r="B8462" s="389" t="s">
        <v>517</v>
      </c>
      <c r="C8462" s="389">
        <v>0.49271915283200002</v>
      </c>
      <c r="D8462" s="389" t="s">
        <v>660</v>
      </c>
      <c r="E8462" s="389" t="s">
        <v>648</v>
      </c>
      <c r="F8462" s="389" t="s">
        <v>655</v>
      </c>
      <c r="G8462" s="389" t="s">
        <v>662</v>
      </c>
    </row>
    <row r="8463" spans="1:7">
      <c r="A8463" s="389" t="s">
        <v>563</v>
      </c>
      <c r="B8463" s="389" t="s">
        <v>517</v>
      </c>
      <c r="C8463" s="389">
        <v>2.8327695308299998</v>
      </c>
      <c r="D8463" s="389" t="s">
        <v>660</v>
      </c>
      <c r="E8463" s="389" t="s">
        <v>648</v>
      </c>
      <c r="F8463" s="389" t="s">
        <v>655</v>
      </c>
      <c r="G8463" s="389" t="s">
        <v>662</v>
      </c>
    </row>
    <row r="8464" spans="1:7">
      <c r="A8464" s="389" t="s">
        <v>531</v>
      </c>
      <c r="B8464" s="389" t="s">
        <v>517</v>
      </c>
      <c r="C8464" s="389">
        <v>1.86845663997</v>
      </c>
      <c r="D8464" s="389" t="s">
        <v>660</v>
      </c>
      <c r="E8464" s="389" t="s">
        <v>648</v>
      </c>
      <c r="F8464" s="389" t="s">
        <v>655</v>
      </c>
      <c r="G8464" s="389" t="s">
        <v>662</v>
      </c>
    </row>
    <row r="8465" spans="1:7">
      <c r="A8465" s="389" t="s">
        <v>562</v>
      </c>
      <c r="B8465" s="389" t="s">
        <v>517</v>
      </c>
      <c r="C8465" s="389">
        <v>1.0873515201199999</v>
      </c>
      <c r="D8465" s="389" t="s">
        <v>660</v>
      </c>
      <c r="E8465" s="389" t="s">
        <v>648</v>
      </c>
      <c r="F8465" s="389" t="s">
        <v>655</v>
      </c>
      <c r="G8465" s="389" t="s">
        <v>662</v>
      </c>
    </row>
    <row r="8466" spans="1:7">
      <c r="A8466" s="389" t="s">
        <v>514</v>
      </c>
      <c r="B8466" s="389" t="s">
        <v>517</v>
      </c>
      <c r="C8466" s="389">
        <v>28.0719207631</v>
      </c>
      <c r="D8466" s="389" t="s">
        <v>660</v>
      </c>
      <c r="E8466" s="389" t="s">
        <v>648</v>
      </c>
      <c r="F8466" s="389" t="s">
        <v>655</v>
      </c>
      <c r="G8466" s="389" t="s">
        <v>662</v>
      </c>
    </row>
    <row r="8467" spans="1:7">
      <c r="A8467" s="389" t="s">
        <v>574</v>
      </c>
      <c r="B8467" s="389" t="s">
        <v>517</v>
      </c>
      <c r="C8467" s="389">
        <v>4.98313394909</v>
      </c>
      <c r="D8467" s="389" t="s">
        <v>660</v>
      </c>
      <c r="E8467" s="389" t="s">
        <v>648</v>
      </c>
      <c r="F8467" s="389" t="s">
        <v>655</v>
      </c>
      <c r="G8467" s="389" t="s">
        <v>662</v>
      </c>
    </row>
    <row r="8468" spans="1:7">
      <c r="A8468" s="389" t="s">
        <v>534</v>
      </c>
      <c r="B8468" s="389" t="s">
        <v>517</v>
      </c>
      <c r="C8468" s="389">
        <v>5.2577120925100003</v>
      </c>
      <c r="D8468" s="389" t="s">
        <v>660</v>
      </c>
      <c r="E8468" s="389" t="s">
        <v>648</v>
      </c>
      <c r="F8468" s="389" t="s">
        <v>655</v>
      </c>
      <c r="G8468" s="389" t="s">
        <v>662</v>
      </c>
    </row>
    <row r="8469" spans="1:7">
      <c r="A8469" s="389" t="s">
        <v>534</v>
      </c>
      <c r="B8469" s="389" t="s">
        <v>517</v>
      </c>
      <c r="C8469" s="389">
        <v>5.2577120925100003</v>
      </c>
      <c r="D8469" s="389" t="s">
        <v>660</v>
      </c>
      <c r="E8469" s="389" t="s">
        <v>648</v>
      </c>
      <c r="F8469" s="389" t="s">
        <v>655</v>
      </c>
      <c r="G8469" s="389" t="s">
        <v>662</v>
      </c>
    </row>
    <row r="8470" spans="1:7">
      <c r="A8470" s="389" t="s">
        <v>534</v>
      </c>
      <c r="B8470" s="389" t="s">
        <v>517</v>
      </c>
      <c r="C8470" s="389">
        <v>5.2577120925100003</v>
      </c>
      <c r="D8470" s="389" t="s">
        <v>660</v>
      </c>
      <c r="E8470" s="389" t="s">
        <v>648</v>
      </c>
      <c r="F8470" s="389" t="s">
        <v>655</v>
      </c>
      <c r="G8470" s="389" t="s">
        <v>662</v>
      </c>
    </row>
    <row r="8471" spans="1:7">
      <c r="A8471" s="389" t="s">
        <v>534</v>
      </c>
      <c r="B8471" s="389" t="s">
        <v>517</v>
      </c>
      <c r="C8471" s="389">
        <v>5.2577120925100003</v>
      </c>
      <c r="D8471" s="389" t="s">
        <v>660</v>
      </c>
      <c r="E8471" s="389" t="s">
        <v>648</v>
      </c>
      <c r="F8471" s="389" t="s">
        <v>655</v>
      </c>
      <c r="G8471" s="389" t="s">
        <v>662</v>
      </c>
    </row>
    <row r="8472" spans="1:7">
      <c r="A8472" s="389" t="s">
        <v>541</v>
      </c>
      <c r="B8472" s="389" t="s">
        <v>517</v>
      </c>
      <c r="C8472" s="389">
        <v>5.2577120925100003</v>
      </c>
      <c r="D8472" s="389" t="s">
        <v>660</v>
      </c>
      <c r="E8472" s="389" t="s">
        <v>648</v>
      </c>
      <c r="F8472" s="389" t="s">
        <v>655</v>
      </c>
      <c r="G8472" s="389" t="s">
        <v>662</v>
      </c>
    </row>
    <row r="8473" spans="1:7">
      <c r="A8473" s="389" t="s">
        <v>541</v>
      </c>
      <c r="B8473" s="389" t="s">
        <v>517</v>
      </c>
      <c r="C8473" s="389">
        <v>5.2577120925100003</v>
      </c>
      <c r="D8473" s="389" t="s">
        <v>660</v>
      </c>
      <c r="E8473" s="389" t="s">
        <v>648</v>
      </c>
      <c r="F8473" s="389" t="s">
        <v>655</v>
      </c>
      <c r="G8473" s="389" t="s">
        <v>662</v>
      </c>
    </row>
    <row r="8474" spans="1:7">
      <c r="A8474" s="389" t="s">
        <v>541</v>
      </c>
      <c r="B8474" s="389" t="s">
        <v>517</v>
      </c>
      <c r="C8474" s="389">
        <v>5.2577120925100003</v>
      </c>
      <c r="D8474" s="389" t="s">
        <v>660</v>
      </c>
      <c r="E8474" s="389" t="s">
        <v>648</v>
      </c>
      <c r="F8474" s="389" t="s">
        <v>655</v>
      </c>
      <c r="G8474" s="389" t="s">
        <v>662</v>
      </c>
    </row>
    <row r="8475" spans="1:7">
      <c r="A8475" s="389" t="s">
        <v>541</v>
      </c>
      <c r="B8475" s="389" t="s">
        <v>517</v>
      </c>
      <c r="C8475" s="389">
        <v>5.2577120925100003</v>
      </c>
      <c r="D8475" s="389" t="s">
        <v>660</v>
      </c>
      <c r="E8475" s="389" t="s">
        <v>648</v>
      </c>
      <c r="F8475" s="389" t="s">
        <v>655</v>
      </c>
      <c r="G8475" s="389" t="s">
        <v>662</v>
      </c>
    </row>
    <row r="8476" spans="1:7">
      <c r="A8476" s="389" t="s">
        <v>558</v>
      </c>
      <c r="B8476" s="389" t="s">
        <v>517</v>
      </c>
      <c r="C8476" s="389">
        <v>5.2577120925100003</v>
      </c>
      <c r="D8476" s="389" t="s">
        <v>660</v>
      </c>
      <c r="E8476" s="389" t="s">
        <v>648</v>
      </c>
      <c r="F8476" s="389" t="s">
        <v>655</v>
      </c>
      <c r="G8476" s="389" t="s">
        <v>662</v>
      </c>
    </row>
    <row r="8477" spans="1:7">
      <c r="A8477" s="389" t="s">
        <v>560</v>
      </c>
      <c r="B8477" s="389" t="s">
        <v>517</v>
      </c>
      <c r="C8477" s="389">
        <v>5.2349316911299999</v>
      </c>
      <c r="D8477" s="389" t="s">
        <v>660</v>
      </c>
      <c r="E8477" s="389" t="s">
        <v>648</v>
      </c>
      <c r="F8477" s="389" t="s">
        <v>655</v>
      </c>
      <c r="G8477" s="389" t="s">
        <v>662</v>
      </c>
    </row>
    <row r="8478" spans="1:7">
      <c r="A8478" s="389" t="s">
        <v>560</v>
      </c>
      <c r="B8478" s="389" t="s">
        <v>517</v>
      </c>
      <c r="C8478" s="389">
        <v>5.2349316911299999</v>
      </c>
      <c r="D8478" s="389" t="s">
        <v>660</v>
      </c>
      <c r="E8478" s="389" t="s">
        <v>648</v>
      </c>
      <c r="F8478" s="389" t="s">
        <v>655</v>
      </c>
      <c r="G8478" s="389" t="s">
        <v>662</v>
      </c>
    </row>
    <row r="8479" spans="1:7">
      <c r="A8479" s="389" t="s">
        <v>528</v>
      </c>
      <c r="B8479" s="389" t="s">
        <v>517</v>
      </c>
      <c r="C8479" s="389">
        <v>9.2845854757800002</v>
      </c>
      <c r="D8479" s="389" t="s">
        <v>660</v>
      </c>
      <c r="E8479" s="389" t="s">
        <v>652</v>
      </c>
      <c r="F8479" s="389" t="s">
        <v>647</v>
      </c>
      <c r="G8479" s="389" t="s">
        <v>662</v>
      </c>
    </row>
    <row r="8480" spans="1:7">
      <c r="A8480" s="389" t="s">
        <v>567</v>
      </c>
      <c r="B8480" s="389" t="s">
        <v>517</v>
      </c>
      <c r="C8480" s="389">
        <v>0.29179921263399999</v>
      </c>
      <c r="D8480" s="389" t="s">
        <v>660</v>
      </c>
      <c r="E8480" s="389" t="s">
        <v>652</v>
      </c>
      <c r="F8480" s="389" t="s">
        <v>676</v>
      </c>
      <c r="G8480" s="389" t="s">
        <v>662</v>
      </c>
    </row>
    <row r="8481" spans="1:7">
      <c r="A8481" s="389" t="s">
        <v>526</v>
      </c>
      <c r="B8481" s="389" t="s">
        <v>517</v>
      </c>
      <c r="C8481" s="389">
        <v>0.59049590311800004</v>
      </c>
      <c r="D8481" s="389" t="s">
        <v>660</v>
      </c>
      <c r="E8481" s="389" t="s">
        <v>652</v>
      </c>
      <c r="F8481" s="389" t="s">
        <v>661</v>
      </c>
      <c r="G8481" s="389" t="s">
        <v>662</v>
      </c>
    </row>
    <row r="8482" spans="1:7">
      <c r="A8482" s="389" t="s">
        <v>529</v>
      </c>
      <c r="B8482" s="389" t="s">
        <v>517</v>
      </c>
      <c r="C8482" s="389">
        <v>13.3992221494</v>
      </c>
      <c r="D8482" s="389" t="s">
        <v>660</v>
      </c>
      <c r="E8482" s="389" t="s">
        <v>652</v>
      </c>
      <c r="F8482" s="389" t="s">
        <v>661</v>
      </c>
      <c r="G8482" s="389" t="s">
        <v>662</v>
      </c>
    </row>
    <row r="8483" spans="1:7">
      <c r="A8483" s="389" t="s">
        <v>567</v>
      </c>
      <c r="B8483" s="389" t="s">
        <v>517</v>
      </c>
      <c r="C8483" s="389">
        <v>6.4210314080700002</v>
      </c>
      <c r="D8483" s="389" t="s">
        <v>660</v>
      </c>
      <c r="E8483" s="389" t="s">
        <v>652</v>
      </c>
      <c r="F8483" s="389" t="s">
        <v>655</v>
      </c>
      <c r="G8483" s="389" t="s">
        <v>662</v>
      </c>
    </row>
    <row r="8484" spans="1:7">
      <c r="A8484" s="389" t="s">
        <v>567</v>
      </c>
      <c r="B8484" s="389" t="s">
        <v>517</v>
      </c>
      <c r="C8484" s="389">
        <v>6.4210314080700002</v>
      </c>
      <c r="D8484" s="389" t="s">
        <v>660</v>
      </c>
      <c r="E8484" s="389" t="s">
        <v>652</v>
      </c>
      <c r="F8484" s="389" t="s">
        <v>655</v>
      </c>
      <c r="G8484" s="389" t="s">
        <v>662</v>
      </c>
    </row>
    <row r="8485" spans="1:7">
      <c r="A8485" s="389" t="s">
        <v>567</v>
      </c>
      <c r="B8485" s="389" t="s">
        <v>517</v>
      </c>
      <c r="C8485" s="389">
        <v>39.368231504599898</v>
      </c>
      <c r="D8485" s="389" t="s">
        <v>660</v>
      </c>
      <c r="E8485" s="389" t="s">
        <v>652</v>
      </c>
      <c r="F8485" s="389" t="s">
        <v>655</v>
      </c>
      <c r="G8485" s="389" t="s">
        <v>662</v>
      </c>
    </row>
    <row r="8486" spans="1:7">
      <c r="A8486" s="389" t="s">
        <v>567</v>
      </c>
      <c r="B8486" s="389" t="s">
        <v>517</v>
      </c>
      <c r="C8486" s="389">
        <v>39.368231504599898</v>
      </c>
      <c r="D8486" s="389" t="s">
        <v>660</v>
      </c>
      <c r="E8486" s="389" t="s">
        <v>652</v>
      </c>
      <c r="F8486" s="389" t="s">
        <v>655</v>
      </c>
      <c r="G8486" s="389" t="s">
        <v>662</v>
      </c>
    </row>
    <row r="8487" spans="1:7">
      <c r="A8487" s="389" t="s">
        <v>567</v>
      </c>
      <c r="B8487" s="389" t="s">
        <v>517</v>
      </c>
      <c r="C8487" s="389">
        <v>39.368231504599898</v>
      </c>
      <c r="D8487" s="389" t="s">
        <v>660</v>
      </c>
      <c r="E8487" s="389" t="s">
        <v>652</v>
      </c>
      <c r="F8487" s="389" t="s">
        <v>655</v>
      </c>
      <c r="G8487" s="389" t="s">
        <v>662</v>
      </c>
    </row>
    <row r="8488" spans="1:7">
      <c r="A8488" s="389" t="s">
        <v>542</v>
      </c>
      <c r="B8488" s="389" t="s">
        <v>517</v>
      </c>
      <c r="C8488" s="389">
        <v>4.8024834002299999</v>
      </c>
      <c r="D8488" s="389" t="s">
        <v>660</v>
      </c>
      <c r="E8488" s="389" t="s">
        <v>652</v>
      </c>
      <c r="F8488" s="389" t="s">
        <v>655</v>
      </c>
      <c r="G8488" s="389" t="s">
        <v>662</v>
      </c>
    </row>
    <row r="8489" spans="1:7">
      <c r="A8489" s="389" t="s">
        <v>525</v>
      </c>
      <c r="B8489" s="389" t="s">
        <v>517</v>
      </c>
      <c r="C8489" s="389">
        <v>0.87121576297400005</v>
      </c>
      <c r="D8489" s="389" t="s">
        <v>660</v>
      </c>
      <c r="E8489" s="389" t="s">
        <v>652</v>
      </c>
      <c r="F8489" s="389" t="s">
        <v>655</v>
      </c>
      <c r="G8489" s="389" t="s">
        <v>662</v>
      </c>
    </row>
    <row r="8490" spans="1:7">
      <c r="A8490" s="389" t="s">
        <v>568</v>
      </c>
      <c r="B8490" s="389" t="s">
        <v>517</v>
      </c>
      <c r="C8490" s="389">
        <v>0.87121576297400005</v>
      </c>
      <c r="D8490" s="389" t="s">
        <v>660</v>
      </c>
      <c r="E8490" s="389" t="s">
        <v>652</v>
      </c>
      <c r="F8490" s="389" t="s">
        <v>655</v>
      </c>
      <c r="G8490" s="389" t="s">
        <v>662</v>
      </c>
    </row>
    <row r="8491" spans="1:7">
      <c r="A8491" s="389" t="s">
        <v>544</v>
      </c>
      <c r="B8491" s="389" t="s">
        <v>517</v>
      </c>
      <c r="C8491" s="389">
        <v>9.6270683187599904</v>
      </c>
      <c r="D8491" s="389" t="s">
        <v>660</v>
      </c>
      <c r="E8491" s="389" t="s">
        <v>652</v>
      </c>
      <c r="F8491" s="389" t="s">
        <v>655</v>
      </c>
      <c r="G8491" s="389" t="s">
        <v>662</v>
      </c>
    </row>
    <row r="8492" spans="1:7">
      <c r="A8492" s="389" t="s">
        <v>558</v>
      </c>
      <c r="B8492" s="389" t="s">
        <v>517</v>
      </c>
      <c r="C8492" s="389">
        <v>14.4137551215999</v>
      </c>
      <c r="D8492" s="389" t="s">
        <v>660</v>
      </c>
      <c r="E8492" s="389" t="s">
        <v>652</v>
      </c>
      <c r="F8492" s="389" t="s">
        <v>655</v>
      </c>
      <c r="G8492" s="389" t="s">
        <v>662</v>
      </c>
    </row>
    <row r="8493" spans="1:7">
      <c r="A8493" s="389" t="s">
        <v>569</v>
      </c>
      <c r="B8493" s="389" t="s">
        <v>517</v>
      </c>
      <c r="C8493" s="389">
        <v>1.74110663573</v>
      </c>
      <c r="D8493" s="389" t="s">
        <v>660</v>
      </c>
      <c r="E8493" s="389" t="s">
        <v>652</v>
      </c>
      <c r="F8493" s="389" t="s">
        <v>655</v>
      </c>
      <c r="G8493" s="389" t="s">
        <v>662</v>
      </c>
    </row>
    <row r="8494" spans="1:7">
      <c r="A8494" s="389" t="s">
        <v>569</v>
      </c>
      <c r="B8494" s="389" t="s">
        <v>517</v>
      </c>
      <c r="C8494" s="389">
        <v>1.74110663573</v>
      </c>
      <c r="D8494" s="389" t="s">
        <v>660</v>
      </c>
      <c r="E8494" s="389" t="s">
        <v>652</v>
      </c>
      <c r="F8494" s="389" t="s">
        <v>655</v>
      </c>
      <c r="G8494" s="389" t="s">
        <v>662</v>
      </c>
    </row>
    <row r="8495" spans="1:7">
      <c r="A8495" s="389" t="s">
        <v>525</v>
      </c>
      <c r="B8495" s="389" t="s">
        <v>517</v>
      </c>
      <c r="C8495" s="389">
        <v>9.6006520898000005</v>
      </c>
      <c r="D8495" s="389" t="s">
        <v>660</v>
      </c>
      <c r="E8495" s="389" t="s">
        <v>652</v>
      </c>
      <c r="F8495" s="389" t="s">
        <v>655</v>
      </c>
      <c r="G8495" s="389" t="s">
        <v>662</v>
      </c>
    </row>
    <row r="8496" spans="1:7">
      <c r="A8496" s="389" t="s">
        <v>525</v>
      </c>
      <c r="B8496" s="389" t="s">
        <v>517</v>
      </c>
      <c r="C8496" s="389">
        <v>9.6006520898000005</v>
      </c>
      <c r="D8496" s="389" t="s">
        <v>660</v>
      </c>
      <c r="E8496" s="389" t="s">
        <v>652</v>
      </c>
      <c r="F8496" s="389" t="s">
        <v>655</v>
      </c>
      <c r="G8496" s="389" t="s">
        <v>662</v>
      </c>
    </row>
    <row r="8497" spans="1:7">
      <c r="A8497" s="389" t="s">
        <v>525</v>
      </c>
      <c r="B8497" s="389" t="s">
        <v>517</v>
      </c>
      <c r="C8497" s="389">
        <v>9.6006520898000005</v>
      </c>
      <c r="D8497" s="389" t="s">
        <v>660</v>
      </c>
      <c r="E8497" s="389" t="s">
        <v>652</v>
      </c>
      <c r="F8497" s="389" t="s">
        <v>655</v>
      </c>
      <c r="G8497" s="389" t="s">
        <v>662</v>
      </c>
    </row>
    <row r="8498" spans="1:7">
      <c r="A8498" s="389" t="s">
        <v>567</v>
      </c>
      <c r="B8498" s="389" t="s">
        <v>517</v>
      </c>
      <c r="C8498" s="389">
        <v>4.2908960388199997</v>
      </c>
      <c r="D8498" s="389" t="s">
        <v>660</v>
      </c>
      <c r="E8498" s="389" t="s">
        <v>652</v>
      </c>
      <c r="F8498" s="389" t="s">
        <v>655</v>
      </c>
      <c r="G8498" s="389" t="s">
        <v>662</v>
      </c>
    </row>
    <row r="8499" spans="1:7">
      <c r="A8499" s="389" t="s">
        <v>567</v>
      </c>
      <c r="B8499" s="389" t="s">
        <v>517</v>
      </c>
      <c r="C8499" s="389">
        <v>4.2908960388199997</v>
      </c>
      <c r="D8499" s="389" t="s">
        <v>660</v>
      </c>
      <c r="E8499" s="389" t="s">
        <v>652</v>
      </c>
      <c r="F8499" s="389" t="s">
        <v>655</v>
      </c>
      <c r="G8499" s="389" t="s">
        <v>662</v>
      </c>
    </row>
    <row r="8500" spans="1:7">
      <c r="A8500" s="389" t="s">
        <v>558</v>
      </c>
      <c r="B8500" s="389" t="s">
        <v>517</v>
      </c>
      <c r="C8500" s="389">
        <v>15.6014766637</v>
      </c>
      <c r="D8500" s="389" t="s">
        <v>660</v>
      </c>
      <c r="E8500" s="389" t="s">
        <v>652</v>
      </c>
      <c r="F8500" s="389" t="s">
        <v>655</v>
      </c>
      <c r="G8500" s="389" t="s">
        <v>662</v>
      </c>
    </row>
    <row r="8501" spans="1:7">
      <c r="A8501" s="389" t="s">
        <v>567</v>
      </c>
      <c r="B8501" s="389" t="s">
        <v>517</v>
      </c>
      <c r="C8501" s="389">
        <v>6.8980279914700002</v>
      </c>
      <c r="D8501" s="389" t="s">
        <v>660</v>
      </c>
      <c r="E8501" s="389" t="s">
        <v>652</v>
      </c>
      <c r="F8501" s="389" t="s">
        <v>655</v>
      </c>
      <c r="G8501" s="389" t="s">
        <v>662</v>
      </c>
    </row>
    <row r="8502" spans="1:7">
      <c r="A8502" s="389" t="s">
        <v>567</v>
      </c>
      <c r="B8502" s="389" t="s">
        <v>517</v>
      </c>
      <c r="C8502" s="389">
        <v>6.8980279914700002</v>
      </c>
      <c r="D8502" s="389" t="s">
        <v>660</v>
      </c>
      <c r="E8502" s="389" t="s">
        <v>652</v>
      </c>
      <c r="F8502" s="389" t="s">
        <v>655</v>
      </c>
      <c r="G8502" s="389" t="s">
        <v>662</v>
      </c>
    </row>
    <row r="8503" spans="1:7">
      <c r="A8503" s="389" t="s">
        <v>567</v>
      </c>
      <c r="B8503" s="389" t="s">
        <v>517</v>
      </c>
      <c r="C8503" s="389">
        <v>6.8980279914700002</v>
      </c>
      <c r="D8503" s="389" t="s">
        <v>660</v>
      </c>
      <c r="E8503" s="389" t="s">
        <v>652</v>
      </c>
      <c r="F8503" s="389" t="s">
        <v>655</v>
      </c>
      <c r="G8503" s="389" t="s">
        <v>662</v>
      </c>
    </row>
    <row r="8504" spans="1:7">
      <c r="A8504" s="389" t="s">
        <v>558</v>
      </c>
      <c r="B8504" s="389" t="s">
        <v>517</v>
      </c>
      <c r="C8504" s="389">
        <v>27.765444542200001</v>
      </c>
      <c r="D8504" s="389" t="s">
        <v>660</v>
      </c>
      <c r="E8504" s="389" t="s">
        <v>652</v>
      </c>
      <c r="F8504" s="389" t="s">
        <v>655</v>
      </c>
      <c r="G8504" s="389" t="s">
        <v>662</v>
      </c>
    </row>
    <row r="8505" spans="1:7">
      <c r="A8505" s="389" t="s">
        <v>558</v>
      </c>
      <c r="B8505" s="389" t="s">
        <v>517</v>
      </c>
      <c r="C8505" s="389">
        <v>27.765444542200001</v>
      </c>
      <c r="D8505" s="389" t="s">
        <v>660</v>
      </c>
      <c r="E8505" s="389" t="s">
        <v>652</v>
      </c>
      <c r="F8505" s="389" t="s">
        <v>655</v>
      </c>
      <c r="G8505" s="389" t="s">
        <v>662</v>
      </c>
    </row>
    <row r="8506" spans="1:7">
      <c r="A8506" s="389" t="s">
        <v>558</v>
      </c>
      <c r="B8506" s="389" t="s">
        <v>517</v>
      </c>
      <c r="C8506" s="389">
        <v>27.765444542200001</v>
      </c>
      <c r="D8506" s="389" t="s">
        <v>660</v>
      </c>
      <c r="E8506" s="389" t="s">
        <v>652</v>
      </c>
      <c r="F8506" s="389" t="s">
        <v>655</v>
      </c>
      <c r="G8506" s="389" t="s">
        <v>662</v>
      </c>
    </row>
    <row r="8507" spans="1:7">
      <c r="A8507" s="389" t="s">
        <v>514</v>
      </c>
      <c r="B8507" s="389" t="s">
        <v>517</v>
      </c>
      <c r="C8507" s="389">
        <v>3.6930206268900001</v>
      </c>
      <c r="D8507" s="389" t="s">
        <v>660</v>
      </c>
      <c r="E8507" s="389" t="s">
        <v>652</v>
      </c>
      <c r="F8507" s="389" t="s">
        <v>655</v>
      </c>
      <c r="G8507" s="389" t="s">
        <v>662</v>
      </c>
    </row>
    <row r="8508" spans="1:7">
      <c r="A8508" s="389" t="s">
        <v>565</v>
      </c>
      <c r="B8508" s="389" t="s">
        <v>517</v>
      </c>
      <c r="C8508" s="389">
        <v>0.95343575433100003</v>
      </c>
      <c r="D8508" s="389" t="s">
        <v>660</v>
      </c>
      <c r="E8508" s="389" t="s">
        <v>652</v>
      </c>
      <c r="F8508" s="389" t="s">
        <v>655</v>
      </c>
      <c r="G8508" s="389" t="s">
        <v>662</v>
      </c>
    </row>
    <row r="8509" spans="1:7">
      <c r="A8509" s="389" t="s">
        <v>572</v>
      </c>
      <c r="B8509" s="389" t="s">
        <v>517</v>
      </c>
      <c r="C8509" s="389">
        <v>0.95343575433100003</v>
      </c>
      <c r="D8509" s="389" t="s">
        <v>660</v>
      </c>
      <c r="E8509" s="389" t="s">
        <v>652</v>
      </c>
      <c r="F8509" s="389" t="s">
        <v>655</v>
      </c>
      <c r="G8509" s="389" t="s">
        <v>662</v>
      </c>
    </row>
    <row r="8510" spans="1:7">
      <c r="A8510" s="389" t="s">
        <v>567</v>
      </c>
      <c r="B8510" s="389" t="s">
        <v>517</v>
      </c>
      <c r="C8510" s="389">
        <v>1.22488097131</v>
      </c>
      <c r="D8510" s="389" t="s">
        <v>660</v>
      </c>
      <c r="E8510" s="389" t="s">
        <v>652</v>
      </c>
      <c r="F8510" s="389" t="s">
        <v>655</v>
      </c>
      <c r="G8510" s="389" t="s">
        <v>662</v>
      </c>
    </row>
    <row r="8511" spans="1:7">
      <c r="A8511" s="389" t="s">
        <v>567</v>
      </c>
      <c r="B8511" s="389" t="s">
        <v>517</v>
      </c>
      <c r="C8511" s="389">
        <v>1.22488097131</v>
      </c>
      <c r="D8511" s="389" t="s">
        <v>660</v>
      </c>
      <c r="E8511" s="389" t="s">
        <v>652</v>
      </c>
      <c r="F8511" s="389" t="s">
        <v>655</v>
      </c>
      <c r="G8511" s="389" t="s">
        <v>662</v>
      </c>
    </row>
    <row r="8512" spans="1:7">
      <c r="A8512" s="389" t="s">
        <v>567</v>
      </c>
      <c r="B8512" s="389" t="s">
        <v>517</v>
      </c>
      <c r="C8512" s="389">
        <v>1.22488097131</v>
      </c>
      <c r="D8512" s="389" t="s">
        <v>660</v>
      </c>
      <c r="E8512" s="389" t="s">
        <v>652</v>
      </c>
      <c r="F8512" s="389" t="s">
        <v>655</v>
      </c>
      <c r="G8512" s="389" t="s">
        <v>662</v>
      </c>
    </row>
    <row r="8513" spans="1:7">
      <c r="A8513" s="389" t="s">
        <v>567</v>
      </c>
      <c r="B8513" s="389" t="s">
        <v>517</v>
      </c>
      <c r="C8513" s="389">
        <v>1.22488097131</v>
      </c>
      <c r="D8513" s="389" t="s">
        <v>660</v>
      </c>
      <c r="E8513" s="389" t="s">
        <v>652</v>
      </c>
      <c r="F8513" s="389" t="s">
        <v>655</v>
      </c>
      <c r="G8513" s="389" t="s">
        <v>662</v>
      </c>
    </row>
    <row r="8514" spans="1:7">
      <c r="A8514" s="389" t="s">
        <v>567</v>
      </c>
      <c r="B8514" s="389" t="s">
        <v>517</v>
      </c>
      <c r="C8514" s="389">
        <v>1.68534558391</v>
      </c>
      <c r="D8514" s="389" t="s">
        <v>660</v>
      </c>
      <c r="E8514" s="389" t="s">
        <v>652</v>
      </c>
      <c r="F8514" s="389" t="s">
        <v>655</v>
      </c>
      <c r="G8514" s="389" t="s">
        <v>662</v>
      </c>
    </row>
    <row r="8515" spans="1:7">
      <c r="A8515" s="389" t="s">
        <v>567</v>
      </c>
      <c r="B8515" s="389" t="s">
        <v>517</v>
      </c>
      <c r="C8515" s="389">
        <v>1.68534558391</v>
      </c>
      <c r="D8515" s="389" t="s">
        <v>660</v>
      </c>
      <c r="E8515" s="389" t="s">
        <v>652</v>
      </c>
      <c r="F8515" s="389" t="s">
        <v>655</v>
      </c>
      <c r="G8515" s="389" t="s">
        <v>662</v>
      </c>
    </row>
    <row r="8516" spans="1:7">
      <c r="A8516" s="389" t="s">
        <v>514</v>
      </c>
      <c r="B8516" s="389" t="s">
        <v>517</v>
      </c>
      <c r="C8516" s="389">
        <v>0.75770671129599998</v>
      </c>
      <c r="D8516" s="389" t="s">
        <v>660</v>
      </c>
      <c r="E8516" s="389" t="s">
        <v>652</v>
      </c>
      <c r="F8516" s="389" t="s">
        <v>655</v>
      </c>
      <c r="G8516" s="389" t="s">
        <v>662</v>
      </c>
    </row>
    <row r="8517" spans="1:7">
      <c r="A8517" s="389" t="s">
        <v>567</v>
      </c>
      <c r="B8517" s="389" t="s">
        <v>517</v>
      </c>
      <c r="C8517" s="389">
        <v>14.646789306500001</v>
      </c>
      <c r="D8517" s="389" t="s">
        <v>660</v>
      </c>
      <c r="E8517" s="389" t="s">
        <v>652</v>
      </c>
      <c r="F8517" s="389" t="s">
        <v>655</v>
      </c>
      <c r="G8517" s="389" t="s">
        <v>662</v>
      </c>
    </row>
    <row r="8518" spans="1:7">
      <c r="B8518" s="389" t="s">
        <v>517</v>
      </c>
      <c r="C8518" s="389">
        <v>12.2738475343</v>
      </c>
      <c r="D8518" s="389" t="s">
        <v>660</v>
      </c>
      <c r="E8518" s="389" t="s">
        <v>652</v>
      </c>
      <c r="F8518" s="389" t="s">
        <v>655</v>
      </c>
      <c r="G8518" s="389" t="s">
        <v>662</v>
      </c>
    </row>
    <row r="8519" spans="1:7">
      <c r="A8519" s="389" t="s">
        <v>563</v>
      </c>
      <c r="B8519" s="389" t="s">
        <v>517</v>
      </c>
      <c r="C8519" s="389">
        <v>5.1335694263500002</v>
      </c>
      <c r="D8519" s="389" t="s">
        <v>660</v>
      </c>
      <c r="E8519" s="389" t="s">
        <v>652</v>
      </c>
      <c r="F8519" s="389" t="s">
        <v>655</v>
      </c>
      <c r="G8519" s="389" t="s">
        <v>662</v>
      </c>
    </row>
    <row r="8520" spans="1:7">
      <c r="A8520" s="389" t="s">
        <v>567</v>
      </c>
      <c r="B8520" s="389" t="s">
        <v>517</v>
      </c>
      <c r="C8520" s="389">
        <v>8.9268872087899904</v>
      </c>
      <c r="D8520" s="389" t="s">
        <v>660</v>
      </c>
      <c r="E8520" s="389" t="s">
        <v>652</v>
      </c>
      <c r="F8520" s="389" t="s">
        <v>655</v>
      </c>
      <c r="G8520" s="389" t="s">
        <v>662</v>
      </c>
    </row>
    <row r="8521" spans="1:7">
      <c r="A8521" s="389" t="s">
        <v>567</v>
      </c>
      <c r="B8521" s="389" t="s">
        <v>517</v>
      </c>
      <c r="C8521" s="389">
        <v>8.9268872087899904</v>
      </c>
      <c r="D8521" s="389" t="s">
        <v>660</v>
      </c>
      <c r="E8521" s="389" t="s">
        <v>652</v>
      </c>
      <c r="F8521" s="389" t="s">
        <v>655</v>
      </c>
      <c r="G8521" s="389" t="s">
        <v>662</v>
      </c>
    </row>
    <row r="8522" spans="1:7">
      <c r="A8522" s="389" t="s">
        <v>567</v>
      </c>
      <c r="B8522" s="389" t="s">
        <v>517</v>
      </c>
      <c r="C8522" s="389">
        <v>8.9268872087899904</v>
      </c>
      <c r="D8522" s="389" t="s">
        <v>660</v>
      </c>
      <c r="E8522" s="389" t="s">
        <v>652</v>
      </c>
      <c r="F8522" s="389" t="s">
        <v>655</v>
      </c>
      <c r="G8522" s="389" t="s">
        <v>662</v>
      </c>
    </row>
    <row r="8523" spans="1:7">
      <c r="A8523" s="389" t="s">
        <v>569</v>
      </c>
      <c r="B8523" s="389" t="s">
        <v>517</v>
      </c>
      <c r="C8523" s="389">
        <v>6.96067863648</v>
      </c>
      <c r="D8523" s="389" t="s">
        <v>660</v>
      </c>
      <c r="E8523" s="389" t="s">
        <v>652</v>
      </c>
      <c r="F8523" s="389" t="s">
        <v>655</v>
      </c>
      <c r="G8523" s="389" t="s">
        <v>662</v>
      </c>
    </row>
    <row r="8524" spans="1:7">
      <c r="A8524" s="389" t="s">
        <v>514</v>
      </c>
      <c r="B8524" s="389" t="s">
        <v>517</v>
      </c>
      <c r="C8524" s="389">
        <v>7.87609176553</v>
      </c>
      <c r="D8524" s="389" t="s">
        <v>660</v>
      </c>
      <c r="E8524" s="389" t="s">
        <v>652</v>
      </c>
      <c r="F8524" s="389" t="s">
        <v>655</v>
      </c>
      <c r="G8524" s="389" t="s">
        <v>662</v>
      </c>
    </row>
    <row r="8525" spans="1:7">
      <c r="A8525" s="389" t="s">
        <v>569</v>
      </c>
      <c r="B8525" s="389" t="s">
        <v>517</v>
      </c>
      <c r="C8525" s="389">
        <v>5.8504037002000002</v>
      </c>
      <c r="D8525" s="389" t="s">
        <v>660</v>
      </c>
      <c r="E8525" s="389" t="s">
        <v>652</v>
      </c>
      <c r="F8525" s="389" t="s">
        <v>655</v>
      </c>
      <c r="G8525" s="389" t="s">
        <v>662</v>
      </c>
    </row>
    <row r="8526" spans="1:7">
      <c r="A8526" s="389" t="s">
        <v>551</v>
      </c>
      <c r="B8526" s="389" t="s">
        <v>517</v>
      </c>
      <c r="C8526" s="389">
        <v>0.51101878694500003</v>
      </c>
      <c r="D8526" s="389" t="s">
        <v>663</v>
      </c>
      <c r="E8526" s="389" t="s">
        <v>648</v>
      </c>
      <c r="F8526" s="389" t="s">
        <v>650</v>
      </c>
      <c r="G8526" s="389" t="s">
        <v>649</v>
      </c>
    </row>
    <row r="8527" spans="1:7">
      <c r="A8527" s="389" t="s">
        <v>547</v>
      </c>
      <c r="B8527" s="389" t="s">
        <v>517</v>
      </c>
      <c r="C8527" s="389">
        <v>1.6052264009999999</v>
      </c>
      <c r="D8527" s="389" t="s">
        <v>663</v>
      </c>
      <c r="E8527" s="389" t="s">
        <v>648</v>
      </c>
      <c r="F8527" s="389" t="s">
        <v>650</v>
      </c>
      <c r="G8527" s="389" t="s">
        <v>649</v>
      </c>
    </row>
    <row r="8528" spans="1:7">
      <c r="A8528" s="389" t="s">
        <v>550</v>
      </c>
      <c r="B8528" s="389" t="s">
        <v>517</v>
      </c>
      <c r="C8528" s="389">
        <v>1.6052264009999999</v>
      </c>
      <c r="D8528" s="389" t="s">
        <v>663</v>
      </c>
      <c r="E8528" s="389" t="s">
        <v>648</v>
      </c>
      <c r="F8528" s="389" t="s">
        <v>650</v>
      </c>
      <c r="G8528" s="389" t="s">
        <v>649</v>
      </c>
    </row>
    <row r="8529" spans="1:7">
      <c r="A8529" s="389" t="s">
        <v>531</v>
      </c>
      <c r="B8529" s="389" t="s">
        <v>517</v>
      </c>
      <c r="C8529" s="389">
        <v>2.0553263029600002</v>
      </c>
      <c r="D8529" s="389" t="s">
        <v>663</v>
      </c>
      <c r="E8529" s="389" t="s">
        <v>648</v>
      </c>
      <c r="F8529" s="389" t="s">
        <v>650</v>
      </c>
      <c r="G8529" s="389" t="s">
        <v>649</v>
      </c>
    </row>
    <row r="8530" spans="1:7">
      <c r="A8530" s="389" t="s">
        <v>531</v>
      </c>
      <c r="B8530" s="389" t="s">
        <v>517</v>
      </c>
      <c r="C8530" s="389">
        <v>2.0553263029600002</v>
      </c>
      <c r="D8530" s="389" t="s">
        <v>663</v>
      </c>
      <c r="E8530" s="389" t="s">
        <v>648</v>
      </c>
      <c r="F8530" s="389" t="s">
        <v>650</v>
      </c>
      <c r="G8530" s="389" t="s">
        <v>649</v>
      </c>
    </row>
    <row r="8531" spans="1:7">
      <c r="A8531" s="389" t="s">
        <v>527</v>
      </c>
      <c r="B8531" s="389" t="s">
        <v>517</v>
      </c>
      <c r="C8531" s="389">
        <v>0.34905516617400001</v>
      </c>
      <c r="D8531" s="389" t="s">
        <v>663</v>
      </c>
      <c r="E8531" s="389" t="s">
        <v>648</v>
      </c>
      <c r="F8531" s="389" t="s">
        <v>650</v>
      </c>
      <c r="G8531" s="389" t="s">
        <v>649</v>
      </c>
    </row>
    <row r="8532" spans="1:7">
      <c r="A8532" s="389" t="s">
        <v>532</v>
      </c>
      <c r="B8532" s="389" t="s">
        <v>517</v>
      </c>
      <c r="C8532" s="389">
        <v>2.5059745518300001</v>
      </c>
      <c r="D8532" s="389" t="s">
        <v>663</v>
      </c>
      <c r="E8532" s="389" t="s">
        <v>648</v>
      </c>
      <c r="F8532" s="389" t="s">
        <v>650</v>
      </c>
      <c r="G8532" s="389" t="s">
        <v>649</v>
      </c>
    </row>
    <row r="8533" spans="1:7">
      <c r="A8533" s="389" t="s">
        <v>571</v>
      </c>
      <c r="B8533" s="389" t="s">
        <v>517</v>
      </c>
      <c r="C8533" s="389">
        <v>2.5059745518300001</v>
      </c>
      <c r="D8533" s="389" t="s">
        <v>663</v>
      </c>
      <c r="E8533" s="389" t="s">
        <v>648</v>
      </c>
      <c r="F8533" s="389" t="s">
        <v>650</v>
      </c>
      <c r="G8533" s="389" t="s">
        <v>649</v>
      </c>
    </row>
    <row r="8534" spans="1:7">
      <c r="A8534" s="389" t="s">
        <v>576</v>
      </c>
      <c r="B8534" s="389" t="s">
        <v>517</v>
      </c>
      <c r="C8534" s="389">
        <v>1.7201359736199999</v>
      </c>
      <c r="D8534" s="389" t="s">
        <v>663</v>
      </c>
      <c r="E8534" s="389" t="s">
        <v>648</v>
      </c>
      <c r="F8534" s="389" t="s">
        <v>651</v>
      </c>
      <c r="G8534" s="389" t="s">
        <v>649</v>
      </c>
    </row>
    <row r="8535" spans="1:7">
      <c r="A8535" s="389" t="s">
        <v>578</v>
      </c>
      <c r="B8535" s="389" t="s">
        <v>517</v>
      </c>
      <c r="C8535" s="389">
        <v>1.7201359736199999</v>
      </c>
      <c r="D8535" s="389" t="s">
        <v>663</v>
      </c>
      <c r="E8535" s="389" t="s">
        <v>648</v>
      </c>
      <c r="F8535" s="389" t="s">
        <v>651</v>
      </c>
      <c r="G8535" s="389" t="s">
        <v>649</v>
      </c>
    </row>
    <row r="8536" spans="1:7">
      <c r="A8536" s="389" t="s">
        <v>553</v>
      </c>
      <c r="B8536" s="389" t="s">
        <v>517</v>
      </c>
      <c r="C8536" s="389">
        <v>0.65407163268599999</v>
      </c>
      <c r="D8536" s="389" t="s">
        <v>663</v>
      </c>
      <c r="E8536" s="389" t="s">
        <v>648</v>
      </c>
      <c r="F8536" s="389" t="s">
        <v>651</v>
      </c>
      <c r="G8536" s="389" t="s">
        <v>649</v>
      </c>
    </row>
    <row r="8537" spans="1:7">
      <c r="A8537" s="389" t="s">
        <v>556</v>
      </c>
      <c r="B8537" s="389" t="s">
        <v>517</v>
      </c>
      <c r="C8537" s="389">
        <v>0.74498016214999996</v>
      </c>
      <c r="D8537" s="389" t="s">
        <v>663</v>
      </c>
      <c r="E8537" s="389" t="s">
        <v>648</v>
      </c>
      <c r="F8537" s="389" t="s">
        <v>651</v>
      </c>
      <c r="G8537" s="389" t="s">
        <v>649</v>
      </c>
    </row>
    <row r="8538" spans="1:7">
      <c r="A8538" s="389" t="s">
        <v>551</v>
      </c>
      <c r="B8538" s="389" t="s">
        <v>517</v>
      </c>
      <c r="C8538" s="389">
        <v>1.0436995126499999</v>
      </c>
      <c r="D8538" s="389" t="s">
        <v>663</v>
      </c>
      <c r="E8538" s="389" t="s">
        <v>648</v>
      </c>
      <c r="F8538" s="389" t="s">
        <v>651</v>
      </c>
      <c r="G8538" s="389" t="s">
        <v>649</v>
      </c>
    </row>
    <row r="8539" spans="1:7">
      <c r="A8539" s="389" t="s">
        <v>551</v>
      </c>
      <c r="B8539" s="389" t="s">
        <v>517</v>
      </c>
      <c r="C8539" s="389">
        <v>1.0436995126499999</v>
      </c>
      <c r="D8539" s="389" t="s">
        <v>663</v>
      </c>
      <c r="E8539" s="389" t="s">
        <v>648</v>
      </c>
      <c r="F8539" s="389" t="s">
        <v>651</v>
      </c>
      <c r="G8539" s="389" t="s">
        <v>649</v>
      </c>
    </row>
    <row r="8540" spans="1:7">
      <c r="A8540" s="389" t="s">
        <v>551</v>
      </c>
      <c r="B8540" s="389" t="s">
        <v>517</v>
      </c>
      <c r="C8540" s="389">
        <v>1.0436995126499999</v>
      </c>
      <c r="D8540" s="389" t="s">
        <v>663</v>
      </c>
      <c r="E8540" s="389" t="s">
        <v>648</v>
      </c>
      <c r="F8540" s="389" t="s">
        <v>651</v>
      </c>
      <c r="G8540" s="389" t="s">
        <v>649</v>
      </c>
    </row>
    <row r="8541" spans="1:7">
      <c r="A8541" s="389" t="s">
        <v>571</v>
      </c>
      <c r="B8541" s="389" t="s">
        <v>517</v>
      </c>
      <c r="C8541" s="389">
        <v>0.758712996355</v>
      </c>
      <c r="D8541" s="389" t="s">
        <v>663</v>
      </c>
      <c r="E8541" s="389" t="s">
        <v>648</v>
      </c>
      <c r="F8541" s="389" t="s">
        <v>651</v>
      </c>
      <c r="G8541" s="389" t="s">
        <v>649</v>
      </c>
    </row>
    <row r="8542" spans="1:7">
      <c r="A8542" s="389" t="s">
        <v>560</v>
      </c>
      <c r="B8542" s="389" t="s">
        <v>517</v>
      </c>
      <c r="C8542" s="389">
        <v>0.85271611544699999</v>
      </c>
      <c r="D8542" s="389" t="s">
        <v>663</v>
      </c>
      <c r="E8542" s="389" t="s">
        <v>648</v>
      </c>
      <c r="F8542" s="389" t="s">
        <v>651</v>
      </c>
      <c r="G8542" s="389" t="s">
        <v>649</v>
      </c>
    </row>
    <row r="8543" spans="1:7">
      <c r="A8543" s="389" t="s">
        <v>560</v>
      </c>
      <c r="B8543" s="389" t="s">
        <v>517</v>
      </c>
      <c r="C8543" s="389">
        <v>0.85271611544699999</v>
      </c>
      <c r="D8543" s="389" t="s">
        <v>663</v>
      </c>
      <c r="E8543" s="389" t="s">
        <v>648</v>
      </c>
      <c r="F8543" s="389" t="s">
        <v>651</v>
      </c>
      <c r="G8543" s="389" t="s">
        <v>649</v>
      </c>
    </row>
    <row r="8544" spans="1:7">
      <c r="A8544" s="389" t="s">
        <v>543</v>
      </c>
      <c r="B8544" s="389" t="s">
        <v>517</v>
      </c>
      <c r="C8544" s="389">
        <v>9.9104397216700004</v>
      </c>
      <c r="D8544" s="389" t="s">
        <v>663</v>
      </c>
      <c r="E8544" s="389" t="s">
        <v>648</v>
      </c>
      <c r="F8544" s="389" t="s">
        <v>651</v>
      </c>
      <c r="G8544" s="389" t="s">
        <v>649</v>
      </c>
    </row>
    <row r="8545" spans="1:7">
      <c r="A8545" s="389" t="s">
        <v>576</v>
      </c>
      <c r="B8545" s="389" t="s">
        <v>517</v>
      </c>
      <c r="C8545" s="389">
        <v>1.43892131297</v>
      </c>
      <c r="D8545" s="389" t="s">
        <v>663</v>
      </c>
      <c r="E8545" s="389" t="s">
        <v>648</v>
      </c>
      <c r="F8545" s="389" t="s">
        <v>651</v>
      </c>
      <c r="G8545" s="389" t="s">
        <v>649</v>
      </c>
    </row>
    <row r="8546" spans="1:7">
      <c r="A8546" s="389" t="s">
        <v>578</v>
      </c>
      <c r="B8546" s="389" t="s">
        <v>517</v>
      </c>
      <c r="C8546" s="389">
        <v>1.43892131297</v>
      </c>
      <c r="D8546" s="389" t="s">
        <v>663</v>
      </c>
      <c r="E8546" s="389" t="s">
        <v>648</v>
      </c>
      <c r="F8546" s="389" t="s">
        <v>651</v>
      </c>
      <c r="G8546" s="389" t="s">
        <v>649</v>
      </c>
    </row>
    <row r="8547" spans="1:7">
      <c r="A8547" s="389" t="s">
        <v>556</v>
      </c>
      <c r="B8547" s="389" t="s">
        <v>517</v>
      </c>
      <c r="C8547" s="389">
        <v>0.78112574710299998</v>
      </c>
      <c r="D8547" s="389" t="s">
        <v>663</v>
      </c>
      <c r="E8547" s="389" t="s">
        <v>648</v>
      </c>
      <c r="F8547" s="389" t="s">
        <v>651</v>
      </c>
      <c r="G8547" s="389" t="s">
        <v>649</v>
      </c>
    </row>
    <row r="8548" spans="1:7">
      <c r="A8548" s="389" t="s">
        <v>553</v>
      </c>
      <c r="B8548" s="389" t="s">
        <v>517</v>
      </c>
      <c r="C8548" s="389">
        <v>0.603998543025</v>
      </c>
      <c r="D8548" s="389" t="s">
        <v>663</v>
      </c>
      <c r="E8548" s="389" t="s">
        <v>648</v>
      </c>
      <c r="F8548" s="389" t="s">
        <v>651</v>
      </c>
      <c r="G8548" s="389" t="s">
        <v>649</v>
      </c>
    </row>
    <row r="8549" spans="1:7">
      <c r="A8549" s="389" t="s">
        <v>547</v>
      </c>
      <c r="B8549" s="389" t="s">
        <v>517</v>
      </c>
      <c r="C8549" s="389">
        <v>0.73194305125400005</v>
      </c>
      <c r="D8549" s="389" t="s">
        <v>663</v>
      </c>
      <c r="E8549" s="389" t="s">
        <v>648</v>
      </c>
      <c r="F8549" s="389" t="s">
        <v>651</v>
      </c>
      <c r="G8549" s="389" t="s">
        <v>649</v>
      </c>
    </row>
    <row r="8550" spans="1:7">
      <c r="A8550" s="389" t="s">
        <v>514</v>
      </c>
      <c r="B8550" s="389" t="s">
        <v>517</v>
      </c>
      <c r="C8550" s="389">
        <v>2.2592053657100002</v>
      </c>
      <c r="D8550" s="389" t="s">
        <v>663</v>
      </c>
      <c r="E8550" s="389" t="s">
        <v>648</v>
      </c>
      <c r="F8550" s="389" t="s">
        <v>651</v>
      </c>
      <c r="G8550" s="389" t="s">
        <v>649</v>
      </c>
    </row>
    <row r="8551" spans="1:7">
      <c r="A8551" s="389" t="s">
        <v>553</v>
      </c>
      <c r="B8551" s="389" t="s">
        <v>517</v>
      </c>
      <c r="C8551" s="389">
        <v>1.6834088601699999</v>
      </c>
      <c r="D8551" s="389" t="s">
        <v>663</v>
      </c>
      <c r="E8551" s="389" t="s">
        <v>648</v>
      </c>
      <c r="F8551" s="389" t="s">
        <v>651</v>
      </c>
      <c r="G8551" s="389" t="s">
        <v>649</v>
      </c>
    </row>
    <row r="8552" spans="1:7">
      <c r="A8552" s="389" t="s">
        <v>525</v>
      </c>
      <c r="B8552" s="389" t="s">
        <v>517</v>
      </c>
      <c r="C8552" s="389">
        <v>2.3527980250499998</v>
      </c>
      <c r="D8552" s="389" t="s">
        <v>663</v>
      </c>
      <c r="E8552" s="389" t="s">
        <v>648</v>
      </c>
      <c r="F8552" s="389" t="s">
        <v>651</v>
      </c>
      <c r="G8552" s="389" t="s">
        <v>649</v>
      </c>
    </row>
    <row r="8553" spans="1:7">
      <c r="A8553" s="389" t="s">
        <v>551</v>
      </c>
      <c r="B8553" s="389" t="s">
        <v>517</v>
      </c>
      <c r="C8553" s="389">
        <v>0.95302694999100002</v>
      </c>
      <c r="D8553" s="389" t="s">
        <v>663</v>
      </c>
      <c r="E8553" s="389" t="s">
        <v>648</v>
      </c>
      <c r="F8553" s="389" t="s">
        <v>651</v>
      </c>
      <c r="G8553" s="389" t="s">
        <v>649</v>
      </c>
    </row>
    <row r="8554" spans="1:7">
      <c r="A8554" s="389" t="s">
        <v>551</v>
      </c>
      <c r="B8554" s="389" t="s">
        <v>517</v>
      </c>
      <c r="C8554" s="389">
        <v>0.95302694999100002</v>
      </c>
      <c r="D8554" s="389" t="s">
        <v>663</v>
      </c>
      <c r="E8554" s="389" t="s">
        <v>648</v>
      </c>
      <c r="F8554" s="389" t="s">
        <v>651</v>
      </c>
      <c r="G8554" s="389" t="s">
        <v>649</v>
      </c>
    </row>
    <row r="8555" spans="1:7">
      <c r="A8555" s="389" t="s">
        <v>554</v>
      </c>
      <c r="B8555" s="389" t="s">
        <v>517</v>
      </c>
      <c r="C8555" s="389">
        <v>0.54484756007699997</v>
      </c>
      <c r="D8555" s="389" t="s">
        <v>663</v>
      </c>
      <c r="E8555" s="389" t="s">
        <v>648</v>
      </c>
      <c r="F8555" s="389" t="s">
        <v>651</v>
      </c>
      <c r="G8555" s="389" t="s">
        <v>649</v>
      </c>
    </row>
    <row r="8556" spans="1:7">
      <c r="A8556" s="389" t="s">
        <v>576</v>
      </c>
      <c r="B8556" s="389" t="s">
        <v>517</v>
      </c>
      <c r="C8556" s="389">
        <v>3.8192617919699998</v>
      </c>
      <c r="D8556" s="389" t="s">
        <v>663</v>
      </c>
      <c r="E8556" s="389" t="s">
        <v>648</v>
      </c>
      <c r="F8556" s="389" t="s">
        <v>651</v>
      </c>
      <c r="G8556" s="389" t="s">
        <v>649</v>
      </c>
    </row>
    <row r="8557" spans="1:7">
      <c r="A8557" s="389" t="s">
        <v>578</v>
      </c>
      <c r="B8557" s="389" t="s">
        <v>517</v>
      </c>
      <c r="C8557" s="389">
        <v>3.8192617919699998</v>
      </c>
      <c r="D8557" s="389" t="s">
        <v>663</v>
      </c>
      <c r="E8557" s="389" t="s">
        <v>648</v>
      </c>
      <c r="F8557" s="389" t="s">
        <v>651</v>
      </c>
      <c r="G8557" s="389" t="s">
        <v>649</v>
      </c>
    </row>
    <row r="8558" spans="1:7">
      <c r="A8558" s="389" t="s">
        <v>565</v>
      </c>
      <c r="B8558" s="389" t="s">
        <v>517</v>
      </c>
      <c r="C8558" s="389">
        <v>2.46426272222</v>
      </c>
      <c r="D8558" s="389" t="s">
        <v>663</v>
      </c>
      <c r="E8558" s="389" t="s">
        <v>648</v>
      </c>
      <c r="F8558" s="389" t="s">
        <v>651</v>
      </c>
      <c r="G8558" s="389" t="s">
        <v>649</v>
      </c>
    </row>
    <row r="8559" spans="1:7">
      <c r="A8559" s="389" t="s">
        <v>535</v>
      </c>
      <c r="B8559" s="389" t="s">
        <v>517</v>
      </c>
      <c r="C8559" s="389">
        <v>0.85614949535100004</v>
      </c>
      <c r="D8559" s="389" t="s">
        <v>663</v>
      </c>
      <c r="E8559" s="389" t="s">
        <v>648</v>
      </c>
      <c r="F8559" s="389" t="s">
        <v>651</v>
      </c>
      <c r="G8559" s="389" t="s">
        <v>649</v>
      </c>
    </row>
    <row r="8560" spans="1:7">
      <c r="A8560" s="389" t="s">
        <v>576</v>
      </c>
      <c r="B8560" s="389" t="s">
        <v>517</v>
      </c>
      <c r="C8560" s="389">
        <v>2.0778361187700001</v>
      </c>
      <c r="D8560" s="389" t="s">
        <v>663</v>
      </c>
      <c r="E8560" s="389" t="s">
        <v>648</v>
      </c>
      <c r="F8560" s="389" t="s">
        <v>651</v>
      </c>
      <c r="G8560" s="389" t="s">
        <v>649</v>
      </c>
    </row>
    <row r="8561" spans="1:7">
      <c r="A8561" s="389" t="s">
        <v>578</v>
      </c>
      <c r="B8561" s="389" t="s">
        <v>517</v>
      </c>
      <c r="C8561" s="389">
        <v>2.0778361187700001</v>
      </c>
      <c r="D8561" s="389" t="s">
        <v>663</v>
      </c>
      <c r="E8561" s="389" t="s">
        <v>648</v>
      </c>
      <c r="F8561" s="389" t="s">
        <v>651</v>
      </c>
      <c r="G8561" s="389" t="s">
        <v>649</v>
      </c>
    </row>
    <row r="8562" spans="1:7">
      <c r="A8562" s="389" t="s">
        <v>543</v>
      </c>
      <c r="B8562" s="389" t="s">
        <v>517</v>
      </c>
      <c r="C8562" s="389">
        <v>1.8747346764899999</v>
      </c>
      <c r="D8562" s="389" t="s">
        <v>663</v>
      </c>
      <c r="E8562" s="389" t="s">
        <v>648</v>
      </c>
      <c r="F8562" s="389" t="s">
        <v>651</v>
      </c>
      <c r="G8562" s="389" t="s">
        <v>649</v>
      </c>
    </row>
    <row r="8563" spans="1:7">
      <c r="A8563" s="389" t="s">
        <v>532</v>
      </c>
      <c r="B8563" s="389" t="s">
        <v>517</v>
      </c>
      <c r="C8563" s="389">
        <v>5.6483987944900003</v>
      </c>
      <c r="D8563" s="389" t="s">
        <v>663</v>
      </c>
      <c r="E8563" s="389" t="s">
        <v>648</v>
      </c>
      <c r="F8563" s="389" t="s">
        <v>651</v>
      </c>
      <c r="G8563" s="389" t="s">
        <v>649</v>
      </c>
    </row>
    <row r="8564" spans="1:7">
      <c r="A8564" s="389" t="s">
        <v>532</v>
      </c>
      <c r="B8564" s="389" t="s">
        <v>517</v>
      </c>
      <c r="C8564" s="389">
        <v>5.6483987944900003</v>
      </c>
      <c r="D8564" s="389" t="s">
        <v>663</v>
      </c>
      <c r="E8564" s="389" t="s">
        <v>648</v>
      </c>
      <c r="F8564" s="389" t="s">
        <v>651</v>
      </c>
      <c r="G8564" s="389" t="s">
        <v>649</v>
      </c>
    </row>
    <row r="8565" spans="1:7">
      <c r="A8565" s="389" t="s">
        <v>576</v>
      </c>
      <c r="B8565" s="389" t="s">
        <v>517</v>
      </c>
      <c r="C8565" s="389">
        <v>1.2053129805</v>
      </c>
      <c r="D8565" s="389" t="s">
        <v>663</v>
      </c>
      <c r="E8565" s="389" t="s">
        <v>648</v>
      </c>
      <c r="F8565" s="389" t="s">
        <v>651</v>
      </c>
      <c r="G8565" s="389" t="s">
        <v>649</v>
      </c>
    </row>
    <row r="8566" spans="1:7">
      <c r="A8566" s="389" t="s">
        <v>578</v>
      </c>
      <c r="B8566" s="389" t="s">
        <v>517</v>
      </c>
      <c r="C8566" s="389">
        <v>1.2053129805</v>
      </c>
      <c r="D8566" s="389" t="s">
        <v>663</v>
      </c>
      <c r="E8566" s="389" t="s">
        <v>648</v>
      </c>
      <c r="F8566" s="389" t="s">
        <v>651</v>
      </c>
      <c r="G8566" s="389" t="s">
        <v>649</v>
      </c>
    </row>
    <row r="8567" spans="1:7">
      <c r="A8567" s="389" t="s">
        <v>532</v>
      </c>
      <c r="B8567" s="389" t="s">
        <v>517</v>
      </c>
      <c r="C8567" s="389">
        <v>4.4586771406599999</v>
      </c>
      <c r="D8567" s="389" t="s">
        <v>663</v>
      </c>
      <c r="E8567" s="389" t="s">
        <v>648</v>
      </c>
      <c r="F8567" s="389" t="s">
        <v>651</v>
      </c>
      <c r="G8567" s="389" t="s">
        <v>649</v>
      </c>
    </row>
    <row r="8568" spans="1:7">
      <c r="A8568" s="389" t="s">
        <v>544</v>
      </c>
      <c r="B8568" s="389" t="s">
        <v>517</v>
      </c>
      <c r="C8568" s="389">
        <v>3.6060775518599999</v>
      </c>
      <c r="D8568" s="389" t="s">
        <v>663</v>
      </c>
      <c r="E8568" s="389" t="s">
        <v>648</v>
      </c>
      <c r="F8568" s="389" t="s">
        <v>651</v>
      </c>
      <c r="G8568" s="389" t="s">
        <v>649</v>
      </c>
    </row>
    <row r="8569" spans="1:7">
      <c r="A8569" s="389" t="s">
        <v>544</v>
      </c>
      <c r="B8569" s="389" t="s">
        <v>517</v>
      </c>
      <c r="C8569" s="389">
        <v>3.6060775518599999</v>
      </c>
      <c r="D8569" s="389" t="s">
        <v>663</v>
      </c>
      <c r="E8569" s="389" t="s">
        <v>648</v>
      </c>
      <c r="F8569" s="389" t="s">
        <v>651</v>
      </c>
      <c r="G8569" s="389" t="s">
        <v>649</v>
      </c>
    </row>
    <row r="8570" spans="1:7">
      <c r="A8570" s="389" t="s">
        <v>578</v>
      </c>
      <c r="B8570" s="389" t="s">
        <v>517</v>
      </c>
      <c r="C8570" s="389">
        <v>0.43725962775799998</v>
      </c>
      <c r="D8570" s="389" t="s">
        <v>663</v>
      </c>
      <c r="E8570" s="389" t="s">
        <v>648</v>
      </c>
      <c r="F8570" s="389" t="s">
        <v>651</v>
      </c>
      <c r="G8570" s="389" t="s">
        <v>649</v>
      </c>
    </row>
    <row r="8571" spans="1:7">
      <c r="A8571" s="389" t="s">
        <v>578</v>
      </c>
      <c r="B8571" s="389" t="s">
        <v>517</v>
      </c>
      <c r="C8571" s="389">
        <v>0.43725962775799998</v>
      </c>
      <c r="D8571" s="389" t="s">
        <v>663</v>
      </c>
      <c r="E8571" s="389" t="s">
        <v>648</v>
      </c>
      <c r="F8571" s="389" t="s">
        <v>651</v>
      </c>
      <c r="G8571" s="389" t="s">
        <v>649</v>
      </c>
    </row>
    <row r="8572" spans="1:7">
      <c r="A8572" s="389" t="s">
        <v>549</v>
      </c>
      <c r="B8572" s="389" t="s">
        <v>517</v>
      </c>
      <c r="C8572" s="389">
        <v>8.6049838372899998</v>
      </c>
      <c r="D8572" s="389" t="s">
        <v>663</v>
      </c>
      <c r="E8572" s="389" t="s">
        <v>648</v>
      </c>
      <c r="F8572" s="389" t="s">
        <v>651</v>
      </c>
      <c r="G8572" s="389" t="s">
        <v>649</v>
      </c>
    </row>
    <row r="8573" spans="1:7">
      <c r="A8573" s="389" t="s">
        <v>551</v>
      </c>
      <c r="B8573" s="389" t="s">
        <v>517</v>
      </c>
      <c r="C8573" s="389">
        <v>1.3825258794099999</v>
      </c>
      <c r="D8573" s="389" t="s">
        <v>663</v>
      </c>
      <c r="E8573" s="389" t="s">
        <v>648</v>
      </c>
      <c r="F8573" s="389" t="s">
        <v>674</v>
      </c>
      <c r="G8573" s="389" t="s">
        <v>649</v>
      </c>
    </row>
    <row r="8574" spans="1:7">
      <c r="A8574" s="389" t="s">
        <v>551</v>
      </c>
      <c r="B8574" s="389" t="s">
        <v>517</v>
      </c>
      <c r="C8574" s="389">
        <v>1.3825258794099999</v>
      </c>
      <c r="D8574" s="389" t="s">
        <v>663</v>
      </c>
      <c r="E8574" s="389" t="s">
        <v>648</v>
      </c>
      <c r="F8574" s="389" t="s">
        <v>674</v>
      </c>
      <c r="G8574" s="389" t="s">
        <v>649</v>
      </c>
    </row>
    <row r="8575" spans="1:7">
      <c r="A8575" s="389" t="s">
        <v>560</v>
      </c>
      <c r="B8575" s="389" t="s">
        <v>517</v>
      </c>
      <c r="C8575" s="389">
        <v>1.7438349339000001</v>
      </c>
      <c r="D8575" s="389" t="s">
        <v>663</v>
      </c>
      <c r="E8575" s="389" t="s">
        <v>648</v>
      </c>
      <c r="F8575" s="389" t="s">
        <v>674</v>
      </c>
      <c r="G8575" s="389" t="s">
        <v>649</v>
      </c>
    </row>
    <row r="8576" spans="1:7">
      <c r="A8576" s="389" t="s">
        <v>560</v>
      </c>
      <c r="B8576" s="389" t="s">
        <v>517</v>
      </c>
      <c r="C8576" s="389">
        <v>1.7438349339000001</v>
      </c>
      <c r="D8576" s="389" t="s">
        <v>663</v>
      </c>
      <c r="E8576" s="389" t="s">
        <v>648</v>
      </c>
      <c r="F8576" s="389" t="s">
        <v>674</v>
      </c>
      <c r="G8576" s="389" t="s">
        <v>649</v>
      </c>
    </row>
    <row r="8577" spans="1:7">
      <c r="A8577" s="389" t="s">
        <v>560</v>
      </c>
      <c r="B8577" s="389" t="s">
        <v>517</v>
      </c>
      <c r="C8577" s="389">
        <v>1.7438349339000001</v>
      </c>
      <c r="D8577" s="389" t="s">
        <v>663</v>
      </c>
      <c r="E8577" s="389" t="s">
        <v>648</v>
      </c>
      <c r="F8577" s="389" t="s">
        <v>674</v>
      </c>
      <c r="G8577" s="389" t="s">
        <v>649</v>
      </c>
    </row>
    <row r="8578" spans="1:7">
      <c r="A8578" s="389" t="s">
        <v>560</v>
      </c>
      <c r="B8578" s="389" t="s">
        <v>517</v>
      </c>
      <c r="C8578" s="389">
        <v>1.7438349339000001</v>
      </c>
      <c r="D8578" s="389" t="s">
        <v>663</v>
      </c>
      <c r="E8578" s="389" t="s">
        <v>648</v>
      </c>
      <c r="F8578" s="389" t="s">
        <v>674</v>
      </c>
      <c r="G8578" s="389" t="s">
        <v>649</v>
      </c>
    </row>
    <row r="8579" spans="1:7">
      <c r="A8579" s="389" t="s">
        <v>552</v>
      </c>
      <c r="B8579" s="389" t="s">
        <v>517</v>
      </c>
      <c r="C8579" s="389">
        <v>0.57012305475299996</v>
      </c>
      <c r="D8579" s="389" t="s">
        <v>663</v>
      </c>
      <c r="E8579" s="389" t="s">
        <v>648</v>
      </c>
      <c r="F8579" s="389" t="s">
        <v>674</v>
      </c>
      <c r="G8579" s="389" t="s">
        <v>649</v>
      </c>
    </row>
    <row r="8580" spans="1:7">
      <c r="A8580" s="389" t="s">
        <v>552</v>
      </c>
      <c r="B8580" s="389" t="s">
        <v>517</v>
      </c>
      <c r="C8580" s="389">
        <v>0.57012305475299996</v>
      </c>
      <c r="D8580" s="389" t="s">
        <v>663</v>
      </c>
      <c r="E8580" s="389" t="s">
        <v>648</v>
      </c>
      <c r="F8580" s="389" t="s">
        <v>674</v>
      </c>
      <c r="G8580" s="389" t="s">
        <v>649</v>
      </c>
    </row>
    <row r="8581" spans="1:7">
      <c r="A8581" s="389" t="s">
        <v>552</v>
      </c>
      <c r="B8581" s="389" t="s">
        <v>517</v>
      </c>
      <c r="C8581" s="389">
        <v>7.8894887557800004</v>
      </c>
      <c r="D8581" s="389" t="s">
        <v>663</v>
      </c>
      <c r="E8581" s="389" t="s">
        <v>648</v>
      </c>
      <c r="F8581" s="389" t="s">
        <v>674</v>
      </c>
      <c r="G8581" s="389" t="s">
        <v>649</v>
      </c>
    </row>
    <row r="8582" spans="1:7">
      <c r="A8582" s="389" t="s">
        <v>552</v>
      </c>
      <c r="B8582" s="389" t="s">
        <v>517</v>
      </c>
      <c r="C8582" s="389">
        <v>7.8894887557800004</v>
      </c>
      <c r="D8582" s="389" t="s">
        <v>663</v>
      </c>
      <c r="E8582" s="389" t="s">
        <v>648</v>
      </c>
      <c r="F8582" s="389" t="s">
        <v>674</v>
      </c>
      <c r="G8582" s="389" t="s">
        <v>649</v>
      </c>
    </row>
    <row r="8583" spans="1:7">
      <c r="A8583" s="389" t="s">
        <v>547</v>
      </c>
      <c r="B8583" s="389" t="s">
        <v>517</v>
      </c>
      <c r="C8583" s="389">
        <v>40.470809463899897</v>
      </c>
      <c r="D8583" s="389" t="s">
        <v>663</v>
      </c>
      <c r="E8583" s="389" t="s">
        <v>648</v>
      </c>
      <c r="F8583" s="389" t="s">
        <v>674</v>
      </c>
      <c r="G8583" s="389" t="s">
        <v>649</v>
      </c>
    </row>
    <row r="8584" spans="1:7">
      <c r="A8584" s="389" t="s">
        <v>534</v>
      </c>
      <c r="B8584" s="389" t="s">
        <v>517</v>
      </c>
      <c r="C8584" s="389">
        <v>3.1962805047599998</v>
      </c>
      <c r="D8584" s="389" t="s">
        <v>663</v>
      </c>
      <c r="E8584" s="389" t="s">
        <v>648</v>
      </c>
      <c r="F8584" s="389" t="s">
        <v>674</v>
      </c>
      <c r="G8584" s="389" t="s">
        <v>649</v>
      </c>
    </row>
    <row r="8585" spans="1:7">
      <c r="A8585" s="389" t="s">
        <v>534</v>
      </c>
      <c r="B8585" s="389" t="s">
        <v>517</v>
      </c>
      <c r="C8585" s="389">
        <v>3.1962805047599998</v>
      </c>
      <c r="D8585" s="389" t="s">
        <v>663</v>
      </c>
      <c r="E8585" s="389" t="s">
        <v>648</v>
      </c>
      <c r="F8585" s="389" t="s">
        <v>674</v>
      </c>
      <c r="G8585" s="389" t="s">
        <v>649</v>
      </c>
    </row>
    <row r="8586" spans="1:7">
      <c r="A8586" s="389" t="s">
        <v>541</v>
      </c>
      <c r="B8586" s="389" t="s">
        <v>517</v>
      </c>
      <c r="C8586" s="389">
        <v>3.1962805047599998</v>
      </c>
      <c r="D8586" s="389" t="s">
        <v>663</v>
      </c>
      <c r="E8586" s="389" t="s">
        <v>648</v>
      </c>
      <c r="F8586" s="389" t="s">
        <v>674</v>
      </c>
      <c r="G8586" s="389" t="s">
        <v>649</v>
      </c>
    </row>
    <row r="8587" spans="1:7">
      <c r="A8587" s="389" t="s">
        <v>541</v>
      </c>
      <c r="B8587" s="389" t="s">
        <v>517</v>
      </c>
      <c r="C8587" s="389">
        <v>3.1962805047599998</v>
      </c>
      <c r="D8587" s="389" t="s">
        <v>663</v>
      </c>
      <c r="E8587" s="389" t="s">
        <v>648</v>
      </c>
      <c r="F8587" s="389" t="s">
        <v>674</v>
      </c>
      <c r="G8587" s="389" t="s">
        <v>649</v>
      </c>
    </row>
    <row r="8588" spans="1:7">
      <c r="A8588" s="389" t="s">
        <v>550</v>
      </c>
      <c r="B8588" s="389" t="s">
        <v>517</v>
      </c>
      <c r="C8588" s="389">
        <v>3.8770790061199998</v>
      </c>
      <c r="D8588" s="389" t="s">
        <v>663</v>
      </c>
      <c r="E8588" s="389" t="s">
        <v>648</v>
      </c>
      <c r="F8588" s="389" t="s">
        <v>674</v>
      </c>
      <c r="G8588" s="389" t="s">
        <v>649</v>
      </c>
    </row>
    <row r="8589" spans="1:7">
      <c r="A8589" s="389" t="s">
        <v>550</v>
      </c>
      <c r="B8589" s="389" t="s">
        <v>517</v>
      </c>
      <c r="C8589" s="389">
        <v>3.8770790061199998</v>
      </c>
      <c r="D8589" s="389" t="s">
        <v>663</v>
      </c>
      <c r="E8589" s="389" t="s">
        <v>648</v>
      </c>
      <c r="F8589" s="389" t="s">
        <v>674</v>
      </c>
      <c r="G8589" s="389" t="s">
        <v>649</v>
      </c>
    </row>
    <row r="8590" spans="1:7">
      <c r="A8590" s="389" t="s">
        <v>560</v>
      </c>
      <c r="B8590" s="389" t="s">
        <v>517</v>
      </c>
      <c r="C8590" s="389">
        <v>0.92754553151499997</v>
      </c>
      <c r="D8590" s="389" t="s">
        <v>663</v>
      </c>
      <c r="E8590" s="389" t="s">
        <v>648</v>
      </c>
      <c r="F8590" s="389" t="s">
        <v>674</v>
      </c>
      <c r="G8590" s="389" t="s">
        <v>649</v>
      </c>
    </row>
    <row r="8591" spans="1:7">
      <c r="A8591" s="389" t="s">
        <v>560</v>
      </c>
      <c r="B8591" s="389" t="s">
        <v>517</v>
      </c>
      <c r="C8591" s="389">
        <v>0.92754553151499997</v>
      </c>
      <c r="D8591" s="389" t="s">
        <v>663</v>
      </c>
      <c r="E8591" s="389" t="s">
        <v>648</v>
      </c>
      <c r="F8591" s="389" t="s">
        <v>674</v>
      </c>
      <c r="G8591" s="389" t="s">
        <v>649</v>
      </c>
    </row>
    <row r="8592" spans="1:7">
      <c r="A8592" s="389" t="s">
        <v>531</v>
      </c>
      <c r="B8592" s="389" t="s">
        <v>517</v>
      </c>
      <c r="C8592" s="389">
        <v>2.9324515073100001</v>
      </c>
      <c r="D8592" s="389" t="s">
        <v>663</v>
      </c>
      <c r="E8592" s="389" t="s">
        <v>648</v>
      </c>
      <c r="F8592" s="389" t="s">
        <v>674</v>
      </c>
      <c r="G8592" s="389" t="s">
        <v>649</v>
      </c>
    </row>
    <row r="8593" spans="1:7">
      <c r="A8593" s="389" t="s">
        <v>571</v>
      </c>
      <c r="B8593" s="389" t="s">
        <v>517</v>
      </c>
      <c r="C8593" s="389">
        <v>0.75602964392500005</v>
      </c>
      <c r="D8593" s="389" t="s">
        <v>663</v>
      </c>
      <c r="E8593" s="389" t="s">
        <v>648</v>
      </c>
      <c r="F8593" s="389" t="s">
        <v>674</v>
      </c>
      <c r="G8593" s="389" t="s">
        <v>649</v>
      </c>
    </row>
    <row r="8594" spans="1:7">
      <c r="A8594" s="389" t="s">
        <v>571</v>
      </c>
      <c r="B8594" s="389" t="s">
        <v>517</v>
      </c>
      <c r="C8594" s="389">
        <v>0.75602964392500005</v>
      </c>
      <c r="D8594" s="389" t="s">
        <v>663</v>
      </c>
      <c r="E8594" s="389" t="s">
        <v>648</v>
      </c>
      <c r="F8594" s="389" t="s">
        <v>674</v>
      </c>
      <c r="G8594" s="389" t="s">
        <v>649</v>
      </c>
    </row>
    <row r="8595" spans="1:7">
      <c r="A8595" s="389" t="s">
        <v>558</v>
      </c>
      <c r="B8595" s="389" t="s">
        <v>517</v>
      </c>
      <c r="C8595" s="389">
        <v>4.7350034733999999</v>
      </c>
      <c r="D8595" s="389" t="s">
        <v>663</v>
      </c>
      <c r="E8595" s="389" t="s">
        <v>648</v>
      </c>
      <c r="F8595" s="389" t="s">
        <v>674</v>
      </c>
      <c r="G8595" s="389" t="s">
        <v>649</v>
      </c>
    </row>
    <row r="8596" spans="1:7">
      <c r="A8596" s="389" t="s">
        <v>558</v>
      </c>
      <c r="B8596" s="389" t="s">
        <v>517</v>
      </c>
      <c r="C8596" s="389">
        <v>4.7350034733999999</v>
      </c>
      <c r="D8596" s="389" t="s">
        <v>663</v>
      </c>
      <c r="E8596" s="389" t="s">
        <v>648</v>
      </c>
      <c r="F8596" s="389" t="s">
        <v>674</v>
      </c>
      <c r="G8596" s="389" t="s">
        <v>649</v>
      </c>
    </row>
    <row r="8597" spans="1:7">
      <c r="A8597" s="389" t="s">
        <v>547</v>
      </c>
      <c r="B8597" s="389" t="s">
        <v>517</v>
      </c>
      <c r="C8597" s="389">
        <v>5.98503018121</v>
      </c>
      <c r="D8597" s="389" t="s">
        <v>663</v>
      </c>
      <c r="E8597" s="389" t="s">
        <v>648</v>
      </c>
      <c r="F8597" s="389" t="s">
        <v>674</v>
      </c>
      <c r="G8597" s="389" t="s">
        <v>649</v>
      </c>
    </row>
    <row r="8598" spans="1:7">
      <c r="A8598" s="389" t="s">
        <v>577</v>
      </c>
      <c r="B8598" s="389" t="s">
        <v>517</v>
      </c>
      <c r="C8598" s="389">
        <v>1.2171247218500001</v>
      </c>
      <c r="D8598" s="389" t="s">
        <v>663</v>
      </c>
      <c r="E8598" s="389" t="s">
        <v>648</v>
      </c>
      <c r="F8598" s="389" t="s">
        <v>674</v>
      </c>
      <c r="G8598" s="389" t="s">
        <v>649</v>
      </c>
    </row>
    <row r="8599" spans="1:7">
      <c r="A8599" s="389" t="s">
        <v>577</v>
      </c>
      <c r="B8599" s="389" t="s">
        <v>517</v>
      </c>
      <c r="C8599" s="389">
        <v>0.83970617513300005</v>
      </c>
      <c r="D8599" s="389" t="s">
        <v>663</v>
      </c>
      <c r="E8599" s="389" t="s">
        <v>648</v>
      </c>
      <c r="F8599" s="389" t="s">
        <v>674</v>
      </c>
      <c r="G8599" s="389" t="s">
        <v>649</v>
      </c>
    </row>
    <row r="8600" spans="1:7">
      <c r="A8600" s="389" t="s">
        <v>549</v>
      </c>
      <c r="B8600" s="389" t="s">
        <v>517</v>
      </c>
      <c r="C8600" s="389">
        <v>5.2594435452999999</v>
      </c>
      <c r="D8600" s="389" t="s">
        <v>663</v>
      </c>
      <c r="E8600" s="389" t="s">
        <v>648</v>
      </c>
      <c r="F8600" s="389" t="s">
        <v>674</v>
      </c>
      <c r="G8600" s="389" t="s">
        <v>649</v>
      </c>
    </row>
    <row r="8601" spans="1:7">
      <c r="A8601" s="389" t="s">
        <v>527</v>
      </c>
      <c r="B8601" s="389" t="s">
        <v>517</v>
      </c>
      <c r="C8601" s="389">
        <v>6.5435789668200002</v>
      </c>
      <c r="D8601" s="389" t="s">
        <v>663</v>
      </c>
      <c r="E8601" s="389" t="s">
        <v>648</v>
      </c>
      <c r="F8601" s="389" t="s">
        <v>674</v>
      </c>
      <c r="G8601" s="389" t="s">
        <v>649</v>
      </c>
    </row>
    <row r="8602" spans="1:7">
      <c r="A8602" s="389" t="s">
        <v>527</v>
      </c>
      <c r="B8602" s="389" t="s">
        <v>517</v>
      </c>
      <c r="C8602" s="389">
        <v>6.5435789668200002</v>
      </c>
      <c r="D8602" s="389" t="s">
        <v>663</v>
      </c>
      <c r="E8602" s="389" t="s">
        <v>648</v>
      </c>
      <c r="F8602" s="389" t="s">
        <v>674</v>
      </c>
      <c r="G8602" s="389" t="s">
        <v>649</v>
      </c>
    </row>
    <row r="8603" spans="1:7">
      <c r="A8603" s="389" t="s">
        <v>527</v>
      </c>
      <c r="B8603" s="389" t="s">
        <v>517</v>
      </c>
      <c r="C8603" s="389">
        <v>6.5435789668200002</v>
      </c>
      <c r="D8603" s="389" t="s">
        <v>663</v>
      </c>
      <c r="E8603" s="389" t="s">
        <v>648</v>
      </c>
      <c r="F8603" s="389" t="s">
        <v>674</v>
      </c>
      <c r="G8603" s="389" t="s">
        <v>649</v>
      </c>
    </row>
    <row r="8604" spans="1:7">
      <c r="A8604" s="389" t="s">
        <v>527</v>
      </c>
      <c r="B8604" s="389" t="s">
        <v>517</v>
      </c>
      <c r="C8604" s="389">
        <v>6.5435789668200002</v>
      </c>
      <c r="D8604" s="389" t="s">
        <v>663</v>
      </c>
      <c r="E8604" s="389" t="s">
        <v>648</v>
      </c>
      <c r="F8604" s="389" t="s">
        <v>674</v>
      </c>
      <c r="G8604" s="389" t="s">
        <v>649</v>
      </c>
    </row>
    <row r="8605" spans="1:7">
      <c r="A8605" s="389" t="s">
        <v>542</v>
      </c>
      <c r="B8605" s="389" t="s">
        <v>517</v>
      </c>
      <c r="C8605" s="389">
        <v>6.5435789668200002</v>
      </c>
      <c r="D8605" s="389" t="s">
        <v>663</v>
      </c>
      <c r="E8605" s="389" t="s">
        <v>648</v>
      </c>
      <c r="F8605" s="389" t="s">
        <v>674</v>
      </c>
      <c r="G8605" s="389" t="s">
        <v>649</v>
      </c>
    </row>
    <row r="8606" spans="1:7">
      <c r="A8606" s="389" t="s">
        <v>524</v>
      </c>
      <c r="B8606" s="389" t="s">
        <v>517</v>
      </c>
      <c r="C8606" s="389">
        <v>5.0303374328199997</v>
      </c>
      <c r="D8606" s="389" t="s">
        <v>663</v>
      </c>
      <c r="E8606" s="389" t="s">
        <v>648</v>
      </c>
      <c r="F8606" s="389" t="s">
        <v>674</v>
      </c>
      <c r="G8606" s="389" t="s">
        <v>649</v>
      </c>
    </row>
    <row r="8607" spans="1:7">
      <c r="A8607" s="389" t="s">
        <v>560</v>
      </c>
      <c r="B8607" s="389" t="s">
        <v>517</v>
      </c>
      <c r="C8607" s="389">
        <v>1.5932848185799999</v>
      </c>
      <c r="D8607" s="389" t="s">
        <v>663</v>
      </c>
      <c r="E8607" s="389" t="s">
        <v>648</v>
      </c>
      <c r="F8607" s="389" t="s">
        <v>674</v>
      </c>
      <c r="G8607" s="389" t="s">
        <v>649</v>
      </c>
    </row>
    <row r="8608" spans="1:7">
      <c r="A8608" s="389" t="s">
        <v>560</v>
      </c>
      <c r="B8608" s="389" t="s">
        <v>517</v>
      </c>
      <c r="C8608" s="389">
        <v>1.5932848185799999</v>
      </c>
      <c r="D8608" s="389" t="s">
        <v>663</v>
      </c>
      <c r="E8608" s="389" t="s">
        <v>648</v>
      </c>
      <c r="F8608" s="389" t="s">
        <v>674</v>
      </c>
      <c r="G8608" s="389" t="s">
        <v>649</v>
      </c>
    </row>
    <row r="8609" spans="1:7">
      <c r="A8609" s="389" t="s">
        <v>571</v>
      </c>
      <c r="B8609" s="389" t="s">
        <v>517</v>
      </c>
      <c r="C8609" s="389">
        <v>0.47593261242599999</v>
      </c>
      <c r="D8609" s="389" t="s">
        <v>663</v>
      </c>
      <c r="E8609" s="389" t="s">
        <v>648</v>
      </c>
      <c r="F8609" s="389" t="s">
        <v>674</v>
      </c>
      <c r="G8609" s="389" t="s">
        <v>649</v>
      </c>
    </row>
    <row r="8610" spans="1:7">
      <c r="A8610" s="389" t="s">
        <v>560</v>
      </c>
      <c r="B8610" s="389" t="s">
        <v>517</v>
      </c>
      <c r="C8610" s="389">
        <v>2.0765317360000002</v>
      </c>
      <c r="D8610" s="389" t="s">
        <v>663</v>
      </c>
      <c r="E8610" s="389" t="s">
        <v>648</v>
      </c>
      <c r="F8610" s="389" t="s">
        <v>674</v>
      </c>
      <c r="G8610" s="389" t="s">
        <v>649</v>
      </c>
    </row>
    <row r="8611" spans="1:7">
      <c r="A8611" s="389" t="s">
        <v>552</v>
      </c>
      <c r="B8611" s="389" t="s">
        <v>517</v>
      </c>
      <c r="C8611" s="389">
        <v>0.79381318788099997</v>
      </c>
      <c r="D8611" s="389" t="s">
        <v>663</v>
      </c>
      <c r="E8611" s="389" t="s">
        <v>648</v>
      </c>
      <c r="F8611" s="389" t="s">
        <v>674</v>
      </c>
      <c r="G8611" s="389" t="s">
        <v>649</v>
      </c>
    </row>
    <row r="8612" spans="1:7">
      <c r="A8612" s="389" t="s">
        <v>514</v>
      </c>
      <c r="B8612" s="389" t="s">
        <v>517</v>
      </c>
      <c r="C8612" s="389">
        <v>2.659432276</v>
      </c>
      <c r="D8612" s="389" t="s">
        <v>663</v>
      </c>
      <c r="E8612" s="389" t="s">
        <v>648</v>
      </c>
      <c r="F8612" s="389" t="s">
        <v>674</v>
      </c>
      <c r="G8612" s="389" t="s">
        <v>649</v>
      </c>
    </row>
    <row r="8613" spans="1:7">
      <c r="A8613" s="389" t="s">
        <v>514</v>
      </c>
      <c r="B8613" s="389" t="s">
        <v>517</v>
      </c>
      <c r="C8613" s="389">
        <v>2.659432276</v>
      </c>
      <c r="D8613" s="389" t="s">
        <v>663</v>
      </c>
      <c r="E8613" s="389" t="s">
        <v>648</v>
      </c>
      <c r="F8613" s="389" t="s">
        <v>674</v>
      </c>
      <c r="G8613" s="389" t="s">
        <v>649</v>
      </c>
    </row>
    <row r="8614" spans="1:7">
      <c r="A8614" s="389" t="s">
        <v>552</v>
      </c>
      <c r="B8614" s="389" t="s">
        <v>517</v>
      </c>
      <c r="C8614" s="389">
        <v>0.15228121574600001</v>
      </c>
      <c r="D8614" s="389" t="s">
        <v>663</v>
      </c>
      <c r="E8614" s="389" t="s">
        <v>648</v>
      </c>
      <c r="F8614" s="389" t="s">
        <v>674</v>
      </c>
      <c r="G8614" s="389" t="s">
        <v>649</v>
      </c>
    </row>
    <row r="8615" spans="1:7">
      <c r="A8615" s="389" t="s">
        <v>552</v>
      </c>
      <c r="B8615" s="389" t="s">
        <v>517</v>
      </c>
      <c r="C8615" s="389">
        <v>0.69440946417100002</v>
      </c>
      <c r="D8615" s="389" t="s">
        <v>663</v>
      </c>
      <c r="E8615" s="389" t="s">
        <v>648</v>
      </c>
      <c r="F8615" s="389" t="s">
        <v>674</v>
      </c>
      <c r="G8615" s="389" t="s">
        <v>649</v>
      </c>
    </row>
    <row r="8616" spans="1:7">
      <c r="A8616" s="389" t="s">
        <v>552</v>
      </c>
      <c r="B8616" s="389" t="s">
        <v>517</v>
      </c>
      <c r="C8616" s="389">
        <v>1.30215133431</v>
      </c>
      <c r="D8616" s="389" t="s">
        <v>663</v>
      </c>
      <c r="E8616" s="389" t="s">
        <v>648</v>
      </c>
      <c r="F8616" s="389" t="s">
        <v>674</v>
      </c>
      <c r="G8616" s="389" t="s">
        <v>649</v>
      </c>
    </row>
    <row r="8617" spans="1:7">
      <c r="A8617" s="389" t="s">
        <v>552</v>
      </c>
      <c r="B8617" s="389" t="s">
        <v>517</v>
      </c>
      <c r="C8617" s="389">
        <v>1.7910997048699999</v>
      </c>
      <c r="D8617" s="389" t="s">
        <v>663</v>
      </c>
      <c r="E8617" s="389" t="s">
        <v>648</v>
      </c>
      <c r="F8617" s="389" t="s">
        <v>674</v>
      </c>
      <c r="G8617" s="389" t="s">
        <v>649</v>
      </c>
    </row>
    <row r="8618" spans="1:7">
      <c r="A8618" s="389" t="s">
        <v>552</v>
      </c>
      <c r="B8618" s="389" t="s">
        <v>517</v>
      </c>
      <c r="C8618" s="389">
        <v>1.7910997048699999</v>
      </c>
      <c r="D8618" s="389" t="s">
        <v>663</v>
      </c>
      <c r="E8618" s="389" t="s">
        <v>648</v>
      </c>
      <c r="F8618" s="389" t="s">
        <v>674</v>
      </c>
      <c r="G8618" s="389" t="s">
        <v>649</v>
      </c>
    </row>
    <row r="8619" spans="1:7">
      <c r="A8619" s="389" t="s">
        <v>550</v>
      </c>
      <c r="B8619" s="389" t="s">
        <v>517</v>
      </c>
      <c r="C8619" s="389">
        <v>38.287864319599898</v>
      </c>
      <c r="D8619" s="389" t="s">
        <v>663</v>
      </c>
      <c r="E8619" s="389" t="s">
        <v>648</v>
      </c>
      <c r="F8619" s="389" t="s">
        <v>674</v>
      </c>
      <c r="G8619" s="389" t="s">
        <v>649</v>
      </c>
    </row>
    <row r="8620" spans="1:7">
      <c r="A8620" s="389" t="s">
        <v>550</v>
      </c>
      <c r="B8620" s="389" t="s">
        <v>517</v>
      </c>
      <c r="C8620" s="389">
        <v>38.287864319599898</v>
      </c>
      <c r="D8620" s="389" t="s">
        <v>663</v>
      </c>
      <c r="E8620" s="389" t="s">
        <v>648</v>
      </c>
      <c r="F8620" s="389" t="s">
        <v>674</v>
      </c>
      <c r="G8620" s="389" t="s">
        <v>649</v>
      </c>
    </row>
    <row r="8621" spans="1:7">
      <c r="A8621" s="389" t="s">
        <v>550</v>
      </c>
      <c r="B8621" s="389" t="s">
        <v>517</v>
      </c>
      <c r="C8621" s="389">
        <v>38.287864319599898</v>
      </c>
      <c r="D8621" s="389" t="s">
        <v>663</v>
      </c>
      <c r="E8621" s="389" t="s">
        <v>648</v>
      </c>
      <c r="F8621" s="389" t="s">
        <v>674</v>
      </c>
      <c r="G8621" s="389" t="s">
        <v>649</v>
      </c>
    </row>
    <row r="8622" spans="1:7">
      <c r="A8622" s="389" t="s">
        <v>550</v>
      </c>
      <c r="B8622" s="389" t="s">
        <v>517</v>
      </c>
      <c r="C8622" s="389">
        <v>38.287864319599898</v>
      </c>
      <c r="D8622" s="389" t="s">
        <v>663</v>
      </c>
      <c r="E8622" s="389" t="s">
        <v>648</v>
      </c>
      <c r="F8622" s="389" t="s">
        <v>674</v>
      </c>
      <c r="G8622" s="389" t="s">
        <v>649</v>
      </c>
    </row>
    <row r="8623" spans="1:7">
      <c r="A8623" s="389" t="s">
        <v>547</v>
      </c>
      <c r="B8623" s="389" t="s">
        <v>517</v>
      </c>
      <c r="C8623" s="389">
        <v>14.9598555924</v>
      </c>
      <c r="D8623" s="389" t="s">
        <v>663</v>
      </c>
      <c r="E8623" s="389" t="s">
        <v>648</v>
      </c>
      <c r="F8623" s="389" t="s">
        <v>674</v>
      </c>
      <c r="G8623" s="389" t="s">
        <v>649</v>
      </c>
    </row>
    <row r="8624" spans="1:7">
      <c r="A8624" s="389" t="s">
        <v>558</v>
      </c>
      <c r="B8624" s="389" t="s">
        <v>517</v>
      </c>
      <c r="C8624" s="389">
        <v>18.1724791364</v>
      </c>
      <c r="D8624" s="389" t="s">
        <v>663</v>
      </c>
      <c r="E8624" s="389" t="s">
        <v>648</v>
      </c>
      <c r="F8624" s="389" t="s">
        <v>674</v>
      </c>
      <c r="G8624" s="389" t="s">
        <v>649</v>
      </c>
    </row>
    <row r="8625" spans="1:7">
      <c r="A8625" s="389" t="s">
        <v>547</v>
      </c>
      <c r="B8625" s="389" t="s">
        <v>517</v>
      </c>
      <c r="C8625" s="389">
        <v>6.8852641921400002</v>
      </c>
      <c r="D8625" s="389" t="s">
        <v>663</v>
      </c>
      <c r="E8625" s="389" t="s">
        <v>648</v>
      </c>
      <c r="F8625" s="389" t="s">
        <v>653</v>
      </c>
      <c r="G8625" s="389" t="s">
        <v>649</v>
      </c>
    </row>
    <row r="8626" spans="1:7">
      <c r="A8626" s="389" t="s">
        <v>577</v>
      </c>
      <c r="B8626" s="389" t="s">
        <v>517</v>
      </c>
      <c r="C8626" s="389">
        <v>1.28648095153</v>
      </c>
      <c r="D8626" s="389" t="s">
        <v>663</v>
      </c>
      <c r="E8626" s="389" t="s">
        <v>648</v>
      </c>
      <c r="F8626" s="389" t="s">
        <v>653</v>
      </c>
      <c r="G8626" s="389" t="s">
        <v>649</v>
      </c>
    </row>
    <row r="8627" spans="1:7">
      <c r="A8627" s="389" t="s">
        <v>551</v>
      </c>
      <c r="B8627" s="389" t="s">
        <v>517</v>
      </c>
      <c r="C8627" s="389">
        <v>5.59750639606</v>
      </c>
      <c r="D8627" s="389" t="s">
        <v>663</v>
      </c>
      <c r="E8627" s="389" t="s">
        <v>648</v>
      </c>
      <c r="F8627" s="389" t="s">
        <v>653</v>
      </c>
      <c r="G8627" s="389" t="s">
        <v>649</v>
      </c>
    </row>
    <row r="8628" spans="1:7">
      <c r="A8628" s="389" t="s">
        <v>524</v>
      </c>
      <c r="B8628" s="389" t="s">
        <v>517</v>
      </c>
      <c r="C8628" s="389">
        <v>1.0052891265699999</v>
      </c>
      <c r="D8628" s="389" t="s">
        <v>663</v>
      </c>
      <c r="E8628" s="389" t="s">
        <v>648</v>
      </c>
      <c r="F8628" s="389" t="s">
        <v>653</v>
      </c>
      <c r="G8628" s="389" t="s">
        <v>649</v>
      </c>
    </row>
    <row r="8629" spans="1:7">
      <c r="A8629" s="389" t="s">
        <v>514</v>
      </c>
      <c r="B8629" s="389" t="s">
        <v>517</v>
      </c>
      <c r="C8629" s="389">
        <v>22.440029093900002</v>
      </c>
      <c r="D8629" s="389" t="s">
        <v>663</v>
      </c>
      <c r="E8629" s="389" t="s">
        <v>648</v>
      </c>
      <c r="F8629" s="389" t="s">
        <v>653</v>
      </c>
      <c r="G8629" s="389" t="s">
        <v>649</v>
      </c>
    </row>
    <row r="8630" spans="1:7">
      <c r="A8630" s="389" t="s">
        <v>571</v>
      </c>
      <c r="B8630" s="389" t="s">
        <v>517</v>
      </c>
      <c r="C8630" s="389">
        <v>0.35272219267900001</v>
      </c>
      <c r="D8630" s="389" t="s">
        <v>663</v>
      </c>
      <c r="E8630" s="389" t="s">
        <v>648</v>
      </c>
      <c r="F8630" s="389" t="s">
        <v>653</v>
      </c>
      <c r="G8630" s="389" t="s">
        <v>649</v>
      </c>
    </row>
    <row r="8631" spans="1:7">
      <c r="A8631" s="389" t="s">
        <v>523</v>
      </c>
      <c r="B8631" s="389" t="s">
        <v>517</v>
      </c>
      <c r="C8631" s="389">
        <v>45.133726651499899</v>
      </c>
      <c r="D8631" s="389" t="s">
        <v>663</v>
      </c>
      <c r="E8631" s="389" t="s">
        <v>648</v>
      </c>
      <c r="F8631" s="389" t="s">
        <v>653</v>
      </c>
      <c r="G8631" s="389" t="s">
        <v>649</v>
      </c>
    </row>
    <row r="8632" spans="1:7">
      <c r="A8632" s="389" t="s">
        <v>523</v>
      </c>
      <c r="B8632" s="389" t="s">
        <v>517</v>
      </c>
      <c r="C8632" s="389">
        <v>45.133726651499899</v>
      </c>
      <c r="D8632" s="389" t="s">
        <v>663</v>
      </c>
      <c r="E8632" s="389" t="s">
        <v>648</v>
      </c>
      <c r="F8632" s="389" t="s">
        <v>653</v>
      </c>
      <c r="G8632" s="389" t="s">
        <v>649</v>
      </c>
    </row>
    <row r="8633" spans="1:7">
      <c r="A8633" s="389" t="s">
        <v>547</v>
      </c>
      <c r="B8633" s="389" t="s">
        <v>517</v>
      </c>
      <c r="C8633" s="389">
        <v>19.493827486800001</v>
      </c>
      <c r="D8633" s="389" t="s">
        <v>663</v>
      </c>
      <c r="E8633" s="389" t="s">
        <v>648</v>
      </c>
      <c r="F8633" s="389" t="s">
        <v>653</v>
      </c>
      <c r="G8633" s="389" t="s">
        <v>649</v>
      </c>
    </row>
    <row r="8634" spans="1:7">
      <c r="A8634" s="389" t="s">
        <v>543</v>
      </c>
      <c r="B8634" s="389" t="s">
        <v>517</v>
      </c>
      <c r="C8634" s="389">
        <v>0.92118464765600006</v>
      </c>
      <c r="D8634" s="389" t="s">
        <v>663</v>
      </c>
      <c r="E8634" s="389" t="s">
        <v>648</v>
      </c>
      <c r="F8634" s="389" t="s">
        <v>653</v>
      </c>
      <c r="G8634" s="389" t="s">
        <v>649</v>
      </c>
    </row>
    <row r="8635" spans="1:7">
      <c r="A8635" s="389" t="s">
        <v>556</v>
      </c>
      <c r="B8635" s="389" t="s">
        <v>517</v>
      </c>
      <c r="C8635" s="389">
        <v>0.92118464765600006</v>
      </c>
      <c r="D8635" s="389" t="s">
        <v>663</v>
      </c>
      <c r="E8635" s="389" t="s">
        <v>648</v>
      </c>
      <c r="F8635" s="389" t="s">
        <v>653</v>
      </c>
      <c r="G8635" s="389" t="s">
        <v>649</v>
      </c>
    </row>
    <row r="8636" spans="1:7">
      <c r="A8636" s="389" t="s">
        <v>546</v>
      </c>
      <c r="B8636" s="389" t="s">
        <v>517</v>
      </c>
      <c r="C8636" s="389">
        <v>6.3242343779599999</v>
      </c>
      <c r="D8636" s="389" t="s">
        <v>663</v>
      </c>
      <c r="E8636" s="389" t="s">
        <v>648</v>
      </c>
      <c r="F8636" s="389" t="s">
        <v>664</v>
      </c>
      <c r="G8636" s="389" t="s">
        <v>649</v>
      </c>
    </row>
    <row r="8637" spans="1:7">
      <c r="A8637" s="389" t="s">
        <v>577</v>
      </c>
      <c r="B8637" s="389" t="s">
        <v>517</v>
      </c>
      <c r="C8637" s="389">
        <v>6.2752774542700003</v>
      </c>
      <c r="D8637" s="389" t="s">
        <v>663</v>
      </c>
      <c r="E8637" s="389" t="s">
        <v>648</v>
      </c>
      <c r="F8637" s="389" t="s">
        <v>664</v>
      </c>
      <c r="G8637" s="389" t="s">
        <v>649</v>
      </c>
    </row>
    <row r="8638" spans="1:7">
      <c r="A8638" s="389" t="s">
        <v>543</v>
      </c>
      <c r="B8638" s="389" t="s">
        <v>517</v>
      </c>
      <c r="C8638" s="389">
        <v>4.9310294387300004</v>
      </c>
      <c r="D8638" s="389" t="s">
        <v>663</v>
      </c>
      <c r="E8638" s="389" t="s">
        <v>648</v>
      </c>
      <c r="F8638" s="389" t="s">
        <v>664</v>
      </c>
      <c r="G8638" s="389" t="s">
        <v>649</v>
      </c>
    </row>
    <row r="8639" spans="1:7">
      <c r="A8639" s="389" t="s">
        <v>571</v>
      </c>
      <c r="B8639" s="389" t="s">
        <v>517</v>
      </c>
      <c r="C8639" s="389">
        <v>2.3136137274899999</v>
      </c>
      <c r="D8639" s="389" t="s">
        <v>663</v>
      </c>
      <c r="E8639" s="389" t="s">
        <v>648</v>
      </c>
      <c r="F8639" s="389" t="s">
        <v>664</v>
      </c>
      <c r="G8639" s="389" t="s">
        <v>649</v>
      </c>
    </row>
    <row r="8640" spans="1:7">
      <c r="A8640" s="389" t="s">
        <v>571</v>
      </c>
      <c r="B8640" s="389" t="s">
        <v>517</v>
      </c>
      <c r="C8640" s="389">
        <v>19.5808291757</v>
      </c>
      <c r="D8640" s="389" t="s">
        <v>663</v>
      </c>
      <c r="E8640" s="389" t="s">
        <v>648</v>
      </c>
      <c r="F8640" s="389" t="s">
        <v>664</v>
      </c>
      <c r="G8640" s="389" t="s">
        <v>649</v>
      </c>
    </row>
    <row r="8641" spans="1:7">
      <c r="A8641" s="389" t="s">
        <v>552</v>
      </c>
      <c r="B8641" s="389" t="s">
        <v>517</v>
      </c>
      <c r="C8641" s="389">
        <v>9.7744099781599996</v>
      </c>
      <c r="D8641" s="389" t="s">
        <v>663</v>
      </c>
      <c r="E8641" s="389" t="s">
        <v>648</v>
      </c>
      <c r="F8641" s="389" t="s">
        <v>664</v>
      </c>
      <c r="G8641" s="389" t="s">
        <v>649</v>
      </c>
    </row>
    <row r="8642" spans="1:7">
      <c r="A8642" s="389" t="s">
        <v>577</v>
      </c>
      <c r="B8642" s="389" t="s">
        <v>517</v>
      </c>
      <c r="C8642" s="389">
        <v>5.1971858800300001</v>
      </c>
      <c r="D8642" s="389" t="s">
        <v>663</v>
      </c>
      <c r="E8642" s="389" t="s">
        <v>648</v>
      </c>
      <c r="F8642" s="389" t="s">
        <v>664</v>
      </c>
      <c r="G8642" s="389" t="s">
        <v>649</v>
      </c>
    </row>
    <row r="8643" spans="1:7">
      <c r="B8643" s="389" t="s">
        <v>517</v>
      </c>
      <c r="C8643" s="389">
        <v>1.4452325499400001</v>
      </c>
      <c r="D8643" s="389" t="s">
        <v>663</v>
      </c>
      <c r="E8643" s="389" t="s">
        <v>648</v>
      </c>
      <c r="F8643" s="389" t="s">
        <v>664</v>
      </c>
      <c r="G8643" s="389" t="s">
        <v>649</v>
      </c>
    </row>
    <row r="8644" spans="1:7">
      <c r="A8644" s="389" t="s">
        <v>577</v>
      </c>
      <c r="B8644" s="389" t="s">
        <v>517</v>
      </c>
      <c r="C8644" s="389">
        <v>3.48076565087</v>
      </c>
      <c r="D8644" s="389" t="s">
        <v>663</v>
      </c>
      <c r="E8644" s="389" t="s">
        <v>648</v>
      </c>
      <c r="F8644" s="389" t="s">
        <v>664</v>
      </c>
      <c r="G8644" s="389" t="s">
        <v>649</v>
      </c>
    </row>
    <row r="8645" spans="1:7">
      <c r="A8645" s="389" t="s">
        <v>554</v>
      </c>
      <c r="B8645" s="389" t="s">
        <v>517</v>
      </c>
      <c r="C8645" s="389">
        <v>2.8640631234699998</v>
      </c>
      <c r="D8645" s="389" t="s">
        <v>663</v>
      </c>
      <c r="E8645" s="389" t="s">
        <v>648</v>
      </c>
      <c r="F8645" s="389" t="s">
        <v>664</v>
      </c>
      <c r="G8645" s="389" t="s">
        <v>649</v>
      </c>
    </row>
    <row r="8646" spans="1:7">
      <c r="A8646" s="389" t="s">
        <v>554</v>
      </c>
      <c r="B8646" s="389" t="s">
        <v>517</v>
      </c>
      <c r="C8646" s="389">
        <v>2.8640631234699998</v>
      </c>
      <c r="D8646" s="389" t="s">
        <v>663</v>
      </c>
      <c r="E8646" s="389" t="s">
        <v>648</v>
      </c>
      <c r="F8646" s="389" t="s">
        <v>664</v>
      </c>
      <c r="G8646" s="389" t="s">
        <v>649</v>
      </c>
    </row>
    <row r="8647" spans="1:7">
      <c r="A8647" s="389" t="s">
        <v>554</v>
      </c>
      <c r="B8647" s="389" t="s">
        <v>517</v>
      </c>
      <c r="C8647" s="389">
        <v>2.8640631234699998</v>
      </c>
      <c r="D8647" s="389" t="s">
        <v>663</v>
      </c>
      <c r="E8647" s="389" t="s">
        <v>648</v>
      </c>
      <c r="F8647" s="389" t="s">
        <v>664</v>
      </c>
      <c r="G8647" s="389" t="s">
        <v>649</v>
      </c>
    </row>
    <row r="8648" spans="1:7">
      <c r="A8648" s="389" t="s">
        <v>578</v>
      </c>
      <c r="B8648" s="389" t="s">
        <v>517</v>
      </c>
      <c r="C8648" s="389">
        <v>2.8640631234699998</v>
      </c>
      <c r="D8648" s="389" t="s">
        <v>663</v>
      </c>
      <c r="E8648" s="389" t="s">
        <v>648</v>
      </c>
      <c r="F8648" s="389" t="s">
        <v>664</v>
      </c>
      <c r="G8648" s="389" t="s">
        <v>649</v>
      </c>
    </row>
    <row r="8649" spans="1:7">
      <c r="A8649" s="389" t="s">
        <v>551</v>
      </c>
      <c r="B8649" s="389" t="s">
        <v>517</v>
      </c>
      <c r="C8649" s="389">
        <v>16.645813155300001</v>
      </c>
      <c r="D8649" s="389" t="s">
        <v>663</v>
      </c>
      <c r="E8649" s="389" t="s">
        <v>648</v>
      </c>
      <c r="F8649" s="389" t="s">
        <v>664</v>
      </c>
      <c r="G8649" s="389" t="s">
        <v>649</v>
      </c>
    </row>
    <row r="8650" spans="1:7">
      <c r="A8650" s="389" t="s">
        <v>530</v>
      </c>
      <c r="B8650" s="389" t="s">
        <v>517</v>
      </c>
      <c r="C8650" s="389">
        <v>1.52592554011</v>
      </c>
      <c r="D8650" s="389" t="s">
        <v>663</v>
      </c>
      <c r="E8650" s="389" t="s">
        <v>648</v>
      </c>
      <c r="F8650" s="389" t="s">
        <v>664</v>
      </c>
      <c r="G8650" s="389" t="s">
        <v>649</v>
      </c>
    </row>
    <row r="8651" spans="1:7">
      <c r="A8651" s="389" t="s">
        <v>579</v>
      </c>
      <c r="B8651" s="389" t="s">
        <v>517</v>
      </c>
      <c r="C8651" s="389">
        <v>1.52592554011</v>
      </c>
      <c r="D8651" s="389" t="s">
        <v>663</v>
      </c>
      <c r="E8651" s="389" t="s">
        <v>648</v>
      </c>
      <c r="F8651" s="389" t="s">
        <v>664</v>
      </c>
      <c r="G8651" s="389" t="s">
        <v>649</v>
      </c>
    </row>
    <row r="8652" spans="1:7">
      <c r="A8652" s="389" t="s">
        <v>551</v>
      </c>
      <c r="B8652" s="389" t="s">
        <v>517</v>
      </c>
      <c r="C8652" s="389">
        <v>8.5509029407600003</v>
      </c>
      <c r="D8652" s="389" t="s">
        <v>663</v>
      </c>
      <c r="E8652" s="389" t="s">
        <v>648</v>
      </c>
      <c r="F8652" s="389" t="s">
        <v>664</v>
      </c>
      <c r="G8652" s="389" t="s">
        <v>649</v>
      </c>
    </row>
    <row r="8653" spans="1:7">
      <c r="A8653" s="389" t="s">
        <v>551</v>
      </c>
      <c r="B8653" s="389" t="s">
        <v>517</v>
      </c>
      <c r="C8653" s="389">
        <v>8.5509029407600003</v>
      </c>
      <c r="D8653" s="389" t="s">
        <v>663</v>
      </c>
      <c r="E8653" s="389" t="s">
        <v>648</v>
      </c>
      <c r="F8653" s="389" t="s">
        <v>664</v>
      </c>
      <c r="G8653" s="389" t="s">
        <v>649</v>
      </c>
    </row>
    <row r="8654" spans="1:7">
      <c r="A8654" s="389" t="s">
        <v>551</v>
      </c>
      <c r="B8654" s="389" t="s">
        <v>517</v>
      </c>
      <c r="C8654" s="389">
        <v>8.5509029407600003</v>
      </c>
      <c r="D8654" s="389" t="s">
        <v>663</v>
      </c>
      <c r="E8654" s="389" t="s">
        <v>648</v>
      </c>
      <c r="F8654" s="389" t="s">
        <v>664</v>
      </c>
      <c r="G8654" s="389" t="s">
        <v>649</v>
      </c>
    </row>
    <row r="8655" spans="1:7">
      <c r="A8655" s="389" t="s">
        <v>537</v>
      </c>
      <c r="B8655" s="389" t="s">
        <v>517</v>
      </c>
      <c r="C8655" s="389">
        <v>4.1111370269199998</v>
      </c>
      <c r="D8655" s="389" t="s">
        <v>663</v>
      </c>
      <c r="E8655" s="389" t="s">
        <v>648</v>
      </c>
      <c r="F8655" s="389" t="s">
        <v>664</v>
      </c>
      <c r="G8655" s="389" t="s">
        <v>649</v>
      </c>
    </row>
    <row r="8656" spans="1:7">
      <c r="A8656" s="389" t="s">
        <v>537</v>
      </c>
      <c r="B8656" s="389" t="s">
        <v>517</v>
      </c>
      <c r="C8656" s="389">
        <v>4.1111370269199998</v>
      </c>
      <c r="D8656" s="389" t="s">
        <v>663</v>
      </c>
      <c r="E8656" s="389" t="s">
        <v>648</v>
      </c>
      <c r="F8656" s="389" t="s">
        <v>664</v>
      </c>
      <c r="G8656" s="389" t="s">
        <v>649</v>
      </c>
    </row>
    <row r="8657" spans="1:7">
      <c r="A8657" s="389" t="s">
        <v>556</v>
      </c>
      <c r="B8657" s="389" t="s">
        <v>517</v>
      </c>
      <c r="C8657" s="389">
        <v>4.1111370269199998</v>
      </c>
      <c r="D8657" s="389" t="s">
        <v>663</v>
      </c>
      <c r="E8657" s="389" t="s">
        <v>648</v>
      </c>
      <c r="F8657" s="389" t="s">
        <v>664</v>
      </c>
      <c r="G8657" s="389" t="s">
        <v>649</v>
      </c>
    </row>
    <row r="8658" spans="1:7">
      <c r="A8658" s="389" t="s">
        <v>547</v>
      </c>
      <c r="B8658" s="389" t="s">
        <v>517</v>
      </c>
      <c r="C8658" s="389">
        <v>14.1699377803</v>
      </c>
      <c r="D8658" s="389" t="s">
        <v>663</v>
      </c>
      <c r="E8658" s="389" t="s">
        <v>648</v>
      </c>
      <c r="F8658" s="389" t="s">
        <v>664</v>
      </c>
      <c r="G8658" s="389" t="s">
        <v>649</v>
      </c>
    </row>
    <row r="8659" spans="1:7">
      <c r="A8659" s="389" t="s">
        <v>553</v>
      </c>
      <c r="B8659" s="389" t="s">
        <v>517</v>
      </c>
      <c r="C8659" s="389">
        <v>2.7365326265999999</v>
      </c>
      <c r="D8659" s="389" t="s">
        <v>663</v>
      </c>
      <c r="E8659" s="389" t="s">
        <v>648</v>
      </c>
      <c r="F8659" s="389" t="s">
        <v>664</v>
      </c>
      <c r="G8659" s="389" t="s">
        <v>649</v>
      </c>
    </row>
    <row r="8660" spans="1:7">
      <c r="A8660" s="389" t="s">
        <v>553</v>
      </c>
      <c r="B8660" s="389" t="s">
        <v>517</v>
      </c>
      <c r="C8660" s="389">
        <v>2.7365326265999999</v>
      </c>
      <c r="D8660" s="389" t="s">
        <v>663</v>
      </c>
      <c r="E8660" s="389" t="s">
        <v>648</v>
      </c>
      <c r="F8660" s="389" t="s">
        <v>664</v>
      </c>
      <c r="G8660" s="389" t="s">
        <v>649</v>
      </c>
    </row>
    <row r="8661" spans="1:7">
      <c r="A8661" s="389" t="s">
        <v>578</v>
      </c>
      <c r="B8661" s="389" t="s">
        <v>517</v>
      </c>
      <c r="C8661" s="389">
        <v>2.7365326265999999</v>
      </c>
      <c r="D8661" s="389" t="s">
        <v>663</v>
      </c>
      <c r="E8661" s="389" t="s">
        <v>648</v>
      </c>
      <c r="F8661" s="389" t="s">
        <v>664</v>
      </c>
      <c r="G8661" s="389" t="s">
        <v>649</v>
      </c>
    </row>
    <row r="8662" spans="1:7">
      <c r="A8662" s="389" t="s">
        <v>551</v>
      </c>
      <c r="B8662" s="389" t="s">
        <v>517</v>
      </c>
      <c r="C8662" s="389">
        <v>4.7902368271200002</v>
      </c>
      <c r="D8662" s="389" t="s">
        <v>663</v>
      </c>
      <c r="E8662" s="389" t="s">
        <v>648</v>
      </c>
      <c r="F8662" s="389" t="s">
        <v>664</v>
      </c>
      <c r="G8662" s="389" t="s">
        <v>649</v>
      </c>
    </row>
    <row r="8663" spans="1:7">
      <c r="A8663" s="389" t="s">
        <v>551</v>
      </c>
      <c r="B8663" s="389" t="s">
        <v>517</v>
      </c>
      <c r="C8663" s="389">
        <v>13.640943780200001</v>
      </c>
      <c r="D8663" s="389" t="s">
        <v>663</v>
      </c>
      <c r="E8663" s="389" t="s">
        <v>648</v>
      </c>
      <c r="F8663" s="389" t="s">
        <v>664</v>
      </c>
      <c r="G8663" s="389" t="s">
        <v>649</v>
      </c>
    </row>
    <row r="8664" spans="1:7">
      <c r="A8664" s="389" t="s">
        <v>551</v>
      </c>
      <c r="B8664" s="389" t="s">
        <v>517</v>
      </c>
      <c r="C8664" s="389">
        <v>13.640943780200001</v>
      </c>
      <c r="D8664" s="389" t="s">
        <v>663</v>
      </c>
      <c r="E8664" s="389" t="s">
        <v>648</v>
      </c>
      <c r="F8664" s="389" t="s">
        <v>664</v>
      </c>
      <c r="G8664" s="389" t="s">
        <v>649</v>
      </c>
    </row>
    <row r="8665" spans="1:7">
      <c r="A8665" s="389" t="s">
        <v>551</v>
      </c>
      <c r="B8665" s="389" t="s">
        <v>517</v>
      </c>
      <c r="C8665" s="389">
        <v>14.509993700300001</v>
      </c>
      <c r="D8665" s="389" t="s">
        <v>663</v>
      </c>
      <c r="E8665" s="389" t="s">
        <v>648</v>
      </c>
      <c r="F8665" s="389" t="s">
        <v>664</v>
      </c>
      <c r="G8665" s="389" t="s">
        <v>649</v>
      </c>
    </row>
    <row r="8666" spans="1:7">
      <c r="A8666" s="389" t="s">
        <v>551</v>
      </c>
      <c r="B8666" s="389" t="s">
        <v>517</v>
      </c>
      <c r="C8666" s="389">
        <v>14.509993700300001</v>
      </c>
      <c r="D8666" s="389" t="s">
        <v>663</v>
      </c>
      <c r="E8666" s="389" t="s">
        <v>648</v>
      </c>
      <c r="F8666" s="389" t="s">
        <v>664</v>
      </c>
      <c r="G8666" s="389" t="s">
        <v>649</v>
      </c>
    </row>
    <row r="8667" spans="1:7">
      <c r="A8667" s="389" t="s">
        <v>556</v>
      </c>
      <c r="B8667" s="389" t="s">
        <v>517</v>
      </c>
      <c r="C8667" s="389">
        <v>1.60951534861</v>
      </c>
      <c r="D8667" s="389" t="s">
        <v>663</v>
      </c>
      <c r="E8667" s="389" t="s">
        <v>648</v>
      </c>
      <c r="F8667" s="389" t="s">
        <v>664</v>
      </c>
      <c r="G8667" s="389" t="s">
        <v>649</v>
      </c>
    </row>
    <row r="8668" spans="1:7">
      <c r="A8668" s="389" t="s">
        <v>556</v>
      </c>
      <c r="B8668" s="389" t="s">
        <v>517</v>
      </c>
      <c r="C8668" s="389">
        <v>1.60951534861</v>
      </c>
      <c r="D8668" s="389" t="s">
        <v>663</v>
      </c>
      <c r="E8668" s="389" t="s">
        <v>648</v>
      </c>
      <c r="F8668" s="389" t="s">
        <v>664</v>
      </c>
      <c r="G8668" s="389" t="s">
        <v>649</v>
      </c>
    </row>
    <row r="8669" spans="1:7">
      <c r="A8669" s="389" t="s">
        <v>555</v>
      </c>
      <c r="B8669" s="389" t="s">
        <v>517</v>
      </c>
      <c r="C8669" s="389">
        <v>33.1461347284</v>
      </c>
      <c r="D8669" s="389" t="s">
        <v>663</v>
      </c>
      <c r="E8669" s="389" t="s">
        <v>648</v>
      </c>
      <c r="F8669" s="389" t="s">
        <v>664</v>
      </c>
      <c r="G8669" s="389" t="s">
        <v>649</v>
      </c>
    </row>
    <row r="8670" spans="1:7">
      <c r="A8670" s="389" t="s">
        <v>577</v>
      </c>
      <c r="B8670" s="389" t="s">
        <v>517</v>
      </c>
      <c r="C8670" s="389">
        <v>3.9058239919900002</v>
      </c>
      <c r="D8670" s="389" t="s">
        <v>663</v>
      </c>
      <c r="E8670" s="389" t="s">
        <v>648</v>
      </c>
      <c r="F8670" s="389" t="s">
        <v>664</v>
      </c>
      <c r="G8670" s="389" t="s">
        <v>649</v>
      </c>
    </row>
    <row r="8671" spans="1:7">
      <c r="A8671" s="389" t="s">
        <v>554</v>
      </c>
      <c r="B8671" s="389" t="s">
        <v>517</v>
      </c>
      <c r="C8671" s="389">
        <v>2.80426062014</v>
      </c>
      <c r="D8671" s="389" t="s">
        <v>663</v>
      </c>
      <c r="E8671" s="389" t="s">
        <v>648</v>
      </c>
      <c r="F8671" s="389" t="s">
        <v>664</v>
      </c>
      <c r="G8671" s="389" t="s">
        <v>649</v>
      </c>
    </row>
    <row r="8672" spans="1:7">
      <c r="A8672" s="389" t="s">
        <v>577</v>
      </c>
      <c r="B8672" s="389" t="s">
        <v>517</v>
      </c>
      <c r="C8672" s="389">
        <v>1.50055433851</v>
      </c>
      <c r="D8672" s="389" t="s">
        <v>663</v>
      </c>
      <c r="E8672" s="389" t="s">
        <v>648</v>
      </c>
      <c r="F8672" s="389" t="s">
        <v>664</v>
      </c>
      <c r="G8672" s="389" t="s">
        <v>649</v>
      </c>
    </row>
    <row r="8673" spans="1:7">
      <c r="A8673" s="389" t="s">
        <v>553</v>
      </c>
      <c r="B8673" s="389" t="s">
        <v>517</v>
      </c>
      <c r="C8673" s="389">
        <v>4.0841981561600003</v>
      </c>
      <c r="D8673" s="389" t="s">
        <v>663</v>
      </c>
      <c r="E8673" s="389" t="s">
        <v>648</v>
      </c>
      <c r="F8673" s="389" t="s">
        <v>664</v>
      </c>
      <c r="G8673" s="389" t="s">
        <v>649</v>
      </c>
    </row>
    <row r="8674" spans="1:7">
      <c r="A8674" s="389" t="s">
        <v>553</v>
      </c>
      <c r="B8674" s="389" t="s">
        <v>517</v>
      </c>
      <c r="C8674" s="389">
        <v>4.0841981561600003</v>
      </c>
      <c r="D8674" s="389" t="s">
        <v>663</v>
      </c>
      <c r="E8674" s="389" t="s">
        <v>648</v>
      </c>
      <c r="F8674" s="389" t="s">
        <v>664</v>
      </c>
      <c r="G8674" s="389" t="s">
        <v>649</v>
      </c>
    </row>
    <row r="8675" spans="1:7">
      <c r="A8675" s="389" t="s">
        <v>578</v>
      </c>
      <c r="B8675" s="389" t="s">
        <v>517</v>
      </c>
      <c r="C8675" s="389">
        <v>4.0841981561600003</v>
      </c>
      <c r="D8675" s="389" t="s">
        <v>663</v>
      </c>
      <c r="E8675" s="389" t="s">
        <v>648</v>
      </c>
      <c r="F8675" s="389" t="s">
        <v>664</v>
      </c>
      <c r="G8675" s="389" t="s">
        <v>649</v>
      </c>
    </row>
    <row r="8676" spans="1:7">
      <c r="A8676" s="389" t="s">
        <v>560</v>
      </c>
      <c r="B8676" s="389" t="s">
        <v>517</v>
      </c>
      <c r="C8676" s="389">
        <v>5.1220292777900003</v>
      </c>
      <c r="D8676" s="389" t="s">
        <v>663</v>
      </c>
      <c r="E8676" s="389" t="s">
        <v>648</v>
      </c>
      <c r="F8676" s="389" t="s">
        <v>664</v>
      </c>
      <c r="G8676" s="389" t="s">
        <v>649</v>
      </c>
    </row>
    <row r="8677" spans="1:7">
      <c r="A8677" s="389" t="s">
        <v>551</v>
      </c>
      <c r="B8677" s="389" t="s">
        <v>517</v>
      </c>
      <c r="C8677" s="389">
        <v>6.43986907669</v>
      </c>
      <c r="D8677" s="389" t="s">
        <v>663</v>
      </c>
      <c r="E8677" s="389" t="s">
        <v>648</v>
      </c>
      <c r="F8677" s="389" t="s">
        <v>664</v>
      </c>
      <c r="G8677" s="389" t="s">
        <v>649</v>
      </c>
    </row>
    <row r="8678" spans="1:7">
      <c r="A8678" s="389" t="s">
        <v>551</v>
      </c>
      <c r="B8678" s="389" t="s">
        <v>517</v>
      </c>
      <c r="C8678" s="389">
        <v>3.1304389555699998</v>
      </c>
      <c r="D8678" s="389" t="s">
        <v>663</v>
      </c>
      <c r="E8678" s="389" t="s">
        <v>648</v>
      </c>
      <c r="F8678" s="389" t="s">
        <v>664</v>
      </c>
      <c r="G8678" s="389" t="s">
        <v>649</v>
      </c>
    </row>
    <row r="8679" spans="1:7">
      <c r="A8679" s="389" t="s">
        <v>552</v>
      </c>
      <c r="B8679" s="389" t="s">
        <v>517</v>
      </c>
      <c r="C8679" s="389">
        <v>6.7737211080500002</v>
      </c>
      <c r="D8679" s="389" t="s">
        <v>663</v>
      </c>
      <c r="E8679" s="389" t="s">
        <v>648</v>
      </c>
      <c r="F8679" s="389" t="s">
        <v>664</v>
      </c>
      <c r="G8679" s="389" t="s">
        <v>649</v>
      </c>
    </row>
    <row r="8680" spans="1:7">
      <c r="A8680" s="389" t="s">
        <v>551</v>
      </c>
      <c r="B8680" s="389" t="s">
        <v>517</v>
      </c>
      <c r="C8680" s="389">
        <v>2.27836542384</v>
      </c>
      <c r="D8680" s="389" t="s">
        <v>663</v>
      </c>
      <c r="E8680" s="389" t="s">
        <v>648</v>
      </c>
      <c r="F8680" s="389" t="s">
        <v>664</v>
      </c>
      <c r="G8680" s="389" t="s">
        <v>649</v>
      </c>
    </row>
    <row r="8681" spans="1:7">
      <c r="A8681" s="389" t="s">
        <v>551</v>
      </c>
      <c r="B8681" s="389" t="s">
        <v>517</v>
      </c>
      <c r="C8681" s="389">
        <v>39.4198858524</v>
      </c>
      <c r="D8681" s="389" t="s">
        <v>663</v>
      </c>
      <c r="E8681" s="389" t="s">
        <v>648</v>
      </c>
      <c r="F8681" s="389" t="s">
        <v>664</v>
      </c>
      <c r="G8681" s="389" t="s">
        <v>649</v>
      </c>
    </row>
    <row r="8682" spans="1:7">
      <c r="A8682" s="389" t="s">
        <v>553</v>
      </c>
      <c r="B8682" s="389" t="s">
        <v>517</v>
      </c>
      <c r="C8682" s="389">
        <v>1.0209843193200001</v>
      </c>
      <c r="D8682" s="389" t="s">
        <v>663</v>
      </c>
      <c r="E8682" s="389" t="s">
        <v>648</v>
      </c>
      <c r="F8682" s="389" t="s">
        <v>664</v>
      </c>
      <c r="G8682" s="389" t="s">
        <v>649</v>
      </c>
    </row>
    <row r="8683" spans="1:7">
      <c r="A8683" s="389" t="s">
        <v>571</v>
      </c>
      <c r="B8683" s="389" t="s">
        <v>517</v>
      </c>
      <c r="C8683" s="389">
        <v>2.27478882054</v>
      </c>
      <c r="D8683" s="389" t="s">
        <v>663</v>
      </c>
      <c r="E8683" s="389" t="s">
        <v>648</v>
      </c>
      <c r="F8683" s="389" t="s">
        <v>664</v>
      </c>
      <c r="G8683" s="389" t="s">
        <v>649</v>
      </c>
    </row>
    <row r="8684" spans="1:7">
      <c r="A8684" s="389" t="s">
        <v>572</v>
      </c>
      <c r="B8684" s="389" t="s">
        <v>517</v>
      </c>
      <c r="C8684" s="389">
        <v>1.65990049143</v>
      </c>
      <c r="D8684" s="389" t="s">
        <v>663</v>
      </c>
      <c r="E8684" s="389" t="s">
        <v>648</v>
      </c>
      <c r="F8684" s="389" t="s">
        <v>664</v>
      </c>
      <c r="G8684" s="389" t="s">
        <v>649</v>
      </c>
    </row>
    <row r="8685" spans="1:7">
      <c r="A8685" s="389" t="s">
        <v>555</v>
      </c>
      <c r="B8685" s="389" t="s">
        <v>517</v>
      </c>
      <c r="C8685" s="389">
        <v>21.502077893300001</v>
      </c>
      <c r="D8685" s="389" t="s">
        <v>663</v>
      </c>
      <c r="E8685" s="389" t="s">
        <v>648</v>
      </c>
      <c r="F8685" s="389" t="s">
        <v>664</v>
      </c>
      <c r="G8685" s="389" t="s">
        <v>649</v>
      </c>
    </row>
    <row r="8686" spans="1:7">
      <c r="A8686" s="389" t="s">
        <v>555</v>
      </c>
      <c r="B8686" s="389" t="s">
        <v>517</v>
      </c>
      <c r="C8686" s="389">
        <v>21.502077893300001</v>
      </c>
      <c r="D8686" s="389" t="s">
        <v>663</v>
      </c>
      <c r="E8686" s="389" t="s">
        <v>648</v>
      </c>
      <c r="F8686" s="389" t="s">
        <v>664</v>
      </c>
      <c r="G8686" s="389" t="s">
        <v>649</v>
      </c>
    </row>
    <row r="8687" spans="1:7">
      <c r="A8687" s="389" t="s">
        <v>577</v>
      </c>
      <c r="B8687" s="389" t="s">
        <v>517</v>
      </c>
      <c r="C8687" s="389">
        <v>9.7175302518500004</v>
      </c>
      <c r="D8687" s="389" t="s">
        <v>663</v>
      </c>
      <c r="E8687" s="389" t="s">
        <v>648</v>
      </c>
      <c r="F8687" s="389" t="s">
        <v>664</v>
      </c>
      <c r="G8687" s="389" t="s">
        <v>649</v>
      </c>
    </row>
    <row r="8688" spans="1:7">
      <c r="A8688" s="389" t="s">
        <v>577</v>
      </c>
      <c r="B8688" s="389" t="s">
        <v>517</v>
      </c>
      <c r="C8688" s="389">
        <v>4.1591128341700001</v>
      </c>
      <c r="D8688" s="389" t="s">
        <v>663</v>
      </c>
      <c r="E8688" s="389" t="s">
        <v>648</v>
      </c>
      <c r="F8688" s="389" t="s">
        <v>664</v>
      </c>
      <c r="G8688" s="389" t="s">
        <v>649</v>
      </c>
    </row>
    <row r="8689" spans="1:7">
      <c r="A8689" s="389" t="s">
        <v>532</v>
      </c>
      <c r="B8689" s="389" t="s">
        <v>517</v>
      </c>
      <c r="C8689" s="389">
        <v>8.5409413260600004</v>
      </c>
      <c r="D8689" s="389" t="s">
        <v>663</v>
      </c>
      <c r="E8689" s="389" t="s">
        <v>648</v>
      </c>
      <c r="F8689" s="389" t="s">
        <v>664</v>
      </c>
      <c r="G8689" s="389" t="s">
        <v>649</v>
      </c>
    </row>
    <row r="8690" spans="1:7">
      <c r="A8690" s="389" t="s">
        <v>532</v>
      </c>
      <c r="B8690" s="389" t="s">
        <v>517</v>
      </c>
      <c r="C8690" s="389">
        <v>8.5409413260600004</v>
      </c>
      <c r="D8690" s="389" t="s">
        <v>663</v>
      </c>
      <c r="E8690" s="389" t="s">
        <v>648</v>
      </c>
      <c r="F8690" s="389" t="s">
        <v>664</v>
      </c>
      <c r="G8690" s="389" t="s">
        <v>649</v>
      </c>
    </row>
    <row r="8691" spans="1:7">
      <c r="A8691" s="389" t="s">
        <v>551</v>
      </c>
      <c r="B8691" s="389" t="s">
        <v>517</v>
      </c>
      <c r="C8691" s="389">
        <v>5.7836908130399998</v>
      </c>
      <c r="D8691" s="389" t="s">
        <v>663</v>
      </c>
      <c r="E8691" s="389" t="s">
        <v>648</v>
      </c>
      <c r="F8691" s="389" t="s">
        <v>664</v>
      </c>
      <c r="G8691" s="389" t="s">
        <v>649</v>
      </c>
    </row>
    <row r="8692" spans="1:7">
      <c r="A8692" s="389" t="s">
        <v>551</v>
      </c>
      <c r="B8692" s="389" t="s">
        <v>517</v>
      </c>
      <c r="C8692" s="389">
        <v>5.7836908130399998</v>
      </c>
      <c r="D8692" s="389" t="s">
        <v>663</v>
      </c>
      <c r="E8692" s="389" t="s">
        <v>648</v>
      </c>
      <c r="F8692" s="389" t="s">
        <v>664</v>
      </c>
      <c r="G8692" s="389" t="s">
        <v>649</v>
      </c>
    </row>
    <row r="8693" spans="1:7">
      <c r="A8693" s="389" t="s">
        <v>577</v>
      </c>
      <c r="B8693" s="389" t="s">
        <v>517</v>
      </c>
      <c r="C8693" s="389">
        <v>0.62683286144000006</v>
      </c>
      <c r="D8693" s="389" t="s">
        <v>663</v>
      </c>
      <c r="E8693" s="389" t="s">
        <v>648</v>
      </c>
      <c r="F8693" s="389" t="s">
        <v>664</v>
      </c>
      <c r="G8693" s="389" t="s">
        <v>649</v>
      </c>
    </row>
    <row r="8694" spans="1:7">
      <c r="A8694" s="389" t="s">
        <v>555</v>
      </c>
      <c r="B8694" s="389" t="s">
        <v>517</v>
      </c>
      <c r="C8694" s="389">
        <v>3.8766499025200001</v>
      </c>
      <c r="D8694" s="389" t="s">
        <v>663</v>
      </c>
      <c r="E8694" s="389" t="s">
        <v>648</v>
      </c>
      <c r="F8694" s="389" t="s">
        <v>664</v>
      </c>
      <c r="G8694" s="389" t="s">
        <v>649</v>
      </c>
    </row>
    <row r="8695" spans="1:7">
      <c r="A8695" s="389" t="s">
        <v>555</v>
      </c>
      <c r="B8695" s="389" t="s">
        <v>517</v>
      </c>
      <c r="C8695" s="389">
        <v>3.8766499025200001</v>
      </c>
      <c r="D8695" s="389" t="s">
        <v>663</v>
      </c>
      <c r="E8695" s="389" t="s">
        <v>648</v>
      </c>
      <c r="F8695" s="389" t="s">
        <v>664</v>
      </c>
      <c r="G8695" s="389" t="s">
        <v>649</v>
      </c>
    </row>
    <row r="8696" spans="1:7">
      <c r="A8696" s="389" t="s">
        <v>578</v>
      </c>
      <c r="B8696" s="389" t="s">
        <v>517</v>
      </c>
      <c r="C8696" s="389">
        <v>10.070396260100001</v>
      </c>
      <c r="D8696" s="389" t="s">
        <v>663</v>
      </c>
      <c r="E8696" s="389" t="s">
        <v>648</v>
      </c>
      <c r="F8696" s="389" t="s">
        <v>664</v>
      </c>
      <c r="G8696" s="389" t="s">
        <v>649</v>
      </c>
    </row>
    <row r="8697" spans="1:7">
      <c r="A8697" s="389" t="s">
        <v>577</v>
      </c>
      <c r="B8697" s="389" t="s">
        <v>517</v>
      </c>
      <c r="C8697" s="389">
        <v>1.98224213305</v>
      </c>
      <c r="D8697" s="389" t="s">
        <v>663</v>
      </c>
      <c r="E8697" s="389" t="s">
        <v>648</v>
      </c>
      <c r="F8697" s="389" t="s">
        <v>664</v>
      </c>
      <c r="G8697" s="389" t="s">
        <v>649</v>
      </c>
    </row>
    <row r="8698" spans="1:7">
      <c r="A8698" s="389" t="s">
        <v>527</v>
      </c>
      <c r="B8698" s="389" t="s">
        <v>517</v>
      </c>
      <c r="C8698" s="389">
        <v>8.9865576874500004</v>
      </c>
      <c r="D8698" s="389" t="s">
        <v>663</v>
      </c>
      <c r="E8698" s="389" t="s">
        <v>648</v>
      </c>
      <c r="F8698" s="389" t="s">
        <v>664</v>
      </c>
      <c r="G8698" s="389" t="s">
        <v>649</v>
      </c>
    </row>
    <row r="8699" spans="1:7">
      <c r="A8699" s="389" t="s">
        <v>527</v>
      </c>
      <c r="B8699" s="389" t="s">
        <v>517</v>
      </c>
      <c r="C8699" s="389">
        <v>8.9865576874500004</v>
      </c>
      <c r="D8699" s="389" t="s">
        <v>663</v>
      </c>
      <c r="E8699" s="389" t="s">
        <v>648</v>
      </c>
      <c r="F8699" s="389" t="s">
        <v>664</v>
      </c>
      <c r="G8699" s="389" t="s">
        <v>649</v>
      </c>
    </row>
    <row r="8700" spans="1:7">
      <c r="A8700" s="389" t="s">
        <v>527</v>
      </c>
      <c r="B8700" s="389" t="s">
        <v>517</v>
      </c>
      <c r="C8700" s="389">
        <v>8.9865576874500004</v>
      </c>
      <c r="D8700" s="389" t="s">
        <v>663</v>
      </c>
      <c r="E8700" s="389" t="s">
        <v>648</v>
      </c>
      <c r="F8700" s="389" t="s">
        <v>664</v>
      </c>
      <c r="G8700" s="389" t="s">
        <v>649</v>
      </c>
    </row>
    <row r="8701" spans="1:7">
      <c r="A8701" s="389" t="s">
        <v>577</v>
      </c>
      <c r="B8701" s="389" t="s">
        <v>517</v>
      </c>
      <c r="C8701" s="389">
        <v>2.4313080038299999</v>
      </c>
      <c r="D8701" s="389" t="s">
        <v>663</v>
      </c>
      <c r="E8701" s="389" t="s">
        <v>648</v>
      </c>
      <c r="F8701" s="389" t="s">
        <v>664</v>
      </c>
      <c r="G8701" s="389" t="s">
        <v>649</v>
      </c>
    </row>
    <row r="8702" spans="1:7">
      <c r="A8702" s="389" t="s">
        <v>577</v>
      </c>
      <c r="B8702" s="389" t="s">
        <v>517</v>
      </c>
      <c r="C8702" s="389">
        <v>2.4313080038299999</v>
      </c>
      <c r="D8702" s="389" t="s">
        <v>663</v>
      </c>
      <c r="E8702" s="389" t="s">
        <v>648</v>
      </c>
      <c r="F8702" s="389" t="s">
        <v>664</v>
      </c>
      <c r="G8702" s="389" t="s">
        <v>649</v>
      </c>
    </row>
    <row r="8703" spans="1:7">
      <c r="A8703" s="389" t="s">
        <v>576</v>
      </c>
      <c r="B8703" s="389" t="s">
        <v>517</v>
      </c>
      <c r="C8703" s="389">
        <v>1.7003932585999999</v>
      </c>
      <c r="D8703" s="389" t="s">
        <v>663</v>
      </c>
      <c r="E8703" s="389" t="s">
        <v>648</v>
      </c>
      <c r="F8703" s="389" t="s">
        <v>664</v>
      </c>
      <c r="G8703" s="389" t="s">
        <v>649</v>
      </c>
    </row>
    <row r="8704" spans="1:7">
      <c r="A8704" s="389" t="s">
        <v>578</v>
      </c>
      <c r="B8704" s="389" t="s">
        <v>517</v>
      </c>
      <c r="C8704" s="389">
        <v>1.7003932585999999</v>
      </c>
      <c r="D8704" s="389" t="s">
        <v>663</v>
      </c>
      <c r="E8704" s="389" t="s">
        <v>648</v>
      </c>
      <c r="F8704" s="389" t="s">
        <v>664</v>
      </c>
      <c r="G8704" s="389" t="s">
        <v>649</v>
      </c>
    </row>
    <row r="8705" spans="1:7">
      <c r="A8705" s="389" t="s">
        <v>577</v>
      </c>
      <c r="B8705" s="389" t="s">
        <v>517</v>
      </c>
      <c r="C8705" s="389">
        <v>3.7933011053499999</v>
      </c>
      <c r="D8705" s="389" t="s">
        <v>663</v>
      </c>
      <c r="E8705" s="389" t="s">
        <v>648</v>
      </c>
      <c r="F8705" s="389" t="s">
        <v>664</v>
      </c>
      <c r="G8705" s="389" t="s">
        <v>649</v>
      </c>
    </row>
    <row r="8706" spans="1:7">
      <c r="A8706" s="389" t="s">
        <v>577</v>
      </c>
      <c r="B8706" s="389" t="s">
        <v>517</v>
      </c>
      <c r="C8706" s="389">
        <v>3.7933011053499999</v>
      </c>
      <c r="D8706" s="389" t="s">
        <v>663</v>
      </c>
      <c r="E8706" s="389" t="s">
        <v>648</v>
      </c>
      <c r="F8706" s="389" t="s">
        <v>664</v>
      </c>
      <c r="G8706" s="389" t="s">
        <v>649</v>
      </c>
    </row>
    <row r="8707" spans="1:7">
      <c r="A8707" s="389" t="s">
        <v>526</v>
      </c>
      <c r="B8707" s="389" t="s">
        <v>517</v>
      </c>
      <c r="C8707" s="389">
        <v>19.613276857700001</v>
      </c>
      <c r="D8707" s="389" t="s">
        <v>663</v>
      </c>
      <c r="E8707" s="389" t="s">
        <v>648</v>
      </c>
      <c r="F8707" s="389" t="s">
        <v>664</v>
      </c>
      <c r="G8707" s="389" t="s">
        <v>649</v>
      </c>
    </row>
    <row r="8708" spans="1:7">
      <c r="A8708" s="389" t="s">
        <v>526</v>
      </c>
      <c r="B8708" s="389" t="s">
        <v>517</v>
      </c>
      <c r="C8708" s="389">
        <v>19.613276857700001</v>
      </c>
      <c r="D8708" s="389" t="s">
        <v>663</v>
      </c>
      <c r="E8708" s="389" t="s">
        <v>648</v>
      </c>
      <c r="F8708" s="389" t="s">
        <v>664</v>
      </c>
      <c r="G8708" s="389" t="s">
        <v>649</v>
      </c>
    </row>
    <row r="8709" spans="1:7">
      <c r="A8709" s="389" t="s">
        <v>570</v>
      </c>
      <c r="B8709" s="389" t="s">
        <v>517</v>
      </c>
      <c r="C8709" s="389">
        <v>19.613276857700001</v>
      </c>
      <c r="D8709" s="389" t="s">
        <v>663</v>
      </c>
      <c r="E8709" s="389" t="s">
        <v>648</v>
      </c>
      <c r="F8709" s="389" t="s">
        <v>664</v>
      </c>
      <c r="G8709" s="389" t="s">
        <v>649</v>
      </c>
    </row>
    <row r="8710" spans="1:7">
      <c r="A8710" s="389" t="s">
        <v>551</v>
      </c>
      <c r="B8710" s="389" t="s">
        <v>517</v>
      </c>
      <c r="C8710" s="389">
        <v>1.96790494878</v>
      </c>
      <c r="D8710" s="389" t="s">
        <v>663</v>
      </c>
      <c r="E8710" s="389" t="s">
        <v>648</v>
      </c>
      <c r="F8710" s="389" t="s">
        <v>664</v>
      </c>
      <c r="G8710" s="389" t="s">
        <v>649</v>
      </c>
    </row>
    <row r="8711" spans="1:7">
      <c r="A8711" s="389" t="s">
        <v>551</v>
      </c>
      <c r="B8711" s="389" t="s">
        <v>517</v>
      </c>
      <c r="C8711" s="389">
        <v>1.96790494878</v>
      </c>
      <c r="D8711" s="389" t="s">
        <v>663</v>
      </c>
      <c r="E8711" s="389" t="s">
        <v>648</v>
      </c>
      <c r="F8711" s="389" t="s">
        <v>664</v>
      </c>
      <c r="G8711" s="389" t="s">
        <v>649</v>
      </c>
    </row>
    <row r="8712" spans="1:7">
      <c r="A8712" s="389" t="s">
        <v>551</v>
      </c>
      <c r="B8712" s="389" t="s">
        <v>517</v>
      </c>
      <c r="C8712" s="389">
        <v>1.96790494878</v>
      </c>
      <c r="D8712" s="389" t="s">
        <v>663</v>
      </c>
      <c r="E8712" s="389" t="s">
        <v>648</v>
      </c>
      <c r="F8712" s="389" t="s">
        <v>664</v>
      </c>
      <c r="G8712" s="389" t="s">
        <v>649</v>
      </c>
    </row>
    <row r="8713" spans="1:7">
      <c r="A8713" s="389" t="s">
        <v>552</v>
      </c>
      <c r="B8713" s="389" t="s">
        <v>517</v>
      </c>
      <c r="C8713" s="389">
        <v>7.7350988771899996</v>
      </c>
      <c r="D8713" s="389" t="s">
        <v>663</v>
      </c>
      <c r="E8713" s="389" t="s">
        <v>648</v>
      </c>
      <c r="F8713" s="389" t="s">
        <v>664</v>
      </c>
      <c r="G8713" s="389" t="s">
        <v>649</v>
      </c>
    </row>
    <row r="8714" spans="1:7">
      <c r="A8714" s="389" t="s">
        <v>577</v>
      </c>
      <c r="B8714" s="389" t="s">
        <v>517</v>
      </c>
      <c r="C8714" s="389">
        <v>8.5124732043800009</v>
      </c>
      <c r="D8714" s="389" t="s">
        <v>663</v>
      </c>
      <c r="E8714" s="389" t="s">
        <v>648</v>
      </c>
      <c r="F8714" s="389" t="s">
        <v>664</v>
      </c>
      <c r="G8714" s="389" t="s">
        <v>649</v>
      </c>
    </row>
    <row r="8715" spans="1:7">
      <c r="A8715" s="389" t="s">
        <v>577</v>
      </c>
      <c r="B8715" s="389" t="s">
        <v>517</v>
      </c>
      <c r="C8715" s="389">
        <v>8.5124732043800009</v>
      </c>
      <c r="D8715" s="389" t="s">
        <v>663</v>
      </c>
      <c r="E8715" s="389" t="s">
        <v>648</v>
      </c>
      <c r="F8715" s="389" t="s">
        <v>664</v>
      </c>
      <c r="G8715" s="389" t="s">
        <v>649</v>
      </c>
    </row>
    <row r="8716" spans="1:7">
      <c r="A8716" s="389" t="s">
        <v>577</v>
      </c>
      <c r="B8716" s="389" t="s">
        <v>517</v>
      </c>
      <c r="C8716" s="389">
        <v>8.5124732043800009</v>
      </c>
      <c r="D8716" s="389" t="s">
        <v>663</v>
      </c>
      <c r="E8716" s="389" t="s">
        <v>648</v>
      </c>
      <c r="F8716" s="389" t="s">
        <v>664</v>
      </c>
      <c r="G8716" s="389" t="s">
        <v>649</v>
      </c>
    </row>
    <row r="8717" spans="1:7">
      <c r="A8717" s="389" t="s">
        <v>549</v>
      </c>
      <c r="B8717" s="389" t="s">
        <v>517</v>
      </c>
      <c r="C8717" s="389">
        <v>26.979735606999899</v>
      </c>
      <c r="D8717" s="389" t="s">
        <v>663</v>
      </c>
      <c r="E8717" s="389" t="s">
        <v>648</v>
      </c>
      <c r="F8717" s="389" t="s">
        <v>664</v>
      </c>
      <c r="G8717" s="389" t="s">
        <v>649</v>
      </c>
    </row>
    <row r="8718" spans="1:7">
      <c r="A8718" s="389" t="s">
        <v>550</v>
      </c>
      <c r="B8718" s="389" t="s">
        <v>517</v>
      </c>
      <c r="C8718" s="389">
        <v>26.979735606999899</v>
      </c>
      <c r="D8718" s="389" t="s">
        <v>663</v>
      </c>
      <c r="E8718" s="389" t="s">
        <v>648</v>
      </c>
      <c r="F8718" s="389" t="s">
        <v>664</v>
      </c>
      <c r="G8718" s="389" t="s">
        <v>649</v>
      </c>
    </row>
    <row r="8719" spans="1:7">
      <c r="A8719" s="389" t="s">
        <v>578</v>
      </c>
      <c r="B8719" s="389" t="s">
        <v>517</v>
      </c>
      <c r="C8719" s="389">
        <v>2.2758652482300001</v>
      </c>
      <c r="D8719" s="389" t="s">
        <v>663</v>
      </c>
      <c r="E8719" s="389" t="s">
        <v>648</v>
      </c>
      <c r="F8719" s="389" t="s">
        <v>664</v>
      </c>
      <c r="G8719" s="389" t="s">
        <v>649</v>
      </c>
    </row>
    <row r="8720" spans="1:7">
      <c r="A8720" s="389" t="s">
        <v>528</v>
      </c>
      <c r="B8720" s="389" t="s">
        <v>517</v>
      </c>
      <c r="C8720" s="389">
        <v>5.9732175925700002</v>
      </c>
      <c r="D8720" s="389" t="s">
        <v>663</v>
      </c>
      <c r="E8720" s="389" t="s">
        <v>648</v>
      </c>
      <c r="F8720" s="389" t="s">
        <v>664</v>
      </c>
      <c r="G8720" s="389" t="s">
        <v>649</v>
      </c>
    </row>
    <row r="8721" spans="1:7">
      <c r="A8721" s="389" t="s">
        <v>528</v>
      </c>
      <c r="B8721" s="389" t="s">
        <v>517</v>
      </c>
      <c r="C8721" s="389">
        <v>7.5431602232200001</v>
      </c>
      <c r="D8721" s="389" t="s">
        <v>663</v>
      </c>
      <c r="E8721" s="389" t="s">
        <v>648</v>
      </c>
      <c r="F8721" s="389" t="s">
        <v>664</v>
      </c>
      <c r="G8721" s="389" t="s">
        <v>649</v>
      </c>
    </row>
    <row r="8722" spans="1:7">
      <c r="A8722" s="389" t="s">
        <v>547</v>
      </c>
      <c r="B8722" s="389" t="s">
        <v>517</v>
      </c>
      <c r="C8722" s="389">
        <v>5.6536620301199996</v>
      </c>
      <c r="D8722" s="389" t="s">
        <v>663</v>
      </c>
      <c r="E8722" s="389" t="s">
        <v>648</v>
      </c>
      <c r="F8722" s="389" t="s">
        <v>664</v>
      </c>
      <c r="G8722" s="389" t="s">
        <v>649</v>
      </c>
    </row>
    <row r="8723" spans="1:7">
      <c r="A8723" s="389" t="s">
        <v>547</v>
      </c>
      <c r="B8723" s="389" t="s">
        <v>517</v>
      </c>
      <c r="C8723" s="389">
        <v>5.6536620301199996</v>
      </c>
      <c r="D8723" s="389" t="s">
        <v>663</v>
      </c>
      <c r="E8723" s="389" t="s">
        <v>648</v>
      </c>
      <c r="F8723" s="389" t="s">
        <v>664</v>
      </c>
      <c r="G8723" s="389" t="s">
        <v>649</v>
      </c>
    </row>
    <row r="8724" spans="1:7">
      <c r="A8724" s="389" t="s">
        <v>547</v>
      </c>
      <c r="B8724" s="389" t="s">
        <v>517</v>
      </c>
      <c r="C8724" s="389">
        <v>5.6536620301199996</v>
      </c>
      <c r="D8724" s="389" t="s">
        <v>663</v>
      </c>
      <c r="E8724" s="389" t="s">
        <v>648</v>
      </c>
      <c r="F8724" s="389" t="s">
        <v>664</v>
      </c>
      <c r="G8724" s="389" t="s">
        <v>649</v>
      </c>
    </row>
    <row r="8725" spans="1:7">
      <c r="A8725" s="389" t="s">
        <v>547</v>
      </c>
      <c r="B8725" s="389" t="s">
        <v>517</v>
      </c>
      <c r="C8725" s="389">
        <v>5.6536620301199996</v>
      </c>
      <c r="D8725" s="389" t="s">
        <v>663</v>
      </c>
      <c r="E8725" s="389" t="s">
        <v>648</v>
      </c>
      <c r="F8725" s="389" t="s">
        <v>664</v>
      </c>
      <c r="G8725" s="389" t="s">
        <v>649</v>
      </c>
    </row>
    <row r="8726" spans="1:7">
      <c r="A8726" s="389" t="s">
        <v>581</v>
      </c>
      <c r="B8726" s="389" t="s">
        <v>517</v>
      </c>
      <c r="C8726" s="389">
        <v>1.85141894733</v>
      </c>
      <c r="D8726" s="389" t="s">
        <v>663</v>
      </c>
      <c r="E8726" s="389" t="s">
        <v>648</v>
      </c>
      <c r="F8726" s="389" t="s">
        <v>664</v>
      </c>
      <c r="G8726" s="389" t="s">
        <v>649</v>
      </c>
    </row>
    <row r="8727" spans="1:7">
      <c r="A8727" s="389" t="s">
        <v>581</v>
      </c>
      <c r="B8727" s="389" t="s">
        <v>517</v>
      </c>
      <c r="C8727" s="389">
        <v>11.7601342512</v>
      </c>
      <c r="D8727" s="389" t="s">
        <v>663</v>
      </c>
      <c r="E8727" s="389" t="s">
        <v>648</v>
      </c>
      <c r="F8727" s="389" t="s">
        <v>664</v>
      </c>
      <c r="G8727" s="389" t="s">
        <v>649</v>
      </c>
    </row>
    <row r="8728" spans="1:7">
      <c r="A8728" s="389" t="s">
        <v>537</v>
      </c>
      <c r="B8728" s="389" t="s">
        <v>517</v>
      </c>
      <c r="C8728" s="389">
        <v>0.78032032741299995</v>
      </c>
      <c r="D8728" s="389" t="s">
        <v>663</v>
      </c>
      <c r="E8728" s="389" t="s">
        <v>648</v>
      </c>
      <c r="F8728" s="389" t="s">
        <v>664</v>
      </c>
      <c r="G8728" s="389" t="s">
        <v>649</v>
      </c>
    </row>
    <row r="8729" spans="1:7">
      <c r="A8729" s="389" t="s">
        <v>556</v>
      </c>
      <c r="B8729" s="389" t="s">
        <v>517</v>
      </c>
      <c r="C8729" s="389">
        <v>0.78032032741299995</v>
      </c>
      <c r="D8729" s="389" t="s">
        <v>663</v>
      </c>
      <c r="E8729" s="389" t="s">
        <v>648</v>
      </c>
      <c r="F8729" s="389" t="s">
        <v>664</v>
      </c>
      <c r="G8729" s="389" t="s">
        <v>649</v>
      </c>
    </row>
    <row r="8730" spans="1:7">
      <c r="A8730" s="389" t="s">
        <v>551</v>
      </c>
      <c r="B8730" s="389" t="s">
        <v>517</v>
      </c>
      <c r="C8730" s="389">
        <v>1.55263366631</v>
      </c>
      <c r="D8730" s="389" t="s">
        <v>663</v>
      </c>
      <c r="E8730" s="389" t="s">
        <v>648</v>
      </c>
      <c r="F8730" s="389" t="s">
        <v>664</v>
      </c>
      <c r="G8730" s="389" t="s">
        <v>649</v>
      </c>
    </row>
    <row r="8731" spans="1:7">
      <c r="A8731" s="389" t="s">
        <v>551</v>
      </c>
      <c r="B8731" s="389" t="s">
        <v>517</v>
      </c>
      <c r="C8731" s="389">
        <v>0.82054686076299999</v>
      </c>
      <c r="D8731" s="389" t="s">
        <v>663</v>
      </c>
      <c r="E8731" s="389" t="s">
        <v>648</v>
      </c>
      <c r="F8731" s="389" t="s">
        <v>664</v>
      </c>
      <c r="G8731" s="389" t="s">
        <v>649</v>
      </c>
    </row>
    <row r="8732" spans="1:7">
      <c r="A8732" s="389" t="s">
        <v>551</v>
      </c>
      <c r="B8732" s="389" t="s">
        <v>517</v>
      </c>
      <c r="C8732" s="389">
        <v>4.1195231553999996</v>
      </c>
      <c r="D8732" s="389" t="s">
        <v>663</v>
      </c>
      <c r="E8732" s="389" t="s">
        <v>648</v>
      </c>
      <c r="F8732" s="389" t="s">
        <v>664</v>
      </c>
      <c r="G8732" s="389" t="s">
        <v>649</v>
      </c>
    </row>
    <row r="8733" spans="1:7">
      <c r="A8733" s="389" t="s">
        <v>577</v>
      </c>
      <c r="B8733" s="389" t="s">
        <v>517</v>
      </c>
      <c r="C8733" s="389">
        <v>3.5417250725799998</v>
      </c>
      <c r="D8733" s="389" t="s">
        <v>663</v>
      </c>
      <c r="E8733" s="389" t="s">
        <v>648</v>
      </c>
      <c r="F8733" s="389" t="s">
        <v>664</v>
      </c>
      <c r="G8733" s="389" t="s">
        <v>649</v>
      </c>
    </row>
    <row r="8734" spans="1:7">
      <c r="A8734" s="389" t="s">
        <v>577</v>
      </c>
      <c r="B8734" s="389" t="s">
        <v>517</v>
      </c>
      <c r="C8734" s="389">
        <v>1.0816339082199999</v>
      </c>
      <c r="D8734" s="389" t="s">
        <v>663</v>
      </c>
      <c r="E8734" s="389" t="s">
        <v>648</v>
      </c>
      <c r="F8734" s="389" t="s">
        <v>664</v>
      </c>
      <c r="G8734" s="389" t="s">
        <v>649</v>
      </c>
    </row>
    <row r="8735" spans="1:7">
      <c r="A8735" s="389" t="s">
        <v>552</v>
      </c>
      <c r="B8735" s="389" t="s">
        <v>517</v>
      </c>
      <c r="C8735" s="389">
        <v>0.92848802039800005</v>
      </c>
      <c r="D8735" s="389" t="s">
        <v>663</v>
      </c>
      <c r="E8735" s="389" t="s">
        <v>648</v>
      </c>
      <c r="F8735" s="389" t="s">
        <v>664</v>
      </c>
      <c r="G8735" s="389" t="s">
        <v>649</v>
      </c>
    </row>
    <row r="8736" spans="1:7">
      <c r="A8736" s="389" t="s">
        <v>552</v>
      </c>
      <c r="B8736" s="389" t="s">
        <v>517</v>
      </c>
      <c r="C8736" s="389">
        <v>0.92848802039800005</v>
      </c>
      <c r="D8736" s="389" t="s">
        <v>663</v>
      </c>
      <c r="E8736" s="389" t="s">
        <v>648</v>
      </c>
      <c r="F8736" s="389" t="s">
        <v>664</v>
      </c>
      <c r="G8736" s="389" t="s">
        <v>649</v>
      </c>
    </row>
    <row r="8737" spans="1:7">
      <c r="A8737" s="389" t="s">
        <v>581</v>
      </c>
      <c r="B8737" s="389" t="s">
        <v>517</v>
      </c>
      <c r="C8737" s="389">
        <v>0.45717047294899998</v>
      </c>
      <c r="D8737" s="389" t="s">
        <v>663</v>
      </c>
      <c r="E8737" s="389" t="s">
        <v>648</v>
      </c>
      <c r="F8737" s="389" t="s">
        <v>664</v>
      </c>
      <c r="G8737" s="389" t="s">
        <v>649</v>
      </c>
    </row>
    <row r="8738" spans="1:7">
      <c r="A8738" s="389" t="s">
        <v>526</v>
      </c>
      <c r="B8738" s="389" t="s">
        <v>517</v>
      </c>
      <c r="C8738" s="389">
        <v>21.0429836444</v>
      </c>
      <c r="D8738" s="389" t="s">
        <v>663</v>
      </c>
      <c r="E8738" s="389" t="s">
        <v>648</v>
      </c>
      <c r="F8738" s="389" t="s">
        <v>664</v>
      </c>
      <c r="G8738" s="389" t="s">
        <v>649</v>
      </c>
    </row>
    <row r="8739" spans="1:7">
      <c r="A8739" s="389" t="s">
        <v>526</v>
      </c>
      <c r="B8739" s="389" t="s">
        <v>517</v>
      </c>
      <c r="C8739" s="389">
        <v>21.0429836444</v>
      </c>
      <c r="D8739" s="389" t="s">
        <v>663</v>
      </c>
      <c r="E8739" s="389" t="s">
        <v>648</v>
      </c>
      <c r="F8739" s="389" t="s">
        <v>664</v>
      </c>
      <c r="G8739" s="389" t="s">
        <v>649</v>
      </c>
    </row>
    <row r="8740" spans="1:7">
      <c r="A8740" s="389" t="s">
        <v>526</v>
      </c>
      <c r="B8740" s="389" t="s">
        <v>517</v>
      </c>
      <c r="C8740" s="389">
        <v>21.0429836444</v>
      </c>
      <c r="D8740" s="389" t="s">
        <v>663</v>
      </c>
      <c r="E8740" s="389" t="s">
        <v>648</v>
      </c>
      <c r="F8740" s="389" t="s">
        <v>664</v>
      </c>
      <c r="G8740" s="389" t="s">
        <v>649</v>
      </c>
    </row>
    <row r="8741" spans="1:7">
      <c r="A8741" s="389" t="s">
        <v>526</v>
      </c>
      <c r="B8741" s="389" t="s">
        <v>517</v>
      </c>
      <c r="C8741" s="389">
        <v>21.0429836444</v>
      </c>
      <c r="D8741" s="389" t="s">
        <v>663</v>
      </c>
      <c r="E8741" s="389" t="s">
        <v>648</v>
      </c>
      <c r="F8741" s="389" t="s">
        <v>664</v>
      </c>
      <c r="G8741" s="389" t="s">
        <v>649</v>
      </c>
    </row>
    <row r="8742" spans="1:7">
      <c r="A8742" s="389" t="s">
        <v>526</v>
      </c>
      <c r="B8742" s="389" t="s">
        <v>517</v>
      </c>
      <c r="C8742" s="389">
        <v>21.0429836444</v>
      </c>
      <c r="D8742" s="389" t="s">
        <v>663</v>
      </c>
      <c r="E8742" s="389" t="s">
        <v>648</v>
      </c>
      <c r="F8742" s="389" t="s">
        <v>664</v>
      </c>
      <c r="G8742" s="389" t="s">
        <v>649</v>
      </c>
    </row>
    <row r="8743" spans="1:7">
      <c r="A8743" s="389" t="s">
        <v>570</v>
      </c>
      <c r="B8743" s="389" t="s">
        <v>517</v>
      </c>
      <c r="C8743" s="389">
        <v>21.0429836444</v>
      </c>
      <c r="D8743" s="389" t="s">
        <v>663</v>
      </c>
      <c r="E8743" s="389" t="s">
        <v>648</v>
      </c>
      <c r="F8743" s="389" t="s">
        <v>664</v>
      </c>
      <c r="G8743" s="389" t="s">
        <v>649</v>
      </c>
    </row>
    <row r="8744" spans="1:7">
      <c r="A8744" s="389" t="s">
        <v>570</v>
      </c>
      <c r="B8744" s="389" t="s">
        <v>517</v>
      </c>
      <c r="C8744" s="389">
        <v>21.0429836444</v>
      </c>
      <c r="D8744" s="389" t="s">
        <v>663</v>
      </c>
      <c r="E8744" s="389" t="s">
        <v>648</v>
      </c>
      <c r="F8744" s="389" t="s">
        <v>664</v>
      </c>
      <c r="G8744" s="389" t="s">
        <v>649</v>
      </c>
    </row>
    <row r="8745" spans="1:7">
      <c r="A8745" s="389" t="s">
        <v>570</v>
      </c>
      <c r="B8745" s="389" t="s">
        <v>517</v>
      </c>
      <c r="C8745" s="389">
        <v>21.0429836444</v>
      </c>
      <c r="D8745" s="389" t="s">
        <v>663</v>
      </c>
      <c r="E8745" s="389" t="s">
        <v>648</v>
      </c>
      <c r="F8745" s="389" t="s">
        <v>664</v>
      </c>
      <c r="G8745" s="389" t="s">
        <v>649</v>
      </c>
    </row>
    <row r="8746" spans="1:7">
      <c r="A8746" s="389" t="s">
        <v>544</v>
      </c>
      <c r="B8746" s="389" t="s">
        <v>517</v>
      </c>
      <c r="C8746" s="389">
        <v>2.8884814297500001</v>
      </c>
      <c r="D8746" s="389" t="s">
        <v>663</v>
      </c>
      <c r="E8746" s="389" t="s">
        <v>648</v>
      </c>
      <c r="F8746" s="389" t="s">
        <v>664</v>
      </c>
      <c r="G8746" s="389" t="s">
        <v>649</v>
      </c>
    </row>
    <row r="8747" spans="1:7">
      <c r="A8747" s="389" t="s">
        <v>544</v>
      </c>
      <c r="B8747" s="389" t="s">
        <v>517</v>
      </c>
      <c r="C8747" s="389">
        <v>2.8884814297500001</v>
      </c>
      <c r="D8747" s="389" t="s">
        <v>663</v>
      </c>
      <c r="E8747" s="389" t="s">
        <v>648</v>
      </c>
      <c r="F8747" s="389" t="s">
        <v>664</v>
      </c>
      <c r="G8747" s="389" t="s">
        <v>649</v>
      </c>
    </row>
    <row r="8748" spans="1:7">
      <c r="A8748" s="389" t="s">
        <v>544</v>
      </c>
      <c r="B8748" s="389" t="s">
        <v>517</v>
      </c>
      <c r="C8748" s="389">
        <v>7.0283903371300003</v>
      </c>
      <c r="D8748" s="389" t="s">
        <v>663</v>
      </c>
      <c r="E8748" s="389" t="s">
        <v>648</v>
      </c>
      <c r="F8748" s="389" t="s">
        <v>664</v>
      </c>
      <c r="G8748" s="389" t="s">
        <v>649</v>
      </c>
    </row>
    <row r="8749" spans="1:7">
      <c r="A8749" s="389" t="s">
        <v>544</v>
      </c>
      <c r="B8749" s="389" t="s">
        <v>517</v>
      </c>
      <c r="C8749" s="389">
        <v>7.0283903371300003</v>
      </c>
      <c r="D8749" s="389" t="s">
        <v>663</v>
      </c>
      <c r="E8749" s="389" t="s">
        <v>648</v>
      </c>
      <c r="F8749" s="389" t="s">
        <v>664</v>
      </c>
      <c r="G8749" s="389" t="s">
        <v>649</v>
      </c>
    </row>
    <row r="8750" spans="1:7">
      <c r="A8750" s="389" t="s">
        <v>544</v>
      </c>
      <c r="B8750" s="389" t="s">
        <v>517</v>
      </c>
      <c r="C8750" s="389">
        <v>7.0283903371300003</v>
      </c>
      <c r="D8750" s="389" t="s">
        <v>663</v>
      </c>
      <c r="E8750" s="389" t="s">
        <v>648</v>
      </c>
      <c r="F8750" s="389" t="s">
        <v>664</v>
      </c>
      <c r="G8750" s="389" t="s">
        <v>649</v>
      </c>
    </row>
    <row r="8751" spans="1:7">
      <c r="A8751" s="389" t="s">
        <v>551</v>
      </c>
      <c r="B8751" s="389" t="s">
        <v>517</v>
      </c>
      <c r="C8751" s="389">
        <v>13.5819753474</v>
      </c>
      <c r="D8751" s="389" t="s">
        <v>663</v>
      </c>
      <c r="E8751" s="389" t="s">
        <v>648</v>
      </c>
      <c r="F8751" s="389" t="s">
        <v>664</v>
      </c>
      <c r="G8751" s="389" t="s">
        <v>649</v>
      </c>
    </row>
    <row r="8752" spans="1:7">
      <c r="A8752" s="389" t="s">
        <v>526</v>
      </c>
      <c r="B8752" s="389" t="s">
        <v>517</v>
      </c>
      <c r="C8752" s="389">
        <v>13.9990601211999</v>
      </c>
      <c r="D8752" s="389" t="s">
        <v>663</v>
      </c>
      <c r="E8752" s="389" t="s">
        <v>648</v>
      </c>
      <c r="F8752" s="389" t="s">
        <v>664</v>
      </c>
      <c r="G8752" s="389" t="s">
        <v>649</v>
      </c>
    </row>
    <row r="8753" spans="1:7">
      <c r="A8753" s="389" t="s">
        <v>526</v>
      </c>
      <c r="B8753" s="389" t="s">
        <v>517</v>
      </c>
      <c r="C8753" s="389">
        <v>13.9990601211999</v>
      </c>
      <c r="D8753" s="389" t="s">
        <v>663</v>
      </c>
      <c r="E8753" s="389" t="s">
        <v>648</v>
      </c>
      <c r="F8753" s="389" t="s">
        <v>664</v>
      </c>
      <c r="G8753" s="389" t="s">
        <v>649</v>
      </c>
    </row>
    <row r="8754" spans="1:7">
      <c r="A8754" s="389" t="s">
        <v>514</v>
      </c>
      <c r="B8754" s="389" t="s">
        <v>517</v>
      </c>
      <c r="C8754" s="389">
        <v>13.9990601211999</v>
      </c>
      <c r="D8754" s="389" t="s">
        <v>663</v>
      </c>
      <c r="E8754" s="389" t="s">
        <v>648</v>
      </c>
      <c r="F8754" s="389" t="s">
        <v>664</v>
      </c>
      <c r="G8754" s="389" t="s">
        <v>649</v>
      </c>
    </row>
    <row r="8755" spans="1:7">
      <c r="A8755" s="389" t="s">
        <v>514</v>
      </c>
      <c r="B8755" s="389" t="s">
        <v>517</v>
      </c>
      <c r="C8755" s="389">
        <v>13.9990601211999</v>
      </c>
      <c r="D8755" s="389" t="s">
        <v>663</v>
      </c>
      <c r="E8755" s="389" t="s">
        <v>648</v>
      </c>
      <c r="F8755" s="389" t="s">
        <v>664</v>
      </c>
      <c r="G8755" s="389" t="s">
        <v>649</v>
      </c>
    </row>
    <row r="8756" spans="1:7">
      <c r="A8756" s="389" t="s">
        <v>551</v>
      </c>
      <c r="B8756" s="389" t="s">
        <v>517</v>
      </c>
      <c r="C8756" s="389">
        <v>8.2050575426800005</v>
      </c>
      <c r="D8756" s="389" t="s">
        <v>663</v>
      </c>
      <c r="E8756" s="389" t="s">
        <v>648</v>
      </c>
      <c r="F8756" s="389" t="s">
        <v>664</v>
      </c>
      <c r="G8756" s="389" t="s">
        <v>649</v>
      </c>
    </row>
    <row r="8757" spans="1:7">
      <c r="A8757" s="389" t="s">
        <v>551</v>
      </c>
      <c r="B8757" s="389" t="s">
        <v>517</v>
      </c>
      <c r="C8757" s="389">
        <v>2.6091864705100001</v>
      </c>
      <c r="D8757" s="389" t="s">
        <v>663</v>
      </c>
      <c r="E8757" s="389" t="s">
        <v>648</v>
      </c>
      <c r="F8757" s="389" t="s">
        <v>664</v>
      </c>
      <c r="G8757" s="389" t="s">
        <v>649</v>
      </c>
    </row>
    <row r="8758" spans="1:7">
      <c r="A8758" s="389" t="s">
        <v>551</v>
      </c>
      <c r="B8758" s="389" t="s">
        <v>517</v>
      </c>
      <c r="C8758" s="389">
        <v>25.4510230904</v>
      </c>
      <c r="D8758" s="389" t="s">
        <v>663</v>
      </c>
      <c r="E8758" s="389" t="s">
        <v>648</v>
      </c>
      <c r="F8758" s="389" t="s">
        <v>664</v>
      </c>
      <c r="G8758" s="389" t="s">
        <v>649</v>
      </c>
    </row>
    <row r="8759" spans="1:7">
      <c r="A8759" s="389" t="s">
        <v>551</v>
      </c>
      <c r="B8759" s="389" t="s">
        <v>517</v>
      </c>
      <c r="C8759" s="389">
        <v>25.4510230904</v>
      </c>
      <c r="D8759" s="389" t="s">
        <v>663</v>
      </c>
      <c r="E8759" s="389" t="s">
        <v>648</v>
      </c>
      <c r="F8759" s="389" t="s">
        <v>664</v>
      </c>
      <c r="G8759" s="389" t="s">
        <v>649</v>
      </c>
    </row>
    <row r="8760" spans="1:7">
      <c r="A8760" s="389" t="s">
        <v>551</v>
      </c>
      <c r="B8760" s="389" t="s">
        <v>517</v>
      </c>
      <c r="C8760" s="389">
        <v>25.4510230904</v>
      </c>
      <c r="D8760" s="389" t="s">
        <v>663</v>
      </c>
      <c r="E8760" s="389" t="s">
        <v>648</v>
      </c>
      <c r="F8760" s="389" t="s">
        <v>664</v>
      </c>
      <c r="G8760" s="389" t="s">
        <v>649</v>
      </c>
    </row>
    <row r="8761" spans="1:7">
      <c r="A8761" s="389" t="s">
        <v>525</v>
      </c>
      <c r="B8761" s="389" t="s">
        <v>517</v>
      </c>
      <c r="C8761" s="389">
        <v>8.0277751964600004</v>
      </c>
      <c r="D8761" s="389" t="s">
        <v>663</v>
      </c>
      <c r="E8761" s="389" t="s">
        <v>648</v>
      </c>
      <c r="F8761" s="389" t="s">
        <v>664</v>
      </c>
      <c r="G8761" s="389" t="s">
        <v>649</v>
      </c>
    </row>
    <row r="8762" spans="1:7">
      <c r="A8762" s="389" t="s">
        <v>543</v>
      </c>
      <c r="B8762" s="389" t="s">
        <v>517</v>
      </c>
      <c r="C8762" s="389">
        <v>8.0277751964600004</v>
      </c>
      <c r="D8762" s="389" t="s">
        <v>663</v>
      </c>
      <c r="E8762" s="389" t="s">
        <v>648</v>
      </c>
      <c r="F8762" s="389" t="s">
        <v>664</v>
      </c>
      <c r="G8762" s="389" t="s">
        <v>649</v>
      </c>
    </row>
    <row r="8763" spans="1:7">
      <c r="A8763" s="389" t="s">
        <v>568</v>
      </c>
      <c r="B8763" s="389" t="s">
        <v>517</v>
      </c>
      <c r="C8763" s="389">
        <v>8.0277751964600004</v>
      </c>
      <c r="D8763" s="389" t="s">
        <v>663</v>
      </c>
      <c r="E8763" s="389" t="s">
        <v>648</v>
      </c>
      <c r="F8763" s="389" t="s">
        <v>664</v>
      </c>
      <c r="G8763" s="389" t="s">
        <v>649</v>
      </c>
    </row>
    <row r="8764" spans="1:7">
      <c r="A8764" s="389" t="s">
        <v>577</v>
      </c>
      <c r="B8764" s="389" t="s">
        <v>517</v>
      </c>
      <c r="C8764" s="389">
        <v>14.4599874304</v>
      </c>
      <c r="D8764" s="389" t="s">
        <v>663</v>
      </c>
      <c r="E8764" s="389" t="s">
        <v>648</v>
      </c>
      <c r="F8764" s="389" t="s">
        <v>664</v>
      </c>
      <c r="G8764" s="389" t="s">
        <v>649</v>
      </c>
    </row>
    <row r="8765" spans="1:7">
      <c r="A8765" s="389" t="s">
        <v>577</v>
      </c>
      <c r="B8765" s="389" t="s">
        <v>517</v>
      </c>
      <c r="C8765" s="389">
        <v>3.9622131286200002</v>
      </c>
      <c r="D8765" s="389" t="s">
        <v>663</v>
      </c>
      <c r="E8765" s="389" t="s">
        <v>648</v>
      </c>
      <c r="F8765" s="389" t="s">
        <v>664</v>
      </c>
      <c r="G8765" s="389" t="s">
        <v>649</v>
      </c>
    </row>
    <row r="8766" spans="1:7">
      <c r="A8766" s="389" t="s">
        <v>535</v>
      </c>
      <c r="B8766" s="389" t="s">
        <v>517</v>
      </c>
      <c r="C8766" s="389">
        <v>6.7829841140999996</v>
      </c>
      <c r="D8766" s="389" t="s">
        <v>663</v>
      </c>
      <c r="E8766" s="389" t="s">
        <v>648</v>
      </c>
      <c r="F8766" s="389" t="s">
        <v>664</v>
      </c>
      <c r="G8766" s="389" t="s">
        <v>649</v>
      </c>
    </row>
    <row r="8767" spans="1:7">
      <c r="A8767" s="389" t="s">
        <v>535</v>
      </c>
      <c r="B8767" s="389" t="s">
        <v>517</v>
      </c>
      <c r="C8767" s="389">
        <v>6.7829841140999996</v>
      </c>
      <c r="D8767" s="389" t="s">
        <v>663</v>
      </c>
      <c r="E8767" s="389" t="s">
        <v>648</v>
      </c>
      <c r="F8767" s="389" t="s">
        <v>664</v>
      </c>
      <c r="G8767" s="389" t="s">
        <v>649</v>
      </c>
    </row>
    <row r="8768" spans="1:7">
      <c r="A8768" s="389" t="s">
        <v>571</v>
      </c>
      <c r="B8768" s="389" t="s">
        <v>517</v>
      </c>
      <c r="C8768" s="389">
        <v>6.0059900286100003</v>
      </c>
      <c r="D8768" s="389" t="s">
        <v>663</v>
      </c>
      <c r="E8768" s="389" t="s">
        <v>648</v>
      </c>
      <c r="F8768" s="389" t="s">
        <v>664</v>
      </c>
      <c r="G8768" s="389" t="s">
        <v>649</v>
      </c>
    </row>
    <row r="8769" spans="1:7">
      <c r="A8769" s="389" t="s">
        <v>571</v>
      </c>
      <c r="B8769" s="389" t="s">
        <v>517</v>
      </c>
      <c r="C8769" s="389">
        <v>6.0059900286100003</v>
      </c>
      <c r="D8769" s="389" t="s">
        <v>663</v>
      </c>
      <c r="E8769" s="389" t="s">
        <v>648</v>
      </c>
      <c r="F8769" s="389" t="s">
        <v>664</v>
      </c>
      <c r="G8769" s="389" t="s">
        <v>649</v>
      </c>
    </row>
    <row r="8770" spans="1:7">
      <c r="A8770" s="389" t="s">
        <v>555</v>
      </c>
      <c r="B8770" s="389" t="s">
        <v>517</v>
      </c>
      <c r="C8770" s="389">
        <v>10.8158447096</v>
      </c>
      <c r="D8770" s="389" t="s">
        <v>663</v>
      </c>
      <c r="E8770" s="389" t="s">
        <v>648</v>
      </c>
      <c r="F8770" s="389" t="s">
        <v>664</v>
      </c>
      <c r="G8770" s="389" t="s">
        <v>649</v>
      </c>
    </row>
    <row r="8771" spans="1:7">
      <c r="A8771" s="389" t="s">
        <v>577</v>
      </c>
      <c r="B8771" s="389" t="s">
        <v>517</v>
      </c>
      <c r="C8771" s="389">
        <v>1.15250824001</v>
      </c>
      <c r="D8771" s="389" t="s">
        <v>663</v>
      </c>
      <c r="E8771" s="389" t="s">
        <v>648</v>
      </c>
      <c r="F8771" s="389" t="s">
        <v>664</v>
      </c>
      <c r="G8771" s="389" t="s">
        <v>649</v>
      </c>
    </row>
    <row r="8772" spans="1:7">
      <c r="A8772" s="389" t="s">
        <v>560</v>
      </c>
      <c r="B8772" s="389" t="s">
        <v>517</v>
      </c>
      <c r="C8772" s="389">
        <v>10.0276190157999</v>
      </c>
      <c r="D8772" s="389" t="s">
        <v>663</v>
      </c>
      <c r="E8772" s="389" t="s">
        <v>648</v>
      </c>
      <c r="F8772" s="389" t="s">
        <v>664</v>
      </c>
      <c r="G8772" s="389" t="s">
        <v>649</v>
      </c>
    </row>
    <row r="8773" spans="1:7">
      <c r="A8773" s="389" t="s">
        <v>560</v>
      </c>
      <c r="B8773" s="389" t="s">
        <v>517</v>
      </c>
      <c r="C8773" s="389">
        <v>10.0276190157999</v>
      </c>
      <c r="D8773" s="389" t="s">
        <v>663</v>
      </c>
      <c r="E8773" s="389" t="s">
        <v>648</v>
      </c>
      <c r="F8773" s="389" t="s">
        <v>664</v>
      </c>
      <c r="G8773" s="389" t="s">
        <v>649</v>
      </c>
    </row>
    <row r="8774" spans="1:7">
      <c r="A8774" s="389" t="s">
        <v>551</v>
      </c>
      <c r="B8774" s="389" t="s">
        <v>517</v>
      </c>
      <c r="C8774" s="389">
        <v>4.2698456303499999</v>
      </c>
      <c r="D8774" s="389" t="s">
        <v>663</v>
      </c>
      <c r="E8774" s="389" t="s">
        <v>648</v>
      </c>
      <c r="F8774" s="389" t="s">
        <v>664</v>
      </c>
      <c r="G8774" s="389" t="s">
        <v>649</v>
      </c>
    </row>
    <row r="8775" spans="1:7">
      <c r="A8775" s="389" t="s">
        <v>581</v>
      </c>
      <c r="B8775" s="389" t="s">
        <v>517</v>
      </c>
      <c r="C8775" s="389">
        <v>3.5726530334</v>
      </c>
      <c r="D8775" s="389" t="s">
        <v>663</v>
      </c>
      <c r="E8775" s="389" t="s">
        <v>648</v>
      </c>
      <c r="F8775" s="389" t="s">
        <v>664</v>
      </c>
      <c r="G8775" s="389" t="s">
        <v>649</v>
      </c>
    </row>
    <row r="8776" spans="1:7">
      <c r="A8776" s="389" t="s">
        <v>581</v>
      </c>
      <c r="B8776" s="389" t="s">
        <v>517</v>
      </c>
      <c r="C8776" s="389">
        <v>3.5726530334</v>
      </c>
      <c r="D8776" s="389" t="s">
        <v>663</v>
      </c>
      <c r="E8776" s="389" t="s">
        <v>648</v>
      </c>
      <c r="F8776" s="389" t="s">
        <v>664</v>
      </c>
      <c r="G8776" s="389" t="s">
        <v>649</v>
      </c>
    </row>
    <row r="8777" spans="1:7">
      <c r="A8777" s="389" t="s">
        <v>556</v>
      </c>
      <c r="B8777" s="389" t="s">
        <v>517</v>
      </c>
      <c r="C8777" s="389">
        <v>4.6019928727300004</v>
      </c>
      <c r="D8777" s="389" t="s">
        <v>663</v>
      </c>
      <c r="E8777" s="389" t="s">
        <v>648</v>
      </c>
      <c r="F8777" s="389" t="s">
        <v>664</v>
      </c>
      <c r="G8777" s="389" t="s">
        <v>649</v>
      </c>
    </row>
    <row r="8778" spans="1:7">
      <c r="A8778" s="389" t="s">
        <v>555</v>
      </c>
      <c r="B8778" s="389" t="s">
        <v>517</v>
      </c>
      <c r="C8778" s="389">
        <v>5.7729402166200003</v>
      </c>
      <c r="D8778" s="389" t="s">
        <v>663</v>
      </c>
      <c r="E8778" s="389" t="s">
        <v>648</v>
      </c>
      <c r="F8778" s="389" t="s">
        <v>664</v>
      </c>
      <c r="G8778" s="389" t="s">
        <v>649</v>
      </c>
    </row>
    <row r="8779" spans="1:7">
      <c r="A8779" s="389" t="s">
        <v>551</v>
      </c>
      <c r="B8779" s="389" t="s">
        <v>517</v>
      </c>
      <c r="C8779" s="389">
        <v>4.0815293535399997</v>
      </c>
      <c r="D8779" s="389" t="s">
        <v>663</v>
      </c>
      <c r="E8779" s="389" t="s">
        <v>648</v>
      </c>
      <c r="F8779" s="389" t="s">
        <v>664</v>
      </c>
      <c r="G8779" s="389" t="s">
        <v>649</v>
      </c>
    </row>
    <row r="8780" spans="1:7">
      <c r="A8780" s="389" t="s">
        <v>581</v>
      </c>
      <c r="B8780" s="389" t="s">
        <v>517</v>
      </c>
      <c r="C8780" s="389">
        <v>2.7272454128799999</v>
      </c>
      <c r="D8780" s="389" t="s">
        <v>663</v>
      </c>
      <c r="E8780" s="389" t="s">
        <v>648</v>
      </c>
      <c r="F8780" s="389" t="s">
        <v>664</v>
      </c>
      <c r="G8780" s="389" t="s">
        <v>649</v>
      </c>
    </row>
    <row r="8781" spans="1:7">
      <c r="A8781" s="389" t="s">
        <v>552</v>
      </c>
      <c r="B8781" s="389" t="s">
        <v>517</v>
      </c>
      <c r="C8781" s="389">
        <v>25.9049956210999</v>
      </c>
      <c r="D8781" s="389" t="s">
        <v>663</v>
      </c>
      <c r="E8781" s="389" t="s">
        <v>648</v>
      </c>
      <c r="F8781" s="389" t="s">
        <v>664</v>
      </c>
      <c r="G8781" s="389" t="s">
        <v>649</v>
      </c>
    </row>
    <row r="8782" spans="1:7">
      <c r="A8782" s="389" t="s">
        <v>552</v>
      </c>
      <c r="B8782" s="389" t="s">
        <v>517</v>
      </c>
      <c r="C8782" s="389">
        <v>25.9049956210999</v>
      </c>
      <c r="D8782" s="389" t="s">
        <v>663</v>
      </c>
      <c r="E8782" s="389" t="s">
        <v>648</v>
      </c>
      <c r="F8782" s="389" t="s">
        <v>664</v>
      </c>
      <c r="G8782" s="389" t="s">
        <v>649</v>
      </c>
    </row>
    <row r="8783" spans="1:7">
      <c r="A8783" s="389" t="s">
        <v>552</v>
      </c>
      <c r="B8783" s="389" t="s">
        <v>517</v>
      </c>
      <c r="C8783" s="389">
        <v>25.9049956210999</v>
      </c>
      <c r="D8783" s="389" t="s">
        <v>663</v>
      </c>
      <c r="E8783" s="389" t="s">
        <v>648</v>
      </c>
      <c r="F8783" s="389" t="s">
        <v>664</v>
      </c>
      <c r="G8783" s="389" t="s">
        <v>649</v>
      </c>
    </row>
    <row r="8784" spans="1:7">
      <c r="A8784" s="389" t="s">
        <v>552</v>
      </c>
      <c r="B8784" s="389" t="s">
        <v>517</v>
      </c>
      <c r="C8784" s="389">
        <v>25.9049956210999</v>
      </c>
      <c r="D8784" s="389" t="s">
        <v>663</v>
      </c>
      <c r="E8784" s="389" t="s">
        <v>648</v>
      </c>
      <c r="F8784" s="389" t="s">
        <v>664</v>
      </c>
      <c r="G8784" s="389" t="s">
        <v>649</v>
      </c>
    </row>
    <row r="8785" spans="1:7">
      <c r="A8785" s="389" t="s">
        <v>551</v>
      </c>
      <c r="B8785" s="389" t="s">
        <v>517</v>
      </c>
      <c r="C8785" s="389">
        <v>0.107450224582</v>
      </c>
      <c r="D8785" s="389" t="s">
        <v>663</v>
      </c>
      <c r="E8785" s="389" t="s">
        <v>648</v>
      </c>
      <c r="F8785" s="389" t="s">
        <v>664</v>
      </c>
      <c r="G8785" s="389" t="s">
        <v>649</v>
      </c>
    </row>
    <row r="8786" spans="1:7">
      <c r="A8786" s="389" t="s">
        <v>551</v>
      </c>
      <c r="B8786" s="389" t="s">
        <v>517</v>
      </c>
      <c r="C8786" s="389">
        <v>14.883211123800001</v>
      </c>
      <c r="D8786" s="389" t="s">
        <v>663</v>
      </c>
      <c r="E8786" s="389" t="s">
        <v>648</v>
      </c>
      <c r="F8786" s="389" t="s">
        <v>664</v>
      </c>
      <c r="G8786" s="389" t="s">
        <v>649</v>
      </c>
    </row>
    <row r="8787" spans="1:7">
      <c r="A8787" s="389" t="s">
        <v>551</v>
      </c>
      <c r="B8787" s="389" t="s">
        <v>517</v>
      </c>
      <c r="C8787" s="389">
        <v>14.883211123800001</v>
      </c>
      <c r="D8787" s="389" t="s">
        <v>663</v>
      </c>
      <c r="E8787" s="389" t="s">
        <v>648</v>
      </c>
      <c r="F8787" s="389" t="s">
        <v>664</v>
      </c>
      <c r="G8787" s="389" t="s">
        <v>649</v>
      </c>
    </row>
    <row r="8788" spans="1:7">
      <c r="A8788" s="389" t="s">
        <v>544</v>
      </c>
      <c r="B8788" s="389" t="s">
        <v>517</v>
      </c>
      <c r="C8788" s="389">
        <v>4.7315567038499999</v>
      </c>
      <c r="D8788" s="389" t="s">
        <v>663</v>
      </c>
      <c r="E8788" s="389" t="s">
        <v>648</v>
      </c>
      <c r="F8788" s="389" t="s">
        <v>664</v>
      </c>
      <c r="G8788" s="389" t="s">
        <v>649</v>
      </c>
    </row>
    <row r="8789" spans="1:7">
      <c r="A8789" s="389" t="s">
        <v>577</v>
      </c>
      <c r="B8789" s="389" t="s">
        <v>517</v>
      </c>
      <c r="C8789" s="389">
        <v>4.7315567038499999</v>
      </c>
      <c r="D8789" s="389" t="s">
        <v>663</v>
      </c>
      <c r="E8789" s="389" t="s">
        <v>648</v>
      </c>
      <c r="F8789" s="389" t="s">
        <v>664</v>
      </c>
      <c r="G8789" s="389" t="s">
        <v>649</v>
      </c>
    </row>
    <row r="8790" spans="1:7">
      <c r="A8790" s="389" t="s">
        <v>542</v>
      </c>
      <c r="B8790" s="389" t="s">
        <v>517</v>
      </c>
      <c r="C8790" s="389">
        <v>8.8644474135299998</v>
      </c>
      <c r="D8790" s="389" t="s">
        <v>663</v>
      </c>
      <c r="E8790" s="389" t="s">
        <v>648</v>
      </c>
      <c r="F8790" s="389" t="s">
        <v>664</v>
      </c>
      <c r="G8790" s="389" t="s">
        <v>649</v>
      </c>
    </row>
    <row r="8791" spans="1:7">
      <c r="A8791" s="389" t="s">
        <v>542</v>
      </c>
      <c r="B8791" s="389" t="s">
        <v>517</v>
      </c>
      <c r="C8791" s="389">
        <v>8.8644474135299998</v>
      </c>
      <c r="D8791" s="389" t="s">
        <v>663</v>
      </c>
      <c r="E8791" s="389" t="s">
        <v>648</v>
      </c>
      <c r="F8791" s="389" t="s">
        <v>664</v>
      </c>
      <c r="G8791" s="389" t="s">
        <v>649</v>
      </c>
    </row>
    <row r="8792" spans="1:7">
      <c r="A8792" s="389" t="s">
        <v>542</v>
      </c>
      <c r="B8792" s="389" t="s">
        <v>517</v>
      </c>
      <c r="C8792" s="389">
        <v>8.8644474135299998</v>
      </c>
      <c r="D8792" s="389" t="s">
        <v>663</v>
      </c>
      <c r="E8792" s="389" t="s">
        <v>648</v>
      </c>
      <c r="F8792" s="389" t="s">
        <v>664</v>
      </c>
      <c r="G8792" s="389" t="s">
        <v>649</v>
      </c>
    </row>
    <row r="8793" spans="1:7">
      <c r="A8793" s="389" t="s">
        <v>549</v>
      </c>
      <c r="B8793" s="389" t="s">
        <v>517</v>
      </c>
      <c r="C8793" s="389">
        <v>8.8644474135299998</v>
      </c>
      <c r="D8793" s="389" t="s">
        <v>663</v>
      </c>
      <c r="E8793" s="389" t="s">
        <v>648</v>
      </c>
      <c r="F8793" s="389" t="s">
        <v>664</v>
      </c>
      <c r="G8793" s="389" t="s">
        <v>649</v>
      </c>
    </row>
    <row r="8794" spans="1:7">
      <c r="A8794" s="389" t="s">
        <v>530</v>
      </c>
      <c r="B8794" s="389" t="s">
        <v>517</v>
      </c>
      <c r="C8794" s="389">
        <v>18.573070403500001</v>
      </c>
      <c r="D8794" s="389" t="s">
        <v>663</v>
      </c>
      <c r="E8794" s="389" t="s">
        <v>648</v>
      </c>
      <c r="F8794" s="389" t="s">
        <v>664</v>
      </c>
      <c r="G8794" s="389" t="s">
        <v>649</v>
      </c>
    </row>
    <row r="8795" spans="1:7">
      <c r="A8795" s="389" t="s">
        <v>551</v>
      </c>
      <c r="B8795" s="389" t="s">
        <v>517</v>
      </c>
      <c r="C8795" s="389">
        <v>0.77624129991500002</v>
      </c>
      <c r="D8795" s="389" t="s">
        <v>663</v>
      </c>
      <c r="E8795" s="389" t="s">
        <v>648</v>
      </c>
      <c r="F8795" s="389" t="s">
        <v>664</v>
      </c>
      <c r="G8795" s="389" t="s">
        <v>649</v>
      </c>
    </row>
    <row r="8796" spans="1:7">
      <c r="A8796" s="389" t="s">
        <v>551</v>
      </c>
      <c r="B8796" s="389" t="s">
        <v>517</v>
      </c>
      <c r="C8796" s="389">
        <v>0.77624129991500002</v>
      </c>
      <c r="D8796" s="389" t="s">
        <v>663</v>
      </c>
      <c r="E8796" s="389" t="s">
        <v>648</v>
      </c>
      <c r="F8796" s="389" t="s">
        <v>664</v>
      </c>
      <c r="G8796" s="389" t="s">
        <v>649</v>
      </c>
    </row>
    <row r="8797" spans="1:7">
      <c r="A8797" s="389" t="s">
        <v>550</v>
      </c>
      <c r="B8797" s="389" t="s">
        <v>517</v>
      </c>
      <c r="C8797" s="389">
        <v>5.4459567169499996</v>
      </c>
      <c r="D8797" s="389" t="s">
        <v>663</v>
      </c>
      <c r="E8797" s="389" t="s">
        <v>648</v>
      </c>
      <c r="F8797" s="389" t="s">
        <v>664</v>
      </c>
      <c r="G8797" s="389" t="s">
        <v>649</v>
      </c>
    </row>
    <row r="8798" spans="1:7">
      <c r="A8798" s="389" t="s">
        <v>550</v>
      </c>
      <c r="B8798" s="389" t="s">
        <v>517</v>
      </c>
      <c r="C8798" s="389">
        <v>5.4459567169499996</v>
      </c>
      <c r="D8798" s="389" t="s">
        <v>663</v>
      </c>
      <c r="E8798" s="389" t="s">
        <v>648</v>
      </c>
      <c r="F8798" s="389" t="s">
        <v>664</v>
      </c>
      <c r="G8798" s="389" t="s">
        <v>649</v>
      </c>
    </row>
    <row r="8799" spans="1:7">
      <c r="A8799" s="389" t="s">
        <v>547</v>
      </c>
      <c r="B8799" s="389" t="s">
        <v>517</v>
      </c>
      <c r="C8799" s="389">
        <v>13.2789446079</v>
      </c>
      <c r="D8799" s="389" t="s">
        <v>663</v>
      </c>
      <c r="E8799" s="389" t="s">
        <v>648</v>
      </c>
      <c r="F8799" s="389" t="s">
        <v>664</v>
      </c>
      <c r="G8799" s="389" t="s">
        <v>649</v>
      </c>
    </row>
    <row r="8800" spans="1:7">
      <c r="A8800" s="389" t="s">
        <v>547</v>
      </c>
      <c r="B8800" s="389" t="s">
        <v>517</v>
      </c>
      <c r="C8800" s="389">
        <v>13.2789446079</v>
      </c>
      <c r="D8800" s="389" t="s">
        <v>663</v>
      </c>
      <c r="E8800" s="389" t="s">
        <v>648</v>
      </c>
      <c r="F8800" s="389" t="s">
        <v>664</v>
      </c>
      <c r="G8800" s="389" t="s">
        <v>649</v>
      </c>
    </row>
    <row r="8801" spans="1:7">
      <c r="A8801" s="389" t="s">
        <v>535</v>
      </c>
      <c r="B8801" s="389" t="s">
        <v>517</v>
      </c>
      <c r="C8801" s="389">
        <v>5.4412278897000004</v>
      </c>
      <c r="D8801" s="389" t="s">
        <v>663</v>
      </c>
      <c r="E8801" s="389" t="s">
        <v>648</v>
      </c>
      <c r="F8801" s="389" t="s">
        <v>664</v>
      </c>
      <c r="G8801" s="389" t="s">
        <v>649</v>
      </c>
    </row>
    <row r="8802" spans="1:7">
      <c r="A8802" s="389" t="s">
        <v>543</v>
      </c>
      <c r="B8802" s="389" t="s">
        <v>517</v>
      </c>
      <c r="C8802" s="389">
        <v>3.1291741634800001</v>
      </c>
      <c r="D8802" s="389" t="s">
        <v>663</v>
      </c>
      <c r="E8802" s="389" t="s">
        <v>648</v>
      </c>
      <c r="F8802" s="389" t="s">
        <v>664</v>
      </c>
      <c r="G8802" s="389" t="s">
        <v>649</v>
      </c>
    </row>
    <row r="8803" spans="1:7">
      <c r="A8803" s="389" t="s">
        <v>571</v>
      </c>
      <c r="B8803" s="389" t="s">
        <v>517</v>
      </c>
      <c r="C8803" s="389">
        <v>5.7570223371899996</v>
      </c>
      <c r="D8803" s="389" t="s">
        <v>663</v>
      </c>
      <c r="E8803" s="389" t="s">
        <v>648</v>
      </c>
      <c r="F8803" s="389" t="s">
        <v>664</v>
      </c>
      <c r="G8803" s="389" t="s">
        <v>649</v>
      </c>
    </row>
    <row r="8804" spans="1:7">
      <c r="A8804" s="389" t="s">
        <v>571</v>
      </c>
      <c r="B8804" s="389" t="s">
        <v>517</v>
      </c>
      <c r="C8804" s="389">
        <v>5.7570223371899996</v>
      </c>
      <c r="D8804" s="389" t="s">
        <v>663</v>
      </c>
      <c r="E8804" s="389" t="s">
        <v>648</v>
      </c>
      <c r="F8804" s="389" t="s">
        <v>664</v>
      </c>
      <c r="G8804" s="389" t="s">
        <v>649</v>
      </c>
    </row>
    <row r="8805" spans="1:7">
      <c r="A8805" s="389" t="s">
        <v>550</v>
      </c>
      <c r="B8805" s="389" t="s">
        <v>517</v>
      </c>
      <c r="C8805" s="389">
        <v>4.2313861290999997</v>
      </c>
      <c r="D8805" s="389" t="s">
        <v>663</v>
      </c>
      <c r="E8805" s="389" t="s">
        <v>648</v>
      </c>
      <c r="F8805" s="389" t="s">
        <v>664</v>
      </c>
      <c r="G8805" s="389" t="s">
        <v>649</v>
      </c>
    </row>
    <row r="8806" spans="1:7">
      <c r="A8806" s="389" t="s">
        <v>550</v>
      </c>
      <c r="B8806" s="389" t="s">
        <v>517</v>
      </c>
      <c r="C8806" s="389">
        <v>4.2313861290999997</v>
      </c>
      <c r="D8806" s="389" t="s">
        <v>663</v>
      </c>
      <c r="E8806" s="389" t="s">
        <v>648</v>
      </c>
      <c r="F8806" s="389" t="s">
        <v>664</v>
      </c>
      <c r="G8806" s="389" t="s">
        <v>649</v>
      </c>
    </row>
    <row r="8807" spans="1:7">
      <c r="A8807" s="389" t="s">
        <v>550</v>
      </c>
      <c r="B8807" s="389" t="s">
        <v>517</v>
      </c>
      <c r="C8807" s="389">
        <v>4.2313861290999997</v>
      </c>
      <c r="D8807" s="389" t="s">
        <v>663</v>
      </c>
      <c r="E8807" s="389" t="s">
        <v>648</v>
      </c>
      <c r="F8807" s="389" t="s">
        <v>664</v>
      </c>
      <c r="G8807" s="389" t="s">
        <v>649</v>
      </c>
    </row>
    <row r="8808" spans="1:7">
      <c r="A8808" s="389" t="s">
        <v>581</v>
      </c>
      <c r="B8808" s="389" t="s">
        <v>517</v>
      </c>
      <c r="C8808" s="389">
        <v>23.1915669567999</v>
      </c>
      <c r="D8808" s="389" t="s">
        <v>663</v>
      </c>
      <c r="E8808" s="389" t="s">
        <v>648</v>
      </c>
      <c r="F8808" s="389" t="s">
        <v>664</v>
      </c>
      <c r="G8808" s="389" t="s">
        <v>649</v>
      </c>
    </row>
    <row r="8809" spans="1:7">
      <c r="A8809" s="389" t="s">
        <v>551</v>
      </c>
      <c r="B8809" s="389" t="s">
        <v>517</v>
      </c>
      <c r="C8809" s="389">
        <v>10.447590095800001</v>
      </c>
      <c r="D8809" s="389" t="s">
        <v>663</v>
      </c>
      <c r="E8809" s="389" t="s">
        <v>648</v>
      </c>
      <c r="F8809" s="389" t="s">
        <v>664</v>
      </c>
      <c r="G8809" s="389" t="s">
        <v>649</v>
      </c>
    </row>
    <row r="8810" spans="1:7">
      <c r="A8810" s="389" t="s">
        <v>551</v>
      </c>
      <c r="B8810" s="389" t="s">
        <v>517</v>
      </c>
      <c r="C8810" s="389">
        <v>1.07170257242</v>
      </c>
      <c r="D8810" s="389" t="s">
        <v>663</v>
      </c>
      <c r="E8810" s="389" t="s">
        <v>648</v>
      </c>
      <c r="F8810" s="389" t="s">
        <v>664</v>
      </c>
      <c r="G8810" s="389" t="s">
        <v>649</v>
      </c>
    </row>
    <row r="8811" spans="1:7">
      <c r="A8811" s="389" t="s">
        <v>560</v>
      </c>
      <c r="B8811" s="389" t="s">
        <v>517</v>
      </c>
      <c r="C8811" s="389">
        <v>3.2539965044999999</v>
      </c>
      <c r="D8811" s="389" t="s">
        <v>663</v>
      </c>
      <c r="E8811" s="389" t="s">
        <v>648</v>
      </c>
      <c r="F8811" s="389" t="s">
        <v>664</v>
      </c>
      <c r="G8811" s="389" t="s">
        <v>649</v>
      </c>
    </row>
    <row r="8812" spans="1:7">
      <c r="A8812" s="389" t="s">
        <v>560</v>
      </c>
      <c r="B8812" s="389" t="s">
        <v>517</v>
      </c>
      <c r="C8812" s="389">
        <v>3.2539965044999999</v>
      </c>
      <c r="D8812" s="389" t="s">
        <v>663</v>
      </c>
      <c r="E8812" s="389" t="s">
        <v>648</v>
      </c>
      <c r="F8812" s="389" t="s">
        <v>664</v>
      </c>
      <c r="G8812" s="389" t="s">
        <v>649</v>
      </c>
    </row>
    <row r="8813" spans="1:7">
      <c r="A8813" s="389" t="s">
        <v>560</v>
      </c>
      <c r="B8813" s="389" t="s">
        <v>517</v>
      </c>
      <c r="C8813" s="389">
        <v>3.2539965044999999</v>
      </c>
      <c r="D8813" s="389" t="s">
        <v>663</v>
      </c>
      <c r="E8813" s="389" t="s">
        <v>648</v>
      </c>
      <c r="F8813" s="389" t="s">
        <v>664</v>
      </c>
      <c r="G8813" s="389" t="s">
        <v>649</v>
      </c>
    </row>
    <row r="8814" spans="1:7">
      <c r="A8814" s="389" t="s">
        <v>551</v>
      </c>
      <c r="B8814" s="389" t="s">
        <v>517</v>
      </c>
      <c r="C8814" s="389">
        <v>29.224140525300001</v>
      </c>
      <c r="D8814" s="389" t="s">
        <v>663</v>
      </c>
      <c r="E8814" s="389" t="s">
        <v>648</v>
      </c>
      <c r="F8814" s="389" t="s">
        <v>664</v>
      </c>
      <c r="G8814" s="389" t="s">
        <v>649</v>
      </c>
    </row>
    <row r="8815" spans="1:7">
      <c r="A8815" s="389" t="s">
        <v>577</v>
      </c>
      <c r="B8815" s="389" t="s">
        <v>517</v>
      </c>
      <c r="C8815" s="389">
        <v>12.2945221570999</v>
      </c>
      <c r="D8815" s="389" t="s">
        <v>663</v>
      </c>
      <c r="E8815" s="389" t="s">
        <v>648</v>
      </c>
      <c r="F8815" s="389" t="s">
        <v>664</v>
      </c>
      <c r="G8815" s="389" t="s">
        <v>649</v>
      </c>
    </row>
    <row r="8816" spans="1:7">
      <c r="A8816" s="389" t="s">
        <v>551</v>
      </c>
      <c r="B8816" s="389" t="s">
        <v>517</v>
      </c>
      <c r="C8816" s="389">
        <v>9.7150784729400002</v>
      </c>
      <c r="D8816" s="389" t="s">
        <v>663</v>
      </c>
      <c r="E8816" s="389" t="s">
        <v>648</v>
      </c>
      <c r="F8816" s="389" t="s">
        <v>664</v>
      </c>
      <c r="G8816" s="389" t="s">
        <v>649</v>
      </c>
    </row>
    <row r="8817" spans="1:7">
      <c r="A8817" s="389" t="s">
        <v>551</v>
      </c>
      <c r="B8817" s="389" t="s">
        <v>517</v>
      </c>
      <c r="C8817" s="389">
        <v>9.7150784729400002</v>
      </c>
      <c r="D8817" s="389" t="s">
        <v>663</v>
      </c>
      <c r="E8817" s="389" t="s">
        <v>648</v>
      </c>
      <c r="F8817" s="389" t="s">
        <v>664</v>
      </c>
      <c r="G8817" s="389" t="s">
        <v>649</v>
      </c>
    </row>
    <row r="8818" spans="1:7">
      <c r="A8818" s="389" t="s">
        <v>547</v>
      </c>
      <c r="B8818" s="389" t="s">
        <v>517</v>
      </c>
      <c r="C8818" s="389">
        <v>28.7741519424</v>
      </c>
      <c r="D8818" s="389" t="s">
        <v>663</v>
      </c>
      <c r="E8818" s="389" t="s">
        <v>648</v>
      </c>
      <c r="F8818" s="389" t="s">
        <v>664</v>
      </c>
      <c r="G8818" s="389" t="s">
        <v>649</v>
      </c>
    </row>
    <row r="8819" spans="1:7">
      <c r="A8819" s="389" t="s">
        <v>578</v>
      </c>
      <c r="B8819" s="389" t="s">
        <v>517</v>
      </c>
      <c r="C8819" s="389">
        <v>0.53314181504000002</v>
      </c>
      <c r="D8819" s="389" t="s">
        <v>663</v>
      </c>
      <c r="E8819" s="389" t="s">
        <v>648</v>
      </c>
      <c r="F8819" s="389" t="s">
        <v>664</v>
      </c>
      <c r="G8819" s="389" t="s">
        <v>649</v>
      </c>
    </row>
    <row r="8820" spans="1:7">
      <c r="A8820" s="389" t="s">
        <v>571</v>
      </c>
      <c r="B8820" s="389" t="s">
        <v>517</v>
      </c>
      <c r="C8820" s="389">
        <v>1.8960667499199999</v>
      </c>
      <c r="D8820" s="389" t="s">
        <v>663</v>
      </c>
      <c r="E8820" s="389" t="s">
        <v>648</v>
      </c>
      <c r="F8820" s="389" t="s">
        <v>664</v>
      </c>
      <c r="G8820" s="389" t="s">
        <v>649</v>
      </c>
    </row>
    <row r="8821" spans="1:7">
      <c r="A8821" s="389" t="s">
        <v>571</v>
      </c>
      <c r="B8821" s="389" t="s">
        <v>517</v>
      </c>
      <c r="C8821" s="389">
        <v>1.8960667499199999</v>
      </c>
      <c r="D8821" s="389" t="s">
        <v>663</v>
      </c>
      <c r="E8821" s="389" t="s">
        <v>648</v>
      </c>
      <c r="F8821" s="389" t="s">
        <v>664</v>
      </c>
      <c r="G8821" s="389" t="s">
        <v>649</v>
      </c>
    </row>
    <row r="8822" spans="1:7">
      <c r="A8822" s="389" t="s">
        <v>577</v>
      </c>
      <c r="B8822" s="389" t="s">
        <v>517</v>
      </c>
      <c r="C8822" s="389">
        <v>4.3357193725699998</v>
      </c>
      <c r="D8822" s="389" t="s">
        <v>663</v>
      </c>
      <c r="E8822" s="389" t="s">
        <v>648</v>
      </c>
      <c r="F8822" s="389" t="s">
        <v>664</v>
      </c>
      <c r="G8822" s="389" t="s">
        <v>649</v>
      </c>
    </row>
    <row r="8823" spans="1:7">
      <c r="A8823" s="389" t="s">
        <v>577</v>
      </c>
      <c r="B8823" s="389" t="s">
        <v>517</v>
      </c>
      <c r="C8823" s="389">
        <v>4.3357193725699998</v>
      </c>
      <c r="D8823" s="389" t="s">
        <v>663</v>
      </c>
      <c r="E8823" s="389" t="s">
        <v>648</v>
      </c>
      <c r="F8823" s="389" t="s">
        <v>664</v>
      </c>
      <c r="G8823" s="389" t="s">
        <v>649</v>
      </c>
    </row>
    <row r="8824" spans="1:7">
      <c r="A8824" s="389" t="s">
        <v>577</v>
      </c>
      <c r="B8824" s="389" t="s">
        <v>517</v>
      </c>
      <c r="C8824" s="389">
        <v>4.3357193725699998</v>
      </c>
      <c r="D8824" s="389" t="s">
        <v>663</v>
      </c>
      <c r="E8824" s="389" t="s">
        <v>648</v>
      </c>
      <c r="F8824" s="389" t="s">
        <v>664</v>
      </c>
      <c r="G8824" s="389" t="s">
        <v>649</v>
      </c>
    </row>
    <row r="8825" spans="1:7">
      <c r="A8825" s="389" t="s">
        <v>547</v>
      </c>
      <c r="B8825" s="389" t="s">
        <v>517</v>
      </c>
      <c r="C8825" s="389">
        <v>10.7244682178</v>
      </c>
      <c r="D8825" s="389" t="s">
        <v>663</v>
      </c>
      <c r="E8825" s="389" t="s">
        <v>648</v>
      </c>
      <c r="F8825" s="389" t="s">
        <v>664</v>
      </c>
      <c r="G8825" s="389" t="s">
        <v>649</v>
      </c>
    </row>
    <row r="8826" spans="1:7">
      <c r="A8826" s="389" t="s">
        <v>560</v>
      </c>
      <c r="B8826" s="389" t="s">
        <v>517</v>
      </c>
      <c r="C8826" s="389">
        <v>4.7287073791400003</v>
      </c>
      <c r="D8826" s="389" t="s">
        <v>663</v>
      </c>
      <c r="E8826" s="389" t="s">
        <v>648</v>
      </c>
      <c r="F8826" s="389" t="s">
        <v>664</v>
      </c>
      <c r="G8826" s="389" t="s">
        <v>649</v>
      </c>
    </row>
    <row r="8827" spans="1:7">
      <c r="A8827" s="389" t="s">
        <v>560</v>
      </c>
      <c r="B8827" s="389" t="s">
        <v>517</v>
      </c>
      <c r="C8827" s="389">
        <v>4.7287073791400003</v>
      </c>
      <c r="D8827" s="389" t="s">
        <v>663</v>
      </c>
      <c r="E8827" s="389" t="s">
        <v>648</v>
      </c>
      <c r="F8827" s="389" t="s">
        <v>664</v>
      </c>
      <c r="G8827" s="389" t="s">
        <v>649</v>
      </c>
    </row>
    <row r="8828" spans="1:7">
      <c r="A8828" s="389" t="s">
        <v>543</v>
      </c>
      <c r="B8828" s="389" t="s">
        <v>517</v>
      </c>
      <c r="C8828" s="389">
        <v>5.4544517369500003</v>
      </c>
      <c r="D8828" s="389" t="s">
        <v>663</v>
      </c>
      <c r="E8828" s="389" t="s">
        <v>648</v>
      </c>
      <c r="F8828" s="389" t="s">
        <v>664</v>
      </c>
      <c r="G8828" s="389" t="s">
        <v>649</v>
      </c>
    </row>
    <row r="8829" spans="1:7">
      <c r="A8829" s="389" t="s">
        <v>551</v>
      </c>
      <c r="B8829" s="389" t="s">
        <v>517</v>
      </c>
      <c r="C8829" s="389">
        <v>1.26886771932</v>
      </c>
      <c r="D8829" s="389" t="s">
        <v>663</v>
      </c>
      <c r="E8829" s="389" t="s">
        <v>648</v>
      </c>
      <c r="F8829" s="389" t="s">
        <v>664</v>
      </c>
      <c r="G8829" s="389" t="s">
        <v>649</v>
      </c>
    </row>
    <row r="8830" spans="1:7">
      <c r="A8830" s="389" t="s">
        <v>547</v>
      </c>
      <c r="B8830" s="389" t="s">
        <v>517</v>
      </c>
      <c r="C8830" s="389">
        <v>0.63412163526099996</v>
      </c>
      <c r="D8830" s="389" t="s">
        <v>663</v>
      </c>
      <c r="E8830" s="389" t="s">
        <v>648</v>
      </c>
      <c r="F8830" s="389" t="s">
        <v>664</v>
      </c>
      <c r="G8830" s="389" t="s">
        <v>649</v>
      </c>
    </row>
    <row r="8831" spans="1:7">
      <c r="A8831" s="389" t="s">
        <v>551</v>
      </c>
      <c r="B8831" s="389" t="s">
        <v>517</v>
      </c>
      <c r="C8831" s="389">
        <v>19.613949418200001</v>
      </c>
      <c r="D8831" s="389" t="s">
        <v>663</v>
      </c>
      <c r="E8831" s="389" t="s">
        <v>648</v>
      </c>
      <c r="F8831" s="389" t="s">
        <v>664</v>
      </c>
      <c r="G8831" s="389" t="s">
        <v>649</v>
      </c>
    </row>
    <row r="8832" spans="1:7">
      <c r="A8832" s="389" t="s">
        <v>551</v>
      </c>
      <c r="B8832" s="389" t="s">
        <v>517</v>
      </c>
      <c r="C8832" s="389">
        <v>19.613949418200001</v>
      </c>
      <c r="D8832" s="389" t="s">
        <v>663</v>
      </c>
      <c r="E8832" s="389" t="s">
        <v>648</v>
      </c>
      <c r="F8832" s="389" t="s">
        <v>664</v>
      </c>
      <c r="G8832" s="389" t="s">
        <v>649</v>
      </c>
    </row>
    <row r="8833" spans="1:7">
      <c r="A8833" s="389" t="s">
        <v>551</v>
      </c>
      <c r="B8833" s="389" t="s">
        <v>517</v>
      </c>
      <c r="C8833" s="389">
        <v>19.613949418200001</v>
      </c>
      <c r="D8833" s="389" t="s">
        <v>663</v>
      </c>
      <c r="E8833" s="389" t="s">
        <v>648</v>
      </c>
      <c r="F8833" s="389" t="s">
        <v>664</v>
      </c>
      <c r="G8833" s="389" t="s">
        <v>649</v>
      </c>
    </row>
    <row r="8834" spans="1:7">
      <c r="A8834" s="389" t="s">
        <v>550</v>
      </c>
      <c r="B8834" s="389" t="s">
        <v>517</v>
      </c>
      <c r="C8834" s="389">
        <v>5.4492787198999997</v>
      </c>
      <c r="D8834" s="389" t="s">
        <v>663</v>
      </c>
      <c r="E8834" s="389" t="s">
        <v>648</v>
      </c>
      <c r="F8834" s="389" t="s">
        <v>664</v>
      </c>
      <c r="G8834" s="389" t="s">
        <v>649</v>
      </c>
    </row>
    <row r="8835" spans="1:7">
      <c r="A8835" s="389" t="s">
        <v>530</v>
      </c>
      <c r="B8835" s="389" t="s">
        <v>517</v>
      </c>
      <c r="C8835" s="389">
        <v>4.2297960232199996</v>
      </c>
      <c r="D8835" s="389" t="s">
        <v>663</v>
      </c>
      <c r="E8835" s="389" t="s">
        <v>648</v>
      </c>
      <c r="F8835" s="389" t="s">
        <v>664</v>
      </c>
      <c r="G8835" s="389" t="s">
        <v>649</v>
      </c>
    </row>
    <row r="8836" spans="1:7">
      <c r="A8836" s="389" t="s">
        <v>528</v>
      </c>
      <c r="B8836" s="389" t="s">
        <v>517</v>
      </c>
      <c r="C8836" s="389">
        <v>4.7806357846700003</v>
      </c>
      <c r="D8836" s="389" t="s">
        <v>663</v>
      </c>
      <c r="E8836" s="389" t="s">
        <v>648</v>
      </c>
      <c r="F8836" s="389" t="s">
        <v>664</v>
      </c>
      <c r="G8836" s="389" t="s">
        <v>649</v>
      </c>
    </row>
    <row r="8837" spans="1:7">
      <c r="A8837" s="389" t="s">
        <v>528</v>
      </c>
      <c r="B8837" s="389" t="s">
        <v>517</v>
      </c>
      <c r="C8837" s="389">
        <v>4.7806357846700003</v>
      </c>
      <c r="D8837" s="389" t="s">
        <v>663</v>
      </c>
      <c r="E8837" s="389" t="s">
        <v>648</v>
      </c>
      <c r="F8837" s="389" t="s">
        <v>664</v>
      </c>
      <c r="G8837" s="389" t="s">
        <v>649</v>
      </c>
    </row>
    <row r="8838" spans="1:7">
      <c r="A8838" s="389" t="s">
        <v>560</v>
      </c>
      <c r="B8838" s="389" t="s">
        <v>517</v>
      </c>
      <c r="C8838" s="389">
        <v>7.0224234904099996</v>
      </c>
      <c r="D8838" s="389" t="s">
        <v>663</v>
      </c>
      <c r="E8838" s="389" t="s">
        <v>648</v>
      </c>
      <c r="F8838" s="389" t="s">
        <v>664</v>
      </c>
      <c r="G8838" s="389" t="s">
        <v>649</v>
      </c>
    </row>
    <row r="8839" spans="1:7">
      <c r="A8839" s="389" t="s">
        <v>571</v>
      </c>
      <c r="B8839" s="389" t="s">
        <v>517</v>
      </c>
      <c r="C8839" s="389">
        <v>6.9788241288600004</v>
      </c>
      <c r="D8839" s="389" t="s">
        <v>663</v>
      </c>
      <c r="E8839" s="389" t="s">
        <v>648</v>
      </c>
      <c r="F8839" s="389" t="s">
        <v>664</v>
      </c>
      <c r="G8839" s="389" t="s">
        <v>649</v>
      </c>
    </row>
    <row r="8840" spans="1:7">
      <c r="A8840" s="389" t="s">
        <v>571</v>
      </c>
      <c r="B8840" s="389" t="s">
        <v>517</v>
      </c>
      <c r="C8840" s="389">
        <v>6.9788241288600004</v>
      </c>
      <c r="D8840" s="389" t="s">
        <v>663</v>
      </c>
      <c r="E8840" s="389" t="s">
        <v>648</v>
      </c>
      <c r="F8840" s="389" t="s">
        <v>664</v>
      </c>
      <c r="G8840" s="389" t="s">
        <v>649</v>
      </c>
    </row>
    <row r="8841" spans="1:7">
      <c r="A8841" s="389" t="s">
        <v>552</v>
      </c>
      <c r="B8841" s="389" t="s">
        <v>517</v>
      </c>
      <c r="C8841" s="389">
        <v>4.3580158722800002</v>
      </c>
      <c r="D8841" s="389" t="s">
        <v>663</v>
      </c>
      <c r="E8841" s="389" t="s">
        <v>648</v>
      </c>
      <c r="F8841" s="389" t="s">
        <v>664</v>
      </c>
      <c r="G8841" s="389" t="s">
        <v>649</v>
      </c>
    </row>
    <row r="8842" spans="1:7">
      <c r="A8842" s="389" t="s">
        <v>552</v>
      </c>
      <c r="B8842" s="389" t="s">
        <v>517</v>
      </c>
      <c r="C8842" s="389">
        <v>4.3580158722800002</v>
      </c>
      <c r="D8842" s="389" t="s">
        <v>663</v>
      </c>
      <c r="E8842" s="389" t="s">
        <v>648</v>
      </c>
      <c r="F8842" s="389" t="s">
        <v>664</v>
      </c>
      <c r="G8842" s="389" t="s">
        <v>649</v>
      </c>
    </row>
    <row r="8843" spans="1:7">
      <c r="A8843" s="389" t="s">
        <v>554</v>
      </c>
      <c r="B8843" s="389" t="s">
        <v>517</v>
      </c>
      <c r="C8843" s="389">
        <v>5.2029386228999996</v>
      </c>
      <c r="D8843" s="389" t="s">
        <v>663</v>
      </c>
      <c r="E8843" s="389" t="s">
        <v>648</v>
      </c>
      <c r="F8843" s="389" t="s">
        <v>664</v>
      </c>
      <c r="G8843" s="389" t="s">
        <v>649</v>
      </c>
    </row>
    <row r="8844" spans="1:7">
      <c r="A8844" s="389" t="s">
        <v>564</v>
      </c>
      <c r="B8844" s="389" t="s">
        <v>517</v>
      </c>
      <c r="C8844" s="389">
        <v>2.19626241973</v>
      </c>
      <c r="D8844" s="389" t="s">
        <v>663</v>
      </c>
      <c r="E8844" s="389" t="s">
        <v>648</v>
      </c>
      <c r="F8844" s="389" t="s">
        <v>664</v>
      </c>
      <c r="G8844" s="389" t="s">
        <v>649</v>
      </c>
    </row>
    <row r="8845" spans="1:7">
      <c r="A8845" s="389" t="s">
        <v>564</v>
      </c>
      <c r="B8845" s="389" t="s">
        <v>517</v>
      </c>
      <c r="C8845" s="389">
        <v>3.7382005915400001</v>
      </c>
      <c r="D8845" s="389" t="s">
        <v>663</v>
      </c>
      <c r="E8845" s="389" t="s">
        <v>648</v>
      </c>
      <c r="F8845" s="389" t="s">
        <v>664</v>
      </c>
      <c r="G8845" s="389" t="s">
        <v>649</v>
      </c>
    </row>
    <row r="8846" spans="1:7">
      <c r="A8846" s="389" t="s">
        <v>571</v>
      </c>
      <c r="B8846" s="389" t="s">
        <v>517</v>
      </c>
      <c r="C8846" s="389">
        <v>12.4771193377</v>
      </c>
      <c r="D8846" s="389" t="s">
        <v>663</v>
      </c>
      <c r="E8846" s="389" t="s">
        <v>648</v>
      </c>
      <c r="F8846" s="389" t="s">
        <v>664</v>
      </c>
      <c r="G8846" s="389" t="s">
        <v>649</v>
      </c>
    </row>
    <row r="8847" spans="1:7">
      <c r="A8847" s="389" t="s">
        <v>547</v>
      </c>
      <c r="B8847" s="389" t="s">
        <v>517</v>
      </c>
      <c r="C8847" s="389">
        <v>3.7041139302200001</v>
      </c>
      <c r="D8847" s="389" t="s">
        <v>663</v>
      </c>
      <c r="E8847" s="389" t="s">
        <v>648</v>
      </c>
      <c r="F8847" s="389" t="s">
        <v>664</v>
      </c>
      <c r="G8847" s="389" t="s">
        <v>649</v>
      </c>
    </row>
    <row r="8848" spans="1:7">
      <c r="A8848" s="389" t="s">
        <v>525</v>
      </c>
      <c r="B8848" s="389" t="s">
        <v>517</v>
      </c>
      <c r="C8848" s="389">
        <v>0.92266967520800003</v>
      </c>
      <c r="D8848" s="389" t="s">
        <v>663</v>
      </c>
      <c r="E8848" s="389" t="s">
        <v>648</v>
      </c>
      <c r="F8848" s="389" t="s">
        <v>664</v>
      </c>
      <c r="G8848" s="389" t="s">
        <v>649</v>
      </c>
    </row>
    <row r="8849" spans="1:7">
      <c r="A8849" s="389" t="s">
        <v>526</v>
      </c>
      <c r="B8849" s="389" t="s">
        <v>517</v>
      </c>
      <c r="C8849" s="389">
        <v>0.92266967520800003</v>
      </c>
      <c r="D8849" s="389" t="s">
        <v>663</v>
      </c>
      <c r="E8849" s="389" t="s">
        <v>648</v>
      </c>
      <c r="F8849" s="389" t="s">
        <v>664</v>
      </c>
      <c r="G8849" s="389" t="s">
        <v>649</v>
      </c>
    </row>
    <row r="8850" spans="1:7">
      <c r="A8850" s="389" t="s">
        <v>568</v>
      </c>
      <c r="B8850" s="389" t="s">
        <v>517</v>
      </c>
      <c r="C8850" s="389">
        <v>0.92266967520800003</v>
      </c>
      <c r="D8850" s="389" t="s">
        <v>663</v>
      </c>
      <c r="E8850" s="389" t="s">
        <v>648</v>
      </c>
      <c r="F8850" s="389" t="s">
        <v>664</v>
      </c>
      <c r="G8850" s="389" t="s">
        <v>649</v>
      </c>
    </row>
    <row r="8851" spans="1:7">
      <c r="A8851" s="389" t="s">
        <v>524</v>
      </c>
      <c r="B8851" s="389" t="s">
        <v>517</v>
      </c>
      <c r="C8851" s="389">
        <v>38.8460762514</v>
      </c>
      <c r="D8851" s="389" t="s">
        <v>663</v>
      </c>
      <c r="E8851" s="389" t="s">
        <v>648</v>
      </c>
      <c r="F8851" s="389" t="s">
        <v>664</v>
      </c>
      <c r="G8851" s="389" t="s">
        <v>649</v>
      </c>
    </row>
    <row r="8852" spans="1:7">
      <c r="A8852" s="389" t="s">
        <v>551</v>
      </c>
      <c r="B8852" s="389" t="s">
        <v>517</v>
      </c>
      <c r="C8852" s="389">
        <v>38.2116261205</v>
      </c>
      <c r="D8852" s="389" t="s">
        <v>663</v>
      </c>
      <c r="E8852" s="389" t="s">
        <v>648</v>
      </c>
      <c r="F8852" s="389" t="s">
        <v>664</v>
      </c>
      <c r="G8852" s="389" t="s">
        <v>649</v>
      </c>
    </row>
    <row r="8853" spans="1:7">
      <c r="A8853" s="389" t="s">
        <v>577</v>
      </c>
      <c r="B8853" s="389" t="s">
        <v>517</v>
      </c>
      <c r="C8853" s="389">
        <v>14.2160072757999</v>
      </c>
      <c r="D8853" s="389" t="s">
        <v>663</v>
      </c>
      <c r="E8853" s="389" t="s">
        <v>648</v>
      </c>
      <c r="F8853" s="389" t="s">
        <v>664</v>
      </c>
      <c r="G8853" s="389" t="s">
        <v>649</v>
      </c>
    </row>
    <row r="8854" spans="1:7">
      <c r="A8854" s="389" t="s">
        <v>551</v>
      </c>
      <c r="B8854" s="389" t="s">
        <v>517</v>
      </c>
      <c r="C8854" s="389">
        <v>3.75750133892</v>
      </c>
      <c r="D8854" s="389" t="s">
        <v>663</v>
      </c>
      <c r="E8854" s="389" t="s">
        <v>648</v>
      </c>
      <c r="F8854" s="389" t="s">
        <v>664</v>
      </c>
      <c r="G8854" s="389" t="s">
        <v>649</v>
      </c>
    </row>
    <row r="8855" spans="1:7">
      <c r="A8855" s="389" t="s">
        <v>577</v>
      </c>
      <c r="B8855" s="389" t="s">
        <v>517</v>
      </c>
      <c r="C8855" s="389">
        <v>8.1823841807399997</v>
      </c>
      <c r="D8855" s="389" t="s">
        <v>663</v>
      </c>
      <c r="E8855" s="389" t="s">
        <v>648</v>
      </c>
      <c r="F8855" s="389" t="s">
        <v>664</v>
      </c>
      <c r="G8855" s="389" t="s">
        <v>649</v>
      </c>
    </row>
    <row r="8856" spans="1:7">
      <c r="A8856" s="389" t="s">
        <v>577</v>
      </c>
      <c r="B8856" s="389" t="s">
        <v>517</v>
      </c>
      <c r="C8856" s="389">
        <v>22.26820288</v>
      </c>
      <c r="D8856" s="389" t="s">
        <v>663</v>
      </c>
      <c r="E8856" s="389" t="s">
        <v>648</v>
      </c>
      <c r="F8856" s="389" t="s">
        <v>664</v>
      </c>
      <c r="G8856" s="389" t="s">
        <v>649</v>
      </c>
    </row>
    <row r="8857" spans="1:7">
      <c r="A8857" s="389" t="s">
        <v>547</v>
      </c>
      <c r="B8857" s="389" t="s">
        <v>517</v>
      </c>
      <c r="C8857" s="389">
        <v>40.109158556200001</v>
      </c>
      <c r="D8857" s="389" t="s">
        <v>663</v>
      </c>
      <c r="E8857" s="389" t="s">
        <v>648</v>
      </c>
      <c r="F8857" s="389" t="s">
        <v>664</v>
      </c>
      <c r="G8857" s="389" t="s">
        <v>649</v>
      </c>
    </row>
    <row r="8858" spans="1:7">
      <c r="A8858" s="389" t="s">
        <v>551</v>
      </c>
      <c r="B8858" s="389" t="s">
        <v>517</v>
      </c>
      <c r="C8858" s="389">
        <v>5.2734861404100002</v>
      </c>
      <c r="D8858" s="389" t="s">
        <v>663</v>
      </c>
      <c r="E8858" s="389" t="s">
        <v>648</v>
      </c>
      <c r="F8858" s="389" t="s">
        <v>664</v>
      </c>
      <c r="G8858" s="389" t="s">
        <v>649</v>
      </c>
    </row>
    <row r="8859" spans="1:7">
      <c r="A8859" s="389" t="s">
        <v>551</v>
      </c>
      <c r="B8859" s="389" t="s">
        <v>517</v>
      </c>
      <c r="C8859" s="389">
        <v>5.2734861404100002</v>
      </c>
      <c r="D8859" s="389" t="s">
        <v>663</v>
      </c>
      <c r="E8859" s="389" t="s">
        <v>648</v>
      </c>
      <c r="F8859" s="389" t="s">
        <v>664</v>
      </c>
      <c r="G8859" s="389" t="s">
        <v>649</v>
      </c>
    </row>
    <row r="8860" spans="1:7">
      <c r="A8860" s="389" t="s">
        <v>577</v>
      </c>
      <c r="B8860" s="389" t="s">
        <v>517</v>
      </c>
      <c r="C8860" s="389">
        <v>2.1192468370099999</v>
      </c>
      <c r="D8860" s="389" t="s">
        <v>663</v>
      </c>
      <c r="E8860" s="389" t="s">
        <v>648</v>
      </c>
      <c r="F8860" s="389" t="s">
        <v>664</v>
      </c>
      <c r="G8860" s="389" t="s">
        <v>649</v>
      </c>
    </row>
    <row r="8861" spans="1:7">
      <c r="A8861" s="389" t="s">
        <v>551</v>
      </c>
      <c r="B8861" s="389" t="s">
        <v>517</v>
      </c>
      <c r="C8861" s="389">
        <v>0.76768112312699999</v>
      </c>
      <c r="D8861" s="389" t="s">
        <v>663</v>
      </c>
      <c r="E8861" s="389" t="s">
        <v>648</v>
      </c>
      <c r="F8861" s="389" t="s">
        <v>664</v>
      </c>
      <c r="G8861" s="389" t="s">
        <v>649</v>
      </c>
    </row>
    <row r="8862" spans="1:7">
      <c r="A8862" s="389" t="s">
        <v>551</v>
      </c>
      <c r="B8862" s="389" t="s">
        <v>517</v>
      </c>
      <c r="C8862" s="389">
        <v>0.76768112312699999</v>
      </c>
      <c r="D8862" s="389" t="s">
        <v>663</v>
      </c>
      <c r="E8862" s="389" t="s">
        <v>648</v>
      </c>
      <c r="F8862" s="389" t="s">
        <v>664</v>
      </c>
      <c r="G8862" s="389" t="s">
        <v>649</v>
      </c>
    </row>
    <row r="8863" spans="1:7">
      <c r="A8863" s="389" t="s">
        <v>577</v>
      </c>
      <c r="B8863" s="389" t="s">
        <v>517</v>
      </c>
      <c r="C8863" s="389">
        <v>7.1301465437099996</v>
      </c>
      <c r="D8863" s="389" t="s">
        <v>663</v>
      </c>
      <c r="E8863" s="389" t="s">
        <v>648</v>
      </c>
      <c r="F8863" s="389" t="s">
        <v>664</v>
      </c>
      <c r="G8863" s="389" t="s">
        <v>649</v>
      </c>
    </row>
    <row r="8864" spans="1:7">
      <c r="A8864" s="389" t="s">
        <v>577</v>
      </c>
      <c r="B8864" s="389" t="s">
        <v>517</v>
      </c>
      <c r="C8864" s="389">
        <v>7.1301465437099996</v>
      </c>
      <c r="D8864" s="389" t="s">
        <v>663</v>
      </c>
      <c r="E8864" s="389" t="s">
        <v>648</v>
      </c>
      <c r="F8864" s="389" t="s">
        <v>664</v>
      </c>
      <c r="G8864" s="389" t="s">
        <v>649</v>
      </c>
    </row>
    <row r="8865" spans="1:7">
      <c r="A8865" s="389" t="s">
        <v>577</v>
      </c>
      <c r="B8865" s="389" t="s">
        <v>517</v>
      </c>
      <c r="C8865" s="389">
        <v>19.4334343521999</v>
      </c>
      <c r="D8865" s="389" t="s">
        <v>663</v>
      </c>
      <c r="E8865" s="389" t="s">
        <v>648</v>
      </c>
      <c r="F8865" s="389" t="s">
        <v>664</v>
      </c>
      <c r="G8865" s="389" t="s">
        <v>649</v>
      </c>
    </row>
    <row r="8866" spans="1:7">
      <c r="A8866" s="389" t="s">
        <v>525</v>
      </c>
      <c r="B8866" s="389" t="s">
        <v>517</v>
      </c>
      <c r="C8866" s="389">
        <v>7.72285330377</v>
      </c>
      <c r="D8866" s="389" t="s">
        <v>663</v>
      </c>
      <c r="E8866" s="389" t="s">
        <v>648</v>
      </c>
      <c r="F8866" s="389" t="s">
        <v>664</v>
      </c>
      <c r="G8866" s="389" t="s">
        <v>649</v>
      </c>
    </row>
    <row r="8867" spans="1:7">
      <c r="A8867" s="389" t="s">
        <v>526</v>
      </c>
      <c r="B8867" s="389" t="s">
        <v>517</v>
      </c>
      <c r="C8867" s="389">
        <v>7.72285330377</v>
      </c>
      <c r="D8867" s="389" t="s">
        <v>663</v>
      </c>
      <c r="E8867" s="389" t="s">
        <v>648</v>
      </c>
      <c r="F8867" s="389" t="s">
        <v>664</v>
      </c>
      <c r="G8867" s="389" t="s">
        <v>649</v>
      </c>
    </row>
    <row r="8868" spans="1:7">
      <c r="A8868" s="389" t="s">
        <v>568</v>
      </c>
      <c r="B8868" s="389" t="s">
        <v>517</v>
      </c>
      <c r="C8868" s="389">
        <v>7.72285330377</v>
      </c>
      <c r="D8868" s="389" t="s">
        <v>663</v>
      </c>
      <c r="E8868" s="389" t="s">
        <v>648</v>
      </c>
      <c r="F8868" s="389" t="s">
        <v>664</v>
      </c>
      <c r="G8868" s="389" t="s">
        <v>649</v>
      </c>
    </row>
    <row r="8869" spans="1:7">
      <c r="A8869" s="389" t="s">
        <v>571</v>
      </c>
      <c r="B8869" s="389" t="s">
        <v>517</v>
      </c>
      <c r="C8869" s="389">
        <v>1.89910165809</v>
      </c>
      <c r="D8869" s="389" t="s">
        <v>663</v>
      </c>
      <c r="E8869" s="389" t="s">
        <v>648</v>
      </c>
      <c r="F8869" s="389" t="s">
        <v>664</v>
      </c>
      <c r="G8869" s="389" t="s">
        <v>649</v>
      </c>
    </row>
    <row r="8870" spans="1:7">
      <c r="A8870" s="389" t="s">
        <v>528</v>
      </c>
      <c r="B8870" s="389" t="s">
        <v>517</v>
      </c>
      <c r="C8870" s="389">
        <v>3.3269901700900002</v>
      </c>
      <c r="D8870" s="389" t="s">
        <v>663</v>
      </c>
      <c r="E8870" s="389" t="s">
        <v>648</v>
      </c>
      <c r="F8870" s="389" t="s">
        <v>664</v>
      </c>
      <c r="G8870" s="389" t="s">
        <v>649</v>
      </c>
    </row>
    <row r="8871" spans="1:7">
      <c r="A8871" s="389" t="s">
        <v>528</v>
      </c>
      <c r="B8871" s="389" t="s">
        <v>517</v>
      </c>
      <c r="C8871" s="389">
        <v>3.3269901700900002</v>
      </c>
      <c r="D8871" s="389" t="s">
        <v>663</v>
      </c>
      <c r="E8871" s="389" t="s">
        <v>648</v>
      </c>
      <c r="F8871" s="389" t="s">
        <v>664</v>
      </c>
      <c r="G8871" s="389" t="s">
        <v>649</v>
      </c>
    </row>
    <row r="8872" spans="1:7">
      <c r="A8872" s="389" t="s">
        <v>544</v>
      </c>
      <c r="B8872" s="389" t="s">
        <v>517</v>
      </c>
      <c r="C8872" s="389">
        <v>4.30437441721</v>
      </c>
      <c r="D8872" s="389" t="s">
        <v>663</v>
      </c>
      <c r="E8872" s="389" t="s">
        <v>648</v>
      </c>
      <c r="F8872" s="389" t="s">
        <v>664</v>
      </c>
      <c r="G8872" s="389" t="s">
        <v>649</v>
      </c>
    </row>
    <row r="8873" spans="1:7">
      <c r="A8873" s="389" t="s">
        <v>544</v>
      </c>
      <c r="B8873" s="389" t="s">
        <v>517</v>
      </c>
      <c r="C8873" s="389">
        <v>4.30437441721</v>
      </c>
      <c r="D8873" s="389" t="s">
        <v>663</v>
      </c>
      <c r="E8873" s="389" t="s">
        <v>648</v>
      </c>
      <c r="F8873" s="389" t="s">
        <v>664</v>
      </c>
      <c r="G8873" s="389" t="s">
        <v>649</v>
      </c>
    </row>
    <row r="8874" spans="1:7">
      <c r="A8874" s="389" t="s">
        <v>525</v>
      </c>
      <c r="B8874" s="389" t="s">
        <v>517</v>
      </c>
      <c r="C8874" s="389">
        <v>1.7707750203399999</v>
      </c>
      <c r="D8874" s="389" t="s">
        <v>663</v>
      </c>
      <c r="E8874" s="389" t="s">
        <v>648</v>
      </c>
      <c r="F8874" s="389" t="s">
        <v>664</v>
      </c>
      <c r="G8874" s="389" t="s">
        <v>649</v>
      </c>
    </row>
    <row r="8875" spans="1:7">
      <c r="A8875" s="389" t="s">
        <v>552</v>
      </c>
      <c r="B8875" s="389" t="s">
        <v>517</v>
      </c>
      <c r="C8875" s="389">
        <v>6.9243824624699997</v>
      </c>
      <c r="D8875" s="389" t="s">
        <v>663</v>
      </c>
      <c r="E8875" s="389" t="s">
        <v>648</v>
      </c>
      <c r="F8875" s="389" t="s">
        <v>664</v>
      </c>
      <c r="G8875" s="389" t="s">
        <v>649</v>
      </c>
    </row>
    <row r="8876" spans="1:7">
      <c r="A8876" s="389" t="s">
        <v>552</v>
      </c>
      <c r="B8876" s="389" t="s">
        <v>517</v>
      </c>
      <c r="C8876" s="389">
        <v>6.9243824624699997</v>
      </c>
      <c r="D8876" s="389" t="s">
        <v>663</v>
      </c>
      <c r="E8876" s="389" t="s">
        <v>648</v>
      </c>
      <c r="F8876" s="389" t="s">
        <v>664</v>
      </c>
      <c r="G8876" s="389" t="s">
        <v>649</v>
      </c>
    </row>
    <row r="8877" spans="1:7">
      <c r="A8877" s="389" t="s">
        <v>551</v>
      </c>
      <c r="B8877" s="389" t="s">
        <v>517</v>
      </c>
      <c r="C8877" s="389">
        <v>0.42738040051199999</v>
      </c>
      <c r="D8877" s="389" t="s">
        <v>663</v>
      </c>
      <c r="E8877" s="389" t="s">
        <v>648</v>
      </c>
      <c r="F8877" s="389" t="s">
        <v>664</v>
      </c>
      <c r="G8877" s="389" t="s">
        <v>649</v>
      </c>
    </row>
    <row r="8878" spans="1:7">
      <c r="A8878" s="389" t="s">
        <v>551</v>
      </c>
      <c r="B8878" s="389" t="s">
        <v>517</v>
      </c>
      <c r="C8878" s="389">
        <v>0.42738040051199999</v>
      </c>
      <c r="D8878" s="389" t="s">
        <v>663</v>
      </c>
      <c r="E8878" s="389" t="s">
        <v>648</v>
      </c>
      <c r="F8878" s="389" t="s">
        <v>664</v>
      </c>
      <c r="G8878" s="389" t="s">
        <v>649</v>
      </c>
    </row>
    <row r="8879" spans="1:7">
      <c r="A8879" s="389" t="s">
        <v>577</v>
      </c>
      <c r="B8879" s="389" t="s">
        <v>517</v>
      </c>
      <c r="C8879" s="389">
        <v>1.55960675064</v>
      </c>
      <c r="D8879" s="389" t="s">
        <v>663</v>
      </c>
      <c r="E8879" s="389" t="s">
        <v>648</v>
      </c>
      <c r="F8879" s="389" t="s">
        <v>664</v>
      </c>
      <c r="G8879" s="389" t="s">
        <v>649</v>
      </c>
    </row>
    <row r="8880" spans="1:7">
      <c r="A8880" s="389" t="s">
        <v>577</v>
      </c>
      <c r="B8880" s="389" t="s">
        <v>517</v>
      </c>
      <c r="C8880" s="389">
        <v>1.55960675064</v>
      </c>
      <c r="D8880" s="389" t="s">
        <v>663</v>
      </c>
      <c r="E8880" s="389" t="s">
        <v>648</v>
      </c>
      <c r="F8880" s="389" t="s">
        <v>664</v>
      </c>
      <c r="G8880" s="389" t="s">
        <v>649</v>
      </c>
    </row>
    <row r="8881" spans="1:7">
      <c r="A8881" s="389" t="s">
        <v>543</v>
      </c>
      <c r="B8881" s="389" t="s">
        <v>517</v>
      </c>
      <c r="C8881" s="389">
        <v>10.2263233829</v>
      </c>
      <c r="D8881" s="389" t="s">
        <v>663</v>
      </c>
      <c r="E8881" s="389" t="s">
        <v>648</v>
      </c>
      <c r="F8881" s="389" t="s">
        <v>664</v>
      </c>
      <c r="G8881" s="389" t="s">
        <v>649</v>
      </c>
    </row>
    <row r="8882" spans="1:7">
      <c r="A8882" s="389" t="s">
        <v>578</v>
      </c>
      <c r="B8882" s="389" t="s">
        <v>517</v>
      </c>
      <c r="C8882" s="389">
        <v>9.6309279160300001</v>
      </c>
      <c r="D8882" s="389" t="s">
        <v>663</v>
      </c>
      <c r="E8882" s="389" t="s">
        <v>648</v>
      </c>
      <c r="F8882" s="389" t="s">
        <v>664</v>
      </c>
      <c r="G8882" s="389" t="s">
        <v>649</v>
      </c>
    </row>
    <row r="8883" spans="1:7">
      <c r="A8883" s="389" t="s">
        <v>577</v>
      </c>
      <c r="B8883" s="389" t="s">
        <v>517</v>
      </c>
      <c r="C8883" s="389">
        <v>9.1869847829100006</v>
      </c>
      <c r="D8883" s="389" t="s">
        <v>663</v>
      </c>
      <c r="E8883" s="389" t="s">
        <v>648</v>
      </c>
      <c r="F8883" s="389" t="s">
        <v>664</v>
      </c>
      <c r="G8883" s="389" t="s">
        <v>649</v>
      </c>
    </row>
    <row r="8884" spans="1:7">
      <c r="A8884" s="389" t="s">
        <v>551</v>
      </c>
      <c r="B8884" s="389" t="s">
        <v>517</v>
      </c>
      <c r="C8884" s="389">
        <v>3.3083981369300002</v>
      </c>
      <c r="D8884" s="389" t="s">
        <v>663</v>
      </c>
      <c r="E8884" s="389" t="s">
        <v>648</v>
      </c>
      <c r="F8884" s="389" t="s">
        <v>664</v>
      </c>
      <c r="G8884" s="389" t="s">
        <v>649</v>
      </c>
    </row>
    <row r="8885" spans="1:7">
      <c r="A8885" s="389" t="s">
        <v>577</v>
      </c>
      <c r="B8885" s="389" t="s">
        <v>517</v>
      </c>
      <c r="C8885" s="389">
        <v>30.6123109153</v>
      </c>
      <c r="D8885" s="389" t="s">
        <v>663</v>
      </c>
      <c r="E8885" s="389" t="s">
        <v>648</v>
      </c>
      <c r="F8885" s="389" t="s">
        <v>664</v>
      </c>
      <c r="G8885" s="389" t="s">
        <v>649</v>
      </c>
    </row>
    <row r="8886" spans="1:7">
      <c r="A8886" s="389" t="s">
        <v>551</v>
      </c>
      <c r="B8886" s="389" t="s">
        <v>517</v>
      </c>
      <c r="C8886" s="389">
        <v>16.861610555999899</v>
      </c>
      <c r="D8886" s="389" t="s">
        <v>663</v>
      </c>
      <c r="E8886" s="389" t="s">
        <v>648</v>
      </c>
      <c r="F8886" s="389" t="s">
        <v>664</v>
      </c>
      <c r="G8886" s="389" t="s">
        <v>649</v>
      </c>
    </row>
    <row r="8887" spans="1:7">
      <c r="A8887" s="389" t="s">
        <v>547</v>
      </c>
      <c r="B8887" s="389" t="s">
        <v>517</v>
      </c>
      <c r="C8887" s="389">
        <v>7.2176611906800003</v>
      </c>
      <c r="D8887" s="389" t="s">
        <v>663</v>
      </c>
      <c r="E8887" s="389" t="s">
        <v>648</v>
      </c>
      <c r="F8887" s="389" t="s">
        <v>664</v>
      </c>
      <c r="G8887" s="389" t="s">
        <v>649</v>
      </c>
    </row>
    <row r="8888" spans="1:7">
      <c r="A8888" s="389" t="s">
        <v>525</v>
      </c>
      <c r="B8888" s="389" t="s">
        <v>517</v>
      </c>
      <c r="C8888" s="389">
        <v>2.0061259215999998</v>
      </c>
      <c r="D8888" s="389" t="s">
        <v>663</v>
      </c>
      <c r="E8888" s="389" t="s">
        <v>648</v>
      </c>
      <c r="F8888" s="389" t="s">
        <v>664</v>
      </c>
      <c r="G8888" s="389" t="s">
        <v>649</v>
      </c>
    </row>
    <row r="8889" spans="1:7">
      <c r="A8889" s="389" t="s">
        <v>568</v>
      </c>
      <c r="B8889" s="389" t="s">
        <v>517</v>
      </c>
      <c r="C8889" s="389">
        <v>2.0061259215999998</v>
      </c>
      <c r="D8889" s="389" t="s">
        <v>663</v>
      </c>
      <c r="E8889" s="389" t="s">
        <v>648</v>
      </c>
      <c r="F8889" s="389" t="s">
        <v>664</v>
      </c>
      <c r="G8889" s="389" t="s">
        <v>649</v>
      </c>
    </row>
    <row r="8890" spans="1:7">
      <c r="A8890" s="389" t="s">
        <v>550</v>
      </c>
      <c r="B8890" s="389" t="s">
        <v>517</v>
      </c>
      <c r="C8890" s="389">
        <v>20.197120164400001</v>
      </c>
      <c r="D8890" s="389" t="s">
        <v>663</v>
      </c>
      <c r="E8890" s="389" t="s">
        <v>648</v>
      </c>
      <c r="F8890" s="389" t="s">
        <v>664</v>
      </c>
      <c r="G8890" s="389" t="s">
        <v>649</v>
      </c>
    </row>
    <row r="8891" spans="1:7">
      <c r="A8891" s="389" t="s">
        <v>551</v>
      </c>
      <c r="B8891" s="389" t="s">
        <v>517</v>
      </c>
      <c r="C8891" s="389">
        <v>2.45144436018</v>
      </c>
      <c r="D8891" s="389" t="s">
        <v>663</v>
      </c>
      <c r="E8891" s="389" t="s">
        <v>648</v>
      </c>
      <c r="F8891" s="389" t="s">
        <v>664</v>
      </c>
      <c r="G8891" s="389" t="s">
        <v>649</v>
      </c>
    </row>
    <row r="8892" spans="1:7">
      <c r="A8892" s="389" t="s">
        <v>551</v>
      </c>
      <c r="B8892" s="389" t="s">
        <v>517</v>
      </c>
      <c r="C8892" s="389">
        <v>2.45144436018</v>
      </c>
      <c r="D8892" s="389" t="s">
        <v>663</v>
      </c>
      <c r="E8892" s="389" t="s">
        <v>648</v>
      </c>
      <c r="F8892" s="389" t="s">
        <v>664</v>
      </c>
      <c r="G8892" s="389" t="s">
        <v>649</v>
      </c>
    </row>
    <row r="8893" spans="1:7">
      <c r="A8893" s="389" t="s">
        <v>578</v>
      </c>
      <c r="B8893" s="389" t="s">
        <v>517</v>
      </c>
      <c r="C8893" s="389">
        <v>6.0776829073699998</v>
      </c>
      <c r="D8893" s="389" t="s">
        <v>663</v>
      </c>
      <c r="E8893" s="389" t="s">
        <v>648</v>
      </c>
      <c r="F8893" s="389" t="s">
        <v>664</v>
      </c>
      <c r="G8893" s="389" t="s">
        <v>649</v>
      </c>
    </row>
    <row r="8894" spans="1:7">
      <c r="A8894" s="389" t="s">
        <v>578</v>
      </c>
      <c r="B8894" s="389" t="s">
        <v>517</v>
      </c>
      <c r="C8894" s="389">
        <v>6.0776829073699998</v>
      </c>
      <c r="D8894" s="389" t="s">
        <v>663</v>
      </c>
      <c r="E8894" s="389" t="s">
        <v>648</v>
      </c>
      <c r="F8894" s="389" t="s">
        <v>664</v>
      </c>
      <c r="G8894" s="389" t="s">
        <v>649</v>
      </c>
    </row>
    <row r="8895" spans="1:7">
      <c r="A8895" s="389" t="s">
        <v>552</v>
      </c>
      <c r="B8895" s="389" t="s">
        <v>517</v>
      </c>
      <c r="C8895" s="389">
        <v>1.1225398475099999</v>
      </c>
      <c r="D8895" s="389" t="s">
        <v>663</v>
      </c>
      <c r="E8895" s="389" t="s">
        <v>648</v>
      </c>
      <c r="F8895" s="389" t="s">
        <v>664</v>
      </c>
      <c r="G8895" s="389" t="s">
        <v>649</v>
      </c>
    </row>
    <row r="8896" spans="1:7">
      <c r="A8896" s="389" t="s">
        <v>552</v>
      </c>
      <c r="B8896" s="389" t="s">
        <v>517</v>
      </c>
      <c r="C8896" s="389">
        <v>1.1225398475099999</v>
      </c>
      <c r="D8896" s="389" t="s">
        <v>663</v>
      </c>
      <c r="E8896" s="389" t="s">
        <v>648</v>
      </c>
      <c r="F8896" s="389" t="s">
        <v>664</v>
      </c>
      <c r="G8896" s="389" t="s">
        <v>649</v>
      </c>
    </row>
    <row r="8897" spans="1:7">
      <c r="A8897" s="389" t="s">
        <v>514</v>
      </c>
      <c r="B8897" s="389" t="s">
        <v>517</v>
      </c>
      <c r="C8897" s="389">
        <v>2.9394802721</v>
      </c>
      <c r="D8897" s="389" t="s">
        <v>663</v>
      </c>
      <c r="E8897" s="389" t="s">
        <v>648</v>
      </c>
      <c r="F8897" s="389" t="s">
        <v>664</v>
      </c>
      <c r="G8897" s="389" t="s">
        <v>649</v>
      </c>
    </row>
    <row r="8898" spans="1:7">
      <c r="A8898" s="389" t="s">
        <v>564</v>
      </c>
      <c r="B8898" s="389" t="s">
        <v>517</v>
      </c>
      <c r="C8898" s="389">
        <v>0.87237047125699996</v>
      </c>
      <c r="D8898" s="389" t="s">
        <v>663</v>
      </c>
      <c r="E8898" s="389" t="s">
        <v>648</v>
      </c>
      <c r="F8898" s="389" t="s">
        <v>664</v>
      </c>
      <c r="G8898" s="389" t="s">
        <v>649</v>
      </c>
    </row>
    <row r="8899" spans="1:7">
      <c r="A8899" s="389" t="s">
        <v>560</v>
      </c>
      <c r="B8899" s="389" t="s">
        <v>517</v>
      </c>
      <c r="C8899" s="389">
        <v>5.3615337860699999</v>
      </c>
      <c r="D8899" s="389" t="s">
        <v>663</v>
      </c>
      <c r="E8899" s="389" t="s">
        <v>648</v>
      </c>
      <c r="F8899" s="389" t="s">
        <v>664</v>
      </c>
      <c r="G8899" s="389" t="s">
        <v>649</v>
      </c>
    </row>
    <row r="8900" spans="1:7">
      <c r="A8900" s="389" t="s">
        <v>551</v>
      </c>
      <c r="B8900" s="389" t="s">
        <v>517</v>
      </c>
      <c r="C8900" s="389">
        <v>7.7663809990999999</v>
      </c>
      <c r="D8900" s="389" t="s">
        <v>663</v>
      </c>
      <c r="E8900" s="389" t="s">
        <v>648</v>
      </c>
      <c r="F8900" s="389" t="s">
        <v>664</v>
      </c>
      <c r="G8900" s="389" t="s">
        <v>649</v>
      </c>
    </row>
    <row r="8901" spans="1:7">
      <c r="A8901" s="389" t="s">
        <v>551</v>
      </c>
      <c r="B8901" s="389" t="s">
        <v>517</v>
      </c>
      <c r="C8901" s="389">
        <v>7.7663809990999999</v>
      </c>
      <c r="D8901" s="389" t="s">
        <v>663</v>
      </c>
      <c r="E8901" s="389" t="s">
        <v>648</v>
      </c>
      <c r="F8901" s="389" t="s">
        <v>664</v>
      </c>
      <c r="G8901" s="389" t="s">
        <v>649</v>
      </c>
    </row>
    <row r="8902" spans="1:7">
      <c r="A8902" s="389" t="s">
        <v>550</v>
      </c>
      <c r="B8902" s="389" t="s">
        <v>517</v>
      </c>
      <c r="C8902" s="389">
        <v>3.72022310988</v>
      </c>
      <c r="D8902" s="389" t="s">
        <v>663</v>
      </c>
      <c r="E8902" s="389" t="s">
        <v>648</v>
      </c>
      <c r="F8902" s="389" t="s">
        <v>664</v>
      </c>
      <c r="G8902" s="389" t="s">
        <v>649</v>
      </c>
    </row>
    <row r="8903" spans="1:7">
      <c r="A8903" s="389" t="s">
        <v>571</v>
      </c>
      <c r="B8903" s="389" t="s">
        <v>517</v>
      </c>
      <c r="C8903" s="389">
        <v>9.0240080350199996</v>
      </c>
      <c r="D8903" s="389" t="s">
        <v>663</v>
      </c>
      <c r="E8903" s="389" t="s">
        <v>648</v>
      </c>
      <c r="F8903" s="389" t="s">
        <v>664</v>
      </c>
      <c r="G8903" s="389" t="s">
        <v>649</v>
      </c>
    </row>
    <row r="8904" spans="1:7">
      <c r="A8904" s="389" t="s">
        <v>551</v>
      </c>
      <c r="B8904" s="389" t="s">
        <v>517</v>
      </c>
      <c r="C8904" s="389">
        <v>15.6620662243</v>
      </c>
      <c r="D8904" s="389" t="s">
        <v>663</v>
      </c>
      <c r="E8904" s="389" t="s">
        <v>648</v>
      </c>
      <c r="F8904" s="389" t="s">
        <v>664</v>
      </c>
      <c r="G8904" s="389" t="s">
        <v>649</v>
      </c>
    </row>
    <row r="8905" spans="1:7">
      <c r="A8905" s="389" t="s">
        <v>530</v>
      </c>
      <c r="B8905" s="389" t="s">
        <v>517</v>
      </c>
      <c r="C8905" s="389">
        <v>10.1863410799</v>
      </c>
      <c r="D8905" s="389" t="s">
        <v>663</v>
      </c>
      <c r="E8905" s="389" t="s">
        <v>648</v>
      </c>
      <c r="F8905" s="389" t="s">
        <v>664</v>
      </c>
      <c r="G8905" s="389" t="s">
        <v>649</v>
      </c>
    </row>
    <row r="8906" spans="1:7">
      <c r="A8906" s="389" t="s">
        <v>551</v>
      </c>
      <c r="B8906" s="389" t="s">
        <v>517</v>
      </c>
      <c r="C8906" s="389">
        <v>10.605373972300001</v>
      </c>
      <c r="D8906" s="389" t="s">
        <v>663</v>
      </c>
      <c r="E8906" s="389" t="s">
        <v>648</v>
      </c>
      <c r="F8906" s="389" t="s">
        <v>664</v>
      </c>
      <c r="G8906" s="389" t="s">
        <v>649</v>
      </c>
    </row>
    <row r="8907" spans="1:7">
      <c r="A8907" s="389" t="s">
        <v>551</v>
      </c>
      <c r="B8907" s="389" t="s">
        <v>517</v>
      </c>
      <c r="C8907" s="389">
        <v>40.312000049700004</v>
      </c>
      <c r="D8907" s="389" t="s">
        <v>663</v>
      </c>
      <c r="E8907" s="389" t="s">
        <v>648</v>
      </c>
      <c r="F8907" s="389" t="s">
        <v>664</v>
      </c>
      <c r="G8907" s="389" t="s">
        <v>649</v>
      </c>
    </row>
    <row r="8908" spans="1:7">
      <c r="A8908" s="389" t="s">
        <v>547</v>
      </c>
      <c r="B8908" s="389" t="s">
        <v>517</v>
      </c>
      <c r="C8908" s="389">
        <v>10.3029113419</v>
      </c>
      <c r="D8908" s="389" t="s">
        <v>663</v>
      </c>
      <c r="E8908" s="389" t="s">
        <v>648</v>
      </c>
      <c r="F8908" s="389" t="s">
        <v>664</v>
      </c>
      <c r="G8908" s="389" t="s">
        <v>649</v>
      </c>
    </row>
    <row r="8909" spans="1:7">
      <c r="A8909" s="389" t="s">
        <v>577</v>
      </c>
      <c r="B8909" s="389" t="s">
        <v>517</v>
      </c>
      <c r="C8909" s="389">
        <v>5.20825833499</v>
      </c>
      <c r="D8909" s="389" t="s">
        <v>663</v>
      </c>
      <c r="E8909" s="389" t="s">
        <v>648</v>
      </c>
      <c r="F8909" s="389" t="s">
        <v>664</v>
      </c>
      <c r="G8909" s="389" t="s">
        <v>649</v>
      </c>
    </row>
    <row r="8910" spans="1:7">
      <c r="A8910" s="389" t="s">
        <v>577</v>
      </c>
      <c r="B8910" s="389" t="s">
        <v>517</v>
      </c>
      <c r="C8910" s="389">
        <v>5.20825833499</v>
      </c>
      <c r="D8910" s="389" t="s">
        <v>663</v>
      </c>
      <c r="E8910" s="389" t="s">
        <v>648</v>
      </c>
      <c r="F8910" s="389" t="s">
        <v>664</v>
      </c>
      <c r="G8910" s="389" t="s">
        <v>649</v>
      </c>
    </row>
    <row r="8911" spans="1:7">
      <c r="A8911" s="389" t="s">
        <v>571</v>
      </c>
      <c r="B8911" s="389" t="s">
        <v>517</v>
      </c>
      <c r="C8911" s="389">
        <v>22.8993823146</v>
      </c>
      <c r="D8911" s="389" t="s">
        <v>663</v>
      </c>
      <c r="E8911" s="389" t="s">
        <v>648</v>
      </c>
      <c r="F8911" s="389" t="s">
        <v>664</v>
      </c>
      <c r="G8911" s="389" t="s">
        <v>649</v>
      </c>
    </row>
    <row r="8912" spans="1:7">
      <c r="A8912" s="389" t="s">
        <v>564</v>
      </c>
      <c r="B8912" s="389" t="s">
        <v>517</v>
      </c>
      <c r="C8912" s="389">
        <v>1.01857703671</v>
      </c>
      <c r="D8912" s="389" t="s">
        <v>663</v>
      </c>
      <c r="E8912" s="389" t="s">
        <v>648</v>
      </c>
      <c r="F8912" s="389" t="s">
        <v>664</v>
      </c>
      <c r="G8912" s="389" t="s">
        <v>649</v>
      </c>
    </row>
    <row r="8913" spans="1:7">
      <c r="A8913" s="389" t="s">
        <v>526</v>
      </c>
      <c r="B8913" s="389" t="s">
        <v>517</v>
      </c>
      <c r="C8913" s="389">
        <v>12.4102373323999</v>
      </c>
      <c r="D8913" s="389" t="s">
        <v>663</v>
      </c>
      <c r="E8913" s="389" t="s">
        <v>648</v>
      </c>
      <c r="F8913" s="389" t="s">
        <v>664</v>
      </c>
      <c r="G8913" s="389" t="s">
        <v>649</v>
      </c>
    </row>
    <row r="8914" spans="1:7">
      <c r="A8914" s="389" t="s">
        <v>514</v>
      </c>
      <c r="B8914" s="389" t="s">
        <v>517</v>
      </c>
      <c r="C8914" s="389">
        <v>12.4102373323999</v>
      </c>
      <c r="D8914" s="389" t="s">
        <v>663</v>
      </c>
      <c r="E8914" s="389" t="s">
        <v>648</v>
      </c>
      <c r="F8914" s="389" t="s">
        <v>664</v>
      </c>
      <c r="G8914" s="389" t="s">
        <v>649</v>
      </c>
    </row>
    <row r="8915" spans="1:7">
      <c r="A8915" s="389" t="s">
        <v>577</v>
      </c>
      <c r="B8915" s="389" t="s">
        <v>517</v>
      </c>
      <c r="C8915" s="389">
        <v>8.3528225994599996</v>
      </c>
      <c r="D8915" s="389" t="s">
        <v>663</v>
      </c>
      <c r="E8915" s="389" t="s">
        <v>648</v>
      </c>
      <c r="F8915" s="389" t="s">
        <v>664</v>
      </c>
      <c r="G8915" s="389" t="s">
        <v>649</v>
      </c>
    </row>
    <row r="8916" spans="1:7">
      <c r="A8916" s="389" t="s">
        <v>514</v>
      </c>
      <c r="B8916" s="389" t="s">
        <v>517</v>
      </c>
      <c r="C8916" s="389">
        <v>10.546677774100001</v>
      </c>
      <c r="D8916" s="389" t="s">
        <v>663</v>
      </c>
      <c r="E8916" s="389" t="s">
        <v>648</v>
      </c>
      <c r="F8916" s="389" t="s">
        <v>664</v>
      </c>
      <c r="G8916" s="389" t="s">
        <v>649</v>
      </c>
    </row>
    <row r="8917" spans="1:7">
      <c r="A8917" s="389" t="s">
        <v>514</v>
      </c>
      <c r="B8917" s="389" t="s">
        <v>517</v>
      </c>
      <c r="C8917" s="389">
        <v>10.546677774100001</v>
      </c>
      <c r="D8917" s="389" t="s">
        <v>663</v>
      </c>
      <c r="E8917" s="389" t="s">
        <v>648</v>
      </c>
      <c r="F8917" s="389" t="s">
        <v>664</v>
      </c>
      <c r="G8917" s="389" t="s">
        <v>649</v>
      </c>
    </row>
    <row r="8918" spans="1:7">
      <c r="A8918" s="389" t="s">
        <v>532</v>
      </c>
      <c r="B8918" s="389" t="s">
        <v>517</v>
      </c>
      <c r="C8918" s="389">
        <v>4.30028826711</v>
      </c>
      <c r="D8918" s="389" t="s">
        <v>663</v>
      </c>
      <c r="E8918" s="389" t="s">
        <v>648</v>
      </c>
      <c r="F8918" s="389" t="s">
        <v>664</v>
      </c>
      <c r="G8918" s="389" t="s">
        <v>649</v>
      </c>
    </row>
    <row r="8919" spans="1:7">
      <c r="A8919" s="389" t="s">
        <v>543</v>
      </c>
      <c r="B8919" s="389" t="s">
        <v>517</v>
      </c>
      <c r="C8919" s="389">
        <v>5.3671290196300001</v>
      </c>
      <c r="D8919" s="389" t="s">
        <v>663</v>
      </c>
      <c r="E8919" s="389" t="s">
        <v>648</v>
      </c>
      <c r="F8919" s="389" t="s">
        <v>664</v>
      </c>
      <c r="G8919" s="389" t="s">
        <v>649</v>
      </c>
    </row>
    <row r="8920" spans="1:7">
      <c r="A8920" s="389" t="s">
        <v>544</v>
      </c>
      <c r="B8920" s="389" t="s">
        <v>517</v>
      </c>
      <c r="C8920" s="389">
        <v>5.3671290196300001</v>
      </c>
      <c r="D8920" s="389" t="s">
        <v>663</v>
      </c>
      <c r="E8920" s="389" t="s">
        <v>648</v>
      </c>
      <c r="F8920" s="389" t="s">
        <v>664</v>
      </c>
      <c r="G8920" s="389" t="s">
        <v>649</v>
      </c>
    </row>
    <row r="8921" spans="1:7">
      <c r="A8921" s="389" t="s">
        <v>544</v>
      </c>
      <c r="B8921" s="389" t="s">
        <v>517</v>
      </c>
      <c r="C8921" s="389">
        <v>5.3671290196300001</v>
      </c>
      <c r="D8921" s="389" t="s">
        <v>663</v>
      </c>
      <c r="E8921" s="389" t="s">
        <v>648</v>
      </c>
      <c r="F8921" s="389" t="s">
        <v>664</v>
      </c>
      <c r="G8921" s="389" t="s">
        <v>649</v>
      </c>
    </row>
    <row r="8922" spans="1:7">
      <c r="A8922" s="389" t="s">
        <v>544</v>
      </c>
      <c r="B8922" s="389" t="s">
        <v>517</v>
      </c>
      <c r="C8922" s="389">
        <v>5.3671290196300001</v>
      </c>
      <c r="D8922" s="389" t="s">
        <v>663</v>
      </c>
      <c r="E8922" s="389" t="s">
        <v>648</v>
      </c>
      <c r="F8922" s="389" t="s">
        <v>664</v>
      </c>
      <c r="G8922" s="389" t="s">
        <v>649</v>
      </c>
    </row>
    <row r="8923" spans="1:7">
      <c r="A8923" s="389" t="s">
        <v>550</v>
      </c>
      <c r="B8923" s="389" t="s">
        <v>517</v>
      </c>
      <c r="C8923" s="389">
        <v>11.180293086100001</v>
      </c>
      <c r="D8923" s="389" t="s">
        <v>663</v>
      </c>
      <c r="E8923" s="389" t="s">
        <v>648</v>
      </c>
      <c r="F8923" s="389" t="s">
        <v>664</v>
      </c>
      <c r="G8923" s="389" t="s">
        <v>649</v>
      </c>
    </row>
    <row r="8924" spans="1:7">
      <c r="A8924" s="389" t="s">
        <v>550</v>
      </c>
      <c r="B8924" s="389" t="s">
        <v>517</v>
      </c>
      <c r="C8924" s="389">
        <v>11.180293086100001</v>
      </c>
      <c r="D8924" s="389" t="s">
        <v>663</v>
      </c>
      <c r="E8924" s="389" t="s">
        <v>648</v>
      </c>
      <c r="F8924" s="389" t="s">
        <v>664</v>
      </c>
      <c r="G8924" s="389" t="s">
        <v>649</v>
      </c>
    </row>
    <row r="8925" spans="1:7">
      <c r="A8925" s="389" t="s">
        <v>550</v>
      </c>
      <c r="B8925" s="389" t="s">
        <v>517</v>
      </c>
      <c r="C8925" s="389">
        <v>11.180293086100001</v>
      </c>
      <c r="D8925" s="389" t="s">
        <v>663</v>
      </c>
      <c r="E8925" s="389" t="s">
        <v>648</v>
      </c>
      <c r="F8925" s="389" t="s">
        <v>664</v>
      </c>
      <c r="G8925" s="389" t="s">
        <v>649</v>
      </c>
    </row>
    <row r="8926" spans="1:7">
      <c r="A8926" s="389" t="s">
        <v>555</v>
      </c>
      <c r="B8926" s="389" t="s">
        <v>517</v>
      </c>
      <c r="C8926" s="389">
        <v>4.0243586690999997</v>
      </c>
      <c r="D8926" s="389" t="s">
        <v>663</v>
      </c>
      <c r="E8926" s="389" t="s">
        <v>648</v>
      </c>
      <c r="F8926" s="389" t="s">
        <v>664</v>
      </c>
      <c r="G8926" s="389" t="s">
        <v>649</v>
      </c>
    </row>
    <row r="8927" spans="1:7">
      <c r="A8927" s="389" t="s">
        <v>571</v>
      </c>
      <c r="B8927" s="389" t="s">
        <v>517</v>
      </c>
      <c r="C8927" s="389">
        <v>5.83435364285</v>
      </c>
      <c r="D8927" s="389" t="s">
        <v>663</v>
      </c>
      <c r="E8927" s="389" t="s">
        <v>648</v>
      </c>
      <c r="F8927" s="389" t="s">
        <v>664</v>
      </c>
      <c r="G8927" s="389" t="s">
        <v>649</v>
      </c>
    </row>
    <row r="8928" spans="1:7">
      <c r="A8928" s="389" t="s">
        <v>547</v>
      </c>
      <c r="B8928" s="389" t="s">
        <v>517</v>
      </c>
      <c r="C8928" s="389">
        <v>5.3219262668300003</v>
      </c>
      <c r="D8928" s="389" t="s">
        <v>663</v>
      </c>
      <c r="E8928" s="389" t="s">
        <v>648</v>
      </c>
      <c r="F8928" s="389" t="s">
        <v>664</v>
      </c>
      <c r="G8928" s="389" t="s">
        <v>649</v>
      </c>
    </row>
    <row r="8929" spans="1:7">
      <c r="A8929" s="389" t="s">
        <v>551</v>
      </c>
      <c r="B8929" s="389" t="s">
        <v>517</v>
      </c>
      <c r="C8929" s="389">
        <v>5.2599941134500003</v>
      </c>
      <c r="D8929" s="389" t="s">
        <v>663</v>
      </c>
      <c r="E8929" s="389" t="s">
        <v>648</v>
      </c>
      <c r="F8929" s="389" t="s">
        <v>664</v>
      </c>
      <c r="G8929" s="389" t="s">
        <v>649</v>
      </c>
    </row>
    <row r="8930" spans="1:7">
      <c r="A8930" s="389" t="s">
        <v>551</v>
      </c>
      <c r="B8930" s="389" t="s">
        <v>517</v>
      </c>
      <c r="C8930" s="389">
        <v>5.2599941134500003</v>
      </c>
      <c r="D8930" s="389" t="s">
        <v>663</v>
      </c>
      <c r="E8930" s="389" t="s">
        <v>648</v>
      </c>
      <c r="F8930" s="389" t="s">
        <v>664</v>
      </c>
      <c r="G8930" s="389" t="s">
        <v>649</v>
      </c>
    </row>
    <row r="8931" spans="1:7">
      <c r="A8931" s="389" t="s">
        <v>531</v>
      </c>
      <c r="B8931" s="389" t="s">
        <v>517</v>
      </c>
      <c r="C8931" s="389">
        <v>1.10036069249</v>
      </c>
      <c r="D8931" s="389" t="s">
        <v>663</v>
      </c>
      <c r="E8931" s="389" t="s">
        <v>648</v>
      </c>
      <c r="F8931" s="389" t="s">
        <v>664</v>
      </c>
      <c r="G8931" s="389" t="s">
        <v>649</v>
      </c>
    </row>
    <row r="8932" spans="1:7">
      <c r="A8932" s="389" t="s">
        <v>560</v>
      </c>
      <c r="B8932" s="389" t="s">
        <v>517</v>
      </c>
      <c r="C8932" s="389">
        <v>1.10036069249</v>
      </c>
      <c r="D8932" s="389" t="s">
        <v>663</v>
      </c>
      <c r="E8932" s="389" t="s">
        <v>648</v>
      </c>
      <c r="F8932" s="389" t="s">
        <v>664</v>
      </c>
      <c r="G8932" s="389" t="s">
        <v>649</v>
      </c>
    </row>
    <row r="8933" spans="1:7">
      <c r="A8933" s="389" t="s">
        <v>530</v>
      </c>
      <c r="B8933" s="389" t="s">
        <v>517</v>
      </c>
      <c r="C8933" s="389">
        <v>14.5037046885999</v>
      </c>
      <c r="D8933" s="389" t="s">
        <v>663</v>
      </c>
      <c r="E8933" s="389" t="s">
        <v>648</v>
      </c>
      <c r="F8933" s="389" t="s">
        <v>664</v>
      </c>
      <c r="G8933" s="389" t="s">
        <v>649</v>
      </c>
    </row>
    <row r="8934" spans="1:7">
      <c r="A8934" s="389" t="s">
        <v>550</v>
      </c>
      <c r="B8934" s="389" t="s">
        <v>517</v>
      </c>
      <c r="C8934" s="389">
        <v>4.8115754219699998</v>
      </c>
      <c r="D8934" s="389" t="s">
        <v>663</v>
      </c>
      <c r="E8934" s="389" t="s">
        <v>648</v>
      </c>
      <c r="F8934" s="389" t="s">
        <v>664</v>
      </c>
      <c r="G8934" s="389" t="s">
        <v>649</v>
      </c>
    </row>
    <row r="8935" spans="1:7">
      <c r="A8935" s="389" t="s">
        <v>550</v>
      </c>
      <c r="B8935" s="389" t="s">
        <v>517</v>
      </c>
      <c r="C8935" s="389">
        <v>4.8115754219699998</v>
      </c>
      <c r="D8935" s="389" t="s">
        <v>663</v>
      </c>
      <c r="E8935" s="389" t="s">
        <v>648</v>
      </c>
      <c r="F8935" s="389" t="s">
        <v>664</v>
      </c>
      <c r="G8935" s="389" t="s">
        <v>649</v>
      </c>
    </row>
    <row r="8936" spans="1:7">
      <c r="A8936" s="389" t="s">
        <v>550</v>
      </c>
      <c r="B8936" s="389" t="s">
        <v>517</v>
      </c>
      <c r="C8936" s="389">
        <v>4.8115754219699998</v>
      </c>
      <c r="D8936" s="389" t="s">
        <v>663</v>
      </c>
      <c r="E8936" s="389" t="s">
        <v>648</v>
      </c>
      <c r="F8936" s="389" t="s">
        <v>664</v>
      </c>
      <c r="G8936" s="389" t="s">
        <v>649</v>
      </c>
    </row>
    <row r="8937" spans="1:7">
      <c r="A8937" s="389" t="s">
        <v>581</v>
      </c>
      <c r="B8937" s="389" t="s">
        <v>517</v>
      </c>
      <c r="C8937" s="389">
        <v>60.446364523299899</v>
      </c>
      <c r="D8937" s="389" t="s">
        <v>663</v>
      </c>
      <c r="E8937" s="389" t="s">
        <v>648</v>
      </c>
      <c r="F8937" s="389" t="s">
        <v>664</v>
      </c>
      <c r="G8937" s="389" t="s">
        <v>649</v>
      </c>
    </row>
    <row r="8938" spans="1:7">
      <c r="A8938" s="389" t="s">
        <v>551</v>
      </c>
      <c r="B8938" s="389" t="s">
        <v>517</v>
      </c>
      <c r="C8938" s="389">
        <v>6.80792624474</v>
      </c>
      <c r="D8938" s="389" t="s">
        <v>663</v>
      </c>
      <c r="E8938" s="389" t="s">
        <v>648</v>
      </c>
      <c r="F8938" s="389" t="s">
        <v>664</v>
      </c>
      <c r="G8938" s="389" t="s">
        <v>649</v>
      </c>
    </row>
    <row r="8939" spans="1:7">
      <c r="A8939" s="389" t="s">
        <v>551</v>
      </c>
      <c r="B8939" s="389" t="s">
        <v>517</v>
      </c>
      <c r="C8939" s="389">
        <v>12.0006492482</v>
      </c>
      <c r="D8939" s="389" t="s">
        <v>663</v>
      </c>
      <c r="E8939" s="389" t="s">
        <v>648</v>
      </c>
      <c r="F8939" s="389" t="s">
        <v>664</v>
      </c>
      <c r="G8939" s="389" t="s">
        <v>649</v>
      </c>
    </row>
    <row r="8940" spans="1:7">
      <c r="A8940" s="389" t="s">
        <v>552</v>
      </c>
      <c r="B8940" s="389" t="s">
        <v>517</v>
      </c>
      <c r="C8940" s="389">
        <v>6.7762935748100004</v>
      </c>
      <c r="D8940" s="389" t="s">
        <v>663</v>
      </c>
      <c r="E8940" s="389" t="s">
        <v>648</v>
      </c>
      <c r="F8940" s="389" t="s">
        <v>664</v>
      </c>
      <c r="G8940" s="389" t="s">
        <v>649</v>
      </c>
    </row>
    <row r="8941" spans="1:7">
      <c r="A8941" s="389" t="s">
        <v>552</v>
      </c>
      <c r="B8941" s="389" t="s">
        <v>517</v>
      </c>
      <c r="C8941" s="389">
        <v>6.7762935748100004</v>
      </c>
      <c r="D8941" s="389" t="s">
        <v>663</v>
      </c>
      <c r="E8941" s="389" t="s">
        <v>648</v>
      </c>
      <c r="F8941" s="389" t="s">
        <v>664</v>
      </c>
      <c r="G8941" s="389" t="s">
        <v>649</v>
      </c>
    </row>
    <row r="8942" spans="1:7">
      <c r="A8942" s="389" t="s">
        <v>571</v>
      </c>
      <c r="B8942" s="389" t="s">
        <v>517</v>
      </c>
      <c r="C8942" s="389">
        <v>16.9864136668999</v>
      </c>
      <c r="D8942" s="389" t="s">
        <v>663</v>
      </c>
      <c r="E8942" s="389" t="s">
        <v>648</v>
      </c>
      <c r="F8942" s="389" t="s">
        <v>664</v>
      </c>
      <c r="G8942" s="389" t="s">
        <v>649</v>
      </c>
    </row>
    <row r="8943" spans="1:7">
      <c r="A8943" s="389" t="s">
        <v>550</v>
      </c>
      <c r="B8943" s="389" t="s">
        <v>517</v>
      </c>
      <c r="C8943" s="389">
        <v>10.7518671381</v>
      </c>
      <c r="D8943" s="389" t="s">
        <v>663</v>
      </c>
      <c r="E8943" s="389" t="s">
        <v>648</v>
      </c>
      <c r="F8943" s="389" t="s">
        <v>664</v>
      </c>
      <c r="G8943" s="389" t="s">
        <v>649</v>
      </c>
    </row>
    <row r="8944" spans="1:7">
      <c r="A8944" s="389" t="s">
        <v>550</v>
      </c>
      <c r="B8944" s="389" t="s">
        <v>517</v>
      </c>
      <c r="C8944" s="389">
        <v>10.7518671381</v>
      </c>
      <c r="D8944" s="389" t="s">
        <v>663</v>
      </c>
      <c r="E8944" s="389" t="s">
        <v>648</v>
      </c>
      <c r="F8944" s="389" t="s">
        <v>664</v>
      </c>
      <c r="G8944" s="389" t="s">
        <v>649</v>
      </c>
    </row>
    <row r="8945" spans="1:7">
      <c r="A8945" s="389" t="s">
        <v>572</v>
      </c>
      <c r="B8945" s="389" t="s">
        <v>517</v>
      </c>
      <c r="C8945" s="389">
        <v>9.1945775024300005</v>
      </c>
      <c r="D8945" s="389" t="s">
        <v>663</v>
      </c>
      <c r="E8945" s="389" t="s">
        <v>648</v>
      </c>
      <c r="F8945" s="389" t="s">
        <v>664</v>
      </c>
      <c r="G8945" s="389" t="s">
        <v>649</v>
      </c>
    </row>
    <row r="8946" spans="1:7">
      <c r="A8946" s="389" t="s">
        <v>551</v>
      </c>
      <c r="B8946" s="389" t="s">
        <v>517</v>
      </c>
      <c r="C8946" s="389">
        <v>15.7064673439</v>
      </c>
      <c r="D8946" s="389" t="s">
        <v>663</v>
      </c>
      <c r="E8946" s="389" t="s">
        <v>648</v>
      </c>
      <c r="F8946" s="389" t="s">
        <v>664</v>
      </c>
      <c r="G8946" s="389" t="s">
        <v>649</v>
      </c>
    </row>
    <row r="8947" spans="1:7">
      <c r="A8947" s="389" t="s">
        <v>551</v>
      </c>
      <c r="B8947" s="389" t="s">
        <v>517</v>
      </c>
      <c r="C8947" s="389">
        <v>15.7064673439</v>
      </c>
      <c r="D8947" s="389" t="s">
        <v>663</v>
      </c>
      <c r="E8947" s="389" t="s">
        <v>648</v>
      </c>
      <c r="F8947" s="389" t="s">
        <v>664</v>
      </c>
      <c r="G8947" s="389" t="s">
        <v>649</v>
      </c>
    </row>
    <row r="8948" spans="1:7">
      <c r="A8948" s="389" t="s">
        <v>551</v>
      </c>
      <c r="B8948" s="389" t="s">
        <v>517</v>
      </c>
      <c r="C8948" s="389">
        <v>15.7064673439</v>
      </c>
      <c r="D8948" s="389" t="s">
        <v>663</v>
      </c>
      <c r="E8948" s="389" t="s">
        <v>648</v>
      </c>
      <c r="F8948" s="389" t="s">
        <v>664</v>
      </c>
      <c r="G8948" s="389" t="s">
        <v>649</v>
      </c>
    </row>
    <row r="8949" spans="1:7">
      <c r="A8949" s="389" t="s">
        <v>571</v>
      </c>
      <c r="B8949" s="389" t="s">
        <v>517</v>
      </c>
      <c r="C8949" s="389">
        <v>1.15672033605</v>
      </c>
      <c r="D8949" s="389" t="s">
        <v>663</v>
      </c>
      <c r="E8949" s="389" t="s">
        <v>648</v>
      </c>
      <c r="F8949" s="389" t="s">
        <v>664</v>
      </c>
      <c r="G8949" s="389" t="s">
        <v>649</v>
      </c>
    </row>
    <row r="8950" spans="1:7">
      <c r="A8950" s="389" t="s">
        <v>581</v>
      </c>
      <c r="B8950" s="389" t="s">
        <v>517</v>
      </c>
      <c r="C8950" s="389">
        <v>11.6016997094</v>
      </c>
      <c r="D8950" s="389" t="s">
        <v>663</v>
      </c>
      <c r="E8950" s="389" t="s">
        <v>648</v>
      </c>
      <c r="F8950" s="389" t="s">
        <v>664</v>
      </c>
      <c r="G8950" s="389" t="s">
        <v>649</v>
      </c>
    </row>
    <row r="8951" spans="1:7">
      <c r="A8951" s="389" t="s">
        <v>571</v>
      </c>
      <c r="B8951" s="389" t="s">
        <v>517</v>
      </c>
      <c r="C8951" s="389">
        <v>2.9395649695100001</v>
      </c>
      <c r="D8951" s="389" t="s">
        <v>663</v>
      </c>
      <c r="E8951" s="389" t="s">
        <v>648</v>
      </c>
      <c r="F8951" s="389" t="s">
        <v>664</v>
      </c>
      <c r="G8951" s="389" t="s">
        <v>649</v>
      </c>
    </row>
    <row r="8952" spans="1:7">
      <c r="A8952" s="389" t="s">
        <v>577</v>
      </c>
      <c r="B8952" s="389" t="s">
        <v>517</v>
      </c>
      <c r="C8952" s="389">
        <v>6.60876848867</v>
      </c>
      <c r="D8952" s="389" t="s">
        <v>663</v>
      </c>
      <c r="E8952" s="389" t="s">
        <v>648</v>
      </c>
      <c r="F8952" s="389" t="s">
        <v>664</v>
      </c>
      <c r="G8952" s="389" t="s">
        <v>649</v>
      </c>
    </row>
    <row r="8953" spans="1:7">
      <c r="A8953" s="389" t="s">
        <v>577</v>
      </c>
      <c r="B8953" s="389" t="s">
        <v>517</v>
      </c>
      <c r="C8953" s="389">
        <v>6.60876848867</v>
      </c>
      <c r="D8953" s="389" t="s">
        <v>663</v>
      </c>
      <c r="E8953" s="389" t="s">
        <v>648</v>
      </c>
      <c r="F8953" s="389" t="s">
        <v>664</v>
      </c>
      <c r="G8953" s="389" t="s">
        <v>649</v>
      </c>
    </row>
    <row r="8954" spans="1:7">
      <c r="A8954" s="389" t="s">
        <v>577</v>
      </c>
      <c r="B8954" s="389" t="s">
        <v>517</v>
      </c>
      <c r="C8954" s="389">
        <v>6.60876848867</v>
      </c>
      <c r="D8954" s="389" t="s">
        <v>663</v>
      </c>
      <c r="E8954" s="389" t="s">
        <v>648</v>
      </c>
      <c r="F8954" s="389" t="s">
        <v>664</v>
      </c>
      <c r="G8954" s="389" t="s">
        <v>649</v>
      </c>
    </row>
    <row r="8955" spans="1:7">
      <c r="A8955" s="389" t="s">
        <v>555</v>
      </c>
      <c r="B8955" s="389" t="s">
        <v>517</v>
      </c>
      <c r="C8955" s="389">
        <v>19.389858033900001</v>
      </c>
      <c r="D8955" s="389" t="s">
        <v>663</v>
      </c>
      <c r="E8955" s="389" t="s">
        <v>648</v>
      </c>
      <c r="F8955" s="389" t="s">
        <v>664</v>
      </c>
      <c r="G8955" s="389" t="s">
        <v>649</v>
      </c>
    </row>
    <row r="8956" spans="1:7">
      <c r="A8956" s="389" t="s">
        <v>578</v>
      </c>
      <c r="B8956" s="389" t="s">
        <v>517</v>
      </c>
      <c r="C8956" s="389">
        <v>19.389858033900001</v>
      </c>
      <c r="D8956" s="389" t="s">
        <v>663</v>
      </c>
      <c r="E8956" s="389" t="s">
        <v>648</v>
      </c>
      <c r="F8956" s="389" t="s">
        <v>664</v>
      </c>
      <c r="G8956" s="389" t="s">
        <v>649</v>
      </c>
    </row>
    <row r="8957" spans="1:7">
      <c r="A8957" s="389" t="s">
        <v>578</v>
      </c>
      <c r="B8957" s="389" t="s">
        <v>517</v>
      </c>
      <c r="C8957" s="389">
        <v>19.389858033900001</v>
      </c>
      <c r="D8957" s="389" t="s">
        <v>663</v>
      </c>
      <c r="E8957" s="389" t="s">
        <v>648</v>
      </c>
      <c r="F8957" s="389" t="s">
        <v>664</v>
      </c>
      <c r="G8957" s="389" t="s">
        <v>649</v>
      </c>
    </row>
    <row r="8958" spans="1:7">
      <c r="A8958" s="389" t="s">
        <v>526</v>
      </c>
      <c r="B8958" s="389" t="s">
        <v>517</v>
      </c>
      <c r="C8958" s="389">
        <v>11.3155519891999</v>
      </c>
      <c r="D8958" s="389" t="s">
        <v>663</v>
      </c>
      <c r="E8958" s="389" t="s">
        <v>648</v>
      </c>
      <c r="F8958" s="389" t="s">
        <v>664</v>
      </c>
      <c r="G8958" s="389" t="s">
        <v>649</v>
      </c>
    </row>
    <row r="8959" spans="1:7">
      <c r="A8959" s="389" t="s">
        <v>514</v>
      </c>
      <c r="B8959" s="389" t="s">
        <v>517</v>
      </c>
      <c r="C8959" s="389">
        <v>11.3155519891999</v>
      </c>
      <c r="D8959" s="389" t="s">
        <v>663</v>
      </c>
      <c r="E8959" s="389" t="s">
        <v>648</v>
      </c>
      <c r="F8959" s="389" t="s">
        <v>664</v>
      </c>
      <c r="G8959" s="389" t="s">
        <v>649</v>
      </c>
    </row>
    <row r="8960" spans="1:7">
      <c r="A8960" s="389" t="s">
        <v>528</v>
      </c>
      <c r="B8960" s="389" t="s">
        <v>517</v>
      </c>
      <c r="C8960" s="389">
        <v>6.1043506132400003</v>
      </c>
      <c r="D8960" s="389" t="s">
        <v>663</v>
      </c>
      <c r="E8960" s="389" t="s">
        <v>648</v>
      </c>
      <c r="F8960" s="389" t="s">
        <v>664</v>
      </c>
      <c r="G8960" s="389" t="s">
        <v>649</v>
      </c>
    </row>
    <row r="8961" spans="1:7">
      <c r="A8961" s="389" t="s">
        <v>564</v>
      </c>
      <c r="B8961" s="389" t="s">
        <v>517</v>
      </c>
      <c r="C8961" s="389">
        <v>27.236043184700002</v>
      </c>
      <c r="D8961" s="389" t="s">
        <v>663</v>
      </c>
      <c r="E8961" s="389" t="s">
        <v>648</v>
      </c>
      <c r="F8961" s="389" t="s">
        <v>664</v>
      </c>
      <c r="G8961" s="389" t="s">
        <v>649</v>
      </c>
    </row>
    <row r="8962" spans="1:7">
      <c r="A8962" s="389" t="s">
        <v>564</v>
      </c>
      <c r="B8962" s="389" t="s">
        <v>517</v>
      </c>
      <c r="C8962" s="389">
        <v>27.236043184700002</v>
      </c>
      <c r="D8962" s="389" t="s">
        <v>663</v>
      </c>
      <c r="E8962" s="389" t="s">
        <v>648</v>
      </c>
      <c r="F8962" s="389" t="s">
        <v>664</v>
      </c>
      <c r="G8962" s="389" t="s">
        <v>649</v>
      </c>
    </row>
    <row r="8963" spans="1:7">
      <c r="A8963" s="389" t="s">
        <v>547</v>
      </c>
      <c r="B8963" s="389" t="s">
        <v>517</v>
      </c>
      <c r="C8963" s="389">
        <v>1.00470888377</v>
      </c>
      <c r="D8963" s="389" t="s">
        <v>663</v>
      </c>
      <c r="E8963" s="389" t="s">
        <v>648</v>
      </c>
      <c r="F8963" s="389" t="s">
        <v>664</v>
      </c>
      <c r="G8963" s="389" t="s">
        <v>649</v>
      </c>
    </row>
    <row r="8964" spans="1:7">
      <c r="A8964" s="389" t="s">
        <v>554</v>
      </c>
      <c r="B8964" s="389" t="s">
        <v>517</v>
      </c>
      <c r="C8964" s="389">
        <v>7.5615614958700004</v>
      </c>
      <c r="D8964" s="389" t="s">
        <v>663</v>
      </c>
      <c r="E8964" s="389" t="s">
        <v>648</v>
      </c>
      <c r="F8964" s="389" t="s">
        <v>664</v>
      </c>
      <c r="G8964" s="389" t="s">
        <v>649</v>
      </c>
    </row>
    <row r="8965" spans="1:7">
      <c r="A8965" s="389" t="s">
        <v>560</v>
      </c>
      <c r="B8965" s="389" t="s">
        <v>517</v>
      </c>
      <c r="C8965" s="389">
        <v>1.2607017781600001</v>
      </c>
      <c r="D8965" s="389" t="s">
        <v>663</v>
      </c>
      <c r="E8965" s="389" t="s">
        <v>648</v>
      </c>
      <c r="F8965" s="389" t="s">
        <v>664</v>
      </c>
      <c r="G8965" s="389" t="s">
        <v>649</v>
      </c>
    </row>
    <row r="8966" spans="1:7">
      <c r="A8966" s="389" t="s">
        <v>581</v>
      </c>
      <c r="B8966" s="389" t="s">
        <v>517</v>
      </c>
      <c r="C8966" s="389">
        <v>3.4389080509899999</v>
      </c>
      <c r="D8966" s="389" t="s">
        <v>663</v>
      </c>
      <c r="E8966" s="389" t="s">
        <v>648</v>
      </c>
      <c r="F8966" s="389" t="s">
        <v>664</v>
      </c>
      <c r="G8966" s="389" t="s">
        <v>649</v>
      </c>
    </row>
    <row r="8967" spans="1:7">
      <c r="A8967" s="389" t="s">
        <v>564</v>
      </c>
      <c r="B8967" s="389" t="s">
        <v>517</v>
      </c>
      <c r="C8967" s="389">
        <v>5.26905551703</v>
      </c>
      <c r="D8967" s="389" t="s">
        <v>663</v>
      </c>
      <c r="E8967" s="389" t="s">
        <v>648</v>
      </c>
      <c r="F8967" s="389" t="s">
        <v>664</v>
      </c>
      <c r="G8967" s="389" t="s">
        <v>649</v>
      </c>
    </row>
    <row r="8968" spans="1:7">
      <c r="A8968" s="389" t="s">
        <v>564</v>
      </c>
      <c r="B8968" s="389" t="s">
        <v>517</v>
      </c>
      <c r="C8968" s="389">
        <v>5.26905551703</v>
      </c>
      <c r="D8968" s="389" t="s">
        <v>663</v>
      </c>
      <c r="E8968" s="389" t="s">
        <v>648</v>
      </c>
      <c r="F8968" s="389" t="s">
        <v>664</v>
      </c>
      <c r="G8968" s="389" t="s">
        <v>649</v>
      </c>
    </row>
    <row r="8969" spans="1:7">
      <c r="A8969" s="389" t="s">
        <v>564</v>
      </c>
      <c r="B8969" s="389" t="s">
        <v>517</v>
      </c>
      <c r="C8969" s="389">
        <v>5.26905551703</v>
      </c>
      <c r="D8969" s="389" t="s">
        <v>663</v>
      </c>
      <c r="E8969" s="389" t="s">
        <v>648</v>
      </c>
      <c r="F8969" s="389" t="s">
        <v>664</v>
      </c>
      <c r="G8969" s="389" t="s">
        <v>649</v>
      </c>
    </row>
    <row r="8970" spans="1:7">
      <c r="A8970" s="389" t="s">
        <v>564</v>
      </c>
      <c r="B8970" s="389" t="s">
        <v>517</v>
      </c>
      <c r="C8970" s="389">
        <v>5.26905551703</v>
      </c>
      <c r="D8970" s="389" t="s">
        <v>663</v>
      </c>
      <c r="E8970" s="389" t="s">
        <v>648</v>
      </c>
      <c r="F8970" s="389" t="s">
        <v>664</v>
      </c>
      <c r="G8970" s="389" t="s">
        <v>649</v>
      </c>
    </row>
    <row r="8971" spans="1:7">
      <c r="A8971" s="389" t="s">
        <v>564</v>
      </c>
      <c r="B8971" s="389" t="s">
        <v>517</v>
      </c>
      <c r="C8971" s="389">
        <v>5.26905551703</v>
      </c>
      <c r="D8971" s="389" t="s">
        <v>663</v>
      </c>
      <c r="E8971" s="389" t="s">
        <v>648</v>
      </c>
      <c r="F8971" s="389" t="s">
        <v>664</v>
      </c>
      <c r="G8971" s="389" t="s">
        <v>649</v>
      </c>
    </row>
    <row r="8972" spans="1:7">
      <c r="A8972" s="389" t="s">
        <v>568</v>
      </c>
      <c r="B8972" s="389" t="s">
        <v>517</v>
      </c>
      <c r="C8972" s="389">
        <v>5.26905551703</v>
      </c>
      <c r="D8972" s="389" t="s">
        <v>663</v>
      </c>
      <c r="E8972" s="389" t="s">
        <v>648</v>
      </c>
      <c r="F8972" s="389" t="s">
        <v>664</v>
      </c>
      <c r="G8972" s="389" t="s">
        <v>649</v>
      </c>
    </row>
    <row r="8973" spans="1:7">
      <c r="A8973" s="389" t="s">
        <v>577</v>
      </c>
      <c r="B8973" s="389" t="s">
        <v>517</v>
      </c>
      <c r="C8973" s="389">
        <v>5.5291316975999996</v>
      </c>
      <c r="D8973" s="389" t="s">
        <v>663</v>
      </c>
      <c r="E8973" s="389" t="s">
        <v>648</v>
      </c>
      <c r="F8973" s="389" t="s">
        <v>664</v>
      </c>
      <c r="G8973" s="389" t="s">
        <v>649</v>
      </c>
    </row>
    <row r="8974" spans="1:7">
      <c r="A8974" s="389" t="s">
        <v>577</v>
      </c>
      <c r="B8974" s="389" t="s">
        <v>517</v>
      </c>
      <c r="C8974" s="389">
        <v>6.2331594301999997</v>
      </c>
      <c r="D8974" s="389" t="s">
        <v>663</v>
      </c>
      <c r="E8974" s="389" t="s">
        <v>648</v>
      </c>
      <c r="F8974" s="389" t="s">
        <v>664</v>
      </c>
      <c r="G8974" s="389" t="s">
        <v>649</v>
      </c>
    </row>
    <row r="8975" spans="1:7">
      <c r="A8975" s="389" t="s">
        <v>577</v>
      </c>
      <c r="B8975" s="389" t="s">
        <v>517</v>
      </c>
      <c r="C8975" s="389">
        <v>14.828007806800001</v>
      </c>
      <c r="D8975" s="389" t="s">
        <v>663</v>
      </c>
      <c r="E8975" s="389" t="s">
        <v>648</v>
      </c>
      <c r="F8975" s="389" t="s">
        <v>664</v>
      </c>
      <c r="G8975" s="389" t="s">
        <v>649</v>
      </c>
    </row>
    <row r="8976" spans="1:7">
      <c r="A8976" s="389" t="s">
        <v>577</v>
      </c>
      <c r="B8976" s="389" t="s">
        <v>517</v>
      </c>
      <c r="C8976" s="389">
        <v>14.828007806800001</v>
      </c>
      <c r="D8976" s="389" t="s">
        <v>663</v>
      </c>
      <c r="E8976" s="389" t="s">
        <v>648</v>
      </c>
      <c r="F8976" s="389" t="s">
        <v>664</v>
      </c>
      <c r="G8976" s="389" t="s">
        <v>649</v>
      </c>
    </row>
    <row r="8977" spans="1:7">
      <c r="A8977" s="389" t="s">
        <v>551</v>
      </c>
      <c r="B8977" s="389" t="s">
        <v>517</v>
      </c>
      <c r="C8977" s="389">
        <v>8.9209872146200002</v>
      </c>
      <c r="D8977" s="389" t="s">
        <v>663</v>
      </c>
      <c r="E8977" s="389" t="s">
        <v>648</v>
      </c>
      <c r="F8977" s="389" t="s">
        <v>664</v>
      </c>
      <c r="G8977" s="389" t="s">
        <v>649</v>
      </c>
    </row>
    <row r="8978" spans="1:7">
      <c r="A8978" s="389" t="s">
        <v>555</v>
      </c>
      <c r="B8978" s="389" t="s">
        <v>517</v>
      </c>
      <c r="C8978" s="389">
        <v>6.5136340523799996</v>
      </c>
      <c r="D8978" s="389" t="s">
        <v>663</v>
      </c>
      <c r="E8978" s="389" t="s">
        <v>648</v>
      </c>
      <c r="F8978" s="389" t="s">
        <v>664</v>
      </c>
      <c r="G8978" s="389" t="s">
        <v>649</v>
      </c>
    </row>
    <row r="8979" spans="1:7">
      <c r="A8979" s="389" t="s">
        <v>554</v>
      </c>
      <c r="B8979" s="389" t="s">
        <v>517</v>
      </c>
      <c r="C8979" s="389">
        <v>11.7434267926999</v>
      </c>
      <c r="D8979" s="389" t="s">
        <v>663</v>
      </c>
      <c r="E8979" s="389" t="s">
        <v>648</v>
      </c>
      <c r="F8979" s="389" t="s">
        <v>664</v>
      </c>
      <c r="G8979" s="389" t="s">
        <v>649</v>
      </c>
    </row>
    <row r="8980" spans="1:7">
      <c r="A8980" s="389" t="s">
        <v>571</v>
      </c>
      <c r="B8980" s="389" t="s">
        <v>517</v>
      </c>
      <c r="C8980" s="389">
        <v>2.4988380909800001</v>
      </c>
      <c r="D8980" s="389" t="s">
        <v>663</v>
      </c>
      <c r="E8980" s="389" t="s">
        <v>648</v>
      </c>
      <c r="F8980" s="389" t="s">
        <v>664</v>
      </c>
      <c r="G8980" s="389" t="s">
        <v>649</v>
      </c>
    </row>
    <row r="8981" spans="1:7">
      <c r="A8981" s="389" t="s">
        <v>551</v>
      </c>
      <c r="B8981" s="389" t="s">
        <v>517</v>
      </c>
      <c r="C8981" s="389">
        <v>1.51228699566</v>
      </c>
      <c r="D8981" s="389" t="s">
        <v>663</v>
      </c>
      <c r="E8981" s="389" t="s">
        <v>648</v>
      </c>
      <c r="F8981" s="389" t="s">
        <v>664</v>
      </c>
      <c r="G8981" s="389" t="s">
        <v>649</v>
      </c>
    </row>
    <row r="8982" spans="1:7">
      <c r="A8982" s="389" t="s">
        <v>551</v>
      </c>
      <c r="B8982" s="389" t="s">
        <v>517</v>
      </c>
      <c r="C8982" s="389">
        <v>25.5380412369</v>
      </c>
      <c r="D8982" s="389" t="s">
        <v>663</v>
      </c>
      <c r="E8982" s="389" t="s">
        <v>648</v>
      </c>
      <c r="F8982" s="389" t="s">
        <v>664</v>
      </c>
      <c r="G8982" s="389" t="s">
        <v>649</v>
      </c>
    </row>
    <row r="8983" spans="1:7">
      <c r="A8983" s="389" t="s">
        <v>550</v>
      </c>
      <c r="B8983" s="389" t="s">
        <v>517</v>
      </c>
      <c r="C8983" s="389">
        <v>0.59147679146200005</v>
      </c>
      <c r="D8983" s="389" t="s">
        <v>663</v>
      </c>
      <c r="E8983" s="389" t="s">
        <v>648</v>
      </c>
      <c r="F8983" s="389" t="s">
        <v>664</v>
      </c>
      <c r="G8983" s="389" t="s">
        <v>649</v>
      </c>
    </row>
    <row r="8984" spans="1:7">
      <c r="A8984" s="389" t="s">
        <v>551</v>
      </c>
      <c r="B8984" s="389" t="s">
        <v>517</v>
      </c>
      <c r="C8984" s="389">
        <v>6.4698238354199997</v>
      </c>
      <c r="D8984" s="389" t="s">
        <v>663</v>
      </c>
      <c r="E8984" s="389" t="s">
        <v>648</v>
      </c>
      <c r="F8984" s="389" t="s">
        <v>664</v>
      </c>
      <c r="G8984" s="389" t="s">
        <v>649</v>
      </c>
    </row>
    <row r="8985" spans="1:7">
      <c r="A8985" s="389" t="s">
        <v>577</v>
      </c>
      <c r="B8985" s="389" t="s">
        <v>517</v>
      </c>
      <c r="C8985" s="389">
        <v>29.5580753363</v>
      </c>
      <c r="D8985" s="389" t="s">
        <v>663</v>
      </c>
      <c r="E8985" s="389" t="s">
        <v>648</v>
      </c>
      <c r="F8985" s="389" t="s">
        <v>664</v>
      </c>
      <c r="G8985" s="389" t="s">
        <v>649</v>
      </c>
    </row>
    <row r="8986" spans="1:7">
      <c r="A8986" s="389" t="s">
        <v>577</v>
      </c>
      <c r="B8986" s="389" t="s">
        <v>517</v>
      </c>
      <c r="C8986" s="389">
        <v>29.5580753363</v>
      </c>
      <c r="D8986" s="389" t="s">
        <v>663</v>
      </c>
      <c r="E8986" s="389" t="s">
        <v>648</v>
      </c>
      <c r="F8986" s="389" t="s">
        <v>664</v>
      </c>
      <c r="G8986" s="389" t="s">
        <v>649</v>
      </c>
    </row>
    <row r="8987" spans="1:7">
      <c r="A8987" s="389" t="s">
        <v>550</v>
      </c>
      <c r="B8987" s="389" t="s">
        <v>517</v>
      </c>
      <c r="C8987" s="389">
        <v>18.950643818500001</v>
      </c>
      <c r="D8987" s="389" t="s">
        <v>663</v>
      </c>
      <c r="E8987" s="389" t="s">
        <v>648</v>
      </c>
      <c r="F8987" s="389" t="s">
        <v>664</v>
      </c>
      <c r="G8987" s="389" t="s">
        <v>649</v>
      </c>
    </row>
    <row r="8988" spans="1:7">
      <c r="A8988" s="389" t="s">
        <v>550</v>
      </c>
      <c r="B8988" s="389" t="s">
        <v>517</v>
      </c>
      <c r="C8988" s="389">
        <v>18.950643818500001</v>
      </c>
      <c r="D8988" s="389" t="s">
        <v>663</v>
      </c>
      <c r="E8988" s="389" t="s">
        <v>648</v>
      </c>
      <c r="F8988" s="389" t="s">
        <v>664</v>
      </c>
      <c r="G8988" s="389" t="s">
        <v>649</v>
      </c>
    </row>
    <row r="8989" spans="1:7">
      <c r="A8989" s="389" t="s">
        <v>547</v>
      </c>
      <c r="B8989" s="389" t="s">
        <v>517</v>
      </c>
      <c r="C8989" s="389">
        <v>5.7491514667899999</v>
      </c>
      <c r="D8989" s="389" t="s">
        <v>663</v>
      </c>
      <c r="E8989" s="389" t="s">
        <v>648</v>
      </c>
      <c r="F8989" s="389" t="s">
        <v>664</v>
      </c>
      <c r="G8989" s="389" t="s">
        <v>649</v>
      </c>
    </row>
    <row r="8990" spans="1:7">
      <c r="A8990" s="389" t="s">
        <v>551</v>
      </c>
      <c r="B8990" s="389" t="s">
        <v>517</v>
      </c>
      <c r="C8990" s="389">
        <v>4.21776350833</v>
      </c>
      <c r="D8990" s="389" t="s">
        <v>663</v>
      </c>
      <c r="E8990" s="389" t="s">
        <v>648</v>
      </c>
      <c r="F8990" s="389" t="s">
        <v>664</v>
      </c>
      <c r="G8990" s="389" t="s">
        <v>649</v>
      </c>
    </row>
    <row r="8991" spans="1:7">
      <c r="A8991" s="389" t="s">
        <v>551</v>
      </c>
      <c r="B8991" s="389" t="s">
        <v>517</v>
      </c>
      <c r="C8991" s="389">
        <v>4.21776350833</v>
      </c>
      <c r="D8991" s="389" t="s">
        <v>663</v>
      </c>
      <c r="E8991" s="389" t="s">
        <v>648</v>
      </c>
      <c r="F8991" s="389" t="s">
        <v>664</v>
      </c>
      <c r="G8991" s="389" t="s">
        <v>649</v>
      </c>
    </row>
    <row r="8992" spans="1:7">
      <c r="A8992" s="389" t="s">
        <v>551</v>
      </c>
      <c r="B8992" s="389" t="s">
        <v>517</v>
      </c>
      <c r="C8992" s="389">
        <v>4.0633964305500001</v>
      </c>
      <c r="D8992" s="389" t="s">
        <v>663</v>
      </c>
      <c r="E8992" s="389" t="s">
        <v>648</v>
      </c>
      <c r="F8992" s="389" t="s">
        <v>664</v>
      </c>
      <c r="G8992" s="389" t="s">
        <v>649</v>
      </c>
    </row>
    <row r="8993" spans="1:7">
      <c r="A8993" s="389" t="s">
        <v>528</v>
      </c>
      <c r="B8993" s="389" t="s">
        <v>517</v>
      </c>
      <c r="C8993" s="389">
        <v>19.6160338193</v>
      </c>
      <c r="D8993" s="389" t="s">
        <v>663</v>
      </c>
      <c r="E8993" s="389" t="s">
        <v>648</v>
      </c>
      <c r="F8993" s="389" t="s">
        <v>664</v>
      </c>
      <c r="G8993" s="389" t="s">
        <v>649</v>
      </c>
    </row>
    <row r="8994" spans="1:7">
      <c r="A8994" s="389" t="s">
        <v>578</v>
      </c>
      <c r="B8994" s="389" t="s">
        <v>517</v>
      </c>
      <c r="C8994" s="389">
        <v>6.9133103499399997</v>
      </c>
      <c r="D8994" s="389" t="s">
        <v>663</v>
      </c>
      <c r="E8994" s="389" t="s">
        <v>648</v>
      </c>
      <c r="F8994" s="389" t="s">
        <v>664</v>
      </c>
      <c r="G8994" s="389" t="s">
        <v>649</v>
      </c>
    </row>
    <row r="8995" spans="1:7">
      <c r="A8995" s="389" t="s">
        <v>564</v>
      </c>
      <c r="B8995" s="389" t="s">
        <v>517</v>
      </c>
      <c r="C8995" s="389">
        <v>0.227151054361</v>
      </c>
      <c r="D8995" s="389" t="s">
        <v>663</v>
      </c>
      <c r="E8995" s="389" t="s">
        <v>648</v>
      </c>
      <c r="F8995" s="389" t="s">
        <v>664</v>
      </c>
      <c r="G8995" s="389" t="s">
        <v>649</v>
      </c>
    </row>
    <row r="8996" spans="1:7">
      <c r="A8996" s="389" t="s">
        <v>571</v>
      </c>
      <c r="B8996" s="389" t="s">
        <v>517</v>
      </c>
      <c r="C8996" s="389">
        <v>6.2303343737999999</v>
      </c>
      <c r="D8996" s="389" t="s">
        <v>663</v>
      </c>
      <c r="E8996" s="389" t="s">
        <v>648</v>
      </c>
      <c r="F8996" s="389" t="s">
        <v>664</v>
      </c>
      <c r="G8996" s="389" t="s">
        <v>649</v>
      </c>
    </row>
    <row r="8997" spans="1:7">
      <c r="A8997" s="389" t="s">
        <v>571</v>
      </c>
      <c r="B8997" s="389" t="s">
        <v>517</v>
      </c>
      <c r="C8997" s="389">
        <v>9.2625246391499996</v>
      </c>
      <c r="D8997" s="389" t="s">
        <v>663</v>
      </c>
      <c r="E8997" s="389" t="s">
        <v>648</v>
      </c>
      <c r="F8997" s="389" t="s">
        <v>664</v>
      </c>
      <c r="G8997" s="389" t="s">
        <v>649</v>
      </c>
    </row>
    <row r="8998" spans="1:7">
      <c r="A8998" s="389" t="s">
        <v>571</v>
      </c>
      <c r="B8998" s="389" t="s">
        <v>517</v>
      </c>
      <c r="C8998" s="389">
        <v>2.96069968782</v>
      </c>
      <c r="D8998" s="389" t="s">
        <v>663</v>
      </c>
      <c r="E8998" s="389" t="s">
        <v>648</v>
      </c>
      <c r="F8998" s="389" t="s">
        <v>664</v>
      </c>
      <c r="G8998" s="389" t="s">
        <v>649</v>
      </c>
    </row>
    <row r="8999" spans="1:7">
      <c r="A8999" s="389" t="s">
        <v>578</v>
      </c>
      <c r="B8999" s="389" t="s">
        <v>517</v>
      </c>
      <c r="C8999" s="389">
        <v>3.3552987206</v>
      </c>
      <c r="D8999" s="389" t="s">
        <v>663</v>
      </c>
      <c r="E8999" s="389" t="s">
        <v>648</v>
      </c>
      <c r="F8999" s="389" t="s">
        <v>664</v>
      </c>
      <c r="G8999" s="389" t="s">
        <v>649</v>
      </c>
    </row>
    <row r="9000" spans="1:7">
      <c r="A9000" s="389" t="s">
        <v>551</v>
      </c>
      <c r="B9000" s="389" t="s">
        <v>517</v>
      </c>
      <c r="C9000" s="389">
        <v>5.64285331517</v>
      </c>
      <c r="D9000" s="389" t="s">
        <v>663</v>
      </c>
      <c r="E9000" s="389" t="s">
        <v>648</v>
      </c>
      <c r="F9000" s="389" t="s">
        <v>664</v>
      </c>
      <c r="G9000" s="389" t="s">
        <v>649</v>
      </c>
    </row>
    <row r="9001" spans="1:7">
      <c r="A9001" s="389" t="s">
        <v>546</v>
      </c>
      <c r="B9001" s="389" t="s">
        <v>517</v>
      </c>
      <c r="C9001" s="389">
        <v>10.3737683317999</v>
      </c>
      <c r="D9001" s="389" t="s">
        <v>663</v>
      </c>
      <c r="E9001" s="389" t="s">
        <v>648</v>
      </c>
      <c r="F9001" s="389" t="s">
        <v>664</v>
      </c>
      <c r="G9001" s="389" t="s">
        <v>649</v>
      </c>
    </row>
    <row r="9002" spans="1:7">
      <c r="A9002" s="389" t="s">
        <v>546</v>
      </c>
      <c r="B9002" s="389" t="s">
        <v>517</v>
      </c>
      <c r="C9002" s="389">
        <v>10.3737683317999</v>
      </c>
      <c r="D9002" s="389" t="s">
        <v>663</v>
      </c>
      <c r="E9002" s="389" t="s">
        <v>648</v>
      </c>
      <c r="F9002" s="389" t="s">
        <v>664</v>
      </c>
      <c r="G9002" s="389" t="s">
        <v>649</v>
      </c>
    </row>
    <row r="9003" spans="1:7">
      <c r="A9003" s="389" t="s">
        <v>571</v>
      </c>
      <c r="B9003" s="389" t="s">
        <v>517</v>
      </c>
      <c r="C9003" s="389">
        <v>1.97737265005</v>
      </c>
      <c r="D9003" s="389" t="s">
        <v>663</v>
      </c>
      <c r="E9003" s="389" t="s">
        <v>648</v>
      </c>
      <c r="F9003" s="389" t="s">
        <v>664</v>
      </c>
      <c r="G9003" s="389" t="s">
        <v>649</v>
      </c>
    </row>
    <row r="9004" spans="1:7">
      <c r="A9004" s="389" t="s">
        <v>571</v>
      </c>
      <c r="B9004" s="389" t="s">
        <v>517</v>
      </c>
      <c r="C9004" s="389">
        <v>1.97737265005</v>
      </c>
      <c r="D9004" s="389" t="s">
        <v>663</v>
      </c>
      <c r="E9004" s="389" t="s">
        <v>648</v>
      </c>
      <c r="F9004" s="389" t="s">
        <v>664</v>
      </c>
      <c r="G9004" s="389" t="s">
        <v>649</v>
      </c>
    </row>
    <row r="9005" spans="1:7">
      <c r="A9005" s="389" t="s">
        <v>571</v>
      </c>
      <c r="B9005" s="389" t="s">
        <v>517</v>
      </c>
      <c r="C9005" s="389">
        <v>1.97737265005</v>
      </c>
      <c r="D9005" s="389" t="s">
        <v>663</v>
      </c>
      <c r="E9005" s="389" t="s">
        <v>648</v>
      </c>
      <c r="F9005" s="389" t="s">
        <v>664</v>
      </c>
      <c r="G9005" s="389" t="s">
        <v>649</v>
      </c>
    </row>
    <row r="9006" spans="1:7">
      <c r="A9006" s="389" t="s">
        <v>543</v>
      </c>
      <c r="B9006" s="389" t="s">
        <v>517</v>
      </c>
      <c r="C9006" s="389">
        <v>3.4208932924400002</v>
      </c>
      <c r="D9006" s="389" t="s">
        <v>663</v>
      </c>
      <c r="E9006" s="389" t="s">
        <v>648</v>
      </c>
      <c r="F9006" s="389" t="s">
        <v>664</v>
      </c>
      <c r="G9006" s="389" t="s">
        <v>649</v>
      </c>
    </row>
    <row r="9007" spans="1:7">
      <c r="A9007" s="389" t="s">
        <v>577</v>
      </c>
      <c r="B9007" s="389" t="s">
        <v>517</v>
      </c>
      <c r="C9007" s="389">
        <v>3.4208932924400002</v>
      </c>
      <c r="D9007" s="389" t="s">
        <v>663</v>
      </c>
      <c r="E9007" s="389" t="s">
        <v>648</v>
      </c>
      <c r="F9007" s="389" t="s">
        <v>664</v>
      </c>
      <c r="G9007" s="389" t="s">
        <v>649</v>
      </c>
    </row>
    <row r="9008" spans="1:7">
      <c r="A9008" s="389" t="s">
        <v>551</v>
      </c>
      <c r="B9008" s="389" t="s">
        <v>517</v>
      </c>
      <c r="C9008" s="389">
        <v>6.10830088263</v>
      </c>
      <c r="D9008" s="389" t="s">
        <v>663</v>
      </c>
      <c r="E9008" s="389" t="s">
        <v>648</v>
      </c>
      <c r="F9008" s="389" t="s">
        <v>664</v>
      </c>
      <c r="G9008" s="389" t="s">
        <v>649</v>
      </c>
    </row>
    <row r="9009" spans="1:7">
      <c r="A9009" s="389" t="s">
        <v>551</v>
      </c>
      <c r="B9009" s="389" t="s">
        <v>517</v>
      </c>
      <c r="C9009" s="389">
        <v>6.10830088263</v>
      </c>
      <c r="D9009" s="389" t="s">
        <v>663</v>
      </c>
      <c r="E9009" s="389" t="s">
        <v>648</v>
      </c>
      <c r="F9009" s="389" t="s">
        <v>664</v>
      </c>
      <c r="G9009" s="389" t="s">
        <v>649</v>
      </c>
    </row>
    <row r="9010" spans="1:7">
      <c r="A9010" s="389" t="s">
        <v>550</v>
      </c>
      <c r="B9010" s="389" t="s">
        <v>517</v>
      </c>
      <c r="C9010" s="389">
        <v>7.4871704483599997</v>
      </c>
      <c r="D9010" s="389" t="s">
        <v>663</v>
      </c>
      <c r="E9010" s="389" t="s">
        <v>648</v>
      </c>
      <c r="F9010" s="389" t="s">
        <v>664</v>
      </c>
      <c r="G9010" s="389" t="s">
        <v>649</v>
      </c>
    </row>
    <row r="9011" spans="1:7">
      <c r="A9011" s="389" t="s">
        <v>550</v>
      </c>
      <c r="B9011" s="389" t="s">
        <v>517</v>
      </c>
      <c r="C9011" s="389">
        <v>7.4871704483599997</v>
      </c>
      <c r="D9011" s="389" t="s">
        <v>663</v>
      </c>
      <c r="E9011" s="389" t="s">
        <v>648</v>
      </c>
      <c r="F9011" s="389" t="s">
        <v>664</v>
      </c>
      <c r="G9011" s="389" t="s">
        <v>649</v>
      </c>
    </row>
    <row r="9012" spans="1:7">
      <c r="A9012" s="389" t="s">
        <v>550</v>
      </c>
      <c r="B9012" s="389" t="s">
        <v>517</v>
      </c>
      <c r="C9012" s="389">
        <v>7.4871704483599997</v>
      </c>
      <c r="D9012" s="389" t="s">
        <v>663</v>
      </c>
      <c r="E9012" s="389" t="s">
        <v>648</v>
      </c>
      <c r="F9012" s="389" t="s">
        <v>664</v>
      </c>
      <c r="G9012" s="389" t="s">
        <v>649</v>
      </c>
    </row>
    <row r="9013" spans="1:7">
      <c r="A9013" s="389" t="s">
        <v>577</v>
      </c>
      <c r="B9013" s="389" t="s">
        <v>517</v>
      </c>
      <c r="C9013" s="389">
        <v>18.8920962776</v>
      </c>
      <c r="D9013" s="389" t="s">
        <v>663</v>
      </c>
      <c r="E9013" s="389" t="s">
        <v>648</v>
      </c>
      <c r="F9013" s="389" t="s">
        <v>664</v>
      </c>
      <c r="G9013" s="389" t="s">
        <v>649</v>
      </c>
    </row>
    <row r="9014" spans="1:7">
      <c r="A9014" s="389" t="s">
        <v>577</v>
      </c>
      <c r="B9014" s="389" t="s">
        <v>517</v>
      </c>
      <c r="C9014" s="389">
        <v>18.8920962776</v>
      </c>
      <c r="D9014" s="389" t="s">
        <v>663</v>
      </c>
      <c r="E9014" s="389" t="s">
        <v>648</v>
      </c>
      <c r="F9014" s="389" t="s">
        <v>664</v>
      </c>
      <c r="G9014" s="389" t="s">
        <v>649</v>
      </c>
    </row>
    <row r="9015" spans="1:7">
      <c r="A9015" s="389" t="s">
        <v>577</v>
      </c>
      <c r="B9015" s="389" t="s">
        <v>517</v>
      </c>
      <c r="C9015" s="389">
        <v>18.8920962776</v>
      </c>
      <c r="D9015" s="389" t="s">
        <v>663</v>
      </c>
      <c r="E9015" s="389" t="s">
        <v>648</v>
      </c>
      <c r="F9015" s="389" t="s">
        <v>664</v>
      </c>
      <c r="G9015" s="389" t="s">
        <v>649</v>
      </c>
    </row>
    <row r="9016" spans="1:7">
      <c r="A9016" s="389" t="s">
        <v>577</v>
      </c>
      <c r="B9016" s="389" t="s">
        <v>517</v>
      </c>
      <c r="C9016" s="389">
        <v>18.8920962776</v>
      </c>
      <c r="D9016" s="389" t="s">
        <v>663</v>
      </c>
      <c r="E9016" s="389" t="s">
        <v>648</v>
      </c>
      <c r="F9016" s="389" t="s">
        <v>664</v>
      </c>
      <c r="G9016" s="389" t="s">
        <v>649</v>
      </c>
    </row>
    <row r="9017" spans="1:7">
      <c r="A9017" s="389" t="s">
        <v>551</v>
      </c>
      <c r="B9017" s="389" t="s">
        <v>517</v>
      </c>
      <c r="C9017" s="389">
        <v>9.6653228993100004</v>
      </c>
      <c r="D9017" s="389" t="s">
        <v>663</v>
      </c>
      <c r="E9017" s="389" t="s">
        <v>648</v>
      </c>
      <c r="F9017" s="389" t="s">
        <v>664</v>
      </c>
      <c r="G9017" s="389" t="s">
        <v>649</v>
      </c>
    </row>
    <row r="9018" spans="1:7">
      <c r="A9018" s="389" t="s">
        <v>551</v>
      </c>
      <c r="B9018" s="389" t="s">
        <v>517</v>
      </c>
      <c r="C9018" s="389">
        <v>9.6653228993100004</v>
      </c>
      <c r="D9018" s="389" t="s">
        <v>663</v>
      </c>
      <c r="E9018" s="389" t="s">
        <v>648</v>
      </c>
      <c r="F9018" s="389" t="s">
        <v>664</v>
      </c>
      <c r="G9018" s="389" t="s">
        <v>649</v>
      </c>
    </row>
    <row r="9019" spans="1:7">
      <c r="A9019" s="389" t="s">
        <v>577</v>
      </c>
      <c r="B9019" s="389" t="s">
        <v>517</v>
      </c>
      <c r="C9019" s="389">
        <v>17.503946949900001</v>
      </c>
      <c r="D9019" s="389" t="s">
        <v>663</v>
      </c>
      <c r="E9019" s="389" t="s">
        <v>648</v>
      </c>
      <c r="F9019" s="389" t="s">
        <v>664</v>
      </c>
      <c r="G9019" s="389" t="s">
        <v>649</v>
      </c>
    </row>
    <row r="9020" spans="1:7">
      <c r="A9020" s="389" t="s">
        <v>577</v>
      </c>
      <c r="B9020" s="389" t="s">
        <v>517</v>
      </c>
      <c r="C9020" s="389">
        <v>17.503946949900001</v>
      </c>
      <c r="D9020" s="389" t="s">
        <v>663</v>
      </c>
      <c r="E9020" s="389" t="s">
        <v>648</v>
      </c>
      <c r="F9020" s="389" t="s">
        <v>664</v>
      </c>
      <c r="G9020" s="389" t="s">
        <v>649</v>
      </c>
    </row>
    <row r="9021" spans="1:7">
      <c r="A9021" s="389" t="s">
        <v>551</v>
      </c>
      <c r="B9021" s="389" t="s">
        <v>517</v>
      </c>
      <c r="C9021" s="389">
        <v>2.89751560287</v>
      </c>
      <c r="D9021" s="389" t="s">
        <v>663</v>
      </c>
      <c r="E9021" s="389" t="s">
        <v>648</v>
      </c>
      <c r="F9021" s="389" t="s">
        <v>664</v>
      </c>
      <c r="G9021" s="389" t="s">
        <v>649</v>
      </c>
    </row>
    <row r="9022" spans="1:7">
      <c r="A9022" s="389" t="s">
        <v>547</v>
      </c>
      <c r="B9022" s="389" t="s">
        <v>517</v>
      </c>
      <c r="C9022" s="389">
        <v>6.5749823954900002</v>
      </c>
      <c r="D9022" s="389" t="s">
        <v>663</v>
      </c>
      <c r="E9022" s="389" t="s">
        <v>648</v>
      </c>
      <c r="F9022" s="389" t="s">
        <v>664</v>
      </c>
      <c r="G9022" s="389" t="s">
        <v>649</v>
      </c>
    </row>
    <row r="9023" spans="1:7">
      <c r="A9023" s="389" t="s">
        <v>543</v>
      </c>
      <c r="B9023" s="389" t="s">
        <v>517</v>
      </c>
      <c r="C9023" s="389">
        <v>6.9858173714099996</v>
      </c>
      <c r="D9023" s="389" t="s">
        <v>663</v>
      </c>
      <c r="E9023" s="389" t="s">
        <v>648</v>
      </c>
      <c r="F9023" s="389" t="s">
        <v>664</v>
      </c>
      <c r="G9023" s="389" t="s">
        <v>649</v>
      </c>
    </row>
    <row r="9024" spans="1:7">
      <c r="A9024" s="389" t="s">
        <v>560</v>
      </c>
      <c r="B9024" s="389" t="s">
        <v>517</v>
      </c>
      <c r="C9024" s="389">
        <v>6.9858173714099996</v>
      </c>
      <c r="D9024" s="389" t="s">
        <v>663</v>
      </c>
      <c r="E9024" s="389" t="s">
        <v>648</v>
      </c>
      <c r="F9024" s="389" t="s">
        <v>664</v>
      </c>
      <c r="G9024" s="389" t="s">
        <v>649</v>
      </c>
    </row>
    <row r="9025" spans="1:7">
      <c r="A9025" s="389" t="s">
        <v>551</v>
      </c>
      <c r="B9025" s="389" t="s">
        <v>517</v>
      </c>
      <c r="C9025" s="389">
        <v>8.2456617480599999</v>
      </c>
      <c r="D9025" s="389" t="s">
        <v>663</v>
      </c>
      <c r="E9025" s="389" t="s">
        <v>648</v>
      </c>
      <c r="F9025" s="389" t="s">
        <v>664</v>
      </c>
      <c r="G9025" s="389" t="s">
        <v>649</v>
      </c>
    </row>
    <row r="9026" spans="1:7">
      <c r="A9026" s="389" t="s">
        <v>551</v>
      </c>
      <c r="B9026" s="389" t="s">
        <v>517</v>
      </c>
      <c r="C9026" s="389">
        <v>8.2456617480599999</v>
      </c>
      <c r="D9026" s="389" t="s">
        <v>663</v>
      </c>
      <c r="E9026" s="389" t="s">
        <v>648</v>
      </c>
      <c r="F9026" s="389" t="s">
        <v>664</v>
      </c>
      <c r="G9026" s="389" t="s">
        <v>649</v>
      </c>
    </row>
    <row r="9027" spans="1:7">
      <c r="A9027" s="389" t="s">
        <v>551</v>
      </c>
      <c r="B9027" s="389" t="s">
        <v>517</v>
      </c>
      <c r="C9027" s="389">
        <v>9.6148299696499997</v>
      </c>
      <c r="D9027" s="389" t="s">
        <v>663</v>
      </c>
      <c r="E9027" s="389" t="s">
        <v>648</v>
      </c>
      <c r="F9027" s="389" t="s">
        <v>664</v>
      </c>
      <c r="G9027" s="389" t="s">
        <v>649</v>
      </c>
    </row>
    <row r="9028" spans="1:7">
      <c r="A9028" s="389" t="s">
        <v>551</v>
      </c>
      <c r="B9028" s="389" t="s">
        <v>517</v>
      </c>
      <c r="C9028" s="389">
        <v>9.6148299696499997</v>
      </c>
      <c r="D9028" s="389" t="s">
        <v>663</v>
      </c>
      <c r="E9028" s="389" t="s">
        <v>648</v>
      </c>
      <c r="F9028" s="389" t="s">
        <v>664</v>
      </c>
      <c r="G9028" s="389" t="s">
        <v>649</v>
      </c>
    </row>
    <row r="9029" spans="1:7">
      <c r="A9029" s="389" t="s">
        <v>555</v>
      </c>
      <c r="B9029" s="389" t="s">
        <v>517</v>
      </c>
      <c r="C9029" s="389">
        <v>5.3551730111299998</v>
      </c>
      <c r="D9029" s="389" t="s">
        <v>663</v>
      </c>
      <c r="E9029" s="389" t="s">
        <v>648</v>
      </c>
      <c r="F9029" s="389" t="s">
        <v>664</v>
      </c>
      <c r="G9029" s="389" t="s">
        <v>649</v>
      </c>
    </row>
    <row r="9030" spans="1:7">
      <c r="A9030" s="389" t="s">
        <v>528</v>
      </c>
      <c r="B9030" s="389" t="s">
        <v>517</v>
      </c>
      <c r="C9030" s="389">
        <v>5.0320308556700004</v>
      </c>
      <c r="D9030" s="389" t="s">
        <v>663</v>
      </c>
      <c r="E9030" s="389" t="s">
        <v>648</v>
      </c>
      <c r="F9030" s="389" t="s">
        <v>664</v>
      </c>
      <c r="G9030" s="389" t="s">
        <v>649</v>
      </c>
    </row>
    <row r="9031" spans="1:7">
      <c r="A9031" s="389" t="s">
        <v>551</v>
      </c>
      <c r="B9031" s="389" t="s">
        <v>517</v>
      </c>
      <c r="C9031" s="389">
        <v>2.3860490006199999</v>
      </c>
      <c r="D9031" s="389" t="s">
        <v>663</v>
      </c>
      <c r="E9031" s="389" t="s">
        <v>648</v>
      </c>
      <c r="F9031" s="389" t="s">
        <v>664</v>
      </c>
      <c r="G9031" s="389" t="s">
        <v>649</v>
      </c>
    </row>
    <row r="9032" spans="1:7">
      <c r="A9032" s="389" t="s">
        <v>537</v>
      </c>
      <c r="B9032" s="389" t="s">
        <v>517</v>
      </c>
      <c r="C9032" s="389">
        <v>7.4640342218700004</v>
      </c>
      <c r="D9032" s="389" t="s">
        <v>663</v>
      </c>
      <c r="E9032" s="389" t="s">
        <v>648</v>
      </c>
      <c r="F9032" s="389" t="s">
        <v>664</v>
      </c>
      <c r="G9032" s="389" t="s">
        <v>649</v>
      </c>
    </row>
    <row r="9033" spans="1:7">
      <c r="A9033" s="389" t="s">
        <v>556</v>
      </c>
      <c r="B9033" s="389" t="s">
        <v>517</v>
      </c>
      <c r="C9033" s="389">
        <v>7.4640342218700004</v>
      </c>
      <c r="D9033" s="389" t="s">
        <v>663</v>
      </c>
      <c r="E9033" s="389" t="s">
        <v>648</v>
      </c>
      <c r="F9033" s="389" t="s">
        <v>664</v>
      </c>
      <c r="G9033" s="389" t="s">
        <v>649</v>
      </c>
    </row>
    <row r="9034" spans="1:7">
      <c r="A9034" s="389" t="s">
        <v>551</v>
      </c>
      <c r="B9034" s="389" t="s">
        <v>517</v>
      </c>
      <c r="C9034" s="389">
        <v>1.41435017219</v>
      </c>
      <c r="D9034" s="389" t="s">
        <v>663</v>
      </c>
      <c r="E9034" s="389" t="s">
        <v>648</v>
      </c>
      <c r="F9034" s="389" t="s">
        <v>664</v>
      </c>
      <c r="G9034" s="389" t="s">
        <v>649</v>
      </c>
    </row>
    <row r="9035" spans="1:7">
      <c r="A9035" s="389" t="s">
        <v>571</v>
      </c>
      <c r="B9035" s="389" t="s">
        <v>517</v>
      </c>
      <c r="C9035" s="389">
        <v>3.0369037321399999</v>
      </c>
      <c r="D9035" s="389" t="s">
        <v>663</v>
      </c>
      <c r="E9035" s="389" t="s">
        <v>648</v>
      </c>
      <c r="F9035" s="389" t="s">
        <v>664</v>
      </c>
      <c r="G9035" s="389" t="s">
        <v>649</v>
      </c>
    </row>
    <row r="9036" spans="1:7">
      <c r="A9036" s="389" t="s">
        <v>571</v>
      </c>
      <c r="B9036" s="389" t="s">
        <v>517</v>
      </c>
      <c r="C9036" s="389">
        <v>3.0369037321399999</v>
      </c>
      <c r="D9036" s="389" t="s">
        <v>663</v>
      </c>
      <c r="E9036" s="389" t="s">
        <v>648</v>
      </c>
      <c r="F9036" s="389" t="s">
        <v>664</v>
      </c>
      <c r="G9036" s="389" t="s">
        <v>649</v>
      </c>
    </row>
    <row r="9037" spans="1:7">
      <c r="A9037" s="389" t="s">
        <v>577</v>
      </c>
      <c r="B9037" s="389" t="s">
        <v>517</v>
      </c>
      <c r="C9037" s="389">
        <v>1.81155348933</v>
      </c>
      <c r="D9037" s="389" t="s">
        <v>663</v>
      </c>
      <c r="E9037" s="389" t="s">
        <v>648</v>
      </c>
      <c r="F9037" s="389" t="s">
        <v>664</v>
      </c>
      <c r="G9037" s="389" t="s">
        <v>649</v>
      </c>
    </row>
    <row r="9038" spans="1:7">
      <c r="A9038" s="389" t="s">
        <v>560</v>
      </c>
      <c r="B9038" s="389" t="s">
        <v>517</v>
      </c>
      <c r="C9038" s="389">
        <v>15.157859177200001</v>
      </c>
      <c r="D9038" s="389" t="s">
        <v>663</v>
      </c>
      <c r="E9038" s="389" t="s">
        <v>648</v>
      </c>
      <c r="F9038" s="389" t="s">
        <v>664</v>
      </c>
      <c r="G9038" s="389" t="s">
        <v>649</v>
      </c>
    </row>
    <row r="9039" spans="1:7">
      <c r="A9039" s="389" t="s">
        <v>577</v>
      </c>
      <c r="B9039" s="389" t="s">
        <v>517</v>
      </c>
      <c r="C9039" s="389">
        <v>15.157859177200001</v>
      </c>
      <c r="D9039" s="389" t="s">
        <v>663</v>
      </c>
      <c r="E9039" s="389" t="s">
        <v>648</v>
      </c>
      <c r="F9039" s="389" t="s">
        <v>664</v>
      </c>
      <c r="G9039" s="389" t="s">
        <v>649</v>
      </c>
    </row>
    <row r="9040" spans="1:7">
      <c r="A9040" s="389" t="s">
        <v>577</v>
      </c>
      <c r="B9040" s="389" t="s">
        <v>517</v>
      </c>
      <c r="C9040" s="389">
        <v>15.157859177200001</v>
      </c>
      <c r="D9040" s="389" t="s">
        <v>663</v>
      </c>
      <c r="E9040" s="389" t="s">
        <v>648</v>
      </c>
      <c r="F9040" s="389" t="s">
        <v>664</v>
      </c>
      <c r="G9040" s="389" t="s">
        <v>649</v>
      </c>
    </row>
    <row r="9041" spans="1:7">
      <c r="A9041" s="389" t="s">
        <v>551</v>
      </c>
      <c r="B9041" s="389" t="s">
        <v>517</v>
      </c>
      <c r="C9041" s="389">
        <v>4.0066963009499998</v>
      </c>
      <c r="D9041" s="389" t="s">
        <v>663</v>
      </c>
      <c r="E9041" s="389" t="s">
        <v>648</v>
      </c>
      <c r="F9041" s="389" t="s">
        <v>664</v>
      </c>
      <c r="G9041" s="389" t="s">
        <v>649</v>
      </c>
    </row>
    <row r="9042" spans="1:7">
      <c r="A9042" s="389" t="s">
        <v>551</v>
      </c>
      <c r="B9042" s="389" t="s">
        <v>517</v>
      </c>
      <c r="C9042" s="389">
        <v>23.2055741773999</v>
      </c>
      <c r="D9042" s="389" t="s">
        <v>663</v>
      </c>
      <c r="E9042" s="389" t="s">
        <v>648</v>
      </c>
      <c r="F9042" s="389" t="s">
        <v>664</v>
      </c>
      <c r="G9042" s="389" t="s">
        <v>649</v>
      </c>
    </row>
    <row r="9043" spans="1:7">
      <c r="A9043" s="389" t="s">
        <v>551</v>
      </c>
      <c r="B9043" s="389" t="s">
        <v>517</v>
      </c>
      <c r="C9043" s="389">
        <v>23.2055741773999</v>
      </c>
      <c r="D9043" s="389" t="s">
        <v>663</v>
      </c>
      <c r="E9043" s="389" t="s">
        <v>648</v>
      </c>
      <c r="F9043" s="389" t="s">
        <v>664</v>
      </c>
      <c r="G9043" s="389" t="s">
        <v>649</v>
      </c>
    </row>
    <row r="9044" spans="1:7">
      <c r="A9044" s="389" t="s">
        <v>551</v>
      </c>
      <c r="B9044" s="389" t="s">
        <v>517</v>
      </c>
      <c r="C9044" s="389">
        <v>13.3328988976</v>
      </c>
      <c r="D9044" s="389" t="s">
        <v>663</v>
      </c>
      <c r="E9044" s="389" t="s">
        <v>648</v>
      </c>
      <c r="F9044" s="389" t="s">
        <v>664</v>
      </c>
      <c r="G9044" s="389" t="s">
        <v>649</v>
      </c>
    </row>
    <row r="9045" spans="1:7">
      <c r="A9045" s="389" t="s">
        <v>581</v>
      </c>
      <c r="B9045" s="389" t="s">
        <v>517</v>
      </c>
      <c r="C9045" s="389">
        <v>6.4287359051699999</v>
      </c>
      <c r="D9045" s="389" t="s">
        <v>663</v>
      </c>
      <c r="E9045" s="389" t="s">
        <v>648</v>
      </c>
      <c r="F9045" s="389" t="s">
        <v>664</v>
      </c>
      <c r="G9045" s="389" t="s">
        <v>649</v>
      </c>
    </row>
    <row r="9046" spans="1:7">
      <c r="A9046" s="389" t="s">
        <v>581</v>
      </c>
      <c r="B9046" s="389" t="s">
        <v>517</v>
      </c>
      <c r="C9046" s="389">
        <v>6.4287359051699999</v>
      </c>
      <c r="D9046" s="389" t="s">
        <v>663</v>
      </c>
      <c r="E9046" s="389" t="s">
        <v>648</v>
      </c>
      <c r="F9046" s="389" t="s">
        <v>664</v>
      </c>
      <c r="G9046" s="389" t="s">
        <v>649</v>
      </c>
    </row>
    <row r="9047" spans="1:7">
      <c r="A9047" s="389" t="s">
        <v>581</v>
      </c>
      <c r="B9047" s="389" t="s">
        <v>517</v>
      </c>
      <c r="C9047" s="389">
        <v>6.4287359051699999</v>
      </c>
      <c r="D9047" s="389" t="s">
        <v>663</v>
      </c>
      <c r="E9047" s="389" t="s">
        <v>648</v>
      </c>
      <c r="F9047" s="389" t="s">
        <v>664</v>
      </c>
      <c r="G9047" s="389" t="s">
        <v>649</v>
      </c>
    </row>
    <row r="9048" spans="1:7">
      <c r="A9048" s="389" t="s">
        <v>560</v>
      </c>
      <c r="B9048" s="389" t="s">
        <v>517</v>
      </c>
      <c r="C9048" s="389">
        <v>1.2568045195599999</v>
      </c>
      <c r="D9048" s="389" t="s">
        <v>663</v>
      </c>
      <c r="E9048" s="389" t="s">
        <v>648</v>
      </c>
      <c r="F9048" s="389" t="s">
        <v>664</v>
      </c>
      <c r="G9048" s="389" t="s">
        <v>649</v>
      </c>
    </row>
    <row r="9049" spans="1:7">
      <c r="A9049" s="389" t="s">
        <v>577</v>
      </c>
      <c r="B9049" s="389" t="s">
        <v>517</v>
      </c>
      <c r="C9049" s="389">
        <v>1.2568045195599999</v>
      </c>
      <c r="D9049" s="389" t="s">
        <v>663</v>
      </c>
      <c r="E9049" s="389" t="s">
        <v>648</v>
      </c>
      <c r="F9049" s="389" t="s">
        <v>664</v>
      </c>
      <c r="G9049" s="389" t="s">
        <v>649</v>
      </c>
    </row>
    <row r="9050" spans="1:7">
      <c r="A9050" s="389" t="s">
        <v>577</v>
      </c>
      <c r="B9050" s="389" t="s">
        <v>517</v>
      </c>
      <c r="C9050" s="389">
        <v>12.554187192500001</v>
      </c>
      <c r="D9050" s="389" t="s">
        <v>663</v>
      </c>
      <c r="E9050" s="389" t="s">
        <v>648</v>
      </c>
      <c r="F9050" s="389" t="s">
        <v>664</v>
      </c>
      <c r="G9050" s="389" t="s">
        <v>649</v>
      </c>
    </row>
    <row r="9051" spans="1:7">
      <c r="A9051" s="389" t="s">
        <v>577</v>
      </c>
      <c r="B9051" s="389" t="s">
        <v>517</v>
      </c>
      <c r="C9051" s="389">
        <v>12.554187192500001</v>
      </c>
      <c r="D9051" s="389" t="s">
        <v>663</v>
      </c>
      <c r="E9051" s="389" t="s">
        <v>648</v>
      </c>
      <c r="F9051" s="389" t="s">
        <v>664</v>
      </c>
      <c r="G9051" s="389" t="s">
        <v>649</v>
      </c>
    </row>
    <row r="9052" spans="1:7">
      <c r="A9052" s="389" t="s">
        <v>577</v>
      </c>
      <c r="B9052" s="389" t="s">
        <v>517</v>
      </c>
      <c r="C9052" s="389">
        <v>1.1340921533899999</v>
      </c>
      <c r="D9052" s="389" t="s">
        <v>663</v>
      </c>
      <c r="E9052" s="389" t="s">
        <v>648</v>
      </c>
      <c r="F9052" s="389" t="s">
        <v>664</v>
      </c>
      <c r="G9052" s="389" t="s">
        <v>649</v>
      </c>
    </row>
    <row r="9053" spans="1:7">
      <c r="A9053" s="389" t="s">
        <v>524</v>
      </c>
      <c r="B9053" s="389" t="s">
        <v>517</v>
      </c>
      <c r="C9053" s="389">
        <v>35.965095661200003</v>
      </c>
      <c r="D9053" s="389" t="s">
        <v>663</v>
      </c>
      <c r="E9053" s="389" t="s">
        <v>648</v>
      </c>
      <c r="F9053" s="389" t="s">
        <v>664</v>
      </c>
      <c r="G9053" s="389" t="s">
        <v>649</v>
      </c>
    </row>
    <row r="9054" spans="1:7">
      <c r="A9054" s="389" t="s">
        <v>524</v>
      </c>
      <c r="B9054" s="389" t="s">
        <v>517</v>
      </c>
      <c r="C9054" s="389">
        <v>35.965095661200003</v>
      </c>
      <c r="D9054" s="389" t="s">
        <v>663</v>
      </c>
      <c r="E9054" s="389" t="s">
        <v>648</v>
      </c>
      <c r="F9054" s="389" t="s">
        <v>664</v>
      </c>
      <c r="G9054" s="389" t="s">
        <v>649</v>
      </c>
    </row>
    <row r="9055" spans="1:7">
      <c r="A9055" s="389" t="s">
        <v>524</v>
      </c>
      <c r="B9055" s="389" t="s">
        <v>517</v>
      </c>
      <c r="C9055" s="389">
        <v>35.965095661200003</v>
      </c>
      <c r="D9055" s="389" t="s">
        <v>663</v>
      </c>
      <c r="E9055" s="389" t="s">
        <v>648</v>
      </c>
      <c r="F9055" s="389" t="s">
        <v>664</v>
      </c>
      <c r="G9055" s="389" t="s">
        <v>649</v>
      </c>
    </row>
    <row r="9056" spans="1:7">
      <c r="A9056" s="389" t="s">
        <v>524</v>
      </c>
      <c r="B9056" s="389" t="s">
        <v>517</v>
      </c>
      <c r="C9056" s="389">
        <v>35.965095661200003</v>
      </c>
      <c r="D9056" s="389" t="s">
        <v>663</v>
      </c>
      <c r="E9056" s="389" t="s">
        <v>648</v>
      </c>
      <c r="F9056" s="389" t="s">
        <v>664</v>
      </c>
      <c r="G9056" s="389" t="s">
        <v>649</v>
      </c>
    </row>
    <row r="9057" spans="1:7">
      <c r="A9057" s="389" t="s">
        <v>526</v>
      </c>
      <c r="B9057" s="389" t="s">
        <v>517</v>
      </c>
      <c r="C9057" s="389">
        <v>5.2402120642899996</v>
      </c>
      <c r="D9057" s="389" t="s">
        <v>663</v>
      </c>
      <c r="E9057" s="389" t="s">
        <v>648</v>
      </c>
      <c r="F9057" s="389" t="s">
        <v>664</v>
      </c>
      <c r="G9057" s="389" t="s">
        <v>649</v>
      </c>
    </row>
    <row r="9058" spans="1:7">
      <c r="A9058" s="389" t="s">
        <v>551</v>
      </c>
      <c r="B9058" s="389" t="s">
        <v>517</v>
      </c>
      <c r="C9058" s="389">
        <v>3.7254828367299999</v>
      </c>
      <c r="D9058" s="389" t="s">
        <v>663</v>
      </c>
      <c r="E9058" s="389" t="s">
        <v>648</v>
      </c>
      <c r="F9058" s="389" t="s">
        <v>664</v>
      </c>
      <c r="G9058" s="389" t="s">
        <v>649</v>
      </c>
    </row>
    <row r="9059" spans="1:7">
      <c r="A9059" s="389" t="s">
        <v>581</v>
      </c>
      <c r="B9059" s="389" t="s">
        <v>517</v>
      </c>
      <c r="C9059" s="389">
        <v>1.1786738591599999</v>
      </c>
      <c r="D9059" s="389" t="s">
        <v>663</v>
      </c>
      <c r="E9059" s="389" t="s">
        <v>648</v>
      </c>
      <c r="F9059" s="389" t="s">
        <v>664</v>
      </c>
      <c r="G9059" s="389" t="s">
        <v>649</v>
      </c>
    </row>
    <row r="9060" spans="1:7">
      <c r="A9060" s="389" t="s">
        <v>514</v>
      </c>
      <c r="B9060" s="389" t="s">
        <v>517</v>
      </c>
      <c r="C9060" s="389">
        <v>7.7363646403199997</v>
      </c>
      <c r="D9060" s="389" t="s">
        <v>663</v>
      </c>
      <c r="E9060" s="389" t="s">
        <v>648</v>
      </c>
      <c r="F9060" s="389" t="s">
        <v>664</v>
      </c>
      <c r="G9060" s="389" t="s">
        <v>649</v>
      </c>
    </row>
    <row r="9061" spans="1:7">
      <c r="A9061" s="389" t="s">
        <v>528</v>
      </c>
      <c r="B9061" s="389" t="s">
        <v>517</v>
      </c>
      <c r="C9061" s="389">
        <v>4.6336726629599996</v>
      </c>
      <c r="D9061" s="389" t="s">
        <v>663</v>
      </c>
      <c r="E9061" s="389" t="s">
        <v>648</v>
      </c>
      <c r="F9061" s="389" t="s">
        <v>664</v>
      </c>
      <c r="G9061" s="389" t="s">
        <v>649</v>
      </c>
    </row>
    <row r="9062" spans="1:7">
      <c r="A9062" s="389" t="s">
        <v>551</v>
      </c>
      <c r="B9062" s="389" t="s">
        <v>517</v>
      </c>
      <c r="C9062" s="389">
        <v>3.0872694113499999</v>
      </c>
      <c r="D9062" s="389" t="s">
        <v>663</v>
      </c>
      <c r="E9062" s="389" t="s">
        <v>648</v>
      </c>
      <c r="F9062" s="389" t="s">
        <v>664</v>
      </c>
      <c r="G9062" s="389" t="s">
        <v>649</v>
      </c>
    </row>
    <row r="9063" spans="1:7">
      <c r="A9063" s="389" t="s">
        <v>552</v>
      </c>
      <c r="B9063" s="389" t="s">
        <v>517</v>
      </c>
      <c r="C9063" s="389">
        <v>5.2482107424900004</v>
      </c>
      <c r="D9063" s="389" t="s">
        <v>663</v>
      </c>
      <c r="E9063" s="389" t="s">
        <v>648</v>
      </c>
      <c r="F9063" s="389" t="s">
        <v>664</v>
      </c>
      <c r="G9063" s="389" t="s">
        <v>649</v>
      </c>
    </row>
    <row r="9064" spans="1:7">
      <c r="A9064" s="389" t="s">
        <v>552</v>
      </c>
      <c r="B9064" s="389" t="s">
        <v>517</v>
      </c>
      <c r="C9064" s="389">
        <v>5.2482107424900004</v>
      </c>
      <c r="D9064" s="389" t="s">
        <v>663</v>
      </c>
      <c r="E9064" s="389" t="s">
        <v>648</v>
      </c>
      <c r="F9064" s="389" t="s">
        <v>664</v>
      </c>
      <c r="G9064" s="389" t="s">
        <v>649</v>
      </c>
    </row>
    <row r="9065" spans="1:7">
      <c r="A9065" s="389" t="s">
        <v>524</v>
      </c>
      <c r="B9065" s="389" t="s">
        <v>517</v>
      </c>
      <c r="C9065" s="389">
        <v>7.1471561164399997</v>
      </c>
      <c r="D9065" s="389" t="s">
        <v>663</v>
      </c>
      <c r="E9065" s="389" t="s">
        <v>648</v>
      </c>
      <c r="F9065" s="389" t="s">
        <v>664</v>
      </c>
      <c r="G9065" s="389" t="s">
        <v>649</v>
      </c>
    </row>
    <row r="9066" spans="1:7">
      <c r="A9066" s="389" t="s">
        <v>531</v>
      </c>
      <c r="B9066" s="389" t="s">
        <v>517</v>
      </c>
      <c r="C9066" s="389">
        <v>2.5435755817799999</v>
      </c>
      <c r="D9066" s="389" t="s">
        <v>663</v>
      </c>
      <c r="E9066" s="389" t="s">
        <v>648</v>
      </c>
      <c r="F9066" s="389" t="s">
        <v>664</v>
      </c>
      <c r="G9066" s="389" t="s">
        <v>649</v>
      </c>
    </row>
    <row r="9067" spans="1:7">
      <c r="A9067" s="389" t="s">
        <v>571</v>
      </c>
      <c r="B9067" s="389" t="s">
        <v>517</v>
      </c>
      <c r="C9067" s="389">
        <v>2.5435755817799999</v>
      </c>
      <c r="D9067" s="389" t="s">
        <v>663</v>
      </c>
      <c r="E9067" s="389" t="s">
        <v>648</v>
      </c>
      <c r="F9067" s="389" t="s">
        <v>664</v>
      </c>
      <c r="G9067" s="389" t="s">
        <v>649</v>
      </c>
    </row>
    <row r="9068" spans="1:7">
      <c r="A9068" s="389" t="s">
        <v>560</v>
      </c>
      <c r="B9068" s="389" t="s">
        <v>517</v>
      </c>
      <c r="C9068" s="389">
        <v>2.8864273108899998</v>
      </c>
      <c r="D9068" s="389" t="s">
        <v>663</v>
      </c>
      <c r="E9068" s="389" t="s">
        <v>648</v>
      </c>
      <c r="F9068" s="389" t="s">
        <v>664</v>
      </c>
      <c r="G9068" s="389" t="s">
        <v>649</v>
      </c>
    </row>
    <row r="9069" spans="1:7">
      <c r="A9069" s="389" t="s">
        <v>571</v>
      </c>
      <c r="B9069" s="389" t="s">
        <v>517</v>
      </c>
      <c r="C9069" s="389">
        <v>5.1767050144700004</v>
      </c>
      <c r="D9069" s="389" t="s">
        <v>663</v>
      </c>
      <c r="E9069" s="389" t="s">
        <v>648</v>
      </c>
      <c r="F9069" s="389" t="s">
        <v>664</v>
      </c>
      <c r="G9069" s="389" t="s">
        <v>649</v>
      </c>
    </row>
    <row r="9070" spans="1:7">
      <c r="A9070" s="389" t="s">
        <v>571</v>
      </c>
      <c r="B9070" s="389" t="s">
        <v>517</v>
      </c>
      <c r="C9070" s="389">
        <v>5.1767050144700004</v>
      </c>
      <c r="D9070" s="389" t="s">
        <v>663</v>
      </c>
      <c r="E9070" s="389" t="s">
        <v>648</v>
      </c>
      <c r="F9070" s="389" t="s">
        <v>664</v>
      </c>
      <c r="G9070" s="389" t="s">
        <v>649</v>
      </c>
    </row>
    <row r="9071" spans="1:7">
      <c r="A9071" s="389" t="s">
        <v>551</v>
      </c>
      <c r="B9071" s="389" t="s">
        <v>517</v>
      </c>
      <c r="C9071" s="389">
        <v>1.5026247480899999</v>
      </c>
      <c r="D9071" s="389" t="s">
        <v>663</v>
      </c>
      <c r="E9071" s="389" t="s">
        <v>648</v>
      </c>
      <c r="F9071" s="389" t="s">
        <v>664</v>
      </c>
      <c r="G9071" s="389" t="s">
        <v>649</v>
      </c>
    </row>
    <row r="9072" spans="1:7">
      <c r="A9072" s="389" t="s">
        <v>551</v>
      </c>
      <c r="B9072" s="389" t="s">
        <v>517</v>
      </c>
      <c r="C9072" s="389">
        <v>1.5026247480899999</v>
      </c>
      <c r="D9072" s="389" t="s">
        <v>663</v>
      </c>
      <c r="E9072" s="389" t="s">
        <v>648</v>
      </c>
      <c r="F9072" s="389" t="s">
        <v>664</v>
      </c>
      <c r="G9072" s="389" t="s">
        <v>649</v>
      </c>
    </row>
    <row r="9073" spans="1:7">
      <c r="A9073" s="389" t="s">
        <v>551</v>
      </c>
      <c r="B9073" s="389" t="s">
        <v>517</v>
      </c>
      <c r="C9073" s="389">
        <v>1.5026247480899999</v>
      </c>
      <c r="D9073" s="389" t="s">
        <v>663</v>
      </c>
      <c r="E9073" s="389" t="s">
        <v>648</v>
      </c>
      <c r="F9073" s="389" t="s">
        <v>664</v>
      </c>
      <c r="G9073" s="389" t="s">
        <v>649</v>
      </c>
    </row>
    <row r="9074" spans="1:7">
      <c r="A9074" s="389" t="s">
        <v>551</v>
      </c>
      <c r="B9074" s="389" t="s">
        <v>517</v>
      </c>
      <c r="C9074" s="389">
        <v>9.6408721433700002</v>
      </c>
      <c r="D9074" s="389" t="s">
        <v>663</v>
      </c>
      <c r="E9074" s="389" t="s">
        <v>648</v>
      </c>
      <c r="F9074" s="389" t="s">
        <v>664</v>
      </c>
      <c r="G9074" s="389" t="s">
        <v>649</v>
      </c>
    </row>
    <row r="9075" spans="1:7">
      <c r="A9075" s="389" t="s">
        <v>547</v>
      </c>
      <c r="B9075" s="389" t="s">
        <v>517</v>
      </c>
      <c r="C9075" s="389">
        <v>9.78066913404</v>
      </c>
      <c r="D9075" s="389" t="s">
        <v>663</v>
      </c>
      <c r="E9075" s="389" t="s">
        <v>648</v>
      </c>
      <c r="F9075" s="389" t="s">
        <v>664</v>
      </c>
      <c r="G9075" s="389" t="s">
        <v>649</v>
      </c>
    </row>
    <row r="9076" spans="1:7">
      <c r="A9076" s="389" t="s">
        <v>551</v>
      </c>
      <c r="B9076" s="389" t="s">
        <v>517</v>
      </c>
      <c r="C9076" s="389">
        <v>3.85213628157</v>
      </c>
      <c r="D9076" s="389" t="s">
        <v>663</v>
      </c>
      <c r="E9076" s="389" t="s">
        <v>648</v>
      </c>
      <c r="F9076" s="389" t="s">
        <v>664</v>
      </c>
      <c r="G9076" s="389" t="s">
        <v>649</v>
      </c>
    </row>
    <row r="9077" spans="1:7">
      <c r="A9077" s="389" t="s">
        <v>543</v>
      </c>
      <c r="B9077" s="389" t="s">
        <v>517</v>
      </c>
      <c r="C9077" s="389">
        <v>12.396828373</v>
      </c>
      <c r="D9077" s="389" t="s">
        <v>663</v>
      </c>
      <c r="E9077" s="389" t="s">
        <v>648</v>
      </c>
      <c r="F9077" s="389" t="s">
        <v>664</v>
      </c>
      <c r="G9077" s="389" t="s">
        <v>649</v>
      </c>
    </row>
    <row r="9078" spans="1:7">
      <c r="A9078" s="389" t="s">
        <v>544</v>
      </c>
      <c r="B9078" s="389" t="s">
        <v>517</v>
      </c>
      <c r="C9078" s="389">
        <v>18.056742040700001</v>
      </c>
      <c r="D9078" s="389" t="s">
        <v>663</v>
      </c>
      <c r="E9078" s="389" t="s">
        <v>648</v>
      </c>
      <c r="F9078" s="389" t="s">
        <v>664</v>
      </c>
      <c r="G9078" s="389" t="s">
        <v>649</v>
      </c>
    </row>
    <row r="9079" spans="1:7">
      <c r="A9079" s="389" t="s">
        <v>571</v>
      </c>
      <c r="B9079" s="389" t="s">
        <v>517</v>
      </c>
      <c r="C9079" s="389">
        <v>6.0310316012799996</v>
      </c>
      <c r="D9079" s="389" t="s">
        <v>663</v>
      </c>
      <c r="E9079" s="389" t="s">
        <v>648</v>
      </c>
      <c r="F9079" s="389" t="s">
        <v>664</v>
      </c>
      <c r="G9079" s="389" t="s">
        <v>649</v>
      </c>
    </row>
    <row r="9080" spans="1:7">
      <c r="A9080" s="389" t="s">
        <v>581</v>
      </c>
      <c r="B9080" s="389" t="s">
        <v>517</v>
      </c>
      <c r="C9080" s="389">
        <v>15.5207109557</v>
      </c>
      <c r="D9080" s="389" t="s">
        <v>663</v>
      </c>
      <c r="E9080" s="389" t="s">
        <v>648</v>
      </c>
      <c r="F9080" s="389" t="s">
        <v>664</v>
      </c>
      <c r="G9080" s="389" t="s">
        <v>649</v>
      </c>
    </row>
    <row r="9081" spans="1:7">
      <c r="A9081" s="389" t="s">
        <v>551</v>
      </c>
      <c r="B9081" s="389" t="s">
        <v>517</v>
      </c>
      <c r="C9081" s="389">
        <v>18.1929607478999</v>
      </c>
      <c r="D9081" s="389" t="s">
        <v>663</v>
      </c>
      <c r="E9081" s="389" t="s">
        <v>648</v>
      </c>
      <c r="F9081" s="389" t="s">
        <v>664</v>
      </c>
      <c r="G9081" s="389" t="s">
        <v>649</v>
      </c>
    </row>
    <row r="9082" spans="1:7">
      <c r="A9082" s="389" t="s">
        <v>551</v>
      </c>
      <c r="B9082" s="389" t="s">
        <v>517</v>
      </c>
      <c r="C9082" s="389">
        <v>1.16477345305</v>
      </c>
      <c r="D9082" s="389" t="s">
        <v>663</v>
      </c>
      <c r="E9082" s="389" t="s">
        <v>648</v>
      </c>
      <c r="F9082" s="389" t="s">
        <v>664</v>
      </c>
      <c r="G9082" s="389" t="s">
        <v>649</v>
      </c>
    </row>
    <row r="9083" spans="1:7">
      <c r="A9083" s="389" t="s">
        <v>552</v>
      </c>
      <c r="B9083" s="389" t="s">
        <v>517</v>
      </c>
      <c r="C9083" s="389">
        <v>9.6144781151499998</v>
      </c>
      <c r="D9083" s="389" t="s">
        <v>663</v>
      </c>
      <c r="E9083" s="389" t="s">
        <v>648</v>
      </c>
      <c r="F9083" s="389" t="s">
        <v>664</v>
      </c>
      <c r="G9083" s="389" t="s">
        <v>649</v>
      </c>
    </row>
    <row r="9084" spans="1:7">
      <c r="A9084" s="389" t="s">
        <v>552</v>
      </c>
      <c r="B9084" s="389" t="s">
        <v>517</v>
      </c>
      <c r="C9084" s="389">
        <v>9.6144781151499998</v>
      </c>
      <c r="D9084" s="389" t="s">
        <v>663</v>
      </c>
      <c r="E9084" s="389" t="s">
        <v>648</v>
      </c>
      <c r="F9084" s="389" t="s">
        <v>664</v>
      </c>
      <c r="G9084" s="389" t="s">
        <v>649</v>
      </c>
    </row>
    <row r="9085" spans="1:7">
      <c r="A9085" s="389" t="s">
        <v>552</v>
      </c>
      <c r="B9085" s="389" t="s">
        <v>517</v>
      </c>
      <c r="C9085" s="389">
        <v>1.6874999692399999</v>
      </c>
      <c r="D9085" s="389" t="s">
        <v>663</v>
      </c>
      <c r="E9085" s="389" t="s">
        <v>648</v>
      </c>
      <c r="F9085" s="389" t="s">
        <v>664</v>
      </c>
      <c r="G9085" s="389" t="s">
        <v>649</v>
      </c>
    </row>
    <row r="9086" spans="1:7">
      <c r="A9086" s="389" t="s">
        <v>560</v>
      </c>
      <c r="B9086" s="389" t="s">
        <v>517</v>
      </c>
      <c r="C9086" s="389">
        <v>2.9066636355300002</v>
      </c>
      <c r="D9086" s="389" t="s">
        <v>663</v>
      </c>
      <c r="E9086" s="389" t="s">
        <v>648</v>
      </c>
      <c r="F9086" s="389" t="s">
        <v>664</v>
      </c>
      <c r="G9086" s="389" t="s">
        <v>649</v>
      </c>
    </row>
    <row r="9087" spans="1:7">
      <c r="A9087" s="389" t="s">
        <v>581</v>
      </c>
      <c r="B9087" s="389" t="s">
        <v>517</v>
      </c>
      <c r="C9087" s="389">
        <v>22.2932213055999</v>
      </c>
      <c r="D9087" s="389" t="s">
        <v>663</v>
      </c>
      <c r="E9087" s="389" t="s">
        <v>648</v>
      </c>
      <c r="F9087" s="389" t="s">
        <v>664</v>
      </c>
      <c r="G9087" s="389" t="s">
        <v>649</v>
      </c>
    </row>
    <row r="9088" spans="1:7">
      <c r="A9088" s="389" t="s">
        <v>577</v>
      </c>
      <c r="B9088" s="389" t="s">
        <v>517</v>
      </c>
      <c r="C9088" s="389">
        <v>3.1999694701100001</v>
      </c>
      <c r="D9088" s="389" t="s">
        <v>663</v>
      </c>
      <c r="E9088" s="389" t="s">
        <v>648</v>
      </c>
      <c r="F9088" s="389" t="s">
        <v>664</v>
      </c>
      <c r="G9088" s="389" t="s">
        <v>649</v>
      </c>
    </row>
    <row r="9089" spans="1:7">
      <c r="A9089" s="389" t="s">
        <v>528</v>
      </c>
      <c r="B9089" s="389" t="s">
        <v>517</v>
      </c>
      <c r="C9089" s="389">
        <v>8.4793143371399999</v>
      </c>
      <c r="D9089" s="389" t="s">
        <v>663</v>
      </c>
      <c r="E9089" s="389" t="s">
        <v>648</v>
      </c>
      <c r="F9089" s="389" t="s">
        <v>664</v>
      </c>
      <c r="G9089" s="389" t="s">
        <v>649</v>
      </c>
    </row>
    <row r="9090" spans="1:7">
      <c r="A9090" s="389" t="s">
        <v>571</v>
      </c>
      <c r="B9090" s="389" t="s">
        <v>517</v>
      </c>
      <c r="C9090" s="389">
        <v>14.0781342742</v>
      </c>
      <c r="D9090" s="389" t="s">
        <v>663</v>
      </c>
      <c r="E9090" s="389" t="s">
        <v>648</v>
      </c>
      <c r="F9090" s="389" t="s">
        <v>664</v>
      </c>
      <c r="G9090" s="389" t="s">
        <v>649</v>
      </c>
    </row>
    <row r="9091" spans="1:7">
      <c r="A9091" s="389" t="s">
        <v>532</v>
      </c>
      <c r="B9091" s="389" t="s">
        <v>517</v>
      </c>
      <c r="C9091" s="389">
        <v>4.0628577174</v>
      </c>
      <c r="D9091" s="389" t="s">
        <v>663</v>
      </c>
      <c r="E9091" s="389" t="s">
        <v>648</v>
      </c>
      <c r="F9091" s="389" t="s">
        <v>664</v>
      </c>
      <c r="G9091" s="389" t="s">
        <v>649</v>
      </c>
    </row>
    <row r="9092" spans="1:7">
      <c r="A9092" s="389" t="s">
        <v>532</v>
      </c>
      <c r="B9092" s="389" t="s">
        <v>517</v>
      </c>
      <c r="C9092" s="389">
        <v>4.0628577174</v>
      </c>
      <c r="D9092" s="389" t="s">
        <v>663</v>
      </c>
      <c r="E9092" s="389" t="s">
        <v>648</v>
      </c>
      <c r="F9092" s="389" t="s">
        <v>664</v>
      </c>
      <c r="G9092" s="389" t="s">
        <v>649</v>
      </c>
    </row>
    <row r="9093" spans="1:7">
      <c r="A9093" s="389" t="s">
        <v>532</v>
      </c>
      <c r="B9093" s="389" t="s">
        <v>517</v>
      </c>
      <c r="C9093" s="389">
        <v>4.0628577174</v>
      </c>
      <c r="D9093" s="389" t="s">
        <v>663</v>
      </c>
      <c r="E9093" s="389" t="s">
        <v>648</v>
      </c>
      <c r="F9093" s="389" t="s">
        <v>664</v>
      </c>
      <c r="G9093" s="389" t="s">
        <v>649</v>
      </c>
    </row>
    <row r="9094" spans="1:7">
      <c r="A9094" s="389" t="s">
        <v>532</v>
      </c>
      <c r="B9094" s="389" t="s">
        <v>517</v>
      </c>
      <c r="C9094" s="389">
        <v>4.0628577174</v>
      </c>
      <c r="D9094" s="389" t="s">
        <v>663</v>
      </c>
      <c r="E9094" s="389" t="s">
        <v>648</v>
      </c>
      <c r="F9094" s="389" t="s">
        <v>664</v>
      </c>
      <c r="G9094" s="389" t="s">
        <v>649</v>
      </c>
    </row>
    <row r="9095" spans="1:7">
      <c r="A9095" s="389" t="s">
        <v>578</v>
      </c>
      <c r="B9095" s="389" t="s">
        <v>517</v>
      </c>
      <c r="C9095" s="389">
        <v>10.8794700008</v>
      </c>
      <c r="D9095" s="389" t="s">
        <v>663</v>
      </c>
      <c r="E9095" s="389" t="s">
        <v>648</v>
      </c>
      <c r="F9095" s="389" t="s">
        <v>664</v>
      </c>
      <c r="G9095" s="389" t="s">
        <v>649</v>
      </c>
    </row>
    <row r="9096" spans="1:7">
      <c r="A9096" s="389" t="s">
        <v>525</v>
      </c>
      <c r="B9096" s="389" t="s">
        <v>517</v>
      </c>
      <c r="C9096" s="389">
        <v>7.9048754216899999</v>
      </c>
      <c r="D9096" s="389" t="s">
        <v>663</v>
      </c>
      <c r="E9096" s="389" t="s">
        <v>648</v>
      </c>
      <c r="F9096" s="389" t="s">
        <v>664</v>
      </c>
      <c r="G9096" s="389" t="s">
        <v>649</v>
      </c>
    </row>
    <row r="9097" spans="1:7">
      <c r="A9097" s="389" t="s">
        <v>543</v>
      </c>
      <c r="B9097" s="389" t="s">
        <v>517</v>
      </c>
      <c r="C9097" s="389">
        <v>7.9048754216899999</v>
      </c>
      <c r="D9097" s="389" t="s">
        <v>663</v>
      </c>
      <c r="E9097" s="389" t="s">
        <v>648</v>
      </c>
      <c r="F9097" s="389" t="s">
        <v>664</v>
      </c>
      <c r="G9097" s="389" t="s">
        <v>649</v>
      </c>
    </row>
    <row r="9098" spans="1:7">
      <c r="A9098" s="389" t="s">
        <v>568</v>
      </c>
      <c r="B9098" s="389" t="s">
        <v>517</v>
      </c>
      <c r="C9098" s="389">
        <v>7.9048754216899999</v>
      </c>
      <c r="D9098" s="389" t="s">
        <v>663</v>
      </c>
      <c r="E9098" s="389" t="s">
        <v>648</v>
      </c>
      <c r="F9098" s="389" t="s">
        <v>664</v>
      </c>
      <c r="G9098" s="389" t="s">
        <v>649</v>
      </c>
    </row>
    <row r="9099" spans="1:7">
      <c r="A9099" s="389" t="s">
        <v>577</v>
      </c>
      <c r="B9099" s="389" t="s">
        <v>517</v>
      </c>
      <c r="C9099" s="389">
        <v>7.7735858540000002</v>
      </c>
      <c r="D9099" s="389" t="s">
        <v>663</v>
      </c>
      <c r="E9099" s="389" t="s">
        <v>648</v>
      </c>
      <c r="F9099" s="389" t="s">
        <v>664</v>
      </c>
      <c r="G9099" s="389" t="s">
        <v>649</v>
      </c>
    </row>
    <row r="9100" spans="1:7">
      <c r="A9100" s="389" t="s">
        <v>514</v>
      </c>
      <c r="B9100" s="389" t="s">
        <v>517</v>
      </c>
      <c r="C9100" s="389">
        <v>6.4993738093899998</v>
      </c>
      <c r="D9100" s="389" t="s">
        <v>663</v>
      </c>
      <c r="E9100" s="389" t="s">
        <v>648</v>
      </c>
      <c r="F9100" s="389" t="s">
        <v>664</v>
      </c>
      <c r="G9100" s="389" t="s">
        <v>649</v>
      </c>
    </row>
    <row r="9101" spans="1:7">
      <c r="A9101" s="389" t="s">
        <v>514</v>
      </c>
      <c r="B9101" s="389" t="s">
        <v>517</v>
      </c>
      <c r="C9101" s="389">
        <v>6.4993738093899998</v>
      </c>
      <c r="D9101" s="389" t="s">
        <v>663</v>
      </c>
      <c r="E9101" s="389" t="s">
        <v>648</v>
      </c>
      <c r="F9101" s="389" t="s">
        <v>664</v>
      </c>
      <c r="G9101" s="389" t="s">
        <v>649</v>
      </c>
    </row>
    <row r="9102" spans="1:7">
      <c r="A9102" s="389" t="s">
        <v>571</v>
      </c>
      <c r="B9102" s="389" t="s">
        <v>517</v>
      </c>
      <c r="C9102" s="389">
        <v>4.9316811424400004</v>
      </c>
      <c r="D9102" s="389" t="s">
        <v>663</v>
      </c>
      <c r="E9102" s="389" t="s">
        <v>648</v>
      </c>
      <c r="F9102" s="389" t="s">
        <v>664</v>
      </c>
      <c r="G9102" s="389" t="s">
        <v>649</v>
      </c>
    </row>
    <row r="9103" spans="1:7">
      <c r="A9103" s="389" t="s">
        <v>551</v>
      </c>
      <c r="B9103" s="389" t="s">
        <v>517</v>
      </c>
      <c r="C9103" s="389">
        <v>0.57689680275499999</v>
      </c>
      <c r="D9103" s="389" t="s">
        <v>663</v>
      </c>
      <c r="E9103" s="389" t="s">
        <v>648</v>
      </c>
      <c r="F9103" s="389" t="s">
        <v>664</v>
      </c>
      <c r="G9103" s="389" t="s">
        <v>649</v>
      </c>
    </row>
    <row r="9104" spans="1:7">
      <c r="A9104" s="389" t="s">
        <v>542</v>
      </c>
      <c r="B9104" s="389" t="s">
        <v>517</v>
      </c>
      <c r="C9104" s="389">
        <v>26.3914397494</v>
      </c>
      <c r="D9104" s="389" t="s">
        <v>663</v>
      </c>
      <c r="E9104" s="389" t="s">
        <v>648</v>
      </c>
      <c r="F9104" s="389" t="s">
        <v>664</v>
      </c>
      <c r="G9104" s="389" t="s">
        <v>649</v>
      </c>
    </row>
    <row r="9105" spans="1:7">
      <c r="A9105" s="389" t="s">
        <v>577</v>
      </c>
      <c r="B9105" s="389" t="s">
        <v>517</v>
      </c>
      <c r="C9105" s="389">
        <v>7.9228820358199998</v>
      </c>
      <c r="D9105" s="389" t="s">
        <v>663</v>
      </c>
      <c r="E9105" s="389" t="s">
        <v>648</v>
      </c>
      <c r="F9105" s="389" t="s">
        <v>664</v>
      </c>
      <c r="G9105" s="389" t="s">
        <v>649</v>
      </c>
    </row>
    <row r="9106" spans="1:7">
      <c r="A9106" s="389" t="s">
        <v>567</v>
      </c>
      <c r="B9106" s="389" t="s">
        <v>517</v>
      </c>
      <c r="C9106" s="389">
        <v>4.6648143347</v>
      </c>
      <c r="D9106" s="389" t="s">
        <v>663</v>
      </c>
      <c r="E9106" s="389" t="s">
        <v>648</v>
      </c>
      <c r="F9106" s="389" t="s">
        <v>664</v>
      </c>
      <c r="G9106" s="389" t="s">
        <v>649</v>
      </c>
    </row>
    <row r="9107" spans="1:7">
      <c r="A9107" s="389" t="s">
        <v>556</v>
      </c>
      <c r="B9107" s="389" t="s">
        <v>517</v>
      </c>
      <c r="C9107" s="389">
        <v>0.66238375355599999</v>
      </c>
      <c r="D9107" s="389" t="s">
        <v>663</v>
      </c>
      <c r="E9107" s="389" t="s">
        <v>648</v>
      </c>
      <c r="F9107" s="389" t="s">
        <v>664</v>
      </c>
      <c r="G9107" s="389" t="s">
        <v>649</v>
      </c>
    </row>
    <row r="9108" spans="1:7">
      <c r="A9108" s="389" t="s">
        <v>551</v>
      </c>
      <c r="B9108" s="389" t="s">
        <v>517</v>
      </c>
      <c r="C9108" s="389">
        <v>2.9566654474699998</v>
      </c>
      <c r="D9108" s="389" t="s">
        <v>663</v>
      </c>
      <c r="E9108" s="389" t="s">
        <v>648</v>
      </c>
      <c r="F9108" s="389" t="s">
        <v>664</v>
      </c>
      <c r="G9108" s="389" t="s">
        <v>649</v>
      </c>
    </row>
    <row r="9109" spans="1:7">
      <c r="A9109" s="389" t="s">
        <v>551</v>
      </c>
      <c r="B9109" s="389" t="s">
        <v>517</v>
      </c>
      <c r="C9109" s="389">
        <v>2.9566654474699998</v>
      </c>
      <c r="D9109" s="389" t="s">
        <v>663</v>
      </c>
      <c r="E9109" s="389" t="s">
        <v>648</v>
      </c>
      <c r="F9109" s="389" t="s">
        <v>664</v>
      </c>
      <c r="G9109" s="389" t="s">
        <v>649</v>
      </c>
    </row>
    <row r="9110" spans="1:7">
      <c r="A9110" s="389" t="s">
        <v>551</v>
      </c>
      <c r="B9110" s="389" t="s">
        <v>517</v>
      </c>
      <c r="C9110" s="389">
        <v>1.00824867369</v>
      </c>
      <c r="D9110" s="389" t="s">
        <v>663</v>
      </c>
      <c r="E9110" s="389" t="s">
        <v>648</v>
      </c>
      <c r="F9110" s="389" t="s">
        <v>664</v>
      </c>
      <c r="G9110" s="389" t="s">
        <v>649</v>
      </c>
    </row>
    <row r="9111" spans="1:7">
      <c r="A9111" s="389" t="s">
        <v>551</v>
      </c>
      <c r="B9111" s="389" t="s">
        <v>517</v>
      </c>
      <c r="C9111" s="389">
        <v>1.00824867369</v>
      </c>
      <c r="D9111" s="389" t="s">
        <v>663</v>
      </c>
      <c r="E9111" s="389" t="s">
        <v>648</v>
      </c>
      <c r="F9111" s="389" t="s">
        <v>664</v>
      </c>
      <c r="G9111" s="389" t="s">
        <v>649</v>
      </c>
    </row>
    <row r="9112" spans="1:7">
      <c r="A9112" s="389" t="s">
        <v>551</v>
      </c>
      <c r="B9112" s="389" t="s">
        <v>517</v>
      </c>
      <c r="C9112" s="389">
        <v>1.00824867369</v>
      </c>
      <c r="D9112" s="389" t="s">
        <v>663</v>
      </c>
      <c r="E9112" s="389" t="s">
        <v>648</v>
      </c>
      <c r="F9112" s="389" t="s">
        <v>664</v>
      </c>
      <c r="G9112" s="389" t="s">
        <v>649</v>
      </c>
    </row>
    <row r="9113" spans="1:7">
      <c r="A9113" s="389" t="s">
        <v>551</v>
      </c>
      <c r="B9113" s="389" t="s">
        <v>517</v>
      </c>
      <c r="C9113" s="389">
        <v>2.25266218902</v>
      </c>
      <c r="D9113" s="389" t="s">
        <v>663</v>
      </c>
      <c r="E9113" s="389" t="s">
        <v>648</v>
      </c>
      <c r="F9113" s="389" t="s">
        <v>664</v>
      </c>
      <c r="G9113" s="389" t="s">
        <v>649</v>
      </c>
    </row>
    <row r="9114" spans="1:7">
      <c r="A9114" s="389" t="s">
        <v>553</v>
      </c>
      <c r="B9114" s="389" t="s">
        <v>517</v>
      </c>
      <c r="C9114" s="389">
        <v>0.67301275072800004</v>
      </c>
      <c r="D9114" s="389" t="s">
        <v>663</v>
      </c>
      <c r="E9114" s="389" t="s">
        <v>648</v>
      </c>
      <c r="F9114" s="389" t="s">
        <v>664</v>
      </c>
      <c r="G9114" s="389" t="s">
        <v>649</v>
      </c>
    </row>
    <row r="9115" spans="1:7">
      <c r="A9115" s="389" t="s">
        <v>577</v>
      </c>
      <c r="B9115" s="389" t="s">
        <v>517</v>
      </c>
      <c r="C9115" s="389">
        <v>3.8788098532399999</v>
      </c>
      <c r="D9115" s="389" t="s">
        <v>663</v>
      </c>
      <c r="E9115" s="389" t="s">
        <v>648</v>
      </c>
      <c r="F9115" s="389" t="s">
        <v>664</v>
      </c>
      <c r="G9115" s="389" t="s">
        <v>649</v>
      </c>
    </row>
    <row r="9116" spans="1:7">
      <c r="A9116" s="389" t="s">
        <v>577</v>
      </c>
      <c r="B9116" s="389" t="s">
        <v>517</v>
      </c>
      <c r="C9116" s="389">
        <v>3.8788098532399999</v>
      </c>
      <c r="D9116" s="389" t="s">
        <v>663</v>
      </c>
      <c r="E9116" s="389" t="s">
        <v>648</v>
      </c>
      <c r="F9116" s="389" t="s">
        <v>664</v>
      </c>
      <c r="G9116" s="389" t="s">
        <v>649</v>
      </c>
    </row>
    <row r="9117" spans="1:7">
      <c r="A9117" s="389" t="s">
        <v>577</v>
      </c>
      <c r="B9117" s="389" t="s">
        <v>517</v>
      </c>
      <c r="C9117" s="389">
        <v>3.8788098532399999</v>
      </c>
      <c r="D9117" s="389" t="s">
        <v>663</v>
      </c>
      <c r="E9117" s="389" t="s">
        <v>648</v>
      </c>
      <c r="F9117" s="389" t="s">
        <v>664</v>
      </c>
      <c r="G9117" s="389" t="s">
        <v>649</v>
      </c>
    </row>
    <row r="9118" spans="1:7">
      <c r="A9118" s="389" t="s">
        <v>550</v>
      </c>
      <c r="B9118" s="389" t="s">
        <v>517</v>
      </c>
      <c r="C9118" s="389">
        <v>7.4369917462500004</v>
      </c>
      <c r="D9118" s="389" t="s">
        <v>663</v>
      </c>
      <c r="E9118" s="389" t="s">
        <v>648</v>
      </c>
      <c r="F9118" s="389" t="s">
        <v>664</v>
      </c>
      <c r="G9118" s="389" t="s">
        <v>649</v>
      </c>
    </row>
    <row r="9119" spans="1:7">
      <c r="A9119" s="389" t="s">
        <v>550</v>
      </c>
      <c r="B9119" s="389" t="s">
        <v>517</v>
      </c>
      <c r="C9119" s="389">
        <v>7.4369917462500004</v>
      </c>
      <c r="D9119" s="389" t="s">
        <v>663</v>
      </c>
      <c r="E9119" s="389" t="s">
        <v>648</v>
      </c>
      <c r="F9119" s="389" t="s">
        <v>664</v>
      </c>
      <c r="G9119" s="389" t="s">
        <v>649</v>
      </c>
    </row>
    <row r="9120" spans="1:7">
      <c r="A9120" s="389" t="s">
        <v>555</v>
      </c>
      <c r="B9120" s="389" t="s">
        <v>517</v>
      </c>
      <c r="C9120" s="389">
        <v>5.0502567471199997</v>
      </c>
      <c r="D9120" s="389" t="s">
        <v>663</v>
      </c>
      <c r="E9120" s="389" t="s">
        <v>648</v>
      </c>
      <c r="F9120" s="389" t="s">
        <v>664</v>
      </c>
      <c r="G9120" s="389" t="s">
        <v>649</v>
      </c>
    </row>
    <row r="9121" spans="1:7">
      <c r="A9121" s="389" t="s">
        <v>551</v>
      </c>
      <c r="B9121" s="389" t="s">
        <v>517</v>
      </c>
      <c r="C9121" s="389">
        <v>0.98122667566300004</v>
      </c>
      <c r="D9121" s="389" t="s">
        <v>663</v>
      </c>
      <c r="E9121" s="389" t="s">
        <v>648</v>
      </c>
      <c r="F9121" s="389" t="s">
        <v>664</v>
      </c>
      <c r="G9121" s="389" t="s">
        <v>649</v>
      </c>
    </row>
    <row r="9122" spans="1:7">
      <c r="A9122" s="389" t="s">
        <v>551</v>
      </c>
      <c r="B9122" s="389" t="s">
        <v>517</v>
      </c>
      <c r="C9122" s="389">
        <v>0.98122667566300004</v>
      </c>
      <c r="D9122" s="389" t="s">
        <v>663</v>
      </c>
      <c r="E9122" s="389" t="s">
        <v>648</v>
      </c>
      <c r="F9122" s="389" t="s">
        <v>664</v>
      </c>
      <c r="G9122" s="389" t="s">
        <v>649</v>
      </c>
    </row>
    <row r="9123" spans="1:7">
      <c r="A9123" s="389" t="s">
        <v>571</v>
      </c>
      <c r="B9123" s="389" t="s">
        <v>517</v>
      </c>
      <c r="C9123" s="389">
        <v>5.9564118622600004</v>
      </c>
      <c r="D9123" s="389" t="s">
        <v>663</v>
      </c>
      <c r="E9123" s="389" t="s">
        <v>648</v>
      </c>
      <c r="F9123" s="389" t="s">
        <v>664</v>
      </c>
      <c r="G9123" s="389" t="s">
        <v>649</v>
      </c>
    </row>
    <row r="9124" spans="1:7">
      <c r="A9124" s="389" t="s">
        <v>560</v>
      </c>
      <c r="B9124" s="389" t="s">
        <v>517</v>
      </c>
      <c r="C9124" s="389">
        <v>4.0129019871900002</v>
      </c>
      <c r="D9124" s="389" t="s">
        <v>663</v>
      </c>
      <c r="E9124" s="389" t="s">
        <v>648</v>
      </c>
      <c r="F9124" s="389" t="s">
        <v>664</v>
      </c>
      <c r="G9124" s="389" t="s">
        <v>649</v>
      </c>
    </row>
    <row r="9125" spans="1:7">
      <c r="A9125" s="389" t="s">
        <v>544</v>
      </c>
      <c r="B9125" s="389" t="s">
        <v>517</v>
      </c>
      <c r="C9125" s="389">
        <v>5.5877800460199998</v>
      </c>
      <c r="D9125" s="389" t="s">
        <v>663</v>
      </c>
      <c r="E9125" s="389" t="s">
        <v>648</v>
      </c>
      <c r="F9125" s="389" t="s">
        <v>664</v>
      </c>
      <c r="G9125" s="389" t="s">
        <v>649</v>
      </c>
    </row>
    <row r="9126" spans="1:7">
      <c r="A9126" s="389" t="s">
        <v>544</v>
      </c>
      <c r="B9126" s="389" t="s">
        <v>517</v>
      </c>
      <c r="C9126" s="389">
        <v>1.8104459875800001</v>
      </c>
      <c r="D9126" s="389" t="s">
        <v>663</v>
      </c>
      <c r="E9126" s="389" t="s">
        <v>648</v>
      </c>
      <c r="F9126" s="389" t="s">
        <v>664</v>
      </c>
      <c r="G9126" s="389" t="s">
        <v>649</v>
      </c>
    </row>
    <row r="9127" spans="1:7">
      <c r="A9127" s="389" t="s">
        <v>544</v>
      </c>
      <c r="B9127" s="389" t="s">
        <v>517</v>
      </c>
      <c r="C9127" s="389">
        <v>1.8104459875800001</v>
      </c>
      <c r="D9127" s="389" t="s">
        <v>663</v>
      </c>
      <c r="E9127" s="389" t="s">
        <v>648</v>
      </c>
      <c r="F9127" s="389" t="s">
        <v>664</v>
      </c>
      <c r="G9127" s="389" t="s">
        <v>649</v>
      </c>
    </row>
    <row r="9128" spans="1:7">
      <c r="A9128" s="389" t="s">
        <v>527</v>
      </c>
      <c r="B9128" s="389" t="s">
        <v>517</v>
      </c>
      <c r="C9128" s="389">
        <v>15.053732245100001</v>
      </c>
      <c r="D9128" s="389" t="s">
        <v>663</v>
      </c>
      <c r="E9128" s="389" t="s">
        <v>648</v>
      </c>
      <c r="F9128" s="389" t="s">
        <v>664</v>
      </c>
      <c r="G9128" s="389" t="s">
        <v>649</v>
      </c>
    </row>
    <row r="9129" spans="1:7">
      <c r="A9129" s="389" t="s">
        <v>542</v>
      </c>
      <c r="B9129" s="389" t="s">
        <v>517</v>
      </c>
      <c r="C9129" s="389">
        <v>15.053732245100001</v>
      </c>
      <c r="D9129" s="389" t="s">
        <v>663</v>
      </c>
      <c r="E9129" s="389" t="s">
        <v>648</v>
      </c>
      <c r="F9129" s="389" t="s">
        <v>664</v>
      </c>
      <c r="G9129" s="389" t="s">
        <v>649</v>
      </c>
    </row>
    <row r="9130" spans="1:7">
      <c r="A9130" s="389" t="s">
        <v>551</v>
      </c>
      <c r="B9130" s="389" t="s">
        <v>517</v>
      </c>
      <c r="C9130" s="389">
        <v>3.7503439060099999</v>
      </c>
      <c r="D9130" s="389" t="s">
        <v>663</v>
      </c>
      <c r="E9130" s="389" t="s">
        <v>648</v>
      </c>
      <c r="F9130" s="389" t="s">
        <v>664</v>
      </c>
      <c r="G9130" s="389" t="s">
        <v>649</v>
      </c>
    </row>
    <row r="9131" spans="1:7">
      <c r="A9131" s="389" t="s">
        <v>551</v>
      </c>
      <c r="B9131" s="389" t="s">
        <v>517</v>
      </c>
      <c r="C9131" s="389">
        <v>3.7503439060099999</v>
      </c>
      <c r="D9131" s="389" t="s">
        <v>663</v>
      </c>
      <c r="E9131" s="389" t="s">
        <v>648</v>
      </c>
      <c r="F9131" s="389" t="s">
        <v>664</v>
      </c>
      <c r="G9131" s="389" t="s">
        <v>649</v>
      </c>
    </row>
    <row r="9132" spans="1:7">
      <c r="A9132" s="389" t="s">
        <v>526</v>
      </c>
      <c r="B9132" s="389" t="s">
        <v>517</v>
      </c>
      <c r="C9132" s="389">
        <v>15.9834615518</v>
      </c>
      <c r="D9132" s="389" t="s">
        <v>663</v>
      </c>
      <c r="E9132" s="389" t="s">
        <v>648</v>
      </c>
      <c r="F9132" s="389" t="s">
        <v>664</v>
      </c>
      <c r="G9132" s="389" t="s">
        <v>649</v>
      </c>
    </row>
    <row r="9133" spans="1:7">
      <c r="A9133" s="389" t="s">
        <v>526</v>
      </c>
      <c r="B9133" s="389" t="s">
        <v>517</v>
      </c>
      <c r="C9133" s="389">
        <v>15.9834615518</v>
      </c>
      <c r="D9133" s="389" t="s">
        <v>663</v>
      </c>
      <c r="E9133" s="389" t="s">
        <v>648</v>
      </c>
      <c r="F9133" s="389" t="s">
        <v>664</v>
      </c>
      <c r="G9133" s="389" t="s">
        <v>649</v>
      </c>
    </row>
    <row r="9134" spans="1:7">
      <c r="A9134" s="389" t="s">
        <v>514</v>
      </c>
      <c r="B9134" s="389" t="s">
        <v>517</v>
      </c>
      <c r="C9134" s="389">
        <v>15.9834615518</v>
      </c>
      <c r="D9134" s="389" t="s">
        <v>663</v>
      </c>
      <c r="E9134" s="389" t="s">
        <v>648</v>
      </c>
      <c r="F9134" s="389" t="s">
        <v>664</v>
      </c>
      <c r="G9134" s="389" t="s">
        <v>649</v>
      </c>
    </row>
    <row r="9135" spans="1:7">
      <c r="A9135" s="389" t="s">
        <v>514</v>
      </c>
      <c r="B9135" s="389" t="s">
        <v>517</v>
      </c>
      <c r="C9135" s="389">
        <v>15.9834615518</v>
      </c>
      <c r="D9135" s="389" t="s">
        <v>663</v>
      </c>
      <c r="E9135" s="389" t="s">
        <v>648</v>
      </c>
      <c r="F9135" s="389" t="s">
        <v>664</v>
      </c>
      <c r="G9135" s="389" t="s">
        <v>649</v>
      </c>
    </row>
    <row r="9136" spans="1:7">
      <c r="A9136" s="389" t="s">
        <v>528</v>
      </c>
      <c r="B9136" s="389" t="s">
        <v>517</v>
      </c>
      <c r="C9136" s="389">
        <v>13.48684512</v>
      </c>
      <c r="D9136" s="389" t="s">
        <v>663</v>
      </c>
      <c r="E9136" s="389" t="s">
        <v>648</v>
      </c>
      <c r="F9136" s="389" t="s">
        <v>664</v>
      </c>
      <c r="G9136" s="389" t="s">
        <v>649</v>
      </c>
    </row>
    <row r="9137" spans="1:7">
      <c r="A9137" s="389" t="s">
        <v>528</v>
      </c>
      <c r="B9137" s="389" t="s">
        <v>517</v>
      </c>
      <c r="C9137" s="389">
        <v>13.48684512</v>
      </c>
      <c r="D9137" s="389" t="s">
        <v>663</v>
      </c>
      <c r="E9137" s="389" t="s">
        <v>648</v>
      </c>
      <c r="F9137" s="389" t="s">
        <v>664</v>
      </c>
      <c r="G9137" s="389" t="s">
        <v>649</v>
      </c>
    </row>
    <row r="9138" spans="1:7">
      <c r="A9138" s="389" t="s">
        <v>551</v>
      </c>
      <c r="B9138" s="389" t="s">
        <v>517</v>
      </c>
      <c r="C9138" s="389">
        <v>1.6156482056299999</v>
      </c>
      <c r="D9138" s="389" t="s">
        <v>663</v>
      </c>
      <c r="E9138" s="389" t="s">
        <v>648</v>
      </c>
      <c r="F9138" s="389" t="s">
        <v>664</v>
      </c>
      <c r="G9138" s="389" t="s">
        <v>649</v>
      </c>
    </row>
    <row r="9139" spans="1:7">
      <c r="A9139" s="389" t="s">
        <v>581</v>
      </c>
      <c r="B9139" s="389" t="s">
        <v>517</v>
      </c>
      <c r="C9139" s="389">
        <v>2.1794564574200002</v>
      </c>
      <c r="D9139" s="389" t="s">
        <v>663</v>
      </c>
      <c r="E9139" s="389" t="s">
        <v>648</v>
      </c>
      <c r="F9139" s="389" t="s">
        <v>664</v>
      </c>
      <c r="G9139" s="389" t="s">
        <v>649</v>
      </c>
    </row>
    <row r="9140" spans="1:7">
      <c r="A9140" s="389" t="s">
        <v>525</v>
      </c>
      <c r="B9140" s="389" t="s">
        <v>517</v>
      </c>
      <c r="C9140" s="389">
        <v>4.8787738745200002</v>
      </c>
      <c r="D9140" s="389" t="s">
        <v>663</v>
      </c>
      <c r="E9140" s="389" t="s">
        <v>648</v>
      </c>
      <c r="F9140" s="389" t="s">
        <v>664</v>
      </c>
      <c r="G9140" s="389" t="s">
        <v>649</v>
      </c>
    </row>
    <row r="9141" spans="1:7">
      <c r="A9141" s="389" t="s">
        <v>568</v>
      </c>
      <c r="B9141" s="389" t="s">
        <v>517</v>
      </c>
      <c r="C9141" s="389">
        <v>4.8787738745200002</v>
      </c>
      <c r="D9141" s="389" t="s">
        <v>663</v>
      </c>
      <c r="E9141" s="389" t="s">
        <v>648</v>
      </c>
      <c r="F9141" s="389" t="s">
        <v>664</v>
      </c>
      <c r="G9141" s="389" t="s">
        <v>649</v>
      </c>
    </row>
    <row r="9142" spans="1:7">
      <c r="A9142" s="389" t="s">
        <v>526</v>
      </c>
      <c r="B9142" s="389" t="s">
        <v>517</v>
      </c>
      <c r="C9142" s="389">
        <v>5.3238044850400001</v>
      </c>
      <c r="D9142" s="389" t="s">
        <v>663</v>
      </c>
      <c r="E9142" s="389" t="s">
        <v>648</v>
      </c>
      <c r="F9142" s="389" t="s">
        <v>664</v>
      </c>
      <c r="G9142" s="389" t="s">
        <v>649</v>
      </c>
    </row>
    <row r="9143" spans="1:7">
      <c r="A9143" s="389" t="s">
        <v>514</v>
      </c>
      <c r="B9143" s="389" t="s">
        <v>517</v>
      </c>
      <c r="C9143" s="389">
        <v>5.3238044850400001</v>
      </c>
      <c r="D9143" s="389" t="s">
        <v>663</v>
      </c>
      <c r="E9143" s="389" t="s">
        <v>648</v>
      </c>
      <c r="F9143" s="389" t="s">
        <v>664</v>
      </c>
      <c r="G9143" s="389" t="s">
        <v>649</v>
      </c>
    </row>
    <row r="9144" spans="1:7">
      <c r="A9144" s="389" t="s">
        <v>528</v>
      </c>
      <c r="B9144" s="389" t="s">
        <v>517</v>
      </c>
      <c r="C9144" s="389">
        <v>18.993733873499899</v>
      </c>
      <c r="D9144" s="389" t="s">
        <v>663</v>
      </c>
      <c r="E9144" s="389" t="s">
        <v>648</v>
      </c>
      <c r="F9144" s="389" t="s">
        <v>664</v>
      </c>
      <c r="G9144" s="389" t="s">
        <v>649</v>
      </c>
    </row>
    <row r="9145" spans="1:7">
      <c r="A9145" s="389" t="s">
        <v>550</v>
      </c>
      <c r="B9145" s="389" t="s">
        <v>517</v>
      </c>
      <c r="C9145" s="389">
        <v>4.9643677105800004</v>
      </c>
      <c r="D9145" s="389" t="s">
        <v>663</v>
      </c>
      <c r="E9145" s="389" t="s">
        <v>648</v>
      </c>
      <c r="F9145" s="389" t="s">
        <v>664</v>
      </c>
      <c r="G9145" s="389" t="s">
        <v>649</v>
      </c>
    </row>
    <row r="9146" spans="1:7">
      <c r="A9146" s="389" t="s">
        <v>550</v>
      </c>
      <c r="B9146" s="389" t="s">
        <v>517</v>
      </c>
      <c r="C9146" s="389">
        <v>4.9643677105800004</v>
      </c>
      <c r="D9146" s="389" t="s">
        <v>663</v>
      </c>
      <c r="E9146" s="389" t="s">
        <v>648</v>
      </c>
      <c r="F9146" s="389" t="s">
        <v>664</v>
      </c>
      <c r="G9146" s="389" t="s">
        <v>649</v>
      </c>
    </row>
    <row r="9147" spans="1:7">
      <c r="A9147" s="389" t="s">
        <v>528</v>
      </c>
      <c r="B9147" s="389" t="s">
        <v>517</v>
      </c>
      <c r="C9147" s="389">
        <v>6.4221484172699999</v>
      </c>
      <c r="D9147" s="389" t="s">
        <v>663</v>
      </c>
      <c r="E9147" s="389" t="s">
        <v>648</v>
      </c>
      <c r="F9147" s="389" t="s">
        <v>664</v>
      </c>
      <c r="G9147" s="389" t="s">
        <v>649</v>
      </c>
    </row>
    <row r="9148" spans="1:7">
      <c r="A9148" s="389" t="s">
        <v>550</v>
      </c>
      <c r="B9148" s="389" t="s">
        <v>517</v>
      </c>
      <c r="C9148" s="389">
        <v>0.18588967323800001</v>
      </c>
      <c r="D9148" s="389" t="s">
        <v>663</v>
      </c>
      <c r="E9148" s="389" t="s">
        <v>648</v>
      </c>
      <c r="F9148" s="389" t="s">
        <v>664</v>
      </c>
      <c r="G9148" s="389" t="s">
        <v>649</v>
      </c>
    </row>
    <row r="9149" spans="1:7">
      <c r="A9149" s="389" t="s">
        <v>550</v>
      </c>
      <c r="B9149" s="389" t="s">
        <v>517</v>
      </c>
      <c r="C9149" s="389">
        <v>1.76170561357</v>
      </c>
      <c r="D9149" s="389" t="s">
        <v>663</v>
      </c>
      <c r="E9149" s="389" t="s">
        <v>648</v>
      </c>
      <c r="F9149" s="389" t="s">
        <v>664</v>
      </c>
      <c r="G9149" s="389" t="s">
        <v>649</v>
      </c>
    </row>
    <row r="9150" spans="1:7">
      <c r="A9150" s="389" t="s">
        <v>550</v>
      </c>
      <c r="B9150" s="389" t="s">
        <v>517</v>
      </c>
      <c r="C9150" s="389">
        <v>1.76170561357</v>
      </c>
      <c r="D9150" s="389" t="s">
        <v>663</v>
      </c>
      <c r="E9150" s="389" t="s">
        <v>648</v>
      </c>
      <c r="F9150" s="389" t="s">
        <v>664</v>
      </c>
      <c r="G9150" s="389" t="s">
        <v>649</v>
      </c>
    </row>
    <row r="9151" spans="1:7">
      <c r="A9151" s="389" t="s">
        <v>551</v>
      </c>
      <c r="B9151" s="389" t="s">
        <v>517</v>
      </c>
      <c r="C9151" s="389">
        <v>15.8952330203999</v>
      </c>
      <c r="D9151" s="389" t="s">
        <v>663</v>
      </c>
      <c r="E9151" s="389" t="s">
        <v>648</v>
      </c>
      <c r="F9151" s="389" t="s">
        <v>664</v>
      </c>
      <c r="G9151" s="389" t="s">
        <v>649</v>
      </c>
    </row>
    <row r="9152" spans="1:7">
      <c r="A9152" s="389" t="s">
        <v>547</v>
      </c>
      <c r="B9152" s="389" t="s">
        <v>517</v>
      </c>
      <c r="C9152" s="389">
        <v>14.1380642093</v>
      </c>
      <c r="D9152" s="389" t="s">
        <v>663</v>
      </c>
      <c r="E9152" s="389" t="s">
        <v>648</v>
      </c>
      <c r="F9152" s="389" t="s">
        <v>664</v>
      </c>
      <c r="G9152" s="389" t="s">
        <v>649</v>
      </c>
    </row>
    <row r="9153" spans="1:7">
      <c r="A9153" s="389" t="s">
        <v>514</v>
      </c>
      <c r="B9153" s="389" t="s">
        <v>517</v>
      </c>
      <c r="C9153" s="389">
        <v>5.9494393918600004</v>
      </c>
      <c r="D9153" s="389" t="s">
        <v>663</v>
      </c>
      <c r="E9153" s="389" t="s">
        <v>648</v>
      </c>
      <c r="F9153" s="389" t="s">
        <v>664</v>
      </c>
      <c r="G9153" s="389" t="s">
        <v>649</v>
      </c>
    </row>
    <row r="9154" spans="1:7">
      <c r="A9154" s="389" t="s">
        <v>571</v>
      </c>
      <c r="B9154" s="389" t="s">
        <v>517</v>
      </c>
      <c r="C9154" s="389">
        <v>7.1146969004500002</v>
      </c>
      <c r="D9154" s="389" t="s">
        <v>663</v>
      </c>
      <c r="E9154" s="389" t="s">
        <v>648</v>
      </c>
      <c r="F9154" s="389" t="s">
        <v>664</v>
      </c>
      <c r="G9154" s="389" t="s">
        <v>649</v>
      </c>
    </row>
    <row r="9155" spans="1:7">
      <c r="A9155" s="389" t="s">
        <v>577</v>
      </c>
      <c r="B9155" s="389" t="s">
        <v>517</v>
      </c>
      <c r="C9155" s="389">
        <v>6.2325703823499996</v>
      </c>
      <c r="D9155" s="389" t="s">
        <v>663</v>
      </c>
      <c r="E9155" s="389" t="s">
        <v>648</v>
      </c>
      <c r="F9155" s="389" t="s">
        <v>664</v>
      </c>
      <c r="G9155" s="389" t="s">
        <v>649</v>
      </c>
    </row>
    <row r="9156" spans="1:7">
      <c r="A9156" s="389" t="s">
        <v>577</v>
      </c>
      <c r="B9156" s="389" t="s">
        <v>517</v>
      </c>
      <c r="C9156" s="389">
        <v>18.633089805800001</v>
      </c>
      <c r="D9156" s="389" t="s">
        <v>663</v>
      </c>
      <c r="E9156" s="389" t="s">
        <v>648</v>
      </c>
      <c r="F9156" s="389" t="s">
        <v>664</v>
      </c>
      <c r="G9156" s="389" t="s">
        <v>649</v>
      </c>
    </row>
    <row r="9157" spans="1:7">
      <c r="A9157" s="389" t="s">
        <v>577</v>
      </c>
      <c r="B9157" s="389" t="s">
        <v>517</v>
      </c>
      <c r="C9157" s="389">
        <v>18.633089805800001</v>
      </c>
      <c r="D9157" s="389" t="s">
        <v>663</v>
      </c>
      <c r="E9157" s="389" t="s">
        <v>648</v>
      </c>
      <c r="F9157" s="389" t="s">
        <v>664</v>
      </c>
      <c r="G9157" s="389" t="s">
        <v>649</v>
      </c>
    </row>
    <row r="9158" spans="1:7">
      <c r="A9158" s="389" t="s">
        <v>577</v>
      </c>
      <c r="B9158" s="389" t="s">
        <v>517</v>
      </c>
      <c r="C9158" s="389">
        <v>18.633089805800001</v>
      </c>
      <c r="D9158" s="389" t="s">
        <v>663</v>
      </c>
      <c r="E9158" s="389" t="s">
        <v>648</v>
      </c>
      <c r="F9158" s="389" t="s">
        <v>664</v>
      </c>
      <c r="G9158" s="389" t="s">
        <v>649</v>
      </c>
    </row>
    <row r="9159" spans="1:7">
      <c r="A9159" s="389" t="s">
        <v>547</v>
      </c>
      <c r="B9159" s="389" t="s">
        <v>517</v>
      </c>
      <c r="C9159" s="389">
        <v>17.439632476500002</v>
      </c>
      <c r="D9159" s="389" t="s">
        <v>663</v>
      </c>
      <c r="E9159" s="389" t="s">
        <v>648</v>
      </c>
      <c r="F9159" s="389" t="s">
        <v>664</v>
      </c>
      <c r="G9159" s="389" t="s">
        <v>649</v>
      </c>
    </row>
    <row r="9160" spans="1:7">
      <c r="A9160" s="389" t="s">
        <v>551</v>
      </c>
      <c r="B9160" s="389" t="s">
        <v>517</v>
      </c>
      <c r="C9160" s="389">
        <v>1.8014101037100001</v>
      </c>
      <c r="D9160" s="389" t="s">
        <v>663</v>
      </c>
      <c r="E9160" s="389" t="s">
        <v>648</v>
      </c>
      <c r="F9160" s="389" t="s">
        <v>664</v>
      </c>
      <c r="G9160" s="389" t="s">
        <v>649</v>
      </c>
    </row>
    <row r="9161" spans="1:7">
      <c r="A9161" s="389" t="s">
        <v>577</v>
      </c>
      <c r="B9161" s="389" t="s">
        <v>517</v>
      </c>
      <c r="C9161" s="389">
        <v>1.5143098497800001</v>
      </c>
      <c r="D9161" s="389" t="s">
        <v>663</v>
      </c>
      <c r="E9161" s="389" t="s">
        <v>648</v>
      </c>
      <c r="F9161" s="389" t="s">
        <v>664</v>
      </c>
      <c r="G9161" s="389" t="s">
        <v>649</v>
      </c>
    </row>
    <row r="9162" spans="1:7">
      <c r="A9162" s="389" t="s">
        <v>581</v>
      </c>
      <c r="B9162" s="389" t="s">
        <v>517</v>
      </c>
      <c r="C9162" s="389">
        <v>4.8049998569800003</v>
      </c>
      <c r="D9162" s="389" t="s">
        <v>663</v>
      </c>
      <c r="E9162" s="389" t="s">
        <v>648</v>
      </c>
      <c r="F9162" s="389" t="s">
        <v>664</v>
      </c>
      <c r="G9162" s="389" t="s">
        <v>649</v>
      </c>
    </row>
    <row r="9163" spans="1:7">
      <c r="A9163" s="389" t="s">
        <v>529</v>
      </c>
      <c r="B9163" s="389" t="s">
        <v>517</v>
      </c>
      <c r="C9163" s="389">
        <v>6.3175731880699999</v>
      </c>
      <c r="D9163" s="389" t="s">
        <v>663</v>
      </c>
      <c r="E9163" s="389" t="s">
        <v>648</v>
      </c>
      <c r="F9163" s="389" t="s">
        <v>664</v>
      </c>
      <c r="G9163" s="389" t="s">
        <v>649</v>
      </c>
    </row>
    <row r="9164" spans="1:7">
      <c r="A9164" s="389" t="s">
        <v>555</v>
      </c>
      <c r="B9164" s="389" t="s">
        <v>517</v>
      </c>
      <c r="C9164" s="389">
        <v>7.8139016747300003</v>
      </c>
      <c r="D9164" s="389" t="s">
        <v>663</v>
      </c>
      <c r="E9164" s="389" t="s">
        <v>648</v>
      </c>
      <c r="F9164" s="389" t="s">
        <v>664</v>
      </c>
      <c r="G9164" s="389" t="s">
        <v>649</v>
      </c>
    </row>
    <row r="9165" spans="1:7">
      <c r="A9165" s="389" t="s">
        <v>547</v>
      </c>
      <c r="B9165" s="389" t="s">
        <v>517</v>
      </c>
      <c r="C9165" s="389">
        <v>2.4091291996900002</v>
      </c>
      <c r="D9165" s="389" t="s">
        <v>663</v>
      </c>
      <c r="E9165" s="389" t="s">
        <v>648</v>
      </c>
      <c r="F9165" s="389" t="s">
        <v>664</v>
      </c>
      <c r="G9165" s="389" t="s">
        <v>649</v>
      </c>
    </row>
    <row r="9166" spans="1:7">
      <c r="A9166" s="389" t="s">
        <v>547</v>
      </c>
      <c r="B9166" s="389" t="s">
        <v>517</v>
      </c>
      <c r="C9166" s="389">
        <v>2.4091291996900002</v>
      </c>
      <c r="D9166" s="389" t="s">
        <v>663</v>
      </c>
      <c r="E9166" s="389" t="s">
        <v>648</v>
      </c>
      <c r="F9166" s="389" t="s">
        <v>664</v>
      </c>
      <c r="G9166" s="389" t="s">
        <v>649</v>
      </c>
    </row>
    <row r="9167" spans="1:7">
      <c r="A9167" s="389" t="s">
        <v>551</v>
      </c>
      <c r="B9167" s="389" t="s">
        <v>517</v>
      </c>
      <c r="C9167" s="389">
        <v>17.175356489999899</v>
      </c>
      <c r="D9167" s="389" t="s">
        <v>663</v>
      </c>
      <c r="E9167" s="389" t="s">
        <v>648</v>
      </c>
      <c r="F9167" s="389" t="s">
        <v>664</v>
      </c>
      <c r="G9167" s="389" t="s">
        <v>649</v>
      </c>
    </row>
    <row r="9168" spans="1:7">
      <c r="A9168" s="389" t="s">
        <v>551</v>
      </c>
      <c r="B9168" s="389" t="s">
        <v>517</v>
      </c>
      <c r="C9168" s="389">
        <v>2.2405494396200001</v>
      </c>
      <c r="D9168" s="389" t="s">
        <v>663</v>
      </c>
      <c r="E9168" s="389" t="s">
        <v>648</v>
      </c>
      <c r="F9168" s="389" t="s">
        <v>664</v>
      </c>
      <c r="G9168" s="389" t="s">
        <v>649</v>
      </c>
    </row>
    <row r="9169" spans="1:7">
      <c r="A9169" s="389" t="s">
        <v>524</v>
      </c>
      <c r="B9169" s="389" t="s">
        <v>517</v>
      </c>
      <c r="C9169" s="389">
        <v>5.3479723378399999</v>
      </c>
      <c r="D9169" s="389" t="s">
        <v>663</v>
      </c>
      <c r="E9169" s="389" t="s">
        <v>648</v>
      </c>
      <c r="F9169" s="389" t="s">
        <v>664</v>
      </c>
      <c r="G9169" s="389" t="s">
        <v>649</v>
      </c>
    </row>
    <row r="9170" spans="1:7">
      <c r="A9170" s="389" t="s">
        <v>524</v>
      </c>
      <c r="B9170" s="389" t="s">
        <v>517</v>
      </c>
      <c r="C9170" s="389">
        <v>5.3479723378399999</v>
      </c>
      <c r="D9170" s="389" t="s">
        <v>663</v>
      </c>
      <c r="E9170" s="389" t="s">
        <v>648</v>
      </c>
      <c r="F9170" s="389" t="s">
        <v>664</v>
      </c>
      <c r="G9170" s="389" t="s">
        <v>649</v>
      </c>
    </row>
    <row r="9171" spans="1:7">
      <c r="A9171" s="389" t="s">
        <v>551</v>
      </c>
      <c r="B9171" s="389" t="s">
        <v>517</v>
      </c>
      <c r="C9171" s="389">
        <v>0.44951837648199999</v>
      </c>
      <c r="D9171" s="389" t="s">
        <v>663</v>
      </c>
      <c r="E9171" s="389" t="s">
        <v>648</v>
      </c>
      <c r="F9171" s="389" t="s">
        <v>664</v>
      </c>
      <c r="G9171" s="389" t="s">
        <v>649</v>
      </c>
    </row>
    <row r="9172" spans="1:7">
      <c r="A9172" s="389" t="s">
        <v>551</v>
      </c>
      <c r="B9172" s="389" t="s">
        <v>517</v>
      </c>
      <c r="C9172" s="389">
        <v>0.44951837648199999</v>
      </c>
      <c r="D9172" s="389" t="s">
        <v>663</v>
      </c>
      <c r="E9172" s="389" t="s">
        <v>648</v>
      </c>
      <c r="F9172" s="389" t="s">
        <v>664</v>
      </c>
      <c r="G9172" s="389" t="s">
        <v>649</v>
      </c>
    </row>
    <row r="9173" spans="1:7">
      <c r="A9173" s="389" t="s">
        <v>577</v>
      </c>
      <c r="B9173" s="389" t="s">
        <v>517</v>
      </c>
      <c r="C9173" s="389">
        <v>8.7406930536599905</v>
      </c>
      <c r="D9173" s="389" t="s">
        <v>663</v>
      </c>
      <c r="E9173" s="389" t="s">
        <v>648</v>
      </c>
      <c r="F9173" s="389" t="s">
        <v>664</v>
      </c>
      <c r="G9173" s="389" t="s">
        <v>649</v>
      </c>
    </row>
    <row r="9174" spans="1:7">
      <c r="A9174" s="389" t="s">
        <v>577</v>
      </c>
      <c r="B9174" s="389" t="s">
        <v>517</v>
      </c>
      <c r="C9174" s="389">
        <v>8.7406930536599905</v>
      </c>
      <c r="D9174" s="389" t="s">
        <v>663</v>
      </c>
      <c r="E9174" s="389" t="s">
        <v>648</v>
      </c>
      <c r="F9174" s="389" t="s">
        <v>664</v>
      </c>
      <c r="G9174" s="389" t="s">
        <v>649</v>
      </c>
    </row>
    <row r="9175" spans="1:7">
      <c r="A9175" s="389" t="s">
        <v>577</v>
      </c>
      <c r="B9175" s="389" t="s">
        <v>517</v>
      </c>
      <c r="C9175" s="389">
        <v>8.7406930536599905</v>
      </c>
      <c r="D9175" s="389" t="s">
        <v>663</v>
      </c>
      <c r="E9175" s="389" t="s">
        <v>648</v>
      </c>
      <c r="F9175" s="389" t="s">
        <v>664</v>
      </c>
      <c r="G9175" s="389" t="s">
        <v>649</v>
      </c>
    </row>
    <row r="9176" spans="1:7">
      <c r="A9176" s="389" t="s">
        <v>560</v>
      </c>
      <c r="B9176" s="389" t="s">
        <v>517</v>
      </c>
      <c r="C9176" s="389">
        <v>1.9175483473499999</v>
      </c>
      <c r="D9176" s="389" t="s">
        <v>663</v>
      </c>
      <c r="E9176" s="389" t="s">
        <v>648</v>
      </c>
      <c r="F9176" s="389" t="s">
        <v>664</v>
      </c>
      <c r="G9176" s="389" t="s">
        <v>649</v>
      </c>
    </row>
    <row r="9177" spans="1:7">
      <c r="A9177" s="389" t="s">
        <v>560</v>
      </c>
      <c r="B9177" s="389" t="s">
        <v>517</v>
      </c>
      <c r="C9177" s="389">
        <v>1.9175483473499999</v>
      </c>
      <c r="D9177" s="389" t="s">
        <v>663</v>
      </c>
      <c r="E9177" s="389" t="s">
        <v>648</v>
      </c>
      <c r="F9177" s="389" t="s">
        <v>664</v>
      </c>
      <c r="G9177" s="389" t="s">
        <v>649</v>
      </c>
    </row>
    <row r="9178" spans="1:7">
      <c r="A9178" s="389" t="s">
        <v>571</v>
      </c>
      <c r="B9178" s="389" t="s">
        <v>517</v>
      </c>
      <c r="C9178" s="389">
        <v>1.9175483473499999</v>
      </c>
      <c r="D9178" s="389" t="s">
        <v>663</v>
      </c>
      <c r="E9178" s="389" t="s">
        <v>648</v>
      </c>
      <c r="F9178" s="389" t="s">
        <v>664</v>
      </c>
      <c r="G9178" s="389" t="s">
        <v>649</v>
      </c>
    </row>
    <row r="9179" spans="1:7">
      <c r="A9179" s="389" t="s">
        <v>571</v>
      </c>
      <c r="B9179" s="389" t="s">
        <v>517</v>
      </c>
      <c r="C9179" s="389">
        <v>1.9175483473499999</v>
      </c>
      <c r="D9179" s="389" t="s">
        <v>663</v>
      </c>
      <c r="E9179" s="389" t="s">
        <v>648</v>
      </c>
      <c r="F9179" s="389" t="s">
        <v>664</v>
      </c>
      <c r="G9179" s="389" t="s">
        <v>649</v>
      </c>
    </row>
    <row r="9180" spans="1:7">
      <c r="A9180" s="389" t="s">
        <v>571</v>
      </c>
      <c r="B9180" s="389" t="s">
        <v>517</v>
      </c>
      <c r="C9180" s="389">
        <v>11.433861174800001</v>
      </c>
      <c r="D9180" s="389" t="s">
        <v>663</v>
      </c>
      <c r="E9180" s="389" t="s">
        <v>648</v>
      </c>
      <c r="F9180" s="389" t="s">
        <v>664</v>
      </c>
      <c r="G9180" s="389" t="s">
        <v>649</v>
      </c>
    </row>
    <row r="9181" spans="1:7">
      <c r="A9181" s="389" t="s">
        <v>555</v>
      </c>
      <c r="B9181" s="389" t="s">
        <v>517</v>
      </c>
      <c r="C9181" s="389">
        <v>9.8309831124000002</v>
      </c>
      <c r="D9181" s="389" t="s">
        <v>663</v>
      </c>
      <c r="E9181" s="389" t="s">
        <v>648</v>
      </c>
      <c r="F9181" s="389" t="s">
        <v>664</v>
      </c>
      <c r="G9181" s="389" t="s">
        <v>649</v>
      </c>
    </row>
    <row r="9182" spans="1:7">
      <c r="A9182" s="389" t="s">
        <v>577</v>
      </c>
      <c r="B9182" s="389" t="s">
        <v>517</v>
      </c>
      <c r="C9182" s="389">
        <v>17.869423638699899</v>
      </c>
      <c r="D9182" s="389" t="s">
        <v>663</v>
      </c>
      <c r="E9182" s="389" t="s">
        <v>648</v>
      </c>
      <c r="F9182" s="389" t="s">
        <v>664</v>
      </c>
      <c r="G9182" s="389" t="s">
        <v>649</v>
      </c>
    </row>
    <row r="9183" spans="1:7">
      <c r="A9183" s="389" t="s">
        <v>577</v>
      </c>
      <c r="B9183" s="389" t="s">
        <v>517</v>
      </c>
      <c r="C9183" s="389">
        <v>17.869423638699899</v>
      </c>
      <c r="D9183" s="389" t="s">
        <v>663</v>
      </c>
      <c r="E9183" s="389" t="s">
        <v>648</v>
      </c>
      <c r="F9183" s="389" t="s">
        <v>664</v>
      </c>
      <c r="G9183" s="389" t="s">
        <v>649</v>
      </c>
    </row>
    <row r="9184" spans="1:7">
      <c r="A9184" s="389" t="s">
        <v>547</v>
      </c>
      <c r="B9184" s="389" t="s">
        <v>517</v>
      </c>
      <c r="C9184" s="389">
        <v>14.7934522784</v>
      </c>
      <c r="D9184" s="389" t="s">
        <v>663</v>
      </c>
      <c r="E9184" s="389" t="s">
        <v>648</v>
      </c>
      <c r="F9184" s="389" t="s">
        <v>664</v>
      </c>
      <c r="G9184" s="389" t="s">
        <v>649</v>
      </c>
    </row>
    <row r="9185" spans="1:7">
      <c r="A9185" s="389" t="s">
        <v>547</v>
      </c>
      <c r="B9185" s="389" t="s">
        <v>517</v>
      </c>
      <c r="C9185" s="389">
        <v>14.7934522784</v>
      </c>
      <c r="D9185" s="389" t="s">
        <v>663</v>
      </c>
      <c r="E9185" s="389" t="s">
        <v>648</v>
      </c>
      <c r="F9185" s="389" t="s">
        <v>664</v>
      </c>
      <c r="G9185" s="389" t="s">
        <v>649</v>
      </c>
    </row>
    <row r="9186" spans="1:7">
      <c r="A9186" s="389" t="s">
        <v>551</v>
      </c>
      <c r="B9186" s="389" t="s">
        <v>517</v>
      </c>
      <c r="C9186" s="389">
        <v>2.21489020924</v>
      </c>
      <c r="D9186" s="389" t="s">
        <v>663</v>
      </c>
      <c r="E9186" s="389" t="s">
        <v>648</v>
      </c>
      <c r="F9186" s="389" t="s">
        <v>664</v>
      </c>
      <c r="G9186" s="389" t="s">
        <v>649</v>
      </c>
    </row>
    <row r="9187" spans="1:7">
      <c r="A9187" s="389" t="s">
        <v>527</v>
      </c>
      <c r="B9187" s="389" t="s">
        <v>517</v>
      </c>
      <c r="C9187" s="389">
        <v>4.77625611699</v>
      </c>
      <c r="D9187" s="389" t="s">
        <v>663</v>
      </c>
      <c r="E9187" s="389" t="s">
        <v>648</v>
      </c>
      <c r="F9187" s="389" t="s">
        <v>664</v>
      </c>
      <c r="G9187" s="389" t="s">
        <v>649</v>
      </c>
    </row>
    <row r="9188" spans="1:7">
      <c r="A9188" s="389" t="s">
        <v>514</v>
      </c>
      <c r="B9188" s="389" t="s">
        <v>517</v>
      </c>
      <c r="C9188" s="389">
        <v>2.4504191341500001</v>
      </c>
      <c r="D9188" s="389" t="s">
        <v>663</v>
      </c>
      <c r="E9188" s="389" t="s">
        <v>648</v>
      </c>
      <c r="F9188" s="389" t="s">
        <v>664</v>
      </c>
      <c r="G9188" s="389" t="s">
        <v>649</v>
      </c>
    </row>
    <row r="9189" spans="1:7">
      <c r="A9189" s="389" t="s">
        <v>514</v>
      </c>
      <c r="B9189" s="389" t="s">
        <v>517</v>
      </c>
      <c r="C9189" s="389">
        <v>2.4504191341500001</v>
      </c>
      <c r="D9189" s="389" t="s">
        <v>663</v>
      </c>
      <c r="E9189" s="389" t="s">
        <v>648</v>
      </c>
      <c r="F9189" s="389" t="s">
        <v>664</v>
      </c>
      <c r="G9189" s="389" t="s">
        <v>649</v>
      </c>
    </row>
    <row r="9190" spans="1:7">
      <c r="A9190" s="389" t="s">
        <v>551</v>
      </c>
      <c r="B9190" s="389" t="s">
        <v>517</v>
      </c>
      <c r="C9190" s="389">
        <v>4.8825492044500001</v>
      </c>
      <c r="D9190" s="389" t="s">
        <v>663</v>
      </c>
      <c r="E9190" s="389" t="s">
        <v>648</v>
      </c>
      <c r="F9190" s="389" t="s">
        <v>664</v>
      </c>
      <c r="G9190" s="389" t="s">
        <v>649</v>
      </c>
    </row>
    <row r="9191" spans="1:7">
      <c r="A9191" s="389" t="s">
        <v>551</v>
      </c>
      <c r="B9191" s="389" t="s">
        <v>517</v>
      </c>
      <c r="C9191" s="389">
        <v>9.8666763248200002</v>
      </c>
      <c r="D9191" s="389" t="s">
        <v>663</v>
      </c>
      <c r="E9191" s="389" t="s">
        <v>648</v>
      </c>
      <c r="F9191" s="389" t="s">
        <v>664</v>
      </c>
      <c r="G9191" s="389" t="s">
        <v>649</v>
      </c>
    </row>
    <row r="9192" spans="1:7">
      <c r="A9192" s="389" t="s">
        <v>571</v>
      </c>
      <c r="B9192" s="389" t="s">
        <v>517</v>
      </c>
      <c r="C9192" s="389">
        <v>3.14133146638</v>
      </c>
      <c r="D9192" s="389" t="s">
        <v>663</v>
      </c>
      <c r="E9192" s="389" t="s">
        <v>648</v>
      </c>
      <c r="F9192" s="389" t="s">
        <v>664</v>
      </c>
      <c r="G9192" s="389" t="s">
        <v>649</v>
      </c>
    </row>
    <row r="9193" spans="1:7">
      <c r="A9193" s="389" t="s">
        <v>526</v>
      </c>
      <c r="B9193" s="389" t="s">
        <v>517</v>
      </c>
      <c r="C9193" s="389">
        <v>30.880425471399899</v>
      </c>
      <c r="D9193" s="389" t="s">
        <v>663</v>
      </c>
      <c r="E9193" s="389" t="s">
        <v>648</v>
      </c>
      <c r="F9193" s="389" t="s">
        <v>664</v>
      </c>
      <c r="G9193" s="389" t="s">
        <v>649</v>
      </c>
    </row>
    <row r="9194" spans="1:7">
      <c r="A9194" s="389" t="s">
        <v>526</v>
      </c>
      <c r="B9194" s="389" t="s">
        <v>517</v>
      </c>
      <c r="C9194" s="389">
        <v>30.880425471399899</v>
      </c>
      <c r="D9194" s="389" t="s">
        <v>663</v>
      </c>
      <c r="E9194" s="389" t="s">
        <v>648</v>
      </c>
      <c r="F9194" s="389" t="s">
        <v>664</v>
      </c>
      <c r="G9194" s="389" t="s">
        <v>649</v>
      </c>
    </row>
    <row r="9195" spans="1:7">
      <c r="A9195" s="389" t="s">
        <v>551</v>
      </c>
      <c r="B9195" s="389" t="s">
        <v>517</v>
      </c>
      <c r="C9195" s="389">
        <v>6.88589432832</v>
      </c>
      <c r="D9195" s="389" t="s">
        <v>663</v>
      </c>
      <c r="E9195" s="389" t="s">
        <v>648</v>
      </c>
      <c r="F9195" s="389" t="s">
        <v>664</v>
      </c>
      <c r="G9195" s="389" t="s">
        <v>649</v>
      </c>
    </row>
    <row r="9196" spans="1:7">
      <c r="A9196" s="389" t="s">
        <v>571</v>
      </c>
      <c r="B9196" s="389" t="s">
        <v>517</v>
      </c>
      <c r="C9196" s="389">
        <v>2.3163899588699999</v>
      </c>
      <c r="D9196" s="389" t="s">
        <v>663</v>
      </c>
      <c r="E9196" s="389" t="s">
        <v>648</v>
      </c>
      <c r="F9196" s="389" t="s">
        <v>664</v>
      </c>
      <c r="G9196" s="389" t="s">
        <v>649</v>
      </c>
    </row>
    <row r="9197" spans="1:7">
      <c r="A9197" s="389" t="s">
        <v>571</v>
      </c>
      <c r="B9197" s="389" t="s">
        <v>517</v>
      </c>
      <c r="C9197" s="389">
        <v>2.3163899588699999</v>
      </c>
      <c r="D9197" s="389" t="s">
        <v>663</v>
      </c>
      <c r="E9197" s="389" t="s">
        <v>648</v>
      </c>
      <c r="F9197" s="389" t="s">
        <v>664</v>
      </c>
      <c r="G9197" s="389" t="s">
        <v>649</v>
      </c>
    </row>
    <row r="9198" spans="1:7">
      <c r="A9198" s="389" t="s">
        <v>527</v>
      </c>
      <c r="B9198" s="389" t="s">
        <v>517</v>
      </c>
      <c r="C9198" s="389">
        <v>4.9824351040100003</v>
      </c>
      <c r="D9198" s="389" t="s">
        <v>663</v>
      </c>
      <c r="E9198" s="389" t="s">
        <v>648</v>
      </c>
      <c r="F9198" s="389" t="s">
        <v>664</v>
      </c>
      <c r="G9198" s="389" t="s">
        <v>649</v>
      </c>
    </row>
    <row r="9199" spans="1:7">
      <c r="A9199" s="389" t="s">
        <v>551</v>
      </c>
      <c r="B9199" s="389" t="s">
        <v>517</v>
      </c>
      <c r="C9199" s="389">
        <v>6.1785703599800001</v>
      </c>
      <c r="D9199" s="389" t="s">
        <v>663</v>
      </c>
      <c r="E9199" s="389" t="s">
        <v>648</v>
      </c>
      <c r="F9199" s="389" t="s">
        <v>664</v>
      </c>
      <c r="G9199" s="389" t="s">
        <v>649</v>
      </c>
    </row>
    <row r="9200" spans="1:7">
      <c r="A9200" s="389" t="s">
        <v>551</v>
      </c>
      <c r="B9200" s="389" t="s">
        <v>517</v>
      </c>
      <c r="C9200" s="389">
        <v>6.1785703599800001</v>
      </c>
      <c r="D9200" s="389" t="s">
        <v>663</v>
      </c>
      <c r="E9200" s="389" t="s">
        <v>648</v>
      </c>
      <c r="F9200" s="389" t="s">
        <v>664</v>
      </c>
      <c r="G9200" s="389" t="s">
        <v>649</v>
      </c>
    </row>
    <row r="9201" spans="1:7">
      <c r="A9201" s="389" t="s">
        <v>528</v>
      </c>
      <c r="B9201" s="389" t="s">
        <v>517</v>
      </c>
      <c r="C9201" s="389">
        <v>11.6988649006</v>
      </c>
      <c r="D9201" s="389" t="s">
        <v>663</v>
      </c>
      <c r="E9201" s="389" t="s">
        <v>648</v>
      </c>
      <c r="F9201" s="389" t="s">
        <v>664</v>
      </c>
      <c r="G9201" s="389" t="s">
        <v>649</v>
      </c>
    </row>
    <row r="9202" spans="1:7">
      <c r="A9202" s="389" t="s">
        <v>528</v>
      </c>
      <c r="B9202" s="389" t="s">
        <v>517</v>
      </c>
      <c r="C9202" s="389">
        <v>11.6988649006</v>
      </c>
      <c r="D9202" s="389" t="s">
        <v>663</v>
      </c>
      <c r="E9202" s="389" t="s">
        <v>648</v>
      </c>
      <c r="F9202" s="389" t="s">
        <v>664</v>
      </c>
      <c r="G9202" s="389" t="s">
        <v>649</v>
      </c>
    </row>
    <row r="9203" spans="1:7">
      <c r="A9203" s="389" t="s">
        <v>551</v>
      </c>
      <c r="B9203" s="389" t="s">
        <v>517</v>
      </c>
      <c r="C9203" s="389">
        <v>14.1246862119</v>
      </c>
      <c r="D9203" s="389" t="s">
        <v>663</v>
      </c>
      <c r="E9203" s="389" t="s">
        <v>648</v>
      </c>
      <c r="F9203" s="389" t="s">
        <v>664</v>
      </c>
      <c r="G9203" s="389" t="s">
        <v>649</v>
      </c>
    </row>
    <row r="9204" spans="1:7">
      <c r="A9204" s="389" t="s">
        <v>537</v>
      </c>
      <c r="B9204" s="389" t="s">
        <v>517</v>
      </c>
      <c r="C9204" s="389">
        <v>5.2408016558200003</v>
      </c>
      <c r="D9204" s="389" t="s">
        <v>663</v>
      </c>
      <c r="E9204" s="389" t="s">
        <v>648</v>
      </c>
      <c r="F9204" s="389" t="s">
        <v>664</v>
      </c>
      <c r="G9204" s="389" t="s">
        <v>649</v>
      </c>
    </row>
    <row r="9205" spans="1:7">
      <c r="A9205" s="389" t="s">
        <v>551</v>
      </c>
      <c r="B9205" s="389" t="s">
        <v>517</v>
      </c>
      <c r="C9205" s="389">
        <v>58.5219540362</v>
      </c>
      <c r="D9205" s="389" t="s">
        <v>663</v>
      </c>
      <c r="E9205" s="389" t="s">
        <v>648</v>
      </c>
      <c r="F9205" s="389" t="s">
        <v>664</v>
      </c>
      <c r="G9205" s="389" t="s">
        <v>649</v>
      </c>
    </row>
    <row r="9206" spans="1:7">
      <c r="A9206" s="389" t="s">
        <v>551</v>
      </c>
      <c r="B9206" s="389" t="s">
        <v>517</v>
      </c>
      <c r="C9206" s="389">
        <v>58.5219540362</v>
      </c>
      <c r="D9206" s="389" t="s">
        <v>663</v>
      </c>
      <c r="E9206" s="389" t="s">
        <v>648</v>
      </c>
      <c r="F9206" s="389" t="s">
        <v>664</v>
      </c>
      <c r="G9206" s="389" t="s">
        <v>649</v>
      </c>
    </row>
    <row r="9207" spans="1:7">
      <c r="A9207" s="389" t="s">
        <v>571</v>
      </c>
      <c r="B9207" s="389" t="s">
        <v>517</v>
      </c>
      <c r="C9207" s="389">
        <v>2.40036345028</v>
      </c>
      <c r="D9207" s="389" t="s">
        <v>663</v>
      </c>
      <c r="E9207" s="389" t="s">
        <v>648</v>
      </c>
      <c r="F9207" s="389" t="s">
        <v>664</v>
      </c>
      <c r="G9207" s="389" t="s">
        <v>649</v>
      </c>
    </row>
    <row r="9208" spans="1:7">
      <c r="A9208" s="389" t="s">
        <v>581</v>
      </c>
      <c r="B9208" s="389" t="s">
        <v>517</v>
      </c>
      <c r="C9208" s="389">
        <v>3.07436579118</v>
      </c>
      <c r="D9208" s="389" t="s">
        <v>663</v>
      </c>
      <c r="E9208" s="389" t="s">
        <v>648</v>
      </c>
      <c r="F9208" s="389" t="s">
        <v>664</v>
      </c>
      <c r="G9208" s="389" t="s">
        <v>649</v>
      </c>
    </row>
    <row r="9209" spans="1:7">
      <c r="A9209" s="389" t="s">
        <v>581</v>
      </c>
      <c r="B9209" s="389" t="s">
        <v>517</v>
      </c>
      <c r="C9209" s="389">
        <v>22.278693259200001</v>
      </c>
      <c r="D9209" s="389" t="s">
        <v>663</v>
      </c>
      <c r="E9209" s="389" t="s">
        <v>648</v>
      </c>
      <c r="F9209" s="389" t="s">
        <v>664</v>
      </c>
      <c r="G9209" s="389" t="s">
        <v>649</v>
      </c>
    </row>
    <row r="9210" spans="1:7">
      <c r="A9210" s="389" t="s">
        <v>547</v>
      </c>
      <c r="B9210" s="389" t="s">
        <v>517</v>
      </c>
      <c r="C9210" s="389">
        <v>5.5592865261700002</v>
      </c>
      <c r="D9210" s="389" t="s">
        <v>663</v>
      </c>
      <c r="E9210" s="389" t="s">
        <v>648</v>
      </c>
      <c r="F9210" s="389" t="s">
        <v>664</v>
      </c>
      <c r="G9210" s="389" t="s">
        <v>649</v>
      </c>
    </row>
    <row r="9211" spans="1:7">
      <c r="A9211" s="389" t="s">
        <v>550</v>
      </c>
      <c r="B9211" s="389" t="s">
        <v>517</v>
      </c>
      <c r="C9211" s="389">
        <v>17.4954648924999</v>
      </c>
      <c r="D9211" s="389" t="s">
        <v>663</v>
      </c>
      <c r="E9211" s="389" t="s">
        <v>648</v>
      </c>
      <c r="F9211" s="389" t="s">
        <v>664</v>
      </c>
      <c r="G9211" s="389" t="s">
        <v>649</v>
      </c>
    </row>
    <row r="9212" spans="1:7">
      <c r="A9212" s="389" t="s">
        <v>550</v>
      </c>
      <c r="B9212" s="389" t="s">
        <v>517</v>
      </c>
      <c r="C9212" s="389">
        <v>17.4954648924999</v>
      </c>
      <c r="D9212" s="389" t="s">
        <v>663</v>
      </c>
      <c r="E9212" s="389" t="s">
        <v>648</v>
      </c>
      <c r="F9212" s="389" t="s">
        <v>664</v>
      </c>
      <c r="G9212" s="389" t="s">
        <v>649</v>
      </c>
    </row>
    <row r="9213" spans="1:7">
      <c r="A9213" s="389" t="s">
        <v>551</v>
      </c>
      <c r="B9213" s="389" t="s">
        <v>517</v>
      </c>
      <c r="C9213" s="389">
        <v>7.5782973798700004</v>
      </c>
      <c r="D9213" s="389" t="s">
        <v>663</v>
      </c>
      <c r="E9213" s="389" t="s">
        <v>648</v>
      </c>
      <c r="F9213" s="389" t="s">
        <v>664</v>
      </c>
      <c r="G9213" s="389" t="s">
        <v>649</v>
      </c>
    </row>
    <row r="9214" spans="1:7">
      <c r="A9214" s="389" t="s">
        <v>571</v>
      </c>
      <c r="B9214" s="389" t="s">
        <v>517</v>
      </c>
      <c r="C9214" s="389">
        <v>13.43887237</v>
      </c>
      <c r="D9214" s="389" t="s">
        <v>663</v>
      </c>
      <c r="E9214" s="389" t="s">
        <v>648</v>
      </c>
      <c r="F9214" s="389" t="s">
        <v>664</v>
      </c>
      <c r="G9214" s="389" t="s">
        <v>649</v>
      </c>
    </row>
    <row r="9215" spans="1:7">
      <c r="A9215" s="389" t="s">
        <v>571</v>
      </c>
      <c r="B9215" s="389" t="s">
        <v>517</v>
      </c>
      <c r="C9215" s="389">
        <v>13.43887237</v>
      </c>
      <c r="D9215" s="389" t="s">
        <v>663</v>
      </c>
      <c r="E9215" s="389" t="s">
        <v>648</v>
      </c>
      <c r="F9215" s="389" t="s">
        <v>664</v>
      </c>
      <c r="G9215" s="389" t="s">
        <v>649</v>
      </c>
    </row>
    <row r="9216" spans="1:7">
      <c r="A9216" s="389" t="s">
        <v>571</v>
      </c>
      <c r="B9216" s="389" t="s">
        <v>517</v>
      </c>
      <c r="C9216" s="389">
        <v>13.43887237</v>
      </c>
      <c r="D9216" s="389" t="s">
        <v>663</v>
      </c>
      <c r="E9216" s="389" t="s">
        <v>648</v>
      </c>
      <c r="F9216" s="389" t="s">
        <v>664</v>
      </c>
      <c r="G9216" s="389" t="s">
        <v>649</v>
      </c>
    </row>
    <row r="9217" spans="1:7">
      <c r="A9217" s="389" t="s">
        <v>577</v>
      </c>
      <c r="B9217" s="389" t="s">
        <v>517</v>
      </c>
      <c r="C9217" s="389">
        <v>4.5141461710800002</v>
      </c>
      <c r="D9217" s="389" t="s">
        <v>663</v>
      </c>
      <c r="E9217" s="389" t="s">
        <v>648</v>
      </c>
      <c r="F9217" s="389" t="s">
        <v>664</v>
      </c>
      <c r="G9217" s="389" t="s">
        <v>649</v>
      </c>
    </row>
    <row r="9218" spans="1:7">
      <c r="A9218" s="389" t="s">
        <v>547</v>
      </c>
      <c r="B9218" s="389" t="s">
        <v>517</v>
      </c>
      <c r="C9218" s="389">
        <v>29.936366118399899</v>
      </c>
      <c r="D9218" s="389" t="s">
        <v>663</v>
      </c>
      <c r="E9218" s="389" t="s">
        <v>648</v>
      </c>
      <c r="F9218" s="389" t="s">
        <v>664</v>
      </c>
      <c r="G9218" s="389" t="s">
        <v>649</v>
      </c>
    </row>
    <row r="9219" spans="1:7">
      <c r="A9219" s="389" t="s">
        <v>547</v>
      </c>
      <c r="B9219" s="389" t="s">
        <v>517</v>
      </c>
      <c r="C9219" s="389">
        <v>29.936366118399899</v>
      </c>
      <c r="D9219" s="389" t="s">
        <v>663</v>
      </c>
      <c r="E9219" s="389" t="s">
        <v>648</v>
      </c>
      <c r="F9219" s="389" t="s">
        <v>664</v>
      </c>
      <c r="G9219" s="389" t="s">
        <v>649</v>
      </c>
    </row>
    <row r="9220" spans="1:7">
      <c r="A9220" s="389" t="s">
        <v>581</v>
      </c>
      <c r="B9220" s="389" t="s">
        <v>517</v>
      </c>
      <c r="C9220" s="389">
        <v>14.023860061500001</v>
      </c>
      <c r="D9220" s="389" t="s">
        <v>663</v>
      </c>
      <c r="E9220" s="389" t="s">
        <v>648</v>
      </c>
      <c r="F9220" s="389" t="s">
        <v>664</v>
      </c>
      <c r="G9220" s="389" t="s">
        <v>649</v>
      </c>
    </row>
    <row r="9221" spans="1:7">
      <c r="A9221" s="389" t="s">
        <v>552</v>
      </c>
      <c r="B9221" s="389" t="s">
        <v>517</v>
      </c>
      <c r="C9221" s="389">
        <v>27.2011719345</v>
      </c>
      <c r="D9221" s="389" t="s">
        <v>663</v>
      </c>
      <c r="E9221" s="389" t="s">
        <v>648</v>
      </c>
      <c r="F9221" s="389" t="s">
        <v>664</v>
      </c>
      <c r="G9221" s="389" t="s">
        <v>649</v>
      </c>
    </row>
    <row r="9222" spans="1:7">
      <c r="A9222" s="389" t="s">
        <v>552</v>
      </c>
      <c r="B9222" s="389" t="s">
        <v>517</v>
      </c>
      <c r="C9222" s="389">
        <v>27.2011719345</v>
      </c>
      <c r="D9222" s="389" t="s">
        <v>663</v>
      </c>
      <c r="E9222" s="389" t="s">
        <v>648</v>
      </c>
      <c r="F9222" s="389" t="s">
        <v>664</v>
      </c>
      <c r="G9222" s="389" t="s">
        <v>649</v>
      </c>
    </row>
    <row r="9223" spans="1:7">
      <c r="A9223" s="389" t="s">
        <v>552</v>
      </c>
      <c r="B9223" s="389" t="s">
        <v>517</v>
      </c>
      <c r="C9223" s="389">
        <v>27.2011719345</v>
      </c>
      <c r="D9223" s="389" t="s">
        <v>663</v>
      </c>
      <c r="E9223" s="389" t="s">
        <v>648</v>
      </c>
      <c r="F9223" s="389" t="s">
        <v>664</v>
      </c>
      <c r="G9223" s="389" t="s">
        <v>649</v>
      </c>
    </row>
    <row r="9224" spans="1:7">
      <c r="A9224" s="389" t="s">
        <v>560</v>
      </c>
      <c r="B9224" s="389" t="s">
        <v>517</v>
      </c>
      <c r="C9224" s="389">
        <v>8.8817895622500007</v>
      </c>
      <c r="D9224" s="389" t="s">
        <v>663</v>
      </c>
      <c r="E9224" s="389" t="s">
        <v>648</v>
      </c>
      <c r="F9224" s="389" t="s">
        <v>664</v>
      </c>
      <c r="G9224" s="389" t="s">
        <v>649</v>
      </c>
    </row>
    <row r="9225" spans="1:7">
      <c r="A9225" s="389" t="s">
        <v>572</v>
      </c>
      <c r="B9225" s="389" t="s">
        <v>517</v>
      </c>
      <c r="C9225" s="389">
        <v>1.82315953493</v>
      </c>
      <c r="D9225" s="389" t="s">
        <v>663</v>
      </c>
      <c r="E9225" s="389" t="s">
        <v>648</v>
      </c>
      <c r="F9225" s="389" t="s">
        <v>664</v>
      </c>
      <c r="G9225" s="389" t="s">
        <v>649</v>
      </c>
    </row>
    <row r="9226" spans="1:7">
      <c r="A9226" s="389" t="s">
        <v>550</v>
      </c>
      <c r="B9226" s="389" t="s">
        <v>517</v>
      </c>
      <c r="C9226" s="389">
        <v>15.2647753330999</v>
      </c>
      <c r="D9226" s="389" t="s">
        <v>663</v>
      </c>
      <c r="E9226" s="389" t="s">
        <v>648</v>
      </c>
      <c r="F9226" s="389" t="s">
        <v>664</v>
      </c>
      <c r="G9226" s="389" t="s">
        <v>649</v>
      </c>
    </row>
    <row r="9227" spans="1:7">
      <c r="A9227" s="389" t="s">
        <v>551</v>
      </c>
      <c r="B9227" s="389" t="s">
        <v>517</v>
      </c>
      <c r="C9227" s="389">
        <v>2.0670214905900002</v>
      </c>
      <c r="D9227" s="389" t="s">
        <v>663</v>
      </c>
      <c r="E9227" s="389" t="s">
        <v>648</v>
      </c>
      <c r="F9227" s="389" t="s">
        <v>664</v>
      </c>
      <c r="G9227" s="389" t="s">
        <v>649</v>
      </c>
    </row>
    <row r="9228" spans="1:7">
      <c r="A9228" s="389" t="s">
        <v>547</v>
      </c>
      <c r="B9228" s="389" t="s">
        <v>517</v>
      </c>
      <c r="C9228" s="389">
        <v>2.65375332217</v>
      </c>
      <c r="D9228" s="389" t="s">
        <v>663</v>
      </c>
      <c r="E9228" s="389" t="s">
        <v>648</v>
      </c>
      <c r="F9228" s="389" t="s">
        <v>664</v>
      </c>
      <c r="G9228" s="389" t="s">
        <v>649</v>
      </c>
    </row>
    <row r="9229" spans="1:7">
      <c r="A9229" s="389" t="s">
        <v>553</v>
      </c>
      <c r="B9229" s="389" t="s">
        <v>517</v>
      </c>
      <c r="C9229" s="389">
        <v>4.6483613550899996</v>
      </c>
      <c r="D9229" s="389" t="s">
        <v>663</v>
      </c>
      <c r="E9229" s="389" t="s">
        <v>648</v>
      </c>
      <c r="F9229" s="389" t="s">
        <v>664</v>
      </c>
      <c r="G9229" s="389" t="s">
        <v>649</v>
      </c>
    </row>
    <row r="9230" spans="1:7">
      <c r="A9230" s="389" t="s">
        <v>549</v>
      </c>
      <c r="B9230" s="389" t="s">
        <v>517</v>
      </c>
      <c r="C9230" s="389">
        <v>5.3981034600299997</v>
      </c>
      <c r="D9230" s="389" t="s">
        <v>663</v>
      </c>
      <c r="E9230" s="389" t="s">
        <v>648</v>
      </c>
      <c r="F9230" s="389" t="s">
        <v>664</v>
      </c>
      <c r="G9230" s="389" t="s">
        <v>649</v>
      </c>
    </row>
    <row r="9231" spans="1:7">
      <c r="A9231" s="389" t="s">
        <v>551</v>
      </c>
      <c r="B9231" s="389" t="s">
        <v>517</v>
      </c>
      <c r="C9231" s="389">
        <v>23.782834280300001</v>
      </c>
      <c r="D9231" s="389" t="s">
        <v>663</v>
      </c>
      <c r="E9231" s="389" t="s">
        <v>648</v>
      </c>
      <c r="F9231" s="389" t="s">
        <v>664</v>
      </c>
      <c r="G9231" s="389" t="s">
        <v>649</v>
      </c>
    </row>
    <row r="9232" spans="1:7">
      <c r="A9232" s="389" t="s">
        <v>551</v>
      </c>
      <c r="B9232" s="389" t="s">
        <v>517</v>
      </c>
      <c r="C9232" s="389">
        <v>4.1184729139699998</v>
      </c>
      <c r="D9232" s="389" t="s">
        <v>663</v>
      </c>
      <c r="E9232" s="389" t="s">
        <v>648</v>
      </c>
      <c r="F9232" s="389" t="s">
        <v>664</v>
      </c>
      <c r="G9232" s="389" t="s">
        <v>649</v>
      </c>
    </row>
    <row r="9233" spans="1:7">
      <c r="A9233" s="389" t="s">
        <v>550</v>
      </c>
      <c r="B9233" s="389" t="s">
        <v>517</v>
      </c>
      <c r="C9233" s="389">
        <v>8.8735319058299904</v>
      </c>
      <c r="D9233" s="389" t="s">
        <v>663</v>
      </c>
      <c r="E9233" s="389" t="s">
        <v>648</v>
      </c>
      <c r="F9233" s="389" t="s">
        <v>664</v>
      </c>
      <c r="G9233" s="389" t="s">
        <v>649</v>
      </c>
    </row>
    <row r="9234" spans="1:7">
      <c r="A9234" s="389" t="s">
        <v>552</v>
      </c>
      <c r="B9234" s="389" t="s">
        <v>517</v>
      </c>
      <c r="C9234" s="389">
        <v>7.8823718917000001</v>
      </c>
      <c r="D9234" s="389" t="s">
        <v>663</v>
      </c>
      <c r="E9234" s="389" t="s">
        <v>648</v>
      </c>
      <c r="F9234" s="389" t="s">
        <v>664</v>
      </c>
      <c r="G9234" s="389" t="s">
        <v>649</v>
      </c>
    </row>
    <row r="9235" spans="1:7">
      <c r="A9235" s="389" t="s">
        <v>571</v>
      </c>
      <c r="B9235" s="389" t="s">
        <v>517</v>
      </c>
      <c r="C9235" s="389">
        <v>4.3089205584799997</v>
      </c>
      <c r="D9235" s="389" t="s">
        <v>663</v>
      </c>
      <c r="E9235" s="389" t="s">
        <v>648</v>
      </c>
      <c r="F9235" s="389" t="s">
        <v>664</v>
      </c>
      <c r="G9235" s="389" t="s">
        <v>649</v>
      </c>
    </row>
    <row r="9236" spans="1:7">
      <c r="A9236" s="389" t="s">
        <v>571</v>
      </c>
      <c r="B9236" s="389" t="s">
        <v>517</v>
      </c>
      <c r="C9236" s="389">
        <v>4.3089205584799997</v>
      </c>
      <c r="D9236" s="389" t="s">
        <v>663</v>
      </c>
      <c r="E9236" s="389" t="s">
        <v>648</v>
      </c>
      <c r="F9236" s="389" t="s">
        <v>664</v>
      </c>
      <c r="G9236" s="389" t="s">
        <v>649</v>
      </c>
    </row>
    <row r="9237" spans="1:7">
      <c r="A9237" s="389" t="s">
        <v>571</v>
      </c>
      <c r="B9237" s="389" t="s">
        <v>517</v>
      </c>
      <c r="C9237" s="389">
        <v>4.3089205584799997</v>
      </c>
      <c r="D9237" s="389" t="s">
        <v>663</v>
      </c>
      <c r="E9237" s="389" t="s">
        <v>648</v>
      </c>
      <c r="F9237" s="389" t="s">
        <v>664</v>
      </c>
      <c r="G9237" s="389" t="s">
        <v>649</v>
      </c>
    </row>
    <row r="9238" spans="1:7">
      <c r="A9238" s="389" t="s">
        <v>571</v>
      </c>
      <c r="B9238" s="389" t="s">
        <v>517</v>
      </c>
      <c r="C9238" s="389">
        <v>6.3893960273000001</v>
      </c>
      <c r="D9238" s="389" t="s">
        <v>663</v>
      </c>
      <c r="E9238" s="389" t="s">
        <v>648</v>
      </c>
      <c r="F9238" s="389" t="s">
        <v>664</v>
      </c>
      <c r="G9238" s="389" t="s">
        <v>649</v>
      </c>
    </row>
    <row r="9239" spans="1:7">
      <c r="A9239" s="389" t="s">
        <v>530</v>
      </c>
      <c r="B9239" s="389" t="s">
        <v>517</v>
      </c>
      <c r="C9239" s="389">
        <v>9.2797854694699904</v>
      </c>
      <c r="D9239" s="389" t="s">
        <v>663</v>
      </c>
      <c r="E9239" s="389" t="s">
        <v>648</v>
      </c>
      <c r="F9239" s="389" t="s">
        <v>664</v>
      </c>
      <c r="G9239" s="389" t="s">
        <v>649</v>
      </c>
    </row>
    <row r="9240" spans="1:7">
      <c r="A9240" s="389" t="s">
        <v>551</v>
      </c>
      <c r="B9240" s="389" t="s">
        <v>517</v>
      </c>
      <c r="C9240" s="389">
        <v>3.5152604244700001</v>
      </c>
      <c r="D9240" s="389" t="s">
        <v>663</v>
      </c>
      <c r="E9240" s="389" t="s">
        <v>648</v>
      </c>
      <c r="F9240" s="389" t="s">
        <v>664</v>
      </c>
      <c r="G9240" s="389" t="s">
        <v>649</v>
      </c>
    </row>
    <row r="9241" spans="1:7">
      <c r="A9241" s="389" t="s">
        <v>560</v>
      </c>
      <c r="B9241" s="389" t="s">
        <v>517</v>
      </c>
      <c r="C9241" s="389">
        <v>1.6244593786099999</v>
      </c>
      <c r="D9241" s="389" t="s">
        <v>663</v>
      </c>
      <c r="E9241" s="389" t="s">
        <v>648</v>
      </c>
      <c r="F9241" s="389" t="s">
        <v>664</v>
      </c>
      <c r="G9241" s="389" t="s">
        <v>649</v>
      </c>
    </row>
    <row r="9242" spans="1:7">
      <c r="A9242" s="389" t="s">
        <v>560</v>
      </c>
      <c r="B9242" s="389" t="s">
        <v>517</v>
      </c>
      <c r="C9242" s="389">
        <v>1.6244593786099999</v>
      </c>
      <c r="D9242" s="389" t="s">
        <v>663</v>
      </c>
      <c r="E9242" s="389" t="s">
        <v>648</v>
      </c>
      <c r="F9242" s="389" t="s">
        <v>664</v>
      </c>
      <c r="G9242" s="389" t="s">
        <v>649</v>
      </c>
    </row>
    <row r="9243" spans="1:7">
      <c r="A9243" s="389" t="s">
        <v>577</v>
      </c>
      <c r="B9243" s="389" t="s">
        <v>517</v>
      </c>
      <c r="C9243" s="389">
        <v>17.0825902835</v>
      </c>
      <c r="D9243" s="389" t="s">
        <v>663</v>
      </c>
      <c r="E9243" s="389" t="s">
        <v>648</v>
      </c>
      <c r="F9243" s="389" t="s">
        <v>664</v>
      </c>
      <c r="G9243" s="389" t="s">
        <v>649</v>
      </c>
    </row>
    <row r="9244" spans="1:7">
      <c r="A9244" s="389" t="s">
        <v>577</v>
      </c>
      <c r="B9244" s="389" t="s">
        <v>517</v>
      </c>
      <c r="C9244" s="389">
        <v>17.0825902835</v>
      </c>
      <c r="D9244" s="389" t="s">
        <v>663</v>
      </c>
      <c r="E9244" s="389" t="s">
        <v>648</v>
      </c>
      <c r="F9244" s="389" t="s">
        <v>664</v>
      </c>
      <c r="G9244" s="389" t="s">
        <v>649</v>
      </c>
    </row>
    <row r="9245" spans="1:7">
      <c r="A9245" s="389" t="s">
        <v>551</v>
      </c>
      <c r="B9245" s="389" t="s">
        <v>517</v>
      </c>
      <c r="C9245" s="389">
        <v>1.0075336485699999</v>
      </c>
      <c r="D9245" s="389" t="s">
        <v>663</v>
      </c>
      <c r="E9245" s="389" t="s">
        <v>648</v>
      </c>
      <c r="F9245" s="389" t="s">
        <v>664</v>
      </c>
      <c r="G9245" s="389" t="s">
        <v>649</v>
      </c>
    </row>
    <row r="9246" spans="1:7">
      <c r="A9246" s="389" t="s">
        <v>525</v>
      </c>
      <c r="B9246" s="389" t="s">
        <v>517</v>
      </c>
      <c r="C9246" s="389">
        <v>15.7952254611999</v>
      </c>
      <c r="D9246" s="389" t="s">
        <v>663</v>
      </c>
      <c r="E9246" s="389" t="s">
        <v>648</v>
      </c>
      <c r="F9246" s="389" t="s">
        <v>664</v>
      </c>
      <c r="G9246" s="389" t="s">
        <v>649</v>
      </c>
    </row>
    <row r="9247" spans="1:7">
      <c r="A9247" s="389" t="s">
        <v>568</v>
      </c>
      <c r="B9247" s="389" t="s">
        <v>517</v>
      </c>
      <c r="C9247" s="389">
        <v>15.7952254611999</v>
      </c>
      <c r="D9247" s="389" t="s">
        <v>663</v>
      </c>
      <c r="E9247" s="389" t="s">
        <v>648</v>
      </c>
      <c r="F9247" s="389" t="s">
        <v>664</v>
      </c>
      <c r="G9247" s="389" t="s">
        <v>649</v>
      </c>
    </row>
    <row r="9248" spans="1:7">
      <c r="A9248" s="389" t="s">
        <v>555</v>
      </c>
      <c r="B9248" s="389" t="s">
        <v>517</v>
      </c>
      <c r="C9248" s="389">
        <v>8.1469931500000001</v>
      </c>
      <c r="D9248" s="389" t="s">
        <v>663</v>
      </c>
      <c r="E9248" s="389" t="s">
        <v>648</v>
      </c>
      <c r="F9248" s="389" t="s">
        <v>664</v>
      </c>
      <c r="G9248" s="389" t="s">
        <v>649</v>
      </c>
    </row>
    <row r="9249" spans="1:7">
      <c r="A9249" s="389" t="s">
        <v>547</v>
      </c>
      <c r="B9249" s="389" t="s">
        <v>517</v>
      </c>
      <c r="C9249" s="389">
        <v>5.5463168097300004</v>
      </c>
      <c r="D9249" s="389" t="s">
        <v>663</v>
      </c>
      <c r="E9249" s="389" t="s">
        <v>648</v>
      </c>
      <c r="F9249" s="389" t="s">
        <v>664</v>
      </c>
      <c r="G9249" s="389" t="s">
        <v>649</v>
      </c>
    </row>
    <row r="9250" spans="1:7">
      <c r="A9250" s="389" t="s">
        <v>547</v>
      </c>
      <c r="B9250" s="389" t="s">
        <v>517</v>
      </c>
      <c r="C9250" s="389">
        <v>25.100152311900001</v>
      </c>
      <c r="D9250" s="389" t="s">
        <v>663</v>
      </c>
      <c r="E9250" s="389" t="s">
        <v>648</v>
      </c>
      <c r="F9250" s="389" t="s">
        <v>664</v>
      </c>
      <c r="G9250" s="389" t="s">
        <v>649</v>
      </c>
    </row>
    <row r="9251" spans="1:7">
      <c r="A9251" s="389" t="s">
        <v>571</v>
      </c>
      <c r="B9251" s="389" t="s">
        <v>517</v>
      </c>
      <c r="C9251" s="389">
        <v>10.7261865947</v>
      </c>
      <c r="D9251" s="389" t="s">
        <v>663</v>
      </c>
      <c r="E9251" s="389" t="s">
        <v>648</v>
      </c>
      <c r="F9251" s="389" t="s">
        <v>664</v>
      </c>
      <c r="G9251" s="389" t="s">
        <v>649</v>
      </c>
    </row>
    <row r="9252" spans="1:7">
      <c r="A9252" s="389" t="s">
        <v>571</v>
      </c>
      <c r="B9252" s="389" t="s">
        <v>517</v>
      </c>
      <c r="C9252" s="389">
        <v>10.7261865947</v>
      </c>
      <c r="D9252" s="389" t="s">
        <v>663</v>
      </c>
      <c r="E9252" s="389" t="s">
        <v>648</v>
      </c>
      <c r="F9252" s="389" t="s">
        <v>664</v>
      </c>
      <c r="G9252" s="389" t="s">
        <v>649</v>
      </c>
    </row>
    <row r="9253" spans="1:7">
      <c r="A9253" s="389" t="s">
        <v>543</v>
      </c>
      <c r="B9253" s="389" t="s">
        <v>517</v>
      </c>
      <c r="C9253" s="389">
        <v>5.0864850808700002</v>
      </c>
      <c r="D9253" s="389" t="s">
        <v>663</v>
      </c>
      <c r="E9253" s="389" t="s">
        <v>648</v>
      </c>
      <c r="F9253" s="389" t="s">
        <v>664</v>
      </c>
      <c r="G9253" s="389" t="s">
        <v>649</v>
      </c>
    </row>
    <row r="9254" spans="1:7">
      <c r="A9254" s="389" t="s">
        <v>551</v>
      </c>
      <c r="B9254" s="389" t="s">
        <v>517</v>
      </c>
      <c r="C9254" s="389">
        <v>1.52698995074</v>
      </c>
      <c r="D9254" s="389" t="s">
        <v>663</v>
      </c>
      <c r="E9254" s="389" t="s">
        <v>648</v>
      </c>
      <c r="F9254" s="389" t="s">
        <v>664</v>
      </c>
      <c r="G9254" s="389" t="s">
        <v>649</v>
      </c>
    </row>
    <row r="9255" spans="1:7">
      <c r="A9255" s="389" t="s">
        <v>551</v>
      </c>
      <c r="B9255" s="389" t="s">
        <v>517</v>
      </c>
      <c r="C9255" s="389">
        <v>1.52698995074</v>
      </c>
      <c r="D9255" s="389" t="s">
        <v>663</v>
      </c>
      <c r="E9255" s="389" t="s">
        <v>648</v>
      </c>
      <c r="F9255" s="389" t="s">
        <v>664</v>
      </c>
      <c r="G9255" s="389" t="s">
        <v>649</v>
      </c>
    </row>
    <row r="9256" spans="1:7">
      <c r="A9256" s="389" t="s">
        <v>551</v>
      </c>
      <c r="B9256" s="389" t="s">
        <v>517</v>
      </c>
      <c r="C9256" s="389">
        <v>15.5211090925</v>
      </c>
      <c r="D9256" s="389" t="s">
        <v>663</v>
      </c>
      <c r="E9256" s="389" t="s">
        <v>648</v>
      </c>
      <c r="F9256" s="389" t="s">
        <v>664</v>
      </c>
      <c r="G9256" s="389" t="s">
        <v>649</v>
      </c>
    </row>
    <row r="9257" spans="1:7">
      <c r="A9257" s="389" t="s">
        <v>542</v>
      </c>
      <c r="B9257" s="389" t="s">
        <v>517</v>
      </c>
      <c r="C9257" s="389">
        <v>3.3319640083399999</v>
      </c>
      <c r="D9257" s="389" t="s">
        <v>663</v>
      </c>
      <c r="E9257" s="389" t="s">
        <v>648</v>
      </c>
      <c r="F9257" s="389" t="s">
        <v>664</v>
      </c>
      <c r="G9257" s="389" t="s">
        <v>649</v>
      </c>
    </row>
    <row r="9258" spans="1:7">
      <c r="A9258" s="389" t="s">
        <v>542</v>
      </c>
      <c r="B9258" s="389" t="s">
        <v>517</v>
      </c>
      <c r="C9258" s="389">
        <v>3.3319640083399999</v>
      </c>
      <c r="D9258" s="389" t="s">
        <v>663</v>
      </c>
      <c r="E9258" s="389" t="s">
        <v>648</v>
      </c>
      <c r="F9258" s="389" t="s">
        <v>664</v>
      </c>
      <c r="G9258" s="389" t="s">
        <v>649</v>
      </c>
    </row>
    <row r="9259" spans="1:7">
      <c r="A9259" s="389" t="s">
        <v>571</v>
      </c>
      <c r="B9259" s="389" t="s">
        <v>517</v>
      </c>
      <c r="C9259" s="389">
        <v>1.52824006659</v>
      </c>
      <c r="D9259" s="389" t="s">
        <v>663</v>
      </c>
      <c r="E9259" s="389" t="s">
        <v>648</v>
      </c>
      <c r="F9259" s="389" t="s">
        <v>664</v>
      </c>
      <c r="G9259" s="389" t="s">
        <v>649</v>
      </c>
    </row>
    <row r="9260" spans="1:7">
      <c r="A9260" s="389" t="s">
        <v>571</v>
      </c>
      <c r="B9260" s="389" t="s">
        <v>517</v>
      </c>
      <c r="C9260" s="389">
        <v>2.7742516793299998</v>
      </c>
      <c r="D9260" s="389" t="s">
        <v>663</v>
      </c>
      <c r="E9260" s="389" t="s">
        <v>648</v>
      </c>
      <c r="F9260" s="389" t="s">
        <v>664</v>
      </c>
      <c r="G9260" s="389" t="s">
        <v>649</v>
      </c>
    </row>
    <row r="9261" spans="1:7">
      <c r="A9261" s="389" t="s">
        <v>578</v>
      </c>
      <c r="B9261" s="389" t="s">
        <v>517</v>
      </c>
      <c r="C9261" s="389">
        <v>0.61511170910799995</v>
      </c>
      <c r="D9261" s="389" t="s">
        <v>663</v>
      </c>
      <c r="E9261" s="389" t="s">
        <v>648</v>
      </c>
      <c r="F9261" s="389" t="s">
        <v>664</v>
      </c>
      <c r="G9261" s="389" t="s">
        <v>649</v>
      </c>
    </row>
    <row r="9262" spans="1:7">
      <c r="A9262" s="389" t="s">
        <v>528</v>
      </c>
      <c r="B9262" s="389" t="s">
        <v>517</v>
      </c>
      <c r="C9262" s="389">
        <v>16.3273539817</v>
      </c>
      <c r="D9262" s="389" t="s">
        <v>663</v>
      </c>
      <c r="E9262" s="389" t="s">
        <v>648</v>
      </c>
      <c r="F9262" s="389" t="s">
        <v>664</v>
      </c>
      <c r="G9262" s="389" t="s">
        <v>649</v>
      </c>
    </row>
    <row r="9263" spans="1:7">
      <c r="A9263" s="389" t="s">
        <v>577</v>
      </c>
      <c r="B9263" s="389" t="s">
        <v>517</v>
      </c>
      <c r="C9263" s="389">
        <v>3.5518300541299999</v>
      </c>
      <c r="D9263" s="389" t="s">
        <v>663</v>
      </c>
      <c r="E9263" s="389" t="s">
        <v>648</v>
      </c>
      <c r="F9263" s="389" t="s">
        <v>664</v>
      </c>
      <c r="G9263" s="389" t="s">
        <v>649</v>
      </c>
    </row>
    <row r="9264" spans="1:7">
      <c r="A9264" s="389" t="s">
        <v>551</v>
      </c>
      <c r="B9264" s="389" t="s">
        <v>517</v>
      </c>
      <c r="C9264" s="389">
        <v>0.70027314191900003</v>
      </c>
      <c r="D9264" s="389" t="s">
        <v>663</v>
      </c>
      <c r="E9264" s="389" t="s">
        <v>648</v>
      </c>
      <c r="F9264" s="389" t="s">
        <v>664</v>
      </c>
      <c r="G9264" s="389" t="s">
        <v>649</v>
      </c>
    </row>
    <row r="9265" spans="1:7">
      <c r="A9265" s="389" t="s">
        <v>551</v>
      </c>
      <c r="B9265" s="389" t="s">
        <v>517</v>
      </c>
      <c r="C9265" s="389">
        <v>0.70027314191900003</v>
      </c>
      <c r="D9265" s="389" t="s">
        <v>663</v>
      </c>
      <c r="E9265" s="389" t="s">
        <v>648</v>
      </c>
      <c r="F9265" s="389" t="s">
        <v>664</v>
      </c>
      <c r="G9265" s="389" t="s">
        <v>649</v>
      </c>
    </row>
    <row r="9266" spans="1:7">
      <c r="A9266" s="389" t="s">
        <v>577</v>
      </c>
      <c r="B9266" s="389" t="s">
        <v>517</v>
      </c>
      <c r="C9266" s="389">
        <v>1.5016996760600001</v>
      </c>
      <c r="D9266" s="389" t="s">
        <v>663</v>
      </c>
      <c r="E9266" s="389" t="s">
        <v>648</v>
      </c>
      <c r="F9266" s="389" t="s">
        <v>664</v>
      </c>
      <c r="G9266" s="389" t="s">
        <v>649</v>
      </c>
    </row>
    <row r="9267" spans="1:7">
      <c r="A9267" s="389" t="s">
        <v>555</v>
      </c>
      <c r="B9267" s="389" t="s">
        <v>517</v>
      </c>
      <c r="C9267" s="389">
        <v>6.5919408399500004</v>
      </c>
      <c r="D9267" s="389" t="s">
        <v>663</v>
      </c>
      <c r="E9267" s="389" t="s">
        <v>648</v>
      </c>
      <c r="F9267" s="389" t="s">
        <v>664</v>
      </c>
      <c r="G9267" s="389" t="s">
        <v>649</v>
      </c>
    </row>
    <row r="9268" spans="1:7">
      <c r="A9268" s="389" t="s">
        <v>578</v>
      </c>
      <c r="B9268" s="389" t="s">
        <v>517</v>
      </c>
      <c r="C9268" s="389">
        <v>6.5919408399500004</v>
      </c>
      <c r="D9268" s="389" t="s">
        <v>663</v>
      </c>
      <c r="E9268" s="389" t="s">
        <v>648</v>
      </c>
      <c r="F9268" s="389" t="s">
        <v>664</v>
      </c>
      <c r="G9268" s="389" t="s">
        <v>649</v>
      </c>
    </row>
    <row r="9269" spans="1:7">
      <c r="A9269" s="389" t="s">
        <v>552</v>
      </c>
      <c r="B9269" s="389" t="s">
        <v>517</v>
      </c>
      <c r="C9269" s="389">
        <v>1.3870313327099999</v>
      </c>
      <c r="D9269" s="389" t="s">
        <v>663</v>
      </c>
      <c r="E9269" s="389" t="s">
        <v>648</v>
      </c>
      <c r="F9269" s="389" t="s">
        <v>664</v>
      </c>
      <c r="G9269" s="389" t="s">
        <v>649</v>
      </c>
    </row>
    <row r="9270" spans="1:7">
      <c r="A9270" s="389" t="s">
        <v>547</v>
      </c>
      <c r="B9270" s="389" t="s">
        <v>517</v>
      </c>
      <c r="C9270" s="389">
        <v>4.6547984372200002</v>
      </c>
      <c r="D9270" s="389" t="s">
        <v>663</v>
      </c>
      <c r="E9270" s="389" t="s">
        <v>648</v>
      </c>
      <c r="F9270" s="389" t="s">
        <v>664</v>
      </c>
      <c r="G9270" s="389" t="s">
        <v>649</v>
      </c>
    </row>
    <row r="9271" spans="1:7">
      <c r="A9271" s="389" t="s">
        <v>547</v>
      </c>
      <c r="B9271" s="389" t="s">
        <v>517</v>
      </c>
      <c r="C9271" s="389">
        <v>4.6547984372200002</v>
      </c>
      <c r="D9271" s="389" t="s">
        <v>663</v>
      </c>
      <c r="E9271" s="389" t="s">
        <v>648</v>
      </c>
      <c r="F9271" s="389" t="s">
        <v>664</v>
      </c>
      <c r="G9271" s="389" t="s">
        <v>649</v>
      </c>
    </row>
    <row r="9272" spans="1:7">
      <c r="A9272" s="389" t="s">
        <v>528</v>
      </c>
      <c r="B9272" s="389" t="s">
        <v>517</v>
      </c>
      <c r="C9272" s="389">
        <v>14.8268911868999</v>
      </c>
      <c r="D9272" s="389" t="s">
        <v>663</v>
      </c>
      <c r="E9272" s="389" t="s">
        <v>648</v>
      </c>
      <c r="F9272" s="389" t="s">
        <v>664</v>
      </c>
      <c r="G9272" s="389" t="s">
        <v>649</v>
      </c>
    </row>
    <row r="9273" spans="1:7">
      <c r="A9273" s="389" t="s">
        <v>551</v>
      </c>
      <c r="B9273" s="389" t="s">
        <v>517</v>
      </c>
      <c r="C9273" s="389">
        <v>50.140848307900001</v>
      </c>
      <c r="D9273" s="389" t="s">
        <v>663</v>
      </c>
      <c r="E9273" s="389" t="s">
        <v>648</v>
      </c>
      <c r="F9273" s="389" t="s">
        <v>664</v>
      </c>
      <c r="G9273" s="389" t="s">
        <v>649</v>
      </c>
    </row>
    <row r="9274" spans="1:7">
      <c r="A9274" s="389" t="s">
        <v>581</v>
      </c>
      <c r="B9274" s="389" t="s">
        <v>517</v>
      </c>
      <c r="C9274" s="389">
        <v>20.368406642699899</v>
      </c>
      <c r="D9274" s="389" t="s">
        <v>663</v>
      </c>
      <c r="E9274" s="389" t="s">
        <v>648</v>
      </c>
      <c r="F9274" s="389" t="s">
        <v>664</v>
      </c>
      <c r="G9274" s="389" t="s">
        <v>649</v>
      </c>
    </row>
    <row r="9275" spans="1:7">
      <c r="A9275" s="389" t="s">
        <v>550</v>
      </c>
      <c r="B9275" s="389" t="s">
        <v>517</v>
      </c>
      <c r="C9275" s="389">
        <v>5.8109589961300001</v>
      </c>
      <c r="D9275" s="389" t="s">
        <v>663</v>
      </c>
      <c r="E9275" s="389" t="s">
        <v>648</v>
      </c>
      <c r="F9275" s="389" t="s">
        <v>664</v>
      </c>
      <c r="G9275" s="389" t="s">
        <v>649</v>
      </c>
    </row>
    <row r="9276" spans="1:7">
      <c r="A9276" s="389" t="s">
        <v>571</v>
      </c>
      <c r="B9276" s="389" t="s">
        <v>517</v>
      </c>
      <c r="C9276" s="389">
        <v>17.235973023300001</v>
      </c>
      <c r="D9276" s="389" t="s">
        <v>663</v>
      </c>
      <c r="E9276" s="389" t="s">
        <v>648</v>
      </c>
      <c r="F9276" s="389" t="s">
        <v>664</v>
      </c>
      <c r="G9276" s="389" t="s">
        <v>649</v>
      </c>
    </row>
    <row r="9277" spans="1:7">
      <c r="A9277" s="389" t="s">
        <v>547</v>
      </c>
      <c r="B9277" s="389" t="s">
        <v>517</v>
      </c>
      <c r="C9277" s="389">
        <v>24.937252006600001</v>
      </c>
      <c r="D9277" s="389" t="s">
        <v>663</v>
      </c>
      <c r="E9277" s="389" t="s">
        <v>648</v>
      </c>
      <c r="F9277" s="389" t="s">
        <v>664</v>
      </c>
      <c r="G9277" s="389" t="s">
        <v>649</v>
      </c>
    </row>
    <row r="9278" spans="1:7">
      <c r="A9278" s="389" t="s">
        <v>547</v>
      </c>
      <c r="B9278" s="389" t="s">
        <v>517</v>
      </c>
      <c r="C9278" s="389">
        <v>24.937252006600001</v>
      </c>
      <c r="D9278" s="389" t="s">
        <v>663</v>
      </c>
      <c r="E9278" s="389" t="s">
        <v>648</v>
      </c>
      <c r="F9278" s="389" t="s">
        <v>664</v>
      </c>
      <c r="G9278" s="389" t="s">
        <v>649</v>
      </c>
    </row>
    <row r="9279" spans="1:7">
      <c r="A9279" s="389" t="s">
        <v>577</v>
      </c>
      <c r="B9279" s="389" t="s">
        <v>517</v>
      </c>
      <c r="C9279" s="389">
        <v>5.9057727837399998</v>
      </c>
      <c r="D9279" s="389" t="s">
        <v>663</v>
      </c>
      <c r="E9279" s="389" t="s">
        <v>648</v>
      </c>
      <c r="F9279" s="389" t="s">
        <v>664</v>
      </c>
      <c r="G9279" s="389" t="s">
        <v>649</v>
      </c>
    </row>
    <row r="9280" spans="1:7">
      <c r="A9280" s="389" t="s">
        <v>577</v>
      </c>
      <c r="B9280" s="389" t="s">
        <v>517</v>
      </c>
      <c r="C9280" s="389">
        <v>5.9057727837399998</v>
      </c>
      <c r="D9280" s="389" t="s">
        <v>663</v>
      </c>
      <c r="E9280" s="389" t="s">
        <v>648</v>
      </c>
      <c r="F9280" s="389" t="s">
        <v>664</v>
      </c>
      <c r="G9280" s="389" t="s">
        <v>649</v>
      </c>
    </row>
    <row r="9281" spans="1:7">
      <c r="A9281" s="389" t="s">
        <v>577</v>
      </c>
      <c r="B9281" s="389" t="s">
        <v>517</v>
      </c>
      <c r="C9281" s="389">
        <v>5.9057727837399998</v>
      </c>
      <c r="D9281" s="389" t="s">
        <v>663</v>
      </c>
      <c r="E9281" s="389" t="s">
        <v>648</v>
      </c>
      <c r="F9281" s="389" t="s">
        <v>664</v>
      </c>
      <c r="G9281" s="389" t="s">
        <v>649</v>
      </c>
    </row>
    <row r="9282" spans="1:7">
      <c r="A9282" s="389" t="s">
        <v>552</v>
      </c>
      <c r="B9282" s="389" t="s">
        <v>517</v>
      </c>
      <c r="C9282" s="389">
        <v>1.56239966456</v>
      </c>
      <c r="D9282" s="389" t="s">
        <v>663</v>
      </c>
      <c r="E9282" s="389" t="s">
        <v>648</v>
      </c>
      <c r="F9282" s="389" t="s">
        <v>664</v>
      </c>
      <c r="G9282" s="389" t="s">
        <v>649</v>
      </c>
    </row>
    <row r="9283" spans="1:7">
      <c r="A9283" s="389" t="s">
        <v>571</v>
      </c>
      <c r="B9283" s="389" t="s">
        <v>517</v>
      </c>
      <c r="C9283" s="389">
        <v>7.6233433275599998</v>
      </c>
      <c r="D9283" s="389" t="s">
        <v>663</v>
      </c>
      <c r="E9283" s="389" t="s">
        <v>648</v>
      </c>
      <c r="F9283" s="389" t="s">
        <v>664</v>
      </c>
      <c r="G9283" s="389" t="s">
        <v>649</v>
      </c>
    </row>
    <row r="9284" spans="1:7">
      <c r="A9284" s="389" t="s">
        <v>551</v>
      </c>
      <c r="B9284" s="389" t="s">
        <v>517</v>
      </c>
      <c r="C9284" s="389">
        <v>1.1146570171700001</v>
      </c>
      <c r="D9284" s="389" t="s">
        <v>663</v>
      </c>
      <c r="E9284" s="389" t="s">
        <v>648</v>
      </c>
      <c r="F9284" s="389" t="s">
        <v>664</v>
      </c>
      <c r="G9284" s="389" t="s">
        <v>649</v>
      </c>
    </row>
    <row r="9285" spans="1:7">
      <c r="A9285" s="389" t="s">
        <v>577</v>
      </c>
      <c r="B9285" s="389" t="s">
        <v>517</v>
      </c>
      <c r="C9285" s="389">
        <v>15.6702119059</v>
      </c>
      <c r="D9285" s="389" t="s">
        <v>663</v>
      </c>
      <c r="E9285" s="389" t="s">
        <v>648</v>
      </c>
      <c r="F9285" s="389" t="s">
        <v>664</v>
      </c>
      <c r="G9285" s="389" t="s">
        <v>649</v>
      </c>
    </row>
    <row r="9286" spans="1:7">
      <c r="A9286" s="389" t="s">
        <v>543</v>
      </c>
      <c r="B9286" s="389" t="s">
        <v>517</v>
      </c>
      <c r="C9286" s="389">
        <v>3.0085527892099999</v>
      </c>
      <c r="D9286" s="389" t="s">
        <v>663</v>
      </c>
      <c r="E9286" s="389" t="s">
        <v>648</v>
      </c>
      <c r="F9286" s="389" t="s">
        <v>664</v>
      </c>
      <c r="G9286" s="389" t="s">
        <v>649</v>
      </c>
    </row>
    <row r="9287" spans="1:7">
      <c r="A9287" s="389" t="s">
        <v>577</v>
      </c>
      <c r="B9287" s="389" t="s">
        <v>517</v>
      </c>
      <c r="C9287" s="389">
        <v>19.0397016507</v>
      </c>
      <c r="D9287" s="389" t="s">
        <v>663</v>
      </c>
      <c r="E9287" s="389" t="s">
        <v>648</v>
      </c>
      <c r="F9287" s="389" t="s">
        <v>664</v>
      </c>
      <c r="G9287" s="389" t="s">
        <v>649</v>
      </c>
    </row>
    <row r="9288" spans="1:7">
      <c r="A9288" s="389" t="s">
        <v>577</v>
      </c>
      <c r="B9288" s="389" t="s">
        <v>517</v>
      </c>
      <c r="C9288" s="389">
        <v>19.0397016507</v>
      </c>
      <c r="D9288" s="389" t="s">
        <v>663</v>
      </c>
      <c r="E9288" s="389" t="s">
        <v>648</v>
      </c>
      <c r="F9288" s="389" t="s">
        <v>664</v>
      </c>
      <c r="G9288" s="389" t="s">
        <v>649</v>
      </c>
    </row>
    <row r="9289" spans="1:7">
      <c r="A9289" s="389" t="s">
        <v>577</v>
      </c>
      <c r="B9289" s="389" t="s">
        <v>517</v>
      </c>
      <c r="C9289" s="389">
        <v>19.0397016507</v>
      </c>
      <c r="D9289" s="389" t="s">
        <v>663</v>
      </c>
      <c r="E9289" s="389" t="s">
        <v>648</v>
      </c>
      <c r="F9289" s="389" t="s">
        <v>664</v>
      </c>
      <c r="G9289" s="389" t="s">
        <v>649</v>
      </c>
    </row>
    <row r="9290" spans="1:7">
      <c r="A9290" s="389" t="s">
        <v>551</v>
      </c>
      <c r="B9290" s="389" t="s">
        <v>517</v>
      </c>
      <c r="C9290" s="389">
        <v>2.6787744658500001</v>
      </c>
      <c r="D9290" s="389" t="s">
        <v>663</v>
      </c>
      <c r="E9290" s="389" t="s">
        <v>648</v>
      </c>
      <c r="F9290" s="389" t="s">
        <v>664</v>
      </c>
      <c r="G9290" s="389" t="s">
        <v>649</v>
      </c>
    </row>
    <row r="9291" spans="1:7">
      <c r="A9291" s="389" t="s">
        <v>571</v>
      </c>
      <c r="B9291" s="389" t="s">
        <v>517</v>
      </c>
      <c r="C9291" s="389">
        <v>3.6442321331700001</v>
      </c>
      <c r="D9291" s="389" t="s">
        <v>663</v>
      </c>
      <c r="E9291" s="389" t="s">
        <v>648</v>
      </c>
      <c r="F9291" s="389" t="s">
        <v>664</v>
      </c>
      <c r="G9291" s="389" t="s">
        <v>649</v>
      </c>
    </row>
    <row r="9292" spans="1:7">
      <c r="A9292" s="389" t="s">
        <v>547</v>
      </c>
      <c r="B9292" s="389" t="s">
        <v>517</v>
      </c>
      <c r="C9292" s="389">
        <v>14.1429934692</v>
      </c>
      <c r="D9292" s="389" t="s">
        <v>663</v>
      </c>
      <c r="E9292" s="389" t="s">
        <v>648</v>
      </c>
      <c r="F9292" s="389" t="s">
        <v>664</v>
      </c>
      <c r="G9292" s="389" t="s">
        <v>649</v>
      </c>
    </row>
    <row r="9293" spans="1:7">
      <c r="A9293" s="389" t="s">
        <v>547</v>
      </c>
      <c r="B9293" s="389" t="s">
        <v>517</v>
      </c>
      <c r="C9293" s="389">
        <v>14.1429934692</v>
      </c>
      <c r="D9293" s="389" t="s">
        <v>663</v>
      </c>
      <c r="E9293" s="389" t="s">
        <v>648</v>
      </c>
      <c r="F9293" s="389" t="s">
        <v>664</v>
      </c>
      <c r="G9293" s="389" t="s">
        <v>649</v>
      </c>
    </row>
    <row r="9294" spans="1:7">
      <c r="A9294" s="389" t="s">
        <v>577</v>
      </c>
      <c r="B9294" s="389" t="s">
        <v>517</v>
      </c>
      <c r="C9294" s="389">
        <v>9.9705500061599999</v>
      </c>
      <c r="D9294" s="389" t="s">
        <v>663</v>
      </c>
      <c r="E9294" s="389" t="s">
        <v>648</v>
      </c>
      <c r="F9294" s="389" t="s">
        <v>664</v>
      </c>
      <c r="G9294" s="389" t="s">
        <v>649</v>
      </c>
    </row>
    <row r="9295" spans="1:7">
      <c r="A9295" s="389" t="s">
        <v>579</v>
      </c>
      <c r="B9295" s="389" t="s">
        <v>517</v>
      </c>
      <c r="C9295" s="389">
        <v>15.250859200500001</v>
      </c>
      <c r="D9295" s="389" t="s">
        <v>663</v>
      </c>
      <c r="E9295" s="389" t="s">
        <v>648</v>
      </c>
      <c r="F9295" s="389" t="s">
        <v>664</v>
      </c>
      <c r="G9295" s="389" t="s">
        <v>649</v>
      </c>
    </row>
    <row r="9296" spans="1:7">
      <c r="A9296" s="389" t="s">
        <v>577</v>
      </c>
      <c r="B9296" s="389" t="s">
        <v>517</v>
      </c>
      <c r="C9296" s="389">
        <v>18.069371648099899</v>
      </c>
      <c r="D9296" s="389" t="s">
        <v>663</v>
      </c>
      <c r="E9296" s="389" t="s">
        <v>648</v>
      </c>
      <c r="F9296" s="389" t="s">
        <v>664</v>
      </c>
      <c r="G9296" s="389" t="s">
        <v>649</v>
      </c>
    </row>
    <row r="9297" spans="1:7">
      <c r="A9297" s="389" t="s">
        <v>552</v>
      </c>
      <c r="B9297" s="389" t="s">
        <v>517</v>
      </c>
      <c r="C9297" s="389">
        <v>20.931266155100001</v>
      </c>
      <c r="D9297" s="389" t="s">
        <v>663</v>
      </c>
      <c r="E9297" s="389" t="s">
        <v>648</v>
      </c>
      <c r="F9297" s="389" t="s">
        <v>664</v>
      </c>
      <c r="G9297" s="389" t="s">
        <v>649</v>
      </c>
    </row>
    <row r="9298" spans="1:7">
      <c r="A9298" s="389" t="s">
        <v>552</v>
      </c>
      <c r="B9298" s="389" t="s">
        <v>517</v>
      </c>
      <c r="C9298" s="389">
        <v>20.931266155100001</v>
      </c>
      <c r="D9298" s="389" t="s">
        <v>663</v>
      </c>
      <c r="E9298" s="389" t="s">
        <v>648</v>
      </c>
      <c r="F9298" s="389" t="s">
        <v>664</v>
      </c>
      <c r="G9298" s="389" t="s">
        <v>649</v>
      </c>
    </row>
    <row r="9299" spans="1:7">
      <c r="A9299" s="389" t="s">
        <v>552</v>
      </c>
      <c r="B9299" s="389" t="s">
        <v>517</v>
      </c>
      <c r="C9299" s="389">
        <v>20.931266155100001</v>
      </c>
      <c r="D9299" s="389" t="s">
        <v>663</v>
      </c>
      <c r="E9299" s="389" t="s">
        <v>648</v>
      </c>
      <c r="F9299" s="389" t="s">
        <v>664</v>
      </c>
      <c r="G9299" s="389" t="s">
        <v>649</v>
      </c>
    </row>
    <row r="9300" spans="1:7">
      <c r="A9300" s="389" t="s">
        <v>552</v>
      </c>
      <c r="B9300" s="389" t="s">
        <v>517</v>
      </c>
      <c r="C9300" s="389">
        <v>20.931266155100001</v>
      </c>
      <c r="D9300" s="389" t="s">
        <v>663</v>
      </c>
      <c r="E9300" s="389" t="s">
        <v>648</v>
      </c>
      <c r="F9300" s="389" t="s">
        <v>664</v>
      </c>
      <c r="G9300" s="389" t="s">
        <v>649</v>
      </c>
    </row>
    <row r="9301" spans="1:7">
      <c r="A9301" s="389" t="s">
        <v>544</v>
      </c>
      <c r="B9301" s="389" t="s">
        <v>517</v>
      </c>
      <c r="C9301" s="389">
        <v>9.9242428658600002</v>
      </c>
      <c r="D9301" s="389" t="s">
        <v>663</v>
      </c>
      <c r="E9301" s="389" t="s">
        <v>648</v>
      </c>
      <c r="F9301" s="389" t="s">
        <v>664</v>
      </c>
      <c r="G9301" s="389" t="s">
        <v>649</v>
      </c>
    </row>
    <row r="9302" spans="1:7">
      <c r="A9302" s="389" t="s">
        <v>544</v>
      </c>
      <c r="B9302" s="389" t="s">
        <v>517</v>
      </c>
      <c r="C9302" s="389">
        <v>9.9242428658600002</v>
      </c>
      <c r="D9302" s="389" t="s">
        <v>663</v>
      </c>
      <c r="E9302" s="389" t="s">
        <v>648</v>
      </c>
      <c r="F9302" s="389" t="s">
        <v>664</v>
      </c>
      <c r="G9302" s="389" t="s">
        <v>649</v>
      </c>
    </row>
    <row r="9303" spans="1:7">
      <c r="A9303" s="389" t="s">
        <v>544</v>
      </c>
      <c r="B9303" s="389" t="s">
        <v>517</v>
      </c>
      <c r="C9303" s="389">
        <v>9.9242428658600002</v>
      </c>
      <c r="D9303" s="389" t="s">
        <v>663</v>
      </c>
      <c r="E9303" s="389" t="s">
        <v>648</v>
      </c>
      <c r="F9303" s="389" t="s">
        <v>664</v>
      </c>
      <c r="G9303" s="389" t="s">
        <v>649</v>
      </c>
    </row>
    <row r="9304" spans="1:7">
      <c r="A9304" s="389" t="s">
        <v>560</v>
      </c>
      <c r="B9304" s="389" t="s">
        <v>517</v>
      </c>
      <c r="C9304" s="389">
        <v>13.4149965122</v>
      </c>
      <c r="D9304" s="389" t="s">
        <v>663</v>
      </c>
      <c r="E9304" s="389" t="s">
        <v>648</v>
      </c>
      <c r="F9304" s="389" t="s">
        <v>664</v>
      </c>
      <c r="G9304" s="389" t="s">
        <v>649</v>
      </c>
    </row>
    <row r="9305" spans="1:7">
      <c r="A9305" s="389" t="s">
        <v>571</v>
      </c>
      <c r="B9305" s="389" t="s">
        <v>517</v>
      </c>
      <c r="C9305" s="389">
        <v>13.4149965122</v>
      </c>
      <c r="D9305" s="389" t="s">
        <v>663</v>
      </c>
      <c r="E9305" s="389" t="s">
        <v>648</v>
      </c>
      <c r="F9305" s="389" t="s">
        <v>664</v>
      </c>
      <c r="G9305" s="389" t="s">
        <v>649</v>
      </c>
    </row>
    <row r="9306" spans="1:7">
      <c r="A9306" s="389" t="s">
        <v>550</v>
      </c>
      <c r="B9306" s="389" t="s">
        <v>517</v>
      </c>
      <c r="C9306" s="389">
        <v>0.54135131340300002</v>
      </c>
      <c r="D9306" s="389" t="s">
        <v>663</v>
      </c>
      <c r="E9306" s="389" t="s">
        <v>648</v>
      </c>
      <c r="F9306" s="389" t="s">
        <v>664</v>
      </c>
      <c r="G9306" s="389" t="s">
        <v>649</v>
      </c>
    </row>
    <row r="9307" spans="1:7">
      <c r="A9307" s="389" t="s">
        <v>577</v>
      </c>
      <c r="B9307" s="389" t="s">
        <v>517</v>
      </c>
      <c r="C9307" s="389">
        <v>0.73692258372599995</v>
      </c>
      <c r="D9307" s="389" t="s">
        <v>663</v>
      </c>
      <c r="E9307" s="389" t="s">
        <v>648</v>
      </c>
      <c r="F9307" s="389" t="s">
        <v>664</v>
      </c>
      <c r="G9307" s="389" t="s">
        <v>649</v>
      </c>
    </row>
    <row r="9308" spans="1:7">
      <c r="A9308" s="389" t="s">
        <v>550</v>
      </c>
      <c r="B9308" s="389" t="s">
        <v>517</v>
      </c>
      <c r="C9308" s="389">
        <v>9.3739784506999904</v>
      </c>
      <c r="D9308" s="389" t="s">
        <v>663</v>
      </c>
      <c r="E9308" s="389" t="s">
        <v>648</v>
      </c>
      <c r="F9308" s="389" t="s">
        <v>664</v>
      </c>
      <c r="G9308" s="389" t="s">
        <v>649</v>
      </c>
    </row>
    <row r="9309" spans="1:7">
      <c r="A9309" s="389" t="s">
        <v>543</v>
      </c>
      <c r="B9309" s="389" t="s">
        <v>517</v>
      </c>
      <c r="C9309" s="389">
        <v>12.8395588361</v>
      </c>
      <c r="D9309" s="389" t="s">
        <v>663</v>
      </c>
      <c r="E9309" s="389" t="s">
        <v>648</v>
      </c>
      <c r="F9309" s="389" t="s">
        <v>664</v>
      </c>
      <c r="G9309" s="389" t="s">
        <v>649</v>
      </c>
    </row>
    <row r="9310" spans="1:7">
      <c r="A9310" s="389" t="s">
        <v>551</v>
      </c>
      <c r="B9310" s="389" t="s">
        <v>517</v>
      </c>
      <c r="C9310" s="389">
        <v>1.43331184037</v>
      </c>
      <c r="D9310" s="389" t="s">
        <v>663</v>
      </c>
      <c r="E9310" s="389" t="s">
        <v>648</v>
      </c>
      <c r="F9310" s="389" t="s">
        <v>664</v>
      </c>
      <c r="G9310" s="389" t="s">
        <v>649</v>
      </c>
    </row>
    <row r="9311" spans="1:7">
      <c r="A9311" s="389" t="s">
        <v>514</v>
      </c>
      <c r="B9311" s="389" t="s">
        <v>517</v>
      </c>
      <c r="C9311" s="389">
        <v>3.2302267174599999</v>
      </c>
      <c r="D9311" s="389" t="s">
        <v>663</v>
      </c>
      <c r="E9311" s="389" t="s">
        <v>648</v>
      </c>
      <c r="F9311" s="389" t="s">
        <v>664</v>
      </c>
      <c r="G9311" s="389" t="s">
        <v>649</v>
      </c>
    </row>
    <row r="9312" spans="1:7">
      <c r="A9312" s="389" t="s">
        <v>514</v>
      </c>
      <c r="B9312" s="389" t="s">
        <v>517</v>
      </c>
      <c r="C9312" s="389">
        <v>3.2302267174599999</v>
      </c>
      <c r="D9312" s="389" t="s">
        <v>663</v>
      </c>
      <c r="E9312" s="389" t="s">
        <v>648</v>
      </c>
      <c r="F9312" s="389" t="s">
        <v>664</v>
      </c>
      <c r="G9312" s="389" t="s">
        <v>649</v>
      </c>
    </row>
    <row r="9313" spans="1:7">
      <c r="A9313" s="389" t="s">
        <v>577</v>
      </c>
      <c r="B9313" s="389" t="s">
        <v>517</v>
      </c>
      <c r="C9313" s="389">
        <v>3.6229807487899999</v>
      </c>
      <c r="D9313" s="389" t="s">
        <v>663</v>
      </c>
      <c r="E9313" s="389" t="s">
        <v>648</v>
      </c>
      <c r="F9313" s="389" t="s">
        <v>664</v>
      </c>
      <c r="G9313" s="389" t="s">
        <v>649</v>
      </c>
    </row>
    <row r="9314" spans="1:7">
      <c r="A9314" s="389" t="s">
        <v>551</v>
      </c>
      <c r="B9314" s="389" t="s">
        <v>517</v>
      </c>
      <c r="C9314" s="389">
        <v>0.81371098514200002</v>
      </c>
      <c r="D9314" s="389" t="s">
        <v>663</v>
      </c>
      <c r="E9314" s="389" t="s">
        <v>648</v>
      </c>
      <c r="F9314" s="389" t="s">
        <v>664</v>
      </c>
      <c r="G9314" s="389" t="s">
        <v>649</v>
      </c>
    </row>
    <row r="9315" spans="1:7">
      <c r="A9315" s="389" t="s">
        <v>547</v>
      </c>
      <c r="B9315" s="389" t="s">
        <v>517</v>
      </c>
      <c r="C9315" s="389">
        <v>32.661175768600003</v>
      </c>
      <c r="D9315" s="389" t="s">
        <v>663</v>
      </c>
      <c r="E9315" s="389" t="s">
        <v>648</v>
      </c>
      <c r="F9315" s="389" t="s">
        <v>664</v>
      </c>
      <c r="G9315" s="389" t="s">
        <v>649</v>
      </c>
    </row>
    <row r="9316" spans="1:7">
      <c r="A9316" s="389" t="s">
        <v>551</v>
      </c>
      <c r="B9316" s="389" t="s">
        <v>517</v>
      </c>
      <c r="C9316" s="389">
        <v>0.40233047671700001</v>
      </c>
      <c r="D9316" s="389" t="s">
        <v>663</v>
      </c>
      <c r="E9316" s="389" t="s">
        <v>648</v>
      </c>
      <c r="F9316" s="389" t="s">
        <v>664</v>
      </c>
      <c r="G9316" s="389" t="s">
        <v>649</v>
      </c>
    </row>
    <row r="9317" spans="1:7">
      <c r="A9317" s="389" t="s">
        <v>553</v>
      </c>
      <c r="B9317" s="389" t="s">
        <v>517</v>
      </c>
      <c r="C9317" s="389">
        <v>2.6725753869900002</v>
      </c>
      <c r="D9317" s="389" t="s">
        <v>663</v>
      </c>
      <c r="E9317" s="389" t="s">
        <v>648</v>
      </c>
      <c r="F9317" s="389" t="s">
        <v>664</v>
      </c>
      <c r="G9317" s="389" t="s">
        <v>649</v>
      </c>
    </row>
    <row r="9318" spans="1:7">
      <c r="A9318" s="389" t="s">
        <v>554</v>
      </c>
      <c r="B9318" s="389" t="s">
        <v>517</v>
      </c>
      <c r="C9318" s="389">
        <v>2.6725753869900002</v>
      </c>
      <c r="D9318" s="389" t="s">
        <v>663</v>
      </c>
      <c r="E9318" s="389" t="s">
        <v>648</v>
      </c>
      <c r="F9318" s="389" t="s">
        <v>664</v>
      </c>
      <c r="G9318" s="389" t="s">
        <v>649</v>
      </c>
    </row>
    <row r="9319" spans="1:7">
      <c r="A9319" s="389" t="s">
        <v>551</v>
      </c>
      <c r="B9319" s="389" t="s">
        <v>517</v>
      </c>
      <c r="C9319" s="389">
        <v>3.7491512889799998</v>
      </c>
      <c r="D9319" s="389" t="s">
        <v>663</v>
      </c>
      <c r="E9319" s="389" t="s">
        <v>648</v>
      </c>
      <c r="F9319" s="389" t="s">
        <v>664</v>
      </c>
      <c r="G9319" s="389" t="s">
        <v>649</v>
      </c>
    </row>
    <row r="9320" spans="1:7">
      <c r="A9320" s="389" t="s">
        <v>570</v>
      </c>
      <c r="B9320" s="389" t="s">
        <v>517</v>
      </c>
      <c r="C9320" s="389">
        <v>1.4191763582000001</v>
      </c>
      <c r="D9320" s="389" t="s">
        <v>663</v>
      </c>
      <c r="E9320" s="389" t="s">
        <v>648</v>
      </c>
      <c r="F9320" s="389" t="s">
        <v>664</v>
      </c>
      <c r="G9320" s="389" t="s">
        <v>649</v>
      </c>
    </row>
    <row r="9321" spans="1:7">
      <c r="A9321" s="389" t="s">
        <v>570</v>
      </c>
      <c r="B9321" s="389" t="s">
        <v>517</v>
      </c>
      <c r="C9321" s="389">
        <v>1.4191763582000001</v>
      </c>
      <c r="D9321" s="389" t="s">
        <v>663</v>
      </c>
      <c r="E9321" s="389" t="s">
        <v>648</v>
      </c>
      <c r="F9321" s="389" t="s">
        <v>664</v>
      </c>
      <c r="G9321" s="389" t="s">
        <v>649</v>
      </c>
    </row>
    <row r="9322" spans="1:7">
      <c r="A9322" s="389" t="s">
        <v>551</v>
      </c>
      <c r="B9322" s="389" t="s">
        <v>517</v>
      </c>
      <c r="C9322" s="389">
        <v>4.5537693689900003</v>
      </c>
      <c r="D9322" s="389" t="s">
        <v>663</v>
      </c>
      <c r="E9322" s="389" t="s">
        <v>648</v>
      </c>
      <c r="F9322" s="389" t="s">
        <v>664</v>
      </c>
      <c r="G9322" s="389" t="s">
        <v>649</v>
      </c>
    </row>
    <row r="9323" spans="1:7">
      <c r="A9323" s="389" t="s">
        <v>550</v>
      </c>
      <c r="B9323" s="389" t="s">
        <v>517</v>
      </c>
      <c r="C9323" s="389">
        <v>3.7389319009299999</v>
      </c>
      <c r="D9323" s="389" t="s">
        <v>663</v>
      </c>
      <c r="E9323" s="389" t="s">
        <v>648</v>
      </c>
      <c r="F9323" s="389" t="s">
        <v>664</v>
      </c>
      <c r="G9323" s="389" t="s">
        <v>649</v>
      </c>
    </row>
    <row r="9324" spans="1:7">
      <c r="A9324" s="389" t="s">
        <v>550</v>
      </c>
      <c r="B9324" s="389" t="s">
        <v>517</v>
      </c>
      <c r="C9324" s="389">
        <v>3.7389319009299999</v>
      </c>
      <c r="D9324" s="389" t="s">
        <v>663</v>
      </c>
      <c r="E9324" s="389" t="s">
        <v>648</v>
      </c>
      <c r="F9324" s="389" t="s">
        <v>664</v>
      </c>
      <c r="G9324" s="389" t="s">
        <v>649</v>
      </c>
    </row>
    <row r="9325" spans="1:7">
      <c r="A9325" s="389" t="s">
        <v>547</v>
      </c>
      <c r="B9325" s="389" t="s">
        <v>517</v>
      </c>
      <c r="C9325" s="389">
        <v>4.5621573940999998</v>
      </c>
      <c r="D9325" s="389" t="s">
        <v>663</v>
      </c>
      <c r="E9325" s="389" t="s">
        <v>648</v>
      </c>
      <c r="F9325" s="389" t="s">
        <v>664</v>
      </c>
      <c r="G9325" s="389" t="s">
        <v>649</v>
      </c>
    </row>
    <row r="9326" spans="1:7">
      <c r="A9326" s="389" t="s">
        <v>571</v>
      </c>
      <c r="B9326" s="389" t="s">
        <v>517</v>
      </c>
      <c r="C9326" s="389">
        <v>8.7769248899600001</v>
      </c>
      <c r="D9326" s="389" t="s">
        <v>663</v>
      </c>
      <c r="E9326" s="389" t="s">
        <v>648</v>
      </c>
      <c r="F9326" s="389" t="s">
        <v>664</v>
      </c>
      <c r="G9326" s="389" t="s">
        <v>649</v>
      </c>
    </row>
    <row r="9327" spans="1:7">
      <c r="A9327" s="389" t="s">
        <v>571</v>
      </c>
      <c r="B9327" s="389" t="s">
        <v>517</v>
      </c>
      <c r="C9327" s="389">
        <v>8.7769248899600001</v>
      </c>
      <c r="D9327" s="389" t="s">
        <v>663</v>
      </c>
      <c r="E9327" s="389" t="s">
        <v>648</v>
      </c>
      <c r="F9327" s="389" t="s">
        <v>664</v>
      </c>
      <c r="G9327" s="389" t="s">
        <v>649</v>
      </c>
    </row>
    <row r="9328" spans="1:7">
      <c r="A9328" s="389" t="s">
        <v>571</v>
      </c>
      <c r="B9328" s="389" t="s">
        <v>517</v>
      </c>
      <c r="C9328" s="389">
        <v>8.7769248899600001</v>
      </c>
      <c r="D9328" s="389" t="s">
        <v>663</v>
      </c>
      <c r="E9328" s="389" t="s">
        <v>648</v>
      </c>
      <c r="F9328" s="389" t="s">
        <v>664</v>
      </c>
      <c r="G9328" s="389" t="s">
        <v>649</v>
      </c>
    </row>
    <row r="9329" spans="1:7">
      <c r="A9329" s="389" t="s">
        <v>581</v>
      </c>
      <c r="B9329" s="389" t="s">
        <v>517</v>
      </c>
      <c r="C9329" s="389">
        <v>13.1127717848</v>
      </c>
      <c r="D9329" s="389" t="s">
        <v>663</v>
      </c>
      <c r="E9329" s="389" t="s">
        <v>648</v>
      </c>
      <c r="F9329" s="389" t="s">
        <v>664</v>
      </c>
      <c r="G9329" s="389" t="s">
        <v>649</v>
      </c>
    </row>
    <row r="9330" spans="1:7">
      <c r="A9330" s="389" t="s">
        <v>571</v>
      </c>
      <c r="B9330" s="389" t="s">
        <v>517</v>
      </c>
      <c r="C9330" s="389">
        <v>6.6308626001800004</v>
      </c>
      <c r="D9330" s="389" t="s">
        <v>663</v>
      </c>
      <c r="E9330" s="389" t="s">
        <v>648</v>
      </c>
      <c r="F9330" s="389" t="s">
        <v>664</v>
      </c>
      <c r="G9330" s="389" t="s">
        <v>649</v>
      </c>
    </row>
    <row r="9331" spans="1:7">
      <c r="A9331" s="389" t="s">
        <v>551</v>
      </c>
      <c r="B9331" s="389" t="s">
        <v>517</v>
      </c>
      <c r="C9331" s="389">
        <v>3.6779729157199998</v>
      </c>
      <c r="D9331" s="389" t="s">
        <v>663</v>
      </c>
      <c r="E9331" s="389" t="s">
        <v>648</v>
      </c>
      <c r="F9331" s="389" t="s">
        <v>664</v>
      </c>
      <c r="G9331" s="389" t="s">
        <v>649</v>
      </c>
    </row>
    <row r="9332" spans="1:7">
      <c r="A9332" s="389" t="s">
        <v>551</v>
      </c>
      <c r="B9332" s="389" t="s">
        <v>517</v>
      </c>
      <c r="C9332" s="389">
        <v>4.0421043162099997</v>
      </c>
      <c r="D9332" s="389" t="s">
        <v>663</v>
      </c>
      <c r="E9332" s="389" t="s">
        <v>648</v>
      </c>
      <c r="F9332" s="389" t="s">
        <v>664</v>
      </c>
      <c r="G9332" s="389" t="s">
        <v>649</v>
      </c>
    </row>
    <row r="9333" spans="1:7">
      <c r="A9333" s="389" t="s">
        <v>547</v>
      </c>
      <c r="B9333" s="389" t="s">
        <v>517</v>
      </c>
      <c r="C9333" s="389">
        <v>3.8994895779499998</v>
      </c>
      <c r="D9333" s="389" t="s">
        <v>663</v>
      </c>
      <c r="E9333" s="389" t="s">
        <v>648</v>
      </c>
      <c r="F9333" s="389" t="s">
        <v>664</v>
      </c>
      <c r="G9333" s="389" t="s">
        <v>649</v>
      </c>
    </row>
    <row r="9334" spans="1:7">
      <c r="A9334" s="389" t="s">
        <v>547</v>
      </c>
      <c r="B9334" s="389" t="s">
        <v>517</v>
      </c>
      <c r="C9334" s="389">
        <v>3.8994895779499998</v>
      </c>
      <c r="D9334" s="389" t="s">
        <v>663</v>
      </c>
      <c r="E9334" s="389" t="s">
        <v>648</v>
      </c>
      <c r="F9334" s="389" t="s">
        <v>664</v>
      </c>
      <c r="G9334" s="389" t="s">
        <v>649</v>
      </c>
    </row>
    <row r="9335" spans="1:7">
      <c r="A9335" s="389" t="s">
        <v>547</v>
      </c>
      <c r="B9335" s="389" t="s">
        <v>517</v>
      </c>
      <c r="C9335" s="389">
        <v>3.8994895779499998</v>
      </c>
      <c r="D9335" s="389" t="s">
        <v>663</v>
      </c>
      <c r="E9335" s="389" t="s">
        <v>648</v>
      </c>
      <c r="F9335" s="389" t="s">
        <v>664</v>
      </c>
      <c r="G9335" s="389" t="s">
        <v>649</v>
      </c>
    </row>
    <row r="9336" spans="1:7">
      <c r="A9336" s="389" t="s">
        <v>547</v>
      </c>
      <c r="B9336" s="389" t="s">
        <v>517</v>
      </c>
      <c r="C9336" s="389">
        <v>3.8994895779499998</v>
      </c>
      <c r="D9336" s="389" t="s">
        <v>663</v>
      </c>
      <c r="E9336" s="389" t="s">
        <v>648</v>
      </c>
      <c r="F9336" s="389" t="s">
        <v>664</v>
      </c>
      <c r="G9336" s="389" t="s">
        <v>649</v>
      </c>
    </row>
    <row r="9337" spans="1:7">
      <c r="A9337" s="389" t="s">
        <v>547</v>
      </c>
      <c r="B9337" s="389" t="s">
        <v>517</v>
      </c>
      <c r="C9337" s="389">
        <v>3.8994895779499998</v>
      </c>
      <c r="D9337" s="389" t="s">
        <v>663</v>
      </c>
      <c r="E9337" s="389" t="s">
        <v>648</v>
      </c>
      <c r="F9337" s="389" t="s">
        <v>664</v>
      </c>
      <c r="G9337" s="389" t="s">
        <v>649</v>
      </c>
    </row>
    <row r="9338" spans="1:7">
      <c r="A9338" s="389" t="s">
        <v>543</v>
      </c>
      <c r="B9338" s="389" t="s">
        <v>517</v>
      </c>
      <c r="C9338" s="389">
        <v>8.3862417852599904</v>
      </c>
      <c r="D9338" s="389" t="s">
        <v>663</v>
      </c>
      <c r="E9338" s="389" t="s">
        <v>648</v>
      </c>
      <c r="F9338" s="389" t="s">
        <v>664</v>
      </c>
      <c r="G9338" s="389" t="s">
        <v>649</v>
      </c>
    </row>
    <row r="9339" spans="1:7">
      <c r="A9339" s="389" t="s">
        <v>526</v>
      </c>
      <c r="B9339" s="389" t="s">
        <v>517</v>
      </c>
      <c r="C9339" s="389">
        <v>11.3896292917</v>
      </c>
      <c r="D9339" s="389" t="s">
        <v>663</v>
      </c>
      <c r="E9339" s="389" t="s">
        <v>648</v>
      </c>
      <c r="F9339" s="389" t="s">
        <v>664</v>
      </c>
      <c r="G9339" s="389" t="s">
        <v>649</v>
      </c>
    </row>
    <row r="9340" spans="1:7">
      <c r="A9340" s="389" t="s">
        <v>526</v>
      </c>
      <c r="B9340" s="389" t="s">
        <v>517</v>
      </c>
      <c r="C9340" s="389">
        <v>11.3896292917</v>
      </c>
      <c r="D9340" s="389" t="s">
        <v>663</v>
      </c>
      <c r="E9340" s="389" t="s">
        <v>648</v>
      </c>
      <c r="F9340" s="389" t="s">
        <v>664</v>
      </c>
      <c r="G9340" s="389" t="s">
        <v>649</v>
      </c>
    </row>
    <row r="9341" spans="1:7">
      <c r="A9341" s="389" t="s">
        <v>555</v>
      </c>
      <c r="B9341" s="389" t="s">
        <v>517</v>
      </c>
      <c r="C9341" s="389">
        <v>18.8008067043999</v>
      </c>
      <c r="D9341" s="389" t="s">
        <v>663</v>
      </c>
      <c r="E9341" s="389" t="s">
        <v>648</v>
      </c>
      <c r="F9341" s="389" t="s">
        <v>664</v>
      </c>
      <c r="G9341" s="389" t="s">
        <v>649</v>
      </c>
    </row>
    <row r="9342" spans="1:7">
      <c r="A9342" s="389" t="s">
        <v>551</v>
      </c>
      <c r="B9342" s="389" t="s">
        <v>517</v>
      </c>
      <c r="C9342" s="389">
        <v>0.50450547745499996</v>
      </c>
      <c r="D9342" s="389" t="s">
        <v>663</v>
      </c>
      <c r="E9342" s="389" t="s">
        <v>648</v>
      </c>
      <c r="F9342" s="389" t="s">
        <v>664</v>
      </c>
      <c r="G9342" s="389" t="s">
        <v>649</v>
      </c>
    </row>
    <row r="9343" spans="1:7">
      <c r="A9343" s="389" t="s">
        <v>581</v>
      </c>
      <c r="B9343" s="389" t="s">
        <v>517</v>
      </c>
      <c r="C9343" s="389">
        <v>3.2231990292999999</v>
      </c>
      <c r="D9343" s="389" t="s">
        <v>663</v>
      </c>
      <c r="E9343" s="389" t="s">
        <v>648</v>
      </c>
      <c r="F9343" s="389" t="s">
        <v>664</v>
      </c>
      <c r="G9343" s="389" t="s">
        <v>649</v>
      </c>
    </row>
    <row r="9344" spans="1:7">
      <c r="A9344" s="389" t="s">
        <v>577</v>
      </c>
      <c r="B9344" s="389" t="s">
        <v>517</v>
      </c>
      <c r="C9344" s="389">
        <v>3.9798451080400001</v>
      </c>
      <c r="D9344" s="389" t="s">
        <v>663</v>
      </c>
      <c r="E9344" s="389" t="s">
        <v>648</v>
      </c>
      <c r="F9344" s="389" t="s">
        <v>664</v>
      </c>
      <c r="G9344" s="389" t="s">
        <v>649</v>
      </c>
    </row>
    <row r="9345" spans="1:7">
      <c r="A9345" s="389" t="s">
        <v>577</v>
      </c>
      <c r="B9345" s="389" t="s">
        <v>517</v>
      </c>
      <c r="C9345" s="389">
        <v>3.9798451080400001</v>
      </c>
      <c r="D9345" s="389" t="s">
        <v>663</v>
      </c>
      <c r="E9345" s="389" t="s">
        <v>648</v>
      </c>
      <c r="F9345" s="389" t="s">
        <v>664</v>
      </c>
      <c r="G9345" s="389" t="s">
        <v>649</v>
      </c>
    </row>
    <row r="9346" spans="1:7">
      <c r="A9346" s="389" t="s">
        <v>578</v>
      </c>
      <c r="B9346" s="389" t="s">
        <v>517</v>
      </c>
      <c r="C9346" s="389">
        <v>1.0837143440599999</v>
      </c>
      <c r="D9346" s="389" t="s">
        <v>663</v>
      </c>
      <c r="E9346" s="389" t="s">
        <v>648</v>
      </c>
      <c r="F9346" s="389" t="s">
        <v>664</v>
      </c>
      <c r="G9346" s="389" t="s">
        <v>649</v>
      </c>
    </row>
    <row r="9347" spans="1:7">
      <c r="A9347" s="389" t="s">
        <v>578</v>
      </c>
      <c r="B9347" s="389" t="s">
        <v>517</v>
      </c>
      <c r="C9347" s="389">
        <v>1.0837143440599999</v>
      </c>
      <c r="D9347" s="389" t="s">
        <v>663</v>
      </c>
      <c r="E9347" s="389" t="s">
        <v>648</v>
      </c>
      <c r="F9347" s="389" t="s">
        <v>664</v>
      </c>
      <c r="G9347" s="389" t="s">
        <v>649</v>
      </c>
    </row>
    <row r="9348" spans="1:7">
      <c r="A9348" s="389" t="s">
        <v>551</v>
      </c>
      <c r="B9348" s="389" t="s">
        <v>517</v>
      </c>
      <c r="C9348" s="389">
        <v>10.5521296837</v>
      </c>
      <c r="D9348" s="389" t="s">
        <v>663</v>
      </c>
      <c r="E9348" s="389" t="s">
        <v>648</v>
      </c>
      <c r="F9348" s="389" t="s">
        <v>664</v>
      </c>
      <c r="G9348" s="389" t="s">
        <v>649</v>
      </c>
    </row>
    <row r="9349" spans="1:7">
      <c r="A9349" s="389" t="s">
        <v>542</v>
      </c>
      <c r="B9349" s="389" t="s">
        <v>517</v>
      </c>
      <c r="C9349" s="389">
        <v>13.045701444100001</v>
      </c>
      <c r="D9349" s="389" t="s">
        <v>663</v>
      </c>
      <c r="E9349" s="389" t="s">
        <v>648</v>
      </c>
      <c r="F9349" s="389" t="s">
        <v>664</v>
      </c>
      <c r="G9349" s="389" t="s">
        <v>649</v>
      </c>
    </row>
    <row r="9350" spans="1:7">
      <c r="A9350" s="389" t="s">
        <v>542</v>
      </c>
      <c r="B9350" s="389" t="s">
        <v>517</v>
      </c>
      <c r="C9350" s="389">
        <v>13.045701444100001</v>
      </c>
      <c r="D9350" s="389" t="s">
        <v>663</v>
      </c>
      <c r="E9350" s="389" t="s">
        <v>648</v>
      </c>
      <c r="F9350" s="389" t="s">
        <v>664</v>
      </c>
      <c r="G9350" s="389" t="s">
        <v>649</v>
      </c>
    </row>
    <row r="9351" spans="1:7">
      <c r="A9351" s="389" t="s">
        <v>546</v>
      </c>
      <c r="B9351" s="389" t="s">
        <v>517</v>
      </c>
      <c r="C9351" s="389">
        <v>29.492544104099899</v>
      </c>
      <c r="D9351" s="389" t="s">
        <v>663</v>
      </c>
      <c r="E9351" s="389" t="s">
        <v>648</v>
      </c>
      <c r="F9351" s="389" t="s">
        <v>664</v>
      </c>
      <c r="G9351" s="389" t="s">
        <v>649</v>
      </c>
    </row>
    <row r="9352" spans="1:7">
      <c r="A9352" s="389" t="s">
        <v>530</v>
      </c>
      <c r="B9352" s="389" t="s">
        <v>517</v>
      </c>
      <c r="C9352" s="389">
        <v>30.674568809</v>
      </c>
      <c r="D9352" s="389" t="s">
        <v>663</v>
      </c>
      <c r="E9352" s="389" t="s">
        <v>648</v>
      </c>
      <c r="F9352" s="389" t="s">
        <v>664</v>
      </c>
      <c r="G9352" s="389" t="s">
        <v>649</v>
      </c>
    </row>
    <row r="9353" spans="1:7">
      <c r="A9353" s="389" t="s">
        <v>543</v>
      </c>
      <c r="B9353" s="389" t="s">
        <v>517</v>
      </c>
      <c r="C9353" s="389">
        <v>5.4010820944600004</v>
      </c>
      <c r="D9353" s="389" t="s">
        <v>663</v>
      </c>
      <c r="E9353" s="389" t="s">
        <v>648</v>
      </c>
      <c r="F9353" s="389" t="s">
        <v>664</v>
      </c>
      <c r="G9353" s="389" t="s">
        <v>649</v>
      </c>
    </row>
    <row r="9354" spans="1:7">
      <c r="A9354" s="389" t="s">
        <v>543</v>
      </c>
      <c r="B9354" s="389" t="s">
        <v>517</v>
      </c>
      <c r="C9354" s="389">
        <v>5.4010820944600004</v>
      </c>
      <c r="D9354" s="389" t="s">
        <v>663</v>
      </c>
      <c r="E9354" s="389" t="s">
        <v>648</v>
      </c>
      <c r="F9354" s="389" t="s">
        <v>664</v>
      </c>
      <c r="G9354" s="389" t="s">
        <v>649</v>
      </c>
    </row>
    <row r="9355" spans="1:7">
      <c r="A9355" s="389" t="s">
        <v>580</v>
      </c>
      <c r="B9355" s="389" t="s">
        <v>517</v>
      </c>
      <c r="C9355" s="389">
        <v>5.4010820944600004</v>
      </c>
      <c r="D9355" s="389" t="s">
        <v>663</v>
      </c>
      <c r="E9355" s="389" t="s">
        <v>648</v>
      </c>
      <c r="F9355" s="389" t="s">
        <v>664</v>
      </c>
      <c r="G9355" s="389" t="s">
        <v>649</v>
      </c>
    </row>
    <row r="9356" spans="1:7">
      <c r="A9356" s="389" t="s">
        <v>549</v>
      </c>
      <c r="B9356" s="389" t="s">
        <v>517</v>
      </c>
      <c r="C9356" s="389">
        <v>9.6493321164899903</v>
      </c>
      <c r="D9356" s="389" t="s">
        <v>663</v>
      </c>
      <c r="E9356" s="389" t="s">
        <v>648</v>
      </c>
      <c r="F9356" s="389" t="s">
        <v>664</v>
      </c>
      <c r="G9356" s="389" t="s">
        <v>649</v>
      </c>
    </row>
    <row r="9357" spans="1:7">
      <c r="A9357" s="389" t="s">
        <v>552</v>
      </c>
      <c r="B9357" s="389" t="s">
        <v>517</v>
      </c>
      <c r="C9357" s="389">
        <v>13.453043791300001</v>
      </c>
      <c r="D9357" s="389" t="s">
        <v>663</v>
      </c>
      <c r="E9357" s="389" t="s">
        <v>648</v>
      </c>
      <c r="F9357" s="389" t="s">
        <v>664</v>
      </c>
      <c r="G9357" s="389" t="s">
        <v>649</v>
      </c>
    </row>
    <row r="9358" spans="1:7">
      <c r="A9358" s="389" t="s">
        <v>564</v>
      </c>
      <c r="B9358" s="389" t="s">
        <v>517</v>
      </c>
      <c r="C9358" s="389">
        <v>1.3949343548799999</v>
      </c>
      <c r="D9358" s="389" t="s">
        <v>663</v>
      </c>
      <c r="E9358" s="389" t="s">
        <v>648</v>
      </c>
      <c r="F9358" s="389" t="s">
        <v>664</v>
      </c>
      <c r="G9358" s="389" t="s">
        <v>649</v>
      </c>
    </row>
    <row r="9359" spans="1:7">
      <c r="A9359" s="389" t="s">
        <v>554</v>
      </c>
      <c r="B9359" s="389" t="s">
        <v>517</v>
      </c>
      <c r="C9359" s="389">
        <v>1.50905818726</v>
      </c>
      <c r="D9359" s="389" t="s">
        <v>663</v>
      </c>
      <c r="E9359" s="389" t="s">
        <v>648</v>
      </c>
      <c r="F9359" s="389" t="s">
        <v>664</v>
      </c>
      <c r="G9359" s="389" t="s">
        <v>649</v>
      </c>
    </row>
    <row r="9360" spans="1:7">
      <c r="A9360" s="389" t="s">
        <v>578</v>
      </c>
      <c r="B9360" s="389" t="s">
        <v>517</v>
      </c>
      <c r="C9360" s="389">
        <v>1.50905818726</v>
      </c>
      <c r="D9360" s="389" t="s">
        <v>663</v>
      </c>
      <c r="E9360" s="389" t="s">
        <v>648</v>
      </c>
      <c r="F9360" s="389" t="s">
        <v>664</v>
      </c>
      <c r="G9360" s="389" t="s">
        <v>649</v>
      </c>
    </row>
    <row r="9361" spans="1:7">
      <c r="A9361" s="389" t="s">
        <v>571</v>
      </c>
      <c r="B9361" s="389" t="s">
        <v>517</v>
      </c>
      <c r="C9361" s="389">
        <v>9.0522736074499903</v>
      </c>
      <c r="D9361" s="389" t="s">
        <v>663</v>
      </c>
      <c r="E9361" s="389" t="s">
        <v>648</v>
      </c>
      <c r="F9361" s="389" t="s">
        <v>664</v>
      </c>
      <c r="G9361" s="389" t="s">
        <v>649</v>
      </c>
    </row>
    <row r="9362" spans="1:7">
      <c r="A9362" s="389" t="s">
        <v>581</v>
      </c>
      <c r="B9362" s="389" t="s">
        <v>517</v>
      </c>
      <c r="C9362" s="389">
        <v>18.9219379612999</v>
      </c>
      <c r="D9362" s="389" t="s">
        <v>663</v>
      </c>
      <c r="E9362" s="389" t="s">
        <v>648</v>
      </c>
      <c r="F9362" s="389" t="s">
        <v>664</v>
      </c>
      <c r="G9362" s="389" t="s">
        <v>649</v>
      </c>
    </row>
    <row r="9363" spans="1:7">
      <c r="A9363" s="389" t="s">
        <v>579</v>
      </c>
      <c r="B9363" s="389" t="s">
        <v>517</v>
      </c>
      <c r="C9363" s="389">
        <v>8.1067613945700003</v>
      </c>
      <c r="D9363" s="389" t="s">
        <v>663</v>
      </c>
      <c r="E9363" s="389" t="s">
        <v>648</v>
      </c>
      <c r="F9363" s="389" t="s">
        <v>664</v>
      </c>
      <c r="G9363" s="389" t="s">
        <v>649</v>
      </c>
    </row>
    <row r="9364" spans="1:7">
      <c r="A9364" s="389" t="s">
        <v>579</v>
      </c>
      <c r="B9364" s="389" t="s">
        <v>517</v>
      </c>
      <c r="C9364" s="389">
        <v>8.1067613945700003</v>
      </c>
      <c r="D9364" s="389" t="s">
        <v>663</v>
      </c>
      <c r="E9364" s="389" t="s">
        <v>648</v>
      </c>
      <c r="F9364" s="389" t="s">
        <v>664</v>
      </c>
      <c r="G9364" s="389" t="s">
        <v>649</v>
      </c>
    </row>
    <row r="9365" spans="1:7">
      <c r="A9365" s="389" t="s">
        <v>551</v>
      </c>
      <c r="B9365" s="389" t="s">
        <v>517</v>
      </c>
      <c r="C9365" s="389">
        <v>1.7018666283399999</v>
      </c>
      <c r="D9365" s="389" t="s">
        <v>663</v>
      </c>
      <c r="E9365" s="389" t="s">
        <v>648</v>
      </c>
      <c r="F9365" s="389" t="s">
        <v>664</v>
      </c>
      <c r="G9365" s="389" t="s">
        <v>649</v>
      </c>
    </row>
    <row r="9366" spans="1:7">
      <c r="A9366" s="389" t="s">
        <v>551</v>
      </c>
      <c r="B9366" s="389" t="s">
        <v>517</v>
      </c>
      <c r="C9366" s="389">
        <v>1.7018666283399999</v>
      </c>
      <c r="D9366" s="389" t="s">
        <v>663</v>
      </c>
      <c r="E9366" s="389" t="s">
        <v>648</v>
      </c>
      <c r="F9366" s="389" t="s">
        <v>664</v>
      </c>
      <c r="G9366" s="389" t="s">
        <v>649</v>
      </c>
    </row>
    <row r="9367" spans="1:7">
      <c r="A9367" s="389" t="s">
        <v>552</v>
      </c>
      <c r="B9367" s="389" t="s">
        <v>517</v>
      </c>
      <c r="C9367" s="389">
        <v>2.2064593944099999</v>
      </c>
      <c r="D9367" s="389" t="s">
        <v>663</v>
      </c>
      <c r="E9367" s="389" t="s">
        <v>648</v>
      </c>
      <c r="F9367" s="389" t="s">
        <v>664</v>
      </c>
      <c r="G9367" s="389" t="s">
        <v>649</v>
      </c>
    </row>
    <row r="9368" spans="1:7">
      <c r="A9368" s="389" t="s">
        <v>551</v>
      </c>
      <c r="B9368" s="389" t="s">
        <v>517</v>
      </c>
      <c r="C9368" s="389">
        <v>18.0629375936999</v>
      </c>
      <c r="D9368" s="389" t="s">
        <v>663</v>
      </c>
      <c r="E9368" s="389" t="s">
        <v>648</v>
      </c>
      <c r="F9368" s="389" t="s">
        <v>664</v>
      </c>
      <c r="G9368" s="389" t="s">
        <v>649</v>
      </c>
    </row>
    <row r="9369" spans="1:7">
      <c r="A9369" s="389" t="s">
        <v>571</v>
      </c>
      <c r="B9369" s="389" t="s">
        <v>517</v>
      </c>
      <c r="C9369" s="389">
        <v>9.6795827885399905</v>
      </c>
      <c r="D9369" s="389" t="s">
        <v>663</v>
      </c>
      <c r="E9369" s="389" t="s">
        <v>648</v>
      </c>
      <c r="F9369" s="389" t="s">
        <v>664</v>
      </c>
      <c r="G9369" s="389" t="s">
        <v>649</v>
      </c>
    </row>
    <row r="9370" spans="1:7">
      <c r="A9370" s="389" t="s">
        <v>571</v>
      </c>
      <c r="B9370" s="389" t="s">
        <v>517</v>
      </c>
      <c r="C9370" s="389">
        <v>9.6795827885399905</v>
      </c>
      <c r="D9370" s="389" t="s">
        <v>663</v>
      </c>
      <c r="E9370" s="389" t="s">
        <v>648</v>
      </c>
      <c r="F9370" s="389" t="s">
        <v>664</v>
      </c>
      <c r="G9370" s="389" t="s">
        <v>649</v>
      </c>
    </row>
    <row r="9371" spans="1:7">
      <c r="A9371" s="389" t="s">
        <v>571</v>
      </c>
      <c r="B9371" s="389" t="s">
        <v>517</v>
      </c>
      <c r="C9371" s="389">
        <v>9.6795827885399905</v>
      </c>
      <c r="D9371" s="389" t="s">
        <v>663</v>
      </c>
      <c r="E9371" s="389" t="s">
        <v>648</v>
      </c>
      <c r="F9371" s="389" t="s">
        <v>664</v>
      </c>
      <c r="G9371" s="389" t="s">
        <v>649</v>
      </c>
    </row>
    <row r="9372" spans="1:7">
      <c r="A9372" s="389" t="s">
        <v>550</v>
      </c>
      <c r="B9372" s="389" t="s">
        <v>517</v>
      </c>
      <c r="C9372" s="389">
        <v>3.44914218604</v>
      </c>
      <c r="D9372" s="389" t="s">
        <v>663</v>
      </c>
      <c r="E9372" s="389" t="s">
        <v>648</v>
      </c>
      <c r="F9372" s="389" t="s">
        <v>664</v>
      </c>
      <c r="G9372" s="389" t="s">
        <v>649</v>
      </c>
    </row>
    <row r="9373" spans="1:7">
      <c r="A9373" s="389" t="s">
        <v>551</v>
      </c>
      <c r="B9373" s="389" t="s">
        <v>517</v>
      </c>
      <c r="C9373" s="389">
        <v>13.0646828436</v>
      </c>
      <c r="D9373" s="389" t="s">
        <v>663</v>
      </c>
      <c r="E9373" s="389" t="s">
        <v>648</v>
      </c>
      <c r="F9373" s="389" t="s">
        <v>664</v>
      </c>
      <c r="G9373" s="389" t="s">
        <v>649</v>
      </c>
    </row>
    <row r="9374" spans="1:7">
      <c r="A9374" s="389" t="s">
        <v>554</v>
      </c>
      <c r="B9374" s="389" t="s">
        <v>517</v>
      </c>
      <c r="C9374" s="389">
        <v>4.8130276082399996</v>
      </c>
      <c r="D9374" s="389" t="s">
        <v>663</v>
      </c>
      <c r="E9374" s="389" t="s">
        <v>648</v>
      </c>
      <c r="F9374" s="389" t="s">
        <v>664</v>
      </c>
      <c r="G9374" s="389" t="s">
        <v>649</v>
      </c>
    </row>
    <row r="9375" spans="1:7">
      <c r="A9375" s="389" t="s">
        <v>551</v>
      </c>
      <c r="B9375" s="389" t="s">
        <v>517</v>
      </c>
      <c r="C9375" s="389">
        <v>2.1760966336099998</v>
      </c>
      <c r="D9375" s="389" t="s">
        <v>663</v>
      </c>
      <c r="E9375" s="389" t="s">
        <v>648</v>
      </c>
      <c r="F9375" s="389" t="s">
        <v>664</v>
      </c>
      <c r="G9375" s="389" t="s">
        <v>649</v>
      </c>
    </row>
    <row r="9376" spans="1:7">
      <c r="A9376" s="389" t="s">
        <v>551</v>
      </c>
      <c r="B9376" s="389" t="s">
        <v>517</v>
      </c>
      <c r="C9376" s="389">
        <v>2.1760966336099998</v>
      </c>
      <c r="D9376" s="389" t="s">
        <v>663</v>
      </c>
      <c r="E9376" s="389" t="s">
        <v>648</v>
      </c>
      <c r="F9376" s="389" t="s">
        <v>664</v>
      </c>
      <c r="G9376" s="389" t="s">
        <v>649</v>
      </c>
    </row>
    <row r="9377" spans="1:7">
      <c r="A9377" s="389" t="s">
        <v>551</v>
      </c>
      <c r="B9377" s="389" t="s">
        <v>517</v>
      </c>
      <c r="C9377" s="389">
        <v>2.1760966336099998</v>
      </c>
      <c r="D9377" s="389" t="s">
        <v>663</v>
      </c>
      <c r="E9377" s="389" t="s">
        <v>648</v>
      </c>
      <c r="F9377" s="389" t="s">
        <v>664</v>
      </c>
      <c r="G9377" s="389" t="s">
        <v>649</v>
      </c>
    </row>
    <row r="9378" spans="1:7">
      <c r="A9378" s="389" t="s">
        <v>551</v>
      </c>
      <c r="B9378" s="389" t="s">
        <v>517</v>
      </c>
      <c r="C9378" s="389">
        <v>1.34775437701</v>
      </c>
      <c r="D9378" s="389" t="s">
        <v>663</v>
      </c>
      <c r="E9378" s="389" t="s">
        <v>648</v>
      </c>
      <c r="F9378" s="389" t="s">
        <v>664</v>
      </c>
      <c r="G9378" s="389" t="s">
        <v>649</v>
      </c>
    </row>
    <row r="9379" spans="1:7">
      <c r="A9379" s="389" t="s">
        <v>543</v>
      </c>
      <c r="B9379" s="389" t="s">
        <v>517</v>
      </c>
      <c r="C9379" s="389">
        <v>4.5404843976900002</v>
      </c>
      <c r="D9379" s="389" t="s">
        <v>663</v>
      </c>
      <c r="E9379" s="389" t="s">
        <v>648</v>
      </c>
      <c r="F9379" s="389" t="s">
        <v>664</v>
      </c>
      <c r="G9379" s="389" t="s">
        <v>649</v>
      </c>
    </row>
    <row r="9380" spans="1:7">
      <c r="A9380" s="389" t="s">
        <v>528</v>
      </c>
      <c r="B9380" s="389" t="s">
        <v>517</v>
      </c>
      <c r="C9380" s="389">
        <v>8.7143402969500006</v>
      </c>
      <c r="D9380" s="389" t="s">
        <v>663</v>
      </c>
      <c r="E9380" s="389" t="s">
        <v>648</v>
      </c>
      <c r="F9380" s="389" t="s">
        <v>664</v>
      </c>
      <c r="G9380" s="389" t="s">
        <v>649</v>
      </c>
    </row>
    <row r="9381" spans="1:7">
      <c r="A9381" s="389" t="s">
        <v>571</v>
      </c>
      <c r="B9381" s="389" t="s">
        <v>517</v>
      </c>
      <c r="C9381" s="389">
        <v>4.5570151554600002</v>
      </c>
      <c r="D9381" s="389" t="s">
        <v>663</v>
      </c>
      <c r="E9381" s="389" t="s">
        <v>648</v>
      </c>
      <c r="F9381" s="389" t="s">
        <v>664</v>
      </c>
      <c r="G9381" s="389" t="s">
        <v>649</v>
      </c>
    </row>
    <row r="9382" spans="1:7">
      <c r="A9382" s="389" t="s">
        <v>552</v>
      </c>
      <c r="B9382" s="389" t="s">
        <v>517</v>
      </c>
      <c r="C9382" s="389">
        <v>1.4999236889500001</v>
      </c>
      <c r="D9382" s="389" t="s">
        <v>663</v>
      </c>
      <c r="E9382" s="389" t="s">
        <v>648</v>
      </c>
      <c r="F9382" s="389" t="s">
        <v>664</v>
      </c>
      <c r="G9382" s="389" t="s">
        <v>649</v>
      </c>
    </row>
    <row r="9383" spans="1:7">
      <c r="A9383" s="389" t="s">
        <v>552</v>
      </c>
      <c r="B9383" s="389" t="s">
        <v>517</v>
      </c>
      <c r="C9383" s="389">
        <v>1.4999236889500001</v>
      </c>
      <c r="D9383" s="389" t="s">
        <v>663</v>
      </c>
      <c r="E9383" s="389" t="s">
        <v>648</v>
      </c>
      <c r="F9383" s="389" t="s">
        <v>664</v>
      </c>
      <c r="G9383" s="389" t="s">
        <v>649</v>
      </c>
    </row>
    <row r="9384" spans="1:7">
      <c r="A9384" s="389" t="s">
        <v>530</v>
      </c>
      <c r="B9384" s="389" t="s">
        <v>517</v>
      </c>
      <c r="C9384" s="389">
        <v>8.5894427308200001</v>
      </c>
      <c r="D9384" s="389" t="s">
        <v>663</v>
      </c>
      <c r="E9384" s="389" t="s">
        <v>648</v>
      </c>
      <c r="F9384" s="389" t="s">
        <v>664</v>
      </c>
      <c r="G9384" s="389" t="s">
        <v>649</v>
      </c>
    </row>
    <row r="9385" spans="1:7">
      <c r="A9385" s="389" t="s">
        <v>579</v>
      </c>
      <c r="B9385" s="389" t="s">
        <v>517</v>
      </c>
      <c r="C9385" s="389">
        <v>8.5894427308200001</v>
      </c>
      <c r="D9385" s="389" t="s">
        <v>663</v>
      </c>
      <c r="E9385" s="389" t="s">
        <v>648</v>
      </c>
      <c r="F9385" s="389" t="s">
        <v>664</v>
      </c>
      <c r="G9385" s="389" t="s">
        <v>649</v>
      </c>
    </row>
    <row r="9386" spans="1:7">
      <c r="A9386" s="389" t="s">
        <v>524</v>
      </c>
      <c r="B9386" s="389" t="s">
        <v>517</v>
      </c>
      <c r="C9386" s="389">
        <v>58.370761351699898</v>
      </c>
      <c r="D9386" s="389" t="s">
        <v>663</v>
      </c>
      <c r="E9386" s="389" t="s">
        <v>648</v>
      </c>
      <c r="F9386" s="389" t="s">
        <v>664</v>
      </c>
      <c r="G9386" s="389" t="s">
        <v>649</v>
      </c>
    </row>
    <row r="9387" spans="1:7">
      <c r="A9387" s="389" t="s">
        <v>524</v>
      </c>
      <c r="B9387" s="389" t="s">
        <v>517</v>
      </c>
      <c r="C9387" s="389">
        <v>58.370761351699898</v>
      </c>
      <c r="D9387" s="389" t="s">
        <v>663</v>
      </c>
      <c r="E9387" s="389" t="s">
        <v>648</v>
      </c>
      <c r="F9387" s="389" t="s">
        <v>664</v>
      </c>
      <c r="G9387" s="389" t="s">
        <v>649</v>
      </c>
    </row>
    <row r="9388" spans="1:7">
      <c r="A9388" s="389" t="s">
        <v>524</v>
      </c>
      <c r="B9388" s="389" t="s">
        <v>517</v>
      </c>
      <c r="C9388" s="389">
        <v>58.370761351699898</v>
      </c>
      <c r="D9388" s="389" t="s">
        <v>663</v>
      </c>
      <c r="E9388" s="389" t="s">
        <v>648</v>
      </c>
      <c r="F9388" s="389" t="s">
        <v>664</v>
      </c>
      <c r="G9388" s="389" t="s">
        <v>649</v>
      </c>
    </row>
    <row r="9389" spans="1:7">
      <c r="A9389" s="389" t="s">
        <v>524</v>
      </c>
      <c r="B9389" s="389" t="s">
        <v>517</v>
      </c>
      <c r="C9389" s="389">
        <v>58.370761351699898</v>
      </c>
      <c r="D9389" s="389" t="s">
        <v>663</v>
      </c>
      <c r="E9389" s="389" t="s">
        <v>648</v>
      </c>
      <c r="F9389" s="389" t="s">
        <v>664</v>
      </c>
      <c r="G9389" s="389" t="s">
        <v>649</v>
      </c>
    </row>
    <row r="9390" spans="1:7">
      <c r="A9390" s="389" t="s">
        <v>529</v>
      </c>
      <c r="B9390" s="389" t="s">
        <v>517</v>
      </c>
      <c r="C9390" s="389">
        <v>11.4329004228</v>
      </c>
      <c r="D9390" s="389" t="s">
        <v>663</v>
      </c>
      <c r="E9390" s="389" t="s">
        <v>648</v>
      </c>
      <c r="F9390" s="389" t="s">
        <v>664</v>
      </c>
      <c r="G9390" s="389" t="s">
        <v>649</v>
      </c>
    </row>
    <row r="9391" spans="1:7">
      <c r="A9391" s="389" t="s">
        <v>527</v>
      </c>
      <c r="B9391" s="389" t="s">
        <v>517</v>
      </c>
      <c r="C9391" s="389">
        <v>10.1366262621</v>
      </c>
      <c r="D9391" s="389" t="s">
        <v>663</v>
      </c>
      <c r="E9391" s="389" t="s">
        <v>648</v>
      </c>
      <c r="F9391" s="389" t="s">
        <v>664</v>
      </c>
      <c r="G9391" s="389" t="s">
        <v>649</v>
      </c>
    </row>
    <row r="9392" spans="1:7">
      <c r="A9392" s="389" t="s">
        <v>551</v>
      </c>
      <c r="B9392" s="389" t="s">
        <v>517</v>
      </c>
      <c r="C9392" s="389">
        <v>3.2747676566699999</v>
      </c>
      <c r="D9392" s="389" t="s">
        <v>663</v>
      </c>
      <c r="E9392" s="389" t="s">
        <v>648</v>
      </c>
      <c r="F9392" s="389" t="s">
        <v>664</v>
      </c>
      <c r="G9392" s="389" t="s">
        <v>649</v>
      </c>
    </row>
    <row r="9393" spans="1:7">
      <c r="A9393" s="389" t="s">
        <v>571</v>
      </c>
      <c r="B9393" s="389" t="s">
        <v>517</v>
      </c>
      <c r="C9393" s="389">
        <v>3.2440232470699999</v>
      </c>
      <c r="D9393" s="389" t="s">
        <v>663</v>
      </c>
      <c r="E9393" s="389" t="s">
        <v>648</v>
      </c>
      <c r="F9393" s="389" t="s">
        <v>664</v>
      </c>
      <c r="G9393" s="389" t="s">
        <v>649</v>
      </c>
    </row>
    <row r="9394" spans="1:7">
      <c r="A9394" s="389" t="s">
        <v>571</v>
      </c>
      <c r="B9394" s="389" t="s">
        <v>517</v>
      </c>
      <c r="C9394" s="389">
        <v>3.2440232470699999</v>
      </c>
      <c r="D9394" s="389" t="s">
        <v>663</v>
      </c>
      <c r="E9394" s="389" t="s">
        <v>648</v>
      </c>
      <c r="F9394" s="389" t="s">
        <v>664</v>
      </c>
      <c r="G9394" s="389" t="s">
        <v>649</v>
      </c>
    </row>
    <row r="9395" spans="1:7">
      <c r="A9395" s="389" t="s">
        <v>571</v>
      </c>
      <c r="B9395" s="389" t="s">
        <v>517</v>
      </c>
      <c r="C9395" s="389">
        <v>3.2440232470699999</v>
      </c>
      <c r="D9395" s="389" t="s">
        <v>663</v>
      </c>
      <c r="E9395" s="389" t="s">
        <v>648</v>
      </c>
      <c r="F9395" s="389" t="s">
        <v>664</v>
      </c>
      <c r="G9395" s="389" t="s">
        <v>649</v>
      </c>
    </row>
    <row r="9396" spans="1:7">
      <c r="A9396" s="389" t="s">
        <v>571</v>
      </c>
      <c r="B9396" s="389" t="s">
        <v>517</v>
      </c>
      <c r="C9396" s="389">
        <v>3.2440232470699999</v>
      </c>
      <c r="D9396" s="389" t="s">
        <v>663</v>
      </c>
      <c r="E9396" s="389" t="s">
        <v>648</v>
      </c>
      <c r="F9396" s="389" t="s">
        <v>664</v>
      </c>
      <c r="G9396" s="389" t="s">
        <v>649</v>
      </c>
    </row>
    <row r="9397" spans="1:7">
      <c r="A9397" s="389" t="s">
        <v>571</v>
      </c>
      <c r="B9397" s="389" t="s">
        <v>517</v>
      </c>
      <c r="C9397" s="389">
        <v>3.2440232470699999</v>
      </c>
      <c r="D9397" s="389" t="s">
        <v>663</v>
      </c>
      <c r="E9397" s="389" t="s">
        <v>648</v>
      </c>
      <c r="F9397" s="389" t="s">
        <v>664</v>
      </c>
      <c r="G9397" s="389" t="s">
        <v>649</v>
      </c>
    </row>
    <row r="9398" spans="1:7">
      <c r="A9398" s="389" t="s">
        <v>547</v>
      </c>
      <c r="B9398" s="389" t="s">
        <v>517</v>
      </c>
      <c r="C9398" s="389">
        <v>42.893627319700002</v>
      </c>
      <c r="D9398" s="389" t="s">
        <v>663</v>
      </c>
      <c r="E9398" s="389" t="s">
        <v>648</v>
      </c>
      <c r="F9398" s="389" t="s">
        <v>664</v>
      </c>
      <c r="G9398" s="389" t="s">
        <v>649</v>
      </c>
    </row>
    <row r="9399" spans="1:7">
      <c r="A9399" s="389" t="s">
        <v>555</v>
      </c>
      <c r="B9399" s="389" t="s">
        <v>517</v>
      </c>
      <c r="C9399" s="389">
        <v>2.7016389312900002</v>
      </c>
      <c r="D9399" s="389" t="s">
        <v>663</v>
      </c>
      <c r="E9399" s="389" t="s">
        <v>648</v>
      </c>
      <c r="F9399" s="389" t="s">
        <v>664</v>
      </c>
      <c r="G9399" s="389" t="s">
        <v>649</v>
      </c>
    </row>
    <row r="9400" spans="1:7">
      <c r="A9400" s="389" t="s">
        <v>555</v>
      </c>
      <c r="B9400" s="389" t="s">
        <v>517</v>
      </c>
      <c r="C9400" s="389">
        <v>0.95760507272499995</v>
      </c>
      <c r="D9400" s="389" t="s">
        <v>663</v>
      </c>
      <c r="E9400" s="389" t="s">
        <v>648</v>
      </c>
      <c r="F9400" s="389" t="s">
        <v>664</v>
      </c>
      <c r="G9400" s="389" t="s">
        <v>649</v>
      </c>
    </row>
    <row r="9401" spans="1:7">
      <c r="A9401" s="389" t="s">
        <v>578</v>
      </c>
      <c r="B9401" s="389" t="s">
        <v>517</v>
      </c>
      <c r="C9401" s="389">
        <v>0.95760507272499995</v>
      </c>
      <c r="D9401" s="389" t="s">
        <v>663</v>
      </c>
      <c r="E9401" s="389" t="s">
        <v>648</v>
      </c>
      <c r="F9401" s="389" t="s">
        <v>664</v>
      </c>
      <c r="G9401" s="389" t="s">
        <v>649</v>
      </c>
    </row>
    <row r="9402" spans="1:7">
      <c r="A9402" s="389" t="s">
        <v>577</v>
      </c>
      <c r="B9402" s="389" t="s">
        <v>517</v>
      </c>
      <c r="C9402" s="389">
        <v>4.0456531335700001</v>
      </c>
      <c r="D9402" s="389" t="s">
        <v>663</v>
      </c>
      <c r="E9402" s="389" t="s">
        <v>648</v>
      </c>
      <c r="F9402" s="389" t="s">
        <v>664</v>
      </c>
      <c r="G9402" s="389" t="s">
        <v>649</v>
      </c>
    </row>
    <row r="9403" spans="1:7">
      <c r="A9403" s="389" t="s">
        <v>564</v>
      </c>
      <c r="B9403" s="389" t="s">
        <v>517</v>
      </c>
      <c r="C9403" s="389">
        <v>0.499804658608</v>
      </c>
      <c r="D9403" s="389" t="s">
        <v>663</v>
      </c>
      <c r="E9403" s="389" t="s">
        <v>648</v>
      </c>
      <c r="F9403" s="389" t="s">
        <v>664</v>
      </c>
      <c r="G9403" s="389" t="s">
        <v>649</v>
      </c>
    </row>
    <row r="9404" spans="1:7">
      <c r="A9404" s="389" t="s">
        <v>552</v>
      </c>
      <c r="B9404" s="389" t="s">
        <v>517</v>
      </c>
      <c r="C9404" s="389">
        <v>1.2248217894</v>
      </c>
      <c r="D9404" s="389" t="s">
        <v>663</v>
      </c>
      <c r="E9404" s="389" t="s">
        <v>648</v>
      </c>
      <c r="F9404" s="389" t="s">
        <v>664</v>
      </c>
      <c r="G9404" s="389" t="s">
        <v>649</v>
      </c>
    </row>
    <row r="9405" spans="1:7">
      <c r="A9405" s="389" t="s">
        <v>571</v>
      </c>
      <c r="B9405" s="389" t="s">
        <v>517</v>
      </c>
      <c r="C9405" s="389">
        <v>3.9026934352699998</v>
      </c>
      <c r="D9405" s="389" t="s">
        <v>663</v>
      </c>
      <c r="E9405" s="389" t="s">
        <v>648</v>
      </c>
      <c r="F9405" s="389" t="s">
        <v>664</v>
      </c>
      <c r="G9405" s="389" t="s">
        <v>649</v>
      </c>
    </row>
    <row r="9406" spans="1:7">
      <c r="A9406" s="389" t="s">
        <v>578</v>
      </c>
      <c r="B9406" s="389" t="s">
        <v>517</v>
      </c>
      <c r="C9406" s="389">
        <v>0.76072376446099998</v>
      </c>
      <c r="D9406" s="389" t="s">
        <v>663</v>
      </c>
      <c r="E9406" s="389" t="s">
        <v>648</v>
      </c>
      <c r="F9406" s="389" t="s">
        <v>664</v>
      </c>
      <c r="G9406" s="389" t="s">
        <v>649</v>
      </c>
    </row>
    <row r="9407" spans="1:7">
      <c r="A9407" s="389" t="s">
        <v>578</v>
      </c>
      <c r="B9407" s="389" t="s">
        <v>517</v>
      </c>
      <c r="C9407" s="389">
        <v>0.76072376446099998</v>
      </c>
      <c r="D9407" s="389" t="s">
        <v>663</v>
      </c>
      <c r="E9407" s="389" t="s">
        <v>648</v>
      </c>
      <c r="F9407" s="389" t="s">
        <v>664</v>
      </c>
      <c r="G9407" s="389" t="s">
        <v>649</v>
      </c>
    </row>
    <row r="9408" spans="1:7">
      <c r="A9408" s="389" t="s">
        <v>551</v>
      </c>
      <c r="B9408" s="389" t="s">
        <v>517</v>
      </c>
      <c r="C9408" s="389">
        <v>5.34362128176</v>
      </c>
      <c r="D9408" s="389" t="s">
        <v>663</v>
      </c>
      <c r="E9408" s="389" t="s">
        <v>648</v>
      </c>
      <c r="F9408" s="389" t="s">
        <v>664</v>
      </c>
      <c r="G9408" s="389" t="s">
        <v>649</v>
      </c>
    </row>
    <row r="9409" spans="1:7">
      <c r="A9409" s="389" t="s">
        <v>555</v>
      </c>
      <c r="B9409" s="389" t="s">
        <v>517</v>
      </c>
      <c r="C9409" s="389">
        <v>7.2612670662900003</v>
      </c>
      <c r="D9409" s="389" t="s">
        <v>663</v>
      </c>
      <c r="E9409" s="389" t="s">
        <v>648</v>
      </c>
      <c r="F9409" s="389" t="s">
        <v>664</v>
      </c>
      <c r="G9409" s="389" t="s">
        <v>649</v>
      </c>
    </row>
    <row r="9410" spans="1:7">
      <c r="A9410" s="389" t="s">
        <v>578</v>
      </c>
      <c r="B9410" s="389" t="s">
        <v>517</v>
      </c>
      <c r="C9410" s="389">
        <v>7.2612670662900003</v>
      </c>
      <c r="D9410" s="389" t="s">
        <v>663</v>
      </c>
      <c r="E9410" s="389" t="s">
        <v>648</v>
      </c>
      <c r="F9410" s="389" t="s">
        <v>664</v>
      </c>
      <c r="G9410" s="389" t="s">
        <v>649</v>
      </c>
    </row>
    <row r="9411" spans="1:7">
      <c r="A9411" s="389" t="s">
        <v>551</v>
      </c>
      <c r="B9411" s="389" t="s">
        <v>517</v>
      </c>
      <c r="C9411" s="389">
        <v>4.09454473031</v>
      </c>
      <c r="D9411" s="389" t="s">
        <v>663</v>
      </c>
      <c r="E9411" s="389" t="s">
        <v>648</v>
      </c>
      <c r="F9411" s="389" t="s">
        <v>664</v>
      </c>
      <c r="G9411" s="389" t="s">
        <v>649</v>
      </c>
    </row>
    <row r="9412" spans="1:7">
      <c r="A9412" s="389" t="s">
        <v>543</v>
      </c>
      <c r="B9412" s="389" t="s">
        <v>517</v>
      </c>
      <c r="C9412" s="389">
        <v>5.4182544019399996</v>
      </c>
      <c r="D9412" s="389" t="s">
        <v>663</v>
      </c>
      <c r="E9412" s="389" t="s">
        <v>648</v>
      </c>
      <c r="F9412" s="389" t="s">
        <v>664</v>
      </c>
      <c r="G9412" s="389" t="s">
        <v>649</v>
      </c>
    </row>
    <row r="9413" spans="1:7">
      <c r="A9413" s="389" t="s">
        <v>560</v>
      </c>
      <c r="B9413" s="389" t="s">
        <v>517</v>
      </c>
      <c r="C9413" s="389">
        <v>6.5328789562200003</v>
      </c>
      <c r="D9413" s="389" t="s">
        <v>663</v>
      </c>
      <c r="E9413" s="389" t="s">
        <v>648</v>
      </c>
      <c r="F9413" s="389" t="s">
        <v>664</v>
      </c>
      <c r="G9413" s="389" t="s">
        <v>649</v>
      </c>
    </row>
    <row r="9414" spans="1:7">
      <c r="A9414" s="389" t="s">
        <v>551</v>
      </c>
      <c r="B9414" s="389" t="s">
        <v>517</v>
      </c>
      <c r="C9414" s="389">
        <v>10.4083950634</v>
      </c>
      <c r="D9414" s="389" t="s">
        <v>663</v>
      </c>
      <c r="E9414" s="389" t="s">
        <v>648</v>
      </c>
      <c r="F9414" s="389" t="s">
        <v>664</v>
      </c>
      <c r="G9414" s="389" t="s">
        <v>649</v>
      </c>
    </row>
    <row r="9415" spans="1:7">
      <c r="A9415" s="389" t="s">
        <v>571</v>
      </c>
      <c r="B9415" s="389" t="s">
        <v>517</v>
      </c>
      <c r="C9415" s="389">
        <v>1.3118881333800001</v>
      </c>
      <c r="D9415" s="389" t="s">
        <v>663</v>
      </c>
      <c r="E9415" s="389" t="s">
        <v>648</v>
      </c>
      <c r="F9415" s="389" t="s">
        <v>664</v>
      </c>
      <c r="G9415" s="389" t="s">
        <v>649</v>
      </c>
    </row>
    <row r="9416" spans="1:7">
      <c r="A9416" s="389" t="s">
        <v>552</v>
      </c>
      <c r="B9416" s="389" t="s">
        <v>517</v>
      </c>
      <c r="C9416" s="389">
        <v>3.5653833871599998</v>
      </c>
      <c r="D9416" s="389" t="s">
        <v>663</v>
      </c>
      <c r="E9416" s="389" t="s">
        <v>648</v>
      </c>
      <c r="F9416" s="389" t="s">
        <v>664</v>
      </c>
      <c r="G9416" s="389" t="s">
        <v>649</v>
      </c>
    </row>
    <row r="9417" spans="1:7">
      <c r="A9417" s="389" t="s">
        <v>526</v>
      </c>
      <c r="B9417" s="389" t="s">
        <v>517</v>
      </c>
      <c r="C9417" s="389">
        <v>1.8109381610599999</v>
      </c>
      <c r="D9417" s="389" t="s">
        <v>663</v>
      </c>
      <c r="E9417" s="389" t="s">
        <v>648</v>
      </c>
      <c r="F9417" s="389" t="s">
        <v>664</v>
      </c>
      <c r="G9417" s="389" t="s">
        <v>649</v>
      </c>
    </row>
    <row r="9418" spans="1:7">
      <c r="A9418" s="389" t="s">
        <v>514</v>
      </c>
      <c r="B9418" s="389" t="s">
        <v>517</v>
      </c>
      <c r="C9418" s="389">
        <v>1.8109381610599999</v>
      </c>
      <c r="D9418" s="389" t="s">
        <v>663</v>
      </c>
      <c r="E9418" s="389" t="s">
        <v>648</v>
      </c>
      <c r="F9418" s="389" t="s">
        <v>664</v>
      </c>
      <c r="G9418" s="389" t="s">
        <v>649</v>
      </c>
    </row>
    <row r="9419" spans="1:7">
      <c r="A9419" s="389" t="s">
        <v>577</v>
      </c>
      <c r="B9419" s="389" t="s">
        <v>517</v>
      </c>
      <c r="C9419" s="389">
        <v>2.00620592288</v>
      </c>
      <c r="D9419" s="389" t="s">
        <v>663</v>
      </c>
      <c r="E9419" s="389" t="s">
        <v>648</v>
      </c>
      <c r="F9419" s="389" t="s">
        <v>664</v>
      </c>
      <c r="G9419" s="389" t="s">
        <v>649</v>
      </c>
    </row>
    <row r="9420" spans="1:7">
      <c r="A9420" s="389" t="s">
        <v>551</v>
      </c>
      <c r="B9420" s="389" t="s">
        <v>517</v>
      </c>
      <c r="C9420" s="389">
        <v>9.7556119137999904</v>
      </c>
      <c r="D9420" s="389" t="s">
        <v>663</v>
      </c>
      <c r="E9420" s="389" t="s">
        <v>648</v>
      </c>
      <c r="F9420" s="389" t="s">
        <v>664</v>
      </c>
      <c r="G9420" s="389" t="s">
        <v>649</v>
      </c>
    </row>
    <row r="9421" spans="1:7">
      <c r="A9421" s="389" t="s">
        <v>551</v>
      </c>
      <c r="B9421" s="389" t="s">
        <v>517</v>
      </c>
      <c r="C9421" s="389">
        <v>9.7556119137999904</v>
      </c>
      <c r="D9421" s="389" t="s">
        <v>663</v>
      </c>
      <c r="E9421" s="389" t="s">
        <v>648</v>
      </c>
      <c r="F9421" s="389" t="s">
        <v>664</v>
      </c>
      <c r="G9421" s="389" t="s">
        <v>649</v>
      </c>
    </row>
    <row r="9422" spans="1:7">
      <c r="A9422" s="389" t="s">
        <v>551</v>
      </c>
      <c r="B9422" s="389" t="s">
        <v>517</v>
      </c>
      <c r="C9422" s="389">
        <v>9.7556119137999904</v>
      </c>
      <c r="D9422" s="389" t="s">
        <v>663</v>
      </c>
      <c r="E9422" s="389" t="s">
        <v>648</v>
      </c>
      <c r="F9422" s="389" t="s">
        <v>664</v>
      </c>
      <c r="G9422" s="389" t="s">
        <v>649</v>
      </c>
    </row>
    <row r="9423" spans="1:7">
      <c r="A9423" s="389" t="s">
        <v>551</v>
      </c>
      <c r="B9423" s="389" t="s">
        <v>517</v>
      </c>
      <c r="C9423" s="389">
        <v>7.0334009454200004</v>
      </c>
      <c r="D9423" s="389" t="s">
        <v>663</v>
      </c>
      <c r="E9423" s="389" t="s">
        <v>648</v>
      </c>
      <c r="F9423" s="389" t="s">
        <v>664</v>
      </c>
      <c r="G9423" s="389" t="s">
        <v>649</v>
      </c>
    </row>
    <row r="9424" spans="1:7">
      <c r="A9424" s="389" t="s">
        <v>528</v>
      </c>
      <c r="B9424" s="389" t="s">
        <v>517</v>
      </c>
      <c r="C9424" s="389">
        <v>4.8984220542700001</v>
      </c>
      <c r="D9424" s="389" t="s">
        <v>663</v>
      </c>
      <c r="E9424" s="389" t="s">
        <v>648</v>
      </c>
      <c r="F9424" s="389" t="s">
        <v>664</v>
      </c>
      <c r="G9424" s="389" t="s">
        <v>649</v>
      </c>
    </row>
    <row r="9425" spans="1:7">
      <c r="A9425" s="389" t="s">
        <v>571</v>
      </c>
      <c r="B9425" s="389" t="s">
        <v>517</v>
      </c>
      <c r="C9425" s="389">
        <v>17.413836718399899</v>
      </c>
      <c r="D9425" s="389" t="s">
        <v>663</v>
      </c>
      <c r="E9425" s="389" t="s">
        <v>648</v>
      </c>
      <c r="F9425" s="389" t="s">
        <v>664</v>
      </c>
      <c r="G9425" s="389" t="s">
        <v>649</v>
      </c>
    </row>
    <row r="9426" spans="1:7">
      <c r="A9426" s="389" t="s">
        <v>571</v>
      </c>
      <c r="B9426" s="389" t="s">
        <v>517</v>
      </c>
      <c r="C9426" s="389">
        <v>17.413836718399899</v>
      </c>
      <c r="D9426" s="389" t="s">
        <v>663</v>
      </c>
      <c r="E9426" s="389" t="s">
        <v>648</v>
      </c>
      <c r="F9426" s="389" t="s">
        <v>664</v>
      </c>
      <c r="G9426" s="389" t="s">
        <v>649</v>
      </c>
    </row>
    <row r="9427" spans="1:7">
      <c r="A9427" s="389" t="s">
        <v>571</v>
      </c>
      <c r="B9427" s="389" t="s">
        <v>517</v>
      </c>
      <c r="C9427" s="389">
        <v>17.413836718399899</v>
      </c>
      <c r="D9427" s="389" t="s">
        <v>663</v>
      </c>
      <c r="E9427" s="389" t="s">
        <v>648</v>
      </c>
      <c r="F9427" s="389" t="s">
        <v>664</v>
      </c>
      <c r="G9427" s="389" t="s">
        <v>649</v>
      </c>
    </row>
    <row r="9428" spans="1:7">
      <c r="A9428" s="389" t="s">
        <v>551</v>
      </c>
      <c r="B9428" s="389" t="s">
        <v>517</v>
      </c>
      <c r="C9428" s="389">
        <v>5.9800880914299999</v>
      </c>
      <c r="D9428" s="389" t="s">
        <v>663</v>
      </c>
      <c r="E9428" s="389" t="s">
        <v>648</v>
      </c>
      <c r="F9428" s="389" t="s">
        <v>664</v>
      </c>
      <c r="G9428" s="389" t="s">
        <v>649</v>
      </c>
    </row>
    <row r="9429" spans="1:7">
      <c r="A9429" s="389" t="s">
        <v>551</v>
      </c>
      <c r="B9429" s="389" t="s">
        <v>517</v>
      </c>
      <c r="C9429" s="389">
        <v>14.293938213000001</v>
      </c>
      <c r="D9429" s="389" t="s">
        <v>663</v>
      </c>
      <c r="E9429" s="389" t="s">
        <v>648</v>
      </c>
      <c r="F9429" s="389" t="s">
        <v>664</v>
      </c>
      <c r="G9429" s="389" t="s">
        <v>649</v>
      </c>
    </row>
    <row r="9430" spans="1:7">
      <c r="A9430" s="389" t="s">
        <v>532</v>
      </c>
      <c r="B9430" s="389" t="s">
        <v>517</v>
      </c>
      <c r="C9430" s="389">
        <v>2.26802959801</v>
      </c>
      <c r="D9430" s="389" t="s">
        <v>663</v>
      </c>
      <c r="E9430" s="389" t="s">
        <v>648</v>
      </c>
      <c r="F9430" s="389" t="s">
        <v>664</v>
      </c>
      <c r="G9430" s="389" t="s">
        <v>649</v>
      </c>
    </row>
    <row r="9431" spans="1:7">
      <c r="A9431" s="389" t="s">
        <v>530</v>
      </c>
      <c r="B9431" s="389" t="s">
        <v>517</v>
      </c>
      <c r="C9431" s="389">
        <v>16.882995781200002</v>
      </c>
      <c r="D9431" s="389" t="s">
        <v>663</v>
      </c>
      <c r="E9431" s="389" t="s">
        <v>648</v>
      </c>
      <c r="F9431" s="389" t="s">
        <v>664</v>
      </c>
      <c r="G9431" s="389" t="s">
        <v>649</v>
      </c>
    </row>
    <row r="9432" spans="1:7">
      <c r="A9432" s="389" t="s">
        <v>577</v>
      </c>
      <c r="B9432" s="389" t="s">
        <v>517</v>
      </c>
      <c r="C9432" s="389">
        <v>13.2331597448</v>
      </c>
      <c r="D9432" s="389" t="s">
        <v>663</v>
      </c>
      <c r="E9432" s="389" t="s">
        <v>648</v>
      </c>
      <c r="F9432" s="389" t="s">
        <v>664</v>
      </c>
      <c r="G9432" s="389" t="s">
        <v>649</v>
      </c>
    </row>
    <row r="9433" spans="1:7">
      <c r="A9433" s="389" t="s">
        <v>550</v>
      </c>
      <c r="B9433" s="389" t="s">
        <v>517</v>
      </c>
      <c r="C9433" s="389">
        <v>7.1323118281299998</v>
      </c>
      <c r="D9433" s="389" t="s">
        <v>663</v>
      </c>
      <c r="E9433" s="389" t="s">
        <v>648</v>
      </c>
      <c r="F9433" s="389" t="s">
        <v>664</v>
      </c>
      <c r="G9433" s="389" t="s">
        <v>649</v>
      </c>
    </row>
    <row r="9434" spans="1:7">
      <c r="A9434" s="389" t="s">
        <v>550</v>
      </c>
      <c r="B9434" s="389" t="s">
        <v>517</v>
      </c>
      <c r="C9434" s="389">
        <v>7.1323118281299998</v>
      </c>
      <c r="D9434" s="389" t="s">
        <v>663</v>
      </c>
      <c r="E9434" s="389" t="s">
        <v>648</v>
      </c>
      <c r="F9434" s="389" t="s">
        <v>664</v>
      </c>
      <c r="G9434" s="389" t="s">
        <v>649</v>
      </c>
    </row>
    <row r="9435" spans="1:7">
      <c r="A9435" s="389" t="s">
        <v>551</v>
      </c>
      <c r="B9435" s="389" t="s">
        <v>517</v>
      </c>
      <c r="C9435" s="389">
        <v>7.6364392954499998</v>
      </c>
      <c r="D9435" s="389" t="s">
        <v>663</v>
      </c>
      <c r="E9435" s="389" t="s">
        <v>648</v>
      </c>
      <c r="F9435" s="389" t="s">
        <v>664</v>
      </c>
      <c r="G9435" s="389" t="s">
        <v>649</v>
      </c>
    </row>
    <row r="9436" spans="1:7">
      <c r="A9436" s="389" t="s">
        <v>577</v>
      </c>
      <c r="B9436" s="389" t="s">
        <v>517</v>
      </c>
      <c r="C9436" s="389">
        <v>5.8882694207000004</v>
      </c>
      <c r="D9436" s="389" t="s">
        <v>663</v>
      </c>
      <c r="E9436" s="389" t="s">
        <v>648</v>
      </c>
      <c r="F9436" s="389" t="s">
        <v>664</v>
      </c>
      <c r="G9436" s="389" t="s">
        <v>649</v>
      </c>
    </row>
    <row r="9437" spans="1:7">
      <c r="A9437" s="389" t="s">
        <v>577</v>
      </c>
      <c r="B9437" s="389" t="s">
        <v>517</v>
      </c>
      <c r="C9437" s="389">
        <v>5.8882694207000004</v>
      </c>
      <c r="D9437" s="389" t="s">
        <v>663</v>
      </c>
      <c r="E9437" s="389" t="s">
        <v>648</v>
      </c>
      <c r="F9437" s="389" t="s">
        <v>664</v>
      </c>
      <c r="G9437" s="389" t="s">
        <v>649</v>
      </c>
    </row>
    <row r="9438" spans="1:7">
      <c r="A9438" s="389" t="s">
        <v>581</v>
      </c>
      <c r="B9438" s="389" t="s">
        <v>517</v>
      </c>
      <c r="C9438" s="389">
        <v>3.1621728723100002</v>
      </c>
      <c r="D9438" s="389" t="s">
        <v>663</v>
      </c>
      <c r="E9438" s="389" t="s">
        <v>648</v>
      </c>
      <c r="F9438" s="389" t="s">
        <v>664</v>
      </c>
      <c r="G9438" s="389" t="s">
        <v>649</v>
      </c>
    </row>
    <row r="9439" spans="1:7">
      <c r="A9439" s="389" t="s">
        <v>555</v>
      </c>
      <c r="B9439" s="389" t="s">
        <v>517</v>
      </c>
      <c r="C9439" s="389">
        <v>31.837277985099899</v>
      </c>
      <c r="D9439" s="389" t="s">
        <v>663</v>
      </c>
      <c r="E9439" s="389" t="s">
        <v>648</v>
      </c>
      <c r="F9439" s="389" t="s">
        <v>664</v>
      </c>
      <c r="G9439" s="389" t="s">
        <v>649</v>
      </c>
    </row>
    <row r="9440" spans="1:7">
      <c r="A9440" s="389" t="s">
        <v>571</v>
      </c>
      <c r="B9440" s="389" t="s">
        <v>517</v>
      </c>
      <c r="C9440" s="389">
        <v>2.97781508493</v>
      </c>
      <c r="D9440" s="389" t="s">
        <v>663</v>
      </c>
      <c r="E9440" s="389" t="s">
        <v>648</v>
      </c>
      <c r="F9440" s="389" t="s">
        <v>664</v>
      </c>
      <c r="G9440" s="389" t="s">
        <v>649</v>
      </c>
    </row>
    <row r="9441" spans="1:7">
      <c r="A9441" s="389" t="s">
        <v>547</v>
      </c>
      <c r="B9441" s="389" t="s">
        <v>517</v>
      </c>
      <c r="C9441" s="389">
        <v>32.6403995651999</v>
      </c>
      <c r="D9441" s="389" t="s">
        <v>663</v>
      </c>
      <c r="E9441" s="389" t="s">
        <v>648</v>
      </c>
      <c r="F9441" s="389" t="s">
        <v>664</v>
      </c>
      <c r="G9441" s="389" t="s">
        <v>649</v>
      </c>
    </row>
    <row r="9442" spans="1:7">
      <c r="A9442" s="389" t="s">
        <v>551</v>
      </c>
      <c r="B9442" s="389" t="s">
        <v>517</v>
      </c>
      <c r="C9442" s="389">
        <v>6.9639988210599997</v>
      </c>
      <c r="D9442" s="389" t="s">
        <v>663</v>
      </c>
      <c r="E9442" s="389" t="s">
        <v>648</v>
      </c>
      <c r="F9442" s="389" t="s">
        <v>664</v>
      </c>
      <c r="G9442" s="389" t="s">
        <v>649</v>
      </c>
    </row>
    <row r="9443" spans="1:7">
      <c r="A9443" s="389" t="s">
        <v>535</v>
      </c>
      <c r="B9443" s="389" t="s">
        <v>517</v>
      </c>
      <c r="C9443" s="389">
        <v>7.3098348622499998</v>
      </c>
      <c r="D9443" s="389" t="s">
        <v>663</v>
      </c>
      <c r="E9443" s="389" t="s">
        <v>648</v>
      </c>
      <c r="F9443" s="389" t="s">
        <v>664</v>
      </c>
      <c r="G9443" s="389" t="s">
        <v>649</v>
      </c>
    </row>
    <row r="9444" spans="1:7">
      <c r="A9444" s="389" t="s">
        <v>535</v>
      </c>
      <c r="B9444" s="389" t="s">
        <v>517</v>
      </c>
      <c r="C9444" s="389">
        <v>7.3098348622499998</v>
      </c>
      <c r="D9444" s="389" t="s">
        <v>663</v>
      </c>
      <c r="E9444" s="389" t="s">
        <v>648</v>
      </c>
      <c r="F9444" s="389" t="s">
        <v>664</v>
      </c>
      <c r="G9444" s="389" t="s">
        <v>649</v>
      </c>
    </row>
    <row r="9445" spans="1:7">
      <c r="A9445" s="389" t="s">
        <v>547</v>
      </c>
      <c r="B9445" s="389" t="s">
        <v>517</v>
      </c>
      <c r="C9445" s="389">
        <v>5.2978059585699997</v>
      </c>
      <c r="D9445" s="389" t="s">
        <v>663</v>
      </c>
      <c r="E9445" s="389" t="s">
        <v>648</v>
      </c>
      <c r="F9445" s="389" t="s">
        <v>664</v>
      </c>
      <c r="G9445" s="389" t="s">
        <v>649</v>
      </c>
    </row>
    <row r="9446" spans="1:7">
      <c r="A9446" s="389" t="s">
        <v>554</v>
      </c>
      <c r="B9446" s="389" t="s">
        <v>517</v>
      </c>
      <c r="C9446" s="389">
        <v>0.38982377126399997</v>
      </c>
      <c r="D9446" s="389" t="s">
        <v>663</v>
      </c>
      <c r="E9446" s="389" t="s">
        <v>648</v>
      </c>
      <c r="F9446" s="389" t="s">
        <v>664</v>
      </c>
      <c r="G9446" s="389" t="s">
        <v>649</v>
      </c>
    </row>
    <row r="9447" spans="1:7">
      <c r="A9447" s="389" t="s">
        <v>578</v>
      </c>
      <c r="B9447" s="389" t="s">
        <v>517</v>
      </c>
      <c r="C9447" s="389">
        <v>0.38982377126399997</v>
      </c>
      <c r="D9447" s="389" t="s">
        <v>663</v>
      </c>
      <c r="E9447" s="389" t="s">
        <v>648</v>
      </c>
      <c r="F9447" s="389" t="s">
        <v>664</v>
      </c>
      <c r="G9447" s="389" t="s">
        <v>649</v>
      </c>
    </row>
    <row r="9448" spans="1:7">
      <c r="A9448" s="389" t="s">
        <v>577</v>
      </c>
      <c r="B9448" s="389" t="s">
        <v>517</v>
      </c>
      <c r="C9448" s="389">
        <v>2.0848636223999999</v>
      </c>
      <c r="D9448" s="389" t="s">
        <v>663</v>
      </c>
      <c r="E9448" s="389" t="s">
        <v>648</v>
      </c>
      <c r="F9448" s="389" t="s">
        <v>664</v>
      </c>
      <c r="G9448" s="389" t="s">
        <v>649</v>
      </c>
    </row>
    <row r="9449" spans="1:7">
      <c r="A9449" s="389" t="s">
        <v>550</v>
      </c>
      <c r="B9449" s="389" t="s">
        <v>517</v>
      </c>
      <c r="C9449" s="389">
        <v>9.3709459366299903</v>
      </c>
      <c r="D9449" s="389" t="s">
        <v>663</v>
      </c>
      <c r="E9449" s="389" t="s">
        <v>648</v>
      </c>
      <c r="F9449" s="389" t="s">
        <v>664</v>
      </c>
      <c r="G9449" s="389" t="s">
        <v>649</v>
      </c>
    </row>
    <row r="9450" spans="1:7">
      <c r="A9450" s="389" t="s">
        <v>555</v>
      </c>
      <c r="B9450" s="389" t="s">
        <v>517</v>
      </c>
      <c r="C9450" s="389">
        <v>1.94796247768</v>
      </c>
      <c r="D9450" s="389" t="s">
        <v>663</v>
      </c>
      <c r="E9450" s="389" t="s">
        <v>648</v>
      </c>
      <c r="F9450" s="389" t="s">
        <v>664</v>
      </c>
      <c r="G9450" s="389" t="s">
        <v>649</v>
      </c>
    </row>
    <row r="9451" spans="1:7">
      <c r="A9451" s="389" t="s">
        <v>578</v>
      </c>
      <c r="B9451" s="389" t="s">
        <v>517</v>
      </c>
      <c r="C9451" s="389">
        <v>1.94796247768</v>
      </c>
      <c r="D9451" s="389" t="s">
        <v>663</v>
      </c>
      <c r="E9451" s="389" t="s">
        <v>648</v>
      </c>
      <c r="F9451" s="389" t="s">
        <v>664</v>
      </c>
      <c r="G9451" s="389" t="s">
        <v>649</v>
      </c>
    </row>
    <row r="9452" spans="1:7">
      <c r="A9452" s="389" t="s">
        <v>524</v>
      </c>
      <c r="B9452" s="389" t="s">
        <v>517</v>
      </c>
      <c r="C9452" s="389">
        <v>11.5240877275</v>
      </c>
      <c r="D9452" s="389" t="s">
        <v>663</v>
      </c>
      <c r="E9452" s="389" t="s">
        <v>648</v>
      </c>
      <c r="F9452" s="389" t="s">
        <v>664</v>
      </c>
      <c r="G9452" s="389" t="s">
        <v>649</v>
      </c>
    </row>
    <row r="9453" spans="1:7">
      <c r="A9453" s="389" t="s">
        <v>551</v>
      </c>
      <c r="B9453" s="389" t="s">
        <v>517</v>
      </c>
      <c r="C9453" s="389">
        <v>7.3266720583099998</v>
      </c>
      <c r="D9453" s="389" t="s">
        <v>663</v>
      </c>
      <c r="E9453" s="389" t="s">
        <v>648</v>
      </c>
      <c r="F9453" s="389" t="s">
        <v>664</v>
      </c>
      <c r="G9453" s="389" t="s">
        <v>649</v>
      </c>
    </row>
    <row r="9454" spans="1:7">
      <c r="A9454" s="389" t="s">
        <v>551</v>
      </c>
      <c r="B9454" s="389" t="s">
        <v>517</v>
      </c>
      <c r="C9454" s="389">
        <v>7.3266720583099998</v>
      </c>
      <c r="D9454" s="389" t="s">
        <v>663</v>
      </c>
      <c r="E9454" s="389" t="s">
        <v>648</v>
      </c>
      <c r="F9454" s="389" t="s">
        <v>664</v>
      </c>
      <c r="G9454" s="389" t="s">
        <v>649</v>
      </c>
    </row>
    <row r="9455" spans="1:7">
      <c r="A9455" s="389" t="s">
        <v>551</v>
      </c>
      <c r="B9455" s="389" t="s">
        <v>517</v>
      </c>
      <c r="C9455" s="389">
        <v>7.3266720583099998</v>
      </c>
      <c r="D9455" s="389" t="s">
        <v>663</v>
      </c>
      <c r="E9455" s="389" t="s">
        <v>648</v>
      </c>
      <c r="F9455" s="389" t="s">
        <v>664</v>
      </c>
      <c r="G9455" s="389" t="s">
        <v>649</v>
      </c>
    </row>
    <row r="9456" spans="1:7">
      <c r="A9456" s="389" t="s">
        <v>526</v>
      </c>
      <c r="B9456" s="389" t="s">
        <v>517</v>
      </c>
      <c r="C9456" s="389">
        <v>6.10819805665</v>
      </c>
      <c r="D9456" s="389" t="s">
        <v>663</v>
      </c>
      <c r="E9456" s="389" t="s">
        <v>648</v>
      </c>
      <c r="F9456" s="389" t="s">
        <v>664</v>
      </c>
      <c r="G9456" s="389" t="s">
        <v>649</v>
      </c>
    </row>
    <row r="9457" spans="1:7">
      <c r="A9457" s="389" t="s">
        <v>514</v>
      </c>
      <c r="B9457" s="389" t="s">
        <v>517</v>
      </c>
      <c r="C9457" s="389">
        <v>6.10819805665</v>
      </c>
      <c r="D9457" s="389" t="s">
        <v>663</v>
      </c>
      <c r="E9457" s="389" t="s">
        <v>648</v>
      </c>
      <c r="F9457" s="389" t="s">
        <v>664</v>
      </c>
      <c r="G9457" s="389" t="s">
        <v>649</v>
      </c>
    </row>
    <row r="9458" spans="1:7">
      <c r="A9458" s="389" t="s">
        <v>547</v>
      </c>
      <c r="B9458" s="389" t="s">
        <v>517</v>
      </c>
      <c r="C9458" s="389">
        <v>5.9459220881499997</v>
      </c>
      <c r="D9458" s="389" t="s">
        <v>663</v>
      </c>
      <c r="E9458" s="389" t="s">
        <v>648</v>
      </c>
      <c r="F9458" s="389" t="s">
        <v>664</v>
      </c>
      <c r="G9458" s="389" t="s">
        <v>649</v>
      </c>
    </row>
    <row r="9459" spans="1:7">
      <c r="A9459" s="389" t="s">
        <v>554</v>
      </c>
      <c r="B9459" s="389" t="s">
        <v>517</v>
      </c>
      <c r="C9459" s="389">
        <v>6.5924144386099996</v>
      </c>
      <c r="D9459" s="389" t="s">
        <v>663</v>
      </c>
      <c r="E9459" s="389" t="s">
        <v>648</v>
      </c>
      <c r="F9459" s="389" t="s">
        <v>664</v>
      </c>
      <c r="G9459" s="389" t="s">
        <v>649</v>
      </c>
    </row>
    <row r="9460" spans="1:7">
      <c r="A9460" s="389" t="s">
        <v>578</v>
      </c>
      <c r="B9460" s="389" t="s">
        <v>517</v>
      </c>
      <c r="C9460" s="389">
        <v>6.5924144386099996</v>
      </c>
      <c r="D9460" s="389" t="s">
        <v>663</v>
      </c>
      <c r="E9460" s="389" t="s">
        <v>648</v>
      </c>
      <c r="F9460" s="389" t="s">
        <v>664</v>
      </c>
      <c r="G9460" s="389" t="s">
        <v>649</v>
      </c>
    </row>
    <row r="9461" spans="1:7">
      <c r="A9461" s="389" t="s">
        <v>551</v>
      </c>
      <c r="B9461" s="389" t="s">
        <v>517</v>
      </c>
      <c r="C9461" s="389">
        <v>11.1863068802</v>
      </c>
      <c r="D9461" s="389" t="s">
        <v>663</v>
      </c>
      <c r="E9461" s="389" t="s">
        <v>648</v>
      </c>
      <c r="F9461" s="389" t="s">
        <v>664</v>
      </c>
      <c r="G9461" s="389" t="s">
        <v>649</v>
      </c>
    </row>
    <row r="9462" spans="1:7">
      <c r="A9462" s="389" t="s">
        <v>524</v>
      </c>
      <c r="B9462" s="389" t="s">
        <v>517</v>
      </c>
      <c r="C9462" s="389">
        <v>12.336249126</v>
      </c>
      <c r="D9462" s="389" t="s">
        <v>663</v>
      </c>
      <c r="E9462" s="389" t="s">
        <v>648</v>
      </c>
      <c r="F9462" s="389" t="s">
        <v>664</v>
      </c>
      <c r="G9462" s="389" t="s">
        <v>649</v>
      </c>
    </row>
    <row r="9463" spans="1:7">
      <c r="A9463" s="389" t="s">
        <v>577</v>
      </c>
      <c r="B9463" s="389" t="s">
        <v>517</v>
      </c>
      <c r="C9463" s="389">
        <v>10.5055703316</v>
      </c>
      <c r="D9463" s="389" t="s">
        <v>663</v>
      </c>
      <c r="E9463" s="389" t="s">
        <v>648</v>
      </c>
      <c r="F9463" s="389" t="s">
        <v>664</v>
      </c>
      <c r="G9463" s="389" t="s">
        <v>649</v>
      </c>
    </row>
    <row r="9464" spans="1:7">
      <c r="A9464" s="389" t="s">
        <v>577</v>
      </c>
      <c r="B9464" s="389" t="s">
        <v>517</v>
      </c>
      <c r="C9464" s="389">
        <v>10.5055703316</v>
      </c>
      <c r="D9464" s="389" t="s">
        <v>663</v>
      </c>
      <c r="E9464" s="389" t="s">
        <v>648</v>
      </c>
      <c r="F9464" s="389" t="s">
        <v>664</v>
      </c>
      <c r="G9464" s="389" t="s">
        <v>649</v>
      </c>
    </row>
    <row r="9465" spans="1:7">
      <c r="A9465" s="389" t="s">
        <v>577</v>
      </c>
      <c r="B9465" s="389" t="s">
        <v>517</v>
      </c>
      <c r="C9465" s="389">
        <v>10.5055703316</v>
      </c>
      <c r="D9465" s="389" t="s">
        <v>663</v>
      </c>
      <c r="E9465" s="389" t="s">
        <v>648</v>
      </c>
      <c r="F9465" s="389" t="s">
        <v>664</v>
      </c>
      <c r="G9465" s="389" t="s">
        <v>649</v>
      </c>
    </row>
    <row r="9466" spans="1:7">
      <c r="A9466" s="389" t="s">
        <v>577</v>
      </c>
      <c r="B9466" s="389" t="s">
        <v>517</v>
      </c>
      <c r="C9466" s="389">
        <v>6.1055080689299999</v>
      </c>
      <c r="D9466" s="389" t="s">
        <v>663</v>
      </c>
      <c r="E9466" s="389" t="s">
        <v>648</v>
      </c>
      <c r="F9466" s="389" t="s">
        <v>664</v>
      </c>
      <c r="G9466" s="389" t="s">
        <v>649</v>
      </c>
    </row>
    <row r="9467" spans="1:7">
      <c r="A9467" s="389" t="s">
        <v>551</v>
      </c>
      <c r="B9467" s="389" t="s">
        <v>517</v>
      </c>
      <c r="C9467" s="389">
        <v>4.3712791436599998</v>
      </c>
      <c r="D9467" s="389" t="s">
        <v>663</v>
      </c>
      <c r="E9467" s="389" t="s">
        <v>648</v>
      </c>
      <c r="F9467" s="389" t="s">
        <v>664</v>
      </c>
      <c r="G9467" s="389" t="s">
        <v>649</v>
      </c>
    </row>
    <row r="9468" spans="1:7">
      <c r="A9468" s="389" t="s">
        <v>551</v>
      </c>
      <c r="B9468" s="389" t="s">
        <v>517</v>
      </c>
      <c r="C9468" s="389">
        <v>4.3712791436599998</v>
      </c>
      <c r="D9468" s="389" t="s">
        <v>663</v>
      </c>
      <c r="E9468" s="389" t="s">
        <v>648</v>
      </c>
      <c r="F9468" s="389" t="s">
        <v>664</v>
      </c>
      <c r="G9468" s="389" t="s">
        <v>649</v>
      </c>
    </row>
    <row r="9469" spans="1:7">
      <c r="A9469" s="389" t="s">
        <v>551</v>
      </c>
      <c r="B9469" s="389" t="s">
        <v>517</v>
      </c>
      <c r="C9469" s="389">
        <v>20.6700546159</v>
      </c>
      <c r="D9469" s="389" t="s">
        <v>663</v>
      </c>
      <c r="E9469" s="389" t="s">
        <v>648</v>
      </c>
      <c r="F9469" s="389" t="s">
        <v>664</v>
      </c>
      <c r="G9469" s="389" t="s">
        <v>649</v>
      </c>
    </row>
    <row r="9470" spans="1:7">
      <c r="A9470" s="389" t="s">
        <v>550</v>
      </c>
      <c r="B9470" s="389" t="s">
        <v>517</v>
      </c>
      <c r="C9470" s="389">
        <v>19.942868127600001</v>
      </c>
      <c r="D9470" s="389" t="s">
        <v>663</v>
      </c>
      <c r="E9470" s="389" t="s">
        <v>648</v>
      </c>
      <c r="F9470" s="389" t="s">
        <v>664</v>
      </c>
      <c r="G9470" s="389" t="s">
        <v>649</v>
      </c>
    </row>
    <row r="9471" spans="1:7">
      <c r="A9471" s="389" t="s">
        <v>551</v>
      </c>
      <c r="B9471" s="389" t="s">
        <v>517</v>
      </c>
      <c r="C9471" s="389">
        <v>6.9940554322899997</v>
      </c>
      <c r="D9471" s="389" t="s">
        <v>663</v>
      </c>
      <c r="E9471" s="389" t="s">
        <v>648</v>
      </c>
      <c r="F9471" s="389" t="s">
        <v>664</v>
      </c>
      <c r="G9471" s="389" t="s">
        <v>649</v>
      </c>
    </row>
    <row r="9472" spans="1:7">
      <c r="A9472" s="389" t="s">
        <v>547</v>
      </c>
      <c r="B9472" s="389" t="s">
        <v>517</v>
      </c>
      <c r="C9472" s="389">
        <v>8.6643355239499904</v>
      </c>
      <c r="D9472" s="389" t="s">
        <v>663</v>
      </c>
      <c r="E9472" s="389" t="s">
        <v>648</v>
      </c>
      <c r="F9472" s="389" t="s">
        <v>664</v>
      </c>
      <c r="G9472" s="389" t="s">
        <v>649</v>
      </c>
    </row>
    <row r="9473" spans="1:7">
      <c r="A9473" s="389" t="s">
        <v>547</v>
      </c>
      <c r="B9473" s="389" t="s">
        <v>517</v>
      </c>
      <c r="C9473" s="389">
        <v>4.34525937097</v>
      </c>
      <c r="D9473" s="389" t="s">
        <v>663</v>
      </c>
      <c r="E9473" s="389" t="s">
        <v>648</v>
      </c>
      <c r="F9473" s="389" t="s">
        <v>664</v>
      </c>
      <c r="G9473" s="389" t="s">
        <v>649</v>
      </c>
    </row>
    <row r="9474" spans="1:7">
      <c r="A9474" s="389" t="s">
        <v>554</v>
      </c>
      <c r="B9474" s="389" t="s">
        <v>517</v>
      </c>
      <c r="C9474" s="389">
        <v>0.46313289742000002</v>
      </c>
      <c r="D9474" s="389" t="s">
        <v>663</v>
      </c>
      <c r="E9474" s="389" t="s">
        <v>648</v>
      </c>
      <c r="F9474" s="389" t="s">
        <v>664</v>
      </c>
      <c r="G9474" s="389" t="s">
        <v>649</v>
      </c>
    </row>
    <row r="9475" spans="1:7">
      <c r="A9475" s="389" t="s">
        <v>578</v>
      </c>
      <c r="B9475" s="389" t="s">
        <v>517</v>
      </c>
      <c r="C9475" s="389">
        <v>0.46313289742000002</v>
      </c>
      <c r="D9475" s="389" t="s">
        <v>663</v>
      </c>
      <c r="E9475" s="389" t="s">
        <v>648</v>
      </c>
      <c r="F9475" s="389" t="s">
        <v>664</v>
      </c>
      <c r="G9475" s="389" t="s">
        <v>649</v>
      </c>
    </row>
    <row r="9476" spans="1:7">
      <c r="A9476" s="389" t="s">
        <v>567</v>
      </c>
      <c r="B9476" s="389" t="s">
        <v>517</v>
      </c>
      <c r="C9476" s="389">
        <v>23.577500378300002</v>
      </c>
      <c r="D9476" s="389" t="s">
        <v>663</v>
      </c>
      <c r="E9476" s="389" t="s">
        <v>648</v>
      </c>
      <c r="F9476" s="389" t="s">
        <v>664</v>
      </c>
      <c r="G9476" s="389" t="s">
        <v>649</v>
      </c>
    </row>
    <row r="9477" spans="1:7">
      <c r="A9477" s="389" t="s">
        <v>567</v>
      </c>
      <c r="B9477" s="389" t="s">
        <v>517</v>
      </c>
      <c r="C9477" s="389">
        <v>23.577500378300002</v>
      </c>
      <c r="D9477" s="389" t="s">
        <v>663</v>
      </c>
      <c r="E9477" s="389" t="s">
        <v>648</v>
      </c>
      <c r="F9477" s="389" t="s">
        <v>664</v>
      </c>
      <c r="G9477" s="389" t="s">
        <v>649</v>
      </c>
    </row>
    <row r="9478" spans="1:7">
      <c r="A9478" s="389" t="s">
        <v>567</v>
      </c>
      <c r="B9478" s="389" t="s">
        <v>517</v>
      </c>
      <c r="C9478" s="389">
        <v>23.577500378300002</v>
      </c>
      <c r="D9478" s="389" t="s">
        <v>663</v>
      </c>
      <c r="E9478" s="389" t="s">
        <v>648</v>
      </c>
      <c r="F9478" s="389" t="s">
        <v>664</v>
      </c>
      <c r="G9478" s="389" t="s">
        <v>649</v>
      </c>
    </row>
    <row r="9479" spans="1:7">
      <c r="A9479" s="389" t="s">
        <v>581</v>
      </c>
      <c r="B9479" s="389" t="s">
        <v>517</v>
      </c>
      <c r="C9479" s="389">
        <v>10.2663029681</v>
      </c>
      <c r="D9479" s="389" t="s">
        <v>663</v>
      </c>
      <c r="E9479" s="389" t="s">
        <v>648</v>
      </c>
      <c r="F9479" s="389" t="s">
        <v>664</v>
      </c>
      <c r="G9479" s="389" t="s">
        <v>649</v>
      </c>
    </row>
    <row r="9480" spans="1:7">
      <c r="A9480" s="389" t="s">
        <v>581</v>
      </c>
      <c r="B9480" s="389" t="s">
        <v>517</v>
      </c>
      <c r="C9480" s="389">
        <v>10.2663029681</v>
      </c>
      <c r="D9480" s="389" t="s">
        <v>663</v>
      </c>
      <c r="E9480" s="389" t="s">
        <v>648</v>
      </c>
      <c r="F9480" s="389" t="s">
        <v>664</v>
      </c>
      <c r="G9480" s="389" t="s">
        <v>649</v>
      </c>
    </row>
    <row r="9481" spans="1:7">
      <c r="A9481" s="389" t="s">
        <v>581</v>
      </c>
      <c r="B9481" s="389" t="s">
        <v>517</v>
      </c>
      <c r="C9481" s="389">
        <v>10.2663029681</v>
      </c>
      <c r="D9481" s="389" t="s">
        <v>663</v>
      </c>
      <c r="E9481" s="389" t="s">
        <v>648</v>
      </c>
      <c r="F9481" s="389" t="s">
        <v>664</v>
      </c>
      <c r="G9481" s="389" t="s">
        <v>649</v>
      </c>
    </row>
    <row r="9482" spans="1:7">
      <c r="A9482" s="389" t="s">
        <v>547</v>
      </c>
      <c r="B9482" s="389" t="s">
        <v>517</v>
      </c>
      <c r="C9482" s="389">
        <v>1.63634485854</v>
      </c>
      <c r="D9482" s="389" t="s">
        <v>663</v>
      </c>
      <c r="E9482" s="389" t="s">
        <v>648</v>
      </c>
      <c r="F9482" s="389" t="s">
        <v>664</v>
      </c>
      <c r="G9482" s="389" t="s">
        <v>649</v>
      </c>
    </row>
    <row r="9483" spans="1:7">
      <c r="A9483" s="389" t="s">
        <v>547</v>
      </c>
      <c r="B9483" s="389" t="s">
        <v>517</v>
      </c>
      <c r="C9483" s="389">
        <v>1.63634485854</v>
      </c>
      <c r="D9483" s="389" t="s">
        <v>663</v>
      </c>
      <c r="E9483" s="389" t="s">
        <v>648</v>
      </c>
      <c r="F9483" s="389" t="s">
        <v>664</v>
      </c>
      <c r="G9483" s="389" t="s">
        <v>649</v>
      </c>
    </row>
    <row r="9484" spans="1:7">
      <c r="A9484" s="389" t="s">
        <v>543</v>
      </c>
      <c r="B9484" s="389" t="s">
        <v>517</v>
      </c>
      <c r="C9484" s="389">
        <v>6.7801109140299998</v>
      </c>
      <c r="D9484" s="389" t="s">
        <v>663</v>
      </c>
      <c r="E9484" s="389" t="s">
        <v>648</v>
      </c>
      <c r="F9484" s="389" t="s">
        <v>664</v>
      </c>
      <c r="G9484" s="389" t="s">
        <v>649</v>
      </c>
    </row>
    <row r="9485" spans="1:7">
      <c r="A9485" s="389" t="s">
        <v>551</v>
      </c>
      <c r="B9485" s="389" t="s">
        <v>517</v>
      </c>
      <c r="C9485" s="389">
        <v>13.305901475300001</v>
      </c>
      <c r="D9485" s="389" t="s">
        <v>663</v>
      </c>
      <c r="E9485" s="389" t="s">
        <v>648</v>
      </c>
      <c r="F9485" s="389" t="s">
        <v>664</v>
      </c>
      <c r="G9485" s="389" t="s">
        <v>649</v>
      </c>
    </row>
    <row r="9486" spans="1:7">
      <c r="A9486" s="389" t="s">
        <v>551</v>
      </c>
      <c r="B9486" s="389" t="s">
        <v>517</v>
      </c>
      <c r="C9486" s="389">
        <v>13.305901475300001</v>
      </c>
      <c r="D9486" s="389" t="s">
        <v>663</v>
      </c>
      <c r="E9486" s="389" t="s">
        <v>648</v>
      </c>
      <c r="F9486" s="389" t="s">
        <v>664</v>
      </c>
      <c r="G9486" s="389" t="s">
        <v>649</v>
      </c>
    </row>
    <row r="9487" spans="1:7">
      <c r="A9487" s="389" t="s">
        <v>547</v>
      </c>
      <c r="B9487" s="389" t="s">
        <v>517</v>
      </c>
      <c r="C9487" s="389">
        <v>50.5339033923999</v>
      </c>
      <c r="D9487" s="389" t="s">
        <v>663</v>
      </c>
      <c r="E9487" s="389" t="s">
        <v>648</v>
      </c>
      <c r="F9487" s="389" t="s">
        <v>664</v>
      </c>
      <c r="G9487" s="389" t="s">
        <v>649</v>
      </c>
    </row>
    <row r="9488" spans="1:7">
      <c r="A9488" s="389" t="s">
        <v>524</v>
      </c>
      <c r="B9488" s="389" t="s">
        <v>517</v>
      </c>
      <c r="C9488" s="389">
        <v>7.3993656685899998</v>
      </c>
      <c r="D9488" s="389" t="s">
        <v>663</v>
      </c>
      <c r="E9488" s="389" t="s">
        <v>648</v>
      </c>
      <c r="F9488" s="389" t="s">
        <v>664</v>
      </c>
      <c r="G9488" s="389" t="s">
        <v>649</v>
      </c>
    </row>
    <row r="9489" spans="1:7">
      <c r="A9489" s="389" t="s">
        <v>542</v>
      </c>
      <c r="B9489" s="389" t="s">
        <v>517</v>
      </c>
      <c r="C9489" s="389">
        <v>7.3993656685899998</v>
      </c>
      <c r="D9489" s="389" t="s">
        <v>663</v>
      </c>
      <c r="E9489" s="389" t="s">
        <v>648</v>
      </c>
      <c r="F9489" s="389" t="s">
        <v>664</v>
      </c>
      <c r="G9489" s="389" t="s">
        <v>649</v>
      </c>
    </row>
    <row r="9490" spans="1:7">
      <c r="A9490" s="389" t="s">
        <v>551</v>
      </c>
      <c r="B9490" s="389" t="s">
        <v>517</v>
      </c>
      <c r="C9490" s="389">
        <v>5.1972140446399999</v>
      </c>
      <c r="D9490" s="389" t="s">
        <v>663</v>
      </c>
      <c r="E9490" s="389" t="s">
        <v>648</v>
      </c>
      <c r="F9490" s="389" t="s">
        <v>664</v>
      </c>
      <c r="G9490" s="389" t="s">
        <v>649</v>
      </c>
    </row>
    <row r="9491" spans="1:7">
      <c r="A9491" s="389" t="s">
        <v>578</v>
      </c>
      <c r="B9491" s="389" t="s">
        <v>517</v>
      </c>
      <c r="C9491" s="389">
        <v>3.7086761123200001</v>
      </c>
      <c r="D9491" s="389" t="s">
        <v>663</v>
      </c>
      <c r="E9491" s="389" t="s">
        <v>648</v>
      </c>
      <c r="F9491" s="389" t="s">
        <v>664</v>
      </c>
      <c r="G9491" s="389" t="s">
        <v>649</v>
      </c>
    </row>
    <row r="9492" spans="1:7">
      <c r="A9492" s="389" t="s">
        <v>556</v>
      </c>
      <c r="B9492" s="389" t="s">
        <v>517</v>
      </c>
      <c r="C9492" s="389">
        <v>0.2829021316</v>
      </c>
      <c r="D9492" s="389" t="s">
        <v>663</v>
      </c>
      <c r="E9492" s="389" t="s">
        <v>648</v>
      </c>
      <c r="F9492" s="389" t="s">
        <v>664</v>
      </c>
      <c r="G9492" s="389" t="s">
        <v>649</v>
      </c>
    </row>
    <row r="9493" spans="1:7">
      <c r="A9493" s="389" t="s">
        <v>564</v>
      </c>
      <c r="B9493" s="389" t="s">
        <v>517</v>
      </c>
      <c r="C9493" s="389">
        <v>3.0150437069999998</v>
      </c>
      <c r="D9493" s="389" t="s">
        <v>663</v>
      </c>
      <c r="E9493" s="389" t="s">
        <v>648</v>
      </c>
      <c r="F9493" s="389" t="s">
        <v>664</v>
      </c>
      <c r="G9493" s="389" t="s">
        <v>649</v>
      </c>
    </row>
    <row r="9494" spans="1:7">
      <c r="A9494" s="389" t="s">
        <v>577</v>
      </c>
      <c r="B9494" s="389" t="s">
        <v>517</v>
      </c>
      <c r="C9494" s="389">
        <v>16.227250289699899</v>
      </c>
      <c r="D9494" s="389" t="s">
        <v>663</v>
      </c>
      <c r="E9494" s="389" t="s">
        <v>648</v>
      </c>
      <c r="F9494" s="389" t="s">
        <v>664</v>
      </c>
      <c r="G9494" s="389" t="s">
        <v>649</v>
      </c>
    </row>
    <row r="9495" spans="1:7">
      <c r="A9495" s="389" t="s">
        <v>551</v>
      </c>
      <c r="B9495" s="389" t="s">
        <v>517</v>
      </c>
      <c r="C9495" s="389">
        <v>4.4611873189400004</v>
      </c>
      <c r="D9495" s="389" t="s">
        <v>663</v>
      </c>
      <c r="E9495" s="389" t="s">
        <v>648</v>
      </c>
      <c r="F9495" s="389" t="s">
        <v>664</v>
      </c>
      <c r="G9495" s="389" t="s">
        <v>649</v>
      </c>
    </row>
    <row r="9496" spans="1:7">
      <c r="A9496" s="389" t="s">
        <v>581</v>
      </c>
      <c r="B9496" s="389" t="s">
        <v>517</v>
      </c>
      <c r="C9496" s="389">
        <v>16.671450994600001</v>
      </c>
      <c r="D9496" s="389" t="s">
        <v>663</v>
      </c>
      <c r="E9496" s="389" t="s">
        <v>648</v>
      </c>
      <c r="F9496" s="389" t="s">
        <v>664</v>
      </c>
      <c r="G9496" s="389" t="s">
        <v>649</v>
      </c>
    </row>
    <row r="9497" spans="1:7">
      <c r="A9497" s="389" t="s">
        <v>551</v>
      </c>
      <c r="B9497" s="389" t="s">
        <v>517</v>
      </c>
      <c r="C9497" s="389">
        <v>8.9898803771899995</v>
      </c>
      <c r="D9497" s="389" t="s">
        <v>663</v>
      </c>
      <c r="E9497" s="389" t="s">
        <v>648</v>
      </c>
      <c r="F9497" s="389" t="s">
        <v>664</v>
      </c>
      <c r="G9497" s="389" t="s">
        <v>649</v>
      </c>
    </row>
    <row r="9498" spans="1:7">
      <c r="A9498" s="389" t="s">
        <v>551</v>
      </c>
      <c r="B9498" s="389" t="s">
        <v>517</v>
      </c>
      <c r="C9498" s="389">
        <v>4.1571446626100004</v>
      </c>
      <c r="D9498" s="389" t="s">
        <v>663</v>
      </c>
      <c r="E9498" s="389" t="s">
        <v>648</v>
      </c>
      <c r="F9498" s="389" t="s">
        <v>664</v>
      </c>
      <c r="G9498" s="389" t="s">
        <v>649</v>
      </c>
    </row>
    <row r="9499" spans="1:7">
      <c r="A9499" s="389" t="s">
        <v>551</v>
      </c>
      <c r="B9499" s="389" t="s">
        <v>517</v>
      </c>
      <c r="C9499" s="389">
        <v>4.1571446626100004</v>
      </c>
      <c r="D9499" s="389" t="s">
        <v>663</v>
      </c>
      <c r="E9499" s="389" t="s">
        <v>648</v>
      </c>
      <c r="F9499" s="389" t="s">
        <v>664</v>
      </c>
      <c r="G9499" s="389" t="s">
        <v>649</v>
      </c>
    </row>
    <row r="9500" spans="1:7">
      <c r="A9500" s="389" t="s">
        <v>531</v>
      </c>
      <c r="B9500" s="389" t="s">
        <v>517</v>
      </c>
      <c r="C9500" s="389">
        <v>6.0919295228700001</v>
      </c>
      <c r="D9500" s="389" t="s">
        <v>663</v>
      </c>
      <c r="E9500" s="389" t="s">
        <v>648</v>
      </c>
      <c r="F9500" s="389" t="s">
        <v>664</v>
      </c>
      <c r="G9500" s="389" t="s">
        <v>649</v>
      </c>
    </row>
    <row r="9501" spans="1:7">
      <c r="A9501" s="389" t="s">
        <v>531</v>
      </c>
      <c r="B9501" s="389" t="s">
        <v>517</v>
      </c>
      <c r="C9501" s="389">
        <v>6.0919295228700001</v>
      </c>
      <c r="D9501" s="389" t="s">
        <v>663</v>
      </c>
      <c r="E9501" s="389" t="s">
        <v>648</v>
      </c>
      <c r="F9501" s="389" t="s">
        <v>664</v>
      </c>
      <c r="G9501" s="389" t="s">
        <v>649</v>
      </c>
    </row>
    <row r="9502" spans="1:7">
      <c r="A9502" s="389" t="s">
        <v>560</v>
      </c>
      <c r="B9502" s="389" t="s">
        <v>517</v>
      </c>
      <c r="C9502" s="389">
        <v>6.0919295228700001</v>
      </c>
      <c r="D9502" s="389" t="s">
        <v>663</v>
      </c>
      <c r="E9502" s="389" t="s">
        <v>648</v>
      </c>
      <c r="F9502" s="389" t="s">
        <v>664</v>
      </c>
      <c r="G9502" s="389" t="s">
        <v>649</v>
      </c>
    </row>
    <row r="9503" spans="1:7">
      <c r="A9503" s="389" t="s">
        <v>581</v>
      </c>
      <c r="B9503" s="389" t="s">
        <v>517</v>
      </c>
      <c r="C9503" s="389">
        <v>12.8203037554999</v>
      </c>
      <c r="D9503" s="389" t="s">
        <v>663</v>
      </c>
      <c r="E9503" s="389" t="s">
        <v>648</v>
      </c>
      <c r="F9503" s="389" t="s">
        <v>664</v>
      </c>
      <c r="G9503" s="389" t="s">
        <v>649</v>
      </c>
    </row>
    <row r="9504" spans="1:7">
      <c r="A9504" s="389" t="s">
        <v>577</v>
      </c>
      <c r="B9504" s="389" t="s">
        <v>517</v>
      </c>
      <c r="C9504" s="389">
        <v>5.9336133546900003</v>
      </c>
      <c r="D9504" s="389" t="s">
        <v>663</v>
      </c>
      <c r="E9504" s="389" t="s">
        <v>648</v>
      </c>
      <c r="F9504" s="389" t="s">
        <v>664</v>
      </c>
      <c r="G9504" s="389" t="s">
        <v>649</v>
      </c>
    </row>
    <row r="9505" spans="1:7">
      <c r="A9505" s="389" t="s">
        <v>577</v>
      </c>
      <c r="B9505" s="389" t="s">
        <v>517</v>
      </c>
      <c r="C9505" s="389">
        <v>1.79724578383</v>
      </c>
      <c r="D9505" s="389" t="s">
        <v>663</v>
      </c>
      <c r="E9505" s="389" t="s">
        <v>648</v>
      </c>
      <c r="F9505" s="389" t="s">
        <v>664</v>
      </c>
      <c r="G9505" s="389" t="s">
        <v>649</v>
      </c>
    </row>
    <row r="9506" spans="1:7">
      <c r="A9506" s="389" t="s">
        <v>577</v>
      </c>
      <c r="B9506" s="389" t="s">
        <v>517</v>
      </c>
      <c r="C9506" s="389">
        <v>1.79724578383</v>
      </c>
      <c r="D9506" s="389" t="s">
        <v>663</v>
      </c>
      <c r="E9506" s="389" t="s">
        <v>648</v>
      </c>
      <c r="F9506" s="389" t="s">
        <v>664</v>
      </c>
      <c r="G9506" s="389" t="s">
        <v>649</v>
      </c>
    </row>
    <row r="9507" spans="1:7">
      <c r="A9507" s="389" t="s">
        <v>525</v>
      </c>
      <c r="B9507" s="389" t="s">
        <v>517</v>
      </c>
      <c r="C9507" s="389">
        <v>8.4483794438699995</v>
      </c>
      <c r="D9507" s="389" t="s">
        <v>663</v>
      </c>
      <c r="E9507" s="389" t="s">
        <v>648</v>
      </c>
      <c r="F9507" s="389" t="s">
        <v>664</v>
      </c>
      <c r="G9507" s="389" t="s">
        <v>649</v>
      </c>
    </row>
    <row r="9508" spans="1:7">
      <c r="A9508" s="389" t="s">
        <v>568</v>
      </c>
      <c r="B9508" s="389" t="s">
        <v>517</v>
      </c>
      <c r="C9508" s="389">
        <v>8.4483794438699995</v>
      </c>
      <c r="D9508" s="389" t="s">
        <v>663</v>
      </c>
      <c r="E9508" s="389" t="s">
        <v>648</v>
      </c>
      <c r="F9508" s="389" t="s">
        <v>664</v>
      </c>
      <c r="G9508" s="389" t="s">
        <v>649</v>
      </c>
    </row>
    <row r="9509" spans="1:7">
      <c r="A9509" s="389" t="s">
        <v>577</v>
      </c>
      <c r="B9509" s="389" t="s">
        <v>517</v>
      </c>
      <c r="C9509" s="389">
        <v>3.79288000822</v>
      </c>
      <c r="D9509" s="389" t="s">
        <v>663</v>
      </c>
      <c r="E9509" s="389" t="s">
        <v>648</v>
      </c>
      <c r="F9509" s="389" t="s">
        <v>664</v>
      </c>
      <c r="G9509" s="389" t="s">
        <v>649</v>
      </c>
    </row>
    <row r="9510" spans="1:7">
      <c r="A9510" s="389" t="s">
        <v>581</v>
      </c>
      <c r="B9510" s="389" t="s">
        <v>517</v>
      </c>
      <c r="C9510" s="389">
        <v>12.9353526178</v>
      </c>
      <c r="D9510" s="389" t="s">
        <v>663</v>
      </c>
      <c r="E9510" s="389" t="s">
        <v>648</v>
      </c>
      <c r="F9510" s="389" t="s">
        <v>664</v>
      </c>
      <c r="G9510" s="389" t="s">
        <v>649</v>
      </c>
    </row>
    <row r="9511" spans="1:7">
      <c r="A9511" s="389" t="s">
        <v>581</v>
      </c>
      <c r="B9511" s="389" t="s">
        <v>517</v>
      </c>
      <c r="C9511" s="389">
        <v>12.9353526178</v>
      </c>
      <c r="D9511" s="389" t="s">
        <v>663</v>
      </c>
      <c r="E9511" s="389" t="s">
        <v>648</v>
      </c>
      <c r="F9511" s="389" t="s">
        <v>664</v>
      </c>
      <c r="G9511" s="389" t="s">
        <v>649</v>
      </c>
    </row>
    <row r="9512" spans="1:7">
      <c r="A9512" s="389" t="s">
        <v>543</v>
      </c>
      <c r="B9512" s="389" t="s">
        <v>517</v>
      </c>
      <c r="C9512" s="389">
        <v>10.1434727765999</v>
      </c>
      <c r="D9512" s="389" t="s">
        <v>663</v>
      </c>
      <c r="E9512" s="389" t="s">
        <v>648</v>
      </c>
      <c r="F9512" s="389" t="s">
        <v>664</v>
      </c>
      <c r="G9512" s="389" t="s">
        <v>649</v>
      </c>
    </row>
    <row r="9513" spans="1:7">
      <c r="A9513" s="389" t="s">
        <v>551</v>
      </c>
      <c r="B9513" s="389" t="s">
        <v>517</v>
      </c>
      <c r="C9513" s="389">
        <v>4.6744110235000003</v>
      </c>
      <c r="D9513" s="389" t="s">
        <v>663</v>
      </c>
      <c r="E9513" s="389" t="s">
        <v>648</v>
      </c>
      <c r="F9513" s="389" t="s">
        <v>664</v>
      </c>
      <c r="G9513" s="389" t="s">
        <v>649</v>
      </c>
    </row>
    <row r="9514" spans="1:7">
      <c r="A9514" s="389" t="s">
        <v>570</v>
      </c>
      <c r="B9514" s="389" t="s">
        <v>517</v>
      </c>
      <c r="C9514" s="389">
        <v>19.919663562699899</v>
      </c>
      <c r="D9514" s="389" t="s">
        <v>663</v>
      </c>
      <c r="E9514" s="389" t="s">
        <v>648</v>
      </c>
      <c r="F9514" s="389" t="s">
        <v>664</v>
      </c>
      <c r="G9514" s="389" t="s">
        <v>649</v>
      </c>
    </row>
    <row r="9515" spans="1:7">
      <c r="A9515" s="389" t="s">
        <v>570</v>
      </c>
      <c r="B9515" s="389" t="s">
        <v>517</v>
      </c>
      <c r="C9515" s="389">
        <v>19.919663562699899</v>
      </c>
      <c r="D9515" s="389" t="s">
        <v>663</v>
      </c>
      <c r="E9515" s="389" t="s">
        <v>648</v>
      </c>
      <c r="F9515" s="389" t="s">
        <v>664</v>
      </c>
      <c r="G9515" s="389" t="s">
        <v>649</v>
      </c>
    </row>
    <row r="9516" spans="1:7">
      <c r="A9516" s="389" t="s">
        <v>567</v>
      </c>
      <c r="B9516" s="389" t="s">
        <v>517</v>
      </c>
      <c r="C9516" s="389">
        <v>13.4414446904999</v>
      </c>
      <c r="D9516" s="389" t="s">
        <v>663</v>
      </c>
      <c r="E9516" s="389" t="s">
        <v>648</v>
      </c>
      <c r="F9516" s="389" t="s">
        <v>664</v>
      </c>
      <c r="G9516" s="389" t="s">
        <v>649</v>
      </c>
    </row>
    <row r="9517" spans="1:7">
      <c r="A9517" s="389" t="s">
        <v>567</v>
      </c>
      <c r="B9517" s="389" t="s">
        <v>517</v>
      </c>
      <c r="C9517" s="389">
        <v>13.4414446904999</v>
      </c>
      <c r="D9517" s="389" t="s">
        <v>663</v>
      </c>
      <c r="E9517" s="389" t="s">
        <v>648</v>
      </c>
      <c r="F9517" s="389" t="s">
        <v>664</v>
      </c>
      <c r="G9517" s="389" t="s">
        <v>649</v>
      </c>
    </row>
    <row r="9518" spans="1:7">
      <c r="A9518" s="389" t="s">
        <v>567</v>
      </c>
      <c r="B9518" s="389" t="s">
        <v>517</v>
      </c>
      <c r="C9518" s="389">
        <v>13.4414446904999</v>
      </c>
      <c r="D9518" s="389" t="s">
        <v>663</v>
      </c>
      <c r="E9518" s="389" t="s">
        <v>648</v>
      </c>
      <c r="F9518" s="389" t="s">
        <v>664</v>
      </c>
      <c r="G9518" s="389" t="s">
        <v>649</v>
      </c>
    </row>
    <row r="9519" spans="1:7">
      <c r="A9519" s="389" t="s">
        <v>567</v>
      </c>
      <c r="B9519" s="389" t="s">
        <v>517</v>
      </c>
      <c r="C9519" s="389">
        <v>13.4414446904999</v>
      </c>
      <c r="D9519" s="389" t="s">
        <v>663</v>
      </c>
      <c r="E9519" s="389" t="s">
        <v>648</v>
      </c>
      <c r="F9519" s="389" t="s">
        <v>664</v>
      </c>
      <c r="G9519" s="389" t="s">
        <v>649</v>
      </c>
    </row>
    <row r="9520" spans="1:7">
      <c r="A9520" s="389" t="s">
        <v>555</v>
      </c>
      <c r="B9520" s="389" t="s">
        <v>517</v>
      </c>
      <c r="C9520" s="389">
        <v>20.479823962400001</v>
      </c>
      <c r="D9520" s="389" t="s">
        <v>663</v>
      </c>
      <c r="E9520" s="389" t="s">
        <v>648</v>
      </c>
      <c r="F9520" s="389" t="s">
        <v>664</v>
      </c>
      <c r="G9520" s="389" t="s">
        <v>649</v>
      </c>
    </row>
    <row r="9521" spans="1:7">
      <c r="A9521" s="389" t="s">
        <v>578</v>
      </c>
      <c r="B9521" s="389" t="s">
        <v>517</v>
      </c>
      <c r="C9521" s="389">
        <v>20.479823962400001</v>
      </c>
      <c r="D9521" s="389" t="s">
        <v>663</v>
      </c>
      <c r="E9521" s="389" t="s">
        <v>648</v>
      </c>
      <c r="F9521" s="389" t="s">
        <v>664</v>
      </c>
      <c r="G9521" s="389" t="s">
        <v>649</v>
      </c>
    </row>
    <row r="9522" spans="1:7">
      <c r="A9522" s="389" t="s">
        <v>581</v>
      </c>
      <c r="B9522" s="389" t="s">
        <v>517</v>
      </c>
      <c r="C9522" s="389">
        <v>9.3785045100400009</v>
      </c>
      <c r="D9522" s="389" t="s">
        <v>663</v>
      </c>
      <c r="E9522" s="389" t="s">
        <v>648</v>
      </c>
      <c r="F9522" s="389" t="s">
        <v>664</v>
      </c>
      <c r="G9522" s="389" t="s">
        <v>649</v>
      </c>
    </row>
    <row r="9523" spans="1:7">
      <c r="A9523" s="389" t="s">
        <v>524</v>
      </c>
      <c r="B9523" s="389" t="s">
        <v>517</v>
      </c>
      <c r="C9523" s="389">
        <v>22.442179938700001</v>
      </c>
      <c r="D9523" s="389" t="s">
        <v>663</v>
      </c>
      <c r="E9523" s="389" t="s">
        <v>648</v>
      </c>
      <c r="F9523" s="389" t="s">
        <v>664</v>
      </c>
      <c r="G9523" s="389" t="s">
        <v>649</v>
      </c>
    </row>
    <row r="9524" spans="1:7">
      <c r="A9524" s="389" t="s">
        <v>571</v>
      </c>
      <c r="B9524" s="389" t="s">
        <v>517</v>
      </c>
      <c r="C9524" s="389">
        <v>8.6155039705699998</v>
      </c>
      <c r="D9524" s="389" t="s">
        <v>663</v>
      </c>
      <c r="E9524" s="389" t="s">
        <v>648</v>
      </c>
      <c r="F9524" s="389" t="s">
        <v>664</v>
      </c>
      <c r="G9524" s="389" t="s">
        <v>649</v>
      </c>
    </row>
    <row r="9525" spans="1:7">
      <c r="A9525" s="389" t="s">
        <v>525</v>
      </c>
      <c r="B9525" s="389" t="s">
        <v>517</v>
      </c>
      <c r="C9525" s="389">
        <v>16.644775946700001</v>
      </c>
      <c r="D9525" s="389" t="s">
        <v>663</v>
      </c>
      <c r="E9525" s="389" t="s">
        <v>648</v>
      </c>
      <c r="F9525" s="389" t="s">
        <v>664</v>
      </c>
      <c r="G9525" s="389" t="s">
        <v>649</v>
      </c>
    </row>
    <row r="9526" spans="1:7">
      <c r="A9526" s="389" t="s">
        <v>525</v>
      </c>
      <c r="B9526" s="389" t="s">
        <v>517</v>
      </c>
      <c r="C9526" s="389">
        <v>16.644775946700001</v>
      </c>
      <c r="D9526" s="389" t="s">
        <v>663</v>
      </c>
      <c r="E9526" s="389" t="s">
        <v>648</v>
      </c>
      <c r="F9526" s="389" t="s">
        <v>664</v>
      </c>
      <c r="G9526" s="389" t="s">
        <v>649</v>
      </c>
    </row>
    <row r="9527" spans="1:7">
      <c r="A9527" s="389" t="s">
        <v>526</v>
      </c>
      <c r="B9527" s="389" t="s">
        <v>517</v>
      </c>
      <c r="C9527" s="389">
        <v>16.644775946700001</v>
      </c>
      <c r="D9527" s="389" t="s">
        <v>663</v>
      </c>
      <c r="E9527" s="389" t="s">
        <v>648</v>
      </c>
      <c r="F9527" s="389" t="s">
        <v>664</v>
      </c>
      <c r="G9527" s="389" t="s">
        <v>649</v>
      </c>
    </row>
    <row r="9528" spans="1:7">
      <c r="A9528" s="389" t="s">
        <v>526</v>
      </c>
      <c r="B9528" s="389" t="s">
        <v>517</v>
      </c>
      <c r="C9528" s="389">
        <v>16.644775946700001</v>
      </c>
      <c r="D9528" s="389" t="s">
        <v>663</v>
      </c>
      <c r="E9528" s="389" t="s">
        <v>648</v>
      </c>
      <c r="F9528" s="389" t="s">
        <v>664</v>
      </c>
      <c r="G9528" s="389" t="s">
        <v>649</v>
      </c>
    </row>
    <row r="9529" spans="1:7">
      <c r="A9529" s="389" t="s">
        <v>568</v>
      </c>
      <c r="B9529" s="389" t="s">
        <v>517</v>
      </c>
      <c r="C9529" s="389">
        <v>16.644775946700001</v>
      </c>
      <c r="D9529" s="389" t="s">
        <v>663</v>
      </c>
      <c r="E9529" s="389" t="s">
        <v>648</v>
      </c>
      <c r="F9529" s="389" t="s">
        <v>664</v>
      </c>
      <c r="G9529" s="389" t="s">
        <v>649</v>
      </c>
    </row>
    <row r="9530" spans="1:7">
      <c r="A9530" s="389" t="s">
        <v>568</v>
      </c>
      <c r="B9530" s="389" t="s">
        <v>517</v>
      </c>
      <c r="C9530" s="389">
        <v>16.644775946700001</v>
      </c>
      <c r="D9530" s="389" t="s">
        <v>663</v>
      </c>
      <c r="E9530" s="389" t="s">
        <v>648</v>
      </c>
      <c r="F9530" s="389" t="s">
        <v>664</v>
      </c>
      <c r="G9530" s="389" t="s">
        <v>649</v>
      </c>
    </row>
    <row r="9531" spans="1:7">
      <c r="A9531" s="389" t="s">
        <v>577</v>
      </c>
      <c r="B9531" s="389" t="s">
        <v>517</v>
      </c>
      <c r="C9531" s="389">
        <v>11.493373157600001</v>
      </c>
      <c r="D9531" s="389" t="s">
        <v>663</v>
      </c>
      <c r="E9531" s="389" t="s">
        <v>648</v>
      </c>
      <c r="F9531" s="389" t="s">
        <v>664</v>
      </c>
      <c r="G9531" s="389" t="s">
        <v>649</v>
      </c>
    </row>
    <row r="9532" spans="1:7">
      <c r="A9532" s="389" t="s">
        <v>577</v>
      </c>
      <c r="B9532" s="389" t="s">
        <v>517</v>
      </c>
      <c r="C9532" s="389">
        <v>11.493373157600001</v>
      </c>
      <c r="D9532" s="389" t="s">
        <v>663</v>
      </c>
      <c r="E9532" s="389" t="s">
        <v>648</v>
      </c>
      <c r="F9532" s="389" t="s">
        <v>664</v>
      </c>
      <c r="G9532" s="389" t="s">
        <v>649</v>
      </c>
    </row>
    <row r="9533" spans="1:7">
      <c r="A9533" s="389" t="s">
        <v>577</v>
      </c>
      <c r="B9533" s="389" t="s">
        <v>517</v>
      </c>
      <c r="C9533" s="389">
        <v>11.493373157600001</v>
      </c>
      <c r="D9533" s="389" t="s">
        <v>663</v>
      </c>
      <c r="E9533" s="389" t="s">
        <v>648</v>
      </c>
      <c r="F9533" s="389" t="s">
        <v>664</v>
      </c>
      <c r="G9533" s="389" t="s">
        <v>649</v>
      </c>
    </row>
    <row r="9534" spans="1:7">
      <c r="A9534" s="389" t="s">
        <v>543</v>
      </c>
      <c r="B9534" s="389" t="s">
        <v>517</v>
      </c>
      <c r="C9534" s="389">
        <v>7.6437743527000004</v>
      </c>
      <c r="D9534" s="389" t="s">
        <v>663</v>
      </c>
      <c r="E9534" s="389" t="s">
        <v>648</v>
      </c>
      <c r="F9534" s="389" t="s">
        <v>664</v>
      </c>
      <c r="G9534" s="389" t="s">
        <v>649</v>
      </c>
    </row>
    <row r="9535" spans="1:7">
      <c r="A9535" s="389" t="s">
        <v>555</v>
      </c>
      <c r="B9535" s="389" t="s">
        <v>517</v>
      </c>
      <c r="C9535" s="389">
        <v>2.4306509245000001</v>
      </c>
      <c r="D9535" s="389" t="s">
        <v>663</v>
      </c>
      <c r="E9535" s="389" t="s">
        <v>648</v>
      </c>
      <c r="F9535" s="389" t="s">
        <v>664</v>
      </c>
      <c r="G9535" s="389" t="s">
        <v>649</v>
      </c>
    </row>
    <row r="9536" spans="1:7">
      <c r="A9536" s="389" t="s">
        <v>578</v>
      </c>
      <c r="B9536" s="389" t="s">
        <v>517</v>
      </c>
      <c r="C9536" s="389">
        <v>2.4306509245000001</v>
      </c>
      <c r="D9536" s="389" t="s">
        <v>663</v>
      </c>
      <c r="E9536" s="389" t="s">
        <v>648</v>
      </c>
      <c r="F9536" s="389" t="s">
        <v>664</v>
      </c>
      <c r="G9536" s="389" t="s">
        <v>649</v>
      </c>
    </row>
    <row r="9537" spans="1:7">
      <c r="A9537" s="389" t="s">
        <v>578</v>
      </c>
      <c r="B9537" s="389" t="s">
        <v>517</v>
      </c>
      <c r="C9537" s="389">
        <v>5.0841458586800004</v>
      </c>
      <c r="D9537" s="389" t="s">
        <v>663</v>
      </c>
      <c r="E9537" s="389" t="s">
        <v>648</v>
      </c>
      <c r="F9537" s="389" t="s">
        <v>664</v>
      </c>
      <c r="G9537" s="389" t="s">
        <v>649</v>
      </c>
    </row>
    <row r="9538" spans="1:7">
      <c r="A9538" s="389" t="s">
        <v>578</v>
      </c>
      <c r="B9538" s="389" t="s">
        <v>517</v>
      </c>
      <c r="C9538" s="389">
        <v>5.0841458586800004</v>
      </c>
      <c r="D9538" s="389" t="s">
        <v>663</v>
      </c>
      <c r="E9538" s="389" t="s">
        <v>648</v>
      </c>
      <c r="F9538" s="389" t="s">
        <v>664</v>
      </c>
      <c r="G9538" s="389" t="s">
        <v>649</v>
      </c>
    </row>
    <row r="9539" spans="1:7">
      <c r="A9539" s="389" t="s">
        <v>547</v>
      </c>
      <c r="B9539" s="389" t="s">
        <v>517</v>
      </c>
      <c r="C9539" s="389">
        <v>11.8911927082</v>
      </c>
      <c r="D9539" s="389" t="s">
        <v>663</v>
      </c>
      <c r="E9539" s="389" t="s">
        <v>648</v>
      </c>
      <c r="F9539" s="389" t="s">
        <v>664</v>
      </c>
      <c r="G9539" s="389" t="s">
        <v>649</v>
      </c>
    </row>
    <row r="9540" spans="1:7">
      <c r="A9540" s="389" t="s">
        <v>547</v>
      </c>
      <c r="B9540" s="389" t="s">
        <v>517</v>
      </c>
      <c r="C9540" s="389">
        <v>6.0294552729199999</v>
      </c>
      <c r="D9540" s="389" t="s">
        <v>663</v>
      </c>
      <c r="E9540" s="389" t="s">
        <v>648</v>
      </c>
      <c r="F9540" s="389" t="s">
        <v>664</v>
      </c>
      <c r="G9540" s="389" t="s">
        <v>649</v>
      </c>
    </row>
    <row r="9541" spans="1:7">
      <c r="A9541" s="389" t="s">
        <v>551</v>
      </c>
      <c r="B9541" s="389" t="s">
        <v>517</v>
      </c>
      <c r="C9541" s="389">
        <v>5.9080018756900001</v>
      </c>
      <c r="D9541" s="389" t="s">
        <v>663</v>
      </c>
      <c r="E9541" s="389" t="s">
        <v>648</v>
      </c>
      <c r="F9541" s="389" t="s">
        <v>664</v>
      </c>
      <c r="G9541" s="389" t="s">
        <v>649</v>
      </c>
    </row>
    <row r="9542" spans="1:7">
      <c r="A9542" s="389" t="s">
        <v>551</v>
      </c>
      <c r="B9542" s="389" t="s">
        <v>517</v>
      </c>
      <c r="C9542" s="389">
        <v>5.9080018756900001</v>
      </c>
      <c r="D9542" s="389" t="s">
        <v>663</v>
      </c>
      <c r="E9542" s="389" t="s">
        <v>648</v>
      </c>
      <c r="F9542" s="389" t="s">
        <v>664</v>
      </c>
      <c r="G9542" s="389" t="s">
        <v>649</v>
      </c>
    </row>
    <row r="9543" spans="1:7">
      <c r="A9543" s="389" t="s">
        <v>551</v>
      </c>
      <c r="B9543" s="389" t="s">
        <v>517</v>
      </c>
      <c r="C9543" s="389">
        <v>1.3545929243199999</v>
      </c>
      <c r="D9543" s="389" t="s">
        <v>663</v>
      </c>
      <c r="E9543" s="389" t="s">
        <v>648</v>
      </c>
      <c r="F9543" s="389" t="s">
        <v>664</v>
      </c>
      <c r="G9543" s="389" t="s">
        <v>649</v>
      </c>
    </row>
    <row r="9544" spans="1:7">
      <c r="A9544" s="389" t="s">
        <v>551</v>
      </c>
      <c r="B9544" s="389" t="s">
        <v>517</v>
      </c>
      <c r="C9544" s="389">
        <v>1.3545929243199999</v>
      </c>
      <c r="D9544" s="389" t="s">
        <v>663</v>
      </c>
      <c r="E9544" s="389" t="s">
        <v>648</v>
      </c>
      <c r="F9544" s="389" t="s">
        <v>664</v>
      </c>
      <c r="G9544" s="389" t="s">
        <v>649</v>
      </c>
    </row>
    <row r="9545" spans="1:7">
      <c r="A9545" s="389" t="s">
        <v>537</v>
      </c>
      <c r="B9545" s="389" t="s">
        <v>517</v>
      </c>
      <c r="C9545" s="389">
        <v>12.3972875429999</v>
      </c>
      <c r="D9545" s="389" t="s">
        <v>663</v>
      </c>
      <c r="E9545" s="389" t="s">
        <v>648</v>
      </c>
      <c r="F9545" s="389" t="s">
        <v>664</v>
      </c>
      <c r="G9545" s="389" t="s">
        <v>649</v>
      </c>
    </row>
    <row r="9546" spans="1:7">
      <c r="A9546" s="389" t="s">
        <v>537</v>
      </c>
      <c r="B9546" s="389" t="s">
        <v>517</v>
      </c>
      <c r="C9546" s="389">
        <v>12.3972875429999</v>
      </c>
      <c r="D9546" s="389" t="s">
        <v>663</v>
      </c>
      <c r="E9546" s="389" t="s">
        <v>648</v>
      </c>
      <c r="F9546" s="389" t="s">
        <v>664</v>
      </c>
      <c r="G9546" s="389" t="s">
        <v>649</v>
      </c>
    </row>
    <row r="9547" spans="1:7">
      <c r="A9547" s="389" t="s">
        <v>537</v>
      </c>
      <c r="B9547" s="389" t="s">
        <v>517</v>
      </c>
      <c r="C9547" s="389">
        <v>12.3972875429999</v>
      </c>
      <c r="D9547" s="389" t="s">
        <v>663</v>
      </c>
      <c r="E9547" s="389" t="s">
        <v>648</v>
      </c>
      <c r="F9547" s="389" t="s">
        <v>664</v>
      </c>
      <c r="G9547" s="389" t="s">
        <v>649</v>
      </c>
    </row>
    <row r="9548" spans="1:7">
      <c r="A9548" s="389" t="s">
        <v>556</v>
      </c>
      <c r="B9548" s="389" t="s">
        <v>517</v>
      </c>
      <c r="C9548" s="389">
        <v>12.3972875429999</v>
      </c>
      <c r="D9548" s="389" t="s">
        <v>663</v>
      </c>
      <c r="E9548" s="389" t="s">
        <v>648</v>
      </c>
      <c r="F9548" s="389" t="s">
        <v>664</v>
      </c>
      <c r="G9548" s="389" t="s">
        <v>649</v>
      </c>
    </row>
    <row r="9549" spans="1:7">
      <c r="A9549" s="389" t="s">
        <v>577</v>
      </c>
      <c r="B9549" s="389" t="s">
        <v>517</v>
      </c>
      <c r="C9549" s="389">
        <v>19.6629984867999</v>
      </c>
      <c r="D9549" s="389" t="s">
        <v>663</v>
      </c>
      <c r="E9549" s="389" t="s">
        <v>648</v>
      </c>
      <c r="F9549" s="389" t="s">
        <v>664</v>
      </c>
      <c r="G9549" s="389" t="s">
        <v>649</v>
      </c>
    </row>
    <row r="9550" spans="1:7">
      <c r="A9550" s="389" t="s">
        <v>577</v>
      </c>
      <c r="B9550" s="389" t="s">
        <v>517</v>
      </c>
      <c r="C9550" s="389">
        <v>19.6629984867999</v>
      </c>
      <c r="D9550" s="389" t="s">
        <v>663</v>
      </c>
      <c r="E9550" s="389" t="s">
        <v>648</v>
      </c>
      <c r="F9550" s="389" t="s">
        <v>664</v>
      </c>
      <c r="G9550" s="389" t="s">
        <v>649</v>
      </c>
    </row>
    <row r="9551" spans="1:7">
      <c r="A9551" s="389" t="s">
        <v>577</v>
      </c>
      <c r="B9551" s="389" t="s">
        <v>517</v>
      </c>
      <c r="C9551" s="389">
        <v>19.6629984867999</v>
      </c>
      <c r="D9551" s="389" t="s">
        <v>663</v>
      </c>
      <c r="E9551" s="389" t="s">
        <v>648</v>
      </c>
      <c r="F9551" s="389" t="s">
        <v>664</v>
      </c>
      <c r="G9551" s="389" t="s">
        <v>649</v>
      </c>
    </row>
    <row r="9552" spans="1:7">
      <c r="A9552" s="389" t="s">
        <v>577</v>
      </c>
      <c r="B9552" s="389" t="s">
        <v>517</v>
      </c>
      <c r="C9552" s="389">
        <v>19.6629984867999</v>
      </c>
      <c r="D9552" s="389" t="s">
        <v>663</v>
      </c>
      <c r="E9552" s="389" t="s">
        <v>648</v>
      </c>
      <c r="F9552" s="389" t="s">
        <v>664</v>
      </c>
      <c r="G9552" s="389" t="s">
        <v>649</v>
      </c>
    </row>
    <row r="9553" spans="1:7">
      <c r="A9553" s="389" t="s">
        <v>514</v>
      </c>
      <c r="B9553" s="389" t="s">
        <v>517</v>
      </c>
      <c r="C9553" s="389">
        <v>14.902007036000001</v>
      </c>
      <c r="D9553" s="389" t="s">
        <v>663</v>
      </c>
      <c r="E9553" s="389" t="s">
        <v>648</v>
      </c>
      <c r="F9553" s="389" t="s">
        <v>664</v>
      </c>
      <c r="G9553" s="389" t="s">
        <v>649</v>
      </c>
    </row>
    <row r="9554" spans="1:7">
      <c r="A9554" s="389" t="s">
        <v>514</v>
      </c>
      <c r="B9554" s="389" t="s">
        <v>517</v>
      </c>
      <c r="C9554" s="389">
        <v>14.902007036000001</v>
      </c>
      <c r="D9554" s="389" t="s">
        <v>663</v>
      </c>
      <c r="E9554" s="389" t="s">
        <v>648</v>
      </c>
      <c r="F9554" s="389" t="s">
        <v>664</v>
      </c>
      <c r="G9554" s="389" t="s">
        <v>649</v>
      </c>
    </row>
    <row r="9555" spans="1:7">
      <c r="A9555" s="389" t="s">
        <v>555</v>
      </c>
      <c r="B9555" s="389" t="s">
        <v>517</v>
      </c>
      <c r="C9555" s="389">
        <v>20.0088019415</v>
      </c>
      <c r="D9555" s="389" t="s">
        <v>663</v>
      </c>
      <c r="E9555" s="389" t="s">
        <v>648</v>
      </c>
      <c r="F9555" s="389" t="s">
        <v>664</v>
      </c>
      <c r="G9555" s="389" t="s">
        <v>649</v>
      </c>
    </row>
    <row r="9556" spans="1:7">
      <c r="A9556" s="389" t="s">
        <v>551</v>
      </c>
      <c r="B9556" s="389" t="s">
        <v>517</v>
      </c>
      <c r="C9556" s="389">
        <v>20.6971209698</v>
      </c>
      <c r="D9556" s="389" t="s">
        <v>663</v>
      </c>
      <c r="E9556" s="389" t="s">
        <v>648</v>
      </c>
      <c r="F9556" s="389" t="s">
        <v>664</v>
      </c>
      <c r="G9556" s="389" t="s">
        <v>649</v>
      </c>
    </row>
    <row r="9557" spans="1:7">
      <c r="A9557" s="389" t="s">
        <v>551</v>
      </c>
      <c r="B9557" s="389" t="s">
        <v>517</v>
      </c>
      <c r="C9557" s="389">
        <v>20.6971209698</v>
      </c>
      <c r="D9557" s="389" t="s">
        <v>663</v>
      </c>
      <c r="E9557" s="389" t="s">
        <v>648</v>
      </c>
      <c r="F9557" s="389" t="s">
        <v>664</v>
      </c>
      <c r="G9557" s="389" t="s">
        <v>649</v>
      </c>
    </row>
    <row r="9558" spans="1:7">
      <c r="A9558" s="389" t="s">
        <v>571</v>
      </c>
      <c r="B9558" s="389" t="s">
        <v>517</v>
      </c>
      <c r="C9558" s="389">
        <v>3.44524926837</v>
      </c>
      <c r="D9558" s="389" t="s">
        <v>663</v>
      </c>
      <c r="E9558" s="389" t="s">
        <v>648</v>
      </c>
      <c r="F9558" s="389" t="s">
        <v>664</v>
      </c>
      <c r="G9558" s="389" t="s">
        <v>649</v>
      </c>
    </row>
    <row r="9559" spans="1:7">
      <c r="A9559" s="389" t="s">
        <v>547</v>
      </c>
      <c r="B9559" s="389" t="s">
        <v>517</v>
      </c>
      <c r="C9559" s="389">
        <v>21.4143251534</v>
      </c>
      <c r="D9559" s="389" t="s">
        <v>663</v>
      </c>
      <c r="E9559" s="389" t="s">
        <v>648</v>
      </c>
      <c r="F9559" s="389" t="s">
        <v>664</v>
      </c>
      <c r="G9559" s="389" t="s">
        <v>649</v>
      </c>
    </row>
    <row r="9560" spans="1:7">
      <c r="A9560" s="389" t="s">
        <v>531</v>
      </c>
      <c r="B9560" s="389" t="s">
        <v>517</v>
      </c>
      <c r="C9560" s="389">
        <v>18.7527374209999</v>
      </c>
      <c r="D9560" s="389" t="s">
        <v>663</v>
      </c>
      <c r="E9560" s="389" t="s">
        <v>648</v>
      </c>
      <c r="F9560" s="389" t="s">
        <v>664</v>
      </c>
      <c r="G9560" s="389" t="s">
        <v>649</v>
      </c>
    </row>
    <row r="9561" spans="1:7">
      <c r="A9561" s="389" t="s">
        <v>531</v>
      </c>
      <c r="B9561" s="389" t="s">
        <v>517</v>
      </c>
      <c r="C9561" s="389">
        <v>18.7527374209999</v>
      </c>
      <c r="D9561" s="389" t="s">
        <v>663</v>
      </c>
      <c r="E9561" s="389" t="s">
        <v>648</v>
      </c>
      <c r="F9561" s="389" t="s">
        <v>664</v>
      </c>
      <c r="G9561" s="389" t="s">
        <v>649</v>
      </c>
    </row>
    <row r="9562" spans="1:7">
      <c r="A9562" s="389" t="s">
        <v>560</v>
      </c>
      <c r="B9562" s="389" t="s">
        <v>517</v>
      </c>
      <c r="C9562" s="389">
        <v>18.7527374209999</v>
      </c>
      <c r="D9562" s="389" t="s">
        <v>663</v>
      </c>
      <c r="E9562" s="389" t="s">
        <v>648</v>
      </c>
      <c r="F9562" s="389" t="s">
        <v>664</v>
      </c>
      <c r="G9562" s="389" t="s">
        <v>649</v>
      </c>
    </row>
    <row r="9563" spans="1:7">
      <c r="A9563" s="389" t="s">
        <v>560</v>
      </c>
      <c r="B9563" s="389" t="s">
        <v>517</v>
      </c>
      <c r="C9563" s="389">
        <v>18.7527374209999</v>
      </c>
      <c r="D9563" s="389" t="s">
        <v>663</v>
      </c>
      <c r="E9563" s="389" t="s">
        <v>648</v>
      </c>
      <c r="F9563" s="389" t="s">
        <v>664</v>
      </c>
      <c r="G9563" s="389" t="s">
        <v>649</v>
      </c>
    </row>
    <row r="9564" spans="1:7">
      <c r="A9564" s="389" t="s">
        <v>560</v>
      </c>
      <c r="B9564" s="389" t="s">
        <v>517</v>
      </c>
      <c r="C9564" s="389">
        <v>18.7527374209999</v>
      </c>
      <c r="D9564" s="389" t="s">
        <v>663</v>
      </c>
      <c r="E9564" s="389" t="s">
        <v>648</v>
      </c>
      <c r="F9564" s="389" t="s">
        <v>664</v>
      </c>
      <c r="G9564" s="389" t="s">
        <v>649</v>
      </c>
    </row>
    <row r="9565" spans="1:7">
      <c r="A9565" s="389" t="s">
        <v>560</v>
      </c>
      <c r="B9565" s="389" t="s">
        <v>517</v>
      </c>
      <c r="C9565" s="389">
        <v>18.7527374209999</v>
      </c>
      <c r="D9565" s="389" t="s">
        <v>663</v>
      </c>
      <c r="E9565" s="389" t="s">
        <v>648</v>
      </c>
      <c r="F9565" s="389" t="s">
        <v>664</v>
      </c>
      <c r="G9565" s="389" t="s">
        <v>649</v>
      </c>
    </row>
    <row r="9566" spans="1:7">
      <c r="A9566" s="389" t="s">
        <v>560</v>
      </c>
      <c r="B9566" s="389" t="s">
        <v>517</v>
      </c>
      <c r="C9566" s="389">
        <v>18.7527374209999</v>
      </c>
      <c r="D9566" s="389" t="s">
        <v>663</v>
      </c>
      <c r="E9566" s="389" t="s">
        <v>648</v>
      </c>
      <c r="F9566" s="389" t="s">
        <v>664</v>
      </c>
      <c r="G9566" s="389" t="s">
        <v>649</v>
      </c>
    </row>
    <row r="9567" spans="1:7">
      <c r="A9567" s="389" t="s">
        <v>560</v>
      </c>
      <c r="B9567" s="389" t="s">
        <v>517</v>
      </c>
      <c r="C9567" s="389">
        <v>18.7527374209999</v>
      </c>
      <c r="D9567" s="389" t="s">
        <v>663</v>
      </c>
      <c r="E9567" s="389" t="s">
        <v>648</v>
      </c>
      <c r="F9567" s="389" t="s">
        <v>664</v>
      </c>
      <c r="G9567" s="389" t="s">
        <v>649</v>
      </c>
    </row>
    <row r="9568" spans="1:7">
      <c r="A9568" s="389" t="s">
        <v>560</v>
      </c>
      <c r="B9568" s="389" t="s">
        <v>517</v>
      </c>
      <c r="C9568" s="389">
        <v>18.7527374209999</v>
      </c>
      <c r="D9568" s="389" t="s">
        <v>663</v>
      </c>
      <c r="E9568" s="389" t="s">
        <v>648</v>
      </c>
      <c r="F9568" s="389" t="s">
        <v>664</v>
      </c>
      <c r="G9568" s="389" t="s">
        <v>649</v>
      </c>
    </row>
    <row r="9569" spans="1:7">
      <c r="A9569" s="389" t="s">
        <v>560</v>
      </c>
      <c r="B9569" s="389" t="s">
        <v>517</v>
      </c>
      <c r="C9569" s="389">
        <v>18.7527374209999</v>
      </c>
      <c r="D9569" s="389" t="s">
        <v>663</v>
      </c>
      <c r="E9569" s="389" t="s">
        <v>648</v>
      </c>
      <c r="F9569" s="389" t="s">
        <v>664</v>
      </c>
      <c r="G9569" s="389" t="s">
        <v>649</v>
      </c>
    </row>
    <row r="9570" spans="1:7">
      <c r="A9570" s="389" t="s">
        <v>543</v>
      </c>
      <c r="B9570" s="389" t="s">
        <v>517</v>
      </c>
      <c r="C9570" s="389">
        <v>8.8222226660299903</v>
      </c>
      <c r="D9570" s="389" t="s">
        <v>663</v>
      </c>
      <c r="E9570" s="389" t="s">
        <v>648</v>
      </c>
      <c r="F9570" s="389" t="s">
        <v>664</v>
      </c>
      <c r="G9570" s="389" t="s">
        <v>649</v>
      </c>
    </row>
    <row r="9571" spans="1:7">
      <c r="A9571" s="389" t="s">
        <v>560</v>
      </c>
      <c r="B9571" s="389" t="s">
        <v>517</v>
      </c>
      <c r="C9571" s="389">
        <v>8.8222226660299903</v>
      </c>
      <c r="D9571" s="389" t="s">
        <v>663</v>
      </c>
      <c r="E9571" s="389" t="s">
        <v>648</v>
      </c>
      <c r="F9571" s="389" t="s">
        <v>664</v>
      </c>
      <c r="G9571" s="389" t="s">
        <v>649</v>
      </c>
    </row>
    <row r="9572" spans="1:7">
      <c r="A9572" s="389" t="s">
        <v>553</v>
      </c>
      <c r="B9572" s="389" t="s">
        <v>517</v>
      </c>
      <c r="C9572" s="389">
        <v>2.5661487590499998</v>
      </c>
      <c r="D9572" s="389" t="s">
        <v>663</v>
      </c>
      <c r="E9572" s="389" t="s">
        <v>648</v>
      </c>
      <c r="F9572" s="389" t="s">
        <v>664</v>
      </c>
      <c r="G9572" s="389" t="s">
        <v>649</v>
      </c>
    </row>
    <row r="9573" spans="1:7">
      <c r="A9573" s="389" t="s">
        <v>555</v>
      </c>
      <c r="B9573" s="389" t="s">
        <v>517</v>
      </c>
      <c r="C9573" s="389">
        <v>3.4861898020500002</v>
      </c>
      <c r="D9573" s="389" t="s">
        <v>663</v>
      </c>
      <c r="E9573" s="389" t="s">
        <v>648</v>
      </c>
      <c r="F9573" s="389" t="s">
        <v>664</v>
      </c>
      <c r="G9573" s="389" t="s">
        <v>649</v>
      </c>
    </row>
    <row r="9574" spans="1:7">
      <c r="A9574" s="389" t="s">
        <v>571</v>
      </c>
      <c r="B9574" s="389" t="s">
        <v>517</v>
      </c>
      <c r="C9574" s="389">
        <v>0.68084302040199995</v>
      </c>
      <c r="D9574" s="389" t="s">
        <v>663</v>
      </c>
      <c r="E9574" s="389" t="s">
        <v>648</v>
      </c>
      <c r="F9574" s="389" t="s">
        <v>664</v>
      </c>
      <c r="G9574" s="389" t="s">
        <v>649</v>
      </c>
    </row>
    <row r="9575" spans="1:7">
      <c r="A9575" s="389" t="s">
        <v>571</v>
      </c>
      <c r="B9575" s="389" t="s">
        <v>517</v>
      </c>
      <c r="C9575" s="389">
        <v>0.68084302040199995</v>
      </c>
      <c r="D9575" s="389" t="s">
        <v>663</v>
      </c>
      <c r="E9575" s="389" t="s">
        <v>648</v>
      </c>
      <c r="F9575" s="389" t="s">
        <v>664</v>
      </c>
      <c r="G9575" s="389" t="s">
        <v>649</v>
      </c>
    </row>
    <row r="9576" spans="1:7">
      <c r="A9576" s="389" t="s">
        <v>560</v>
      </c>
      <c r="B9576" s="389" t="s">
        <v>517</v>
      </c>
      <c r="C9576" s="389">
        <v>4.6942267801300002</v>
      </c>
      <c r="D9576" s="389" t="s">
        <v>663</v>
      </c>
      <c r="E9576" s="389" t="s">
        <v>648</v>
      </c>
      <c r="F9576" s="389" t="s">
        <v>664</v>
      </c>
      <c r="G9576" s="389" t="s">
        <v>649</v>
      </c>
    </row>
    <row r="9577" spans="1:7">
      <c r="A9577" s="389" t="s">
        <v>577</v>
      </c>
      <c r="B9577" s="389" t="s">
        <v>517</v>
      </c>
      <c r="C9577" s="389">
        <v>2.2527111505500002</v>
      </c>
      <c r="D9577" s="389" t="s">
        <v>663</v>
      </c>
      <c r="E9577" s="389" t="s">
        <v>648</v>
      </c>
      <c r="F9577" s="389" t="s">
        <v>664</v>
      </c>
      <c r="G9577" s="389" t="s">
        <v>649</v>
      </c>
    </row>
    <row r="9578" spans="1:7">
      <c r="A9578" s="389" t="s">
        <v>577</v>
      </c>
      <c r="B9578" s="389" t="s">
        <v>517</v>
      </c>
      <c r="C9578" s="389">
        <v>2.2527111505500002</v>
      </c>
      <c r="D9578" s="389" t="s">
        <v>663</v>
      </c>
      <c r="E9578" s="389" t="s">
        <v>648</v>
      </c>
      <c r="F9578" s="389" t="s">
        <v>664</v>
      </c>
      <c r="G9578" s="389" t="s">
        <v>649</v>
      </c>
    </row>
    <row r="9579" spans="1:7">
      <c r="A9579" s="389" t="s">
        <v>577</v>
      </c>
      <c r="B9579" s="389" t="s">
        <v>517</v>
      </c>
      <c r="C9579" s="389">
        <v>2.2527111505500002</v>
      </c>
      <c r="D9579" s="389" t="s">
        <v>663</v>
      </c>
      <c r="E9579" s="389" t="s">
        <v>648</v>
      </c>
      <c r="F9579" s="389" t="s">
        <v>664</v>
      </c>
      <c r="G9579" s="389" t="s">
        <v>649</v>
      </c>
    </row>
    <row r="9580" spans="1:7">
      <c r="A9580" s="389" t="s">
        <v>581</v>
      </c>
      <c r="B9580" s="389" t="s">
        <v>517</v>
      </c>
      <c r="C9580" s="389">
        <v>4.7879874313100004</v>
      </c>
      <c r="D9580" s="389" t="s">
        <v>663</v>
      </c>
      <c r="E9580" s="389" t="s">
        <v>648</v>
      </c>
      <c r="F9580" s="389" t="s">
        <v>664</v>
      </c>
      <c r="G9580" s="389" t="s">
        <v>649</v>
      </c>
    </row>
    <row r="9581" spans="1:7">
      <c r="A9581" s="389" t="s">
        <v>528</v>
      </c>
      <c r="B9581" s="389" t="s">
        <v>517</v>
      </c>
      <c r="C9581" s="389">
        <v>3.4334102976200001</v>
      </c>
      <c r="D9581" s="389" t="s">
        <v>663</v>
      </c>
      <c r="E9581" s="389" t="s">
        <v>648</v>
      </c>
      <c r="F9581" s="389" t="s">
        <v>664</v>
      </c>
      <c r="G9581" s="389" t="s">
        <v>649</v>
      </c>
    </row>
    <row r="9582" spans="1:7">
      <c r="A9582" s="389" t="s">
        <v>551</v>
      </c>
      <c r="B9582" s="389" t="s">
        <v>517</v>
      </c>
      <c r="C9582" s="389">
        <v>14.2030264269999</v>
      </c>
      <c r="D9582" s="389" t="s">
        <v>663</v>
      </c>
      <c r="E9582" s="389" t="s">
        <v>648</v>
      </c>
      <c r="F9582" s="389" t="s">
        <v>664</v>
      </c>
      <c r="G9582" s="389" t="s">
        <v>649</v>
      </c>
    </row>
    <row r="9583" spans="1:7">
      <c r="A9583" s="389" t="s">
        <v>544</v>
      </c>
      <c r="B9583" s="389" t="s">
        <v>517</v>
      </c>
      <c r="C9583" s="389">
        <v>2.0697620845800002</v>
      </c>
      <c r="D9583" s="389" t="s">
        <v>663</v>
      </c>
      <c r="E9583" s="389" t="s">
        <v>648</v>
      </c>
      <c r="F9583" s="389" t="s">
        <v>664</v>
      </c>
      <c r="G9583" s="389" t="s">
        <v>649</v>
      </c>
    </row>
    <row r="9584" spans="1:7">
      <c r="A9584" s="389" t="s">
        <v>544</v>
      </c>
      <c r="B9584" s="389" t="s">
        <v>517</v>
      </c>
      <c r="C9584" s="389">
        <v>2.0697620845800002</v>
      </c>
      <c r="D9584" s="389" t="s">
        <v>663</v>
      </c>
      <c r="E9584" s="389" t="s">
        <v>648</v>
      </c>
      <c r="F9584" s="389" t="s">
        <v>664</v>
      </c>
      <c r="G9584" s="389" t="s">
        <v>649</v>
      </c>
    </row>
    <row r="9585" spans="1:7">
      <c r="A9585" s="389" t="s">
        <v>552</v>
      </c>
      <c r="B9585" s="389" t="s">
        <v>517</v>
      </c>
      <c r="C9585" s="389">
        <v>4.8266068558899997</v>
      </c>
      <c r="D9585" s="389" t="s">
        <v>663</v>
      </c>
      <c r="E9585" s="389" t="s">
        <v>648</v>
      </c>
      <c r="F9585" s="389" t="s">
        <v>664</v>
      </c>
      <c r="G9585" s="389" t="s">
        <v>649</v>
      </c>
    </row>
    <row r="9586" spans="1:7">
      <c r="A9586" s="389" t="s">
        <v>543</v>
      </c>
      <c r="B9586" s="389" t="s">
        <v>517</v>
      </c>
      <c r="C9586" s="389">
        <v>3.7230090555199999</v>
      </c>
      <c r="D9586" s="389" t="s">
        <v>663</v>
      </c>
      <c r="E9586" s="389" t="s">
        <v>648</v>
      </c>
      <c r="F9586" s="389" t="s">
        <v>664</v>
      </c>
      <c r="G9586" s="389" t="s">
        <v>649</v>
      </c>
    </row>
    <row r="9587" spans="1:7">
      <c r="B9587" s="389" t="s">
        <v>517</v>
      </c>
      <c r="C9587" s="389">
        <v>3.5548741580500001</v>
      </c>
      <c r="D9587" s="389" t="s">
        <v>663</v>
      </c>
      <c r="E9587" s="389" t="s">
        <v>648</v>
      </c>
      <c r="F9587" s="389" t="s">
        <v>664</v>
      </c>
      <c r="G9587" s="389" t="s">
        <v>649</v>
      </c>
    </row>
    <row r="9588" spans="1:7">
      <c r="A9588" s="389" t="s">
        <v>577</v>
      </c>
      <c r="B9588" s="389" t="s">
        <v>517</v>
      </c>
      <c r="C9588" s="389">
        <v>4.1709041473099999</v>
      </c>
      <c r="D9588" s="389" t="s">
        <v>663</v>
      </c>
      <c r="E9588" s="389" t="s">
        <v>648</v>
      </c>
      <c r="F9588" s="389" t="s">
        <v>664</v>
      </c>
      <c r="G9588" s="389" t="s">
        <v>649</v>
      </c>
    </row>
    <row r="9589" spans="1:7">
      <c r="A9589" s="389" t="s">
        <v>577</v>
      </c>
      <c r="B9589" s="389" t="s">
        <v>517</v>
      </c>
      <c r="C9589" s="389">
        <v>4.1709041473099999</v>
      </c>
      <c r="D9589" s="389" t="s">
        <v>663</v>
      </c>
      <c r="E9589" s="389" t="s">
        <v>648</v>
      </c>
      <c r="F9589" s="389" t="s">
        <v>664</v>
      </c>
      <c r="G9589" s="389" t="s">
        <v>649</v>
      </c>
    </row>
    <row r="9590" spans="1:7">
      <c r="A9590" s="389" t="s">
        <v>577</v>
      </c>
      <c r="B9590" s="389" t="s">
        <v>517</v>
      </c>
      <c r="C9590" s="389">
        <v>1.02141460841</v>
      </c>
      <c r="D9590" s="389" t="s">
        <v>663</v>
      </c>
      <c r="E9590" s="389" t="s">
        <v>648</v>
      </c>
      <c r="F9590" s="389" t="s">
        <v>664</v>
      </c>
      <c r="G9590" s="389" t="s">
        <v>649</v>
      </c>
    </row>
    <row r="9591" spans="1:7">
      <c r="A9591" s="389" t="s">
        <v>535</v>
      </c>
      <c r="B9591" s="389" t="s">
        <v>517</v>
      </c>
      <c r="C9591" s="389">
        <v>1.29268578226</v>
      </c>
      <c r="D9591" s="389" t="s">
        <v>663</v>
      </c>
      <c r="E9591" s="389" t="s">
        <v>648</v>
      </c>
      <c r="F9591" s="389" t="s">
        <v>664</v>
      </c>
      <c r="G9591" s="389" t="s">
        <v>649</v>
      </c>
    </row>
    <row r="9592" spans="1:7">
      <c r="A9592" s="389" t="s">
        <v>535</v>
      </c>
      <c r="B9592" s="389" t="s">
        <v>517</v>
      </c>
      <c r="C9592" s="389">
        <v>1.29268578226</v>
      </c>
      <c r="D9592" s="389" t="s">
        <v>663</v>
      </c>
      <c r="E9592" s="389" t="s">
        <v>648</v>
      </c>
      <c r="F9592" s="389" t="s">
        <v>664</v>
      </c>
      <c r="G9592" s="389" t="s">
        <v>649</v>
      </c>
    </row>
    <row r="9593" spans="1:7">
      <c r="A9593" s="389" t="s">
        <v>551</v>
      </c>
      <c r="B9593" s="389" t="s">
        <v>517</v>
      </c>
      <c r="C9593" s="389">
        <v>1.2791478513400001</v>
      </c>
      <c r="D9593" s="389" t="s">
        <v>663</v>
      </c>
      <c r="E9593" s="389" t="s">
        <v>648</v>
      </c>
      <c r="F9593" s="389" t="s">
        <v>664</v>
      </c>
      <c r="G9593" s="389" t="s">
        <v>649</v>
      </c>
    </row>
    <row r="9594" spans="1:7">
      <c r="A9594" s="389" t="s">
        <v>547</v>
      </c>
      <c r="B9594" s="389" t="s">
        <v>517</v>
      </c>
      <c r="C9594" s="389">
        <v>12.1788617793</v>
      </c>
      <c r="D9594" s="389" t="s">
        <v>663</v>
      </c>
      <c r="E9594" s="389" t="s">
        <v>648</v>
      </c>
      <c r="F9594" s="389" t="s">
        <v>664</v>
      </c>
      <c r="G9594" s="389" t="s">
        <v>649</v>
      </c>
    </row>
    <row r="9595" spans="1:7">
      <c r="A9595" s="389" t="s">
        <v>542</v>
      </c>
      <c r="B9595" s="389" t="s">
        <v>517</v>
      </c>
      <c r="C9595" s="389">
        <v>5.1110785231699998</v>
      </c>
      <c r="D9595" s="389" t="s">
        <v>663</v>
      </c>
      <c r="E9595" s="389" t="s">
        <v>648</v>
      </c>
      <c r="F9595" s="389" t="s">
        <v>664</v>
      </c>
      <c r="G9595" s="389" t="s">
        <v>649</v>
      </c>
    </row>
    <row r="9596" spans="1:7">
      <c r="A9596" s="389" t="s">
        <v>571</v>
      </c>
      <c r="B9596" s="389" t="s">
        <v>517</v>
      </c>
      <c r="C9596" s="389">
        <v>11.3341237494</v>
      </c>
      <c r="D9596" s="389" t="s">
        <v>663</v>
      </c>
      <c r="E9596" s="389" t="s">
        <v>648</v>
      </c>
      <c r="F9596" s="389" t="s">
        <v>664</v>
      </c>
      <c r="G9596" s="389" t="s">
        <v>649</v>
      </c>
    </row>
    <row r="9597" spans="1:7">
      <c r="A9597" s="389" t="s">
        <v>530</v>
      </c>
      <c r="B9597" s="389" t="s">
        <v>517</v>
      </c>
      <c r="C9597" s="389">
        <v>16.770705276200001</v>
      </c>
      <c r="D9597" s="389" t="s">
        <v>663</v>
      </c>
      <c r="E9597" s="389" t="s">
        <v>648</v>
      </c>
      <c r="F9597" s="389" t="s">
        <v>664</v>
      </c>
      <c r="G9597" s="389" t="s">
        <v>649</v>
      </c>
    </row>
    <row r="9598" spans="1:7">
      <c r="A9598" s="389" t="s">
        <v>550</v>
      </c>
      <c r="B9598" s="389" t="s">
        <v>517</v>
      </c>
      <c r="C9598" s="389">
        <v>5.6014042309000001</v>
      </c>
      <c r="D9598" s="389" t="s">
        <v>663</v>
      </c>
      <c r="E9598" s="389" t="s">
        <v>648</v>
      </c>
      <c r="F9598" s="389" t="s">
        <v>664</v>
      </c>
      <c r="G9598" s="389" t="s">
        <v>649</v>
      </c>
    </row>
    <row r="9599" spans="1:7">
      <c r="A9599" s="389" t="s">
        <v>577</v>
      </c>
      <c r="B9599" s="389" t="s">
        <v>517</v>
      </c>
      <c r="C9599" s="389">
        <v>3.26438940253</v>
      </c>
      <c r="D9599" s="389" t="s">
        <v>663</v>
      </c>
      <c r="E9599" s="389" t="s">
        <v>648</v>
      </c>
      <c r="F9599" s="389" t="s">
        <v>664</v>
      </c>
      <c r="G9599" s="389" t="s">
        <v>649</v>
      </c>
    </row>
    <row r="9600" spans="1:7">
      <c r="A9600" s="389" t="s">
        <v>577</v>
      </c>
      <c r="B9600" s="389" t="s">
        <v>517</v>
      </c>
      <c r="C9600" s="389">
        <v>3.26438940253</v>
      </c>
      <c r="D9600" s="389" t="s">
        <v>663</v>
      </c>
      <c r="E9600" s="389" t="s">
        <v>648</v>
      </c>
      <c r="F9600" s="389" t="s">
        <v>664</v>
      </c>
      <c r="G9600" s="389" t="s">
        <v>649</v>
      </c>
    </row>
    <row r="9601" spans="1:7">
      <c r="A9601" s="389" t="s">
        <v>577</v>
      </c>
      <c r="B9601" s="389" t="s">
        <v>517</v>
      </c>
      <c r="C9601" s="389">
        <v>3.26438940253</v>
      </c>
      <c r="D9601" s="389" t="s">
        <v>663</v>
      </c>
      <c r="E9601" s="389" t="s">
        <v>648</v>
      </c>
      <c r="F9601" s="389" t="s">
        <v>664</v>
      </c>
      <c r="G9601" s="389" t="s">
        <v>649</v>
      </c>
    </row>
    <row r="9602" spans="1:7">
      <c r="A9602" s="389" t="s">
        <v>578</v>
      </c>
      <c r="B9602" s="389" t="s">
        <v>517</v>
      </c>
      <c r="C9602" s="389">
        <v>5.0972790172</v>
      </c>
      <c r="D9602" s="389" t="s">
        <v>663</v>
      </c>
      <c r="E9602" s="389" t="s">
        <v>648</v>
      </c>
      <c r="F9602" s="389" t="s">
        <v>664</v>
      </c>
      <c r="G9602" s="389" t="s">
        <v>649</v>
      </c>
    </row>
    <row r="9603" spans="1:7">
      <c r="A9603" s="389" t="s">
        <v>552</v>
      </c>
      <c r="B9603" s="389" t="s">
        <v>517</v>
      </c>
      <c r="C9603" s="389">
        <v>10.3701079077</v>
      </c>
      <c r="D9603" s="389" t="s">
        <v>663</v>
      </c>
      <c r="E9603" s="389" t="s">
        <v>648</v>
      </c>
      <c r="F9603" s="389" t="s">
        <v>664</v>
      </c>
      <c r="G9603" s="389" t="s">
        <v>649</v>
      </c>
    </row>
    <row r="9604" spans="1:7">
      <c r="A9604" s="389" t="s">
        <v>552</v>
      </c>
      <c r="B9604" s="389" t="s">
        <v>517</v>
      </c>
      <c r="C9604" s="389">
        <v>10.3701079077</v>
      </c>
      <c r="D9604" s="389" t="s">
        <v>663</v>
      </c>
      <c r="E9604" s="389" t="s">
        <v>648</v>
      </c>
      <c r="F9604" s="389" t="s">
        <v>664</v>
      </c>
      <c r="G9604" s="389" t="s">
        <v>649</v>
      </c>
    </row>
    <row r="9605" spans="1:7">
      <c r="A9605" s="389" t="s">
        <v>552</v>
      </c>
      <c r="B9605" s="389" t="s">
        <v>517</v>
      </c>
      <c r="C9605" s="389">
        <v>10.3701079077</v>
      </c>
      <c r="D9605" s="389" t="s">
        <v>663</v>
      </c>
      <c r="E9605" s="389" t="s">
        <v>648</v>
      </c>
      <c r="F9605" s="389" t="s">
        <v>664</v>
      </c>
      <c r="G9605" s="389" t="s">
        <v>649</v>
      </c>
    </row>
    <row r="9606" spans="1:7">
      <c r="A9606" s="389" t="s">
        <v>552</v>
      </c>
      <c r="B9606" s="389" t="s">
        <v>517</v>
      </c>
      <c r="C9606" s="389">
        <v>10.3701079077</v>
      </c>
      <c r="D9606" s="389" t="s">
        <v>663</v>
      </c>
      <c r="E9606" s="389" t="s">
        <v>648</v>
      </c>
      <c r="F9606" s="389" t="s">
        <v>664</v>
      </c>
      <c r="G9606" s="389" t="s">
        <v>649</v>
      </c>
    </row>
    <row r="9607" spans="1:7">
      <c r="A9607" s="389" t="s">
        <v>552</v>
      </c>
      <c r="B9607" s="389" t="s">
        <v>517</v>
      </c>
      <c r="C9607" s="389">
        <v>10.3701079077</v>
      </c>
      <c r="D9607" s="389" t="s">
        <v>663</v>
      </c>
      <c r="E9607" s="389" t="s">
        <v>648</v>
      </c>
      <c r="F9607" s="389" t="s">
        <v>664</v>
      </c>
      <c r="G9607" s="389" t="s">
        <v>649</v>
      </c>
    </row>
    <row r="9608" spans="1:7">
      <c r="A9608" s="389" t="s">
        <v>547</v>
      </c>
      <c r="B9608" s="389" t="s">
        <v>517</v>
      </c>
      <c r="C9608" s="389">
        <v>21.879218178999899</v>
      </c>
      <c r="D9608" s="389" t="s">
        <v>663</v>
      </c>
      <c r="E9608" s="389" t="s">
        <v>648</v>
      </c>
      <c r="F9608" s="389" t="s">
        <v>664</v>
      </c>
      <c r="G9608" s="389" t="s">
        <v>649</v>
      </c>
    </row>
    <row r="9609" spans="1:7">
      <c r="A9609" s="389" t="s">
        <v>547</v>
      </c>
      <c r="B9609" s="389" t="s">
        <v>517</v>
      </c>
      <c r="C9609" s="389">
        <v>21.879218178999899</v>
      </c>
      <c r="D9609" s="389" t="s">
        <v>663</v>
      </c>
      <c r="E9609" s="389" t="s">
        <v>648</v>
      </c>
      <c r="F9609" s="389" t="s">
        <v>664</v>
      </c>
      <c r="G9609" s="389" t="s">
        <v>649</v>
      </c>
    </row>
    <row r="9610" spans="1:7">
      <c r="A9610" s="389" t="s">
        <v>532</v>
      </c>
      <c r="B9610" s="389" t="s">
        <v>517</v>
      </c>
      <c r="C9610" s="389">
        <v>4.6441041183199996</v>
      </c>
      <c r="D9610" s="389" t="s">
        <v>663</v>
      </c>
      <c r="E9610" s="389" t="s">
        <v>648</v>
      </c>
      <c r="F9610" s="389" t="s">
        <v>664</v>
      </c>
      <c r="G9610" s="389" t="s">
        <v>649</v>
      </c>
    </row>
    <row r="9611" spans="1:7">
      <c r="A9611" s="389" t="s">
        <v>560</v>
      </c>
      <c r="B9611" s="389" t="s">
        <v>517</v>
      </c>
      <c r="C9611" s="389">
        <v>12.0868211</v>
      </c>
      <c r="D9611" s="389" t="s">
        <v>663</v>
      </c>
      <c r="E9611" s="389" t="s">
        <v>648</v>
      </c>
      <c r="F9611" s="389" t="s">
        <v>664</v>
      </c>
      <c r="G9611" s="389" t="s">
        <v>649</v>
      </c>
    </row>
    <row r="9612" spans="1:7">
      <c r="A9612" s="389" t="s">
        <v>551</v>
      </c>
      <c r="B9612" s="389" t="s">
        <v>517</v>
      </c>
      <c r="C9612" s="389">
        <v>1.9969953862900001</v>
      </c>
      <c r="D9612" s="389" t="s">
        <v>663</v>
      </c>
      <c r="E9612" s="389" t="s">
        <v>648</v>
      </c>
      <c r="F9612" s="389" t="s">
        <v>664</v>
      </c>
      <c r="G9612" s="389" t="s">
        <v>649</v>
      </c>
    </row>
    <row r="9613" spans="1:7">
      <c r="A9613" s="389" t="s">
        <v>555</v>
      </c>
      <c r="B9613" s="389" t="s">
        <v>517</v>
      </c>
      <c r="C9613" s="389">
        <v>11.7586906629999</v>
      </c>
      <c r="D9613" s="389" t="s">
        <v>663</v>
      </c>
      <c r="E9613" s="389" t="s">
        <v>648</v>
      </c>
      <c r="F9613" s="389" t="s">
        <v>664</v>
      </c>
      <c r="G9613" s="389" t="s">
        <v>649</v>
      </c>
    </row>
    <row r="9614" spans="1:7">
      <c r="A9614" s="389" t="s">
        <v>525</v>
      </c>
      <c r="B9614" s="389" t="s">
        <v>517</v>
      </c>
      <c r="C9614" s="389">
        <v>0.41774790294199998</v>
      </c>
      <c r="D9614" s="389" t="s">
        <v>663</v>
      </c>
      <c r="E9614" s="389" t="s">
        <v>648</v>
      </c>
      <c r="F9614" s="389" t="s">
        <v>664</v>
      </c>
      <c r="G9614" s="389" t="s">
        <v>649</v>
      </c>
    </row>
    <row r="9615" spans="1:7">
      <c r="A9615" s="389" t="s">
        <v>525</v>
      </c>
      <c r="B9615" s="389" t="s">
        <v>517</v>
      </c>
      <c r="C9615" s="389">
        <v>0.41774790294199998</v>
      </c>
      <c r="D9615" s="389" t="s">
        <v>663</v>
      </c>
      <c r="E9615" s="389" t="s">
        <v>648</v>
      </c>
      <c r="F9615" s="389" t="s">
        <v>664</v>
      </c>
      <c r="G9615" s="389" t="s">
        <v>649</v>
      </c>
    </row>
    <row r="9616" spans="1:7">
      <c r="A9616" s="389" t="s">
        <v>568</v>
      </c>
      <c r="B9616" s="389" t="s">
        <v>517</v>
      </c>
      <c r="C9616" s="389">
        <v>0.41774790294199998</v>
      </c>
      <c r="D9616" s="389" t="s">
        <v>663</v>
      </c>
      <c r="E9616" s="389" t="s">
        <v>648</v>
      </c>
      <c r="F9616" s="389" t="s">
        <v>664</v>
      </c>
      <c r="G9616" s="389" t="s">
        <v>649</v>
      </c>
    </row>
    <row r="9617" spans="1:7">
      <c r="A9617" s="389" t="s">
        <v>568</v>
      </c>
      <c r="B9617" s="389" t="s">
        <v>517</v>
      </c>
      <c r="C9617" s="389">
        <v>0.41774790294199998</v>
      </c>
      <c r="D9617" s="389" t="s">
        <v>663</v>
      </c>
      <c r="E9617" s="389" t="s">
        <v>648</v>
      </c>
      <c r="F9617" s="389" t="s">
        <v>664</v>
      </c>
      <c r="G9617" s="389" t="s">
        <v>649</v>
      </c>
    </row>
    <row r="9618" spans="1:7">
      <c r="A9618" s="389" t="s">
        <v>560</v>
      </c>
      <c r="B9618" s="389" t="s">
        <v>517</v>
      </c>
      <c r="C9618" s="389">
        <v>14.9679601122</v>
      </c>
      <c r="D9618" s="389" t="s">
        <v>663</v>
      </c>
      <c r="E9618" s="389" t="s">
        <v>648</v>
      </c>
      <c r="F9618" s="389" t="s">
        <v>664</v>
      </c>
      <c r="G9618" s="389" t="s">
        <v>649</v>
      </c>
    </row>
    <row r="9619" spans="1:7">
      <c r="A9619" s="389" t="s">
        <v>560</v>
      </c>
      <c r="B9619" s="389" t="s">
        <v>517</v>
      </c>
      <c r="C9619" s="389">
        <v>14.9679601122</v>
      </c>
      <c r="D9619" s="389" t="s">
        <v>663</v>
      </c>
      <c r="E9619" s="389" t="s">
        <v>648</v>
      </c>
      <c r="F9619" s="389" t="s">
        <v>664</v>
      </c>
      <c r="G9619" s="389" t="s">
        <v>649</v>
      </c>
    </row>
    <row r="9620" spans="1:7">
      <c r="A9620" s="389" t="s">
        <v>560</v>
      </c>
      <c r="B9620" s="389" t="s">
        <v>517</v>
      </c>
      <c r="C9620" s="389">
        <v>14.9679601122</v>
      </c>
      <c r="D9620" s="389" t="s">
        <v>663</v>
      </c>
      <c r="E9620" s="389" t="s">
        <v>648</v>
      </c>
      <c r="F9620" s="389" t="s">
        <v>664</v>
      </c>
      <c r="G9620" s="389" t="s">
        <v>649</v>
      </c>
    </row>
    <row r="9621" spans="1:7">
      <c r="A9621" s="389" t="s">
        <v>577</v>
      </c>
      <c r="B9621" s="389" t="s">
        <v>517</v>
      </c>
      <c r="C9621" s="389">
        <v>11.7761950282</v>
      </c>
      <c r="D9621" s="389" t="s">
        <v>663</v>
      </c>
      <c r="E9621" s="389" t="s">
        <v>648</v>
      </c>
      <c r="F9621" s="389" t="s">
        <v>664</v>
      </c>
      <c r="G9621" s="389" t="s">
        <v>649</v>
      </c>
    </row>
    <row r="9622" spans="1:7">
      <c r="A9622" s="389" t="s">
        <v>577</v>
      </c>
      <c r="B9622" s="389" t="s">
        <v>517</v>
      </c>
      <c r="C9622" s="389">
        <v>11.7761950282</v>
      </c>
      <c r="D9622" s="389" t="s">
        <v>663</v>
      </c>
      <c r="E9622" s="389" t="s">
        <v>648</v>
      </c>
      <c r="F9622" s="389" t="s">
        <v>664</v>
      </c>
      <c r="G9622" s="389" t="s">
        <v>649</v>
      </c>
    </row>
    <row r="9623" spans="1:7">
      <c r="A9623" s="389" t="s">
        <v>560</v>
      </c>
      <c r="B9623" s="389" t="s">
        <v>517</v>
      </c>
      <c r="C9623" s="389">
        <v>4.87998815018</v>
      </c>
      <c r="D9623" s="389" t="s">
        <v>663</v>
      </c>
      <c r="E9623" s="389" t="s">
        <v>648</v>
      </c>
      <c r="F9623" s="389" t="s">
        <v>664</v>
      </c>
      <c r="G9623" s="389" t="s">
        <v>649</v>
      </c>
    </row>
    <row r="9624" spans="1:7">
      <c r="A9624" s="389" t="s">
        <v>571</v>
      </c>
      <c r="B9624" s="389" t="s">
        <v>517</v>
      </c>
      <c r="C9624" s="389">
        <v>22.079718515500002</v>
      </c>
      <c r="D9624" s="389" t="s">
        <v>663</v>
      </c>
      <c r="E9624" s="389" t="s">
        <v>648</v>
      </c>
      <c r="F9624" s="389" t="s">
        <v>664</v>
      </c>
      <c r="G9624" s="389" t="s">
        <v>649</v>
      </c>
    </row>
    <row r="9625" spans="1:7">
      <c r="A9625" s="389" t="s">
        <v>571</v>
      </c>
      <c r="B9625" s="389" t="s">
        <v>517</v>
      </c>
      <c r="C9625" s="389">
        <v>22.079718515500002</v>
      </c>
      <c r="D9625" s="389" t="s">
        <v>663</v>
      </c>
      <c r="E9625" s="389" t="s">
        <v>648</v>
      </c>
      <c r="F9625" s="389" t="s">
        <v>664</v>
      </c>
      <c r="G9625" s="389" t="s">
        <v>649</v>
      </c>
    </row>
    <row r="9626" spans="1:7">
      <c r="A9626" s="389" t="s">
        <v>571</v>
      </c>
      <c r="B9626" s="389" t="s">
        <v>517</v>
      </c>
      <c r="C9626" s="389">
        <v>22.079718515500002</v>
      </c>
      <c r="D9626" s="389" t="s">
        <v>663</v>
      </c>
      <c r="E9626" s="389" t="s">
        <v>648</v>
      </c>
      <c r="F9626" s="389" t="s">
        <v>664</v>
      </c>
      <c r="G9626" s="389" t="s">
        <v>649</v>
      </c>
    </row>
    <row r="9627" spans="1:7">
      <c r="A9627" s="389" t="s">
        <v>577</v>
      </c>
      <c r="B9627" s="389" t="s">
        <v>517</v>
      </c>
      <c r="C9627" s="389">
        <v>11.5652305603</v>
      </c>
      <c r="D9627" s="389" t="s">
        <v>663</v>
      </c>
      <c r="E9627" s="389" t="s">
        <v>648</v>
      </c>
      <c r="F9627" s="389" t="s">
        <v>664</v>
      </c>
      <c r="G9627" s="389" t="s">
        <v>649</v>
      </c>
    </row>
    <row r="9628" spans="1:7">
      <c r="A9628" s="389" t="s">
        <v>577</v>
      </c>
      <c r="B9628" s="389" t="s">
        <v>517</v>
      </c>
      <c r="C9628" s="389">
        <v>11.5652305603</v>
      </c>
      <c r="D9628" s="389" t="s">
        <v>663</v>
      </c>
      <c r="E9628" s="389" t="s">
        <v>648</v>
      </c>
      <c r="F9628" s="389" t="s">
        <v>664</v>
      </c>
      <c r="G9628" s="389" t="s">
        <v>649</v>
      </c>
    </row>
    <row r="9629" spans="1:7">
      <c r="A9629" s="389" t="s">
        <v>553</v>
      </c>
      <c r="B9629" s="389" t="s">
        <v>517</v>
      </c>
      <c r="C9629" s="389">
        <v>6.96059354464</v>
      </c>
      <c r="D9629" s="389" t="s">
        <v>663</v>
      </c>
      <c r="E9629" s="389" t="s">
        <v>648</v>
      </c>
      <c r="F9629" s="389" t="s">
        <v>664</v>
      </c>
      <c r="G9629" s="389" t="s">
        <v>649</v>
      </c>
    </row>
    <row r="9630" spans="1:7">
      <c r="A9630" s="389" t="s">
        <v>553</v>
      </c>
      <c r="B9630" s="389" t="s">
        <v>517</v>
      </c>
      <c r="C9630" s="389">
        <v>6.96059354464</v>
      </c>
      <c r="D9630" s="389" t="s">
        <v>663</v>
      </c>
      <c r="E9630" s="389" t="s">
        <v>648</v>
      </c>
      <c r="F9630" s="389" t="s">
        <v>664</v>
      </c>
      <c r="G9630" s="389" t="s">
        <v>649</v>
      </c>
    </row>
    <row r="9631" spans="1:7">
      <c r="A9631" s="389" t="s">
        <v>578</v>
      </c>
      <c r="B9631" s="389" t="s">
        <v>517</v>
      </c>
      <c r="C9631" s="389">
        <v>6.96059354464</v>
      </c>
      <c r="D9631" s="389" t="s">
        <v>663</v>
      </c>
      <c r="E9631" s="389" t="s">
        <v>648</v>
      </c>
      <c r="F9631" s="389" t="s">
        <v>664</v>
      </c>
      <c r="G9631" s="389" t="s">
        <v>649</v>
      </c>
    </row>
    <row r="9632" spans="1:7">
      <c r="A9632" s="389" t="s">
        <v>551</v>
      </c>
      <c r="B9632" s="389" t="s">
        <v>517</v>
      </c>
      <c r="C9632" s="389">
        <v>10.6945740917</v>
      </c>
      <c r="D9632" s="389" t="s">
        <v>663</v>
      </c>
      <c r="E9632" s="389" t="s">
        <v>648</v>
      </c>
      <c r="F9632" s="389" t="s">
        <v>664</v>
      </c>
      <c r="G9632" s="389" t="s">
        <v>649</v>
      </c>
    </row>
    <row r="9633" spans="1:7">
      <c r="A9633" s="389" t="s">
        <v>551</v>
      </c>
      <c r="B9633" s="389" t="s">
        <v>517</v>
      </c>
      <c r="C9633" s="389">
        <v>8.1679036955199997</v>
      </c>
      <c r="D9633" s="389" t="s">
        <v>663</v>
      </c>
      <c r="E9633" s="389" t="s">
        <v>648</v>
      </c>
      <c r="F9633" s="389" t="s">
        <v>664</v>
      </c>
      <c r="G9633" s="389" t="s">
        <v>649</v>
      </c>
    </row>
    <row r="9634" spans="1:7">
      <c r="A9634" s="389" t="s">
        <v>551</v>
      </c>
      <c r="B9634" s="389" t="s">
        <v>517</v>
      </c>
      <c r="C9634" s="389">
        <v>8.1679036955199997</v>
      </c>
      <c r="D9634" s="389" t="s">
        <v>663</v>
      </c>
      <c r="E9634" s="389" t="s">
        <v>648</v>
      </c>
      <c r="F9634" s="389" t="s">
        <v>664</v>
      </c>
      <c r="G9634" s="389" t="s">
        <v>649</v>
      </c>
    </row>
    <row r="9635" spans="1:7">
      <c r="A9635" s="389" t="s">
        <v>547</v>
      </c>
      <c r="B9635" s="389" t="s">
        <v>517</v>
      </c>
      <c r="C9635" s="389">
        <v>10.496142512</v>
      </c>
      <c r="D9635" s="389" t="s">
        <v>663</v>
      </c>
      <c r="E9635" s="389" t="s">
        <v>648</v>
      </c>
      <c r="F9635" s="389" t="s">
        <v>664</v>
      </c>
      <c r="G9635" s="389" t="s">
        <v>649</v>
      </c>
    </row>
    <row r="9636" spans="1:7">
      <c r="A9636" s="389" t="s">
        <v>547</v>
      </c>
      <c r="B9636" s="389" t="s">
        <v>517</v>
      </c>
      <c r="C9636" s="389">
        <v>10.496142512</v>
      </c>
      <c r="D9636" s="389" t="s">
        <v>663</v>
      </c>
      <c r="E9636" s="389" t="s">
        <v>648</v>
      </c>
      <c r="F9636" s="389" t="s">
        <v>664</v>
      </c>
      <c r="G9636" s="389" t="s">
        <v>649</v>
      </c>
    </row>
    <row r="9637" spans="1:7">
      <c r="A9637" s="389" t="s">
        <v>547</v>
      </c>
      <c r="B9637" s="389" t="s">
        <v>517</v>
      </c>
      <c r="C9637" s="389">
        <v>10.496142512</v>
      </c>
      <c r="D9637" s="389" t="s">
        <v>663</v>
      </c>
      <c r="E9637" s="389" t="s">
        <v>648</v>
      </c>
      <c r="F9637" s="389" t="s">
        <v>664</v>
      </c>
      <c r="G9637" s="389" t="s">
        <v>649</v>
      </c>
    </row>
    <row r="9638" spans="1:7">
      <c r="A9638" s="389" t="s">
        <v>576</v>
      </c>
      <c r="B9638" s="389" t="s">
        <v>517</v>
      </c>
      <c r="C9638" s="389">
        <v>7.60622210903</v>
      </c>
      <c r="D9638" s="389" t="s">
        <v>663</v>
      </c>
      <c r="E9638" s="389" t="s">
        <v>648</v>
      </c>
      <c r="F9638" s="389" t="s">
        <v>664</v>
      </c>
      <c r="G9638" s="389" t="s">
        <v>649</v>
      </c>
    </row>
    <row r="9639" spans="1:7">
      <c r="A9639" s="389" t="s">
        <v>578</v>
      </c>
      <c r="B9639" s="389" t="s">
        <v>517</v>
      </c>
      <c r="C9639" s="389">
        <v>7.60622210903</v>
      </c>
      <c r="D9639" s="389" t="s">
        <v>663</v>
      </c>
      <c r="E9639" s="389" t="s">
        <v>648</v>
      </c>
      <c r="F9639" s="389" t="s">
        <v>664</v>
      </c>
      <c r="G9639" s="389" t="s">
        <v>649</v>
      </c>
    </row>
    <row r="9640" spans="1:7">
      <c r="A9640" s="389" t="s">
        <v>578</v>
      </c>
      <c r="B9640" s="389" t="s">
        <v>517</v>
      </c>
      <c r="C9640" s="389">
        <v>7.60622210903</v>
      </c>
      <c r="D9640" s="389" t="s">
        <v>663</v>
      </c>
      <c r="E9640" s="389" t="s">
        <v>648</v>
      </c>
      <c r="F9640" s="389" t="s">
        <v>664</v>
      </c>
      <c r="G9640" s="389" t="s">
        <v>649</v>
      </c>
    </row>
    <row r="9641" spans="1:7">
      <c r="A9641" s="389" t="s">
        <v>578</v>
      </c>
      <c r="B9641" s="389" t="s">
        <v>517</v>
      </c>
      <c r="C9641" s="389">
        <v>7.60622210903</v>
      </c>
      <c r="D9641" s="389" t="s">
        <v>663</v>
      </c>
      <c r="E9641" s="389" t="s">
        <v>648</v>
      </c>
      <c r="F9641" s="389" t="s">
        <v>664</v>
      </c>
      <c r="G9641" s="389" t="s">
        <v>649</v>
      </c>
    </row>
    <row r="9642" spans="1:7">
      <c r="A9642" s="389" t="s">
        <v>578</v>
      </c>
      <c r="B9642" s="389" t="s">
        <v>517</v>
      </c>
      <c r="C9642" s="389">
        <v>7.60622210903</v>
      </c>
      <c r="D9642" s="389" t="s">
        <v>663</v>
      </c>
      <c r="E9642" s="389" t="s">
        <v>648</v>
      </c>
      <c r="F9642" s="389" t="s">
        <v>664</v>
      </c>
      <c r="G9642" s="389" t="s">
        <v>649</v>
      </c>
    </row>
    <row r="9643" spans="1:7">
      <c r="A9643" s="389" t="s">
        <v>578</v>
      </c>
      <c r="B9643" s="389" t="s">
        <v>517</v>
      </c>
      <c r="C9643" s="389">
        <v>7.60622210903</v>
      </c>
      <c r="D9643" s="389" t="s">
        <v>663</v>
      </c>
      <c r="E9643" s="389" t="s">
        <v>648</v>
      </c>
      <c r="F9643" s="389" t="s">
        <v>664</v>
      </c>
      <c r="G9643" s="389" t="s">
        <v>649</v>
      </c>
    </row>
    <row r="9644" spans="1:7">
      <c r="A9644" s="389" t="s">
        <v>531</v>
      </c>
      <c r="B9644" s="389" t="s">
        <v>517</v>
      </c>
      <c r="C9644" s="389">
        <v>8.8524641988599999</v>
      </c>
      <c r="D9644" s="389" t="s">
        <v>663</v>
      </c>
      <c r="E9644" s="389" t="s">
        <v>648</v>
      </c>
      <c r="F9644" s="389" t="s">
        <v>664</v>
      </c>
      <c r="G9644" s="389" t="s">
        <v>649</v>
      </c>
    </row>
    <row r="9645" spans="1:7">
      <c r="A9645" s="389" t="s">
        <v>560</v>
      </c>
      <c r="B9645" s="389" t="s">
        <v>517</v>
      </c>
      <c r="C9645" s="389">
        <v>8.8524641988599999</v>
      </c>
      <c r="D9645" s="389" t="s">
        <v>663</v>
      </c>
      <c r="E9645" s="389" t="s">
        <v>648</v>
      </c>
      <c r="F9645" s="389" t="s">
        <v>664</v>
      </c>
      <c r="G9645" s="389" t="s">
        <v>649</v>
      </c>
    </row>
    <row r="9646" spans="1:7">
      <c r="A9646" s="389" t="s">
        <v>560</v>
      </c>
      <c r="B9646" s="389" t="s">
        <v>517</v>
      </c>
      <c r="C9646" s="389">
        <v>9.8105998199000002</v>
      </c>
      <c r="D9646" s="389" t="s">
        <v>663</v>
      </c>
      <c r="E9646" s="389" t="s">
        <v>648</v>
      </c>
      <c r="F9646" s="389" t="s">
        <v>664</v>
      </c>
      <c r="G9646" s="389" t="s">
        <v>649</v>
      </c>
    </row>
    <row r="9647" spans="1:7">
      <c r="A9647" s="389" t="s">
        <v>560</v>
      </c>
      <c r="B9647" s="389" t="s">
        <v>517</v>
      </c>
      <c r="C9647" s="389">
        <v>9.8105998199000002</v>
      </c>
      <c r="D9647" s="389" t="s">
        <v>663</v>
      </c>
      <c r="E9647" s="389" t="s">
        <v>648</v>
      </c>
      <c r="F9647" s="389" t="s">
        <v>664</v>
      </c>
      <c r="G9647" s="389" t="s">
        <v>649</v>
      </c>
    </row>
    <row r="9648" spans="1:7">
      <c r="A9648" s="389" t="s">
        <v>551</v>
      </c>
      <c r="B9648" s="389" t="s">
        <v>517</v>
      </c>
      <c r="C9648" s="389">
        <v>2.28976540725</v>
      </c>
      <c r="D9648" s="389" t="s">
        <v>663</v>
      </c>
      <c r="E9648" s="389" t="s">
        <v>648</v>
      </c>
      <c r="F9648" s="389" t="s">
        <v>664</v>
      </c>
      <c r="G9648" s="389" t="s">
        <v>649</v>
      </c>
    </row>
    <row r="9649" spans="1:7">
      <c r="A9649" s="389" t="s">
        <v>577</v>
      </c>
      <c r="B9649" s="389" t="s">
        <v>517</v>
      </c>
      <c r="C9649" s="389">
        <v>2.2248885465799999</v>
      </c>
      <c r="D9649" s="389" t="s">
        <v>663</v>
      </c>
      <c r="E9649" s="389" t="s">
        <v>648</v>
      </c>
      <c r="F9649" s="389" t="s">
        <v>664</v>
      </c>
      <c r="G9649" s="389" t="s">
        <v>649</v>
      </c>
    </row>
    <row r="9650" spans="1:7">
      <c r="A9650" s="389" t="s">
        <v>571</v>
      </c>
      <c r="B9650" s="389" t="s">
        <v>517</v>
      </c>
      <c r="C9650" s="389">
        <v>9.0204533497299906</v>
      </c>
      <c r="D9650" s="389" t="s">
        <v>663</v>
      </c>
      <c r="E9650" s="389" t="s">
        <v>648</v>
      </c>
      <c r="F9650" s="389" t="s">
        <v>664</v>
      </c>
      <c r="G9650" s="389" t="s">
        <v>649</v>
      </c>
    </row>
    <row r="9651" spans="1:7">
      <c r="A9651" s="389" t="s">
        <v>555</v>
      </c>
      <c r="B9651" s="389" t="s">
        <v>517</v>
      </c>
      <c r="C9651" s="389">
        <v>11.5090495269</v>
      </c>
      <c r="D9651" s="389" t="s">
        <v>663</v>
      </c>
      <c r="E9651" s="389" t="s">
        <v>648</v>
      </c>
      <c r="F9651" s="389" t="s">
        <v>664</v>
      </c>
      <c r="G9651" s="389" t="s">
        <v>649</v>
      </c>
    </row>
    <row r="9652" spans="1:7">
      <c r="A9652" s="389" t="s">
        <v>551</v>
      </c>
      <c r="B9652" s="389" t="s">
        <v>517</v>
      </c>
      <c r="C9652" s="389">
        <v>1.1536993406</v>
      </c>
      <c r="D9652" s="389" t="s">
        <v>663</v>
      </c>
      <c r="E9652" s="389" t="s">
        <v>648</v>
      </c>
      <c r="F9652" s="389" t="s">
        <v>664</v>
      </c>
      <c r="G9652" s="389" t="s">
        <v>649</v>
      </c>
    </row>
    <row r="9653" spans="1:7">
      <c r="A9653" s="389" t="s">
        <v>530</v>
      </c>
      <c r="B9653" s="389" t="s">
        <v>517</v>
      </c>
      <c r="C9653" s="389">
        <v>5.2951238284600004</v>
      </c>
      <c r="D9653" s="389" t="s">
        <v>663</v>
      </c>
      <c r="E9653" s="389" t="s">
        <v>648</v>
      </c>
      <c r="F9653" s="389" t="s">
        <v>664</v>
      </c>
      <c r="G9653" s="389" t="s">
        <v>649</v>
      </c>
    </row>
    <row r="9654" spans="1:7">
      <c r="A9654" s="389" t="s">
        <v>532</v>
      </c>
      <c r="B9654" s="389" t="s">
        <v>517</v>
      </c>
      <c r="C9654" s="389">
        <v>0.89558166414200002</v>
      </c>
      <c r="D9654" s="389" t="s">
        <v>663</v>
      </c>
      <c r="E9654" s="389" t="s">
        <v>648</v>
      </c>
      <c r="F9654" s="389" t="s">
        <v>664</v>
      </c>
      <c r="G9654" s="389" t="s">
        <v>649</v>
      </c>
    </row>
    <row r="9655" spans="1:7">
      <c r="A9655" s="389" t="s">
        <v>532</v>
      </c>
      <c r="B9655" s="389" t="s">
        <v>517</v>
      </c>
      <c r="C9655" s="389">
        <v>0.89558166414200002</v>
      </c>
      <c r="D9655" s="389" t="s">
        <v>663</v>
      </c>
      <c r="E9655" s="389" t="s">
        <v>648</v>
      </c>
      <c r="F9655" s="389" t="s">
        <v>664</v>
      </c>
      <c r="G9655" s="389" t="s">
        <v>649</v>
      </c>
    </row>
    <row r="9656" spans="1:7">
      <c r="A9656" s="389" t="s">
        <v>554</v>
      </c>
      <c r="B9656" s="389" t="s">
        <v>517</v>
      </c>
      <c r="C9656" s="389">
        <v>10.028497804900001</v>
      </c>
      <c r="D9656" s="389" t="s">
        <v>663</v>
      </c>
      <c r="E9656" s="389" t="s">
        <v>648</v>
      </c>
      <c r="F9656" s="389" t="s">
        <v>664</v>
      </c>
      <c r="G9656" s="389" t="s">
        <v>649</v>
      </c>
    </row>
    <row r="9657" spans="1:7">
      <c r="A9657" s="389" t="s">
        <v>578</v>
      </c>
      <c r="B9657" s="389" t="s">
        <v>517</v>
      </c>
      <c r="C9657" s="389">
        <v>10.028497804900001</v>
      </c>
      <c r="D9657" s="389" t="s">
        <v>663</v>
      </c>
      <c r="E9657" s="389" t="s">
        <v>648</v>
      </c>
      <c r="F9657" s="389" t="s">
        <v>664</v>
      </c>
      <c r="G9657" s="389" t="s">
        <v>649</v>
      </c>
    </row>
    <row r="9658" spans="1:7">
      <c r="A9658" s="389" t="s">
        <v>578</v>
      </c>
      <c r="B9658" s="389" t="s">
        <v>517</v>
      </c>
      <c r="C9658" s="389">
        <v>2.80544307639</v>
      </c>
      <c r="D9658" s="389" t="s">
        <v>663</v>
      </c>
      <c r="E9658" s="389" t="s">
        <v>648</v>
      </c>
      <c r="F9658" s="389" t="s">
        <v>664</v>
      </c>
      <c r="G9658" s="389" t="s">
        <v>649</v>
      </c>
    </row>
    <row r="9659" spans="1:7">
      <c r="A9659" s="389" t="s">
        <v>581</v>
      </c>
      <c r="B9659" s="389" t="s">
        <v>517</v>
      </c>
      <c r="C9659" s="389">
        <v>10.0512686753999</v>
      </c>
      <c r="D9659" s="389" t="s">
        <v>663</v>
      </c>
      <c r="E9659" s="389" t="s">
        <v>648</v>
      </c>
      <c r="F9659" s="389" t="s">
        <v>664</v>
      </c>
      <c r="G9659" s="389" t="s">
        <v>649</v>
      </c>
    </row>
    <row r="9660" spans="1:7">
      <c r="A9660" s="389" t="s">
        <v>581</v>
      </c>
      <c r="B9660" s="389" t="s">
        <v>517</v>
      </c>
      <c r="C9660" s="389">
        <v>10.0512686753999</v>
      </c>
      <c r="D9660" s="389" t="s">
        <v>663</v>
      </c>
      <c r="E9660" s="389" t="s">
        <v>648</v>
      </c>
      <c r="F9660" s="389" t="s">
        <v>664</v>
      </c>
      <c r="G9660" s="389" t="s">
        <v>649</v>
      </c>
    </row>
    <row r="9661" spans="1:7">
      <c r="A9661" s="389" t="s">
        <v>551</v>
      </c>
      <c r="B9661" s="389" t="s">
        <v>517</v>
      </c>
      <c r="C9661" s="389">
        <v>1.25042171631</v>
      </c>
      <c r="D9661" s="389" t="s">
        <v>663</v>
      </c>
      <c r="E9661" s="389" t="s">
        <v>648</v>
      </c>
      <c r="F9661" s="389" t="s">
        <v>664</v>
      </c>
      <c r="G9661" s="389" t="s">
        <v>649</v>
      </c>
    </row>
    <row r="9662" spans="1:7">
      <c r="A9662" s="389" t="s">
        <v>551</v>
      </c>
      <c r="B9662" s="389" t="s">
        <v>517</v>
      </c>
      <c r="C9662" s="389">
        <v>4.0710417894199997</v>
      </c>
      <c r="D9662" s="389" t="s">
        <v>663</v>
      </c>
      <c r="E9662" s="389" t="s">
        <v>648</v>
      </c>
      <c r="F9662" s="389" t="s">
        <v>664</v>
      </c>
      <c r="G9662" s="389" t="s">
        <v>649</v>
      </c>
    </row>
    <row r="9663" spans="1:7">
      <c r="A9663" s="389" t="s">
        <v>564</v>
      </c>
      <c r="B9663" s="389" t="s">
        <v>517</v>
      </c>
      <c r="C9663" s="389">
        <v>4.7562430184500002</v>
      </c>
      <c r="D9663" s="389" t="s">
        <v>663</v>
      </c>
      <c r="E9663" s="389" t="s">
        <v>648</v>
      </c>
      <c r="F9663" s="389" t="s">
        <v>664</v>
      </c>
      <c r="G9663" s="389" t="s">
        <v>649</v>
      </c>
    </row>
    <row r="9664" spans="1:7">
      <c r="A9664" s="389" t="s">
        <v>514</v>
      </c>
      <c r="B9664" s="389" t="s">
        <v>517</v>
      </c>
      <c r="C9664" s="389">
        <v>11.7802900891999</v>
      </c>
      <c r="D9664" s="389" t="s">
        <v>663</v>
      </c>
      <c r="E9664" s="389" t="s">
        <v>648</v>
      </c>
      <c r="F9664" s="389" t="s">
        <v>664</v>
      </c>
      <c r="G9664" s="389" t="s">
        <v>649</v>
      </c>
    </row>
    <row r="9665" spans="1:7">
      <c r="A9665" s="389" t="s">
        <v>543</v>
      </c>
      <c r="B9665" s="389" t="s">
        <v>517</v>
      </c>
      <c r="C9665" s="389">
        <v>3.7526206576100001</v>
      </c>
      <c r="D9665" s="389" t="s">
        <v>663</v>
      </c>
      <c r="E9665" s="389" t="s">
        <v>648</v>
      </c>
      <c r="F9665" s="389" t="s">
        <v>664</v>
      </c>
      <c r="G9665" s="389" t="s">
        <v>649</v>
      </c>
    </row>
    <row r="9666" spans="1:7">
      <c r="A9666" s="389" t="s">
        <v>514</v>
      </c>
      <c r="B9666" s="389" t="s">
        <v>517</v>
      </c>
      <c r="C9666" s="389">
        <v>4.2015268177799996</v>
      </c>
      <c r="D9666" s="389" t="s">
        <v>663</v>
      </c>
      <c r="E9666" s="389" t="s">
        <v>648</v>
      </c>
      <c r="F9666" s="389" t="s">
        <v>664</v>
      </c>
      <c r="G9666" s="389" t="s">
        <v>649</v>
      </c>
    </row>
    <row r="9667" spans="1:7">
      <c r="A9667" s="389" t="s">
        <v>514</v>
      </c>
      <c r="B9667" s="389" t="s">
        <v>517</v>
      </c>
      <c r="C9667" s="389">
        <v>4.2015268177799996</v>
      </c>
      <c r="D9667" s="389" t="s">
        <v>663</v>
      </c>
      <c r="E9667" s="389" t="s">
        <v>648</v>
      </c>
      <c r="F9667" s="389" t="s">
        <v>664</v>
      </c>
      <c r="G9667" s="389" t="s">
        <v>649</v>
      </c>
    </row>
    <row r="9668" spans="1:7">
      <c r="A9668" s="389" t="s">
        <v>554</v>
      </c>
      <c r="B9668" s="389" t="s">
        <v>517</v>
      </c>
      <c r="C9668" s="389">
        <v>1.6534433978700001</v>
      </c>
      <c r="D9668" s="389" t="s">
        <v>663</v>
      </c>
      <c r="E9668" s="389" t="s">
        <v>648</v>
      </c>
      <c r="F9668" s="389" t="s">
        <v>664</v>
      </c>
      <c r="G9668" s="389" t="s">
        <v>649</v>
      </c>
    </row>
    <row r="9669" spans="1:7">
      <c r="A9669" s="389" t="s">
        <v>576</v>
      </c>
      <c r="B9669" s="389" t="s">
        <v>517</v>
      </c>
      <c r="C9669" s="389">
        <v>2.91065612432</v>
      </c>
      <c r="D9669" s="389" t="s">
        <v>663</v>
      </c>
      <c r="E9669" s="389" t="s">
        <v>648</v>
      </c>
      <c r="F9669" s="389" t="s">
        <v>664</v>
      </c>
      <c r="G9669" s="389" t="s">
        <v>649</v>
      </c>
    </row>
    <row r="9670" spans="1:7">
      <c r="A9670" s="389" t="s">
        <v>578</v>
      </c>
      <c r="B9670" s="389" t="s">
        <v>517</v>
      </c>
      <c r="C9670" s="389">
        <v>2.91065612432</v>
      </c>
      <c r="D9670" s="389" t="s">
        <v>663</v>
      </c>
      <c r="E9670" s="389" t="s">
        <v>648</v>
      </c>
      <c r="F9670" s="389" t="s">
        <v>664</v>
      </c>
      <c r="G9670" s="389" t="s">
        <v>649</v>
      </c>
    </row>
    <row r="9671" spans="1:7">
      <c r="A9671" s="389" t="s">
        <v>578</v>
      </c>
      <c r="B9671" s="389" t="s">
        <v>517</v>
      </c>
      <c r="C9671" s="389">
        <v>2.91065612432</v>
      </c>
      <c r="D9671" s="389" t="s">
        <v>663</v>
      </c>
      <c r="E9671" s="389" t="s">
        <v>648</v>
      </c>
      <c r="F9671" s="389" t="s">
        <v>664</v>
      </c>
      <c r="G9671" s="389" t="s">
        <v>649</v>
      </c>
    </row>
    <row r="9672" spans="1:7">
      <c r="A9672" s="389" t="s">
        <v>560</v>
      </c>
      <c r="B9672" s="389" t="s">
        <v>517</v>
      </c>
      <c r="C9672" s="389">
        <v>2.5116348054199999</v>
      </c>
      <c r="D9672" s="389" t="s">
        <v>663</v>
      </c>
      <c r="E9672" s="389" t="s">
        <v>648</v>
      </c>
      <c r="F9672" s="389" t="s">
        <v>664</v>
      </c>
      <c r="G9672" s="389" t="s">
        <v>649</v>
      </c>
    </row>
    <row r="9673" spans="1:7">
      <c r="A9673" s="389" t="s">
        <v>560</v>
      </c>
      <c r="B9673" s="389" t="s">
        <v>517</v>
      </c>
      <c r="C9673" s="389">
        <v>2.5116348054199999</v>
      </c>
      <c r="D9673" s="389" t="s">
        <v>663</v>
      </c>
      <c r="E9673" s="389" t="s">
        <v>648</v>
      </c>
      <c r="F9673" s="389" t="s">
        <v>664</v>
      </c>
      <c r="G9673" s="389" t="s">
        <v>649</v>
      </c>
    </row>
    <row r="9674" spans="1:7">
      <c r="A9674" s="389" t="s">
        <v>560</v>
      </c>
      <c r="B9674" s="389" t="s">
        <v>517</v>
      </c>
      <c r="C9674" s="389">
        <v>1.66667594614</v>
      </c>
      <c r="D9674" s="389" t="s">
        <v>663</v>
      </c>
      <c r="E9674" s="389" t="s">
        <v>648</v>
      </c>
      <c r="F9674" s="389" t="s">
        <v>664</v>
      </c>
      <c r="G9674" s="389" t="s">
        <v>649</v>
      </c>
    </row>
    <row r="9675" spans="1:7">
      <c r="A9675" s="389" t="s">
        <v>560</v>
      </c>
      <c r="B9675" s="389" t="s">
        <v>517</v>
      </c>
      <c r="C9675" s="389">
        <v>1.66667594614</v>
      </c>
      <c r="D9675" s="389" t="s">
        <v>663</v>
      </c>
      <c r="E9675" s="389" t="s">
        <v>648</v>
      </c>
      <c r="F9675" s="389" t="s">
        <v>664</v>
      </c>
      <c r="G9675" s="389" t="s">
        <v>649</v>
      </c>
    </row>
    <row r="9676" spans="1:7">
      <c r="A9676" s="389" t="s">
        <v>547</v>
      </c>
      <c r="B9676" s="389" t="s">
        <v>517</v>
      </c>
      <c r="C9676" s="389">
        <v>17.787933966800001</v>
      </c>
      <c r="D9676" s="389" t="s">
        <v>663</v>
      </c>
      <c r="E9676" s="389" t="s">
        <v>648</v>
      </c>
      <c r="F9676" s="389" t="s">
        <v>664</v>
      </c>
      <c r="G9676" s="389" t="s">
        <v>649</v>
      </c>
    </row>
    <row r="9677" spans="1:7">
      <c r="A9677" s="389" t="s">
        <v>552</v>
      </c>
      <c r="B9677" s="389" t="s">
        <v>517</v>
      </c>
      <c r="C9677" s="389">
        <v>2.2309131793799999</v>
      </c>
      <c r="D9677" s="389" t="s">
        <v>663</v>
      </c>
      <c r="E9677" s="389" t="s">
        <v>648</v>
      </c>
      <c r="F9677" s="389" t="s">
        <v>664</v>
      </c>
      <c r="G9677" s="389" t="s">
        <v>649</v>
      </c>
    </row>
    <row r="9678" spans="1:7">
      <c r="A9678" s="389" t="s">
        <v>526</v>
      </c>
      <c r="B9678" s="389" t="s">
        <v>517</v>
      </c>
      <c r="C9678" s="389">
        <v>7.2246240754400004</v>
      </c>
      <c r="D9678" s="389" t="s">
        <v>663</v>
      </c>
      <c r="E9678" s="389" t="s">
        <v>648</v>
      </c>
      <c r="F9678" s="389" t="s">
        <v>664</v>
      </c>
      <c r="G9678" s="389" t="s">
        <v>649</v>
      </c>
    </row>
    <row r="9679" spans="1:7">
      <c r="A9679" s="389" t="s">
        <v>526</v>
      </c>
      <c r="B9679" s="389" t="s">
        <v>517</v>
      </c>
      <c r="C9679" s="389">
        <v>7.2246240754400004</v>
      </c>
      <c r="D9679" s="389" t="s">
        <v>663</v>
      </c>
      <c r="E9679" s="389" t="s">
        <v>648</v>
      </c>
      <c r="F9679" s="389" t="s">
        <v>664</v>
      </c>
      <c r="G9679" s="389" t="s">
        <v>649</v>
      </c>
    </row>
    <row r="9680" spans="1:7">
      <c r="A9680" s="389" t="s">
        <v>514</v>
      </c>
      <c r="B9680" s="389" t="s">
        <v>517</v>
      </c>
      <c r="C9680" s="389">
        <v>7.2246240754400004</v>
      </c>
      <c r="D9680" s="389" t="s">
        <v>663</v>
      </c>
      <c r="E9680" s="389" t="s">
        <v>648</v>
      </c>
      <c r="F9680" s="389" t="s">
        <v>664</v>
      </c>
      <c r="G9680" s="389" t="s">
        <v>649</v>
      </c>
    </row>
    <row r="9681" spans="1:7">
      <c r="A9681" s="389" t="s">
        <v>514</v>
      </c>
      <c r="B9681" s="389" t="s">
        <v>517</v>
      </c>
      <c r="C9681" s="389">
        <v>7.2246240754400004</v>
      </c>
      <c r="D9681" s="389" t="s">
        <v>663</v>
      </c>
      <c r="E9681" s="389" t="s">
        <v>648</v>
      </c>
      <c r="F9681" s="389" t="s">
        <v>664</v>
      </c>
      <c r="G9681" s="389" t="s">
        <v>649</v>
      </c>
    </row>
    <row r="9682" spans="1:7">
      <c r="A9682" s="389" t="s">
        <v>524</v>
      </c>
      <c r="B9682" s="389" t="s">
        <v>517</v>
      </c>
      <c r="C9682" s="389">
        <v>6.9376156468900003</v>
      </c>
      <c r="D9682" s="389" t="s">
        <v>663</v>
      </c>
      <c r="E9682" s="389" t="s">
        <v>648</v>
      </c>
      <c r="F9682" s="389" t="s">
        <v>664</v>
      </c>
      <c r="G9682" s="389" t="s">
        <v>649</v>
      </c>
    </row>
    <row r="9683" spans="1:7">
      <c r="A9683" s="389" t="s">
        <v>571</v>
      </c>
      <c r="B9683" s="389" t="s">
        <v>517</v>
      </c>
      <c r="C9683" s="389">
        <v>9.6804780749100008</v>
      </c>
      <c r="D9683" s="389" t="s">
        <v>663</v>
      </c>
      <c r="E9683" s="389" t="s">
        <v>648</v>
      </c>
      <c r="F9683" s="389" t="s">
        <v>664</v>
      </c>
      <c r="G9683" s="389" t="s">
        <v>649</v>
      </c>
    </row>
    <row r="9684" spans="1:7">
      <c r="A9684" s="389" t="s">
        <v>577</v>
      </c>
      <c r="B9684" s="389" t="s">
        <v>517</v>
      </c>
      <c r="C9684" s="389">
        <v>4.0638536605400004</v>
      </c>
      <c r="D9684" s="389" t="s">
        <v>663</v>
      </c>
      <c r="E9684" s="389" t="s">
        <v>648</v>
      </c>
      <c r="F9684" s="389" t="s">
        <v>664</v>
      </c>
      <c r="G9684" s="389" t="s">
        <v>649</v>
      </c>
    </row>
    <row r="9685" spans="1:7">
      <c r="A9685" s="389" t="s">
        <v>551</v>
      </c>
      <c r="B9685" s="389" t="s">
        <v>517</v>
      </c>
      <c r="C9685" s="389">
        <v>3.3399940803799999</v>
      </c>
      <c r="D9685" s="389" t="s">
        <v>663</v>
      </c>
      <c r="E9685" s="389" t="s">
        <v>648</v>
      </c>
      <c r="F9685" s="389" t="s">
        <v>664</v>
      </c>
      <c r="G9685" s="389" t="s">
        <v>649</v>
      </c>
    </row>
    <row r="9686" spans="1:7">
      <c r="A9686" s="389" t="s">
        <v>551</v>
      </c>
      <c r="B9686" s="389" t="s">
        <v>517</v>
      </c>
      <c r="C9686" s="389">
        <v>2.4010159657500001</v>
      </c>
      <c r="D9686" s="389" t="s">
        <v>663</v>
      </c>
      <c r="E9686" s="389" t="s">
        <v>648</v>
      </c>
      <c r="F9686" s="389" t="s">
        <v>664</v>
      </c>
      <c r="G9686" s="389" t="s">
        <v>649</v>
      </c>
    </row>
    <row r="9687" spans="1:7">
      <c r="A9687" s="389" t="s">
        <v>551</v>
      </c>
      <c r="B9687" s="389" t="s">
        <v>517</v>
      </c>
      <c r="C9687" s="389">
        <v>2.4010159657500001</v>
      </c>
      <c r="D9687" s="389" t="s">
        <v>663</v>
      </c>
      <c r="E9687" s="389" t="s">
        <v>648</v>
      </c>
      <c r="F9687" s="389" t="s">
        <v>664</v>
      </c>
      <c r="G9687" s="389" t="s">
        <v>649</v>
      </c>
    </row>
    <row r="9688" spans="1:7">
      <c r="A9688" s="389" t="s">
        <v>525</v>
      </c>
      <c r="B9688" s="389" t="s">
        <v>517</v>
      </c>
      <c r="C9688" s="389">
        <v>9.7244593181900001</v>
      </c>
      <c r="D9688" s="389" t="s">
        <v>663</v>
      </c>
      <c r="E9688" s="389" t="s">
        <v>648</v>
      </c>
      <c r="F9688" s="389" t="s">
        <v>664</v>
      </c>
      <c r="G9688" s="389" t="s">
        <v>649</v>
      </c>
    </row>
    <row r="9689" spans="1:7">
      <c r="A9689" s="389" t="s">
        <v>526</v>
      </c>
      <c r="B9689" s="389" t="s">
        <v>517</v>
      </c>
      <c r="C9689" s="389">
        <v>9.7244593181900001</v>
      </c>
      <c r="D9689" s="389" t="s">
        <v>663</v>
      </c>
      <c r="E9689" s="389" t="s">
        <v>648</v>
      </c>
      <c r="F9689" s="389" t="s">
        <v>664</v>
      </c>
      <c r="G9689" s="389" t="s">
        <v>649</v>
      </c>
    </row>
    <row r="9690" spans="1:7">
      <c r="A9690" s="389" t="s">
        <v>568</v>
      </c>
      <c r="B9690" s="389" t="s">
        <v>517</v>
      </c>
      <c r="C9690" s="389">
        <v>9.7244593181900001</v>
      </c>
      <c r="D9690" s="389" t="s">
        <v>663</v>
      </c>
      <c r="E9690" s="389" t="s">
        <v>648</v>
      </c>
      <c r="F9690" s="389" t="s">
        <v>664</v>
      </c>
      <c r="G9690" s="389" t="s">
        <v>649</v>
      </c>
    </row>
    <row r="9691" spans="1:7">
      <c r="A9691" s="389" t="s">
        <v>571</v>
      </c>
      <c r="B9691" s="389" t="s">
        <v>517</v>
      </c>
      <c r="C9691" s="389">
        <v>17.8394774251</v>
      </c>
      <c r="D9691" s="389" t="s">
        <v>663</v>
      </c>
      <c r="E9691" s="389" t="s">
        <v>648</v>
      </c>
      <c r="F9691" s="389" t="s">
        <v>664</v>
      </c>
      <c r="G9691" s="389" t="s">
        <v>649</v>
      </c>
    </row>
    <row r="9692" spans="1:7">
      <c r="A9692" s="389" t="s">
        <v>579</v>
      </c>
      <c r="B9692" s="389" t="s">
        <v>517</v>
      </c>
      <c r="C9692" s="389">
        <v>3.9502393708899999</v>
      </c>
      <c r="D9692" s="389" t="s">
        <v>663</v>
      </c>
      <c r="E9692" s="389" t="s">
        <v>648</v>
      </c>
      <c r="F9692" s="389" t="s">
        <v>664</v>
      </c>
      <c r="G9692" s="389" t="s">
        <v>649</v>
      </c>
    </row>
    <row r="9693" spans="1:7">
      <c r="A9693" s="389" t="s">
        <v>579</v>
      </c>
      <c r="B9693" s="389" t="s">
        <v>517</v>
      </c>
      <c r="C9693" s="389">
        <v>3.9502393708899999</v>
      </c>
      <c r="D9693" s="389" t="s">
        <v>663</v>
      </c>
      <c r="E9693" s="389" t="s">
        <v>648</v>
      </c>
      <c r="F9693" s="389" t="s">
        <v>664</v>
      </c>
      <c r="G9693" s="389" t="s">
        <v>649</v>
      </c>
    </row>
    <row r="9694" spans="1:7">
      <c r="A9694" s="389" t="s">
        <v>550</v>
      </c>
      <c r="B9694" s="389" t="s">
        <v>517</v>
      </c>
      <c r="C9694" s="389">
        <v>3.01743941868</v>
      </c>
      <c r="D9694" s="389" t="s">
        <v>663</v>
      </c>
      <c r="E9694" s="389" t="s">
        <v>648</v>
      </c>
      <c r="F9694" s="389" t="s">
        <v>664</v>
      </c>
      <c r="G9694" s="389" t="s">
        <v>649</v>
      </c>
    </row>
    <row r="9695" spans="1:7">
      <c r="A9695" s="389" t="s">
        <v>577</v>
      </c>
      <c r="B9695" s="389" t="s">
        <v>517</v>
      </c>
      <c r="C9695" s="389">
        <v>18.559966183499899</v>
      </c>
      <c r="D9695" s="389" t="s">
        <v>663</v>
      </c>
      <c r="E9695" s="389" t="s">
        <v>648</v>
      </c>
      <c r="F9695" s="389" t="s">
        <v>664</v>
      </c>
      <c r="G9695" s="389" t="s">
        <v>649</v>
      </c>
    </row>
    <row r="9696" spans="1:7">
      <c r="A9696" s="389" t="s">
        <v>552</v>
      </c>
      <c r="B9696" s="389" t="s">
        <v>517</v>
      </c>
      <c r="C9696" s="389">
        <v>8.2706171806800004</v>
      </c>
      <c r="D9696" s="389" t="s">
        <v>663</v>
      </c>
      <c r="E9696" s="389" t="s">
        <v>648</v>
      </c>
      <c r="F9696" s="389" t="s">
        <v>664</v>
      </c>
      <c r="G9696" s="389" t="s">
        <v>649</v>
      </c>
    </row>
    <row r="9697" spans="1:7">
      <c r="A9697" s="389" t="s">
        <v>547</v>
      </c>
      <c r="B9697" s="389" t="s">
        <v>517</v>
      </c>
      <c r="C9697" s="389">
        <v>28.077839699599899</v>
      </c>
      <c r="D9697" s="389" t="s">
        <v>663</v>
      </c>
      <c r="E9697" s="389" t="s">
        <v>648</v>
      </c>
      <c r="F9697" s="389" t="s">
        <v>664</v>
      </c>
      <c r="G9697" s="389" t="s">
        <v>649</v>
      </c>
    </row>
    <row r="9698" spans="1:7">
      <c r="A9698" s="389" t="s">
        <v>551</v>
      </c>
      <c r="B9698" s="389" t="s">
        <v>517</v>
      </c>
      <c r="C9698" s="389">
        <v>25.036915655800001</v>
      </c>
      <c r="D9698" s="389" t="s">
        <v>663</v>
      </c>
      <c r="E9698" s="389" t="s">
        <v>648</v>
      </c>
      <c r="F9698" s="389" t="s">
        <v>664</v>
      </c>
      <c r="G9698" s="389" t="s">
        <v>649</v>
      </c>
    </row>
    <row r="9699" spans="1:7">
      <c r="A9699" s="389" t="s">
        <v>551</v>
      </c>
      <c r="B9699" s="389" t="s">
        <v>517</v>
      </c>
      <c r="C9699" s="389">
        <v>25.6303778513</v>
      </c>
      <c r="D9699" s="389" t="s">
        <v>663</v>
      </c>
      <c r="E9699" s="389" t="s">
        <v>648</v>
      </c>
      <c r="F9699" s="389" t="s">
        <v>664</v>
      </c>
      <c r="G9699" s="389" t="s">
        <v>649</v>
      </c>
    </row>
    <row r="9700" spans="1:7">
      <c r="A9700" s="389" t="s">
        <v>552</v>
      </c>
      <c r="B9700" s="389" t="s">
        <v>517</v>
      </c>
      <c r="C9700" s="389">
        <v>25.6303778513</v>
      </c>
      <c r="D9700" s="389" t="s">
        <v>663</v>
      </c>
      <c r="E9700" s="389" t="s">
        <v>648</v>
      </c>
      <c r="F9700" s="389" t="s">
        <v>664</v>
      </c>
      <c r="G9700" s="389" t="s">
        <v>649</v>
      </c>
    </row>
    <row r="9701" spans="1:7">
      <c r="A9701" s="389" t="s">
        <v>551</v>
      </c>
      <c r="B9701" s="389" t="s">
        <v>517</v>
      </c>
      <c r="C9701" s="389">
        <v>27.668504919</v>
      </c>
      <c r="D9701" s="389" t="s">
        <v>663</v>
      </c>
      <c r="E9701" s="389" t="s">
        <v>648</v>
      </c>
      <c r="F9701" s="389" t="s">
        <v>664</v>
      </c>
      <c r="G9701" s="389" t="s">
        <v>649</v>
      </c>
    </row>
    <row r="9702" spans="1:7">
      <c r="A9702" s="389" t="s">
        <v>550</v>
      </c>
      <c r="B9702" s="389" t="s">
        <v>517</v>
      </c>
      <c r="C9702" s="389">
        <v>1.93777330617</v>
      </c>
      <c r="D9702" s="389" t="s">
        <v>663</v>
      </c>
      <c r="E9702" s="389" t="s">
        <v>648</v>
      </c>
      <c r="F9702" s="389" t="s">
        <v>664</v>
      </c>
      <c r="G9702" s="389" t="s">
        <v>649</v>
      </c>
    </row>
    <row r="9703" spans="1:7">
      <c r="A9703" s="389" t="s">
        <v>550</v>
      </c>
      <c r="B9703" s="389" t="s">
        <v>517</v>
      </c>
      <c r="C9703" s="389">
        <v>1.93777330617</v>
      </c>
      <c r="D9703" s="389" t="s">
        <v>663</v>
      </c>
      <c r="E9703" s="389" t="s">
        <v>648</v>
      </c>
      <c r="F9703" s="389" t="s">
        <v>664</v>
      </c>
      <c r="G9703" s="389" t="s">
        <v>649</v>
      </c>
    </row>
    <row r="9704" spans="1:7">
      <c r="A9704" s="389" t="s">
        <v>553</v>
      </c>
      <c r="B9704" s="389" t="s">
        <v>517</v>
      </c>
      <c r="C9704" s="389">
        <v>2.1881613898899999</v>
      </c>
      <c r="D9704" s="389" t="s">
        <v>663</v>
      </c>
      <c r="E9704" s="389" t="s">
        <v>648</v>
      </c>
      <c r="F9704" s="389" t="s">
        <v>664</v>
      </c>
      <c r="G9704" s="389" t="s">
        <v>649</v>
      </c>
    </row>
    <row r="9705" spans="1:7">
      <c r="A9705" s="389" t="s">
        <v>553</v>
      </c>
      <c r="B9705" s="389" t="s">
        <v>517</v>
      </c>
      <c r="C9705" s="389">
        <v>2.1881613898899999</v>
      </c>
      <c r="D9705" s="389" t="s">
        <v>663</v>
      </c>
      <c r="E9705" s="389" t="s">
        <v>648</v>
      </c>
      <c r="F9705" s="389" t="s">
        <v>664</v>
      </c>
      <c r="G9705" s="389" t="s">
        <v>649</v>
      </c>
    </row>
    <row r="9706" spans="1:7">
      <c r="A9706" s="389" t="s">
        <v>578</v>
      </c>
      <c r="B9706" s="389" t="s">
        <v>517</v>
      </c>
      <c r="C9706" s="389">
        <v>2.1881613898899999</v>
      </c>
      <c r="D9706" s="389" t="s">
        <v>663</v>
      </c>
      <c r="E9706" s="389" t="s">
        <v>648</v>
      </c>
      <c r="F9706" s="389" t="s">
        <v>664</v>
      </c>
      <c r="G9706" s="389" t="s">
        <v>649</v>
      </c>
    </row>
    <row r="9707" spans="1:7">
      <c r="A9707" s="389" t="s">
        <v>551</v>
      </c>
      <c r="B9707" s="389" t="s">
        <v>517</v>
      </c>
      <c r="C9707" s="389">
        <v>10.2084644746</v>
      </c>
      <c r="D9707" s="389" t="s">
        <v>663</v>
      </c>
      <c r="E9707" s="389" t="s">
        <v>648</v>
      </c>
      <c r="F9707" s="389" t="s">
        <v>664</v>
      </c>
      <c r="G9707" s="389" t="s">
        <v>649</v>
      </c>
    </row>
    <row r="9708" spans="1:7">
      <c r="A9708" s="389" t="s">
        <v>571</v>
      </c>
      <c r="B9708" s="389" t="s">
        <v>517</v>
      </c>
      <c r="C9708" s="389">
        <v>15.8245658557</v>
      </c>
      <c r="D9708" s="389" t="s">
        <v>663</v>
      </c>
      <c r="E9708" s="389" t="s">
        <v>648</v>
      </c>
      <c r="F9708" s="389" t="s">
        <v>664</v>
      </c>
      <c r="G9708" s="389" t="s">
        <v>649</v>
      </c>
    </row>
    <row r="9709" spans="1:7">
      <c r="A9709" s="389" t="s">
        <v>577</v>
      </c>
      <c r="B9709" s="389" t="s">
        <v>517</v>
      </c>
      <c r="C9709" s="389">
        <v>15.8245658557</v>
      </c>
      <c r="D9709" s="389" t="s">
        <v>663</v>
      </c>
      <c r="E9709" s="389" t="s">
        <v>648</v>
      </c>
      <c r="F9709" s="389" t="s">
        <v>664</v>
      </c>
      <c r="G9709" s="389" t="s">
        <v>649</v>
      </c>
    </row>
    <row r="9710" spans="1:7">
      <c r="A9710" s="389" t="s">
        <v>535</v>
      </c>
      <c r="B9710" s="389" t="s">
        <v>517</v>
      </c>
      <c r="C9710" s="389">
        <v>5.8333379929999998</v>
      </c>
      <c r="D9710" s="389" t="s">
        <v>663</v>
      </c>
      <c r="E9710" s="389" t="s">
        <v>648</v>
      </c>
      <c r="F9710" s="389" t="s">
        <v>664</v>
      </c>
      <c r="G9710" s="389" t="s">
        <v>649</v>
      </c>
    </row>
    <row r="9711" spans="1:7">
      <c r="A9711" s="389" t="s">
        <v>581</v>
      </c>
      <c r="B9711" s="389" t="s">
        <v>517</v>
      </c>
      <c r="C9711" s="389">
        <v>58.572703106100001</v>
      </c>
      <c r="D9711" s="389" t="s">
        <v>663</v>
      </c>
      <c r="E9711" s="389" t="s">
        <v>648</v>
      </c>
      <c r="F9711" s="389" t="s">
        <v>664</v>
      </c>
      <c r="G9711" s="389" t="s">
        <v>649</v>
      </c>
    </row>
    <row r="9712" spans="1:7">
      <c r="A9712" s="389" t="s">
        <v>551</v>
      </c>
      <c r="B9712" s="389" t="s">
        <v>517</v>
      </c>
      <c r="C9712" s="389">
        <v>4.5387210126399999</v>
      </c>
      <c r="D9712" s="389" t="s">
        <v>663</v>
      </c>
      <c r="E9712" s="389" t="s">
        <v>648</v>
      </c>
      <c r="F9712" s="389" t="s">
        <v>664</v>
      </c>
      <c r="G9712" s="389" t="s">
        <v>649</v>
      </c>
    </row>
    <row r="9713" spans="1:7">
      <c r="A9713" s="389" t="s">
        <v>528</v>
      </c>
      <c r="B9713" s="389" t="s">
        <v>517</v>
      </c>
      <c r="C9713" s="389">
        <v>5.4133179494799997</v>
      </c>
      <c r="D9713" s="389" t="s">
        <v>663</v>
      </c>
      <c r="E9713" s="389" t="s">
        <v>648</v>
      </c>
      <c r="F9713" s="389" t="s">
        <v>664</v>
      </c>
      <c r="G9713" s="389" t="s">
        <v>649</v>
      </c>
    </row>
    <row r="9714" spans="1:7">
      <c r="A9714" s="389" t="s">
        <v>528</v>
      </c>
      <c r="B9714" s="389" t="s">
        <v>517</v>
      </c>
      <c r="C9714" s="389">
        <v>5.3114854248299999</v>
      </c>
      <c r="D9714" s="389" t="s">
        <v>663</v>
      </c>
      <c r="E9714" s="389" t="s">
        <v>648</v>
      </c>
      <c r="F9714" s="389" t="s">
        <v>664</v>
      </c>
      <c r="G9714" s="389" t="s">
        <v>649</v>
      </c>
    </row>
    <row r="9715" spans="1:7">
      <c r="A9715" s="389" t="s">
        <v>528</v>
      </c>
      <c r="B9715" s="389" t="s">
        <v>517</v>
      </c>
      <c r="C9715" s="389">
        <v>5.3114854248299999</v>
      </c>
      <c r="D9715" s="389" t="s">
        <v>663</v>
      </c>
      <c r="E9715" s="389" t="s">
        <v>648</v>
      </c>
      <c r="F9715" s="389" t="s">
        <v>664</v>
      </c>
      <c r="G9715" s="389" t="s">
        <v>649</v>
      </c>
    </row>
    <row r="9716" spans="1:7">
      <c r="A9716" s="389" t="s">
        <v>553</v>
      </c>
      <c r="B9716" s="389" t="s">
        <v>517</v>
      </c>
      <c r="C9716" s="389">
        <v>6.8688394519299996</v>
      </c>
      <c r="D9716" s="389" t="s">
        <v>663</v>
      </c>
      <c r="E9716" s="389" t="s">
        <v>648</v>
      </c>
      <c r="F9716" s="389" t="s">
        <v>664</v>
      </c>
      <c r="G9716" s="389" t="s">
        <v>649</v>
      </c>
    </row>
    <row r="9717" spans="1:7">
      <c r="A9717" s="389" t="s">
        <v>553</v>
      </c>
      <c r="B9717" s="389" t="s">
        <v>517</v>
      </c>
      <c r="C9717" s="389">
        <v>6.8688394519299996</v>
      </c>
      <c r="D9717" s="389" t="s">
        <v>663</v>
      </c>
      <c r="E9717" s="389" t="s">
        <v>648</v>
      </c>
      <c r="F9717" s="389" t="s">
        <v>664</v>
      </c>
      <c r="G9717" s="389" t="s">
        <v>649</v>
      </c>
    </row>
    <row r="9718" spans="1:7">
      <c r="A9718" s="389" t="s">
        <v>554</v>
      </c>
      <c r="B9718" s="389" t="s">
        <v>517</v>
      </c>
      <c r="C9718" s="389">
        <v>6.8688394519299996</v>
      </c>
      <c r="D9718" s="389" t="s">
        <v>663</v>
      </c>
      <c r="E9718" s="389" t="s">
        <v>648</v>
      </c>
      <c r="F9718" s="389" t="s">
        <v>664</v>
      </c>
      <c r="G9718" s="389" t="s">
        <v>649</v>
      </c>
    </row>
    <row r="9719" spans="1:7">
      <c r="A9719" s="389" t="s">
        <v>578</v>
      </c>
      <c r="B9719" s="389" t="s">
        <v>517</v>
      </c>
      <c r="C9719" s="389">
        <v>6.8688394519299996</v>
      </c>
      <c r="D9719" s="389" t="s">
        <v>663</v>
      </c>
      <c r="E9719" s="389" t="s">
        <v>648</v>
      </c>
      <c r="F9719" s="389" t="s">
        <v>664</v>
      </c>
      <c r="G9719" s="389" t="s">
        <v>649</v>
      </c>
    </row>
    <row r="9720" spans="1:7">
      <c r="A9720" s="389" t="s">
        <v>571</v>
      </c>
      <c r="B9720" s="389" t="s">
        <v>517</v>
      </c>
      <c r="C9720" s="389">
        <v>7.3264124507300004</v>
      </c>
      <c r="D9720" s="389" t="s">
        <v>663</v>
      </c>
      <c r="E9720" s="389" t="s">
        <v>648</v>
      </c>
      <c r="F9720" s="389" t="s">
        <v>664</v>
      </c>
      <c r="G9720" s="389" t="s">
        <v>649</v>
      </c>
    </row>
    <row r="9721" spans="1:7">
      <c r="A9721" s="389" t="s">
        <v>571</v>
      </c>
      <c r="B9721" s="389" t="s">
        <v>517</v>
      </c>
      <c r="C9721" s="389">
        <v>7.3264124507300004</v>
      </c>
      <c r="D9721" s="389" t="s">
        <v>663</v>
      </c>
      <c r="E9721" s="389" t="s">
        <v>648</v>
      </c>
      <c r="F9721" s="389" t="s">
        <v>664</v>
      </c>
      <c r="G9721" s="389" t="s">
        <v>649</v>
      </c>
    </row>
    <row r="9722" spans="1:7">
      <c r="A9722" s="389" t="s">
        <v>581</v>
      </c>
      <c r="B9722" s="389" t="s">
        <v>517</v>
      </c>
      <c r="C9722" s="389">
        <v>25.774135493500001</v>
      </c>
      <c r="D9722" s="389" t="s">
        <v>663</v>
      </c>
      <c r="E9722" s="389" t="s">
        <v>648</v>
      </c>
      <c r="F9722" s="389" t="s">
        <v>664</v>
      </c>
      <c r="G9722" s="389" t="s">
        <v>649</v>
      </c>
    </row>
    <row r="9723" spans="1:7">
      <c r="A9723" s="389" t="s">
        <v>577</v>
      </c>
      <c r="B9723" s="389" t="s">
        <v>517</v>
      </c>
      <c r="C9723" s="389">
        <v>3.7629837364899998</v>
      </c>
      <c r="D9723" s="389" t="s">
        <v>663</v>
      </c>
      <c r="E9723" s="389" t="s">
        <v>648</v>
      </c>
      <c r="F9723" s="389" t="s">
        <v>664</v>
      </c>
      <c r="G9723" s="389" t="s">
        <v>649</v>
      </c>
    </row>
    <row r="9724" spans="1:7">
      <c r="A9724" s="389" t="s">
        <v>551</v>
      </c>
      <c r="B9724" s="389" t="s">
        <v>517</v>
      </c>
      <c r="C9724" s="389">
        <v>0.62020422113200002</v>
      </c>
      <c r="D9724" s="389" t="s">
        <v>663</v>
      </c>
      <c r="E9724" s="389" t="s">
        <v>648</v>
      </c>
      <c r="F9724" s="389" t="s">
        <v>664</v>
      </c>
      <c r="G9724" s="389" t="s">
        <v>649</v>
      </c>
    </row>
    <row r="9725" spans="1:7">
      <c r="A9725" s="389" t="s">
        <v>551</v>
      </c>
      <c r="B9725" s="389" t="s">
        <v>517</v>
      </c>
      <c r="C9725" s="389">
        <v>0.62020422113200002</v>
      </c>
      <c r="D9725" s="389" t="s">
        <v>663</v>
      </c>
      <c r="E9725" s="389" t="s">
        <v>648</v>
      </c>
      <c r="F9725" s="389" t="s">
        <v>664</v>
      </c>
      <c r="G9725" s="389" t="s">
        <v>649</v>
      </c>
    </row>
    <row r="9726" spans="1:7">
      <c r="A9726" s="389" t="s">
        <v>550</v>
      </c>
      <c r="B9726" s="389" t="s">
        <v>517</v>
      </c>
      <c r="C9726" s="389">
        <v>35.3047147784999</v>
      </c>
      <c r="D9726" s="389" t="s">
        <v>663</v>
      </c>
      <c r="E9726" s="389" t="s">
        <v>648</v>
      </c>
      <c r="F9726" s="389" t="s">
        <v>664</v>
      </c>
      <c r="G9726" s="389" t="s">
        <v>649</v>
      </c>
    </row>
    <row r="9727" spans="1:7">
      <c r="A9727" s="389" t="s">
        <v>550</v>
      </c>
      <c r="B9727" s="389" t="s">
        <v>517</v>
      </c>
      <c r="C9727" s="389">
        <v>35.3047147784999</v>
      </c>
      <c r="D9727" s="389" t="s">
        <v>663</v>
      </c>
      <c r="E9727" s="389" t="s">
        <v>648</v>
      </c>
      <c r="F9727" s="389" t="s">
        <v>664</v>
      </c>
      <c r="G9727" s="389" t="s">
        <v>649</v>
      </c>
    </row>
    <row r="9728" spans="1:7">
      <c r="A9728" s="389" t="s">
        <v>570</v>
      </c>
      <c r="B9728" s="389" t="s">
        <v>517</v>
      </c>
      <c r="C9728" s="389">
        <v>41.436415444600001</v>
      </c>
      <c r="D9728" s="389" t="s">
        <v>663</v>
      </c>
      <c r="E9728" s="389" t="s">
        <v>648</v>
      </c>
      <c r="F9728" s="389" t="s">
        <v>664</v>
      </c>
      <c r="G9728" s="389" t="s">
        <v>649</v>
      </c>
    </row>
    <row r="9729" spans="1:7">
      <c r="A9729" s="389" t="s">
        <v>570</v>
      </c>
      <c r="B9729" s="389" t="s">
        <v>517</v>
      </c>
      <c r="C9729" s="389">
        <v>41.436415444600001</v>
      </c>
      <c r="D9729" s="389" t="s">
        <v>663</v>
      </c>
      <c r="E9729" s="389" t="s">
        <v>648</v>
      </c>
      <c r="F9729" s="389" t="s">
        <v>664</v>
      </c>
      <c r="G9729" s="389" t="s">
        <v>649</v>
      </c>
    </row>
    <row r="9730" spans="1:7">
      <c r="A9730" s="389" t="s">
        <v>570</v>
      </c>
      <c r="B9730" s="389" t="s">
        <v>517</v>
      </c>
      <c r="C9730" s="389">
        <v>41.436415444600001</v>
      </c>
      <c r="D9730" s="389" t="s">
        <v>663</v>
      </c>
      <c r="E9730" s="389" t="s">
        <v>648</v>
      </c>
      <c r="F9730" s="389" t="s">
        <v>664</v>
      </c>
      <c r="G9730" s="389" t="s">
        <v>649</v>
      </c>
    </row>
    <row r="9731" spans="1:7">
      <c r="A9731" s="389" t="s">
        <v>571</v>
      </c>
      <c r="B9731" s="389" t="s">
        <v>517</v>
      </c>
      <c r="C9731" s="389">
        <v>7.5654257199800004</v>
      </c>
      <c r="D9731" s="389" t="s">
        <v>663</v>
      </c>
      <c r="E9731" s="389" t="s">
        <v>648</v>
      </c>
      <c r="F9731" s="389" t="s">
        <v>664</v>
      </c>
      <c r="G9731" s="389" t="s">
        <v>649</v>
      </c>
    </row>
    <row r="9732" spans="1:7">
      <c r="A9732" s="389" t="s">
        <v>571</v>
      </c>
      <c r="B9732" s="389" t="s">
        <v>517</v>
      </c>
      <c r="C9732" s="389">
        <v>7.5654257199800004</v>
      </c>
      <c r="D9732" s="389" t="s">
        <v>663</v>
      </c>
      <c r="E9732" s="389" t="s">
        <v>648</v>
      </c>
      <c r="F9732" s="389" t="s">
        <v>664</v>
      </c>
      <c r="G9732" s="389" t="s">
        <v>649</v>
      </c>
    </row>
    <row r="9733" spans="1:7">
      <c r="A9733" s="389" t="s">
        <v>571</v>
      </c>
      <c r="B9733" s="389" t="s">
        <v>517</v>
      </c>
      <c r="C9733" s="389">
        <v>7.5654257199800004</v>
      </c>
      <c r="D9733" s="389" t="s">
        <v>663</v>
      </c>
      <c r="E9733" s="389" t="s">
        <v>648</v>
      </c>
      <c r="F9733" s="389" t="s">
        <v>664</v>
      </c>
      <c r="G9733" s="389" t="s">
        <v>649</v>
      </c>
    </row>
    <row r="9734" spans="1:7">
      <c r="A9734" s="389" t="s">
        <v>551</v>
      </c>
      <c r="B9734" s="389" t="s">
        <v>517</v>
      </c>
      <c r="C9734" s="389">
        <v>4.4722757316799999</v>
      </c>
      <c r="D9734" s="389" t="s">
        <v>663</v>
      </c>
      <c r="E9734" s="389" t="s">
        <v>648</v>
      </c>
      <c r="F9734" s="389" t="s">
        <v>664</v>
      </c>
      <c r="G9734" s="389" t="s">
        <v>649</v>
      </c>
    </row>
    <row r="9735" spans="1:7">
      <c r="A9735" s="389" t="s">
        <v>551</v>
      </c>
      <c r="B9735" s="389" t="s">
        <v>517</v>
      </c>
      <c r="C9735" s="389">
        <v>4.4722757316799999</v>
      </c>
      <c r="D9735" s="389" t="s">
        <v>663</v>
      </c>
      <c r="E9735" s="389" t="s">
        <v>648</v>
      </c>
      <c r="F9735" s="389" t="s">
        <v>664</v>
      </c>
      <c r="G9735" s="389" t="s">
        <v>649</v>
      </c>
    </row>
    <row r="9736" spans="1:7">
      <c r="A9736" s="389" t="s">
        <v>551</v>
      </c>
      <c r="B9736" s="389" t="s">
        <v>517</v>
      </c>
      <c r="C9736" s="389">
        <v>4.4722757316799999</v>
      </c>
      <c r="D9736" s="389" t="s">
        <v>663</v>
      </c>
      <c r="E9736" s="389" t="s">
        <v>648</v>
      </c>
      <c r="F9736" s="389" t="s">
        <v>664</v>
      </c>
      <c r="G9736" s="389" t="s">
        <v>649</v>
      </c>
    </row>
    <row r="9737" spans="1:7">
      <c r="A9737" s="389" t="s">
        <v>551</v>
      </c>
      <c r="B9737" s="389" t="s">
        <v>517</v>
      </c>
      <c r="C9737" s="389">
        <v>7.7093419453000003</v>
      </c>
      <c r="D9737" s="389" t="s">
        <v>663</v>
      </c>
      <c r="E9737" s="389" t="s">
        <v>648</v>
      </c>
      <c r="F9737" s="389" t="s">
        <v>664</v>
      </c>
      <c r="G9737" s="389" t="s">
        <v>649</v>
      </c>
    </row>
    <row r="9738" spans="1:7">
      <c r="A9738" s="389" t="s">
        <v>551</v>
      </c>
      <c r="B9738" s="389" t="s">
        <v>517</v>
      </c>
      <c r="C9738" s="389">
        <v>7.7093419453000003</v>
      </c>
      <c r="D9738" s="389" t="s">
        <v>663</v>
      </c>
      <c r="E9738" s="389" t="s">
        <v>648</v>
      </c>
      <c r="F9738" s="389" t="s">
        <v>664</v>
      </c>
      <c r="G9738" s="389" t="s">
        <v>649</v>
      </c>
    </row>
    <row r="9739" spans="1:7">
      <c r="A9739" s="389" t="s">
        <v>551</v>
      </c>
      <c r="B9739" s="389" t="s">
        <v>517</v>
      </c>
      <c r="C9739" s="389">
        <v>7.7093419453000003</v>
      </c>
      <c r="D9739" s="389" t="s">
        <v>663</v>
      </c>
      <c r="E9739" s="389" t="s">
        <v>648</v>
      </c>
      <c r="F9739" s="389" t="s">
        <v>664</v>
      </c>
      <c r="G9739" s="389" t="s">
        <v>649</v>
      </c>
    </row>
    <row r="9740" spans="1:7">
      <c r="A9740" s="389" t="s">
        <v>551</v>
      </c>
      <c r="B9740" s="389" t="s">
        <v>517</v>
      </c>
      <c r="C9740" s="389">
        <v>3.1667081212800001</v>
      </c>
      <c r="D9740" s="389" t="s">
        <v>663</v>
      </c>
      <c r="E9740" s="389" t="s">
        <v>648</v>
      </c>
      <c r="F9740" s="389" t="s">
        <v>664</v>
      </c>
      <c r="G9740" s="389" t="s">
        <v>649</v>
      </c>
    </row>
    <row r="9741" spans="1:7">
      <c r="A9741" s="389" t="s">
        <v>555</v>
      </c>
      <c r="B9741" s="389" t="s">
        <v>517</v>
      </c>
      <c r="C9741" s="389">
        <v>5.4010436711100001</v>
      </c>
      <c r="D9741" s="389" t="s">
        <v>663</v>
      </c>
      <c r="E9741" s="389" t="s">
        <v>648</v>
      </c>
      <c r="F9741" s="389" t="s">
        <v>664</v>
      </c>
      <c r="G9741" s="389" t="s">
        <v>649</v>
      </c>
    </row>
    <row r="9742" spans="1:7">
      <c r="A9742" s="389" t="s">
        <v>560</v>
      </c>
      <c r="B9742" s="389" t="s">
        <v>517</v>
      </c>
      <c r="C9742" s="389">
        <v>0.36849794070000003</v>
      </c>
      <c r="D9742" s="389" t="s">
        <v>663</v>
      </c>
      <c r="E9742" s="389" t="s">
        <v>648</v>
      </c>
      <c r="F9742" s="389" t="s">
        <v>664</v>
      </c>
      <c r="G9742" s="389" t="s">
        <v>649</v>
      </c>
    </row>
    <row r="9743" spans="1:7">
      <c r="A9743" s="389" t="s">
        <v>571</v>
      </c>
      <c r="B9743" s="389" t="s">
        <v>517</v>
      </c>
      <c r="C9743" s="389">
        <v>2.8091088958400001</v>
      </c>
      <c r="D9743" s="389" t="s">
        <v>663</v>
      </c>
      <c r="E9743" s="389" t="s">
        <v>648</v>
      </c>
      <c r="F9743" s="389" t="s">
        <v>664</v>
      </c>
      <c r="G9743" s="389" t="s">
        <v>649</v>
      </c>
    </row>
    <row r="9744" spans="1:7">
      <c r="A9744" s="389" t="s">
        <v>577</v>
      </c>
      <c r="B9744" s="389" t="s">
        <v>517</v>
      </c>
      <c r="C9744" s="389">
        <v>1.52844607284</v>
      </c>
      <c r="D9744" s="389" t="s">
        <v>663</v>
      </c>
      <c r="E9744" s="389" t="s">
        <v>648</v>
      </c>
      <c r="F9744" s="389" t="s">
        <v>664</v>
      </c>
      <c r="G9744" s="389" t="s">
        <v>649</v>
      </c>
    </row>
    <row r="9745" spans="1:7">
      <c r="A9745" s="389" t="s">
        <v>524</v>
      </c>
      <c r="B9745" s="389" t="s">
        <v>517</v>
      </c>
      <c r="C9745" s="389">
        <v>11.979464373300001</v>
      </c>
      <c r="D9745" s="389" t="s">
        <v>663</v>
      </c>
      <c r="E9745" s="389" t="s">
        <v>648</v>
      </c>
      <c r="F9745" s="389" t="s">
        <v>664</v>
      </c>
      <c r="G9745" s="389" t="s">
        <v>649</v>
      </c>
    </row>
    <row r="9746" spans="1:7">
      <c r="A9746" s="389" t="s">
        <v>551</v>
      </c>
      <c r="B9746" s="389" t="s">
        <v>517</v>
      </c>
      <c r="C9746" s="389">
        <v>7.5607788992199998</v>
      </c>
      <c r="D9746" s="389" t="s">
        <v>663</v>
      </c>
      <c r="E9746" s="389" t="s">
        <v>648</v>
      </c>
      <c r="F9746" s="389" t="s">
        <v>664</v>
      </c>
      <c r="G9746" s="389" t="s">
        <v>649</v>
      </c>
    </row>
    <row r="9747" spans="1:7">
      <c r="A9747" s="389" t="s">
        <v>571</v>
      </c>
      <c r="B9747" s="389" t="s">
        <v>517</v>
      </c>
      <c r="C9747" s="389">
        <v>7.5607788992199998</v>
      </c>
      <c r="D9747" s="389" t="s">
        <v>663</v>
      </c>
      <c r="E9747" s="389" t="s">
        <v>648</v>
      </c>
      <c r="F9747" s="389" t="s">
        <v>664</v>
      </c>
      <c r="G9747" s="389" t="s">
        <v>649</v>
      </c>
    </row>
    <row r="9748" spans="1:7">
      <c r="A9748" s="389" t="s">
        <v>581</v>
      </c>
      <c r="B9748" s="389" t="s">
        <v>517</v>
      </c>
      <c r="C9748" s="389">
        <v>55.607352675500003</v>
      </c>
      <c r="D9748" s="389" t="s">
        <v>663</v>
      </c>
      <c r="E9748" s="389" t="s">
        <v>648</v>
      </c>
      <c r="F9748" s="389" t="s">
        <v>664</v>
      </c>
      <c r="G9748" s="389" t="s">
        <v>649</v>
      </c>
    </row>
    <row r="9749" spans="1:7">
      <c r="A9749" s="389" t="s">
        <v>577</v>
      </c>
      <c r="B9749" s="389" t="s">
        <v>517</v>
      </c>
      <c r="C9749" s="389">
        <v>1.22760675754</v>
      </c>
      <c r="D9749" s="389" t="s">
        <v>663</v>
      </c>
      <c r="E9749" s="389" t="s">
        <v>648</v>
      </c>
      <c r="F9749" s="389" t="s">
        <v>664</v>
      </c>
      <c r="G9749" s="389" t="s">
        <v>649</v>
      </c>
    </row>
    <row r="9750" spans="1:7">
      <c r="A9750" s="389" t="s">
        <v>577</v>
      </c>
      <c r="B9750" s="389" t="s">
        <v>517</v>
      </c>
      <c r="C9750" s="389">
        <v>19.091505967900002</v>
      </c>
      <c r="D9750" s="389" t="s">
        <v>663</v>
      </c>
      <c r="E9750" s="389" t="s">
        <v>648</v>
      </c>
      <c r="F9750" s="389" t="s">
        <v>664</v>
      </c>
      <c r="G9750" s="389" t="s">
        <v>649</v>
      </c>
    </row>
    <row r="9751" spans="1:7">
      <c r="A9751" s="389" t="s">
        <v>551</v>
      </c>
      <c r="B9751" s="389" t="s">
        <v>517</v>
      </c>
      <c r="C9751" s="389">
        <v>4.5155984154800004</v>
      </c>
      <c r="D9751" s="389" t="s">
        <v>663</v>
      </c>
      <c r="E9751" s="389" t="s">
        <v>648</v>
      </c>
      <c r="F9751" s="389" t="s">
        <v>664</v>
      </c>
      <c r="G9751" s="389" t="s">
        <v>649</v>
      </c>
    </row>
    <row r="9752" spans="1:7">
      <c r="A9752" s="389" t="s">
        <v>547</v>
      </c>
      <c r="B9752" s="389" t="s">
        <v>517</v>
      </c>
      <c r="C9752" s="389">
        <v>59.350998787400002</v>
      </c>
      <c r="D9752" s="389" t="s">
        <v>663</v>
      </c>
      <c r="E9752" s="389" t="s">
        <v>648</v>
      </c>
      <c r="F9752" s="389" t="s">
        <v>664</v>
      </c>
      <c r="G9752" s="389" t="s">
        <v>649</v>
      </c>
    </row>
    <row r="9753" spans="1:7">
      <c r="A9753" s="389" t="s">
        <v>547</v>
      </c>
      <c r="B9753" s="389" t="s">
        <v>517</v>
      </c>
      <c r="C9753" s="389">
        <v>59.350998787400002</v>
      </c>
      <c r="D9753" s="389" t="s">
        <v>663</v>
      </c>
      <c r="E9753" s="389" t="s">
        <v>648</v>
      </c>
      <c r="F9753" s="389" t="s">
        <v>664</v>
      </c>
      <c r="G9753" s="389" t="s">
        <v>649</v>
      </c>
    </row>
    <row r="9754" spans="1:7">
      <c r="A9754" s="389" t="s">
        <v>547</v>
      </c>
      <c r="B9754" s="389" t="s">
        <v>517</v>
      </c>
      <c r="C9754" s="389">
        <v>59.350998787400002</v>
      </c>
      <c r="D9754" s="389" t="s">
        <v>663</v>
      </c>
      <c r="E9754" s="389" t="s">
        <v>648</v>
      </c>
      <c r="F9754" s="389" t="s">
        <v>664</v>
      </c>
      <c r="G9754" s="389" t="s">
        <v>649</v>
      </c>
    </row>
    <row r="9755" spans="1:7">
      <c r="A9755" s="389" t="s">
        <v>555</v>
      </c>
      <c r="B9755" s="389" t="s">
        <v>517</v>
      </c>
      <c r="C9755" s="389">
        <v>11.760140966</v>
      </c>
      <c r="D9755" s="389" t="s">
        <v>663</v>
      </c>
      <c r="E9755" s="389" t="s">
        <v>648</v>
      </c>
      <c r="F9755" s="389" t="s">
        <v>664</v>
      </c>
      <c r="G9755" s="389" t="s">
        <v>649</v>
      </c>
    </row>
    <row r="9756" spans="1:7">
      <c r="A9756" s="389" t="s">
        <v>551</v>
      </c>
      <c r="B9756" s="389" t="s">
        <v>517</v>
      </c>
      <c r="C9756" s="389">
        <v>1.16865187902</v>
      </c>
      <c r="D9756" s="389" t="s">
        <v>663</v>
      </c>
      <c r="E9756" s="389" t="s">
        <v>648</v>
      </c>
      <c r="F9756" s="389" t="s">
        <v>664</v>
      </c>
      <c r="G9756" s="389" t="s">
        <v>649</v>
      </c>
    </row>
    <row r="9757" spans="1:7">
      <c r="A9757" s="389" t="s">
        <v>571</v>
      </c>
      <c r="B9757" s="389" t="s">
        <v>517</v>
      </c>
      <c r="C9757" s="389">
        <v>5.82928006634</v>
      </c>
      <c r="D9757" s="389" t="s">
        <v>663</v>
      </c>
      <c r="E9757" s="389" t="s">
        <v>648</v>
      </c>
      <c r="F9757" s="389" t="s">
        <v>664</v>
      </c>
      <c r="G9757" s="389" t="s">
        <v>649</v>
      </c>
    </row>
    <row r="9758" spans="1:7">
      <c r="A9758" s="389" t="s">
        <v>528</v>
      </c>
      <c r="B9758" s="389" t="s">
        <v>517</v>
      </c>
      <c r="C9758" s="389">
        <v>16.733423200400001</v>
      </c>
      <c r="D9758" s="389" t="s">
        <v>663</v>
      </c>
      <c r="E9758" s="389" t="s">
        <v>648</v>
      </c>
      <c r="F9758" s="389" t="s">
        <v>664</v>
      </c>
      <c r="G9758" s="389" t="s">
        <v>649</v>
      </c>
    </row>
    <row r="9759" spans="1:7">
      <c r="A9759" s="389" t="s">
        <v>528</v>
      </c>
      <c r="B9759" s="389" t="s">
        <v>517</v>
      </c>
      <c r="C9759" s="389">
        <v>16.733423200400001</v>
      </c>
      <c r="D9759" s="389" t="s">
        <v>663</v>
      </c>
      <c r="E9759" s="389" t="s">
        <v>648</v>
      </c>
      <c r="F9759" s="389" t="s">
        <v>664</v>
      </c>
      <c r="G9759" s="389" t="s">
        <v>649</v>
      </c>
    </row>
    <row r="9760" spans="1:7">
      <c r="A9760" s="389" t="s">
        <v>551</v>
      </c>
      <c r="B9760" s="389" t="s">
        <v>517</v>
      </c>
      <c r="C9760" s="389">
        <v>12.6395643665</v>
      </c>
      <c r="D9760" s="389" t="s">
        <v>663</v>
      </c>
      <c r="E9760" s="389" t="s">
        <v>648</v>
      </c>
      <c r="F9760" s="389" t="s">
        <v>664</v>
      </c>
      <c r="G9760" s="389" t="s">
        <v>649</v>
      </c>
    </row>
    <row r="9761" spans="1:7">
      <c r="A9761" s="389" t="s">
        <v>551</v>
      </c>
      <c r="B9761" s="389" t="s">
        <v>517</v>
      </c>
      <c r="C9761" s="389">
        <v>12.6395643665</v>
      </c>
      <c r="D9761" s="389" t="s">
        <v>663</v>
      </c>
      <c r="E9761" s="389" t="s">
        <v>648</v>
      </c>
      <c r="F9761" s="389" t="s">
        <v>664</v>
      </c>
      <c r="G9761" s="389" t="s">
        <v>649</v>
      </c>
    </row>
    <row r="9762" spans="1:7">
      <c r="A9762" s="389" t="s">
        <v>555</v>
      </c>
      <c r="B9762" s="389" t="s">
        <v>517</v>
      </c>
      <c r="C9762" s="389">
        <v>37.368386500600003</v>
      </c>
      <c r="D9762" s="389" t="s">
        <v>663</v>
      </c>
      <c r="E9762" s="389" t="s">
        <v>648</v>
      </c>
      <c r="F9762" s="389" t="s">
        <v>664</v>
      </c>
      <c r="G9762" s="389" t="s">
        <v>649</v>
      </c>
    </row>
    <row r="9763" spans="1:7">
      <c r="A9763" s="389" t="s">
        <v>571</v>
      </c>
      <c r="B9763" s="389" t="s">
        <v>517</v>
      </c>
      <c r="C9763" s="389">
        <v>19.4913931679</v>
      </c>
      <c r="D9763" s="389" t="s">
        <v>663</v>
      </c>
      <c r="E9763" s="389" t="s">
        <v>648</v>
      </c>
      <c r="F9763" s="389" t="s">
        <v>664</v>
      </c>
      <c r="G9763" s="389" t="s">
        <v>649</v>
      </c>
    </row>
    <row r="9764" spans="1:7">
      <c r="A9764" s="389" t="s">
        <v>560</v>
      </c>
      <c r="B9764" s="389" t="s">
        <v>517</v>
      </c>
      <c r="C9764" s="389">
        <v>12.2851355358</v>
      </c>
      <c r="D9764" s="389" t="s">
        <v>663</v>
      </c>
      <c r="E9764" s="389" t="s">
        <v>648</v>
      </c>
      <c r="F9764" s="389" t="s">
        <v>664</v>
      </c>
      <c r="G9764" s="389" t="s">
        <v>649</v>
      </c>
    </row>
    <row r="9765" spans="1:7">
      <c r="A9765" s="389" t="s">
        <v>577</v>
      </c>
      <c r="B9765" s="389" t="s">
        <v>517</v>
      </c>
      <c r="C9765" s="389">
        <v>8.1130859270200002</v>
      </c>
      <c r="D9765" s="389" t="s">
        <v>663</v>
      </c>
      <c r="E9765" s="389" t="s">
        <v>648</v>
      </c>
      <c r="F9765" s="389" t="s">
        <v>664</v>
      </c>
      <c r="G9765" s="389" t="s">
        <v>649</v>
      </c>
    </row>
    <row r="9766" spans="1:7">
      <c r="A9766" s="389" t="s">
        <v>577</v>
      </c>
      <c r="B9766" s="389" t="s">
        <v>517</v>
      </c>
      <c r="C9766" s="389">
        <v>8.1130859270200002</v>
      </c>
      <c r="D9766" s="389" t="s">
        <v>663</v>
      </c>
      <c r="E9766" s="389" t="s">
        <v>648</v>
      </c>
      <c r="F9766" s="389" t="s">
        <v>664</v>
      </c>
      <c r="G9766" s="389" t="s">
        <v>649</v>
      </c>
    </row>
    <row r="9767" spans="1:7">
      <c r="A9767" s="389" t="s">
        <v>535</v>
      </c>
      <c r="B9767" s="389" t="s">
        <v>517</v>
      </c>
      <c r="C9767" s="389">
        <v>4.8986011604000002</v>
      </c>
      <c r="D9767" s="389" t="s">
        <v>663</v>
      </c>
      <c r="E9767" s="389" t="s">
        <v>648</v>
      </c>
      <c r="F9767" s="389" t="s">
        <v>664</v>
      </c>
      <c r="G9767" s="389" t="s">
        <v>649</v>
      </c>
    </row>
    <row r="9768" spans="1:7">
      <c r="A9768" s="389" t="s">
        <v>535</v>
      </c>
      <c r="B9768" s="389" t="s">
        <v>517</v>
      </c>
      <c r="C9768" s="389">
        <v>4.8986011604000002</v>
      </c>
      <c r="D9768" s="389" t="s">
        <v>663</v>
      </c>
      <c r="E9768" s="389" t="s">
        <v>648</v>
      </c>
      <c r="F9768" s="389" t="s">
        <v>664</v>
      </c>
      <c r="G9768" s="389" t="s">
        <v>649</v>
      </c>
    </row>
    <row r="9769" spans="1:7">
      <c r="A9769" s="389" t="s">
        <v>550</v>
      </c>
      <c r="B9769" s="389" t="s">
        <v>517</v>
      </c>
      <c r="C9769" s="389">
        <v>4.5497185242900002</v>
      </c>
      <c r="D9769" s="389" t="s">
        <v>663</v>
      </c>
      <c r="E9769" s="389" t="s">
        <v>648</v>
      </c>
      <c r="F9769" s="389" t="s">
        <v>664</v>
      </c>
      <c r="G9769" s="389" t="s">
        <v>649</v>
      </c>
    </row>
    <row r="9770" spans="1:7">
      <c r="A9770" s="389" t="s">
        <v>525</v>
      </c>
      <c r="B9770" s="389" t="s">
        <v>517</v>
      </c>
      <c r="C9770" s="389">
        <v>0.44072390303499998</v>
      </c>
      <c r="D9770" s="389" t="s">
        <v>663</v>
      </c>
      <c r="E9770" s="389" t="s">
        <v>648</v>
      </c>
      <c r="F9770" s="389" t="s">
        <v>664</v>
      </c>
      <c r="G9770" s="389" t="s">
        <v>649</v>
      </c>
    </row>
    <row r="9771" spans="1:7">
      <c r="A9771" s="389" t="s">
        <v>526</v>
      </c>
      <c r="B9771" s="389" t="s">
        <v>517</v>
      </c>
      <c r="C9771" s="389">
        <v>0.44072390303499998</v>
      </c>
      <c r="D9771" s="389" t="s">
        <v>663</v>
      </c>
      <c r="E9771" s="389" t="s">
        <v>648</v>
      </c>
      <c r="F9771" s="389" t="s">
        <v>664</v>
      </c>
      <c r="G9771" s="389" t="s">
        <v>649</v>
      </c>
    </row>
    <row r="9772" spans="1:7">
      <c r="A9772" s="389" t="s">
        <v>568</v>
      </c>
      <c r="B9772" s="389" t="s">
        <v>517</v>
      </c>
      <c r="C9772" s="389">
        <v>0.44072390303499998</v>
      </c>
      <c r="D9772" s="389" t="s">
        <v>663</v>
      </c>
      <c r="E9772" s="389" t="s">
        <v>648</v>
      </c>
      <c r="F9772" s="389" t="s">
        <v>664</v>
      </c>
      <c r="G9772" s="389" t="s">
        <v>649</v>
      </c>
    </row>
    <row r="9773" spans="1:7">
      <c r="A9773" s="389" t="s">
        <v>554</v>
      </c>
      <c r="B9773" s="389" t="s">
        <v>517</v>
      </c>
      <c r="C9773" s="389">
        <v>3.3372324505300002</v>
      </c>
      <c r="D9773" s="389" t="s">
        <v>663</v>
      </c>
      <c r="E9773" s="389" t="s">
        <v>648</v>
      </c>
      <c r="F9773" s="389" t="s">
        <v>664</v>
      </c>
      <c r="G9773" s="389" t="s">
        <v>649</v>
      </c>
    </row>
    <row r="9774" spans="1:7">
      <c r="A9774" s="389" t="s">
        <v>550</v>
      </c>
      <c r="B9774" s="389" t="s">
        <v>517</v>
      </c>
      <c r="C9774" s="389">
        <v>9.7610109728999905</v>
      </c>
      <c r="D9774" s="389" t="s">
        <v>663</v>
      </c>
      <c r="E9774" s="389" t="s">
        <v>648</v>
      </c>
      <c r="F9774" s="389" t="s">
        <v>664</v>
      </c>
      <c r="G9774" s="389" t="s">
        <v>649</v>
      </c>
    </row>
    <row r="9775" spans="1:7">
      <c r="A9775" s="389" t="s">
        <v>551</v>
      </c>
      <c r="B9775" s="389" t="s">
        <v>517</v>
      </c>
      <c r="C9775" s="389">
        <v>18.499040406399899</v>
      </c>
      <c r="D9775" s="389" t="s">
        <v>663</v>
      </c>
      <c r="E9775" s="389" t="s">
        <v>648</v>
      </c>
      <c r="F9775" s="389" t="s">
        <v>664</v>
      </c>
      <c r="G9775" s="389" t="s">
        <v>649</v>
      </c>
    </row>
    <row r="9776" spans="1:7">
      <c r="A9776" s="389" t="s">
        <v>551</v>
      </c>
      <c r="B9776" s="389" t="s">
        <v>517</v>
      </c>
      <c r="C9776" s="389">
        <v>18.499040406399899</v>
      </c>
      <c r="D9776" s="389" t="s">
        <v>663</v>
      </c>
      <c r="E9776" s="389" t="s">
        <v>648</v>
      </c>
      <c r="F9776" s="389" t="s">
        <v>664</v>
      </c>
      <c r="G9776" s="389" t="s">
        <v>649</v>
      </c>
    </row>
    <row r="9777" spans="1:7">
      <c r="A9777" s="389" t="s">
        <v>551</v>
      </c>
      <c r="B9777" s="389" t="s">
        <v>517</v>
      </c>
      <c r="C9777" s="389">
        <v>18.499040406399899</v>
      </c>
      <c r="D9777" s="389" t="s">
        <v>663</v>
      </c>
      <c r="E9777" s="389" t="s">
        <v>648</v>
      </c>
      <c r="F9777" s="389" t="s">
        <v>664</v>
      </c>
      <c r="G9777" s="389" t="s">
        <v>649</v>
      </c>
    </row>
    <row r="9778" spans="1:7">
      <c r="A9778" s="389" t="s">
        <v>551</v>
      </c>
      <c r="B9778" s="389" t="s">
        <v>517</v>
      </c>
      <c r="C9778" s="389">
        <v>18.499040406399899</v>
      </c>
      <c r="D9778" s="389" t="s">
        <v>663</v>
      </c>
      <c r="E9778" s="389" t="s">
        <v>648</v>
      </c>
      <c r="F9778" s="389" t="s">
        <v>664</v>
      </c>
      <c r="G9778" s="389" t="s">
        <v>649</v>
      </c>
    </row>
    <row r="9779" spans="1:7">
      <c r="A9779" s="389" t="s">
        <v>551</v>
      </c>
      <c r="B9779" s="389" t="s">
        <v>517</v>
      </c>
      <c r="C9779" s="389">
        <v>4.9270584180599997</v>
      </c>
      <c r="D9779" s="389" t="s">
        <v>663</v>
      </c>
      <c r="E9779" s="389" t="s">
        <v>648</v>
      </c>
      <c r="F9779" s="389" t="s">
        <v>664</v>
      </c>
      <c r="G9779" s="389" t="s">
        <v>649</v>
      </c>
    </row>
    <row r="9780" spans="1:7">
      <c r="A9780" s="389" t="s">
        <v>551</v>
      </c>
      <c r="B9780" s="389" t="s">
        <v>517</v>
      </c>
      <c r="C9780" s="389">
        <v>13.1980398355999</v>
      </c>
      <c r="D9780" s="389" t="s">
        <v>663</v>
      </c>
      <c r="E9780" s="389" t="s">
        <v>648</v>
      </c>
      <c r="F9780" s="389" t="s">
        <v>664</v>
      </c>
      <c r="G9780" s="389" t="s">
        <v>649</v>
      </c>
    </row>
    <row r="9781" spans="1:7">
      <c r="A9781" s="389" t="s">
        <v>551</v>
      </c>
      <c r="B9781" s="389" t="s">
        <v>517</v>
      </c>
      <c r="C9781" s="389">
        <v>1.1599917957300001</v>
      </c>
      <c r="D9781" s="389" t="s">
        <v>663</v>
      </c>
      <c r="E9781" s="389" t="s">
        <v>648</v>
      </c>
      <c r="F9781" s="389" t="s">
        <v>664</v>
      </c>
      <c r="G9781" s="389" t="s">
        <v>649</v>
      </c>
    </row>
    <row r="9782" spans="1:7">
      <c r="A9782" s="389" t="s">
        <v>524</v>
      </c>
      <c r="B9782" s="389" t="s">
        <v>517</v>
      </c>
      <c r="C9782" s="389">
        <v>15.2054439916999</v>
      </c>
      <c r="D9782" s="389" t="s">
        <v>663</v>
      </c>
      <c r="E9782" s="389" t="s">
        <v>648</v>
      </c>
      <c r="F9782" s="389" t="s">
        <v>664</v>
      </c>
      <c r="G9782" s="389" t="s">
        <v>649</v>
      </c>
    </row>
    <row r="9783" spans="1:7">
      <c r="A9783" s="389" t="s">
        <v>577</v>
      </c>
      <c r="B9783" s="389" t="s">
        <v>517</v>
      </c>
      <c r="C9783" s="389">
        <v>10.1008544971</v>
      </c>
      <c r="D9783" s="389" t="s">
        <v>663</v>
      </c>
      <c r="E9783" s="389" t="s">
        <v>648</v>
      </c>
      <c r="F9783" s="389" t="s">
        <v>664</v>
      </c>
      <c r="G9783" s="389" t="s">
        <v>649</v>
      </c>
    </row>
    <row r="9784" spans="1:7">
      <c r="A9784" s="389" t="s">
        <v>577</v>
      </c>
      <c r="B9784" s="389" t="s">
        <v>517</v>
      </c>
      <c r="C9784" s="389">
        <v>10.1008544971</v>
      </c>
      <c r="D9784" s="389" t="s">
        <v>663</v>
      </c>
      <c r="E9784" s="389" t="s">
        <v>648</v>
      </c>
      <c r="F9784" s="389" t="s">
        <v>664</v>
      </c>
      <c r="G9784" s="389" t="s">
        <v>649</v>
      </c>
    </row>
    <row r="9785" spans="1:7">
      <c r="A9785" s="389" t="s">
        <v>581</v>
      </c>
      <c r="B9785" s="389" t="s">
        <v>517</v>
      </c>
      <c r="C9785" s="389">
        <v>21.0793969485999</v>
      </c>
      <c r="D9785" s="389" t="s">
        <v>663</v>
      </c>
      <c r="E9785" s="389" t="s">
        <v>648</v>
      </c>
      <c r="F9785" s="389" t="s">
        <v>664</v>
      </c>
      <c r="G9785" s="389" t="s">
        <v>649</v>
      </c>
    </row>
    <row r="9786" spans="1:7">
      <c r="A9786" s="389" t="s">
        <v>526</v>
      </c>
      <c r="B9786" s="389" t="s">
        <v>517</v>
      </c>
      <c r="C9786" s="389">
        <v>5.6354974852300002</v>
      </c>
      <c r="D9786" s="389" t="s">
        <v>663</v>
      </c>
      <c r="E9786" s="389" t="s">
        <v>648</v>
      </c>
      <c r="F9786" s="389" t="s">
        <v>664</v>
      </c>
      <c r="G9786" s="389" t="s">
        <v>649</v>
      </c>
    </row>
    <row r="9787" spans="1:7">
      <c r="A9787" s="389" t="s">
        <v>514</v>
      </c>
      <c r="B9787" s="389" t="s">
        <v>517</v>
      </c>
      <c r="C9787" s="389">
        <v>5.6354974852300002</v>
      </c>
      <c r="D9787" s="389" t="s">
        <v>663</v>
      </c>
      <c r="E9787" s="389" t="s">
        <v>648</v>
      </c>
      <c r="F9787" s="389" t="s">
        <v>664</v>
      </c>
      <c r="G9787" s="389" t="s">
        <v>649</v>
      </c>
    </row>
    <row r="9788" spans="1:7">
      <c r="A9788" s="389" t="s">
        <v>577</v>
      </c>
      <c r="B9788" s="389" t="s">
        <v>517</v>
      </c>
      <c r="C9788" s="389">
        <v>15.2957475878999</v>
      </c>
      <c r="D9788" s="389" t="s">
        <v>663</v>
      </c>
      <c r="E9788" s="389" t="s">
        <v>648</v>
      </c>
      <c r="F9788" s="389" t="s">
        <v>664</v>
      </c>
      <c r="G9788" s="389" t="s">
        <v>649</v>
      </c>
    </row>
    <row r="9789" spans="1:7">
      <c r="A9789" s="389" t="s">
        <v>577</v>
      </c>
      <c r="B9789" s="389" t="s">
        <v>517</v>
      </c>
      <c r="C9789" s="389">
        <v>0.53064039170999999</v>
      </c>
      <c r="D9789" s="389" t="s">
        <v>663</v>
      </c>
      <c r="E9789" s="389" t="s">
        <v>648</v>
      </c>
      <c r="F9789" s="389" t="s">
        <v>664</v>
      </c>
      <c r="G9789" s="389" t="s">
        <v>649</v>
      </c>
    </row>
    <row r="9790" spans="1:7">
      <c r="A9790" s="389" t="s">
        <v>577</v>
      </c>
      <c r="B9790" s="389" t="s">
        <v>517</v>
      </c>
      <c r="C9790" s="389">
        <v>14.910024949</v>
      </c>
      <c r="D9790" s="389" t="s">
        <v>663</v>
      </c>
      <c r="E9790" s="389" t="s">
        <v>648</v>
      </c>
      <c r="F9790" s="389" t="s">
        <v>664</v>
      </c>
      <c r="G9790" s="389" t="s">
        <v>649</v>
      </c>
    </row>
    <row r="9791" spans="1:7">
      <c r="A9791" s="389" t="s">
        <v>577</v>
      </c>
      <c r="B9791" s="389" t="s">
        <v>517</v>
      </c>
      <c r="C9791" s="389">
        <v>14.910024949</v>
      </c>
      <c r="D9791" s="389" t="s">
        <v>663</v>
      </c>
      <c r="E9791" s="389" t="s">
        <v>648</v>
      </c>
      <c r="F9791" s="389" t="s">
        <v>664</v>
      </c>
      <c r="G9791" s="389" t="s">
        <v>649</v>
      </c>
    </row>
    <row r="9792" spans="1:7">
      <c r="A9792" s="389" t="s">
        <v>552</v>
      </c>
      <c r="B9792" s="389" t="s">
        <v>517</v>
      </c>
      <c r="C9792" s="389">
        <v>1.6210463476500001</v>
      </c>
      <c r="D9792" s="389" t="s">
        <v>663</v>
      </c>
      <c r="E9792" s="389" t="s">
        <v>648</v>
      </c>
      <c r="F9792" s="389" t="s">
        <v>664</v>
      </c>
      <c r="G9792" s="389" t="s">
        <v>649</v>
      </c>
    </row>
    <row r="9793" spans="1:7">
      <c r="A9793" s="389" t="s">
        <v>552</v>
      </c>
      <c r="B9793" s="389" t="s">
        <v>517</v>
      </c>
      <c r="C9793" s="389">
        <v>14.8460112402999</v>
      </c>
      <c r="D9793" s="389" t="s">
        <v>663</v>
      </c>
      <c r="E9793" s="389" t="s">
        <v>648</v>
      </c>
      <c r="F9793" s="389" t="s">
        <v>664</v>
      </c>
      <c r="G9793" s="389" t="s">
        <v>649</v>
      </c>
    </row>
    <row r="9794" spans="1:7">
      <c r="A9794" s="389" t="s">
        <v>543</v>
      </c>
      <c r="B9794" s="389" t="s">
        <v>517</v>
      </c>
      <c r="C9794" s="389">
        <v>4.11197946399</v>
      </c>
      <c r="D9794" s="389" t="s">
        <v>663</v>
      </c>
      <c r="E9794" s="389" t="s">
        <v>648</v>
      </c>
      <c r="F9794" s="389" t="s">
        <v>664</v>
      </c>
      <c r="G9794" s="389" t="s">
        <v>649</v>
      </c>
    </row>
    <row r="9795" spans="1:7">
      <c r="A9795" s="389" t="s">
        <v>552</v>
      </c>
      <c r="B9795" s="389" t="s">
        <v>517</v>
      </c>
      <c r="C9795" s="389">
        <v>5.1373245625199999</v>
      </c>
      <c r="D9795" s="389" t="s">
        <v>663</v>
      </c>
      <c r="E9795" s="389" t="s">
        <v>648</v>
      </c>
      <c r="F9795" s="389" t="s">
        <v>664</v>
      </c>
      <c r="G9795" s="389" t="s">
        <v>649</v>
      </c>
    </row>
    <row r="9796" spans="1:7">
      <c r="A9796" s="389" t="s">
        <v>552</v>
      </c>
      <c r="B9796" s="389" t="s">
        <v>517</v>
      </c>
      <c r="C9796" s="389">
        <v>5.1373245625199999</v>
      </c>
      <c r="D9796" s="389" t="s">
        <v>663</v>
      </c>
      <c r="E9796" s="389" t="s">
        <v>648</v>
      </c>
      <c r="F9796" s="389" t="s">
        <v>664</v>
      </c>
      <c r="G9796" s="389" t="s">
        <v>649</v>
      </c>
    </row>
    <row r="9797" spans="1:7">
      <c r="A9797" s="389" t="s">
        <v>525</v>
      </c>
      <c r="B9797" s="389" t="s">
        <v>517</v>
      </c>
      <c r="C9797" s="389">
        <v>16.0150517908999</v>
      </c>
      <c r="D9797" s="389" t="s">
        <v>663</v>
      </c>
      <c r="E9797" s="389" t="s">
        <v>648</v>
      </c>
      <c r="F9797" s="389" t="s">
        <v>664</v>
      </c>
      <c r="G9797" s="389" t="s">
        <v>649</v>
      </c>
    </row>
    <row r="9798" spans="1:7">
      <c r="A9798" s="389" t="s">
        <v>525</v>
      </c>
      <c r="B9798" s="389" t="s">
        <v>517</v>
      </c>
      <c r="C9798" s="389">
        <v>16.0150517908999</v>
      </c>
      <c r="D9798" s="389" t="s">
        <v>663</v>
      </c>
      <c r="E9798" s="389" t="s">
        <v>648</v>
      </c>
      <c r="F9798" s="389" t="s">
        <v>664</v>
      </c>
      <c r="G9798" s="389" t="s">
        <v>649</v>
      </c>
    </row>
    <row r="9799" spans="1:7">
      <c r="A9799" s="389" t="s">
        <v>526</v>
      </c>
      <c r="B9799" s="389" t="s">
        <v>517</v>
      </c>
      <c r="C9799" s="389">
        <v>16.0150517908999</v>
      </c>
      <c r="D9799" s="389" t="s">
        <v>663</v>
      </c>
      <c r="E9799" s="389" t="s">
        <v>648</v>
      </c>
      <c r="F9799" s="389" t="s">
        <v>664</v>
      </c>
      <c r="G9799" s="389" t="s">
        <v>649</v>
      </c>
    </row>
    <row r="9800" spans="1:7">
      <c r="A9800" s="389" t="s">
        <v>526</v>
      </c>
      <c r="B9800" s="389" t="s">
        <v>517</v>
      </c>
      <c r="C9800" s="389">
        <v>16.0150517908999</v>
      </c>
      <c r="D9800" s="389" t="s">
        <v>663</v>
      </c>
      <c r="E9800" s="389" t="s">
        <v>648</v>
      </c>
      <c r="F9800" s="389" t="s">
        <v>664</v>
      </c>
      <c r="G9800" s="389" t="s">
        <v>649</v>
      </c>
    </row>
    <row r="9801" spans="1:7">
      <c r="A9801" s="389" t="s">
        <v>568</v>
      </c>
      <c r="B9801" s="389" t="s">
        <v>517</v>
      </c>
      <c r="C9801" s="389">
        <v>16.0150517908999</v>
      </c>
      <c r="D9801" s="389" t="s">
        <v>663</v>
      </c>
      <c r="E9801" s="389" t="s">
        <v>648</v>
      </c>
      <c r="F9801" s="389" t="s">
        <v>664</v>
      </c>
      <c r="G9801" s="389" t="s">
        <v>649</v>
      </c>
    </row>
    <row r="9802" spans="1:7">
      <c r="A9802" s="389" t="s">
        <v>568</v>
      </c>
      <c r="B9802" s="389" t="s">
        <v>517</v>
      </c>
      <c r="C9802" s="389">
        <v>16.0150517908999</v>
      </c>
      <c r="D9802" s="389" t="s">
        <v>663</v>
      </c>
      <c r="E9802" s="389" t="s">
        <v>648</v>
      </c>
      <c r="F9802" s="389" t="s">
        <v>664</v>
      </c>
      <c r="G9802" s="389" t="s">
        <v>649</v>
      </c>
    </row>
    <row r="9803" spans="1:7">
      <c r="A9803" s="389" t="s">
        <v>577</v>
      </c>
      <c r="B9803" s="389" t="s">
        <v>517</v>
      </c>
      <c r="C9803" s="389">
        <v>29.9639799889</v>
      </c>
      <c r="D9803" s="389" t="s">
        <v>663</v>
      </c>
      <c r="E9803" s="389" t="s">
        <v>648</v>
      </c>
      <c r="F9803" s="389" t="s">
        <v>664</v>
      </c>
      <c r="G9803" s="389" t="s">
        <v>649</v>
      </c>
    </row>
    <row r="9804" spans="1:7">
      <c r="A9804" s="389" t="s">
        <v>577</v>
      </c>
      <c r="B9804" s="389" t="s">
        <v>517</v>
      </c>
      <c r="C9804" s="389">
        <v>29.9639799889</v>
      </c>
      <c r="D9804" s="389" t="s">
        <v>663</v>
      </c>
      <c r="E9804" s="389" t="s">
        <v>648</v>
      </c>
      <c r="F9804" s="389" t="s">
        <v>664</v>
      </c>
      <c r="G9804" s="389" t="s">
        <v>649</v>
      </c>
    </row>
    <row r="9805" spans="1:7">
      <c r="A9805" s="389" t="s">
        <v>560</v>
      </c>
      <c r="B9805" s="389" t="s">
        <v>517</v>
      </c>
      <c r="C9805" s="389">
        <v>0.48776919701299998</v>
      </c>
      <c r="D9805" s="389" t="s">
        <v>663</v>
      </c>
      <c r="E9805" s="389" t="s">
        <v>648</v>
      </c>
      <c r="F9805" s="389" t="s">
        <v>664</v>
      </c>
      <c r="G9805" s="389" t="s">
        <v>649</v>
      </c>
    </row>
    <row r="9806" spans="1:7">
      <c r="A9806" s="389" t="s">
        <v>571</v>
      </c>
      <c r="B9806" s="389" t="s">
        <v>517</v>
      </c>
      <c r="C9806" s="389">
        <v>3.9009935044200001</v>
      </c>
      <c r="D9806" s="389" t="s">
        <v>663</v>
      </c>
      <c r="E9806" s="389" t="s">
        <v>648</v>
      </c>
      <c r="F9806" s="389" t="s">
        <v>664</v>
      </c>
      <c r="G9806" s="389" t="s">
        <v>649</v>
      </c>
    </row>
    <row r="9807" spans="1:7">
      <c r="A9807" s="389" t="s">
        <v>551</v>
      </c>
      <c r="B9807" s="389" t="s">
        <v>517</v>
      </c>
      <c r="C9807" s="389">
        <v>7.5451595198400003</v>
      </c>
      <c r="D9807" s="389" t="s">
        <v>663</v>
      </c>
      <c r="E9807" s="389" t="s">
        <v>648</v>
      </c>
      <c r="F9807" s="389" t="s">
        <v>664</v>
      </c>
      <c r="G9807" s="389" t="s">
        <v>649</v>
      </c>
    </row>
    <row r="9808" spans="1:7">
      <c r="A9808" s="389" t="s">
        <v>528</v>
      </c>
      <c r="B9808" s="389" t="s">
        <v>517</v>
      </c>
      <c r="C9808" s="389">
        <v>7.9315161129799998</v>
      </c>
      <c r="D9808" s="389" t="s">
        <v>663</v>
      </c>
      <c r="E9808" s="389" t="s">
        <v>648</v>
      </c>
      <c r="F9808" s="389" t="s">
        <v>664</v>
      </c>
      <c r="G9808" s="389" t="s">
        <v>649</v>
      </c>
    </row>
    <row r="9809" spans="1:7">
      <c r="A9809" s="389" t="s">
        <v>577</v>
      </c>
      <c r="B9809" s="389" t="s">
        <v>517</v>
      </c>
      <c r="C9809" s="389">
        <v>2.4557400769700002</v>
      </c>
      <c r="D9809" s="389" t="s">
        <v>663</v>
      </c>
      <c r="E9809" s="389" t="s">
        <v>648</v>
      </c>
      <c r="F9809" s="389" t="s">
        <v>664</v>
      </c>
      <c r="G9809" s="389" t="s">
        <v>649</v>
      </c>
    </row>
    <row r="9810" spans="1:7">
      <c r="A9810" s="389" t="s">
        <v>577</v>
      </c>
      <c r="B9810" s="389" t="s">
        <v>517</v>
      </c>
      <c r="C9810" s="389">
        <v>2.4557400769700002</v>
      </c>
      <c r="D9810" s="389" t="s">
        <v>663</v>
      </c>
      <c r="E9810" s="389" t="s">
        <v>648</v>
      </c>
      <c r="F9810" s="389" t="s">
        <v>664</v>
      </c>
      <c r="G9810" s="389" t="s">
        <v>649</v>
      </c>
    </row>
    <row r="9811" spans="1:7">
      <c r="A9811" s="389" t="s">
        <v>547</v>
      </c>
      <c r="B9811" s="389" t="s">
        <v>517</v>
      </c>
      <c r="C9811" s="389">
        <v>3.45655372463</v>
      </c>
      <c r="D9811" s="389" t="s">
        <v>663</v>
      </c>
      <c r="E9811" s="389" t="s">
        <v>648</v>
      </c>
      <c r="F9811" s="389" t="s">
        <v>664</v>
      </c>
      <c r="G9811" s="389" t="s">
        <v>649</v>
      </c>
    </row>
    <row r="9812" spans="1:7">
      <c r="A9812" s="389" t="s">
        <v>581</v>
      </c>
      <c r="B9812" s="389" t="s">
        <v>517</v>
      </c>
      <c r="C9812" s="389">
        <v>1.8671145042699999</v>
      </c>
      <c r="D9812" s="389" t="s">
        <v>663</v>
      </c>
      <c r="E9812" s="389" t="s">
        <v>648</v>
      </c>
      <c r="F9812" s="389" t="s">
        <v>664</v>
      </c>
      <c r="G9812" s="389" t="s">
        <v>649</v>
      </c>
    </row>
    <row r="9813" spans="1:7">
      <c r="A9813" s="389" t="s">
        <v>547</v>
      </c>
      <c r="B9813" s="389" t="s">
        <v>517</v>
      </c>
      <c r="C9813" s="389">
        <v>19.5136750263</v>
      </c>
      <c r="D9813" s="389" t="s">
        <v>663</v>
      </c>
      <c r="E9813" s="389" t="s">
        <v>648</v>
      </c>
      <c r="F9813" s="389" t="s">
        <v>664</v>
      </c>
      <c r="G9813" s="389" t="s">
        <v>649</v>
      </c>
    </row>
    <row r="9814" spans="1:7">
      <c r="A9814" s="389" t="s">
        <v>551</v>
      </c>
      <c r="B9814" s="389" t="s">
        <v>517</v>
      </c>
      <c r="C9814" s="389">
        <v>10.5937181305999</v>
      </c>
      <c r="D9814" s="389" t="s">
        <v>663</v>
      </c>
      <c r="E9814" s="389" t="s">
        <v>648</v>
      </c>
      <c r="F9814" s="389" t="s">
        <v>664</v>
      </c>
      <c r="G9814" s="389" t="s">
        <v>649</v>
      </c>
    </row>
    <row r="9815" spans="1:7">
      <c r="A9815" s="389" t="s">
        <v>577</v>
      </c>
      <c r="B9815" s="389" t="s">
        <v>517</v>
      </c>
      <c r="C9815" s="389">
        <v>5.8838045353800004</v>
      </c>
      <c r="D9815" s="389" t="s">
        <v>663</v>
      </c>
      <c r="E9815" s="389" t="s">
        <v>648</v>
      </c>
      <c r="F9815" s="389" t="s">
        <v>664</v>
      </c>
      <c r="G9815" s="389" t="s">
        <v>649</v>
      </c>
    </row>
    <row r="9816" spans="1:7">
      <c r="A9816" s="389" t="s">
        <v>532</v>
      </c>
      <c r="B9816" s="389" t="s">
        <v>517</v>
      </c>
      <c r="C9816" s="389">
        <v>6.9054136157699997</v>
      </c>
      <c r="D9816" s="389" t="s">
        <v>663</v>
      </c>
      <c r="E9816" s="389" t="s">
        <v>648</v>
      </c>
      <c r="F9816" s="389" t="s">
        <v>664</v>
      </c>
      <c r="G9816" s="389" t="s">
        <v>649</v>
      </c>
    </row>
    <row r="9817" spans="1:7">
      <c r="A9817" s="389" t="s">
        <v>560</v>
      </c>
      <c r="B9817" s="389" t="s">
        <v>517</v>
      </c>
      <c r="C9817" s="389">
        <v>6.9054136157699997</v>
      </c>
      <c r="D9817" s="389" t="s">
        <v>663</v>
      </c>
      <c r="E9817" s="389" t="s">
        <v>648</v>
      </c>
      <c r="F9817" s="389" t="s">
        <v>664</v>
      </c>
      <c r="G9817" s="389" t="s">
        <v>649</v>
      </c>
    </row>
    <row r="9818" spans="1:7">
      <c r="A9818" s="389" t="s">
        <v>571</v>
      </c>
      <c r="B9818" s="389" t="s">
        <v>517</v>
      </c>
      <c r="C9818" s="389">
        <v>6.9054136157699997</v>
      </c>
      <c r="D9818" s="389" t="s">
        <v>663</v>
      </c>
      <c r="E9818" s="389" t="s">
        <v>648</v>
      </c>
      <c r="F9818" s="389" t="s">
        <v>664</v>
      </c>
      <c r="G9818" s="389" t="s">
        <v>649</v>
      </c>
    </row>
    <row r="9819" spans="1:7">
      <c r="A9819" s="389" t="s">
        <v>551</v>
      </c>
      <c r="B9819" s="389" t="s">
        <v>517</v>
      </c>
      <c r="C9819" s="389">
        <v>11.7604773141999</v>
      </c>
      <c r="D9819" s="389" t="s">
        <v>663</v>
      </c>
      <c r="E9819" s="389" t="s">
        <v>648</v>
      </c>
      <c r="F9819" s="389" t="s">
        <v>664</v>
      </c>
      <c r="G9819" s="389" t="s">
        <v>649</v>
      </c>
    </row>
    <row r="9820" spans="1:7">
      <c r="A9820" s="389" t="s">
        <v>551</v>
      </c>
      <c r="B9820" s="389" t="s">
        <v>517</v>
      </c>
      <c r="C9820" s="389">
        <v>11.7604773141999</v>
      </c>
      <c r="D9820" s="389" t="s">
        <v>663</v>
      </c>
      <c r="E9820" s="389" t="s">
        <v>648</v>
      </c>
      <c r="F9820" s="389" t="s">
        <v>664</v>
      </c>
      <c r="G9820" s="389" t="s">
        <v>649</v>
      </c>
    </row>
    <row r="9821" spans="1:7">
      <c r="A9821" s="389" t="s">
        <v>577</v>
      </c>
      <c r="B9821" s="389" t="s">
        <v>517</v>
      </c>
      <c r="C9821" s="389">
        <v>1.1468808307</v>
      </c>
      <c r="D9821" s="389" t="s">
        <v>663</v>
      </c>
      <c r="E9821" s="389" t="s">
        <v>648</v>
      </c>
      <c r="F9821" s="389" t="s">
        <v>664</v>
      </c>
      <c r="G9821" s="389" t="s">
        <v>649</v>
      </c>
    </row>
    <row r="9822" spans="1:7">
      <c r="A9822" s="389" t="s">
        <v>577</v>
      </c>
      <c r="B9822" s="389" t="s">
        <v>517</v>
      </c>
      <c r="C9822" s="389">
        <v>1.1468808307</v>
      </c>
      <c r="D9822" s="389" t="s">
        <v>663</v>
      </c>
      <c r="E9822" s="389" t="s">
        <v>648</v>
      </c>
      <c r="F9822" s="389" t="s">
        <v>664</v>
      </c>
      <c r="G9822" s="389" t="s">
        <v>649</v>
      </c>
    </row>
    <row r="9823" spans="1:7">
      <c r="A9823" s="389" t="s">
        <v>576</v>
      </c>
      <c r="B9823" s="389" t="s">
        <v>517</v>
      </c>
      <c r="C9823" s="389">
        <v>3.4136142840599999</v>
      </c>
      <c r="D9823" s="389" t="s">
        <v>663</v>
      </c>
      <c r="E9823" s="389" t="s">
        <v>648</v>
      </c>
      <c r="F9823" s="389" t="s">
        <v>664</v>
      </c>
      <c r="G9823" s="389" t="s">
        <v>649</v>
      </c>
    </row>
    <row r="9824" spans="1:7">
      <c r="A9824" s="389" t="s">
        <v>578</v>
      </c>
      <c r="B9824" s="389" t="s">
        <v>517</v>
      </c>
      <c r="C9824" s="389">
        <v>3.4136142840599999</v>
      </c>
      <c r="D9824" s="389" t="s">
        <v>663</v>
      </c>
      <c r="E9824" s="389" t="s">
        <v>648</v>
      </c>
      <c r="F9824" s="389" t="s">
        <v>664</v>
      </c>
      <c r="G9824" s="389" t="s">
        <v>649</v>
      </c>
    </row>
    <row r="9825" spans="1:7">
      <c r="A9825" s="389" t="s">
        <v>560</v>
      </c>
      <c r="B9825" s="389" t="s">
        <v>517</v>
      </c>
      <c r="C9825" s="389">
        <v>7.9620246030199997</v>
      </c>
      <c r="D9825" s="389" t="s">
        <v>663</v>
      </c>
      <c r="E9825" s="389" t="s">
        <v>648</v>
      </c>
      <c r="F9825" s="389" t="s">
        <v>664</v>
      </c>
      <c r="G9825" s="389" t="s">
        <v>649</v>
      </c>
    </row>
    <row r="9826" spans="1:7">
      <c r="A9826" s="389" t="s">
        <v>560</v>
      </c>
      <c r="B9826" s="389" t="s">
        <v>517</v>
      </c>
      <c r="C9826" s="389">
        <v>7.9620246030199997</v>
      </c>
      <c r="D9826" s="389" t="s">
        <v>663</v>
      </c>
      <c r="E9826" s="389" t="s">
        <v>648</v>
      </c>
      <c r="F9826" s="389" t="s">
        <v>664</v>
      </c>
      <c r="G9826" s="389" t="s">
        <v>649</v>
      </c>
    </row>
    <row r="9827" spans="1:7">
      <c r="A9827" s="389" t="s">
        <v>560</v>
      </c>
      <c r="B9827" s="389" t="s">
        <v>517</v>
      </c>
      <c r="C9827" s="389">
        <v>7.9620246030199997</v>
      </c>
      <c r="D9827" s="389" t="s">
        <v>663</v>
      </c>
      <c r="E9827" s="389" t="s">
        <v>648</v>
      </c>
      <c r="F9827" s="389" t="s">
        <v>664</v>
      </c>
      <c r="G9827" s="389" t="s">
        <v>649</v>
      </c>
    </row>
    <row r="9828" spans="1:7">
      <c r="A9828" s="389" t="s">
        <v>547</v>
      </c>
      <c r="B9828" s="389" t="s">
        <v>517</v>
      </c>
      <c r="C9828" s="389">
        <v>30.686072590799899</v>
      </c>
      <c r="D9828" s="389" t="s">
        <v>663</v>
      </c>
      <c r="E9828" s="389" t="s">
        <v>648</v>
      </c>
      <c r="F9828" s="389" t="s">
        <v>664</v>
      </c>
      <c r="G9828" s="389" t="s">
        <v>649</v>
      </c>
    </row>
    <row r="9829" spans="1:7">
      <c r="A9829" s="389" t="s">
        <v>555</v>
      </c>
      <c r="B9829" s="389" t="s">
        <v>517</v>
      </c>
      <c r="C9829" s="389">
        <v>3.9334097004799999</v>
      </c>
      <c r="D9829" s="389" t="s">
        <v>663</v>
      </c>
      <c r="E9829" s="389" t="s">
        <v>648</v>
      </c>
      <c r="F9829" s="389" t="s">
        <v>664</v>
      </c>
      <c r="G9829" s="389" t="s">
        <v>649</v>
      </c>
    </row>
    <row r="9830" spans="1:7">
      <c r="A9830" s="389" t="s">
        <v>560</v>
      </c>
      <c r="B9830" s="389" t="s">
        <v>517</v>
      </c>
      <c r="C9830" s="389">
        <v>5.0931956958200004</v>
      </c>
      <c r="D9830" s="389" t="s">
        <v>663</v>
      </c>
      <c r="E9830" s="389" t="s">
        <v>648</v>
      </c>
      <c r="F9830" s="389" t="s">
        <v>664</v>
      </c>
      <c r="G9830" s="389" t="s">
        <v>649</v>
      </c>
    </row>
    <row r="9831" spans="1:7">
      <c r="A9831" s="389" t="s">
        <v>560</v>
      </c>
      <c r="B9831" s="389" t="s">
        <v>517</v>
      </c>
      <c r="C9831" s="389">
        <v>5.0931956958200004</v>
      </c>
      <c r="D9831" s="389" t="s">
        <v>663</v>
      </c>
      <c r="E9831" s="389" t="s">
        <v>648</v>
      </c>
      <c r="F9831" s="389" t="s">
        <v>664</v>
      </c>
      <c r="G9831" s="389" t="s">
        <v>649</v>
      </c>
    </row>
    <row r="9832" spans="1:7">
      <c r="A9832" s="389" t="s">
        <v>551</v>
      </c>
      <c r="B9832" s="389" t="s">
        <v>517</v>
      </c>
      <c r="C9832" s="389">
        <v>10.5040473776999</v>
      </c>
      <c r="D9832" s="389" t="s">
        <v>663</v>
      </c>
      <c r="E9832" s="389" t="s">
        <v>648</v>
      </c>
      <c r="F9832" s="389" t="s">
        <v>664</v>
      </c>
      <c r="G9832" s="389" t="s">
        <v>649</v>
      </c>
    </row>
    <row r="9833" spans="1:7">
      <c r="A9833" s="389" t="s">
        <v>531</v>
      </c>
      <c r="B9833" s="389" t="s">
        <v>517</v>
      </c>
      <c r="C9833" s="389">
        <v>3.1864681691099999</v>
      </c>
      <c r="D9833" s="389" t="s">
        <v>663</v>
      </c>
      <c r="E9833" s="389" t="s">
        <v>648</v>
      </c>
      <c r="F9833" s="389" t="s">
        <v>664</v>
      </c>
      <c r="G9833" s="389" t="s">
        <v>649</v>
      </c>
    </row>
    <row r="9834" spans="1:7">
      <c r="A9834" s="389" t="s">
        <v>560</v>
      </c>
      <c r="B9834" s="389" t="s">
        <v>517</v>
      </c>
      <c r="C9834" s="389">
        <v>3.1864681691099999</v>
      </c>
      <c r="D9834" s="389" t="s">
        <v>663</v>
      </c>
      <c r="E9834" s="389" t="s">
        <v>648</v>
      </c>
      <c r="F9834" s="389" t="s">
        <v>664</v>
      </c>
      <c r="G9834" s="389" t="s">
        <v>649</v>
      </c>
    </row>
    <row r="9835" spans="1:7">
      <c r="A9835" s="389" t="s">
        <v>555</v>
      </c>
      <c r="B9835" s="389" t="s">
        <v>517</v>
      </c>
      <c r="C9835" s="389">
        <v>3.4411938043900001</v>
      </c>
      <c r="D9835" s="389" t="s">
        <v>663</v>
      </c>
      <c r="E9835" s="389" t="s">
        <v>648</v>
      </c>
      <c r="F9835" s="389" t="s">
        <v>664</v>
      </c>
      <c r="G9835" s="389" t="s">
        <v>649</v>
      </c>
    </row>
    <row r="9836" spans="1:7">
      <c r="A9836" s="389" t="s">
        <v>547</v>
      </c>
      <c r="B9836" s="389" t="s">
        <v>517</v>
      </c>
      <c r="C9836" s="389">
        <v>18.5616369215</v>
      </c>
      <c r="D9836" s="389" t="s">
        <v>663</v>
      </c>
      <c r="E9836" s="389" t="s">
        <v>648</v>
      </c>
      <c r="F9836" s="389" t="s">
        <v>664</v>
      </c>
      <c r="G9836" s="389" t="s">
        <v>649</v>
      </c>
    </row>
    <row r="9837" spans="1:7">
      <c r="A9837" s="389" t="s">
        <v>572</v>
      </c>
      <c r="B9837" s="389" t="s">
        <v>517</v>
      </c>
      <c r="C9837" s="389">
        <v>4.1208908896700001</v>
      </c>
      <c r="D9837" s="389" t="s">
        <v>663</v>
      </c>
      <c r="E9837" s="389" t="s">
        <v>648</v>
      </c>
      <c r="F9837" s="389" t="s">
        <v>664</v>
      </c>
      <c r="G9837" s="389" t="s">
        <v>649</v>
      </c>
    </row>
    <row r="9838" spans="1:7">
      <c r="A9838" s="389" t="s">
        <v>572</v>
      </c>
      <c r="B9838" s="389" t="s">
        <v>517</v>
      </c>
      <c r="C9838" s="389">
        <v>4.1208908896700001</v>
      </c>
      <c r="D9838" s="389" t="s">
        <v>663</v>
      </c>
      <c r="E9838" s="389" t="s">
        <v>648</v>
      </c>
      <c r="F9838" s="389" t="s">
        <v>664</v>
      </c>
      <c r="G9838" s="389" t="s">
        <v>649</v>
      </c>
    </row>
    <row r="9839" spans="1:7">
      <c r="A9839" s="389" t="s">
        <v>547</v>
      </c>
      <c r="B9839" s="389" t="s">
        <v>517</v>
      </c>
      <c r="C9839" s="389">
        <v>4.2595047992900001</v>
      </c>
      <c r="D9839" s="389" t="s">
        <v>663</v>
      </c>
      <c r="E9839" s="389" t="s">
        <v>648</v>
      </c>
      <c r="F9839" s="389" t="s">
        <v>664</v>
      </c>
      <c r="G9839" s="389" t="s">
        <v>649</v>
      </c>
    </row>
    <row r="9840" spans="1:7">
      <c r="A9840" s="389" t="s">
        <v>552</v>
      </c>
      <c r="B9840" s="389" t="s">
        <v>517</v>
      </c>
      <c r="C9840" s="389">
        <v>5.7619892441299996</v>
      </c>
      <c r="D9840" s="389" t="s">
        <v>663</v>
      </c>
      <c r="E9840" s="389" t="s">
        <v>648</v>
      </c>
      <c r="F9840" s="389" t="s">
        <v>664</v>
      </c>
      <c r="G9840" s="389" t="s">
        <v>649</v>
      </c>
    </row>
    <row r="9841" spans="1:7">
      <c r="A9841" s="389" t="s">
        <v>544</v>
      </c>
      <c r="B9841" s="389" t="s">
        <v>517</v>
      </c>
      <c r="C9841" s="389">
        <v>2.0795435904900001</v>
      </c>
      <c r="D9841" s="389" t="s">
        <v>663</v>
      </c>
      <c r="E9841" s="389" t="s">
        <v>648</v>
      </c>
      <c r="F9841" s="389" t="s">
        <v>664</v>
      </c>
      <c r="G9841" s="389" t="s">
        <v>649</v>
      </c>
    </row>
    <row r="9842" spans="1:7">
      <c r="A9842" s="389" t="s">
        <v>551</v>
      </c>
      <c r="B9842" s="389" t="s">
        <v>517</v>
      </c>
      <c r="C9842" s="389">
        <v>2.54008286972</v>
      </c>
      <c r="D9842" s="389" t="s">
        <v>663</v>
      </c>
      <c r="E9842" s="389" t="s">
        <v>648</v>
      </c>
      <c r="F9842" s="389" t="s">
        <v>664</v>
      </c>
      <c r="G9842" s="389" t="s">
        <v>649</v>
      </c>
    </row>
    <row r="9843" spans="1:7">
      <c r="A9843" s="389" t="s">
        <v>551</v>
      </c>
      <c r="B9843" s="389" t="s">
        <v>517</v>
      </c>
      <c r="C9843" s="389">
        <v>2.54008286972</v>
      </c>
      <c r="D9843" s="389" t="s">
        <v>663</v>
      </c>
      <c r="E9843" s="389" t="s">
        <v>648</v>
      </c>
      <c r="F9843" s="389" t="s">
        <v>664</v>
      </c>
      <c r="G9843" s="389" t="s">
        <v>649</v>
      </c>
    </row>
    <row r="9844" spans="1:7">
      <c r="A9844" s="389" t="s">
        <v>550</v>
      </c>
      <c r="B9844" s="389" t="s">
        <v>517</v>
      </c>
      <c r="C9844" s="389">
        <v>5.1159852164900004</v>
      </c>
      <c r="D9844" s="389" t="s">
        <v>663</v>
      </c>
      <c r="E9844" s="389" t="s">
        <v>648</v>
      </c>
      <c r="F9844" s="389" t="s">
        <v>664</v>
      </c>
      <c r="G9844" s="389" t="s">
        <v>649</v>
      </c>
    </row>
    <row r="9845" spans="1:7">
      <c r="A9845" s="389" t="s">
        <v>560</v>
      </c>
      <c r="B9845" s="389" t="s">
        <v>517</v>
      </c>
      <c r="C9845" s="389">
        <v>20.007935567499899</v>
      </c>
      <c r="D9845" s="389" t="s">
        <v>663</v>
      </c>
      <c r="E9845" s="389" t="s">
        <v>648</v>
      </c>
      <c r="F9845" s="389" t="s">
        <v>664</v>
      </c>
      <c r="G9845" s="389" t="s">
        <v>649</v>
      </c>
    </row>
    <row r="9846" spans="1:7">
      <c r="A9846" s="389" t="s">
        <v>581</v>
      </c>
      <c r="B9846" s="389" t="s">
        <v>517</v>
      </c>
      <c r="C9846" s="389">
        <v>1.28676130302</v>
      </c>
      <c r="D9846" s="389" t="s">
        <v>663</v>
      </c>
      <c r="E9846" s="389" t="s">
        <v>648</v>
      </c>
      <c r="F9846" s="389" t="s">
        <v>664</v>
      </c>
      <c r="G9846" s="389" t="s">
        <v>649</v>
      </c>
    </row>
    <row r="9847" spans="1:7">
      <c r="A9847" s="389" t="s">
        <v>547</v>
      </c>
      <c r="B9847" s="389" t="s">
        <v>517</v>
      </c>
      <c r="C9847" s="389">
        <v>13.3430103664</v>
      </c>
      <c r="D9847" s="389" t="s">
        <v>663</v>
      </c>
      <c r="E9847" s="389" t="s">
        <v>648</v>
      </c>
      <c r="F9847" s="389" t="s">
        <v>664</v>
      </c>
      <c r="G9847" s="389" t="s">
        <v>649</v>
      </c>
    </row>
    <row r="9848" spans="1:7">
      <c r="A9848" s="389" t="s">
        <v>551</v>
      </c>
      <c r="B9848" s="389" t="s">
        <v>517</v>
      </c>
      <c r="C9848" s="389">
        <v>2.7970281197700002</v>
      </c>
      <c r="D9848" s="389" t="s">
        <v>663</v>
      </c>
      <c r="E9848" s="389" t="s">
        <v>648</v>
      </c>
      <c r="F9848" s="389" t="s">
        <v>664</v>
      </c>
      <c r="G9848" s="389" t="s">
        <v>649</v>
      </c>
    </row>
    <row r="9849" spans="1:7">
      <c r="A9849" s="389" t="s">
        <v>551</v>
      </c>
      <c r="B9849" s="389" t="s">
        <v>517</v>
      </c>
      <c r="C9849" s="389">
        <v>2.7970281197700002</v>
      </c>
      <c r="D9849" s="389" t="s">
        <v>663</v>
      </c>
      <c r="E9849" s="389" t="s">
        <v>648</v>
      </c>
      <c r="F9849" s="389" t="s">
        <v>664</v>
      </c>
      <c r="G9849" s="389" t="s">
        <v>649</v>
      </c>
    </row>
    <row r="9850" spans="1:7">
      <c r="A9850" s="389" t="s">
        <v>547</v>
      </c>
      <c r="B9850" s="389" t="s">
        <v>517</v>
      </c>
      <c r="C9850" s="389">
        <v>0.91775998829799998</v>
      </c>
      <c r="D9850" s="389" t="s">
        <v>663</v>
      </c>
      <c r="E9850" s="389" t="s">
        <v>648</v>
      </c>
      <c r="F9850" s="389" t="s">
        <v>664</v>
      </c>
      <c r="G9850" s="389" t="s">
        <v>649</v>
      </c>
    </row>
    <row r="9851" spans="1:7">
      <c r="A9851" s="389" t="s">
        <v>547</v>
      </c>
      <c r="B9851" s="389" t="s">
        <v>517</v>
      </c>
      <c r="C9851" s="389">
        <v>0.91775998829799998</v>
      </c>
      <c r="D9851" s="389" t="s">
        <v>663</v>
      </c>
      <c r="E9851" s="389" t="s">
        <v>648</v>
      </c>
      <c r="F9851" s="389" t="s">
        <v>664</v>
      </c>
      <c r="G9851" s="389" t="s">
        <v>649</v>
      </c>
    </row>
    <row r="9852" spans="1:7">
      <c r="A9852" s="389" t="s">
        <v>577</v>
      </c>
      <c r="B9852" s="389" t="s">
        <v>517</v>
      </c>
      <c r="C9852" s="389">
        <v>0.30757433471599999</v>
      </c>
      <c r="D9852" s="389" t="s">
        <v>663</v>
      </c>
      <c r="E9852" s="389" t="s">
        <v>648</v>
      </c>
      <c r="F9852" s="389" t="s">
        <v>664</v>
      </c>
      <c r="G9852" s="389" t="s">
        <v>649</v>
      </c>
    </row>
    <row r="9853" spans="1:7">
      <c r="A9853" s="389" t="s">
        <v>577</v>
      </c>
      <c r="B9853" s="389" t="s">
        <v>517</v>
      </c>
      <c r="C9853" s="389">
        <v>0.30757433471599999</v>
      </c>
      <c r="D9853" s="389" t="s">
        <v>663</v>
      </c>
      <c r="E9853" s="389" t="s">
        <v>648</v>
      </c>
      <c r="F9853" s="389" t="s">
        <v>664</v>
      </c>
      <c r="G9853" s="389" t="s">
        <v>649</v>
      </c>
    </row>
    <row r="9854" spans="1:7">
      <c r="A9854" s="389" t="s">
        <v>551</v>
      </c>
      <c r="B9854" s="389" t="s">
        <v>517</v>
      </c>
      <c r="C9854" s="389">
        <v>2.1945700663599998</v>
      </c>
      <c r="D9854" s="389" t="s">
        <v>663</v>
      </c>
      <c r="E9854" s="389" t="s">
        <v>648</v>
      </c>
      <c r="F9854" s="389" t="s">
        <v>664</v>
      </c>
      <c r="G9854" s="389" t="s">
        <v>649</v>
      </c>
    </row>
    <row r="9855" spans="1:7">
      <c r="A9855" s="389" t="s">
        <v>551</v>
      </c>
      <c r="B9855" s="389" t="s">
        <v>517</v>
      </c>
      <c r="C9855" s="389">
        <v>2.1945700663599998</v>
      </c>
      <c r="D9855" s="389" t="s">
        <v>663</v>
      </c>
      <c r="E9855" s="389" t="s">
        <v>648</v>
      </c>
      <c r="F9855" s="389" t="s">
        <v>664</v>
      </c>
      <c r="G9855" s="389" t="s">
        <v>649</v>
      </c>
    </row>
    <row r="9856" spans="1:7">
      <c r="A9856" s="389" t="s">
        <v>547</v>
      </c>
      <c r="B9856" s="389" t="s">
        <v>517</v>
      </c>
      <c r="C9856" s="389">
        <v>9.0729352871</v>
      </c>
      <c r="D9856" s="389" t="s">
        <v>663</v>
      </c>
      <c r="E9856" s="389" t="s">
        <v>648</v>
      </c>
      <c r="F9856" s="389" t="s">
        <v>664</v>
      </c>
      <c r="G9856" s="389" t="s">
        <v>649</v>
      </c>
    </row>
    <row r="9857" spans="1:7">
      <c r="A9857" s="389" t="s">
        <v>550</v>
      </c>
      <c r="B9857" s="389" t="s">
        <v>517</v>
      </c>
      <c r="C9857" s="389">
        <v>9.0729352871</v>
      </c>
      <c r="D9857" s="389" t="s">
        <v>663</v>
      </c>
      <c r="E9857" s="389" t="s">
        <v>648</v>
      </c>
      <c r="F9857" s="389" t="s">
        <v>664</v>
      </c>
      <c r="G9857" s="389" t="s">
        <v>649</v>
      </c>
    </row>
    <row r="9858" spans="1:7">
      <c r="A9858" s="389" t="s">
        <v>552</v>
      </c>
      <c r="B9858" s="389" t="s">
        <v>517</v>
      </c>
      <c r="C9858" s="389">
        <v>9.9144091741300002</v>
      </c>
      <c r="D9858" s="389" t="s">
        <v>663</v>
      </c>
      <c r="E9858" s="389" t="s">
        <v>648</v>
      </c>
      <c r="F9858" s="389" t="s">
        <v>664</v>
      </c>
      <c r="G9858" s="389" t="s">
        <v>649</v>
      </c>
    </row>
    <row r="9859" spans="1:7">
      <c r="A9859" s="389" t="s">
        <v>551</v>
      </c>
      <c r="B9859" s="389" t="s">
        <v>517</v>
      </c>
      <c r="C9859" s="389">
        <v>2.2626939152799999</v>
      </c>
      <c r="D9859" s="389" t="s">
        <v>663</v>
      </c>
      <c r="E9859" s="389" t="s">
        <v>648</v>
      </c>
      <c r="F9859" s="389" t="s">
        <v>664</v>
      </c>
      <c r="G9859" s="389" t="s">
        <v>649</v>
      </c>
    </row>
    <row r="9860" spans="1:7">
      <c r="A9860" s="389" t="s">
        <v>551</v>
      </c>
      <c r="B9860" s="389" t="s">
        <v>517</v>
      </c>
      <c r="C9860" s="389">
        <v>2.2626939152799999</v>
      </c>
      <c r="D9860" s="389" t="s">
        <v>663</v>
      </c>
      <c r="E9860" s="389" t="s">
        <v>648</v>
      </c>
      <c r="F9860" s="389" t="s">
        <v>664</v>
      </c>
      <c r="G9860" s="389" t="s">
        <v>649</v>
      </c>
    </row>
    <row r="9861" spans="1:7">
      <c r="A9861" s="389" t="s">
        <v>551</v>
      </c>
      <c r="B9861" s="389" t="s">
        <v>517</v>
      </c>
      <c r="C9861" s="389">
        <v>2.2626939152799999</v>
      </c>
      <c r="D9861" s="389" t="s">
        <v>663</v>
      </c>
      <c r="E9861" s="389" t="s">
        <v>648</v>
      </c>
      <c r="F9861" s="389" t="s">
        <v>664</v>
      </c>
      <c r="G9861" s="389" t="s">
        <v>649</v>
      </c>
    </row>
    <row r="9862" spans="1:7">
      <c r="A9862" s="389" t="s">
        <v>551</v>
      </c>
      <c r="B9862" s="389" t="s">
        <v>517</v>
      </c>
      <c r="C9862" s="389">
        <v>2.2626939152799999</v>
      </c>
      <c r="D9862" s="389" t="s">
        <v>663</v>
      </c>
      <c r="E9862" s="389" t="s">
        <v>648</v>
      </c>
      <c r="F9862" s="389" t="s">
        <v>664</v>
      </c>
      <c r="G9862" s="389" t="s">
        <v>649</v>
      </c>
    </row>
    <row r="9863" spans="1:7">
      <c r="A9863" s="389" t="s">
        <v>571</v>
      </c>
      <c r="B9863" s="389" t="s">
        <v>517</v>
      </c>
      <c r="C9863" s="389">
        <v>31.7149307892</v>
      </c>
      <c r="D9863" s="389" t="s">
        <v>663</v>
      </c>
      <c r="E9863" s="389" t="s">
        <v>648</v>
      </c>
      <c r="F9863" s="389" t="s">
        <v>664</v>
      </c>
      <c r="G9863" s="389" t="s">
        <v>649</v>
      </c>
    </row>
    <row r="9864" spans="1:7">
      <c r="A9864" s="389" t="s">
        <v>550</v>
      </c>
      <c r="B9864" s="389" t="s">
        <v>517</v>
      </c>
      <c r="C9864" s="389">
        <v>12.5674979462</v>
      </c>
      <c r="D9864" s="389" t="s">
        <v>663</v>
      </c>
      <c r="E9864" s="389" t="s">
        <v>648</v>
      </c>
      <c r="F9864" s="389" t="s">
        <v>664</v>
      </c>
      <c r="G9864" s="389" t="s">
        <v>649</v>
      </c>
    </row>
    <row r="9865" spans="1:7">
      <c r="A9865" s="389" t="s">
        <v>550</v>
      </c>
      <c r="B9865" s="389" t="s">
        <v>517</v>
      </c>
      <c r="C9865" s="389">
        <v>12.5674979462</v>
      </c>
      <c r="D9865" s="389" t="s">
        <v>663</v>
      </c>
      <c r="E9865" s="389" t="s">
        <v>648</v>
      </c>
      <c r="F9865" s="389" t="s">
        <v>664</v>
      </c>
      <c r="G9865" s="389" t="s">
        <v>649</v>
      </c>
    </row>
    <row r="9866" spans="1:7">
      <c r="A9866" s="389" t="s">
        <v>564</v>
      </c>
      <c r="B9866" s="389" t="s">
        <v>517</v>
      </c>
      <c r="C9866" s="389">
        <v>5.8641423026200004</v>
      </c>
      <c r="D9866" s="389" t="s">
        <v>663</v>
      </c>
      <c r="E9866" s="389" t="s">
        <v>648</v>
      </c>
      <c r="F9866" s="389" t="s">
        <v>664</v>
      </c>
      <c r="G9866" s="389" t="s">
        <v>649</v>
      </c>
    </row>
    <row r="9867" spans="1:7">
      <c r="A9867" s="389" t="s">
        <v>564</v>
      </c>
      <c r="B9867" s="389" t="s">
        <v>517</v>
      </c>
      <c r="C9867" s="389">
        <v>5.8641423026200004</v>
      </c>
      <c r="D9867" s="389" t="s">
        <v>663</v>
      </c>
      <c r="E9867" s="389" t="s">
        <v>648</v>
      </c>
      <c r="F9867" s="389" t="s">
        <v>664</v>
      </c>
      <c r="G9867" s="389" t="s">
        <v>649</v>
      </c>
    </row>
    <row r="9868" spans="1:7">
      <c r="A9868" s="389" t="s">
        <v>564</v>
      </c>
      <c r="B9868" s="389" t="s">
        <v>517</v>
      </c>
      <c r="C9868" s="389">
        <v>5.8641423026200004</v>
      </c>
      <c r="D9868" s="389" t="s">
        <v>663</v>
      </c>
      <c r="E9868" s="389" t="s">
        <v>648</v>
      </c>
      <c r="F9868" s="389" t="s">
        <v>664</v>
      </c>
      <c r="G9868" s="389" t="s">
        <v>649</v>
      </c>
    </row>
    <row r="9869" spans="1:7">
      <c r="A9869" s="389" t="s">
        <v>530</v>
      </c>
      <c r="B9869" s="389" t="s">
        <v>517</v>
      </c>
      <c r="C9869" s="389">
        <v>3.9983291313999998</v>
      </c>
      <c r="D9869" s="389" t="s">
        <v>663</v>
      </c>
      <c r="E9869" s="389" t="s">
        <v>648</v>
      </c>
      <c r="F9869" s="389" t="s">
        <v>664</v>
      </c>
      <c r="G9869" s="389" t="s">
        <v>649</v>
      </c>
    </row>
    <row r="9870" spans="1:7">
      <c r="A9870" s="389" t="s">
        <v>530</v>
      </c>
      <c r="B9870" s="389" t="s">
        <v>517</v>
      </c>
      <c r="C9870" s="389">
        <v>3.9983291313999998</v>
      </c>
      <c r="D9870" s="389" t="s">
        <v>663</v>
      </c>
      <c r="E9870" s="389" t="s">
        <v>648</v>
      </c>
      <c r="F9870" s="389" t="s">
        <v>664</v>
      </c>
      <c r="G9870" s="389" t="s">
        <v>649</v>
      </c>
    </row>
    <row r="9871" spans="1:7">
      <c r="A9871" s="389" t="s">
        <v>577</v>
      </c>
      <c r="B9871" s="389" t="s">
        <v>517</v>
      </c>
      <c r="C9871" s="389">
        <v>13.435115675700001</v>
      </c>
      <c r="D9871" s="389" t="s">
        <v>663</v>
      </c>
      <c r="E9871" s="389" t="s">
        <v>648</v>
      </c>
      <c r="F9871" s="389" t="s">
        <v>664</v>
      </c>
      <c r="G9871" s="389" t="s">
        <v>649</v>
      </c>
    </row>
    <row r="9872" spans="1:7">
      <c r="A9872" s="389" t="s">
        <v>528</v>
      </c>
      <c r="B9872" s="389" t="s">
        <v>517</v>
      </c>
      <c r="C9872" s="389">
        <v>8.6471023627200001</v>
      </c>
      <c r="D9872" s="389" t="s">
        <v>663</v>
      </c>
      <c r="E9872" s="389" t="s">
        <v>648</v>
      </c>
      <c r="F9872" s="389" t="s">
        <v>664</v>
      </c>
      <c r="G9872" s="389" t="s">
        <v>649</v>
      </c>
    </row>
    <row r="9873" spans="1:7">
      <c r="A9873" s="389" t="s">
        <v>528</v>
      </c>
      <c r="B9873" s="389" t="s">
        <v>517</v>
      </c>
      <c r="C9873" s="389">
        <v>8.6471023627200001</v>
      </c>
      <c r="D9873" s="389" t="s">
        <v>663</v>
      </c>
      <c r="E9873" s="389" t="s">
        <v>648</v>
      </c>
      <c r="F9873" s="389" t="s">
        <v>664</v>
      </c>
      <c r="G9873" s="389" t="s">
        <v>649</v>
      </c>
    </row>
    <row r="9874" spans="1:7">
      <c r="A9874" s="389" t="s">
        <v>560</v>
      </c>
      <c r="B9874" s="389" t="s">
        <v>517</v>
      </c>
      <c r="C9874" s="389">
        <v>5.2453678419400003</v>
      </c>
      <c r="D9874" s="389" t="s">
        <v>663</v>
      </c>
      <c r="E9874" s="389" t="s">
        <v>648</v>
      </c>
      <c r="F9874" s="389" t="s">
        <v>664</v>
      </c>
      <c r="G9874" s="389" t="s">
        <v>649</v>
      </c>
    </row>
    <row r="9875" spans="1:7">
      <c r="A9875" s="389" t="s">
        <v>560</v>
      </c>
      <c r="B9875" s="389" t="s">
        <v>517</v>
      </c>
      <c r="C9875" s="389">
        <v>5.2453678419400003</v>
      </c>
      <c r="D9875" s="389" t="s">
        <v>663</v>
      </c>
      <c r="E9875" s="389" t="s">
        <v>648</v>
      </c>
      <c r="F9875" s="389" t="s">
        <v>664</v>
      </c>
      <c r="G9875" s="389" t="s">
        <v>649</v>
      </c>
    </row>
    <row r="9876" spans="1:7">
      <c r="A9876" s="389" t="s">
        <v>551</v>
      </c>
      <c r="B9876" s="389" t="s">
        <v>517</v>
      </c>
      <c r="C9876" s="389">
        <v>4.3129684097099998</v>
      </c>
      <c r="D9876" s="389" t="s">
        <v>663</v>
      </c>
      <c r="E9876" s="389" t="s">
        <v>648</v>
      </c>
      <c r="F9876" s="389" t="s">
        <v>664</v>
      </c>
      <c r="G9876" s="389" t="s">
        <v>649</v>
      </c>
    </row>
    <row r="9877" spans="1:7">
      <c r="A9877" s="389" t="s">
        <v>525</v>
      </c>
      <c r="B9877" s="389" t="s">
        <v>517</v>
      </c>
      <c r="C9877" s="389">
        <v>30.9350201805</v>
      </c>
      <c r="D9877" s="389" t="s">
        <v>663</v>
      </c>
      <c r="E9877" s="389" t="s">
        <v>648</v>
      </c>
      <c r="F9877" s="389" t="s">
        <v>664</v>
      </c>
      <c r="G9877" s="389" t="s">
        <v>649</v>
      </c>
    </row>
    <row r="9878" spans="1:7">
      <c r="A9878" s="389" t="s">
        <v>525</v>
      </c>
      <c r="B9878" s="389" t="s">
        <v>517</v>
      </c>
      <c r="C9878" s="389">
        <v>30.9350201805</v>
      </c>
      <c r="D9878" s="389" t="s">
        <v>663</v>
      </c>
      <c r="E9878" s="389" t="s">
        <v>648</v>
      </c>
      <c r="F9878" s="389" t="s">
        <v>664</v>
      </c>
      <c r="G9878" s="389" t="s">
        <v>649</v>
      </c>
    </row>
    <row r="9879" spans="1:7">
      <c r="A9879" s="389" t="s">
        <v>568</v>
      </c>
      <c r="B9879" s="389" t="s">
        <v>517</v>
      </c>
      <c r="C9879" s="389">
        <v>30.9350201805</v>
      </c>
      <c r="D9879" s="389" t="s">
        <v>663</v>
      </c>
      <c r="E9879" s="389" t="s">
        <v>648</v>
      </c>
      <c r="F9879" s="389" t="s">
        <v>664</v>
      </c>
      <c r="G9879" s="389" t="s">
        <v>649</v>
      </c>
    </row>
    <row r="9880" spans="1:7">
      <c r="A9880" s="389" t="s">
        <v>568</v>
      </c>
      <c r="B9880" s="389" t="s">
        <v>517</v>
      </c>
      <c r="C9880" s="389">
        <v>30.9350201805</v>
      </c>
      <c r="D9880" s="389" t="s">
        <v>663</v>
      </c>
      <c r="E9880" s="389" t="s">
        <v>648</v>
      </c>
      <c r="F9880" s="389" t="s">
        <v>664</v>
      </c>
      <c r="G9880" s="389" t="s">
        <v>649</v>
      </c>
    </row>
    <row r="9881" spans="1:7">
      <c r="A9881" s="389" t="s">
        <v>551</v>
      </c>
      <c r="B9881" s="389" t="s">
        <v>517</v>
      </c>
      <c r="C9881" s="389">
        <v>2.3210163917900002</v>
      </c>
      <c r="D9881" s="389" t="s">
        <v>663</v>
      </c>
      <c r="E9881" s="389" t="s">
        <v>648</v>
      </c>
      <c r="F9881" s="389" t="s">
        <v>664</v>
      </c>
      <c r="G9881" s="389" t="s">
        <v>649</v>
      </c>
    </row>
    <row r="9882" spans="1:7">
      <c r="A9882" s="389" t="s">
        <v>564</v>
      </c>
      <c r="B9882" s="389" t="s">
        <v>517</v>
      </c>
      <c r="C9882" s="389">
        <v>1.7171131504699999</v>
      </c>
      <c r="D9882" s="389" t="s">
        <v>663</v>
      </c>
      <c r="E9882" s="389" t="s">
        <v>648</v>
      </c>
      <c r="F9882" s="389" t="s">
        <v>664</v>
      </c>
      <c r="G9882" s="389" t="s">
        <v>649</v>
      </c>
    </row>
    <row r="9883" spans="1:7">
      <c r="A9883" s="389" t="s">
        <v>551</v>
      </c>
      <c r="B9883" s="389" t="s">
        <v>517</v>
      </c>
      <c r="C9883" s="389">
        <v>4.1783918523999999</v>
      </c>
      <c r="D9883" s="389" t="s">
        <v>663</v>
      </c>
      <c r="E9883" s="389" t="s">
        <v>648</v>
      </c>
      <c r="F9883" s="389" t="s">
        <v>664</v>
      </c>
      <c r="G9883" s="389" t="s">
        <v>649</v>
      </c>
    </row>
    <row r="9884" spans="1:7">
      <c r="A9884" s="389" t="s">
        <v>578</v>
      </c>
      <c r="B9884" s="389" t="s">
        <v>517</v>
      </c>
      <c r="C9884" s="389">
        <v>9.2306494741100007</v>
      </c>
      <c r="D9884" s="389" t="s">
        <v>663</v>
      </c>
      <c r="E9884" s="389" t="s">
        <v>648</v>
      </c>
      <c r="F9884" s="389" t="s">
        <v>664</v>
      </c>
      <c r="G9884" s="389" t="s">
        <v>649</v>
      </c>
    </row>
    <row r="9885" spans="1:7">
      <c r="A9885" s="389" t="s">
        <v>528</v>
      </c>
      <c r="B9885" s="389" t="s">
        <v>517</v>
      </c>
      <c r="C9885" s="389">
        <v>3.9498765552099999</v>
      </c>
      <c r="D9885" s="389" t="s">
        <v>663</v>
      </c>
      <c r="E9885" s="389" t="s">
        <v>648</v>
      </c>
      <c r="F9885" s="389" t="s">
        <v>664</v>
      </c>
      <c r="G9885" s="389" t="s">
        <v>649</v>
      </c>
    </row>
    <row r="9886" spans="1:7">
      <c r="A9886" s="389" t="s">
        <v>571</v>
      </c>
      <c r="B9886" s="389" t="s">
        <v>517</v>
      </c>
      <c r="C9886" s="389">
        <v>18.8532093566999</v>
      </c>
      <c r="D9886" s="389" t="s">
        <v>663</v>
      </c>
      <c r="E9886" s="389" t="s">
        <v>648</v>
      </c>
      <c r="F9886" s="389" t="s">
        <v>664</v>
      </c>
      <c r="G9886" s="389" t="s">
        <v>649</v>
      </c>
    </row>
    <row r="9887" spans="1:7">
      <c r="A9887" s="389" t="s">
        <v>551</v>
      </c>
      <c r="B9887" s="389" t="s">
        <v>517</v>
      </c>
      <c r="C9887" s="389">
        <v>4.2228321334399999</v>
      </c>
      <c r="D9887" s="389" t="s">
        <v>663</v>
      </c>
      <c r="E9887" s="389" t="s">
        <v>648</v>
      </c>
      <c r="F9887" s="389" t="s">
        <v>664</v>
      </c>
      <c r="G9887" s="389" t="s">
        <v>649</v>
      </c>
    </row>
    <row r="9888" spans="1:7">
      <c r="A9888" s="389" t="s">
        <v>571</v>
      </c>
      <c r="B9888" s="389" t="s">
        <v>517</v>
      </c>
      <c r="C9888" s="389">
        <v>21.0960296887</v>
      </c>
      <c r="D9888" s="389" t="s">
        <v>663</v>
      </c>
      <c r="E9888" s="389" t="s">
        <v>648</v>
      </c>
      <c r="F9888" s="389" t="s">
        <v>664</v>
      </c>
      <c r="G9888" s="389" t="s">
        <v>649</v>
      </c>
    </row>
    <row r="9889" spans="1:7">
      <c r="A9889" s="389" t="s">
        <v>526</v>
      </c>
      <c r="B9889" s="389" t="s">
        <v>517</v>
      </c>
      <c r="C9889" s="389">
        <v>28.2762688470999</v>
      </c>
      <c r="D9889" s="389" t="s">
        <v>663</v>
      </c>
      <c r="E9889" s="389" t="s">
        <v>648</v>
      </c>
      <c r="F9889" s="389" t="s">
        <v>664</v>
      </c>
      <c r="G9889" s="389" t="s">
        <v>649</v>
      </c>
    </row>
    <row r="9890" spans="1:7">
      <c r="A9890" s="389" t="s">
        <v>526</v>
      </c>
      <c r="B9890" s="389" t="s">
        <v>517</v>
      </c>
      <c r="C9890" s="389">
        <v>28.2762688470999</v>
      </c>
      <c r="D9890" s="389" t="s">
        <v>663</v>
      </c>
      <c r="E9890" s="389" t="s">
        <v>648</v>
      </c>
      <c r="F9890" s="389" t="s">
        <v>664</v>
      </c>
      <c r="G9890" s="389" t="s">
        <v>649</v>
      </c>
    </row>
    <row r="9891" spans="1:7">
      <c r="A9891" s="389" t="s">
        <v>570</v>
      </c>
      <c r="B9891" s="389" t="s">
        <v>517</v>
      </c>
      <c r="C9891" s="389">
        <v>28.2762688470999</v>
      </c>
      <c r="D9891" s="389" t="s">
        <v>663</v>
      </c>
      <c r="E9891" s="389" t="s">
        <v>648</v>
      </c>
      <c r="F9891" s="389" t="s">
        <v>664</v>
      </c>
      <c r="G9891" s="389" t="s">
        <v>649</v>
      </c>
    </row>
    <row r="9892" spans="1:7">
      <c r="A9892" s="389" t="s">
        <v>553</v>
      </c>
      <c r="B9892" s="389" t="s">
        <v>517</v>
      </c>
      <c r="C9892" s="389">
        <v>1.21316140091</v>
      </c>
      <c r="D9892" s="389" t="s">
        <v>663</v>
      </c>
      <c r="E9892" s="389" t="s">
        <v>648</v>
      </c>
      <c r="F9892" s="389" t="s">
        <v>664</v>
      </c>
      <c r="G9892" s="389" t="s">
        <v>649</v>
      </c>
    </row>
    <row r="9893" spans="1:7">
      <c r="A9893" s="389" t="s">
        <v>551</v>
      </c>
      <c r="B9893" s="389" t="s">
        <v>517</v>
      </c>
      <c r="C9893" s="389">
        <v>2.4275520297600002</v>
      </c>
      <c r="D9893" s="389" t="s">
        <v>663</v>
      </c>
      <c r="E9893" s="389" t="s">
        <v>648</v>
      </c>
      <c r="F9893" s="389" t="s">
        <v>664</v>
      </c>
      <c r="G9893" s="389" t="s">
        <v>649</v>
      </c>
    </row>
    <row r="9894" spans="1:7">
      <c r="A9894" s="389" t="s">
        <v>577</v>
      </c>
      <c r="B9894" s="389" t="s">
        <v>517</v>
      </c>
      <c r="C9894" s="389">
        <v>10.815167872</v>
      </c>
      <c r="D9894" s="389" t="s">
        <v>663</v>
      </c>
      <c r="E9894" s="389" t="s">
        <v>648</v>
      </c>
      <c r="F9894" s="389" t="s">
        <v>664</v>
      </c>
      <c r="G9894" s="389" t="s">
        <v>649</v>
      </c>
    </row>
    <row r="9895" spans="1:7">
      <c r="A9895" s="389" t="s">
        <v>577</v>
      </c>
      <c r="B9895" s="389" t="s">
        <v>517</v>
      </c>
      <c r="C9895" s="389">
        <v>1.6115438003</v>
      </c>
      <c r="D9895" s="389" t="s">
        <v>663</v>
      </c>
      <c r="E9895" s="389" t="s">
        <v>648</v>
      </c>
      <c r="F9895" s="389" t="s">
        <v>664</v>
      </c>
      <c r="G9895" s="389" t="s">
        <v>649</v>
      </c>
    </row>
    <row r="9896" spans="1:7">
      <c r="A9896" s="389" t="s">
        <v>577</v>
      </c>
      <c r="B9896" s="389" t="s">
        <v>517</v>
      </c>
      <c r="C9896" s="389">
        <v>1.6115438003</v>
      </c>
      <c r="D9896" s="389" t="s">
        <v>663</v>
      </c>
      <c r="E9896" s="389" t="s">
        <v>648</v>
      </c>
      <c r="F9896" s="389" t="s">
        <v>664</v>
      </c>
      <c r="G9896" s="389" t="s">
        <v>649</v>
      </c>
    </row>
    <row r="9897" spans="1:7">
      <c r="A9897" s="389" t="s">
        <v>581</v>
      </c>
      <c r="B9897" s="389" t="s">
        <v>517</v>
      </c>
      <c r="C9897" s="389">
        <v>9.7884151323200008</v>
      </c>
      <c r="D9897" s="389" t="s">
        <v>663</v>
      </c>
      <c r="E9897" s="389" t="s">
        <v>648</v>
      </c>
      <c r="F9897" s="389" t="s">
        <v>664</v>
      </c>
      <c r="G9897" s="389" t="s">
        <v>649</v>
      </c>
    </row>
    <row r="9898" spans="1:7">
      <c r="A9898" s="389" t="s">
        <v>532</v>
      </c>
      <c r="B9898" s="389" t="s">
        <v>517</v>
      </c>
      <c r="C9898" s="389">
        <v>7.8090230817200004</v>
      </c>
      <c r="D9898" s="389" t="s">
        <v>663</v>
      </c>
      <c r="E9898" s="389" t="s">
        <v>648</v>
      </c>
      <c r="F9898" s="389" t="s">
        <v>664</v>
      </c>
      <c r="G9898" s="389" t="s">
        <v>649</v>
      </c>
    </row>
    <row r="9899" spans="1:7">
      <c r="A9899" s="389" t="s">
        <v>551</v>
      </c>
      <c r="B9899" s="389" t="s">
        <v>517</v>
      </c>
      <c r="C9899" s="389">
        <v>2.7190388562700001</v>
      </c>
      <c r="D9899" s="389" t="s">
        <v>663</v>
      </c>
      <c r="E9899" s="389" t="s">
        <v>648</v>
      </c>
      <c r="F9899" s="389" t="s">
        <v>664</v>
      </c>
      <c r="G9899" s="389" t="s">
        <v>649</v>
      </c>
    </row>
    <row r="9900" spans="1:7">
      <c r="A9900" s="389" t="s">
        <v>551</v>
      </c>
      <c r="B9900" s="389" t="s">
        <v>517</v>
      </c>
      <c r="C9900" s="389">
        <v>2.7190388562700001</v>
      </c>
      <c r="D9900" s="389" t="s">
        <v>663</v>
      </c>
      <c r="E9900" s="389" t="s">
        <v>648</v>
      </c>
      <c r="F9900" s="389" t="s">
        <v>664</v>
      </c>
      <c r="G9900" s="389" t="s">
        <v>649</v>
      </c>
    </row>
    <row r="9901" spans="1:7">
      <c r="A9901" s="389" t="s">
        <v>571</v>
      </c>
      <c r="B9901" s="389" t="s">
        <v>517</v>
      </c>
      <c r="C9901" s="389">
        <v>7.4336807334200001</v>
      </c>
      <c r="D9901" s="389" t="s">
        <v>663</v>
      </c>
      <c r="E9901" s="389" t="s">
        <v>648</v>
      </c>
      <c r="F9901" s="389" t="s">
        <v>664</v>
      </c>
      <c r="G9901" s="389" t="s">
        <v>649</v>
      </c>
    </row>
    <row r="9902" spans="1:7">
      <c r="A9902" s="389" t="s">
        <v>571</v>
      </c>
      <c r="B9902" s="389" t="s">
        <v>517</v>
      </c>
      <c r="C9902" s="389">
        <v>7.4336807334200001</v>
      </c>
      <c r="D9902" s="389" t="s">
        <v>663</v>
      </c>
      <c r="E9902" s="389" t="s">
        <v>648</v>
      </c>
      <c r="F9902" s="389" t="s">
        <v>664</v>
      </c>
      <c r="G9902" s="389" t="s">
        <v>649</v>
      </c>
    </row>
    <row r="9903" spans="1:7">
      <c r="A9903" s="389" t="s">
        <v>524</v>
      </c>
      <c r="B9903" s="389" t="s">
        <v>517</v>
      </c>
      <c r="C9903" s="389">
        <v>4.49532019929</v>
      </c>
      <c r="D9903" s="389" t="s">
        <v>663</v>
      </c>
      <c r="E9903" s="389" t="s">
        <v>648</v>
      </c>
      <c r="F9903" s="389" t="s">
        <v>664</v>
      </c>
      <c r="G9903" s="389" t="s">
        <v>649</v>
      </c>
    </row>
    <row r="9904" spans="1:7">
      <c r="A9904" s="389" t="s">
        <v>576</v>
      </c>
      <c r="B9904" s="389" t="s">
        <v>517</v>
      </c>
      <c r="C9904" s="389">
        <v>9.1000311150200002</v>
      </c>
      <c r="D9904" s="389" t="s">
        <v>663</v>
      </c>
      <c r="E9904" s="389" t="s">
        <v>648</v>
      </c>
      <c r="F9904" s="389" t="s">
        <v>664</v>
      </c>
      <c r="G9904" s="389" t="s">
        <v>649</v>
      </c>
    </row>
    <row r="9905" spans="1:7">
      <c r="A9905" s="389" t="s">
        <v>578</v>
      </c>
      <c r="B9905" s="389" t="s">
        <v>517</v>
      </c>
      <c r="C9905" s="389">
        <v>9.1000311150200002</v>
      </c>
      <c r="D9905" s="389" t="s">
        <v>663</v>
      </c>
      <c r="E9905" s="389" t="s">
        <v>648</v>
      </c>
      <c r="F9905" s="389" t="s">
        <v>664</v>
      </c>
      <c r="G9905" s="389" t="s">
        <v>649</v>
      </c>
    </row>
    <row r="9906" spans="1:7">
      <c r="A9906" s="389" t="s">
        <v>578</v>
      </c>
      <c r="B9906" s="389" t="s">
        <v>517</v>
      </c>
      <c r="C9906" s="389">
        <v>9.1000311150200002</v>
      </c>
      <c r="D9906" s="389" t="s">
        <v>663</v>
      </c>
      <c r="E9906" s="389" t="s">
        <v>648</v>
      </c>
      <c r="F9906" s="389" t="s">
        <v>664</v>
      </c>
      <c r="G9906" s="389" t="s">
        <v>649</v>
      </c>
    </row>
    <row r="9907" spans="1:7">
      <c r="A9907" s="389" t="s">
        <v>578</v>
      </c>
      <c r="B9907" s="389" t="s">
        <v>517</v>
      </c>
      <c r="C9907" s="389">
        <v>9.1000311150200002</v>
      </c>
      <c r="D9907" s="389" t="s">
        <v>663</v>
      </c>
      <c r="E9907" s="389" t="s">
        <v>648</v>
      </c>
      <c r="F9907" s="389" t="s">
        <v>664</v>
      </c>
      <c r="G9907" s="389" t="s">
        <v>649</v>
      </c>
    </row>
    <row r="9908" spans="1:7">
      <c r="A9908" s="389" t="s">
        <v>551</v>
      </c>
      <c r="B9908" s="389" t="s">
        <v>517</v>
      </c>
      <c r="C9908" s="389">
        <v>10.2586770853</v>
      </c>
      <c r="D9908" s="389" t="s">
        <v>663</v>
      </c>
      <c r="E9908" s="389" t="s">
        <v>648</v>
      </c>
      <c r="F9908" s="389" t="s">
        <v>664</v>
      </c>
      <c r="G9908" s="389" t="s">
        <v>649</v>
      </c>
    </row>
    <row r="9909" spans="1:7">
      <c r="A9909" s="389" t="s">
        <v>560</v>
      </c>
      <c r="B9909" s="389" t="s">
        <v>517</v>
      </c>
      <c r="C9909" s="389">
        <v>3.9953753642600001</v>
      </c>
      <c r="D9909" s="389" t="s">
        <v>663</v>
      </c>
      <c r="E9909" s="389" t="s">
        <v>648</v>
      </c>
      <c r="F9909" s="389" t="s">
        <v>664</v>
      </c>
      <c r="G9909" s="389" t="s">
        <v>649</v>
      </c>
    </row>
    <row r="9910" spans="1:7">
      <c r="A9910" s="389" t="s">
        <v>571</v>
      </c>
      <c r="B9910" s="389" t="s">
        <v>517</v>
      </c>
      <c r="C9910" s="389">
        <v>3.9953753642600001</v>
      </c>
      <c r="D9910" s="389" t="s">
        <v>663</v>
      </c>
      <c r="E9910" s="389" t="s">
        <v>648</v>
      </c>
      <c r="F9910" s="389" t="s">
        <v>664</v>
      </c>
      <c r="G9910" s="389" t="s">
        <v>649</v>
      </c>
    </row>
    <row r="9911" spans="1:7">
      <c r="A9911" s="389" t="s">
        <v>571</v>
      </c>
      <c r="B9911" s="389" t="s">
        <v>517</v>
      </c>
      <c r="C9911" s="389">
        <v>3.9953753642600001</v>
      </c>
      <c r="D9911" s="389" t="s">
        <v>663</v>
      </c>
      <c r="E9911" s="389" t="s">
        <v>648</v>
      </c>
      <c r="F9911" s="389" t="s">
        <v>664</v>
      </c>
      <c r="G9911" s="389" t="s">
        <v>649</v>
      </c>
    </row>
    <row r="9912" spans="1:7">
      <c r="A9912" s="389" t="s">
        <v>551</v>
      </c>
      <c r="B9912" s="389" t="s">
        <v>517</v>
      </c>
      <c r="C9912" s="389">
        <v>7.2664886367100001</v>
      </c>
      <c r="D9912" s="389" t="s">
        <v>663</v>
      </c>
      <c r="E9912" s="389" t="s">
        <v>648</v>
      </c>
      <c r="F9912" s="389" t="s">
        <v>664</v>
      </c>
      <c r="G9912" s="389" t="s">
        <v>649</v>
      </c>
    </row>
    <row r="9913" spans="1:7">
      <c r="A9913" s="389" t="s">
        <v>577</v>
      </c>
      <c r="B9913" s="389" t="s">
        <v>517</v>
      </c>
      <c r="C9913" s="389">
        <v>6.9050785189999999</v>
      </c>
      <c r="D9913" s="389" t="s">
        <v>663</v>
      </c>
      <c r="E9913" s="389" t="s">
        <v>648</v>
      </c>
      <c r="F9913" s="389" t="s">
        <v>664</v>
      </c>
      <c r="G9913" s="389" t="s">
        <v>649</v>
      </c>
    </row>
    <row r="9914" spans="1:7">
      <c r="A9914" s="389" t="s">
        <v>547</v>
      </c>
      <c r="B9914" s="389" t="s">
        <v>517</v>
      </c>
      <c r="C9914" s="389">
        <v>26.7557163580999</v>
      </c>
      <c r="D9914" s="389" t="s">
        <v>663</v>
      </c>
      <c r="E9914" s="389" t="s">
        <v>648</v>
      </c>
      <c r="F9914" s="389" t="s">
        <v>664</v>
      </c>
      <c r="G9914" s="389" t="s">
        <v>649</v>
      </c>
    </row>
    <row r="9915" spans="1:7">
      <c r="A9915" s="389" t="s">
        <v>551</v>
      </c>
      <c r="B9915" s="389" t="s">
        <v>517</v>
      </c>
      <c r="C9915" s="389">
        <v>16.249560076400002</v>
      </c>
      <c r="D9915" s="389" t="s">
        <v>663</v>
      </c>
      <c r="E9915" s="389" t="s">
        <v>648</v>
      </c>
      <c r="F9915" s="389" t="s">
        <v>664</v>
      </c>
      <c r="G9915" s="389" t="s">
        <v>649</v>
      </c>
    </row>
    <row r="9916" spans="1:7">
      <c r="A9916" s="389" t="s">
        <v>555</v>
      </c>
      <c r="B9916" s="389" t="s">
        <v>517</v>
      </c>
      <c r="C9916" s="389">
        <v>10.9598562883999</v>
      </c>
      <c r="D9916" s="389" t="s">
        <v>663</v>
      </c>
      <c r="E9916" s="389" t="s">
        <v>648</v>
      </c>
      <c r="F9916" s="389" t="s">
        <v>664</v>
      </c>
      <c r="G9916" s="389" t="s">
        <v>649</v>
      </c>
    </row>
    <row r="9917" spans="1:7">
      <c r="A9917" s="389" t="s">
        <v>547</v>
      </c>
      <c r="B9917" s="389" t="s">
        <v>517</v>
      </c>
      <c r="C9917" s="389">
        <v>27.249461420300001</v>
      </c>
      <c r="D9917" s="389" t="s">
        <v>663</v>
      </c>
      <c r="E9917" s="389" t="s">
        <v>648</v>
      </c>
      <c r="F9917" s="389" t="s">
        <v>664</v>
      </c>
      <c r="G9917" s="389" t="s">
        <v>649</v>
      </c>
    </row>
    <row r="9918" spans="1:7">
      <c r="A9918" s="389" t="s">
        <v>551</v>
      </c>
      <c r="B9918" s="389" t="s">
        <v>517</v>
      </c>
      <c r="C9918" s="389">
        <v>14.0203566458</v>
      </c>
      <c r="D9918" s="389" t="s">
        <v>663</v>
      </c>
      <c r="E9918" s="389" t="s">
        <v>648</v>
      </c>
      <c r="F9918" s="389" t="s">
        <v>664</v>
      </c>
      <c r="G9918" s="389" t="s">
        <v>649</v>
      </c>
    </row>
    <row r="9919" spans="1:7">
      <c r="A9919" s="389" t="s">
        <v>543</v>
      </c>
      <c r="B9919" s="389" t="s">
        <v>517</v>
      </c>
      <c r="C9919" s="389">
        <v>13.1098725865</v>
      </c>
      <c r="D9919" s="389" t="s">
        <v>663</v>
      </c>
      <c r="E9919" s="389" t="s">
        <v>648</v>
      </c>
      <c r="F9919" s="389" t="s">
        <v>664</v>
      </c>
      <c r="G9919" s="389" t="s">
        <v>649</v>
      </c>
    </row>
    <row r="9920" spans="1:7">
      <c r="A9920" s="389" t="s">
        <v>543</v>
      </c>
      <c r="B9920" s="389" t="s">
        <v>517</v>
      </c>
      <c r="C9920" s="389">
        <v>13.1098725865</v>
      </c>
      <c r="D9920" s="389" t="s">
        <v>663</v>
      </c>
      <c r="E9920" s="389" t="s">
        <v>648</v>
      </c>
      <c r="F9920" s="389" t="s">
        <v>664</v>
      </c>
      <c r="G9920" s="389" t="s">
        <v>649</v>
      </c>
    </row>
    <row r="9921" spans="1:7">
      <c r="A9921" s="389" t="s">
        <v>581</v>
      </c>
      <c r="B9921" s="389" t="s">
        <v>517</v>
      </c>
      <c r="C9921" s="389">
        <v>22.0530469579999</v>
      </c>
      <c r="D9921" s="389" t="s">
        <v>663</v>
      </c>
      <c r="E9921" s="389" t="s">
        <v>648</v>
      </c>
      <c r="F9921" s="389" t="s">
        <v>664</v>
      </c>
      <c r="G9921" s="389" t="s">
        <v>649</v>
      </c>
    </row>
    <row r="9922" spans="1:7">
      <c r="A9922" s="389" t="s">
        <v>581</v>
      </c>
      <c r="B9922" s="389" t="s">
        <v>517</v>
      </c>
      <c r="C9922" s="389">
        <v>22.0530469579999</v>
      </c>
      <c r="D9922" s="389" t="s">
        <v>663</v>
      </c>
      <c r="E9922" s="389" t="s">
        <v>648</v>
      </c>
      <c r="F9922" s="389" t="s">
        <v>664</v>
      </c>
      <c r="G9922" s="389" t="s">
        <v>649</v>
      </c>
    </row>
    <row r="9923" spans="1:7">
      <c r="A9923" s="389" t="s">
        <v>581</v>
      </c>
      <c r="B9923" s="389" t="s">
        <v>517</v>
      </c>
      <c r="C9923" s="389">
        <v>22.0530469579999</v>
      </c>
      <c r="D9923" s="389" t="s">
        <v>663</v>
      </c>
      <c r="E9923" s="389" t="s">
        <v>648</v>
      </c>
      <c r="F9923" s="389" t="s">
        <v>664</v>
      </c>
      <c r="G9923" s="389" t="s">
        <v>649</v>
      </c>
    </row>
    <row r="9924" spans="1:7">
      <c r="A9924" s="389" t="s">
        <v>514</v>
      </c>
      <c r="B9924" s="389" t="s">
        <v>517</v>
      </c>
      <c r="C9924" s="389">
        <v>6.0757933106699999</v>
      </c>
      <c r="D9924" s="389" t="s">
        <v>663</v>
      </c>
      <c r="E9924" s="389" t="s">
        <v>648</v>
      </c>
      <c r="F9924" s="389" t="s">
        <v>664</v>
      </c>
      <c r="G9924" s="389" t="s">
        <v>649</v>
      </c>
    </row>
    <row r="9925" spans="1:7">
      <c r="A9925" s="389" t="s">
        <v>569</v>
      </c>
      <c r="B9925" s="389" t="s">
        <v>517</v>
      </c>
      <c r="C9925" s="389">
        <v>6.0757933106699999</v>
      </c>
      <c r="D9925" s="389" t="s">
        <v>663</v>
      </c>
      <c r="E9925" s="389" t="s">
        <v>648</v>
      </c>
      <c r="F9925" s="389" t="s">
        <v>664</v>
      </c>
      <c r="G9925" s="389" t="s">
        <v>649</v>
      </c>
    </row>
    <row r="9926" spans="1:7">
      <c r="A9926" s="389" t="s">
        <v>569</v>
      </c>
      <c r="B9926" s="389" t="s">
        <v>517</v>
      </c>
      <c r="C9926" s="389">
        <v>6.0757933106699999</v>
      </c>
      <c r="D9926" s="389" t="s">
        <v>663</v>
      </c>
      <c r="E9926" s="389" t="s">
        <v>648</v>
      </c>
      <c r="F9926" s="389" t="s">
        <v>664</v>
      </c>
      <c r="G9926" s="389" t="s">
        <v>649</v>
      </c>
    </row>
    <row r="9927" spans="1:7">
      <c r="A9927" s="389" t="s">
        <v>551</v>
      </c>
      <c r="B9927" s="389" t="s">
        <v>517</v>
      </c>
      <c r="C9927" s="389">
        <v>5.8197936026399999</v>
      </c>
      <c r="D9927" s="389" t="s">
        <v>663</v>
      </c>
      <c r="E9927" s="389" t="s">
        <v>648</v>
      </c>
      <c r="F9927" s="389" t="s">
        <v>664</v>
      </c>
      <c r="G9927" s="389" t="s">
        <v>649</v>
      </c>
    </row>
    <row r="9928" spans="1:7">
      <c r="A9928" s="389" t="s">
        <v>551</v>
      </c>
      <c r="B9928" s="389" t="s">
        <v>517</v>
      </c>
      <c r="C9928" s="389">
        <v>3.2255332347099999</v>
      </c>
      <c r="D9928" s="389" t="s">
        <v>663</v>
      </c>
      <c r="E9928" s="389" t="s">
        <v>648</v>
      </c>
      <c r="F9928" s="389" t="s">
        <v>664</v>
      </c>
      <c r="G9928" s="389" t="s">
        <v>649</v>
      </c>
    </row>
    <row r="9929" spans="1:7">
      <c r="A9929" s="389" t="s">
        <v>555</v>
      </c>
      <c r="B9929" s="389" t="s">
        <v>517</v>
      </c>
      <c r="C9929" s="389">
        <v>8.9019303322700001</v>
      </c>
      <c r="D9929" s="389" t="s">
        <v>663</v>
      </c>
      <c r="E9929" s="389" t="s">
        <v>648</v>
      </c>
      <c r="F9929" s="389" t="s">
        <v>664</v>
      </c>
      <c r="G9929" s="389" t="s">
        <v>649</v>
      </c>
    </row>
    <row r="9930" spans="1:7">
      <c r="A9930" s="389" t="s">
        <v>555</v>
      </c>
      <c r="B9930" s="389" t="s">
        <v>517</v>
      </c>
      <c r="C9930" s="389">
        <v>8.9019303322700001</v>
      </c>
      <c r="D9930" s="389" t="s">
        <v>663</v>
      </c>
      <c r="E9930" s="389" t="s">
        <v>648</v>
      </c>
      <c r="F9930" s="389" t="s">
        <v>664</v>
      </c>
      <c r="G9930" s="389" t="s">
        <v>649</v>
      </c>
    </row>
    <row r="9931" spans="1:7">
      <c r="A9931" s="389" t="s">
        <v>547</v>
      </c>
      <c r="B9931" s="389" t="s">
        <v>517</v>
      </c>
      <c r="C9931" s="389">
        <v>3.1476892858699999</v>
      </c>
      <c r="D9931" s="389" t="s">
        <v>663</v>
      </c>
      <c r="E9931" s="389" t="s">
        <v>648</v>
      </c>
      <c r="F9931" s="389" t="s">
        <v>664</v>
      </c>
      <c r="G9931" s="389" t="s">
        <v>649</v>
      </c>
    </row>
    <row r="9932" spans="1:7">
      <c r="A9932" s="389" t="s">
        <v>578</v>
      </c>
      <c r="B9932" s="389" t="s">
        <v>517</v>
      </c>
      <c r="C9932" s="389">
        <v>6.0896057482500003</v>
      </c>
      <c r="D9932" s="389" t="s">
        <v>663</v>
      </c>
      <c r="E9932" s="389" t="s">
        <v>648</v>
      </c>
      <c r="F9932" s="389" t="s">
        <v>664</v>
      </c>
      <c r="G9932" s="389" t="s">
        <v>649</v>
      </c>
    </row>
    <row r="9933" spans="1:7">
      <c r="A9933" s="389" t="s">
        <v>532</v>
      </c>
      <c r="B9933" s="389" t="s">
        <v>517</v>
      </c>
      <c r="C9933" s="389">
        <v>5.8999875597100004</v>
      </c>
      <c r="D9933" s="389" t="s">
        <v>663</v>
      </c>
      <c r="E9933" s="389" t="s">
        <v>648</v>
      </c>
      <c r="F9933" s="389" t="s">
        <v>664</v>
      </c>
      <c r="G9933" s="389" t="s">
        <v>649</v>
      </c>
    </row>
    <row r="9934" spans="1:7">
      <c r="A9934" s="389" t="s">
        <v>555</v>
      </c>
      <c r="B9934" s="389" t="s">
        <v>517</v>
      </c>
      <c r="C9934" s="389">
        <v>3.1735527000500001</v>
      </c>
      <c r="D9934" s="389" t="s">
        <v>663</v>
      </c>
      <c r="E9934" s="389" t="s">
        <v>648</v>
      </c>
      <c r="F9934" s="389" t="s">
        <v>664</v>
      </c>
      <c r="G9934" s="389" t="s">
        <v>649</v>
      </c>
    </row>
    <row r="9935" spans="1:7">
      <c r="A9935" s="389" t="s">
        <v>578</v>
      </c>
      <c r="B9935" s="389" t="s">
        <v>517</v>
      </c>
      <c r="C9935" s="389">
        <v>3.1735527000500001</v>
      </c>
      <c r="D9935" s="389" t="s">
        <v>663</v>
      </c>
      <c r="E9935" s="389" t="s">
        <v>648</v>
      </c>
      <c r="F9935" s="389" t="s">
        <v>664</v>
      </c>
      <c r="G9935" s="389" t="s">
        <v>649</v>
      </c>
    </row>
    <row r="9936" spans="1:7">
      <c r="A9936" s="389" t="s">
        <v>576</v>
      </c>
      <c r="B9936" s="389" t="s">
        <v>517</v>
      </c>
      <c r="C9936" s="389">
        <v>0.81691806213100004</v>
      </c>
      <c r="D9936" s="389" t="s">
        <v>663</v>
      </c>
      <c r="E9936" s="389" t="s">
        <v>648</v>
      </c>
      <c r="F9936" s="389" t="s">
        <v>664</v>
      </c>
      <c r="G9936" s="389" t="s">
        <v>649</v>
      </c>
    </row>
    <row r="9937" spans="1:7">
      <c r="A9937" s="389" t="s">
        <v>578</v>
      </c>
      <c r="B9937" s="389" t="s">
        <v>517</v>
      </c>
      <c r="C9937" s="389">
        <v>0.81691806213100004</v>
      </c>
      <c r="D9937" s="389" t="s">
        <v>663</v>
      </c>
      <c r="E9937" s="389" t="s">
        <v>648</v>
      </c>
      <c r="F9937" s="389" t="s">
        <v>664</v>
      </c>
      <c r="G9937" s="389" t="s">
        <v>649</v>
      </c>
    </row>
    <row r="9938" spans="1:7">
      <c r="A9938" s="389" t="s">
        <v>526</v>
      </c>
      <c r="B9938" s="389" t="s">
        <v>517</v>
      </c>
      <c r="C9938" s="389">
        <v>22.801201312700002</v>
      </c>
      <c r="D9938" s="389" t="s">
        <v>663</v>
      </c>
      <c r="E9938" s="389" t="s">
        <v>648</v>
      </c>
      <c r="F9938" s="389" t="s">
        <v>664</v>
      </c>
      <c r="G9938" s="389" t="s">
        <v>649</v>
      </c>
    </row>
    <row r="9939" spans="1:7">
      <c r="A9939" s="389" t="s">
        <v>514</v>
      </c>
      <c r="B9939" s="389" t="s">
        <v>517</v>
      </c>
      <c r="C9939" s="389">
        <v>22.801201312700002</v>
      </c>
      <c r="D9939" s="389" t="s">
        <v>663</v>
      </c>
      <c r="E9939" s="389" t="s">
        <v>648</v>
      </c>
      <c r="F9939" s="389" t="s">
        <v>664</v>
      </c>
      <c r="G9939" s="389" t="s">
        <v>649</v>
      </c>
    </row>
    <row r="9940" spans="1:7">
      <c r="A9940" s="389" t="s">
        <v>551</v>
      </c>
      <c r="B9940" s="389" t="s">
        <v>517</v>
      </c>
      <c r="C9940" s="389">
        <v>3.4148922109600002</v>
      </c>
      <c r="D9940" s="389" t="s">
        <v>663</v>
      </c>
      <c r="E9940" s="389" t="s">
        <v>648</v>
      </c>
      <c r="F9940" s="389" t="s">
        <v>664</v>
      </c>
      <c r="G9940" s="389" t="s">
        <v>649</v>
      </c>
    </row>
    <row r="9941" spans="1:7">
      <c r="A9941" s="389" t="s">
        <v>551</v>
      </c>
      <c r="B9941" s="389" t="s">
        <v>517</v>
      </c>
      <c r="C9941" s="389">
        <v>3.4148922109600002</v>
      </c>
      <c r="D9941" s="389" t="s">
        <v>663</v>
      </c>
      <c r="E9941" s="389" t="s">
        <v>648</v>
      </c>
      <c r="F9941" s="389" t="s">
        <v>664</v>
      </c>
      <c r="G9941" s="389" t="s">
        <v>649</v>
      </c>
    </row>
    <row r="9942" spans="1:7">
      <c r="A9942" s="389" t="s">
        <v>551</v>
      </c>
      <c r="B9942" s="389" t="s">
        <v>517</v>
      </c>
      <c r="C9942" s="389">
        <v>3.4148922109600002</v>
      </c>
      <c r="D9942" s="389" t="s">
        <v>663</v>
      </c>
      <c r="E9942" s="389" t="s">
        <v>648</v>
      </c>
      <c r="F9942" s="389" t="s">
        <v>664</v>
      </c>
      <c r="G9942" s="389" t="s">
        <v>649</v>
      </c>
    </row>
    <row r="9943" spans="1:7">
      <c r="A9943" s="389" t="s">
        <v>551</v>
      </c>
      <c r="B9943" s="389" t="s">
        <v>517</v>
      </c>
      <c r="C9943" s="389">
        <v>3.4148922109600002</v>
      </c>
      <c r="D9943" s="389" t="s">
        <v>663</v>
      </c>
      <c r="E9943" s="389" t="s">
        <v>648</v>
      </c>
      <c r="F9943" s="389" t="s">
        <v>664</v>
      </c>
      <c r="G9943" s="389" t="s">
        <v>649</v>
      </c>
    </row>
    <row r="9944" spans="1:7">
      <c r="A9944" s="389" t="s">
        <v>571</v>
      </c>
      <c r="B9944" s="389" t="s">
        <v>517</v>
      </c>
      <c r="C9944" s="389">
        <v>1.75840918645</v>
      </c>
      <c r="D9944" s="389" t="s">
        <v>663</v>
      </c>
      <c r="E9944" s="389" t="s">
        <v>648</v>
      </c>
      <c r="F9944" s="389" t="s">
        <v>664</v>
      </c>
      <c r="G9944" s="389" t="s">
        <v>649</v>
      </c>
    </row>
    <row r="9945" spans="1:7">
      <c r="A9945" s="389" t="s">
        <v>552</v>
      </c>
      <c r="B9945" s="389" t="s">
        <v>517</v>
      </c>
      <c r="C9945" s="389">
        <v>16.460921096700002</v>
      </c>
      <c r="D9945" s="389" t="s">
        <v>663</v>
      </c>
      <c r="E9945" s="389" t="s">
        <v>648</v>
      </c>
      <c r="F9945" s="389" t="s">
        <v>664</v>
      </c>
      <c r="G9945" s="389" t="s">
        <v>649</v>
      </c>
    </row>
    <row r="9946" spans="1:7">
      <c r="A9946" s="389" t="s">
        <v>551</v>
      </c>
      <c r="B9946" s="389" t="s">
        <v>517</v>
      </c>
      <c r="C9946" s="389">
        <v>7.4436821879400004</v>
      </c>
      <c r="D9946" s="389" t="s">
        <v>663</v>
      </c>
      <c r="E9946" s="389" t="s">
        <v>648</v>
      </c>
      <c r="F9946" s="389" t="s">
        <v>664</v>
      </c>
      <c r="G9946" s="389" t="s">
        <v>649</v>
      </c>
    </row>
    <row r="9947" spans="1:7">
      <c r="A9947" s="389" t="s">
        <v>551</v>
      </c>
      <c r="B9947" s="389" t="s">
        <v>517</v>
      </c>
      <c r="C9947" s="389">
        <v>7.4436821879400004</v>
      </c>
      <c r="D9947" s="389" t="s">
        <v>663</v>
      </c>
      <c r="E9947" s="389" t="s">
        <v>648</v>
      </c>
      <c r="F9947" s="389" t="s">
        <v>664</v>
      </c>
      <c r="G9947" s="389" t="s">
        <v>649</v>
      </c>
    </row>
    <row r="9948" spans="1:7">
      <c r="A9948" s="389" t="s">
        <v>581</v>
      </c>
      <c r="B9948" s="389" t="s">
        <v>517</v>
      </c>
      <c r="C9948" s="389">
        <v>2.84490227017</v>
      </c>
      <c r="D9948" s="389" t="s">
        <v>663</v>
      </c>
      <c r="E9948" s="389" t="s">
        <v>648</v>
      </c>
      <c r="F9948" s="389" t="s">
        <v>664</v>
      </c>
      <c r="G9948" s="389" t="s">
        <v>649</v>
      </c>
    </row>
    <row r="9949" spans="1:7">
      <c r="A9949" s="389" t="s">
        <v>578</v>
      </c>
      <c r="B9949" s="389" t="s">
        <v>517</v>
      </c>
      <c r="C9949" s="389">
        <v>2.2443747798499998</v>
      </c>
      <c r="D9949" s="389" t="s">
        <v>663</v>
      </c>
      <c r="E9949" s="389" t="s">
        <v>648</v>
      </c>
      <c r="F9949" s="389" t="s">
        <v>664</v>
      </c>
      <c r="G9949" s="389" t="s">
        <v>649</v>
      </c>
    </row>
    <row r="9950" spans="1:7">
      <c r="A9950" s="389" t="s">
        <v>551</v>
      </c>
      <c r="B9950" s="389" t="s">
        <v>517</v>
      </c>
      <c r="C9950" s="389">
        <v>9.0311232113699997</v>
      </c>
      <c r="D9950" s="389" t="s">
        <v>663</v>
      </c>
      <c r="E9950" s="389" t="s">
        <v>648</v>
      </c>
      <c r="F9950" s="389" t="s">
        <v>664</v>
      </c>
      <c r="G9950" s="389" t="s">
        <v>649</v>
      </c>
    </row>
    <row r="9951" spans="1:7">
      <c r="A9951" s="389" t="s">
        <v>551</v>
      </c>
      <c r="B9951" s="389" t="s">
        <v>517</v>
      </c>
      <c r="C9951" s="389">
        <v>9.0311232113699997</v>
      </c>
      <c r="D9951" s="389" t="s">
        <v>663</v>
      </c>
      <c r="E9951" s="389" t="s">
        <v>648</v>
      </c>
      <c r="F9951" s="389" t="s">
        <v>664</v>
      </c>
      <c r="G9951" s="389" t="s">
        <v>649</v>
      </c>
    </row>
    <row r="9952" spans="1:7">
      <c r="A9952" s="389" t="s">
        <v>551</v>
      </c>
      <c r="B9952" s="389" t="s">
        <v>517</v>
      </c>
      <c r="C9952" s="389">
        <v>9.0311232113699997</v>
      </c>
      <c r="D9952" s="389" t="s">
        <v>663</v>
      </c>
      <c r="E9952" s="389" t="s">
        <v>648</v>
      </c>
      <c r="F9952" s="389" t="s">
        <v>664</v>
      </c>
      <c r="G9952" s="389" t="s">
        <v>649</v>
      </c>
    </row>
    <row r="9953" spans="1:7">
      <c r="A9953" s="389" t="s">
        <v>563</v>
      </c>
      <c r="B9953" s="389" t="s">
        <v>517</v>
      </c>
      <c r="C9953" s="389">
        <v>2.35475290785</v>
      </c>
      <c r="D9953" s="389" t="s">
        <v>663</v>
      </c>
      <c r="E9953" s="389" t="s">
        <v>648</v>
      </c>
      <c r="F9953" s="389" t="s">
        <v>664</v>
      </c>
      <c r="G9953" s="389" t="s">
        <v>649</v>
      </c>
    </row>
    <row r="9954" spans="1:7">
      <c r="A9954" s="389" t="s">
        <v>571</v>
      </c>
      <c r="B9954" s="389" t="s">
        <v>517</v>
      </c>
      <c r="C9954" s="389">
        <v>10.0117678430999</v>
      </c>
      <c r="D9954" s="389" t="s">
        <v>663</v>
      </c>
      <c r="E9954" s="389" t="s">
        <v>648</v>
      </c>
      <c r="F9954" s="389" t="s">
        <v>664</v>
      </c>
      <c r="G9954" s="389" t="s">
        <v>649</v>
      </c>
    </row>
    <row r="9955" spans="1:7">
      <c r="A9955" s="389" t="s">
        <v>547</v>
      </c>
      <c r="B9955" s="389" t="s">
        <v>517</v>
      </c>
      <c r="C9955" s="389">
        <v>11.494708447000001</v>
      </c>
      <c r="D9955" s="389" t="s">
        <v>663</v>
      </c>
      <c r="E9955" s="389" t="s">
        <v>648</v>
      </c>
      <c r="F9955" s="389" t="s">
        <v>664</v>
      </c>
      <c r="G9955" s="389" t="s">
        <v>649</v>
      </c>
    </row>
    <row r="9956" spans="1:7">
      <c r="A9956" s="389" t="s">
        <v>571</v>
      </c>
      <c r="B9956" s="389" t="s">
        <v>517</v>
      </c>
      <c r="C9956" s="389">
        <v>9.4143572897700007</v>
      </c>
      <c r="D9956" s="389" t="s">
        <v>663</v>
      </c>
      <c r="E9956" s="389" t="s">
        <v>648</v>
      </c>
      <c r="F9956" s="389" t="s">
        <v>664</v>
      </c>
      <c r="G9956" s="389" t="s">
        <v>649</v>
      </c>
    </row>
    <row r="9957" spans="1:7">
      <c r="A9957" s="389" t="s">
        <v>551</v>
      </c>
      <c r="B9957" s="389" t="s">
        <v>517</v>
      </c>
      <c r="C9957" s="389">
        <v>4.8801772864300004</v>
      </c>
      <c r="D9957" s="389" t="s">
        <v>663</v>
      </c>
      <c r="E9957" s="389" t="s">
        <v>648</v>
      </c>
      <c r="F9957" s="389" t="s">
        <v>664</v>
      </c>
      <c r="G9957" s="389" t="s">
        <v>649</v>
      </c>
    </row>
    <row r="9958" spans="1:7">
      <c r="A9958" s="389" t="s">
        <v>579</v>
      </c>
      <c r="B9958" s="389" t="s">
        <v>517</v>
      </c>
      <c r="C9958" s="389">
        <v>3.66429147301</v>
      </c>
      <c r="D9958" s="389" t="s">
        <v>663</v>
      </c>
      <c r="E9958" s="389" t="s">
        <v>648</v>
      </c>
      <c r="F9958" s="389" t="s">
        <v>664</v>
      </c>
      <c r="G9958" s="389" t="s">
        <v>649</v>
      </c>
    </row>
    <row r="9959" spans="1:7">
      <c r="A9959" s="389" t="s">
        <v>543</v>
      </c>
      <c r="B9959" s="389" t="s">
        <v>517</v>
      </c>
      <c r="C9959" s="389">
        <v>5.0512365812700004</v>
      </c>
      <c r="D9959" s="389" t="s">
        <v>663</v>
      </c>
      <c r="E9959" s="389" t="s">
        <v>648</v>
      </c>
      <c r="F9959" s="389" t="s">
        <v>664</v>
      </c>
      <c r="G9959" s="389" t="s">
        <v>649</v>
      </c>
    </row>
    <row r="9960" spans="1:7">
      <c r="A9960" s="389" t="s">
        <v>525</v>
      </c>
      <c r="B9960" s="389" t="s">
        <v>517</v>
      </c>
      <c r="C9960" s="389">
        <v>1.9618286758400001</v>
      </c>
      <c r="D9960" s="389" t="s">
        <v>663</v>
      </c>
      <c r="E9960" s="389" t="s">
        <v>648</v>
      </c>
      <c r="F9960" s="389" t="s">
        <v>664</v>
      </c>
      <c r="G9960" s="389" t="s">
        <v>649</v>
      </c>
    </row>
    <row r="9961" spans="1:7">
      <c r="A9961" s="389" t="s">
        <v>526</v>
      </c>
      <c r="B9961" s="389" t="s">
        <v>517</v>
      </c>
      <c r="C9961" s="389">
        <v>1.9618286758400001</v>
      </c>
      <c r="D9961" s="389" t="s">
        <v>663</v>
      </c>
      <c r="E9961" s="389" t="s">
        <v>648</v>
      </c>
      <c r="F9961" s="389" t="s">
        <v>664</v>
      </c>
      <c r="G9961" s="389" t="s">
        <v>649</v>
      </c>
    </row>
    <row r="9962" spans="1:7">
      <c r="A9962" s="389" t="s">
        <v>568</v>
      </c>
      <c r="B9962" s="389" t="s">
        <v>517</v>
      </c>
      <c r="C9962" s="389">
        <v>1.9618286758400001</v>
      </c>
      <c r="D9962" s="389" t="s">
        <v>663</v>
      </c>
      <c r="E9962" s="389" t="s">
        <v>648</v>
      </c>
      <c r="F9962" s="389" t="s">
        <v>664</v>
      </c>
      <c r="G9962" s="389" t="s">
        <v>649</v>
      </c>
    </row>
    <row r="9963" spans="1:7">
      <c r="A9963" s="389" t="s">
        <v>555</v>
      </c>
      <c r="B9963" s="389" t="s">
        <v>517</v>
      </c>
      <c r="C9963" s="389">
        <v>11.5883459605</v>
      </c>
      <c r="D9963" s="389" t="s">
        <v>663</v>
      </c>
      <c r="E9963" s="389" t="s">
        <v>648</v>
      </c>
      <c r="F9963" s="389" t="s">
        <v>664</v>
      </c>
      <c r="G9963" s="389" t="s">
        <v>649</v>
      </c>
    </row>
    <row r="9964" spans="1:7">
      <c r="A9964" s="389" t="s">
        <v>544</v>
      </c>
      <c r="B9964" s="389" t="s">
        <v>517</v>
      </c>
      <c r="C9964" s="389">
        <v>24.627731031900002</v>
      </c>
      <c r="D9964" s="389" t="s">
        <v>663</v>
      </c>
      <c r="E9964" s="389" t="s">
        <v>648</v>
      </c>
      <c r="F9964" s="389" t="s">
        <v>664</v>
      </c>
      <c r="G9964" s="389" t="s">
        <v>649</v>
      </c>
    </row>
    <row r="9965" spans="1:7">
      <c r="A9965" s="389" t="s">
        <v>577</v>
      </c>
      <c r="B9965" s="389" t="s">
        <v>517</v>
      </c>
      <c r="C9965" s="389">
        <v>24.627731031900002</v>
      </c>
      <c r="D9965" s="389" t="s">
        <v>663</v>
      </c>
      <c r="E9965" s="389" t="s">
        <v>648</v>
      </c>
      <c r="F9965" s="389" t="s">
        <v>664</v>
      </c>
      <c r="G9965" s="389" t="s">
        <v>649</v>
      </c>
    </row>
    <row r="9966" spans="1:7">
      <c r="A9966" s="389" t="s">
        <v>571</v>
      </c>
      <c r="B9966" s="389" t="s">
        <v>517</v>
      </c>
      <c r="C9966" s="389">
        <v>1.70622212464</v>
      </c>
      <c r="D9966" s="389" t="s">
        <v>663</v>
      </c>
      <c r="E9966" s="389" t="s">
        <v>648</v>
      </c>
      <c r="F9966" s="389" t="s">
        <v>664</v>
      </c>
      <c r="G9966" s="389" t="s">
        <v>649</v>
      </c>
    </row>
    <row r="9967" spans="1:7">
      <c r="A9967" s="389" t="s">
        <v>571</v>
      </c>
      <c r="B9967" s="389" t="s">
        <v>517</v>
      </c>
      <c r="C9967" s="389">
        <v>5.8250041970300002</v>
      </c>
      <c r="D9967" s="389" t="s">
        <v>663</v>
      </c>
      <c r="E9967" s="389" t="s">
        <v>648</v>
      </c>
      <c r="F9967" s="389" t="s">
        <v>664</v>
      </c>
      <c r="G9967" s="389" t="s">
        <v>649</v>
      </c>
    </row>
    <row r="9968" spans="1:7">
      <c r="A9968" s="389" t="s">
        <v>571</v>
      </c>
      <c r="B9968" s="389" t="s">
        <v>517</v>
      </c>
      <c r="C9968" s="389">
        <v>5.8250041970300002</v>
      </c>
      <c r="D9968" s="389" t="s">
        <v>663</v>
      </c>
      <c r="E9968" s="389" t="s">
        <v>648</v>
      </c>
      <c r="F9968" s="389" t="s">
        <v>664</v>
      </c>
      <c r="G9968" s="389" t="s">
        <v>649</v>
      </c>
    </row>
    <row r="9969" spans="1:7">
      <c r="A9969" s="389" t="s">
        <v>581</v>
      </c>
      <c r="B9969" s="389" t="s">
        <v>517</v>
      </c>
      <c r="C9969" s="389">
        <v>16.936407407800001</v>
      </c>
      <c r="D9969" s="389" t="s">
        <v>663</v>
      </c>
      <c r="E9969" s="389" t="s">
        <v>648</v>
      </c>
      <c r="F9969" s="389" t="s">
        <v>664</v>
      </c>
      <c r="G9969" s="389" t="s">
        <v>649</v>
      </c>
    </row>
    <row r="9970" spans="1:7">
      <c r="A9970" s="389" t="s">
        <v>571</v>
      </c>
      <c r="B9970" s="389" t="s">
        <v>517</v>
      </c>
      <c r="C9970" s="389">
        <v>4.1297665006899997</v>
      </c>
      <c r="D9970" s="389" t="s">
        <v>663</v>
      </c>
      <c r="E9970" s="389" t="s">
        <v>648</v>
      </c>
      <c r="F9970" s="389" t="s">
        <v>664</v>
      </c>
      <c r="G9970" s="389" t="s">
        <v>649</v>
      </c>
    </row>
    <row r="9971" spans="1:7">
      <c r="A9971" s="389" t="s">
        <v>555</v>
      </c>
      <c r="B9971" s="389" t="s">
        <v>517</v>
      </c>
      <c r="C9971" s="389">
        <v>11.4923761543</v>
      </c>
      <c r="D9971" s="389" t="s">
        <v>663</v>
      </c>
      <c r="E9971" s="389" t="s">
        <v>648</v>
      </c>
      <c r="F9971" s="389" t="s">
        <v>664</v>
      </c>
      <c r="G9971" s="389" t="s">
        <v>649</v>
      </c>
    </row>
    <row r="9972" spans="1:7">
      <c r="A9972" s="389" t="s">
        <v>551</v>
      </c>
      <c r="B9972" s="389" t="s">
        <v>517</v>
      </c>
      <c r="C9972" s="389">
        <v>10.6186041133</v>
      </c>
      <c r="D9972" s="389" t="s">
        <v>663</v>
      </c>
      <c r="E9972" s="389" t="s">
        <v>648</v>
      </c>
      <c r="F9972" s="389" t="s">
        <v>664</v>
      </c>
      <c r="G9972" s="389" t="s">
        <v>649</v>
      </c>
    </row>
    <row r="9973" spans="1:7">
      <c r="A9973" s="389" t="s">
        <v>577</v>
      </c>
      <c r="B9973" s="389" t="s">
        <v>517</v>
      </c>
      <c r="C9973" s="389">
        <v>3.1517562366699998</v>
      </c>
      <c r="D9973" s="389" t="s">
        <v>663</v>
      </c>
      <c r="E9973" s="389" t="s">
        <v>648</v>
      </c>
      <c r="F9973" s="389" t="s">
        <v>664</v>
      </c>
      <c r="G9973" s="389" t="s">
        <v>649</v>
      </c>
    </row>
    <row r="9974" spans="1:7">
      <c r="A9974" s="389" t="s">
        <v>577</v>
      </c>
      <c r="B9974" s="389" t="s">
        <v>517</v>
      </c>
      <c r="C9974" s="389">
        <v>3.1517562366699998</v>
      </c>
      <c r="D9974" s="389" t="s">
        <v>663</v>
      </c>
      <c r="E9974" s="389" t="s">
        <v>648</v>
      </c>
      <c r="F9974" s="389" t="s">
        <v>664</v>
      </c>
      <c r="G9974" s="389" t="s">
        <v>649</v>
      </c>
    </row>
    <row r="9975" spans="1:7">
      <c r="A9975" s="389" t="s">
        <v>576</v>
      </c>
      <c r="B9975" s="389" t="s">
        <v>517</v>
      </c>
      <c r="C9975" s="389">
        <v>2.2026656184400002</v>
      </c>
      <c r="D9975" s="389" t="s">
        <v>663</v>
      </c>
      <c r="E9975" s="389" t="s">
        <v>648</v>
      </c>
      <c r="F9975" s="389" t="s">
        <v>664</v>
      </c>
      <c r="G9975" s="389" t="s">
        <v>649</v>
      </c>
    </row>
    <row r="9976" spans="1:7">
      <c r="A9976" s="389" t="s">
        <v>578</v>
      </c>
      <c r="B9976" s="389" t="s">
        <v>517</v>
      </c>
      <c r="C9976" s="389">
        <v>2.2026656184400002</v>
      </c>
      <c r="D9976" s="389" t="s">
        <v>663</v>
      </c>
      <c r="E9976" s="389" t="s">
        <v>648</v>
      </c>
      <c r="F9976" s="389" t="s">
        <v>664</v>
      </c>
      <c r="G9976" s="389" t="s">
        <v>649</v>
      </c>
    </row>
    <row r="9977" spans="1:7">
      <c r="A9977" s="389" t="s">
        <v>571</v>
      </c>
      <c r="B9977" s="389" t="s">
        <v>517</v>
      </c>
      <c r="C9977" s="389">
        <v>1.5368091337600001</v>
      </c>
      <c r="D9977" s="389" t="s">
        <v>663</v>
      </c>
      <c r="E9977" s="389" t="s">
        <v>648</v>
      </c>
      <c r="F9977" s="389" t="s">
        <v>664</v>
      </c>
      <c r="G9977" s="389" t="s">
        <v>649</v>
      </c>
    </row>
    <row r="9978" spans="1:7">
      <c r="A9978" s="389" t="s">
        <v>581</v>
      </c>
      <c r="B9978" s="389" t="s">
        <v>517</v>
      </c>
      <c r="C9978" s="389">
        <v>2.28750832306</v>
      </c>
      <c r="D9978" s="389" t="s">
        <v>663</v>
      </c>
      <c r="E9978" s="389" t="s">
        <v>648</v>
      </c>
      <c r="F9978" s="389" t="s">
        <v>664</v>
      </c>
      <c r="G9978" s="389" t="s">
        <v>649</v>
      </c>
    </row>
    <row r="9979" spans="1:7">
      <c r="A9979" s="389" t="s">
        <v>551</v>
      </c>
      <c r="B9979" s="389" t="s">
        <v>517</v>
      </c>
      <c r="C9979" s="389">
        <v>20.4606371174999</v>
      </c>
      <c r="D9979" s="389" t="s">
        <v>663</v>
      </c>
      <c r="E9979" s="389" t="s">
        <v>648</v>
      </c>
      <c r="F9979" s="389" t="s">
        <v>664</v>
      </c>
      <c r="G9979" s="389" t="s">
        <v>649</v>
      </c>
    </row>
    <row r="9980" spans="1:7">
      <c r="A9980" s="389" t="s">
        <v>552</v>
      </c>
      <c r="B9980" s="389" t="s">
        <v>517</v>
      </c>
      <c r="C9980" s="389">
        <v>8.1637554075000001</v>
      </c>
      <c r="D9980" s="389" t="s">
        <v>663</v>
      </c>
      <c r="E9980" s="389" t="s">
        <v>648</v>
      </c>
      <c r="F9980" s="389" t="s">
        <v>664</v>
      </c>
      <c r="G9980" s="389" t="s">
        <v>649</v>
      </c>
    </row>
    <row r="9981" spans="1:7">
      <c r="A9981" s="389" t="s">
        <v>551</v>
      </c>
      <c r="B9981" s="389" t="s">
        <v>517</v>
      </c>
      <c r="C9981" s="389">
        <v>7.8214950528399996</v>
      </c>
      <c r="D9981" s="389" t="s">
        <v>663</v>
      </c>
      <c r="E9981" s="389" t="s">
        <v>648</v>
      </c>
      <c r="F9981" s="389" t="s">
        <v>664</v>
      </c>
      <c r="G9981" s="389" t="s">
        <v>649</v>
      </c>
    </row>
    <row r="9982" spans="1:7">
      <c r="A9982" s="389" t="s">
        <v>527</v>
      </c>
      <c r="B9982" s="389" t="s">
        <v>517</v>
      </c>
      <c r="C9982" s="389">
        <v>4.54080264113</v>
      </c>
      <c r="D9982" s="389" t="s">
        <v>663</v>
      </c>
      <c r="E9982" s="389" t="s">
        <v>648</v>
      </c>
      <c r="F9982" s="389" t="s">
        <v>664</v>
      </c>
      <c r="G9982" s="389" t="s">
        <v>649</v>
      </c>
    </row>
    <row r="9983" spans="1:7">
      <c r="A9983" s="389" t="s">
        <v>551</v>
      </c>
      <c r="B9983" s="389" t="s">
        <v>517</v>
      </c>
      <c r="C9983" s="389">
        <v>0.70613047718599997</v>
      </c>
      <c r="D9983" s="389" t="s">
        <v>663</v>
      </c>
      <c r="E9983" s="389" t="s">
        <v>648</v>
      </c>
      <c r="F9983" s="389" t="s">
        <v>664</v>
      </c>
      <c r="G9983" s="389" t="s">
        <v>649</v>
      </c>
    </row>
    <row r="9984" spans="1:7">
      <c r="A9984" s="389" t="s">
        <v>543</v>
      </c>
      <c r="B9984" s="389" t="s">
        <v>517</v>
      </c>
      <c r="C9984" s="389">
        <v>9.8670795795000004</v>
      </c>
      <c r="D9984" s="389" t="s">
        <v>663</v>
      </c>
      <c r="E9984" s="389" t="s">
        <v>648</v>
      </c>
      <c r="F9984" s="389" t="s">
        <v>664</v>
      </c>
      <c r="G9984" s="389" t="s">
        <v>649</v>
      </c>
    </row>
    <row r="9985" spans="1:7">
      <c r="A9985" s="389" t="s">
        <v>577</v>
      </c>
      <c r="B9985" s="389" t="s">
        <v>517</v>
      </c>
      <c r="C9985" s="389">
        <v>2.2540003459800002</v>
      </c>
      <c r="D9985" s="389" t="s">
        <v>663</v>
      </c>
      <c r="E9985" s="389" t="s">
        <v>648</v>
      </c>
      <c r="F9985" s="389" t="s">
        <v>664</v>
      </c>
      <c r="G9985" s="389" t="s">
        <v>649</v>
      </c>
    </row>
    <row r="9986" spans="1:7">
      <c r="A9986" s="389" t="s">
        <v>577</v>
      </c>
      <c r="B9986" s="389" t="s">
        <v>517</v>
      </c>
      <c r="C9986" s="389">
        <v>2.2540003459800002</v>
      </c>
      <c r="D9986" s="389" t="s">
        <v>663</v>
      </c>
      <c r="E9986" s="389" t="s">
        <v>648</v>
      </c>
      <c r="F9986" s="389" t="s">
        <v>664</v>
      </c>
      <c r="G9986" s="389" t="s">
        <v>649</v>
      </c>
    </row>
    <row r="9987" spans="1:7">
      <c r="A9987" s="389" t="s">
        <v>577</v>
      </c>
      <c r="B9987" s="389" t="s">
        <v>517</v>
      </c>
      <c r="C9987" s="389">
        <v>2.2540003459800002</v>
      </c>
      <c r="D9987" s="389" t="s">
        <v>663</v>
      </c>
      <c r="E9987" s="389" t="s">
        <v>648</v>
      </c>
      <c r="F9987" s="389" t="s">
        <v>664</v>
      </c>
      <c r="G9987" s="389" t="s">
        <v>649</v>
      </c>
    </row>
    <row r="9988" spans="1:7">
      <c r="A9988" s="389" t="s">
        <v>551</v>
      </c>
      <c r="B9988" s="389" t="s">
        <v>517</v>
      </c>
      <c r="C9988" s="389">
        <v>6.2919391047</v>
      </c>
      <c r="D9988" s="389" t="s">
        <v>663</v>
      </c>
      <c r="E9988" s="389" t="s">
        <v>648</v>
      </c>
      <c r="F9988" s="389" t="s">
        <v>664</v>
      </c>
      <c r="G9988" s="389" t="s">
        <v>649</v>
      </c>
    </row>
    <row r="9989" spans="1:7">
      <c r="A9989" s="389" t="s">
        <v>551</v>
      </c>
      <c r="B9989" s="389" t="s">
        <v>517</v>
      </c>
      <c r="C9989" s="389">
        <v>6.2919391047</v>
      </c>
      <c r="D9989" s="389" t="s">
        <v>663</v>
      </c>
      <c r="E9989" s="389" t="s">
        <v>648</v>
      </c>
      <c r="F9989" s="389" t="s">
        <v>664</v>
      </c>
      <c r="G9989" s="389" t="s">
        <v>649</v>
      </c>
    </row>
    <row r="9990" spans="1:7">
      <c r="A9990" s="389" t="s">
        <v>551</v>
      </c>
      <c r="B9990" s="389" t="s">
        <v>517</v>
      </c>
      <c r="C9990" s="389">
        <v>6.2919391047</v>
      </c>
      <c r="D9990" s="389" t="s">
        <v>663</v>
      </c>
      <c r="E9990" s="389" t="s">
        <v>648</v>
      </c>
      <c r="F9990" s="389" t="s">
        <v>664</v>
      </c>
      <c r="G9990" s="389" t="s">
        <v>649</v>
      </c>
    </row>
    <row r="9991" spans="1:7">
      <c r="A9991" s="389" t="s">
        <v>555</v>
      </c>
      <c r="B9991" s="389" t="s">
        <v>517</v>
      </c>
      <c r="C9991" s="389">
        <v>5.6860151631300004</v>
      </c>
      <c r="D9991" s="389" t="s">
        <v>663</v>
      </c>
      <c r="E9991" s="389" t="s">
        <v>648</v>
      </c>
      <c r="F9991" s="389" t="s">
        <v>664</v>
      </c>
      <c r="G9991" s="389" t="s">
        <v>649</v>
      </c>
    </row>
    <row r="9992" spans="1:7">
      <c r="A9992" s="389" t="s">
        <v>578</v>
      </c>
      <c r="B9992" s="389" t="s">
        <v>517</v>
      </c>
      <c r="C9992" s="389">
        <v>5.6860151631300004</v>
      </c>
      <c r="D9992" s="389" t="s">
        <v>663</v>
      </c>
      <c r="E9992" s="389" t="s">
        <v>648</v>
      </c>
      <c r="F9992" s="389" t="s">
        <v>664</v>
      </c>
      <c r="G9992" s="389" t="s">
        <v>649</v>
      </c>
    </row>
    <row r="9993" spans="1:7">
      <c r="A9993" s="389" t="s">
        <v>578</v>
      </c>
      <c r="B9993" s="389" t="s">
        <v>517</v>
      </c>
      <c r="C9993" s="389">
        <v>0.76038656368099999</v>
      </c>
      <c r="D9993" s="389" t="s">
        <v>663</v>
      </c>
      <c r="E9993" s="389" t="s">
        <v>648</v>
      </c>
      <c r="F9993" s="389" t="s">
        <v>664</v>
      </c>
      <c r="G9993" s="389" t="s">
        <v>649</v>
      </c>
    </row>
    <row r="9994" spans="1:7">
      <c r="A9994" s="389" t="s">
        <v>551</v>
      </c>
      <c r="B9994" s="389" t="s">
        <v>517</v>
      </c>
      <c r="C9994" s="389">
        <v>0.90605947621000005</v>
      </c>
      <c r="D9994" s="389" t="s">
        <v>663</v>
      </c>
      <c r="E9994" s="389" t="s">
        <v>648</v>
      </c>
      <c r="F9994" s="389" t="s">
        <v>664</v>
      </c>
      <c r="G9994" s="389" t="s">
        <v>649</v>
      </c>
    </row>
    <row r="9995" spans="1:7">
      <c r="A9995" s="389" t="s">
        <v>543</v>
      </c>
      <c r="B9995" s="389" t="s">
        <v>517</v>
      </c>
      <c r="C9995" s="389">
        <v>12.361434510300001</v>
      </c>
      <c r="D9995" s="389" t="s">
        <v>663</v>
      </c>
      <c r="E9995" s="389" t="s">
        <v>648</v>
      </c>
      <c r="F9995" s="389" t="s">
        <v>664</v>
      </c>
      <c r="G9995" s="389" t="s">
        <v>649</v>
      </c>
    </row>
    <row r="9996" spans="1:7">
      <c r="A9996" s="389" t="s">
        <v>571</v>
      </c>
      <c r="B9996" s="389" t="s">
        <v>517</v>
      </c>
      <c r="C9996" s="389">
        <v>6.0097729288800004</v>
      </c>
      <c r="D9996" s="389" t="s">
        <v>663</v>
      </c>
      <c r="E9996" s="389" t="s">
        <v>648</v>
      </c>
      <c r="F9996" s="389" t="s">
        <v>664</v>
      </c>
      <c r="G9996" s="389" t="s">
        <v>649</v>
      </c>
    </row>
    <row r="9997" spans="1:7">
      <c r="A9997" s="389" t="s">
        <v>571</v>
      </c>
      <c r="B9997" s="389" t="s">
        <v>517</v>
      </c>
      <c r="C9997" s="389">
        <v>8.8349686408399997</v>
      </c>
      <c r="D9997" s="389" t="s">
        <v>663</v>
      </c>
      <c r="E9997" s="389" t="s">
        <v>648</v>
      </c>
      <c r="F9997" s="389" t="s">
        <v>664</v>
      </c>
      <c r="G9997" s="389" t="s">
        <v>649</v>
      </c>
    </row>
    <row r="9998" spans="1:7">
      <c r="A9998" s="389" t="s">
        <v>525</v>
      </c>
      <c r="B9998" s="389" t="s">
        <v>517</v>
      </c>
      <c r="C9998" s="389">
        <v>15.1530043141</v>
      </c>
      <c r="D9998" s="389" t="s">
        <v>663</v>
      </c>
      <c r="E9998" s="389" t="s">
        <v>648</v>
      </c>
      <c r="F9998" s="389" t="s">
        <v>664</v>
      </c>
      <c r="G9998" s="389" t="s">
        <v>649</v>
      </c>
    </row>
    <row r="9999" spans="1:7">
      <c r="A9999" s="389" t="s">
        <v>525</v>
      </c>
      <c r="B9999" s="389" t="s">
        <v>517</v>
      </c>
      <c r="C9999" s="389">
        <v>15.1530043141</v>
      </c>
      <c r="D9999" s="389" t="s">
        <v>663</v>
      </c>
      <c r="E9999" s="389" t="s">
        <v>648</v>
      </c>
      <c r="F9999" s="389" t="s">
        <v>664</v>
      </c>
      <c r="G9999" s="389" t="s">
        <v>649</v>
      </c>
    </row>
    <row r="10000" spans="1:7">
      <c r="A10000" s="389" t="s">
        <v>526</v>
      </c>
      <c r="B10000" s="389" t="s">
        <v>517</v>
      </c>
      <c r="C10000" s="389">
        <v>15.1530043141</v>
      </c>
      <c r="D10000" s="389" t="s">
        <v>663</v>
      </c>
      <c r="E10000" s="389" t="s">
        <v>648</v>
      </c>
      <c r="F10000" s="389" t="s">
        <v>664</v>
      </c>
      <c r="G10000" s="389" t="s">
        <v>649</v>
      </c>
    </row>
    <row r="10001" spans="1:7">
      <c r="A10001" s="389" t="s">
        <v>526</v>
      </c>
      <c r="B10001" s="389" t="s">
        <v>517</v>
      </c>
      <c r="C10001" s="389">
        <v>15.1530043141</v>
      </c>
      <c r="D10001" s="389" t="s">
        <v>663</v>
      </c>
      <c r="E10001" s="389" t="s">
        <v>648</v>
      </c>
      <c r="F10001" s="389" t="s">
        <v>664</v>
      </c>
      <c r="G10001" s="389" t="s">
        <v>649</v>
      </c>
    </row>
    <row r="10002" spans="1:7">
      <c r="A10002" s="389" t="s">
        <v>568</v>
      </c>
      <c r="B10002" s="389" t="s">
        <v>517</v>
      </c>
      <c r="C10002" s="389">
        <v>15.1530043141</v>
      </c>
      <c r="D10002" s="389" t="s">
        <v>663</v>
      </c>
      <c r="E10002" s="389" t="s">
        <v>648</v>
      </c>
      <c r="F10002" s="389" t="s">
        <v>664</v>
      </c>
      <c r="G10002" s="389" t="s">
        <v>649</v>
      </c>
    </row>
    <row r="10003" spans="1:7">
      <c r="A10003" s="389" t="s">
        <v>568</v>
      </c>
      <c r="B10003" s="389" t="s">
        <v>517</v>
      </c>
      <c r="C10003" s="389">
        <v>15.1530043141</v>
      </c>
      <c r="D10003" s="389" t="s">
        <v>663</v>
      </c>
      <c r="E10003" s="389" t="s">
        <v>648</v>
      </c>
      <c r="F10003" s="389" t="s">
        <v>664</v>
      </c>
      <c r="G10003" s="389" t="s">
        <v>649</v>
      </c>
    </row>
    <row r="10004" spans="1:7">
      <c r="A10004" s="389" t="s">
        <v>560</v>
      </c>
      <c r="B10004" s="389" t="s">
        <v>517</v>
      </c>
      <c r="C10004" s="389">
        <v>5.04312668757</v>
      </c>
      <c r="D10004" s="389" t="s">
        <v>663</v>
      </c>
      <c r="E10004" s="389" t="s">
        <v>648</v>
      </c>
      <c r="F10004" s="389" t="s">
        <v>664</v>
      </c>
      <c r="G10004" s="389" t="s">
        <v>649</v>
      </c>
    </row>
    <row r="10005" spans="1:7">
      <c r="A10005" s="389" t="s">
        <v>550</v>
      </c>
      <c r="B10005" s="389" t="s">
        <v>517</v>
      </c>
      <c r="C10005" s="389">
        <v>8.0971157265600002</v>
      </c>
      <c r="D10005" s="389" t="s">
        <v>663</v>
      </c>
      <c r="E10005" s="389" t="s">
        <v>648</v>
      </c>
      <c r="F10005" s="389" t="s">
        <v>664</v>
      </c>
      <c r="G10005" s="389" t="s">
        <v>649</v>
      </c>
    </row>
    <row r="10006" spans="1:7">
      <c r="A10006" s="389" t="s">
        <v>547</v>
      </c>
      <c r="B10006" s="389" t="s">
        <v>517</v>
      </c>
      <c r="C10006" s="389">
        <v>6.56650901159</v>
      </c>
      <c r="D10006" s="389" t="s">
        <v>663</v>
      </c>
      <c r="E10006" s="389" t="s">
        <v>648</v>
      </c>
      <c r="F10006" s="389" t="s">
        <v>664</v>
      </c>
      <c r="G10006" s="389" t="s">
        <v>649</v>
      </c>
    </row>
    <row r="10007" spans="1:7">
      <c r="A10007" s="389" t="s">
        <v>535</v>
      </c>
      <c r="B10007" s="389" t="s">
        <v>517</v>
      </c>
      <c r="C10007" s="389">
        <v>1.77186065759</v>
      </c>
      <c r="D10007" s="389" t="s">
        <v>663</v>
      </c>
      <c r="E10007" s="389" t="s">
        <v>648</v>
      </c>
      <c r="F10007" s="389" t="s">
        <v>664</v>
      </c>
      <c r="G10007" s="389" t="s">
        <v>649</v>
      </c>
    </row>
    <row r="10008" spans="1:7">
      <c r="A10008" s="389" t="s">
        <v>577</v>
      </c>
      <c r="B10008" s="389" t="s">
        <v>517</v>
      </c>
      <c r="C10008" s="389">
        <v>1.3916571789300001</v>
      </c>
      <c r="D10008" s="389" t="s">
        <v>663</v>
      </c>
      <c r="E10008" s="389" t="s">
        <v>648</v>
      </c>
      <c r="F10008" s="389" t="s">
        <v>664</v>
      </c>
      <c r="G10008" s="389" t="s">
        <v>649</v>
      </c>
    </row>
    <row r="10009" spans="1:7">
      <c r="A10009" s="389" t="s">
        <v>577</v>
      </c>
      <c r="B10009" s="389" t="s">
        <v>517</v>
      </c>
      <c r="C10009" s="389">
        <v>1.3916571789300001</v>
      </c>
      <c r="D10009" s="389" t="s">
        <v>663</v>
      </c>
      <c r="E10009" s="389" t="s">
        <v>648</v>
      </c>
      <c r="F10009" s="389" t="s">
        <v>664</v>
      </c>
      <c r="G10009" s="389" t="s">
        <v>649</v>
      </c>
    </row>
    <row r="10010" spans="1:7">
      <c r="A10010" s="389" t="s">
        <v>551</v>
      </c>
      <c r="B10010" s="389" t="s">
        <v>517</v>
      </c>
      <c r="C10010" s="389">
        <v>1.1797389815999999</v>
      </c>
      <c r="D10010" s="389" t="s">
        <v>663</v>
      </c>
      <c r="E10010" s="389" t="s">
        <v>648</v>
      </c>
      <c r="F10010" s="389" t="s">
        <v>664</v>
      </c>
      <c r="G10010" s="389" t="s">
        <v>649</v>
      </c>
    </row>
    <row r="10011" spans="1:7">
      <c r="A10011" s="389" t="s">
        <v>551</v>
      </c>
      <c r="B10011" s="389" t="s">
        <v>517</v>
      </c>
      <c r="C10011" s="389">
        <v>1.1797389815999999</v>
      </c>
      <c r="D10011" s="389" t="s">
        <v>663</v>
      </c>
      <c r="E10011" s="389" t="s">
        <v>648</v>
      </c>
      <c r="F10011" s="389" t="s">
        <v>664</v>
      </c>
      <c r="G10011" s="389" t="s">
        <v>649</v>
      </c>
    </row>
    <row r="10012" spans="1:7">
      <c r="A10012" s="389" t="s">
        <v>551</v>
      </c>
      <c r="B10012" s="389" t="s">
        <v>517</v>
      </c>
      <c r="C10012" s="389">
        <v>1.1797389815999999</v>
      </c>
      <c r="D10012" s="389" t="s">
        <v>663</v>
      </c>
      <c r="E10012" s="389" t="s">
        <v>648</v>
      </c>
      <c r="F10012" s="389" t="s">
        <v>664</v>
      </c>
      <c r="G10012" s="389" t="s">
        <v>649</v>
      </c>
    </row>
    <row r="10013" spans="1:7">
      <c r="A10013" s="389" t="s">
        <v>551</v>
      </c>
      <c r="B10013" s="389" t="s">
        <v>517</v>
      </c>
      <c r="C10013" s="389">
        <v>1.1797389815999999</v>
      </c>
      <c r="D10013" s="389" t="s">
        <v>663</v>
      </c>
      <c r="E10013" s="389" t="s">
        <v>648</v>
      </c>
      <c r="F10013" s="389" t="s">
        <v>664</v>
      </c>
      <c r="G10013" s="389" t="s">
        <v>649</v>
      </c>
    </row>
    <row r="10014" spans="1:7">
      <c r="A10014" s="389" t="s">
        <v>551</v>
      </c>
      <c r="B10014" s="389" t="s">
        <v>517</v>
      </c>
      <c r="C10014" s="389">
        <v>1.1797389815999999</v>
      </c>
      <c r="D10014" s="389" t="s">
        <v>663</v>
      </c>
      <c r="E10014" s="389" t="s">
        <v>648</v>
      </c>
      <c r="F10014" s="389" t="s">
        <v>664</v>
      </c>
      <c r="G10014" s="389" t="s">
        <v>649</v>
      </c>
    </row>
    <row r="10015" spans="1:7">
      <c r="A10015" s="389" t="s">
        <v>577</v>
      </c>
      <c r="B10015" s="389" t="s">
        <v>517</v>
      </c>
      <c r="C10015" s="389">
        <v>4.0938923762600004</v>
      </c>
      <c r="D10015" s="389" t="s">
        <v>663</v>
      </c>
      <c r="E10015" s="389" t="s">
        <v>648</v>
      </c>
      <c r="F10015" s="389" t="s">
        <v>664</v>
      </c>
      <c r="G10015" s="389" t="s">
        <v>649</v>
      </c>
    </row>
    <row r="10016" spans="1:7">
      <c r="A10016" s="389" t="s">
        <v>528</v>
      </c>
      <c r="B10016" s="389" t="s">
        <v>517</v>
      </c>
      <c r="C10016" s="389">
        <v>5.2544352714500002</v>
      </c>
      <c r="D10016" s="389" t="s">
        <v>663</v>
      </c>
      <c r="E10016" s="389" t="s">
        <v>648</v>
      </c>
      <c r="F10016" s="389" t="s">
        <v>664</v>
      </c>
      <c r="G10016" s="389" t="s">
        <v>649</v>
      </c>
    </row>
    <row r="10017" spans="1:7">
      <c r="A10017" s="389" t="s">
        <v>528</v>
      </c>
      <c r="B10017" s="389" t="s">
        <v>517</v>
      </c>
      <c r="C10017" s="389">
        <v>5.2544352714500002</v>
      </c>
      <c r="D10017" s="389" t="s">
        <v>663</v>
      </c>
      <c r="E10017" s="389" t="s">
        <v>648</v>
      </c>
      <c r="F10017" s="389" t="s">
        <v>664</v>
      </c>
      <c r="G10017" s="389" t="s">
        <v>649</v>
      </c>
    </row>
    <row r="10018" spans="1:7">
      <c r="A10018" s="389" t="s">
        <v>552</v>
      </c>
      <c r="B10018" s="389" t="s">
        <v>517</v>
      </c>
      <c r="C10018" s="389">
        <v>5.2052367559699997</v>
      </c>
      <c r="D10018" s="389" t="s">
        <v>663</v>
      </c>
      <c r="E10018" s="389" t="s">
        <v>648</v>
      </c>
      <c r="F10018" s="389" t="s">
        <v>664</v>
      </c>
      <c r="G10018" s="389" t="s">
        <v>649</v>
      </c>
    </row>
    <row r="10019" spans="1:7">
      <c r="A10019" s="389" t="s">
        <v>550</v>
      </c>
      <c r="B10019" s="389" t="s">
        <v>517</v>
      </c>
      <c r="C10019" s="389">
        <v>0.33268455755600002</v>
      </c>
      <c r="D10019" s="389" t="s">
        <v>663</v>
      </c>
      <c r="E10019" s="389" t="s">
        <v>648</v>
      </c>
      <c r="F10019" s="389" t="s">
        <v>664</v>
      </c>
      <c r="G10019" s="389" t="s">
        <v>649</v>
      </c>
    </row>
    <row r="10020" spans="1:7">
      <c r="A10020" s="389" t="s">
        <v>551</v>
      </c>
      <c r="B10020" s="389" t="s">
        <v>517</v>
      </c>
      <c r="C10020" s="389">
        <v>1.57175041138</v>
      </c>
      <c r="D10020" s="389" t="s">
        <v>663</v>
      </c>
      <c r="E10020" s="389" t="s">
        <v>648</v>
      </c>
      <c r="F10020" s="389" t="s">
        <v>664</v>
      </c>
      <c r="G10020" s="389" t="s">
        <v>649</v>
      </c>
    </row>
    <row r="10021" spans="1:7">
      <c r="A10021" s="389" t="s">
        <v>570</v>
      </c>
      <c r="B10021" s="389" t="s">
        <v>517</v>
      </c>
      <c r="C10021" s="389">
        <v>18.783531034300001</v>
      </c>
      <c r="D10021" s="389" t="s">
        <v>663</v>
      </c>
      <c r="E10021" s="389" t="s">
        <v>648</v>
      </c>
      <c r="F10021" s="389" t="s">
        <v>664</v>
      </c>
      <c r="G10021" s="389" t="s">
        <v>649</v>
      </c>
    </row>
    <row r="10022" spans="1:7">
      <c r="A10022" s="389" t="s">
        <v>570</v>
      </c>
      <c r="B10022" s="389" t="s">
        <v>517</v>
      </c>
      <c r="C10022" s="389">
        <v>18.783531034300001</v>
      </c>
      <c r="D10022" s="389" t="s">
        <v>663</v>
      </c>
      <c r="E10022" s="389" t="s">
        <v>648</v>
      </c>
      <c r="F10022" s="389" t="s">
        <v>664</v>
      </c>
      <c r="G10022" s="389" t="s">
        <v>649</v>
      </c>
    </row>
    <row r="10023" spans="1:7">
      <c r="A10023" s="389" t="s">
        <v>570</v>
      </c>
      <c r="B10023" s="389" t="s">
        <v>517</v>
      </c>
      <c r="C10023" s="389">
        <v>18.783531034300001</v>
      </c>
      <c r="D10023" s="389" t="s">
        <v>663</v>
      </c>
      <c r="E10023" s="389" t="s">
        <v>648</v>
      </c>
      <c r="F10023" s="389" t="s">
        <v>664</v>
      </c>
      <c r="G10023" s="389" t="s">
        <v>649</v>
      </c>
    </row>
    <row r="10024" spans="1:7">
      <c r="A10024" s="389" t="s">
        <v>567</v>
      </c>
      <c r="B10024" s="389" t="s">
        <v>517</v>
      </c>
      <c r="C10024" s="389">
        <v>8.8258456724599998</v>
      </c>
      <c r="D10024" s="389" t="s">
        <v>663</v>
      </c>
      <c r="E10024" s="389" t="s">
        <v>648</v>
      </c>
      <c r="F10024" s="389" t="s">
        <v>664</v>
      </c>
      <c r="G10024" s="389" t="s">
        <v>649</v>
      </c>
    </row>
    <row r="10025" spans="1:7">
      <c r="A10025" s="389" t="s">
        <v>567</v>
      </c>
      <c r="B10025" s="389" t="s">
        <v>517</v>
      </c>
      <c r="C10025" s="389">
        <v>8.8258456724599998</v>
      </c>
      <c r="D10025" s="389" t="s">
        <v>663</v>
      </c>
      <c r="E10025" s="389" t="s">
        <v>648</v>
      </c>
      <c r="F10025" s="389" t="s">
        <v>664</v>
      </c>
      <c r="G10025" s="389" t="s">
        <v>649</v>
      </c>
    </row>
    <row r="10026" spans="1:7">
      <c r="A10026" s="389" t="s">
        <v>530</v>
      </c>
      <c r="B10026" s="389" t="s">
        <v>517</v>
      </c>
      <c r="C10026" s="389">
        <v>6.5727543313999996</v>
      </c>
      <c r="D10026" s="389" t="s">
        <v>663</v>
      </c>
      <c r="E10026" s="389" t="s">
        <v>648</v>
      </c>
      <c r="F10026" s="389" t="s">
        <v>664</v>
      </c>
      <c r="G10026" s="389" t="s">
        <v>649</v>
      </c>
    </row>
    <row r="10027" spans="1:7">
      <c r="A10027" s="389" t="s">
        <v>551</v>
      </c>
      <c r="B10027" s="389" t="s">
        <v>517</v>
      </c>
      <c r="C10027" s="389">
        <v>30.361702949400001</v>
      </c>
      <c r="D10027" s="389" t="s">
        <v>663</v>
      </c>
      <c r="E10027" s="389" t="s">
        <v>648</v>
      </c>
      <c r="F10027" s="389" t="s">
        <v>664</v>
      </c>
      <c r="G10027" s="389" t="s">
        <v>649</v>
      </c>
    </row>
    <row r="10028" spans="1:7">
      <c r="A10028" s="389" t="s">
        <v>532</v>
      </c>
      <c r="B10028" s="389" t="s">
        <v>517</v>
      </c>
      <c r="C10028" s="389">
        <v>3.6788187377799999</v>
      </c>
      <c r="D10028" s="389" t="s">
        <v>663</v>
      </c>
      <c r="E10028" s="389" t="s">
        <v>648</v>
      </c>
      <c r="F10028" s="389" t="s">
        <v>664</v>
      </c>
      <c r="G10028" s="389" t="s">
        <v>649</v>
      </c>
    </row>
    <row r="10029" spans="1:7">
      <c r="A10029" s="389" t="s">
        <v>532</v>
      </c>
      <c r="B10029" s="389" t="s">
        <v>517</v>
      </c>
      <c r="C10029" s="389">
        <v>3.6788187377799999</v>
      </c>
      <c r="D10029" s="389" t="s">
        <v>663</v>
      </c>
      <c r="E10029" s="389" t="s">
        <v>648</v>
      </c>
      <c r="F10029" s="389" t="s">
        <v>664</v>
      </c>
      <c r="G10029" s="389" t="s">
        <v>649</v>
      </c>
    </row>
    <row r="10030" spans="1:7">
      <c r="A10030" s="389" t="s">
        <v>532</v>
      </c>
      <c r="B10030" s="389" t="s">
        <v>517</v>
      </c>
      <c r="C10030" s="389">
        <v>3.6788187377799999</v>
      </c>
      <c r="D10030" s="389" t="s">
        <v>663</v>
      </c>
      <c r="E10030" s="389" t="s">
        <v>648</v>
      </c>
      <c r="F10030" s="389" t="s">
        <v>664</v>
      </c>
      <c r="G10030" s="389" t="s">
        <v>649</v>
      </c>
    </row>
    <row r="10031" spans="1:7">
      <c r="A10031" s="389" t="s">
        <v>571</v>
      </c>
      <c r="B10031" s="389" t="s">
        <v>517</v>
      </c>
      <c r="C10031" s="389">
        <v>3.6788187377799999</v>
      </c>
      <c r="D10031" s="389" t="s">
        <v>663</v>
      </c>
      <c r="E10031" s="389" t="s">
        <v>648</v>
      </c>
      <c r="F10031" s="389" t="s">
        <v>664</v>
      </c>
      <c r="G10031" s="389" t="s">
        <v>649</v>
      </c>
    </row>
    <row r="10032" spans="1:7">
      <c r="A10032" s="389" t="s">
        <v>560</v>
      </c>
      <c r="B10032" s="389" t="s">
        <v>517</v>
      </c>
      <c r="C10032" s="389">
        <v>0.690885777792</v>
      </c>
      <c r="D10032" s="389" t="s">
        <v>663</v>
      </c>
      <c r="E10032" s="389" t="s">
        <v>648</v>
      </c>
      <c r="F10032" s="389" t="s">
        <v>664</v>
      </c>
      <c r="G10032" s="389" t="s">
        <v>649</v>
      </c>
    </row>
    <row r="10033" spans="1:7">
      <c r="A10033" s="389" t="s">
        <v>527</v>
      </c>
      <c r="B10033" s="389" t="s">
        <v>517</v>
      </c>
      <c r="C10033" s="389">
        <v>5.0253215330299996</v>
      </c>
      <c r="D10033" s="389" t="s">
        <v>663</v>
      </c>
      <c r="E10033" s="389" t="s">
        <v>648</v>
      </c>
      <c r="F10033" s="389" t="s">
        <v>664</v>
      </c>
      <c r="G10033" s="389" t="s">
        <v>649</v>
      </c>
    </row>
    <row r="10034" spans="1:7">
      <c r="A10034" s="389" t="s">
        <v>577</v>
      </c>
      <c r="B10034" s="389" t="s">
        <v>517</v>
      </c>
      <c r="C10034" s="389">
        <v>2.4460801567799999</v>
      </c>
      <c r="D10034" s="389" t="s">
        <v>663</v>
      </c>
      <c r="E10034" s="389" t="s">
        <v>648</v>
      </c>
      <c r="F10034" s="389" t="s">
        <v>664</v>
      </c>
      <c r="G10034" s="389" t="s">
        <v>649</v>
      </c>
    </row>
    <row r="10035" spans="1:7">
      <c r="A10035" s="389" t="s">
        <v>577</v>
      </c>
      <c r="B10035" s="389" t="s">
        <v>517</v>
      </c>
      <c r="C10035" s="389">
        <v>2.4460801567799999</v>
      </c>
      <c r="D10035" s="389" t="s">
        <v>663</v>
      </c>
      <c r="E10035" s="389" t="s">
        <v>648</v>
      </c>
      <c r="F10035" s="389" t="s">
        <v>664</v>
      </c>
      <c r="G10035" s="389" t="s">
        <v>649</v>
      </c>
    </row>
    <row r="10036" spans="1:7">
      <c r="A10036" s="389" t="s">
        <v>571</v>
      </c>
      <c r="B10036" s="389" t="s">
        <v>517</v>
      </c>
      <c r="C10036" s="389">
        <v>4.2296827748699997</v>
      </c>
      <c r="D10036" s="389" t="s">
        <v>663</v>
      </c>
      <c r="E10036" s="389" t="s">
        <v>648</v>
      </c>
      <c r="F10036" s="389" t="s">
        <v>664</v>
      </c>
      <c r="G10036" s="389" t="s">
        <v>649</v>
      </c>
    </row>
    <row r="10037" spans="1:7">
      <c r="A10037" s="389" t="s">
        <v>571</v>
      </c>
      <c r="B10037" s="389" t="s">
        <v>517</v>
      </c>
      <c r="C10037" s="389">
        <v>4.2296827748699997</v>
      </c>
      <c r="D10037" s="389" t="s">
        <v>663</v>
      </c>
      <c r="E10037" s="389" t="s">
        <v>648</v>
      </c>
      <c r="F10037" s="389" t="s">
        <v>664</v>
      </c>
      <c r="G10037" s="389" t="s">
        <v>649</v>
      </c>
    </row>
    <row r="10038" spans="1:7">
      <c r="A10038" s="389" t="s">
        <v>571</v>
      </c>
      <c r="B10038" s="389" t="s">
        <v>517</v>
      </c>
      <c r="C10038" s="389">
        <v>8.6210707235499999</v>
      </c>
      <c r="D10038" s="389" t="s">
        <v>663</v>
      </c>
      <c r="E10038" s="389" t="s">
        <v>648</v>
      </c>
      <c r="F10038" s="389" t="s">
        <v>664</v>
      </c>
      <c r="G10038" s="389" t="s">
        <v>649</v>
      </c>
    </row>
    <row r="10039" spans="1:7">
      <c r="A10039" s="389" t="s">
        <v>530</v>
      </c>
      <c r="B10039" s="389" t="s">
        <v>517</v>
      </c>
      <c r="C10039" s="389">
        <v>11.796195814800001</v>
      </c>
      <c r="D10039" s="389" t="s">
        <v>663</v>
      </c>
      <c r="E10039" s="389" t="s">
        <v>648</v>
      </c>
      <c r="F10039" s="389" t="s">
        <v>664</v>
      </c>
      <c r="G10039" s="389" t="s">
        <v>649</v>
      </c>
    </row>
    <row r="10040" spans="1:7">
      <c r="A10040" s="389" t="s">
        <v>571</v>
      </c>
      <c r="B10040" s="389" t="s">
        <v>517</v>
      </c>
      <c r="C10040" s="389">
        <v>1.9784711176400001</v>
      </c>
      <c r="D10040" s="389" t="s">
        <v>663</v>
      </c>
      <c r="E10040" s="389" t="s">
        <v>648</v>
      </c>
      <c r="F10040" s="389" t="s">
        <v>664</v>
      </c>
      <c r="G10040" s="389" t="s">
        <v>649</v>
      </c>
    </row>
    <row r="10041" spans="1:7">
      <c r="A10041" s="389" t="s">
        <v>528</v>
      </c>
      <c r="B10041" s="389" t="s">
        <v>517</v>
      </c>
      <c r="C10041" s="389">
        <v>6.4641303000699999</v>
      </c>
      <c r="D10041" s="389" t="s">
        <v>663</v>
      </c>
      <c r="E10041" s="389" t="s">
        <v>648</v>
      </c>
      <c r="F10041" s="389" t="s">
        <v>664</v>
      </c>
      <c r="G10041" s="389" t="s">
        <v>649</v>
      </c>
    </row>
    <row r="10042" spans="1:7">
      <c r="A10042" s="389" t="s">
        <v>528</v>
      </c>
      <c r="B10042" s="389" t="s">
        <v>517</v>
      </c>
      <c r="C10042" s="389">
        <v>6.4641303000699999</v>
      </c>
      <c r="D10042" s="389" t="s">
        <v>663</v>
      </c>
      <c r="E10042" s="389" t="s">
        <v>648</v>
      </c>
      <c r="F10042" s="389" t="s">
        <v>664</v>
      </c>
      <c r="G10042" s="389" t="s">
        <v>649</v>
      </c>
    </row>
    <row r="10043" spans="1:7">
      <c r="A10043" s="389" t="s">
        <v>571</v>
      </c>
      <c r="B10043" s="389" t="s">
        <v>517</v>
      </c>
      <c r="C10043" s="389">
        <v>6.0360659946800004</v>
      </c>
      <c r="D10043" s="389" t="s">
        <v>663</v>
      </c>
      <c r="E10043" s="389" t="s">
        <v>648</v>
      </c>
      <c r="F10043" s="389" t="s">
        <v>664</v>
      </c>
      <c r="G10043" s="389" t="s">
        <v>649</v>
      </c>
    </row>
    <row r="10044" spans="1:7">
      <c r="A10044" s="389" t="s">
        <v>579</v>
      </c>
      <c r="B10044" s="389" t="s">
        <v>517</v>
      </c>
      <c r="C10044" s="389">
        <v>2.1133628391100001</v>
      </c>
      <c r="D10044" s="389" t="s">
        <v>663</v>
      </c>
      <c r="E10044" s="389" t="s">
        <v>648</v>
      </c>
      <c r="F10044" s="389" t="s">
        <v>664</v>
      </c>
      <c r="G10044" s="389" t="s">
        <v>649</v>
      </c>
    </row>
    <row r="10045" spans="1:7">
      <c r="A10045" s="389" t="s">
        <v>579</v>
      </c>
      <c r="B10045" s="389" t="s">
        <v>517</v>
      </c>
      <c r="C10045" s="389">
        <v>2.1133628391100001</v>
      </c>
      <c r="D10045" s="389" t="s">
        <v>663</v>
      </c>
      <c r="E10045" s="389" t="s">
        <v>648</v>
      </c>
      <c r="F10045" s="389" t="s">
        <v>664</v>
      </c>
      <c r="G10045" s="389" t="s">
        <v>649</v>
      </c>
    </row>
    <row r="10046" spans="1:7">
      <c r="A10046" s="389" t="s">
        <v>551</v>
      </c>
      <c r="B10046" s="389" t="s">
        <v>517</v>
      </c>
      <c r="C10046" s="389">
        <v>0.54092480099999996</v>
      </c>
      <c r="D10046" s="389" t="s">
        <v>663</v>
      </c>
      <c r="E10046" s="389" t="s">
        <v>648</v>
      </c>
      <c r="F10046" s="389" t="s">
        <v>664</v>
      </c>
      <c r="G10046" s="389" t="s">
        <v>649</v>
      </c>
    </row>
    <row r="10047" spans="1:7">
      <c r="A10047" s="389" t="s">
        <v>527</v>
      </c>
      <c r="B10047" s="389" t="s">
        <v>517</v>
      </c>
      <c r="C10047" s="389">
        <v>6.7330078016300003</v>
      </c>
      <c r="D10047" s="389" t="s">
        <v>663</v>
      </c>
      <c r="E10047" s="389" t="s">
        <v>648</v>
      </c>
      <c r="F10047" s="389" t="s">
        <v>664</v>
      </c>
      <c r="G10047" s="389" t="s">
        <v>649</v>
      </c>
    </row>
    <row r="10048" spans="1:7">
      <c r="A10048" s="389" t="s">
        <v>526</v>
      </c>
      <c r="B10048" s="389" t="s">
        <v>517</v>
      </c>
      <c r="C10048" s="389">
        <v>0.36375415078700002</v>
      </c>
      <c r="D10048" s="389" t="s">
        <v>663</v>
      </c>
      <c r="E10048" s="389" t="s">
        <v>648</v>
      </c>
      <c r="F10048" s="389" t="s">
        <v>664</v>
      </c>
      <c r="G10048" s="389" t="s">
        <v>649</v>
      </c>
    </row>
    <row r="10049" spans="1:7">
      <c r="A10049" s="389" t="s">
        <v>543</v>
      </c>
      <c r="B10049" s="389" t="s">
        <v>517</v>
      </c>
      <c r="C10049" s="389">
        <v>3.9371003338100001</v>
      </c>
      <c r="D10049" s="389" t="s">
        <v>663</v>
      </c>
      <c r="E10049" s="389" t="s">
        <v>648</v>
      </c>
      <c r="F10049" s="389" t="s">
        <v>664</v>
      </c>
      <c r="G10049" s="389" t="s">
        <v>649</v>
      </c>
    </row>
    <row r="10050" spans="1:7">
      <c r="A10050" s="389" t="s">
        <v>577</v>
      </c>
      <c r="B10050" s="389" t="s">
        <v>517</v>
      </c>
      <c r="C10050" s="389">
        <v>24.608522213400001</v>
      </c>
      <c r="D10050" s="389" t="s">
        <v>663</v>
      </c>
      <c r="E10050" s="389" t="s">
        <v>648</v>
      </c>
      <c r="F10050" s="389" t="s">
        <v>664</v>
      </c>
      <c r="G10050" s="389" t="s">
        <v>649</v>
      </c>
    </row>
    <row r="10051" spans="1:7">
      <c r="A10051" s="389" t="s">
        <v>577</v>
      </c>
      <c r="B10051" s="389" t="s">
        <v>517</v>
      </c>
      <c r="C10051" s="389">
        <v>24.608522213400001</v>
      </c>
      <c r="D10051" s="389" t="s">
        <v>663</v>
      </c>
      <c r="E10051" s="389" t="s">
        <v>648</v>
      </c>
      <c r="F10051" s="389" t="s">
        <v>664</v>
      </c>
      <c r="G10051" s="389" t="s">
        <v>649</v>
      </c>
    </row>
    <row r="10052" spans="1:7">
      <c r="A10052" s="389" t="s">
        <v>564</v>
      </c>
      <c r="B10052" s="389" t="s">
        <v>517</v>
      </c>
      <c r="C10052" s="389">
        <v>8.6127822761299999</v>
      </c>
      <c r="D10052" s="389" t="s">
        <v>663</v>
      </c>
      <c r="E10052" s="389" t="s">
        <v>648</v>
      </c>
      <c r="F10052" s="389" t="s">
        <v>664</v>
      </c>
      <c r="G10052" s="389" t="s">
        <v>649</v>
      </c>
    </row>
    <row r="10053" spans="1:7">
      <c r="A10053" s="389" t="s">
        <v>551</v>
      </c>
      <c r="B10053" s="389" t="s">
        <v>517</v>
      </c>
      <c r="C10053" s="389">
        <v>2.4458269777599999</v>
      </c>
      <c r="D10053" s="389" t="s">
        <v>663</v>
      </c>
      <c r="E10053" s="389" t="s">
        <v>648</v>
      </c>
      <c r="F10053" s="389" t="s">
        <v>664</v>
      </c>
      <c r="G10053" s="389" t="s">
        <v>649</v>
      </c>
    </row>
    <row r="10054" spans="1:7">
      <c r="A10054" s="389" t="s">
        <v>571</v>
      </c>
      <c r="B10054" s="389" t="s">
        <v>517</v>
      </c>
      <c r="C10054" s="389">
        <v>8.4757538929499905</v>
      </c>
      <c r="D10054" s="389" t="s">
        <v>663</v>
      </c>
      <c r="E10054" s="389" t="s">
        <v>648</v>
      </c>
      <c r="F10054" s="389" t="s">
        <v>664</v>
      </c>
      <c r="G10054" s="389" t="s">
        <v>649</v>
      </c>
    </row>
    <row r="10055" spans="1:7">
      <c r="A10055" s="389" t="s">
        <v>571</v>
      </c>
      <c r="B10055" s="389" t="s">
        <v>517</v>
      </c>
      <c r="C10055" s="389">
        <v>8.4757538929499905</v>
      </c>
      <c r="D10055" s="389" t="s">
        <v>663</v>
      </c>
      <c r="E10055" s="389" t="s">
        <v>648</v>
      </c>
      <c r="F10055" s="389" t="s">
        <v>664</v>
      </c>
      <c r="G10055" s="389" t="s">
        <v>649</v>
      </c>
    </row>
    <row r="10056" spans="1:7">
      <c r="A10056" s="389" t="s">
        <v>571</v>
      </c>
      <c r="B10056" s="389" t="s">
        <v>517</v>
      </c>
      <c r="C10056" s="389">
        <v>8.4757538929499905</v>
      </c>
      <c r="D10056" s="389" t="s">
        <v>663</v>
      </c>
      <c r="E10056" s="389" t="s">
        <v>648</v>
      </c>
      <c r="F10056" s="389" t="s">
        <v>664</v>
      </c>
      <c r="G10056" s="389" t="s">
        <v>649</v>
      </c>
    </row>
    <row r="10057" spans="1:7">
      <c r="A10057" s="389" t="s">
        <v>551</v>
      </c>
      <c r="B10057" s="389" t="s">
        <v>517</v>
      </c>
      <c r="C10057" s="389">
        <v>1.9694746240300001</v>
      </c>
      <c r="D10057" s="389" t="s">
        <v>663</v>
      </c>
      <c r="E10057" s="389" t="s">
        <v>648</v>
      </c>
      <c r="F10057" s="389" t="s">
        <v>664</v>
      </c>
      <c r="G10057" s="389" t="s">
        <v>649</v>
      </c>
    </row>
    <row r="10058" spans="1:7">
      <c r="A10058" s="389" t="s">
        <v>543</v>
      </c>
      <c r="B10058" s="389" t="s">
        <v>517</v>
      </c>
      <c r="C10058" s="389">
        <v>3.4996547113499998</v>
      </c>
      <c r="D10058" s="389" t="s">
        <v>663</v>
      </c>
      <c r="E10058" s="389" t="s">
        <v>648</v>
      </c>
      <c r="F10058" s="389" t="s">
        <v>664</v>
      </c>
      <c r="G10058" s="389" t="s">
        <v>649</v>
      </c>
    </row>
    <row r="10059" spans="1:7">
      <c r="A10059" s="389" t="s">
        <v>525</v>
      </c>
      <c r="B10059" s="389" t="s">
        <v>517</v>
      </c>
      <c r="C10059" s="389">
        <v>2.0481393573500002</v>
      </c>
      <c r="D10059" s="389" t="s">
        <v>663</v>
      </c>
      <c r="E10059" s="389" t="s">
        <v>648</v>
      </c>
      <c r="F10059" s="389" t="s">
        <v>664</v>
      </c>
      <c r="G10059" s="389" t="s">
        <v>649</v>
      </c>
    </row>
    <row r="10060" spans="1:7">
      <c r="A10060" s="389" t="s">
        <v>526</v>
      </c>
      <c r="B10060" s="389" t="s">
        <v>517</v>
      </c>
      <c r="C10060" s="389">
        <v>2.0481393573500002</v>
      </c>
      <c r="D10060" s="389" t="s">
        <v>663</v>
      </c>
      <c r="E10060" s="389" t="s">
        <v>648</v>
      </c>
      <c r="F10060" s="389" t="s">
        <v>664</v>
      </c>
      <c r="G10060" s="389" t="s">
        <v>649</v>
      </c>
    </row>
    <row r="10061" spans="1:7">
      <c r="A10061" s="389" t="s">
        <v>568</v>
      </c>
      <c r="B10061" s="389" t="s">
        <v>517</v>
      </c>
      <c r="C10061" s="389">
        <v>2.0481393573500002</v>
      </c>
      <c r="D10061" s="389" t="s">
        <v>663</v>
      </c>
      <c r="E10061" s="389" t="s">
        <v>648</v>
      </c>
      <c r="F10061" s="389" t="s">
        <v>664</v>
      </c>
      <c r="G10061" s="389" t="s">
        <v>649</v>
      </c>
    </row>
    <row r="10062" spans="1:7">
      <c r="A10062" s="389" t="s">
        <v>551</v>
      </c>
      <c r="B10062" s="389" t="s">
        <v>517</v>
      </c>
      <c r="C10062" s="389">
        <v>3.8934385255600001</v>
      </c>
      <c r="D10062" s="389" t="s">
        <v>663</v>
      </c>
      <c r="E10062" s="389" t="s">
        <v>648</v>
      </c>
      <c r="F10062" s="389" t="s">
        <v>664</v>
      </c>
      <c r="G10062" s="389" t="s">
        <v>649</v>
      </c>
    </row>
    <row r="10063" spans="1:7">
      <c r="A10063" s="389" t="s">
        <v>547</v>
      </c>
      <c r="B10063" s="389" t="s">
        <v>517</v>
      </c>
      <c r="C10063" s="389">
        <v>5.5964039585399998</v>
      </c>
      <c r="D10063" s="389" t="s">
        <v>663</v>
      </c>
      <c r="E10063" s="389" t="s">
        <v>648</v>
      </c>
      <c r="F10063" s="389" t="s">
        <v>664</v>
      </c>
      <c r="G10063" s="389" t="s">
        <v>649</v>
      </c>
    </row>
    <row r="10064" spans="1:7">
      <c r="A10064" s="389" t="s">
        <v>581</v>
      </c>
      <c r="B10064" s="389" t="s">
        <v>517</v>
      </c>
      <c r="C10064" s="389">
        <v>8.4155412361300002</v>
      </c>
      <c r="D10064" s="389" t="s">
        <v>663</v>
      </c>
      <c r="E10064" s="389" t="s">
        <v>648</v>
      </c>
      <c r="F10064" s="389" t="s">
        <v>664</v>
      </c>
      <c r="G10064" s="389" t="s">
        <v>649</v>
      </c>
    </row>
    <row r="10065" spans="1:7">
      <c r="A10065" s="389" t="s">
        <v>560</v>
      </c>
      <c r="B10065" s="389" t="s">
        <v>517</v>
      </c>
      <c r="C10065" s="389">
        <v>5.8662854195699996</v>
      </c>
      <c r="D10065" s="389" t="s">
        <v>663</v>
      </c>
      <c r="E10065" s="389" t="s">
        <v>648</v>
      </c>
      <c r="F10065" s="389" t="s">
        <v>664</v>
      </c>
      <c r="G10065" s="389" t="s">
        <v>649</v>
      </c>
    </row>
    <row r="10066" spans="1:7">
      <c r="A10066" s="389" t="s">
        <v>560</v>
      </c>
      <c r="B10066" s="389" t="s">
        <v>517</v>
      </c>
      <c r="C10066" s="389">
        <v>5.8662854195699996</v>
      </c>
      <c r="D10066" s="389" t="s">
        <v>663</v>
      </c>
      <c r="E10066" s="389" t="s">
        <v>648</v>
      </c>
      <c r="F10066" s="389" t="s">
        <v>664</v>
      </c>
      <c r="G10066" s="389" t="s">
        <v>649</v>
      </c>
    </row>
    <row r="10067" spans="1:7">
      <c r="A10067" s="389" t="s">
        <v>560</v>
      </c>
      <c r="B10067" s="389" t="s">
        <v>517</v>
      </c>
      <c r="C10067" s="389">
        <v>5.8662854195699996</v>
      </c>
      <c r="D10067" s="389" t="s">
        <v>663</v>
      </c>
      <c r="E10067" s="389" t="s">
        <v>648</v>
      </c>
      <c r="F10067" s="389" t="s">
        <v>664</v>
      </c>
      <c r="G10067" s="389" t="s">
        <v>649</v>
      </c>
    </row>
    <row r="10068" spans="1:7">
      <c r="A10068" s="389" t="s">
        <v>543</v>
      </c>
      <c r="B10068" s="389" t="s">
        <v>517</v>
      </c>
      <c r="C10068" s="389">
        <v>26.535360471699899</v>
      </c>
      <c r="D10068" s="389" t="s">
        <v>663</v>
      </c>
      <c r="E10068" s="389" t="s">
        <v>648</v>
      </c>
      <c r="F10068" s="389" t="s">
        <v>664</v>
      </c>
      <c r="G10068" s="389" t="s">
        <v>649</v>
      </c>
    </row>
    <row r="10069" spans="1:7">
      <c r="A10069" s="389" t="s">
        <v>543</v>
      </c>
      <c r="B10069" s="389" t="s">
        <v>517</v>
      </c>
      <c r="C10069" s="389">
        <v>26.535360471699899</v>
      </c>
      <c r="D10069" s="389" t="s">
        <v>663</v>
      </c>
      <c r="E10069" s="389" t="s">
        <v>648</v>
      </c>
      <c r="F10069" s="389" t="s">
        <v>664</v>
      </c>
      <c r="G10069" s="389" t="s">
        <v>649</v>
      </c>
    </row>
    <row r="10070" spans="1:7">
      <c r="A10070" s="389" t="s">
        <v>543</v>
      </c>
      <c r="B10070" s="389" t="s">
        <v>517</v>
      </c>
      <c r="C10070" s="389">
        <v>26.535360471699899</v>
      </c>
      <c r="D10070" s="389" t="s">
        <v>663</v>
      </c>
      <c r="E10070" s="389" t="s">
        <v>648</v>
      </c>
      <c r="F10070" s="389" t="s">
        <v>664</v>
      </c>
      <c r="G10070" s="389" t="s">
        <v>649</v>
      </c>
    </row>
    <row r="10071" spans="1:7">
      <c r="A10071" s="389" t="s">
        <v>544</v>
      </c>
      <c r="B10071" s="389" t="s">
        <v>517</v>
      </c>
      <c r="C10071" s="389">
        <v>26.535360471699899</v>
      </c>
      <c r="D10071" s="389" t="s">
        <v>663</v>
      </c>
      <c r="E10071" s="389" t="s">
        <v>648</v>
      </c>
      <c r="F10071" s="389" t="s">
        <v>664</v>
      </c>
      <c r="G10071" s="389" t="s">
        <v>649</v>
      </c>
    </row>
    <row r="10072" spans="1:7">
      <c r="A10072" s="389" t="s">
        <v>581</v>
      </c>
      <c r="B10072" s="389" t="s">
        <v>517</v>
      </c>
      <c r="C10072" s="389">
        <v>9.8223580034599998</v>
      </c>
      <c r="D10072" s="389" t="s">
        <v>663</v>
      </c>
      <c r="E10072" s="389" t="s">
        <v>648</v>
      </c>
      <c r="F10072" s="389" t="s">
        <v>664</v>
      </c>
      <c r="G10072" s="389" t="s">
        <v>649</v>
      </c>
    </row>
    <row r="10073" spans="1:7">
      <c r="A10073" s="389" t="s">
        <v>527</v>
      </c>
      <c r="B10073" s="389" t="s">
        <v>517</v>
      </c>
      <c r="C10073" s="389">
        <v>10.0088351321</v>
      </c>
      <c r="D10073" s="389" t="s">
        <v>663</v>
      </c>
      <c r="E10073" s="389" t="s">
        <v>648</v>
      </c>
      <c r="F10073" s="389" t="s">
        <v>664</v>
      </c>
      <c r="G10073" s="389" t="s">
        <v>649</v>
      </c>
    </row>
    <row r="10074" spans="1:7">
      <c r="A10074" s="389" t="s">
        <v>524</v>
      </c>
      <c r="B10074" s="389" t="s">
        <v>517</v>
      </c>
      <c r="C10074" s="389">
        <v>6.7670165203600003</v>
      </c>
      <c r="D10074" s="389" t="s">
        <v>663</v>
      </c>
      <c r="E10074" s="389" t="s">
        <v>648</v>
      </c>
      <c r="F10074" s="389" t="s">
        <v>664</v>
      </c>
      <c r="G10074" s="389" t="s">
        <v>649</v>
      </c>
    </row>
    <row r="10075" spans="1:7">
      <c r="A10075" s="389" t="s">
        <v>524</v>
      </c>
      <c r="B10075" s="389" t="s">
        <v>517</v>
      </c>
      <c r="C10075" s="389">
        <v>6.7670165203600003</v>
      </c>
      <c r="D10075" s="389" t="s">
        <v>663</v>
      </c>
      <c r="E10075" s="389" t="s">
        <v>648</v>
      </c>
      <c r="F10075" s="389" t="s">
        <v>664</v>
      </c>
      <c r="G10075" s="389" t="s">
        <v>649</v>
      </c>
    </row>
    <row r="10076" spans="1:7">
      <c r="A10076" s="389" t="s">
        <v>551</v>
      </c>
      <c r="B10076" s="389" t="s">
        <v>517</v>
      </c>
      <c r="C10076" s="389">
        <v>11.5483320119999</v>
      </c>
      <c r="D10076" s="389" t="s">
        <v>663</v>
      </c>
      <c r="E10076" s="389" t="s">
        <v>648</v>
      </c>
      <c r="F10076" s="389" t="s">
        <v>664</v>
      </c>
      <c r="G10076" s="389" t="s">
        <v>649</v>
      </c>
    </row>
    <row r="10077" spans="1:7">
      <c r="A10077" s="389" t="s">
        <v>560</v>
      </c>
      <c r="B10077" s="389" t="s">
        <v>517</v>
      </c>
      <c r="C10077" s="389">
        <v>3.5768182567800002</v>
      </c>
      <c r="D10077" s="389" t="s">
        <v>663</v>
      </c>
      <c r="E10077" s="389" t="s">
        <v>648</v>
      </c>
      <c r="F10077" s="389" t="s">
        <v>664</v>
      </c>
      <c r="G10077" s="389" t="s">
        <v>649</v>
      </c>
    </row>
    <row r="10078" spans="1:7">
      <c r="A10078" s="389" t="s">
        <v>543</v>
      </c>
      <c r="B10078" s="389" t="s">
        <v>517</v>
      </c>
      <c r="C10078" s="389">
        <v>6.6309972734400002</v>
      </c>
      <c r="D10078" s="389" t="s">
        <v>663</v>
      </c>
      <c r="E10078" s="389" t="s">
        <v>648</v>
      </c>
      <c r="F10078" s="389" t="s">
        <v>664</v>
      </c>
      <c r="G10078" s="389" t="s">
        <v>649</v>
      </c>
    </row>
    <row r="10079" spans="1:7">
      <c r="A10079" s="389" t="s">
        <v>581</v>
      </c>
      <c r="B10079" s="389" t="s">
        <v>517</v>
      </c>
      <c r="C10079" s="389">
        <v>3.9675647715600002</v>
      </c>
      <c r="D10079" s="389" t="s">
        <v>663</v>
      </c>
      <c r="E10079" s="389" t="s">
        <v>648</v>
      </c>
      <c r="F10079" s="389" t="s">
        <v>664</v>
      </c>
      <c r="G10079" s="389" t="s">
        <v>649</v>
      </c>
    </row>
    <row r="10080" spans="1:7">
      <c r="A10080" s="389" t="s">
        <v>551</v>
      </c>
      <c r="B10080" s="389" t="s">
        <v>517</v>
      </c>
      <c r="C10080" s="389">
        <v>8.2141407188900004</v>
      </c>
      <c r="D10080" s="389" t="s">
        <v>663</v>
      </c>
      <c r="E10080" s="389" t="s">
        <v>648</v>
      </c>
      <c r="F10080" s="389" t="s">
        <v>664</v>
      </c>
      <c r="G10080" s="389" t="s">
        <v>649</v>
      </c>
    </row>
    <row r="10081" spans="1:7">
      <c r="A10081" s="389" t="s">
        <v>551</v>
      </c>
      <c r="B10081" s="389" t="s">
        <v>517</v>
      </c>
      <c r="C10081" s="389">
        <v>0.64919467314699997</v>
      </c>
      <c r="D10081" s="389" t="s">
        <v>663</v>
      </c>
      <c r="E10081" s="389" t="s">
        <v>648</v>
      </c>
      <c r="F10081" s="389" t="s">
        <v>664</v>
      </c>
      <c r="G10081" s="389" t="s">
        <v>649</v>
      </c>
    </row>
    <row r="10082" spans="1:7">
      <c r="A10082" s="389" t="s">
        <v>578</v>
      </c>
      <c r="B10082" s="389" t="s">
        <v>517</v>
      </c>
      <c r="C10082" s="389">
        <v>22.8167980519999</v>
      </c>
      <c r="D10082" s="389" t="s">
        <v>663</v>
      </c>
      <c r="E10082" s="389" t="s">
        <v>648</v>
      </c>
      <c r="F10082" s="389" t="s">
        <v>664</v>
      </c>
      <c r="G10082" s="389" t="s">
        <v>649</v>
      </c>
    </row>
    <row r="10083" spans="1:7">
      <c r="A10083" s="389" t="s">
        <v>551</v>
      </c>
      <c r="B10083" s="389" t="s">
        <v>517</v>
      </c>
      <c r="C10083" s="389">
        <v>10.0198914904999</v>
      </c>
      <c r="D10083" s="389" t="s">
        <v>663</v>
      </c>
      <c r="E10083" s="389" t="s">
        <v>648</v>
      </c>
      <c r="F10083" s="389" t="s">
        <v>664</v>
      </c>
      <c r="G10083" s="389" t="s">
        <v>649</v>
      </c>
    </row>
    <row r="10084" spans="1:7">
      <c r="A10084" s="389" t="s">
        <v>549</v>
      </c>
      <c r="B10084" s="389" t="s">
        <v>517</v>
      </c>
      <c r="C10084" s="389">
        <v>4.7977157129399997</v>
      </c>
      <c r="D10084" s="389" t="s">
        <v>663</v>
      </c>
      <c r="E10084" s="389" t="s">
        <v>648</v>
      </c>
      <c r="F10084" s="389" t="s">
        <v>664</v>
      </c>
      <c r="G10084" s="389" t="s">
        <v>649</v>
      </c>
    </row>
    <row r="10085" spans="1:7">
      <c r="A10085" s="389" t="s">
        <v>527</v>
      </c>
      <c r="B10085" s="389" t="s">
        <v>517</v>
      </c>
      <c r="C10085" s="389">
        <v>11.246024305100001</v>
      </c>
      <c r="D10085" s="389" t="s">
        <v>663</v>
      </c>
      <c r="E10085" s="389" t="s">
        <v>648</v>
      </c>
      <c r="F10085" s="389" t="s">
        <v>664</v>
      </c>
      <c r="G10085" s="389" t="s">
        <v>649</v>
      </c>
    </row>
    <row r="10086" spans="1:7">
      <c r="A10086" s="389" t="s">
        <v>551</v>
      </c>
      <c r="B10086" s="389" t="s">
        <v>517</v>
      </c>
      <c r="C10086" s="389">
        <v>14.719756908400001</v>
      </c>
      <c r="D10086" s="389" t="s">
        <v>663</v>
      </c>
      <c r="E10086" s="389" t="s">
        <v>648</v>
      </c>
      <c r="F10086" s="389" t="s">
        <v>664</v>
      </c>
      <c r="G10086" s="389" t="s">
        <v>649</v>
      </c>
    </row>
    <row r="10087" spans="1:7">
      <c r="A10087" s="389" t="s">
        <v>571</v>
      </c>
      <c r="B10087" s="389" t="s">
        <v>517</v>
      </c>
      <c r="C10087" s="389">
        <v>1.9282412036200001</v>
      </c>
      <c r="D10087" s="389" t="s">
        <v>663</v>
      </c>
      <c r="E10087" s="389" t="s">
        <v>648</v>
      </c>
      <c r="F10087" s="389" t="s">
        <v>664</v>
      </c>
      <c r="G10087" s="389" t="s">
        <v>649</v>
      </c>
    </row>
    <row r="10088" spans="1:7">
      <c r="A10088" s="389" t="s">
        <v>553</v>
      </c>
      <c r="B10088" s="389" t="s">
        <v>517</v>
      </c>
      <c r="C10088" s="389">
        <v>2.2234706078399999</v>
      </c>
      <c r="D10088" s="389" t="s">
        <v>663</v>
      </c>
      <c r="E10088" s="389" t="s">
        <v>648</v>
      </c>
      <c r="F10088" s="389" t="s">
        <v>664</v>
      </c>
      <c r="G10088" s="389" t="s">
        <v>649</v>
      </c>
    </row>
    <row r="10089" spans="1:7">
      <c r="A10089" s="389" t="s">
        <v>578</v>
      </c>
      <c r="B10089" s="389" t="s">
        <v>517</v>
      </c>
      <c r="C10089" s="389">
        <v>2.2234706078399999</v>
      </c>
      <c r="D10089" s="389" t="s">
        <v>663</v>
      </c>
      <c r="E10089" s="389" t="s">
        <v>648</v>
      </c>
      <c r="F10089" s="389" t="s">
        <v>664</v>
      </c>
      <c r="G10089" s="389" t="s">
        <v>649</v>
      </c>
    </row>
    <row r="10090" spans="1:7">
      <c r="A10090" s="389" t="s">
        <v>527</v>
      </c>
      <c r="B10090" s="389" t="s">
        <v>517</v>
      </c>
      <c r="C10090" s="389">
        <v>5.6735363351499997</v>
      </c>
      <c r="D10090" s="389" t="s">
        <v>663</v>
      </c>
      <c r="E10090" s="389" t="s">
        <v>648</v>
      </c>
      <c r="F10090" s="389" t="s">
        <v>664</v>
      </c>
      <c r="G10090" s="389" t="s">
        <v>649</v>
      </c>
    </row>
    <row r="10091" spans="1:7">
      <c r="A10091" s="389" t="s">
        <v>553</v>
      </c>
      <c r="B10091" s="389" t="s">
        <v>517</v>
      </c>
      <c r="C10091" s="389">
        <v>4.6208357084299996</v>
      </c>
      <c r="D10091" s="389" t="s">
        <v>663</v>
      </c>
      <c r="E10091" s="389" t="s">
        <v>648</v>
      </c>
      <c r="F10091" s="389" t="s">
        <v>664</v>
      </c>
      <c r="G10091" s="389" t="s">
        <v>649</v>
      </c>
    </row>
    <row r="10092" spans="1:7">
      <c r="A10092" s="389" t="s">
        <v>553</v>
      </c>
      <c r="B10092" s="389" t="s">
        <v>517</v>
      </c>
      <c r="C10092" s="389">
        <v>4.6208357084299996</v>
      </c>
      <c r="D10092" s="389" t="s">
        <v>663</v>
      </c>
      <c r="E10092" s="389" t="s">
        <v>648</v>
      </c>
      <c r="F10092" s="389" t="s">
        <v>664</v>
      </c>
      <c r="G10092" s="389" t="s">
        <v>649</v>
      </c>
    </row>
    <row r="10093" spans="1:7">
      <c r="A10093" s="389" t="s">
        <v>553</v>
      </c>
      <c r="B10093" s="389" t="s">
        <v>517</v>
      </c>
      <c r="C10093" s="389">
        <v>4.6208357084299996</v>
      </c>
      <c r="D10093" s="389" t="s">
        <v>663</v>
      </c>
      <c r="E10093" s="389" t="s">
        <v>648</v>
      </c>
      <c r="F10093" s="389" t="s">
        <v>664</v>
      </c>
      <c r="G10093" s="389" t="s">
        <v>649</v>
      </c>
    </row>
    <row r="10094" spans="1:7">
      <c r="A10094" s="389" t="s">
        <v>578</v>
      </c>
      <c r="B10094" s="389" t="s">
        <v>517</v>
      </c>
      <c r="C10094" s="389">
        <v>4.6208357084299996</v>
      </c>
      <c r="D10094" s="389" t="s">
        <v>663</v>
      </c>
      <c r="E10094" s="389" t="s">
        <v>648</v>
      </c>
      <c r="F10094" s="389" t="s">
        <v>664</v>
      </c>
      <c r="G10094" s="389" t="s">
        <v>649</v>
      </c>
    </row>
    <row r="10095" spans="1:7">
      <c r="A10095" s="389" t="s">
        <v>578</v>
      </c>
      <c r="B10095" s="389" t="s">
        <v>517</v>
      </c>
      <c r="C10095" s="389">
        <v>4.6208357084299996</v>
      </c>
      <c r="D10095" s="389" t="s">
        <v>663</v>
      </c>
      <c r="E10095" s="389" t="s">
        <v>648</v>
      </c>
      <c r="F10095" s="389" t="s">
        <v>664</v>
      </c>
      <c r="G10095" s="389" t="s">
        <v>649</v>
      </c>
    </row>
    <row r="10096" spans="1:7">
      <c r="A10096" s="389" t="s">
        <v>571</v>
      </c>
      <c r="B10096" s="389" t="s">
        <v>517</v>
      </c>
      <c r="C10096" s="389">
        <v>5.5288605024499997</v>
      </c>
      <c r="D10096" s="389" t="s">
        <v>663</v>
      </c>
      <c r="E10096" s="389" t="s">
        <v>648</v>
      </c>
      <c r="F10096" s="389" t="s">
        <v>664</v>
      </c>
      <c r="G10096" s="389" t="s">
        <v>649</v>
      </c>
    </row>
    <row r="10097" spans="1:7">
      <c r="A10097" s="389" t="s">
        <v>571</v>
      </c>
      <c r="B10097" s="389" t="s">
        <v>517</v>
      </c>
      <c r="C10097" s="389">
        <v>5.5288605024499997</v>
      </c>
      <c r="D10097" s="389" t="s">
        <v>663</v>
      </c>
      <c r="E10097" s="389" t="s">
        <v>648</v>
      </c>
      <c r="F10097" s="389" t="s">
        <v>664</v>
      </c>
      <c r="G10097" s="389" t="s">
        <v>649</v>
      </c>
    </row>
    <row r="10098" spans="1:7">
      <c r="A10098" s="389" t="s">
        <v>567</v>
      </c>
      <c r="B10098" s="389" t="s">
        <v>517</v>
      </c>
      <c r="C10098" s="389">
        <v>2.1056766361300001</v>
      </c>
      <c r="D10098" s="389" t="s">
        <v>663</v>
      </c>
      <c r="E10098" s="389" t="s">
        <v>648</v>
      </c>
      <c r="F10098" s="389" t="s">
        <v>664</v>
      </c>
      <c r="G10098" s="389" t="s">
        <v>649</v>
      </c>
    </row>
    <row r="10099" spans="1:7">
      <c r="A10099" s="389" t="s">
        <v>571</v>
      </c>
      <c r="B10099" s="389" t="s">
        <v>517</v>
      </c>
      <c r="C10099" s="389">
        <v>5.0611442415600001</v>
      </c>
      <c r="D10099" s="389" t="s">
        <v>663</v>
      </c>
      <c r="E10099" s="389" t="s">
        <v>648</v>
      </c>
      <c r="F10099" s="389" t="s">
        <v>664</v>
      </c>
      <c r="G10099" s="389" t="s">
        <v>649</v>
      </c>
    </row>
    <row r="10100" spans="1:7">
      <c r="A10100" s="389" t="s">
        <v>549</v>
      </c>
      <c r="B10100" s="389" t="s">
        <v>517</v>
      </c>
      <c r="C10100" s="389">
        <v>10.0535491412</v>
      </c>
      <c r="D10100" s="389" t="s">
        <v>663</v>
      </c>
      <c r="E10100" s="389" t="s">
        <v>648</v>
      </c>
      <c r="F10100" s="389" t="s">
        <v>664</v>
      </c>
      <c r="G10100" s="389" t="s">
        <v>649</v>
      </c>
    </row>
    <row r="10101" spans="1:7">
      <c r="A10101" s="389" t="s">
        <v>577</v>
      </c>
      <c r="B10101" s="389" t="s">
        <v>517</v>
      </c>
      <c r="C10101" s="389">
        <v>23.209148147600001</v>
      </c>
      <c r="D10101" s="389" t="s">
        <v>663</v>
      </c>
      <c r="E10101" s="389" t="s">
        <v>648</v>
      </c>
      <c r="F10101" s="389" t="s">
        <v>664</v>
      </c>
      <c r="G10101" s="389" t="s">
        <v>649</v>
      </c>
    </row>
    <row r="10102" spans="1:7">
      <c r="A10102" s="389" t="s">
        <v>577</v>
      </c>
      <c r="B10102" s="389" t="s">
        <v>517</v>
      </c>
      <c r="C10102" s="389">
        <v>23.209148147600001</v>
      </c>
      <c r="D10102" s="389" t="s">
        <v>663</v>
      </c>
      <c r="E10102" s="389" t="s">
        <v>648</v>
      </c>
      <c r="F10102" s="389" t="s">
        <v>664</v>
      </c>
      <c r="G10102" s="389" t="s">
        <v>649</v>
      </c>
    </row>
    <row r="10103" spans="1:7">
      <c r="A10103" s="389" t="s">
        <v>551</v>
      </c>
      <c r="B10103" s="389" t="s">
        <v>517</v>
      </c>
      <c r="C10103" s="389">
        <v>2.53577548647</v>
      </c>
      <c r="D10103" s="389" t="s">
        <v>663</v>
      </c>
      <c r="E10103" s="389" t="s">
        <v>648</v>
      </c>
      <c r="F10103" s="389" t="s">
        <v>664</v>
      </c>
      <c r="G10103" s="389" t="s">
        <v>649</v>
      </c>
    </row>
    <row r="10104" spans="1:7">
      <c r="A10104" s="389" t="s">
        <v>550</v>
      </c>
      <c r="B10104" s="389" t="s">
        <v>517</v>
      </c>
      <c r="C10104" s="389">
        <v>4.7980126346400001</v>
      </c>
      <c r="D10104" s="389" t="s">
        <v>663</v>
      </c>
      <c r="E10104" s="389" t="s">
        <v>648</v>
      </c>
      <c r="F10104" s="389" t="s">
        <v>664</v>
      </c>
      <c r="G10104" s="389" t="s">
        <v>649</v>
      </c>
    </row>
    <row r="10105" spans="1:7">
      <c r="A10105" s="389" t="s">
        <v>551</v>
      </c>
      <c r="B10105" s="389" t="s">
        <v>517</v>
      </c>
      <c r="C10105" s="389">
        <v>4.6465664717499999</v>
      </c>
      <c r="D10105" s="389" t="s">
        <v>663</v>
      </c>
      <c r="E10105" s="389" t="s">
        <v>648</v>
      </c>
      <c r="F10105" s="389" t="s">
        <v>664</v>
      </c>
      <c r="G10105" s="389" t="s">
        <v>649</v>
      </c>
    </row>
    <row r="10106" spans="1:7">
      <c r="A10106" s="389" t="s">
        <v>530</v>
      </c>
      <c r="B10106" s="389" t="s">
        <v>517</v>
      </c>
      <c r="C10106" s="389">
        <v>15.3882376225</v>
      </c>
      <c r="D10106" s="389" t="s">
        <v>663</v>
      </c>
      <c r="E10106" s="389" t="s">
        <v>648</v>
      </c>
      <c r="F10106" s="389" t="s">
        <v>664</v>
      </c>
      <c r="G10106" s="389" t="s">
        <v>649</v>
      </c>
    </row>
    <row r="10107" spans="1:7">
      <c r="A10107" s="389" t="s">
        <v>577</v>
      </c>
      <c r="B10107" s="389" t="s">
        <v>517</v>
      </c>
      <c r="C10107" s="389">
        <v>3.5312375057700001</v>
      </c>
      <c r="D10107" s="389" t="s">
        <v>663</v>
      </c>
      <c r="E10107" s="389" t="s">
        <v>648</v>
      </c>
      <c r="F10107" s="389" t="s">
        <v>664</v>
      </c>
      <c r="G10107" s="389" t="s">
        <v>649</v>
      </c>
    </row>
    <row r="10108" spans="1:7">
      <c r="A10108" s="389" t="s">
        <v>577</v>
      </c>
      <c r="B10108" s="389" t="s">
        <v>517</v>
      </c>
      <c r="C10108" s="389">
        <v>3.5312375057700001</v>
      </c>
      <c r="D10108" s="389" t="s">
        <v>663</v>
      </c>
      <c r="E10108" s="389" t="s">
        <v>648</v>
      </c>
      <c r="F10108" s="389" t="s">
        <v>664</v>
      </c>
      <c r="G10108" s="389" t="s">
        <v>649</v>
      </c>
    </row>
    <row r="10109" spans="1:7">
      <c r="A10109" s="389" t="s">
        <v>577</v>
      </c>
      <c r="B10109" s="389" t="s">
        <v>517</v>
      </c>
      <c r="C10109" s="389">
        <v>11.2119483292</v>
      </c>
      <c r="D10109" s="389" t="s">
        <v>663</v>
      </c>
      <c r="E10109" s="389" t="s">
        <v>648</v>
      </c>
      <c r="F10109" s="389" t="s">
        <v>664</v>
      </c>
      <c r="G10109" s="389" t="s">
        <v>649</v>
      </c>
    </row>
    <row r="10110" spans="1:7">
      <c r="A10110" s="389" t="s">
        <v>577</v>
      </c>
      <c r="B10110" s="389" t="s">
        <v>517</v>
      </c>
      <c r="C10110" s="389">
        <v>11.2119483292</v>
      </c>
      <c r="D10110" s="389" t="s">
        <v>663</v>
      </c>
      <c r="E10110" s="389" t="s">
        <v>648</v>
      </c>
      <c r="F10110" s="389" t="s">
        <v>664</v>
      </c>
      <c r="G10110" s="389" t="s">
        <v>649</v>
      </c>
    </row>
    <row r="10111" spans="1:7">
      <c r="A10111" s="389" t="s">
        <v>571</v>
      </c>
      <c r="B10111" s="389" t="s">
        <v>517</v>
      </c>
      <c r="C10111" s="389">
        <v>1.6732613520499999</v>
      </c>
      <c r="D10111" s="389" t="s">
        <v>663</v>
      </c>
      <c r="E10111" s="389" t="s">
        <v>648</v>
      </c>
      <c r="F10111" s="389" t="s">
        <v>664</v>
      </c>
      <c r="G10111" s="389" t="s">
        <v>649</v>
      </c>
    </row>
    <row r="10112" spans="1:7">
      <c r="A10112" s="389" t="s">
        <v>577</v>
      </c>
      <c r="B10112" s="389" t="s">
        <v>517</v>
      </c>
      <c r="C10112" s="389">
        <v>1.6732613520499999</v>
      </c>
      <c r="D10112" s="389" t="s">
        <v>663</v>
      </c>
      <c r="E10112" s="389" t="s">
        <v>648</v>
      </c>
      <c r="F10112" s="389" t="s">
        <v>664</v>
      </c>
      <c r="G10112" s="389" t="s">
        <v>649</v>
      </c>
    </row>
    <row r="10113" spans="1:7">
      <c r="A10113" s="389" t="s">
        <v>551</v>
      </c>
      <c r="B10113" s="389" t="s">
        <v>517</v>
      </c>
      <c r="C10113" s="389">
        <v>12.497980395300001</v>
      </c>
      <c r="D10113" s="389" t="s">
        <v>663</v>
      </c>
      <c r="E10113" s="389" t="s">
        <v>648</v>
      </c>
      <c r="F10113" s="389" t="s">
        <v>664</v>
      </c>
      <c r="G10113" s="389" t="s">
        <v>649</v>
      </c>
    </row>
    <row r="10114" spans="1:7">
      <c r="A10114" s="389" t="s">
        <v>551</v>
      </c>
      <c r="B10114" s="389" t="s">
        <v>517</v>
      </c>
      <c r="C10114" s="389">
        <v>12.497980395300001</v>
      </c>
      <c r="D10114" s="389" t="s">
        <v>663</v>
      </c>
      <c r="E10114" s="389" t="s">
        <v>648</v>
      </c>
      <c r="F10114" s="389" t="s">
        <v>664</v>
      </c>
      <c r="G10114" s="389" t="s">
        <v>649</v>
      </c>
    </row>
    <row r="10115" spans="1:7">
      <c r="A10115" s="389" t="s">
        <v>535</v>
      </c>
      <c r="B10115" s="389" t="s">
        <v>517</v>
      </c>
      <c r="C10115" s="389">
        <v>5.2549376576100002</v>
      </c>
      <c r="D10115" s="389" t="s">
        <v>663</v>
      </c>
      <c r="E10115" s="389" t="s">
        <v>648</v>
      </c>
      <c r="F10115" s="389" t="s">
        <v>664</v>
      </c>
      <c r="G10115" s="389" t="s">
        <v>649</v>
      </c>
    </row>
    <row r="10116" spans="1:7">
      <c r="A10116" s="389" t="s">
        <v>535</v>
      </c>
      <c r="B10116" s="389" t="s">
        <v>517</v>
      </c>
      <c r="C10116" s="389">
        <v>5.2549376576100002</v>
      </c>
      <c r="D10116" s="389" t="s">
        <v>663</v>
      </c>
      <c r="E10116" s="389" t="s">
        <v>648</v>
      </c>
      <c r="F10116" s="389" t="s">
        <v>664</v>
      </c>
      <c r="G10116" s="389" t="s">
        <v>649</v>
      </c>
    </row>
    <row r="10117" spans="1:7">
      <c r="A10117" s="389" t="s">
        <v>551</v>
      </c>
      <c r="B10117" s="389" t="s">
        <v>517</v>
      </c>
      <c r="C10117" s="389">
        <v>6.6441734623300004</v>
      </c>
      <c r="D10117" s="389" t="s">
        <v>663</v>
      </c>
      <c r="E10117" s="389" t="s">
        <v>648</v>
      </c>
      <c r="F10117" s="389" t="s">
        <v>664</v>
      </c>
      <c r="G10117" s="389" t="s">
        <v>649</v>
      </c>
    </row>
    <row r="10118" spans="1:7">
      <c r="A10118" s="389" t="s">
        <v>551</v>
      </c>
      <c r="B10118" s="389" t="s">
        <v>517</v>
      </c>
      <c r="C10118" s="389">
        <v>6.6441734623300004</v>
      </c>
      <c r="D10118" s="389" t="s">
        <v>663</v>
      </c>
      <c r="E10118" s="389" t="s">
        <v>648</v>
      </c>
      <c r="F10118" s="389" t="s">
        <v>664</v>
      </c>
      <c r="G10118" s="389" t="s">
        <v>649</v>
      </c>
    </row>
    <row r="10119" spans="1:7">
      <c r="A10119" s="389" t="s">
        <v>528</v>
      </c>
      <c r="B10119" s="389" t="s">
        <v>517</v>
      </c>
      <c r="C10119" s="389">
        <v>7.3010249280400004</v>
      </c>
      <c r="D10119" s="389" t="s">
        <v>663</v>
      </c>
      <c r="E10119" s="389" t="s">
        <v>648</v>
      </c>
      <c r="F10119" s="389" t="s">
        <v>664</v>
      </c>
      <c r="G10119" s="389" t="s">
        <v>649</v>
      </c>
    </row>
    <row r="10120" spans="1:7">
      <c r="A10120" s="389" t="s">
        <v>555</v>
      </c>
      <c r="B10120" s="389" t="s">
        <v>517</v>
      </c>
      <c r="C10120" s="389">
        <v>7.5889934452299999</v>
      </c>
      <c r="D10120" s="389" t="s">
        <v>663</v>
      </c>
      <c r="E10120" s="389" t="s">
        <v>648</v>
      </c>
      <c r="F10120" s="389" t="s">
        <v>664</v>
      </c>
      <c r="G10120" s="389" t="s">
        <v>649</v>
      </c>
    </row>
    <row r="10121" spans="1:7">
      <c r="A10121" s="389" t="s">
        <v>577</v>
      </c>
      <c r="B10121" s="389" t="s">
        <v>517</v>
      </c>
      <c r="C10121" s="389">
        <v>1.58942576379</v>
      </c>
      <c r="D10121" s="389" t="s">
        <v>663</v>
      </c>
      <c r="E10121" s="389" t="s">
        <v>648</v>
      </c>
      <c r="F10121" s="389" t="s">
        <v>664</v>
      </c>
      <c r="G10121" s="389" t="s">
        <v>649</v>
      </c>
    </row>
    <row r="10122" spans="1:7">
      <c r="A10122" s="389" t="s">
        <v>552</v>
      </c>
      <c r="B10122" s="389" t="s">
        <v>517</v>
      </c>
      <c r="C10122" s="389">
        <v>13.1734373911</v>
      </c>
      <c r="D10122" s="389" t="s">
        <v>663</v>
      </c>
      <c r="E10122" s="389" t="s">
        <v>648</v>
      </c>
      <c r="F10122" s="389" t="s">
        <v>664</v>
      </c>
      <c r="G10122" s="389" t="s">
        <v>649</v>
      </c>
    </row>
    <row r="10123" spans="1:7">
      <c r="A10123" s="389" t="s">
        <v>554</v>
      </c>
      <c r="B10123" s="389" t="s">
        <v>517</v>
      </c>
      <c r="C10123" s="389">
        <v>2.3372527994399999</v>
      </c>
      <c r="D10123" s="389" t="s">
        <v>663</v>
      </c>
      <c r="E10123" s="389" t="s">
        <v>648</v>
      </c>
      <c r="F10123" s="389" t="s">
        <v>664</v>
      </c>
      <c r="G10123" s="389" t="s">
        <v>649</v>
      </c>
    </row>
    <row r="10124" spans="1:7">
      <c r="A10124" s="389" t="s">
        <v>554</v>
      </c>
      <c r="B10124" s="389" t="s">
        <v>517</v>
      </c>
      <c r="C10124" s="389">
        <v>2.3372527994399999</v>
      </c>
      <c r="D10124" s="389" t="s">
        <v>663</v>
      </c>
      <c r="E10124" s="389" t="s">
        <v>648</v>
      </c>
      <c r="F10124" s="389" t="s">
        <v>664</v>
      </c>
      <c r="G10124" s="389" t="s">
        <v>649</v>
      </c>
    </row>
    <row r="10125" spans="1:7">
      <c r="A10125" s="389" t="s">
        <v>554</v>
      </c>
      <c r="B10125" s="389" t="s">
        <v>517</v>
      </c>
      <c r="C10125" s="389">
        <v>2.3372527994399999</v>
      </c>
      <c r="D10125" s="389" t="s">
        <v>663</v>
      </c>
      <c r="E10125" s="389" t="s">
        <v>648</v>
      </c>
      <c r="F10125" s="389" t="s">
        <v>664</v>
      </c>
      <c r="G10125" s="389" t="s">
        <v>649</v>
      </c>
    </row>
    <row r="10126" spans="1:7">
      <c r="A10126" s="389" t="s">
        <v>554</v>
      </c>
      <c r="B10126" s="389" t="s">
        <v>517</v>
      </c>
      <c r="C10126" s="389">
        <v>2.3372527994399999</v>
      </c>
      <c r="D10126" s="389" t="s">
        <v>663</v>
      </c>
      <c r="E10126" s="389" t="s">
        <v>648</v>
      </c>
      <c r="F10126" s="389" t="s">
        <v>664</v>
      </c>
      <c r="G10126" s="389" t="s">
        <v>649</v>
      </c>
    </row>
    <row r="10127" spans="1:7">
      <c r="A10127" s="389" t="s">
        <v>578</v>
      </c>
      <c r="B10127" s="389" t="s">
        <v>517</v>
      </c>
      <c r="C10127" s="389">
        <v>2.3372527994399999</v>
      </c>
      <c r="D10127" s="389" t="s">
        <v>663</v>
      </c>
      <c r="E10127" s="389" t="s">
        <v>648</v>
      </c>
      <c r="F10127" s="389" t="s">
        <v>664</v>
      </c>
      <c r="G10127" s="389" t="s">
        <v>649</v>
      </c>
    </row>
    <row r="10128" spans="1:7">
      <c r="A10128" s="389" t="s">
        <v>578</v>
      </c>
      <c r="B10128" s="389" t="s">
        <v>517</v>
      </c>
      <c r="C10128" s="389">
        <v>2.3372527994399999</v>
      </c>
      <c r="D10128" s="389" t="s">
        <v>663</v>
      </c>
      <c r="E10128" s="389" t="s">
        <v>648</v>
      </c>
      <c r="F10128" s="389" t="s">
        <v>664</v>
      </c>
      <c r="G10128" s="389" t="s">
        <v>649</v>
      </c>
    </row>
    <row r="10129" spans="1:7">
      <c r="A10129" s="389" t="s">
        <v>524</v>
      </c>
      <c r="B10129" s="389" t="s">
        <v>517</v>
      </c>
      <c r="C10129" s="389">
        <v>29.644137244300001</v>
      </c>
      <c r="D10129" s="389" t="s">
        <v>663</v>
      </c>
      <c r="E10129" s="389" t="s">
        <v>648</v>
      </c>
      <c r="F10129" s="389" t="s">
        <v>664</v>
      </c>
      <c r="G10129" s="389" t="s">
        <v>649</v>
      </c>
    </row>
    <row r="10130" spans="1:7">
      <c r="A10130" s="389" t="s">
        <v>543</v>
      </c>
      <c r="B10130" s="389" t="s">
        <v>517</v>
      </c>
      <c r="C10130" s="389">
        <v>4.5665847053200004</v>
      </c>
      <c r="D10130" s="389" t="s">
        <v>663</v>
      </c>
      <c r="E10130" s="389" t="s">
        <v>648</v>
      </c>
      <c r="F10130" s="389" t="s">
        <v>664</v>
      </c>
      <c r="G10130" s="389" t="s">
        <v>649</v>
      </c>
    </row>
    <row r="10131" spans="1:7">
      <c r="A10131" s="389" t="s">
        <v>543</v>
      </c>
      <c r="B10131" s="389" t="s">
        <v>517</v>
      </c>
      <c r="C10131" s="389">
        <v>4.5665847053200004</v>
      </c>
      <c r="D10131" s="389" t="s">
        <v>663</v>
      </c>
      <c r="E10131" s="389" t="s">
        <v>648</v>
      </c>
      <c r="F10131" s="389" t="s">
        <v>664</v>
      </c>
      <c r="G10131" s="389" t="s">
        <v>649</v>
      </c>
    </row>
    <row r="10132" spans="1:7">
      <c r="A10132" s="389" t="s">
        <v>543</v>
      </c>
      <c r="B10132" s="389" t="s">
        <v>517</v>
      </c>
      <c r="C10132" s="389">
        <v>4.5665847053200004</v>
      </c>
      <c r="D10132" s="389" t="s">
        <v>663</v>
      </c>
      <c r="E10132" s="389" t="s">
        <v>648</v>
      </c>
      <c r="F10132" s="389" t="s">
        <v>664</v>
      </c>
      <c r="G10132" s="389" t="s">
        <v>649</v>
      </c>
    </row>
    <row r="10133" spans="1:7">
      <c r="A10133" s="389" t="s">
        <v>551</v>
      </c>
      <c r="B10133" s="389" t="s">
        <v>517</v>
      </c>
      <c r="C10133" s="389">
        <v>3.1907686727</v>
      </c>
      <c r="D10133" s="389" t="s">
        <v>663</v>
      </c>
      <c r="E10133" s="389" t="s">
        <v>648</v>
      </c>
      <c r="F10133" s="389" t="s">
        <v>664</v>
      </c>
      <c r="G10133" s="389" t="s">
        <v>649</v>
      </c>
    </row>
    <row r="10134" spans="1:7">
      <c r="A10134" s="389" t="s">
        <v>551</v>
      </c>
      <c r="B10134" s="389" t="s">
        <v>517</v>
      </c>
      <c r="C10134" s="389">
        <v>1.9954015353800001</v>
      </c>
      <c r="D10134" s="389" t="s">
        <v>663</v>
      </c>
      <c r="E10134" s="389" t="s">
        <v>648</v>
      </c>
      <c r="F10134" s="389" t="s">
        <v>664</v>
      </c>
      <c r="G10134" s="389" t="s">
        <v>649</v>
      </c>
    </row>
    <row r="10135" spans="1:7">
      <c r="A10135" s="389" t="s">
        <v>571</v>
      </c>
      <c r="B10135" s="389" t="s">
        <v>517</v>
      </c>
      <c r="C10135" s="389">
        <v>11.200385689200001</v>
      </c>
      <c r="D10135" s="389" t="s">
        <v>663</v>
      </c>
      <c r="E10135" s="389" t="s">
        <v>648</v>
      </c>
      <c r="F10135" s="389" t="s">
        <v>664</v>
      </c>
      <c r="G10135" s="389" t="s">
        <v>649</v>
      </c>
    </row>
    <row r="10136" spans="1:7">
      <c r="A10136" s="389" t="s">
        <v>547</v>
      </c>
      <c r="B10136" s="389" t="s">
        <v>517</v>
      </c>
      <c r="C10136" s="389">
        <v>17.721955117299899</v>
      </c>
      <c r="D10136" s="389" t="s">
        <v>663</v>
      </c>
      <c r="E10136" s="389" t="s">
        <v>648</v>
      </c>
      <c r="F10136" s="389" t="s">
        <v>664</v>
      </c>
      <c r="G10136" s="389" t="s">
        <v>649</v>
      </c>
    </row>
    <row r="10137" spans="1:7">
      <c r="A10137" s="389" t="s">
        <v>550</v>
      </c>
      <c r="B10137" s="389" t="s">
        <v>517</v>
      </c>
      <c r="C10137" s="389">
        <v>30.484164074500001</v>
      </c>
      <c r="D10137" s="389" t="s">
        <v>663</v>
      </c>
      <c r="E10137" s="389" t="s">
        <v>648</v>
      </c>
      <c r="F10137" s="389" t="s">
        <v>664</v>
      </c>
      <c r="G10137" s="389" t="s">
        <v>649</v>
      </c>
    </row>
    <row r="10138" spans="1:7">
      <c r="A10138" s="389" t="s">
        <v>550</v>
      </c>
      <c r="B10138" s="389" t="s">
        <v>517</v>
      </c>
      <c r="C10138" s="389">
        <v>30.484164074500001</v>
      </c>
      <c r="D10138" s="389" t="s">
        <v>663</v>
      </c>
      <c r="E10138" s="389" t="s">
        <v>648</v>
      </c>
      <c r="F10138" s="389" t="s">
        <v>664</v>
      </c>
      <c r="G10138" s="389" t="s">
        <v>649</v>
      </c>
    </row>
    <row r="10139" spans="1:7">
      <c r="A10139" s="389" t="s">
        <v>550</v>
      </c>
      <c r="B10139" s="389" t="s">
        <v>517</v>
      </c>
      <c r="C10139" s="389">
        <v>30.484164074500001</v>
      </c>
      <c r="D10139" s="389" t="s">
        <v>663</v>
      </c>
      <c r="E10139" s="389" t="s">
        <v>648</v>
      </c>
      <c r="F10139" s="389" t="s">
        <v>664</v>
      </c>
      <c r="G10139" s="389" t="s">
        <v>649</v>
      </c>
    </row>
    <row r="10140" spans="1:7">
      <c r="A10140" s="389" t="s">
        <v>571</v>
      </c>
      <c r="B10140" s="389" t="s">
        <v>517</v>
      </c>
      <c r="C10140" s="389">
        <v>6.7346299677900001</v>
      </c>
      <c r="D10140" s="389" t="s">
        <v>663</v>
      </c>
      <c r="E10140" s="389" t="s">
        <v>648</v>
      </c>
      <c r="F10140" s="389" t="s">
        <v>664</v>
      </c>
      <c r="G10140" s="389" t="s">
        <v>649</v>
      </c>
    </row>
    <row r="10141" spans="1:7">
      <c r="A10141" s="389" t="s">
        <v>551</v>
      </c>
      <c r="B10141" s="389" t="s">
        <v>517</v>
      </c>
      <c r="C10141" s="389">
        <v>6.9843446233900002</v>
      </c>
      <c r="D10141" s="389" t="s">
        <v>663</v>
      </c>
      <c r="E10141" s="389" t="s">
        <v>648</v>
      </c>
      <c r="F10141" s="389" t="s">
        <v>664</v>
      </c>
      <c r="G10141" s="389" t="s">
        <v>649</v>
      </c>
    </row>
    <row r="10142" spans="1:7">
      <c r="A10142" s="389" t="s">
        <v>571</v>
      </c>
      <c r="B10142" s="389" t="s">
        <v>517</v>
      </c>
      <c r="C10142" s="389">
        <v>0.973314836116</v>
      </c>
      <c r="D10142" s="389" t="s">
        <v>663</v>
      </c>
      <c r="E10142" s="389" t="s">
        <v>648</v>
      </c>
      <c r="F10142" s="389" t="s">
        <v>664</v>
      </c>
      <c r="G10142" s="389" t="s">
        <v>649</v>
      </c>
    </row>
    <row r="10143" spans="1:7">
      <c r="A10143" s="389" t="s">
        <v>547</v>
      </c>
      <c r="B10143" s="389" t="s">
        <v>517</v>
      </c>
      <c r="C10143" s="389">
        <v>10.0293115125</v>
      </c>
      <c r="D10143" s="389" t="s">
        <v>663</v>
      </c>
      <c r="E10143" s="389" t="s">
        <v>648</v>
      </c>
      <c r="F10143" s="389" t="s">
        <v>664</v>
      </c>
      <c r="G10143" s="389" t="s">
        <v>649</v>
      </c>
    </row>
    <row r="10144" spans="1:7">
      <c r="A10144" s="389" t="s">
        <v>527</v>
      </c>
      <c r="B10144" s="389" t="s">
        <v>517</v>
      </c>
      <c r="C10144" s="389">
        <v>0.36749705228000001</v>
      </c>
      <c r="D10144" s="389" t="s">
        <v>663</v>
      </c>
      <c r="E10144" s="389" t="s">
        <v>648</v>
      </c>
      <c r="F10144" s="389" t="s">
        <v>664</v>
      </c>
      <c r="G10144" s="389" t="s">
        <v>649</v>
      </c>
    </row>
    <row r="10145" spans="1:7">
      <c r="A10145" s="389" t="s">
        <v>551</v>
      </c>
      <c r="B10145" s="389" t="s">
        <v>517</v>
      </c>
      <c r="C10145" s="389">
        <v>11.5615765856999</v>
      </c>
      <c r="D10145" s="389" t="s">
        <v>663</v>
      </c>
      <c r="E10145" s="389" t="s">
        <v>648</v>
      </c>
      <c r="F10145" s="389" t="s">
        <v>664</v>
      </c>
      <c r="G10145" s="389" t="s">
        <v>649</v>
      </c>
    </row>
    <row r="10146" spans="1:7">
      <c r="A10146" s="389" t="s">
        <v>551</v>
      </c>
      <c r="B10146" s="389" t="s">
        <v>517</v>
      </c>
      <c r="C10146" s="389">
        <v>11.5615765856999</v>
      </c>
      <c r="D10146" s="389" t="s">
        <v>663</v>
      </c>
      <c r="E10146" s="389" t="s">
        <v>648</v>
      </c>
      <c r="F10146" s="389" t="s">
        <v>664</v>
      </c>
      <c r="G10146" s="389" t="s">
        <v>649</v>
      </c>
    </row>
    <row r="10147" spans="1:7">
      <c r="A10147" s="389" t="s">
        <v>560</v>
      </c>
      <c r="B10147" s="389" t="s">
        <v>517</v>
      </c>
      <c r="C10147" s="389">
        <v>1.7453067821799999</v>
      </c>
      <c r="D10147" s="389" t="s">
        <v>663</v>
      </c>
      <c r="E10147" s="389" t="s">
        <v>648</v>
      </c>
      <c r="F10147" s="389" t="s">
        <v>664</v>
      </c>
      <c r="G10147" s="389" t="s">
        <v>649</v>
      </c>
    </row>
    <row r="10148" spans="1:7">
      <c r="A10148" s="389" t="s">
        <v>577</v>
      </c>
      <c r="B10148" s="389" t="s">
        <v>517</v>
      </c>
      <c r="C10148" s="389">
        <v>1.7453067821799999</v>
      </c>
      <c r="D10148" s="389" t="s">
        <v>663</v>
      </c>
      <c r="E10148" s="389" t="s">
        <v>648</v>
      </c>
      <c r="F10148" s="389" t="s">
        <v>664</v>
      </c>
      <c r="G10148" s="389" t="s">
        <v>649</v>
      </c>
    </row>
    <row r="10149" spans="1:7">
      <c r="A10149" s="389" t="s">
        <v>530</v>
      </c>
      <c r="B10149" s="389" t="s">
        <v>517</v>
      </c>
      <c r="C10149" s="389">
        <v>7.7150516105699998</v>
      </c>
      <c r="D10149" s="389" t="s">
        <v>663</v>
      </c>
      <c r="E10149" s="389" t="s">
        <v>648</v>
      </c>
      <c r="F10149" s="389" t="s">
        <v>664</v>
      </c>
      <c r="G10149" s="389" t="s">
        <v>649</v>
      </c>
    </row>
    <row r="10150" spans="1:7">
      <c r="A10150" s="389" t="s">
        <v>544</v>
      </c>
      <c r="B10150" s="389" t="s">
        <v>517</v>
      </c>
      <c r="C10150" s="389">
        <v>9.6966452801600003</v>
      </c>
      <c r="D10150" s="389" t="s">
        <v>663</v>
      </c>
      <c r="E10150" s="389" t="s">
        <v>648</v>
      </c>
      <c r="F10150" s="389" t="s">
        <v>664</v>
      </c>
      <c r="G10150" s="389" t="s">
        <v>649</v>
      </c>
    </row>
    <row r="10151" spans="1:7">
      <c r="A10151" s="389" t="s">
        <v>544</v>
      </c>
      <c r="B10151" s="389" t="s">
        <v>517</v>
      </c>
      <c r="C10151" s="389">
        <v>9.6966452801600003</v>
      </c>
      <c r="D10151" s="389" t="s">
        <v>663</v>
      </c>
      <c r="E10151" s="389" t="s">
        <v>648</v>
      </c>
      <c r="F10151" s="389" t="s">
        <v>664</v>
      </c>
      <c r="G10151" s="389" t="s">
        <v>649</v>
      </c>
    </row>
    <row r="10152" spans="1:7">
      <c r="A10152" s="389" t="s">
        <v>544</v>
      </c>
      <c r="B10152" s="389" t="s">
        <v>517</v>
      </c>
      <c r="C10152" s="389">
        <v>9.6966452801600003</v>
      </c>
      <c r="D10152" s="389" t="s">
        <v>663</v>
      </c>
      <c r="E10152" s="389" t="s">
        <v>648</v>
      </c>
      <c r="F10152" s="389" t="s">
        <v>664</v>
      </c>
      <c r="G10152" s="389" t="s">
        <v>649</v>
      </c>
    </row>
    <row r="10153" spans="1:7">
      <c r="A10153" s="389" t="s">
        <v>577</v>
      </c>
      <c r="B10153" s="389" t="s">
        <v>517</v>
      </c>
      <c r="C10153" s="389">
        <v>3.53258899246</v>
      </c>
      <c r="D10153" s="389" t="s">
        <v>663</v>
      </c>
      <c r="E10153" s="389" t="s">
        <v>648</v>
      </c>
      <c r="F10153" s="389" t="s">
        <v>664</v>
      </c>
      <c r="G10153" s="389" t="s">
        <v>649</v>
      </c>
    </row>
    <row r="10154" spans="1:7">
      <c r="A10154" s="389" t="s">
        <v>577</v>
      </c>
      <c r="B10154" s="389" t="s">
        <v>517</v>
      </c>
      <c r="C10154" s="389">
        <v>3.53258899246</v>
      </c>
      <c r="D10154" s="389" t="s">
        <v>663</v>
      </c>
      <c r="E10154" s="389" t="s">
        <v>648</v>
      </c>
      <c r="F10154" s="389" t="s">
        <v>664</v>
      </c>
      <c r="G10154" s="389" t="s">
        <v>649</v>
      </c>
    </row>
    <row r="10155" spans="1:7">
      <c r="A10155" s="389" t="s">
        <v>547</v>
      </c>
      <c r="B10155" s="389" t="s">
        <v>517</v>
      </c>
      <c r="C10155" s="389">
        <v>28.853577032099899</v>
      </c>
      <c r="D10155" s="389" t="s">
        <v>663</v>
      </c>
      <c r="E10155" s="389" t="s">
        <v>648</v>
      </c>
      <c r="F10155" s="389" t="s">
        <v>664</v>
      </c>
      <c r="G10155" s="389" t="s">
        <v>649</v>
      </c>
    </row>
    <row r="10156" spans="1:7">
      <c r="A10156" s="389" t="s">
        <v>551</v>
      </c>
      <c r="B10156" s="389" t="s">
        <v>517</v>
      </c>
      <c r="C10156" s="389">
        <v>2.5597015570099999</v>
      </c>
      <c r="D10156" s="389" t="s">
        <v>663</v>
      </c>
      <c r="E10156" s="389" t="s">
        <v>648</v>
      </c>
      <c r="F10156" s="389" t="s">
        <v>664</v>
      </c>
      <c r="G10156" s="389" t="s">
        <v>649</v>
      </c>
    </row>
    <row r="10157" spans="1:7">
      <c r="A10157" s="389" t="s">
        <v>551</v>
      </c>
      <c r="B10157" s="389" t="s">
        <v>517</v>
      </c>
      <c r="C10157" s="389">
        <v>2.5597015570099999</v>
      </c>
      <c r="D10157" s="389" t="s">
        <v>663</v>
      </c>
      <c r="E10157" s="389" t="s">
        <v>648</v>
      </c>
      <c r="F10157" s="389" t="s">
        <v>664</v>
      </c>
      <c r="G10157" s="389" t="s">
        <v>649</v>
      </c>
    </row>
    <row r="10158" spans="1:7">
      <c r="A10158" s="389" t="s">
        <v>551</v>
      </c>
      <c r="B10158" s="389" t="s">
        <v>517</v>
      </c>
      <c r="C10158" s="389">
        <v>2.5597015570099999</v>
      </c>
      <c r="D10158" s="389" t="s">
        <v>663</v>
      </c>
      <c r="E10158" s="389" t="s">
        <v>648</v>
      </c>
      <c r="F10158" s="389" t="s">
        <v>664</v>
      </c>
      <c r="G10158" s="389" t="s">
        <v>649</v>
      </c>
    </row>
    <row r="10159" spans="1:7">
      <c r="A10159" s="389" t="s">
        <v>528</v>
      </c>
      <c r="B10159" s="389" t="s">
        <v>517</v>
      </c>
      <c r="C10159" s="389">
        <v>5.3954250456399997</v>
      </c>
      <c r="D10159" s="389" t="s">
        <v>663</v>
      </c>
      <c r="E10159" s="389" t="s">
        <v>648</v>
      </c>
      <c r="F10159" s="389" t="s">
        <v>664</v>
      </c>
      <c r="G10159" s="389" t="s">
        <v>649</v>
      </c>
    </row>
    <row r="10160" spans="1:7">
      <c r="A10160" s="389" t="s">
        <v>560</v>
      </c>
      <c r="B10160" s="389" t="s">
        <v>517</v>
      </c>
      <c r="C10160" s="389">
        <v>0.79062467453999996</v>
      </c>
      <c r="D10160" s="389" t="s">
        <v>663</v>
      </c>
      <c r="E10160" s="389" t="s">
        <v>648</v>
      </c>
      <c r="F10160" s="389" t="s">
        <v>664</v>
      </c>
      <c r="G10160" s="389" t="s">
        <v>649</v>
      </c>
    </row>
    <row r="10161" spans="1:7">
      <c r="A10161" s="389" t="s">
        <v>560</v>
      </c>
      <c r="B10161" s="389" t="s">
        <v>517</v>
      </c>
      <c r="C10161" s="389">
        <v>0.79062467453999996</v>
      </c>
      <c r="D10161" s="389" t="s">
        <v>663</v>
      </c>
      <c r="E10161" s="389" t="s">
        <v>648</v>
      </c>
      <c r="F10161" s="389" t="s">
        <v>664</v>
      </c>
      <c r="G10161" s="389" t="s">
        <v>649</v>
      </c>
    </row>
    <row r="10162" spans="1:7">
      <c r="A10162" s="389" t="s">
        <v>560</v>
      </c>
      <c r="B10162" s="389" t="s">
        <v>517</v>
      </c>
      <c r="C10162" s="389">
        <v>0.79062467453999996</v>
      </c>
      <c r="D10162" s="389" t="s">
        <v>663</v>
      </c>
      <c r="E10162" s="389" t="s">
        <v>648</v>
      </c>
      <c r="F10162" s="389" t="s">
        <v>664</v>
      </c>
      <c r="G10162" s="389" t="s">
        <v>649</v>
      </c>
    </row>
    <row r="10163" spans="1:7">
      <c r="A10163" s="389" t="s">
        <v>577</v>
      </c>
      <c r="B10163" s="389" t="s">
        <v>517</v>
      </c>
      <c r="C10163" s="389">
        <v>6.6390045510000002</v>
      </c>
      <c r="D10163" s="389" t="s">
        <v>663</v>
      </c>
      <c r="E10163" s="389" t="s">
        <v>648</v>
      </c>
      <c r="F10163" s="389" t="s">
        <v>664</v>
      </c>
      <c r="G10163" s="389" t="s">
        <v>649</v>
      </c>
    </row>
    <row r="10164" spans="1:7">
      <c r="A10164" s="389" t="s">
        <v>577</v>
      </c>
      <c r="B10164" s="389" t="s">
        <v>517</v>
      </c>
      <c r="C10164" s="389">
        <v>6.6390045510000002</v>
      </c>
      <c r="D10164" s="389" t="s">
        <v>663</v>
      </c>
      <c r="E10164" s="389" t="s">
        <v>648</v>
      </c>
      <c r="F10164" s="389" t="s">
        <v>664</v>
      </c>
      <c r="G10164" s="389" t="s">
        <v>649</v>
      </c>
    </row>
    <row r="10165" spans="1:7">
      <c r="A10165" s="389" t="s">
        <v>577</v>
      </c>
      <c r="B10165" s="389" t="s">
        <v>517</v>
      </c>
      <c r="C10165" s="389">
        <v>6.6390045510000002</v>
      </c>
      <c r="D10165" s="389" t="s">
        <v>663</v>
      </c>
      <c r="E10165" s="389" t="s">
        <v>648</v>
      </c>
      <c r="F10165" s="389" t="s">
        <v>664</v>
      </c>
      <c r="G10165" s="389" t="s">
        <v>649</v>
      </c>
    </row>
    <row r="10166" spans="1:7">
      <c r="A10166" s="389" t="s">
        <v>577</v>
      </c>
      <c r="B10166" s="389" t="s">
        <v>517</v>
      </c>
      <c r="C10166" s="389">
        <v>6.6390045510000002</v>
      </c>
      <c r="D10166" s="389" t="s">
        <v>663</v>
      </c>
      <c r="E10166" s="389" t="s">
        <v>648</v>
      </c>
      <c r="F10166" s="389" t="s">
        <v>664</v>
      </c>
      <c r="G10166" s="389" t="s">
        <v>649</v>
      </c>
    </row>
    <row r="10167" spans="1:7">
      <c r="A10167" s="389" t="s">
        <v>577</v>
      </c>
      <c r="B10167" s="389" t="s">
        <v>517</v>
      </c>
      <c r="C10167" s="389">
        <v>6.6390045510000002</v>
      </c>
      <c r="D10167" s="389" t="s">
        <v>663</v>
      </c>
      <c r="E10167" s="389" t="s">
        <v>648</v>
      </c>
      <c r="F10167" s="389" t="s">
        <v>664</v>
      </c>
      <c r="G10167" s="389" t="s">
        <v>649</v>
      </c>
    </row>
    <row r="10168" spans="1:7">
      <c r="A10168" s="389" t="s">
        <v>544</v>
      </c>
      <c r="B10168" s="389" t="s">
        <v>517</v>
      </c>
      <c r="C10168" s="389">
        <v>2.8349591325799999</v>
      </c>
      <c r="D10168" s="389" t="s">
        <v>663</v>
      </c>
      <c r="E10168" s="389" t="s">
        <v>648</v>
      </c>
      <c r="F10168" s="389" t="s">
        <v>664</v>
      </c>
      <c r="G10168" s="389" t="s">
        <v>649</v>
      </c>
    </row>
    <row r="10169" spans="1:7">
      <c r="A10169" s="389" t="s">
        <v>544</v>
      </c>
      <c r="B10169" s="389" t="s">
        <v>517</v>
      </c>
      <c r="C10169" s="389">
        <v>2.8349591325799999</v>
      </c>
      <c r="D10169" s="389" t="s">
        <v>663</v>
      </c>
      <c r="E10169" s="389" t="s">
        <v>648</v>
      </c>
      <c r="F10169" s="389" t="s">
        <v>664</v>
      </c>
      <c r="G10169" s="389" t="s">
        <v>649</v>
      </c>
    </row>
    <row r="10170" spans="1:7">
      <c r="A10170" s="389" t="s">
        <v>524</v>
      </c>
      <c r="B10170" s="389" t="s">
        <v>517</v>
      </c>
      <c r="C10170" s="389">
        <v>6.2217342116500003</v>
      </c>
      <c r="D10170" s="389" t="s">
        <v>663</v>
      </c>
      <c r="E10170" s="389" t="s">
        <v>648</v>
      </c>
      <c r="F10170" s="389" t="s">
        <v>664</v>
      </c>
      <c r="G10170" s="389" t="s">
        <v>649</v>
      </c>
    </row>
    <row r="10171" spans="1:7">
      <c r="A10171" s="389" t="s">
        <v>550</v>
      </c>
      <c r="B10171" s="389" t="s">
        <v>517</v>
      </c>
      <c r="C10171" s="389">
        <v>4.9004631141699999</v>
      </c>
      <c r="D10171" s="389" t="s">
        <v>663</v>
      </c>
      <c r="E10171" s="389" t="s">
        <v>648</v>
      </c>
      <c r="F10171" s="389" t="s">
        <v>664</v>
      </c>
      <c r="G10171" s="389" t="s">
        <v>649</v>
      </c>
    </row>
    <row r="10172" spans="1:7">
      <c r="A10172" s="389" t="s">
        <v>527</v>
      </c>
      <c r="B10172" s="389" t="s">
        <v>517</v>
      </c>
      <c r="C10172" s="389">
        <v>9.3906635284799904</v>
      </c>
      <c r="D10172" s="389" t="s">
        <v>663</v>
      </c>
      <c r="E10172" s="389" t="s">
        <v>648</v>
      </c>
      <c r="F10172" s="389" t="s">
        <v>664</v>
      </c>
      <c r="G10172" s="389" t="s">
        <v>649</v>
      </c>
    </row>
    <row r="10173" spans="1:7">
      <c r="A10173" s="389" t="s">
        <v>547</v>
      </c>
      <c r="B10173" s="389" t="s">
        <v>517</v>
      </c>
      <c r="C10173" s="389">
        <v>50.6308915945</v>
      </c>
      <c r="D10173" s="389" t="s">
        <v>663</v>
      </c>
      <c r="E10173" s="389" t="s">
        <v>648</v>
      </c>
      <c r="F10173" s="389" t="s">
        <v>664</v>
      </c>
      <c r="G10173" s="389" t="s">
        <v>649</v>
      </c>
    </row>
    <row r="10174" spans="1:7">
      <c r="A10174" s="389" t="s">
        <v>562</v>
      </c>
      <c r="B10174" s="389" t="s">
        <v>517</v>
      </c>
      <c r="C10174" s="389">
        <v>0.87061796338099995</v>
      </c>
      <c r="D10174" s="389" t="s">
        <v>663</v>
      </c>
      <c r="E10174" s="389" t="s">
        <v>648</v>
      </c>
      <c r="F10174" s="389" t="s">
        <v>671</v>
      </c>
      <c r="G10174" s="389" t="s">
        <v>649</v>
      </c>
    </row>
    <row r="10175" spans="1:7">
      <c r="A10175" s="389" t="s">
        <v>514</v>
      </c>
      <c r="B10175" s="389" t="s">
        <v>517</v>
      </c>
      <c r="C10175" s="389">
        <v>2.12051120331</v>
      </c>
      <c r="D10175" s="389" t="s">
        <v>663</v>
      </c>
      <c r="E10175" s="389" t="s">
        <v>652</v>
      </c>
      <c r="F10175" s="389" t="s">
        <v>650</v>
      </c>
      <c r="G10175" s="389" t="s">
        <v>649</v>
      </c>
    </row>
    <row r="10176" spans="1:7">
      <c r="A10176" s="389" t="s">
        <v>578</v>
      </c>
      <c r="B10176" s="389" t="s">
        <v>517</v>
      </c>
      <c r="C10176" s="389">
        <v>0.62823448039399998</v>
      </c>
      <c r="D10176" s="389" t="s">
        <v>663</v>
      </c>
      <c r="E10176" s="389" t="s">
        <v>652</v>
      </c>
      <c r="F10176" s="389" t="s">
        <v>650</v>
      </c>
      <c r="G10176" s="389" t="s">
        <v>649</v>
      </c>
    </row>
    <row r="10177" spans="1:7">
      <c r="A10177" s="389" t="s">
        <v>525</v>
      </c>
      <c r="B10177" s="389" t="s">
        <v>517</v>
      </c>
      <c r="C10177" s="389">
        <v>0.70052107928899998</v>
      </c>
      <c r="D10177" s="389" t="s">
        <v>663</v>
      </c>
      <c r="E10177" s="389" t="s">
        <v>652</v>
      </c>
      <c r="F10177" s="389" t="s">
        <v>650</v>
      </c>
      <c r="G10177" s="389" t="s">
        <v>649</v>
      </c>
    </row>
    <row r="10178" spans="1:7">
      <c r="A10178" s="389" t="s">
        <v>568</v>
      </c>
      <c r="B10178" s="389" t="s">
        <v>517</v>
      </c>
      <c r="C10178" s="389">
        <v>0.70052107928899998</v>
      </c>
      <c r="D10178" s="389" t="s">
        <v>663</v>
      </c>
      <c r="E10178" s="389" t="s">
        <v>652</v>
      </c>
      <c r="F10178" s="389" t="s">
        <v>650</v>
      </c>
      <c r="G10178" s="389" t="s">
        <v>649</v>
      </c>
    </row>
    <row r="10179" spans="1:7">
      <c r="A10179" s="389" t="s">
        <v>578</v>
      </c>
      <c r="B10179" s="389" t="s">
        <v>517</v>
      </c>
      <c r="C10179" s="389">
        <v>1.34043867649</v>
      </c>
      <c r="D10179" s="389" t="s">
        <v>663</v>
      </c>
      <c r="E10179" s="389" t="s">
        <v>652</v>
      </c>
      <c r="F10179" s="389" t="s">
        <v>650</v>
      </c>
      <c r="G10179" s="389" t="s">
        <v>649</v>
      </c>
    </row>
    <row r="10180" spans="1:7">
      <c r="A10180" s="389" t="s">
        <v>578</v>
      </c>
      <c r="B10180" s="389" t="s">
        <v>517</v>
      </c>
      <c r="C10180" s="389">
        <v>1.34043867649</v>
      </c>
      <c r="D10180" s="389" t="s">
        <v>663</v>
      </c>
      <c r="E10180" s="389" t="s">
        <v>652</v>
      </c>
      <c r="F10180" s="389" t="s">
        <v>650</v>
      </c>
      <c r="G10180" s="389" t="s">
        <v>649</v>
      </c>
    </row>
    <row r="10181" spans="1:7">
      <c r="A10181" s="389" t="s">
        <v>578</v>
      </c>
      <c r="B10181" s="389" t="s">
        <v>517</v>
      </c>
      <c r="C10181" s="389">
        <v>1.34043867649</v>
      </c>
      <c r="D10181" s="389" t="s">
        <v>663</v>
      </c>
      <c r="E10181" s="389" t="s">
        <v>652</v>
      </c>
      <c r="F10181" s="389" t="s">
        <v>650</v>
      </c>
      <c r="G10181" s="389" t="s">
        <v>649</v>
      </c>
    </row>
    <row r="10182" spans="1:7">
      <c r="A10182" s="389" t="s">
        <v>525</v>
      </c>
      <c r="B10182" s="389" t="s">
        <v>517</v>
      </c>
      <c r="C10182" s="389">
        <v>0.38521043690399998</v>
      </c>
      <c r="D10182" s="389" t="s">
        <v>663</v>
      </c>
      <c r="E10182" s="389" t="s">
        <v>652</v>
      </c>
      <c r="F10182" s="389" t="s">
        <v>650</v>
      </c>
      <c r="G10182" s="389" t="s">
        <v>649</v>
      </c>
    </row>
    <row r="10183" spans="1:7">
      <c r="A10183" s="389" t="s">
        <v>568</v>
      </c>
      <c r="B10183" s="389" t="s">
        <v>517</v>
      </c>
      <c r="C10183" s="389">
        <v>0.38521043690399998</v>
      </c>
      <c r="D10183" s="389" t="s">
        <v>663</v>
      </c>
      <c r="E10183" s="389" t="s">
        <v>652</v>
      </c>
      <c r="F10183" s="389" t="s">
        <v>650</v>
      </c>
      <c r="G10183" s="389" t="s">
        <v>649</v>
      </c>
    </row>
    <row r="10184" spans="1:7">
      <c r="A10184" s="389" t="s">
        <v>576</v>
      </c>
      <c r="B10184" s="389" t="s">
        <v>517</v>
      </c>
      <c r="C10184" s="389">
        <v>0.50398440849500004</v>
      </c>
      <c r="D10184" s="389" t="s">
        <v>663</v>
      </c>
      <c r="E10184" s="389" t="s">
        <v>652</v>
      </c>
      <c r="F10184" s="389" t="s">
        <v>650</v>
      </c>
      <c r="G10184" s="389" t="s">
        <v>649</v>
      </c>
    </row>
    <row r="10185" spans="1:7">
      <c r="A10185" s="389" t="s">
        <v>578</v>
      </c>
      <c r="B10185" s="389" t="s">
        <v>517</v>
      </c>
      <c r="C10185" s="389">
        <v>0.50398440849500004</v>
      </c>
      <c r="D10185" s="389" t="s">
        <v>663</v>
      </c>
      <c r="E10185" s="389" t="s">
        <v>652</v>
      </c>
      <c r="F10185" s="389" t="s">
        <v>650</v>
      </c>
      <c r="G10185" s="389" t="s">
        <v>649</v>
      </c>
    </row>
    <row r="10186" spans="1:7">
      <c r="A10186" s="389" t="s">
        <v>578</v>
      </c>
      <c r="B10186" s="389" t="s">
        <v>517</v>
      </c>
      <c r="C10186" s="389">
        <v>0.50398440849500004</v>
      </c>
      <c r="D10186" s="389" t="s">
        <v>663</v>
      </c>
      <c r="E10186" s="389" t="s">
        <v>652</v>
      </c>
      <c r="F10186" s="389" t="s">
        <v>650</v>
      </c>
      <c r="G10186" s="389" t="s">
        <v>649</v>
      </c>
    </row>
    <row r="10187" spans="1:7">
      <c r="A10187" s="389" t="s">
        <v>542</v>
      </c>
      <c r="B10187" s="389" t="s">
        <v>517</v>
      </c>
      <c r="C10187" s="389">
        <v>2.0672002870599999</v>
      </c>
      <c r="D10187" s="389" t="s">
        <v>663</v>
      </c>
      <c r="E10187" s="389" t="s">
        <v>652</v>
      </c>
      <c r="F10187" s="389" t="s">
        <v>650</v>
      </c>
      <c r="G10187" s="389" t="s">
        <v>649</v>
      </c>
    </row>
    <row r="10188" spans="1:7">
      <c r="A10188" s="389" t="s">
        <v>565</v>
      </c>
      <c r="B10188" s="389" t="s">
        <v>517</v>
      </c>
      <c r="C10188" s="389">
        <v>5.6351707000399998</v>
      </c>
      <c r="D10188" s="389" t="s">
        <v>663</v>
      </c>
      <c r="E10188" s="389" t="s">
        <v>652</v>
      </c>
      <c r="F10188" s="389" t="s">
        <v>651</v>
      </c>
      <c r="G10188" s="389" t="s">
        <v>649</v>
      </c>
    </row>
    <row r="10189" spans="1:7">
      <c r="A10189" s="389" t="s">
        <v>553</v>
      </c>
      <c r="B10189" s="389" t="s">
        <v>517</v>
      </c>
      <c r="C10189" s="389">
        <v>1.06883703134</v>
      </c>
      <c r="D10189" s="389" t="s">
        <v>663</v>
      </c>
      <c r="E10189" s="389" t="s">
        <v>652</v>
      </c>
      <c r="F10189" s="389" t="s">
        <v>651</v>
      </c>
      <c r="G10189" s="389" t="s">
        <v>649</v>
      </c>
    </row>
    <row r="10190" spans="1:7">
      <c r="A10190" s="389" t="s">
        <v>529</v>
      </c>
      <c r="B10190" s="389" t="s">
        <v>517</v>
      </c>
      <c r="C10190" s="389">
        <v>0.813394511609</v>
      </c>
      <c r="D10190" s="389" t="s">
        <v>663</v>
      </c>
      <c r="E10190" s="389" t="s">
        <v>652</v>
      </c>
      <c r="F10190" s="389" t="s">
        <v>651</v>
      </c>
      <c r="G10190" s="389" t="s">
        <v>649</v>
      </c>
    </row>
    <row r="10191" spans="1:7">
      <c r="A10191" s="389" t="s">
        <v>529</v>
      </c>
      <c r="B10191" s="389" t="s">
        <v>517</v>
      </c>
      <c r="C10191" s="389">
        <v>0.813394511609</v>
      </c>
      <c r="D10191" s="389" t="s">
        <v>663</v>
      </c>
      <c r="E10191" s="389" t="s">
        <v>652</v>
      </c>
      <c r="F10191" s="389" t="s">
        <v>651</v>
      </c>
      <c r="G10191" s="389" t="s">
        <v>649</v>
      </c>
    </row>
    <row r="10192" spans="1:7">
      <c r="A10192" s="389" t="s">
        <v>514</v>
      </c>
      <c r="B10192" s="389" t="s">
        <v>517</v>
      </c>
      <c r="C10192" s="389">
        <v>0.86756042060500005</v>
      </c>
      <c r="D10192" s="389" t="s">
        <v>663</v>
      </c>
      <c r="E10192" s="389" t="s">
        <v>652</v>
      </c>
      <c r="F10192" s="389" t="s">
        <v>651</v>
      </c>
      <c r="G10192" s="389" t="s">
        <v>649</v>
      </c>
    </row>
    <row r="10193" spans="1:7">
      <c r="A10193" s="389" t="s">
        <v>544</v>
      </c>
      <c r="B10193" s="389" t="s">
        <v>517</v>
      </c>
      <c r="C10193" s="389">
        <v>1.2336514081700001</v>
      </c>
      <c r="D10193" s="389" t="s">
        <v>663</v>
      </c>
      <c r="E10193" s="389" t="s">
        <v>652</v>
      </c>
      <c r="F10193" s="389" t="s">
        <v>651</v>
      </c>
      <c r="G10193" s="389" t="s">
        <v>649</v>
      </c>
    </row>
    <row r="10194" spans="1:7">
      <c r="A10194" s="389" t="s">
        <v>525</v>
      </c>
      <c r="B10194" s="389" t="s">
        <v>517</v>
      </c>
      <c r="C10194" s="389">
        <v>2.2516752531800002</v>
      </c>
      <c r="D10194" s="389" t="s">
        <v>663</v>
      </c>
      <c r="E10194" s="389" t="s">
        <v>652</v>
      </c>
      <c r="F10194" s="389" t="s">
        <v>651</v>
      </c>
      <c r="G10194" s="389" t="s">
        <v>649</v>
      </c>
    </row>
    <row r="10195" spans="1:7">
      <c r="A10195" s="389" t="s">
        <v>525</v>
      </c>
      <c r="B10195" s="389" t="s">
        <v>517</v>
      </c>
      <c r="C10195" s="389">
        <v>2.2516752531800002</v>
      </c>
      <c r="D10195" s="389" t="s">
        <v>663</v>
      </c>
      <c r="E10195" s="389" t="s">
        <v>652</v>
      </c>
      <c r="F10195" s="389" t="s">
        <v>651</v>
      </c>
      <c r="G10195" s="389" t="s">
        <v>649</v>
      </c>
    </row>
    <row r="10196" spans="1:7">
      <c r="A10196" s="389" t="s">
        <v>525</v>
      </c>
      <c r="B10196" s="389" t="s">
        <v>517</v>
      </c>
      <c r="C10196" s="389">
        <v>1.07881338295</v>
      </c>
      <c r="D10196" s="389" t="s">
        <v>663</v>
      </c>
      <c r="E10196" s="389" t="s">
        <v>652</v>
      </c>
      <c r="F10196" s="389" t="s">
        <v>651</v>
      </c>
      <c r="G10196" s="389" t="s">
        <v>649</v>
      </c>
    </row>
    <row r="10197" spans="1:7">
      <c r="A10197" s="389" t="s">
        <v>525</v>
      </c>
      <c r="B10197" s="389" t="s">
        <v>517</v>
      </c>
      <c r="C10197" s="389">
        <v>1.07881338295</v>
      </c>
      <c r="D10197" s="389" t="s">
        <v>663</v>
      </c>
      <c r="E10197" s="389" t="s">
        <v>652</v>
      </c>
      <c r="F10197" s="389" t="s">
        <v>651</v>
      </c>
      <c r="G10197" s="389" t="s">
        <v>649</v>
      </c>
    </row>
    <row r="10198" spans="1:7">
      <c r="A10198" s="389" t="s">
        <v>568</v>
      </c>
      <c r="B10198" s="389" t="s">
        <v>517</v>
      </c>
      <c r="C10198" s="389">
        <v>1.07881338295</v>
      </c>
      <c r="D10198" s="389" t="s">
        <v>663</v>
      </c>
      <c r="E10198" s="389" t="s">
        <v>652</v>
      </c>
      <c r="F10198" s="389" t="s">
        <v>651</v>
      </c>
      <c r="G10198" s="389" t="s">
        <v>649</v>
      </c>
    </row>
    <row r="10199" spans="1:7">
      <c r="A10199" s="389" t="s">
        <v>568</v>
      </c>
      <c r="B10199" s="389" t="s">
        <v>517</v>
      </c>
      <c r="C10199" s="389">
        <v>1.07881338295</v>
      </c>
      <c r="D10199" s="389" t="s">
        <v>663</v>
      </c>
      <c r="E10199" s="389" t="s">
        <v>652</v>
      </c>
      <c r="F10199" s="389" t="s">
        <v>651</v>
      </c>
      <c r="G10199" s="389" t="s">
        <v>649</v>
      </c>
    </row>
    <row r="10200" spans="1:7">
      <c r="A10200" s="389" t="s">
        <v>576</v>
      </c>
      <c r="B10200" s="389" t="s">
        <v>517</v>
      </c>
      <c r="C10200" s="389">
        <v>1.1408339782800001</v>
      </c>
      <c r="D10200" s="389" t="s">
        <v>663</v>
      </c>
      <c r="E10200" s="389" t="s">
        <v>652</v>
      </c>
      <c r="F10200" s="389" t="s">
        <v>651</v>
      </c>
      <c r="G10200" s="389" t="s">
        <v>649</v>
      </c>
    </row>
    <row r="10201" spans="1:7">
      <c r="A10201" s="389" t="s">
        <v>578</v>
      </c>
      <c r="B10201" s="389" t="s">
        <v>517</v>
      </c>
      <c r="C10201" s="389">
        <v>1.1408339782800001</v>
      </c>
      <c r="D10201" s="389" t="s">
        <v>663</v>
      </c>
      <c r="E10201" s="389" t="s">
        <v>652</v>
      </c>
      <c r="F10201" s="389" t="s">
        <v>651</v>
      </c>
      <c r="G10201" s="389" t="s">
        <v>649</v>
      </c>
    </row>
    <row r="10202" spans="1:7">
      <c r="A10202" s="389" t="s">
        <v>562</v>
      </c>
      <c r="B10202" s="389" t="s">
        <v>517</v>
      </c>
      <c r="C10202" s="389">
        <v>1.3182775673</v>
      </c>
      <c r="D10202" s="389" t="s">
        <v>663</v>
      </c>
      <c r="E10202" s="389" t="s">
        <v>652</v>
      </c>
      <c r="F10202" s="389" t="s">
        <v>651</v>
      </c>
      <c r="G10202" s="389" t="s">
        <v>649</v>
      </c>
    </row>
    <row r="10203" spans="1:7">
      <c r="A10203" s="389" t="s">
        <v>550</v>
      </c>
      <c r="B10203" s="389" t="s">
        <v>517</v>
      </c>
      <c r="C10203" s="389">
        <v>3.8518451003199998</v>
      </c>
      <c r="D10203" s="389" t="s">
        <v>663</v>
      </c>
      <c r="E10203" s="389" t="s">
        <v>652</v>
      </c>
      <c r="F10203" s="389" t="s">
        <v>651</v>
      </c>
      <c r="G10203" s="389" t="s">
        <v>649</v>
      </c>
    </row>
    <row r="10204" spans="1:7">
      <c r="A10204" s="389" t="s">
        <v>554</v>
      </c>
      <c r="B10204" s="389" t="s">
        <v>517</v>
      </c>
      <c r="C10204" s="389">
        <v>0.32710815291599998</v>
      </c>
      <c r="D10204" s="389" t="s">
        <v>663</v>
      </c>
      <c r="E10204" s="389" t="s">
        <v>652</v>
      </c>
      <c r="F10204" s="389" t="s">
        <v>651</v>
      </c>
      <c r="G10204" s="389" t="s">
        <v>649</v>
      </c>
    </row>
    <row r="10205" spans="1:7">
      <c r="A10205" s="389" t="s">
        <v>554</v>
      </c>
      <c r="B10205" s="389" t="s">
        <v>517</v>
      </c>
      <c r="C10205" s="389">
        <v>1.4081872693499999</v>
      </c>
      <c r="D10205" s="389" t="s">
        <v>663</v>
      </c>
      <c r="E10205" s="389" t="s">
        <v>652</v>
      </c>
      <c r="F10205" s="389" t="s">
        <v>651</v>
      </c>
      <c r="G10205" s="389" t="s">
        <v>649</v>
      </c>
    </row>
    <row r="10206" spans="1:7">
      <c r="A10206" s="389" t="s">
        <v>525</v>
      </c>
      <c r="B10206" s="389" t="s">
        <v>517</v>
      </c>
      <c r="C10206" s="389">
        <v>2.1775110177600001</v>
      </c>
      <c r="D10206" s="389" t="s">
        <v>663</v>
      </c>
      <c r="E10206" s="389" t="s">
        <v>652</v>
      </c>
      <c r="F10206" s="389" t="s">
        <v>651</v>
      </c>
      <c r="G10206" s="389" t="s">
        <v>649</v>
      </c>
    </row>
    <row r="10207" spans="1:7">
      <c r="A10207" s="389" t="s">
        <v>564</v>
      </c>
      <c r="B10207" s="389" t="s">
        <v>517</v>
      </c>
      <c r="C10207" s="389">
        <v>1.6696498095600001</v>
      </c>
      <c r="D10207" s="389" t="s">
        <v>663</v>
      </c>
      <c r="E10207" s="389" t="s">
        <v>652</v>
      </c>
      <c r="F10207" s="389" t="s">
        <v>651</v>
      </c>
      <c r="G10207" s="389" t="s">
        <v>649</v>
      </c>
    </row>
    <row r="10208" spans="1:7">
      <c r="A10208" s="389" t="s">
        <v>553</v>
      </c>
      <c r="B10208" s="389" t="s">
        <v>517</v>
      </c>
      <c r="C10208" s="389">
        <v>0.31801568792200002</v>
      </c>
      <c r="D10208" s="389" t="s">
        <v>663</v>
      </c>
      <c r="E10208" s="389" t="s">
        <v>652</v>
      </c>
      <c r="F10208" s="389" t="s">
        <v>651</v>
      </c>
      <c r="G10208" s="389" t="s">
        <v>649</v>
      </c>
    </row>
    <row r="10209" spans="1:7">
      <c r="A10209" s="389" t="s">
        <v>578</v>
      </c>
      <c r="B10209" s="389" t="s">
        <v>517</v>
      </c>
      <c r="C10209" s="389">
        <v>0.31801568792200002</v>
      </c>
      <c r="D10209" s="389" t="s">
        <v>663</v>
      </c>
      <c r="E10209" s="389" t="s">
        <v>652</v>
      </c>
      <c r="F10209" s="389" t="s">
        <v>651</v>
      </c>
      <c r="G10209" s="389" t="s">
        <v>649</v>
      </c>
    </row>
    <row r="10210" spans="1:7">
      <c r="A10210" s="389" t="s">
        <v>530</v>
      </c>
      <c r="B10210" s="389" t="s">
        <v>517</v>
      </c>
      <c r="C10210" s="389">
        <v>0.95339412238200005</v>
      </c>
      <c r="D10210" s="389" t="s">
        <v>663</v>
      </c>
      <c r="E10210" s="389" t="s">
        <v>652</v>
      </c>
      <c r="F10210" s="389" t="s">
        <v>651</v>
      </c>
      <c r="G10210" s="389" t="s">
        <v>649</v>
      </c>
    </row>
    <row r="10211" spans="1:7">
      <c r="A10211" s="389" t="s">
        <v>556</v>
      </c>
      <c r="B10211" s="389" t="s">
        <v>517</v>
      </c>
      <c r="C10211" s="389">
        <v>1.4745576009400001</v>
      </c>
      <c r="D10211" s="389" t="s">
        <v>663</v>
      </c>
      <c r="E10211" s="389" t="s">
        <v>652</v>
      </c>
      <c r="F10211" s="389" t="s">
        <v>651</v>
      </c>
      <c r="G10211" s="389" t="s">
        <v>649</v>
      </c>
    </row>
    <row r="10212" spans="1:7">
      <c r="A10212" s="389" t="s">
        <v>514</v>
      </c>
      <c r="B10212" s="389" t="s">
        <v>517</v>
      </c>
      <c r="C10212" s="389">
        <v>1.24042111597</v>
      </c>
      <c r="D10212" s="389" t="s">
        <v>663</v>
      </c>
      <c r="E10212" s="389" t="s">
        <v>652</v>
      </c>
      <c r="F10212" s="389" t="s">
        <v>651</v>
      </c>
      <c r="G10212" s="389" t="s">
        <v>649</v>
      </c>
    </row>
    <row r="10213" spans="1:7">
      <c r="A10213" s="389" t="s">
        <v>578</v>
      </c>
      <c r="B10213" s="389" t="s">
        <v>517</v>
      </c>
      <c r="C10213" s="389">
        <v>1.3339687602200001</v>
      </c>
      <c r="D10213" s="389" t="s">
        <v>663</v>
      </c>
      <c r="E10213" s="389" t="s">
        <v>652</v>
      </c>
      <c r="F10213" s="389" t="s">
        <v>651</v>
      </c>
      <c r="G10213" s="389" t="s">
        <v>649</v>
      </c>
    </row>
    <row r="10214" spans="1:7">
      <c r="A10214" s="389" t="s">
        <v>578</v>
      </c>
      <c r="B10214" s="389" t="s">
        <v>517</v>
      </c>
      <c r="C10214" s="389">
        <v>1.3339687602200001</v>
      </c>
      <c r="D10214" s="389" t="s">
        <v>663</v>
      </c>
      <c r="E10214" s="389" t="s">
        <v>652</v>
      </c>
      <c r="F10214" s="389" t="s">
        <v>651</v>
      </c>
      <c r="G10214" s="389" t="s">
        <v>649</v>
      </c>
    </row>
    <row r="10215" spans="1:7">
      <c r="A10215" s="389" t="s">
        <v>556</v>
      </c>
      <c r="B10215" s="389" t="s">
        <v>517</v>
      </c>
      <c r="C10215" s="389">
        <v>5.1467888903199999</v>
      </c>
      <c r="D10215" s="389" t="s">
        <v>663</v>
      </c>
      <c r="E10215" s="389" t="s">
        <v>652</v>
      </c>
      <c r="F10215" s="389" t="s">
        <v>651</v>
      </c>
      <c r="G10215" s="389" t="s">
        <v>649</v>
      </c>
    </row>
    <row r="10216" spans="1:7">
      <c r="A10216" s="389" t="s">
        <v>525</v>
      </c>
      <c r="B10216" s="389" t="s">
        <v>517</v>
      </c>
      <c r="C10216" s="389">
        <v>0.94649872539400004</v>
      </c>
      <c r="D10216" s="389" t="s">
        <v>663</v>
      </c>
      <c r="E10216" s="389" t="s">
        <v>652</v>
      </c>
      <c r="F10216" s="389" t="s">
        <v>651</v>
      </c>
      <c r="G10216" s="389" t="s">
        <v>649</v>
      </c>
    </row>
    <row r="10217" spans="1:7">
      <c r="A10217" s="389" t="s">
        <v>526</v>
      </c>
      <c r="B10217" s="389" t="s">
        <v>517</v>
      </c>
      <c r="C10217" s="389">
        <v>1.2185308913199999</v>
      </c>
      <c r="D10217" s="389" t="s">
        <v>663</v>
      </c>
      <c r="E10217" s="389" t="s">
        <v>652</v>
      </c>
      <c r="F10217" s="389" t="s">
        <v>651</v>
      </c>
      <c r="G10217" s="389" t="s">
        <v>649</v>
      </c>
    </row>
    <row r="10218" spans="1:7">
      <c r="A10218" s="389" t="s">
        <v>514</v>
      </c>
      <c r="B10218" s="389" t="s">
        <v>517</v>
      </c>
      <c r="C10218" s="389">
        <v>2.00992198929</v>
      </c>
      <c r="D10218" s="389" t="s">
        <v>663</v>
      </c>
      <c r="E10218" s="389" t="s">
        <v>652</v>
      </c>
      <c r="F10218" s="389" t="s">
        <v>651</v>
      </c>
      <c r="G10218" s="389" t="s">
        <v>649</v>
      </c>
    </row>
    <row r="10219" spans="1:7">
      <c r="A10219" s="389" t="s">
        <v>535</v>
      </c>
      <c r="B10219" s="389" t="s">
        <v>517</v>
      </c>
      <c r="C10219" s="389">
        <v>0.729037726931</v>
      </c>
      <c r="D10219" s="389" t="s">
        <v>663</v>
      </c>
      <c r="E10219" s="389" t="s">
        <v>652</v>
      </c>
      <c r="F10219" s="389" t="s">
        <v>651</v>
      </c>
      <c r="G10219" s="389" t="s">
        <v>649</v>
      </c>
    </row>
    <row r="10220" spans="1:7">
      <c r="A10220" s="389" t="s">
        <v>544</v>
      </c>
      <c r="B10220" s="389" t="s">
        <v>517</v>
      </c>
      <c r="C10220" s="389">
        <v>1.0054426243400001</v>
      </c>
      <c r="D10220" s="389" t="s">
        <v>663</v>
      </c>
      <c r="E10220" s="389" t="s">
        <v>652</v>
      </c>
      <c r="F10220" s="389" t="s">
        <v>651</v>
      </c>
      <c r="G10220" s="389" t="s">
        <v>649</v>
      </c>
    </row>
    <row r="10221" spans="1:7">
      <c r="A10221" s="389" t="s">
        <v>526</v>
      </c>
      <c r="B10221" s="389" t="s">
        <v>517</v>
      </c>
      <c r="C10221" s="389">
        <v>4.32486334712</v>
      </c>
      <c r="D10221" s="389" t="s">
        <v>663</v>
      </c>
      <c r="E10221" s="389" t="s">
        <v>652</v>
      </c>
      <c r="F10221" s="389" t="s">
        <v>651</v>
      </c>
      <c r="G10221" s="389" t="s">
        <v>649</v>
      </c>
    </row>
    <row r="10222" spans="1:7">
      <c r="A10222" s="389" t="s">
        <v>577</v>
      </c>
      <c r="B10222" s="389" t="s">
        <v>517</v>
      </c>
      <c r="C10222" s="389">
        <v>0.58262611665099995</v>
      </c>
      <c r="D10222" s="389" t="s">
        <v>663</v>
      </c>
      <c r="E10222" s="389" t="s">
        <v>652</v>
      </c>
      <c r="F10222" s="389" t="s">
        <v>651</v>
      </c>
      <c r="G10222" s="389" t="s">
        <v>649</v>
      </c>
    </row>
    <row r="10223" spans="1:7">
      <c r="A10223" s="389" t="s">
        <v>576</v>
      </c>
      <c r="B10223" s="389" t="s">
        <v>517</v>
      </c>
      <c r="C10223" s="389">
        <v>0.364995010269</v>
      </c>
      <c r="D10223" s="389" t="s">
        <v>663</v>
      </c>
      <c r="E10223" s="389" t="s">
        <v>652</v>
      </c>
      <c r="F10223" s="389" t="s">
        <v>651</v>
      </c>
      <c r="G10223" s="389" t="s">
        <v>649</v>
      </c>
    </row>
    <row r="10224" spans="1:7">
      <c r="A10224" s="389" t="s">
        <v>578</v>
      </c>
      <c r="B10224" s="389" t="s">
        <v>517</v>
      </c>
      <c r="C10224" s="389">
        <v>0.364995010269</v>
      </c>
      <c r="D10224" s="389" t="s">
        <v>663</v>
      </c>
      <c r="E10224" s="389" t="s">
        <v>652</v>
      </c>
      <c r="F10224" s="389" t="s">
        <v>651</v>
      </c>
      <c r="G10224" s="389" t="s">
        <v>649</v>
      </c>
    </row>
    <row r="10225" spans="1:7">
      <c r="A10225" s="389" t="s">
        <v>562</v>
      </c>
      <c r="B10225" s="389" t="s">
        <v>517</v>
      </c>
      <c r="C10225" s="389">
        <v>0.33109215603300002</v>
      </c>
      <c r="D10225" s="389" t="s">
        <v>663</v>
      </c>
      <c r="E10225" s="389" t="s">
        <v>652</v>
      </c>
      <c r="F10225" s="389" t="s">
        <v>651</v>
      </c>
      <c r="G10225" s="389" t="s">
        <v>649</v>
      </c>
    </row>
    <row r="10226" spans="1:7">
      <c r="A10226" s="389" t="s">
        <v>544</v>
      </c>
      <c r="B10226" s="389" t="s">
        <v>517</v>
      </c>
      <c r="C10226" s="389">
        <v>2.2226244321699999</v>
      </c>
      <c r="D10226" s="389" t="s">
        <v>663</v>
      </c>
      <c r="E10226" s="389" t="s">
        <v>652</v>
      </c>
      <c r="F10226" s="389" t="s">
        <v>651</v>
      </c>
      <c r="G10226" s="389" t="s">
        <v>649</v>
      </c>
    </row>
    <row r="10227" spans="1:7">
      <c r="A10227" s="389" t="s">
        <v>525</v>
      </c>
      <c r="B10227" s="389" t="s">
        <v>517</v>
      </c>
      <c r="C10227" s="389">
        <v>1.9116941884500001</v>
      </c>
      <c r="D10227" s="389" t="s">
        <v>663</v>
      </c>
      <c r="E10227" s="389" t="s">
        <v>652</v>
      </c>
      <c r="F10227" s="389" t="s">
        <v>651</v>
      </c>
      <c r="G10227" s="389" t="s">
        <v>649</v>
      </c>
    </row>
    <row r="10228" spans="1:7">
      <c r="A10228" s="389" t="s">
        <v>544</v>
      </c>
      <c r="B10228" s="389" t="s">
        <v>517</v>
      </c>
      <c r="C10228" s="389">
        <v>1.62744213358</v>
      </c>
      <c r="D10228" s="389" t="s">
        <v>663</v>
      </c>
      <c r="E10228" s="389" t="s">
        <v>652</v>
      </c>
      <c r="F10228" s="389" t="s">
        <v>651</v>
      </c>
      <c r="G10228" s="389" t="s">
        <v>649</v>
      </c>
    </row>
    <row r="10229" spans="1:7">
      <c r="A10229" s="389" t="s">
        <v>544</v>
      </c>
      <c r="B10229" s="389" t="s">
        <v>517</v>
      </c>
      <c r="C10229" s="389">
        <v>1.62744213358</v>
      </c>
      <c r="D10229" s="389" t="s">
        <v>663</v>
      </c>
      <c r="E10229" s="389" t="s">
        <v>652</v>
      </c>
      <c r="F10229" s="389" t="s">
        <v>651</v>
      </c>
      <c r="G10229" s="389" t="s">
        <v>649</v>
      </c>
    </row>
    <row r="10230" spans="1:7">
      <c r="A10230" s="389" t="s">
        <v>514</v>
      </c>
      <c r="B10230" s="389" t="s">
        <v>517</v>
      </c>
      <c r="C10230" s="389">
        <v>0.46076588426100001</v>
      </c>
      <c r="D10230" s="389" t="s">
        <v>663</v>
      </c>
      <c r="E10230" s="389" t="s">
        <v>652</v>
      </c>
      <c r="F10230" s="389" t="s">
        <v>674</v>
      </c>
      <c r="G10230" s="389" t="s">
        <v>649</v>
      </c>
    </row>
    <row r="10231" spans="1:7">
      <c r="A10231" s="389" t="s">
        <v>560</v>
      </c>
      <c r="B10231" s="389" t="s">
        <v>517</v>
      </c>
      <c r="C10231" s="389">
        <v>2.4295419734500001</v>
      </c>
      <c r="D10231" s="389" t="s">
        <v>663</v>
      </c>
      <c r="E10231" s="389" t="s">
        <v>652</v>
      </c>
      <c r="F10231" s="389" t="s">
        <v>674</v>
      </c>
      <c r="G10231" s="389" t="s">
        <v>649</v>
      </c>
    </row>
    <row r="10232" spans="1:7">
      <c r="A10232" s="389" t="s">
        <v>560</v>
      </c>
      <c r="B10232" s="389" t="s">
        <v>517</v>
      </c>
      <c r="C10232" s="389">
        <v>2.4295419734500001</v>
      </c>
      <c r="D10232" s="389" t="s">
        <v>663</v>
      </c>
      <c r="E10232" s="389" t="s">
        <v>652</v>
      </c>
      <c r="F10232" s="389" t="s">
        <v>674</v>
      </c>
      <c r="G10232" s="389" t="s">
        <v>649</v>
      </c>
    </row>
    <row r="10233" spans="1:7">
      <c r="A10233" s="389" t="s">
        <v>560</v>
      </c>
      <c r="B10233" s="389" t="s">
        <v>517</v>
      </c>
      <c r="C10233" s="389">
        <v>0.196777455937</v>
      </c>
      <c r="D10233" s="389" t="s">
        <v>663</v>
      </c>
      <c r="E10233" s="389" t="s">
        <v>652</v>
      </c>
      <c r="F10233" s="389" t="s">
        <v>674</v>
      </c>
      <c r="G10233" s="389" t="s">
        <v>649</v>
      </c>
    </row>
    <row r="10234" spans="1:7">
      <c r="A10234" s="389" t="s">
        <v>560</v>
      </c>
      <c r="B10234" s="389" t="s">
        <v>517</v>
      </c>
      <c r="C10234" s="389">
        <v>0.196777455937</v>
      </c>
      <c r="D10234" s="389" t="s">
        <v>663</v>
      </c>
      <c r="E10234" s="389" t="s">
        <v>652</v>
      </c>
      <c r="F10234" s="389" t="s">
        <v>674</v>
      </c>
      <c r="G10234" s="389" t="s">
        <v>649</v>
      </c>
    </row>
    <row r="10235" spans="1:7">
      <c r="A10235" s="389" t="s">
        <v>526</v>
      </c>
      <c r="B10235" s="389" t="s">
        <v>517</v>
      </c>
      <c r="C10235" s="389">
        <v>0.79872584108900002</v>
      </c>
      <c r="D10235" s="389" t="s">
        <v>663</v>
      </c>
      <c r="E10235" s="389" t="s">
        <v>652</v>
      </c>
      <c r="F10235" s="389" t="s">
        <v>674</v>
      </c>
      <c r="G10235" s="389" t="s">
        <v>649</v>
      </c>
    </row>
    <row r="10236" spans="1:7">
      <c r="A10236" s="389" t="s">
        <v>525</v>
      </c>
      <c r="B10236" s="389" t="s">
        <v>517</v>
      </c>
      <c r="C10236" s="389">
        <v>1.28209695687</v>
      </c>
      <c r="D10236" s="389" t="s">
        <v>663</v>
      </c>
      <c r="E10236" s="389" t="s">
        <v>652</v>
      </c>
      <c r="F10236" s="389" t="s">
        <v>674</v>
      </c>
      <c r="G10236" s="389" t="s">
        <v>649</v>
      </c>
    </row>
    <row r="10237" spans="1:7">
      <c r="A10237" s="389" t="s">
        <v>534</v>
      </c>
      <c r="B10237" s="389" t="s">
        <v>517</v>
      </c>
      <c r="C10237" s="389">
        <v>6.17689022309</v>
      </c>
      <c r="D10237" s="389" t="s">
        <v>663</v>
      </c>
      <c r="E10237" s="389" t="s">
        <v>652</v>
      </c>
      <c r="F10237" s="389" t="s">
        <v>674</v>
      </c>
      <c r="G10237" s="389" t="s">
        <v>649</v>
      </c>
    </row>
    <row r="10238" spans="1:7">
      <c r="A10238" s="389" t="s">
        <v>541</v>
      </c>
      <c r="B10238" s="389" t="s">
        <v>517</v>
      </c>
      <c r="C10238" s="389">
        <v>6.17689022309</v>
      </c>
      <c r="D10238" s="389" t="s">
        <v>663</v>
      </c>
      <c r="E10238" s="389" t="s">
        <v>652</v>
      </c>
      <c r="F10238" s="389" t="s">
        <v>674</v>
      </c>
      <c r="G10238" s="389" t="s">
        <v>649</v>
      </c>
    </row>
    <row r="10239" spans="1:7">
      <c r="A10239" s="389" t="s">
        <v>575</v>
      </c>
      <c r="B10239" s="389" t="s">
        <v>517</v>
      </c>
      <c r="C10239" s="389">
        <v>6.17689022309</v>
      </c>
      <c r="D10239" s="389" t="s">
        <v>663</v>
      </c>
      <c r="E10239" s="389" t="s">
        <v>652</v>
      </c>
      <c r="F10239" s="389" t="s">
        <v>674</v>
      </c>
      <c r="G10239" s="389" t="s">
        <v>649</v>
      </c>
    </row>
    <row r="10240" spans="1:7">
      <c r="A10240" s="389" t="s">
        <v>564</v>
      </c>
      <c r="B10240" s="389" t="s">
        <v>517</v>
      </c>
      <c r="C10240" s="389">
        <v>0.97203065890999996</v>
      </c>
      <c r="D10240" s="389" t="s">
        <v>663</v>
      </c>
      <c r="E10240" s="389" t="s">
        <v>652</v>
      </c>
      <c r="F10240" s="389" t="s">
        <v>674</v>
      </c>
      <c r="G10240" s="389" t="s">
        <v>649</v>
      </c>
    </row>
    <row r="10241" spans="1:7">
      <c r="A10241" s="389" t="s">
        <v>578</v>
      </c>
      <c r="B10241" s="389" t="s">
        <v>517</v>
      </c>
      <c r="C10241" s="389">
        <v>3.6548024482099999</v>
      </c>
      <c r="D10241" s="389" t="s">
        <v>663</v>
      </c>
      <c r="E10241" s="389" t="s">
        <v>652</v>
      </c>
      <c r="F10241" s="389" t="s">
        <v>674</v>
      </c>
      <c r="G10241" s="389" t="s">
        <v>649</v>
      </c>
    </row>
    <row r="10242" spans="1:7">
      <c r="A10242" s="389" t="s">
        <v>544</v>
      </c>
      <c r="B10242" s="389" t="s">
        <v>517</v>
      </c>
      <c r="C10242" s="389">
        <v>1.0184516753099999</v>
      </c>
      <c r="D10242" s="389" t="s">
        <v>663</v>
      </c>
      <c r="E10242" s="389" t="s">
        <v>652</v>
      </c>
      <c r="F10242" s="389" t="s">
        <v>674</v>
      </c>
      <c r="G10242" s="389" t="s">
        <v>649</v>
      </c>
    </row>
    <row r="10243" spans="1:7">
      <c r="A10243" s="389" t="s">
        <v>526</v>
      </c>
      <c r="B10243" s="389" t="s">
        <v>517</v>
      </c>
      <c r="C10243" s="389">
        <v>4.2921034782899996</v>
      </c>
      <c r="D10243" s="389" t="s">
        <v>663</v>
      </c>
      <c r="E10243" s="389" t="s">
        <v>652</v>
      </c>
      <c r="F10243" s="389" t="s">
        <v>674</v>
      </c>
      <c r="G10243" s="389" t="s">
        <v>649</v>
      </c>
    </row>
    <row r="10244" spans="1:7">
      <c r="A10244" s="389" t="s">
        <v>525</v>
      </c>
      <c r="B10244" s="389" t="s">
        <v>517</v>
      </c>
      <c r="C10244" s="389">
        <v>2.6872443710299998</v>
      </c>
      <c r="D10244" s="389" t="s">
        <v>663</v>
      </c>
      <c r="E10244" s="389" t="s">
        <v>652</v>
      </c>
      <c r="F10244" s="389" t="s">
        <v>674</v>
      </c>
      <c r="G10244" s="389" t="s">
        <v>649</v>
      </c>
    </row>
    <row r="10245" spans="1:7">
      <c r="A10245" s="389" t="s">
        <v>565</v>
      </c>
      <c r="B10245" s="389" t="s">
        <v>517</v>
      </c>
      <c r="C10245" s="389">
        <v>0.77784168501100004</v>
      </c>
      <c r="D10245" s="389" t="s">
        <v>663</v>
      </c>
      <c r="E10245" s="389" t="s">
        <v>652</v>
      </c>
      <c r="F10245" s="389" t="s">
        <v>674</v>
      </c>
      <c r="G10245" s="389" t="s">
        <v>649</v>
      </c>
    </row>
    <row r="10246" spans="1:7">
      <c r="A10246" s="389" t="s">
        <v>565</v>
      </c>
      <c r="B10246" s="389" t="s">
        <v>517</v>
      </c>
      <c r="C10246" s="389">
        <v>0.77784168501100004</v>
      </c>
      <c r="D10246" s="389" t="s">
        <v>663</v>
      </c>
      <c r="E10246" s="389" t="s">
        <v>652</v>
      </c>
      <c r="F10246" s="389" t="s">
        <v>674</v>
      </c>
      <c r="G10246" s="389" t="s">
        <v>649</v>
      </c>
    </row>
    <row r="10247" spans="1:7">
      <c r="A10247" s="389" t="s">
        <v>565</v>
      </c>
      <c r="B10247" s="389" t="s">
        <v>517</v>
      </c>
      <c r="C10247" s="389">
        <v>0.77784168501100004</v>
      </c>
      <c r="D10247" s="389" t="s">
        <v>663</v>
      </c>
      <c r="E10247" s="389" t="s">
        <v>652</v>
      </c>
      <c r="F10247" s="389" t="s">
        <v>674</v>
      </c>
      <c r="G10247" s="389" t="s">
        <v>649</v>
      </c>
    </row>
    <row r="10248" spans="1:7">
      <c r="A10248" s="389" t="s">
        <v>525</v>
      </c>
      <c r="B10248" s="389" t="s">
        <v>517</v>
      </c>
      <c r="C10248" s="389">
        <v>1.49965833596</v>
      </c>
      <c r="D10248" s="389" t="s">
        <v>663</v>
      </c>
      <c r="E10248" s="389" t="s">
        <v>652</v>
      </c>
      <c r="F10248" s="389" t="s">
        <v>674</v>
      </c>
      <c r="G10248" s="389" t="s">
        <v>649</v>
      </c>
    </row>
    <row r="10249" spans="1:7">
      <c r="A10249" s="389" t="s">
        <v>525</v>
      </c>
      <c r="B10249" s="389" t="s">
        <v>517</v>
      </c>
      <c r="C10249" s="389">
        <v>0.41869596792800001</v>
      </c>
      <c r="D10249" s="389" t="s">
        <v>663</v>
      </c>
      <c r="E10249" s="389" t="s">
        <v>652</v>
      </c>
      <c r="F10249" s="389" t="s">
        <v>674</v>
      </c>
      <c r="G10249" s="389" t="s">
        <v>649</v>
      </c>
    </row>
    <row r="10250" spans="1:7">
      <c r="A10250" s="389" t="s">
        <v>514</v>
      </c>
      <c r="B10250" s="389" t="s">
        <v>517</v>
      </c>
      <c r="C10250" s="389">
        <v>1.3527791016599999</v>
      </c>
      <c r="D10250" s="389" t="s">
        <v>663</v>
      </c>
      <c r="E10250" s="389" t="s">
        <v>652</v>
      </c>
      <c r="F10250" s="389" t="s">
        <v>674</v>
      </c>
      <c r="G10250" s="389" t="s">
        <v>649</v>
      </c>
    </row>
    <row r="10251" spans="1:7">
      <c r="A10251" s="389" t="s">
        <v>525</v>
      </c>
      <c r="B10251" s="389" t="s">
        <v>517</v>
      </c>
      <c r="C10251" s="389">
        <v>4.7930499314199997</v>
      </c>
      <c r="D10251" s="389" t="s">
        <v>663</v>
      </c>
      <c r="E10251" s="389" t="s">
        <v>652</v>
      </c>
      <c r="F10251" s="389" t="s">
        <v>674</v>
      </c>
      <c r="G10251" s="389" t="s">
        <v>649</v>
      </c>
    </row>
    <row r="10252" spans="1:7">
      <c r="A10252" s="389" t="s">
        <v>525</v>
      </c>
      <c r="B10252" s="389" t="s">
        <v>517</v>
      </c>
      <c r="C10252" s="389">
        <v>6.9273460885600002</v>
      </c>
      <c r="D10252" s="389" t="s">
        <v>663</v>
      </c>
      <c r="E10252" s="389" t="s">
        <v>652</v>
      </c>
      <c r="F10252" s="389" t="s">
        <v>674</v>
      </c>
      <c r="G10252" s="389" t="s">
        <v>649</v>
      </c>
    </row>
    <row r="10253" spans="1:7">
      <c r="A10253" s="389" t="s">
        <v>514</v>
      </c>
      <c r="B10253" s="389" t="s">
        <v>517</v>
      </c>
      <c r="C10253" s="389">
        <v>0.41398378432900002</v>
      </c>
      <c r="D10253" s="389" t="s">
        <v>663</v>
      </c>
      <c r="E10253" s="389" t="s">
        <v>652</v>
      </c>
      <c r="F10253" s="389" t="s">
        <v>674</v>
      </c>
      <c r="G10253" s="389" t="s">
        <v>649</v>
      </c>
    </row>
    <row r="10254" spans="1:7">
      <c r="A10254" s="389" t="s">
        <v>564</v>
      </c>
      <c r="B10254" s="389" t="s">
        <v>517</v>
      </c>
      <c r="C10254" s="389">
        <v>2.16334278193</v>
      </c>
      <c r="D10254" s="389" t="s">
        <v>663</v>
      </c>
      <c r="E10254" s="389" t="s">
        <v>652</v>
      </c>
      <c r="F10254" s="389" t="s">
        <v>674</v>
      </c>
      <c r="G10254" s="389" t="s">
        <v>649</v>
      </c>
    </row>
    <row r="10255" spans="1:7">
      <c r="A10255" s="389" t="s">
        <v>543</v>
      </c>
      <c r="B10255" s="389" t="s">
        <v>517</v>
      </c>
      <c r="C10255" s="389">
        <v>0.432587075278</v>
      </c>
      <c r="D10255" s="389" t="s">
        <v>663</v>
      </c>
      <c r="E10255" s="389" t="s">
        <v>652</v>
      </c>
      <c r="F10255" s="389" t="s">
        <v>674</v>
      </c>
      <c r="G10255" s="389" t="s">
        <v>649</v>
      </c>
    </row>
    <row r="10256" spans="1:7">
      <c r="A10256" s="389" t="s">
        <v>569</v>
      </c>
      <c r="B10256" s="389" t="s">
        <v>517</v>
      </c>
      <c r="C10256" s="389">
        <v>1.1999334471800001</v>
      </c>
      <c r="D10256" s="389" t="s">
        <v>663</v>
      </c>
      <c r="E10256" s="389" t="s">
        <v>652</v>
      </c>
      <c r="F10256" s="389" t="s">
        <v>674</v>
      </c>
      <c r="G10256" s="389" t="s">
        <v>649</v>
      </c>
    </row>
    <row r="10257" spans="1:7">
      <c r="A10257" s="389" t="s">
        <v>569</v>
      </c>
      <c r="B10257" s="389" t="s">
        <v>517</v>
      </c>
      <c r="C10257" s="389">
        <v>1.1999334471800001</v>
      </c>
      <c r="D10257" s="389" t="s">
        <v>663</v>
      </c>
      <c r="E10257" s="389" t="s">
        <v>652</v>
      </c>
      <c r="F10257" s="389" t="s">
        <v>674</v>
      </c>
      <c r="G10257" s="389" t="s">
        <v>649</v>
      </c>
    </row>
    <row r="10258" spans="1:7">
      <c r="A10258" s="389" t="s">
        <v>525</v>
      </c>
      <c r="B10258" s="389" t="s">
        <v>517</v>
      </c>
      <c r="C10258" s="389">
        <v>0.33518320741500002</v>
      </c>
      <c r="D10258" s="389" t="s">
        <v>663</v>
      </c>
      <c r="E10258" s="389" t="s">
        <v>652</v>
      </c>
      <c r="F10258" s="389" t="s">
        <v>674</v>
      </c>
      <c r="G10258" s="389" t="s">
        <v>649</v>
      </c>
    </row>
    <row r="10259" spans="1:7">
      <c r="A10259" s="389" t="s">
        <v>514</v>
      </c>
      <c r="B10259" s="389" t="s">
        <v>517</v>
      </c>
      <c r="C10259" s="389">
        <v>0.48699260010200002</v>
      </c>
      <c r="D10259" s="389" t="s">
        <v>663</v>
      </c>
      <c r="E10259" s="389" t="s">
        <v>652</v>
      </c>
      <c r="F10259" s="389" t="s">
        <v>653</v>
      </c>
      <c r="G10259" s="389" t="s">
        <v>649</v>
      </c>
    </row>
    <row r="10260" spans="1:7">
      <c r="A10260" s="389" t="s">
        <v>542</v>
      </c>
      <c r="B10260" s="389" t="s">
        <v>517</v>
      </c>
      <c r="C10260" s="389">
        <v>5.1748482089200003</v>
      </c>
      <c r="D10260" s="389" t="s">
        <v>663</v>
      </c>
      <c r="E10260" s="389" t="s">
        <v>652</v>
      </c>
      <c r="F10260" s="389" t="s">
        <v>653</v>
      </c>
      <c r="G10260" s="389" t="s">
        <v>649</v>
      </c>
    </row>
    <row r="10261" spans="1:7">
      <c r="A10261" s="389" t="s">
        <v>555</v>
      </c>
      <c r="B10261" s="389" t="s">
        <v>517</v>
      </c>
      <c r="C10261" s="389">
        <v>5.0331579496999996</v>
      </c>
      <c r="D10261" s="389" t="s">
        <v>663</v>
      </c>
      <c r="E10261" s="389" t="s">
        <v>652</v>
      </c>
      <c r="F10261" s="389" t="s">
        <v>664</v>
      </c>
      <c r="G10261" s="389" t="s">
        <v>649</v>
      </c>
    </row>
    <row r="10262" spans="1:7">
      <c r="A10262" s="389" t="s">
        <v>578</v>
      </c>
      <c r="B10262" s="389" t="s">
        <v>517</v>
      </c>
      <c r="C10262" s="389">
        <v>5.0331579496999996</v>
      </c>
      <c r="D10262" s="389" t="s">
        <v>663</v>
      </c>
      <c r="E10262" s="389" t="s">
        <v>652</v>
      </c>
      <c r="F10262" s="389" t="s">
        <v>664</v>
      </c>
      <c r="G10262" s="389" t="s">
        <v>649</v>
      </c>
    </row>
    <row r="10263" spans="1:7">
      <c r="A10263" s="389" t="s">
        <v>578</v>
      </c>
      <c r="B10263" s="389" t="s">
        <v>517</v>
      </c>
      <c r="C10263" s="389">
        <v>5.0331579496999996</v>
      </c>
      <c r="D10263" s="389" t="s">
        <v>663</v>
      </c>
      <c r="E10263" s="389" t="s">
        <v>652</v>
      </c>
      <c r="F10263" s="389" t="s">
        <v>664</v>
      </c>
      <c r="G10263" s="389" t="s">
        <v>649</v>
      </c>
    </row>
    <row r="10264" spans="1:7">
      <c r="A10264" s="389" t="s">
        <v>526</v>
      </c>
      <c r="B10264" s="389" t="s">
        <v>517</v>
      </c>
      <c r="C10264" s="389">
        <v>17.226317990399899</v>
      </c>
      <c r="D10264" s="389" t="s">
        <v>663</v>
      </c>
      <c r="E10264" s="389" t="s">
        <v>652</v>
      </c>
      <c r="F10264" s="389" t="s">
        <v>664</v>
      </c>
      <c r="G10264" s="389" t="s">
        <v>649</v>
      </c>
    </row>
    <row r="10265" spans="1:7">
      <c r="A10265" s="389" t="s">
        <v>526</v>
      </c>
      <c r="B10265" s="389" t="s">
        <v>517</v>
      </c>
      <c r="C10265" s="389">
        <v>17.226317990399899</v>
      </c>
      <c r="D10265" s="389" t="s">
        <v>663</v>
      </c>
      <c r="E10265" s="389" t="s">
        <v>652</v>
      </c>
      <c r="F10265" s="389" t="s">
        <v>664</v>
      </c>
      <c r="G10265" s="389" t="s">
        <v>649</v>
      </c>
    </row>
    <row r="10266" spans="1:7">
      <c r="A10266" s="389" t="s">
        <v>514</v>
      </c>
      <c r="B10266" s="389" t="s">
        <v>517</v>
      </c>
      <c r="C10266" s="389">
        <v>17.226317990399899</v>
      </c>
      <c r="D10266" s="389" t="s">
        <v>663</v>
      </c>
      <c r="E10266" s="389" t="s">
        <v>652</v>
      </c>
      <c r="F10266" s="389" t="s">
        <v>664</v>
      </c>
      <c r="G10266" s="389" t="s">
        <v>649</v>
      </c>
    </row>
    <row r="10267" spans="1:7">
      <c r="A10267" s="389" t="s">
        <v>514</v>
      </c>
      <c r="B10267" s="389" t="s">
        <v>517</v>
      </c>
      <c r="C10267" s="389">
        <v>17.226317990399899</v>
      </c>
      <c r="D10267" s="389" t="s">
        <v>663</v>
      </c>
      <c r="E10267" s="389" t="s">
        <v>652</v>
      </c>
      <c r="F10267" s="389" t="s">
        <v>664</v>
      </c>
      <c r="G10267" s="389" t="s">
        <v>649</v>
      </c>
    </row>
    <row r="10268" spans="1:7">
      <c r="A10268" s="389" t="s">
        <v>569</v>
      </c>
      <c r="B10268" s="389" t="s">
        <v>517</v>
      </c>
      <c r="C10268" s="389">
        <v>17.226317990399899</v>
      </c>
      <c r="D10268" s="389" t="s">
        <v>663</v>
      </c>
      <c r="E10268" s="389" t="s">
        <v>652</v>
      </c>
      <c r="F10268" s="389" t="s">
        <v>664</v>
      </c>
      <c r="G10268" s="389" t="s">
        <v>649</v>
      </c>
    </row>
    <row r="10269" spans="1:7">
      <c r="A10269" s="389" t="s">
        <v>567</v>
      </c>
      <c r="B10269" s="389" t="s">
        <v>517</v>
      </c>
      <c r="C10269" s="389">
        <v>58.444379491500001</v>
      </c>
      <c r="D10269" s="389" t="s">
        <v>663</v>
      </c>
      <c r="E10269" s="389" t="s">
        <v>652</v>
      </c>
      <c r="F10269" s="389" t="s">
        <v>664</v>
      </c>
      <c r="G10269" s="389" t="s">
        <v>649</v>
      </c>
    </row>
    <row r="10270" spans="1:7">
      <c r="A10270" s="389" t="s">
        <v>567</v>
      </c>
      <c r="B10270" s="389" t="s">
        <v>517</v>
      </c>
      <c r="C10270" s="389">
        <v>58.444379491500001</v>
      </c>
      <c r="D10270" s="389" t="s">
        <v>663</v>
      </c>
      <c r="E10270" s="389" t="s">
        <v>652</v>
      </c>
      <c r="F10270" s="389" t="s">
        <v>664</v>
      </c>
      <c r="G10270" s="389" t="s">
        <v>649</v>
      </c>
    </row>
    <row r="10271" spans="1:7">
      <c r="A10271" s="389" t="s">
        <v>567</v>
      </c>
      <c r="B10271" s="389" t="s">
        <v>517</v>
      </c>
      <c r="C10271" s="389">
        <v>58.444379491500001</v>
      </c>
      <c r="D10271" s="389" t="s">
        <v>663</v>
      </c>
      <c r="E10271" s="389" t="s">
        <v>652</v>
      </c>
      <c r="F10271" s="389" t="s">
        <v>664</v>
      </c>
      <c r="G10271" s="389" t="s">
        <v>649</v>
      </c>
    </row>
    <row r="10272" spans="1:7">
      <c r="A10272" s="389" t="s">
        <v>567</v>
      </c>
      <c r="B10272" s="389" t="s">
        <v>517</v>
      </c>
      <c r="C10272" s="389">
        <v>58.444379491500001</v>
      </c>
      <c r="D10272" s="389" t="s">
        <v>663</v>
      </c>
      <c r="E10272" s="389" t="s">
        <v>652</v>
      </c>
      <c r="F10272" s="389" t="s">
        <v>664</v>
      </c>
      <c r="G10272" s="389" t="s">
        <v>649</v>
      </c>
    </row>
    <row r="10273" spans="1:7">
      <c r="A10273" s="389" t="s">
        <v>562</v>
      </c>
      <c r="B10273" s="389" t="s">
        <v>517</v>
      </c>
      <c r="C10273" s="389">
        <v>5.9051319910100002</v>
      </c>
      <c r="D10273" s="389" t="s">
        <v>663</v>
      </c>
      <c r="E10273" s="389" t="s">
        <v>652</v>
      </c>
      <c r="F10273" s="389" t="s">
        <v>664</v>
      </c>
      <c r="G10273" s="389" t="s">
        <v>649</v>
      </c>
    </row>
    <row r="10274" spans="1:7">
      <c r="A10274" s="389" t="s">
        <v>535</v>
      </c>
      <c r="B10274" s="389" t="s">
        <v>517</v>
      </c>
      <c r="C10274" s="389">
        <v>4.1966587560299997</v>
      </c>
      <c r="D10274" s="389" t="s">
        <v>663</v>
      </c>
      <c r="E10274" s="389" t="s">
        <v>652</v>
      </c>
      <c r="F10274" s="389" t="s">
        <v>664</v>
      </c>
      <c r="G10274" s="389" t="s">
        <v>649</v>
      </c>
    </row>
    <row r="10275" spans="1:7">
      <c r="A10275" s="389" t="s">
        <v>535</v>
      </c>
      <c r="B10275" s="389" t="s">
        <v>517</v>
      </c>
      <c r="C10275" s="389">
        <v>75.818697149399895</v>
      </c>
      <c r="D10275" s="389" t="s">
        <v>663</v>
      </c>
      <c r="E10275" s="389" t="s">
        <v>652</v>
      </c>
      <c r="F10275" s="389" t="s">
        <v>664</v>
      </c>
      <c r="G10275" s="389" t="s">
        <v>649</v>
      </c>
    </row>
    <row r="10276" spans="1:7">
      <c r="A10276" s="389" t="s">
        <v>535</v>
      </c>
      <c r="B10276" s="389" t="s">
        <v>517</v>
      </c>
      <c r="C10276" s="389">
        <v>75.818697149399895</v>
      </c>
      <c r="D10276" s="389" t="s">
        <v>663</v>
      </c>
      <c r="E10276" s="389" t="s">
        <v>652</v>
      </c>
      <c r="F10276" s="389" t="s">
        <v>664</v>
      </c>
      <c r="G10276" s="389" t="s">
        <v>649</v>
      </c>
    </row>
    <row r="10277" spans="1:7">
      <c r="A10277" s="389" t="s">
        <v>535</v>
      </c>
      <c r="B10277" s="389" t="s">
        <v>517</v>
      </c>
      <c r="C10277" s="389">
        <v>75.818697149399895</v>
      </c>
      <c r="D10277" s="389" t="s">
        <v>663</v>
      </c>
      <c r="E10277" s="389" t="s">
        <v>652</v>
      </c>
      <c r="F10277" s="389" t="s">
        <v>664</v>
      </c>
      <c r="G10277" s="389" t="s">
        <v>649</v>
      </c>
    </row>
    <row r="10278" spans="1:7">
      <c r="A10278" s="389" t="s">
        <v>524</v>
      </c>
      <c r="B10278" s="389" t="s">
        <v>517</v>
      </c>
      <c r="C10278" s="389">
        <v>17.3740858600999</v>
      </c>
      <c r="D10278" s="389" t="s">
        <v>663</v>
      </c>
      <c r="E10278" s="389" t="s">
        <v>652</v>
      </c>
      <c r="F10278" s="389" t="s">
        <v>664</v>
      </c>
      <c r="G10278" s="389" t="s">
        <v>649</v>
      </c>
    </row>
    <row r="10279" spans="1:7">
      <c r="A10279" s="389" t="s">
        <v>524</v>
      </c>
      <c r="B10279" s="389" t="s">
        <v>517</v>
      </c>
      <c r="C10279" s="389">
        <v>17.3740858600999</v>
      </c>
      <c r="D10279" s="389" t="s">
        <v>663</v>
      </c>
      <c r="E10279" s="389" t="s">
        <v>652</v>
      </c>
      <c r="F10279" s="389" t="s">
        <v>664</v>
      </c>
      <c r="G10279" s="389" t="s">
        <v>649</v>
      </c>
    </row>
    <row r="10280" spans="1:7">
      <c r="A10280" s="389" t="s">
        <v>581</v>
      </c>
      <c r="B10280" s="389" t="s">
        <v>517</v>
      </c>
      <c r="C10280" s="389">
        <v>2.1438952196800001</v>
      </c>
      <c r="D10280" s="389" t="s">
        <v>663</v>
      </c>
      <c r="E10280" s="389" t="s">
        <v>652</v>
      </c>
      <c r="F10280" s="389" t="s">
        <v>664</v>
      </c>
      <c r="G10280" s="389" t="s">
        <v>649</v>
      </c>
    </row>
    <row r="10281" spans="1:7">
      <c r="A10281" s="389" t="s">
        <v>581</v>
      </c>
      <c r="B10281" s="389" t="s">
        <v>517</v>
      </c>
      <c r="C10281" s="389">
        <v>2.1438952196800001</v>
      </c>
      <c r="D10281" s="389" t="s">
        <v>663</v>
      </c>
      <c r="E10281" s="389" t="s">
        <v>652</v>
      </c>
      <c r="F10281" s="389" t="s">
        <v>664</v>
      </c>
      <c r="G10281" s="389" t="s">
        <v>649</v>
      </c>
    </row>
    <row r="10282" spans="1:7">
      <c r="A10282" s="389" t="s">
        <v>579</v>
      </c>
      <c r="B10282" s="389" t="s">
        <v>517</v>
      </c>
      <c r="C10282" s="389">
        <v>6.9951144095100002</v>
      </c>
      <c r="D10282" s="389" t="s">
        <v>663</v>
      </c>
      <c r="E10282" s="389" t="s">
        <v>652</v>
      </c>
      <c r="F10282" s="389" t="s">
        <v>664</v>
      </c>
      <c r="G10282" s="389" t="s">
        <v>649</v>
      </c>
    </row>
    <row r="10283" spans="1:7">
      <c r="A10283" s="389" t="s">
        <v>567</v>
      </c>
      <c r="B10283" s="389" t="s">
        <v>517</v>
      </c>
      <c r="C10283" s="389">
        <v>8.8181413127999999</v>
      </c>
      <c r="D10283" s="389" t="s">
        <v>663</v>
      </c>
      <c r="E10283" s="389" t="s">
        <v>652</v>
      </c>
      <c r="F10283" s="389" t="s">
        <v>664</v>
      </c>
      <c r="G10283" s="389" t="s">
        <v>649</v>
      </c>
    </row>
    <row r="10284" spans="1:7">
      <c r="A10284" s="389" t="s">
        <v>534</v>
      </c>
      <c r="B10284" s="389" t="s">
        <v>517</v>
      </c>
      <c r="C10284" s="389">
        <v>20.9977845167999</v>
      </c>
      <c r="D10284" s="389" t="s">
        <v>663</v>
      </c>
      <c r="E10284" s="389" t="s">
        <v>652</v>
      </c>
      <c r="F10284" s="389" t="s">
        <v>664</v>
      </c>
      <c r="G10284" s="389" t="s">
        <v>649</v>
      </c>
    </row>
    <row r="10285" spans="1:7">
      <c r="A10285" s="389" t="s">
        <v>534</v>
      </c>
      <c r="B10285" s="389" t="s">
        <v>517</v>
      </c>
      <c r="C10285" s="389">
        <v>20.9977845167999</v>
      </c>
      <c r="D10285" s="389" t="s">
        <v>663</v>
      </c>
      <c r="E10285" s="389" t="s">
        <v>652</v>
      </c>
      <c r="F10285" s="389" t="s">
        <v>664</v>
      </c>
      <c r="G10285" s="389" t="s">
        <v>649</v>
      </c>
    </row>
    <row r="10286" spans="1:7">
      <c r="A10286" s="389" t="s">
        <v>541</v>
      </c>
      <c r="B10286" s="389" t="s">
        <v>517</v>
      </c>
      <c r="C10286" s="389">
        <v>20.9977845167999</v>
      </c>
      <c r="D10286" s="389" t="s">
        <v>663</v>
      </c>
      <c r="E10286" s="389" t="s">
        <v>652</v>
      </c>
      <c r="F10286" s="389" t="s">
        <v>664</v>
      </c>
      <c r="G10286" s="389" t="s">
        <v>649</v>
      </c>
    </row>
    <row r="10287" spans="1:7">
      <c r="A10287" s="389" t="s">
        <v>541</v>
      </c>
      <c r="B10287" s="389" t="s">
        <v>517</v>
      </c>
      <c r="C10287" s="389">
        <v>20.9977845167999</v>
      </c>
      <c r="D10287" s="389" t="s">
        <v>663</v>
      </c>
      <c r="E10287" s="389" t="s">
        <v>652</v>
      </c>
      <c r="F10287" s="389" t="s">
        <v>664</v>
      </c>
      <c r="G10287" s="389" t="s">
        <v>649</v>
      </c>
    </row>
    <row r="10288" spans="1:7">
      <c r="A10288" s="389" t="s">
        <v>562</v>
      </c>
      <c r="B10288" s="389" t="s">
        <v>517</v>
      </c>
      <c r="C10288" s="389">
        <v>22.1786981553999</v>
      </c>
      <c r="D10288" s="389" t="s">
        <v>663</v>
      </c>
      <c r="E10288" s="389" t="s">
        <v>652</v>
      </c>
      <c r="F10288" s="389" t="s">
        <v>664</v>
      </c>
      <c r="G10288" s="389" t="s">
        <v>649</v>
      </c>
    </row>
    <row r="10289" spans="1:7">
      <c r="A10289" s="389" t="s">
        <v>563</v>
      </c>
      <c r="B10289" s="389" t="s">
        <v>517</v>
      </c>
      <c r="C10289" s="389">
        <v>22.1786981553999</v>
      </c>
      <c r="D10289" s="389" t="s">
        <v>663</v>
      </c>
      <c r="E10289" s="389" t="s">
        <v>652</v>
      </c>
      <c r="F10289" s="389" t="s">
        <v>664</v>
      </c>
      <c r="G10289" s="389" t="s">
        <v>649</v>
      </c>
    </row>
    <row r="10290" spans="1:7">
      <c r="A10290" s="389" t="s">
        <v>581</v>
      </c>
      <c r="B10290" s="389" t="s">
        <v>517</v>
      </c>
      <c r="C10290" s="389">
        <v>2.0913098513800001</v>
      </c>
      <c r="D10290" s="389" t="s">
        <v>663</v>
      </c>
      <c r="E10290" s="389" t="s">
        <v>652</v>
      </c>
      <c r="F10290" s="389" t="s">
        <v>664</v>
      </c>
      <c r="G10290" s="389" t="s">
        <v>649</v>
      </c>
    </row>
    <row r="10291" spans="1:7">
      <c r="A10291" s="389" t="s">
        <v>535</v>
      </c>
      <c r="B10291" s="389" t="s">
        <v>517</v>
      </c>
      <c r="C10291" s="389">
        <v>1.08334819059</v>
      </c>
      <c r="D10291" s="389" t="s">
        <v>663</v>
      </c>
      <c r="E10291" s="389" t="s">
        <v>652</v>
      </c>
      <c r="F10291" s="389" t="s">
        <v>664</v>
      </c>
      <c r="G10291" s="389" t="s">
        <v>649</v>
      </c>
    </row>
    <row r="10292" spans="1:7">
      <c r="A10292" s="389" t="s">
        <v>525</v>
      </c>
      <c r="B10292" s="389" t="s">
        <v>517</v>
      </c>
      <c r="C10292" s="389">
        <v>1.1330562851299999</v>
      </c>
      <c r="D10292" s="389" t="s">
        <v>663</v>
      </c>
      <c r="E10292" s="389" t="s">
        <v>652</v>
      </c>
      <c r="F10292" s="389" t="s">
        <v>664</v>
      </c>
      <c r="G10292" s="389" t="s">
        <v>649</v>
      </c>
    </row>
    <row r="10293" spans="1:7">
      <c r="A10293" s="389" t="s">
        <v>568</v>
      </c>
      <c r="B10293" s="389" t="s">
        <v>517</v>
      </c>
      <c r="C10293" s="389">
        <v>1.1330562851299999</v>
      </c>
      <c r="D10293" s="389" t="s">
        <v>663</v>
      </c>
      <c r="E10293" s="389" t="s">
        <v>652</v>
      </c>
      <c r="F10293" s="389" t="s">
        <v>664</v>
      </c>
      <c r="G10293" s="389" t="s">
        <v>649</v>
      </c>
    </row>
    <row r="10294" spans="1:7">
      <c r="A10294" s="389" t="s">
        <v>581</v>
      </c>
      <c r="B10294" s="389" t="s">
        <v>517</v>
      </c>
      <c r="C10294" s="389">
        <v>9.9796090865699902</v>
      </c>
      <c r="D10294" s="389" t="s">
        <v>663</v>
      </c>
      <c r="E10294" s="389" t="s">
        <v>652</v>
      </c>
      <c r="F10294" s="389" t="s">
        <v>664</v>
      </c>
      <c r="G10294" s="389" t="s">
        <v>649</v>
      </c>
    </row>
    <row r="10295" spans="1:7">
      <c r="A10295" s="389" t="s">
        <v>562</v>
      </c>
      <c r="B10295" s="389" t="s">
        <v>517</v>
      </c>
      <c r="C10295" s="389">
        <v>1.75478174736</v>
      </c>
      <c r="D10295" s="389" t="s">
        <v>663</v>
      </c>
      <c r="E10295" s="389" t="s">
        <v>652</v>
      </c>
      <c r="F10295" s="389" t="s">
        <v>664</v>
      </c>
      <c r="G10295" s="389" t="s">
        <v>649</v>
      </c>
    </row>
    <row r="10296" spans="1:7">
      <c r="A10296" s="389" t="s">
        <v>581</v>
      </c>
      <c r="B10296" s="389" t="s">
        <v>517</v>
      </c>
      <c r="C10296" s="389">
        <v>21.627878468700001</v>
      </c>
      <c r="D10296" s="389" t="s">
        <v>663</v>
      </c>
      <c r="E10296" s="389" t="s">
        <v>652</v>
      </c>
      <c r="F10296" s="389" t="s">
        <v>664</v>
      </c>
      <c r="G10296" s="389" t="s">
        <v>649</v>
      </c>
    </row>
    <row r="10297" spans="1:7">
      <c r="A10297" s="389" t="s">
        <v>581</v>
      </c>
      <c r="B10297" s="389" t="s">
        <v>517</v>
      </c>
      <c r="C10297" s="389">
        <v>21.627878468700001</v>
      </c>
      <c r="D10297" s="389" t="s">
        <v>663</v>
      </c>
      <c r="E10297" s="389" t="s">
        <v>652</v>
      </c>
      <c r="F10297" s="389" t="s">
        <v>664</v>
      </c>
      <c r="G10297" s="389" t="s">
        <v>649</v>
      </c>
    </row>
    <row r="10298" spans="1:7">
      <c r="A10298" s="389" t="s">
        <v>514</v>
      </c>
      <c r="B10298" s="389" t="s">
        <v>517</v>
      </c>
      <c r="C10298" s="389">
        <v>5.09642716801</v>
      </c>
      <c r="D10298" s="389" t="s">
        <v>663</v>
      </c>
      <c r="E10298" s="389" t="s">
        <v>652</v>
      </c>
      <c r="F10298" s="389" t="s">
        <v>664</v>
      </c>
      <c r="G10298" s="389" t="s">
        <v>649</v>
      </c>
    </row>
    <row r="10299" spans="1:7">
      <c r="A10299" s="389" t="s">
        <v>514</v>
      </c>
      <c r="B10299" s="389" t="s">
        <v>517</v>
      </c>
      <c r="C10299" s="389">
        <v>5.09642716801</v>
      </c>
      <c r="D10299" s="389" t="s">
        <v>663</v>
      </c>
      <c r="E10299" s="389" t="s">
        <v>652</v>
      </c>
      <c r="F10299" s="389" t="s">
        <v>664</v>
      </c>
      <c r="G10299" s="389" t="s">
        <v>649</v>
      </c>
    </row>
    <row r="10300" spans="1:7">
      <c r="A10300" s="389" t="s">
        <v>579</v>
      </c>
      <c r="B10300" s="389" t="s">
        <v>517</v>
      </c>
      <c r="C10300" s="389">
        <v>3.6788377294000001</v>
      </c>
      <c r="D10300" s="389" t="s">
        <v>663</v>
      </c>
      <c r="E10300" s="389" t="s">
        <v>652</v>
      </c>
      <c r="F10300" s="389" t="s">
        <v>664</v>
      </c>
      <c r="G10300" s="389" t="s">
        <v>649</v>
      </c>
    </row>
    <row r="10301" spans="1:7">
      <c r="A10301" s="389" t="s">
        <v>535</v>
      </c>
      <c r="B10301" s="389" t="s">
        <v>517</v>
      </c>
      <c r="C10301" s="389">
        <v>9.1197395138400008</v>
      </c>
      <c r="D10301" s="389" t="s">
        <v>663</v>
      </c>
      <c r="E10301" s="389" t="s">
        <v>652</v>
      </c>
      <c r="F10301" s="389" t="s">
        <v>664</v>
      </c>
      <c r="G10301" s="389" t="s">
        <v>649</v>
      </c>
    </row>
    <row r="10302" spans="1:7">
      <c r="A10302" s="389" t="s">
        <v>534</v>
      </c>
      <c r="B10302" s="389" t="s">
        <v>517</v>
      </c>
      <c r="C10302" s="389">
        <v>43.405689598800002</v>
      </c>
      <c r="D10302" s="389" t="s">
        <v>663</v>
      </c>
      <c r="E10302" s="389" t="s">
        <v>652</v>
      </c>
      <c r="F10302" s="389" t="s">
        <v>664</v>
      </c>
      <c r="G10302" s="389" t="s">
        <v>649</v>
      </c>
    </row>
    <row r="10303" spans="1:7">
      <c r="A10303" s="389" t="s">
        <v>534</v>
      </c>
      <c r="B10303" s="389" t="s">
        <v>517</v>
      </c>
      <c r="C10303" s="389">
        <v>43.405689598800002</v>
      </c>
      <c r="D10303" s="389" t="s">
        <v>663</v>
      </c>
      <c r="E10303" s="389" t="s">
        <v>652</v>
      </c>
      <c r="F10303" s="389" t="s">
        <v>664</v>
      </c>
      <c r="G10303" s="389" t="s">
        <v>649</v>
      </c>
    </row>
    <row r="10304" spans="1:7">
      <c r="A10304" s="389" t="s">
        <v>534</v>
      </c>
      <c r="B10304" s="389" t="s">
        <v>517</v>
      </c>
      <c r="C10304" s="389">
        <v>43.405689598800002</v>
      </c>
      <c r="D10304" s="389" t="s">
        <v>663</v>
      </c>
      <c r="E10304" s="389" t="s">
        <v>652</v>
      </c>
      <c r="F10304" s="389" t="s">
        <v>664</v>
      </c>
      <c r="G10304" s="389" t="s">
        <v>649</v>
      </c>
    </row>
    <row r="10305" spans="1:7">
      <c r="A10305" s="389" t="s">
        <v>541</v>
      </c>
      <c r="B10305" s="389" t="s">
        <v>517</v>
      </c>
      <c r="C10305" s="389">
        <v>43.405689598800002</v>
      </c>
      <c r="D10305" s="389" t="s">
        <v>663</v>
      </c>
      <c r="E10305" s="389" t="s">
        <v>652</v>
      </c>
      <c r="F10305" s="389" t="s">
        <v>664</v>
      </c>
      <c r="G10305" s="389" t="s">
        <v>649</v>
      </c>
    </row>
    <row r="10306" spans="1:7">
      <c r="A10306" s="389" t="s">
        <v>541</v>
      </c>
      <c r="B10306" s="389" t="s">
        <v>517</v>
      </c>
      <c r="C10306" s="389">
        <v>43.405689598800002</v>
      </c>
      <c r="D10306" s="389" t="s">
        <v>663</v>
      </c>
      <c r="E10306" s="389" t="s">
        <v>652</v>
      </c>
      <c r="F10306" s="389" t="s">
        <v>664</v>
      </c>
      <c r="G10306" s="389" t="s">
        <v>649</v>
      </c>
    </row>
    <row r="10307" spans="1:7">
      <c r="A10307" s="389" t="s">
        <v>541</v>
      </c>
      <c r="B10307" s="389" t="s">
        <v>517</v>
      </c>
      <c r="C10307" s="389">
        <v>43.405689598800002</v>
      </c>
      <c r="D10307" s="389" t="s">
        <v>663</v>
      </c>
      <c r="E10307" s="389" t="s">
        <v>652</v>
      </c>
      <c r="F10307" s="389" t="s">
        <v>664</v>
      </c>
      <c r="G10307" s="389" t="s">
        <v>649</v>
      </c>
    </row>
    <row r="10308" spans="1:7">
      <c r="A10308" s="389" t="s">
        <v>514</v>
      </c>
      <c r="B10308" s="389" t="s">
        <v>517</v>
      </c>
      <c r="C10308" s="389">
        <v>2.4681219030000001</v>
      </c>
      <c r="D10308" s="389" t="s">
        <v>663</v>
      </c>
      <c r="E10308" s="389" t="s">
        <v>652</v>
      </c>
      <c r="F10308" s="389" t="s">
        <v>664</v>
      </c>
      <c r="G10308" s="389" t="s">
        <v>649</v>
      </c>
    </row>
    <row r="10309" spans="1:7">
      <c r="A10309" s="389" t="s">
        <v>514</v>
      </c>
      <c r="B10309" s="389" t="s">
        <v>517</v>
      </c>
      <c r="C10309" s="389">
        <v>6.8655537088200003</v>
      </c>
      <c r="D10309" s="389" t="s">
        <v>663</v>
      </c>
      <c r="E10309" s="389" t="s">
        <v>652</v>
      </c>
      <c r="F10309" s="389" t="s">
        <v>664</v>
      </c>
      <c r="G10309" s="389" t="s">
        <v>649</v>
      </c>
    </row>
    <row r="10310" spans="1:7">
      <c r="A10310" s="389" t="s">
        <v>514</v>
      </c>
      <c r="B10310" s="389" t="s">
        <v>517</v>
      </c>
      <c r="C10310" s="389">
        <v>6.8655537088200003</v>
      </c>
      <c r="D10310" s="389" t="s">
        <v>663</v>
      </c>
      <c r="E10310" s="389" t="s">
        <v>652</v>
      </c>
      <c r="F10310" s="389" t="s">
        <v>664</v>
      </c>
      <c r="G10310" s="389" t="s">
        <v>649</v>
      </c>
    </row>
    <row r="10311" spans="1:7">
      <c r="A10311" s="389" t="s">
        <v>581</v>
      </c>
      <c r="B10311" s="389" t="s">
        <v>517</v>
      </c>
      <c r="C10311" s="389">
        <v>25.0519276779</v>
      </c>
      <c r="D10311" s="389" t="s">
        <v>663</v>
      </c>
      <c r="E10311" s="389" t="s">
        <v>652</v>
      </c>
      <c r="F10311" s="389" t="s">
        <v>664</v>
      </c>
      <c r="G10311" s="389" t="s">
        <v>649</v>
      </c>
    </row>
    <row r="10312" spans="1:7">
      <c r="A10312" s="389" t="s">
        <v>551</v>
      </c>
      <c r="B10312" s="389" t="s">
        <v>517</v>
      </c>
      <c r="C10312" s="389">
        <v>6.9777958550200001</v>
      </c>
      <c r="D10312" s="389" t="s">
        <v>663</v>
      </c>
      <c r="E10312" s="389" t="s">
        <v>652</v>
      </c>
      <c r="F10312" s="389" t="s">
        <v>664</v>
      </c>
      <c r="G10312" s="389" t="s">
        <v>649</v>
      </c>
    </row>
    <row r="10313" spans="1:7">
      <c r="A10313" s="389" t="s">
        <v>514</v>
      </c>
      <c r="B10313" s="389" t="s">
        <v>517</v>
      </c>
      <c r="C10313" s="389">
        <v>2.8960511680600001</v>
      </c>
      <c r="D10313" s="389" t="s">
        <v>663</v>
      </c>
      <c r="E10313" s="389" t="s">
        <v>652</v>
      </c>
      <c r="F10313" s="389" t="s">
        <v>664</v>
      </c>
      <c r="G10313" s="389" t="s">
        <v>649</v>
      </c>
    </row>
    <row r="10314" spans="1:7">
      <c r="A10314" s="389" t="s">
        <v>514</v>
      </c>
      <c r="B10314" s="389" t="s">
        <v>517</v>
      </c>
      <c r="C10314" s="389">
        <v>2.8960511680600001</v>
      </c>
      <c r="D10314" s="389" t="s">
        <v>663</v>
      </c>
      <c r="E10314" s="389" t="s">
        <v>652</v>
      </c>
      <c r="F10314" s="389" t="s">
        <v>664</v>
      </c>
      <c r="G10314" s="389" t="s">
        <v>649</v>
      </c>
    </row>
    <row r="10315" spans="1:7">
      <c r="A10315" s="389" t="s">
        <v>563</v>
      </c>
      <c r="B10315" s="389" t="s">
        <v>517</v>
      </c>
      <c r="C10315" s="389">
        <v>3.4601261264400001</v>
      </c>
      <c r="D10315" s="389" t="s">
        <v>663</v>
      </c>
      <c r="E10315" s="389" t="s">
        <v>652</v>
      </c>
      <c r="F10315" s="389" t="s">
        <v>664</v>
      </c>
      <c r="G10315" s="389" t="s">
        <v>649</v>
      </c>
    </row>
    <row r="10316" spans="1:7">
      <c r="A10316" s="389" t="s">
        <v>581</v>
      </c>
      <c r="B10316" s="389" t="s">
        <v>517</v>
      </c>
      <c r="C10316" s="389">
        <v>1.84071749708</v>
      </c>
      <c r="D10316" s="389" t="s">
        <v>663</v>
      </c>
      <c r="E10316" s="389" t="s">
        <v>652</v>
      </c>
      <c r="F10316" s="389" t="s">
        <v>664</v>
      </c>
      <c r="G10316" s="389" t="s">
        <v>649</v>
      </c>
    </row>
    <row r="10317" spans="1:7">
      <c r="A10317" s="389" t="s">
        <v>535</v>
      </c>
      <c r="B10317" s="389" t="s">
        <v>517</v>
      </c>
      <c r="C10317" s="389">
        <v>17.1245759643</v>
      </c>
      <c r="D10317" s="389" t="s">
        <v>663</v>
      </c>
      <c r="E10317" s="389" t="s">
        <v>652</v>
      </c>
      <c r="F10317" s="389" t="s">
        <v>664</v>
      </c>
      <c r="G10317" s="389" t="s">
        <v>649</v>
      </c>
    </row>
    <row r="10318" spans="1:7">
      <c r="A10318" s="389" t="s">
        <v>569</v>
      </c>
      <c r="B10318" s="389" t="s">
        <v>517</v>
      </c>
      <c r="C10318" s="389">
        <v>33.563224355700001</v>
      </c>
      <c r="D10318" s="389" t="s">
        <v>663</v>
      </c>
      <c r="E10318" s="389" t="s">
        <v>652</v>
      </c>
      <c r="F10318" s="389" t="s">
        <v>664</v>
      </c>
      <c r="G10318" s="389" t="s">
        <v>649</v>
      </c>
    </row>
    <row r="10319" spans="1:7">
      <c r="A10319" s="389" t="s">
        <v>569</v>
      </c>
      <c r="B10319" s="389" t="s">
        <v>517</v>
      </c>
      <c r="C10319" s="389">
        <v>33.563224355700001</v>
      </c>
      <c r="D10319" s="389" t="s">
        <v>663</v>
      </c>
      <c r="E10319" s="389" t="s">
        <v>652</v>
      </c>
      <c r="F10319" s="389" t="s">
        <v>664</v>
      </c>
      <c r="G10319" s="389" t="s">
        <v>649</v>
      </c>
    </row>
    <row r="10320" spans="1:7">
      <c r="A10320" s="389" t="s">
        <v>578</v>
      </c>
      <c r="B10320" s="389" t="s">
        <v>517</v>
      </c>
      <c r="C10320" s="389">
        <v>0.48078220648699999</v>
      </c>
      <c r="D10320" s="389" t="s">
        <v>663</v>
      </c>
      <c r="E10320" s="389" t="s">
        <v>652</v>
      </c>
      <c r="F10320" s="389" t="s">
        <v>664</v>
      </c>
      <c r="G10320" s="389" t="s">
        <v>649</v>
      </c>
    </row>
    <row r="10321" spans="1:7">
      <c r="A10321" s="389" t="s">
        <v>567</v>
      </c>
      <c r="B10321" s="389" t="s">
        <v>517</v>
      </c>
      <c r="C10321" s="389">
        <v>8.1962972588199996</v>
      </c>
      <c r="D10321" s="389" t="s">
        <v>663</v>
      </c>
      <c r="E10321" s="389" t="s">
        <v>652</v>
      </c>
      <c r="F10321" s="389" t="s">
        <v>664</v>
      </c>
      <c r="G10321" s="389" t="s">
        <v>649</v>
      </c>
    </row>
    <row r="10322" spans="1:7">
      <c r="A10322" s="389" t="s">
        <v>567</v>
      </c>
      <c r="B10322" s="389" t="s">
        <v>517</v>
      </c>
      <c r="C10322" s="389">
        <v>8.1962972588199996</v>
      </c>
      <c r="D10322" s="389" t="s">
        <v>663</v>
      </c>
      <c r="E10322" s="389" t="s">
        <v>652</v>
      </c>
      <c r="F10322" s="389" t="s">
        <v>664</v>
      </c>
      <c r="G10322" s="389" t="s">
        <v>649</v>
      </c>
    </row>
    <row r="10323" spans="1:7">
      <c r="A10323" s="389" t="s">
        <v>567</v>
      </c>
      <c r="B10323" s="389" t="s">
        <v>517</v>
      </c>
      <c r="C10323" s="389">
        <v>8.1962972588199996</v>
      </c>
      <c r="D10323" s="389" t="s">
        <v>663</v>
      </c>
      <c r="E10323" s="389" t="s">
        <v>652</v>
      </c>
      <c r="F10323" s="389" t="s">
        <v>664</v>
      </c>
      <c r="G10323" s="389" t="s">
        <v>649</v>
      </c>
    </row>
    <row r="10324" spans="1:7">
      <c r="A10324" s="389" t="s">
        <v>567</v>
      </c>
      <c r="B10324" s="389" t="s">
        <v>517</v>
      </c>
      <c r="C10324" s="389">
        <v>8.1962972588199996</v>
      </c>
      <c r="D10324" s="389" t="s">
        <v>663</v>
      </c>
      <c r="E10324" s="389" t="s">
        <v>652</v>
      </c>
      <c r="F10324" s="389" t="s">
        <v>664</v>
      </c>
      <c r="G10324" s="389" t="s">
        <v>649</v>
      </c>
    </row>
    <row r="10325" spans="1:7">
      <c r="A10325" s="389" t="s">
        <v>535</v>
      </c>
      <c r="B10325" s="389" t="s">
        <v>517</v>
      </c>
      <c r="C10325" s="389">
        <v>17.5647492688</v>
      </c>
      <c r="D10325" s="389" t="s">
        <v>663</v>
      </c>
      <c r="E10325" s="389" t="s">
        <v>652</v>
      </c>
      <c r="F10325" s="389" t="s">
        <v>664</v>
      </c>
      <c r="G10325" s="389" t="s">
        <v>649</v>
      </c>
    </row>
    <row r="10326" spans="1:7">
      <c r="A10326" s="389" t="s">
        <v>534</v>
      </c>
      <c r="B10326" s="389" t="s">
        <v>517</v>
      </c>
      <c r="C10326" s="389">
        <v>32.561892951600001</v>
      </c>
      <c r="D10326" s="389" t="s">
        <v>663</v>
      </c>
      <c r="E10326" s="389" t="s">
        <v>652</v>
      </c>
      <c r="F10326" s="389" t="s">
        <v>664</v>
      </c>
      <c r="G10326" s="389" t="s">
        <v>649</v>
      </c>
    </row>
    <row r="10327" spans="1:7">
      <c r="A10327" s="389" t="s">
        <v>534</v>
      </c>
      <c r="B10327" s="389" t="s">
        <v>517</v>
      </c>
      <c r="C10327" s="389">
        <v>32.561892951600001</v>
      </c>
      <c r="D10327" s="389" t="s">
        <v>663</v>
      </c>
      <c r="E10327" s="389" t="s">
        <v>652</v>
      </c>
      <c r="F10327" s="389" t="s">
        <v>664</v>
      </c>
      <c r="G10327" s="389" t="s">
        <v>649</v>
      </c>
    </row>
    <row r="10328" spans="1:7">
      <c r="A10328" s="389" t="s">
        <v>534</v>
      </c>
      <c r="B10328" s="389" t="s">
        <v>517</v>
      </c>
      <c r="C10328" s="389">
        <v>32.561892951600001</v>
      </c>
      <c r="D10328" s="389" t="s">
        <v>663</v>
      </c>
      <c r="E10328" s="389" t="s">
        <v>652</v>
      </c>
      <c r="F10328" s="389" t="s">
        <v>664</v>
      </c>
      <c r="G10328" s="389" t="s">
        <v>649</v>
      </c>
    </row>
    <row r="10329" spans="1:7">
      <c r="A10329" s="389" t="s">
        <v>541</v>
      </c>
      <c r="B10329" s="389" t="s">
        <v>517</v>
      </c>
      <c r="C10329" s="389">
        <v>32.561892951600001</v>
      </c>
      <c r="D10329" s="389" t="s">
        <v>663</v>
      </c>
      <c r="E10329" s="389" t="s">
        <v>652</v>
      </c>
      <c r="F10329" s="389" t="s">
        <v>664</v>
      </c>
      <c r="G10329" s="389" t="s">
        <v>649</v>
      </c>
    </row>
    <row r="10330" spans="1:7">
      <c r="A10330" s="389" t="s">
        <v>541</v>
      </c>
      <c r="B10330" s="389" t="s">
        <v>517</v>
      </c>
      <c r="C10330" s="389">
        <v>32.561892951600001</v>
      </c>
      <c r="D10330" s="389" t="s">
        <v>663</v>
      </c>
      <c r="E10330" s="389" t="s">
        <v>652</v>
      </c>
      <c r="F10330" s="389" t="s">
        <v>664</v>
      </c>
      <c r="G10330" s="389" t="s">
        <v>649</v>
      </c>
    </row>
    <row r="10331" spans="1:7">
      <c r="A10331" s="389" t="s">
        <v>563</v>
      </c>
      <c r="B10331" s="389" t="s">
        <v>517</v>
      </c>
      <c r="C10331" s="389">
        <v>1.3504462186199999</v>
      </c>
      <c r="D10331" s="389" t="s">
        <v>663</v>
      </c>
      <c r="E10331" s="389" t="s">
        <v>652</v>
      </c>
      <c r="F10331" s="389" t="s">
        <v>664</v>
      </c>
      <c r="G10331" s="389" t="s">
        <v>649</v>
      </c>
    </row>
    <row r="10332" spans="1:7">
      <c r="A10332" s="389" t="s">
        <v>560</v>
      </c>
      <c r="B10332" s="389" t="s">
        <v>517</v>
      </c>
      <c r="C10332" s="389">
        <v>11.2598332759</v>
      </c>
      <c r="D10332" s="389" t="s">
        <v>663</v>
      </c>
      <c r="E10332" s="389" t="s">
        <v>652</v>
      </c>
      <c r="F10332" s="389" t="s">
        <v>664</v>
      </c>
      <c r="G10332" s="389" t="s">
        <v>649</v>
      </c>
    </row>
    <row r="10333" spans="1:7">
      <c r="A10333" s="389" t="s">
        <v>526</v>
      </c>
      <c r="B10333" s="389" t="s">
        <v>517</v>
      </c>
      <c r="C10333" s="389">
        <v>2.4896499345100001</v>
      </c>
      <c r="D10333" s="389" t="s">
        <v>663</v>
      </c>
      <c r="E10333" s="389" t="s">
        <v>652</v>
      </c>
      <c r="F10333" s="389" t="s">
        <v>664</v>
      </c>
      <c r="G10333" s="389" t="s">
        <v>649</v>
      </c>
    </row>
    <row r="10334" spans="1:7">
      <c r="A10334" s="389" t="s">
        <v>524</v>
      </c>
      <c r="B10334" s="389" t="s">
        <v>517</v>
      </c>
      <c r="C10334" s="389">
        <v>3.2965598730900001</v>
      </c>
      <c r="D10334" s="389" t="s">
        <v>663</v>
      </c>
      <c r="E10334" s="389" t="s">
        <v>652</v>
      </c>
      <c r="F10334" s="389" t="s">
        <v>664</v>
      </c>
      <c r="G10334" s="389" t="s">
        <v>649</v>
      </c>
    </row>
    <row r="10335" spans="1:7">
      <c r="A10335" s="389" t="s">
        <v>525</v>
      </c>
      <c r="B10335" s="389" t="s">
        <v>517</v>
      </c>
      <c r="C10335" s="389">
        <v>5.1543698789999999</v>
      </c>
      <c r="D10335" s="389" t="s">
        <v>663</v>
      </c>
      <c r="E10335" s="389" t="s">
        <v>652</v>
      </c>
      <c r="F10335" s="389" t="s">
        <v>664</v>
      </c>
      <c r="G10335" s="389" t="s">
        <v>649</v>
      </c>
    </row>
    <row r="10336" spans="1:7">
      <c r="A10336" s="389" t="s">
        <v>524</v>
      </c>
      <c r="B10336" s="389" t="s">
        <v>517</v>
      </c>
      <c r="C10336" s="389">
        <v>3.9072811268500001</v>
      </c>
      <c r="D10336" s="389" t="s">
        <v>663</v>
      </c>
      <c r="E10336" s="389" t="s">
        <v>652</v>
      </c>
      <c r="F10336" s="389" t="s">
        <v>664</v>
      </c>
      <c r="G10336" s="389" t="s">
        <v>649</v>
      </c>
    </row>
    <row r="10337" spans="1:7">
      <c r="A10337" s="389" t="s">
        <v>581</v>
      </c>
      <c r="B10337" s="389" t="s">
        <v>517</v>
      </c>
      <c r="C10337" s="389">
        <v>16.1200025133999</v>
      </c>
      <c r="D10337" s="389" t="s">
        <v>663</v>
      </c>
      <c r="E10337" s="389" t="s">
        <v>652</v>
      </c>
      <c r="F10337" s="389" t="s">
        <v>664</v>
      </c>
      <c r="G10337" s="389" t="s">
        <v>649</v>
      </c>
    </row>
    <row r="10338" spans="1:7">
      <c r="A10338" s="389" t="s">
        <v>581</v>
      </c>
      <c r="B10338" s="389" t="s">
        <v>517</v>
      </c>
      <c r="C10338" s="389">
        <v>16.1200025133999</v>
      </c>
      <c r="D10338" s="389" t="s">
        <v>663</v>
      </c>
      <c r="E10338" s="389" t="s">
        <v>652</v>
      </c>
      <c r="F10338" s="389" t="s">
        <v>664</v>
      </c>
      <c r="G10338" s="389" t="s">
        <v>649</v>
      </c>
    </row>
    <row r="10339" spans="1:7">
      <c r="A10339" s="389" t="s">
        <v>555</v>
      </c>
      <c r="B10339" s="389" t="s">
        <v>517</v>
      </c>
      <c r="C10339" s="389">
        <v>7.2311462900899999</v>
      </c>
      <c r="D10339" s="389" t="s">
        <v>663</v>
      </c>
      <c r="E10339" s="389" t="s">
        <v>652</v>
      </c>
      <c r="F10339" s="389" t="s">
        <v>664</v>
      </c>
      <c r="G10339" s="389" t="s">
        <v>649</v>
      </c>
    </row>
    <row r="10340" spans="1:7">
      <c r="A10340" s="389" t="s">
        <v>578</v>
      </c>
      <c r="B10340" s="389" t="s">
        <v>517</v>
      </c>
      <c r="C10340" s="389">
        <v>7.2311462900899999</v>
      </c>
      <c r="D10340" s="389" t="s">
        <v>663</v>
      </c>
      <c r="E10340" s="389" t="s">
        <v>652</v>
      </c>
      <c r="F10340" s="389" t="s">
        <v>664</v>
      </c>
      <c r="G10340" s="389" t="s">
        <v>649</v>
      </c>
    </row>
    <row r="10341" spans="1:7">
      <c r="A10341" s="389" t="s">
        <v>578</v>
      </c>
      <c r="B10341" s="389" t="s">
        <v>517</v>
      </c>
      <c r="C10341" s="389">
        <v>7.2311462900899999</v>
      </c>
      <c r="D10341" s="389" t="s">
        <v>663</v>
      </c>
      <c r="E10341" s="389" t="s">
        <v>652</v>
      </c>
      <c r="F10341" s="389" t="s">
        <v>664</v>
      </c>
      <c r="G10341" s="389" t="s">
        <v>649</v>
      </c>
    </row>
    <row r="10342" spans="1:7">
      <c r="A10342" s="389" t="s">
        <v>535</v>
      </c>
      <c r="B10342" s="389" t="s">
        <v>517</v>
      </c>
      <c r="C10342" s="389">
        <v>1.8745457109799999</v>
      </c>
      <c r="D10342" s="389" t="s">
        <v>663</v>
      </c>
      <c r="E10342" s="389" t="s">
        <v>652</v>
      </c>
      <c r="F10342" s="389" t="s">
        <v>664</v>
      </c>
      <c r="G10342" s="389" t="s">
        <v>649</v>
      </c>
    </row>
    <row r="10343" spans="1:7">
      <c r="A10343" s="389" t="s">
        <v>535</v>
      </c>
      <c r="B10343" s="389" t="s">
        <v>517</v>
      </c>
      <c r="C10343" s="389">
        <v>69.745355305499899</v>
      </c>
      <c r="D10343" s="389" t="s">
        <v>663</v>
      </c>
      <c r="E10343" s="389" t="s">
        <v>652</v>
      </c>
      <c r="F10343" s="389" t="s">
        <v>664</v>
      </c>
      <c r="G10343" s="389" t="s">
        <v>649</v>
      </c>
    </row>
    <row r="10344" spans="1:7">
      <c r="A10344" s="389" t="s">
        <v>562</v>
      </c>
      <c r="B10344" s="389" t="s">
        <v>517</v>
      </c>
      <c r="C10344" s="389">
        <v>6.69518546735</v>
      </c>
      <c r="D10344" s="389" t="s">
        <v>663</v>
      </c>
      <c r="E10344" s="389" t="s">
        <v>652</v>
      </c>
      <c r="F10344" s="389" t="s">
        <v>664</v>
      </c>
      <c r="G10344" s="389" t="s">
        <v>649</v>
      </c>
    </row>
    <row r="10345" spans="1:7">
      <c r="A10345" s="389" t="s">
        <v>524</v>
      </c>
      <c r="B10345" s="389" t="s">
        <v>517</v>
      </c>
      <c r="C10345" s="389">
        <v>26.1150750452999</v>
      </c>
      <c r="D10345" s="389" t="s">
        <v>663</v>
      </c>
      <c r="E10345" s="389" t="s">
        <v>652</v>
      </c>
      <c r="F10345" s="389" t="s">
        <v>664</v>
      </c>
      <c r="G10345" s="389" t="s">
        <v>649</v>
      </c>
    </row>
    <row r="10346" spans="1:7">
      <c r="A10346" s="389" t="s">
        <v>524</v>
      </c>
      <c r="B10346" s="389" t="s">
        <v>517</v>
      </c>
      <c r="C10346" s="389">
        <v>26.1150750452999</v>
      </c>
      <c r="D10346" s="389" t="s">
        <v>663</v>
      </c>
      <c r="E10346" s="389" t="s">
        <v>652</v>
      </c>
      <c r="F10346" s="389" t="s">
        <v>664</v>
      </c>
      <c r="G10346" s="389" t="s">
        <v>649</v>
      </c>
    </row>
    <row r="10347" spans="1:7">
      <c r="A10347" s="389" t="s">
        <v>525</v>
      </c>
      <c r="B10347" s="389" t="s">
        <v>517</v>
      </c>
      <c r="C10347" s="389">
        <v>1.05436553412</v>
      </c>
      <c r="D10347" s="389" t="s">
        <v>663</v>
      </c>
      <c r="E10347" s="389" t="s">
        <v>652</v>
      </c>
      <c r="F10347" s="389" t="s">
        <v>664</v>
      </c>
      <c r="G10347" s="389" t="s">
        <v>649</v>
      </c>
    </row>
    <row r="10348" spans="1:7">
      <c r="A10348" s="389" t="s">
        <v>526</v>
      </c>
      <c r="B10348" s="389" t="s">
        <v>517</v>
      </c>
      <c r="C10348" s="389">
        <v>1.05436553412</v>
      </c>
      <c r="D10348" s="389" t="s">
        <v>663</v>
      </c>
      <c r="E10348" s="389" t="s">
        <v>652</v>
      </c>
      <c r="F10348" s="389" t="s">
        <v>664</v>
      </c>
      <c r="G10348" s="389" t="s">
        <v>649</v>
      </c>
    </row>
    <row r="10349" spans="1:7">
      <c r="A10349" s="389" t="s">
        <v>568</v>
      </c>
      <c r="B10349" s="389" t="s">
        <v>517</v>
      </c>
      <c r="C10349" s="389">
        <v>1.05436553412</v>
      </c>
      <c r="D10349" s="389" t="s">
        <v>663</v>
      </c>
      <c r="E10349" s="389" t="s">
        <v>652</v>
      </c>
      <c r="F10349" s="389" t="s">
        <v>664</v>
      </c>
      <c r="G10349" s="389" t="s">
        <v>649</v>
      </c>
    </row>
    <row r="10350" spans="1:7">
      <c r="A10350" s="389" t="s">
        <v>535</v>
      </c>
      <c r="B10350" s="389" t="s">
        <v>517</v>
      </c>
      <c r="C10350" s="389">
        <v>11.6363664246</v>
      </c>
      <c r="D10350" s="389" t="s">
        <v>663</v>
      </c>
      <c r="E10350" s="389" t="s">
        <v>652</v>
      </c>
      <c r="F10350" s="389" t="s">
        <v>664</v>
      </c>
      <c r="G10350" s="389" t="s">
        <v>649</v>
      </c>
    </row>
    <row r="10351" spans="1:7">
      <c r="A10351" s="389" t="s">
        <v>524</v>
      </c>
      <c r="B10351" s="389" t="s">
        <v>517</v>
      </c>
      <c r="C10351" s="389">
        <v>4.6945780462800002</v>
      </c>
      <c r="D10351" s="389" t="s">
        <v>663</v>
      </c>
      <c r="E10351" s="389" t="s">
        <v>652</v>
      </c>
      <c r="F10351" s="389" t="s">
        <v>664</v>
      </c>
      <c r="G10351" s="389" t="s">
        <v>649</v>
      </c>
    </row>
    <row r="10352" spans="1:7">
      <c r="A10352" s="389" t="s">
        <v>581</v>
      </c>
      <c r="B10352" s="389" t="s">
        <v>517</v>
      </c>
      <c r="C10352" s="389">
        <v>1.1790737330500001</v>
      </c>
      <c r="D10352" s="389" t="s">
        <v>663</v>
      </c>
      <c r="E10352" s="389" t="s">
        <v>652</v>
      </c>
      <c r="F10352" s="389" t="s">
        <v>664</v>
      </c>
      <c r="G10352" s="389" t="s">
        <v>649</v>
      </c>
    </row>
    <row r="10353" spans="1:7">
      <c r="A10353" s="389" t="s">
        <v>535</v>
      </c>
      <c r="B10353" s="389" t="s">
        <v>517</v>
      </c>
      <c r="C10353" s="389">
        <v>12.8781921618999</v>
      </c>
      <c r="D10353" s="389" t="s">
        <v>663</v>
      </c>
      <c r="E10353" s="389" t="s">
        <v>652</v>
      </c>
      <c r="F10353" s="389" t="s">
        <v>664</v>
      </c>
      <c r="G10353" s="389" t="s">
        <v>649</v>
      </c>
    </row>
    <row r="10354" spans="1:7">
      <c r="A10354" s="389" t="s">
        <v>535</v>
      </c>
      <c r="B10354" s="389" t="s">
        <v>517</v>
      </c>
      <c r="C10354" s="389">
        <v>1.1007449983699999</v>
      </c>
      <c r="D10354" s="389" t="s">
        <v>663</v>
      </c>
      <c r="E10354" s="389" t="s">
        <v>652</v>
      </c>
      <c r="F10354" s="389" t="s">
        <v>664</v>
      </c>
      <c r="G10354" s="389" t="s">
        <v>649</v>
      </c>
    </row>
    <row r="10355" spans="1:7">
      <c r="A10355" s="389" t="s">
        <v>535</v>
      </c>
      <c r="B10355" s="389" t="s">
        <v>517</v>
      </c>
      <c r="C10355" s="389">
        <v>27.1898826880999</v>
      </c>
      <c r="D10355" s="389" t="s">
        <v>663</v>
      </c>
      <c r="E10355" s="389" t="s">
        <v>652</v>
      </c>
      <c r="F10355" s="389" t="s">
        <v>664</v>
      </c>
      <c r="G10355" s="389" t="s">
        <v>649</v>
      </c>
    </row>
    <row r="10356" spans="1:7">
      <c r="A10356" s="389" t="s">
        <v>543</v>
      </c>
      <c r="B10356" s="389" t="s">
        <v>517</v>
      </c>
      <c r="C10356" s="389">
        <v>5.5400839853599999</v>
      </c>
      <c r="D10356" s="389" t="s">
        <v>663</v>
      </c>
      <c r="E10356" s="389" t="s">
        <v>652</v>
      </c>
      <c r="F10356" s="389" t="s">
        <v>664</v>
      </c>
      <c r="G10356" s="389" t="s">
        <v>649</v>
      </c>
    </row>
    <row r="10357" spans="1:7">
      <c r="A10357" s="389" t="s">
        <v>560</v>
      </c>
      <c r="B10357" s="389" t="s">
        <v>517</v>
      </c>
      <c r="C10357" s="389">
        <v>5.5400839853599999</v>
      </c>
      <c r="D10357" s="389" t="s">
        <v>663</v>
      </c>
      <c r="E10357" s="389" t="s">
        <v>652</v>
      </c>
      <c r="F10357" s="389" t="s">
        <v>664</v>
      </c>
      <c r="G10357" s="389" t="s">
        <v>649</v>
      </c>
    </row>
    <row r="10358" spans="1:7">
      <c r="A10358" s="389" t="s">
        <v>525</v>
      </c>
      <c r="B10358" s="389" t="s">
        <v>517</v>
      </c>
      <c r="C10358" s="389">
        <v>2.52674615345</v>
      </c>
      <c r="D10358" s="389" t="s">
        <v>663</v>
      </c>
      <c r="E10358" s="389" t="s">
        <v>652</v>
      </c>
      <c r="F10358" s="389" t="s">
        <v>664</v>
      </c>
      <c r="G10358" s="389" t="s">
        <v>649</v>
      </c>
    </row>
    <row r="10359" spans="1:7">
      <c r="A10359" s="389" t="s">
        <v>525</v>
      </c>
      <c r="B10359" s="389" t="s">
        <v>517</v>
      </c>
      <c r="C10359" s="389">
        <v>2.52674615345</v>
      </c>
      <c r="D10359" s="389" t="s">
        <v>663</v>
      </c>
      <c r="E10359" s="389" t="s">
        <v>652</v>
      </c>
      <c r="F10359" s="389" t="s">
        <v>664</v>
      </c>
      <c r="G10359" s="389" t="s">
        <v>649</v>
      </c>
    </row>
    <row r="10360" spans="1:7">
      <c r="A10360" s="389" t="s">
        <v>568</v>
      </c>
      <c r="B10360" s="389" t="s">
        <v>517</v>
      </c>
      <c r="C10360" s="389">
        <v>2.52674615345</v>
      </c>
      <c r="D10360" s="389" t="s">
        <v>663</v>
      </c>
      <c r="E10360" s="389" t="s">
        <v>652</v>
      </c>
      <c r="F10360" s="389" t="s">
        <v>664</v>
      </c>
      <c r="G10360" s="389" t="s">
        <v>649</v>
      </c>
    </row>
    <row r="10361" spans="1:7">
      <c r="A10361" s="389" t="s">
        <v>568</v>
      </c>
      <c r="B10361" s="389" t="s">
        <v>517</v>
      </c>
      <c r="C10361" s="389">
        <v>2.52674615345</v>
      </c>
      <c r="D10361" s="389" t="s">
        <v>663</v>
      </c>
      <c r="E10361" s="389" t="s">
        <v>652</v>
      </c>
      <c r="F10361" s="389" t="s">
        <v>664</v>
      </c>
      <c r="G10361" s="389" t="s">
        <v>649</v>
      </c>
    </row>
    <row r="10362" spans="1:7">
      <c r="A10362" s="389" t="s">
        <v>526</v>
      </c>
      <c r="B10362" s="389" t="s">
        <v>517</v>
      </c>
      <c r="C10362" s="389">
        <v>1.6242765916699999</v>
      </c>
      <c r="D10362" s="389" t="s">
        <v>663</v>
      </c>
      <c r="E10362" s="389" t="s">
        <v>652</v>
      </c>
      <c r="F10362" s="389" t="s">
        <v>664</v>
      </c>
      <c r="G10362" s="389" t="s">
        <v>649</v>
      </c>
    </row>
    <row r="10363" spans="1:7">
      <c r="A10363" s="389" t="s">
        <v>535</v>
      </c>
      <c r="B10363" s="389" t="s">
        <v>517</v>
      </c>
      <c r="C10363" s="389">
        <v>1.0945383073699999</v>
      </c>
      <c r="D10363" s="389" t="s">
        <v>663</v>
      </c>
      <c r="E10363" s="389" t="s">
        <v>652</v>
      </c>
      <c r="F10363" s="389" t="s">
        <v>664</v>
      </c>
      <c r="G10363" s="389" t="s">
        <v>649</v>
      </c>
    </row>
    <row r="10364" spans="1:7">
      <c r="A10364" s="389" t="s">
        <v>525</v>
      </c>
      <c r="B10364" s="389" t="s">
        <v>517</v>
      </c>
      <c r="C10364" s="389">
        <v>2.9325644954199999</v>
      </c>
      <c r="D10364" s="389" t="s">
        <v>663</v>
      </c>
      <c r="E10364" s="389" t="s">
        <v>652</v>
      </c>
      <c r="F10364" s="389" t="s">
        <v>664</v>
      </c>
      <c r="G10364" s="389" t="s">
        <v>649</v>
      </c>
    </row>
    <row r="10365" spans="1:7">
      <c r="A10365" s="389" t="s">
        <v>525</v>
      </c>
      <c r="B10365" s="389" t="s">
        <v>517</v>
      </c>
      <c r="C10365" s="389">
        <v>2.9325644954199999</v>
      </c>
      <c r="D10365" s="389" t="s">
        <v>663</v>
      </c>
      <c r="E10365" s="389" t="s">
        <v>652</v>
      </c>
      <c r="F10365" s="389" t="s">
        <v>664</v>
      </c>
      <c r="G10365" s="389" t="s">
        <v>649</v>
      </c>
    </row>
    <row r="10366" spans="1:7">
      <c r="A10366" s="389" t="s">
        <v>568</v>
      </c>
      <c r="B10366" s="389" t="s">
        <v>517</v>
      </c>
      <c r="C10366" s="389">
        <v>2.9325644954199999</v>
      </c>
      <c r="D10366" s="389" t="s">
        <v>663</v>
      </c>
      <c r="E10366" s="389" t="s">
        <v>652</v>
      </c>
      <c r="F10366" s="389" t="s">
        <v>664</v>
      </c>
      <c r="G10366" s="389" t="s">
        <v>649</v>
      </c>
    </row>
    <row r="10367" spans="1:7">
      <c r="A10367" s="389" t="s">
        <v>568</v>
      </c>
      <c r="B10367" s="389" t="s">
        <v>517</v>
      </c>
      <c r="C10367" s="389">
        <v>2.9325644954199999</v>
      </c>
      <c r="D10367" s="389" t="s">
        <v>663</v>
      </c>
      <c r="E10367" s="389" t="s">
        <v>652</v>
      </c>
      <c r="F10367" s="389" t="s">
        <v>664</v>
      </c>
      <c r="G10367" s="389" t="s">
        <v>649</v>
      </c>
    </row>
    <row r="10368" spans="1:7">
      <c r="A10368" s="389" t="s">
        <v>531</v>
      </c>
      <c r="B10368" s="389" t="s">
        <v>517</v>
      </c>
      <c r="C10368" s="389">
        <v>1.2103963711200001</v>
      </c>
      <c r="D10368" s="389" t="s">
        <v>663</v>
      </c>
      <c r="E10368" s="389" t="s">
        <v>652</v>
      </c>
      <c r="F10368" s="389" t="s">
        <v>664</v>
      </c>
      <c r="G10368" s="389" t="s">
        <v>649</v>
      </c>
    </row>
    <row r="10369" spans="1:7">
      <c r="A10369" s="389" t="s">
        <v>576</v>
      </c>
      <c r="B10369" s="389" t="s">
        <v>517</v>
      </c>
      <c r="C10369" s="389">
        <v>0.58432007025199995</v>
      </c>
      <c r="D10369" s="389" t="s">
        <v>663</v>
      </c>
      <c r="E10369" s="389" t="s">
        <v>652</v>
      </c>
      <c r="F10369" s="389" t="s">
        <v>664</v>
      </c>
      <c r="G10369" s="389" t="s">
        <v>649</v>
      </c>
    </row>
    <row r="10370" spans="1:7">
      <c r="A10370" s="389" t="s">
        <v>578</v>
      </c>
      <c r="B10370" s="389" t="s">
        <v>517</v>
      </c>
      <c r="C10370" s="389">
        <v>0.58432007025199995</v>
      </c>
      <c r="D10370" s="389" t="s">
        <v>663</v>
      </c>
      <c r="E10370" s="389" t="s">
        <v>652</v>
      </c>
      <c r="F10370" s="389" t="s">
        <v>664</v>
      </c>
      <c r="G10370" s="389" t="s">
        <v>649</v>
      </c>
    </row>
    <row r="10371" spans="1:7">
      <c r="A10371" s="389" t="s">
        <v>551</v>
      </c>
      <c r="B10371" s="389" t="s">
        <v>517</v>
      </c>
      <c r="C10371" s="389">
        <v>3.1734768173600001</v>
      </c>
      <c r="D10371" s="389" t="s">
        <v>663</v>
      </c>
      <c r="E10371" s="389" t="s">
        <v>652</v>
      </c>
      <c r="F10371" s="389" t="s">
        <v>664</v>
      </c>
      <c r="G10371" s="389" t="s">
        <v>649</v>
      </c>
    </row>
    <row r="10372" spans="1:7">
      <c r="A10372" s="389" t="s">
        <v>581</v>
      </c>
      <c r="B10372" s="389" t="s">
        <v>517</v>
      </c>
      <c r="C10372" s="389">
        <v>11.5645238267</v>
      </c>
      <c r="D10372" s="389" t="s">
        <v>663</v>
      </c>
      <c r="E10372" s="389" t="s">
        <v>652</v>
      </c>
      <c r="F10372" s="389" t="s">
        <v>664</v>
      </c>
      <c r="G10372" s="389" t="s">
        <v>649</v>
      </c>
    </row>
    <row r="10373" spans="1:7">
      <c r="A10373" s="389" t="s">
        <v>539</v>
      </c>
      <c r="B10373" s="389" t="s">
        <v>517</v>
      </c>
      <c r="C10373" s="389">
        <v>0.81448690896300002</v>
      </c>
      <c r="D10373" s="389" t="s">
        <v>663</v>
      </c>
      <c r="E10373" s="389" t="s">
        <v>652</v>
      </c>
      <c r="F10373" s="389" t="s">
        <v>664</v>
      </c>
      <c r="G10373" s="389" t="s">
        <v>649</v>
      </c>
    </row>
    <row r="10374" spans="1:7">
      <c r="A10374" s="389" t="s">
        <v>553</v>
      </c>
      <c r="B10374" s="389" t="s">
        <v>517</v>
      </c>
      <c r="C10374" s="389">
        <v>0.81448690896300002</v>
      </c>
      <c r="D10374" s="389" t="s">
        <v>663</v>
      </c>
      <c r="E10374" s="389" t="s">
        <v>652</v>
      </c>
      <c r="F10374" s="389" t="s">
        <v>664</v>
      </c>
      <c r="G10374" s="389" t="s">
        <v>649</v>
      </c>
    </row>
    <row r="10375" spans="1:7">
      <c r="A10375" s="389" t="s">
        <v>553</v>
      </c>
      <c r="B10375" s="389" t="s">
        <v>517</v>
      </c>
      <c r="C10375" s="389">
        <v>0.81448690896300002</v>
      </c>
      <c r="D10375" s="389" t="s">
        <v>663</v>
      </c>
      <c r="E10375" s="389" t="s">
        <v>652</v>
      </c>
      <c r="F10375" s="389" t="s">
        <v>664</v>
      </c>
      <c r="G10375" s="389" t="s">
        <v>649</v>
      </c>
    </row>
    <row r="10376" spans="1:7">
      <c r="A10376" s="389" t="s">
        <v>571</v>
      </c>
      <c r="B10376" s="389" t="s">
        <v>517</v>
      </c>
      <c r="C10376" s="389">
        <v>1.5339329021799999</v>
      </c>
      <c r="D10376" s="389" t="s">
        <v>663</v>
      </c>
      <c r="E10376" s="389" t="s">
        <v>652</v>
      </c>
      <c r="F10376" s="389" t="s">
        <v>664</v>
      </c>
      <c r="G10376" s="389" t="s">
        <v>649</v>
      </c>
    </row>
    <row r="10377" spans="1:7">
      <c r="A10377" s="389" t="s">
        <v>577</v>
      </c>
      <c r="B10377" s="389" t="s">
        <v>517</v>
      </c>
      <c r="C10377" s="389">
        <v>12.4312800035</v>
      </c>
      <c r="D10377" s="389" t="s">
        <v>663</v>
      </c>
      <c r="E10377" s="389" t="s">
        <v>652</v>
      </c>
      <c r="F10377" s="389" t="s">
        <v>664</v>
      </c>
      <c r="G10377" s="389" t="s">
        <v>649</v>
      </c>
    </row>
    <row r="10378" spans="1:7">
      <c r="A10378" s="389" t="s">
        <v>576</v>
      </c>
      <c r="B10378" s="389" t="s">
        <v>517</v>
      </c>
      <c r="C10378" s="389">
        <v>1.3083288256900001</v>
      </c>
      <c r="D10378" s="389" t="s">
        <v>663</v>
      </c>
      <c r="E10378" s="389" t="s">
        <v>652</v>
      </c>
      <c r="F10378" s="389" t="s">
        <v>664</v>
      </c>
      <c r="G10378" s="389" t="s">
        <v>649</v>
      </c>
    </row>
    <row r="10379" spans="1:7">
      <c r="A10379" s="389" t="s">
        <v>578</v>
      </c>
      <c r="B10379" s="389" t="s">
        <v>517</v>
      </c>
      <c r="C10379" s="389">
        <v>1.3083288256900001</v>
      </c>
      <c r="D10379" s="389" t="s">
        <v>663</v>
      </c>
      <c r="E10379" s="389" t="s">
        <v>652</v>
      </c>
      <c r="F10379" s="389" t="s">
        <v>664</v>
      </c>
      <c r="G10379" s="389" t="s">
        <v>649</v>
      </c>
    </row>
    <row r="10380" spans="1:7">
      <c r="A10380" s="389" t="s">
        <v>578</v>
      </c>
      <c r="B10380" s="389" t="s">
        <v>517</v>
      </c>
      <c r="C10380" s="389">
        <v>2.6724602233099999</v>
      </c>
      <c r="D10380" s="389" t="s">
        <v>663</v>
      </c>
      <c r="E10380" s="389" t="s">
        <v>652</v>
      </c>
      <c r="F10380" s="389" t="s">
        <v>664</v>
      </c>
      <c r="G10380" s="389" t="s">
        <v>649</v>
      </c>
    </row>
    <row r="10381" spans="1:7">
      <c r="A10381" s="389" t="s">
        <v>578</v>
      </c>
      <c r="B10381" s="389" t="s">
        <v>517</v>
      </c>
      <c r="C10381" s="389">
        <v>2.6724602233099999</v>
      </c>
      <c r="D10381" s="389" t="s">
        <v>663</v>
      </c>
      <c r="E10381" s="389" t="s">
        <v>652</v>
      </c>
      <c r="F10381" s="389" t="s">
        <v>664</v>
      </c>
      <c r="G10381" s="389" t="s">
        <v>649</v>
      </c>
    </row>
    <row r="10382" spans="1:7">
      <c r="A10382" s="389" t="s">
        <v>526</v>
      </c>
      <c r="B10382" s="389" t="s">
        <v>517</v>
      </c>
      <c r="C10382" s="389">
        <v>43.6338508483</v>
      </c>
      <c r="D10382" s="389" t="s">
        <v>663</v>
      </c>
      <c r="E10382" s="389" t="s">
        <v>652</v>
      </c>
      <c r="F10382" s="389" t="s">
        <v>664</v>
      </c>
      <c r="G10382" s="389" t="s">
        <v>649</v>
      </c>
    </row>
    <row r="10383" spans="1:7">
      <c r="A10383" s="389" t="s">
        <v>560</v>
      </c>
      <c r="B10383" s="389" t="s">
        <v>517</v>
      </c>
      <c r="C10383" s="389">
        <v>0.51345653985999995</v>
      </c>
      <c r="D10383" s="389" t="s">
        <v>663</v>
      </c>
      <c r="E10383" s="389" t="s">
        <v>652</v>
      </c>
      <c r="F10383" s="389" t="s">
        <v>664</v>
      </c>
      <c r="G10383" s="389" t="s">
        <v>649</v>
      </c>
    </row>
    <row r="10384" spans="1:7">
      <c r="A10384" s="389" t="s">
        <v>560</v>
      </c>
      <c r="B10384" s="389" t="s">
        <v>517</v>
      </c>
      <c r="C10384" s="389">
        <v>0.51345653985999995</v>
      </c>
      <c r="D10384" s="389" t="s">
        <v>663</v>
      </c>
      <c r="E10384" s="389" t="s">
        <v>652</v>
      </c>
      <c r="F10384" s="389" t="s">
        <v>664</v>
      </c>
      <c r="G10384" s="389" t="s">
        <v>649</v>
      </c>
    </row>
    <row r="10385" spans="1:7">
      <c r="A10385" s="389" t="s">
        <v>535</v>
      </c>
      <c r="B10385" s="389" t="s">
        <v>517</v>
      </c>
      <c r="C10385" s="389">
        <v>3.7816233866100002</v>
      </c>
      <c r="D10385" s="389" t="s">
        <v>663</v>
      </c>
      <c r="E10385" s="389" t="s">
        <v>652</v>
      </c>
      <c r="F10385" s="389" t="s">
        <v>664</v>
      </c>
      <c r="G10385" s="389" t="s">
        <v>649</v>
      </c>
    </row>
    <row r="10386" spans="1:7">
      <c r="A10386" s="389" t="s">
        <v>535</v>
      </c>
      <c r="B10386" s="389" t="s">
        <v>517</v>
      </c>
      <c r="C10386" s="389">
        <v>1.07997176758</v>
      </c>
      <c r="D10386" s="389" t="s">
        <v>663</v>
      </c>
      <c r="E10386" s="389" t="s">
        <v>652</v>
      </c>
      <c r="F10386" s="389" t="s">
        <v>664</v>
      </c>
      <c r="G10386" s="389" t="s">
        <v>649</v>
      </c>
    </row>
    <row r="10387" spans="1:7">
      <c r="A10387" s="389" t="s">
        <v>514</v>
      </c>
      <c r="B10387" s="389" t="s">
        <v>517</v>
      </c>
      <c r="C10387" s="389">
        <v>20.961741587599899</v>
      </c>
      <c r="D10387" s="389" t="s">
        <v>663</v>
      </c>
      <c r="E10387" s="389" t="s">
        <v>652</v>
      </c>
      <c r="F10387" s="389" t="s">
        <v>664</v>
      </c>
      <c r="G10387" s="389" t="s">
        <v>649</v>
      </c>
    </row>
    <row r="10388" spans="1:7">
      <c r="A10388" s="389" t="s">
        <v>569</v>
      </c>
      <c r="B10388" s="389" t="s">
        <v>517</v>
      </c>
      <c r="C10388" s="389">
        <v>10.269362102600001</v>
      </c>
      <c r="D10388" s="389" t="s">
        <v>663</v>
      </c>
      <c r="E10388" s="389" t="s">
        <v>652</v>
      </c>
      <c r="F10388" s="389" t="s">
        <v>664</v>
      </c>
      <c r="G10388" s="389" t="s">
        <v>649</v>
      </c>
    </row>
    <row r="10389" spans="1:7">
      <c r="A10389" s="389" t="s">
        <v>569</v>
      </c>
      <c r="B10389" s="389" t="s">
        <v>517</v>
      </c>
      <c r="C10389" s="389">
        <v>10.269362102600001</v>
      </c>
      <c r="D10389" s="389" t="s">
        <v>663</v>
      </c>
      <c r="E10389" s="389" t="s">
        <v>652</v>
      </c>
      <c r="F10389" s="389" t="s">
        <v>664</v>
      </c>
      <c r="G10389" s="389" t="s">
        <v>649</v>
      </c>
    </row>
    <row r="10390" spans="1:7">
      <c r="A10390" s="389" t="s">
        <v>571</v>
      </c>
      <c r="B10390" s="389" t="s">
        <v>517</v>
      </c>
      <c r="C10390" s="389">
        <v>3.4728686452400002</v>
      </c>
      <c r="D10390" s="389" t="s">
        <v>663</v>
      </c>
      <c r="E10390" s="389" t="s">
        <v>652</v>
      </c>
      <c r="F10390" s="389" t="s">
        <v>664</v>
      </c>
      <c r="G10390" s="389" t="s">
        <v>649</v>
      </c>
    </row>
    <row r="10391" spans="1:7">
      <c r="A10391" s="389" t="s">
        <v>571</v>
      </c>
      <c r="B10391" s="389" t="s">
        <v>517</v>
      </c>
      <c r="C10391" s="389">
        <v>3.4728686452400002</v>
      </c>
      <c r="D10391" s="389" t="s">
        <v>663</v>
      </c>
      <c r="E10391" s="389" t="s">
        <v>652</v>
      </c>
      <c r="F10391" s="389" t="s">
        <v>664</v>
      </c>
      <c r="G10391" s="389" t="s">
        <v>649</v>
      </c>
    </row>
    <row r="10392" spans="1:7">
      <c r="A10392" s="389" t="s">
        <v>571</v>
      </c>
      <c r="B10392" s="389" t="s">
        <v>517</v>
      </c>
      <c r="C10392" s="389">
        <v>3.4728686452400002</v>
      </c>
      <c r="D10392" s="389" t="s">
        <v>663</v>
      </c>
      <c r="E10392" s="389" t="s">
        <v>652</v>
      </c>
      <c r="F10392" s="389" t="s">
        <v>664</v>
      </c>
      <c r="G10392" s="389" t="s">
        <v>649</v>
      </c>
    </row>
    <row r="10393" spans="1:7">
      <c r="A10393" s="389" t="s">
        <v>535</v>
      </c>
      <c r="B10393" s="389" t="s">
        <v>517</v>
      </c>
      <c r="C10393" s="389">
        <v>1.72508841156</v>
      </c>
      <c r="D10393" s="389" t="s">
        <v>663</v>
      </c>
      <c r="E10393" s="389" t="s">
        <v>652</v>
      </c>
      <c r="F10393" s="389" t="s">
        <v>664</v>
      </c>
      <c r="G10393" s="389" t="s">
        <v>649</v>
      </c>
    </row>
    <row r="10394" spans="1:7">
      <c r="A10394" s="389" t="s">
        <v>581</v>
      </c>
      <c r="B10394" s="389" t="s">
        <v>517</v>
      </c>
      <c r="C10394" s="389">
        <v>7.3930778123599996</v>
      </c>
      <c r="D10394" s="389" t="s">
        <v>663</v>
      </c>
      <c r="E10394" s="389" t="s">
        <v>652</v>
      </c>
      <c r="F10394" s="389" t="s">
        <v>664</v>
      </c>
      <c r="G10394" s="389" t="s">
        <v>649</v>
      </c>
    </row>
    <row r="10395" spans="1:7">
      <c r="A10395" s="389" t="s">
        <v>514</v>
      </c>
      <c r="B10395" s="389" t="s">
        <v>517</v>
      </c>
      <c r="C10395" s="389">
        <v>19.114617473500001</v>
      </c>
      <c r="D10395" s="389" t="s">
        <v>663</v>
      </c>
      <c r="E10395" s="389" t="s">
        <v>652</v>
      </c>
      <c r="F10395" s="389" t="s">
        <v>664</v>
      </c>
      <c r="G10395" s="389" t="s">
        <v>649</v>
      </c>
    </row>
    <row r="10396" spans="1:7">
      <c r="A10396" s="389" t="s">
        <v>562</v>
      </c>
      <c r="B10396" s="389" t="s">
        <v>517</v>
      </c>
      <c r="C10396" s="389">
        <v>5.4216783013900001</v>
      </c>
      <c r="D10396" s="389" t="s">
        <v>663</v>
      </c>
      <c r="E10396" s="389" t="s">
        <v>652</v>
      </c>
      <c r="F10396" s="389" t="s">
        <v>664</v>
      </c>
      <c r="G10396" s="389" t="s">
        <v>649</v>
      </c>
    </row>
    <row r="10397" spans="1:7">
      <c r="A10397" s="389" t="s">
        <v>525</v>
      </c>
      <c r="B10397" s="389" t="s">
        <v>517</v>
      </c>
      <c r="C10397" s="389">
        <v>4.5809923171599998</v>
      </c>
      <c r="D10397" s="389" t="s">
        <v>663</v>
      </c>
      <c r="E10397" s="389" t="s">
        <v>652</v>
      </c>
      <c r="F10397" s="389" t="s">
        <v>664</v>
      </c>
      <c r="G10397" s="389" t="s">
        <v>649</v>
      </c>
    </row>
    <row r="10398" spans="1:7">
      <c r="A10398" s="389" t="s">
        <v>568</v>
      </c>
      <c r="B10398" s="389" t="s">
        <v>517</v>
      </c>
      <c r="C10398" s="389">
        <v>4.5809923171599998</v>
      </c>
      <c r="D10398" s="389" t="s">
        <v>663</v>
      </c>
      <c r="E10398" s="389" t="s">
        <v>652</v>
      </c>
      <c r="F10398" s="389" t="s">
        <v>664</v>
      </c>
      <c r="G10398" s="389" t="s">
        <v>649</v>
      </c>
    </row>
    <row r="10399" spans="1:7">
      <c r="A10399" s="389" t="s">
        <v>514</v>
      </c>
      <c r="B10399" s="389" t="s">
        <v>517</v>
      </c>
      <c r="C10399" s="389">
        <v>10.484272795800001</v>
      </c>
      <c r="D10399" s="389" t="s">
        <v>663</v>
      </c>
      <c r="E10399" s="389" t="s">
        <v>652</v>
      </c>
      <c r="F10399" s="389" t="s">
        <v>664</v>
      </c>
      <c r="G10399" s="389" t="s">
        <v>649</v>
      </c>
    </row>
    <row r="10400" spans="1:7">
      <c r="A10400" s="389" t="s">
        <v>514</v>
      </c>
      <c r="B10400" s="389" t="s">
        <v>517</v>
      </c>
      <c r="C10400" s="389">
        <v>10.484272795800001</v>
      </c>
      <c r="D10400" s="389" t="s">
        <v>663</v>
      </c>
      <c r="E10400" s="389" t="s">
        <v>652</v>
      </c>
      <c r="F10400" s="389" t="s">
        <v>664</v>
      </c>
      <c r="G10400" s="389" t="s">
        <v>649</v>
      </c>
    </row>
    <row r="10401" spans="1:7">
      <c r="A10401" s="389" t="s">
        <v>514</v>
      </c>
      <c r="B10401" s="389" t="s">
        <v>517</v>
      </c>
      <c r="C10401" s="389">
        <v>4.4860859963199999</v>
      </c>
      <c r="D10401" s="389" t="s">
        <v>663</v>
      </c>
      <c r="E10401" s="389" t="s">
        <v>652</v>
      </c>
      <c r="F10401" s="389" t="s">
        <v>664</v>
      </c>
      <c r="G10401" s="389" t="s">
        <v>649</v>
      </c>
    </row>
    <row r="10402" spans="1:7">
      <c r="A10402" s="389" t="s">
        <v>535</v>
      </c>
      <c r="B10402" s="389" t="s">
        <v>517</v>
      </c>
      <c r="C10402" s="389">
        <v>0.740584676848</v>
      </c>
      <c r="D10402" s="389" t="s">
        <v>663</v>
      </c>
      <c r="E10402" s="389" t="s">
        <v>652</v>
      </c>
      <c r="F10402" s="389" t="s">
        <v>664</v>
      </c>
      <c r="G10402" s="389" t="s">
        <v>649</v>
      </c>
    </row>
    <row r="10403" spans="1:7">
      <c r="A10403" s="389" t="s">
        <v>563</v>
      </c>
      <c r="B10403" s="389" t="s">
        <v>517</v>
      </c>
      <c r="C10403" s="389">
        <v>8.5008076427300008</v>
      </c>
      <c r="D10403" s="389" t="s">
        <v>663</v>
      </c>
      <c r="E10403" s="389" t="s">
        <v>652</v>
      </c>
      <c r="F10403" s="389" t="s">
        <v>664</v>
      </c>
      <c r="G10403" s="389" t="s">
        <v>649</v>
      </c>
    </row>
    <row r="10404" spans="1:7">
      <c r="A10404" s="389" t="s">
        <v>525</v>
      </c>
      <c r="B10404" s="389" t="s">
        <v>517</v>
      </c>
      <c r="C10404" s="389">
        <v>4.6447906647900004</v>
      </c>
      <c r="D10404" s="389" t="s">
        <v>663</v>
      </c>
      <c r="E10404" s="389" t="s">
        <v>652</v>
      </c>
      <c r="F10404" s="389" t="s">
        <v>664</v>
      </c>
      <c r="G10404" s="389" t="s">
        <v>649</v>
      </c>
    </row>
    <row r="10405" spans="1:7">
      <c r="A10405" s="389" t="s">
        <v>525</v>
      </c>
      <c r="B10405" s="389" t="s">
        <v>517</v>
      </c>
      <c r="C10405" s="389">
        <v>4.6447906647900004</v>
      </c>
      <c r="D10405" s="389" t="s">
        <v>663</v>
      </c>
      <c r="E10405" s="389" t="s">
        <v>652</v>
      </c>
      <c r="F10405" s="389" t="s">
        <v>664</v>
      </c>
      <c r="G10405" s="389" t="s">
        <v>649</v>
      </c>
    </row>
    <row r="10406" spans="1:7">
      <c r="A10406" s="389" t="s">
        <v>568</v>
      </c>
      <c r="B10406" s="389" t="s">
        <v>517</v>
      </c>
      <c r="C10406" s="389">
        <v>4.6447906647900004</v>
      </c>
      <c r="D10406" s="389" t="s">
        <v>663</v>
      </c>
      <c r="E10406" s="389" t="s">
        <v>652</v>
      </c>
      <c r="F10406" s="389" t="s">
        <v>664</v>
      </c>
      <c r="G10406" s="389" t="s">
        <v>649</v>
      </c>
    </row>
    <row r="10407" spans="1:7">
      <c r="A10407" s="389" t="s">
        <v>568</v>
      </c>
      <c r="B10407" s="389" t="s">
        <v>517</v>
      </c>
      <c r="C10407" s="389">
        <v>4.6447906647900004</v>
      </c>
      <c r="D10407" s="389" t="s">
        <v>663</v>
      </c>
      <c r="E10407" s="389" t="s">
        <v>652</v>
      </c>
      <c r="F10407" s="389" t="s">
        <v>664</v>
      </c>
      <c r="G10407" s="389" t="s">
        <v>649</v>
      </c>
    </row>
    <row r="10408" spans="1:7">
      <c r="A10408" s="389" t="s">
        <v>514</v>
      </c>
      <c r="B10408" s="389" t="s">
        <v>517</v>
      </c>
      <c r="C10408" s="389">
        <v>22.742154210399899</v>
      </c>
      <c r="D10408" s="389" t="s">
        <v>663</v>
      </c>
      <c r="E10408" s="389" t="s">
        <v>652</v>
      </c>
      <c r="F10408" s="389" t="s">
        <v>664</v>
      </c>
      <c r="G10408" s="389" t="s">
        <v>649</v>
      </c>
    </row>
    <row r="10409" spans="1:7">
      <c r="A10409" s="389" t="s">
        <v>535</v>
      </c>
      <c r="B10409" s="389" t="s">
        <v>517</v>
      </c>
      <c r="C10409" s="389">
        <v>1.06277080802</v>
      </c>
      <c r="D10409" s="389" t="s">
        <v>663</v>
      </c>
      <c r="E10409" s="389" t="s">
        <v>652</v>
      </c>
      <c r="F10409" s="389" t="s">
        <v>664</v>
      </c>
      <c r="G10409" s="389" t="s">
        <v>649</v>
      </c>
    </row>
    <row r="10410" spans="1:7">
      <c r="A10410" s="389" t="s">
        <v>534</v>
      </c>
      <c r="B10410" s="389" t="s">
        <v>517</v>
      </c>
      <c r="C10410" s="389">
        <v>10.8146656453</v>
      </c>
      <c r="D10410" s="389" t="s">
        <v>663</v>
      </c>
      <c r="E10410" s="389" t="s">
        <v>652</v>
      </c>
      <c r="F10410" s="389" t="s">
        <v>664</v>
      </c>
      <c r="G10410" s="389" t="s">
        <v>649</v>
      </c>
    </row>
    <row r="10411" spans="1:7">
      <c r="A10411" s="389" t="s">
        <v>534</v>
      </c>
      <c r="B10411" s="389" t="s">
        <v>517</v>
      </c>
      <c r="C10411" s="389">
        <v>10.8146656453</v>
      </c>
      <c r="D10411" s="389" t="s">
        <v>663</v>
      </c>
      <c r="E10411" s="389" t="s">
        <v>652</v>
      </c>
      <c r="F10411" s="389" t="s">
        <v>664</v>
      </c>
      <c r="G10411" s="389" t="s">
        <v>649</v>
      </c>
    </row>
    <row r="10412" spans="1:7">
      <c r="A10412" s="389" t="s">
        <v>541</v>
      </c>
      <c r="B10412" s="389" t="s">
        <v>517</v>
      </c>
      <c r="C10412" s="389">
        <v>10.8146656453</v>
      </c>
      <c r="D10412" s="389" t="s">
        <v>663</v>
      </c>
      <c r="E10412" s="389" t="s">
        <v>652</v>
      </c>
      <c r="F10412" s="389" t="s">
        <v>664</v>
      </c>
      <c r="G10412" s="389" t="s">
        <v>649</v>
      </c>
    </row>
    <row r="10413" spans="1:7">
      <c r="A10413" s="389" t="s">
        <v>535</v>
      </c>
      <c r="B10413" s="389" t="s">
        <v>517</v>
      </c>
      <c r="C10413" s="389">
        <v>2.2252618917699998</v>
      </c>
      <c r="D10413" s="389" t="s">
        <v>663</v>
      </c>
      <c r="E10413" s="389" t="s">
        <v>652</v>
      </c>
      <c r="F10413" s="389" t="s">
        <v>664</v>
      </c>
      <c r="G10413" s="389" t="s">
        <v>649</v>
      </c>
    </row>
    <row r="10414" spans="1:7">
      <c r="A10414" s="389" t="s">
        <v>562</v>
      </c>
      <c r="B10414" s="389" t="s">
        <v>517</v>
      </c>
      <c r="C10414" s="389">
        <v>5.1490970447400004</v>
      </c>
      <c r="D10414" s="389" t="s">
        <v>663</v>
      </c>
      <c r="E10414" s="389" t="s">
        <v>652</v>
      </c>
      <c r="F10414" s="389" t="s">
        <v>664</v>
      </c>
      <c r="G10414" s="389" t="s">
        <v>649</v>
      </c>
    </row>
    <row r="10415" spans="1:7">
      <c r="A10415" s="389" t="s">
        <v>563</v>
      </c>
      <c r="B10415" s="389" t="s">
        <v>517</v>
      </c>
      <c r="C10415" s="389">
        <v>5.1490970447400004</v>
      </c>
      <c r="D10415" s="389" t="s">
        <v>663</v>
      </c>
      <c r="E10415" s="389" t="s">
        <v>652</v>
      </c>
      <c r="F10415" s="389" t="s">
        <v>664</v>
      </c>
      <c r="G10415" s="389" t="s">
        <v>649</v>
      </c>
    </row>
    <row r="10416" spans="1:7">
      <c r="A10416" s="389" t="s">
        <v>563</v>
      </c>
      <c r="B10416" s="389" t="s">
        <v>517</v>
      </c>
      <c r="C10416" s="389">
        <v>5.1490970447400004</v>
      </c>
      <c r="D10416" s="389" t="s">
        <v>663</v>
      </c>
      <c r="E10416" s="389" t="s">
        <v>652</v>
      </c>
      <c r="F10416" s="389" t="s">
        <v>664</v>
      </c>
      <c r="G10416" s="389" t="s">
        <v>649</v>
      </c>
    </row>
    <row r="10417" spans="1:7">
      <c r="A10417" s="389" t="s">
        <v>571</v>
      </c>
      <c r="B10417" s="389" t="s">
        <v>517</v>
      </c>
      <c r="C10417" s="389">
        <v>1.3335460380899999</v>
      </c>
      <c r="D10417" s="389" t="s">
        <v>663</v>
      </c>
      <c r="E10417" s="389" t="s">
        <v>652</v>
      </c>
      <c r="F10417" s="389" t="s">
        <v>664</v>
      </c>
      <c r="G10417" s="389" t="s">
        <v>649</v>
      </c>
    </row>
    <row r="10418" spans="1:7">
      <c r="A10418" s="389" t="s">
        <v>535</v>
      </c>
      <c r="B10418" s="389" t="s">
        <v>517</v>
      </c>
      <c r="C10418" s="389">
        <v>0.55433797761000003</v>
      </c>
      <c r="D10418" s="389" t="s">
        <v>663</v>
      </c>
      <c r="E10418" s="389" t="s">
        <v>652</v>
      </c>
      <c r="F10418" s="389" t="s">
        <v>664</v>
      </c>
      <c r="G10418" s="389" t="s">
        <v>649</v>
      </c>
    </row>
    <row r="10419" spans="1:7">
      <c r="A10419" s="389" t="s">
        <v>525</v>
      </c>
      <c r="B10419" s="389" t="s">
        <v>517</v>
      </c>
      <c r="C10419" s="389">
        <v>0.32435924855499998</v>
      </c>
      <c r="D10419" s="389" t="s">
        <v>663</v>
      </c>
      <c r="E10419" s="389" t="s">
        <v>652</v>
      </c>
      <c r="F10419" s="389" t="s">
        <v>664</v>
      </c>
      <c r="G10419" s="389" t="s">
        <v>649</v>
      </c>
    </row>
    <row r="10420" spans="1:7">
      <c r="A10420" s="389" t="s">
        <v>568</v>
      </c>
      <c r="B10420" s="389" t="s">
        <v>517</v>
      </c>
      <c r="C10420" s="389">
        <v>0.32435924855499998</v>
      </c>
      <c r="D10420" s="389" t="s">
        <v>663</v>
      </c>
      <c r="E10420" s="389" t="s">
        <v>652</v>
      </c>
      <c r="F10420" s="389" t="s">
        <v>664</v>
      </c>
      <c r="G10420" s="389" t="s">
        <v>649</v>
      </c>
    </row>
    <row r="10421" spans="1:7">
      <c r="A10421" s="389" t="s">
        <v>535</v>
      </c>
      <c r="B10421" s="389" t="s">
        <v>517</v>
      </c>
      <c r="C10421" s="389">
        <v>11.2050819292</v>
      </c>
      <c r="D10421" s="389" t="s">
        <v>663</v>
      </c>
      <c r="E10421" s="389" t="s">
        <v>652</v>
      </c>
      <c r="F10421" s="389" t="s">
        <v>664</v>
      </c>
      <c r="G10421" s="389" t="s">
        <v>649</v>
      </c>
    </row>
    <row r="10422" spans="1:7">
      <c r="A10422" s="389" t="s">
        <v>535</v>
      </c>
      <c r="B10422" s="389" t="s">
        <v>517</v>
      </c>
      <c r="C10422" s="389">
        <v>72.172249461700005</v>
      </c>
      <c r="D10422" s="389" t="s">
        <v>663</v>
      </c>
      <c r="E10422" s="389" t="s">
        <v>652</v>
      </c>
      <c r="F10422" s="389" t="s">
        <v>664</v>
      </c>
      <c r="G10422" s="389" t="s">
        <v>649</v>
      </c>
    </row>
    <row r="10423" spans="1:7">
      <c r="A10423" s="389" t="s">
        <v>535</v>
      </c>
      <c r="B10423" s="389" t="s">
        <v>517</v>
      </c>
      <c r="C10423" s="389">
        <v>5.3235724435699998</v>
      </c>
      <c r="D10423" s="389" t="s">
        <v>663</v>
      </c>
      <c r="E10423" s="389" t="s">
        <v>652</v>
      </c>
      <c r="F10423" s="389" t="s">
        <v>664</v>
      </c>
      <c r="G10423" s="389" t="s">
        <v>649</v>
      </c>
    </row>
    <row r="10424" spans="1:7">
      <c r="A10424" s="389" t="s">
        <v>535</v>
      </c>
      <c r="B10424" s="389" t="s">
        <v>517</v>
      </c>
      <c r="C10424" s="389">
        <v>0.45745568740499998</v>
      </c>
      <c r="D10424" s="389" t="s">
        <v>663</v>
      </c>
      <c r="E10424" s="389" t="s">
        <v>652</v>
      </c>
      <c r="F10424" s="389" t="s">
        <v>664</v>
      </c>
      <c r="G10424" s="389" t="s">
        <v>649</v>
      </c>
    </row>
    <row r="10425" spans="1:7">
      <c r="A10425" s="389" t="s">
        <v>526</v>
      </c>
      <c r="B10425" s="389" t="s">
        <v>517</v>
      </c>
      <c r="C10425" s="389">
        <v>1.32270461322</v>
      </c>
      <c r="D10425" s="389" t="s">
        <v>663</v>
      </c>
      <c r="E10425" s="389" t="s">
        <v>652</v>
      </c>
      <c r="F10425" s="389" t="s">
        <v>664</v>
      </c>
      <c r="G10425" s="389" t="s">
        <v>649</v>
      </c>
    </row>
    <row r="10426" spans="1:7">
      <c r="A10426" s="389" t="s">
        <v>527</v>
      </c>
      <c r="B10426" s="389" t="s">
        <v>517</v>
      </c>
      <c r="C10426" s="389">
        <v>9.9067951831900007</v>
      </c>
      <c r="D10426" s="389" t="s">
        <v>663</v>
      </c>
      <c r="E10426" s="389" t="s">
        <v>652</v>
      </c>
      <c r="F10426" s="389" t="s">
        <v>664</v>
      </c>
      <c r="G10426" s="389" t="s">
        <v>649</v>
      </c>
    </row>
    <row r="10427" spans="1:7">
      <c r="A10427" s="389" t="s">
        <v>563</v>
      </c>
      <c r="B10427" s="389" t="s">
        <v>517</v>
      </c>
      <c r="C10427" s="389">
        <v>5.1058442027500002</v>
      </c>
      <c r="D10427" s="389" t="s">
        <v>663</v>
      </c>
      <c r="E10427" s="389" t="s">
        <v>652</v>
      </c>
      <c r="F10427" s="389" t="s">
        <v>664</v>
      </c>
      <c r="G10427" s="389" t="s">
        <v>649</v>
      </c>
    </row>
    <row r="10428" spans="1:7">
      <c r="A10428" s="389" t="s">
        <v>526</v>
      </c>
      <c r="B10428" s="389" t="s">
        <v>517</v>
      </c>
      <c r="C10428" s="389">
        <v>24.7290525198</v>
      </c>
      <c r="D10428" s="389" t="s">
        <v>663</v>
      </c>
      <c r="E10428" s="389" t="s">
        <v>652</v>
      </c>
      <c r="F10428" s="389" t="s">
        <v>664</v>
      </c>
      <c r="G10428" s="389" t="s">
        <v>649</v>
      </c>
    </row>
    <row r="10429" spans="1:7">
      <c r="A10429" s="389" t="s">
        <v>514</v>
      </c>
      <c r="B10429" s="389" t="s">
        <v>517</v>
      </c>
      <c r="C10429" s="389">
        <v>24.7290525198</v>
      </c>
      <c r="D10429" s="389" t="s">
        <v>663</v>
      </c>
      <c r="E10429" s="389" t="s">
        <v>652</v>
      </c>
      <c r="F10429" s="389" t="s">
        <v>664</v>
      </c>
      <c r="G10429" s="389" t="s">
        <v>649</v>
      </c>
    </row>
    <row r="10430" spans="1:7">
      <c r="A10430" s="389" t="s">
        <v>514</v>
      </c>
      <c r="B10430" s="389" t="s">
        <v>517</v>
      </c>
      <c r="C10430" s="389">
        <v>24.7290525198</v>
      </c>
      <c r="D10430" s="389" t="s">
        <v>663</v>
      </c>
      <c r="E10430" s="389" t="s">
        <v>652</v>
      </c>
      <c r="F10430" s="389" t="s">
        <v>664</v>
      </c>
      <c r="G10430" s="389" t="s">
        <v>649</v>
      </c>
    </row>
    <row r="10431" spans="1:7">
      <c r="A10431" s="389" t="s">
        <v>578</v>
      </c>
      <c r="B10431" s="389" t="s">
        <v>517</v>
      </c>
      <c r="C10431" s="389">
        <v>8.1187504296400004</v>
      </c>
      <c r="D10431" s="389" t="s">
        <v>663</v>
      </c>
      <c r="E10431" s="389" t="s">
        <v>652</v>
      </c>
      <c r="F10431" s="389" t="s">
        <v>664</v>
      </c>
      <c r="G10431" s="389" t="s">
        <v>649</v>
      </c>
    </row>
    <row r="10432" spans="1:7">
      <c r="A10432" s="389" t="s">
        <v>526</v>
      </c>
      <c r="B10432" s="389" t="s">
        <v>517</v>
      </c>
      <c r="C10432" s="389">
        <v>0.953739519285</v>
      </c>
      <c r="D10432" s="389" t="s">
        <v>663</v>
      </c>
      <c r="E10432" s="389" t="s">
        <v>652</v>
      </c>
      <c r="F10432" s="389" t="s">
        <v>664</v>
      </c>
      <c r="G10432" s="389" t="s">
        <v>649</v>
      </c>
    </row>
    <row r="10433" spans="1:7">
      <c r="A10433" s="389" t="s">
        <v>534</v>
      </c>
      <c r="B10433" s="389" t="s">
        <v>517</v>
      </c>
      <c r="C10433" s="389">
        <v>16.0233938002999</v>
      </c>
      <c r="D10433" s="389" t="s">
        <v>663</v>
      </c>
      <c r="E10433" s="389" t="s">
        <v>652</v>
      </c>
      <c r="F10433" s="389" t="s">
        <v>664</v>
      </c>
      <c r="G10433" s="389" t="s">
        <v>649</v>
      </c>
    </row>
    <row r="10434" spans="1:7">
      <c r="A10434" s="389" t="s">
        <v>541</v>
      </c>
      <c r="B10434" s="389" t="s">
        <v>517</v>
      </c>
      <c r="C10434" s="389">
        <v>16.0233938002999</v>
      </c>
      <c r="D10434" s="389" t="s">
        <v>663</v>
      </c>
      <c r="E10434" s="389" t="s">
        <v>652</v>
      </c>
      <c r="F10434" s="389" t="s">
        <v>664</v>
      </c>
      <c r="G10434" s="389" t="s">
        <v>649</v>
      </c>
    </row>
    <row r="10435" spans="1:7">
      <c r="A10435" s="389" t="s">
        <v>575</v>
      </c>
      <c r="B10435" s="389" t="s">
        <v>517</v>
      </c>
      <c r="C10435" s="389">
        <v>16.0233938002999</v>
      </c>
      <c r="D10435" s="389" t="s">
        <v>663</v>
      </c>
      <c r="E10435" s="389" t="s">
        <v>652</v>
      </c>
      <c r="F10435" s="389" t="s">
        <v>664</v>
      </c>
      <c r="G10435" s="389" t="s">
        <v>649</v>
      </c>
    </row>
    <row r="10436" spans="1:7">
      <c r="A10436" s="389" t="s">
        <v>575</v>
      </c>
      <c r="B10436" s="389" t="s">
        <v>517</v>
      </c>
      <c r="C10436" s="389">
        <v>16.0233938002999</v>
      </c>
      <c r="D10436" s="389" t="s">
        <v>663</v>
      </c>
      <c r="E10436" s="389" t="s">
        <v>652</v>
      </c>
      <c r="F10436" s="389" t="s">
        <v>664</v>
      </c>
      <c r="G10436" s="389" t="s">
        <v>649</v>
      </c>
    </row>
    <row r="10437" spans="1:7">
      <c r="A10437" s="389" t="s">
        <v>563</v>
      </c>
      <c r="B10437" s="389" t="s">
        <v>517</v>
      </c>
      <c r="C10437" s="389">
        <v>3.1832657983199999</v>
      </c>
      <c r="D10437" s="389" t="s">
        <v>663</v>
      </c>
      <c r="E10437" s="389" t="s">
        <v>652</v>
      </c>
      <c r="F10437" s="389" t="s">
        <v>664</v>
      </c>
      <c r="G10437" s="389" t="s">
        <v>649</v>
      </c>
    </row>
    <row r="10438" spans="1:7">
      <c r="A10438" s="389" t="s">
        <v>579</v>
      </c>
      <c r="B10438" s="389" t="s">
        <v>517</v>
      </c>
      <c r="C10438" s="389">
        <v>9.5209628200999905</v>
      </c>
      <c r="D10438" s="389" t="s">
        <v>663</v>
      </c>
      <c r="E10438" s="389" t="s">
        <v>652</v>
      </c>
      <c r="F10438" s="389" t="s">
        <v>664</v>
      </c>
      <c r="G10438" s="389" t="s">
        <v>649</v>
      </c>
    </row>
    <row r="10439" spans="1:7">
      <c r="A10439" s="389" t="s">
        <v>581</v>
      </c>
      <c r="B10439" s="389" t="s">
        <v>517</v>
      </c>
      <c r="C10439" s="389">
        <v>6.6150976593599999</v>
      </c>
      <c r="D10439" s="389" t="s">
        <v>663</v>
      </c>
      <c r="E10439" s="389" t="s">
        <v>652</v>
      </c>
      <c r="F10439" s="389" t="s">
        <v>664</v>
      </c>
      <c r="G10439" s="389" t="s">
        <v>649</v>
      </c>
    </row>
    <row r="10440" spans="1:7">
      <c r="A10440" s="389" t="s">
        <v>551</v>
      </c>
      <c r="B10440" s="389" t="s">
        <v>517</v>
      </c>
      <c r="C10440" s="389">
        <v>3.4418665990499999</v>
      </c>
      <c r="D10440" s="389" t="s">
        <v>663</v>
      </c>
      <c r="E10440" s="389" t="s">
        <v>652</v>
      </c>
      <c r="F10440" s="389" t="s">
        <v>664</v>
      </c>
      <c r="G10440" s="389" t="s">
        <v>649</v>
      </c>
    </row>
    <row r="10441" spans="1:7">
      <c r="A10441" s="389" t="s">
        <v>569</v>
      </c>
      <c r="B10441" s="389" t="s">
        <v>517</v>
      </c>
      <c r="C10441" s="389">
        <v>8.67289192426</v>
      </c>
      <c r="D10441" s="389" t="s">
        <v>663</v>
      </c>
      <c r="E10441" s="389" t="s">
        <v>652</v>
      </c>
      <c r="F10441" s="389" t="s">
        <v>664</v>
      </c>
      <c r="G10441" s="389" t="s">
        <v>649</v>
      </c>
    </row>
    <row r="10442" spans="1:7">
      <c r="A10442" s="389" t="s">
        <v>578</v>
      </c>
      <c r="B10442" s="389" t="s">
        <v>517</v>
      </c>
      <c r="C10442" s="389">
        <v>1.1961988553</v>
      </c>
      <c r="D10442" s="389" t="s">
        <v>663</v>
      </c>
      <c r="E10442" s="389" t="s">
        <v>652</v>
      </c>
      <c r="F10442" s="389" t="s">
        <v>664</v>
      </c>
      <c r="G10442" s="389" t="s">
        <v>649</v>
      </c>
    </row>
    <row r="10443" spans="1:7">
      <c r="A10443" s="389" t="s">
        <v>578</v>
      </c>
      <c r="B10443" s="389" t="s">
        <v>517</v>
      </c>
      <c r="C10443" s="389">
        <v>1.1961988553</v>
      </c>
      <c r="D10443" s="389" t="s">
        <v>663</v>
      </c>
      <c r="E10443" s="389" t="s">
        <v>652</v>
      </c>
      <c r="F10443" s="389" t="s">
        <v>664</v>
      </c>
      <c r="G10443" s="389" t="s">
        <v>649</v>
      </c>
    </row>
    <row r="10444" spans="1:7">
      <c r="A10444" s="389" t="s">
        <v>578</v>
      </c>
      <c r="B10444" s="389" t="s">
        <v>517</v>
      </c>
      <c r="C10444" s="389">
        <v>0.52284755386899995</v>
      </c>
      <c r="D10444" s="389" t="s">
        <v>663</v>
      </c>
      <c r="E10444" s="389" t="s">
        <v>652</v>
      </c>
      <c r="F10444" s="389" t="s">
        <v>664</v>
      </c>
      <c r="G10444" s="389" t="s">
        <v>649</v>
      </c>
    </row>
    <row r="10445" spans="1:7">
      <c r="A10445" s="389" t="s">
        <v>535</v>
      </c>
      <c r="B10445" s="389" t="s">
        <v>517</v>
      </c>
      <c r="C10445" s="389">
        <v>3.0221098949699998</v>
      </c>
      <c r="D10445" s="389" t="s">
        <v>663</v>
      </c>
      <c r="E10445" s="389" t="s">
        <v>652</v>
      </c>
      <c r="F10445" s="389" t="s">
        <v>664</v>
      </c>
      <c r="G10445" s="389" t="s">
        <v>649</v>
      </c>
    </row>
    <row r="10446" spans="1:7">
      <c r="A10446" s="389" t="s">
        <v>571</v>
      </c>
      <c r="B10446" s="389" t="s">
        <v>517</v>
      </c>
      <c r="C10446" s="389">
        <v>5.8637900608000004</v>
      </c>
      <c r="D10446" s="389" t="s">
        <v>663</v>
      </c>
      <c r="E10446" s="389" t="s">
        <v>652</v>
      </c>
      <c r="F10446" s="389" t="s">
        <v>664</v>
      </c>
      <c r="G10446" s="389" t="s">
        <v>649</v>
      </c>
    </row>
    <row r="10447" spans="1:7">
      <c r="A10447" s="389" t="s">
        <v>544</v>
      </c>
      <c r="B10447" s="389" t="s">
        <v>517</v>
      </c>
      <c r="C10447" s="389">
        <v>0.95215149337299998</v>
      </c>
      <c r="D10447" s="389" t="s">
        <v>663</v>
      </c>
      <c r="E10447" s="389" t="s">
        <v>652</v>
      </c>
      <c r="F10447" s="389" t="s">
        <v>664</v>
      </c>
      <c r="G10447" s="389" t="s">
        <v>649</v>
      </c>
    </row>
    <row r="10448" spans="1:7">
      <c r="A10448" s="389" t="s">
        <v>569</v>
      </c>
      <c r="B10448" s="389" t="s">
        <v>517</v>
      </c>
      <c r="C10448" s="389">
        <v>9.8680136687700006</v>
      </c>
      <c r="D10448" s="389" t="s">
        <v>663</v>
      </c>
      <c r="E10448" s="389" t="s">
        <v>652</v>
      </c>
      <c r="F10448" s="389" t="s">
        <v>664</v>
      </c>
      <c r="G10448" s="389" t="s">
        <v>649</v>
      </c>
    </row>
    <row r="10449" spans="1:7">
      <c r="A10449" s="389" t="s">
        <v>514</v>
      </c>
      <c r="B10449" s="389" t="s">
        <v>517</v>
      </c>
      <c r="C10449" s="389">
        <v>3.51749525963</v>
      </c>
      <c r="D10449" s="389" t="s">
        <v>663</v>
      </c>
      <c r="E10449" s="389" t="s">
        <v>652</v>
      </c>
      <c r="F10449" s="389" t="s">
        <v>664</v>
      </c>
      <c r="G10449" s="389" t="s">
        <v>649</v>
      </c>
    </row>
    <row r="10450" spans="1:7">
      <c r="A10450" s="389" t="s">
        <v>567</v>
      </c>
      <c r="B10450" s="389" t="s">
        <v>517</v>
      </c>
      <c r="C10450" s="389">
        <v>3.51749525963</v>
      </c>
      <c r="D10450" s="389" t="s">
        <v>663</v>
      </c>
      <c r="E10450" s="389" t="s">
        <v>652</v>
      </c>
      <c r="F10450" s="389" t="s">
        <v>664</v>
      </c>
      <c r="G10450" s="389" t="s">
        <v>649</v>
      </c>
    </row>
    <row r="10451" spans="1:7">
      <c r="A10451" s="389" t="s">
        <v>567</v>
      </c>
      <c r="B10451" s="389" t="s">
        <v>517</v>
      </c>
      <c r="C10451" s="389">
        <v>3.51749525963</v>
      </c>
      <c r="D10451" s="389" t="s">
        <v>663</v>
      </c>
      <c r="E10451" s="389" t="s">
        <v>652</v>
      </c>
      <c r="F10451" s="389" t="s">
        <v>664</v>
      </c>
      <c r="G10451" s="389" t="s">
        <v>649</v>
      </c>
    </row>
    <row r="10452" spans="1:7">
      <c r="A10452" s="389" t="s">
        <v>581</v>
      </c>
      <c r="B10452" s="389" t="s">
        <v>517</v>
      </c>
      <c r="C10452" s="389">
        <v>12.1646683777</v>
      </c>
      <c r="D10452" s="389" t="s">
        <v>663</v>
      </c>
      <c r="E10452" s="389" t="s">
        <v>652</v>
      </c>
      <c r="F10452" s="389" t="s">
        <v>664</v>
      </c>
      <c r="G10452" s="389" t="s">
        <v>649</v>
      </c>
    </row>
    <row r="10453" spans="1:7">
      <c r="A10453" s="389" t="s">
        <v>576</v>
      </c>
      <c r="B10453" s="389" t="s">
        <v>517</v>
      </c>
      <c r="C10453" s="389">
        <v>1.4147266733999999</v>
      </c>
      <c r="D10453" s="389" t="s">
        <v>663</v>
      </c>
      <c r="E10453" s="389" t="s">
        <v>652</v>
      </c>
      <c r="F10453" s="389" t="s">
        <v>664</v>
      </c>
      <c r="G10453" s="389" t="s">
        <v>649</v>
      </c>
    </row>
    <row r="10454" spans="1:7">
      <c r="A10454" s="389" t="s">
        <v>576</v>
      </c>
      <c r="B10454" s="389" t="s">
        <v>517</v>
      </c>
      <c r="C10454" s="389">
        <v>1.4147266733999999</v>
      </c>
      <c r="D10454" s="389" t="s">
        <v>663</v>
      </c>
      <c r="E10454" s="389" t="s">
        <v>652</v>
      </c>
      <c r="F10454" s="389" t="s">
        <v>664</v>
      </c>
      <c r="G10454" s="389" t="s">
        <v>649</v>
      </c>
    </row>
    <row r="10455" spans="1:7">
      <c r="A10455" s="389" t="s">
        <v>578</v>
      </c>
      <c r="B10455" s="389" t="s">
        <v>517</v>
      </c>
      <c r="C10455" s="389">
        <v>1.4147266733999999</v>
      </c>
      <c r="D10455" s="389" t="s">
        <v>663</v>
      </c>
      <c r="E10455" s="389" t="s">
        <v>652</v>
      </c>
      <c r="F10455" s="389" t="s">
        <v>664</v>
      </c>
      <c r="G10455" s="389" t="s">
        <v>649</v>
      </c>
    </row>
    <row r="10456" spans="1:7">
      <c r="A10456" s="389" t="s">
        <v>578</v>
      </c>
      <c r="B10456" s="389" t="s">
        <v>517</v>
      </c>
      <c r="C10456" s="389">
        <v>1.4147266733999999</v>
      </c>
      <c r="D10456" s="389" t="s">
        <v>663</v>
      </c>
      <c r="E10456" s="389" t="s">
        <v>652</v>
      </c>
      <c r="F10456" s="389" t="s">
        <v>664</v>
      </c>
      <c r="G10456" s="389" t="s">
        <v>649</v>
      </c>
    </row>
    <row r="10457" spans="1:7">
      <c r="A10457" s="389" t="s">
        <v>578</v>
      </c>
      <c r="B10457" s="389" t="s">
        <v>517</v>
      </c>
      <c r="C10457" s="389">
        <v>1.4147266733999999</v>
      </c>
      <c r="D10457" s="389" t="s">
        <v>663</v>
      </c>
      <c r="E10457" s="389" t="s">
        <v>652</v>
      </c>
      <c r="F10457" s="389" t="s">
        <v>664</v>
      </c>
      <c r="G10457" s="389" t="s">
        <v>649</v>
      </c>
    </row>
    <row r="10458" spans="1:7">
      <c r="A10458" s="389" t="s">
        <v>581</v>
      </c>
      <c r="B10458" s="389" t="s">
        <v>517</v>
      </c>
      <c r="C10458" s="389">
        <v>19.1448922223999</v>
      </c>
      <c r="D10458" s="389" t="s">
        <v>663</v>
      </c>
      <c r="E10458" s="389" t="s">
        <v>652</v>
      </c>
      <c r="F10458" s="389" t="s">
        <v>664</v>
      </c>
      <c r="G10458" s="389" t="s">
        <v>649</v>
      </c>
    </row>
    <row r="10459" spans="1:7">
      <c r="A10459" s="389" t="s">
        <v>567</v>
      </c>
      <c r="B10459" s="389" t="s">
        <v>517</v>
      </c>
      <c r="C10459" s="389">
        <v>13.262588834500001</v>
      </c>
      <c r="D10459" s="389" t="s">
        <v>663</v>
      </c>
      <c r="E10459" s="389" t="s">
        <v>652</v>
      </c>
      <c r="F10459" s="389" t="s">
        <v>664</v>
      </c>
      <c r="G10459" s="389" t="s">
        <v>649</v>
      </c>
    </row>
    <row r="10460" spans="1:7">
      <c r="A10460" s="389" t="s">
        <v>551</v>
      </c>
      <c r="B10460" s="389" t="s">
        <v>517</v>
      </c>
      <c r="C10460" s="389">
        <v>21.477786050500001</v>
      </c>
      <c r="D10460" s="389" t="s">
        <v>663</v>
      </c>
      <c r="E10460" s="389" t="s">
        <v>652</v>
      </c>
      <c r="F10460" s="389" t="s">
        <v>664</v>
      </c>
      <c r="G10460" s="389" t="s">
        <v>649</v>
      </c>
    </row>
    <row r="10461" spans="1:7">
      <c r="A10461" s="389" t="s">
        <v>551</v>
      </c>
      <c r="B10461" s="389" t="s">
        <v>517</v>
      </c>
      <c r="C10461" s="389">
        <v>21.477786050500001</v>
      </c>
      <c r="D10461" s="389" t="s">
        <v>663</v>
      </c>
      <c r="E10461" s="389" t="s">
        <v>652</v>
      </c>
      <c r="F10461" s="389" t="s">
        <v>664</v>
      </c>
      <c r="G10461" s="389" t="s">
        <v>649</v>
      </c>
    </row>
    <row r="10462" spans="1:7">
      <c r="A10462" s="389" t="s">
        <v>581</v>
      </c>
      <c r="B10462" s="389" t="s">
        <v>517</v>
      </c>
      <c r="C10462" s="389">
        <v>36.536478617500002</v>
      </c>
      <c r="D10462" s="389" t="s">
        <v>663</v>
      </c>
      <c r="E10462" s="389" t="s">
        <v>652</v>
      </c>
      <c r="F10462" s="389" t="s">
        <v>664</v>
      </c>
      <c r="G10462" s="389" t="s">
        <v>649</v>
      </c>
    </row>
    <row r="10463" spans="1:7">
      <c r="A10463" s="389" t="s">
        <v>578</v>
      </c>
      <c r="B10463" s="389" t="s">
        <v>517</v>
      </c>
      <c r="C10463" s="389">
        <v>0.75940329027999998</v>
      </c>
      <c r="D10463" s="389" t="s">
        <v>663</v>
      </c>
      <c r="E10463" s="389" t="s">
        <v>652</v>
      </c>
      <c r="F10463" s="389" t="s">
        <v>664</v>
      </c>
      <c r="G10463" s="389" t="s">
        <v>649</v>
      </c>
    </row>
    <row r="10464" spans="1:7">
      <c r="A10464" s="389" t="s">
        <v>551</v>
      </c>
      <c r="B10464" s="389" t="s">
        <v>517</v>
      </c>
      <c r="C10464" s="389">
        <v>6.3362273773300002</v>
      </c>
      <c r="D10464" s="389" t="s">
        <v>663</v>
      </c>
      <c r="E10464" s="389" t="s">
        <v>652</v>
      </c>
      <c r="F10464" s="389" t="s">
        <v>664</v>
      </c>
      <c r="G10464" s="389" t="s">
        <v>649</v>
      </c>
    </row>
    <row r="10465" spans="1:7">
      <c r="A10465" s="389" t="s">
        <v>546</v>
      </c>
      <c r="B10465" s="389" t="s">
        <v>517</v>
      </c>
      <c r="C10465" s="389">
        <v>4.1644291967999996</v>
      </c>
      <c r="D10465" s="389" t="s">
        <v>663</v>
      </c>
      <c r="E10465" s="389" t="s">
        <v>652</v>
      </c>
      <c r="F10465" s="389" t="s">
        <v>664</v>
      </c>
      <c r="G10465" s="389" t="s">
        <v>649</v>
      </c>
    </row>
    <row r="10466" spans="1:7">
      <c r="A10466" s="389" t="s">
        <v>581</v>
      </c>
      <c r="B10466" s="389" t="s">
        <v>517</v>
      </c>
      <c r="C10466" s="389">
        <v>0.75603544817000001</v>
      </c>
      <c r="D10466" s="389" t="s">
        <v>663</v>
      </c>
      <c r="E10466" s="389" t="s">
        <v>652</v>
      </c>
      <c r="F10466" s="389" t="s">
        <v>664</v>
      </c>
      <c r="G10466" s="389" t="s">
        <v>649</v>
      </c>
    </row>
    <row r="10467" spans="1:7">
      <c r="A10467" s="389" t="s">
        <v>514</v>
      </c>
      <c r="B10467" s="389" t="s">
        <v>517</v>
      </c>
      <c r="C10467" s="389">
        <v>9.78731163516</v>
      </c>
      <c r="D10467" s="389" t="s">
        <v>663</v>
      </c>
      <c r="E10467" s="389" t="s">
        <v>652</v>
      </c>
      <c r="F10467" s="389" t="s">
        <v>664</v>
      </c>
      <c r="G10467" s="389" t="s">
        <v>649</v>
      </c>
    </row>
    <row r="10468" spans="1:7">
      <c r="A10468" s="389" t="s">
        <v>514</v>
      </c>
      <c r="B10468" s="389" t="s">
        <v>517</v>
      </c>
      <c r="C10468" s="389">
        <v>9.78731163516</v>
      </c>
      <c r="D10468" s="389" t="s">
        <v>663</v>
      </c>
      <c r="E10468" s="389" t="s">
        <v>652</v>
      </c>
      <c r="F10468" s="389" t="s">
        <v>664</v>
      </c>
      <c r="G10468" s="389" t="s">
        <v>649</v>
      </c>
    </row>
    <row r="10469" spans="1:7">
      <c r="A10469" s="389" t="s">
        <v>567</v>
      </c>
      <c r="B10469" s="389" t="s">
        <v>517</v>
      </c>
      <c r="C10469" s="389">
        <v>9.78731163516</v>
      </c>
      <c r="D10469" s="389" t="s">
        <v>663</v>
      </c>
      <c r="E10469" s="389" t="s">
        <v>652</v>
      </c>
      <c r="F10469" s="389" t="s">
        <v>664</v>
      </c>
      <c r="G10469" s="389" t="s">
        <v>649</v>
      </c>
    </row>
    <row r="10470" spans="1:7">
      <c r="A10470" s="389" t="s">
        <v>578</v>
      </c>
      <c r="B10470" s="389" t="s">
        <v>517</v>
      </c>
      <c r="C10470" s="389">
        <v>15.5396579028</v>
      </c>
      <c r="D10470" s="389" t="s">
        <v>663</v>
      </c>
      <c r="E10470" s="389" t="s">
        <v>652</v>
      </c>
      <c r="F10470" s="389" t="s">
        <v>664</v>
      </c>
      <c r="G10470" s="389" t="s">
        <v>649</v>
      </c>
    </row>
    <row r="10471" spans="1:7">
      <c r="A10471" s="389" t="s">
        <v>558</v>
      </c>
      <c r="B10471" s="389" t="s">
        <v>517</v>
      </c>
      <c r="C10471" s="389">
        <v>0.74071369494799999</v>
      </c>
      <c r="D10471" s="389" t="s">
        <v>663</v>
      </c>
      <c r="E10471" s="389" t="s">
        <v>652</v>
      </c>
      <c r="F10471" s="389" t="s">
        <v>664</v>
      </c>
      <c r="G10471" s="389" t="s">
        <v>649</v>
      </c>
    </row>
    <row r="10472" spans="1:7">
      <c r="A10472" s="389" t="s">
        <v>514</v>
      </c>
      <c r="B10472" s="389" t="s">
        <v>517</v>
      </c>
      <c r="C10472" s="389">
        <v>0.74071369494799999</v>
      </c>
      <c r="D10472" s="389" t="s">
        <v>663</v>
      </c>
      <c r="E10472" s="389" t="s">
        <v>652</v>
      </c>
      <c r="F10472" s="389" t="s">
        <v>664</v>
      </c>
      <c r="G10472" s="389" t="s">
        <v>649</v>
      </c>
    </row>
    <row r="10473" spans="1:7">
      <c r="A10473" s="389" t="s">
        <v>555</v>
      </c>
      <c r="B10473" s="389" t="s">
        <v>517</v>
      </c>
      <c r="C10473" s="389">
        <v>7.4079609344100001</v>
      </c>
      <c r="D10473" s="389" t="s">
        <v>663</v>
      </c>
      <c r="E10473" s="389" t="s">
        <v>652</v>
      </c>
      <c r="F10473" s="389" t="s">
        <v>664</v>
      </c>
      <c r="G10473" s="389" t="s">
        <v>649</v>
      </c>
    </row>
    <row r="10474" spans="1:7">
      <c r="A10474" s="389" t="s">
        <v>578</v>
      </c>
      <c r="B10474" s="389" t="s">
        <v>517</v>
      </c>
      <c r="C10474" s="389">
        <v>7.4079609344100001</v>
      </c>
      <c r="D10474" s="389" t="s">
        <v>663</v>
      </c>
      <c r="E10474" s="389" t="s">
        <v>652</v>
      </c>
      <c r="F10474" s="389" t="s">
        <v>664</v>
      </c>
      <c r="G10474" s="389" t="s">
        <v>649</v>
      </c>
    </row>
    <row r="10475" spans="1:7">
      <c r="A10475" s="389" t="s">
        <v>563</v>
      </c>
      <c r="B10475" s="389" t="s">
        <v>517</v>
      </c>
      <c r="C10475" s="389">
        <v>9.0747748794300005</v>
      </c>
      <c r="D10475" s="389" t="s">
        <v>663</v>
      </c>
      <c r="E10475" s="389" t="s">
        <v>652</v>
      </c>
      <c r="F10475" s="389" t="s">
        <v>664</v>
      </c>
      <c r="G10475" s="389" t="s">
        <v>649</v>
      </c>
    </row>
    <row r="10476" spans="1:7">
      <c r="A10476" s="389" t="s">
        <v>535</v>
      </c>
      <c r="B10476" s="389" t="s">
        <v>517</v>
      </c>
      <c r="C10476" s="389">
        <v>4.0477068458299996</v>
      </c>
      <c r="D10476" s="389" t="s">
        <v>663</v>
      </c>
      <c r="E10476" s="389" t="s">
        <v>652</v>
      </c>
      <c r="F10476" s="389" t="s">
        <v>664</v>
      </c>
      <c r="G10476" s="389" t="s">
        <v>649</v>
      </c>
    </row>
    <row r="10477" spans="1:7">
      <c r="A10477" s="389" t="s">
        <v>525</v>
      </c>
      <c r="B10477" s="389" t="s">
        <v>517</v>
      </c>
      <c r="C10477" s="389">
        <v>5.9451454637100003</v>
      </c>
      <c r="D10477" s="389" t="s">
        <v>663</v>
      </c>
      <c r="E10477" s="389" t="s">
        <v>652</v>
      </c>
      <c r="F10477" s="389" t="s">
        <v>664</v>
      </c>
      <c r="G10477" s="389" t="s">
        <v>649</v>
      </c>
    </row>
    <row r="10478" spans="1:7">
      <c r="A10478" s="389" t="s">
        <v>525</v>
      </c>
      <c r="B10478" s="389" t="s">
        <v>517</v>
      </c>
      <c r="C10478" s="389">
        <v>5.9451454637100003</v>
      </c>
      <c r="D10478" s="389" t="s">
        <v>663</v>
      </c>
      <c r="E10478" s="389" t="s">
        <v>652</v>
      </c>
      <c r="F10478" s="389" t="s">
        <v>664</v>
      </c>
      <c r="G10478" s="389" t="s">
        <v>649</v>
      </c>
    </row>
    <row r="10479" spans="1:7">
      <c r="A10479" s="389" t="s">
        <v>568</v>
      </c>
      <c r="B10479" s="389" t="s">
        <v>517</v>
      </c>
      <c r="C10479" s="389">
        <v>5.9451454637100003</v>
      </c>
      <c r="D10479" s="389" t="s">
        <v>663</v>
      </c>
      <c r="E10479" s="389" t="s">
        <v>652</v>
      </c>
      <c r="F10479" s="389" t="s">
        <v>664</v>
      </c>
      <c r="G10479" s="389" t="s">
        <v>649</v>
      </c>
    </row>
    <row r="10480" spans="1:7">
      <c r="A10480" s="389" t="s">
        <v>568</v>
      </c>
      <c r="B10480" s="389" t="s">
        <v>517</v>
      </c>
      <c r="C10480" s="389">
        <v>5.9451454637100003</v>
      </c>
      <c r="D10480" s="389" t="s">
        <v>663</v>
      </c>
      <c r="E10480" s="389" t="s">
        <v>652</v>
      </c>
      <c r="F10480" s="389" t="s">
        <v>664</v>
      </c>
      <c r="G10480" s="389" t="s">
        <v>649</v>
      </c>
    </row>
    <row r="10481" spans="1:7">
      <c r="A10481" s="389" t="s">
        <v>535</v>
      </c>
      <c r="B10481" s="389" t="s">
        <v>517</v>
      </c>
      <c r="C10481" s="389">
        <v>4.5342337196300004</v>
      </c>
      <c r="D10481" s="389" t="s">
        <v>663</v>
      </c>
      <c r="E10481" s="389" t="s">
        <v>652</v>
      </c>
      <c r="F10481" s="389" t="s">
        <v>664</v>
      </c>
      <c r="G10481" s="389" t="s">
        <v>649</v>
      </c>
    </row>
    <row r="10482" spans="1:7">
      <c r="A10482" s="389" t="s">
        <v>525</v>
      </c>
      <c r="B10482" s="389" t="s">
        <v>517</v>
      </c>
      <c r="C10482" s="389">
        <v>9.2642362387400006</v>
      </c>
      <c r="D10482" s="389" t="s">
        <v>663</v>
      </c>
      <c r="E10482" s="389" t="s">
        <v>652</v>
      </c>
      <c r="F10482" s="389" t="s">
        <v>664</v>
      </c>
      <c r="G10482" s="389" t="s">
        <v>649</v>
      </c>
    </row>
    <row r="10483" spans="1:7">
      <c r="A10483" s="389" t="s">
        <v>535</v>
      </c>
      <c r="B10483" s="389" t="s">
        <v>517</v>
      </c>
      <c r="C10483" s="389">
        <v>5.3115747174800001</v>
      </c>
      <c r="D10483" s="389" t="s">
        <v>663</v>
      </c>
      <c r="E10483" s="389" t="s">
        <v>652</v>
      </c>
      <c r="F10483" s="389" t="s">
        <v>664</v>
      </c>
      <c r="G10483" s="389" t="s">
        <v>649</v>
      </c>
    </row>
    <row r="10484" spans="1:7">
      <c r="A10484" s="389" t="s">
        <v>562</v>
      </c>
      <c r="B10484" s="389" t="s">
        <v>517</v>
      </c>
      <c r="C10484" s="389">
        <v>2.9960355220200001</v>
      </c>
      <c r="D10484" s="389" t="s">
        <v>663</v>
      </c>
      <c r="E10484" s="389" t="s">
        <v>652</v>
      </c>
      <c r="F10484" s="389" t="s">
        <v>664</v>
      </c>
      <c r="G10484" s="389" t="s">
        <v>649</v>
      </c>
    </row>
    <row r="10485" spans="1:7">
      <c r="A10485" s="389" t="s">
        <v>581</v>
      </c>
      <c r="B10485" s="389" t="s">
        <v>517</v>
      </c>
      <c r="C10485" s="389">
        <v>46.152458681200002</v>
      </c>
      <c r="D10485" s="389" t="s">
        <v>663</v>
      </c>
      <c r="E10485" s="389" t="s">
        <v>652</v>
      </c>
      <c r="F10485" s="389" t="s">
        <v>664</v>
      </c>
      <c r="G10485" s="389" t="s">
        <v>649</v>
      </c>
    </row>
    <row r="10486" spans="1:7">
      <c r="A10486" s="389" t="s">
        <v>581</v>
      </c>
      <c r="B10486" s="389" t="s">
        <v>517</v>
      </c>
      <c r="C10486" s="389">
        <v>46.152458681200002</v>
      </c>
      <c r="D10486" s="389" t="s">
        <v>663</v>
      </c>
      <c r="E10486" s="389" t="s">
        <v>652</v>
      </c>
      <c r="F10486" s="389" t="s">
        <v>664</v>
      </c>
      <c r="G10486" s="389" t="s">
        <v>649</v>
      </c>
    </row>
    <row r="10487" spans="1:7">
      <c r="A10487" s="389" t="s">
        <v>524</v>
      </c>
      <c r="B10487" s="389" t="s">
        <v>517</v>
      </c>
      <c r="C10487" s="389">
        <v>3.03311221932</v>
      </c>
      <c r="D10487" s="389" t="s">
        <v>663</v>
      </c>
      <c r="E10487" s="389" t="s">
        <v>652</v>
      </c>
      <c r="F10487" s="389" t="s">
        <v>664</v>
      </c>
      <c r="G10487" s="389" t="s">
        <v>649</v>
      </c>
    </row>
    <row r="10488" spans="1:7">
      <c r="A10488" s="389" t="s">
        <v>551</v>
      </c>
      <c r="B10488" s="389" t="s">
        <v>517</v>
      </c>
      <c r="C10488" s="389">
        <v>0.290476607291</v>
      </c>
      <c r="D10488" s="389" t="s">
        <v>663</v>
      </c>
      <c r="E10488" s="389" t="s">
        <v>652</v>
      </c>
      <c r="F10488" s="389" t="s">
        <v>664</v>
      </c>
      <c r="G10488" s="389" t="s">
        <v>649</v>
      </c>
    </row>
    <row r="10489" spans="1:7">
      <c r="A10489" s="389" t="s">
        <v>535</v>
      </c>
      <c r="B10489" s="389" t="s">
        <v>517</v>
      </c>
      <c r="C10489" s="389">
        <v>1.70430503594</v>
      </c>
      <c r="D10489" s="389" t="s">
        <v>663</v>
      </c>
      <c r="E10489" s="389" t="s">
        <v>652</v>
      </c>
      <c r="F10489" s="389" t="s">
        <v>664</v>
      </c>
      <c r="G10489" s="389" t="s">
        <v>649</v>
      </c>
    </row>
    <row r="10490" spans="1:7">
      <c r="A10490" s="389" t="s">
        <v>553</v>
      </c>
      <c r="B10490" s="389" t="s">
        <v>517</v>
      </c>
      <c r="C10490" s="389">
        <v>4.5405670389499999</v>
      </c>
      <c r="D10490" s="389" t="s">
        <v>663</v>
      </c>
      <c r="E10490" s="389" t="s">
        <v>652</v>
      </c>
      <c r="F10490" s="389" t="s">
        <v>664</v>
      </c>
      <c r="G10490" s="389" t="s">
        <v>649</v>
      </c>
    </row>
    <row r="10491" spans="1:7">
      <c r="A10491" s="389" t="s">
        <v>526</v>
      </c>
      <c r="B10491" s="389" t="s">
        <v>517</v>
      </c>
      <c r="C10491" s="389">
        <v>5.8077364391600002</v>
      </c>
      <c r="D10491" s="389" t="s">
        <v>663</v>
      </c>
      <c r="E10491" s="389" t="s">
        <v>652</v>
      </c>
      <c r="F10491" s="389" t="s">
        <v>664</v>
      </c>
      <c r="G10491" s="389" t="s">
        <v>649</v>
      </c>
    </row>
    <row r="10492" spans="1:7">
      <c r="A10492" s="389" t="s">
        <v>570</v>
      </c>
      <c r="B10492" s="389" t="s">
        <v>517</v>
      </c>
      <c r="C10492" s="389">
        <v>5.8077364391600002</v>
      </c>
      <c r="D10492" s="389" t="s">
        <v>663</v>
      </c>
      <c r="E10492" s="389" t="s">
        <v>652</v>
      </c>
      <c r="F10492" s="389" t="s">
        <v>664</v>
      </c>
      <c r="G10492" s="389" t="s">
        <v>649</v>
      </c>
    </row>
    <row r="10493" spans="1:7">
      <c r="A10493" s="389" t="s">
        <v>535</v>
      </c>
      <c r="B10493" s="389" t="s">
        <v>517</v>
      </c>
      <c r="C10493" s="389">
        <v>25.792044567000001</v>
      </c>
      <c r="D10493" s="389" t="s">
        <v>663</v>
      </c>
      <c r="E10493" s="389" t="s">
        <v>652</v>
      </c>
      <c r="F10493" s="389" t="s">
        <v>664</v>
      </c>
      <c r="G10493" s="389" t="s">
        <v>649</v>
      </c>
    </row>
    <row r="10494" spans="1:7">
      <c r="A10494" s="389" t="s">
        <v>535</v>
      </c>
      <c r="B10494" s="389" t="s">
        <v>517</v>
      </c>
      <c r="C10494" s="389">
        <v>25.792044567000001</v>
      </c>
      <c r="D10494" s="389" t="s">
        <v>663</v>
      </c>
      <c r="E10494" s="389" t="s">
        <v>652</v>
      </c>
      <c r="F10494" s="389" t="s">
        <v>664</v>
      </c>
      <c r="G10494" s="389" t="s">
        <v>649</v>
      </c>
    </row>
    <row r="10495" spans="1:7">
      <c r="A10495" s="389" t="s">
        <v>535</v>
      </c>
      <c r="B10495" s="389" t="s">
        <v>517</v>
      </c>
      <c r="C10495" s="389">
        <v>25.792044567000001</v>
      </c>
      <c r="D10495" s="389" t="s">
        <v>663</v>
      </c>
      <c r="E10495" s="389" t="s">
        <v>652</v>
      </c>
      <c r="F10495" s="389" t="s">
        <v>664</v>
      </c>
      <c r="G10495" s="389" t="s">
        <v>649</v>
      </c>
    </row>
    <row r="10496" spans="1:7">
      <c r="A10496" s="389" t="s">
        <v>535</v>
      </c>
      <c r="B10496" s="389" t="s">
        <v>517</v>
      </c>
      <c r="C10496" s="389">
        <v>25.792044567000001</v>
      </c>
      <c r="D10496" s="389" t="s">
        <v>663</v>
      </c>
      <c r="E10496" s="389" t="s">
        <v>652</v>
      </c>
      <c r="F10496" s="389" t="s">
        <v>664</v>
      </c>
      <c r="G10496" s="389" t="s">
        <v>649</v>
      </c>
    </row>
    <row r="10497" spans="1:7">
      <c r="A10497" s="389" t="s">
        <v>581</v>
      </c>
      <c r="B10497" s="389" t="s">
        <v>517</v>
      </c>
      <c r="C10497" s="389">
        <v>5.5354508171400001</v>
      </c>
      <c r="D10497" s="389" t="s">
        <v>663</v>
      </c>
      <c r="E10497" s="389" t="s">
        <v>652</v>
      </c>
      <c r="F10497" s="389" t="s">
        <v>664</v>
      </c>
      <c r="G10497" s="389" t="s">
        <v>649</v>
      </c>
    </row>
    <row r="10498" spans="1:7">
      <c r="A10498" s="389" t="s">
        <v>529</v>
      </c>
      <c r="B10498" s="389" t="s">
        <v>517</v>
      </c>
      <c r="C10498" s="389">
        <v>6.6890825527900004</v>
      </c>
      <c r="D10498" s="389" t="s">
        <v>663</v>
      </c>
      <c r="E10498" s="389" t="s">
        <v>652</v>
      </c>
      <c r="F10498" s="389" t="s">
        <v>664</v>
      </c>
      <c r="G10498" s="389" t="s">
        <v>649</v>
      </c>
    </row>
    <row r="10499" spans="1:7">
      <c r="A10499" s="389" t="s">
        <v>551</v>
      </c>
      <c r="B10499" s="389" t="s">
        <v>517</v>
      </c>
      <c r="C10499" s="389">
        <v>3.06409359945</v>
      </c>
      <c r="D10499" s="389" t="s">
        <v>663</v>
      </c>
      <c r="E10499" s="389" t="s">
        <v>652</v>
      </c>
      <c r="F10499" s="389" t="s">
        <v>664</v>
      </c>
      <c r="G10499" s="389" t="s">
        <v>649</v>
      </c>
    </row>
    <row r="10500" spans="1:7">
      <c r="A10500" s="389" t="s">
        <v>551</v>
      </c>
      <c r="B10500" s="389" t="s">
        <v>517</v>
      </c>
      <c r="C10500" s="389">
        <v>3.06409359945</v>
      </c>
      <c r="D10500" s="389" t="s">
        <v>663</v>
      </c>
      <c r="E10500" s="389" t="s">
        <v>652</v>
      </c>
      <c r="F10500" s="389" t="s">
        <v>664</v>
      </c>
      <c r="G10500" s="389" t="s">
        <v>649</v>
      </c>
    </row>
    <row r="10501" spans="1:7">
      <c r="A10501" s="389" t="s">
        <v>577</v>
      </c>
      <c r="B10501" s="389" t="s">
        <v>517</v>
      </c>
      <c r="C10501" s="389">
        <v>40.5556471397</v>
      </c>
      <c r="D10501" s="389" t="s">
        <v>663</v>
      </c>
      <c r="E10501" s="389" t="s">
        <v>652</v>
      </c>
      <c r="F10501" s="389" t="s">
        <v>664</v>
      </c>
      <c r="G10501" s="389" t="s">
        <v>649</v>
      </c>
    </row>
    <row r="10502" spans="1:7">
      <c r="A10502" s="389" t="s">
        <v>563</v>
      </c>
      <c r="B10502" s="389" t="s">
        <v>517</v>
      </c>
      <c r="C10502" s="389">
        <v>17.708307971299899</v>
      </c>
      <c r="D10502" s="389" t="s">
        <v>663</v>
      </c>
      <c r="E10502" s="389" t="s">
        <v>652</v>
      </c>
      <c r="F10502" s="389" t="s">
        <v>664</v>
      </c>
      <c r="G10502" s="389" t="s">
        <v>649</v>
      </c>
    </row>
    <row r="10503" spans="1:7">
      <c r="A10503" s="389" t="s">
        <v>577</v>
      </c>
      <c r="B10503" s="389" t="s">
        <v>517</v>
      </c>
      <c r="C10503" s="389">
        <v>5.1221236768700003</v>
      </c>
      <c r="D10503" s="389" t="s">
        <v>663</v>
      </c>
      <c r="E10503" s="389" t="s">
        <v>652</v>
      </c>
      <c r="F10503" s="389" t="s">
        <v>664</v>
      </c>
      <c r="G10503" s="389" t="s">
        <v>649</v>
      </c>
    </row>
    <row r="10504" spans="1:7">
      <c r="A10504" s="389" t="s">
        <v>575</v>
      </c>
      <c r="B10504" s="389" t="s">
        <v>517</v>
      </c>
      <c r="C10504" s="389">
        <v>13.2971201503</v>
      </c>
      <c r="D10504" s="389" t="s">
        <v>663</v>
      </c>
      <c r="E10504" s="389" t="s">
        <v>652</v>
      </c>
      <c r="F10504" s="389" t="s">
        <v>664</v>
      </c>
      <c r="G10504" s="389" t="s">
        <v>649</v>
      </c>
    </row>
    <row r="10505" spans="1:7">
      <c r="A10505" s="389" t="s">
        <v>575</v>
      </c>
      <c r="B10505" s="389" t="s">
        <v>517</v>
      </c>
      <c r="C10505" s="389">
        <v>13.2971201503</v>
      </c>
      <c r="D10505" s="389" t="s">
        <v>663</v>
      </c>
      <c r="E10505" s="389" t="s">
        <v>652</v>
      </c>
      <c r="F10505" s="389" t="s">
        <v>664</v>
      </c>
      <c r="G10505" s="389" t="s">
        <v>649</v>
      </c>
    </row>
    <row r="10506" spans="1:7">
      <c r="A10506" s="389" t="s">
        <v>514</v>
      </c>
      <c r="B10506" s="389" t="s">
        <v>517</v>
      </c>
      <c r="C10506" s="389">
        <v>3.6084840262500002</v>
      </c>
      <c r="D10506" s="389" t="s">
        <v>663</v>
      </c>
      <c r="E10506" s="389" t="s">
        <v>652</v>
      </c>
      <c r="F10506" s="389" t="s">
        <v>664</v>
      </c>
      <c r="G10506" s="389" t="s">
        <v>649</v>
      </c>
    </row>
    <row r="10507" spans="1:7">
      <c r="A10507" s="389" t="s">
        <v>514</v>
      </c>
      <c r="B10507" s="389" t="s">
        <v>517</v>
      </c>
      <c r="C10507" s="389">
        <v>3.6084840262500002</v>
      </c>
      <c r="D10507" s="389" t="s">
        <v>663</v>
      </c>
      <c r="E10507" s="389" t="s">
        <v>652</v>
      </c>
      <c r="F10507" s="389" t="s">
        <v>664</v>
      </c>
      <c r="G10507" s="389" t="s">
        <v>649</v>
      </c>
    </row>
    <row r="10508" spans="1:7">
      <c r="A10508" s="389" t="s">
        <v>551</v>
      </c>
      <c r="B10508" s="389" t="s">
        <v>517</v>
      </c>
      <c r="C10508" s="389">
        <v>10.030915542100001</v>
      </c>
      <c r="D10508" s="389" t="s">
        <v>663</v>
      </c>
      <c r="E10508" s="389" t="s">
        <v>652</v>
      </c>
      <c r="F10508" s="389" t="s">
        <v>664</v>
      </c>
      <c r="G10508" s="389" t="s">
        <v>649</v>
      </c>
    </row>
    <row r="10509" spans="1:7">
      <c r="A10509" s="389" t="s">
        <v>551</v>
      </c>
      <c r="B10509" s="389" t="s">
        <v>517</v>
      </c>
      <c r="C10509" s="389">
        <v>10.030915542100001</v>
      </c>
      <c r="D10509" s="389" t="s">
        <v>663</v>
      </c>
      <c r="E10509" s="389" t="s">
        <v>652</v>
      </c>
      <c r="F10509" s="389" t="s">
        <v>664</v>
      </c>
      <c r="G10509" s="389" t="s">
        <v>649</v>
      </c>
    </row>
    <row r="10510" spans="1:7">
      <c r="A10510" s="389" t="s">
        <v>562</v>
      </c>
      <c r="B10510" s="389" t="s">
        <v>517</v>
      </c>
      <c r="C10510" s="389">
        <v>12.2510588279</v>
      </c>
      <c r="D10510" s="389" t="s">
        <v>663</v>
      </c>
      <c r="E10510" s="389" t="s">
        <v>652</v>
      </c>
      <c r="F10510" s="389" t="s">
        <v>664</v>
      </c>
      <c r="G10510" s="389" t="s">
        <v>649</v>
      </c>
    </row>
    <row r="10511" spans="1:7">
      <c r="A10511" s="389" t="s">
        <v>525</v>
      </c>
      <c r="B10511" s="389" t="s">
        <v>517</v>
      </c>
      <c r="C10511" s="389">
        <v>2.8580709126000001</v>
      </c>
      <c r="D10511" s="389" t="s">
        <v>663</v>
      </c>
      <c r="E10511" s="389" t="s">
        <v>652</v>
      </c>
      <c r="F10511" s="389" t="s">
        <v>664</v>
      </c>
      <c r="G10511" s="389" t="s">
        <v>649</v>
      </c>
    </row>
    <row r="10512" spans="1:7">
      <c r="A10512" s="389" t="s">
        <v>526</v>
      </c>
      <c r="B10512" s="389" t="s">
        <v>517</v>
      </c>
      <c r="C10512" s="389">
        <v>2.8580709126000001</v>
      </c>
      <c r="D10512" s="389" t="s">
        <v>663</v>
      </c>
      <c r="E10512" s="389" t="s">
        <v>652</v>
      </c>
      <c r="F10512" s="389" t="s">
        <v>664</v>
      </c>
      <c r="G10512" s="389" t="s">
        <v>649</v>
      </c>
    </row>
    <row r="10513" spans="1:7">
      <c r="A10513" s="389" t="s">
        <v>526</v>
      </c>
      <c r="B10513" s="389" t="s">
        <v>517</v>
      </c>
      <c r="C10513" s="389">
        <v>2.8580709126000001</v>
      </c>
      <c r="D10513" s="389" t="s">
        <v>663</v>
      </c>
      <c r="E10513" s="389" t="s">
        <v>652</v>
      </c>
      <c r="F10513" s="389" t="s">
        <v>664</v>
      </c>
      <c r="G10513" s="389" t="s">
        <v>649</v>
      </c>
    </row>
    <row r="10514" spans="1:7">
      <c r="A10514" s="389" t="s">
        <v>549</v>
      </c>
      <c r="B10514" s="389" t="s">
        <v>517</v>
      </c>
      <c r="C10514" s="389">
        <v>2.8580709126000001</v>
      </c>
      <c r="D10514" s="389" t="s">
        <v>663</v>
      </c>
      <c r="E10514" s="389" t="s">
        <v>652</v>
      </c>
      <c r="F10514" s="389" t="s">
        <v>664</v>
      </c>
      <c r="G10514" s="389" t="s">
        <v>649</v>
      </c>
    </row>
    <row r="10515" spans="1:7">
      <c r="A10515" s="389" t="s">
        <v>568</v>
      </c>
      <c r="B10515" s="389" t="s">
        <v>517</v>
      </c>
      <c r="C10515" s="389">
        <v>2.8580709126000001</v>
      </c>
      <c r="D10515" s="389" t="s">
        <v>663</v>
      </c>
      <c r="E10515" s="389" t="s">
        <v>652</v>
      </c>
      <c r="F10515" s="389" t="s">
        <v>664</v>
      </c>
      <c r="G10515" s="389" t="s">
        <v>649</v>
      </c>
    </row>
    <row r="10516" spans="1:7">
      <c r="A10516" s="389" t="s">
        <v>568</v>
      </c>
      <c r="B10516" s="389" t="s">
        <v>517</v>
      </c>
      <c r="C10516" s="389">
        <v>2.8580709126000001</v>
      </c>
      <c r="D10516" s="389" t="s">
        <v>663</v>
      </c>
      <c r="E10516" s="389" t="s">
        <v>652</v>
      </c>
      <c r="F10516" s="389" t="s">
        <v>664</v>
      </c>
      <c r="G10516" s="389" t="s">
        <v>649</v>
      </c>
    </row>
    <row r="10517" spans="1:7">
      <c r="A10517" s="389" t="s">
        <v>526</v>
      </c>
      <c r="B10517" s="389" t="s">
        <v>517</v>
      </c>
      <c r="C10517" s="389">
        <v>14.193797118000001</v>
      </c>
      <c r="D10517" s="389" t="s">
        <v>663</v>
      </c>
      <c r="E10517" s="389" t="s">
        <v>652</v>
      </c>
      <c r="F10517" s="389" t="s">
        <v>664</v>
      </c>
      <c r="G10517" s="389" t="s">
        <v>649</v>
      </c>
    </row>
    <row r="10518" spans="1:7">
      <c r="A10518" s="389" t="s">
        <v>535</v>
      </c>
      <c r="B10518" s="389" t="s">
        <v>517</v>
      </c>
      <c r="C10518" s="389">
        <v>0.78077575139900002</v>
      </c>
      <c r="D10518" s="389" t="s">
        <v>663</v>
      </c>
      <c r="E10518" s="389" t="s">
        <v>652</v>
      </c>
      <c r="F10518" s="389" t="s">
        <v>664</v>
      </c>
      <c r="G10518" s="389" t="s">
        <v>649</v>
      </c>
    </row>
    <row r="10519" spans="1:7">
      <c r="A10519" s="389" t="s">
        <v>569</v>
      </c>
      <c r="B10519" s="389" t="s">
        <v>517</v>
      </c>
      <c r="C10519" s="389">
        <v>7.5382223249899996</v>
      </c>
      <c r="D10519" s="389" t="s">
        <v>663</v>
      </c>
      <c r="E10519" s="389" t="s">
        <v>652</v>
      </c>
      <c r="F10519" s="389" t="s">
        <v>664</v>
      </c>
      <c r="G10519" s="389" t="s">
        <v>649</v>
      </c>
    </row>
    <row r="10520" spans="1:7">
      <c r="A10520" s="389" t="s">
        <v>569</v>
      </c>
      <c r="B10520" s="389" t="s">
        <v>517</v>
      </c>
      <c r="C10520" s="389">
        <v>7.5382223249899996</v>
      </c>
      <c r="D10520" s="389" t="s">
        <v>663</v>
      </c>
      <c r="E10520" s="389" t="s">
        <v>652</v>
      </c>
      <c r="F10520" s="389" t="s">
        <v>664</v>
      </c>
      <c r="G10520" s="389" t="s">
        <v>649</v>
      </c>
    </row>
    <row r="10521" spans="1:7">
      <c r="A10521" s="389" t="s">
        <v>581</v>
      </c>
      <c r="B10521" s="389" t="s">
        <v>517</v>
      </c>
      <c r="C10521" s="389">
        <v>1.36440241466</v>
      </c>
      <c r="D10521" s="389" t="s">
        <v>663</v>
      </c>
      <c r="E10521" s="389" t="s">
        <v>652</v>
      </c>
      <c r="F10521" s="389" t="s">
        <v>664</v>
      </c>
      <c r="G10521" s="389" t="s">
        <v>649</v>
      </c>
    </row>
    <row r="10522" spans="1:7">
      <c r="A10522" s="389" t="s">
        <v>535</v>
      </c>
      <c r="B10522" s="389" t="s">
        <v>517</v>
      </c>
      <c r="C10522" s="389">
        <v>1.0676678393600001</v>
      </c>
      <c r="D10522" s="389" t="s">
        <v>663</v>
      </c>
      <c r="E10522" s="389" t="s">
        <v>652</v>
      </c>
      <c r="F10522" s="389" t="s">
        <v>664</v>
      </c>
      <c r="G10522" s="389" t="s">
        <v>649</v>
      </c>
    </row>
    <row r="10523" spans="1:7">
      <c r="A10523" s="389" t="s">
        <v>526</v>
      </c>
      <c r="B10523" s="389" t="s">
        <v>517</v>
      </c>
      <c r="C10523" s="389">
        <v>0.637034032104</v>
      </c>
      <c r="D10523" s="389" t="s">
        <v>663</v>
      </c>
      <c r="E10523" s="389" t="s">
        <v>652</v>
      </c>
      <c r="F10523" s="389" t="s">
        <v>664</v>
      </c>
      <c r="G10523" s="389" t="s">
        <v>649</v>
      </c>
    </row>
    <row r="10524" spans="1:7">
      <c r="A10524" s="389" t="s">
        <v>543</v>
      </c>
      <c r="B10524" s="389" t="s">
        <v>517</v>
      </c>
      <c r="C10524" s="389">
        <v>1.0504491741799999</v>
      </c>
      <c r="D10524" s="389" t="s">
        <v>663</v>
      </c>
      <c r="E10524" s="389" t="s">
        <v>652</v>
      </c>
      <c r="F10524" s="389" t="s">
        <v>664</v>
      </c>
      <c r="G10524" s="389" t="s">
        <v>649</v>
      </c>
    </row>
    <row r="10525" spans="1:7">
      <c r="A10525" s="389" t="s">
        <v>569</v>
      </c>
      <c r="B10525" s="389" t="s">
        <v>517</v>
      </c>
      <c r="C10525" s="389">
        <v>6.3036423068399996</v>
      </c>
      <c r="D10525" s="389" t="s">
        <v>663</v>
      </c>
      <c r="E10525" s="389" t="s">
        <v>652</v>
      </c>
      <c r="F10525" s="389" t="s">
        <v>664</v>
      </c>
      <c r="G10525" s="389" t="s">
        <v>649</v>
      </c>
    </row>
    <row r="10526" spans="1:7">
      <c r="A10526" s="389" t="s">
        <v>569</v>
      </c>
      <c r="B10526" s="389" t="s">
        <v>517</v>
      </c>
      <c r="C10526" s="389">
        <v>6.3036423068399996</v>
      </c>
      <c r="D10526" s="389" t="s">
        <v>663</v>
      </c>
      <c r="E10526" s="389" t="s">
        <v>652</v>
      </c>
      <c r="F10526" s="389" t="s">
        <v>664</v>
      </c>
      <c r="G10526" s="389" t="s">
        <v>649</v>
      </c>
    </row>
    <row r="10527" spans="1:7">
      <c r="A10527" s="389" t="s">
        <v>535</v>
      </c>
      <c r="B10527" s="389" t="s">
        <v>517</v>
      </c>
      <c r="C10527" s="389">
        <v>9.4745132847099995</v>
      </c>
      <c r="D10527" s="389" t="s">
        <v>663</v>
      </c>
      <c r="E10527" s="389" t="s">
        <v>652</v>
      </c>
      <c r="F10527" s="389" t="s">
        <v>664</v>
      </c>
      <c r="G10527" s="389" t="s">
        <v>649</v>
      </c>
    </row>
    <row r="10528" spans="1:7">
      <c r="A10528" s="389" t="s">
        <v>524</v>
      </c>
      <c r="B10528" s="389" t="s">
        <v>517</v>
      </c>
      <c r="C10528" s="389">
        <v>11.9304168608999</v>
      </c>
      <c r="D10528" s="389" t="s">
        <v>663</v>
      </c>
      <c r="E10528" s="389" t="s">
        <v>652</v>
      </c>
      <c r="F10528" s="389" t="s">
        <v>664</v>
      </c>
      <c r="G10528" s="389" t="s">
        <v>649</v>
      </c>
    </row>
    <row r="10529" spans="1:7">
      <c r="A10529" s="389" t="s">
        <v>524</v>
      </c>
      <c r="B10529" s="389" t="s">
        <v>517</v>
      </c>
      <c r="C10529" s="389">
        <v>11.9304168608999</v>
      </c>
      <c r="D10529" s="389" t="s">
        <v>663</v>
      </c>
      <c r="E10529" s="389" t="s">
        <v>652</v>
      </c>
      <c r="F10529" s="389" t="s">
        <v>664</v>
      </c>
      <c r="G10529" s="389" t="s">
        <v>649</v>
      </c>
    </row>
    <row r="10530" spans="1:7">
      <c r="A10530" s="389" t="s">
        <v>524</v>
      </c>
      <c r="B10530" s="389" t="s">
        <v>517</v>
      </c>
      <c r="C10530" s="389">
        <v>11.9304168608999</v>
      </c>
      <c r="D10530" s="389" t="s">
        <v>663</v>
      </c>
      <c r="E10530" s="389" t="s">
        <v>652</v>
      </c>
      <c r="F10530" s="389" t="s">
        <v>664</v>
      </c>
      <c r="G10530" s="389" t="s">
        <v>649</v>
      </c>
    </row>
    <row r="10531" spans="1:7">
      <c r="A10531" s="389" t="s">
        <v>555</v>
      </c>
      <c r="B10531" s="389" t="s">
        <v>517</v>
      </c>
      <c r="C10531" s="389">
        <v>5.0315799542299997</v>
      </c>
      <c r="D10531" s="389" t="s">
        <v>663</v>
      </c>
      <c r="E10531" s="389" t="s">
        <v>652</v>
      </c>
      <c r="F10531" s="389" t="s">
        <v>664</v>
      </c>
      <c r="G10531" s="389" t="s">
        <v>649</v>
      </c>
    </row>
    <row r="10532" spans="1:7">
      <c r="A10532" s="389" t="s">
        <v>578</v>
      </c>
      <c r="B10532" s="389" t="s">
        <v>517</v>
      </c>
      <c r="C10532" s="389">
        <v>5.0315799542299997</v>
      </c>
      <c r="D10532" s="389" t="s">
        <v>663</v>
      </c>
      <c r="E10532" s="389" t="s">
        <v>652</v>
      </c>
      <c r="F10532" s="389" t="s">
        <v>664</v>
      </c>
      <c r="G10532" s="389" t="s">
        <v>649</v>
      </c>
    </row>
    <row r="10533" spans="1:7">
      <c r="A10533" s="389" t="s">
        <v>514</v>
      </c>
      <c r="B10533" s="389" t="s">
        <v>517</v>
      </c>
      <c r="C10533" s="389">
        <v>32.069588439900002</v>
      </c>
      <c r="D10533" s="389" t="s">
        <v>663</v>
      </c>
      <c r="E10533" s="389" t="s">
        <v>652</v>
      </c>
      <c r="F10533" s="389" t="s">
        <v>664</v>
      </c>
      <c r="G10533" s="389" t="s">
        <v>649</v>
      </c>
    </row>
    <row r="10534" spans="1:7">
      <c r="A10534" s="389" t="s">
        <v>581</v>
      </c>
      <c r="B10534" s="389" t="s">
        <v>517</v>
      </c>
      <c r="C10534" s="389">
        <v>1.3361066640499999</v>
      </c>
      <c r="D10534" s="389" t="s">
        <v>663</v>
      </c>
      <c r="E10534" s="389" t="s">
        <v>652</v>
      </c>
      <c r="F10534" s="389" t="s">
        <v>664</v>
      </c>
      <c r="G10534" s="389" t="s">
        <v>649</v>
      </c>
    </row>
    <row r="10535" spans="1:7">
      <c r="A10535" s="389" t="s">
        <v>551</v>
      </c>
      <c r="B10535" s="389" t="s">
        <v>517</v>
      </c>
      <c r="C10535" s="389">
        <v>8.9229284014800001</v>
      </c>
      <c r="D10535" s="389" t="s">
        <v>663</v>
      </c>
      <c r="E10535" s="389" t="s">
        <v>652</v>
      </c>
      <c r="F10535" s="389" t="s">
        <v>664</v>
      </c>
      <c r="G10535" s="389" t="s">
        <v>649</v>
      </c>
    </row>
    <row r="10536" spans="1:7">
      <c r="A10536" s="389" t="s">
        <v>526</v>
      </c>
      <c r="B10536" s="389" t="s">
        <v>517</v>
      </c>
      <c r="C10536" s="389">
        <v>15.8945325339</v>
      </c>
      <c r="D10536" s="389" t="s">
        <v>663</v>
      </c>
      <c r="E10536" s="389" t="s">
        <v>652</v>
      </c>
      <c r="F10536" s="389" t="s">
        <v>664</v>
      </c>
      <c r="G10536" s="389" t="s">
        <v>649</v>
      </c>
    </row>
    <row r="10537" spans="1:7">
      <c r="A10537" s="389" t="s">
        <v>514</v>
      </c>
      <c r="B10537" s="389" t="s">
        <v>517</v>
      </c>
      <c r="C10537" s="389">
        <v>15.8945325339</v>
      </c>
      <c r="D10537" s="389" t="s">
        <v>663</v>
      </c>
      <c r="E10537" s="389" t="s">
        <v>652</v>
      </c>
      <c r="F10537" s="389" t="s">
        <v>664</v>
      </c>
      <c r="G10537" s="389" t="s">
        <v>649</v>
      </c>
    </row>
    <row r="10538" spans="1:7">
      <c r="A10538" s="389" t="s">
        <v>522</v>
      </c>
      <c r="B10538" s="389" t="s">
        <v>517</v>
      </c>
      <c r="C10538" s="389">
        <v>1.67981972307</v>
      </c>
      <c r="D10538" s="389" t="s">
        <v>663</v>
      </c>
      <c r="E10538" s="389" t="s">
        <v>652</v>
      </c>
      <c r="F10538" s="389" t="s">
        <v>664</v>
      </c>
      <c r="G10538" s="389" t="s">
        <v>649</v>
      </c>
    </row>
    <row r="10539" spans="1:7">
      <c r="A10539" s="389" t="s">
        <v>563</v>
      </c>
      <c r="B10539" s="389" t="s">
        <v>517</v>
      </c>
      <c r="C10539" s="389">
        <v>56.706709572999898</v>
      </c>
      <c r="D10539" s="389" t="s">
        <v>663</v>
      </c>
      <c r="E10539" s="389" t="s">
        <v>652</v>
      </c>
      <c r="F10539" s="389" t="s">
        <v>664</v>
      </c>
      <c r="G10539" s="389" t="s">
        <v>649</v>
      </c>
    </row>
    <row r="10540" spans="1:7">
      <c r="A10540" s="389" t="s">
        <v>542</v>
      </c>
      <c r="B10540" s="389" t="s">
        <v>517</v>
      </c>
      <c r="C10540" s="389">
        <v>5.8325154825799999</v>
      </c>
      <c r="D10540" s="389" t="s">
        <v>663</v>
      </c>
      <c r="E10540" s="389" t="s">
        <v>652</v>
      </c>
      <c r="F10540" s="389" t="s">
        <v>664</v>
      </c>
      <c r="G10540" s="389" t="s">
        <v>649</v>
      </c>
    </row>
    <row r="10541" spans="1:7">
      <c r="A10541" s="389" t="s">
        <v>514</v>
      </c>
      <c r="B10541" s="389" t="s">
        <v>517</v>
      </c>
      <c r="C10541" s="389">
        <v>10.1751655442</v>
      </c>
      <c r="D10541" s="389" t="s">
        <v>663</v>
      </c>
      <c r="E10541" s="389" t="s">
        <v>652</v>
      </c>
      <c r="F10541" s="389" t="s">
        <v>664</v>
      </c>
      <c r="G10541" s="389" t="s">
        <v>649</v>
      </c>
    </row>
    <row r="10542" spans="1:7">
      <c r="A10542" s="389" t="s">
        <v>535</v>
      </c>
      <c r="B10542" s="389" t="s">
        <v>517</v>
      </c>
      <c r="C10542" s="389">
        <v>46.5739053815999</v>
      </c>
      <c r="D10542" s="389" t="s">
        <v>663</v>
      </c>
      <c r="E10542" s="389" t="s">
        <v>652</v>
      </c>
      <c r="F10542" s="389" t="s">
        <v>664</v>
      </c>
      <c r="G10542" s="389" t="s">
        <v>649</v>
      </c>
    </row>
    <row r="10543" spans="1:7">
      <c r="A10543" s="389" t="s">
        <v>562</v>
      </c>
      <c r="B10543" s="389" t="s">
        <v>517</v>
      </c>
      <c r="C10543" s="389">
        <v>5.28161584334</v>
      </c>
      <c r="D10543" s="389" t="s">
        <v>663</v>
      </c>
      <c r="E10543" s="389" t="s">
        <v>652</v>
      </c>
      <c r="F10543" s="389" t="s">
        <v>664</v>
      </c>
      <c r="G10543" s="389" t="s">
        <v>649</v>
      </c>
    </row>
    <row r="10544" spans="1:7">
      <c r="A10544" s="389" t="s">
        <v>562</v>
      </c>
      <c r="B10544" s="389" t="s">
        <v>517</v>
      </c>
      <c r="C10544" s="389">
        <v>5.28161584334</v>
      </c>
      <c r="D10544" s="389" t="s">
        <v>663</v>
      </c>
      <c r="E10544" s="389" t="s">
        <v>652</v>
      </c>
      <c r="F10544" s="389" t="s">
        <v>664</v>
      </c>
      <c r="G10544" s="389" t="s">
        <v>649</v>
      </c>
    </row>
    <row r="10545" spans="1:7">
      <c r="A10545" s="389" t="s">
        <v>535</v>
      </c>
      <c r="B10545" s="389" t="s">
        <v>517</v>
      </c>
      <c r="C10545" s="389">
        <v>0.998681679855</v>
      </c>
      <c r="D10545" s="389" t="s">
        <v>663</v>
      </c>
      <c r="E10545" s="389" t="s">
        <v>652</v>
      </c>
      <c r="F10545" s="389" t="s">
        <v>664</v>
      </c>
      <c r="G10545" s="389" t="s">
        <v>649</v>
      </c>
    </row>
    <row r="10546" spans="1:7">
      <c r="A10546" s="389" t="s">
        <v>581</v>
      </c>
      <c r="B10546" s="389" t="s">
        <v>517</v>
      </c>
      <c r="C10546" s="389">
        <v>0.98126166787699998</v>
      </c>
      <c r="D10546" s="389" t="s">
        <v>663</v>
      </c>
      <c r="E10546" s="389" t="s">
        <v>652</v>
      </c>
      <c r="F10546" s="389" t="s">
        <v>664</v>
      </c>
      <c r="G10546" s="389" t="s">
        <v>649</v>
      </c>
    </row>
    <row r="10547" spans="1:7">
      <c r="A10547" s="389" t="s">
        <v>535</v>
      </c>
      <c r="B10547" s="389" t="s">
        <v>517</v>
      </c>
      <c r="C10547" s="389">
        <v>68.4727469466999</v>
      </c>
      <c r="D10547" s="389" t="s">
        <v>663</v>
      </c>
      <c r="E10547" s="389" t="s">
        <v>652</v>
      </c>
      <c r="F10547" s="389" t="s">
        <v>664</v>
      </c>
      <c r="G10547" s="389" t="s">
        <v>649</v>
      </c>
    </row>
    <row r="10548" spans="1:7">
      <c r="A10548" s="389" t="s">
        <v>525</v>
      </c>
      <c r="B10548" s="389" t="s">
        <v>517</v>
      </c>
      <c r="C10548" s="389">
        <v>2.7745220217900002</v>
      </c>
      <c r="D10548" s="389" t="s">
        <v>663</v>
      </c>
      <c r="E10548" s="389" t="s">
        <v>652</v>
      </c>
      <c r="F10548" s="389" t="s">
        <v>664</v>
      </c>
      <c r="G10548" s="389" t="s">
        <v>649</v>
      </c>
    </row>
    <row r="10549" spans="1:7">
      <c r="A10549" s="389" t="s">
        <v>535</v>
      </c>
      <c r="B10549" s="389" t="s">
        <v>517</v>
      </c>
      <c r="C10549" s="389">
        <v>38.664000137000002</v>
      </c>
      <c r="D10549" s="389" t="s">
        <v>663</v>
      </c>
      <c r="E10549" s="389" t="s">
        <v>652</v>
      </c>
      <c r="F10549" s="389" t="s">
        <v>664</v>
      </c>
      <c r="G10549" s="389" t="s">
        <v>649</v>
      </c>
    </row>
    <row r="10550" spans="1:7">
      <c r="A10550" s="389" t="s">
        <v>535</v>
      </c>
      <c r="B10550" s="389" t="s">
        <v>517</v>
      </c>
      <c r="C10550" s="389">
        <v>38.664000137000002</v>
      </c>
      <c r="D10550" s="389" t="s">
        <v>663</v>
      </c>
      <c r="E10550" s="389" t="s">
        <v>652</v>
      </c>
      <c r="F10550" s="389" t="s">
        <v>664</v>
      </c>
      <c r="G10550" s="389" t="s">
        <v>649</v>
      </c>
    </row>
    <row r="10551" spans="1:7">
      <c r="A10551" s="389" t="s">
        <v>525</v>
      </c>
      <c r="B10551" s="389" t="s">
        <v>517</v>
      </c>
      <c r="C10551" s="389">
        <v>0.242234613993</v>
      </c>
      <c r="D10551" s="389" t="s">
        <v>663</v>
      </c>
      <c r="E10551" s="389" t="s">
        <v>652</v>
      </c>
      <c r="F10551" s="389" t="s">
        <v>664</v>
      </c>
      <c r="G10551" s="389" t="s">
        <v>649</v>
      </c>
    </row>
    <row r="10552" spans="1:7">
      <c r="A10552" s="389" t="s">
        <v>581</v>
      </c>
      <c r="B10552" s="389" t="s">
        <v>517</v>
      </c>
      <c r="C10552" s="389">
        <v>9.0901179697500005</v>
      </c>
      <c r="D10552" s="389" t="s">
        <v>663</v>
      </c>
      <c r="E10552" s="389" t="s">
        <v>652</v>
      </c>
      <c r="F10552" s="389" t="s">
        <v>664</v>
      </c>
      <c r="G10552" s="389" t="s">
        <v>649</v>
      </c>
    </row>
    <row r="10553" spans="1:7">
      <c r="A10553" s="389" t="s">
        <v>581</v>
      </c>
      <c r="B10553" s="389" t="s">
        <v>517</v>
      </c>
      <c r="C10553" s="389">
        <v>9.0901179697500005</v>
      </c>
      <c r="D10553" s="389" t="s">
        <v>663</v>
      </c>
      <c r="E10553" s="389" t="s">
        <v>652</v>
      </c>
      <c r="F10553" s="389" t="s">
        <v>664</v>
      </c>
      <c r="G10553" s="389" t="s">
        <v>649</v>
      </c>
    </row>
    <row r="10554" spans="1:7">
      <c r="A10554" s="389" t="s">
        <v>514</v>
      </c>
      <c r="B10554" s="389" t="s">
        <v>517</v>
      </c>
      <c r="C10554" s="389">
        <v>1.4568841992999999</v>
      </c>
      <c r="D10554" s="389" t="s">
        <v>663</v>
      </c>
      <c r="E10554" s="389" t="s">
        <v>652</v>
      </c>
      <c r="F10554" s="389" t="s">
        <v>664</v>
      </c>
      <c r="G10554" s="389" t="s">
        <v>649</v>
      </c>
    </row>
    <row r="10555" spans="1:7">
      <c r="A10555" s="389" t="s">
        <v>514</v>
      </c>
      <c r="B10555" s="389" t="s">
        <v>517</v>
      </c>
      <c r="C10555" s="389">
        <v>1.4568841992999999</v>
      </c>
      <c r="D10555" s="389" t="s">
        <v>663</v>
      </c>
      <c r="E10555" s="389" t="s">
        <v>652</v>
      </c>
      <c r="F10555" s="389" t="s">
        <v>664</v>
      </c>
      <c r="G10555" s="389" t="s">
        <v>649</v>
      </c>
    </row>
    <row r="10556" spans="1:7">
      <c r="A10556" s="389" t="s">
        <v>514</v>
      </c>
      <c r="B10556" s="389" t="s">
        <v>517</v>
      </c>
      <c r="C10556" s="389">
        <v>1.4568841992999999</v>
      </c>
      <c r="D10556" s="389" t="s">
        <v>663</v>
      </c>
      <c r="E10556" s="389" t="s">
        <v>652</v>
      </c>
      <c r="F10556" s="389" t="s">
        <v>664</v>
      </c>
      <c r="G10556" s="389" t="s">
        <v>649</v>
      </c>
    </row>
    <row r="10557" spans="1:7">
      <c r="A10557" s="389" t="s">
        <v>581</v>
      </c>
      <c r="B10557" s="389" t="s">
        <v>517</v>
      </c>
      <c r="C10557" s="389">
        <v>11.7619593445999</v>
      </c>
      <c r="D10557" s="389" t="s">
        <v>663</v>
      </c>
      <c r="E10557" s="389" t="s">
        <v>652</v>
      </c>
      <c r="F10557" s="389" t="s">
        <v>664</v>
      </c>
      <c r="G10557" s="389" t="s">
        <v>649</v>
      </c>
    </row>
    <row r="10558" spans="1:7">
      <c r="A10558" s="389" t="s">
        <v>562</v>
      </c>
      <c r="B10558" s="389" t="s">
        <v>517</v>
      </c>
      <c r="C10558" s="389">
        <v>3.00183357412</v>
      </c>
      <c r="D10558" s="389" t="s">
        <v>663</v>
      </c>
      <c r="E10558" s="389" t="s">
        <v>652</v>
      </c>
      <c r="F10558" s="389" t="s">
        <v>664</v>
      </c>
      <c r="G10558" s="389" t="s">
        <v>649</v>
      </c>
    </row>
    <row r="10559" spans="1:7">
      <c r="A10559" s="389" t="s">
        <v>571</v>
      </c>
      <c r="B10559" s="389" t="s">
        <v>517</v>
      </c>
      <c r="C10559" s="389">
        <v>3.7908269837700002</v>
      </c>
      <c r="D10559" s="389" t="s">
        <v>663</v>
      </c>
      <c r="E10559" s="389" t="s">
        <v>652</v>
      </c>
      <c r="F10559" s="389" t="s">
        <v>664</v>
      </c>
      <c r="G10559" s="389" t="s">
        <v>649</v>
      </c>
    </row>
    <row r="10560" spans="1:7">
      <c r="A10560" s="389" t="s">
        <v>525</v>
      </c>
      <c r="B10560" s="389" t="s">
        <v>517</v>
      </c>
      <c r="C10560" s="389">
        <v>10.5351068619999</v>
      </c>
      <c r="D10560" s="389" t="s">
        <v>663</v>
      </c>
      <c r="E10560" s="389" t="s">
        <v>652</v>
      </c>
      <c r="F10560" s="389" t="s">
        <v>664</v>
      </c>
      <c r="G10560" s="389" t="s">
        <v>649</v>
      </c>
    </row>
    <row r="10561" spans="1:7">
      <c r="A10561" s="389" t="s">
        <v>568</v>
      </c>
      <c r="B10561" s="389" t="s">
        <v>517</v>
      </c>
      <c r="C10561" s="389">
        <v>10.5351068619999</v>
      </c>
      <c r="D10561" s="389" t="s">
        <v>663</v>
      </c>
      <c r="E10561" s="389" t="s">
        <v>652</v>
      </c>
      <c r="F10561" s="389" t="s">
        <v>664</v>
      </c>
      <c r="G10561" s="389" t="s">
        <v>649</v>
      </c>
    </row>
    <row r="10562" spans="1:7">
      <c r="A10562" s="389" t="s">
        <v>524</v>
      </c>
      <c r="B10562" s="389" t="s">
        <v>517</v>
      </c>
      <c r="C10562" s="389">
        <v>6.6439690439300003</v>
      </c>
      <c r="D10562" s="389" t="s">
        <v>663</v>
      </c>
      <c r="E10562" s="389" t="s">
        <v>652</v>
      </c>
      <c r="F10562" s="389" t="s">
        <v>664</v>
      </c>
      <c r="G10562" s="389" t="s">
        <v>649</v>
      </c>
    </row>
    <row r="10563" spans="1:7">
      <c r="A10563" s="389" t="s">
        <v>563</v>
      </c>
      <c r="B10563" s="389" t="s">
        <v>517</v>
      </c>
      <c r="C10563" s="389">
        <v>6.7774640376599997</v>
      </c>
      <c r="D10563" s="389" t="s">
        <v>663</v>
      </c>
      <c r="E10563" s="389" t="s">
        <v>652</v>
      </c>
      <c r="F10563" s="389" t="s">
        <v>664</v>
      </c>
      <c r="G10563" s="389" t="s">
        <v>649</v>
      </c>
    </row>
    <row r="10564" spans="1:7">
      <c r="A10564" s="389" t="s">
        <v>581</v>
      </c>
      <c r="B10564" s="389" t="s">
        <v>517</v>
      </c>
      <c r="C10564" s="389">
        <v>15.291819542500001</v>
      </c>
      <c r="D10564" s="389" t="s">
        <v>663</v>
      </c>
      <c r="E10564" s="389" t="s">
        <v>652</v>
      </c>
      <c r="F10564" s="389" t="s">
        <v>664</v>
      </c>
      <c r="G10564" s="389" t="s">
        <v>649</v>
      </c>
    </row>
    <row r="10565" spans="1:7">
      <c r="A10565" s="389" t="s">
        <v>578</v>
      </c>
      <c r="B10565" s="389" t="s">
        <v>517</v>
      </c>
      <c r="C10565" s="389">
        <v>1.0129988271399999</v>
      </c>
      <c r="D10565" s="389" t="s">
        <v>663</v>
      </c>
      <c r="E10565" s="389" t="s">
        <v>652</v>
      </c>
      <c r="F10565" s="389" t="s">
        <v>664</v>
      </c>
      <c r="G10565" s="389" t="s">
        <v>649</v>
      </c>
    </row>
    <row r="10566" spans="1:7">
      <c r="A10566" s="389" t="s">
        <v>581</v>
      </c>
      <c r="B10566" s="389" t="s">
        <v>517</v>
      </c>
      <c r="C10566" s="389">
        <v>29.2371840218999</v>
      </c>
      <c r="D10566" s="389" t="s">
        <v>663</v>
      </c>
      <c r="E10566" s="389" t="s">
        <v>652</v>
      </c>
      <c r="F10566" s="389" t="s">
        <v>664</v>
      </c>
      <c r="G10566" s="389" t="s">
        <v>649</v>
      </c>
    </row>
    <row r="10567" spans="1:7">
      <c r="A10567" s="389" t="s">
        <v>577</v>
      </c>
      <c r="B10567" s="389" t="s">
        <v>517</v>
      </c>
      <c r="C10567" s="389">
        <v>4.7120031258999999</v>
      </c>
      <c r="D10567" s="389" t="s">
        <v>663</v>
      </c>
      <c r="E10567" s="389" t="s">
        <v>652</v>
      </c>
      <c r="F10567" s="389" t="s">
        <v>664</v>
      </c>
      <c r="G10567" s="389" t="s">
        <v>649</v>
      </c>
    </row>
    <row r="10568" spans="1:7">
      <c r="A10568" s="389" t="s">
        <v>581</v>
      </c>
      <c r="B10568" s="389" t="s">
        <v>517</v>
      </c>
      <c r="C10568" s="389">
        <v>2.02567708121</v>
      </c>
      <c r="D10568" s="389" t="s">
        <v>663</v>
      </c>
      <c r="E10568" s="389" t="s">
        <v>652</v>
      </c>
      <c r="F10568" s="389" t="s">
        <v>664</v>
      </c>
      <c r="G10568" s="389" t="s">
        <v>649</v>
      </c>
    </row>
    <row r="10569" spans="1:7">
      <c r="A10569" s="389" t="s">
        <v>581</v>
      </c>
      <c r="B10569" s="389" t="s">
        <v>517</v>
      </c>
      <c r="C10569" s="389">
        <v>2.02567708121</v>
      </c>
      <c r="D10569" s="389" t="s">
        <v>663</v>
      </c>
      <c r="E10569" s="389" t="s">
        <v>652</v>
      </c>
      <c r="F10569" s="389" t="s">
        <v>664</v>
      </c>
      <c r="G10569" s="389" t="s">
        <v>649</v>
      </c>
    </row>
    <row r="10570" spans="1:7">
      <c r="A10570" s="389" t="s">
        <v>581</v>
      </c>
      <c r="B10570" s="389" t="s">
        <v>517</v>
      </c>
      <c r="C10570" s="389">
        <v>11.273819978100001</v>
      </c>
      <c r="D10570" s="389" t="s">
        <v>663</v>
      </c>
      <c r="E10570" s="389" t="s">
        <v>652</v>
      </c>
      <c r="F10570" s="389" t="s">
        <v>664</v>
      </c>
      <c r="G10570" s="389" t="s">
        <v>649</v>
      </c>
    </row>
    <row r="10571" spans="1:7">
      <c r="A10571" s="389" t="s">
        <v>581</v>
      </c>
      <c r="B10571" s="389" t="s">
        <v>517</v>
      </c>
      <c r="C10571" s="389">
        <v>56.311948638200001</v>
      </c>
      <c r="D10571" s="389" t="s">
        <v>663</v>
      </c>
      <c r="E10571" s="389" t="s">
        <v>652</v>
      </c>
      <c r="F10571" s="389" t="s">
        <v>664</v>
      </c>
      <c r="G10571" s="389" t="s">
        <v>649</v>
      </c>
    </row>
    <row r="10572" spans="1:7">
      <c r="A10572" s="389" t="s">
        <v>581</v>
      </c>
      <c r="B10572" s="389" t="s">
        <v>517</v>
      </c>
      <c r="C10572" s="389">
        <v>56.311948638200001</v>
      </c>
      <c r="D10572" s="389" t="s">
        <v>663</v>
      </c>
      <c r="E10572" s="389" t="s">
        <v>652</v>
      </c>
      <c r="F10572" s="389" t="s">
        <v>664</v>
      </c>
      <c r="G10572" s="389" t="s">
        <v>649</v>
      </c>
    </row>
    <row r="10573" spans="1:7">
      <c r="A10573" s="389" t="s">
        <v>581</v>
      </c>
      <c r="B10573" s="389" t="s">
        <v>517</v>
      </c>
      <c r="C10573" s="389">
        <v>56.311948638200001</v>
      </c>
      <c r="D10573" s="389" t="s">
        <v>663</v>
      </c>
      <c r="E10573" s="389" t="s">
        <v>652</v>
      </c>
      <c r="F10573" s="389" t="s">
        <v>664</v>
      </c>
      <c r="G10573" s="389" t="s">
        <v>649</v>
      </c>
    </row>
    <row r="10574" spans="1:7">
      <c r="A10574" s="389" t="s">
        <v>551</v>
      </c>
      <c r="B10574" s="389" t="s">
        <v>517</v>
      </c>
      <c r="C10574" s="389">
        <v>28.545041447500001</v>
      </c>
      <c r="D10574" s="389" t="s">
        <v>663</v>
      </c>
      <c r="E10574" s="389" t="s">
        <v>652</v>
      </c>
      <c r="F10574" s="389" t="s">
        <v>664</v>
      </c>
      <c r="G10574" s="389" t="s">
        <v>649</v>
      </c>
    </row>
    <row r="10575" spans="1:7">
      <c r="A10575" s="389" t="s">
        <v>551</v>
      </c>
      <c r="B10575" s="389" t="s">
        <v>517</v>
      </c>
      <c r="C10575" s="389">
        <v>28.545041447500001</v>
      </c>
      <c r="D10575" s="389" t="s">
        <v>663</v>
      </c>
      <c r="E10575" s="389" t="s">
        <v>652</v>
      </c>
      <c r="F10575" s="389" t="s">
        <v>664</v>
      </c>
      <c r="G10575" s="389" t="s">
        <v>649</v>
      </c>
    </row>
    <row r="10576" spans="1:7">
      <c r="A10576" s="389" t="s">
        <v>551</v>
      </c>
      <c r="B10576" s="389" t="s">
        <v>517</v>
      </c>
      <c r="C10576" s="389">
        <v>28.545041447500001</v>
      </c>
      <c r="D10576" s="389" t="s">
        <v>663</v>
      </c>
      <c r="E10576" s="389" t="s">
        <v>652</v>
      </c>
      <c r="F10576" s="389" t="s">
        <v>664</v>
      </c>
      <c r="G10576" s="389" t="s">
        <v>649</v>
      </c>
    </row>
    <row r="10577" spans="1:7">
      <c r="A10577" s="389" t="s">
        <v>559</v>
      </c>
      <c r="B10577" s="389" t="s">
        <v>517</v>
      </c>
      <c r="C10577" s="389">
        <v>0.75027053149199996</v>
      </c>
      <c r="D10577" s="389" t="s">
        <v>663</v>
      </c>
      <c r="E10577" s="389" t="s">
        <v>652</v>
      </c>
      <c r="F10577" s="389" t="s">
        <v>664</v>
      </c>
      <c r="G10577" s="389" t="s">
        <v>649</v>
      </c>
    </row>
    <row r="10578" spans="1:7">
      <c r="A10578" s="389" t="s">
        <v>574</v>
      </c>
      <c r="B10578" s="389" t="s">
        <v>517</v>
      </c>
      <c r="C10578" s="389">
        <v>0.75027053149199996</v>
      </c>
      <c r="D10578" s="389" t="s">
        <v>663</v>
      </c>
      <c r="E10578" s="389" t="s">
        <v>652</v>
      </c>
      <c r="F10578" s="389" t="s">
        <v>664</v>
      </c>
      <c r="G10578" s="389" t="s">
        <v>649</v>
      </c>
    </row>
    <row r="10579" spans="1:7">
      <c r="A10579" s="389" t="s">
        <v>522</v>
      </c>
      <c r="B10579" s="389" t="s">
        <v>517</v>
      </c>
      <c r="C10579" s="389">
        <v>3.5882422298200001</v>
      </c>
      <c r="D10579" s="389" t="s">
        <v>663</v>
      </c>
      <c r="E10579" s="389" t="s">
        <v>652</v>
      </c>
      <c r="F10579" s="389" t="s">
        <v>664</v>
      </c>
      <c r="G10579" s="389" t="s">
        <v>649</v>
      </c>
    </row>
    <row r="10580" spans="1:7">
      <c r="A10580" s="389" t="s">
        <v>535</v>
      </c>
      <c r="B10580" s="389" t="s">
        <v>517</v>
      </c>
      <c r="C10580" s="389">
        <v>79.205228606999896</v>
      </c>
      <c r="D10580" s="389" t="s">
        <v>663</v>
      </c>
      <c r="E10580" s="389" t="s">
        <v>652</v>
      </c>
      <c r="F10580" s="389" t="s">
        <v>664</v>
      </c>
      <c r="G10580" s="389" t="s">
        <v>649</v>
      </c>
    </row>
    <row r="10581" spans="1:7">
      <c r="A10581" s="389" t="s">
        <v>581</v>
      </c>
      <c r="B10581" s="389" t="s">
        <v>517</v>
      </c>
      <c r="C10581" s="389">
        <v>9.8368140583199999</v>
      </c>
      <c r="D10581" s="389" t="s">
        <v>663</v>
      </c>
      <c r="E10581" s="389" t="s">
        <v>652</v>
      </c>
      <c r="F10581" s="389" t="s">
        <v>664</v>
      </c>
      <c r="G10581" s="389" t="s">
        <v>649</v>
      </c>
    </row>
    <row r="10582" spans="1:7">
      <c r="A10582" s="389" t="s">
        <v>524</v>
      </c>
      <c r="B10582" s="389" t="s">
        <v>517</v>
      </c>
      <c r="C10582" s="389">
        <v>27.4769046121</v>
      </c>
      <c r="D10582" s="389" t="s">
        <v>663</v>
      </c>
      <c r="E10582" s="389" t="s">
        <v>652</v>
      </c>
      <c r="F10582" s="389" t="s">
        <v>664</v>
      </c>
      <c r="G10582" s="389" t="s">
        <v>649</v>
      </c>
    </row>
    <row r="10583" spans="1:7">
      <c r="A10583" s="389" t="s">
        <v>525</v>
      </c>
      <c r="B10583" s="389" t="s">
        <v>517</v>
      </c>
      <c r="C10583" s="389">
        <v>1.24099537709</v>
      </c>
      <c r="D10583" s="389" t="s">
        <v>663</v>
      </c>
      <c r="E10583" s="389" t="s">
        <v>652</v>
      </c>
      <c r="F10583" s="389" t="s">
        <v>664</v>
      </c>
      <c r="G10583" s="389" t="s">
        <v>649</v>
      </c>
    </row>
    <row r="10584" spans="1:7">
      <c r="A10584" s="389" t="s">
        <v>535</v>
      </c>
      <c r="B10584" s="389" t="s">
        <v>517</v>
      </c>
      <c r="C10584" s="389">
        <v>20.102855932800001</v>
      </c>
      <c r="D10584" s="389" t="s">
        <v>663</v>
      </c>
      <c r="E10584" s="389" t="s">
        <v>652</v>
      </c>
      <c r="F10584" s="389" t="s">
        <v>664</v>
      </c>
      <c r="G10584" s="389" t="s">
        <v>649</v>
      </c>
    </row>
    <row r="10585" spans="1:7">
      <c r="A10585" s="389" t="s">
        <v>569</v>
      </c>
      <c r="B10585" s="389" t="s">
        <v>517</v>
      </c>
      <c r="C10585" s="389">
        <v>11.9059699516999</v>
      </c>
      <c r="D10585" s="389" t="s">
        <v>663</v>
      </c>
      <c r="E10585" s="389" t="s">
        <v>652</v>
      </c>
      <c r="F10585" s="389" t="s">
        <v>664</v>
      </c>
      <c r="G10585" s="389" t="s">
        <v>649</v>
      </c>
    </row>
    <row r="10586" spans="1:7">
      <c r="A10586" s="389" t="s">
        <v>578</v>
      </c>
      <c r="B10586" s="389" t="s">
        <v>517</v>
      </c>
      <c r="C10586" s="389">
        <v>4.6399272858599998</v>
      </c>
      <c r="D10586" s="389" t="s">
        <v>663</v>
      </c>
      <c r="E10586" s="389" t="s">
        <v>652</v>
      </c>
      <c r="F10586" s="389" t="s">
        <v>664</v>
      </c>
      <c r="G10586" s="389" t="s">
        <v>649</v>
      </c>
    </row>
    <row r="10587" spans="1:7">
      <c r="A10587" s="389" t="s">
        <v>578</v>
      </c>
      <c r="B10587" s="389" t="s">
        <v>517</v>
      </c>
      <c r="C10587" s="389">
        <v>4.6399272858599998</v>
      </c>
      <c r="D10587" s="389" t="s">
        <v>663</v>
      </c>
      <c r="E10587" s="389" t="s">
        <v>652</v>
      </c>
      <c r="F10587" s="389" t="s">
        <v>664</v>
      </c>
      <c r="G10587" s="389" t="s">
        <v>649</v>
      </c>
    </row>
    <row r="10588" spans="1:7">
      <c r="A10588" s="389" t="s">
        <v>578</v>
      </c>
      <c r="B10588" s="389" t="s">
        <v>517</v>
      </c>
      <c r="C10588" s="389">
        <v>4.6399272858599998</v>
      </c>
      <c r="D10588" s="389" t="s">
        <v>663</v>
      </c>
      <c r="E10588" s="389" t="s">
        <v>652</v>
      </c>
      <c r="F10588" s="389" t="s">
        <v>664</v>
      </c>
      <c r="G10588" s="389" t="s">
        <v>649</v>
      </c>
    </row>
    <row r="10589" spans="1:7">
      <c r="A10589" s="389" t="s">
        <v>578</v>
      </c>
      <c r="B10589" s="389" t="s">
        <v>517</v>
      </c>
      <c r="C10589" s="389">
        <v>4.6399272858599998</v>
      </c>
      <c r="D10589" s="389" t="s">
        <v>663</v>
      </c>
      <c r="E10589" s="389" t="s">
        <v>652</v>
      </c>
      <c r="F10589" s="389" t="s">
        <v>664</v>
      </c>
      <c r="G10589" s="389" t="s">
        <v>649</v>
      </c>
    </row>
    <row r="10590" spans="1:7">
      <c r="A10590" s="389" t="s">
        <v>526</v>
      </c>
      <c r="B10590" s="389" t="s">
        <v>517</v>
      </c>
      <c r="C10590" s="389">
        <v>3.8251840879299999</v>
      </c>
      <c r="D10590" s="389" t="s">
        <v>663</v>
      </c>
      <c r="E10590" s="389" t="s">
        <v>652</v>
      </c>
      <c r="F10590" s="389" t="s">
        <v>664</v>
      </c>
      <c r="G10590" s="389" t="s">
        <v>649</v>
      </c>
    </row>
    <row r="10591" spans="1:7">
      <c r="A10591" s="389" t="s">
        <v>567</v>
      </c>
      <c r="B10591" s="389" t="s">
        <v>517</v>
      </c>
      <c r="C10591" s="389">
        <v>17.243518417200001</v>
      </c>
      <c r="D10591" s="389" t="s">
        <v>663</v>
      </c>
      <c r="E10591" s="389" t="s">
        <v>652</v>
      </c>
      <c r="F10591" s="389" t="s">
        <v>664</v>
      </c>
      <c r="G10591" s="389" t="s">
        <v>649</v>
      </c>
    </row>
    <row r="10592" spans="1:7">
      <c r="A10592" s="389" t="s">
        <v>569</v>
      </c>
      <c r="B10592" s="389" t="s">
        <v>517</v>
      </c>
      <c r="C10592" s="389">
        <v>3.41630996059</v>
      </c>
      <c r="D10592" s="389" t="s">
        <v>663</v>
      </c>
      <c r="E10592" s="389" t="s">
        <v>652</v>
      </c>
      <c r="F10592" s="389" t="s">
        <v>664</v>
      </c>
      <c r="G10592" s="389" t="s">
        <v>649</v>
      </c>
    </row>
    <row r="10593" spans="1:7">
      <c r="A10593" s="389" t="s">
        <v>551</v>
      </c>
      <c r="B10593" s="389" t="s">
        <v>517</v>
      </c>
      <c r="C10593" s="389">
        <v>9.0861884950699903</v>
      </c>
      <c r="D10593" s="389" t="s">
        <v>663</v>
      </c>
      <c r="E10593" s="389" t="s">
        <v>652</v>
      </c>
      <c r="F10593" s="389" t="s">
        <v>664</v>
      </c>
      <c r="G10593" s="389" t="s">
        <v>649</v>
      </c>
    </row>
    <row r="10594" spans="1:7">
      <c r="A10594" s="389" t="s">
        <v>560</v>
      </c>
      <c r="B10594" s="389" t="s">
        <v>517</v>
      </c>
      <c r="C10594" s="389">
        <v>5.7447846912599996</v>
      </c>
      <c r="D10594" s="389" t="s">
        <v>663</v>
      </c>
      <c r="E10594" s="389" t="s">
        <v>652</v>
      </c>
      <c r="F10594" s="389" t="s">
        <v>664</v>
      </c>
      <c r="G10594" s="389" t="s">
        <v>649</v>
      </c>
    </row>
    <row r="10595" spans="1:7">
      <c r="A10595" s="389" t="s">
        <v>535</v>
      </c>
      <c r="B10595" s="389" t="s">
        <v>517</v>
      </c>
      <c r="C10595" s="389">
        <v>3.3905480237100001</v>
      </c>
      <c r="D10595" s="389" t="s">
        <v>663</v>
      </c>
      <c r="E10595" s="389" t="s">
        <v>652</v>
      </c>
      <c r="F10595" s="389" t="s">
        <v>664</v>
      </c>
      <c r="G10595" s="389" t="s">
        <v>649</v>
      </c>
    </row>
    <row r="10596" spans="1:7">
      <c r="A10596" s="389" t="s">
        <v>563</v>
      </c>
      <c r="B10596" s="389" t="s">
        <v>517</v>
      </c>
      <c r="C10596" s="389">
        <v>12.2438131783</v>
      </c>
      <c r="D10596" s="389" t="s">
        <v>663</v>
      </c>
      <c r="E10596" s="389" t="s">
        <v>652</v>
      </c>
      <c r="F10596" s="389" t="s">
        <v>664</v>
      </c>
      <c r="G10596" s="389" t="s">
        <v>649</v>
      </c>
    </row>
    <row r="10597" spans="1:7">
      <c r="A10597" s="389" t="s">
        <v>522</v>
      </c>
      <c r="B10597" s="389" t="s">
        <v>517</v>
      </c>
      <c r="C10597" s="389">
        <v>5.0722643075700002</v>
      </c>
      <c r="D10597" s="389" t="s">
        <v>663</v>
      </c>
      <c r="E10597" s="389" t="s">
        <v>652</v>
      </c>
      <c r="F10597" s="389" t="s">
        <v>664</v>
      </c>
      <c r="G10597" s="389" t="s">
        <v>649</v>
      </c>
    </row>
    <row r="10598" spans="1:7">
      <c r="A10598" s="389" t="s">
        <v>564</v>
      </c>
      <c r="B10598" s="389" t="s">
        <v>517</v>
      </c>
      <c r="C10598" s="389">
        <v>3.4920958934600002</v>
      </c>
      <c r="D10598" s="389" t="s">
        <v>663</v>
      </c>
      <c r="E10598" s="389" t="s">
        <v>652</v>
      </c>
      <c r="F10598" s="389" t="s">
        <v>664</v>
      </c>
      <c r="G10598" s="389" t="s">
        <v>649</v>
      </c>
    </row>
    <row r="10599" spans="1:7">
      <c r="A10599" s="389" t="s">
        <v>564</v>
      </c>
      <c r="B10599" s="389" t="s">
        <v>517</v>
      </c>
      <c r="C10599" s="389">
        <v>3.4920958934600002</v>
      </c>
      <c r="D10599" s="389" t="s">
        <v>663</v>
      </c>
      <c r="E10599" s="389" t="s">
        <v>652</v>
      </c>
      <c r="F10599" s="389" t="s">
        <v>664</v>
      </c>
      <c r="G10599" s="389" t="s">
        <v>649</v>
      </c>
    </row>
    <row r="10600" spans="1:7">
      <c r="A10600" s="389" t="s">
        <v>564</v>
      </c>
      <c r="B10600" s="389" t="s">
        <v>517</v>
      </c>
      <c r="C10600" s="389">
        <v>3.4920958934600002</v>
      </c>
      <c r="D10600" s="389" t="s">
        <v>663</v>
      </c>
      <c r="E10600" s="389" t="s">
        <v>652</v>
      </c>
      <c r="F10600" s="389" t="s">
        <v>664</v>
      </c>
      <c r="G10600" s="389" t="s">
        <v>649</v>
      </c>
    </row>
    <row r="10601" spans="1:7">
      <c r="A10601" s="389" t="s">
        <v>578</v>
      </c>
      <c r="B10601" s="389" t="s">
        <v>517</v>
      </c>
      <c r="C10601" s="389">
        <v>0.70839546904600004</v>
      </c>
      <c r="D10601" s="389" t="s">
        <v>663</v>
      </c>
      <c r="E10601" s="389" t="s">
        <v>652</v>
      </c>
      <c r="F10601" s="389" t="s">
        <v>664</v>
      </c>
      <c r="G10601" s="389" t="s">
        <v>649</v>
      </c>
    </row>
    <row r="10602" spans="1:7">
      <c r="A10602" s="389" t="s">
        <v>526</v>
      </c>
      <c r="B10602" s="389" t="s">
        <v>517</v>
      </c>
      <c r="C10602" s="389">
        <v>8.7753853473099905</v>
      </c>
      <c r="D10602" s="389" t="s">
        <v>663</v>
      </c>
      <c r="E10602" s="389" t="s">
        <v>652</v>
      </c>
      <c r="F10602" s="389" t="s">
        <v>664</v>
      </c>
      <c r="G10602" s="389" t="s">
        <v>649</v>
      </c>
    </row>
    <row r="10603" spans="1:7">
      <c r="A10603" s="389" t="s">
        <v>514</v>
      </c>
      <c r="B10603" s="389" t="s">
        <v>517</v>
      </c>
      <c r="C10603" s="389">
        <v>8.7753853473099905</v>
      </c>
      <c r="D10603" s="389" t="s">
        <v>663</v>
      </c>
      <c r="E10603" s="389" t="s">
        <v>652</v>
      </c>
      <c r="F10603" s="389" t="s">
        <v>664</v>
      </c>
      <c r="G10603" s="389" t="s">
        <v>649</v>
      </c>
    </row>
    <row r="10604" spans="1:7">
      <c r="A10604" s="389" t="s">
        <v>579</v>
      </c>
      <c r="B10604" s="389" t="s">
        <v>517</v>
      </c>
      <c r="C10604" s="389">
        <v>13.987757284800001</v>
      </c>
      <c r="D10604" s="389" t="s">
        <v>663</v>
      </c>
      <c r="E10604" s="389" t="s">
        <v>652</v>
      </c>
      <c r="F10604" s="389" t="s">
        <v>664</v>
      </c>
      <c r="G10604" s="389" t="s">
        <v>649</v>
      </c>
    </row>
    <row r="10605" spans="1:7">
      <c r="A10605" s="389" t="s">
        <v>562</v>
      </c>
      <c r="B10605" s="389" t="s">
        <v>517</v>
      </c>
      <c r="C10605" s="389">
        <v>2.1938967262800002</v>
      </c>
      <c r="D10605" s="389" t="s">
        <v>663</v>
      </c>
      <c r="E10605" s="389" t="s">
        <v>652</v>
      </c>
      <c r="F10605" s="389" t="s">
        <v>664</v>
      </c>
      <c r="G10605" s="389" t="s">
        <v>649</v>
      </c>
    </row>
    <row r="10606" spans="1:7">
      <c r="A10606" s="389" t="s">
        <v>562</v>
      </c>
      <c r="B10606" s="389" t="s">
        <v>517</v>
      </c>
      <c r="C10606" s="389">
        <v>2.1938967262800002</v>
      </c>
      <c r="D10606" s="389" t="s">
        <v>663</v>
      </c>
      <c r="E10606" s="389" t="s">
        <v>652</v>
      </c>
      <c r="F10606" s="389" t="s">
        <v>664</v>
      </c>
      <c r="G10606" s="389" t="s">
        <v>649</v>
      </c>
    </row>
    <row r="10607" spans="1:7">
      <c r="A10607" s="389" t="s">
        <v>535</v>
      </c>
      <c r="B10607" s="389" t="s">
        <v>517</v>
      </c>
      <c r="C10607" s="389">
        <v>1.00516367061</v>
      </c>
      <c r="D10607" s="389" t="s">
        <v>663</v>
      </c>
      <c r="E10607" s="389" t="s">
        <v>652</v>
      </c>
      <c r="F10607" s="389" t="s">
        <v>664</v>
      </c>
      <c r="G10607" s="389" t="s">
        <v>649</v>
      </c>
    </row>
    <row r="10608" spans="1:7">
      <c r="A10608" s="389" t="s">
        <v>578</v>
      </c>
      <c r="B10608" s="389" t="s">
        <v>517</v>
      </c>
      <c r="C10608" s="389">
        <v>0.88205067502000001</v>
      </c>
      <c r="D10608" s="389" t="s">
        <v>663</v>
      </c>
      <c r="E10608" s="389" t="s">
        <v>652</v>
      </c>
      <c r="F10608" s="389" t="s">
        <v>664</v>
      </c>
      <c r="G10608" s="389" t="s">
        <v>649</v>
      </c>
    </row>
    <row r="10609" spans="1:7">
      <c r="A10609" s="389" t="s">
        <v>578</v>
      </c>
      <c r="B10609" s="389" t="s">
        <v>517</v>
      </c>
      <c r="C10609" s="389">
        <v>0.88205067502000001</v>
      </c>
      <c r="D10609" s="389" t="s">
        <v>663</v>
      </c>
      <c r="E10609" s="389" t="s">
        <v>652</v>
      </c>
      <c r="F10609" s="389" t="s">
        <v>664</v>
      </c>
      <c r="G10609" s="389" t="s">
        <v>649</v>
      </c>
    </row>
    <row r="10610" spans="1:7">
      <c r="A10610" s="389" t="s">
        <v>578</v>
      </c>
      <c r="B10610" s="389" t="s">
        <v>517</v>
      </c>
      <c r="C10610" s="389">
        <v>17.348954371400001</v>
      </c>
      <c r="D10610" s="389" t="s">
        <v>663</v>
      </c>
      <c r="E10610" s="389" t="s">
        <v>652</v>
      </c>
      <c r="F10610" s="389" t="s">
        <v>664</v>
      </c>
      <c r="G10610" s="389" t="s">
        <v>649</v>
      </c>
    </row>
    <row r="10611" spans="1:7">
      <c r="A10611" s="389" t="s">
        <v>578</v>
      </c>
      <c r="B10611" s="389" t="s">
        <v>517</v>
      </c>
      <c r="C10611" s="389">
        <v>17.348954371400001</v>
      </c>
      <c r="D10611" s="389" t="s">
        <v>663</v>
      </c>
      <c r="E10611" s="389" t="s">
        <v>652</v>
      </c>
      <c r="F10611" s="389" t="s">
        <v>664</v>
      </c>
      <c r="G10611" s="389" t="s">
        <v>649</v>
      </c>
    </row>
    <row r="10612" spans="1:7">
      <c r="A10612" s="389" t="s">
        <v>578</v>
      </c>
      <c r="B10612" s="389" t="s">
        <v>517</v>
      </c>
      <c r="C10612" s="389">
        <v>17.348954371400001</v>
      </c>
      <c r="D10612" s="389" t="s">
        <v>663</v>
      </c>
      <c r="E10612" s="389" t="s">
        <v>652</v>
      </c>
      <c r="F10612" s="389" t="s">
        <v>664</v>
      </c>
      <c r="G10612" s="389" t="s">
        <v>649</v>
      </c>
    </row>
    <row r="10613" spans="1:7">
      <c r="A10613" s="389" t="s">
        <v>578</v>
      </c>
      <c r="B10613" s="389" t="s">
        <v>517</v>
      </c>
      <c r="C10613" s="389">
        <v>3.0479918227099998</v>
      </c>
      <c r="D10613" s="389" t="s">
        <v>663</v>
      </c>
      <c r="E10613" s="389" t="s">
        <v>652</v>
      </c>
      <c r="F10613" s="389" t="s">
        <v>664</v>
      </c>
      <c r="G10613" s="389" t="s">
        <v>649</v>
      </c>
    </row>
    <row r="10614" spans="1:7">
      <c r="A10614" s="389" t="s">
        <v>551</v>
      </c>
      <c r="B10614" s="389" t="s">
        <v>517</v>
      </c>
      <c r="C10614" s="389">
        <v>5.1480476024400001</v>
      </c>
      <c r="D10614" s="389" t="s">
        <v>663</v>
      </c>
      <c r="E10614" s="389" t="s">
        <v>652</v>
      </c>
      <c r="F10614" s="389" t="s">
        <v>664</v>
      </c>
      <c r="G10614" s="389" t="s">
        <v>649</v>
      </c>
    </row>
    <row r="10615" spans="1:7">
      <c r="A10615" s="389" t="s">
        <v>551</v>
      </c>
      <c r="B10615" s="389" t="s">
        <v>517</v>
      </c>
      <c r="C10615" s="389">
        <v>5.1480476024400001</v>
      </c>
      <c r="D10615" s="389" t="s">
        <v>663</v>
      </c>
      <c r="E10615" s="389" t="s">
        <v>652</v>
      </c>
      <c r="F10615" s="389" t="s">
        <v>664</v>
      </c>
      <c r="G10615" s="389" t="s">
        <v>649</v>
      </c>
    </row>
    <row r="10616" spans="1:7">
      <c r="A10616" s="389" t="s">
        <v>551</v>
      </c>
      <c r="B10616" s="389" t="s">
        <v>517</v>
      </c>
      <c r="C10616" s="389">
        <v>5.1480476024400001</v>
      </c>
      <c r="D10616" s="389" t="s">
        <v>663</v>
      </c>
      <c r="E10616" s="389" t="s">
        <v>652</v>
      </c>
      <c r="F10616" s="389" t="s">
        <v>664</v>
      </c>
      <c r="G10616" s="389" t="s">
        <v>649</v>
      </c>
    </row>
    <row r="10617" spans="1:7">
      <c r="A10617" s="389" t="s">
        <v>578</v>
      </c>
      <c r="B10617" s="389" t="s">
        <v>517</v>
      </c>
      <c r="C10617" s="389">
        <v>8.9031957782099997</v>
      </c>
      <c r="D10617" s="389" t="s">
        <v>663</v>
      </c>
      <c r="E10617" s="389" t="s">
        <v>652</v>
      </c>
      <c r="F10617" s="389" t="s">
        <v>664</v>
      </c>
      <c r="G10617" s="389" t="s">
        <v>649</v>
      </c>
    </row>
    <row r="10618" spans="1:7">
      <c r="A10618" s="389" t="s">
        <v>535</v>
      </c>
      <c r="B10618" s="389" t="s">
        <v>517</v>
      </c>
      <c r="C10618" s="389">
        <v>5.3198973168099997</v>
      </c>
      <c r="D10618" s="389" t="s">
        <v>663</v>
      </c>
      <c r="E10618" s="389" t="s">
        <v>652</v>
      </c>
      <c r="F10618" s="389" t="s">
        <v>664</v>
      </c>
      <c r="G10618" s="389" t="s">
        <v>649</v>
      </c>
    </row>
    <row r="10619" spans="1:7">
      <c r="A10619" s="389" t="s">
        <v>535</v>
      </c>
      <c r="B10619" s="389" t="s">
        <v>517</v>
      </c>
      <c r="C10619" s="389">
        <v>40.416538424700001</v>
      </c>
      <c r="D10619" s="389" t="s">
        <v>663</v>
      </c>
      <c r="E10619" s="389" t="s">
        <v>652</v>
      </c>
      <c r="F10619" s="389" t="s">
        <v>664</v>
      </c>
      <c r="G10619" s="389" t="s">
        <v>649</v>
      </c>
    </row>
    <row r="10620" spans="1:7">
      <c r="A10620" s="389" t="s">
        <v>535</v>
      </c>
      <c r="B10620" s="389" t="s">
        <v>517</v>
      </c>
      <c r="C10620" s="389">
        <v>40.416538424700001</v>
      </c>
      <c r="D10620" s="389" t="s">
        <v>663</v>
      </c>
      <c r="E10620" s="389" t="s">
        <v>652</v>
      </c>
      <c r="F10620" s="389" t="s">
        <v>664</v>
      </c>
      <c r="G10620" s="389" t="s">
        <v>649</v>
      </c>
    </row>
    <row r="10621" spans="1:7">
      <c r="A10621" s="389" t="s">
        <v>535</v>
      </c>
      <c r="B10621" s="389" t="s">
        <v>517</v>
      </c>
      <c r="C10621" s="389">
        <v>40.416538424700001</v>
      </c>
      <c r="D10621" s="389" t="s">
        <v>663</v>
      </c>
      <c r="E10621" s="389" t="s">
        <v>652</v>
      </c>
      <c r="F10621" s="389" t="s">
        <v>664</v>
      </c>
      <c r="G10621" s="389" t="s">
        <v>649</v>
      </c>
    </row>
    <row r="10622" spans="1:7">
      <c r="A10622" s="389" t="s">
        <v>535</v>
      </c>
      <c r="B10622" s="389" t="s">
        <v>517</v>
      </c>
      <c r="C10622" s="389">
        <v>40.416538424700001</v>
      </c>
      <c r="D10622" s="389" t="s">
        <v>663</v>
      </c>
      <c r="E10622" s="389" t="s">
        <v>652</v>
      </c>
      <c r="F10622" s="389" t="s">
        <v>664</v>
      </c>
      <c r="G10622" s="389" t="s">
        <v>649</v>
      </c>
    </row>
    <row r="10623" spans="1:7">
      <c r="A10623" s="389" t="s">
        <v>544</v>
      </c>
      <c r="B10623" s="389" t="s">
        <v>517</v>
      </c>
      <c r="C10623" s="389">
        <v>32.991154612499898</v>
      </c>
      <c r="D10623" s="389" t="s">
        <v>663</v>
      </c>
      <c r="E10623" s="389" t="s">
        <v>652</v>
      </c>
      <c r="F10623" s="389" t="s">
        <v>664</v>
      </c>
      <c r="G10623" s="389" t="s">
        <v>649</v>
      </c>
    </row>
    <row r="10624" spans="1:7">
      <c r="A10624" s="389" t="s">
        <v>555</v>
      </c>
      <c r="B10624" s="389" t="s">
        <v>517</v>
      </c>
      <c r="C10624" s="389">
        <v>5.0471342634200003</v>
      </c>
      <c r="D10624" s="389" t="s">
        <v>663</v>
      </c>
      <c r="E10624" s="389" t="s">
        <v>652</v>
      </c>
      <c r="F10624" s="389" t="s">
        <v>664</v>
      </c>
      <c r="G10624" s="389" t="s">
        <v>649</v>
      </c>
    </row>
    <row r="10625" spans="1:7">
      <c r="A10625" s="389" t="s">
        <v>578</v>
      </c>
      <c r="B10625" s="389" t="s">
        <v>517</v>
      </c>
      <c r="C10625" s="389">
        <v>5.0471342634200003</v>
      </c>
      <c r="D10625" s="389" t="s">
        <v>663</v>
      </c>
      <c r="E10625" s="389" t="s">
        <v>652</v>
      </c>
      <c r="F10625" s="389" t="s">
        <v>664</v>
      </c>
      <c r="G10625" s="389" t="s">
        <v>649</v>
      </c>
    </row>
    <row r="10626" spans="1:7">
      <c r="A10626" s="389" t="s">
        <v>562</v>
      </c>
      <c r="B10626" s="389" t="s">
        <v>517</v>
      </c>
      <c r="C10626" s="389">
        <v>0.60254952859400002</v>
      </c>
      <c r="D10626" s="389" t="s">
        <v>663</v>
      </c>
      <c r="E10626" s="389" t="s">
        <v>652</v>
      </c>
      <c r="F10626" s="389" t="s">
        <v>664</v>
      </c>
      <c r="G10626" s="389" t="s">
        <v>649</v>
      </c>
    </row>
    <row r="10627" spans="1:7">
      <c r="A10627" s="389" t="s">
        <v>575</v>
      </c>
      <c r="B10627" s="389" t="s">
        <v>517</v>
      </c>
      <c r="C10627" s="389">
        <v>11.7808245698</v>
      </c>
      <c r="D10627" s="389" t="s">
        <v>663</v>
      </c>
      <c r="E10627" s="389" t="s">
        <v>652</v>
      </c>
      <c r="F10627" s="389" t="s">
        <v>664</v>
      </c>
      <c r="G10627" s="389" t="s">
        <v>649</v>
      </c>
    </row>
    <row r="10628" spans="1:7">
      <c r="A10628" s="389" t="s">
        <v>575</v>
      </c>
      <c r="B10628" s="389" t="s">
        <v>517</v>
      </c>
      <c r="C10628" s="389">
        <v>11.7808245698</v>
      </c>
      <c r="D10628" s="389" t="s">
        <v>663</v>
      </c>
      <c r="E10628" s="389" t="s">
        <v>652</v>
      </c>
      <c r="F10628" s="389" t="s">
        <v>664</v>
      </c>
      <c r="G10628" s="389" t="s">
        <v>649</v>
      </c>
    </row>
    <row r="10629" spans="1:7">
      <c r="A10629" s="389" t="s">
        <v>578</v>
      </c>
      <c r="B10629" s="389" t="s">
        <v>517</v>
      </c>
      <c r="C10629" s="389">
        <v>5.2190778572500003</v>
      </c>
      <c r="D10629" s="389" t="s">
        <v>663</v>
      </c>
      <c r="E10629" s="389" t="s">
        <v>652</v>
      </c>
      <c r="F10629" s="389" t="s">
        <v>664</v>
      </c>
      <c r="G10629" s="389" t="s">
        <v>649</v>
      </c>
    </row>
    <row r="10630" spans="1:7">
      <c r="A10630" s="389" t="s">
        <v>567</v>
      </c>
      <c r="B10630" s="389" t="s">
        <v>517</v>
      </c>
      <c r="C10630" s="389">
        <v>14.173091680800001</v>
      </c>
      <c r="D10630" s="389" t="s">
        <v>663</v>
      </c>
      <c r="E10630" s="389" t="s">
        <v>652</v>
      </c>
      <c r="F10630" s="389" t="s">
        <v>664</v>
      </c>
      <c r="G10630" s="389" t="s">
        <v>649</v>
      </c>
    </row>
    <row r="10631" spans="1:7">
      <c r="A10631" s="389" t="s">
        <v>578</v>
      </c>
      <c r="B10631" s="389" t="s">
        <v>517</v>
      </c>
      <c r="C10631" s="389">
        <v>4.7474907921799998</v>
      </c>
      <c r="D10631" s="389" t="s">
        <v>663</v>
      </c>
      <c r="E10631" s="389" t="s">
        <v>652</v>
      </c>
      <c r="F10631" s="389" t="s">
        <v>664</v>
      </c>
      <c r="G10631" s="389" t="s">
        <v>649</v>
      </c>
    </row>
    <row r="10632" spans="1:7">
      <c r="A10632" s="389" t="s">
        <v>525</v>
      </c>
      <c r="B10632" s="389" t="s">
        <v>517</v>
      </c>
      <c r="C10632" s="389">
        <v>0.33406227771899999</v>
      </c>
      <c r="D10632" s="389" t="s">
        <v>663</v>
      </c>
      <c r="E10632" s="389" t="s">
        <v>652</v>
      </c>
      <c r="F10632" s="389" t="s">
        <v>664</v>
      </c>
      <c r="G10632" s="389" t="s">
        <v>649</v>
      </c>
    </row>
    <row r="10633" spans="1:7">
      <c r="A10633" s="389" t="s">
        <v>524</v>
      </c>
      <c r="B10633" s="389" t="s">
        <v>517</v>
      </c>
      <c r="C10633" s="389">
        <v>5.2034076792899997</v>
      </c>
      <c r="D10633" s="389" t="s">
        <v>663</v>
      </c>
      <c r="E10633" s="389" t="s">
        <v>652</v>
      </c>
      <c r="F10633" s="389" t="s">
        <v>664</v>
      </c>
      <c r="G10633" s="389" t="s">
        <v>649</v>
      </c>
    </row>
    <row r="10634" spans="1:7">
      <c r="A10634" s="389" t="s">
        <v>562</v>
      </c>
      <c r="B10634" s="389" t="s">
        <v>517</v>
      </c>
      <c r="C10634" s="389">
        <v>1.8633118386800001</v>
      </c>
      <c r="D10634" s="389" t="s">
        <v>663</v>
      </c>
      <c r="E10634" s="389" t="s">
        <v>652</v>
      </c>
      <c r="F10634" s="389" t="s">
        <v>664</v>
      </c>
      <c r="G10634" s="389" t="s">
        <v>649</v>
      </c>
    </row>
    <row r="10635" spans="1:7">
      <c r="A10635" s="389" t="s">
        <v>535</v>
      </c>
      <c r="B10635" s="389" t="s">
        <v>517</v>
      </c>
      <c r="C10635" s="389">
        <v>4.10558789195</v>
      </c>
      <c r="D10635" s="389" t="s">
        <v>663</v>
      </c>
      <c r="E10635" s="389" t="s">
        <v>652</v>
      </c>
      <c r="F10635" s="389" t="s">
        <v>664</v>
      </c>
      <c r="G10635" s="389" t="s">
        <v>649</v>
      </c>
    </row>
    <row r="10636" spans="1:7">
      <c r="A10636" s="389" t="s">
        <v>535</v>
      </c>
      <c r="B10636" s="389" t="s">
        <v>517</v>
      </c>
      <c r="C10636" s="389">
        <v>0.35606046452099999</v>
      </c>
      <c r="D10636" s="389" t="s">
        <v>663</v>
      </c>
      <c r="E10636" s="389" t="s">
        <v>652</v>
      </c>
      <c r="F10636" s="389" t="s">
        <v>664</v>
      </c>
      <c r="G10636" s="389" t="s">
        <v>649</v>
      </c>
    </row>
    <row r="10637" spans="1:7">
      <c r="A10637" s="389" t="s">
        <v>575</v>
      </c>
      <c r="B10637" s="389" t="s">
        <v>517</v>
      </c>
      <c r="C10637" s="389">
        <v>2.5910174599200002</v>
      </c>
      <c r="D10637" s="389" t="s">
        <v>663</v>
      </c>
      <c r="E10637" s="389" t="s">
        <v>652</v>
      </c>
      <c r="F10637" s="389" t="s">
        <v>664</v>
      </c>
      <c r="G10637" s="389" t="s">
        <v>649</v>
      </c>
    </row>
    <row r="10638" spans="1:7">
      <c r="A10638" s="389" t="s">
        <v>569</v>
      </c>
      <c r="B10638" s="389" t="s">
        <v>517</v>
      </c>
      <c r="C10638" s="389">
        <v>1.7111304416699999</v>
      </c>
      <c r="D10638" s="389" t="s">
        <v>663</v>
      </c>
      <c r="E10638" s="389" t="s">
        <v>652</v>
      </c>
      <c r="F10638" s="389" t="s">
        <v>664</v>
      </c>
      <c r="G10638" s="389" t="s">
        <v>649</v>
      </c>
    </row>
    <row r="10639" spans="1:7">
      <c r="A10639" s="389" t="s">
        <v>569</v>
      </c>
      <c r="B10639" s="389" t="s">
        <v>517</v>
      </c>
      <c r="C10639" s="389">
        <v>1.7111304416699999</v>
      </c>
      <c r="D10639" s="389" t="s">
        <v>663</v>
      </c>
      <c r="E10639" s="389" t="s">
        <v>652</v>
      </c>
      <c r="F10639" s="389" t="s">
        <v>664</v>
      </c>
      <c r="G10639" s="389" t="s">
        <v>649</v>
      </c>
    </row>
    <row r="10640" spans="1:7">
      <c r="A10640" s="389" t="s">
        <v>578</v>
      </c>
      <c r="B10640" s="389" t="s">
        <v>517</v>
      </c>
      <c r="C10640" s="389">
        <v>7.3387642130800002</v>
      </c>
      <c r="D10640" s="389" t="s">
        <v>663</v>
      </c>
      <c r="E10640" s="389" t="s">
        <v>652</v>
      </c>
      <c r="F10640" s="389" t="s">
        <v>664</v>
      </c>
      <c r="G10640" s="389" t="s">
        <v>649</v>
      </c>
    </row>
    <row r="10641" spans="1:7">
      <c r="A10641" s="389" t="s">
        <v>522</v>
      </c>
      <c r="B10641" s="389" t="s">
        <v>517</v>
      </c>
      <c r="C10641" s="389">
        <v>4.31550610702</v>
      </c>
      <c r="D10641" s="389" t="s">
        <v>663</v>
      </c>
      <c r="E10641" s="389" t="s">
        <v>652</v>
      </c>
      <c r="F10641" s="389" t="s">
        <v>664</v>
      </c>
      <c r="G10641" s="389" t="s">
        <v>649</v>
      </c>
    </row>
    <row r="10642" spans="1:7">
      <c r="A10642" s="389" t="s">
        <v>535</v>
      </c>
      <c r="B10642" s="389" t="s">
        <v>517</v>
      </c>
      <c r="C10642" s="389">
        <v>3.39915493658</v>
      </c>
      <c r="D10642" s="389" t="s">
        <v>663</v>
      </c>
      <c r="E10642" s="389" t="s">
        <v>652</v>
      </c>
      <c r="F10642" s="389" t="s">
        <v>664</v>
      </c>
      <c r="G10642" s="389" t="s">
        <v>649</v>
      </c>
    </row>
    <row r="10643" spans="1:7">
      <c r="A10643" s="389" t="s">
        <v>543</v>
      </c>
      <c r="B10643" s="389" t="s">
        <v>517</v>
      </c>
      <c r="C10643" s="389">
        <v>15.110303652200001</v>
      </c>
      <c r="D10643" s="389" t="s">
        <v>663</v>
      </c>
      <c r="E10643" s="389" t="s">
        <v>652</v>
      </c>
      <c r="F10643" s="389" t="s">
        <v>664</v>
      </c>
      <c r="G10643" s="389" t="s">
        <v>649</v>
      </c>
    </row>
    <row r="10644" spans="1:7">
      <c r="A10644" s="389" t="s">
        <v>581</v>
      </c>
      <c r="B10644" s="389" t="s">
        <v>517</v>
      </c>
      <c r="C10644" s="389">
        <v>4.5265009174299999</v>
      </c>
      <c r="D10644" s="389" t="s">
        <v>663</v>
      </c>
      <c r="E10644" s="389" t="s">
        <v>652</v>
      </c>
      <c r="F10644" s="389" t="s">
        <v>664</v>
      </c>
      <c r="G10644" s="389" t="s">
        <v>649</v>
      </c>
    </row>
    <row r="10645" spans="1:7">
      <c r="A10645" s="389" t="s">
        <v>581</v>
      </c>
      <c r="B10645" s="389" t="s">
        <v>517</v>
      </c>
      <c r="C10645" s="389">
        <v>4.5265009174299999</v>
      </c>
      <c r="D10645" s="389" t="s">
        <v>663</v>
      </c>
      <c r="E10645" s="389" t="s">
        <v>652</v>
      </c>
      <c r="F10645" s="389" t="s">
        <v>664</v>
      </c>
      <c r="G10645" s="389" t="s">
        <v>649</v>
      </c>
    </row>
    <row r="10646" spans="1:7">
      <c r="A10646" s="389" t="s">
        <v>560</v>
      </c>
      <c r="B10646" s="389" t="s">
        <v>517</v>
      </c>
      <c r="C10646" s="389">
        <v>3.1803596595400001</v>
      </c>
      <c r="D10646" s="389" t="s">
        <v>663</v>
      </c>
      <c r="E10646" s="389" t="s">
        <v>652</v>
      </c>
      <c r="F10646" s="389" t="s">
        <v>664</v>
      </c>
      <c r="G10646" s="389" t="s">
        <v>649</v>
      </c>
    </row>
    <row r="10647" spans="1:7">
      <c r="A10647" s="389" t="s">
        <v>560</v>
      </c>
      <c r="B10647" s="389" t="s">
        <v>517</v>
      </c>
      <c r="C10647" s="389">
        <v>3.1803596595400001</v>
      </c>
      <c r="D10647" s="389" t="s">
        <v>663</v>
      </c>
      <c r="E10647" s="389" t="s">
        <v>652</v>
      </c>
      <c r="F10647" s="389" t="s">
        <v>664</v>
      </c>
      <c r="G10647" s="389" t="s">
        <v>649</v>
      </c>
    </row>
    <row r="10648" spans="1:7">
      <c r="A10648" s="389" t="s">
        <v>535</v>
      </c>
      <c r="B10648" s="389" t="s">
        <v>517</v>
      </c>
      <c r="C10648" s="389">
        <v>3.8569087425999999</v>
      </c>
      <c r="D10648" s="389" t="s">
        <v>663</v>
      </c>
      <c r="E10648" s="389" t="s">
        <v>652</v>
      </c>
      <c r="F10648" s="389" t="s">
        <v>664</v>
      </c>
      <c r="G10648" s="389" t="s">
        <v>649</v>
      </c>
    </row>
    <row r="10649" spans="1:7">
      <c r="A10649" s="389" t="s">
        <v>562</v>
      </c>
      <c r="B10649" s="389" t="s">
        <v>517</v>
      </c>
      <c r="C10649" s="389">
        <v>0.92326727631200001</v>
      </c>
      <c r="D10649" s="389" t="s">
        <v>663</v>
      </c>
      <c r="E10649" s="389" t="s">
        <v>652</v>
      </c>
      <c r="F10649" s="389" t="s">
        <v>664</v>
      </c>
      <c r="G10649" s="389" t="s">
        <v>649</v>
      </c>
    </row>
    <row r="10650" spans="1:7">
      <c r="A10650" s="389" t="s">
        <v>525</v>
      </c>
      <c r="B10650" s="389" t="s">
        <v>517</v>
      </c>
      <c r="C10650" s="389">
        <v>0.73928256142500004</v>
      </c>
      <c r="D10650" s="389" t="s">
        <v>663</v>
      </c>
      <c r="E10650" s="389" t="s">
        <v>652</v>
      </c>
      <c r="F10650" s="389" t="s">
        <v>664</v>
      </c>
      <c r="G10650" s="389" t="s">
        <v>649</v>
      </c>
    </row>
    <row r="10651" spans="1:7">
      <c r="A10651" s="389" t="s">
        <v>525</v>
      </c>
      <c r="B10651" s="389" t="s">
        <v>517</v>
      </c>
      <c r="C10651" s="389">
        <v>0.73928256142500004</v>
      </c>
      <c r="D10651" s="389" t="s">
        <v>663</v>
      </c>
      <c r="E10651" s="389" t="s">
        <v>652</v>
      </c>
      <c r="F10651" s="389" t="s">
        <v>664</v>
      </c>
      <c r="G10651" s="389" t="s">
        <v>649</v>
      </c>
    </row>
    <row r="10652" spans="1:7">
      <c r="A10652" s="389" t="s">
        <v>526</v>
      </c>
      <c r="B10652" s="389" t="s">
        <v>517</v>
      </c>
      <c r="C10652" s="389">
        <v>0.73928256142500004</v>
      </c>
      <c r="D10652" s="389" t="s">
        <v>663</v>
      </c>
      <c r="E10652" s="389" t="s">
        <v>652</v>
      </c>
      <c r="F10652" s="389" t="s">
        <v>664</v>
      </c>
      <c r="G10652" s="389" t="s">
        <v>649</v>
      </c>
    </row>
    <row r="10653" spans="1:7">
      <c r="A10653" s="389" t="s">
        <v>526</v>
      </c>
      <c r="B10653" s="389" t="s">
        <v>517</v>
      </c>
      <c r="C10653" s="389">
        <v>0.73928256142500004</v>
      </c>
      <c r="D10653" s="389" t="s">
        <v>663</v>
      </c>
      <c r="E10653" s="389" t="s">
        <v>652</v>
      </c>
      <c r="F10653" s="389" t="s">
        <v>664</v>
      </c>
      <c r="G10653" s="389" t="s">
        <v>649</v>
      </c>
    </row>
    <row r="10654" spans="1:7">
      <c r="A10654" s="389" t="s">
        <v>568</v>
      </c>
      <c r="B10654" s="389" t="s">
        <v>517</v>
      </c>
      <c r="C10654" s="389">
        <v>0.73928256142500004</v>
      </c>
      <c r="D10654" s="389" t="s">
        <v>663</v>
      </c>
      <c r="E10654" s="389" t="s">
        <v>652</v>
      </c>
      <c r="F10654" s="389" t="s">
        <v>664</v>
      </c>
      <c r="G10654" s="389" t="s">
        <v>649</v>
      </c>
    </row>
    <row r="10655" spans="1:7">
      <c r="A10655" s="389" t="s">
        <v>568</v>
      </c>
      <c r="B10655" s="389" t="s">
        <v>517</v>
      </c>
      <c r="C10655" s="389">
        <v>0.73928256142500004</v>
      </c>
      <c r="D10655" s="389" t="s">
        <v>663</v>
      </c>
      <c r="E10655" s="389" t="s">
        <v>652</v>
      </c>
      <c r="F10655" s="389" t="s">
        <v>664</v>
      </c>
      <c r="G10655" s="389" t="s">
        <v>649</v>
      </c>
    </row>
    <row r="10656" spans="1:7">
      <c r="A10656" s="389" t="s">
        <v>562</v>
      </c>
      <c r="B10656" s="389" t="s">
        <v>517</v>
      </c>
      <c r="C10656" s="389">
        <v>1.47483115596</v>
      </c>
      <c r="D10656" s="389" t="s">
        <v>663</v>
      </c>
      <c r="E10656" s="389" t="s">
        <v>652</v>
      </c>
      <c r="F10656" s="389" t="s">
        <v>664</v>
      </c>
      <c r="G10656" s="389" t="s">
        <v>649</v>
      </c>
    </row>
    <row r="10657" spans="1:7">
      <c r="A10657" s="389" t="s">
        <v>535</v>
      </c>
      <c r="B10657" s="389" t="s">
        <v>517</v>
      </c>
      <c r="C10657" s="389">
        <v>65.884203494800005</v>
      </c>
      <c r="D10657" s="389" t="s">
        <v>663</v>
      </c>
      <c r="E10657" s="389" t="s">
        <v>652</v>
      </c>
      <c r="F10657" s="389" t="s">
        <v>664</v>
      </c>
      <c r="G10657" s="389" t="s">
        <v>649</v>
      </c>
    </row>
    <row r="10658" spans="1:7">
      <c r="A10658" s="389" t="s">
        <v>562</v>
      </c>
      <c r="B10658" s="389" t="s">
        <v>517</v>
      </c>
      <c r="C10658" s="389">
        <v>4.0019487047500002</v>
      </c>
      <c r="D10658" s="389" t="s">
        <v>663</v>
      </c>
      <c r="E10658" s="389" t="s">
        <v>652</v>
      </c>
      <c r="F10658" s="389" t="s">
        <v>664</v>
      </c>
      <c r="G10658" s="389" t="s">
        <v>649</v>
      </c>
    </row>
    <row r="10659" spans="1:7">
      <c r="A10659" s="389" t="s">
        <v>525</v>
      </c>
      <c r="B10659" s="389" t="s">
        <v>517</v>
      </c>
      <c r="C10659" s="389">
        <v>6.8228099883400004</v>
      </c>
      <c r="D10659" s="389" t="s">
        <v>663</v>
      </c>
      <c r="E10659" s="389" t="s">
        <v>652</v>
      </c>
      <c r="F10659" s="389" t="s">
        <v>664</v>
      </c>
      <c r="G10659" s="389" t="s">
        <v>649</v>
      </c>
    </row>
    <row r="10660" spans="1:7">
      <c r="A10660" s="389" t="s">
        <v>526</v>
      </c>
      <c r="B10660" s="389" t="s">
        <v>517</v>
      </c>
      <c r="C10660" s="389">
        <v>2.8610413510899999</v>
      </c>
      <c r="D10660" s="389" t="s">
        <v>663</v>
      </c>
      <c r="E10660" s="389" t="s">
        <v>652</v>
      </c>
      <c r="F10660" s="389" t="s">
        <v>664</v>
      </c>
      <c r="G10660" s="389" t="s">
        <v>649</v>
      </c>
    </row>
    <row r="10661" spans="1:7">
      <c r="A10661" s="389" t="s">
        <v>530</v>
      </c>
      <c r="B10661" s="389" t="s">
        <v>517</v>
      </c>
      <c r="C10661" s="389">
        <v>21.625531313</v>
      </c>
      <c r="D10661" s="389" t="s">
        <v>663</v>
      </c>
      <c r="E10661" s="389" t="s">
        <v>652</v>
      </c>
      <c r="F10661" s="389" t="s">
        <v>664</v>
      </c>
      <c r="G10661" s="389" t="s">
        <v>649</v>
      </c>
    </row>
    <row r="10662" spans="1:7">
      <c r="A10662" s="389" t="s">
        <v>533</v>
      </c>
      <c r="B10662" s="389" t="s">
        <v>517</v>
      </c>
      <c r="C10662" s="389">
        <v>6.5673001208899997</v>
      </c>
      <c r="D10662" s="389" t="s">
        <v>663</v>
      </c>
      <c r="E10662" s="389" t="s">
        <v>652</v>
      </c>
      <c r="F10662" s="389" t="s">
        <v>664</v>
      </c>
      <c r="G10662" s="389" t="s">
        <v>649</v>
      </c>
    </row>
    <row r="10663" spans="1:7">
      <c r="A10663" s="389" t="s">
        <v>533</v>
      </c>
      <c r="B10663" s="389" t="s">
        <v>517</v>
      </c>
      <c r="C10663" s="389">
        <v>6.5673001208899997</v>
      </c>
      <c r="D10663" s="389" t="s">
        <v>663</v>
      </c>
      <c r="E10663" s="389" t="s">
        <v>652</v>
      </c>
      <c r="F10663" s="389" t="s">
        <v>664</v>
      </c>
      <c r="G10663" s="389" t="s">
        <v>649</v>
      </c>
    </row>
    <row r="10664" spans="1:7">
      <c r="A10664" s="389" t="s">
        <v>534</v>
      </c>
      <c r="B10664" s="389" t="s">
        <v>517</v>
      </c>
      <c r="C10664" s="389">
        <v>6.5673001208899997</v>
      </c>
      <c r="D10664" s="389" t="s">
        <v>663</v>
      </c>
      <c r="E10664" s="389" t="s">
        <v>652</v>
      </c>
      <c r="F10664" s="389" t="s">
        <v>664</v>
      </c>
      <c r="G10664" s="389" t="s">
        <v>649</v>
      </c>
    </row>
    <row r="10665" spans="1:7">
      <c r="A10665" s="389" t="s">
        <v>541</v>
      </c>
      <c r="B10665" s="389" t="s">
        <v>517</v>
      </c>
      <c r="C10665" s="389">
        <v>6.5673001208899997</v>
      </c>
      <c r="D10665" s="389" t="s">
        <v>663</v>
      </c>
      <c r="E10665" s="389" t="s">
        <v>652</v>
      </c>
      <c r="F10665" s="389" t="s">
        <v>664</v>
      </c>
      <c r="G10665" s="389" t="s">
        <v>649</v>
      </c>
    </row>
    <row r="10666" spans="1:7">
      <c r="A10666" s="389" t="s">
        <v>575</v>
      </c>
      <c r="B10666" s="389" t="s">
        <v>517</v>
      </c>
      <c r="C10666" s="389">
        <v>6.5673001208899997</v>
      </c>
      <c r="D10666" s="389" t="s">
        <v>663</v>
      </c>
      <c r="E10666" s="389" t="s">
        <v>652</v>
      </c>
      <c r="F10666" s="389" t="s">
        <v>664</v>
      </c>
      <c r="G10666" s="389" t="s">
        <v>649</v>
      </c>
    </row>
    <row r="10667" spans="1:7">
      <c r="A10667" s="389" t="s">
        <v>575</v>
      </c>
      <c r="B10667" s="389" t="s">
        <v>517</v>
      </c>
      <c r="C10667" s="389">
        <v>6.5673001208899997</v>
      </c>
      <c r="D10667" s="389" t="s">
        <v>663</v>
      </c>
      <c r="E10667" s="389" t="s">
        <v>652</v>
      </c>
      <c r="F10667" s="389" t="s">
        <v>664</v>
      </c>
      <c r="G10667" s="389" t="s">
        <v>649</v>
      </c>
    </row>
    <row r="10668" spans="1:7">
      <c r="A10668" s="389" t="s">
        <v>578</v>
      </c>
      <c r="B10668" s="389" t="s">
        <v>517</v>
      </c>
      <c r="C10668" s="389">
        <v>2.11229863837</v>
      </c>
      <c r="D10668" s="389" t="s">
        <v>663</v>
      </c>
      <c r="E10668" s="389" t="s">
        <v>652</v>
      </c>
      <c r="F10668" s="389" t="s">
        <v>664</v>
      </c>
      <c r="G10668" s="389" t="s">
        <v>649</v>
      </c>
    </row>
    <row r="10669" spans="1:7">
      <c r="A10669" s="389" t="s">
        <v>525</v>
      </c>
      <c r="B10669" s="389" t="s">
        <v>517</v>
      </c>
      <c r="C10669" s="389">
        <v>1.13128939507</v>
      </c>
      <c r="D10669" s="389" t="s">
        <v>663</v>
      </c>
      <c r="E10669" s="389" t="s">
        <v>652</v>
      </c>
      <c r="F10669" s="389" t="s">
        <v>664</v>
      </c>
      <c r="G10669" s="389" t="s">
        <v>649</v>
      </c>
    </row>
    <row r="10670" spans="1:7">
      <c r="A10670" s="389" t="s">
        <v>525</v>
      </c>
      <c r="B10670" s="389" t="s">
        <v>517</v>
      </c>
      <c r="C10670" s="389">
        <v>1.13128939507</v>
      </c>
      <c r="D10670" s="389" t="s">
        <v>663</v>
      </c>
      <c r="E10670" s="389" t="s">
        <v>652</v>
      </c>
      <c r="F10670" s="389" t="s">
        <v>664</v>
      </c>
      <c r="G10670" s="389" t="s">
        <v>649</v>
      </c>
    </row>
    <row r="10671" spans="1:7">
      <c r="A10671" s="389" t="s">
        <v>537</v>
      </c>
      <c r="B10671" s="389" t="s">
        <v>517</v>
      </c>
      <c r="C10671" s="389">
        <v>2.6986292745</v>
      </c>
      <c r="D10671" s="389" t="s">
        <v>663</v>
      </c>
      <c r="E10671" s="389" t="s">
        <v>652</v>
      </c>
      <c r="F10671" s="389" t="s">
        <v>664</v>
      </c>
      <c r="G10671" s="389" t="s">
        <v>649</v>
      </c>
    </row>
    <row r="10672" spans="1:7">
      <c r="A10672" s="389" t="s">
        <v>534</v>
      </c>
      <c r="B10672" s="389" t="s">
        <v>517</v>
      </c>
      <c r="C10672" s="389">
        <v>2.1730476667900001</v>
      </c>
      <c r="D10672" s="389" t="s">
        <v>663</v>
      </c>
      <c r="E10672" s="389" t="s">
        <v>652</v>
      </c>
      <c r="F10672" s="389" t="s">
        <v>664</v>
      </c>
      <c r="G10672" s="389" t="s">
        <v>649</v>
      </c>
    </row>
    <row r="10673" spans="1:7">
      <c r="A10673" s="389" t="s">
        <v>541</v>
      </c>
      <c r="B10673" s="389" t="s">
        <v>517</v>
      </c>
      <c r="C10673" s="389">
        <v>2.1730476667900001</v>
      </c>
      <c r="D10673" s="389" t="s">
        <v>663</v>
      </c>
      <c r="E10673" s="389" t="s">
        <v>652</v>
      </c>
      <c r="F10673" s="389" t="s">
        <v>664</v>
      </c>
      <c r="G10673" s="389" t="s">
        <v>649</v>
      </c>
    </row>
    <row r="10674" spans="1:7">
      <c r="A10674" s="389" t="s">
        <v>576</v>
      </c>
      <c r="B10674" s="389" t="s">
        <v>517</v>
      </c>
      <c r="C10674" s="389">
        <v>4.5488241807299996</v>
      </c>
      <c r="D10674" s="389" t="s">
        <v>663</v>
      </c>
      <c r="E10674" s="389" t="s">
        <v>652</v>
      </c>
      <c r="F10674" s="389" t="s">
        <v>664</v>
      </c>
      <c r="G10674" s="389" t="s">
        <v>649</v>
      </c>
    </row>
    <row r="10675" spans="1:7">
      <c r="A10675" s="389" t="s">
        <v>576</v>
      </c>
      <c r="B10675" s="389" t="s">
        <v>517</v>
      </c>
      <c r="C10675" s="389">
        <v>4.5488241807299996</v>
      </c>
      <c r="D10675" s="389" t="s">
        <v>663</v>
      </c>
      <c r="E10675" s="389" t="s">
        <v>652</v>
      </c>
      <c r="F10675" s="389" t="s">
        <v>664</v>
      </c>
      <c r="G10675" s="389" t="s">
        <v>649</v>
      </c>
    </row>
    <row r="10676" spans="1:7">
      <c r="A10676" s="389" t="s">
        <v>578</v>
      </c>
      <c r="B10676" s="389" t="s">
        <v>517</v>
      </c>
      <c r="C10676" s="389">
        <v>4.5488241807299996</v>
      </c>
      <c r="D10676" s="389" t="s">
        <v>663</v>
      </c>
      <c r="E10676" s="389" t="s">
        <v>652</v>
      </c>
      <c r="F10676" s="389" t="s">
        <v>664</v>
      </c>
      <c r="G10676" s="389" t="s">
        <v>649</v>
      </c>
    </row>
    <row r="10677" spans="1:7">
      <c r="A10677" s="389" t="s">
        <v>578</v>
      </c>
      <c r="B10677" s="389" t="s">
        <v>517</v>
      </c>
      <c r="C10677" s="389">
        <v>4.5488241807299996</v>
      </c>
      <c r="D10677" s="389" t="s">
        <v>663</v>
      </c>
      <c r="E10677" s="389" t="s">
        <v>652</v>
      </c>
      <c r="F10677" s="389" t="s">
        <v>664</v>
      </c>
      <c r="G10677" s="389" t="s">
        <v>649</v>
      </c>
    </row>
    <row r="10678" spans="1:7">
      <c r="A10678" s="389" t="s">
        <v>578</v>
      </c>
      <c r="B10678" s="389" t="s">
        <v>517</v>
      </c>
      <c r="C10678" s="389">
        <v>4.5488241807299996</v>
      </c>
      <c r="D10678" s="389" t="s">
        <v>663</v>
      </c>
      <c r="E10678" s="389" t="s">
        <v>652</v>
      </c>
      <c r="F10678" s="389" t="s">
        <v>664</v>
      </c>
      <c r="G10678" s="389" t="s">
        <v>649</v>
      </c>
    </row>
    <row r="10679" spans="1:7">
      <c r="A10679" s="389" t="s">
        <v>578</v>
      </c>
      <c r="B10679" s="389" t="s">
        <v>517</v>
      </c>
      <c r="C10679" s="389">
        <v>4.5488241807299996</v>
      </c>
      <c r="D10679" s="389" t="s">
        <v>663</v>
      </c>
      <c r="E10679" s="389" t="s">
        <v>652</v>
      </c>
      <c r="F10679" s="389" t="s">
        <v>664</v>
      </c>
      <c r="G10679" s="389" t="s">
        <v>649</v>
      </c>
    </row>
    <row r="10680" spans="1:7">
      <c r="A10680" s="389" t="s">
        <v>535</v>
      </c>
      <c r="B10680" s="389" t="s">
        <v>517</v>
      </c>
      <c r="C10680" s="389">
        <v>4.2972882997099999</v>
      </c>
      <c r="D10680" s="389" t="s">
        <v>663</v>
      </c>
      <c r="E10680" s="389" t="s">
        <v>652</v>
      </c>
      <c r="F10680" s="389" t="s">
        <v>664</v>
      </c>
      <c r="G10680" s="389" t="s">
        <v>649</v>
      </c>
    </row>
    <row r="10681" spans="1:7">
      <c r="A10681" s="389" t="s">
        <v>526</v>
      </c>
      <c r="B10681" s="389" t="s">
        <v>517</v>
      </c>
      <c r="C10681" s="389">
        <v>5.2720851743299999</v>
      </c>
      <c r="D10681" s="389" t="s">
        <v>663</v>
      </c>
      <c r="E10681" s="389" t="s">
        <v>652</v>
      </c>
      <c r="F10681" s="389" t="s">
        <v>664</v>
      </c>
      <c r="G10681" s="389" t="s">
        <v>649</v>
      </c>
    </row>
    <row r="10682" spans="1:7">
      <c r="A10682" s="389" t="s">
        <v>514</v>
      </c>
      <c r="B10682" s="389" t="s">
        <v>517</v>
      </c>
      <c r="C10682" s="389">
        <v>5.2720851743299999</v>
      </c>
      <c r="D10682" s="389" t="s">
        <v>663</v>
      </c>
      <c r="E10682" s="389" t="s">
        <v>652</v>
      </c>
      <c r="F10682" s="389" t="s">
        <v>664</v>
      </c>
      <c r="G10682" s="389" t="s">
        <v>649</v>
      </c>
    </row>
    <row r="10683" spans="1:7">
      <c r="A10683" s="389" t="s">
        <v>522</v>
      </c>
      <c r="B10683" s="389" t="s">
        <v>517</v>
      </c>
      <c r="C10683" s="389">
        <v>8.4802906523899999</v>
      </c>
      <c r="D10683" s="389" t="s">
        <v>663</v>
      </c>
      <c r="E10683" s="389" t="s">
        <v>652</v>
      </c>
      <c r="F10683" s="389" t="s">
        <v>664</v>
      </c>
      <c r="G10683" s="389" t="s">
        <v>649</v>
      </c>
    </row>
    <row r="10684" spans="1:7">
      <c r="A10684" s="389" t="s">
        <v>535</v>
      </c>
      <c r="B10684" s="389" t="s">
        <v>517</v>
      </c>
      <c r="C10684" s="389">
        <v>6.2559457853099998</v>
      </c>
      <c r="D10684" s="389" t="s">
        <v>663</v>
      </c>
      <c r="E10684" s="389" t="s">
        <v>652</v>
      </c>
      <c r="F10684" s="389" t="s">
        <v>664</v>
      </c>
      <c r="G10684" s="389" t="s">
        <v>649</v>
      </c>
    </row>
    <row r="10685" spans="1:7">
      <c r="A10685" s="389" t="s">
        <v>571</v>
      </c>
      <c r="B10685" s="389" t="s">
        <v>517</v>
      </c>
      <c r="C10685" s="389">
        <v>0.54049580435800004</v>
      </c>
      <c r="D10685" s="389" t="s">
        <v>663</v>
      </c>
      <c r="E10685" s="389" t="s">
        <v>652</v>
      </c>
      <c r="F10685" s="389" t="s">
        <v>664</v>
      </c>
      <c r="G10685" s="389" t="s">
        <v>649</v>
      </c>
    </row>
    <row r="10686" spans="1:7">
      <c r="A10686" s="389" t="s">
        <v>577</v>
      </c>
      <c r="B10686" s="389" t="s">
        <v>517</v>
      </c>
      <c r="C10686" s="389">
        <v>0.54049580435800004</v>
      </c>
      <c r="D10686" s="389" t="s">
        <v>663</v>
      </c>
      <c r="E10686" s="389" t="s">
        <v>652</v>
      </c>
      <c r="F10686" s="389" t="s">
        <v>664</v>
      </c>
      <c r="G10686" s="389" t="s">
        <v>649</v>
      </c>
    </row>
    <row r="10687" spans="1:7">
      <c r="A10687" s="389" t="s">
        <v>563</v>
      </c>
      <c r="B10687" s="389" t="s">
        <v>517</v>
      </c>
      <c r="C10687" s="389">
        <v>12.846807781700001</v>
      </c>
      <c r="D10687" s="389" t="s">
        <v>663</v>
      </c>
      <c r="E10687" s="389" t="s">
        <v>652</v>
      </c>
      <c r="F10687" s="389" t="s">
        <v>664</v>
      </c>
      <c r="G10687" s="389" t="s">
        <v>649</v>
      </c>
    </row>
    <row r="10688" spans="1:7">
      <c r="A10688" s="389" t="s">
        <v>544</v>
      </c>
      <c r="B10688" s="389" t="s">
        <v>517</v>
      </c>
      <c r="C10688" s="389">
        <v>3.26677563916</v>
      </c>
      <c r="D10688" s="389" t="s">
        <v>663</v>
      </c>
      <c r="E10688" s="389" t="s">
        <v>652</v>
      </c>
      <c r="F10688" s="389" t="s">
        <v>664</v>
      </c>
      <c r="G10688" s="389" t="s">
        <v>649</v>
      </c>
    </row>
    <row r="10689" spans="1:7">
      <c r="A10689" s="389" t="s">
        <v>535</v>
      </c>
      <c r="B10689" s="389" t="s">
        <v>517</v>
      </c>
      <c r="C10689" s="389">
        <v>66.088393731099899</v>
      </c>
      <c r="D10689" s="389" t="s">
        <v>663</v>
      </c>
      <c r="E10689" s="389" t="s">
        <v>652</v>
      </c>
      <c r="F10689" s="389" t="s">
        <v>664</v>
      </c>
      <c r="G10689" s="389" t="s">
        <v>649</v>
      </c>
    </row>
    <row r="10690" spans="1:7">
      <c r="A10690" s="389" t="s">
        <v>535</v>
      </c>
      <c r="B10690" s="389" t="s">
        <v>517</v>
      </c>
      <c r="C10690" s="389">
        <v>66.088393731099899</v>
      </c>
      <c r="D10690" s="389" t="s">
        <v>663</v>
      </c>
      <c r="E10690" s="389" t="s">
        <v>652</v>
      </c>
      <c r="F10690" s="389" t="s">
        <v>664</v>
      </c>
      <c r="G10690" s="389" t="s">
        <v>649</v>
      </c>
    </row>
    <row r="10691" spans="1:7">
      <c r="A10691" s="389" t="s">
        <v>535</v>
      </c>
      <c r="B10691" s="389" t="s">
        <v>517</v>
      </c>
      <c r="C10691" s="389">
        <v>8.3038546187200009</v>
      </c>
      <c r="D10691" s="389" t="s">
        <v>663</v>
      </c>
      <c r="E10691" s="389" t="s">
        <v>652</v>
      </c>
      <c r="F10691" s="389" t="s">
        <v>664</v>
      </c>
      <c r="G10691" s="389" t="s">
        <v>649</v>
      </c>
    </row>
    <row r="10692" spans="1:7">
      <c r="A10692" s="389" t="s">
        <v>526</v>
      </c>
      <c r="B10692" s="389" t="s">
        <v>517</v>
      </c>
      <c r="C10692" s="389">
        <v>1.12382418342</v>
      </c>
      <c r="D10692" s="389" t="s">
        <v>663</v>
      </c>
      <c r="E10692" s="389" t="s">
        <v>652</v>
      </c>
      <c r="F10692" s="389" t="s">
        <v>664</v>
      </c>
      <c r="G10692" s="389" t="s">
        <v>649</v>
      </c>
    </row>
    <row r="10693" spans="1:7">
      <c r="A10693" s="389" t="s">
        <v>526</v>
      </c>
      <c r="B10693" s="389" t="s">
        <v>517</v>
      </c>
      <c r="C10693" s="389">
        <v>1.12382418342</v>
      </c>
      <c r="D10693" s="389" t="s">
        <v>663</v>
      </c>
      <c r="E10693" s="389" t="s">
        <v>652</v>
      </c>
      <c r="F10693" s="389" t="s">
        <v>664</v>
      </c>
      <c r="G10693" s="389" t="s">
        <v>649</v>
      </c>
    </row>
    <row r="10694" spans="1:7">
      <c r="A10694" s="389" t="s">
        <v>514</v>
      </c>
      <c r="B10694" s="389" t="s">
        <v>517</v>
      </c>
      <c r="C10694" s="389">
        <v>1.12382418342</v>
      </c>
      <c r="D10694" s="389" t="s">
        <v>663</v>
      </c>
      <c r="E10694" s="389" t="s">
        <v>652</v>
      </c>
      <c r="F10694" s="389" t="s">
        <v>664</v>
      </c>
      <c r="G10694" s="389" t="s">
        <v>649</v>
      </c>
    </row>
    <row r="10695" spans="1:7">
      <c r="A10695" s="389" t="s">
        <v>569</v>
      </c>
      <c r="B10695" s="389" t="s">
        <v>517</v>
      </c>
      <c r="C10695" s="389">
        <v>1.12382418342</v>
      </c>
      <c r="D10695" s="389" t="s">
        <v>663</v>
      </c>
      <c r="E10695" s="389" t="s">
        <v>652</v>
      </c>
      <c r="F10695" s="389" t="s">
        <v>664</v>
      </c>
      <c r="G10695" s="389" t="s">
        <v>649</v>
      </c>
    </row>
    <row r="10696" spans="1:7">
      <c r="A10696" s="389" t="s">
        <v>569</v>
      </c>
      <c r="B10696" s="389" t="s">
        <v>517</v>
      </c>
      <c r="C10696" s="389">
        <v>1.12382418342</v>
      </c>
      <c r="D10696" s="389" t="s">
        <v>663</v>
      </c>
      <c r="E10696" s="389" t="s">
        <v>652</v>
      </c>
      <c r="F10696" s="389" t="s">
        <v>664</v>
      </c>
      <c r="G10696" s="389" t="s">
        <v>649</v>
      </c>
    </row>
    <row r="10697" spans="1:7">
      <c r="A10697" s="389" t="s">
        <v>581</v>
      </c>
      <c r="B10697" s="389" t="s">
        <v>517</v>
      </c>
      <c r="C10697" s="389">
        <v>19.575953529500001</v>
      </c>
      <c r="D10697" s="389" t="s">
        <v>663</v>
      </c>
      <c r="E10697" s="389" t="s">
        <v>652</v>
      </c>
      <c r="F10697" s="389" t="s">
        <v>664</v>
      </c>
      <c r="G10697" s="389" t="s">
        <v>649</v>
      </c>
    </row>
    <row r="10698" spans="1:7">
      <c r="A10698" s="389" t="s">
        <v>581</v>
      </c>
      <c r="B10698" s="389" t="s">
        <v>517</v>
      </c>
      <c r="C10698" s="389">
        <v>5.9879822115500003</v>
      </c>
      <c r="D10698" s="389" t="s">
        <v>663</v>
      </c>
      <c r="E10698" s="389" t="s">
        <v>652</v>
      </c>
      <c r="F10698" s="389" t="s">
        <v>664</v>
      </c>
      <c r="G10698" s="389" t="s">
        <v>649</v>
      </c>
    </row>
    <row r="10699" spans="1:7">
      <c r="A10699" s="389" t="s">
        <v>525</v>
      </c>
      <c r="B10699" s="389" t="s">
        <v>517</v>
      </c>
      <c r="C10699" s="389">
        <v>0.35268885511100001</v>
      </c>
      <c r="D10699" s="389" t="s">
        <v>663</v>
      </c>
      <c r="E10699" s="389" t="s">
        <v>652</v>
      </c>
      <c r="F10699" s="389" t="s">
        <v>664</v>
      </c>
      <c r="G10699" s="389" t="s">
        <v>649</v>
      </c>
    </row>
    <row r="10700" spans="1:7">
      <c r="A10700" s="389" t="s">
        <v>526</v>
      </c>
      <c r="B10700" s="389" t="s">
        <v>517</v>
      </c>
      <c r="C10700" s="389">
        <v>0.35268885511100001</v>
      </c>
      <c r="D10700" s="389" t="s">
        <v>663</v>
      </c>
      <c r="E10700" s="389" t="s">
        <v>652</v>
      </c>
      <c r="F10700" s="389" t="s">
        <v>664</v>
      </c>
      <c r="G10700" s="389" t="s">
        <v>649</v>
      </c>
    </row>
    <row r="10701" spans="1:7">
      <c r="A10701" s="389" t="s">
        <v>568</v>
      </c>
      <c r="B10701" s="389" t="s">
        <v>517</v>
      </c>
      <c r="C10701" s="389">
        <v>0.35268885511100001</v>
      </c>
      <c r="D10701" s="389" t="s">
        <v>663</v>
      </c>
      <c r="E10701" s="389" t="s">
        <v>652</v>
      </c>
      <c r="F10701" s="389" t="s">
        <v>664</v>
      </c>
      <c r="G10701" s="389" t="s">
        <v>649</v>
      </c>
    </row>
    <row r="10702" spans="1:7">
      <c r="A10702" s="389" t="s">
        <v>581</v>
      </c>
      <c r="B10702" s="389" t="s">
        <v>517</v>
      </c>
      <c r="C10702" s="389">
        <v>2.1143116594600002</v>
      </c>
      <c r="D10702" s="389" t="s">
        <v>663</v>
      </c>
      <c r="E10702" s="389" t="s">
        <v>652</v>
      </c>
      <c r="F10702" s="389" t="s">
        <v>664</v>
      </c>
      <c r="G10702" s="389" t="s">
        <v>649</v>
      </c>
    </row>
    <row r="10703" spans="1:7">
      <c r="A10703" s="389" t="s">
        <v>535</v>
      </c>
      <c r="B10703" s="389" t="s">
        <v>517</v>
      </c>
      <c r="C10703" s="389">
        <v>2.8705030783300001</v>
      </c>
      <c r="D10703" s="389" t="s">
        <v>663</v>
      </c>
      <c r="E10703" s="389" t="s">
        <v>652</v>
      </c>
      <c r="F10703" s="389" t="s">
        <v>664</v>
      </c>
      <c r="G10703" s="389" t="s">
        <v>649</v>
      </c>
    </row>
    <row r="10704" spans="1:7">
      <c r="A10704" s="389" t="s">
        <v>535</v>
      </c>
      <c r="B10704" s="389" t="s">
        <v>517</v>
      </c>
      <c r="C10704" s="389">
        <v>41.7165479137999</v>
      </c>
      <c r="D10704" s="389" t="s">
        <v>663</v>
      </c>
      <c r="E10704" s="389" t="s">
        <v>652</v>
      </c>
      <c r="F10704" s="389" t="s">
        <v>664</v>
      </c>
      <c r="G10704" s="389" t="s">
        <v>649</v>
      </c>
    </row>
    <row r="10705" spans="1:7">
      <c r="A10705" s="389" t="s">
        <v>535</v>
      </c>
      <c r="B10705" s="389" t="s">
        <v>517</v>
      </c>
      <c r="C10705" s="389">
        <v>41.7165479137999</v>
      </c>
      <c r="D10705" s="389" t="s">
        <v>663</v>
      </c>
      <c r="E10705" s="389" t="s">
        <v>652</v>
      </c>
      <c r="F10705" s="389" t="s">
        <v>664</v>
      </c>
      <c r="G10705" s="389" t="s">
        <v>649</v>
      </c>
    </row>
    <row r="10706" spans="1:7">
      <c r="A10706" s="389" t="s">
        <v>524</v>
      </c>
      <c r="B10706" s="389" t="s">
        <v>517</v>
      </c>
      <c r="C10706" s="389">
        <v>20.5046011320999</v>
      </c>
      <c r="D10706" s="389" t="s">
        <v>663</v>
      </c>
      <c r="E10706" s="389" t="s">
        <v>652</v>
      </c>
      <c r="F10706" s="389" t="s">
        <v>664</v>
      </c>
      <c r="G10706" s="389" t="s">
        <v>649</v>
      </c>
    </row>
    <row r="10707" spans="1:7">
      <c r="A10707" s="389" t="s">
        <v>524</v>
      </c>
      <c r="B10707" s="389" t="s">
        <v>517</v>
      </c>
      <c r="C10707" s="389">
        <v>20.5046011320999</v>
      </c>
      <c r="D10707" s="389" t="s">
        <v>663</v>
      </c>
      <c r="E10707" s="389" t="s">
        <v>652</v>
      </c>
      <c r="F10707" s="389" t="s">
        <v>664</v>
      </c>
      <c r="G10707" s="389" t="s">
        <v>649</v>
      </c>
    </row>
    <row r="10708" spans="1:7">
      <c r="A10708" s="389" t="s">
        <v>534</v>
      </c>
      <c r="B10708" s="389" t="s">
        <v>517</v>
      </c>
      <c r="C10708" s="389">
        <v>18.249413805900002</v>
      </c>
      <c r="D10708" s="389" t="s">
        <v>663</v>
      </c>
      <c r="E10708" s="389" t="s">
        <v>652</v>
      </c>
      <c r="F10708" s="389" t="s">
        <v>664</v>
      </c>
      <c r="G10708" s="389" t="s">
        <v>649</v>
      </c>
    </row>
    <row r="10709" spans="1:7">
      <c r="A10709" s="389" t="s">
        <v>534</v>
      </c>
      <c r="B10709" s="389" t="s">
        <v>517</v>
      </c>
      <c r="C10709" s="389">
        <v>18.249413805900002</v>
      </c>
      <c r="D10709" s="389" t="s">
        <v>663</v>
      </c>
      <c r="E10709" s="389" t="s">
        <v>652</v>
      </c>
      <c r="F10709" s="389" t="s">
        <v>664</v>
      </c>
      <c r="G10709" s="389" t="s">
        <v>649</v>
      </c>
    </row>
    <row r="10710" spans="1:7">
      <c r="A10710" s="389" t="s">
        <v>541</v>
      </c>
      <c r="B10710" s="389" t="s">
        <v>517</v>
      </c>
      <c r="C10710" s="389">
        <v>18.249413805900002</v>
      </c>
      <c r="D10710" s="389" t="s">
        <v>663</v>
      </c>
      <c r="E10710" s="389" t="s">
        <v>652</v>
      </c>
      <c r="F10710" s="389" t="s">
        <v>664</v>
      </c>
      <c r="G10710" s="389" t="s">
        <v>649</v>
      </c>
    </row>
    <row r="10711" spans="1:7">
      <c r="A10711" s="389" t="s">
        <v>541</v>
      </c>
      <c r="B10711" s="389" t="s">
        <v>517</v>
      </c>
      <c r="C10711" s="389">
        <v>18.249413805900002</v>
      </c>
      <c r="D10711" s="389" t="s">
        <v>663</v>
      </c>
      <c r="E10711" s="389" t="s">
        <v>652</v>
      </c>
      <c r="F10711" s="389" t="s">
        <v>664</v>
      </c>
      <c r="G10711" s="389" t="s">
        <v>649</v>
      </c>
    </row>
    <row r="10712" spans="1:7">
      <c r="A10712" s="389" t="s">
        <v>581</v>
      </c>
      <c r="B10712" s="389" t="s">
        <v>517</v>
      </c>
      <c r="C10712" s="389">
        <v>1.6888914178700001</v>
      </c>
      <c r="D10712" s="389" t="s">
        <v>663</v>
      </c>
      <c r="E10712" s="389" t="s">
        <v>652</v>
      </c>
      <c r="F10712" s="389" t="s">
        <v>664</v>
      </c>
      <c r="G10712" s="389" t="s">
        <v>649</v>
      </c>
    </row>
    <row r="10713" spans="1:7">
      <c r="A10713" s="389" t="s">
        <v>578</v>
      </c>
      <c r="B10713" s="389" t="s">
        <v>517</v>
      </c>
      <c r="C10713" s="389">
        <v>5.1913188476099998</v>
      </c>
      <c r="D10713" s="389" t="s">
        <v>663</v>
      </c>
      <c r="E10713" s="389" t="s">
        <v>652</v>
      </c>
      <c r="F10713" s="389" t="s">
        <v>664</v>
      </c>
      <c r="G10713" s="389" t="s">
        <v>649</v>
      </c>
    </row>
    <row r="10714" spans="1:7">
      <c r="A10714" s="389" t="s">
        <v>535</v>
      </c>
      <c r="B10714" s="389" t="s">
        <v>517</v>
      </c>
      <c r="C10714" s="389">
        <v>0.673306655616</v>
      </c>
      <c r="D10714" s="389" t="s">
        <v>663</v>
      </c>
      <c r="E10714" s="389" t="s">
        <v>652</v>
      </c>
      <c r="F10714" s="389" t="s">
        <v>664</v>
      </c>
      <c r="G10714" s="389" t="s">
        <v>649</v>
      </c>
    </row>
    <row r="10715" spans="1:7">
      <c r="A10715" s="389" t="s">
        <v>526</v>
      </c>
      <c r="B10715" s="389" t="s">
        <v>517</v>
      </c>
      <c r="C10715" s="389">
        <v>14.8731601489</v>
      </c>
      <c r="D10715" s="389" t="s">
        <v>663</v>
      </c>
      <c r="E10715" s="389" t="s">
        <v>652</v>
      </c>
      <c r="F10715" s="389" t="s">
        <v>664</v>
      </c>
      <c r="G10715" s="389" t="s">
        <v>649</v>
      </c>
    </row>
    <row r="10716" spans="1:7">
      <c r="A10716" s="389" t="s">
        <v>526</v>
      </c>
      <c r="B10716" s="389" t="s">
        <v>517</v>
      </c>
      <c r="C10716" s="389">
        <v>14.8731601489</v>
      </c>
      <c r="D10716" s="389" t="s">
        <v>663</v>
      </c>
      <c r="E10716" s="389" t="s">
        <v>652</v>
      </c>
      <c r="F10716" s="389" t="s">
        <v>664</v>
      </c>
      <c r="G10716" s="389" t="s">
        <v>649</v>
      </c>
    </row>
    <row r="10717" spans="1:7">
      <c r="A10717" s="389" t="s">
        <v>514</v>
      </c>
      <c r="B10717" s="389" t="s">
        <v>517</v>
      </c>
      <c r="C10717" s="389">
        <v>14.8731601489</v>
      </c>
      <c r="D10717" s="389" t="s">
        <v>663</v>
      </c>
      <c r="E10717" s="389" t="s">
        <v>652</v>
      </c>
      <c r="F10717" s="389" t="s">
        <v>664</v>
      </c>
      <c r="G10717" s="389" t="s">
        <v>649</v>
      </c>
    </row>
    <row r="10718" spans="1:7">
      <c r="A10718" s="389" t="s">
        <v>514</v>
      </c>
      <c r="B10718" s="389" t="s">
        <v>517</v>
      </c>
      <c r="C10718" s="389">
        <v>14.8731601489</v>
      </c>
      <c r="D10718" s="389" t="s">
        <v>663</v>
      </c>
      <c r="E10718" s="389" t="s">
        <v>652</v>
      </c>
      <c r="F10718" s="389" t="s">
        <v>664</v>
      </c>
      <c r="G10718" s="389" t="s">
        <v>649</v>
      </c>
    </row>
    <row r="10719" spans="1:7">
      <c r="A10719" s="389" t="s">
        <v>562</v>
      </c>
      <c r="B10719" s="389" t="s">
        <v>517</v>
      </c>
      <c r="C10719" s="389">
        <v>8.0549593398599999</v>
      </c>
      <c r="D10719" s="389" t="s">
        <v>663</v>
      </c>
      <c r="E10719" s="389" t="s">
        <v>652</v>
      </c>
      <c r="F10719" s="389" t="s">
        <v>664</v>
      </c>
      <c r="G10719" s="389" t="s">
        <v>649</v>
      </c>
    </row>
    <row r="10720" spans="1:7">
      <c r="A10720" s="389" t="s">
        <v>524</v>
      </c>
      <c r="B10720" s="389" t="s">
        <v>517</v>
      </c>
      <c r="C10720" s="389">
        <v>6.1060615330500001</v>
      </c>
      <c r="D10720" s="389" t="s">
        <v>663</v>
      </c>
      <c r="E10720" s="389" t="s">
        <v>652</v>
      </c>
      <c r="F10720" s="389" t="s">
        <v>664</v>
      </c>
      <c r="G10720" s="389" t="s">
        <v>649</v>
      </c>
    </row>
    <row r="10721" spans="1:7">
      <c r="A10721" s="389" t="s">
        <v>527</v>
      </c>
      <c r="B10721" s="389" t="s">
        <v>517</v>
      </c>
      <c r="C10721" s="389">
        <v>5.4857242125500001</v>
      </c>
      <c r="D10721" s="389" t="s">
        <v>663</v>
      </c>
      <c r="E10721" s="389" t="s">
        <v>652</v>
      </c>
      <c r="F10721" s="389" t="s">
        <v>664</v>
      </c>
      <c r="G10721" s="389" t="s">
        <v>649</v>
      </c>
    </row>
    <row r="10722" spans="1:7">
      <c r="A10722" s="389" t="s">
        <v>514</v>
      </c>
      <c r="B10722" s="389" t="s">
        <v>517</v>
      </c>
      <c r="C10722" s="389">
        <v>0.74999991892200002</v>
      </c>
      <c r="D10722" s="389" t="s">
        <v>663</v>
      </c>
      <c r="E10722" s="389" t="s">
        <v>652</v>
      </c>
      <c r="F10722" s="389" t="s">
        <v>664</v>
      </c>
      <c r="G10722" s="389" t="s">
        <v>649</v>
      </c>
    </row>
    <row r="10723" spans="1:7">
      <c r="A10723" s="389" t="s">
        <v>581</v>
      </c>
      <c r="B10723" s="389" t="s">
        <v>517</v>
      </c>
      <c r="C10723" s="389">
        <v>104.699158432999</v>
      </c>
      <c r="D10723" s="389" t="s">
        <v>663</v>
      </c>
      <c r="E10723" s="389" t="s">
        <v>652</v>
      </c>
      <c r="F10723" s="389" t="s">
        <v>664</v>
      </c>
      <c r="G10723" s="389" t="s">
        <v>649</v>
      </c>
    </row>
    <row r="10724" spans="1:7">
      <c r="A10724" s="389" t="s">
        <v>535</v>
      </c>
      <c r="B10724" s="389" t="s">
        <v>517</v>
      </c>
      <c r="C10724" s="389">
        <v>6.1187233318200001</v>
      </c>
      <c r="D10724" s="389" t="s">
        <v>663</v>
      </c>
      <c r="E10724" s="389" t="s">
        <v>652</v>
      </c>
      <c r="F10724" s="389" t="s">
        <v>664</v>
      </c>
      <c r="G10724" s="389" t="s">
        <v>649</v>
      </c>
    </row>
    <row r="10725" spans="1:7">
      <c r="A10725" s="389" t="s">
        <v>535</v>
      </c>
      <c r="B10725" s="389" t="s">
        <v>517</v>
      </c>
      <c r="C10725" s="389">
        <v>6.1187233318200001</v>
      </c>
      <c r="D10725" s="389" t="s">
        <v>663</v>
      </c>
      <c r="E10725" s="389" t="s">
        <v>652</v>
      </c>
      <c r="F10725" s="389" t="s">
        <v>664</v>
      </c>
      <c r="G10725" s="389" t="s">
        <v>649</v>
      </c>
    </row>
    <row r="10726" spans="1:7">
      <c r="A10726" s="389" t="s">
        <v>575</v>
      </c>
      <c r="B10726" s="389" t="s">
        <v>517</v>
      </c>
      <c r="C10726" s="389">
        <v>21.430549623000001</v>
      </c>
      <c r="D10726" s="389" t="s">
        <v>663</v>
      </c>
      <c r="E10726" s="389" t="s">
        <v>652</v>
      </c>
      <c r="F10726" s="389" t="s">
        <v>664</v>
      </c>
      <c r="G10726" s="389" t="s">
        <v>649</v>
      </c>
    </row>
    <row r="10727" spans="1:7">
      <c r="A10727" s="389" t="s">
        <v>575</v>
      </c>
      <c r="B10727" s="389" t="s">
        <v>517</v>
      </c>
      <c r="C10727" s="389">
        <v>21.430549623000001</v>
      </c>
      <c r="D10727" s="389" t="s">
        <v>663</v>
      </c>
      <c r="E10727" s="389" t="s">
        <v>652</v>
      </c>
      <c r="F10727" s="389" t="s">
        <v>664</v>
      </c>
      <c r="G10727" s="389" t="s">
        <v>649</v>
      </c>
    </row>
    <row r="10728" spans="1:7">
      <c r="A10728" s="389" t="s">
        <v>575</v>
      </c>
      <c r="B10728" s="389" t="s">
        <v>517</v>
      </c>
      <c r="C10728" s="389">
        <v>21.430549623000001</v>
      </c>
      <c r="D10728" s="389" t="s">
        <v>663</v>
      </c>
      <c r="E10728" s="389" t="s">
        <v>652</v>
      </c>
      <c r="F10728" s="389" t="s">
        <v>664</v>
      </c>
      <c r="G10728" s="389" t="s">
        <v>649</v>
      </c>
    </row>
    <row r="10729" spans="1:7">
      <c r="A10729" s="389" t="s">
        <v>525</v>
      </c>
      <c r="B10729" s="389" t="s">
        <v>517</v>
      </c>
      <c r="C10729" s="389">
        <v>0.72759066219500002</v>
      </c>
      <c r="D10729" s="389" t="s">
        <v>663</v>
      </c>
      <c r="E10729" s="389" t="s">
        <v>652</v>
      </c>
      <c r="F10729" s="389" t="s">
        <v>664</v>
      </c>
      <c r="G10729" s="389" t="s">
        <v>649</v>
      </c>
    </row>
    <row r="10730" spans="1:7">
      <c r="A10730" s="389" t="s">
        <v>568</v>
      </c>
      <c r="B10730" s="389" t="s">
        <v>517</v>
      </c>
      <c r="C10730" s="389">
        <v>0.72759066219500002</v>
      </c>
      <c r="D10730" s="389" t="s">
        <v>663</v>
      </c>
      <c r="E10730" s="389" t="s">
        <v>652</v>
      </c>
      <c r="F10730" s="389" t="s">
        <v>664</v>
      </c>
      <c r="G10730" s="389" t="s">
        <v>649</v>
      </c>
    </row>
    <row r="10731" spans="1:7">
      <c r="A10731" s="389" t="s">
        <v>514</v>
      </c>
      <c r="B10731" s="389" t="s">
        <v>517</v>
      </c>
      <c r="C10731" s="389">
        <v>12.743794996</v>
      </c>
      <c r="D10731" s="389" t="s">
        <v>663</v>
      </c>
      <c r="E10731" s="389" t="s">
        <v>652</v>
      </c>
      <c r="F10731" s="389" t="s">
        <v>664</v>
      </c>
      <c r="G10731" s="389" t="s">
        <v>649</v>
      </c>
    </row>
    <row r="10732" spans="1:7">
      <c r="A10732" s="389" t="s">
        <v>581</v>
      </c>
      <c r="B10732" s="389" t="s">
        <v>517</v>
      </c>
      <c r="C10732" s="389">
        <v>14.326522558600001</v>
      </c>
      <c r="D10732" s="389" t="s">
        <v>663</v>
      </c>
      <c r="E10732" s="389" t="s">
        <v>652</v>
      </c>
      <c r="F10732" s="389" t="s">
        <v>664</v>
      </c>
      <c r="G10732" s="389" t="s">
        <v>649</v>
      </c>
    </row>
    <row r="10733" spans="1:7">
      <c r="A10733" s="389" t="s">
        <v>581</v>
      </c>
      <c r="B10733" s="389" t="s">
        <v>517</v>
      </c>
      <c r="C10733" s="389">
        <v>14.326522558600001</v>
      </c>
      <c r="D10733" s="389" t="s">
        <v>663</v>
      </c>
      <c r="E10733" s="389" t="s">
        <v>652</v>
      </c>
      <c r="F10733" s="389" t="s">
        <v>664</v>
      </c>
      <c r="G10733" s="389" t="s">
        <v>649</v>
      </c>
    </row>
    <row r="10734" spans="1:7">
      <c r="A10734" s="389" t="s">
        <v>577</v>
      </c>
      <c r="B10734" s="389" t="s">
        <v>517</v>
      </c>
      <c r="C10734" s="389">
        <v>3.1193406764199998</v>
      </c>
      <c r="D10734" s="389" t="s">
        <v>663</v>
      </c>
      <c r="E10734" s="389" t="s">
        <v>652</v>
      </c>
      <c r="F10734" s="389" t="s">
        <v>664</v>
      </c>
      <c r="G10734" s="389" t="s">
        <v>649</v>
      </c>
    </row>
    <row r="10735" spans="1:7">
      <c r="A10735" s="389" t="s">
        <v>535</v>
      </c>
      <c r="B10735" s="389" t="s">
        <v>517</v>
      </c>
      <c r="C10735" s="389">
        <v>119.233937255</v>
      </c>
      <c r="D10735" s="389" t="s">
        <v>663</v>
      </c>
      <c r="E10735" s="389" t="s">
        <v>652</v>
      </c>
      <c r="F10735" s="389" t="s">
        <v>664</v>
      </c>
      <c r="G10735" s="389" t="s">
        <v>649</v>
      </c>
    </row>
    <row r="10736" spans="1:7">
      <c r="A10736" s="389" t="s">
        <v>535</v>
      </c>
      <c r="B10736" s="389" t="s">
        <v>517</v>
      </c>
      <c r="C10736" s="389">
        <v>119.233937255</v>
      </c>
      <c r="D10736" s="389" t="s">
        <v>663</v>
      </c>
      <c r="E10736" s="389" t="s">
        <v>652</v>
      </c>
      <c r="F10736" s="389" t="s">
        <v>664</v>
      </c>
      <c r="G10736" s="389" t="s">
        <v>649</v>
      </c>
    </row>
    <row r="10737" spans="1:7">
      <c r="A10737" s="389" t="s">
        <v>535</v>
      </c>
      <c r="B10737" s="389" t="s">
        <v>517</v>
      </c>
      <c r="C10737" s="389">
        <v>119.233937255</v>
      </c>
      <c r="D10737" s="389" t="s">
        <v>663</v>
      </c>
      <c r="E10737" s="389" t="s">
        <v>652</v>
      </c>
      <c r="F10737" s="389" t="s">
        <v>664</v>
      </c>
      <c r="G10737" s="389" t="s">
        <v>649</v>
      </c>
    </row>
    <row r="10738" spans="1:7">
      <c r="A10738" s="389" t="s">
        <v>535</v>
      </c>
      <c r="B10738" s="389" t="s">
        <v>517</v>
      </c>
      <c r="C10738" s="389">
        <v>119.233937255</v>
      </c>
      <c r="D10738" s="389" t="s">
        <v>663</v>
      </c>
      <c r="E10738" s="389" t="s">
        <v>652</v>
      </c>
      <c r="F10738" s="389" t="s">
        <v>664</v>
      </c>
      <c r="G10738" s="389" t="s">
        <v>649</v>
      </c>
    </row>
    <row r="10739" spans="1:7">
      <c r="A10739" s="389" t="s">
        <v>581</v>
      </c>
      <c r="B10739" s="389" t="s">
        <v>517</v>
      </c>
      <c r="C10739" s="389">
        <v>4.4123915262000004</v>
      </c>
      <c r="D10739" s="389" t="s">
        <v>663</v>
      </c>
      <c r="E10739" s="389" t="s">
        <v>652</v>
      </c>
      <c r="F10739" s="389" t="s">
        <v>664</v>
      </c>
      <c r="G10739" s="389" t="s">
        <v>649</v>
      </c>
    </row>
    <row r="10740" spans="1:7">
      <c r="A10740" s="389" t="s">
        <v>525</v>
      </c>
      <c r="B10740" s="389" t="s">
        <v>517</v>
      </c>
      <c r="C10740" s="389">
        <v>0.462898611726</v>
      </c>
      <c r="D10740" s="389" t="s">
        <v>663</v>
      </c>
      <c r="E10740" s="389" t="s">
        <v>652</v>
      </c>
      <c r="F10740" s="389" t="s">
        <v>664</v>
      </c>
      <c r="G10740" s="389" t="s">
        <v>649</v>
      </c>
    </row>
    <row r="10741" spans="1:7">
      <c r="A10741" s="389" t="s">
        <v>581</v>
      </c>
      <c r="B10741" s="389" t="s">
        <v>517</v>
      </c>
      <c r="C10741" s="389">
        <v>9.6143327988700005</v>
      </c>
      <c r="D10741" s="389" t="s">
        <v>663</v>
      </c>
      <c r="E10741" s="389" t="s">
        <v>652</v>
      </c>
      <c r="F10741" s="389" t="s">
        <v>664</v>
      </c>
      <c r="G10741" s="389" t="s">
        <v>649</v>
      </c>
    </row>
    <row r="10742" spans="1:7">
      <c r="A10742" s="389" t="s">
        <v>581</v>
      </c>
      <c r="B10742" s="389" t="s">
        <v>517</v>
      </c>
      <c r="C10742" s="389">
        <v>9.6143327988700005</v>
      </c>
      <c r="D10742" s="389" t="s">
        <v>663</v>
      </c>
      <c r="E10742" s="389" t="s">
        <v>652</v>
      </c>
      <c r="F10742" s="389" t="s">
        <v>664</v>
      </c>
      <c r="G10742" s="389" t="s">
        <v>649</v>
      </c>
    </row>
    <row r="10743" spans="1:7">
      <c r="A10743" s="389" t="s">
        <v>560</v>
      </c>
      <c r="B10743" s="389" t="s">
        <v>517</v>
      </c>
      <c r="C10743" s="389">
        <v>1.87860512195</v>
      </c>
      <c r="D10743" s="389" t="s">
        <v>663</v>
      </c>
      <c r="E10743" s="389" t="s">
        <v>652</v>
      </c>
      <c r="F10743" s="389" t="s">
        <v>664</v>
      </c>
      <c r="G10743" s="389" t="s">
        <v>649</v>
      </c>
    </row>
    <row r="10744" spans="1:7">
      <c r="A10744" s="389" t="s">
        <v>577</v>
      </c>
      <c r="B10744" s="389" t="s">
        <v>517</v>
      </c>
      <c r="C10744" s="389">
        <v>8.8352367856799905</v>
      </c>
      <c r="D10744" s="389" t="s">
        <v>663</v>
      </c>
      <c r="E10744" s="389" t="s">
        <v>652</v>
      </c>
      <c r="F10744" s="389" t="s">
        <v>664</v>
      </c>
      <c r="G10744" s="389" t="s">
        <v>649</v>
      </c>
    </row>
    <row r="10745" spans="1:7">
      <c r="A10745" s="389" t="s">
        <v>563</v>
      </c>
      <c r="B10745" s="389" t="s">
        <v>517</v>
      </c>
      <c r="C10745" s="389">
        <v>4.5354614302999998</v>
      </c>
      <c r="D10745" s="389" t="s">
        <v>663</v>
      </c>
      <c r="E10745" s="389" t="s">
        <v>652</v>
      </c>
      <c r="F10745" s="389" t="s">
        <v>664</v>
      </c>
      <c r="G10745" s="389" t="s">
        <v>649</v>
      </c>
    </row>
    <row r="10746" spans="1:7">
      <c r="A10746" s="389" t="s">
        <v>535</v>
      </c>
      <c r="B10746" s="389" t="s">
        <v>517</v>
      </c>
      <c r="C10746" s="389">
        <v>8.9008700244799996</v>
      </c>
      <c r="D10746" s="389" t="s">
        <v>663</v>
      </c>
      <c r="E10746" s="389" t="s">
        <v>652</v>
      </c>
      <c r="F10746" s="389" t="s">
        <v>664</v>
      </c>
      <c r="G10746" s="389" t="s">
        <v>649</v>
      </c>
    </row>
    <row r="10747" spans="1:7">
      <c r="A10747" s="389" t="s">
        <v>576</v>
      </c>
      <c r="B10747" s="389" t="s">
        <v>517</v>
      </c>
      <c r="C10747" s="389">
        <v>3.9227552717399998</v>
      </c>
      <c r="D10747" s="389" t="s">
        <v>663</v>
      </c>
      <c r="E10747" s="389" t="s">
        <v>652</v>
      </c>
      <c r="F10747" s="389" t="s">
        <v>664</v>
      </c>
      <c r="G10747" s="389" t="s">
        <v>649</v>
      </c>
    </row>
    <row r="10748" spans="1:7">
      <c r="A10748" s="389" t="s">
        <v>578</v>
      </c>
      <c r="B10748" s="389" t="s">
        <v>517</v>
      </c>
      <c r="C10748" s="389">
        <v>3.9227552717399998</v>
      </c>
      <c r="D10748" s="389" t="s">
        <v>663</v>
      </c>
      <c r="E10748" s="389" t="s">
        <v>652</v>
      </c>
      <c r="F10748" s="389" t="s">
        <v>664</v>
      </c>
      <c r="G10748" s="389" t="s">
        <v>649</v>
      </c>
    </row>
    <row r="10749" spans="1:7">
      <c r="A10749" s="389" t="s">
        <v>525</v>
      </c>
      <c r="B10749" s="389" t="s">
        <v>517</v>
      </c>
      <c r="C10749" s="389">
        <v>2.9698335998899998</v>
      </c>
      <c r="D10749" s="389" t="s">
        <v>663</v>
      </c>
      <c r="E10749" s="389" t="s">
        <v>652</v>
      </c>
      <c r="F10749" s="389" t="s">
        <v>664</v>
      </c>
      <c r="G10749" s="389" t="s">
        <v>649</v>
      </c>
    </row>
    <row r="10750" spans="1:7">
      <c r="A10750" s="389" t="s">
        <v>568</v>
      </c>
      <c r="B10750" s="389" t="s">
        <v>517</v>
      </c>
      <c r="C10750" s="389">
        <v>2.9698335998899998</v>
      </c>
      <c r="D10750" s="389" t="s">
        <v>663</v>
      </c>
      <c r="E10750" s="389" t="s">
        <v>652</v>
      </c>
      <c r="F10750" s="389" t="s">
        <v>664</v>
      </c>
      <c r="G10750" s="389" t="s">
        <v>649</v>
      </c>
    </row>
    <row r="10751" spans="1:7">
      <c r="A10751" s="389" t="s">
        <v>551</v>
      </c>
      <c r="B10751" s="389" t="s">
        <v>517</v>
      </c>
      <c r="C10751" s="389">
        <v>3.3389285651099998</v>
      </c>
      <c r="D10751" s="389" t="s">
        <v>663</v>
      </c>
      <c r="E10751" s="389" t="s">
        <v>652</v>
      </c>
      <c r="F10751" s="389" t="s">
        <v>664</v>
      </c>
      <c r="G10751" s="389" t="s">
        <v>649</v>
      </c>
    </row>
    <row r="10752" spans="1:7">
      <c r="A10752" s="389" t="s">
        <v>567</v>
      </c>
      <c r="B10752" s="389" t="s">
        <v>517</v>
      </c>
      <c r="C10752" s="389">
        <v>7.6799666043599997</v>
      </c>
      <c r="D10752" s="389" t="s">
        <v>663</v>
      </c>
      <c r="E10752" s="389" t="s">
        <v>652</v>
      </c>
      <c r="F10752" s="389" t="s">
        <v>664</v>
      </c>
      <c r="G10752" s="389" t="s">
        <v>649</v>
      </c>
    </row>
    <row r="10753" spans="1:7">
      <c r="A10753" s="389" t="s">
        <v>567</v>
      </c>
      <c r="B10753" s="389" t="s">
        <v>517</v>
      </c>
      <c r="C10753" s="389">
        <v>7.6799666043599997</v>
      </c>
      <c r="D10753" s="389" t="s">
        <v>663</v>
      </c>
      <c r="E10753" s="389" t="s">
        <v>652</v>
      </c>
      <c r="F10753" s="389" t="s">
        <v>664</v>
      </c>
      <c r="G10753" s="389" t="s">
        <v>649</v>
      </c>
    </row>
    <row r="10754" spans="1:7">
      <c r="A10754" s="389" t="s">
        <v>526</v>
      </c>
      <c r="B10754" s="389" t="s">
        <v>517</v>
      </c>
      <c r="C10754" s="389">
        <v>6.6884322245599996</v>
      </c>
      <c r="D10754" s="389" t="s">
        <v>663</v>
      </c>
      <c r="E10754" s="389" t="s">
        <v>652</v>
      </c>
      <c r="F10754" s="389" t="s">
        <v>664</v>
      </c>
      <c r="G10754" s="389" t="s">
        <v>649</v>
      </c>
    </row>
    <row r="10755" spans="1:7">
      <c r="A10755" s="389" t="s">
        <v>526</v>
      </c>
      <c r="B10755" s="389" t="s">
        <v>517</v>
      </c>
      <c r="C10755" s="389">
        <v>6.6884322245599996</v>
      </c>
      <c r="D10755" s="389" t="s">
        <v>663</v>
      </c>
      <c r="E10755" s="389" t="s">
        <v>652</v>
      </c>
      <c r="F10755" s="389" t="s">
        <v>664</v>
      </c>
      <c r="G10755" s="389" t="s">
        <v>649</v>
      </c>
    </row>
    <row r="10756" spans="1:7">
      <c r="A10756" s="389" t="s">
        <v>542</v>
      </c>
      <c r="B10756" s="389" t="s">
        <v>517</v>
      </c>
      <c r="C10756" s="389">
        <v>1.6389393783699999</v>
      </c>
      <c r="D10756" s="389" t="s">
        <v>663</v>
      </c>
      <c r="E10756" s="389" t="s">
        <v>652</v>
      </c>
      <c r="F10756" s="389" t="s">
        <v>664</v>
      </c>
      <c r="G10756" s="389" t="s">
        <v>649</v>
      </c>
    </row>
    <row r="10757" spans="1:7">
      <c r="A10757" s="389" t="s">
        <v>578</v>
      </c>
      <c r="B10757" s="389" t="s">
        <v>517</v>
      </c>
      <c r="C10757" s="389">
        <v>1.4084733740099999</v>
      </c>
      <c r="D10757" s="389" t="s">
        <v>663</v>
      </c>
      <c r="E10757" s="389" t="s">
        <v>652</v>
      </c>
      <c r="F10757" s="389" t="s">
        <v>664</v>
      </c>
      <c r="G10757" s="389" t="s">
        <v>649</v>
      </c>
    </row>
    <row r="10758" spans="1:7">
      <c r="A10758" s="389" t="s">
        <v>578</v>
      </c>
      <c r="B10758" s="389" t="s">
        <v>517</v>
      </c>
      <c r="C10758" s="389">
        <v>1.17289552824</v>
      </c>
      <c r="D10758" s="389" t="s">
        <v>663</v>
      </c>
      <c r="E10758" s="389" t="s">
        <v>652</v>
      </c>
      <c r="F10758" s="389" t="s">
        <v>664</v>
      </c>
      <c r="G10758" s="389" t="s">
        <v>649</v>
      </c>
    </row>
    <row r="10759" spans="1:7">
      <c r="A10759" s="389" t="s">
        <v>567</v>
      </c>
      <c r="B10759" s="389" t="s">
        <v>517</v>
      </c>
      <c r="C10759" s="389">
        <v>9.9196049651300005</v>
      </c>
      <c r="D10759" s="389" t="s">
        <v>663</v>
      </c>
      <c r="E10759" s="389" t="s">
        <v>652</v>
      </c>
      <c r="F10759" s="389" t="s">
        <v>664</v>
      </c>
      <c r="G10759" s="389" t="s">
        <v>649</v>
      </c>
    </row>
    <row r="10760" spans="1:7">
      <c r="A10760" s="389" t="s">
        <v>567</v>
      </c>
      <c r="B10760" s="389" t="s">
        <v>517</v>
      </c>
      <c r="C10760" s="389">
        <v>9.9196049651300005</v>
      </c>
      <c r="D10760" s="389" t="s">
        <v>663</v>
      </c>
      <c r="E10760" s="389" t="s">
        <v>652</v>
      </c>
      <c r="F10760" s="389" t="s">
        <v>664</v>
      </c>
      <c r="G10760" s="389" t="s">
        <v>649</v>
      </c>
    </row>
    <row r="10761" spans="1:7">
      <c r="A10761" s="389" t="s">
        <v>571</v>
      </c>
      <c r="B10761" s="389" t="s">
        <v>517</v>
      </c>
      <c r="C10761" s="389">
        <v>0.97615810134299996</v>
      </c>
      <c r="D10761" s="389" t="s">
        <v>663</v>
      </c>
      <c r="E10761" s="389" t="s">
        <v>652</v>
      </c>
      <c r="F10761" s="389" t="s">
        <v>664</v>
      </c>
      <c r="G10761" s="389" t="s">
        <v>649</v>
      </c>
    </row>
    <row r="10762" spans="1:7">
      <c r="A10762" s="389" t="s">
        <v>571</v>
      </c>
      <c r="B10762" s="389" t="s">
        <v>517</v>
      </c>
      <c r="C10762" s="389">
        <v>0.97615810134299996</v>
      </c>
      <c r="D10762" s="389" t="s">
        <v>663</v>
      </c>
      <c r="E10762" s="389" t="s">
        <v>652</v>
      </c>
      <c r="F10762" s="389" t="s">
        <v>664</v>
      </c>
      <c r="G10762" s="389" t="s">
        <v>649</v>
      </c>
    </row>
    <row r="10763" spans="1:7">
      <c r="A10763" s="389" t="s">
        <v>578</v>
      </c>
      <c r="B10763" s="389" t="s">
        <v>517</v>
      </c>
      <c r="C10763" s="389">
        <v>2.1354135838000001</v>
      </c>
      <c r="D10763" s="389" t="s">
        <v>663</v>
      </c>
      <c r="E10763" s="389" t="s">
        <v>652</v>
      </c>
      <c r="F10763" s="389" t="s">
        <v>664</v>
      </c>
      <c r="G10763" s="389" t="s">
        <v>649</v>
      </c>
    </row>
    <row r="10764" spans="1:7">
      <c r="A10764" s="389" t="s">
        <v>535</v>
      </c>
      <c r="B10764" s="389" t="s">
        <v>517</v>
      </c>
      <c r="C10764" s="389">
        <v>0.62329327207499996</v>
      </c>
      <c r="D10764" s="389" t="s">
        <v>663</v>
      </c>
      <c r="E10764" s="389" t="s">
        <v>652</v>
      </c>
      <c r="F10764" s="389" t="s">
        <v>664</v>
      </c>
      <c r="G10764" s="389" t="s">
        <v>649</v>
      </c>
    </row>
    <row r="10765" spans="1:7">
      <c r="A10765" s="389" t="s">
        <v>524</v>
      </c>
      <c r="B10765" s="389" t="s">
        <v>517</v>
      </c>
      <c r="C10765" s="389">
        <v>6.2875230275499998</v>
      </c>
      <c r="D10765" s="389" t="s">
        <v>663</v>
      </c>
      <c r="E10765" s="389" t="s">
        <v>652</v>
      </c>
      <c r="F10765" s="389" t="s">
        <v>664</v>
      </c>
      <c r="G10765" s="389" t="s">
        <v>649</v>
      </c>
    </row>
    <row r="10766" spans="1:7">
      <c r="A10766" s="389" t="s">
        <v>535</v>
      </c>
      <c r="B10766" s="389" t="s">
        <v>517</v>
      </c>
      <c r="C10766" s="389">
        <v>11.1503914621</v>
      </c>
      <c r="D10766" s="389" t="s">
        <v>663</v>
      </c>
      <c r="E10766" s="389" t="s">
        <v>652</v>
      </c>
      <c r="F10766" s="389" t="s">
        <v>664</v>
      </c>
      <c r="G10766" s="389" t="s">
        <v>649</v>
      </c>
    </row>
    <row r="10767" spans="1:7">
      <c r="A10767" s="389" t="s">
        <v>572</v>
      </c>
      <c r="B10767" s="389" t="s">
        <v>517</v>
      </c>
      <c r="C10767" s="389">
        <v>1.71107563452</v>
      </c>
      <c r="D10767" s="389" t="s">
        <v>663</v>
      </c>
      <c r="E10767" s="389" t="s">
        <v>652</v>
      </c>
      <c r="F10767" s="389" t="s">
        <v>664</v>
      </c>
      <c r="G10767" s="389" t="s">
        <v>649</v>
      </c>
    </row>
    <row r="10768" spans="1:7">
      <c r="A10768" s="389" t="s">
        <v>562</v>
      </c>
      <c r="B10768" s="389" t="s">
        <v>517</v>
      </c>
      <c r="C10768" s="389">
        <v>0.69439434135300004</v>
      </c>
      <c r="D10768" s="389" t="s">
        <v>663</v>
      </c>
      <c r="E10768" s="389" t="s">
        <v>652</v>
      </c>
      <c r="F10768" s="389" t="s">
        <v>664</v>
      </c>
      <c r="G10768" s="389" t="s">
        <v>649</v>
      </c>
    </row>
    <row r="10769" spans="1:7">
      <c r="A10769" s="389" t="s">
        <v>514</v>
      </c>
      <c r="B10769" s="389" t="s">
        <v>517</v>
      </c>
      <c r="C10769" s="389">
        <v>5.2258089626500004</v>
      </c>
      <c r="D10769" s="389" t="s">
        <v>663</v>
      </c>
      <c r="E10769" s="389" t="s">
        <v>652</v>
      </c>
      <c r="F10769" s="389" t="s">
        <v>664</v>
      </c>
      <c r="G10769" s="389" t="s">
        <v>649</v>
      </c>
    </row>
    <row r="10770" spans="1:7">
      <c r="A10770" s="389" t="s">
        <v>535</v>
      </c>
      <c r="B10770" s="389" t="s">
        <v>517</v>
      </c>
      <c r="C10770" s="389">
        <v>5.8522959982299998</v>
      </c>
      <c r="D10770" s="389" t="s">
        <v>663</v>
      </c>
      <c r="E10770" s="389" t="s">
        <v>652</v>
      </c>
      <c r="F10770" s="389" t="s">
        <v>664</v>
      </c>
      <c r="G10770" s="389" t="s">
        <v>649</v>
      </c>
    </row>
    <row r="10771" spans="1:7">
      <c r="A10771" s="389" t="s">
        <v>576</v>
      </c>
      <c r="B10771" s="389" t="s">
        <v>517</v>
      </c>
      <c r="C10771" s="389">
        <v>7.1225485578400001</v>
      </c>
      <c r="D10771" s="389" t="s">
        <v>663</v>
      </c>
      <c r="E10771" s="389" t="s">
        <v>652</v>
      </c>
      <c r="F10771" s="389" t="s">
        <v>664</v>
      </c>
      <c r="G10771" s="389" t="s">
        <v>649</v>
      </c>
    </row>
    <row r="10772" spans="1:7">
      <c r="A10772" s="389" t="s">
        <v>576</v>
      </c>
      <c r="B10772" s="389" t="s">
        <v>517</v>
      </c>
      <c r="C10772" s="389">
        <v>7.1225485578400001</v>
      </c>
      <c r="D10772" s="389" t="s">
        <v>663</v>
      </c>
      <c r="E10772" s="389" t="s">
        <v>652</v>
      </c>
      <c r="F10772" s="389" t="s">
        <v>664</v>
      </c>
      <c r="G10772" s="389" t="s">
        <v>649</v>
      </c>
    </row>
    <row r="10773" spans="1:7">
      <c r="A10773" s="389" t="s">
        <v>578</v>
      </c>
      <c r="B10773" s="389" t="s">
        <v>517</v>
      </c>
      <c r="C10773" s="389">
        <v>7.1225485578400001</v>
      </c>
      <c r="D10773" s="389" t="s">
        <v>663</v>
      </c>
      <c r="E10773" s="389" t="s">
        <v>652</v>
      </c>
      <c r="F10773" s="389" t="s">
        <v>664</v>
      </c>
      <c r="G10773" s="389" t="s">
        <v>649</v>
      </c>
    </row>
    <row r="10774" spans="1:7">
      <c r="A10774" s="389" t="s">
        <v>578</v>
      </c>
      <c r="B10774" s="389" t="s">
        <v>517</v>
      </c>
      <c r="C10774" s="389">
        <v>7.1225485578400001</v>
      </c>
      <c r="D10774" s="389" t="s">
        <v>663</v>
      </c>
      <c r="E10774" s="389" t="s">
        <v>652</v>
      </c>
      <c r="F10774" s="389" t="s">
        <v>664</v>
      </c>
      <c r="G10774" s="389" t="s">
        <v>649</v>
      </c>
    </row>
    <row r="10775" spans="1:7">
      <c r="A10775" s="389" t="s">
        <v>578</v>
      </c>
      <c r="B10775" s="389" t="s">
        <v>517</v>
      </c>
      <c r="C10775" s="389">
        <v>7.1225485578400001</v>
      </c>
      <c r="D10775" s="389" t="s">
        <v>663</v>
      </c>
      <c r="E10775" s="389" t="s">
        <v>652</v>
      </c>
      <c r="F10775" s="389" t="s">
        <v>664</v>
      </c>
      <c r="G10775" s="389" t="s">
        <v>649</v>
      </c>
    </row>
    <row r="10776" spans="1:7">
      <c r="A10776" s="389" t="s">
        <v>578</v>
      </c>
      <c r="B10776" s="389" t="s">
        <v>517</v>
      </c>
      <c r="C10776" s="389">
        <v>7.1225485578400001</v>
      </c>
      <c r="D10776" s="389" t="s">
        <v>663</v>
      </c>
      <c r="E10776" s="389" t="s">
        <v>652</v>
      </c>
      <c r="F10776" s="389" t="s">
        <v>664</v>
      </c>
      <c r="G10776" s="389" t="s">
        <v>649</v>
      </c>
    </row>
    <row r="10777" spans="1:7">
      <c r="A10777" s="389" t="s">
        <v>569</v>
      </c>
      <c r="B10777" s="389" t="s">
        <v>517</v>
      </c>
      <c r="C10777" s="389">
        <v>4.2689131058900003</v>
      </c>
      <c r="D10777" s="389" t="s">
        <v>663</v>
      </c>
      <c r="E10777" s="389" t="s">
        <v>652</v>
      </c>
      <c r="F10777" s="389" t="s">
        <v>664</v>
      </c>
      <c r="G10777" s="389" t="s">
        <v>649</v>
      </c>
    </row>
    <row r="10778" spans="1:7">
      <c r="A10778" s="389" t="s">
        <v>535</v>
      </c>
      <c r="B10778" s="389" t="s">
        <v>517</v>
      </c>
      <c r="C10778" s="389">
        <v>9.2775851023199998</v>
      </c>
      <c r="D10778" s="389" t="s">
        <v>663</v>
      </c>
      <c r="E10778" s="389" t="s">
        <v>652</v>
      </c>
      <c r="F10778" s="389" t="s">
        <v>664</v>
      </c>
      <c r="G10778" s="389" t="s">
        <v>649</v>
      </c>
    </row>
    <row r="10779" spans="1:7">
      <c r="A10779" s="389" t="s">
        <v>514</v>
      </c>
      <c r="B10779" s="389" t="s">
        <v>517</v>
      </c>
      <c r="C10779" s="389">
        <v>2.8138281056599999</v>
      </c>
      <c r="D10779" s="389" t="s">
        <v>663</v>
      </c>
      <c r="E10779" s="389" t="s">
        <v>652</v>
      </c>
      <c r="F10779" s="389" t="s">
        <v>664</v>
      </c>
      <c r="G10779" s="389" t="s">
        <v>649</v>
      </c>
    </row>
    <row r="10780" spans="1:7">
      <c r="A10780" s="389" t="s">
        <v>535</v>
      </c>
      <c r="B10780" s="389" t="s">
        <v>517</v>
      </c>
      <c r="C10780" s="389">
        <v>8.2011025926399999</v>
      </c>
      <c r="D10780" s="389" t="s">
        <v>663</v>
      </c>
      <c r="E10780" s="389" t="s">
        <v>652</v>
      </c>
      <c r="F10780" s="389" t="s">
        <v>664</v>
      </c>
      <c r="G10780" s="389" t="s">
        <v>649</v>
      </c>
    </row>
    <row r="10781" spans="1:7">
      <c r="A10781" s="389" t="s">
        <v>535</v>
      </c>
      <c r="B10781" s="389" t="s">
        <v>517</v>
      </c>
      <c r="C10781" s="389">
        <v>8.2011025926399999</v>
      </c>
      <c r="D10781" s="389" t="s">
        <v>663</v>
      </c>
      <c r="E10781" s="389" t="s">
        <v>652</v>
      </c>
      <c r="F10781" s="389" t="s">
        <v>664</v>
      </c>
      <c r="G10781" s="389" t="s">
        <v>649</v>
      </c>
    </row>
    <row r="10782" spans="1:7">
      <c r="A10782" s="389" t="s">
        <v>514</v>
      </c>
      <c r="B10782" s="389" t="s">
        <v>517</v>
      </c>
      <c r="C10782" s="389">
        <v>6.1312464879100004</v>
      </c>
      <c r="D10782" s="389" t="s">
        <v>663</v>
      </c>
      <c r="E10782" s="389" t="s">
        <v>652</v>
      </c>
      <c r="F10782" s="389" t="s">
        <v>664</v>
      </c>
      <c r="G10782" s="389" t="s">
        <v>649</v>
      </c>
    </row>
    <row r="10783" spans="1:7">
      <c r="A10783" s="389" t="s">
        <v>514</v>
      </c>
      <c r="B10783" s="389" t="s">
        <v>517</v>
      </c>
      <c r="C10783" s="389">
        <v>6.1312464879100004</v>
      </c>
      <c r="D10783" s="389" t="s">
        <v>663</v>
      </c>
      <c r="E10783" s="389" t="s">
        <v>652</v>
      </c>
      <c r="F10783" s="389" t="s">
        <v>664</v>
      </c>
      <c r="G10783" s="389" t="s">
        <v>649</v>
      </c>
    </row>
    <row r="10784" spans="1:7">
      <c r="A10784" s="389" t="s">
        <v>525</v>
      </c>
      <c r="B10784" s="389" t="s">
        <v>517</v>
      </c>
      <c r="C10784" s="389">
        <v>0.535275814648</v>
      </c>
      <c r="D10784" s="389" t="s">
        <v>663</v>
      </c>
      <c r="E10784" s="389" t="s">
        <v>652</v>
      </c>
      <c r="F10784" s="389" t="s">
        <v>664</v>
      </c>
      <c r="G10784" s="389" t="s">
        <v>649</v>
      </c>
    </row>
    <row r="10785" spans="1:7">
      <c r="A10785" s="389" t="s">
        <v>567</v>
      </c>
      <c r="B10785" s="389" t="s">
        <v>517</v>
      </c>
      <c r="C10785" s="389">
        <v>8.9011939239100002</v>
      </c>
      <c r="D10785" s="389" t="s">
        <v>663</v>
      </c>
      <c r="E10785" s="389" t="s">
        <v>652</v>
      </c>
      <c r="F10785" s="389" t="s">
        <v>664</v>
      </c>
      <c r="G10785" s="389" t="s">
        <v>649</v>
      </c>
    </row>
    <row r="10786" spans="1:7">
      <c r="A10786" s="389" t="s">
        <v>567</v>
      </c>
      <c r="B10786" s="389" t="s">
        <v>517</v>
      </c>
      <c r="C10786" s="389">
        <v>8.9011939239100002</v>
      </c>
      <c r="D10786" s="389" t="s">
        <v>663</v>
      </c>
      <c r="E10786" s="389" t="s">
        <v>652</v>
      </c>
      <c r="F10786" s="389" t="s">
        <v>664</v>
      </c>
      <c r="G10786" s="389" t="s">
        <v>649</v>
      </c>
    </row>
    <row r="10787" spans="1:7">
      <c r="A10787" s="389" t="s">
        <v>535</v>
      </c>
      <c r="B10787" s="389" t="s">
        <v>517</v>
      </c>
      <c r="C10787" s="389">
        <v>1.0255674013</v>
      </c>
      <c r="D10787" s="389" t="s">
        <v>663</v>
      </c>
      <c r="E10787" s="389" t="s">
        <v>652</v>
      </c>
      <c r="F10787" s="389" t="s">
        <v>664</v>
      </c>
      <c r="G10787" s="389" t="s">
        <v>649</v>
      </c>
    </row>
    <row r="10788" spans="1:7">
      <c r="A10788" s="389" t="s">
        <v>514</v>
      </c>
      <c r="B10788" s="389" t="s">
        <v>517</v>
      </c>
      <c r="C10788" s="389">
        <v>9.2781303046100003</v>
      </c>
      <c r="D10788" s="389" t="s">
        <v>663</v>
      </c>
      <c r="E10788" s="389" t="s">
        <v>652</v>
      </c>
      <c r="F10788" s="389" t="s">
        <v>664</v>
      </c>
      <c r="G10788" s="389" t="s">
        <v>649</v>
      </c>
    </row>
    <row r="10789" spans="1:7">
      <c r="A10789" s="389" t="s">
        <v>578</v>
      </c>
      <c r="B10789" s="389" t="s">
        <v>517</v>
      </c>
      <c r="C10789" s="389">
        <v>1.6413571762300001</v>
      </c>
      <c r="D10789" s="389" t="s">
        <v>663</v>
      </c>
      <c r="E10789" s="389" t="s">
        <v>652</v>
      </c>
      <c r="F10789" s="389" t="s">
        <v>664</v>
      </c>
      <c r="G10789" s="389" t="s">
        <v>649</v>
      </c>
    </row>
    <row r="10790" spans="1:7">
      <c r="A10790" s="389" t="s">
        <v>567</v>
      </c>
      <c r="B10790" s="389" t="s">
        <v>517</v>
      </c>
      <c r="C10790" s="389">
        <v>13.5526836426</v>
      </c>
      <c r="D10790" s="389" t="s">
        <v>663</v>
      </c>
      <c r="E10790" s="389" t="s">
        <v>652</v>
      </c>
      <c r="F10790" s="389" t="s">
        <v>664</v>
      </c>
      <c r="G10790" s="389" t="s">
        <v>649</v>
      </c>
    </row>
    <row r="10791" spans="1:7">
      <c r="A10791" s="389" t="s">
        <v>567</v>
      </c>
      <c r="B10791" s="389" t="s">
        <v>517</v>
      </c>
      <c r="C10791" s="389">
        <v>13.5526836426</v>
      </c>
      <c r="D10791" s="389" t="s">
        <v>663</v>
      </c>
      <c r="E10791" s="389" t="s">
        <v>652</v>
      </c>
      <c r="F10791" s="389" t="s">
        <v>664</v>
      </c>
      <c r="G10791" s="389" t="s">
        <v>649</v>
      </c>
    </row>
    <row r="10792" spans="1:7">
      <c r="A10792" s="389" t="s">
        <v>527</v>
      </c>
      <c r="B10792" s="389" t="s">
        <v>517</v>
      </c>
      <c r="C10792" s="389">
        <v>3.31979356674</v>
      </c>
      <c r="D10792" s="389" t="s">
        <v>663</v>
      </c>
      <c r="E10792" s="389" t="s">
        <v>652</v>
      </c>
      <c r="F10792" s="389" t="s">
        <v>664</v>
      </c>
      <c r="G10792" s="389" t="s">
        <v>649</v>
      </c>
    </row>
    <row r="10793" spans="1:7">
      <c r="A10793" s="389" t="s">
        <v>526</v>
      </c>
      <c r="B10793" s="389" t="s">
        <v>517</v>
      </c>
      <c r="C10793" s="389">
        <v>2.6231047192800001</v>
      </c>
      <c r="D10793" s="389" t="s">
        <v>663</v>
      </c>
      <c r="E10793" s="389" t="s">
        <v>652</v>
      </c>
      <c r="F10793" s="389" t="s">
        <v>664</v>
      </c>
      <c r="G10793" s="389" t="s">
        <v>649</v>
      </c>
    </row>
    <row r="10794" spans="1:7">
      <c r="A10794" s="389" t="s">
        <v>578</v>
      </c>
      <c r="B10794" s="389" t="s">
        <v>517</v>
      </c>
      <c r="C10794" s="389">
        <v>1.80043336805</v>
      </c>
      <c r="D10794" s="389" t="s">
        <v>663</v>
      </c>
      <c r="E10794" s="389" t="s">
        <v>652</v>
      </c>
      <c r="F10794" s="389" t="s">
        <v>664</v>
      </c>
      <c r="G10794" s="389" t="s">
        <v>649</v>
      </c>
    </row>
    <row r="10795" spans="1:7">
      <c r="A10795" s="389" t="s">
        <v>563</v>
      </c>
      <c r="B10795" s="389" t="s">
        <v>517</v>
      </c>
      <c r="C10795" s="389">
        <v>6.2335046084599997</v>
      </c>
      <c r="D10795" s="389" t="s">
        <v>663</v>
      </c>
      <c r="E10795" s="389" t="s">
        <v>652</v>
      </c>
      <c r="F10795" s="389" t="s">
        <v>664</v>
      </c>
      <c r="G10795" s="389" t="s">
        <v>649</v>
      </c>
    </row>
    <row r="10796" spans="1:7">
      <c r="A10796" s="389" t="s">
        <v>571</v>
      </c>
      <c r="B10796" s="389" t="s">
        <v>517</v>
      </c>
      <c r="C10796" s="389">
        <v>2.3949981188799998</v>
      </c>
      <c r="D10796" s="389" t="s">
        <v>663</v>
      </c>
      <c r="E10796" s="389" t="s">
        <v>652</v>
      </c>
      <c r="F10796" s="389" t="s">
        <v>664</v>
      </c>
      <c r="G10796" s="389" t="s">
        <v>649</v>
      </c>
    </row>
    <row r="10797" spans="1:7">
      <c r="A10797" s="389" t="s">
        <v>571</v>
      </c>
      <c r="B10797" s="389" t="s">
        <v>517</v>
      </c>
      <c r="C10797" s="389">
        <v>2.3949981188799998</v>
      </c>
      <c r="D10797" s="389" t="s">
        <v>663</v>
      </c>
      <c r="E10797" s="389" t="s">
        <v>652</v>
      </c>
      <c r="F10797" s="389" t="s">
        <v>664</v>
      </c>
      <c r="G10797" s="389" t="s">
        <v>649</v>
      </c>
    </row>
    <row r="10798" spans="1:7">
      <c r="A10798" s="389" t="s">
        <v>571</v>
      </c>
      <c r="B10798" s="389" t="s">
        <v>517</v>
      </c>
      <c r="C10798" s="389">
        <v>2.3949981188799998</v>
      </c>
      <c r="D10798" s="389" t="s">
        <v>663</v>
      </c>
      <c r="E10798" s="389" t="s">
        <v>652</v>
      </c>
      <c r="F10798" s="389" t="s">
        <v>664</v>
      </c>
      <c r="G10798" s="389" t="s">
        <v>649</v>
      </c>
    </row>
    <row r="10799" spans="1:7">
      <c r="A10799" s="389" t="s">
        <v>535</v>
      </c>
      <c r="B10799" s="389" t="s">
        <v>517</v>
      </c>
      <c r="C10799" s="389">
        <v>9.3688114072600008</v>
      </c>
      <c r="D10799" s="389" t="s">
        <v>663</v>
      </c>
      <c r="E10799" s="389" t="s">
        <v>652</v>
      </c>
      <c r="F10799" s="389" t="s">
        <v>664</v>
      </c>
      <c r="G10799" s="389" t="s">
        <v>649</v>
      </c>
    </row>
    <row r="10800" spans="1:7">
      <c r="A10800" s="389" t="s">
        <v>581</v>
      </c>
      <c r="B10800" s="389" t="s">
        <v>517</v>
      </c>
      <c r="C10800" s="389">
        <v>15.6270405832999</v>
      </c>
      <c r="D10800" s="389" t="s">
        <v>663</v>
      </c>
      <c r="E10800" s="389" t="s">
        <v>652</v>
      </c>
      <c r="F10800" s="389" t="s">
        <v>664</v>
      </c>
      <c r="G10800" s="389" t="s">
        <v>649</v>
      </c>
    </row>
    <row r="10801" spans="1:7">
      <c r="A10801" s="389" t="s">
        <v>524</v>
      </c>
      <c r="B10801" s="389" t="s">
        <v>517</v>
      </c>
      <c r="C10801" s="389">
        <v>7.5549693585500002</v>
      </c>
      <c r="D10801" s="389" t="s">
        <v>663</v>
      </c>
      <c r="E10801" s="389" t="s">
        <v>652</v>
      </c>
      <c r="F10801" s="389" t="s">
        <v>664</v>
      </c>
      <c r="G10801" s="389" t="s">
        <v>649</v>
      </c>
    </row>
    <row r="10802" spans="1:7">
      <c r="A10802" s="389" t="s">
        <v>578</v>
      </c>
      <c r="B10802" s="389" t="s">
        <v>517</v>
      </c>
      <c r="C10802" s="389">
        <v>3.0162357050800002</v>
      </c>
      <c r="D10802" s="389" t="s">
        <v>663</v>
      </c>
      <c r="E10802" s="389" t="s">
        <v>652</v>
      </c>
      <c r="F10802" s="389" t="s">
        <v>664</v>
      </c>
      <c r="G10802" s="389" t="s">
        <v>649</v>
      </c>
    </row>
    <row r="10803" spans="1:7">
      <c r="A10803" s="389" t="s">
        <v>535</v>
      </c>
      <c r="B10803" s="389" t="s">
        <v>517</v>
      </c>
      <c r="C10803" s="389">
        <v>5.7492367308099999</v>
      </c>
      <c r="D10803" s="389" t="s">
        <v>663</v>
      </c>
      <c r="E10803" s="389" t="s">
        <v>652</v>
      </c>
      <c r="F10803" s="389" t="s">
        <v>664</v>
      </c>
      <c r="G10803" s="389" t="s">
        <v>649</v>
      </c>
    </row>
    <row r="10804" spans="1:7">
      <c r="A10804" s="389" t="s">
        <v>526</v>
      </c>
      <c r="B10804" s="389" t="s">
        <v>517</v>
      </c>
      <c r="C10804" s="389">
        <v>2.0758051437399998</v>
      </c>
      <c r="D10804" s="389" t="s">
        <v>663</v>
      </c>
      <c r="E10804" s="389" t="s">
        <v>652</v>
      </c>
      <c r="F10804" s="389" t="s">
        <v>664</v>
      </c>
      <c r="G10804" s="389" t="s">
        <v>649</v>
      </c>
    </row>
    <row r="10805" spans="1:7">
      <c r="A10805" s="389" t="s">
        <v>578</v>
      </c>
      <c r="B10805" s="389" t="s">
        <v>517</v>
      </c>
      <c r="C10805" s="389">
        <v>10.2128189568</v>
      </c>
      <c r="D10805" s="389" t="s">
        <v>663</v>
      </c>
      <c r="E10805" s="389" t="s">
        <v>652</v>
      </c>
      <c r="F10805" s="389" t="s">
        <v>664</v>
      </c>
      <c r="G10805" s="389" t="s">
        <v>649</v>
      </c>
    </row>
    <row r="10806" spans="1:7">
      <c r="A10806" s="389" t="s">
        <v>535</v>
      </c>
      <c r="B10806" s="389" t="s">
        <v>517</v>
      </c>
      <c r="C10806" s="389">
        <v>1.17901068598</v>
      </c>
      <c r="D10806" s="389" t="s">
        <v>663</v>
      </c>
      <c r="E10806" s="389" t="s">
        <v>652</v>
      </c>
      <c r="F10806" s="389" t="s">
        <v>664</v>
      </c>
      <c r="G10806" s="389" t="s">
        <v>649</v>
      </c>
    </row>
    <row r="10807" spans="1:7">
      <c r="A10807" s="389" t="s">
        <v>535</v>
      </c>
      <c r="B10807" s="389" t="s">
        <v>517</v>
      </c>
      <c r="C10807" s="389">
        <v>1.11688625744</v>
      </c>
      <c r="D10807" s="389" t="s">
        <v>663</v>
      </c>
      <c r="E10807" s="389" t="s">
        <v>652</v>
      </c>
      <c r="F10807" s="389" t="s">
        <v>664</v>
      </c>
      <c r="G10807" s="389" t="s">
        <v>649</v>
      </c>
    </row>
    <row r="10808" spans="1:7">
      <c r="A10808" s="389" t="s">
        <v>525</v>
      </c>
      <c r="B10808" s="389" t="s">
        <v>517</v>
      </c>
      <c r="C10808" s="389">
        <v>15.6591086939</v>
      </c>
      <c r="D10808" s="389" t="s">
        <v>663</v>
      </c>
      <c r="E10808" s="389" t="s">
        <v>652</v>
      </c>
      <c r="F10808" s="389" t="s">
        <v>664</v>
      </c>
      <c r="G10808" s="389" t="s">
        <v>649</v>
      </c>
    </row>
    <row r="10809" spans="1:7">
      <c r="A10809" s="389" t="s">
        <v>568</v>
      </c>
      <c r="B10809" s="389" t="s">
        <v>517</v>
      </c>
      <c r="C10809" s="389">
        <v>15.6591086939</v>
      </c>
      <c r="D10809" s="389" t="s">
        <v>663</v>
      </c>
      <c r="E10809" s="389" t="s">
        <v>652</v>
      </c>
      <c r="F10809" s="389" t="s">
        <v>664</v>
      </c>
      <c r="G10809" s="389" t="s">
        <v>649</v>
      </c>
    </row>
    <row r="10810" spans="1:7">
      <c r="A10810" s="389" t="s">
        <v>526</v>
      </c>
      <c r="B10810" s="389" t="s">
        <v>517</v>
      </c>
      <c r="C10810" s="389">
        <v>1.6989432657600001</v>
      </c>
      <c r="D10810" s="389" t="s">
        <v>663</v>
      </c>
      <c r="E10810" s="389" t="s">
        <v>652</v>
      </c>
      <c r="F10810" s="389" t="s">
        <v>664</v>
      </c>
      <c r="G10810" s="389" t="s">
        <v>649</v>
      </c>
    </row>
    <row r="10811" spans="1:7">
      <c r="A10811" s="389" t="s">
        <v>514</v>
      </c>
      <c r="B10811" s="389" t="s">
        <v>517</v>
      </c>
      <c r="C10811" s="389">
        <v>1.6989432657600001</v>
      </c>
      <c r="D10811" s="389" t="s">
        <v>663</v>
      </c>
      <c r="E10811" s="389" t="s">
        <v>652</v>
      </c>
      <c r="F10811" s="389" t="s">
        <v>664</v>
      </c>
      <c r="G10811" s="389" t="s">
        <v>649</v>
      </c>
    </row>
    <row r="10812" spans="1:7">
      <c r="A10812" s="389" t="s">
        <v>526</v>
      </c>
      <c r="B10812" s="389" t="s">
        <v>517</v>
      </c>
      <c r="C10812" s="389">
        <v>6.47112807266</v>
      </c>
      <c r="D10812" s="389" t="s">
        <v>663</v>
      </c>
      <c r="E10812" s="389" t="s">
        <v>652</v>
      </c>
      <c r="F10812" s="389" t="s">
        <v>664</v>
      </c>
      <c r="G10812" s="389" t="s">
        <v>649</v>
      </c>
    </row>
    <row r="10813" spans="1:7">
      <c r="A10813" s="389" t="s">
        <v>526</v>
      </c>
      <c r="B10813" s="389" t="s">
        <v>517</v>
      </c>
      <c r="C10813" s="389">
        <v>18.009654509899899</v>
      </c>
      <c r="D10813" s="389" t="s">
        <v>663</v>
      </c>
      <c r="E10813" s="389" t="s">
        <v>652</v>
      </c>
      <c r="F10813" s="389" t="s">
        <v>664</v>
      </c>
      <c r="G10813" s="389" t="s">
        <v>649</v>
      </c>
    </row>
    <row r="10814" spans="1:7">
      <c r="A10814" s="389" t="s">
        <v>581</v>
      </c>
      <c r="B10814" s="389" t="s">
        <v>517</v>
      </c>
      <c r="C10814" s="389">
        <v>4.9218681472899997</v>
      </c>
      <c r="D10814" s="389" t="s">
        <v>663</v>
      </c>
      <c r="E10814" s="389" t="s">
        <v>652</v>
      </c>
      <c r="F10814" s="389" t="s">
        <v>664</v>
      </c>
      <c r="G10814" s="389" t="s">
        <v>649</v>
      </c>
    </row>
    <row r="10815" spans="1:7">
      <c r="A10815" s="389" t="s">
        <v>581</v>
      </c>
      <c r="B10815" s="389" t="s">
        <v>517</v>
      </c>
      <c r="C10815" s="389">
        <v>4.9218681472899997</v>
      </c>
      <c r="D10815" s="389" t="s">
        <v>663</v>
      </c>
      <c r="E10815" s="389" t="s">
        <v>652</v>
      </c>
      <c r="F10815" s="389" t="s">
        <v>664</v>
      </c>
      <c r="G10815" s="389" t="s">
        <v>649</v>
      </c>
    </row>
    <row r="10816" spans="1:7">
      <c r="A10816" s="389" t="s">
        <v>562</v>
      </c>
      <c r="B10816" s="389" t="s">
        <v>517</v>
      </c>
      <c r="C10816" s="389">
        <v>17.028307329299899</v>
      </c>
      <c r="D10816" s="389" t="s">
        <v>663</v>
      </c>
      <c r="E10816" s="389" t="s">
        <v>652</v>
      </c>
      <c r="F10816" s="389" t="s">
        <v>664</v>
      </c>
      <c r="G10816" s="389" t="s">
        <v>649</v>
      </c>
    </row>
    <row r="10817" spans="1:7">
      <c r="A10817" s="389" t="s">
        <v>581</v>
      </c>
      <c r="B10817" s="389" t="s">
        <v>517</v>
      </c>
      <c r="C10817" s="389">
        <v>23.7333713252</v>
      </c>
      <c r="D10817" s="389" t="s">
        <v>663</v>
      </c>
      <c r="E10817" s="389" t="s">
        <v>652</v>
      </c>
      <c r="F10817" s="389" t="s">
        <v>664</v>
      </c>
      <c r="G10817" s="389" t="s">
        <v>649</v>
      </c>
    </row>
    <row r="10818" spans="1:7">
      <c r="A10818" s="389" t="s">
        <v>581</v>
      </c>
      <c r="B10818" s="389" t="s">
        <v>517</v>
      </c>
      <c r="C10818" s="389">
        <v>23.7333713252</v>
      </c>
      <c r="D10818" s="389" t="s">
        <v>663</v>
      </c>
      <c r="E10818" s="389" t="s">
        <v>652</v>
      </c>
      <c r="F10818" s="389" t="s">
        <v>664</v>
      </c>
      <c r="G10818" s="389" t="s">
        <v>649</v>
      </c>
    </row>
    <row r="10819" spans="1:7">
      <c r="A10819" s="389" t="s">
        <v>555</v>
      </c>
      <c r="B10819" s="389" t="s">
        <v>517</v>
      </c>
      <c r="C10819" s="389">
        <v>4.8263007900500003</v>
      </c>
      <c r="D10819" s="389" t="s">
        <v>663</v>
      </c>
      <c r="E10819" s="389" t="s">
        <v>652</v>
      </c>
      <c r="F10819" s="389" t="s">
        <v>664</v>
      </c>
      <c r="G10819" s="389" t="s">
        <v>649</v>
      </c>
    </row>
    <row r="10820" spans="1:7">
      <c r="A10820" s="389" t="s">
        <v>578</v>
      </c>
      <c r="B10820" s="389" t="s">
        <v>517</v>
      </c>
      <c r="C10820" s="389">
        <v>4.8263007900500003</v>
      </c>
      <c r="D10820" s="389" t="s">
        <v>663</v>
      </c>
      <c r="E10820" s="389" t="s">
        <v>652</v>
      </c>
      <c r="F10820" s="389" t="s">
        <v>664</v>
      </c>
      <c r="G10820" s="389" t="s">
        <v>649</v>
      </c>
    </row>
    <row r="10821" spans="1:7">
      <c r="A10821" s="389" t="s">
        <v>581</v>
      </c>
      <c r="B10821" s="389" t="s">
        <v>517</v>
      </c>
      <c r="C10821" s="389">
        <v>2.3791708304000001</v>
      </c>
      <c r="D10821" s="389" t="s">
        <v>663</v>
      </c>
      <c r="E10821" s="389" t="s">
        <v>652</v>
      </c>
      <c r="F10821" s="389" t="s">
        <v>664</v>
      </c>
      <c r="G10821" s="389" t="s">
        <v>649</v>
      </c>
    </row>
    <row r="10822" spans="1:7">
      <c r="A10822" s="389" t="s">
        <v>514</v>
      </c>
      <c r="B10822" s="389" t="s">
        <v>517</v>
      </c>
      <c r="C10822" s="389">
        <v>7.2240468910100004</v>
      </c>
      <c r="D10822" s="389" t="s">
        <v>663</v>
      </c>
      <c r="E10822" s="389" t="s">
        <v>652</v>
      </c>
      <c r="F10822" s="389" t="s">
        <v>664</v>
      </c>
      <c r="G10822" s="389" t="s">
        <v>649</v>
      </c>
    </row>
    <row r="10823" spans="1:7">
      <c r="A10823" s="389" t="s">
        <v>514</v>
      </c>
      <c r="B10823" s="389" t="s">
        <v>517</v>
      </c>
      <c r="C10823" s="389">
        <v>0.82935333806699996</v>
      </c>
      <c r="D10823" s="389" t="s">
        <v>663</v>
      </c>
      <c r="E10823" s="389" t="s">
        <v>652</v>
      </c>
      <c r="F10823" s="389" t="s">
        <v>664</v>
      </c>
      <c r="G10823" s="389" t="s">
        <v>649</v>
      </c>
    </row>
    <row r="10824" spans="1:7">
      <c r="A10824" s="389" t="s">
        <v>535</v>
      </c>
      <c r="B10824" s="389" t="s">
        <v>517</v>
      </c>
      <c r="C10824" s="389">
        <v>2.2276106705099998</v>
      </c>
      <c r="D10824" s="389" t="s">
        <v>663</v>
      </c>
      <c r="E10824" s="389" t="s">
        <v>652</v>
      </c>
      <c r="F10824" s="389" t="s">
        <v>664</v>
      </c>
      <c r="G10824" s="389" t="s">
        <v>649</v>
      </c>
    </row>
    <row r="10825" spans="1:7">
      <c r="A10825" s="389" t="s">
        <v>527</v>
      </c>
      <c r="B10825" s="389" t="s">
        <v>517</v>
      </c>
      <c r="C10825" s="389">
        <v>9.9281638010800002</v>
      </c>
      <c r="D10825" s="389" t="s">
        <v>663</v>
      </c>
      <c r="E10825" s="389" t="s">
        <v>652</v>
      </c>
      <c r="F10825" s="389" t="s">
        <v>664</v>
      </c>
      <c r="G10825" s="389" t="s">
        <v>649</v>
      </c>
    </row>
    <row r="10826" spans="1:7">
      <c r="A10826" s="389" t="s">
        <v>526</v>
      </c>
      <c r="B10826" s="389" t="s">
        <v>517</v>
      </c>
      <c r="C10826" s="389">
        <v>6.6073731101300002</v>
      </c>
      <c r="D10826" s="389" t="s">
        <v>663</v>
      </c>
      <c r="E10826" s="389" t="s">
        <v>652</v>
      </c>
      <c r="F10826" s="389" t="s">
        <v>664</v>
      </c>
      <c r="G10826" s="389" t="s">
        <v>649</v>
      </c>
    </row>
    <row r="10827" spans="1:7">
      <c r="A10827" s="389" t="s">
        <v>535</v>
      </c>
      <c r="B10827" s="389" t="s">
        <v>517</v>
      </c>
      <c r="C10827" s="389">
        <v>2.5991043178300002</v>
      </c>
      <c r="D10827" s="389" t="s">
        <v>663</v>
      </c>
      <c r="E10827" s="389" t="s">
        <v>652</v>
      </c>
      <c r="F10827" s="389" t="s">
        <v>664</v>
      </c>
      <c r="G10827" s="389" t="s">
        <v>649</v>
      </c>
    </row>
    <row r="10828" spans="1:7">
      <c r="A10828" s="389" t="s">
        <v>526</v>
      </c>
      <c r="B10828" s="389" t="s">
        <v>517</v>
      </c>
      <c r="C10828" s="389">
        <v>37.394739113299899</v>
      </c>
      <c r="D10828" s="389" t="s">
        <v>663</v>
      </c>
      <c r="E10828" s="389" t="s">
        <v>652</v>
      </c>
      <c r="F10828" s="389" t="s">
        <v>664</v>
      </c>
      <c r="G10828" s="389" t="s">
        <v>649</v>
      </c>
    </row>
    <row r="10829" spans="1:7">
      <c r="A10829" s="389" t="s">
        <v>514</v>
      </c>
      <c r="B10829" s="389" t="s">
        <v>517</v>
      </c>
      <c r="C10829" s="389">
        <v>37.394739113299899</v>
      </c>
      <c r="D10829" s="389" t="s">
        <v>663</v>
      </c>
      <c r="E10829" s="389" t="s">
        <v>652</v>
      </c>
      <c r="F10829" s="389" t="s">
        <v>664</v>
      </c>
      <c r="G10829" s="389" t="s">
        <v>649</v>
      </c>
    </row>
    <row r="10830" spans="1:7">
      <c r="A10830" s="389" t="s">
        <v>551</v>
      </c>
      <c r="B10830" s="389" t="s">
        <v>517</v>
      </c>
      <c r="C10830" s="389">
        <v>39.624153871399898</v>
      </c>
      <c r="D10830" s="389" t="s">
        <v>663</v>
      </c>
      <c r="E10830" s="389" t="s">
        <v>652</v>
      </c>
      <c r="F10830" s="389" t="s">
        <v>664</v>
      </c>
      <c r="G10830" s="389" t="s">
        <v>649</v>
      </c>
    </row>
    <row r="10831" spans="1:7">
      <c r="A10831" s="389" t="s">
        <v>551</v>
      </c>
      <c r="B10831" s="389" t="s">
        <v>517</v>
      </c>
      <c r="C10831" s="389">
        <v>39.624153871399898</v>
      </c>
      <c r="D10831" s="389" t="s">
        <v>663</v>
      </c>
      <c r="E10831" s="389" t="s">
        <v>652</v>
      </c>
      <c r="F10831" s="389" t="s">
        <v>664</v>
      </c>
      <c r="G10831" s="389" t="s">
        <v>649</v>
      </c>
    </row>
    <row r="10832" spans="1:7">
      <c r="A10832" s="389" t="s">
        <v>551</v>
      </c>
      <c r="B10832" s="389" t="s">
        <v>517</v>
      </c>
      <c r="C10832" s="389">
        <v>39.624153871399898</v>
      </c>
      <c r="D10832" s="389" t="s">
        <v>663</v>
      </c>
      <c r="E10832" s="389" t="s">
        <v>652</v>
      </c>
      <c r="F10832" s="389" t="s">
        <v>664</v>
      </c>
      <c r="G10832" s="389" t="s">
        <v>649</v>
      </c>
    </row>
    <row r="10833" spans="1:7">
      <c r="A10833" s="389" t="s">
        <v>534</v>
      </c>
      <c r="B10833" s="389" t="s">
        <v>517</v>
      </c>
      <c r="C10833" s="389">
        <v>8.3261077094899996</v>
      </c>
      <c r="D10833" s="389" t="s">
        <v>663</v>
      </c>
      <c r="E10833" s="389" t="s">
        <v>652</v>
      </c>
      <c r="F10833" s="389" t="s">
        <v>664</v>
      </c>
      <c r="G10833" s="389" t="s">
        <v>649</v>
      </c>
    </row>
    <row r="10834" spans="1:7">
      <c r="A10834" s="389" t="s">
        <v>541</v>
      </c>
      <c r="B10834" s="389" t="s">
        <v>517</v>
      </c>
      <c r="C10834" s="389">
        <v>8.3261077094899996</v>
      </c>
      <c r="D10834" s="389" t="s">
        <v>663</v>
      </c>
      <c r="E10834" s="389" t="s">
        <v>652</v>
      </c>
      <c r="F10834" s="389" t="s">
        <v>664</v>
      </c>
      <c r="G10834" s="389" t="s">
        <v>649</v>
      </c>
    </row>
    <row r="10835" spans="1:7">
      <c r="A10835" s="389" t="s">
        <v>575</v>
      </c>
      <c r="B10835" s="389" t="s">
        <v>517</v>
      </c>
      <c r="C10835" s="389">
        <v>8.3261077094899996</v>
      </c>
      <c r="D10835" s="389" t="s">
        <v>663</v>
      </c>
      <c r="E10835" s="389" t="s">
        <v>652</v>
      </c>
      <c r="F10835" s="389" t="s">
        <v>664</v>
      </c>
      <c r="G10835" s="389" t="s">
        <v>649</v>
      </c>
    </row>
    <row r="10836" spans="1:7">
      <c r="A10836" s="389" t="s">
        <v>522</v>
      </c>
      <c r="B10836" s="389" t="s">
        <v>517</v>
      </c>
      <c r="C10836" s="389">
        <v>7.3824309223800002</v>
      </c>
      <c r="D10836" s="389" t="s">
        <v>663</v>
      </c>
      <c r="E10836" s="389" t="s">
        <v>652</v>
      </c>
      <c r="F10836" s="389" t="s">
        <v>664</v>
      </c>
      <c r="G10836" s="389" t="s">
        <v>649</v>
      </c>
    </row>
    <row r="10837" spans="1:7">
      <c r="A10837" s="389" t="s">
        <v>546</v>
      </c>
      <c r="B10837" s="389" t="s">
        <v>517</v>
      </c>
      <c r="C10837" s="389">
        <v>7.3824309223800002</v>
      </c>
      <c r="D10837" s="389" t="s">
        <v>663</v>
      </c>
      <c r="E10837" s="389" t="s">
        <v>652</v>
      </c>
      <c r="F10837" s="389" t="s">
        <v>664</v>
      </c>
      <c r="G10837" s="389" t="s">
        <v>649</v>
      </c>
    </row>
    <row r="10838" spans="1:7">
      <c r="A10838" s="389" t="s">
        <v>577</v>
      </c>
      <c r="B10838" s="389" t="s">
        <v>517</v>
      </c>
      <c r="C10838" s="389">
        <v>8.0527355807200003</v>
      </c>
      <c r="D10838" s="389" t="s">
        <v>663</v>
      </c>
      <c r="E10838" s="389" t="s">
        <v>652</v>
      </c>
      <c r="F10838" s="389" t="s">
        <v>664</v>
      </c>
      <c r="G10838" s="389" t="s">
        <v>649</v>
      </c>
    </row>
    <row r="10839" spans="1:7">
      <c r="A10839" s="389" t="s">
        <v>535</v>
      </c>
      <c r="B10839" s="389" t="s">
        <v>517</v>
      </c>
      <c r="C10839" s="389">
        <v>4.6840092334600003</v>
      </c>
      <c r="D10839" s="389" t="s">
        <v>663</v>
      </c>
      <c r="E10839" s="389" t="s">
        <v>652</v>
      </c>
      <c r="F10839" s="389" t="s">
        <v>664</v>
      </c>
      <c r="G10839" s="389" t="s">
        <v>649</v>
      </c>
    </row>
    <row r="10840" spans="1:7">
      <c r="A10840" s="389" t="s">
        <v>525</v>
      </c>
      <c r="B10840" s="389" t="s">
        <v>517</v>
      </c>
      <c r="C10840" s="389">
        <v>1.2636857930800001</v>
      </c>
      <c r="D10840" s="389" t="s">
        <v>663</v>
      </c>
      <c r="E10840" s="389" t="s">
        <v>652</v>
      </c>
      <c r="F10840" s="389" t="s">
        <v>664</v>
      </c>
      <c r="G10840" s="389" t="s">
        <v>649</v>
      </c>
    </row>
    <row r="10841" spans="1:7">
      <c r="A10841" s="389" t="s">
        <v>568</v>
      </c>
      <c r="B10841" s="389" t="s">
        <v>517</v>
      </c>
      <c r="C10841" s="389">
        <v>1.2636857930800001</v>
      </c>
      <c r="D10841" s="389" t="s">
        <v>663</v>
      </c>
      <c r="E10841" s="389" t="s">
        <v>652</v>
      </c>
      <c r="F10841" s="389" t="s">
        <v>664</v>
      </c>
      <c r="G10841" s="389" t="s">
        <v>649</v>
      </c>
    </row>
    <row r="10842" spans="1:7">
      <c r="A10842" s="389" t="s">
        <v>522</v>
      </c>
      <c r="B10842" s="389" t="s">
        <v>517</v>
      </c>
      <c r="C10842" s="389">
        <v>26.490105843799899</v>
      </c>
      <c r="D10842" s="389" t="s">
        <v>663</v>
      </c>
      <c r="E10842" s="389" t="s">
        <v>652</v>
      </c>
      <c r="F10842" s="389" t="s">
        <v>664</v>
      </c>
      <c r="G10842" s="389" t="s">
        <v>649</v>
      </c>
    </row>
    <row r="10843" spans="1:7">
      <c r="A10843" s="389" t="s">
        <v>578</v>
      </c>
      <c r="B10843" s="389" t="s">
        <v>517</v>
      </c>
      <c r="C10843" s="389">
        <v>10.096792642200001</v>
      </c>
      <c r="D10843" s="389" t="s">
        <v>663</v>
      </c>
      <c r="E10843" s="389" t="s">
        <v>652</v>
      </c>
      <c r="F10843" s="389" t="s">
        <v>664</v>
      </c>
      <c r="G10843" s="389" t="s">
        <v>649</v>
      </c>
    </row>
    <row r="10844" spans="1:7">
      <c r="A10844" s="389" t="s">
        <v>535</v>
      </c>
      <c r="B10844" s="389" t="s">
        <v>517</v>
      </c>
      <c r="C10844" s="389">
        <v>4.4604489797999998</v>
      </c>
      <c r="D10844" s="389" t="s">
        <v>663</v>
      </c>
      <c r="E10844" s="389" t="s">
        <v>652</v>
      </c>
      <c r="F10844" s="389" t="s">
        <v>664</v>
      </c>
      <c r="G10844" s="389" t="s">
        <v>649</v>
      </c>
    </row>
    <row r="10845" spans="1:7">
      <c r="A10845" s="389" t="s">
        <v>574</v>
      </c>
      <c r="B10845" s="389" t="s">
        <v>517</v>
      </c>
      <c r="C10845" s="389">
        <v>15.528978088000001</v>
      </c>
      <c r="D10845" s="389" t="s">
        <v>663</v>
      </c>
      <c r="E10845" s="389" t="s">
        <v>652</v>
      </c>
      <c r="F10845" s="389" t="s">
        <v>664</v>
      </c>
      <c r="G10845" s="389" t="s">
        <v>649</v>
      </c>
    </row>
    <row r="10846" spans="1:7">
      <c r="A10846" s="389" t="s">
        <v>535</v>
      </c>
      <c r="B10846" s="389" t="s">
        <v>517</v>
      </c>
      <c r="C10846" s="389">
        <v>3.1449293006899999</v>
      </c>
      <c r="D10846" s="389" t="s">
        <v>663</v>
      </c>
      <c r="E10846" s="389" t="s">
        <v>652</v>
      </c>
      <c r="F10846" s="389" t="s">
        <v>664</v>
      </c>
      <c r="G10846" s="389" t="s">
        <v>649</v>
      </c>
    </row>
    <row r="10847" spans="1:7">
      <c r="A10847" s="389" t="s">
        <v>581</v>
      </c>
      <c r="B10847" s="389" t="s">
        <v>517</v>
      </c>
      <c r="C10847" s="389">
        <v>12.1808889637999</v>
      </c>
      <c r="D10847" s="389" t="s">
        <v>663</v>
      </c>
      <c r="E10847" s="389" t="s">
        <v>652</v>
      </c>
      <c r="F10847" s="389" t="s">
        <v>664</v>
      </c>
      <c r="G10847" s="389" t="s">
        <v>649</v>
      </c>
    </row>
    <row r="10848" spans="1:7">
      <c r="A10848" s="389" t="s">
        <v>525</v>
      </c>
      <c r="B10848" s="389" t="s">
        <v>517</v>
      </c>
      <c r="C10848" s="389">
        <v>3.0050482917100001</v>
      </c>
      <c r="D10848" s="389" t="s">
        <v>663</v>
      </c>
      <c r="E10848" s="389" t="s">
        <v>652</v>
      </c>
      <c r="F10848" s="389" t="s">
        <v>664</v>
      </c>
      <c r="G10848" s="389" t="s">
        <v>649</v>
      </c>
    </row>
    <row r="10849" spans="1:7">
      <c r="A10849" s="389" t="s">
        <v>563</v>
      </c>
      <c r="B10849" s="389" t="s">
        <v>517</v>
      </c>
      <c r="C10849" s="389">
        <v>13.712785177800001</v>
      </c>
      <c r="D10849" s="389" t="s">
        <v>663</v>
      </c>
      <c r="E10849" s="389" t="s">
        <v>652</v>
      </c>
      <c r="F10849" s="389" t="s">
        <v>664</v>
      </c>
      <c r="G10849" s="389" t="s">
        <v>649</v>
      </c>
    </row>
    <row r="10850" spans="1:7">
      <c r="A10850" s="389" t="s">
        <v>514</v>
      </c>
      <c r="B10850" s="389" t="s">
        <v>517</v>
      </c>
      <c r="C10850" s="389">
        <v>1.4532139417400001</v>
      </c>
      <c r="D10850" s="389" t="s">
        <v>663</v>
      </c>
      <c r="E10850" s="389" t="s">
        <v>652</v>
      </c>
      <c r="F10850" s="389" t="s">
        <v>664</v>
      </c>
      <c r="G10850" s="389" t="s">
        <v>649</v>
      </c>
    </row>
    <row r="10851" spans="1:7">
      <c r="A10851" s="389" t="s">
        <v>577</v>
      </c>
      <c r="B10851" s="389" t="s">
        <v>517</v>
      </c>
      <c r="C10851" s="389">
        <v>19.0373824375</v>
      </c>
      <c r="D10851" s="389" t="s">
        <v>663</v>
      </c>
      <c r="E10851" s="389" t="s">
        <v>652</v>
      </c>
      <c r="F10851" s="389" t="s">
        <v>664</v>
      </c>
      <c r="G10851" s="389" t="s">
        <v>649</v>
      </c>
    </row>
    <row r="10852" spans="1:7">
      <c r="A10852" s="389" t="s">
        <v>535</v>
      </c>
      <c r="B10852" s="389" t="s">
        <v>517</v>
      </c>
      <c r="C10852" s="389">
        <v>0.596050097316</v>
      </c>
      <c r="D10852" s="389" t="s">
        <v>663</v>
      </c>
      <c r="E10852" s="389" t="s">
        <v>652</v>
      </c>
      <c r="F10852" s="389" t="s">
        <v>664</v>
      </c>
      <c r="G10852" s="389" t="s">
        <v>649</v>
      </c>
    </row>
    <row r="10853" spans="1:7">
      <c r="A10853" s="389" t="s">
        <v>567</v>
      </c>
      <c r="B10853" s="389" t="s">
        <v>517</v>
      </c>
      <c r="C10853" s="389">
        <v>8.2655160659900009</v>
      </c>
      <c r="D10853" s="389" t="s">
        <v>663</v>
      </c>
      <c r="E10853" s="389" t="s">
        <v>652</v>
      </c>
      <c r="F10853" s="389" t="s">
        <v>664</v>
      </c>
      <c r="G10853" s="389" t="s">
        <v>649</v>
      </c>
    </row>
    <row r="10854" spans="1:7">
      <c r="A10854" s="389" t="s">
        <v>567</v>
      </c>
      <c r="B10854" s="389" t="s">
        <v>517</v>
      </c>
      <c r="C10854" s="389">
        <v>8.2655160659900009</v>
      </c>
      <c r="D10854" s="389" t="s">
        <v>663</v>
      </c>
      <c r="E10854" s="389" t="s">
        <v>652</v>
      </c>
      <c r="F10854" s="389" t="s">
        <v>664</v>
      </c>
      <c r="G10854" s="389" t="s">
        <v>649</v>
      </c>
    </row>
    <row r="10855" spans="1:7">
      <c r="A10855" s="389" t="s">
        <v>577</v>
      </c>
      <c r="B10855" s="389" t="s">
        <v>517</v>
      </c>
      <c r="C10855" s="389">
        <v>16.184895398399899</v>
      </c>
      <c r="D10855" s="389" t="s">
        <v>663</v>
      </c>
      <c r="E10855" s="389" t="s">
        <v>652</v>
      </c>
      <c r="F10855" s="389" t="s">
        <v>664</v>
      </c>
      <c r="G10855" s="389" t="s">
        <v>649</v>
      </c>
    </row>
    <row r="10856" spans="1:7">
      <c r="A10856" s="389" t="s">
        <v>535</v>
      </c>
      <c r="B10856" s="389" t="s">
        <v>517</v>
      </c>
      <c r="C10856" s="389">
        <v>1.0728822382900001</v>
      </c>
      <c r="D10856" s="389" t="s">
        <v>663</v>
      </c>
      <c r="E10856" s="389" t="s">
        <v>652</v>
      </c>
      <c r="F10856" s="389" t="s">
        <v>664</v>
      </c>
      <c r="G10856" s="389" t="s">
        <v>649</v>
      </c>
    </row>
    <row r="10857" spans="1:7">
      <c r="A10857" s="389" t="s">
        <v>577</v>
      </c>
      <c r="B10857" s="389" t="s">
        <v>517</v>
      </c>
      <c r="C10857" s="389">
        <v>7.4065904829000004</v>
      </c>
      <c r="D10857" s="389" t="s">
        <v>663</v>
      </c>
      <c r="E10857" s="389" t="s">
        <v>652</v>
      </c>
      <c r="F10857" s="389" t="s">
        <v>664</v>
      </c>
      <c r="G10857" s="389" t="s">
        <v>649</v>
      </c>
    </row>
    <row r="10858" spans="1:7">
      <c r="A10858" s="389" t="s">
        <v>578</v>
      </c>
      <c r="B10858" s="389" t="s">
        <v>517</v>
      </c>
      <c r="C10858" s="389">
        <v>7.4065904829000004</v>
      </c>
      <c r="D10858" s="389" t="s">
        <v>663</v>
      </c>
      <c r="E10858" s="389" t="s">
        <v>652</v>
      </c>
      <c r="F10858" s="389" t="s">
        <v>664</v>
      </c>
      <c r="G10858" s="389" t="s">
        <v>649</v>
      </c>
    </row>
    <row r="10859" spans="1:7">
      <c r="A10859" s="389" t="s">
        <v>578</v>
      </c>
      <c r="B10859" s="389" t="s">
        <v>517</v>
      </c>
      <c r="C10859" s="389">
        <v>7.4065904829000004</v>
      </c>
      <c r="D10859" s="389" t="s">
        <v>663</v>
      </c>
      <c r="E10859" s="389" t="s">
        <v>652</v>
      </c>
      <c r="F10859" s="389" t="s">
        <v>664</v>
      </c>
      <c r="G10859" s="389" t="s">
        <v>649</v>
      </c>
    </row>
    <row r="10860" spans="1:7">
      <c r="A10860" s="389" t="s">
        <v>543</v>
      </c>
      <c r="B10860" s="389" t="s">
        <v>517</v>
      </c>
      <c r="C10860" s="389">
        <v>17.738140949799899</v>
      </c>
      <c r="D10860" s="389" t="s">
        <v>663</v>
      </c>
      <c r="E10860" s="389" t="s">
        <v>652</v>
      </c>
      <c r="F10860" s="389" t="s">
        <v>664</v>
      </c>
      <c r="G10860" s="389" t="s">
        <v>649</v>
      </c>
    </row>
    <row r="10861" spans="1:7">
      <c r="A10861" s="389" t="s">
        <v>577</v>
      </c>
      <c r="B10861" s="389" t="s">
        <v>517</v>
      </c>
      <c r="C10861" s="389">
        <v>17.738140949799899</v>
      </c>
      <c r="D10861" s="389" t="s">
        <v>663</v>
      </c>
      <c r="E10861" s="389" t="s">
        <v>652</v>
      </c>
      <c r="F10861" s="389" t="s">
        <v>664</v>
      </c>
      <c r="G10861" s="389" t="s">
        <v>649</v>
      </c>
    </row>
    <row r="10862" spans="1:7">
      <c r="A10862" s="389" t="s">
        <v>562</v>
      </c>
      <c r="B10862" s="389" t="s">
        <v>517</v>
      </c>
      <c r="C10862" s="389">
        <v>0.92763371926500005</v>
      </c>
      <c r="D10862" s="389" t="s">
        <v>663</v>
      </c>
      <c r="E10862" s="389" t="s">
        <v>652</v>
      </c>
      <c r="F10862" s="389" t="s">
        <v>664</v>
      </c>
      <c r="G10862" s="389" t="s">
        <v>649</v>
      </c>
    </row>
    <row r="10863" spans="1:7">
      <c r="A10863" s="389" t="s">
        <v>555</v>
      </c>
      <c r="B10863" s="389" t="s">
        <v>517</v>
      </c>
      <c r="C10863" s="389">
        <v>14.3348845413999</v>
      </c>
      <c r="D10863" s="389" t="s">
        <v>663</v>
      </c>
      <c r="E10863" s="389" t="s">
        <v>652</v>
      </c>
      <c r="F10863" s="389" t="s">
        <v>664</v>
      </c>
      <c r="G10863" s="389" t="s">
        <v>649</v>
      </c>
    </row>
    <row r="10864" spans="1:7">
      <c r="A10864" s="389" t="s">
        <v>578</v>
      </c>
      <c r="B10864" s="389" t="s">
        <v>517</v>
      </c>
      <c r="C10864" s="389">
        <v>14.3348845413999</v>
      </c>
      <c r="D10864" s="389" t="s">
        <v>663</v>
      </c>
      <c r="E10864" s="389" t="s">
        <v>652</v>
      </c>
      <c r="F10864" s="389" t="s">
        <v>664</v>
      </c>
      <c r="G10864" s="389" t="s">
        <v>649</v>
      </c>
    </row>
    <row r="10865" spans="1:7">
      <c r="A10865" s="389" t="s">
        <v>578</v>
      </c>
      <c r="B10865" s="389" t="s">
        <v>517</v>
      </c>
      <c r="C10865" s="389">
        <v>14.3348845413999</v>
      </c>
      <c r="D10865" s="389" t="s">
        <v>663</v>
      </c>
      <c r="E10865" s="389" t="s">
        <v>652</v>
      </c>
      <c r="F10865" s="389" t="s">
        <v>664</v>
      </c>
      <c r="G10865" s="389" t="s">
        <v>649</v>
      </c>
    </row>
    <row r="10866" spans="1:7">
      <c r="A10866" s="389" t="s">
        <v>578</v>
      </c>
      <c r="B10866" s="389" t="s">
        <v>517</v>
      </c>
      <c r="C10866" s="389">
        <v>14.3348845413999</v>
      </c>
      <c r="D10866" s="389" t="s">
        <v>663</v>
      </c>
      <c r="E10866" s="389" t="s">
        <v>652</v>
      </c>
      <c r="F10866" s="389" t="s">
        <v>664</v>
      </c>
      <c r="G10866" s="389" t="s">
        <v>649</v>
      </c>
    </row>
    <row r="10867" spans="1:7">
      <c r="A10867" s="389" t="s">
        <v>581</v>
      </c>
      <c r="B10867" s="389" t="s">
        <v>517</v>
      </c>
      <c r="C10867" s="389">
        <v>4.6290882475600004</v>
      </c>
      <c r="D10867" s="389" t="s">
        <v>663</v>
      </c>
      <c r="E10867" s="389" t="s">
        <v>652</v>
      </c>
      <c r="F10867" s="389" t="s">
        <v>664</v>
      </c>
      <c r="G10867" s="389" t="s">
        <v>649</v>
      </c>
    </row>
    <row r="10868" spans="1:7">
      <c r="A10868" s="389" t="s">
        <v>581</v>
      </c>
      <c r="B10868" s="389" t="s">
        <v>517</v>
      </c>
      <c r="C10868" s="389">
        <v>4.6290882475600004</v>
      </c>
      <c r="D10868" s="389" t="s">
        <v>663</v>
      </c>
      <c r="E10868" s="389" t="s">
        <v>652</v>
      </c>
      <c r="F10868" s="389" t="s">
        <v>664</v>
      </c>
      <c r="G10868" s="389" t="s">
        <v>649</v>
      </c>
    </row>
    <row r="10869" spans="1:7">
      <c r="A10869" s="389" t="s">
        <v>562</v>
      </c>
      <c r="B10869" s="389" t="s">
        <v>517</v>
      </c>
      <c r="C10869" s="389">
        <v>8.1339105412400006</v>
      </c>
      <c r="D10869" s="389" t="s">
        <v>663</v>
      </c>
      <c r="E10869" s="389" t="s">
        <v>652</v>
      </c>
      <c r="F10869" s="389" t="s">
        <v>664</v>
      </c>
      <c r="G10869" s="389" t="s">
        <v>649</v>
      </c>
    </row>
    <row r="10870" spans="1:7">
      <c r="A10870" s="389" t="s">
        <v>577</v>
      </c>
      <c r="B10870" s="389" t="s">
        <v>517</v>
      </c>
      <c r="C10870" s="389">
        <v>8.5980536879699905</v>
      </c>
      <c r="D10870" s="389" t="s">
        <v>663</v>
      </c>
      <c r="E10870" s="389" t="s">
        <v>652</v>
      </c>
      <c r="F10870" s="389" t="s">
        <v>664</v>
      </c>
      <c r="G10870" s="389" t="s">
        <v>649</v>
      </c>
    </row>
    <row r="10871" spans="1:7">
      <c r="A10871" s="389" t="s">
        <v>535</v>
      </c>
      <c r="B10871" s="389" t="s">
        <v>517</v>
      </c>
      <c r="C10871" s="389">
        <v>6.7166154007300003</v>
      </c>
      <c r="D10871" s="389" t="s">
        <v>663</v>
      </c>
      <c r="E10871" s="389" t="s">
        <v>652</v>
      </c>
      <c r="F10871" s="389" t="s">
        <v>664</v>
      </c>
      <c r="G10871" s="389" t="s">
        <v>649</v>
      </c>
    </row>
    <row r="10872" spans="1:7">
      <c r="A10872" s="389" t="s">
        <v>581</v>
      </c>
      <c r="B10872" s="389" t="s">
        <v>517</v>
      </c>
      <c r="C10872" s="389">
        <v>21.0009952867</v>
      </c>
      <c r="D10872" s="389" t="s">
        <v>663</v>
      </c>
      <c r="E10872" s="389" t="s">
        <v>652</v>
      </c>
      <c r="F10872" s="389" t="s">
        <v>664</v>
      </c>
      <c r="G10872" s="389" t="s">
        <v>649</v>
      </c>
    </row>
    <row r="10873" spans="1:7">
      <c r="A10873" s="389" t="s">
        <v>563</v>
      </c>
      <c r="B10873" s="389" t="s">
        <v>517</v>
      </c>
      <c r="C10873" s="389">
        <v>35.574729461300002</v>
      </c>
      <c r="D10873" s="389" t="s">
        <v>663</v>
      </c>
      <c r="E10873" s="389" t="s">
        <v>652</v>
      </c>
      <c r="F10873" s="389" t="s">
        <v>664</v>
      </c>
      <c r="G10873" s="389" t="s">
        <v>649</v>
      </c>
    </row>
    <row r="10874" spans="1:7">
      <c r="A10874" s="389" t="s">
        <v>579</v>
      </c>
      <c r="B10874" s="389" t="s">
        <v>517</v>
      </c>
      <c r="C10874" s="389">
        <v>19.595382230999899</v>
      </c>
      <c r="D10874" s="389" t="s">
        <v>663</v>
      </c>
      <c r="E10874" s="389" t="s">
        <v>652</v>
      </c>
      <c r="F10874" s="389" t="s">
        <v>664</v>
      </c>
      <c r="G10874" s="389" t="s">
        <v>649</v>
      </c>
    </row>
    <row r="10875" spans="1:7">
      <c r="A10875" s="389" t="s">
        <v>534</v>
      </c>
      <c r="B10875" s="389" t="s">
        <v>517</v>
      </c>
      <c r="C10875" s="389">
        <v>1.27920229584</v>
      </c>
      <c r="D10875" s="389" t="s">
        <v>663</v>
      </c>
      <c r="E10875" s="389" t="s">
        <v>652</v>
      </c>
      <c r="F10875" s="389" t="s">
        <v>664</v>
      </c>
      <c r="G10875" s="389" t="s">
        <v>649</v>
      </c>
    </row>
    <row r="10876" spans="1:7">
      <c r="A10876" s="389" t="s">
        <v>538</v>
      </c>
      <c r="B10876" s="389" t="s">
        <v>517</v>
      </c>
      <c r="C10876" s="389">
        <v>1.27920229584</v>
      </c>
      <c r="D10876" s="389" t="s">
        <v>663</v>
      </c>
      <c r="E10876" s="389" t="s">
        <v>652</v>
      </c>
      <c r="F10876" s="389" t="s">
        <v>664</v>
      </c>
      <c r="G10876" s="389" t="s">
        <v>649</v>
      </c>
    </row>
    <row r="10877" spans="1:7">
      <c r="A10877" s="389" t="s">
        <v>541</v>
      </c>
      <c r="B10877" s="389" t="s">
        <v>517</v>
      </c>
      <c r="C10877" s="389">
        <v>1.27920229584</v>
      </c>
      <c r="D10877" s="389" t="s">
        <v>663</v>
      </c>
      <c r="E10877" s="389" t="s">
        <v>652</v>
      </c>
      <c r="F10877" s="389" t="s">
        <v>664</v>
      </c>
      <c r="G10877" s="389" t="s">
        <v>649</v>
      </c>
    </row>
    <row r="10878" spans="1:7">
      <c r="A10878" s="389" t="s">
        <v>575</v>
      </c>
      <c r="B10878" s="389" t="s">
        <v>517</v>
      </c>
      <c r="C10878" s="389">
        <v>1.27920229584</v>
      </c>
      <c r="D10878" s="389" t="s">
        <v>663</v>
      </c>
      <c r="E10878" s="389" t="s">
        <v>652</v>
      </c>
      <c r="F10878" s="389" t="s">
        <v>664</v>
      </c>
      <c r="G10878" s="389" t="s">
        <v>649</v>
      </c>
    </row>
    <row r="10879" spans="1:7">
      <c r="A10879" s="389" t="s">
        <v>526</v>
      </c>
      <c r="B10879" s="389" t="s">
        <v>517</v>
      </c>
      <c r="C10879" s="389">
        <v>32.750267029900002</v>
      </c>
      <c r="D10879" s="389" t="s">
        <v>663</v>
      </c>
      <c r="E10879" s="389" t="s">
        <v>652</v>
      </c>
      <c r="F10879" s="389" t="s">
        <v>664</v>
      </c>
      <c r="G10879" s="389" t="s">
        <v>649</v>
      </c>
    </row>
    <row r="10880" spans="1:7">
      <c r="A10880" s="389" t="s">
        <v>526</v>
      </c>
      <c r="B10880" s="389" t="s">
        <v>517</v>
      </c>
      <c r="C10880" s="389">
        <v>32.750267029900002</v>
      </c>
      <c r="D10880" s="389" t="s">
        <v>663</v>
      </c>
      <c r="E10880" s="389" t="s">
        <v>652</v>
      </c>
      <c r="F10880" s="389" t="s">
        <v>664</v>
      </c>
      <c r="G10880" s="389" t="s">
        <v>649</v>
      </c>
    </row>
    <row r="10881" spans="1:7">
      <c r="A10881" s="389" t="s">
        <v>514</v>
      </c>
      <c r="B10881" s="389" t="s">
        <v>517</v>
      </c>
      <c r="C10881" s="389">
        <v>32.750267029900002</v>
      </c>
      <c r="D10881" s="389" t="s">
        <v>663</v>
      </c>
      <c r="E10881" s="389" t="s">
        <v>652</v>
      </c>
      <c r="F10881" s="389" t="s">
        <v>664</v>
      </c>
      <c r="G10881" s="389" t="s">
        <v>649</v>
      </c>
    </row>
    <row r="10882" spans="1:7">
      <c r="A10882" s="389" t="s">
        <v>514</v>
      </c>
      <c r="B10882" s="389" t="s">
        <v>517</v>
      </c>
      <c r="C10882" s="389">
        <v>32.750267029900002</v>
      </c>
      <c r="D10882" s="389" t="s">
        <v>663</v>
      </c>
      <c r="E10882" s="389" t="s">
        <v>652</v>
      </c>
      <c r="F10882" s="389" t="s">
        <v>664</v>
      </c>
      <c r="G10882" s="389" t="s">
        <v>649</v>
      </c>
    </row>
    <row r="10883" spans="1:7">
      <c r="A10883" s="389" t="s">
        <v>543</v>
      </c>
      <c r="B10883" s="389" t="s">
        <v>517</v>
      </c>
      <c r="C10883" s="389">
        <v>5.8255268765899997</v>
      </c>
      <c r="D10883" s="389" t="s">
        <v>663</v>
      </c>
      <c r="E10883" s="389" t="s">
        <v>652</v>
      </c>
      <c r="F10883" s="389" t="s">
        <v>664</v>
      </c>
      <c r="G10883" s="389" t="s">
        <v>649</v>
      </c>
    </row>
    <row r="10884" spans="1:7">
      <c r="A10884" s="389" t="s">
        <v>544</v>
      </c>
      <c r="B10884" s="389" t="s">
        <v>517</v>
      </c>
      <c r="C10884" s="389">
        <v>5.8255268765899997</v>
      </c>
      <c r="D10884" s="389" t="s">
        <v>663</v>
      </c>
      <c r="E10884" s="389" t="s">
        <v>652</v>
      </c>
      <c r="F10884" s="389" t="s">
        <v>664</v>
      </c>
      <c r="G10884" s="389" t="s">
        <v>649</v>
      </c>
    </row>
    <row r="10885" spans="1:7">
      <c r="A10885" s="389" t="s">
        <v>562</v>
      </c>
      <c r="B10885" s="389" t="s">
        <v>517</v>
      </c>
      <c r="C10885" s="389">
        <v>6.8275578082899999</v>
      </c>
      <c r="D10885" s="389" t="s">
        <v>663</v>
      </c>
      <c r="E10885" s="389" t="s">
        <v>652</v>
      </c>
      <c r="F10885" s="389" t="s">
        <v>664</v>
      </c>
      <c r="G10885" s="389" t="s">
        <v>649</v>
      </c>
    </row>
    <row r="10886" spans="1:7">
      <c r="A10886" s="389" t="s">
        <v>525</v>
      </c>
      <c r="B10886" s="389" t="s">
        <v>517</v>
      </c>
      <c r="C10886" s="389">
        <v>4.9287087494200001</v>
      </c>
      <c r="D10886" s="389" t="s">
        <v>663</v>
      </c>
      <c r="E10886" s="389" t="s">
        <v>652</v>
      </c>
      <c r="F10886" s="389" t="s">
        <v>664</v>
      </c>
      <c r="G10886" s="389" t="s">
        <v>649</v>
      </c>
    </row>
    <row r="10887" spans="1:7">
      <c r="A10887" s="389" t="s">
        <v>570</v>
      </c>
      <c r="B10887" s="389" t="s">
        <v>517</v>
      </c>
      <c r="C10887" s="389">
        <v>10.4922327280999</v>
      </c>
      <c r="D10887" s="389" t="s">
        <v>663</v>
      </c>
      <c r="E10887" s="389" t="s">
        <v>652</v>
      </c>
      <c r="F10887" s="389" t="s">
        <v>664</v>
      </c>
      <c r="G10887" s="389" t="s">
        <v>649</v>
      </c>
    </row>
    <row r="10888" spans="1:7">
      <c r="A10888" s="389" t="s">
        <v>570</v>
      </c>
      <c r="B10888" s="389" t="s">
        <v>517</v>
      </c>
      <c r="C10888" s="389">
        <v>10.4922327280999</v>
      </c>
      <c r="D10888" s="389" t="s">
        <v>663</v>
      </c>
      <c r="E10888" s="389" t="s">
        <v>652</v>
      </c>
      <c r="F10888" s="389" t="s">
        <v>664</v>
      </c>
      <c r="G10888" s="389" t="s">
        <v>649</v>
      </c>
    </row>
    <row r="10889" spans="1:7">
      <c r="A10889" s="389" t="s">
        <v>563</v>
      </c>
      <c r="B10889" s="389" t="s">
        <v>517</v>
      </c>
      <c r="C10889" s="389">
        <v>20.1646325777999</v>
      </c>
      <c r="D10889" s="389" t="s">
        <v>663</v>
      </c>
      <c r="E10889" s="389" t="s">
        <v>652</v>
      </c>
      <c r="F10889" s="389" t="s">
        <v>664</v>
      </c>
      <c r="G10889" s="389" t="s">
        <v>649</v>
      </c>
    </row>
    <row r="10890" spans="1:7">
      <c r="A10890" s="389" t="s">
        <v>578</v>
      </c>
      <c r="B10890" s="389" t="s">
        <v>517</v>
      </c>
      <c r="C10890" s="389">
        <v>2.11709726537</v>
      </c>
      <c r="D10890" s="389" t="s">
        <v>663</v>
      </c>
      <c r="E10890" s="389" t="s">
        <v>652</v>
      </c>
      <c r="F10890" s="389" t="s">
        <v>664</v>
      </c>
      <c r="G10890" s="389" t="s">
        <v>649</v>
      </c>
    </row>
    <row r="10891" spans="1:7">
      <c r="A10891" s="389" t="s">
        <v>535</v>
      </c>
      <c r="B10891" s="389" t="s">
        <v>517</v>
      </c>
      <c r="C10891" s="389">
        <v>7.7766867339100001</v>
      </c>
      <c r="D10891" s="389" t="s">
        <v>663</v>
      </c>
      <c r="E10891" s="389" t="s">
        <v>652</v>
      </c>
      <c r="F10891" s="389" t="s">
        <v>664</v>
      </c>
      <c r="G10891" s="389" t="s">
        <v>649</v>
      </c>
    </row>
    <row r="10892" spans="1:7">
      <c r="A10892" s="389" t="s">
        <v>581</v>
      </c>
      <c r="B10892" s="389" t="s">
        <v>517</v>
      </c>
      <c r="C10892" s="389">
        <v>13.8758122402</v>
      </c>
      <c r="D10892" s="389" t="s">
        <v>663</v>
      </c>
      <c r="E10892" s="389" t="s">
        <v>652</v>
      </c>
      <c r="F10892" s="389" t="s">
        <v>664</v>
      </c>
      <c r="G10892" s="389" t="s">
        <v>649</v>
      </c>
    </row>
    <row r="10893" spans="1:7">
      <c r="A10893" s="389" t="s">
        <v>581</v>
      </c>
      <c r="B10893" s="389" t="s">
        <v>517</v>
      </c>
      <c r="C10893" s="389">
        <v>13.8758122402</v>
      </c>
      <c r="D10893" s="389" t="s">
        <v>663</v>
      </c>
      <c r="E10893" s="389" t="s">
        <v>652</v>
      </c>
      <c r="F10893" s="389" t="s">
        <v>664</v>
      </c>
      <c r="G10893" s="389" t="s">
        <v>649</v>
      </c>
    </row>
    <row r="10894" spans="1:7">
      <c r="A10894" s="389" t="s">
        <v>574</v>
      </c>
      <c r="B10894" s="389" t="s">
        <v>517</v>
      </c>
      <c r="C10894" s="389">
        <v>13.8758122402</v>
      </c>
      <c r="D10894" s="389" t="s">
        <v>663</v>
      </c>
      <c r="E10894" s="389" t="s">
        <v>652</v>
      </c>
      <c r="F10894" s="389" t="s">
        <v>664</v>
      </c>
      <c r="G10894" s="389" t="s">
        <v>649</v>
      </c>
    </row>
    <row r="10895" spans="1:7">
      <c r="A10895" s="389" t="s">
        <v>514</v>
      </c>
      <c r="B10895" s="389" t="s">
        <v>517</v>
      </c>
      <c r="C10895" s="389">
        <v>8.8601152784800004</v>
      </c>
      <c r="D10895" s="389" t="s">
        <v>663</v>
      </c>
      <c r="E10895" s="389" t="s">
        <v>652</v>
      </c>
      <c r="F10895" s="389" t="s">
        <v>664</v>
      </c>
      <c r="G10895" s="389" t="s">
        <v>649</v>
      </c>
    </row>
    <row r="10896" spans="1:7">
      <c r="A10896" s="389" t="s">
        <v>514</v>
      </c>
      <c r="B10896" s="389" t="s">
        <v>517</v>
      </c>
      <c r="C10896" s="389">
        <v>8.8601152784800004</v>
      </c>
      <c r="D10896" s="389" t="s">
        <v>663</v>
      </c>
      <c r="E10896" s="389" t="s">
        <v>652</v>
      </c>
      <c r="F10896" s="389" t="s">
        <v>664</v>
      </c>
      <c r="G10896" s="389" t="s">
        <v>649</v>
      </c>
    </row>
    <row r="10897" spans="1:7">
      <c r="A10897" s="389" t="s">
        <v>535</v>
      </c>
      <c r="B10897" s="389" t="s">
        <v>517</v>
      </c>
      <c r="C10897" s="389">
        <v>4.4054052942400004</v>
      </c>
      <c r="D10897" s="389" t="s">
        <v>663</v>
      </c>
      <c r="E10897" s="389" t="s">
        <v>652</v>
      </c>
      <c r="F10897" s="389" t="s">
        <v>664</v>
      </c>
      <c r="G10897" s="389" t="s">
        <v>649</v>
      </c>
    </row>
    <row r="10898" spans="1:7">
      <c r="A10898" s="389" t="s">
        <v>525</v>
      </c>
      <c r="B10898" s="389" t="s">
        <v>517</v>
      </c>
      <c r="C10898" s="389">
        <v>5.2531669619699999</v>
      </c>
      <c r="D10898" s="389" t="s">
        <v>663</v>
      </c>
      <c r="E10898" s="389" t="s">
        <v>652</v>
      </c>
      <c r="F10898" s="389" t="s">
        <v>664</v>
      </c>
      <c r="G10898" s="389" t="s">
        <v>649</v>
      </c>
    </row>
    <row r="10899" spans="1:7">
      <c r="A10899" s="389" t="s">
        <v>525</v>
      </c>
      <c r="B10899" s="389" t="s">
        <v>517</v>
      </c>
      <c r="C10899" s="389">
        <v>5.2531669619699999</v>
      </c>
      <c r="D10899" s="389" t="s">
        <v>663</v>
      </c>
      <c r="E10899" s="389" t="s">
        <v>652</v>
      </c>
      <c r="F10899" s="389" t="s">
        <v>664</v>
      </c>
      <c r="G10899" s="389" t="s">
        <v>649</v>
      </c>
    </row>
    <row r="10900" spans="1:7">
      <c r="A10900" s="389" t="s">
        <v>568</v>
      </c>
      <c r="B10900" s="389" t="s">
        <v>517</v>
      </c>
      <c r="C10900" s="389">
        <v>5.2531669619699999</v>
      </c>
      <c r="D10900" s="389" t="s">
        <v>663</v>
      </c>
      <c r="E10900" s="389" t="s">
        <v>652</v>
      </c>
      <c r="F10900" s="389" t="s">
        <v>664</v>
      </c>
      <c r="G10900" s="389" t="s">
        <v>649</v>
      </c>
    </row>
    <row r="10901" spans="1:7">
      <c r="A10901" s="389" t="s">
        <v>568</v>
      </c>
      <c r="B10901" s="389" t="s">
        <v>517</v>
      </c>
      <c r="C10901" s="389">
        <v>5.2531669619699999</v>
      </c>
      <c r="D10901" s="389" t="s">
        <v>663</v>
      </c>
      <c r="E10901" s="389" t="s">
        <v>652</v>
      </c>
      <c r="F10901" s="389" t="s">
        <v>664</v>
      </c>
      <c r="G10901" s="389" t="s">
        <v>649</v>
      </c>
    </row>
    <row r="10902" spans="1:7">
      <c r="A10902" s="389" t="s">
        <v>514</v>
      </c>
      <c r="B10902" s="389" t="s">
        <v>517</v>
      </c>
      <c r="C10902" s="389">
        <v>9.1231618424800001</v>
      </c>
      <c r="D10902" s="389" t="s">
        <v>663</v>
      </c>
      <c r="E10902" s="389" t="s">
        <v>652</v>
      </c>
      <c r="F10902" s="389" t="s">
        <v>664</v>
      </c>
      <c r="G10902" s="389" t="s">
        <v>649</v>
      </c>
    </row>
    <row r="10903" spans="1:7">
      <c r="A10903" s="389" t="s">
        <v>514</v>
      </c>
      <c r="B10903" s="389" t="s">
        <v>517</v>
      </c>
      <c r="C10903" s="389">
        <v>9.1231618424800001</v>
      </c>
      <c r="D10903" s="389" t="s">
        <v>663</v>
      </c>
      <c r="E10903" s="389" t="s">
        <v>652</v>
      </c>
      <c r="F10903" s="389" t="s">
        <v>664</v>
      </c>
      <c r="G10903" s="389" t="s">
        <v>649</v>
      </c>
    </row>
    <row r="10904" spans="1:7">
      <c r="A10904" s="389" t="s">
        <v>522</v>
      </c>
      <c r="B10904" s="389" t="s">
        <v>517</v>
      </c>
      <c r="C10904" s="389">
        <v>9.0882641074099997</v>
      </c>
      <c r="D10904" s="389" t="s">
        <v>663</v>
      </c>
      <c r="E10904" s="389" t="s">
        <v>652</v>
      </c>
      <c r="F10904" s="389" t="s">
        <v>664</v>
      </c>
      <c r="G10904" s="389" t="s">
        <v>649</v>
      </c>
    </row>
    <row r="10905" spans="1:7">
      <c r="A10905" s="389" t="s">
        <v>546</v>
      </c>
      <c r="B10905" s="389" t="s">
        <v>517</v>
      </c>
      <c r="C10905" s="389">
        <v>9.0882641074099997</v>
      </c>
      <c r="D10905" s="389" t="s">
        <v>663</v>
      </c>
      <c r="E10905" s="389" t="s">
        <v>652</v>
      </c>
      <c r="F10905" s="389" t="s">
        <v>664</v>
      </c>
      <c r="G10905" s="389" t="s">
        <v>649</v>
      </c>
    </row>
    <row r="10906" spans="1:7">
      <c r="A10906" s="389" t="s">
        <v>546</v>
      </c>
      <c r="B10906" s="389" t="s">
        <v>517</v>
      </c>
      <c r="C10906" s="389">
        <v>9.0882641074099997</v>
      </c>
      <c r="D10906" s="389" t="s">
        <v>663</v>
      </c>
      <c r="E10906" s="389" t="s">
        <v>652</v>
      </c>
      <c r="F10906" s="389" t="s">
        <v>664</v>
      </c>
      <c r="G10906" s="389" t="s">
        <v>649</v>
      </c>
    </row>
    <row r="10907" spans="1:7">
      <c r="A10907" s="389" t="s">
        <v>576</v>
      </c>
      <c r="B10907" s="389" t="s">
        <v>517</v>
      </c>
      <c r="C10907" s="389">
        <v>4.1100917199799998</v>
      </c>
      <c r="D10907" s="389" t="s">
        <v>663</v>
      </c>
      <c r="E10907" s="389" t="s">
        <v>652</v>
      </c>
      <c r="F10907" s="389" t="s">
        <v>664</v>
      </c>
      <c r="G10907" s="389" t="s">
        <v>649</v>
      </c>
    </row>
    <row r="10908" spans="1:7">
      <c r="A10908" s="389" t="s">
        <v>578</v>
      </c>
      <c r="B10908" s="389" t="s">
        <v>517</v>
      </c>
      <c r="C10908" s="389">
        <v>4.1100917199799998</v>
      </c>
      <c r="D10908" s="389" t="s">
        <v>663</v>
      </c>
      <c r="E10908" s="389" t="s">
        <v>652</v>
      </c>
      <c r="F10908" s="389" t="s">
        <v>664</v>
      </c>
      <c r="G10908" s="389" t="s">
        <v>649</v>
      </c>
    </row>
    <row r="10909" spans="1:7">
      <c r="A10909" s="389" t="s">
        <v>578</v>
      </c>
      <c r="B10909" s="389" t="s">
        <v>517</v>
      </c>
      <c r="C10909" s="389">
        <v>5.4599263475899997</v>
      </c>
      <c r="D10909" s="389" t="s">
        <v>663</v>
      </c>
      <c r="E10909" s="389" t="s">
        <v>652</v>
      </c>
      <c r="F10909" s="389" t="s">
        <v>664</v>
      </c>
      <c r="G10909" s="389" t="s">
        <v>649</v>
      </c>
    </row>
    <row r="10910" spans="1:7">
      <c r="A10910" s="389" t="s">
        <v>525</v>
      </c>
      <c r="B10910" s="389" t="s">
        <v>517</v>
      </c>
      <c r="C10910" s="389">
        <v>6.50896640705</v>
      </c>
      <c r="D10910" s="389" t="s">
        <v>663</v>
      </c>
      <c r="E10910" s="389" t="s">
        <v>652</v>
      </c>
      <c r="F10910" s="389" t="s">
        <v>664</v>
      </c>
      <c r="G10910" s="389" t="s">
        <v>649</v>
      </c>
    </row>
    <row r="10911" spans="1:7">
      <c r="A10911" s="389" t="s">
        <v>578</v>
      </c>
      <c r="B10911" s="389" t="s">
        <v>517</v>
      </c>
      <c r="C10911" s="389">
        <v>1.5352356941700001</v>
      </c>
      <c r="D10911" s="389" t="s">
        <v>663</v>
      </c>
      <c r="E10911" s="389" t="s">
        <v>652</v>
      </c>
      <c r="F10911" s="389" t="s">
        <v>664</v>
      </c>
      <c r="G10911" s="389" t="s">
        <v>649</v>
      </c>
    </row>
    <row r="10912" spans="1:7">
      <c r="A10912" s="389" t="s">
        <v>514</v>
      </c>
      <c r="B10912" s="389" t="s">
        <v>517</v>
      </c>
      <c r="C10912" s="389">
        <v>34.109146546700003</v>
      </c>
      <c r="D10912" s="389" t="s">
        <v>663</v>
      </c>
      <c r="E10912" s="389" t="s">
        <v>652</v>
      </c>
      <c r="F10912" s="389" t="s">
        <v>664</v>
      </c>
      <c r="G10912" s="389" t="s">
        <v>649</v>
      </c>
    </row>
    <row r="10913" spans="1:7">
      <c r="A10913" s="389" t="s">
        <v>577</v>
      </c>
      <c r="B10913" s="389" t="s">
        <v>517</v>
      </c>
      <c r="C10913" s="389">
        <v>17.497938057900001</v>
      </c>
      <c r="D10913" s="389" t="s">
        <v>663</v>
      </c>
      <c r="E10913" s="389" t="s">
        <v>652</v>
      </c>
      <c r="F10913" s="389" t="s">
        <v>664</v>
      </c>
      <c r="G10913" s="389" t="s">
        <v>649</v>
      </c>
    </row>
    <row r="10914" spans="1:7">
      <c r="B10914" s="389" t="s">
        <v>517</v>
      </c>
      <c r="C10914" s="389">
        <v>16.0683125639999</v>
      </c>
      <c r="D10914" s="389" t="s">
        <v>663</v>
      </c>
      <c r="E10914" s="389" t="s">
        <v>652</v>
      </c>
      <c r="F10914" s="389" t="s">
        <v>664</v>
      </c>
      <c r="G10914" s="389" t="s">
        <v>649</v>
      </c>
    </row>
    <row r="10915" spans="1:7">
      <c r="A10915" s="389" t="s">
        <v>571</v>
      </c>
      <c r="B10915" s="389" t="s">
        <v>517</v>
      </c>
      <c r="C10915" s="389">
        <v>1.02525827051</v>
      </c>
      <c r="D10915" s="389" t="s">
        <v>663</v>
      </c>
      <c r="E10915" s="389" t="s">
        <v>652</v>
      </c>
      <c r="F10915" s="389" t="s">
        <v>664</v>
      </c>
      <c r="G10915" s="389" t="s">
        <v>649</v>
      </c>
    </row>
    <row r="10916" spans="1:7">
      <c r="A10916" s="389" t="s">
        <v>578</v>
      </c>
      <c r="B10916" s="389" t="s">
        <v>517</v>
      </c>
      <c r="C10916" s="389">
        <v>3.1043464526700002</v>
      </c>
      <c r="D10916" s="389" t="s">
        <v>663</v>
      </c>
      <c r="E10916" s="389" t="s">
        <v>652</v>
      </c>
      <c r="F10916" s="389" t="s">
        <v>664</v>
      </c>
      <c r="G10916" s="389" t="s">
        <v>649</v>
      </c>
    </row>
    <row r="10917" spans="1:7">
      <c r="A10917" s="389" t="s">
        <v>567</v>
      </c>
      <c r="B10917" s="389" t="s">
        <v>517</v>
      </c>
      <c r="C10917" s="389">
        <v>3.4069162730200002</v>
      </c>
      <c r="D10917" s="389" t="s">
        <v>663</v>
      </c>
      <c r="E10917" s="389" t="s">
        <v>652</v>
      </c>
      <c r="F10917" s="389" t="s">
        <v>664</v>
      </c>
      <c r="G10917" s="389" t="s">
        <v>649</v>
      </c>
    </row>
    <row r="10918" spans="1:7">
      <c r="A10918" s="389" t="s">
        <v>567</v>
      </c>
      <c r="B10918" s="389" t="s">
        <v>517</v>
      </c>
      <c r="C10918" s="389">
        <v>3.4069162730200002</v>
      </c>
      <c r="D10918" s="389" t="s">
        <v>663</v>
      </c>
      <c r="E10918" s="389" t="s">
        <v>652</v>
      </c>
      <c r="F10918" s="389" t="s">
        <v>664</v>
      </c>
      <c r="G10918" s="389" t="s">
        <v>649</v>
      </c>
    </row>
    <row r="10919" spans="1:7">
      <c r="A10919" s="389" t="s">
        <v>525</v>
      </c>
      <c r="B10919" s="389" t="s">
        <v>517</v>
      </c>
      <c r="C10919" s="389">
        <v>7.2742366090999999</v>
      </c>
      <c r="D10919" s="389" t="s">
        <v>663</v>
      </c>
      <c r="E10919" s="389" t="s">
        <v>652</v>
      </c>
      <c r="F10919" s="389" t="s">
        <v>664</v>
      </c>
      <c r="G10919" s="389" t="s">
        <v>649</v>
      </c>
    </row>
    <row r="10920" spans="1:7">
      <c r="A10920" s="389" t="s">
        <v>526</v>
      </c>
      <c r="B10920" s="389" t="s">
        <v>517</v>
      </c>
      <c r="C10920" s="389">
        <v>5.9557884629500002</v>
      </c>
      <c r="D10920" s="389" t="s">
        <v>663</v>
      </c>
      <c r="E10920" s="389" t="s">
        <v>652</v>
      </c>
      <c r="F10920" s="389" t="s">
        <v>664</v>
      </c>
      <c r="G10920" s="389" t="s">
        <v>649</v>
      </c>
    </row>
    <row r="10921" spans="1:7">
      <c r="A10921" s="389" t="s">
        <v>525</v>
      </c>
      <c r="B10921" s="389" t="s">
        <v>517</v>
      </c>
      <c r="C10921" s="389">
        <v>2.3889683260900001</v>
      </c>
      <c r="D10921" s="389" t="s">
        <v>663</v>
      </c>
      <c r="E10921" s="389" t="s">
        <v>652</v>
      </c>
      <c r="F10921" s="389" t="s">
        <v>664</v>
      </c>
      <c r="G10921" s="389" t="s">
        <v>649</v>
      </c>
    </row>
    <row r="10922" spans="1:7">
      <c r="A10922" s="389" t="s">
        <v>525</v>
      </c>
      <c r="B10922" s="389" t="s">
        <v>517</v>
      </c>
      <c r="C10922" s="389">
        <v>5.20229306414</v>
      </c>
      <c r="D10922" s="389" t="s">
        <v>663</v>
      </c>
      <c r="E10922" s="389" t="s">
        <v>652</v>
      </c>
      <c r="F10922" s="389" t="s">
        <v>664</v>
      </c>
      <c r="G10922" s="389" t="s">
        <v>649</v>
      </c>
    </row>
    <row r="10923" spans="1:7">
      <c r="A10923" s="389" t="s">
        <v>525</v>
      </c>
      <c r="B10923" s="389" t="s">
        <v>517</v>
      </c>
      <c r="C10923" s="389">
        <v>5.20229306414</v>
      </c>
      <c r="D10923" s="389" t="s">
        <v>663</v>
      </c>
      <c r="E10923" s="389" t="s">
        <v>652</v>
      </c>
      <c r="F10923" s="389" t="s">
        <v>664</v>
      </c>
      <c r="G10923" s="389" t="s">
        <v>649</v>
      </c>
    </row>
    <row r="10924" spans="1:7">
      <c r="A10924" s="389" t="s">
        <v>568</v>
      </c>
      <c r="B10924" s="389" t="s">
        <v>517</v>
      </c>
      <c r="C10924" s="389">
        <v>5.20229306414</v>
      </c>
      <c r="D10924" s="389" t="s">
        <v>663</v>
      </c>
      <c r="E10924" s="389" t="s">
        <v>652</v>
      </c>
      <c r="F10924" s="389" t="s">
        <v>664</v>
      </c>
      <c r="G10924" s="389" t="s">
        <v>649</v>
      </c>
    </row>
    <row r="10925" spans="1:7">
      <c r="A10925" s="389" t="s">
        <v>568</v>
      </c>
      <c r="B10925" s="389" t="s">
        <v>517</v>
      </c>
      <c r="C10925" s="389">
        <v>5.20229306414</v>
      </c>
      <c r="D10925" s="389" t="s">
        <v>663</v>
      </c>
      <c r="E10925" s="389" t="s">
        <v>652</v>
      </c>
      <c r="F10925" s="389" t="s">
        <v>664</v>
      </c>
      <c r="G10925" s="389" t="s">
        <v>649</v>
      </c>
    </row>
    <row r="10926" spans="1:7">
      <c r="A10926" s="389" t="s">
        <v>524</v>
      </c>
      <c r="B10926" s="389" t="s">
        <v>517</v>
      </c>
      <c r="C10926" s="389">
        <v>19.7851977756</v>
      </c>
      <c r="D10926" s="389" t="s">
        <v>663</v>
      </c>
      <c r="E10926" s="389" t="s">
        <v>652</v>
      </c>
      <c r="F10926" s="389" t="s">
        <v>664</v>
      </c>
      <c r="G10926" s="389" t="s">
        <v>649</v>
      </c>
    </row>
    <row r="10927" spans="1:7">
      <c r="A10927" s="389" t="s">
        <v>535</v>
      </c>
      <c r="B10927" s="389" t="s">
        <v>517</v>
      </c>
      <c r="C10927" s="389">
        <v>1.5929671379400001</v>
      </c>
      <c r="D10927" s="389" t="s">
        <v>663</v>
      </c>
      <c r="E10927" s="389" t="s">
        <v>652</v>
      </c>
      <c r="F10927" s="389" t="s">
        <v>664</v>
      </c>
      <c r="G10927" s="389" t="s">
        <v>649</v>
      </c>
    </row>
    <row r="10928" spans="1:7">
      <c r="A10928" s="389" t="s">
        <v>534</v>
      </c>
      <c r="B10928" s="389" t="s">
        <v>517</v>
      </c>
      <c r="C10928" s="389">
        <v>3.4796666435999999</v>
      </c>
      <c r="D10928" s="389" t="s">
        <v>663</v>
      </c>
      <c r="E10928" s="389" t="s">
        <v>652</v>
      </c>
      <c r="F10928" s="389" t="s">
        <v>664</v>
      </c>
      <c r="G10928" s="389" t="s">
        <v>649</v>
      </c>
    </row>
    <row r="10929" spans="1:7">
      <c r="A10929" s="389" t="s">
        <v>541</v>
      </c>
      <c r="B10929" s="389" t="s">
        <v>517</v>
      </c>
      <c r="C10929" s="389">
        <v>3.4796666435999999</v>
      </c>
      <c r="D10929" s="389" t="s">
        <v>663</v>
      </c>
      <c r="E10929" s="389" t="s">
        <v>652</v>
      </c>
      <c r="F10929" s="389" t="s">
        <v>664</v>
      </c>
      <c r="G10929" s="389" t="s">
        <v>649</v>
      </c>
    </row>
    <row r="10930" spans="1:7">
      <c r="A10930" s="389" t="s">
        <v>525</v>
      </c>
      <c r="B10930" s="389" t="s">
        <v>517</v>
      </c>
      <c r="C10930" s="389">
        <v>2.4310249831199999</v>
      </c>
      <c r="D10930" s="389" t="s">
        <v>663</v>
      </c>
      <c r="E10930" s="389" t="s">
        <v>652</v>
      </c>
      <c r="F10930" s="389" t="s">
        <v>664</v>
      </c>
      <c r="G10930" s="389" t="s">
        <v>649</v>
      </c>
    </row>
    <row r="10931" spans="1:7">
      <c r="A10931" s="389" t="s">
        <v>562</v>
      </c>
      <c r="B10931" s="389" t="s">
        <v>517</v>
      </c>
      <c r="C10931" s="389">
        <v>11.8951182104</v>
      </c>
      <c r="D10931" s="389" t="s">
        <v>663</v>
      </c>
      <c r="E10931" s="389" t="s">
        <v>652</v>
      </c>
      <c r="F10931" s="389" t="s">
        <v>664</v>
      </c>
      <c r="G10931" s="389" t="s">
        <v>649</v>
      </c>
    </row>
    <row r="10932" spans="1:7">
      <c r="A10932" s="389" t="s">
        <v>562</v>
      </c>
      <c r="B10932" s="389" t="s">
        <v>517</v>
      </c>
      <c r="C10932" s="389">
        <v>11.8951182104</v>
      </c>
      <c r="D10932" s="389" t="s">
        <v>663</v>
      </c>
      <c r="E10932" s="389" t="s">
        <v>652</v>
      </c>
      <c r="F10932" s="389" t="s">
        <v>664</v>
      </c>
      <c r="G10932" s="389" t="s">
        <v>649</v>
      </c>
    </row>
    <row r="10933" spans="1:7">
      <c r="A10933" s="389" t="s">
        <v>525</v>
      </c>
      <c r="B10933" s="389" t="s">
        <v>517</v>
      </c>
      <c r="C10933" s="389">
        <v>10.9308990454</v>
      </c>
      <c r="D10933" s="389" t="s">
        <v>663</v>
      </c>
      <c r="E10933" s="389" t="s">
        <v>652</v>
      </c>
      <c r="F10933" s="389" t="s">
        <v>664</v>
      </c>
      <c r="G10933" s="389" t="s">
        <v>649</v>
      </c>
    </row>
    <row r="10934" spans="1:7">
      <c r="A10934" s="389" t="s">
        <v>568</v>
      </c>
      <c r="B10934" s="389" t="s">
        <v>517</v>
      </c>
      <c r="C10934" s="389">
        <v>10.9308990454</v>
      </c>
      <c r="D10934" s="389" t="s">
        <v>663</v>
      </c>
      <c r="E10934" s="389" t="s">
        <v>652</v>
      </c>
      <c r="F10934" s="389" t="s">
        <v>664</v>
      </c>
      <c r="G10934" s="389" t="s">
        <v>649</v>
      </c>
    </row>
    <row r="10935" spans="1:7">
      <c r="A10935" s="389" t="s">
        <v>535</v>
      </c>
      <c r="B10935" s="389" t="s">
        <v>517</v>
      </c>
      <c r="C10935" s="389">
        <v>11.3851551995</v>
      </c>
      <c r="D10935" s="389" t="s">
        <v>663</v>
      </c>
      <c r="E10935" s="389" t="s">
        <v>652</v>
      </c>
      <c r="F10935" s="389" t="s">
        <v>664</v>
      </c>
      <c r="G10935" s="389" t="s">
        <v>649</v>
      </c>
    </row>
    <row r="10936" spans="1:7">
      <c r="A10936" s="389" t="s">
        <v>535</v>
      </c>
      <c r="B10936" s="389" t="s">
        <v>517</v>
      </c>
      <c r="C10936" s="389">
        <v>11.3851551995</v>
      </c>
      <c r="D10936" s="389" t="s">
        <v>663</v>
      </c>
      <c r="E10936" s="389" t="s">
        <v>652</v>
      </c>
      <c r="F10936" s="389" t="s">
        <v>664</v>
      </c>
      <c r="G10936" s="389" t="s">
        <v>649</v>
      </c>
    </row>
    <row r="10937" spans="1:7">
      <c r="A10937" s="389" t="s">
        <v>535</v>
      </c>
      <c r="B10937" s="389" t="s">
        <v>517</v>
      </c>
      <c r="C10937" s="389">
        <v>11.3851551995</v>
      </c>
      <c r="D10937" s="389" t="s">
        <v>663</v>
      </c>
      <c r="E10937" s="389" t="s">
        <v>652</v>
      </c>
      <c r="F10937" s="389" t="s">
        <v>664</v>
      </c>
      <c r="G10937" s="389" t="s">
        <v>649</v>
      </c>
    </row>
    <row r="10938" spans="1:7">
      <c r="A10938" s="389" t="s">
        <v>526</v>
      </c>
      <c r="B10938" s="389" t="s">
        <v>517</v>
      </c>
      <c r="C10938" s="389">
        <v>2.2330438150899998</v>
      </c>
      <c r="D10938" s="389" t="s">
        <v>663</v>
      </c>
      <c r="E10938" s="389" t="s">
        <v>652</v>
      </c>
      <c r="F10938" s="389" t="s">
        <v>664</v>
      </c>
      <c r="G10938" s="389" t="s">
        <v>649</v>
      </c>
    </row>
    <row r="10939" spans="1:7">
      <c r="A10939" s="389" t="s">
        <v>542</v>
      </c>
      <c r="B10939" s="389" t="s">
        <v>517</v>
      </c>
      <c r="C10939" s="389">
        <v>2.2330438150899998</v>
      </c>
      <c r="D10939" s="389" t="s">
        <v>663</v>
      </c>
      <c r="E10939" s="389" t="s">
        <v>652</v>
      </c>
      <c r="F10939" s="389" t="s">
        <v>664</v>
      </c>
      <c r="G10939" s="389" t="s">
        <v>649</v>
      </c>
    </row>
    <row r="10940" spans="1:7">
      <c r="A10940" s="389" t="s">
        <v>563</v>
      </c>
      <c r="B10940" s="389" t="s">
        <v>517</v>
      </c>
      <c r="C10940" s="389">
        <v>2.0934488504000002</v>
      </c>
      <c r="D10940" s="389" t="s">
        <v>663</v>
      </c>
      <c r="E10940" s="389" t="s">
        <v>652</v>
      </c>
      <c r="F10940" s="389" t="s">
        <v>664</v>
      </c>
      <c r="G10940" s="389" t="s">
        <v>649</v>
      </c>
    </row>
    <row r="10941" spans="1:7">
      <c r="A10941" s="389" t="s">
        <v>571</v>
      </c>
      <c r="B10941" s="389" t="s">
        <v>517</v>
      </c>
      <c r="C10941" s="389">
        <v>2.3890140943199998</v>
      </c>
      <c r="D10941" s="389" t="s">
        <v>663</v>
      </c>
      <c r="E10941" s="389" t="s">
        <v>652</v>
      </c>
      <c r="F10941" s="389" t="s">
        <v>664</v>
      </c>
      <c r="G10941" s="389" t="s">
        <v>649</v>
      </c>
    </row>
    <row r="10942" spans="1:7">
      <c r="A10942" s="389" t="s">
        <v>571</v>
      </c>
      <c r="B10942" s="389" t="s">
        <v>517</v>
      </c>
      <c r="C10942" s="389">
        <v>2.3890140943199998</v>
      </c>
      <c r="D10942" s="389" t="s">
        <v>663</v>
      </c>
      <c r="E10942" s="389" t="s">
        <v>652</v>
      </c>
      <c r="F10942" s="389" t="s">
        <v>664</v>
      </c>
      <c r="G10942" s="389" t="s">
        <v>649</v>
      </c>
    </row>
    <row r="10943" spans="1:7">
      <c r="A10943" s="389" t="s">
        <v>575</v>
      </c>
      <c r="B10943" s="389" t="s">
        <v>517</v>
      </c>
      <c r="C10943" s="389">
        <v>17.9494613644999</v>
      </c>
      <c r="D10943" s="389" t="s">
        <v>663</v>
      </c>
      <c r="E10943" s="389" t="s">
        <v>652</v>
      </c>
      <c r="F10943" s="389" t="s">
        <v>664</v>
      </c>
      <c r="G10943" s="389" t="s">
        <v>649</v>
      </c>
    </row>
    <row r="10944" spans="1:7">
      <c r="A10944" s="389" t="s">
        <v>575</v>
      </c>
      <c r="B10944" s="389" t="s">
        <v>517</v>
      </c>
      <c r="C10944" s="389">
        <v>17.9494613644999</v>
      </c>
      <c r="D10944" s="389" t="s">
        <v>663</v>
      </c>
      <c r="E10944" s="389" t="s">
        <v>652</v>
      </c>
      <c r="F10944" s="389" t="s">
        <v>664</v>
      </c>
      <c r="G10944" s="389" t="s">
        <v>649</v>
      </c>
    </row>
    <row r="10945" spans="1:7">
      <c r="A10945" s="389" t="s">
        <v>526</v>
      </c>
      <c r="B10945" s="389" t="s">
        <v>517</v>
      </c>
      <c r="C10945" s="389">
        <v>3.7597345605400001</v>
      </c>
      <c r="D10945" s="389" t="s">
        <v>663</v>
      </c>
      <c r="E10945" s="389" t="s">
        <v>652</v>
      </c>
      <c r="F10945" s="389" t="s">
        <v>664</v>
      </c>
      <c r="G10945" s="389" t="s">
        <v>649</v>
      </c>
    </row>
    <row r="10946" spans="1:7">
      <c r="A10946" s="389" t="s">
        <v>561</v>
      </c>
      <c r="B10946" s="389" t="s">
        <v>517</v>
      </c>
      <c r="C10946" s="389">
        <v>3.7597345605400001</v>
      </c>
      <c r="D10946" s="389" t="s">
        <v>663</v>
      </c>
      <c r="E10946" s="389" t="s">
        <v>652</v>
      </c>
      <c r="F10946" s="389" t="s">
        <v>664</v>
      </c>
      <c r="G10946" s="389" t="s">
        <v>649</v>
      </c>
    </row>
    <row r="10947" spans="1:7">
      <c r="A10947" s="389" t="s">
        <v>542</v>
      </c>
      <c r="B10947" s="389" t="s">
        <v>517</v>
      </c>
      <c r="C10947" s="389">
        <v>4.8856498687199998</v>
      </c>
      <c r="D10947" s="389" t="s">
        <v>663</v>
      </c>
      <c r="E10947" s="389" t="s">
        <v>652</v>
      </c>
      <c r="F10947" s="389" t="s">
        <v>664</v>
      </c>
      <c r="G10947" s="389" t="s">
        <v>649</v>
      </c>
    </row>
    <row r="10948" spans="1:7">
      <c r="A10948" s="389" t="s">
        <v>525</v>
      </c>
      <c r="B10948" s="389" t="s">
        <v>517</v>
      </c>
      <c r="C10948" s="389">
        <v>2.8414218605600001</v>
      </c>
      <c r="D10948" s="389" t="s">
        <v>663</v>
      </c>
      <c r="E10948" s="389" t="s">
        <v>652</v>
      </c>
      <c r="F10948" s="389" t="s">
        <v>664</v>
      </c>
      <c r="G10948" s="389" t="s">
        <v>649</v>
      </c>
    </row>
    <row r="10949" spans="1:7">
      <c r="A10949" s="389" t="s">
        <v>569</v>
      </c>
      <c r="B10949" s="389" t="s">
        <v>517</v>
      </c>
      <c r="C10949" s="389">
        <v>3.8468152315899999</v>
      </c>
      <c r="D10949" s="389" t="s">
        <v>663</v>
      </c>
      <c r="E10949" s="389" t="s">
        <v>652</v>
      </c>
      <c r="F10949" s="389" t="s">
        <v>664</v>
      </c>
      <c r="G10949" s="389" t="s">
        <v>649</v>
      </c>
    </row>
    <row r="10950" spans="1:7">
      <c r="A10950" s="389" t="s">
        <v>523</v>
      </c>
      <c r="B10950" s="389" t="s">
        <v>517</v>
      </c>
      <c r="C10950" s="389">
        <v>1.8321932978</v>
      </c>
      <c r="D10950" s="389" t="s">
        <v>663</v>
      </c>
      <c r="E10950" s="389" t="s">
        <v>652</v>
      </c>
      <c r="F10950" s="389" t="s">
        <v>664</v>
      </c>
      <c r="G10950" s="389" t="s">
        <v>649</v>
      </c>
    </row>
    <row r="10951" spans="1:7">
      <c r="A10951" s="389" t="s">
        <v>581</v>
      </c>
      <c r="B10951" s="389" t="s">
        <v>517</v>
      </c>
      <c r="C10951" s="389">
        <v>4.58271188353</v>
      </c>
      <c r="D10951" s="389" t="s">
        <v>663</v>
      </c>
      <c r="E10951" s="389" t="s">
        <v>652</v>
      </c>
      <c r="F10951" s="389" t="s">
        <v>664</v>
      </c>
      <c r="G10951" s="389" t="s">
        <v>649</v>
      </c>
    </row>
    <row r="10952" spans="1:7">
      <c r="A10952" s="389" t="s">
        <v>581</v>
      </c>
      <c r="B10952" s="389" t="s">
        <v>517</v>
      </c>
      <c r="C10952" s="389">
        <v>4.58271188353</v>
      </c>
      <c r="D10952" s="389" t="s">
        <v>663</v>
      </c>
      <c r="E10952" s="389" t="s">
        <v>652</v>
      </c>
      <c r="F10952" s="389" t="s">
        <v>664</v>
      </c>
      <c r="G10952" s="389" t="s">
        <v>649</v>
      </c>
    </row>
    <row r="10953" spans="1:7">
      <c r="A10953" s="389" t="s">
        <v>555</v>
      </c>
      <c r="B10953" s="389" t="s">
        <v>517</v>
      </c>
      <c r="C10953" s="389">
        <v>8.33414143197</v>
      </c>
      <c r="D10953" s="389" t="s">
        <v>663</v>
      </c>
      <c r="E10953" s="389" t="s">
        <v>652</v>
      </c>
      <c r="F10953" s="389" t="s">
        <v>664</v>
      </c>
      <c r="G10953" s="389" t="s">
        <v>649</v>
      </c>
    </row>
    <row r="10954" spans="1:7">
      <c r="A10954" s="389" t="s">
        <v>578</v>
      </c>
      <c r="B10954" s="389" t="s">
        <v>517</v>
      </c>
      <c r="C10954" s="389">
        <v>8.33414143197</v>
      </c>
      <c r="D10954" s="389" t="s">
        <v>663</v>
      </c>
      <c r="E10954" s="389" t="s">
        <v>652</v>
      </c>
      <c r="F10954" s="389" t="s">
        <v>664</v>
      </c>
      <c r="G10954" s="389" t="s">
        <v>649</v>
      </c>
    </row>
    <row r="10955" spans="1:7">
      <c r="A10955" s="389" t="s">
        <v>514</v>
      </c>
      <c r="B10955" s="389" t="s">
        <v>517</v>
      </c>
      <c r="C10955" s="389">
        <v>9.4005398573200001</v>
      </c>
      <c r="D10955" s="389" t="s">
        <v>663</v>
      </c>
      <c r="E10955" s="389" t="s">
        <v>652</v>
      </c>
      <c r="F10955" s="389" t="s">
        <v>664</v>
      </c>
      <c r="G10955" s="389" t="s">
        <v>649</v>
      </c>
    </row>
    <row r="10956" spans="1:7">
      <c r="A10956" s="389" t="s">
        <v>514</v>
      </c>
      <c r="B10956" s="389" t="s">
        <v>517</v>
      </c>
      <c r="C10956" s="389">
        <v>9.4005398573200001</v>
      </c>
      <c r="D10956" s="389" t="s">
        <v>663</v>
      </c>
      <c r="E10956" s="389" t="s">
        <v>652</v>
      </c>
      <c r="F10956" s="389" t="s">
        <v>664</v>
      </c>
      <c r="G10956" s="389" t="s">
        <v>649</v>
      </c>
    </row>
    <row r="10957" spans="1:7">
      <c r="A10957" s="389" t="s">
        <v>555</v>
      </c>
      <c r="B10957" s="389" t="s">
        <v>517</v>
      </c>
      <c r="C10957" s="389">
        <v>3.8572963050400002</v>
      </c>
      <c r="D10957" s="389" t="s">
        <v>663</v>
      </c>
      <c r="E10957" s="389" t="s">
        <v>652</v>
      </c>
      <c r="F10957" s="389" t="s">
        <v>664</v>
      </c>
      <c r="G10957" s="389" t="s">
        <v>649</v>
      </c>
    </row>
    <row r="10958" spans="1:7">
      <c r="A10958" s="389" t="s">
        <v>581</v>
      </c>
      <c r="B10958" s="389" t="s">
        <v>517</v>
      </c>
      <c r="C10958" s="389">
        <v>2.8880863721700001</v>
      </c>
      <c r="D10958" s="389" t="s">
        <v>663</v>
      </c>
      <c r="E10958" s="389" t="s">
        <v>652</v>
      </c>
      <c r="F10958" s="389" t="s">
        <v>664</v>
      </c>
      <c r="G10958" s="389" t="s">
        <v>649</v>
      </c>
    </row>
    <row r="10959" spans="1:7">
      <c r="A10959" s="389" t="s">
        <v>535</v>
      </c>
      <c r="B10959" s="389" t="s">
        <v>517</v>
      </c>
      <c r="C10959" s="389">
        <v>1.05166975398</v>
      </c>
      <c r="D10959" s="389" t="s">
        <v>663</v>
      </c>
      <c r="E10959" s="389" t="s">
        <v>652</v>
      </c>
      <c r="F10959" s="389" t="s">
        <v>664</v>
      </c>
      <c r="G10959" s="389" t="s">
        <v>649</v>
      </c>
    </row>
    <row r="10960" spans="1:7">
      <c r="A10960" s="389" t="s">
        <v>525</v>
      </c>
      <c r="B10960" s="389" t="s">
        <v>517</v>
      </c>
      <c r="C10960" s="389">
        <v>10.3023634222999</v>
      </c>
      <c r="D10960" s="389" t="s">
        <v>663</v>
      </c>
      <c r="E10960" s="389" t="s">
        <v>652</v>
      </c>
      <c r="F10960" s="389" t="s">
        <v>664</v>
      </c>
      <c r="G10960" s="389" t="s">
        <v>649</v>
      </c>
    </row>
    <row r="10961" spans="1:7">
      <c r="A10961" s="389" t="s">
        <v>525</v>
      </c>
      <c r="B10961" s="389" t="s">
        <v>517</v>
      </c>
      <c r="C10961" s="389">
        <v>10.3023634222999</v>
      </c>
      <c r="D10961" s="389" t="s">
        <v>663</v>
      </c>
      <c r="E10961" s="389" t="s">
        <v>652</v>
      </c>
      <c r="F10961" s="389" t="s">
        <v>664</v>
      </c>
      <c r="G10961" s="389" t="s">
        <v>649</v>
      </c>
    </row>
    <row r="10962" spans="1:7">
      <c r="A10962" s="389" t="s">
        <v>568</v>
      </c>
      <c r="B10962" s="389" t="s">
        <v>517</v>
      </c>
      <c r="C10962" s="389">
        <v>10.3023634222999</v>
      </c>
      <c r="D10962" s="389" t="s">
        <v>663</v>
      </c>
      <c r="E10962" s="389" t="s">
        <v>652</v>
      </c>
      <c r="F10962" s="389" t="s">
        <v>664</v>
      </c>
      <c r="G10962" s="389" t="s">
        <v>649</v>
      </c>
    </row>
    <row r="10963" spans="1:7">
      <c r="A10963" s="389" t="s">
        <v>568</v>
      </c>
      <c r="B10963" s="389" t="s">
        <v>517</v>
      </c>
      <c r="C10963" s="389">
        <v>10.3023634222999</v>
      </c>
      <c r="D10963" s="389" t="s">
        <v>663</v>
      </c>
      <c r="E10963" s="389" t="s">
        <v>652</v>
      </c>
      <c r="F10963" s="389" t="s">
        <v>664</v>
      </c>
      <c r="G10963" s="389" t="s">
        <v>649</v>
      </c>
    </row>
    <row r="10964" spans="1:7">
      <c r="A10964" s="389" t="s">
        <v>560</v>
      </c>
      <c r="B10964" s="389" t="s">
        <v>517</v>
      </c>
      <c r="C10964" s="389">
        <v>10.2120640431</v>
      </c>
      <c r="D10964" s="389" t="s">
        <v>663</v>
      </c>
      <c r="E10964" s="389" t="s">
        <v>652</v>
      </c>
      <c r="F10964" s="389" t="s">
        <v>664</v>
      </c>
      <c r="G10964" s="389" t="s">
        <v>649</v>
      </c>
    </row>
    <row r="10965" spans="1:7">
      <c r="A10965" s="389" t="s">
        <v>525</v>
      </c>
      <c r="B10965" s="389" t="s">
        <v>517</v>
      </c>
      <c r="C10965" s="389">
        <v>9.9989146025799904</v>
      </c>
      <c r="D10965" s="389" t="s">
        <v>663</v>
      </c>
      <c r="E10965" s="389" t="s">
        <v>652</v>
      </c>
      <c r="F10965" s="389" t="s">
        <v>664</v>
      </c>
      <c r="G10965" s="389" t="s">
        <v>649</v>
      </c>
    </row>
    <row r="10966" spans="1:7">
      <c r="A10966" s="389" t="s">
        <v>525</v>
      </c>
      <c r="B10966" s="389" t="s">
        <v>517</v>
      </c>
      <c r="C10966" s="389">
        <v>9.9989146025799904</v>
      </c>
      <c r="D10966" s="389" t="s">
        <v>663</v>
      </c>
      <c r="E10966" s="389" t="s">
        <v>652</v>
      </c>
      <c r="F10966" s="389" t="s">
        <v>664</v>
      </c>
      <c r="G10966" s="389" t="s">
        <v>649</v>
      </c>
    </row>
    <row r="10967" spans="1:7">
      <c r="A10967" s="389" t="s">
        <v>568</v>
      </c>
      <c r="B10967" s="389" t="s">
        <v>517</v>
      </c>
      <c r="C10967" s="389">
        <v>9.9989146025799904</v>
      </c>
      <c r="D10967" s="389" t="s">
        <v>663</v>
      </c>
      <c r="E10967" s="389" t="s">
        <v>652</v>
      </c>
      <c r="F10967" s="389" t="s">
        <v>664</v>
      </c>
      <c r="G10967" s="389" t="s">
        <v>649</v>
      </c>
    </row>
    <row r="10968" spans="1:7">
      <c r="A10968" s="389" t="s">
        <v>568</v>
      </c>
      <c r="B10968" s="389" t="s">
        <v>517</v>
      </c>
      <c r="C10968" s="389">
        <v>9.9989146025799904</v>
      </c>
      <c r="D10968" s="389" t="s">
        <v>663</v>
      </c>
      <c r="E10968" s="389" t="s">
        <v>652</v>
      </c>
      <c r="F10968" s="389" t="s">
        <v>664</v>
      </c>
      <c r="G10968" s="389" t="s">
        <v>649</v>
      </c>
    </row>
    <row r="10969" spans="1:7">
      <c r="A10969" s="389" t="s">
        <v>547</v>
      </c>
      <c r="B10969" s="389" t="s">
        <v>517</v>
      </c>
      <c r="C10969" s="389">
        <v>10.9055871334999</v>
      </c>
      <c r="D10969" s="389" t="s">
        <v>663</v>
      </c>
      <c r="E10969" s="389" t="s">
        <v>652</v>
      </c>
      <c r="F10969" s="389" t="s">
        <v>664</v>
      </c>
      <c r="G10969" s="389" t="s">
        <v>649</v>
      </c>
    </row>
    <row r="10970" spans="1:7">
      <c r="A10970" s="389" t="s">
        <v>581</v>
      </c>
      <c r="B10970" s="389" t="s">
        <v>517</v>
      </c>
      <c r="C10970" s="389">
        <v>12.726368086900001</v>
      </c>
      <c r="D10970" s="389" t="s">
        <v>663</v>
      </c>
      <c r="E10970" s="389" t="s">
        <v>652</v>
      </c>
      <c r="F10970" s="389" t="s">
        <v>664</v>
      </c>
      <c r="G10970" s="389" t="s">
        <v>649</v>
      </c>
    </row>
    <row r="10971" spans="1:7">
      <c r="A10971" s="389" t="s">
        <v>581</v>
      </c>
      <c r="B10971" s="389" t="s">
        <v>517</v>
      </c>
      <c r="C10971" s="389">
        <v>12.726368086900001</v>
      </c>
      <c r="D10971" s="389" t="s">
        <v>663</v>
      </c>
      <c r="E10971" s="389" t="s">
        <v>652</v>
      </c>
      <c r="F10971" s="389" t="s">
        <v>664</v>
      </c>
      <c r="G10971" s="389" t="s">
        <v>649</v>
      </c>
    </row>
    <row r="10972" spans="1:7">
      <c r="A10972" s="389" t="s">
        <v>563</v>
      </c>
      <c r="B10972" s="389" t="s">
        <v>517</v>
      </c>
      <c r="C10972" s="389">
        <v>4.3672648116700001</v>
      </c>
      <c r="D10972" s="389" t="s">
        <v>663</v>
      </c>
      <c r="E10972" s="389" t="s">
        <v>652</v>
      </c>
      <c r="F10972" s="389" t="s">
        <v>664</v>
      </c>
      <c r="G10972" s="389" t="s">
        <v>649</v>
      </c>
    </row>
    <row r="10973" spans="1:7">
      <c r="A10973" s="389" t="s">
        <v>563</v>
      </c>
      <c r="B10973" s="389" t="s">
        <v>517</v>
      </c>
      <c r="C10973" s="389">
        <v>4.3672648116700001</v>
      </c>
      <c r="D10973" s="389" t="s">
        <v>663</v>
      </c>
      <c r="E10973" s="389" t="s">
        <v>652</v>
      </c>
      <c r="F10973" s="389" t="s">
        <v>664</v>
      </c>
      <c r="G10973" s="389" t="s">
        <v>649</v>
      </c>
    </row>
    <row r="10974" spans="1:7">
      <c r="A10974" s="389" t="s">
        <v>556</v>
      </c>
      <c r="B10974" s="389" t="s">
        <v>517</v>
      </c>
      <c r="C10974" s="389">
        <v>3.78405549452</v>
      </c>
      <c r="D10974" s="389" t="s">
        <v>663</v>
      </c>
      <c r="E10974" s="389" t="s">
        <v>652</v>
      </c>
      <c r="F10974" s="389" t="s">
        <v>671</v>
      </c>
      <c r="G10974" s="389" t="s">
        <v>649</v>
      </c>
    </row>
    <row r="10975" spans="1:7">
      <c r="A10975" s="389" t="s">
        <v>514</v>
      </c>
      <c r="B10975" s="389" t="s">
        <v>517</v>
      </c>
      <c r="C10975" s="389">
        <v>0.28379058855</v>
      </c>
      <c r="D10975" s="389" t="s">
        <v>663</v>
      </c>
      <c r="E10975" s="389" t="s">
        <v>652</v>
      </c>
      <c r="F10975" s="389" t="s">
        <v>671</v>
      </c>
      <c r="G10975" s="389" t="s">
        <v>649</v>
      </c>
    </row>
    <row r="10976" spans="1:7">
      <c r="A10976" s="389" t="s">
        <v>514</v>
      </c>
      <c r="B10976" s="389" t="s">
        <v>517</v>
      </c>
      <c r="C10976" s="389">
        <v>0.68793172976399997</v>
      </c>
      <c r="D10976" s="389" t="s">
        <v>663</v>
      </c>
      <c r="E10976" s="389" t="s">
        <v>652</v>
      </c>
      <c r="F10976" s="389" t="s">
        <v>671</v>
      </c>
      <c r="G10976" s="389" t="s">
        <v>649</v>
      </c>
    </row>
    <row r="10977" spans="1:7">
      <c r="A10977" s="389" t="s">
        <v>542</v>
      </c>
      <c r="B10977" s="389" t="s">
        <v>517</v>
      </c>
      <c r="C10977" s="389">
        <v>3.7384033971399999</v>
      </c>
      <c r="D10977" s="389" t="s">
        <v>663</v>
      </c>
      <c r="E10977" s="389" t="s">
        <v>677</v>
      </c>
      <c r="F10977" s="389" t="s">
        <v>647</v>
      </c>
      <c r="G10977" s="389" t="s">
        <v>678</v>
      </c>
    </row>
    <row r="10978" spans="1:7">
      <c r="A10978" s="389" t="s">
        <v>542</v>
      </c>
      <c r="B10978" s="389" t="s">
        <v>517</v>
      </c>
      <c r="C10978" s="389">
        <v>3.3845262425599998</v>
      </c>
      <c r="D10978" s="389" t="s">
        <v>663</v>
      </c>
      <c r="E10978" s="389" t="s">
        <v>677</v>
      </c>
      <c r="F10978" s="389" t="s">
        <v>647</v>
      </c>
      <c r="G10978" s="389" t="s">
        <v>678</v>
      </c>
    </row>
    <row r="10979" spans="1:7">
      <c r="A10979" s="389" t="s">
        <v>542</v>
      </c>
      <c r="B10979" s="389" t="s">
        <v>517</v>
      </c>
      <c r="C10979" s="389">
        <v>3.3845262425599998</v>
      </c>
      <c r="D10979" s="389" t="s">
        <v>663</v>
      </c>
      <c r="E10979" s="389" t="s">
        <v>677</v>
      </c>
      <c r="F10979" s="389" t="s">
        <v>647</v>
      </c>
      <c r="G10979" s="389" t="s">
        <v>678</v>
      </c>
    </row>
    <row r="10980" spans="1:7">
      <c r="A10980" s="389" t="s">
        <v>535</v>
      </c>
      <c r="B10980" s="389" t="s">
        <v>517</v>
      </c>
      <c r="C10980" s="389">
        <v>14.8738096313</v>
      </c>
      <c r="D10980" s="389" t="s">
        <v>663</v>
      </c>
      <c r="E10980" s="389" t="s">
        <v>677</v>
      </c>
      <c r="F10980" s="389" t="s">
        <v>647</v>
      </c>
      <c r="G10980" s="389" t="s">
        <v>678</v>
      </c>
    </row>
    <row r="10981" spans="1:7">
      <c r="A10981" s="389" t="s">
        <v>581</v>
      </c>
      <c r="B10981" s="389" t="s">
        <v>517</v>
      </c>
      <c r="C10981" s="389">
        <v>8.9866355047099997</v>
      </c>
      <c r="D10981" s="389" t="s">
        <v>663</v>
      </c>
      <c r="E10981" s="389" t="s">
        <v>677</v>
      </c>
      <c r="F10981" s="389" t="s">
        <v>647</v>
      </c>
      <c r="G10981" s="389" t="s">
        <v>678</v>
      </c>
    </row>
    <row r="10982" spans="1:7">
      <c r="A10982" s="389" t="s">
        <v>570</v>
      </c>
      <c r="B10982" s="389" t="s">
        <v>517</v>
      </c>
      <c r="C10982" s="389">
        <v>27.2080772815</v>
      </c>
      <c r="D10982" s="389" t="s">
        <v>663</v>
      </c>
      <c r="E10982" s="389" t="s">
        <v>677</v>
      </c>
      <c r="F10982" s="389" t="s">
        <v>647</v>
      </c>
      <c r="G10982" s="389" t="s">
        <v>678</v>
      </c>
    </row>
    <row r="10983" spans="1:7">
      <c r="A10983" s="389" t="s">
        <v>581</v>
      </c>
      <c r="B10983" s="389" t="s">
        <v>517</v>
      </c>
      <c r="C10983" s="389">
        <v>13.0199612306</v>
      </c>
      <c r="D10983" s="389" t="s">
        <v>663</v>
      </c>
      <c r="E10983" s="389" t="s">
        <v>677</v>
      </c>
      <c r="F10983" s="389" t="s">
        <v>647</v>
      </c>
      <c r="G10983" s="389" t="s">
        <v>678</v>
      </c>
    </row>
    <row r="10984" spans="1:7">
      <c r="A10984" s="389" t="s">
        <v>535</v>
      </c>
      <c r="B10984" s="389" t="s">
        <v>517</v>
      </c>
      <c r="C10984" s="389">
        <v>72.346768798100001</v>
      </c>
      <c r="D10984" s="389" t="s">
        <v>663</v>
      </c>
      <c r="E10984" s="389" t="s">
        <v>677</v>
      </c>
      <c r="F10984" s="389" t="s">
        <v>647</v>
      </c>
      <c r="G10984" s="389" t="s">
        <v>678</v>
      </c>
    </row>
    <row r="10985" spans="1:7">
      <c r="A10985" s="389" t="s">
        <v>535</v>
      </c>
      <c r="B10985" s="389" t="s">
        <v>517</v>
      </c>
      <c r="C10985" s="389">
        <v>72.346768798100001</v>
      </c>
      <c r="D10985" s="389" t="s">
        <v>663</v>
      </c>
      <c r="E10985" s="389" t="s">
        <v>677</v>
      </c>
      <c r="F10985" s="389" t="s">
        <v>647</v>
      </c>
      <c r="G10985" s="389" t="s">
        <v>678</v>
      </c>
    </row>
    <row r="10986" spans="1:7">
      <c r="A10986" s="389" t="s">
        <v>535</v>
      </c>
      <c r="B10986" s="389" t="s">
        <v>517</v>
      </c>
      <c r="C10986" s="389">
        <v>4.9958571665499996</v>
      </c>
      <c r="D10986" s="389" t="s">
        <v>663</v>
      </c>
      <c r="E10986" s="389" t="s">
        <v>677</v>
      </c>
      <c r="F10986" s="389" t="s">
        <v>647</v>
      </c>
      <c r="G10986" s="389" t="s">
        <v>678</v>
      </c>
    </row>
    <row r="10987" spans="1:7">
      <c r="A10987" s="389" t="s">
        <v>535</v>
      </c>
      <c r="B10987" s="389" t="s">
        <v>517</v>
      </c>
      <c r="C10987" s="389">
        <v>2.4622969388299998</v>
      </c>
      <c r="D10987" s="389" t="s">
        <v>663</v>
      </c>
      <c r="E10987" s="389" t="s">
        <v>677</v>
      </c>
      <c r="F10987" s="389" t="s">
        <v>647</v>
      </c>
      <c r="G10987" s="389" t="s">
        <v>678</v>
      </c>
    </row>
    <row r="10988" spans="1:7">
      <c r="A10988" s="389" t="s">
        <v>535</v>
      </c>
      <c r="B10988" s="389" t="s">
        <v>517</v>
      </c>
      <c r="C10988" s="389">
        <v>2.4622969388299998</v>
      </c>
      <c r="D10988" s="389" t="s">
        <v>663</v>
      </c>
      <c r="E10988" s="389" t="s">
        <v>677</v>
      </c>
      <c r="F10988" s="389" t="s">
        <v>647</v>
      </c>
      <c r="G10988" s="389" t="s">
        <v>678</v>
      </c>
    </row>
    <row r="10989" spans="1:7">
      <c r="A10989" s="389" t="s">
        <v>528</v>
      </c>
      <c r="B10989" s="389" t="s">
        <v>517</v>
      </c>
      <c r="C10989" s="389">
        <v>5.2750680318600001</v>
      </c>
      <c r="D10989" s="389" t="s">
        <v>663</v>
      </c>
      <c r="E10989" s="389" t="s">
        <v>677</v>
      </c>
      <c r="F10989" s="389" t="s">
        <v>647</v>
      </c>
      <c r="G10989" s="389" t="s">
        <v>678</v>
      </c>
    </row>
    <row r="10990" spans="1:7">
      <c r="A10990" s="389" t="s">
        <v>578</v>
      </c>
      <c r="B10990" s="389" t="s">
        <v>517</v>
      </c>
      <c r="C10990" s="389">
        <v>3.6696877487699999</v>
      </c>
      <c r="D10990" s="389" t="s">
        <v>663</v>
      </c>
      <c r="E10990" s="389" t="s">
        <v>677</v>
      </c>
      <c r="F10990" s="389" t="s">
        <v>647</v>
      </c>
      <c r="G10990" s="389" t="s">
        <v>678</v>
      </c>
    </row>
    <row r="10991" spans="1:7">
      <c r="A10991" s="389" t="s">
        <v>578</v>
      </c>
      <c r="B10991" s="389" t="s">
        <v>517</v>
      </c>
      <c r="C10991" s="389">
        <v>3.6696877487699999</v>
      </c>
      <c r="D10991" s="389" t="s">
        <v>663</v>
      </c>
      <c r="E10991" s="389" t="s">
        <v>677</v>
      </c>
      <c r="F10991" s="389" t="s">
        <v>647</v>
      </c>
      <c r="G10991" s="389" t="s">
        <v>678</v>
      </c>
    </row>
    <row r="10992" spans="1:7">
      <c r="A10992" s="389" t="s">
        <v>581</v>
      </c>
      <c r="B10992" s="389" t="s">
        <v>517</v>
      </c>
      <c r="C10992" s="389">
        <v>7.0636412856300002</v>
      </c>
      <c r="D10992" s="389" t="s">
        <v>663</v>
      </c>
      <c r="E10992" s="389" t="s">
        <v>677</v>
      </c>
      <c r="F10992" s="389" t="s">
        <v>647</v>
      </c>
      <c r="G10992" s="389" t="s">
        <v>678</v>
      </c>
    </row>
    <row r="10993" spans="1:7">
      <c r="A10993" s="389" t="s">
        <v>581</v>
      </c>
      <c r="B10993" s="389" t="s">
        <v>517</v>
      </c>
      <c r="C10993" s="389">
        <v>7.39295797645</v>
      </c>
      <c r="D10993" s="389" t="s">
        <v>663</v>
      </c>
      <c r="E10993" s="389" t="s">
        <v>677</v>
      </c>
      <c r="F10993" s="389" t="s">
        <v>647</v>
      </c>
      <c r="G10993" s="389" t="s">
        <v>678</v>
      </c>
    </row>
    <row r="10994" spans="1:7">
      <c r="A10994" s="389" t="s">
        <v>581</v>
      </c>
      <c r="B10994" s="389" t="s">
        <v>517</v>
      </c>
      <c r="C10994" s="389">
        <v>6.9706965739099997</v>
      </c>
      <c r="D10994" s="389" t="s">
        <v>663</v>
      </c>
      <c r="E10994" s="389" t="s">
        <v>677</v>
      </c>
      <c r="F10994" s="389" t="s">
        <v>647</v>
      </c>
      <c r="G10994" s="389" t="s">
        <v>678</v>
      </c>
    </row>
    <row r="10995" spans="1:7">
      <c r="A10995" s="389" t="s">
        <v>551</v>
      </c>
      <c r="B10995" s="389" t="s">
        <v>517</v>
      </c>
      <c r="C10995" s="389">
        <v>6.9918857263399996</v>
      </c>
      <c r="D10995" s="389" t="s">
        <v>663</v>
      </c>
      <c r="E10995" s="389" t="s">
        <v>677</v>
      </c>
      <c r="F10995" s="389" t="s">
        <v>647</v>
      </c>
      <c r="G10995" s="389" t="s">
        <v>678</v>
      </c>
    </row>
    <row r="10996" spans="1:7">
      <c r="A10996" s="389" t="s">
        <v>552</v>
      </c>
      <c r="B10996" s="389" t="s">
        <v>517</v>
      </c>
      <c r="C10996" s="389">
        <v>1.20443688755</v>
      </c>
      <c r="D10996" s="389" t="s">
        <v>663</v>
      </c>
      <c r="E10996" s="389" t="s">
        <v>677</v>
      </c>
      <c r="F10996" s="389" t="s">
        <v>647</v>
      </c>
      <c r="G10996" s="389" t="s">
        <v>678</v>
      </c>
    </row>
    <row r="10997" spans="1:7">
      <c r="A10997" s="389" t="s">
        <v>581</v>
      </c>
      <c r="B10997" s="389" t="s">
        <v>517</v>
      </c>
      <c r="C10997" s="389">
        <v>0.56690849125200005</v>
      </c>
      <c r="D10997" s="389" t="s">
        <v>663</v>
      </c>
      <c r="E10997" s="389" t="s">
        <v>677</v>
      </c>
      <c r="F10997" s="389" t="s">
        <v>647</v>
      </c>
      <c r="G10997" s="389" t="s">
        <v>678</v>
      </c>
    </row>
    <row r="10998" spans="1:7">
      <c r="A10998" s="389" t="s">
        <v>560</v>
      </c>
      <c r="B10998" s="389" t="s">
        <v>517</v>
      </c>
      <c r="C10998" s="389">
        <v>4.1410698458899997</v>
      </c>
      <c r="D10998" s="389" t="s">
        <v>663</v>
      </c>
      <c r="E10998" s="389" t="s">
        <v>677</v>
      </c>
      <c r="F10998" s="389" t="s">
        <v>647</v>
      </c>
      <c r="G10998" s="389" t="s">
        <v>678</v>
      </c>
    </row>
    <row r="10999" spans="1:7">
      <c r="A10999" s="389" t="s">
        <v>560</v>
      </c>
      <c r="B10999" s="389" t="s">
        <v>517</v>
      </c>
      <c r="C10999" s="389">
        <v>4.1410698458899997</v>
      </c>
      <c r="D10999" s="389" t="s">
        <v>663</v>
      </c>
      <c r="E10999" s="389" t="s">
        <v>677</v>
      </c>
      <c r="F10999" s="389" t="s">
        <v>647</v>
      </c>
      <c r="G10999" s="389" t="s">
        <v>678</v>
      </c>
    </row>
    <row r="11000" spans="1:7">
      <c r="A11000" s="389" t="s">
        <v>551</v>
      </c>
      <c r="B11000" s="389" t="s">
        <v>517</v>
      </c>
      <c r="C11000" s="389">
        <v>1.1723214338900001</v>
      </c>
      <c r="D11000" s="389" t="s">
        <v>663</v>
      </c>
      <c r="E11000" s="389" t="s">
        <v>677</v>
      </c>
      <c r="F11000" s="389" t="s">
        <v>647</v>
      </c>
      <c r="G11000" s="389" t="s">
        <v>678</v>
      </c>
    </row>
    <row r="11001" spans="1:7">
      <c r="A11001" s="389" t="s">
        <v>551</v>
      </c>
      <c r="B11001" s="389" t="s">
        <v>517</v>
      </c>
      <c r="C11001" s="389">
        <v>1.1723214338900001</v>
      </c>
      <c r="D11001" s="389" t="s">
        <v>663</v>
      </c>
      <c r="E11001" s="389" t="s">
        <v>677</v>
      </c>
      <c r="F11001" s="389" t="s">
        <v>647</v>
      </c>
      <c r="G11001" s="389" t="s">
        <v>678</v>
      </c>
    </row>
    <row r="11002" spans="1:7">
      <c r="A11002" s="389" t="s">
        <v>581</v>
      </c>
      <c r="B11002" s="389" t="s">
        <v>517</v>
      </c>
      <c r="C11002" s="389">
        <v>6.1534518700999996</v>
      </c>
      <c r="D11002" s="389" t="s">
        <v>663</v>
      </c>
      <c r="E11002" s="389" t="s">
        <v>677</v>
      </c>
      <c r="F11002" s="389" t="s">
        <v>647</v>
      </c>
      <c r="G11002" s="389" t="s">
        <v>678</v>
      </c>
    </row>
    <row r="11003" spans="1:7">
      <c r="A11003" s="389" t="s">
        <v>581</v>
      </c>
      <c r="B11003" s="389" t="s">
        <v>517</v>
      </c>
      <c r="C11003" s="389">
        <v>6.1534518700999996</v>
      </c>
      <c r="D11003" s="389" t="s">
        <v>663</v>
      </c>
      <c r="E11003" s="389" t="s">
        <v>677</v>
      </c>
      <c r="F11003" s="389" t="s">
        <v>647</v>
      </c>
      <c r="G11003" s="389" t="s">
        <v>678</v>
      </c>
    </row>
    <row r="11004" spans="1:7">
      <c r="A11004" s="389" t="s">
        <v>581</v>
      </c>
      <c r="B11004" s="389" t="s">
        <v>517</v>
      </c>
      <c r="C11004" s="389">
        <v>0.98347270668999998</v>
      </c>
      <c r="D11004" s="389" t="s">
        <v>663</v>
      </c>
      <c r="E11004" s="389" t="s">
        <v>677</v>
      </c>
      <c r="F11004" s="389" t="s">
        <v>647</v>
      </c>
      <c r="G11004" s="389" t="s">
        <v>678</v>
      </c>
    </row>
    <row r="11005" spans="1:7">
      <c r="A11005" s="389" t="s">
        <v>581</v>
      </c>
      <c r="B11005" s="389" t="s">
        <v>517</v>
      </c>
      <c r="C11005" s="389">
        <v>19.458740747499899</v>
      </c>
      <c r="D11005" s="389" t="s">
        <v>663</v>
      </c>
      <c r="E11005" s="389" t="s">
        <v>677</v>
      </c>
      <c r="F11005" s="389" t="s">
        <v>647</v>
      </c>
      <c r="G11005" s="389" t="s">
        <v>678</v>
      </c>
    </row>
    <row r="11006" spans="1:7">
      <c r="A11006" s="389" t="s">
        <v>525</v>
      </c>
      <c r="B11006" s="389" t="s">
        <v>517</v>
      </c>
      <c r="C11006" s="389">
        <v>1.14244686288</v>
      </c>
      <c r="D11006" s="389" t="s">
        <v>663</v>
      </c>
      <c r="E11006" s="389" t="s">
        <v>677</v>
      </c>
      <c r="F11006" s="389" t="s">
        <v>647</v>
      </c>
      <c r="G11006" s="389" t="s">
        <v>678</v>
      </c>
    </row>
    <row r="11007" spans="1:7">
      <c r="A11007" s="389" t="s">
        <v>526</v>
      </c>
      <c r="B11007" s="389" t="s">
        <v>517</v>
      </c>
      <c r="C11007" s="389">
        <v>1.14244686288</v>
      </c>
      <c r="D11007" s="389" t="s">
        <v>663</v>
      </c>
      <c r="E11007" s="389" t="s">
        <v>677</v>
      </c>
      <c r="F11007" s="389" t="s">
        <v>647</v>
      </c>
      <c r="G11007" s="389" t="s">
        <v>678</v>
      </c>
    </row>
    <row r="11008" spans="1:7">
      <c r="A11008" s="389" t="s">
        <v>568</v>
      </c>
      <c r="B11008" s="389" t="s">
        <v>517</v>
      </c>
      <c r="C11008" s="389">
        <v>1.14244686288</v>
      </c>
      <c r="D11008" s="389" t="s">
        <v>663</v>
      </c>
      <c r="E11008" s="389" t="s">
        <v>677</v>
      </c>
      <c r="F11008" s="389" t="s">
        <v>647</v>
      </c>
      <c r="G11008" s="389" t="s">
        <v>678</v>
      </c>
    </row>
    <row r="11009" spans="1:7">
      <c r="A11009" s="389" t="s">
        <v>550</v>
      </c>
      <c r="B11009" s="389" t="s">
        <v>517</v>
      </c>
      <c r="C11009" s="389">
        <v>9.5224926086699906</v>
      </c>
      <c r="D11009" s="389" t="s">
        <v>663</v>
      </c>
      <c r="E11009" s="389" t="s">
        <v>677</v>
      </c>
      <c r="F11009" s="389" t="s">
        <v>647</v>
      </c>
      <c r="G11009" s="389" t="s">
        <v>678</v>
      </c>
    </row>
    <row r="11010" spans="1:7">
      <c r="A11010" s="389" t="s">
        <v>550</v>
      </c>
      <c r="B11010" s="389" t="s">
        <v>517</v>
      </c>
      <c r="C11010" s="389">
        <v>9.5224926086699906</v>
      </c>
      <c r="D11010" s="389" t="s">
        <v>663</v>
      </c>
      <c r="E11010" s="389" t="s">
        <v>677</v>
      </c>
      <c r="F11010" s="389" t="s">
        <v>647</v>
      </c>
      <c r="G11010" s="389" t="s">
        <v>678</v>
      </c>
    </row>
    <row r="11011" spans="1:7">
      <c r="A11011" s="389" t="s">
        <v>550</v>
      </c>
      <c r="B11011" s="389" t="s">
        <v>517</v>
      </c>
      <c r="C11011" s="389">
        <v>9.5224926086699906</v>
      </c>
      <c r="D11011" s="389" t="s">
        <v>663</v>
      </c>
      <c r="E11011" s="389" t="s">
        <v>677</v>
      </c>
      <c r="F11011" s="389" t="s">
        <v>647</v>
      </c>
      <c r="G11011" s="389" t="s">
        <v>678</v>
      </c>
    </row>
    <row r="11012" spans="1:7">
      <c r="A11012" s="389" t="s">
        <v>550</v>
      </c>
      <c r="B11012" s="389" t="s">
        <v>517</v>
      </c>
      <c r="C11012" s="389">
        <v>9.5224926086699906</v>
      </c>
      <c r="D11012" s="389" t="s">
        <v>663</v>
      </c>
      <c r="E11012" s="389" t="s">
        <v>677</v>
      </c>
      <c r="F11012" s="389" t="s">
        <v>647</v>
      </c>
      <c r="G11012" s="389" t="s">
        <v>678</v>
      </c>
    </row>
    <row r="11013" spans="1:7">
      <c r="A11013" s="389" t="s">
        <v>550</v>
      </c>
      <c r="B11013" s="389" t="s">
        <v>517</v>
      </c>
      <c r="C11013" s="389">
        <v>9.5224926086699906</v>
      </c>
      <c r="D11013" s="389" t="s">
        <v>663</v>
      </c>
      <c r="E11013" s="389" t="s">
        <v>677</v>
      </c>
      <c r="F11013" s="389" t="s">
        <v>647</v>
      </c>
      <c r="G11013" s="389" t="s">
        <v>678</v>
      </c>
    </row>
    <row r="11014" spans="1:7">
      <c r="A11014" s="389" t="s">
        <v>550</v>
      </c>
      <c r="B11014" s="389" t="s">
        <v>517</v>
      </c>
      <c r="C11014" s="389">
        <v>9.5224926086699906</v>
      </c>
      <c r="D11014" s="389" t="s">
        <v>663</v>
      </c>
      <c r="E11014" s="389" t="s">
        <v>677</v>
      </c>
      <c r="F11014" s="389" t="s">
        <v>647</v>
      </c>
      <c r="G11014" s="389" t="s">
        <v>678</v>
      </c>
    </row>
    <row r="11015" spans="1:7">
      <c r="A11015" s="389" t="s">
        <v>542</v>
      </c>
      <c r="B11015" s="389" t="s">
        <v>517</v>
      </c>
      <c r="C11015" s="389">
        <v>1.6836394298599999</v>
      </c>
      <c r="D11015" s="389" t="s">
        <v>663</v>
      </c>
      <c r="E11015" s="389" t="s">
        <v>677</v>
      </c>
      <c r="F11015" s="389" t="s">
        <v>679</v>
      </c>
      <c r="G11015" s="389" t="s">
        <v>678</v>
      </c>
    </row>
    <row r="11016" spans="1:7">
      <c r="A11016" s="389" t="s">
        <v>550</v>
      </c>
      <c r="B11016" s="389" t="s">
        <v>517</v>
      </c>
      <c r="C11016" s="389">
        <v>4.8420443578799999</v>
      </c>
      <c r="D11016" s="389" t="s">
        <v>663</v>
      </c>
      <c r="E11016" s="389" t="s">
        <v>677</v>
      </c>
      <c r="F11016" s="389" t="s">
        <v>651</v>
      </c>
      <c r="G11016" s="389" t="s">
        <v>678</v>
      </c>
    </row>
    <row r="11017" spans="1:7">
      <c r="A11017" s="389" t="s">
        <v>547</v>
      </c>
      <c r="B11017" s="389" t="s">
        <v>517</v>
      </c>
      <c r="C11017" s="389">
        <v>4.3049032700699996</v>
      </c>
      <c r="D11017" s="389" t="s">
        <v>663</v>
      </c>
      <c r="E11017" s="389" t="s">
        <v>677</v>
      </c>
      <c r="F11017" s="389" t="s">
        <v>651</v>
      </c>
      <c r="G11017" s="389" t="s">
        <v>678</v>
      </c>
    </row>
    <row r="11018" spans="1:7">
      <c r="A11018" s="389" t="s">
        <v>550</v>
      </c>
      <c r="B11018" s="389" t="s">
        <v>517</v>
      </c>
      <c r="C11018" s="389">
        <v>4.5158396677699999</v>
      </c>
      <c r="D11018" s="389" t="s">
        <v>663</v>
      </c>
      <c r="E11018" s="389" t="s">
        <v>677</v>
      </c>
      <c r="F11018" s="389" t="s">
        <v>651</v>
      </c>
      <c r="G11018" s="389" t="s">
        <v>678</v>
      </c>
    </row>
    <row r="11019" spans="1:7">
      <c r="A11019" s="389" t="s">
        <v>576</v>
      </c>
      <c r="B11019" s="389" t="s">
        <v>517</v>
      </c>
      <c r="C11019" s="389">
        <v>2.3051683038399999</v>
      </c>
      <c r="D11019" s="389" t="s">
        <v>663</v>
      </c>
      <c r="E11019" s="389" t="s">
        <v>677</v>
      </c>
      <c r="F11019" s="389" t="s">
        <v>674</v>
      </c>
      <c r="G11019" s="389" t="s">
        <v>678</v>
      </c>
    </row>
    <row r="11020" spans="1:7">
      <c r="A11020" s="389" t="s">
        <v>578</v>
      </c>
      <c r="B11020" s="389" t="s">
        <v>517</v>
      </c>
      <c r="C11020" s="389">
        <v>2.3051683038399999</v>
      </c>
      <c r="D11020" s="389" t="s">
        <v>663</v>
      </c>
      <c r="E11020" s="389" t="s">
        <v>677</v>
      </c>
      <c r="F11020" s="389" t="s">
        <v>674</v>
      </c>
      <c r="G11020" s="389" t="s">
        <v>678</v>
      </c>
    </row>
    <row r="11021" spans="1:7">
      <c r="A11021" s="389" t="s">
        <v>552</v>
      </c>
      <c r="B11021" s="389" t="s">
        <v>517</v>
      </c>
      <c r="C11021" s="389">
        <v>4.6990450262700003</v>
      </c>
      <c r="D11021" s="389" t="s">
        <v>663</v>
      </c>
      <c r="E11021" s="389" t="s">
        <v>677</v>
      </c>
      <c r="F11021" s="389" t="s">
        <v>674</v>
      </c>
      <c r="G11021" s="389" t="s">
        <v>678</v>
      </c>
    </row>
    <row r="11022" spans="1:7">
      <c r="A11022" s="389" t="s">
        <v>547</v>
      </c>
      <c r="B11022" s="389" t="s">
        <v>517</v>
      </c>
      <c r="C11022" s="389">
        <v>1.05916076102</v>
      </c>
      <c r="D11022" s="389" t="s">
        <v>663</v>
      </c>
      <c r="E11022" s="389" t="s">
        <v>677</v>
      </c>
      <c r="F11022" s="389" t="s">
        <v>674</v>
      </c>
      <c r="G11022" s="389" t="s">
        <v>678</v>
      </c>
    </row>
    <row r="11023" spans="1:7">
      <c r="A11023" s="389" t="s">
        <v>551</v>
      </c>
      <c r="B11023" s="389" t="s">
        <v>517</v>
      </c>
      <c r="C11023" s="389">
        <v>2.79657726136</v>
      </c>
      <c r="D11023" s="389" t="s">
        <v>663</v>
      </c>
      <c r="E11023" s="389" t="s">
        <v>677</v>
      </c>
      <c r="F11023" s="389" t="s">
        <v>653</v>
      </c>
      <c r="G11023" s="389" t="s">
        <v>678</v>
      </c>
    </row>
    <row r="11024" spans="1:7">
      <c r="A11024" s="389" t="s">
        <v>525</v>
      </c>
      <c r="B11024" s="389" t="s">
        <v>517</v>
      </c>
      <c r="C11024" s="389">
        <v>1.3212761903300001</v>
      </c>
      <c r="D11024" s="389" t="s">
        <v>663</v>
      </c>
      <c r="E11024" s="389" t="s">
        <v>677</v>
      </c>
      <c r="F11024" s="389" t="s">
        <v>653</v>
      </c>
      <c r="G11024" s="389" t="s">
        <v>678</v>
      </c>
    </row>
    <row r="11025" spans="1:7">
      <c r="A11025" s="389" t="s">
        <v>568</v>
      </c>
      <c r="B11025" s="389" t="s">
        <v>517</v>
      </c>
      <c r="C11025" s="389">
        <v>1.3212761903300001</v>
      </c>
      <c r="D11025" s="389" t="s">
        <v>663</v>
      </c>
      <c r="E11025" s="389" t="s">
        <v>677</v>
      </c>
      <c r="F11025" s="389" t="s">
        <v>653</v>
      </c>
      <c r="G11025" s="389" t="s">
        <v>678</v>
      </c>
    </row>
    <row r="11026" spans="1:7">
      <c r="A11026" s="389" t="s">
        <v>581</v>
      </c>
      <c r="B11026" s="389" t="s">
        <v>517</v>
      </c>
      <c r="C11026" s="389">
        <v>13.4120676749999</v>
      </c>
      <c r="D11026" s="389" t="s">
        <v>663</v>
      </c>
      <c r="E11026" s="389" t="s">
        <v>677</v>
      </c>
      <c r="F11026" s="389" t="s">
        <v>653</v>
      </c>
      <c r="G11026" s="389" t="s">
        <v>678</v>
      </c>
    </row>
    <row r="11027" spans="1:7">
      <c r="A11027" s="389" t="s">
        <v>581</v>
      </c>
      <c r="B11027" s="389" t="s">
        <v>517</v>
      </c>
      <c r="C11027" s="389">
        <v>12.7258692266</v>
      </c>
      <c r="D11027" s="389" t="s">
        <v>663</v>
      </c>
      <c r="E11027" s="389" t="s">
        <v>677</v>
      </c>
      <c r="F11027" s="389" t="s">
        <v>653</v>
      </c>
      <c r="G11027" s="389" t="s">
        <v>678</v>
      </c>
    </row>
    <row r="11028" spans="1:7">
      <c r="A11028" s="389" t="s">
        <v>581</v>
      </c>
      <c r="B11028" s="389" t="s">
        <v>517</v>
      </c>
      <c r="C11028" s="389">
        <v>12.7258692266</v>
      </c>
      <c r="D11028" s="389" t="s">
        <v>663</v>
      </c>
      <c r="E11028" s="389" t="s">
        <v>677</v>
      </c>
      <c r="F11028" s="389" t="s">
        <v>653</v>
      </c>
      <c r="G11028" s="389" t="s">
        <v>678</v>
      </c>
    </row>
    <row r="11029" spans="1:7">
      <c r="A11029" s="389" t="s">
        <v>581</v>
      </c>
      <c r="B11029" s="389" t="s">
        <v>517</v>
      </c>
      <c r="C11029" s="389">
        <v>27.5474419114</v>
      </c>
      <c r="D11029" s="389" t="s">
        <v>663</v>
      </c>
      <c r="E11029" s="389" t="s">
        <v>677</v>
      </c>
      <c r="F11029" s="389" t="s">
        <v>653</v>
      </c>
      <c r="G11029" s="389" t="s">
        <v>678</v>
      </c>
    </row>
    <row r="11030" spans="1:7">
      <c r="A11030" s="389" t="s">
        <v>581</v>
      </c>
      <c r="B11030" s="389" t="s">
        <v>517</v>
      </c>
      <c r="C11030" s="389">
        <v>27.5474419114</v>
      </c>
      <c r="D11030" s="389" t="s">
        <v>663</v>
      </c>
      <c r="E11030" s="389" t="s">
        <v>677</v>
      </c>
      <c r="F11030" s="389" t="s">
        <v>653</v>
      </c>
      <c r="G11030" s="389" t="s">
        <v>678</v>
      </c>
    </row>
    <row r="11031" spans="1:7">
      <c r="A11031" s="389" t="s">
        <v>581</v>
      </c>
      <c r="B11031" s="389" t="s">
        <v>517</v>
      </c>
      <c r="C11031" s="389">
        <v>27.5474419114</v>
      </c>
      <c r="D11031" s="389" t="s">
        <v>663</v>
      </c>
      <c r="E11031" s="389" t="s">
        <v>677</v>
      </c>
      <c r="F11031" s="389" t="s">
        <v>653</v>
      </c>
      <c r="G11031" s="389" t="s">
        <v>678</v>
      </c>
    </row>
    <row r="11032" spans="1:7">
      <c r="A11032" s="389" t="s">
        <v>581</v>
      </c>
      <c r="B11032" s="389" t="s">
        <v>517</v>
      </c>
      <c r="C11032" s="389">
        <v>46.050434843200001</v>
      </c>
      <c r="D11032" s="389" t="s">
        <v>663</v>
      </c>
      <c r="E11032" s="389" t="s">
        <v>677</v>
      </c>
      <c r="F11032" s="389" t="s">
        <v>653</v>
      </c>
      <c r="G11032" s="389" t="s">
        <v>678</v>
      </c>
    </row>
    <row r="11033" spans="1:7">
      <c r="A11033" s="389" t="s">
        <v>581</v>
      </c>
      <c r="B11033" s="389" t="s">
        <v>517</v>
      </c>
      <c r="C11033" s="389">
        <v>46.050434843200001</v>
      </c>
      <c r="D11033" s="389" t="s">
        <v>663</v>
      </c>
      <c r="E11033" s="389" t="s">
        <v>677</v>
      </c>
      <c r="F11033" s="389" t="s">
        <v>653</v>
      </c>
      <c r="G11033" s="389" t="s">
        <v>678</v>
      </c>
    </row>
    <row r="11034" spans="1:7">
      <c r="A11034" s="389" t="s">
        <v>547</v>
      </c>
      <c r="B11034" s="389" t="s">
        <v>517</v>
      </c>
      <c r="C11034" s="389">
        <v>12.120122753</v>
      </c>
      <c r="D11034" s="389" t="s">
        <v>663</v>
      </c>
      <c r="E11034" s="389" t="s">
        <v>677</v>
      </c>
      <c r="F11034" s="389" t="s">
        <v>653</v>
      </c>
      <c r="G11034" s="389" t="s">
        <v>678</v>
      </c>
    </row>
    <row r="11035" spans="1:7">
      <c r="A11035" s="389" t="s">
        <v>581</v>
      </c>
      <c r="B11035" s="389" t="s">
        <v>517</v>
      </c>
      <c r="C11035" s="389">
        <v>16.553052176400001</v>
      </c>
      <c r="D11035" s="389" t="s">
        <v>663</v>
      </c>
      <c r="E11035" s="389" t="s">
        <v>677</v>
      </c>
      <c r="F11035" s="389" t="s">
        <v>653</v>
      </c>
      <c r="G11035" s="389" t="s">
        <v>678</v>
      </c>
    </row>
    <row r="11036" spans="1:7">
      <c r="A11036" s="389" t="s">
        <v>547</v>
      </c>
      <c r="B11036" s="389" t="s">
        <v>517</v>
      </c>
      <c r="C11036" s="389">
        <v>9.8313909450000008</v>
      </c>
      <c r="D11036" s="389" t="s">
        <v>663</v>
      </c>
      <c r="E11036" s="389" t="s">
        <v>677</v>
      </c>
      <c r="F11036" s="389" t="s">
        <v>664</v>
      </c>
      <c r="G11036" s="389" t="s">
        <v>678</v>
      </c>
    </row>
    <row r="11037" spans="1:7">
      <c r="A11037" s="389" t="s">
        <v>527</v>
      </c>
      <c r="B11037" s="389" t="s">
        <v>517</v>
      </c>
      <c r="C11037" s="389">
        <v>21.9236341235999</v>
      </c>
      <c r="D11037" s="389" t="s">
        <v>663</v>
      </c>
      <c r="E11037" s="389" t="s">
        <v>677</v>
      </c>
      <c r="F11037" s="389" t="s">
        <v>664</v>
      </c>
      <c r="G11037" s="389" t="s">
        <v>678</v>
      </c>
    </row>
    <row r="11038" spans="1:7">
      <c r="A11038" s="389" t="s">
        <v>527</v>
      </c>
      <c r="B11038" s="389" t="s">
        <v>517</v>
      </c>
      <c r="C11038" s="389">
        <v>21.9236341235999</v>
      </c>
      <c r="D11038" s="389" t="s">
        <v>663</v>
      </c>
      <c r="E11038" s="389" t="s">
        <v>677</v>
      </c>
      <c r="F11038" s="389" t="s">
        <v>664</v>
      </c>
      <c r="G11038" s="389" t="s">
        <v>678</v>
      </c>
    </row>
    <row r="11039" spans="1:7">
      <c r="A11039" s="389" t="s">
        <v>551</v>
      </c>
      <c r="B11039" s="389" t="s">
        <v>517</v>
      </c>
      <c r="C11039" s="389">
        <v>1.51893274145</v>
      </c>
      <c r="D11039" s="389" t="s">
        <v>663</v>
      </c>
      <c r="E11039" s="389" t="s">
        <v>677</v>
      </c>
      <c r="F11039" s="389" t="s">
        <v>664</v>
      </c>
      <c r="G11039" s="389" t="s">
        <v>678</v>
      </c>
    </row>
    <row r="11040" spans="1:7">
      <c r="A11040" s="389" t="s">
        <v>571</v>
      </c>
      <c r="B11040" s="389" t="s">
        <v>517</v>
      </c>
      <c r="C11040" s="389">
        <v>1.51893274145</v>
      </c>
      <c r="D11040" s="389" t="s">
        <v>663</v>
      </c>
      <c r="E11040" s="389" t="s">
        <v>677</v>
      </c>
      <c r="F11040" s="389" t="s">
        <v>664</v>
      </c>
      <c r="G11040" s="389" t="s">
        <v>678</v>
      </c>
    </row>
    <row r="11041" spans="1:7">
      <c r="A11041" s="389" t="s">
        <v>551</v>
      </c>
      <c r="B11041" s="389" t="s">
        <v>517</v>
      </c>
      <c r="C11041" s="389">
        <v>3.01456945851</v>
      </c>
      <c r="D11041" s="389" t="s">
        <v>663</v>
      </c>
      <c r="E11041" s="389" t="s">
        <v>677</v>
      </c>
      <c r="F11041" s="389" t="s">
        <v>664</v>
      </c>
      <c r="G11041" s="389" t="s">
        <v>678</v>
      </c>
    </row>
    <row r="11042" spans="1:7">
      <c r="A11042" s="389" t="s">
        <v>528</v>
      </c>
      <c r="B11042" s="389" t="s">
        <v>517</v>
      </c>
      <c r="C11042" s="389">
        <v>5.6224692679199997</v>
      </c>
      <c r="D11042" s="389" t="s">
        <v>663</v>
      </c>
      <c r="E11042" s="389" t="s">
        <v>677</v>
      </c>
      <c r="F11042" s="389" t="s">
        <v>664</v>
      </c>
      <c r="G11042" s="389" t="s">
        <v>678</v>
      </c>
    </row>
    <row r="11043" spans="1:7">
      <c r="A11043" s="389" t="s">
        <v>535</v>
      </c>
      <c r="B11043" s="389" t="s">
        <v>517</v>
      </c>
      <c r="C11043" s="389">
        <v>10.9573715393</v>
      </c>
      <c r="D11043" s="389" t="s">
        <v>663</v>
      </c>
      <c r="E11043" s="389" t="s">
        <v>677</v>
      </c>
      <c r="F11043" s="389" t="s">
        <v>664</v>
      </c>
      <c r="G11043" s="389" t="s">
        <v>678</v>
      </c>
    </row>
    <row r="11044" spans="1:7">
      <c r="A11044" s="389" t="s">
        <v>535</v>
      </c>
      <c r="B11044" s="389" t="s">
        <v>517</v>
      </c>
      <c r="C11044" s="389">
        <v>10.9573715393</v>
      </c>
      <c r="D11044" s="389" t="s">
        <v>663</v>
      </c>
      <c r="E11044" s="389" t="s">
        <v>677</v>
      </c>
      <c r="F11044" s="389" t="s">
        <v>664</v>
      </c>
      <c r="G11044" s="389" t="s">
        <v>678</v>
      </c>
    </row>
    <row r="11045" spans="1:7">
      <c r="A11045" s="389" t="s">
        <v>535</v>
      </c>
      <c r="B11045" s="389" t="s">
        <v>517</v>
      </c>
      <c r="C11045" s="389">
        <v>32.856895706499898</v>
      </c>
      <c r="D11045" s="389" t="s">
        <v>663</v>
      </c>
      <c r="E11045" s="389" t="s">
        <v>677</v>
      </c>
      <c r="F11045" s="389" t="s">
        <v>664</v>
      </c>
      <c r="G11045" s="389" t="s">
        <v>678</v>
      </c>
    </row>
    <row r="11046" spans="1:7">
      <c r="A11046" s="389" t="s">
        <v>535</v>
      </c>
      <c r="B11046" s="389" t="s">
        <v>517</v>
      </c>
      <c r="C11046" s="389">
        <v>32.856895706499898</v>
      </c>
      <c r="D11046" s="389" t="s">
        <v>663</v>
      </c>
      <c r="E11046" s="389" t="s">
        <v>677</v>
      </c>
      <c r="F11046" s="389" t="s">
        <v>664</v>
      </c>
      <c r="G11046" s="389" t="s">
        <v>678</v>
      </c>
    </row>
    <row r="11047" spans="1:7">
      <c r="A11047" s="389" t="s">
        <v>535</v>
      </c>
      <c r="B11047" s="389" t="s">
        <v>517</v>
      </c>
      <c r="C11047" s="389">
        <v>32.856895706499898</v>
      </c>
      <c r="D11047" s="389" t="s">
        <v>663</v>
      </c>
      <c r="E11047" s="389" t="s">
        <v>677</v>
      </c>
      <c r="F11047" s="389" t="s">
        <v>664</v>
      </c>
      <c r="G11047" s="389" t="s">
        <v>678</v>
      </c>
    </row>
    <row r="11048" spans="1:7">
      <c r="A11048" s="389" t="s">
        <v>581</v>
      </c>
      <c r="B11048" s="389" t="s">
        <v>517</v>
      </c>
      <c r="C11048" s="389">
        <v>9.0990180418800009</v>
      </c>
      <c r="D11048" s="389" t="s">
        <v>663</v>
      </c>
      <c r="E11048" s="389" t="s">
        <v>677</v>
      </c>
      <c r="F11048" s="389" t="s">
        <v>664</v>
      </c>
      <c r="G11048" s="389" t="s">
        <v>678</v>
      </c>
    </row>
    <row r="11049" spans="1:7">
      <c r="A11049" s="389" t="s">
        <v>581</v>
      </c>
      <c r="B11049" s="389" t="s">
        <v>517</v>
      </c>
      <c r="C11049" s="389">
        <v>9.0990180418800009</v>
      </c>
      <c r="D11049" s="389" t="s">
        <v>663</v>
      </c>
      <c r="E11049" s="389" t="s">
        <v>677</v>
      </c>
      <c r="F11049" s="389" t="s">
        <v>664</v>
      </c>
      <c r="G11049" s="389" t="s">
        <v>678</v>
      </c>
    </row>
    <row r="11050" spans="1:7">
      <c r="A11050" s="389" t="s">
        <v>581</v>
      </c>
      <c r="B11050" s="389" t="s">
        <v>517</v>
      </c>
      <c r="C11050" s="389">
        <v>9.0990180418800009</v>
      </c>
      <c r="D11050" s="389" t="s">
        <v>663</v>
      </c>
      <c r="E11050" s="389" t="s">
        <v>677</v>
      </c>
      <c r="F11050" s="389" t="s">
        <v>664</v>
      </c>
      <c r="G11050" s="389" t="s">
        <v>678</v>
      </c>
    </row>
    <row r="11051" spans="1:7">
      <c r="B11051" s="389" t="s">
        <v>517</v>
      </c>
      <c r="C11051" s="389">
        <v>3.67799314677</v>
      </c>
      <c r="D11051" s="389" t="s">
        <v>663</v>
      </c>
      <c r="E11051" s="389" t="s">
        <v>677</v>
      </c>
      <c r="F11051" s="389" t="s">
        <v>664</v>
      </c>
      <c r="G11051" s="389" t="s">
        <v>678</v>
      </c>
    </row>
    <row r="11052" spans="1:7">
      <c r="A11052" s="389" t="s">
        <v>581</v>
      </c>
      <c r="B11052" s="389" t="s">
        <v>517</v>
      </c>
      <c r="C11052" s="389">
        <v>6.8421188486200002</v>
      </c>
      <c r="D11052" s="389" t="s">
        <v>663</v>
      </c>
      <c r="E11052" s="389" t="s">
        <v>677</v>
      </c>
      <c r="F11052" s="389" t="s">
        <v>664</v>
      </c>
      <c r="G11052" s="389" t="s">
        <v>678</v>
      </c>
    </row>
    <row r="11053" spans="1:7">
      <c r="A11053" s="389" t="s">
        <v>547</v>
      </c>
      <c r="B11053" s="389" t="s">
        <v>517</v>
      </c>
      <c r="C11053" s="389">
        <v>10.3644451913</v>
      </c>
      <c r="D11053" s="389" t="s">
        <v>663</v>
      </c>
      <c r="E11053" s="389" t="s">
        <v>677</v>
      </c>
      <c r="F11053" s="389" t="s">
        <v>664</v>
      </c>
      <c r="G11053" s="389" t="s">
        <v>678</v>
      </c>
    </row>
    <row r="11054" spans="1:7">
      <c r="A11054" s="389" t="s">
        <v>528</v>
      </c>
      <c r="B11054" s="389" t="s">
        <v>517</v>
      </c>
      <c r="C11054" s="389">
        <v>11.9339521974</v>
      </c>
      <c r="D11054" s="389" t="s">
        <v>663</v>
      </c>
      <c r="E11054" s="389" t="s">
        <v>677</v>
      </c>
      <c r="F11054" s="389" t="s">
        <v>664</v>
      </c>
      <c r="G11054" s="389" t="s">
        <v>678</v>
      </c>
    </row>
    <row r="11055" spans="1:7">
      <c r="A11055" s="389" t="s">
        <v>528</v>
      </c>
      <c r="B11055" s="389" t="s">
        <v>517</v>
      </c>
      <c r="C11055" s="389">
        <v>11.9339521974</v>
      </c>
      <c r="D11055" s="389" t="s">
        <v>663</v>
      </c>
      <c r="E11055" s="389" t="s">
        <v>677</v>
      </c>
      <c r="F11055" s="389" t="s">
        <v>664</v>
      </c>
      <c r="G11055" s="389" t="s">
        <v>678</v>
      </c>
    </row>
    <row r="11056" spans="1:7">
      <c r="A11056" s="389" t="s">
        <v>528</v>
      </c>
      <c r="B11056" s="389" t="s">
        <v>517</v>
      </c>
      <c r="C11056" s="389">
        <v>11.9339521974</v>
      </c>
      <c r="D11056" s="389" t="s">
        <v>663</v>
      </c>
      <c r="E11056" s="389" t="s">
        <v>677</v>
      </c>
      <c r="F11056" s="389" t="s">
        <v>664</v>
      </c>
      <c r="G11056" s="389" t="s">
        <v>678</v>
      </c>
    </row>
    <row r="11057" spans="1:7">
      <c r="A11057" s="389" t="s">
        <v>551</v>
      </c>
      <c r="B11057" s="389" t="s">
        <v>517</v>
      </c>
      <c r="C11057" s="389">
        <v>4.8543465486599997</v>
      </c>
      <c r="D11057" s="389" t="s">
        <v>663</v>
      </c>
      <c r="E11057" s="389" t="s">
        <v>677</v>
      </c>
      <c r="F11057" s="389" t="s">
        <v>664</v>
      </c>
      <c r="G11057" s="389" t="s">
        <v>678</v>
      </c>
    </row>
    <row r="11058" spans="1:7">
      <c r="A11058" s="389" t="s">
        <v>571</v>
      </c>
      <c r="B11058" s="389" t="s">
        <v>517</v>
      </c>
      <c r="C11058" s="389">
        <v>5.7907476023599997</v>
      </c>
      <c r="D11058" s="389" t="s">
        <v>663</v>
      </c>
      <c r="E11058" s="389" t="s">
        <v>677</v>
      </c>
      <c r="F11058" s="389" t="s">
        <v>664</v>
      </c>
      <c r="G11058" s="389" t="s">
        <v>678</v>
      </c>
    </row>
    <row r="11059" spans="1:7">
      <c r="A11059" s="389" t="s">
        <v>547</v>
      </c>
      <c r="B11059" s="389" t="s">
        <v>517</v>
      </c>
      <c r="C11059" s="389">
        <v>4.98057556974</v>
      </c>
      <c r="D11059" s="389" t="s">
        <v>663</v>
      </c>
      <c r="E11059" s="389" t="s">
        <v>677</v>
      </c>
      <c r="F11059" s="389" t="s">
        <v>664</v>
      </c>
      <c r="G11059" s="389" t="s">
        <v>678</v>
      </c>
    </row>
    <row r="11060" spans="1:7">
      <c r="A11060" s="389" t="s">
        <v>577</v>
      </c>
      <c r="B11060" s="389" t="s">
        <v>517</v>
      </c>
      <c r="C11060" s="389">
        <v>1.8251209901700001</v>
      </c>
      <c r="D11060" s="389" t="s">
        <v>663</v>
      </c>
      <c r="E11060" s="389" t="s">
        <v>677</v>
      </c>
      <c r="F11060" s="389" t="s">
        <v>664</v>
      </c>
      <c r="G11060" s="389" t="s">
        <v>678</v>
      </c>
    </row>
    <row r="11061" spans="1:7">
      <c r="A11061" s="389" t="s">
        <v>547</v>
      </c>
      <c r="B11061" s="389" t="s">
        <v>517</v>
      </c>
      <c r="C11061" s="389">
        <v>5.7762821719700002</v>
      </c>
      <c r="D11061" s="389" t="s">
        <v>663</v>
      </c>
      <c r="E11061" s="389" t="s">
        <v>677</v>
      </c>
      <c r="F11061" s="389" t="s">
        <v>664</v>
      </c>
      <c r="G11061" s="389" t="s">
        <v>678</v>
      </c>
    </row>
    <row r="11062" spans="1:7">
      <c r="A11062" s="389" t="s">
        <v>542</v>
      </c>
      <c r="B11062" s="389" t="s">
        <v>517</v>
      </c>
      <c r="C11062" s="389">
        <v>11.6805132105999</v>
      </c>
      <c r="D11062" s="389" t="s">
        <v>663</v>
      </c>
      <c r="E11062" s="389" t="s">
        <v>677</v>
      </c>
      <c r="F11062" s="389" t="s">
        <v>664</v>
      </c>
      <c r="G11062" s="389" t="s">
        <v>678</v>
      </c>
    </row>
    <row r="11063" spans="1:7">
      <c r="B11063" s="389" t="s">
        <v>517</v>
      </c>
      <c r="C11063" s="389">
        <v>12.1550256375</v>
      </c>
      <c r="D11063" s="389" t="s">
        <v>663</v>
      </c>
      <c r="E11063" s="389" t="s">
        <v>677</v>
      </c>
      <c r="F11063" s="389" t="s">
        <v>664</v>
      </c>
      <c r="G11063" s="389" t="s">
        <v>678</v>
      </c>
    </row>
    <row r="11064" spans="1:7">
      <c r="A11064" s="389" t="s">
        <v>535</v>
      </c>
      <c r="B11064" s="389" t="s">
        <v>517</v>
      </c>
      <c r="C11064" s="389">
        <v>2.3406414171600001</v>
      </c>
      <c r="D11064" s="389" t="s">
        <v>663</v>
      </c>
      <c r="E11064" s="389" t="s">
        <v>677</v>
      </c>
      <c r="F11064" s="389" t="s">
        <v>664</v>
      </c>
      <c r="G11064" s="389" t="s">
        <v>678</v>
      </c>
    </row>
    <row r="11065" spans="1:7">
      <c r="A11065" s="389" t="s">
        <v>527</v>
      </c>
      <c r="B11065" s="389" t="s">
        <v>517</v>
      </c>
      <c r="C11065" s="389">
        <v>14.3641993708</v>
      </c>
      <c r="D11065" s="389" t="s">
        <v>663</v>
      </c>
      <c r="E11065" s="389" t="s">
        <v>677</v>
      </c>
      <c r="F11065" s="389" t="s">
        <v>664</v>
      </c>
      <c r="G11065" s="389" t="s">
        <v>678</v>
      </c>
    </row>
    <row r="11066" spans="1:7">
      <c r="A11066" s="389" t="s">
        <v>527</v>
      </c>
      <c r="B11066" s="389" t="s">
        <v>517</v>
      </c>
      <c r="C11066" s="389">
        <v>14.3641993708</v>
      </c>
      <c r="D11066" s="389" t="s">
        <v>663</v>
      </c>
      <c r="E11066" s="389" t="s">
        <v>677</v>
      </c>
      <c r="F11066" s="389" t="s">
        <v>664</v>
      </c>
      <c r="G11066" s="389" t="s">
        <v>678</v>
      </c>
    </row>
    <row r="11067" spans="1:7">
      <c r="A11067" s="389" t="s">
        <v>551</v>
      </c>
      <c r="B11067" s="389" t="s">
        <v>517</v>
      </c>
      <c r="C11067" s="389">
        <v>10.277983429000001</v>
      </c>
      <c r="D11067" s="389" t="s">
        <v>663</v>
      </c>
      <c r="E11067" s="389" t="s">
        <v>677</v>
      </c>
      <c r="F11067" s="389" t="s">
        <v>664</v>
      </c>
      <c r="G11067" s="389" t="s">
        <v>678</v>
      </c>
    </row>
    <row r="11068" spans="1:7">
      <c r="A11068" s="389" t="s">
        <v>528</v>
      </c>
      <c r="B11068" s="389" t="s">
        <v>517</v>
      </c>
      <c r="C11068" s="389">
        <v>18.659871054900002</v>
      </c>
      <c r="D11068" s="389" t="s">
        <v>663</v>
      </c>
      <c r="E11068" s="389" t="s">
        <v>677</v>
      </c>
      <c r="F11068" s="389" t="s">
        <v>664</v>
      </c>
      <c r="G11068" s="389" t="s">
        <v>678</v>
      </c>
    </row>
    <row r="11069" spans="1:7">
      <c r="A11069" s="389" t="s">
        <v>547</v>
      </c>
      <c r="B11069" s="389" t="s">
        <v>517</v>
      </c>
      <c r="C11069" s="389">
        <v>0.70674105669599996</v>
      </c>
      <c r="D11069" s="389" t="s">
        <v>663</v>
      </c>
      <c r="E11069" s="389" t="s">
        <v>677</v>
      </c>
      <c r="F11069" s="389" t="s">
        <v>664</v>
      </c>
      <c r="G11069" s="389" t="s">
        <v>678</v>
      </c>
    </row>
    <row r="11070" spans="1:7">
      <c r="A11070" s="389" t="s">
        <v>571</v>
      </c>
      <c r="B11070" s="389" t="s">
        <v>517</v>
      </c>
      <c r="C11070" s="389">
        <v>3.3124577476299999</v>
      </c>
      <c r="D11070" s="389" t="s">
        <v>663</v>
      </c>
      <c r="E11070" s="389" t="s">
        <v>677</v>
      </c>
      <c r="F11070" s="389" t="s">
        <v>664</v>
      </c>
      <c r="G11070" s="389" t="s">
        <v>678</v>
      </c>
    </row>
    <row r="11071" spans="1:7">
      <c r="A11071" s="389" t="s">
        <v>571</v>
      </c>
      <c r="B11071" s="389" t="s">
        <v>517</v>
      </c>
      <c r="C11071" s="389">
        <v>3.3124577476299999</v>
      </c>
      <c r="D11071" s="389" t="s">
        <v>663</v>
      </c>
      <c r="E11071" s="389" t="s">
        <v>677</v>
      </c>
      <c r="F11071" s="389" t="s">
        <v>664</v>
      </c>
      <c r="G11071" s="389" t="s">
        <v>678</v>
      </c>
    </row>
    <row r="11072" spans="1:7">
      <c r="A11072" s="389" t="s">
        <v>571</v>
      </c>
      <c r="B11072" s="389" t="s">
        <v>517</v>
      </c>
      <c r="C11072" s="389">
        <v>3.3124577476299999</v>
      </c>
      <c r="D11072" s="389" t="s">
        <v>663</v>
      </c>
      <c r="E11072" s="389" t="s">
        <v>677</v>
      </c>
      <c r="F11072" s="389" t="s">
        <v>664</v>
      </c>
      <c r="G11072" s="389" t="s">
        <v>678</v>
      </c>
    </row>
    <row r="11073" spans="1:7">
      <c r="A11073" s="389" t="s">
        <v>579</v>
      </c>
      <c r="B11073" s="389" t="s">
        <v>517</v>
      </c>
      <c r="C11073" s="389">
        <v>3.3090565895399999</v>
      </c>
      <c r="D11073" s="389" t="s">
        <v>663</v>
      </c>
      <c r="E11073" s="389" t="s">
        <v>677</v>
      </c>
      <c r="F11073" s="389" t="s">
        <v>664</v>
      </c>
      <c r="G11073" s="389" t="s">
        <v>678</v>
      </c>
    </row>
    <row r="11074" spans="1:7">
      <c r="B11074" s="389" t="s">
        <v>517</v>
      </c>
      <c r="C11074" s="389">
        <v>39.760315514299897</v>
      </c>
      <c r="D11074" s="389" t="s">
        <v>663</v>
      </c>
      <c r="E11074" s="389" t="s">
        <v>677</v>
      </c>
      <c r="F11074" s="389" t="s">
        <v>664</v>
      </c>
      <c r="G11074" s="389" t="s">
        <v>678</v>
      </c>
    </row>
    <row r="11075" spans="1:7">
      <c r="A11075" s="389" t="s">
        <v>581</v>
      </c>
      <c r="B11075" s="389" t="s">
        <v>517</v>
      </c>
      <c r="C11075" s="389">
        <v>13.8126254686</v>
      </c>
      <c r="D11075" s="389" t="s">
        <v>663</v>
      </c>
      <c r="E11075" s="389" t="s">
        <v>677</v>
      </c>
      <c r="F11075" s="389" t="s">
        <v>664</v>
      </c>
      <c r="G11075" s="389" t="s">
        <v>678</v>
      </c>
    </row>
    <row r="11076" spans="1:7">
      <c r="A11076" s="389" t="s">
        <v>550</v>
      </c>
      <c r="B11076" s="389" t="s">
        <v>517</v>
      </c>
      <c r="C11076" s="389">
        <v>0.91280476422599999</v>
      </c>
      <c r="D11076" s="389" t="s">
        <v>663</v>
      </c>
      <c r="E11076" s="389" t="s">
        <v>677</v>
      </c>
      <c r="F11076" s="389" t="s">
        <v>664</v>
      </c>
      <c r="G11076" s="389" t="s">
        <v>678</v>
      </c>
    </row>
    <row r="11077" spans="1:7">
      <c r="A11077" s="389" t="s">
        <v>550</v>
      </c>
      <c r="B11077" s="389" t="s">
        <v>517</v>
      </c>
      <c r="C11077" s="389">
        <v>0.91280476422599999</v>
      </c>
      <c r="D11077" s="389" t="s">
        <v>663</v>
      </c>
      <c r="E11077" s="389" t="s">
        <v>677</v>
      </c>
      <c r="F11077" s="389" t="s">
        <v>664</v>
      </c>
      <c r="G11077" s="389" t="s">
        <v>678</v>
      </c>
    </row>
    <row r="11078" spans="1:7">
      <c r="A11078" s="389" t="s">
        <v>535</v>
      </c>
      <c r="B11078" s="389" t="s">
        <v>517</v>
      </c>
      <c r="C11078" s="389">
        <v>12.1306317839</v>
      </c>
      <c r="D11078" s="389" t="s">
        <v>663</v>
      </c>
      <c r="E11078" s="389" t="s">
        <v>677</v>
      </c>
      <c r="F11078" s="389" t="s">
        <v>664</v>
      </c>
      <c r="G11078" s="389" t="s">
        <v>678</v>
      </c>
    </row>
    <row r="11079" spans="1:7">
      <c r="A11079" s="389" t="s">
        <v>535</v>
      </c>
      <c r="B11079" s="389" t="s">
        <v>517</v>
      </c>
      <c r="C11079" s="389">
        <v>12.1306317839</v>
      </c>
      <c r="D11079" s="389" t="s">
        <v>663</v>
      </c>
      <c r="E11079" s="389" t="s">
        <v>677</v>
      </c>
      <c r="F11079" s="389" t="s">
        <v>664</v>
      </c>
      <c r="G11079" s="389" t="s">
        <v>678</v>
      </c>
    </row>
    <row r="11080" spans="1:7">
      <c r="A11080" s="389" t="s">
        <v>526</v>
      </c>
      <c r="B11080" s="389" t="s">
        <v>517</v>
      </c>
      <c r="C11080" s="389">
        <v>53.578609301999897</v>
      </c>
      <c r="D11080" s="389" t="s">
        <v>663</v>
      </c>
      <c r="E11080" s="389" t="s">
        <v>677</v>
      </c>
      <c r="F11080" s="389" t="s">
        <v>664</v>
      </c>
      <c r="G11080" s="389" t="s">
        <v>678</v>
      </c>
    </row>
    <row r="11081" spans="1:7">
      <c r="A11081" s="389" t="s">
        <v>570</v>
      </c>
      <c r="B11081" s="389" t="s">
        <v>517</v>
      </c>
      <c r="C11081" s="389">
        <v>53.578609301999897</v>
      </c>
      <c r="D11081" s="389" t="s">
        <v>663</v>
      </c>
      <c r="E11081" s="389" t="s">
        <v>677</v>
      </c>
      <c r="F11081" s="389" t="s">
        <v>664</v>
      </c>
      <c r="G11081" s="389" t="s">
        <v>678</v>
      </c>
    </row>
    <row r="11082" spans="1:7">
      <c r="A11082" s="389" t="s">
        <v>552</v>
      </c>
      <c r="B11082" s="389" t="s">
        <v>517</v>
      </c>
      <c r="C11082" s="389">
        <v>9.93489984084</v>
      </c>
      <c r="D11082" s="389" t="s">
        <v>663</v>
      </c>
      <c r="E11082" s="389" t="s">
        <v>677</v>
      </c>
      <c r="F11082" s="389" t="s">
        <v>664</v>
      </c>
      <c r="G11082" s="389" t="s">
        <v>678</v>
      </c>
    </row>
    <row r="11083" spans="1:7">
      <c r="A11083" s="389" t="s">
        <v>578</v>
      </c>
      <c r="B11083" s="389" t="s">
        <v>517</v>
      </c>
      <c r="C11083" s="389">
        <v>0.67619402372000004</v>
      </c>
      <c r="D11083" s="389" t="s">
        <v>663</v>
      </c>
      <c r="E11083" s="389" t="s">
        <v>677</v>
      </c>
      <c r="F11083" s="389" t="s">
        <v>664</v>
      </c>
      <c r="G11083" s="389" t="s">
        <v>678</v>
      </c>
    </row>
    <row r="11084" spans="1:7">
      <c r="A11084" s="389" t="s">
        <v>578</v>
      </c>
      <c r="B11084" s="389" t="s">
        <v>517</v>
      </c>
      <c r="C11084" s="389">
        <v>0.67619402372000004</v>
      </c>
      <c r="D11084" s="389" t="s">
        <v>663</v>
      </c>
      <c r="E11084" s="389" t="s">
        <v>677</v>
      </c>
      <c r="F11084" s="389" t="s">
        <v>664</v>
      </c>
      <c r="G11084" s="389" t="s">
        <v>678</v>
      </c>
    </row>
    <row r="11085" spans="1:7">
      <c r="A11085" s="389" t="s">
        <v>529</v>
      </c>
      <c r="B11085" s="389" t="s">
        <v>517</v>
      </c>
      <c r="C11085" s="389">
        <v>10.7723453073</v>
      </c>
      <c r="D11085" s="389" t="s">
        <v>663</v>
      </c>
      <c r="E11085" s="389" t="s">
        <v>677</v>
      </c>
      <c r="F11085" s="389" t="s">
        <v>664</v>
      </c>
      <c r="G11085" s="389" t="s">
        <v>678</v>
      </c>
    </row>
    <row r="11086" spans="1:7">
      <c r="A11086" s="389" t="s">
        <v>535</v>
      </c>
      <c r="B11086" s="389" t="s">
        <v>517</v>
      </c>
      <c r="C11086" s="389">
        <v>8.3015441145299995</v>
      </c>
      <c r="D11086" s="389" t="s">
        <v>663</v>
      </c>
      <c r="E11086" s="389" t="s">
        <v>677</v>
      </c>
      <c r="F11086" s="389" t="s">
        <v>664</v>
      </c>
      <c r="G11086" s="389" t="s">
        <v>678</v>
      </c>
    </row>
    <row r="11087" spans="1:7">
      <c r="A11087" s="389" t="s">
        <v>532</v>
      </c>
      <c r="B11087" s="389" t="s">
        <v>517</v>
      </c>
      <c r="C11087" s="389">
        <v>27.118893072799899</v>
      </c>
      <c r="D11087" s="389" t="s">
        <v>663</v>
      </c>
      <c r="E11087" s="389" t="s">
        <v>677</v>
      </c>
      <c r="F11087" s="389" t="s">
        <v>664</v>
      </c>
      <c r="G11087" s="389" t="s">
        <v>678</v>
      </c>
    </row>
    <row r="11088" spans="1:7">
      <c r="A11088" s="389" t="s">
        <v>547</v>
      </c>
      <c r="B11088" s="389" t="s">
        <v>517</v>
      </c>
      <c r="C11088" s="389">
        <v>2.00722167127</v>
      </c>
      <c r="D11088" s="389" t="s">
        <v>663</v>
      </c>
      <c r="E11088" s="389" t="s">
        <v>677</v>
      </c>
      <c r="F11088" s="389" t="s">
        <v>664</v>
      </c>
      <c r="G11088" s="389" t="s">
        <v>678</v>
      </c>
    </row>
    <row r="11089" spans="1:7">
      <c r="A11089" s="389" t="s">
        <v>551</v>
      </c>
      <c r="B11089" s="389" t="s">
        <v>517</v>
      </c>
      <c r="C11089" s="389">
        <v>17.049121205500001</v>
      </c>
      <c r="D11089" s="389" t="s">
        <v>663</v>
      </c>
      <c r="E11089" s="389" t="s">
        <v>677</v>
      </c>
      <c r="F11089" s="389" t="s">
        <v>664</v>
      </c>
      <c r="G11089" s="389" t="s">
        <v>678</v>
      </c>
    </row>
    <row r="11090" spans="1:7">
      <c r="A11090" s="389" t="s">
        <v>551</v>
      </c>
      <c r="B11090" s="389" t="s">
        <v>517</v>
      </c>
      <c r="C11090" s="389">
        <v>6.3877827369600002</v>
      </c>
      <c r="D11090" s="389" t="s">
        <v>663</v>
      </c>
      <c r="E11090" s="389" t="s">
        <v>677</v>
      </c>
      <c r="F11090" s="389" t="s">
        <v>664</v>
      </c>
      <c r="G11090" s="389" t="s">
        <v>678</v>
      </c>
    </row>
    <row r="11091" spans="1:7">
      <c r="A11091" s="389" t="s">
        <v>529</v>
      </c>
      <c r="B11091" s="389" t="s">
        <v>517</v>
      </c>
      <c r="C11091" s="389">
        <v>9.2687023919500007</v>
      </c>
      <c r="D11091" s="389" t="s">
        <v>663</v>
      </c>
      <c r="E11091" s="389" t="s">
        <v>677</v>
      </c>
      <c r="F11091" s="389" t="s">
        <v>664</v>
      </c>
      <c r="G11091" s="389" t="s">
        <v>678</v>
      </c>
    </row>
    <row r="11092" spans="1:7">
      <c r="A11092" s="389" t="s">
        <v>528</v>
      </c>
      <c r="B11092" s="389" t="s">
        <v>517</v>
      </c>
      <c r="C11092" s="389">
        <v>10.1208641528999</v>
      </c>
      <c r="D11092" s="389" t="s">
        <v>663</v>
      </c>
      <c r="E11092" s="389" t="s">
        <v>677</v>
      </c>
      <c r="F11092" s="389" t="s">
        <v>664</v>
      </c>
      <c r="G11092" s="389" t="s">
        <v>678</v>
      </c>
    </row>
    <row r="11093" spans="1:7">
      <c r="A11093" s="389" t="s">
        <v>528</v>
      </c>
      <c r="B11093" s="389" t="s">
        <v>517</v>
      </c>
      <c r="C11093" s="389">
        <v>5.5585265991800004</v>
      </c>
      <c r="D11093" s="389" t="s">
        <v>663</v>
      </c>
      <c r="E11093" s="389" t="s">
        <v>677</v>
      </c>
      <c r="F11093" s="389" t="s">
        <v>664</v>
      </c>
      <c r="G11093" s="389" t="s">
        <v>678</v>
      </c>
    </row>
    <row r="11094" spans="1:7">
      <c r="A11094" s="389" t="s">
        <v>581</v>
      </c>
      <c r="B11094" s="389" t="s">
        <v>517</v>
      </c>
      <c r="C11094" s="389">
        <v>43.016323401100003</v>
      </c>
      <c r="D11094" s="389" t="s">
        <v>663</v>
      </c>
      <c r="E11094" s="389" t="s">
        <v>677</v>
      </c>
      <c r="F11094" s="389" t="s">
        <v>664</v>
      </c>
      <c r="G11094" s="389" t="s">
        <v>678</v>
      </c>
    </row>
    <row r="11095" spans="1:7">
      <c r="A11095" s="389" t="s">
        <v>528</v>
      </c>
      <c r="B11095" s="389" t="s">
        <v>517</v>
      </c>
      <c r="C11095" s="389">
        <v>11.3341092167</v>
      </c>
      <c r="D11095" s="389" t="s">
        <v>663</v>
      </c>
      <c r="E11095" s="389" t="s">
        <v>677</v>
      </c>
      <c r="F11095" s="389" t="s">
        <v>664</v>
      </c>
      <c r="G11095" s="389" t="s">
        <v>678</v>
      </c>
    </row>
    <row r="11096" spans="1:7">
      <c r="A11096" s="389" t="s">
        <v>547</v>
      </c>
      <c r="B11096" s="389" t="s">
        <v>517</v>
      </c>
      <c r="C11096" s="389">
        <v>2.2248134520499998</v>
      </c>
      <c r="D11096" s="389" t="s">
        <v>663</v>
      </c>
      <c r="E11096" s="389" t="s">
        <v>677</v>
      </c>
      <c r="F11096" s="389" t="s">
        <v>664</v>
      </c>
      <c r="G11096" s="389" t="s">
        <v>678</v>
      </c>
    </row>
    <row r="11097" spans="1:7">
      <c r="A11097" s="389" t="s">
        <v>571</v>
      </c>
      <c r="B11097" s="389" t="s">
        <v>517</v>
      </c>
      <c r="C11097" s="389">
        <v>0.77359860319499996</v>
      </c>
      <c r="D11097" s="389" t="s">
        <v>663</v>
      </c>
      <c r="E11097" s="389" t="s">
        <v>677</v>
      </c>
      <c r="F11097" s="389" t="s">
        <v>664</v>
      </c>
      <c r="G11097" s="389" t="s">
        <v>678</v>
      </c>
    </row>
    <row r="11098" spans="1:7">
      <c r="A11098" s="389" t="s">
        <v>576</v>
      </c>
      <c r="B11098" s="389" t="s">
        <v>517</v>
      </c>
      <c r="C11098" s="389">
        <v>1.1659168684000001</v>
      </c>
      <c r="D11098" s="389" t="s">
        <v>663</v>
      </c>
      <c r="E11098" s="389" t="s">
        <v>677</v>
      </c>
      <c r="F11098" s="389" t="s">
        <v>664</v>
      </c>
      <c r="G11098" s="389" t="s">
        <v>678</v>
      </c>
    </row>
    <row r="11099" spans="1:7">
      <c r="A11099" s="389" t="s">
        <v>578</v>
      </c>
      <c r="B11099" s="389" t="s">
        <v>517</v>
      </c>
      <c r="C11099" s="389">
        <v>1.1659168684000001</v>
      </c>
      <c r="D11099" s="389" t="s">
        <v>663</v>
      </c>
      <c r="E11099" s="389" t="s">
        <v>677</v>
      </c>
      <c r="F11099" s="389" t="s">
        <v>664</v>
      </c>
      <c r="G11099" s="389" t="s">
        <v>678</v>
      </c>
    </row>
    <row r="11100" spans="1:7">
      <c r="A11100" s="389" t="s">
        <v>547</v>
      </c>
      <c r="B11100" s="389" t="s">
        <v>517</v>
      </c>
      <c r="C11100" s="389">
        <v>3.8357886548</v>
      </c>
      <c r="D11100" s="389" t="s">
        <v>663</v>
      </c>
      <c r="E11100" s="389" t="s">
        <v>677</v>
      </c>
      <c r="F11100" s="389" t="s">
        <v>664</v>
      </c>
      <c r="G11100" s="389" t="s">
        <v>678</v>
      </c>
    </row>
    <row r="11101" spans="1:7">
      <c r="A11101" s="389" t="s">
        <v>579</v>
      </c>
      <c r="B11101" s="389" t="s">
        <v>517</v>
      </c>
      <c r="C11101" s="389">
        <v>3.5512875053699999</v>
      </c>
      <c r="D11101" s="389" t="s">
        <v>663</v>
      </c>
      <c r="E11101" s="389" t="s">
        <v>677</v>
      </c>
      <c r="F11101" s="389" t="s">
        <v>664</v>
      </c>
      <c r="G11101" s="389" t="s">
        <v>678</v>
      </c>
    </row>
    <row r="11102" spans="1:7">
      <c r="A11102" s="389" t="s">
        <v>535</v>
      </c>
      <c r="B11102" s="389" t="s">
        <v>517</v>
      </c>
      <c r="C11102" s="389">
        <v>3.8374028820500001</v>
      </c>
      <c r="D11102" s="389" t="s">
        <v>663</v>
      </c>
      <c r="E11102" s="389" t="s">
        <v>677</v>
      </c>
      <c r="F11102" s="389" t="s">
        <v>664</v>
      </c>
      <c r="G11102" s="389" t="s">
        <v>678</v>
      </c>
    </row>
    <row r="11103" spans="1:7">
      <c r="A11103" s="389" t="s">
        <v>550</v>
      </c>
      <c r="B11103" s="389" t="s">
        <v>517</v>
      </c>
      <c r="C11103" s="389">
        <v>3.86824805452</v>
      </c>
      <c r="D11103" s="389" t="s">
        <v>663</v>
      </c>
      <c r="E11103" s="389" t="s">
        <v>677</v>
      </c>
      <c r="F11103" s="389" t="s">
        <v>664</v>
      </c>
      <c r="G11103" s="389" t="s">
        <v>678</v>
      </c>
    </row>
    <row r="11104" spans="1:7">
      <c r="A11104" s="389" t="s">
        <v>552</v>
      </c>
      <c r="B11104" s="389" t="s">
        <v>517</v>
      </c>
      <c r="C11104" s="389">
        <v>0.74472213574299995</v>
      </c>
      <c r="D11104" s="389" t="s">
        <v>663</v>
      </c>
      <c r="E11104" s="389" t="s">
        <v>677</v>
      </c>
      <c r="F11104" s="389" t="s">
        <v>664</v>
      </c>
      <c r="G11104" s="389" t="s">
        <v>678</v>
      </c>
    </row>
    <row r="11105" spans="1:7">
      <c r="A11105" s="389" t="s">
        <v>551</v>
      </c>
      <c r="B11105" s="389" t="s">
        <v>517</v>
      </c>
      <c r="C11105" s="389">
        <v>13.5876013944</v>
      </c>
      <c r="D11105" s="389" t="s">
        <v>663</v>
      </c>
      <c r="E11105" s="389" t="s">
        <v>677</v>
      </c>
      <c r="F11105" s="389" t="s">
        <v>664</v>
      </c>
      <c r="G11105" s="389" t="s">
        <v>678</v>
      </c>
    </row>
    <row r="11106" spans="1:7">
      <c r="A11106" s="389" t="s">
        <v>551</v>
      </c>
      <c r="B11106" s="389" t="s">
        <v>517</v>
      </c>
      <c r="C11106" s="389">
        <v>0.88831979713099996</v>
      </c>
      <c r="D11106" s="389" t="s">
        <v>663</v>
      </c>
      <c r="E11106" s="389" t="s">
        <v>677</v>
      </c>
      <c r="F11106" s="389" t="s">
        <v>664</v>
      </c>
      <c r="G11106" s="389" t="s">
        <v>678</v>
      </c>
    </row>
    <row r="11107" spans="1:7">
      <c r="A11107" s="389" t="s">
        <v>551</v>
      </c>
      <c r="B11107" s="389" t="s">
        <v>517</v>
      </c>
      <c r="C11107" s="389">
        <v>0.88831979713099996</v>
      </c>
      <c r="D11107" s="389" t="s">
        <v>663</v>
      </c>
      <c r="E11107" s="389" t="s">
        <v>677</v>
      </c>
      <c r="F11107" s="389" t="s">
        <v>664</v>
      </c>
      <c r="G11107" s="389" t="s">
        <v>678</v>
      </c>
    </row>
    <row r="11108" spans="1:7">
      <c r="A11108" s="389" t="s">
        <v>527</v>
      </c>
      <c r="B11108" s="389" t="s">
        <v>517</v>
      </c>
      <c r="C11108" s="389">
        <v>9.1709859217100007</v>
      </c>
      <c r="D11108" s="389" t="s">
        <v>663</v>
      </c>
      <c r="E11108" s="389" t="s">
        <v>677</v>
      </c>
      <c r="F11108" s="389" t="s">
        <v>664</v>
      </c>
      <c r="G11108" s="389" t="s">
        <v>678</v>
      </c>
    </row>
    <row r="11109" spans="1:7">
      <c r="A11109" s="389" t="s">
        <v>571</v>
      </c>
      <c r="B11109" s="389" t="s">
        <v>517</v>
      </c>
      <c r="C11109" s="389">
        <v>8.2086732115400007</v>
      </c>
      <c r="D11109" s="389" t="s">
        <v>663</v>
      </c>
      <c r="E11109" s="389" t="s">
        <v>677</v>
      </c>
      <c r="F11109" s="389" t="s">
        <v>664</v>
      </c>
      <c r="G11109" s="389" t="s">
        <v>678</v>
      </c>
    </row>
    <row r="11110" spans="1:7">
      <c r="A11110" s="389" t="s">
        <v>581</v>
      </c>
      <c r="B11110" s="389" t="s">
        <v>517</v>
      </c>
      <c r="C11110" s="389">
        <v>2.5395591145899998</v>
      </c>
      <c r="D11110" s="389" t="s">
        <v>663</v>
      </c>
      <c r="E11110" s="389" t="s">
        <v>677</v>
      </c>
      <c r="F11110" s="389" t="s">
        <v>666</v>
      </c>
      <c r="G11110" s="389" t="s">
        <v>678</v>
      </c>
    </row>
    <row r="11111" spans="1:7">
      <c r="A11111" s="389" t="s">
        <v>564</v>
      </c>
      <c r="B11111" s="389" t="s">
        <v>517</v>
      </c>
      <c r="C11111" s="389">
        <v>0.48856068035099998</v>
      </c>
      <c r="D11111" s="389" t="s">
        <v>326</v>
      </c>
      <c r="E11111" s="389" t="s">
        <v>648</v>
      </c>
      <c r="F11111" s="389" t="s">
        <v>326</v>
      </c>
      <c r="G11111" s="389" t="s">
        <v>649</v>
      </c>
    </row>
    <row r="11112" spans="1:7">
      <c r="A11112" s="389" t="s">
        <v>550</v>
      </c>
      <c r="B11112" s="389" t="s">
        <v>517</v>
      </c>
      <c r="C11112" s="389">
        <v>9.7614835370899904</v>
      </c>
      <c r="D11112" s="389" t="s">
        <v>326</v>
      </c>
      <c r="E11112" s="389" t="s">
        <v>648</v>
      </c>
      <c r="F11112" s="389" t="s">
        <v>326</v>
      </c>
      <c r="G11112" s="389" t="s">
        <v>649</v>
      </c>
    </row>
    <row r="11113" spans="1:7">
      <c r="A11113" s="389" t="s">
        <v>581</v>
      </c>
      <c r="B11113" s="389" t="s">
        <v>517</v>
      </c>
      <c r="C11113" s="389">
        <v>16.1173581918999</v>
      </c>
      <c r="D11113" s="389" t="s">
        <v>326</v>
      </c>
      <c r="E11113" s="389" t="s">
        <v>648</v>
      </c>
      <c r="F11113" s="389" t="s">
        <v>326</v>
      </c>
      <c r="G11113" s="389" t="s">
        <v>649</v>
      </c>
    </row>
    <row r="11114" spans="1:7">
      <c r="A11114" s="389" t="s">
        <v>546</v>
      </c>
      <c r="B11114" s="389" t="s">
        <v>517</v>
      </c>
      <c r="C11114" s="389">
        <v>2.8886785447499999</v>
      </c>
      <c r="D11114" s="389" t="s">
        <v>326</v>
      </c>
      <c r="E11114" s="389" t="s">
        <v>648</v>
      </c>
      <c r="F11114" s="389" t="s">
        <v>326</v>
      </c>
      <c r="G11114" s="389" t="s">
        <v>649</v>
      </c>
    </row>
    <row r="11115" spans="1:7">
      <c r="A11115" s="389" t="s">
        <v>532</v>
      </c>
      <c r="B11115" s="389" t="s">
        <v>517</v>
      </c>
      <c r="C11115" s="389">
        <v>18.2787924054999</v>
      </c>
      <c r="D11115" s="389" t="s">
        <v>326</v>
      </c>
      <c r="E11115" s="389" t="s">
        <v>648</v>
      </c>
      <c r="F11115" s="389" t="s">
        <v>326</v>
      </c>
      <c r="G11115" s="389" t="s">
        <v>649</v>
      </c>
    </row>
    <row r="11116" spans="1:7">
      <c r="A11116" s="389" t="s">
        <v>560</v>
      </c>
      <c r="B11116" s="389" t="s">
        <v>517</v>
      </c>
      <c r="C11116" s="389">
        <v>18.2787924054999</v>
      </c>
      <c r="D11116" s="389" t="s">
        <v>326</v>
      </c>
      <c r="E11116" s="389" t="s">
        <v>648</v>
      </c>
      <c r="F11116" s="389" t="s">
        <v>326</v>
      </c>
      <c r="G11116" s="389" t="s">
        <v>649</v>
      </c>
    </row>
    <row r="11117" spans="1:7">
      <c r="A11117" s="389" t="s">
        <v>577</v>
      </c>
      <c r="B11117" s="389" t="s">
        <v>517</v>
      </c>
      <c r="C11117" s="389">
        <v>4.2247743819799997</v>
      </c>
      <c r="D11117" s="389" t="s">
        <v>326</v>
      </c>
      <c r="E11117" s="389" t="s">
        <v>648</v>
      </c>
      <c r="F11117" s="389" t="s">
        <v>326</v>
      </c>
      <c r="G11117" s="389" t="s">
        <v>649</v>
      </c>
    </row>
    <row r="11118" spans="1:7">
      <c r="A11118" s="389" t="s">
        <v>532</v>
      </c>
      <c r="B11118" s="389" t="s">
        <v>517</v>
      </c>
      <c r="C11118" s="389">
        <v>3.8857132290099998</v>
      </c>
      <c r="D11118" s="389" t="s">
        <v>326</v>
      </c>
      <c r="E11118" s="389" t="s">
        <v>648</v>
      </c>
      <c r="F11118" s="389" t="s">
        <v>326</v>
      </c>
      <c r="G11118" s="389" t="s">
        <v>649</v>
      </c>
    </row>
    <row r="11119" spans="1:7">
      <c r="A11119" s="389" t="s">
        <v>550</v>
      </c>
      <c r="B11119" s="389" t="s">
        <v>517</v>
      </c>
      <c r="C11119" s="389">
        <v>1.60205743885</v>
      </c>
      <c r="D11119" s="389" t="s">
        <v>326</v>
      </c>
      <c r="E11119" s="389" t="s">
        <v>648</v>
      </c>
      <c r="F11119" s="389" t="s">
        <v>326</v>
      </c>
      <c r="G11119" s="389" t="s">
        <v>649</v>
      </c>
    </row>
    <row r="11120" spans="1:7">
      <c r="A11120" s="389" t="s">
        <v>577</v>
      </c>
      <c r="B11120" s="389" t="s">
        <v>517</v>
      </c>
      <c r="C11120" s="389">
        <v>5.1373003774999999</v>
      </c>
      <c r="D11120" s="389" t="s">
        <v>326</v>
      </c>
      <c r="E11120" s="389" t="s">
        <v>648</v>
      </c>
      <c r="F11120" s="389" t="s">
        <v>326</v>
      </c>
      <c r="G11120" s="389" t="s">
        <v>649</v>
      </c>
    </row>
    <row r="11121" spans="1:7">
      <c r="A11121" s="389" t="s">
        <v>577</v>
      </c>
      <c r="B11121" s="389" t="s">
        <v>517</v>
      </c>
      <c r="C11121" s="389">
        <v>5.1373003774999999</v>
      </c>
      <c r="D11121" s="389" t="s">
        <v>326</v>
      </c>
      <c r="E11121" s="389" t="s">
        <v>648</v>
      </c>
      <c r="F11121" s="389" t="s">
        <v>326</v>
      </c>
      <c r="G11121" s="389" t="s">
        <v>649</v>
      </c>
    </row>
    <row r="11122" spans="1:7">
      <c r="A11122" s="389" t="s">
        <v>577</v>
      </c>
      <c r="B11122" s="389" t="s">
        <v>517</v>
      </c>
      <c r="C11122" s="389">
        <v>5.5204752942699997</v>
      </c>
      <c r="D11122" s="389" t="s">
        <v>326</v>
      </c>
      <c r="E11122" s="389" t="s">
        <v>648</v>
      </c>
      <c r="F11122" s="389" t="s">
        <v>326</v>
      </c>
      <c r="G11122" s="389" t="s">
        <v>649</v>
      </c>
    </row>
    <row r="11123" spans="1:7">
      <c r="A11123" s="389" t="s">
        <v>550</v>
      </c>
      <c r="B11123" s="389" t="s">
        <v>517</v>
      </c>
      <c r="C11123" s="389">
        <v>11.737538878800001</v>
      </c>
      <c r="D11123" s="389" t="s">
        <v>326</v>
      </c>
      <c r="E11123" s="389" t="s">
        <v>648</v>
      </c>
      <c r="F11123" s="389" t="s">
        <v>326</v>
      </c>
      <c r="G11123" s="389" t="s">
        <v>649</v>
      </c>
    </row>
    <row r="11124" spans="1:7">
      <c r="A11124" s="389" t="s">
        <v>550</v>
      </c>
      <c r="B11124" s="389" t="s">
        <v>517</v>
      </c>
      <c r="C11124" s="389">
        <v>11.737538878800001</v>
      </c>
      <c r="D11124" s="389" t="s">
        <v>326</v>
      </c>
      <c r="E11124" s="389" t="s">
        <v>648</v>
      </c>
      <c r="F11124" s="389" t="s">
        <v>326</v>
      </c>
      <c r="G11124" s="389" t="s">
        <v>649</v>
      </c>
    </row>
    <row r="11125" spans="1:7">
      <c r="A11125" s="389" t="s">
        <v>577</v>
      </c>
      <c r="B11125" s="389" t="s">
        <v>517</v>
      </c>
      <c r="C11125" s="389">
        <v>13.4800424594</v>
      </c>
      <c r="D11125" s="389" t="s">
        <v>326</v>
      </c>
      <c r="E11125" s="389" t="s">
        <v>648</v>
      </c>
      <c r="F11125" s="389" t="s">
        <v>326</v>
      </c>
      <c r="G11125" s="389" t="s">
        <v>649</v>
      </c>
    </row>
    <row r="11126" spans="1:7">
      <c r="A11126" s="389" t="s">
        <v>577</v>
      </c>
      <c r="B11126" s="389" t="s">
        <v>517</v>
      </c>
      <c r="C11126" s="389">
        <v>2.0002217744099999</v>
      </c>
      <c r="D11126" s="389" t="s">
        <v>326</v>
      </c>
      <c r="E11126" s="389" t="s">
        <v>648</v>
      </c>
      <c r="F11126" s="389" t="s">
        <v>326</v>
      </c>
      <c r="G11126" s="389" t="s">
        <v>649</v>
      </c>
    </row>
    <row r="11127" spans="1:7">
      <c r="A11127" s="389" t="s">
        <v>524</v>
      </c>
      <c r="B11127" s="389" t="s">
        <v>517</v>
      </c>
      <c r="C11127" s="389">
        <v>10.639401391</v>
      </c>
      <c r="D11127" s="389" t="s">
        <v>326</v>
      </c>
      <c r="E11127" s="389" t="s">
        <v>648</v>
      </c>
      <c r="F11127" s="389" t="s">
        <v>326</v>
      </c>
      <c r="G11127" s="389" t="s">
        <v>649</v>
      </c>
    </row>
    <row r="11128" spans="1:7">
      <c r="A11128" s="389" t="s">
        <v>560</v>
      </c>
      <c r="B11128" s="389" t="s">
        <v>517</v>
      </c>
      <c r="C11128" s="389">
        <v>4.0313566647799997</v>
      </c>
      <c r="D11128" s="389" t="s">
        <v>326</v>
      </c>
      <c r="E11128" s="389" t="s">
        <v>648</v>
      </c>
      <c r="F11128" s="389" t="s">
        <v>326</v>
      </c>
      <c r="G11128" s="389" t="s">
        <v>649</v>
      </c>
    </row>
    <row r="11129" spans="1:7">
      <c r="A11129" s="389" t="s">
        <v>560</v>
      </c>
      <c r="B11129" s="389" t="s">
        <v>517</v>
      </c>
      <c r="C11129" s="389">
        <v>4.0313566647799997</v>
      </c>
      <c r="D11129" s="389" t="s">
        <v>326</v>
      </c>
      <c r="E11129" s="389" t="s">
        <v>648</v>
      </c>
      <c r="F11129" s="389" t="s">
        <v>326</v>
      </c>
      <c r="G11129" s="389" t="s">
        <v>649</v>
      </c>
    </row>
    <row r="11130" spans="1:7">
      <c r="A11130" s="389" t="s">
        <v>577</v>
      </c>
      <c r="B11130" s="389" t="s">
        <v>517</v>
      </c>
      <c r="C11130" s="389">
        <v>2.1369814385599999</v>
      </c>
      <c r="D11130" s="389" t="s">
        <v>326</v>
      </c>
      <c r="E11130" s="389" t="s">
        <v>648</v>
      </c>
      <c r="F11130" s="389" t="s">
        <v>326</v>
      </c>
      <c r="G11130" s="389" t="s">
        <v>649</v>
      </c>
    </row>
    <row r="11131" spans="1:7">
      <c r="A11131" s="389" t="s">
        <v>542</v>
      </c>
      <c r="B11131" s="389" t="s">
        <v>517</v>
      </c>
      <c r="C11131" s="389">
        <v>3.8890093071299998</v>
      </c>
      <c r="D11131" s="389" t="s">
        <v>326</v>
      </c>
      <c r="E11131" s="389" t="s">
        <v>648</v>
      </c>
      <c r="F11131" s="389" t="s">
        <v>326</v>
      </c>
      <c r="G11131" s="389" t="s">
        <v>649</v>
      </c>
    </row>
    <row r="11132" spans="1:7">
      <c r="A11132" s="389" t="s">
        <v>542</v>
      </c>
      <c r="B11132" s="389" t="s">
        <v>517</v>
      </c>
      <c r="C11132" s="389">
        <v>3.8890093071299998</v>
      </c>
      <c r="D11132" s="389" t="s">
        <v>326</v>
      </c>
      <c r="E11132" s="389" t="s">
        <v>648</v>
      </c>
      <c r="F11132" s="389" t="s">
        <v>326</v>
      </c>
      <c r="G11132" s="389" t="s">
        <v>649</v>
      </c>
    </row>
    <row r="11133" spans="1:7">
      <c r="A11133" s="389" t="s">
        <v>560</v>
      </c>
      <c r="B11133" s="389" t="s">
        <v>517</v>
      </c>
      <c r="C11133" s="389">
        <v>16.4947217733</v>
      </c>
      <c r="D11133" s="389" t="s">
        <v>326</v>
      </c>
      <c r="E11133" s="389" t="s">
        <v>648</v>
      </c>
      <c r="F11133" s="389" t="s">
        <v>326</v>
      </c>
      <c r="G11133" s="389" t="s">
        <v>649</v>
      </c>
    </row>
    <row r="11134" spans="1:7">
      <c r="A11134" s="389" t="s">
        <v>532</v>
      </c>
      <c r="B11134" s="389" t="s">
        <v>517</v>
      </c>
      <c r="C11134" s="389">
        <v>9.6633709055899999</v>
      </c>
      <c r="D11134" s="389" t="s">
        <v>326</v>
      </c>
      <c r="E11134" s="389" t="s">
        <v>648</v>
      </c>
      <c r="F11134" s="389" t="s">
        <v>326</v>
      </c>
      <c r="G11134" s="389" t="s">
        <v>649</v>
      </c>
    </row>
    <row r="11135" spans="1:7">
      <c r="A11135" s="389" t="s">
        <v>532</v>
      </c>
      <c r="B11135" s="389" t="s">
        <v>517</v>
      </c>
      <c r="C11135" s="389">
        <v>9.6633709055899999</v>
      </c>
      <c r="D11135" s="389" t="s">
        <v>326</v>
      </c>
      <c r="E11135" s="389" t="s">
        <v>648</v>
      </c>
      <c r="F11135" s="389" t="s">
        <v>326</v>
      </c>
      <c r="G11135" s="389" t="s">
        <v>649</v>
      </c>
    </row>
    <row r="11136" spans="1:7">
      <c r="A11136" s="389" t="s">
        <v>546</v>
      </c>
      <c r="B11136" s="389" t="s">
        <v>517</v>
      </c>
      <c r="C11136" s="389">
        <v>21.033500370300001</v>
      </c>
      <c r="D11136" s="389" t="s">
        <v>326</v>
      </c>
      <c r="E11136" s="389" t="s">
        <v>648</v>
      </c>
      <c r="F11136" s="389" t="s">
        <v>326</v>
      </c>
      <c r="G11136" s="389" t="s">
        <v>649</v>
      </c>
    </row>
    <row r="11137" spans="1:7">
      <c r="A11137" s="389" t="s">
        <v>560</v>
      </c>
      <c r="B11137" s="389" t="s">
        <v>517</v>
      </c>
      <c r="C11137" s="389">
        <v>13.7133420495</v>
      </c>
      <c r="D11137" s="389" t="s">
        <v>326</v>
      </c>
      <c r="E11137" s="389" t="s">
        <v>648</v>
      </c>
      <c r="F11137" s="389" t="s">
        <v>326</v>
      </c>
      <c r="G11137" s="389" t="s">
        <v>649</v>
      </c>
    </row>
    <row r="11138" spans="1:7">
      <c r="A11138" s="389" t="s">
        <v>560</v>
      </c>
      <c r="B11138" s="389" t="s">
        <v>517</v>
      </c>
      <c r="C11138" s="389">
        <v>13.7133420495</v>
      </c>
      <c r="D11138" s="389" t="s">
        <v>326</v>
      </c>
      <c r="E11138" s="389" t="s">
        <v>648</v>
      </c>
      <c r="F11138" s="389" t="s">
        <v>326</v>
      </c>
      <c r="G11138" s="389" t="s">
        <v>649</v>
      </c>
    </row>
    <row r="11139" spans="1:7">
      <c r="A11139" s="389" t="s">
        <v>581</v>
      </c>
      <c r="B11139" s="389" t="s">
        <v>517</v>
      </c>
      <c r="C11139" s="389">
        <v>17.662451834700001</v>
      </c>
      <c r="D11139" s="389" t="s">
        <v>326</v>
      </c>
      <c r="E11139" s="389" t="s">
        <v>648</v>
      </c>
      <c r="F11139" s="389" t="s">
        <v>326</v>
      </c>
      <c r="G11139" s="389" t="s">
        <v>649</v>
      </c>
    </row>
    <row r="11140" spans="1:7">
      <c r="A11140" s="389" t="s">
        <v>560</v>
      </c>
      <c r="B11140" s="389" t="s">
        <v>517</v>
      </c>
      <c r="C11140" s="389">
        <v>16.2592220929</v>
      </c>
      <c r="D11140" s="389" t="s">
        <v>326</v>
      </c>
      <c r="E11140" s="389" t="s">
        <v>648</v>
      </c>
      <c r="F11140" s="389" t="s">
        <v>326</v>
      </c>
      <c r="G11140" s="389" t="s">
        <v>649</v>
      </c>
    </row>
    <row r="11141" spans="1:7">
      <c r="A11141" s="389" t="s">
        <v>560</v>
      </c>
      <c r="B11141" s="389" t="s">
        <v>517</v>
      </c>
      <c r="C11141" s="389">
        <v>16.2592220929</v>
      </c>
      <c r="D11141" s="389" t="s">
        <v>326</v>
      </c>
      <c r="E11141" s="389" t="s">
        <v>648</v>
      </c>
      <c r="F11141" s="389" t="s">
        <v>326</v>
      </c>
      <c r="G11141" s="389" t="s">
        <v>649</v>
      </c>
    </row>
    <row r="11142" spans="1:7">
      <c r="A11142" s="389" t="s">
        <v>532</v>
      </c>
      <c r="B11142" s="389" t="s">
        <v>517</v>
      </c>
      <c r="C11142" s="389">
        <v>20.001945337599899</v>
      </c>
      <c r="D11142" s="389" t="s">
        <v>326</v>
      </c>
      <c r="E11142" s="389" t="s">
        <v>648</v>
      </c>
      <c r="F11142" s="389" t="s">
        <v>326</v>
      </c>
      <c r="G11142" s="389" t="s">
        <v>649</v>
      </c>
    </row>
    <row r="11143" spans="1:7">
      <c r="A11143" s="389" t="s">
        <v>532</v>
      </c>
      <c r="B11143" s="389" t="s">
        <v>517</v>
      </c>
      <c r="C11143" s="389">
        <v>20.001945337599899</v>
      </c>
      <c r="D11143" s="389" t="s">
        <v>326</v>
      </c>
      <c r="E11143" s="389" t="s">
        <v>648</v>
      </c>
      <c r="F11143" s="389" t="s">
        <v>326</v>
      </c>
      <c r="G11143" s="389" t="s">
        <v>649</v>
      </c>
    </row>
    <row r="11144" spans="1:7">
      <c r="A11144" s="389" t="s">
        <v>532</v>
      </c>
      <c r="B11144" s="389" t="s">
        <v>517</v>
      </c>
      <c r="C11144" s="389">
        <v>5.5605378605900002</v>
      </c>
      <c r="D11144" s="389" t="s">
        <v>326</v>
      </c>
      <c r="E11144" s="389" t="s">
        <v>648</v>
      </c>
      <c r="F11144" s="389" t="s">
        <v>326</v>
      </c>
      <c r="G11144" s="389" t="s">
        <v>649</v>
      </c>
    </row>
    <row r="11145" spans="1:7">
      <c r="A11145" s="389" t="s">
        <v>524</v>
      </c>
      <c r="B11145" s="389" t="s">
        <v>517</v>
      </c>
      <c r="C11145" s="389">
        <v>5.7159379232800003</v>
      </c>
      <c r="D11145" s="389" t="s">
        <v>326</v>
      </c>
      <c r="E11145" s="389" t="s">
        <v>648</v>
      </c>
      <c r="F11145" s="389" t="s">
        <v>326</v>
      </c>
      <c r="G11145" s="389" t="s">
        <v>649</v>
      </c>
    </row>
    <row r="11146" spans="1:7">
      <c r="A11146" s="389" t="s">
        <v>524</v>
      </c>
      <c r="B11146" s="389" t="s">
        <v>517</v>
      </c>
      <c r="C11146" s="389">
        <v>5.7159379232800003</v>
      </c>
      <c r="D11146" s="389" t="s">
        <v>326</v>
      </c>
      <c r="E11146" s="389" t="s">
        <v>648</v>
      </c>
      <c r="F11146" s="389" t="s">
        <v>326</v>
      </c>
      <c r="G11146" s="389" t="s">
        <v>649</v>
      </c>
    </row>
    <row r="11147" spans="1:7">
      <c r="A11147" s="389" t="s">
        <v>546</v>
      </c>
      <c r="B11147" s="389" t="s">
        <v>517</v>
      </c>
      <c r="C11147" s="389">
        <v>8.8846032276100004</v>
      </c>
      <c r="D11147" s="389" t="s">
        <v>326</v>
      </c>
      <c r="E11147" s="389" t="s">
        <v>648</v>
      </c>
      <c r="F11147" s="389" t="s">
        <v>326</v>
      </c>
      <c r="G11147" s="389" t="s">
        <v>649</v>
      </c>
    </row>
    <row r="11148" spans="1:7">
      <c r="A11148" s="389" t="s">
        <v>581</v>
      </c>
      <c r="B11148" s="389" t="s">
        <v>517</v>
      </c>
      <c r="C11148" s="389">
        <v>13.8466834236</v>
      </c>
      <c r="D11148" s="389" t="s">
        <v>326</v>
      </c>
      <c r="E11148" s="389" t="s">
        <v>648</v>
      </c>
      <c r="F11148" s="389" t="s">
        <v>326</v>
      </c>
      <c r="G11148" s="389" t="s">
        <v>649</v>
      </c>
    </row>
    <row r="11149" spans="1:7">
      <c r="A11149" s="389" t="s">
        <v>581</v>
      </c>
      <c r="B11149" s="389" t="s">
        <v>517</v>
      </c>
      <c r="C11149" s="389">
        <v>13.8466834236</v>
      </c>
      <c r="D11149" s="389" t="s">
        <v>326</v>
      </c>
      <c r="E11149" s="389" t="s">
        <v>648</v>
      </c>
      <c r="F11149" s="389" t="s">
        <v>326</v>
      </c>
      <c r="G11149" s="389" t="s">
        <v>649</v>
      </c>
    </row>
    <row r="11150" spans="1:7">
      <c r="A11150" s="389" t="s">
        <v>581</v>
      </c>
      <c r="B11150" s="389" t="s">
        <v>517</v>
      </c>
      <c r="C11150" s="389">
        <v>25.7605983216</v>
      </c>
      <c r="D11150" s="389" t="s">
        <v>326</v>
      </c>
      <c r="E11150" s="389" t="s">
        <v>648</v>
      </c>
      <c r="F11150" s="389" t="s">
        <v>326</v>
      </c>
      <c r="G11150" s="389" t="s">
        <v>649</v>
      </c>
    </row>
    <row r="11151" spans="1:7">
      <c r="A11151" s="389" t="s">
        <v>581</v>
      </c>
      <c r="B11151" s="389" t="s">
        <v>517</v>
      </c>
      <c r="C11151" s="389">
        <v>25.7605983216</v>
      </c>
      <c r="D11151" s="389" t="s">
        <v>326</v>
      </c>
      <c r="E11151" s="389" t="s">
        <v>648</v>
      </c>
      <c r="F11151" s="389" t="s">
        <v>326</v>
      </c>
      <c r="G11151" s="389" t="s">
        <v>649</v>
      </c>
    </row>
    <row r="11152" spans="1:7">
      <c r="A11152" s="389" t="s">
        <v>577</v>
      </c>
      <c r="B11152" s="389" t="s">
        <v>517</v>
      </c>
      <c r="C11152" s="389">
        <v>21.5161479643</v>
      </c>
      <c r="D11152" s="389" t="s">
        <v>326</v>
      </c>
      <c r="E11152" s="389" t="s">
        <v>648</v>
      </c>
      <c r="F11152" s="389" t="s">
        <v>326</v>
      </c>
      <c r="G11152" s="389" t="s">
        <v>649</v>
      </c>
    </row>
    <row r="11153" spans="1:7">
      <c r="A11153" s="389" t="s">
        <v>550</v>
      </c>
      <c r="B11153" s="389" t="s">
        <v>517</v>
      </c>
      <c r="C11153" s="389">
        <v>14.2255939227</v>
      </c>
      <c r="D11153" s="389" t="s">
        <v>326</v>
      </c>
      <c r="E11153" s="389" t="s">
        <v>648</v>
      </c>
      <c r="F11153" s="389" t="s">
        <v>326</v>
      </c>
      <c r="G11153" s="389" t="s">
        <v>649</v>
      </c>
    </row>
    <row r="11154" spans="1:7">
      <c r="A11154" s="389" t="s">
        <v>532</v>
      </c>
      <c r="B11154" s="389" t="s">
        <v>517</v>
      </c>
      <c r="C11154" s="389">
        <v>8.5356244747099996</v>
      </c>
      <c r="D11154" s="389" t="s">
        <v>326</v>
      </c>
      <c r="E11154" s="389" t="s">
        <v>648</v>
      </c>
      <c r="F11154" s="389" t="s">
        <v>326</v>
      </c>
      <c r="G11154" s="389" t="s">
        <v>649</v>
      </c>
    </row>
    <row r="11155" spans="1:7">
      <c r="A11155" s="389" t="s">
        <v>542</v>
      </c>
      <c r="B11155" s="389" t="s">
        <v>517</v>
      </c>
      <c r="C11155" s="389">
        <v>2.1702250315899998</v>
      </c>
      <c r="D11155" s="389" t="s">
        <v>326</v>
      </c>
      <c r="E11155" s="389" t="s">
        <v>648</v>
      </c>
      <c r="F11155" s="389" t="s">
        <v>326</v>
      </c>
      <c r="G11155" s="389" t="s">
        <v>649</v>
      </c>
    </row>
    <row r="11156" spans="1:7">
      <c r="A11156" s="389" t="s">
        <v>542</v>
      </c>
      <c r="B11156" s="389" t="s">
        <v>517</v>
      </c>
      <c r="C11156" s="389">
        <v>2.1702250315899998</v>
      </c>
      <c r="D11156" s="389" t="s">
        <v>326</v>
      </c>
      <c r="E11156" s="389" t="s">
        <v>648</v>
      </c>
      <c r="F11156" s="389" t="s">
        <v>326</v>
      </c>
      <c r="G11156" s="389" t="s">
        <v>649</v>
      </c>
    </row>
    <row r="11157" spans="1:7">
      <c r="A11157" s="389" t="s">
        <v>577</v>
      </c>
      <c r="B11157" s="389" t="s">
        <v>517</v>
      </c>
      <c r="C11157" s="389">
        <v>5.1029049467099998</v>
      </c>
      <c r="D11157" s="389" t="s">
        <v>326</v>
      </c>
      <c r="E11157" s="389" t="s">
        <v>648</v>
      </c>
      <c r="F11157" s="389" t="s">
        <v>326</v>
      </c>
      <c r="G11157" s="389" t="s">
        <v>649</v>
      </c>
    </row>
    <row r="11158" spans="1:7">
      <c r="A11158" s="389" t="s">
        <v>560</v>
      </c>
      <c r="B11158" s="389" t="s">
        <v>517</v>
      </c>
      <c r="C11158" s="389">
        <v>7.3067336277999999</v>
      </c>
      <c r="D11158" s="389" t="s">
        <v>326</v>
      </c>
      <c r="E11158" s="389" t="s">
        <v>648</v>
      </c>
      <c r="F11158" s="389" t="s">
        <v>326</v>
      </c>
      <c r="G11158" s="389" t="s">
        <v>649</v>
      </c>
    </row>
    <row r="11159" spans="1:7">
      <c r="A11159" s="389" t="s">
        <v>524</v>
      </c>
      <c r="B11159" s="389" t="s">
        <v>517</v>
      </c>
      <c r="C11159" s="389">
        <v>28.2491634930999</v>
      </c>
      <c r="D11159" s="389" t="s">
        <v>326</v>
      </c>
      <c r="E11159" s="389" t="s">
        <v>648</v>
      </c>
      <c r="F11159" s="389" t="s">
        <v>326</v>
      </c>
      <c r="G11159" s="389" t="s">
        <v>649</v>
      </c>
    </row>
    <row r="11160" spans="1:7">
      <c r="A11160" s="389" t="s">
        <v>551</v>
      </c>
      <c r="B11160" s="389" t="s">
        <v>517</v>
      </c>
      <c r="C11160" s="389">
        <v>3.1942108577099999</v>
      </c>
      <c r="D11160" s="389" t="s">
        <v>326</v>
      </c>
      <c r="E11160" s="389" t="s">
        <v>648</v>
      </c>
      <c r="F11160" s="389" t="s">
        <v>326</v>
      </c>
      <c r="G11160" s="389" t="s">
        <v>649</v>
      </c>
    </row>
    <row r="11161" spans="1:7">
      <c r="A11161" s="389" t="s">
        <v>551</v>
      </c>
      <c r="B11161" s="389" t="s">
        <v>517</v>
      </c>
      <c r="C11161" s="389">
        <v>8.8511352469499904</v>
      </c>
      <c r="D11161" s="389" t="s">
        <v>326</v>
      </c>
      <c r="E11161" s="389" t="s">
        <v>648</v>
      </c>
      <c r="F11161" s="389" t="s">
        <v>326</v>
      </c>
      <c r="G11161" s="389" t="s">
        <v>649</v>
      </c>
    </row>
    <row r="11162" spans="1:7">
      <c r="A11162" s="389" t="s">
        <v>551</v>
      </c>
      <c r="B11162" s="389" t="s">
        <v>517</v>
      </c>
      <c r="C11162" s="389">
        <v>8.8511352469499904</v>
      </c>
      <c r="D11162" s="389" t="s">
        <v>326</v>
      </c>
      <c r="E11162" s="389" t="s">
        <v>648</v>
      </c>
      <c r="F11162" s="389" t="s">
        <v>326</v>
      </c>
      <c r="G11162" s="389" t="s">
        <v>649</v>
      </c>
    </row>
    <row r="11163" spans="1:7">
      <c r="A11163" s="389" t="s">
        <v>524</v>
      </c>
      <c r="B11163" s="389" t="s">
        <v>517</v>
      </c>
      <c r="C11163" s="389">
        <v>14.8788421447</v>
      </c>
      <c r="D11163" s="389" t="s">
        <v>326</v>
      </c>
      <c r="E11163" s="389" t="s">
        <v>648</v>
      </c>
      <c r="F11163" s="389" t="s">
        <v>326</v>
      </c>
      <c r="G11163" s="389" t="s">
        <v>649</v>
      </c>
    </row>
    <row r="11164" spans="1:7">
      <c r="A11164" s="389" t="s">
        <v>532</v>
      </c>
      <c r="B11164" s="389" t="s">
        <v>517</v>
      </c>
      <c r="C11164" s="389">
        <v>28.776749095300001</v>
      </c>
      <c r="D11164" s="389" t="s">
        <v>326</v>
      </c>
      <c r="E11164" s="389" t="s">
        <v>648</v>
      </c>
      <c r="F11164" s="389" t="s">
        <v>326</v>
      </c>
      <c r="G11164" s="389" t="s">
        <v>649</v>
      </c>
    </row>
    <row r="11165" spans="1:7">
      <c r="A11165" s="389" t="s">
        <v>532</v>
      </c>
      <c r="B11165" s="389" t="s">
        <v>517</v>
      </c>
      <c r="C11165" s="389">
        <v>28.776749095300001</v>
      </c>
      <c r="D11165" s="389" t="s">
        <v>326</v>
      </c>
      <c r="E11165" s="389" t="s">
        <v>648</v>
      </c>
      <c r="F11165" s="389" t="s">
        <v>326</v>
      </c>
      <c r="G11165" s="389" t="s">
        <v>649</v>
      </c>
    </row>
    <row r="11166" spans="1:7">
      <c r="A11166" s="389" t="s">
        <v>550</v>
      </c>
      <c r="B11166" s="389" t="s">
        <v>517</v>
      </c>
      <c r="C11166" s="389">
        <v>2.82550265836</v>
      </c>
      <c r="D11166" s="389" t="s">
        <v>326</v>
      </c>
      <c r="E11166" s="389" t="s">
        <v>648</v>
      </c>
      <c r="F11166" s="389" t="s">
        <v>326</v>
      </c>
      <c r="G11166" s="389" t="s">
        <v>649</v>
      </c>
    </row>
    <row r="11167" spans="1:7">
      <c r="A11167" s="389" t="s">
        <v>551</v>
      </c>
      <c r="B11167" s="389" t="s">
        <v>517</v>
      </c>
      <c r="C11167" s="389">
        <v>4.7807056357700004</v>
      </c>
      <c r="D11167" s="389" t="s">
        <v>326</v>
      </c>
      <c r="E11167" s="389" t="s">
        <v>648</v>
      </c>
      <c r="F11167" s="389" t="s">
        <v>326</v>
      </c>
      <c r="G11167" s="389" t="s">
        <v>649</v>
      </c>
    </row>
    <row r="11168" spans="1:7">
      <c r="A11168" s="389" t="s">
        <v>581</v>
      </c>
      <c r="B11168" s="389" t="s">
        <v>517</v>
      </c>
      <c r="C11168" s="389">
        <v>8.9973202339699903</v>
      </c>
      <c r="D11168" s="389" t="s">
        <v>326</v>
      </c>
      <c r="E11168" s="389" t="s">
        <v>648</v>
      </c>
      <c r="F11168" s="389" t="s">
        <v>326</v>
      </c>
      <c r="G11168" s="389" t="s">
        <v>649</v>
      </c>
    </row>
    <row r="11169" spans="1:7">
      <c r="A11169" s="389" t="s">
        <v>560</v>
      </c>
      <c r="B11169" s="389" t="s">
        <v>517</v>
      </c>
      <c r="C11169" s="389">
        <v>3.3113440733599999</v>
      </c>
      <c r="D11169" s="389" t="s">
        <v>326</v>
      </c>
      <c r="E11169" s="389" t="s">
        <v>648</v>
      </c>
      <c r="F11169" s="389" t="s">
        <v>326</v>
      </c>
      <c r="G11169" s="389" t="s">
        <v>649</v>
      </c>
    </row>
    <row r="11170" spans="1:7">
      <c r="A11170" s="389" t="s">
        <v>560</v>
      </c>
      <c r="B11170" s="389" t="s">
        <v>517</v>
      </c>
      <c r="C11170" s="389">
        <v>3.3113440733599999</v>
      </c>
      <c r="D11170" s="389" t="s">
        <v>326</v>
      </c>
      <c r="E11170" s="389" t="s">
        <v>648</v>
      </c>
      <c r="F11170" s="389" t="s">
        <v>326</v>
      </c>
      <c r="G11170" s="389" t="s">
        <v>649</v>
      </c>
    </row>
    <row r="11171" spans="1:7">
      <c r="A11171" s="389" t="s">
        <v>560</v>
      </c>
      <c r="B11171" s="389" t="s">
        <v>517</v>
      </c>
      <c r="C11171" s="389">
        <v>3.3113440733599999</v>
      </c>
      <c r="D11171" s="389" t="s">
        <v>326</v>
      </c>
      <c r="E11171" s="389" t="s">
        <v>648</v>
      </c>
      <c r="F11171" s="389" t="s">
        <v>326</v>
      </c>
      <c r="G11171" s="389" t="s">
        <v>649</v>
      </c>
    </row>
    <row r="11172" spans="1:7">
      <c r="A11172" s="389" t="s">
        <v>571</v>
      </c>
      <c r="B11172" s="389" t="s">
        <v>517</v>
      </c>
      <c r="C11172" s="389">
        <v>15.725750594300001</v>
      </c>
      <c r="D11172" s="389" t="s">
        <v>326</v>
      </c>
      <c r="E11172" s="389" t="s">
        <v>648</v>
      </c>
      <c r="F11172" s="389" t="s">
        <v>326</v>
      </c>
      <c r="G11172" s="389" t="s">
        <v>649</v>
      </c>
    </row>
    <row r="11173" spans="1:7">
      <c r="A11173" s="389" t="s">
        <v>571</v>
      </c>
      <c r="B11173" s="389" t="s">
        <v>517</v>
      </c>
      <c r="C11173" s="389">
        <v>7.8566316035800003</v>
      </c>
      <c r="D11173" s="389" t="s">
        <v>326</v>
      </c>
      <c r="E11173" s="389" t="s">
        <v>648</v>
      </c>
      <c r="F11173" s="389" t="s">
        <v>326</v>
      </c>
      <c r="G11173" s="389" t="s">
        <v>649</v>
      </c>
    </row>
    <row r="11174" spans="1:7">
      <c r="A11174" s="389" t="s">
        <v>577</v>
      </c>
      <c r="B11174" s="389" t="s">
        <v>517</v>
      </c>
      <c r="C11174" s="389">
        <v>5.6316473759400001</v>
      </c>
      <c r="D11174" s="389" t="s">
        <v>326</v>
      </c>
      <c r="E11174" s="389" t="s">
        <v>648</v>
      </c>
      <c r="F11174" s="389" t="s">
        <v>326</v>
      </c>
      <c r="G11174" s="389" t="s">
        <v>649</v>
      </c>
    </row>
    <row r="11175" spans="1:7">
      <c r="A11175" s="389" t="s">
        <v>532</v>
      </c>
      <c r="B11175" s="389" t="s">
        <v>517</v>
      </c>
      <c r="C11175" s="389">
        <v>6.8144673038899999</v>
      </c>
      <c r="D11175" s="389" t="s">
        <v>326</v>
      </c>
      <c r="E11175" s="389" t="s">
        <v>648</v>
      </c>
      <c r="F11175" s="389" t="s">
        <v>326</v>
      </c>
      <c r="G11175" s="389" t="s">
        <v>649</v>
      </c>
    </row>
    <row r="11176" spans="1:7">
      <c r="A11176" s="389" t="s">
        <v>532</v>
      </c>
      <c r="B11176" s="389" t="s">
        <v>517</v>
      </c>
      <c r="C11176" s="389">
        <v>6.8144673038899999</v>
      </c>
      <c r="D11176" s="389" t="s">
        <v>326</v>
      </c>
      <c r="E11176" s="389" t="s">
        <v>648</v>
      </c>
      <c r="F11176" s="389" t="s">
        <v>326</v>
      </c>
      <c r="G11176" s="389" t="s">
        <v>649</v>
      </c>
    </row>
    <row r="11177" spans="1:7">
      <c r="A11177" s="389" t="s">
        <v>550</v>
      </c>
      <c r="B11177" s="389" t="s">
        <v>517</v>
      </c>
      <c r="C11177" s="389">
        <v>8.8107498962400008</v>
      </c>
      <c r="D11177" s="389" t="s">
        <v>326</v>
      </c>
      <c r="E11177" s="389" t="s">
        <v>648</v>
      </c>
      <c r="F11177" s="389" t="s">
        <v>326</v>
      </c>
      <c r="G11177" s="389" t="s">
        <v>649</v>
      </c>
    </row>
    <row r="11178" spans="1:7">
      <c r="A11178" s="389" t="s">
        <v>550</v>
      </c>
      <c r="B11178" s="389" t="s">
        <v>517</v>
      </c>
      <c r="C11178" s="389">
        <v>6.8489863179999997</v>
      </c>
      <c r="D11178" s="389" t="s">
        <v>326</v>
      </c>
      <c r="E11178" s="389" t="s">
        <v>648</v>
      </c>
      <c r="F11178" s="389" t="s">
        <v>326</v>
      </c>
      <c r="G11178" s="389" t="s">
        <v>649</v>
      </c>
    </row>
    <row r="11179" spans="1:7">
      <c r="A11179" s="389" t="s">
        <v>550</v>
      </c>
      <c r="B11179" s="389" t="s">
        <v>517</v>
      </c>
      <c r="C11179" s="389">
        <v>6.8489863179999997</v>
      </c>
      <c r="D11179" s="389" t="s">
        <v>326</v>
      </c>
      <c r="E11179" s="389" t="s">
        <v>648</v>
      </c>
      <c r="F11179" s="389" t="s">
        <v>326</v>
      </c>
      <c r="G11179" s="389" t="s">
        <v>649</v>
      </c>
    </row>
    <row r="11180" spans="1:7">
      <c r="A11180" s="389" t="s">
        <v>550</v>
      </c>
      <c r="B11180" s="389" t="s">
        <v>517</v>
      </c>
      <c r="C11180" s="389">
        <v>6.8489863179999997</v>
      </c>
      <c r="D11180" s="389" t="s">
        <v>326</v>
      </c>
      <c r="E11180" s="389" t="s">
        <v>648</v>
      </c>
      <c r="F11180" s="389" t="s">
        <v>326</v>
      </c>
      <c r="G11180" s="389" t="s">
        <v>649</v>
      </c>
    </row>
    <row r="11181" spans="1:7">
      <c r="A11181" s="389" t="s">
        <v>529</v>
      </c>
      <c r="B11181" s="389" t="s">
        <v>517</v>
      </c>
      <c r="C11181" s="389">
        <v>0.55510074671499998</v>
      </c>
      <c r="D11181" s="389" t="s">
        <v>666</v>
      </c>
      <c r="E11181" s="389" t="s">
        <v>648</v>
      </c>
      <c r="F11181" s="389" t="s">
        <v>651</v>
      </c>
      <c r="G11181" s="389" t="s">
        <v>649</v>
      </c>
    </row>
    <row r="11182" spans="1:7">
      <c r="A11182" s="389" t="s">
        <v>529</v>
      </c>
      <c r="B11182" s="389" t="s">
        <v>517</v>
      </c>
      <c r="C11182" s="389">
        <v>0.55510074671499998</v>
      </c>
      <c r="D11182" s="389" t="s">
        <v>666</v>
      </c>
      <c r="E11182" s="389" t="s">
        <v>648</v>
      </c>
      <c r="F11182" s="389" t="s">
        <v>651</v>
      </c>
      <c r="G11182" s="389" t="s">
        <v>649</v>
      </c>
    </row>
    <row r="11183" spans="1:7">
      <c r="A11183" s="389" t="s">
        <v>542</v>
      </c>
      <c r="B11183" s="389" t="s">
        <v>517</v>
      </c>
      <c r="C11183" s="389">
        <v>1.74706785959</v>
      </c>
      <c r="D11183" s="389" t="s">
        <v>666</v>
      </c>
      <c r="E11183" s="389" t="s">
        <v>648</v>
      </c>
      <c r="F11183" s="389" t="s">
        <v>651</v>
      </c>
      <c r="G11183" s="389" t="s">
        <v>649</v>
      </c>
    </row>
    <row r="11184" spans="1:7">
      <c r="A11184" s="389" t="s">
        <v>554</v>
      </c>
      <c r="B11184" s="389" t="s">
        <v>517</v>
      </c>
      <c r="C11184" s="389">
        <v>2.02729992621</v>
      </c>
      <c r="D11184" s="389" t="s">
        <v>665</v>
      </c>
      <c r="E11184" s="389" t="s">
        <v>648</v>
      </c>
      <c r="F11184" s="389" t="s">
        <v>651</v>
      </c>
      <c r="G11184" s="389" t="s">
        <v>649</v>
      </c>
    </row>
    <row r="11185" spans="1:7">
      <c r="A11185" s="389" t="s">
        <v>576</v>
      </c>
      <c r="B11185" s="389" t="s">
        <v>517</v>
      </c>
      <c r="C11185" s="389">
        <v>1.6012647414100001</v>
      </c>
      <c r="D11185" s="389" t="s">
        <v>665</v>
      </c>
      <c r="E11185" s="389" t="s">
        <v>648</v>
      </c>
      <c r="F11185" s="389" t="s">
        <v>651</v>
      </c>
      <c r="G11185" s="389" t="s">
        <v>649</v>
      </c>
    </row>
    <row r="11186" spans="1:7">
      <c r="A11186" s="389" t="s">
        <v>578</v>
      </c>
      <c r="B11186" s="389" t="s">
        <v>517</v>
      </c>
      <c r="C11186" s="389">
        <v>1.6012647414100001</v>
      </c>
      <c r="D11186" s="389" t="s">
        <v>665</v>
      </c>
      <c r="E11186" s="389" t="s">
        <v>648</v>
      </c>
      <c r="F11186" s="389" t="s">
        <v>651</v>
      </c>
      <c r="G11186" s="389" t="s">
        <v>649</v>
      </c>
    </row>
    <row r="11187" spans="1:7">
      <c r="A11187" s="389" t="s">
        <v>581</v>
      </c>
      <c r="B11187" s="389" t="s">
        <v>517</v>
      </c>
      <c r="C11187" s="389">
        <v>19.752923797600001</v>
      </c>
      <c r="D11187" s="389" t="s">
        <v>668</v>
      </c>
      <c r="E11187" s="389" t="s">
        <v>648</v>
      </c>
      <c r="F11187" s="389" t="s">
        <v>668</v>
      </c>
      <c r="G11187" s="389" t="s">
        <v>649</v>
      </c>
    </row>
    <row r="11188" spans="1:7">
      <c r="A11188" s="389" t="s">
        <v>581</v>
      </c>
      <c r="B11188" s="389" t="s">
        <v>517</v>
      </c>
      <c r="C11188" s="389">
        <v>12.072666288000001</v>
      </c>
      <c r="D11188" s="389" t="s">
        <v>668</v>
      </c>
      <c r="E11188" s="389" t="s">
        <v>648</v>
      </c>
      <c r="F11188" s="389" t="s">
        <v>668</v>
      </c>
      <c r="G11188" s="389" t="s">
        <v>649</v>
      </c>
    </row>
    <row r="11189" spans="1:7">
      <c r="A11189" s="389" t="s">
        <v>560</v>
      </c>
      <c r="B11189" s="389" t="s">
        <v>517</v>
      </c>
      <c r="C11189" s="389">
        <v>9.1113464499399903</v>
      </c>
      <c r="D11189" s="389" t="s">
        <v>666</v>
      </c>
      <c r="E11189" s="389" t="s">
        <v>648</v>
      </c>
      <c r="F11189" s="389" t="s">
        <v>666</v>
      </c>
      <c r="G11189" s="389" t="s">
        <v>649</v>
      </c>
    </row>
    <row r="11190" spans="1:7">
      <c r="A11190" s="389" t="s">
        <v>577</v>
      </c>
      <c r="B11190" s="389" t="s">
        <v>517</v>
      </c>
      <c r="C11190" s="389">
        <v>9.1113464499399903</v>
      </c>
      <c r="D11190" s="389" t="s">
        <v>666</v>
      </c>
      <c r="E11190" s="389" t="s">
        <v>648</v>
      </c>
      <c r="F11190" s="389" t="s">
        <v>666</v>
      </c>
      <c r="G11190" s="389" t="s">
        <v>649</v>
      </c>
    </row>
    <row r="11191" spans="1:7">
      <c r="A11191" s="389" t="s">
        <v>581</v>
      </c>
      <c r="B11191" s="389" t="s">
        <v>517</v>
      </c>
      <c r="C11191" s="389">
        <v>12.9957508579999</v>
      </c>
      <c r="D11191" s="389" t="s">
        <v>666</v>
      </c>
      <c r="E11191" s="389" t="s">
        <v>648</v>
      </c>
      <c r="F11191" s="389" t="s">
        <v>666</v>
      </c>
      <c r="G11191" s="389" t="s">
        <v>649</v>
      </c>
    </row>
    <row r="11192" spans="1:7">
      <c r="A11192" s="389" t="s">
        <v>524</v>
      </c>
      <c r="B11192" s="389" t="s">
        <v>517</v>
      </c>
      <c r="C11192" s="389">
        <v>1.92543229432</v>
      </c>
      <c r="D11192" s="389" t="s">
        <v>666</v>
      </c>
      <c r="E11192" s="389" t="s">
        <v>648</v>
      </c>
      <c r="F11192" s="389" t="s">
        <v>666</v>
      </c>
      <c r="G11192" s="389" t="s">
        <v>649</v>
      </c>
    </row>
    <row r="11193" spans="1:7">
      <c r="A11193" s="389" t="s">
        <v>577</v>
      </c>
      <c r="B11193" s="389" t="s">
        <v>517</v>
      </c>
      <c r="C11193" s="389">
        <v>11.3249271461</v>
      </c>
      <c r="D11193" s="389" t="s">
        <v>666</v>
      </c>
      <c r="E11193" s="389" t="s">
        <v>648</v>
      </c>
      <c r="F11193" s="389" t="s">
        <v>666</v>
      </c>
      <c r="G11193" s="389" t="s">
        <v>649</v>
      </c>
    </row>
    <row r="11194" spans="1:7">
      <c r="A11194" s="389" t="s">
        <v>524</v>
      </c>
      <c r="B11194" s="389" t="s">
        <v>517</v>
      </c>
      <c r="C11194" s="389">
        <v>5.7905574872900001</v>
      </c>
      <c r="D11194" s="389" t="s">
        <v>666</v>
      </c>
      <c r="E11194" s="389" t="s">
        <v>648</v>
      </c>
      <c r="F11194" s="389" t="s">
        <v>666</v>
      </c>
      <c r="G11194" s="389" t="s">
        <v>649</v>
      </c>
    </row>
    <row r="11195" spans="1:7">
      <c r="A11195" s="389" t="s">
        <v>578</v>
      </c>
      <c r="B11195" s="389" t="s">
        <v>517</v>
      </c>
      <c r="C11195" s="389">
        <v>9.3680460972899997</v>
      </c>
      <c r="D11195" s="389" t="s">
        <v>666</v>
      </c>
      <c r="E11195" s="389" t="s">
        <v>648</v>
      </c>
      <c r="F11195" s="389" t="s">
        <v>666</v>
      </c>
      <c r="G11195" s="389" t="s">
        <v>649</v>
      </c>
    </row>
    <row r="11196" spans="1:7">
      <c r="A11196" s="389" t="s">
        <v>581</v>
      </c>
      <c r="B11196" s="389" t="s">
        <v>517</v>
      </c>
      <c r="C11196" s="389">
        <v>31.177897540499899</v>
      </c>
      <c r="D11196" s="389" t="s">
        <v>666</v>
      </c>
      <c r="E11196" s="389" t="s">
        <v>648</v>
      </c>
      <c r="F11196" s="389" t="s">
        <v>666</v>
      </c>
      <c r="G11196" s="389" t="s">
        <v>649</v>
      </c>
    </row>
    <row r="11197" spans="1:7">
      <c r="A11197" s="389" t="s">
        <v>574</v>
      </c>
      <c r="B11197" s="389" t="s">
        <v>517</v>
      </c>
      <c r="C11197" s="389">
        <v>13.0887851761</v>
      </c>
      <c r="D11197" s="389" t="s">
        <v>666</v>
      </c>
      <c r="E11197" s="389" t="s">
        <v>648</v>
      </c>
      <c r="F11197" s="389" t="s">
        <v>666</v>
      </c>
      <c r="G11197" s="389" t="s">
        <v>649</v>
      </c>
    </row>
    <row r="11198" spans="1:7">
      <c r="A11198" s="389" t="s">
        <v>546</v>
      </c>
      <c r="B11198" s="389" t="s">
        <v>517</v>
      </c>
      <c r="C11198" s="389">
        <v>7.5580683118599996</v>
      </c>
      <c r="D11198" s="389" t="s">
        <v>666</v>
      </c>
      <c r="E11198" s="389" t="s">
        <v>648</v>
      </c>
      <c r="F11198" s="389" t="s">
        <v>666</v>
      </c>
      <c r="G11198" s="389" t="s">
        <v>649</v>
      </c>
    </row>
    <row r="11199" spans="1:7">
      <c r="A11199" s="389" t="s">
        <v>571</v>
      </c>
      <c r="B11199" s="389" t="s">
        <v>517</v>
      </c>
      <c r="C11199" s="389">
        <v>7.5946353437800003</v>
      </c>
      <c r="D11199" s="389" t="s">
        <v>666</v>
      </c>
      <c r="E11199" s="389" t="s">
        <v>648</v>
      </c>
      <c r="F11199" s="389" t="s">
        <v>666</v>
      </c>
      <c r="G11199" s="389" t="s">
        <v>649</v>
      </c>
    </row>
    <row r="11200" spans="1:7">
      <c r="A11200" s="389" t="s">
        <v>581</v>
      </c>
      <c r="B11200" s="389" t="s">
        <v>517</v>
      </c>
      <c r="C11200" s="389">
        <v>29.485999131900002</v>
      </c>
      <c r="D11200" s="389" t="s">
        <v>666</v>
      </c>
      <c r="E11200" s="389" t="s">
        <v>648</v>
      </c>
      <c r="F11200" s="389" t="s">
        <v>666</v>
      </c>
      <c r="G11200" s="389" t="s">
        <v>649</v>
      </c>
    </row>
    <row r="11201" spans="1:7">
      <c r="A11201" s="389" t="s">
        <v>559</v>
      </c>
      <c r="B11201" s="389" t="s">
        <v>517</v>
      </c>
      <c r="C11201" s="389">
        <v>10.9870209108</v>
      </c>
      <c r="D11201" s="389" t="s">
        <v>666</v>
      </c>
      <c r="E11201" s="389" t="s">
        <v>648</v>
      </c>
      <c r="F11201" s="389" t="s">
        <v>666</v>
      </c>
      <c r="G11201" s="389" t="s">
        <v>649</v>
      </c>
    </row>
    <row r="11202" spans="1:7">
      <c r="A11202" s="389" t="s">
        <v>574</v>
      </c>
      <c r="B11202" s="389" t="s">
        <v>517</v>
      </c>
      <c r="C11202" s="389">
        <v>10.9870209108</v>
      </c>
      <c r="D11202" s="389" t="s">
        <v>666</v>
      </c>
      <c r="E11202" s="389" t="s">
        <v>648</v>
      </c>
      <c r="F11202" s="389" t="s">
        <v>666</v>
      </c>
      <c r="G11202" s="389" t="s">
        <v>649</v>
      </c>
    </row>
    <row r="11203" spans="1:7">
      <c r="A11203" s="389" t="s">
        <v>577</v>
      </c>
      <c r="B11203" s="389" t="s">
        <v>517</v>
      </c>
      <c r="C11203" s="389">
        <v>15.0269343574</v>
      </c>
      <c r="D11203" s="389" t="s">
        <v>666</v>
      </c>
      <c r="E11203" s="389" t="s">
        <v>648</v>
      </c>
      <c r="F11203" s="389" t="s">
        <v>666</v>
      </c>
      <c r="G11203" s="389" t="s">
        <v>649</v>
      </c>
    </row>
    <row r="11204" spans="1:7">
      <c r="A11204" s="389" t="s">
        <v>535</v>
      </c>
      <c r="B11204" s="389" t="s">
        <v>517</v>
      </c>
      <c r="C11204" s="389">
        <v>0.72065463572900001</v>
      </c>
      <c r="D11204" s="389" t="s">
        <v>666</v>
      </c>
      <c r="E11204" s="389" t="s">
        <v>648</v>
      </c>
      <c r="F11204" s="389" t="s">
        <v>666</v>
      </c>
      <c r="G11204" s="389" t="s">
        <v>649</v>
      </c>
    </row>
    <row r="11205" spans="1:7">
      <c r="A11205" s="389" t="s">
        <v>559</v>
      </c>
      <c r="B11205" s="389" t="s">
        <v>517</v>
      </c>
      <c r="C11205" s="389">
        <v>32.935240564799898</v>
      </c>
      <c r="D11205" s="389" t="s">
        <v>666</v>
      </c>
      <c r="E11205" s="389" t="s">
        <v>648</v>
      </c>
      <c r="F11205" s="389" t="s">
        <v>666</v>
      </c>
      <c r="G11205" s="389" t="s">
        <v>649</v>
      </c>
    </row>
    <row r="11206" spans="1:7">
      <c r="A11206" s="389" t="s">
        <v>528</v>
      </c>
      <c r="B11206" s="389" t="s">
        <v>517</v>
      </c>
      <c r="C11206" s="389">
        <v>10.9061554514</v>
      </c>
      <c r="D11206" s="389" t="s">
        <v>666</v>
      </c>
      <c r="E11206" s="389" t="s">
        <v>648</v>
      </c>
      <c r="F11206" s="389" t="s">
        <v>666</v>
      </c>
      <c r="G11206" s="389" t="s">
        <v>649</v>
      </c>
    </row>
    <row r="11207" spans="1:7">
      <c r="A11207" s="389" t="s">
        <v>577</v>
      </c>
      <c r="B11207" s="389" t="s">
        <v>517</v>
      </c>
      <c r="C11207" s="389">
        <v>13.0104846264</v>
      </c>
      <c r="D11207" s="389" t="s">
        <v>666</v>
      </c>
      <c r="E11207" s="389" t="s">
        <v>648</v>
      </c>
      <c r="F11207" s="389" t="s">
        <v>666</v>
      </c>
      <c r="G11207" s="389" t="s">
        <v>649</v>
      </c>
    </row>
    <row r="11208" spans="1:7">
      <c r="A11208" s="389" t="s">
        <v>577</v>
      </c>
      <c r="B11208" s="389" t="s">
        <v>517</v>
      </c>
      <c r="C11208" s="389">
        <v>13.0104846264</v>
      </c>
      <c r="D11208" s="389" t="s">
        <v>666</v>
      </c>
      <c r="E11208" s="389" t="s">
        <v>648</v>
      </c>
      <c r="F11208" s="389" t="s">
        <v>666</v>
      </c>
      <c r="G11208" s="389" t="s">
        <v>649</v>
      </c>
    </row>
    <row r="11209" spans="1:7">
      <c r="A11209" s="389" t="s">
        <v>544</v>
      </c>
      <c r="B11209" s="389" t="s">
        <v>517</v>
      </c>
      <c r="C11209" s="389">
        <v>4.8780436859999998</v>
      </c>
      <c r="D11209" s="389" t="s">
        <v>666</v>
      </c>
      <c r="E11209" s="389" t="s">
        <v>648</v>
      </c>
      <c r="F11209" s="389" t="s">
        <v>666</v>
      </c>
      <c r="G11209" s="389" t="s">
        <v>649</v>
      </c>
    </row>
    <row r="11210" spans="1:7">
      <c r="A11210" s="389" t="s">
        <v>544</v>
      </c>
      <c r="B11210" s="389" t="s">
        <v>517</v>
      </c>
      <c r="C11210" s="389">
        <v>4.8780436859999998</v>
      </c>
      <c r="D11210" s="389" t="s">
        <v>666</v>
      </c>
      <c r="E11210" s="389" t="s">
        <v>648</v>
      </c>
      <c r="F11210" s="389" t="s">
        <v>666</v>
      </c>
      <c r="G11210" s="389" t="s">
        <v>649</v>
      </c>
    </row>
    <row r="11211" spans="1:7">
      <c r="A11211" s="389" t="s">
        <v>578</v>
      </c>
      <c r="B11211" s="389" t="s">
        <v>517</v>
      </c>
      <c r="C11211" s="389">
        <v>4.8780436859999998</v>
      </c>
      <c r="D11211" s="389" t="s">
        <v>666</v>
      </c>
      <c r="E11211" s="389" t="s">
        <v>648</v>
      </c>
      <c r="F11211" s="389" t="s">
        <v>666</v>
      </c>
      <c r="G11211" s="389" t="s">
        <v>649</v>
      </c>
    </row>
    <row r="11212" spans="1:7">
      <c r="A11212" s="389" t="s">
        <v>551</v>
      </c>
      <c r="B11212" s="389" t="s">
        <v>517</v>
      </c>
      <c r="C11212" s="389">
        <v>8.7382457148100006</v>
      </c>
      <c r="D11212" s="389" t="s">
        <v>666</v>
      </c>
      <c r="E11212" s="389" t="s">
        <v>648</v>
      </c>
      <c r="F11212" s="389" t="s">
        <v>666</v>
      </c>
      <c r="G11212" s="389" t="s">
        <v>649</v>
      </c>
    </row>
    <row r="11213" spans="1:7">
      <c r="A11213" s="389" t="s">
        <v>551</v>
      </c>
      <c r="B11213" s="389" t="s">
        <v>517</v>
      </c>
      <c r="C11213" s="389">
        <v>8.7382457148100006</v>
      </c>
      <c r="D11213" s="389" t="s">
        <v>666</v>
      </c>
      <c r="E11213" s="389" t="s">
        <v>648</v>
      </c>
      <c r="F11213" s="389" t="s">
        <v>666</v>
      </c>
      <c r="G11213" s="389" t="s">
        <v>649</v>
      </c>
    </row>
    <row r="11214" spans="1:7">
      <c r="A11214" s="389" t="s">
        <v>524</v>
      </c>
      <c r="B11214" s="389" t="s">
        <v>517</v>
      </c>
      <c r="C11214" s="389">
        <v>7.5839665040600002</v>
      </c>
      <c r="D11214" s="389" t="s">
        <v>666</v>
      </c>
      <c r="E11214" s="389" t="s">
        <v>648</v>
      </c>
      <c r="F11214" s="389" t="s">
        <v>666</v>
      </c>
      <c r="G11214" s="389" t="s">
        <v>649</v>
      </c>
    </row>
    <row r="11215" spans="1:7">
      <c r="A11215" s="389" t="s">
        <v>550</v>
      </c>
      <c r="B11215" s="389" t="s">
        <v>517</v>
      </c>
      <c r="C11215" s="389">
        <v>13.2809528217</v>
      </c>
      <c r="D11215" s="389" t="s">
        <v>666</v>
      </c>
      <c r="E11215" s="389" t="s">
        <v>648</v>
      </c>
      <c r="F11215" s="389" t="s">
        <v>666</v>
      </c>
      <c r="G11215" s="389" t="s">
        <v>649</v>
      </c>
    </row>
    <row r="11216" spans="1:7">
      <c r="A11216" s="389" t="s">
        <v>550</v>
      </c>
      <c r="B11216" s="389" t="s">
        <v>517</v>
      </c>
      <c r="C11216" s="389">
        <v>13.2809528217</v>
      </c>
      <c r="D11216" s="389" t="s">
        <v>666</v>
      </c>
      <c r="E11216" s="389" t="s">
        <v>648</v>
      </c>
      <c r="F11216" s="389" t="s">
        <v>666</v>
      </c>
      <c r="G11216" s="389" t="s">
        <v>649</v>
      </c>
    </row>
    <row r="11217" spans="1:7">
      <c r="A11217" s="389" t="s">
        <v>581</v>
      </c>
      <c r="B11217" s="389" t="s">
        <v>517</v>
      </c>
      <c r="C11217" s="389">
        <v>25.6831700567</v>
      </c>
      <c r="D11217" s="389" t="s">
        <v>666</v>
      </c>
      <c r="E11217" s="389" t="s">
        <v>648</v>
      </c>
      <c r="F11217" s="389" t="s">
        <v>666</v>
      </c>
      <c r="G11217" s="389" t="s">
        <v>649</v>
      </c>
    </row>
    <row r="11218" spans="1:7">
      <c r="A11218" s="389" t="s">
        <v>532</v>
      </c>
      <c r="B11218" s="389" t="s">
        <v>517</v>
      </c>
      <c r="C11218" s="389">
        <v>1.0984865671399999</v>
      </c>
      <c r="D11218" s="389" t="s">
        <v>666</v>
      </c>
      <c r="E11218" s="389" t="s">
        <v>648</v>
      </c>
      <c r="F11218" s="389" t="s">
        <v>666</v>
      </c>
      <c r="G11218" s="389" t="s">
        <v>649</v>
      </c>
    </row>
    <row r="11219" spans="1:7">
      <c r="A11219" s="389" t="s">
        <v>526</v>
      </c>
      <c r="B11219" s="389" t="s">
        <v>517</v>
      </c>
      <c r="C11219" s="389">
        <v>0.84038990824100002</v>
      </c>
      <c r="D11219" s="389" t="s">
        <v>666</v>
      </c>
      <c r="E11219" s="389" t="s">
        <v>648</v>
      </c>
      <c r="F11219" s="389" t="s">
        <v>666</v>
      </c>
      <c r="G11219" s="389" t="s">
        <v>649</v>
      </c>
    </row>
    <row r="11220" spans="1:7">
      <c r="A11220" s="389" t="s">
        <v>559</v>
      </c>
      <c r="B11220" s="389" t="s">
        <v>517</v>
      </c>
      <c r="C11220" s="389">
        <v>4.0368775546900002</v>
      </c>
      <c r="D11220" s="389" t="s">
        <v>666</v>
      </c>
      <c r="E11220" s="389" t="s">
        <v>648</v>
      </c>
      <c r="F11220" s="389" t="s">
        <v>666</v>
      </c>
      <c r="G11220" s="389" t="s">
        <v>649</v>
      </c>
    </row>
    <row r="11221" spans="1:7">
      <c r="A11221" s="389" t="s">
        <v>560</v>
      </c>
      <c r="B11221" s="389" t="s">
        <v>517</v>
      </c>
      <c r="C11221" s="389">
        <v>16.362603331900001</v>
      </c>
      <c r="D11221" s="389" t="s">
        <v>666</v>
      </c>
      <c r="E11221" s="389" t="s">
        <v>648</v>
      </c>
      <c r="F11221" s="389" t="s">
        <v>666</v>
      </c>
      <c r="G11221" s="389" t="s">
        <v>649</v>
      </c>
    </row>
    <row r="11222" spans="1:7">
      <c r="A11222" s="389" t="s">
        <v>560</v>
      </c>
      <c r="B11222" s="389" t="s">
        <v>517</v>
      </c>
      <c r="C11222" s="389">
        <v>15.4523804063</v>
      </c>
      <c r="D11222" s="389" t="s">
        <v>666</v>
      </c>
      <c r="E11222" s="389" t="s">
        <v>648</v>
      </c>
      <c r="F11222" s="389" t="s">
        <v>666</v>
      </c>
      <c r="G11222" s="389" t="s">
        <v>649</v>
      </c>
    </row>
    <row r="11223" spans="1:7">
      <c r="A11223" s="389" t="s">
        <v>547</v>
      </c>
      <c r="B11223" s="389" t="s">
        <v>517</v>
      </c>
      <c r="C11223" s="389">
        <v>13.5160324557</v>
      </c>
      <c r="D11223" s="389" t="s">
        <v>666</v>
      </c>
      <c r="E11223" s="389" t="s">
        <v>648</v>
      </c>
      <c r="F11223" s="389" t="s">
        <v>666</v>
      </c>
      <c r="G11223" s="389" t="s">
        <v>649</v>
      </c>
    </row>
    <row r="11224" spans="1:7">
      <c r="A11224" s="389" t="s">
        <v>571</v>
      </c>
      <c r="B11224" s="389" t="s">
        <v>517</v>
      </c>
      <c r="C11224" s="389">
        <v>11.1426206074</v>
      </c>
      <c r="D11224" s="389" t="s">
        <v>666</v>
      </c>
      <c r="E11224" s="389" t="s">
        <v>648</v>
      </c>
      <c r="F11224" s="389" t="s">
        <v>666</v>
      </c>
      <c r="G11224" s="389" t="s">
        <v>649</v>
      </c>
    </row>
    <row r="11225" spans="1:7">
      <c r="A11225" s="389" t="s">
        <v>571</v>
      </c>
      <c r="B11225" s="389" t="s">
        <v>517</v>
      </c>
      <c r="C11225" s="389">
        <v>1.55105565631</v>
      </c>
      <c r="D11225" s="389" t="s">
        <v>666</v>
      </c>
      <c r="E11225" s="389" t="s">
        <v>648</v>
      </c>
      <c r="F11225" s="389" t="s">
        <v>666</v>
      </c>
      <c r="G11225" s="389" t="s">
        <v>649</v>
      </c>
    </row>
    <row r="11226" spans="1:7">
      <c r="A11226" s="389" t="s">
        <v>532</v>
      </c>
      <c r="B11226" s="389" t="s">
        <v>517</v>
      </c>
      <c r="C11226" s="389">
        <v>3.9072071286100001</v>
      </c>
      <c r="D11226" s="389" t="s">
        <v>666</v>
      </c>
      <c r="E11226" s="389" t="s">
        <v>648</v>
      </c>
      <c r="F11226" s="389" t="s">
        <v>666</v>
      </c>
      <c r="G11226" s="389" t="s">
        <v>649</v>
      </c>
    </row>
    <row r="11227" spans="1:7">
      <c r="A11227" s="389" t="s">
        <v>574</v>
      </c>
      <c r="B11227" s="389" t="s">
        <v>517</v>
      </c>
      <c r="C11227" s="389">
        <v>7.3094733444699997</v>
      </c>
      <c r="D11227" s="389" t="s">
        <v>666</v>
      </c>
      <c r="E11227" s="389" t="s">
        <v>648</v>
      </c>
      <c r="F11227" s="389" t="s">
        <v>666</v>
      </c>
      <c r="G11227" s="389" t="s">
        <v>649</v>
      </c>
    </row>
    <row r="11228" spans="1:7">
      <c r="A11228" s="389" t="s">
        <v>574</v>
      </c>
      <c r="B11228" s="389" t="s">
        <v>517</v>
      </c>
      <c r="C11228" s="389">
        <v>7.3094733444699997</v>
      </c>
      <c r="D11228" s="389" t="s">
        <v>666</v>
      </c>
      <c r="E11228" s="389" t="s">
        <v>648</v>
      </c>
      <c r="F11228" s="389" t="s">
        <v>666</v>
      </c>
      <c r="G11228" s="389" t="s">
        <v>649</v>
      </c>
    </row>
    <row r="11229" spans="1:7">
      <c r="A11229" s="389" t="s">
        <v>550</v>
      </c>
      <c r="B11229" s="389" t="s">
        <v>517</v>
      </c>
      <c r="C11229" s="389">
        <v>4.1599913315399997</v>
      </c>
      <c r="D11229" s="389" t="s">
        <v>666</v>
      </c>
      <c r="E11229" s="389" t="s">
        <v>648</v>
      </c>
      <c r="F11229" s="389" t="s">
        <v>666</v>
      </c>
      <c r="G11229" s="389" t="s">
        <v>649</v>
      </c>
    </row>
    <row r="11230" spans="1:7">
      <c r="A11230" s="389" t="s">
        <v>577</v>
      </c>
      <c r="B11230" s="389" t="s">
        <v>517</v>
      </c>
      <c r="C11230" s="389">
        <v>10.5611279402</v>
      </c>
      <c r="D11230" s="389" t="s">
        <v>666</v>
      </c>
      <c r="E11230" s="389" t="s">
        <v>648</v>
      </c>
      <c r="F11230" s="389" t="s">
        <v>666</v>
      </c>
      <c r="G11230" s="389" t="s">
        <v>649</v>
      </c>
    </row>
    <row r="11231" spans="1:7">
      <c r="A11231" s="389" t="s">
        <v>528</v>
      </c>
      <c r="B11231" s="389" t="s">
        <v>517</v>
      </c>
      <c r="C11231" s="389">
        <v>11.2607985855</v>
      </c>
      <c r="D11231" s="389" t="s">
        <v>666</v>
      </c>
      <c r="E11231" s="389" t="s">
        <v>648</v>
      </c>
      <c r="F11231" s="389" t="s">
        <v>666</v>
      </c>
      <c r="G11231" s="389" t="s">
        <v>649</v>
      </c>
    </row>
    <row r="11232" spans="1:7">
      <c r="A11232" s="389" t="s">
        <v>577</v>
      </c>
      <c r="B11232" s="389" t="s">
        <v>517</v>
      </c>
      <c r="C11232" s="389">
        <v>4.90028493265</v>
      </c>
      <c r="D11232" s="389" t="s">
        <v>666</v>
      </c>
      <c r="E11232" s="389" t="s">
        <v>648</v>
      </c>
      <c r="F11232" s="389" t="s">
        <v>666</v>
      </c>
      <c r="G11232" s="389" t="s">
        <v>649</v>
      </c>
    </row>
    <row r="11233" spans="1:7">
      <c r="A11233" s="389" t="s">
        <v>581</v>
      </c>
      <c r="B11233" s="389" t="s">
        <v>517</v>
      </c>
      <c r="C11233" s="389">
        <v>21.1568684324</v>
      </c>
      <c r="D11233" s="389" t="s">
        <v>666</v>
      </c>
      <c r="E11233" s="389" t="s">
        <v>648</v>
      </c>
      <c r="F11233" s="389" t="s">
        <v>666</v>
      </c>
      <c r="G11233" s="389" t="s">
        <v>649</v>
      </c>
    </row>
    <row r="11234" spans="1:7">
      <c r="A11234" s="389" t="s">
        <v>559</v>
      </c>
      <c r="B11234" s="389" t="s">
        <v>517</v>
      </c>
      <c r="C11234" s="389">
        <v>27.534732130799899</v>
      </c>
      <c r="D11234" s="389" t="s">
        <v>666</v>
      </c>
      <c r="E11234" s="389" t="s">
        <v>648</v>
      </c>
      <c r="F11234" s="389" t="s">
        <v>666</v>
      </c>
      <c r="G11234" s="389" t="s">
        <v>649</v>
      </c>
    </row>
    <row r="11235" spans="1:7">
      <c r="A11235" s="389" t="s">
        <v>544</v>
      </c>
      <c r="B11235" s="389" t="s">
        <v>517</v>
      </c>
      <c r="C11235" s="389">
        <v>4.7582202366799997</v>
      </c>
      <c r="D11235" s="389" t="s">
        <v>666</v>
      </c>
      <c r="E11235" s="389" t="s">
        <v>648</v>
      </c>
      <c r="F11235" s="389" t="s">
        <v>666</v>
      </c>
      <c r="G11235" s="389" t="s">
        <v>649</v>
      </c>
    </row>
    <row r="11236" spans="1:7">
      <c r="A11236" s="389" t="s">
        <v>544</v>
      </c>
      <c r="B11236" s="389" t="s">
        <v>517</v>
      </c>
      <c r="C11236" s="389">
        <v>4.7582202366799997</v>
      </c>
      <c r="D11236" s="389" t="s">
        <v>666</v>
      </c>
      <c r="E11236" s="389" t="s">
        <v>648</v>
      </c>
      <c r="F11236" s="389" t="s">
        <v>666</v>
      </c>
      <c r="G11236" s="389" t="s">
        <v>649</v>
      </c>
    </row>
    <row r="11237" spans="1:7">
      <c r="A11237" s="389" t="s">
        <v>578</v>
      </c>
      <c r="B11237" s="389" t="s">
        <v>517</v>
      </c>
      <c r="C11237" s="389">
        <v>4.7582202366799997</v>
      </c>
      <c r="D11237" s="389" t="s">
        <v>666</v>
      </c>
      <c r="E11237" s="389" t="s">
        <v>648</v>
      </c>
      <c r="F11237" s="389" t="s">
        <v>666</v>
      </c>
      <c r="G11237" s="389" t="s">
        <v>649</v>
      </c>
    </row>
    <row r="11238" spans="1:7">
      <c r="A11238" s="389" t="s">
        <v>532</v>
      </c>
      <c r="B11238" s="389" t="s">
        <v>517</v>
      </c>
      <c r="C11238" s="389">
        <v>2.10967471352</v>
      </c>
      <c r="D11238" s="389" t="s">
        <v>666</v>
      </c>
      <c r="E11238" s="389" t="s">
        <v>648</v>
      </c>
      <c r="F11238" s="389" t="s">
        <v>666</v>
      </c>
      <c r="G11238" s="389" t="s">
        <v>649</v>
      </c>
    </row>
    <row r="11239" spans="1:7">
      <c r="A11239" s="389" t="s">
        <v>532</v>
      </c>
      <c r="B11239" s="389" t="s">
        <v>517</v>
      </c>
      <c r="C11239" s="389">
        <v>2.10967471352</v>
      </c>
      <c r="D11239" s="389" t="s">
        <v>666</v>
      </c>
      <c r="E11239" s="389" t="s">
        <v>648</v>
      </c>
      <c r="F11239" s="389" t="s">
        <v>666</v>
      </c>
      <c r="G11239" s="389" t="s">
        <v>649</v>
      </c>
    </row>
    <row r="11240" spans="1:7">
      <c r="A11240" s="389" t="s">
        <v>532</v>
      </c>
      <c r="B11240" s="389" t="s">
        <v>517</v>
      </c>
      <c r="C11240" s="389">
        <v>3.9201877653200001</v>
      </c>
      <c r="D11240" s="389" t="s">
        <v>666</v>
      </c>
      <c r="E11240" s="389" t="s">
        <v>648</v>
      </c>
      <c r="F11240" s="389" t="s">
        <v>666</v>
      </c>
      <c r="G11240" s="389" t="s">
        <v>649</v>
      </c>
    </row>
    <row r="11241" spans="1:7">
      <c r="A11241" s="389" t="s">
        <v>571</v>
      </c>
      <c r="B11241" s="389" t="s">
        <v>517</v>
      </c>
      <c r="C11241" s="389">
        <v>7.8284125253900001</v>
      </c>
      <c r="D11241" s="389" t="s">
        <v>666</v>
      </c>
      <c r="E11241" s="389" t="s">
        <v>648</v>
      </c>
      <c r="F11241" s="389" t="s">
        <v>666</v>
      </c>
      <c r="G11241" s="389" t="s">
        <v>649</v>
      </c>
    </row>
    <row r="11242" spans="1:7">
      <c r="A11242" s="389" t="s">
        <v>535</v>
      </c>
      <c r="B11242" s="389" t="s">
        <v>517</v>
      </c>
      <c r="C11242" s="389">
        <v>18.2823392162</v>
      </c>
      <c r="D11242" s="389" t="s">
        <v>666</v>
      </c>
      <c r="E11242" s="389" t="s">
        <v>648</v>
      </c>
      <c r="F11242" s="389" t="s">
        <v>666</v>
      </c>
      <c r="G11242" s="389" t="s">
        <v>649</v>
      </c>
    </row>
    <row r="11243" spans="1:7">
      <c r="A11243" s="389" t="s">
        <v>577</v>
      </c>
      <c r="B11243" s="389" t="s">
        <v>517</v>
      </c>
      <c r="C11243" s="389">
        <v>4.3723055439199996</v>
      </c>
      <c r="D11243" s="389" t="s">
        <v>666</v>
      </c>
      <c r="E11243" s="389" t="s">
        <v>648</v>
      </c>
      <c r="F11243" s="389" t="s">
        <v>666</v>
      </c>
      <c r="G11243" s="389" t="s">
        <v>649</v>
      </c>
    </row>
    <row r="11244" spans="1:7">
      <c r="A11244" s="389" t="s">
        <v>524</v>
      </c>
      <c r="B11244" s="389" t="s">
        <v>517</v>
      </c>
      <c r="C11244" s="389">
        <v>5.66766175287</v>
      </c>
      <c r="D11244" s="389" t="s">
        <v>666</v>
      </c>
      <c r="E11244" s="389" t="s">
        <v>648</v>
      </c>
      <c r="F11244" s="389" t="s">
        <v>666</v>
      </c>
      <c r="G11244" s="389" t="s">
        <v>649</v>
      </c>
    </row>
    <row r="11245" spans="1:7">
      <c r="A11245" s="389" t="s">
        <v>550</v>
      </c>
      <c r="B11245" s="389" t="s">
        <v>517</v>
      </c>
      <c r="C11245" s="389">
        <v>2.8360593289499998</v>
      </c>
      <c r="D11245" s="389" t="s">
        <v>666</v>
      </c>
      <c r="E11245" s="389" t="s">
        <v>648</v>
      </c>
      <c r="F11245" s="389" t="s">
        <v>666</v>
      </c>
      <c r="G11245" s="389" t="s">
        <v>649</v>
      </c>
    </row>
    <row r="11246" spans="1:7">
      <c r="A11246" s="389" t="s">
        <v>577</v>
      </c>
      <c r="B11246" s="389" t="s">
        <v>517</v>
      </c>
      <c r="C11246" s="389">
        <v>45.126661851500003</v>
      </c>
      <c r="D11246" s="389" t="s">
        <v>666</v>
      </c>
      <c r="E11246" s="389" t="s">
        <v>648</v>
      </c>
      <c r="F11246" s="389" t="s">
        <v>666</v>
      </c>
      <c r="G11246" s="389" t="s">
        <v>649</v>
      </c>
    </row>
    <row r="11247" spans="1:7">
      <c r="A11247" s="389" t="s">
        <v>577</v>
      </c>
      <c r="B11247" s="389" t="s">
        <v>517</v>
      </c>
      <c r="C11247" s="389">
        <v>45.126661851500003</v>
      </c>
      <c r="D11247" s="389" t="s">
        <v>666</v>
      </c>
      <c r="E11247" s="389" t="s">
        <v>648</v>
      </c>
      <c r="F11247" s="389" t="s">
        <v>666</v>
      </c>
      <c r="G11247" s="389" t="s">
        <v>649</v>
      </c>
    </row>
    <row r="11248" spans="1:7">
      <c r="A11248" s="389" t="s">
        <v>578</v>
      </c>
      <c r="B11248" s="389" t="s">
        <v>517</v>
      </c>
      <c r="C11248" s="389">
        <v>26.3124332318</v>
      </c>
      <c r="D11248" s="389" t="s">
        <v>666</v>
      </c>
      <c r="E11248" s="389" t="s">
        <v>648</v>
      </c>
      <c r="F11248" s="389" t="s">
        <v>666</v>
      </c>
      <c r="G11248" s="389" t="s">
        <v>649</v>
      </c>
    </row>
    <row r="11249" spans="1:7">
      <c r="A11249" s="389" t="s">
        <v>524</v>
      </c>
      <c r="B11249" s="389" t="s">
        <v>517</v>
      </c>
      <c r="C11249" s="389">
        <v>4.8256735762499998</v>
      </c>
      <c r="D11249" s="389" t="s">
        <v>666</v>
      </c>
      <c r="E11249" s="389" t="s">
        <v>648</v>
      </c>
      <c r="F11249" s="389" t="s">
        <v>666</v>
      </c>
      <c r="G11249" s="389" t="s">
        <v>649</v>
      </c>
    </row>
    <row r="11250" spans="1:7">
      <c r="A11250" s="389" t="s">
        <v>581</v>
      </c>
      <c r="B11250" s="389" t="s">
        <v>517</v>
      </c>
      <c r="C11250" s="389">
        <v>19.3751766846</v>
      </c>
      <c r="D11250" s="389" t="s">
        <v>666</v>
      </c>
      <c r="E11250" s="389" t="s">
        <v>648</v>
      </c>
      <c r="F11250" s="389" t="s">
        <v>666</v>
      </c>
      <c r="G11250" s="389" t="s">
        <v>649</v>
      </c>
    </row>
    <row r="11251" spans="1:7">
      <c r="A11251" s="389" t="s">
        <v>535</v>
      </c>
      <c r="B11251" s="389" t="s">
        <v>517</v>
      </c>
      <c r="C11251" s="389">
        <v>17.682123700799899</v>
      </c>
      <c r="D11251" s="389" t="s">
        <v>666</v>
      </c>
      <c r="E11251" s="389" t="s">
        <v>648</v>
      </c>
      <c r="F11251" s="389" t="s">
        <v>666</v>
      </c>
      <c r="G11251" s="389" t="s">
        <v>649</v>
      </c>
    </row>
    <row r="11252" spans="1:7">
      <c r="A11252" s="389" t="s">
        <v>577</v>
      </c>
      <c r="B11252" s="389" t="s">
        <v>517</v>
      </c>
      <c r="C11252" s="389">
        <v>19.110037617700002</v>
      </c>
      <c r="D11252" s="389" t="s">
        <v>666</v>
      </c>
      <c r="E11252" s="389" t="s">
        <v>648</v>
      </c>
      <c r="F11252" s="389" t="s">
        <v>666</v>
      </c>
      <c r="G11252" s="389" t="s">
        <v>649</v>
      </c>
    </row>
    <row r="11253" spans="1:7">
      <c r="A11253" s="389" t="s">
        <v>550</v>
      </c>
      <c r="B11253" s="389" t="s">
        <v>517</v>
      </c>
      <c r="C11253" s="389">
        <v>52.298794379900002</v>
      </c>
      <c r="D11253" s="389" t="s">
        <v>666</v>
      </c>
      <c r="E11253" s="389" t="s">
        <v>648</v>
      </c>
      <c r="F11253" s="389" t="s">
        <v>666</v>
      </c>
      <c r="G11253" s="389" t="s">
        <v>649</v>
      </c>
    </row>
    <row r="11254" spans="1:7">
      <c r="A11254" s="389" t="s">
        <v>550</v>
      </c>
      <c r="B11254" s="389" t="s">
        <v>517</v>
      </c>
      <c r="C11254" s="389">
        <v>52.298794379900002</v>
      </c>
      <c r="D11254" s="389" t="s">
        <v>666</v>
      </c>
      <c r="E11254" s="389" t="s">
        <v>648</v>
      </c>
      <c r="F11254" s="389" t="s">
        <v>666</v>
      </c>
      <c r="G11254" s="389" t="s">
        <v>649</v>
      </c>
    </row>
    <row r="11255" spans="1:7">
      <c r="A11255" s="389" t="s">
        <v>550</v>
      </c>
      <c r="B11255" s="389" t="s">
        <v>517</v>
      </c>
      <c r="C11255" s="389">
        <v>28.331715055</v>
      </c>
      <c r="D11255" s="389" t="s">
        <v>666</v>
      </c>
      <c r="E11255" s="389" t="s">
        <v>648</v>
      </c>
      <c r="F11255" s="389" t="s">
        <v>666</v>
      </c>
      <c r="G11255" s="389" t="s">
        <v>649</v>
      </c>
    </row>
    <row r="11256" spans="1:7">
      <c r="A11256" s="389" t="s">
        <v>554</v>
      </c>
      <c r="B11256" s="389" t="s">
        <v>517</v>
      </c>
      <c r="C11256" s="389">
        <v>5.8125538478600003</v>
      </c>
      <c r="D11256" s="389" t="s">
        <v>666</v>
      </c>
      <c r="E11256" s="389" t="s">
        <v>648</v>
      </c>
      <c r="F11256" s="389" t="s">
        <v>666</v>
      </c>
      <c r="G11256" s="389" t="s">
        <v>649</v>
      </c>
    </row>
    <row r="11257" spans="1:7">
      <c r="A11257" s="389" t="s">
        <v>554</v>
      </c>
      <c r="B11257" s="389" t="s">
        <v>517</v>
      </c>
      <c r="C11257" s="389">
        <v>5.8125538478600003</v>
      </c>
      <c r="D11257" s="389" t="s">
        <v>666</v>
      </c>
      <c r="E11257" s="389" t="s">
        <v>648</v>
      </c>
      <c r="F11257" s="389" t="s">
        <v>666</v>
      </c>
      <c r="G11257" s="389" t="s">
        <v>649</v>
      </c>
    </row>
    <row r="11258" spans="1:7">
      <c r="A11258" s="389" t="s">
        <v>578</v>
      </c>
      <c r="B11258" s="389" t="s">
        <v>517</v>
      </c>
      <c r="C11258" s="389">
        <v>5.8125538478600003</v>
      </c>
      <c r="D11258" s="389" t="s">
        <v>666</v>
      </c>
      <c r="E11258" s="389" t="s">
        <v>648</v>
      </c>
      <c r="F11258" s="389" t="s">
        <v>666</v>
      </c>
      <c r="G11258" s="389" t="s">
        <v>649</v>
      </c>
    </row>
    <row r="11259" spans="1:7">
      <c r="A11259" s="389" t="s">
        <v>528</v>
      </c>
      <c r="B11259" s="389" t="s">
        <v>517</v>
      </c>
      <c r="C11259" s="389">
        <v>6.1255272718000002</v>
      </c>
      <c r="D11259" s="389" t="s">
        <v>666</v>
      </c>
      <c r="E11259" s="389" t="s">
        <v>648</v>
      </c>
      <c r="F11259" s="389" t="s">
        <v>666</v>
      </c>
      <c r="G11259" s="389" t="s">
        <v>649</v>
      </c>
    </row>
    <row r="11260" spans="1:7">
      <c r="A11260" s="389" t="s">
        <v>524</v>
      </c>
      <c r="B11260" s="389" t="s">
        <v>517</v>
      </c>
      <c r="C11260" s="389">
        <v>7.7877701356899998</v>
      </c>
      <c r="D11260" s="389" t="s">
        <v>666</v>
      </c>
      <c r="E11260" s="389" t="s">
        <v>648</v>
      </c>
      <c r="F11260" s="389" t="s">
        <v>666</v>
      </c>
      <c r="G11260" s="389" t="s">
        <v>649</v>
      </c>
    </row>
    <row r="11261" spans="1:7">
      <c r="A11261" s="389" t="s">
        <v>551</v>
      </c>
      <c r="B11261" s="389" t="s">
        <v>517</v>
      </c>
      <c r="C11261" s="389">
        <v>9.3738703006000001</v>
      </c>
      <c r="D11261" s="389" t="s">
        <v>666</v>
      </c>
      <c r="E11261" s="389" t="s">
        <v>648</v>
      </c>
      <c r="F11261" s="389" t="s">
        <v>666</v>
      </c>
      <c r="G11261" s="389" t="s">
        <v>649</v>
      </c>
    </row>
    <row r="11262" spans="1:7">
      <c r="A11262" s="389" t="s">
        <v>551</v>
      </c>
      <c r="B11262" s="389" t="s">
        <v>517</v>
      </c>
      <c r="C11262" s="389">
        <v>9.3738703006000001</v>
      </c>
      <c r="D11262" s="389" t="s">
        <v>666</v>
      </c>
      <c r="E11262" s="389" t="s">
        <v>648</v>
      </c>
      <c r="F11262" s="389" t="s">
        <v>666</v>
      </c>
      <c r="G11262" s="389" t="s">
        <v>649</v>
      </c>
    </row>
    <row r="11263" spans="1:7">
      <c r="A11263" s="389" t="s">
        <v>551</v>
      </c>
      <c r="B11263" s="389" t="s">
        <v>517</v>
      </c>
      <c r="C11263" s="389">
        <v>9.3738703006000001</v>
      </c>
      <c r="D11263" s="389" t="s">
        <v>666</v>
      </c>
      <c r="E11263" s="389" t="s">
        <v>648</v>
      </c>
      <c r="F11263" s="389" t="s">
        <v>666</v>
      </c>
      <c r="G11263" s="389" t="s">
        <v>649</v>
      </c>
    </row>
    <row r="11264" spans="1:7">
      <c r="A11264" s="389" t="s">
        <v>560</v>
      </c>
      <c r="B11264" s="389" t="s">
        <v>517</v>
      </c>
      <c r="C11264" s="389">
        <v>10.208587396</v>
      </c>
      <c r="D11264" s="389" t="s">
        <v>666</v>
      </c>
      <c r="E11264" s="389" t="s">
        <v>648</v>
      </c>
      <c r="F11264" s="389" t="s">
        <v>666</v>
      </c>
      <c r="G11264" s="389" t="s">
        <v>649</v>
      </c>
    </row>
    <row r="11265" spans="1:7">
      <c r="A11265" s="389" t="s">
        <v>574</v>
      </c>
      <c r="B11265" s="389" t="s">
        <v>517</v>
      </c>
      <c r="C11265" s="389">
        <v>4.2391769194700002</v>
      </c>
      <c r="D11265" s="389" t="s">
        <v>666</v>
      </c>
      <c r="E11265" s="389" t="s">
        <v>648</v>
      </c>
      <c r="F11265" s="389" t="s">
        <v>666</v>
      </c>
      <c r="G11265" s="389" t="s">
        <v>649</v>
      </c>
    </row>
    <row r="11266" spans="1:7">
      <c r="A11266" s="389" t="s">
        <v>559</v>
      </c>
      <c r="B11266" s="389" t="s">
        <v>517</v>
      </c>
      <c r="C11266" s="389">
        <v>41.859845261300002</v>
      </c>
      <c r="D11266" s="389" t="s">
        <v>666</v>
      </c>
      <c r="E11266" s="389" t="s">
        <v>648</v>
      </c>
      <c r="F11266" s="389" t="s">
        <v>666</v>
      </c>
      <c r="G11266" s="389" t="s">
        <v>649</v>
      </c>
    </row>
    <row r="11267" spans="1:7">
      <c r="A11267" s="389" t="s">
        <v>574</v>
      </c>
      <c r="B11267" s="389" t="s">
        <v>517</v>
      </c>
      <c r="C11267" s="389">
        <v>41.859845261300002</v>
      </c>
      <c r="D11267" s="389" t="s">
        <v>666</v>
      </c>
      <c r="E11267" s="389" t="s">
        <v>648</v>
      </c>
      <c r="F11267" s="389" t="s">
        <v>666</v>
      </c>
      <c r="G11267" s="389" t="s">
        <v>649</v>
      </c>
    </row>
    <row r="11268" spans="1:7">
      <c r="A11268" s="389" t="s">
        <v>528</v>
      </c>
      <c r="B11268" s="389" t="s">
        <v>517</v>
      </c>
      <c r="C11268" s="389">
        <v>9.6648857512799999</v>
      </c>
      <c r="D11268" s="389" t="s">
        <v>666</v>
      </c>
      <c r="E11268" s="389" t="s">
        <v>648</v>
      </c>
      <c r="F11268" s="389" t="s">
        <v>666</v>
      </c>
      <c r="G11268" s="389" t="s">
        <v>649</v>
      </c>
    </row>
    <row r="11269" spans="1:7">
      <c r="A11269" s="389" t="s">
        <v>544</v>
      </c>
      <c r="B11269" s="389" t="s">
        <v>517</v>
      </c>
      <c r="C11269" s="389">
        <v>4.6581763567300003</v>
      </c>
      <c r="D11269" s="389" t="s">
        <v>666</v>
      </c>
      <c r="E11269" s="389" t="s">
        <v>648</v>
      </c>
      <c r="F11269" s="389" t="s">
        <v>666</v>
      </c>
      <c r="G11269" s="389" t="s">
        <v>649</v>
      </c>
    </row>
    <row r="11270" spans="1:7">
      <c r="A11270" s="389" t="s">
        <v>578</v>
      </c>
      <c r="B11270" s="389" t="s">
        <v>517</v>
      </c>
      <c r="C11270" s="389">
        <v>4.6581763567300003</v>
      </c>
      <c r="D11270" s="389" t="s">
        <v>666</v>
      </c>
      <c r="E11270" s="389" t="s">
        <v>648</v>
      </c>
      <c r="F11270" s="389" t="s">
        <v>666</v>
      </c>
      <c r="G11270" s="389" t="s">
        <v>649</v>
      </c>
    </row>
    <row r="11271" spans="1:7">
      <c r="A11271" s="389" t="s">
        <v>581</v>
      </c>
      <c r="B11271" s="389" t="s">
        <v>517</v>
      </c>
      <c r="C11271" s="389">
        <v>20.799183550799899</v>
      </c>
      <c r="D11271" s="389" t="s">
        <v>666</v>
      </c>
      <c r="E11271" s="389" t="s">
        <v>648</v>
      </c>
      <c r="F11271" s="389" t="s">
        <v>666</v>
      </c>
      <c r="G11271" s="389" t="s">
        <v>649</v>
      </c>
    </row>
    <row r="11272" spans="1:7">
      <c r="A11272" s="389" t="s">
        <v>550</v>
      </c>
      <c r="B11272" s="389" t="s">
        <v>517</v>
      </c>
      <c r="C11272" s="389">
        <v>13.5273088466</v>
      </c>
      <c r="D11272" s="389" t="s">
        <v>666</v>
      </c>
      <c r="E11272" s="389" t="s">
        <v>648</v>
      </c>
      <c r="F11272" s="389" t="s">
        <v>666</v>
      </c>
      <c r="G11272" s="389" t="s">
        <v>649</v>
      </c>
    </row>
    <row r="11273" spans="1:7">
      <c r="A11273" s="389" t="s">
        <v>559</v>
      </c>
      <c r="B11273" s="389" t="s">
        <v>517</v>
      </c>
      <c r="C11273" s="389">
        <v>2.4791110829699998</v>
      </c>
      <c r="D11273" s="389" t="s">
        <v>666</v>
      </c>
      <c r="E11273" s="389" t="s">
        <v>648</v>
      </c>
      <c r="F11273" s="389" t="s">
        <v>666</v>
      </c>
      <c r="G11273" s="389" t="s">
        <v>649</v>
      </c>
    </row>
    <row r="11274" spans="1:7">
      <c r="A11274" s="389" t="s">
        <v>574</v>
      </c>
      <c r="B11274" s="389" t="s">
        <v>517</v>
      </c>
      <c r="C11274" s="389">
        <v>2.4791110829699998</v>
      </c>
      <c r="D11274" s="389" t="s">
        <v>666</v>
      </c>
      <c r="E11274" s="389" t="s">
        <v>648</v>
      </c>
      <c r="F11274" s="389" t="s">
        <v>666</v>
      </c>
      <c r="G11274" s="389" t="s">
        <v>649</v>
      </c>
    </row>
    <row r="11275" spans="1:7">
      <c r="A11275" s="389" t="s">
        <v>551</v>
      </c>
      <c r="B11275" s="389" t="s">
        <v>517</v>
      </c>
      <c r="C11275" s="389">
        <v>9.9325436597000003</v>
      </c>
      <c r="D11275" s="389" t="s">
        <v>666</v>
      </c>
      <c r="E11275" s="389" t="s">
        <v>648</v>
      </c>
      <c r="F11275" s="389" t="s">
        <v>666</v>
      </c>
      <c r="G11275" s="389" t="s">
        <v>649</v>
      </c>
    </row>
    <row r="11276" spans="1:7">
      <c r="A11276" s="389" t="s">
        <v>581</v>
      </c>
      <c r="B11276" s="389" t="s">
        <v>517</v>
      </c>
      <c r="C11276" s="389">
        <v>22.636949026300002</v>
      </c>
      <c r="D11276" s="389" t="s">
        <v>326</v>
      </c>
      <c r="E11276" s="389" t="s">
        <v>652</v>
      </c>
      <c r="F11276" s="389" t="s">
        <v>326</v>
      </c>
      <c r="G11276" s="389" t="s">
        <v>649</v>
      </c>
    </row>
    <row r="11277" spans="1:7">
      <c r="A11277" s="389" t="s">
        <v>581</v>
      </c>
      <c r="B11277" s="389" t="s">
        <v>517</v>
      </c>
      <c r="C11277" s="389">
        <v>22.636949026300002</v>
      </c>
      <c r="D11277" s="389" t="s">
        <v>326</v>
      </c>
      <c r="E11277" s="389" t="s">
        <v>652</v>
      </c>
      <c r="F11277" s="389" t="s">
        <v>326</v>
      </c>
      <c r="G11277" s="389" t="s">
        <v>649</v>
      </c>
    </row>
    <row r="11278" spans="1:7">
      <c r="A11278" s="389" t="s">
        <v>574</v>
      </c>
      <c r="B11278" s="389" t="s">
        <v>517</v>
      </c>
      <c r="C11278" s="389">
        <v>22.636949026300002</v>
      </c>
      <c r="D11278" s="389" t="s">
        <v>326</v>
      </c>
      <c r="E11278" s="389" t="s">
        <v>652</v>
      </c>
      <c r="F11278" s="389" t="s">
        <v>326</v>
      </c>
      <c r="G11278" s="389" t="s">
        <v>649</v>
      </c>
    </row>
    <row r="11279" spans="1:7">
      <c r="A11279" s="389" t="s">
        <v>581</v>
      </c>
      <c r="B11279" s="389" t="s">
        <v>517</v>
      </c>
      <c r="C11279" s="389">
        <v>113.623871292999</v>
      </c>
      <c r="D11279" s="389" t="s">
        <v>326</v>
      </c>
      <c r="E11279" s="389" t="s">
        <v>652</v>
      </c>
      <c r="F11279" s="389" t="s">
        <v>326</v>
      </c>
      <c r="G11279" s="389" t="s">
        <v>649</v>
      </c>
    </row>
    <row r="11280" spans="1:7">
      <c r="A11280" s="389" t="s">
        <v>574</v>
      </c>
      <c r="B11280" s="389" t="s">
        <v>517</v>
      </c>
      <c r="C11280" s="389">
        <v>9.6224832724299905</v>
      </c>
      <c r="D11280" s="389" t="s">
        <v>326</v>
      </c>
      <c r="E11280" s="389" t="s">
        <v>652</v>
      </c>
      <c r="F11280" s="389" t="s">
        <v>326</v>
      </c>
      <c r="G11280" s="389" t="s">
        <v>649</v>
      </c>
    </row>
    <row r="11281" spans="1:7">
      <c r="A11281" s="389" t="s">
        <v>534</v>
      </c>
      <c r="B11281" s="389" t="s">
        <v>517</v>
      </c>
      <c r="C11281" s="389">
        <v>8.0938687286800004</v>
      </c>
      <c r="D11281" s="389" t="s">
        <v>326</v>
      </c>
      <c r="E11281" s="389" t="s">
        <v>652</v>
      </c>
      <c r="F11281" s="389" t="s">
        <v>326</v>
      </c>
      <c r="G11281" s="389" t="s">
        <v>649</v>
      </c>
    </row>
    <row r="11282" spans="1:7">
      <c r="A11282" s="389" t="s">
        <v>534</v>
      </c>
      <c r="B11282" s="389" t="s">
        <v>517</v>
      </c>
      <c r="C11282" s="389">
        <v>8.0938687286800004</v>
      </c>
      <c r="D11282" s="389" t="s">
        <v>326</v>
      </c>
      <c r="E11282" s="389" t="s">
        <v>652</v>
      </c>
      <c r="F11282" s="389" t="s">
        <v>326</v>
      </c>
      <c r="G11282" s="389" t="s">
        <v>649</v>
      </c>
    </row>
    <row r="11283" spans="1:7">
      <c r="A11283" s="389" t="s">
        <v>534</v>
      </c>
      <c r="B11283" s="389" t="s">
        <v>517</v>
      </c>
      <c r="C11283" s="389">
        <v>8.0938687286800004</v>
      </c>
      <c r="D11283" s="389" t="s">
        <v>326</v>
      </c>
      <c r="E11283" s="389" t="s">
        <v>652</v>
      </c>
      <c r="F11283" s="389" t="s">
        <v>326</v>
      </c>
      <c r="G11283" s="389" t="s">
        <v>649</v>
      </c>
    </row>
    <row r="11284" spans="1:7">
      <c r="A11284" s="389" t="s">
        <v>541</v>
      </c>
      <c r="B11284" s="389" t="s">
        <v>517</v>
      </c>
      <c r="C11284" s="389">
        <v>8.0938687286800004</v>
      </c>
      <c r="D11284" s="389" t="s">
        <v>326</v>
      </c>
      <c r="E11284" s="389" t="s">
        <v>652</v>
      </c>
      <c r="F11284" s="389" t="s">
        <v>326</v>
      </c>
      <c r="G11284" s="389" t="s">
        <v>649</v>
      </c>
    </row>
    <row r="11285" spans="1:7">
      <c r="A11285" s="389" t="s">
        <v>541</v>
      </c>
      <c r="B11285" s="389" t="s">
        <v>517</v>
      </c>
      <c r="C11285" s="389">
        <v>8.0938687286800004</v>
      </c>
      <c r="D11285" s="389" t="s">
        <v>326</v>
      </c>
      <c r="E11285" s="389" t="s">
        <v>652</v>
      </c>
      <c r="F11285" s="389" t="s">
        <v>326</v>
      </c>
      <c r="G11285" s="389" t="s">
        <v>649</v>
      </c>
    </row>
    <row r="11286" spans="1:7">
      <c r="A11286" s="389" t="s">
        <v>541</v>
      </c>
      <c r="B11286" s="389" t="s">
        <v>517</v>
      </c>
      <c r="C11286" s="389">
        <v>8.0938687286800004</v>
      </c>
      <c r="D11286" s="389" t="s">
        <v>326</v>
      </c>
      <c r="E11286" s="389" t="s">
        <v>652</v>
      </c>
      <c r="F11286" s="389" t="s">
        <v>326</v>
      </c>
      <c r="G11286" s="389" t="s">
        <v>649</v>
      </c>
    </row>
    <row r="11287" spans="1:7">
      <c r="A11287" s="389" t="s">
        <v>535</v>
      </c>
      <c r="B11287" s="389" t="s">
        <v>517</v>
      </c>
      <c r="C11287" s="389">
        <v>4.3985993236500001</v>
      </c>
      <c r="D11287" s="389" t="s">
        <v>326</v>
      </c>
      <c r="E11287" s="389" t="s">
        <v>652</v>
      </c>
      <c r="F11287" s="389" t="s">
        <v>326</v>
      </c>
      <c r="G11287" s="389" t="s">
        <v>649</v>
      </c>
    </row>
    <row r="11288" spans="1:7">
      <c r="A11288" s="389" t="s">
        <v>575</v>
      </c>
      <c r="B11288" s="389" t="s">
        <v>517</v>
      </c>
      <c r="C11288" s="389">
        <v>20.3113037482</v>
      </c>
      <c r="D11288" s="389" t="s">
        <v>326</v>
      </c>
      <c r="E11288" s="389" t="s">
        <v>652</v>
      </c>
      <c r="F11288" s="389" t="s">
        <v>326</v>
      </c>
      <c r="G11288" s="389" t="s">
        <v>649</v>
      </c>
    </row>
    <row r="11289" spans="1:7">
      <c r="A11289" s="389" t="s">
        <v>563</v>
      </c>
      <c r="B11289" s="389" t="s">
        <v>517</v>
      </c>
      <c r="C11289" s="389">
        <v>7.4461968068299997</v>
      </c>
      <c r="D11289" s="389" t="s">
        <v>326</v>
      </c>
      <c r="E11289" s="389" t="s">
        <v>652</v>
      </c>
      <c r="F11289" s="389" t="s">
        <v>326</v>
      </c>
      <c r="G11289" s="389" t="s">
        <v>649</v>
      </c>
    </row>
    <row r="11290" spans="1:7">
      <c r="A11290" s="389" t="s">
        <v>559</v>
      </c>
      <c r="B11290" s="389" t="s">
        <v>517</v>
      </c>
      <c r="C11290" s="389">
        <v>8.1713830637000004</v>
      </c>
      <c r="D11290" s="389" t="s">
        <v>326</v>
      </c>
      <c r="E11290" s="389" t="s">
        <v>652</v>
      </c>
      <c r="F11290" s="389" t="s">
        <v>326</v>
      </c>
      <c r="G11290" s="389" t="s">
        <v>649</v>
      </c>
    </row>
    <row r="11291" spans="1:7">
      <c r="A11291" s="389" t="s">
        <v>559</v>
      </c>
      <c r="B11291" s="389" t="s">
        <v>517</v>
      </c>
      <c r="C11291" s="389">
        <v>8.1713830637000004</v>
      </c>
      <c r="D11291" s="389" t="s">
        <v>326</v>
      </c>
      <c r="E11291" s="389" t="s">
        <v>652</v>
      </c>
      <c r="F11291" s="389" t="s">
        <v>326</v>
      </c>
      <c r="G11291" s="389" t="s">
        <v>649</v>
      </c>
    </row>
    <row r="11292" spans="1:7">
      <c r="A11292" s="389" t="s">
        <v>581</v>
      </c>
      <c r="B11292" s="389" t="s">
        <v>517</v>
      </c>
      <c r="C11292" s="389">
        <v>8.1713830637000004</v>
      </c>
      <c r="D11292" s="389" t="s">
        <v>326</v>
      </c>
      <c r="E11292" s="389" t="s">
        <v>652</v>
      </c>
      <c r="F11292" s="389" t="s">
        <v>326</v>
      </c>
      <c r="G11292" s="389" t="s">
        <v>649</v>
      </c>
    </row>
    <row r="11293" spans="1:7">
      <c r="A11293" s="389" t="s">
        <v>574</v>
      </c>
      <c r="B11293" s="389" t="s">
        <v>517</v>
      </c>
      <c r="C11293" s="389">
        <v>8.1713830637000004</v>
      </c>
      <c r="D11293" s="389" t="s">
        <v>326</v>
      </c>
      <c r="E11293" s="389" t="s">
        <v>652</v>
      </c>
      <c r="F11293" s="389" t="s">
        <v>326</v>
      </c>
      <c r="G11293" s="389" t="s">
        <v>649</v>
      </c>
    </row>
    <row r="11294" spans="1:7">
      <c r="A11294" s="389" t="s">
        <v>534</v>
      </c>
      <c r="B11294" s="389" t="s">
        <v>517</v>
      </c>
      <c r="C11294" s="389">
        <v>31.384009226</v>
      </c>
      <c r="D11294" s="389" t="s">
        <v>326</v>
      </c>
      <c r="E11294" s="389" t="s">
        <v>652</v>
      </c>
      <c r="F11294" s="389" t="s">
        <v>326</v>
      </c>
      <c r="G11294" s="389" t="s">
        <v>649</v>
      </c>
    </row>
    <row r="11295" spans="1:7">
      <c r="A11295" s="389" t="s">
        <v>534</v>
      </c>
      <c r="B11295" s="389" t="s">
        <v>517</v>
      </c>
      <c r="C11295" s="389">
        <v>31.384009226</v>
      </c>
      <c r="D11295" s="389" t="s">
        <v>326</v>
      </c>
      <c r="E11295" s="389" t="s">
        <v>652</v>
      </c>
      <c r="F11295" s="389" t="s">
        <v>326</v>
      </c>
      <c r="G11295" s="389" t="s">
        <v>649</v>
      </c>
    </row>
    <row r="11296" spans="1:7">
      <c r="A11296" s="389" t="s">
        <v>541</v>
      </c>
      <c r="B11296" s="389" t="s">
        <v>517</v>
      </c>
      <c r="C11296" s="389">
        <v>31.384009226</v>
      </c>
      <c r="D11296" s="389" t="s">
        <v>326</v>
      </c>
      <c r="E11296" s="389" t="s">
        <v>652</v>
      </c>
      <c r="F11296" s="389" t="s">
        <v>326</v>
      </c>
      <c r="G11296" s="389" t="s">
        <v>649</v>
      </c>
    </row>
    <row r="11297" spans="1:7">
      <c r="A11297" s="389" t="s">
        <v>541</v>
      </c>
      <c r="B11297" s="389" t="s">
        <v>517</v>
      </c>
      <c r="C11297" s="389">
        <v>31.384009226</v>
      </c>
      <c r="D11297" s="389" t="s">
        <v>326</v>
      </c>
      <c r="E11297" s="389" t="s">
        <v>652</v>
      </c>
      <c r="F11297" s="389" t="s">
        <v>326</v>
      </c>
      <c r="G11297" s="389" t="s">
        <v>649</v>
      </c>
    </row>
    <row r="11298" spans="1:7">
      <c r="A11298" s="389" t="s">
        <v>581</v>
      </c>
      <c r="B11298" s="389" t="s">
        <v>517</v>
      </c>
      <c r="C11298" s="389">
        <v>24.2817553639</v>
      </c>
      <c r="D11298" s="389" t="s">
        <v>326</v>
      </c>
      <c r="E11298" s="389" t="s">
        <v>652</v>
      </c>
      <c r="F11298" s="389" t="s">
        <v>326</v>
      </c>
      <c r="G11298" s="389" t="s">
        <v>649</v>
      </c>
    </row>
    <row r="11299" spans="1:7">
      <c r="A11299" s="389" t="s">
        <v>535</v>
      </c>
      <c r="B11299" s="389" t="s">
        <v>517</v>
      </c>
      <c r="C11299" s="389">
        <v>19.451542273600001</v>
      </c>
      <c r="D11299" s="389" t="s">
        <v>326</v>
      </c>
      <c r="E11299" s="389" t="s">
        <v>652</v>
      </c>
      <c r="F11299" s="389" t="s">
        <v>326</v>
      </c>
      <c r="G11299" s="389" t="s">
        <v>649</v>
      </c>
    </row>
    <row r="11300" spans="1:7">
      <c r="A11300" s="389" t="s">
        <v>535</v>
      </c>
      <c r="B11300" s="389" t="s">
        <v>517</v>
      </c>
      <c r="C11300" s="389">
        <v>29.667550871300001</v>
      </c>
      <c r="D11300" s="389" t="s">
        <v>326</v>
      </c>
      <c r="E11300" s="389" t="s">
        <v>652</v>
      </c>
      <c r="F11300" s="389" t="s">
        <v>326</v>
      </c>
      <c r="G11300" s="389" t="s">
        <v>649</v>
      </c>
    </row>
    <row r="11301" spans="1:7">
      <c r="A11301" s="389" t="s">
        <v>535</v>
      </c>
      <c r="B11301" s="389" t="s">
        <v>517</v>
      </c>
      <c r="C11301" s="389">
        <v>9.22819818398</v>
      </c>
      <c r="D11301" s="389" t="s">
        <v>326</v>
      </c>
      <c r="E11301" s="389" t="s">
        <v>652</v>
      </c>
      <c r="F11301" s="389" t="s">
        <v>326</v>
      </c>
      <c r="G11301" s="389" t="s">
        <v>649</v>
      </c>
    </row>
    <row r="11302" spans="1:7">
      <c r="A11302" s="389" t="s">
        <v>535</v>
      </c>
      <c r="B11302" s="389" t="s">
        <v>517</v>
      </c>
      <c r="C11302" s="389">
        <v>17.8848998691</v>
      </c>
      <c r="D11302" s="389" t="s">
        <v>326</v>
      </c>
      <c r="E11302" s="389" t="s">
        <v>652</v>
      </c>
      <c r="F11302" s="389" t="s">
        <v>326</v>
      </c>
      <c r="G11302" s="389" t="s">
        <v>649</v>
      </c>
    </row>
    <row r="11303" spans="1:7">
      <c r="A11303" s="389" t="s">
        <v>535</v>
      </c>
      <c r="B11303" s="389" t="s">
        <v>517</v>
      </c>
      <c r="C11303" s="389">
        <v>17.8848998691</v>
      </c>
      <c r="D11303" s="389" t="s">
        <v>326</v>
      </c>
      <c r="E11303" s="389" t="s">
        <v>652</v>
      </c>
      <c r="F11303" s="389" t="s">
        <v>326</v>
      </c>
      <c r="G11303" s="389" t="s">
        <v>649</v>
      </c>
    </row>
    <row r="11304" spans="1:7">
      <c r="A11304" s="389" t="s">
        <v>581</v>
      </c>
      <c r="B11304" s="389" t="s">
        <v>517</v>
      </c>
      <c r="C11304" s="389">
        <v>18.677487665800001</v>
      </c>
      <c r="D11304" s="389" t="s">
        <v>326</v>
      </c>
      <c r="E11304" s="389" t="s">
        <v>652</v>
      </c>
      <c r="F11304" s="389" t="s">
        <v>326</v>
      </c>
      <c r="G11304" s="389" t="s">
        <v>649</v>
      </c>
    </row>
    <row r="11305" spans="1:7">
      <c r="A11305" s="389" t="s">
        <v>581</v>
      </c>
      <c r="B11305" s="389" t="s">
        <v>517</v>
      </c>
      <c r="C11305" s="389">
        <v>18.677487665800001</v>
      </c>
      <c r="D11305" s="389" t="s">
        <v>326</v>
      </c>
      <c r="E11305" s="389" t="s">
        <v>652</v>
      </c>
      <c r="F11305" s="389" t="s">
        <v>326</v>
      </c>
      <c r="G11305" s="389" t="s">
        <v>649</v>
      </c>
    </row>
    <row r="11306" spans="1:7">
      <c r="A11306" s="389" t="s">
        <v>574</v>
      </c>
      <c r="B11306" s="389" t="s">
        <v>517</v>
      </c>
      <c r="C11306" s="389">
        <v>18.677487665800001</v>
      </c>
      <c r="D11306" s="389" t="s">
        <v>326</v>
      </c>
      <c r="E11306" s="389" t="s">
        <v>652</v>
      </c>
      <c r="F11306" s="389" t="s">
        <v>326</v>
      </c>
      <c r="G11306" s="389" t="s">
        <v>649</v>
      </c>
    </row>
    <row r="11307" spans="1:7">
      <c r="A11307" s="389" t="s">
        <v>534</v>
      </c>
      <c r="B11307" s="389" t="s">
        <v>517</v>
      </c>
      <c r="C11307" s="389">
        <v>6.6293160860000002</v>
      </c>
      <c r="D11307" s="389" t="s">
        <v>326</v>
      </c>
      <c r="E11307" s="389" t="s">
        <v>652</v>
      </c>
      <c r="F11307" s="389" t="s">
        <v>326</v>
      </c>
      <c r="G11307" s="389" t="s">
        <v>649</v>
      </c>
    </row>
    <row r="11308" spans="1:7">
      <c r="A11308" s="389" t="s">
        <v>534</v>
      </c>
      <c r="B11308" s="389" t="s">
        <v>517</v>
      </c>
      <c r="C11308" s="389">
        <v>6.6293160860000002</v>
      </c>
      <c r="D11308" s="389" t="s">
        <v>326</v>
      </c>
      <c r="E11308" s="389" t="s">
        <v>652</v>
      </c>
      <c r="F11308" s="389" t="s">
        <v>326</v>
      </c>
      <c r="G11308" s="389" t="s">
        <v>649</v>
      </c>
    </row>
    <row r="11309" spans="1:7">
      <c r="A11309" s="389" t="s">
        <v>534</v>
      </c>
      <c r="B11309" s="389" t="s">
        <v>517</v>
      </c>
      <c r="C11309" s="389">
        <v>6.6293160860000002</v>
      </c>
      <c r="D11309" s="389" t="s">
        <v>326</v>
      </c>
      <c r="E11309" s="389" t="s">
        <v>652</v>
      </c>
      <c r="F11309" s="389" t="s">
        <v>326</v>
      </c>
      <c r="G11309" s="389" t="s">
        <v>649</v>
      </c>
    </row>
    <row r="11310" spans="1:7">
      <c r="A11310" s="389" t="s">
        <v>534</v>
      </c>
      <c r="B11310" s="389" t="s">
        <v>517</v>
      </c>
      <c r="C11310" s="389">
        <v>6.6293160860000002</v>
      </c>
      <c r="D11310" s="389" t="s">
        <v>326</v>
      </c>
      <c r="E11310" s="389" t="s">
        <v>652</v>
      </c>
      <c r="F11310" s="389" t="s">
        <v>326</v>
      </c>
      <c r="G11310" s="389" t="s">
        <v>649</v>
      </c>
    </row>
    <row r="11311" spans="1:7">
      <c r="A11311" s="389" t="s">
        <v>541</v>
      </c>
      <c r="B11311" s="389" t="s">
        <v>517</v>
      </c>
      <c r="C11311" s="389">
        <v>6.6293160860000002</v>
      </c>
      <c r="D11311" s="389" t="s">
        <v>326</v>
      </c>
      <c r="E11311" s="389" t="s">
        <v>652</v>
      </c>
      <c r="F11311" s="389" t="s">
        <v>326</v>
      </c>
      <c r="G11311" s="389" t="s">
        <v>649</v>
      </c>
    </row>
    <row r="11312" spans="1:7">
      <c r="A11312" s="389" t="s">
        <v>541</v>
      </c>
      <c r="B11312" s="389" t="s">
        <v>517</v>
      </c>
      <c r="C11312" s="389">
        <v>6.6293160860000002</v>
      </c>
      <c r="D11312" s="389" t="s">
        <v>326</v>
      </c>
      <c r="E11312" s="389" t="s">
        <v>652</v>
      </c>
      <c r="F11312" s="389" t="s">
        <v>326</v>
      </c>
      <c r="G11312" s="389" t="s">
        <v>649</v>
      </c>
    </row>
    <row r="11313" spans="1:7">
      <c r="A11313" s="389" t="s">
        <v>541</v>
      </c>
      <c r="B11313" s="389" t="s">
        <v>517</v>
      </c>
      <c r="C11313" s="389">
        <v>6.6293160860000002</v>
      </c>
      <c r="D11313" s="389" t="s">
        <v>326</v>
      </c>
      <c r="E11313" s="389" t="s">
        <v>652</v>
      </c>
      <c r="F11313" s="389" t="s">
        <v>326</v>
      </c>
      <c r="G11313" s="389" t="s">
        <v>649</v>
      </c>
    </row>
    <row r="11314" spans="1:7">
      <c r="A11314" s="389" t="s">
        <v>541</v>
      </c>
      <c r="B11314" s="389" t="s">
        <v>517</v>
      </c>
      <c r="C11314" s="389">
        <v>6.6293160860000002</v>
      </c>
      <c r="D11314" s="389" t="s">
        <v>326</v>
      </c>
      <c r="E11314" s="389" t="s">
        <v>652</v>
      </c>
      <c r="F11314" s="389" t="s">
        <v>326</v>
      </c>
      <c r="G11314" s="389" t="s">
        <v>649</v>
      </c>
    </row>
    <row r="11315" spans="1:7">
      <c r="A11315" s="389" t="s">
        <v>558</v>
      </c>
      <c r="B11315" s="389" t="s">
        <v>517</v>
      </c>
      <c r="C11315" s="389">
        <v>6.6293160860000002</v>
      </c>
      <c r="D11315" s="389" t="s">
        <v>326</v>
      </c>
      <c r="E11315" s="389" t="s">
        <v>652</v>
      </c>
      <c r="F11315" s="389" t="s">
        <v>326</v>
      </c>
      <c r="G11315" s="389" t="s">
        <v>649</v>
      </c>
    </row>
    <row r="11316" spans="1:7">
      <c r="A11316" s="389" t="s">
        <v>581</v>
      </c>
      <c r="B11316" s="389" t="s">
        <v>517</v>
      </c>
      <c r="C11316" s="389">
        <v>4.49657636398</v>
      </c>
      <c r="D11316" s="389" t="s">
        <v>326</v>
      </c>
      <c r="E11316" s="389" t="s">
        <v>652</v>
      </c>
      <c r="F11316" s="389" t="s">
        <v>326</v>
      </c>
      <c r="G11316" s="389" t="s">
        <v>649</v>
      </c>
    </row>
    <row r="11317" spans="1:7">
      <c r="A11317" s="389" t="s">
        <v>534</v>
      </c>
      <c r="B11317" s="389" t="s">
        <v>517</v>
      </c>
      <c r="C11317" s="389">
        <v>1.51775616496</v>
      </c>
      <c r="D11317" s="389" t="s">
        <v>326</v>
      </c>
      <c r="E11317" s="389" t="s">
        <v>652</v>
      </c>
      <c r="F11317" s="389" t="s">
        <v>326</v>
      </c>
      <c r="G11317" s="389" t="s">
        <v>649</v>
      </c>
    </row>
    <row r="11318" spans="1:7">
      <c r="A11318" s="389" t="s">
        <v>541</v>
      </c>
      <c r="B11318" s="389" t="s">
        <v>517</v>
      </c>
      <c r="C11318" s="389">
        <v>1.51775616496</v>
      </c>
      <c r="D11318" s="389" t="s">
        <v>326</v>
      </c>
      <c r="E11318" s="389" t="s">
        <v>652</v>
      </c>
      <c r="F11318" s="389" t="s">
        <v>326</v>
      </c>
      <c r="G11318" s="389" t="s">
        <v>649</v>
      </c>
    </row>
    <row r="11319" spans="1:7">
      <c r="A11319" s="389" t="s">
        <v>534</v>
      </c>
      <c r="B11319" s="389" t="s">
        <v>517</v>
      </c>
      <c r="C11319" s="389">
        <v>51.928663412900001</v>
      </c>
      <c r="D11319" s="389" t="s">
        <v>326</v>
      </c>
      <c r="E11319" s="389" t="s">
        <v>652</v>
      </c>
      <c r="F11319" s="389" t="s">
        <v>326</v>
      </c>
      <c r="G11319" s="389" t="s">
        <v>649</v>
      </c>
    </row>
    <row r="11320" spans="1:7">
      <c r="A11320" s="389" t="s">
        <v>534</v>
      </c>
      <c r="B11320" s="389" t="s">
        <v>517</v>
      </c>
      <c r="C11320" s="389">
        <v>51.928663412900001</v>
      </c>
      <c r="D11320" s="389" t="s">
        <v>326</v>
      </c>
      <c r="E11320" s="389" t="s">
        <v>652</v>
      </c>
      <c r="F11320" s="389" t="s">
        <v>326</v>
      </c>
      <c r="G11320" s="389" t="s">
        <v>649</v>
      </c>
    </row>
    <row r="11321" spans="1:7">
      <c r="A11321" s="389" t="s">
        <v>541</v>
      </c>
      <c r="B11321" s="389" t="s">
        <v>517</v>
      </c>
      <c r="C11321" s="389">
        <v>51.928663412900001</v>
      </c>
      <c r="D11321" s="389" t="s">
        <v>326</v>
      </c>
      <c r="E11321" s="389" t="s">
        <v>652</v>
      </c>
      <c r="F11321" s="389" t="s">
        <v>326</v>
      </c>
      <c r="G11321" s="389" t="s">
        <v>649</v>
      </c>
    </row>
    <row r="11322" spans="1:7">
      <c r="A11322" s="389" t="s">
        <v>541</v>
      </c>
      <c r="B11322" s="389" t="s">
        <v>517</v>
      </c>
      <c r="C11322" s="389">
        <v>51.928663412900001</v>
      </c>
      <c r="D11322" s="389" t="s">
        <v>326</v>
      </c>
      <c r="E11322" s="389" t="s">
        <v>652</v>
      </c>
      <c r="F11322" s="389" t="s">
        <v>326</v>
      </c>
      <c r="G11322" s="389" t="s">
        <v>649</v>
      </c>
    </row>
    <row r="11323" spans="1:7">
      <c r="A11323" s="389" t="s">
        <v>534</v>
      </c>
      <c r="B11323" s="389" t="s">
        <v>517</v>
      </c>
      <c r="C11323" s="389">
        <v>2.3941043015700001</v>
      </c>
      <c r="D11323" s="389" t="s">
        <v>326</v>
      </c>
      <c r="E11323" s="389" t="s">
        <v>652</v>
      </c>
      <c r="F11323" s="389" t="s">
        <v>326</v>
      </c>
      <c r="G11323" s="389" t="s">
        <v>649</v>
      </c>
    </row>
    <row r="11324" spans="1:7">
      <c r="A11324" s="389" t="s">
        <v>534</v>
      </c>
      <c r="B11324" s="389" t="s">
        <v>517</v>
      </c>
      <c r="C11324" s="389">
        <v>2.3941043015700001</v>
      </c>
      <c r="D11324" s="389" t="s">
        <v>326</v>
      </c>
      <c r="E11324" s="389" t="s">
        <v>652</v>
      </c>
      <c r="F11324" s="389" t="s">
        <v>326</v>
      </c>
      <c r="G11324" s="389" t="s">
        <v>649</v>
      </c>
    </row>
    <row r="11325" spans="1:7">
      <c r="A11325" s="389" t="s">
        <v>541</v>
      </c>
      <c r="B11325" s="389" t="s">
        <v>517</v>
      </c>
      <c r="C11325" s="389">
        <v>2.3941043015700001</v>
      </c>
      <c r="D11325" s="389" t="s">
        <v>326</v>
      </c>
      <c r="E11325" s="389" t="s">
        <v>652</v>
      </c>
      <c r="F11325" s="389" t="s">
        <v>326</v>
      </c>
      <c r="G11325" s="389" t="s">
        <v>649</v>
      </c>
    </row>
    <row r="11326" spans="1:7">
      <c r="A11326" s="389" t="s">
        <v>541</v>
      </c>
      <c r="B11326" s="389" t="s">
        <v>517</v>
      </c>
      <c r="C11326" s="389">
        <v>2.3941043015700001</v>
      </c>
      <c r="D11326" s="389" t="s">
        <v>326</v>
      </c>
      <c r="E11326" s="389" t="s">
        <v>652</v>
      </c>
      <c r="F11326" s="389" t="s">
        <v>326</v>
      </c>
      <c r="G11326" s="389" t="s">
        <v>649</v>
      </c>
    </row>
    <row r="11327" spans="1:7">
      <c r="A11327" s="389" t="s">
        <v>559</v>
      </c>
      <c r="B11327" s="389" t="s">
        <v>517</v>
      </c>
      <c r="C11327" s="389">
        <v>22.1585677811</v>
      </c>
      <c r="D11327" s="389" t="s">
        <v>326</v>
      </c>
      <c r="E11327" s="389" t="s">
        <v>652</v>
      </c>
      <c r="F11327" s="389" t="s">
        <v>326</v>
      </c>
      <c r="G11327" s="389" t="s">
        <v>649</v>
      </c>
    </row>
    <row r="11328" spans="1:7">
      <c r="A11328" s="389" t="s">
        <v>581</v>
      </c>
      <c r="B11328" s="389" t="s">
        <v>517</v>
      </c>
      <c r="C11328" s="389">
        <v>89.574369168900006</v>
      </c>
      <c r="D11328" s="389" t="s">
        <v>326</v>
      </c>
      <c r="E11328" s="389" t="s">
        <v>652</v>
      </c>
      <c r="F11328" s="389" t="s">
        <v>326</v>
      </c>
      <c r="G11328" s="389" t="s">
        <v>649</v>
      </c>
    </row>
    <row r="11329" spans="1:7">
      <c r="A11329" s="389" t="s">
        <v>581</v>
      </c>
      <c r="B11329" s="389" t="s">
        <v>517</v>
      </c>
      <c r="C11329" s="389">
        <v>7.7676160552100004</v>
      </c>
      <c r="D11329" s="389" t="s">
        <v>326</v>
      </c>
      <c r="E11329" s="389" t="s">
        <v>652</v>
      </c>
      <c r="F11329" s="389" t="s">
        <v>326</v>
      </c>
      <c r="G11329" s="389" t="s">
        <v>649</v>
      </c>
    </row>
    <row r="11330" spans="1:7">
      <c r="A11330" s="389" t="s">
        <v>562</v>
      </c>
      <c r="B11330" s="389" t="s">
        <v>517</v>
      </c>
      <c r="C11330" s="389">
        <v>4.2687550883699998</v>
      </c>
      <c r="D11330" s="389" t="s">
        <v>326</v>
      </c>
      <c r="E11330" s="389" t="s">
        <v>652</v>
      </c>
      <c r="F11330" s="389" t="s">
        <v>326</v>
      </c>
      <c r="G11330" s="389" t="s">
        <v>649</v>
      </c>
    </row>
    <row r="11331" spans="1:7">
      <c r="A11331" s="389" t="s">
        <v>581</v>
      </c>
      <c r="B11331" s="389" t="s">
        <v>517</v>
      </c>
      <c r="C11331" s="389">
        <v>7.7737199801400001</v>
      </c>
      <c r="D11331" s="389" t="s">
        <v>326</v>
      </c>
      <c r="E11331" s="389" t="s">
        <v>652</v>
      </c>
      <c r="F11331" s="389" t="s">
        <v>326</v>
      </c>
      <c r="G11331" s="389" t="s">
        <v>649</v>
      </c>
    </row>
    <row r="11332" spans="1:7">
      <c r="A11332" s="389" t="s">
        <v>581</v>
      </c>
      <c r="B11332" s="389" t="s">
        <v>517</v>
      </c>
      <c r="C11332" s="389">
        <v>7.7737199801400001</v>
      </c>
      <c r="D11332" s="389" t="s">
        <v>326</v>
      </c>
      <c r="E11332" s="389" t="s">
        <v>652</v>
      </c>
      <c r="F11332" s="389" t="s">
        <v>326</v>
      </c>
      <c r="G11332" s="389" t="s">
        <v>649</v>
      </c>
    </row>
    <row r="11333" spans="1:7">
      <c r="A11333" s="389" t="s">
        <v>524</v>
      </c>
      <c r="B11333" s="389" t="s">
        <v>517</v>
      </c>
      <c r="C11333" s="389">
        <v>35.9509533949999</v>
      </c>
      <c r="D11333" s="389" t="s">
        <v>326</v>
      </c>
      <c r="E11333" s="389" t="s">
        <v>652</v>
      </c>
      <c r="F11333" s="389" t="s">
        <v>326</v>
      </c>
      <c r="G11333" s="389" t="s">
        <v>649</v>
      </c>
    </row>
    <row r="11334" spans="1:7">
      <c r="A11334" s="389" t="s">
        <v>524</v>
      </c>
      <c r="B11334" s="389" t="s">
        <v>517</v>
      </c>
      <c r="C11334" s="389">
        <v>35.9509533949999</v>
      </c>
      <c r="D11334" s="389" t="s">
        <v>326</v>
      </c>
      <c r="E11334" s="389" t="s">
        <v>652</v>
      </c>
      <c r="F11334" s="389" t="s">
        <v>326</v>
      </c>
      <c r="G11334" s="389" t="s">
        <v>649</v>
      </c>
    </row>
    <row r="11335" spans="1:7">
      <c r="A11335" s="389" t="s">
        <v>524</v>
      </c>
      <c r="B11335" s="389" t="s">
        <v>517</v>
      </c>
      <c r="C11335" s="389">
        <v>35.9509533949999</v>
      </c>
      <c r="D11335" s="389" t="s">
        <v>326</v>
      </c>
      <c r="E11335" s="389" t="s">
        <v>652</v>
      </c>
      <c r="F11335" s="389" t="s">
        <v>326</v>
      </c>
      <c r="G11335" s="389" t="s">
        <v>649</v>
      </c>
    </row>
    <row r="11336" spans="1:7">
      <c r="A11336" s="389" t="s">
        <v>524</v>
      </c>
      <c r="B11336" s="389" t="s">
        <v>517</v>
      </c>
      <c r="C11336" s="389">
        <v>39.765973551499897</v>
      </c>
      <c r="D11336" s="389" t="s">
        <v>326</v>
      </c>
      <c r="E11336" s="389" t="s">
        <v>652</v>
      </c>
      <c r="F11336" s="389" t="s">
        <v>326</v>
      </c>
      <c r="G11336" s="389" t="s">
        <v>649</v>
      </c>
    </row>
    <row r="11337" spans="1:7">
      <c r="A11337" s="389" t="s">
        <v>524</v>
      </c>
      <c r="B11337" s="389" t="s">
        <v>517</v>
      </c>
      <c r="C11337" s="389">
        <v>39.765973551499897</v>
      </c>
      <c r="D11337" s="389" t="s">
        <v>326</v>
      </c>
      <c r="E11337" s="389" t="s">
        <v>652</v>
      </c>
      <c r="F11337" s="389" t="s">
        <v>326</v>
      </c>
      <c r="G11337" s="389" t="s">
        <v>649</v>
      </c>
    </row>
    <row r="11338" spans="1:7">
      <c r="A11338" s="389" t="s">
        <v>541</v>
      </c>
      <c r="B11338" s="389" t="s">
        <v>517</v>
      </c>
      <c r="C11338" s="389">
        <v>8.9936567384200004</v>
      </c>
      <c r="D11338" s="389" t="s">
        <v>326</v>
      </c>
      <c r="E11338" s="389" t="s">
        <v>652</v>
      </c>
      <c r="F11338" s="389" t="s">
        <v>326</v>
      </c>
      <c r="G11338" s="389" t="s">
        <v>649</v>
      </c>
    </row>
    <row r="11339" spans="1:7">
      <c r="A11339" s="389" t="s">
        <v>546</v>
      </c>
      <c r="B11339" s="389" t="s">
        <v>517</v>
      </c>
      <c r="C11339" s="389">
        <v>8.9936567384200004</v>
      </c>
      <c r="D11339" s="389" t="s">
        <v>326</v>
      </c>
      <c r="E11339" s="389" t="s">
        <v>652</v>
      </c>
      <c r="F11339" s="389" t="s">
        <v>326</v>
      </c>
      <c r="G11339" s="389" t="s">
        <v>649</v>
      </c>
    </row>
    <row r="11340" spans="1:7">
      <c r="A11340" s="389" t="s">
        <v>563</v>
      </c>
      <c r="B11340" s="389" t="s">
        <v>517</v>
      </c>
      <c r="C11340" s="389">
        <v>9.6111640254299999</v>
      </c>
      <c r="D11340" s="389" t="s">
        <v>326</v>
      </c>
      <c r="E11340" s="389" t="s">
        <v>652</v>
      </c>
      <c r="F11340" s="389" t="s">
        <v>326</v>
      </c>
      <c r="G11340" s="389" t="s">
        <v>649</v>
      </c>
    </row>
    <row r="11341" spans="1:7">
      <c r="A11341" s="389" t="s">
        <v>560</v>
      </c>
      <c r="B11341" s="389" t="s">
        <v>517</v>
      </c>
      <c r="C11341" s="389">
        <v>3.6876224724000002</v>
      </c>
      <c r="D11341" s="389" t="s">
        <v>326</v>
      </c>
      <c r="E11341" s="389" t="s">
        <v>652</v>
      </c>
      <c r="F11341" s="389" t="s">
        <v>326</v>
      </c>
      <c r="G11341" s="389" t="s">
        <v>649</v>
      </c>
    </row>
    <row r="11342" spans="1:7">
      <c r="A11342" s="389" t="s">
        <v>560</v>
      </c>
      <c r="B11342" s="389" t="s">
        <v>517</v>
      </c>
      <c r="C11342" s="389">
        <v>3.6876224724000002</v>
      </c>
      <c r="D11342" s="389" t="s">
        <v>326</v>
      </c>
      <c r="E11342" s="389" t="s">
        <v>652</v>
      </c>
      <c r="F11342" s="389" t="s">
        <v>326</v>
      </c>
      <c r="G11342" s="389" t="s">
        <v>649</v>
      </c>
    </row>
    <row r="11343" spans="1:7">
      <c r="A11343" s="389" t="s">
        <v>525</v>
      </c>
      <c r="B11343" s="389" t="s">
        <v>517</v>
      </c>
      <c r="C11343" s="389">
        <v>12.1482406936</v>
      </c>
      <c r="D11343" s="389" t="s">
        <v>326</v>
      </c>
      <c r="E11343" s="389" t="s">
        <v>652</v>
      </c>
      <c r="F11343" s="389" t="s">
        <v>326</v>
      </c>
      <c r="G11343" s="389" t="s">
        <v>649</v>
      </c>
    </row>
    <row r="11344" spans="1:7">
      <c r="A11344" s="389" t="s">
        <v>525</v>
      </c>
      <c r="B11344" s="389" t="s">
        <v>517</v>
      </c>
      <c r="C11344" s="389">
        <v>12.1482406936</v>
      </c>
      <c r="D11344" s="389" t="s">
        <v>326</v>
      </c>
      <c r="E11344" s="389" t="s">
        <v>652</v>
      </c>
      <c r="F11344" s="389" t="s">
        <v>326</v>
      </c>
      <c r="G11344" s="389" t="s">
        <v>649</v>
      </c>
    </row>
    <row r="11345" spans="1:7">
      <c r="A11345" s="389" t="s">
        <v>568</v>
      </c>
      <c r="B11345" s="389" t="s">
        <v>517</v>
      </c>
      <c r="C11345" s="389">
        <v>12.1482406936</v>
      </c>
      <c r="D11345" s="389" t="s">
        <v>326</v>
      </c>
      <c r="E11345" s="389" t="s">
        <v>652</v>
      </c>
      <c r="F11345" s="389" t="s">
        <v>326</v>
      </c>
      <c r="G11345" s="389" t="s">
        <v>649</v>
      </c>
    </row>
    <row r="11346" spans="1:7">
      <c r="A11346" s="389" t="s">
        <v>568</v>
      </c>
      <c r="B11346" s="389" t="s">
        <v>517</v>
      </c>
      <c r="C11346" s="389">
        <v>12.1482406936</v>
      </c>
      <c r="D11346" s="389" t="s">
        <v>326</v>
      </c>
      <c r="E11346" s="389" t="s">
        <v>652</v>
      </c>
      <c r="F11346" s="389" t="s">
        <v>326</v>
      </c>
      <c r="G11346" s="389" t="s">
        <v>649</v>
      </c>
    </row>
    <row r="11347" spans="1:7">
      <c r="A11347" s="389" t="s">
        <v>535</v>
      </c>
      <c r="B11347" s="389" t="s">
        <v>517</v>
      </c>
      <c r="C11347" s="389">
        <v>16.129095524099899</v>
      </c>
      <c r="D11347" s="389" t="s">
        <v>326</v>
      </c>
      <c r="E11347" s="389" t="s">
        <v>652</v>
      </c>
      <c r="F11347" s="389" t="s">
        <v>326</v>
      </c>
      <c r="G11347" s="389" t="s">
        <v>649</v>
      </c>
    </row>
    <row r="11348" spans="1:7">
      <c r="A11348" s="389" t="s">
        <v>574</v>
      </c>
      <c r="B11348" s="389" t="s">
        <v>517</v>
      </c>
      <c r="C11348" s="389">
        <v>11.1450570313</v>
      </c>
      <c r="D11348" s="389" t="s">
        <v>326</v>
      </c>
      <c r="E11348" s="389" t="s">
        <v>652</v>
      </c>
      <c r="F11348" s="389" t="s">
        <v>326</v>
      </c>
      <c r="G11348" s="389" t="s">
        <v>649</v>
      </c>
    </row>
    <row r="11349" spans="1:7">
      <c r="A11349" s="389" t="s">
        <v>559</v>
      </c>
      <c r="B11349" s="389" t="s">
        <v>517</v>
      </c>
      <c r="C11349" s="389">
        <v>26.404590664899899</v>
      </c>
      <c r="D11349" s="389" t="s">
        <v>326</v>
      </c>
      <c r="E11349" s="389" t="s">
        <v>652</v>
      </c>
      <c r="F11349" s="389" t="s">
        <v>326</v>
      </c>
      <c r="G11349" s="389" t="s">
        <v>649</v>
      </c>
    </row>
    <row r="11350" spans="1:7">
      <c r="A11350" s="389" t="s">
        <v>574</v>
      </c>
      <c r="B11350" s="389" t="s">
        <v>517</v>
      </c>
      <c r="C11350" s="389">
        <v>26.404590664899899</v>
      </c>
      <c r="D11350" s="389" t="s">
        <v>326</v>
      </c>
      <c r="E11350" s="389" t="s">
        <v>652</v>
      </c>
      <c r="F11350" s="389" t="s">
        <v>326</v>
      </c>
      <c r="G11350" s="389" t="s">
        <v>649</v>
      </c>
    </row>
    <row r="11351" spans="1:7">
      <c r="A11351" s="389" t="s">
        <v>524</v>
      </c>
      <c r="B11351" s="389" t="s">
        <v>517</v>
      </c>
      <c r="C11351" s="389">
        <v>3.6121421262700002</v>
      </c>
      <c r="D11351" s="389" t="s">
        <v>326</v>
      </c>
      <c r="E11351" s="389" t="s">
        <v>652</v>
      </c>
      <c r="F11351" s="389" t="s">
        <v>326</v>
      </c>
      <c r="G11351" s="389" t="s">
        <v>649</v>
      </c>
    </row>
    <row r="11352" spans="1:7">
      <c r="A11352" s="389" t="s">
        <v>535</v>
      </c>
      <c r="B11352" s="389" t="s">
        <v>517</v>
      </c>
      <c r="C11352" s="389">
        <v>11.8862612377999</v>
      </c>
      <c r="D11352" s="389" t="s">
        <v>326</v>
      </c>
      <c r="E11352" s="389" t="s">
        <v>652</v>
      </c>
      <c r="F11352" s="389" t="s">
        <v>326</v>
      </c>
      <c r="G11352" s="389" t="s">
        <v>649</v>
      </c>
    </row>
    <row r="11353" spans="1:7">
      <c r="A11353" s="389" t="s">
        <v>526</v>
      </c>
      <c r="B11353" s="389" t="s">
        <v>517</v>
      </c>
      <c r="C11353" s="389">
        <v>18.754901300099899</v>
      </c>
      <c r="D11353" s="389" t="s">
        <v>326</v>
      </c>
      <c r="E11353" s="389" t="s">
        <v>652</v>
      </c>
      <c r="F11353" s="389" t="s">
        <v>326</v>
      </c>
      <c r="G11353" s="389" t="s">
        <v>649</v>
      </c>
    </row>
    <row r="11354" spans="1:7">
      <c r="A11354" s="389" t="s">
        <v>525</v>
      </c>
      <c r="B11354" s="389" t="s">
        <v>517</v>
      </c>
      <c r="C11354" s="389">
        <v>14.0585230715</v>
      </c>
      <c r="D11354" s="389" t="s">
        <v>326</v>
      </c>
      <c r="E11354" s="389" t="s">
        <v>652</v>
      </c>
      <c r="F11354" s="389" t="s">
        <v>326</v>
      </c>
      <c r="G11354" s="389" t="s">
        <v>649</v>
      </c>
    </row>
    <row r="11355" spans="1:7">
      <c r="A11355" s="389" t="s">
        <v>568</v>
      </c>
      <c r="B11355" s="389" t="s">
        <v>517</v>
      </c>
      <c r="C11355" s="389">
        <v>14.0585230715</v>
      </c>
      <c r="D11355" s="389" t="s">
        <v>326</v>
      </c>
      <c r="E11355" s="389" t="s">
        <v>652</v>
      </c>
      <c r="F11355" s="389" t="s">
        <v>326</v>
      </c>
      <c r="G11355" s="389" t="s">
        <v>649</v>
      </c>
    </row>
    <row r="11356" spans="1:7">
      <c r="A11356" s="389" t="s">
        <v>535</v>
      </c>
      <c r="B11356" s="389" t="s">
        <v>517</v>
      </c>
      <c r="C11356" s="389">
        <v>21.2302553297</v>
      </c>
      <c r="D11356" s="389" t="s">
        <v>326</v>
      </c>
      <c r="E11356" s="389" t="s">
        <v>652</v>
      </c>
      <c r="F11356" s="389" t="s">
        <v>326</v>
      </c>
      <c r="G11356" s="389" t="s">
        <v>649</v>
      </c>
    </row>
    <row r="11357" spans="1:7">
      <c r="A11357" s="389" t="s">
        <v>534</v>
      </c>
      <c r="B11357" s="389" t="s">
        <v>517</v>
      </c>
      <c r="C11357" s="389">
        <v>2.6659686000599998</v>
      </c>
      <c r="D11357" s="389" t="s">
        <v>326</v>
      </c>
      <c r="E11357" s="389" t="s">
        <v>652</v>
      </c>
      <c r="F11357" s="389" t="s">
        <v>326</v>
      </c>
      <c r="G11357" s="389" t="s">
        <v>649</v>
      </c>
    </row>
    <row r="11358" spans="1:7">
      <c r="A11358" s="389" t="s">
        <v>541</v>
      </c>
      <c r="B11358" s="389" t="s">
        <v>517</v>
      </c>
      <c r="C11358" s="389">
        <v>2.6659686000599998</v>
      </c>
      <c r="D11358" s="389" t="s">
        <v>326</v>
      </c>
      <c r="E11358" s="389" t="s">
        <v>652</v>
      </c>
      <c r="F11358" s="389" t="s">
        <v>326</v>
      </c>
      <c r="G11358" s="389" t="s">
        <v>649</v>
      </c>
    </row>
    <row r="11359" spans="1:7">
      <c r="A11359" s="389" t="s">
        <v>542</v>
      </c>
      <c r="B11359" s="389" t="s">
        <v>517</v>
      </c>
      <c r="C11359" s="389">
        <v>7.6986107331199998</v>
      </c>
      <c r="D11359" s="389" t="s">
        <v>326</v>
      </c>
      <c r="E11359" s="389" t="s">
        <v>652</v>
      </c>
      <c r="F11359" s="389" t="s">
        <v>326</v>
      </c>
      <c r="G11359" s="389" t="s">
        <v>649</v>
      </c>
    </row>
    <row r="11360" spans="1:7">
      <c r="A11360" s="389" t="s">
        <v>575</v>
      </c>
      <c r="B11360" s="389" t="s">
        <v>517</v>
      </c>
      <c r="C11360" s="389">
        <v>13.1661591415</v>
      </c>
      <c r="D11360" s="389" t="s">
        <v>326</v>
      </c>
      <c r="E11360" s="389" t="s">
        <v>652</v>
      </c>
      <c r="F11360" s="389" t="s">
        <v>326</v>
      </c>
      <c r="G11360" s="389" t="s">
        <v>649</v>
      </c>
    </row>
    <row r="11361" spans="1:7">
      <c r="A11361" s="389" t="s">
        <v>581</v>
      </c>
      <c r="B11361" s="389" t="s">
        <v>517</v>
      </c>
      <c r="C11361" s="389">
        <v>15.531183756200001</v>
      </c>
      <c r="D11361" s="389" t="s">
        <v>326</v>
      </c>
      <c r="E11361" s="389" t="s">
        <v>652</v>
      </c>
      <c r="F11361" s="389" t="s">
        <v>326</v>
      </c>
      <c r="G11361" s="389" t="s">
        <v>649</v>
      </c>
    </row>
    <row r="11362" spans="1:7">
      <c r="A11362" s="389" t="s">
        <v>581</v>
      </c>
      <c r="B11362" s="389" t="s">
        <v>517</v>
      </c>
      <c r="C11362" s="389">
        <v>15.531183756200001</v>
      </c>
      <c r="D11362" s="389" t="s">
        <v>326</v>
      </c>
      <c r="E11362" s="389" t="s">
        <v>652</v>
      </c>
      <c r="F11362" s="389" t="s">
        <v>326</v>
      </c>
      <c r="G11362" s="389" t="s">
        <v>649</v>
      </c>
    </row>
    <row r="11363" spans="1:7">
      <c r="A11363" s="389" t="s">
        <v>574</v>
      </c>
      <c r="B11363" s="389" t="s">
        <v>517</v>
      </c>
      <c r="C11363" s="389">
        <v>15.531183756200001</v>
      </c>
      <c r="D11363" s="389" t="s">
        <v>326</v>
      </c>
      <c r="E11363" s="389" t="s">
        <v>652</v>
      </c>
      <c r="F11363" s="389" t="s">
        <v>326</v>
      </c>
      <c r="G11363" s="389" t="s">
        <v>649</v>
      </c>
    </row>
    <row r="11364" spans="1:7">
      <c r="A11364" s="389" t="s">
        <v>574</v>
      </c>
      <c r="B11364" s="389" t="s">
        <v>517</v>
      </c>
      <c r="C11364" s="389">
        <v>15.531183756200001</v>
      </c>
      <c r="D11364" s="389" t="s">
        <v>326</v>
      </c>
      <c r="E11364" s="389" t="s">
        <v>652</v>
      </c>
      <c r="F11364" s="389" t="s">
        <v>326</v>
      </c>
      <c r="G11364" s="389" t="s">
        <v>649</v>
      </c>
    </row>
    <row r="11365" spans="1:7">
      <c r="A11365" s="389" t="s">
        <v>562</v>
      </c>
      <c r="B11365" s="389" t="s">
        <v>517</v>
      </c>
      <c r="C11365" s="389">
        <v>19.345532352700001</v>
      </c>
      <c r="D11365" s="389" t="s">
        <v>326</v>
      </c>
      <c r="E11365" s="389" t="s">
        <v>652</v>
      </c>
      <c r="F11365" s="389" t="s">
        <v>326</v>
      </c>
      <c r="G11365" s="389" t="s">
        <v>649</v>
      </c>
    </row>
    <row r="11366" spans="1:7">
      <c r="A11366" s="389" t="s">
        <v>562</v>
      </c>
      <c r="B11366" s="389" t="s">
        <v>517</v>
      </c>
      <c r="C11366" s="389">
        <v>19.345532352700001</v>
      </c>
      <c r="D11366" s="389" t="s">
        <v>326</v>
      </c>
      <c r="E11366" s="389" t="s">
        <v>652</v>
      </c>
      <c r="F11366" s="389" t="s">
        <v>326</v>
      </c>
      <c r="G11366" s="389" t="s">
        <v>649</v>
      </c>
    </row>
    <row r="11367" spans="1:7">
      <c r="A11367" s="389" t="s">
        <v>559</v>
      </c>
      <c r="B11367" s="389" t="s">
        <v>517</v>
      </c>
      <c r="C11367" s="389">
        <v>7.27443909541</v>
      </c>
      <c r="D11367" s="389" t="s">
        <v>326</v>
      </c>
      <c r="E11367" s="389" t="s">
        <v>652</v>
      </c>
      <c r="F11367" s="389" t="s">
        <v>326</v>
      </c>
      <c r="G11367" s="389" t="s">
        <v>649</v>
      </c>
    </row>
    <row r="11368" spans="1:7">
      <c r="A11368" s="389" t="s">
        <v>559</v>
      </c>
      <c r="B11368" s="389" t="s">
        <v>517</v>
      </c>
      <c r="C11368" s="389">
        <v>7.27443909541</v>
      </c>
      <c r="D11368" s="389" t="s">
        <v>326</v>
      </c>
      <c r="E11368" s="389" t="s">
        <v>652</v>
      </c>
      <c r="F11368" s="389" t="s">
        <v>326</v>
      </c>
      <c r="G11368" s="389" t="s">
        <v>649</v>
      </c>
    </row>
    <row r="11369" spans="1:7">
      <c r="A11369" s="389" t="s">
        <v>581</v>
      </c>
      <c r="B11369" s="389" t="s">
        <v>517</v>
      </c>
      <c r="C11369" s="389">
        <v>7.27443909541</v>
      </c>
      <c r="D11369" s="389" t="s">
        <v>326</v>
      </c>
      <c r="E11369" s="389" t="s">
        <v>652</v>
      </c>
      <c r="F11369" s="389" t="s">
        <v>326</v>
      </c>
      <c r="G11369" s="389" t="s">
        <v>649</v>
      </c>
    </row>
    <row r="11370" spans="1:7">
      <c r="A11370" s="389" t="s">
        <v>574</v>
      </c>
      <c r="B11370" s="389" t="s">
        <v>517</v>
      </c>
      <c r="C11370" s="389">
        <v>7.27443909541</v>
      </c>
      <c r="D11370" s="389" t="s">
        <v>326</v>
      </c>
      <c r="E11370" s="389" t="s">
        <v>652</v>
      </c>
      <c r="F11370" s="389" t="s">
        <v>326</v>
      </c>
      <c r="G11370" s="389" t="s">
        <v>649</v>
      </c>
    </row>
    <row r="11371" spans="1:7">
      <c r="A11371" s="389" t="s">
        <v>581</v>
      </c>
      <c r="B11371" s="389" t="s">
        <v>517</v>
      </c>
      <c r="C11371" s="389">
        <v>10.5929907657</v>
      </c>
      <c r="D11371" s="389" t="s">
        <v>326</v>
      </c>
      <c r="E11371" s="389" t="s">
        <v>652</v>
      </c>
      <c r="F11371" s="389" t="s">
        <v>326</v>
      </c>
      <c r="G11371" s="389" t="s">
        <v>649</v>
      </c>
    </row>
    <row r="11372" spans="1:7">
      <c r="A11372" s="389" t="s">
        <v>535</v>
      </c>
      <c r="B11372" s="389" t="s">
        <v>517</v>
      </c>
      <c r="C11372" s="389">
        <v>46.3388412981</v>
      </c>
      <c r="D11372" s="389" t="s">
        <v>326</v>
      </c>
      <c r="E11372" s="389" t="s">
        <v>652</v>
      </c>
      <c r="F11372" s="389" t="s">
        <v>326</v>
      </c>
      <c r="G11372" s="389" t="s">
        <v>649</v>
      </c>
    </row>
    <row r="11373" spans="1:7">
      <c r="A11373" s="389" t="s">
        <v>581</v>
      </c>
      <c r="B11373" s="389" t="s">
        <v>517</v>
      </c>
      <c r="C11373" s="389">
        <v>3.80980883921</v>
      </c>
      <c r="D11373" s="389" t="s">
        <v>326</v>
      </c>
      <c r="E11373" s="389" t="s">
        <v>652</v>
      </c>
      <c r="F11373" s="389" t="s">
        <v>326</v>
      </c>
      <c r="G11373" s="389" t="s">
        <v>649</v>
      </c>
    </row>
    <row r="11374" spans="1:7">
      <c r="A11374" s="389" t="s">
        <v>535</v>
      </c>
      <c r="B11374" s="389" t="s">
        <v>517</v>
      </c>
      <c r="C11374" s="389">
        <v>4.3525048682799996</v>
      </c>
      <c r="D11374" s="389" t="s">
        <v>326</v>
      </c>
      <c r="E11374" s="389" t="s">
        <v>652</v>
      </c>
      <c r="F11374" s="389" t="s">
        <v>326</v>
      </c>
      <c r="G11374" s="389" t="s">
        <v>649</v>
      </c>
    </row>
    <row r="11375" spans="1:7">
      <c r="A11375" s="389" t="s">
        <v>574</v>
      </c>
      <c r="B11375" s="389" t="s">
        <v>517</v>
      </c>
      <c r="C11375" s="389">
        <v>15.4720200326</v>
      </c>
      <c r="D11375" s="389" t="s">
        <v>326</v>
      </c>
      <c r="E11375" s="389" t="s">
        <v>652</v>
      </c>
      <c r="F11375" s="389" t="s">
        <v>326</v>
      </c>
      <c r="G11375" s="389" t="s">
        <v>649</v>
      </c>
    </row>
    <row r="11376" spans="1:7">
      <c r="A11376" s="389" t="s">
        <v>574</v>
      </c>
      <c r="B11376" s="389" t="s">
        <v>517</v>
      </c>
      <c r="C11376" s="389">
        <v>15.4720200326</v>
      </c>
      <c r="D11376" s="389" t="s">
        <v>326</v>
      </c>
      <c r="E11376" s="389" t="s">
        <v>652</v>
      </c>
      <c r="F11376" s="389" t="s">
        <v>326</v>
      </c>
      <c r="G11376" s="389" t="s">
        <v>649</v>
      </c>
    </row>
    <row r="11377" spans="1:7">
      <c r="A11377" s="389" t="s">
        <v>526</v>
      </c>
      <c r="B11377" s="389" t="s">
        <v>517</v>
      </c>
      <c r="C11377" s="389">
        <v>17.7907655035999</v>
      </c>
      <c r="D11377" s="389" t="s">
        <v>326</v>
      </c>
      <c r="E11377" s="389" t="s">
        <v>652</v>
      </c>
      <c r="F11377" s="389" t="s">
        <v>326</v>
      </c>
      <c r="G11377" s="389" t="s">
        <v>649</v>
      </c>
    </row>
    <row r="11378" spans="1:7">
      <c r="A11378" s="389" t="s">
        <v>514</v>
      </c>
      <c r="B11378" s="389" t="s">
        <v>517</v>
      </c>
      <c r="C11378" s="389">
        <v>17.7907655035999</v>
      </c>
      <c r="D11378" s="389" t="s">
        <v>326</v>
      </c>
      <c r="E11378" s="389" t="s">
        <v>652</v>
      </c>
      <c r="F11378" s="389" t="s">
        <v>326</v>
      </c>
      <c r="G11378" s="389" t="s">
        <v>649</v>
      </c>
    </row>
    <row r="11379" spans="1:7">
      <c r="A11379" s="389" t="s">
        <v>544</v>
      </c>
      <c r="B11379" s="389" t="s">
        <v>517</v>
      </c>
      <c r="C11379" s="389">
        <v>10.5047470023</v>
      </c>
      <c r="D11379" s="389" t="s">
        <v>326</v>
      </c>
      <c r="E11379" s="389" t="s">
        <v>652</v>
      </c>
      <c r="F11379" s="389" t="s">
        <v>326</v>
      </c>
      <c r="G11379" s="389" t="s">
        <v>649</v>
      </c>
    </row>
    <row r="11380" spans="1:7">
      <c r="A11380" s="389" t="s">
        <v>544</v>
      </c>
      <c r="B11380" s="389" t="s">
        <v>517</v>
      </c>
      <c r="C11380" s="389">
        <v>10.5047470023</v>
      </c>
      <c r="D11380" s="389" t="s">
        <v>326</v>
      </c>
      <c r="E11380" s="389" t="s">
        <v>652</v>
      </c>
      <c r="F11380" s="389" t="s">
        <v>326</v>
      </c>
      <c r="G11380" s="389" t="s">
        <v>649</v>
      </c>
    </row>
    <row r="11381" spans="1:7">
      <c r="A11381" s="389" t="s">
        <v>534</v>
      </c>
      <c r="B11381" s="389" t="s">
        <v>517</v>
      </c>
      <c r="C11381" s="389">
        <v>32.045085317800002</v>
      </c>
      <c r="D11381" s="389" t="s">
        <v>326</v>
      </c>
      <c r="E11381" s="389" t="s">
        <v>652</v>
      </c>
      <c r="F11381" s="389" t="s">
        <v>326</v>
      </c>
      <c r="G11381" s="389" t="s">
        <v>649</v>
      </c>
    </row>
    <row r="11382" spans="1:7">
      <c r="A11382" s="389" t="s">
        <v>525</v>
      </c>
      <c r="B11382" s="389" t="s">
        <v>517</v>
      </c>
      <c r="C11382" s="389">
        <v>5.6765498356300004</v>
      </c>
      <c r="D11382" s="389" t="s">
        <v>326</v>
      </c>
      <c r="E11382" s="389" t="s">
        <v>652</v>
      </c>
      <c r="F11382" s="389" t="s">
        <v>326</v>
      </c>
      <c r="G11382" s="389" t="s">
        <v>649</v>
      </c>
    </row>
    <row r="11383" spans="1:7">
      <c r="A11383" s="389" t="s">
        <v>568</v>
      </c>
      <c r="B11383" s="389" t="s">
        <v>517</v>
      </c>
      <c r="C11383" s="389">
        <v>5.6765498356300004</v>
      </c>
      <c r="D11383" s="389" t="s">
        <v>326</v>
      </c>
      <c r="E11383" s="389" t="s">
        <v>652</v>
      </c>
      <c r="F11383" s="389" t="s">
        <v>326</v>
      </c>
      <c r="G11383" s="389" t="s">
        <v>649</v>
      </c>
    </row>
    <row r="11384" spans="1:7">
      <c r="A11384" s="389" t="s">
        <v>575</v>
      </c>
      <c r="B11384" s="389" t="s">
        <v>517</v>
      </c>
      <c r="C11384" s="389">
        <v>32.8580259222</v>
      </c>
      <c r="D11384" s="389" t="s">
        <v>326</v>
      </c>
      <c r="E11384" s="389" t="s">
        <v>652</v>
      </c>
      <c r="F11384" s="389" t="s">
        <v>326</v>
      </c>
      <c r="G11384" s="389" t="s">
        <v>649</v>
      </c>
    </row>
    <row r="11385" spans="1:7">
      <c r="A11385" s="389" t="s">
        <v>575</v>
      </c>
      <c r="B11385" s="389" t="s">
        <v>517</v>
      </c>
      <c r="C11385" s="389">
        <v>32.8580259222</v>
      </c>
      <c r="D11385" s="389" t="s">
        <v>326</v>
      </c>
      <c r="E11385" s="389" t="s">
        <v>652</v>
      </c>
      <c r="F11385" s="389" t="s">
        <v>326</v>
      </c>
      <c r="G11385" s="389" t="s">
        <v>649</v>
      </c>
    </row>
    <row r="11386" spans="1:7">
      <c r="A11386" s="389" t="s">
        <v>535</v>
      </c>
      <c r="B11386" s="389" t="s">
        <v>517</v>
      </c>
      <c r="C11386" s="389">
        <v>8.7749713811899905</v>
      </c>
      <c r="D11386" s="389" t="s">
        <v>326</v>
      </c>
      <c r="E11386" s="389" t="s">
        <v>652</v>
      </c>
      <c r="F11386" s="389" t="s">
        <v>326</v>
      </c>
      <c r="G11386" s="389" t="s">
        <v>649</v>
      </c>
    </row>
    <row r="11387" spans="1:7">
      <c r="A11387" s="389" t="s">
        <v>570</v>
      </c>
      <c r="B11387" s="389" t="s">
        <v>517</v>
      </c>
      <c r="C11387" s="389">
        <v>8.7027430770599903</v>
      </c>
      <c r="D11387" s="389" t="s">
        <v>326</v>
      </c>
      <c r="E11387" s="389" t="s">
        <v>652</v>
      </c>
      <c r="F11387" s="389" t="s">
        <v>326</v>
      </c>
      <c r="G11387" s="389" t="s">
        <v>649</v>
      </c>
    </row>
    <row r="11388" spans="1:7">
      <c r="A11388" s="389" t="s">
        <v>535</v>
      </c>
      <c r="B11388" s="389" t="s">
        <v>517</v>
      </c>
      <c r="C11388" s="389">
        <v>14.2260682405</v>
      </c>
      <c r="D11388" s="389" t="s">
        <v>326</v>
      </c>
      <c r="E11388" s="389" t="s">
        <v>652</v>
      </c>
      <c r="F11388" s="389" t="s">
        <v>326</v>
      </c>
      <c r="G11388" s="389" t="s">
        <v>649</v>
      </c>
    </row>
    <row r="11389" spans="1:7">
      <c r="A11389" s="389" t="s">
        <v>575</v>
      </c>
      <c r="B11389" s="389" t="s">
        <v>517</v>
      </c>
      <c r="C11389" s="389">
        <v>12.4409927191</v>
      </c>
      <c r="D11389" s="389" t="s">
        <v>326</v>
      </c>
      <c r="E11389" s="389" t="s">
        <v>652</v>
      </c>
      <c r="F11389" s="389" t="s">
        <v>326</v>
      </c>
      <c r="G11389" s="389" t="s">
        <v>649</v>
      </c>
    </row>
    <row r="11390" spans="1:7">
      <c r="A11390" s="389" t="s">
        <v>559</v>
      </c>
      <c r="B11390" s="389" t="s">
        <v>517</v>
      </c>
      <c r="C11390" s="389">
        <v>12.7986694255</v>
      </c>
      <c r="D11390" s="389" t="s">
        <v>326</v>
      </c>
      <c r="E11390" s="389" t="s">
        <v>652</v>
      </c>
      <c r="F11390" s="389" t="s">
        <v>326</v>
      </c>
      <c r="G11390" s="389" t="s">
        <v>649</v>
      </c>
    </row>
    <row r="11391" spans="1:7">
      <c r="A11391" s="389" t="s">
        <v>559</v>
      </c>
      <c r="B11391" s="389" t="s">
        <v>517</v>
      </c>
      <c r="C11391" s="389">
        <v>12.7986694255</v>
      </c>
      <c r="D11391" s="389" t="s">
        <v>326</v>
      </c>
      <c r="E11391" s="389" t="s">
        <v>652</v>
      </c>
      <c r="F11391" s="389" t="s">
        <v>326</v>
      </c>
      <c r="G11391" s="389" t="s">
        <v>649</v>
      </c>
    </row>
    <row r="11392" spans="1:7">
      <c r="A11392" s="389" t="s">
        <v>574</v>
      </c>
      <c r="B11392" s="389" t="s">
        <v>517</v>
      </c>
      <c r="C11392" s="389">
        <v>12.7986694255</v>
      </c>
      <c r="D11392" s="389" t="s">
        <v>326</v>
      </c>
      <c r="E11392" s="389" t="s">
        <v>652</v>
      </c>
      <c r="F11392" s="389" t="s">
        <v>326</v>
      </c>
      <c r="G11392" s="389" t="s">
        <v>649</v>
      </c>
    </row>
    <row r="11393" spans="1:7">
      <c r="A11393" s="389" t="s">
        <v>581</v>
      </c>
      <c r="B11393" s="389" t="s">
        <v>517</v>
      </c>
      <c r="C11393" s="389">
        <v>4.35362414041</v>
      </c>
      <c r="D11393" s="389" t="s">
        <v>326</v>
      </c>
      <c r="E11393" s="389" t="s">
        <v>652</v>
      </c>
      <c r="F11393" s="389" t="s">
        <v>326</v>
      </c>
      <c r="G11393" s="389" t="s">
        <v>649</v>
      </c>
    </row>
    <row r="11394" spans="1:7">
      <c r="A11394" s="389" t="s">
        <v>535</v>
      </c>
      <c r="B11394" s="389" t="s">
        <v>517</v>
      </c>
      <c r="C11394" s="389">
        <v>10.8183772755</v>
      </c>
      <c r="D11394" s="389" t="s">
        <v>326</v>
      </c>
      <c r="E11394" s="389" t="s">
        <v>652</v>
      </c>
      <c r="F11394" s="389" t="s">
        <v>326</v>
      </c>
      <c r="G11394" s="389" t="s">
        <v>649</v>
      </c>
    </row>
    <row r="11395" spans="1:7">
      <c r="A11395" s="389" t="s">
        <v>526</v>
      </c>
      <c r="B11395" s="389" t="s">
        <v>517</v>
      </c>
      <c r="C11395" s="389">
        <v>11.412195839500001</v>
      </c>
      <c r="D11395" s="389" t="s">
        <v>326</v>
      </c>
      <c r="E11395" s="389" t="s">
        <v>652</v>
      </c>
      <c r="F11395" s="389" t="s">
        <v>326</v>
      </c>
      <c r="G11395" s="389" t="s">
        <v>649</v>
      </c>
    </row>
    <row r="11396" spans="1:7">
      <c r="A11396" s="389" t="s">
        <v>581</v>
      </c>
      <c r="B11396" s="389" t="s">
        <v>517</v>
      </c>
      <c r="C11396" s="389">
        <v>5.7526627835499999</v>
      </c>
      <c r="D11396" s="389" t="s">
        <v>326</v>
      </c>
      <c r="E11396" s="389" t="s">
        <v>652</v>
      </c>
      <c r="F11396" s="389" t="s">
        <v>326</v>
      </c>
      <c r="G11396" s="389" t="s">
        <v>649</v>
      </c>
    </row>
    <row r="11397" spans="1:7">
      <c r="A11397" s="389" t="s">
        <v>581</v>
      </c>
      <c r="B11397" s="389" t="s">
        <v>517</v>
      </c>
      <c r="C11397" s="389">
        <v>5.7526627835499999</v>
      </c>
      <c r="D11397" s="389" t="s">
        <v>326</v>
      </c>
      <c r="E11397" s="389" t="s">
        <v>652</v>
      </c>
      <c r="F11397" s="389" t="s">
        <v>326</v>
      </c>
      <c r="G11397" s="389" t="s">
        <v>649</v>
      </c>
    </row>
    <row r="11398" spans="1:7">
      <c r="A11398" s="389" t="s">
        <v>535</v>
      </c>
      <c r="B11398" s="389" t="s">
        <v>517</v>
      </c>
      <c r="C11398" s="389">
        <v>10.9412673351999</v>
      </c>
      <c r="D11398" s="389" t="s">
        <v>326</v>
      </c>
      <c r="E11398" s="389" t="s">
        <v>652</v>
      </c>
      <c r="F11398" s="389" t="s">
        <v>326</v>
      </c>
      <c r="G11398" s="389" t="s">
        <v>649</v>
      </c>
    </row>
    <row r="11399" spans="1:7">
      <c r="A11399" s="389" t="s">
        <v>535</v>
      </c>
      <c r="B11399" s="389" t="s">
        <v>517</v>
      </c>
      <c r="C11399" s="389">
        <v>26.993581051300001</v>
      </c>
      <c r="D11399" s="389" t="s">
        <v>326</v>
      </c>
      <c r="E11399" s="389" t="s">
        <v>652</v>
      </c>
      <c r="F11399" s="389" t="s">
        <v>326</v>
      </c>
      <c r="G11399" s="389" t="s">
        <v>649</v>
      </c>
    </row>
    <row r="11400" spans="1:7">
      <c r="A11400" s="389" t="s">
        <v>535</v>
      </c>
      <c r="B11400" s="389" t="s">
        <v>517</v>
      </c>
      <c r="C11400" s="389">
        <v>26.993581051300001</v>
      </c>
      <c r="D11400" s="389" t="s">
        <v>326</v>
      </c>
      <c r="E11400" s="389" t="s">
        <v>652</v>
      </c>
      <c r="F11400" s="389" t="s">
        <v>326</v>
      </c>
      <c r="G11400" s="389" t="s">
        <v>649</v>
      </c>
    </row>
    <row r="11401" spans="1:7">
      <c r="A11401" s="389" t="s">
        <v>565</v>
      </c>
      <c r="B11401" s="389" t="s">
        <v>517</v>
      </c>
      <c r="C11401" s="389">
        <v>3.7545633659200002</v>
      </c>
      <c r="D11401" s="389" t="s">
        <v>326</v>
      </c>
      <c r="E11401" s="389" t="s">
        <v>652</v>
      </c>
      <c r="F11401" s="389" t="s">
        <v>326</v>
      </c>
      <c r="G11401" s="389" t="s">
        <v>649</v>
      </c>
    </row>
    <row r="11402" spans="1:7">
      <c r="A11402" s="389" t="s">
        <v>534</v>
      </c>
      <c r="B11402" s="389" t="s">
        <v>517</v>
      </c>
      <c r="C11402" s="389">
        <v>6.4877341664500001</v>
      </c>
      <c r="D11402" s="389" t="s">
        <v>326</v>
      </c>
      <c r="E11402" s="389" t="s">
        <v>652</v>
      </c>
      <c r="F11402" s="389" t="s">
        <v>326</v>
      </c>
      <c r="G11402" s="389" t="s">
        <v>649</v>
      </c>
    </row>
    <row r="11403" spans="1:7">
      <c r="A11403" s="389" t="s">
        <v>534</v>
      </c>
      <c r="B11403" s="389" t="s">
        <v>517</v>
      </c>
      <c r="C11403" s="389">
        <v>6.4877341664500001</v>
      </c>
      <c r="D11403" s="389" t="s">
        <v>326</v>
      </c>
      <c r="E11403" s="389" t="s">
        <v>652</v>
      </c>
      <c r="F11403" s="389" t="s">
        <v>326</v>
      </c>
      <c r="G11403" s="389" t="s">
        <v>649</v>
      </c>
    </row>
    <row r="11404" spans="1:7">
      <c r="A11404" s="389" t="s">
        <v>534</v>
      </c>
      <c r="B11404" s="389" t="s">
        <v>517</v>
      </c>
      <c r="C11404" s="389">
        <v>6.4877341664500001</v>
      </c>
      <c r="D11404" s="389" t="s">
        <v>326</v>
      </c>
      <c r="E11404" s="389" t="s">
        <v>652</v>
      </c>
      <c r="F11404" s="389" t="s">
        <v>326</v>
      </c>
      <c r="G11404" s="389" t="s">
        <v>649</v>
      </c>
    </row>
    <row r="11405" spans="1:7">
      <c r="A11405" s="389" t="s">
        <v>541</v>
      </c>
      <c r="B11405" s="389" t="s">
        <v>517</v>
      </c>
      <c r="C11405" s="389">
        <v>6.4877341664500001</v>
      </c>
      <c r="D11405" s="389" t="s">
        <v>326</v>
      </c>
      <c r="E11405" s="389" t="s">
        <v>652</v>
      </c>
      <c r="F11405" s="389" t="s">
        <v>326</v>
      </c>
      <c r="G11405" s="389" t="s">
        <v>649</v>
      </c>
    </row>
    <row r="11406" spans="1:7">
      <c r="A11406" s="389" t="s">
        <v>541</v>
      </c>
      <c r="B11406" s="389" t="s">
        <v>517</v>
      </c>
      <c r="C11406" s="389">
        <v>6.4877341664500001</v>
      </c>
      <c r="D11406" s="389" t="s">
        <v>326</v>
      </c>
      <c r="E11406" s="389" t="s">
        <v>652</v>
      </c>
      <c r="F11406" s="389" t="s">
        <v>326</v>
      </c>
      <c r="G11406" s="389" t="s">
        <v>649</v>
      </c>
    </row>
    <row r="11407" spans="1:7">
      <c r="A11407" s="389" t="s">
        <v>541</v>
      </c>
      <c r="B11407" s="389" t="s">
        <v>517</v>
      </c>
      <c r="C11407" s="389">
        <v>6.4877341664500001</v>
      </c>
      <c r="D11407" s="389" t="s">
        <v>326</v>
      </c>
      <c r="E11407" s="389" t="s">
        <v>652</v>
      </c>
      <c r="F11407" s="389" t="s">
        <v>326</v>
      </c>
      <c r="G11407" s="389" t="s">
        <v>649</v>
      </c>
    </row>
    <row r="11408" spans="1:7">
      <c r="A11408" s="389" t="s">
        <v>581</v>
      </c>
      <c r="B11408" s="389" t="s">
        <v>517</v>
      </c>
      <c r="C11408" s="389">
        <v>9.6030011776399906</v>
      </c>
      <c r="D11408" s="389" t="s">
        <v>326</v>
      </c>
      <c r="E11408" s="389" t="s">
        <v>652</v>
      </c>
      <c r="F11408" s="389" t="s">
        <v>326</v>
      </c>
      <c r="G11408" s="389" t="s">
        <v>649</v>
      </c>
    </row>
    <row r="11409" spans="1:7">
      <c r="A11409" s="389" t="s">
        <v>534</v>
      </c>
      <c r="B11409" s="389" t="s">
        <v>517</v>
      </c>
      <c r="C11409" s="389">
        <v>1.5450805722900001</v>
      </c>
      <c r="D11409" s="389" t="s">
        <v>326</v>
      </c>
      <c r="E11409" s="389" t="s">
        <v>652</v>
      </c>
      <c r="F11409" s="389" t="s">
        <v>326</v>
      </c>
      <c r="G11409" s="389" t="s">
        <v>649</v>
      </c>
    </row>
    <row r="11410" spans="1:7">
      <c r="A11410" s="389" t="s">
        <v>534</v>
      </c>
      <c r="B11410" s="389" t="s">
        <v>517</v>
      </c>
      <c r="C11410" s="389">
        <v>1.5450805722900001</v>
      </c>
      <c r="D11410" s="389" t="s">
        <v>326</v>
      </c>
      <c r="E11410" s="389" t="s">
        <v>652</v>
      </c>
      <c r="F11410" s="389" t="s">
        <v>326</v>
      </c>
      <c r="G11410" s="389" t="s">
        <v>649</v>
      </c>
    </row>
    <row r="11411" spans="1:7">
      <c r="A11411" s="389" t="s">
        <v>541</v>
      </c>
      <c r="B11411" s="389" t="s">
        <v>517</v>
      </c>
      <c r="C11411" s="389">
        <v>1.5450805722900001</v>
      </c>
      <c r="D11411" s="389" t="s">
        <v>326</v>
      </c>
      <c r="E11411" s="389" t="s">
        <v>652</v>
      </c>
      <c r="F11411" s="389" t="s">
        <v>326</v>
      </c>
      <c r="G11411" s="389" t="s">
        <v>649</v>
      </c>
    </row>
    <row r="11412" spans="1:7">
      <c r="A11412" s="389" t="s">
        <v>541</v>
      </c>
      <c r="B11412" s="389" t="s">
        <v>517</v>
      </c>
      <c r="C11412" s="389">
        <v>1.5450805722900001</v>
      </c>
      <c r="D11412" s="389" t="s">
        <v>326</v>
      </c>
      <c r="E11412" s="389" t="s">
        <v>652</v>
      </c>
      <c r="F11412" s="389" t="s">
        <v>326</v>
      </c>
      <c r="G11412" s="389" t="s">
        <v>649</v>
      </c>
    </row>
    <row r="11413" spans="1:7">
      <c r="A11413" s="389" t="s">
        <v>559</v>
      </c>
      <c r="B11413" s="389" t="s">
        <v>517</v>
      </c>
      <c r="C11413" s="389">
        <v>38.703603427600001</v>
      </c>
      <c r="D11413" s="389" t="s">
        <v>326</v>
      </c>
      <c r="E11413" s="389" t="s">
        <v>652</v>
      </c>
      <c r="F11413" s="389" t="s">
        <v>326</v>
      </c>
      <c r="G11413" s="389" t="s">
        <v>649</v>
      </c>
    </row>
    <row r="11414" spans="1:7">
      <c r="A11414" s="389" t="s">
        <v>574</v>
      </c>
      <c r="B11414" s="389" t="s">
        <v>517</v>
      </c>
      <c r="C11414" s="389">
        <v>38.703603427600001</v>
      </c>
      <c r="D11414" s="389" t="s">
        <v>326</v>
      </c>
      <c r="E11414" s="389" t="s">
        <v>652</v>
      </c>
      <c r="F11414" s="389" t="s">
        <v>326</v>
      </c>
      <c r="G11414" s="389" t="s">
        <v>649</v>
      </c>
    </row>
    <row r="11415" spans="1:7">
      <c r="A11415" s="389" t="s">
        <v>574</v>
      </c>
      <c r="B11415" s="389" t="s">
        <v>517</v>
      </c>
      <c r="C11415" s="389">
        <v>38.703603427600001</v>
      </c>
      <c r="D11415" s="389" t="s">
        <v>326</v>
      </c>
      <c r="E11415" s="389" t="s">
        <v>652</v>
      </c>
      <c r="F11415" s="389" t="s">
        <v>326</v>
      </c>
      <c r="G11415" s="389" t="s">
        <v>649</v>
      </c>
    </row>
    <row r="11416" spans="1:7">
      <c r="A11416" s="389" t="s">
        <v>581</v>
      </c>
      <c r="B11416" s="389" t="s">
        <v>517</v>
      </c>
      <c r="C11416" s="389">
        <v>8.5010353537299999</v>
      </c>
      <c r="D11416" s="389" t="s">
        <v>326</v>
      </c>
      <c r="E11416" s="389" t="s">
        <v>652</v>
      </c>
      <c r="F11416" s="389" t="s">
        <v>326</v>
      </c>
      <c r="G11416" s="389" t="s">
        <v>649</v>
      </c>
    </row>
    <row r="11417" spans="1:7">
      <c r="A11417" s="389" t="s">
        <v>581</v>
      </c>
      <c r="B11417" s="389" t="s">
        <v>517</v>
      </c>
      <c r="C11417" s="389">
        <v>8.5010353537299999</v>
      </c>
      <c r="D11417" s="389" t="s">
        <v>326</v>
      </c>
      <c r="E11417" s="389" t="s">
        <v>652</v>
      </c>
      <c r="F11417" s="389" t="s">
        <v>326</v>
      </c>
      <c r="G11417" s="389" t="s">
        <v>649</v>
      </c>
    </row>
    <row r="11418" spans="1:7">
      <c r="A11418" s="389" t="s">
        <v>525</v>
      </c>
      <c r="B11418" s="389" t="s">
        <v>517</v>
      </c>
      <c r="C11418" s="389">
        <v>10.6223510745999</v>
      </c>
      <c r="D11418" s="389" t="s">
        <v>326</v>
      </c>
      <c r="E11418" s="389" t="s">
        <v>652</v>
      </c>
      <c r="F11418" s="389" t="s">
        <v>326</v>
      </c>
      <c r="G11418" s="389" t="s">
        <v>649</v>
      </c>
    </row>
    <row r="11419" spans="1:7">
      <c r="A11419" s="389" t="s">
        <v>525</v>
      </c>
      <c r="B11419" s="389" t="s">
        <v>517</v>
      </c>
      <c r="C11419" s="389">
        <v>10.6223510745999</v>
      </c>
      <c r="D11419" s="389" t="s">
        <v>326</v>
      </c>
      <c r="E11419" s="389" t="s">
        <v>652</v>
      </c>
      <c r="F11419" s="389" t="s">
        <v>326</v>
      </c>
      <c r="G11419" s="389" t="s">
        <v>649</v>
      </c>
    </row>
    <row r="11420" spans="1:7">
      <c r="A11420" s="389" t="s">
        <v>568</v>
      </c>
      <c r="B11420" s="389" t="s">
        <v>517</v>
      </c>
      <c r="C11420" s="389">
        <v>10.6223510745999</v>
      </c>
      <c r="D11420" s="389" t="s">
        <v>326</v>
      </c>
      <c r="E11420" s="389" t="s">
        <v>652</v>
      </c>
      <c r="F11420" s="389" t="s">
        <v>326</v>
      </c>
      <c r="G11420" s="389" t="s">
        <v>649</v>
      </c>
    </row>
    <row r="11421" spans="1:7">
      <c r="A11421" s="389" t="s">
        <v>568</v>
      </c>
      <c r="B11421" s="389" t="s">
        <v>517</v>
      </c>
      <c r="C11421" s="389">
        <v>10.6223510745999</v>
      </c>
      <c r="D11421" s="389" t="s">
        <v>326</v>
      </c>
      <c r="E11421" s="389" t="s">
        <v>652</v>
      </c>
      <c r="F11421" s="389" t="s">
        <v>326</v>
      </c>
      <c r="G11421" s="389" t="s">
        <v>649</v>
      </c>
    </row>
    <row r="11422" spans="1:7">
      <c r="A11422" s="389" t="s">
        <v>581</v>
      </c>
      <c r="B11422" s="389" t="s">
        <v>517</v>
      </c>
      <c r="C11422" s="389">
        <v>3.75895381552</v>
      </c>
      <c r="D11422" s="389" t="s">
        <v>326</v>
      </c>
      <c r="E11422" s="389" t="s">
        <v>652</v>
      </c>
      <c r="F11422" s="389" t="s">
        <v>326</v>
      </c>
      <c r="G11422" s="389" t="s">
        <v>649</v>
      </c>
    </row>
    <row r="11423" spans="1:7">
      <c r="A11423" s="389" t="s">
        <v>535</v>
      </c>
      <c r="B11423" s="389" t="s">
        <v>517</v>
      </c>
      <c r="C11423" s="389">
        <v>11.7264242939999</v>
      </c>
      <c r="D11423" s="389" t="s">
        <v>326</v>
      </c>
      <c r="E11423" s="389" t="s">
        <v>652</v>
      </c>
      <c r="F11423" s="389" t="s">
        <v>326</v>
      </c>
      <c r="G11423" s="389" t="s">
        <v>649</v>
      </c>
    </row>
    <row r="11424" spans="1:7">
      <c r="A11424" s="389" t="s">
        <v>535</v>
      </c>
      <c r="B11424" s="389" t="s">
        <v>517</v>
      </c>
      <c r="C11424" s="389">
        <v>7.3352884318399996</v>
      </c>
      <c r="D11424" s="389" t="s">
        <v>326</v>
      </c>
      <c r="E11424" s="389" t="s">
        <v>652</v>
      </c>
      <c r="F11424" s="389" t="s">
        <v>326</v>
      </c>
      <c r="G11424" s="389" t="s">
        <v>649</v>
      </c>
    </row>
    <row r="11425" spans="1:7">
      <c r="A11425" s="389" t="s">
        <v>514</v>
      </c>
      <c r="B11425" s="389" t="s">
        <v>517</v>
      </c>
      <c r="C11425" s="389">
        <v>8.8113866615800003</v>
      </c>
      <c r="D11425" s="389" t="s">
        <v>326</v>
      </c>
      <c r="E11425" s="389" t="s">
        <v>652</v>
      </c>
      <c r="F11425" s="389" t="s">
        <v>326</v>
      </c>
      <c r="G11425" s="389" t="s">
        <v>649</v>
      </c>
    </row>
    <row r="11426" spans="1:7">
      <c r="A11426" s="389" t="s">
        <v>559</v>
      </c>
      <c r="B11426" s="389" t="s">
        <v>517</v>
      </c>
      <c r="C11426" s="389">
        <v>34.7480666266</v>
      </c>
      <c r="D11426" s="389" t="s">
        <v>326</v>
      </c>
      <c r="E11426" s="389" t="s">
        <v>652</v>
      </c>
      <c r="F11426" s="389" t="s">
        <v>326</v>
      </c>
      <c r="G11426" s="389" t="s">
        <v>649</v>
      </c>
    </row>
    <row r="11427" spans="1:7">
      <c r="A11427" s="389" t="s">
        <v>559</v>
      </c>
      <c r="B11427" s="389" t="s">
        <v>517</v>
      </c>
      <c r="C11427" s="389">
        <v>34.7480666266</v>
      </c>
      <c r="D11427" s="389" t="s">
        <v>326</v>
      </c>
      <c r="E11427" s="389" t="s">
        <v>652</v>
      </c>
      <c r="F11427" s="389" t="s">
        <v>326</v>
      </c>
      <c r="G11427" s="389" t="s">
        <v>649</v>
      </c>
    </row>
    <row r="11428" spans="1:7">
      <c r="A11428" s="389" t="s">
        <v>581</v>
      </c>
      <c r="B11428" s="389" t="s">
        <v>517</v>
      </c>
      <c r="C11428" s="389">
        <v>34.7480666266</v>
      </c>
      <c r="D11428" s="389" t="s">
        <v>326</v>
      </c>
      <c r="E11428" s="389" t="s">
        <v>652</v>
      </c>
      <c r="F11428" s="389" t="s">
        <v>326</v>
      </c>
      <c r="G11428" s="389" t="s">
        <v>649</v>
      </c>
    </row>
    <row r="11429" spans="1:7">
      <c r="A11429" s="389" t="s">
        <v>581</v>
      </c>
      <c r="B11429" s="389" t="s">
        <v>517</v>
      </c>
      <c r="C11429" s="389">
        <v>34.7480666266</v>
      </c>
      <c r="D11429" s="389" t="s">
        <v>326</v>
      </c>
      <c r="E11429" s="389" t="s">
        <v>652</v>
      </c>
      <c r="F11429" s="389" t="s">
        <v>326</v>
      </c>
      <c r="G11429" s="389" t="s">
        <v>649</v>
      </c>
    </row>
    <row r="11430" spans="1:7">
      <c r="A11430" s="389" t="s">
        <v>581</v>
      </c>
      <c r="B11430" s="389" t="s">
        <v>517</v>
      </c>
      <c r="C11430" s="389">
        <v>34.7480666266</v>
      </c>
      <c r="D11430" s="389" t="s">
        <v>326</v>
      </c>
      <c r="E11430" s="389" t="s">
        <v>652</v>
      </c>
      <c r="F11430" s="389" t="s">
        <v>326</v>
      </c>
      <c r="G11430" s="389" t="s">
        <v>649</v>
      </c>
    </row>
    <row r="11431" spans="1:7">
      <c r="A11431" s="389" t="s">
        <v>574</v>
      </c>
      <c r="B11431" s="389" t="s">
        <v>517</v>
      </c>
      <c r="C11431" s="389">
        <v>34.7480666266</v>
      </c>
      <c r="D11431" s="389" t="s">
        <v>326</v>
      </c>
      <c r="E11431" s="389" t="s">
        <v>652</v>
      </c>
      <c r="F11431" s="389" t="s">
        <v>326</v>
      </c>
      <c r="G11431" s="389" t="s">
        <v>649</v>
      </c>
    </row>
    <row r="11432" spans="1:7">
      <c r="A11432" s="389" t="s">
        <v>574</v>
      </c>
      <c r="B11432" s="389" t="s">
        <v>517</v>
      </c>
      <c r="C11432" s="389">
        <v>34.7480666266</v>
      </c>
      <c r="D11432" s="389" t="s">
        <v>326</v>
      </c>
      <c r="E11432" s="389" t="s">
        <v>652</v>
      </c>
      <c r="F11432" s="389" t="s">
        <v>326</v>
      </c>
      <c r="G11432" s="389" t="s">
        <v>649</v>
      </c>
    </row>
    <row r="11433" spans="1:7">
      <c r="A11433" s="389" t="s">
        <v>574</v>
      </c>
      <c r="B11433" s="389" t="s">
        <v>517</v>
      </c>
      <c r="C11433" s="389">
        <v>34.7480666266</v>
      </c>
      <c r="D11433" s="389" t="s">
        <v>326</v>
      </c>
      <c r="E11433" s="389" t="s">
        <v>652</v>
      </c>
      <c r="F11433" s="389" t="s">
        <v>326</v>
      </c>
      <c r="G11433" s="389" t="s">
        <v>649</v>
      </c>
    </row>
    <row r="11434" spans="1:7">
      <c r="A11434" s="389" t="s">
        <v>525</v>
      </c>
      <c r="B11434" s="389" t="s">
        <v>517</v>
      </c>
      <c r="C11434" s="389">
        <v>12.3809828601</v>
      </c>
      <c r="D11434" s="389" t="s">
        <v>326</v>
      </c>
      <c r="E11434" s="389" t="s">
        <v>652</v>
      </c>
      <c r="F11434" s="389" t="s">
        <v>326</v>
      </c>
      <c r="G11434" s="389" t="s">
        <v>649</v>
      </c>
    </row>
    <row r="11435" spans="1:7">
      <c r="A11435" s="389" t="s">
        <v>527</v>
      </c>
      <c r="B11435" s="389" t="s">
        <v>517</v>
      </c>
      <c r="C11435" s="389">
        <v>12.3809828601</v>
      </c>
      <c r="D11435" s="389" t="s">
        <v>326</v>
      </c>
      <c r="E11435" s="389" t="s">
        <v>652</v>
      </c>
      <c r="F11435" s="389" t="s">
        <v>326</v>
      </c>
      <c r="G11435" s="389" t="s">
        <v>649</v>
      </c>
    </row>
    <row r="11436" spans="1:7">
      <c r="A11436" s="389" t="s">
        <v>568</v>
      </c>
      <c r="B11436" s="389" t="s">
        <v>517</v>
      </c>
      <c r="C11436" s="389">
        <v>12.3809828601</v>
      </c>
      <c r="D11436" s="389" t="s">
        <v>326</v>
      </c>
      <c r="E11436" s="389" t="s">
        <v>652</v>
      </c>
      <c r="F11436" s="389" t="s">
        <v>326</v>
      </c>
      <c r="G11436" s="389" t="s">
        <v>649</v>
      </c>
    </row>
    <row r="11437" spans="1:7">
      <c r="A11437" s="389" t="s">
        <v>577</v>
      </c>
      <c r="B11437" s="389" t="s">
        <v>517</v>
      </c>
      <c r="C11437" s="389">
        <v>8.2026195778800002</v>
      </c>
      <c r="D11437" s="389" t="s">
        <v>326</v>
      </c>
      <c r="E11437" s="389" t="s">
        <v>652</v>
      </c>
      <c r="F11437" s="389" t="s">
        <v>326</v>
      </c>
      <c r="G11437" s="389" t="s">
        <v>649</v>
      </c>
    </row>
    <row r="11438" spans="1:7">
      <c r="A11438" s="389" t="s">
        <v>581</v>
      </c>
      <c r="B11438" s="389" t="s">
        <v>517</v>
      </c>
      <c r="C11438" s="389">
        <v>4.8441117349400002</v>
      </c>
      <c r="D11438" s="389" t="s">
        <v>326</v>
      </c>
      <c r="E11438" s="389" t="s">
        <v>652</v>
      </c>
      <c r="F11438" s="389" t="s">
        <v>326</v>
      </c>
      <c r="G11438" s="389" t="s">
        <v>649</v>
      </c>
    </row>
    <row r="11439" spans="1:7">
      <c r="A11439" s="389" t="s">
        <v>581</v>
      </c>
      <c r="B11439" s="389" t="s">
        <v>517</v>
      </c>
      <c r="C11439" s="389">
        <v>12.0711062335</v>
      </c>
      <c r="D11439" s="389" t="s">
        <v>326</v>
      </c>
      <c r="E11439" s="389" t="s">
        <v>652</v>
      </c>
      <c r="F11439" s="389" t="s">
        <v>326</v>
      </c>
      <c r="G11439" s="389" t="s">
        <v>649</v>
      </c>
    </row>
    <row r="11440" spans="1:7">
      <c r="A11440" s="389" t="s">
        <v>581</v>
      </c>
      <c r="B11440" s="389" t="s">
        <v>517</v>
      </c>
      <c r="C11440" s="389">
        <v>12.0711062335</v>
      </c>
      <c r="D11440" s="389" t="s">
        <v>326</v>
      </c>
      <c r="E11440" s="389" t="s">
        <v>652</v>
      </c>
      <c r="F11440" s="389" t="s">
        <v>326</v>
      </c>
      <c r="G11440" s="389" t="s">
        <v>649</v>
      </c>
    </row>
    <row r="11441" spans="1:7">
      <c r="A11441" s="389" t="s">
        <v>534</v>
      </c>
      <c r="B11441" s="389" t="s">
        <v>517</v>
      </c>
      <c r="C11441" s="389">
        <v>26.787273451000001</v>
      </c>
      <c r="D11441" s="389" t="s">
        <v>326</v>
      </c>
      <c r="E11441" s="389" t="s">
        <v>652</v>
      </c>
      <c r="F11441" s="389" t="s">
        <v>326</v>
      </c>
      <c r="G11441" s="389" t="s">
        <v>649</v>
      </c>
    </row>
    <row r="11442" spans="1:7">
      <c r="A11442" s="389" t="s">
        <v>558</v>
      </c>
      <c r="B11442" s="389" t="s">
        <v>517</v>
      </c>
      <c r="C11442" s="389">
        <v>26.787273451000001</v>
      </c>
      <c r="D11442" s="389" t="s">
        <v>326</v>
      </c>
      <c r="E11442" s="389" t="s">
        <v>652</v>
      </c>
      <c r="F11442" s="389" t="s">
        <v>326</v>
      </c>
      <c r="G11442" s="389" t="s">
        <v>649</v>
      </c>
    </row>
    <row r="11443" spans="1:7">
      <c r="A11443" s="389" t="s">
        <v>581</v>
      </c>
      <c r="B11443" s="389" t="s">
        <v>517</v>
      </c>
      <c r="C11443" s="389">
        <v>15.0835243404</v>
      </c>
      <c r="D11443" s="389" t="s">
        <v>326</v>
      </c>
      <c r="E11443" s="389" t="s">
        <v>652</v>
      </c>
      <c r="F11443" s="389" t="s">
        <v>326</v>
      </c>
      <c r="G11443" s="389" t="s">
        <v>649</v>
      </c>
    </row>
    <row r="11444" spans="1:7">
      <c r="A11444" s="389" t="s">
        <v>526</v>
      </c>
      <c r="B11444" s="389" t="s">
        <v>517</v>
      </c>
      <c r="C11444" s="389">
        <v>36.031882918800001</v>
      </c>
      <c r="D11444" s="389" t="s">
        <v>326</v>
      </c>
      <c r="E11444" s="389" t="s">
        <v>652</v>
      </c>
      <c r="F11444" s="389" t="s">
        <v>326</v>
      </c>
      <c r="G11444" s="389" t="s">
        <v>649</v>
      </c>
    </row>
    <row r="11445" spans="1:7">
      <c r="A11445" s="389" t="s">
        <v>569</v>
      </c>
      <c r="B11445" s="389" t="s">
        <v>517</v>
      </c>
      <c r="C11445" s="389">
        <v>36.031882918800001</v>
      </c>
      <c r="D11445" s="389" t="s">
        <v>326</v>
      </c>
      <c r="E11445" s="389" t="s">
        <v>652</v>
      </c>
      <c r="F11445" s="389" t="s">
        <v>326</v>
      </c>
      <c r="G11445" s="389" t="s">
        <v>649</v>
      </c>
    </row>
    <row r="11446" spans="1:7">
      <c r="A11446" s="389" t="s">
        <v>569</v>
      </c>
      <c r="B11446" s="389" t="s">
        <v>517</v>
      </c>
      <c r="C11446" s="389">
        <v>36.031882918800001</v>
      </c>
      <c r="D11446" s="389" t="s">
        <v>326</v>
      </c>
      <c r="E11446" s="389" t="s">
        <v>652</v>
      </c>
      <c r="F11446" s="389" t="s">
        <v>326</v>
      </c>
      <c r="G11446" s="389" t="s">
        <v>649</v>
      </c>
    </row>
    <row r="11447" spans="1:7">
      <c r="A11447" s="389" t="s">
        <v>563</v>
      </c>
      <c r="B11447" s="389" t="s">
        <v>517</v>
      </c>
      <c r="C11447" s="389">
        <v>8.1964685309899998</v>
      </c>
      <c r="D11447" s="389" t="s">
        <v>326</v>
      </c>
      <c r="E11447" s="389" t="s">
        <v>652</v>
      </c>
      <c r="F11447" s="389" t="s">
        <v>326</v>
      </c>
      <c r="G11447" s="389" t="s">
        <v>649</v>
      </c>
    </row>
    <row r="11448" spans="1:7">
      <c r="A11448" s="389" t="s">
        <v>563</v>
      </c>
      <c r="B11448" s="389" t="s">
        <v>517</v>
      </c>
      <c r="C11448" s="389">
        <v>5.8372770094000002</v>
      </c>
      <c r="D11448" s="389" t="s">
        <v>326</v>
      </c>
      <c r="E11448" s="389" t="s">
        <v>652</v>
      </c>
      <c r="F11448" s="389" t="s">
        <v>326</v>
      </c>
      <c r="G11448" s="389" t="s">
        <v>649</v>
      </c>
    </row>
    <row r="11449" spans="1:7">
      <c r="A11449" s="389" t="s">
        <v>525</v>
      </c>
      <c r="B11449" s="389" t="s">
        <v>517</v>
      </c>
      <c r="C11449" s="389">
        <v>9.2239874641299906</v>
      </c>
      <c r="D11449" s="389" t="s">
        <v>326</v>
      </c>
      <c r="E11449" s="389" t="s">
        <v>652</v>
      </c>
      <c r="F11449" s="389" t="s">
        <v>326</v>
      </c>
      <c r="G11449" s="389" t="s">
        <v>649</v>
      </c>
    </row>
    <row r="11450" spans="1:7">
      <c r="A11450" s="389" t="s">
        <v>568</v>
      </c>
      <c r="B11450" s="389" t="s">
        <v>517</v>
      </c>
      <c r="C11450" s="389">
        <v>9.2239874641299906</v>
      </c>
      <c r="D11450" s="389" t="s">
        <v>326</v>
      </c>
      <c r="E11450" s="389" t="s">
        <v>652</v>
      </c>
      <c r="F11450" s="389" t="s">
        <v>326</v>
      </c>
      <c r="G11450" s="389" t="s">
        <v>649</v>
      </c>
    </row>
    <row r="11451" spans="1:7">
      <c r="A11451" s="389" t="s">
        <v>524</v>
      </c>
      <c r="B11451" s="389" t="s">
        <v>517</v>
      </c>
      <c r="C11451" s="389">
        <v>49.076668682200001</v>
      </c>
      <c r="D11451" s="389" t="s">
        <v>326</v>
      </c>
      <c r="E11451" s="389" t="s">
        <v>652</v>
      </c>
      <c r="F11451" s="389" t="s">
        <v>326</v>
      </c>
      <c r="G11451" s="389" t="s">
        <v>649</v>
      </c>
    </row>
    <row r="11452" spans="1:7">
      <c r="A11452" s="389" t="s">
        <v>524</v>
      </c>
      <c r="B11452" s="389" t="s">
        <v>517</v>
      </c>
      <c r="C11452" s="389">
        <v>49.076668682200001</v>
      </c>
      <c r="D11452" s="389" t="s">
        <v>326</v>
      </c>
      <c r="E11452" s="389" t="s">
        <v>652</v>
      </c>
      <c r="F11452" s="389" t="s">
        <v>326</v>
      </c>
      <c r="G11452" s="389" t="s">
        <v>649</v>
      </c>
    </row>
    <row r="11453" spans="1:7">
      <c r="A11453" s="389" t="s">
        <v>534</v>
      </c>
      <c r="B11453" s="389" t="s">
        <v>517</v>
      </c>
      <c r="C11453" s="389">
        <v>17.5432073937999</v>
      </c>
      <c r="D11453" s="389" t="s">
        <v>326</v>
      </c>
      <c r="E11453" s="389" t="s">
        <v>652</v>
      </c>
      <c r="F11453" s="389" t="s">
        <v>326</v>
      </c>
      <c r="G11453" s="389" t="s">
        <v>649</v>
      </c>
    </row>
    <row r="11454" spans="1:7">
      <c r="A11454" s="389" t="s">
        <v>534</v>
      </c>
      <c r="B11454" s="389" t="s">
        <v>517</v>
      </c>
      <c r="C11454" s="389">
        <v>17.5432073937999</v>
      </c>
      <c r="D11454" s="389" t="s">
        <v>326</v>
      </c>
      <c r="E11454" s="389" t="s">
        <v>652</v>
      </c>
      <c r="F11454" s="389" t="s">
        <v>326</v>
      </c>
      <c r="G11454" s="389" t="s">
        <v>649</v>
      </c>
    </row>
    <row r="11455" spans="1:7">
      <c r="A11455" s="389" t="s">
        <v>541</v>
      </c>
      <c r="B11455" s="389" t="s">
        <v>517</v>
      </c>
      <c r="C11455" s="389">
        <v>17.5432073937999</v>
      </c>
      <c r="D11455" s="389" t="s">
        <v>326</v>
      </c>
      <c r="E11455" s="389" t="s">
        <v>652</v>
      </c>
      <c r="F11455" s="389" t="s">
        <v>326</v>
      </c>
      <c r="G11455" s="389" t="s">
        <v>649</v>
      </c>
    </row>
    <row r="11456" spans="1:7">
      <c r="A11456" s="389" t="s">
        <v>541</v>
      </c>
      <c r="B11456" s="389" t="s">
        <v>517</v>
      </c>
      <c r="C11456" s="389">
        <v>17.5432073937999</v>
      </c>
      <c r="D11456" s="389" t="s">
        <v>326</v>
      </c>
      <c r="E11456" s="389" t="s">
        <v>652</v>
      </c>
      <c r="F11456" s="389" t="s">
        <v>326</v>
      </c>
      <c r="G11456" s="389" t="s">
        <v>649</v>
      </c>
    </row>
    <row r="11457" spans="1:7">
      <c r="A11457" s="389" t="s">
        <v>544</v>
      </c>
      <c r="B11457" s="389" t="s">
        <v>517</v>
      </c>
      <c r="C11457" s="389">
        <v>16.460016185800001</v>
      </c>
      <c r="D11457" s="389" t="s">
        <v>326</v>
      </c>
      <c r="E11457" s="389" t="s">
        <v>652</v>
      </c>
      <c r="F11457" s="389" t="s">
        <v>326</v>
      </c>
      <c r="G11457" s="389" t="s">
        <v>649</v>
      </c>
    </row>
    <row r="11458" spans="1:7">
      <c r="A11458" s="389" t="s">
        <v>544</v>
      </c>
      <c r="B11458" s="389" t="s">
        <v>517</v>
      </c>
      <c r="C11458" s="389">
        <v>16.460016185800001</v>
      </c>
      <c r="D11458" s="389" t="s">
        <v>326</v>
      </c>
      <c r="E11458" s="389" t="s">
        <v>652</v>
      </c>
      <c r="F11458" s="389" t="s">
        <v>326</v>
      </c>
      <c r="G11458" s="389" t="s">
        <v>649</v>
      </c>
    </row>
    <row r="11459" spans="1:7">
      <c r="A11459" s="389" t="s">
        <v>535</v>
      </c>
      <c r="B11459" s="389" t="s">
        <v>517</v>
      </c>
      <c r="C11459" s="389">
        <v>17.3052539585</v>
      </c>
      <c r="D11459" s="389" t="s">
        <v>326</v>
      </c>
      <c r="E11459" s="389" t="s">
        <v>652</v>
      </c>
      <c r="F11459" s="389" t="s">
        <v>326</v>
      </c>
      <c r="G11459" s="389" t="s">
        <v>649</v>
      </c>
    </row>
    <row r="11460" spans="1:7">
      <c r="A11460" s="389" t="s">
        <v>534</v>
      </c>
      <c r="B11460" s="389" t="s">
        <v>517</v>
      </c>
      <c r="C11460" s="389">
        <v>5.7086772632900002</v>
      </c>
      <c r="D11460" s="389" t="s">
        <v>326</v>
      </c>
      <c r="E11460" s="389" t="s">
        <v>652</v>
      </c>
      <c r="F11460" s="389" t="s">
        <v>326</v>
      </c>
      <c r="G11460" s="389" t="s">
        <v>649</v>
      </c>
    </row>
    <row r="11461" spans="1:7">
      <c r="A11461" s="389" t="s">
        <v>535</v>
      </c>
      <c r="B11461" s="389" t="s">
        <v>517</v>
      </c>
      <c r="C11461" s="389">
        <v>16.4427029205</v>
      </c>
      <c r="D11461" s="389" t="s">
        <v>326</v>
      </c>
      <c r="E11461" s="389" t="s">
        <v>652</v>
      </c>
      <c r="F11461" s="389" t="s">
        <v>326</v>
      </c>
      <c r="G11461" s="389" t="s">
        <v>649</v>
      </c>
    </row>
    <row r="11462" spans="1:7">
      <c r="A11462" s="389" t="s">
        <v>559</v>
      </c>
      <c r="B11462" s="389" t="s">
        <v>517</v>
      </c>
      <c r="C11462" s="389">
        <v>9.5476200014200003</v>
      </c>
      <c r="D11462" s="389" t="s">
        <v>326</v>
      </c>
      <c r="E11462" s="389" t="s">
        <v>652</v>
      </c>
      <c r="F11462" s="389" t="s">
        <v>326</v>
      </c>
      <c r="G11462" s="389" t="s">
        <v>649</v>
      </c>
    </row>
    <row r="11463" spans="1:7">
      <c r="A11463" s="389" t="s">
        <v>581</v>
      </c>
      <c r="B11463" s="389" t="s">
        <v>517</v>
      </c>
      <c r="C11463" s="389">
        <v>9.5476200014200003</v>
      </c>
      <c r="D11463" s="389" t="s">
        <v>326</v>
      </c>
      <c r="E11463" s="389" t="s">
        <v>652</v>
      </c>
      <c r="F11463" s="389" t="s">
        <v>326</v>
      </c>
      <c r="G11463" s="389" t="s">
        <v>649</v>
      </c>
    </row>
    <row r="11464" spans="1:7">
      <c r="A11464" s="389" t="s">
        <v>574</v>
      </c>
      <c r="B11464" s="389" t="s">
        <v>517</v>
      </c>
      <c r="C11464" s="389">
        <v>9.5476200014200003</v>
      </c>
      <c r="D11464" s="389" t="s">
        <v>326</v>
      </c>
      <c r="E11464" s="389" t="s">
        <v>652</v>
      </c>
      <c r="F11464" s="389" t="s">
        <v>326</v>
      </c>
      <c r="G11464" s="389" t="s">
        <v>649</v>
      </c>
    </row>
    <row r="11465" spans="1:7">
      <c r="A11465" s="389" t="s">
        <v>574</v>
      </c>
      <c r="B11465" s="389" t="s">
        <v>517</v>
      </c>
      <c r="C11465" s="389">
        <v>9.5476200014200003</v>
      </c>
      <c r="D11465" s="389" t="s">
        <v>326</v>
      </c>
      <c r="E11465" s="389" t="s">
        <v>652</v>
      </c>
      <c r="F11465" s="389" t="s">
        <v>326</v>
      </c>
      <c r="G11465" s="389" t="s">
        <v>649</v>
      </c>
    </row>
    <row r="11466" spans="1:7">
      <c r="A11466" s="389" t="s">
        <v>525</v>
      </c>
      <c r="B11466" s="389" t="s">
        <v>517</v>
      </c>
      <c r="C11466" s="389">
        <v>4.3793314323499999</v>
      </c>
      <c r="D11466" s="389" t="s">
        <v>326</v>
      </c>
      <c r="E11466" s="389" t="s">
        <v>652</v>
      </c>
      <c r="F11466" s="389" t="s">
        <v>326</v>
      </c>
      <c r="G11466" s="389" t="s">
        <v>649</v>
      </c>
    </row>
    <row r="11467" spans="1:7">
      <c r="A11467" s="389" t="s">
        <v>568</v>
      </c>
      <c r="B11467" s="389" t="s">
        <v>517</v>
      </c>
      <c r="C11467" s="389">
        <v>4.3793314323499999</v>
      </c>
      <c r="D11467" s="389" t="s">
        <v>326</v>
      </c>
      <c r="E11467" s="389" t="s">
        <v>652</v>
      </c>
      <c r="F11467" s="389" t="s">
        <v>326</v>
      </c>
      <c r="G11467" s="389" t="s">
        <v>649</v>
      </c>
    </row>
    <row r="11468" spans="1:7">
      <c r="A11468" s="389" t="s">
        <v>535</v>
      </c>
      <c r="B11468" s="389" t="s">
        <v>517</v>
      </c>
      <c r="C11468" s="389">
        <v>22.3967376505</v>
      </c>
      <c r="D11468" s="389" t="s">
        <v>326</v>
      </c>
      <c r="E11468" s="389" t="s">
        <v>652</v>
      </c>
      <c r="F11468" s="389" t="s">
        <v>326</v>
      </c>
      <c r="G11468" s="389" t="s">
        <v>649</v>
      </c>
    </row>
    <row r="11469" spans="1:7">
      <c r="A11469" s="389" t="s">
        <v>574</v>
      </c>
      <c r="B11469" s="389" t="s">
        <v>517</v>
      </c>
      <c r="C11469" s="389">
        <v>11.8565164756999</v>
      </c>
      <c r="D11469" s="389" t="s">
        <v>326</v>
      </c>
      <c r="E11469" s="389" t="s">
        <v>652</v>
      </c>
      <c r="F11469" s="389" t="s">
        <v>326</v>
      </c>
      <c r="G11469" s="389" t="s">
        <v>649</v>
      </c>
    </row>
    <row r="11470" spans="1:7">
      <c r="A11470" s="389" t="s">
        <v>574</v>
      </c>
      <c r="B11470" s="389" t="s">
        <v>517</v>
      </c>
      <c r="C11470" s="389">
        <v>11.8565164756999</v>
      </c>
      <c r="D11470" s="389" t="s">
        <v>326</v>
      </c>
      <c r="E11470" s="389" t="s">
        <v>652</v>
      </c>
      <c r="F11470" s="389" t="s">
        <v>326</v>
      </c>
      <c r="G11470" s="389" t="s">
        <v>649</v>
      </c>
    </row>
    <row r="11471" spans="1:7">
      <c r="A11471" s="389" t="s">
        <v>563</v>
      </c>
      <c r="B11471" s="389" t="s">
        <v>517</v>
      </c>
      <c r="C11471" s="389">
        <v>46.9658213364999</v>
      </c>
      <c r="D11471" s="389" t="s">
        <v>326</v>
      </c>
      <c r="E11471" s="389" t="s">
        <v>652</v>
      </c>
      <c r="F11471" s="389" t="s">
        <v>326</v>
      </c>
      <c r="G11471" s="389" t="s">
        <v>649</v>
      </c>
    </row>
    <row r="11472" spans="1:7">
      <c r="A11472" s="389" t="s">
        <v>563</v>
      </c>
      <c r="B11472" s="389" t="s">
        <v>517</v>
      </c>
      <c r="C11472" s="389">
        <v>46.9658213364999</v>
      </c>
      <c r="D11472" s="389" t="s">
        <v>326</v>
      </c>
      <c r="E11472" s="389" t="s">
        <v>652</v>
      </c>
      <c r="F11472" s="389" t="s">
        <v>326</v>
      </c>
      <c r="G11472" s="389" t="s">
        <v>649</v>
      </c>
    </row>
    <row r="11473" spans="1:7">
      <c r="A11473" s="389" t="s">
        <v>534</v>
      </c>
      <c r="B11473" s="389" t="s">
        <v>517</v>
      </c>
      <c r="C11473" s="389">
        <v>0.41711365117100002</v>
      </c>
      <c r="D11473" s="389" t="s">
        <v>326</v>
      </c>
      <c r="E11473" s="389" t="s">
        <v>652</v>
      </c>
      <c r="F11473" s="389" t="s">
        <v>326</v>
      </c>
      <c r="G11473" s="389" t="s">
        <v>649</v>
      </c>
    </row>
    <row r="11474" spans="1:7">
      <c r="A11474" s="389" t="s">
        <v>541</v>
      </c>
      <c r="B11474" s="389" t="s">
        <v>517</v>
      </c>
      <c r="C11474" s="389">
        <v>0.41711365117100002</v>
      </c>
      <c r="D11474" s="389" t="s">
        <v>326</v>
      </c>
      <c r="E11474" s="389" t="s">
        <v>652</v>
      </c>
      <c r="F11474" s="389" t="s">
        <v>326</v>
      </c>
      <c r="G11474" s="389" t="s">
        <v>649</v>
      </c>
    </row>
    <row r="11475" spans="1:7">
      <c r="A11475" s="389" t="s">
        <v>535</v>
      </c>
      <c r="B11475" s="389" t="s">
        <v>517</v>
      </c>
      <c r="C11475" s="389">
        <v>6.1572420891000004</v>
      </c>
      <c r="D11475" s="389" t="s">
        <v>326</v>
      </c>
      <c r="E11475" s="389" t="s">
        <v>652</v>
      </c>
      <c r="F11475" s="389" t="s">
        <v>326</v>
      </c>
      <c r="G11475" s="389" t="s">
        <v>649</v>
      </c>
    </row>
    <row r="11476" spans="1:7">
      <c r="A11476" s="389" t="s">
        <v>535</v>
      </c>
      <c r="B11476" s="389" t="s">
        <v>517</v>
      </c>
      <c r="C11476" s="389">
        <v>6.1572420891000004</v>
      </c>
      <c r="D11476" s="389" t="s">
        <v>326</v>
      </c>
      <c r="E11476" s="389" t="s">
        <v>652</v>
      </c>
      <c r="F11476" s="389" t="s">
        <v>326</v>
      </c>
      <c r="G11476" s="389" t="s">
        <v>649</v>
      </c>
    </row>
    <row r="11477" spans="1:7">
      <c r="A11477" s="389" t="s">
        <v>535</v>
      </c>
      <c r="B11477" s="389" t="s">
        <v>517</v>
      </c>
      <c r="C11477" s="389">
        <v>6.0801002612100001</v>
      </c>
      <c r="D11477" s="389" t="s">
        <v>326</v>
      </c>
      <c r="E11477" s="389" t="s">
        <v>652</v>
      </c>
      <c r="F11477" s="389" t="s">
        <v>326</v>
      </c>
      <c r="G11477" s="389" t="s">
        <v>649</v>
      </c>
    </row>
    <row r="11478" spans="1:7">
      <c r="A11478" s="389" t="s">
        <v>581</v>
      </c>
      <c r="B11478" s="389" t="s">
        <v>517</v>
      </c>
      <c r="C11478" s="389">
        <v>12.601026985800001</v>
      </c>
      <c r="D11478" s="389" t="s">
        <v>326</v>
      </c>
      <c r="E11478" s="389" t="s">
        <v>652</v>
      </c>
      <c r="F11478" s="389" t="s">
        <v>326</v>
      </c>
      <c r="G11478" s="389" t="s">
        <v>649</v>
      </c>
    </row>
    <row r="11479" spans="1:7">
      <c r="A11479" s="389" t="s">
        <v>559</v>
      </c>
      <c r="B11479" s="389" t="s">
        <v>517</v>
      </c>
      <c r="C11479" s="389">
        <v>14.3162684133</v>
      </c>
      <c r="D11479" s="389" t="s">
        <v>326</v>
      </c>
      <c r="E11479" s="389" t="s">
        <v>652</v>
      </c>
      <c r="F11479" s="389" t="s">
        <v>326</v>
      </c>
      <c r="G11479" s="389" t="s">
        <v>649</v>
      </c>
    </row>
    <row r="11480" spans="1:7">
      <c r="A11480" s="389" t="s">
        <v>574</v>
      </c>
      <c r="B11480" s="389" t="s">
        <v>517</v>
      </c>
      <c r="C11480" s="389">
        <v>14.3162684133</v>
      </c>
      <c r="D11480" s="389" t="s">
        <v>326</v>
      </c>
      <c r="E11480" s="389" t="s">
        <v>652</v>
      </c>
      <c r="F11480" s="389" t="s">
        <v>326</v>
      </c>
      <c r="G11480" s="389" t="s">
        <v>649</v>
      </c>
    </row>
    <row r="11481" spans="1:7">
      <c r="A11481" s="389" t="s">
        <v>543</v>
      </c>
      <c r="B11481" s="389" t="s">
        <v>517</v>
      </c>
      <c r="C11481" s="389">
        <v>3.75362963181</v>
      </c>
      <c r="D11481" s="389" t="s">
        <v>326</v>
      </c>
      <c r="E11481" s="389" t="s">
        <v>652</v>
      </c>
      <c r="F11481" s="389" t="s">
        <v>326</v>
      </c>
      <c r="G11481" s="389" t="s">
        <v>649</v>
      </c>
    </row>
    <row r="11482" spans="1:7">
      <c r="A11482" s="389" t="s">
        <v>575</v>
      </c>
      <c r="B11482" s="389" t="s">
        <v>517</v>
      </c>
      <c r="C11482" s="389">
        <v>71.389781089400003</v>
      </c>
      <c r="D11482" s="389" t="s">
        <v>326</v>
      </c>
      <c r="E11482" s="389" t="s">
        <v>652</v>
      </c>
      <c r="F11482" s="389" t="s">
        <v>326</v>
      </c>
      <c r="G11482" s="389" t="s">
        <v>649</v>
      </c>
    </row>
    <row r="11483" spans="1:7">
      <c r="A11483" s="389" t="s">
        <v>575</v>
      </c>
      <c r="B11483" s="389" t="s">
        <v>517</v>
      </c>
      <c r="C11483" s="389">
        <v>71.389781089400003</v>
      </c>
      <c r="D11483" s="389" t="s">
        <v>326</v>
      </c>
      <c r="E11483" s="389" t="s">
        <v>652</v>
      </c>
      <c r="F11483" s="389" t="s">
        <v>326</v>
      </c>
      <c r="G11483" s="389" t="s">
        <v>649</v>
      </c>
    </row>
    <row r="11484" spans="1:7">
      <c r="A11484" s="389" t="s">
        <v>575</v>
      </c>
      <c r="B11484" s="389" t="s">
        <v>517</v>
      </c>
      <c r="C11484" s="389">
        <v>71.389781089400003</v>
      </c>
      <c r="D11484" s="389" t="s">
        <v>326</v>
      </c>
      <c r="E11484" s="389" t="s">
        <v>652</v>
      </c>
      <c r="F11484" s="389" t="s">
        <v>326</v>
      </c>
      <c r="G11484" s="389" t="s">
        <v>649</v>
      </c>
    </row>
    <row r="11485" spans="1:7">
      <c r="A11485" s="389" t="s">
        <v>574</v>
      </c>
      <c r="B11485" s="389" t="s">
        <v>517</v>
      </c>
      <c r="C11485" s="389">
        <v>11.8621350839</v>
      </c>
      <c r="D11485" s="389" t="s">
        <v>326</v>
      </c>
      <c r="E11485" s="389" t="s">
        <v>652</v>
      </c>
      <c r="F11485" s="389" t="s">
        <v>326</v>
      </c>
      <c r="G11485" s="389" t="s">
        <v>649</v>
      </c>
    </row>
    <row r="11486" spans="1:7">
      <c r="A11486" s="389" t="s">
        <v>525</v>
      </c>
      <c r="B11486" s="389" t="s">
        <v>517</v>
      </c>
      <c r="C11486" s="389">
        <v>8.7189837936500005</v>
      </c>
      <c r="D11486" s="389" t="s">
        <v>326</v>
      </c>
      <c r="E11486" s="389" t="s">
        <v>652</v>
      </c>
      <c r="F11486" s="389" t="s">
        <v>326</v>
      </c>
      <c r="G11486" s="389" t="s">
        <v>649</v>
      </c>
    </row>
    <row r="11487" spans="1:7">
      <c r="A11487" s="389" t="s">
        <v>568</v>
      </c>
      <c r="B11487" s="389" t="s">
        <v>517</v>
      </c>
      <c r="C11487" s="389">
        <v>8.7189837936500005</v>
      </c>
      <c r="D11487" s="389" t="s">
        <v>326</v>
      </c>
      <c r="E11487" s="389" t="s">
        <v>652</v>
      </c>
      <c r="F11487" s="389" t="s">
        <v>326</v>
      </c>
      <c r="G11487" s="389" t="s">
        <v>649</v>
      </c>
    </row>
    <row r="11488" spans="1:7">
      <c r="A11488" s="389" t="s">
        <v>514</v>
      </c>
      <c r="B11488" s="389" t="s">
        <v>517</v>
      </c>
      <c r="C11488" s="389">
        <v>19.205275174000001</v>
      </c>
      <c r="D11488" s="389" t="s">
        <v>326</v>
      </c>
      <c r="E11488" s="389" t="s">
        <v>652</v>
      </c>
      <c r="F11488" s="389" t="s">
        <v>326</v>
      </c>
      <c r="G11488" s="389" t="s">
        <v>649</v>
      </c>
    </row>
    <row r="11489" spans="1:7">
      <c r="A11489" s="389" t="s">
        <v>514</v>
      </c>
      <c r="B11489" s="389" t="s">
        <v>517</v>
      </c>
      <c r="C11489" s="389">
        <v>19.205275174000001</v>
      </c>
      <c r="D11489" s="389" t="s">
        <v>326</v>
      </c>
      <c r="E11489" s="389" t="s">
        <v>652</v>
      </c>
      <c r="F11489" s="389" t="s">
        <v>326</v>
      </c>
      <c r="G11489" s="389" t="s">
        <v>649</v>
      </c>
    </row>
    <row r="11490" spans="1:7">
      <c r="A11490" s="389" t="s">
        <v>535</v>
      </c>
      <c r="B11490" s="389" t="s">
        <v>517</v>
      </c>
      <c r="C11490" s="389">
        <v>13.814585767900001</v>
      </c>
      <c r="D11490" s="389" t="s">
        <v>326</v>
      </c>
      <c r="E11490" s="389" t="s">
        <v>652</v>
      </c>
      <c r="F11490" s="389" t="s">
        <v>326</v>
      </c>
      <c r="G11490" s="389" t="s">
        <v>649</v>
      </c>
    </row>
    <row r="11491" spans="1:7">
      <c r="A11491" s="389" t="s">
        <v>581</v>
      </c>
      <c r="B11491" s="389" t="s">
        <v>517</v>
      </c>
      <c r="C11491" s="389">
        <v>15.636846684</v>
      </c>
      <c r="D11491" s="389" t="s">
        <v>326</v>
      </c>
      <c r="E11491" s="389" t="s">
        <v>652</v>
      </c>
      <c r="F11491" s="389" t="s">
        <v>326</v>
      </c>
      <c r="G11491" s="389" t="s">
        <v>649</v>
      </c>
    </row>
    <row r="11492" spans="1:7">
      <c r="A11492" s="389" t="s">
        <v>581</v>
      </c>
      <c r="B11492" s="389" t="s">
        <v>517</v>
      </c>
      <c r="C11492" s="389">
        <v>11.3225776283999</v>
      </c>
      <c r="D11492" s="389" t="s">
        <v>326</v>
      </c>
      <c r="E11492" s="389" t="s">
        <v>652</v>
      </c>
      <c r="F11492" s="389" t="s">
        <v>326</v>
      </c>
      <c r="G11492" s="389" t="s">
        <v>649</v>
      </c>
    </row>
    <row r="11493" spans="1:7">
      <c r="A11493" s="389" t="s">
        <v>535</v>
      </c>
      <c r="B11493" s="389" t="s">
        <v>517</v>
      </c>
      <c r="C11493" s="389">
        <v>10.7172129871</v>
      </c>
      <c r="D11493" s="389" t="s">
        <v>326</v>
      </c>
      <c r="E11493" s="389" t="s">
        <v>652</v>
      </c>
      <c r="F11493" s="389" t="s">
        <v>326</v>
      </c>
      <c r="G11493" s="389" t="s">
        <v>649</v>
      </c>
    </row>
    <row r="11494" spans="1:7">
      <c r="A11494" s="389" t="s">
        <v>574</v>
      </c>
      <c r="B11494" s="389" t="s">
        <v>517</v>
      </c>
      <c r="C11494" s="389">
        <v>9.4797537225100008</v>
      </c>
      <c r="D11494" s="389" t="s">
        <v>326</v>
      </c>
      <c r="E11494" s="389" t="s">
        <v>652</v>
      </c>
      <c r="F11494" s="389" t="s">
        <v>326</v>
      </c>
      <c r="G11494" s="389" t="s">
        <v>649</v>
      </c>
    </row>
    <row r="11495" spans="1:7">
      <c r="A11495" s="389" t="s">
        <v>563</v>
      </c>
      <c r="B11495" s="389" t="s">
        <v>517</v>
      </c>
      <c r="C11495" s="389">
        <v>6.5876065563399999</v>
      </c>
      <c r="D11495" s="389" t="s">
        <v>326</v>
      </c>
      <c r="E11495" s="389" t="s">
        <v>652</v>
      </c>
      <c r="F11495" s="389" t="s">
        <v>326</v>
      </c>
      <c r="G11495" s="389" t="s">
        <v>649</v>
      </c>
    </row>
    <row r="11496" spans="1:7">
      <c r="A11496" s="389" t="s">
        <v>535</v>
      </c>
      <c r="B11496" s="389" t="s">
        <v>517</v>
      </c>
      <c r="C11496" s="389">
        <v>5.13876532945</v>
      </c>
      <c r="D11496" s="389" t="s">
        <v>326</v>
      </c>
      <c r="E11496" s="389" t="s">
        <v>652</v>
      </c>
      <c r="F11496" s="389" t="s">
        <v>326</v>
      </c>
      <c r="G11496" s="389" t="s">
        <v>649</v>
      </c>
    </row>
    <row r="11497" spans="1:7">
      <c r="A11497" s="389" t="s">
        <v>534</v>
      </c>
      <c r="B11497" s="389" t="s">
        <v>517</v>
      </c>
      <c r="C11497" s="389">
        <v>16.590134313099899</v>
      </c>
      <c r="D11497" s="389" t="s">
        <v>326</v>
      </c>
      <c r="E11497" s="389" t="s">
        <v>652</v>
      </c>
      <c r="F11497" s="389" t="s">
        <v>326</v>
      </c>
      <c r="G11497" s="389" t="s">
        <v>649</v>
      </c>
    </row>
    <row r="11498" spans="1:7">
      <c r="A11498" s="389" t="s">
        <v>541</v>
      </c>
      <c r="B11498" s="389" t="s">
        <v>517</v>
      </c>
      <c r="C11498" s="389">
        <v>16.590134313099899</v>
      </c>
      <c r="D11498" s="389" t="s">
        <v>326</v>
      </c>
      <c r="E11498" s="389" t="s">
        <v>652</v>
      </c>
      <c r="F11498" s="389" t="s">
        <v>326</v>
      </c>
      <c r="G11498" s="389" t="s">
        <v>649</v>
      </c>
    </row>
    <row r="11499" spans="1:7">
      <c r="A11499" s="389" t="s">
        <v>575</v>
      </c>
      <c r="B11499" s="389" t="s">
        <v>517</v>
      </c>
      <c r="C11499" s="389">
        <v>16.590134313099899</v>
      </c>
      <c r="D11499" s="389" t="s">
        <v>326</v>
      </c>
      <c r="E11499" s="389" t="s">
        <v>652</v>
      </c>
      <c r="F11499" s="389" t="s">
        <v>326</v>
      </c>
      <c r="G11499" s="389" t="s">
        <v>649</v>
      </c>
    </row>
    <row r="11500" spans="1:7">
      <c r="A11500" s="389" t="s">
        <v>578</v>
      </c>
      <c r="B11500" s="389" t="s">
        <v>517</v>
      </c>
      <c r="C11500" s="389">
        <v>9.6792956166300002</v>
      </c>
      <c r="D11500" s="389" t="s">
        <v>326</v>
      </c>
      <c r="E11500" s="389" t="s">
        <v>652</v>
      </c>
      <c r="F11500" s="389" t="s">
        <v>326</v>
      </c>
      <c r="G11500" s="389" t="s">
        <v>649</v>
      </c>
    </row>
    <row r="11501" spans="1:7">
      <c r="A11501" s="389" t="s">
        <v>578</v>
      </c>
      <c r="B11501" s="389" t="s">
        <v>517</v>
      </c>
      <c r="C11501" s="389">
        <v>9.6792956166300002</v>
      </c>
      <c r="D11501" s="389" t="s">
        <v>326</v>
      </c>
      <c r="E11501" s="389" t="s">
        <v>652</v>
      </c>
      <c r="F11501" s="389" t="s">
        <v>326</v>
      </c>
      <c r="G11501" s="389" t="s">
        <v>649</v>
      </c>
    </row>
    <row r="11502" spans="1:7">
      <c r="A11502" s="389" t="s">
        <v>581</v>
      </c>
      <c r="B11502" s="389" t="s">
        <v>517</v>
      </c>
      <c r="C11502" s="389">
        <v>4.7914164299399999</v>
      </c>
      <c r="D11502" s="389" t="s">
        <v>326</v>
      </c>
      <c r="E11502" s="389" t="s">
        <v>652</v>
      </c>
      <c r="F11502" s="389" t="s">
        <v>326</v>
      </c>
      <c r="G11502" s="389" t="s">
        <v>649</v>
      </c>
    </row>
    <row r="11503" spans="1:7">
      <c r="A11503" s="389" t="s">
        <v>526</v>
      </c>
      <c r="B11503" s="389" t="s">
        <v>517</v>
      </c>
      <c r="C11503" s="389">
        <v>6.6314100654899999</v>
      </c>
      <c r="D11503" s="389" t="s">
        <v>326</v>
      </c>
      <c r="E11503" s="389" t="s">
        <v>652</v>
      </c>
      <c r="F11503" s="389" t="s">
        <v>326</v>
      </c>
      <c r="G11503" s="389" t="s">
        <v>649</v>
      </c>
    </row>
    <row r="11504" spans="1:7">
      <c r="A11504" s="389" t="s">
        <v>514</v>
      </c>
      <c r="B11504" s="389" t="s">
        <v>517</v>
      </c>
      <c r="C11504" s="389">
        <v>7.2049616860199999</v>
      </c>
      <c r="D11504" s="389" t="s">
        <v>326</v>
      </c>
      <c r="E11504" s="389" t="s">
        <v>652</v>
      </c>
      <c r="F11504" s="389" t="s">
        <v>326</v>
      </c>
      <c r="G11504" s="389" t="s">
        <v>649</v>
      </c>
    </row>
    <row r="11505" spans="1:7">
      <c r="A11505" s="389" t="s">
        <v>514</v>
      </c>
      <c r="B11505" s="389" t="s">
        <v>517</v>
      </c>
      <c r="C11505" s="389">
        <v>7.2049616860199999</v>
      </c>
      <c r="D11505" s="389" t="s">
        <v>326</v>
      </c>
      <c r="E11505" s="389" t="s">
        <v>652</v>
      </c>
      <c r="F11505" s="389" t="s">
        <v>326</v>
      </c>
      <c r="G11505" s="389" t="s">
        <v>649</v>
      </c>
    </row>
    <row r="11506" spans="1:7">
      <c r="A11506" s="389" t="s">
        <v>526</v>
      </c>
      <c r="B11506" s="389" t="s">
        <v>517</v>
      </c>
      <c r="C11506" s="389">
        <v>18.425742549399899</v>
      </c>
      <c r="D11506" s="389" t="s">
        <v>326</v>
      </c>
      <c r="E11506" s="389" t="s">
        <v>652</v>
      </c>
      <c r="F11506" s="389" t="s">
        <v>326</v>
      </c>
      <c r="G11506" s="389" t="s">
        <v>649</v>
      </c>
    </row>
    <row r="11507" spans="1:7">
      <c r="A11507" s="389" t="s">
        <v>526</v>
      </c>
      <c r="B11507" s="389" t="s">
        <v>517</v>
      </c>
      <c r="C11507" s="389">
        <v>18.425742549399899</v>
      </c>
      <c r="D11507" s="389" t="s">
        <v>326</v>
      </c>
      <c r="E11507" s="389" t="s">
        <v>652</v>
      </c>
      <c r="F11507" s="389" t="s">
        <v>326</v>
      </c>
      <c r="G11507" s="389" t="s">
        <v>649</v>
      </c>
    </row>
    <row r="11508" spans="1:7">
      <c r="A11508" s="389" t="s">
        <v>569</v>
      </c>
      <c r="B11508" s="389" t="s">
        <v>517</v>
      </c>
      <c r="C11508" s="389">
        <v>18.425742549399899</v>
      </c>
      <c r="D11508" s="389" t="s">
        <v>326</v>
      </c>
      <c r="E11508" s="389" t="s">
        <v>652</v>
      </c>
      <c r="F11508" s="389" t="s">
        <v>326</v>
      </c>
      <c r="G11508" s="389" t="s">
        <v>649</v>
      </c>
    </row>
    <row r="11509" spans="1:7">
      <c r="A11509" s="389" t="s">
        <v>569</v>
      </c>
      <c r="B11509" s="389" t="s">
        <v>517</v>
      </c>
      <c r="C11509" s="389">
        <v>18.425742549399899</v>
      </c>
      <c r="D11509" s="389" t="s">
        <v>326</v>
      </c>
      <c r="E11509" s="389" t="s">
        <v>652</v>
      </c>
      <c r="F11509" s="389" t="s">
        <v>326</v>
      </c>
      <c r="G11509" s="389" t="s">
        <v>649</v>
      </c>
    </row>
    <row r="11510" spans="1:7">
      <c r="A11510" s="389" t="s">
        <v>535</v>
      </c>
      <c r="B11510" s="389" t="s">
        <v>517</v>
      </c>
      <c r="C11510" s="389">
        <v>9.4944850718199998</v>
      </c>
      <c r="D11510" s="389" t="s">
        <v>326</v>
      </c>
      <c r="E11510" s="389" t="s">
        <v>652</v>
      </c>
      <c r="F11510" s="389" t="s">
        <v>326</v>
      </c>
      <c r="G11510" s="389" t="s">
        <v>649</v>
      </c>
    </row>
    <row r="11511" spans="1:7">
      <c r="A11511" s="389" t="s">
        <v>525</v>
      </c>
      <c r="B11511" s="389" t="s">
        <v>517</v>
      </c>
      <c r="C11511" s="389">
        <v>12.0355498032</v>
      </c>
      <c r="D11511" s="389" t="s">
        <v>326</v>
      </c>
      <c r="E11511" s="389" t="s">
        <v>652</v>
      </c>
      <c r="F11511" s="389" t="s">
        <v>326</v>
      </c>
      <c r="G11511" s="389" t="s">
        <v>649</v>
      </c>
    </row>
    <row r="11512" spans="1:7">
      <c r="A11512" s="389" t="s">
        <v>568</v>
      </c>
      <c r="B11512" s="389" t="s">
        <v>517</v>
      </c>
      <c r="C11512" s="389">
        <v>12.0355498032</v>
      </c>
      <c r="D11512" s="389" t="s">
        <v>326</v>
      </c>
      <c r="E11512" s="389" t="s">
        <v>652</v>
      </c>
      <c r="F11512" s="389" t="s">
        <v>326</v>
      </c>
      <c r="G11512" s="389" t="s">
        <v>649</v>
      </c>
    </row>
    <row r="11513" spans="1:7">
      <c r="A11513" s="389" t="s">
        <v>535</v>
      </c>
      <c r="B11513" s="389" t="s">
        <v>517</v>
      </c>
      <c r="C11513" s="389">
        <v>6.2996093735300001</v>
      </c>
      <c r="D11513" s="389" t="s">
        <v>326</v>
      </c>
      <c r="E11513" s="389" t="s">
        <v>652</v>
      </c>
      <c r="F11513" s="389" t="s">
        <v>326</v>
      </c>
      <c r="G11513" s="389" t="s">
        <v>649</v>
      </c>
    </row>
    <row r="11514" spans="1:7">
      <c r="A11514" s="389" t="s">
        <v>534</v>
      </c>
      <c r="B11514" s="389" t="s">
        <v>517</v>
      </c>
      <c r="C11514" s="389">
        <v>14.279298923800001</v>
      </c>
      <c r="D11514" s="389" t="s">
        <v>326</v>
      </c>
      <c r="E11514" s="389" t="s">
        <v>652</v>
      </c>
      <c r="F11514" s="389" t="s">
        <v>326</v>
      </c>
      <c r="G11514" s="389" t="s">
        <v>649</v>
      </c>
    </row>
    <row r="11515" spans="1:7">
      <c r="A11515" s="389" t="s">
        <v>538</v>
      </c>
      <c r="B11515" s="389" t="s">
        <v>517</v>
      </c>
      <c r="C11515" s="389">
        <v>14.279298923800001</v>
      </c>
      <c r="D11515" s="389" t="s">
        <v>326</v>
      </c>
      <c r="E11515" s="389" t="s">
        <v>652</v>
      </c>
      <c r="F11515" s="389" t="s">
        <v>326</v>
      </c>
      <c r="G11515" s="389" t="s">
        <v>649</v>
      </c>
    </row>
    <row r="11516" spans="1:7">
      <c r="A11516" s="389" t="s">
        <v>541</v>
      </c>
      <c r="B11516" s="389" t="s">
        <v>517</v>
      </c>
      <c r="C11516" s="389">
        <v>14.279298923800001</v>
      </c>
      <c r="D11516" s="389" t="s">
        <v>326</v>
      </c>
      <c r="E11516" s="389" t="s">
        <v>652</v>
      </c>
      <c r="F11516" s="389" t="s">
        <v>326</v>
      </c>
      <c r="G11516" s="389" t="s">
        <v>649</v>
      </c>
    </row>
    <row r="11517" spans="1:7">
      <c r="A11517" s="389" t="s">
        <v>575</v>
      </c>
      <c r="B11517" s="389" t="s">
        <v>517</v>
      </c>
      <c r="C11517" s="389">
        <v>14.279298923800001</v>
      </c>
      <c r="D11517" s="389" t="s">
        <v>326</v>
      </c>
      <c r="E11517" s="389" t="s">
        <v>652</v>
      </c>
      <c r="F11517" s="389" t="s">
        <v>326</v>
      </c>
      <c r="G11517" s="389" t="s">
        <v>649</v>
      </c>
    </row>
    <row r="11518" spans="1:7">
      <c r="A11518" s="389" t="s">
        <v>575</v>
      </c>
      <c r="B11518" s="389" t="s">
        <v>517</v>
      </c>
      <c r="C11518" s="389">
        <v>14.279298923800001</v>
      </c>
      <c r="D11518" s="389" t="s">
        <v>326</v>
      </c>
      <c r="E11518" s="389" t="s">
        <v>652</v>
      </c>
      <c r="F11518" s="389" t="s">
        <v>326</v>
      </c>
      <c r="G11518" s="389" t="s">
        <v>649</v>
      </c>
    </row>
    <row r="11519" spans="1:7">
      <c r="A11519" s="389" t="s">
        <v>535</v>
      </c>
      <c r="B11519" s="389" t="s">
        <v>517</v>
      </c>
      <c r="C11519" s="389">
        <v>29.0751049319</v>
      </c>
      <c r="D11519" s="389" t="s">
        <v>326</v>
      </c>
      <c r="E11519" s="389" t="s">
        <v>652</v>
      </c>
      <c r="F11519" s="389" t="s">
        <v>326</v>
      </c>
      <c r="G11519" s="389" t="s">
        <v>649</v>
      </c>
    </row>
    <row r="11520" spans="1:7">
      <c r="A11520" s="389" t="s">
        <v>535</v>
      </c>
      <c r="B11520" s="389" t="s">
        <v>517</v>
      </c>
      <c r="C11520" s="389">
        <v>24.624539233099899</v>
      </c>
      <c r="D11520" s="389" t="s">
        <v>326</v>
      </c>
      <c r="E11520" s="389" t="s">
        <v>652</v>
      </c>
      <c r="F11520" s="389" t="s">
        <v>326</v>
      </c>
      <c r="G11520" s="389" t="s">
        <v>649</v>
      </c>
    </row>
    <row r="11521" spans="1:7">
      <c r="A11521" s="389" t="s">
        <v>574</v>
      </c>
      <c r="B11521" s="389" t="s">
        <v>517</v>
      </c>
      <c r="C11521" s="389">
        <v>14.5000314361</v>
      </c>
      <c r="D11521" s="389" t="s">
        <v>326</v>
      </c>
      <c r="E11521" s="389" t="s">
        <v>652</v>
      </c>
      <c r="F11521" s="389" t="s">
        <v>326</v>
      </c>
      <c r="G11521" s="389" t="s">
        <v>649</v>
      </c>
    </row>
    <row r="11522" spans="1:7">
      <c r="A11522" s="389" t="s">
        <v>534</v>
      </c>
      <c r="B11522" s="389" t="s">
        <v>517</v>
      </c>
      <c r="C11522" s="389">
        <v>4.0279415805000003</v>
      </c>
      <c r="D11522" s="389" t="s">
        <v>326</v>
      </c>
      <c r="E11522" s="389" t="s">
        <v>652</v>
      </c>
      <c r="F11522" s="389" t="s">
        <v>326</v>
      </c>
      <c r="G11522" s="389" t="s">
        <v>649</v>
      </c>
    </row>
    <row r="11523" spans="1:7">
      <c r="A11523" s="389" t="s">
        <v>541</v>
      </c>
      <c r="B11523" s="389" t="s">
        <v>517</v>
      </c>
      <c r="C11523" s="389">
        <v>4.0279415805000003</v>
      </c>
      <c r="D11523" s="389" t="s">
        <v>326</v>
      </c>
      <c r="E11523" s="389" t="s">
        <v>652</v>
      </c>
      <c r="F11523" s="389" t="s">
        <v>326</v>
      </c>
      <c r="G11523" s="389" t="s">
        <v>649</v>
      </c>
    </row>
    <row r="11524" spans="1:7">
      <c r="A11524" s="389" t="s">
        <v>581</v>
      </c>
      <c r="B11524" s="389" t="s">
        <v>517</v>
      </c>
      <c r="C11524" s="389">
        <v>23.196899531</v>
      </c>
      <c r="D11524" s="389" t="s">
        <v>326</v>
      </c>
      <c r="E11524" s="389" t="s">
        <v>652</v>
      </c>
      <c r="F11524" s="389" t="s">
        <v>326</v>
      </c>
      <c r="G11524" s="389" t="s">
        <v>649</v>
      </c>
    </row>
    <row r="11525" spans="1:7">
      <c r="A11525" s="389" t="s">
        <v>570</v>
      </c>
      <c r="B11525" s="389" t="s">
        <v>517</v>
      </c>
      <c r="C11525" s="389">
        <v>6.5879388730999997</v>
      </c>
      <c r="D11525" s="389" t="s">
        <v>326</v>
      </c>
      <c r="E11525" s="389" t="s">
        <v>652</v>
      </c>
      <c r="F11525" s="389" t="s">
        <v>326</v>
      </c>
      <c r="G11525" s="389" t="s">
        <v>649</v>
      </c>
    </row>
    <row r="11526" spans="1:7">
      <c r="A11526" s="389" t="s">
        <v>570</v>
      </c>
      <c r="B11526" s="389" t="s">
        <v>517</v>
      </c>
      <c r="C11526" s="389">
        <v>6.5879388730999997</v>
      </c>
      <c r="D11526" s="389" t="s">
        <v>326</v>
      </c>
      <c r="E11526" s="389" t="s">
        <v>652</v>
      </c>
      <c r="F11526" s="389" t="s">
        <v>326</v>
      </c>
      <c r="G11526" s="389" t="s">
        <v>649</v>
      </c>
    </row>
    <row r="11527" spans="1:7">
      <c r="A11527" s="389" t="s">
        <v>570</v>
      </c>
      <c r="B11527" s="389" t="s">
        <v>517</v>
      </c>
      <c r="C11527" s="389">
        <v>6.5879388730999997</v>
      </c>
      <c r="D11527" s="389" t="s">
        <v>326</v>
      </c>
      <c r="E11527" s="389" t="s">
        <v>652</v>
      </c>
      <c r="F11527" s="389" t="s">
        <v>326</v>
      </c>
      <c r="G11527" s="389" t="s">
        <v>649</v>
      </c>
    </row>
    <row r="11528" spans="1:7">
      <c r="A11528" s="389" t="s">
        <v>581</v>
      </c>
      <c r="B11528" s="389" t="s">
        <v>517</v>
      </c>
      <c r="C11528" s="389">
        <v>24.286429830300001</v>
      </c>
      <c r="D11528" s="389" t="s">
        <v>326</v>
      </c>
      <c r="E11528" s="389" t="s">
        <v>652</v>
      </c>
      <c r="F11528" s="389" t="s">
        <v>326</v>
      </c>
      <c r="G11528" s="389" t="s">
        <v>649</v>
      </c>
    </row>
    <row r="11529" spans="1:7">
      <c r="A11529" s="389" t="s">
        <v>581</v>
      </c>
      <c r="B11529" s="389" t="s">
        <v>517</v>
      </c>
      <c r="C11529" s="389">
        <v>24.286429830300001</v>
      </c>
      <c r="D11529" s="389" t="s">
        <v>326</v>
      </c>
      <c r="E11529" s="389" t="s">
        <v>652</v>
      </c>
      <c r="F11529" s="389" t="s">
        <v>326</v>
      </c>
      <c r="G11529" s="389" t="s">
        <v>649</v>
      </c>
    </row>
    <row r="11530" spans="1:7">
      <c r="A11530" s="389" t="s">
        <v>534</v>
      </c>
      <c r="B11530" s="389" t="s">
        <v>517</v>
      </c>
      <c r="C11530" s="389">
        <v>5.6102271952700002</v>
      </c>
      <c r="D11530" s="389" t="s">
        <v>326</v>
      </c>
      <c r="E11530" s="389" t="s">
        <v>652</v>
      </c>
      <c r="F11530" s="389" t="s">
        <v>326</v>
      </c>
      <c r="G11530" s="389" t="s">
        <v>649</v>
      </c>
    </row>
    <row r="11531" spans="1:7">
      <c r="A11531" s="389" t="s">
        <v>541</v>
      </c>
      <c r="B11531" s="389" t="s">
        <v>517</v>
      </c>
      <c r="C11531" s="389">
        <v>5.6102271952700002</v>
      </c>
      <c r="D11531" s="389" t="s">
        <v>326</v>
      </c>
      <c r="E11531" s="389" t="s">
        <v>652</v>
      </c>
      <c r="F11531" s="389" t="s">
        <v>326</v>
      </c>
      <c r="G11531" s="389" t="s">
        <v>649</v>
      </c>
    </row>
    <row r="11532" spans="1:7">
      <c r="A11532" s="389" t="s">
        <v>535</v>
      </c>
      <c r="B11532" s="389" t="s">
        <v>517</v>
      </c>
      <c r="C11532" s="389">
        <v>18.1246766943</v>
      </c>
      <c r="D11532" s="389" t="s">
        <v>326</v>
      </c>
      <c r="E11532" s="389" t="s">
        <v>652</v>
      </c>
      <c r="F11532" s="389" t="s">
        <v>326</v>
      </c>
      <c r="G11532" s="389" t="s">
        <v>649</v>
      </c>
    </row>
    <row r="11533" spans="1:7">
      <c r="A11533" s="389" t="s">
        <v>559</v>
      </c>
      <c r="B11533" s="389" t="s">
        <v>517</v>
      </c>
      <c r="C11533" s="389">
        <v>19.599510525500001</v>
      </c>
      <c r="D11533" s="389" t="s">
        <v>326</v>
      </c>
      <c r="E11533" s="389" t="s">
        <v>652</v>
      </c>
      <c r="F11533" s="389" t="s">
        <v>326</v>
      </c>
      <c r="G11533" s="389" t="s">
        <v>649</v>
      </c>
    </row>
    <row r="11534" spans="1:7">
      <c r="A11534" s="389" t="s">
        <v>535</v>
      </c>
      <c r="B11534" s="389" t="s">
        <v>517</v>
      </c>
      <c r="C11534" s="389">
        <v>6.9679497959100001</v>
      </c>
      <c r="D11534" s="389" t="s">
        <v>326</v>
      </c>
      <c r="E11534" s="389" t="s">
        <v>652</v>
      </c>
      <c r="F11534" s="389" t="s">
        <v>326</v>
      </c>
      <c r="G11534" s="389" t="s">
        <v>649</v>
      </c>
    </row>
    <row r="11535" spans="1:7">
      <c r="A11535" s="389" t="s">
        <v>581</v>
      </c>
      <c r="B11535" s="389" t="s">
        <v>517</v>
      </c>
      <c r="C11535" s="389">
        <v>13.7273982269</v>
      </c>
      <c r="D11535" s="389" t="s">
        <v>326</v>
      </c>
      <c r="E11535" s="389" t="s">
        <v>652</v>
      </c>
      <c r="F11535" s="389" t="s">
        <v>326</v>
      </c>
      <c r="G11535" s="389" t="s">
        <v>649</v>
      </c>
    </row>
    <row r="11536" spans="1:7">
      <c r="A11536" s="389" t="s">
        <v>525</v>
      </c>
      <c r="B11536" s="389" t="s">
        <v>517</v>
      </c>
      <c r="C11536" s="389">
        <v>5.1995794815799998</v>
      </c>
      <c r="D11536" s="389" t="s">
        <v>326</v>
      </c>
      <c r="E11536" s="389" t="s">
        <v>652</v>
      </c>
      <c r="F11536" s="389" t="s">
        <v>326</v>
      </c>
      <c r="G11536" s="389" t="s">
        <v>649</v>
      </c>
    </row>
    <row r="11537" spans="1:7">
      <c r="A11537" s="389" t="s">
        <v>568</v>
      </c>
      <c r="B11537" s="389" t="s">
        <v>517</v>
      </c>
      <c r="C11537" s="389">
        <v>5.1995794815799998</v>
      </c>
      <c r="D11537" s="389" t="s">
        <v>326</v>
      </c>
      <c r="E11537" s="389" t="s">
        <v>652</v>
      </c>
      <c r="F11537" s="389" t="s">
        <v>326</v>
      </c>
      <c r="G11537" s="389" t="s">
        <v>649</v>
      </c>
    </row>
    <row r="11538" spans="1:7">
      <c r="A11538" s="389" t="s">
        <v>559</v>
      </c>
      <c r="B11538" s="389" t="s">
        <v>517</v>
      </c>
      <c r="C11538" s="389">
        <v>6.1187588976200002</v>
      </c>
      <c r="D11538" s="389" t="s">
        <v>326</v>
      </c>
      <c r="E11538" s="389" t="s">
        <v>652</v>
      </c>
      <c r="F11538" s="389" t="s">
        <v>326</v>
      </c>
      <c r="G11538" s="389" t="s">
        <v>649</v>
      </c>
    </row>
    <row r="11539" spans="1:7">
      <c r="A11539" s="389" t="s">
        <v>581</v>
      </c>
      <c r="B11539" s="389" t="s">
        <v>517</v>
      </c>
      <c r="C11539" s="389">
        <v>23.1062630244</v>
      </c>
      <c r="D11539" s="389" t="s">
        <v>326</v>
      </c>
      <c r="E11539" s="389" t="s">
        <v>652</v>
      </c>
      <c r="F11539" s="389" t="s">
        <v>326</v>
      </c>
      <c r="G11539" s="389" t="s">
        <v>649</v>
      </c>
    </row>
    <row r="11540" spans="1:7">
      <c r="A11540" s="389" t="s">
        <v>535</v>
      </c>
      <c r="B11540" s="389" t="s">
        <v>517</v>
      </c>
      <c r="C11540" s="389">
        <v>6.4285265801999998</v>
      </c>
      <c r="D11540" s="389" t="s">
        <v>326</v>
      </c>
      <c r="E11540" s="389" t="s">
        <v>652</v>
      </c>
      <c r="F11540" s="389" t="s">
        <v>326</v>
      </c>
      <c r="G11540" s="389" t="s">
        <v>649</v>
      </c>
    </row>
    <row r="11541" spans="1:7">
      <c r="A11541" s="389" t="s">
        <v>559</v>
      </c>
      <c r="B11541" s="389" t="s">
        <v>517</v>
      </c>
      <c r="C11541" s="389">
        <v>24.644364734300002</v>
      </c>
      <c r="D11541" s="389" t="s">
        <v>326</v>
      </c>
      <c r="E11541" s="389" t="s">
        <v>652</v>
      </c>
      <c r="F11541" s="389" t="s">
        <v>326</v>
      </c>
      <c r="G11541" s="389" t="s">
        <v>649</v>
      </c>
    </row>
    <row r="11542" spans="1:7">
      <c r="A11542" s="389" t="s">
        <v>559</v>
      </c>
      <c r="B11542" s="389" t="s">
        <v>517</v>
      </c>
      <c r="C11542" s="389">
        <v>24.644364734300002</v>
      </c>
      <c r="D11542" s="389" t="s">
        <v>326</v>
      </c>
      <c r="E11542" s="389" t="s">
        <v>652</v>
      </c>
      <c r="F11542" s="389" t="s">
        <v>326</v>
      </c>
      <c r="G11542" s="389" t="s">
        <v>649</v>
      </c>
    </row>
    <row r="11543" spans="1:7">
      <c r="A11543" s="389" t="s">
        <v>581</v>
      </c>
      <c r="B11543" s="389" t="s">
        <v>517</v>
      </c>
      <c r="C11543" s="389">
        <v>24.644364734300002</v>
      </c>
      <c r="D11543" s="389" t="s">
        <v>326</v>
      </c>
      <c r="E11543" s="389" t="s">
        <v>652</v>
      </c>
      <c r="F11543" s="389" t="s">
        <v>326</v>
      </c>
      <c r="G11543" s="389" t="s">
        <v>649</v>
      </c>
    </row>
    <row r="11544" spans="1:7">
      <c r="A11544" s="389" t="s">
        <v>574</v>
      </c>
      <c r="B11544" s="389" t="s">
        <v>517</v>
      </c>
      <c r="C11544" s="389">
        <v>24.644364734300002</v>
      </c>
      <c r="D11544" s="389" t="s">
        <v>326</v>
      </c>
      <c r="E11544" s="389" t="s">
        <v>652</v>
      </c>
      <c r="F11544" s="389" t="s">
        <v>326</v>
      </c>
      <c r="G11544" s="389" t="s">
        <v>649</v>
      </c>
    </row>
    <row r="11545" spans="1:7">
      <c r="A11545" s="389" t="s">
        <v>574</v>
      </c>
      <c r="B11545" s="389" t="s">
        <v>517</v>
      </c>
      <c r="C11545" s="389">
        <v>24.644364734300002</v>
      </c>
      <c r="D11545" s="389" t="s">
        <v>326</v>
      </c>
      <c r="E11545" s="389" t="s">
        <v>652</v>
      </c>
      <c r="F11545" s="389" t="s">
        <v>326</v>
      </c>
      <c r="G11545" s="389" t="s">
        <v>649</v>
      </c>
    </row>
    <row r="11546" spans="1:7">
      <c r="A11546" s="389" t="s">
        <v>543</v>
      </c>
      <c r="B11546" s="389" t="s">
        <v>517</v>
      </c>
      <c r="C11546" s="389">
        <v>18.980031314800001</v>
      </c>
      <c r="D11546" s="389" t="s">
        <v>326</v>
      </c>
      <c r="E11546" s="389" t="s">
        <v>652</v>
      </c>
      <c r="F11546" s="389" t="s">
        <v>326</v>
      </c>
      <c r="G11546" s="389" t="s">
        <v>649</v>
      </c>
    </row>
    <row r="11547" spans="1:7">
      <c r="A11547" s="389" t="s">
        <v>578</v>
      </c>
      <c r="B11547" s="389" t="s">
        <v>517</v>
      </c>
      <c r="C11547" s="389">
        <v>26.6888377163</v>
      </c>
      <c r="D11547" s="389" t="s">
        <v>326</v>
      </c>
      <c r="E11547" s="389" t="s">
        <v>652</v>
      </c>
      <c r="F11547" s="389" t="s">
        <v>326</v>
      </c>
      <c r="G11547" s="389" t="s">
        <v>649</v>
      </c>
    </row>
    <row r="11548" spans="1:7">
      <c r="A11548" s="389" t="s">
        <v>578</v>
      </c>
      <c r="B11548" s="389" t="s">
        <v>517</v>
      </c>
      <c r="C11548" s="389">
        <v>26.6888377163</v>
      </c>
      <c r="D11548" s="389" t="s">
        <v>326</v>
      </c>
      <c r="E11548" s="389" t="s">
        <v>652</v>
      </c>
      <c r="F11548" s="389" t="s">
        <v>326</v>
      </c>
      <c r="G11548" s="389" t="s">
        <v>649</v>
      </c>
    </row>
    <row r="11549" spans="1:7">
      <c r="A11549" s="389" t="s">
        <v>578</v>
      </c>
      <c r="B11549" s="389" t="s">
        <v>517</v>
      </c>
      <c r="C11549" s="389">
        <v>26.6888377163</v>
      </c>
      <c r="D11549" s="389" t="s">
        <v>326</v>
      </c>
      <c r="E11549" s="389" t="s">
        <v>652</v>
      </c>
      <c r="F11549" s="389" t="s">
        <v>326</v>
      </c>
      <c r="G11549" s="389" t="s">
        <v>649</v>
      </c>
    </row>
    <row r="11550" spans="1:7">
      <c r="A11550" s="389" t="s">
        <v>578</v>
      </c>
      <c r="B11550" s="389" t="s">
        <v>517</v>
      </c>
      <c r="C11550" s="389">
        <v>26.6888377163</v>
      </c>
      <c r="D11550" s="389" t="s">
        <v>326</v>
      </c>
      <c r="E11550" s="389" t="s">
        <v>652</v>
      </c>
      <c r="F11550" s="389" t="s">
        <v>326</v>
      </c>
      <c r="G11550" s="389" t="s">
        <v>649</v>
      </c>
    </row>
    <row r="11551" spans="1:7">
      <c r="A11551" s="389" t="s">
        <v>578</v>
      </c>
      <c r="B11551" s="389" t="s">
        <v>517</v>
      </c>
      <c r="C11551" s="389">
        <v>26.6888377163</v>
      </c>
      <c r="D11551" s="389" t="s">
        <v>326</v>
      </c>
      <c r="E11551" s="389" t="s">
        <v>652</v>
      </c>
      <c r="F11551" s="389" t="s">
        <v>326</v>
      </c>
      <c r="G11551" s="389" t="s">
        <v>649</v>
      </c>
    </row>
    <row r="11552" spans="1:7">
      <c r="A11552" s="389" t="s">
        <v>534</v>
      </c>
      <c r="B11552" s="389" t="s">
        <v>517</v>
      </c>
      <c r="C11552" s="389">
        <v>20.3571113283</v>
      </c>
      <c r="D11552" s="389" t="s">
        <v>326</v>
      </c>
      <c r="E11552" s="389" t="s">
        <v>652</v>
      </c>
      <c r="F11552" s="389" t="s">
        <v>326</v>
      </c>
      <c r="G11552" s="389" t="s">
        <v>649</v>
      </c>
    </row>
    <row r="11553" spans="1:7">
      <c r="A11553" s="389" t="s">
        <v>542</v>
      </c>
      <c r="B11553" s="389" t="s">
        <v>517</v>
      </c>
      <c r="C11553" s="389">
        <v>14.0773697597</v>
      </c>
      <c r="D11553" s="389" t="s">
        <v>326</v>
      </c>
      <c r="E11553" s="389" t="s">
        <v>652</v>
      </c>
      <c r="F11553" s="389" t="s">
        <v>326</v>
      </c>
      <c r="G11553" s="389" t="s">
        <v>649</v>
      </c>
    </row>
    <row r="11554" spans="1:7">
      <c r="A11554" s="389" t="s">
        <v>542</v>
      </c>
      <c r="B11554" s="389" t="s">
        <v>517</v>
      </c>
      <c r="C11554" s="389">
        <v>14.0773697597</v>
      </c>
      <c r="D11554" s="389" t="s">
        <v>326</v>
      </c>
      <c r="E11554" s="389" t="s">
        <v>652</v>
      </c>
      <c r="F11554" s="389" t="s">
        <v>326</v>
      </c>
      <c r="G11554" s="389" t="s">
        <v>649</v>
      </c>
    </row>
    <row r="11555" spans="1:7">
      <c r="A11555" s="389" t="s">
        <v>542</v>
      </c>
      <c r="B11555" s="389" t="s">
        <v>517</v>
      </c>
      <c r="C11555" s="389">
        <v>14.0773697597</v>
      </c>
      <c r="D11555" s="389" t="s">
        <v>326</v>
      </c>
      <c r="E11555" s="389" t="s">
        <v>652</v>
      </c>
      <c r="F11555" s="389" t="s">
        <v>326</v>
      </c>
      <c r="G11555" s="389" t="s">
        <v>649</v>
      </c>
    </row>
    <row r="11556" spans="1:7">
      <c r="A11556" s="389" t="s">
        <v>535</v>
      </c>
      <c r="B11556" s="389" t="s">
        <v>517</v>
      </c>
      <c r="C11556" s="389">
        <v>7.4102141387999998</v>
      </c>
      <c r="D11556" s="389" t="s">
        <v>326</v>
      </c>
      <c r="E11556" s="389" t="s">
        <v>652</v>
      </c>
      <c r="F11556" s="389" t="s">
        <v>326</v>
      </c>
      <c r="G11556" s="389" t="s">
        <v>649</v>
      </c>
    </row>
    <row r="11557" spans="1:7">
      <c r="A11557" s="389" t="s">
        <v>535</v>
      </c>
      <c r="B11557" s="389" t="s">
        <v>517</v>
      </c>
      <c r="C11557" s="389">
        <v>7.4102141387999998</v>
      </c>
      <c r="D11557" s="389" t="s">
        <v>326</v>
      </c>
      <c r="E11557" s="389" t="s">
        <v>652</v>
      </c>
      <c r="F11557" s="389" t="s">
        <v>326</v>
      </c>
      <c r="G11557" s="389" t="s">
        <v>649</v>
      </c>
    </row>
    <row r="11558" spans="1:7">
      <c r="A11558" s="389" t="s">
        <v>535</v>
      </c>
      <c r="B11558" s="389" t="s">
        <v>517</v>
      </c>
      <c r="C11558" s="389">
        <v>46.5906140178</v>
      </c>
      <c r="D11558" s="389" t="s">
        <v>326</v>
      </c>
      <c r="E11558" s="389" t="s">
        <v>652</v>
      </c>
      <c r="F11558" s="389" t="s">
        <v>326</v>
      </c>
      <c r="G11558" s="389" t="s">
        <v>649</v>
      </c>
    </row>
    <row r="11559" spans="1:7">
      <c r="A11559" s="389" t="s">
        <v>574</v>
      </c>
      <c r="B11559" s="389" t="s">
        <v>517</v>
      </c>
      <c r="C11559" s="389">
        <v>16.3683595117</v>
      </c>
      <c r="D11559" s="389" t="s">
        <v>326</v>
      </c>
      <c r="E11559" s="389" t="s">
        <v>652</v>
      </c>
      <c r="F11559" s="389" t="s">
        <v>326</v>
      </c>
      <c r="G11559" s="389" t="s">
        <v>649</v>
      </c>
    </row>
    <row r="11560" spans="1:7">
      <c r="A11560" s="389" t="s">
        <v>574</v>
      </c>
      <c r="B11560" s="389" t="s">
        <v>517</v>
      </c>
      <c r="C11560" s="389">
        <v>16.3683595117</v>
      </c>
      <c r="D11560" s="389" t="s">
        <v>326</v>
      </c>
      <c r="E11560" s="389" t="s">
        <v>652</v>
      </c>
      <c r="F11560" s="389" t="s">
        <v>326</v>
      </c>
      <c r="G11560" s="389" t="s">
        <v>649</v>
      </c>
    </row>
    <row r="11561" spans="1:7">
      <c r="A11561" s="389" t="s">
        <v>574</v>
      </c>
      <c r="B11561" s="389" t="s">
        <v>517</v>
      </c>
      <c r="C11561" s="389">
        <v>16.3683595117</v>
      </c>
      <c r="D11561" s="389" t="s">
        <v>326</v>
      </c>
      <c r="E11561" s="389" t="s">
        <v>652</v>
      </c>
      <c r="F11561" s="389" t="s">
        <v>326</v>
      </c>
      <c r="G11561" s="389" t="s">
        <v>649</v>
      </c>
    </row>
    <row r="11562" spans="1:7">
      <c r="A11562" s="389" t="s">
        <v>581</v>
      </c>
      <c r="B11562" s="389" t="s">
        <v>517</v>
      </c>
      <c r="C11562" s="389">
        <v>22.2364627995</v>
      </c>
      <c r="D11562" s="389" t="s">
        <v>326</v>
      </c>
      <c r="E11562" s="389" t="s">
        <v>652</v>
      </c>
      <c r="F11562" s="389" t="s">
        <v>326</v>
      </c>
      <c r="G11562" s="389" t="s">
        <v>649</v>
      </c>
    </row>
    <row r="11563" spans="1:7">
      <c r="A11563" s="389" t="s">
        <v>525</v>
      </c>
      <c r="B11563" s="389" t="s">
        <v>517</v>
      </c>
      <c r="C11563" s="389">
        <v>8.4706560912000004</v>
      </c>
      <c r="D11563" s="389" t="s">
        <v>326</v>
      </c>
      <c r="E11563" s="389" t="s">
        <v>652</v>
      </c>
      <c r="F11563" s="389" t="s">
        <v>326</v>
      </c>
      <c r="G11563" s="389" t="s">
        <v>649</v>
      </c>
    </row>
    <row r="11564" spans="1:7">
      <c r="A11564" s="389" t="s">
        <v>568</v>
      </c>
      <c r="B11564" s="389" t="s">
        <v>517</v>
      </c>
      <c r="C11564" s="389">
        <v>8.4706560912000004</v>
      </c>
      <c r="D11564" s="389" t="s">
        <v>326</v>
      </c>
      <c r="E11564" s="389" t="s">
        <v>652</v>
      </c>
      <c r="F11564" s="389" t="s">
        <v>326</v>
      </c>
      <c r="G11564" s="389" t="s">
        <v>649</v>
      </c>
    </row>
    <row r="11565" spans="1:7">
      <c r="A11565" s="389" t="s">
        <v>535</v>
      </c>
      <c r="B11565" s="389" t="s">
        <v>517</v>
      </c>
      <c r="C11565" s="389">
        <v>17.5840019173</v>
      </c>
      <c r="D11565" s="389" t="s">
        <v>326</v>
      </c>
      <c r="E11565" s="389" t="s">
        <v>652</v>
      </c>
      <c r="F11565" s="389" t="s">
        <v>326</v>
      </c>
      <c r="G11565" s="389" t="s">
        <v>649</v>
      </c>
    </row>
    <row r="11566" spans="1:7">
      <c r="A11566" s="389" t="s">
        <v>581</v>
      </c>
      <c r="B11566" s="389" t="s">
        <v>517</v>
      </c>
      <c r="C11566" s="389">
        <v>17.5055412136999</v>
      </c>
      <c r="D11566" s="389" t="s">
        <v>326</v>
      </c>
      <c r="E11566" s="389" t="s">
        <v>652</v>
      </c>
      <c r="F11566" s="389" t="s">
        <v>326</v>
      </c>
      <c r="G11566" s="389" t="s">
        <v>649</v>
      </c>
    </row>
    <row r="11567" spans="1:7">
      <c r="A11567" s="389" t="s">
        <v>581</v>
      </c>
      <c r="B11567" s="389" t="s">
        <v>517</v>
      </c>
      <c r="C11567" s="389">
        <v>37.237871900800002</v>
      </c>
      <c r="D11567" s="389" t="s">
        <v>326</v>
      </c>
      <c r="E11567" s="389" t="s">
        <v>652</v>
      </c>
      <c r="F11567" s="389" t="s">
        <v>326</v>
      </c>
      <c r="G11567" s="389" t="s">
        <v>649</v>
      </c>
    </row>
    <row r="11568" spans="1:7">
      <c r="A11568" s="389" t="s">
        <v>524</v>
      </c>
      <c r="B11568" s="389" t="s">
        <v>517</v>
      </c>
      <c r="C11568" s="389">
        <v>4.75055656314</v>
      </c>
      <c r="D11568" s="389" t="s">
        <v>326</v>
      </c>
      <c r="E11568" s="389" t="s">
        <v>652</v>
      </c>
      <c r="F11568" s="389" t="s">
        <v>326</v>
      </c>
      <c r="G11568" s="389" t="s">
        <v>649</v>
      </c>
    </row>
    <row r="11569" spans="1:7">
      <c r="A11569" s="389" t="s">
        <v>535</v>
      </c>
      <c r="B11569" s="389" t="s">
        <v>517</v>
      </c>
      <c r="C11569" s="389">
        <v>35.483263237400003</v>
      </c>
      <c r="D11569" s="389" t="s">
        <v>326</v>
      </c>
      <c r="E11569" s="389" t="s">
        <v>652</v>
      </c>
      <c r="F11569" s="389" t="s">
        <v>326</v>
      </c>
      <c r="G11569" s="389" t="s">
        <v>649</v>
      </c>
    </row>
    <row r="11570" spans="1:7">
      <c r="A11570" s="389" t="s">
        <v>535</v>
      </c>
      <c r="B11570" s="389" t="s">
        <v>517</v>
      </c>
      <c r="C11570" s="389">
        <v>28.8832344275</v>
      </c>
      <c r="D11570" s="389" t="s">
        <v>326</v>
      </c>
      <c r="E11570" s="389" t="s">
        <v>652</v>
      </c>
      <c r="F11570" s="389" t="s">
        <v>326</v>
      </c>
      <c r="G11570" s="389" t="s">
        <v>649</v>
      </c>
    </row>
    <row r="11571" spans="1:7">
      <c r="A11571" s="389" t="s">
        <v>563</v>
      </c>
      <c r="B11571" s="389" t="s">
        <v>517</v>
      </c>
      <c r="C11571" s="389">
        <v>6.2780902235999996</v>
      </c>
      <c r="D11571" s="389" t="s">
        <v>326</v>
      </c>
      <c r="E11571" s="389" t="s">
        <v>652</v>
      </c>
      <c r="F11571" s="389" t="s">
        <v>326</v>
      </c>
      <c r="G11571" s="389" t="s">
        <v>649</v>
      </c>
    </row>
    <row r="11572" spans="1:7">
      <c r="A11572" s="389" t="s">
        <v>581</v>
      </c>
      <c r="B11572" s="389" t="s">
        <v>517</v>
      </c>
      <c r="C11572" s="389">
        <v>16.4903280628</v>
      </c>
      <c r="D11572" s="389" t="s">
        <v>326</v>
      </c>
      <c r="E11572" s="389" t="s">
        <v>652</v>
      </c>
      <c r="F11572" s="389" t="s">
        <v>326</v>
      </c>
      <c r="G11572" s="389" t="s">
        <v>649</v>
      </c>
    </row>
    <row r="11573" spans="1:7">
      <c r="A11573" s="389" t="s">
        <v>581</v>
      </c>
      <c r="B11573" s="389" t="s">
        <v>517</v>
      </c>
      <c r="C11573" s="389">
        <v>8.7489164789</v>
      </c>
      <c r="D11573" s="389" t="s">
        <v>326</v>
      </c>
      <c r="E11573" s="389" t="s">
        <v>652</v>
      </c>
      <c r="F11573" s="389" t="s">
        <v>326</v>
      </c>
      <c r="G11573" s="389" t="s">
        <v>649</v>
      </c>
    </row>
    <row r="11574" spans="1:7">
      <c r="A11574" s="389" t="s">
        <v>574</v>
      </c>
      <c r="B11574" s="389" t="s">
        <v>517</v>
      </c>
      <c r="C11574" s="389">
        <v>8.7489164789</v>
      </c>
      <c r="D11574" s="389" t="s">
        <v>326</v>
      </c>
      <c r="E11574" s="389" t="s">
        <v>652</v>
      </c>
      <c r="F11574" s="389" t="s">
        <v>326</v>
      </c>
      <c r="G11574" s="389" t="s">
        <v>649</v>
      </c>
    </row>
    <row r="11575" spans="1:7">
      <c r="A11575" s="389" t="s">
        <v>535</v>
      </c>
      <c r="B11575" s="389" t="s">
        <v>517</v>
      </c>
      <c r="C11575" s="389">
        <v>3.4318273474700001</v>
      </c>
      <c r="D11575" s="389" t="s">
        <v>326</v>
      </c>
      <c r="E11575" s="389" t="s">
        <v>652</v>
      </c>
      <c r="F11575" s="389" t="s">
        <v>326</v>
      </c>
      <c r="G11575" s="389" t="s">
        <v>649</v>
      </c>
    </row>
    <row r="11576" spans="1:7">
      <c r="A11576" s="389" t="s">
        <v>563</v>
      </c>
      <c r="B11576" s="389" t="s">
        <v>517</v>
      </c>
      <c r="C11576" s="389">
        <v>10.6112764328</v>
      </c>
      <c r="D11576" s="389" t="s">
        <v>326</v>
      </c>
      <c r="E11576" s="389" t="s">
        <v>652</v>
      </c>
      <c r="F11576" s="389" t="s">
        <v>326</v>
      </c>
      <c r="G11576" s="389" t="s">
        <v>649</v>
      </c>
    </row>
    <row r="11577" spans="1:7">
      <c r="A11577" s="389" t="s">
        <v>535</v>
      </c>
      <c r="B11577" s="389" t="s">
        <v>517</v>
      </c>
      <c r="C11577" s="389">
        <v>16.712197362000001</v>
      </c>
      <c r="D11577" s="389" t="s">
        <v>326</v>
      </c>
      <c r="E11577" s="389" t="s">
        <v>652</v>
      </c>
      <c r="F11577" s="389" t="s">
        <v>326</v>
      </c>
      <c r="G11577" s="389" t="s">
        <v>649</v>
      </c>
    </row>
    <row r="11578" spans="1:7">
      <c r="A11578" s="389" t="s">
        <v>514</v>
      </c>
      <c r="B11578" s="389" t="s">
        <v>517</v>
      </c>
      <c r="C11578" s="389">
        <v>45.223810553299899</v>
      </c>
      <c r="D11578" s="389" t="s">
        <v>326</v>
      </c>
      <c r="E11578" s="389" t="s">
        <v>652</v>
      </c>
      <c r="F11578" s="389" t="s">
        <v>326</v>
      </c>
      <c r="G11578" s="389" t="s">
        <v>649</v>
      </c>
    </row>
    <row r="11579" spans="1:7">
      <c r="A11579" s="389" t="s">
        <v>525</v>
      </c>
      <c r="B11579" s="389" t="s">
        <v>517</v>
      </c>
      <c r="C11579" s="389">
        <v>3.4163705479500002</v>
      </c>
      <c r="D11579" s="389" t="s">
        <v>326</v>
      </c>
      <c r="E11579" s="389" t="s">
        <v>652</v>
      </c>
      <c r="F11579" s="389" t="s">
        <v>326</v>
      </c>
      <c r="G11579" s="389" t="s">
        <v>649</v>
      </c>
    </row>
    <row r="11580" spans="1:7">
      <c r="A11580" s="389" t="s">
        <v>525</v>
      </c>
      <c r="B11580" s="389" t="s">
        <v>517</v>
      </c>
      <c r="C11580" s="389">
        <v>3.4163705479500002</v>
      </c>
      <c r="D11580" s="389" t="s">
        <v>326</v>
      </c>
      <c r="E11580" s="389" t="s">
        <v>652</v>
      </c>
      <c r="F11580" s="389" t="s">
        <v>326</v>
      </c>
      <c r="G11580" s="389" t="s">
        <v>649</v>
      </c>
    </row>
    <row r="11581" spans="1:7">
      <c r="A11581" s="389" t="s">
        <v>568</v>
      </c>
      <c r="B11581" s="389" t="s">
        <v>517</v>
      </c>
      <c r="C11581" s="389">
        <v>3.4163705479500002</v>
      </c>
      <c r="D11581" s="389" t="s">
        <v>326</v>
      </c>
      <c r="E11581" s="389" t="s">
        <v>652</v>
      </c>
      <c r="F11581" s="389" t="s">
        <v>326</v>
      </c>
      <c r="G11581" s="389" t="s">
        <v>649</v>
      </c>
    </row>
    <row r="11582" spans="1:7">
      <c r="A11582" s="389" t="s">
        <v>568</v>
      </c>
      <c r="B11582" s="389" t="s">
        <v>517</v>
      </c>
      <c r="C11582" s="389">
        <v>3.4163705479500002</v>
      </c>
      <c r="D11582" s="389" t="s">
        <v>326</v>
      </c>
      <c r="E11582" s="389" t="s">
        <v>652</v>
      </c>
      <c r="F11582" s="389" t="s">
        <v>326</v>
      </c>
      <c r="G11582" s="389" t="s">
        <v>649</v>
      </c>
    </row>
    <row r="11583" spans="1:7">
      <c r="A11583" s="389" t="s">
        <v>525</v>
      </c>
      <c r="B11583" s="389" t="s">
        <v>517</v>
      </c>
      <c r="C11583" s="389">
        <v>7.0807189357700002</v>
      </c>
      <c r="D11583" s="389" t="s">
        <v>326</v>
      </c>
      <c r="E11583" s="389" t="s">
        <v>652</v>
      </c>
      <c r="F11583" s="389" t="s">
        <v>326</v>
      </c>
      <c r="G11583" s="389" t="s">
        <v>649</v>
      </c>
    </row>
    <row r="11584" spans="1:7">
      <c r="A11584" s="389" t="s">
        <v>526</v>
      </c>
      <c r="B11584" s="389" t="s">
        <v>517</v>
      </c>
      <c r="C11584" s="389">
        <v>7.0807189357700002</v>
      </c>
      <c r="D11584" s="389" t="s">
        <v>326</v>
      </c>
      <c r="E11584" s="389" t="s">
        <v>652</v>
      </c>
      <c r="F11584" s="389" t="s">
        <v>326</v>
      </c>
      <c r="G11584" s="389" t="s">
        <v>649</v>
      </c>
    </row>
    <row r="11585" spans="1:7">
      <c r="A11585" s="389" t="s">
        <v>526</v>
      </c>
      <c r="B11585" s="389" t="s">
        <v>517</v>
      </c>
      <c r="C11585" s="389">
        <v>7.0807189357700002</v>
      </c>
      <c r="D11585" s="389" t="s">
        <v>326</v>
      </c>
      <c r="E11585" s="389" t="s">
        <v>652</v>
      </c>
      <c r="F11585" s="389" t="s">
        <v>326</v>
      </c>
      <c r="G11585" s="389" t="s">
        <v>649</v>
      </c>
    </row>
    <row r="11586" spans="1:7">
      <c r="A11586" s="389" t="s">
        <v>526</v>
      </c>
      <c r="B11586" s="389" t="s">
        <v>517</v>
      </c>
      <c r="C11586" s="389">
        <v>7.0807189357700002</v>
      </c>
      <c r="D11586" s="389" t="s">
        <v>326</v>
      </c>
      <c r="E11586" s="389" t="s">
        <v>652</v>
      </c>
      <c r="F11586" s="389" t="s">
        <v>326</v>
      </c>
      <c r="G11586" s="389" t="s">
        <v>649</v>
      </c>
    </row>
    <row r="11587" spans="1:7">
      <c r="A11587" s="389" t="s">
        <v>568</v>
      </c>
      <c r="B11587" s="389" t="s">
        <v>517</v>
      </c>
      <c r="C11587" s="389">
        <v>7.0807189357700002</v>
      </c>
      <c r="D11587" s="389" t="s">
        <v>326</v>
      </c>
      <c r="E11587" s="389" t="s">
        <v>652</v>
      </c>
      <c r="F11587" s="389" t="s">
        <v>326</v>
      </c>
      <c r="G11587" s="389" t="s">
        <v>649</v>
      </c>
    </row>
    <row r="11588" spans="1:7">
      <c r="A11588" s="389" t="s">
        <v>535</v>
      </c>
      <c r="B11588" s="389" t="s">
        <v>517</v>
      </c>
      <c r="C11588" s="389">
        <v>12.2197393553</v>
      </c>
      <c r="D11588" s="389" t="s">
        <v>326</v>
      </c>
      <c r="E11588" s="389" t="s">
        <v>652</v>
      </c>
      <c r="F11588" s="389" t="s">
        <v>326</v>
      </c>
      <c r="G11588" s="389" t="s">
        <v>649</v>
      </c>
    </row>
    <row r="11589" spans="1:7">
      <c r="A11589" s="389" t="s">
        <v>534</v>
      </c>
      <c r="B11589" s="389" t="s">
        <v>517</v>
      </c>
      <c r="C11589" s="389">
        <v>5.3013879045400003</v>
      </c>
      <c r="D11589" s="389" t="s">
        <v>326</v>
      </c>
      <c r="E11589" s="389" t="s">
        <v>652</v>
      </c>
      <c r="F11589" s="389" t="s">
        <v>326</v>
      </c>
      <c r="G11589" s="389" t="s">
        <v>649</v>
      </c>
    </row>
    <row r="11590" spans="1:7">
      <c r="A11590" s="389" t="s">
        <v>534</v>
      </c>
      <c r="B11590" s="389" t="s">
        <v>517</v>
      </c>
      <c r="C11590" s="389">
        <v>5.3013879045400003</v>
      </c>
      <c r="D11590" s="389" t="s">
        <v>326</v>
      </c>
      <c r="E11590" s="389" t="s">
        <v>652</v>
      </c>
      <c r="F11590" s="389" t="s">
        <v>326</v>
      </c>
      <c r="G11590" s="389" t="s">
        <v>649</v>
      </c>
    </row>
    <row r="11591" spans="1:7">
      <c r="A11591" s="389" t="s">
        <v>534</v>
      </c>
      <c r="B11591" s="389" t="s">
        <v>517</v>
      </c>
      <c r="C11591" s="389">
        <v>5.3013879045400003</v>
      </c>
      <c r="D11591" s="389" t="s">
        <v>326</v>
      </c>
      <c r="E11591" s="389" t="s">
        <v>652</v>
      </c>
      <c r="F11591" s="389" t="s">
        <v>326</v>
      </c>
      <c r="G11591" s="389" t="s">
        <v>649</v>
      </c>
    </row>
    <row r="11592" spans="1:7">
      <c r="A11592" s="389" t="s">
        <v>541</v>
      </c>
      <c r="B11592" s="389" t="s">
        <v>517</v>
      </c>
      <c r="C11592" s="389">
        <v>5.3013879045400003</v>
      </c>
      <c r="D11592" s="389" t="s">
        <v>326</v>
      </c>
      <c r="E11592" s="389" t="s">
        <v>652</v>
      </c>
      <c r="F11592" s="389" t="s">
        <v>326</v>
      </c>
      <c r="G11592" s="389" t="s">
        <v>649</v>
      </c>
    </row>
    <row r="11593" spans="1:7">
      <c r="A11593" s="389" t="s">
        <v>541</v>
      </c>
      <c r="B11593" s="389" t="s">
        <v>517</v>
      </c>
      <c r="C11593" s="389">
        <v>5.3013879045400003</v>
      </c>
      <c r="D11593" s="389" t="s">
        <v>326</v>
      </c>
      <c r="E11593" s="389" t="s">
        <v>652</v>
      </c>
      <c r="F11593" s="389" t="s">
        <v>326</v>
      </c>
      <c r="G11593" s="389" t="s">
        <v>649</v>
      </c>
    </row>
    <row r="11594" spans="1:7">
      <c r="A11594" s="389" t="s">
        <v>541</v>
      </c>
      <c r="B11594" s="389" t="s">
        <v>517</v>
      </c>
      <c r="C11594" s="389">
        <v>5.3013879045400003</v>
      </c>
      <c r="D11594" s="389" t="s">
        <v>326</v>
      </c>
      <c r="E11594" s="389" t="s">
        <v>652</v>
      </c>
      <c r="F11594" s="389" t="s">
        <v>326</v>
      </c>
      <c r="G11594" s="389" t="s">
        <v>649</v>
      </c>
    </row>
    <row r="11595" spans="1:7">
      <c r="A11595" s="389" t="s">
        <v>581</v>
      </c>
      <c r="B11595" s="389" t="s">
        <v>517</v>
      </c>
      <c r="C11595" s="389">
        <v>1.24840833378</v>
      </c>
      <c r="D11595" s="389" t="s">
        <v>326</v>
      </c>
      <c r="E11595" s="389" t="s">
        <v>652</v>
      </c>
      <c r="F11595" s="389" t="s">
        <v>326</v>
      </c>
      <c r="G11595" s="389" t="s">
        <v>649</v>
      </c>
    </row>
    <row r="11596" spans="1:7">
      <c r="A11596" s="389" t="s">
        <v>563</v>
      </c>
      <c r="B11596" s="389" t="s">
        <v>517</v>
      </c>
      <c r="C11596" s="389">
        <v>1.49446638874</v>
      </c>
      <c r="D11596" s="389" t="s">
        <v>326</v>
      </c>
      <c r="E11596" s="389" t="s">
        <v>652</v>
      </c>
      <c r="F11596" s="389" t="s">
        <v>326</v>
      </c>
      <c r="G11596" s="389" t="s">
        <v>649</v>
      </c>
    </row>
    <row r="11597" spans="1:7">
      <c r="A11597" s="389" t="s">
        <v>544</v>
      </c>
      <c r="B11597" s="389" t="s">
        <v>517</v>
      </c>
      <c r="C11597" s="389">
        <v>14.658664200900001</v>
      </c>
      <c r="D11597" s="389" t="s">
        <v>326</v>
      </c>
      <c r="E11597" s="389" t="s">
        <v>652</v>
      </c>
      <c r="F11597" s="389" t="s">
        <v>326</v>
      </c>
      <c r="G11597" s="389" t="s">
        <v>649</v>
      </c>
    </row>
    <row r="11598" spans="1:7">
      <c r="A11598" s="389" t="s">
        <v>544</v>
      </c>
      <c r="B11598" s="389" t="s">
        <v>517</v>
      </c>
      <c r="C11598" s="389">
        <v>14.658664200900001</v>
      </c>
      <c r="D11598" s="389" t="s">
        <v>326</v>
      </c>
      <c r="E11598" s="389" t="s">
        <v>652</v>
      </c>
      <c r="F11598" s="389" t="s">
        <v>326</v>
      </c>
      <c r="G11598" s="389" t="s">
        <v>649</v>
      </c>
    </row>
    <row r="11599" spans="1:7">
      <c r="A11599" s="389" t="s">
        <v>544</v>
      </c>
      <c r="B11599" s="389" t="s">
        <v>517</v>
      </c>
      <c r="C11599" s="389">
        <v>14.658664200900001</v>
      </c>
      <c r="D11599" s="389" t="s">
        <v>326</v>
      </c>
      <c r="E11599" s="389" t="s">
        <v>652</v>
      </c>
      <c r="F11599" s="389" t="s">
        <v>326</v>
      </c>
      <c r="G11599" s="389" t="s">
        <v>649</v>
      </c>
    </row>
    <row r="11600" spans="1:7">
      <c r="A11600" s="389" t="s">
        <v>544</v>
      </c>
      <c r="B11600" s="389" t="s">
        <v>517</v>
      </c>
      <c r="C11600" s="389">
        <v>14.658664200900001</v>
      </c>
      <c r="D11600" s="389" t="s">
        <v>326</v>
      </c>
      <c r="E11600" s="389" t="s">
        <v>652</v>
      </c>
      <c r="F11600" s="389" t="s">
        <v>326</v>
      </c>
      <c r="G11600" s="389" t="s">
        <v>649</v>
      </c>
    </row>
    <row r="11601" spans="1:7">
      <c r="A11601" s="389" t="s">
        <v>559</v>
      </c>
      <c r="B11601" s="389" t="s">
        <v>517</v>
      </c>
      <c r="C11601" s="389">
        <v>24.445148422300001</v>
      </c>
      <c r="D11601" s="389" t="s">
        <v>326</v>
      </c>
      <c r="E11601" s="389" t="s">
        <v>652</v>
      </c>
      <c r="F11601" s="389" t="s">
        <v>326</v>
      </c>
      <c r="G11601" s="389" t="s">
        <v>649</v>
      </c>
    </row>
    <row r="11602" spans="1:7">
      <c r="A11602" s="389" t="s">
        <v>535</v>
      </c>
      <c r="B11602" s="389" t="s">
        <v>517</v>
      </c>
      <c r="C11602" s="389">
        <v>20.7755847582999</v>
      </c>
      <c r="D11602" s="389" t="s">
        <v>326</v>
      </c>
      <c r="E11602" s="389" t="s">
        <v>652</v>
      </c>
      <c r="F11602" s="389" t="s">
        <v>326</v>
      </c>
      <c r="G11602" s="389" t="s">
        <v>649</v>
      </c>
    </row>
    <row r="11603" spans="1:7">
      <c r="A11603" s="389" t="s">
        <v>559</v>
      </c>
      <c r="B11603" s="389" t="s">
        <v>517</v>
      </c>
      <c r="C11603" s="389">
        <v>6.1096705438800001</v>
      </c>
      <c r="D11603" s="389" t="s">
        <v>326</v>
      </c>
      <c r="E11603" s="389" t="s">
        <v>652</v>
      </c>
      <c r="F11603" s="389" t="s">
        <v>326</v>
      </c>
      <c r="G11603" s="389" t="s">
        <v>649</v>
      </c>
    </row>
    <row r="11604" spans="1:7">
      <c r="A11604" s="389" t="s">
        <v>574</v>
      </c>
      <c r="B11604" s="389" t="s">
        <v>517</v>
      </c>
      <c r="C11604" s="389">
        <v>6.1096705438800001</v>
      </c>
      <c r="D11604" s="389" t="s">
        <v>326</v>
      </c>
      <c r="E11604" s="389" t="s">
        <v>652</v>
      </c>
      <c r="F11604" s="389" t="s">
        <v>326</v>
      </c>
      <c r="G11604" s="389" t="s">
        <v>649</v>
      </c>
    </row>
    <row r="11605" spans="1:7">
      <c r="A11605" s="389" t="s">
        <v>534</v>
      </c>
      <c r="B11605" s="389" t="s">
        <v>517</v>
      </c>
      <c r="C11605" s="389">
        <v>2.53798419017</v>
      </c>
      <c r="D11605" s="389" t="s">
        <v>326</v>
      </c>
      <c r="E11605" s="389" t="s">
        <v>652</v>
      </c>
      <c r="F11605" s="389" t="s">
        <v>326</v>
      </c>
      <c r="G11605" s="389" t="s">
        <v>649</v>
      </c>
    </row>
    <row r="11606" spans="1:7">
      <c r="A11606" s="389" t="s">
        <v>541</v>
      </c>
      <c r="B11606" s="389" t="s">
        <v>517</v>
      </c>
      <c r="C11606" s="389">
        <v>2.53798419017</v>
      </c>
      <c r="D11606" s="389" t="s">
        <v>326</v>
      </c>
      <c r="E11606" s="389" t="s">
        <v>652</v>
      </c>
      <c r="F11606" s="389" t="s">
        <v>326</v>
      </c>
      <c r="G11606" s="389" t="s">
        <v>649</v>
      </c>
    </row>
    <row r="11607" spans="1:7">
      <c r="A11607" s="389" t="s">
        <v>526</v>
      </c>
      <c r="B11607" s="389" t="s">
        <v>517</v>
      </c>
      <c r="C11607" s="389">
        <v>12.214849745</v>
      </c>
      <c r="D11607" s="389" t="s">
        <v>326</v>
      </c>
      <c r="E11607" s="389" t="s">
        <v>652</v>
      </c>
      <c r="F11607" s="389" t="s">
        <v>326</v>
      </c>
      <c r="G11607" s="389" t="s">
        <v>649</v>
      </c>
    </row>
    <row r="11608" spans="1:7">
      <c r="A11608" s="389" t="s">
        <v>581</v>
      </c>
      <c r="B11608" s="389" t="s">
        <v>517</v>
      </c>
      <c r="C11608" s="389">
        <v>28.3963992991</v>
      </c>
      <c r="D11608" s="389" t="s">
        <v>326</v>
      </c>
      <c r="E11608" s="389" t="s">
        <v>652</v>
      </c>
      <c r="F11608" s="389" t="s">
        <v>326</v>
      </c>
      <c r="G11608" s="389" t="s">
        <v>649</v>
      </c>
    </row>
    <row r="11609" spans="1:7">
      <c r="A11609" s="389" t="s">
        <v>574</v>
      </c>
      <c r="B11609" s="389" t="s">
        <v>517</v>
      </c>
      <c r="C11609" s="389">
        <v>10.7330043197999</v>
      </c>
      <c r="D11609" s="389" t="s">
        <v>326</v>
      </c>
      <c r="E11609" s="389" t="s">
        <v>652</v>
      </c>
      <c r="F11609" s="389" t="s">
        <v>326</v>
      </c>
      <c r="G11609" s="389" t="s">
        <v>649</v>
      </c>
    </row>
    <row r="11610" spans="1:7">
      <c r="A11610" s="389" t="s">
        <v>574</v>
      </c>
      <c r="B11610" s="389" t="s">
        <v>517</v>
      </c>
      <c r="C11610" s="389">
        <v>10.7330043197999</v>
      </c>
      <c r="D11610" s="389" t="s">
        <v>326</v>
      </c>
      <c r="E11610" s="389" t="s">
        <v>652</v>
      </c>
      <c r="F11610" s="389" t="s">
        <v>326</v>
      </c>
      <c r="G11610" s="389" t="s">
        <v>649</v>
      </c>
    </row>
    <row r="11611" spans="1:7">
      <c r="A11611" s="389" t="s">
        <v>525</v>
      </c>
      <c r="B11611" s="389" t="s">
        <v>517</v>
      </c>
      <c r="C11611" s="389">
        <v>5.30532598884</v>
      </c>
      <c r="D11611" s="389" t="s">
        <v>326</v>
      </c>
      <c r="E11611" s="389" t="s">
        <v>652</v>
      </c>
      <c r="F11611" s="389" t="s">
        <v>326</v>
      </c>
      <c r="G11611" s="389" t="s">
        <v>649</v>
      </c>
    </row>
    <row r="11612" spans="1:7">
      <c r="A11612" s="389" t="s">
        <v>568</v>
      </c>
      <c r="B11612" s="389" t="s">
        <v>517</v>
      </c>
      <c r="C11612" s="389">
        <v>5.30532598884</v>
      </c>
      <c r="D11612" s="389" t="s">
        <v>326</v>
      </c>
      <c r="E11612" s="389" t="s">
        <v>652</v>
      </c>
      <c r="F11612" s="389" t="s">
        <v>326</v>
      </c>
      <c r="G11612" s="389" t="s">
        <v>649</v>
      </c>
    </row>
    <row r="11613" spans="1:7">
      <c r="A11613" s="389" t="s">
        <v>535</v>
      </c>
      <c r="B11613" s="389" t="s">
        <v>517</v>
      </c>
      <c r="C11613" s="389">
        <v>22.086869263699899</v>
      </c>
      <c r="D11613" s="389" t="s">
        <v>326</v>
      </c>
      <c r="E11613" s="389" t="s">
        <v>652</v>
      </c>
      <c r="F11613" s="389" t="s">
        <v>326</v>
      </c>
      <c r="G11613" s="389" t="s">
        <v>649</v>
      </c>
    </row>
    <row r="11614" spans="1:7">
      <c r="A11614" s="389" t="s">
        <v>534</v>
      </c>
      <c r="B11614" s="389" t="s">
        <v>517</v>
      </c>
      <c r="C11614" s="389">
        <v>7.0804497989200001</v>
      </c>
      <c r="D11614" s="389" t="s">
        <v>326</v>
      </c>
      <c r="E11614" s="389" t="s">
        <v>652</v>
      </c>
      <c r="F11614" s="389" t="s">
        <v>326</v>
      </c>
      <c r="G11614" s="389" t="s">
        <v>649</v>
      </c>
    </row>
    <row r="11615" spans="1:7">
      <c r="A11615" s="389" t="s">
        <v>541</v>
      </c>
      <c r="B11615" s="389" t="s">
        <v>517</v>
      </c>
      <c r="C11615" s="389">
        <v>7.0804497989200001</v>
      </c>
      <c r="D11615" s="389" t="s">
        <v>326</v>
      </c>
      <c r="E11615" s="389" t="s">
        <v>652</v>
      </c>
      <c r="F11615" s="389" t="s">
        <v>326</v>
      </c>
      <c r="G11615" s="389" t="s">
        <v>649</v>
      </c>
    </row>
    <row r="11616" spans="1:7">
      <c r="A11616" s="389" t="s">
        <v>525</v>
      </c>
      <c r="B11616" s="389" t="s">
        <v>517</v>
      </c>
      <c r="C11616" s="389">
        <v>5.2864946910299997</v>
      </c>
      <c r="D11616" s="389" t="s">
        <v>326</v>
      </c>
      <c r="E11616" s="389" t="s">
        <v>652</v>
      </c>
      <c r="F11616" s="389" t="s">
        <v>326</v>
      </c>
      <c r="G11616" s="389" t="s">
        <v>649</v>
      </c>
    </row>
    <row r="11617" spans="1:7">
      <c r="A11617" s="389" t="s">
        <v>568</v>
      </c>
      <c r="B11617" s="389" t="s">
        <v>517</v>
      </c>
      <c r="C11617" s="389">
        <v>5.2864946910299997</v>
      </c>
      <c r="D11617" s="389" t="s">
        <v>326</v>
      </c>
      <c r="E11617" s="389" t="s">
        <v>652</v>
      </c>
      <c r="F11617" s="389" t="s">
        <v>326</v>
      </c>
      <c r="G11617" s="389" t="s">
        <v>649</v>
      </c>
    </row>
    <row r="11618" spans="1:7">
      <c r="A11618" s="389" t="s">
        <v>581</v>
      </c>
      <c r="B11618" s="389" t="s">
        <v>517</v>
      </c>
      <c r="C11618" s="389">
        <v>16.674913752399899</v>
      </c>
      <c r="D11618" s="389" t="s">
        <v>326</v>
      </c>
      <c r="E11618" s="389" t="s">
        <v>652</v>
      </c>
      <c r="F11618" s="389" t="s">
        <v>326</v>
      </c>
      <c r="G11618" s="389" t="s">
        <v>649</v>
      </c>
    </row>
    <row r="11619" spans="1:7">
      <c r="A11619" s="389" t="s">
        <v>523</v>
      </c>
      <c r="B11619" s="389" t="s">
        <v>517</v>
      </c>
      <c r="C11619" s="389">
        <v>4.8687306346100003</v>
      </c>
      <c r="D11619" s="389" t="s">
        <v>326</v>
      </c>
      <c r="E11619" s="389" t="s">
        <v>652</v>
      </c>
      <c r="F11619" s="389" t="s">
        <v>326</v>
      </c>
      <c r="G11619" s="389" t="s">
        <v>649</v>
      </c>
    </row>
    <row r="11620" spans="1:7">
      <c r="A11620" s="389" t="s">
        <v>523</v>
      </c>
      <c r="B11620" s="389" t="s">
        <v>517</v>
      </c>
      <c r="C11620" s="389">
        <v>4.8687306346100003</v>
      </c>
      <c r="D11620" s="389" t="s">
        <v>326</v>
      </c>
      <c r="E11620" s="389" t="s">
        <v>652</v>
      </c>
      <c r="F11620" s="389" t="s">
        <v>326</v>
      </c>
      <c r="G11620" s="389" t="s">
        <v>649</v>
      </c>
    </row>
    <row r="11621" spans="1:7">
      <c r="A11621" s="389" t="s">
        <v>535</v>
      </c>
      <c r="B11621" s="389" t="s">
        <v>517</v>
      </c>
      <c r="C11621" s="389">
        <v>19.0324171146999</v>
      </c>
      <c r="D11621" s="389" t="s">
        <v>326</v>
      </c>
      <c r="E11621" s="389" t="s">
        <v>652</v>
      </c>
      <c r="F11621" s="389" t="s">
        <v>326</v>
      </c>
      <c r="G11621" s="389" t="s">
        <v>649</v>
      </c>
    </row>
    <row r="11622" spans="1:7">
      <c r="A11622" s="389" t="s">
        <v>534</v>
      </c>
      <c r="B11622" s="389" t="s">
        <v>517</v>
      </c>
      <c r="C11622" s="389">
        <v>0.88340659597799998</v>
      </c>
      <c r="D11622" s="389" t="s">
        <v>326</v>
      </c>
      <c r="E11622" s="389" t="s">
        <v>652</v>
      </c>
      <c r="F11622" s="389" t="s">
        <v>326</v>
      </c>
      <c r="G11622" s="389" t="s">
        <v>649</v>
      </c>
    </row>
    <row r="11623" spans="1:7">
      <c r="A11623" s="389" t="s">
        <v>534</v>
      </c>
      <c r="B11623" s="389" t="s">
        <v>517</v>
      </c>
      <c r="C11623" s="389">
        <v>0.88340659597799998</v>
      </c>
      <c r="D11623" s="389" t="s">
        <v>326</v>
      </c>
      <c r="E11623" s="389" t="s">
        <v>652</v>
      </c>
      <c r="F11623" s="389" t="s">
        <v>326</v>
      </c>
      <c r="G11623" s="389" t="s">
        <v>649</v>
      </c>
    </row>
    <row r="11624" spans="1:7">
      <c r="A11624" s="389" t="s">
        <v>541</v>
      </c>
      <c r="B11624" s="389" t="s">
        <v>517</v>
      </c>
      <c r="C11624" s="389">
        <v>0.88340659597799998</v>
      </c>
      <c r="D11624" s="389" t="s">
        <v>326</v>
      </c>
      <c r="E11624" s="389" t="s">
        <v>652</v>
      </c>
      <c r="F11624" s="389" t="s">
        <v>326</v>
      </c>
      <c r="G11624" s="389" t="s">
        <v>649</v>
      </c>
    </row>
    <row r="11625" spans="1:7">
      <c r="A11625" s="389" t="s">
        <v>541</v>
      </c>
      <c r="B11625" s="389" t="s">
        <v>517</v>
      </c>
      <c r="C11625" s="389">
        <v>0.88340659597799998</v>
      </c>
      <c r="D11625" s="389" t="s">
        <v>326</v>
      </c>
      <c r="E11625" s="389" t="s">
        <v>652</v>
      </c>
      <c r="F11625" s="389" t="s">
        <v>326</v>
      </c>
      <c r="G11625" s="389" t="s">
        <v>649</v>
      </c>
    </row>
    <row r="11626" spans="1:7">
      <c r="A11626" s="389" t="s">
        <v>560</v>
      </c>
      <c r="B11626" s="389" t="s">
        <v>517</v>
      </c>
      <c r="C11626" s="389">
        <v>5.7893982608199996</v>
      </c>
      <c r="D11626" s="389" t="s">
        <v>326</v>
      </c>
      <c r="E11626" s="389" t="s">
        <v>652</v>
      </c>
      <c r="F11626" s="389" t="s">
        <v>326</v>
      </c>
      <c r="G11626" s="389" t="s">
        <v>649</v>
      </c>
    </row>
    <row r="11627" spans="1:7">
      <c r="A11627" s="389" t="s">
        <v>535</v>
      </c>
      <c r="B11627" s="389" t="s">
        <v>517</v>
      </c>
      <c r="C11627" s="389">
        <v>10.786247853100001</v>
      </c>
      <c r="D11627" s="389" t="s">
        <v>326</v>
      </c>
      <c r="E11627" s="389" t="s">
        <v>652</v>
      </c>
      <c r="F11627" s="389" t="s">
        <v>326</v>
      </c>
      <c r="G11627" s="389" t="s">
        <v>649</v>
      </c>
    </row>
    <row r="11628" spans="1:7">
      <c r="A11628" s="389" t="s">
        <v>514</v>
      </c>
      <c r="B11628" s="389" t="s">
        <v>517</v>
      </c>
      <c r="C11628" s="389">
        <v>12.5926454940999</v>
      </c>
      <c r="D11628" s="389" t="s">
        <v>326</v>
      </c>
      <c r="E11628" s="389" t="s">
        <v>652</v>
      </c>
      <c r="F11628" s="389" t="s">
        <v>326</v>
      </c>
      <c r="G11628" s="389" t="s">
        <v>649</v>
      </c>
    </row>
    <row r="11629" spans="1:7">
      <c r="A11629" s="389" t="s">
        <v>546</v>
      </c>
      <c r="B11629" s="389" t="s">
        <v>517</v>
      </c>
      <c r="C11629" s="389">
        <v>14.5257586907</v>
      </c>
      <c r="D11629" s="389" t="s">
        <v>326</v>
      </c>
      <c r="E11629" s="389" t="s">
        <v>652</v>
      </c>
      <c r="F11629" s="389" t="s">
        <v>326</v>
      </c>
      <c r="G11629" s="389" t="s">
        <v>649</v>
      </c>
    </row>
    <row r="11630" spans="1:7">
      <c r="A11630" s="389" t="s">
        <v>559</v>
      </c>
      <c r="B11630" s="389" t="s">
        <v>517</v>
      </c>
      <c r="C11630" s="389">
        <v>8.2369357240400003</v>
      </c>
      <c r="D11630" s="389" t="s">
        <v>326</v>
      </c>
      <c r="E11630" s="389" t="s">
        <v>652</v>
      </c>
      <c r="F11630" s="389" t="s">
        <v>326</v>
      </c>
      <c r="G11630" s="389" t="s">
        <v>649</v>
      </c>
    </row>
    <row r="11631" spans="1:7">
      <c r="A11631" s="389" t="s">
        <v>574</v>
      </c>
      <c r="B11631" s="389" t="s">
        <v>517</v>
      </c>
      <c r="C11631" s="389">
        <v>8.2369357240400003</v>
      </c>
      <c r="D11631" s="389" t="s">
        <v>326</v>
      </c>
      <c r="E11631" s="389" t="s">
        <v>652</v>
      </c>
      <c r="F11631" s="389" t="s">
        <v>326</v>
      </c>
      <c r="G11631" s="389" t="s">
        <v>649</v>
      </c>
    </row>
    <row r="11632" spans="1:7">
      <c r="A11632" s="389" t="s">
        <v>560</v>
      </c>
      <c r="B11632" s="389" t="s">
        <v>517</v>
      </c>
      <c r="C11632" s="389">
        <v>10.155314647300001</v>
      </c>
      <c r="D11632" s="389" t="s">
        <v>326</v>
      </c>
      <c r="E11632" s="389" t="s">
        <v>652</v>
      </c>
      <c r="F11632" s="389" t="s">
        <v>326</v>
      </c>
      <c r="G11632" s="389" t="s">
        <v>649</v>
      </c>
    </row>
    <row r="11633" spans="1:7">
      <c r="A11633" s="389" t="s">
        <v>535</v>
      </c>
      <c r="B11633" s="389" t="s">
        <v>517</v>
      </c>
      <c r="C11633" s="389">
        <v>14.8521044347999</v>
      </c>
      <c r="D11633" s="389" t="s">
        <v>326</v>
      </c>
      <c r="E11633" s="389" t="s">
        <v>652</v>
      </c>
      <c r="F11633" s="389" t="s">
        <v>326</v>
      </c>
      <c r="G11633" s="389" t="s">
        <v>649</v>
      </c>
    </row>
    <row r="11634" spans="1:7">
      <c r="A11634" s="389" t="s">
        <v>526</v>
      </c>
      <c r="B11634" s="389" t="s">
        <v>517</v>
      </c>
      <c r="C11634" s="389">
        <v>2.1454539083299999</v>
      </c>
      <c r="D11634" s="389" t="s">
        <v>665</v>
      </c>
      <c r="E11634" s="389" t="s">
        <v>652</v>
      </c>
      <c r="F11634" s="389" t="s">
        <v>650</v>
      </c>
      <c r="G11634" s="389" t="s">
        <v>649</v>
      </c>
    </row>
    <row r="11635" spans="1:7">
      <c r="A11635" s="389" t="s">
        <v>526</v>
      </c>
      <c r="B11635" s="389" t="s">
        <v>517</v>
      </c>
      <c r="C11635" s="389">
        <v>0.566219537976</v>
      </c>
      <c r="D11635" s="389" t="s">
        <v>666</v>
      </c>
      <c r="E11635" s="389" t="s">
        <v>652</v>
      </c>
      <c r="F11635" s="389" t="s">
        <v>650</v>
      </c>
      <c r="G11635" s="389" t="s">
        <v>649</v>
      </c>
    </row>
    <row r="11636" spans="1:7">
      <c r="A11636" s="389" t="s">
        <v>535</v>
      </c>
      <c r="B11636" s="389" t="s">
        <v>517</v>
      </c>
      <c r="C11636" s="389">
        <v>1.5801209565600001</v>
      </c>
      <c r="D11636" s="389" t="s">
        <v>666</v>
      </c>
      <c r="E11636" s="389" t="s">
        <v>652</v>
      </c>
      <c r="F11636" s="389" t="s">
        <v>650</v>
      </c>
      <c r="G11636" s="389" t="s">
        <v>649</v>
      </c>
    </row>
    <row r="11637" spans="1:7">
      <c r="A11637" s="389" t="s">
        <v>554</v>
      </c>
      <c r="B11637" s="389" t="s">
        <v>517</v>
      </c>
      <c r="C11637" s="389">
        <v>0.83709919685199996</v>
      </c>
      <c r="D11637" s="389" t="s">
        <v>666</v>
      </c>
      <c r="E11637" s="389" t="s">
        <v>652</v>
      </c>
      <c r="F11637" s="389" t="s">
        <v>651</v>
      </c>
      <c r="G11637" s="389" t="s">
        <v>649</v>
      </c>
    </row>
    <row r="11638" spans="1:7">
      <c r="A11638" s="389" t="s">
        <v>581</v>
      </c>
      <c r="B11638" s="389" t="s">
        <v>517</v>
      </c>
      <c r="C11638" s="389">
        <v>1.6745529935800001</v>
      </c>
      <c r="D11638" s="389" t="s">
        <v>666</v>
      </c>
      <c r="E11638" s="389" t="s">
        <v>652</v>
      </c>
      <c r="F11638" s="389" t="s">
        <v>651</v>
      </c>
      <c r="G11638" s="389" t="s">
        <v>649</v>
      </c>
    </row>
    <row r="11639" spans="1:7">
      <c r="A11639" s="389" t="s">
        <v>526</v>
      </c>
      <c r="B11639" s="389" t="s">
        <v>517</v>
      </c>
      <c r="C11639" s="389">
        <v>2.38527443102</v>
      </c>
      <c r="D11639" s="389" t="s">
        <v>326</v>
      </c>
      <c r="E11639" s="389" t="s">
        <v>652</v>
      </c>
      <c r="F11639" s="389" t="s">
        <v>651</v>
      </c>
      <c r="G11639" s="389" t="s">
        <v>649</v>
      </c>
    </row>
    <row r="11640" spans="1:7">
      <c r="A11640" s="389" t="s">
        <v>568</v>
      </c>
      <c r="B11640" s="389" t="s">
        <v>517</v>
      </c>
      <c r="C11640" s="389">
        <v>2.38527443102</v>
      </c>
      <c r="D11640" s="389" t="s">
        <v>326</v>
      </c>
      <c r="E11640" s="389" t="s">
        <v>652</v>
      </c>
      <c r="F11640" s="389" t="s">
        <v>651</v>
      </c>
      <c r="G11640" s="389" t="s">
        <v>649</v>
      </c>
    </row>
    <row r="11641" spans="1:7">
      <c r="A11641" s="389" t="s">
        <v>576</v>
      </c>
      <c r="B11641" s="389" t="s">
        <v>517</v>
      </c>
      <c r="C11641" s="389">
        <v>0.98005643980900004</v>
      </c>
      <c r="D11641" s="389" t="s">
        <v>665</v>
      </c>
      <c r="E11641" s="389" t="s">
        <v>652</v>
      </c>
      <c r="F11641" s="389" t="s">
        <v>651</v>
      </c>
      <c r="G11641" s="389" t="s">
        <v>649</v>
      </c>
    </row>
    <row r="11642" spans="1:7">
      <c r="A11642" s="389" t="s">
        <v>578</v>
      </c>
      <c r="B11642" s="389" t="s">
        <v>517</v>
      </c>
      <c r="C11642" s="389">
        <v>0.98005643980900004</v>
      </c>
      <c r="D11642" s="389" t="s">
        <v>665</v>
      </c>
      <c r="E11642" s="389" t="s">
        <v>652</v>
      </c>
      <c r="F11642" s="389" t="s">
        <v>651</v>
      </c>
      <c r="G11642" s="389" t="s">
        <v>649</v>
      </c>
    </row>
    <row r="11643" spans="1:7">
      <c r="A11643" s="389" t="s">
        <v>543</v>
      </c>
      <c r="B11643" s="389" t="s">
        <v>517</v>
      </c>
      <c r="C11643" s="389">
        <v>1.4082570565000001</v>
      </c>
      <c r="D11643" s="389" t="s">
        <v>665</v>
      </c>
      <c r="E11643" s="389" t="s">
        <v>652</v>
      </c>
      <c r="F11643" s="389" t="s">
        <v>651</v>
      </c>
      <c r="G11643" s="389" t="s">
        <v>649</v>
      </c>
    </row>
    <row r="11644" spans="1:7">
      <c r="A11644" s="389" t="s">
        <v>526</v>
      </c>
      <c r="B11644" s="389" t="s">
        <v>517</v>
      </c>
      <c r="C11644" s="389">
        <v>2.0686585526500001</v>
      </c>
      <c r="D11644" s="389" t="s">
        <v>666</v>
      </c>
      <c r="E11644" s="389" t="s">
        <v>652</v>
      </c>
      <c r="F11644" s="389" t="s">
        <v>651</v>
      </c>
      <c r="G11644" s="389" t="s">
        <v>649</v>
      </c>
    </row>
    <row r="11645" spans="1:7">
      <c r="A11645" s="389" t="s">
        <v>524</v>
      </c>
      <c r="B11645" s="389" t="s">
        <v>517</v>
      </c>
      <c r="C11645" s="389">
        <v>22.442759611700001</v>
      </c>
      <c r="D11645" s="389" t="s">
        <v>667</v>
      </c>
      <c r="E11645" s="389" t="s">
        <v>652</v>
      </c>
      <c r="F11645" s="389" t="s">
        <v>667</v>
      </c>
      <c r="G11645" s="389" t="s">
        <v>649</v>
      </c>
    </row>
    <row r="11646" spans="1:7">
      <c r="A11646" s="389" t="s">
        <v>524</v>
      </c>
      <c r="B11646" s="389" t="s">
        <v>517</v>
      </c>
      <c r="C11646" s="389">
        <v>22.442759611700001</v>
      </c>
      <c r="D11646" s="389" t="s">
        <v>667</v>
      </c>
      <c r="E11646" s="389" t="s">
        <v>652</v>
      </c>
      <c r="F11646" s="389" t="s">
        <v>667</v>
      </c>
      <c r="G11646" s="389" t="s">
        <v>649</v>
      </c>
    </row>
    <row r="11647" spans="1:7">
      <c r="A11647" s="389" t="s">
        <v>574</v>
      </c>
      <c r="B11647" s="389" t="s">
        <v>517</v>
      </c>
      <c r="C11647" s="389">
        <v>1.07054857629</v>
      </c>
      <c r="D11647" s="389" t="s">
        <v>667</v>
      </c>
      <c r="E11647" s="389" t="s">
        <v>652</v>
      </c>
      <c r="F11647" s="389" t="s">
        <v>667</v>
      </c>
      <c r="G11647" s="389" t="s">
        <v>649</v>
      </c>
    </row>
    <row r="11648" spans="1:7">
      <c r="A11648" s="389" t="s">
        <v>524</v>
      </c>
      <c r="B11648" s="389" t="s">
        <v>517</v>
      </c>
      <c r="C11648" s="389">
        <v>21.9244158602</v>
      </c>
      <c r="D11648" s="389" t="s">
        <v>667</v>
      </c>
      <c r="E11648" s="389" t="s">
        <v>652</v>
      </c>
      <c r="F11648" s="389" t="s">
        <v>667</v>
      </c>
      <c r="G11648" s="389" t="s">
        <v>649</v>
      </c>
    </row>
    <row r="11649" spans="1:7">
      <c r="A11649" s="389" t="s">
        <v>524</v>
      </c>
      <c r="B11649" s="389" t="s">
        <v>517</v>
      </c>
      <c r="C11649" s="389">
        <v>21.9244158602</v>
      </c>
      <c r="D11649" s="389" t="s">
        <v>667</v>
      </c>
      <c r="E11649" s="389" t="s">
        <v>652</v>
      </c>
      <c r="F11649" s="389" t="s">
        <v>667</v>
      </c>
      <c r="G11649" s="389" t="s">
        <v>649</v>
      </c>
    </row>
    <row r="11650" spans="1:7">
      <c r="A11650" s="389" t="s">
        <v>524</v>
      </c>
      <c r="B11650" s="389" t="s">
        <v>517</v>
      </c>
      <c r="C11650" s="389">
        <v>21.9244158602</v>
      </c>
      <c r="D11650" s="389" t="s">
        <v>667</v>
      </c>
      <c r="E11650" s="389" t="s">
        <v>652</v>
      </c>
      <c r="F11650" s="389" t="s">
        <v>667</v>
      </c>
      <c r="G11650" s="389" t="s">
        <v>649</v>
      </c>
    </row>
    <row r="11651" spans="1:7">
      <c r="A11651" s="389" t="s">
        <v>524</v>
      </c>
      <c r="B11651" s="389" t="s">
        <v>517</v>
      </c>
      <c r="C11651" s="389">
        <v>11.5925796939999</v>
      </c>
      <c r="D11651" s="389" t="s">
        <v>667</v>
      </c>
      <c r="E11651" s="389" t="s">
        <v>652</v>
      </c>
      <c r="F11651" s="389" t="s">
        <v>667</v>
      </c>
      <c r="G11651" s="389" t="s">
        <v>649</v>
      </c>
    </row>
    <row r="11652" spans="1:7">
      <c r="A11652" s="389" t="s">
        <v>581</v>
      </c>
      <c r="B11652" s="389" t="s">
        <v>517</v>
      </c>
      <c r="C11652" s="389">
        <v>22.340667894700001</v>
      </c>
      <c r="D11652" s="389" t="s">
        <v>667</v>
      </c>
      <c r="E11652" s="389" t="s">
        <v>652</v>
      </c>
      <c r="F11652" s="389" t="s">
        <v>667</v>
      </c>
      <c r="G11652" s="389" t="s">
        <v>649</v>
      </c>
    </row>
    <row r="11653" spans="1:7">
      <c r="A11653" s="389" t="s">
        <v>581</v>
      </c>
      <c r="B11653" s="389" t="s">
        <v>517</v>
      </c>
      <c r="C11653" s="389">
        <v>1.58031341199</v>
      </c>
      <c r="D11653" s="389" t="s">
        <v>667</v>
      </c>
      <c r="E11653" s="389" t="s">
        <v>652</v>
      </c>
      <c r="F11653" s="389" t="s">
        <v>667</v>
      </c>
      <c r="G11653" s="389" t="s">
        <v>649</v>
      </c>
    </row>
    <row r="11654" spans="1:7">
      <c r="A11654" s="389" t="s">
        <v>574</v>
      </c>
      <c r="B11654" s="389" t="s">
        <v>517</v>
      </c>
      <c r="C11654" s="389">
        <v>14.8314299149999</v>
      </c>
      <c r="D11654" s="389" t="s">
        <v>667</v>
      </c>
      <c r="E11654" s="389" t="s">
        <v>652</v>
      </c>
      <c r="F11654" s="389" t="s">
        <v>667</v>
      </c>
      <c r="G11654" s="389" t="s">
        <v>649</v>
      </c>
    </row>
    <row r="11655" spans="1:7">
      <c r="A11655" s="389" t="s">
        <v>574</v>
      </c>
      <c r="B11655" s="389" t="s">
        <v>517</v>
      </c>
      <c r="C11655" s="389">
        <v>14.8314299149999</v>
      </c>
      <c r="D11655" s="389" t="s">
        <v>667</v>
      </c>
      <c r="E11655" s="389" t="s">
        <v>652</v>
      </c>
      <c r="F11655" s="389" t="s">
        <v>667</v>
      </c>
      <c r="G11655" s="389" t="s">
        <v>649</v>
      </c>
    </row>
    <row r="11656" spans="1:7">
      <c r="A11656" s="389" t="s">
        <v>581</v>
      </c>
      <c r="B11656" s="389" t="s">
        <v>517</v>
      </c>
      <c r="C11656" s="389">
        <v>24.3523631919</v>
      </c>
      <c r="D11656" s="389" t="s">
        <v>667</v>
      </c>
      <c r="E11656" s="389" t="s">
        <v>652</v>
      </c>
      <c r="F11656" s="389" t="s">
        <v>667</v>
      </c>
      <c r="G11656" s="389" t="s">
        <v>649</v>
      </c>
    </row>
    <row r="11657" spans="1:7">
      <c r="A11657" s="389" t="s">
        <v>581</v>
      </c>
      <c r="B11657" s="389" t="s">
        <v>517</v>
      </c>
      <c r="C11657" s="389">
        <v>3.7905636686199999</v>
      </c>
      <c r="D11657" s="389" t="s">
        <v>667</v>
      </c>
      <c r="E11657" s="389" t="s">
        <v>652</v>
      </c>
      <c r="F11657" s="389" t="s">
        <v>667</v>
      </c>
      <c r="G11657" s="389" t="s">
        <v>649</v>
      </c>
    </row>
    <row r="11658" spans="1:7">
      <c r="A11658" s="389" t="s">
        <v>563</v>
      </c>
      <c r="B11658" s="389" t="s">
        <v>517</v>
      </c>
      <c r="C11658" s="389">
        <v>11.480527542800001</v>
      </c>
      <c r="D11658" s="389" t="s">
        <v>667</v>
      </c>
      <c r="E11658" s="389" t="s">
        <v>652</v>
      </c>
      <c r="F11658" s="389" t="s">
        <v>667</v>
      </c>
      <c r="G11658" s="389" t="s">
        <v>649</v>
      </c>
    </row>
    <row r="11659" spans="1:7">
      <c r="A11659" s="389" t="s">
        <v>581</v>
      </c>
      <c r="B11659" s="389" t="s">
        <v>517</v>
      </c>
      <c r="C11659" s="389">
        <v>33.8010519591</v>
      </c>
      <c r="D11659" s="389" t="s">
        <v>667</v>
      </c>
      <c r="E11659" s="389" t="s">
        <v>652</v>
      </c>
      <c r="F11659" s="389" t="s">
        <v>667</v>
      </c>
      <c r="G11659" s="389" t="s">
        <v>649</v>
      </c>
    </row>
    <row r="11660" spans="1:7">
      <c r="A11660" s="389" t="s">
        <v>581</v>
      </c>
      <c r="B11660" s="389" t="s">
        <v>517</v>
      </c>
      <c r="C11660" s="389">
        <v>33.8010519591</v>
      </c>
      <c r="D11660" s="389" t="s">
        <v>667</v>
      </c>
      <c r="E11660" s="389" t="s">
        <v>652</v>
      </c>
      <c r="F11660" s="389" t="s">
        <v>667</v>
      </c>
      <c r="G11660" s="389" t="s">
        <v>649</v>
      </c>
    </row>
    <row r="11661" spans="1:7">
      <c r="A11661" s="389" t="s">
        <v>581</v>
      </c>
      <c r="B11661" s="389" t="s">
        <v>517</v>
      </c>
      <c r="C11661" s="389">
        <v>6.7650701768400001</v>
      </c>
      <c r="D11661" s="389" t="s">
        <v>667</v>
      </c>
      <c r="E11661" s="389" t="s">
        <v>652</v>
      </c>
      <c r="F11661" s="389" t="s">
        <v>667</v>
      </c>
      <c r="G11661" s="389" t="s">
        <v>649</v>
      </c>
    </row>
    <row r="11662" spans="1:7">
      <c r="A11662" s="389" t="s">
        <v>581</v>
      </c>
      <c r="B11662" s="389" t="s">
        <v>517</v>
      </c>
      <c r="C11662" s="389">
        <v>6.7650701768400001</v>
      </c>
      <c r="D11662" s="389" t="s">
        <v>667</v>
      </c>
      <c r="E11662" s="389" t="s">
        <v>652</v>
      </c>
      <c r="F11662" s="389" t="s">
        <v>667</v>
      </c>
      <c r="G11662" s="389" t="s">
        <v>649</v>
      </c>
    </row>
    <row r="11663" spans="1:7">
      <c r="A11663" s="389" t="s">
        <v>559</v>
      </c>
      <c r="B11663" s="389" t="s">
        <v>517</v>
      </c>
      <c r="C11663" s="389">
        <v>18.743901852099899</v>
      </c>
      <c r="D11663" s="389" t="s">
        <v>667</v>
      </c>
      <c r="E11663" s="389" t="s">
        <v>652</v>
      </c>
      <c r="F11663" s="389" t="s">
        <v>667</v>
      </c>
      <c r="G11663" s="389" t="s">
        <v>649</v>
      </c>
    </row>
    <row r="11664" spans="1:7">
      <c r="A11664" s="389" t="s">
        <v>574</v>
      </c>
      <c r="B11664" s="389" t="s">
        <v>517</v>
      </c>
      <c r="C11664" s="389">
        <v>18.743901852099899</v>
      </c>
      <c r="D11664" s="389" t="s">
        <v>667</v>
      </c>
      <c r="E11664" s="389" t="s">
        <v>652</v>
      </c>
      <c r="F11664" s="389" t="s">
        <v>667</v>
      </c>
      <c r="G11664" s="389" t="s">
        <v>649</v>
      </c>
    </row>
    <row r="11665" spans="1:7">
      <c r="A11665" s="389" t="s">
        <v>563</v>
      </c>
      <c r="B11665" s="389" t="s">
        <v>517</v>
      </c>
      <c r="C11665" s="389">
        <v>28.7863583723</v>
      </c>
      <c r="D11665" s="389" t="s">
        <v>667</v>
      </c>
      <c r="E11665" s="389" t="s">
        <v>652</v>
      </c>
      <c r="F11665" s="389" t="s">
        <v>667</v>
      </c>
      <c r="G11665" s="389" t="s">
        <v>649</v>
      </c>
    </row>
    <row r="11666" spans="1:7">
      <c r="A11666" s="389" t="s">
        <v>563</v>
      </c>
      <c r="B11666" s="389" t="s">
        <v>517</v>
      </c>
      <c r="C11666" s="389">
        <v>5.1371982114200003</v>
      </c>
      <c r="D11666" s="389" t="s">
        <v>667</v>
      </c>
      <c r="E11666" s="389" t="s">
        <v>652</v>
      </c>
      <c r="F11666" s="389" t="s">
        <v>667</v>
      </c>
      <c r="G11666" s="389" t="s">
        <v>649</v>
      </c>
    </row>
    <row r="11667" spans="1:7">
      <c r="A11667" s="389" t="s">
        <v>524</v>
      </c>
      <c r="B11667" s="389" t="s">
        <v>517</v>
      </c>
      <c r="C11667" s="389">
        <v>11.0940470921</v>
      </c>
      <c r="D11667" s="389" t="s">
        <v>667</v>
      </c>
      <c r="E11667" s="389" t="s">
        <v>652</v>
      </c>
      <c r="F11667" s="389" t="s">
        <v>667</v>
      </c>
      <c r="G11667" s="389" t="s">
        <v>649</v>
      </c>
    </row>
    <row r="11668" spans="1:7">
      <c r="A11668" s="389" t="s">
        <v>524</v>
      </c>
      <c r="B11668" s="389" t="s">
        <v>517</v>
      </c>
      <c r="C11668" s="389">
        <v>11.0940470921</v>
      </c>
      <c r="D11668" s="389" t="s">
        <v>667</v>
      </c>
      <c r="E11668" s="389" t="s">
        <v>652</v>
      </c>
      <c r="F11668" s="389" t="s">
        <v>667</v>
      </c>
      <c r="G11668" s="389" t="s">
        <v>649</v>
      </c>
    </row>
    <row r="11669" spans="1:7">
      <c r="A11669" s="389" t="s">
        <v>563</v>
      </c>
      <c r="B11669" s="389" t="s">
        <v>517</v>
      </c>
      <c r="C11669" s="389">
        <v>6.3624350708900002</v>
      </c>
      <c r="D11669" s="389" t="s">
        <v>667</v>
      </c>
      <c r="E11669" s="389" t="s">
        <v>652</v>
      </c>
      <c r="F11669" s="389" t="s">
        <v>667</v>
      </c>
      <c r="G11669" s="389" t="s">
        <v>649</v>
      </c>
    </row>
    <row r="11670" spans="1:7">
      <c r="A11670" s="389" t="s">
        <v>563</v>
      </c>
      <c r="B11670" s="389" t="s">
        <v>517</v>
      </c>
      <c r="C11670" s="389">
        <v>23.2716675381999</v>
      </c>
      <c r="D11670" s="389" t="s">
        <v>667</v>
      </c>
      <c r="E11670" s="389" t="s">
        <v>652</v>
      </c>
      <c r="F11670" s="389" t="s">
        <v>667</v>
      </c>
      <c r="G11670" s="389" t="s">
        <v>649</v>
      </c>
    </row>
    <row r="11671" spans="1:7">
      <c r="A11671" s="389" t="s">
        <v>581</v>
      </c>
      <c r="B11671" s="389" t="s">
        <v>517</v>
      </c>
      <c r="C11671" s="389">
        <v>8.1333262455399904</v>
      </c>
      <c r="D11671" s="389" t="s">
        <v>667</v>
      </c>
      <c r="E11671" s="389" t="s">
        <v>652</v>
      </c>
      <c r="F11671" s="389" t="s">
        <v>667</v>
      </c>
      <c r="G11671" s="389" t="s">
        <v>649</v>
      </c>
    </row>
    <row r="11672" spans="1:7">
      <c r="A11672" s="389" t="s">
        <v>581</v>
      </c>
      <c r="B11672" s="389" t="s">
        <v>517</v>
      </c>
      <c r="C11672" s="389">
        <v>13.412172375700001</v>
      </c>
      <c r="D11672" s="389" t="s">
        <v>667</v>
      </c>
      <c r="E11672" s="389" t="s">
        <v>652</v>
      </c>
      <c r="F11672" s="389" t="s">
        <v>667</v>
      </c>
      <c r="G11672" s="389" t="s">
        <v>649</v>
      </c>
    </row>
    <row r="11673" spans="1:7">
      <c r="A11673" s="389" t="s">
        <v>559</v>
      </c>
      <c r="B11673" s="389" t="s">
        <v>517</v>
      </c>
      <c r="C11673" s="389">
        <v>17.3341580377</v>
      </c>
      <c r="D11673" s="389" t="s">
        <v>667</v>
      </c>
      <c r="E11673" s="389" t="s">
        <v>652</v>
      </c>
      <c r="F11673" s="389" t="s">
        <v>667</v>
      </c>
      <c r="G11673" s="389" t="s">
        <v>649</v>
      </c>
    </row>
    <row r="11674" spans="1:7">
      <c r="A11674" s="389" t="s">
        <v>574</v>
      </c>
      <c r="B11674" s="389" t="s">
        <v>517</v>
      </c>
      <c r="C11674" s="389">
        <v>17.3341580377</v>
      </c>
      <c r="D11674" s="389" t="s">
        <v>667</v>
      </c>
      <c r="E11674" s="389" t="s">
        <v>652</v>
      </c>
      <c r="F11674" s="389" t="s">
        <v>667</v>
      </c>
      <c r="G11674" s="389" t="s">
        <v>649</v>
      </c>
    </row>
    <row r="11675" spans="1:7">
      <c r="A11675" s="389" t="s">
        <v>528</v>
      </c>
      <c r="B11675" s="389" t="s">
        <v>517</v>
      </c>
      <c r="C11675" s="389">
        <v>42.017101725400003</v>
      </c>
      <c r="D11675" s="389" t="s">
        <v>667</v>
      </c>
      <c r="E11675" s="389" t="s">
        <v>652</v>
      </c>
      <c r="F11675" s="389" t="s">
        <v>667</v>
      </c>
      <c r="G11675" s="389" t="s">
        <v>649</v>
      </c>
    </row>
    <row r="11676" spans="1:7">
      <c r="A11676" s="389" t="s">
        <v>559</v>
      </c>
      <c r="B11676" s="389" t="s">
        <v>517</v>
      </c>
      <c r="C11676" s="389">
        <v>1.24007095844</v>
      </c>
      <c r="D11676" s="389" t="s">
        <v>667</v>
      </c>
      <c r="E11676" s="389" t="s">
        <v>652</v>
      </c>
      <c r="F11676" s="389" t="s">
        <v>667</v>
      </c>
      <c r="G11676" s="389" t="s">
        <v>649</v>
      </c>
    </row>
    <row r="11677" spans="1:7">
      <c r="A11677" s="389" t="s">
        <v>574</v>
      </c>
      <c r="B11677" s="389" t="s">
        <v>517</v>
      </c>
      <c r="C11677" s="389">
        <v>1.24007095844</v>
      </c>
      <c r="D11677" s="389" t="s">
        <v>667</v>
      </c>
      <c r="E11677" s="389" t="s">
        <v>652</v>
      </c>
      <c r="F11677" s="389" t="s">
        <v>667</v>
      </c>
      <c r="G11677" s="389" t="s">
        <v>649</v>
      </c>
    </row>
    <row r="11678" spans="1:7">
      <c r="A11678" s="389" t="s">
        <v>563</v>
      </c>
      <c r="B11678" s="389" t="s">
        <v>517</v>
      </c>
      <c r="C11678" s="389">
        <v>43.176732271699898</v>
      </c>
      <c r="D11678" s="389" t="s">
        <v>667</v>
      </c>
      <c r="E11678" s="389" t="s">
        <v>652</v>
      </c>
      <c r="F11678" s="389" t="s">
        <v>667</v>
      </c>
      <c r="G11678" s="389" t="s">
        <v>649</v>
      </c>
    </row>
    <row r="11679" spans="1:7">
      <c r="A11679" s="389" t="s">
        <v>563</v>
      </c>
      <c r="B11679" s="389" t="s">
        <v>517</v>
      </c>
      <c r="C11679" s="389">
        <v>43.176732271699898</v>
      </c>
      <c r="D11679" s="389" t="s">
        <v>667</v>
      </c>
      <c r="E11679" s="389" t="s">
        <v>652</v>
      </c>
      <c r="F11679" s="389" t="s">
        <v>667</v>
      </c>
      <c r="G11679" s="389" t="s">
        <v>649</v>
      </c>
    </row>
    <row r="11680" spans="1:7">
      <c r="A11680" s="389" t="s">
        <v>581</v>
      </c>
      <c r="B11680" s="389" t="s">
        <v>517</v>
      </c>
      <c r="C11680" s="389">
        <v>11.9725639544</v>
      </c>
      <c r="D11680" s="389" t="s">
        <v>667</v>
      </c>
      <c r="E11680" s="389" t="s">
        <v>652</v>
      </c>
      <c r="F11680" s="389" t="s">
        <v>667</v>
      </c>
      <c r="G11680" s="389" t="s">
        <v>649</v>
      </c>
    </row>
    <row r="11681" spans="1:7">
      <c r="A11681" s="389" t="s">
        <v>581</v>
      </c>
      <c r="B11681" s="389" t="s">
        <v>517</v>
      </c>
      <c r="C11681" s="389">
        <v>30.363053965599899</v>
      </c>
      <c r="D11681" s="389" t="s">
        <v>667</v>
      </c>
      <c r="E11681" s="389" t="s">
        <v>652</v>
      </c>
      <c r="F11681" s="389" t="s">
        <v>667</v>
      </c>
      <c r="G11681" s="389" t="s">
        <v>649</v>
      </c>
    </row>
    <row r="11682" spans="1:7">
      <c r="A11682" s="389" t="s">
        <v>581</v>
      </c>
      <c r="B11682" s="389" t="s">
        <v>517</v>
      </c>
      <c r="C11682" s="389">
        <v>30.363053965599899</v>
      </c>
      <c r="D11682" s="389" t="s">
        <v>667</v>
      </c>
      <c r="E11682" s="389" t="s">
        <v>652</v>
      </c>
      <c r="F11682" s="389" t="s">
        <v>667</v>
      </c>
      <c r="G11682" s="389" t="s">
        <v>649</v>
      </c>
    </row>
    <row r="11683" spans="1:7">
      <c r="A11683" s="389" t="s">
        <v>574</v>
      </c>
      <c r="B11683" s="389" t="s">
        <v>517</v>
      </c>
      <c r="C11683" s="389">
        <v>0.936389018179</v>
      </c>
      <c r="D11683" s="389" t="s">
        <v>667</v>
      </c>
      <c r="E11683" s="389" t="s">
        <v>652</v>
      </c>
      <c r="F11683" s="389" t="s">
        <v>667</v>
      </c>
      <c r="G11683" s="389" t="s">
        <v>649</v>
      </c>
    </row>
    <row r="11684" spans="1:7">
      <c r="A11684" s="389" t="s">
        <v>563</v>
      </c>
      <c r="B11684" s="389" t="s">
        <v>517</v>
      </c>
      <c r="C11684" s="389">
        <v>40.405119101300002</v>
      </c>
      <c r="D11684" s="389" t="s">
        <v>667</v>
      </c>
      <c r="E11684" s="389" t="s">
        <v>652</v>
      </c>
      <c r="F11684" s="389" t="s">
        <v>667</v>
      </c>
      <c r="G11684" s="389" t="s">
        <v>649</v>
      </c>
    </row>
    <row r="11685" spans="1:7">
      <c r="A11685" s="389" t="s">
        <v>559</v>
      </c>
      <c r="B11685" s="389" t="s">
        <v>517</v>
      </c>
      <c r="C11685" s="389">
        <v>25.6467391716</v>
      </c>
      <c r="D11685" s="389" t="s">
        <v>667</v>
      </c>
      <c r="E11685" s="389" t="s">
        <v>652</v>
      </c>
      <c r="F11685" s="389" t="s">
        <v>667</v>
      </c>
      <c r="G11685" s="389" t="s">
        <v>649</v>
      </c>
    </row>
    <row r="11686" spans="1:7">
      <c r="A11686" s="389" t="s">
        <v>581</v>
      </c>
      <c r="B11686" s="389" t="s">
        <v>517</v>
      </c>
      <c r="C11686" s="389">
        <v>25.6467391716</v>
      </c>
      <c r="D11686" s="389" t="s">
        <v>667</v>
      </c>
      <c r="E11686" s="389" t="s">
        <v>652</v>
      </c>
      <c r="F11686" s="389" t="s">
        <v>667</v>
      </c>
      <c r="G11686" s="389" t="s">
        <v>649</v>
      </c>
    </row>
    <row r="11687" spans="1:7">
      <c r="A11687" s="389" t="s">
        <v>574</v>
      </c>
      <c r="B11687" s="389" t="s">
        <v>517</v>
      </c>
      <c r="C11687" s="389">
        <v>25.6467391716</v>
      </c>
      <c r="D11687" s="389" t="s">
        <v>667</v>
      </c>
      <c r="E11687" s="389" t="s">
        <v>652</v>
      </c>
      <c r="F11687" s="389" t="s">
        <v>667</v>
      </c>
      <c r="G11687" s="389" t="s">
        <v>649</v>
      </c>
    </row>
    <row r="11688" spans="1:7">
      <c r="A11688" s="389" t="s">
        <v>574</v>
      </c>
      <c r="B11688" s="389" t="s">
        <v>517</v>
      </c>
      <c r="C11688" s="389">
        <v>25.6467391716</v>
      </c>
      <c r="D11688" s="389" t="s">
        <v>667</v>
      </c>
      <c r="E11688" s="389" t="s">
        <v>652</v>
      </c>
      <c r="F11688" s="389" t="s">
        <v>667</v>
      </c>
      <c r="G11688" s="389" t="s">
        <v>649</v>
      </c>
    </row>
    <row r="11689" spans="1:7">
      <c r="A11689" s="389" t="s">
        <v>524</v>
      </c>
      <c r="B11689" s="389" t="s">
        <v>517</v>
      </c>
      <c r="C11689" s="389">
        <v>40.090530782000002</v>
      </c>
      <c r="D11689" s="389" t="s">
        <v>667</v>
      </c>
      <c r="E11689" s="389" t="s">
        <v>652</v>
      </c>
      <c r="F11689" s="389" t="s">
        <v>667</v>
      </c>
      <c r="G11689" s="389" t="s">
        <v>649</v>
      </c>
    </row>
    <row r="11690" spans="1:7">
      <c r="A11690" s="389" t="s">
        <v>524</v>
      </c>
      <c r="B11690" s="389" t="s">
        <v>517</v>
      </c>
      <c r="C11690" s="389">
        <v>40.090530782000002</v>
      </c>
      <c r="D11690" s="389" t="s">
        <v>667</v>
      </c>
      <c r="E11690" s="389" t="s">
        <v>652</v>
      </c>
      <c r="F11690" s="389" t="s">
        <v>667</v>
      </c>
      <c r="G11690" s="389" t="s">
        <v>649</v>
      </c>
    </row>
    <row r="11691" spans="1:7">
      <c r="A11691" s="389" t="s">
        <v>544</v>
      </c>
      <c r="B11691" s="389" t="s">
        <v>517</v>
      </c>
      <c r="C11691" s="389">
        <v>18.9998347943</v>
      </c>
      <c r="D11691" s="389" t="s">
        <v>667</v>
      </c>
      <c r="E11691" s="389" t="s">
        <v>652</v>
      </c>
      <c r="F11691" s="389" t="s">
        <v>667</v>
      </c>
      <c r="G11691" s="389" t="s">
        <v>649</v>
      </c>
    </row>
    <row r="11692" spans="1:7">
      <c r="A11692" s="389" t="s">
        <v>581</v>
      </c>
      <c r="B11692" s="389" t="s">
        <v>517</v>
      </c>
      <c r="C11692" s="389">
        <v>17.669755706899899</v>
      </c>
      <c r="D11692" s="389" t="s">
        <v>667</v>
      </c>
      <c r="E11692" s="389" t="s">
        <v>652</v>
      </c>
      <c r="F11692" s="389" t="s">
        <v>667</v>
      </c>
      <c r="G11692" s="389" t="s">
        <v>649</v>
      </c>
    </row>
    <row r="11693" spans="1:7">
      <c r="A11693" s="389" t="s">
        <v>581</v>
      </c>
      <c r="B11693" s="389" t="s">
        <v>517</v>
      </c>
      <c r="C11693" s="389">
        <v>19.647579428699899</v>
      </c>
      <c r="D11693" s="389" t="s">
        <v>668</v>
      </c>
      <c r="E11693" s="389" t="s">
        <v>652</v>
      </c>
      <c r="F11693" s="389" t="s">
        <v>668</v>
      </c>
      <c r="G11693" s="389" t="s">
        <v>649</v>
      </c>
    </row>
    <row r="11694" spans="1:7">
      <c r="A11694" s="389" t="s">
        <v>514</v>
      </c>
      <c r="B11694" s="389" t="s">
        <v>517</v>
      </c>
      <c r="C11694" s="389">
        <v>13.123806799</v>
      </c>
      <c r="D11694" s="389" t="s">
        <v>668</v>
      </c>
      <c r="E11694" s="389" t="s">
        <v>652</v>
      </c>
      <c r="F11694" s="389" t="s">
        <v>668</v>
      </c>
      <c r="G11694" s="389" t="s">
        <v>649</v>
      </c>
    </row>
    <row r="11695" spans="1:7">
      <c r="A11695" s="389" t="s">
        <v>514</v>
      </c>
      <c r="B11695" s="389" t="s">
        <v>517</v>
      </c>
      <c r="C11695" s="389">
        <v>13.123806799</v>
      </c>
      <c r="D11695" s="389" t="s">
        <v>668</v>
      </c>
      <c r="E11695" s="389" t="s">
        <v>652</v>
      </c>
      <c r="F11695" s="389" t="s">
        <v>668</v>
      </c>
      <c r="G11695" s="389" t="s">
        <v>649</v>
      </c>
    </row>
    <row r="11696" spans="1:7">
      <c r="A11696" s="389" t="s">
        <v>514</v>
      </c>
      <c r="B11696" s="389" t="s">
        <v>517</v>
      </c>
      <c r="C11696" s="389">
        <v>13.123806799</v>
      </c>
      <c r="D11696" s="389" t="s">
        <v>668</v>
      </c>
      <c r="E11696" s="389" t="s">
        <v>652</v>
      </c>
      <c r="F11696" s="389" t="s">
        <v>668</v>
      </c>
      <c r="G11696" s="389" t="s">
        <v>649</v>
      </c>
    </row>
    <row r="11697" spans="1:7">
      <c r="A11697" s="389" t="s">
        <v>535</v>
      </c>
      <c r="B11697" s="389" t="s">
        <v>517</v>
      </c>
      <c r="C11697" s="389">
        <v>13.9986792857</v>
      </c>
      <c r="D11697" s="389" t="s">
        <v>668</v>
      </c>
      <c r="E11697" s="389" t="s">
        <v>652</v>
      </c>
      <c r="F11697" s="389" t="s">
        <v>668</v>
      </c>
      <c r="G11697" s="389" t="s">
        <v>649</v>
      </c>
    </row>
    <row r="11698" spans="1:7">
      <c r="A11698" s="389" t="s">
        <v>524</v>
      </c>
      <c r="B11698" s="389" t="s">
        <v>517</v>
      </c>
      <c r="C11698" s="389">
        <v>1.08069439133</v>
      </c>
      <c r="D11698" s="389" t="s">
        <v>668</v>
      </c>
      <c r="E11698" s="389" t="s">
        <v>652</v>
      </c>
      <c r="F11698" s="389" t="s">
        <v>668</v>
      </c>
      <c r="G11698" s="389" t="s">
        <v>649</v>
      </c>
    </row>
    <row r="11699" spans="1:7">
      <c r="A11699" s="389" t="s">
        <v>535</v>
      </c>
      <c r="B11699" s="389" t="s">
        <v>517</v>
      </c>
      <c r="C11699" s="389">
        <v>14.3620652664</v>
      </c>
      <c r="D11699" s="389" t="s">
        <v>668</v>
      </c>
      <c r="E11699" s="389" t="s">
        <v>652</v>
      </c>
      <c r="F11699" s="389" t="s">
        <v>668</v>
      </c>
      <c r="G11699" s="389" t="s">
        <v>649</v>
      </c>
    </row>
    <row r="11700" spans="1:7">
      <c r="A11700" s="389" t="s">
        <v>535</v>
      </c>
      <c r="B11700" s="389" t="s">
        <v>517</v>
      </c>
      <c r="C11700" s="389">
        <v>3.9713957471899999</v>
      </c>
      <c r="D11700" s="389" t="s">
        <v>668</v>
      </c>
      <c r="E11700" s="389" t="s">
        <v>652</v>
      </c>
      <c r="F11700" s="389" t="s">
        <v>668</v>
      </c>
      <c r="G11700" s="389" t="s">
        <v>649</v>
      </c>
    </row>
    <row r="11701" spans="1:7">
      <c r="A11701" s="389" t="s">
        <v>535</v>
      </c>
      <c r="B11701" s="389" t="s">
        <v>517</v>
      </c>
      <c r="C11701" s="389">
        <v>26.073427391300001</v>
      </c>
      <c r="D11701" s="389" t="s">
        <v>668</v>
      </c>
      <c r="E11701" s="389" t="s">
        <v>652</v>
      </c>
      <c r="F11701" s="389" t="s">
        <v>668</v>
      </c>
      <c r="G11701" s="389" t="s">
        <v>649</v>
      </c>
    </row>
    <row r="11702" spans="1:7">
      <c r="A11702" s="389" t="s">
        <v>535</v>
      </c>
      <c r="B11702" s="389" t="s">
        <v>517</v>
      </c>
      <c r="C11702" s="389">
        <v>26.073427391300001</v>
      </c>
      <c r="D11702" s="389" t="s">
        <v>668</v>
      </c>
      <c r="E11702" s="389" t="s">
        <v>652</v>
      </c>
      <c r="F11702" s="389" t="s">
        <v>668</v>
      </c>
      <c r="G11702" s="389" t="s">
        <v>649</v>
      </c>
    </row>
    <row r="11703" spans="1:7">
      <c r="A11703" s="389" t="s">
        <v>535</v>
      </c>
      <c r="B11703" s="389" t="s">
        <v>517</v>
      </c>
      <c r="C11703" s="389">
        <v>26.073427391300001</v>
      </c>
      <c r="D11703" s="389" t="s">
        <v>668</v>
      </c>
      <c r="E11703" s="389" t="s">
        <v>652</v>
      </c>
      <c r="F11703" s="389" t="s">
        <v>668</v>
      </c>
      <c r="G11703" s="389" t="s">
        <v>649</v>
      </c>
    </row>
    <row r="11704" spans="1:7">
      <c r="A11704" s="389" t="s">
        <v>525</v>
      </c>
      <c r="B11704" s="389" t="s">
        <v>517</v>
      </c>
      <c r="C11704" s="389">
        <v>14.2514949517</v>
      </c>
      <c r="D11704" s="389" t="s">
        <v>668</v>
      </c>
      <c r="E11704" s="389" t="s">
        <v>652</v>
      </c>
      <c r="F11704" s="389" t="s">
        <v>668</v>
      </c>
      <c r="G11704" s="389" t="s">
        <v>649</v>
      </c>
    </row>
    <row r="11705" spans="1:7">
      <c r="A11705" s="389" t="s">
        <v>568</v>
      </c>
      <c r="B11705" s="389" t="s">
        <v>517</v>
      </c>
      <c r="C11705" s="389">
        <v>14.2514949517</v>
      </c>
      <c r="D11705" s="389" t="s">
        <v>668</v>
      </c>
      <c r="E11705" s="389" t="s">
        <v>652</v>
      </c>
      <c r="F11705" s="389" t="s">
        <v>668</v>
      </c>
      <c r="G11705" s="389" t="s">
        <v>649</v>
      </c>
    </row>
    <row r="11706" spans="1:7">
      <c r="A11706" s="389" t="s">
        <v>581</v>
      </c>
      <c r="B11706" s="389" t="s">
        <v>517</v>
      </c>
      <c r="C11706" s="389">
        <v>11.6079862579</v>
      </c>
      <c r="D11706" s="389" t="s">
        <v>668</v>
      </c>
      <c r="E11706" s="389" t="s">
        <v>652</v>
      </c>
      <c r="F11706" s="389" t="s">
        <v>668</v>
      </c>
      <c r="G11706" s="389" t="s">
        <v>649</v>
      </c>
    </row>
    <row r="11707" spans="1:7">
      <c r="A11707" s="389" t="s">
        <v>581</v>
      </c>
      <c r="B11707" s="389" t="s">
        <v>517</v>
      </c>
      <c r="C11707" s="389">
        <v>7.8372755374400001</v>
      </c>
      <c r="D11707" s="389" t="s">
        <v>668</v>
      </c>
      <c r="E11707" s="389" t="s">
        <v>652</v>
      </c>
      <c r="F11707" s="389" t="s">
        <v>668</v>
      </c>
      <c r="G11707" s="389" t="s">
        <v>649</v>
      </c>
    </row>
    <row r="11708" spans="1:7">
      <c r="A11708" s="389" t="s">
        <v>581</v>
      </c>
      <c r="B11708" s="389" t="s">
        <v>517</v>
      </c>
      <c r="C11708" s="389">
        <v>8.2975844684099904</v>
      </c>
      <c r="D11708" s="389" t="s">
        <v>668</v>
      </c>
      <c r="E11708" s="389" t="s">
        <v>652</v>
      </c>
      <c r="F11708" s="389" t="s">
        <v>668</v>
      </c>
      <c r="G11708" s="389" t="s">
        <v>649</v>
      </c>
    </row>
    <row r="11709" spans="1:7">
      <c r="A11709" s="389" t="s">
        <v>514</v>
      </c>
      <c r="B11709" s="389" t="s">
        <v>517</v>
      </c>
      <c r="C11709" s="389">
        <v>12.3624863276999</v>
      </c>
      <c r="D11709" s="389" t="s">
        <v>668</v>
      </c>
      <c r="E11709" s="389" t="s">
        <v>652</v>
      </c>
      <c r="F11709" s="389" t="s">
        <v>668</v>
      </c>
      <c r="G11709" s="389" t="s">
        <v>649</v>
      </c>
    </row>
    <row r="11710" spans="1:7">
      <c r="A11710" s="389" t="s">
        <v>514</v>
      </c>
      <c r="B11710" s="389" t="s">
        <v>517</v>
      </c>
      <c r="C11710" s="389">
        <v>12.3624863276999</v>
      </c>
      <c r="D11710" s="389" t="s">
        <v>668</v>
      </c>
      <c r="E11710" s="389" t="s">
        <v>652</v>
      </c>
      <c r="F11710" s="389" t="s">
        <v>668</v>
      </c>
      <c r="G11710" s="389" t="s">
        <v>649</v>
      </c>
    </row>
    <row r="11711" spans="1:7">
      <c r="A11711" s="389" t="s">
        <v>581</v>
      </c>
      <c r="B11711" s="389" t="s">
        <v>517</v>
      </c>
      <c r="C11711" s="389">
        <v>30.609360516700001</v>
      </c>
      <c r="D11711" s="389" t="s">
        <v>668</v>
      </c>
      <c r="E11711" s="389" t="s">
        <v>652</v>
      </c>
      <c r="F11711" s="389" t="s">
        <v>668</v>
      </c>
      <c r="G11711" s="389" t="s">
        <v>649</v>
      </c>
    </row>
    <row r="11712" spans="1:7">
      <c r="A11712" s="389" t="s">
        <v>514</v>
      </c>
      <c r="B11712" s="389" t="s">
        <v>517</v>
      </c>
      <c r="C11712" s="389">
        <v>10.7687870179999</v>
      </c>
      <c r="D11712" s="389" t="s">
        <v>666</v>
      </c>
      <c r="E11712" s="389" t="s">
        <v>652</v>
      </c>
      <c r="F11712" s="389" t="s">
        <v>666</v>
      </c>
      <c r="G11712" s="389" t="s">
        <v>649</v>
      </c>
    </row>
    <row r="11713" spans="1:7">
      <c r="A11713" s="389" t="s">
        <v>535</v>
      </c>
      <c r="B11713" s="389" t="s">
        <v>517</v>
      </c>
      <c r="C11713" s="389">
        <v>0.28761555883200002</v>
      </c>
      <c r="D11713" s="389" t="s">
        <v>666</v>
      </c>
      <c r="E11713" s="389" t="s">
        <v>652</v>
      </c>
      <c r="F11713" s="389" t="s">
        <v>666</v>
      </c>
      <c r="G11713" s="389" t="s">
        <v>649</v>
      </c>
    </row>
    <row r="11714" spans="1:7">
      <c r="A11714" s="389" t="s">
        <v>535</v>
      </c>
      <c r="B11714" s="389" t="s">
        <v>517</v>
      </c>
      <c r="C11714" s="389">
        <v>31.790076458200001</v>
      </c>
      <c r="D11714" s="389" t="s">
        <v>666</v>
      </c>
      <c r="E11714" s="389" t="s">
        <v>652</v>
      </c>
      <c r="F11714" s="389" t="s">
        <v>666</v>
      </c>
      <c r="G11714" s="389" t="s">
        <v>649</v>
      </c>
    </row>
    <row r="11715" spans="1:7">
      <c r="A11715" s="389" t="s">
        <v>571</v>
      </c>
      <c r="B11715" s="389" t="s">
        <v>517</v>
      </c>
      <c r="C11715" s="389">
        <v>2.9165143594799998</v>
      </c>
      <c r="D11715" s="389" t="s">
        <v>666</v>
      </c>
      <c r="E11715" s="389" t="s">
        <v>652</v>
      </c>
      <c r="F11715" s="389" t="s">
        <v>666</v>
      </c>
      <c r="G11715" s="389" t="s">
        <v>649</v>
      </c>
    </row>
    <row r="11716" spans="1:7">
      <c r="A11716" s="389" t="s">
        <v>574</v>
      </c>
      <c r="B11716" s="389" t="s">
        <v>517</v>
      </c>
      <c r="C11716" s="389">
        <v>8.5375519842400003</v>
      </c>
      <c r="D11716" s="389" t="s">
        <v>666</v>
      </c>
      <c r="E11716" s="389" t="s">
        <v>652</v>
      </c>
      <c r="F11716" s="389" t="s">
        <v>666</v>
      </c>
      <c r="G11716" s="389" t="s">
        <v>649</v>
      </c>
    </row>
    <row r="11717" spans="1:7">
      <c r="A11717" s="389" t="s">
        <v>563</v>
      </c>
      <c r="B11717" s="389" t="s">
        <v>517</v>
      </c>
      <c r="C11717" s="389">
        <v>17.3131892114999</v>
      </c>
      <c r="D11717" s="389" t="s">
        <v>666</v>
      </c>
      <c r="E11717" s="389" t="s">
        <v>652</v>
      </c>
      <c r="F11717" s="389" t="s">
        <v>666</v>
      </c>
      <c r="G11717" s="389" t="s">
        <v>649</v>
      </c>
    </row>
    <row r="11718" spans="1:7">
      <c r="A11718" s="389" t="s">
        <v>581</v>
      </c>
      <c r="B11718" s="389" t="s">
        <v>517</v>
      </c>
      <c r="C11718" s="389">
        <v>3.7848501935200001</v>
      </c>
      <c r="D11718" s="389" t="s">
        <v>666</v>
      </c>
      <c r="E11718" s="389" t="s">
        <v>652</v>
      </c>
      <c r="F11718" s="389" t="s">
        <v>666</v>
      </c>
      <c r="G11718" s="389" t="s">
        <v>649</v>
      </c>
    </row>
    <row r="11719" spans="1:7">
      <c r="A11719" s="389" t="s">
        <v>535</v>
      </c>
      <c r="B11719" s="389" t="s">
        <v>517</v>
      </c>
      <c r="C11719" s="389">
        <v>4.4816105746100003</v>
      </c>
      <c r="D11719" s="389" t="s">
        <v>666</v>
      </c>
      <c r="E11719" s="389" t="s">
        <v>652</v>
      </c>
      <c r="F11719" s="389" t="s">
        <v>666</v>
      </c>
      <c r="G11719" s="389" t="s">
        <v>649</v>
      </c>
    </row>
    <row r="11720" spans="1:7">
      <c r="A11720" s="389" t="s">
        <v>559</v>
      </c>
      <c r="B11720" s="389" t="s">
        <v>517</v>
      </c>
      <c r="C11720" s="389">
        <v>33.1953632146</v>
      </c>
      <c r="D11720" s="389" t="s">
        <v>666</v>
      </c>
      <c r="E11720" s="389" t="s">
        <v>652</v>
      </c>
      <c r="F11720" s="389" t="s">
        <v>666</v>
      </c>
      <c r="G11720" s="389" t="s">
        <v>649</v>
      </c>
    </row>
    <row r="11721" spans="1:7">
      <c r="A11721" s="389" t="s">
        <v>571</v>
      </c>
      <c r="B11721" s="389" t="s">
        <v>517</v>
      </c>
      <c r="C11721" s="389">
        <v>7.3772762997100001</v>
      </c>
      <c r="D11721" s="389" t="s">
        <v>666</v>
      </c>
      <c r="E11721" s="389" t="s">
        <v>652</v>
      </c>
      <c r="F11721" s="389" t="s">
        <v>666</v>
      </c>
      <c r="G11721" s="389" t="s">
        <v>649</v>
      </c>
    </row>
    <row r="11722" spans="1:7">
      <c r="A11722" s="389" t="s">
        <v>571</v>
      </c>
      <c r="B11722" s="389" t="s">
        <v>517</v>
      </c>
      <c r="C11722" s="389">
        <v>7.3772762997100001</v>
      </c>
      <c r="D11722" s="389" t="s">
        <v>666</v>
      </c>
      <c r="E11722" s="389" t="s">
        <v>652</v>
      </c>
      <c r="F11722" s="389" t="s">
        <v>666</v>
      </c>
      <c r="G11722" s="389" t="s">
        <v>649</v>
      </c>
    </row>
    <row r="11723" spans="1:7">
      <c r="A11723" s="389" t="s">
        <v>534</v>
      </c>
      <c r="B11723" s="389" t="s">
        <v>517</v>
      </c>
      <c r="C11723" s="389">
        <v>18.2024425753999</v>
      </c>
      <c r="D11723" s="389" t="s">
        <v>666</v>
      </c>
      <c r="E11723" s="389" t="s">
        <v>652</v>
      </c>
      <c r="F11723" s="389" t="s">
        <v>666</v>
      </c>
      <c r="G11723" s="389" t="s">
        <v>649</v>
      </c>
    </row>
    <row r="11724" spans="1:7">
      <c r="A11724" s="389" t="s">
        <v>541</v>
      </c>
      <c r="B11724" s="389" t="s">
        <v>517</v>
      </c>
      <c r="C11724" s="389">
        <v>18.2024425753999</v>
      </c>
      <c r="D11724" s="389" t="s">
        <v>666</v>
      </c>
      <c r="E11724" s="389" t="s">
        <v>652</v>
      </c>
      <c r="F11724" s="389" t="s">
        <v>666</v>
      </c>
      <c r="G11724" s="389" t="s">
        <v>649</v>
      </c>
    </row>
    <row r="11725" spans="1:7">
      <c r="A11725" s="389" t="s">
        <v>559</v>
      </c>
      <c r="B11725" s="389" t="s">
        <v>517</v>
      </c>
      <c r="C11725" s="389">
        <v>5.5527043368399998</v>
      </c>
      <c r="D11725" s="389" t="s">
        <v>666</v>
      </c>
      <c r="E11725" s="389" t="s">
        <v>652</v>
      </c>
      <c r="F11725" s="389" t="s">
        <v>666</v>
      </c>
      <c r="G11725" s="389" t="s">
        <v>649</v>
      </c>
    </row>
    <row r="11726" spans="1:7">
      <c r="A11726" s="389" t="s">
        <v>574</v>
      </c>
      <c r="B11726" s="389" t="s">
        <v>517</v>
      </c>
      <c r="C11726" s="389">
        <v>5.5527043368399998</v>
      </c>
      <c r="D11726" s="389" t="s">
        <v>666</v>
      </c>
      <c r="E11726" s="389" t="s">
        <v>652</v>
      </c>
      <c r="F11726" s="389" t="s">
        <v>666</v>
      </c>
      <c r="G11726" s="389" t="s">
        <v>649</v>
      </c>
    </row>
    <row r="11727" spans="1:7">
      <c r="A11727" s="389" t="s">
        <v>514</v>
      </c>
      <c r="B11727" s="389" t="s">
        <v>517</v>
      </c>
      <c r="C11727" s="389">
        <v>18.593501466300001</v>
      </c>
      <c r="D11727" s="389" t="s">
        <v>666</v>
      </c>
      <c r="E11727" s="389" t="s">
        <v>652</v>
      </c>
      <c r="F11727" s="389" t="s">
        <v>666</v>
      </c>
      <c r="G11727" s="389" t="s">
        <v>649</v>
      </c>
    </row>
    <row r="11728" spans="1:7">
      <c r="A11728" s="389" t="s">
        <v>514</v>
      </c>
      <c r="B11728" s="389" t="s">
        <v>517</v>
      </c>
      <c r="C11728" s="389">
        <v>18.593501466300001</v>
      </c>
      <c r="D11728" s="389" t="s">
        <v>666</v>
      </c>
      <c r="E11728" s="389" t="s">
        <v>652</v>
      </c>
      <c r="F11728" s="389" t="s">
        <v>666</v>
      </c>
      <c r="G11728" s="389" t="s">
        <v>649</v>
      </c>
    </row>
    <row r="11729" spans="1:7">
      <c r="A11729" s="389" t="s">
        <v>581</v>
      </c>
      <c r="B11729" s="389" t="s">
        <v>517</v>
      </c>
      <c r="C11729" s="389">
        <v>25.0180068125999</v>
      </c>
      <c r="D11729" s="389" t="s">
        <v>666</v>
      </c>
      <c r="E11729" s="389" t="s">
        <v>652</v>
      </c>
      <c r="F11729" s="389" t="s">
        <v>666</v>
      </c>
      <c r="G11729" s="389" t="s">
        <v>649</v>
      </c>
    </row>
    <row r="11730" spans="1:7">
      <c r="A11730" s="389" t="s">
        <v>559</v>
      </c>
      <c r="B11730" s="389" t="s">
        <v>517</v>
      </c>
      <c r="C11730" s="389">
        <v>13.5620134181999</v>
      </c>
      <c r="D11730" s="389" t="s">
        <v>666</v>
      </c>
      <c r="E11730" s="389" t="s">
        <v>652</v>
      </c>
      <c r="F11730" s="389" t="s">
        <v>666</v>
      </c>
      <c r="G11730" s="389" t="s">
        <v>649</v>
      </c>
    </row>
    <row r="11731" spans="1:7">
      <c r="A11731" s="389" t="s">
        <v>574</v>
      </c>
      <c r="B11731" s="389" t="s">
        <v>517</v>
      </c>
      <c r="C11731" s="389">
        <v>13.5620134181999</v>
      </c>
      <c r="D11731" s="389" t="s">
        <v>666</v>
      </c>
      <c r="E11731" s="389" t="s">
        <v>652</v>
      </c>
      <c r="F11731" s="389" t="s">
        <v>666</v>
      </c>
      <c r="G11731" s="389" t="s">
        <v>649</v>
      </c>
    </row>
    <row r="11732" spans="1:7">
      <c r="A11732" s="389" t="s">
        <v>563</v>
      </c>
      <c r="B11732" s="389" t="s">
        <v>517</v>
      </c>
      <c r="C11732" s="389">
        <v>10.2015906271</v>
      </c>
      <c r="D11732" s="389" t="s">
        <v>666</v>
      </c>
      <c r="E11732" s="389" t="s">
        <v>652</v>
      </c>
      <c r="F11732" s="389" t="s">
        <v>666</v>
      </c>
      <c r="G11732" s="389" t="s">
        <v>649</v>
      </c>
    </row>
    <row r="11733" spans="1:7">
      <c r="A11733" s="389" t="s">
        <v>514</v>
      </c>
      <c r="B11733" s="389" t="s">
        <v>517</v>
      </c>
      <c r="C11733" s="389">
        <v>59.857361848799897</v>
      </c>
      <c r="D11733" s="389" t="s">
        <v>666</v>
      </c>
      <c r="E11733" s="389" t="s">
        <v>652</v>
      </c>
      <c r="F11733" s="389" t="s">
        <v>666</v>
      </c>
      <c r="G11733" s="389" t="s">
        <v>649</v>
      </c>
    </row>
    <row r="11734" spans="1:7">
      <c r="A11734" s="389" t="s">
        <v>514</v>
      </c>
      <c r="B11734" s="389" t="s">
        <v>517</v>
      </c>
      <c r="C11734" s="389">
        <v>59.857361848799897</v>
      </c>
      <c r="D11734" s="389" t="s">
        <v>666</v>
      </c>
      <c r="E11734" s="389" t="s">
        <v>652</v>
      </c>
      <c r="F11734" s="389" t="s">
        <v>666</v>
      </c>
      <c r="G11734" s="389" t="s">
        <v>649</v>
      </c>
    </row>
    <row r="11735" spans="1:7">
      <c r="A11735" s="389" t="s">
        <v>526</v>
      </c>
      <c r="B11735" s="389" t="s">
        <v>517</v>
      </c>
      <c r="C11735" s="389">
        <v>32.554281507500001</v>
      </c>
      <c r="D11735" s="389" t="s">
        <v>666</v>
      </c>
      <c r="E11735" s="389" t="s">
        <v>652</v>
      </c>
      <c r="F11735" s="389" t="s">
        <v>666</v>
      </c>
      <c r="G11735" s="389" t="s">
        <v>649</v>
      </c>
    </row>
    <row r="11736" spans="1:7">
      <c r="A11736" s="389" t="s">
        <v>526</v>
      </c>
      <c r="B11736" s="389" t="s">
        <v>517</v>
      </c>
      <c r="C11736" s="389">
        <v>32.554281507500001</v>
      </c>
      <c r="D11736" s="389" t="s">
        <v>666</v>
      </c>
      <c r="E11736" s="389" t="s">
        <v>652</v>
      </c>
      <c r="F11736" s="389" t="s">
        <v>666</v>
      </c>
      <c r="G11736" s="389" t="s">
        <v>649</v>
      </c>
    </row>
    <row r="11737" spans="1:7">
      <c r="A11737" s="389" t="s">
        <v>514</v>
      </c>
      <c r="B11737" s="389" t="s">
        <v>517</v>
      </c>
      <c r="C11737" s="389">
        <v>32.554281507500001</v>
      </c>
      <c r="D11737" s="389" t="s">
        <v>666</v>
      </c>
      <c r="E11737" s="389" t="s">
        <v>652</v>
      </c>
      <c r="F11737" s="389" t="s">
        <v>666</v>
      </c>
      <c r="G11737" s="389" t="s">
        <v>649</v>
      </c>
    </row>
    <row r="11738" spans="1:7">
      <c r="A11738" s="389" t="s">
        <v>514</v>
      </c>
      <c r="B11738" s="389" t="s">
        <v>517</v>
      </c>
      <c r="C11738" s="389">
        <v>32.554281507500001</v>
      </c>
      <c r="D11738" s="389" t="s">
        <v>666</v>
      </c>
      <c r="E11738" s="389" t="s">
        <v>652</v>
      </c>
      <c r="F11738" s="389" t="s">
        <v>666</v>
      </c>
      <c r="G11738" s="389" t="s">
        <v>649</v>
      </c>
    </row>
    <row r="11739" spans="1:7">
      <c r="A11739" s="389" t="s">
        <v>535</v>
      </c>
      <c r="B11739" s="389" t="s">
        <v>517</v>
      </c>
      <c r="C11739" s="389">
        <v>12.198895542800001</v>
      </c>
      <c r="D11739" s="389" t="s">
        <v>666</v>
      </c>
      <c r="E11739" s="389" t="s">
        <v>652</v>
      </c>
      <c r="F11739" s="389" t="s">
        <v>666</v>
      </c>
      <c r="G11739" s="389" t="s">
        <v>649</v>
      </c>
    </row>
    <row r="11740" spans="1:7">
      <c r="A11740" s="389" t="s">
        <v>531</v>
      </c>
      <c r="B11740" s="389" t="s">
        <v>517</v>
      </c>
      <c r="C11740" s="389">
        <v>0.884372547914</v>
      </c>
      <c r="D11740" s="389" t="s">
        <v>666</v>
      </c>
      <c r="E11740" s="389" t="s">
        <v>652</v>
      </c>
      <c r="F11740" s="389" t="s">
        <v>666</v>
      </c>
      <c r="G11740" s="389" t="s">
        <v>649</v>
      </c>
    </row>
    <row r="11741" spans="1:7">
      <c r="A11741" s="389" t="s">
        <v>581</v>
      </c>
      <c r="B11741" s="389" t="s">
        <v>517</v>
      </c>
      <c r="C11741" s="389">
        <v>5.0548526133199996</v>
      </c>
      <c r="D11741" s="389" t="s">
        <v>666</v>
      </c>
      <c r="E11741" s="389" t="s">
        <v>652</v>
      </c>
      <c r="F11741" s="389" t="s">
        <v>666</v>
      </c>
      <c r="G11741" s="389" t="s">
        <v>649</v>
      </c>
    </row>
    <row r="11742" spans="1:7">
      <c r="A11742" s="389" t="s">
        <v>581</v>
      </c>
      <c r="B11742" s="389" t="s">
        <v>517</v>
      </c>
      <c r="C11742" s="389">
        <v>5.0548526133199996</v>
      </c>
      <c r="D11742" s="389" t="s">
        <v>666</v>
      </c>
      <c r="E11742" s="389" t="s">
        <v>652</v>
      </c>
      <c r="F11742" s="389" t="s">
        <v>666</v>
      </c>
      <c r="G11742" s="389" t="s">
        <v>649</v>
      </c>
    </row>
    <row r="11743" spans="1:7">
      <c r="A11743" s="389" t="s">
        <v>578</v>
      </c>
      <c r="B11743" s="389" t="s">
        <v>517</v>
      </c>
      <c r="C11743" s="389">
        <v>6.6315993725000002</v>
      </c>
      <c r="D11743" s="389" t="s">
        <v>666</v>
      </c>
      <c r="E11743" s="389" t="s">
        <v>652</v>
      </c>
      <c r="F11743" s="389" t="s">
        <v>666</v>
      </c>
      <c r="G11743" s="389" t="s">
        <v>649</v>
      </c>
    </row>
    <row r="11744" spans="1:7">
      <c r="A11744" s="389" t="s">
        <v>535</v>
      </c>
      <c r="B11744" s="389" t="s">
        <v>517</v>
      </c>
      <c r="C11744" s="389">
        <v>7.9493641782499997</v>
      </c>
      <c r="D11744" s="389" t="s">
        <v>666</v>
      </c>
      <c r="E11744" s="389" t="s">
        <v>652</v>
      </c>
      <c r="F11744" s="389" t="s">
        <v>666</v>
      </c>
      <c r="G11744" s="389" t="s">
        <v>649</v>
      </c>
    </row>
    <row r="11745" spans="1:7">
      <c r="A11745" s="389" t="s">
        <v>577</v>
      </c>
      <c r="B11745" s="389" t="s">
        <v>517</v>
      </c>
      <c r="C11745" s="389">
        <v>2.3428194015799999</v>
      </c>
      <c r="D11745" s="389" t="s">
        <v>666</v>
      </c>
      <c r="E11745" s="389" t="s">
        <v>652</v>
      </c>
      <c r="F11745" s="389" t="s">
        <v>666</v>
      </c>
      <c r="G11745" s="389" t="s">
        <v>649</v>
      </c>
    </row>
    <row r="11746" spans="1:7">
      <c r="A11746" s="389" t="s">
        <v>535</v>
      </c>
      <c r="B11746" s="389" t="s">
        <v>517</v>
      </c>
      <c r="C11746" s="389">
        <v>1.8903075258599999</v>
      </c>
      <c r="D11746" s="389" t="s">
        <v>666</v>
      </c>
      <c r="E11746" s="389" t="s">
        <v>652</v>
      </c>
      <c r="F11746" s="389" t="s">
        <v>666</v>
      </c>
      <c r="G11746" s="389" t="s">
        <v>649</v>
      </c>
    </row>
    <row r="11747" spans="1:7">
      <c r="A11747" s="389" t="s">
        <v>514</v>
      </c>
      <c r="B11747" s="389" t="s">
        <v>517</v>
      </c>
      <c r="C11747" s="389">
        <v>3.1502759781599998</v>
      </c>
      <c r="D11747" s="389" t="s">
        <v>666</v>
      </c>
      <c r="E11747" s="389" t="s">
        <v>652</v>
      </c>
      <c r="F11747" s="389" t="s">
        <v>666</v>
      </c>
      <c r="G11747" s="389" t="s">
        <v>649</v>
      </c>
    </row>
    <row r="11748" spans="1:7">
      <c r="A11748" s="389" t="s">
        <v>526</v>
      </c>
      <c r="B11748" s="389" t="s">
        <v>517</v>
      </c>
      <c r="C11748" s="389">
        <v>15.906807926700001</v>
      </c>
      <c r="D11748" s="389" t="s">
        <v>666</v>
      </c>
      <c r="E11748" s="389" t="s">
        <v>652</v>
      </c>
      <c r="F11748" s="389" t="s">
        <v>666</v>
      </c>
      <c r="G11748" s="389" t="s">
        <v>649</v>
      </c>
    </row>
    <row r="11749" spans="1:7">
      <c r="A11749" s="389" t="s">
        <v>535</v>
      </c>
      <c r="B11749" s="389" t="s">
        <v>517</v>
      </c>
      <c r="C11749" s="389">
        <v>15.6628942148</v>
      </c>
      <c r="D11749" s="389" t="s">
        <v>666</v>
      </c>
      <c r="E11749" s="389" t="s">
        <v>652</v>
      </c>
      <c r="F11749" s="389" t="s">
        <v>666</v>
      </c>
      <c r="G11749" s="389" t="s">
        <v>649</v>
      </c>
    </row>
    <row r="11750" spans="1:7">
      <c r="A11750" s="389" t="s">
        <v>535</v>
      </c>
      <c r="B11750" s="389" t="s">
        <v>517</v>
      </c>
      <c r="C11750" s="389">
        <v>43.156073978400002</v>
      </c>
      <c r="D11750" s="389" t="s">
        <v>666</v>
      </c>
      <c r="E11750" s="389" t="s">
        <v>652</v>
      </c>
      <c r="F11750" s="389" t="s">
        <v>666</v>
      </c>
      <c r="G11750" s="389" t="s">
        <v>649</v>
      </c>
    </row>
    <row r="11751" spans="1:7">
      <c r="A11751" s="389" t="s">
        <v>534</v>
      </c>
      <c r="B11751" s="389" t="s">
        <v>517</v>
      </c>
      <c r="C11751" s="389">
        <v>19.032358657500001</v>
      </c>
      <c r="D11751" s="389" t="s">
        <v>666</v>
      </c>
      <c r="E11751" s="389" t="s">
        <v>652</v>
      </c>
      <c r="F11751" s="389" t="s">
        <v>666</v>
      </c>
      <c r="G11751" s="389" t="s">
        <v>649</v>
      </c>
    </row>
    <row r="11752" spans="1:7">
      <c r="A11752" s="389" t="s">
        <v>534</v>
      </c>
      <c r="B11752" s="389" t="s">
        <v>517</v>
      </c>
      <c r="C11752" s="389">
        <v>19.032358657500001</v>
      </c>
      <c r="D11752" s="389" t="s">
        <v>666</v>
      </c>
      <c r="E11752" s="389" t="s">
        <v>652</v>
      </c>
      <c r="F11752" s="389" t="s">
        <v>666</v>
      </c>
      <c r="G11752" s="389" t="s">
        <v>649</v>
      </c>
    </row>
    <row r="11753" spans="1:7">
      <c r="A11753" s="389" t="s">
        <v>541</v>
      </c>
      <c r="B11753" s="389" t="s">
        <v>517</v>
      </c>
      <c r="C11753" s="389">
        <v>19.032358657500001</v>
      </c>
      <c r="D11753" s="389" t="s">
        <v>666</v>
      </c>
      <c r="E11753" s="389" t="s">
        <v>652</v>
      </c>
      <c r="F11753" s="389" t="s">
        <v>666</v>
      </c>
      <c r="G11753" s="389" t="s">
        <v>649</v>
      </c>
    </row>
    <row r="11754" spans="1:7">
      <c r="A11754" s="389" t="s">
        <v>541</v>
      </c>
      <c r="B11754" s="389" t="s">
        <v>517</v>
      </c>
      <c r="C11754" s="389">
        <v>19.032358657500001</v>
      </c>
      <c r="D11754" s="389" t="s">
        <v>666</v>
      </c>
      <c r="E11754" s="389" t="s">
        <v>652</v>
      </c>
      <c r="F11754" s="389" t="s">
        <v>666</v>
      </c>
      <c r="G11754" s="389" t="s">
        <v>649</v>
      </c>
    </row>
    <row r="11755" spans="1:7">
      <c r="A11755" s="389" t="s">
        <v>581</v>
      </c>
      <c r="B11755" s="389" t="s">
        <v>517</v>
      </c>
      <c r="C11755" s="389">
        <v>4.9524616852000003</v>
      </c>
      <c r="D11755" s="389" t="s">
        <v>666</v>
      </c>
      <c r="E11755" s="389" t="s">
        <v>652</v>
      </c>
      <c r="F11755" s="389" t="s">
        <v>666</v>
      </c>
      <c r="G11755" s="389" t="s">
        <v>649</v>
      </c>
    </row>
    <row r="11756" spans="1:7">
      <c r="A11756" s="389" t="s">
        <v>526</v>
      </c>
      <c r="B11756" s="389" t="s">
        <v>517</v>
      </c>
      <c r="C11756" s="389">
        <v>4.5520899844300002</v>
      </c>
      <c r="D11756" s="389" t="s">
        <v>666</v>
      </c>
      <c r="E11756" s="389" t="s">
        <v>652</v>
      </c>
      <c r="F11756" s="389" t="s">
        <v>666</v>
      </c>
      <c r="G11756" s="389" t="s">
        <v>649</v>
      </c>
    </row>
    <row r="11757" spans="1:7">
      <c r="A11757" s="389" t="s">
        <v>526</v>
      </c>
      <c r="B11757" s="389" t="s">
        <v>517</v>
      </c>
      <c r="C11757" s="389">
        <v>4.5520899844300002</v>
      </c>
      <c r="D11757" s="389" t="s">
        <v>666</v>
      </c>
      <c r="E11757" s="389" t="s">
        <v>652</v>
      </c>
      <c r="F11757" s="389" t="s">
        <v>666</v>
      </c>
      <c r="G11757" s="389" t="s">
        <v>649</v>
      </c>
    </row>
    <row r="11758" spans="1:7">
      <c r="A11758" s="389" t="s">
        <v>526</v>
      </c>
      <c r="B11758" s="389" t="s">
        <v>517</v>
      </c>
      <c r="C11758" s="389">
        <v>17.964891720499899</v>
      </c>
      <c r="D11758" s="389" t="s">
        <v>666</v>
      </c>
      <c r="E11758" s="389" t="s">
        <v>652</v>
      </c>
      <c r="F11758" s="389" t="s">
        <v>666</v>
      </c>
      <c r="G11758" s="389" t="s">
        <v>649</v>
      </c>
    </row>
    <row r="11759" spans="1:7">
      <c r="A11759" s="389" t="s">
        <v>526</v>
      </c>
      <c r="B11759" s="389" t="s">
        <v>517</v>
      </c>
      <c r="C11759" s="389">
        <v>17.964891720499899</v>
      </c>
      <c r="D11759" s="389" t="s">
        <v>666</v>
      </c>
      <c r="E11759" s="389" t="s">
        <v>652</v>
      </c>
      <c r="F11759" s="389" t="s">
        <v>666</v>
      </c>
      <c r="G11759" s="389" t="s">
        <v>649</v>
      </c>
    </row>
    <row r="11760" spans="1:7">
      <c r="A11760" s="389" t="s">
        <v>514</v>
      </c>
      <c r="B11760" s="389" t="s">
        <v>517</v>
      </c>
      <c r="C11760" s="389">
        <v>17.964891720499899</v>
      </c>
      <c r="D11760" s="389" t="s">
        <v>666</v>
      </c>
      <c r="E11760" s="389" t="s">
        <v>652</v>
      </c>
      <c r="F11760" s="389" t="s">
        <v>666</v>
      </c>
      <c r="G11760" s="389" t="s">
        <v>649</v>
      </c>
    </row>
    <row r="11761" spans="1:7">
      <c r="A11761" s="389" t="s">
        <v>514</v>
      </c>
      <c r="B11761" s="389" t="s">
        <v>517</v>
      </c>
      <c r="C11761" s="389">
        <v>17.964891720499899</v>
      </c>
      <c r="D11761" s="389" t="s">
        <v>666</v>
      </c>
      <c r="E11761" s="389" t="s">
        <v>652</v>
      </c>
      <c r="F11761" s="389" t="s">
        <v>666</v>
      </c>
      <c r="G11761" s="389" t="s">
        <v>649</v>
      </c>
    </row>
    <row r="11762" spans="1:7">
      <c r="A11762" s="389" t="s">
        <v>559</v>
      </c>
      <c r="B11762" s="389" t="s">
        <v>517</v>
      </c>
      <c r="C11762" s="389">
        <v>11.0925805072999</v>
      </c>
      <c r="D11762" s="389" t="s">
        <v>666</v>
      </c>
      <c r="E11762" s="389" t="s">
        <v>652</v>
      </c>
      <c r="F11762" s="389" t="s">
        <v>666</v>
      </c>
      <c r="G11762" s="389" t="s">
        <v>649</v>
      </c>
    </row>
    <row r="11763" spans="1:7">
      <c r="A11763" s="389" t="s">
        <v>559</v>
      </c>
      <c r="B11763" s="389" t="s">
        <v>517</v>
      </c>
      <c r="C11763" s="389">
        <v>11.0925805072999</v>
      </c>
      <c r="D11763" s="389" t="s">
        <v>666</v>
      </c>
      <c r="E11763" s="389" t="s">
        <v>652</v>
      </c>
      <c r="F11763" s="389" t="s">
        <v>666</v>
      </c>
      <c r="G11763" s="389" t="s">
        <v>649</v>
      </c>
    </row>
    <row r="11764" spans="1:7">
      <c r="A11764" s="389" t="s">
        <v>574</v>
      </c>
      <c r="B11764" s="389" t="s">
        <v>517</v>
      </c>
      <c r="C11764" s="389">
        <v>11.0925805072999</v>
      </c>
      <c r="D11764" s="389" t="s">
        <v>666</v>
      </c>
      <c r="E11764" s="389" t="s">
        <v>652</v>
      </c>
      <c r="F11764" s="389" t="s">
        <v>666</v>
      </c>
      <c r="G11764" s="389" t="s">
        <v>649</v>
      </c>
    </row>
    <row r="11765" spans="1:7">
      <c r="A11765" s="389" t="s">
        <v>574</v>
      </c>
      <c r="B11765" s="389" t="s">
        <v>517</v>
      </c>
      <c r="C11765" s="389">
        <v>10.9296721234</v>
      </c>
      <c r="D11765" s="389" t="s">
        <v>666</v>
      </c>
      <c r="E11765" s="389" t="s">
        <v>652</v>
      </c>
      <c r="F11765" s="389" t="s">
        <v>666</v>
      </c>
      <c r="G11765" s="389" t="s">
        <v>649</v>
      </c>
    </row>
    <row r="11766" spans="1:7">
      <c r="A11766" s="389" t="s">
        <v>523</v>
      </c>
      <c r="B11766" s="389" t="s">
        <v>517</v>
      </c>
      <c r="C11766" s="389">
        <v>18.556466192199899</v>
      </c>
      <c r="D11766" s="389" t="s">
        <v>666</v>
      </c>
      <c r="E11766" s="389" t="s">
        <v>652</v>
      </c>
      <c r="F11766" s="389" t="s">
        <v>666</v>
      </c>
      <c r="G11766" s="389" t="s">
        <v>649</v>
      </c>
    </row>
    <row r="11767" spans="1:7">
      <c r="A11767" s="389" t="s">
        <v>523</v>
      </c>
      <c r="B11767" s="389" t="s">
        <v>517</v>
      </c>
      <c r="C11767" s="389">
        <v>18.556466192199899</v>
      </c>
      <c r="D11767" s="389" t="s">
        <v>666</v>
      </c>
      <c r="E11767" s="389" t="s">
        <v>652</v>
      </c>
      <c r="F11767" s="389" t="s">
        <v>666</v>
      </c>
      <c r="G11767" s="389" t="s">
        <v>649</v>
      </c>
    </row>
    <row r="11768" spans="1:7">
      <c r="A11768" s="389" t="s">
        <v>535</v>
      </c>
      <c r="B11768" s="389" t="s">
        <v>517</v>
      </c>
      <c r="C11768" s="389">
        <v>38.3673038304999</v>
      </c>
      <c r="D11768" s="389" t="s">
        <v>666</v>
      </c>
      <c r="E11768" s="389" t="s">
        <v>652</v>
      </c>
      <c r="F11768" s="389" t="s">
        <v>666</v>
      </c>
      <c r="G11768" s="389" t="s">
        <v>649</v>
      </c>
    </row>
    <row r="11769" spans="1:7">
      <c r="A11769" s="389" t="s">
        <v>535</v>
      </c>
      <c r="B11769" s="389" t="s">
        <v>517</v>
      </c>
      <c r="C11769" s="389">
        <v>38.3673038304999</v>
      </c>
      <c r="D11769" s="389" t="s">
        <v>666</v>
      </c>
      <c r="E11769" s="389" t="s">
        <v>652</v>
      </c>
      <c r="F11769" s="389" t="s">
        <v>666</v>
      </c>
      <c r="G11769" s="389" t="s">
        <v>649</v>
      </c>
    </row>
    <row r="11770" spans="1:7">
      <c r="A11770" s="389" t="s">
        <v>581</v>
      </c>
      <c r="B11770" s="389" t="s">
        <v>517</v>
      </c>
      <c r="C11770" s="389">
        <v>98.378574302299896</v>
      </c>
      <c r="D11770" s="389" t="s">
        <v>666</v>
      </c>
      <c r="E11770" s="389" t="s">
        <v>652</v>
      </c>
      <c r="F11770" s="389" t="s">
        <v>666</v>
      </c>
      <c r="G11770" s="389" t="s">
        <v>649</v>
      </c>
    </row>
    <row r="11771" spans="1:7">
      <c r="A11771" s="389" t="s">
        <v>526</v>
      </c>
      <c r="B11771" s="389" t="s">
        <v>517</v>
      </c>
      <c r="C11771" s="389">
        <v>15.4389531067</v>
      </c>
      <c r="D11771" s="389" t="s">
        <v>666</v>
      </c>
      <c r="E11771" s="389" t="s">
        <v>652</v>
      </c>
      <c r="F11771" s="389" t="s">
        <v>666</v>
      </c>
      <c r="G11771" s="389" t="s">
        <v>649</v>
      </c>
    </row>
    <row r="11772" spans="1:7">
      <c r="A11772" s="389" t="s">
        <v>514</v>
      </c>
      <c r="B11772" s="389" t="s">
        <v>517</v>
      </c>
      <c r="C11772" s="389">
        <v>15.4389531067</v>
      </c>
      <c r="D11772" s="389" t="s">
        <v>666</v>
      </c>
      <c r="E11772" s="389" t="s">
        <v>652</v>
      </c>
      <c r="F11772" s="389" t="s">
        <v>666</v>
      </c>
      <c r="G11772" s="389" t="s">
        <v>649</v>
      </c>
    </row>
    <row r="11773" spans="1:7">
      <c r="A11773" s="389" t="s">
        <v>569</v>
      </c>
      <c r="B11773" s="389" t="s">
        <v>517</v>
      </c>
      <c r="C11773" s="389">
        <v>15.4389531067</v>
      </c>
      <c r="D11773" s="389" t="s">
        <v>666</v>
      </c>
      <c r="E11773" s="389" t="s">
        <v>652</v>
      </c>
      <c r="F11773" s="389" t="s">
        <v>666</v>
      </c>
      <c r="G11773" s="389" t="s">
        <v>649</v>
      </c>
    </row>
    <row r="11774" spans="1:7">
      <c r="A11774" s="389" t="s">
        <v>535</v>
      </c>
      <c r="B11774" s="389" t="s">
        <v>517</v>
      </c>
      <c r="C11774" s="389">
        <v>19.1175427109</v>
      </c>
      <c r="D11774" s="389" t="s">
        <v>666</v>
      </c>
      <c r="E11774" s="389" t="s">
        <v>652</v>
      </c>
      <c r="F11774" s="389" t="s">
        <v>666</v>
      </c>
      <c r="G11774" s="389" t="s">
        <v>649</v>
      </c>
    </row>
    <row r="11775" spans="1:7">
      <c r="A11775" s="389" t="s">
        <v>535</v>
      </c>
      <c r="B11775" s="389" t="s">
        <v>517</v>
      </c>
      <c r="C11775" s="389">
        <v>19.1175427109</v>
      </c>
      <c r="D11775" s="389" t="s">
        <v>666</v>
      </c>
      <c r="E11775" s="389" t="s">
        <v>652</v>
      </c>
      <c r="F11775" s="389" t="s">
        <v>666</v>
      </c>
      <c r="G11775" s="389" t="s">
        <v>649</v>
      </c>
    </row>
    <row r="11776" spans="1:7">
      <c r="A11776" s="389" t="s">
        <v>581</v>
      </c>
      <c r="B11776" s="389" t="s">
        <v>517</v>
      </c>
      <c r="C11776" s="389">
        <v>39.185720744400001</v>
      </c>
      <c r="D11776" s="389" t="s">
        <v>666</v>
      </c>
      <c r="E11776" s="389" t="s">
        <v>652</v>
      </c>
      <c r="F11776" s="389" t="s">
        <v>666</v>
      </c>
      <c r="G11776" s="389" t="s">
        <v>649</v>
      </c>
    </row>
    <row r="11777" spans="1:7">
      <c r="A11777" s="389" t="s">
        <v>535</v>
      </c>
      <c r="B11777" s="389" t="s">
        <v>517</v>
      </c>
      <c r="C11777" s="389">
        <v>24.951864698200001</v>
      </c>
      <c r="D11777" s="389" t="s">
        <v>666</v>
      </c>
      <c r="E11777" s="389" t="s">
        <v>652</v>
      </c>
      <c r="F11777" s="389" t="s">
        <v>666</v>
      </c>
      <c r="G11777" s="389" t="s">
        <v>649</v>
      </c>
    </row>
    <row r="11778" spans="1:7">
      <c r="A11778" s="389" t="s">
        <v>514</v>
      </c>
      <c r="B11778" s="389" t="s">
        <v>517</v>
      </c>
      <c r="C11778" s="389">
        <v>14.6646704174</v>
      </c>
      <c r="D11778" s="389" t="s">
        <v>666</v>
      </c>
      <c r="E11778" s="389" t="s">
        <v>652</v>
      </c>
      <c r="F11778" s="389" t="s">
        <v>666</v>
      </c>
      <c r="G11778" s="389" t="s">
        <v>649</v>
      </c>
    </row>
    <row r="11779" spans="1:7">
      <c r="A11779" s="389" t="s">
        <v>535</v>
      </c>
      <c r="B11779" s="389" t="s">
        <v>517</v>
      </c>
      <c r="C11779" s="389">
        <v>12.0903078380999</v>
      </c>
      <c r="D11779" s="389" t="s">
        <v>666</v>
      </c>
      <c r="E11779" s="389" t="s">
        <v>652</v>
      </c>
      <c r="F11779" s="389" t="s">
        <v>666</v>
      </c>
      <c r="G11779" s="389" t="s">
        <v>649</v>
      </c>
    </row>
    <row r="11780" spans="1:7">
      <c r="A11780" s="389" t="s">
        <v>581</v>
      </c>
      <c r="B11780" s="389" t="s">
        <v>517</v>
      </c>
      <c r="C11780" s="389">
        <v>4.6604940044500003</v>
      </c>
      <c r="D11780" s="389" t="s">
        <v>666</v>
      </c>
      <c r="E11780" s="389" t="s">
        <v>652</v>
      </c>
      <c r="F11780" s="389" t="s">
        <v>666</v>
      </c>
      <c r="G11780" s="389" t="s">
        <v>649</v>
      </c>
    </row>
    <row r="11781" spans="1:7">
      <c r="A11781" s="389" t="s">
        <v>514</v>
      </c>
      <c r="B11781" s="389" t="s">
        <v>517</v>
      </c>
      <c r="C11781" s="389">
        <v>26.379368039700001</v>
      </c>
      <c r="D11781" s="389" t="s">
        <v>666</v>
      </c>
      <c r="E11781" s="389" t="s">
        <v>652</v>
      </c>
      <c r="F11781" s="389" t="s">
        <v>666</v>
      </c>
      <c r="G11781" s="389" t="s">
        <v>649</v>
      </c>
    </row>
    <row r="11782" spans="1:7">
      <c r="A11782" s="389" t="s">
        <v>528</v>
      </c>
      <c r="B11782" s="389" t="s">
        <v>517</v>
      </c>
      <c r="C11782" s="389">
        <v>38.436088939500003</v>
      </c>
      <c r="D11782" s="389" t="s">
        <v>666</v>
      </c>
      <c r="E11782" s="389" t="s">
        <v>652</v>
      </c>
      <c r="F11782" s="389" t="s">
        <v>666</v>
      </c>
      <c r="G11782" s="389" t="s">
        <v>649</v>
      </c>
    </row>
    <row r="11783" spans="1:7">
      <c r="A11783" s="389" t="s">
        <v>528</v>
      </c>
      <c r="B11783" s="389" t="s">
        <v>517</v>
      </c>
      <c r="C11783" s="389">
        <v>38.436088939500003</v>
      </c>
      <c r="D11783" s="389" t="s">
        <v>666</v>
      </c>
      <c r="E11783" s="389" t="s">
        <v>652</v>
      </c>
      <c r="F11783" s="389" t="s">
        <v>666</v>
      </c>
      <c r="G11783" s="389" t="s">
        <v>649</v>
      </c>
    </row>
    <row r="11784" spans="1:7">
      <c r="A11784" s="389" t="s">
        <v>528</v>
      </c>
      <c r="B11784" s="389" t="s">
        <v>517</v>
      </c>
      <c r="C11784" s="389">
        <v>38.436088939500003</v>
      </c>
      <c r="D11784" s="389" t="s">
        <v>666</v>
      </c>
      <c r="E11784" s="389" t="s">
        <v>652</v>
      </c>
      <c r="F11784" s="389" t="s">
        <v>666</v>
      </c>
      <c r="G11784" s="389" t="s">
        <v>649</v>
      </c>
    </row>
    <row r="11785" spans="1:7">
      <c r="A11785" s="389" t="s">
        <v>559</v>
      </c>
      <c r="B11785" s="389" t="s">
        <v>517</v>
      </c>
      <c r="C11785" s="389">
        <v>20.333905237500002</v>
      </c>
      <c r="D11785" s="389" t="s">
        <v>666</v>
      </c>
      <c r="E11785" s="389" t="s">
        <v>652</v>
      </c>
      <c r="F11785" s="389" t="s">
        <v>666</v>
      </c>
      <c r="G11785" s="389" t="s">
        <v>649</v>
      </c>
    </row>
    <row r="11786" spans="1:7">
      <c r="A11786" s="389" t="s">
        <v>581</v>
      </c>
      <c r="B11786" s="389" t="s">
        <v>517</v>
      </c>
      <c r="C11786" s="389">
        <v>20.333905237500002</v>
      </c>
      <c r="D11786" s="389" t="s">
        <v>666</v>
      </c>
      <c r="E11786" s="389" t="s">
        <v>652</v>
      </c>
      <c r="F11786" s="389" t="s">
        <v>666</v>
      </c>
      <c r="G11786" s="389" t="s">
        <v>649</v>
      </c>
    </row>
    <row r="11787" spans="1:7">
      <c r="A11787" s="389" t="s">
        <v>574</v>
      </c>
      <c r="B11787" s="389" t="s">
        <v>517</v>
      </c>
      <c r="C11787" s="389">
        <v>20.333905237500002</v>
      </c>
      <c r="D11787" s="389" t="s">
        <v>666</v>
      </c>
      <c r="E11787" s="389" t="s">
        <v>652</v>
      </c>
      <c r="F11787" s="389" t="s">
        <v>666</v>
      </c>
      <c r="G11787" s="389" t="s">
        <v>649</v>
      </c>
    </row>
    <row r="11788" spans="1:7">
      <c r="A11788" s="389" t="s">
        <v>574</v>
      </c>
      <c r="B11788" s="389" t="s">
        <v>517</v>
      </c>
      <c r="C11788" s="389">
        <v>20.333905237500002</v>
      </c>
      <c r="D11788" s="389" t="s">
        <v>666</v>
      </c>
      <c r="E11788" s="389" t="s">
        <v>652</v>
      </c>
      <c r="F11788" s="389" t="s">
        <v>666</v>
      </c>
      <c r="G11788" s="389" t="s">
        <v>649</v>
      </c>
    </row>
    <row r="11789" spans="1:7">
      <c r="A11789" s="389" t="s">
        <v>535</v>
      </c>
      <c r="B11789" s="389" t="s">
        <v>517</v>
      </c>
      <c r="C11789" s="389">
        <v>26.805158282099899</v>
      </c>
      <c r="D11789" s="389" t="s">
        <v>666</v>
      </c>
      <c r="E11789" s="389" t="s">
        <v>652</v>
      </c>
      <c r="F11789" s="389" t="s">
        <v>666</v>
      </c>
      <c r="G11789" s="389" t="s">
        <v>649</v>
      </c>
    </row>
    <row r="11790" spans="1:7">
      <c r="A11790" s="389" t="s">
        <v>526</v>
      </c>
      <c r="B11790" s="389" t="s">
        <v>517</v>
      </c>
      <c r="C11790" s="389">
        <v>40.7514265736</v>
      </c>
      <c r="D11790" s="389" t="s">
        <v>666</v>
      </c>
      <c r="E11790" s="389" t="s">
        <v>652</v>
      </c>
      <c r="F11790" s="389" t="s">
        <v>666</v>
      </c>
      <c r="G11790" s="389" t="s">
        <v>649</v>
      </c>
    </row>
    <row r="11791" spans="1:7">
      <c r="A11791" s="389" t="s">
        <v>514</v>
      </c>
      <c r="B11791" s="389" t="s">
        <v>517</v>
      </c>
      <c r="C11791" s="389">
        <v>40.7514265736</v>
      </c>
      <c r="D11791" s="389" t="s">
        <v>666</v>
      </c>
      <c r="E11791" s="389" t="s">
        <v>652</v>
      </c>
      <c r="F11791" s="389" t="s">
        <v>666</v>
      </c>
      <c r="G11791" s="389" t="s">
        <v>649</v>
      </c>
    </row>
    <row r="11792" spans="1:7">
      <c r="A11792" s="389" t="s">
        <v>514</v>
      </c>
      <c r="B11792" s="389" t="s">
        <v>517</v>
      </c>
      <c r="C11792" s="389">
        <v>63.3334750130999</v>
      </c>
      <c r="D11792" s="389" t="s">
        <v>666</v>
      </c>
      <c r="E11792" s="389" t="s">
        <v>652</v>
      </c>
      <c r="F11792" s="389" t="s">
        <v>666</v>
      </c>
      <c r="G11792" s="389" t="s">
        <v>649</v>
      </c>
    </row>
    <row r="11793" spans="1:7">
      <c r="A11793" s="389" t="s">
        <v>514</v>
      </c>
      <c r="B11793" s="389" t="s">
        <v>517</v>
      </c>
      <c r="C11793" s="389">
        <v>63.3334750130999</v>
      </c>
      <c r="D11793" s="389" t="s">
        <v>666</v>
      </c>
      <c r="E11793" s="389" t="s">
        <v>652</v>
      </c>
      <c r="F11793" s="389" t="s">
        <v>666</v>
      </c>
      <c r="G11793" s="389" t="s">
        <v>649</v>
      </c>
    </row>
    <row r="11794" spans="1:7">
      <c r="A11794" s="389" t="s">
        <v>514</v>
      </c>
      <c r="B11794" s="389" t="s">
        <v>517</v>
      </c>
      <c r="C11794" s="389">
        <v>63.3334750130999</v>
      </c>
      <c r="D11794" s="389" t="s">
        <v>666</v>
      </c>
      <c r="E11794" s="389" t="s">
        <v>652</v>
      </c>
      <c r="F11794" s="389" t="s">
        <v>666</v>
      </c>
      <c r="G11794" s="389" t="s">
        <v>649</v>
      </c>
    </row>
    <row r="11795" spans="1:7">
      <c r="A11795" s="389" t="s">
        <v>514</v>
      </c>
      <c r="B11795" s="389" t="s">
        <v>517</v>
      </c>
      <c r="C11795" s="389">
        <v>63.3334750130999</v>
      </c>
      <c r="D11795" s="389" t="s">
        <v>666</v>
      </c>
      <c r="E11795" s="389" t="s">
        <v>652</v>
      </c>
      <c r="F11795" s="389" t="s">
        <v>666</v>
      </c>
      <c r="G11795" s="389" t="s">
        <v>649</v>
      </c>
    </row>
    <row r="11796" spans="1:7">
      <c r="A11796" s="389" t="s">
        <v>514</v>
      </c>
      <c r="B11796" s="389" t="s">
        <v>517</v>
      </c>
      <c r="C11796" s="389">
        <v>63.3334750130999</v>
      </c>
      <c r="D11796" s="389" t="s">
        <v>666</v>
      </c>
      <c r="E11796" s="389" t="s">
        <v>652</v>
      </c>
      <c r="F11796" s="389" t="s">
        <v>666</v>
      </c>
      <c r="G11796" s="389" t="s">
        <v>649</v>
      </c>
    </row>
    <row r="11797" spans="1:7">
      <c r="A11797" s="389" t="s">
        <v>579</v>
      </c>
      <c r="B11797" s="389" t="s">
        <v>517</v>
      </c>
      <c r="C11797" s="389">
        <v>38.6264685360999</v>
      </c>
      <c r="D11797" s="389" t="s">
        <v>666</v>
      </c>
      <c r="E11797" s="389" t="s">
        <v>652</v>
      </c>
      <c r="F11797" s="389" t="s">
        <v>666</v>
      </c>
      <c r="G11797" s="389" t="s">
        <v>649</v>
      </c>
    </row>
    <row r="11798" spans="1:7">
      <c r="A11798" s="389" t="s">
        <v>579</v>
      </c>
      <c r="B11798" s="389" t="s">
        <v>517</v>
      </c>
      <c r="C11798" s="389">
        <v>38.6264685360999</v>
      </c>
      <c r="D11798" s="389" t="s">
        <v>666</v>
      </c>
      <c r="E11798" s="389" t="s">
        <v>652</v>
      </c>
      <c r="F11798" s="389" t="s">
        <v>666</v>
      </c>
      <c r="G11798" s="389" t="s">
        <v>649</v>
      </c>
    </row>
    <row r="11799" spans="1:7">
      <c r="A11799" s="389" t="s">
        <v>578</v>
      </c>
      <c r="B11799" s="389" t="s">
        <v>517</v>
      </c>
      <c r="C11799" s="389">
        <v>38.6264685360999</v>
      </c>
      <c r="D11799" s="389" t="s">
        <v>666</v>
      </c>
      <c r="E11799" s="389" t="s">
        <v>652</v>
      </c>
      <c r="F11799" s="389" t="s">
        <v>666</v>
      </c>
      <c r="G11799" s="389" t="s">
        <v>649</v>
      </c>
    </row>
    <row r="11800" spans="1:7">
      <c r="A11800" s="389" t="s">
        <v>578</v>
      </c>
      <c r="B11800" s="389" t="s">
        <v>517</v>
      </c>
      <c r="C11800" s="389">
        <v>38.6264685360999</v>
      </c>
      <c r="D11800" s="389" t="s">
        <v>666</v>
      </c>
      <c r="E11800" s="389" t="s">
        <v>652</v>
      </c>
      <c r="F11800" s="389" t="s">
        <v>666</v>
      </c>
      <c r="G11800" s="389" t="s">
        <v>649</v>
      </c>
    </row>
    <row r="11801" spans="1:7">
      <c r="A11801" s="389" t="s">
        <v>578</v>
      </c>
      <c r="B11801" s="389" t="s">
        <v>517</v>
      </c>
      <c r="C11801" s="389">
        <v>38.6264685360999</v>
      </c>
      <c r="D11801" s="389" t="s">
        <v>666</v>
      </c>
      <c r="E11801" s="389" t="s">
        <v>652</v>
      </c>
      <c r="F11801" s="389" t="s">
        <v>666</v>
      </c>
      <c r="G11801" s="389" t="s">
        <v>649</v>
      </c>
    </row>
    <row r="11802" spans="1:7">
      <c r="A11802" s="389" t="s">
        <v>578</v>
      </c>
      <c r="B11802" s="389" t="s">
        <v>517</v>
      </c>
      <c r="C11802" s="389">
        <v>6.0047415841399996</v>
      </c>
      <c r="D11802" s="389" t="s">
        <v>666</v>
      </c>
      <c r="E11802" s="389" t="s">
        <v>652</v>
      </c>
      <c r="F11802" s="389" t="s">
        <v>666</v>
      </c>
      <c r="G11802" s="389" t="s">
        <v>649</v>
      </c>
    </row>
    <row r="11803" spans="1:7">
      <c r="A11803" s="389" t="s">
        <v>559</v>
      </c>
      <c r="B11803" s="389" t="s">
        <v>517</v>
      </c>
      <c r="C11803" s="389">
        <v>15.7892227801999</v>
      </c>
      <c r="D11803" s="389" t="s">
        <v>666</v>
      </c>
      <c r="E11803" s="389" t="s">
        <v>652</v>
      </c>
      <c r="F11803" s="389" t="s">
        <v>666</v>
      </c>
      <c r="G11803" s="389" t="s">
        <v>649</v>
      </c>
    </row>
    <row r="11804" spans="1:7">
      <c r="A11804" s="389" t="s">
        <v>574</v>
      </c>
      <c r="B11804" s="389" t="s">
        <v>517</v>
      </c>
      <c r="C11804" s="389">
        <v>15.7892227801999</v>
      </c>
      <c r="D11804" s="389" t="s">
        <v>666</v>
      </c>
      <c r="E11804" s="389" t="s">
        <v>652</v>
      </c>
      <c r="F11804" s="389" t="s">
        <v>666</v>
      </c>
      <c r="G11804" s="389" t="s">
        <v>649</v>
      </c>
    </row>
    <row r="11805" spans="1:7">
      <c r="A11805" s="389" t="s">
        <v>514</v>
      </c>
      <c r="B11805" s="389" t="s">
        <v>517</v>
      </c>
      <c r="C11805" s="389">
        <v>2.50180017907</v>
      </c>
      <c r="D11805" s="389" t="s">
        <v>666</v>
      </c>
      <c r="E11805" s="389" t="s">
        <v>652</v>
      </c>
      <c r="F11805" s="389" t="s">
        <v>666</v>
      </c>
      <c r="G11805" s="389" t="s">
        <v>649</v>
      </c>
    </row>
    <row r="11806" spans="1:7">
      <c r="A11806" s="389" t="s">
        <v>535</v>
      </c>
      <c r="B11806" s="389" t="s">
        <v>517</v>
      </c>
      <c r="C11806" s="389">
        <v>6.1097912916299997</v>
      </c>
      <c r="D11806" s="389" t="s">
        <v>666</v>
      </c>
      <c r="E11806" s="389" t="s">
        <v>652</v>
      </c>
      <c r="F11806" s="389" t="s">
        <v>666</v>
      </c>
      <c r="G11806" s="389" t="s">
        <v>649</v>
      </c>
    </row>
    <row r="11807" spans="1:7">
      <c r="A11807" s="389" t="s">
        <v>579</v>
      </c>
      <c r="B11807" s="389" t="s">
        <v>517</v>
      </c>
      <c r="C11807" s="389">
        <v>7.6141840705300003</v>
      </c>
      <c r="D11807" s="389" t="s">
        <v>666</v>
      </c>
      <c r="E11807" s="389" t="s">
        <v>652</v>
      </c>
      <c r="F11807" s="389" t="s">
        <v>666</v>
      </c>
      <c r="G11807" s="389" t="s">
        <v>649</v>
      </c>
    </row>
    <row r="11808" spans="1:7">
      <c r="A11808" s="389" t="s">
        <v>578</v>
      </c>
      <c r="B11808" s="389" t="s">
        <v>517</v>
      </c>
      <c r="C11808" s="389">
        <v>7.6141840705300003</v>
      </c>
      <c r="D11808" s="389" t="s">
        <v>666</v>
      </c>
      <c r="E11808" s="389" t="s">
        <v>652</v>
      </c>
      <c r="F11808" s="389" t="s">
        <v>666</v>
      </c>
      <c r="G11808" s="389" t="s">
        <v>649</v>
      </c>
    </row>
    <row r="11809" spans="1:7">
      <c r="A11809" s="389" t="s">
        <v>578</v>
      </c>
      <c r="B11809" s="389" t="s">
        <v>517</v>
      </c>
      <c r="C11809" s="389">
        <v>7.6141840705300003</v>
      </c>
      <c r="D11809" s="389" t="s">
        <v>666</v>
      </c>
      <c r="E11809" s="389" t="s">
        <v>652</v>
      </c>
      <c r="F11809" s="389" t="s">
        <v>666</v>
      </c>
      <c r="G11809" s="389" t="s">
        <v>649</v>
      </c>
    </row>
    <row r="11810" spans="1:7">
      <c r="A11810" s="389" t="s">
        <v>526</v>
      </c>
      <c r="B11810" s="389" t="s">
        <v>517</v>
      </c>
      <c r="C11810" s="389">
        <v>34.006272917799897</v>
      </c>
      <c r="D11810" s="389" t="s">
        <v>666</v>
      </c>
      <c r="E11810" s="389" t="s">
        <v>652</v>
      </c>
      <c r="F11810" s="389" t="s">
        <v>666</v>
      </c>
      <c r="G11810" s="389" t="s">
        <v>649</v>
      </c>
    </row>
    <row r="11811" spans="1:7">
      <c r="A11811" s="389" t="s">
        <v>526</v>
      </c>
      <c r="B11811" s="389" t="s">
        <v>517</v>
      </c>
      <c r="C11811" s="389">
        <v>34.006272917799897</v>
      </c>
      <c r="D11811" s="389" t="s">
        <v>666</v>
      </c>
      <c r="E11811" s="389" t="s">
        <v>652</v>
      </c>
      <c r="F11811" s="389" t="s">
        <v>666</v>
      </c>
      <c r="G11811" s="389" t="s">
        <v>649</v>
      </c>
    </row>
    <row r="11812" spans="1:7">
      <c r="A11812" s="389" t="s">
        <v>526</v>
      </c>
      <c r="B11812" s="389" t="s">
        <v>517</v>
      </c>
      <c r="C11812" s="389">
        <v>34.006272917799897</v>
      </c>
      <c r="D11812" s="389" t="s">
        <v>666</v>
      </c>
      <c r="E11812" s="389" t="s">
        <v>652</v>
      </c>
      <c r="F11812" s="389" t="s">
        <v>666</v>
      </c>
      <c r="G11812" s="389" t="s">
        <v>649</v>
      </c>
    </row>
    <row r="11813" spans="1:7">
      <c r="A11813" s="389" t="s">
        <v>514</v>
      </c>
      <c r="B11813" s="389" t="s">
        <v>517</v>
      </c>
      <c r="C11813" s="389">
        <v>34.006272917799897</v>
      </c>
      <c r="D11813" s="389" t="s">
        <v>666</v>
      </c>
      <c r="E11813" s="389" t="s">
        <v>652</v>
      </c>
      <c r="F11813" s="389" t="s">
        <v>666</v>
      </c>
      <c r="G11813" s="389" t="s">
        <v>649</v>
      </c>
    </row>
    <row r="11814" spans="1:7">
      <c r="A11814" s="389" t="s">
        <v>514</v>
      </c>
      <c r="B11814" s="389" t="s">
        <v>517</v>
      </c>
      <c r="C11814" s="389">
        <v>34.006272917799897</v>
      </c>
      <c r="D11814" s="389" t="s">
        <v>666</v>
      </c>
      <c r="E11814" s="389" t="s">
        <v>652</v>
      </c>
      <c r="F11814" s="389" t="s">
        <v>666</v>
      </c>
      <c r="G11814" s="389" t="s">
        <v>649</v>
      </c>
    </row>
    <row r="11815" spans="1:7">
      <c r="A11815" s="389" t="s">
        <v>514</v>
      </c>
      <c r="B11815" s="389" t="s">
        <v>517</v>
      </c>
      <c r="C11815" s="389">
        <v>34.006272917799897</v>
      </c>
      <c r="D11815" s="389" t="s">
        <v>666</v>
      </c>
      <c r="E11815" s="389" t="s">
        <v>652</v>
      </c>
      <c r="F11815" s="389" t="s">
        <v>666</v>
      </c>
      <c r="G11815" s="389" t="s">
        <v>649</v>
      </c>
    </row>
    <row r="11816" spans="1:7">
      <c r="A11816" s="389" t="s">
        <v>535</v>
      </c>
      <c r="B11816" s="389" t="s">
        <v>517</v>
      </c>
      <c r="C11816" s="389">
        <v>18.5902379638</v>
      </c>
      <c r="D11816" s="389" t="s">
        <v>666</v>
      </c>
      <c r="E11816" s="389" t="s">
        <v>652</v>
      </c>
      <c r="F11816" s="389" t="s">
        <v>666</v>
      </c>
      <c r="G11816" s="389" t="s">
        <v>649</v>
      </c>
    </row>
    <row r="11817" spans="1:7">
      <c r="A11817" s="389" t="s">
        <v>581</v>
      </c>
      <c r="B11817" s="389" t="s">
        <v>517</v>
      </c>
      <c r="C11817" s="389">
        <v>7.0759167858599996</v>
      </c>
      <c r="D11817" s="389" t="s">
        <v>666</v>
      </c>
      <c r="E11817" s="389" t="s">
        <v>652</v>
      </c>
      <c r="F11817" s="389" t="s">
        <v>666</v>
      </c>
      <c r="G11817" s="389" t="s">
        <v>649</v>
      </c>
    </row>
    <row r="11818" spans="1:7">
      <c r="A11818" s="389" t="s">
        <v>581</v>
      </c>
      <c r="B11818" s="389" t="s">
        <v>517</v>
      </c>
      <c r="C11818" s="389">
        <v>7.0759167858599996</v>
      </c>
      <c r="D11818" s="389" t="s">
        <v>666</v>
      </c>
      <c r="E11818" s="389" t="s">
        <v>652</v>
      </c>
      <c r="F11818" s="389" t="s">
        <v>666</v>
      </c>
      <c r="G11818" s="389" t="s">
        <v>649</v>
      </c>
    </row>
    <row r="11819" spans="1:7">
      <c r="A11819" s="389" t="s">
        <v>535</v>
      </c>
      <c r="B11819" s="389" t="s">
        <v>517</v>
      </c>
      <c r="C11819" s="389">
        <v>16.5268361293999</v>
      </c>
      <c r="D11819" s="389" t="s">
        <v>666</v>
      </c>
      <c r="E11819" s="389" t="s">
        <v>652</v>
      </c>
      <c r="F11819" s="389" t="s">
        <v>666</v>
      </c>
      <c r="G11819" s="389" t="s">
        <v>649</v>
      </c>
    </row>
    <row r="11820" spans="1:7">
      <c r="A11820" s="389" t="s">
        <v>535</v>
      </c>
      <c r="B11820" s="389" t="s">
        <v>517</v>
      </c>
      <c r="C11820" s="389">
        <v>0.48175013804700001</v>
      </c>
      <c r="D11820" s="389" t="s">
        <v>666</v>
      </c>
      <c r="E11820" s="389" t="s">
        <v>652</v>
      </c>
      <c r="F11820" s="389" t="s">
        <v>666</v>
      </c>
      <c r="G11820" s="389" t="s">
        <v>649</v>
      </c>
    </row>
    <row r="11821" spans="1:7">
      <c r="A11821" s="389" t="s">
        <v>514</v>
      </c>
      <c r="B11821" s="389" t="s">
        <v>517</v>
      </c>
      <c r="C11821" s="389">
        <v>78.413797389300001</v>
      </c>
      <c r="D11821" s="389" t="s">
        <v>666</v>
      </c>
      <c r="E11821" s="389" t="s">
        <v>652</v>
      </c>
      <c r="F11821" s="389" t="s">
        <v>666</v>
      </c>
      <c r="G11821" s="389" t="s">
        <v>649</v>
      </c>
    </row>
    <row r="11822" spans="1:7">
      <c r="A11822" s="389" t="s">
        <v>514</v>
      </c>
      <c r="B11822" s="389" t="s">
        <v>517</v>
      </c>
      <c r="C11822" s="389">
        <v>78.413797389300001</v>
      </c>
      <c r="D11822" s="389" t="s">
        <v>666</v>
      </c>
      <c r="E11822" s="389" t="s">
        <v>652</v>
      </c>
      <c r="F11822" s="389" t="s">
        <v>666</v>
      </c>
      <c r="G11822" s="389" t="s">
        <v>649</v>
      </c>
    </row>
    <row r="11823" spans="1:7">
      <c r="A11823" s="389" t="s">
        <v>514</v>
      </c>
      <c r="B11823" s="389" t="s">
        <v>517</v>
      </c>
      <c r="C11823" s="389">
        <v>78.413797389300001</v>
      </c>
      <c r="D11823" s="389" t="s">
        <v>666</v>
      </c>
      <c r="E11823" s="389" t="s">
        <v>652</v>
      </c>
      <c r="F11823" s="389" t="s">
        <v>666</v>
      </c>
      <c r="G11823" s="389" t="s">
        <v>649</v>
      </c>
    </row>
    <row r="11824" spans="1:7">
      <c r="A11824" s="389" t="s">
        <v>514</v>
      </c>
      <c r="B11824" s="389" t="s">
        <v>517</v>
      </c>
      <c r="C11824" s="389">
        <v>78.413797389300001</v>
      </c>
      <c r="D11824" s="389" t="s">
        <v>666</v>
      </c>
      <c r="E11824" s="389" t="s">
        <v>652</v>
      </c>
      <c r="F11824" s="389" t="s">
        <v>666</v>
      </c>
      <c r="G11824" s="389" t="s">
        <v>649</v>
      </c>
    </row>
    <row r="11825" spans="1:7">
      <c r="A11825" s="389" t="s">
        <v>514</v>
      </c>
      <c r="B11825" s="389" t="s">
        <v>517</v>
      </c>
      <c r="C11825" s="389">
        <v>78.413797389300001</v>
      </c>
      <c r="D11825" s="389" t="s">
        <v>666</v>
      </c>
      <c r="E11825" s="389" t="s">
        <v>652</v>
      </c>
      <c r="F11825" s="389" t="s">
        <v>666</v>
      </c>
      <c r="G11825" s="389" t="s">
        <v>649</v>
      </c>
    </row>
    <row r="11826" spans="1:7">
      <c r="A11826" s="389" t="s">
        <v>569</v>
      </c>
      <c r="B11826" s="389" t="s">
        <v>517</v>
      </c>
      <c r="C11826" s="389">
        <v>6.6405620484299996</v>
      </c>
      <c r="D11826" s="389" t="s">
        <v>666</v>
      </c>
      <c r="E11826" s="389" t="s">
        <v>652</v>
      </c>
      <c r="F11826" s="389" t="s">
        <v>666</v>
      </c>
      <c r="G11826" s="389" t="s">
        <v>649</v>
      </c>
    </row>
    <row r="11827" spans="1:7">
      <c r="A11827" s="389" t="s">
        <v>535</v>
      </c>
      <c r="B11827" s="389" t="s">
        <v>517</v>
      </c>
      <c r="C11827" s="389">
        <v>21.3218662164</v>
      </c>
      <c r="D11827" s="389" t="s">
        <v>666</v>
      </c>
      <c r="E11827" s="389" t="s">
        <v>652</v>
      </c>
      <c r="F11827" s="389" t="s">
        <v>666</v>
      </c>
      <c r="G11827" s="389" t="s">
        <v>649</v>
      </c>
    </row>
    <row r="11828" spans="1:7">
      <c r="A11828" s="389" t="s">
        <v>535</v>
      </c>
      <c r="B11828" s="389" t="s">
        <v>517</v>
      </c>
      <c r="C11828" s="389">
        <v>21.3218662164</v>
      </c>
      <c r="D11828" s="389" t="s">
        <v>666</v>
      </c>
      <c r="E11828" s="389" t="s">
        <v>652</v>
      </c>
      <c r="F11828" s="389" t="s">
        <v>666</v>
      </c>
      <c r="G11828" s="389" t="s">
        <v>649</v>
      </c>
    </row>
    <row r="11829" spans="1:7">
      <c r="A11829" s="389" t="s">
        <v>535</v>
      </c>
      <c r="B11829" s="389" t="s">
        <v>517</v>
      </c>
      <c r="C11829" s="389">
        <v>28.734811360799899</v>
      </c>
      <c r="D11829" s="389" t="s">
        <v>666</v>
      </c>
      <c r="E11829" s="389" t="s">
        <v>652</v>
      </c>
      <c r="F11829" s="389" t="s">
        <v>666</v>
      </c>
      <c r="G11829" s="389" t="s">
        <v>649</v>
      </c>
    </row>
    <row r="11830" spans="1:7">
      <c r="A11830" s="389" t="s">
        <v>542</v>
      </c>
      <c r="B11830" s="389" t="s">
        <v>517</v>
      </c>
      <c r="C11830" s="389">
        <v>2.8855431595900001</v>
      </c>
      <c r="D11830" s="389" t="s">
        <v>666</v>
      </c>
      <c r="E11830" s="389" t="s">
        <v>652</v>
      </c>
      <c r="F11830" s="389" t="s">
        <v>666</v>
      </c>
      <c r="G11830" s="389" t="s">
        <v>649</v>
      </c>
    </row>
    <row r="11831" spans="1:7">
      <c r="A11831" s="389" t="s">
        <v>526</v>
      </c>
      <c r="B11831" s="389" t="s">
        <v>517</v>
      </c>
      <c r="C11831" s="389">
        <v>57.986121781999898</v>
      </c>
      <c r="D11831" s="389" t="s">
        <v>666</v>
      </c>
      <c r="E11831" s="389" t="s">
        <v>652</v>
      </c>
      <c r="F11831" s="389" t="s">
        <v>666</v>
      </c>
      <c r="G11831" s="389" t="s">
        <v>649</v>
      </c>
    </row>
    <row r="11832" spans="1:7">
      <c r="A11832" s="389" t="s">
        <v>514</v>
      </c>
      <c r="B11832" s="389" t="s">
        <v>517</v>
      </c>
      <c r="C11832" s="389">
        <v>57.986121781999898</v>
      </c>
      <c r="D11832" s="389" t="s">
        <v>666</v>
      </c>
      <c r="E11832" s="389" t="s">
        <v>652</v>
      </c>
      <c r="F11832" s="389" t="s">
        <v>666</v>
      </c>
      <c r="G11832" s="389" t="s">
        <v>649</v>
      </c>
    </row>
    <row r="11833" spans="1:7">
      <c r="A11833" s="389" t="s">
        <v>535</v>
      </c>
      <c r="B11833" s="389" t="s">
        <v>517</v>
      </c>
      <c r="C11833" s="389">
        <v>26.007585331400001</v>
      </c>
      <c r="D11833" s="389" t="s">
        <v>666</v>
      </c>
      <c r="E11833" s="389" t="s">
        <v>652</v>
      </c>
      <c r="F11833" s="389" t="s">
        <v>666</v>
      </c>
      <c r="G11833" s="389" t="s">
        <v>649</v>
      </c>
    </row>
    <row r="11834" spans="1:7">
      <c r="A11834" s="389" t="s">
        <v>578</v>
      </c>
      <c r="B11834" s="389" t="s">
        <v>517</v>
      </c>
      <c r="C11834" s="389">
        <v>11.0720961716</v>
      </c>
      <c r="D11834" s="389" t="s">
        <v>666</v>
      </c>
      <c r="E11834" s="389" t="s">
        <v>652</v>
      </c>
      <c r="F11834" s="389" t="s">
        <v>666</v>
      </c>
      <c r="G11834" s="389" t="s">
        <v>649</v>
      </c>
    </row>
    <row r="11835" spans="1:7">
      <c r="A11835" s="389" t="s">
        <v>578</v>
      </c>
      <c r="B11835" s="389" t="s">
        <v>517</v>
      </c>
      <c r="C11835" s="389">
        <v>11.0720961716</v>
      </c>
      <c r="D11835" s="389" t="s">
        <v>666</v>
      </c>
      <c r="E11835" s="389" t="s">
        <v>652</v>
      </c>
      <c r="F11835" s="389" t="s">
        <v>666</v>
      </c>
      <c r="G11835" s="389" t="s">
        <v>649</v>
      </c>
    </row>
    <row r="11836" spans="1:7">
      <c r="A11836" s="389" t="s">
        <v>535</v>
      </c>
      <c r="B11836" s="389" t="s">
        <v>517</v>
      </c>
      <c r="C11836" s="389">
        <v>4.8635131984899997</v>
      </c>
      <c r="D11836" s="389" t="s">
        <v>666</v>
      </c>
      <c r="E11836" s="389" t="s">
        <v>652</v>
      </c>
      <c r="F11836" s="389" t="s">
        <v>666</v>
      </c>
      <c r="G11836" s="389" t="s">
        <v>649</v>
      </c>
    </row>
    <row r="11837" spans="1:7">
      <c r="A11837" s="389" t="s">
        <v>535</v>
      </c>
      <c r="B11837" s="389" t="s">
        <v>517</v>
      </c>
      <c r="C11837" s="389">
        <v>4.8635131984899997</v>
      </c>
      <c r="D11837" s="389" t="s">
        <v>666</v>
      </c>
      <c r="E11837" s="389" t="s">
        <v>652</v>
      </c>
      <c r="F11837" s="389" t="s">
        <v>666</v>
      </c>
      <c r="G11837" s="389" t="s">
        <v>649</v>
      </c>
    </row>
    <row r="11838" spans="1:7">
      <c r="A11838" s="389" t="s">
        <v>535</v>
      </c>
      <c r="B11838" s="389" t="s">
        <v>517</v>
      </c>
      <c r="C11838" s="389">
        <v>5.7804891139299999</v>
      </c>
      <c r="D11838" s="389" t="s">
        <v>666</v>
      </c>
      <c r="E11838" s="389" t="s">
        <v>652</v>
      </c>
      <c r="F11838" s="389" t="s">
        <v>666</v>
      </c>
      <c r="G11838" s="389" t="s">
        <v>649</v>
      </c>
    </row>
    <row r="11839" spans="1:7">
      <c r="A11839" s="389" t="s">
        <v>563</v>
      </c>
      <c r="B11839" s="389" t="s">
        <v>517</v>
      </c>
      <c r="C11839" s="389">
        <v>6.5933395404099997</v>
      </c>
      <c r="D11839" s="389" t="s">
        <v>666</v>
      </c>
      <c r="E11839" s="389" t="s">
        <v>652</v>
      </c>
      <c r="F11839" s="389" t="s">
        <v>666</v>
      </c>
      <c r="G11839" s="389" t="s">
        <v>649</v>
      </c>
    </row>
    <row r="11840" spans="1:7">
      <c r="A11840" s="389" t="s">
        <v>563</v>
      </c>
      <c r="B11840" s="389" t="s">
        <v>517</v>
      </c>
      <c r="C11840" s="389">
        <v>6.5933395404099997</v>
      </c>
      <c r="D11840" s="389" t="s">
        <v>666</v>
      </c>
      <c r="E11840" s="389" t="s">
        <v>652</v>
      </c>
      <c r="F11840" s="389" t="s">
        <v>666</v>
      </c>
      <c r="G11840" s="389" t="s">
        <v>649</v>
      </c>
    </row>
    <row r="11841" spans="1:7">
      <c r="A11841" s="389" t="s">
        <v>526</v>
      </c>
      <c r="B11841" s="389" t="s">
        <v>517</v>
      </c>
      <c r="C11841" s="389">
        <v>10.490628385300001</v>
      </c>
      <c r="D11841" s="389" t="s">
        <v>666</v>
      </c>
      <c r="E11841" s="389" t="s">
        <v>652</v>
      </c>
      <c r="F11841" s="389" t="s">
        <v>666</v>
      </c>
      <c r="G11841" s="389" t="s">
        <v>649</v>
      </c>
    </row>
    <row r="11842" spans="1:7">
      <c r="A11842" s="389" t="s">
        <v>526</v>
      </c>
      <c r="B11842" s="389" t="s">
        <v>517</v>
      </c>
      <c r="C11842" s="389">
        <v>10.490628385300001</v>
      </c>
      <c r="D11842" s="389" t="s">
        <v>666</v>
      </c>
      <c r="E11842" s="389" t="s">
        <v>652</v>
      </c>
      <c r="F11842" s="389" t="s">
        <v>666</v>
      </c>
      <c r="G11842" s="389" t="s">
        <v>649</v>
      </c>
    </row>
    <row r="11843" spans="1:7">
      <c r="A11843" s="389" t="s">
        <v>535</v>
      </c>
      <c r="B11843" s="389" t="s">
        <v>517</v>
      </c>
      <c r="C11843" s="389">
        <v>12.0690016415</v>
      </c>
      <c r="D11843" s="389" t="s">
        <v>666</v>
      </c>
      <c r="E11843" s="389" t="s">
        <v>652</v>
      </c>
      <c r="F11843" s="389" t="s">
        <v>666</v>
      </c>
      <c r="G11843" s="389" t="s">
        <v>649</v>
      </c>
    </row>
    <row r="11844" spans="1:7">
      <c r="A11844" s="389" t="s">
        <v>574</v>
      </c>
      <c r="B11844" s="389" t="s">
        <v>517</v>
      </c>
      <c r="C11844" s="389">
        <v>8.0491334032099999</v>
      </c>
      <c r="D11844" s="389" t="s">
        <v>666</v>
      </c>
      <c r="E11844" s="389" t="s">
        <v>652</v>
      </c>
      <c r="F11844" s="389" t="s">
        <v>666</v>
      </c>
      <c r="G11844" s="389" t="s">
        <v>649</v>
      </c>
    </row>
    <row r="11845" spans="1:7">
      <c r="A11845" s="389" t="s">
        <v>574</v>
      </c>
      <c r="B11845" s="389" t="s">
        <v>517</v>
      </c>
      <c r="C11845" s="389">
        <v>8.0491334032099999</v>
      </c>
      <c r="D11845" s="389" t="s">
        <v>666</v>
      </c>
      <c r="E11845" s="389" t="s">
        <v>652</v>
      </c>
      <c r="F11845" s="389" t="s">
        <v>666</v>
      </c>
      <c r="G11845" s="389" t="s">
        <v>649</v>
      </c>
    </row>
    <row r="11846" spans="1:7">
      <c r="A11846" s="389" t="s">
        <v>526</v>
      </c>
      <c r="B11846" s="389" t="s">
        <v>517</v>
      </c>
      <c r="C11846" s="389">
        <v>11.147565111</v>
      </c>
      <c r="D11846" s="389" t="s">
        <v>666</v>
      </c>
      <c r="E11846" s="389" t="s">
        <v>652</v>
      </c>
      <c r="F11846" s="389" t="s">
        <v>666</v>
      </c>
      <c r="G11846" s="389" t="s">
        <v>649</v>
      </c>
    </row>
    <row r="11847" spans="1:7">
      <c r="A11847" s="389" t="s">
        <v>574</v>
      </c>
      <c r="B11847" s="389" t="s">
        <v>517</v>
      </c>
      <c r="C11847" s="389">
        <v>12.3074149651</v>
      </c>
      <c r="D11847" s="389" t="s">
        <v>666</v>
      </c>
      <c r="E11847" s="389" t="s">
        <v>652</v>
      </c>
      <c r="F11847" s="389" t="s">
        <v>666</v>
      </c>
      <c r="G11847" s="389" t="s">
        <v>649</v>
      </c>
    </row>
    <row r="11848" spans="1:7">
      <c r="A11848" s="389" t="s">
        <v>574</v>
      </c>
      <c r="B11848" s="389" t="s">
        <v>517</v>
      </c>
      <c r="C11848" s="389">
        <v>12.3074149651</v>
      </c>
      <c r="D11848" s="389" t="s">
        <v>666</v>
      </c>
      <c r="E11848" s="389" t="s">
        <v>652</v>
      </c>
      <c r="F11848" s="389" t="s">
        <v>666</v>
      </c>
      <c r="G11848" s="389" t="s">
        <v>649</v>
      </c>
    </row>
    <row r="11849" spans="1:7">
      <c r="A11849" s="389" t="s">
        <v>522</v>
      </c>
      <c r="B11849" s="389" t="s">
        <v>517</v>
      </c>
      <c r="C11849" s="389">
        <v>32.817599999000002</v>
      </c>
      <c r="D11849" s="389" t="s">
        <v>666</v>
      </c>
      <c r="E11849" s="389" t="s">
        <v>652</v>
      </c>
      <c r="F11849" s="389" t="s">
        <v>666</v>
      </c>
      <c r="G11849" s="389" t="s">
        <v>649</v>
      </c>
    </row>
    <row r="11850" spans="1:7">
      <c r="A11850" s="389" t="s">
        <v>526</v>
      </c>
      <c r="B11850" s="389" t="s">
        <v>517</v>
      </c>
      <c r="C11850" s="389">
        <v>18.764141468599899</v>
      </c>
      <c r="D11850" s="389" t="s">
        <v>666</v>
      </c>
      <c r="E11850" s="389" t="s">
        <v>652</v>
      </c>
      <c r="F11850" s="389" t="s">
        <v>666</v>
      </c>
      <c r="G11850" s="389" t="s">
        <v>649</v>
      </c>
    </row>
    <row r="11851" spans="1:7">
      <c r="A11851" s="389" t="s">
        <v>526</v>
      </c>
      <c r="B11851" s="389" t="s">
        <v>517</v>
      </c>
      <c r="C11851" s="389">
        <v>18.764141468599899</v>
      </c>
      <c r="D11851" s="389" t="s">
        <v>666</v>
      </c>
      <c r="E11851" s="389" t="s">
        <v>652</v>
      </c>
      <c r="F11851" s="389" t="s">
        <v>666</v>
      </c>
      <c r="G11851" s="389" t="s">
        <v>649</v>
      </c>
    </row>
    <row r="11852" spans="1:7">
      <c r="A11852" s="389" t="s">
        <v>534</v>
      </c>
      <c r="B11852" s="389" t="s">
        <v>517</v>
      </c>
      <c r="C11852" s="389">
        <v>20.849289309500001</v>
      </c>
      <c r="D11852" s="389" t="s">
        <v>666</v>
      </c>
      <c r="E11852" s="389" t="s">
        <v>652</v>
      </c>
      <c r="F11852" s="389" t="s">
        <v>666</v>
      </c>
      <c r="G11852" s="389" t="s">
        <v>649</v>
      </c>
    </row>
    <row r="11853" spans="1:7">
      <c r="A11853" s="389" t="s">
        <v>534</v>
      </c>
      <c r="B11853" s="389" t="s">
        <v>517</v>
      </c>
      <c r="C11853" s="389">
        <v>20.849289309500001</v>
      </c>
      <c r="D11853" s="389" t="s">
        <v>666</v>
      </c>
      <c r="E11853" s="389" t="s">
        <v>652</v>
      </c>
      <c r="F11853" s="389" t="s">
        <v>666</v>
      </c>
      <c r="G11853" s="389" t="s">
        <v>649</v>
      </c>
    </row>
    <row r="11854" spans="1:7">
      <c r="A11854" s="389" t="s">
        <v>541</v>
      </c>
      <c r="B11854" s="389" t="s">
        <v>517</v>
      </c>
      <c r="C11854" s="389">
        <v>20.849289309500001</v>
      </c>
      <c r="D11854" s="389" t="s">
        <v>666</v>
      </c>
      <c r="E11854" s="389" t="s">
        <v>652</v>
      </c>
      <c r="F11854" s="389" t="s">
        <v>666</v>
      </c>
      <c r="G11854" s="389" t="s">
        <v>649</v>
      </c>
    </row>
    <row r="11855" spans="1:7">
      <c r="A11855" s="389" t="s">
        <v>541</v>
      </c>
      <c r="B11855" s="389" t="s">
        <v>517</v>
      </c>
      <c r="C11855" s="389">
        <v>20.849289309500001</v>
      </c>
      <c r="D11855" s="389" t="s">
        <v>666</v>
      </c>
      <c r="E11855" s="389" t="s">
        <v>652</v>
      </c>
      <c r="F11855" s="389" t="s">
        <v>666</v>
      </c>
      <c r="G11855" s="389" t="s">
        <v>649</v>
      </c>
    </row>
    <row r="11856" spans="1:7">
      <c r="A11856" s="389" t="s">
        <v>581</v>
      </c>
      <c r="B11856" s="389" t="s">
        <v>517</v>
      </c>
      <c r="C11856" s="389">
        <v>38.313037676100002</v>
      </c>
      <c r="D11856" s="389" t="s">
        <v>666</v>
      </c>
      <c r="E11856" s="389" t="s">
        <v>652</v>
      </c>
      <c r="F11856" s="389" t="s">
        <v>666</v>
      </c>
      <c r="G11856" s="389" t="s">
        <v>649</v>
      </c>
    </row>
    <row r="11857" spans="1:7">
      <c r="A11857" s="389" t="s">
        <v>581</v>
      </c>
      <c r="B11857" s="389" t="s">
        <v>517</v>
      </c>
      <c r="C11857" s="389">
        <v>38.313037676100002</v>
      </c>
      <c r="D11857" s="389" t="s">
        <v>666</v>
      </c>
      <c r="E11857" s="389" t="s">
        <v>652</v>
      </c>
      <c r="F11857" s="389" t="s">
        <v>666</v>
      </c>
      <c r="G11857" s="389" t="s">
        <v>649</v>
      </c>
    </row>
    <row r="11858" spans="1:7">
      <c r="A11858" s="389" t="s">
        <v>514</v>
      </c>
      <c r="B11858" s="389" t="s">
        <v>517</v>
      </c>
      <c r="C11858" s="389">
        <v>29.0222922156</v>
      </c>
      <c r="D11858" s="389" t="s">
        <v>666</v>
      </c>
      <c r="E11858" s="389" t="s">
        <v>652</v>
      </c>
      <c r="F11858" s="389" t="s">
        <v>666</v>
      </c>
      <c r="G11858" s="389" t="s">
        <v>649</v>
      </c>
    </row>
    <row r="11859" spans="1:7">
      <c r="A11859" s="389" t="s">
        <v>578</v>
      </c>
      <c r="B11859" s="389" t="s">
        <v>517</v>
      </c>
      <c r="C11859" s="389">
        <v>19.839433854500001</v>
      </c>
      <c r="D11859" s="389" t="s">
        <v>666</v>
      </c>
      <c r="E11859" s="389" t="s">
        <v>652</v>
      </c>
      <c r="F11859" s="389" t="s">
        <v>666</v>
      </c>
      <c r="G11859" s="389" t="s">
        <v>649</v>
      </c>
    </row>
    <row r="11860" spans="1:7">
      <c r="A11860" s="389" t="s">
        <v>514</v>
      </c>
      <c r="B11860" s="389" t="s">
        <v>517</v>
      </c>
      <c r="C11860" s="389">
        <v>22.374559174000002</v>
      </c>
      <c r="D11860" s="389" t="s">
        <v>666</v>
      </c>
      <c r="E11860" s="389" t="s">
        <v>652</v>
      </c>
      <c r="F11860" s="389" t="s">
        <v>666</v>
      </c>
      <c r="G11860" s="389" t="s">
        <v>649</v>
      </c>
    </row>
    <row r="11861" spans="1:7">
      <c r="A11861" s="389" t="s">
        <v>571</v>
      </c>
      <c r="B11861" s="389" t="s">
        <v>517</v>
      </c>
      <c r="C11861" s="389">
        <v>3.37216353163</v>
      </c>
      <c r="D11861" s="389" t="s">
        <v>666</v>
      </c>
      <c r="E11861" s="389" t="s">
        <v>652</v>
      </c>
      <c r="F11861" s="389" t="s">
        <v>666</v>
      </c>
      <c r="G11861" s="389" t="s">
        <v>649</v>
      </c>
    </row>
    <row r="11862" spans="1:7">
      <c r="A11862" s="389" t="s">
        <v>535</v>
      </c>
      <c r="B11862" s="389" t="s">
        <v>517</v>
      </c>
      <c r="C11862" s="389">
        <v>6.1861836315999996</v>
      </c>
      <c r="D11862" s="389" t="s">
        <v>666</v>
      </c>
      <c r="E11862" s="389" t="s">
        <v>652</v>
      </c>
      <c r="F11862" s="389" t="s">
        <v>666</v>
      </c>
      <c r="G11862" s="389" t="s">
        <v>649</v>
      </c>
    </row>
    <row r="11863" spans="1:7">
      <c r="A11863" s="389" t="s">
        <v>581</v>
      </c>
      <c r="B11863" s="389" t="s">
        <v>517</v>
      </c>
      <c r="C11863" s="389">
        <v>8.8701704030399906</v>
      </c>
      <c r="D11863" s="389" t="s">
        <v>666</v>
      </c>
      <c r="E11863" s="389" t="s">
        <v>652</v>
      </c>
      <c r="F11863" s="389" t="s">
        <v>666</v>
      </c>
      <c r="G11863" s="389" t="s">
        <v>649</v>
      </c>
    </row>
    <row r="11864" spans="1:7">
      <c r="A11864" s="389" t="s">
        <v>524</v>
      </c>
      <c r="B11864" s="389" t="s">
        <v>517</v>
      </c>
      <c r="C11864" s="389">
        <v>22.8314472948</v>
      </c>
      <c r="D11864" s="389" t="s">
        <v>666</v>
      </c>
      <c r="E11864" s="389" t="s">
        <v>652</v>
      </c>
      <c r="F11864" s="389" t="s">
        <v>666</v>
      </c>
      <c r="G11864" s="389" t="s">
        <v>649</v>
      </c>
    </row>
    <row r="11865" spans="1:7">
      <c r="A11865" s="389" t="s">
        <v>524</v>
      </c>
      <c r="B11865" s="389" t="s">
        <v>517</v>
      </c>
      <c r="C11865" s="389">
        <v>22.8314472948</v>
      </c>
      <c r="D11865" s="389" t="s">
        <v>666</v>
      </c>
      <c r="E11865" s="389" t="s">
        <v>652</v>
      </c>
      <c r="F11865" s="389" t="s">
        <v>666</v>
      </c>
      <c r="G11865" s="389" t="s">
        <v>649</v>
      </c>
    </row>
    <row r="11866" spans="1:7">
      <c r="A11866" s="389" t="s">
        <v>543</v>
      </c>
      <c r="B11866" s="389" t="s">
        <v>517</v>
      </c>
      <c r="C11866" s="389">
        <v>31.9266047075999</v>
      </c>
      <c r="D11866" s="389" t="s">
        <v>666</v>
      </c>
      <c r="E11866" s="389" t="s">
        <v>652</v>
      </c>
      <c r="F11866" s="389" t="s">
        <v>666</v>
      </c>
      <c r="G11866" s="389" t="s">
        <v>649</v>
      </c>
    </row>
    <row r="11867" spans="1:7">
      <c r="A11867" s="389" t="s">
        <v>534</v>
      </c>
      <c r="B11867" s="389" t="s">
        <v>517</v>
      </c>
      <c r="C11867" s="389">
        <v>3.3304524961299999</v>
      </c>
      <c r="D11867" s="389" t="s">
        <v>666</v>
      </c>
      <c r="E11867" s="389" t="s">
        <v>652</v>
      </c>
      <c r="F11867" s="389" t="s">
        <v>666</v>
      </c>
      <c r="G11867" s="389" t="s">
        <v>649</v>
      </c>
    </row>
    <row r="11868" spans="1:7">
      <c r="A11868" s="389" t="s">
        <v>534</v>
      </c>
      <c r="B11868" s="389" t="s">
        <v>517</v>
      </c>
      <c r="C11868" s="389">
        <v>3.3304524961299999</v>
      </c>
      <c r="D11868" s="389" t="s">
        <v>666</v>
      </c>
      <c r="E11868" s="389" t="s">
        <v>652</v>
      </c>
      <c r="F11868" s="389" t="s">
        <v>666</v>
      </c>
      <c r="G11868" s="389" t="s">
        <v>649</v>
      </c>
    </row>
    <row r="11869" spans="1:7">
      <c r="A11869" s="389" t="s">
        <v>541</v>
      </c>
      <c r="B11869" s="389" t="s">
        <v>517</v>
      </c>
      <c r="C11869" s="389">
        <v>3.3304524961299999</v>
      </c>
      <c r="D11869" s="389" t="s">
        <v>666</v>
      </c>
      <c r="E11869" s="389" t="s">
        <v>652</v>
      </c>
      <c r="F11869" s="389" t="s">
        <v>666</v>
      </c>
      <c r="G11869" s="389" t="s">
        <v>649</v>
      </c>
    </row>
    <row r="11870" spans="1:7">
      <c r="A11870" s="389" t="s">
        <v>541</v>
      </c>
      <c r="B11870" s="389" t="s">
        <v>517</v>
      </c>
      <c r="C11870" s="389">
        <v>3.3304524961299999</v>
      </c>
      <c r="D11870" s="389" t="s">
        <v>666</v>
      </c>
      <c r="E11870" s="389" t="s">
        <v>652</v>
      </c>
      <c r="F11870" s="389" t="s">
        <v>666</v>
      </c>
      <c r="G11870" s="389" t="s">
        <v>649</v>
      </c>
    </row>
    <row r="11871" spans="1:7">
      <c r="A11871" s="389" t="s">
        <v>543</v>
      </c>
      <c r="B11871" s="389" t="s">
        <v>517</v>
      </c>
      <c r="C11871" s="389">
        <v>20.8691219695</v>
      </c>
      <c r="D11871" s="389" t="s">
        <v>666</v>
      </c>
      <c r="E11871" s="389" t="s">
        <v>652</v>
      </c>
      <c r="F11871" s="389" t="s">
        <v>666</v>
      </c>
      <c r="G11871" s="389" t="s">
        <v>649</v>
      </c>
    </row>
    <row r="11872" spans="1:7">
      <c r="A11872" s="389" t="s">
        <v>523</v>
      </c>
      <c r="B11872" s="389" t="s">
        <v>517</v>
      </c>
      <c r="C11872" s="389">
        <v>38.450419520799898</v>
      </c>
      <c r="D11872" s="389" t="s">
        <v>666</v>
      </c>
      <c r="E11872" s="389" t="s">
        <v>652</v>
      </c>
      <c r="F11872" s="389" t="s">
        <v>666</v>
      </c>
      <c r="G11872" s="389" t="s">
        <v>649</v>
      </c>
    </row>
    <row r="11873" spans="1:7">
      <c r="A11873" s="389" t="s">
        <v>535</v>
      </c>
      <c r="B11873" s="389" t="s">
        <v>517</v>
      </c>
      <c r="C11873" s="389">
        <v>7.9287323071599998</v>
      </c>
      <c r="D11873" s="389" t="s">
        <v>666</v>
      </c>
      <c r="E11873" s="389" t="s">
        <v>652</v>
      </c>
      <c r="F11873" s="389" t="s">
        <v>666</v>
      </c>
      <c r="G11873" s="389" t="s">
        <v>649</v>
      </c>
    </row>
    <row r="11874" spans="1:7">
      <c r="A11874" s="389" t="s">
        <v>535</v>
      </c>
      <c r="B11874" s="389" t="s">
        <v>517</v>
      </c>
      <c r="C11874" s="389">
        <v>30.586831930199899</v>
      </c>
      <c r="D11874" s="389" t="s">
        <v>666</v>
      </c>
      <c r="E11874" s="389" t="s">
        <v>652</v>
      </c>
      <c r="F11874" s="389" t="s">
        <v>666</v>
      </c>
      <c r="G11874" s="389" t="s">
        <v>649</v>
      </c>
    </row>
    <row r="11875" spans="1:7">
      <c r="A11875" s="389" t="s">
        <v>535</v>
      </c>
      <c r="B11875" s="389" t="s">
        <v>517</v>
      </c>
      <c r="C11875" s="389">
        <v>30.586831930199899</v>
      </c>
      <c r="D11875" s="389" t="s">
        <v>666</v>
      </c>
      <c r="E11875" s="389" t="s">
        <v>652</v>
      </c>
      <c r="F11875" s="389" t="s">
        <v>666</v>
      </c>
      <c r="G11875" s="389" t="s">
        <v>649</v>
      </c>
    </row>
    <row r="11876" spans="1:7">
      <c r="A11876" s="389" t="s">
        <v>574</v>
      </c>
      <c r="B11876" s="389" t="s">
        <v>517</v>
      </c>
      <c r="C11876" s="389">
        <v>24.300244181899899</v>
      </c>
      <c r="D11876" s="389" t="s">
        <v>666</v>
      </c>
      <c r="E11876" s="389" t="s">
        <v>652</v>
      </c>
      <c r="F11876" s="389" t="s">
        <v>666</v>
      </c>
      <c r="G11876" s="389" t="s">
        <v>649</v>
      </c>
    </row>
    <row r="11877" spans="1:7">
      <c r="A11877" s="389" t="s">
        <v>526</v>
      </c>
      <c r="B11877" s="389" t="s">
        <v>517</v>
      </c>
      <c r="C11877" s="389">
        <v>10.7621130203999</v>
      </c>
      <c r="D11877" s="389" t="s">
        <v>666</v>
      </c>
      <c r="E11877" s="389" t="s">
        <v>652</v>
      </c>
      <c r="F11877" s="389" t="s">
        <v>666</v>
      </c>
      <c r="G11877" s="389" t="s">
        <v>649</v>
      </c>
    </row>
    <row r="11878" spans="1:7">
      <c r="A11878" s="389" t="s">
        <v>514</v>
      </c>
      <c r="B11878" s="389" t="s">
        <v>517</v>
      </c>
      <c r="C11878" s="389">
        <v>10.7621130203999</v>
      </c>
      <c r="D11878" s="389" t="s">
        <v>666</v>
      </c>
      <c r="E11878" s="389" t="s">
        <v>652</v>
      </c>
      <c r="F11878" s="389" t="s">
        <v>666</v>
      </c>
      <c r="G11878" s="389" t="s">
        <v>649</v>
      </c>
    </row>
    <row r="11879" spans="1:7">
      <c r="A11879" s="389" t="s">
        <v>559</v>
      </c>
      <c r="B11879" s="389" t="s">
        <v>517</v>
      </c>
      <c r="C11879" s="389">
        <v>8.0615885520300008</v>
      </c>
      <c r="D11879" s="389" t="s">
        <v>666</v>
      </c>
      <c r="E11879" s="389" t="s">
        <v>652</v>
      </c>
      <c r="F11879" s="389" t="s">
        <v>666</v>
      </c>
      <c r="G11879" s="389" t="s">
        <v>649</v>
      </c>
    </row>
    <row r="11880" spans="1:7">
      <c r="A11880" s="389" t="s">
        <v>559</v>
      </c>
      <c r="B11880" s="389" t="s">
        <v>517</v>
      </c>
      <c r="C11880" s="389">
        <v>8.0615885520300008</v>
      </c>
      <c r="D11880" s="389" t="s">
        <v>666</v>
      </c>
      <c r="E11880" s="389" t="s">
        <v>652</v>
      </c>
      <c r="F11880" s="389" t="s">
        <v>666</v>
      </c>
      <c r="G11880" s="389" t="s">
        <v>649</v>
      </c>
    </row>
    <row r="11881" spans="1:7">
      <c r="A11881" s="389" t="s">
        <v>574</v>
      </c>
      <c r="B11881" s="389" t="s">
        <v>517</v>
      </c>
      <c r="C11881" s="389">
        <v>8.0615885520300008</v>
      </c>
      <c r="D11881" s="389" t="s">
        <v>666</v>
      </c>
      <c r="E11881" s="389" t="s">
        <v>652</v>
      </c>
      <c r="F11881" s="389" t="s">
        <v>666</v>
      </c>
      <c r="G11881" s="389" t="s">
        <v>649</v>
      </c>
    </row>
    <row r="11882" spans="1:7">
      <c r="A11882" s="389" t="s">
        <v>514</v>
      </c>
      <c r="B11882" s="389" t="s">
        <v>517</v>
      </c>
      <c r="C11882" s="389">
        <v>5.9522089716700002</v>
      </c>
      <c r="D11882" s="389" t="s">
        <v>666</v>
      </c>
      <c r="E11882" s="389" t="s">
        <v>652</v>
      </c>
      <c r="F11882" s="389" t="s">
        <v>666</v>
      </c>
      <c r="G11882" s="389" t="s">
        <v>649</v>
      </c>
    </row>
    <row r="11883" spans="1:7">
      <c r="A11883" s="389" t="s">
        <v>578</v>
      </c>
      <c r="B11883" s="389" t="s">
        <v>517</v>
      </c>
      <c r="C11883" s="389">
        <v>14.3334792697</v>
      </c>
      <c r="D11883" s="389" t="s">
        <v>666</v>
      </c>
      <c r="E11883" s="389" t="s">
        <v>652</v>
      </c>
      <c r="F11883" s="389" t="s">
        <v>666</v>
      </c>
      <c r="G11883" s="389" t="s">
        <v>649</v>
      </c>
    </row>
    <row r="11884" spans="1:7">
      <c r="A11884" s="389" t="s">
        <v>578</v>
      </c>
      <c r="B11884" s="389" t="s">
        <v>517</v>
      </c>
      <c r="C11884" s="389">
        <v>14.3334792697</v>
      </c>
      <c r="D11884" s="389" t="s">
        <v>666</v>
      </c>
      <c r="E11884" s="389" t="s">
        <v>652</v>
      </c>
      <c r="F11884" s="389" t="s">
        <v>666</v>
      </c>
      <c r="G11884" s="389" t="s">
        <v>649</v>
      </c>
    </row>
    <row r="11885" spans="1:7">
      <c r="A11885" s="389" t="s">
        <v>563</v>
      </c>
      <c r="B11885" s="389" t="s">
        <v>517</v>
      </c>
      <c r="C11885" s="389">
        <v>49.033575269000004</v>
      </c>
      <c r="D11885" s="389" t="s">
        <v>666</v>
      </c>
      <c r="E11885" s="389" t="s">
        <v>652</v>
      </c>
      <c r="F11885" s="389" t="s">
        <v>666</v>
      </c>
      <c r="G11885" s="389" t="s">
        <v>649</v>
      </c>
    </row>
    <row r="11886" spans="1:7">
      <c r="A11886" s="389" t="s">
        <v>560</v>
      </c>
      <c r="B11886" s="389" t="s">
        <v>517</v>
      </c>
      <c r="C11886" s="389">
        <v>27.8639033918999</v>
      </c>
      <c r="D11886" s="389" t="s">
        <v>666</v>
      </c>
      <c r="E11886" s="389" t="s">
        <v>652</v>
      </c>
      <c r="F11886" s="389" t="s">
        <v>666</v>
      </c>
      <c r="G11886" s="389" t="s">
        <v>649</v>
      </c>
    </row>
    <row r="11887" spans="1:7">
      <c r="A11887" s="389" t="s">
        <v>560</v>
      </c>
      <c r="B11887" s="389" t="s">
        <v>517</v>
      </c>
      <c r="C11887" s="389">
        <v>27.8639033918999</v>
      </c>
      <c r="D11887" s="389" t="s">
        <v>666</v>
      </c>
      <c r="E11887" s="389" t="s">
        <v>652</v>
      </c>
      <c r="F11887" s="389" t="s">
        <v>666</v>
      </c>
      <c r="G11887" s="389" t="s">
        <v>649</v>
      </c>
    </row>
    <row r="11888" spans="1:7">
      <c r="A11888" s="389" t="s">
        <v>514</v>
      </c>
      <c r="B11888" s="389" t="s">
        <v>517</v>
      </c>
      <c r="C11888" s="389">
        <v>12.5714722951</v>
      </c>
      <c r="D11888" s="389" t="s">
        <v>666</v>
      </c>
      <c r="E11888" s="389" t="s">
        <v>652</v>
      </c>
      <c r="F11888" s="389" t="s">
        <v>666</v>
      </c>
      <c r="G11888" s="389" t="s">
        <v>649</v>
      </c>
    </row>
    <row r="11889" spans="1:7">
      <c r="A11889" s="389" t="s">
        <v>578</v>
      </c>
      <c r="B11889" s="389" t="s">
        <v>517</v>
      </c>
      <c r="C11889" s="389">
        <v>4.4070080467199997</v>
      </c>
      <c r="D11889" s="389" t="s">
        <v>666</v>
      </c>
      <c r="E11889" s="389" t="s">
        <v>652</v>
      </c>
      <c r="F11889" s="389" t="s">
        <v>666</v>
      </c>
      <c r="G11889" s="389" t="s">
        <v>649</v>
      </c>
    </row>
    <row r="11890" spans="1:7">
      <c r="A11890" s="389" t="s">
        <v>534</v>
      </c>
      <c r="B11890" s="389" t="s">
        <v>517</v>
      </c>
      <c r="C11890" s="389">
        <v>20.170793652</v>
      </c>
      <c r="D11890" s="389" t="s">
        <v>666</v>
      </c>
      <c r="E11890" s="389" t="s">
        <v>652</v>
      </c>
      <c r="F11890" s="389" t="s">
        <v>666</v>
      </c>
      <c r="G11890" s="389" t="s">
        <v>649</v>
      </c>
    </row>
    <row r="11891" spans="1:7">
      <c r="A11891" s="389" t="s">
        <v>534</v>
      </c>
      <c r="B11891" s="389" t="s">
        <v>517</v>
      </c>
      <c r="C11891" s="389">
        <v>20.170793652</v>
      </c>
      <c r="D11891" s="389" t="s">
        <v>666</v>
      </c>
      <c r="E11891" s="389" t="s">
        <v>652</v>
      </c>
      <c r="F11891" s="389" t="s">
        <v>666</v>
      </c>
      <c r="G11891" s="389" t="s">
        <v>649</v>
      </c>
    </row>
    <row r="11892" spans="1:7">
      <c r="A11892" s="389" t="s">
        <v>541</v>
      </c>
      <c r="B11892" s="389" t="s">
        <v>517</v>
      </c>
      <c r="C11892" s="389">
        <v>20.170793652</v>
      </c>
      <c r="D11892" s="389" t="s">
        <v>666</v>
      </c>
      <c r="E11892" s="389" t="s">
        <v>652</v>
      </c>
      <c r="F11892" s="389" t="s">
        <v>666</v>
      </c>
      <c r="G11892" s="389" t="s">
        <v>649</v>
      </c>
    </row>
    <row r="11893" spans="1:7">
      <c r="A11893" s="389" t="s">
        <v>541</v>
      </c>
      <c r="B11893" s="389" t="s">
        <v>517</v>
      </c>
      <c r="C11893" s="389">
        <v>20.170793652</v>
      </c>
      <c r="D11893" s="389" t="s">
        <v>666</v>
      </c>
      <c r="E11893" s="389" t="s">
        <v>652</v>
      </c>
      <c r="F11893" s="389" t="s">
        <v>666</v>
      </c>
      <c r="G11893" s="389" t="s">
        <v>649</v>
      </c>
    </row>
    <row r="11894" spans="1:7">
      <c r="A11894" s="389" t="s">
        <v>535</v>
      </c>
      <c r="B11894" s="389" t="s">
        <v>517</v>
      </c>
      <c r="C11894" s="389">
        <v>19.2073780411</v>
      </c>
      <c r="D11894" s="389" t="s">
        <v>666</v>
      </c>
      <c r="E11894" s="389" t="s">
        <v>652</v>
      </c>
      <c r="F11894" s="389" t="s">
        <v>666</v>
      </c>
      <c r="G11894" s="389" t="s">
        <v>649</v>
      </c>
    </row>
    <row r="11895" spans="1:7">
      <c r="A11895" s="389" t="s">
        <v>535</v>
      </c>
      <c r="B11895" s="389" t="s">
        <v>517</v>
      </c>
      <c r="C11895" s="389">
        <v>19.2073780411</v>
      </c>
      <c r="D11895" s="389" t="s">
        <v>666</v>
      </c>
      <c r="E11895" s="389" t="s">
        <v>652</v>
      </c>
      <c r="F11895" s="389" t="s">
        <v>666</v>
      </c>
      <c r="G11895" s="389" t="s">
        <v>649</v>
      </c>
    </row>
    <row r="11896" spans="1:7">
      <c r="A11896" s="389" t="s">
        <v>571</v>
      </c>
      <c r="B11896" s="389" t="s">
        <v>517</v>
      </c>
      <c r="C11896" s="389">
        <v>2.2266048245099999</v>
      </c>
      <c r="D11896" s="389" t="s">
        <v>666</v>
      </c>
      <c r="E11896" s="389" t="s">
        <v>652</v>
      </c>
      <c r="F11896" s="389" t="s">
        <v>666</v>
      </c>
      <c r="G11896" s="389" t="s">
        <v>649</v>
      </c>
    </row>
    <row r="11897" spans="1:7">
      <c r="A11897" s="389" t="s">
        <v>571</v>
      </c>
      <c r="B11897" s="389" t="s">
        <v>517</v>
      </c>
      <c r="C11897" s="389">
        <v>2.2266048245099999</v>
      </c>
      <c r="D11897" s="389" t="s">
        <v>666</v>
      </c>
      <c r="E11897" s="389" t="s">
        <v>652</v>
      </c>
      <c r="F11897" s="389" t="s">
        <v>666</v>
      </c>
      <c r="G11897" s="389" t="s">
        <v>649</v>
      </c>
    </row>
    <row r="11898" spans="1:7">
      <c r="A11898" s="389" t="s">
        <v>581</v>
      </c>
      <c r="B11898" s="389" t="s">
        <v>517</v>
      </c>
      <c r="C11898" s="389">
        <v>4.0660142837700004</v>
      </c>
      <c r="D11898" s="389" t="s">
        <v>666</v>
      </c>
      <c r="E11898" s="389" t="s">
        <v>652</v>
      </c>
      <c r="F11898" s="389" t="s">
        <v>666</v>
      </c>
      <c r="G11898" s="389" t="s">
        <v>649</v>
      </c>
    </row>
    <row r="11899" spans="1:7">
      <c r="A11899" s="389" t="s">
        <v>571</v>
      </c>
      <c r="B11899" s="389" t="s">
        <v>517</v>
      </c>
      <c r="C11899" s="389">
        <v>6.7872117627900002</v>
      </c>
      <c r="D11899" s="389" t="s">
        <v>666</v>
      </c>
      <c r="E11899" s="389" t="s">
        <v>652</v>
      </c>
      <c r="F11899" s="389" t="s">
        <v>666</v>
      </c>
      <c r="G11899" s="389" t="s">
        <v>649</v>
      </c>
    </row>
    <row r="11900" spans="1:7">
      <c r="A11900" s="389" t="s">
        <v>571</v>
      </c>
      <c r="B11900" s="389" t="s">
        <v>517</v>
      </c>
      <c r="C11900" s="389">
        <v>6.7872117627900002</v>
      </c>
      <c r="D11900" s="389" t="s">
        <v>666</v>
      </c>
      <c r="E11900" s="389" t="s">
        <v>652</v>
      </c>
      <c r="F11900" s="389" t="s">
        <v>666</v>
      </c>
      <c r="G11900" s="389" t="s">
        <v>649</v>
      </c>
    </row>
    <row r="11901" spans="1:7">
      <c r="A11901" s="389" t="s">
        <v>578</v>
      </c>
      <c r="B11901" s="389" t="s">
        <v>517</v>
      </c>
      <c r="C11901" s="389">
        <v>6.9472536628499997</v>
      </c>
      <c r="D11901" s="389" t="s">
        <v>666</v>
      </c>
      <c r="E11901" s="389" t="s">
        <v>652</v>
      </c>
      <c r="F11901" s="389" t="s">
        <v>666</v>
      </c>
      <c r="G11901" s="389" t="s">
        <v>649</v>
      </c>
    </row>
    <row r="11902" spans="1:7">
      <c r="A11902" s="389" t="s">
        <v>578</v>
      </c>
      <c r="B11902" s="389" t="s">
        <v>517</v>
      </c>
      <c r="C11902" s="389">
        <v>6.9472536628499997</v>
      </c>
      <c r="D11902" s="389" t="s">
        <v>666</v>
      </c>
      <c r="E11902" s="389" t="s">
        <v>652</v>
      </c>
      <c r="F11902" s="389" t="s">
        <v>666</v>
      </c>
      <c r="G11902" s="389" t="s">
        <v>649</v>
      </c>
    </row>
    <row r="11903" spans="1:7">
      <c r="A11903" s="389" t="s">
        <v>524</v>
      </c>
      <c r="B11903" s="389" t="s">
        <v>517</v>
      </c>
      <c r="C11903" s="389">
        <v>36.1068343472</v>
      </c>
      <c r="D11903" s="389" t="s">
        <v>666</v>
      </c>
      <c r="E11903" s="389" t="s">
        <v>652</v>
      </c>
      <c r="F11903" s="389" t="s">
        <v>666</v>
      </c>
      <c r="G11903" s="389" t="s">
        <v>649</v>
      </c>
    </row>
    <row r="11904" spans="1:7">
      <c r="A11904" s="389" t="s">
        <v>526</v>
      </c>
      <c r="B11904" s="389" t="s">
        <v>517</v>
      </c>
      <c r="C11904" s="389">
        <v>3.2343607569000001</v>
      </c>
      <c r="D11904" s="389" t="s">
        <v>666</v>
      </c>
      <c r="E11904" s="389" t="s">
        <v>652</v>
      </c>
      <c r="F11904" s="389" t="s">
        <v>666</v>
      </c>
      <c r="G11904" s="389" t="s">
        <v>649</v>
      </c>
    </row>
    <row r="11905" spans="1:7">
      <c r="A11905" s="389" t="s">
        <v>514</v>
      </c>
      <c r="B11905" s="389" t="s">
        <v>517</v>
      </c>
      <c r="C11905" s="389">
        <v>3.2343607569000001</v>
      </c>
      <c r="D11905" s="389" t="s">
        <v>666</v>
      </c>
      <c r="E11905" s="389" t="s">
        <v>652</v>
      </c>
      <c r="F11905" s="389" t="s">
        <v>666</v>
      </c>
      <c r="G11905" s="389" t="s">
        <v>649</v>
      </c>
    </row>
    <row r="11906" spans="1:7">
      <c r="A11906" s="389" t="s">
        <v>542</v>
      </c>
      <c r="B11906" s="389" t="s">
        <v>517</v>
      </c>
      <c r="C11906" s="389">
        <v>10.7559274121</v>
      </c>
      <c r="D11906" s="389" t="s">
        <v>666</v>
      </c>
      <c r="E11906" s="389" t="s">
        <v>652</v>
      </c>
      <c r="F11906" s="389" t="s">
        <v>666</v>
      </c>
      <c r="G11906" s="389" t="s">
        <v>649</v>
      </c>
    </row>
    <row r="11907" spans="1:7">
      <c r="A11907" s="389" t="s">
        <v>559</v>
      </c>
      <c r="B11907" s="389" t="s">
        <v>517</v>
      </c>
      <c r="C11907" s="389">
        <v>6.2476817298</v>
      </c>
      <c r="D11907" s="389" t="s">
        <v>666</v>
      </c>
      <c r="E11907" s="389" t="s">
        <v>652</v>
      </c>
      <c r="F11907" s="389" t="s">
        <v>666</v>
      </c>
      <c r="G11907" s="389" t="s">
        <v>649</v>
      </c>
    </row>
    <row r="11908" spans="1:7">
      <c r="A11908" s="389" t="s">
        <v>559</v>
      </c>
      <c r="B11908" s="389" t="s">
        <v>517</v>
      </c>
      <c r="C11908" s="389">
        <v>6.2476817298</v>
      </c>
      <c r="D11908" s="389" t="s">
        <v>666</v>
      </c>
      <c r="E11908" s="389" t="s">
        <v>652</v>
      </c>
      <c r="F11908" s="389" t="s">
        <v>666</v>
      </c>
      <c r="G11908" s="389" t="s">
        <v>649</v>
      </c>
    </row>
    <row r="11909" spans="1:7">
      <c r="A11909" s="389" t="s">
        <v>574</v>
      </c>
      <c r="B11909" s="389" t="s">
        <v>517</v>
      </c>
      <c r="C11909" s="389">
        <v>6.2476817298</v>
      </c>
      <c r="D11909" s="389" t="s">
        <v>666</v>
      </c>
      <c r="E11909" s="389" t="s">
        <v>652</v>
      </c>
      <c r="F11909" s="389" t="s">
        <v>666</v>
      </c>
      <c r="G11909" s="389" t="s">
        <v>649</v>
      </c>
    </row>
    <row r="11910" spans="1:7">
      <c r="A11910" s="389" t="s">
        <v>581</v>
      </c>
      <c r="B11910" s="389" t="s">
        <v>517</v>
      </c>
      <c r="C11910" s="389">
        <v>5.0728332931600004</v>
      </c>
      <c r="D11910" s="389" t="s">
        <v>666</v>
      </c>
      <c r="E11910" s="389" t="s">
        <v>652</v>
      </c>
      <c r="F11910" s="389" t="s">
        <v>666</v>
      </c>
      <c r="G11910" s="389" t="s">
        <v>649</v>
      </c>
    </row>
    <row r="11911" spans="1:7">
      <c r="A11911" s="389" t="s">
        <v>535</v>
      </c>
      <c r="B11911" s="389" t="s">
        <v>517</v>
      </c>
      <c r="C11911" s="389">
        <v>8.1409660778100008</v>
      </c>
      <c r="D11911" s="389" t="s">
        <v>666</v>
      </c>
      <c r="E11911" s="389" t="s">
        <v>652</v>
      </c>
      <c r="F11911" s="389" t="s">
        <v>666</v>
      </c>
      <c r="G11911" s="389" t="s">
        <v>649</v>
      </c>
    </row>
    <row r="11912" spans="1:7">
      <c r="A11912" s="389" t="s">
        <v>562</v>
      </c>
      <c r="B11912" s="389" t="s">
        <v>517</v>
      </c>
      <c r="C11912" s="389">
        <v>25.453366091100001</v>
      </c>
      <c r="D11912" s="389" t="s">
        <v>666</v>
      </c>
      <c r="E11912" s="389" t="s">
        <v>652</v>
      </c>
      <c r="F11912" s="389" t="s">
        <v>666</v>
      </c>
      <c r="G11912" s="389" t="s">
        <v>649</v>
      </c>
    </row>
    <row r="11913" spans="1:7">
      <c r="A11913" s="389" t="s">
        <v>542</v>
      </c>
      <c r="B11913" s="389" t="s">
        <v>517</v>
      </c>
      <c r="C11913" s="389">
        <v>2.2177389812500001</v>
      </c>
      <c r="D11913" s="389" t="s">
        <v>666</v>
      </c>
      <c r="E11913" s="389" t="s">
        <v>652</v>
      </c>
      <c r="F11913" s="389" t="s">
        <v>666</v>
      </c>
      <c r="G11913" s="389" t="s">
        <v>649</v>
      </c>
    </row>
    <row r="11914" spans="1:7">
      <c r="A11914" s="389" t="s">
        <v>535</v>
      </c>
      <c r="B11914" s="389" t="s">
        <v>517</v>
      </c>
      <c r="C11914" s="389">
        <v>14.8802945883</v>
      </c>
      <c r="D11914" s="389" t="s">
        <v>666</v>
      </c>
      <c r="E11914" s="389" t="s">
        <v>652</v>
      </c>
      <c r="F11914" s="389" t="s">
        <v>666</v>
      </c>
      <c r="G11914" s="389" t="s">
        <v>649</v>
      </c>
    </row>
    <row r="11915" spans="1:7">
      <c r="A11915" s="389" t="s">
        <v>535</v>
      </c>
      <c r="B11915" s="389" t="s">
        <v>517</v>
      </c>
      <c r="C11915" s="389">
        <v>21.528444705599899</v>
      </c>
      <c r="D11915" s="389" t="s">
        <v>666</v>
      </c>
      <c r="E11915" s="389" t="s">
        <v>652</v>
      </c>
      <c r="F11915" s="389" t="s">
        <v>666</v>
      </c>
      <c r="G11915" s="389" t="s">
        <v>649</v>
      </c>
    </row>
    <row r="11916" spans="1:7">
      <c r="A11916" s="389" t="s">
        <v>535</v>
      </c>
      <c r="B11916" s="389" t="s">
        <v>517</v>
      </c>
      <c r="C11916" s="389">
        <v>13.8038273118999</v>
      </c>
      <c r="D11916" s="389" t="s">
        <v>666</v>
      </c>
      <c r="E11916" s="389" t="s">
        <v>652</v>
      </c>
      <c r="F11916" s="389" t="s">
        <v>666</v>
      </c>
      <c r="G11916" s="389" t="s">
        <v>649</v>
      </c>
    </row>
    <row r="11917" spans="1:7">
      <c r="A11917" s="389" t="s">
        <v>578</v>
      </c>
      <c r="B11917" s="389" t="s">
        <v>517</v>
      </c>
      <c r="C11917" s="389">
        <v>19.453683306399899</v>
      </c>
      <c r="D11917" s="389" t="s">
        <v>666</v>
      </c>
      <c r="E11917" s="389" t="s">
        <v>652</v>
      </c>
      <c r="F11917" s="389" t="s">
        <v>666</v>
      </c>
      <c r="G11917" s="389" t="s">
        <v>649</v>
      </c>
    </row>
    <row r="11918" spans="1:7">
      <c r="A11918" s="389" t="s">
        <v>543</v>
      </c>
      <c r="B11918" s="389" t="s">
        <v>517</v>
      </c>
      <c r="C11918" s="389">
        <v>78.394469623600003</v>
      </c>
      <c r="D11918" s="389" t="s">
        <v>666</v>
      </c>
      <c r="E11918" s="389" t="s">
        <v>652</v>
      </c>
      <c r="F11918" s="389" t="s">
        <v>666</v>
      </c>
      <c r="G11918" s="389" t="s">
        <v>649</v>
      </c>
    </row>
    <row r="11919" spans="1:7">
      <c r="A11919" s="389" t="s">
        <v>543</v>
      </c>
      <c r="B11919" s="389" t="s">
        <v>517</v>
      </c>
      <c r="C11919" s="389">
        <v>78.394469623600003</v>
      </c>
      <c r="D11919" s="389" t="s">
        <v>666</v>
      </c>
      <c r="E11919" s="389" t="s">
        <v>652</v>
      </c>
      <c r="F11919" s="389" t="s">
        <v>666</v>
      </c>
      <c r="G11919" s="389" t="s">
        <v>649</v>
      </c>
    </row>
    <row r="11920" spans="1:7">
      <c r="A11920" s="389" t="s">
        <v>526</v>
      </c>
      <c r="B11920" s="389" t="s">
        <v>517</v>
      </c>
      <c r="C11920" s="389">
        <v>2.37763789105</v>
      </c>
      <c r="D11920" s="389" t="s">
        <v>666</v>
      </c>
      <c r="E11920" s="389" t="s">
        <v>652</v>
      </c>
      <c r="F11920" s="389" t="s">
        <v>666</v>
      </c>
      <c r="G11920" s="389" t="s">
        <v>649</v>
      </c>
    </row>
    <row r="11921" spans="1:7">
      <c r="A11921" s="389" t="s">
        <v>526</v>
      </c>
      <c r="B11921" s="389" t="s">
        <v>517</v>
      </c>
      <c r="C11921" s="389">
        <v>2.37763789105</v>
      </c>
      <c r="D11921" s="389" t="s">
        <v>666</v>
      </c>
      <c r="E11921" s="389" t="s">
        <v>652</v>
      </c>
      <c r="F11921" s="389" t="s">
        <v>666</v>
      </c>
      <c r="G11921" s="389" t="s">
        <v>649</v>
      </c>
    </row>
    <row r="11922" spans="1:7">
      <c r="A11922" s="389" t="s">
        <v>514</v>
      </c>
      <c r="B11922" s="389" t="s">
        <v>517</v>
      </c>
      <c r="C11922" s="389">
        <v>2.37763789105</v>
      </c>
      <c r="D11922" s="389" t="s">
        <v>666</v>
      </c>
      <c r="E11922" s="389" t="s">
        <v>652</v>
      </c>
      <c r="F11922" s="389" t="s">
        <v>666</v>
      </c>
      <c r="G11922" s="389" t="s">
        <v>649</v>
      </c>
    </row>
    <row r="11923" spans="1:7">
      <c r="A11923" s="389" t="s">
        <v>514</v>
      </c>
      <c r="B11923" s="389" t="s">
        <v>517</v>
      </c>
      <c r="C11923" s="389">
        <v>2.37763789105</v>
      </c>
      <c r="D11923" s="389" t="s">
        <v>666</v>
      </c>
      <c r="E11923" s="389" t="s">
        <v>652</v>
      </c>
      <c r="F11923" s="389" t="s">
        <v>666</v>
      </c>
      <c r="G11923" s="389" t="s">
        <v>649</v>
      </c>
    </row>
    <row r="11924" spans="1:7">
      <c r="A11924" s="389" t="s">
        <v>535</v>
      </c>
      <c r="B11924" s="389" t="s">
        <v>517</v>
      </c>
      <c r="C11924" s="389">
        <v>25.542237910000001</v>
      </c>
      <c r="D11924" s="389" t="s">
        <v>666</v>
      </c>
      <c r="E11924" s="389" t="s">
        <v>652</v>
      </c>
      <c r="F11924" s="389" t="s">
        <v>666</v>
      </c>
      <c r="G11924" s="389" t="s">
        <v>649</v>
      </c>
    </row>
    <row r="11925" spans="1:7">
      <c r="A11925" s="389" t="s">
        <v>535</v>
      </c>
      <c r="B11925" s="389" t="s">
        <v>517</v>
      </c>
      <c r="C11925" s="389">
        <v>25.542237910000001</v>
      </c>
      <c r="D11925" s="389" t="s">
        <v>666</v>
      </c>
      <c r="E11925" s="389" t="s">
        <v>652</v>
      </c>
      <c r="F11925" s="389" t="s">
        <v>666</v>
      </c>
      <c r="G11925" s="389" t="s">
        <v>649</v>
      </c>
    </row>
    <row r="11926" spans="1:7">
      <c r="A11926" s="389" t="s">
        <v>535</v>
      </c>
      <c r="B11926" s="389" t="s">
        <v>517</v>
      </c>
      <c r="C11926" s="389">
        <v>2.6200585521000002</v>
      </c>
      <c r="D11926" s="389" t="s">
        <v>666</v>
      </c>
      <c r="E11926" s="389" t="s">
        <v>652</v>
      </c>
      <c r="F11926" s="389" t="s">
        <v>666</v>
      </c>
      <c r="G11926" s="389" t="s">
        <v>649</v>
      </c>
    </row>
    <row r="11927" spans="1:7">
      <c r="A11927" s="389" t="s">
        <v>559</v>
      </c>
      <c r="B11927" s="389" t="s">
        <v>517</v>
      </c>
      <c r="C11927" s="389">
        <v>0.89241870467899997</v>
      </c>
      <c r="D11927" s="389" t="s">
        <v>666</v>
      </c>
      <c r="E11927" s="389" t="s">
        <v>652</v>
      </c>
      <c r="F11927" s="389" t="s">
        <v>666</v>
      </c>
      <c r="G11927" s="389" t="s">
        <v>649</v>
      </c>
    </row>
    <row r="11928" spans="1:7">
      <c r="A11928" s="389" t="s">
        <v>526</v>
      </c>
      <c r="B11928" s="389" t="s">
        <v>517</v>
      </c>
      <c r="C11928" s="389">
        <v>10.700312221900001</v>
      </c>
      <c r="D11928" s="389" t="s">
        <v>666</v>
      </c>
      <c r="E11928" s="389" t="s">
        <v>652</v>
      </c>
      <c r="F11928" s="389" t="s">
        <v>666</v>
      </c>
      <c r="G11928" s="389" t="s">
        <v>649</v>
      </c>
    </row>
    <row r="11929" spans="1:7">
      <c r="A11929" s="389" t="s">
        <v>514</v>
      </c>
      <c r="B11929" s="389" t="s">
        <v>517</v>
      </c>
      <c r="C11929" s="389">
        <v>10.700312221900001</v>
      </c>
      <c r="D11929" s="389" t="s">
        <v>666</v>
      </c>
      <c r="E11929" s="389" t="s">
        <v>652</v>
      </c>
      <c r="F11929" s="389" t="s">
        <v>666</v>
      </c>
      <c r="G11929" s="389" t="s">
        <v>649</v>
      </c>
    </row>
    <row r="11930" spans="1:7">
      <c r="A11930" s="389" t="s">
        <v>569</v>
      </c>
      <c r="B11930" s="389" t="s">
        <v>517</v>
      </c>
      <c r="C11930" s="389">
        <v>10.700312221900001</v>
      </c>
      <c r="D11930" s="389" t="s">
        <v>666</v>
      </c>
      <c r="E11930" s="389" t="s">
        <v>652</v>
      </c>
      <c r="F11930" s="389" t="s">
        <v>666</v>
      </c>
      <c r="G11930" s="389" t="s">
        <v>649</v>
      </c>
    </row>
    <row r="11931" spans="1:7">
      <c r="A11931" s="389" t="s">
        <v>581</v>
      </c>
      <c r="B11931" s="389" t="s">
        <v>517</v>
      </c>
      <c r="C11931" s="389">
        <v>33.250906686500002</v>
      </c>
      <c r="D11931" s="389" t="s">
        <v>666</v>
      </c>
      <c r="E11931" s="389" t="s">
        <v>652</v>
      </c>
      <c r="F11931" s="389" t="s">
        <v>666</v>
      </c>
      <c r="G11931" s="389" t="s">
        <v>649</v>
      </c>
    </row>
    <row r="11932" spans="1:7">
      <c r="A11932" s="389" t="s">
        <v>581</v>
      </c>
      <c r="B11932" s="389" t="s">
        <v>517</v>
      </c>
      <c r="C11932" s="389">
        <v>4.0466937555199998</v>
      </c>
      <c r="D11932" s="389" t="s">
        <v>666</v>
      </c>
      <c r="E11932" s="389" t="s">
        <v>652</v>
      </c>
      <c r="F11932" s="389" t="s">
        <v>666</v>
      </c>
      <c r="G11932" s="389" t="s">
        <v>649</v>
      </c>
    </row>
    <row r="11933" spans="1:7">
      <c r="A11933" s="389" t="s">
        <v>581</v>
      </c>
      <c r="B11933" s="389" t="s">
        <v>517</v>
      </c>
      <c r="C11933" s="389">
        <v>11.354051157600001</v>
      </c>
      <c r="D11933" s="389" t="s">
        <v>666</v>
      </c>
      <c r="E11933" s="389" t="s">
        <v>652</v>
      </c>
      <c r="F11933" s="389" t="s">
        <v>666</v>
      </c>
      <c r="G11933" s="389" t="s">
        <v>649</v>
      </c>
    </row>
    <row r="11934" spans="1:7">
      <c r="A11934" s="389" t="s">
        <v>514</v>
      </c>
      <c r="B11934" s="389" t="s">
        <v>517</v>
      </c>
      <c r="C11934" s="389">
        <v>17.887863306500002</v>
      </c>
      <c r="D11934" s="389" t="s">
        <v>666</v>
      </c>
      <c r="E11934" s="389" t="s">
        <v>652</v>
      </c>
      <c r="F11934" s="389" t="s">
        <v>666</v>
      </c>
      <c r="G11934" s="389" t="s">
        <v>649</v>
      </c>
    </row>
    <row r="11935" spans="1:7">
      <c r="A11935" s="389" t="s">
        <v>535</v>
      </c>
      <c r="B11935" s="389" t="s">
        <v>517</v>
      </c>
      <c r="C11935" s="389">
        <v>12.1227630255999</v>
      </c>
      <c r="D11935" s="389" t="s">
        <v>666</v>
      </c>
      <c r="E11935" s="389" t="s">
        <v>652</v>
      </c>
      <c r="F11935" s="389" t="s">
        <v>666</v>
      </c>
      <c r="G11935" s="389" t="s">
        <v>649</v>
      </c>
    </row>
    <row r="11936" spans="1:7">
      <c r="A11936" s="389" t="s">
        <v>558</v>
      </c>
      <c r="B11936" s="389" t="s">
        <v>517</v>
      </c>
      <c r="C11936" s="389">
        <v>8.9075882045599997</v>
      </c>
      <c r="D11936" s="389" t="s">
        <v>666</v>
      </c>
      <c r="E11936" s="389" t="s">
        <v>652</v>
      </c>
      <c r="F11936" s="389" t="s">
        <v>666</v>
      </c>
      <c r="G11936" s="389" t="s">
        <v>649</v>
      </c>
    </row>
    <row r="11937" spans="1:7">
      <c r="A11937" s="389" t="s">
        <v>558</v>
      </c>
      <c r="B11937" s="389" t="s">
        <v>517</v>
      </c>
      <c r="C11937" s="389">
        <v>8.9075882045599997</v>
      </c>
      <c r="D11937" s="389" t="s">
        <v>666</v>
      </c>
      <c r="E11937" s="389" t="s">
        <v>652</v>
      </c>
      <c r="F11937" s="389" t="s">
        <v>666</v>
      </c>
      <c r="G11937" s="389" t="s">
        <v>649</v>
      </c>
    </row>
    <row r="11938" spans="1:7">
      <c r="A11938" s="389" t="s">
        <v>578</v>
      </c>
      <c r="B11938" s="389" t="s">
        <v>517</v>
      </c>
      <c r="C11938" s="389">
        <v>9.2826717956699998</v>
      </c>
      <c r="D11938" s="389" t="s">
        <v>666</v>
      </c>
      <c r="E11938" s="389" t="s">
        <v>652</v>
      </c>
      <c r="F11938" s="389" t="s">
        <v>666</v>
      </c>
      <c r="G11938" s="389" t="s">
        <v>649</v>
      </c>
    </row>
    <row r="11939" spans="1:7">
      <c r="A11939" s="389" t="s">
        <v>578</v>
      </c>
      <c r="B11939" s="389" t="s">
        <v>517</v>
      </c>
      <c r="C11939" s="389">
        <v>9.2826717956699998</v>
      </c>
      <c r="D11939" s="389" t="s">
        <v>666</v>
      </c>
      <c r="E11939" s="389" t="s">
        <v>652</v>
      </c>
      <c r="F11939" s="389" t="s">
        <v>666</v>
      </c>
      <c r="G11939" s="389" t="s">
        <v>649</v>
      </c>
    </row>
    <row r="11940" spans="1:7">
      <c r="A11940" s="389" t="s">
        <v>578</v>
      </c>
      <c r="B11940" s="389" t="s">
        <v>517</v>
      </c>
      <c r="C11940" s="389">
        <v>9.2826717956699998</v>
      </c>
      <c r="D11940" s="389" t="s">
        <v>666</v>
      </c>
      <c r="E11940" s="389" t="s">
        <v>652</v>
      </c>
      <c r="F11940" s="389" t="s">
        <v>666</v>
      </c>
      <c r="G11940" s="389" t="s">
        <v>649</v>
      </c>
    </row>
    <row r="11941" spans="1:7">
      <c r="A11941" s="389" t="s">
        <v>514</v>
      </c>
      <c r="B11941" s="389" t="s">
        <v>517</v>
      </c>
      <c r="C11941" s="389">
        <v>39.716317854300001</v>
      </c>
      <c r="D11941" s="389" t="s">
        <v>666</v>
      </c>
      <c r="E11941" s="389" t="s">
        <v>652</v>
      </c>
      <c r="F11941" s="389" t="s">
        <v>666</v>
      </c>
      <c r="G11941" s="389" t="s">
        <v>649</v>
      </c>
    </row>
    <row r="11942" spans="1:7">
      <c r="A11942" s="389" t="s">
        <v>514</v>
      </c>
      <c r="B11942" s="389" t="s">
        <v>517</v>
      </c>
      <c r="C11942" s="389">
        <v>39.716317854300001</v>
      </c>
      <c r="D11942" s="389" t="s">
        <v>666</v>
      </c>
      <c r="E11942" s="389" t="s">
        <v>652</v>
      </c>
      <c r="F11942" s="389" t="s">
        <v>666</v>
      </c>
      <c r="G11942" s="389" t="s">
        <v>649</v>
      </c>
    </row>
    <row r="11943" spans="1:7">
      <c r="A11943" s="389" t="s">
        <v>535</v>
      </c>
      <c r="B11943" s="389" t="s">
        <v>517</v>
      </c>
      <c r="C11943" s="389">
        <v>9.0542922643800008</v>
      </c>
      <c r="D11943" s="389" t="s">
        <v>666</v>
      </c>
      <c r="E11943" s="389" t="s">
        <v>652</v>
      </c>
      <c r="F11943" s="389" t="s">
        <v>666</v>
      </c>
      <c r="G11943" s="389" t="s">
        <v>649</v>
      </c>
    </row>
    <row r="11944" spans="1:7">
      <c r="A11944" s="389" t="s">
        <v>563</v>
      </c>
      <c r="B11944" s="389" t="s">
        <v>517</v>
      </c>
      <c r="C11944" s="389">
        <v>35.205492975699897</v>
      </c>
      <c r="D11944" s="389" t="s">
        <v>666</v>
      </c>
      <c r="E11944" s="389" t="s">
        <v>652</v>
      </c>
      <c r="F11944" s="389" t="s">
        <v>666</v>
      </c>
      <c r="G11944" s="389" t="s">
        <v>649</v>
      </c>
    </row>
    <row r="11945" spans="1:7">
      <c r="A11945" s="389" t="s">
        <v>578</v>
      </c>
      <c r="B11945" s="389" t="s">
        <v>517</v>
      </c>
      <c r="C11945" s="389">
        <v>13.4906226886</v>
      </c>
      <c r="D11945" s="389" t="s">
        <v>666</v>
      </c>
      <c r="E11945" s="389" t="s">
        <v>652</v>
      </c>
      <c r="F11945" s="389" t="s">
        <v>666</v>
      </c>
      <c r="G11945" s="389" t="s">
        <v>649</v>
      </c>
    </row>
    <row r="11946" spans="1:7">
      <c r="A11946" s="389" t="s">
        <v>571</v>
      </c>
      <c r="B11946" s="389" t="s">
        <v>517</v>
      </c>
      <c r="C11946" s="389">
        <v>35.7955331532999</v>
      </c>
      <c r="D11946" s="389" t="s">
        <v>666</v>
      </c>
      <c r="E11946" s="389" t="s">
        <v>652</v>
      </c>
      <c r="F11946" s="389" t="s">
        <v>666</v>
      </c>
      <c r="G11946" s="389" t="s">
        <v>649</v>
      </c>
    </row>
    <row r="11947" spans="1:7">
      <c r="A11947" s="389" t="s">
        <v>535</v>
      </c>
      <c r="B11947" s="389" t="s">
        <v>517</v>
      </c>
      <c r="C11947" s="389">
        <v>22.306518461300001</v>
      </c>
      <c r="D11947" s="389" t="s">
        <v>666</v>
      </c>
      <c r="E11947" s="389" t="s">
        <v>652</v>
      </c>
      <c r="F11947" s="389" t="s">
        <v>666</v>
      </c>
      <c r="G11947" s="389" t="s">
        <v>649</v>
      </c>
    </row>
    <row r="11948" spans="1:7">
      <c r="A11948" s="389" t="s">
        <v>534</v>
      </c>
      <c r="B11948" s="389" t="s">
        <v>517</v>
      </c>
      <c r="C11948" s="389">
        <v>20.439866224100001</v>
      </c>
      <c r="D11948" s="389" t="s">
        <v>666</v>
      </c>
      <c r="E11948" s="389" t="s">
        <v>652</v>
      </c>
      <c r="F11948" s="389" t="s">
        <v>666</v>
      </c>
      <c r="G11948" s="389" t="s">
        <v>649</v>
      </c>
    </row>
    <row r="11949" spans="1:7">
      <c r="A11949" s="389" t="s">
        <v>541</v>
      </c>
      <c r="B11949" s="389" t="s">
        <v>517</v>
      </c>
      <c r="C11949" s="389">
        <v>20.439866224100001</v>
      </c>
      <c r="D11949" s="389" t="s">
        <v>666</v>
      </c>
      <c r="E11949" s="389" t="s">
        <v>652</v>
      </c>
      <c r="F11949" s="389" t="s">
        <v>666</v>
      </c>
      <c r="G11949" s="389" t="s">
        <v>649</v>
      </c>
    </row>
    <row r="11950" spans="1:7">
      <c r="A11950" s="389" t="s">
        <v>514</v>
      </c>
      <c r="B11950" s="389" t="s">
        <v>517</v>
      </c>
      <c r="C11950" s="389">
        <v>9.4165823155999906</v>
      </c>
      <c r="D11950" s="389" t="s">
        <v>666</v>
      </c>
      <c r="E11950" s="389" t="s">
        <v>652</v>
      </c>
      <c r="F11950" s="389" t="s">
        <v>666</v>
      </c>
      <c r="G11950" s="389" t="s">
        <v>649</v>
      </c>
    </row>
    <row r="11951" spans="1:7">
      <c r="A11951" s="389" t="s">
        <v>514</v>
      </c>
      <c r="B11951" s="389" t="s">
        <v>517</v>
      </c>
      <c r="C11951" s="389">
        <v>9.4165823155999906</v>
      </c>
      <c r="D11951" s="389" t="s">
        <v>666</v>
      </c>
      <c r="E11951" s="389" t="s">
        <v>652</v>
      </c>
      <c r="F11951" s="389" t="s">
        <v>666</v>
      </c>
      <c r="G11951" s="389" t="s">
        <v>649</v>
      </c>
    </row>
    <row r="11952" spans="1:7">
      <c r="A11952" s="389" t="s">
        <v>523</v>
      </c>
      <c r="B11952" s="389" t="s">
        <v>517</v>
      </c>
      <c r="C11952" s="389">
        <v>4.99525516883</v>
      </c>
      <c r="D11952" s="389" t="s">
        <v>666</v>
      </c>
      <c r="E11952" s="389" t="s">
        <v>652</v>
      </c>
      <c r="F11952" s="389" t="s">
        <v>666</v>
      </c>
      <c r="G11952" s="389" t="s">
        <v>649</v>
      </c>
    </row>
    <row r="11953" spans="1:7">
      <c r="A11953" s="389" t="s">
        <v>514</v>
      </c>
      <c r="B11953" s="389" t="s">
        <v>517</v>
      </c>
      <c r="C11953" s="389">
        <v>3.9332762622700002</v>
      </c>
      <c r="D11953" s="389" t="s">
        <v>666</v>
      </c>
      <c r="E11953" s="389" t="s">
        <v>652</v>
      </c>
      <c r="F11953" s="389" t="s">
        <v>666</v>
      </c>
      <c r="G11953" s="389" t="s">
        <v>649</v>
      </c>
    </row>
    <row r="11954" spans="1:7">
      <c r="A11954" s="389" t="s">
        <v>569</v>
      </c>
      <c r="B11954" s="389" t="s">
        <v>517</v>
      </c>
      <c r="C11954" s="389">
        <v>17.591201880500002</v>
      </c>
      <c r="D11954" s="389" t="s">
        <v>666</v>
      </c>
      <c r="E11954" s="389" t="s">
        <v>652</v>
      </c>
      <c r="F11954" s="389" t="s">
        <v>666</v>
      </c>
      <c r="G11954" s="389" t="s">
        <v>649</v>
      </c>
    </row>
    <row r="11955" spans="1:7">
      <c r="A11955" s="389" t="s">
        <v>581</v>
      </c>
      <c r="B11955" s="389" t="s">
        <v>517</v>
      </c>
      <c r="C11955" s="389">
        <v>26.2951894168</v>
      </c>
      <c r="D11955" s="389" t="s">
        <v>666</v>
      </c>
      <c r="E11955" s="389" t="s">
        <v>652</v>
      </c>
      <c r="F11955" s="389" t="s">
        <v>666</v>
      </c>
      <c r="G11955" s="389" t="s">
        <v>649</v>
      </c>
    </row>
    <row r="11956" spans="1:7">
      <c r="A11956" s="389" t="s">
        <v>581</v>
      </c>
      <c r="B11956" s="389" t="s">
        <v>517</v>
      </c>
      <c r="C11956" s="389">
        <v>26.2951894168</v>
      </c>
      <c r="D11956" s="389" t="s">
        <v>666</v>
      </c>
      <c r="E11956" s="389" t="s">
        <v>652</v>
      </c>
      <c r="F11956" s="389" t="s">
        <v>666</v>
      </c>
      <c r="G11956" s="389" t="s">
        <v>649</v>
      </c>
    </row>
    <row r="11957" spans="1:7">
      <c r="A11957" s="389" t="s">
        <v>534</v>
      </c>
      <c r="B11957" s="389" t="s">
        <v>517</v>
      </c>
      <c r="C11957" s="389">
        <v>7.9507999920700003</v>
      </c>
      <c r="D11957" s="389" t="s">
        <v>666</v>
      </c>
      <c r="E11957" s="389" t="s">
        <v>652</v>
      </c>
      <c r="F11957" s="389" t="s">
        <v>666</v>
      </c>
      <c r="G11957" s="389" t="s">
        <v>649</v>
      </c>
    </row>
    <row r="11958" spans="1:7">
      <c r="A11958" s="389" t="s">
        <v>578</v>
      </c>
      <c r="B11958" s="389" t="s">
        <v>517</v>
      </c>
      <c r="C11958" s="389">
        <v>14.7464793297</v>
      </c>
      <c r="D11958" s="389" t="s">
        <v>666</v>
      </c>
      <c r="E11958" s="389" t="s">
        <v>652</v>
      </c>
      <c r="F11958" s="389" t="s">
        <v>666</v>
      </c>
      <c r="G11958" s="389" t="s">
        <v>649</v>
      </c>
    </row>
    <row r="11959" spans="1:7">
      <c r="A11959" s="389" t="s">
        <v>535</v>
      </c>
      <c r="B11959" s="389" t="s">
        <v>517</v>
      </c>
      <c r="C11959" s="389">
        <v>13.3059529225</v>
      </c>
      <c r="D11959" s="389" t="s">
        <v>666</v>
      </c>
      <c r="E11959" s="389" t="s">
        <v>652</v>
      </c>
      <c r="F11959" s="389" t="s">
        <v>666</v>
      </c>
      <c r="G11959" s="389" t="s">
        <v>649</v>
      </c>
    </row>
    <row r="11960" spans="1:7">
      <c r="A11960" s="389" t="s">
        <v>526</v>
      </c>
      <c r="B11960" s="389" t="s">
        <v>517</v>
      </c>
      <c r="C11960" s="389">
        <v>9.9909859731000008</v>
      </c>
      <c r="D11960" s="389" t="s">
        <v>666</v>
      </c>
      <c r="E11960" s="389" t="s">
        <v>652</v>
      </c>
      <c r="F11960" s="389" t="s">
        <v>666</v>
      </c>
      <c r="G11960" s="389" t="s">
        <v>649</v>
      </c>
    </row>
    <row r="11961" spans="1:7">
      <c r="A11961" s="389" t="s">
        <v>514</v>
      </c>
      <c r="B11961" s="389" t="s">
        <v>517</v>
      </c>
      <c r="C11961" s="389">
        <v>9.9909859731000008</v>
      </c>
      <c r="D11961" s="389" t="s">
        <v>666</v>
      </c>
      <c r="E11961" s="389" t="s">
        <v>652</v>
      </c>
      <c r="F11961" s="389" t="s">
        <v>666</v>
      </c>
      <c r="G11961" s="389" t="s">
        <v>649</v>
      </c>
    </row>
    <row r="11962" spans="1:7">
      <c r="A11962" s="389" t="s">
        <v>534</v>
      </c>
      <c r="B11962" s="389" t="s">
        <v>517</v>
      </c>
      <c r="C11962" s="389">
        <v>12.405597456900001</v>
      </c>
      <c r="D11962" s="389" t="s">
        <v>666</v>
      </c>
      <c r="E11962" s="389" t="s">
        <v>652</v>
      </c>
      <c r="F11962" s="389" t="s">
        <v>666</v>
      </c>
      <c r="G11962" s="389" t="s">
        <v>649</v>
      </c>
    </row>
    <row r="11963" spans="1:7">
      <c r="A11963" s="389" t="s">
        <v>534</v>
      </c>
      <c r="B11963" s="389" t="s">
        <v>517</v>
      </c>
      <c r="C11963" s="389">
        <v>12.405597456900001</v>
      </c>
      <c r="D11963" s="389" t="s">
        <v>666</v>
      </c>
      <c r="E11963" s="389" t="s">
        <v>652</v>
      </c>
      <c r="F11963" s="389" t="s">
        <v>666</v>
      </c>
      <c r="G11963" s="389" t="s">
        <v>649</v>
      </c>
    </row>
    <row r="11964" spans="1:7">
      <c r="A11964" s="389" t="s">
        <v>541</v>
      </c>
      <c r="B11964" s="389" t="s">
        <v>517</v>
      </c>
      <c r="C11964" s="389">
        <v>12.405597456900001</v>
      </c>
      <c r="D11964" s="389" t="s">
        <v>666</v>
      </c>
      <c r="E11964" s="389" t="s">
        <v>652</v>
      </c>
      <c r="F11964" s="389" t="s">
        <v>666</v>
      </c>
      <c r="G11964" s="389" t="s">
        <v>649</v>
      </c>
    </row>
    <row r="11965" spans="1:7">
      <c r="A11965" s="389" t="s">
        <v>541</v>
      </c>
      <c r="B11965" s="389" t="s">
        <v>517</v>
      </c>
      <c r="C11965" s="389">
        <v>12.405597456900001</v>
      </c>
      <c r="D11965" s="389" t="s">
        <v>666</v>
      </c>
      <c r="E11965" s="389" t="s">
        <v>652</v>
      </c>
      <c r="F11965" s="389" t="s">
        <v>666</v>
      </c>
      <c r="G11965" s="389" t="s">
        <v>649</v>
      </c>
    </row>
    <row r="11966" spans="1:7">
      <c r="A11966" s="389" t="s">
        <v>581</v>
      </c>
      <c r="B11966" s="389" t="s">
        <v>517</v>
      </c>
      <c r="C11966" s="389">
        <v>24.525969850100001</v>
      </c>
      <c r="D11966" s="389" t="s">
        <v>666</v>
      </c>
      <c r="E11966" s="389" t="s">
        <v>652</v>
      </c>
      <c r="F11966" s="389" t="s">
        <v>666</v>
      </c>
      <c r="G11966" s="389" t="s">
        <v>649</v>
      </c>
    </row>
    <row r="11967" spans="1:7">
      <c r="A11967" s="389" t="s">
        <v>543</v>
      </c>
      <c r="B11967" s="389" t="s">
        <v>517</v>
      </c>
      <c r="C11967" s="389">
        <v>34.9713401988</v>
      </c>
      <c r="D11967" s="389" t="s">
        <v>666</v>
      </c>
      <c r="E11967" s="389" t="s">
        <v>652</v>
      </c>
      <c r="F11967" s="389" t="s">
        <v>666</v>
      </c>
      <c r="G11967" s="389" t="s">
        <v>649</v>
      </c>
    </row>
    <row r="11968" spans="1:7">
      <c r="A11968" s="389" t="s">
        <v>543</v>
      </c>
      <c r="B11968" s="389" t="s">
        <v>517</v>
      </c>
      <c r="C11968" s="389">
        <v>34.9713401988</v>
      </c>
      <c r="D11968" s="389" t="s">
        <v>666</v>
      </c>
      <c r="E11968" s="389" t="s">
        <v>652</v>
      </c>
      <c r="F11968" s="389" t="s">
        <v>666</v>
      </c>
      <c r="G11968" s="389" t="s">
        <v>649</v>
      </c>
    </row>
    <row r="11969" spans="1:7">
      <c r="A11969" s="389" t="s">
        <v>543</v>
      </c>
      <c r="B11969" s="389" t="s">
        <v>517</v>
      </c>
      <c r="C11969" s="389">
        <v>34.9713401988</v>
      </c>
      <c r="D11969" s="389" t="s">
        <v>666</v>
      </c>
      <c r="E11969" s="389" t="s">
        <v>652</v>
      </c>
      <c r="F11969" s="389" t="s">
        <v>666</v>
      </c>
      <c r="G11969" s="389" t="s">
        <v>649</v>
      </c>
    </row>
    <row r="11970" spans="1:7">
      <c r="A11970" s="389" t="s">
        <v>514</v>
      </c>
      <c r="B11970" s="389" t="s">
        <v>517</v>
      </c>
      <c r="C11970" s="389">
        <v>25.5793974891</v>
      </c>
      <c r="D11970" s="389" t="s">
        <v>666</v>
      </c>
      <c r="E11970" s="389" t="s">
        <v>652</v>
      </c>
      <c r="F11970" s="389" t="s">
        <v>666</v>
      </c>
      <c r="G11970" s="389" t="s">
        <v>649</v>
      </c>
    </row>
    <row r="11971" spans="1:7">
      <c r="A11971" s="389" t="s">
        <v>514</v>
      </c>
      <c r="B11971" s="389" t="s">
        <v>517</v>
      </c>
      <c r="C11971" s="389">
        <v>25.5793974891</v>
      </c>
      <c r="D11971" s="389" t="s">
        <v>666</v>
      </c>
      <c r="E11971" s="389" t="s">
        <v>652</v>
      </c>
      <c r="F11971" s="389" t="s">
        <v>666</v>
      </c>
      <c r="G11971" s="389" t="s">
        <v>649</v>
      </c>
    </row>
    <row r="11972" spans="1:7">
      <c r="A11972" s="389" t="s">
        <v>514</v>
      </c>
      <c r="B11972" s="389" t="s">
        <v>517</v>
      </c>
      <c r="C11972" s="389">
        <v>25.5793974891</v>
      </c>
      <c r="D11972" s="389" t="s">
        <v>666</v>
      </c>
      <c r="E11972" s="389" t="s">
        <v>652</v>
      </c>
      <c r="F11972" s="389" t="s">
        <v>666</v>
      </c>
      <c r="G11972" s="389" t="s">
        <v>649</v>
      </c>
    </row>
    <row r="11973" spans="1:7">
      <c r="A11973" s="389" t="s">
        <v>526</v>
      </c>
      <c r="B11973" s="389" t="s">
        <v>517</v>
      </c>
      <c r="C11973" s="389">
        <v>5.0868765960699998</v>
      </c>
      <c r="D11973" s="389" t="s">
        <v>666</v>
      </c>
      <c r="E11973" s="389" t="s">
        <v>652</v>
      </c>
      <c r="F11973" s="389" t="s">
        <v>666</v>
      </c>
      <c r="G11973" s="389" t="s">
        <v>649</v>
      </c>
    </row>
    <row r="11974" spans="1:7">
      <c r="A11974" s="389" t="s">
        <v>514</v>
      </c>
      <c r="B11974" s="389" t="s">
        <v>517</v>
      </c>
      <c r="C11974" s="389">
        <v>21.855206673000001</v>
      </c>
      <c r="D11974" s="389" t="s">
        <v>666</v>
      </c>
      <c r="E11974" s="389" t="s">
        <v>652</v>
      </c>
      <c r="F11974" s="389" t="s">
        <v>666</v>
      </c>
      <c r="G11974" s="389" t="s">
        <v>649</v>
      </c>
    </row>
    <row r="11975" spans="1:7">
      <c r="A11975" s="389" t="s">
        <v>514</v>
      </c>
      <c r="B11975" s="389" t="s">
        <v>517</v>
      </c>
      <c r="C11975" s="389">
        <v>21.855206673000001</v>
      </c>
      <c r="D11975" s="389" t="s">
        <v>666</v>
      </c>
      <c r="E11975" s="389" t="s">
        <v>652</v>
      </c>
      <c r="F11975" s="389" t="s">
        <v>666</v>
      </c>
      <c r="G11975" s="389" t="s">
        <v>649</v>
      </c>
    </row>
    <row r="11976" spans="1:7">
      <c r="A11976" s="389" t="s">
        <v>535</v>
      </c>
      <c r="B11976" s="389" t="s">
        <v>517</v>
      </c>
      <c r="C11976" s="389">
        <v>34.394781933300003</v>
      </c>
      <c r="D11976" s="389" t="s">
        <v>666</v>
      </c>
      <c r="E11976" s="389" t="s">
        <v>652</v>
      </c>
      <c r="F11976" s="389" t="s">
        <v>666</v>
      </c>
      <c r="G11976" s="389" t="s">
        <v>649</v>
      </c>
    </row>
    <row r="11977" spans="1:7">
      <c r="A11977" s="389" t="s">
        <v>514</v>
      </c>
      <c r="B11977" s="389" t="s">
        <v>517</v>
      </c>
      <c r="C11977" s="389">
        <v>18.2392095674</v>
      </c>
      <c r="D11977" s="389" t="s">
        <v>666</v>
      </c>
      <c r="E11977" s="389" t="s">
        <v>652</v>
      </c>
      <c r="F11977" s="389" t="s">
        <v>666</v>
      </c>
      <c r="G11977" s="389" t="s">
        <v>649</v>
      </c>
    </row>
    <row r="11978" spans="1:7">
      <c r="A11978" s="389" t="s">
        <v>514</v>
      </c>
      <c r="B11978" s="389" t="s">
        <v>517</v>
      </c>
      <c r="C11978" s="389">
        <v>18.2392095674</v>
      </c>
      <c r="D11978" s="389" t="s">
        <v>666</v>
      </c>
      <c r="E11978" s="389" t="s">
        <v>652</v>
      </c>
      <c r="F11978" s="389" t="s">
        <v>666</v>
      </c>
      <c r="G11978" s="389" t="s">
        <v>649</v>
      </c>
    </row>
    <row r="11979" spans="1:7">
      <c r="A11979" s="389" t="s">
        <v>514</v>
      </c>
      <c r="B11979" s="389" t="s">
        <v>517</v>
      </c>
      <c r="C11979" s="389">
        <v>18.2392095674</v>
      </c>
      <c r="D11979" s="389" t="s">
        <v>666</v>
      </c>
      <c r="E11979" s="389" t="s">
        <v>652</v>
      </c>
      <c r="F11979" s="389" t="s">
        <v>666</v>
      </c>
      <c r="G11979" s="389" t="s">
        <v>649</v>
      </c>
    </row>
    <row r="11980" spans="1:7">
      <c r="A11980" s="389" t="s">
        <v>535</v>
      </c>
      <c r="B11980" s="389" t="s">
        <v>517</v>
      </c>
      <c r="C11980" s="389">
        <v>38.478866660000001</v>
      </c>
      <c r="D11980" s="389" t="s">
        <v>666</v>
      </c>
      <c r="E11980" s="389" t="s">
        <v>652</v>
      </c>
      <c r="F11980" s="389" t="s">
        <v>666</v>
      </c>
      <c r="G11980" s="389" t="s">
        <v>649</v>
      </c>
    </row>
    <row r="11981" spans="1:7">
      <c r="A11981" s="389" t="s">
        <v>578</v>
      </c>
      <c r="B11981" s="389" t="s">
        <v>517</v>
      </c>
      <c r="C11981" s="389">
        <v>8.4355426823399906</v>
      </c>
      <c r="D11981" s="389" t="s">
        <v>666</v>
      </c>
      <c r="E11981" s="389" t="s">
        <v>652</v>
      </c>
      <c r="F11981" s="389" t="s">
        <v>666</v>
      </c>
      <c r="G11981" s="389" t="s">
        <v>649</v>
      </c>
    </row>
    <row r="11982" spans="1:7">
      <c r="A11982" s="389" t="s">
        <v>526</v>
      </c>
      <c r="B11982" s="389" t="s">
        <v>517</v>
      </c>
      <c r="C11982" s="389">
        <v>26.977794467500001</v>
      </c>
      <c r="D11982" s="389" t="s">
        <v>666</v>
      </c>
      <c r="E11982" s="389" t="s">
        <v>652</v>
      </c>
      <c r="F11982" s="389" t="s">
        <v>666</v>
      </c>
      <c r="G11982" s="389" t="s">
        <v>649</v>
      </c>
    </row>
    <row r="11983" spans="1:7">
      <c r="A11983" s="389" t="s">
        <v>514</v>
      </c>
      <c r="B11983" s="389" t="s">
        <v>517</v>
      </c>
      <c r="C11983" s="389">
        <v>26.977794467500001</v>
      </c>
      <c r="D11983" s="389" t="s">
        <v>666</v>
      </c>
      <c r="E11983" s="389" t="s">
        <v>652</v>
      </c>
      <c r="F11983" s="389" t="s">
        <v>666</v>
      </c>
      <c r="G11983" s="389" t="s">
        <v>649</v>
      </c>
    </row>
    <row r="11984" spans="1:7">
      <c r="A11984" s="389" t="s">
        <v>535</v>
      </c>
      <c r="B11984" s="389" t="s">
        <v>517</v>
      </c>
      <c r="C11984" s="389">
        <v>26.322074466</v>
      </c>
      <c r="D11984" s="389" t="s">
        <v>666</v>
      </c>
      <c r="E11984" s="389" t="s">
        <v>652</v>
      </c>
      <c r="F11984" s="389" t="s">
        <v>666</v>
      </c>
      <c r="G11984" s="389" t="s">
        <v>649</v>
      </c>
    </row>
    <row r="11985" spans="1:7">
      <c r="A11985" s="389" t="s">
        <v>581</v>
      </c>
      <c r="B11985" s="389" t="s">
        <v>517</v>
      </c>
      <c r="C11985" s="389">
        <v>9.5010360913700005</v>
      </c>
      <c r="D11985" s="389" t="s">
        <v>666</v>
      </c>
      <c r="E11985" s="389" t="s">
        <v>652</v>
      </c>
      <c r="F11985" s="389" t="s">
        <v>666</v>
      </c>
      <c r="G11985" s="389" t="s">
        <v>649</v>
      </c>
    </row>
    <row r="11986" spans="1:7">
      <c r="A11986" s="389" t="s">
        <v>514</v>
      </c>
      <c r="B11986" s="389" t="s">
        <v>517</v>
      </c>
      <c r="C11986" s="389">
        <v>20.0989112703</v>
      </c>
      <c r="D11986" s="389" t="s">
        <v>666</v>
      </c>
      <c r="E11986" s="389" t="s">
        <v>652</v>
      </c>
      <c r="F11986" s="389" t="s">
        <v>666</v>
      </c>
      <c r="G11986" s="389" t="s">
        <v>649</v>
      </c>
    </row>
    <row r="11987" spans="1:7">
      <c r="A11987" s="389" t="s">
        <v>514</v>
      </c>
      <c r="B11987" s="389" t="s">
        <v>517</v>
      </c>
      <c r="C11987" s="389">
        <v>20.0989112703</v>
      </c>
      <c r="D11987" s="389" t="s">
        <v>666</v>
      </c>
      <c r="E11987" s="389" t="s">
        <v>652</v>
      </c>
      <c r="F11987" s="389" t="s">
        <v>666</v>
      </c>
      <c r="G11987" s="389" t="s">
        <v>649</v>
      </c>
    </row>
    <row r="11988" spans="1:7">
      <c r="A11988" s="389" t="s">
        <v>559</v>
      </c>
      <c r="B11988" s="389" t="s">
        <v>517</v>
      </c>
      <c r="C11988" s="389">
        <v>16.5975891573</v>
      </c>
      <c r="D11988" s="389" t="s">
        <v>666</v>
      </c>
      <c r="E11988" s="389" t="s">
        <v>652</v>
      </c>
      <c r="F11988" s="389" t="s">
        <v>666</v>
      </c>
      <c r="G11988" s="389" t="s">
        <v>649</v>
      </c>
    </row>
    <row r="11989" spans="1:7">
      <c r="A11989" s="389" t="s">
        <v>559</v>
      </c>
      <c r="B11989" s="389" t="s">
        <v>517</v>
      </c>
      <c r="C11989" s="389">
        <v>16.5975891573</v>
      </c>
      <c r="D11989" s="389" t="s">
        <v>666</v>
      </c>
      <c r="E11989" s="389" t="s">
        <v>652</v>
      </c>
      <c r="F11989" s="389" t="s">
        <v>666</v>
      </c>
      <c r="G11989" s="389" t="s">
        <v>649</v>
      </c>
    </row>
    <row r="11990" spans="1:7">
      <c r="A11990" s="389" t="s">
        <v>574</v>
      </c>
      <c r="B11990" s="389" t="s">
        <v>517</v>
      </c>
      <c r="C11990" s="389">
        <v>16.5975891573</v>
      </c>
      <c r="D11990" s="389" t="s">
        <v>666</v>
      </c>
      <c r="E11990" s="389" t="s">
        <v>652</v>
      </c>
      <c r="F11990" s="389" t="s">
        <v>666</v>
      </c>
      <c r="G11990" s="389" t="s">
        <v>649</v>
      </c>
    </row>
    <row r="11991" spans="1:7">
      <c r="A11991" s="389" t="s">
        <v>578</v>
      </c>
      <c r="B11991" s="389" t="s">
        <v>517</v>
      </c>
      <c r="C11991" s="389">
        <v>14.5814947932999</v>
      </c>
      <c r="D11991" s="389" t="s">
        <v>666</v>
      </c>
      <c r="E11991" s="389" t="s">
        <v>652</v>
      </c>
      <c r="F11991" s="389" t="s">
        <v>666</v>
      </c>
      <c r="G11991" s="389" t="s">
        <v>649</v>
      </c>
    </row>
    <row r="11992" spans="1:7">
      <c r="A11992" s="389" t="s">
        <v>535</v>
      </c>
      <c r="B11992" s="389" t="s">
        <v>517</v>
      </c>
      <c r="C11992" s="389">
        <v>5.7193379870800003</v>
      </c>
      <c r="D11992" s="389" t="s">
        <v>666</v>
      </c>
      <c r="E11992" s="389" t="s">
        <v>652</v>
      </c>
      <c r="F11992" s="389" t="s">
        <v>666</v>
      </c>
      <c r="G11992" s="389" t="s">
        <v>649</v>
      </c>
    </row>
    <row r="11993" spans="1:7">
      <c r="A11993" s="389" t="s">
        <v>523</v>
      </c>
      <c r="B11993" s="389" t="s">
        <v>517</v>
      </c>
      <c r="C11993" s="389">
        <v>4.6211905787400003</v>
      </c>
      <c r="D11993" s="389" t="s">
        <v>666</v>
      </c>
      <c r="E11993" s="389" t="s">
        <v>652</v>
      </c>
      <c r="F11993" s="389" t="s">
        <v>666</v>
      </c>
      <c r="G11993" s="389" t="s">
        <v>649</v>
      </c>
    </row>
    <row r="11994" spans="1:7">
      <c r="A11994" s="389" t="s">
        <v>581</v>
      </c>
      <c r="B11994" s="389" t="s">
        <v>517</v>
      </c>
      <c r="C11994" s="389">
        <v>35.790048114500003</v>
      </c>
      <c r="D11994" s="389" t="s">
        <v>666</v>
      </c>
      <c r="E11994" s="389" t="s">
        <v>652</v>
      </c>
      <c r="F11994" s="389" t="s">
        <v>666</v>
      </c>
      <c r="G11994" s="389" t="s">
        <v>649</v>
      </c>
    </row>
    <row r="11995" spans="1:7">
      <c r="A11995" s="389" t="s">
        <v>581</v>
      </c>
      <c r="B11995" s="389" t="s">
        <v>517</v>
      </c>
      <c r="C11995" s="389">
        <v>35.790048114500003</v>
      </c>
      <c r="D11995" s="389" t="s">
        <v>666</v>
      </c>
      <c r="E11995" s="389" t="s">
        <v>652</v>
      </c>
      <c r="F11995" s="389" t="s">
        <v>666</v>
      </c>
      <c r="G11995" s="389" t="s">
        <v>649</v>
      </c>
    </row>
    <row r="11996" spans="1:7">
      <c r="A11996" s="389" t="s">
        <v>514</v>
      </c>
      <c r="B11996" s="389" t="s">
        <v>517</v>
      </c>
      <c r="C11996" s="389">
        <v>38.931233409900003</v>
      </c>
      <c r="D11996" s="389" t="s">
        <v>666</v>
      </c>
      <c r="E11996" s="389" t="s">
        <v>652</v>
      </c>
      <c r="F11996" s="389" t="s">
        <v>666</v>
      </c>
      <c r="G11996" s="389" t="s">
        <v>649</v>
      </c>
    </row>
    <row r="11997" spans="1:7">
      <c r="A11997" s="389" t="s">
        <v>514</v>
      </c>
      <c r="B11997" s="389" t="s">
        <v>517</v>
      </c>
      <c r="C11997" s="389">
        <v>38.931233409900003</v>
      </c>
      <c r="D11997" s="389" t="s">
        <v>666</v>
      </c>
      <c r="E11997" s="389" t="s">
        <v>652</v>
      </c>
      <c r="F11997" s="389" t="s">
        <v>666</v>
      </c>
      <c r="G11997" s="389" t="s">
        <v>649</v>
      </c>
    </row>
    <row r="11998" spans="1:7">
      <c r="A11998" s="389" t="s">
        <v>514</v>
      </c>
      <c r="B11998" s="389" t="s">
        <v>517</v>
      </c>
      <c r="C11998" s="389">
        <v>11.733915894100001</v>
      </c>
      <c r="D11998" s="389" t="s">
        <v>666</v>
      </c>
      <c r="E11998" s="389" t="s">
        <v>652</v>
      </c>
      <c r="F11998" s="389" t="s">
        <v>666</v>
      </c>
      <c r="G11998" s="389" t="s">
        <v>649</v>
      </c>
    </row>
    <row r="11999" spans="1:7">
      <c r="A11999" s="389" t="s">
        <v>526</v>
      </c>
      <c r="B11999" s="389" t="s">
        <v>517</v>
      </c>
      <c r="C11999" s="389">
        <v>9.0582134871199997</v>
      </c>
      <c r="D11999" s="389" t="s">
        <v>666</v>
      </c>
      <c r="E11999" s="389" t="s">
        <v>652</v>
      </c>
      <c r="F11999" s="389" t="s">
        <v>666</v>
      </c>
      <c r="G11999" s="389" t="s">
        <v>649</v>
      </c>
    </row>
    <row r="12000" spans="1:7">
      <c r="B12000" s="389" t="s">
        <v>517</v>
      </c>
      <c r="C12000" s="389">
        <v>48.472411036300002</v>
      </c>
      <c r="D12000" s="389" t="s">
        <v>666</v>
      </c>
      <c r="E12000" s="389" t="s">
        <v>652</v>
      </c>
      <c r="F12000" s="389" t="s">
        <v>666</v>
      </c>
      <c r="G12000" s="389" t="s">
        <v>649</v>
      </c>
    </row>
    <row r="12001" spans="1:7">
      <c r="A12001" s="389" t="s">
        <v>581</v>
      </c>
      <c r="B12001" s="389" t="s">
        <v>517</v>
      </c>
      <c r="C12001" s="389">
        <v>2.4285103333200002</v>
      </c>
      <c r="D12001" s="389" t="s">
        <v>666</v>
      </c>
      <c r="E12001" s="389" t="s">
        <v>652</v>
      </c>
      <c r="F12001" s="389" t="s">
        <v>666</v>
      </c>
      <c r="G12001" s="389" t="s">
        <v>649</v>
      </c>
    </row>
    <row r="12002" spans="1:7">
      <c r="A12002" s="389" t="s">
        <v>526</v>
      </c>
      <c r="B12002" s="389" t="s">
        <v>517</v>
      </c>
      <c r="C12002" s="389">
        <v>0.78879925347699997</v>
      </c>
      <c r="D12002" s="389" t="s">
        <v>666</v>
      </c>
      <c r="E12002" s="389" t="s">
        <v>652</v>
      </c>
      <c r="F12002" s="389" t="s">
        <v>666</v>
      </c>
      <c r="G12002" s="389" t="s">
        <v>649</v>
      </c>
    </row>
    <row r="12003" spans="1:7">
      <c r="A12003" s="389" t="s">
        <v>572</v>
      </c>
      <c r="B12003" s="389" t="s">
        <v>517</v>
      </c>
      <c r="C12003" s="389">
        <v>6.0498220073200004</v>
      </c>
      <c r="D12003" s="389" t="s">
        <v>680</v>
      </c>
      <c r="E12003" s="389" t="s">
        <v>648</v>
      </c>
      <c r="F12003" s="389" t="s">
        <v>647</v>
      </c>
      <c r="G12003" s="389" t="s">
        <v>649</v>
      </c>
    </row>
    <row r="12004" spans="1:7">
      <c r="A12004" s="389" t="s">
        <v>572</v>
      </c>
      <c r="B12004" s="389" t="s">
        <v>517</v>
      </c>
      <c r="C12004" s="389">
        <v>1.9609423135399999</v>
      </c>
      <c r="D12004" s="389" t="s">
        <v>680</v>
      </c>
      <c r="E12004" s="389" t="s">
        <v>648</v>
      </c>
      <c r="F12004" s="389" t="s">
        <v>647</v>
      </c>
      <c r="G12004" s="389" t="s">
        <v>649</v>
      </c>
    </row>
    <row r="12005" spans="1:7">
      <c r="A12005" s="389" t="s">
        <v>565</v>
      </c>
      <c r="B12005" s="389" t="s">
        <v>517</v>
      </c>
      <c r="C12005" s="389">
        <v>4.0591185030599997</v>
      </c>
      <c r="D12005" s="389" t="s">
        <v>680</v>
      </c>
      <c r="E12005" s="389" t="s">
        <v>648</v>
      </c>
      <c r="F12005" s="389" t="s">
        <v>674</v>
      </c>
      <c r="G12005" s="389" t="s">
        <v>649</v>
      </c>
    </row>
    <row r="12006" spans="1:7">
      <c r="A12006" s="389" t="s">
        <v>572</v>
      </c>
      <c r="B12006" s="389" t="s">
        <v>517</v>
      </c>
      <c r="C12006" s="389">
        <v>4.0591185030599997</v>
      </c>
      <c r="D12006" s="389" t="s">
        <v>680</v>
      </c>
      <c r="E12006" s="389" t="s">
        <v>648</v>
      </c>
      <c r="F12006" s="389" t="s">
        <v>674</v>
      </c>
      <c r="G12006" s="389" t="s">
        <v>649</v>
      </c>
    </row>
    <row r="12007" spans="1:7">
      <c r="A12007" s="389" t="s">
        <v>572</v>
      </c>
      <c r="B12007" s="389" t="s">
        <v>517</v>
      </c>
      <c r="C12007" s="389">
        <v>5.2601995872599998</v>
      </c>
      <c r="D12007" s="389" t="s">
        <v>680</v>
      </c>
      <c r="E12007" s="389" t="s">
        <v>648</v>
      </c>
      <c r="F12007" s="389" t="s">
        <v>655</v>
      </c>
      <c r="G12007" s="389" t="s">
        <v>649</v>
      </c>
    </row>
    <row r="12008" spans="1:7">
      <c r="A12008" s="389" t="s">
        <v>572</v>
      </c>
      <c r="B12008" s="389" t="s">
        <v>517</v>
      </c>
      <c r="C12008" s="389">
        <v>9.3646904362699903</v>
      </c>
      <c r="D12008" s="389" t="s">
        <v>680</v>
      </c>
      <c r="E12008" s="389" t="s">
        <v>648</v>
      </c>
      <c r="F12008" s="389" t="s">
        <v>655</v>
      </c>
      <c r="G12008" s="389" t="s">
        <v>649</v>
      </c>
    </row>
    <row r="12009" spans="1:7">
      <c r="A12009" s="389" t="s">
        <v>526</v>
      </c>
      <c r="B12009" s="389" t="s">
        <v>517</v>
      </c>
      <c r="C12009" s="389">
        <v>0.57477848650999996</v>
      </c>
      <c r="D12009" s="389" t="s">
        <v>680</v>
      </c>
      <c r="E12009" s="389" t="s">
        <v>652</v>
      </c>
      <c r="F12009" s="389" t="s">
        <v>647</v>
      </c>
      <c r="G12009" s="389" t="s">
        <v>649</v>
      </c>
    </row>
    <row r="12010" spans="1:7">
      <c r="A12010" s="389" t="s">
        <v>526</v>
      </c>
      <c r="B12010" s="389" t="s">
        <v>517</v>
      </c>
      <c r="C12010" s="389">
        <v>0.26088962850699998</v>
      </c>
      <c r="D12010" s="389" t="s">
        <v>680</v>
      </c>
      <c r="E12010" s="389" t="s">
        <v>652</v>
      </c>
      <c r="F12010" s="389" t="s">
        <v>647</v>
      </c>
      <c r="G12010" s="389" t="s">
        <v>649</v>
      </c>
    </row>
    <row r="12011" spans="1:7">
      <c r="A12011" s="389" t="s">
        <v>526</v>
      </c>
      <c r="B12011" s="389" t="s">
        <v>517</v>
      </c>
      <c r="C12011" s="389">
        <v>0.696904295811</v>
      </c>
      <c r="D12011" s="389" t="s">
        <v>680</v>
      </c>
      <c r="E12011" s="389" t="s">
        <v>652</v>
      </c>
      <c r="F12011" s="389" t="s">
        <v>647</v>
      </c>
      <c r="G12011" s="389" t="s">
        <v>649</v>
      </c>
    </row>
    <row r="12012" spans="1:7">
      <c r="A12012" s="389" t="s">
        <v>526</v>
      </c>
      <c r="B12012" s="389" t="s">
        <v>517</v>
      </c>
      <c r="C12012" s="389">
        <v>3.1933921667499998</v>
      </c>
      <c r="D12012" s="389" t="s">
        <v>680</v>
      </c>
      <c r="E12012" s="389" t="s">
        <v>652</v>
      </c>
      <c r="F12012" s="389" t="s">
        <v>647</v>
      </c>
      <c r="G12012" s="389" t="s">
        <v>649</v>
      </c>
    </row>
    <row r="12013" spans="1:7">
      <c r="A12013" s="389" t="s">
        <v>542</v>
      </c>
      <c r="B12013" s="389" t="s">
        <v>517</v>
      </c>
      <c r="C12013" s="389">
        <v>3.1933921667499998</v>
      </c>
      <c r="D12013" s="389" t="s">
        <v>680</v>
      </c>
      <c r="E12013" s="389" t="s">
        <v>652</v>
      </c>
      <c r="F12013" s="389" t="s">
        <v>647</v>
      </c>
      <c r="G12013" s="389" t="s">
        <v>649</v>
      </c>
    </row>
    <row r="12014" spans="1:7">
      <c r="A12014" s="389" t="s">
        <v>564</v>
      </c>
      <c r="B12014" s="389" t="s">
        <v>517</v>
      </c>
      <c r="C12014" s="389">
        <v>3.4975522137000001</v>
      </c>
      <c r="D12014" s="389" t="s">
        <v>680</v>
      </c>
      <c r="E12014" s="389" t="s">
        <v>652</v>
      </c>
      <c r="F12014" s="389" t="s">
        <v>647</v>
      </c>
      <c r="G12014" s="389" t="s">
        <v>649</v>
      </c>
    </row>
    <row r="12015" spans="1:7">
      <c r="A12015" s="389" t="s">
        <v>564</v>
      </c>
      <c r="B12015" s="389" t="s">
        <v>517</v>
      </c>
      <c r="C12015" s="389">
        <v>3.4975522137000001</v>
      </c>
      <c r="D12015" s="389" t="s">
        <v>680</v>
      </c>
      <c r="E12015" s="389" t="s">
        <v>652</v>
      </c>
      <c r="F12015" s="389" t="s">
        <v>647</v>
      </c>
      <c r="G12015" s="389" t="s">
        <v>649</v>
      </c>
    </row>
    <row r="12016" spans="1:7">
      <c r="A12016" s="389" t="s">
        <v>564</v>
      </c>
      <c r="B12016" s="389" t="s">
        <v>517</v>
      </c>
      <c r="C12016" s="389">
        <v>3.4975522137000001</v>
      </c>
      <c r="D12016" s="389" t="s">
        <v>680</v>
      </c>
      <c r="E12016" s="389" t="s">
        <v>652</v>
      </c>
      <c r="F12016" s="389" t="s">
        <v>647</v>
      </c>
      <c r="G12016" s="389" t="s">
        <v>649</v>
      </c>
    </row>
    <row r="12017" spans="1:7">
      <c r="A12017" s="389" t="s">
        <v>564</v>
      </c>
      <c r="B12017" s="389" t="s">
        <v>517</v>
      </c>
      <c r="C12017" s="389">
        <v>3.4975522137000001</v>
      </c>
      <c r="D12017" s="389" t="s">
        <v>680</v>
      </c>
      <c r="E12017" s="389" t="s">
        <v>652</v>
      </c>
      <c r="F12017" s="389" t="s">
        <v>647</v>
      </c>
      <c r="G12017" s="389" t="s">
        <v>649</v>
      </c>
    </row>
    <row r="12018" spans="1:7">
      <c r="A12018" s="389" t="s">
        <v>526</v>
      </c>
      <c r="B12018" s="389" t="s">
        <v>517</v>
      </c>
      <c r="C12018" s="389">
        <v>0.48207158517100002</v>
      </c>
      <c r="D12018" s="389" t="s">
        <v>680</v>
      </c>
      <c r="E12018" s="389" t="s">
        <v>652</v>
      </c>
      <c r="F12018" s="389" t="s">
        <v>647</v>
      </c>
      <c r="G12018" s="389" t="s">
        <v>649</v>
      </c>
    </row>
    <row r="12019" spans="1:7">
      <c r="A12019" s="389" t="s">
        <v>526</v>
      </c>
      <c r="B12019" s="389" t="s">
        <v>517</v>
      </c>
      <c r="C12019" s="389">
        <v>0.92982963755000003</v>
      </c>
      <c r="D12019" s="389" t="s">
        <v>680</v>
      </c>
      <c r="E12019" s="389" t="s">
        <v>652</v>
      </c>
      <c r="F12019" s="389" t="s">
        <v>647</v>
      </c>
      <c r="G12019" s="389" t="s">
        <v>649</v>
      </c>
    </row>
    <row r="12020" spans="1:7">
      <c r="A12020" s="389" t="s">
        <v>526</v>
      </c>
      <c r="B12020" s="389" t="s">
        <v>517</v>
      </c>
      <c r="C12020" s="389">
        <v>10.943170443</v>
      </c>
      <c r="D12020" s="389" t="s">
        <v>680</v>
      </c>
      <c r="E12020" s="389" t="s">
        <v>652</v>
      </c>
      <c r="F12020" s="389" t="s">
        <v>647</v>
      </c>
      <c r="G12020" s="389" t="s">
        <v>649</v>
      </c>
    </row>
    <row r="12021" spans="1:7">
      <c r="A12021" s="389" t="s">
        <v>514</v>
      </c>
      <c r="B12021" s="389" t="s">
        <v>517</v>
      </c>
      <c r="C12021" s="389">
        <v>10.943170443</v>
      </c>
      <c r="D12021" s="389" t="s">
        <v>680</v>
      </c>
      <c r="E12021" s="389" t="s">
        <v>652</v>
      </c>
      <c r="F12021" s="389" t="s">
        <v>647</v>
      </c>
      <c r="G12021" s="389" t="s">
        <v>649</v>
      </c>
    </row>
    <row r="12022" spans="1:7">
      <c r="A12022" s="389" t="s">
        <v>526</v>
      </c>
      <c r="B12022" s="389" t="s">
        <v>517</v>
      </c>
      <c r="C12022" s="389">
        <v>2.7740489673900002</v>
      </c>
      <c r="D12022" s="389" t="s">
        <v>680</v>
      </c>
      <c r="E12022" s="389" t="s">
        <v>652</v>
      </c>
      <c r="F12022" s="389" t="s">
        <v>647</v>
      </c>
      <c r="G12022" s="389" t="s">
        <v>649</v>
      </c>
    </row>
    <row r="12023" spans="1:7">
      <c r="A12023" s="389" t="s">
        <v>542</v>
      </c>
      <c r="B12023" s="389" t="s">
        <v>517</v>
      </c>
      <c r="C12023" s="389">
        <v>4.0772954355</v>
      </c>
      <c r="D12023" s="389" t="s">
        <v>680</v>
      </c>
      <c r="E12023" s="389" t="s">
        <v>652</v>
      </c>
      <c r="F12023" s="389" t="s">
        <v>647</v>
      </c>
      <c r="G12023" s="389" t="s">
        <v>649</v>
      </c>
    </row>
    <row r="12024" spans="1:7">
      <c r="A12024" s="389" t="s">
        <v>564</v>
      </c>
      <c r="B12024" s="389" t="s">
        <v>517</v>
      </c>
      <c r="C12024" s="389">
        <v>1.61997029914</v>
      </c>
      <c r="D12024" s="389" t="s">
        <v>680</v>
      </c>
      <c r="E12024" s="389" t="s">
        <v>652</v>
      </c>
      <c r="F12024" s="389" t="s">
        <v>647</v>
      </c>
      <c r="G12024" s="389" t="s">
        <v>649</v>
      </c>
    </row>
    <row r="12025" spans="1:7">
      <c r="A12025" s="389" t="s">
        <v>564</v>
      </c>
      <c r="B12025" s="389" t="s">
        <v>517</v>
      </c>
      <c r="C12025" s="389">
        <v>6.2956380753200003</v>
      </c>
      <c r="D12025" s="389" t="s">
        <v>680</v>
      </c>
      <c r="E12025" s="389" t="s">
        <v>652</v>
      </c>
      <c r="F12025" s="389" t="s">
        <v>647</v>
      </c>
      <c r="G12025" s="389" t="s">
        <v>649</v>
      </c>
    </row>
    <row r="12026" spans="1:7">
      <c r="A12026" s="389" t="s">
        <v>526</v>
      </c>
      <c r="B12026" s="389" t="s">
        <v>517</v>
      </c>
      <c r="C12026" s="389">
        <v>0.358515364916</v>
      </c>
      <c r="D12026" s="389" t="s">
        <v>680</v>
      </c>
      <c r="E12026" s="389" t="s">
        <v>652</v>
      </c>
      <c r="F12026" s="389" t="s">
        <v>647</v>
      </c>
      <c r="G12026" s="389" t="s">
        <v>649</v>
      </c>
    </row>
    <row r="12027" spans="1:7">
      <c r="A12027" s="389" t="s">
        <v>564</v>
      </c>
      <c r="B12027" s="389" t="s">
        <v>517</v>
      </c>
      <c r="C12027" s="389">
        <v>10.462149201300001</v>
      </c>
      <c r="D12027" s="389" t="s">
        <v>680</v>
      </c>
      <c r="E12027" s="389" t="s">
        <v>652</v>
      </c>
      <c r="F12027" s="389" t="s">
        <v>647</v>
      </c>
      <c r="G12027" s="389" t="s">
        <v>649</v>
      </c>
    </row>
    <row r="12028" spans="1:7">
      <c r="A12028" s="389" t="s">
        <v>564</v>
      </c>
      <c r="B12028" s="389" t="s">
        <v>517</v>
      </c>
      <c r="C12028" s="389">
        <v>4.7431522770300001</v>
      </c>
      <c r="D12028" s="389" t="s">
        <v>680</v>
      </c>
      <c r="E12028" s="389" t="s">
        <v>652</v>
      </c>
      <c r="F12028" s="389" t="s">
        <v>647</v>
      </c>
      <c r="G12028" s="389" t="s">
        <v>649</v>
      </c>
    </row>
    <row r="12029" spans="1:7">
      <c r="A12029" s="389" t="s">
        <v>526</v>
      </c>
      <c r="B12029" s="389" t="s">
        <v>517</v>
      </c>
      <c r="C12029" s="389">
        <v>0.90117354122600002</v>
      </c>
      <c r="D12029" s="389" t="s">
        <v>680</v>
      </c>
      <c r="E12029" s="389" t="s">
        <v>652</v>
      </c>
      <c r="F12029" s="389" t="s">
        <v>647</v>
      </c>
      <c r="G12029" s="389" t="s">
        <v>649</v>
      </c>
    </row>
    <row r="12030" spans="1:7">
      <c r="A12030" s="389" t="s">
        <v>526</v>
      </c>
      <c r="B12030" s="389" t="s">
        <v>517</v>
      </c>
      <c r="C12030" s="389">
        <v>1.8035460787299999</v>
      </c>
      <c r="D12030" s="389" t="s">
        <v>680</v>
      </c>
      <c r="E12030" s="389" t="s">
        <v>652</v>
      </c>
      <c r="F12030" s="389" t="s">
        <v>647</v>
      </c>
      <c r="G12030" s="389" t="s">
        <v>649</v>
      </c>
    </row>
    <row r="12031" spans="1:7">
      <c r="A12031" s="389" t="s">
        <v>534</v>
      </c>
      <c r="B12031" s="389" t="s">
        <v>517</v>
      </c>
      <c r="C12031" s="389">
        <v>3.0398482387699999</v>
      </c>
      <c r="D12031" s="389" t="s">
        <v>680</v>
      </c>
      <c r="E12031" s="389" t="s">
        <v>652</v>
      </c>
      <c r="F12031" s="389" t="s">
        <v>647</v>
      </c>
      <c r="G12031" s="389" t="s">
        <v>649</v>
      </c>
    </row>
    <row r="12032" spans="1:7">
      <c r="A12032" s="389" t="s">
        <v>534</v>
      </c>
      <c r="B12032" s="389" t="s">
        <v>517</v>
      </c>
      <c r="C12032" s="389">
        <v>3.0398482387699999</v>
      </c>
      <c r="D12032" s="389" t="s">
        <v>680</v>
      </c>
      <c r="E12032" s="389" t="s">
        <v>652</v>
      </c>
      <c r="F12032" s="389" t="s">
        <v>647</v>
      </c>
      <c r="G12032" s="389" t="s">
        <v>649</v>
      </c>
    </row>
    <row r="12033" spans="1:7">
      <c r="A12033" s="389" t="s">
        <v>541</v>
      </c>
      <c r="B12033" s="389" t="s">
        <v>517</v>
      </c>
      <c r="C12033" s="389">
        <v>3.0398482387699999</v>
      </c>
      <c r="D12033" s="389" t="s">
        <v>680</v>
      </c>
      <c r="E12033" s="389" t="s">
        <v>652</v>
      </c>
      <c r="F12033" s="389" t="s">
        <v>647</v>
      </c>
      <c r="G12033" s="389" t="s">
        <v>649</v>
      </c>
    </row>
    <row r="12034" spans="1:7">
      <c r="A12034" s="389" t="s">
        <v>558</v>
      </c>
      <c r="B12034" s="389" t="s">
        <v>517</v>
      </c>
      <c r="C12034" s="389">
        <v>3.0398482387699999</v>
      </c>
      <c r="D12034" s="389" t="s">
        <v>680</v>
      </c>
      <c r="E12034" s="389" t="s">
        <v>652</v>
      </c>
      <c r="F12034" s="389" t="s">
        <v>647</v>
      </c>
      <c r="G12034" s="389" t="s">
        <v>649</v>
      </c>
    </row>
    <row r="12035" spans="1:7">
      <c r="A12035" s="389" t="s">
        <v>534</v>
      </c>
      <c r="B12035" s="389" t="s">
        <v>517</v>
      </c>
      <c r="C12035" s="389">
        <v>11.1721570616</v>
      </c>
      <c r="D12035" s="389" t="s">
        <v>680</v>
      </c>
      <c r="E12035" s="389" t="s">
        <v>652</v>
      </c>
      <c r="F12035" s="389" t="s">
        <v>647</v>
      </c>
      <c r="G12035" s="389" t="s">
        <v>649</v>
      </c>
    </row>
    <row r="12036" spans="1:7">
      <c r="A12036" s="389" t="s">
        <v>534</v>
      </c>
      <c r="B12036" s="389" t="s">
        <v>517</v>
      </c>
      <c r="C12036" s="389">
        <v>11.1721570616</v>
      </c>
      <c r="D12036" s="389" t="s">
        <v>680</v>
      </c>
      <c r="E12036" s="389" t="s">
        <v>652</v>
      </c>
      <c r="F12036" s="389" t="s">
        <v>647</v>
      </c>
      <c r="G12036" s="389" t="s">
        <v>649</v>
      </c>
    </row>
    <row r="12037" spans="1:7">
      <c r="A12037" s="389" t="s">
        <v>541</v>
      </c>
      <c r="B12037" s="389" t="s">
        <v>517</v>
      </c>
      <c r="C12037" s="389">
        <v>11.1721570616</v>
      </c>
      <c r="D12037" s="389" t="s">
        <v>680</v>
      </c>
      <c r="E12037" s="389" t="s">
        <v>652</v>
      </c>
      <c r="F12037" s="389" t="s">
        <v>647</v>
      </c>
      <c r="G12037" s="389" t="s">
        <v>649</v>
      </c>
    </row>
    <row r="12038" spans="1:7">
      <c r="A12038" s="389" t="s">
        <v>541</v>
      </c>
      <c r="B12038" s="389" t="s">
        <v>517</v>
      </c>
      <c r="C12038" s="389">
        <v>11.1721570616</v>
      </c>
      <c r="D12038" s="389" t="s">
        <v>680</v>
      </c>
      <c r="E12038" s="389" t="s">
        <v>652</v>
      </c>
      <c r="F12038" s="389" t="s">
        <v>647</v>
      </c>
      <c r="G12038" s="389" t="s">
        <v>649</v>
      </c>
    </row>
    <row r="12039" spans="1:7">
      <c r="A12039" s="389" t="s">
        <v>558</v>
      </c>
      <c r="B12039" s="389" t="s">
        <v>517</v>
      </c>
      <c r="C12039" s="389">
        <v>11.1721570616</v>
      </c>
      <c r="D12039" s="389" t="s">
        <v>680</v>
      </c>
      <c r="E12039" s="389" t="s">
        <v>652</v>
      </c>
      <c r="F12039" s="389" t="s">
        <v>647</v>
      </c>
      <c r="G12039" s="389" t="s">
        <v>649</v>
      </c>
    </row>
    <row r="12040" spans="1:7">
      <c r="A12040" s="389" t="s">
        <v>526</v>
      </c>
      <c r="B12040" s="389" t="s">
        <v>517</v>
      </c>
      <c r="C12040" s="389">
        <v>5.8528115139599999</v>
      </c>
      <c r="D12040" s="389" t="s">
        <v>680</v>
      </c>
      <c r="E12040" s="389" t="s">
        <v>652</v>
      </c>
      <c r="F12040" s="389" t="s">
        <v>647</v>
      </c>
      <c r="G12040" s="389" t="s">
        <v>649</v>
      </c>
    </row>
    <row r="12041" spans="1:7">
      <c r="A12041" s="389" t="s">
        <v>514</v>
      </c>
      <c r="B12041" s="389" t="s">
        <v>517</v>
      </c>
      <c r="C12041" s="389">
        <v>5.8528115139599999</v>
      </c>
      <c r="D12041" s="389" t="s">
        <v>680</v>
      </c>
      <c r="E12041" s="389" t="s">
        <v>652</v>
      </c>
      <c r="F12041" s="389" t="s">
        <v>647</v>
      </c>
      <c r="G12041" s="389" t="s">
        <v>649</v>
      </c>
    </row>
    <row r="12042" spans="1:7">
      <c r="A12042" s="389" t="s">
        <v>526</v>
      </c>
      <c r="B12042" s="389" t="s">
        <v>517</v>
      </c>
      <c r="C12042" s="389">
        <v>0.52443250431599997</v>
      </c>
      <c r="D12042" s="389" t="s">
        <v>680</v>
      </c>
      <c r="E12042" s="389" t="s">
        <v>652</v>
      </c>
      <c r="F12042" s="389" t="s">
        <v>647</v>
      </c>
      <c r="G12042" s="389" t="s">
        <v>649</v>
      </c>
    </row>
    <row r="12043" spans="1:7">
      <c r="A12043" s="389" t="s">
        <v>542</v>
      </c>
      <c r="B12043" s="389" t="s">
        <v>517</v>
      </c>
      <c r="C12043" s="389">
        <v>0.70763727929599995</v>
      </c>
      <c r="D12043" s="389" t="s">
        <v>680</v>
      </c>
      <c r="E12043" s="389" t="s">
        <v>652</v>
      </c>
      <c r="F12043" s="389" t="s">
        <v>647</v>
      </c>
      <c r="G12043" s="389" t="s">
        <v>649</v>
      </c>
    </row>
    <row r="12044" spans="1:7">
      <c r="A12044" s="389" t="s">
        <v>564</v>
      </c>
      <c r="B12044" s="389" t="s">
        <v>517</v>
      </c>
      <c r="C12044" s="389">
        <v>1.05198435867</v>
      </c>
      <c r="D12044" s="389" t="s">
        <v>680</v>
      </c>
      <c r="E12044" s="389" t="s">
        <v>652</v>
      </c>
      <c r="F12044" s="389" t="s">
        <v>647</v>
      </c>
      <c r="G12044" s="389" t="s">
        <v>649</v>
      </c>
    </row>
    <row r="12045" spans="1:7">
      <c r="A12045" s="389" t="s">
        <v>542</v>
      </c>
      <c r="B12045" s="389" t="s">
        <v>517</v>
      </c>
      <c r="C12045" s="389">
        <v>0.56573519151200002</v>
      </c>
      <c r="D12045" s="389" t="s">
        <v>680</v>
      </c>
      <c r="E12045" s="389" t="s">
        <v>652</v>
      </c>
      <c r="F12045" s="389" t="s">
        <v>647</v>
      </c>
      <c r="G12045" s="389" t="s">
        <v>649</v>
      </c>
    </row>
    <row r="12046" spans="1:7">
      <c r="A12046" s="389" t="s">
        <v>564</v>
      </c>
      <c r="B12046" s="389" t="s">
        <v>517</v>
      </c>
      <c r="C12046" s="389">
        <v>1.5201693812299999</v>
      </c>
      <c r="D12046" s="389" t="s">
        <v>680</v>
      </c>
      <c r="E12046" s="389" t="s">
        <v>652</v>
      </c>
      <c r="F12046" s="389" t="s">
        <v>650</v>
      </c>
      <c r="G12046" s="389" t="s">
        <v>649</v>
      </c>
    </row>
    <row r="12047" spans="1:7">
      <c r="A12047" s="389" t="s">
        <v>572</v>
      </c>
      <c r="B12047" s="389" t="s">
        <v>517</v>
      </c>
      <c r="C12047" s="389">
        <v>1.2566466491699999</v>
      </c>
      <c r="D12047" s="389" t="s">
        <v>680</v>
      </c>
      <c r="E12047" s="389" t="s">
        <v>652</v>
      </c>
      <c r="F12047" s="389" t="s">
        <v>651</v>
      </c>
      <c r="G12047" s="389" t="s">
        <v>649</v>
      </c>
    </row>
    <row r="12048" spans="1:7">
      <c r="A12048" s="389" t="s">
        <v>526</v>
      </c>
      <c r="B12048" s="389" t="s">
        <v>517</v>
      </c>
      <c r="C12048" s="389">
        <v>0.69428470156400002</v>
      </c>
      <c r="D12048" s="389" t="s">
        <v>680</v>
      </c>
      <c r="E12048" s="389" t="s">
        <v>652</v>
      </c>
      <c r="F12048" s="389" t="s">
        <v>651</v>
      </c>
      <c r="G12048" s="389" t="s">
        <v>649</v>
      </c>
    </row>
    <row r="12049" spans="1:7">
      <c r="A12049" s="389" t="s">
        <v>564</v>
      </c>
      <c r="B12049" s="389" t="s">
        <v>517</v>
      </c>
      <c r="C12049" s="389">
        <v>1.6138916156500001</v>
      </c>
      <c r="D12049" s="389" t="s">
        <v>680</v>
      </c>
      <c r="E12049" s="389" t="s">
        <v>652</v>
      </c>
      <c r="F12049" s="389" t="s">
        <v>651</v>
      </c>
      <c r="G12049" s="389" t="s">
        <v>649</v>
      </c>
    </row>
    <row r="12050" spans="1:7">
      <c r="A12050" s="389" t="s">
        <v>564</v>
      </c>
      <c r="B12050" s="389" t="s">
        <v>517</v>
      </c>
      <c r="C12050" s="389">
        <v>2.12000237624</v>
      </c>
      <c r="D12050" s="389" t="s">
        <v>680</v>
      </c>
      <c r="E12050" s="389" t="s">
        <v>652</v>
      </c>
      <c r="F12050" s="389" t="s">
        <v>674</v>
      </c>
      <c r="G12050" s="389" t="s">
        <v>649</v>
      </c>
    </row>
    <row r="12051" spans="1:7">
      <c r="A12051" s="389" t="s">
        <v>537</v>
      </c>
      <c r="B12051" s="389" t="s">
        <v>517</v>
      </c>
      <c r="C12051" s="389">
        <v>1.8256850306200001</v>
      </c>
      <c r="D12051" s="389" t="s">
        <v>680</v>
      </c>
      <c r="E12051" s="389" t="s">
        <v>652</v>
      </c>
      <c r="F12051" s="389" t="s">
        <v>674</v>
      </c>
      <c r="G12051" s="389" t="s">
        <v>649</v>
      </c>
    </row>
    <row r="12052" spans="1:7">
      <c r="A12052" s="389" t="s">
        <v>534</v>
      </c>
      <c r="B12052" s="389" t="s">
        <v>517</v>
      </c>
      <c r="C12052" s="389">
        <v>5.00408684754</v>
      </c>
      <c r="D12052" s="389" t="s">
        <v>680</v>
      </c>
      <c r="E12052" s="389" t="s">
        <v>652</v>
      </c>
      <c r="F12052" s="389" t="s">
        <v>653</v>
      </c>
      <c r="G12052" s="389" t="s">
        <v>649</v>
      </c>
    </row>
    <row r="12053" spans="1:7">
      <c r="A12053" s="389" t="s">
        <v>534</v>
      </c>
      <c r="B12053" s="389" t="s">
        <v>517</v>
      </c>
      <c r="C12053" s="389">
        <v>5.00408684754</v>
      </c>
      <c r="D12053" s="389" t="s">
        <v>680</v>
      </c>
      <c r="E12053" s="389" t="s">
        <v>652</v>
      </c>
      <c r="F12053" s="389" t="s">
        <v>653</v>
      </c>
      <c r="G12053" s="389" t="s">
        <v>649</v>
      </c>
    </row>
    <row r="12054" spans="1:7">
      <c r="A12054" s="389" t="s">
        <v>541</v>
      </c>
      <c r="B12054" s="389" t="s">
        <v>517</v>
      </c>
      <c r="C12054" s="389">
        <v>5.00408684754</v>
      </c>
      <c r="D12054" s="389" t="s">
        <v>680</v>
      </c>
      <c r="E12054" s="389" t="s">
        <v>652</v>
      </c>
      <c r="F12054" s="389" t="s">
        <v>653</v>
      </c>
      <c r="G12054" s="389" t="s">
        <v>649</v>
      </c>
    </row>
    <row r="12055" spans="1:7">
      <c r="A12055" s="389" t="s">
        <v>558</v>
      </c>
      <c r="B12055" s="389" t="s">
        <v>517</v>
      </c>
      <c r="C12055" s="389">
        <v>5.00408684754</v>
      </c>
      <c r="D12055" s="389" t="s">
        <v>680</v>
      </c>
      <c r="E12055" s="389" t="s">
        <v>652</v>
      </c>
      <c r="F12055" s="389" t="s">
        <v>653</v>
      </c>
      <c r="G12055" s="389" t="s">
        <v>649</v>
      </c>
    </row>
    <row r="12056" spans="1:7">
      <c r="A12056" s="389" t="s">
        <v>514</v>
      </c>
      <c r="B12056" s="389" t="s">
        <v>517</v>
      </c>
      <c r="C12056" s="389">
        <v>0.26318716694700001</v>
      </c>
      <c r="D12056" s="389" t="s">
        <v>680</v>
      </c>
      <c r="E12056" s="389" t="s">
        <v>652</v>
      </c>
      <c r="F12056" s="389" t="s">
        <v>664</v>
      </c>
      <c r="G12056" s="389" t="s">
        <v>649</v>
      </c>
    </row>
    <row r="12057" spans="1:7">
      <c r="A12057" s="389" t="s">
        <v>564</v>
      </c>
      <c r="B12057" s="389" t="s">
        <v>517</v>
      </c>
      <c r="C12057" s="389">
        <v>1.9973643116399999</v>
      </c>
      <c r="D12057" s="389" t="s">
        <v>680</v>
      </c>
      <c r="E12057" s="389" t="s">
        <v>652</v>
      </c>
      <c r="F12057" s="389" t="s">
        <v>664</v>
      </c>
      <c r="G12057" s="389" t="s">
        <v>649</v>
      </c>
    </row>
    <row r="12058" spans="1:7">
      <c r="A12058" s="389" t="s">
        <v>567</v>
      </c>
      <c r="B12058" s="389" t="s">
        <v>517</v>
      </c>
      <c r="C12058" s="389">
        <v>3.2121167233799999</v>
      </c>
      <c r="D12058" s="389" t="s">
        <v>680</v>
      </c>
      <c r="E12058" s="389" t="s">
        <v>652</v>
      </c>
      <c r="F12058" s="389" t="s">
        <v>664</v>
      </c>
      <c r="G12058" s="389" t="s">
        <v>649</v>
      </c>
    </row>
    <row r="12059" spans="1:7">
      <c r="A12059" s="389" t="s">
        <v>542</v>
      </c>
      <c r="B12059" s="389" t="s">
        <v>517</v>
      </c>
      <c r="C12059" s="389">
        <v>1.1001207530999999</v>
      </c>
      <c r="D12059" s="389" t="s">
        <v>680</v>
      </c>
      <c r="E12059" s="389" t="s">
        <v>652</v>
      </c>
      <c r="F12059" s="389" t="s">
        <v>664</v>
      </c>
      <c r="G12059" s="389" t="s">
        <v>649</v>
      </c>
    </row>
    <row r="12060" spans="1:7">
      <c r="A12060" s="389" t="s">
        <v>567</v>
      </c>
      <c r="B12060" s="389" t="s">
        <v>517</v>
      </c>
      <c r="C12060" s="389">
        <v>3.2167118229799998</v>
      </c>
      <c r="D12060" s="389" t="s">
        <v>680</v>
      </c>
      <c r="E12060" s="389" t="s">
        <v>652</v>
      </c>
      <c r="F12060" s="389" t="s">
        <v>655</v>
      </c>
      <c r="G12060" s="389" t="s">
        <v>649</v>
      </c>
    </row>
    <row r="12061" spans="1:7">
      <c r="A12061" s="389" t="s">
        <v>564</v>
      </c>
      <c r="B12061" s="389" t="s">
        <v>517</v>
      </c>
      <c r="C12061" s="389">
        <v>1.9336089351100001</v>
      </c>
      <c r="D12061" s="389" t="s">
        <v>680</v>
      </c>
      <c r="E12061" s="389" t="s">
        <v>652</v>
      </c>
      <c r="F12061" s="389" t="s">
        <v>655</v>
      </c>
      <c r="G12061" s="389" t="s">
        <v>649</v>
      </c>
    </row>
    <row r="12062" spans="1:7">
      <c r="A12062" s="389" t="s">
        <v>564</v>
      </c>
      <c r="B12062" s="389" t="s">
        <v>517</v>
      </c>
      <c r="C12062" s="389">
        <v>1.9336089351100001</v>
      </c>
      <c r="D12062" s="389" t="s">
        <v>680</v>
      </c>
      <c r="E12062" s="389" t="s">
        <v>652</v>
      </c>
      <c r="F12062" s="389" t="s">
        <v>655</v>
      </c>
      <c r="G12062" s="389" t="s">
        <v>649</v>
      </c>
    </row>
    <row r="12063" spans="1:7">
      <c r="A12063" s="389" t="s">
        <v>514</v>
      </c>
      <c r="B12063" s="389" t="s">
        <v>517</v>
      </c>
      <c r="C12063" s="389">
        <v>2.6636937684799999</v>
      </c>
      <c r="D12063" s="389" t="s">
        <v>680</v>
      </c>
      <c r="E12063" s="389" t="s">
        <v>652</v>
      </c>
      <c r="F12063" s="389" t="s">
        <v>655</v>
      </c>
      <c r="G12063" s="389" t="s">
        <v>649</v>
      </c>
    </row>
    <row r="12064" spans="1:7">
      <c r="A12064" s="389" t="s">
        <v>563</v>
      </c>
      <c r="B12064" s="389" t="s">
        <v>517</v>
      </c>
      <c r="C12064" s="389">
        <v>5.5490568937200004</v>
      </c>
      <c r="D12064" s="389" t="s">
        <v>680</v>
      </c>
      <c r="E12064" s="389" t="s">
        <v>652</v>
      </c>
      <c r="F12064" s="389" t="s">
        <v>667</v>
      </c>
      <c r="G12064" s="389" t="s">
        <v>649</v>
      </c>
    </row>
    <row r="12065" spans="1:7">
      <c r="A12065" s="389" t="s">
        <v>563</v>
      </c>
      <c r="B12065" s="389" t="s">
        <v>517</v>
      </c>
      <c r="C12065" s="389">
        <v>5.21658549036</v>
      </c>
      <c r="D12065" s="389" t="s">
        <v>680</v>
      </c>
      <c r="E12065" s="389" t="s">
        <v>652</v>
      </c>
      <c r="F12065" s="389" t="s">
        <v>667</v>
      </c>
      <c r="G12065" s="389" t="s">
        <v>649</v>
      </c>
    </row>
    <row r="12066" spans="1:7">
      <c r="A12066" s="389" t="s">
        <v>514</v>
      </c>
      <c r="B12066" s="389" t="s">
        <v>517</v>
      </c>
      <c r="C12066" s="389">
        <v>1.3381496821500001</v>
      </c>
      <c r="D12066" s="389" t="s">
        <v>680</v>
      </c>
      <c r="E12066" s="389" t="s">
        <v>652</v>
      </c>
      <c r="F12066" s="389" t="s">
        <v>671</v>
      </c>
      <c r="G12066" s="389" t="s">
        <v>649</v>
      </c>
    </row>
    <row r="12067" spans="1:7">
      <c r="A12067" s="389" t="s">
        <v>579</v>
      </c>
      <c r="B12067" s="389" t="s">
        <v>517</v>
      </c>
      <c r="C12067" s="389">
        <v>9.45389836877</v>
      </c>
      <c r="D12067" s="389" t="s">
        <v>681</v>
      </c>
      <c r="E12067" s="389" t="s">
        <v>648</v>
      </c>
      <c r="F12067" s="389" t="s">
        <v>681</v>
      </c>
      <c r="G12067" s="389" t="s">
        <v>649</v>
      </c>
    </row>
    <row r="12068" spans="1:7">
      <c r="A12068" s="389" t="s">
        <v>551</v>
      </c>
      <c r="B12068" s="389" t="s">
        <v>517</v>
      </c>
      <c r="C12068" s="389">
        <v>7.3633017816999997</v>
      </c>
      <c r="D12068" s="389" t="s">
        <v>681</v>
      </c>
      <c r="E12068" s="389" t="s">
        <v>648</v>
      </c>
      <c r="F12068" s="389" t="s">
        <v>681</v>
      </c>
      <c r="G12068" s="389" t="s">
        <v>649</v>
      </c>
    </row>
    <row r="12069" spans="1:7">
      <c r="A12069" s="389" t="s">
        <v>551</v>
      </c>
      <c r="B12069" s="389" t="s">
        <v>517</v>
      </c>
      <c r="C12069" s="389">
        <v>7.3633017816999997</v>
      </c>
      <c r="D12069" s="389" t="s">
        <v>681</v>
      </c>
      <c r="E12069" s="389" t="s">
        <v>648</v>
      </c>
      <c r="F12069" s="389" t="s">
        <v>681</v>
      </c>
      <c r="G12069" s="389" t="s">
        <v>649</v>
      </c>
    </row>
    <row r="12070" spans="1:7">
      <c r="A12070" s="389" t="s">
        <v>551</v>
      </c>
      <c r="B12070" s="389" t="s">
        <v>517</v>
      </c>
      <c r="C12070" s="389">
        <v>7.3633017816999997</v>
      </c>
      <c r="D12070" s="389" t="s">
        <v>681</v>
      </c>
      <c r="E12070" s="389" t="s">
        <v>648</v>
      </c>
      <c r="F12070" s="389" t="s">
        <v>681</v>
      </c>
      <c r="G12070" s="389" t="s">
        <v>649</v>
      </c>
    </row>
    <row r="12071" spans="1:7">
      <c r="A12071" s="389" t="s">
        <v>555</v>
      </c>
      <c r="B12071" s="389" t="s">
        <v>517</v>
      </c>
      <c r="C12071" s="389">
        <v>5.8366124959899999</v>
      </c>
      <c r="D12071" s="389" t="s">
        <v>681</v>
      </c>
      <c r="E12071" s="389" t="s">
        <v>648</v>
      </c>
      <c r="F12071" s="389" t="s">
        <v>681</v>
      </c>
      <c r="G12071" s="389" t="s">
        <v>649</v>
      </c>
    </row>
    <row r="12072" spans="1:7">
      <c r="A12072" s="389" t="s">
        <v>531</v>
      </c>
      <c r="B12072" s="389" t="s">
        <v>517</v>
      </c>
      <c r="C12072" s="389">
        <v>9.6465024851399903</v>
      </c>
      <c r="D12072" s="389" t="s">
        <v>681</v>
      </c>
      <c r="E12072" s="389" t="s">
        <v>648</v>
      </c>
      <c r="F12072" s="389" t="s">
        <v>681</v>
      </c>
      <c r="G12072" s="389" t="s">
        <v>649</v>
      </c>
    </row>
    <row r="12073" spans="1:7">
      <c r="A12073" s="389" t="s">
        <v>577</v>
      </c>
      <c r="B12073" s="389" t="s">
        <v>517</v>
      </c>
      <c r="C12073" s="389">
        <v>20.177151310300001</v>
      </c>
      <c r="D12073" s="389" t="s">
        <v>681</v>
      </c>
      <c r="E12073" s="389" t="s">
        <v>648</v>
      </c>
      <c r="F12073" s="389" t="s">
        <v>681</v>
      </c>
      <c r="G12073" s="389" t="s">
        <v>649</v>
      </c>
    </row>
    <row r="12074" spans="1:7">
      <c r="A12074" s="389" t="s">
        <v>551</v>
      </c>
      <c r="B12074" s="389" t="s">
        <v>517</v>
      </c>
      <c r="C12074" s="389">
        <v>10.535370669600001</v>
      </c>
      <c r="D12074" s="389" t="s">
        <v>681</v>
      </c>
      <c r="E12074" s="389" t="s">
        <v>648</v>
      </c>
      <c r="F12074" s="389" t="s">
        <v>681</v>
      </c>
      <c r="G12074" s="389" t="s">
        <v>649</v>
      </c>
    </row>
    <row r="12075" spans="1:7">
      <c r="A12075" s="389" t="s">
        <v>555</v>
      </c>
      <c r="B12075" s="389" t="s">
        <v>517</v>
      </c>
      <c r="C12075" s="389">
        <v>5.3763749595899997</v>
      </c>
      <c r="D12075" s="389" t="s">
        <v>681</v>
      </c>
      <c r="E12075" s="389" t="s">
        <v>648</v>
      </c>
      <c r="F12075" s="389" t="s">
        <v>681</v>
      </c>
      <c r="G12075" s="389" t="s">
        <v>649</v>
      </c>
    </row>
    <row r="12076" spans="1:7">
      <c r="A12076" s="389" t="s">
        <v>514</v>
      </c>
      <c r="B12076" s="389" t="s">
        <v>517</v>
      </c>
      <c r="C12076" s="389">
        <v>16.5339691673</v>
      </c>
      <c r="D12076" s="389" t="s">
        <v>681</v>
      </c>
      <c r="E12076" s="389" t="s">
        <v>652</v>
      </c>
      <c r="F12076" s="389" t="s">
        <v>681</v>
      </c>
      <c r="G12076" s="389" t="s">
        <v>649</v>
      </c>
    </row>
    <row r="12077" spans="1:7">
      <c r="A12077" s="389" t="s">
        <v>567</v>
      </c>
      <c r="B12077" s="389" t="s">
        <v>517</v>
      </c>
      <c r="C12077" s="389">
        <v>16.5339691673</v>
      </c>
      <c r="D12077" s="389" t="s">
        <v>681</v>
      </c>
      <c r="E12077" s="389" t="s">
        <v>652</v>
      </c>
      <c r="F12077" s="389" t="s">
        <v>681</v>
      </c>
      <c r="G12077" s="389" t="s">
        <v>649</v>
      </c>
    </row>
    <row r="12078" spans="1:7">
      <c r="A12078" s="389" t="s">
        <v>567</v>
      </c>
      <c r="B12078" s="389" t="s">
        <v>517</v>
      </c>
      <c r="C12078" s="389">
        <v>16.5339691673</v>
      </c>
      <c r="D12078" s="389" t="s">
        <v>681</v>
      </c>
      <c r="E12078" s="389" t="s">
        <v>652</v>
      </c>
      <c r="F12078" s="389" t="s">
        <v>681</v>
      </c>
      <c r="G12078" s="389" t="s">
        <v>649</v>
      </c>
    </row>
    <row r="12079" spans="1:7">
      <c r="A12079" s="389" t="s">
        <v>563</v>
      </c>
      <c r="B12079" s="389" t="s">
        <v>517</v>
      </c>
      <c r="C12079" s="389">
        <v>13.7689774392</v>
      </c>
      <c r="D12079" s="389" t="s">
        <v>681</v>
      </c>
      <c r="E12079" s="389" t="s">
        <v>652</v>
      </c>
      <c r="F12079" s="389" t="s">
        <v>681</v>
      </c>
      <c r="G12079" s="389" t="s">
        <v>649</v>
      </c>
    </row>
    <row r="12080" spans="1:7">
      <c r="A12080" s="389" t="s">
        <v>567</v>
      </c>
      <c r="B12080" s="389" t="s">
        <v>517</v>
      </c>
      <c r="C12080" s="389">
        <v>10.4607114044</v>
      </c>
      <c r="D12080" s="389" t="s">
        <v>681</v>
      </c>
      <c r="E12080" s="389" t="s">
        <v>652</v>
      </c>
      <c r="F12080" s="389" t="s">
        <v>681</v>
      </c>
      <c r="G12080" s="389" t="s">
        <v>649</v>
      </c>
    </row>
    <row r="12081" spans="1:7">
      <c r="A12081" s="389" t="s">
        <v>567</v>
      </c>
      <c r="B12081" s="389" t="s">
        <v>517</v>
      </c>
      <c r="C12081" s="389">
        <v>10.4607114044</v>
      </c>
      <c r="D12081" s="389" t="s">
        <v>681</v>
      </c>
      <c r="E12081" s="389" t="s">
        <v>652</v>
      </c>
      <c r="F12081" s="389" t="s">
        <v>681</v>
      </c>
      <c r="G12081" s="389" t="s">
        <v>649</v>
      </c>
    </row>
    <row r="12082" spans="1:7">
      <c r="A12082" s="389" t="s">
        <v>514</v>
      </c>
      <c r="B12082" s="389" t="s">
        <v>517</v>
      </c>
      <c r="C12082" s="389">
        <v>28.447925012799899</v>
      </c>
      <c r="D12082" s="389" t="s">
        <v>681</v>
      </c>
      <c r="E12082" s="389" t="s">
        <v>652</v>
      </c>
      <c r="F12082" s="389" t="s">
        <v>681</v>
      </c>
      <c r="G12082" s="389" t="s">
        <v>649</v>
      </c>
    </row>
    <row r="12083" spans="1:7">
      <c r="A12083" s="389" t="s">
        <v>567</v>
      </c>
      <c r="B12083" s="389" t="s">
        <v>517</v>
      </c>
      <c r="C12083" s="389">
        <v>28.447925012799899</v>
      </c>
      <c r="D12083" s="389" t="s">
        <v>681</v>
      </c>
      <c r="E12083" s="389" t="s">
        <v>652</v>
      </c>
      <c r="F12083" s="389" t="s">
        <v>681</v>
      </c>
      <c r="G12083" s="389" t="s">
        <v>649</v>
      </c>
    </row>
    <row r="12084" spans="1:7">
      <c r="A12084" s="389" t="s">
        <v>567</v>
      </c>
      <c r="B12084" s="389" t="s">
        <v>517</v>
      </c>
      <c r="C12084" s="389">
        <v>28.447925012799899</v>
      </c>
      <c r="D12084" s="389" t="s">
        <v>681</v>
      </c>
      <c r="E12084" s="389" t="s">
        <v>652</v>
      </c>
      <c r="F12084" s="389" t="s">
        <v>681</v>
      </c>
      <c r="G12084" s="389" t="s">
        <v>649</v>
      </c>
    </row>
    <row r="12085" spans="1:7">
      <c r="A12085" s="389" t="s">
        <v>526</v>
      </c>
      <c r="B12085" s="389" t="s">
        <v>517</v>
      </c>
      <c r="C12085" s="389">
        <v>24.229034871900001</v>
      </c>
      <c r="D12085" s="389" t="s">
        <v>681</v>
      </c>
      <c r="E12085" s="389" t="s">
        <v>652</v>
      </c>
      <c r="F12085" s="389" t="s">
        <v>681</v>
      </c>
      <c r="G12085" s="389" t="s">
        <v>649</v>
      </c>
    </row>
    <row r="12086" spans="1:7">
      <c r="A12086" s="389" t="s">
        <v>569</v>
      </c>
      <c r="B12086" s="389" t="s">
        <v>517</v>
      </c>
      <c r="C12086" s="389">
        <v>24.229034871900001</v>
      </c>
      <c r="D12086" s="389" t="s">
        <v>681</v>
      </c>
      <c r="E12086" s="389" t="s">
        <v>652</v>
      </c>
      <c r="F12086" s="389" t="s">
        <v>681</v>
      </c>
      <c r="G12086" s="389" t="s">
        <v>649</v>
      </c>
    </row>
    <row r="12087" spans="1:7">
      <c r="A12087" s="389" t="s">
        <v>514</v>
      </c>
      <c r="B12087" s="389" t="s">
        <v>517</v>
      </c>
      <c r="C12087" s="389">
        <v>9.7385834420999906</v>
      </c>
      <c r="D12087" s="389" t="s">
        <v>681</v>
      </c>
      <c r="E12087" s="389" t="s">
        <v>652</v>
      </c>
      <c r="F12087" s="389" t="s">
        <v>681</v>
      </c>
      <c r="G12087" s="389" t="s">
        <v>649</v>
      </c>
    </row>
    <row r="12088" spans="1:7">
      <c r="A12088" s="389" t="s">
        <v>567</v>
      </c>
      <c r="B12088" s="389" t="s">
        <v>517</v>
      </c>
      <c r="C12088" s="389">
        <v>9.7385834420999906</v>
      </c>
      <c r="D12088" s="389" t="s">
        <v>681</v>
      </c>
      <c r="E12088" s="389" t="s">
        <v>652</v>
      </c>
      <c r="F12088" s="389" t="s">
        <v>681</v>
      </c>
      <c r="G12088" s="389" t="s">
        <v>649</v>
      </c>
    </row>
    <row r="12089" spans="1:7">
      <c r="A12089" s="389" t="s">
        <v>567</v>
      </c>
      <c r="B12089" s="389" t="s">
        <v>517</v>
      </c>
      <c r="C12089" s="389">
        <v>9.7385834420999906</v>
      </c>
      <c r="D12089" s="389" t="s">
        <v>681</v>
      </c>
      <c r="E12089" s="389" t="s">
        <v>652</v>
      </c>
      <c r="F12089" s="389" t="s">
        <v>681</v>
      </c>
      <c r="G12089" s="389" t="s">
        <v>649</v>
      </c>
    </row>
    <row r="12090" spans="1:7">
      <c r="A12090" s="389" t="s">
        <v>526</v>
      </c>
      <c r="B12090" s="389" t="s">
        <v>517</v>
      </c>
      <c r="C12090" s="389">
        <v>23.107329686700002</v>
      </c>
      <c r="D12090" s="389" t="s">
        <v>681</v>
      </c>
      <c r="E12090" s="389" t="s">
        <v>652</v>
      </c>
      <c r="F12090" s="389" t="s">
        <v>681</v>
      </c>
      <c r="G12090" s="389" t="s">
        <v>649</v>
      </c>
    </row>
    <row r="12091" spans="1:7">
      <c r="A12091" s="389" t="s">
        <v>526</v>
      </c>
      <c r="B12091" s="389" t="s">
        <v>517</v>
      </c>
      <c r="C12091" s="389">
        <v>23.107329686700002</v>
      </c>
      <c r="D12091" s="389" t="s">
        <v>681</v>
      </c>
      <c r="E12091" s="389" t="s">
        <v>652</v>
      </c>
      <c r="F12091" s="389" t="s">
        <v>681</v>
      </c>
      <c r="G12091" s="389" t="s">
        <v>649</v>
      </c>
    </row>
    <row r="12092" spans="1:7">
      <c r="A12092" s="389" t="s">
        <v>514</v>
      </c>
      <c r="B12092" s="389" t="s">
        <v>517</v>
      </c>
      <c r="C12092" s="389">
        <v>23.107329686700002</v>
      </c>
      <c r="D12092" s="389" t="s">
        <v>681</v>
      </c>
      <c r="E12092" s="389" t="s">
        <v>652</v>
      </c>
      <c r="F12092" s="389" t="s">
        <v>681</v>
      </c>
      <c r="G12092" s="389" t="s">
        <v>649</v>
      </c>
    </row>
    <row r="12093" spans="1:7">
      <c r="A12093" s="389" t="s">
        <v>514</v>
      </c>
      <c r="B12093" s="389" t="s">
        <v>517</v>
      </c>
      <c r="C12093" s="389">
        <v>23.107329686700002</v>
      </c>
      <c r="D12093" s="389" t="s">
        <v>681</v>
      </c>
      <c r="E12093" s="389" t="s">
        <v>652</v>
      </c>
      <c r="F12093" s="389" t="s">
        <v>681</v>
      </c>
      <c r="G12093" s="389" t="s">
        <v>649</v>
      </c>
    </row>
    <row r="12094" spans="1:7">
      <c r="A12094" s="389" t="s">
        <v>514</v>
      </c>
      <c r="B12094" s="389" t="s">
        <v>517</v>
      </c>
      <c r="C12094" s="389">
        <v>19.432092102599899</v>
      </c>
      <c r="D12094" s="389" t="s">
        <v>681</v>
      </c>
      <c r="E12094" s="389" t="s">
        <v>652</v>
      </c>
      <c r="F12094" s="389" t="s">
        <v>681</v>
      </c>
      <c r="G12094" s="389" t="s">
        <v>649</v>
      </c>
    </row>
    <row r="12095" spans="1:7">
      <c r="A12095" s="389" t="s">
        <v>567</v>
      </c>
      <c r="B12095" s="389" t="s">
        <v>517</v>
      </c>
      <c r="C12095" s="389">
        <v>19.432092102599899</v>
      </c>
      <c r="D12095" s="389" t="s">
        <v>681</v>
      </c>
      <c r="E12095" s="389" t="s">
        <v>652</v>
      </c>
      <c r="F12095" s="389" t="s">
        <v>681</v>
      </c>
      <c r="G12095" s="389" t="s">
        <v>649</v>
      </c>
    </row>
    <row r="12096" spans="1:7">
      <c r="A12096" s="389" t="s">
        <v>563</v>
      </c>
      <c r="B12096" s="389" t="s">
        <v>517</v>
      </c>
      <c r="C12096" s="389">
        <v>15.8911544273</v>
      </c>
      <c r="D12096" s="389" t="s">
        <v>681</v>
      </c>
      <c r="E12096" s="389" t="s">
        <v>652</v>
      </c>
      <c r="F12096" s="389" t="s">
        <v>681</v>
      </c>
      <c r="G12096" s="389" t="s">
        <v>649</v>
      </c>
    </row>
    <row r="12097" spans="1:7">
      <c r="A12097" s="389" t="s">
        <v>535</v>
      </c>
      <c r="B12097" s="389" t="s">
        <v>517</v>
      </c>
      <c r="C12097" s="389">
        <v>32.757400964399899</v>
      </c>
      <c r="D12097" s="389" t="s">
        <v>681</v>
      </c>
      <c r="E12097" s="389" t="s">
        <v>652</v>
      </c>
      <c r="F12097" s="389" t="s">
        <v>681</v>
      </c>
      <c r="G12097" s="389" t="s">
        <v>649</v>
      </c>
    </row>
    <row r="12098" spans="1:7">
      <c r="A12098" s="389" t="s">
        <v>563</v>
      </c>
      <c r="B12098" s="389" t="s">
        <v>517</v>
      </c>
      <c r="C12098" s="389">
        <v>10.356559224</v>
      </c>
      <c r="D12098" s="389" t="s">
        <v>681</v>
      </c>
      <c r="E12098" s="389" t="s">
        <v>652</v>
      </c>
      <c r="F12098" s="389" t="s">
        <v>681</v>
      </c>
      <c r="G12098" s="389" t="s">
        <v>649</v>
      </c>
    </row>
    <row r="12099" spans="1:7">
      <c r="A12099" s="389" t="s">
        <v>553</v>
      </c>
      <c r="B12099" s="389" t="s">
        <v>517</v>
      </c>
      <c r="C12099" s="389">
        <v>1.1875670465599999</v>
      </c>
      <c r="D12099" s="389" t="s">
        <v>682</v>
      </c>
      <c r="E12099" s="389" t="s">
        <v>683</v>
      </c>
      <c r="F12099" s="389" t="s">
        <v>647</v>
      </c>
      <c r="G12099" s="389" t="s">
        <v>649</v>
      </c>
    </row>
    <row r="12100" spans="1:7">
      <c r="A12100" s="389" t="s">
        <v>553</v>
      </c>
      <c r="B12100" s="389" t="s">
        <v>517</v>
      </c>
      <c r="C12100" s="389">
        <v>1.1875670465599999</v>
      </c>
      <c r="D12100" s="389" t="s">
        <v>682</v>
      </c>
      <c r="E12100" s="389" t="s">
        <v>683</v>
      </c>
      <c r="F12100" s="389" t="s">
        <v>647</v>
      </c>
      <c r="G12100" s="389" t="s">
        <v>649</v>
      </c>
    </row>
    <row r="12101" spans="1:7">
      <c r="A12101" s="389" t="s">
        <v>578</v>
      </c>
      <c r="B12101" s="389" t="s">
        <v>517</v>
      </c>
      <c r="C12101" s="389">
        <v>1.1875670465599999</v>
      </c>
      <c r="D12101" s="389" t="s">
        <v>682</v>
      </c>
      <c r="E12101" s="389" t="s">
        <v>683</v>
      </c>
      <c r="F12101" s="389" t="s">
        <v>647</v>
      </c>
      <c r="G12101" s="389" t="s">
        <v>649</v>
      </c>
    </row>
    <row r="12102" spans="1:7">
      <c r="A12102" s="389" t="s">
        <v>572</v>
      </c>
      <c r="B12102" s="389" t="s">
        <v>517</v>
      </c>
      <c r="C12102" s="389">
        <v>1.98078942826</v>
      </c>
      <c r="D12102" s="389" t="s">
        <v>682</v>
      </c>
      <c r="E12102" s="389" t="s">
        <v>648</v>
      </c>
      <c r="F12102" s="389" t="s">
        <v>650</v>
      </c>
      <c r="G12102" s="389" t="s">
        <v>649</v>
      </c>
    </row>
    <row r="12103" spans="1:7">
      <c r="A12103" s="389" t="s">
        <v>572</v>
      </c>
      <c r="B12103" s="389" t="s">
        <v>517</v>
      </c>
      <c r="C12103" s="389">
        <v>1.98078942826</v>
      </c>
      <c r="D12103" s="389" t="s">
        <v>682</v>
      </c>
      <c r="E12103" s="389" t="s">
        <v>648</v>
      </c>
      <c r="F12103" s="389" t="s">
        <v>650</v>
      </c>
      <c r="G12103" s="389" t="s">
        <v>649</v>
      </c>
    </row>
    <row r="12104" spans="1:7">
      <c r="A12104" s="389" t="s">
        <v>525</v>
      </c>
      <c r="B12104" s="389" t="s">
        <v>517</v>
      </c>
      <c r="C12104" s="389">
        <v>0.569419674308</v>
      </c>
      <c r="D12104" s="389" t="s">
        <v>682</v>
      </c>
      <c r="E12104" s="389" t="s">
        <v>648</v>
      </c>
      <c r="F12104" s="389" t="s">
        <v>651</v>
      </c>
      <c r="G12104" s="389" t="s">
        <v>649</v>
      </c>
    </row>
    <row r="12105" spans="1:7">
      <c r="A12105" s="389" t="s">
        <v>526</v>
      </c>
      <c r="B12105" s="389" t="s">
        <v>517</v>
      </c>
      <c r="C12105" s="389">
        <v>0.64092612947399996</v>
      </c>
      <c r="D12105" s="389" t="s">
        <v>682</v>
      </c>
      <c r="E12105" s="389" t="s">
        <v>648</v>
      </c>
      <c r="F12105" s="389" t="s">
        <v>674</v>
      </c>
      <c r="G12105" s="389" t="s">
        <v>649</v>
      </c>
    </row>
    <row r="12106" spans="1:7">
      <c r="A12106" s="389" t="s">
        <v>551</v>
      </c>
      <c r="B12106" s="389" t="s">
        <v>517</v>
      </c>
      <c r="C12106" s="389">
        <v>1.2329800175000001</v>
      </c>
      <c r="D12106" s="389" t="s">
        <v>682</v>
      </c>
      <c r="E12106" s="389" t="s">
        <v>648</v>
      </c>
      <c r="F12106" s="389" t="s">
        <v>664</v>
      </c>
      <c r="G12106" s="389" t="s">
        <v>649</v>
      </c>
    </row>
    <row r="12107" spans="1:7">
      <c r="A12107" s="389" t="s">
        <v>556</v>
      </c>
      <c r="B12107" s="389" t="s">
        <v>517</v>
      </c>
      <c r="C12107" s="389">
        <v>0.62682732195599999</v>
      </c>
      <c r="D12107" s="389" t="s">
        <v>682</v>
      </c>
      <c r="E12107" s="389" t="s">
        <v>648</v>
      </c>
      <c r="F12107" s="389" t="s">
        <v>664</v>
      </c>
      <c r="G12107" s="389" t="s">
        <v>649</v>
      </c>
    </row>
    <row r="12108" spans="1:7">
      <c r="A12108" s="389" t="s">
        <v>572</v>
      </c>
      <c r="B12108" s="389" t="s">
        <v>517</v>
      </c>
      <c r="C12108" s="389">
        <v>8.0325716747500007</v>
      </c>
      <c r="D12108" s="389" t="s">
        <v>682</v>
      </c>
      <c r="E12108" s="389" t="s">
        <v>648</v>
      </c>
      <c r="F12108" s="389" t="s">
        <v>684</v>
      </c>
      <c r="G12108" s="389" t="s">
        <v>649</v>
      </c>
    </row>
    <row r="12109" spans="1:7">
      <c r="A12109" s="389" t="s">
        <v>525</v>
      </c>
      <c r="B12109" s="389" t="s">
        <v>517</v>
      </c>
      <c r="C12109" s="389">
        <v>1.11399549305</v>
      </c>
      <c r="D12109" s="389" t="s">
        <v>682</v>
      </c>
      <c r="E12109" s="389" t="s">
        <v>652</v>
      </c>
      <c r="F12109" s="389" t="s">
        <v>647</v>
      </c>
      <c r="G12109" s="389" t="s">
        <v>649</v>
      </c>
    </row>
    <row r="12110" spans="1:7">
      <c r="A12110" s="389" t="s">
        <v>562</v>
      </c>
      <c r="B12110" s="389" t="s">
        <v>517</v>
      </c>
      <c r="C12110" s="389">
        <v>1.438726492</v>
      </c>
      <c r="D12110" s="389" t="s">
        <v>682</v>
      </c>
      <c r="E12110" s="389" t="s">
        <v>652</v>
      </c>
      <c r="F12110" s="389" t="s">
        <v>647</v>
      </c>
      <c r="G12110" s="389" t="s">
        <v>649</v>
      </c>
    </row>
    <row r="12111" spans="1:7">
      <c r="A12111" s="389" t="s">
        <v>525</v>
      </c>
      <c r="B12111" s="389" t="s">
        <v>517</v>
      </c>
      <c r="C12111" s="389">
        <v>0.44950831835100002</v>
      </c>
      <c r="D12111" s="389" t="s">
        <v>685</v>
      </c>
      <c r="E12111" s="389" t="s">
        <v>652</v>
      </c>
      <c r="F12111" s="389" t="s">
        <v>685</v>
      </c>
      <c r="G12111" s="389" t="s">
        <v>649</v>
      </c>
    </row>
    <row r="12112" spans="1:7">
      <c r="A12112" s="389" t="s">
        <v>564</v>
      </c>
      <c r="B12112" s="389" t="s">
        <v>517</v>
      </c>
      <c r="C12112" s="389">
        <v>1.1595589938599999</v>
      </c>
      <c r="D12112" s="389" t="s">
        <v>682</v>
      </c>
      <c r="E12112" s="389" t="s">
        <v>652</v>
      </c>
      <c r="F12112" s="389" t="s">
        <v>650</v>
      </c>
      <c r="G12112" s="389" t="s">
        <v>649</v>
      </c>
    </row>
    <row r="12113" spans="1:7">
      <c r="A12113" s="389" t="s">
        <v>514</v>
      </c>
      <c r="B12113" s="389" t="s">
        <v>517</v>
      </c>
      <c r="C12113" s="389">
        <v>0.83052488561899995</v>
      </c>
      <c r="D12113" s="389" t="s">
        <v>682</v>
      </c>
      <c r="E12113" s="389" t="s">
        <v>652</v>
      </c>
      <c r="F12113" s="389" t="s">
        <v>650</v>
      </c>
      <c r="G12113" s="389" t="s">
        <v>649</v>
      </c>
    </row>
    <row r="12114" spans="1:7">
      <c r="A12114" s="389" t="s">
        <v>525</v>
      </c>
      <c r="B12114" s="389" t="s">
        <v>517</v>
      </c>
      <c r="C12114" s="389">
        <v>0.63630666674799996</v>
      </c>
      <c r="D12114" s="389" t="s">
        <v>682</v>
      </c>
      <c r="E12114" s="389" t="s">
        <v>652</v>
      </c>
      <c r="F12114" s="389" t="s">
        <v>650</v>
      </c>
      <c r="G12114" s="389" t="s">
        <v>649</v>
      </c>
    </row>
    <row r="12115" spans="1:7">
      <c r="A12115" s="389" t="s">
        <v>525</v>
      </c>
      <c r="B12115" s="389" t="s">
        <v>517</v>
      </c>
      <c r="C12115" s="389">
        <v>1.4393053569600001</v>
      </c>
      <c r="D12115" s="389" t="s">
        <v>682</v>
      </c>
      <c r="E12115" s="389" t="s">
        <v>652</v>
      </c>
      <c r="F12115" s="389" t="s">
        <v>651</v>
      </c>
      <c r="G12115" s="389" t="s">
        <v>649</v>
      </c>
    </row>
    <row r="12116" spans="1:7">
      <c r="A12116" s="389" t="s">
        <v>525</v>
      </c>
      <c r="B12116" s="389" t="s">
        <v>517</v>
      </c>
      <c r="C12116" s="389">
        <v>1.4304974262700001</v>
      </c>
      <c r="D12116" s="389" t="s">
        <v>682</v>
      </c>
      <c r="E12116" s="389" t="s">
        <v>652</v>
      </c>
      <c r="F12116" s="389" t="s">
        <v>651</v>
      </c>
      <c r="G12116" s="389" t="s">
        <v>649</v>
      </c>
    </row>
    <row r="12117" spans="1:7">
      <c r="A12117" s="389" t="s">
        <v>572</v>
      </c>
      <c r="B12117" s="389" t="s">
        <v>517</v>
      </c>
      <c r="C12117" s="389">
        <v>1.1177383080100001</v>
      </c>
      <c r="D12117" s="389" t="s">
        <v>682</v>
      </c>
      <c r="E12117" s="389" t="s">
        <v>652</v>
      </c>
      <c r="F12117" s="389" t="s">
        <v>651</v>
      </c>
      <c r="G12117" s="389" t="s">
        <v>649</v>
      </c>
    </row>
    <row r="12118" spans="1:7">
      <c r="A12118" s="389" t="s">
        <v>569</v>
      </c>
      <c r="B12118" s="389" t="s">
        <v>517</v>
      </c>
      <c r="C12118" s="389">
        <v>0.60503856115300003</v>
      </c>
      <c r="D12118" s="389" t="s">
        <v>682</v>
      </c>
      <c r="E12118" s="389" t="s">
        <v>652</v>
      </c>
      <c r="F12118" s="389" t="s">
        <v>674</v>
      </c>
      <c r="G12118" s="389" t="s">
        <v>649</v>
      </c>
    </row>
    <row r="12119" spans="1:7">
      <c r="A12119" s="389" t="s">
        <v>569</v>
      </c>
      <c r="B12119" s="389" t="s">
        <v>517</v>
      </c>
      <c r="C12119" s="389">
        <v>0.60503856115300003</v>
      </c>
      <c r="D12119" s="389" t="s">
        <v>682</v>
      </c>
      <c r="E12119" s="389" t="s">
        <v>652</v>
      </c>
      <c r="F12119" s="389" t="s">
        <v>674</v>
      </c>
      <c r="G12119" s="389" t="s">
        <v>649</v>
      </c>
    </row>
    <row r="12120" spans="1:7">
      <c r="A12120" s="389" t="s">
        <v>562</v>
      </c>
      <c r="B12120" s="389" t="s">
        <v>517</v>
      </c>
      <c r="C12120" s="389">
        <v>0.70388678200900001</v>
      </c>
      <c r="D12120" s="389" t="s">
        <v>682</v>
      </c>
      <c r="E12120" s="389" t="s">
        <v>652</v>
      </c>
      <c r="F12120" s="389" t="s">
        <v>664</v>
      </c>
      <c r="G12120" s="389" t="s">
        <v>649</v>
      </c>
    </row>
    <row r="12121" spans="1:7">
      <c r="A12121" s="389" t="s">
        <v>514</v>
      </c>
      <c r="B12121" s="389" t="s">
        <v>517</v>
      </c>
      <c r="C12121" s="389">
        <v>0.57641758726799996</v>
      </c>
      <c r="D12121" s="389" t="s">
        <v>682</v>
      </c>
      <c r="E12121" s="389" t="s">
        <v>652</v>
      </c>
      <c r="F12121" s="389" t="s">
        <v>664</v>
      </c>
      <c r="G12121" s="389" t="s">
        <v>649</v>
      </c>
    </row>
    <row r="12122" spans="1:7">
      <c r="A12122" s="389" t="s">
        <v>569</v>
      </c>
      <c r="B12122" s="389" t="s">
        <v>517</v>
      </c>
      <c r="C12122" s="389">
        <v>0.73758668471</v>
      </c>
      <c r="D12122" s="389" t="s">
        <v>682</v>
      </c>
      <c r="E12122" s="389" t="s">
        <v>652</v>
      </c>
      <c r="F12122" s="389" t="s">
        <v>664</v>
      </c>
      <c r="G12122" s="389" t="s">
        <v>649</v>
      </c>
    </row>
    <row r="12123" spans="1:7">
      <c r="A12123" s="389" t="s">
        <v>569</v>
      </c>
      <c r="B12123" s="389" t="s">
        <v>517</v>
      </c>
      <c r="C12123" s="389">
        <v>0.73758668471</v>
      </c>
      <c r="D12123" s="389" t="s">
        <v>682</v>
      </c>
      <c r="E12123" s="389" t="s">
        <v>652</v>
      </c>
      <c r="F12123" s="389" t="s">
        <v>664</v>
      </c>
      <c r="G12123" s="389" t="s">
        <v>649</v>
      </c>
    </row>
    <row r="12124" spans="1:7">
      <c r="A12124" s="389" t="s">
        <v>569</v>
      </c>
      <c r="B12124" s="389" t="s">
        <v>517</v>
      </c>
      <c r="C12124" s="389">
        <v>2.0490944407499998</v>
      </c>
      <c r="D12124" s="389" t="s">
        <v>682</v>
      </c>
      <c r="E12124" s="389" t="s">
        <v>652</v>
      </c>
      <c r="F12124" s="389" t="s">
        <v>664</v>
      </c>
      <c r="G12124" s="389" t="s">
        <v>649</v>
      </c>
    </row>
    <row r="12125" spans="1:7">
      <c r="A12125" s="389" t="s">
        <v>569</v>
      </c>
      <c r="B12125" s="389" t="s">
        <v>517</v>
      </c>
      <c r="C12125" s="389">
        <v>2.0490944407499998</v>
      </c>
      <c r="D12125" s="389" t="s">
        <v>682</v>
      </c>
      <c r="E12125" s="389" t="s">
        <v>652</v>
      </c>
      <c r="F12125" s="389" t="s">
        <v>664</v>
      </c>
      <c r="G12125" s="389" t="s">
        <v>649</v>
      </c>
    </row>
    <row r="12126" spans="1:7">
      <c r="A12126" s="389" t="s">
        <v>525</v>
      </c>
      <c r="B12126" s="389" t="s">
        <v>517</v>
      </c>
      <c r="C12126" s="389">
        <v>2.0728390435000001</v>
      </c>
      <c r="D12126" s="389" t="s">
        <v>682</v>
      </c>
      <c r="E12126" s="389" t="s">
        <v>652</v>
      </c>
      <c r="F12126" s="389" t="s">
        <v>664</v>
      </c>
      <c r="G12126" s="389" t="s">
        <v>649</v>
      </c>
    </row>
    <row r="12127" spans="1:7">
      <c r="A12127" s="389" t="s">
        <v>525</v>
      </c>
      <c r="B12127" s="389" t="s">
        <v>517</v>
      </c>
      <c r="C12127" s="389">
        <v>2.0728390435000001</v>
      </c>
      <c r="D12127" s="389" t="s">
        <v>682</v>
      </c>
      <c r="E12127" s="389" t="s">
        <v>652</v>
      </c>
      <c r="F12127" s="389" t="s">
        <v>664</v>
      </c>
      <c r="G12127" s="389" t="s">
        <v>649</v>
      </c>
    </row>
    <row r="12128" spans="1:7">
      <c r="A12128" s="389" t="s">
        <v>562</v>
      </c>
      <c r="B12128" s="389" t="s">
        <v>517</v>
      </c>
      <c r="C12128" s="389">
        <v>1.24283543344</v>
      </c>
      <c r="D12128" s="389" t="s">
        <v>686</v>
      </c>
      <c r="E12128" s="389" t="s">
        <v>652</v>
      </c>
      <c r="F12128" s="389" t="s">
        <v>664</v>
      </c>
      <c r="G12128" s="389" t="s">
        <v>649</v>
      </c>
    </row>
    <row r="12129" spans="1:7">
      <c r="A12129" s="389" t="s">
        <v>569</v>
      </c>
      <c r="B12129" s="389" t="s">
        <v>517</v>
      </c>
      <c r="C12129" s="389">
        <v>0.851640064659</v>
      </c>
      <c r="D12129" s="389" t="s">
        <v>682</v>
      </c>
      <c r="E12129" s="389" t="s">
        <v>652</v>
      </c>
      <c r="F12129" s="389" t="s">
        <v>655</v>
      </c>
      <c r="G12129" s="389" t="s">
        <v>649</v>
      </c>
    </row>
    <row r="12130" spans="1:7">
      <c r="A12130" s="389" t="s">
        <v>569</v>
      </c>
      <c r="B12130" s="389" t="s">
        <v>517</v>
      </c>
      <c r="C12130" s="389">
        <v>0.851640064659</v>
      </c>
      <c r="D12130" s="389" t="s">
        <v>682</v>
      </c>
      <c r="E12130" s="389" t="s">
        <v>652</v>
      </c>
      <c r="F12130" s="389" t="s">
        <v>655</v>
      </c>
      <c r="G12130" s="389" t="s">
        <v>649</v>
      </c>
    </row>
    <row r="12131" spans="1:7">
      <c r="A12131" s="389" t="s">
        <v>526</v>
      </c>
      <c r="B12131" s="389" t="s">
        <v>517</v>
      </c>
      <c r="C12131" s="389">
        <v>0.53099850854700004</v>
      </c>
      <c r="D12131" s="389" t="s">
        <v>682</v>
      </c>
      <c r="E12131" s="389" t="s">
        <v>652</v>
      </c>
      <c r="F12131" s="389" t="s">
        <v>671</v>
      </c>
      <c r="G12131" s="389" t="s">
        <v>649</v>
      </c>
    </row>
    <row r="12132" spans="1:7">
      <c r="A12132" s="389" t="s">
        <v>568</v>
      </c>
      <c r="B12132" s="389" t="s">
        <v>517</v>
      </c>
      <c r="C12132" s="389">
        <v>0.53099850854700004</v>
      </c>
      <c r="D12132" s="389" t="s">
        <v>682</v>
      </c>
      <c r="E12132" s="389" t="s">
        <v>652</v>
      </c>
      <c r="F12132" s="389" t="s">
        <v>671</v>
      </c>
      <c r="G12132" s="389" t="s">
        <v>649</v>
      </c>
    </row>
    <row r="12133" spans="1:7">
      <c r="A12133" s="389" t="s">
        <v>576</v>
      </c>
      <c r="B12133" s="389" t="s">
        <v>517</v>
      </c>
      <c r="C12133" s="389">
        <v>0.27852340022099997</v>
      </c>
      <c r="D12133" s="389" t="s">
        <v>673</v>
      </c>
      <c r="E12133" s="389" t="s">
        <v>648</v>
      </c>
      <c r="F12133" s="389" t="s">
        <v>650</v>
      </c>
      <c r="G12133" s="389" t="s">
        <v>649</v>
      </c>
    </row>
    <row r="12134" spans="1:7">
      <c r="A12134" s="389" t="s">
        <v>578</v>
      </c>
      <c r="B12134" s="389" t="s">
        <v>517</v>
      </c>
      <c r="C12134" s="389">
        <v>0.27852340022099997</v>
      </c>
      <c r="D12134" s="389" t="s">
        <v>673</v>
      </c>
      <c r="E12134" s="389" t="s">
        <v>648</v>
      </c>
      <c r="F12134" s="389" t="s">
        <v>650</v>
      </c>
      <c r="G12134" s="389" t="s">
        <v>649</v>
      </c>
    </row>
    <row r="12135" spans="1:7">
      <c r="A12135" s="389" t="s">
        <v>514</v>
      </c>
      <c r="B12135" s="389" t="s">
        <v>517</v>
      </c>
      <c r="C12135" s="389">
        <v>1.91288913869</v>
      </c>
      <c r="D12135" s="389" t="s">
        <v>673</v>
      </c>
      <c r="E12135" s="389" t="s">
        <v>648</v>
      </c>
      <c r="F12135" s="389" t="s">
        <v>650</v>
      </c>
      <c r="G12135" s="389" t="s">
        <v>649</v>
      </c>
    </row>
    <row r="12136" spans="1:7">
      <c r="A12136" s="389" t="s">
        <v>514</v>
      </c>
      <c r="B12136" s="389" t="s">
        <v>517</v>
      </c>
      <c r="C12136" s="389">
        <v>1.91288913869</v>
      </c>
      <c r="D12136" s="389" t="s">
        <v>673</v>
      </c>
      <c r="E12136" s="389" t="s">
        <v>648</v>
      </c>
      <c r="F12136" s="389" t="s">
        <v>650</v>
      </c>
      <c r="G12136" s="389" t="s">
        <v>649</v>
      </c>
    </row>
    <row r="12137" spans="1:7">
      <c r="A12137" s="389" t="s">
        <v>562</v>
      </c>
      <c r="B12137" s="389" t="s">
        <v>517</v>
      </c>
      <c r="C12137" s="389">
        <v>3.4717611291099999</v>
      </c>
      <c r="D12137" s="389" t="s">
        <v>673</v>
      </c>
      <c r="E12137" s="389" t="s">
        <v>648</v>
      </c>
      <c r="F12137" s="389" t="s">
        <v>650</v>
      </c>
      <c r="G12137" s="389" t="s">
        <v>649</v>
      </c>
    </row>
    <row r="12138" spans="1:7">
      <c r="A12138" s="389" t="s">
        <v>562</v>
      </c>
      <c r="B12138" s="389" t="s">
        <v>517</v>
      </c>
      <c r="C12138" s="389">
        <v>3.4717611291099999</v>
      </c>
      <c r="D12138" s="389" t="s">
        <v>673</v>
      </c>
      <c r="E12138" s="389" t="s">
        <v>648</v>
      </c>
      <c r="F12138" s="389" t="s">
        <v>650</v>
      </c>
      <c r="G12138" s="389" t="s">
        <v>649</v>
      </c>
    </row>
    <row r="12139" spans="1:7">
      <c r="A12139" s="389" t="s">
        <v>576</v>
      </c>
      <c r="B12139" s="389" t="s">
        <v>517</v>
      </c>
      <c r="C12139" s="389">
        <v>0.89065786894099996</v>
      </c>
      <c r="D12139" s="389" t="s">
        <v>673</v>
      </c>
      <c r="E12139" s="389" t="s">
        <v>648</v>
      </c>
      <c r="F12139" s="389" t="s">
        <v>650</v>
      </c>
      <c r="G12139" s="389" t="s">
        <v>649</v>
      </c>
    </row>
    <row r="12140" spans="1:7">
      <c r="A12140" s="389" t="s">
        <v>578</v>
      </c>
      <c r="B12140" s="389" t="s">
        <v>517</v>
      </c>
      <c r="C12140" s="389">
        <v>0.89065786894099996</v>
      </c>
      <c r="D12140" s="389" t="s">
        <v>673</v>
      </c>
      <c r="E12140" s="389" t="s">
        <v>648</v>
      </c>
      <c r="F12140" s="389" t="s">
        <v>650</v>
      </c>
      <c r="G12140" s="389" t="s">
        <v>649</v>
      </c>
    </row>
    <row r="12141" spans="1:7">
      <c r="A12141" s="389" t="s">
        <v>543</v>
      </c>
      <c r="B12141" s="389" t="s">
        <v>517</v>
      </c>
      <c r="C12141" s="389">
        <v>1.24901466224</v>
      </c>
      <c r="D12141" s="389" t="s">
        <v>673</v>
      </c>
      <c r="E12141" s="389" t="s">
        <v>648</v>
      </c>
      <c r="F12141" s="389" t="s">
        <v>650</v>
      </c>
      <c r="G12141" s="389" t="s">
        <v>649</v>
      </c>
    </row>
    <row r="12142" spans="1:7">
      <c r="A12142" s="389" t="s">
        <v>577</v>
      </c>
      <c r="B12142" s="389" t="s">
        <v>517</v>
      </c>
      <c r="C12142" s="389">
        <v>0.70359951274400001</v>
      </c>
      <c r="D12142" s="389" t="s">
        <v>673</v>
      </c>
      <c r="E12142" s="389" t="s">
        <v>648</v>
      </c>
      <c r="F12142" s="389" t="s">
        <v>650</v>
      </c>
      <c r="G12142" s="389" t="s">
        <v>649</v>
      </c>
    </row>
    <row r="12143" spans="1:7">
      <c r="A12143" s="389" t="s">
        <v>549</v>
      </c>
      <c r="B12143" s="389" t="s">
        <v>517</v>
      </c>
      <c r="C12143" s="389">
        <v>1.3517095789</v>
      </c>
      <c r="D12143" s="389" t="s">
        <v>673</v>
      </c>
      <c r="E12143" s="389" t="s">
        <v>648</v>
      </c>
      <c r="F12143" s="389" t="s">
        <v>650</v>
      </c>
      <c r="G12143" s="389" t="s">
        <v>649</v>
      </c>
    </row>
    <row r="12144" spans="1:7">
      <c r="A12144" s="389" t="s">
        <v>550</v>
      </c>
      <c r="B12144" s="389" t="s">
        <v>517</v>
      </c>
      <c r="C12144" s="389">
        <v>25.1559345665999</v>
      </c>
      <c r="D12144" s="389" t="s">
        <v>673</v>
      </c>
      <c r="E12144" s="389" t="s">
        <v>648</v>
      </c>
      <c r="F12144" s="389" t="s">
        <v>650</v>
      </c>
      <c r="G12144" s="389" t="s">
        <v>649</v>
      </c>
    </row>
    <row r="12145" spans="1:7">
      <c r="A12145" s="389" t="s">
        <v>550</v>
      </c>
      <c r="B12145" s="389" t="s">
        <v>517</v>
      </c>
      <c r="C12145" s="389">
        <v>25.1559345665999</v>
      </c>
      <c r="D12145" s="389" t="s">
        <v>673</v>
      </c>
      <c r="E12145" s="389" t="s">
        <v>648</v>
      </c>
      <c r="F12145" s="389" t="s">
        <v>650</v>
      </c>
      <c r="G12145" s="389" t="s">
        <v>649</v>
      </c>
    </row>
    <row r="12146" spans="1:7">
      <c r="A12146" s="389" t="s">
        <v>577</v>
      </c>
      <c r="B12146" s="389" t="s">
        <v>517</v>
      </c>
      <c r="C12146" s="389">
        <v>0.47070032800299999</v>
      </c>
      <c r="D12146" s="389" t="s">
        <v>673</v>
      </c>
      <c r="E12146" s="389" t="s">
        <v>648</v>
      </c>
      <c r="F12146" s="389" t="s">
        <v>650</v>
      </c>
      <c r="G12146" s="389" t="s">
        <v>649</v>
      </c>
    </row>
    <row r="12147" spans="1:7">
      <c r="A12147" s="389" t="s">
        <v>576</v>
      </c>
      <c r="B12147" s="389" t="s">
        <v>517</v>
      </c>
      <c r="C12147" s="389">
        <v>1.31944754754</v>
      </c>
      <c r="D12147" s="389" t="s">
        <v>673</v>
      </c>
      <c r="E12147" s="389" t="s">
        <v>648</v>
      </c>
      <c r="F12147" s="389" t="s">
        <v>650</v>
      </c>
      <c r="G12147" s="389" t="s">
        <v>649</v>
      </c>
    </row>
    <row r="12148" spans="1:7">
      <c r="A12148" s="389" t="s">
        <v>578</v>
      </c>
      <c r="B12148" s="389" t="s">
        <v>517</v>
      </c>
      <c r="C12148" s="389">
        <v>1.31944754754</v>
      </c>
      <c r="D12148" s="389" t="s">
        <v>673</v>
      </c>
      <c r="E12148" s="389" t="s">
        <v>648</v>
      </c>
      <c r="F12148" s="389" t="s">
        <v>650</v>
      </c>
      <c r="G12148" s="389" t="s">
        <v>649</v>
      </c>
    </row>
    <row r="12149" spans="1:7">
      <c r="A12149" s="389" t="s">
        <v>564</v>
      </c>
      <c r="B12149" s="389" t="s">
        <v>517</v>
      </c>
      <c r="C12149" s="389">
        <v>0.61804175131899997</v>
      </c>
      <c r="D12149" s="389" t="s">
        <v>673</v>
      </c>
      <c r="E12149" s="389" t="s">
        <v>648</v>
      </c>
      <c r="F12149" s="389" t="s">
        <v>650</v>
      </c>
      <c r="G12149" s="389" t="s">
        <v>649</v>
      </c>
    </row>
    <row r="12150" spans="1:7">
      <c r="A12150" s="389" t="s">
        <v>576</v>
      </c>
      <c r="B12150" s="389" t="s">
        <v>517</v>
      </c>
      <c r="C12150" s="389">
        <v>0.47130213413099997</v>
      </c>
      <c r="D12150" s="389" t="s">
        <v>673</v>
      </c>
      <c r="E12150" s="389" t="s">
        <v>648</v>
      </c>
      <c r="F12150" s="389" t="s">
        <v>651</v>
      </c>
      <c r="G12150" s="389" t="s">
        <v>649</v>
      </c>
    </row>
    <row r="12151" spans="1:7">
      <c r="A12151" s="389" t="s">
        <v>576</v>
      </c>
      <c r="B12151" s="389" t="s">
        <v>517</v>
      </c>
      <c r="C12151" s="389">
        <v>0.47130213413099997</v>
      </c>
      <c r="D12151" s="389" t="s">
        <v>673</v>
      </c>
      <c r="E12151" s="389" t="s">
        <v>648</v>
      </c>
      <c r="F12151" s="389" t="s">
        <v>651</v>
      </c>
      <c r="G12151" s="389" t="s">
        <v>649</v>
      </c>
    </row>
    <row r="12152" spans="1:7">
      <c r="A12152" s="389" t="s">
        <v>578</v>
      </c>
      <c r="B12152" s="389" t="s">
        <v>517</v>
      </c>
      <c r="C12152" s="389">
        <v>0.47130213413099997</v>
      </c>
      <c r="D12152" s="389" t="s">
        <v>673</v>
      </c>
      <c r="E12152" s="389" t="s">
        <v>648</v>
      </c>
      <c r="F12152" s="389" t="s">
        <v>651</v>
      </c>
      <c r="G12152" s="389" t="s">
        <v>649</v>
      </c>
    </row>
    <row r="12153" spans="1:7">
      <c r="A12153" s="389" t="s">
        <v>578</v>
      </c>
      <c r="B12153" s="389" t="s">
        <v>517</v>
      </c>
      <c r="C12153" s="389">
        <v>0.47130213413099997</v>
      </c>
      <c r="D12153" s="389" t="s">
        <v>673</v>
      </c>
      <c r="E12153" s="389" t="s">
        <v>648</v>
      </c>
      <c r="F12153" s="389" t="s">
        <v>651</v>
      </c>
      <c r="G12153" s="389" t="s">
        <v>649</v>
      </c>
    </row>
    <row r="12154" spans="1:7">
      <c r="A12154" s="389" t="s">
        <v>576</v>
      </c>
      <c r="B12154" s="389" t="s">
        <v>517</v>
      </c>
      <c r="C12154" s="389">
        <v>1.03870275974</v>
      </c>
      <c r="D12154" s="389" t="s">
        <v>673</v>
      </c>
      <c r="E12154" s="389" t="s">
        <v>648</v>
      </c>
      <c r="F12154" s="389" t="s">
        <v>651</v>
      </c>
      <c r="G12154" s="389" t="s">
        <v>649</v>
      </c>
    </row>
    <row r="12155" spans="1:7">
      <c r="A12155" s="389" t="s">
        <v>576</v>
      </c>
      <c r="B12155" s="389" t="s">
        <v>517</v>
      </c>
      <c r="C12155" s="389">
        <v>1.03870275974</v>
      </c>
      <c r="D12155" s="389" t="s">
        <v>673</v>
      </c>
      <c r="E12155" s="389" t="s">
        <v>648</v>
      </c>
      <c r="F12155" s="389" t="s">
        <v>651</v>
      </c>
      <c r="G12155" s="389" t="s">
        <v>649</v>
      </c>
    </row>
    <row r="12156" spans="1:7">
      <c r="A12156" s="389" t="s">
        <v>578</v>
      </c>
      <c r="B12156" s="389" t="s">
        <v>517</v>
      </c>
      <c r="C12156" s="389">
        <v>1.03870275974</v>
      </c>
      <c r="D12156" s="389" t="s">
        <v>673</v>
      </c>
      <c r="E12156" s="389" t="s">
        <v>648</v>
      </c>
      <c r="F12156" s="389" t="s">
        <v>651</v>
      </c>
      <c r="G12156" s="389" t="s">
        <v>649</v>
      </c>
    </row>
    <row r="12157" spans="1:7">
      <c r="A12157" s="389" t="s">
        <v>578</v>
      </c>
      <c r="B12157" s="389" t="s">
        <v>517</v>
      </c>
      <c r="C12157" s="389">
        <v>1.03870275974</v>
      </c>
      <c r="D12157" s="389" t="s">
        <v>673</v>
      </c>
      <c r="E12157" s="389" t="s">
        <v>648</v>
      </c>
      <c r="F12157" s="389" t="s">
        <v>651</v>
      </c>
      <c r="G12157" s="389" t="s">
        <v>649</v>
      </c>
    </row>
    <row r="12158" spans="1:7">
      <c r="A12158" s="389" t="s">
        <v>576</v>
      </c>
      <c r="B12158" s="389" t="s">
        <v>517</v>
      </c>
      <c r="C12158" s="389">
        <v>0.62627689896700001</v>
      </c>
      <c r="D12158" s="389" t="s">
        <v>673</v>
      </c>
      <c r="E12158" s="389" t="s">
        <v>648</v>
      </c>
      <c r="F12158" s="389" t="s">
        <v>651</v>
      </c>
      <c r="G12158" s="389" t="s">
        <v>649</v>
      </c>
    </row>
    <row r="12159" spans="1:7">
      <c r="A12159" s="389" t="s">
        <v>578</v>
      </c>
      <c r="B12159" s="389" t="s">
        <v>517</v>
      </c>
      <c r="C12159" s="389">
        <v>0.62627689896700001</v>
      </c>
      <c r="D12159" s="389" t="s">
        <v>673</v>
      </c>
      <c r="E12159" s="389" t="s">
        <v>648</v>
      </c>
      <c r="F12159" s="389" t="s">
        <v>651</v>
      </c>
      <c r="G12159" s="389" t="s">
        <v>649</v>
      </c>
    </row>
    <row r="12160" spans="1:7">
      <c r="A12160" s="389" t="s">
        <v>576</v>
      </c>
      <c r="B12160" s="389" t="s">
        <v>517</v>
      </c>
      <c r="C12160" s="389">
        <v>0.62534608283699999</v>
      </c>
      <c r="D12160" s="389" t="s">
        <v>673</v>
      </c>
      <c r="E12160" s="389" t="s">
        <v>648</v>
      </c>
      <c r="F12160" s="389" t="s">
        <v>651</v>
      </c>
      <c r="G12160" s="389" t="s">
        <v>649</v>
      </c>
    </row>
    <row r="12161" spans="1:7">
      <c r="A12161" s="389" t="s">
        <v>578</v>
      </c>
      <c r="B12161" s="389" t="s">
        <v>517</v>
      </c>
      <c r="C12161" s="389">
        <v>0.62534608283699999</v>
      </c>
      <c r="D12161" s="389" t="s">
        <v>673</v>
      </c>
      <c r="E12161" s="389" t="s">
        <v>648</v>
      </c>
      <c r="F12161" s="389" t="s">
        <v>651</v>
      </c>
      <c r="G12161" s="389" t="s">
        <v>649</v>
      </c>
    </row>
    <row r="12162" spans="1:7">
      <c r="A12162" s="389" t="s">
        <v>542</v>
      </c>
      <c r="B12162" s="389" t="s">
        <v>517</v>
      </c>
      <c r="C12162" s="389">
        <v>0.93595434950699996</v>
      </c>
      <c r="D12162" s="389" t="s">
        <v>673</v>
      </c>
      <c r="E12162" s="389" t="s">
        <v>648</v>
      </c>
      <c r="F12162" s="389" t="s">
        <v>651</v>
      </c>
      <c r="G12162" s="389" t="s">
        <v>649</v>
      </c>
    </row>
    <row r="12163" spans="1:7">
      <c r="A12163" s="389" t="s">
        <v>543</v>
      </c>
      <c r="B12163" s="389" t="s">
        <v>517</v>
      </c>
      <c r="C12163" s="389">
        <v>0.44903054484600002</v>
      </c>
      <c r="D12163" s="389" t="s">
        <v>673</v>
      </c>
      <c r="E12163" s="389" t="s">
        <v>648</v>
      </c>
      <c r="F12163" s="389" t="s">
        <v>651</v>
      </c>
      <c r="G12163" s="389" t="s">
        <v>649</v>
      </c>
    </row>
    <row r="12164" spans="1:7">
      <c r="A12164" s="389" t="s">
        <v>576</v>
      </c>
      <c r="B12164" s="389" t="s">
        <v>517</v>
      </c>
      <c r="C12164" s="389">
        <v>1.19452162115</v>
      </c>
      <c r="D12164" s="389" t="s">
        <v>673</v>
      </c>
      <c r="E12164" s="389" t="s">
        <v>648</v>
      </c>
      <c r="F12164" s="389" t="s">
        <v>651</v>
      </c>
      <c r="G12164" s="389" t="s">
        <v>649</v>
      </c>
    </row>
    <row r="12165" spans="1:7">
      <c r="A12165" s="389" t="s">
        <v>578</v>
      </c>
      <c r="B12165" s="389" t="s">
        <v>517</v>
      </c>
      <c r="C12165" s="389">
        <v>1.19452162115</v>
      </c>
      <c r="D12165" s="389" t="s">
        <v>673</v>
      </c>
      <c r="E12165" s="389" t="s">
        <v>648</v>
      </c>
      <c r="F12165" s="389" t="s">
        <v>651</v>
      </c>
      <c r="G12165" s="389" t="s">
        <v>649</v>
      </c>
    </row>
    <row r="12166" spans="1:7">
      <c r="A12166" s="389" t="s">
        <v>550</v>
      </c>
      <c r="B12166" s="389" t="s">
        <v>517</v>
      </c>
      <c r="C12166" s="389">
        <v>4.85803919599</v>
      </c>
      <c r="D12166" s="389" t="s">
        <v>673</v>
      </c>
      <c r="E12166" s="389" t="s">
        <v>648</v>
      </c>
      <c r="F12166" s="389" t="s">
        <v>651</v>
      </c>
      <c r="G12166" s="389" t="s">
        <v>649</v>
      </c>
    </row>
    <row r="12167" spans="1:7">
      <c r="A12167" s="389" t="s">
        <v>550</v>
      </c>
      <c r="B12167" s="389" t="s">
        <v>517</v>
      </c>
      <c r="C12167" s="389">
        <v>4.85803919599</v>
      </c>
      <c r="D12167" s="389" t="s">
        <v>673</v>
      </c>
      <c r="E12167" s="389" t="s">
        <v>648</v>
      </c>
      <c r="F12167" s="389" t="s">
        <v>651</v>
      </c>
      <c r="G12167" s="389" t="s">
        <v>649</v>
      </c>
    </row>
    <row r="12168" spans="1:7">
      <c r="A12168" s="389" t="s">
        <v>564</v>
      </c>
      <c r="B12168" s="389" t="s">
        <v>517</v>
      </c>
      <c r="C12168" s="389">
        <v>1.5908455674399999</v>
      </c>
      <c r="D12168" s="389" t="s">
        <v>673</v>
      </c>
      <c r="E12168" s="389" t="s">
        <v>648</v>
      </c>
      <c r="F12168" s="389" t="s">
        <v>651</v>
      </c>
      <c r="G12168" s="389" t="s">
        <v>649</v>
      </c>
    </row>
    <row r="12169" spans="1:7">
      <c r="A12169" s="389" t="s">
        <v>560</v>
      </c>
      <c r="B12169" s="389" t="s">
        <v>517</v>
      </c>
      <c r="C12169" s="389">
        <v>2.7476911100199999</v>
      </c>
      <c r="D12169" s="389" t="s">
        <v>673</v>
      </c>
      <c r="E12169" s="389" t="s">
        <v>648</v>
      </c>
      <c r="F12169" s="389" t="s">
        <v>651</v>
      </c>
      <c r="G12169" s="389" t="s">
        <v>649</v>
      </c>
    </row>
    <row r="12170" spans="1:7">
      <c r="A12170" s="389" t="s">
        <v>547</v>
      </c>
      <c r="B12170" s="389" t="s">
        <v>517</v>
      </c>
      <c r="C12170" s="389">
        <v>2.5111766719999999</v>
      </c>
      <c r="D12170" s="389" t="s">
        <v>673</v>
      </c>
      <c r="E12170" s="389" t="s">
        <v>648</v>
      </c>
      <c r="F12170" s="389" t="s">
        <v>651</v>
      </c>
      <c r="G12170" s="389" t="s">
        <v>649</v>
      </c>
    </row>
    <row r="12171" spans="1:7">
      <c r="A12171" s="389" t="s">
        <v>547</v>
      </c>
      <c r="B12171" s="389" t="s">
        <v>517</v>
      </c>
      <c r="C12171" s="389">
        <v>2.5111766719999999</v>
      </c>
      <c r="D12171" s="389" t="s">
        <v>673</v>
      </c>
      <c r="E12171" s="389" t="s">
        <v>648</v>
      </c>
      <c r="F12171" s="389" t="s">
        <v>651</v>
      </c>
      <c r="G12171" s="389" t="s">
        <v>649</v>
      </c>
    </row>
    <row r="12172" spans="1:7">
      <c r="A12172" s="389" t="s">
        <v>547</v>
      </c>
      <c r="B12172" s="389" t="s">
        <v>517</v>
      </c>
      <c r="C12172" s="389">
        <v>2.5111766719999999</v>
      </c>
      <c r="D12172" s="389" t="s">
        <v>673</v>
      </c>
      <c r="E12172" s="389" t="s">
        <v>648</v>
      </c>
      <c r="F12172" s="389" t="s">
        <v>651</v>
      </c>
      <c r="G12172" s="389" t="s">
        <v>649</v>
      </c>
    </row>
    <row r="12173" spans="1:7">
      <c r="A12173" s="389" t="s">
        <v>550</v>
      </c>
      <c r="B12173" s="389" t="s">
        <v>517</v>
      </c>
      <c r="C12173" s="389">
        <v>4.1722300401599997</v>
      </c>
      <c r="D12173" s="389" t="s">
        <v>673</v>
      </c>
      <c r="E12173" s="389" t="s">
        <v>648</v>
      </c>
      <c r="F12173" s="389" t="s">
        <v>651</v>
      </c>
      <c r="G12173" s="389" t="s">
        <v>649</v>
      </c>
    </row>
    <row r="12174" spans="1:7">
      <c r="A12174" s="389" t="s">
        <v>550</v>
      </c>
      <c r="B12174" s="389" t="s">
        <v>517</v>
      </c>
      <c r="C12174" s="389">
        <v>4.1722300401599997</v>
      </c>
      <c r="D12174" s="389" t="s">
        <v>673</v>
      </c>
      <c r="E12174" s="389" t="s">
        <v>648</v>
      </c>
      <c r="F12174" s="389" t="s">
        <v>651</v>
      </c>
      <c r="G12174" s="389" t="s">
        <v>649</v>
      </c>
    </row>
    <row r="12175" spans="1:7">
      <c r="A12175" s="389" t="s">
        <v>578</v>
      </c>
      <c r="B12175" s="389" t="s">
        <v>517</v>
      </c>
      <c r="C12175" s="389">
        <v>0.38128539130099998</v>
      </c>
      <c r="D12175" s="389" t="s">
        <v>673</v>
      </c>
      <c r="E12175" s="389" t="s">
        <v>648</v>
      </c>
      <c r="F12175" s="389" t="s">
        <v>651</v>
      </c>
      <c r="G12175" s="389" t="s">
        <v>649</v>
      </c>
    </row>
    <row r="12176" spans="1:7">
      <c r="A12176" s="389" t="s">
        <v>576</v>
      </c>
      <c r="B12176" s="389" t="s">
        <v>517</v>
      </c>
      <c r="C12176" s="389">
        <v>0.61837011892500005</v>
      </c>
      <c r="D12176" s="389" t="s">
        <v>673</v>
      </c>
      <c r="E12176" s="389" t="s">
        <v>648</v>
      </c>
      <c r="F12176" s="389" t="s">
        <v>651</v>
      </c>
      <c r="G12176" s="389" t="s">
        <v>649</v>
      </c>
    </row>
    <row r="12177" spans="1:7">
      <c r="A12177" s="389" t="s">
        <v>578</v>
      </c>
      <c r="B12177" s="389" t="s">
        <v>517</v>
      </c>
      <c r="C12177" s="389">
        <v>0.61837011892500005</v>
      </c>
      <c r="D12177" s="389" t="s">
        <v>673</v>
      </c>
      <c r="E12177" s="389" t="s">
        <v>648</v>
      </c>
      <c r="F12177" s="389" t="s">
        <v>651</v>
      </c>
      <c r="G12177" s="389" t="s">
        <v>649</v>
      </c>
    </row>
    <row r="12178" spans="1:7">
      <c r="A12178" s="389" t="s">
        <v>576</v>
      </c>
      <c r="B12178" s="389" t="s">
        <v>517</v>
      </c>
      <c r="C12178" s="389">
        <v>1.64865558201</v>
      </c>
      <c r="D12178" s="389" t="s">
        <v>673</v>
      </c>
      <c r="E12178" s="389" t="s">
        <v>648</v>
      </c>
      <c r="F12178" s="389" t="s">
        <v>651</v>
      </c>
      <c r="G12178" s="389" t="s">
        <v>649</v>
      </c>
    </row>
    <row r="12179" spans="1:7">
      <c r="A12179" s="389" t="s">
        <v>578</v>
      </c>
      <c r="B12179" s="389" t="s">
        <v>517</v>
      </c>
      <c r="C12179" s="389">
        <v>1.64865558201</v>
      </c>
      <c r="D12179" s="389" t="s">
        <v>673</v>
      </c>
      <c r="E12179" s="389" t="s">
        <v>648</v>
      </c>
      <c r="F12179" s="389" t="s">
        <v>651</v>
      </c>
      <c r="G12179" s="389" t="s">
        <v>649</v>
      </c>
    </row>
    <row r="12180" spans="1:7">
      <c r="A12180" s="389" t="s">
        <v>576</v>
      </c>
      <c r="B12180" s="389" t="s">
        <v>517</v>
      </c>
      <c r="C12180" s="389">
        <v>1.1073955928999999</v>
      </c>
      <c r="D12180" s="389" t="s">
        <v>673</v>
      </c>
      <c r="E12180" s="389" t="s">
        <v>648</v>
      </c>
      <c r="F12180" s="389" t="s">
        <v>651</v>
      </c>
      <c r="G12180" s="389" t="s">
        <v>649</v>
      </c>
    </row>
    <row r="12181" spans="1:7">
      <c r="A12181" s="389" t="s">
        <v>578</v>
      </c>
      <c r="B12181" s="389" t="s">
        <v>517</v>
      </c>
      <c r="C12181" s="389">
        <v>1.1073955928999999</v>
      </c>
      <c r="D12181" s="389" t="s">
        <v>673</v>
      </c>
      <c r="E12181" s="389" t="s">
        <v>648</v>
      </c>
      <c r="F12181" s="389" t="s">
        <v>651</v>
      </c>
      <c r="G12181" s="389" t="s">
        <v>649</v>
      </c>
    </row>
    <row r="12182" spans="1:7">
      <c r="A12182" s="389" t="s">
        <v>529</v>
      </c>
      <c r="B12182" s="389" t="s">
        <v>517</v>
      </c>
      <c r="C12182" s="389">
        <v>0.82291637423800001</v>
      </c>
      <c r="D12182" s="389" t="s">
        <v>673</v>
      </c>
      <c r="E12182" s="389" t="s">
        <v>648</v>
      </c>
      <c r="F12182" s="389" t="s">
        <v>651</v>
      </c>
      <c r="G12182" s="389" t="s">
        <v>649</v>
      </c>
    </row>
    <row r="12183" spans="1:7">
      <c r="A12183" s="389" t="s">
        <v>529</v>
      </c>
      <c r="B12183" s="389" t="s">
        <v>517</v>
      </c>
      <c r="C12183" s="389">
        <v>0.82291637423800001</v>
      </c>
      <c r="D12183" s="389" t="s">
        <v>673</v>
      </c>
      <c r="E12183" s="389" t="s">
        <v>648</v>
      </c>
      <c r="F12183" s="389" t="s">
        <v>651</v>
      </c>
      <c r="G12183" s="389" t="s">
        <v>649</v>
      </c>
    </row>
    <row r="12184" spans="1:7">
      <c r="A12184" s="389" t="s">
        <v>529</v>
      </c>
      <c r="B12184" s="389" t="s">
        <v>517</v>
      </c>
      <c r="C12184" s="389">
        <v>0.82291637423800001</v>
      </c>
      <c r="D12184" s="389" t="s">
        <v>673</v>
      </c>
      <c r="E12184" s="389" t="s">
        <v>648</v>
      </c>
      <c r="F12184" s="389" t="s">
        <v>651</v>
      </c>
      <c r="G12184" s="389" t="s">
        <v>649</v>
      </c>
    </row>
    <row r="12185" spans="1:7">
      <c r="A12185" s="389" t="s">
        <v>556</v>
      </c>
      <c r="B12185" s="389" t="s">
        <v>517</v>
      </c>
      <c r="C12185" s="389">
        <v>0.84186155159999998</v>
      </c>
      <c r="D12185" s="389" t="s">
        <v>673</v>
      </c>
      <c r="E12185" s="389" t="s">
        <v>648</v>
      </c>
      <c r="F12185" s="389" t="s">
        <v>651</v>
      </c>
      <c r="G12185" s="389" t="s">
        <v>649</v>
      </c>
    </row>
    <row r="12186" spans="1:7">
      <c r="A12186" s="389" t="s">
        <v>556</v>
      </c>
      <c r="B12186" s="389" t="s">
        <v>517</v>
      </c>
      <c r="C12186" s="389">
        <v>0.84186155159999998</v>
      </c>
      <c r="D12186" s="389" t="s">
        <v>673</v>
      </c>
      <c r="E12186" s="389" t="s">
        <v>648</v>
      </c>
      <c r="F12186" s="389" t="s">
        <v>651</v>
      </c>
      <c r="G12186" s="389" t="s">
        <v>649</v>
      </c>
    </row>
    <row r="12187" spans="1:7">
      <c r="A12187" s="389" t="s">
        <v>556</v>
      </c>
      <c r="B12187" s="389" t="s">
        <v>517</v>
      </c>
      <c r="C12187" s="389">
        <v>1.09269578107</v>
      </c>
      <c r="D12187" s="389" t="s">
        <v>673</v>
      </c>
      <c r="E12187" s="389" t="s">
        <v>648</v>
      </c>
      <c r="F12187" s="389" t="s">
        <v>651</v>
      </c>
      <c r="G12187" s="389" t="s">
        <v>649</v>
      </c>
    </row>
    <row r="12188" spans="1:7">
      <c r="A12188" s="389" t="s">
        <v>547</v>
      </c>
      <c r="B12188" s="389" t="s">
        <v>517</v>
      </c>
      <c r="C12188" s="389">
        <v>14.242895587</v>
      </c>
      <c r="D12188" s="389" t="s">
        <v>673</v>
      </c>
      <c r="E12188" s="389" t="s">
        <v>648</v>
      </c>
      <c r="F12188" s="389" t="s">
        <v>651</v>
      </c>
      <c r="G12188" s="389" t="s">
        <v>649</v>
      </c>
    </row>
    <row r="12189" spans="1:7">
      <c r="A12189" s="389" t="s">
        <v>547</v>
      </c>
      <c r="B12189" s="389" t="s">
        <v>517</v>
      </c>
      <c r="C12189" s="389">
        <v>14.242895587</v>
      </c>
      <c r="D12189" s="389" t="s">
        <v>673</v>
      </c>
      <c r="E12189" s="389" t="s">
        <v>648</v>
      </c>
      <c r="F12189" s="389" t="s">
        <v>651</v>
      </c>
      <c r="G12189" s="389" t="s">
        <v>649</v>
      </c>
    </row>
    <row r="12190" spans="1:7">
      <c r="A12190" s="389" t="s">
        <v>547</v>
      </c>
      <c r="B12190" s="389" t="s">
        <v>517</v>
      </c>
      <c r="C12190" s="389">
        <v>14.242895587</v>
      </c>
      <c r="D12190" s="389" t="s">
        <v>673</v>
      </c>
      <c r="E12190" s="389" t="s">
        <v>648</v>
      </c>
      <c r="F12190" s="389" t="s">
        <v>651</v>
      </c>
      <c r="G12190" s="389" t="s">
        <v>649</v>
      </c>
    </row>
    <row r="12191" spans="1:7">
      <c r="A12191" s="389" t="s">
        <v>547</v>
      </c>
      <c r="B12191" s="389" t="s">
        <v>517</v>
      </c>
      <c r="C12191" s="389">
        <v>14.242895587</v>
      </c>
      <c r="D12191" s="389" t="s">
        <v>673</v>
      </c>
      <c r="E12191" s="389" t="s">
        <v>648</v>
      </c>
      <c r="F12191" s="389" t="s">
        <v>651</v>
      </c>
      <c r="G12191" s="389" t="s">
        <v>649</v>
      </c>
    </row>
    <row r="12192" spans="1:7">
      <c r="A12192" s="389" t="s">
        <v>547</v>
      </c>
      <c r="B12192" s="389" t="s">
        <v>517</v>
      </c>
      <c r="C12192" s="389">
        <v>14.242895587</v>
      </c>
      <c r="D12192" s="389" t="s">
        <v>673</v>
      </c>
      <c r="E12192" s="389" t="s">
        <v>648</v>
      </c>
      <c r="F12192" s="389" t="s">
        <v>651</v>
      </c>
      <c r="G12192" s="389" t="s">
        <v>649</v>
      </c>
    </row>
    <row r="12193" spans="1:7">
      <c r="A12193" s="389" t="s">
        <v>547</v>
      </c>
      <c r="B12193" s="389" t="s">
        <v>517</v>
      </c>
      <c r="C12193" s="389">
        <v>14.242895587</v>
      </c>
      <c r="D12193" s="389" t="s">
        <v>673</v>
      </c>
      <c r="E12193" s="389" t="s">
        <v>648</v>
      </c>
      <c r="F12193" s="389" t="s">
        <v>651</v>
      </c>
      <c r="G12193" s="389" t="s">
        <v>649</v>
      </c>
    </row>
    <row r="12194" spans="1:7">
      <c r="A12194" s="389" t="s">
        <v>547</v>
      </c>
      <c r="B12194" s="389" t="s">
        <v>517</v>
      </c>
      <c r="C12194" s="389">
        <v>14.242895587</v>
      </c>
      <c r="D12194" s="389" t="s">
        <v>673</v>
      </c>
      <c r="E12194" s="389" t="s">
        <v>648</v>
      </c>
      <c r="F12194" s="389" t="s">
        <v>651</v>
      </c>
      <c r="G12194" s="389" t="s">
        <v>649</v>
      </c>
    </row>
    <row r="12195" spans="1:7">
      <c r="A12195" s="389" t="s">
        <v>550</v>
      </c>
      <c r="B12195" s="389" t="s">
        <v>517</v>
      </c>
      <c r="C12195" s="389">
        <v>14.242895587</v>
      </c>
      <c r="D12195" s="389" t="s">
        <v>673</v>
      </c>
      <c r="E12195" s="389" t="s">
        <v>648</v>
      </c>
      <c r="F12195" s="389" t="s">
        <v>651</v>
      </c>
      <c r="G12195" s="389" t="s">
        <v>649</v>
      </c>
    </row>
    <row r="12196" spans="1:7">
      <c r="A12196" s="389" t="s">
        <v>560</v>
      </c>
      <c r="B12196" s="389" t="s">
        <v>517</v>
      </c>
      <c r="C12196" s="389">
        <v>0.35535130948999999</v>
      </c>
      <c r="D12196" s="389" t="s">
        <v>673</v>
      </c>
      <c r="E12196" s="389" t="s">
        <v>648</v>
      </c>
      <c r="F12196" s="389" t="s">
        <v>651</v>
      </c>
      <c r="G12196" s="389" t="s">
        <v>649</v>
      </c>
    </row>
    <row r="12197" spans="1:7">
      <c r="A12197" s="389" t="s">
        <v>576</v>
      </c>
      <c r="B12197" s="389" t="s">
        <v>517</v>
      </c>
      <c r="C12197" s="389">
        <v>1.1778714458099999</v>
      </c>
      <c r="D12197" s="389" t="s">
        <v>673</v>
      </c>
      <c r="E12197" s="389" t="s">
        <v>648</v>
      </c>
      <c r="F12197" s="389" t="s">
        <v>651</v>
      </c>
      <c r="G12197" s="389" t="s">
        <v>649</v>
      </c>
    </row>
    <row r="12198" spans="1:7">
      <c r="A12198" s="389" t="s">
        <v>578</v>
      </c>
      <c r="B12198" s="389" t="s">
        <v>517</v>
      </c>
      <c r="C12198" s="389">
        <v>1.1778714458099999</v>
      </c>
      <c r="D12198" s="389" t="s">
        <v>673</v>
      </c>
      <c r="E12198" s="389" t="s">
        <v>648</v>
      </c>
      <c r="F12198" s="389" t="s">
        <v>651</v>
      </c>
      <c r="G12198" s="389" t="s">
        <v>649</v>
      </c>
    </row>
    <row r="12199" spans="1:7">
      <c r="A12199" s="389" t="s">
        <v>576</v>
      </c>
      <c r="B12199" s="389" t="s">
        <v>517</v>
      </c>
      <c r="C12199" s="389">
        <v>1.1133145099799999</v>
      </c>
      <c r="D12199" s="389" t="s">
        <v>673</v>
      </c>
      <c r="E12199" s="389" t="s">
        <v>648</v>
      </c>
      <c r="F12199" s="389" t="s">
        <v>651</v>
      </c>
      <c r="G12199" s="389" t="s">
        <v>649</v>
      </c>
    </row>
    <row r="12200" spans="1:7">
      <c r="A12200" s="389" t="s">
        <v>578</v>
      </c>
      <c r="B12200" s="389" t="s">
        <v>517</v>
      </c>
      <c r="C12200" s="389">
        <v>1.1133145099799999</v>
      </c>
      <c r="D12200" s="389" t="s">
        <v>673</v>
      </c>
      <c r="E12200" s="389" t="s">
        <v>648</v>
      </c>
      <c r="F12200" s="389" t="s">
        <v>651</v>
      </c>
      <c r="G12200" s="389" t="s">
        <v>649</v>
      </c>
    </row>
    <row r="12201" spans="1:7">
      <c r="A12201" s="389" t="s">
        <v>576</v>
      </c>
      <c r="B12201" s="389" t="s">
        <v>517</v>
      </c>
      <c r="C12201" s="389">
        <v>1.5389375305999999</v>
      </c>
      <c r="D12201" s="389" t="s">
        <v>673</v>
      </c>
      <c r="E12201" s="389" t="s">
        <v>648</v>
      </c>
      <c r="F12201" s="389" t="s">
        <v>651</v>
      </c>
      <c r="G12201" s="389" t="s">
        <v>649</v>
      </c>
    </row>
    <row r="12202" spans="1:7">
      <c r="A12202" s="389" t="s">
        <v>578</v>
      </c>
      <c r="B12202" s="389" t="s">
        <v>517</v>
      </c>
      <c r="C12202" s="389">
        <v>1.5389375305999999</v>
      </c>
      <c r="D12202" s="389" t="s">
        <v>673</v>
      </c>
      <c r="E12202" s="389" t="s">
        <v>648</v>
      </c>
      <c r="F12202" s="389" t="s">
        <v>651</v>
      </c>
      <c r="G12202" s="389" t="s">
        <v>649</v>
      </c>
    </row>
    <row r="12203" spans="1:7">
      <c r="A12203" s="389" t="s">
        <v>560</v>
      </c>
      <c r="B12203" s="389" t="s">
        <v>517</v>
      </c>
      <c r="C12203" s="389">
        <v>1.90341414774</v>
      </c>
      <c r="D12203" s="389" t="s">
        <v>673</v>
      </c>
      <c r="E12203" s="389" t="s">
        <v>648</v>
      </c>
      <c r="F12203" s="389" t="s">
        <v>651</v>
      </c>
      <c r="G12203" s="389" t="s">
        <v>649</v>
      </c>
    </row>
    <row r="12204" spans="1:7">
      <c r="A12204" s="389" t="s">
        <v>576</v>
      </c>
      <c r="B12204" s="389" t="s">
        <v>517</v>
      </c>
      <c r="C12204" s="389">
        <v>0.54020201945599999</v>
      </c>
      <c r="D12204" s="389" t="s">
        <v>673</v>
      </c>
      <c r="E12204" s="389" t="s">
        <v>648</v>
      </c>
      <c r="F12204" s="389" t="s">
        <v>651</v>
      </c>
      <c r="G12204" s="389" t="s">
        <v>649</v>
      </c>
    </row>
    <row r="12205" spans="1:7">
      <c r="A12205" s="389" t="s">
        <v>578</v>
      </c>
      <c r="B12205" s="389" t="s">
        <v>517</v>
      </c>
      <c r="C12205" s="389">
        <v>0.54020201945599999</v>
      </c>
      <c r="D12205" s="389" t="s">
        <v>673</v>
      </c>
      <c r="E12205" s="389" t="s">
        <v>648</v>
      </c>
      <c r="F12205" s="389" t="s">
        <v>651</v>
      </c>
      <c r="G12205" s="389" t="s">
        <v>649</v>
      </c>
    </row>
    <row r="12206" spans="1:7">
      <c r="A12206" s="389" t="s">
        <v>560</v>
      </c>
      <c r="B12206" s="389" t="s">
        <v>517</v>
      </c>
      <c r="C12206" s="389">
        <v>0.37397604378400001</v>
      </c>
      <c r="D12206" s="389" t="s">
        <v>673</v>
      </c>
      <c r="E12206" s="389" t="s">
        <v>648</v>
      </c>
      <c r="F12206" s="389" t="s">
        <v>651</v>
      </c>
      <c r="G12206" s="389" t="s">
        <v>649</v>
      </c>
    </row>
    <row r="12207" spans="1:7">
      <c r="A12207" s="389" t="s">
        <v>576</v>
      </c>
      <c r="B12207" s="389" t="s">
        <v>517</v>
      </c>
      <c r="C12207" s="389">
        <v>1.80061529978</v>
      </c>
      <c r="D12207" s="389" t="s">
        <v>673</v>
      </c>
      <c r="E12207" s="389" t="s">
        <v>648</v>
      </c>
      <c r="F12207" s="389" t="s">
        <v>651</v>
      </c>
      <c r="G12207" s="389" t="s">
        <v>649</v>
      </c>
    </row>
    <row r="12208" spans="1:7">
      <c r="A12208" s="389" t="s">
        <v>578</v>
      </c>
      <c r="B12208" s="389" t="s">
        <v>517</v>
      </c>
      <c r="C12208" s="389">
        <v>1.80061529978</v>
      </c>
      <c r="D12208" s="389" t="s">
        <v>673</v>
      </c>
      <c r="E12208" s="389" t="s">
        <v>648</v>
      </c>
      <c r="F12208" s="389" t="s">
        <v>651</v>
      </c>
      <c r="G12208" s="389" t="s">
        <v>649</v>
      </c>
    </row>
    <row r="12209" spans="1:7">
      <c r="A12209" s="389" t="s">
        <v>550</v>
      </c>
      <c r="B12209" s="389" t="s">
        <v>517</v>
      </c>
      <c r="C12209" s="389">
        <v>10.014238054</v>
      </c>
      <c r="D12209" s="389" t="s">
        <v>673</v>
      </c>
      <c r="E12209" s="389" t="s">
        <v>648</v>
      </c>
      <c r="F12209" s="389" t="s">
        <v>651</v>
      </c>
      <c r="G12209" s="389" t="s">
        <v>649</v>
      </c>
    </row>
    <row r="12210" spans="1:7">
      <c r="A12210" s="389" t="s">
        <v>550</v>
      </c>
      <c r="B12210" s="389" t="s">
        <v>517</v>
      </c>
      <c r="C12210" s="389">
        <v>10.014238054</v>
      </c>
      <c r="D12210" s="389" t="s">
        <v>673</v>
      </c>
      <c r="E12210" s="389" t="s">
        <v>648</v>
      </c>
      <c r="F12210" s="389" t="s">
        <v>651</v>
      </c>
      <c r="G12210" s="389" t="s">
        <v>649</v>
      </c>
    </row>
    <row r="12211" spans="1:7">
      <c r="A12211" s="389" t="s">
        <v>537</v>
      </c>
      <c r="B12211" s="389" t="s">
        <v>517</v>
      </c>
      <c r="C12211" s="389">
        <v>1.83481334093</v>
      </c>
      <c r="D12211" s="389" t="s">
        <v>673</v>
      </c>
      <c r="E12211" s="389" t="s">
        <v>648</v>
      </c>
      <c r="F12211" s="389" t="s">
        <v>651</v>
      </c>
      <c r="G12211" s="389" t="s">
        <v>649</v>
      </c>
    </row>
    <row r="12212" spans="1:7">
      <c r="A12212" s="389" t="s">
        <v>556</v>
      </c>
      <c r="B12212" s="389" t="s">
        <v>517</v>
      </c>
      <c r="C12212" s="389">
        <v>1.83481334093</v>
      </c>
      <c r="D12212" s="389" t="s">
        <v>673</v>
      </c>
      <c r="E12212" s="389" t="s">
        <v>648</v>
      </c>
      <c r="F12212" s="389" t="s">
        <v>651</v>
      </c>
      <c r="G12212" s="389" t="s">
        <v>649</v>
      </c>
    </row>
    <row r="12213" spans="1:7">
      <c r="A12213" s="389" t="s">
        <v>556</v>
      </c>
      <c r="B12213" s="389" t="s">
        <v>517</v>
      </c>
      <c r="C12213" s="389">
        <v>2.1488517706999999</v>
      </c>
      <c r="D12213" s="389" t="s">
        <v>673</v>
      </c>
      <c r="E12213" s="389" t="s">
        <v>648</v>
      </c>
      <c r="F12213" s="389" t="s">
        <v>651</v>
      </c>
      <c r="G12213" s="389" t="s">
        <v>649</v>
      </c>
    </row>
    <row r="12214" spans="1:7">
      <c r="A12214" s="389" t="s">
        <v>576</v>
      </c>
      <c r="B12214" s="389" t="s">
        <v>517</v>
      </c>
      <c r="C12214" s="389">
        <v>2.6631338850400001</v>
      </c>
      <c r="D12214" s="389" t="s">
        <v>673</v>
      </c>
      <c r="E12214" s="389" t="s">
        <v>648</v>
      </c>
      <c r="F12214" s="389" t="s">
        <v>651</v>
      </c>
      <c r="G12214" s="389" t="s">
        <v>649</v>
      </c>
    </row>
    <row r="12215" spans="1:7">
      <c r="A12215" s="389" t="s">
        <v>578</v>
      </c>
      <c r="B12215" s="389" t="s">
        <v>517</v>
      </c>
      <c r="C12215" s="389">
        <v>2.6631338850400001</v>
      </c>
      <c r="D12215" s="389" t="s">
        <v>673</v>
      </c>
      <c r="E12215" s="389" t="s">
        <v>648</v>
      </c>
      <c r="F12215" s="389" t="s">
        <v>651</v>
      </c>
      <c r="G12215" s="389" t="s">
        <v>649</v>
      </c>
    </row>
    <row r="12216" spans="1:7">
      <c r="A12216" s="389" t="s">
        <v>544</v>
      </c>
      <c r="B12216" s="389" t="s">
        <v>517</v>
      </c>
      <c r="C12216" s="389">
        <v>5.9597829642800004</v>
      </c>
      <c r="D12216" s="389" t="s">
        <v>673</v>
      </c>
      <c r="E12216" s="389" t="s">
        <v>648</v>
      </c>
      <c r="F12216" s="389" t="s">
        <v>651</v>
      </c>
      <c r="G12216" s="389" t="s">
        <v>649</v>
      </c>
    </row>
    <row r="12217" spans="1:7">
      <c r="A12217" s="389" t="s">
        <v>552</v>
      </c>
      <c r="B12217" s="389" t="s">
        <v>517</v>
      </c>
      <c r="C12217" s="389">
        <v>3.20774842352</v>
      </c>
      <c r="D12217" s="389" t="s">
        <v>673</v>
      </c>
      <c r="E12217" s="389" t="s">
        <v>648</v>
      </c>
      <c r="F12217" s="389" t="s">
        <v>651</v>
      </c>
      <c r="G12217" s="389" t="s">
        <v>649</v>
      </c>
    </row>
    <row r="12218" spans="1:7">
      <c r="A12218" s="389" t="s">
        <v>552</v>
      </c>
      <c r="B12218" s="389" t="s">
        <v>517</v>
      </c>
      <c r="C12218" s="389">
        <v>3.20774842352</v>
      </c>
      <c r="D12218" s="389" t="s">
        <v>673</v>
      </c>
      <c r="E12218" s="389" t="s">
        <v>648</v>
      </c>
      <c r="F12218" s="389" t="s">
        <v>651</v>
      </c>
      <c r="G12218" s="389" t="s">
        <v>649</v>
      </c>
    </row>
    <row r="12219" spans="1:7">
      <c r="A12219" s="389" t="s">
        <v>552</v>
      </c>
      <c r="B12219" s="389" t="s">
        <v>517</v>
      </c>
      <c r="C12219" s="389">
        <v>3.20774842352</v>
      </c>
      <c r="D12219" s="389" t="s">
        <v>673</v>
      </c>
      <c r="E12219" s="389" t="s">
        <v>648</v>
      </c>
      <c r="F12219" s="389" t="s">
        <v>651</v>
      </c>
      <c r="G12219" s="389" t="s">
        <v>649</v>
      </c>
    </row>
    <row r="12220" spans="1:7">
      <c r="A12220" s="389" t="s">
        <v>576</v>
      </c>
      <c r="B12220" s="389" t="s">
        <v>517</v>
      </c>
      <c r="C12220" s="389">
        <v>0.82233932645399999</v>
      </c>
      <c r="D12220" s="389" t="s">
        <v>673</v>
      </c>
      <c r="E12220" s="389" t="s">
        <v>648</v>
      </c>
      <c r="F12220" s="389" t="s">
        <v>651</v>
      </c>
      <c r="G12220" s="389" t="s">
        <v>649</v>
      </c>
    </row>
    <row r="12221" spans="1:7">
      <c r="A12221" s="389" t="s">
        <v>578</v>
      </c>
      <c r="B12221" s="389" t="s">
        <v>517</v>
      </c>
      <c r="C12221" s="389">
        <v>0.82233932645399999</v>
      </c>
      <c r="D12221" s="389" t="s">
        <v>673</v>
      </c>
      <c r="E12221" s="389" t="s">
        <v>648</v>
      </c>
      <c r="F12221" s="389" t="s">
        <v>651</v>
      </c>
      <c r="G12221" s="389" t="s">
        <v>649</v>
      </c>
    </row>
    <row r="12222" spans="1:7">
      <c r="A12222" s="389" t="s">
        <v>576</v>
      </c>
      <c r="B12222" s="389" t="s">
        <v>517</v>
      </c>
      <c r="C12222" s="389">
        <v>3.2037897064099998</v>
      </c>
      <c r="D12222" s="389" t="s">
        <v>673</v>
      </c>
      <c r="E12222" s="389" t="s">
        <v>648</v>
      </c>
      <c r="F12222" s="389" t="s">
        <v>651</v>
      </c>
      <c r="G12222" s="389" t="s">
        <v>649</v>
      </c>
    </row>
    <row r="12223" spans="1:7">
      <c r="A12223" s="389" t="s">
        <v>578</v>
      </c>
      <c r="B12223" s="389" t="s">
        <v>517</v>
      </c>
      <c r="C12223" s="389">
        <v>3.2037897064099998</v>
      </c>
      <c r="D12223" s="389" t="s">
        <v>673</v>
      </c>
      <c r="E12223" s="389" t="s">
        <v>648</v>
      </c>
      <c r="F12223" s="389" t="s">
        <v>651</v>
      </c>
      <c r="G12223" s="389" t="s">
        <v>649</v>
      </c>
    </row>
    <row r="12224" spans="1:7">
      <c r="A12224" s="389" t="s">
        <v>576</v>
      </c>
      <c r="B12224" s="389" t="s">
        <v>517</v>
      </c>
      <c r="C12224" s="389">
        <v>1.7251714311599999</v>
      </c>
      <c r="D12224" s="389" t="s">
        <v>673</v>
      </c>
      <c r="E12224" s="389" t="s">
        <v>648</v>
      </c>
      <c r="F12224" s="389" t="s">
        <v>651</v>
      </c>
      <c r="G12224" s="389" t="s">
        <v>649</v>
      </c>
    </row>
    <row r="12225" spans="1:7">
      <c r="A12225" s="389" t="s">
        <v>578</v>
      </c>
      <c r="B12225" s="389" t="s">
        <v>517</v>
      </c>
      <c r="C12225" s="389">
        <v>1.7251714311599999</v>
      </c>
      <c r="D12225" s="389" t="s">
        <v>673</v>
      </c>
      <c r="E12225" s="389" t="s">
        <v>648</v>
      </c>
      <c r="F12225" s="389" t="s">
        <v>651</v>
      </c>
      <c r="G12225" s="389" t="s">
        <v>649</v>
      </c>
    </row>
    <row r="12226" spans="1:7">
      <c r="A12226" s="389" t="s">
        <v>576</v>
      </c>
      <c r="B12226" s="389" t="s">
        <v>517</v>
      </c>
      <c r="C12226" s="389">
        <v>0.99368042964600001</v>
      </c>
      <c r="D12226" s="389" t="s">
        <v>673</v>
      </c>
      <c r="E12226" s="389" t="s">
        <v>648</v>
      </c>
      <c r="F12226" s="389" t="s">
        <v>651</v>
      </c>
      <c r="G12226" s="389" t="s">
        <v>649</v>
      </c>
    </row>
    <row r="12227" spans="1:7">
      <c r="A12227" s="389" t="s">
        <v>578</v>
      </c>
      <c r="B12227" s="389" t="s">
        <v>517</v>
      </c>
      <c r="C12227" s="389">
        <v>0.99368042964600001</v>
      </c>
      <c r="D12227" s="389" t="s">
        <v>673</v>
      </c>
      <c r="E12227" s="389" t="s">
        <v>648</v>
      </c>
      <c r="F12227" s="389" t="s">
        <v>651</v>
      </c>
      <c r="G12227" s="389" t="s">
        <v>649</v>
      </c>
    </row>
    <row r="12228" spans="1:7">
      <c r="A12228" s="389" t="s">
        <v>544</v>
      </c>
      <c r="B12228" s="389" t="s">
        <v>517</v>
      </c>
      <c r="C12228" s="389">
        <v>1.0536385339700001</v>
      </c>
      <c r="D12228" s="389" t="s">
        <v>673</v>
      </c>
      <c r="E12228" s="389" t="s">
        <v>648</v>
      </c>
      <c r="F12228" s="389" t="s">
        <v>651</v>
      </c>
      <c r="G12228" s="389" t="s">
        <v>649</v>
      </c>
    </row>
    <row r="12229" spans="1:7">
      <c r="A12229" s="389" t="s">
        <v>547</v>
      </c>
      <c r="B12229" s="389" t="s">
        <v>517</v>
      </c>
      <c r="C12229" s="389">
        <v>7.0986327035999999</v>
      </c>
      <c r="D12229" s="389" t="s">
        <v>673</v>
      </c>
      <c r="E12229" s="389" t="s">
        <v>648</v>
      </c>
      <c r="F12229" s="389" t="s">
        <v>651</v>
      </c>
      <c r="G12229" s="389" t="s">
        <v>649</v>
      </c>
    </row>
    <row r="12230" spans="1:7">
      <c r="A12230" s="389" t="s">
        <v>547</v>
      </c>
      <c r="B12230" s="389" t="s">
        <v>517</v>
      </c>
      <c r="C12230" s="389">
        <v>7.0986327035999999</v>
      </c>
      <c r="D12230" s="389" t="s">
        <v>673</v>
      </c>
      <c r="E12230" s="389" t="s">
        <v>648</v>
      </c>
      <c r="F12230" s="389" t="s">
        <v>651</v>
      </c>
      <c r="G12230" s="389" t="s">
        <v>649</v>
      </c>
    </row>
    <row r="12231" spans="1:7">
      <c r="A12231" s="389" t="s">
        <v>547</v>
      </c>
      <c r="B12231" s="389" t="s">
        <v>517</v>
      </c>
      <c r="C12231" s="389">
        <v>7.0986327035999999</v>
      </c>
      <c r="D12231" s="389" t="s">
        <v>673</v>
      </c>
      <c r="E12231" s="389" t="s">
        <v>648</v>
      </c>
      <c r="F12231" s="389" t="s">
        <v>651</v>
      </c>
      <c r="G12231" s="389" t="s">
        <v>649</v>
      </c>
    </row>
    <row r="12232" spans="1:7">
      <c r="A12232" s="389" t="s">
        <v>531</v>
      </c>
      <c r="B12232" s="389" t="s">
        <v>517</v>
      </c>
      <c r="C12232" s="389">
        <v>8.0769125266199904</v>
      </c>
      <c r="D12232" s="389" t="s">
        <v>673</v>
      </c>
      <c r="E12232" s="389" t="s">
        <v>648</v>
      </c>
      <c r="F12232" s="389" t="s">
        <v>651</v>
      </c>
      <c r="G12232" s="389" t="s">
        <v>649</v>
      </c>
    </row>
    <row r="12233" spans="1:7">
      <c r="A12233" s="389" t="s">
        <v>571</v>
      </c>
      <c r="B12233" s="389" t="s">
        <v>517</v>
      </c>
      <c r="C12233" s="389">
        <v>8.0769125266199904</v>
      </c>
      <c r="D12233" s="389" t="s">
        <v>673</v>
      </c>
      <c r="E12233" s="389" t="s">
        <v>648</v>
      </c>
      <c r="F12233" s="389" t="s">
        <v>651</v>
      </c>
      <c r="G12233" s="389" t="s">
        <v>649</v>
      </c>
    </row>
    <row r="12234" spans="1:7">
      <c r="A12234" s="389" t="s">
        <v>532</v>
      </c>
      <c r="B12234" s="389" t="s">
        <v>517</v>
      </c>
      <c r="C12234" s="389">
        <v>5.6416617895899996</v>
      </c>
      <c r="D12234" s="389" t="s">
        <v>673</v>
      </c>
      <c r="E12234" s="389" t="s">
        <v>648</v>
      </c>
      <c r="F12234" s="389" t="s">
        <v>651</v>
      </c>
      <c r="G12234" s="389" t="s">
        <v>649</v>
      </c>
    </row>
    <row r="12235" spans="1:7">
      <c r="A12235" s="389" t="s">
        <v>576</v>
      </c>
      <c r="B12235" s="389" t="s">
        <v>517</v>
      </c>
      <c r="C12235" s="389">
        <v>1.56199944065</v>
      </c>
      <c r="D12235" s="389" t="s">
        <v>673</v>
      </c>
      <c r="E12235" s="389" t="s">
        <v>648</v>
      </c>
      <c r="F12235" s="389" t="s">
        <v>651</v>
      </c>
      <c r="G12235" s="389" t="s">
        <v>649</v>
      </c>
    </row>
    <row r="12236" spans="1:7">
      <c r="A12236" s="389" t="s">
        <v>578</v>
      </c>
      <c r="B12236" s="389" t="s">
        <v>517</v>
      </c>
      <c r="C12236" s="389">
        <v>1.56199944065</v>
      </c>
      <c r="D12236" s="389" t="s">
        <v>673</v>
      </c>
      <c r="E12236" s="389" t="s">
        <v>648</v>
      </c>
      <c r="F12236" s="389" t="s">
        <v>651</v>
      </c>
      <c r="G12236" s="389" t="s">
        <v>649</v>
      </c>
    </row>
    <row r="12237" spans="1:7">
      <c r="A12237" s="389" t="s">
        <v>556</v>
      </c>
      <c r="B12237" s="389" t="s">
        <v>517</v>
      </c>
      <c r="C12237" s="389">
        <v>1.57221209223</v>
      </c>
      <c r="D12237" s="389" t="s">
        <v>673</v>
      </c>
      <c r="E12237" s="389" t="s">
        <v>648</v>
      </c>
      <c r="F12237" s="389" t="s">
        <v>651</v>
      </c>
      <c r="G12237" s="389" t="s">
        <v>649</v>
      </c>
    </row>
    <row r="12238" spans="1:7">
      <c r="A12238" s="389" t="s">
        <v>560</v>
      </c>
      <c r="B12238" s="389" t="s">
        <v>517</v>
      </c>
      <c r="C12238" s="389">
        <v>2.0779707139200001</v>
      </c>
      <c r="D12238" s="389" t="s">
        <v>673</v>
      </c>
      <c r="E12238" s="389" t="s">
        <v>648</v>
      </c>
      <c r="F12238" s="389" t="s">
        <v>651</v>
      </c>
      <c r="G12238" s="389" t="s">
        <v>649</v>
      </c>
    </row>
    <row r="12239" spans="1:7">
      <c r="A12239" s="389" t="s">
        <v>576</v>
      </c>
      <c r="B12239" s="389" t="s">
        <v>517</v>
      </c>
      <c r="C12239" s="389">
        <v>1.74103341811</v>
      </c>
      <c r="D12239" s="389" t="s">
        <v>673</v>
      </c>
      <c r="E12239" s="389" t="s">
        <v>648</v>
      </c>
      <c r="F12239" s="389" t="s">
        <v>651</v>
      </c>
      <c r="G12239" s="389" t="s">
        <v>649</v>
      </c>
    </row>
    <row r="12240" spans="1:7">
      <c r="A12240" s="389" t="s">
        <v>578</v>
      </c>
      <c r="B12240" s="389" t="s">
        <v>517</v>
      </c>
      <c r="C12240" s="389">
        <v>1.74103341811</v>
      </c>
      <c r="D12240" s="389" t="s">
        <v>673</v>
      </c>
      <c r="E12240" s="389" t="s">
        <v>648</v>
      </c>
      <c r="F12240" s="389" t="s">
        <v>651</v>
      </c>
      <c r="G12240" s="389" t="s">
        <v>649</v>
      </c>
    </row>
    <row r="12241" spans="1:7">
      <c r="A12241" s="389" t="s">
        <v>576</v>
      </c>
      <c r="B12241" s="389" t="s">
        <v>517</v>
      </c>
      <c r="C12241" s="389">
        <v>1.45563781253</v>
      </c>
      <c r="D12241" s="389" t="s">
        <v>673</v>
      </c>
      <c r="E12241" s="389" t="s">
        <v>648</v>
      </c>
      <c r="F12241" s="389" t="s">
        <v>651</v>
      </c>
      <c r="G12241" s="389" t="s">
        <v>649</v>
      </c>
    </row>
    <row r="12242" spans="1:7">
      <c r="A12242" s="389" t="s">
        <v>576</v>
      </c>
      <c r="B12242" s="389" t="s">
        <v>517</v>
      </c>
      <c r="C12242" s="389">
        <v>1.45563781253</v>
      </c>
      <c r="D12242" s="389" t="s">
        <v>673</v>
      </c>
      <c r="E12242" s="389" t="s">
        <v>648</v>
      </c>
      <c r="F12242" s="389" t="s">
        <v>651</v>
      </c>
      <c r="G12242" s="389" t="s">
        <v>649</v>
      </c>
    </row>
    <row r="12243" spans="1:7">
      <c r="A12243" s="389" t="s">
        <v>578</v>
      </c>
      <c r="B12243" s="389" t="s">
        <v>517</v>
      </c>
      <c r="C12243" s="389">
        <v>1.45563781253</v>
      </c>
      <c r="D12243" s="389" t="s">
        <v>673</v>
      </c>
      <c r="E12243" s="389" t="s">
        <v>648</v>
      </c>
      <c r="F12243" s="389" t="s">
        <v>651</v>
      </c>
      <c r="G12243" s="389" t="s">
        <v>649</v>
      </c>
    </row>
    <row r="12244" spans="1:7">
      <c r="A12244" s="389" t="s">
        <v>578</v>
      </c>
      <c r="B12244" s="389" t="s">
        <v>517</v>
      </c>
      <c r="C12244" s="389">
        <v>1.45563781253</v>
      </c>
      <c r="D12244" s="389" t="s">
        <v>673</v>
      </c>
      <c r="E12244" s="389" t="s">
        <v>648</v>
      </c>
      <c r="F12244" s="389" t="s">
        <v>651</v>
      </c>
      <c r="G12244" s="389" t="s">
        <v>649</v>
      </c>
    </row>
    <row r="12245" spans="1:7">
      <c r="A12245" s="389" t="s">
        <v>576</v>
      </c>
      <c r="B12245" s="389" t="s">
        <v>517</v>
      </c>
      <c r="C12245" s="389">
        <v>1.33736602355</v>
      </c>
      <c r="D12245" s="389" t="s">
        <v>673</v>
      </c>
      <c r="E12245" s="389" t="s">
        <v>648</v>
      </c>
      <c r="F12245" s="389" t="s">
        <v>651</v>
      </c>
      <c r="G12245" s="389" t="s">
        <v>649</v>
      </c>
    </row>
    <row r="12246" spans="1:7">
      <c r="A12246" s="389" t="s">
        <v>578</v>
      </c>
      <c r="B12246" s="389" t="s">
        <v>517</v>
      </c>
      <c r="C12246" s="389">
        <v>1.33736602355</v>
      </c>
      <c r="D12246" s="389" t="s">
        <v>673</v>
      </c>
      <c r="E12246" s="389" t="s">
        <v>648</v>
      </c>
      <c r="F12246" s="389" t="s">
        <v>651</v>
      </c>
      <c r="G12246" s="389" t="s">
        <v>649</v>
      </c>
    </row>
    <row r="12247" spans="1:7">
      <c r="A12247" s="389" t="s">
        <v>576</v>
      </c>
      <c r="B12247" s="389" t="s">
        <v>517</v>
      </c>
      <c r="C12247" s="389">
        <v>0.67165395758799995</v>
      </c>
      <c r="D12247" s="389" t="s">
        <v>673</v>
      </c>
      <c r="E12247" s="389" t="s">
        <v>648</v>
      </c>
      <c r="F12247" s="389" t="s">
        <v>651</v>
      </c>
      <c r="G12247" s="389" t="s">
        <v>649</v>
      </c>
    </row>
    <row r="12248" spans="1:7">
      <c r="A12248" s="389" t="s">
        <v>578</v>
      </c>
      <c r="B12248" s="389" t="s">
        <v>517</v>
      </c>
      <c r="C12248" s="389">
        <v>0.67165395758799995</v>
      </c>
      <c r="D12248" s="389" t="s">
        <v>673</v>
      </c>
      <c r="E12248" s="389" t="s">
        <v>648</v>
      </c>
      <c r="F12248" s="389" t="s">
        <v>651</v>
      </c>
      <c r="G12248" s="389" t="s">
        <v>649</v>
      </c>
    </row>
    <row r="12249" spans="1:7">
      <c r="A12249" s="389" t="s">
        <v>560</v>
      </c>
      <c r="B12249" s="389" t="s">
        <v>517</v>
      </c>
      <c r="C12249" s="389">
        <v>1.15769967904</v>
      </c>
      <c r="D12249" s="389" t="s">
        <v>673</v>
      </c>
      <c r="E12249" s="389" t="s">
        <v>648</v>
      </c>
      <c r="F12249" s="389" t="s">
        <v>651</v>
      </c>
      <c r="G12249" s="389" t="s">
        <v>649</v>
      </c>
    </row>
    <row r="12250" spans="1:7">
      <c r="A12250" s="389" t="s">
        <v>548</v>
      </c>
      <c r="B12250" s="389" t="s">
        <v>517</v>
      </c>
      <c r="C12250" s="389">
        <v>3.0363671239199999</v>
      </c>
      <c r="D12250" s="389" t="s">
        <v>673</v>
      </c>
      <c r="E12250" s="389" t="s">
        <v>648</v>
      </c>
      <c r="F12250" s="389" t="s">
        <v>651</v>
      </c>
      <c r="G12250" s="389" t="s">
        <v>649</v>
      </c>
    </row>
    <row r="12251" spans="1:7">
      <c r="A12251" s="389" t="s">
        <v>553</v>
      </c>
      <c r="B12251" s="389" t="s">
        <v>517</v>
      </c>
      <c r="C12251" s="389">
        <v>3.4602460227399998</v>
      </c>
      <c r="D12251" s="389" t="s">
        <v>673</v>
      </c>
      <c r="E12251" s="389" t="s">
        <v>648</v>
      </c>
      <c r="F12251" s="389" t="s">
        <v>651</v>
      </c>
      <c r="G12251" s="389" t="s">
        <v>649</v>
      </c>
    </row>
    <row r="12252" spans="1:7">
      <c r="A12252" s="389" t="s">
        <v>553</v>
      </c>
      <c r="B12252" s="389" t="s">
        <v>517</v>
      </c>
      <c r="C12252" s="389">
        <v>3.4602460227399998</v>
      </c>
      <c r="D12252" s="389" t="s">
        <v>673</v>
      </c>
      <c r="E12252" s="389" t="s">
        <v>648</v>
      </c>
      <c r="F12252" s="389" t="s">
        <v>651</v>
      </c>
      <c r="G12252" s="389" t="s">
        <v>649</v>
      </c>
    </row>
    <row r="12253" spans="1:7">
      <c r="A12253" s="389" t="s">
        <v>553</v>
      </c>
      <c r="B12253" s="389" t="s">
        <v>517</v>
      </c>
      <c r="C12253" s="389">
        <v>3.4602460227399998</v>
      </c>
      <c r="D12253" s="389" t="s">
        <v>673</v>
      </c>
      <c r="E12253" s="389" t="s">
        <v>648</v>
      </c>
      <c r="F12253" s="389" t="s">
        <v>651</v>
      </c>
      <c r="G12253" s="389" t="s">
        <v>649</v>
      </c>
    </row>
    <row r="12254" spans="1:7">
      <c r="A12254" s="389" t="s">
        <v>576</v>
      </c>
      <c r="B12254" s="389" t="s">
        <v>517</v>
      </c>
      <c r="C12254" s="389">
        <v>2.2262359533599998</v>
      </c>
      <c r="D12254" s="389" t="s">
        <v>673</v>
      </c>
      <c r="E12254" s="389" t="s">
        <v>648</v>
      </c>
      <c r="F12254" s="389" t="s">
        <v>651</v>
      </c>
      <c r="G12254" s="389" t="s">
        <v>649</v>
      </c>
    </row>
    <row r="12255" spans="1:7">
      <c r="A12255" s="389" t="s">
        <v>578</v>
      </c>
      <c r="B12255" s="389" t="s">
        <v>517</v>
      </c>
      <c r="C12255" s="389">
        <v>2.2262359533599998</v>
      </c>
      <c r="D12255" s="389" t="s">
        <v>673</v>
      </c>
      <c r="E12255" s="389" t="s">
        <v>648</v>
      </c>
      <c r="F12255" s="389" t="s">
        <v>651</v>
      </c>
      <c r="G12255" s="389" t="s">
        <v>649</v>
      </c>
    </row>
    <row r="12256" spans="1:7">
      <c r="A12256" s="389" t="s">
        <v>576</v>
      </c>
      <c r="B12256" s="389" t="s">
        <v>517</v>
      </c>
      <c r="C12256" s="389">
        <v>2.1776594894399999</v>
      </c>
      <c r="D12256" s="389" t="s">
        <v>673</v>
      </c>
      <c r="E12256" s="389" t="s">
        <v>648</v>
      </c>
      <c r="F12256" s="389" t="s">
        <v>651</v>
      </c>
      <c r="G12256" s="389" t="s">
        <v>649</v>
      </c>
    </row>
    <row r="12257" spans="1:7">
      <c r="A12257" s="389" t="s">
        <v>578</v>
      </c>
      <c r="B12257" s="389" t="s">
        <v>517</v>
      </c>
      <c r="C12257" s="389">
        <v>2.1776594894399999</v>
      </c>
      <c r="D12257" s="389" t="s">
        <v>673</v>
      </c>
      <c r="E12257" s="389" t="s">
        <v>648</v>
      </c>
      <c r="F12257" s="389" t="s">
        <v>651</v>
      </c>
      <c r="G12257" s="389" t="s">
        <v>649</v>
      </c>
    </row>
    <row r="12258" spans="1:7">
      <c r="A12258" s="389" t="s">
        <v>543</v>
      </c>
      <c r="B12258" s="389" t="s">
        <v>517</v>
      </c>
      <c r="C12258" s="389">
        <v>0.219577773965</v>
      </c>
      <c r="D12258" s="389" t="s">
        <v>673</v>
      </c>
      <c r="E12258" s="389" t="s">
        <v>648</v>
      </c>
      <c r="F12258" s="389" t="s">
        <v>651</v>
      </c>
      <c r="G12258" s="389" t="s">
        <v>649</v>
      </c>
    </row>
    <row r="12259" spans="1:7">
      <c r="A12259" s="389" t="s">
        <v>576</v>
      </c>
      <c r="B12259" s="389" t="s">
        <v>517</v>
      </c>
      <c r="C12259" s="389">
        <v>1.28468266155</v>
      </c>
      <c r="D12259" s="389" t="s">
        <v>673</v>
      </c>
      <c r="E12259" s="389" t="s">
        <v>648</v>
      </c>
      <c r="F12259" s="389" t="s">
        <v>651</v>
      </c>
      <c r="G12259" s="389" t="s">
        <v>649</v>
      </c>
    </row>
    <row r="12260" spans="1:7">
      <c r="A12260" s="389" t="s">
        <v>578</v>
      </c>
      <c r="B12260" s="389" t="s">
        <v>517</v>
      </c>
      <c r="C12260" s="389">
        <v>1.28468266155</v>
      </c>
      <c r="D12260" s="389" t="s">
        <v>673</v>
      </c>
      <c r="E12260" s="389" t="s">
        <v>648</v>
      </c>
      <c r="F12260" s="389" t="s">
        <v>651</v>
      </c>
      <c r="G12260" s="389" t="s">
        <v>649</v>
      </c>
    </row>
    <row r="12261" spans="1:7">
      <c r="A12261" s="389" t="s">
        <v>550</v>
      </c>
      <c r="B12261" s="389" t="s">
        <v>517</v>
      </c>
      <c r="C12261" s="389">
        <v>2.1792718062200001</v>
      </c>
      <c r="D12261" s="389" t="s">
        <v>673</v>
      </c>
      <c r="E12261" s="389" t="s">
        <v>648</v>
      </c>
      <c r="F12261" s="389" t="s">
        <v>651</v>
      </c>
      <c r="G12261" s="389" t="s">
        <v>649</v>
      </c>
    </row>
    <row r="12262" spans="1:7">
      <c r="A12262" s="389" t="s">
        <v>576</v>
      </c>
      <c r="B12262" s="389" t="s">
        <v>517</v>
      </c>
      <c r="C12262" s="389">
        <v>0.38646493585199998</v>
      </c>
      <c r="D12262" s="389" t="s">
        <v>673</v>
      </c>
      <c r="E12262" s="389" t="s">
        <v>648</v>
      </c>
      <c r="F12262" s="389" t="s">
        <v>651</v>
      </c>
      <c r="G12262" s="389" t="s">
        <v>649</v>
      </c>
    </row>
    <row r="12263" spans="1:7">
      <c r="A12263" s="389" t="s">
        <v>578</v>
      </c>
      <c r="B12263" s="389" t="s">
        <v>517</v>
      </c>
      <c r="C12263" s="389">
        <v>0.38646493585199998</v>
      </c>
      <c r="D12263" s="389" t="s">
        <v>673</v>
      </c>
      <c r="E12263" s="389" t="s">
        <v>648</v>
      </c>
      <c r="F12263" s="389" t="s">
        <v>651</v>
      </c>
      <c r="G12263" s="389" t="s">
        <v>649</v>
      </c>
    </row>
    <row r="12264" spans="1:7">
      <c r="A12264" s="389" t="s">
        <v>547</v>
      </c>
      <c r="B12264" s="389" t="s">
        <v>517</v>
      </c>
      <c r="C12264" s="389">
        <v>9.9666374158799904</v>
      </c>
      <c r="D12264" s="389" t="s">
        <v>673</v>
      </c>
      <c r="E12264" s="389" t="s">
        <v>648</v>
      </c>
      <c r="F12264" s="389" t="s">
        <v>651</v>
      </c>
      <c r="G12264" s="389" t="s">
        <v>649</v>
      </c>
    </row>
    <row r="12265" spans="1:7">
      <c r="A12265" s="389" t="s">
        <v>547</v>
      </c>
      <c r="B12265" s="389" t="s">
        <v>517</v>
      </c>
      <c r="C12265" s="389">
        <v>9.9666374158799904</v>
      </c>
      <c r="D12265" s="389" t="s">
        <v>673</v>
      </c>
      <c r="E12265" s="389" t="s">
        <v>648</v>
      </c>
      <c r="F12265" s="389" t="s">
        <v>651</v>
      </c>
      <c r="G12265" s="389" t="s">
        <v>649</v>
      </c>
    </row>
    <row r="12266" spans="1:7">
      <c r="A12266" s="389" t="s">
        <v>547</v>
      </c>
      <c r="B12266" s="389" t="s">
        <v>517</v>
      </c>
      <c r="C12266" s="389">
        <v>9.9666374158799904</v>
      </c>
      <c r="D12266" s="389" t="s">
        <v>673</v>
      </c>
      <c r="E12266" s="389" t="s">
        <v>648</v>
      </c>
      <c r="F12266" s="389" t="s">
        <v>651</v>
      </c>
      <c r="G12266" s="389" t="s">
        <v>649</v>
      </c>
    </row>
    <row r="12267" spans="1:7">
      <c r="A12267" s="389" t="s">
        <v>550</v>
      </c>
      <c r="B12267" s="389" t="s">
        <v>517</v>
      </c>
      <c r="C12267" s="389">
        <v>9.9666374158799904</v>
      </c>
      <c r="D12267" s="389" t="s">
        <v>673</v>
      </c>
      <c r="E12267" s="389" t="s">
        <v>648</v>
      </c>
      <c r="F12267" s="389" t="s">
        <v>651</v>
      </c>
      <c r="G12267" s="389" t="s">
        <v>649</v>
      </c>
    </row>
    <row r="12268" spans="1:7">
      <c r="A12268" s="389" t="s">
        <v>576</v>
      </c>
      <c r="B12268" s="389" t="s">
        <v>517</v>
      </c>
      <c r="C12268" s="389">
        <v>1.08893303585</v>
      </c>
      <c r="D12268" s="389" t="s">
        <v>673</v>
      </c>
      <c r="E12268" s="389" t="s">
        <v>648</v>
      </c>
      <c r="F12268" s="389" t="s">
        <v>651</v>
      </c>
      <c r="G12268" s="389" t="s">
        <v>649</v>
      </c>
    </row>
    <row r="12269" spans="1:7">
      <c r="A12269" s="389" t="s">
        <v>578</v>
      </c>
      <c r="B12269" s="389" t="s">
        <v>517</v>
      </c>
      <c r="C12269" s="389">
        <v>1.08893303585</v>
      </c>
      <c r="D12269" s="389" t="s">
        <v>673</v>
      </c>
      <c r="E12269" s="389" t="s">
        <v>648</v>
      </c>
      <c r="F12269" s="389" t="s">
        <v>651</v>
      </c>
      <c r="G12269" s="389" t="s">
        <v>649</v>
      </c>
    </row>
    <row r="12270" spans="1:7">
      <c r="A12270" s="389" t="s">
        <v>576</v>
      </c>
      <c r="B12270" s="389" t="s">
        <v>517</v>
      </c>
      <c r="C12270" s="389">
        <v>1.1526261600200001</v>
      </c>
      <c r="D12270" s="389" t="s">
        <v>673</v>
      </c>
      <c r="E12270" s="389" t="s">
        <v>648</v>
      </c>
      <c r="F12270" s="389" t="s">
        <v>651</v>
      </c>
      <c r="G12270" s="389" t="s">
        <v>649</v>
      </c>
    </row>
    <row r="12271" spans="1:7">
      <c r="A12271" s="389" t="s">
        <v>578</v>
      </c>
      <c r="B12271" s="389" t="s">
        <v>517</v>
      </c>
      <c r="C12271" s="389">
        <v>1.1526261600200001</v>
      </c>
      <c r="D12271" s="389" t="s">
        <v>673</v>
      </c>
      <c r="E12271" s="389" t="s">
        <v>648</v>
      </c>
      <c r="F12271" s="389" t="s">
        <v>651</v>
      </c>
      <c r="G12271" s="389" t="s">
        <v>649</v>
      </c>
    </row>
    <row r="12272" spans="1:7">
      <c r="A12272" s="389" t="s">
        <v>542</v>
      </c>
      <c r="B12272" s="389" t="s">
        <v>517</v>
      </c>
      <c r="C12272" s="389">
        <v>2.6713617005299999</v>
      </c>
      <c r="D12272" s="389" t="s">
        <v>673</v>
      </c>
      <c r="E12272" s="389" t="s">
        <v>648</v>
      </c>
      <c r="F12272" s="389" t="s">
        <v>651</v>
      </c>
      <c r="G12272" s="389" t="s">
        <v>649</v>
      </c>
    </row>
    <row r="12273" spans="1:7">
      <c r="A12273" s="389" t="s">
        <v>542</v>
      </c>
      <c r="B12273" s="389" t="s">
        <v>517</v>
      </c>
      <c r="C12273" s="389">
        <v>2.6713617005299999</v>
      </c>
      <c r="D12273" s="389" t="s">
        <v>673</v>
      </c>
      <c r="E12273" s="389" t="s">
        <v>648</v>
      </c>
      <c r="F12273" s="389" t="s">
        <v>651</v>
      </c>
      <c r="G12273" s="389" t="s">
        <v>649</v>
      </c>
    </row>
    <row r="12274" spans="1:7">
      <c r="A12274" s="389" t="s">
        <v>531</v>
      </c>
      <c r="B12274" s="389" t="s">
        <v>517</v>
      </c>
      <c r="C12274" s="389">
        <v>12.0941967607999</v>
      </c>
      <c r="D12274" s="389" t="s">
        <v>673</v>
      </c>
      <c r="E12274" s="389" t="s">
        <v>648</v>
      </c>
      <c r="F12274" s="389" t="s">
        <v>651</v>
      </c>
      <c r="G12274" s="389" t="s">
        <v>649</v>
      </c>
    </row>
    <row r="12275" spans="1:7">
      <c r="A12275" s="389" t="s">
        <v>531</v>
      </c>
      <c r="B12275" s="389" t="s">
        <v>517</v>
      </c>
      <c r="C12275" s="389">
        <v>12.0941967607999</v>
      </c>
      <c r="D12275" s="389" t="s">
        <v>673</v>
      </c>
      <c r="E12275" s="389" t="s">
        <v>648</v>
      </c>
      <c r="F12275" s="389" t="s">
        <v>651</v>
      </c>
      <c r="G12275" s="389" t="s">
        <v>649</v>
      </c>
    </row>
    <row r="12276" spans="1:7">
      <c r="A12276" s="389" t="s">
        <v>531</v>
      </c>
      <c r="B12276" s="389" t="s">
        <v>517</v>
      </c>
      <c r="C12276" s="389">
        <v>12.0941967607999</v>
      </c>
      <c r="D12276" s="389" t="s">
        <v>673</v>
      </c>
      <c r="E12276" s="389" t="s">
        <v>648</v>
      </c>
      <c r="F12276" s="389" t="s">
        <v>651</v>
      </c>
      <c r="G12276" s="389" t="s">
        <v>649</v>
      </c>
    </row>
    <row r="12277" spans="1:7">
      <c r="A12277" s="389" t="s">
        <v>531</v>
      </c>
      <c r="B12277" s="389" t="s">
        <v>517</v>
      </c>
      <c r="C12277" s="389">
        <v>12.0941967607999</v>
      </c>
      <c r="D12277" s="389" t="s">
        <v>673</v>
      </c>
      <c r="E12277" s="389" t="s">
        <v>648</v>
      </c>
      <c r="F12277" s="389" t="s">
        <v>651</v>
      </c>
      <c r="G12277" s="389" t="s">
        <v>649</v>
      </c>
    </row>
    <row r="12278" spans="1:7">
      <c r="A12278" s="389" t="s">
        <v>531</v>
      </c>
      <c r="B12278" s="389" t="s">
        <v>517</v>
      </c>
      <c r="C12278" s="389">
        <v>12.0941967607999</v>
      </c>
      <c r="D12278" s="389" t="s">
        <v>673</v>
      </c>
      <c r="E12278" s="389" t="s">
        <v>648</v>
      </c>
      <c r="F12278" s="389" t="s">
        <v>651</v>
      </c>
      <c r="G12278" s="389" t="s">
        <v>649</v>
      </c>
    </row>
    <row r="12279" spans="1:7">
      <c r="A12279" s="389" t="s">
        <v>560</v>
      </c>
      <c r="B12279" s="389" t="s">
        <v>517</v>
      </c>
      <c r="C12279" s="389">
        <v>12.0941967607999</v>
      </c>
      <c r="D12279" s="389" t="s">
        <v>673</v>
      </c>
      <c r="E12279" s="389" t="s">
        <v>648</v>
      </c>
      <c r="F12279" s="389" t="s">
        <v>651</v>
      </c>
      <c r="G12279" s="389" t="s">
        <v>649</v>
      </c>
    </row>
    <row r="12280" spans="1:7">
      <c r="A12280" s="389" t="s">
        <v>556</v>
      </c>
      <c r="B12280" s="389" t="s">
        <v>517</v>
      </c>
      <c r="C12280" s="389">
        <v>2.5047560457600002</v>
      </c>
      <c r="D12280" s="389" t="s">
        <v>673</v>
      </c>
      <c r="E12280" s="389" t="s">
        <v>648</v>
      </c>
      <c r="F12280" s="389" t="s">
        <v>651</v>
      </c>
      <c r="G12280" s="389" t="s">
        <v>649</v>
      </c>
    </row>
    <row r="12281" spans="1:7">
      <c r="A12281" s="389" t="s">
        <v>560</v>
      </c>
      <c r="B12281" s="389" t="s">
        <v>517</v>
      </c>
      <c r="C12281" s="389">
        <v>2.5047560457600002</v>
      </c>
      <c r="D12281" s="389" t="s">
        <v>673</v>
      </c>
      <c r="E12281" s="389" t="s">
        <v>648</v>
      </c>
      <c r="F12281" s="389" t="s">
        <v>651</v>
      </c>
      <c r="G12281" s="389" t="s">
        <v>649</v>
      </c>
    </row>
    <row r="12282" spans="1:7">
      <c r="A12282" s="389" t="s">
        <v>543</v>
      </c>
      <c r="B12282" s="389" t="s">
        <v>517</v>
      </c>
      <c r="C12282" s="389">
        <v>0.26097551566900001</v>
      </c>
      <c r="D12282" s="389" t="s">
        <v>673</v>
      </c>
      <c r="E12282" s="389" t="s">
        <v>648</v>
      </c>
      <c r="F12282" s="389" t="s">
        <v>651</v>
      </c>
      <c r="G12282" s="389" t="s">
        <v>649</v>
      </c>
    </row>
    <row r="12283" spans="1:7">
      <c r="A12283" s="389" t="s">
        <v>577</v>
      </c>
      <c r="B12283" s="389" t="s">
        <v>517</v>
      </c>
      <c r="C12283" s="389">
        <v>1.55817549014</v>
      </c>
      <c r="D12283" s="389" t="s">
        <v>673</v>
      </c>
      <c r="E12283" s="389" t="s">
        <v>648</v>
      </c>
      <c r="F12283" s="389" t="s">
        <v>651</v>
      </c>
      <c r="G12283" s="389" t="s">
        <v>649</v>
      </c>
    </row>
    <row r="12284" spans="1:7">
      <c r="A12284" s="389" t="s">
        <v>550</v>
      </c>
      <c r="B12284" s="389" t="s">
        <v>517</v>
      </c>
      <c r="C12284" s="389">
        <v>3.2490186470500002</v>
      </c>
      <c r="D12284" s="389" t="s">
        <v>673</v>
      </c>
      <c r="E12284" s="389" t="s">
        <v>648</v>
      </c>
      <c r="F12284" s="389" t="s">
        <v>651</v>
      </c>
      <c r="G12284" s="389" t="s">
        <v>649</v>
      </c>
    </row>
    <row r="12285" spans="1:7">
      <c r="A12285" s="389" t="s">
        <v>576</v>
      </c>
      <c r="B12285" s="389" t="s">
        <v>517</v>
      </c>
      <c r="C12285" s="389">
        <v>0.82593806424600003</v>
      </c>
      <c r="D12285" s="389" t="s">
        <v>673</v>
      </c>
      <c r="E12285" s="389" t="s">
        <v>648</v>
      </c>
      <c r="F12285" s="389" t="s">
        <v>651</v>
      </c>
      <c r="G12285" s="389" t="s">
        <v>649</v>
      </c>
    </row>
    <row r="12286" spans="1:7">
      <c r="A12286" s="389" t="s">
        <v>578</v>
      </c>
      <c r="B12286" s="389" t="s">
        <v>517</v>
      </c>
      <c r="C12286" s="389">
        <v>0.82593806424600003</v>
      </c>
      <c r="D12286" s="389" t="s">
        <v>673</v>
      </c>
      <c r="E12286" s="389" t="s">
        <v>648</v>
      </c>
      <c r="F12286" s="389" t="s">
        <v>651</v>
      </c>
      <c r="G12286" s="389" t="s">
        <v>649</v>
      </c>
    </row>
    <row r="12287" spans="1:7">
      <c r="A12287" s="389" t="s">
        <v>576</v>
      </c>
      <c r="B12287" s="389" t="s">
        <v>517</v>
      </c>
      <c r="C12287" s="389">
        <v>2.2445524424899999</v>
      </c>
      <c r="D12287" s="389" t="s">
        <v>673</v>
      </c>
      <c r="E12287" s="389" t="s">
        <v>648</v>
      </c>
      <c r="F12287" s="389" t="s">
        <v>651</v>
      </c>
      <c r="G12287" s="389" t="s">
        <v>649</v>
      </c>
    </row>
    <row r="12288" spans="1:7">
      <c r="A12288" s="389" t="s">
        <v>578</v>
      </c>
      <c r="B12288" s="389" t="s">
        <v>517</v>
      </c>
      <c r="C12288" s="389">
        <v>2.2445524424899999</v>
      </c>
      <c r="D12288" s="389" t="s">
        <v>673</v>
      </c>
      <c r="E12288" s="389" t="s">
        <v>648</v>
      </c>
      <c r="F12288" s="389" t="s">
        <v>651</v>
      </c>
      <c r="G12288" s="389" t="s">
        <v>649</v>
      </c>
    </row>
    <row r="12289" spans="1:7">
      <c r="A12289" s="389" t="s">
        <v>576</v>
      </c>
      <c r="B12289" s="389" t="s">
        <v>517</v>
      </c>
      <c r="C12289" s="389">
        <v>0.37110912721099998</v>
      </c>
      <c r="D12289" s="389" t="s">
        <v>673</v>
      </c>
      <c r="E12289" s="389" t="s">
        <v>648</v>
      </c>
      <c r="F12289" s="389" t="s">
        <v>651</v>
      </c>
      <c r="G12289" s="389" t="s">
        <v>649</v>
      </c>
    </row>
    <row r="12290" spans="1:7">
      <c r="A12290" s="389" t="s">
        <v>578</v>
      </c>
      <c r="B12290" s="389" t="s">
        <v>517</v>
      </c>
      <c r="C12290" s="389">
        <v>0.37110912721099998</v>
      </c>
      <c r="D12290" s="389" t="s">
        <v>673</v>
      </c>
      <c r="E12290" s="389" t="s">
        <v>648</v>
      </c>
      <c r="F12290" s="389" t="s">
        <v>651</v>
      </c>
      <c r="G12290" s="389" t="s">
        <v>649</v>
      </c>
    </row>
    <row r="12291" spans="1:7">
      <c r="A12291" s="389" t="s">
        <v>576</v>
      </c>
      <c r="B12291" s="389" t="s">
        <v>517</v>
      </c>
      <c r="C12291" s="389">
        <v>2.0700845025899999</v>
      </c>
      <c r="D12291" s="389" t="s">
        <v>673</v>
      </c>
      <c r="E12291" s="389" t="s">
        <v>648</v>
      </c>
      <c r="F12291" s="389" t="s">
        <v>651</v>
      </c>
      <c r="G12291" s="389" t="s">
        <v>649</v>
      </c>
    </row>
    <row r="12292" spans="1:7">
      <c r="A12292" s="389" t="s">
        <v>578</v>
      </c>
      <c r="B12292" s="389" t="s">
        <v>517</v>
      </c>
      <c r="C12292" s="389">
        <v>2.0700845025899999</v>
      </c>
      <c r="D12292" s="389" t="s">
        <v>673</v>
      </c>
      <c r="E12292" s="389" t="s">
        <v>648</v>
      </c>
      <c r="F12292" s="389" t="s">
        <v>651</v>
      </c>
      <c r="G12292" s="389" t="s">
        <v>649</v>
      </c>
    </row>
    <row r="12293" spans="1:7">
      <c r="A12293" s="389" t="s">
        <v>576</v>
      </c>
      <c r="B12293" s="389" t="s">
        <v>517</v>
      </c>
      <c r="C12293" s="389">
        <v>1.4676177178400001</v>
      </c>
      <c r="D12293" s="389" t="s">
        <v>673</v>
      </c>
      <c r="E12293" s="389" t="s">
        <v>648</v>
      </c>
      <c r="F12293" s="389" t="s">
        <v>651</v>
      </c>
      <c r="G12293" s="389" t="s">
        <v>649</v>
      </c>
    </row>
    <row r="12294" spans="1:7">
      <c r="A12294" s="389" t="s">
        <v>578</v>
      </c>
      <c r="B12294" s="389" t="s">
        <v>517</v>
      </c>
      <c r="C12294" s="389">
        <v>1.4676177178400001</v>
      </c>
      <c r="D12294" s="389" t="s">
        <v>673</v>
      </c>
      <c r="E12294" s="389" t="s">
        <v>648</v>
      </c>
      <c r="F12294" s="389" t="s">
        <v>651</v>
      </c>
      <c r="G12294" s="389" t="s">
        <v>649</v>
      </c>
    </row>
    <row r="12295" spans="1:7">
      <c r="A12295" s="389" t="s">
        <v>578</v>
      </c>
      <c r="B12295" s="389" t="s">
        <v>517</v>
      </c>
      <c r="C12295" s="389">
        <v>1.4676177178400001</v>
      </c>
      <c r="D12295" s="389" t="s">
        <v>673</v>
      </c>
      <c r="E12295" s="389" t="s">
        <v>648</v>
      </c>
      <c r="F12295" s="389" t="s">
        <v>651</v>
      </c>
      <c r="G12295" s="389" t="s">
        <v>649</v>
      </c>
    </row>
    <row r="12296" spans="1:7">
      <c r="A12296" s="389" t="s">
        <v>543</v>
      </c>
      <c r="B12296" s="389" t="s">
        <v>517</v>
      </c>
      <c r="C12296" s="389">
        <v>0.51044630150000003</v>
      </c>
      <c r="D12296" s="389" t="s">
        <v>673</v>
      </c>
      <c r="E12296" s="389" t="s">
        <v>648</v>
      </c>
      <c r="F12296" s="389" t="s">
        <v>651</v>
      </c>
      <c r="G12296" s="389" t="s">
        <v>649</v>
      </c>
    </row>
    <row r="12297" spans="1:7">
      <c r="A12297" s="389" t="s">
        <v>560</v>
      </c>
      <c r="B12297" s="389" t="s">
        <v>517</v>
      </c>
      <c r="C12297" s="389">
        <v>1.01404350746</v>
      </c>
      <c r="D12297" s="389" t="s">
        <v>673</v>
      </c>
      <c r="E12297" s="389" t="s">
        <v>648</v>
      </c>
      <c r="F12297" s="389" t="s">
        <v>651</v>
      </c>
      <c r="G12297" s="389" t="s">
        <v>649</v>
      </c>
    </row>
    <row r="12298" spans="1:7">
      <c r="A12298" s="389" t="s">
        <v>576</v>
      </c>
      <c r="B12298" s="389" t="s">
        <v>517</v>
      </c>
      <c r="C12298" s="389">
        <v>1.97243593521</v>
      </c>
      <c r="D12298" s="389" t="s">
        <v>673</v>
      </c>
      <c r="E12298" s="389" t="s">
        <v>648</v>
      </c>
      <c r="F12298" s="389" t="s">
        <v>651</v>
      </c>
      <c r="G12298" s="389" t="s">
        <v>649</v>
      </c>
    </row>
    <row r="12299" spans="1:7">
      <c r="A12299" s="389" t="s">
        <v>578</v>
      </c>
      <c r="B12299" s="389" t="s">
        <v>517</v>
      </c>
      <c r="C12299" s="389">
        <v>1.97243593521</v>
      </c>
      <c r="D12299" s="389" t="s">
        <v>673</v>
      </c>
      <c r="E12299" s="389" t="s">
        <v>648</v>
      </c>
      <c r="F12299" s="389" t="s">
        <v>651</v>
      </c>
      <c r="G12299" s="389" t="s">
        <v>649</v>
      </c>
    </row>
    <row r="12300" spans="1:7">
      <c r="A12300" s="389" t="s">
        <v>576</v>
      </c>
      <c r="B12300" s="389" t="s">
        <v>517</v>
      </c>
      <c r="C12300" s="389">
        <v>1.33040882936</v>
      </c>
      <c r="D12300" s="389" t="s">
        <v>673</v>
      </c>
      <c r="E12300" s="389" t="s">
        <v>648</v>
      </c>
      <c r="F12300" s="389" t="s">
        <v>651</v>
      </c>
      <c r="G12300" s="389" t="s">
        <v>649</v>
      </c>
    </row>
    <row r="12301" spans="1:7">
      <c r="A12301" s="389" t="s">
        <v>578</v>
      </c>
      <c r="B12301" s="389" t="s">
        <v>517</v>
      </c>
      <c r="C12301" s="389">
        <v>1.33040882936</v>
      </c>
      <c r="D12301" s="389" t="s">
        <v>673</v>
      </c>
      <c r="E12301" s="389" t="s">
        <v>648</v>
      </c>
      <c r="F12301" s="389" t="s">
        <v>651</v>
      </c>
      <c r="G12301" s="389" t="s">
        <v>649</v>
      </c>
    </row>
    <row r="12302" spans="1:7">
      <c r="A12302" s="389" t="s">
        <v>525</v>
      </c>
      <c r="B12302" s="389" t="s">
        <v>517</v>
      </c>
      <c r="C12302" s="389">
        <v>2.9043325494699999</v>
      </c>
      <c r="D12302" s="389" t="s">
        <v>673</v>
      </c>
      <c r="E12302" s="389" t="s">
        <v>648</v>
      </c>
      <c r="F12302" s="389" t="s">
        <v>651</v>
      </c>
      <c r="G12302" s="389" t="s">
        <v>649</v>
      </c>
    </row>
    <row r="12303" spans="1:7">
      <c r="A12303" s="389" t="s">
        <v>556</v>
      </c>
      <c r="B12303" s="389" t="s">
        <v>517</v>
      </c>
      <c r="C12303" s="389">
        <v>2.50169641453</v>
      </c>
      <c r="D12303" s="389" t="s">
        <v>673</v>
      </c>
      <c r="E12303" s="389" t="s">
        <v>648</v>
      </c>
      <c r="F12303" s="389" t="s">
        <v>651</v>
      </c>
      <c r="G12303" s="389" t="s">
        <v>649</v>
      </c>
    </row>
    <row r="12304" spans="1:7">
      <c r="A12304" s="389" t="s">
        <v>576</v>
      </c>
      <c r="B12304" s="389" t="s">
        <v>517</v>
      </c>
      <c r="C12304" s="389">
        <v>0.21194056047500001</v>
      </c>
      <c r="D12304" s="389" t="s">
        <v>673</v>
      </c>
      <c r="E12304" s="389" t="s">
        <v>648</v>
      </c>
      <c r="F12304" s="389" t="s">
        <v>651</v>
      </c>
      <c r="G12304" s="389" t="s">
        <v>649</v>
      </c>
    </row>
    <row r="12305" spans="1:7">
      <c r="A12305" s="389" t="s">
        <v>578</v>
      </c>
      <c r="B12305" s="389" t="s">
        <v>517</v>
      </c>
      <c r="C12305" s="389">
        <v>0.21194056047500001</v>
      </c>
      <c r="D12305" s="389" t="s">
        <v>673</v>
      </c>
      <c r="E12305" s="389" t="s">
        <v>648</v>
      </c>
      <c r="F12305" s="389" t="s">
        <v>651</v>
      </c>
      <c r="G12305" s="389" t="s">
        <v>649</v>
      </c>
    </row>
    <row r="12306" spans="1:7">
      <c r="A12306" s="389" t="s">
        <v>576</v>
      </c>
      <c r="B12306" s="389" t="s">
        <v>517</v>
      </c>
      <c r="C12306" s="389">
        <v>5.1563877359000001</v>
      </c>
      <c r="D12306" s="389" t="s">
        <v>673</v>
      </c>
      <c r="E12306" s="389" t="s">
        <v>648</v>
      </c>
      <c r="F12306" s="389" t="s">
        <v>651</v>
      </c>
      <c r="G12306" s="389" t="s">
        <v>649</v>
      </c>
    </row>
    <row r="12307" spans="1:7">
      <c r="A12307" s="389" t="s">
        <v>576</v>
      </c>
      <c r="B12307" s="389" t="s">
        <v>517</v>
      </c>
      <c r="C12307" s="389">
        <v>5.1563877359000001</v>
      </c>
      <c r="D12307" s="389" t="s">
        <v>673</v>
      </c>
      <c r="E12307" s="389" t="s">
        <v>648</v>
      </c>
      <c r="F12307" s="389" t="s">
        <v>651</v>
      </c>
      <c r="G12307" s="389" t="s">
        <v>649</v>
      </c>
    </row>
    <row r="12308" spans="1:7">
      <c r="A12308" s="389" t="s">
        <v>576</v>
      </c>
      <c r="B12308" s="389" t="s">
        <v>517</v>
      </c>
      <c r="C12308" s="389">
        <v>5.1563877359000001</v>
      </c>
      <c r="D12308" s="389" t="s">
        <v>673</v>
      </c>
      <c r="E12308" s="389" t="s">
        <v>648</v>
      </c>
      <c r="F12308" s="389" t="s">
        <v>651</v>
      </c>
      <c r="G12308" s="389" t="s">
        <v>649</v>
      </c>
    </row>
    <row r="12309" spans="1:7">
      <c r="A12309" s="389" t="s">
        <v>578</v>
      </c>
      <c r="B12309" s="389" t="s">
        <v>517</v>
      </c>
      <c r="C12309" s="389">
        <v>5.1563877359000001</v>
      </c>
      <c r="D12309" s="389" t="s">
        <v>673</v>
      </c>
      <c r="E12309" s="389" t="s">
        <v>648</v>
      </c>
      <c r="F12309" s="389" t="s">
        <v>651</v>
      </c>
      <c r="G12309" s="389" t="s">
        <v>649</v>
      </c>
    </row>
    <row r="12310" spans="1:7">
      <c r="A12310" s="389" t="s">
        <v>578</v>
      </c>
      <c r="B12310" s="389" t="s">
        <v>517</v>
      </c>
      <c r="C12310" s="389">
        <v>5.1563877359000001</v>
      </c>
      <c r="D12310" s="389" t="s">
        <v>673</v>
      </c>
      <c r="E12310" s="389" t="s">
        <v>648</v>
      </c>
      <c r="F12310" s="389" t="s">
        <v>651</v>
      </c>
      <c r="G12310" s="389" t="s">
        <v>649</v>
      </c>
    </row>
    <row r="12311" spans="1:7">
      <c r="A12311" s="389" t="s">
        <v>578</v>
      </c>
      <c r="B12311" s="389" t="s">
        <v>517</v>
      </c>
      <c r="C12311" s="389">
        <v>5.1563877359000001</v>
      </c>
      <c r="D12311" s="389" t="s">
        <v>673</v>
      </c>
      <c r="E12311" s="389" t="s">
        <v>648</v>
      </c>
      <c r="F12311" s="389" t="s">
        <v>651</v>
      </c>
      <c r="G12311" s="389" t="s">
        <v>649</v>
      </c>
    </row>
    <row r="12312" spans="1:7">
      <c r="A12312" s="389" t="s">
        <v>550</v>
      </c>
      <c r="B12312" s="389" t="s">
        <v>517</v>
      </c>
      <c r="C12312" s="389">
        <v>1.02379950541</v>
      </c>
      <c r="D12312" s="389" t="s">
        <v>673</v>
      </c>
      <c r="E12312" s="389" t="s">
        <v>648</v>
      </c>
      <c r="F12312" s="389" t="s">
        <v>651</v>
      </c>
      <c r="G12312" s="389" t="s">
        <v>649</v>
      </c>
    </row>
    <row r="12313" spans="1:7">
      <c r="A12313" s="389" t="s">
        <v>576</v>
      </c>
      <c r="B12313" s="389" t="s">
        <v>517</v>
      </c>
      <c r="C12313" s="389">
        <v>1.0647191976499999</v>
      </c>
      <c r="D12313" s="389" t="s">
        <v>673</v>
      </c>
      <c r="E12313" s="389" t="s">
        <v>648</v>
      </c>
      <c r="F12313" s="389" t="s">
        <v>651</v>
      </c>
      <c r="G12313" s="389" t="s">
        <v>649</v>
      </c>
    </row>
    <row r="12314" spans="1:7">
      <c r="A12314" s="389" t="s">
        <v>578</v>
      </c>
      <c r="B12314" s="389" t="s">
        <v>517</v>
      </c>
      <c r="C12314" s="389">
        <v>1.0647191976499999</v>
      </c>
      <c r="D12314" s="389" t="s">
        <v>673</v>
      </c>
      <c r="E12314" s="389" t="s">
        <v>648</v>
      </c>
      <c r="F12314" s="389" t="s">
        <v>651</v>
      </c>
      <c r="G12314" s="389" t="s">
        <v>649</v>
      </c>
    </row>
    <row r="12315" spans="1:7">
      <c r="A12315" s="389" t="s">
        <v>564</v>
      </c>
      <c r="B12315" s="389" t="s">
        <v>517</v>
      </c>
      <c r="C12315" s="389">
        <v>5.2483657876000001</v>
      </c>
      <c r="D12315" s="389" t="s">
        <v>673</v>
      </c>
      <c r="E12315" s="389" t="s">
        <v>648</v>
      </c>
      <c r="F12315" s="389" t="s">
        <v>651</v>
      </c>
      <c r="G12315" s="389" t="s">
        <v>649</v>
      </c>
    </row>
    <row r="12316" spans="1:7">
      <c r="A12316" s="389" t="s">
        <v>564</v>
      </c>
      <c r="B12316" s="389" t="s">
        <v>517</v>
      </c>
      <c r="C12316" s="389">
        <v>5.2483657876000001</v>
      </c>
      <c r="D12316" s="389" t="s">
        <v>673</v>
      </c>
      <c r="E12316" s="389" t="s">
        <v>648</v>
      </c>
      <c r="F12316" s="389" t="s">
        <v>651</v>
      </c>
      <c r="G12316" s="389" t="s">
        <v>649</v>
      </c>
    </row>
    <row r="12317" spans="1:7">
      <c r="A12317" s="389" t="s">
        <v>576</v>
      </c>
      <c r="B12317" s="389" t="s">
        <v>517</v>
      </c>
      <c r="C12317" s="389">
        <v>0.24119793876500001</v>
      </c>
      <c r="D12317" s="389" t="s">
        <v>673</v>
      </c>
      <c r="E12317" s="389" t="s">
        <v>648</v>
      </c>
      <c r="F12317" s="389" t="s">
        <v>651</v>
      </c>
      <c r="G12317" s="389" t="s">
        <v>649</v>
      </c>
    </row>
    <row r="12318" spans="1:7">
      <c r="A12318" s="389" t="s">
        <v>578</v>
      </c>
      <c r="B12318" s="389" t="s">
        <v>517</v>
      </c>
      <c r="C12318" s="389">
        <v>0.24119793876500001</v>
      </c>
      <c r="D12318" s="389" t="s">
        <v>673</v>
      </c>
      <c r="E12318" s="389" t="s">
        <v>648</v>
      </c>
      <c r="F12318" s="389" t="s">
        <v>651</v>
      </c>
      <c r="G12318" s="389" t="s">
        <v>649</v>
      </c>
    </row>
    <row r="12319" spans="1:7">
      <c r="A12319" s="389" t="s">
        <v>544</v>
      </c>
      <c r="B12319" s="389" t="s">
        <v>517</v>
      </c>
      <c r="C12319" s="389">
        <v>2.66126417111</v>
      </c>
      <c r="D12319" s="389" t="s">
        <v>673</v>
      </c>
      <c r="E12319" s="389" t="s">
        <v>648</v>
      </c>
      <c r="F12319" s="389" t="s">
        <v>651</v>
      </c>
      <c r="G12319" s="389" t="s">
        <v>649</v>
      </c>
    </row>
    <row r="12320" spans="1:7">
      <c r="A12320" s="389" t="s">
        <v>544</v>
      </c>
      <c r="B12320" s="389" t="s">
        <v>517</v>
      </c>
      <c r="C12320" s="389">
        <v>3.7166243884100001</v>
      </c>
      <c r="D12320" s="389" t="s">
        <v>673</v>
      </c>
      <c r="E12320" s="389" t="s">
        <v>648</v>
      </c>
      <c r="F12320" s="389" t="s">
        <v>651</v>
      </c>
      <c r="G12320" s="389" t="s">
        <v>649</v>
      </c>
    </row>
    <row r="12321" spans="1:7">
      <c r="A12321" s="389" t="s">
        <v>576</v>
      </c>
      <c r="B12321" s="389" t="s">
        <v>517</v>
      </c>
      <c r="C12321" s="389">
        <v>1.0463331203199999</v>
      </c>
      <c r="D12321" s="389" t="s">
        <v>673</v>
      </c>
      <c r="E12321" s="389" t="s">
        <v>648</v>
      </c>
      <c r="F12321" s="389" t="s">
        <v>651</v>
      </c>
      <c r="G12321" s="389" t="s">
        <v>649</v>
      </c>
    </row>
    <row r="12322" spans="1:7">
      <c r="A12322" s="389" t="s">
        <v>578</v>
      </c>
      <c r="B12322" s="389" t="s">
        <v>517</v>
      </c>
      <c r="C12322" s="389">
        <v>1.0463331203199999</v>
      </c>
      <c r="D12322" s="389" t="s">
        <v>673</v>
      </c>
      <c r="E12322" s="389" t="s">
        <v>648</v>
      </c>
      <c r="F12322" s="389" t="s">
        <v>651</v>
      </c>
      <c r="G12322" s="389" t="s">
        <v>649</v>
      </c>
    </row>
    <row r="12323" spans="1:7">
      <c r="A12323" s="389" t="s">
        <v>543</v>
      </c>
      <c r="B12323" s="389" t="s">
        <v>517</v>
      </c>
      <c r="C12323" s="389">
        <v>0.25729399867899999</v>
      </c>
      <c r="D12323" s="389" t="s">
        <v>673</v>
      </c>
      <c r="E12323" s="389" t="s">
        <v>648</v>
      </c>
      <c r="F12323" s="389" t="s">
        <v>651</v>
      </c>
      <c r="G12323" s="389" t="s">
        <v>649</v>
      </c>
    </row>
    <row r="12324" spans="1:7">
      <c r="A12324" s="389" t="s">
        <v>547</v>
      </c>
      <c r="B12324" s="389" t="s">
        <v>517</v>
      </c>
      <c r="C12324" s="389">
        <v>5.6293371998400001</v>
      </c>
      <c r="D12324" s="389" t="s">
        <v>673</v>
      </c>
      <c r="E12324" s="389" t="s">
        <v>648</v>
      </c>
      <c r="F12324" s="389" t="s">
        <v>651</v>
      </c>
      <c r="G12324" s="389" t="s">
        <v>649</v>
      </c>
    </row>
    <row r="12325" spans="1:7">
      <c r="A12325" s="389" t="s">
        <v>547</v>
      </c>
      <c r="B12325" s="389" t="s">
        <v>517</v>
      </c>
      <c r="C12325" s="389">
        <v>5.6293371998400001</v>
      </c>
      <c r="D12325" s="389" t="s">
        <v>673</v>
      </c>
      <c r="E12325" s="389" t="s">
        <v>648</v>
      </c>
      <c r="F12325" s="389" t="s">
        <v>651</v>
      </c>
      <c r="G12325" s="389" t="s">
        <v>649</v>
      </c>
    </row>
    <row r="12326" spans="1:7">
      <c r="A12326" s="389" t="s">
        <v>547</v>
      </c>
      <c r="B12326" s="389" t="s">
        <v>517</v>
      </c>
      <c r="C12326" s="389">
        <v>5.6293371998400001</v>
      </c>
      <c r="D12326" s="389" t="s">
        <v>673</v>
      </c>
      <c r="E12326" s="389" t="s">
        <v>648</v>
      </c>
      <c r="F12326" s="389" t="s">
        <v>651</v>
      </c>
      <c r="G12326" s="389" t="s">
        <v>649</v>
      </c>
    </row>
    <row r="12327" spans="1:7">
      <c r="A12327" s="389" t="s">
        <v>550</v>
      </c>
      <c r="B12327" s="389" t="s">
        <v>517</v>
      </c>
      <c r="C12327" s="389">
        <v>5.6293371998400001</v>
      </c>
      <c r="D12327" s="389" t="s">
        <v>673</v>
      </c>
      <c r="E12327" s="389" t="s">
        <v>648</v>
      </c>
      <c r="F12327" s="389" t="s">
        <v>651</v>
      </c>
      <c r="G12327" s="389" t="s">
        <v>649</v>
      </c>
    </row>
    <row r="12328" spans="1:7">
      <c r="A12328" s="389" t="s">
        <v>550</v>
      </c>
      <c r="B12328" s="389" t="s">
        <v>517</v>
      </c>
      <c r="C12328" s="389">
        <v>5.6293371998400001</v>
      </c>
      <c r="D12328" s="389" t="s">
        <v>673</v>
      </c>
      <c r="E12328" s="389" t="s">
        <v>648</v>
      </c>
      <c r="F12328" s="389" t="s">
        <v>651</v>
      </c>
      <c r="G12328" s="389" t="s">
        <v>649</v>
      </c>
    </row>
    <row r="12329" spans="1:7">
      <c r="A12329" s="389" t="s">
        <v>576</v>
      </c>
      <c r="B12329" s="389" t="s">
        <v>517</v>
      </c>
      <c r="C12329" s="389">
        <v>0.241457592601</v>
      </c>
      <c r="D12329" s="389" t="s">
        <v>673</v>
      </c>
      <c r="E12329" s="389" t="s">
        <v>648</v>
      </c>
      <c r="F12329" s="389" t="s">
        <v>651</v>
      </c>
      <c r="G12329" s="389" t="s">
        <v>649</v>
      </c>
    </row>
    <row r="12330" spans="1:7">
      <c r="A12330" s="389" t="s">
        <v>578</v>
      </c>
      <c r="B12330" s="389" t="s">
        <v>517</v>
      </c>
      <c r="C12330" s="389">
        <v>0.241457592601</v>
      </c>
      <c r="D12330" s="389" t="s">
        <v>673</v>
      </c>
      <c r="E12330" s="389" t="s">
        <v>648</v>
      </c>
      <c r="F12330" s="389" t="s">
        <v>651</v>
      </c>
      <c r="G12330" s="389" t="s">
        <v>649</v>
      </c>
    </row>
    <row r="12331" spans="1:7">
      <c r="A12331" s="389" t="s">
        <v>550</v>
      </c>
      <c r="B12331" s="389" t="s">
        <v>517</v>
      </c>
      <c r="C12331" s="389">
        <v>2.2154893826099999</v>
      </c>
      <c r="D12331" s="389" t="s">
        <v>673</v>
      </c>
      <c r="E12331" s="389" t="s">
        <v>648</v>
      </c>
      <c r="F12331" s="389" t="s">
        <v>651</v>
      </c>
      <c r="G12331" s="389" t="s">
        <v>649</v>
      </c>
    </row>
    <row r="12332" spans="1:7">
      <c r="A12332" s="389" t="s">
        <v>550</v>
      </c>
      <c r="B12332" s="389" t="s">
        <v>517</v>
      </c>
      <c r="C12332" s="389">
        <v>2.2154893826099999</v>
      </c>
      <c r="D12332" s="389" t="s">
        <v>673</v>
      </c>
      <c r="E12332" s="389" t="s">
        <v>648</v>
      </c>
      <c r="F12332" s="389" t="s">
        <v>651</v>
      </c>
      <c r="G12332" s="389" t="s">
        <v>649</v>
      </c>
    </row>
    <row r="12333" spans="1:7">
      <c r="A12333" s="389" t="s">
        <v>550</v>
      </c>
      <c r="B12333" s="389" t="s">
        <v>517</v>
      </c>
      <c r="C12333" s="389">
        <v>2.2154893826099999</v>
      </c>
      <c r="D12333" s="389" t="s">
        <v>673</v>
      </c>
      <c r="E12333" s="389" t="s">
        <v>648</v>
      </c>
      <c r="F12333" s="389" t="s">
        <v>651</v>
      </c>
      <c r="G12333" s="389" t="s">
        <v>649</v>
      </c>
    </row>
    <row r="12334" spans="1:7">
      <c r="A12334" s="389" t="s">
        <v>548</v>
      </c>
      <c r="B12334" s="389" t="s">
        <v>517</v>
      </c>
      <c r="C12334" s="389">
        <v>2.55202632024</v>
      </c>
      <c r="D12334" s="389" t="s">
        <v>673</v>
      </c>
      <c r="E12334" s="389" t="s">
        <v>648</v>
      </c>
      <c r="F12334" s="389" t="s">
        <v>651</v>
      </c>
      <c r="G12334" s="389" t="s">
        <v>649</v>
      </c>
    </row>
    <row r="12335" spans="1:7">
      <c r="A12335" s="389" t="s">
        <v>550</v>
      </c>
      <c r="B12335" s="389" t="s">
        <v>517</v>
      </c>
      <c r="C12335" s="389">
        <v>1.5510665340200001</v>
      </c>
      <c r="D12335" s="389" t="s">
        <v>673</v>
      </c>
      <c r="E12335" s="389" t="s">
        <v>648</v>
      </c>
      <c r="F12335" s="389" t="s">
        <v>651</v>
      </c>
      <c r="G12335" s="389" t="s">
        <v>649</v>
      </c>
    </row>
    <row r="12336" spans="1:7">
      <c r="A12336" s="389" t="s">
        <v>532</v>
      </c>
      <c r="B12336" s="389" t="s">
        <v>517</v>
      </c>
      <c r="C12336" s="389">
        <v>2.7749821853999999</v>
      </c>
      <c r="D12336" s="389" t="s">
        <v>673</v>
      </c>
      <c r="E12336" s="389" t="s">
        <v>648</v>
      </c>
      <c r="F12336" s="389" t="s">
        <v>651</v>
      </c>
      <c r="G12336" s="389" t="s">
        <v>649</v>
      </c>
    </row>
    <row r="12337" spans="1:7">
      <c r="A12337" s="389" t="s">
        <v>532</v>
      </c>
      <c r="B12337" s="389" t="s">
        <v>517</v>
      </c>
      <c r="C12337" s="389">
        <v>2.7749821853999999</v>
      </c>
      <c r="D12337" s="389" t="s">
        <v>673</v>
      </c>
      <c r="E12337" s="389" t="s">
        <v>648</v>
      </c>
      <c r="F12337" s="389" t="s">
        <v>651</v>
      </c>
      <c r="G12337" s="389" t="s">
        <v>649</v>
      </c>
    </row>
    <row r="12338" spans="1:7">
      <c r="A12338" s="389" t="s">
        <v>532</v>
      </c>
      <c r="B12338" s="389" t="s">
        <v>517</v>
      </c>
      <c r="C12338" s="389">
        <v>2.7749821853999999</v>
      </c>
      <c r="D12338" s="389" t="s">
        <v>673</v>
      </c>
      <c r="E12338" s="389" t="s">
        <v>648</v>
      </c>
      <c r="F12338" s="389" t="s">
        <v>651</v>
      </c>
      <c r="G12338" s="389" t="s">
        <v>649</v>
      </c>
    </row>
    <row r="12339" spans="1:7">
      <c r="A12339" s="389" t="s">
        <v>532</v>
      </c>
      <c r="B12339" s="389" t="s">
        <v>517</v>
      </c>
      <c r="C12339" s="389">
        <v>2.7749821853999999</v>
      </c>
      <c r="D12339" s="389" t="s">
        <v>673</v>
      </c>
      <c r="E12339" s="389" t="s">
        <v>648</v>
      </c>
      <c r="F12339" s="389" t="s">
        <v>651</v>
      </c>
      <c r="G12339" s="389" t="s">
        <v>649</v>
      </c>
    </row>
    <row r="12340" spans="1:7">
      <c r="A12340" s="389" t="s">
        <v>532</v>
      </c>
      <c r="B12340" s="389" t="s">
        <v>517</v>
      </c>
      <c r="C12340" s="389">
        <v>2.7749821853999999</v>
      </c>
      <c r="D12340" s="389" t="s">
        <v>673</v>
      </c>
      <c r="E12340" s="389" t="s">
        <v>648</v>
      </c>
      <c r="F12340" s="389" t="s">
        <v>651</v>
      </c>
      <c r="G12340" s="389" t="s">
        <v>649</v>
      </c>
    </row>
    <row r="12341" spans="1:7">
      <c r="A12341" s="389" t="s">
        <v>532</v>
      </c>
      <c r="B12341" s="389" t="s">
        <v>517</v>
      </c>
      <c r="C12341" s="389">
        <v>2.7749821853999999</v>
      </c>
      <c r="D12341" s="389" t="s">
        <v>673</v>
      </c>
      <c r="E12341" s="389" t="s">
        <v>648</v>
      </c>
      <c r="F12341" s="389" t="s">
        <v>651</v>
      </c>
      <c r="G12341" s="389" t="s">
        <v>649</v>
      </c>
    </row>
    <row r="12342" spans="1:7">
      <c r="A12342" s="389" t="s">
        <v>532</v>
      </c>
      <c r="B12342" s="389" t="s">
        <v>517</v>
      </c>
      <c r="C12342" s="389">
        <v>2.7749821853999999</v>
      </c>
      <c r="D12342" s="389" t="s">
        <v>673</v>
      </c>
      <c r="E12342" s="389" t="s">
        <v>648</v>
      </c>
      <c r="F12342" s="389" t="s">
        <v>651</v>
      </c>
      <c r="G12342" s="389" t="s">
        <v>649</v>
      </c>
    </row>
    <row r="12343" spans="1:7">
      <c r="A12343" s="389" t="s">
        <v>525</v>
      </c>
      <c r="B12343" s="389" t="s">
        <v>517</v>
      </c>
      <c r="C12343" s="389">
        <v>1.6536782723600001</v>
      </c>
      <c r="D12343" s="389" t="s">
        <v>673</v>
      </c>
      <c r="E12343" s="389" t="s">
        <v>648</v>
      </c>
      <c r="F12343" s="389" t="s">
        <v>651</v>
      </c>
      <c r="G12343" s="389" t="s">
        <v>649</v>
      </c>
    </row>
    <row r="12344" spans="1:7">
      <c r="A12344" s="389" t="s">
        <v>572</v>
      </c>
      <c r="B12344" s="389" t="s">
        <v>517</v>
      </c>
      <c r="C12344" s="389">
        <v>7.1074908253300002</v>
      </c>
      <c r="D12344" s="389" t="s">
        <v>673</v>
      </c>
      <c r="E12344" s="389" t="s">
        <v>648</v>
      </c>
      <c r="F12344" s="389" t="s">
        <v>674</v>
      </c>
      <c r="G12344" s="389" t="s">
        <v>649</v>
      </c>
    </row>
    <row r="12345" spans="1:7">
      <c r="A12345" s="389" t="s">
        <v>572</v>
      </c>
      <c r="B12345" s="389" t="s">
        <v>517</v>
      </c>
      <c r="C12345" s="389">
        <v>7.1074908253300002</v>
      </c>
      <c r="D12345" s="389" t="s">
        <v>673</v>
      </c>
      <c r="E12345" s="389" t="s">
        <v>648</v>
      </c>
      <c r="F12345" s="389" t="s">
        <v>674</v>
      </c>
      <c r="G12345" s="389" t="s">
        <v>649</v>
      </c>
    </row>
    <row r="12346" spans="1:7">
      <c r="A12346" s="389" t="s">
        <v>558</v>
      </c>
      <c r="B12346" s="389" t="s">
        <v>517</v>
      </c>
      <c r="C12346" s="389">
        <v>1.57594902628</v>
      </c>
      <c r="D12346" s="389" t="s">
        <v>673</v>
      </c>
      <c r="E12346" s="389" t="s">
        <v>648</v>
      </c>
      <c r="F12346" s="389" t="s">
        <v>674</v>
      </c>
      <c r="G12346" s="389" t="s">
        <v>649</v>
      </c>
    </row>
    <row r="12347" spans="1:7">
      <c r="A12347" s="389" t="s">
        <v>550</v>
      </c>
      <c r="B12347" s="389" t="s">
        <v>517</v>
      </c>
      <c r="C12347" s="389">
        <v>10.4784532946</v>
      </c>
      <c r="D12347" s="389" t="s">
        <v>673</v>
      </c>
      <c r="E12347" s="389" t="s">
        <v>648</v>
      </c>
      <c r="F12347" s="389" t="s">
        <v>674</v>
      </c>
      <c r="G12347" s="389" t="s">
        <v>649</v>
      </c>
    </row>
    <row r="12348" spans="1:7">
      <c r="A12348" s="389" t="s">
        <v>577</v>
      </c>
      <c r="B12348" s="389" t="s">
        <v>517</v>
      </c>
      <c r="C12348" s="389">
        <v>0.64465808567000005</v>
      </c>
      <c r="D12348" s="389" t="s">
        <v>673</v>
      </c>
      <c r="E12348" s="389" t="s">
        <v>648</v>
      </c>
      <c r="F12348" s="389" t="s">
        <v>674</v>
      </c>
      <c r="G12348" s="389" t="s">
        <v>649</v>
      </c>
    </row>
    <row r="12349" spans="1:7">
      <c r="A12349" s="389" t="s">
        <v>534</v>
      </c>
      <c r="B12349" s="389" t="s">
        <v>517</v>
      </c>
      <c r="C12349" s="389">
        <v>4.3302174557199997</v>
      </c>
      <c r="D12349" s="389" t="s">
        <v>673</v>
      </c>
      <c r="E12349" s="389" t="s">
        <v>648</v>
      </c>
      <c r="F12349" s="389" t="s">
        <v>674</v>
      </c>
      <c r="G12349" s="389" t="s">
        <v>649</v>
      </c>
    </row>
    <row r="12350" spans="1:7">
      <c r="A12350" s="389" t="s">
        <v>542</v>
      </c>
      <c r="B12350" s="389" t="s">
        <v>517</v>
      </c>
      <c r="C12350" s="389">
        <v>15.768932178</v>
      </c>
      <c r="D12350" s="389" t="s">
        <v>673</v>
      </c>
      <c r="E12350" s="389" t="s">
        <v>648</v>
      </c>
      <c r="F12350" s="389" t="s">
        <v>674</v>
      </c>
      <c r="G12350" s="389" t="s">
        <v>649</v>
      </c>
    </row>
    <row r="12351" spans="1:7">
      <c r="A12351" s="389" t="s">
        <v>542</v>
      </c>
      <c r="B12351" s="389" t="s">
        <v>517</v>
      </c>
      <c r="C12351" s="389">
        <v>15.768932178</v>
      </c>
      <c r="D12351" s="389" t="s">
        <v>673</v>
      </c>
      <c r="E12351" s="389" t="s">
        <v>648</v>
      </c>
      <c r="F12351" s="389" t="s">
        <v>674</v>
      </c>
      <c r="G12351" s="389" t="s">
        <v>649</v>
      </c>
    </row>
    <row r="12352" spans="1:7">
      <c r="A12352" s="389" t="s">
        <v>547</v>
      </c>
      <c r="B12352" s="389" t="s">
        <v>517</v>
      </c>
      <c r="C12352" s="389">
        <v>5.0603051529499998</v>
      </c>
      <c r="D12352" s="389" t="s">
        <v>673</v>
      </c>
      <c r="E12352" s="389" t="s">
        <v>648</v>
      </c>
      <c r="F12352" s="389" t="s">
        <v>674</v>
      </c>
      <c r="G12352" s="389" t="s">
        <v>649</v>
      </c>
    </row>
    <row r="12353" spans="1:7">
      <c r="A12353" s="389" t="s">
        <v>547</v>
      </c>
      <c r="B12353" s="389" t="s">
        <v>517</v>
      </c>
      <c r="C12353" s="389">
        <v>5.0603051529499998</v>
      </c>
      <c r="D12353" s="389" t="s">
        <v>673</v>
      </c>
      <c r="E12353" s="389" t="s">
        <v>648</v>
      </c>
      <c r="F12353" s="389" t="s">
        <v>674</v>
      </c>
      <c r="G12353" s="389" t="s">
        <v>649</v>
      </c>
    </row>
    <row r="12354" spans="1:7">
      <c r="A12354" s="389" t="s">
        <v>572</v>
      </c>
      <c r="B12354" s="389" t="s">
        <v>517</v>
      </c>
      <c r="C12354" s="389">
        <v>3.9572491882900001</v>
      </c>
      <c r="D12354" s="389" t="s">
        <v>673</v>
      </c>
      <c r="E12354" s="389" t="s">
        <v>648</v>
      </c>
      <c r="F12354" s="389" t="s">
        <v>674</v>
      </c>
      <c r="G12354" s="389" t="s">
        <v>649</v>
      </c>
    </row>
    <row r="12355" spans="1:7">
      <c r="A12355" s="389" t="s">
        <v>572</v>
      </c>
      <c r="B12355" s="389" t="s">
        <v>517</v>
      </c>
      <c r="C12355" s="389">
        <v>3.9572491882900001</v>
      </c>
      <c r="D12355" s="389" t="s">
        <v>673</v>
      </c>
      <c r="E12355" s="389" t="s">
        <v>648</v>
      </c>
      <c r="F12355" s="389" t="s">
        <v>674</v>
      </c>
      <c r="G12355" s="389" t="s">
        <v>649</v>
      </c>
    </row>
    <row r="12356" spans="1:7">
      <c r="A12356" s="389" t="s">
        <v>572</v>
      </c>
      <c r="B12356" s="389" t="s">
        <v>517</v>
      </c>
      <c r="C12356" s="389">
        <v>3.9572491882900001</v>
      </c>
      <c r="D12356" s="389" t="s">
        <v>673</v>
      </c>
      <c r="E12356" s="389" t="s">
        <v>648</v>
      </c>
      <c r="F12356" s="389" t="s">
        <v>674</v>
      </c>
      <c r="G12356" s="389" t="s">
        <v>649</v>
      </c>
    </row>
    <row r="12357" spans="1:7">
      <c r="A12357" s="389" t="s">
        <v>572</v>
      </c>
      <c r="B12357" s="389" t="s">
        <v>517</v>
      </c>
      <c r="C12357" s="389">
        <v>3.9572491882900001</v>
      </c>
      <c r="D12357" s="389" t="s">
        <v>673</v>
      </c>
      <c r="E12357" s="389" t="s">
        <v>648</v>
      </c>
      <c r="F12357" s="389" t="s">
        <v>674</v>
      </c>
      <c r="G12357" s="389" t="s">
        <v>649</v>
      </c>
    </row>
    <row r="12358" spans="1:7">
      <c r="A12358" s="389" t="s">
        <v>572</v>
      </c>
      <c r="B12358" s="389" t="s">
        <v>517</v>
      </c>
      <c r="C12358" s="389">
        <v>3.9572491882900001</v>
      </c>
      <c r="D12358" s="389" t="s">
        <v>673</v>
      </c>
      <c r="E12358" s="389" t="s">
        <v>648</v>
      </c>
      <c r="F12358" s="389" t="s">
        <v>674</v>
      </c>
      <c r="G12358" s="389" t="s">
        <v>649</v>
      </c>
    </row>
    <row r="12359" spans="1:7">
      <c r="A12359" s="389" t="s">
        <v>514</v>
      </c>
      <c r="B12359" s="389" t="s">
        <v>517</v>
      </c>
      <c r="C12359" s="389">
        <v>3.0866585085499998</v>
      </c>
      <c r="D12359" s="389" t="s">
        <v>673</v>
      </c>
      <c r="E12359" s="389" t="s">
        <v>648</v>
      </c>
      <c r="F12359" s="389" t="s">
        <v>674</v>
      </c>
      <c r="G12359" s="389" t="s">
        <v>649</v>
      </c>
    </row>
    <row r="12360" spans="1:7">
      <c r="A12360" s="389" t="s">
        <v>514</v>
      </c>
      <c r="B12360" s="389" t="s">
        <v>517</v>
      </c>
      <c r="C12360" s="389">
        <v>3.0866585085499998</v>
      </c>
      <c r="D12360" s="389" t="s">
        <v>673</v>
      </c>
      <c r="E12360" s="389" t="s">
        <v>648</v>
      </c>
      <c r="F12360" s="389" t="s">
        <v>674</v>
      </c>
      <c r="G12360" s="389" t="s">
        <v>649</v>
      </c>
    </row>
    <row r="12361" spans="1:7">
      <c r="A12361" s="389" t="s">
        <v>542</v>
      </c>
      <c r="B12361" s="389" t="s">
        <v>517</v>
      </c>
      <c r="C12361" s="389">
        <v>12.2537998282</v>
      </c>
      <c r="D12361" s="389" t="s">
        <v>673</v>
      </c>
      <c r="E12361" s="389" t="s">
        <v>648</v>
      </c>
      <c r="F12361" s="389" t="s">
        <v>674</v>
      </c>
      <c r="G12361" s="389" t="s">
        <v>649</v>
      </c>
    </row>
    <row r="12362" spans="1:7">
      <c r="A12362" s="389" t="s">
        <v>542</v>
      </c>
      <c r="B12362" s="389" t="s">
        <v>517</v>
      </c>
      <c r="C12362" s="389">
        <v>12.2537998282</v>
      </c>
      <c r="D12362" s="389" t="s">
        <v>673</v>
      </c>
      <c r="E12362" s="389" t="s">
        <v>648</v>
      </c>
      <c r="F12362" s="389" t="s">
        <v>674</v>
      </c>
      <c r="G12362" s="389" t="s">
        <v>649</v>
      </c>
    </row>
    <row r="12363" spans="1:7">
      <c r="A12363" s="389" t="s">
        <v>542</v>
      </c>
      <c r="B12363" s="389" t="s">
        <v>517</v>
      </c>
      <c r="C12363" s="389">
        <v>12.2537998282</v>
      </c>
      <c r="D12363" s="389" t="s">
        <v>673</v>
      </c>
      <c r="E12363" s="389" t="s">
        <v>648</v>
      </c>
      <c r="F12363" s="389" t="s">
        <v>674</v>
      </c>
      <c r="G12363" s="389" t="s">
        <v>649</v>
      </c>
    </row>
    <row r="12364" spans="1:7">
      <c r="A12364" s="389" t="s">
        <v>549</v>
      </c>
      <c r="B12364" s="389" t="s">
        <v>517</v>
      </c>
      <c r="C12364" s="389">
        <v>12.2537998282</v>
      </c>
      <c r="D12364" s="389" t="s">
        <v>673</v>
      </c>
      <c r="E12364" s="389" t="s">
        <v>648</v>
      </c>
      <c r="F12364" s="389" t="s">
        <v>674</v>
      </c>
      <c r="G12364" s="389" t="s">
        <v>649</v>
      </c>
    </row>
    <row r="12365" spans="1:7">
      <c r="A12365" s="389" t="s">
        <v>547</v>
      </c>
      <c r="B12365" s="389" t="s">
        <v>517</v>
      </c>
      <c r="C12365" s="389">
        <v>5.1676880815499997</v>
      </c>
      <c r="D12365" s="389" t="s">
        <v>673</v>
      </c>
      <c r="E12365" s="389" t="s">
        <v>648</v>
      </c>
      <c r="F12365" s="389" t="s">
        <v>674</v>
      </c>
      <c r="G12365" s="389" t="s">
        <v>649</v>
      </c>
    </row>
    <row r="12366" spans="1:7">
      <c r="A12366" s="389" t="s">
        <v>565</v>
      </c>
      <c r="B12366" s="389" t="s">
        <v>517</v>
      </c>
      <c r="C12366" s="389">
        <v>2.1751022394200001</v>
      </c>
      <c r="D12366" s="389" t="s">
        <v>673</v>
      </c>
      <c r="E12366" s="389" t="s">
        <v>648</v>
      </c>
      <c r="F12366" s="389" t="s">
        <v>674</v>
      </c>
      <c r="G12366" s="389" t="s">
        <v>649</v>
      </c>
    </row>
    <row r="12367" spans="1:7">
      <c r="A12367" s="389" t="s">
        <v>524</v>
      </c>
      <c r="B12367" s="389" t="s">
        <v>517</v>
      </c>
      <c r="C12367" s="389">
        <v>59.647035725899897</v>
      </c>
      <c r="D12367" s="389" t="s">
        <v>673</v>
      </c>
      <c r="E12367" s="389" t="s">
        <v>648</v>
      </c>
      <c r="F12367" s="389" t="s">
        <v>674</v>
      </c>
      <c r="G12367" s="389" t="s">
        <v>649</v>
      </c>
    </row>
    <row r="12368" spans="1:7">
      <c r="A12368" s="389" t="s">
        <v>524</v>
      </c>
      <c r="B12368" s="389" t="s">
        <v>517</v>
      </c>
      <c r="C12368" s="389">
        <v>22.831073330700001</v>
      </c>
      <c r="D12368" s="389" t="s">
        <v>673</v>
      </c>
      <c r="E12368" s="389" t="s">
        <v>648</v>
      </c>
      <c r="F12368" s="389" t="s">
        <v>674</v>
      </c>
      <c r="G12368" s="389" t="s">
        <v>649</v>
      </c>
    </row>
    <row r="12369" spans="1:7">
      <c r="A12369" s="389" t="s">
        <v>524</v>
      </c>
      <c r="B12369" s="389" t="s">
        <v>517</v>
      </c>
      <c r="C12369" s="389">
        <v>22.831073330700001</v>
      </c>
      <c r="D12369" s="389" t="s">
        <v>673</v>
      </c>
      <c r="E12369" s="389" t="s">
        <v>648</v>
      </c>
      <c r="F12369" s="389" t="s">
        <v>674</v>
      </c>
      <c r="G12369" s="389" t="s">
        <v>649</v>
      </c>
    </row>
    <row r="12370" spans="1:7">
      <c r="A12370" s="389" t="s">
        <v>524</v>
      </c>
      <c r="B12370" s="389" t="s">
        <v>517</v>
      </c>
      <c r="C12370" s="389">
        <v>16.5905986757999</v>
      </c>
      <c r="D12370" s="389" t="s">
        <v>673</v>
      </c>
      <c r="E12370" s="389" t="s">
        <v>648</v>
      </c>
      <c r="F12370" s="389" t="s">
        <v>674</v>
      </c>
      <c r="G12370" s="389" t="s">
        <v>649</v>
      </c>
    </row>
    <row r="12371" spans="1:7">
      <c r="A12371" s="389" t="s">
        <v>542</v>
      </c>
      <c r="B12371" s="389" t="s">
        <v>517</v>
      </c>
      <c r="C12371" s="389">
        <v>16.5905986757999</v>
      </c>
      <c r="D12371" s="389" t="s">
        <v>673</v>
      </c>
      <c r="E12371" s="389" t="s">
        <v>648</v>
      </c>
      <c r="F12371" s="389" t="s">
        <v>674</v>
      </c>
      <c r="G12371" s="389" t="s">
        <v>649</v>
      </c>
    </row>
    <row r="12372" spans="1:7">
      <c r="A12372" s="389" t="s">
        <v>524</v>
      </c>
      <c r="B12372" s="389" t="s">
        <v>517</v>
      </c>
      <c r="C12372" s="389">
        <v>9.2289989761900006</v>
      </c>
      <c r="D12372" s="389" t="s">
        <v>673</v>
      </c>
      <c r="E12372" s="389" t="s">
        <v>648</v>
      </c>
      <c r="F12372" s="389" t="s">
        <v>674</v>
      </c>
      <c r="G12372" s="389" t="s">
        <v>649</v>
      </c>
    </row>
    <row r="12373" spans="1:7">
      <c r="A12373" s="389" t="s">
        <v>524</v>
      </c>
      <c r="B12373" s="389" t="s">
        <v>517</v>
      </c>
      <c r="C12373" s="389">
        <v>9.2289989761900006</v>
      </c>
      <c r="D12373" s="389" t="s">
        <v>673</v>
      </c>
      <c r="E12373" s="389" t="s">
        <v>648</v>
      </c>
      <c r="F12373" s="389" t="s">
        <v>674</v>
      </c>
      <c r="G12373" s="389" t="s">
        <v>649</v>
      </c>
    </row>
    <row r="12374" spans="1:7">
      <c r="A12374" s="389" t="s">
        <v>550</v>
      </c>
      <c r="B12374" s="389" t="s">
        <v>517</v>
      </c>
      <c r="C12374" s="389">
        <v>4.8246023299400003</v>
      </c>
      <c r="D12374" s="389" t="s">
        <v>673</v>
      </c>
      <c r="E12374" s="389" t="s">
        <v>648</v>
      </c>
      <c r="F12374" s="389" t="s">
        <v>674</v>
      </c>
      <c r="G12374" s="389" t="s">
        <v>649</v>
      </c>
    </row>
    <row r="12375" spans="1:7">
      <c r="A12375" s="389" t="s">
        <v>544</v>
      </c>
      <c r="B12375" s="389" t="s">
        <v>517</v>
      </c>
      <c r="C12375" s="389">
        <v>2.8742816073699999</v>
      </c>
      <c r="D12375" s="389" t="s">
        <v>673</v>
      </c>
      <c r="E12375" s="389" t="s">
        <v>648</v>
      </c>
      <c r="F12375" s="389" t="s">
        <v>674</v>
      </c>
      <c r="G12375" s="389" t="s">
        <v>649</v>
      </c>
    </row>
    <row r="12376" spans="1:7">
      <c r="A12376" s="389" t="s">
        <v>578</v>
      </c>
      <c r="B12376" s="389" t="s">
        <v>517</v>
      </c>
      <c r="C12376" s="389">
        <v>2.8742816073699999</v>
      </c>
      <c r="D12376" s="389" t="s">
        <v>673</v>
      </c>
      <c r="E12376" s="389" t="s">
        <v>648</v>
      </c>
      <c r="F12376" s="389" t="s">
        <v>674</v>
      </c>
      <c r="G12376" s="389" t="s">
        <v>649</v>
      </c>
    </row>
    <row r="12377" spans="1:7">
      <c r="A12377" s="389" t="s">
        <v>577</v>
      </c>
      <c r="B12377" s="389" t="s">
        <v>517</v>
      </c>
      <c r="C12377" s="389">
        <v>0.56799631561499997</v>
      </c>
      <c r="D12377" s="389" t="s">
        <v>673</v>
      </c>
      <c r="E12377" s="389" t="s">
        <v>648</v>
      </c>
      <c r="F12377" s="389" t="s">
        <v>674</v>
      </c>
      <c r="G12377" s="389" t="s">
        <v>649</v>
      </c>
    </row>
    <row r="12378" spans="1:7">
      <c r="A12378" s="389" t="s">
        <v>550</v>
      </c>
      <c r="B12378" s="389" t="s">
        <v>517</v>
      </c>
      <c r="C12378" s="389">
        <v>36.469001782100001</v>
      </c>
      <c r="D12378" s="389" t="s">
        <v>673</v>
      </c>
      <c r="E12378" s="389" t="s">
        <v>648</v>
      </c>
      <c r="F12378" s="389" t="s">
        <v>674</v>
      </c>
      <c r="G12378" s="389" t="s">
        <v>649</v>
      </c>
    </row>
    <row r="12379" spans="1:7">
      <c r="A12379" s="389" t="s">
        <v>550</v>
      </c>
      <c r="B12379" s="389" t="s">
        <v>517</v>
      </c>
      <c r="C12379" s="389">
        <v>36.469001782100001</v>
      </c>
      <c r="D12379" s="389" t="s">
        <v>673</v>
      </c>
      <c r="E12379" s="389" t="s">
        <v>648</v>
      </c>
      <c r="F12379" s="389" t="s">
        <v>674</v>
      </c>
      <c r="G12379" s="389" t="s">
        <v>649</v>
      </c>
    </row>
    <row r="12380" spans="1:7">
      <c r="A12380" s="389" t="s">
        <v>560</v>
      </c>
      <c r="B12380" s="389" t="s">
        <v>517</v>
      </c>
      <c r="C12380" s="389">
        <v>1.5471311814499999</v>
      </c>
      <c r="D12380" s="389" t="s">
        <v>673</v>
      </c>
      <c r="E12380" s="389" t="s">
        <v>648</v>
      </c>
      <c r="F12380" s="389" t="s">
        <v>674</v>
      </c>
      <c r="G12380" s="389" t="s">
        <v>649</v>
      </c>
    </row>
    <row r="12381" spans="1:7">
      <c r="A12381" s="389" t="s">
        <v>550</v>
      </c>
      <c r="B12381" s="389" t="s">
        <v>517</v>
      </c>
      <c r="C12381" s="389">
        <v>2.0818043783400002</v>
      </c>
      <c r="D12381" s="389" t="s">
        <v>673</v>
      </c>
      <c r="E12381" s="389" t="s">
        <v>648</v>
      </c>
      <c r="F12381" s="389" t="s">
        <v>674</v>
      </c>
      <c r="G12381" s="389" t="s">
        <v>649</v>
      </c>
    </row>
    <row r="12382" spans="1:7">
      <c r="A12382" s="389" t="s">
        <v>576</v>
      </c>
      <c r="B12382" s="389" t="s">
        <v>517</v>
      </c>
      <c r="C12382" s="389">
        <v>0.54224128272700001</v>
      </c>
      <c r="D12382" s="389" t="s">
        <v>673</v>
      </c>
      <c r="E12382" s="389" t="s">
        <v>648</v>
      </c>
      <c r="F12382" s="389" t="s">
        <v>674</v>
      </c>
      <c r="G12382" s="389" t="s">
        <v>649</v>
      </c>
    </row>
    <row r="12383" spans="1:7">
      <c r="A12383" s="389" t="s">
        <v>578</v>
      </c>
      <c r="B12383" s="389" t="s">
        <v>517</v>
      </c>
      <c r="C12383" s="389">
        <v>0.54224128272700001</v>
      </c>
      <c r="D12383" s="389" t="s">
        <v>673</v>
      </c>
      <c r="E12383" s="389" t="s">
        <v>648</v>
      </c>
      <c r="F12383" s="389" t="s">
        <v>674</v>
      </c>
      <c r="G12383" s="389" t="s">
        <v>649</v>
      </c>
    </row>
    <row r="12384" spans="1:7">
      <c r="A12384" s="389" t="s">
        <v>550</v>
      </c>
      <c r="B12384" s="389" t="s">
        <v>517</v>
      </c>
      <c r="C12384" s="389">
        <v>9.7728774030699999</v>
      </c>
      <c r="D12384" s="389" t="s">
        <v>673</v>
      </c>
      <c r="E12384" s="389" t="s">
        <v>648</v>
      </c>
      <c r="F12384" s="389" t="s">
        <v>674</v>
      </c>
      <c r="G12384" s="389" t="s">
        <v>649</v>
      </c>
    </row>
    <row r="12385" spans="1:7">
      <c r="A12385" s="389" t="s">
        <v>558</v>
      </c>
      <c r="B12385" s="389" t="s">
        <v>517</v>
      </c>
      <c r="C12385" s="389">
        <v>7.5322521664900002</v>
      </c>
      <c r="D12385" s="389" t="s">
        <v>673</v>
      </c>
      <c r="E12385" s="389" t="s">
        <v>648</v>
      </c>
      <c r="F12385" s="389" t="s">
        <v>674</v>
      </c>
      <c r="G12385" s="389" t="s">
        <v>649</v>
      </c>
    </row>
    <row r="12386" spans="1:7">
      <c r="A12386" s="389" t="s">
        <v>558</v>
      </c>
      <c r="B12386" s="389" t="s">
        <v>517</v>
      </c>
      <c r="C12386" s="389">
        <v>7.5322521664900002</v>
      </c>
      <c r="D12386" s="389" t="s">
        <v>673</v>
      </c>
      <c r="E12386" s="389" t="s">
        <v>648</v>
      </c>
      <c r="F12386" s="389" t="s">
        <v>674</v>
      </c>
      <c r="G12386" s="389" t="s">
        <v>649</v>
      </c>
    </row>
    <row r="12387" spans="1:7">
      <c r="A12387" s="389" t="s">
        <v>560</v>
      </c>
      <c r="B12387" s="389" t="s">
        <v>517</v>
      </c>
      <c r="C12387" s="389">
        <v>7.4829821568400003</v>
      </c>
      <c r="D12387" s="389" t="s">
        <v>673</v>
      </c>
      <c r="E12387" s="389" t="s">
        <v>648</v>
      </c>
      <c r="F12387" s="389" t="s">
        <v>674</v>
      </c>
      <c r="G12387" s="389" t="s">
        <v>649</v>
      </c>
    </row>
    <row r="12388" spans="1:7">
      <c r="A12388" s="389" t="s">
        <v>578</v>
      </c>
      <c r="B12388" s="389" t="s">
        <v>517</v>
      </c>
      <c r="C12388" s="389">
        <v>2.11807288377</v>
      </c>
      <c r="D12388" s="389" t="s">
        <v>673</v>
      </c>
      <c r="E12388" s="389" t="s">
        <v>648</v>
      </c>
      <c r="F12388" s="389" t="s">
        <v>674</v>
      </c>
      <c r="G12388" s="389" t="s">
        <v>649</v>
      </c>
    </row>
    <row r="12389" spans="1:7">
      <c r="A12389" s="389" t="s">
        <v>550</v>
      </c>
      <c r="B12389" s="389" t="s">
        <v>517</v>
      </c>
      <c r="C12389" s="389">
        <v>9.0085918128400007</v>
      </c>
      <c r="D12389" s="389" t="s">
        <v>673</v>
      </c>
      <c r="E12389" s="389" t="s">
        <v>648</v>
      </c>
      <c r="F12389" s="389" t="s">
        <v>674</v>
      </c>
      <c r="G12389" s="389" t="s">
        <v>649</v>
      </c>
    </row>
    <row r="12390" spans="1:7">
      <c r="A12390" s="389" t="s">
        <v>560</v>
      </c>
      <c r="B12390" s="389" t="s">
        <v>517</v>
      </c>
      <c r="C12390" s="389">
        <v>0.44609825868800002</v>
      </c>
      <c r="D12390" s="389" t="s">
        <v>673</v>
      </c>
      <c r="E12390" s="389" t="s">
        <v>648</v>
      </c>
      <c r="F12390" s="389" t="s">
        <v>674</v>
      </c>
      <c r="G12390" s="389" t="s">
        <v>649</v>
      </c>
    </row>
    <row r="12391" spans="1:7">
      <c r="A12391" s="389" t="s">
        <v>577</v>
      </c>
      <c r="B12391" s="389" t="s">
        <v>517</v>
      </c>
      <c r="C12391" s="389">
        <v>0.80199173841399995</v>
      </c>
      <c r="D12391" s="389" t="s">
        <v>673</v>
      </c>
      <c r="E12391" s="389" t="s">
        <v>648</v>
      </c>
      <c r="F12391" s="389" t="s">
        <v>674</v>
      </c>
      <c r="G12391" s="389" t="s">
        <v>649</v>
      </c>
    </row>
    <row r="12392" spans="1:7">
      <c r="A12392" s="389" t="s">
        <v>577</v>
      </c>
      <c r="B12392" s="389" t="s">
        <v>517</v>
      </c>
      <c r="C12392" s="389">
        <v>0.66239418281999995</v>
      </c>
      <c r="D12392" s="389" t="s">
        <v>673</v>
      </c>
      <c r="E12392" s="389" t="s">
        <v>648</v>
      </c>
      <c r="F12392" s="389" t="s">
        <v>674</v>
      </c>
      <c r="G12392" s="389" t="s">
        <v>649</v>
      </c>
    </row>
    <row r="12393" spans="1:7">
      <c r="A12393" s="389" t="s">
        <v>556</v>
      </c>
      <c r="B12393" s="389" t="s">
        <v>517</v>
      </c>
      <c r="C12393" s="389">
        <v>9.6331742140600003</v>
      </c>
      <c r="D12393" s="389" t="s">
        <v>673</v>
      </c>
      <c r="E12393" s="389" t="s">
        <v>648</v>
      </c>
      <c r="F12393" s="389" t="s">
        <v>674</v>
      </c>
      <c r="G12393" s="389" t="s">
        <v>649</v>
      </c>
    </row>
    <row r="12394" spans="1:7">
      <c r="A12394" s="389" t="s">
        <v>551</v>
      </c>
      <c r="B12394" s="389" t="s">
        <v>517</v>
      </c>
      <c r="C12394" s="389">
        <v>1.3203834060999999</v>
      </c>
      <c r="D12394" s="389" t="s">
        <v>673</v>
      </c>
      <c r="E12394" s="389" t="s">
        <v>648</v>
      </c>
      <c r="F12394" s="389" t="s">
        <v>674</v>
      </c>
      <c r="G12394" s="389" t="s">
        <v>649</v>
      </c>
    </row>
    <row r="12395" spans="1:7">
      <c r="A12395" s="389" t="s">
        <v>551</v>
      </c>
      <c r="B12395" s="389" t="s">
        <v>517</v>
      </c>
      <c r="C12395" s="389">
        <v>1.3203834060999999</v>
      </c>
      <c r="D12395" s="389" t="s">
        <v>673</v>
      </c>
      <c r="E12395" s="389" t="s">
        <v>648</v>
      </c>
      <c r="F12395" s="389" t="s">
        <v>674</v>
      </c>
      <c r="G12395" s="389" t="s">
        <v>649</v>
      </c>
    </row>
    <row r="12396" spans="1:7">
      <c r="A12396" s="389" t="s">
        <v>578</v>
      </c>
      <c r="B12396" s="389" t="s">
        <v>517</v>
      </c>
      <c r="C12396" s="389">
        <v>4.0420679214800002</v>
      </c>
      <c r="D12396" s="389" t="s">
        <v>673</v>
      </c>
      <c r="E12396" s="389" t="s">
        <v>648</v>
      </c>
      <c r="F12396" s="389" t="s">
        <v>674</v>
      </c>
      <c r="G12396" s="389" t="s">
        <v>649</v>
      </c>
    </row>
    <row r="12397" spans="1:7">
      <c r="A12397" s="389" t="s">
        <v>572</v>
      </c>
      <c r="B12397" s="389" t="s">
        <v>517</v>
      </c>
      <c r="C12397" s="389">
        <v>2.8285689239299998</v>
      </c>
      <c r="D12397" s="389" t="s">
        <v>673</v>
      </c>
      <c r="E12397" s="389" t="s">
        <v>648</v>
      </c>
      <c r="F12397" s="389" t="s">
        <v>674</v>
      </c>
      <c r="G12397" s="389" t="s">
        <v>649</v>
      </c>
    </row>
    <row r="12398" spans="1:7">
      <c r="A12398" s="389" t="s">
        <v>547</v>
      </c>
      <c r="B12398" s="389" t="s">
        <v>517</v>
      </c>
      <c r="C12398" s="389">
        <v>39.513621548700002</v>
      </c>
      <c r="D12398" s="389" t="s">
        <v>673</v>
      </c>
      <c r="E12398" s="389" t="s">
        <v>648</v>
      </c>
      <c r="F12398" s="389" t="s">
        <v>674</v>
      </c>
      <c r="G12398" s="389" t="s">
        <v>649</v>
      </c>
    </row>
    <row r="12399" spans="1:7">
      <c r="A12399" s="389" t="s">
        <v>578</v>
      </c>
      <c r="B12399" s="389" t="s">
        <v>517</v>
      </c>
      <c r="C12399" s="389">
        <v>1.82414541136</v>
      </c>
      <c r="D12399" s="389" t="s">
        <v>673</v>
      </c>
      <c r="E12399" s="389" t="s">
        <v>648</v>
      </c>
      <c r="F12399" s="389" t="s">
        <v>674</v>
      </c>
      <c r="G12399" s="389" t="s">
        <v>649</v>
      </c>
    </row>
    <row r="12400" spans="1:7">
      <c r="A12400" s="389" t="s">
        <v>560</v>
      </c>
      <c r="B12400" s="389" t="s">
        <v>517</v>
      </c>
      <c r="C12400" s="389">
        <v>3.24283049206</v>
      </c>
      <c r="D12400" s="389" t="s">
        <v>673</v>
      </c>
      <c r="E12400" s="389" t="s">
        <v>648</v>
      </c>
      <c r="F12400" s="389" t="s">
        <v>674</v>
      </c>
      <c r="G12400" s="389" t="s">
        <v>649</v>
      </c>
    </row>
    <row r="12401" spans="1:7">
      <c r="A12401" s="389" t="s">
        <v>572</v>
      </c>
      <c r="B12401" s="389" t="s">
        <v>517</v>
      </c>
      <c r="C12401" s="389">
        <v>3.0382231587300002</v>
      </c>
      <c r="D12401" s="389" t="s">
        <v>673</v>
      </c>
      <c r="E12401" s="389" t="s">
        <v>648</v>
      </c>
      <c r="F12401" s="389" t="s">
        <v>674</v>
      </c>
      <c r="G12401" s="389" t="s">
        <v>649</v>
      </c>
    </row>
    <row r="12402" spans="1:7">
      <c r="A12402" s="389" t="s">
        <v>550</v>
      </c>
      <c r="B12402" s="389" t="s">
        <v>517</v>
      </c>
      <c r="C12402" s="389">
        <v>11.573562536500001</v>
      </c>
      <c r="D12402" s="389" t="s">
        <v>673</v>
      </c>
      <c r="E12402" s="389" t="s">
        <v>648</v>
      </c>
      <c r="F12402" s="389" t="s">
        <v>674</v>
      </c>
      <c r="G12402" s="389" t="s">
        <v>649</v>
      </c>
    </row>
    <row r="12403" spans="1:7">
      <c r="A12403" s="389" t="s">
        <v>550</v>
      </c>
      <c r="B12403" s="389" t="s">
        <v>517</v>
      </c>
      <c r="C12403" s="389">
        <v>11.573562536500001</v>
      </c>
      <c r="D12403" s="389" t="s">
        <v>673</v>
      </c>
      <c r="E12403" s="389" t="s">
        <v>648</v>
      </c>
      <c r="F12403" s="389" t="s">
        <v>674</v>
      </c>
      <c r="G12403" s="389" t="s">
        <v>649</v>
      </c>
    </row>
    <row r="12404" spans="1:7">
      <c r="A12404" s="389" t="s">
        <v>550</v>
      </c>
      <c r="B12404" s="389" t="s">
        <v>517</v>
      </c>
      <c r="C12404" s="389">
        <v>5.7473747991300002</v>
      </c>
      <c r="D12404" s="389" t="s">
        <v>673</v>
      </c>
      <c r="E12404" s="389" t="s">
        <v>648</v>
      </c>
      <c r="F12404" s="389" t="s">
        <v>674</v>
      </c>
      <c r="G12404" s="389" t="s">
        <v>649</v>
      </c>
    </row>
    <row r="12405" spans="1:7">
      <c r="A12405" s="389" t="s">
        <v>550</v>
      </c>
      <c r="B12405" s="389" t="s">
        <v>517</v>
      </c>
      <c r="C12405" s="389">
        <v>5.7473747991300002</v>
      </c>
      <c r="D12405" s="389" t="s">
        <v>673</v>
      </c>
      <c r="E12405" s="389" t="s">
        <v>648</v>
      </c>
      <c r="F12405" s="389" t="s">
        <v>674</v>
      </c>
      <c r="G12405" s="389" t="s">
        <v>649</v>
      </c>
    </row>
    <row r="12406" spans="1:7">
      <c r="A12406" s="389" t="s">
        <v>550</v>
      </c>
      <c r="B12406" s="389" t="s">
        <v>517</v>
      </c>
      <c r="C12406" s="389">
        <v>7.8252787287399999</v>
      </c>
      <c r="D12406" s="389" t="s">
        <v>673</v>
      </c>
      <c r="E12406" s="389" t="s">
        <v>648</v>
      </c>
      <c r="F12406" s="389" t="s">
        <v>674</v>
      </c>
      <c r="G12406" s="389" t="s">
        <v>649</v>
      </c>
    </row>
    <row r="12407" spans="1:7">
      <c r="A12407" s="389" t="s">
        <v>525</v>
      </c>
      <c r="B12407" s="389" t="s">
        <v>517</v>
      </c>
      <c r="C12407" s="389">
        <v>1.8289935933000001</v>
      </c>
      <c r="D12407" s="389" t="s">
        <v>673</v>
      </c>
      <c r="E12407" s="389" t="s">
        <v>648</v>
      </c>
      <c r="F12407" s="389" t="s">
        <v>674</v>
      </c>
      <c r="G12407" s="389" t="s">
        <v>649</v>
      </c>
    </row>
    <row r="12408" spans="1:7">
      <c r="A12408" s="389" t="s">
        <v>532</v>
      </c>
      <c r="B12408" s="389" t="s">
        <v>517</v>
      </c>
      <c r="C12408" s="389">
        <v>0.839632401162</v>
      </c>
      <c r="D12408" s="389" t="s">
        <v>673</v>
      </c>
      <c r="E12408" s="389" t="s">
        <v>648</v>
      </c>
      <c r="F12408" s="389" t="s">
        <v>674</v>
      </c>
      <c r="G12408" s="389" t="s">
        <v>649</v>
      </c>
    </row>
    <row r="12409" spans="1:7">
      <c r="A12409" s="389" t="s">
        <v>571</v>
      </c>
      <c r="B12409" s="389" t="s">
        <v>517</v>
      </c>
      <c r="C12409" s="389">
        <v>0.839632401162</v>
      </c>
      <c r="D12409" s="389" t="s">
        <v>673</v>
      </c>
      <c r="E12409" s="389" t="s">
        <v>648</v>
      </c>
      <c r="F12409" s="389" t="s">
        <v>674</v>
      </c>
      <c r="G12409" s="389" t="s">
        <v>649</v>
      </c>
    </row>
    <row r="12410" spans="1:7">
      <c r="A12410" s="389" t="s">
        <v>556</v>
      </c>
      <c r="B12410" s="389" t="s">
        <v>517</v>
      </c>
      <c r="C12410" s="389">
        <v>3.88090619403</v>
      </c>
      <c r="D12410" s="389" t="s">
        <v>673</v>
      </c>
      <c r="E12410" s="389" t="s">
        <v>648</v>
      </c>
      <c r="F12410" s="389" t="s">
        <v>674</v>
      </c>
      <c r="G12410" s="389" t="s">
        <v>649</v>
      </c>
    </row>
    <row r="12411" spans="1:7">
      <c r="A12411" s="389" t="s">
        <v>556</v>
      </c>
      <c r="B12411" s="389" t="s">
        <v>517</v>
      </c>
      <c r="C12411" s="389">
        <v>3.88090619403</v>
      </c>
      <c r="D12411" s="389" t="s">
        <v>673</v>
      </c>
      <c r="E12411" s="389" t="s">
        <v>648</v>
      </c>
      <c r="F12411" s="389" t="s">
        <v>674</v>
      </c>
      <c r="G12411" s="389" t="s">
        <v>649</v>
      </c>
    </row>
    <row r="12412" spans="1:7">
      <c r="A12412" s="389" t="s">
        <v>556</v>
      </c>
      <c r="B12412" s="389" t="s">
        <v>517</v>
      </c>
      <c r="C12412" s="389">
        <v>3.88090619403</v>
      </c>
      <c r="D12412" s="389" t="s">
        <v>673</v>
      </c>
      <c r="E12412" s="389" t="s">
        <v>648</v>
      </c>
      <c r="F12412" s="389" t="s">
        <v>674</v>
      </c>
      <c r="G12412" s="389" t="s">
        <v>649</v>
      </c>
    </row>
    <row r="12413" spans="1:7">
      <c r="A12413" s="389" t="s">
        <v>543</v>
      </c>
      <c r="B12413" s="389" t="s">
        <v>517</v>
      </c>
      <c r="C12413" s="389">
        <v>2.3359032591500002</v>
      </c>
      <c r="D12413" s="389" t="s">
        <v>673</v>
      </c>
      <c r="E12413" s="389" t="s">
        <v>648</v>
      </c>
      <c r="F12413" s="389" t="s">
        <v>674</v>
      </c>
      <c r="G12413" s="389" t="s">
        <v>649</v>
      </c>
    </row>
    <row r="12414" spans="1:7">
      <c r="A12414" s="389" t="s">
        <v>560</v>
      </c>
      <c r="B12414" s="389" t="s">
        <v>517</v>
      </c>
      <c r="C12414" s="389">
        <v>4.5668923602499998</v>
      </c>
      <c r="D12414" s="389" t="s">
        <v>673</v>
      </c>
      <c r="E12414" s="389" t="s">
        <v>648</v>
      </c>
      <c r="F12414" s="389" t="s">
        <v>674</v>
      </c>
      <c r="G12414" s="389" t="s">
        <v>649</v>
      </c>
    </row>
    <row r="12415" spans="1:7">
      <c r="A12415" s="389" t="s">
        <v>537</v>
      </c>
      <c r="B12415" s="389" t="s">
        <v>517</v>
      </c>
      <c r="C12415" s="389">
        <v>2.2108773500900001</v>
      </c>
      <c r="D12415" s="389" t="s">
        <v>673</v>
      </c>
      <c r="E12415" s="389" t="s">
        <v>648</v>
      </c>
      <c r="F12415" s="389" t="s">
        <v>674</v>
      </c>
      <c r="G12415" s="389" t="s">
        <v>649</v>
      </c>
    </row>
    <row r="12416" spans="1:7">
      <c r="A12416" s="389" t="s">
        <v>552</v>
      </c>
      <c r="B12416" s="389" t="s">
        <v>517</v>
      </c>
      <c r="C12416" s="389">
        <v>7.1345316062700004</v>
      </c>
      <c r="D12416" s="389" t="s">
        <v>673</v>
      </c>
      <c r="E12416" s="389" t="s">
        <v>648</v>
      </c>
      <c r="F12416" s="389" t="s">
        <v>674</v>
      </c>
      <c r="G12416" s="389" t="s">
        <v>649</v>
      </c>
    </row>
    <row r="12417" spans="1:7">
      <c r="A12417" s="389" t="s">
        <v>560</v>
      </c>
      <c r="B12417" s="389" t="s">
        <v>517</v>
      </c>
      <c r="C12417" s="389">
        <v>1.2365650263300001</v>
      </c>
      <c r="D12417" s="389" t="s">
        <v>673</v>
      </c>
      <c r="E12417" s="389" t="s">
        <v>648</v>
      </c>
      <c r="F12417" s="389" t="s">
        <v>674</v>
      </c>
      <c r="G12417" s="389" t="s">
        <v>649</v>
      </c>
    </row>
    <row r="12418" spans="1:7">
      <c r="A12418" s="389" t="s">
        <v>572</v>
      </c>
      <c r="B12418" s="389" t="s">
        <v>517</v>
      </c>
      <c r="C12418" s="389">
        <v>3.2685453654700001</v>
      </c>
      <c r="D12418" s="389" t="s">
        <v>673</v>
      </c>
      <c r="E12418" s="389" t="s">
        <v>648</v>
      </c>
      <c r="F12418" s="389" t="s">
        <v>674</v>
      </c>
      <c r="G12418" s="389" t="s">
        <v>649</v>
      </c>
    </row>
    <row r="12419" spans="1:7">
      <c r="A12419" s="389" t="s">
        <v>577</v>
      </c>
      <c r="B12419" s="389" t="s">
        <v>517</v>
      </c>
      <c r="C12419" s="389">
        <v>2.2470303325400001</v>
      </c>
      <c r="D12419" s="389" t="s">
        <v>673</v>
      </c>
      <c r="E12419" s="389" t="s">
        <v>648</v>
      </c>
      <c r="F12419" s="389" t="s">
        <v>674</v>
      </c>
      <c r="G12419" s="389" t="s">
        <v>649</v>
      </c>
    </row>
    <row r="12420" spans="1:7">
      <c r="A12420" s="389" t="s">
        <v>578</v>
      </c>
      <c r="B12420" s="389" t="s">
        <v>517</v>
      </c>
      <c r="C12420" s="389">
        <v>2.6281176202399998</v>
      </c>
      <c r="D12420" s="389" t="s">
        <v>673</v>
      </c>
      <c r="E12420" s="389" t="s">
        <v>648</v>
      </c>
      <c r="F12420" s="389" t="s">
        <v>674</v>
      </c>
      <c r="G12420" s="389" t="s">
        <v>649</v>
      </c>
    </row>
    <row r="12421" spans="1:7">
      <c r="A12421" s="389" t="s">
        <v>578</v>
      </c>
      <c r="B12421" s="389" t="s">
        <v>517</v>
      </c>
      <c r="C12421" s="389">
        <v>2.6281176202399998</v>
      </c>
      <c r="D12421" s="389" t="s">
        <v>673</v>
      </c>
      <c r="E12421" s="389" t="s">
        <v>648</v>
      </c>
      <c r="F12421" s="389" t="s">
        <v>674</v>
      </c>
      <c r="G12421" s="389" t="s">
        <v>649</v>
      </c>
    </row>
    <row r="12422" spans="1:7">
      <c r="A12422" s="389" t="s">
        <v>578</v>
      </c>
      <c r="B12422" s="389" t="s">
        <v>517</v>
      </c>
      <c r="C12422" s="389">
        <v>2.6281176202399998</v>
      </c>
      <c r="D12422" s="389" t="s">
        <v>673</v>
      </c>
      <c r="E12422" s="389" t="s">
        <v>648</v>
      </c>
      <c r="F12422" s="389" t="s">
        <v>674</v>
      </c>
      <c r="G12422" s="389" t="s">
        <v>649</v>
      </c>
    </row>
    <row r="12423" spans="1:7">
      <c r="A12423" s="389" t="s">
        <v>572</v>
      </c>
      <c r="B12423" s="389" t="s">
        <v>517</v>
      </c>
      <c r="C12423" s="389">
        <v>22.172459945</v>
      </c>
      <c r="D12423" s="389" t="s">
        <v>673</v>
      </c>
      <c r="E12423" s="389" t="s">
        <v>648</v>
      </c>
      <c r="F12423" s="389" t="s">
        <v>674</v>
      </c>
      <c r="G12423" s="389" t="s">
        <v>649</v>
      </c>
    </row>
    <row r="12424" spans="1:7">
      <c r="A12424" s="389" t="s">
        <v>572</v>
      </c>
      <c r="B12424" s="389" t="s">
        <v>517</v>
      </c>
      <c r="C12424" s="389">
        <v>2.22614916131</v>
      </c>
      <c r="D12424" s="389" t="s">
        <v>673</v>
      </c>
      <c r="E12424" s="389" t="s">
        <v>648</v>
      </c>
      <c r="F12424" s="389" t="s">
        <v>674</v>
      </c>
      <c r="G12424" s="389" t="s">
        <v>649</v>
      </c>
    </row>
    <row r="12425" spans="1:7">
      <c r="A12425" s="389" t="s">
        <v>558</v>
      </c>
      <c r="B12425" s="389" t="s">
        <v>517</v>
      </c>
      <c r="C12425" s="389">
        <v>2.2575198673000001</v>
      </c>
      <c r="D12425" s="389" t="s">
        <v>673</v>
      </c>
      <c r="E12425" s="389" t="s">
        <v>648</v>
      </c>
      <c r="F12425" s="389" t="s">
        <v>674</v>
      </c>
      <c r="G12425" s="389" t="s">
        <v>649</v>
      </c>
    </row>
    <row r="12426" spans="1:7">
      <c r="A12426" s="389" t="s">
        <v>572</v>
      </c>
      <c r="B12426" s="389" t="s">
        <v>517</v>
      </c>
      <c r="C12426" s="389">
        <v>3.8807255093699999</v>
      </c>
      <c r="D12426" s="389" t="s">
        <v>673</v>
      </c>
      <c r="E12426" s="389" t="s">
        <v>648</v>
      </c>
      <c r="F12426" s="389" t="s">
        <v>674</v>
      </c>
      <c r="G12426" s="389" t="s">
        <v>649</v>
      </c>
    </row>
    <row r="12427" spans="1:7">
      <c r="A12427" s="389" t="s">
        <v>526</v>
      </c>
      <c r="B12427" s="389" t="s">
        <v>517</v>
      </c>
      <c r="C12427" s="389">
        <v>0.400916234298</v>
      </c>
      <c r="D12427" s="389" t="s">
        <v>673</v>
      </c>
      <c r="E12427" s="389" t="s">
        <v>648</v>
      </c>
      <c r="F12427" s="389" t="s">
        <v>674</v>
      </c>
      <c r="G12427" s="389" t="s">
        <v>649</v>
      </c>
    </row>
    <row r="12428" spans="1:7">
      <c r="A12428" s="389" t="s">
        <v>558</v>
      </c>
      <c r="B12428" s="389" t="s">
        <v>517</v>
      </c>
      <c r="C12428" s="389">
        <v>6.5355637729799998</v>
      </c>
      <c r="D12428" s="389" t="s">
        <v>673</v>
      </c>
      <c r="E12428" s="389" t="s">
        <v>648</v>
      </c>
      <c r="F12428" s="389" t="s">
        <v>674</v>
      </c>
      <c r="G12428" s="389" t="s">
        <v>649</v>
      </c>
    </row>
    <row r="12429" spans="1:7">
      <c r="A12429" s="389" t="s">
        <v>552</v>
      </c>
      <c r="B12429" s="389" t="s">
        <v>517</v>
      </c>
      <c r="C12429" s="389">
        <v>10.156765628300001</v>
      </c>
      <c r="D12429" s="389" t="s">
        <v>673</v>
      </c>
      <c r="E12429" s="389" t="s">
        <v>648</v>
      </c>
      <c r="F12429" s="389" t="s">
        <v>674</v>
      </c>
      <c r="G12429" s="389" t="s">
        <v>649</v>
      </c>
    </row>
    <row r="12430" spans="1:7">
      <c r="A12430" s="389" t="s">
        <v>552</v>
      </c>
      <c r="B12430" s="389" t="s">
        <v>517</v>
      </c>
      <c r="C12430" s="389">
        <v>10.156765628300001</v>
      </c>
      <c r="D12430" s="389" t="s">
        <v>673</v>
      </c>
      <c r="E12430" s="389" t="s">
        <v>648</v>
      </c>
      <c r="F12430" s="389" t="s">
        <v>674</v>
      </c>
      <c r="G12430" s="389" t="s">
        <v>649</v>
      </c>
    </row>
    <row r="12431" spans="1:7">
      <c r="A12431" s="389" t="s">
        <v>552</v>
      </c>
      <c r="B12431" s="389" t="s">
        <v>517</v>
      </c>
      <c r="C12431" s="389">
        <v>10.156765628300001</v>
      </c>
      <c r="D12431" s="389" t="s">
        <v>673</v>
      </c>
      <c r="E12431" s="389" t="s">
        <v>648</v>
      </c>
      <c r="F12431" s="389" t="s">
        <v>674</v>
      </c>
      <c r="G12431" s="389" t="s">
        <v>649</v>
      </c>
    </row>
    <row r="12432" spans="1:7">
      <c r="A12432" s="389" t="s">
        <v>552</v>
      </c>
      <c r="B12432" s="389" t="s">
        <v>517</v>
      </c>
      <c r="C12432" s="389">
        <v>10.156765628300001</v>
      </c>
      <c r="D12432" s="389" t="s">
        <v>673</v>
      </c>
      <c r="E12432" s="389" t="s">
        <v>648</v>
      </c>
      <c r="F12432" s="389" t="s">
        <v>674</v>
      </c>
      <c r="G12432" s="389" t="s">
        <v>649</v>
      </c>
    </row>
    <row r="12433" spans="1:7">
      <c r="A12433" s="389" t="s">
        <v>547</v>
      </c>
      <c r="B12433" s="389" t="s">
        <v>517</v>
      </c>
      <c r="C12433" s="389">
        <v>0.59995198797799998</v>
      </c>
      <c r="D12433" s="389" t="s">
        <v>673</v>
      </c>
      <c r="E12433" s="389" t="s">
        <v>648</v>
      </c>
      <c r="F12433" s="389" t="s">
        <v>674</v>
      </c>
      <c r="G12433" s="389" t="s">
        <v>649</v>
      </c>
    </row>
    <row r="12434" spans="1:7">
      <c r="A12434" s="389" t="s">
        <v>526</v>
      </c>
      <c r="B12434" s="389" t="s">
        <v>517</v>
      </c>
      <c r="C12434" s="389">
        <v>1.48351553201</v>
      </c>
      <c r="D12434" s="389" t="s">
        <v>673</v>
      </c>
      <c r="E12434" s="389" t="s">
        <v>648</v>
      </c>
      <c r="F12434" s="389" t="s">
        <v>674</v>
      </c>
      <c r="G12434" s="389" t="s">
        <v>649</v>
      </c>
    </row>
    <row r="12435" spans="1:7">
      <c r="A12435" s="389" t="s">
        <v>524</v>
      </c>
      <c r="B12435" s="389" t="s">
        <v>517</v>
      </c>
      <c r="C12435" s="389">
        <v>10.5150129848</v>
      </c>
      <c r="D12435" s="389" t="s">
        <v>673</v>
      </c>
      <c r="E12435" s="389" t="s">
        <v>648</v>
      </c>
      <c r="F12435" s="389" t="s">
        <v>674</v>
      </c>
      <c r="G12435" s="389" t="s">
        <v>649</v>
      </c>
    </row>
    <row r="12436" spans="1:7">
      <c r="A12436" s="389" t="s">
        <v>577</v>
      </c>
      <c r="B12436" s="389" t="s">
        <v>517</v>
      </c>
      <c r="C12436" s="389">
        <v>2.77913544359</v>
      </c>
      <c r="D12436" s="389" t="s">
        <v>673</v>
      </c>
      <c r="E12436" s="389" t="s">
        <v>648</v>
      </c>
      <c r="F12436" s="389" t="s">
        <v>674</v>
      </c>
      <c r="G12436" s="389" t="s">
        <v>649</v>
      </c>
    </row>
    <row r="12437" spans="1:7">
      <c r="A12437" s="389" t="s">
        <v>560</v>
      </c>
      <c r="B12437" s="389" t="s">
        <v>517</v>
      </c>
      <c r="C12437" s="389">
        <v>2.17407829309</v>
      </c>
      <c r="D12437" s="389" t="s">
        <v>673</v>
      </c>
      <c r="E12437" s="389" t="s">
        <v>648</v>
      </c>
      <c r="F12437" s="389" t="s">
        <v>674</v>
      </c>
      <c r="G12437" s="389" t="s">
        <v>649</v>
      </c>
    </row>
    <row r="12438" spans="1:7">
      <c r="A12438" s="389" t="s">
        <v>578</v>
      </c>
      <c r="B12438" s="389" t="s">
        <v>517</v>
      </c>
      <c r="C12438" s="389">
        <v>0.98253378338399999</v>
      </c>
      <c r="D12438" s="389" t="s">
        <v>673</v>
      </c>
      <c r="E12438" s="389" t="s">
        <v>648</v>
      </c>
      <c r="F12438" s="389" t="s">
        <v>674</v>
      </c>
      <c r="G12438" s="389" t="s">
        <v>649</v>
      </c>
    </row>
    <row r="12439" spans="1:7">
      <c r="A12439" s="389" t="s">
        <v>556</v>
      </c>
      <c r="B12439" s="389" t="s">
        <v>517</v>
      </c>
      <c r="C12439" s="389">
        <v>1.8568283276999999</v>
      </c>
      <c r="D12439" s="389" t="s">
        <v>673</v>
      </c>
      <c r="E12439" s="389" t="s">
        <v>648</v>
      </c>
      <c r="F12439" s="389" t="s">
        <v>674</v>
      </c>
      <c r="G12439" s="389" t="s">
        <v>649</v>
      </c>
    </row>
    <row r="12440" spans="1:7">
      <c r="A12440" s="389" t="s">
        <v>564</v>
      </c>
      <c r="B12440" s="389" t="s">
        <v>517</v>
      </c>
      <c r="C12440" s="389">
        <v>0.90897226163</v>
      </c>
      <c r="D12440" s="389" t="s">
        <v>673</v>
      </c>
      <c r="E12440" s="389" t="s">
        <v>648</v>
      </c>
      <c r="F12440" s="389" t="s">
        <v>674</v>
      </c>
      <c r="G12440" s="389" t="s">
        <v>649</v>
      </c>
    </row>
    <row r="12441" spans="1:7">
      <c r="A12441" s="389" t="s">
        <v>564</v>
      </c>
      <c r="B12441" s="389" t="s">
        <v>517</v>
      </c>
      <c r="C12441" s="389">
        <v>0.90897226163</v>
      </c>
      <c r="D12441" s="389" t="s">
        <v>673</v>
      </c>
      <c r="E12441" s="389" t="s">
        <v>648</v>
      </c>
      <c r="F12441" s="389" t="s">
        <v>674</v>
      </c>
      <c r="G12441" s="389" t="s">
        <v>649</v>
      </c>
    </row>
    <row r="12442" spans="1:7">
      <c r="A12442" s="389" t="s">
        <v>568</v>
      </c>
      <c r="B12442" s="389" t="s">
        <v>517</v>
      </c>
      <c r="C12442" s="389">
        <v>0.90897226163</v>
      </c>
      <c r="D12442" s="389" t="s">
        <v>673</v>
      </c>
      <c r="E12442" s="389" t="s">
        <v>648</v>
      </c>
      <c r="F12442" s="389" t="s">
        <v>674</v>
      </c>
      <c r="G12442" s="389" t="s">
        <v>649</v>
      </c>
    </row>
    <row r="12443" spans="1:7">
      <c r="A12443" s="389" t="s">
        <v>514</v>
      </c>
      <c r="B12443" s="389" t="s">
        <v>517</v>
      </c>
      <c r="C12443" s="389">
        <v>26.912194314600001</v>
      </c>
      <c r="D12443" s="389" t="s">
        <v>673</v>
      </c>
      <c r="E12443" s="389" t="s">
        <v>648</v>
      </c>
      <c r="F12443" s="389" t="s">
        <v>674</v>
      </c>
      <c r="G12443" s="389" t="s">
        <v>649</v>
      </c>
    </row>
    <row r="12444" spans="1:7">
      <c r="A12444" s="389" t="s">
        <v>571</v>
      </c>
      <c r="B12444" s="389" t="s">
        <v>517</v>
      </c>
      <c r="C12444" s="389">
        <v>0.18393164573500001</v>
      </c>
      <c r="D12444" s="389" t="s">
        <v>673</v>
      </c>
      <c r="E12444" s="389" t="s">
        <v>648</v>
      </c>
      <c r="F12444" s="389" t="s">
        <v>674</v>
      </c>
      <c r="G12444" s="389" t="s">
        <v>649</v>
      </c>
    </row>
    <row r="12445" spans="1:7">
      <c r="A12445" s="389" t="s">
        <v>571</v>
      </c>
      <c r="B12445" s="389" t="s">
        <v>517</v>
      </c>
      <c r="C12445" s="389">
        <v>0.18393164573500001</v>
      </c>
      <c r="D12445" s="389" t="s">
        <v>673</v>
      </c>
      <c r="E12445" s="389" t="s">
        <v>648</v>
      </c>
      <c r="F12445" s="389" t="s">
        <v>674</v>
      </c>
      <c r="G12445" s="389" t="s">
        <v>649</v>
      </c>
    </row>
    <row r="12446" spans="1:7">
      <c r="A12446" s="389" t="s">
        <v>527</v>
      </c>
      <c r="B12446" s="389" t="s">
        <v>517</v>
      </c>
      <c r="C12446" s="389">
        <v>8.4510035350500008</v>
      </c>
      <c r="D12446" s="389" t="s">
        <v>673</v>
      </c>
      <c r="E12446" s="389" t="s">
        <v>648</v>
      </c>
      <c r="F12446" s="389" t="s">
        <v>674</v>
      </c>
      <c r="G12446" s="389" t="s">
        <v>649</v>
      </c>
    </row>
    <row r="12447" spans="1:7">
      <c r="A12447" s="389" t="s">
        <v>527</v>
      </c>
      <c r="B12447" s="389" t="s">
        <v>517</v>
      </c>
      <c r="C12447" s="389">
        <v>8.4510035350500008</v>
      </c>
      <c r="D12447" s="389" t="s">
        <v>673</v>
      </c>
      <c r="E12447" s="389" t="s">
        <v>648</v>
      </c>
      <c r="F12447" s="389" t="s">
        <v>674</v>
      </c>
      <c r="G12447" s="389" t="s">
        <v>649</v>
      </c>
    </row>
    <row r="12448" spans="1:7">
      <c r="A12448" s="389" t="s">
        <v>542</v>
      </c>
      <c r="B12448" s="389" t="s">
        <v>517</v>
      </c>
      <c r="C12448" s="389">
        <v>8.4510035350500008</v>
      </c>
      <c r="D12448" s="389" t="s">
        <v>673</v>
      </c>
      <c r="E12448" s="389" t="s">
        <v>648</v>
      </c>
      <c r="F12448" s="389" t="s">
        <v>674</v>
      </c>
      <c r="G12448" s="389" t="s">
        <v>649</v>
      </c>
    </row>
    <row r="12449" spans="1:7">
      <c r="A12449" s="389" t="s">
        <v>547</v>
      </c>
      <c r="B12449" s="389" t="s">
        <v>517</v>
      </c>
      <c r="C12449" s="389">
        <v>141.382764909999</v>
      </c>
      <c r="D12449" s="389" t="s">
        <v>673</v>
      </c>
      <c r="E12449" s="389" t="s">
        <v>648</v>
      </c>
      <c r="F12449" s="389" t="s">
        <v>674</v>
      </c>
      <c r="G12449" s="389" t="s">
        <v>649</v>
      </c>
    </row>
    <row r="12450" spans="1:7">
      <c r="A12450" s="389" t="s">
        <v>547</v>
      </c>
      <c r="B12450" s="389" t="s">
        <v>517</v>
      </c>
      <c r="C12450" s="389">
        <v>141.382764909999</v>
      </c>
      <c r="D12450" s="389" t="s">
        <v>673</v>
      </c>
      <c r="E12450" s="389" t="s">
        <v>648</v>
      </c>
      <c r="F12450" s="389" t="s">
        <v>674</v>
      </c>
      <c r="G12450" s="389" t="s">
        <v>649</v>
      </c>
    </row>
    <row r="12451" spans="1:7">
      <c r="A12451" s="389" t="s">
        <v>547</v>
      </c>
      <c r="B12451" s="389" t="s">
        <v>517</v>
      </c>
      <c r="C12451" s="389">
        <v>141.382764909999</v>
      </c>
      <c r="D12451" s="389" t="s">
        <v>673</v>
      </c>
      <c r="E12451" s="389" t="s">
        <v>648</v>
      </c>
      <c r="F12451" s="389" t="s">
        <v>674</v>
      </c>
      <c r="G12451" s="389" t="s">
        <v>649</v>
      </c>
    </row>
    <row r="12452" spans="1:7">
      <c r="A12452" s="389" t="s">
        <v>547</v>
      </c>
      <c r="B12452" s="389" t="s">
        <v>517</v>
      </c>
      <c r="C12452" s="389">
        <v>141.382764909999</v>
      </c>
      <c r="D12452" s="389" t="s">
        <v>673</v>
      </c>
      <c r="E12452" s="389" t="s">
        <v>648</v>
      </c>
      <c r="F12452" s="389" t="s">
        <v>674</v>
      </c>
      <c r="G12452" s="389" t="s">
        <v>649</v>
      </c>
    </row>
    <row r="12453" spans="1:7">
      <c r="A12453" s="389" t="s">
        <v>547</v>
      </c>
      <c r="B12453" s="389" t="s">
        <v>517</v>
      </c>
      <c r="C12453" s="389">
        <v>141.382764909999</v>
      </c>
      <c r="D12453" s="389" t="s">
        <v>673</v>
      </c>
      <c r="E12453" s="389" t="s">
        <v>648</v>
      </c>
      <c r="F12453" s="389" t="s">
        <v>674</v>
      </c>
      <c r="G12453" s="389" t="s">
        <v>649</v>
      </c>
    </row>
    <row r="12454" spans="1:7">
      <c r="A12454" s="389" t="s">
        <v>547</v>
      </c>
      <c r="B12454" s="389" t="s">
        <v>517</v>
      </c>
      <c r="C12454" s="389">
        <v>141.382764909999</v>
      </c>
      <c r="D12454" s="389" t="s">
        <v>673</v>
      </c>
      <c r="E12454" s="389" t="s">
        <v>648</v>
      </c>
      <c r="F12454" s="389" t="s">
        <v>674</v>
      </c>
      <c r="G12454" s="389" t="s">
        <v>649</v>
      </c>
    </row>
    <row r="12455" spans="1:7">
      <c r="A12455" s="389" t="s">
        <v>547</v>
      </c>
      <c r="B12455" s="389" t="s">
        <v>517</v>
      </c>
      <c r="C12455" s="389">
        <v>141.382764909999</v>
      </c>
      <c r="D12455" s="389" t="s">
        <v>673</v>
      </c>
      <c r="E12455" s="389" t="s">
        <v>648</v>
      </c>
      <c r="F12455" s="389" t="s">
        <v>674</v>
      </c>
      <c r="G12455" s="389" t="s">
        <v>649</v>
      </c>
    </row>
    <row r="12456" spans="1:7">
      <c r="A12456" s="389" t="s">
        <v>547</v>
      </c>
      <c r="B12456" s="389" t="s">
        <v>517</v>
      </c>
      <c r="C12456" s="389">
        <v>141.382764909999</v>
      </c>
      <c r="D12456" s="389" t="s">
        <v>673</v>
      </c>
      <c r="E12456" s="389" t="s">
        <v>648</v>
      </c>
      <c r="F12456" s="389" t="s">
        <v>674</v>
      </c>
      <c r="G12456" s="389" t="s">
        <v>649</v>
      </c>
    </row>
    <row r="12457" spans="1:7">
      <c r="A12457" s="389" t="s">
        <v>542</v>
      </c>
      <c r="B12457" s="389" t="s">
        <v>517</v>
      </c>
      <c r="C12457" s="389">
        <v>4.1951655104699999</v>
      </c>
      <c r="D12457" s="389" t="s">
        <v>673</v>
      </c>
      <c r="E12457" s="389" t="s">
        <v>648</v>
      </c>
      <c r="F12457" s="389" t="s">
        <v>674</v>
      </c>
      <c r="G12457" s="389" t="s">
        <v>649</v>
      </c>
    </row>
    <row r="12458" spans="1:7">
      <c r="A12458" s="389" t="s">
        <v>542</v>
      </c>
      <c r="B12458" s="389" t="s">
        <v>517</v>
      </c>
      <c r="C12458" s="389">
        <v>4.1951655104699999</v>
      </c>
      <c r="D12458" s="389" t="s">
        <v>673</v>
      </c>
      <c r="E12458" s="389" t="s">
        <v>648</v>
      </c>
      <c r="F12458" s="389" t="s">
        <v>674</v>
      </c>
      <c r="G12458" s="389" t="s">
        <v>649</v>
      </c>
    </row>
    <row r="12459" spans="1:7">
      <c r="A12459" s="389" t="s">
        <v>524</v>
      </c>
      <c r="B12459" s="389" t="s">
        <v>517</v>
      </c>
      <c r="C12459" s="389">
        <v>34.369368141800003</v>
      </c>
      <c r="D12459" s="389" t="s">
        <v>673</v>
      </c>
      <c r="E12459" s="389" t="s">
        <v>648</v>
      </c>
      <c r="F12459" s="389" t="s">
        <v>674</v>
      </c>
      <c r="G12459" s="389" t="s">
        <v>649</v>
      </c>
    </row>
    <row r="12460" spans="1:7">
      <c r="A12460" s="389" t="s">
        <v>526</v>
      </c>
      <c r="B12460" s="389" t="s">
        <v>517</v>
      </c>
      <c r="C12460" s="389">
        <v>1.3845642932</v>
      </c>
      <c r="D12460" s="389" t="s">
        <v>673</v>
      </c>
      <c r="E12460" s="389" t="s">
        <v>648</v>
      </c>
      <c r="F12460" s="389" t="s">
        <v>674</v>
      </c>
      <c r="G12460" s="389" t="s">
        <v>649</v>
      </c>
    </row>
    <row r="12461" spans="1:7">
      <c r="A12461" s="389" t="s">
        <v>532</v>
      </c>
      <c r="B12461" s="389" t="s">
        <v>517</v>
      </c>
      <c r="C12461" s="389">
        <v>1.6381082086200001</v>
      </c>
      <c r="D12461" s="389" t="s">
        <v>673</v>
      </c>
      <c r="E12461" s="389" t="s">
        <v>648</v>
      </c>
      <c r="F12461" s="389" t="s">
        <v>674</v>
      </c>
      <c r="G12461" s="389" t="s">
        <v>649</v>
      </c>
    </row>
    <row r="12462" spans="1:7">
      <c r="A12462" s="389" t="s">
        <v>532</v>
      </c>
      <c r="B12462" s="389" t="s">
        <v>517</v>
      </c>
      <c r="C12462" s="389">
        <v>1.6381082086200001</v>
      </c>
      <c r="D12462" s="389" t="s">
        <v>673</v>
      </c>
      <c r="E12462" s="389" t="s">
        <v>648</v>
      </c>
      <c r="F12462" s="389" t="s">
        <v>674</v>
      </c>
      <c r="G12462" s="389" t="s">
        <v>649</v>
      </c>
    </row>
    <row r="12463" spans="1:7">
      <c r="A12463" s="389" t="s">
        <v>532</v>
      </c>
      <c r="B12463" s="389" t="s">
        <v>517</v>
      </c>
      <c r="C12463" s="389">
        <v>1.6381082086200001</v>
      </c>
      <c r="D12463" s="389" t="s">
        <v>673</v>
      </c>
      <c r="E12463" s="389" t="s">
        <v>648</v>
      </c>
      <c r="F12463" s="389" t="s">
        <v>674</v>
      </c>
      <c r="G12463" s="389" t="s">
        <v>649</v>
      </c>
    </row>
    <row r="12464" spans="1:7">
      <c r="A12464" s="389" t="s">
        <v>532</v>
      </c>
      <c r="B12464" s="389" t="s">
        <v>517</v>
      </c>
      <c r="C12464" s="389">
        <v>1.6381082086200001</v>
      </c>
      <c r="D12464" s="389" t="s">
        <v>673</v>
      </c>
      <c r="E12464" s="389" t="s">
        <v>648</v>
      </c>
      <c r="F12464" s="389" t="s">
        <v>674</v>
      </c>
      <c r="G12464" s="389" t="s">
        <v>649</v>
      </c>
    </row>
    <row r="12465" spans="1:7">
      <c r="A12465" s="389" t="s">
        <v>532</v>
      </c>
      <c r="B12465" s="389" t="s">
        <v>517</v>
      </c>
      <c r="C12465" s="389">
        <v>1.6381082086200001</v>
      </c>
      <c r="D12465" s="389" t="s">
        <v>673</v>
      </c>
      <c r="E12465" s="389" t="s">
        <v>648</v>
      </c>
      <c r="F12465" s="389" t="s">
        <v>674</v>
      </c>
      <c r="G12465" s="389" t="s">
        <v>649</v>
      </c>
    </row>
    <row r="12466" spans="1:7">
      <c r="A12466" s="389" t="s">
        <v>532</v>
      </c>
      <c r="B12466" s="389" t="s">
        <v>517</v>
      </c>
      <c r="C12466" s="389">
        <v>1.6381082086200001</v>
      </c>
      <c r="D12466" s="389" t="s">
        <v>673</v>
      </c>
      <c r="E12466" s="389" t="s">
        <v>648</v>
      </c>
      <c r="F12466" s="389" t="s">
        <v>674</v>
      </c>
      <c r="G12466" s="389" t="s">
        <v>649</v>
      </c>
    </row>
    <row r="12467" spans="1:7">
      <c r="A12467" s="389" t="s">
        <v>531</v>
      </c>
      <c r="B12467" s="389" t="s">
        <v>517</v>
      </c>
      <c r="C12467" s="389">
        <v>1.3859448541699999</v>
      </c>
      <c r="D12467" s="389" t="s">
        <v>673</v>
      </c>
      <c r="E12467" s="389" t="s">
        <v>648</v>
      </c>
      <c r="F12467" s="389" t="s">
        <v>674</v>
      </c>
      <c r="G12467" s="389" t="s">
        <v>649</v>
      </c>
    </row>
    <row r="12468" spans="1:7">
      <c r="A12468" s="389" t="s">
        <v>525</v>
      </c>
      <c r="B12468" s="389" t="s">
        <v>517</v>
      </c>
      <c r="C12468" s="389">
        <v>9.7597916364799904</v>
      </c>
      <c r="D12468" s="389" t="s">
        <v>673</v>
      </c>
      <c r="E12468" s="389" t="s">
        <v>648</v>
      </c>
      <c r="F12468" s="389" t="s">
        <v>674</v>
      </c>
      <c r="G12468" s="389" t="s">
        <v>649</v>
      </c>
    </row>
    <row r="12469" spans="1:7">
      <c r="A12469" s="389" t="s">
        <v>525</v>
      </c>
      <c r="B12469" s="389" t="s">
        <v>517</v>
      </c>
      <c r="C12469" s="389">
        <v>9.7597916364799904</v>
      </c>
      <c r="D12469" s="389" t="s">
        <v>673</v>
      </c>
      <c r="E12469" s="389" t="s">
        <v>648</v>
      </c>
      <c r="F12469" s="389" t="s">
        <v>674</v>
      </c>
      <c r="G12469" s="389" t="s">
        <v>649</v>
      </c>
    </row>
    <row r="12470" spans="1:7">
      <c r="A12470" s="389" t="s">
        <v>577</v>
      </c>
      <c r="B12470" s="389" t="s">
        <v>517</v>
      </c>
      <c r="C12470" s="389">
        <v>0.68802945653699998</v>
      </c>
      <c r="D12470" s="389" t="s">
        <v>673</v>
      </c>
      <c r="E12470" s="389" t="s">
        <v>648</v>
      </c>
      <c r="F12470" s="389" t="s">
        <v>674</v>
      </c>
      <c r="G12470" s="389" t="s">
        <v>649</v>
      </c>
    </row>
    <row r="12471" spans="1:7">
      <c r="A12471" s="389" t="s">
        <v>564</v>
      </c>
      <c r="B12471" s="389" t="s">
        <v>517</v>
      </c>
      <c r="C12471" s="389">
        <v>0.70326581040500002</v>
      </c>
      <c r="D12471" s="389" t="s">
        <v>673</v>
      </c>
      <c r="E12471" s="389" t="s">
        <v>648</v>
      </c>
      <c r="F12471" s="389" t="s">
        <v>674</v>
      </c>
      <c r="G12471" s="389" t="s">
        <v>649</v>
      </c>
    </row>
    <row r="12472" spans="1:7">
      <c r="A12472" s="389" t="s">
        <v>564</v>
      </c>
      <c r="B12472" s="389" t="s">
        <v>517</v>
      </c>
      <c r="C12472" s="389">
        <v>0.70326581040500002</v>
      </c>
      <c r="D12472" s="389" t="s">
        <v>673</v>
      </c>
      <c r="E12472" s="389" t="s">
        <v>648</v>
      </c>
      <c r="F12472" s="389" t="s">
        <v>674</v>
      </c>
      <c r="G12472" s="389" t="s">
        <v>649</v>
      </c>
    </row>
    <row r="12473" spans="1:7">
      <c r="A12473" s="389" t="s">
        <v>552</v>
      </c>
      <c r="B12473" s="389" t="s">
        <v>517</v>
      </c>
      <c r="C12473" s="389">
        <v>7.2817426670499996</v>
      </c>
      <c r="D12473" s="389" t="s">
        <v>673</v>
      </c>
      <c r="E12473" s="389" t="s">
        <v>648</v>
      </c>
      <c r="F12473" s="389" t="s">
        <v>674</v>
      </c>
      <c r="G12473" s="389" t="s">
        <v>649</v>
      </c>
    </row>
    <row r="12474" spans="1:7">
      <c r="A12474" s="389" t="s">
        <v>552</v>
      </c>
      <c r="B12474" s="389" t="s">
        <v>517</v>
      </c>
      <c r="C12474" s="389">
        <v>7.2817426670499996</v>
      </c>
      <c r="D12474" s="389" t="s">
        <v>673</v>
      </c>
      <c r="E12474" s="389" t="s">
        <v>648</v>
      </c>
      <c r="F12474" s="389" t="s">
        <v>674</v>
      </c>
      <c r="G12474" s="389" t="s">
        <v>649</v>
      </c>
    </row>
    <row r="12475" spans="1:7">
      <c r="A12475" s="389" t="s">
        <v>560</v>
      </c>
      <c r="B12475" s="389" t="s">
        <v>517</v>
      </c>
      <c r="C12475" s="389">
        <v>0.97013437921099999</v>
      </c>
      <c r="D12475" s="389" t="s">
        <v>673</v>
      </c>
      <c r="E12475" s="389" t="s">
        <v>648</v>
      </c>
      <c r="F12475" s="389" t="s">
        <v>674</v>
      </c>
      <c r="G12475" s="389" t="s">
        <v>649</v>
      </c>
    </row>
    <row r="12476" spans="1:7">
      <c r="A12476" s="389" t="s">
        <v>564</v>
      </c>
      <c r="B12476" s="389" t="s">
        <v>517</v>
      </c>
      <c r="C12476" s="389">
        <v>2.1477518719700002</v>
      </c>
      <c r="D12476" s="389" t="s">
        <v>673</v>
      </c>
      <c r="E12476" s="389" t="s">
        <v>648</v>
      </c>
      <c r="F12476" s="389" t="s">
        <v>674</v>
      </c>
      <c r="G12476" s="389" t="s">
        <v>649</v>
      </c>
    </row>
    <row r="12477" spans="1:7">
      <c r="A12477" s="389" t="s">
        <v>564</v>
      </c>
      <c r="B12477" s="389" t="s">
        <v>517</v>
      </c>
      <c r="C12477" s="389">
        <v>2.1477518719700002</v>
      </c>
      <c r="D12477" s="389" t="s">
        <v>673</v>
      </c>
      <c r="E12477" s="389" t="s">
        <v>648</v>
      </c>
      <c r="F12477" s="389" t="s">
        <v>674</v>
      </c>
      <c r="G12477" s="389" t="s">
        <v>649</v>
      </c>
    </row>
    <row r="12478" spans="1:7">
      <c r="A12478" s="389" t="s">
        <v>565</v>
      </c>
      <c r="B12478" s="389" t="s">
        <v>517</v>
      </c>
      <c r="C12478" s="389">
        <v>1.74554441853</v>
      </c>
      <c r="D12478" s="389" t="s">
        <v>673</v>
      </c>
      <c r="E12478" s="389" t="s">
        <v>648</v>
      </c>
      <c r="F12478" s="389" t="s">
        <v>674</v>
      </c>
      <c r="G12478" s="389" t="s">
        <v>649</v>
      </c>
    </row>
    <row r="12479" spans="1:7">
      <c r="A12479" s="389" t="s">
        <v>572</v>
      </c>
      <c r="B12479" s="389" t="s">
        <v>517</v>
      </c>
      <c r="C12479" s="389">
        <v>1.74554441853</v>
      </c>
      <c r="D12479" s="389" t="s">
        <v>673</v>
      </c>
      <c r="E12479" s="389" t="s">
        <v>648</v>
      </c>
      <c r="F12479" s="389" t="s">
        <v>674</v>
      </c>
      <c r="G12479" s="389" t="s">
        <v>649</v>
      </c>
    </row>
    <row r="12480" spans="1:7">
      <c r="A12480" s="389" t="s">
        <v>560</v>
      </c>
      <c r="B12480" s="389" t="s">
        <v>517</v>
      </c>
      <c r="C12480" s="389">
        <v>0.640336991947</v>
      </c>
      <c r="D12480" s="389" t="s">
        <v>673</v>
      </c>
      <c r="E12480" s="389" t="s">
        <v>648</v>
      </c>
      <c r="F12480" s="389" t="s">
        <v>674</v>
      </c>
      <c r="G12480" s="389" t="s">
        <v>649</v>
      </c>
    </row>
    <row r="12481" spans="1:7">
      <c r="A12481" s="389" t="s">
        <v>560</v>
      </c>
      <c r="B12481" s="389" t="s">
        <v>517</v>
      </c>
      <c r="C12481" s="389">
        <v>0.78084556186999998</v>
      </c>
      <c r="D12481" s="389" t="s">
        <v>673</v>
      </c>
      <c r="E12481" s="389" t="s">
        <v>648</v>
      </c>
      <c r="F12481" s="389" t="s">
        <v>674</v>
      </c>
      <c r="G12481" s="389" t="s">
        <v>649</v>
      </c>
    </row>
    <row r="12482" spans="1:7">
      <c r="A12482" s="389" t="s">
        <v>543</v>
      </c>
      <c r="B12482" s="389" t="s">
        <v>517</v>
      </c>
      <c r="C12482" s="389">
        <v>1.2512943621999999</v>
      </c>
      <c r="D12482" s="389" t="s">
        <v>673</v>
      </c>
      <c r="E12482" s="389" t="s">
        <v>648</v>
      </c>
      <c r="F12482" s="389" t="s">
        <v>674</v>
      </c>
      <c r="G12482" s="389" t="s">
        <v>649</v>
      </c>
    </row>
    <row r="12483" spans="1:7">
      <c r="A12483" s="389" t="s">
        <v>556</v>
      </c>
      <c r="B12483" s="389" t="s">
        <v>517</v>
      </c>
      <c r="C12483" s="389">
        <v>5.7069611842899999</v>
      </c>
      <c r="D12483" s="389" t="s">
        <v>673</v>
      </c>
      <c r="E12483" s="389" t="s">
        <v>648</v>
      </c>
      <c r="F12483" s="389" t="s">
        <v>674</v>
      </c>
      <c r="G12483" s="389" t="s">
        <v>649</v>
      </c>
    </row>
    <row r="12484" spans="1:7">
      <c r="A12484" s="389" t="s">
        <v>556</v>
      </c>
      <c r="B12484" s="389" t="s">
        <v>517</v>
      </c>
      <c r="C12484" s="389">
        <v>5.7069611842899999</v>
      </c>
      <c r="D12484" s="389" t="s">
        <v>673</v>
      </c>
      <c r="E12484" s="389" t="s">
        <v>648</v>
      </c>
      <c r="F12484" s="389" t="s">
        <v>674</v>
      </c>
      <c r="G12484" s="389" t="s">
        <v>649</v>
      </c>
    </row>
    <row r="12485" spans="1:7">
      <c r="A12485" s="389" t="s">
        <v>571</v>
      </c>
      <c r="B12485" s="389" t="s">
        <v>517</v>
      </c>
      <c r="C12485" s="389">
        <v>4.69433324366</v>
      </c>
      <c r="D12485" s="389" t="s">
        <v>673</v>
      </c>
      <c r="E12485" s="389" t="s">
        <v>648</v>
      </c>
      <c r="F12485" s="389" t="s">
        <v>674</v>
      </c>
      <c r="G12485" s="389" t="s">
        <v>649</v>
      </c>
    </row>
    <row r="12486" spans="1:7">
      <c r="A12486" s="389" t="s">
        <v>552</v>
      </c>
      <c r="B12486" s="389" t="s">
        <v>517</v>
      </c>
      <c r="C12486" s="389">
        <v>1.78460179289</v>
      </c>
      <c r="D12486" s="389" t="s">
        <v>673</v>
      </c>
      <c r="E12486" s="389" t="s">
        <v>648</v>
      </c>
      <c r="F12486" s="389" t="s">
        <v>674</v>
      </c>
      <c r="G12486" s="389" t="s">
        <v>649</v>
      </c>
    </row>
    <row r="12487" spans="1:7">
      <c r="A12487" s="389" t="s">
        <v>552</v>
      </c>
      <c r="B12487" s="389" t="s">
        <v>517</v>
      </c>
      <c r="C12487" s="389">
        <v>1.78460179289</v>
      </c>
      <c r="D12487" s="389" t="s">
        <v>673</v>
      </c>
      <c r="E12487" s="389" t="s">
        <v>648</v>
      </c>
      <c r="F12487" s="389" t="s">
        <v>674</v>
      </c>
      <c r="G12487" s="389" t="s">
        <v>649</v>
      </c>
    </row>
    <row r="12488" spans="1:7">
      <c r="A12488" s="389" t="s">
        <v>552</v>
      </c>
      <c r="B12488" s="389" t="s">
        <v>517</v>
      </c>
      <c r="C12488" s="389">
        <v>1.78460179289</v>
      </c>
      <c r="D12488" s="389" t="s">
        <v>673</v>
      </c>
      <c r="E12488" s="389" t="s">
        <v>648</v>
      </c>
      <c r="F12488" s="389" t="s">
        <v>674</v>
      </c>
      <c r="G12488" s="389" t="s">
        <v>649</v>
      </c>
    </row>
    <row r="12489" spans="1:7">
      <c r="A12489" s="389" t="s">
        <v>550</v>
      </c>
      <c r="B12489" s="389" t="s">
        <v>517</v>
      </c>
      <c r="C12489" s="389">
        <v>26.682877506299899</v>
      </c>
      <c r="D12489" s="389" t="s">
        <v>673</v>
      </c>
      <c r="E12489" s="389" t="s">
        <v>648</v>
      </c>
      <c r="F12489" s="389" t="s">
        <v>674</v>
      </c>
      <c r="G12489" s="389" t="s">
        <v>649</v>
      </c>
    </row>
    <row r="12490" spans="1:7">
      <c r="A12490" s="389" t="s">
        <v>572</v>
      </c>
      <c r="B12490" s="389" t="s">
        <v>517</v>
      </c>
      <c r="C12490" s="389">
        <v>5.6846349677700001</v>
      </c>
      <c r="D12490" s="389" t="s">
        <v>673</v>
      </c>
      <c r="E12490" s="389" t="s">
        <v>648</v>
      </c>
      <c r="F12490" s="389" t="s">
        <v>674</v>
      </c>
      <c r="G12490" s="389" t="s">
        <v>649</v>
      </c>
    </row>
    <row r="12491" spans="1:7">
      <c r="A12491" s="389" t="s">
        <v>572</v>
      </c>
      <c r="B12491" s="389" t="s">
        <v>517</v>
      </c>
      <c r="C12491" s="389">
        <v>5.6846349677700001</v>
      </c>
      <c r="D12491" s="389" t="s">
        <v>673</v>
      </c>
      <c r="E12491" s="389" t="s">
        <v>648</v>
      </c>
      <c r="F12491" s="389" t="s">
        <v>674</v>
      </c>
      <c r="G12491" s="389" t="s">
        <v>649</v>
      </c>
    </row>
    <row r="12492" spans="1:7">
      <c r="A12492" s="389" t="s">
        <v>531</v>
      </c>
      <c r="B12492" s="389" t="s">
        <v>517</v>
      </c>
      <c r="C12492" s="389">
        <v>0.67214102280800003</v>
      </c>
      <c r="D12492" s="389" t="s">
        <v>673</v>
      </c>
      <c r="E12492" s="389" t="s">
        <v>648</v>
      </c>
      <c r="F12492" s="389" t="s">
        <v>674</v>
      </c>
      <c r="G12492" s="389" t="s">
        <v>649</v>
      </c>
    </row>
    <row r="12493" spans="1:7">
      <c r="A12493" s="389" t="s">
        <v>531</v>
      </c>
      <c r="B12493" s="389" t="s">
        <v>517</v>
      </c>
      <c r="C12493" s="389">
        <v>3.0460151074700001</v>
      </c>
      <c r="D12493" s="389" t="s">
        <v>673</v>
      </c>
      <c r="E12493" s="389" t="s">
        <v>648</v>
      </c>
      <c r="F12493" s="389" t="s">
        <v>674</v>
      </c>
      <c r="G12493" s="389" t="s">
        <v>649</v>
      </c>
    </row>
    <row r="12494" spans="1:7">
      <c r="A12494" s="389" t="s">
        <v>560</v>
      </c>
      <c r="B12494" s="389" t="s">
        <v>517</v>
      </c>
      <c r="C12494" s="389">
        <v>3.0460151074700001</v>
      </c>
      <c r="D12494" s="389" t="s">
        <v>673</v>
      </c>
      <c r="E12494" s="389" t="s">
        <v>648</v>
      </c>
      <c r="F12494" s="389" t="s">
        <v>674</v>
      </c>
      <c r="G12494" s="389" t="s">
        <v>649</v>
      </c>
    </row>
    <row r="12495" spans="1:7">
      <c r="A12495" s="389" t="s">
        <v>565</v>
      </c>
      <c r="B12495" s="389" t="s">
        <v>517</v>
      </c>
      <c r="C12495" s="389">
        <v>3.9745052673700001</v>
      </c>
      <c r="D12495" s="389" t="s">
        <v>673</v>
      </c>
      <c r="E12495" s="389" t="s">
        <v>648</v>
      </c>
      <c r="F12495" s="389" t="s">
        <v>674</v>
      </c>
      <c r="G12495" s="389" t="s">
        <v>649</v>
      </c>
    </row>
    <row r="12496" spans="1:7">
      <c r="A12496" s="389" t="s">
        <v>572</v>
      </c>
      <c r="B12496" s="389" t="s">
        <v>517</v>
      </c>
      <c r="C12496" s="389">
        <v>3.9745052673700001</v>
      </c>
      <c r="D12496" s="389" t="s">
        <v>673</v>
      </c>
      <c r="E12496" s="389" t="s">
        <v>648</v>
      </c>
      <c r="F12496" s="389" t="s">
        <v>674</v>
      </c>
      <c r="G12496" s="389" t="s">
        <v>649</v>
      </c>
    </row>
    <row r="12497" spans="1:7">
      <c r="A12497" s="389" t="s">
        <v>543</v>
      </c>
      <c r="B12497" s="389" t="s">
        <v>517</v>
      </c>
      <c r="C12497" s="389">
        <v>0.762246203176</v>
      </c>
      <c r="D12497" s="389" t="s">
        <v>673</v>
      </c>
      <c r="E12497" s="389" t="s">
        <v>648</v>
      </c>
      <c r="F12497" s="389" t="s">
        <v>674</v>
      </c>
      <c r="G12497" s="389" t="s">
        <v>649</v>
      </c>
    </row>
    <row r="12498" spans="1:7">
      <c r="A12498" s="389" t="s">
        <v>527</v>
      </c>
      <c r="B12498" s="389" t="s">
        <v>517</v>
      </c>
      <c r="C12498" s="389">
        <v>8.5078182919100005</v>
      </c>
      <c r="D12498" s="389" t="s">
        <v>673</v>
      </c>
      <c r="E12498" s="389" t="s">
        <v>648</v>
      </c>
      <c r="F12498" s="389" t="s">
        <v>674</v>
      </c>
      <c r="G12498" s="389" t="s">
        <v>649</v>
      </c>
    </row>
    <row r="12499" spans="1:7">
      <c r="A12499" s="389" t="s">
        <v>542</v>
      </c>
      <c r="B12499" s="389" t="s">
        <v>517</v>
      </c>
      <c r="C12499" s="389">
        <v>8.5078182919100005</v>
      </c>
      <c r="D12499" s="389" t="s">
        <v>673</v>
      </c>
      <c r="E12499" s="389" t="s">
        <v>648</v>
      </c>
      <c r="F12499" s="389" t="s">
        <v>674</v>
      </c>
      <c r="G12499" s="389" t="s">
        <v>649</v>
      </c>
    </row>
    <row r="12500" spans="1:7">
      <c r="A12500" s="389" t="s">
        <v>550</v>
      </c>
      <c r="B12500" s="389" t="s">
        <v>517</v>
      </c>
      <c r="C12500" s="389">
        <v>2.0221746717800002</v>
      </c>
      <c r="D12500" s="389" t="s">
        <v>673</v>
      </c>
      <c r="E12500" s="389" t="s">
        <v>648</v>
      </c>
      <c r="F12500" s="389" t="s">
        <v>674</v>
      </c>
      <c r="G12500" s="389" t="s">
        <v>649</v>
      </c>
    </row>
    <row r="12501" spans="1:7">
      <c r="A12501" s="389" t="s">
        <v>550</v>
      </c>
      <c r="B12501" s="389" t="s">
        <v>517</v>
      </c>
      <c r="C12501" s="389">
        <v>2.0221746717800002</v>
      </c>
      <c r="D12501" s="389" t="s">
        <v>673</v>
      </c>
      <c r="E12501" s="389" t="s">
        <v>648</v>
      </c>
      <c r="F12501" s="389" t="s">
        <v>674</v>
      </c>
      <c r="G12501" s="389" t="s">
        <v>649</v>
      </c>
    </row>
    <row r="12502" spans="1:7">
      <c r="A12502" s="389" t="s">
        <v>535</v>
      </c>
      <c r="B12502" s="389" t="s">
        <v>517</v>
      </c>
      <c r="C12502" s="389">
        <v>0.61826775538500001</v>
      </c>
      <c r="D12502" s="389" t="s">
        <v>673</v>
      </c>
      <c r="E12502" s="389" t="s">
        <v>648</v>
      </c>
      <c r="F12502" s="389" t="s">
        <v>674</v>
      </c>
      <c r="G12502" s="389" t="s">
        <v>649</v>
      </c>
    </row>
    <row r="12503" spans="1:7">
      <c r="A12503" s="389" t="s">
        <v>556</v>
      </c>
      <c r="B12503" s="389" t="s">
        <v>517</v>
      </c>
      <c r="C12503" s="389">
        <v>0.93876027621199998</v>
      </c>
      <c r="D12503" s="389" t="s">
        <v>673</v>
      </c>
      <c r="E12503" s="389" t="s">
        <v>648</v>
      </c>
      <c r="F12503" s="389" t="s">
        <v>674</v>
      </c>
      <c r="G12503" s="389" t="s">
        <v>649</v>
      </c>
    </row>
    <row r="12504" spans="1:7">
      <c r="A12504" s="389" t="s">
        <v>556</v>
      </c>
      <c r="B12504" s="389" t="s">
        <v>517</v>
      </c>
      <c r="C12504" s="389">
        <v>0.93876027621199998</v>
      </c>
      <c r="D12504" s="389" t="s">
        <v>673</v>
      </c>
      <c r="E12504" s="389" t="s">
        <v>648</v>
      </c>
      <c r="F12504" s="389" t="s">
        <v>674</v>
      </c>
      <c r="G12504" s="389" t="s">
        <v>649</v>
      </c>
    </row>
    <row r="12505" spans="1:7">
      <c r="A12505" s="389" t="s">
        <v>550</v>
      </c>
      <c r="B12505" s="389" t="s">
        <v>517</v>
      </c>
      <c r="C12505" s="389">
        <v>5.0388981030500002</v>
      </c>
      <c r="D12505" s="389" t="s">
        <v>673</v>
      </c>
      <c r="E12505" s="389" t="s">
        <v>648</v>
      </c>
      <c r="F12505" s="389" t="s">
        <v>674</v>
      </c>
      <c r="G12505" s="389" t="s">
        <v>649</v>
      </c>
    </row>
    <row r="12506" spans="1:7">
      <c r="A12506" s="389" t="s">
        <v>571</v>
      </c>
      <c r="B12506" s="389" t="s">
        <v>517</v>
      </c>
      <c r="C12506" s="389">
        <v>33.977504792799898</v>
      </c>
      <c r="D12506" s="389" t="s">
        <v>673</v>
      </c>
      <c r="E12506" s="389" t="s">
        <v>648</v>
      </c>
      <c r="F12506" s="389" t="s">
        <v>674</v>
      </c>
      <c r="G12506" s="389" t="s">
        <v>649</v>
      </c>
    </row>
    <row r="12507" spans="1:7">
      <c r="A12507" s="389" t="s">
        <v>571</v>
      </c>
      <c r="B12507" s="389" t="s">
        <v>517</v>
      </c>
      <c r="C12507" s="389">
        <v>33.977504792799898</v>
      </c>
      <c r="D12507" s="389" t="s">
        <v>673</v>
      </c>
      <c r="E12507" s="389" t="s">
        <v>648</v>
      </c>
      <c r="F12507" s="389" t="s">
        <v>674</v>
      </c>
      <c r="G12507" s="389" t="s">
        <v>649</v>
      </c>
    </row>
    <row r="12508" spans="1:7">
      <c r="A12508" s="389" t="s">
        <v>524</v>
      </c>
      <c r="B12508" s="389" t="s">
        <v>517</v>
      </c>
      <c r="C12508" s="389">
        <v>39.9699058705</v>
      </c>
      <c r="D12508" s="389" t="s">
        <v>673</v>
      </c>
      <c r="E12508" s="389" t="s">
        <v>648</v>
      </c>
      <c r="F12508" s="389" t="s">
        <v>674</v>
      </c>
      <c r="G12508" s="389" t="s">
        <v>649</v>
      </c>
    </row>
    <row r="12509" spans="1:7">
      <c r="A12509" s="389" t="s">
        <v>524</v>
      </c>
      <c r="B12509" s="389" t="s">
        <v>517</v>
      </c>
      <c r="C12509" s="389">
        <v>39.9699058705</v>
      </c>
      <c r="D12509" s="389" t="s">
        <v>673</v>
      </c>
      <c r="E12509" s="389" t="s">
        <v>648</v>
      </c>
      <c r="F12509" s="389" t="s">
        <v>674</v>
      </c>
      <c r="G12509" s="389" t="s">
        <v>649</v>
      </c>
    </row>
    <row r="12510" spans="1:7">
      <c r="A12510" s="389" t="s">
        <v>571</v>
      </c>
      <c r="B12510" s="389" t="s">
        <v>517</v>
      </c>
      <c r="C12510" s="389">
        <v>6.7496257559800004</v>
      </c>
      <c r="D12510" s="389" t="s">
        <v>673</v>
      </c>
      <c r="E12510" s="389" t="s">
        <v>648</v>
      </c>
      <c r="F12510" s="389" t="s">
        <v>674</v>
      </c>
      <c r="G12510" s="389" t="s">
        <v>649</v>
      </c>
    </row>
    <row r="12511" spans="1:7">
      <c r="A12511" s="389" t="s">
        <v>524</v>
      </c>
      <c r="B12511" s="389" t="s">
        <v>517</v>
      </c>
      <c r="C12511" s="389">
        <v>23.911103806</v>
      </c>
      <c r="D12511" s="389" t="s">
        <v>673</v>
      </c>
      <c r="E12511" s="389" t="s">
        <v>648</v>
      </c>
      <c r="F12511" s="389" t="s">
        <v>674</v>
      </c>
      <c r="G12511" s="389" t="s">
        <v>649</v>
      </c>
    </row>
    <row r="12512" spans="1:7">
      <c r="A12512" s="389" t="s">
        <v>524</v>
      </c>
      <c r="B12512" s="389" t="s">
        <v>517</v>
      </c>
      <c r="C12512" s="389">
        <v>23.911103806</v>
      </c>
      <c r="D12512" s="389" t="s">
        <v>673</v>
      </c>
      <c r="E12512" s="389" t="s">
        <v>648</v>
      </c>
      <c r="F12512" s="389" t="s">
        <v>674</v>
      </c>
      <c r="G12512" s="389" t="s">
        <v>649</v>
      </c>
    </row>
    <row r="12513" spans="1:7">
      <c r="A12513" s="389" t="s">
        <v>524</v>
      </c>
      <c r="B12513" s="389" t="s">
        <v>517</v>
      </c>
      <c r="C12513" s="389">
        <v>23.911103806</v>
      </c>
      <c r="D12513" s="389" t="s">
        <v>673</v>
      </c>
      <c r="E12513" s="389" t="s">
        <v>648</v>
      </c>
      <c r="F12513" s="389" t="s">
        <v>674</v>
      </c>
      <c r="G12513" s="389" t="s">
        <v>649</v>
      </c>
    </row>
    <row r="12514" spans="1:7">
      <c r="A12514" s="389" t="s">
        <v>524</v>
      </c>
      <c r="B12514" s="389" t="s">
        <v>517</v>
      </c>
      <c r="C12514" s="389">
        <v>23.911103806</v>
      </c>
      <c r="D12514" s="389" t="s">
        <v>673</v>
      </c>
      <c r="E12514" s="389" t="s">
        <v>648</v>
      </c>
      <c r="F12514" s="389" t="s">
        <v>674</v>
      </c>
      <c r="G12514" s="389" t="s">
        <v>649</v>
      </c>
    </row>
    <row r="12515" spans="1:7">
      <c r="A12515" s="389" t="s">
        <v>527</v>
      </c>
      <c r="B12515" s="389" t="s">
        <v>517</v>
      </c>
      <c r="C12515" s="389">
        <v>4.3305810457699998</v>
      </c>
      <c r="D12515" s="389" t="s">
        <v>673</v>
      </c>
      <c r="E12515" s="389" t="s">
        <v>648</v>
      </c>
      <c r="F12515" s="389" t="s">
        <v>674</v>
      </c>
      <c r="G12515" s="389" t="s">
        <v>649</v>
      </c>
    </row>
    <row r="12516" spans="1:7">
      <c r="A12516" s="389" t="s">
        <v>564</v>
      </c>
      <c r="B12516" s="389" t="s">
        <v>517</v>
      </c>
      <c r="C12516" s="389">
        <v>1.3013453448500001</v>
      </c>
      <c r="D12516" s="389" t="s">
        <v>673</v>
      </c>
      <c r="E12516" s="389" t="s">
        <v>648</v>
      </c>
      <c r="F12516" s="389" t="s">
        <v>674</v>
      </c>
      <c r="G12516" s="389" t="s">
        <v>649</v>
      </c>
    </row>
    <row r="12517" spans="1:7">
      <c r="A12517" s="389" t="s">
        <v>550</v>
      </c>
      <c r="B12517" s="389" t="s">
        <v>517</v>
      </c>
      <c r="C12517" s="389">
        <v>2.57128392114</v>
      </c>
      <c r="D12517" s="389" t="s">
        <v>673</v>
      </c>
      <c r="E12517" s="389" t="s">
        <v>648</v>
      </c>
      <c r="F12517" s="389" t="s">
        <v>674</v>
      </c>
      <c r="G12517" s="389" t="s">
        <v>649</v>
      </c>
    </row>
    <row r="12518" spans="1:7">
      <c r="A12518" s="389" t="s">
        <v>532</v>
      </c>
      <c r="B12518" s="389" t="s">
        <v>517</v>
      </c>
      <c r="C12518" s="389">
        <v>1.6291309389599999</v>
      </c>
      <c r="D12518" s="389" t="s">
        <v>673</v>
      </c>
      <c r="E12518" s="389" t="s">
        <v>648</v>
      </c>
      <c r="F12518" s="389" t="s">
        <v>674</v>
      </c>
      <c r="G12518" s="389" t="s">
        <v>649</v>
      </c>
    </row>
    <row r="12519" spans="1:7">
      <c r="A12519" s="389" t="s">
        <v>564</v>
      </c>
      <c r="B12519" s="389" t="s">
        <v>517</v>
      </c>
      <c r="C12519" s="389">
        <v>5.6965670193699998</v>
      </c>
      <c r="D12519" s="389" t="s">
        <v>673</v>
      </c>
      <c r="E12519" s="389" t="s">
        <v>648</v>
      </c>
      <c r="F12519" s="389" t="s">
        <v>674</v>
      </c>
      <c r="G12519" s="389" t="s">
        <v>649</v>
      </c>
    </row>
    <row r="12520" spans="1:7">
      <c r="A12520" s="389" t="s">
        <v>552</v>
      </c>
      <c r="B12520" s="389" t="s">
        <v>517</v>
      </c>
      <c r="C12520" s="389">
        <v>19.420206134400001</v>
      </c>
      <c r="D12520" s="389" t="s">
        <v>673</v>
      </c>
      <c r="E12520" s="389" t="s">
        <v>648</v>
      </c>
      <c r="F12520" s="389" t="s">
        <v>674</v>
      </c>
      <c r="G12520" s="389" t="s">
        <v>649</v>
      </c>
    </row>
    <row r="12521" spans="1:7">
      <c r="A12521" s="389" t="s">
        <v>552</v>
      </c>
      <c r="B12521" s="389" t="s">
        <v>517</v>
      </c>
      <c r="C12521" s="389">
        <v>19.420206134400001</v>
      </c>
      <c r="D12521" s="389" t="s">
        <v>673</v>
      </c>
      <c r="E12521" s="389" t="s">
        <v>648</v>
      </c>
      <c r="F12521" s="389" t="s">
        <v>674</v>
      </c>
      <c r="G12521" s="389" t="s">
        <v>649</v>
      </c>
    </row>
    <row r="12522" spans="1:7">
      <c r="A12522" s="389" t="s">
        <v>552</v>
      </c>
      <c r="B12522" s="389" t="s">
        <v>517</v>
      </c>
      <c r="C12522" s="389">
        <v>19.420206134400001</v>
      </c>
      <c r="D12522" s="389" t="s">
        <v>673</v>
      </c>
      <c r="E12522" s="389" t="s">
        <v>648</v>
      </c>
      <c r="F12522" s="389" t="s">
        <v>674</v>
      </c>
      <c r="G12522" s="389" t="s">
        <v>649</v>
      </c>
    </row>
    <row r="12523" spans="1:7">
      <c r="A12523" s="389" t="s">
        <v>552</v>
      </c>
      <c r="B12523" s="389" t="s">
        <v>517</v>
      </c>
      <c r="C12523" s="389">
        <v>19.420206134400001</v>
      </c>
      <c r="D12523" s="389" t="s">
        <v>673</v>
      </c>
      <c r="E12523" s="389" t="s">
        <v>648</v>
      </c>
      <c r="F12523" s="389" t="s">
        <v>674</v>
      </c>
      <c r="G12523" s="389" t="s">
        <v>649</v>
      </c>
    </row>
    <row r="12524" spans="1:7">
      <c r="A12524" s="389" t="s">
        <v>550</v>
      </c>
      <c r="B12524" s="389" t="s">
        <v>517</v>
      </c>
      <c r="C12524" s="389">
        <v>39.232005069300001</v>
      </c>
      <c r="D12524" s="389" t="s">
        <v>673</v>
      </c>
      <c r="E12524" s="389" t="s">
        <v>648</v>
      </c>
      <c r="F12524" s="389" t="s">
        <v>674</v>
      </c>
      <c r="G12524" s="389" t="s">
        <v>649</v>
      </c>
    </row>
    <row r="12525" spans="1:7">
      <c r="A12525" s="389" t="s">
        <v>550</v>
      </c>
      <c r="B12525" s="389" t="s">
        <v>517</v>
      </c>
      <c r="C12525" s="389">
        <v>4.9341471804900001</v>
      </c>
      <c r="D12525" s="389" t="s">
        <v>673</v>
      </c>
      <c r="E12525" s="389" t="s">
        <v>648</v>
      </c>
      <c r="F12525" s="389" t="s">
        <v>674</v>
      </c>
      <c r="G12525" s="389" t="s">
        <v>649</v>
      </c>
    </row>
    <row r="12526" spans="1:7">
      <c r="A12526" s="389" t="s">
        <v>577</v>
      </c>
      <c r="B12526" s="389" t="s">
        <v>517</v>
      </c>
      <c r="C12526" s="389">
        <v>1.63893930387</v>
      </c>
      <c r="D12526" s="389" t="s">
        <v>673</v>
      </c>
      <c r="E12526" s="389" t="s">
        <v>648</v>
      </c>
      <c r="F12526" s="389" t="s">
        <v>674</v>
      </c>
      <c r="G12526" s="389" t="s">
        <v>649</v>
      </c>
    </row>
    <row r="12527" spans="1:7">
      <c r="A12527" s="389" t="s">
        <v>532</v>
      </c>
      <c r="B12527" s="389" t="s">
        <v>517</v>
      </c>
      <c r="C12527" s="389">
        <v>6.8199338126800004</v>
      </c>
      <c r="D12527" s="389" t="s">
        <v>673</v>
      </c>
      <c r="E12527" s="389" t="s">
        <v>648</v>
      </c>
      <c r="F12527" s="389" t="s">
        <v>674</v>
      </c>
      <c r="G12527" s="389" t="s">
        <v>649</v>
      </c>
    </row>
    <row r="12528" spans="1:7">
      <c r="A12528" s="389" t="s">
        <v>558</v>
      </c>
      <c r="B12528" s="389" t="s">
        <v>517</v>
      </c>
      <c r="C12528" s="389">
        <v>23.8461195621</v>
      </c>
      <c r="D12528" s="389" t="s">
        <v>673</v>
      </c>
      <c r="E12528" s="389" t="s">
        <v>648</v>
      </c>
      <c r="F12528" s="389" t="s">
        <v>674</v>
      </c>
      <c r="G12528" s="389" t="s">
        <v>649</v>
      </c>
    </row>
    <row r="12529" spans="1:7">
      <c r="A12529" s="389" t="s">
        <v>558</v>
      </c>
      <c r="B12529" s="389" t="s">
        <v>517</v>
      </c>
      <c r="C12529" s="389">
        <v>23.8461195621</v>
      </c>
      <c r="D12529" s="389" t="s">
        <v>673</v>
      </c>
      <c r="E12529" s="389" t="s">
        <v>648</v>
      </c>
      <c r="F12529" s="389" t="s">
        <v>674</v>
      </c>
      <c r="G12529" s="389" t="s">
        <v>649</v>
      </c>
    </row>
    <row r="12530" spans="1:7">
      <c r="A12530" s="389" t="s">
        <v>558</v>
      </c>
      <c r="B12530" s="389" t="s">
        <v>517</v>
      </c>
      <c r="C12530" s="389">
        <v>23.8461195621</v>
      </c>
      <c r="D12530" s="389" t="s">
        <v>673</v>
      </c>
      <c r="E12530" s="389" t="s">
        <v>648</v>
      </c>
      <c r="F12530" s="389" t="s">
        <v>674</v>
      </c>
      <c r="G12530" s="389" t="s">
        <v>649</v>
      </c>
    </row>
    <row r="12531" spans="1:7">
      <c r="A12531" s="389" t="s">
        <v>564</v>
      </c>
      <c r="B12531" s="389" t="s">
        <v>517</v>
      </c>
      <c r="C12531" s="389">
        <v>2.3290726497700001</v>
      </c>
      <c r="D12531" s="389" t="s">
        <v>673</v>
      </c>
      <c r="E12531" s="389" t="s">
        <v>648</v>
      </c>
      <c r="F12531" s="389" t="s">
        <v>674</v>
      </c>
      <c r="G12531" s="389" t="s">
        <v>649</v>
      </c>
    </row>
    <row r="12532" spans="1:7">
      <c r="A12532" s="389" t="s">
        <v>550</v>
      </c>
      <c r="B12532" s="389" t="s">
        <v>517</v>
      </c>
      <c r="C12532" s="389">
        <v>24.992725329399899</v>
      </c>
      <c r="D12532" s="389" t="s">
        <v>673</v>
      </c>
      <c r="E12532" s="389" t="s">
        <v>648</v>
      </c>
      <c r="F12532" s="389" t="s">
        <v>674</v>
      </c>
      <c r="G12532" s="389" t="s">
        <v>649</v>
      </c>
    </row>
    <row r="12533" spans="1:7">
      <c r="A12533" s="389" t="s">
        <v>550</v>
      </c>
      <c r="B12533" s="389" t="s">
        <v>517</v>
      </c>
      <c r="C12533" s="389">
        <v>24.992725329399899</v>
      </c>
      <c r="D12533" s="389" t="s">
        <v>673</v>
      </c>
      <c r="E12533" s="389" t="s">
        <v>648</v>
      </c>
      <c r="F12533" s="389" t="s">
        <v>674</v>
      </c>
      <c r="G12533" s="389" t="s">
        <v>649</v>
      </c>
    </row>
    <row r="12534" spans="1:7">
      <c r="A12534" s="389" t="s">
        <v>550</v>
      </c>
      <c r="B12534" s="389" t="s">
        <v>517</v>
      </c>
      <c r="C12534" s="389">
        <v>24.992725329399899</v>
      </c>
      <c r="D12534" s="389" t="s">
        <v>673</v>
      </c>
      <c r="E12534" s="389" t="s">
        <v>648</v>
      </c>
      <c r="F12534" s="389" t="s">
        <v>674</v>
      </c>
      <c r="G12534" s="389" t="s">
        <v>649</v>
      </c>
    </row>
    <row r="12535" spans="1:7">
      <c r="A12535" s="389" t="s">
        <v>550</v>
      </c>
      <c r="B12535" s="389" t="s">
        <v>517</v>
      </c>
      <c r="C12535" s="389">
        <v>24.992725329399899</v>
      </c>
      <c r="D12535" s="389" t="s">
        <v>673</v>
      </c>
      <c r="E12535" s="389" t="s">
        <v>648</v>
      </c>
      <c r="F12535" s="389" t="s">
        <v>674</v>
      </c>
      <c r="G12535" s="389" t="s">
        <v>649</v>
      </c>
    </row>
    <row r="12536" spans="1:7">
      <c r="A12536" s="389" t="s">
        <v>564</v>
      </c>
      <c r="B12536" s="389" t="s">
        <v>517</v>
      </c>
      <c r="C12536" s="389">
        <v>7.2430838824499997</v>
      </c>
      <c r="D12536" s="389" t="s">
        <v>673</v>
      </c>
      <c r="E12536" s="389" t="s">
        <v>648</v>
      </c>
      <c r="F12536" s="389" t="s">
        <v>674</v>
      </c>
      <c r="G12536" s="389" t="s">
        <v>649</v>
      </c>
    </row>
    <row r="12537" spans="1:7">
      <c r="A12537" s="389" t="s">
        <v>532</v>
      </c>
      <c r="B12537" s="389" t="s">
        <v>517</v>
      </c>
      <c r="C12537" s="389">
        <v>1.0208894239899999</v>
      </c>
      <c r="D12537" s="389" t="s">
        <v>673</v>
      </c>
      <c r="E12537" s="389" t="s">
        <v>648</v>
      </c>
      <c r="F12537" s="389" t="s">
        <v>674</v>
      </c>
      <c r="G12537" s="389" t="s">
        <v>649</v>
      </c>
    </row>
    <row r="12538" spans="1:7">
      <c r="A12538" s="389" t="s">
        <v>532</v>
      </c>
      <c r="B12538" s="389" t="s">
        <v>517</v>
      </c>
      <c r="C12538" s="389">
        <v>1.0208894239899999</v>
      </c>
      <c r="D12538" s="389" t="s">
        <v>673</v>
      </c>
      <c r="E12538" s="389" t="s">
        <v>648</v>
      </c>
      <c r="F12538" s="389" t="s">
        <v>674</v>
      </c>
      <c r="G12538" s="389" t="s">
        <v>649</v>
      </c>
    </row>
    <row r="12539" spans="1:7">
      <c r="A12539" s="389" t="s">
        <v>532</v>
      </c>
      <c r="B12539" s="389" t="s">
        <v>517</v>
      </c>
      <c r="C12539" s="389">
        <v>1.0208894239899999</v>
      </c>
      <c r="D12539" s="389" t="s">
        <v>673</v>
      </c>
      <c r="E12539" s="389" t="s">
        <v>648</v>
      </c>
      <c r="F12539" s="389" t="s">
        <v>674</v>
      </c>
      <c r="G12539" s="389" t="s">
        <v>649</v>
      </c>
    </row>
    <row r="12540" spans="1:7">
      <c r="A12540" s="389" t="s">
        <v>552</v>
      </c>
      <c r="B12540" s="389" t="s">
        <v>517</v>
      </c>
      <c r="C12540" s="389">
        <v>11.9630508832999</v>
      </c>
      <c r="D12540" s="389" t="s">
        <v>673</v>
      </c>
      <c r="E12540" s="389" t="s">
        <v>648</v>
      </c>
      <c r="F12540" s="389" t="s">
        <v>674</v>
      </c>
      <c r="G12540" s="389" t="s">
        <v>649</v>
      </c>
    </row>
    <row r="12541" spans="1:7">
      <c r="A12541" s="389" t="s">
        <v>552</v>
      </c>
      <c r="B12541" s="389" t="s">
        <v>517</v>
      </c>
      <c r="C12541" s="389">
        <v>11.9630508832999</v>
      </c>
      <c r="D12541" s="389" t="s">
        <v>673</v>
      </c>
      <c r="E12541" s="389" t="s">
        <v>648</v>
      </c>
      <c r="F12541" s="389" t="s">
        <v>674</v>
      </c>
      <c r="G12541" s="389" t="s">
        <v>649</v>
      </c>
    </row>
    <row r="12542" spans="1:7">
      <c r="A12542" s="389" t="s">
        <v>542</v>
      </c>
      <c r="B12542" s="389" t="s">
        <v>517</v>
      </c>
      <c r="C12542" s="389">
        <v>0.24214992116</v>
      </c>
      <c r="D12542" s="389" t="s">
        <v>673</v>
      </c>
      <c r="E12542" s="389" t="s">
        <v>648</v>
      </c>
      <c r="F12542" s="389" t="s">
        <v>674</v>
      </c>
      <c r="G12542" s="389" t="s">
        <v>649</v>
      </c>
    </row>
    <row r="12543" spans="1:7">
      <c r="A12543" s="389" t="s">
        <v>532</v>
      </c>
      <c r="B12543" s="389" t="s">
        <v>517</v>
      </c>
      <c r="C12543" s="389">
        <v>1.36919631303</v>
      </c>
      <c r="D12543" s="389" t="s">
        <v>673</v>
      </c>
      <c r="E12543" s="389" t="s">
        <v>648</v>
      </c>
      <c r="F12543" s="389" t="s">
        <v>674</v>
      </c>
      <c r="G12543" s="389" t="s">
        <v>649</v>
      </c>
    </row>
    <row r="12544" spans="1:7">
      <c r="A12544" s="389" t="s">
        <v>532</v>
      </c>
      <c r="B12544" s="389" t="s">
        <v>517</v>
      </c>
      <c r="C12544" s="389">
        <v>1.36919631303</v>
      </c>
      <c r="D12544" s="389" t="s">
        <v>673</v>
      </c>
      <c r="E12544" s="389" t="s">
        <v>648</v>
      </c>
      <c r="F12544" s="389" t="s">
        <v>674</v>
      </c>
      <c r="G12544" s="389" t="s">
        <v>649</v>
      </c>
    </row>
    <row r="12545" spans="1:7">
      <c r="A12545" s="389" t="s">
        <v>556</v>
      </c>
      <c r="B12545" s="389" t="s">
        <v>517</v>
      </c>
      <c r="C12545" s="389">
        <v>2.7804977811999998</v>
      </c>
      <c r="D12545" s="389" t="s">
        <v>673</v>
      </c>
      <c r="E12545" s="389" t="s">
        <v>648</v>
      </c>
      <c r="F12545" s="389" t="s">
        <v>674</v>
      </c>
      <c r="G12545" s="389" t="s">
        <v>649</v>
      </c>
    </row>
    <row r="12546" spans="1:7">
      <c r="A12546" s="389" t="s">
        <v>556</v>
      </c>
      <c r="B12546" s="389" t="s">
        <v>517</v>
      </c>
      <c r="C12546" s="389">
        <v>2.7804977811999998</v>
      </c>
      <c r="D12546" s="389" t="s">
        <v>673</v>
      </c>
      <c r="E12546" s="389" t="s">
        <v>648</v>
      </c>
      <c r="F12546" s="389" t="s">
        <v>674</v>
      </c>
      <c r="G12546" s="389" t="s">
        <v>649</v>
      </c>
    </row>
    <row r="12547" spans="1:7">
      <c r="A12547" s="389" t="s">
        <v>532</v>
      </c>
      <c r="B12547" s="389" t="s">
        <v>517</v>
      </c>
      <c r="C12547" s="389">
        <v>4.0103985991900002</v>
      </c>
      <c r="D12547" s="389" t="s">
        <v>673</v>
      </c>
      <c r="E12547" s="389" t="s">
        <v>648</v>
      </c>
      <c r="F12547" s="389" t="s">
        <v>674</v>
      </c>
      <c r="G12547" s="389" t="s">
        <v>649</v>
      </c>
    </row>
    <row r="12548" spans="1:7">
      <c r="A12548" s="389" t="s">
        <v>571</v>
      </c>
      <c r="B12548" s="389" t="s">
        <v>517</v>
      </c>
      <c r="C12548" s="389">
        <v>4.0103985991900002</v>
      </c>
      <c r="D12548" s="389" t="s">
        <v>673</v>
      </c>
      <c r="E12548" s="389" t="s">
        <v>648</v>
      </c>
      <c r="F12548" s="389" t="s">
        <v>674</v>
      </c>
      <c r="G12548" s="389" t="s">
        <v>649</v>
      </c>
    </row>
    <row r="12549" spans="1:7">
      <c r="A12549" s="389" t="s">
        <v>547</v>
      </c>
      <c r="B12549" s="389" t="s">
        <v>517</v>
      </c>
      <c r="C12549" s="389">
        <v>2.8821879521199998</v>
      </c>
      <c r="D12549" s="389" t="s">
        <v>673</v>
      </c>
      <c r="E12549" s="389" t="s">
        <v>648</v>
      </c>
      <c r="F12549" s="389" t="s">
        <v>674</v>
      </c>
      <c r="G12549" s="389" t="s">
        <v>649</v>
      </c>
    </row>
    <row r="12550" spans="1:7">
      <c r="A12550" s="389" t="s">
        <v>560</v>
      </c>
      <c r="B12550" s="389" t="s">
        <v>517</v>
      </c>
      <c r="C12550" s="389">
        <v>1.5084903678599999</v>
      </c>
      <c r="D12550" s="389" t="s">
        <v>673</v>
      </c>
      <c r="E12550" s="389" t="s">
        <v>648</v>
      </c>
      <c r="F12550" s="389" t="s">
        <v>674</v>
      </c>
      <c r="G12550" s="389" t="s">
        <v>649</v>
      </c>
    </row>
    <row r="12551" spans="1:7">
      <c r="A12551" s="389" t="s">
        <v>524</v>
      </c>
      <c r="B12551" s="389" t="s">
        <v>517</v>
      </c>
      <c r="C12551" s="389">
        <v>4.3152713481099996</v>
      </c>
      <c r="D12551" s="389" t="s">
        <v>673</v>
      </c>
      <c r="E12551" s="389" t="s">
        <v>648</v>
      </c>
      <c r="F12551" s="389" t="s">
        <v>674</v>
      </c>
      <c r="G12551" s="389" t="s">
        <v>649</v>
      </c>
    </row>
    <row r="12552" spans="1:7">
      <c r="A12552" s="389" t="s">
        <v>547</v>
      </c>
      <c r="B12552" s="389" t="s">
        <v>517</v>
      </c>
      <c r="C12552" s="389">
        <v>6.1048819612700003</v>
      </c>
      <c r="D12552" s="389" t="s">
        <v>673</v>
      </c>
      <c r="E12552" s="389" t="s">
        <v>648</v>
      </c>
      <c r="F12552" s="389" t="s">
        <v>674</v>
      </c>
      <c r="G12552" s="389" t="s">
        <v>649</v>
      </c>
    </row>
    <row r="12553" spans="1:7">
      <c r="A12553" s="389" t="s">
        <v>547</v>
      </c>
      <c r="B12553" s="389" t="s">
        <v>517</v>
      </c>
      <c r="C12553" s="389">
        <v>6.1048819612700003</v>
      </c>
      <c r="D12553" s="389" t="s">
        <v>673</v>
      </c>
      <c r="E12553" s="389" t="s">
        <v>648</v>
      </c>
      <c r="F12553" s="389" t="s">
        <v>674</v>
      </c>
      <c r="G12553" s="389" t="s">
        <v>649</v>
      </c>
    </row>
    <row r="12554" spans="1:7">
      <c r="A12554" s="389" t="s">
        <v>527</v>
      </c>
      <c r="B12554" s="389" t="s">
        <v>517</v>
      </c>
      <c r="C12554" s="389">
        <v>9.4968912080100001</v>
      </c>
      <c r="D12554" s="389" t="s">
        <v>673</v>
      </c>
      <c r="E12554" s="389" t="s">
        <v>648</v>
      </c>
      <c r="F12554" s="389" t="s">
        <v>674</v>
      </c>
      <c r="G12554" s="389" t="s">
        <v>649</v>
      </c>
    </row>
    <row r="12555" spans="1:7">
      <c r="A12555" s="389" t="s">
        <v>542</v>
      </c>
      <c r="B12555" s="389" t="s">
        <v>517</v>
      </c>
      <c r="C12555" s="389">
        <v>9.4968912080100001</v>
      </c>
      <c r="D12555" s="389" t="s">
        <v>673</v>
      </c>
      <c r="E12555" s="389" t="s">
        <v>648</v>
      </c>
      <c r="F12555" s="389" t="s">
        <v>674</v>
      </c>
      <c r="G12555" s="389" t="s">
        <v>649</v>
      </c>
    </row>
    <row r="12556" spans="1:7">
      <c r="A12556" s="389" t="s">
        <v>547</v>
      </c>
      <c r="B12556" s="389" t="s">
        <v>517</v>
      </c>
      <c r="C12556" s="389">
        <v>2.73953507482</v>
      </c>
      <c r="D12556" s="389" t="s">
        <v>673</v>
      </c>
      <c r="E12556" s="389" t="s">
        <v>648</v>
      </c>
      <c r="F12556" s="389" t="s">
        <v>674</v>
      </c>
      <c r="G12556" s="389" t="s">
        <v>649</v>
      </c>
    </row>
    <row r="12557" spans="1:7">
      <c r="A12557" s="389" t="s">
        <v>547</v>
      </c>
      <c r="B12557" s="389" t="s">
        <v>517</v>
      </c>
      <c r="C12557" s="389">
        <v>2.73953507482</v>
      </c>
      <c r="D12557" s="389" t="s">
        <v>673</v>
      </c>
      <c r="E12557" s="389" t="s">
        <v>648</v>
      </c>
      <c r="F12557" s="389" t="s">
        <v>674</v>
      </c>
      <c r="G12557" s="389" t="s">
        <v>649</v>
      </c>
    </row>
    <row r="12558" spans="1:7">
      <c r="A12558" s="389" t="s">
        <v>576</v>
      </c>
      <c r="B12558" s="389" t="s">
        <v>517</v>
      </c>
      <c r="C12558" s="389">
        <v>0.71438435157299995</v>
      </c>
      <c r="D12558" s="389" t="s">
        <v>673</v>
      </c>
      <c r="E12558" s="389" t="s">
        <v>648</v>
      </c>
      <c r="F12558" s="389" t="s">
        <v>674</v>
      </c>
      <c r="G12558" s="389" t="s">
        <v>649</v>
      </c>
    </row>
    <row r="12559" spans="1:7">
      <c r="A12559" s="389" t="s">
        <v>578</v>
      </c>
      <c r="B12559" s="389" t="s">
        <v>517</v>
      </c>
      <c r="C12559" s="389">
        <v>0.71438435157299995</v>
      </c>
      <c r="D12559" s="389" t="s">
        <v>673</v>
      </c>
      <c r="E12559" s="389" t="s">
        <v>648</v>
      </c>
      <c r="F12559" s="389" t="s">
        <v>674</v>
      </c>
      <c r="G12559" s="389" t="s">
        <v>649</v>
      </c>
    </row>
    <row r="12560" spans="1:7">
      <c r="A12560" s="389" t="s">
        <v>578</v>
      </c>
      <c r="B12560" s="389" t="s">
        <v>517</v>
      </c>
      <c r="C12560" s="389">
        <v>0.71438435157299995</v>
      </c>
      <c r="D12560" s="389" t="s">
        <v>673</v>
      </c>
      <c r="E12560" s="389" t="s">
        <v>648</v>
      </c>
      <c r="F12560" s="389" t="s">
        <v>674</v>
      </c>
      <c r="G12560" s="389" t="s">
        <v>649</v>
      </c>
    </row>
    <row r="12561" spans="1:7">
      <c r="A12561" s="389" t="s">
        <v>526</v>
      </c>
      <c r="B12561" s="389" t="s">
        <v>517</v>
      </c>
      <c r="C12561" s="389">
        <v>1.10243004584</v>
      </c>
      <c r="D12561" s="389" t="s">
        <v>673</v>
      </c>
      <c r="E12561" s="389" t="s">
        <v>648</v>
      </c>
      <c r="F12561" s="389" t="s">
        <v>674</v>
      </c>
      <c r="G12561" s="389" t="s">
        <v>649</v>
      </c>
    </row>
    <row r="12562" spans="1:7">
      <c r="A12562" s="389" t="s">
        <v>578</v>
      </c>
      <c r="B12562" s="389" t="s">
        <v>517</v>
      </c>
      <c r="C12562" s="389">
        <v>7.5116254091399997</v>
      </c>
      <c r="D12562" s="389" t="s">
        <v>673</v>
      </c>
      <c r="E12562" s="389" t="s">
        <v>648</v>
      </c>
      <c r="F12562" s="389" t="s">
        <v>674</v>
      </c>
      <c r="G12562" s="389" t="s">
        <v>649</v>
      </c>
    </row>
    <row r="12563" spans="1:7">
      <c r="A12563" s="389" t="s">
        <v>571</v>
      </c>
      <c r="B12563" s="389" t="s">
        <v>517</v>
      </c>
      <c r="C12563" s="389">
        <v>2.8605451715300001</v>
      </c>
      <c r="D12563" s="389" t="s">
        <v>673</v>
      </c>
      <c r="E12563" s="389" t="s">
        <v>648</v>
      </c>
      <c r="F12563" s="389" t="s">
        <v>674</v>
      </c>
      <c r="G12563" s="389" t="s">
        <v>649</v>
      </c>
    </row>
    <row r="12564" spans="1:7">
      <c r="A12564" s="389" t="s">
        <v>543</v>
      </c>
      <c r="B12564" s="389" t="s">
        <v>517</v>
      </c>
      <c r="C12564" s="389">
        <v>5.5990929707900001</v>
      </c>
      <c r="D12564" s="389" t="s">
        <v>673</v>
      </c>
      <c r="E12564" s="389" t="s">
        <v>648</v>
      </c>
      <c r="F12564" s="389" t="s">
        <v>674</v>
      </c>
      <c r="G12564" s="389" t="s">
        <v>649</v>
      </c>
    </row>
    <row r="12565" spans="1:7">
      <c r="A12565" s="389" t="s">
        <v>543</v>
      </c>
      <c r="B12565" s="389" t="s">
        <v>517</v>
      </c>
      <c r="C12565" s="389">
        <v>5.5990929707900001</v>
      </c>
      <c r="D12565" s="389" t="s">
        <v>673</v>
      </c>
      <c r="E12565" s="389" t="s">
        <v>648</v>
      </c>
      <c r="F12565" s="389" t="s">
        <v>674</v>
      </c>
      <c r="G12565" s="389" t="s">
        <v>649</v>
      </c>
    </row>
    <row r="12566" spans="1:7">
      <c r="A12566" s="389" t="s">
        <v>544</v>
      </c>
      <c r="B12566" s="389" t="s">
        <v>517</v>
      </c>
      <c r="C12566" s="389">
        <v>5.5990929707900001</v>
      </c>
      <c r="D12566" s="389" t="s">
        <v>673</v>
      </c>
      <c r="E12566" s="389" t="s">
        <v>648</v>
      </c>
      <c r="F12566" s="389" t="s">
        <v>674</v>
      </c>
      <c r="G12566" s="389" t="s">
        <v>649</v>
      </c>
    </row>
    <row r="12567" spans="1:7">
      <c r="A12567" s="389" t="s">
        <v>544</v>
      </c>
      <c r="B12567" s="389" t="s">
        <v>517</v>
      </c>
      <c r="C12567" s="389">
        <v>5.5990929707900001</v>
      </c>
      <c r="D12567" s="389" t="s">
        <v>673</v>
      </c>
      <c r="E12567" s="389" t="s">
        <v>648</v>
      </c>
      <c r="F12567" s="389" t="s">
        <v>674</v>
      </c>
      <c r="G12567" s="389" t="s">
        <v>649</v>
      </c>
    </row>
    <row r="12568" spans="1:7">
      <c r="A12568" s="389" t="s">
        <v>526</v>
      </c>
      <c r="B12568" s="389" t="s">
        <v>517</v>
      </c>
      <c r="C12568" s="389">
        <v>3.1884503031799998</v>
      </c>
      <c r="D12568" s="389" t="s">
        <v>673</v>
      </c>
      <c r="E12568" s="389" t="s">
        <v>648</v>
      </c>
      <c r="F12568" s="389" t="s">
        <v>674</v>
      </c>
      <c r="G12568" s="389" t="s">
        <v>649</v>
      </c>
    </row>
    <row r="12569" spans="1:7">
      <c r="A12569" s="389" t="s">
        <v>550</v>
      </c>
      <c r="B12569" s="389" t="s">
        <v>517</v>
      </c>
      <c r="C12569" s="389">
        <v>9.8578404067300003</v>
      </c>
      <c r="D12569" s="389" t="s">
        <v>673</v>
      </c>
      <c r="E12569" s="389" t="s">
        <v>648</v>
      </c>
      <c r="F12569" s="389" t="s">
        <v>674</v>
      </c>
      <c r="G12569" s="389" t="s">
        <v>649</v>
      </c>
    </row>
    <row r="12570" spans="1:7">
      <c r="A12570" s="389" t="s">
        <v>550</v>
      </c>
      <c r="B12570" s="389" t="s">
        <v>517</v>
      </c>
      <c r="C12570" s="389">
        <v>9.8578404067300003</v>
      </c>
      <c r="D12570" s="389" t="s">
        <v>673</v>
      </c>
      <c r="E12570" s="389" t="s">
        <v>648</v>
      </c>
      <c r="F12570" s="389" t="s">
        <v>674</v>
      </c>
      <c r="G12570" s="389" t="s">
        <v>649</v>
      </c>
    </row>
    <row r="12571" spans="1:7">
      <c r="A12571" s="389" t="s">
        <v>524</v>
      </c>
      <c r="B12571" s="389" t="s">
        <v>517</v>
      </c>
      <c r="C12571" s="389">
        <v>42.280139787300001</v>
      </c>
      <c r="D12571" s="389" t="s">
        <v>673</v>
      </c>
      <c r="E12571" s="389" t="s">
        <v>648</v>
      </c>
      <c r="F12571" s="389" t="s">
        <v>674</v>
      </c>
      <c r="G12571" s="389" t="s">
        <v>649</v>
      </c>
    </row>
    <row r="12572" spans="1:7">
      <c r="A12572" s="389" t="s">
        <v>524</v>
      </c>
      <c r="B12572" s="389" t="s">
        <v>517</v>
      </c>
      <c r="C12572" s="389">
        <v>42.280139787300001</v>
      </c>
      <c r="D12572" s="389" t="s">
        <v>673</v>
      </c>
      <c r="E12572" s="389" t="s">
        <v>648</v>
      </c>
      <c r="F12572" s="389" t="s">
        <v>674</v>
      </c>
      <c r="G12572" s="389" t="s">
        <v>649</v>
      </c>
    </row>
    <row r="12573" spans="1:7">
      <c r="A12573" s="389" t="s">
        <v>524</v>
      </c>
      <c r="B12573" s="389" t="s">
        <v>517</v>
      </c>
      <c r="C12573" s="389">
        <v>42.280139787300001</v>
      </c>
      <c r="D12573" s="389" t="s">
        <v>673</v>
      </c>
      <c r="E12573" s="389" t="s">
        <v>648</v>
      </c>
      <c r="F12573" s="389" t="s">
        <v>674</v>
      </c>
      <c r="G12573" s="389" t="s">
        <v>649</v>
      </c>
    </row>
    <row r="12574" spans="1:7">
      <c r="A12574" s="389" t="s">
        <v>524</v>
      </c>
      <c r="B12574" s="389" t="s">
        <v>517</v>
      </c>
      <c r="C12574" s="389">
        <v>42.280139787300001</v>
      </c>
      <c r="D12574" s="389" t="s">
        <v>673</v>
      </c>
      <c r="E12574" s="389" t="s">
        <v>648</v>
      </c>
      <c r="F12574" s="389" t="s">
        <v>674</v>
      </c>
      <c r="G12574" s="389" t="s">
        <v>649</v>
      </c>
    </row>
    <row r="12575" spans="1:7">
      <c r="A12575" s="389" t="s">
        <v>542</v>
      </c>
      <c r="B12575" s="389" t="s">
        <v>517</v>
      </c>
      <c r="C12575" s="389">
        <v>42.280139787300001</v>
      </c>
      <c r="D12575" s="389" t="s">
        <v>673</v>
      </c>
      <c r="E12575" s="389" t="s">
        <v>648</v>
      </c>
      <c r="F12575" s="389" t="s">
        <v>674</v>
      </c>
      <c r="G12575" s="389" t="s">
        <v>649</v>
      </c>
    </row>
    <row r="12576" spans="1:7">
      <c r="A12576" s="389" t="s">
        <v>547</v>
      </c>
      <c r="B12576" s="389" t="s">
        <v>517</v>
      </c>
      <c r="C12576" s="389">
        <v>16.277037436400001</v>
      </c>
      <c r="D12576" s="389" t="s">
        <v>673</v>
      </c>
      <c r="E12576" s="389" t="s">
        <v>648</v>
      </c>
      <c r="F12576" s="389" t="s">
        <v>674</v>
      </c>
      <c r="G12576" s="389" t="s">
        <v>649</v>
      </c>
    </row>
    <row r="12577" spans="1:7">
      <c r="A12577" s="389" t="s">
        <v>547</v>
      </c>
      <c r="B12577" s="389" t="s">
        <v>517</v>
      </c>
      <c r="C12577" s="389">
        <v>4.0487094942299997</v>
      </c>
      <c r="D12577" s="389" t="s">
        <v>673</v>
      </c>
      <c r="E12577" s="389" t="s">
        <v>648</v>
      </c>
      <c r="F12577" s="389" t="s">
        <v>674</v>
      </c>
      <c r="G12577" s="389" t="s">
        <v>649</v>
      </c>
    </row>
    <row r="12578" spans="1:7">
      <c r="A12578" s="389" t="s">
        <v>547</v>
      </c>
      <c r="B12578" s="389" t="s">
        <v>517</v>
      </c>
      <c r="C12578" s="389">
        <v>4.0487094942299997</v>
      </c>
      <c r="D12578" s="389" t="s">
        <v>673</v>
      </c>
      <c r="E12578" s="389" t="s">
        <v>648</v>
      </c>
      <c r="F12578" s="389" t="s">
        <v>674</v>
      </c>
      <c r="G12578" s="389" t="s">
        <v>649</v>
      </c>
    </row>
    <row r="12579" spans="1:7">
      <c r="A12579" s="389" t="s">
        <v>558</v>
      </c>
      <c r="B12579" s="389" t="s">
        <v>517</v>
      </c>
      <c r="C12579" s="389">
        <v>7.1156925041700001</v>
      </c>
      <c r="D12579" s="389" t="s">
        <v>673</v>
      </c>
      <c r="E12579" s="389" t="s">
        <v>648</v>
      </c>
      <c r="F12579" s="389" t="s">
        <v>674</v>
      </c>
      <c r="G12579" s="389" t="s">
        <v>649</v>
      </c>
    </row>
    <row r="12580" spans="1:7">
      <c r="A12580" s="389" t="s">
        <v>572</v>
      </c>
      <c r="B12580" s="389" t="s">
        <v>517</v>
      </c>
      <c r="C12580" s="389">
        <v>1.17956836343</v>
      </c>
      <c r="D12580" s="389" t="s">
        <v>673</v>
      </c>
      <c r="E12580" s="389" t="s">
        <v>648</v>
      </c>
      <c r="F12580" s="389" t="s">
        <v>674</v>
      </c>
      <c r="G12580" s="389" t="s">
        <v>649</v>
      </c>
    </row>
    <row r="12581" spans="1:7">
      <c r="A12581" s="389" t="s">
        <v>572</v>
      </c>
      <c r="B12581" s="389" t="s">
        <v>517</v>
      </c>
      <c r="C12581" s="389">
        <v>1.17956836343</v>
      </c>
      <c r="D12581" s="389" t="s">
        <v>673</v>
      </c>
      <c r="E12581" s="389" t="s">
        <v>648</v>
      </c>
      <c r="F12581" s="389" t="s">
        <v>674</v>
      </c>
      <c r="G12581" s="389" t="s">
        <v>649</v>
      </c>
    </row>
    <row r="12582" spans="1:7">
      <c r="A12582" s="389" t="s">
        <v>577</v>
      </c>
      <c r="B12582" s="389" t="s">
        <v>517</v>
      </c>
      <c r="C12582" s="389">
        <v>1.0627294977899999</v>
      </c>
      <c r="D12582" s="389" t="s">
        <v>673</v>
      </c>
      <c r="E12582" s="389" t="s">
        <v>648</v>
      </c>
      <c r="F12582" s="389" t="s">
        <v>674</v>
      </c>
      <c r="G12582" s="389" t="s">
        <v>649</v>
      </c>
    </row>
    <row r="12583" spans="1:7">
      <c r="A12583" s="389" t="s">
        <v>524</v>
      </c>
      <c r="B12583" s="389" t="s">
        <v>517</v>
      </c>
      <c r="C12583" s="389">
        <v>6.7187756923400004</v>
      </c>
      <c r="D12583" s="389" t="s">
        <v>673</v>
      </c>
      <c r="E12583" s="389" t="s">
        <v>648</v>
      </c>
      <c r="F12583" s="389" t="s">
        <v>674</v>
      </c>
      <c r="G12583" s="389" t="s">
        <v>649</v>
      </c>
    </row>
    <row r="12584" spans="1:7">
      <c r="A12584" s="389" t="s">
        <v>532</v>
      </c>
      <c r="B12584" s="389" t="s">
        <v>517</v>
      </c>
      <c r="C12584" s="389">
        <v>20.4374491592</v>
      </c>
      <c r="D12584" s="389" t="s">
        <v>673</v>
      </c>
      <c r="E12584" s="389" t="s">
        <v>648</v>
      </c>
      <c r="F12584" s="389" t="s">
        <v>674</v>
      </c>
      <c r="G12584" s="389" t="s">
        <v>649</v>
      </c>
    </row>
    <row r="12585" spans="1:7">
      <c r="A12585" s="389" t="s">
        <v>532</v>
      </c>
      <c r="B12585" s="389" t="s">
        <v>517</v>
      </c>
      <c r="C12585" s="389">
        <v>20.4374491592</v>
      </c>
      <c r="D12585" s="389" t="s">
        <v>673</v>
      </c>
      <c r="E12585" s="389" t="s">
        <v>648</v>
      </c>
      <c r="F12585" s="389" t="s">
        <v>674</v>
      </c>
      <c r="G12585" s="389" t="s">
        <v>649</v>
      </c>
    </row>
    <row r="12586" spans="1:7">
      <c r="A12586" s="389" t="s">
        <v>532</v>
      </c>
      <c r="B12586" s="389" t="s">
        <v>517</v>
      </c>
      <c r="C12586" s="389">
        <v>20.4374491592</v>
      </c>
      <c r="D12586" s="389" t="s">
        <v>673</v>
      </c>
      <c r="E12586" s="389" t="s">
        <v>648</v>
      </c>
      <c r="F12586" s="389" t="s">
        <v>674</v>
      </c>
      <c r="G12586" s="389" t="s">
        <v>649</v>
      </c>
    </row>
    <row r="12587" spans="1:7">
      <c r="A12587" s="389" t="s">
        <v>532</v>
      </c>
      <c r="B12587" s="389" t="s">
        <v>517</v>
      </c>
      <c r="C12587" s="389">
        <v>20.4374491592</v>
      </c>
      <c r="D12587" s="389" t="s">
        <v>673</v>
      </c>
      <c r="E12587" s="389" t="s">
        <v>648</v>
      </c>
      <c r="F12587" s="389" t="s">
        <v>674</v>
      </c>
      <c r="G12587" s="389" t="s">
        <v>649</v>
      </c>
    </row>
    <row r="12588" spans="1:7">
      <c r="A12588" s="389" t="s">
        <v>532</v>
      </c>
      <c r="B12588" s="389" t="s">
        <v>517</v>
      </c>
      <c r="C12588" s="389">
        <v>20.4374491592</v>
      </c>
      <c r="D12588" s="389" t="s">
        <v>673</v>
      </c>
      <c r="E12588" s="389" t="s">
        <v>648</v>
      </c>
      <c r="F12588" s="389" t="s">
        <v>674</v>
      </c>
      <c r="G12588" s="389" t="s">
        <v>649</v>
      </c>
    </row>
    <row r="12589" spans="1:7">
      <c r="A12589" s="389" t="s">
        <v>532</v>
      </c>
      <c r="B12589" s="389" t="s">
        <v>517</v>
      </c>
      <c r="C12589" s="389">
        <v>20.4374491592</v>
      </c>
      <c r="D12589" s="389" t="s">
        <v>673</v>
      </c>
      <c r="E12589" s="389" t="s">
        <v>648</v>
      </c>
      <c r="F12589" s="389" t="s">
        <v>674</v>
      </c>
      <c r="G12589" s="389" t="s">
        <v>649</v>
      </c>
    </row>
    <row r="12590" spans="1:7">
      <c r="A12590" s="389" t="s">
        <v>524</v>
      </c>
      <c r="B12590" s="389" t="s">
        <v>517</v>
      </c>
      <c r="C12590" s="389">
        <v>64.526771729399897</v>
      </c>
      <c r="D12590" s="389" t="s">
        <v>673</v>
      </c>
      <c r="E12590" s="389" t="s">
        <v>648</v>
      </c>
      <c r="F12590" s="389" t="s">
        <v>674</v>
      </c>
      <c r="G12590" s="389" t="s">
        <v>649</v>
      </c>
    </row>
    <row r="12591" spans="1:7">
      <c r="A12591" s="389" t="s">
        <v>524</v>
      </c>
      <c r="B12591" s="389" t="s">
        <v>517</v>
      </c>
      <c r="C12591" s="389">
        <v>64.526771729399897</v>
      </c>
      <c r="D12591" s="389" t="s">
        <v>673</v>
      </c>
      <c r="E12591" s="389" t="s">
        <v>648</v>
      </c>
      <c r="F12591" s="389" t="s">
        <v>674</v>
      </c>
      <c r="G12591" s="389" t="s">
        <v>649</v>
      </c>
    </row>
    <row r="12592" spans="1:7">
      <c r="A12592" s="389" t="s">
        <v>558</v>
      </c>
      <c r="B12592" s="389" t="s">
        <v>517</v>
      </c>
      <c r="C12592" s="389">
        <v>6.8958091509599999</v>
      </c>
      <c r="D12592" s="389" t="s">
        <v>673</v>
      </c>
      <c r="E12592" s="389" t="s">
        <v>648</v>
      </c>
      <c r="F12592" s="389" t="s">
        <v>674</v>
      </c>
      <c r="G12592" s="389" t="s">
        <v>649</v>
      </c>
    </row>
    <row r="12593" spans="1:7">
      <c r="A12593" s="389" t="s">
        <v>558</v>
      </c>
      <c r="B12593" s="389" t="s">
        <v>517</v>
      </c>
      <c r="C12593" s="389">
        <v>6.8958091509599999</v>
      </c>
      <c r="D12593" s="389" t="s">
        <v>673</v>
      </c>
      <c r="E12593" s="389" t="s">
        <v>648</v>
      </c>
      <c r="F12593" s="389" t="s">
        <v>674</v>
      </c>
      <c r="G12593" s="389" t="s">
        <v>649</v>
      </c>
    </row>
    <row r="12594" spans="1:7">
      <c r="A12594" s="389" t="s">
        <v>558</v>
      </c>
      <c r="B12594" s="389" t="s">
        <v>517</v>
      </c>
      <c r="C12594" s="389">
        <v>6.8958091509599999</v>
      </c>
      <c r="D12594" s="389" t="s">
        <v>673</v>
      </c>
      <c r="E12594" s="389" t="s">
        <v>648</v>
      </c>
      <c r="F12594" s="389" t="s">
        <v>674</v>
      </c>
      <c r="G12594" s="389" t="s">
        <v>649</v>
      </c>
    </row>
    <row r="12595" spans="1:7">
      <c r="A12595" s="389" t="s">
        <v>572</v>
      </c>
      <c r="B12595" s="389" t="s">
        <v>517</v>
      </c>
      <c r="C12595" s="389">
        <v>0.30010880582900001</v>
      </c>
      <c r="D12595" s="389" t="s">
        <v>673</v>
      </c>
      <c r="E12595" s="389" t="s">
        <v>648</v>
      </c>
      <c r="F12595" s="389" t="s">
        <v>674</v>
      </c>
      <c r="G12595" s="389" t="s">
        <v>649</v>
      </c>
    </row>
    <row r="12596" spans="1:7">
      <c r="A12596" s="389" t="s">
        <v>542</v>
      </c>
      <c r="B12596" s="389" t="s">
        <v>517</v>
      </c>
      <c r="C12596" s="389">
        <v>11.4520606728</v>
      </c>
      <c r="D12596" s="389" t="s">
        <v>673</v>
      </c>
      <c r="E12596" s="389" t="s">
        <v>648</v>
      </c>
      <c r="F12596" s="389" t="s">
        <v>674</v>
      </c>
      <c r="G12596" s="389" t="s">
        <v>649</v>
      </c>
    </row>
    <row r="12597" spans="1:7">
      <c r="A12597" s="389" t="s">
        <v>577</v>
      </c>
      <c r="B12597" s="389" t="s">
        <v>517</v>
      </c>
      <c r="C12597" s="389">
        <v>1.38799937348</v>
      </c>
      <c r="D12597" s="389" t="s">
        <v>673</v>
      </c>
      <c r="E12597" s="389" t="s">
        <v>648</v>
      </c>
      <c r="F12597" s="389" t="s">
        <v>674</v>
      </c>
      <c r="G12597" s="389" t="s">
        <v>649</v>
      </c>
    </row>
    <row r="12598" spans="1:7">
      <c r="A12598" s="389" t="s">
        <v>560</v>
      </c>
      <c r="B12598" s="389" t="s">
        <v>517</v>
      </c>
      <c r="C12598" s="389">
        <v>1.43160057707</v>
      </c>
      <c r="D12598" s="389" t="s">
        <v>673</v>
      </c>
      <c r="E12598" s="389" t="s">
        <v>648</v>
      </c>
      <c r="F12598" s="389" t="s">
        <v>674</v>
      </c>
      <c r="G12598" s="389" t="s">
        <v>649</v>
      </c>
    </row>
    <row r="12599" spans="1:7">
      <c r="A12599" s="389" t="s">
        <v>547</v>
      </c>
      <c r="B12599" s="389" t="s">
        <v>517</v>
      </c>
      <c r="C12599" s="389">
        <v>2.1989516912</v>
      </c>
      <c r="D12599" s="389" t="s">
        <v>673</v>
      </c>
      <c r="E12599" s="389" t="s">
        <v>648</v>
      </c>
      <c r="F12599" s="389" t="s">
        <v>653</v>
      </c>
      <c r="G12599" s="389" t="s">
        <v>649</v>
      </c>
    </row>
    <row r="12600" spans="1:7">
      <c r="A12600" s="389" t="s">
        <v>542</v>
      </c>
      <c r="B12600" s="389" t="s">
        <v>517</v>
      </c>
      <c r="C12600" s="389">
        <v>9.3536732678300005</v>
      </c>
      <c r="D12600" s="389" t="s">
        <v>673</v>
      </c>
      <c r="E12600" s="389" t="s">
        <v>648</v>
      </c>
      <c r="F12600" s="389" t="s">
        <v>653</v>
      </c>
      <c r="G12600" s="389" t="s">
        <v>649</v>
      </c>
    </row>
    <row r="12601" spans="1:7">
      <c r="A12601" s="389" t="s">
        <v>542</v>
      </c>
      <c r="B12601" s="389" t="s">
        <v>517</v>
      </c>
      <c r="C12601" s="389">
        <v>2.0849279705999999</v>
      </c>
      <c r="D12601" s="389" t="s">
        <v>673</v>
      </c>
      <c r="E12601" s="389" t="s">
        <v>648</v>
      </c>
      <c r="F12601" s="389" t="s">
        <v>653</v>
      </c>
      <c r="G12601" s="389" t="s">
        <v>649</v>
      </c>
    </row>
    <row r="12602" spans="1:7">
      <c r="A12602" s="389" t="s">
        <v>581</v>
      </c>
      <c r="B12602" s="389" t="s">
        <v>517</v>
      </c>
      <c r="C12602" s="389">
        <v>1.78993544782</v>
      </c>
      <c r="D12602" s="389" t="s">
        <v>673</v>
      </c>
      <c r="E12602" s="389" t="s">
        <v>648</v>
      </c>
      <c r="F12602" s="389" t="s">
        <v>653</v>
      </c>
      <c r="G12602" s="389" t="s">
        <v>649</v>
      </c>
    </row>
    <row r="12603" spans="1:7">
      <c r="A12603" s="389" t="s">
        <v>524</v>
      </c>
      <c r="B12603" s="389" t="s">
        <v>517</v>
      </c>
      <c r="C12603" s="389">
        <v>21.669136773799899</v>
      </c>
      <c r="D12603" s="389" t="s">
        <v>673</v>
      </c>
      <c r="E12603" s="389" t="s">
        <v>648</v>
      </c>
      <c r="F12603" s="389" t="s">
        <v>653</v>
      </c>
      <c r="G12603" s="389" t="s">
        <v>649</v>
      </c>
    </row>
    <row r="12604" spans="1:7">
      <c r="A12604" s="389" t="s">
        <v>543</v>
      </c>
      <c r="B12604" s="389" t="s">
        <v>517</v>
      </c>
      <c r="C12604" s="389">
        <v>6.9063154519300003</v>
      </c>
      <c r="D12604" s="389" t="s">
        <v>673</v>
      </c>
      <c r="E12604" s="389" t="s">
        <v>648</v>
      </c>
      <c r="F12604" s="389" t="s">
        <v>664</v>
      </c>
      <c r="G12604" s="389" t="s">
        <v>649</v>
      </c>
    </row>
    <row r="12605" spans="1:7">
      <c r="A12605" s="389" t="s">
        <v>543</v>
      </c>
      <c r="B12605" s="389" t="s">
        <v>517</v>
      </c>
      <c r="C12605" s="389">
        <v>6.9063154519300003</v>
      </c>
      <c r="D12605" s="389" t="s">
        <v>673</v>
      </c>
      <c r="E12605" s="389" t="s">
        <v>648</v>
      </c>
      <c r="F12605" s="389" t="s">
        <v>664</v>
      </c>
      <c r="G12605" s="389" t="s">
        <v>649</v>
      </c>
    </row>
    <row r="12606" spans="1:7">
      <c r="A12606" s="389" t="s">
        <v>560</v>
      </c>
      <c r="B12606" s="389" t="s">
        <v>517</v>
      </c>
      <c r="C12606" s="389">
        <v>6.9063154519300003</v>
      </c>
      <c r="D12606" s="389" t="s">
        <v>673</v>
      </c>
      <c r="E12606" s="389" t="s">
        <v>648</v>
      </c>
      <c r="F12606" s="389" t="s">
        <v>664</v>
      </c>
      <c r="G12606" s="389" t="s">
        <v>649</v>
      </c>
    </row>
    <row r="12607" spans="1:7">
      <c r="A12607" s="389" t="s">
        <v>560</v>
      </c>
      <c r="B12607" s="389" t="s">
        <v>517</v>
      </c>
      <c r="C12607" s="389">
        <v>1.4782849605699999</v>
      </c>
      <c r="D12607" s="389" t="s">
        <v>673</v>
      </c>
      <c r="E12607" s="389" t="s">
        <v>648</v>
      </c>
      <c r="F12607" s="389" t="s">
        <v>664</v>
      </c>
      <c r="G12607" s="389" t="s">
        <v>649</v>
      </c>
    </row>
    <row r="12608" spans="1:7">
      <c r="A12608" s="389" t="s">
        <v>550</v>
      </c>
      <c r="B12608" s="389" t="s">
        <v>517</v>
      </c>
      <c r="C12608" s="389">
        <v>3.5933797812599999</v>
      </c>
      <c r="D12608" s="389" t="s">
        <v>673</v>
      </c>
      <c r="E12608" s="389" t="s">
        <v>648</v>
      </c>
      <c r="F12608" s="389" t="s">
        <v>664</v>
      </c>
      <c r="G12608" s="389" t="s">
        <v>649</v>
      </c>
    </row>
    <row r="12609" spans="1:7">
      <c r="A12609" s="389" t="s">
        <v>576</v>
      </c>
      <c r="B12609" s="389" t="s">
        <v>517</v>
      </c>
      <c r="C12609" s="389">
        <v>1.58583302133</v>
      </c>
      <c r="D12609" s="389" t="s">
        <v>673</v>
      </c>
      <c r="E12609" s="389" t="s">
        <v>648</v>
      </c>
      <c r="F12609" s="389" t="s">
        <v>664</v>
      </c>
      <c r="G12609" s="389" t="s">
        <v>649</v>
      </c>
    </row>
    <row r="12610" spans="1:7">
      <c r="A12610" s="389" t="s">
        <v>578</v>
      </c>
      <c r="B12610" s="389" t="s">
        <v>517</v>
      </c>
      <c r="C12610" s="389">
        <v>1.58583302133</v>
      </c>
      <c r="D12610" s="389" t="s">
        <v>673</v>
      </c>
      <c r="E12610" s="389" t="s">
        <v>648</v>
      </c>
      <c r="F12610" s="389" t="s">
        <v>664</v>
      </c>
      <c r="G12610" s="389" t="s">
        <v>649</v>
      </c>
    </row>
    <row r="12611" spans="1:7">
      <c r="A12611" s="389" t="s">
        <v>578</v>
      </c>
      <c r="B12611" s="389" t="s">
        <v>517</v>
      </c>
      <c r="C12611" s="389">
        <v>22.165540158999899</v>
      </c>
      <c r="D12611" s="389" t="s">
        <v>673</v>
      </c>
      <c r="E12611" s="389" t="s">
        <v>648</v>
      </c>
      <c r="F12611" s="389" t="s">
        <v>664</v>
      </c>
      <c r="G12611" s="389" t="s">
        <v>649</v>
      </c>
    </row>
    <row r="12612" spans="1:7">
      <c r="A12612" s="389" t="s">
        <v>550</v>
      </c>
      <c r="B12612" s="389" t="s">
        <v>517</v>
      </c>
      <c r="C12612" s="389">
        <v>4.5501603286699996</v>
      </c>
      <c r="D12612" s="389" t="s">
        <v>673</v>
      </c>
      <c r="E12612" s="389" t="s">
        <v>648</v>
      </c>
      <c r="F12612" s="389" t="s">
        <v>664</v>
      </c>
      <c r="G12612" s="389" t="s">
        <v>649</v>
      </c>
    </row>
    <row r="12613" spans="1:7">
      <c r="A12613" s="389" t="s">
        <v>550</v>
      </c>
      <c r="B12613" s="389" t="s">
        <v>517</v>
      </c>
      <c r="C12613" s="389">
        <v>18.8313878622</v>
      </c>
      <c r="D12613" s="389" t="s">
        <v>673</v>
      </c>
      <c r="E12613" s="389" t="s">
        <v>648</v>
      </c>
      <c r="F12613" s="389" t="s">
        <v>664</v>
      </c>
      <c r="G12613" s="389" t="s">
        <v>649</v>
      </c>
    </row>
    <row r="12614" spans="1:7">
      <c r="A12614" s="389" t="s">
        <v>577</v>
      </c>
      <c r="B12614" s="389" t="s">
        <v>517</v>
      </c>
      <c r="C12614" s="389">
        <v>11.0754420073</v>
      </c>
      <c r="D12614" s="389" t="s">
        <v>673</v>
      </c>
      <c r="E12614" s="389" t="s">
        <v>648</v>
      </c>
      <c r="F12614" s="389" t="s">
        <v>664</v>
      </c>
      <c r="G12614" s="389" t="s">
        <v>649</v>
      </c>
    </row>
    <row r="12615" spans="1:7">
      <c r="A12615" s="389" t="s">
        <v>577</v>
      </c>
      <c r="B12615" s="389" t="s">
        <v>517</v>
      </c>
      <c r="C12615" s="389">
        <v>11.0754420073</v>
      </c>
      <c r="D12615" s="389" t="s">
        <v>673</v>
      </c>
      <c r="E12615" s="389" t="s">
        <v>648</v>
      </c>
      <c r="F12615" s="389" t="s">
        <v>664</v>
      </c>
      <c r="G12615" s="389" t="s">
        <v>649</v>
      </c>
    </row>
    <row r="12616" spans="1:7">
      <c r="A12616" s="389" t="s">
        <v>578</v>
      </c>
      <c r="B12616" s="389" t="s">
        <v>517</v>
      </c>
      <c r="C12616" s="389">
        <v>10.8413889041</v>
      </c>
      <c r="D12616" s="389" t="s">
        <v>673</v>
      </c>
      <c r="E12616" s="389" t="s">
        <v>648</v>
      </c>
      <c r="F12616" s="389" t="s">
        <v>664</v>
      </c>
      <c r="G12616" s="389" t="s">
        <v>649</v>
      </c>
    </row>
    <row r="12617" spans="1:7">
      <c r="A12617" s="389" t="s">
        <v>578</v>
      </c>
      <c r="B12617" s="389" t="s">
        <v>517</v>
      </c>
      <c r="C12617" s="389">
        <v>10.8413889041</v>
      </c>
      <c r="D12617" s="389" t="s">
        <v>673</v>
      </c>
      <c r="E12617" s="389" t="s">
        <v>648</v>
      </c>
      <c r="F12617" s="389" t="s">
        <v>664</v>
      </c>
      <c r="G12617" s="389" t="s">
        <v>649</v>
      </c>
    </row>
    <row r="12618" spans="1:7">
      <c r="A12618" s="389" t="s">
        <v>577</v>
      </c>
      <c r="B12618" s="389" t="s">
        <v>517</v>
      </c>
      <c r="C12618" s="389">
        <v>1.1066677149099999</v>
      </c>
      <c r="D12618" s="389" t="s">
        <v>673</v>
      </c>
      <c r="E12618" s="389" t="s">
        <v>648</v>
      </c>
      <c r="F12618" s="389" t="s">
        <v>664</v>
      </c>
      <c r="G12618" s="389" t="s">
        <v>649</v>
      </c>
    </row>
    <row r="12619" spans="1:7">
      <c r="A12619" s="389" t="s">
        <v>527</v>
      </c>
      <c r="B12619" s="389" t="s">
        <v>517</v>
      </c>
      <c r="C12619" s="389">
        <v>9.7627704547699903</v>
      </c>
      <c r="D12619" s="389" t="s">
        <v>673</v>
      </c>
      <c r="E12619" s="389" t="s">
        <v>648</v>
      </c>
      <c r="F12619" s="389" t="s">
        <v>664</v>
      </c>
      <c r="G12619" s="389" t="s">
        <v>649</v>
      </c>
    </row>
    <row r="12620" spans="1:7">
      <c r="A12620" s="389" t="s">
        <v>550</v>
      </c>
      <c r="B12620" s="389" t="s">
        <v>517</v>
      </c>
      <c r="C12620" s="389">
        <v>20.9849666160999</v>
      </c>
      <c r="D12620" s="389" t="s">
        <v>673</v>
      </c>
      <c r="E12620" s="389" t="s">
        <v>648</v>
      </c>
      <c r="F12620" s="389" t="s">
        <v>664</v>
      </c>
      <c r="G12620" s="389" t="s">
        <v>649</v>
      </c>
    </row>
    <row r="12621" spans="1:7">
      <c r="A12621" s="389" t="s">
        <v>532</v>
      </c>
      <c r="B12621" s="389" t="s">
        <v>517</v>
      </c>
      <c r="C12621" s="389">
        <v>0.64998418115900003</v>
      </c>
      <c r="D12621" s="389" t="s">
        <v>673</v>
      </c>
      <c r="E12621" s="389" t="s">
        <v>648</v>
      </c>
      <c r="F12621" s="389" t="s">
        <v>664</v>
      </c>
      <c r="G12621" s="389" t="s">
        <v>649</v>
      </c>
    </row>
    <row r="12622" spans="1:7">
      <c r="A12622" s="389" t="s">
        <v>577</v>
      </c>
      <c r="B12622" s="389" t="s">
        <v>517</v>
      </c>
      <c r="C12622" s="389">
        <v>14.813669751500001</v>
      </c>
      <c r="D12622" s="389" t="s">
        <v>673</v>
      </c>
      <c r="E12622" s="389" t="s">
        <v>648</v>
      </c>
      <c r="F12622" s="389" t="s">
        <v>664</v>
      </c>
      <c r="G12622" s="389" t="s">
        <v>649</v>
      </c>
    </row>
    <row r="12623" spans="1:7">
      <c r="A12623" s="389" t="s">
        <v>562</v>
      </c>
      <c r="B12623" s="389" t="s">
        <v>517</v>
      </c>
      <c r="C12623" s="389">
        <v>1.04566536744</v>
      </c>
      <c r="D12623" s="389" t="s">
        <v>673</v>
      </c>
      <c r="E12623" s="389" t="s">
        <v>648</v>
      </c>
      <c r="F12623" s="389" t="s">
        <v>664</v>
      </c>
      <c r="G12623" s="389" t="s">
        <v>649</v>
      </c>
    </row>
    <row r="12624" spans="1:7">
      <c r="A12624" s="389" t="s">
        <v>577</v>
      </c>
      <c r="B12624" s="389" t="s">
        <v>517</v>
      </c>
      <c r="C12624" s="389">
        <v>0.89567665597400004</v>
      </c>
      <c r="D12624" s="389" t="s">
        <v>673</v>
      </c>
      <c r="E12624" s="389" t="s">
        <v>648</v>
      </c>
      <c r="F12624" s="389" t="s">
        <v>664</v>
      </c>
      <c r="G12624" s="389" t="s">
        <v>649</v>
      </c>
    </row>
    <row r="12625" spans="1:7">
      <c r="A12625" s="389" t="s">
        <v>577</v>
      </c>
      <c r="B12625" s="389" t="s">
        <v>517</v>
      </c>
      <c r="C12625" s="389">
        <v>5.5793473691699997</v>
      </c>
      <c r="D12625" s="389" t="s">
        <v>673</v>
      </c>
      <c r="E12625" s="389" t="s">
        <v>648</v>
      </c>
      <c r="F12625" s="389" t="s">
        <v>664</v>
      </c>
      <c r="G12625" s="389" t="s">
        <v>649</v>
      </c>
    </row>
    <row r="12626" spans="1:7">
      <c r="A12626" s="389" t="s">
        <v>576</v>
      </c>
      <c r="B12626" s="389" t="s">
        <v>517</v>
      </c>
      <c r="C12626" s="389">
        <v>0.87201919554399998</v>
      </c>
      <c r="D12626" s="389" t="s">
        <v>673</v>
      </c>
      <c r="E12626" s="389" t="s">
        <v>648</v>
      </c>
      <c r="F12626" s="389" t="s">
        <v>664</v>
      </c>
      <c r="G12626" s="389" t="s">
        <v>649</v>
      </c>
    </row>
    <row r="12627" spans="1:7">
      <c r="A12627" s="389" t="s">
        <v>578</v>
      </c>
      <c r="B12627" s="389" t="s">
        <v>517</v>
      </c>
      <c r="C12627" s="389">
        <v>0.87201919554399998</v>
      </c>
      <c r="D12627" s="389" t="s">
        <v>673</v>
      </c>
      <c r="E12627" s="389" t="s">
        <v>648</v>
      </c>
      <c r="F12627" s="389" t="s">
        <v>664</v>
      </c>
      <c r="G12627" s="389" t="s">
        <v>649</v>
      </c>
    </row>
    <row r="12628" spans="1:7">
      <c r="A12628" s="389" t="s">
        <v>524</v>
      </c>
      <c r="B12628" s="389" t="s">
        <v>517</v>
      </c>
      <c r="C12628" s="389">
        <v>115.569246499</v>
      </c>
      <c r="D12628" s="389" t="s">
        <v>673</v>
      </c>
      <c r="E12628" s="389" t="s">
        <v>648</v>
      </c>
      <c r="F12628" s="389" t="s">
        <v>664</v>
      </c>
      <c r="G12628" s="389" t="s">
        <v>649</v>
      </c>
    </row>
    <row r="12629" spans="1:7">
      <c r="A12629" s="389" t="s">
        <v>524</v>
      </c>
      <c r="B12629" s="389" t="s">
        <v>517</v>
      </c>
      <c r="C12629" s="389">
        <v>115.569246499</v>
      </c>
      <c r="D12629" s="389" t="s">
        <v>673</v>
      </c>
      <c r="E12629" s="389" t="s">
        <v>648</v>
      </c>
      <c r="F12629" s="389" t="s">
        <v>664</v>
      </c>
      <c r="G12629" s="389" t="s">
        <v>649</v>
      </c>
    </row>
    <row r="12630" spans="1:7">
      <c r="A12630" s="389" t="s">
        <v>524</v>
      </c>
      <c r="B12630" s="389" t="s">
        <v>517</v>
      </c>
      <c r="C12630" s="389">
        <v>115.569246499</v>
      </c>
      <c r="D12630" s="389" t="s">
        <v>673</v>
      </c>
      <c r="E12630" s="389" t="s">
        <v>648</v>
      </c>
      <c r="F12630" s="389" t="s">
        <v>664</v>
      </c>
      <c r="G12630" s="389" t="s">
        <v>649</v>
      </c>
    </row>
    <row r="12631" spans="1:7">
      <c r="A12631" s="389" t="s">
        <v>577</v>
      </c>
      <c r="B12631" s="389" t="s">
        <v>517</v>
      </c>
      <c r="C12631" s="389">
        <v>21.4227297626</v>
      </c>
      <c r="D12631" s="389" t="s">
        <v>673</v>
      </c>
      <c r="E12631" s="389" t="s">
        <v>648</v>
      </c>
      <c r="F12631" s="389" t="s">
        <v>664</v>
      </c>
      <c r="G12631" s="389" t="s">
        <v>649</v>
      </c>
    </row>
    <row r="12632" spans="1:7">
      <c r="A12632" s="389" t="s">
        <v>524</v>
      </c>
      <c r="B12632" s="389" t="s">
        <v>517</v>
      </c>
      <c r="C12632" s="389">
        <v>23.230171173199899</v>
      </c>
      <c r="D12632" s="389" t="s">
        <v>673</v>
      </c>
      <c r="E12632" s="389" t="s">
        <v>648</v>
      </c>
      <c r="F12632" s="389" t="s">
        <v>664</v>
      </c>
      <c r="G12632" s="389" t="s">
        <v>649</v>
      </c>
    </row>
    <row r="12633" spans="1:7">
      <c r="A12633" s="389" t="s">
        <v>549</v>
      </c>
      <c r="B12633" s="389" t="s">
        <v>517</v>
      </c>
      <c r="C12633" s="389">
        <v>3.0335624692700001</v>
      </c>
      <c r="D12633" s="389" t="s">
        <v>673</v>
      </c>
      <c r="E12633" s="389" t="s">
        <v>648</v>
      </c>
      <c r="F12633" s="389" t="s">
        <v>664</v>
      </c>
      <c r="G12633" s="389" t="s">
        <v>649</v>
      </c>
    </row>
    <row r="12634" spans="1:7">
      <c r="A12634" s="389" t="s">
        <v>577</v>
      </c>
      <c r="B12634" s="389" t="s">
        <v>517</v>
      </c>
      <c r="C12634" s="389">
        <v>13.2094010081</v>
      </c>
      <c r="D12634" s="389" t="s">
        <v>673</v>
      </c>
      <c r="E12634" s="389" t="s">
        <v>648</v>
      </c>
      <c r="F12634" s="389" t="s">
        <v>664</v>
      </c>
      <c r="G12634" s="389" t="s">
        <v>649</v>
      </c>
    </row>
    <row r="12635" spans="1:7">
      <c r="A12635" s="389" t="s">
        <v>577</v>
      </c>
      <c r="B12635" s="389" t="s">
        <v>517</v>
      </c>
      <c r="C12635" s="389">
        <v>13.2094010081</v>
      </c>
      <c r="D12635" s="389" t="s">
        <v>673</v>
      </c>
      <c r="E12635" s="389" t="s">
        <v>648</v>
      </c>
      <c r="F12635" s="389" t="s">
        <v>664</v>
      </c>
      <c r="G12635" s="389" t="s">
        <v>649</v>
      </c>
    </row>
    <row r="12636" spans="1:7">
      <c r="A12636" s="389" t="s">
        <v>551</v>
      </c>
      <c r="B12636" s="389" t="s">
        <v>517</v>
      </c>
      <c r="C12636" s="389">
        <v>14.6371926609</v>
      </c>
      <c r="D12636" s="389" t="s">
        <v>673</v>
      </c>
      <c r="E12636" s="389" t="s">
        <v>648</v>
      </c>
      <c r="F12636" s="389" t="s">
        <v>664</v>
      </c>
      <c r="G12636" s="389" t="s">
        <v>649</v>
      </c>
    </row>
    <row r="12637" spans="1:7">
      <c r="A12637" s="389" t="s">
        <v>551</v>
      </c>
      <c r="B12637" s="389" t="s">
        <v>517</v>
      </c>
      <c r="C12637" s="389">
        <v>14.6371926609</v>
      </c>
      <c r="D12637" s="389" t="s">
        <v>673</v>
      </c>
      <c r="E12637" s="389" t="s">
        <v>648</v>
      </c>
      <c r="F12637" s="389" t="s">
        <v>664</v>
      </c>
      <c r="G12637" s="389" t="s">
        <v>649</v>
      </c>
    </row>
    <row r="12638" spans="1:7">
      <c r="A12638" s="389" t="s">
        <v>551</v>
      </c>
      <c r="B12638" s="389" t="s">
        <v>517</v>
      </c>
      <c r="C12638" s="389">
        <v>14.6371926609</v>
      </c>
      <c r="D12638" s="389" t="s">
        <v>673</v>
      </c>
      <c r="E12638" s="389" t="s">
        <v>648</v>
      </c>
      <c r="F12638" s="389" t="s">
        <v>664</v>
      </c>
      <c r="G12638" s="389" t="s">
        <v>649</v>
      </c>
    </row>
    <row r="12639" spans="1:7">
      <c r="A12639" s="389" t="s">
        <v>571</v>
      </c>
      <c r="B12639" s="389" t="s">
        <v>517</v>
      </c>
      <c r="C12639" s="389">
        <v>10.812004761000001</v>
      </c>
      <c r="D12639" s="389" t="s">
        <v>673</v>
      </c>
      <c r="E12639" s="389" t="s">
        <v>648</v>
      </c>
      <c r="F12639" s="389" t="s">
        <v>664</v>
      </c>
      <c r="G12639" s="389" t="s">
        <v>649</v>
      </c>
    </row>
    <row r="12640" spans="1:7">
      <c r="A12640" s="389" t="s">
        <v>552</v>
      </c>
      <c r="B12640" s="389" t="s">
        <v>517</v>
      </c>
      <c r="C12640" s="389">
        <v>5.8776627870700002</v>
      </c>
      <c r="D12640" s="389" t="s">
        <v>673</v>
      </c>
      <c r="E12640" s="389" t="s">
        <v>648</v>
      </c>
      <c r="F12640" s="389" t="s">
        <v>664</v>
      </c>
      <c r="G12640" s="389" t="s">
        <v>649</v>
      </c>
    </row>
    <row r="12641" spans="1:7">
      <c r="A12641" s="389" t="s">
        <v>552</v>
      </c>
      <c r="B12641" s="389" t="s">
        <v>517</v>
      </c>
      <c r="C12641" s="389">
        <v>5.8776627870700002</v>
      </c>
      <c r="D12641" s="389" t="s">
        <v>673</v>
      </c>
      <c r="E12641" s="389" t="s">
        <v>648</v>
      </c>
      <c r="F12641" s="389" t="s">
        <v>664</v>
      </c>
      <c r="G12641" s="389" t="s">
        <v>649</v>
      </c>
    </row>
    <row r="12642" spans="1:7">
      <c r="A12642" s="389" t="s">
        <v>542</v>
      </c>
      <c r="B12642" s="389" t="s">
        <v>517</v>
      </c>
      <c r="C12642" s="389">
        <v>14.8951711553</v>
      </c>
      <c r="D12642" s="389" t="s">
        <v>673</v>
      </c>
      <c r="E12642" s="389" t="s">
        <v>648</v>
      </c>
      <c r="F12642" s="389" t="s">
        <v>664</v>
      </c>
      <c r="G12642" s="389" t="s">
        <v>649</v>
      </c>
    </row>
    <row r="12643" spans="1:7">
      <c r="A12643" s="389" t="s">
        <v>542</v>
      </c>
      <c r="B12643" s="389" t="s">
        <v>517</v>
      </c>
      <c r="C12643" s="389">
        <v>14.8951711553</v>
      </c>
      <c r="D12643" s="389" t="s">
        <v>673</v>
      </c>
      <c r="E12643" s="389" t="s">
        <v>648</v>
      </c>
      <c r="F12643" s="389" t="s">
        <v>664</v>
      </c>
      <c r="G12643" s="389" t="s">
        <v>649</v>
      </c>
    </row>
    <row r="12644" spans="1:7">
      <c r="A12644" s="389" t="s">
        <v>549</v>
      </c>
      <c r="B12644" s="389" t="s">
        <v>517</v>
      </c>
      <c r="C12644" s="389">
        <v>14.8951711553</v>
      </c>
      <c r="D12644" s="389" t="s">
        <v>673</v>
      </c>
      <c r="E12644" s="389" t="s">
        <v>648</v>
      </c>
      <c r="F12644" s="389" t="s">
        <v>664</v>
      </c>
      <c r="G12644" s="389" t="s">
        <v>649</v>
      </c>
    </row>
    <row r="12645" spans="1:7">
      <c r="A12645" s="389" t="s">
        <v>550</v>
      </c>
      <c r="B12645" s="389" t="s">
        <v>517</v>
      </c>
      <c r="C12645" s="389">
        <v>12.1593672541999</v>
      </c>
      <c r="D12645" s="389" t="s">
        <v>673</v>
      </c>
      <c r="E12645" s="389" t="s">
        <v>648</v>
      </c>
      <c r="F12645" s="389" t="s">
        <v>664</v>
      </c>
      <c r="G12645" s="389" t="s">
        <v>649</v>
      </c>
    </row>
    <row r="12646" spans="1:7">
      <c r="A12646" s="389" t="s">
        <v>547</v>
      </c>
      <c r="B12646" s="389" t="s">
        <v>517</v>
      </c>
      <c r="C12646" s="389">
        <v>9.8814745892199998</v>
      </c>
      <c r="D12646" s="389" t="s">
        <v>673</v>
      </c>
      <c r="E12646" s="389" t="s">
        <v>648</v>
      </c>
      <c r="F12646" s="389" t="s">
        <v>664</v>
      </c>
      <c r="G12646" s="389" t="s">
        <v>649</v>
      </c>
    </row>
    <row r="12647" spans="1:7">
      <c r="A12647" s="389" t="s">
        <v>547</v>
      </c>
      <c r="B12647" s="389" t="s">
        <v>517</v>
      </c>
      <c r="C12647" s="389">
        <v>9.8814745892199998</v>
      </c>
      <c r="D12647" s="389" t="s">
        <v>673</v>
      </c>
      <c r="E12647" s="389" t="s">
        <v>648</v>
      </c>
      <c r="F12647" s="389" t="s">
        <v>664</v>
      </c>
      <c r="G12647" s="389" t="s">
        <v>649</v>
      </c>
    </row>
    <row r="12648" spans="1:7">
      <c r="A12648" s="389" t="s">
        <v>577</v>
      </c>
      <c r="B12648" s="389" t="s">
        <v>517</v>
      </c>
      <c r="C12648" s="389">
        <v>1.4361254068</v>
      </c>
      <c r="D12648" s="389" t="s">
        <v>673</v>
      </c>
      <c r="E12648" s="389" t="s">
        <v>648</v>
      </c>
      <c r="F12648" s="389" t="s">
        <v>664</v>
      </c>
      <c r="G12648" s="389" t="s">
        <v>649</v>
      </c>
    </row>
    <row r="12649" spans="1:7">
      <c r="A12649" s="389" t="s">
        <v>552</v>
      </c>
      <c r="B12649" s="389" t="s">
        <v>517</v>
      </c>
      <c r="C12649" s="389">
        <v>7.0556234799700004</v>
      </c>
      <c r="D12649" s="389" t="s">
        <v>673</v>
      </c>
      <c r="E12649" s="389" t="s">
        <v>648</v>
      </c>
      <c r="F12649" s="389" t="s">
        <v>664</v>
      </c>
      <c r="G12649" s="389" t="s">
        <v>649</v>
      </c>
    </row>
    <row r="12650" spans="1:7">
      <c r="A12650" s="389" t="s">
        <v>552</v>
      </c>
      <c r="B12650" s="389" t="s">
        <v>517</v>
      </c>
      <c r="C12650" s="389">
        <v>7.0556234799700004</v>
      </c>
      <c r="D12650" s="389" t="s">
        <v>673</v>
      </c>
      <c r="E12650" s="389" t="s">
        <v>648</v>
      </c>
      <c r="F12650" s="389" t="s">
        <v>664</v>
      </c>
      <c r="G12650" s="389" t="s">
        <v>649</v>
      </c>
    </row>
    <row r="12651" spans="1:7">
      <c r="A12651" s="389" t="s">
        <v>544</v>
      </c>
      <c r="B12651" s="389" t="s">
        <v>517</v>
      </c>
      <c r="C12651" s="389">
        <v>2.1090596212300001</v>
      </c>
      <c r="D12651" s="389" t="s">
        <v>673</v>
      </c>
      <c r="E12651" s="389" t="s">
        <v>648</v>
      </c>
      <c r="F12651" s="389" t="s">
        <v>664</v>
      </c>
      <c r="G12651" s="389" t="s">
        <v>649</v>
      </c>
    </row>
    <row r="12652" spans="1:7">
      <c r="A12652" s="389" t="s">
        <v>544</v>
      </c>
      <c r="B12652" s="389" t="s">
        <v>517</v>
      </c>
      <c r="C12652" s="389">
        <v>2.1090596212300001</v>
      </c>
      <c r="D12652" s="389" t="s">
        <v>673</v>
      </c>
      <c r="E12652" s="389" t="s">
        <v>648</v>
      </c>
      <c r="F12652" s="389" t="s">
        <v>664</v>
      </c>
      <c r="G12652" s="389" t="s">
        <v>649</v>
      </c>
    </row>
    <row r="12653" spans="1:7">
      <c r="A12653" s="389" t="s">
        <v>547</v>
      </c>
      <c r="B12653" s="389" t="s">
        <v>517</v>
      </c>
      <c r="C12653" s="389">
        <v>2.9913392135899999</v>
      </c>
      <c r="D12653" s="389" t="s">
        <v>673</v>
      </c>
      <c r="E12653" s="389" t="s">
        <v>648</v>
      </c>
      <c r="F12653" s="389" t="s">
        <v>664</v>
      </c>
      <c r="G12653" s="389" t="s">
        <v>649</v>
      </c>
    </row>
    <row r="12654" spans="1:7">
      <c r="A12654" s="389" t="s">
        <v>550</v>
      </c>
      <c r="B12654" s="389" t="s">
        <v>517</v>
      </c>
      <c r="C12654" s="389">
        <v>7.7836443883799999</v>
      </c>
      <c r="D12654" s="389" t="s">
        <v>673</v>
      </c>
      <c r="E12654" s="389" t="s">
        <v>648</v>
      </c>
      <c r="F12654" s="389" t="s">
        <v>664</v>
      </c>
      <c r="G12654" s="389" t="s">
        <v>649</v>
      </c>
    </row>
    <row r="12655" spans="1:7">
      <c r="A12655" s="389" t="s">
        <v>550</v>
      </c>
      <c r="B12655" s="389" t="s">
        <v>517</v>
      </c>
      <c r="C12655" s="389">
        <v>7.7836443883799999</v>
      </c>
      <c r="D12655" s="389" t="s">
        <v>673</v>
      </c>
      <c r="E12655" s="389" t="s">
        <v>648</v>
      </c>
      <c r="F12655" s="389" t="s">
        <v>664</v>
      </c>
      <c r="G12655" s="389" t="s">
        <v>649</v>
      </c>
    </row>
    <row r="12656" spans="1:7">
      <c r="A12656" s="389" t="s">
        <v>550</v>
      </c>
      <c r="B12656" s="389" t="s">
        <v>517</v>
      </c>
      <c r="C12656" s="389">
        <v>7.7836443883799999</v>
      </c>
      <c r="D12656" s="389" t="s">
        <v>673</v>
      </c>
      <c r="E12656" s="389" t="s">
        <v>648</v>
      </c>
      <c r="F12656" s="389" t="s">
        <v>664</v>
      </c>
      <c r="G12656" s="389" t="s">
        <v>649</v>
      </c>
    </row>
    <row r="12657" spans="1:7">
      <c r="A12657" s="389" t="s">
        <v>543</v>
      </c>
      <c r="B12657" s="389" t="s">
        <v>517</v>
      </c>
      <c r="C12657" s="389">
        <v>8.9317261848899996</v>
      </c>
      <c r="D12657" s="389" t="s">
        <v>673</v>
      </c>
      <c r="E12657" s="389" t="s">
        <v>648</v>
      </c>
      <c r="F12657" s="389" t="s">
        <v>664</v>
      </c>
      <c r="G12657" s="389" t="s">
        <v>649</v>
      </c>
    </row>
    <row r="12658" spans="1:7">
      <c r="A12658" s="389" t="s">
        <v>556</v>
      </c>
      <c r="B12658" s="389" t="s">
        <v>517</v>
      </c>
      <c r="C12658" s="389">
        <v>8.9317261848899996</v>
      </c>
      <c r="D12658" s="389" t="s">
        <v>673</v>
      </c>
      <c r="E12658" s="389" t="s">
        <v>648</v>
      </c>
      <c r="F12658" s="389" t="s">
        <v>664</v>
      </c>
      <c r="G12658" s="389" t="s">
        <v>649</v>
      </c>
    </row>
    <row r="12659" spans="1:7">
      <c r="A12659" s="389" t="s">
        <v>556</v>
      </c>
      <c r="B12659" s="389" t="s">
        <v>517</v>
      </c>
      <c r="C12659" s="389">
        <v>8.9317261848899996</v>
      </c>
      <c r="D12659" s="389" t="s">
        <v>673</v>
      </c>
      <c r="E12659" s="389" t="s">
        <v>648</v>
      </c>
      <c r="F12659" s="389" t="s">
        <v>664</v>
      </c>
      <c r="G12659" s="389" t="s">
        <v>649</v>
      </c>
    </row>
    <row r="12660" spans="1:7">
      <c r="A12660" s="389" t="s">
        <v>547</v>
      </c>
      <c r="B12660" s="389" t="s">
        <v>517</v>
      </c>
      <c r="C12660" s="389">
        <v>2.9230898661600002</v>
      </c>
      <c r="D12660" s="389" t="s">
        <v>673</v>
      </c>
      <c r="E12660" s="389" t="s">
        <v>648</v>
      </c>
      <c r="F12660" s="389" t="s">
        <v>664</v>
      </c>
      <c r="G12660" s="389" t="s">
        <v>649</v>
      </c>
    </row>
    <row r="12661" spans="1:7">
      <c r="A12661" s="389" t="s">
        <v>547</v>
      </c>
      <c r="B12661" s="389" t="s">
        <v>517</v>
      </c>
      <c r="C12661" s="389">
        <v>2.9230898661600002</v>
      </c>
      <c r="D12661" s="389" t="s">
        <v>673</v>
      </c>
      <c r="E12661" s="389" t="s">
        <v>648</v>
      </c>
      <c r="F12661" s="389" t="s">
        <v>664</v>
      </c>
      <c r="G12661" s="389" t="s">
        <v>649</v>
      </c>
    </row>
    <row r="12662" spans="1:7">
      <c r="A12662" s="389" t="s">
        <v>544</v>
      </c>
      <c r="B12662" s="389" t="s">
        <v>517</v>
      </c>
      <c r="C12662" s="389">
        <v>1.62083870343</v>
      </c>
      <c r="D12662" s="389" t="s">
        <v>673</v>
      </c>
      <c r="E12662" s="389" t="s">
        <v>648</v>
      </c>
      <c r="F12662" s="389" t="s">
        <v>664</v>
      </c>
      <c r="G12662" s="389" t="s">
        <v>649</v>
      </c>
    </row>
    <row r="12663" spans="1:7">
      <c r="A12663" s="389" t="s">
        <v>572</v>
      </c>
      <c r="B12663" s="389" t="s">
        <v>517</v>
      </c>
      <c r="C12663" s="389">
        <v>1.06867755206</v>
      </c>
      <c r="D12663" s="389" t="s">
        <v>673</v>
      </c>
      <c r="E12663" s="389" t="s">
        <v>648</v>
      </c>
      <c r="F12663" s="389" t="s">
        <v>664</v>
      </c>
      <c r="G12663" s="389" t="s">
        <v>649</v>
      </c>
    </row>
    <row r="12664" spans="1:7">
      <c r="A12664" s="389" t="s">
        <v>581</v>
      </c>
      <c r="B12664" s="389" t="s">
        <v>517</v>
      </c>
      <c r="C12664" s="389">
        <v>4.66015484423</v>
      </c>
      <c r="D12664" s="389" t="s">
        <v>673</v>
      </c>
      <c r="E12664" s="389" t="s">
        <v>648</v>
      </c>
      <c r="F12664" s="389" t="s">
        <v>664</v>
      </c>
      <c r="G12664" s="389" t="s">
        <v>649</v>
      </c>
    </row>
    <row r="12665" spans="1:7">
      <c r="A12665" s="389" t="s">
        <v>526</v>
      </c>
      <c r="B12665" s="389" t="s">
        <v>517</v>
      </c>
      <c r="C12665" s="389">
        <v>10.459388389000001</v>
      </c>
      <c r="D12665" s="389" t="s">
        <v>673</v>
      </c>
      <c r="E12665" s="389" t="s">
        <v>648</v>
      </c>
      <c r="F12665" s="389" t="s">
        <v>664</v>
      </c>
      <c r="G12665" s="389" t="s">
        <v>649</v>
      </c>
    </row>
    <row r="12666" spans="1:7">
      <c r="A12666" s="389" t="s">
        <v>552</v>
      </c>
      <c r="B12666" s="389" t="s">
        <v>517</v>
      </c>
      <c r="C12666" s="389">
        <v>0.75064898579899997</v>
      </c>
      <c r="D12666" s="389" t="s">
        <v>673</v>
      </c>
      <c r="E12666" s="389" t="s">
        <v>648</v>
      </c>
      <c r="F12666" s="389" t="s">
        <v>664</v>
      </c>
      <c r="G12666" s="389" t="s">
        <v>649</v>
      </c>
    </row>
    <row r="12667" spans="1:7">
      <c r="A12667" s="389" t="s">
        <v>514</v>
      </c>
      <c r="B12667" s="389" t="s">
        <v>517</v>
      </c>
      <c r="C12667" s="389">
        <v>0.94557240847500001</v>
      </c>
      <c r="D12667" s="389" t="s">
        <v>673</v>
      </c>
      <c r="E12667" s="389" t="s">
        <v>648</v>
      </c>
      <c r="F12667" s="389" t="s">
        <v>664</v>
      </c>
      <c r="G12667" s="389" t="s">
        <v>649</v>
      </c>
    </row>
    <row r="12668" spans="1:7">
      <c r="A12668" s="389" t="s">
        <v>565</v>
      </c>
      <c r="B12668" s="389" t="s">
        <v>517</v>
      </c>
      <c r="C12668" s="389">
        <v>5.7925760991799997</v>
      </c>
      <c r="D12668" s="389" t="s">
        <v>673</v>
      </c>
      <c r="E12668" s="389" t="s">
        <v>648</v>
      </c>
      <c r="F12668" s="389" t="s">
        <v>664</v>
      </c>
      <c r="G12668" s="389" t="s">
        <v>649</v>
      </c>
    </row>
    <row r="12669" spans="1:7">
      <c r="A12669" s="389" t="s">
        <v>565</v>
      </c>
      <c r="B12669" s="389" t="s">
        <v>517</v>
      </c>
      <c r="C12669" s="389">
        <v>5.7925760991799997</v>
      </c>
      <c r="D12669" s="389" t="s">
        <v>673</v>
      </c>
      <c r="E12669" s="389" t="s">
        <v>648</v>
      </c>
      <c r="F12669" s="389" t="s">
        <v>664</v>
      </c>
      <c r="G12669" s="389" t="s">
        <v>649</v>
      </c>
    </row>
    <row r="12670" spans="1:7">
      <c r="A12670" s="389" t="s">
        <v>565</v>
      </c>
      <c r="B12670" s="389" t="s">
        <v>517</v>
      </c>
      <c r="C12670" s="389">
        <v>5.7925760991799997</v>
      </c>
      <c r="D12670" s="389" t="s">
        <v>673</v>
      </c>
      <c r="E12670" s="389" t="s">
        <v>648</v>
      </c>
      <c r="F12670" s="389" t="s">
        <v>664</v>
      </c>
      <c r="G12670" s="389" t="s">
        <v>649</v>
      </c>
    </row>
    <row r="12671" spans="1:7">
      <c r="A12671" s="389" t="s">
        <v>551</v>
      </c>
      <c r="B12671" s="389" t="s">
        <v>517</v>
      </c>
      <c r="C12671" s="389">
        <v>6.69928723592</v>
      </c>
      <c r="D12671" s="389" t="s">
        <v>673</v>
      </c>
      <c r="E12671" s="389" t="s">
        <v>648</v>
      </c>
      <c r="F12671" s="389" t="s">
        <v>664</v>
      </c>
      <c r="G12671" s="389" t="s">
        <v>649</v>
      </c>
    </row>
    <row r="12672" spans="1:7">
      <c r="A12672" s="389" t="s">
        <v>551</v>
      </c>
      <c r="B12672" s="389" t="s">
        <v>517</v>
      </c>
      <c r="C12672" s="389">
        <v>6.69928723592</v>
      </c>
      <c r="D12672" s="389" t="s">
        <v>673</v>
      </c>
      <c r="E12672" s="389" t="s">
        <v>648</v>
      </c>
      <c r="F12672" s="389" t="s">
        <v>664</v>
      </c>
      <c r="G12672" s="389" t="s">
        <v>649</v>
      </c>
    </row>
    <row r="12673" spans="1:7">
      <c r="A12673" s="389" t="s">
        <v>524</v>
      </c>
      <c r="B12673" s="389" t="s">
        <v>517</v>
      </c>
      <c r="C12673" s="389">
        <v>2.02298338727</v>
      </c>
      <c r="D12673" s="389" t="s">
        <v>673</v>
      </c>
      <c r="E12673" s="389" t="s">
        <v>648</v>
      </c>
      <c r="F12673" s="389" t="s">
        <v>664</v>
      </c>
      <c r="G12673" s="389" t="s">
        <v>649</v>
      </c>
    </row>
    <row r="12674" spans="1:7">
      <c r="A12674" s="389" t="s">
        <v>524</v>
      </c>
      <c r="B12674" s="389" t="s">
        <v>517</v>
      </c>
      <c r="C12674" s="389">
        <v>2.02298338727</v>
      </c>
      <c r="D12674" s="389" t="s">
        <v>673</v>
      </c>
      <c r="E12674" s="389" t="s">
        <v>648</v>
      </c>
      <c r="F12674" s="389" t="s">
        <v>664</v>
      </c>
      <c r="G12674" s="389" t="s">
        <v>649</v>
      </c>
    </row>
    <row r="12675" spans="1:7">
      <c r="A12675" s="389" t="s">
        <v>571</v>
      </c>
      <c r="B12675" s="389" t="s">
        <v>517</v>
      </c>
      <c r="C12675" s="389">
        <v>9.6196428434399905</v>
      </c>
      <c r="D12675" s="389" t="s">
        <v>673</v>
      </c>
      <c r="E12675" s="389" t="s">
        <v>648</v>
      </c>
      <c r="F12675" s="389" t="s">
        <v>664</v>
      </c>
      <c r="G12675" s="389" t="s">
        <v>649</v>
      </c>
    </row>
    <row r="12676" spans="1:7">
      <c r="A12676" s="389" t="s">
        <v>527</v>
      </c>
      <c r="B12676" s="389" t="s">
        <v>517</v>
      </c>
      <c r="C12676" s="389">
        <v>8.6934034860599905</v>
      </c>
      <c r="D12676" s="389" t="s">
        <v>673</v>
      </c>
      <c r="E12676" s="389" t="s">
        <v>648</v>
      </c>
      <c r="F12676" s="389" t="s">
        <v>664</v>
      </c>
      <c r="G12676" s="389" t="s">
        <v>649</v>
      </c>
    </row>
    <row r="12677" spans="1:7">
      <c r="A12677" s="389" t="s">
        <v>527</v>
      </c>
      <c r="B12677" s="389" t="s">
        <v>517</v>
      </c>
      <c r="C12677" s="389">
        <v>8.6934034860599905</v>
      </c>
      <c r="D12677" s="389" t="s">
        <v>673</v>
      </c>
      <c r="E12677" s="389" t="s">
        <v>648</v>
      </c>
      <c r="F12677" s="389" t="s">
        <v>664</v>
      </c>
      <c r="G12677" s="389" t="s">
        <v>649</v>
      </c>
    </row>
    <row r="12678" spans="1:7">
      <c r="A12678" s="389" t="s">
        <v>527</v>
      </c>
      <c r="B12678" s="389" t="s">
        <v>517</v>
      </c>
      <c r="C12678" s="389">
        <v>8.6934034860599905</v>
      </c>
      <c r="D12678" s="389" t="s">
        <v>673</v>
      </c>
      <c r="E12678" s="389" t="s">
        <v>648</v>
      </c>
      <c r="F12678" s="389" t="s">
        <v>664</v>
      </c>
      <c r="G12678" s="389" t="s">
        <v>649</v>
      </c>
    </row>
    <row r="12679" spans="1:7">
      <c r="A12679" s="389" t="s">
        <v>547</v>
      </c>
      <c r="B12679" s="389" t="s">
        <v>517</v>
      </c>
      <c r="C12679" s="389">
        <v>7.2268798243200001</v>
      </c>
      <c r="D12679" s="389" t="s">
        <v>673</v>
      </c>
      <c r="E12679" s="389" t="s">
        <v>648</v>
      </c>
      <c r="F12679" s="389" t="s">
        <v>664</v>
      </c>
      <c r="G12679" s="389" t="s">
        <v>649</v>
      </c>
    </row>
    <row r="12680" spans="1:7">
      <c r="A12680" s="389" t="s">
        <v>550</v>
      </c>
      <c r="B12680" s="389" t="s">
        <v>517</v>
      </c>
      <c r="C12680" s="389">
        <v>7.2268798243200001</v>
      </c>
      <c r="D12680" s="389" t="s">
        <v>673</v>
      </c>
      <c r="E12680" s="389" t="s">
        <v>648</v>
      </c>
      <c r="F12680" s="389" t="s">
        <v>664</v>
      </c>
      <c r="G12680" s="389" t="s">
        <v>649</v>
      </c>
    </row>
    <row r="12681" spans="1:7">
      <c r="A12681" s="389" t="s">
        <v>547</v>
      </c>
      <c r="B12681" s="389" t="s">
        <v>517</v>
      </c>
      <c r="C12681" s="389">
        <v>8.9077016638199904</v>
      </c>
      <c r="D12681" s="389" t="s">
        <v>673</v>
      </c>
      <c r="E12681" s="389" t="s">
        <v>648</v>
      </c>
      <c r="F12681" s="389" t="s">
        <v>664</v>
      </c>
      <c r="G12681" s="389" t="s">
        <v>649</v>
      </c>
    </row>
    <row r="12682" spans="1:7">
      <c r="A12682" s="389" t="s">
        <v>547</v>
      </c>
      <c r="B12682" s="389" t="s">
        <v>517</v>
      </c>
      <c r="C12682" s="389">
        <v>8.9077016638199904</v>
      </c>
      <c r="D12682" s="389" t="s">
        <v>673</v>
      </c>
      <c r="E12682" s="389" t="s">
        <v>648</v>
      </c>
      <c r="F12682" s="389" t="s">
        <v>664</v>
      </c>
      <c r="G12682" s="389" t="s">
        <v>649</v>
      </c>
    </row>
    <row r="12683" spans="1:7">
      <c r="A12683" s="389" t="s">
        <v>547</v>
      </c>
      <c r="B12683" s="389" t="s">
        <v>517</v>
      </c>
      <c r="C12683" s="389">
        <v>8.9077016638199904</v>
      </c>
      <c r="D12683" s="389" t="s">
        <v>673</v>
      </c>
      <c r="E12683" s="389" t="s">
        <v>648</v>
      </c>
      <c r="F12683" s="389" t="s">
        <v>664</v>
      </c>
      <c r="G12683" s="389" t="s">
        <v>649</v>
      </c>
    </row>
    <row r="12684" spans="1:7">
      <c r="A12684" s="389" t="s">
        <v>547</v>
      </c>
      <c r="B12684" s="389" t="s">
        <v>517</v>
      </c>
      <c r="C12684" s="389">
        <v>8.9077016638199904</v>
      </c>
      <c r="D12684" s="389" t="s">
        <v>673</v>
      </c>
      <c r="E12684" s="389" t="s">
        <v>648</v>
      </c>
      <c r="F12684" s="389" t="s">
        <v>664</v>
      </c>
      <c r="G12684" s="389" t="s">
        <v>649</v>
      </c>
    </row>
    <row r="12685" spans="1:7">
      <c r="A12685" s="389" t="s">
        <v>558</v>
      </c>
      <c r="B12685" s="389" t="s">
        <v>517</v>
      </c>
      <c r="C12685" s="389">
        <v>15.989572683700001</v>
      </c>
      <c r="D12685" s="389" t="s">
        <v>673</v>
      </c>
      <c r="E12685" s="389" t="s">
        <v>648</v>
      </c>
      <c r="F12685" s="389" t="s">
        <v>655</v>
      </c>
      <c r="G12685" s="389" t="s">
        <v>649</v>
      </c>
    </row>
    <row r="12686" spans="1:7">
      <c r="A12686" s="389" t="s">
        <v>543</v>
      </c>
      <c r="B12686" s="389" t="s">
        <v>517</v>
      </c>
      <c r="C12686" s="389">
        <v>2.8489616547500001</v>
      </c>
      <c r="D12686" s="389" t="s">
        <v>673</v>
      </c>
      <c r="E12686" s="389" t="s">
        <v>648</v>
      </c>
      <c r="F12686" s="389" t="s">
        <v>655</v>
      </c>
      <c r="G12686" s="389" t="s">
        <v>649</v>
      </c>
    </row>
    <row r="12687" spans="1:7">
      <c r="A12687" s="389" t="s">
        <v>560</v>
      </c>
      <c r="B12687" s="389" t="s">
        <v>517</v>
      </c>
      <c r="C12687" s="389">
        <v>2.8489616547500001</v>
      </c>
      <c r="D12687" s="389" t="s">
        <v>673</v>
      </c>
      <c r="E12687" s="389" t="s">
        <v>648</v>
      </c>
      <c r="F12687" s="389" t="s">
        <v>655</v>
      </c>
      <c r="G12687" s="389" t="s">
        <v>649</v>
      </c>
    </row>
    <row r="12688" spans="1:7">
      <c r="A12688" s="389" t="s">
        <v>541</v>
      </c>
      <c r="B12688" s="389" t="s">
        <v>517</v>
      </c>
      <c r="C12688" s="389">
        <v>0.85357335221399999</v>
      </c>
      <c r="D12688" s="389" t="s">
        <v>673</v>
      </c>
      <c r="E12688" s="389" t="s">
        <v>648</v>
      </c>
      <c r="F12688" s="389" t="s">
        <v>655</v>
      </c>
      <c r="G12688" s="389" t="s">
        <v>649</v>
      </c>
    </row>
    <row r="12689" spans="1:7">
      <c r="A12689" s="389" t="s">
        <v>541</v>
      </c>
      <c r="B12689" s="389" t="s">
        <v>517</v>
      </c>
      <c r="C12689" s="389">
        <v>0.85357335221399999</v>
      </c>
      <c r="D12689" s="389" t="s">
        <v>673</v>
      </c>
      <c r="E12689" s="389" t="s">
        <v>648</v>
      </c>
      <c r="F12689" s="389" t="s">
        <v>655</v>
      </c>
      <c r="G12689" s="389" t="s">
        <v>649</v>
      </c>
    </row>
    <row r="12690" spans="1:7">
      <c r="A12690" s="389" t="s">
        <v>514</v>
      </c>
      <c r="B12690" s="389" t="s">
        <v>517</v>
      </c>
      <c r="C12690" s="389">
        <v>0.85357335221399999</v>
      </c>
      <c r="D12690" s="389" t="s">
        <v>673</v>
      </c>
      <c r="E12690" s="389" t="s">
        <v>648</v>
      </c>
      <c r="F12690" s="389" t="s">
        <v>655</v>
      </c>
      <c r="G12690" s="389" t="s">
        <v>649</v>
      </c>
    </row>
    <row r="12691" spans="1:7">
      <c r="A12691" s="389" t="s">
        <v>558</v>
      </c>
      <c r="B12691" s="389" t="s">
        <v>517</v>
      </c>
      <c r="C12691" s="389">
        <v>15.5781937887</v>
      </c>
      <c r="D12691" s="389" t="s">
        <v>673</v>
      </c>
      <c r="E12691" s="389" t="s">
        <v>648</v>
      </c>
      <c r="F12691" s="389" t="s">
        <v>655</v>
      </c>
      <c r="G12691" s="389" t="s">
        <v>649</v>
      </c>
    </row>
    <row r="12692" spans="1:7">
      <c r="A12692" s="389" t="s">
        <v>558</v>
      </c>
      <c r="B12692" s="389" t="s">
        <v>517</v>
      </c>
      <c r="C12692" s="389">
        <v>15.5781937887</v>
      </c>
      <c r="D12692" s="389" t="s">
        <v>673</v>
      </c>
      <c r="E12692" s="389" t="s">
        <v>648</v>
      </c>
      <c r="F12692" s="389" t="s">
        <v>655</v>
      </c>
      <c r="G12692" s="389" t="s">
        <v>649</v>
      </c>
    </row>
    <row r="12693" spans="1:7">
      <c r="A12693" s="389" t="s">
        <v>558</v>
      </c>
      <c r="B12693" s="389" t="s">
        <v>517</v>
      </c>
      <c r="C12693" s="389">
        <v>12.8618356446999</v>
      </c>
      <c r="D12693" s="389" t="s">
        <v>673</v>
      </c>
      <c r="E12693" s="389" t="s">
        <v>648</v>
      </c>
      <c r="F12693" s="389" t="s">
        <v>655</v>
      </c>
      <c r="G12693" s="389" t="s">
        <v>649</v>
      </c>
    </row>
    <row r="12694" spans="1:7">
      <c r="A12694" s="389" t="s">
        <v>558</v>
      </c>
      <c r="B12694" s="389" t="s">
        <v>517</v>
      </c>
      <c r="C12694" s="389">
        <v>12.8618356446999</v>
      </c>
      <c r="D12694" s="389" t="s">
        <v>673</v>
      </c>
      <c r="E12694" s="389" t="s">
        <v>648</v>
      </c>
      <c r="F12694" s="389" t="s">
        <v>655</v>
      </c>
      <c r="G12694" s="389" t="s">
        <v>649</v>
      </c>
    </row>
    <row r="12695" spans="1:7">
      <c r="A12695" s="389" t="s">
        <v>560</v>
      </c>
      <c r="B12695" s="389" t="s">
        <v>517</v>
      </c>
      <c r="C12695" s="389">
        <v>0.54421841956799999</v>
      </c>
      <c r="D12695" s="389" t="s">
        <v>673</v>
      </c>
      <c r="E12695" s="389" t="s">
        <v>648</v>
      </c>
      <c r="F12695" s="389" t="s">
        <v>655</v>
      </c>
      <c r="G12695" s="389" t="s">
        <v>649</v>
      </c>
    </row>
    <row r="12696" spans="1:7">
      <c r="A12696" s="389" t="s">
        <v>543</v>
      </c>
      <c r="B12696" s="389" t="s">
        <v>517</v>
      </c>
      <c r="C12696" s="389">
        <v>2.3356954067600002</v>
      </c>
      <c r="D12696" s="389" t="s">
        <v>673</v>
      </c>
      <c r="E12696" s="389" t="s">
        <v>648</v>
      </c>
      <c r="F12696" s="389" t="s">
        <v>655</v>
      </c>
      <c r="G12696" s="389" t="s">
        <v>649</v>
      </c>
    </row>
    <row r="12697" spans="1:7">
      <c r="A12697" s="389" t="s">
        <v>558</v>
      </c>
      <c r="B12697" s="389" t="s">
        <v>517</v>
      </c>
      <c r="C12697" s="389">
        <v>4.4820484019900002</v>
      </c>
      <c r="D12697" s="389" t="s">
        <v>673</v>
      </c>
      <c r="E12697" s="389" t="s">
        <v>648</v>
      </c>
      <c r="F12697" s="389" t="s">
        <v>655</v>
      </c>
      <c r="G12697" s="389" t="s">
        <v>649</v>
      </c>
    </row>
    <row r="12698" spans="1:7">
      <c r="A12698" s="389" t="s">
        <v>581</v>
      </c>
      <c r="B12698" s="389" t="s">
        <v>517</v>
      </c>
      <c r="C12698" s="389">
        <v>16.164766187400001</v>
      </c>
      <c r="D12698" s="389" t="s">
        <v>673</v>
      </c>
      <c r="E12698" s="389" t="s">
        <v>648</v>
      </c>
      <c r="F12698" s="389" t="s">
        <v>655</v>
      </c>
      <c r="G12698" s="389" t="s">
        <v>649</v>
      </c>
    </row>
    <row r="12699" spans="1:7">
      <c r="A12699" s="389" t="s">
        <v>558</v>
      </c>
      <c r="B12699" s="389" t="s">
        <v>517</v>
      </c>
      <c r="C12699" s="389">
        <v>26.1750636155999</v>
      </c>
      <c r="D12699" s="389" t="s">
        <v>673</v>
      </c>
      <c r="E12699" s="389" t="s">
        <v>648</v>
      </c>
      <c r="F12699" s="389" t="s">
        <v>655</v>
      </c>
      <c r="G12699" s="389" t="s">
        <v>649</v>
      </c>
    </row>
    <row r="12700" spans="1:7">
      <c r="A12700" s="389" t="s">
        <v>560</v>
      </c>
      <c r="B12700" s="389" t="s">
        <v>517</v>
      </c>
      <c r="C12700" s="389">
        <v>0.53436211638499997</v>
      </c>
      <c r="D12700" s="389" t="s">
        <v>673</v>
      </c>
      <c r="E12700" s="389" t="s">
        <v>648</v>
      </c>
      <c r="F12700" s="389" t="s">
        <v>655</v>
      </c>
      <c r="G12700" s="389" t="s">
        <v>649</v>
      </c>
    </row>
    <row r="12701" spans="1:7">
      <c r="A12701" s="389" t="s">
        <v>577</v>
      </c>
      <c r="B12701" s="389" t="s">
        <v>517</v>
      </c>
      <c r="C12701" s="389">
        <v>0.41112480827600001</v>
      </c>
      <c r="D12701" s="389" t="s">
        <v>673</v>
      </c>
      <c r="E12701" s="389" t="s">
        <v>648</v>
      </c>
      <c r="F12701" s="389" t="s">
        <v>671</v>
      </c>
      <c r="G12701" s="389" t="s">
        <v>649</v>
      </c>
    </row>
    <row r="12702" spans="1:7">
      <c r="A12702" s="389" t="s">
        <v>525</v>
      </c>
      <c r="B12702" s="389" t="s">
        <v>517</v>
      </c>
      <c r="C12702" s="389">
        <v>0.89913148461100001</v>
      </c>
      <c r="D12702" s="389" t="s">
        <v>673</v>
      </c>
      <c r="E12702" s="389" t="s">
        <v>652</v>
      </c>
      <c r="F12702" s="389" t="s">
        <v>650</v>
      </c>
      <c r="G12702" s="389" t="s">
        <v>649</v>
      </c>
    </row>
    <row r="12703" spans="1:7">
      <c r="A12703" s="389" t="s">
        <v>568</v>
      </c>
      <c r="B12703" s="389" t="s">
        <v>517</v>
      </c>
      <c r="C12703" s="389">
        <v>0.89913148461100001</v>
      </c>
      <c r="D12703" s="389" t="s">
        <v>673</v>
      </c>
      <c r="E12703" s="389" t="s">
        <v>652</v>
      </c>
      <c r="F12703" s="389" t="s">
        <v>650</v>
      </c>
      <c r="G12703" s="389" t="s">
        <v>649</v>
      </c>
    </row>
    <row r="12704" spans="1:7">
      <c r="A12704" s="389" t="s">
        <v>514</v>
      </c>
      <c r="B12704" s="389" t="s">
        <v>517</v>
      </c>
      <c r="C12704" s="389">
        <v>0.51918800297199996</v>
      </c>
      <c r="D12704" s="389" t="s">
        <v>673</v>
      </c>
      <c r="E12704" s="389" t="s">
        <v>652</v>
      </c>
      <c r="F12704" s="389" t="s">
        <v>650</v>
      </c>
      <c r="G12704" s="389" t="s">
        <v>649</v>
      </c>
    </row>
    <row r="12705" spans="1:7">
      <c r="A12705" s="389" t="s">
        <v>525</v>
      </c>
      <c r="B12705" s="389" t="s">
        <v>517</v>
      </c>
      <c r="C12705" s="389">
        <v>0.30923319244699998</v>
      </c>
      <c r="D12705" s="389" t="s">
        <v>673</v>
      </c>
      <c r="E12705" s="389" t="s">
        <v>652</v>
      </c>
      <c r="F12705" s="389" t="s">
        <v>650</v>
      </c>
      <c r="G12705" s="389" t="s">
        <v>649</v>
      </c>
    </row>
    <row r="12706" spans="1:7">
      <c r="A12706" s="389" t="s">
        <v>568</v>
      </c>
      <c r="B12706" s="389" t="s">
        <v>517</v>
      </c>
      <c r="C12706" s="389">
        <v>0.30923319244699998</v>
      </c>
      <c r="D12706" s="389" t="s">
        <v>673</v>
      </c>
      <c r="E12706" s="389" t="s">
        <v>652</v>
      </c>
      <c r="F12706" s="389" t="s">
        <v>650</v>
      </c>
      <c r="G12706" s="389" t="s">
        <v>649</v>
      </c>
    </row>
    <row r="12707" spans="1:7">
      <c r="A12707" s="389" t="s">
        <v>543</v>
      </c>
      <c r="B12707" s="389" t="s">
        <v>517</v>
      </c>
      <c r="C12707" s="389">
        <v>0.499984061009</v>
      </c>
      <c r="D12707" s="389" t="s">
        <v>673</v>
      </c>
      <c r="E12707" s="389" t="s">
        <v>652</v>
      </c>
      <c r="F12707" s="389" t="s">
        <v>650</v>
      </c>
      <c r="G12707" s="389" t="s">
        <v>649</v>
      </c>
    </row>
    <row r="12708" spans="1:7">
      <c r="A12708" s="389" t="s">
        <v>576</v>
      </c>
      <c r="B12708" s="389" t="s">
        <v>517</v>
      </c>
      <c r="C12708" s="389">
        <v>0.55915710165200005</v>
      </c>
      <c r="D12708" s="389" t="s">
        <v>673</v>
      </c>
      <c r="E12708" s="389" t="s">
        <v>652</v>
      </c>
      <c r="F12708" s="389" t="s">
        <v>650</v>
      </c>
      <c r="G12708" s="389" t="s">
        <v>649</v>
      </c>
    </row>
    <row r="12709" spans="1:7">
      <c r="A12709" s="389" t="s">
        <v>578</v>
      </c>
      <c r="B12709" s="389" t="s">
        <v>517</v>
      </c>
      <c r="C12709" s="389">
        <v>0.55915710165200005</v>
      </c>
      <c r="D12709" s="389" t="s">
        <v>673</v>
      </c>
      <c r="E12709" s="389" t="s">
        <v>652</v>
      </c>
      <c r="F12709" s="389" t="s">
        <v>650</v>
      </c>
      <c r="G12709" s="389" t="s">
        <v>649</v>
      </c>
    </row>
    <row r="12710" spans="1:7">
      <c r="A12710" s="389" t="s">
        <v>525</v>
      </c>
      <c r="B12710" s="389" t="s">
        <v>517</v>
      </c>
      <c r="C12710" s="389">
        <v>0.962317888314</v>
      </c>
      <c r="D12710" s="389" t="s">
        <v>673</v>
      </c>
      <c r="E12710" s="389" t="s">
        <v>652</v>
      </c>
      <c r="F12710" s="389" t="s">
        <v>650</v>
      </c>
      <c r="G12710" s="389" t="s">
        <v>649</v>
      </c>
    </row>
    <row r="12711" spans="1:7">
      <c r="A12711" s="389" t="s">
        <v>568</v>
      </c>
      <c r="B12711" s="389" t="s">
        <v>517</v>
      </c>
      <c r="C12711" s="389">
        <v>0.962317888314</v>
      </c>
      <c r="D12711" s="389" t="s">
        <v>673</v>
      </c>
      <c r="E12711" s="389" t="s">
        <v>652</v>
      </c>
      <c r="F12711" s="389" t="s">
        <v>650</v>
      </c>
      <c r="G12711" s="389" t="s">
        <v>649</v>
      </c>
    </row>
    <row r="12712" spans="1:7">
      <c r="A12712" s="389" t="s">
        <v>526</v>
      </c>
      <c r="B12712" s="389" t="s">
        <v>517</v>
      </c>
      <c r="C12712" s="389">
        <v>0.81602352516800003</v>
      </c>
      <c r="D12712" s="389" t="s">
        <v>673</v>
      </c>
      <c r="E12712" s="389" t="s">
        <v>652</v>
      </c>
      <c r="F12712" s="389" t="s">
        <v>650</v>
      </c>
      <c r="G12712" s="389" t="s">
        <v>649</v>
      </c>
    </row>
    <row r="12713" spans="1:7">
      <c r="A12713" s="389" t="s">
        <v>565</v>
      </c>
      <c r="B12713" s="389" t="s">
        <v>517</v>
      </c>
      <c r="C12713" s="389">
        <v>0.68008231060400004</v>
      </c>
      <c r="D12713" s="389" t="s">
        <v>673</v>
      </c>
      <c r="E12713" s="389" t="s">
        <v>652</v>
      </c>
      <c r="F12713" s="389" t="s">
        <v>650</v>
      </c>
      <c r="G12713" s="389" t="s">
        <v>649</v>
      </c>
    </row>
    <row r="12714" spans="1:7">
      <c r="A12714" s="389" t="s">
        <v>514</v>
      </c>
      <c r="B12714" s="389" t="s">
        <v>517</v>
      </c>
      <c r="C12714" s="389">
        <v>0.87255969385400001</v>
      </c>
      <c r="D12714" s="389" t="s">
        <v>673</v>
      </c>
      <c r="E12714" s="389" t="s">
        <v>652</v>
      </c>
      <c r="F12714" s="389" t="s">
        <v>650</v>
      </c>
      <c r="G12714" s="389" t="s">
        <v>649</v>
      </c>
    </row>
    <row r="12715" spans="1:7">
      <c r="A12715" s="389" t="s">
        <v>542</v>
      </c>
      <c r="B12715" s="389" t="s">
        <v>517</v>
      </c>
      <c r="C12715" s="389">
        <v>0.58039303948999998</v>
      </c>
      <c r="D12715" s="389" t="s">
        <v>673</v>
      </c>
      <c r="E12715" s="389" t="s">
        <v>652</v>
      </c>
      <c r="F12715" s="389" t="s">
        <v>650</v>
      </c>
      <c r="G12715" s="389" t="s">
        <v>649</v>
      </c>
    </row>
    <row r="12716" spans="1:7">
      <c r="A12716" s="389" t="s">
        <v>550</v>
      </c>
      <c r="B12716" s="389" t="s">
        <v>517</v>
      </c>
      <c r="C12716" s="389">
        <v>0.37239710832700001</v>
      </c>
      <c r="D12716" s="389" t="s">
        <v>673</v>
      </c>
      <c r="E12716" s="389" t="s">
        <v>652</v>
      </c>
      <c r="F12716" s="389" t="s">
        <v>650</v>
      </c>
      <c r="G12716" s="389" t="s">
        <v>649</v>
      </c>
    </row>
    <row r="12717" spans="1:7">
      <c r="A12717" s="389" t="s">
        <v>550</v>
      </c>
      <c r="B12717" s="389" t="s">
        <v>517</v>
      </c>
      <c r="C12717" s="389">
        <v>0.37239710832700001</v>
      </c>
      <c r="D12717" s="389" t="s">
        <v>673</v>
      </c>
      <c r="E12717" s="389" t="s">
        <v>652</v>
      </c>
      <c r="F12717" s="389" t="s">
        <v>650</v>
      </c>
      <c r="G12717" s="389" t="s">
        <v>649</v>
      </c>
    </row>
    <row r="12718" spans="1:7">
      <c r="A12718" s="389" t="s">
        <v>525</v>
      </c>
      <c r="B12718" s="389" t="s">
        <v>517</v>
      </c>
      <c r="C12718" s="389">
        <v>0.486176636803</v>
      </c>
      <c r="D12718" s="389" t="s">
        <v>673</v>
      </c>
      <c r="E12718" s="389" t="s">
        <v>652</v>
      </c>
      <c r="F12718" s="389" t="s">
        <v>650</v>
      </c>
      <c r="G12718" s="389" t="s">
        <v>649</v>
      </c>
    </row>
    <row r="12719" spans="1:7">
      <c r="A12719" s="389" t="s">
        <v>568</v>
      </c>
      <c r="B12719" s="389" t="s">
        <v>517</v>
      </c>
      <c r="C12719" s="389">
        <v>0.486176636803</v>
      </c>
      <c r="D12719" s="389" t="s">
        <v>673</v>
      </c>
      <c r="E12719" s="389" t="s">
        <v>652</v>
      </c>
      <c r="F12719" s="389" t="s">
        <v>650</v>
      </c>
      <c r="G12719" s="389" t="s">
        <v>649</v>
      </c>
    </row>
    <row r="12720" spans="1:7">
      <c r="A12720" s="389" t="s">
        <v>550</v>
      </c>
      <c r="B12720" s="389" t="s">
        <v>517</v>
      </c>
      <c r="C12720" s="389">
        <v>0.48464012465599998</v>
      </c>
      <c r="D12720" s="389" t="s">
        <v>673</v>
      </c>
      <c r="E12720" s="389" t="s">
        <v>652</v>
      </c>
      <c r="F12720" s="389" t="s">
        <v>650</v>
      </c>
      <c r="G12720" s="389" t="s">
        <v>649</v>
      </c>
    </row>
    <row r="12721" spans="1:7">
      <c r="A12721" s="389" t="s">
        <v>525</v>
      </c>
      <c r="B12721" s="389" t="s">
        <v>517</v>
      </c>
      <c r="C12721" s="389">
        <v>2.0927995944200002</v>
      </c>
      <c r="D12721" s="389" t="s">
        <v>673</v>
      </c>
      <c r="E12721" s="389" t="s">
        <v>652</v>
      </c>
      <c r="F12721" s="389" t="s">
        <v>650</v>
      </c>
      <c r="G12721" s="389" t="s">
        <v>649</v>
      </c>
    </row>
    <row r="12722" spans="1:7">
      <c r="A12722" s="389" t="s">
        <v>572</v>
      </c>
      <c r="B12722" s="389" t="s">
        <v>517</v>
      </c>
      <c r="C12722" s="389">
        <v>0.71939213483700004</v>
      </c>
      <c r="D12722" s="389" t="s">
        <v>673</v>
      </c>
      <c r="E12722" s="389" t="s">
        <v>652</v>
      </c>
      <c r="F12722" s="389" t="s">
        <v>650</v>
      </c>
      <c r="G12722" s="389" t="s">
        <v>649</v>
      </c>
    </row>
    <row r="12723" spans="1:7">
      <c r="A12723" s="389" t="s">
        <v>525</v>
      </c>
      <c r="B12723" s="389" t="s">
        <v>517</v>
      </c>
      <c r="C12723" s="389">
        <v>1.6606009883499999</v>
      </c>
      <c r="D12723" s="389" t="s">
        <v>673</v>
      </c>
      <c r="E12723" s="389" t="s">
        <v>652</v>
      </c>
      <c r="F12723" s="389" t="s">
        <v>650</v>
      </c>
      <c r="G12723" s="389" t="s">
        <v>649</v>
      </c>
    </row>
    <row r="12724" spans="1:7">
      <c r="A12724" s="389" t="s">
        <v>568</v>
      </c>
      <c r="B12724" s="389" t="s">
        <v>517</v>
      </c>
      <c r="C12724" s="389">
        <v>1.6606009883499999</v>
      </c>
      <c r="D12724" s="389" t="s">
        <v>673</v>
      </c>
      <c r="E12724" s="389" t="s">
        <v>652</v>
      </c>
      <c r="F12724" s="389" t="s">
        <v>650</v>
      </c>
      <c r="G12724" s="389" t="s">
        <v>649</v>
      </c>
    </row>
    <row r="12725" spans="1:7">
      <c r="A12725" s="389" t="s">
        <v>550</v>
      </c>
      <c r="B12725" s="389" t="s">
        <v>517</v>
      </c>
      <c r="C12725" s="389">
        <v>0.23641891235099999</v>
      </c>
      <c r="D12725" s="389" t="s">
        <v>673</v>
      </c>
      <c r="E12725" s="389" t="s">
        <v>652</v>
      </c>
      <c r="F12725" s="389" t="s">
        <v>650</v>
      </c>
      <c r="G12725" s="389" t="s">
        <v>649</v>
      </c>
    </row>
    <row r="12726" spans="1:7">
      <c r="A12726" s="389" t="s">
        <v>560</v>
      </c>
      <c r="B12726" s="389" t="s">
        <v>517</v>
      </c>
      <c r="C12726" s="389">
        <v>1.02313557571</v>
      </c>
      <c r="D12726" s="389" t="s">
        <v>673</v>
      </c>
      <c r="E12726" s="389" t="s">
        <v>652</v>
      </c>
      <c r="F12726" s="389" t="s">
        <v>650</v>
      </c>
      <c r="G12726" s="389" t="s">
        <v>649</v>
      </c>
    </row>
    <row r="12727" spans="1:7">
      <c r="A12727" s="389" t="s">
        <v>525</v>
      </c>
      <c r="B12727" s="389" t="s">
        <v>517</v>
      </c>
      <c r="C12727" s="389">
        <v>0.43338050340000001</v>
      </c>
      <c r="D12727" s="389" t="s">
        <v>673</v>
      </c>
      <c r="E12727" s="389" t="s">
        <v>652</v>
      </c>
      <c r="F12727" s="389" t="s">
        <v>650</v>
      </c>
      <c r="G12727" s="389" t="s">
        <v>649</v>
      </c>
    </row>
    <row r="12728" spans="1:7">
      <c r="A12728" s="389" t="s">
        <v>568</v>
      </c>
      <c r="B12728" s="389" t="s">
        <v>517</v>
      </c>
      <c r="C12728" s="389">
        <v>0.43338050340000001</v>
      </c>
      <c r="D12728" s="389" t="s">
        <v>673</v>
      </c>
      <c r="E12728" s="389" t="s">
        <v>652</v>
      </c>
      <c r="F12728" s="389" t="s">
        <v>650</v>
      </c>
      <c r="G12728" s="389" t="s">
        <v>649</v>
      </c>
    </row>
    <row r="12729" spans="1:7">
      <c r="A12729" s="389" t="s">
        <v>544</v>
      </c>
      <c r="B12729" s="389" t="s">
        <v>517</v>
      </c>
      <c r="C12729" s="389">
        <v>0.42155007385900001</v>
      </c>
      <c r="D12729" s="389" t="s">
        <v>673</v>
      </c>
      <c r="E12729" s="389" t="s">
        <v>652</v>
      </c>
      <c r="F12729" s="389" t="s">
        <v>650</v>
      </c>
      <c r="G12729" s="389" t="s">
        <v>649</v>
      </c>
    </row>
    <row r="12730" spans="1:7">
      <c r="A12730" s="389" t="s">
        <v>550</v>
      </c>
      <c r="B12730" s="389" t="s">
        <v>517</v>
      </c>
      <c r="C12730" s="389">
        <v>5.9861497038300002E-2</v>
      </c>
      <c r="D12730" s="389" t="s">
        <v>673</v>
      </c>
      <c r="E12730" s="389" t="s">
        <v>652</v>
      </c>
      <c r="F12730" s="389" t="s">
        <v>650</v>
      </c>
      <c r="G12730" s="389" t="s">
        <v>649</v>
      </c>
    </row>
    <row r="12731" spans="1:7">
      <c r="A12731" s="389" t="s">
        <v>549</v>
      </c>
      <c r="B12731" s="389" t="s">
        <v>517</v>
      </c>
      <c r="C12731" s="389">
        <v>1.1569598698200001</v>
      </c>
      <c r="D12731" s="389" t="s">
        <v>673</v>
      </c>
      <c r="E12731" s="389" t="s">
        <v>652</v>
      </c>
      <c r="F12731" s="389" t="s">
        <v>650</v>
      </c>
      <c r="G12731" s="389" t="s">
        <v>649</v>
      </c>
    </row>
    <row r="12732" spans="1:7">
      <c r="A12732" s="389" t="s">
        <v>564</v>
      </c>
      <c r="B12732" s="389" t="s">
        <v>517</v>
      </c>
      <c r="C12732" s="389">
        <v>0.31216315250600002</v>
      </c>
      <c r="D12732" s="389" t="s">
        <v>673</v>
      </c>
      <c r="E12732" s="389" t="s">
        <v>652</v>
      </c>
      <c r="F12732" s="389" t="s">
        <v>650</v>
      </c>
      <c r="G12732" s="389" t="s">
        <v>649</v>
      </c>
    </row>
    <row r="12733" spans="1:7">
      <c r="A12733" s="389" t="s">
        <v>572</v>
      </c>
      <c r="B12733" s="389" t="s">
        <v>517</v>
      </c>
      <c r="C12733" s="389">
        <v>0.31216315250600002</v>
      </c>
      <c r="D12733" s="389" t="s">
        <v>673</v>
      </c>
      <c r="E12733" s="389" t="s">
        <v>652</v>
      </c>
      <c r="F12733" s="389" t="s">
        <v>650</v>
      </c>
      <c r="G12733" s="389" t="s">
        <v>649</v>
      </c>
    </row>
    <row r="12734" spans="1:7">
      <c r="A12734" s="389" t="s">
        <v>525</v>
      </c>
      <c r="B12734" s="389" t="s">
        <v>517</v>
      </c>
      <c r="C12734" s="389">
        <v>0.58247286003999998</v>
      </c>
      <c r="D12734" s="389" t="s">
        <v>673</v>
      </c>
      <c r="E12734" s="389" t="s">
        <v>652</v>
      </c>
      <c r="F12734" s="389" t="s">
        <v>651</v>
      </c>
      <c r="G12734" s="389" t="s">
        <v>649</v>
      </c>
    </row>
    <row r="12735" spans="1:7">
      <c r="A12735" s="389" t="s">
        <v>554</v>
      </c>
      <c r="B12735" s="389" t="s">
        <v>517</v>
      </c>
      <c r="C12735" s="389">
        <v>0.73219428837400002</v>
      </c>
      <c r="D12735" s="389" t="s">
        <v>673</v>
      </c>
      <c r="E12735" s="389" t="s">
        <v>652</v>
      </c>
      <c r="F12735" s="389" t="s">
        <v>651</v>
      </c>
      <c r="G12735" s="389" t="s">
        <v>649</v>
      </c>
    </row>
    <row r="12736" spans="1:7">
      <c r="A12736" s="389" t="s">
        <v>535</v>
      </c>
      <c r="B12736" s="389" t="s">
        <v>517</v>
      </c>
      <c r="C12736" s="389">
        <v>3.49041046955</v>
      </c>
      <c r="D12736" s="389" t="s">
        <v>673</v>
      </c>
      <c r="E12736" s="389" t="s">
        <v>652</v>
      </c>
      <c r="F12736" s="389" t="s">
        <v>651</v>
      </c>
      <c r="G12736" s="389" t="s">
        <v>649</v>
      </c>
    </row>
    <row r="12737" spans="1:7">
      <c r="A12737" s="389" t="s">
        <v>544</v>
      </c>
      <c r="B12737" s="389" t="s">
        <v>517</v>
      </c>
      <c r="C12737" s="389">
        <v>1.66433548396</v>
      </c>
      <c r="D12737" s="389" t="s">
        <v>673</v>
      </c>
      <c r="E12737" s="389" t="s">
        <v>652</v>
      </c>
      <c r="F12737" s="389" t="s">
        <v>651</v>
      </c>
      <c r="G12737" s="389" t="s">
        <v>649</v>
      </c>
    </row>
    <row r="12738" spans="1:7">
      <c r="A12738" s="389" t="s">
        <v>576</v>
      </c>
      <c r="B12738" s="389" t="s">
        <v>517</v>
      </c>
      <c r="C12738" s="389">
        <v>1.23432898956</v>
      </c>
      <c r="D12738" s="389" t="s">
        <v>673</v>
      </c>
      <c r="E12738" s="389" t="s">
        <v>652</v>
      </c>
      <c r="F12738" s="389" t="s">
        <v>651</v>
      </c>
      <c r="G12738" s="389" t="s">
        <v>649</v>
      </c>
    </row>
    <row r="12739" spans="1:7">
      <c r="A12739" s="389" t="s">
        <v>578</v>
      </c>
      <c r="B12739" s="389" t="s">
        <v>517</v>
      </c>
      <c r="C12739" s="389">
        <v>1.23432898956</v>
      </c>
      <c r="D12739" s="389" t="s">
        <v>673</v>
      </c>
      <c r="E12739" s="389" t="s">
        <v>652</v>
      </c>
      <c r="F12739" s="389" t="s">
        <v>651</v>
      </c>
      <c r="G12739" s="389" t="s">
        <v>649</v>
      </c>
    </row>
    <row r="12740" spans="1:7">
      <c r="A12740" s="389" t="s">
        <v>525</v>
      </c>
      <c r="B12740" s="389" t="s">
        <v>517</v>
      </c>
      <c r="C12740" s="389">
        <v>0.85197567770899996</v>
      </c>
      <c r="D12740" s="389" t="s">
        <v>673</v>
      </c>
      <c r="E12740" s="389" t="s">
        <v>652</v>
      </c>
      <c r="F12740" s="389" t="s">
        <v>651</v>
      </c>
      <c r="G12740" s="389" t="s">
        <v>649</v>
      </c>
    </row>
    <row r="12741" spans="1:7">
      <c r="A12741" s="389" t="s">
        <v>568</v>
      </c>
      <c r="B12741" s="389" t="s">
        <v>517</v>
      </c>
      <c r="C12741" s="389">
        <v>0.85197567770899996</v>
      </c>
      <c r="D12741" s="389" t="s">
        <v>673</v>
      </c>
      <c r="E12741" s="389" t="s">
        <v>652</v>
      </c>
      <c r="F12741" s="389" t="s">
        <v>651</v>
      </c>
      <c r="G12741" s="389" t="s">
        <v>649</v>
      </c>
    </row>
    <row r="12742" spans="1:7">
      <c r="A12742" s="389" t="s">
        <v>576</v>
      </c>
      <c r="B12742" s="389" t="s">
        <v>517</v>
      </c>
      <c r="C12742" s="389">
        <v>0.70423164839100005</v>
      </c>
      <c r="D12742" s="389" t="s">
        <v>673</v>
      </c>
      <c r="E12742" s="389" t="s">
        <v>652</v>
      </c>
      <c r="F12742" s="389" t="s">
        <v>651</v>
      </c>
      <c r="G12742" s="389" t="s">
        <v>649</v>
      </c>
    </row>
    <row r="12743" spans="1:7">
      <c r="A12743" s="389" t="s">
        <v>578</v>
      </c>
      <c r="B12743" s="389" t="s">
        <v>517</v>
      </c>
      <c r="C12743" s="389">
        <v>0.70423164839100005</v>
      </c>
      <c r="D12743" s="389" t="s">
        <v>673</v>
      </c>
      <c r="E12743" s="389" t="s">
        <v>652</v>
      </c>
      <c r="F12743" s="389" t="s">
        <v>651</v>
      </c>
      <c r="G12743" s="389" t="s">
        <v>649</v>
      </c>
    </row>
    <row r="12744" spans="1:7">
      <c r="A12744" s="389" t="s">
        <v>578</v>
      </c>
      <c r="B12744" s="389" t="s">
        <v>517</v>
      </c>
      <c r="C12744" s="389">
        <v>0.70423164839100005</v>
      </c>
      <c r="D12744" s="389" t="s">
        <v>673</v>
      </c>
      <c r="E12744" s="389" t="s">
        <v>652</v>
      </c>
      <c r="F12744" s="389" t="s">
        <v>651</v>
      </c>
      <c r="G12744" s="389" t="s">
        <v>649</v>
      </c>
    </row>
    <row r="12745" spans="1:7">
      <c r="A12745" s="389" t="s">
        <v>554</v>
      </c>
      <c r="B12745" s="389" t="s">
        <v>517</v>
      </c>
      <c r="C12745" s="389">
        <v>1.94628502666</v>
      </c>
      <c r="D12745" s="389" t="s">
        <v>673</v>
      </c>
      <c r="E12745" s="389" t="s">
        <v>652</v>
      </c>
      <c r="F12745" s="389" t="s">
        <v>651</v>
      </c>
      <c r="G12745" s="389" t="s">
        <v>649</v>
      </c>
    </row>
    <row r="12746" spans="1:7">
      <c r="A12746" s="389" t="s">
        <v>562</v>
      </c>
      <c r="B12746" s="389" t="s">
        <v>517</v>
      </c>
      <c r="C12746" s="389">
        <v>2.0721956538400002</v>
      </c>
      <c r="D12746" s="389" t="s">
        <v>673</v>
      </c>
      <c r="E12746" s="389" t="s">
        <v>652</v>
      </c>
      <c r="F12746" s="389" t="s">
        <v>651</v>
      </c>
      <c r="G12746" s="389" t="s">
        <v>649</v>
      </c>
    </row>
    <row r="12747" spans="1:7">
      <c r="A12747" s="389" t="s">
        <v>525</v>
      </c>
      <c r="B12747" s="389" t="s">
        <v>517</v>
      </c>
      <c r="C12747" s="389">
        <v>2.2480763476000001</v>
      </c>
      <c r="D12747" s="389" t="s">
        <v>673</v>
      </c>
      <c r="E12747" s="389" t="s">
        <v>652</v>
      </c>
      <c r="F12747" s="389" t="s">
        <v>651</v>
      </c>
      <c r="G12747" s="389" t="s">
        <v>649</v>
      </c>
    </row>
    <row r="12748" spans="1:7">
      <c r="A12748" s="389" t="s">
        <v>525</v>
      </c>
      <c r="B12748" s="389" t="s">
        <v>517</v>
      </c>
      <c r="C12748" s="389">
        <v>2.2480763476000001</v>
      </c>
      <c r="D12748" s="389" t="s">
        <v>673</v>
      </c>
      <c r="E12748" s="389" t="s">
        <v>652</v>
      </c>
      <c r="F12748" s="389" t="s">
        <v>651</v>
      </c>
      <c r="G12748" s="389" t="s">
        <v>649</v>
      </c>
    </row>
    <row r="12749" spans="1:7">
      <c r="A12749" s="389" t="s">
        <v>576</v>
      </c>
      <c r="B12749" s="389" t="s">
        <v>517</v>
      </c>
      <c r="C12749" s="389">
        <v>1.25197093094</v>
      </c>
      <c r="D12749" s="389" t="s">
        <v>673</v>
      </c>
      <c r="E12749" s="389" t="s">
        <v>652</v>
      </c>
      <c r="F12749" s="389" t="s">
        <v>651</v>
      </c>
      <c r="G12749" s="389" t="s">
        <v>649</v>
      </c>
    </row>
    <row r="12750" spans="1:7">
      <c r="A12750" s="389" t="s">
        <v>578</v>
      </c>
      <c r="B12750" s="389" t="s">
        <v>517</v>
      </c>
      <c r="C12750" s="389">
        <v>1.25197093094</v>
      </c>
      <c r="D12750" s="389" t="s">
        <v>673</v>
      </c>
      <c r="E12750" s="389" t="s">
        <v>652</v>
      </c>
      <c r="F12750" s="389" t="s">
        <v>651</v>
      </c>
      <c r="G12750" s="389" t="s">
        <v>649</v>
      </c>
    </row>
    <row r="12751" spans="1:7">
      <c r="A12751" s="389" t="s">
        <v>525</v>
      </c>
      <c r="B12751" s="389" t="s">
        <v>517</v>
      </c>
      <c r="C12751" s="389">
        <v>1.5791914921800001</v>
      </c>
      <c r="D12751" s="389" t="s">
        <v>673</v>
      </c>
      <c r="E12751" s="389" t="s">
        <v>652</v>
      </c>
      <c r="F12751" s="389" t="s">
        <v>651</v>
      </c>
      <c r="G12751" s="389" t="s">
        <v>649</v>
      </c>
    </row>
    <row r="12752" spans="1:7">
      <c r="A12752" s="389" t="s">
        <v>525</v>
      </c>
      <c r="B12752" s="389" t="s">
        <v>517</v>
      </c>
      <c r="C12752" s="389">
        <v>2.8784749698900001</v>
      </c>
      <c r="D12752" s="389" t="s">
        <v>673</v>
      </c>
      <c r="E12752" s="389" t="s">
        <v>652</v>
      </c>
      <c r="F12752" s="389" t="s">
        <v>651</v>
      </c>
      <c r="G12752" s="389" t="s">
        <v>649</v>
      </c>
    </row>
    <row r="12753" spans="1:7">
      <c r="A12753" s="389" t="s">
        <v>545</v>
      </c>
      <c r="B12753" s="389" t="s">
        <v>517</v>
      </c>
      <c r="C12753" s="389">
        <v>2.8784749698900001</v>
      </c>
      <c r="D12753" s="389" t="s">
        <v>673</v>
      </c>
      <c r="E12753" s="389" t="s">
        <v>652</v>
      </c>
      <c r="F12753" s="389" t="s">
        <v>651</v>
      </c>
      <c r="G12753" s="389" t="s">
        <v>649</v>
      </c>
    </row>
    <row r="12754" spans="1:7">
      <c r="A12754" s="389" t="s">
        <v>525</v>
      </c>
      <c r="B12754" s="389" t="s">
        <v>517</v>
      </c>
      <c r="C12754" s="389">
        <v>0.64067053359000004</v>
      </c>
      <c r="D12754" s="389" t="s">
        <v>673</v>
      </c>
      <c r="E12754" s="389" t="s">
        <v>652</v>
      </c>
      <c r="F12754" s="389" t="s">
        <v>651</v>
      </c>
      <c r="G12754" s="389" t="s">
        <v>649</v>
      </c>
    </row>
    <row r="12755" spans="1:7">
      <c r="A12755" s="389" t="s">
        <v>568</v>
      </c>
      <c r="B12755" s="389" t="s">
        <v>517</v>
      </c>
      <c r="C12755" s="389">
        <v>0.64067053359000004</v>
      </c>
      <c r="D12755" s="389" t="s">
        <v>673</v>
      </c>
      <c r="E12755" s="389" t="s">
        <v>652</v>
      </c>
      <c r="F12755" s="389" t="s">
        <v>651</v>
      </c>
      <c r="G12755" s="389" t="s">
        <v>649</v>
      </c>
    </row>
    <row r="12756" spans="1:7">
      <c r="A12756" s="389" t="s">
        <v>578</v>
      </c>
      <c r="B12756" s="389" t="s">
        <v>517</v>
      </c>
      <c r="C12756" s="389">
        <v>0.59046203301199995</v>
      </c>
      <c r="D12756" s="389" t="s">
        <v>673</v>
      </c>
      <c r="E12756" s="389" t="s">
        <v>652</v>
      </c>
      <c r="F12756" s="389" t="s">
        <v>651</v>
      </c>
      <c r="G12756" s="389" t="s">
        <v>649</v>
      </c>
    </row>
    <row r="12757" spans="1:7">
      <c r="A12757" s="389" t="s">
        <v>514</v>
      </c>
      <c r="B12757" s="389" t="s">
        <v>517</v>
      </c>
      <c r="C12757" s="389">
        <v>1.09522886587</v>
      </c>
      <c r="D12757" s="389" t="s">
        <v>673</v>
      </c>
      <c r="E12757" s="389" t="s">
        <v>652</v>
      </c>
      <c r="F12757" s="389" t="s">
        <v>651</v>
      </c>
      <c r="G12757" s="389" t="s">
        <v>649</v>
      </c>
    </row>
    <row r="12758" spans="1:7">
      <c r="A12758" s="389" t="s">
        <v>576</v>
      </c>
      <c r="B12758" s="389" t="s">
        <v>517</v>
      </c>
      <c r="C12758" s="389">
        <v>0.92078075504099999</v>
      </c>
      <c r="D12758" s="389" t="s">
        <v>673</v>
      </c>
      <c r="E12758" s="389" t="s">
        <v>652</v>
      </c>
      <c r="F12758" s="389" t="s">
        <v>651</v>
      </c>
      <c r="G12758" s="389" t="s">
        <v>649</v>
      </c>
    </row>
    <row r="12759" spans="1:7">
      <c r="A12759" s="389" t="s">
        <v>578</v>
      </c>
      <c r="B12759" s="389" t="s">
        <v>517</v>
      </c>
      <c r="C12759" s="389">
        <v>0.92078075504099999</v>
      </c>
      <c r="D12759" s="389" t="s">
        <v>673</v>
      </c>
      <c r="E12759" s="389" t="s">
        <v>652</v>
      </c>
      <c r="F12759" s="389" t="s">
        <v>651</v>
      </c>
      <c r="G12759" s="389" t="s">
        <v>649</v>
      </c>
    </row>
    <row r="12760" spans="1:7">
      <c r="A12760" s="389" t="s">
        <v>542</v>
      </c>
      <c r="B12760" s="389" t="s">
        <v>517</v>
      </c>
      <c r="C12760" s="389">
        <v>0.92989373533499997</v>
      </c>
      <c r="D12760" s="389" t="s">
        <v>673</v>
      </c>
      <c r="E12760" s="389" t="s">
        <v>652</v>
      </c>
      <c r="F12760" s="389" t="s">
        <v>651</v>
      </c>
      <c r="G12760" s="389" t="s">
        <v>649</v>
      </c>
    </row>
    <row r="12761" spans="1:7">
      <c r="A12761" s="389" t="s">
        <v>550</v>
      </c>
      <c r="B12761" s="389" t="s">
        <v>517</v>
      </c>
      <c r="C12761" s="389">
        <v>0.48032908064699997</v>
      </c>
      <c r="D12761" s="389" t="s">
        <v>673</v>
      </c>
      <c r="E12761" s="389" t="s">
        <v>652</v>
      </c>
      <c r="F12761" s="389" t="s">
        <v>651</v>
      </c>
      <c r="G12761" s="389" t="s">
        <v>649</v>
      </c>
    </row>
    <row r="12762" spans="1:7">
      <c r="A12762" s="389" t="s">
        <v>550</v>
      </c>
      <c r="B12762" s="389" t="s">
        <v>517</v>
      </c>
      <c r="C12762" s="389">
        <v>0.48032908064699997</v>
      </c>
      <c r="D12762" s="389" t="s">
        <v>673</v>
      </c>
      <c r="E12762" s="389" t="s">
        <v>652</v>
      </c>
      <c r="F12762" s="389" t="s">
        <v>651</v>
      </c>
      <c r="G12762" s="389" t="s">
        <v>649</v>
      </c>
    </row>
    <row r="12763" spans="1:7">
      <c r="A12763" s="389" t="s">
        <v>529</v>
      </c>
      <c r="B12763" s="389" t="s">
        <v>517</v>
      </c>
      <c r="C12763" s="389">
        <v>0.64827764736100002</v>
      </c>
      <c r="D12763" s="389" t="s">
        <v>673</v>
      </c>
      <c r="E12763" s="389" t="s">
        <v>652</v>
      </c>
      <c r="F12763" s="389" t="s">
        <v>651</v>
      </c>
      <c r="G12763" s="389" t="s">
        <v>649</v>
      </c>
    </row>
    <row r="12764" spans="1:7">
      <c r="A12764" s="389" t="s">
        <v>525</v>
      </c>
      <c r="B12764" s="389" t="s">
        <v>517</v>
      </c>
      <c r="C12764" s="389">
        <v>1.5349591492200001</v>
      </c>
      <c r="D12764" s="389" t="s">
        <v>673</v>
      </c>
      <c r="E12764" s="389" t="s">
        <v>652</v>
      </c>
      <c r="F12764" s="389" t="s">
        <v>651</v>
      </c>
      <c r="G12764" s="389" t="s">
        <v>649</v>
      </c>
    </row>
    <row r="12765" spans="1:7">
      <c r="A12765" s="389" t="s">
        <v>544</v>
      </c>
      <c r="B12765" s="389" t="s">
        <v>517</v>
      </c>
      <c r="C12765" s="389">
        <v>3.7436138461500001</v>
      </c>
      <c r="D12765" s="389" t="s">
        <v>673</v>
      </c>
      <c r="E12765" s="389" t="s">
        <v>652</v>
      </c>
      <c r="F12765" s="389" t="s">
        <v>651</v>
      </c>
      <c r="G12765" s="389" t="s">
        <v>649</v>
      </c>
    </row>
    <row r="12766" spans="1:7">
      <c r="A12766" s="389" t="s">
        <v>525</v>
      </c>
      <c r="B12766" s="389" t="s">
        <v>517</v>
      </c>
      <c r="C12766" s="389">
        <v>0.86749386774100001</v>
      </c>
      <c r="D12766" s="389" t="s">
        <v>673</v>
      </c>
      <c r="E12766" s="389" t="s">
        <v>652</v>
      </c>
      <c r="F12766" s="389" t="s">
        <v>651</v>
      </c>
      <c r="G12766" s="389" t="s">
        <v>649</v>
      </c>
    </row>
    <row r="12767" spans="1:7">
      <c r="A12767" s="389" t="s">
        <v>576</v>
      </c>
      <c r="B12767" s="389" t="s">
        <v>517</v>
      </c>
      <c r="C12767" s="389">
        <v>2.6454451781800001</v>
      </c>
      <c r="D12767" s="389" t="s">
        <v>673</v>
      </c>
      <c r="E12767" s="389" t="s">
        <v>652</v>
      </c>
      <c r="F12767" s="389" t="s">
        <v>651</v>
      </c>
      <c r="G12767" s="389" t="s">
        <v>649</v>
      </c>
    </row>
    <row r="12768" spans="1:7">
      <c r="A12768" s="389" t="s">
        <v>578</v>
      </c>
      <c r="B12768" s="389" t="s">
        <v>517</v>
      </c>
      <c r="C12768" s="389">
        <v>2.6454451781800001</v>
      </c>
      <c r="D12768" s="389" t="s">
        <v>673</v>
      </c>
      <c r="E12768" s="389" t="s">
        <v>652</v>
      </c>
      <c r="F12768" s="389" t="s">
        <v>651</v>
      </c>
      <c r="G12768" s="389" t="s">
        <v>649</v>
      </c>
    </row>
    <row r="12769" spans="1:7">
      <c r="A12769" s="389" t="s">
        <v>562</v>
      </c>
      <c r="B12769" s="389" t="s">
        <v>517</v>
      </c>
      <c r="C12769" s="389">
        <v>2.1282127613099999</v>
      </c>
      <c r="D12769" s="389" t="s">
        <v>673</v>
      </c>
      <c r="E12769" s="389" t="s">
        <v>652</v>
      </c>
      <c r="F12769" s="389" t="s">
        <v>651</v>
      </c>
      <c r="G12769" s="389" t="s">
        <v>649</v>
      </c>
    </row>
    <row r="12770" spans="1:7">
      <c r="A12770" s="389" t="s">
        <v>572</v>
      </c>
      <c r="B12770" s="389" t="s">
        <v>517</v>
      </c>
      <c r="C12770" s="389">
        <v>4.5328535148900002</v>
      </c>
      <c r="D12770" s="389" t="s">
        <v>673</v>
      </c>
      <c r="E12770" s="389" t="s">
        <v>652</v>
      </c>
      <c r="F12770" s="389" t="s">
        <v>651</v>
      </c>
      <c r="G12770" s="389" t="s">
        <v>649</v>
      </c>
    </row>
    <row r="12771" spans="1:7">
      <c r="A12771" s="389" t="s">
        <v>572</v>
      </c>
      <c r="B12771" s="389" t="s">
        <v>517</v>
      </c>
      <c r="C12771" s="389">
        <v>4.5328535148900002</v>
      </c>
      <c r="D12771" s="389" t="s">
        <v>673</v>
      </c>
      <c r="E12771" s="389" t="s">
        <v>652</v>
      </c>
      <c r="F12771" s="389" t="s">
        <v>651</v>
      </c>
      <c r="G12771" s="389" t="s">
        <v>649</v>
      </c>
    </row>
    <row r="12772" spans="1:7">
      <c r="A12772" s="389" t="s">
        <v>554</v>
      </c>
      <c r="B12772" s="389" t="s">
        <v>517</v>
      </c>
      <c r="C12772" s="389">
        <v>0.45358724820599999</v>
      </c>
      <c r="D12772" s="389" t="s">
        <v>673</v>
      </c>
      <c r="E12772" s="389" t="s">
        <v>652</v>
      </c>
      <c r="F12772" s="389" t="s">
        <v>651</v>
      </c>
      <c r="G12772" s="389" t="s">
        <v>649</v>
      </c>
    </row>
    <row r="12773" spans="1:7">
      <c r="A12773" s="389" t="s">
        <v>526</v>
      </c>
      <c r="B12773" s="389" t="s">
        <v>517</v>
      </c>
      <c r="C12773" s="389">
        <v>1.48776551266</v>
      </c>
      <c r="D12773" s="389" t="s">
        <v>673</v>
      </c>
      <c r="E12773" s="389" t="s">
        <v>652</v>
      </c>
      <c r="F12773" s="389" t="s">
        <v>651</v>
      </c>
      <c r="G12773" s="389" t="s">
        <v>649</v>
      </c>
    </row>
    <row r="12774" spans="1:7">
      <c r="A12774" s="389" t="s">
        <v>554</v>
      </c>
      <c r="B12774" s="389" t="s">
        <v>517</v>
      </c>
      <c r="C12774" s="389">
        <v>0.69154344593399997</v>
      </c>
      <c r="D12774" s="389" t="s">
        <v>673</v>
      </c>
      <c r="E12774" s="389" t="s">
        <v>652</v>
      </c>
      <c r="F12774" s="389" t="s">
        <v>651</v>
      </c>
      <c r="G12774" s="389" t="s">
        <v>649</v>
      </c>
    </row>
    <row r="12775" spans="1:7">
      <c r="A12775" s="389" t="s">
        <v>514</v>
      </c>
      <c r="B12775" s="389" t="s">
        <v>517</v>
      </c>
      <c r="C12775" s="389">
        <v>0.91002719222700001</v>
      </c>
      <c r="D12775" s="389" t="s">
        <v>673</v>
      </c>
      <c r="E12775" s="389" t="s">
        <v>652</v>
      </c>
      <c r="F12775" s="389" t="s">
        <v>651</v>
      </c>
      <c r="G12775" s="389" t="s">
        <v>649</v>
      </c>
    </row>
    <row r="12776" spans="1:7">
      <c r="A12776" s="389" t="s">
        <v>539</v>
      </c>
      <c r="B12776" s="389" t="s">
        <v>517</v>
      </c>
      <c r="C12776" s="389">
        <v>0.36005841297399999</v>
      </c>
      <c r="D12776" s="389" t="s">
        <v>673</v>
      </c>
      <c r="E12776" s="389" t="s">
        <v>652</v>
      </c>
      <c r="F12776" s="389" t="s">
        <v>651</v>
      </c>
      <c r="G12776" s="389" t="s">
        <v>649</v>
      </c>
    </row>
    <row r="12777" spans="1:7">
      <c r="A12777" s="389" t="s">
        <v>553</v>
      </c>
      <c r="B12777" s="389" t="s">
        <v>517</v>
      </c>
      <c r="C12777" s="389">
        <v>0.36005841297399999</v>
      </c>
      <c r="D12777" s="389" t="s">
        <v>673</v>
      </c>
      <c r="E12777" s="389" t="s">
        <v>652</v>
      </c>
      <c r="F12777" s="389" t="s">
        <v>651</v>
      </c>
      <c r="G12777" s="389" t="s">
        <v>649</v>
      </c>
    </row>
    <row r="12778" spans="1:7">
      <c r="A12778" s="389" t="s">
        <v>553</v>
      </c>
      <c r="B12778" s="389" t="s">
        <v>517</v>
      </c>
      <c r="C12778" s="389">
        <v>0.61009537181999995</v>
      </c>
      <c r="D12778" s="389" t="s">
        <v>673</v>
      </c>
      <c r="E12778" s="389" t="s">
        <v>652</v>
      </c>
      <c r="F12778" s="389" t="s">
        <v>651</v>
      </c>
      <c r="G12778" s="389" t="s">
        <v>649</v>
      </c>
    </row>
    <row r="12779" spans="1:7">
      <c r="A12779" s="389" t="s">
        <v>539</v>
      </c>
      <c r="B12779" s="389" t="s">
        <v>517</v>
      </c>
      <c r="C12779" s="389">
        <v>0.66104490080900002</v>
      </c>
      <c r="D12779" s="389" t="s">
        <v>673</v>
      </c>
      <c r="E12779" s="389" t="s">
        <v>652</v>
      </c>
      <c r="F12779" s="389" t="s">
        <v>651</v>
      </c>
      <c r="G12779" s="389" t="s">
        <v>649</v>
      </c>
    </row>
    <row r="12780" spans="1:7">
      <c r="A12780" s="389" t="s">
        <v>553</v>
      </c>
      <c r="B12780" s="389" t="s">
        <v>517</v>
      </c>
      <c r="C12780" s="389">
        <v>0.66104490080900002</v>
      </c>
      <c r="D12780" s="389" t="s">
        <v>673</v>
      </c>
      <c r="E12780" s="389" t="s">
        <v>652</v>
      </c>
      <c r="F12780" s="389" t="s">
        <v>651</v>
      </c>
      <c r="G12780" s="389" t="s">
        <v>649</v>
      </c>
    </row>
    <row r="12781" spans="1:7">
      <c r="A12781" s="389" t="s">
        <v>525</v>
      </c>
      <c r="B12781" s="389" t="s">
        <v>517</v>
      </c>
      <c r="C12781" s="389">
        <v>0.89303411286599998</v>
      </c>
      <c r="D12781" s="389" t="s">
        <v>673</v>
      </c>
      <c r="E12781" s="389" t="s">
        <v>652</v>
      </c>
      <c r="F12781" s="389" t="s">
        <v>651</v>
      </c>
      <c r="G12781" s="389" t="s">
        <v>649</v>
      </c>
    </row>
    <row r="12782" spans="1:7">
      <c r="A12782" s="389" t="s">
        <v>525</v>
      </c>
      <c r="B12782" s="389" t="s">
        <v>517</v>
      </c>
      <c r="C12782" s="389">
        <v>0.61591151966299995</v>
      </c>
      <c r="D12782" s="389" t="s">
        <v>673</v>
      </c>
      <c r="E12782" s="389" t="s">
        <v>652</v>
      </c>
      <c r="F12782" s="389" t="s">
        <v>651</v>
      </c>
      <c r="G12782" s="389" t="s">
        <v>649</v>
      </c>
    </row>
    <row r="12783" spans="1:7">
      <c r="A12783" s="389" t="s">
        <v>554</v>
      </c>
      <c r="B12783" s="389" t="s">
        <v>517</v>
      </c>
      <c r="C12783" s="389">
        <v>1.6390947227099999</v>
      </c>
      <c r="D12783" s="389" t="s">
        <v>673</v>
      </c>
      <c r="E12783" s="389" t="s">
        <v>652</v>
      </c>
      <c r="F12783" s="389" t="s">
        <v>651</v>
      </c>
      <c r="G12783" s="389" t="s">
        <v>649</v>
      </c>
    </row>
    <row r="12784" spans="1:7">
      <c r="A12784" s="389" t="s">
        <v>525</v>
      </c>
      <c r="B12784" s="389" t="s">
        <v>517</v>
      </c>
      <c r="C12784" s="389">
        <v>0.88667626965500002</v>
      </c>
      <c r="D12784" s="389" t="s">
        <v>673</v>
      </c>
      <c r="E12784" s="389" t="s">
        <v>652</v>
      </c>
      <c r="F12784" s="389" t="s">
        <v>651</v>
      </c>
      <c r="G12784" s="389" t="s">
        <v>649</v>
      </c>
    </row>
    <row r="12785" spans="1:7">
      <c r="A12785" s="389" t="s">
        <v>544</v>
      </c>
      <c r="B12785" s="389" t="s">
        <v>517</v>
      </c>
      <c r="C12785" s="389">
        <v>2.2265153922000001</v>
      </c>
      <c r="D12785" s="389" t="s">
        <v>673</v>
      </c>
      <c r="E12785" s="389" t="s">
        <v>652</v>
      </c>
      <c r="F12785" s="389" t="s">
        <v>651</v>
      </c>
      <c r="G12785" s="389" t="s">
        <v>649</v>
      </c>
    </row>
    <row r="12786" spans="1:7">
      <c r="A12786" s="389" t="s">
        <v>544</v>
      </c>
      <c r="B12786" s="389" t="s">
        <v>517</v>
      </c>
      <c r="C12786" s="389">
        <v>2.2265153922000001</v>
      </c>
      <c r="D12786" s="389" t="s">
        <v>673</v>
      </c>
      <c r="E12786" s="389" t="s">
        <v>652</v>
      </c>
      <c r="F12786" s="389" t="s">
        <v>651</v>
      </c>
      <c r="G12786" s="389" t="s">
        <v>649</v>
      </c>
    </row>
    <row r="12787" spans="1:7">
      <c r="A12787" s="389" t="s">
        <v>554</v>
      </c>
      <c r="B12787" s="389" t="s">
        <v>517</v>
      </c>
      <c r="C12787" s="389">
        <v>0.74338201450100005</v>
      </c>
      <c r="D12787" s="389" t="s">
        <v>673</v>
      </c>
      <c r="E12787" s="389" t="s">
        <v>652</v>
      </c>
      <c r="F12787" s="389" t="s">
        <v>651</v>
      </c>
      <c r="G12787" s="389" t="s">
        <v>649</v>
      </c>
    </row>
    <row r="12788" spans="1:7">
      <c r="A12788" s="389" t="s">
        <v>542</v>
      </c>
      <c r="B12788" s="389" t="s">
        <v>517</v>
      </c>
      <c r="C12788" s="389">
        <v>0.71364886882900003</v>
      </c>
      <c r="D12788" s="389" t="s">
        <v>673</v>
      </c>
      <c r="E12788" s="389" t="s">
        <v>652</v>
      </c>
      <c r="F12788" s="389" t="s">
        <v>651</v>
      </c>
      <c r="G12788" s="389" t="s">
        <v>649</v>
      </c>
    </row>
    <row r="12789" spans="1:7">
      <c r="A12789" s="389" t="s">
        <v>554</v>
      </c>
      <c r="B12789" s="389" t="s">
        <v>517</v>
      </c>
      <c r="C12789" s="389">
        <v>0.54443609651799996</v>
      </c>
      <c r="D12789" s="389" t="s">
        <v>673</v>
      </c>
      <c r="E12789" s="389" t="s">
        <v>652</v>
      </c>
      <c r="F12789" s="389" t="s">
        <v>651</v>
      </c>
      <c r="G12789" s="389" t="s">
        <v>649</v>
      </c>
    </row>
    <row r="12790" spans="1:7">
      <c r="A12790" s="389" t="s">
        <v>525</v>
      </c>
      <c r="B12790" s="389" t="s">
        <v>517</v>
      </c>
      <c r="C12790" s="389">
        <v>1.9356723393099999</v>
      </c>
      <c r="D12790" s="389" t="s">
        <v>673</v>
      </c>
      <c r="E12790" s="389" t="s">
        <v>652</v>
      </c>
      <c r="F12790" s="389" t="s">
        <v>651</v>
      </c>
      <c r="G12790" s="389" t="s">
        <v>649</v>
      </c>
    </row>
    <row r="12791" spans="1:7">
      <c r="A12791" s="389" t="s">
        <v>535</v>
      </c>
      <c r="B12791" s="389" t="s">
        <v>517</v>
      </c>
      <c r="C12791" s="389">
        <v>1.02329697471</v>
      </c>
      <c r="D12791" s="389" t="s">
        <v>673</v>
      </c>
      <c r="E12791" s="389" t="s">
        <v>652</v>
      </c>
      <c r="F12791" s="389" t="s">
        <v>651</v>
      </c>
      <c r="G12791" s="389" t="s">
        <v>649</v>
      </c>
    </row>
    <row r="12792" spans="1:7">
      <c r="A12792" s="389" t="s">
        <v>576</v>
      </c>
      <c r="B12792" s="389" t="s">
        <v>517</v>
      </c>
      <c r="C12792" s="389">
        <v>1.10300071105</v>
      </c>
      <c r="D12792" s="389" t="s">
        <v>673</v>
      </c>
      <c r="E12792" s="389" t="s">
        <v>652</v>
      </c>
      <c r="F12792" s="389" t="s">
        <v>651</v>
      </c>
      <c r="G12792" s="389" t="s">
        <v>649</v>
      </c>
    </row>
    <row r="12793" spans="1:7">
      <c r="A12793" s="389" t="s">
        <v>578</v>
      </c>
      <c r="B12793" s="389" t="s">
        <v>517</v>
      </c>
      <c r="C12793" s="389">
        <v>1.10300071105</v>
      </c>
      <c r="D12793" s="389" t="s">
        <v>673</v>
      </c>
      <c r="E12793" s="389" t="s">
        <v>652</v>
      </c>
      <c r="F12793" s="389" t="s">
        <v>651</v>
      </c>
      <c r="G12793" s="389" t="s">
        <v>649</v>
      </c>
    </row>
    <row r="12794" spans="1:7">
      <c r="A12794" s="389" t="s">
        <v>526</v>
      </c>
      <c r="B12794" s="389" t="s">
        <v>517</v>
      </c>
      <c r="C12794" s="389">
        <v>1.70244767572</v>
      </c>
      <c r="D12794" s="389" t="s">
        <v>673</v>
      </c>
      <c r="E12794" s="389" t="s">
        <v>652</v>
      </c>
      <c r="F12794" s="389" t="s">
        <v>651</v>
      </c>
      <c r="G12794" s="389" t="s">
        <v>649</v>
      </c>
    </row>
    <row r="12795" spans="1:7">
      <c r="A12795" s="389" t="s">
        <v>544</v>
      </c>
      <c r="B12795" s="389" t="s">
        <v>517</v>
      </c>
      <c r="C12795" s="389">
        <v>1.23953144061</v>
      </c>
      <c r="D12795" s="389" t="s">
        <v>673</v>
      </c>
      <c r="E12795" s="389" t="s">
        <v>652</v>
      </c>
      <c r="F12795" s="389" t="s">
        <v>651</v>
      </c>
      <c r="G12795" s="389" t="s">
        <v>649</v>
      </c>
    </row>
    <row r="12796" spans="1:7">
      <c r="A12796" s="389" t="s">
        <v>544</v>
      </c>
      <c r="B12796" s="389" t="s">
        <v>517</v>
      </c>
      <c r="C12796" s="389">
        <v>1.23953144061</v>
      </c>
      <c r="D12796" s="389" t="s">
        <v>673</v>
      </c>
      <c r="E12796" s="389" t="s">
        <v>652</v>
      </c>
      <c r="F12796" s="389" t="s">
        <v>651</v>
      </c>
      <c r="G12796" s="389" t="s">
        <v>649</v>
      </c>
    </row>
    <row r="12797" spans="1:7">
      <c r="A12797" s="389" t="s">
        <v>514</v>
      </c>
      <c r="B12797" s="389" t="s">
        <v>517</v>
      </c>
      <c r="C12797" s="389">
        <v>1.2416244766</v>
      </c>
      <c r="D12797" s="389" t="s">
        <v>673</v>
      </c>
      <c r="E12797" s="389" t="s">
        <v>652</v>
      </c>
      <c r="F12797" s="389" t="s">
        <v>651</v>
      </c>
      <c r="G12797" s="389" t="s">
        <v>649</v>
      </c>
    </row>
    <row r="12798" spans="1:7">
      <c r="A12798" s="389" t="s">
        <v>514</v>
      </c>
      <c r="B12798" s="389" t="s">
        <v>517</v>
      </c>
      <c r="C12798" s="389">
        <v>1.2416244766</v>
      </c>
      <c r="D12798" s="389" t="s">
        <v>673</v>
      </c>
      <c r="E12798" s="389" t="s">
        <v>652</v>
      </c>
      <c r="F12798" s="389" t="s">
        <v>651</v>
      </c>
      <c r="G12798" s="389" t="s">
        <v>649</v>
      </c>
    </row>
    <row r="12799" spans="1:7">
      <c r="A12799" s="389" t="s">
        <v>544</v>
      </c>
      <c r="B12799" s="389" t="s">
        <v>517</v>
      </c>
      <c r="C12799" s="389">
        <v>2.7488773985199999</v>
      </c>
      <c r="D12799" s="389" t="s">
        <v>673</v>
      </c>
      <c r="E12799" s="389" t="s">
        <v>652</v>
      </c>
      <c r="F12799" s="389" t="s">
        <v>651</v>
      </c>
      <c r="G12799" s="389" t="s">
        <v>649</v>
      </c>
    </row>
    <row r="12800" spans="1:7">
      <c r="A12800" s="389" t="s">
        <v>526</v>
      </c>
      <c r="B12800" s="389" t="s">
        <v>517</v>
      </c>
      <c r="C12800" s="389">
        <v>2.78496659305</v>
      </c>
      <c r="D12800" s="389" t="s">
        <v>673</v>
      </c>
      <c r="E12800" s="389" t="s">
        <v>652</v>
      </c>
      <c r="F12800" s="389" t="s">
        <v>651</v>
      </c>
      <c r="G12800" s="389" t="s">
        <v>649</v>
      </c>
    </row>
    <row r="12801" spans="1:7">
      <c r="A12801" s="389" t="s">
        <v>514</v>
      </c>
      <c r="B12801" s="389" t="s">
        <v>517</v>
      </c>
      <c r="C12801" s="389">
        <v>1.10501358189</v>
      </c>
      <c r="D12801" s="389" t="s">
        <v>673</v>
      </c>
      <c r="E12801" s="389" t="s">
        <v>652</v>
      </c>
      <c r="F12801" s="389" t="s">
        <v>651</v>
      </c>
      <c r="G12801" s="389" t="s">
        <v>649</v>
      </c>
    </row>
    <row r="12802" spans="1:7">
      <c r="A12802" s="389" t="s">
        <v>525</v>
      </c>
      <c r="B12802" s="389" t="s">
        <v>517</v>
      </c>
      <c r="C12802" s="389">
        <v>4.7918540651599999</v>
      </c>
      <c r="D12802" s="389" t="s">
        <v>673</v>
      </c>
      <c r="E12802" s="389" t="s">
        <v>652</v>
      </c>
      <c r="F12802" s="389" t="s">
        <v>651</v>
      </c>
      <c r="G12802" s="389" t="s">
        <v>649</v>
      </c>
    </row>
    <row r="12803" spans="1:7">
      <c r="A12803" s="389" t="s">
        <v>568</v>
      </c>
      <c r="B12803" s="389" t="s">
        <v>517</v>
      </c>
      <c r="C12803" s="389">
        <v>4.7918540651599999</v>
      </c>
      <c r="D12803" s="389" t="s">
        <v>673</v>
      </c>
      <c r="E12803" s="389" t="s">
        <v>652</v>
      </c>
      <c r="F12803" s="389" t="s">
        <v>651</v>
      </c>
      <c r="G12803" s="389" t="s">
        <v>649</v>
      </c>
    </row>
    <row r="12804" spans="1:7">
      <c r="A12804" s="389" t="s">
        <v>525</v>
      </c>
      <c r="B12804" s="389" t="s">
        <v>517</v>
      </c>
      <c r="C12804" s="389">
        <v>1.22403734876</v>
      </c>
      <c r="D12804" s="389" t="s">
        <v>673</v>
      </c>
      <c r="E12804" s="389" t="s">
        <v>652</v>
      </c>
      <c r="F12804" s="389" t="s">
        <v>651</v>
      </c>
      <c r="G12804" s="389" t="s">
        <v>649</v>
      </c>
    </row>
    <row r="12805" spans="1:7">
      <c r="A12805" s="389" t="s">
        <v>568</v>
      </c>
      <c r="B12805" s="389" t="s">
        <v>517</v>
      </c>
      <c r="C12805" s="389">
        <v>1.22403734876</v>
      </c>
      <c r="D12805" s="389" t="s">
        <v>673</v>
      </c>
      <c r="E12805" s="389" t="s">
        <v>652</v>
      </c>
      <c r="F12805" s="389" t="s">
        <v>651</v>
      </c>
      <c r="G12805" s="389" t="s">
        <v>649</v>
      </c>
    </row>
    <row r="12806" spans="1:7">
      <c r="A12806" s="389" t="s">
        <v>554</v>
      </c>
      <c r="B12806" s="389" t="s">
        <v>517</v>
      </c>
      <c r="C12806" s="389">
        <v>0.69214232045299995</v>
      </c>
      <c r="D12806" s="389" t="s">
        <v>673</v>
      </c>
      <c r="E12806" s="389" t="s">
        <v>652</v>
      </c>
      <c r="F12806" s="389" t="s">
        <v>651</v>
      </c>
      <c r="G12806" s="389" t="s">
        <v>649</v>
      </c>
    </row>
    <row r="12807" spans="1:7">
      <c r="A12807" s="389" t="s">
        <v>544</v>
      </c>
      <c r="B12807" s="389" t="s">
        <v>517</v>
      </c>
      <c r="C12807" s="389">
        <v>1.2452487617500001</v>
      </c>
      <c r="D12807" s="389" t="s">
        <v>673</v>
      </c>
      <c r="E12807" s="389" t="s">
        <v>652</v>
      </c>
      <c r="F12807" s="389" t="s">
        <v>651</v>
      </c>
      <c r="G12807" s="389" t="s">
        <v>649</v>
      </c>
    </row>
    <row r="12808" spans="1:7">
      <c r="A12808" s="389" t="s">
        <v>562</v>
      </c>
      <c r="B12808" s="389" t="s">
        <v>517</v>
      </c>
      <c r="C12808" s="389">
        <v>1.11240236626</v>
      </c>
      <c r="D12808" s="389" t="s">
        <v>673</v>
      </c>
      <c r="E12808" s="389" t="s">
        <v>652</v>
      </c>
      <c r="F12808" s="389" t="s">
        <v>651</v>
      </c>
      <c r="G12808" s="389" t="s">
        <v>649</v>
      </c>
    </row>
    <row r="12809" spans="1:7">
      <c r="A12809" s="389" t="s">
        <v>559</v>
      </c>
      <c r="B12809" s="389" t="s">
        <v>517</v>
      </c>
      <c r="C12809" s="389">
        <v>3.7090939727899999</v>
      </c>
      <c r="D12809" s="389" t="s">
        <v>673</v>
      </c>
      <c r="E12809" s="389" t="s">
        <v>652</v>
      </c>
      <c r="F12809" s="389" t="s">
        <v>651</v>
      </c>
      <c r="G12809" s="389" t="s">
        <v>649</v>
      </c>
    </row>
    <row r="12810" spans="1:7">
      <c r="A12810" s="389" t="s">
        <v>559</v>
      </c>
      <c r="B12810" s="389" t="s">
        <v>517</v>
      </c>
      <c r="C12810" s="389">
        <v>3.7090939727899999</v>
      </c>
      <c r="D12810" s="389" t="s">
        <v>673</v>
      </c>
      <c r="E12810" s="389" t="s">
        <v>652</v>
      </c>
      <c r="F12810" s="389" t="s">
        <v>651</v>
      </c>
      <c r="G12810" s="389" t="s">
        <v>649</v>
      </c>
    </row>
    <row r="12811" spans="1:7">
      <c r="A12811" s="389" t="s">
        <v>574</v>
      </c>
      <c r="B12811" s="389" t="s">
        <v>517</v>
      </c>
      <c r="C12811" s="389">
        <v>3.7090939727899999</v>
      </c>
      <c r="D12811" s="389" t="s">
        <v>673</v>
      </c>
      <c r="E12811" s="389" t="s">
        <v>652</v>
      </c>
      <c r="F12811" s="389" t="s">
        <v>651</v>
      </c>
      <c r="G12811" s="389" t="s">
        <v>649</v>
      </c>
    </row>
    <row r="12812" spans="1:7">
      <c r="A12812" s="389" t="s">
        <v>574</v>
      </c>
      <c r="B12812" s="389" t="s">
        <v>517</v>
      </c>
      <c r="C12812" s="389">
        <v>3.7090939727899999</v>
      </c>
      <c r="D12812" s="389" t="s">
        <v>673</v>
      </c>
      <c r="E12812" s="389" t="s">
        <v>652</v>
      </c>
      <c r="F12812" s="389" t="s">
        <v>651</v>
      </c>
      <c r="G12812" s="389" t="s">
        <v>649</v>
      </c>
    </row>
    <row r="12813" spans="1:7">
      <c r="A12813" s="389" t="s">
        <v>525</v>
      </c>
      <c r="B12813" s="389" t="s">
        <v>517</v>
      </c>
      <c r="C12813" s="389">
        <v>1.3594718542999999</v>
      </c>
      <c r="D12813" s="389" t="s">
        <v>673</v>
      </c>
      <c r="E12813" s="389" t="s">
        <v>652</v>
      </c>
      <c r="F12813" s="389" t="s">
        <v>651</v>
      </c>
      <c r="G12813" s="389" t="s">
        <v>649</v>
      </c>
    </row>
    <row r="12814" spans="1:7">
      <c r="A12814" s="389" t="s">
        <v>525</v>
      </c>
      <c r="B12814" s="389" t="s">
        <v>517</v>
      </c>
      <c r="C12814" s="389">
        <v>1.3594718542999999</v>
      </c>
      <c r="D12814" s="389" t="s">
        <v>673</v>
      </c>
      <c r="E12814" s="389" t="s">
        <v>652</v>
      </c>
      <c r="F12814" s="389" t="s">
        <v>651</v>
      </c>
      <c r="G12814" s="389" t="s">
        <v>649</v>
      </c>
    </row>
    <row r="12815" spans="1:7">
      <c r="A12815" s="389" t="s">
        <v>568</v>
      </c>
      <c r="B12815" s="389" t="s">
        <v>517</v>
      </c>
      <c r="C12815" s="389">
        <v>1.3594718542999999</v>
      </c>
      <c r="D12815" s="389" t="s">
        <v>673</v>
      </c>
      <c r="E12815" s="389" t="s">
        <v>652</v>
      </c>
      <c r="F12815" s="389" t="s">
        <v>651</v>
      </c>
      <c r="G12815" s="389" t="s">
        <v>649</v>
      </c>
    </row>
    <row r="12816" spans="1:7">
      <c r="A12816" s="389" t="s">
        <v>568</v>
      </c>
      <c r="B12816" s="389" t="s">
        <v>517</v>
      </c>
      <c r="C12816" s="389">
        <v>1.3594718542999999</v>
      </c>
      <c r="D12816" s="389" t="s">
        <v>673</v>
      </c>
      <c r="E12816" s="389" t="s">
        <v>652</v>
      </c>
      <c r="F12816" s="389" t="s">
        <v>651</v>
      </c>
      <c r="G12816" s="389" t="s">
        <v>649</v>
      </c>
    </row>
    <row r="12817" spans="1:7">
      <c r="A12817" s="389" t="s">
        <v>554</v>
      </c>
      <c r="B12817" s="389" t="s">
        <v>517</v>
      </c>
      <c r="C12817" s="389">
        <v>0.84099297600800005</v>
      </c>
      <c r="D12817" s="389" t="s">
        <v>673</v>
      </c>
      <c r="E12817" s="389" t="s">
        <v>652</v>
      </c>
      <c r="F12817" s="389" t="s">
        <v>651</v>
      </c>
      <c r="G12817" s="389" t="s">
        <v>649</v>
      </c>
    </row>
    <row r="12818" spans="1:7">
      <c r="A12818" s="389" t="s">
        <v>525</v>
      </c>
      <c r="B12818" s="389" t="s">
        <v>517</v>
      </c>
      <c r="C12818" s="389">
        <v>1.8532351870899999</v>
      </c>
      <c r="D12818" s="389" t="s">
        <v>673</v>
      </c>
      <c r="E12818" s="389" t="s">
        <v>652</v>
      </c>
      <c r="F12818" s="389" t="s">
        <v>651</v>
      </c>
      <c r="G12818" s="389" t="s">
        <v>649</v>
      </c>
    </row>
    <row r="12819" spans="1:7">
      <c r="A12819" s="389" t="s">
        <v>525</v>
      </c>
      <c r="B12819" s="389" t="s">
        <v>517</v>
      </c>
      <c r="C12819" s="389">
        <v>1.8532351870899999</v>
      </c>
      <c r="D12819" s="389" t="s">
        <v>673</v>
      </c>
      <c r="E12819" s="389" t="s">
        <v>652</v>
      </c>
      <c r="F12819" s="389" t="s">
        <v>651</v>
      </c>
      <c r="G12819" s="389" t="s">
        <v>649</v>
      </c>
    </row>
    <row r="12820" spans="1:7">
      <c r="A12820" s="389" t="s">
        <v>525</v>
      </c>
      <c r="B12820" s="389" t="s">
        <v>517</v>
      </c>
      <c r="C12820" s="389">
        <v>1.8532351870899999</v>
      </c>
      <c r="D12820" s="389" t="s">
        <v>673</v>
      </c>
      <c r="E12820" s="389" t="s">
        <v>652</v>
      </c>
      <c r="F12820" s="389" t="s">
        <v>651</v>
      </c>
      <c r="G12820" s="389" t="s">
        <v>649</v>
      </c>
    </row>
    <row r="12821" spans="1:7">
      <c r="A12821" s="389" t="s">
        <v>526</v>
      </c>
      <c r="B12821" s="389" t="s">
        <v>517</v>
      </c>
      <c r="C12821" s="389">
        <v>1.8532351870899999</v>
      </c>
      <c r="D12821" s="389" t="s">
        <v>673</v>
      </c>
      <c r="E12821" s="389" t="s">
        <v>652</v>
      </c>
      <c r="F12821" s="389" t="s">
        <v>651</v>
      </c>
      <c r="G12821" s="389" t="s">
        <v>649</v>
      </c>
    </row>
    <row r="12822" spans="1:7">
      <c r="A12822" s="389" t="s">
        <v>526</v>
      </c>
      <c r="B12822" s="389" t="s">
        <v>517</v>
      </c>
      <c r="C12822" s="389">
        <v>1.8532351870899999</v>
      </c>
      <c r="D12822" s="389" t="s">
        <v>673</v>
      </c>
      <c r="E12822" s="389" t="s">
        <v>652</v>
      </c>
      <c r="F12822" s="389" t="s">
        <v>651</v>
      </c>
      <c r="G12822" s="389" t="s">
        <v>649</v>
      </c>
    </row>
    <row r="12823" spans="1:7">
      <c r="A12823" s="389" t="s">
        <v>568</v>
      </c>
      <c r="B12823" s="389" t="s">
        <v>517</v>
      </c>
      <c r="C12823" s="389">
        <v>1.8532351870899999</v>
      </c>
      <c r="D12823" s="389" t="s">
        <v>673</v>
      </c>
      <c r="E12823" s="389" t="s">
        <v>652</v>
      </c>
      <c r="F12823" s="389" t="s">
        <v>651</v>
      </c>
      <c r="G12823" s="389" t="s">
        <v>649</v>
      </c>
    </row>
    <row r="12824" spans="1:7">
      <c r="A12824" s="389" t="s">
        <v>568</v>
      </c>
      <c r="B12824" s="389" t="s">
        <v>517</v>
      </c>
      <c r="C12824" s="389">
        <v>1.8532351870899999</v>
      </c>
      <c r="D12824" s="389" t="s">
        <v>673</v>
      </c>
      <c r="E12824" s="389" t="s">
        <v>652</v>
      </c>
      <c r="F12824" s="389" t="s">
        <v>651</v>
      </c>
      <c r="G12824" s="389" t="s">
        <v>649</v>
      </c>
    </row>
    <row r="12825" spans="1:7">
      <c r="A12825" s="389" t="s">
        <v>568</v>
      </c>
      <c r="B12825" s="389" t="s">
        <v>517</v>
      </c>
      <c r="C12825" s="389">
        <v>1.8532351870899999</v>
      </c>
      <c r="D12825" s="389" t="s">
        <v>673</v>
      </c>
      <c r="E12825" s="389" t="s">
        <v>652</v>
      </c>
      <c r="F12825" s="389" t="s">
        <v>651</v>
      </c>
      <c r="G12825" s="389" t="s">
        <v>649</v>
      </c>
    </row>
    <row r="12826" spans="1:7">
      <c r="A12826" s="389" t="s">
        <v>526</v>
      </c>
      <c r="B12826" s="389" t="s">
        <v>517</v>
      </c>
      <c r="C12826" s="389">
        <v>1.19868027954</v>
      </c>
      <c r="D12826" s="389" t="s">
        <v>673</v>
      </c>
      <c r="E12826" s="389" t="s">
        <v>652</v>
      </c>
      <c r="F12826" s="389" t="s">
        <v>651</v>
      </c>
      <c r="G12826" s="389" t="s">
        <v>649</v>
      </c>
    </row>
    <row r="12827" spans="1:7">
      <c r="A12827" s="389" t="s">
        <v>540</v>
      </c>
      <c r="B12827" s="389" t="s">
        <v>517</v>
      </c>
      <c r="C12827" s="389">
        <v>1.19868027954</v>
      </c>
      <c r="D12827" s="389" t="s">
        <v>673</v>
      </c>
      <c r="E12827" s="389" t="s">
        <v>652</v>
      </c>
      <c r="F12827" s="389" t="s">
        <v>651</v>
      </c>
      <c r="G12827" s="389" t="s">
        <v>649</v>
      </c>
    </row>
    <row r="12828" spans="1:7">
      <c r="A12828" s="389" t="s">
        <v>544</v>
      </c>
      <c r="B12828" s="389" t="s">
        <v>517</v>
      </c>
      <c r="C12828" s="389">
        <v>1.9127408666100001</v>
      </c>
      <c r="D12828" s="389" t="s">
        <v>673</v>
      </c>
      <c r="E12828" s="389" t="s">
        <v>652</v>
      </c>
      <c r="F12828" s="389" t="s">
        <v>651</v>
      </c>
      <c r="G12828" s="389" t="s">
        <v>649</v>
      </c>
    </row>
    <row r="12829" spans="1:7">
      <c r="A12829" s="389" t="s">
        <v>562</v>
      </c>
      <c r="B12829" s="389" t="s">
        <v>517</v>
      </c>
      <c r="C12829" s="389">
        <v>1.5626765765999999</v>
      </c>
      <c r="D12829" s="389" t="s">
        <v>673</v>
      </c>
      <c r="E12829" s="389" t="s">
        <v>652</v>
      </c>
      <c r="F12829" s="389" t="s">
        <v>651</v>
      </c>
      <c r="G12829" s="389" t="s">
        <v>649</v>
      </c>
    </row>
    <row r="12830" spans="1:7">
      <c r="A12830" s="389" t="s">
        <v>525</v>
      </c>
      <c r="B12830" s="389" t="s">
        <v>517</v>
      </c>
      <c r="C12830" s="389">
        <v>4.4757927419600003</v>
      </c>
      <c r="D12830" s="389" t="s">
        <v>673</v>
      </c>
      <c r="E12830" s="389" t="s">
        <v>652</v>
      </c>
      <c r="F12830" s="389" t="s">
        <v>651</v>
      </c>
      <c r="G12830" s="389" t="s">
        <v>649</v>
      </c>
    </row>
    <row r="12831" spans="1:7">
      <c r="A12831" s="389" t="s">
        <v>525</v>
      </c>
      <c r="B12831" s="389" t="s">
        <v>517</v>
      </c>
      <c r="C12831" s="389">
        <v>1.7544453262199999</v>
      </c>
      <c r="D12831" s="389" t="s">
        <v>673</v>
      </c>
      <c r="E12831" s="389" t="s">
        <v>652</v>
      </c>
      <c r="F12831" s="389" t="s">
        <v>651</v>
      </c>
      <c r="G12831" s="389" t="s">
        <v>649</v>
      </c>
    </row>
    <row r="12832" spans="1:7">
      <c r="A12832" s="389" t="s">
        <v>542</v>
      </c>
      <c r="B12832" s="389" t="s">
        <v>517</v>
      </c>
      <c r="C12832" s="389">
        <v>1.1411643065599999</v>
      </c>
      <c r="D12832" s="389" t="s">
        <v>673</v>
      </c>
      <c r="E12832" s="389" t="s">
        <v>652</v>
      </c>
      <c r="F12832" s="389" t="s">
        <v>651</v>
      </c>
      <c r="G12832" s="389" t="s">
        <v>649</v>
      </c>
    </row>
    <row r="12833" spans="1:7">
      <c r="A12833" s="389" t="s">
        <v>525</v>
      </c>
      <c r="B12833" s="389" t="s">
        <v>517</v>
      </c>
      <c r="C12833" s="389">
        <v>1.1408938642199999</v>
      </c>
      <c r="D12833" s="389" t="s">
        <v>673</v>
      </c>
      <c r="E12833" s="389" t="s">
        <v>652</v>
      </c>
      <c r="F12833" s="389" t="s">
        <v>651</v>
      </c>
      <c r="G12833" s="389" t="s">
        <v>649</v>
      </c>
    </row>
    <row r="12834" spans="1:7">
      <c r="A12834" s="389" t="s">
        <v>568</v>
      </c>
      <c r="B12834" s="389" t="s">
        <v>517</v>
      </c>
      <c r="C12834" s="389">
        <v>1.1408938642199999</v>
      </c>
      <c r="D12834" s="389" t="s">
        <v>673</v>
      </c>
      <c r="E12834" s="389" t="s">
        <v>652</v>
      </c>
      <c r="F12834" s="389" t="s">
        <v>651</v>
      </c>
      <c r="G12834" s="389" t="s">
        <v>649</v>
      </c>
    </row>
    <row r="12835" spans="1:7">
      <c r="A12835" s="389" t="s">
        <v>525</v>
      </c>
      <c r="B12835" s="389" t="s">
        <v>517</v>
      </c>
      <c r="C12835" s="389">
        <v>0.267672028846</v>
      </c>
      <c r="D12835" s="389" t="s">
        <v>673</v>
      </c>
      <c r="E12835" s="389" t="s">
        <v>652</v>
      </c>
      <c r="F12835" s="389" t="s">
        <v>651</v>
      </c>
      <c r="G12835" s="389" t="s">
        <v>649</v>
      </c>
    </row>
    <row r="12836" spans="1:7">
      <c r="A12836" s="389" t="s">
        <v>568</v>
      </c>
      <c r="B12836" s="389" t="s">
        <v>517</v>
      </c>
      <c r="C12836" s="389">
        <v>0.267672028846</v>
      </c>
      <c r="D12836" s="389" t="s">
        <v>673</v>
      </c>
      <c r="E12836" s="389" t="s">
        <v>652</v>
      </c>
      <c r="F12836" s="389" t="s">
        <v>651</v>
      </c>
      <c r="G12836" s="389" t="s">
        <v>649</v>
      </c>
    </row>
    <row r="12837" spans="1:7">
      <c r="A12837" s="389" t="s">
        <v>514</v>
      </c>
      <c r="B12837" s="389" t="s">
        <v>517</v>
      </c>
      <c r="C12837" s="389">
        <v>1.45019699217</v>
      </c>
      <c r="D12837" s="389" t="s">
        <v>673</v>
      </c>
      <c r="E12837" s="389" t="s">
        <v>652</v>
      </c>
      <c r="F12837" s="389" t="s">
        <v>651</v>
      </c>
      <c r="G12837" s="389" t="s">
        <v>649</v>
      </c>
    </row>
    <row r="12838" spans="1:7">
      <c r="A12838" s="389" t="s">
        <v>514</v>
      </c>
      <c r="B12838" s="389" t="s">
        <v>517</v>
      </c>
      <c r="C12838" s="389">
        <v>1.7353988660599999</v>
      </c>
      <c r="D12838" s="389" t="s">
        <v>673</v>
      </c>
      <c r="E12838" s="389" t="s">
        <v>652</v>
      </c>
      <c r="F12838" s="389" t="s">
        <v>651</v>
      </c>
      <c r="G12838" s="389" t="s">
        <v>649</v>
      </c>
    </row>
    <row r="12839" spans="1:7">
      <c r="A12839" s="389" t="s">
        <v>578</v>
      </c>
      <c r="B12839" s="389" t="s">
        <v>517</v>
      </c>
      <c r="C12839" s="389">
        <v>0.56530290184900001</v>
      </c>
      <c r="D12839" s="389" t="s">
        <v>673</v>
      </c>
      <c r="E12839" s="389" t="s">
        <v>652</v>
      </c>
      <c r="F12839" s="389" t="s">
        <v>651</v>
      </c>
      <c r="G12839" s="389" t="s">
        <v>649</v>
      </c>
    </row>
    <row r="12840" spans="1:7">
      <c r="A12840" s="389" t="s">
        <v>578</v>
      </c>
      <c r="B12840" s="389" t="s">
        <v>517</v>
      </c>
      <c r="C12840" s="389">
        <v>0.56530290184900001</v>
      </c>
      <c r="D12840" s="389" t="s">
        <v>673</v>
      </c>
      <c r="E12840" s="389" t="s">
        <v>652</v>
      </c>
      <c r="F12840" s="389" t="s">
        <v>651</v>
      </c>
      <c r="G12840" s="389" t="s">
        <v>649</v>
      </c>
    </row>
    <row r="12841" spans="1:7">
      <c r="A12841" s="389" t="s">
        <v>525</v>
      </c>
      <c r="B12841" s="389" t="s">
        <v>517</v>
      </c>
      <c r="C12841" s="389">
        <v>4.0813714044899996</v>
      </c>
      <c r="D12841" s="389" t="s">
        <v>673</v>
      </c>
      <c r="E12841" s="389" t="s">
        <v>652</v>
      </c>
      <c r="F12841" s="389" t="s">
        <v>651</v>
      </c>
      <c r="G12841" s="389" t="s">
        <v>649</v>
      </c>
    </row>
    <row r="12842" spans="1:7">
      <c r="A12842" s="389" t="s">
        <v>514</v>
      </c>
      <c r="B12842" s="389" t="s">
        <v>517</v>
      </c>
      <c r="C12842" s="389">
        <v>0.65798468787800002</v>
      </c>
      <c r="D12842" s="389" t="s">
        <v>673</v>
      </c>
      <c r="E12842" s="389" t="s">
        <v>652</v>
      </c>
      <c r="F12842" s="389" t="s">
        <v>651</v>
      </c>
      <c r="G12842" s="389" t="s">
        <v>649</v>
      </c>
    </row>
    <row r="12843" spans="1:7">
      <c r="A12843" s="389" t="s">
        <v>559</v>
      </c>
      <c r="B12843" s="389" t="s">
        <v>517</v>
      </c>
      <c r="C12843" s="389">
        <v>1.8311455911500001</v>
      </c>
      <c r="D12843" s="389" t="s">
        <v>673</v>
      </c>
      <c r="E12843" s="389" t="s">
        <v>652</v>
      </c>
      <c r="F12843" s="389" t="s">
        <v>651</v>
      </c>
      <c r="G12843" s="389" t="s">
        <v>649</v>
      </c>
    </row>
    <row r="12844" spans="1:7">
      <c r="A12844" s="389" t="s">
        <v>574</v>
      </c>
      <c r="B12844" s="389" t="s">
        <v>517</v>
      </c>
      <c r="C12844" s="389">
        <v>1.8311455911500001</v>
      </c>
      <c r="D12844" s="389" t="s">
        <v>673</v>
      </c>
      <c r="E12844" s="389" t="s">
        <v>652</v>
      </c>
      <c r="F12844" s="389" t="s">
        <v>651</v>
      </c>
      <c r="G12844" s="389" t="s">
        <v>649</v>
      </c>
    </row>
    <row r="12845" spans="1:7">
      <c r="A12845" s="389" t="s">
        <v>525</v>
      </c>
      <c r="B12845" s="389" t="s">
        <v>517</v>
      </c>
      <c r="C12845" s="389">
        <v>2.6647823799400001</v>
      </c>
      <c r="D12845" s="389" t="s">
        <v>673</v>
      </c>
      <c r="E12845" s="389" t="s">
        <v>652</v>
      </c>
      <c r="F12845" s="389" t="s">
        <v>651</v>
      </c>
      <c r="G12845" s="389" t="s">
        <v>649</v>
      </c>
    </row>
    <row r="12846" spans="1:7">
      <c r="A12846" s="389" t="s">
        <v>554</v>
      </c>
      <c r="B12846" s="389" t="s">
        <v>517</v>
      </c>
      <c r="C12846" s="389">
        <v>2.65270137582</v>
      </c>
      <c r="D12846" s="389" t="s">
        <v>673</v>
      </c>
      <c r="E12846" s="389" t="s">
        <v>652</v>
      </c>
      <c r="F12846" s="389" t="s">
        <v>651</v>
      </c>
      <c r="G12846" s="389" t="s">
        <v>649</v>
      </c>
    </row>
    <row r="12847" spans="1:7">
      <c r="A12847" s="389" t="s">
        <v>514</v>
      </c>
      <c r="B12847" s="389" t="s">
        <v>517</v>
      </c>
      <c r="C12847" s="389">
        <v>1.4601031418599999</v>
      </c>
      <c r="D12847" s="389" t="s">
        <v>673</v>
      </c>
      <c r="E12847" s="389" t="s">
        <v>652</v>
      </c>
      <c r="F12847" s="389" t="s">
        <v>651</v>
      </c>
      <c r="G12847" s="389" t="s">
        <v>649</v>
      </c>
    </row>
    <row r="12848" spans="1:7">
      <c r="A12848" s="389" t="s">
        <v>525</v>
      </c>
      <c r="B12848" s="389" t="s">
        <v>517</v>
      </c>
      <c r="C12848" s="389">
        <v>1.0684457537400001</v>
      </c>
      <c r="D12848" s="389" t="s">
        <v>673</v>
      </c>
      <c r="E12848" s="389" t="s">
        <v>652</v>
      </c>
      <c r="F12848" s="389" t="s">
        <v>651</v>
      </c>
      <c r="G12848" s="389" t="s">
        <v>649</v>
      </c>
    </row>
    <row r="12849" spans="1:7">
      <c r="A12849" s="389" t="s">
        <v>568</v>
      </c>
      <c r="B12849" s="389" t="s">
        <v>517</v>
      </c>
      <c r="C12849" s="389">
        <v>1.0684457537400001</v>
      </c>
      <c r="D12849" s="389" t="s">
        <v>673</v>
      </c>
      <c r="E12849" s="389" t="s">
        <v>652</v>
      </c>
      <c r="F12849" s="389" t="s">
        <v>651</v>
      </c>
      <c r="G12849" s="389" t="s">
        <v>649</v>
      </c>
    </row>
    <row r="12850" spans="1:7">
      <c r="A12850" s="389" t="s">
        <v>525</v>
      </c>
      <c r="B12850" s="389" t="s">
        <v>517</v>
      </c>
      <c r="C12850" s="389">
        <v>1.3086341212199999</v>
      </c>
      <c r="D12850" s="389" t="s">
        <v>673</v>
      </c>
      <c r="E12850" s="389" t="s">
        <v>652</v>
      </c>
      <c r="F12850" s="389" t="s">
        <v>651</v>
      </c>
      <c r="G12850" s="389" t="s">
        <v>649</v>
      </c>
    </row>
    <row r="12851" spans="1:7">
      <c r="A12851" s="389" t="s">
        <v>568</v>
      </c>
      <c r="B12851" s="389" t="s">
        <v>517</v>
      </c>
      <c r="C12851" s="389">
        <v>1.3086341212199999</v>
      </c>
      <c r="D12851" s="389" t="s">
        <v>673</v>
      </c>
      <c r="E12851" s="389" t="s">
        <v>652</v>
      </c>
      <c r="F12851" s="389" t="s">
        <v>651</v>
      </c>
      <c r="G12851" s="389" t="s">
        <v>649</v>
      </c>
    </row>
    <row r="12852" spans="1:7">
      <c r="A12852" s="389" t="s">
        <v>514</v>
      </c>
      <c r="B12852" s="389" t="s">
        <v>517</v>
      </c>
      <c r="C12852" s="389">
        <v>0.59341603735299997</v>
      </c>
      <c r="D12852" s="389" t="s">
        <v>673</v>
      </c>
      <c r="E12852" s="389" t="s">
        <v>652</v>
      </c>
      <c r="F12852" s="389" t="s">
        <v>651</v>
      </c>
      <c r="G12852" s="389" t="s">
        <v>649</v>
      </c>
    </row>
    <row r="12853" spans="1:7">
      <c r="A12853" s="389" t="s">
        <v>562</v>
      </c>
      <c r="B12853" s="389" t="s">
        <v>517</v>
      </c>
      <c r="C12853" s="389">
        <v>1.50769566801</v>
      </c>
      <c r="D12853" s="389" t="s">
        <v>673</v>
      </c>
      <c r="E12853" s="389" t="s">
        <v>652</v>
      </c>
      <c r="F12853" s="389" t="s">
        <v>651</v>
      </c>
      <c r="G12853" s="389" t="s">
        <v>649</v>
      </c>
    </row>
    <row r="12854" spans="1:7">
      <c r="A12854" s="389" t="s">
        <v>578</v>
      </c>
      <c r="B12854" s="389" t="s">
        <v>517</v>
      </c>
      <c r="C12854" s="389">
        <v>1.0652920487699999</v>
      </c>
      <c r="D12854" s="389" t="s">
        <v>673</v>
      </c>
      <c r="E12854" s="389" t="s">
        <v>652</v>
      </c>
      <c r="F12854" s="389" t="s">
        <v>651</v>
      </c>
      <c r="G12854" s="389" t="s">
        <v>649</v>
      </c>
    </row>
    <row r="12855" spans="1:7">
      <c r="A12855" s="389" t="s">
        <v>514</v>
      </c>
      <c r="B12855" s="389" t="s">
        <v>517</v>
      </c>
      <c r="C12855" s="389">
        <v>1.9470872855100001</v>
      </c>
      <c r="D12855" s="389" t="s">
        <v>673</v>
      </c>
      <c r="E12855" s="389" t="s">
        <v>652</v>
      </c>
      <c r="F12855" s="389" t="s">
        <v>651</v>
      </c>
      <c r="G12855" s="389" t="s">
        <v>649</v>
      </c>
    </row>
    <row r="12856" spans="1:7">
      <c r="A12856" s="389" t="s">
        <v>525</v>
      </c>
      <c r="B12856" s="389" t="s">
        <v>517</v>
      </c>
      <c r="C12856" s="389">
        <v>1.5544903857700001</v>
      </c>
      <c r="D12856" s="389" t="s">
        <v>673</v>
      </c>
      <c r="E12856" s="389" t="s">
        <v>652</v>
      </c>
      <c r="F12856" s="389" t="s">
        <v>651</v>
      </c>
      <c r="G12856" s="389" t="s">
        <v>649</v>
      </c>
    </row>
    <row r="12857" spans="1:7">
      <c r="A12857" s="389" t="s">
        <v>568</v>
      </c>
      <c r="B12857" s="389" t="s">
        <v>517</v>
      </c>
      <c r="C12857" s="389">
        <v>1.5544903857700001</v>
      </c>
      <c r="D12857" s="389" t="s">
        <v>673</v>
      </c>
      <c r="E12857" s="389" t="s">
        <v>652</v>
      </c>
      <c r="F12857" s="389" t="s">
        <v>651</v>
      </c>
      <c r="G12857" s="389" t="s">
        <v>649</v>
      </c>
    </row>
    <row r="12858" spans="1:7">
      <c r="A12858" s="389" t="s">
        <v>525</v>
      </c>
      <c r="B12858" s="389" t="s">
        <v>517</v>
      </c>
      <c r="C12858" s="389">
        <v>0.46985438791</v>
      </c>
      <c r="D12858" s="389" t="s">
        <v>673</v>
      </c>
      <c r="E12858" s="389" t="s">
        <v>652</v>
      </c>
      <c r="F12858" s="389" t="s">
        <v>651</v>
      </c>
      <c r="G12858" s="389" t="s">
        <v>649</v>
      </c>
    </row>
    <row r="12859" spans="1:7">
      <c r="A12859" s="389" t="s">
        <v>514</v>
      </c>
      <c r="B12859" s="389" t="s">
        <v>517</v>
      </c>
      <c r="C12859" s="389">
        <v>1.69169227381</v>
      </c>
      <c r="D12859" s="389" t="s">
        <v>673</v>
      </c>
      <c r="E12859" s="389" t="s">
        <v>652</v>
      </c>
      <c r="F12859" s="389" t="s">
        <v>651</v>
      </c>
      <c r="G12859" s="389" t="s">
        <v>649</v>
      </c>
    </row>
    <row r="12860" spans="1:7">
      <c r="A12860" s="389" t="s">
        <v>525</v>
      </c>
      <c r="B12860" s="389" t="s">
        <v>517</v>
      </c>
      <c r="C12860" s="389">
        <v>1.43122588351</v>
      </c>
      <c r="D12860" s="389" t="s">
        <v>673</v>
      </c>
      <c r="E12860" s="389" t="s">
        <v>652</v>
      </c>
      <c r="F12860" s="389" t="s">
        <v>651</v>
      </c>
      <c r="G12860" s="389" t="s">
        <v>649</v>
      </c>
    </row>
    <row r="12861" spans="1:7">
      <c r="A12861" s="389" t="s">
        <v>525</v>
      </c>
      <c r="B12861" s="389" t="s">
        <v>517</v>
      </c>
      <c r="C12861" s="389">
        <v>1.43122588351</v>
      </c>
      <c r="D12861" s="389" t="s">
        <v>673</v>
      </c>
      <c r="E12861" s="389" t="s">
        <v>652</v>
      </c>
      <c r="F12861" s="389" t="s">
        <v>651</v>
      </c>
      <c r="G12861" s="389" t="s">
        <v>649</v>
      </c>
    </row>
    <row r="12862" spans="1:7">
      <c r="A12862" s="389" t="s">
        <v>568</v>
      </c>
      <c r="B12862" s="389" t="s">
        <v>517</v>
      </c>
      <c r="C12862" s="389">
        <v>1.43122588351</v>
      </c>
      <c r="D12862" s="389" t="s">
        <v>673</v>
      </c>
      <c r="E12862" s="389" t="s">
        <v>652</v>
      </c>
      <c r="F12862" s="389" t="s">
        <v>651</v>
      </c>
      <c r="G12862" s="389" t="s">
        <v>649</v>
      </c>
    </row>
    <row r="12863" spans="1:7">
      <c r="A12863" s="389" t="s">
        <v>568</v>
      </c>
      <c r="B12863" s="389" t="s">
        <v>517</v>
      </c>
      <c r="C12863" s="389">
        <v>1.43122588351</v>
      </c>
      <c r="D12863" s="389" t="s">
        <v>673</v>
      </c>
      <c r="E12863" s="389" t="s">
        <v>652</v>
      </c>
      <c r="F12863" s="389" t="s">
        <v>651</v>
      </c>
      <c r="G12863" s="389" t="s">
        <v>649</v>
      </c>
    </row>
    <row r="12864" spans="1:7">
      <c r="A12864" s="389" t="s">
        <v>525</v>
      </c>
      <c r="B12864" s="389" t="s">
        <v>517</v>
      </c>
      <c r="C12864" s="389">
        <v>0.95284871233299995</v>
      </c>
      <c r="D12864" s="389" t="s">
        <v>673</v>
      </c>
      <c r="E12864" s="389" t="s">
        <v>652</v>
      </c>
      <c r="F12864" s="389" t="s">
        <v>651</v>
      </c>
      <c r="G12864" s="389" t="s">
        <v>649</v>
      </c>
    </row>
    <row r="12865" spans="1:7">
      <c r="A12865" s="389" t="s">
        <v>545</v>
      </c>
      <c r="B12865" s="389" t="s">
        <v>517</v>
      </c>
      <c r="C12865" s="389">
        <v>0.95284871233299995</v>
      </c>
      <c r="D12865" s="389" t="s">
        <v>673</v>
      </c>
      <c r="E12865" s="389" t="s">
        <v>652</v>
      </c>
      <c r="F12865" s="389" t="s">
        <v>651</v>
      </c>
      <c r="G12865" s="389" t="s">
        <v>649</v>
      </c>
    </row>
    <row r="12866" spans="1:7">
      <c r="A12866" s="389" t="s">
        <v>525</v>
      </c>
      <c r="B12866" s="389" t="s">
        <v>517</v>
      </c>
      <c r="C12866" s="389">
        <v>0.32427711293599998</v>
      </c>
      <c r="D12866" s="389" t="s">
        <v>673</v>
      </c>
      <c r="E12866" s="389" t="s">
        <v>652</v>
      </c>
      <c r="F12866" s="389" t="s">
        <v>651</v>
      </c>
      <c r="G12866" s="389" t="s">
        <v>649</v>
      </c>
    </row>
    <row r="12867" spans="1:7">
      <c r="A12867" s="389" t="s">
        <v>568</v>
      </c>
      <c r="B12867" s="389" t="s">
        <v>517</v>
      </c>
      <c r="C12867" s="389">
        <v>0.32427711293599998</v>
      </c>
      <c r="D12867" s="389" t="s">
        <v>673</v>
      </c>
      <c r="E12867" s="389" t="s">
        <v>652</v>
      </c>
      <c r="F12867" s="389" t="s">
        <v>651</v>
      </c>
      <c r="G12867" s="389" t="s">
        <v>649</v>
      </c>
    </row>
    <row r="12868" spans="1:7">
      <c r="A12868" s="389" t="s">
        <v>526</v>
      </c>
      <c r="B12868" s="389" t="s">
        <v>517</v>
      </c>
      <c r="C12868" s="389">
        <v>0.90297569715699999</v>
      </c>
      <c r="D12868" s="389" t="s">
        <v>673</v>
      </c>
      <c r="E12868" s="389" t="s">
        <v>652</v>
      </c>
      <c r="F12868" s="389" t="s">
        <v>651</v>
      </c>
      <c r="G12868" s="389" t="s">
        <v>649</v>
      </c>
    </row>
    <row r="12869" spans="1:7">
      <c r="A12869" s="389" t="s">
        <v>514</v>
      </c>
      <c r="B12869" s="389" t="s">
        <v>517</v>
      </c>
      <c r="C12869" s="389">
        <v>0.9207434364</v>
      </c>
      <c r="D12869" s="389" t="s">
        <v>673</v>
      </c>
      <c r="E12869" s="389" t="s">
        <v>652</v>
      </c>
      <c r="F12869" s="389" t="s">
        <v>651</v>
      </c>
      <c r="G12869" s="389" t="s">
        <v>649</v>
      </c>
    </row>
    <row r="12870" spans="1:7">
      <c r="A12870" s="389" t="s">
        <v>526</v>
      </c>
      <c r="B12870" s="389" t="s">
        <v>517</v>
      </c>
      <c r="C12870" s="389">
        <v>1.2685472390000001</v>
      </c>
      <c r="D12870" s="389" t="s">
        <v>673</v>
      </c>
      <c r="E12870" s="389" t="s">
        <v>652</v>
      </c>
      <c r="F12870" s="389" t="s">
        <v>651</v>
      </c>
      <c r="G12870" s="389" t="s">
        <v>649</v>
      </c>
    </row>
    <row r="12871" spans="1:7">
      <c r="A12871" s="389" t="s">
        <v>576</v>
      </c>
      <c r="B12871" s="389" t="s">
        <v>517</v>
      </c>
      <c r="C12871" s="389">
        <v>0.49813113726199998</v>
      </c>
      <c r="D12871" s="389" t="s">
        <v>673</v>
      </c>
      <c r="E12871" s="389" t="s">
        <v>652</v>
      </c>
      <c r="F12871" s="389" t="s">
        <v>651</v>
      </c>
      <c r="G12871" s="389" t="s">
        <v>649</v>
      </c>
    </row>
    <row r="12872" spans="1:7">
      <c r="A12872" s="389" t="s">
        <v>578</v>
      </c>
      <c r="B12872" s="389" t="s">
        <v>517</v>
      </c>
      <c r="C12872" s="389">
        <v>0.49813113726199998</v>
      </c>
      <c r="D12872" s="389" t="s">
        <v>673</v>
      </c>
      <c r="E12872" s="389" t="s">
        <v>652</v>
      </c>
      <c r="F12872" s="389" t="s">
        <v>651</v>
      </c>
      <c r="G12872" s="389" t="s">
        <v>649</v>
      </c>
    </row>
    <row r="12873" spans="1:7">
      <c r="A12873" s="389" t="s">
        <v>578</v>
      </c>
      <c r="B12873" s="389" t="s">
        <v>517</v>
      </c>
      <c r="C12873" s="389">
        <v>0.49813113726199998</v>
      </c>
      <c r="D12873" s="389" t="s">
        <v>673</v>
      </c>
      <c r="E12873" s="389" t="s">
        <v>652</v>
      </c>
      <c r="F12873" s="389" t="s">
        <v>651</v>
      </c>
      <c r="G12873" s="389" t="s">
        <v>649</v>
      </c>
    </row>
    <row r="12874" spans="1:7">
      <c r="A12874" s="389" t="s">
        <v>525</v>
      </c>
      <c r="B12874" s="389" t="s">
        <v>517</v>
      </c>
      <c r="C12874" s="389">
        <v>4.99556985148</v>
      </c>
      <c r="D12874" s="389" t="s">
        <v>673</v>
      </c>
      <c r="E12874" s="389" t="s">
        <v>652</v>
      </c>
      <c r="F12874" s="389" t="s">
        <v>651</v>
      </c>
      <c r="G12874" s="389" t="s">
        <v>649</v>
      </c>
    </row>
    <row r="12875" spans="1:7">
      <c r="A12875" s="389" t="s">
        <v>525</v>
      </c>
      <c r="B12875" s="389" t="s">
        <v>517</v>
      </c>
      <c r="C12875" s="389">
        <v>4.99556985148</v>
      </c>
      <c r="D12875" s="389" t="s">
        <v>673</v>
      </c>
      <c r="E12875" s="389" t="s">
        <v>652</v>
      </c>
      <c r="F12875" s="389" t="s">
        <v>651</v>
      </c>
      <c r="G12875" s="389" t="s">
        <v>649</v>
      </c>
    </row>
    <row r="12876" spans="1:7">
      <c r="A12876" s="389" t="s">
        <v>568</v>
      </c>
      <c r="B12876" s="389" t="s">
        <v>517</v>
      </c>
      <c r="C12876" s="389">
        <v>4.99556985148</v>
      </c>
      <c r="D12876" s="389" t="s">
        <v>673</v>
      </c>
      <c r="E12876" s="389" t="s">
        <v>652</v>
      </c>
      <c r="F12876" s="389" t="s">
        <v>651</v>
      </c>
      <c r="G12876" s="389" t="s">
        <v>649</v>
      </c>
    </row>
    <row r="12877" spans="1:7">
      <c r="A12877" s="389" t="s">
        <v>568</v>
      </c>
      <c r="B12877" s="389" t="s">
        <v>517</v>
      </c>
      <c r="C12877" s="389">
        <v>4.99556985148</v>
      </c>
      <c r="D12877" s="389" t="s">
        <v>673</v>
      </c>
      <c r="E12877" s="389" t="s">
        <v>652</v>
      </c>
      <c r="F12877" s="389" t="s">
        <v>651</v>
      </c>
      <c r="G12877" s="389" t="s">
        <v>649</v>
      </c>
    </row>
    <row r="12878" spans="1:7">
      <c r="A12878" s="389" t="s">
        <v>525</v>
      </c>
      <c r="B12878" s="389" t="s">
        <v>517</v>
      </c>
      <c r="C12878" s="389">
        <v>0.52324027145600005</v>
      </c>
      <c r="D12878" s="389" t="s">
        <v>673</v>
      </c>
      <c r="E12878" s="389" t="s">
        <v>652</v>
      </c>
      <c r="F12878" s="389" t="s">
        <v>651</v>
      </c>
      <c r="G12878" s="389" t="s">
        <v>649</v>
      </c>
    </row>
    <row r="12879" spans="1:7">
      <c r="A12879" s="389" t="s">
        <v>531</v>
      </c>
      <c r="B12879" s="389" t="s">
        <v>517</v>
      </c>
      <c r="C12879" s="389">
        <v>4.6642509316099998</v>
      </c>
      <c r="D12879" s="389" t="s">
        <v>673</v>
      </c>
      <c r="E12879" s="389" t="s">
        <v>652</v>
      </c>
      <c r="F12879" s="389" t="s">
        <v>651</v>
      </c>
      <c r="G12879" s="389" t="s">
        <v>649</v>
      </c>
    </row>
    <row r="12880" spans="1:7">
      <c r="A12880" s="389" t="s">
        <v>531</v>
      </c>
      <c r="B12880" s="389" t="s">
        <v>517</v>
      </c>
      <c r="C12880" s="389">
        <v>4.6642509316099998</v>
      </c>
      <c r="D12880" s="389" t="s">
        <v>673</v>
      </c>
      <c r="E12880" s="389" t="s">
        <v>652</v>
      </c>
      <c r="F12880" s="389" t="s">
        <v>651</v>
      </c>
      <c r="G12880" s="389" t="s">
        <v>649</v>
      </c>
    </row>
    <row r="12881" spans="1:7">
      <c r="A12881" s="389" t="s">
        <v>531</v>
      </c>
      <c r="B12881" s="389" t="s">
        <v>517</v>
      </c>
      <c r="C12881" s="389">
        <v>4.6642509316099998</v>
      </c>
      <c r="D12881" s="389" t="s">
        <v>673</v>
      </c>
      <c r="E12881" s="389" t="s">
        <v>652</v>
      </c>
      <c r="F12881" s="389" t="s">
        <v>651</v>
      </c>
      <c r="G12881" s="389" t="s">
        <v>649</v>
      </c>
    </row>
    <row r="12882" spans="1:7">
      <c r="A12882" s="389" t="s">
        <v>532</v>
      </c>
      <c r="B12882" s="389" t="s">
        <v>517</v>
      </c>
      <c r="C12882" s="389">
        <v>4.6642509316099998</v>
      </c>
      <c r="D12882" s="389" t="s">
        <v>673</v>
      </c>
      <c r="E12882" s="389" t="s">
        <v>652</v>
      </c>
      <c r="F12882" s="389" t="s">
        <v>651</v>
      </c>
      <c r="G12882" s="389" t="s">
        <v>649</v>
      </c>
    </row>
    <row r="12883" spans="1:7">
      <c r="A12883" s="389" t="s">
        <v>532</v>
      </c>
      <c r="B12883" s="389" t="s">
        <v>517</v>
      </c>
      <c r="C12883" s="389">
        <v>4.6642509316099998</v>
      </c>
      <c r="D12883" s="389" t="s">
        <v>673</v>
      </c>
      <c r="E12883" s="389" t="s">
        <v>652</v>
      </c>
      <c r="F12883" s="389" t="s">
        <v>651</v>
      </c>
      <c r="G12883" s="389" t="s">
        <v>649</v>
      </c>
    </row>
    <row r="12884" spans="1:7">
      <c r="A12884" s="389" t="s">
        <v>539</v>
      </c>
      <c r="B12884" s="389" t="s">
        <v>517</v>
      </c>
      <c r="C12884" s="389">
        <v>0.54841589541000002</v>
      </c>
      <c r="D12884" s="389" t="s">
        <v>673</v>
      </c>
      <c r="E12884" s="389" t="s">
        <v>652</v>
      </c>
      <c r="F12884" s="389" t="s">
        <v>651</v>
      </c>
      <c r="G12884" s="389" t="s">
        <v>649</v>
      </c>
    </row>
    <row r="12885" spans="1:7">
      <c r="A12885" s="389" t="s">
        <v>553</v>
      </c>
      <c r="B12885" s="389" t="s">
        <v>517</v>
      </c>
      <c r="C12885" s="389">
        <v>0.54841589541000002</v>
      </c>
      <c r="D12885" s="389" t="s">
        <v>673</v>
      </c>
      <c r="E12885" s="389" t="s">
        <v>652</v>
      </c>
      <c r="F12885" s="389" t="s">
        <v>651</v>
      </c>
      <c r="G12885" s="389" t="s">
        <v>649</v>
      </c>
    </row>
    <row r="12886" spans="1:7">
      <c r="A12886" s="389" t="s">
        <v>544</v>
      </c>
      <c r="B12886" s="389" t="s">
        <v>517</v>
      </c>
      <c r="C12886" s="389">
        <v>2.85308170326</v>
      </c>
      <c r="D12886" s="389" t="s">
        <v>673</v>
      </c>
      <c r="E12886" s="389" t="s">
        <v>652</v>
      </c>
      <c r="F12886" s="389" t="s">
        <v>651</v>
      </c>
      <c r="G12886" s="389" t="s">
        <v>649</v>
      </c>
    </row>
    <row r="12887" spans="1:7">
      <c r="A12887" s="389" t="s">
        <v>544</v>
      </c>
      <c r="B12887" s="389" t="s">
        <v>517</v>
      </c>
      <c r="C12887" s="389">
        <v>2.85308170326</v>
      </c>
      <c r="D12887" s="389" t="s">
        <v>673</v>
      </c>
      <c r="E12887" s="389" t="s">
        <v>652</v>
      </c>
      <c r="F12887" s="389" t="s">
        <v>651</v>
      </c>
      <c r="G12887" s="389" t="s">
        <v>649</v>
      </c>
    </row>
    <row r="12888" spans="1:7">
      <c r="A12888" s="389" t="s">
        <v>526</v>
      </c>
      <c r="B12888" s="389" t="s">
        <v>517</v>
      </c>
      <c r="C12888" s="389">
        <v>0.92515769215699994</v>
      </c>
      <c r="D12888" s="389" t="s">
        <v>673</v>
      </c>
      <c r="E12888" s="389" t="s">
        <v>652</v>
      </c>
      <c r="F12888" s="389" t="s">
        <v>651</v>
      </c>
      <c r="G12888" s="389" t="s">
        <v>649</v>
      </c>
    </row>
    <row r="12889" spans="1:7">
      <c r="A12889" s="389" t="s">
        <v>550</v>
      </c>
      <c r="B12889" s="389" t="s">
        <v>517</v>
      </c>
      <c r="C12889" s="389">
        <v>0.12682484347600001</v>
      </c>
      <c r="D12889" s="389" t="s">
        <v>673</v>
      </c>
      <c r="E12889" s="389" t="s">
        <v>652</v>
      </c>
      <c r="F12889" s="389" t="s">
        <v>651</v>
      </c>
      <c r="G12889" s="389" t="s">
        <v>649</v>
      </c>
    </row>
    <row r="12890" spans="1:7">
      <c r="A12890" s="389" t="s">
        <v>550</v>
      </c>
      <c r="B12890" s="389" t="s">
        <v>517</v>
      </c>
      <c r="C12890" s="389">
        <v>0.12682484347600001</v>
      </c>
      <c r="D12890" s="389" t="s">
        <v>673</v>
      </c>
      <c r="E12890" s="389" t="s">
        <v>652</v>
      </c>
      <c r="F12890" s="389" t="s">
        <v>651</v>
      </c>
      <c r="G12890" s="389" t="s">
        <v>649</v>
      </c>
    </row>
    <row r="12891" spans="1:7">
      <c r="A12891" s="389" t="s">
        <v>550</v>
      </c>
      <c r="B12891" s="389" t="s">
        <v>517</v>
      </c>
      <c r="C12891" s="389">
        <v>0.12682484347600001</v>
      </c>
      <c r="D12891" s="389" t="s">
        <v>673</v>
      </c>
      <c r="E12891" s="389" t="s">
        <v>652</v>
      </c>
      <c r="F12891" s="389" t="s">
        <v>651</v>
      </c>
      <c r="G12891" s="389" t="s">
        <v>649</v>
      </c>
    </row>
    <row r="12892" spans="1:7">
      <c r="A12892" s="389" t="s">
        <v>526</v>
      </c>
      <c r="B12892" s="389" t="s">
        <v>517</v>
      </c>
      <c r="C12892" s="389">
        <v>1.7503645462999999</v>
      </c>
      <c r="D12892" s="389" t="s">
        <v>673</v>
      </c>
      <c r="E12892" s="389" t="s">
        <v>652</v>
      </c>
      <c r="F12892" s="389" t="s">
        <v>651</v>
      </c>
      <c r="G12892" s="389" t="s">
        <v>649</v>
      </c>
    </row>
    <row r="12893" spans="1:7">
      <c r="A12893" s="389" t="s">
        <v>562</v>
      </c>
      <c r="B12893" s="389" t="s">
        <v>517</v>
      </c>
      <c r="C12893" s="389">
        <v>3.54701438273</v>
      </c>
      <c r="D12893" s="389" t="s">
        <v>673</v>
      </c>
      <c r="E12893" s="389" t="s">
        <v>652</v>
      </c>
      <c r="F12893" s="389" t="s">
        <v>651</v>
      </c>
      <c r="G12893" s="389" t="s">
        <v>649</v>
      </c>
    </row>
    <row r="12894" spans="1:7">
      <c r="A12894" s="389" t="s">
        <v>578</v>
      </c>
      <c r="B12894" s="389" t="s">
        <v>517</v>
      </c>
      <c r="C12894" s="389">
        <v>0.38021153760199999</v>
      </c>
      <c r="D12894" s="389" t="s">
        <v>673</v>
      </c>
      <c r="E12894" s="389" t="s">
        <v>652</v>
      </c>
      <c r="F12894" s="389" t="s">
        <v>651</v>
      </c>
      <c r="G12894" s="389" t="s">
        <v>649</v>
      </c>
    </row>
    <row r="12895" spans="1:7">
      <c r="A12895" s="389" t="s">
        <v>525</v>
      </c>
      <c r="B12895" s="389" t="s">
        <v>517</v>
      </c>
      <c r="C12895" s="389">
        <v>1.0616955976</v>
      </c>
      <c r="D12895" s="389" t="s">
        <v>673</v>
      </c>
      <c r="E12895" s="389" t="s">
        <v>652</v>
      </c>
      <c r="F12895" s="389" t="s">
        <v>651</v>
      </c>
      <c r="G12895" s="389" t="s">
        <v>649</v>
      </c>
    </row>
    <row r="12896" spans="1:7">
      <c r="A12896" s="389" t="s">
        <v>568</v>
      </c>
      <c r="B12896" s="389" t="s">
        <v>517</v>
      </c>
      <c r="C12896" s="389">
        <v>1.0616955976</v>
      </c>
      <c r="D12896" s="389" t="s">
        <v>673</v>
      </c>
      <c r="E12896" s="389" t="s">
        <v>652</v>
      </c>
      <c r="F12896" s="389" t="s">
        <v>651</v>
      </c>
      <c r="G12896" s="389" t="s">
        <v>649</v>
      </c>
    </row>
    <row r="12897" spans="1:7">
      <c r="A12897" s="389" t="s">
        <v>553</v>
      </c>
      <c r="B12897" s="389" t="s">
        <v>517</v>
      </c>
      <c r="C12897" s="389">
        <v>3.47172383359</v>
      </c>
      <c r="D12897" s="389" t="s">
        <v>673</v>
      </c>
      <c r="E12897" s="389" t="s">
        <v>652</v>
      </c>
      <c r="F12897" s="389" t="s">
        <v>651</v>
      </c>
      <c r="G12897" s="389" t="s">
        <v>649</v>
      </c>
    </row>
    <row r="12898" spans="1:7">
      <c r="A12898" s="389" t="s">
        <v>562</v>
      </c>
      <c r="B12898" s="389" t="s">
        <v>517</v>
      </c>
      <c r="C12898" s="389">
        <v>1.5894901370400001</v>
      </c>
      <c r="D12898" s="389" t="s">
        <v>673</v>
      </c>
      <c r="E12898" s="389" t="s">
        <v>652</v>
      </c>
      <c r="F12898" s="389" t="s">
        <v>651</v>
      </c>
      <c r="G12898" s="389" t="s">
        <v>649</v>
      </c>
    </row>
    <row r="12899" spans="1:7">
      <c r="A12899" s="389" t="s">
        <v>514</v>
      </c>
      <c r="B12899" s="389" t="s">
        <v>517</v>
      </c>
      <c r="C12899" s="389">
        <v>1.5970338147700001</v>
      </c>
      <c r="D12899" s="389" t="s">
        <v>673</v>
      </c>
      <c r="E12899" s="389" t="s">
        <v>652</v>
      </c>
      <c r="F12899" s="389" t="s">
        <v>651</v>
      </c>
      <c r="G12899" s="389" t="s">
        <v>649</v>
      </c>
    </row>
    <row r="12900" spans="1:7">
      <c r="A12900" s="389" t="s">
        <v>525</v>
      </c>
      <c r="B12900" s="389" t="s">
        <v>517</v>
      </c>
      <c r="C12900" s="389">
        <v>0.755550964687</v>
      </c>
      <c r="D12900" s="389" t="s">
        <v>673</v>
      </c>
      <c r="E12900" s="389" t="s">
        <v>652</v>
      </c>
      <c r="F12900" s="389" t="s">
        <v>651</v>
      </c>
      <c r="G12900" s="389" t="s">
        <v>649</v>
      </c>
    </row>
    <row r="12901" spans="1:7">
      <c r="A12901" s="389" t="s">
        <v>562</v>
      </c>
      <c r="B12901" s="389" t="s">
        <v>517</v>
      </c>
      <c r="C12901" s="389">
        <v>4.6451523076100001</v>
      </c>
      <c r="D12901" s="389" t="s">
        <v>673</v>
      </c>
      <c r="E12901" s="389" t="s">
        <v>652</v>
      </c>
      <c r="F12901" s="389" t="s">
        <v>651</v>
      </c>
      <c r="G12901" s="389" t="s">
        <v>649</v>
      </c>
    </row>
    <row r="12902" spans="1:7">
      <c r="A12902" s="389" t="s">
        <v>544</v>
      </c>
      <c r="B12902" s="389" t="s">
        <v>517</v>
      </c>
      <c r="C12902" s="389">
        <v>1.3346684065200001</v>
      </c>
      <c r="D12902" s="389" t="s">
        <v>673</v>
      </c>
      <c r="E12902" s="389" t="s">
        <v>652</v>
      </c>
      <c r="F12902" s="389" t="s">
        <v>651</v>
      </c>
      <c r="G12902" s="389" t="s">
        <v>649</v>
      </c>
    </row>
    <row r="12903" spans="1:7">
      <c r="A12903" s="389" t="s">
        <v>514</v>
      </c>
      <c r="B12903" s="389" t="s">
        <v>517</v>
      </c>
      <c r="C12903" s="389">
        <v>1.9059791263500001</v>
      </c>
      <c r="D12903" s="389" t="s">
        <v>673</v>
      </c>
      <c r="E12903" s="389" t="s">
        <v>652</v>
      </c>
      <c r="F12903" s="389" t="s">
        <v>651</v>
      </c>
      <c r="G12903" s="389" t="s">
        <v>649</v>
      </c>
    </row>
    <row r="12904" spans="1:7">
      <c r="A12904" s="389" t="s">
        <v>554</v>
      </c>
      <c r="B12904" s="389" t="s">
        <v>517</v>
      </c>
      <c r="C12904" s="389">
        <v>0.92260786715499998</v>
      </c>
      <c r="D12904" s="389" t="s">
        <v>673</v>
      </c>
      <c r="E12904" s="389" t="s">
        <v>652</v>
      </c>
      <c r="F12904" s="389" t="s">
        <v>651</v>
      </c>
      <c r="G12904" s="389" t="s">
        <v>649</v>
      </c>
    </row>
    <row r="12905" spans="1:7">
      <c r="A12905" s="389" t="s">
        <v>554</v>
      </c>
      <c r="B12905" s="389" t="s">
        <v>517</v>
      </c>
      <c r="C12905" s="389">
        <v>0.85860692340699996</v>
      </c>
      <c r="D12905" s="389" t="s">
        <v>673</v>
      </c>
      <c r="E12905" s="389" t="s">
        <v>652</v>
      </c>
      <c r="F12905" s="389" t="s">
        <v>651</v>
      </c>
      <c r="G12905" s="389" t="s">
        <v>649</v>
      </c>
    </row>
    <row r="12906" spans="1:7">
      <c r="A12906" s="389" t="s">
        <v>525</v>
      </c>
      <c r="B12906" s="389" t="s">
        <v>517</v>
      </c>
      <c r="C12906" s="389">
        <v>1.2273664665699999</v>
      </c>
      <c r="D12906" s="389" t="s">
        <v>673</v>
      </c>
      <c r="E12906" s="389" t="s">
        <v>652</v>
      </c>
      <c r="F12906" s="389" t="s">
        <v>651</v>
      </c>
      <c r="G12906" s="389" t="s">
        <v>649</v>
      </c>
    </row>
    <row r="12907" spans="1:7">
      <c r="A12907" s="389" t="s">
        <v>544</v>
      </c>
      <c r="B12907" s="389" t="s">
        <v>517</v>
      </c>
      <c r="C12907" s="389">
        <v>1.1116490776900001</v>
      </c>
      <c r="D12907" s="389" t="s">
        <v>673</v>
      </c>
      <c r="E12907" s="389" t="s">
        <v>652</v>
      </c>
      <c r="F12907" s="389" t="s">
        <v>651</v>
      </c>
      <c r="G12907" s="389" t="s">
        <v>649</v>
      </c>
    </row>
    <row r="12908" spans="1:7">
      <c r="A12908" s="389" t="s">
        <v>525</v>
      </c>
      <c r="B12908" s="389" t="s">
        <v>517</v>
      </c>
      <c r="C12908" s="389">
        <v>0.33526864877099999</v>
      </c>
      <c r="D12908" s="389" t="s">
        <v>673</v>
      </c>
      <c r="E12908" s="389" t="s">
        <v>652</v>
      </c>
      <c r="F12908" s="389" t="s">
        <v>651</v>
      </c>
      <c r="G12908" s="389" t="s">
        <v>649</v>
      </c>
    </row>
    <row r="12909" spans="1:7">
      <c r="A12909" s="389" t="s">
        <v>568</v>
      </c>
      <c r="B12909" s="389" t="s">
        <v>517</v>
      </c>
      <c r="C12909" s="389">
        <v>0.33526864877099999</v>
      </c>
      <c r="D12909" s="389" t="s">
        <v>673</v>
      </c>
      <c r="E12909" s="389" t="s">
        <v>652</v>
      </c>
      <c r="F12909" s="389" t="s">
        <v>651</v>
      </c>
      <c r="G12909" s="389" t="s">
        <v>649</v>
      </c>
    </row>
    <row r="12910" spans="1:7">
      <c r="A12910" s="389" t="s">
        <v>550</v>
      </c>
      <c r="B12910" s="389" t="s">
        <v>517</v>
      </c>
      <c r="C12910" s="389">
        <v>1.09486551844</v>
      </c>
      <c r="D12910" s="389" t="s">
        <v>673</v>
      </c>
      <c r="E12910" s="389" t="s">
        <v>652</v>
      </c>
      <c r="F12910" s="389" t="s">
        <v>651</v>
      </c>
      <c r="G12910" s="389" t="s">
        <v>649</v>
      </c>
    </row>
    <row r="12911" spans="1:7">
      <c r="A12911" s="389" t="s">
        <v>542</v>
      </c>
      <c r="B12911" s="389" t="s">
        <v>517</v>
      </c>
      <c r="C12911" s="389">
        <v>0.41566747844000002</v>
      </c>
      <c r="D12911" s="389" t="s">
        <v>673</v>
      </c>
      <c r="E12911" s="389" t="s">
        <v>652</v>
      </c>
      <c r="F12911" s="389" t="s">
        <v>651</v>
      </c>
      <c r="G12911" s="389" t="s">
        <v>649</v>
      </c>
    </row>
    <row r="12912" spans="1:7">
      <c r="A12912" s="389" t="s">
        <v>542</v>
      </c>
      <c r="B12912" s="389" t="s">
        <v>517</v>
      </c>
      <c r="C12912" s="389">
        <v>0.41566747844000002</v>
      </c>
      <c r="D12912" s="389" t="s">
        <v>673</v>
      </c>
      <c r="E12912" s="389" t="s">
        <v>652</v>
      </c>
      <c r="F12912" s="389" t="s">
        <v>651</v>
      </c>
      <c r="G12912" s="389" t="s">
        <v>649</v>
      </c>
    </row>
    <row r="12913" spans="1:7">
      <c r="A12913" s="389" t="s">
        <v>543</v>
      </c>
      <c r="B12913" s="389" t="s">
        <v>517</v>
      </c>
      <c r="C12913" s="389">
        <v>0.185746158577</v>
      </c>
      <c r="D12913" s="389" t="s">
        <v>673</v>
      </c>
      <c r="E12913" s="389" t="s">
        <v>652</v>
      </c>
      <c r="F12913" s="389" t="s">
        <v>651</v>
      </c>
      <c r="G12913" s="389" t="s">
        <v>649</v>
      </c>
    </row>
    <row r="12914" spans="1:7">
      <c r="A12914" s="389" t="s">
        <v>562</v>
      </c>
      <c r="B12914" s="389" t="s">
        <v>517</v>
      </c>
      <c r="C12914" s="389">
        <v>0.68077001940299997</v>
      </c>
      <c r="D12914" s="389" t="s">
        <v>673</v>
      </c>
      <c r="E12914" s="389" t="s">
        <v>652</v>
      </c>
      <c r="F12914" s="389" t="s">
        <v>651</v>
      </c>
      <c r="G12914" s="389" t="s">
        <v>649</v>
      </c>
    </row>
    <row r="12915" spans="1:7">
      <c r="A12915" s="389" t="s">
        <v>526</v>
      </c>
      <c r="B12915" s="389" t="s">
        <v>517</v>
      </c>
      <c r="C12915" s="389">
        <v>0.62252542064000005</v>
      </c>
      <c r="D12915" s="389" t="s">
        <v>673</v>
      </c>
      <c r="E12915" s="389" t="s">
        <v>652</v>
      </c>
      <c r="F12915" s="389" t="s">
        <v>651</v>
      </c>
      <c r="G12915" s="389" t="s">
        <v>649</v>
      </c>
    </row>
    <row r="12916" spans="1:7">
      <c r="A12916" s="389" t="s">
        <v>568</v>
      </c>
      <c r="B12916" s="389" t="s">
        <v>517</v>
      </c>
      <c r="C12916" s="389">
        <v>0.62252542064000005</v>
      </c>
      <c r="D12916" s="389" t="s">
        <v>673</v>
      </c>
      <c r="E12916" s="389" t="s">
        <v>652</v>
      </c>
      <c r="F12916" s="389" t="s">
        <v>651</v>
      </c>
      <c r="G12916" s="389" t="s">
        <v>649</v>
      </c>
    </row>
    <row r="12917" spans="1:7">
      <c r="A12917" s="389" t="s">
        <v>525</v>
      </c>
      <c r="B12917" s="389" t="s">
        <v>517</v>
      </c>
      <c r="C12917" s="389">
        <v>1.6275727603300001</v>
      </c>
      <c r="D12917" s="389" t="s">
        <v>673</v>
      </c>
      <c r="E12917" s="389" t="s">
        <v>652</v>
      </c>
      <c r="F12917" s="389" t="s">
        <v>651</v>
      </c>
      <c r="G12917" s="389" t="s">
        <v>649</v>
      </c>
    </row>
    <row r="12918" spans="1:7">
      <c r="A12918" s="389" t="s">
        <v>514</v>
      </c>
      <c r="B12918" s="389" t="s">
        <v>517</v>
      </c>
      <c r="C12918" s="389">
        <v>0.79155434923699997</v>
      </c>
      <c r="D12918" s="389" t="s">
        <v>673</v>
      </c>
      <c r="E12918" s="389" t="s">
        <v>652</v>
      </c>
      <c r="F12918" s="389" t="s">
        <v>651</v>
      </c>
      <c r="G12918" s="389" t="s">
        <v>649</v>
      </c>
    </row>
    <row r="12919" spans="1:7">
      <c r="A12919" s="389" t="s">
        <v>526</v>
      </c>
      <c r="B12919" s="389" t="s">
        <v>517</v>
      </c>
      <c r="C12919" s="389">
        <v>1.1099033793399999</v>
      </c>
      <c r="D12919" s="389" t="s">
        <v>673</v>
      </c>
      <c r="E12919" s="389" t="s">
        <v>652</v>
      </c>
      <c r="F12919" s="389" t="s">
        <v>651</v>
      </c>
      <c r="G12919" s="389" t="s">
        <v>649</v>
      </c>
    </row>
    <row r="12920" spans="1:7">
      <c r="A12920" s="389" t="s">
        <v>578</v>
      </c>
      <c r="B12920" s="389" t="s">
        <v>517</v>
      </c>
      <c r="C12920" s="389">
        <v>0.14508206745400001</v>
      </c>
      <c r="D12920" s="389" t="s">
        <v>673</v>
      </c>
      <c r="E12920" s="389" t="s">
        <v>652</v>
      </c>
      <c r="F12920" s="389" t="s">
        <v>651</v>
      </c>
      <c r="G12920" s="389" t="s">
        <v>649</v>
      </c>
    </row>
    <row r="12921" spans="1:7">
      <c r="A12921" s="389" t="s">
        <v>563</v>
      </c>
      <c r="B12921" s="389" t="s">
        <v>517</v>
      </c>
      <c r="C12921" s="389">
        <v>1.802946398</v>
      </c>
      <c r="D12921" s="389" t="s">
        <v>673</v>
      </c>
      <c r="E12921" s="389" t="s">
        <v>652</v>
      </c>
      <c r="F12921" s="389" t="s">
        <v>651</v>
      </c>
      <c r="G12921" s="389" t="s">
        <v>649</v>
      </c>
    </row>
    <row r="12922" spans="1:7">
      <c r="A12922" s="389" t="s">
        <v>525</v>
      </c>
      <c r="B12922" s="389" t="s">
        <v>517</v>
      </c>
      <c r="C12922" s="389">
        <v>2.0056166708699998</v>
      </c>
      <c r="D12922" s="389" t="s">
        <v>673</v>
      </c>
      <c r="E12922" s="389" t="s">
        <v>652</v>
      </c>
      <c r="F12922" s="389" t="s">
        <v>651</v>
      </c>
      <c r="G12922" s="389" t="s">
        <v>649</v>
      </c>
    </row>
    <row r="12923" spans="1:7">
      <c r="A12923" s="389" t="s">
        <v>544</v>
      </c>
      <c r="B12923" s="389" t="s">
        <v>517</v>
      </c>
      <c r="C12923" s="389">
        <v>0.63700147186300005</v>
      </c>
      <c r="D12923" s="389" t="s">
        <v>673</v>
      </c>
      <c r="E12923" s="389" t="s">
        <v>652</v>
      </c>
      <c r="F12923" s="389" t="s">
        <v>651</v>
      </c>
      <c r="G12923" s="389" t="s">
        <v>649</v>
      </c>
    </row>
    <row r="12924" spans="1:7">
      <c r="A12924" s="389" t="s">
        <v>525</v>
      </c>
      <c r="B12924" s="389" t="s">
        <v>517</v>
      </c>
      <c r="C12924" s="389">
        <v>0.52042036812400005</v>
      </c>
      <c r="D12924" s="389" t="s">
        <v>673</v>
      </c>
      <c r="E12924" s="389" t="s">
        <v>652</v>
      </c>
      <c r="F12924" s="389" t="s">
        <v>651</v>
      </c>
      <c r="G12924" s="389" t="s">
        <v>649</v>
      </c>
    </row>
    <row r="12925" spans="1:7">
      <c r="A12925" s="389" t="s">
        <v>568</v>
      </c>
      <c r="B12925" s="389" t="s">
        <v>517</v>
      </c>
      <c r="C12925" s="389">
        <v>0.52042036812400005</v>
      </c>
      <c r="D12925" s="389" t="s">
        <v>673</v>
      </c>
      <c r="E12925" s="389" t="s">
        <v>652</v>
      </c>
      <c r="F12925" s="389" t="s">
        <v>651</v>
      </c>
      <c r="G12925" s="389" t="s">
        <v>649</v>
      </c>
    </row>
    <row r="12926" spans="1:7">
      <c r="A12926" s="389" t="s">
        <v>514</v>
      </c>
      <c r="B12926" s="389" t="s">
        <v>517</v>
      </c>
      <c r="C12926" s="389">
        <v>1.4420213103299999</v>
      </c>
      <c r="D12926" s="389" t="s">
        <v>673</v>
      </c>
      <c r="E12926" s="389" t="s">
        <v>652</v>
      </c>
      <c r="F12926" s="389" t="s">
        <v>651</v>
      </c>
      <c r="G12926" s="389" t="s">
        <v>649</v>
      </c>
    </row>
    <row r="12927" spans="1:7">
      <c r="A12927" s="389" t="s">
        <v>535</v>
      </c>
      <c r="B12927" s="389" t="s">
        <v>517</v>
      </c>
      <c r="C12927" s="389">
        <v>1.1774854451600001</v>
      </c>
      <c r="D12927" s="389" t="s">
        <v>673</v>
      </c>
      <c r="E12927" s="389" t="s">
        <v>652</v>
      </c>
      <c r="F12927" s="389" t="s">
        <v>651</v>
      </c>
      <c r="G12927" s="389" t="s">
        <v>649</v>
      </c>
    </row>
    <row r="12928" spans="1:7">
      <c r="A12928" s="389" t="s">
        <v>535</v>
      </c>
      <c r="B12928" s="389" t="s">
        <v>517</v>
      </c>
      <c r="C12928" s="389">
        <v>1.1774854451600001</v>
      </c>
      <c r="D12928" s="389" t="s">
        <v>673</v>
      </c>
      <c r="E12928" s="389" t="s">
        <v>652</v>
      </c>
      <c r="F12928" s="389" t="s">
        <v>651</v>
      </c>
      <c r="G12928" s="389" t="s">
        <v>649</v>
      </c>
    </row>
    <row r="12929" spans="1:7">
      <c r="A12929" s="389" t="s">
        <v>525</v>
      </c>
      <c r="B12929" s="389" t="s">
        <v>517</v>
      </c>
      <c r="C12929" s="389">
        <v>0.178761586916</v>
      </c>
      <c r="D12929" s="389" t="s">
        <v>673</v>
      </c>
      <c r="E12929" s="389" t="s">
        <v>652</v>
      </c>
      <c r="F12929" s="389" t="s">
        <v>651</v>
      </c>
      <c r="G12929" s="389" t="s">
        <v>649</v>
      </c>
    </row>
    <row r="12930" spans="1:7">
      <c r="A12930" s="389" t="s">
        <v>526</v>
      </c>
      <c r="B12930" s="389" t="s">
        <v>517</v>
      </c>
      <c r="C12930" s="389">
        <v>1.0014271397900001</v>
      </c>
      <c r="D12930" s="389" t="s">
        <v>673</v>
      </c>
      <c r="E12930" s="389" t="s">
        <v>652</v>
      </c>
      <c r="F12930" s="389" t="s">
        <v>651</v>
      </c>
      <c r="G12930" s="389" t="s">
        <v>649</v>
      </c>
    </row>
    <row r="12931" spans="1:7">
      <c r="A12931" s="389" t="s">
        <v>514</v>
      </c>
      <c r="B12931" s="389" t="s">
        <v>517</v>
      </c>
      <c r="C12931" s="389">
        <v>0.55371275986799995</v>
      </c>
      <c r="D12931" s="389" t="s">
        <v>673</v>
      </c>
      <c r="E12931" s="389" t="s">
        <v>652</v>
      </c>
      <c r="F12931" s="389" t="s">
        <v>651</v>
      </c>
      <c r="G12931" s="389" t="s">
        <v>649</v>
      </c>
    </row>
    <row r="12932" spans="1:7">
      <c r="A12932" s="389" t="s">
        <v>562</v>
      </c>
      <c r="B12932" s="389" t="s">
        <v>517</v>
      </c>
      <c r="C12932" s="389">
        <v>1.9797324684099999</v>
      </c>
      <c r="D12932" s="389" t="s">
        <v>673</v>
      </c>
      <c r="E12932" s="389" t="s">
        <v>652</v>
      </c>
      <c r="F12932" s="389" t="s">
        <v>651</v>
      </c>
      <c r="G12932" s="389" t="s">
        <v>649</v>
      </c>
    </row>
    <row r="12933" spans="1:7">
      <c r="A12933" s="389" t="s">
        <v>525</v>
      </c>
      <c r="B12933" s="389" t="s">
        <v>517</v>
      </c>
      <c r="C12933" s="389">
        <v>0.93334486248699999</v>
      </c>
      <c r="D12933" s="389" t="s">
        <v>673</v>
      </c>
      <c r="E12933" s="389" t="s">
        <v>652</v>
      </c>
      <c r="F12933" s="389" t="s">
        <v>651</v>
      </c>
      <c r="G12933" s="389" t="s">
        <v>649</v>
      </c>
    </row>
    <row r="12934" spans="1:7">
      <c r="A12934" s="389" t="s">
        <v>568</v>
      </c>
      <c r="B12934" s="389" t="s">
        <v>517</v>
      </c>
      <c r="C12934" s="389">
        <v>0.93334486248699999</v>
      </c>
      <c r="D12934" s="389" t="s">
        <v>673</v>
      </c>
      <c r="E12934" s="389" t="s">
        <v>652</v>
      </c>
      <c r="F12934" s="389" t="s">
        <v>651</v>
      </c>
      <c r="G12934" s="389" t="s">
        <v>649</v>
      </c>
    </row>
    <row r="12935" spans="1:7">
      <c r="A12935" s="389" t="s">
        <v>514</v>
      </c>
      <c r="B12935" s="389" t="s">
        <v>517</v>
      </c>
      <c r="C12935" s="389">
        <v>1.8707907449100001</v>
      </c>
      <c r="D12935" s="389" t="s">
        <v>673</v>
      </c>
      <c r="E12935" s="389" t="s">
        <v>652</v>
      </c>
      <c r="F12935" s="389" t="s">
        <v>651</v>
      </c>
      <c r="G12935" s="389" t="s">
        <v>649</v>
      </c>
    </row>
    <row r="12936" spans="1:7">
      <c r="A12936" s="389" t="s">
        <v>544</v>
      </c>
      <c r="B12936" s="389" t="s">
        <v>517</v>
      </c>
      <c r="C12936" s="389">
        <v>1.5789572667</v>
      </c>
      <c r="D12936" s="389" t="s">
        <v>673</v>
      </c>
      <c r="E12936" s="389" t="s">
        <v>652</v>
      </c>
      <c r="F12936" s="389" t="s">
        <v>651</v>
      </c>
      <c r="G12936" s="389" t="s">
        <v>649</v>
      </c>
    </row>
    <row r="12937" spans="1:7">
      <c r="B12937" s="389" t="s">
        <v>517</v>
      </c>
      <c r="C12937" s="389">
        <v>1.5350268548899999</v>
      </c>
      <c r="D12937" s="389" t="s">
        <v>673</v>
      </c>
      <c r="E12937" s="389" t="s">
        <v>652</v>
      </c>
      <c r="F12937" s="389" t="s">
        <v>651</v>
      </c>
      <c r="G12937" s="389" t="s">
        <v>649</v>
      </c>
    </row>
    <row r="12938" spans="1:7">
      <c r="A12938" s="389" t="s">
        <v>526</v>
      </c>
      <c r="B12938" s="389" t="s">
        <v>517</v>
      </c>
      <c r="C12938" s="389">
        <v>1.3611272858500001</v>
      </c>
      <c r="D12938" s="389" t="s">
        <v>673</v>
      </c>
      <c r="E12938" s="389" t="s">
        <v>652</v>
      </c>
      <c r="F12938" s="389" t="s">
        <v>651</v>
      </c>
      <c r="G12938" s="389" t="s">
        <v>649</v>
      </c>
    </row>
    <row r="12939" spans="1:7">
      <c r="A12939" s="389" t="s">
        <v>556</v>
      </c>
      <c r="B12939" s="389" t="s">
        <v>517</v>
      </c>
      <c r="C12939" s="389">
        <v>1.45497926803</v>
      </c>
      <c r="D12939" s="389" t="s">
        <v>673</v>
      </c>
      <c r="E12939" s="389" t="s">
        <v>652</v>
      </c>
      <c r="F12939" s="389" t="s">
        <v>651</v>
      </c>
      <c r="G12939" s="389" t="s">
        <v>649</v>
      </c>
    </row>
    <row r="12940" spans="1:7">
      <c r="A12940" s="389" t="s">
        <v>525</v>
      </c>
      <c r="B12940" s="389" t="s">
        <v>517</v>
      </c>
      <c r="C12940" s="389">
        <v>1.62814986005</v>
      </c>
      <c r="D12940" s="389" t="s">
        <v>673</v>
      </c>
      <c r="E12940" s="389" t="s">
        <v>652</v>
      </c>
      <c r="F12940" s="389" t="s">
        <v>651</v>
      </c>
      <c r="G12940" s="389" t="s">
        <v>649</v>
      </c>
    </row>
    <row r="12941" spans="1:7">
      <c r="A12941" s="389" t="s">
        <v>525</v>
      </c>
      <c r="B12941" s="389" t="s">
        <v>517</v>
      </c>
      <c r="C12941" s="389">
        <v>1.62814986005</v>
      </c>
      <c r="D12941" s="389" t="s">
        <v>673</v>
      </c>
      <c r="E12941" s="389" t="s">
        <v>652</v>
      </c>
      <c r="F12941" s="389" t="s">
        <v>651</v>
      </c>
      <c r="G12941" s="389" t="s">
        <v>649</v>
      </c>
    </row>
    <row r="12942" spans="1:7">
      <c r="A12942" s="389" t="s">
        <v>535</v>
      </c>
      <c r="B12942" s="389" t="s">
        <v>517</v>
      </c>
      <c r="C12942" s="389">
        <v>0.54774368557099995</v>
      </c>
      <c r="D12942" s="389" t="s">
        <v>673</v>
      </c>
      <c r="E12942" s="389" t="s">
        <v>652</v>
      </c>
      <c r="F12942" s="389" t="s">
        <v>651</v>
      </c>
      <c r="G12942" s="389" t="s">
        <v>649</v>
      </c>
    </row>
    <row r="12943" spans="1:7">
      <c r="A12943" s="389" t="s">
        <v>566</v>
      </c>
      <c r="B12943" s="389" t="s">
        <v>517</v>
      </c>
      <c r="C12943" s="389">
        <v>4.8452714628300004</v>
      </c>
      <c r="D12943" s="389" t="s">
        <v>673</v>
      </c>
      <c r="E12943" s="389" t="s">
        <v>652</v>
      </c>
      <c r="F12943" s="389" t="s">
        <v>651</v>
      </c>
      <c r="G12943" s="389" t="s">
        <v>649</v>
      </c>
    </row>
    <row r="12944" spans="1:7">
      <c r="A12944" s="389" t="s">
        <v>566</v>
      </c>
      <c r="B12944" s="389" t="s">
        <v>517</v>
      </c>
      <c r="C12944" s="389">
        <v>4.8452714628300004</v>
      </c>
      <c r="D12944" s="389" t="s">
        <v>673</v>
      </c>
      <c r="E12944" s="389" t="s">
        <v>652</v>
      </c>
      <c r="F12944" s="389" t="s">
        <v>651</v>
      </c>
      <c r="G12944" s="389" t="s">
        <v>649</v>
      </c>
    </row>
    <row r="12945" spans="1:7">
      <c r="A12945" s="389" t="s">
        <v>553</v>
      </c>
      <c r="B12945" s="389" t="s">
        <v>517</v>
      </c>
      <c r="C12945" s="389">
        <v>1.1261455677100001</v>
      </c>
      <c r="D12945" s="389" t="s">
        <v>673</v>
      </c>
      <c r="E12945" s="389" t="s">
        <v>652</v>
      </c>
      <c r="F12945" s="389" t="s">
        <v>651</v>
      </c>
      <c r="G12945" s="389" t="s">
        <v>649</v>
      </c>
    </row>
    <row r="12946" spans="1:7">
      <c r="A12946" s="389" t="s">
        <v>543</v>
      </c>
      <c r="B12946" s="389" t="s">
        <v>517</v>
      </c>
      <c r="C12946" s="389">
        <v>0.22347026041599999</v>
      </c>
      <c r="D12946" s="389" t="s">
        <v>673</v>
      </c>
      <c r="E12946" s="389" t="s">
        <v>652</v>
      </c>
      <c r="F12946" s="389" t="s">
        <v>651</v>
      </c>
      <c r="G12946" s="389" t="s">
        <v>649</v>
      </c>
    </row>
    <row r="12947" spans="1:7">
      <c r="A12947" s="389" t="s">
        <v>562</v>
      </c>
      <c r="B12947" s="389" t="s">
        <v>517</v>
      </c>
      <c r="C12947" s="389">
        <v>1.6523692221999999</v>
      </c>
      <c r="D12947" s="389" t="s">
        <v>673</v>
      </c>
      <c r="E12947" s="389" t="s">
        <v>652</v>
      </c>
      <c r="F12947" s="389" t="s">
        <v>651</v>
      </c>
      <c r="G12947" s="389" t="s">
        <v>649</v>
      </c>
    </row>
    <row r="12948" spans="1:7">
      <c r="A12948" s="389" t="s">
        <v>562</v>
      </c>
      <c r="B12948" s="389" t="s">
        <v>517</v>
      </c>
      <c r="C12948" s="389">
        <v>1.3589976564799999</v>
      </c>
      <c r="D12948" s="389" t="s">
        <v>673</v>
      </c>
      <c r="E12948" s="389" t="s">
        <v>652</v>
      </c>
      <c r="F12948" s="389" t="s">
        <v>651</v>
      </c>
      <c r="G12948" s="389" t="s">
        <v>649</v>
      </c>
    </row>
    <row r="12949" spans="1:7">
      <c r="A12949" s="389" t="s">
        <v>542</v>
      </c>
      <c r="B12949" s="389" t="s">
        <v>517</v>
      </c>
      <c r="C12949" s="389">
        <v>1.29117712585</v>
      </c>
      <c r="D12949" s="389" t="s">
        <v>673</v>
      </c>
      <c r="E12949" s="389" t="s">
        <v>652</v>
      </c>
      <c r="F12949" s="389" t="s">
        <v>651</v>
      </c>
      <c r="G12949" s="389" t="s">
        <v>649</v>
      </c>
    </row>
    <row r="12950" spans="1:7">
      <c r="A12950" s="389" t="s">
        <v>562</v>
      </c>
      <c r="B12950" s="389" t="s">
        <v>517</v>
      </c>
      <c r="C12950" s="389">
        <v>1.9367507695999999</v>
      </c>
      <c r="D12950" s="389" t="s">
        <v>673</v>
      </c>
      <c r="E12950" s="389" t="s">
        <v>652</v>
      </c>
      <c r="F12950" s="389" t="s">
        <v>651</v>
      </c>
      <c r="G12950" s="389" t="s">
        <v>649</v>
      </c>
    </row>
    <row r="12951" spans="1:7">
      <c r="A12951" s="389" t="s">
        <v>535</v>
      </c>
      <c r="B12951" s="389" t="s">
        <v>517</v>
      </c>
      <c r="C12951" s="389">
        <v>0.76903626568200001</v>
      </c>
      <c r="D12951" s="389" t="s">
        <v>673</v>
      </c>
      <c r="E12951" s="389" t="s">
        <v>652</v>
      </c>
      <c r="F12951" s="389" t="s">
        <v>651</v>
      </c>
      <c r="G12951" s="389" t="s">
        <v>649</v>
      </c>
    </row>
    <row r="12952" spans="1:7">
      <c r="A12952" s="389" t="s">
        <v>544</v>
      </c>
      <c r="B12952" s="389" t="s">
        <v>517</v>
      </c>
      <c r="C12952" s="389">
        <v>1.2717366432199999</v>
      </c>
      <c r="D12952" s="389" t="s">
        <v>673</v>
      </c>
      <c r="E12952" s="389" t="s">
        <v>652</v>
      </c>
      <c r="F12952" s="389" t="s">
        <v>651</v>
      </c>
      <c r="G12952" s="389" t="s">
        <v>649</v>
      </c>
    </row>
    <row r="12953" spans="1:7">
      <c r="A12953" s="389" t="s">
        <v>562</v>
      </c>
      <c r="B12953" s="389" t="s">
        <v>517</v>
      </c>
      <c r="C12953" s="389">
        <v>1.1320614576800001</v>
      </c>
      <c r="D12953" s="389" t="s">
        <v>673</v>
      </c>
      <c r="E12953" s="389" t="s">
        <v>652</v>
      </c>
      <c r="F12953" s="389" t="s">
        <v>651</v>
      </c>
      <c r="G12953" s="389" t="s">
        <v>649</v>
      </c>
    </row>
    <row r="12954" spans="1:7">
      <c r="A12954" s="389" t="s">
        <v>525</v>
      </c>
      <c r="B12954" s="389" t="s">
        <v>517</v>
      </c>
      <c r="C12954" s="389">
        <v>0.92058961719099996</v>
      </c>
      <c r="D12954" s="389" t="s">
        <v>673</v>
      </c>
      <c r="E12954" s="389" t="s">
        <v>652</v>
      </c>
      <c r="F12954" s="389" t="s">
        <v>651</v>
      </c>
      <c r="G12954" s="389" t="s">
        <v>649</v>
      </c>
    </row>
    <row r="12955" spans="1:7">
      <c r="A12955" s="389" t="s">
        <v>514</v>
      </c>
      <c r="B12955" s="389" t="s">
        <v>517</v>
      </c>
      <c r="C12955" s="389">
        <v>0.81713006975900004</v>
      </c>
      <c r="D12955" s="389" t="s">
        <v>673</v>
      </c>
      <c r="E12955" s="389" t="s">
        <v>652</v>
      </c>
      <c r="F12955" s="389" t="s">
        <v>651</v>
      </c>
      <c r="G12955" s="389" t="s">
        <v>649</v>
      </c>
    </row>
    <row r="12956" spans="1:7">
      <c r="A12956" s="389" t="s">
        <v>514</v>
      </c>
      <c r="B12956" s="389" t="s">
        <v>517</v>
      </c>
      <c r="C12956" s="389">
        <v>0.61810170253200003</v>
      </c>
      <c r="D12956" s="389" t="s">
        <v>673</v>
      </c>
      <c r="E12956" s="389" t="s">
        <v>652</v>
      </c>
      <c r="F12956" s="389" t="s">
        <v>651</v>
      </c>
      <c r="G12956" s="389" t="s">
        <v>649</v>
      </c>
    </row>
    <row r="12957" spans="1:7">
      <c r="A12957" s="389" t="s">
        <v>514</v>
      </c>
      <c r="B12957" s="389" t="s">
        <v>517</v>
      </c>
      <c r="C12957" s="389">
        <v>0.61810170253200003</v>
      </c>
      <c r="D12957" s="389" t="s">
        <v>673</v>
      </c>
      <c r="E12957" s="389" t="s">
        <v>652</v>
      </c>
      <c r="F12957" s="389" t="s">
        <v>651</v>
      </c>
      <c r="G12957" s="389" t="s">
        <v>649</v>
      </c>
    </row>
    <row r="12958" spans="1:7">
      <c r="A12958" s="389" t="s">
        <v>576</v>
      </c>
      <c r="B12958" s="389" t="s">
        <v>517</v>
      </c>
      <c r="C12958" s="389">
        <v>0.85997947350699999</v>
      </c>
      <c r="D12958" s="389" t="s">
        <v>673</v>
      </c>
      <c r="E12958" s="389" t="s">
        <v>652</v>
      </c>
      <c r="F12958" s="389" t="s">
        <v>651</v>
      </c>
      <c r="G12958" s="389" t="s">
        <v>649</v>
      </c>
    </row>
    <row r="12959" spans="1:7">
      <c r="A12959" s="389" t="s">
        <v>578</v>
      </c>
      <c r="B12959" s="389" t="s">
        <v>517</v>
      </c>
      <c r="C12959" s="389">
        <v>0.85997947350699999</v>
      </c>
      <c r="D12959" s="389" t="s">
        <v>673</v>
      </c>
      <c r="E12959" s="389" t="s">
        <v>652</v>
      </c>
      <c r="F12959" s="389" t="s">
        <v>651</v>
      </c>
      <c r="G12959" s="389" t="s">
        <v>649</v>
      </c>
    </row>
    <row r="12960" spans="1:7">
      <c r="A12960" s="389" t="s">
        <v>562</v>
      </c>
      <c r="B12960" s="389" t="s">
        <v>517</v>
      </c>
      <c r="C12960" s="389">
        <v>0.78118531595499996</v>
      </c>
      <c r="D12960" s="389" t="s">
        <v>673</v>
      </c>
      <c r="E12960" s="389" t="s">
        <v>652</v>
      </c>
      <c r="F12960" s="389" t="s">
        <v>651</v>
      </c>
      <c r="G12960" s="389" t="s">
        <v>649</v>
      </c>
    </row>
    <row r="12961" spans="1:7">
      <c r="A12961" s="389" t="s">
        <v>576</v>
      </c>
      <c r="B12961" s="389" t="s">
        <v>517</v>
      </c>
      <c r="C12961" s="389">
        <v>1.69975106413</v>
      </c>
      <c r="D12961" s="389" t="s">
        <v>673</v>
      </c>
      <c r="E12961" s="389" t="s">
        <v>652</v>
      </c>
      <c r="F12961" s="389" t="s">
        <v>651</v>
      </c>
      <c r="G12961" s="389" t="s">
        <v>649</v>
      </c>
    </row>
    <row r="12962" spans="1:7">
      <c r="A12962" s="389" t="s">
        <v>578</v>
      </c>
      <c r="B12962" s="389" t="s">
        <v>517</v>
      </c>
      <c r="C12962" s="389">
        <v>1.69975106413</v>
      </c>
      <c r="D12962" s="389" t="s">
        <v>673</v>
      </c>
      <c r="E12962" s="389" t="s">
        <v>652</v>
      </c>
      <c r="F12962" s="389" t="s">
        <v>651</v>
      </c>
      <c r="G12962" s="389" t="s">
        <v>649</v>
      </c>
    </row>
    <row r="12963" spans="1:7">
      <c r="A12963" s="389" t="s">
        <v>578</v>
      </c>
      <c r="B12963" s="389" t="s">
        <v>517</v>
      </c>
      <c r="C12963" s="389">
        <v>1.69975106413</v>
      </c>
      <c r="D12963" s="389" t="s">
        <v>673</v>
      </c>
      <c r="E12963" s="389" t="s">
        <v>652</v>
      </c>
      <c r="F12963" s="389" t="s">
        <v>651</v>
      </c>
      <c r="G12963" s="389" t="s">
        <v>649</v>
      </c>
    </row>
    <row r="12964" spans="1:7">
      <c r="A12964" s="389" t="s">
        <v>525</v>
      </c>
      <c r="B12964" s="389" t="s">
        <v>517</v>
      </c>
      <c r="C12964" s="389">
        <v>0.57075141367299997</v>
      </c>
      <c r="D12964" s="389" t="s">
        <v>673</v>
      </c>
      <c r="E12964" s="389" t="s">
        <v>652</v>
      </c>
      <c r="F12964" s="389" t="s">
        <v>651</v>
      </c>
      <c r="G12964" s="389" t="s">
        <v>649</v>
      </c>
    </row>
    <row r="12965" spans="1:7">
      <c r="A12965" s="389" t="s">
        <v>568</v>
      </c>
      <c r="B12965" s="389" t="s">
        <v>517</v>
      </c>
      <c r="C12965" s="389">
        <v>0.57075141367299997</v>
      </c>
      <c r="D12965" s="389" t="s">
        <v>673</v>
      </c>
      <c r="E12965" s="389" t="s">
        <v>652</v>
      </c>
      <c r="F12965" s="389" t="s">
        <v>651</v>
      </c>
      <c r="G12965" s="389" t="s">
        <v>649</v>
      </c>
    </row>
    <row r="12966" spans="1:7">
      <c r="A12966" s="389" t="s">
        <v>525</v>
      </c>
      <c r="B12966" s="389" t="s">
        <v>517</v>
      </c>
      <c r="C12966" s="389">
        <v>0.652027659142</v>
      </c>
      <c r="D12966" s="389" t="s">
        <v>673</v>
      </c>
      <c r="E12966" s="389" t="s">
        <v>652</v>
      </c>
      <c r="F12966" s="389" t="s">
        <v>651</v>
      </c>
      <c r="G12966" s="389" t="s">
        <v>649</v>
      </c>
    </row>
    <row r="12967" spans="1:7">
      <c r="A12967" s="389" t="s">
        <v>568</v>
      </c>
      <c r="B12967" s="389" t="s">
        <v>517</v>
      </c>
      <c r="C12967" s="389">
        <v>0.652027659142</v>
      </c>
      <c r="D12967" s="389" t="s">
        <v>673</v>
      </c>
      <c r="E12967" s="389" t="s">
        <v>652</v>
      </c>
      <c r="F12967" s="389" t="s">
        <v>651</v>
      </c>
      <c r="G12967" s="389" t="s">
        <v>649</v>
      </c>
    </row>
    <row r="12968" spans="1:7">
      <c r="A12968" s="389" t="s">
        <v>543</v>
      </c>
      <c r="B12968" s="389" t="s">
        <v>517</v>
      </c>
      <c r="C12968" s="389">
        <v>0.73935764430399997</v>
      </c>
      <c r="D12968" s="389" t="s">
        <v>673</v>
      </c>
      <c r="E12968" s="389" t="s">
        <v>652</v>
      </c>
      <c r="F12968" s="389" t="s">
        <v>651</v>
      </c>
      <c r="G12968" s="389" t="s">
        <v>649</v>
      </c>
    </row>
    <row r="12969" spans="1:7">
      <c r="A12969" s="389" t="s">
        <v>544</v>
      </c>
      <c r="B12969" s="389" t="s">
        <v>517</v>
      </c>
      <c r="C12969" s="389">
        <v>0.49070114151599997</v>
      </c>
      <c r="D12969" s="389" t="s">
        <v>673</v>
      </c>
      <c r="E12969" s="389" t="s">
        <v>652</v>
      </c>
      <c r="F12969" s="389" t="s">
        <v>651</v>
      </c>
      <c r="G12969" s="389" t="s">
        <v>649</v>
      </c>
    </row>
    <row r="12970" spans="1:7">
      <c r="A12970" s="389" t="s">
        <v>544</v>
      </c>
      <c r="B12970" s="389" t="s">
        <v>517</v>
      </c>
      <c r="C12970" s="389">
        <v>0.49070114151599997</v>
      </c>
      <c r="D12970" s="389" t="s">
        <v>673</v>
      </c>
      <c r="E12970" s="389" t="s">
        <v>652</v>
      </c>
      <c r="F12970" s="389" t="s">
        <v>651</v>
      </c>
      <c r="G12970" s="389" t="s">
        <v>649</v>
      </c>
    </row>
    <row r="12971" spans="1:7">
      <c r="A12971" s="389" t="s">
        <v>535</v>
      </c>
      <c r="B12971" s="389" t="s">
        <v>517</v>
      </c>
      <c r="C12971" s="389">
        <v>2.03078989704</v>
      </c>
      <c r="D12971" s="389" t="s">
        <v>673</v>
      </c>
      <c r="E12971" s="389" t="s">
        <v>652</v>
      </c>
      <c r="F12971" s="389" t="s">
        <v>651</v>
      </c>
      <c r="G12971" s="389" t="s">
        <v>649</v>
      </c>
    </row>
    <row r="12972" spans="1:7">
      <c r="A12972" s="389" t="s">
        <v>514</v>
      </c>
      <c r="B12972" s="389" t="s">
        <v>517</v>
      </c>
      <c r="C12972" s="389">
        <v>0.67334465533200005</v>
      </c>
      <c r="D12972" s="389" t="s">
        <v>673</v>
      </c>
      <c r="E12972" s="389" t="s">
        <v>652</v>
      </c>
      <c r="F12972" s="389" t="s">
        <v>651</v>
      </c>
      <c r="G12972" s="389" t="s">
        <v>649</v>
      </c>
    </row>
    <row r="12973" spans="1:7">
      <c r="A12973" s="389" t="s">
        <v>514</v>
      </c>
      <c r="B12973" s="389" t="s">
        <v>517</v>
      </c>
      <c r="C12973" s="389">
        <v>0.96104001823200003</v>
      </c>
      <c r="D12973" s="389" t="s">
        <v>673</v>
      </c>
      <c r="E12973" s="389" t="s">
        <v>652</v>
      </c>
      <c r="F12973" s="389" t="s">
        <v>651</v>
      </c>
      <c r="G12973" s="389" t="s">
        <v>649</v>
      </c>
    </row>
    <row r="12974" spans="1:7">
      <c r="A12974" s="389" t="s">
        <v>544</v>
      </c>
      <c r="B12974" s="389" t="s">
        <v>517</v>
      </c>
      <c r="C12974" s="389">
        <v>1.2934968517000001</v>
      </c>
      <c r="D12974" s="389" t="s">
        <v>673</v>
      </c>
      <c r="E12974" s="389" t="s">
        <v>652</v>
      </c>
      <c r="F12974" s="389" t="s">
        <v>651</v>
      </c>
      <c r="G12974" s="389" t="s">
        <v>649</v>
      </c>
    </row>
    <row r="12975" spans="1:7">
      <c r="A12975" s="389" t="s">
        <v>525</v>
      </c>
      <c r="B12975" s="389" t="s">
        <v>517</v>
      </c>
      <c r="C12975" s="389">
        <v>0.82866885278199998</v>
      </c>
      <c r="D12975" s="389" t="s">
        <v>673</v>
      </c>
      <c r="E12975" s="389" t="s">
        <v>652</v>
      </c>
      <c r="F12975" s="389" t="s">
        <v>651</v>
      </c>
      <c r="G12975" s="389" t="s">
        <v>649</v>
      </c>
    </row>
    <row r="12976" spans="1:7">
      <c r="A12976" s="389" t="s">
        <v>568</v>
      </c>
      <c r="B12976" s="389" t="s">
        <v>517</v>
      </c>
      <c r="C12976" s="389">
        <v>0.82866885278199998</v>
      </c>
      <c r="D12976" s="389" t="s">
        <v>673</v>
      </c>
      <c r="E12976" s="389" t="s">
        <v>652</v>
      </c>
      <c r="F12976" s="389" t="s">
        <v>651</v>
      </c>
      <c r="G12976" s="389" t="s">
        <v>649</v>
      </c>
    </row>
    <row r="12977" spans="1:7">
      <c r="A12977" s="389" t="s">
        <v>578</v>
      </c>
      <c r="B12977" s="389" t="s">
        <v>517</v>
      </c>
      <c r="C12977" s="389">
        <v>0.41288125400100001</v>
      </c>
      <c r="D12977" s="389" t="s">
        <v>673</v>
      </c>
      <c r="E12977" s="389" t="s">
        <v>652</v>
      </c>
      <c r="F12977" s="389" t="s">
        <v>651</v>
      </c>
      <c r="G12977" s="389" t="s">
        <v>649</v>
      </c>
    </row>
    <row r="12978" spans="1:7">
      <c r="A12978" s="389" t="s">
        <v>525</v>
      </c>
      <c r="B12978" s="389" t="s">
        <v>517</v>
      </c>
      <c r="C12978" s="389">
        <v>3.0838310934000002</v>
      </c>
      <c r="D12978" s="389" t="s">
        <v>673</v>
      </c>
      <c r="E12978" s="389" t="s">
        <v>652</v>
      </c>
      <c r="F12978" s="389" t="s">
        <v>651</v>
      </c>
      <c r="G12978" s="389" t="s">
        <v>649</v>
      </c>
    </row>
    <row r="12979" spans="1:7">
      <c r="A12979" s="389" t="s">
        <v>545</v>
      </c>
      <c r="B12979" s="389" t="s">
        <v>517</v>
      </c>
      <c r="C12979" s="389">
        <v>3.0838310934000002</v>
      </c>
      <c r="D12979" s="389" t="s">
        <v>673</v>
      </c>
      <c r="E12979" s="389" t="s">
        <v>652</v>
      </c>
      <c r="F12979" s="389" t="s">
        <v>651</v>
      </c>
      <c r="G12979" s="389" t="s">
        <v>649</v>
      </c>
    </row>
    <row r="12980" spans="1:7">
      <c r="A12980" s="389" t="s">
        <v>525</v>
      </c>
      <c r="B12980" s="389" t="s">
        <v>517</v>
      </c>
      <c r="C12980" s="389">
        <v>0.70918539385500001</v>
      </c>
      <c r="D12980" s="389" t="s">
        <v>673</v>
      </c>
      <c r="E12980" s="389" t="s">
        <v>652</v>
      </c>
      <c r="F12980" s="389" t="s">
        <v>651</v>
      </c>
      <c r="G12980" s="389" t="s">
        <v>649</v>
      </c>
    </row>
    <row r="12981" spans="1:7">
      <c r="A12981" s="389" t="s">
        <v>525</v>
      </c>
      <c r="B12981" s="389" t="s">
        <v>517</v>
      </c>
      <c r="C12981" s="389">
        <v>2.4708027935099999</v>
      </c>
      <c r="D12981" s="389" t="s">
        <v>673</v>
      </c>
      <c r="E12981" s="389" t="s">
        <v>652</v>
      </c>
      <c r="F12981" s="389" t="s">
        <v>651</v>
      </c>
      <c r="G12981" s="389" t="s">
        <v>649</v>
      </c>
    </row>
    <row r="12982" spans="1:7">
      <c r="A12982" s="389" t="s">
        <v>568</v>
      </c>
      <c r="B12982" s="389" t="s">
        <v>517</v>
      </c>
      <c r="C12982" s="389">
        <v>2.4708027935099999</v>
      </c>
      <c r="D12982" s="389" t="s">
        <v>673</v>
      </c>
      <c r="E12982" s="389" t="s">
        <v>652</v>
      </c>
      <c r="F12982" s="389" t="s">
        <v>651</v>
      </c>
      <c r="G12982" s="389" t="s">
        <v>649</v>
      </c>
    </row>
    <row r="12983" spans="1:7">
      <c r="A12983" s="389" t="s">
        <v>550</v>
      </c>
      <c r="B12983" s="389" t="s">
        <v>517</v>
      </c>
      <c r="C12983" s="389">
        <v>8.9752144831800003</v>
      </c>
      <c r="D12983" s="389" t="s">
        <v>673</v>
      </c>
      <c r="E12983" s="389" t="s">
        <v>652</v>
      </c>
      <c r="F12983" s="389" t="s">
        <v>651</v>
      </c>
      <c r="G12983" s="389" t="s">
        <v>649</v>
      </c>
    </row>
    <row r="12984" spans="1:7">
      <c r="A12984" s="389" t="s">
        <v>525</v>
      </c>
      <c r="B12984" s="389" t="s">
        <v>517</v>
      </c>
      <c r="C12984" s="389">
        <v>0.283089111713</v>
      </c>
      <c r="D12984" s="389" t="s">
        <v>673</v>
      </c>
      <c r="E12984" s="389" t="s">
        <v>652</v>
      </c>
      <c r="F12984" s="389" t="s">
        <v>651</v>
      </c>
      <c r="G12984" s="389" t="s">
        <v>649</v>
      </c>
    </row>
    <row r="12985" spans="1:7">
      <c r="A12985" s="389" t="s">
        <v>525</v>
      </c>
      <c r="B12985" s="389" t="s">
        <v>517</v>
      </c>
      <c r="C12985" s="389">
        <v>1.3333822577200001</v>
      </c>
      <c r="D12985" s="389" t="s">
        <v>673</v>
      </c>
      <c r="E12985" s="389" t="s">
        <v>652</v>
      </c>
      <c r="F12985" s="389" t="s">
        <v>651</v>
      </c>
      <c r="G12985" s="389" t="s">
        <v>649</v>
      </c>
    </row>
    <row r="12986" spans="1:7">
      <c r="A12986" s="389" t="s">
        <v>568</v>
      </c>
      <c r="B12986" s="389" t="s">
        <v>517</v>
      </c>
      <c r="C12986" s="389">
        <v>1.3333822577200001</v>
      </c>
      <c r="D12986" s="389" t="s">
        <v>673</v>
      </c>
      <c r="E12986" s="389" t="s">
        <v>652</v>
      </c>
      <c r="F12986" s="389" t="s">
        <v>651</v>
      </c>
      <c r="G12986" s="389" t="s">
        <v>649</v>
      </c>
    </row>
    <row r="12987" spans="1:7">
      <c r="A12987" s="389" t="s">
        <v>526</v>
      </c>
      <c r="B12987" s="389" t="s">
        <v>517</v>
      </c>
      <c r="C12987" s="389">
        <v>0.873326339678</v>
      </c>
      <c r="D12987" s="389" t="s">
        <v>673</v>
      </c>
      <c r="E12987" s="389" t="s">
        <v>652</v>
      </c>
      <c r="F12987" s="389" t="s">
        <v>651</v>
      </c>
      <c r="G12987" s="389" t="s">
        <v>649</v>
      </c>
    </row>
    <row r="12988" spans="1:7">
      <c r="A12988" s="389" t="s">
        <v>526</v>
      </c>
      <c r="B12988" s="389" t="s">
        <v>517</v>
      </c>
      <c r="C12988" s="389">
        <v>1.9836392435300001</v>
      </c>
      <c r="D12988" s="389" t="s">
        <v>673</v>
      </c>
      <c r="E12988" s="389" t="s">
        <v>652</v>
      </c>
      <c r="F12988" s="389" t="s">
        <v>651</v>
      </c>
      <c r="G12988" s="389" t="s">
        <v>649</v>
      </c>
    </row>
    <row r="12989" spans="1:7">
      <c r="A12989" s="389" t="s">
        <v>525</v>
      </c>
      <c r="B12989" s="389" t="s">
        <v>517</v>
      </c>
      <c r="C12989" s="389">
        <v>2.4079520734800002</v>
      </c>
      <c r="D12989" s="389" t="s">
        <v>673</v>
      </c>
      <c r="E12989" s="389" t="s">
        <v>652</v>
      </c>
      <c r="F12989" s="389" t="s">
        <v>651</v>
      </c>
      <c r="G12989" s="389" t="s">
        <v>649</v>
      </c>
    </row>
    <row r="12990" spans="1:7">
      <c r="A12990" s="389" t="s">
        <v>544</v>
      </c>
      <c r="B12990" s="389" t="s">
        <v>517</v>
      </c>
      <c r="C12990" s="389">
        <v>0.45143194559200001</v>
      </c>
      <c r="D12990" s="389" t="s">
        <v>673</v>
      </c>
      <c r="E12990" s="389" t="s">
        <v>652</v>
      </c>
      <c r="F12990" s="389" t="s">
        <v>651</v>
      </c>
      <c r="G12990" s="389" t="s">
        <v>649</v>
      </c>
    </row>
    <row r="12991" spans="1:7">
      <c r="A12991" s="389" t="s">
        <v>576</v>
      </c>
      <c r="B12991" s="389" t="s">
        <v>517</v>
      </c>
      <c r="C12991" s="389">
        <v>0.51320266771900003</v>
      </c>
      <c r="D12991" s="389" t="s">
        <v>673</v>
      </c>
      <c r="E12991" s="389" t="s">
        <v>652</v>
      </c>
      <c r="F12991" s="389" t="s">
        <v>651</v>
      </c>
      <c r="G12991" s="389" t="s">
        <v>649</v>
      </c>
    </row>
    <row r="12992" spans="1:7">
      <c r="A12992" s="389" t="s">
        <v>578</v>
      </c>
      <c r="B12992" s="389" t="s">
        <v>517</v>
      </c>
      <c r="C12992" s="389">
        <v>0.51320266771900003</v>
      </c>
      <c r="D12992" s="389" t="s">
        <v>673</v>
      </c>
      <c r="E12992" s="389" t="s">
        <v>652</v>
      </c>
      <c r="F12992" s="389" t="s">
        <v>651</v>
      </c>
      <c r="G12992" s="389" t="s">
        <v>649</v>
      </c>
    </row>
    <row r="12993" spans="1:7">
      <c r="A12993" s="389" t="s">
        <v>514</v>
      </c>
      <c r="B12993" s="389" t="s">
        <v>517</v>
      </c>
      <c r="C12993" s="389">
        <v>1.2941261533199999</v>
      </c>
      <c r="D12993" s="389" t="s">
        <v>673</v>
      </c>
      <c r="E12993" s="389" t="s">
        <v>652</v>
      </c>
      <c r="F12993" s="389" t="s">
        <v>651</v>
      </c>
      <c r="G12993" s="389" t="s">
        <v>649</v>
      </c>
    </row>
    <row r="12994" spans="1:7">
      <c r="A12994" s="389" t="s">
        <v>525</v>
      </c>
      <c r="B12994" s="389" t="s">
        <v>517</v>
      </c>
      <c r="C12994" s="389">
        <v>2.04048766368</v>
      </c>
      <c r="D12994" s="389" t="s">
        <v>673</v>
      </c>
      <c r="E12994" s="389" t="s">
        <v>652</v>
      </c>
      <c r="F12994" s="389" t="s">
        <v>651</v>
      </c>
      <c r="G12994" s="389" t="s">
        <v>649</v>
      </c>
    </row>
    <row r="12995" spans="1:7">
      <c r="A12995" s="389" t="s">
        <v>568</v>
      </c>
      <c r="B12995" s="389" t="s">
        <v>517</v>
      </c>
      <c r="C12995" s="389">
        <v>2.04048766368</v>
      </c>
      <c r="D12995" s="389" t="s">
        <v>673</v>
      </c>
      <c r="E12995" s="389" t="s">
        <v>652</v>
      </c>
      <c r="F12995" s="389" t="s">
        <v>651</v>
      </c>
      <c r="G12995" s="389" t="s">
        <v>649</v>
      </c>
    </row>
    <row r="12996" spans="1:7">
      <c r="A12996" s="389" t="s">
        <v>525</v>
      </c>
      <c r="B12996" s="389" t="s">
        <v>517</v>
      </c>
      <c r="C12996" s="389">
        <v>0.76710424482600004</v>
      </c>
      <c r="D12996" s="389" t="s">
        <v>673</v>
      </c>
      <c r="E12996" s="389" t="s">
        <v>652</v>
      </c>
      <c r="F12996" s="389" t="s">
        <v>651</v>
      </c>
      <c r="G12996" s="389" t="s">
        <v>649</v>
      </c>
    </row>
    <row r="12997" spans="1:7">
      <c r="A12997" s="389" t="s">
        <v>539</v>
      </c>
      <c r="B12997" s="389" t="s">
        <v>517</v>
      </c>
      <c r="C12997" s="389">
        <v>0.41028525570699997</v>
      </c>
      <c r="D12997" s="389" t="s">
        <v>673</v>
      </c>
      <c r="E12997" s="389" t="s">
        <v>652</v>
      </c>
      <c r="F12997" s="389" t="s">
        <v>651</v>
      </c>
      <c r="G12997" s="389" t="s">
        <v>649</v>
      </c>
    </row>
    <row r="12998" spans="1:7">
      <c r="A12998" s="389" t="s">
        <v>553</v>
      </c>
      <c r="B12998" s="389" t="s">
        <v>517</v>
      </c>
      <c r="C12998" s="389">
        <v>0.41028525570699997</v>
      </c>
      <c r="D12998" s="389" t="s">
        <v>673</v>
      </c>
      <c r="E12998" s="389" t="s">
        <v>652</v>
      </c>
      <c r="F12998" s="389" t="s">
        <v>651</v>
      </c>
      <c r="G12998" s="389" t="s">
        <v>649</v>
      </c>
    </row>
    <row r="12999" spans="1:7">
      <c r="A12999" s="389" t="s">
        <v>525</v>
      </c>
      <c r="B12999" s="389" t="s">
        <v>517</v>
      </c>
      <c r="C12999" s="389">
        <v>4.0599221063700002</v>
      </c>
      <c r="D12999" s="389" t="s">
        <v>673</v>
      </c>
      <c r="E12999" s="389" t="s">
        <v>652</v>
      </c>
      <c r="F12999" s="389" t="s">
        <v>651</v>
      </c>
      <c r="G12999" s="389" t="s">
        <v>649</v>
      </c>
    </row>
    <row r="13000" spans="1:7">
      <c r="A13000" s="389" t="s">
        <v>562</v>
      </c>
      <c r="B13000" s="389" t="s">
        <v>517</v>
      </c>
      <c r="C13000" s="389">
        <v>2.7714235203099999</v>
      </c>
      <c r="D13000" s="389" t="s">
        <v>673</v>
      </c>
      <c r="E13000" s="389" t="s">
        <v>652</v>
      </c>
      <c r="F13000" s="389" t="s">
        <v>651</v>
      </c>
      <c r="G13000" s="389" t="s">
        <v>649</v>
      </c>
    </row>
    <row r="13001" spans="1:7">
      <c r="A13001" s="389" t="s">
        <v>562</v>
      </c>
      <c r="B13001" s="389" t="s">
        <v>517</v>
      </c>
      <c r="C13001" s="389">
        <v>2.20038462649</v>
      </c>
      <c r="D13001" s="389" t="s">
        <v>673</v>
      </c>
      <c r="E13001" s="389" t="s">
        <v>652</v>
      </c>
      <c r="F13001" s="389" t="s">
        <v>651</v>
      </c>
      <c r="G13001" s="389" t="s">
        <v>649</v>
      </c>
    </row>
    <row r="13002" spans="1:7">
      <c r="A13002" s="389" t="s">
        <v>514</v>
      </c>
      <c r="B13002" s="389" t="s">
        <v>517</v>
      </c>
      <c r="C13002" s="389">
        <v>0.68945252768099996</v>
      </c>
      <c r="D13002" s="389" t="s">
        <v>673</v>
      </c>
      <c r="E13002" s="389" t="s">
        <v>652</v>
      </c>
      <c r="F13002" s="389" t="s">
        <v>651</v>
      </c>
      <c r="G13002" s="389" t="s">
        <v>649</v>
      </c>
    </row>
    <row r="13003" spans="1:7">
      <c r="A13003" s="389" t="s">
        <v>576</v>
      </c>
      <c r="B13003" s="389" t="s">
        <v>517</v>
      </c>
      <c r="C13003" s="389">
        <v>1.05709563942</v>
      </c>
      <c r="D13003" s="389" t="s">
        <v>673</v>
      </c>
      <c r="E13003" s="389" t="s">
        <v>652</v>
      </c>
      <c r="F13003" s="389" t="s">
        <v>651</v>
      </c>
      <c r="G13003" s="389" t="s">
        <v>649</v>
      </c>
    </row>
    <row r="13004" spans="1:7">
      <c r="A13004" s="389" t="s">
        <v>578</v>
      </c>
      <c r="B13004" s="389" t="s">
        <v>517</v>
      </c>
      <c r="C13004" s="389">
        <v>1.05709563942</v>
      </c>
      <c r="D13004" s="389" t="s">
        <v>673</v>
      </c>
      <c r="E13004" s="389" t="s">
        <v>652</v>
      </c>
      <c r="F13004" s="389" t="s">
        <v>651</v>
      </c>
      <c r="G13004" s="389" t="s">
        <v>649</v>
      </c>
    </row>
    <row r="13005" spans="1:7">
      <c r="A13005" s="389" t="s">
        <v>576</v>
      </c>
      <c r="B13005" s="389" t="s">
        <v>517</v>
      </c>
      <c r="C13005" s="389">
        <v>1.3226611340800001</v>
      </c>
      <c r="D13005" s="389" t="s">
        <v>673</v>
      </c>
      <c r="E13005" s="389" t="s">
        <v>652</v>
      </c>
      <c r="F13005" s="389" t="s">
        <v>651</v>
      </c>
      <c r="G13005" s="389" t="s">
        <v>649</v>
      </c>
    </row>
    <row r="13006" spans="1:7">
      <c r="A13006" s="389" t="s">
        <v>578</v>
      </c>
      <c r="B13006" s="389" t="s">
        <v>517</v>
      </c>
      <c r="C13006" s="389">
        <v>1.3226611340800001</v>
      </c>
      <c r="D13006" s="389" t="s">
        <v>673</v>
      </c>
      <c r="E13006" s="389" t="s">
        <v>652</v>
      </c>
      <c r="F13006" s="389" t="s">
        <v>651</v>
      </c>
      <c r="G13006" s="389" t="s">
        <v>649</v>
      </c>
    </row>
    <row r="13007" spans="1:7">
      <c r="A13007" s="389" t="s">
        <v>514</v>
      </c>
      <c r="B13007" s="389" t="s">
        <v>517</v>
      </c>
      <c r="C13007" s="389">
        <v>0.71451279262</v>
      </c>
      <c r="D13007" s="389" t="s">
        <v>673</v>
      </c>
      <c r="E13007" s="389" t="s">
        <v>652</v>
      </c>
      <c r="F13007" s="389" t="s">
        <v>651</v>
      </c>
      <c r="G13007" s="389" t="s">
        <v>649</v>
      </c>
    </row>
    <row r="13008" spans="1:7">
      <c r="A13008" s="389" t="s">
        <v>544</v>
      </c>
      <c r="B13008" s="389" t="s">
        <v>517</v>
      </c>
      <c r="C13008" s="389">
        <v>0.994774351833</v>
      </c>
      <c r="D13008" s="389" t="s">
        <v>673</v>
      </c>
      <c r="E13008" s="389" t="s">
        <v>652</v>
      </c>
      <c r="F13008" s="389" t="s">
        <v>651</v>
      </c>
      <c r="G13008" s="389" t="s">
        <v>649</v>
      </c>
    </row>
    <row r="13009" spans="1:7">
      <c r="A13009" s="389" t="s">
        <v>525</v>
      </c>
      <c r="B13009" s="389" t="s">
        <v>517</v>
      </c>
      <c r="C13009" s="389">
        <v>1.6366272986299999</v>
      </c>
      <c r="D13009" s="389" t="s">
        <v>673</v>
      </c>
      <c r="E13009" s="389" t="s">
        <v>652</v>
      </c>
      <c r="F13009" s="389" t="s">
        <v>651</v>
      </c>
      <c r="G13009" s="389" t="s">
        <v>649</v>
      </c>
    </row>
    <row r="13010" spans="1:7">
      <c r="A13010" s="389" t="s">
        <v>525</v>
      </c>
      <c r="B13010" s="389" t="s">
        <v>517</v>
      </c>
      <c r="C13010" s="389">
        <v>0.74400837560400002</v>
      </c>
      <c r="D13010" s="389" t="s">
        <v>673</v>
      </c>
      <c r="E13010" s="389" t="s">
        <v>652</v>
      </c>
      <c r="F13010" s="389" t="s">
        <v>651</v>
      </c>
      <c r="G13010" s="389" t="s">
        <v>649</v>
      </c>
    </row>
    <row r="13011" spans="1:7">
      <c r="A13011" s="389" t="s">
        <v>514</v>
      </c>
      <c r="B13011" s="389" t="s">
        <v>517</v>
      </c>
      <c r="C13011" s="389">
        <v>1.2014083125999999</v>
      </c>
      <c r="D13011" s="389" t="s">
        <v>673</v>
      </c>
      <c r="E13011" s="389" t="s">
        <v>652</v>
      </c>
      <c r="F13011" s="389" t="s">
        <v>651</v>
      </c>
      <c r="G13011" s="389" t="s">
        <v>649</v>
      </c>
    </row>
    <row r="13012" spans="1:7">
      <c r="A13012" s="389" t="s">
        <v>576</v>
      </c>
      <c r="B13012" s="389" t="s">
        <v>517</v>
      </c>
      <c r="C13012" s="389">
        <v>1.6010833204299999</v>
      </c>
      <c r="D13012" s="389" t="s">
        <v>673</v>
      </c>
      <c r="E13012" s="389" t="s">
        <v>652</v>
      </c>
      <c r="F13012" s="389" t="s">
        <v>651</v>
      </c>
      <c r="G13012" s="389" t="s">
        <v>649</v>
      </c>
    </row>
    <row r="13013" spans="1:7">
      <c r="A13013" s="389" t="s">
        <v>578</v>
      </c>
      <c r="B13013" s="389" t="s">
        <v>517</v>
      </c>
      <c r="C13013" s="389">
        <v>1.6010833204299999</v>
      </c>
      <c r="D13013" s="389" t="s">
        <v>673</v>
      </c>
      <c r="E13013" s="389" t="s">
        <v>652</v>
      </c>
      <c r="F13013" s="389" t="s">
        <v>651</v>
      </c>
      <c r="G13013" s="389" t="s">
        <v>649</v>
      </c>
    </row>
    <row r="13014" spans="1:7">
      <c r="A13014" s="389" t="s">
        <v>578</v>
      </c>
      <c r="B13014" s="389" t="s">
        <v>517</v>
      </c>
      <c r="C13014" s="389">
        <v>1.6010833204299999</v>
      </c>
      <c r="D13014" s="389" t="s">
        <v>673</v>
      </c>
      <c r="E13014" s="389" t="s">
        <v>652</v>
      </c>
      <c r="F13014" s="389" t="s">
        <v>651</v>
      </c>
      <c r="G13014" s="389" t="s">
        <v>649</v>
      </c>
    </row>
    <row r="13015" spans="1:7">
      <c r="A13015" s="389" t="s">
        <v>514</v>
      </c>
      <c r="B13015" s="389" t="s">
        <v>517</v>
      </c>
      <c r="C13015" s="389">
        <v>1.5982582939900001</v>
      </c>
      <c r="D13015" s="389" t="s">
        <v>673</v>
      </c>
      <c r="E13015" s="389" t="s">
        <v>652</v>
      </c>
      <c r="F13015" s="389" t="s">
        <v>651</v>
      </c>
      <c r="G13015" s="389" t="s">
        <v>649</v>
      </c>
    </row>
    <row r="13016" spans="1:7">
      <c r="A13016" s="389" t="s">
        <v>514</v>
      </c>
      <c r="B13016" s="389" t="s">
        <v>517</v>
      </c>
      <c r="C13016" s="389">
        <v>0.860221138607</v>
      </c>
      <c r="D13016" s="389" t="s">
        <v>673</v>
      </c>
      <c r="E13016" s="389" t="s">
        <v>652</v>
      </c>
      <c r="F13016" s="389" t="s">
        <v>651</v>
      </c>
      <c r="G13016" s="389" t="s">
        <v>649</v>
      </c>
    </row>
    <row r="13017" spans="1:7">
      <c r="A13017" s="389" t="s">
        <v>514</v>
      </c>
      <c r="B13017" s="389" t="s">
        <v>517</v>
      </c>
      <c r="C13017" s="389">
        <v>0.860221138607</v>
      </c>
      <c r="D13017" s="389" t="s">
        <v>673</v>
      </c>
      <c r="E13017" s="389" t="s">
        <v>652</v>
      </c>
      <c r="F13017" s="389" t="s">
        <v>651</v>
      </c>
      <c r="G13017" s="389" t="s">
        <v>649</v>
      </c>
    </row>
    <row r="13018" spans="1:7">
      <c r="A13018" s="389" t="s">
        <v>562</v>
      </c>
      <c r="B13018" s="389" t="s">
        <v>517</v>
      </c>
      <c r="C13018" s="389">
        <v>0.69712398357000005</v>
      </c>
      <c r="D13018" s="389" t="s">
        <v>673</v>
      </c>
      <c r="E13018" s="389" t="s">
        <v>652</v>
      </c>
      <c r="F13018" s="389" t="s">
        <v>651</v>
      </c>
      <c r="G13018" s="389" t="s">
        <v>649</v>
      </c>
    </row>
    <row r="13019" spans="1:7">
      <c r="A13019" s="389" t="s">
        <v>525</v>
      </c>
      <c r="B13019" s="389" t="s">
        <v>517</v>
      </c>
      <c r="C13019" s="389">
        <v>0.60893927311700002</v>
      </c>
      <c r="D13019" s="389" t="s">
        <v>673</v>
      </c>
      <c r="E13019" s="389" t="s">
        <v>652</v>
      </c>
      <c r="F13019" s="389" t="s">
        <v>651</v>
      </c>
      <c r="G13019" s="389" t="s">
        <v>649</v>
      </c>
    </row>
    <row r="13020" spans="1:7">
      <c r="A13020" s="389" t="s">
        <v>568</v>
      </c>
      <c r="B13020" s="389" t="s">
        <v>517</v>
      </c>
      <c r="C13020" s="389">
        <v>0.60893927311700002</v>
      </c>
      <c r="D13020" s="389" t="s">
        <v>673</v>
      </c>
      <c r="E13020" s="389" t="s">
        <v>652</v>
      </c>
      <c r="F13020" s="389" t="s">
        <v>651</v>
      </c>
      <c r="G13020" s="389" t="s">
        <v>649</v>
      </c>
    </row>
    <row r="13021" spans="1:7">
      <c r="A13021" s="389" t="s">
        <v>514</v>
      </c>
      <c r="B13021" s="389" t="s">
        <v>517</v>
      </c>
      <c r="C13021" s="389">
        <v>1.7392470073399999</v>
      </c>
      <c r="D13021" s="389" t="s">
        <v>673</v>
      </c>
      <c r="E13021" s="389" t="s">
        <v>652</v>
      </c>
      <c r="F13021" s="389" t="s">
        <v>651</v>
      </c>
      <c r="G13021" s="389" t="s">
        <v>649</v>
      </c>
    </row>
    <row r="13022" spans="1:7">
      <c r="A13022" s="389" t="s">
        <v>514</v>
      </c>
      <c r="B13022" s="389" t="s">
        <v>517</v>
      </c>
      <c r="C13022" s="389">
        <v>1.7392470073399999</v>
      </c>
      <c r="D13022" s="389" t="s">
        <v>673</v>
      </c>
      <c r="E13022" s="389" t="s">
        <v>652</v>
      </c>
      <c r="F13022" s="389" t="s">
        <v>651</v>
      </c>
      <c r="G13022" s="389" t="s">
        <v>649</v>
      </c>
    </row>
    <row r="13023" spans="1:7">
      <c r="A13023" s="389" t="s">
        <v>554</v>
      </c>
      <c r="B13023" s="389" t="s">
        <v>517</v>
      </c>
      <c r="C13023" s="389">
        <v>0.59450064583600004</v>
      </c>
      <c r="D13023" s="389" t="s">
        <v>673</v>
      </c>
      <c r="E13023" s="389" t="s">
        <v>652</v>
      </c>
      <c r="F13023" s="389" t="s">
        <v>651</v>
      </c>
      <c r="G13023" s="389" t="s">
        <v>649</v>
      </c>
    </row>
    <row r="13024" spans="1:7">
      <c r="A13024" s="389" t="s">
        <v>525</v>
      </c>
      <c r="B13024" s="389" t="s">
        <v>517</v>
      </c>
      <c r="C13024" s="389">
        <v>0.38847200349200001</v>
      </c>
      <c r="D13024" s="389" t="s">
        <v>673</v>
      </c>
      <c r="E13024" s="389" t="s">
        <v>652</v>
      </c>
      <c r="F13024" s="389" t="s">
        <v>651</v>
      </c>
      <c r="G13024" s="389" t="s">
        <v>649</v>
      </c>
    </row>
    <row r="13025" spans="1:7">
      <c r="A13025" s="389" t="s">
        <v>525</v>
      </c>
      <c r="B13025" s="389" t="s">
        <v>517</v>
      </c>
      <c r="C13025" s="389">
        <v>2.2485425552099998</v>
      </c>
      <c r="D13025" s="389" t="s">
        <v>673</v>
      </c>
      <c r="E13025" s="389" t="s">
        <v>652</v>
      </c>
      <c r="F13025" s="389" t="s">
        <v>651</v>
      </c>
      <c r="G13025" s="389" t="s">
        <v>649</v>
      </c>
    </row>
    <row r="13026" spans="1:7">
      <c r="A13026" s="389" t="s">
        <v>544</v>
      </c>
      <c r="B13026" s="389" t="s">
        <v>517</v>
      </c>
      <c r="C13026" s="389">
        <v>0.404124132947</v>
      </c>
      <c r="D13026" s="389" t="s">
        <v>673</v>
      </c>
      <c r="E13026" s="389" t="s">
        <v>652</v>
      </c>
      <c r="F13026" s="389" t="s">
        <v>651</v>
      </c>
      <c r="G13026" s="389" t="s">
        <v>649</v>
      </c>
    </row>
    <row r="13027" spans="1:7">
      <c r="A13027" s="389" t="s">
        <v>576</v>
      </c>
      <c r="B13027" s="389" t="s">
        <v>517</v>
      </c>
      <c r="C13027" s="389">
        <v>1.1787020545</v>
      </c>
      <c r="D13027" s="389" t="s">
        <v>673</v>
      </c>
      <c r="E13027" s="389" t="s">
        <v>652</v>
      </c>
      <c r="F13027" s="389" t="s">
        <v>651</v>
      </c>
      <c r="G13027" s="389" t="s">
        <v>649</v>
      </c>
    </row>
    <row r="13028" spans="1:7">
      <c r="A13028" s="389" t="s">
        <v>578</v>
      </c>
      <c r="B13028" s="389" t="s">
        <v>517</v>
      </c>
      <c r="C13028" s="389">
        <v>1.1787020545</v>
      </c>
      <c r="D13028" s="389" t="s">
        <v>673</v>
      </c>
      <c r="E13028" s="389" t="s">
        <v>652</v>
      </c>
      <c r="F13028" s="389" t="s">
        <v>651</v>
      </c>
      <c r="G13028" s="389" t="s">
        <v>649</v>
      </c>
    </row>
    <row r="13029" spans="1:7">
      <c r="A13029" s="389" t="s">
        <v>514</v>
      </c>
      <c r="B13029" s="389" t="s">
        <v>517</v>
      </c>
      <c r="C13029" s="389">
        <v>1.04080813963</v>
      </c>
      <c r="D13029" s="389" t="s">
        <v>673</v>
      </c>
      <c r="E13029" s="389" t="s">
        <v>652</v>
      </c>
      <c r="F13029" s="389" t="s">
        <v>651</v>
      </c>
      <c r="G13029" s="389" t="s">
        <v>649</v>
      </c>
    </row>
    <row r="13030" spans="1:7">
      <c r="A13030" s="389" t="s">
        <v>525</v>
      </c>
      <c r="B13030" s="389" t="s">
        <v>517</v>
      </c>
      <c r="C13030" s="389">
        <v>1.6011233888</v>
      </c>
      <c r="D13030" s="389" t="s">
        <v>673</v>
      </c>
      <c r="E13030" s="389" t="s">
        <v>652</v>
      </c>
      <c r="F13030" s="389" t="s">
        <v>674</v>
      </c>
      <c r="G13030" s="389" t="s">
        <v>649</v>
      </c>
    </row>
    <row r="13031" spans="1:7">
      <c r="A13031" s="389" t="s">
        <v>556</v>
      </c>
      <c r="B13031" s="389" t="s">
        <v>517</v>
      </c>
      <c r="C13031" s="389">
        <v>10.304154926800001</v>
      </c>
      <c r="D13031" s="389" t="s">
        <v>673</v>
      </c>
      <c r="E13031" s="389" t="s">
        <v>652</v>
      </c>
      <c r="F13031" s="389" t="s">
        <v>674</v>
      </c>
      <c r="G13031" s="389" t="s">
        <v>649</v>
      </c>
    </row>
    <row r="13032" spans="1:7">
      <c r="A13032" s="389" t="s">
        <v>556</v>
      </c>
      <c r="B13032" s="389" t="s">
        <v>517</v>
      </c>
      <c r="C13032" s="389">
        <v>10.304154926800001</v>
      </c>
      <c r="D13032" s="389" t="s">
        <v>673</v>
      </c>
      <c r="E13032" s="389" t="s">
        <v>652</v>
      </c>
      <c r="F13032" s="389" t="s">
        <v>674</v>
      </c>
      <c r="G13032" s="389" t="s">
        <v>649</v>
      </c>
    </row>
    <row r="13033" spans="1:7">
      <c r="A13033" s="389" t="s">
        <v>525</v>
      </c>
      <c r="B13033" s="389" t="s">
        <v>517</v>
      </c>
      <c r="C13033" s="389">
        <v>0.66523402688199995</v>
      </c>
      <c r="D13033" s="389" t="s">
        <v>673</v>
      </c>
      <c r="E13033" s="389" t="s">
        <v>652</v>
      </c>
      <c r="F13033" s="389" t="s">
        <v>674</v>
      </c>
      <c r="G13033" s="389" t="s">
        <v>649</v>
      </c>
    </row>
    <row r="13034" spans="1:7">
      <c r="A13034" s="389" t="s">
        <v>572</v>
      </c>
      <c r="B13034" s="389" t="s">
        <v>517</v>
      </c>
      <c r="C13034" s="389">
        <v>1.7362981437</v>
      </c>
      <c r="D13034" s="389" t="s">
        <v>673</v>
      </c>
      <c r="E13034" s="389" t="s">
        <v>652</v>
      </c>
      <c r="F13034" s="389" t="s">
        <v>674</v>
      </c>
      <c r="G13034" s="389" t="s">
        <v>649</v>
      </c>
    </row>
    <row r="13035" spans="1:7">
      <c r="A13035" s="389" t="s">
        <v>525</v>
      </c>
      <c r="B13035" s="389" t="s">
        <v>517</v>
      </c>
      <c r="C13035" s="389">
        <v>2.2284518089400001</v>
      </c>
      <c r="D13035" s="389" t="s">
        <v>673</v>
      </c>
      <c r="E13035" s="389" t="s">
        <v>652</v>
      </c>
      <c r="F13035" s="389" t="s">
        <v>674</v>
      </c>
      <c r="G13035" s="389" t="s">
        <v>649</v>
      </c>
    </row>
    <row r="13036" spans="1:7">
      <c r="A13036" s="389" t="s">
        <v>556</v>
      </c>
      <c r="B13036" s="389" t="s">
        <v>517</v>
      </c>
      <c r="C13036" s="389">
        <v>2.77155320507</v>
      </c>
      <c r="D13036" s="389" t="s">
        <v>673</v>
      </c>
      <c r="E13036" s="389" t="s">
        <v>652</v>
      </c>
      <c r="F13036" s="389" t="s">
        <v>674</v>
      </c>
      <c r="G13036" s="389" t="s">
        <v>649</v>
      </c>
    </row>
    <row r="13037" spans="1:7">
      <c r="A13037" s="389" t="s">
        <v>527</v>
      </c>
      <c r="B13037" s="389" t="s">
        <v>517</v>
      </c>
      <c r="C13037" s="389">
        <v>2.6449012861100001</v>
      </c>
      <c r="D13037" s="389" t="s">
        <v>673</v>
      </c>
      <c r="E13037" s="389" t="s">
        <v>652</v>
      </c>
      <c r="F13037" s="389" t="s">
        <v>674</v>
      </c>
      <c r="G13037" s="389" t="s">
        <v>649</v>
      </c>
    </row>
    <row r="13038" spans="1:7">
      <c r="A13038" s="389" t="s">
        <v>525</v>
      </c>
      <c r="B13038" s="389" t="s">
        <v>517</v>
      </c>
      <c r="C13038" s="389">
        <v>2.6025310538499999</v>
      </c>
      <c r="D13038" s="389" t="s">
        <v>673</v>
      </c>
      <c r="E13038" s="389" t="s">
        <v>652</v>
      </c>
      <c r="F13038" s="389" t="s">
        <v>674</v>
      </c>
      <c r="G13038" s="389" t="s">
        <v>649</v>
      </c>
    </row>
    <row r="13039" spans="1:7">
      <c r="A13039" s="389" t="s">
        <v>527</v>
      </c>
      <c r="B13039" s="389" t="s">
        <v>517</v>
      </c>
      <c r="C13039" s="389">
        <v>4.3686455689899999</v>
      </c>
      <c r="D13039" s="389" t="s">
        <v>673</v>
      </c>
      <c r="E13039" s="389" t="s">
        <v>652</v>
      </c>
      <c r="F13039" s="389" t="s">
        <v>674</v>
      </c>
      <c r="G13039" s="389" t="s">
        <v>649</v>
      </c>
    </row>
    <row r="13040" spans="1:7">
      <c r="A13040" s="389" t="s">
        <v>525</v>
      </c>
      <c r="B13040" s="389" t="s">
        <v>517</v>
      </c>
      <c r="C13040" s="389">
        <v>1.9366713821099999</v>
      </c>
      <c r="D13040" s="389" t="s">
        <v>673</v>
      </c>
      <c r="E13040" s="389" t="s">
        <v>652</v>
      </c>
      <c r="F13040" s="389" t="s">
        <v>674</v>
      </c>
      <c r="G13040" s="389" t="s">
        <v>649</v>
      </c>
    </row>
    <row r="13041" spans="1:7">
      <c r="A13041" s="389" t="s">
        <v>525</v>
      </c>
      <c r="B13041" s="389" t="s">
        <v>517</v>
      </c>
      <c r="C13041" s="389">
        <v>1.0801269839700001</v>
      </c>
      <c r="D13041" s="389" t="s">
        <v>673</v>
      </c>
      <c r="E13041" s="389" t="s">
        <v>652</v>
      </c>
      <c r="F13041" s="389" t="s">
        <v>674</v>
      </c>
      <c r="G13041" s="389" t="s">
        <v>649</v>
      </c>
    </row>
    <row r="13042" spans="1:7">
      <c r="A13042" s="389" t="s">
        <v>526</v>
      </c>
      <c r="B13042" s="389" t="s">
        <v>517</v>
      </c>
      <c r="C13042" s="389">
        <v>1.0801269839700001</v>
      </c>
      <c r="D13042" s="389" t="s">
        <v>673</v>
      </c>
      <c r="E13042" s="389" t="s">
        <v>652</v>
      </c>
      <c r="F13042" s="389" t="s">
        <v>674</v>
      </c>
      <c r="G13042" s="389" t="s">
        <v>649</v>
      </c>
    </row>
    <row r="13043" spans="1:7">
      <c r="A13043" s="389" t="s">
        <v>568</v>
      </c>
      <c r="B13043" s="389" t="s">
        <v>517</v>
      </c>
      <c r="C13043" s="389">
        <v>1.0801269839700001</v>
      </c>
      <c r="D13043" s="389" t="s">
        <v>673</v>
      </c>
      <c r="E13043" s="389" t="s">
        <v>652</v>
      </c>
      <c r="F13043" s="389" t="s">
        <v>674</v>
      </c>
      <c r="G13043" s="389" t="s">
        <v>649</v>
      </c>
    </row>
    <row r="13044" spans="1:7">
      <c r="A13044" s="389" t="s">
        <v>578</v>
      </c>
      <c r="B13044" s="389" t="s">
        <v>517</v>
      </c>
      <c r="C13044" s="389">
        <v>1.40793574411</v>
      </c>
      <c r="D13044" s="389" t="s">
        <v>673</v>
      </c>
      <c r="E13044" s="389" t="s">
        <v>652</v>
      </c>
      <c r="F13044" s="389" t="s">
        <v>674</v>
      </c>
      <c r="G13044" s="389" t="s">
        <v>649</v>
      </c>
    </row>
    <row r="13045" spans="1:7">
      <c r="A13045" s="389" t="s">
        <v>578</v>
      </c>
      <c r="B13045" s="389" t="s">
        <v>517</v>
      </c>
      <c r="C13045" s="389">
        <v>1.57569769563</v>
      </c>
      <c r="D13045" s="389" t="s">
        <v>673</v>
      </c>
      <c r="E13045" s="389" t="s">
        <v>652</v>
      </c>
      <c r="F13045" s="389" t="s">
        <v>674</v>
      </c>
      <c r="G13045" s="389" t="s">
        <v>649</v>
      </c>
    </row>
    <row r="13046" spans="1:7">
      <c r="A13046" s="389" t="s">
        <v>562</v>
      </c>
      <c r="B13046" s="389" t="s">
        <v>517</v>
      </c>
      <c r="C13046" s="389">
        <v>0.874669617643</v>
      </c>
      <c r="D13046" s="389" t="s">
        <v>673</v>
      </c>
      <c r="E13046" s="389" t="s">
        <v>652</v>
      </c>
      <c r="F13046" s="389" t="s">
        <v>674</v>
      </c>
      <c r="G13046" s="389" t="s">
        <v>649</v>
      </c>
    </row>
    <row r="13047" spans="1:7">
      <c r="A13047" s="389" t="s">
        <v>571</v>
      </c>
      <c r="B13047" s="389" t="s">
        <v>517</v>
      </c>
      <c r="C13047" s="389">
        <v>1.10808933957</v>
      </c>
      <c r="D13047" s="389" t="s">
        <v>673</v>
      </c>
      <c r="E13047" s="389" t="s">
        <v>652</v>
      </c>
      <c r="F13047" s="389" t="s">
        <v>674</v>
      </c>
      <c r="G13047" s="389" t="s">
        <v>649</v>
      </c>
    </row>
    <row r="13048" spans="1:7">
      <c r="A13048" s="389" t="s">
        <v>525</v>
      </c>
      <c r="B13048" s="389" t="s">
        <v>517</v>
      </c>
      <c r="C13048" s="389">
        <v>0.429993927128</v>
      </c>
      <c r="D13048" s="389" t="s">
        <v>673</v>
      </c>
      <c r="E13048" s="389" t="s">
        <v>652</v>
      </c>
      <c r="F13048" s="389" t="s">
        <v>674</v>
      </c>
      <c r="G13048" s="389" t="s">
        <v>649</v>
      </c>
    </row>
    <row r="13049" spans="1:7">
      <c r="A13049" s="389" t="s">
        <v>562</v>
      </c>
      <c r="B13049" s="389" t="s">
        <v>517</v>
      </c>
      <c r="C13049" s="389">
        <v>0.69181666873000003</v>
      </c>
      <c r="D13049" s="389" t="s">
        <v>673</v>
      </c>
      <c r="E13049" s="389" t="s">
        <v>652</v>
      </c>
      <c r="F13049" s="389" t="s">
        <v>674</v>
      </c>
      <c r="G13049" s="389" t="s">
        <v>649</v>
      </c>
    </row>
    <row r="13050" spans="1:7">
      <c r="A13050" s="389" t="s">
        <v>525</v>
      </c>
      <c r="B13050" s="389" t="s">
        <v>517</v>
      </c>
      <c r="C13050" s="389">
        <v>1.4615372257999999</v>
      </c>
      <c r="D13050" s="389" t="s">
        <v>673</v>
      </c>
      <c r="E13050" s="389" t="s">
        <v>652</v>
      </c>
      <c r="F13050" s="389" t="s">
        <v>674</v>
      </c>
      <c r="G13050" s="389" t="s">
        <v>649</v>
      </c>
    </row>
    <row r="13051" spans="1:7">
      <c r="A13051" s="389" t="s">
        <v>525</v>
      </c>
      <c r="B13051" s="389" t="s">
        <v>517</v>
      </c>
      <c r="C13051" s="389">
        <v>0.99445254842399999</v>
      </c>
      <c r="D13051" s="389" t="s">
        <v>673</v>
      </c>
      <c r="E13051" s="389" t="s">
        <v>652</v>
      </c>
      <c r="F13051" s="389" t="s">
        <v>674</v>
      </c>
      <c r="G13051" s="389" t="s">
        <v>649</v>
      </c>
    </row>
    <row r="13052" spans="1:7">
      <c r="A13052" s="389" t="s">
        <v>562</v>
      </c>
      <c r="B13052" s="389" t="s">
        <v>517</v>
      </c>
      <c r="C13052" s="389">
        <v>2.7796838880200001</v>
      </c>
      <c r="D13052" s="389" t="s">
        <v>673</v>
      </c>
      <c r="E13052" s="389" t="s">
        <v>652</v>
      </c>
      <c r="F13052" s="389" t="s">
        <v>674</v>
      </c>
      <c r="G13052" s="389" t="s">
        <v>649</v>
      </c>
    </row>
    <row r="13053" spans="1:7">
      <c r="A13053" s="389" t="s">
        <v>560</v>
      </c>
      <c r="B13053" s="389" t="s">
        <v>517</v>
      </c>
      <c r="C13053" s="389">
        <v>5.23997252788</v>
      </c>
      <c r="D13053" s="389" t="s">
        <v>673</v>
      </c>
      <c r="E13053" s="389" t="s">
        <v>652</v>
      </c>
      <c r="F13053" s="389" t="s">
        <v>674</v>
      </c>
      <c r="G13053" s="389" t="s">
        <v>649</v>
      </c>
    </row>
    <row r="13054" spans="1:7">
      <c r="A13054" s="389" t="s">
        <v>560</v>
      </c>
      <c r="B13054" s="389" t="s">
        <v>517</v>
      </c>
      <c r="C13054" s="389">
        <v>5.23997252788</v>
      </c>
      <c r="D13054" s="389" t="s">
        <v>673</v>
      </c>
      <c r="E13054" s="389" t="s">
        <v>652</v>
      </c>
      <c r="F13054" s="389" t="s">
        <v>674</v>
      </c>
      <c r="G13054" s="389" t="s">
        <v>649</v>
      </c>
    </row>
    <row r="13055" spans="1:7">
      <c r="A13055" s="389" t="s">
        <v>572</v>
      </c>
      <c r="B13055" s="389" t="s">
        <v>517</v>
      </c>
      <c r="C13055" s="389">
        <v>3.1781511686399999</v>
      </c>
      <c r="D13055" s="389" t="s">
        <v>673</v>
      </c>
      <c r="E13055" s="389" t="s">
        <v>652</v>
      </c>
      <c r="F13055" s="389" t="s">
        <v>674</v>
      </c>
      <c r="G13055" s="389" t="s">
        <v>649</v>
      </c>
    </row>
    <row r="13056" spans="1:7">
      <c r="A13056" s="389" t="s">
        <v>572</v>
      </c>
      <c r="B13056" s="389" t="s">
        <v>517</v>
      </c>
      <c r="C13056" s="389">
        <v>3.1781511686399999</v>
      </c>
      <c r="D13056" s="389" t="s">
        <v>673</v>
      </c>
      <c r="E13056" s="389" t="s">
        <v>652</v>
      </c>
      <c r="F13056" s="389" t="s">
        <v>674</v>
      </c>
      <c r="G13056" s="389" t="s">
        <v>649</v>
      </c>
    </row>
    <row r="13057" spans="1:7">
      <c r="A13057" s="389" t="s">
        <v>572</v>
      </c>
      <c r="B13057" s="389" t="s">
        <v>517</v>
      </c>
      <c r="C13057" s="389">
        <v>3.1781511686399999</v>
      </c>
      <c r="D13057" s="389" t="s">
        <v>673</v>
      </c>
      <c r="E13057" s="389" t="s">
        <v>652</v>
      </c>
      <c r="F13057" s="389" t="s">
        <v>674</v>
      </c>
      <c r="G13057" s="389" t="s">
        <v>649</v>
      </c>
    </row>
    <row r="13058" spans="1:7">
      <c r="A13058" s="389" t="s">
        <v>558</v>
      </c>
      <c r="B13058" s="389" t="s">
        <v>517</v>
      </c>
      <c r="C13058" s="389">
        <v>7.3417992299400003</v>
      </c>
      <c r="D13058" s="389" t="s">
        <v>673</v>
      </c>
      <c r="E13058" s="389" t="s">
        <v>652</v>
      </c>
      <c r="F13058" s="389" t="s">
        <v>674</v>
      </c>
      <c r="G13058" s="389" t="s">
        <v>649</v>
      </c>
    </row>
    <row r="13059" spans="1:7">
      <c r="A13059" s="389" t="s">
        <v>560</v>
      </c>
      <c r="B13059" s="389" t="s">
        <v>517</v>
      </c>
      <c r="C13059" s="389">
        <v>2.2186255372899999</v>
      </c>
      <c r="D13059" s="389" t="s">
        <v>673</v>
      </c>
      <c r="E13059" s="389" t="s">
        <v>652</v>
      </c>
      <c r="F13059" s="389" t="s">
        <v>674</v>
      </c>
      <c r="G13059" s="389" t="s">
        <v>649</v>
      </c>
    </row>
    <row r="13060" spans="1:7">
      <c r="A13060" s="389" t="s">
        <v>560</v>
      </c>
      <c r="B13060" s="389" t="s">
        <v>517</v>
      </c>
      <c r="C13060" s="389">
        <v>2.2186255372899999</v>
      </c>
      <c r="D13060" s="389" t="s">
        <v>673</v>
      </c>
      <c r="E13060" s="389" t="s">
        <v>652</v>
      </c>
      <c r="F13060" s="389" t="s">
        <v>674</v>
      </c>
      <c r="G13060" s="389" t="s">
        <v>649</v>
      </c>
    </row>
    <row r="13061" spans="1:7">
      <c r="A13061" s="389" t="s">
        <v>526</v>
      </c>
      <c r="B13061" s="389" t="s">
        <v>517</v>
      </c>
      <c r="C13061" s="389">
        <v>0.66605539605800002</v>
      </c>
      <c r="D13061" s="389" t="s">
        <v>673</v>
      </c>
      <c r="E13061" s="389" t="s">
        <v>652</v>
      </c>
      <c r="F13061" s="389" t="s">
        <v>674</v>
      </c>
      <c r="G13061" s="389" t="s">
        <v>649</v>
      </c>
    </row>
    <row r="13062" spans="1:7">
      <c r="A13062" s="389" t="s">
        <v>526</v>
      </c>
      <c r="B13062" s="389" t="s">
        <v>517</v>
      </c>
      <c r="C13062" s="389">
        <v>0.66605539605800002</v>
      </c>
      <c r="D13062" s="389" t="s">
        <v>673</v>
      </c>
      <c r="E13062" s="389" t="s">
        <v>652</v>
      </c>
      <c r="F13062" s="389" t="s">
        <v>674</v>
      </c>
      <c r="G13062" s="389" t="s">
        <v>649</v>
      </c>
    </row>
    <row r="13063" spans="1:7">
      <c r="A13063" s="389" t="s">
        <v>526</v>
      </c>
      <c r="B13063" s="389" t="s">
        <v>517</v>
      </c>
      <c r="C13063" s="389">
        <v>0.66605539605800002</v>
      </c>
      <c r="D13063" s="389" t="s">
        <v>673</v>
      </c>
      <c r="E13063" s="389" t="s">
        <v>652</v>
      </c>
      <c r="F13063" s="389" t="s">
        <v>674</v>
      </c>
      <c r="G13063" s="389" t="s">
        <v>649</v>
      </c>
    </row>
    <row r="13064" spans="1:7">
      <c r="A13064" s="389" t="s">
        <v>514</v>
      </c>
      <c r="B13064" s="389" t="s">
        <v>517</v>
      </c>
      <c r="C13064" s="389">
        <v>0.66605539605800002</v>
      </c>
      <c r="D13064" s="389" t="s">
        <v>673</v>
      </c>
      <c r="E13064" s="389" t="s">
        <v>652</v>
      </c>
      <c r="F13064" s="389" t="s">
        <v>674</v>
      </c>
      <c r="G13064" s="389" t="s">
        <v>649</v>
      </c>
    </row>
    <row r="13065" spans="1:7">
      <c r="A13065" s="389" t="s">
        <v>514</v>
      </c>
      <c r="B13065" s="389" t="s">
        <v>517</v>
      </c>
      <c r="C13065" s="389">
        <v>0.66605539605800002</v>
      </c>
      <c r="D13065" s="389" t="s">
        <v>673</v>
      </c>
      <c r="E13065" s="389" t="s">
        <v>652</v>
      </c>
      <c r="F13065" s="389" t="s">
        <v>674</v>
      </c>
      <c r="G13065" s="389" t="s">
        <v>649</v>
      </c>
    </row>
    <row r="13066" spans="1:7">
      <c r="A13066" s="389" t="s">
        <v>569</v>
      </c>
      <c r="B13066" s="389" t="s">
        <v>517</v>
      </c>
      <c r="C13066" s="389">
        <v>0.66605539605800002</v>
      </c>
      <c r="D13066" s="389" t="s">
        <v>673</v>
      </c>
      <c r="E13066" s="389" t="s">
        <v>652</v>
      </c>
      <c r="F13066" s="389" t="s">
        <v>674</v>
      </c>
      <c r="G13066" s="389" t="s">
        <v>649</v>
      </c>
    </row>
    <row r="13067" spans="1:7">
      <c r="A13067" s="389" t="s">
        <v>569</v>
      </c>
      <c r="B13067" s="389" t="s">
        <v>517</v>
      </c>
      <c r="C13067" s="389">
        <v>0.66605539605800002</v>
      </c>
      <c r="D13067" s="389" t="s">
        <v>673</v>
      </c>
      <c r="E13067" s="389" t="s">
        <v>652</v>
      </c>
      <c r="F13067" s="389" t="s">
        <v>674</v>
      </c>
      <c r="G13067" s="389" t="s">
        <v>649</v>
      </c>
    </row>
    <row r="13068" spans="1:7">
      <c r="A13068" s="389" t="s">
        <v>525</v>
      </c>
      <c r="B13068" s="389" t="s">
        <v>517</v>
      </c>
      <c r="C13068" s="389">
        <v>1.1014259408</v>
      </c>
      <c r="D13068" s="389" t="s">
        <v>673</v>
      </c>
      <c r="E13068" s="389" t="s">
        <v>652</v>
      </c>
      <c r="F13068" s="389" t="s">
        <v>674</v>
      </c>
      <c r="G13068" s="389" t="s">
        <v>649</v>
      </c>
    </row>
    <row r="13069" spans="1:7">
      <c r="A13069" s="389" t="s">
        <v>525</v>
      </c>
      <c r="B13069" s="389" t="s">
        <v>517</v>
      </c>
      <c r="C13069" s="389">
        <v>1.30009213665</v>
      </c>
      <c r="D13069" s="389" t="s">
        <v>673</v>
      </c>
      <c r="E13069" s="389" t="s">
        <v>652</v>
      </c>
      <c r="F13069" s="389" t="s">
        <v>674</v>
      </c>
      <c r="G13069" s="389" t="s">
        <v>649</v>
      </c>
    </row>
    <row r="13070" spans="1:7">
      <c r="A13070" s="389" t="s">
        <v>526</v>
      </c>
      <c r="B13070" s="389" t="s">
        <v>517</v>
      </c>
      <c r="C13070" s="389">
        <v>1.30009213665</v>
      </c>
      <c r="D13070" s="389" t="s">
        <v>673</v>
      </c>
      <c r="E13070" s="389" t="s">
        <v>652</v>
      </c>
      <c r="F13070" s="389" t="s">
        <v>674</v>
      </c>
      <c r="G13070" s="389" t="s">
        <v>649</v>
      </c>
    </row>
    <row r="13071" spans="1:7">
      <c r="A13071" s="389" t="s">
        <v>526</v>
      </c>
      <c r="B13071" s="389" t="s">
        <v>517</v>
      </c>
      <c r="C13071" s="389">
        <v>1.30009213665</v>
      </c>
      <c r="D13071" s="389" t="s">
        <v>673</v>
      </c>
      <c r="E13071" s="389" t="s">
        <v>652</v>
      </c>
      <c r="F13071" s="389" t="s">
        <v>674</v>
      </c>
      <c r="G13071" s="389" t="s">
        <v>649</v>
      </c>
    </row>
    <row r="13072" spans="1:7">
      <c r="A13072" s="389" t="s">
        <v>549</v>
      </c>
      <c r="B13072" s="389" t="s">
        <v>517</v>
      </c>
      <c r="C13072" s="389">
        <v>1.30009213665</v>
      </c>
      <c r="D13072" s="389" t="s">
        <v>673</v>
      </c>
      <c r="E13072" s="389" t="s">
        <v>652</v>
      </c>
      <c r="F13072" s="389" t="s">
        <v>674</v>
      </c>
      <c r="G13072" s="389" t="s">
        <v>649</v>
      </c>
    </row>
    <row r="13073" spans="1:7">
      <c r="A13073" s="389" t="s">
        <v>568</v>
      </c>
      <c r="B13073" s="389" t="s">
        <v>517</v>
      </c>
      <c r="C13073" s="389">
        <v>1.30009213665</v>
      </c>
      <c r="D13073" s="389" t="s">
        <v>673</v>
      </c>
      <c r="E13073" s="389" t="s">
        <v>652</v>
      </c>
      <c r="F13073" s="389" t="s">
        <v>674</v>
      </c>
      <c r="G13073" s="389" t="s">
        <v>649</v>
      </c>
    </row>
    <row r="13074" spans="1:7">
      <c r="A13074" s="389" t="s">
        <v>568</v>
      </c>
      <c r="B13074" s="389" t="s">
        <v>517</v>
      </c>
      <c r="C13074" s="389">
        <v>1.30009213665</v>
      </c>
      <c r="D13074" s="389" t="s">
        <v>673</v>
      </c>
      <c r="E13074" s="389" t="s">
        <v>652</v>
      </c>
      <c r="F13074" s="389" t="s">
        <v>674</v>
      </c>
      <c r="G13074" s="389" t="s">
        <v>649</v>
      </c>
    </row>
    <row r="13075" spans="1:7">
      <c r="A13075" s="389" t="s">
        <v>564</v>
      </c>
      <c r="B13075" s="389" t="s">
        <v>517</v>
      </c>
      <c r="C13075" s="389">
        <v>1.9928580916500001</v>
      </c>
      <c r="D13075" s="389" t="s">
        <v>673</v>
      </c>
      <c r="E13075" s="389" t="s">
        <v>652</v>
      </c>
      <c r="F13075" s="389" t="s">
        <v>674</v>
      </c>
      <c r="G13075" s="389" t="s">
        <v>649</v>
      </c>
    </row>
    <row r="13076" spans="1:7">
      <c r="A13076" s="389" t="s">
        <v>566</v>
      </c>
      <c r="B13076" s="389" t="s">
        <v>517</v>
      </c>
      <c r="C13076" s="389">
        <v>3.2999472168100001</v>
      </c>
      <c r="D13076" s="389" t="s">
        <v>673</v>
      </c>
      <c r="E13076" s="389" t="s">
        <v>652</v>
      </c>
      <c r="F13076" s="389" t="s">
        <v>674</v>
      </c>
      <c r="G13076" s="389" t="s">
        <v>649</v>
      </c>
    </row>
    <row r="13077" spans="1:7">
      <c r="A13077" s="389" t="s">
        <v>566</v>
      </c>
      <c r="B13077" s="389" t="s">
        <v>517</v>
      </c>
      <c r="C13077" s="389">
        <v>3.2999472168100001</v>
      </c>
      <c r="D13077" s="389" t="s">
        <v>673</v>
      </c>
      <c r="E13077" s="389" t="s">
        <v>652</v>
      </c>
      <c r="F13077" s="389" t="s">
        <v>674</v>
      </c>
      <c r="G13077" s="389" t="s">
        <v>649</v>
      </c>
    </row>
    <row r="13078" spans="1:7">
      <c r="A13078" s="389" t="s">
        <v>543</v>
      </c>
      <c r="B13078" s="389" t="s">
        <v>517</v>
      </c>
      <c r="C13078" s="389">
        <v>8.2299039648699903</v>
      </c>
      <c r="D13078" s="389" t="s">
        <v>673</v>
      </c>
      <c r="E13078" s="389" t="s">
        <v>652</v>
      </c>
      <c r="F13078" s="389" t="s">
        <v>674</v>
      </c>
      <c r="G13078" s="389" t="s">
        <v>649</v>
      </c>
    </row>
    <row r="13079" spans="1:7">
      <c r="A13079" s="389" t="s">
        <v>531</v>
      </c>
      <c r="B13079" s="389" t="s">
        <v>517</v>
      </c>
      <c r="C13079" s="389">
        <v>0.39986958438100001</v>
      </c>
      <c r="D13079" s="389" t="s">
        <v>673</v>
      </c>
      <c r="E13079" s="389" t="s">
        <v>652</v>
      </c>
      <c r="F13079" s="389" t="s">
        <v>674</v>
      </c>
      <c r="G13079" s="389" t="s">
        <v>649</v>
      </c>
    </row>
    <row r="13080" spans="1:7">
      <c r="A13080" s="389" t="s">
        <v>525</v>
      </c>
      <c r="B13080" s="389" t="s">
        <v>517</v>
      </c>
      <c r="C13080" s="389">
        <v>1.1685666914799999</v>
      </c>
      <c r="D13080" s="389" t="s">
        <v>673</v>
      </c>
      <c r="E13080" s="389" t="s">
        <v>652</v>
      </c>
      <c r="F13080" s="389" t="s">
        <v>674</v>
      </c>
      <c r="G13080" s="389" t="s">
        <v>649</v>
      </c>
    </row>
    <row r="13081" spans="1:7">
      <c r="A13081" s="389" t="s">
        <v>514</v>
      </c>
      <c r="B13081" s="389" t="s">
        <v>517</v>
      </c>
      <c r="C13081" s="389">
        <v>1.82777812987</v>
      </c>
      <c r="D13081" s="389" t="s">
        <v>673</v>
      </c>
      <c r="E13081" s="389" t="s">
        <v>652</v>
      </c>
      <c r="F13081" s="389" t="s">
        <v>674</v>
      </c>
      <c r="G13081" s="389" t="s">
        <v>649</v>
      </c>
    </row>
    <row r="13082" spans="1:7">
      <c r="A13082" s="389" t="s">
        <v>514</v>
      </c>
      <c r="B13082" s="389" t="s">
        <v>517</v>
      </c>
      <c r="C13082" s="389">
        <v>1.82777812987</v>
      </c>
      <c r="D13082" s="389" t="s">
        <v>673</v>
      </c>
      <c r="E13082" s="389" t="s">
        <v>652</v>
      </c>
      <c r="F13082" s="389" t="s">
        <v>674</v>
      </c>
      <c r="G13082" s="389" t="s">
        <v>649</v>
      </c>
    </row>
    <row r="13083" spans="1:7">
      <c r="A13083" s="389" t="s">
        <v>556</v>
      </c>
      <c r="B13083" s="389" t="s">
        <v>517</v>
      </c>
      <c r="C13083" s="389">
        <v>2.66250362686</v>
      </c>
      <c r="D13083" s="389" t="s">
        <v>673</v>
      </c>
      <c r="E13083" s="389" t="s">
        <v>652</v>
      </c>
      <c r="F13083" s="389" t="s">
        <v>674</v>
      </c>
      <c r="G13083" s="389" t="s">
        <v>649</v>
      </c>
    </row>
    <row r="13084" spans="1:7">
      <c r="A13084" s="389" t="s">
        <v>527</v>
      </c>
      <c r="B13084" s="389" t="s">
        <v>517</v>
      </c>
      <c r="C13084" s="389">
        <v>5.8621413588699998</v>
      </c>
      <c r="D13084" s="389" t="s">
        <v>673</v>
      </c>
      <c r="E13084" s="389" t="s">
        <v>652</v>
      </c>
      <c r="F13084" s="389" t="s">
        <v>674</v>
      </c>
      <c r="G13084" s="389" t="s">
        <v>649</v>
      </c>
    </row>
    <row r="13085" spans="1:7">
      <c r="A13085" s="389" t="s">
        <v>543</v>
      </c>
      <c r="B13085" s="389" t="s">
        <v>517</v>
      </c>
      <c r="C13085" s="389">
        <v>1.1490589496700001</v>
      </c>
      <c r="D13085" s="389" t="s">
        <v>673</v>
      </c>
      <c r="E13085" s="389" t="s">
        <v>652</v>
      </c>
      <c r="F13085" s="389" t="s">
        <v>674</v>
      </c>
      <c r="G13085" s="389" t="s">
        <v>649</v>
      </c>
    </row>
    <row r="13086" spans="1:7">
      <c r="A13086" s="389" t="s">
        <v>525</v>
      </c>
      <c r="B13086" s="389" t="s">
        <v>517</v>
      </c>
      <c r="C13086" s="389">
        <v>4.8095219687200004</v>
      </c>
      <c r="D13086" s="389" t="s">
        <v>673</v>
      </c>
      <c r="E13086" s="389" t="s">
        <v>652</v>
      </c>
      <c r="F13086" s="389" t="s">
        <v>674</v>
      </c>
      <c r="G13086" s="389" t="s">
        <v>649</v>
      </c>
    </row>
    <row r="13087" spans="1:7">
      <c r="A13087" s="389" t="s">
        <v>514</v>
      </c>
      <c r="B13087" s="389" t="s">
        <v>517</v>
      </c>
      <c r="C13087" s="389">
        <v>6.5421191074099996</v>
      </c>
      <c r="D13087" s="389" t="s">
        <v>673</v>
      </c>
      <c r="E13087" s="389" t="s">
        <v>652</v>
      </c>
      <c r="F13087" s="389" t="s">
        <v>674</v>
      </c>
      <c r="G13087" s="389" t="s">
        <v>649</v>
      </c>
    </row>
    <row r="13088" spans="1:7">
      <c r="A13088" s="389" t="s">
        <v>571</v>
      </c>
      <c r="B13088" s="389" t="s">
        <v>517</v>
      </c>
      <c r="C13088" s="389">
        <v>0.52695892469399996</v>
      </c>
      <c r="D13088" s="389" t="s">
        <v>673</v>
      </c>
      <c r="E13088" s="389" t="s">
        <v>652</v>
      </c>
      <c r="F13088" s="389" t="s">
        <v>674</v>
      </c>
      <c r="G13088" s="389" t="s">
        <v>649</v>
      </c>
    </row>
    <row r="13089" spans="1:7">
      <c r="A13089" s="389" t="s">
        <v>525</v>
      </c>
      <c r="B13089" s="389" t="s">
        <v>517</v>
      </c>
      <c r="C13089" s="389">
        <v>0.39265888126199999</v>
      </c>
      <c r="D13089" s="389" t="s">
        <v>673</v>
      </c>
      <c r="E13089" s="389" t="s">
        <v>652</v>
      </c>
      <c r="F13089" s="389" t="s">
        <v>674</v>
      </c>
      <c r="G13089" s="389" t="s">
        <v>649</v>
      </c>
    </row>
    <row r="13090" spans="1:7">
      <c r="A13090" s="389" t="s">
        <v>569</v>
      </c>
      <c r="B13090" s="389" t="s">
        <v>517</v>
      </c>
      <c r="C13090" s="389">
        <v>1.86001805371</v>
      </c>
      <c r="D13090" s="389" t="s">
        <v>673</v>
      </c>
      <c r="E13090" s="389" t="s">
        <v>652</v>
      </c>
      <c r="F13090" s="389" t="s">
        <v>674</v>
      </c>
      <c r="G13090" s="389" t="s">
        <v>649</v>
      </c>
    </row>
    <row r="13091" spans="1:7">
      <c r="A13091" s="389" t="s">
        <v>569</v>
      </c>
      <c r="B13091" s="389" t="s">
        <v>517</v>
      </c>
      <c r="C13091" s="389">
        <v>1.86001805371</v>
      </c>
      <c r="D13091" s="389" t="s">
        <v>673</v>
      </c>
      <c r="E13091" s="389" t="s">
        <v>652</v>
      </c>
      <c r="F13091" s="389" t="s">
        <v>674</v>
      </c>
      <c r="G13091" s="389" t="s">
        <v>649</v>
      </c>
    </row>
    <row r="13092" spans="1:7">
      <c r="A13092" s="389" t="s">
        <v>578</v>
      </c>
      <c r="B13092" s="389" t="s">
        <v>517</v>
      </c>
      <c r="C13092" s="389">
        <v>1.5348989401099999</v>
      </c>
      <c r="D13092" s="389" t="s">
        <v>673</v>
      </c>
      <c r="E13092" s="389" t="s">
        <v>652</v>
      </c>
      <c r="F13092" s="389" t="s">
        <v>674</v>
      </c>
      <c r="G13092" s="389" t="s">
        <v>649</v>
      </c>
    </row>
    <row r="13093" spans="1:7">
      <c r="A13093" s="389" t="s">
        <v>525</v>
      </c>
      <c r="B13093" s="389" t="s">
        <v>517</v>
      </c>
      <c r="C13093" s="389">
        <v>0.68120301481500001</v>
      </c>
      <c r="D13093" s="389" t="s">
        <v>673</v>
      </c>
      <c r="E13093" s="389" t="s">
        <v>652</v>
      </c>
      <c r="F13093" s="389" t="s">
        <v>674</v>
      </c>
      <c r="G13093" s="389" t="s">
        <v>649</v>
      </c>
    </row>
    <row r="13094" spans="1:7">
      <c r="A13094" s="389" t="s">
        <v>527</v>
      </c>
      <c r="B13094" s="389" t="s">
        <v>517</v>
      </c>
      <c r="C13094" s="389">
        <v>4.2857164296399999</v>
      </c>
      <c r="D13094" s="389" t="s">
        <v>673</v>
      </c>
      <c r="E13094" s="389" t="s">
        <v>652</v>
      </c>
      <c r="F13094" s="389" t="s">
        <v>674</v>
      </c>
      <c r="G13094" s="389" t="s">
        <v>649</v>
      </c>
    </row>
    <row r="13095" spans="1:7">
      <c r="A13095" s="389" t="s">
        <v>527</v>
      </c>
      <c r="B13095" s="389" t="s">
        <v>517</v>
      </c>
      <c r="C13095" s="389">
        <v>4.2857164296399999</v>
      </c>
      <c r="D13095" s="389" t="s">
        <v>673</v>
      </c>
      <c r="E13095" s="389" t="s">
        <v>652</v>
      </c>
      <c r="F13095" s="389" t="s">
        <v>674</v>
      </c>
      <c r="G13095" s="389" t="s">
        <v>649</v>
      </c>
    </row>
    <row r="13096" spans="1:7">
      <c r="A13096" s="389" t="s">
        <v>556</v>
      </c>
      <c r="B13096" s="389" t="s">
        <v>517</v>
      </c>
      <c r="C13096" s="389">
        <v>2.5586024028100001</v>
      </c>
      <c r="D13096" s="389" t="s">
        <v>673</v>
      </c>
      <c r="E13096" s="389" t="s">
        <v>652</v>
      </c>
      <c r="F13096" s="389" t="s">
        <v>674</v>
      </c>
      <c r="G13096" s="389" t="s">
        <v>649</v>
      </c>
    </row>
    <row r="13097" spans="1:7">
      <c r="A13097" s="389" t="s">
        <v>526</v>
      </c>
      <c r="B13097" s="389" t="s">
        <v>517</v>
      </c>
      <c r="C13097" s="389">
        <v>2.0164995050900001</v>
      </c>
      <c r="D13097" s="389" t="s">
        <v>673</v>
      </c>
      <c r="E13097" s="389" t="s">
        <v>652</v>
      </c>
      <c r="F13097" s="389" t="s">
        <v>674</v>
      </c>
      <c r="G13097" s="389" t="s">
        <v>649</v>
      </c>
    </row>
    <row r="13098" spans="1:7">
      <c r="A13098" s="389" t="s">
        <v>541</v>
      </c>
      <c r="B13098" s="389" t="s">
        <v>517</v>
      </c>
      <c r="C13098" s="389">
        <v>0.54602097350500001</v>
      </c>
      <c r="D13098" s="389" t="s">
        <v>673</v>
      </c>
      <c r="E13098" s="389" t="s">
        <v>652</v>
      </c>
      <c r="F13098" s="389" t="s">
        <v>674</v>
      </c>
      <c r="G13098" s="389" t="s">
        <v>649</v>
      </c>
    </row>
    <row r="13099" spans="1:7">
      <c r="A13099" s="389" t="s">
        <v>514</v>
      </c>
      <c r="B13099" s="389" t="s">
        <v>517</v>
      </c>
      <c r="C13099" s="389">
        <v>0.54602097350500001</v>
      </c>
      <c r="D13099" s="389" t="s">
        <v>673</v>
      </c>
      <c r="E13099" s="389" t="s">
        <v>652</v>
      </c>
      <c r="F13099" s="389" t="s">
        <v>674</v>
      </c>
      <c r="G13099" s="389" t="s">
        <v>649</v>
      </c>
    </row>
    <row r="13100" spans="1:7">
      <c r="A13100" s="389" t="s">
        <v>524</v>
      </c>
      <c r="B13100" s="389" t="s">
        <v>517</v>
      </c>
      <c r="C13100" s="389">
        <v>1.2291922800899999</v>
      </c>
      <c r="D13100" s="389" t="s">
        <v>673</v>
      </c>
      <c r="E13100" s="389" t="s">
        <v>652</v>
      </c>
      <c r="F13100" s="389" t="s">
        <v>674</v>
      </c>
      <c r="G13100" s="389" t="s">
        <v>649</v>
      </c>
    </row>
    <row r="13101" spans="1:7">
      <c r="B13101" s="389" t="s">
        <v>517</v>
      </c>
      <c r="C13101" s="389">
        <v>0.82686620946300005</v>
      </c>
      <c r="D13101" s="389" t="s">
        <v>673</v>
      </c>
      <c r="E13101" s="389" t="s">
        <v>652</v>
      </c>
      <c r="F13101" s="389" t="s">
        <v>674</v>
      </c>
      <c r="G13101" s="389" t="s">
        <v>649</v>
      </c>
    </row>
    <row r="13102" spans="1:7">
      <c r="A13102" s="389" t="s">
        <v>525</v>
      </c>
      <c r="B13102" s="389" t="s">
        <v>517</v>
      </c>
      <c r="C13102" s="389">
        <v>3.4001147253699999</v>
      </c>
      <c r="D13102" s="389" t="s">
        <v>673</v>
      </c>
      <c r="E13102" s="389" t="s">
        <v>652</v>
      </c>
      <c r="F13102" s="389" t="s">
        <v>674</v>
      </c>
      <c r="G13102" s="389" t="s">
        <v>649</v>
      </c>
    </row>
    <row r="13103" spans="1:7">
      <c r="A13103" s="389" t="s">
        <v>525</v>
      </c>
      <c r="B13103" s="389" t="s">
        <v>517</v>
      </c>
      <c r="C13103" s="389">
        <v>0.63516603191499998</v>
      </c>
      <c r="D13103" s="389" t="s">
        <v>673</v>
      </c>
      <c r="E13103" s="389" t="s">
        <v>652</v>
      </c>
      <c r="F13103" s="389" t="s">
        <v>674</v>
      </c>
      <c r="G13103" s="389" t="s">
        <v>649</v>
      </c>
    </row>
    <row r="13104" spans="1:7">
      <c r="A13104" s="389" t="s">
        <v>525</v>
      </c>
      <c r="B13104" s="389" t="s">
        <v>517</v>
      </c>
      <c r="C13104" s="389">
        <v>0.39087741143499999</v>
      </c>
      <c r="D13104" s="389" t="s">
        <v>673</v>
      </c>
      <c r="E13104" s="389" t="s">
        <v>652</v>
      </c>
      <c r="F13104" s="389" t="s">
        <v>674</v>
      </c>
      <c r="G13104" s="389" t="s">
        <v>649</v>
      </c>
    </row>
    <row r="13105" spans="1:7">
      <c r="A13105" s="389" t="s">
        <v>526</v>
      </c>
      <c r="B13105" s="389" t="s">
        <v>517</v>
      </c>
      <c r="C13105" s="389">
        <v>0.39087741143499999</v>
      </c>
      <c r="D13105" s="389" t="s">
        <v>673</v>
      </c>
      <c r="E13105" s="389" t="s">
        <v>652</v>
      </c>
      <c r="F13105" s="389" t="s">
        <v>674</v>
      </c>
      <c r="G13105" s="389" t="s">
        <v>649</v>
      </c>
    </row>
    <row r="13106" spans="1:7">
      <c r="A13106" s="389" t="s">
        <v>526</v>
      </c>
      <c r="B13106" s="389" t="s">
        <v>517</v>
      </c>
      <c r="C13106" s="389">
        <v>0.39087741143499999</v>
      </c>
      <c r="D13106" s="389" t="s">
        <v>673</v>
      </c>
      <c r="E13106" s="389" t="s">
        <v>652</v>
      </c>
      <c r="F13106" s="389" t="s">
        <v>674</v>
      </c>
      <c r="G13106" s="389" t="s">
        <v>649</v>
      </c>
    </row>
    <row r="13107" spans="1:7">
      <c r="A13107" s="389" t="s">
        <v>549</v>
      </c>
      <c r="B13107" s="389" t="s">
        <v>517</v>
      </c>
      <c r="C13107" s="389">
        <v>0.39087741143499999</v>
      </c>
      <c r="D13107" s="389" t="s">
        <v>673</v>
      </c>
      <c r="E13107" s="389" t="s">
        <v>652</v>
      </c>
      <c r="F13107" s="389" t="s">
        <v>674</v>
      </c>
      <c r="G13107" s="389" t="s">
        <v>649</v>
      </c>
    </row>
    <row r="13108" spans="1:7">
      <c r="A13108" s="389" t="s">
        <v>568</v>
      </c>
      <c r="B13108" s="389" t="s">
        <v>517</v>
      </c>
      <c r="C13108" s="389">
        <v>0.39087741143499999</v>
      </c>
      <c r="D13108" s="389" t="s">
        <v>673</v>
      </c>
      <c r="E13108" s="389" t="s">
        <v>652</v>
      </c>
      <c r="F13108" s="389" t="s">
        <v>674</v>
      </c>
      <c r="G13108" s="389" t="s">
        <v>649</v>
      </c>
    </row>
    <row r="13109" spans="1:7">
      <c r="A13109" s="389" t="s">
        <v>568</v>
      </c>
      <c r="B13109" s="389" t="s">
        <v>517</v>
      </c>
      <c r="C13109" s="389">
        <v>0.39087741143499999</v>
      </c>
      <c r="D13109" s="389" t="s">
        <v>673</v>
      </c>
      <c r="E13109" s="389" t="s">
        <v>652</v>
      </c>
      <c r="F13109" s="389" t="s">
        <v>674</v>
      </c>
      <c r="G13109" s="389" t="s">
        <v>649</v>
      </c>
    </row>
    <row r="13110" spans="1:7">
      <c r="A13110" s="389" t="s">
        <v>526</v>
      </c>
      <c r="B13110" s="389" t="s">
        <v>517</v>
      </c>
      <c r="C13110" s="389">
        <v>6.8359383010999997</v>
      </c>
      <c r="D13110" s="389" t="s">
        <v>673</v>
      </c>
      <c r="E13110" s="389" t="s">
        <v>652</v>
      </c>
      <c r="F13110" s="389" t="s">
        <v>674</v>
      </c>
      <c r="G13110" s="389" t="s">
        <v>649</v>
      </c>
    </row>
    <row r="13111" spans="1:7">
      <c r="A13111" s="389" t="s">
        <v>560</v>
      </c>
      <c r="B13111" s="389" t="s">
        <v>517</v>
      </c>
      <c r="C13111" s="389">
        <v>4.4173092704099997</v>
      </c>
      <c r="D13111" s="389" t="s">
        <v>673</v>
      </c>
      <c r="E13111" s="389" t="s">
        <v>652</v>
      </c>
      <c r="F13111" s="389" t="s">
        <v>674</v>
      </c>
      <c r="G13111" s="389" t="s">
        <v>649</v>
      </c>
    </row>
    <row r="13112" spans="1:7">
      <c r="A13112" s="389" t="s">
        <v>560</v>
      </c>
      <c r="B13112" s="389" t="s">
        <v>517</v>
      </c>
      <c r="C13112" s="389">
        <v>4.4173092704099997</v>
      </c>
      <c r="D13112" s="389" t="s">
        <v>673</v>
      </c>
      <c r="E13112" s="389" t="s">
        <v>652</v>
      </c>
      <c r="F13112" s="389" t="s">
        <v>674</v>
      </c>
      <c r="G13112" s="389" t="s">
        <v>649</v>
      </c>
    </row>
    <row r="13113" spans="1:7">
      <c r="A13113" s="389" t="s">
        <v>560</v>
      </c>
      <c r="B13113" s="389" t="s">
        <v>517</v>
      </c>
      <c r="C13113" s="389">
        <v>4.4173092704099997</v>
      </c>
      <c r="D13113" s="389" t="s">
        <v>673</v>
      </c>
      <c r="E13113" s="389" t="s">
        <v>652</v>
      </c>
      <c r="F13113" s="389" t="s">
        <v>674</v>
      </c>
      <c r="G13113" s="389" t="s">
        <v>649</v>
      </c>
    </row>
    <row r="13114" spans="1:7">
      <c r="A13114" s="389" t="s">
        <v>542</v>
      </c>
      <c r="B13114" s="389" t="s">
        <v>517</v>
      </c>
      <c r="C13114" s="389">
        <v>9.0307304129400006</v>
      </c>
      <c r="D13114" s="389" t="s">
        <v>673</v>
      </c>
      <c r="E13114" s="389" t="s">
        <v>652</v>
      </c>
      <c r="F13114" s="389" t="s">
        <v>674</v>
      </c>
      <c r="G13114" s="389" t="s">
        <v>649</v>
      </c>
    </row>
    <row r="13115" spans="1:7">
      <c r="A13115" s="389" t="s">
        <v>564</v>
      </c>
      <c r="B13115" s="389" t="s">
        <v>517</v>
      </c>
      <c r="C13115" s="389">
        <v>4.1902233204300003</v>
      </c>
      <c r="D13115" s="389" t="s">
        <v>673</v>
      </c>
      <c r="E13115" s="389" t="s">
        <v>652</v>
      </c>
      <c r="F13115" s="389" t="s">
        <v>674</v>
      </c>
      <c r="G13115" s="389" t="s">
        <v>649</v>
      </c>
    </row>
    <row r="13116" spans="1:7">
      <c r="A13116" s="389" t="s">
        <v>564</v>
      </c>
      <c r="B13116" s="389" t="s">
        <v>517</v>
      </c>
      <c r="C13116" s="389">
        <v>4.1902233204300003</v>
      </c>
      <c r="D13116" s="389" t="s">
        <v>673</v>
      </c>
      <c r="E13116" s="389" t="s">
        <v>652</v>
      </c>
      <c r="F13116" s="389" t="s">
        <v>674</v>
      </c>
      <c r="G13116" s="389" t="s">
        <v>649</v>
      </c>
    </row>
    <row r="13117" spans="1:7">
      <c r="A13117" s="389" t="s">
        <v>526</v>
      </c>
      <c r="B13117" s="389" t="s">
        <v>517</v>
      </c>
      <c r="C13117" s="389">
        <v>6.1799935588799997</v>
      </c>
      <c r="D13117" s="389" t="s">
        <v>673</v>
      </c>
      <c r="E13117" s="389" t="s">
        <v>652</v>
      </c>
      <c r="F13117" s="389" t="s">
        <v>674</v>
      </c>
      <c r="G13117" s="389" t="s">
        <v>649</v>
      </c>
    </row>
    <row r="13118" spans="1:7">
      <c r="A13118" s="389" t="s">
        <v>525</v>
      </c>
      <c r="B13118" s="389" t="s">
        <v>517</v>
      </c>
      <c r="C13118" s="389">
        <v>2.1288136224600001</v>
      </c>
      <c r="D13118" s="389" t="s">
        <v>673</v>
      </c>
      <c r="E13118" s="389" t="s">
        <v>652</v>
      </c>
      <c r="F13118" s="389" t="s">
        <v>674</v>
      </c>
      <c r="G13118" s="389" t="s">
        <v>649</v>
      </c>
    </row>
    <row r="13119" spans="1:7">
      <c r="A13119" s="389" t="s">
        <v>525</v>
      </c>
      <c r="B13119" s="389" t="s">
        <v>517</v>
      </c>
      <c r="C13119" s="389">
        <v>3.42213959551</v>
      </c>
      <c r="D13119" s="389" t="s">
        <v>673</v>
      </c>
      <c r="E13119" s="389" t="s">
        <v>652</v>
      </c>
      <c r="F13119" s="389" t="s">
        <v>674</v>
      </c>
      <c r="G13119" s="389" t="s">
        <v>649</v>
      </c>
    </row>
    <row r="13120" spans="1:7">
      <c r="A13120" s="389" t="s">
        <v>562</v>
      </c>
      <c r="B13120" s="389" t="s">
        <v>517</v>
      </c>
      <c r="C13120" s="389">
        <v>1.4440836528300001</v>
      </c>
      <c r="D13120" s="389" t="s">
        <v>673</v>
      </c>
      <c r="E13120" s="389" t="s">
        <v>652</v>
      </c>
      <c r="F13120" s="389" t="s">
        <v>674</v>
      </c>
      <c r="G13120" s="389" t="s">
        <v>649</v>
      </c>
    </row>
    <row r="13121" spans="1:7">
      <c r="A13121" s="389" t="s">
        <v>572</v>
      </c>
      <c r="B13121" s="389" t="s">
        <v>517</v>
      </c>
      <c r="C13121" s="389">
        <v>4.8992084626499999</v>
      </c>
      <c r="D13121" s="389" t="s">
        <v>673</v>
      </c>
      <c r="E13121" s="389" t="s">
        <v>652</v>
      </c>
      <c r="F13121" s="389" t="s">
        <v>674</v>
      </c>
      <c r="G13121" s="389" t="s">
        <v>649</v>
      </c>
    </row>
    <row r="13122" spans="1:7">
      <c r="A13122" s="389" t="s">
        <v>581</v>
      </c>
      <c r="B13122" s="389" t="s">
        <v>517</v>
      </c>
      <c r="C13122" s="389">
        <v>1.30114153222</v>
      </c>
      <c r="D13122" s="389" t="s">
        <v>673</v>
      </c>
      <c r="E13122" s="389" t="s">
        <v>652</v>
      </c>
      <c r="F13122" s="389" t="s">
        <v>674</v>
      </c>
      <c r="G13122" s="389" t="s">
        <v>649</v>
      </c>
    </row>
    <row r="13123" spans="1:7">
      <c r="A13123" s="389" t="s">
        <v>525</v>
      </c>
      <c r="B13123" s="389" t="s">
        <v>517</v>
      </c>
      <c r="C13123" s="389">
        <v>5.7846533297700002</v>
      </c>
      <c r="D13123" s="389" t="s">
        <v>673</v>
      </c>
      <c r="E13123" s="389" t="s">
        <v>652</v>
      </c>
      <c r="F13123" s="389" t="s">
        <v>674</v>
      </c>
      <c r="G13123" s="389" t="s">
        <v>649</v>
      </c>
    </row>
    <row r="13124" spans="1:7">
      <c r="A13124" s="389" t="s">
        <v>543</v>
      </c>
      <c r="B13124" s="389" t="s">
        <v>517</v>
      </c>
      <c r="C13124" s="389">
        <v>3.73566665268</v>
      </c>
      <c r="D13124" s="389" t="s">
        <v>673</v>
      </c>
      <c r="E13124" s="389" t="s">
        <v>652</v>
      </c>
      <c r="F13124" s="389" t="s">
        <v>674</v>
      </c>
      <c r="G13124" s="389" t="s">
        <v>649</v>
      </c>
    </row>
    <row r="13125" spans="1:7">
      <c r="A13125" s="389" t="s">
        <v>543</v>
      </c>
      <c r="B13125" s="389" t="s">
        <v>517</v>
      </c>
      <c r="C13125" s="389">
        <v>3.73566665268</v>
      </c>
      <c r="D13125" s="389" t="s">
        <v>673</v>
      </c>
      <c r="E13125" s="389" t="s">
        <v>652</v>
      </c>
      <c r="F13125" s="389" t="s">
        <v>674</v>
      </c>
      <c r="G13125" s="389" t="s">
        <v>649</v>
      </c>
    </row>
    <row r="13126" spans="1:7">
      <c r="A13126" s="389" t="s">
        <v>525</v>
      </c>
      <c r="B13126" s="389" t="s">
        <v>517</v>
      </c>
      <c r="C13126" s="389">
        <v>0.52421905128099999</v>
      </c>
      <c r="D13126" s="389" t="s">
        <v>673</v>
      </c>
      <c r="E13126" s="389" t="s">
        <v>652</v>
      </c>
      <c r="F13126" s="389" t="s">
        <v>674</v>
      </c>
      <c r="G13126" s="389" t="s">
        <v>649</v>
      </c>
    </row>
    <row r="13127" spans="1:7">
      <c r="A13127" s="389" t="s">
        <v>542</v>
      </c>
      <c r="B13127" s="389" t="s">
        <v>517</v>
      </c>
      <c r="C13127" s="389">
        <v>1.1186026603599999</v>
      </c>
      <c r="D13127" s="389" t="s">
        <v>673</v>
      </c>
      <c r="E13127" s="389" t="s">
        <v>652</v>
      </c>
      <c r="F13127" s="389" t="s">
        <v>674</v>
      </c>
      <c r="G13127" s="389" t="s">
        <v>649</v>
      </c>
    </row>
    <row r="13128" spans="1:7">
      <c r="A13128" s="389" t="s">
        <v>525</v>
      </c>
      <c r="B13128" s="389" t="s">
        <v>517</v>
      </c>
      <c r="C13128" s="389">
        <v>1.29918324975</v>
      </c>
      <c r="D13128" s="389" t="s">
        <v>673</v>
      </c>
      <c r="E13128" s="389" t="s">
        <v>652</v>
      </c>
      <c r="F13128" s="389" t="s">
        <v>674</v>
      </c>
      <c r="G13128" s="389" t="s">
        <v>649</v>
      </c>
    </row>
    <row r="13129" spans="1:7">
      <c r="A13129" s="389" t="s">
        <v>560</v>
      </c>
      <c r="B13129" s="389" t="s">
        <v>517</v>
      </c>
      <c r="C13129" s="389">
        <v>1.6879849898299999</v>
      </c>
      <c r="D13129" s="389" t="s">
        <v>673</v>
      </c>
      <c r="E13129" s="389" t="s">
        <v>652</v>
      </c>
      <c r="F13129" s="389" t="s">
        <v>674</v>
      </c>
      <c r="G13129" s="389" t="s">
        <v>649</v>
      </c>
    </row>
    <row r="13130" spans="1:7">
      <c r="A13130" s="389" t="s">
        <v>560</v>
      </c>
      <c r="B13130" s="389" t="s">
        <v>517</v>
      </c>
      <c r="C13130" s="389">
        <v>1.6879849898299999</v>
      </c>
      <c r="D13130" s="389" t="s">
        <v>673</v>
      </c>
      <c r="E13130" s="389" t="s">
        <v>652</v>
      </c>
      <c r="F13130" s="389" t="s">
        <v>674</v>
      </c>
      <c r="G13130" s="389" t="s">
        <v>649</v>
      </c>
    </row>
    <row r="13131" spans="1:7">
      <c r="A13131" s="389" t="s">
        <v>565</v>
      </c>
      <c r="B13131" s="389" t="s">
        <v>517</v>
      </c>
      <c r="C13131" s="389">
        <v>1.6566134515299999</v>
      </c>
      <c r="D13131" s="389" t="s">
        <v>673</v>
      </c>
      <c r="E13131" s="389" t="s">
        <v>652</v>
      </c>
      <c r="F13131" s="389" t="s">
        <v>674</v>
      </c>
      <c r="G13131" s="389" t="s">
        <v>649</v>
      </c>
    </row>
    <row r="13132" spans="1:7">
      <c r="A13132" s="389" t="s">
        <v>572</v>
      </c>
      <c r="B13132" s="389" t="s">
        <v>517</v>
      </c>
      <c r="C13132" s="389">
        <v>1.6566134515299999</v>
      </c>
      <c r="D13132" s="389" t="s">
        <v>673</v>
      </c>
      <c r="E13132" s="389" t="s">
        <v>652</v>
      </c>
      <c r="F13132" s="389" t="s">
        <v>674</v>
      </c>
      <c r="G13132" s="389" t="s">
        <v>649</v>
      </c>
    </row>
    <row r="13133" spans="1:7">
      <c r="A13133" s="389" t="s">
        <v>526</v>
      </c>
      <c r="B13133" s="389" t="s">
        <v>517</v>
      </c>
      <c r="C13133" s="389">
        <v>1.5287503064400001</v>
      </c>
      <c r="D13133" s="389" t="s">
        <v>673</v>
      </c>
      <c r="E13133" s="389" t="s">
        <v>652</v>
      </c>
      <c r="F13133" s="389" t="s">
        <v>674</v>
      </c>
      <c r="G13133" s="389" t="s">
        <v>649</v>
      </c>
    </row>
    <row r="13134" spans="1:7">
      <c r="A13134" s="389" t="s">
        <v>569</v>
      </c>
      <c r="B13134" s="389" t="s">
        <v>517</v>
      </c>
      <c r="C13134" s="389">
        <v>2.3244706272700002</v>
      </c>
      <c r="D13134" s="389" t="s">
        <v>673</v>
      </c>
      <c r="E13134" s="389" t="s">
        <v>652</v>
      </c>
      <c r="F13134" s="389" t="s">
        <v>674</v>
      </c>
      <c r="G13134" s="389" t="s">
        <v>649</v>
      </c>
    </row>
    <row r="13135" spans="1:7">
      <c r="A13135" s="389" t="s">
        <v>569</v>
      </c>
      <c r="B13135" s="389" t="s">
        <v>517</v>
      </c>
      <c r="C13135" s="389">
        <v>2.3244706272700002</v>
      </c>
      <c r="D13135" s="389" t="s">
        <v>673</v>
      </c>
      <c r="E13135" s="389" t="s">
        <v>652</v>
      </c>
      <c r="F13135" s="389" t="s">
        <v>674</v>
      </c>
      <c r="G13135" s="389" t="s">
        <v>649</v>
      </c>
    </row>
    <row r="13136" spans="1:7">
      <c r="A13136" s="389" t="s">
        <v>562</v>
      </c>
      <c r="B13136" s="389" t="s">
        <v>517</v>
      </c>
      <c r="C13136" s="389">
        <v>2.9291482770799999</v>
      </c>
      <c r="D13136" s="389" t="s">
        <v>673</v>
      </c>
      <c r="E13136" s="389" t="s">
        <v>652</v>
      </c>
      <c r="F13136" s="389" t="s">
        <v>674</v>
      </c>
      <c r="G13136" s="389" t="s">
        <v>649</v>
      </c>
    </row>
    <row r="13137" spans="1:7">
      <c r="A13137" s="389" t="s">
        <v>543</v>
      </c>
      <c r="B13137" s="389" t="s">
        <v>517</v>
      </c>
      <c r="C13137" s="389">
        <v>1.0945943822599999</v>
      </c>
      <c r="D13137" s="389" t="s">
        <v>673</v>
      </c>
      <c r="E13137" s="389" t="s">
        <v>652</v>
      </c>
      <c r="F13137" s="389" t="s">
        <v>674</v>
      </c>
      <c r="G13137" s="389" t="s">
        <v>649</v>
      </c>
    </row>
    <row r="13138" spans="1:7">
      <c r="A13138" s="389" t="s">
        <v>525</v>
      </c>
      <c r="B13138" s="389" t="s">
        <v>517</v>
      </c>
      <c r="C13138" s="389">
        <v>0.97585535481200003</v>
      </c>
      <c r="D13138" s="389" t="s">
        <v>673</v>
      </c>
      <c r="E13138" s="389" t="s">
        <v>652</v>
      </c>
      <c r="F13138" s="389" t="s">
        <v>674</v>
      </c>
      <c r="G13138" s="389" t="s">
        <v>649</v>
      </c>
    </row>
    <row r="13139" spans="1:7">
      <c r="A13139" s="389" t="s">
        <v>564</v>
      </c>
      <c r="B13139" s="389" t="s">
        <v>517</v>
      </c>
      <c r="C13139" s="389">
        <v>1.3582101549400001</v>
      </c>
      <c r="D13139" s="389" t="s">
        <v>673</v>
      </c>
      <c r="E13139" s="389" t="s">
        <v>652</v>
      </c>
      <c r="F13139" s="389" t="s">
        <v>674</v>
      </c>
      <c r="G13139" s="389" t="s">
        <v>649</v>
      </c>
    </row>
    <row r="13140" spans="1:7">
      <c r="A13140" s="389" t="s">
        <v>525</v>
      </c>
      <c r="B13140" s="389" t="s">
        <v>517</v>
      </c>
      <c r="C13140" s="389">
        <v>0.48718041649600002</v>
      </c>
      <c r="D13140" s="389" t="s">
        <v>673</v>
      </c>
      <c r="E13140" s="389" t="s">
        <v>652</v>
      </c>
      <c r="F13140" s="389" t="s">
        <v>674</v>
      </c>
      <c r="G13140" s="389" t="s">
        <v>649</v>
      </c>
    </row>
    <row r="13141" spans="1:7">
      <c r="A13141" s="389" t="s">
        <v>525</v>
      </c>
      <c r="B13141" s="389" t="s">
        <v>517</v>
      </c>
      <c r="C13141" s="389">
        <v>1.7025425499</v>
      </c>
      <c r="D13141" s="389" t="s">
        <v>673</v>
      </c>
      <c r="E13141" s="389" t="s">
        <v>652</v>
      </c>
      <c r="F13141" s="389" t="s">
        <v>674</v>
      </c>
      <c r="G13141" s="389" t="s">
        <v>649</v>
      </c>
    </row>
    <row r="13142" spans="1:7">
      <c r="A13142" s="389" t="s">
        <v>542</v>
      </c>
      <c r="B13142" s="389" t="s">
        <v>517</v>
      </c>
      <c r="C13142" s="389">
        <v>9.7447517788399995</v>
      </c>
      <c r="D13142" s="389" t="s">
        <v>673</v>
      </c>
      <c r="E13142" s="389" t="s">
        <v>652</v>
      </c>
      <c r="F13142" s="389" t="s">
        <v>674</v>
      </c>
      <c r="G13142" s="389" t="s">
        <v>649</v>
      </c>
    </row>
    <row r="13143" spans="1:7">
      <c r="A13143" s="389" t="s">
        <v>525</v>
      </c>
      <c r="B13143" s="389" t="s">
        <v>517</v>
      </c>
      <c r="C13143" s="389">
        <v>1.5966158958600001</v>
      </c>
      <c r="D13143" s="389" t="s">
        <v>673</v>
      </c>
      <c r="E13143" s="389" t="s">
        <v>652</v>
      </c>
      <c r="F13143" s="389" t="s">
        <v>674</v>
      </c>
      <c r="G13143" s="389" t="s">
        <v>649</v>
      </c>
    </row>
    <row r="13144" spans="1:7">
      <c r="A13144" s="389" t="s">
        <v>525</v>
      </c>
      <c r="B13144" s="389" t="s">
        <v>517</v>
      </c>
      <c r="C13144" s="389">
        <v>0.49542945350399997</v>
      </c>
      <c r="D13144" s="389" t="s">
        <v>673</v>
      </c>
      <c r="E13144" s="389" t="s">
        <v>652</v>
      </c>
      <c r="F13144" s="389" t="s">
        <v>674</v>
      </c>
      <c r="G13144" s="389" t="s">
        <v>649</v>
      </c>
    </row>
    <row r="13145" spans="1:7">
      <c r="A13145" s="389" t="s">
        <v>568</v>
      </c>
      <c r="B13145" s="389" t="s">
        <v>517</v>
      </c>
      <c r="C13145" s="389">
        <v>0.49542945350399997</v>
      </c>
      <c r="D13145" s="389" t="s">
        <v>673</v>
      </c>
      <c r="E13145" s="389" t="s">
        <v>652</v>
      </c>
      <c r="F13145" s="389" t="s">
        <v>674</v>
      </c>
      <c r="G13145" s="389" t="s">
        <v>649</v>
      </c>
    </row>
    <row r="13146" spans="1:7">
      <c r="A13146" s="389" t="s">
        <v>514</v>
      </c>
      <c r="B13146" s="389" t="s">
        <v>517</v>
      </c>
      <c r="C13146" s="389">
        <v>3.3187206152100002</v>
      </c>
      <c r="D13146" s="389" t="s">
        <v>673</v>
      </c>
      <c r="E13146" s="389" t="s">
        <v>652</v>
      </c>
      <c r="F13146" s="389" t="s">
        <v>674</v>
      </c>
      <c r="G13146" s="389" t="s">
        <v>649</v>
      </c>
    </row>
    <row r="13147" spans="1:7">
      <c r="A13147" s="389" t="s">
        <v>562</v>
      </c>
      <c r="B13147" s="389" t="s">
        <v>517</v>
      </c>
      <c r="C13147" s="389">
        <v>1.4168116931200001</v>
      </c>
      <c r="D13147" s="389" t="s">
        <v>673</v>
      </c>
      <c r="E13147" s="389" t="s">
        <v>652</v>
      </c>
      <c r="F13147" s="389" t="s">
        <v>674</v>
      </c>
      <c r="G13147" s="389" t="s">
        <v>649</v>
      </c>
    </row>
    <row r="13148" spans="1:7">
      <c r="A13148" s="389" t="s">
        <v>525</v>
      </c>
      <c r="B13148" s="389" t="s">
        <v>517</v>
      </c>
      <c r="C13148" s="389">
        <v>0.58317494413399995</v>
      </c>
      <c r="D13148" s="389" t="s">
        <v>673</v>
      </c>
      <c r="E13148" s="389" t="s">
        <v>652</v>
      </c>
      <c r="F13148" s="389" t="s">
        <v>674</v>
      </c>
      <c r="G13148" s="389" t="s">
        <v>649</v>
      </c>
    </row>
    <row r="13149" spans="1:7">
      <c r="A13149" s="389" t="s">
        <v>534</v>
      </c>
      <c r="B13149" s="389" t="s">
        <v>517</v>
      </c>
      <c r="C13149" s="389">
        <v>1.90245624199</v>
      </c>
      <c r="D13149" s="389" t="s">
        <v>673</v>
      </c>
      <c r="E13149" s="389" t="s">
        <v>652</v>
      </c>
      <c r="F13149" s="389" t="s">
        <v>674</v>
      </c>
      <c r="G13149" s="389" t="s">
        <v>649</v>
      </c>
    </row>
    <row r="13150" spans="1:7">
      <c r="A13150" s="389" t="s">
        <v>534</v>
      </c>
      <c r="B13150" s="389" t="s">
        <v>517</v>
      </c>
      <c r="C13150" s="389">
        <v>1.90245624199</v>
      </c>
      <c r="D13150" s="389" t="s">
        <v>673</v>
      </c>
      <c r="E13150" s="389" t="s">
        <v>652</v>
      </c>
      <c r="F13150" s="389" t="s">
        <v>674</v>
      </c>
      <c r="G13150" s="389" t="s">
        <v>649</v>
      </c>
    </row>
    <row r="13151" spans="1:7">
      <c r="A13151" s="389" t="s">
        <v>541</v>
      </c>
      <c r="B13151" s="389" t="s">
        <v>517</v>
      </c>
      <c r="C13151" s="389">
        <v>1.90245624199</v>
      </c>
      <c r="D13151" s="389" t="s">
        <v>673</v>
      </c>
      <c r="E13151" s="389" t="s">
        <v>652</v>
      </c>
      <c r="F13151" s="389" t="s">
        <v>674</v>
      </c>
      <c r="G13151" s="389" t="s">
        <v>649</v>
      </c>
    </row>
    <row r="13152" spans="1:7">
      <c r="A13152" s="389" t="s">
        <v>541</v>
      </c>
      <c r="B13152" s="389" t="s">
        <v>517</v>
      </c>
      <c r="C13152" s="389">
        <v>1.90245624199</v>
      </c>
      <c r="D13152" s="389" t="s">
        <v>673</v>
      </c>
      <c r="E13152" s="389" t="s">
        <v>652</v>
      </c>
      <c r="F13152" s="389" t="s">
        <v>674</v>
      </c>
      <c r="G13152" s="389" t="s">
        <v>649</v>
      </c>
    </row>
    <row r="13153" spans="1:7">
      <c r="A13153" s="389" t="s">
        <v>575</v>
      </c>
      <c r="B13153" s="389" t="s">
        <v>517</v>
      </c>
      <c r="C13153" s="389">
        <v>1.90245624199</v>
      </c>
      <c r="D13153" s="389" t="s">
        <v>673</v>
      </c>
      <c r="E13153" s="389" t="s">
        <v>652</v>
      </c>
      <c r="F13153" s="389" t="s">
        <v>674</v>
      </c>
      <c r="G13153" s="389" t="s">
        <v>649</v>
      </c>
    </row>
    <row r="13154" spans="1:7">
      <c r="A13154" s="389" t="s">
        <v>562</v>
      </c>
      <c r="B13154" s="389" t="s">
        <v>517</v>
      </c>
      <c r="C13154" s="389">
        <v>1.60227763136</v>
      </c>
      <c r="D13154" s="389" t="s">
        <v>673</v>
      </c>
      <c r="E13154" s="389" t="s">
        <v>652</v>
      </c>
      <c r="F13154" s="389" t="s">
        <v>674</v>
      </c>
      <c r="G13154" s="389" t="s">
        <v>649</v>
      </c>
    </row>
    <row r="13155" spans="1:7">
      <c r="A13155" s="389" t="s">
        <v>566</v>
      </c>
      <c r="B13155" s="389" t="s">
        <v>517</v>
      </c>
      <c r="C13155" s="389">
        <v>4.8625796724699999</v>
      </c>
      <c r="D13155" s="389" t="s">
        <v>673</v>
      </c>
      <c r="E13155" s="389" t="s">
        <v>652</v>
      </c>
      <c r="F13155" s="389" t="s">
        <v>674</v>
      </c>
      <c r="G13155" s="389" t="s">
        <v>649</v>
      </c>
    </row>
    <row r="13156" spans="1:7">
      <c r="A13156" s="389" t="s">
        <v>566</v>
      </c>
      <c r="B13156" s="389" t="s">
        <v>517</v>
      </c>
      <c r="C13156" s="389">
        <v>4.8625796724699999</v>
      </c>
      <c r="D13156" s="389" t="s">
        <v>673</v>
      </c>
      <c r="E13156" s="389" t="s">
        <v>652</v>
      </c>
      <c r="F13156" s="389" t="s">
        <v>674</v>
      </c>
      <c r="G13156" s="389" t="s">
        <v>649</v>
      </c>
    </row>
    <row r="13157" spans="1:7">
      <c r="A13157" s="389" t="s">
        <v>566</v>
      </c>
      <c r="B13157" s="389" t="s">
        <v>517</v>
      </c>
      <c r="C13157" s="389">
        <v>4.8625796724699999</v>
      </c>
      <c r="D13157" s="389" t="s">
        <v>673</v>
      </c>
      <c r="E13157" s="389" t="s">
        <v>652</v>
      </c>
      <c r="F13157" s="389" t="s">
        <v>674</v>
      </c>
      <c r="G13157" s="389" t="s">
        <v>649</v>
      </c>
    </row>
    <row r="13158" spans="1:7">
      <c r="A13158" s="389" t="s">
        <v>527</v>
      </c>
      <c r="B13158" s="389" t="s">
        <v>517</v>
      </c>
      <c r="C13158" s="389">
        <v>9.2166226879999904</v>
      </c>
      <c r="D13158" s="389" t="s">
        <v>673</v>
      </c>
      <c r="E13158" s="389" t="s">
        <v>652</v>
      </c>
      <c r="F13158" s="389" t="s">
        <v>664</v>
      </c>
      <c r="G13158" s="389" t="s">
        <v>649</v>
      </c>
    </row>
    <row r="13159" spans="1:7">
      <c r="A13159" s="389" t="s">
        <v>569</v>
      </c>
      <c r="B13159" s="389" t="s">
        <v>517</v>
      </c>
      <c r="C13159" s="389">
        <v>13.8596949694</v>
      </c>
      <c r="D13159" s="389" t="s">
        <v>673</v>
      </c>
      <c r="E13159" s="389" t="s">
        <v>652</v>
      </c>
      <c r="F13159" s="389" t="s">
        <v>664</v>
      </c>
      <c r="G13159" s="389" t="s">
        <v>649</v>
      </c>
    </row>
    <row r="13160" spans="1:7">
      <c r="A13160" s="389" t="s">
        <v>569</v>
      </c>
      <c r="B13160" s="389" t="s">
        <v>517</v>
      </c>
      <c r="C13160" s="389">
        <v>13.8596949694</v>
      </c>
      <c r="D13160" s="389" t="s">
        <v>673</v>
      </c>
      <c r="E13160" s="389" t="s">
        <v>652</v>
      </c>
      <c r="F13160" s="389" t="s">
        <v>664</v>
      </c>
      <c r="G13160" s="389" t="s">
        <v>649</v>
      </c>
    </row>
    <row r="13161" spans="1:7">
      <c r="A13161" s="389" t="s">
        <v>562</v>
      </c>
      <c r="B13161" s="389" t="s">
        <v>517</v>
      </c>
      <c r="C13161" s="389">
        <v>4.2594406543699996</v>
      </c>
      <c r="D13161" s="389" t="s">
        <v>673</v>
      </c>
      <c r="E13161" s="389" t="s">
        <v>652</v>
      </c>
      <c r="F13161" s="389" t="s">
        <v>664</v>
      </c>
      <c r="G13161" s="389" t="s">
        <v>649</v>
      </c>
    </row>
    <row r="13162" spans="1:7">
      <c r="A13162" s="389" t="s">
        <v>525</v>
      </c>
      <c r="B13162" s="389" t="s">
        <v>517</v>
      </c>
      <c r="C13162" s="389">
        <v>1.7352352149700001</v>
      </c>
      <c r="D13162" s="389" t="s">
        <v>673</v>
      </c>
      <c r="E13162" s="389" t="s">
        <v>652</v>
      </c>
      <c r="F13162" s="389" t="s">
        <v>664</v>
      </c>
      <c r="G13162" s="389" t="s">
        <v>649</v>
      </c>
    </row>
    <row r="13163" spans="1:7">
      <c r="A13163" s="389" t="s">
        <v>525</v>
      </c>
      <c r="B13163" s="389" t="s">
        <v>517</v>
      </c>
      <c r="C13163" s="389">
        <v>1.4230514706099999</v>
      </c>
      <c r="D13163" s="389" t="s">
        <v>673</v>
      </c>
      <c r="E13163" s="389" t="s">
        <v>652</v>
      </c>
      <c r="F13163" s="389" t="s">
        <v>664</v>
      </c>
      <c r="G13163" s="389" t="s">
        <v>649</v>
      </c>
    </row>
    <row r="13164" spans="1:7">
      <c r="A13164" s="389" t="s">
        <v>514</v>
      </c>
      <c r="B13164" s="389" t="s">
        <v>517</v>
      </c>
      <c r="C13164" s="389">
        <v>5.4225211627499998</v>
      </c>
      <c r="D13164" s="389" t="s">
        <v>673</v>
      </c>
      <c r="E13164" s="389" t="s">
        <v>652</v>
      </c>
      <c r="F13164" s="389" t="s">
        <v>664</v>
      </c>
      <c r="G13164" s="389" t="s">
        <v>649</v>
      </c>
    </row>
    <row r="13165" spans="1:7">
      <c r="A13165" s="389" t="s">
        <v>514</v>
      </c>
      <c r="B13165" s="389" t="s">
        <v>517</v>
      </c>
      <c r="C13165" s="389">
        <v>5.4225211627499998</v>
      </c>
      <c r="D13165" s="389" t="s">
        <v>673</v>
      </c>
      <c r="E13165" s="389" t="s">
        <v>652</v>
      </c>
      <c r="F13165" s="389" t="s">
        <v>664</v>
      </c>
      <c r="G13165" s="389" t="s">
        <v>649</v>
      </c>
    </row>
    <row r="13166" spans="1:7">
      <c r="A13166" s="389" t="s">
        <v>514</v>
      </c>
      <c r="B13166" s="389" t="s">
        <v>517</v>
      </c>
      <c r="C13166" s="389">
        <v>1.62838325829</v>
      </c>
      <c r="D13166" s="389" t="s">
        <v>673</v>
      </c>
      <c r="E13166" s="389" t="s">
        <v>652</v>
      </c>
      <c r="F13166" s="389" t="s">
        <v>664</v>
      </c>
      <c r="G13166" s="389" t="s">
        <v>649</v>
      </c>
    </row>
    <row r="13167" spans="1:7">
      <c r="A13167" s="389" t="s">
        <v>514</v>
      </c>
      <c r="B13167" s="389" t="s">
        <v>517</v>
      </c>
      <c r="C13167" s="389">
        <v>1.4076512432399999</v>
      </c>
      <c r="D13167" s="389" t="s">
        <v>673</v>
      </c>
      <c r="E13167" s="389" t="s">
        <v>652</v>
      </c>
      <c r="F13167" s="389" t="s">
        <v>664</v>
      </c>
      <c r="G13167" s="389" t="s">
        <v>649</v>
      </c>
    </row>
    <row r="13168" spans="1:7">
      <c r="A13168" s="389" t="s">
        <v>514</v>
      </c>
      <c r="B13168" s="389" t="s">
        <v>517</v>
      </c>
      <c r="C13168" s="389">
        <v>4.8678879874499996</v>
      </c>
      <c r="D13168" s="389" t="s">
        <v>673</v>
      </c>
      <c r="E13168" s="389" t="s">
        <v>652</v>
      </c>
      <c r="F13168" s="389" t="s">
        <v>664</v>
      </c>
      <c r="G13168" s="389" t="s">
        <v>649</v>
      </c>
    </row>
    <row r="13169" spans="1:7">
      <c r="A13169" s="389" t="s">
        <v>572</v>
      </c>
      <c r="B13169" s="389" t="s">
        <v>517</v>
      </c>
      <c r="C13169" s="389">
        <v>2.3718836792200002</v>
      </c>
      <c r="D13169" s="389" t="s">
        <v>673</v>
      </c>
      <c r="E13169" s="389" t="s">
        <v>652</v>
      </c>
      <c r="F13169" s="389" t="s">
        <v>664</v>
      </c>
      <c r="G13169" s="389" t="s">
        <v>649</v>
      </c>
    </row>
    <row r="13170" spans="1:7">
      <c r="A13170" s="389" t="s">
        <v>572</v>
      </c>
      <c r="B13170" s="389" t="s">
        <v>517</v>
      </c>
      <c r="C13170" s="389">
        <v>2.3718836792200002</v>
      </c>
      <c r="D13170" s="389" t="s">
        <v>673</v>
      </c>
      <c r="E13170" s="389" t="s">
        <v>652</v>
      </c>
      <c r="F13170" s="389" t="s">
        <v>664</v>
      </c>
      <c r="G13170" s="389" t="s">
        <v>649</v>
      </c>
    </row>
    <row r="13171" spans="1:7">
      <c r="A13171" s="389" t="s">
        <v>578</v>
      </c>
      <c r="B13171" s="389" t="s">
        <v>517</v>
      </c>
      <c r="C13171" s="389">
        <v>2.5171316253299998</v>
      </c>
      <c r="D13171" s="389" t="s">
        <v>673</v>
      </c>
      <c r="E13171" s="389" t="s">
        <v>652</v>
      </c>
      <c r="F13171" s="389" t="s">
        <v>664</v>
      </c>
      <c r="G13171" s="389" t="s">
        <v>649</v>
      </c>
    </row>
    <row r="13172" spans="1:7">
      <c r="A13172" s="389" t="s">
        <v>569</v>
      </c>
      <c r="B13172" s="389" t="s">
        <v>517</v>
      </c>
      <c r="C13172" s="389">
        <v>43.3351062355</v>
      </c>
      <c r="D13172" s="389" t="s">
        <v>673</v>
      </c>
      <c r="E13172" s="389" t="s">
        <v>652</v>
      </c>
      <c r="F13172" s="389" t="s">
        <v>664</v>
      </c>
      <c r="G13172" s="389" t="s">
        <v>649</v>
      </c>
    </row>
    <row r="13173" spans="1:7">
      <c r="A13173" s="389" t="s">
        <v>569</v>
      </c>
      <c r="B13173" s="389" t="s">
        <v>517</v>
      </c>
      <c r="C13173" s="389">
        <v>43.3351062355</v>
      </c>
      <c r="D13173" s="389" t="s">
        <v>673</v>
      </c>
      <c r="E13173" s="389" t="s">
        <v>652</v>
      </c>
      <c r="F13173" s="389" t="s">
        <v>664</v>
      </c>
      <c r="G13173" s="389" t="s">
        <v>649</v>
      </c>
    </row>
    <row r="13174" spans="1:7">
      <c r="A13174" s="389" t="s">
        <v>569</v>
      </c>
      <c r="B13174" s="389" t="s">
        <v>517</v>
      </c>
      <c r="C13174" s="389">
        <v>43.3351062355</v>
      </c>
      <c r="D13174" s="389" t="s">
        <v>673</v>
      </c>
      <c r="E13174" s="389" t="s">
        <v>652</v>
      </c>
      <c r="F13174" s="389" t="s">
        <v>664</v>
      </c>
      <c r="G13174" s="389" t="s">
        <v>649</v>
      </c>
    </row>
    <row r="13175" spans="1:7">
      <c r="A13175" s="389" t="s">
        <v>531</v>
      </c>
      <c r="B13175" s="389" t="s">
        <v>517</v>
      </c>
      <c r="C13175" s="389">
        <v>2.5033689812</v>
      </c>
      <c r="D13175" s="389" t="s">
        <v>673</v>
      </c>
      <c r="E13175" s="389" t="s">
        <v>652</v>
      </c>
      <c r="F13175" s="389" t="s">
        <v>664</v>
      </c>
      <c r="G13175" s="389" t="s">
        <v>649</v>
      </c>
    </row>
    <row r="13176" spans="1:7">
      <c r="A13176" s="389" t="s">
        <v>531</v>
      </c>
      <c r="B13176" s="389" t="s">
        <v>517</v>
      </c>
      <c r="C13176" s="389">
        <v>2.5033689812</v>
      </c>
      <c r="D13176" s="389" t="s">
        <v>673</v>
      </c>
      <c r="E13176" s="389" t="s">
        <v>652</v>
      </c>
      <c r="F13176" s="389" t="s">
        <v>664</v>
      </c>
      <c r="G13176" s="389" t="s">
        <v>649</v>
      </c>
    </row>
    <row r="13177" spans="1:7">
      <c r="A13177" s="389" t="s">
        <v>544</v>
      </c>
      <c r="B13177" s="389" t="s">
        <v>517</v>
      </c>
      <c r="C13177" s="389">
        <v>3.5763536608400002</v>
      </c>
      <c r="D13177" s="389" t="s">
        <v>673</v>
      </c>
      <c r="E13177" s="389" t="s">
        <v>652</v>
      </c>
      <c r="F13177" s="389" t="s">
        <v>664</v>
      </c>
      <c r="G13177" s="389" t="s">
        <v>649</v>
      </c>
    </row>
    <row r="13178" spans="1:7">
      <c r="A13178" s="389" t="s">
        <v>578</v>
      </c>
      <c r="B13178" s="389" t="s">
        <v>517</v>
      </c>
      <c r="C13178" s="389">
        <v>10.6460442537</v>
      </c>
      <c r="D13178" s="389" t="s">
        <v>673</v>
      </c>
      <c r="E13178" s="389" t="s">
        <v>652</v>
      </c>
      <c r="F13178" s="389" t="s">
        <v>664</v>
      </c>
      <c r="G13178" s="389" t="s">
        <v>649</v>
      </c>
    </row>
    <row r="13179" spans="1:7">
      <c r="A13179" s="389" t="s">
        <v>525</v>
      </c>
      <c r="B13179" s="389" t="s">
        <v>517</v>
      </c>
      <c r="C13179" s="389">
        <v>2.3369131375199999</v>
      </c>
      <c r="D13179" s="389" t="s">
        <v>673</v>
      </c>
      <c r="E13179" s="389" t="s">
        <v>652</v>
      </c>
      <c r="F13179" s="389" t="s">
        <v>664</v>
      </c>
      <c r="G13179" s="389" t="s">
        <v>649</v>
      </c>
    </row>
    <row r="13180" spans="1:7">
      <c r="A13180" s="389" t="s">
        <v>525</v>
      </c>
      <c r="B13180" s="389" t="s">
        <v>517</v>
      </c>
      <c r="C13180" s="389">
        <v>5.7707062693299997</v>
      </c>
      <c r="D13180" s="389" t="s">
        <v>673</v>
      </c>
      <c r="E13180" s="389" t="s">
        <v>652</v>
      </c>
      <c r="F13180" s="389" t="s">
        <v>664</v>
      </c>
      <c r="G13180" s="389" t="s">
        <v>649</v>
      </c>
    </row>
    <row r="13181" spans="1:7">
      <c r="A13181" s="389" t="s">
        <v>525</v>
      </c>
      <c r="B13181" s="389" t="s">
        <v>517</v>
      </c>
      <c r="C13181" s="389">
        <v>5.7707062693299997</v>
      </c>
      <c r="D13181" s="389" t="s">
        <v>673</v>
      </c>
      <c r="E13181" s="389" t="s">
        <v>652</v>
      </c>
      <c r="F13181" s="389" t="s">
        <v>664</v>
      </c>
      <c r="G13181" s="389" t="s">
        <v>649</v>
      </c>
    </row>
    <row r="13182" spans="1:7">
      <c r="A13182" s="389" t="s">
        <v>525</v>
      </c>
      <c r="B13182" s="389" t="s">
        <v>517</v>
      </c>
      <c r="C13182" s="389">
        <v>5.7707062693299997</v>
      </c>
      <c r="D13182" s="389" t="s">
        <v>673</v>
      </c>
      <c r="E13182" s="389" t="s">
        <v>652</v>
      </c>
      <c r="F13182" s="389" t="s">
        <v>664</v>
      </c>
      <c r="G13182" s="389" t="s">
        <v>649</v>
      </c>
    </row>
    <row r="13183" spans="1:7">
      <c r="A13183" s="389" t="s">
        <v>581</v>
      </c>
      <c r="B13183" s="389" t="s">
        <v>517</v>
      </c>
      <c r="C13183" s="389">
        <v>14.7058441192</v>
      </c>
      <c r="D13183" s="389" t="s">
        <v>673</v>
      </c>
      <c r="E13183" s="389" t="s">
        <v>652</v>
      </c>
      <c r="F13183" s="389" t="s">
        <v>664</v>
      </c>
      <c r="G13183" s="389" t="s">
        <v>649</v>
      </c>
    </row>
    <row r="13184" spans="1:7">
      <c r="A13184" s="389" t="s">
        <v>569</v>
      </c>
      <c r="B13184" s="389" t="s">
        <v>517</v>
      </c>
      <c r="C13184" s="389">
        <v>9.9775740556100008</v>
      </c>
      <c r="D13184" s="389" t="s">
        <v>673</v>
      </c>
      <c r="E13184" s="389" t="s">
        <v>652</v>
      </c>
      <c r="F13184" s="389" t="s">
        <v>664</v>
      </c>
      <c r="G13184" s="389" t="s">
        <v>649</v>
      </c>
    </row>
    <row r="13185" spans="1:7">
      <c r="A13185" s="389" t="s">
        <v>569</v>
      </c>
      <c r="B13185" s="389" t="s">
        <v>517</v>
      </c>
      <c r="C13185" s="389">
        <v>9.9775740556100008</v>
      </c>
      <c r="D13185" s="389" t="s">
        <v>673</v>
      </c>
      <c r="E13185" s="389" t="s">
        <v>652</v>
      </c>
      <c r="F13185" s="389" t="s">
        <v>664</v>
      </c>
      <c r="G13185" s="389" t="s">
        <v>649</v>
      </c>
    </row>
    <row r="13186" spans="1:7">
      <c r="A13186" s="389" t="s">
        <v>572</v>
      </c>
      <c r="B13186" s="389" t="s">
        <v>517</v>
      </c>
      <c r="C13186" s="389">
        <v>0.62201802338000001</v>
      </c>
      <c r="D13186" s="389" t="s">
        <v>673</v>
      </c>
      <c r="E13186" s="389" t="s">
        <v>652</v>
      </c>
      <c r="F13186" s="389" t="s">
        <v>664</v>
      </c>
      <c r="G13186" s="389" t="s">
        <v>649</v>
      </c>
    </row>
    <row r="13187" spans="1:7">
      <c r="A13187" s="389" t="s">
        <v>576</v>
      </c>
      <c r="B13187" s="389" t="s">
        <v>517</v>
      </c>
      <c r="C13187" s="389">
        <v>1.22614383005</v>
      </c>
      <c r="D13187" s="389" t="s">
        <v>673</v>
      </c>
      <c r="E13187" s="389" t="s">
        <v>652</v>
      </c>
      <c r="F13187" s="389" t="s">
        <v>664</v>
      </c>
      <c r="G13187" s="389" t="s">
        <v>649</v>
      </c>
    </row>
    <row r="13188" spans="1:7">
      <c r="A13188" s="389" t="s">
        <v>578</v>
      </c>
      <c r="B13188" s="389" t="s">
        <v>517</v>
      </c>
      <c r="C13188" s="389">
        <v>1.22614383005</v>
      </c>
      <c r="D13188" s="389" t="s">
        <v>673</v>
      </c>
      <c r="E13188" s="389" t="s">
        <v>652</v>
      </c>
      <c r="F13188" s="389" t="s">
        <v>664</v>
      </c>
      <c r="G13188" s="389" t="s">
        <v>649</v>
      </c>
    </row>
    <row r="13189" spans="1:7">
      <c r="A13189" s="389" t="s">
        <v>562</v>
      </c>
      <c r="B13189" s="389" t="s">
        <v>517</v>
      </c>
      <c r="C13189" s="389">
        <v>0.73533987638499998</v>
      </c>
      <c r="D13189" s="389" t="s">
        <v>673</v>
      </c>
      <c r="E13189" s="389" t="s">
        <v>652</v>
      </c>
      <c r="F13189" s="389" t="s">
        <v>664</v>
      </c>
      <c r="G13189" s="389" t="s">
        <v>649</v>
      </c>
    </row>
    <row r="13190" spans="1:7">
      <c r="A13190" s="389" t="s">
        <v>560</v>
      </c>
      <c r="B13190" s="389" t="s">
        <v>517</v>
      </c>
      <c r="C13190" s="389">
        <v>0.78451133185999999</v>
      </c>
      <c r="D13190" s="389" t="s">
        <v>673</v>
      </c>
      <c r="E13190" s="389" t="s">
        <v>652</v>
      </c>
      <c r="F13190" s="389" t="s">
        <v>664</v>
      </c>
      <c r="G13190" s="389" t="s">
        <v>649</v>
      </c>
    </row>
    <row r="13191" spans="1:7">
      <c r="A13191" s="389" t="s">
        <v>569</v>
      </c>
      <c r="B13191" s="389" t="s">
        <v>517</v>
      </c>
      <c r="C13191" s="389">
        <v>0.83059443297500002</v>
      </c>
      <c r="D13191" s="389" t="s">
        <v>673</v>
      </c>
      <c r="E13191" s="389" t="s">
        <v>652</v>
      </c>
      <c r="F13191" s="389" t="s">
        <v>664</v>
      </c>
      <c r="G13191" s="389" t="s">
        <v>649</v>
      </c>
    </row>
    <row r="13192" spans="1:7">
      <c r="A13192" s="389" t="s">
        <v>569</v>
      </c>
      <c r="B13192" s="389" t="s">
        <v>517</v>
      </c>
      <c r="C13192" s="389">
        <v>0.83059443297500002</v>
      </c>
      <c r="D13192" s="389" t="s">
        <v>673</v>
      </c>
      <c r="E13192" s="389" t="s">
        <v>652</v>
      </c>
      <c r="F13192" s="389" t="s">
        <v>664</v>
      </c>
      <c r="G13192" s="389" t="s">
        <v>649</v>
      </c>
    </row>
    <row r="13193" spans="1:7">
      <c r="A13193" s="389" t="s">
        <v>562</v>
      </c>
      <c r="B13193" s="389" t="s">
        <v>517</v>
      </c>
      <c r="C13193" s="389">
        <v>1.8355637004000001</v>
      </c>
      <c r="D13193" s="389" t="s">
        <v>673</v>
      </c>
      <c r="E13193" s="389" t="s">
        <v>652</v>
      </c>
      <c r="F13193" s="389" t="s">
        <v>664</v>
      </c>
      <c r="G13193" s="389" t="s">
        <v>649</v>
      </c>
    </row>
    <row r="13194" spans="1:7">
      <c r="A13194" s="389" t="s">
        <v>576</v>
      </c>
      <c r="B13194" s="389" t="s">
        <v>517</v>
      </c>
      <c r="C13194" s="389">
        <v>0.48663005597800002</v>
      </c>
      <c r="D13194" s="389" t="s">
        <v>673</v>
      </c>
      <c r="E13194" s="389" t="s">
        <v>652</v>
      </c>
      <c r="F13194" s="389" t="s">
        <v>664</v>
      </c>
      <c r="G13194" s="389" t="s">
        <v>649</v>
      </c>
    </row>
    <row r="13195" spans="1:7">
      <c r="A13195" s="389" t="s">
        <v>578</v>
      </c>
      <c r="B13195" s="389" t="s">
        <v>517</v>
      </c>
      <c r="C13195" s="389">
        <v>0.48663005597800002</v>
      </c>
      <c r="D13195" s="389" t="s">
        <v>673</v>
      </c>
      <c r="E13195" s="389" t="s">
        <v>652</v>
      </c>
      <c r="F13195" s="389" t="s">
        <v>664</v>
      </c>
      <c r="G13195" s="389" t="s">
        <v>649</v>
      </c>
    </row>
    <row r="13196" spans="1:7">
      <c r="A13196" s="389" t="s">
        <v>535</v>
      </c>
      <c r="B13196" s="389" t="s">
        <v>517</v>
      </c>
      <c r="C13196" s="389">
        <v>1.08936992326</v>
      </c>
      <c r="D13196" s="389" t="s">
        <v>673</v>
      </c>
      <c r="E13196" s="389" t="s">
        <v>652</v>
      </c>
      <c r="F13196" s="389" t="s">
        <v>664</v>
      </c>
      <c r="G13196" s="389" t="s">
        <v>649</v>
      </c>
    </row>
    <row r="13197" spans="1:7">
      <c r="A13197" s="389" t="s">
        <v>535</v>
      </c>
      <c r="B13197" s="389" t="s">
        <v>517</v>
      </c>
      <c r="C13197" s="389">
        <v>1.09991275999</v>
      </c>
      <c r="D13197" s="389" t="s">
        <v>673</v>
      </c>
      <c r="E13197" s="389" t="s">
        <v>652</v>
      </c>
      <c r="F13197" s="389" t="s">
        <v>664</v>
      </c>
      <c r="G13197" s="389" t="s">
        <v>649</v>
      </c>
    </row>
    <row r="13198" spans="1:7">
      <c r="A13198" s="389" t="s">
        <v>525</v>
      </c>
      <c r="B13198" s="389" t="s">
        <v>517</v>
      </c>
      <c r="C13198" s="389">
        <v>2.29870662075</v>
      </c>
      <c r="D13198" s="389" t="s">
        <v>673</v>
      </c>
      <c r="E13198" s="389" t="s">
        <v>652</v>
      </c>
      <c r="F13198" s="389" t="s">
        <v>664</v>
      </c>
      <c r="G13198" s="389" t="s">
        <v>649</v>
      </c>
    </row>
    <row r="13199" spans="1:7">
      <c r="A13199" s="389" t="s">
        <v>556</v>
      </c>
      <c r="B13199" s="389" t="s">
        <v>517</v>
      </c>
      <c r="C13199" s="389">
        <v>2.4024686546799998</v>
      </c>
      <c r="D13199" s="389" t="s">
        <v>673</v>
      </c>
      <c r="E13199" s="389" t="s">
        <v>652</v>
      </c>
      <c r="F13199" s="389" t="s">
        <v>664</v>
      </c>
      <c r="G13199" s="389" t="s">
        <v>649</v>
      </c>
    </row>
    <row r="13200" spans="1:7">
      <c r="A13200" s="389" t="s">
        <v>556</v>
      </c>
      <c r="B13200" s="389" t="s">
        <v>517</v>
      </c>
      <c r="C13200" s="389">
        <v>2.4024686546799998</v>
      </c>
      <c r="D13200" s="389" t="s">
        <v>673</v>
      </c>
      <c r="E13200" s="389" t="s">
        <v>652</v>
      </c>
      <c r="F13200" s="389" t="s">
        <v>664</v>
      </c>
      <c r="G13200" s="389" t="s">
        <v>649</v>
      </c>
    </row>
    <row r="13201" spans="1:7">
      <c r="A13201" s="389" t="s">
        <v>525</v>
      </c>
      <c r="B13201" s="389" t="s">
        <v>517</v>
      </c>
      <c r="C13201" s="389">
        <v>3.0188338288300001</v>
      </c>
      <c r="D13201" s="389" t="s">
        <v>673</v>
      </c>
      <c r="E13201" s="389" t="s">
        <v>652</v>
      </c>
      <c r="F13201" s="389" t="s">
        <v>664</v>
      </c>
      <c r="G13201" s="389" t="s">
        <v>649</v>
      </c>
    </row>
    <row r="13202" spans="1:7">
      <c r="A13202" s="389" t="s">
        <v>535</v>
      </c>
      <c r="B13202" s="389" t="s">
        <v>517</v>
      </c>
      <c r="C13202" s="389">
        <v>1.09747332537</v>
      </c>
      <c r="D13202" s="389" t="s">
        <v>673</v>
      </c>
      <c r="E13202" s="389" t="s">
        <v>652</v>
      </c>
      <c r="F13202" s="389" t="s">
        <v>664</v>
      </c>
      <c r="G13202" s="389" t="s">
        <v>649</v>
      </c>
    </row>
    <row r="13203" spans="1:7">
      <c r="A13203" s="389" t="s">
        <v>514</v>
      </c>
      <c r="B13203" s="389" t="s">
        <v>517</v>
      </c>
      <c r="C13203" s="389">
        <v>22.8062641148999</v>
      </c>
      <c r="D13203" s="389" t="s">
        <v>673</v>
      </c>
      <c r="E13203" s="389" t="s">
        <v>652</v>
      </c>
      <c r="F13203" s="389" t="s">
        <v>664</v>
      </c>
      <c r="G13203" s="389" t="s">
        <v>649</v>
      </c>
    </row>
    <row r="13204" spans="1:7">
      <c r="A13204" s="389" t="s">
        <v>514</v>
      </c>
      <c r="B13204" s="389" t="s">
        <v>517</v>
      </c>
      <c r="C13204" s="389">
        <v>22.8062641148999</v>
      </c>
      <c r="D13204" s="389" t="s">
        <v>673</v>
      </c>
      <c r="E13204" s="389" t="s">
        <v>652</v>
      </c>
      <c r="F13204" s="389" t="s">
        <v>664</v>
      </c>
      <c r="G13204" s="389" t="s">
        <v>649</v>
      </c>
    </row>
    <row r="13205" spans="1:7">
      <c r="A13205" s="389" t="s">
        <v>535</v>
      </c>
      <c r="B13205" s="389" t="s">
        <v>517</v>
      </c>
      <c r="C13205" s="389">
        <v>1.0768801296199999</v>
      </c>
      <c r="D13205" s="389" t="s">
        <v>673</v>
      </c>
      <c r="E13205" s="389" t="s">
        <v>652</v>
      </c>
      <c r="F13205" s="389" t="s">
        <v>664</v>
      </c>
      <c r="G13205" s="389" t="s">
        <v>649</v>
      </c>
    </row>
    <row r="13206" spans="1:7">
      <c r="A13206" s="389" t="s">
        <v>525</v>
      </c>
      <c r="B13206" s="389" t="s">
        <v>517</v>
      </c>
      <c r="C13206" s="389">
        <v>2.7174996389300001</v>
      </c>
      <c r="D13206" s="389" t="s">
        <v>673</v>
      </c>
      <c r="E13206" s="389" t="s">
        <v>652</v>
      </c>
      <c r="F13206" s="389" t="s">
        <v>664</v>
      </c>
      <c r="G13206" s="389" t="s">
        <v>649</v>
      </c>
    </row>
    <row r="13207" spans="1:7">
      <c r="A13207" s="389" t="s">
        <v>565</v>
      </c>
      <c r="B13207" s="389" t="s">
        <v>517</v>
      </c>
      <c r="C13207" s="389">
        <v>1.8148092765599999</v>
      </c>
      <c r="D13207" s="389" t="s">
        <v>673</v>
      </c>
      <c r="E13207" s="389" t="s">
        <v>652</v>
      </c>
      <c r="F13207" s="389" t="s">
        <v>664</v>
      </c>
      <c r="G13207" s="389" t="s">
        <v>649</v>
      </c>
    </row>
    <row r="13208" spans="1:7">
      <c r="A13208" s="389" t="s">
        <v>572</v>
      </c>
      <c r="B13208" s="389" t="s">
        <v>517</v>
      </c>
      <c r="C13208" s="389">
        <v>1.8148092765599999</v>
      </c>
      <c r="D13208" s="389" t="s">
        <v>673</v>
      </c>
      <c r="E13208" s="389" t="s">
        <v>652</v>
      </c>
      <c r="F13208" s="389" t="s">
        <v>664</v>
      </c>
      <c r="G13208" s="389" t="s">
        <v>649</v>
      </c>
    </row>
    <row r="13209" spans="1:7">
      <c r="A13209" s="389" t="s">
        <v>562</v>
      </c>
      <c r="B13209" s="389" t="s">
        <v>517</v>
      </c>
      <c r="C13209" s="389">
        <v>0.41715044109900001</v>
      </c>
      <c r="D13209" s="389" t="s">
        <v>673</v>
      </c>
      <c r="E13209" s="389" t="s">
        <v>652</v>
      </c>
      <c r="F13209" s="389" t="s">
        <v>664</v>
      </c>
      <c r="G13209" s="389" t="s">
        <v>649</v>
      </c>
    </row>
    <row r="13210" spans="1:7">
      <c r="A13210" s="389" t="s">
        <v>537</v>
      </c>
      <c r="B13210" s="389" t="s">
        <v>517</v>
      </c>
      <c r="C13210" s="389">
        <v>1.11834327483</v>
      </c>
      <c r="D13210" s="389" t="s">
        <v>673</v>
      </c>
      <c r="E13210" s="389" t="s">
        <v>652</v>
      </c>
      <c r="F13210" s="389" t="s">
        <v>664</v>
      </c>
      <c r="G13210" s="389" t="s">
        <v>649</v>
      </c>
    </row>
    <row r="13211" spans="1:7">
      <c r="A13211" s="389" t="s">
        <v>535</v>
      </c>
      <c r="B13211" s="389" t="s">
        <v>517</v>
      </c>
      <c r="C13211" s="389">
        <v>1.1175591655099999</v>
      </c>
      <c r="D13211" s="389" t="s">
        <v>673</v>
      </c>
      <c r="E13211" s="389" t="s">
        <v>652</v>
      </c>
      <c r="F13211" s="389" t="s">
        <v>664</v>
      </c>
      <c r="G13211" s="389" t="s">
        <v>649</v>
      </c>
    </row>
    <row r="13212" spans="1:7">
      <c r="A13212" s="389" t="s">
        <v>578</v>
      </c>
      <c r="B13212" s="389" t="s">
        <v>517</v>
      </c>
      <c r="C13212" s="389">
        <v>11.5881774455</v>
      </c>
      <c r="D13212" s="389" t="s">
        <v>673</v>
      </c>
      <c r="E13212" s="389" t="s">
        <v>652</v>
      </c>
      <c r="F13212" s="389" t="s">
        <v>664</v>
      </c>
      <c r="G13212" s="389" t="s">
        <v>649</v>
      </c>
    </row>
    <row r="13213" spans="1:7">
      <c r="A13213" s="389" t="s">
        <v>541</v>
      </c>
      <c r="B13213" s="389" t="s">
        <v>517</v>
      </c>
      <c r="C13213" s="389">
        <v>1.12369666573</v>
      </c>
      <c r="D13213" s="389" t="s">
        <v>673</v>
      </c>
      <c r="E13213" s="389" t="s">
        <v>652</v>
      </c>
      <c r="F13213" s="389" t="s">
        <v>655</v>
      </c>
      <c r="G13213" s="389" t="s">
        <v>649</v>
      </c>
    </row>
    <row r="13214" spans="1:7">
      <c r="A13214" s="389" t="s">
        <v>556</v>
      </c>
      <c r="B13214" s="389" t="s">
        <v>517</v>
      </c>
      <c r="C13214" s="389">
        <v>14.3855307374</v>
      </c>
      <c r="D13214" s="389" t="s">
        <v>673</v>
      </c>
      <c r="E13214" s="389" t="s">
        <v>652</v>
      </c>
      <c r="F13214" s="389" t="s">
        <v>655</v>
      </c>
      <c r="G13214" s="389" t="s">
        <v>649</v>
      </c>
    </row>
    <row r="13215" spans="1:7">
      <c r="A13215" s="389" t="s">
        <v>556</v>
      </c>
      <c r="B13215" s="389" t="s">
        <v>517</v>
      </c>
      <c r="C13215" s="389">
        <v>1.73400326095</v>
      </c>
      <c r="D13215" s="389" t="s">
        <v>673</v>
      </c>
      <c r="E13215" s="389" t="s">
        <v>652</v>
      </c>
      <c r="F13215" s="389" t="s">
        <v>655</v>
      </c>
      <c r="G13215" s="389" t="s">
        <v>649</v>
      </c>
    </row>
    <row r="13216" spans="1:7">
      <c r="A13216" s="389" t="s">
        <v>569</v>
      </c>
      <c r="B13216" s="389" t="s">
        <v>517</v>
      </c>
      <c r="C13216" s="389">
        <v>9.90274131436</v>
      </c>
      <c r="D13216" s="389" t="s">
        <v>673</v>
      </c>
      <c r="E13216" s="389" t="s">
        <v>652</v>
      </c>
      <c r="F13216" s="389" t="s">
        <v>655</v>
      </c>
      <c r="G13216" s="389" t="s">
        <v>649</v>
      </c>
    </row>
    <row r="13217" spans="1:7">
      <c r="A13217" s="389" t="s">
        <v>514</v>
      </c>
      <c r="B13217" s="389" t="s">
        <v>517</v>
      </c>
      <c r="C13217" s="389">
        <v>2.77464226231</v>
      </c>
      <c r="D13217" s="389" t="s">
        <v>673</v>
      </c>
      <c r="E13217" s="389" t="s">
        <v>652</v>
      </c>
      <c r="F13217" s="389" t="s">
        <v>655</v>
      </c>
      <c r="G13217" s="389" t="s">
        <v>649</v>
      </c>
    </row>
    <row r="13218" spans="1:7">
      <c r="A13218" s="389" t="s">
        <v>514</v>
      </c>
      <c r="B13218" s="389" t="s">
        <v>517</v>
      </c>
      <c r="C13218" s="389">
        <v>2.77464226231</v>
      </c>
      <c r="D13218" s="389" t="s">
        <v>673</v>
      </c>
      <c r="E13218" s="389" t="s">
        <v>652</v>
      </c>
      <c r="F13218" s="389" t="s">
        <v>655</v>
      </c>
      <c r="G13218" s="389" t="s">
        <v>649</v>
      </c>
    </row>
    <row r="13219" spans="1:7">
      <c r="A13219" s="389" t="s">
        <v>525</v>
      </c>
      <c r="B13219" s="389" t="s">
        <v>517</v>
      </c>
      <c r="C13219" s="389">
        <v>2.2171770749999999</v>
      </c>
      <c r="D13219" s="389" t="s">
        <v>673</v>
      </c>
      <c r="E13219" s="389" t="s">
        <v>652</v>
      </c>
      <c r="F13219" s="389" t="s">
        <v>655</v>
      </c>
      <c r="G13219" s="389" t="s">
        <v>649</v>
      </c>
    </row>
    <row r="13220" spans="1:7">
      <c r="A13220" s="389" t="s">
        <v>567</v>
      </c>
      <c r="B13220" s="389" t="s">
        <v>517</v>
      </c>
      <c r="C13220" s="389">
        <v>5.8937730347099997</v>
      </c>
      <c r="D13220" s="389" t="s">
        <v>673</v>
      </c>
      <c r="E13220" s="389" t="s">
        <v>652</v>
      </c>
      <c r="F13220" s="389" t="s">
        <v>655</v>
      </c>
      <c r="G13220" s="389" t="s">
        <v>649</v>
      </c>
    </row>
    <row r="13221" spans="1:7">
      <c r="A13221" s="389" t="s">
        <v>567</v>
      </c>
      <c r="B13221" s="389" t="s">
        <v>517</v>
      </c>
      <c r="C13221" s="389">
        <v>5.8937730347099997</v>
      </c>
      <c r="D13221" s="389" t="s">
        <v>673</v>
      </c>
      <c r="E13221" s="389" t="s">
        <v>652</v>
      </c>
      <c r="F13221" s="389" t="s">
        <v>655</v>
      </c>
      <c r="G13221" s="389" t="s">
        <v>649</v>
      </c>
    </row>
    <row r="13222" spans="1:7">
      <c r="A13222" s="389" t="s">
        <v>567</v>
      </c>
      <c r="B13222" s="389" t="s">
        <v>517</v>
      </c>
      <c r="C13222" s="389">
        <v>5.8937730347099997</v>
      </c>
      <c r="D13222" s="389" t="s">
        <v>673</v>
      </c>
      <c r="E13222" s="389" t="s">
        <v>652</v>
      </c>
      <c r="F13222" s="389" t="s">
        <v>655</v>
      </c>
      <c r="G13222" s="389" t="s">
        <v>649</v>
      </c>
    </row>
    <row r="13223" spans="1:7">
      <c r="A13223" s="389" t="s">
        <v>569</v>
      </c>
      <c r="B13223" s="389" t="s">
        <v>517</v>
      </c>
      <c r="C13223" s="389">
        <v>28.123935822100002</v>
      </c>
      <c r="D13223" s="389" t="s">
        <v>673</v>
      </c>
      <c r="E13223" s="389" t="s">
        <v>652</v>
      </c>
      <c r="F13223" s="389" t="s">
        <v>655</v>
      </c>
      <c r="G13223" s="389" t="s">
        <v>649</v>
      </c>
    </row>
    <row r="13224" spans="1:7">
      <c r="A13224" s="389" t="s">
        <v>560</v>
      </c>
      <c r="B13224" s="389" t="s">
        <v>517</v>
      </c>
      <c r="C13224" s="389">
        <v>1.1618592942699999</v>
      </c>
      <c r="D13224" s="389" t="s">
        <v>673</v>
      </c>
      <c r="E13224" s="389" t="s">
        <v>652</v>
      </c>
      <c r="F13224" s="389" t="s">
        <v>655</v>
      </c>
      <c r="G13224" s="389" t="s">
        <v>649</v>
      </c>
    </row>
    <row r="13225" spans="1:7">
      <c r="A13225" s="389" t="s">
        <v>560</v>
      </c>
      <c r="B13225" s="389" t="s">
        <v>517</v>
      </c>
      <c r="C13225" s="389">
        <v>1.1618592942699999</v>
      </c>
      <c r="D13225" s="389" t="s">
        <v>673</v>
      </c>
      <c r="E13225" s="389" t="s">
        <v>652</v>
      </c>
      <c r="F13225" s="389" t="s">
        <v>655</v>
      </c>
      <c r="G13225" s="389" t="s">
        <v>649</v>
      </c>
    </row>
    <row r="13226" spans="1:7">
      <c r="A13226" s="389" t="s">
        <v>525</v>
      </c>
      <c r="B13226" s="389" t="s">
        <v>517</v>
      </c>
      <c r="C13226" s="389">
        <v>1.16720511805</v>
      </c>
      <c r="D13226" s="389" t="s">
        <v>673</v>
      </c>
      <c r="E13226" s="389" t="s">
        <v>652</v>
      </c>
      <c r="F13226" s="389" t="s">
        <v>655</v>
      </c>
      <c r="G13226" s="389" t="s">
        <v>649</v>
      </c>
    </row>
    <row r="13227" spans="1:7">
      <c r="A13227" s="389" t="s">
        <v>563</v>
      </c>
      <c r="B13227" s="389" t="s">
        <v>517</v>
      </c>
      <c r="C13227" s="389">
        <v>7.6646197693999998</v>
      </c>
      <c r="D13227" s="389" t="s">
        <v>673</v>
      </c>
      <c r="E13227" s="389" t="s">
        <v>652</v>
      </c>
      <c r="F13227" s="389" t="s">
        <v>655</v>
      </c>
      <c r="G13227" s="389" t="s">
        <v>649</v>
      </c>
    </row>
    <row r="13228" spans="1:7">
      <c r="A13228" s="389" t="s">
        <v>572</v>
      </c>
      <c r="B13228" s="389" t="s">
        <v>517</v>
      </c>
      <c r="C13228" s="389">
        <v>0.71707079672200003</v>
      </c>
      <c r="D13228" s="389" t="s">
        <v>673</v>
      </c>
      <c r="E13228" s="389" t="s">
        <v>652</v>
      </c>
      <c r="F13228" s="389" t="s">
        <v>655</v>
      </c>
      <c r="G13228" s="389" t="s">
        <v>649</v>
      </c>
    </row>
    <row r="13229" spans="1:7">
      <c r="A13229" s="389" t="s">
        <v>558</v>
      </c>
      <c r="B13229" s="389" t="s">
        <v>517</v>
      </c>
      <c r="C13229" s="389">
        <v>12.1382425718999</v>
      </c>
      <c r="D13229" s="389" t="s">
        <v>673</v>
      </c>
      <c r="E13229" s="389" t="s">
        <v>652</v>
      </c>
      <c r="F13229" s="389" t="s">
        <v>655</v>
      </c>
      <c r="G13229" s="389" t="s">
        <v>649</v>
      </c>
    </row>
    <row r="13230" spans="1:7">
      <c r="A13230" s="389" t="s">
        <v>558</v>
      </c>
      <c r="B13230" s="389" t="s">
        <v>517</v>
      </c>
      <c r="C13230" s="389">
        <v>12.1382425718999</v>
      </c>
      <c r="D13230" s="389" t="s">
        <v>673</v>
      </c>
      <c r="E13230" s="389" t="s">
        <v>652</v>
      </c>
      <c r="F13230" s="389" t="s">
        <v>655</v>
      </c>
      <c r="G13230" s="389" t="s">
        <v>649</v>
      </c>
    </row>
    <row r="13231" spans="1:7">
      <c r="A13231" s="389" t="s">
        <v>572</v>
      </c>
      <c r="B13231" s="389" t="s">
        <v>517</v>
      </c>
      <c r="C13231" s="389">
        <v>0.38501567952299998</v>
      </c>
      <c r="D13231" s="389" t="s">
        <v>673</v>
      </c>
      <c r="E13231" s="389" t="s">
        <v>652</v>
      </c>
      <c r="F13231" s="389" t="s">
        <v>671</v>
      </c>
      <c r="G13231" s="389" t="s">
        <v>649</v>
      </c>
    </row>
    <row r="13232" spans="1:7">
      <c r="A13232" s="389" t="s">
        <v>514</v>
      </c>
      <c r="B13232" s="389" t="s">
        <v>517</v>
      </c>
      <c r="C13232" s="389">
        <v>1.3733432914999999</v>
      </c>
      <c r="D13232" s="389" t="s">
        <v>673</v>
      </c>
      <c r="E13232" s="389" t="s">
        <v>652</v>
      </c>
      <c r="F13232" s="389" t="s">
        <v>671</v>
      </c>
      <c r="G13232" s="389" t="s">
        <v>649</v>
      </c>
    </row>
    <row r="13233" spans="1:7">
      <c r="A13233" s="389" t="s">
        <v>514</v>
      </c>
      <c r="B13233" s="389" t="s">
        <v>517</v>
      </c>
      <c r="C13233" s="389">
        <v>1.3733432914999999</v>
      </c>
      <c r="D13233" s="389" t="s">
        <v>673</v>
      </c>
      <c r="E13233" s="389" t="s">
        <v>652</v>
      </c>
      <c r="F13233" s="389" t="s">
        <v>671</v>
      </c>
      <c r="G13233" s="389" t="s">
        <v>649</v>
      </c>
    </row>
    <row r="13234" spans="1:7">
      <c r="A13234" s="389" t="s">
        <v>525</v>
      </c>
      <c r="B13234" s="389" t="s">
        <v>517</v>
      </c>
      <c r="C13234" s="389">
        <v>1.2191025690399999</v>
      </c>
      <c r="D13234" s="389" t="s">
        <v>673</v>
      </c>
      <c r="E13234" s="389" t="s">
        <v>652</v>
      </c>
      <c r="F13234" s="389" t="s">
        <v>671</v>
      </c>
      <c r="G13234" s="389" t="s">
        <v>649</v>
      </c>
    </row>
    <row r="13235" spans="1:7">
      <c r="A13235" s="389" t="s">
        <v>526</v>
      </c>
      <c r="B13235" s="389" t="s">
        <v>517</v>
      </c>
      <c r="C13235" s="389">
        <v>1.2191025690399999</v>
      </c>
      <c r="D13235" s="389" t="s">
        <v>673</v>
      </c>
      <c r="E13235" s="389" t="s">
        <v>652</v>
      </c>
      <c r="F13235" s="389" t="s">
        <v>671</v>
      </c>
      <c r="G13235" s="389" t="s">
        <v>649</v>
      </c>
    </row>
    <row r="13236" spans="1:7">
      <c r="A13236" s="389" t="s">
        <v>568</v>
      </c>
      <c r="B13236" s="389" t="s">
        <v>517</v>
      </c>
      <c r="C13236" s="389">
        <v>1.2191025690399999</v>
      </c>
      <c r="D13236" s="389" t="s">
        <v>673</v>
      </c>
      <c r="E13236" s="389" t="s">
        <v>652</v>
      </c>
      <c r="F13236" s="389" t="s">
        <v>671</v>
      </c>
      <c r="G13236" s="389" t="s">
        <v>649</v>
      </c>
    </row>
    <row r="13237" spans="1:7">
      <c r="A13237" s="389" t="s">
        <v>535</v>
      </c>
      <c r="B13237" s="389" t="s">
        <v>517</v>
      </c>
      <c r="C13237" s="389">
        <v>15.5686689083999</v>
      </c>
      <c r="D13237" s="389" t="s">
        <v>673</v>
      </c>
      <c r="E13237" s="389" t="s">
        <v>677</v>
      </c>
      <c r="F13237" s="389" t="s">
        <v>647</v>
      </c>
      <c r="G13237" s="389" t="s">
        <v>678</v>
      </c>
    </row>
    <row r="13238" spans="1:7">
      <c r="A13238" s="389" t="s">
        <v>571</v>
      </c>
      <c r="B13238" s="389" t="s">
        <v>517</v>
      </c>
      <c r="C13238" s="389">
        <v>2.8619736196100001</v>
      </c>
      <c r="D13238" s="389" t="s">
        <v>673</v>
      </c>
      <c r="E13238" s="389" t="s">
        <v>677</v>
      </c>
      <c r="F13238" s="389" t="s">
        <v>647</v>
      </c>
      <c r="G13238" s="389" t="s">
        <v>678</v>
      </c>
    </row>
    <row r="13239" spans="1:7">
      <c r="A13239" s="389" t="s">
        <v>571</v>
      </c>
      <c r="B13239" s="389" t="s">
        <v>517</v>
      </c>
      <c r="C13239" s="389">
        <v>2.8619736196100001</v>
      </c>
      <c r="D13239" s="389" t="s">
        <v>673</v>
      </c>
      <c r="E13239" s="389" t="s">
        <v>677</v>
      </c>
      <c r="F13239" s="389" t="s">
        <v>647</v>
      </c>
      <c r="G13239" s="389" t="s">
        <v>678</v>
      </c>
    </row>
    <row r="13240" spans="1:7">
      <c r="A13240" s="389" t="s">
        <v>535</v>
      </c>
      <c r="B13240" s="389" t="s">
        <v>517</v>
      </c>
      <c r="C13240" s="389">
        <v>53.175555770899898</v>
      </c>
      <c r="D13240" s="389" t="s">
        <v>673</v>
      </c>
      <c r="E13240" s="389" t="s">
        <v>677</v>
      </c>
      <c r="F13240" s="389" t="s">
        <v>647</v>
      </c>
      <c r="G13240" s="389" t="s">
        <v>678</v>
      </c>
    </row>
    <row r="13241" spans="1:7">
      <c r="A13241" s="389" t="s">
        <v>535</v>
      </c>
      <c r="B13241" s="389" t="s">
        <v>517</v>
      </c>
      <c r="C13241" s="389">
        <v>53.175555770899898</v>
      </c>
      <c r="D13241" s="389" t="s">
        <v>673</v>
      </c>
      <c r="E13241" s="389" t="s">
        <v>677</v>
      </c>
      <c r="F13241" s="389" t="s">
        <v>647</v>
      </c>
      <c r="G13241" s="389" t="s">
        <v>678</v>
      </c>
    </row>
    <row r="13242" spans="1:7">
      <c r="A13242" s="389" t="s">
        <v>578</v>
      </c>
      <c r="B13242" s="389" t="s">
        <v>517</v>
      </c>
      <c r="C13242" s="389">
        <v>5.5121455883000001</v>
      </c>
      <c r="D13242" s="389" t="s">
        <v>673</v>
      </c>
      <c r="E13242" s="389" t="s">
        <v>677</v>
      </c>
      <c r="F13242" s="389" t="s">
        <v>647</v>
      </c>
      <c r="G13242" s="389" t="s">
        <v>678</v>
      </c>
    </row>
    <row r="13243" spans="1:7">
      <c r="A13243" s="389" t="s">
        <v>542</v>
      </c>
      <c r="B13243" s="389" t="s">
        <v>517</v>
      </c>
      <c r="C13243" s="389">
        <v>16.1315558089</v>
      </c>
      <c r="D13243" s="389" t="s">
        <v>673</v>
      </c>
      <c r="E13243" s="389" t="s">
        <v>677</v>
      </c>
      <c r="F13243" s="389" t="s">
        <v>647</v>
      </c>
      <c r="G13243" s="389" t="s">
        <v>678</v>
      </c>
    </row>
    <row r="13244" spans="1:7">
      <c r="A13244" s="389" t="s">
        <v>544</v>
      </c>
      <c r="B13244" s="389" t="s">
        <v>517</v>
      </c>
      <c r="C13244" s="389">
        <v>3.3134764218199999</v>
      </c>
      <c r="D13244" s="389" t="s">
        <v>673</v>
      </c>
      <c r="E13244" s="389" t="s">
        <v>677</v>
      </c>
      <c r="F13244" s="389" t="s">
        <v>647</v>
      </c>
      <c r="G13244" s="389" t="s">
        <v>678</v>
      </c>
    </row>
    <row r="13245" spans="1:7">
      <c r="A13245" s="389" t="s">
        <v>562</v>
      </c>
      <c r="B13245" s="389" t="s">
        <v>517</v>
      </c>
      <c r="C13245" s="389">
        <v>3.3134764218199999</v>
      </c>
      <c r="D13245" s="389" t="s">
        <v>673</v>
      </c>
      <c r="E13245" s="389" t="s">
        <v>677</v>
      </c>
      <c r="F13245" s="389" t="s">
        <v>647</v>
      </c>
      <c r="G13245" s="389" t="s">
        <v>678</v>
      </c>
    </row>
    <row r="13246" spans="1:7">
      <c r="A13246" s="389" t="s">
        <v>568</v>
      </c>
      <c r="B13246" s="389" t="s">
        <v>517</v>
      </c>
      <c r="C13246" s="389">
        <v>13.4466849764</v>
      </c>
      <c r="D13246" s="389" t="s">
        <v>673</v>
      </c>
      <c r="E13246" s="389" t="s">
        <v>677</v>
      </c>
      <c r="F13246" s="389" t="s">
        <v>647</v>
      </c>
      <c r="G13246" s="389" t="s">
        <v>678</v>
      </c>
    </row>
    <row r="13247" spans="1:7">
      <c r="A13247" s="389" t="s">
        <v>581</v>
      </c>
      <c r="B13247" s="389" t="s">
        <v>517</v>
      </c>
      <c r="C13247" s="389">
        <v>2.5837201314099998</v>
      </c>
      <c r="D13247" s="389" t="s">
        <v>673</v>
      </c>
      <c r="E13247" s="389" t="s">
        <v>677</v>
      </c>
      <c r="F13247" s="389" t="s">
        <v>647</v>
      </c>
      <c r="G13247" s="389" t="s">
        <v>678</v>
      </c>
    </row>
    <row r="13248" spans="1:7">
      <c r="A13248" s="389" t="s">
        <v>581</v>
      </c>
      <c r="B13248" s="389" t="s">
        <v>517</v>
      </c>
      <c r="C13248" s="389">
        <v>5.1046326665199997</v>
      </c>
      <c r="D13248" s="389" t="s">
        <v>673</v>
      </c>
      <c r="E13248" s="389" t="s">
        <v>677</v>
      </c>
      <c r="F13248" s="389" t="s">
        <v>647</v>
      </c>
      <c r="G13248" s="389" t="s">
        <v>678</v>
      </c>
    </row>
    <row r="13249" spans="1:7">
      <c r="A13249" s="389" t="s">
        <v>547</v>
      </c>
      <c r="B13249" s="389" t="s">
        <v>517</v>
      </c>
      <c r="C13249" s="389">
        <v>6.8713455461199997</v>
      </c>
      <c r="D13249" s="389" t="s">
        <v>673</v>
      </c>
      <c r="E13249" s="389" t="s">
        <v>677</v>
      </c>
      <c r="F13249" s="389" t="s">
        <v>647</v>
      </c>
      <c r="G13249" s="389" t="s">
        <v>678</v>
      </c>
    </row>
    <row r="13250" spans="1:7">
      <c r="A13250" s="389" t="s">
        <v>560</v>
      </c>
      <c r="B13250" s="389" t="s">
        <v>517</v>
      </c>
      <c r="C13250" s="389">
        <v>1.09732778996</v>
      </c>
      <c r="D13250" s="389" t="s">
        <v>673</v>
      </c>
      <c r="E13250" s="389" t="s">
        <v>677</v>
      </c>
      <c r="F13250" s="389" t="s">
        <v>647</v>
      </c>
      <c r="G13250" s="389" t="s">
        <v>678</v>
      </c>
    </row>
    <row r="13251" spans="1:7">
      <c r="A13251" s="389" t="s">
        <v>535</v>
      </c>
      <c r="B13251" s="389" t="s">
        <v>517</v>
      </c>
      <c r="C13251" s="389">
        <v>59.361792665899898</v>
      </c>
      <c r="D13251" s="389" t="s">
        <v>673</v>
      </c>
      <c r="E13251" s="389" t="s">
        <v>677</v>
      </c>
      <c r="F13251" s="389" t="s">
        <v>647</v>
      </c>
      <c r="G13251" s="389" t="s">
        <v>678</v>
      </c>
    </row>
    <row r="13252" spans="1:7">
      <c r="A13252" s="389" t="s">
        <v>535</v>
      </c>
      <c r="B13252" s="389" t="s">
        <v>517</v>
      </c>
      <c r="C13252" s="389">
        <v>59.361792665899898</v>
      </c>
      <c r="D13252" s="389" t="s">
        <v>673</v>
      </c>
      <c r="E13252" s="389" t="s">
        <v>677</v>
      </c>
      <c r="F13252" s="389" t="s">
        <v>647</v>
      </c>
      <c r="G13252" s="389" t="s">
        <v>678</v>
      </c>
    </row>
    <row r="13253" spans="1:7">
      <c r="A13253" s="389" t="s">
        <v>581</v>
      </c>
      <c r="B13253" s="389" t="s">
        <v>517</v>
      </c>
      <c r="C13253" s="389">
        <v>3.6115553679399999</v>
      </c>
      <c r="D13253" s="389" t="s">
        <v>673</v>
      </c>
      <c r="E13253" s="389" t="s">
        <v>677</v>
      </c>
      <c r="F13253" s="389" t="s">
        <v>647</v>
      </c>
      <c r="G13253" s="389" t="s">
        <v>678</v>
      </c>
    </row>
    <row r="13254" spans="1:7">
      <c r="A13254" s="389" t="s">
        <v>558</v>
      </c>
      <c r="B13254" s="389" t="s">
        <v>517</v>
      </c>
      <c r="C13254" s="389">
        <v>5.1077642186799999</v>
      </c>
      <c r="D13254" s="389" t="s">
        <v>673</v>
      </c>
      <c r="E13254" s="389" t="s">
        <v>677</v>
      </c>
      <c r="F13254" s="389" t="s">
        <v>647</v>
      </c>
      <c r="G13254" s="389" t="s">
        <v>678</v>
      </c>
    </row>
    <row r="13255" spans="1:7">
      <c r="A13255" s="389" t="s">
        <v>542</v>
      </c>
      <c r="B13255" s="389" t="s">
        <v>517</v>
      </c>
      <c r="C13255" s="389">
        <v>7.2116559012600003</v>
      </c>
      <c r="D13255" s="389" t="s">
        <v>673</v>
      </c>
      <c r="E13255" s="389" t="s">
        <v>677</v>
      </c>
      <c r="F13255" s="389" t="s">
        <v>647</v>
      </c>
      <c r="G13255" s="389" t="s">
        <v>678</v>
      </c>
    </row>
    <row r="13256" spans="1:7">
      <c r="A13256" s="389" t="s">
        <v>559</v>
      </c>
      <c r="B13256" s="389" t="s">
        <v>517</v>
      </c>
      <c r="C13256" s="389">
        <v>3.91419174933</v>
      </c>
      <c r="D13256" s="389" t="s">
        <v>673</v>
      </c>
      <c r="E13256" s="389" t="s">
        <v>677</v>
      </c>
      <c r="F13256" s="389" t="s">
        <v>647</v>
      </c>
      <c r="G13256" s="389" t="s">
        <v>678</v>
      </c>
    </row>
    <row r="13257" spans="1:7">
      <c r="A13257" s="389" t="s">
        <v>559</v>
      </c>
      <c r="B13257" s="389" t="s">
        <v>517</v>
      </c>
      <c r="C13257" s="389">
        <v>3.91419174933</v>
      </c>
      <c r="D13257" s="389" t="s">
        <v>673</v>
      </c>
      <c r="E13257" s="389" t="s">
        <v>677</v>
      </c>
      <c r="F13257" s="389" t="s">
        <v>647</v>
      </c>
      <c r="G13257" s="389" t="s">
        <v>678</v>
      </c>
    </row>
    <row r="13258" spans="1:7">
      <c r="A13258" s="389" t="s">
        <v>574</v>
      </c>
      <c r="B13258" s="389" t="s">
        <v>517</v>
      </c>
      <c r="C13258" s="389">
        <v>3.91419174933</v>
      </c>
      <c r="D13258" s="389" t="s">
        <v>673</v>
      </c>
      <c r="E13258" s="389" t="s">
        <v>677</v>
      </c>
      <c r="F13258" s="389" t="s">
        <v>647</v>
      </c>
      <c r="G13258" s="389" t="s">
        <v>678</v>
      </c>
    </row>
    <row r="13259" spans="1:7">
      <c r="A13259" s="389" t="s">
        <v>535</v>
      </c>
      <c r="B13259" s="389" t="s">
        <v>517</v>
      </c>
      <c r="C13259" s="389">
        <v>36.325636637199899</v>
      </c>
      <c r="D13259" s="389" t="s">
        <v>673</v>
      </c>
      <c r="E13259" s="389" t="s">
        <v>677</v>
      </c>
      <c r="F13259" s="389" t="s">
        <v>647</v>
      </c>
      <c r="G13259" s="389" t="s">
        <v>678</v>
      </c>
    </row>
    <row r="13260" spans="1:7">
      <c r="A13260" s="389" t="s">
        <v>535</v>
      </c>
      <c r="B13260" s="389" t="s">
        <v>517</v>
      </c>
      <c r="C13260" s="389">
        <v>36.325636637199899</v>
      </c>
      <c r="D13260" s="389" t="s">
        <v>673</v>
      </c>
      <c r="E13260" s="389" t="s">
        <v>677</v>
      </c>
      <c r="F13260" s="389" t="s">
        <v>647</v>
      </c>
      <c r="G13260" s="389" t="s">
        <v>678</v>
      </c>
    </row>
    <row r="13261" spans="1:7">
      <c r="A13261" s="389" t="s">
        <v>547</v>
      </c>
      <c r="B13261" s="389" t="s">
        <v>517</v>
      </c>
      <c r="C13261" s="389">
        <v>8.3346261285200001</v>
      </c>
      <c r="D13261" s="389" t="s">
        <v>673</v>
      </c>
      <c r="E13261" s="389" t="s">
        <v>677</v>
      </c>
      <c r="F13261" s="389" t="s">
        <v>647</v>
      </c>
      <c r="G13261" s="389" t="s">
        <v>678</v>
      </c>
    </row>
    <row r="13262" spans="1:7">
      <c r="A13262" s="389" t="s">
        <v>535</v>
      </c>
      <c r="B13262" s="389" t="s">
        <v>517</v>
      </c>
      <c r="C13262" s="389">
        <v>63.384096771700001</v>
      </c>
      <c r="D13262" s="389" t="s">
        <v>673</v>
      </c>
      <c r="E13262" s="389" t="s">
        <v>677</v>
      </c>
      <c r="F13262" s="389" t="s">
        <v>647</v>
      </c>
      <c r="G13262" s="389" t="s">
        <v>678</v>
      </c>
    </row>
    <row r="13263" spans="1:7">
      <c r="A13263" s="389" t="s">
        <v>535</v>
      </c>
      <c r="B13263" s="389" t="s">
        <v>517</v>
      </c>
      <c r="C13263" s="389">
        <v>2.62082015411</v>
      </c>
      <c r="D13263" s="389" t="s">
        <v>673</v>
      </c>
      <c r="E13263" s="389" t="s">
        <v>677</v>
      </c>
      <c r="F13263" s="389" t="s">
        <v>647</v>
      </c>
      <c r="G13263" s="389" t="s">
        <v>678</v>
      </c>
    </row>
    <row r="13264" spans="1:7">
      <c r="A13264" s="389" t="s">
        <v>527</v>
      </c>
      <c r="B13264" s="389" t="s">
        <v>517</v>
      </c>
      <c r="C13264" s="389">
        <v>6.7784454261200002</v>
      </c>
      <c r="D13264" s="389" t="s">
        <v>673</v>
      </c>
      <c r="E13264" s="389" t="s">
        <v>677</v>
      </c>
      <c r="F13264" s="389" t="s">
        <v>647</v>
      </c>
      <c r="G13264" s="389" t="s">
        <v>678</v>
      </c>
    </row>
    <row r="13265" spans="1:7">
      <c r="A13265" s="389" t="s">
        <v>527</v>
      </c>
      <c r="B13265" s="389" t="s">
        <v>517</v>
      </c>
      <c r="C13265" s="389">
        <v>6.7784454261200002</v>
      </c>
      <c r="D13265" s="389" t="s">
        <v>673</v>
      </c>
      <c r="E13265" s="389" t="s">
        <v>677</v>
      </c>
      <c r="F13265" s="389" t="s">
        <v>647</v>
      </c>
      <c r="G13265" s="389" t="s">
        <v>678</v>
      </c>
    </row>
    <row r="13266" spans="1:7">
      <c r="A13266" s="389" t="s">
        <v>527</v>
      </c>
      <c r="B13266" s="389" t="s">
        <v>517</v>
      </c>
      <c r="C13266" s="389">
        <v>6.7784454261200002</v>
      </c>
      <c r="D13266" s="389" t="s">
        <v>673</v>
      </c>
      <c r="E13266" s="389" t="s">
        <v>677</v>
      </c>
      <c r="F13266" s="389" t="s">
        <v>647</v>
      </c>
      <c r="G13266" s="389" t="s">
        <v>678</v>
      </c>
    </row>
    <row r="13267" spans="1:7">
      <c r="A13267" s="389" t="s">
        <v>524</v>
      </c>
      <c r="B13267" s="389" t="s">
        <v>517</v>
      </c>
      <c r="C13267" s="389">
        <v>10.1452549538</v>
      </c>
      <c r="D13267" s="389" t="s">
        <v>673</v>
      </c>
      <c r="E13267" s="389" t="s">
        <v>677</v>
      </c>
      <c r="F13267" s="389" t="s">
        <v>647</v>
      </c>
      <c r="G13267" s="389" t="s">
        <v>678</v>
      </c>
    </row>
    <row r="13268" spans="1:7">
      <c r="A13268" s="389" t="s">
        <v>524</v>
      </c>
      <c r="B13268" s="389" t="s">
        <v>517</v>
      </c>
      <c r="C13268" s="389">
        <v>10.1452549538</v>
      </c>
      <c r="D13268" s="389" t="s">
        <v>673</v>
      </c>
      <c r="E13268" s="389" t="s">
        <v>677</v>
      </c>
      <c r="F13268" s="389" t="s">
        <v>647</v>
      </c>
      <c r="G13268" s="389" t="s">
        <v>678</v>
      </c>
    </row>
    <row r="13269" spans="1:7">
      <c r="A13269" s="389" t="s">
        <v>535</v>
      </c>
      <c r="B13269" s="389" t="s">
        <v>517</v>
      </c>
      <c r="C13269" s="389">
        <v>88.641375994900002</v>
      </c>
      <c r="D13269" s="389" t="s">
        <v>673</v>
      </c>
      <c r="E13269" s="389" t="s">
        <v>677</v>
      </c>
      <c r="F13269" s="389" t="s">
        <v>647</v>
      </c>
      <c r="G13269" s="389" t="s">
        <v>678</v>
      </c>
    </row>
    <row r="13270" spans="1:7">
      <c r="A13270" s="389" t="s">
        <v>535</v>
      </c>
      <c r="B13270" s="389" t="s">
        <v>517</v>
      </c>
      <c r="C13270" s="389">
        <v>6.7736903439900003</v>
      </c>
      <c r="D13270" s="389" t="s">
        <v>673</v>
      </c>
      <c r="E13270" s="389" t="s">
        <v>677</v>
      </c>
      <c r="F13270" s="389" t="s">
        <v>647</v>
      </c>
      <c r="G13270" s="389" t="s">
        <v>678</v>
      </c>
    </row>
    <row r="13271" spans="1:7">
      <c r="A13271" s="389" t="s">
        <v>556</v>
      </c>
      <c r="B13271" s="389" t="s">
        <v>517</v>
      </c>
      <c r="C13271" s="389">
        <v>3.1347058904999998</v>
      </c>
      <c r="D13271" s="389" t="s">
        <v>673</v>
      </c>
      <c r="E13271" s="389" t="s">
        <v>677</v>
      </c>
      <c r="F13271" s="389" t="s">
        <v>647</v>
      </c>
      <c r="G13271" s="389" t="s">
        <v>678</v>
      </c>
    </row>
    <row r="13272" spans="1:7">
      <c r="A13272" s="389" t="s">
        <v>535</v>
      </c>
      <c r="B13272" s="389" t="s">
        <v>517</v>
      </c>
      <c r="C13272" s="389">
        <v>11.829019900800001</v>
      </c>
      <c r="D13272" s="389" t="s">
        <v>673</v>
      </c>
      <c r="E13272" s="389" t="s">
        <v>677</v>
      </c>
      <c r="F13272" s="389" t="s">
        <v>647</v>
      </c>
      <c r="G13272" s="389" t="s">
        <v>678</v>
      </c>
    </row>
    <row r="13273" spans="1:7">
      <c r="A13273" s="389" t="s">
        <v>525</v>
      </c>
      <c r="B13273" s="389" t="s">
        <v>517</v>
      </c>
      <c r="C13273" s="389">
        <v>1.6883041794</v>
      </c>
      <c r="D13273" s="389" t="s">
        <v>673</v>
      </c>
      <c r="E13273" s="389" t="s">
        <v>677</v>
      </c>
      <c r="F13273" s="389" t="s">
        <v>647</v>
      </c>
      <c r="G13273" s="389" t="s">
        <v>678</v>
      </c>
    </row>
    <row r="13274" spans="1:7">
      <c r="A13274" s="389" t="s">
        <v>526</v>
      </c>
      <c r="B13274" s="389" t="s">
        <v>517</v>
      </c>
      <c r="C13274" s="389">
        <v>1.6883041794</v>
      </c>
      <c r="D13274" s="389" t="s">
        <v>673</v>
      </c>
      <c r="E13274" s="389" t="s">
        <v>677</v>
      </c>
      <c r="F13274" s="389" t="s">
        <v>647</v>
      </c>
      <c r="G13274" s="389" t="s">
        <v>678</v>
      </c>
    </row>
    <row r="13275" spans="1:7">
      <c r="A13275" s="389" t="s">
        <v>568</v>
      </c>
      <c r="B13275" s="389" t="s">
        <v>517</v>
      </c>
      <c r="C13275" s="389">
        <v>1.6883041794</v>
      </c>
      <c r="D13275" s="389" t="s">
        <v>673</v>
      </c>
      <c r="E13275" s="389" t="s">
        <v>677</v>
      </c>
      <c r="F13275" s="389" t="s">
        <v>647</v>
      </c>
      <c r="G13275" s="389" t="s">
        <v>678</v>
      </c>
    </row>
    <row r="13276" spans="1:7">
      <c r="A13276" s="389" t="s">
        <v>562</v>
      </c>
      <c r="B13276" s="389" t="s">
        <v>517</v>
      </c>
      <c r="C13276" s="389">
        <v>10.041105243600001</v>
      </c>
      <c r="D13276" s="389" t="s">
        <v>673</v>
      </c>
      <c r="E13276" s="389" t="s">
        <v>677</v>
      </c>
      <c r="F13276" s="389" t="s">
        <v>647</v>
      </c>
      <c r="G13276" s="389" t="s">
        <v>678</v>
      </c>
    </row>
    <row r="13277" spans="1:7">
      <c r="A13277" s="389" t="s">
        <v>581</v>
      </c>
      <c r="B13277" s="389" t="s">
        <v>517</v>
      </c>
      <c r="C13277" s="389">
        <v>2.137426939</v>
      </c>
      <c r="D13277" s="389" t="s">
        <v>673</v>
      </c>
      <c r="E13277" s="389" t="s">
        <v>677</v>
      </c>
      <c r="F13277" s="389" t="s">
        <v>647</v>
      </c>
      <c r="G13277" s="389" t="s">
        <v>678</v>
      </c>
    </row>
    <row r="13278" spans="1:7">
      <c r="A13278" s="389" t="s">
        <v>581</v>
      </c>
      <c r="B13278" s="389" t="s">
        <v>517</v>
      </c>
      <c r="C13278" s="389">
        <v>1.4395698210000001</v>
      </c>
      <c r="D13278" s="389" t="s">
        <v>673</v>
      </c>
      <c r="E13278" s="389" t="s">
        <v>677</v>
      </c>
      <c r="F13278" s="389" t="s">
        <v>647</v>
      </c>
      <c r="G13278" s="389" t="s">
        <v>678</v>
      </c>
    </row>
    <row r="13279" spans="1:7">
      <c r="A13279" s="389" t="s">
        <v>525</v>
      </c>
      <c r="B13279" s="389" t="s">
        <v>517</v>
      </c>
      <c r="C13279" s="389">
        <v>2.15101546518</v>
      </c>
      <c r="D13279" s="389" t="s">
        <v>673</v>
      </c>
      <c r="E13279" s="389" t="s">
        <v>677</v>
      </c>
      <c r="F13279" s="389" t="s">
        <v>647</v>
      </c>
      <c r="G13279" s="389" t="s">
        <v>678</v>
      </c>
    </row>
    <row r="13280" spans="1:7">
      <c r="A13280" s="389" t="s">
        <v>525</v>
      </c>
      <c r="B13280" s="389" t="s">
        <v>517</v>
      </c>
      <c r="C13280" s="389">
        <v>2.15101546518</v>
      </c>
      <c r="D13280" s="389" t="s">
        <v>673</v>
      </c>
      <c r="E13280" s="389" t="s">
        <v>677</v>
      </c>
      <c r="F13280" s="389" t="s">
        <v>647</v>
      </c>
      <c r="G13280" s="389" t="s">
        <v>678</v>
      </c>
    </row>
    <row r="13281" spans="1:7">
      <c r="A13281" s="389" t="s">
        <v>526</v>
      </c>
      <c r="B13281" s="389" t="s">
        <v>517</v>
      </c>
      <c r="C13281" s="389">
        <v>2.15101546518</v>
      </c>
      <c r="D13281" s="389" t="s">
        <v>673</v>
      </c>
      <c r="E13281" s="389" t="s">
        <v>677</v>
      </c>
      <c r="F13281" s="389" t="s">
        <v>647</v>
      </c>
      <c r="G13281" s="389" t="s">
        <v>678</v>
      </c>
    </row>
    <row r="13282" spans="1:7">
      <c r="A13282" s="389" t="s">
        <v>568</v>
      </c>
      <c r="B13282" s="389" t="s">
        <v>517</v>
      </c>
      <c r="C13282" s="389">
        <v>2.15101546518</v>
      </c>
      <c r="D13282" s="389" t="s">
        <v>673</v>
      </c>
      <c r="E13282" s="389" t="s">
        <v>677</v>
      </c>
      <c r="F13282" s="389" t="s">
        <v>647</v>
      </c>
      <c r="G13282" s="389" t="s">
        <v>678</v>
      </c>
    </row>
    <row r="13283" spans="1:7">
      <c r="A13283" s="389" t="s">
        <v>568</v>
      </c>
      <c r="B13283" s="389" t="s">
        <v>517</v>
      </c>
      <c r="C13283" s="389">
        <v>2.15101546518</v>
      </c>
      <c r="D13283" s="389" t="s">
        <v>673</v>
      </c>
      <c r="E13283" s="389" t="s">
        <v>677</v>
      </c>
      <c r="F13283" s="389" t="s">
        <v>647</v>
      </c>
      <c r="G13283" s="389" t="s">
        <v>678</v>
      </c>
    </row>
    <row r="13284" spans="1:7">
      <c r="A13284" s="389" t="s">
        <v>524</v>
      </c>
      <c r="B13284" s="389" t="s">
        <v>517</v>
      </c>
      <c r="C13284" s="389">
        <v>5.6521394490899999</v>
      </c>
      <c r="D13284" s="389" t="s">
        <v>673</v>
      </c>
      <c r="E13284" s="389" t="s">
        <v>677</v>
      </c>
      <c r="F13284" s="389" t="s">
        <v>647</v>
      </c>
      <c r="G13284" s="389" t="s">
        <v>678</v>
      </c>
    </row>
    <row r="13285" spans="1:7">
      <c r="A13285" s="389" t="s">
        <v>542</v>
      </c>
      <c r="B13285" s="389" t="s">
        <v>517</v>
      </c>
      <c r="C13285" s="389">
        <v>1.38607773255</v>
      </c>
      <c r="D13285" s="389" t="s">
        <v>673</v>
      </c>
      <c r="E13285" s="389" t="s">
        <v>677</v>
      </c>
      <c r="F13285" s="389" t="s">
        <v>647</v>
      </c>
      <c r="G13285" s="389" t="s">
        <v>678</v>
      </c>
    </row>
    <row r="13286" spans="1:7">
      <c r="A13286" s="389" t="s">
        <v>542</v>
      </c>
      <c r="B13286" s="389" t="s">
        <v>517</v>
      </c>
      <c r="C13286" s="389">
        <v>1.38607773255</v>
      </c>
      <c r="D13286" s="389" t="s">
        <v>673</v>
      </c>
      <c r="E13286" s="389" t="s">
        <v>677</v>
      </c>
      <c r="F13286" s="389" t="s">
        <v>647</v>
      </c>
      <c r="G13286" s="389" t="s">
        <v>678</v>
      </c>
    </row>
    <row r="13287" spans="1:7">
      <c r="A13287" s="389" t="s">
        <v>581</v>
      </c>
      <c r="B13287" s="389" t="s">
        <v>517</v>
      </c>
      <c r="C13287" s="389">
        <v>74.969394607400005</v>
      </c>
      <c r="D13287" s="389" t="s">
        <v>673</v>
      </c>
      <c r="E13287" s="389" t="s">
        <v>677</v>
      </c>
      <c r="F13287" s="389" t="s">
        <v>647</v>
      </c>
      <c r="G13287" s="389" t="s">
        <v>678</v>
      </c>
    </row>
    <row r="13288" spans="1:7">
      <c r="A13288" s="389" t="s">
        <v>581</v>
      </c>
      <c r="B13288" s="389" t="s">
        <v>517</v>
      </c>
      <c r="C13288" s="389">
        <v>13.0241944917999</v>
      </c>
      <c r="D13288" s="389" t="s">
        <v>673</v>
      </c>
      <c r="E13288" s="389" t="s">
        <v>677</v>
      </c>
      <c r="F13288" s="389" t="s">
        <v>647</v>
      </c>
      <c r="G13288" s="389" t="s">
        <v>678</v>
      </c>
    </row>
    <row r="13289" spans="1:7">
      <c r="A13289" s="389" t="s">
        <v>571</v>
      </c>
      <c r="B13289" s="389" t="s">
        <v>517</v>
      </c>
      <c r="C13289" s="389">
        <v>0.438510308716</v>
      </c>
      <c r="D13289" s="389" t="s">
        <v>673</v>
      </c>
      <c r="E13289" s="389" t="s">
        <v>677</v>
      </c>
      <c r="F13289" s="389" t="s">
        <v>647</v>
      </c>
      <c r="G13289" s="389" t="s">
        <v>678</v>
      </c>
    </row>
    <row r="13290" spans="1:7">
      <c r="A13290" s="389" t="s">
        <v>552</v>
      </c>
      <c r="B13290" s="389" t="s">
        <v>517</v>
      </c>
      <c r="C13290" s="389">
        <v>0.452833979868</v>
      </c>
      <c r="D13290" s="389" t="s">
        <v>673</v>
      </c>
      <c r="E13290" s="389" t="s">
        <v>677</v>
      </c>
      <c r="F13290" s="389" t="s">
        <v>647</v>
      </c>
      <c r="G13290" s="389" t="s">
        <v>678</v>
      </c>
    </row>
    <row r="13291" spans="1:7">
      <c r="A13291" s="389" t="s">
        <v>581</v>
      </c>
      <c r="B13291" s="389" t="s">
        <v>517</v>
      </c>
      <c r="C13291" s="389">
        <v>43.4493330237</v>
      </c>
      <c r="D13291" s="389" t="s">
        <v>673</v>
      </c>
      <c r="E13291" s="389" t="s">
        <v>677</v>
      </c>
      <c r="F13291" s="389" t="s">
        <v>647</v>
      </c>
      <c r="G13291" s="389" t="s">
        <v>678</v>
      </c>
    </row>
    <row r="13292" spans="1:7">
      <c r="A13292" s="389" t="s">
        <v>542</v>
      </c>
      <c r="B13292" s="389" t="s">
        <v>517</v>
      </c>
      <c r="C13292" s="389">
        <v>74.400652663700001</v>
      </c>
      <c r="D13292" s="389" t="s">
        <v>673</v>
      </c>
      <c r="E13292" s="389" t="s">
        <v>677</v>
      </c>
      <c r="F13292" s="389" t="s">
        <v>647</v>
      </c>
      <c r="G13292" s="389" t="s">
        <v>678</v>
      </c>
    </row>
    <row r="13293" spans="1:7">
      <c r="A13293" s="389" t="s">
        <v>542</v>
      </c>
      <c r="B13293" s="389" t="s">
        <v>517</v>
      </c>
      <c r="C13293" s="389">
        <v>74.400652663700001</v>
      </c>
      <c r="D13293" s="389" t="s">
        <v>673</v>
      </c>
      <c r="E13293" s="389" t="s">
        <v>677</v>
      </c>
      <c r="F13293" s="389" t="s">
        <v>647</v>
      </c>
      <c r="G13293" s="389" t="s">
        <v>678</v>
      </c>
    </row>
    <row r="13294" spans="1:7">
      <c r="A13294" s="389" t="s">
        <v>542</v>
      </c>
      <c r="B13294" s="389" t="s">
        <v>517</v>
      </c>
      <c r="C13294" s="389">
        <v>74.400652663700001</v>
      </c>
      <c r="D13294" s="389" t="s">
        <v>673</v>
      </c>
      <c r="E13294" s="389" t="s">
        <v>677</v>
      </c>
      <c r="F13294" s="389" t="s">
        <v>647</v>
      </c>
      <c r="G13294" s="389" t="s">
        <v>678</v>
      </c>
    </row>
    <row r="13295" spans="1:7">
      <c r="A13295" s="389" t="s">
        <v>542</v>
      </c>
      <c r="B13295" s="389" t="s">
        <v>517</v>
      </c>
      <c r="C13295" s="389">
        <v>74.400652663700001</v>
      </c>
      <c r="D13295" s="389" t="s">
        <v>673</v>
      </c>
      <c r="E13295" s="389" t="s">
        <v>677</v>
      </c>
      <c r="F13295" s="389" t="s">
        <v>647</v>
      </c>
      <c r="G13295" s="389" t="s">
        <v>678</v>
      </c>
    </row>
    <row r="13296" spans="1:7">
      <c r="A13296" s="389" t="s">
        <v>542</v>
      </c>
      <c r="B13296" s="389" t="s">
        <v>517</v>
      </c>
      <c r="C13296" s="389">
        <v>74.400652663700001</v>
      </c>
      <c r="D13296" s="389" t="s">
        <v>673</v>
      </c>
      <c r="E13296" s="389" t="s">
        <v>677</v>
      </c>
      <c r="F13296" s="389" t="s">
        <v>647</v>
      </c>
      <c r="G13296" s="389" t="s">
        <v>678</v>
      </c>
    </row>
    <row r="13297" spans="1:7">
      <c r="A13297" s="389" t="s">
        <v>542</v>
      </c>
      <c r="B13297" s="389" t="s">
        <v>517</v>
      </c>
      <c r="C13297" s="389">
        <v>74.400652663700001</v>
      </c>
      <c r="D13297" s="389" t="s">
        <v>673</v>
      </c>
      <c r="E13297" s="389" t="s">
        <v>677</v>
      </c>
      <c r="F13297" s="389" t="s">
        <v>647</v>
      </c>
      <c r="G13297" s="389" t="s">
        <v>678</v>
      </c>
    </row>
    <row r="13298" spans="1:7">
      <c r="A13298" s="389" t="s">
        <v>549</v>
      </c>
      <c r="B13298" s="389" t="s">
        <v>517</v>
      </c>
      <c r="C13298" s="389">
        <v>74.400652663700001</v>
      </c>
      <c r="D13298" s="389" t="s">
        <v>673</v>
      </c>
      <c r="E13298" s="389" t="s">
        <v>677</v>
      </c>
      <c r="F13298" s="389" t="s">
        <v>647</v>
      </c>
      <c r="G13298" s="389" t="s">
        <v>678</v>
      </c>
    </row>
    <row r="13299" spans="1:7">
      <c r="A13299" s="389" t="s">
        <v>560</v>
      </c>
      <c r="B13299" s="389" t="s">
        <v>517</v>
      </c>
      <c r="C13299" s="389">
        <v>1.61256316085</v>
      </c>
      <c r="D13299" s="389" t="s">
        <v>673</v>
      </c>
      <c r="E13299" s="389" t="s">
        <v>677</v>
      </c>
      <c r="F13299" s="389" t="s">
        <v>647</v>
      </c>
      <c r="G13299" s="389" t="s">
        <v>678</v>
      </c>
    </row>
    <row r="13300" spans="1:7">
      <c r="A13300" s="389" t="s">
        <v>535</v>
      </c>
      <c r="B13300" s="389" t="s">
        <v>517</v>
      </c>
      <c r="C13300" s="389">
        <v>11.056044995100001</v>
      </c>
      <c r="D13300" s="389" t="s">
        <v>673</v>
      </c>
      <c r="E13300" s="389" t="s">
        <v>677</v>
      </c>
      <c r="F13300" s="389" t="s">
        <v>647</v>
      </c>
      <c r="G13300" s="389" t="s">
        <v>678</v>
      </c>
    </row>
    <row r="13301" spans="1:7">
      <c r="A13301" s="389" t="s">
        <v>581</v>
      </c>
      <c r="B13301" s="389" t="s">
        <v>517</v>
      </c>
      <c r="C13301" s="389">
        <v>0.92880173922700004</v>
      </c>
      <c r="D13301" s="389" t="s">
        <v>673</v>
      </c>
      <c r="E13301" s="389" t="s">
        <v>677</v>
      </c>
      <c r="F13301" s="389" t="s">
        <v>647</v>
      </c>
      <c r="G13301" s="389" t="s">
        <v>678</v>
      </c>
    </row>
    <row r="13302" spans="1:7">
      <c r="A13302" s="389" t="s">
        <v>581</v>
      </c>
      <c r="B13302" s="389" t="s">
        <v>517</v>
      </c>
      <c r="C13302" s="389">
        <v>2.62619188636</v>
      </c>
      <c r="D13302" s="389" t="s">
        <v>673</v>
      </c>
      <c r="E13302" s="389" t="s">
        <v>677</v>
      </c>
      <c r="F13302" s="389" t="s">
        <v>647</v>
      </c>
      <c r="G13302" s="389" t="s">
        <v>678</v>
      </c>
    </row>
    <row r="13303" spans="1:7">
      <c r="A13303" s="389" t="s">
        <v>581</v>
      </c>
      <c r="B13303" s="389" t="s">
        <v>517</v>
      </c>
      <c r="C13303" s="389">
        <v>2.62619188636</v>
      </c>
      <c r="D13303" s="389" t="s">
        <v>673</v>
      </c>
      <c r="E13303" s="389" t="s">
        <v>677</v>
      </c>
      <c r="F13303" s="389" t="s">
        <v>647</v>
      </c>
      <c r="G13303" s="389" t="s">
        <v>678</v>
      </c>
    </row>
    <row r="13304" spans="1:7">
      <c r="A13304" s="389" t="s">
        <v>549</v>
      </c>
      <c r="B13304" s="389" t="s">
        <v>517</v>
      </c>
      <c r="C13304" s="389">
        <v>2.2524257274999999</v>
      </c>
      <c r="D13304" s="389" t="s">
        <v>673</v>
      </c>
      <c r="E13304" s="389" t="s">
        <v>677</v>
      </c>
      <c r="F13304" s="389" t="s">
        <v>647</v>
      </c>
      <c r="G13304" s="389" t="s">
        <v>678</v>
      </c>
    </row>
    <row r="13305" spans="1:7">
      <c r="A13305" s="389" t="s">
        <v>581</v>
      </c>
      <c r="B13305" s="389" t="s">
        <v>517</v>
      </c>
      <c r="C13305" s="389">
        <v>3.0258820644800002</v>
      </c>
      <c r="D13305" s="389" t="s">
        <v>673</v>
      </c>
      <c r="E13305" s="389" t="s">
        <v>677</v>
      </c>
      <c r="F13305" s="389" t="s">
        <v>647</v>
      </c>
      <c r="G13305" s="389" t="s">
        <v>678</v>
      </c>
    </row>
    <row r="13306" spans="1:7">
      <c r="A13306" s="389" t="s">
        <v>535</v>
      </c>
      <c r="B13306" s="389" t="s">
        <v>517</v>
      </c>
      <c r="C13306" s="389">
        <v>4.7421913488099996</v>
      </c>
      <c r="D13306" s="389" t="s">
        <v>673</v>
      </c>
      <c r="E13306" s="389" t="s">
        <v>677</v>
      </c>
      <c r="F13306" s="389" t="s">
        <v>647</v>
      </c>
      <c r="G13306" s="389" t="s">
        <v>678</v>
      </c>
    </row>
    <row r="13307" spans="1:7">
      <c r="A13307" s="389" t="s">
        <v>581</v>
      </c>
      <c r="B13307" s="389" t="s">
        <v>517</v>
      </c>
      <c r="C13307" s="389">
        <v>2.3187641123899998</v>
      </c>
      <c r="D13307" s="389" t="s">
        <v>673</v>
      </c>
      <c r="E13307" s="389" t="s">
        <v>677</v>
      </c>
      <c r="F13307" s="389" t="s">
        <v>647</v>
      </c>
      <c r="G13307" s="389" t="s">
        <v>678</v>
      </c>
    </row>
    <row r="13308" spans="1:7">
      <c r="A13308" s="389" t="s">
        <v>581</v>
      </c>
      <c r="B13308" s="389" t="s">
        <v>517</v>
      </c>
      <c r="C13308" s="389">
        <v>4.76655153981</v>
      </c>
      <c r="D13308" s="389" t="s">
        <v>673</v>
      </c>
      <c r="E13308" s="389" t="s">
        <v>677</v>
      </c>
      <c r="F13308" s="389" t="s">
        <v>647</v>
      </c>
      <c r="G13308" s="389" t="s">
        <v>678</v>
      </c>
    </row>
    <row r="13309" spans="1:7">
      <c r="A13309" s="389" t="s">
        <v>535</v>
      </c>
      <c r="B13309" s="389" t="s">
        <v>517</v>
      </c>
      <c r="C13309" s="389">
        <v>8.7596976393699997</v>
      </c>
      <c r="D13309" s="389" t="s">
        <v>673</v>
      </c>
      <c r="E13309" s="389" t="s">
        <v>677</v>
      </c>
      <c r="F13309" s="389" t="s">
        <v>647</v>
      </c>
      <c r="G13309" s="389" t="s">
        <v>678</v>
      </c>
    </row>
    <row r="13310" spans="1:7">
      <c r="A13310" s="389" t="s">
        <v>524</v>
      </c>
      <c r="B13310" s="389" t="s">
        <v>517</v>
      </c>
      <c r="C13310" s="389">
        <v>1.4347957923400001</v>
      </c>
      <c r="D13310" s="389" t="s">
        <v>673</v>
      </c>
      <c r="E13310" s="389" t="s">
        <v>677</v>
      </c>
      <c r="F13310" s="389" t="s">
        <v>647</v>
      </c>
      <c r="G13310" s="389" t="s">
        <v>678</v>
      </c>
    </row>
    <row r="13311" spans="1:7">
      <c r="A13311" s="389" t="s">
        <v>524</v>
      </c>
      <c r="B13311" s="389" t="s">
        <v>517</v>
      </c>
      <c r="C13311" s="389">
        <v>1.4347957923400001</v>
      </c>
      <c r="D13311" s="389" t="s">
        <v>673</v>
      </c>
      <c r="E13311" s="389" t="s">
        <v>677</v>
      </c>
      <c r="F13311" s="389" t="s">
        <v>647</v>
      </c>
      <c r="G13311" s="389" t="s">
        <v>678</v>
      </c>
    </row>
    <row r="13312" spans="1:7">
      <c r="A13312" s="389" t="s">
        <v>581</v>
      </c>
      <c r="B13312" s="389" t="s">
        <v>517</v>
      </c>
      <c r="C13312" s="389">
        <v>140.04114976599899</v>
      </c>
      <c r="D13312" s="389" t="s">
        <v>673</v>
      </c>
      <c r="E13312" s="389" t="s">
        <v>677</v>
      </c>
      <c r="F13312" s="389" t="s">
        <v>647</v>
      </c>
      <c r="G13312" s="389" t="s">
        <v>678</v>
      </c>
    </row>
    <row r="13313" spans="1:7">
      <c r="A13313" s="389" t="s">
        <v>581</v>
      </c>
      <c r="B13313" s="389" t="s">
        <v>517</v>
      </c>
      <c r="C13313" s="389">
        <v>140.04114976599899</v>
      </c>
      <c r="D13313" s="389" t="s">
        <v>673</v>
      </c>
      <c r="E13313" s="389" t="s">
        <v>677</v>
      </c>
      <c r="F13313" s="389" t="s">
        <v>647</v>
      </c>
      <c r="G13313" s="389" t="s">
        <v>678</v>
      </c>
    </row>
    <row r="13314" spans="1:7">
      <c r="A13314" s="389" t="s">
        <v>581</v>
      </c>
      <c r="B13314" s="389" t="s">
        <v>517</v>
      </c>
      <c r="C13314" s="389">
        <v>4.0915641655900004</v>
      </c>
      <c r="D13314" s="389" t="s">
        <v>673</v>
      </c>
      <c r="E13314" s="389" t="s">
        <v>677</v>
      </c>
      <c r="F13314" s="389" t="s">
        <v>647</v>
      </c>
      <c r="G13314" s="389" t="s">
        <v>678</v>
      </c>
    </row>
    <row r="13315" spans="1:7">
      <c r="A13315" s="389" t="s">
        <v>535</v>
      </c>
      <c r="B13315" s="389" t="s">
        <v>517</v>
      </c>
      <c r="C13315" s="389">
        <v>17.294260601600001</v>
      </c>
      <c r="D13315" s="389" t="s">
        <v>673</v>
      </c>
      <c r="E13315" s="389" t="s">
        <v>677</v>
      </c>
      <c r="F13315" s="389" t="s">
        <v>647</v>
      </c>
      <c r="G13315" s="389" t="s">
        <v>678</v>
      </c>
    </row>
    <row r="13316" spans="1:7">
      <c r="A13316" s="389" t="s">
        <v>525</v>
      </c>
      <c r="B13316" s="389" t="s">
        <v>517</v>
      </c>
      <c r="C13316" s="389">
        <v>3.1967435239199999</v>
      </c>
      <c r="D13316" s="389" t="s">
        <v>673</v>
      </c>
      <c r="E13316" s="389" t="s">
        <v>677</v>
      </c>
      <c r="F13316" s="389" t="s">
        <v>647</v>
      </c>
      <c r="G13316" s="389" t="s">
        <v>678</v>
      </c>
    </row>
    <row r="13317" spans="1:7">
      <c r="A13317" s="389" t="s">
        <v>525</v>
      </c>
      <c r="B13317" s="389" t="s">
        <v>517</v>
      </c>
      <c r="C13317" s="389">
        <v>3.1967435239199999</v>
      </c>
      <c r="D13317" s="389" t="s">
        <v>673</v>
      </c>
      <c r="E13317" s="389" t="s">
        <v>677</v>
      </c>
      <c r="F13317" s="389" t="s">
        <v>647</v>
      </c>
      <c r="G13317" s="389" t="s">
        <v>678</v>
      </c>
    </row>
    <row r="13318" spans="1:7">
      <c r="A13318" s="389" t="s">
        <v>526</v>
      </c>
      <c r="B13318" s="389" t="s">
        <v>517</v>
      </c>
      <c r="C13318" s="389">
        <v>3.1967435239199999</v>
      </c>
      <c r="D13318" s="389" t="s">
        <v>673</v>
      </c>
      <c r="E13318" s="389" t="s">
        <v>677</v>
      </c>
      <c r="F13318" s="389" t="s">
        <v>647</v>
      </c>
      <c r="G13318" s="389" t="s">
        <v>678</v>
      </c>
    </row>
    <row r="13319" spans="1:7">
      <c r="A13319" s="389" t="s">
        <v>568</v>
      </c>
      <c r="B13319" s="389" t="s">
        <v>517</v>
      </c>
      <c r="C13319" s="389">
        <v>3.1967435239199999</v>
      </c>
      <c r="D13319" s="389" t="s">
        <v>673</v>
      </c>
      <c r="E13319" s="389" t="s">
        <v>677</v>
      </c>
      <c r="F13319" s="389" t="s">
        <v>647</v>
      </c>
      <c r="G13319" s="389" t="s">
        <v>678</v>
      </c>
    </row>
    <row r="13320" spans="1:7">
      <c r="A13320" s="389" t="s">
        <v>568</v>
      </c>
      <c r="B13320" s="389" t="s">
        <v>517</v>
      </c>
      <c r="C13320" s="389">
        <v>3.1967435239199999</v>
      </c>
      <c r="D13320" s="389" t="s">
        <v>673</v>
      </c>
      <c r="E13320" s="389" t="s">
        <v>677</v>
      </c>
      <c r="F13320" s="389" t="s">
        <v>647</v>
      </c>
      <c r="G13320" s="389" t="s">
        <v>678</v>
      </c>
    </row>
    <row r="13321" spans="1:7">
      <c r="A13321" s="389" t="s">
        <v>581</v>
      </c>
      <c r="B13321" s="389" t="s">
        <v>517</v>
      </c>
      <c r="C13321" s="389">
        <v>2.67893531095</v>
      </c>
      <c r="D13321" s="389" t="s">
        <v>673</v>
      </c>
      <c r="E13321" s="389" t="s">
        <v>677</v>
      </c>
      <c r="F13321" s="389" t="s">
        <v>647</v>
      </c>
      <c r="G13321" s="389" t="s">
        <v>678</v>
      </c>
    </row>
    <row r="13322" spans="1:7">
      <c r="A13322" s="389" t="s">
        <v>552</v>
      </c>
      <c r="B13322" s="389" t="s">
        <v>517</v>
      </c>
      <c r="C13322" s="389">
        <v>2.1291459584000001</v>
      </c>
      <c r="D13322" s="389" t="s">
        <v>673</v>
      </c>
      <c r="E13322" s="389" t="s">
        <v>677</v>
      </c>
      <c r="F13322" s="389" t="s">
        <v>634</v>
      </c>
      <c r="G13322" s="389" t="s">
        <v>678</v>
      </c>
    </row>
    <row r="13323" spans="1:7">
      <c r="A13323" s="389" t="s">
        <v>552</v>
      </c>
      <c r="B13323" s="389" t="s">
        <v>517</v>
      </c>
      <c r="C13323" s="389">
        <v>1.43595455886</v>
      </c>
      <c r="D13323" s="389" t="s">
        <v>673</v>
      </c>
      <c r="E13323" s="389" t="s">
        <v>677</v>
      </c>
      <c r="F13323" s="389" t="s">
        <v>634</v>
      </c>
      <c r="G13323" s="389" t="s">
        <v>678</v>
      </c>
    </row>
    <row r="13324" spans="1:7">
      <c r="A13324" s="389" t="s">
        <v>524</v>
      </c>
      <c r="B13324" s="389" t="s">
        <v>517</v>
      </c>
      <c r="C13324" s="389">
        <v>64.063647187800001</v>
      </c>
      <c r="D13324" s="389" t="s">
        <v>673</v>
      </c>
      <c r="E13324" s="389" t="s">
        <v>677</v>
      </c>
      <c r="F13324" s="389" t="s">
        <v>634</v>
      </c>
      <c r="G13324" s="389" t="s">
        <v>678</v>
      </c>
    </row>
    <row r="13325" spans="1:7">
      <c r="A13325" s="389" t="s">
        <v>524</v>
      </c>
      <c r="B13325" s="389" t="s">
        <v>517</v>
      </c>
      <c r="C13325" s="389">
        <v>24.511969045600001</v>
      </c>
      <c r="D13325" s="389" t="s">
        <v>673</v>
      </c>
      <c r="E13325" s="389" t="s">
        <v>677</v>
      </c>
      <c r="F13325" s="389" t="s">
        <v>634</v>
      </c>
      <c r="G13325" s="389" t="s">
        <v>678</v>
      </c>
    </row>
    <row r="13326" spans="1:7">
      <c r="A13326" s="389" t="s">
        <v>576</v>
      </c>
      <c r="B13326" s="389" t="s">
        <v>517</v>
      </c>
      <c r="C13326" s="389">
        <v>0.53164938803799999</v>
      </c>
      <c r="D13326" s="389" t="s">
        <v>673</v>
      </c>
      <c r="E13326" s="389" t="s">
        <v>677</v>
      </c>
      <c r="F13326" s="389" t="s">
        <v>650</v>
      </c>
      <c r="G13326" s="389" t="s">
        <v>678</v>
      </c>
    </row>
    <row r="13327" spans="1:7">
      <c r="A13327" s="389" t="s">
        <v>578</v>
      </c>
      <c r="B13327" s="389" t="s">
        <v>517</v>
      </c>
      <c r="C13327" s="389">
        <v>0.53164938803799999</v>
      </c>
      <c r="D13327" s="389" t="s">
        <v>673</v>
      </c>
      <c r="E13327" s="389" t="s">
        <v>677</v>
      </c>
      <c r="F13327" s="389" t="s">
        <v>650</v>
      </c>
      <c r="G13327" s="389" t="s">
        <v>678</v>
      </c>
    </row>
    <row r="13328" spans="1:7">
      <c r="A13328" s="389" t="s">
        <v>578</v>
      </c>
      <c r="B13328" s="389" t="s">
        <v>517</v>
      </c>
      <c r="C13328" s="389">
        <v>0.53164938803799999</v>
      </c>
      <c r="D13328" s="389" t="s">
        <v>673</v>
      </c>
      <c r="E13328" s="389" t="s">
        <v>677</v>
      </c>
      <c r="F13328" s="389" t="s">
        <v>650</v>
      </c>
      <c r="G13328" s="389" t="s">
        <v>678</v>
      </c>
    </row>
    <row r="13329" spans="1:7">
      <c r="A13329" s="389" t="s">
        <v>542</v>
      </c>
      <c r="B13329" s="389" t="s">
        <v>517</v>
      </c>
      <c r="C13329" s="389">
        <v>8.1197201572700006</v>
      </c>
      <c r="D13329" s="389" t="s">
        <v>673</v>
      </c>
      <c r="E13329" s="389" t="s">
        <v>677</v>
      </c>
      <c r="F13329" s="389" t="s">
        <v>650</v>
      </c>
      <c r="G13329" s="389" t="s">
        <v>678</v>
      </c>
    </row>
    <row r="13330" spans="1:7">
      <c r="A13330" s="389" t="s">
        <v>542</v>
      </c>
      <c r="B13330" s="389" t="s">
        <v>517</v>
      </c>
      <c r="C13330" s="389">
        <v>8.1197201572700006</v>
      </c>
      <c r="D13330" s="389" t="s">
        <v>673</v>
      </c>
      <c r="E13330" s="389" t="s">
        <v>677</v>
      </c>
      <c r="F13330" s="389" t="s">
        <v>650</v>
      </c>
      <c r="G13330" s="389" t="s">
        <v>678</v>
      </c>
    </row>
    <row r="13331" spans="1:7">
      <c r="A13331" s="389" t="s">
        <v>550</v>
      </c>
      <c r="B13331" s="389" t="s">
        <v>517</v>
      </c>
      <c r="C13331" s="389">
        <v>1.8977606651300001</v>
      </c>
      <c r="D13331" s="389" t="s">
        <v>673</v>
      </c>
      <c r="E13331" s="389" t="s">
        <v>677</v>
      </c>
      <c r="F13331" s="389" t="s">
        <v>650</v>
      </c>
      <c r="G13331" s="389" t="s">
        <v>678</v>
      </c>
    </row>
    <row r="13332" spans="1:7">
      <c r="A13332" s="389" t="s">
        <v>576</v>
      </c>
      <c r="B13332" s="389" t="s">
        <v>517</v>
      </c>
      <c r="C13332" s="389">
        <v>0.60886430898900001</v>
      </c>
      <c r="D13332" s="389" t="s">
        <v>673</v>
      </c>
      <c r="E13332" s="389" t="s">
        <v>677</v>
      </c>
      <c r="F13332" s="389" t="s">
        <v>650</v>
      </c>
      <c r="G13332" s="389" t="s">
        <v>678</v>
      </c>
    </row>
    <row r="13333" spans="1:7">
      <c r="A13333" s="389" t="s">
        <v>578</v>
      </c>
      <c r="B13333" s="389" t="s">
        <v>517</v>
      </c>
      <c r="C13333" s="389">
        <v>0.60886430898900001</v>
      </c>
      <c r="D13333" s="389" t="s">
        <v>673</v>
      </c>
      <c r="E13333" s="389" t="s">
        <v>677</v>
      </c>
      <c r="F13333" s="389" t="s">
        <v>650</v>
      </c>
      <c r="G13333" s="389" t="s">
        <v>678</v>
      </c>
    </row>
    <row r="13334" spans="1:7">
      <c r="A13334" s="389" t="s">
        <v>578</v>
      </c>
      <c r="B13334" s="389" t="s">
        <v>517</v>
      </c>
      <c r="C13334" s="389">
        <v>0.60886430898900001</v>
      </c>
      <c r="D13334" s="389" t="s">
        <v>673</v>
      </c>
      <c r="E13334" s="389" t="s">
        <v>677</v>
      </c>
      <c r="F13334" s="389" t="s">
        <v>650</v>
      </c>
      <c r="G13334" s="389" t="s">
        <v>678</v>
      </c>
    </row>
    <row r="13335" spans="1:7">
      <c r="A13335" s="389" t="s">
        <v>550</v>
      </c>
      <c r="B13335" s="389" t="s">
        <v>517</v>
      </c>
      <c r="C13335" s="389">
        <v>1.24950692369</v>
      </c>
      <c r="D13335" s="389" t="s">
        <v>673</v>
      </c>
      <c r="E13335" s="389" t="s">
        <v>677</v>
      </c>
      <c r="F13335" s="389" t="s">
        <v>650</v>
      </c>
      <c r="G13335" s="389" t="s">
        <v>678</v>
      </c>
    </row>
    <row r="13336" spans="1:7">
      <c r="A13336" s="389" t="s">
        <v>547</v>
      </c>
      <c r="B13336" s="389" t="s">
        <v>517</v>
      </c>
      <c r="C13336" s="389">
        <v>7.5091463351699996</v>
      </c>
      <c r="D13336" s="389" t="s">
        <v>673</v>
      </c>
      <c r="E13336" s="389" t="s">
        <v>677</v>
      </c>
      <c r="F13336" s="389" t="s">
        <v>650</v>
      </c>
      <c r="G13336" s="389" t="s">
        <v>678</v>
      </c>
    </row>
    <row r="13337" spans="1:7">
      <c r="A13337" s="389" t="s">
        <v>576</v>
      </c>
      <c r="B13337" s="389" t="s">
        <v>517</v>
      </c>
      <c r="C13337" s="389">
        <v>0.34557563868899999</v>
      </c>
      <c r="D13337" s="389" t="s">
        <v>673</v>
      </c>
      <c r="E13337" s="389" t="s">
        <v>677</v>
      </c>
      <c r="F13337" s="389" t="s">
        <v>650</v>
      </c>
      <c r="G13337" s="389" t="s">
        <v>678</v>
      </c>
    </row>
    <row r="13338" spans="1:7">
      <c r="A13338" s="389" t="s">
        <v>578</v>
      </c>
      <c r="B13338" s="389" t="s">
        <v>517</v>
      </c>
      <c r="C13338" s="389">
        <v>0.34557563868899999</v>
      </c>
      <c r="D13338" s="389" t="s">
        <v>673</v>
      </c>
      <c r="E13338" s="389" t="s">
        <v>677</v>
      </c>
      <c r="F13338" s="389" t="s">
        <v>650</v>
      </c>
      <c r="G13338" s="389" t="s">
        <v>678</v>
      </c>
    </row>
    <row r="13339" spans="1:7">
      <c r="A13339" s="389" t="s">
        <v>542</v>
      </c>
      <c r="B13339" s="389" t="s">
        <v>517</v>
      </c>
      <c r="C13339" s="389">
        <v>7.7191954883399996</v>
      </c>
      <c r="D13339" s="389" t="s">
        <v>673</v>
      </c>
      <c r="E13339" s="389" t="s">
        <v>677</v>
      </c>
      <c r="F13339" s="389" t="s">
        <v>651</v>
      </c>
      <c r="G13339" s="389" t="s">
        <v>678</v>
      </c>
    </row>
    <row r="13340" spans="1:7">
      <c r="A13340" s="389" t="s">
        <v>576</v>
      </c>
      <c r="B13340" s="389" t="s">
        <v>517</v>
      </c>
      <c r="C13340" s="389">
        <v>1.5990899508600001</v>
      </c>
      <c r="D13340" s="389" t="s">
        <v>673</v>
      </c>
      <c r="E13340" s="389" t="s">
        <v>677</v>
      </c>
      <c r="F13340" s="389" t="s">
        <v>651</v>
      </c>
      <c r="G13340" s="389" t="s">
        <v>678</v>
      </c>
    </row>
    <row r="13341" spans="1:7">
      <c r="A13341" s="389" t="s">
        <v>578</v>
      </c>
      <c r="B13341" s="389" t="s">
        <v>517</v>
      </c>
      <c r="C13341" s="389">
        <v>1.5990899508600001</v>
      </c>
      <c r="D13341" s="389" t="s">
        <v>673</v>
      </c>
      <c r="E13341" s="389" t="s">
        <v>677</v>
      </c>
      <c r="F13341" s="389" t="s">
        <v>651</v>
      </c>
      <c r="G13341" s="389" t="s">
        <v>678</v>
      </c>
    </row>
    <row r="13342" spans="1:7">
      <c r="A13342" s="389" t="s">
        <v>550</v>
      </c>
      <c r="B13342" s="389" t="s">
        <v>517</v>
      </c>
      <c r="C13342" s="389">
        <v>6.0076796914599999</v>
      </c>
      <c r="D13342" s="389" t="s">
        <v>673</v>
      </c>
      <c r="E13342" s="389" t="s">
        <v>677</v>
      </c>
      <c r="F13342" s="389" t="s">
        <v>651</v>
      </c>
      <c r="G13342" s="389" t="s">
        <v>678</v>
      </c>
    </row>
    <row r="13343" spans="1:7">
      <c r="A13343" s="389" t="s">
        <v>551</v>
      </c>
      <c r="B13343" s="389" t="s">
        <v>517</v>
      </c>
      <c r="C13343" s="389">
        <v>1.1187199857100001</v>
      </c>
      <c r="D13343" s="389" t="s">
        <v>673</v>
      </c>
      <c r="E13343" s="389" t="s">
        <v>677</v>
      </c>
      <c r="F13343" s="389" t="s">
        <v>651</v>
      </c>
      <c r="G13343" s="389" t="s">
        <v>678</v>
      </c>
    </row>
    <row r="13344" spans="1:7">
      <c r="A13344" s="389" t="s">
        <v>542</v>
      </c>
      <c r="B13344" s="389" t="s">
        <v>517</v>
      </c>
      <c r="C13344" s="389">
        <v>0.35621475664300001</v>
      </c>
      <c r="D13344" s="389" t="s">
        <v>673</v>
      </c>
      <c r="E13344" s="389" t="s">
        <v>677</v>
      </c>
      <c r="F13344" s="389" t="s">
        <v>651</v>
      </c>
      <c r="G13344" s="389" t="s">
        <v>678</v>
      </c>
    </row>
    <row r="13345" spans="1:7">
      <c r="A13345" s="389" t="s">
        <v>550</v>
      </c>
      <c r="B13345" s="389" t="s">
        <v>517</v>
      </c>
      <c r="C13345" s="389">
        <v>4.9903361437399996</v>
      </c>
      <c r="D13345" s="389" t="s">
        <v>673</v>
      </c>
      <c r="E13345" s="389" t="s">
        <v>677</v>
      </c>
      <c r="F13345" s="389" t="s">
        <v>651</v>
      </c>
      <c r="G13345" s="389" t="s">
        <v>678</v>
      </c>
    </row>
    <row r="13346" spans="1:7">
      <c r="A13346" s="389" t="s">
        <v>550</v>
      </c>
      <c r="B13346" s="389" t="s">
        <v>517</v>
      </c>
      <c r="C13346" s="389">
        <v>4.9903361437399996</v>
      </c>
      <c r="D13346" s="389" t="s">
        <v>673</v>
      </c>
      <c r="E13346" s="389" t="s">
        <v>677</v>
      </c>
      <c r="F13346" s="389" t="s">
        <v>651</v>
      </c>
      <c r="G13346" s="389" t="s">
        <v>678</v>
      </c>
    </row>
    <row r="13347" spans="1:7">
      <c r="A13347" s="389" t="s">
        <v>576</v>
      </c>
      <c r="B13347" s="389" t="s">
        <v>517</v>
      </c>
      <c r="C13347" s="389">
        <v>2.8778014186099998</v>
      </c>
      <c r="D13347" s="389" t="s">
        <v>673</v>
      </c>
      <c r="E13347" s="389" t="s">
        <v>677</v>
      </c>
      <c r="F13347" s="389" t="s">
        <v>651</v>
      </c>
      <c r="G13347" s="389" t="s">
        <v>678</v>
      </c>
    </row>
    <row r="13348" spans="1:7">
      <c r="A13348" s="389" t="s">
        <v>578</v>
      </c>
      <c r="B13348" s="389" t="s">
        <v>517</v>
      </c>
      <c r="C13348" s="389">
        <v>2.8778014186099998</v>
      </c>
      <c r="D13348" s="389" t="s">
        <v>673</v>
      </c>
      <c r="E13348" s="389" t="s">
        <v>677</v>
      </c>
      <c r="F13348" s="389" t="s">
        <v>651</v>
      </c>
      <c r="G13348" s="389" t="s">
        <v>678</v>
      </c>
    </row>
    <row r="13349" spans="1:7">
      <c r="A13349" s="389" t="s">
        <v>529</v>
      </c>
      <c r="B13349" s="389" t="s">
        <v>517</v>
      </c>
      <c r="C13349" s="389">
        <v>1.60602094705</v>
      </c>
      <c r="D13349" s="389" t="s">
        <v>673</v>
      </c>
      <c r="E13349" s="389" t="s">
        <v>677</v>
      </c>
      <c r="F13349" s="389" t="s">
        <v>651</v>
      </c>
      <c r="G13349" s="389" t="s">
        <v>678</v>
      </c>
    </row>
    <row r="13350" spans="1:7">
      <c r="A13350" s="389" t="s">
        <v>576</v>
      </c>
      <c r="B13350" s="389" t="s">
        <v>517</v>
      </c>
      <c r="C13350" s="389">
        <v>2.80602189276</v>
      </c>
      <c r="D13350" s="389" t="s">
        <v>673</v>
      </c>
      <c r="E13350" s="389" t="s">
        <v>677</v>
      </c>
      <c r="F13350" s="389" t="s">
        <v>651</v>
      </c>
      <c r="G13350" s="389" t="s">
        <v>678</v>
      </c>
    </row>
    <row r="13351" spans="1:7">
      <c r="A13351" s="389" t="s">
        <v>578</v>
      </c>
      <c r="B13351" s="389" t="s">
        <v>517</v>
      </c>
      <c r="C13351" s="389">
        <v>2.80602189276</v>
      </c>
      <c r="D13351" s="389" t="s">
        <v>673</v>
      </c>
      <c r="E13351" s="389" t="s">
        <v>677</v>
      </c>
      <c r="F13351" s="389" t="s">
        <v>651</v>
      </c>
      <c r="G13351" s="389" t="s">
        <v>678</v>
      </c>
    </row>
    <row r="13352" spans="1:7">
      <c r="A13352" s="389" t="s">
        <v>578</v>
      </c>
      <c r="B13352" s="389" t="s">
        <v>517</v>
      </c>
      <c r="C13352" s="389">
        <v>2.80602189276</v>
      </c>
      <c r="D13352" s="389" t="s">
        <v>673</v>
      </c>
      <c r="E13352" s="389" t="s">
        <v>677</v>
      </c>
      <c r="F13352" s="389" t="s">
        <v>651</v>
      </c>
      <c r="G13352" s="389" t="s">
        <v>678</v>
      </c>
    </row>
    <row r="13353" spans="1:7">
      <c r="A13353" s="389" t="s">
        <v>525</v>
      </c>
      <c r="B13353" s="389" t="s">
        <v>517</v>
      </c>
      <c r="C13353" s="389">
        <v>20.3290877700999</v>
      </c>
      <c r="D13353" s="389" t="s">
        <v>673</v>
      </c>
      <c r="E13353" s="389" t="s">
        <v>677</v>
      </c>
      <c r="F13353" s="389" t="s">
        <v>674</v>
      </c>
      <c r="G13353" s="389" t="s">
        <v>678</v>
      </c>
    </row>
    <row r="13354" spans="1:7">
      <c r="A13354" s="389" t="s">
        <v>525</v>
      </c>
      <c r="B13354" s="389" t="s">
        <v>517</v>
      </c>
      <c r="C13354" s="389">
        <v>20.3290877700999</v>
      </c>
      <c r="D13354" s="389" t="s">
        <v>673</v>
      </c>
      <c r="E13354" s="389" t="s">
        <v>677</v>
      </c>
      <c r="F13354" s="389" t="s">
        <v>674</v>
      </c>
      <c r="G13354" s="389" t="s">
        <v>678</v>
      </c>
    </row>
    <row r="13355" spans="1:7">
      <c r="A13355" s="389" t="s">
        <v>568</v>
      </c>
      <c r="B13355" s="389" t="s">
        <v>517</v>
      </c>
      <c r="C13355" s="389">
        <v>20.3290877700999</v>
      </c>
      <c r="D13355" s="389" t="s">
        <v>673</v>
      </c>
      <c r="E13355" s="389" t="s">
        <v>677</v>
      </c>
      <c r="F13355" s="389" t="s">
        <v>674</v>
      </c>
      <c r="G13355" s="389" t="s">
        <v>678</v>
      </c>
    </row>
    <row r="13356" spans="1:7">
      <c r="A13356" s="389" t="s">
        <v>568</v>
      </c>
      <c r="B13356" s="389" t="s">
        <v>517</v>
      </c>
      <c r="C13356" s="389">
        <v>20.3290877700999</v>
      </c>
      <c r="D13356" s="389" t="s">
        <v>673</v>
      </c>
      <c r="E13356" s="389" t="s">
        <v>677</v>
      </c>
      <c r="F13356" s="389" t="s">
        <v>674</v>
      </c>
      <c r="G13356" s="389" t="s">
        <v>678</v>
      </c>
    </row>
    <row r="13357" spans="1:7">
      <c r="A13357" s="389" t="s">
        <v>542</v>
      </c>
      <c r="B13357" s="389" t="s">
        <v>517</v>
      </c>
      <c r="C13357" s="389">
        <v>9.7534974599000002</v>
      </c>
      <c r="D13357" s="389" t="s">
        <v>673</v>
      </c>
      <c r="E13357" s="389" t="s">
        <v>677</v>
      </c>
      <c r="F13357" s="389" t="s">
        <v>674</v>
      </c>
      <c r="G13357" s="389" t="s">
        <v>678</v>
      </c>
    </row>
    <row r="13358" spans="1:7">
      <c r="A13358" s="389" t="s">
        <v>560</v>
      </c>
      <c r="B13358" s="389" t="s">
        <v>517</v>
      </c>
      <c r="C13358" s="389">
        <v>0.88930734177000004</v>
      </c>
      <c r="D13358" s="389" t="s">
        <v>673</v>
      </c>
      <c r="E13358" s="389" t="s">
        <v>677</v>
      </c>
      <c r="F13358" s="389" t="s">
        <v>674</v>
      </c>
      <c r="G13358" s="389" t="s">
        <v>678</v>
      </c>
    </row>
    <row r="13359" spans="1:7">
      <c r="A13359" s="389" t="s">
        <v>560</v>
      </c>
      <c r="B13359" s="389" t="s">
        <v>517</v>
      </c>
      <c r="C13359" s="389">
        <v>0.88930734177000004</v>
      </c>
      <c r="D13359" s="389" t="s">
        <v>673</v>
      </c>
      <c r="E13359" s="389" t="s">
        <v>677</v>
      </c>
      <c r="F13359" s="389" t="s">
        <v>674</v>
      </c>
      <c r="G13359" s="389" t="s">
        <v>678</v>
      </c>
    </row>
    <row r="13360" spans="1:7">
      <c r="A13360" s="389" t="s">
        <v>547</v>
      </c>
      <c r="B13360" s="389" t="s">
        <v>517</v>
      </c>
      <c r="C13360" s="389">
        <v>5.8889470515999998</v>
      </c>
      <c r="D13360" s="389" t="s">
        <v>673</v>
      </c>
      <c r="E13360" s="389" t="s">
        <v>677</v>
      </c>
      <c r="F13360" s="389" t="s">
        <v>674</v>
      </c>
      <c r="G13360" s="389" t="s">
        <v>678</v>
      </c>
    </row>
    <row r="13361" spans="1:7">
      <c r="A13361" s="389" t="s">
        <v>560</v>
      </c>
      <c r="B13361" s="389" t="s">
        <v>517</v>
      </c>
      <c r="C13361" s="389">
        <v>0.97288702438800001</v>
      </c>
      <c r="D13361" s="389" t="s">
        <v>673</v>
      </c>
      <c r="E13361" s="389" t="s">
        <v>677</v>
      </c>
      <c r="F13361" s="389" t="s">
        <v>674</v>
      </c>
      <c r="G13361" s="389" t="s">
        <v>678</v>
      </c>
    </row>
    <row r="13362" spans="1:7">
      <c r="A13362" s="389" t="s">
        <v>524</v>
      </c>
      <c r="B13362" s="389" t="s">
        <v>517</v>
      </c>
      <c r="C13362" s="389">
        <v>2.1747466854200002</v>
      </c>
      <c r="D13362" s="389" t="s">
        <v>673</v>
      </c>
      <c r="E13362" s="389" t="s">
        <v>677</v>
      </c>
      <c r="F13362" s="389" t="s">
        <v>674</v>
      </c>
      <c r="G13362" s="389" t="s">
        <v>678</v>
      </c>
    </row>
    <row r="13363" spans="1:7">
      <c r="A13363" s="389" t="s">
        <v>542</v>
      </c>
      <c r="B13363" s="389" t="s">
        <v>517</v>
      </c>
      <c r="C13363" s="389">
        <v>4.0634513007499997</v>
      </c>
      <c r="D13363" s="389" t="s">
        <v>673</v>
      </c>
      <c r="E13363" s="389" t="s">
        <v>677</v>
      </c>
      <c r="F13363" s="389" t="s">
        <v>674</v>
      </c>
      <c r="G13363" s="389" t="s">
        <v>678</v>
      </c>
    </row>
    <row r="13364" spans="1:7">
      <c r="A13364" s="389" t="s">
        <v>552</v>
      </c>
      <c r="B13364" s="389" t="s">
        <v>517</v>
      </c>
      <c r="C13364" s="389">
        <v>5.37369239579</v>
      </c>
      <c r="D13364" s="389" t="s">
        <v>673</v>
      </c>
      <c r="E13364" s="389" t="s">
        <v>677</v>
      </c>
      <c r="F13364" s="389" t="s">
        <v>674</v>
      </c>
      <c r="G13364" s="389" t="s">
        <v>678</v>
      </c>
    </row>
    <row r="13365" spans="1:7">
      <c r="A13365" s="389" t="s">
        <v>524</v>
      </c>
      <c r="B13365" s="389" t="s">
        <v>517</v>
      </c>
      <c r="C13365" s="389">
        <v>3.1176951877999999</v>
      </c>
      <c r="D13365" s="389" t="s">
        <v>673</v>
      </c>
      <c r="E13365" s="389" t="s">
        <v>677</v>
      </c>
      <c r="F13365" s="389" t="s">
        <v>674</v>
      </c>
      <c r="G13365" s="389" t="s">
        <v>678</v>
      </c>
    </row>
    <row r="13366" spans="1:7">
      <c r="A13366" s="389" t="s">
        <v>542</v>
      </c>
      <c r="B13366" s="389" t="s">
        <v>517</v>
      </c>
      <c r="C13366" s="389">
        <v>22.335615120899899</v>
      </c>
      <c r="D13366" s="389" t="s">
        <v>673</v>
      </c>
      <c r="E13366" s="389" t="s">
        <v>677</v>
      </c>
      <c r="F13366" s="389" t="s">
        <v>674</v>
      </c>
      <c r="G13366" s="389" t="s">
        <v>678</v>
      </c>
    </row>
    <row r="13367" spans="1:7">
      <c r="A13367" s="389" t="s">
        <v>542</v>
      </c>
      <c r="B13367" s="389" t="s">
        <v>517</v>
      </c>
      <c r="C13367" s="389">
        <v>22.335615120899899</v>
      </c>
      <c r="D13367" s="389" t="s">
        <v>673</v>
      </c>
      <c r="E13367" s="389" t="s">
        <v>677</v>
      </c>
      <c r="F13367" s="389" t="s">
        <v>674</v>
      </c>
      <c r="G13367" s="389" t="s">
        <v>678</v>
      </c>
    </row>
    <row r="13368" spans="1:7">
      <c r="A13368" s="389" t="s">
        <v>524</v>
      </c>
      <c r="B13368" s="389" t="s">
        <v>517</v>
      </c>
      <c r="C13368" s="389">
        <v>7.1084299514399998</v>
      </c>
      <c r="D13368" s="389" t="s">
        <v>673</v>
      </c>
      <c r="E13368" s="389" t="s">
        <v>677</v>
      </c>
      <c r="F13368" s="389" t="s">
        <v>674</v>
      </c>
      <c r="G13368" s="389" t="s">
        <v>678</v>
      </c>
    </row>
    <row r="13369" spans="1:7">
      <c r="A13369" s="389" t="s">
        <v>524</v>
      </c>
      <c r="B13369" s="389" t="s">
        <v>517</v>
      </c>
      <c r="C13369" s="389">
        <v>9.3906492995599997</v>
      </c>
      <c r="D13369" s="389" t="s">
        <v>673</v>
      </c>
      <c r="E13369" s="389" t="s">
        <v>677</v>
      </c>
      <c r="F13369" s="389" t="s">
        <v>674</v>
      </c>
      <c r="G13369" s="389" t="s">
        <v>678</v>
      </c>
    </row>
    <row r="13370" spans="1:7">
      <c r="A13370" s="389" t="s">
        <v>546</v>
      </c>
      <c r="B13370" s="389" t="s">
        <v>517</v>
      </c>
      <c r="C13370" s="389">
        <v>4.8864620570600001</v>
      </c>
      <c r="D13370" s="389" t="s">
        <v>673</v>
      </c>
      <c r="E13370" s="389" t="s">
        <v>677</v>
      </c>
      <c r="F13370" s="389" t="s">
        <v>674</v>
      </c>
      <c r="G13370" s="389" t="s">
        <v>678</v>
      </c>
    </row>
    <row r="13371" spans="1:7">
      <c r="A13371" s="389" t="s">
        <v>552</v>
      </c>
      <c r="B13371" s="389" t="s">
        <v>517</v>
      </c>
      <c r="C13371" s="389">
        <v>3.45154363847</v>
      </c>
      <c r="D13371" s="389" t="s">
        <v>673</v>
      </c>
      <c r="E13371" s="389" t="s">
        <v>677</v>
      </c>
      <c r="F13371" s="389" t="s">
        <v>674</v>
      </c>
      <c r="G13371" s="389" t="s">
        <v>678</v>
      </c>
    </row>
    <row r="13372" spans="1:7">
      <c r="A13372" s="389" t="s">
        <v>552</v>
      </c>
      <c r="B13372" s="389" t="s">
        <v>517</v>
      </c>
      <c r="C13372" s="389">
        <v>3.45154363847</v>
      </c>
      <c r="D13372" s="389" t="s">
        <v>673</v>
      </c>
      <c r="E13372" s="389" t="s">
        <v>677</v>
      </c>
      <c r="F13372" s="389" t="s">
        <v>674</v>
      </c>
      <c r="G13372" s="389" t="s">
        <v>678</v>
      </c>
    </row>
    <row r="13373" spans="1:7">
      <c r="A13373" s="389" t="s">
        <v>552</v>
      </c>
      <c r="B13373" s="389" t="s">
        <v>517</v>
      </c>
      <c r="C13373" s="389">
        <v>3.45154363847</v>
      </c>
      <c r="D13373" s="389" t="s">
        <v>673</v>
      </c>
      <c r="E13373" s="389" t="s">
        <v>677</v>
      </c>
      <c r="F13373" s="389" t="s">
        <v>674</v>
      </c>
      <c r="G13373" s="389" t="s">
        <v>678</v>
      </c>
    </row>
    <row r="13374" spans="1:7">
      <c r="A13374" s="389" t="s">
        <v>524</v>
      </c>
      <c r="B13374" s="389" t="s">
        <v>517</v>
      </c>
      <c r="C13374" s="389">
        <v>25.4627207443</v>
      </c>
      <c r="D13374" s="389" t="s">
        <v>673</v>
      </c>
      <c r="E13374" s="389" t="s">
        <v>677</v>
      </c>
      <c r="F13374" s="389" t="s">
        <v>674</v>
      </c>
      <c r="G13374" s="389" t="s">
        <v>678</v>
      </c>
    </row>
    <row r="13375" spans="1:7">
      <c r="A13375" s="389" t="s">
        <v>524</v>
      </c>
      <c r="B13375" s="389" t="s">
        <v>517</v>
      </c>
      <c r="C13375" s="389">
        <v>25.4627207443</v>
      </c>
      <c r="D13375" s="389" t="s">
        <v>673</v>
      </c>
      <c r="E13375" s="389" t="s">
        <v>677</v>
      </c>
      <c r="F13375" s="389" t="s">
        <v>674</v>
      </c>
      <c r="G13375" s="389" t="s">
        <v>678</v>
      </c>
    </row>
    <row r="13376" spans="1:7">
      <c r="A13376" s="389" t="s">
        <v>577</v>
      </c>
      <c r="B13376" s="389" t="s">
        <v>517</v>
      </c>
      <c r="C13376" s="389">
        <v>2.0772902587800002</v>
      </c>
      <c r="D13376" s="389" t="s">
        <v>673</v>
      </c>
      <c r="E13376" s="389" t="s">
        <v>677</v>
      </c>
      <c r="F13376" s="389" t="s">
        <v>674</v>
      </c>
      <c r="G13376" s="389" t="s">
        <v>678</v>
      </c>
    </row>
    <row r="13377" spans="1:7">
      <c r="A13377" s="389" t="s">
        <v>542</v>
      </c>
      <c r="B13377" s="389" t="s">
        <v>517</v>
      </c>
      <c r="C13377" s="389">
        <v>2.9578255853400002</v>
      </c>
      <c r="D13377" s="389" t="s">
        <v>673</v>
      </c>
      <c r="E13377" s="389" t="s">
        <v>677</v>
      </c>
      <c r="F13377" s="389" t="s">
        <v>674</v>
      </c>
      <c r="G13377" s="389" t="s">
        <v>678</v>
      </c>
    </row>
    <row r="13378" spans="1:7">
      <c r="A13378" s="389" t="s">
        <v>542</v>
      </c>
      <c r="B13378" s="389" t="s">
        <v>517</v>
      </c>
      <c r="C13378" s="389">
        <v>30.1144441102999</v>
      </c>
      <c r="D13378" s="389" t="s">
        <v>673</v>
      </c>
      <c r="E13378" s="389" t="s">
        <v>677</v>
      </c>
      <c r="F13378" s="389" t="s">
        <v>674</v>
      </c>
      <c r="G13378" s="389" t="s">
        <v>678</v>
      </c>
    </row>
    <row r="13379" spans="1:7">
      <c r="A13379" s="389" t="s">
        <v>552</v>
      </c>
      <c r="B13379" s="389" t="s">
        <v>517</v>
      </c>
      <c r="C13379" s="389">
        <v>1.69264166233</v>
      </c>
      <c r="D13379" s="389" t="s">
        <v>673</v>
      </c>
      <c r="E13379" s="389" t="s">
        <v>677</v>
      </c>
      <c r="F13379" s="389" t="s">
        <v>674</v>
      </c>
      <c r="G13379" s="389" t="s">
        <v>678</v>
      </c>
    </row>
    <row r="13380" spans="1:7">
      <c r="A13380" s="389" t="s">
        <v>552</v>
      </c>
      <c r="B13380" s="389" t="s">
        <v>517</v>
      </c>
      <c r="C13380" s="389">
        <v>1.69264166233</v>
      </c>
      <c r="D13380" s="389" t="s">
        <v>673</v>
      </c>
      <c r="E13380" s="389" t="s">
        <v>677</v>
      </c>
      <c r="F13380" s="389" t="s">
        <v>674</v>
      </c>
      <c r="G13380" s="389" t="s">
        <v>678</v>
      </c>
    </row>
    <row r="13381" spans="1:7">
      <c r="A13381" s="389" t="s">
        <v>552</v>
      </c>
      <c r="B13381" s="389" t="s">
        <v>517</v>
      </c>
      <c r="C13381" s="389">
        <v>1.4956563591900001</v>
      </c>
      <c r="D13381" s="389" t="s">
        <v>673</v>
      </c>
      <c r="E13381" s="389" t="s">
        <v>677</v>
      </c>
      <c r="F13381" s="389" t="s">
        <v>674</v>
      </c>
      <c r="G13381" s="389" t="s">
        <v>678</v>
      </c>
    </row>
    <row r="13382" spans="1:7">
      <c r="A13382" s="389" t="s">
        <v>552</v>
      </c>
      <c r="B13382" s="389" t="s">
        <v>517</v>
      </c>
      <c r="C13382" s="389">
        <v>1.4956563591900001</v>
      </c>
      <c r="D13382" s="389" t="s">
        <v>673</v>
      </c>
      <c r="E13382" s="389" t="s">
        <v>677</v>
      </c>
      <c r="F13382" s="389" t="s">
        <v>674</v>
      </c>
      <c r="G13382" s="389" t="s">
        <v>678</v>
      </c>
    </row>
    <row r="13383" spans="1:7">
      <c r="A13383" s="389" t="s">
        <v>552</v>
      </c>
      <c r="B13383" s="389" t="s">
        <v>517</v>
      </c>
      <c r="C13383" s="389">
        <v>2.98586994914</v>
      </c>
      <c r="D13383" s="389" t="s">
        <v>673</v>
      </c>
      <c r="E13383" s="389" t="s">
        <v>677</v>
      </c>
      <c r="F13383" s="389" t="s">
        <v>674</v>
      </c>
      <c r="G13383" s="389" t="s">
        <v>678</v>
      </c>
    </row>
    <row r="13384" spans="1:7">
      <c r="A13384" s="389" t="s">
        <v>532</v>
      </c>
      <c r="B13384" s="389" t="s">
        <v>517</v>
      </c>
      <c r="C13384" s="389">
        <v>6.3296743694000002</v>
      </c>
      <c r="D13384" s="389" t="s">
        <v>673</v>
      </c>
      <c r="E13384" s="389" t="s">
        <v>677</v>
      </c>
      <c r="F13384" s="389" t="s">
        <v>674</v>
      </c>
      <c r="G13384" s="389" t="s">
        <v>678</v>
      </c>
    </row>
    <row r="13385" spans="1:7">
      <c r="A13385" s="389" t="s">
        <v>524</v>
      </c>
      <c r="B13385" s="389" t="s">
        <v>517</v>
      </c>
      <c r="C13385" s="389">
        <v>168.97435203800001</v>
      </c>
      <c r="D13385" s="389" t="s">
        <v>673</v>
      </c>
      <c r="E13385" s="389" t="s">
        <v>677</v>
      </c>
      <c r="F13385" s="389" t="s">
        <v>674</v>
      </c>
      <c r="G13385" s="389" t="s">
        <v>678</v>
      </c>
    </row>
    <row r="13386" spans="1:7">
      <c r="A13386" s="389" t="s">
        <v>524</v>
      </c>
      <c r="B13386" s="389" t="s">
        <v>517</v>
      </c>
      <c r="C13386" s="389">
        <v>168.97435203800001</v>
      </c>
      <c r="D13386" s="389" t="s">
        <v>673</v>
      </c>
      <c r="E13386" s="389" t="s">
        <v>677</v>
      </c>
      <c r="F13386" s="389" t="s">
        <v>674</v>
      </c>
      <c r="G13386" s="389" t="s">
        <v>678</v>
      </c>
    </row>
    <row r="13387" spans="1:7">
      <c r="A13387" s="389" t="s">
        <v>542</v>
      </c>
      <c r="B13387" s="389" t="s">
        <v>517</v>
      </c>
      <c r="C13387" s="389">
        <v>16.655067889800002</v>
      </c>
      <c r="D13387" s="389" t="s">
        <v>673</v>
      </c>
      <c r="E13387" s="389" t="s">
        <v>677</v>
      </c>
      <c r="F13387" s="389" t="s">
        <v>674</v>
      </c>
      <c r="G13387" s="389" t="s">
        <v>678</v>
      </c>
    </row>
    <row r="13388" spans="1:7">
      <c r="A13388" s="389" t="s">
        <v>542</v>
      </c>
      <c r="B13388" s="389" t="s">
        <v>517</v>
      </c>
      <c r="C13388" s="389">
        <v>8.3110469770800002</v>
      </c>
      <c r="D13388" s="389" t="s">
        <v>673</v>
      </c>
      <c r="E13388" s="389" t="s">
        <v>677</v>
      </c>
      <c r="F13388" s="389" t="s">
        <v>674</v>
      </c>
      <c r="G13388" s="389" t="s">
        <v>678</v>
      </c>
    </row>
    <row r="13389" spans="1:7">
      <c r="A13389" s="389" t="s">
        <v>542</v>
      </c>
      <c r="B13389" s="389" t="s">
        <v>517</v>
      </c>
      <c r="C13389" s="389">
        <v>21.9887413969</v>
      </c>
      <c r="D13389" s="389" t="s">
        <v>673</v>
      </c>
      <c r="E13389" s="389" t="s">
        <v>677</v>
      </c>
      <c r="F13389" s="389" t="s">
        <v>674</v>
      </c>
      <c r="G13389" s="389" t="s">
        <v>678</v>
      </c>
    </row>
    <row r="13390" spans="1:7">
      <c r="A13390" s="389" t="s">
        <v>524</v>
      </c>
      <c r="B13390" s="389" t="s">
        <v>517</v>
      </c>
      <c r="C13390" s="389">
        <v>87.183194160200003</v>
      </c>
      <c r="D13390" s="389" t="s">
        <v>673</v>
      </c>
      <c r="E13390" s="389" t="s">
        <v>677</v>
      </c>
      <c r="F13390" s="389" t="s">
        <v>674</v>
      </c>
      <c r="G13390" s="389" t="s">
        <v>678</v>
      </c>
    </row>
    <row r="13391" spans="1:7">
      <c r="A13391" s="389" t="s">
        <v>524</v>
      </c>
      <c r="B13391" s="389" t="s">
        <v>517</v>
      </c>
      <c r="C13391" s="389">
        <v>87.183194160200003</v>
      </c>
      <c r="D13391" s="389" t="s">
        <v>673</v>
      </c>
      <c r="E13391" s="389" t="s">
        <v>677</v>
      </c>
      <c r="F13391" s="389" t="s">
        <v>674</v>
      </c>
      <c r="G13391" s="389" t="s">
        <v>678</v>
      </c>
    </row>
    <row r="13392" spans="1:7">
      <c r="A13392" s="389" t="s">
        <v>542</v>
      </c>
      <c r="B13392" s="389" t="s">
        <v>517</v>
      </c>
      <c r="C13392" s="389">
        <v>87.183194160200003</v>
      </c>
      <c r="D13392" s="389" t="s">
        <v>673</v>
      </c>
      <c r="E13392" s="389" t="s">
        <v>677</v>
      </c>
      <c r="F13392" s="389" t="s">
        <v>674</v>
      </c>
      <c r="G13392" s="389" t="s">
        <v>678</v>
      </c>
    </row>
    <row r="13393" spans="1:7">
      <c r="A13393" s="389" t="s">
        <v>542</v>
      </c>
      <c r="B13393" s="389" t="s">
        <v>517</v>
      </c>
      <c r="C13393" s="389">
        <v>21.8812189062999</v>
      </c>
      <c r="D13393" s="389" t="s">
        <v>673</v>
      </c>
      <c r="E13393" s="389" t="s">
        <v>677</v>
      </c>
      <c r="F13393" s="389" t="s">
        <v>674</v>
      </c>
      <c r="G13393" s="389" t="s">
        <v>678</v>
      </c>
    </row>
    <row r="13394" spans="1:7">
      <c r="A13394" s="389" t="s">
        <v>542</v>
      </c>
      <c r="B13394" s="389" t="s">
        <v>517</v>
      </c>
      <c r="C13394" s="389">
        <v>17.176655974100001</v>
      </c>
      <c r="D13394" s="389" t="s">
        <v>673</v>
      </c>
      <c r="E13394" s="389" t="s">
        <v>677</v>
      </c>
      <c r="F13394" s="389" t="s">
        <v>674</v>
      </c>
      <c r="G13394" s="389" t="s">
        <v>678</v>
      </c>
    </row>
    <row r="13395" spans="1:7">
      <c r="A13395" s="389" t="s">
        <v>542</v>
      </c>
      <c r="B13395" s="389" t="s">
        <v>517</v>
      </c>
      <c r="C13395" s="389">
        <v>22.816226980500002</v>
      </c>
      <c r="D13395" s="389" t="s">
        <v>673</v>
      </c>
      <c r="E13395" s="389" t="s">
        <v>677</v>
      </c>
      <c r="F13395" s="389" t="s">
        <v>674</v>
      </c>
      <c r="G13395" s="389" t="s">
        <v>678</v>
      </c>
    </row>
    <row r="13396" spans="1:7">
      <c r="A13396" s="389" t="s">
        <v>542</v>
      </c>
      <c r="B13396" s="389" t="s">
        <v>517</v>
      </c>
      <c r="C13396" s="389">
        <v>32.768327749100003</v>
      </c>
      <c r="D13396" s="389" t="s">
        <v>673</v>
      </c>
      <c r="E13396" s="389" t="s">
        <v>677</v>
      </c>
      <c r="F13396" s="389" t="s">
        <v>674</v>
      </c>
      <c r="G13396" s="389" t="s">
        <v>678</v>
      </c>
    </row>
    <row r="13397" spans="1:7">
      <c r="A13397" s="389" t="s">
        <v>542</v>
      </c>
      <c r="B13397" s="389" t="s">
        <v>517</v>
      </c>
      <c r="C13397" s="389">
        <v>16.404562169799899</v>
      </c>
      <c r="D13397" s="389" t="s">
        <v>673</v>
      </c>
      <c r="E13397" s="389" t="s">
        <v>677</v>
      </c>
      <c r="F13397" s="389" t="s">
        <v>674</v>
      </c>
      <c r="G13397" s="389" t="s">
        <v>678</v>
      </c>
    </row>
    <row r="13398" spans="1:7">
      <c r="A13398" s="389" t="s">
        <v>547</v>
      </c>
      <c r="B13398" s="389" t="s">
        <v>517</v>
      </c>
      <c r="C13398" s="389">
        <v>6.5166932700100002</v>
      </c>
      <c r="D13398" s="389" t="s">
        <v>673</v>
      </c>
      <c r="E13398" s="389" t="s">
        <v>677</v>
      </c>
      <c r="F13398" s="389" t="s">
        <v>653</v>
      </c>
      <c r="G13398" s="389" t="s">
        <v>678</v>
      </c>
    </row>
    <row r="13399" spans="1:7">
      <c r="A13399" s="389" t="s">
        <v>535</v>
      </c>
      <c r="B13399" s="389" t="s">
        <v>517</v>
      </c>
      <c r="C13399" s="389">
        <v>132.873636868999</v>
      </c>
      <c r="D13399" s="389" t="s">
        <v>673</v>
      </c>
      <c r="E13399" s="389" t="s">
        <v>677</v>
      </c>
      <c r="F13399" s="389" t="s">
        <v>653</v>
      </c>
      <c r="G13399" s="389" t="s">
        <v>678</v>
      </c>
    </row>
    <row r="13400" spans="1:7">
      <c r="A13400" s="389" t="s">
        <v>535</v>
      </c>
      <c r="B13400" s="389" t="s">
        <v>517</v>
      </c>
      <c r="C13400" s="389">
        <v>132.873636868999</v>
      </c>
      <c r="D13400" s="389" t="s">
        <v>673</v>
      </c>
      <c r="E13400" s="389" t="s">
        <v>677</v>
      </c>
      <c r="F13400" s="389" t="s">
        <v>653</v>
      </c>
      <c r="G13400" s="389" t="s">
        <v>678</v>
      </c>
    </row>
    <row r="13401" spans="1:7">
      <c r="A13401" s="389" t="s">
        <v>581</v>
      </c>
      <c r="B13401" s="389" t="s">
        <v>517</v>
      </c>
      <c r="C13401" s="389">
        <v>132.873636868999</v>
      </c>
      <c r="D13401" s="389" t="s">
        <v>673</v>
      </c>
      <c r="E13401" s="389" t="s">
        <v>677</v>
      </c>
      <c r="F13401" s="389" t="s">
        <v>653</v>
      </c>
      <c r="G13401" s="389" t="s">
        <v>678</v>
      </c>
    </row>
    <row r="13402" spans="1:7">
      <c r="A13402" s="389" t="s">
        <v>550</v>
      </c>
      <c r="B13402" s="389" t="s">
        <v>517</v>
      </c>
      <c r="C13402" s="389">
        <v>10.2039495386</v>
      </c>
      <c r="D13402" s="389" t="s">
        <v>673</v>
      </c>
      <c r="E13402" s="389" t="s">
        <v>677</v>
      </c>
      <c r="F13402" s="389" t="s">
        <v>653</v>
      </c>
      <c r="G13402" s="389" t="s">
        <v>678</v>
      </c>
    </row>
    <row r="13403" spans="1:7">
      <c r="A13403" s="389" t="s">
        <v>550</v>
      </c>
      <c r="B13403" s="389" t="s">
        <v>517</v>
      </c>
      <c r="C13403" s="389">
        <v>10.2039495386</v>
      </c>
      <c r="D13403" s="389" t="s">
        <v>673</v>
      </c>
      <c r="E13403" s="389" t="s">
        <v>677</v>
      </c>
      <c r="F13403" s="389" t="s">
        <v>653</v>
      </c>
      <c r="G13403" s="389" t="s">
        <v>678</v>
      </c>
    </row>
    <row r="13404" spans="1:7">
      <c r="A13404" s="389" t="s">
        <v>550</v>
      </c>
      <c r="B13404" s="389" t="s">
        <v>517</v>
      </c>
      <c r="C13404" s="389">
        <v>10.2039495386</v>
      </c>
      <c r="D13404" s="389" t="s">
        <v>673</v>
      </c>
      <c r="E13404" s="389" t="s">
        <v>677</v>
      </c>
      <c r="F13404" s="389" t="s">
        <v>653</v>
      </c>
      <c r="G13404" s="389" t="s">
        <v>678</v>
      </c>
    </row>
    <row r="13405" spans="1:7">
      <c r="A13405" s="389" t="s">
        <v>550</v>
      </c>
      <c r="B13405" s="389" t="s">
        <v>517</v>
      </c>
      <c r="C13405" s="389">
        <v>10.2039495386</v>
      </c>
      <c r="D13405" s="389" t="s">
        <v>673</v>
      </c>
      <c r="E13405" s="389" t="s">
        <v>677</v>
      </c>
      <c r="F13405" s="389" t="s">
        <v>653</v>
      </c>
      <c r="G13405" s="389" t="s">
        <v>678</v>
      </c>
    </row>
    <row r="13406" spans="1:7">
      <c r="A13406" s="389" t="s">
        <v>550</v>
      </c>
      <c r="B13406" s="389" t="s">
        <v>517</v>
      </c>
      <c r="C13406" s="389">
        <v>10.2039495386</v>
      </c>
      <c r="D13406" s="389" t="s">
        <v>673</v>
      </c>
      <c r="E13406" s="389" t="s">
        <v>677</v>
      </c>
      <c r="F13406" s="389" t="s">
        <v>653</v>
      </c>
      <c r="G13406" s="389" t="s">
        <v>678</v>
      </c>
    </row>
    <row r="13407" spans="1:7">
      <c r="A13407" s="389" t="s">
        <v>550</v>
      </c>
      <c r="B13407" s="389" t="s">
        <v>517</v>
      </c>
      <c r="C13407" s="389">
        <v>10.2039495386</v>
      </c>
      <c r="D13407" s="389" t="s">
        <v>673</v>
      </c>
      <c r="E13407" s="389" t="s">
        <v>677</v>
      </c>
      <c r="F13407" s="389" t="s">
        <v>653</v>
      </c>
      <c r="G13407" s="389" t="s">
        <v>678</v>
      </c>
    </row>
    <row r="13408" spans="1:7">
      <c r="A13408" s="389" t="s">
        <v>550</v>
      </c>
      <c r="B13408" s="389" t="s">
        <v>517</v>
      </c>
      <c r="C13408" s="389">
        <v>10.2039495386</v>
      </c>
      <c r="D13408" s="389" t="s">
        <v>673</v>
      </c>
      <c r="E13408" s="389" t="s">
        <v>677</v>
      </c>
      <c r="F13408" s="389" t="s">
        <v>653</v>
      </c>
      <c r="G13408" s="389" t="s">
        <v>678</v>
      </c>
    </row>
    <row r="13409" spans="1:7">
      <c r="A13409" s="389" t="s">
        <v>550</v>
      </c>
      <c r="B13409" s="389" t="s">
        <v>517</v>
      </c>
      <c r="C13409" s="389">
        <v>10.2039495386</v>
      </c>
      <c r="D13409" s="389" t="s">
        <v>673</v>
      </c>
      <c r="E13409" s="389" t="s">
        <v>677</v>
      </c>
      <c r="F13409" s="389" t="s">
        <v>653</v>
      </c>
      <c r="G13409" s="389" t="s">
        <v>678</v>
      </c>
    </row>
    <row r="13410" spans="1:7">
      <c r="A13410" s="389" t="s">
        <v>550</v>
      </c>
      <c r="B13410" s="389" t="s">
        <v>517</v>
      </c>
      <c r="C13410" s="389">
        <v>10.2039495386</v>
      </c>
      <c r="D13410" s="389" t="s">
        <v>673</v>
      </c>
      <c r="E13410" s="389" t="s">
        <v>677</v>
      </c>
      <c r="F13410" s="389" t="s">
        <v>653</v>
      </c>
      <c r="G13410" s="389" t="s">
        <v>678</v>
      </c>
    </row>
    <row r="13411" spans="1:7">
      <c r="A13411" s="389" t="s">
        <v>550</v>
      </c>
      <c r="B13411" s="389" t="s">
        <v>517</v>
      </c>
      <c r="C13411" s="389">
        <v>10.2039495386</v>
      </c>
      <c r="D13411" s="389" t="s">
        <v>673</v>
      </c>
      <c r="E13411" s="389" t="s">
        <v>677</v>
      </c>
      <c r="F13411" s="389" t="s">
        <v>653</v>
      </c>
      <c r="G13411" s="389" t="s">
        <v>678</v>
      </c>
    </row>
    <row r="13412" spans="1:7">
      <c r="A13412" s="389" t="s">
        <v>550</v>
      </c>
      <c r="B13412" s="389" t="s">
        <v>517</v>
      </c>
      <c r="C13412" s="389">
        <v>10.2039495386</v>
      </c>
      <c r="D13412" s="389" t="s">
        <v>673</v>
      </c>
      <c r="E13412" s="389" t="s">
        <v>677</v>
      </c>
      <c r="F13412" s="389" t="s">
        <v>653</v>
      </c>
      <c r="G13412" s="389" t="s">
        <v>678</v>
      </c>
    </row>
    <row r="13413" spans="1:7">
      <c r="A13413" s="389" t="s">
        <v>550</v>
      </c>
      <c r="B13413" s="389" t="s">
        <v>517</v>
      </c>
      <c r="C13413" s="389">
        <v>10.2039495386</v>
      </c>
      <c r="D13413" s="389" t="s">
        <v>673</v>
      </c>
      <c r="E13413" s="389" t="s">
        <v>677</v>
      </c>
      <c r="F13413" s="389" t="s">
        <v>653</v>
      </c>
      <c r="G13413" s="389" t="s">
        <v>678</v>
      </c>
    </row>
    <row r="13414" spans="1:7">
      <c r="A13414" s="389" t="s">
        <v>550</v>
      </c>
      <c r="B13414" s="389" t="s">
        <v>517</v>
      </c>
      <c r="C13414" s="389">
        <v>10.2039495386</v>
      </c>
      <c r="D13414" s="389" t="s">
        <v>673</v>
      </c>
      <c r="E13414" s="389" t="s">
        <v>677</v>
      </c>
      <c r="F13414" s="389" t="s">
        <v>653</v>
      </c>
      <c r="G13414" s="389" t="s">
        <v>678</v>
      </c>
    </row>
    <row r="13415" spans="1:7">
      <c r="A13415" s="389" t="s">
        <v>535</v>
      </c>
      <c r="B13415" s="389" t="s">
        <v>517</v>
      </c>
      <c r="C13415" s="389">
        <v>2.2960639865000001</v>
      </c>
      <c r="D13415" s="389" t="s">
        <v>673</v>
      </c>
      <c r="E13415" s="389" t="s">
        <v>677</v>
      </c>
      <c r="F13415" s="389" t="s">
        <v>653</v>
      </c>
      <c r="G13415" s="389" t="s">
        <v>678</v>
      </c>
    </row>
    <row r="13416" spans="1:7">
      <c r="A13416" s="389" t="s">
        <v>547</v>
      </c>
      <c r="B13416" s="389" t="s">
        <v>517</v>
      </c>
      <c r="C13416" s="389">
        <v>32.400989562699898</v>
      </c>
      <c r="D13416" s="389" t="s">
        <v>673</v>
      </c>
      <c r="E13416" s="389" t="s">
        <v>677</v>
      </c>
      <c r="F13416" s="389" t="s">
        <v>653</v>
      </c>
      <c r="G13416" s="389" t="s">
        <v>678</v>
      </c>
    </row>
    <row r="13417" spans="1:7">
      <c r="A13417" s="389" t="s">
        <v>524</v>
      </c>
      <c r="B13417" s="389" t="s">
        <v>517</v>
      </c>
      <c r="C13417" s="389">
        <v>6.9322600414000002</v>
      </c>
      <c r="D13417" s="389" t="s">
        <v>673</v>
      </c>
      <c r="E13417" s="389" t="s">
        <v>677</v>
      </c>
      <c r="F13417" s="389" t="s">
        <v>653</v>
      </c>
      <c r="G13417" s="389" t="s">
        <v>678</v>
      </c>
    </row>
    <row r="13418" spans="1:7">
      <c r="A13418" s="389" t="s">
        <v>554</v>
      </c>
      <c r="B13418" s="389" t="s">
        <v>517</v>
      </c>
      <c r="C13418" s="389">
        <v>12.8519006538</v>
      </c>
      <c r="D13418" s="389" t="s">
        <v>673</v>
      </c>
      <c r="E13418" s="389" t="s">
        <v>677</v>
      </c>
      <c r="F13418" s="389" t="s">
        <v>653</v>
      </c>
      <c r="G13418" s="389" t="s">
        <v>678</v>
      </c>
    </row>
    <row r="13419" spans="1:7">
      <c r="A13419" s="389" t="s">
        <v>547</v>
      </c>
      <c r="B13419" s="389" t="s">
        <v>517</v>
      </c>
      <c r="C13419" s="389">
        <v>7.1213317082099996</v>
      </c>
      <c r="D13419" s="389" t="s">
        <v>673</v>
      </c>
      <c r="E13419" s="389" t="s">
        <v>677</v>
      </c>
      <c r="F13419" s="389" t="s">
        <v>653</v>
      </c>
      <c r="G13419" s="389" t="s">
        <v>678</v>
      </c>
    </row>
    <row r="13420" spans="1:7">
      <c r="A13420" s="389" t="s">
        <v>547</v>
      </c>
      <c r="B13420" s="389" t="s">
        <v>517</v>
      </c>
      <c r="C13420" s="389">
        <v>5.5770607875099998</v>
      </c>
      <c r="D13420" s="389" t="s">
        <v>673</v>
      </c>
      <c r="E13420" s="389" t="s">
        <v>677</v>
      </c>
      <c r="F13420" s="389" t="s">
        <v>653</v>
      </c>
      <c r="G13420" s="389" t="s">
        <v>678</v>
      </c>
    </row>
    <row r="13421" spans="1:7">
      <c r="A13421" s="389" t="s">
        <v>547</v>
      </c>
      <c r="B13421" s="389" t="s">
        <v>517</v>
      </c>
      <c r="C13421" s="389">
        <v>6.7862793327400004</v>
      </c>
      <c r="D13421" s="389" t="s">
        <v>673</v>
      </c>
      <c r="E13421" s="389" t="s">
        <v>677</v>
      </c>
      <c r="F13421" s="389" t="s">
        <v>653</v>
      </c>
      <c r="G13421" s="389" t="s">
        <v>678</v>
      </c>
    </row>
    <row r="13422" spans="1:7">
      <c r="A13422" s="389" t="s">
        <v>524</v>
      </c>
      <c r="B13422" s="389" t="s">
        <v>517</v>
      </c>
      <c r="C13422" s="389">
        <v>61.698854689000001</v>
      </c>
      <c r="D13422" s="389" t="s">
        <v>673</v>
      </c>
      <c r="E13422" s="389" t="s">
        <v>677</v>
      </c>
      <c r="F13422" s="389" t="s">
        <v>653</v>
      </c>
      <c r="G13422" s="389" t="s">
        <v>678</v>
      </c>
    </row>
    <row r="13423" spans="1:7">
      <c r="A13423" s="389" t="s">
        <v>581</v>
      </c>
      <c r="B13423" s="389" t="s">
        <v>517</v>
      </c>
      <c r="C13423" s="389">
        <v>130.85541844700001</v>
      </c>
      <c r="D13423" s="389" t="s">
        <v>673</v>
      </c>
      <c r="E13423" s="389" t="s">
        <v>677</v>
      </c>
      <c r="F13423" s="389" t="s">
        <v>653</v>
      </c>
      <c r="G13423" s="389" t="s">
        <v>678</v>
      </c>
    </row>
    <row r="13424" spans="1:7">
      <c r="A13424" s="389" t="s">
        <v>578</v>
      </c>
      <c r="B13424" s="389" t="s">
        <v>517</v>
      </c>
      <c r="C13424" s="389">
        <v>45.394452422000001</v>
      </c>
      <c r="D13424" s="389" t="s">
        <v>673</v>
      </c>
      <c r="E13424" s="389" t="s">
        <v>677</v>
      </c>
      <c r="F13424" s="389" t="s">
        <v>653</v>
      </c>
      <c r="G13424" s="389" t="s">
        <v>678</v>
      </c>
    </row>
    <row r="13425" spans="1:7">
      <c r="A13425" s="389" t="s">
        <v>581</v>
      </c>
      <c r="B13425" s="389" t="s">
        <v>517</v>
      </c>
      <c r="C13425" s="389">
        <v>11.319794716600001</v>
      </c>
      <c r="D13425" s="389" t="s">
        <v>673</v>
      </c>
      <c r="E13425" s="389" t="s">
        <v>677</v>
      </c>
      <c r="F13425" s="389" t="s">
        <v>653</v>
      </c>
      <c r="G13425" s="389" t="s">
        <v>678</v>
      </c>
    </row>
    <row r="13426" spans="1:7">
      <c r="A13426" s="389" t="s">
        <v>547</v>
      </c>
      <c r="B13426" s="389" t="s">
        <v>517</v>
      </c>
      <c r="C13426" s="389">
        <v>5.0065282838599998</v>
      </c>
      <c r="D13426" s="389" t="s">
        <v>673</v>
      </c>
      <c r="E13426" s="389" t="s">
        <v>677</v>
      </c>
      <c r="F13426" s="389" t="s">
        <v>653</v>
      </c>
      <c r="G13426" s="389" t="s">
        <v>678</v>
      </c>
    </row>
    <row r="13427" spans="1:7">
      <c r="A13427" s="389" t="s">
        <v>547</v>
      </c>
      <c r="B13427" s="389" t="s">
        <v>517</v>
      </c>
      <c r="C13427" s="389">
        <v>14.7180671397</v>
      </c>
      <c r="D13427" s="389" t="s">
        <v>673</v>
      </c>
      <c r="E13427" s="389" t="s">
        <v>677</v>
      </c>
      <c r="F13427" s="389" t="s">
        <v>653</v>
      </c>
      <c r="G13427" s="389" t="s">
        <v>678</v>
      </c>
    </row>
    <row r="13428" spans="1:7">
      <c r="A13428" s="389" t="s">
        <v>546</v>
      </c>
      <c r="B13428" s="389" t="s">
        <v>517</v>
      </c>
      <c r="C13428" s="389">
        <v>7.95824640842</v>
      </c>
      <c r="D13428" s="389" t="s">
        <v>673</v>
      </c>
      <c r="E13428" s="389" t="s">
        <v>677</v>
      </c>
      <c r="F13428" s="389" t="s">
        <v>653</v>
      </c>
      <c r="G13428" s="389" t="s">
        <v>678</v>
      </c>
    </row>
    <row r="13429" spans="1:7">
      <c r="A13429" s="389" t="s">
        <v>581</v>
      </c>
      <c r="B13429" s="389" t="s">
        <v>517</v>
      </c>
      <c r="C13429" s="389">
        <v>23.4883169099</v>
      </c>
      <c r="D13429" s="389" t="s">
        <v>673</v>
      </c>
      <c r="E13429" s="389" t="s">
        <v>677</v>
      </c>
      <c r="F13429" s="389" t="s">
        <v>653</v>
      </c>
      <c r="G13429" s="389" t="s">
        <v>678</v>
      </c>
    </row>
    <row r="13430" spans="1:7">
      <c r="A13430" s="389" t="s">
        <v>551</v>
      </c>
      <c r="B13430" s="389" t="s">
        <v>517</v>
      </c>
      <c r="C13430" s="389">
        <v>17.6915843463999</v>
      </c>
      <c r="D13430" s="389" t="s">
        <v>673</v>
      </c>
      <c r="E13430" s="389" t="s">
        <v>677</v>
      </c>
      <c r="F13430" s="389" t="s">
        <v>653</v>
      </c>
      <c r="G13430" s="389" t="s">
        <v>678</v>
      </c>
    </row>
    <row r="13431" spans="1:7">
      <c r="A13431" s="389" t="s">
        <v>547</v>
      </c>
      <c r="B13431" s="389" t="s">
        <v>517</v>
      </c>
      <c r="C13431" s="389">
        <v>10.8816942340999</v>
      </c>
      <c r="D13431" s="389" t="s">
        <v>673</v>
      </c>
      <c r="E13431" s="389" t="s">
        <v>677</v>
      </c>
      <c r="F13431" s="389" t="s">
        <v>653</v>
      </c>
      <c r="G13431" s="389" t="s">
        <v>678</v>
      </c>
    </row>
    <row r="13432" spans="1:7">
      <c r="A13432" s="389" t="s">
        <v>551</v>
      </c>
      <c r="B13432" s="389" t="s">
        <v>517</v>
      </c>
      <c r="C13432" s="389">
        <v>7.7730178132600001</v>
      </c>
      <c r="D13432" s="389" t="s">
        <v>673</v>
      </c>
      <c r="E13432" s="389" t="s">
        <v>677</v>
      </c>
      <c r="F13432" s="389" t="s">
        <v>653</v>
      </c>
      <c r="G13432" s="389" t="s">
        <v>678</v>
      </c>
    </row>
    <row r="13433" spans="1:7">
      <c r="A13433" s="389" t="s">
        <v>551</v>
      </c>
      <c r="B13433" s="389" t="s">
        <v>517</v>
      </c>
      <c r="C13433" s="389">
        <v>7.7730178132600001</v>
      </c>
      <c r="D13433" s="389" t="s">
        <v>673</v>
      </c>
      <c r="E13433" s="389" t="s">
        <v>677</v>
      </c>
      <c r="F13433" s="389" t="s">
        <v>653</v>
      </c>
      <c r="G13433" s="389" t="s">
        <v>678</v>
      </c>
    </row>
    <row r="13434" spans="1:7">
      <c r="A13434" s="389" t="s">
        <v>547</v>
      </c>
      <c r="B13434" s="389" t="s">
        <v>517</v>
      </c>
      <c r="C13434" s="389">
        <v>11.5282692092999</v>
      </c>
      <c r="D13434" s="389" t="s">
        <v>673</v>
      </c>
      <c r="E13434" s="389" t="s">
        <v>677</v>
      </c>
      <c r="F13434" s="389" t="s">
        <v>653</v>
      </c>
      <c r="G13434" s="389" t="s">
        <v>678</v>
      </c>
    </row>
    <row r="13435" spans="1:7">
      <c r="A13435" s="389" t="s">
        <v>547</v>
      </c>
      <c r="B13435" s="389" t="s">
        <v>517</v>
      </c>
      <c r="C13435" s="389">
        <v>12.434580962</v>
      </c>
      <c r="D13435" s="389" t="s">
        <v>673</v>
      </c>
      <c r="E13435" s="389" t="s">
        <v>677</v>
      </c>
      <c r="F13435" s="389" t="s">
        <v>653</v>
      </c>
      <c r="G13435" s="389" t="s">
        <v>678</v>
      </c>
    </row>
    <row r="13436" spans="1:7">
      <c r="A13436" s="389" t="s">
        <v>581</v>
      </c>
      <c r="B13436" s="389" t="s">
        <v>517</v>
      </c>
      <c r="C13436" s="389">
        <v>24.112119732499899</v>
      </c>
      <c r="D13436" s="389" t="s">
        <v>673</v>
      </c>
      <c r="E13436" s="389" t="s">
        <v>677</v>
      </c>
      <c r="F13436" s="389" t="s">
        <v>653</v>
      </c>
      <c r="G13436" s="389" t="s">
        <v>678</v>
      </c>
    </row>
    <row r="13437" spans="1:7">
      <c r="A13437" s="389" t="s">
        <v>570</v>
      </c>
      <c r="B13437" s="389" t="s">
        <v>517</v>
      </c>
      <c r="C13437" s="389">
        <v>49.636252989299898</v>
      </c>
      <c r="D13437" s="389" t="s">
        <v>673</v>
      </c>
      <c r="E13437" s="389" t="s">
        <v>677</v>
      </c>
      <c r="F13437" s="389" t="s">
        <v>653</v>
      </c>
      <c r="G13437" s="389" t="s">
        <v>678</v>
      </c>
    </row>
    <row r="13438" spans="1:7">
      <c r="A13438" s="389" t="s">
        <v>570</v>
      </c>
      <c r="B13438" s="389" t="s">
        <v>517</v>
      </c>
      <c r="C13438" s="389">
        <v>49.636252989299898</v>
      </c>
      <c r="D13438" s="389" t="s">
        <v>673</v>
      </c>
      <c r="E13438" s="389" t="s">
        <v>677</v>
      </c>
      <c r="F13438" s="389" t="s">
        <v>653</v>
      </c>
      <c r="G13438" s="389" t="s">
        <v>678</v>
      </c>
    </row>
    <row r="13439" spans="1:7">
      <c r="A13439" s="389" t="s">
        <v>551</v>
      </c>
      <c r="B13439" s="389" t="s">
        <v>517</v>
      </c>
      <c r="C13439" s="389">
        <v>13.7377606735</v>
      </c>
      <c r="D13439" s="389" t="s">
        <v>673</v>
      </c>
      <c r="E13439" s="389" t="s">
        <v>677</v>
      </c>
      <c r="F13439" s="389" t="s">
        <v>653</v>
      </c>
      <c r="G13439" s="389" t="s">
        <v>678</v>
      </c>
    </row>
    <row r="13440" spans="1:7">
      <c r="A13440" s="389" t="s">
        <v>547</v>
      </c>
      <c r="B13440" s="389" t="s">
        <v>517</v>
      </c>
      <c r="C13440" s="389">
        <v>4.5235755751199997</v>
      </c>
      <c r="D13440" s="389" t="s">
        <v>673</v>
      </c>
      <c r="E13440" s="389" t="s">
        <v>677</v>
      </c>
      <c r="F13440" s="389" t="s">
        <v>653</v>
      </c>
      <c r="G13440" s="389" t="s">
        <v>678</v>
      </c>
    </row>
    <row r="13441" spans="1:7">
      <c r="A13441" s="389" t="s">
        <v>547</v>
      </c>
      <c r="B13441" s="389" t="s">
        <v>517</v>
      </c>
      <c r="C13441" s="389">
        <v>4.5235755751199997</v>
      </c>
      <c r="D13441" s="389" t="s">
        <v>673</v>
      </c>
      <c r="E13441" s="389" t="s">
        <v>677</v>
      </c>
      <c r="F13441" s="389" t="s">
        <v>653</v>
      </c>
      <c r="G13441" s="389" t="s">
        <v>678</v>
      </c>
    </row>
    <row r="13442" spans="1:7">
      <c r="A13442" s="389" t="s">
        <v>581</v>
      </c>
      <c r="B13442" s="389" t="s">
        <v>517</v>
      </c>
      <c r="C13442" s="389">
        <v>47.667019764099898</v>
      </c>
      <c r="D13442" s="389" t="s">
        <v>673</v>
      </c>
      <c r="E13442" s="389" t="s">
        <v>677</v>
      </c>
      <c r="F13442" s="389" t="s">
        <v>653</v>
      </c>
      <c r="G13442" s="389" t="s">
        <v>678</v>
      </c>
    </row>
    <row r="13443" spans="1:7">
      <c r="A13443" s="389" t="s">
        <v>535</v>
      </c>
      <c r="B13443" s="389" t="s">
        <v>517</v>
      </c>
      <c r="C13443" s="389">
        <v>14.2101347934</v>
      </c>
      <c r="D13443" s="389" t="s">
        <v>673</v>
      </c>
      <c r="E13443" s="389" t="s">
        <v>677</v>
      </c>
      <c r="F13443" s="389" t="s">
        <v>653</v>
      </c>
      <c r="G13443" s="389" t="s">
        <v>678</v>
      </c>
    </row>
    <row r="13444" spans="1:7">
      <c r="A13444" s="389" t="s">
        <v>547</v>
      </c>
      <c r="B13444" s="389" t="s">
        <v>517</v>
      </c>
      <c r="C13444" s="389">
        <v>44.918671340899898</v>
      </c>
      <c r="D13444" s="389" t="s">
        <v>673</v>
      </c>
      <c r="E13444" s="389" t="s">
        <v>677</v>
      </c>
      <c r="F13444" s="389" t="s">
        <v>653</v>
      </c>
      <c r="G13444" s="389" t="s">
        <v>678</v>
      </c>
    </row>
    <row r="13445" spans="1:7">
      <c r="A13445" s="389" t="s">
        <v>535</v>
      </c>
      <c r="B13445" s="389" t="s">
        <v>517</v>
      </c>
      <c r="C13445" s="389">
        <v>51.804497569399899</v>
      </c>
      <c r="D13445" s="389" t="s">
        <v>673</v>
      </c>
      <c r="E13445" s="389" t="s">
        <v>677</v>
      </c>
      <c r="F13445" s="389" t="s">
        <v>653</v>
      </c>
      <c r="G13445" s="389" t="s">
        <v>678</v>
      </c>
    </row>
    <row r="13446" spans="1:7">
      <c r="A13446" s="389" t="s">
        <v>576</v>
      </c>
      <c r="B13446" s="389" t="s">
        <v>517</v>
      </c>
      <c r="C13446" s="389">
        <v>3.8329421826900001</v>
      </c>
      <c r="D13446" s="389" t="s">
        <v>673</v>
      </c>
      <c r="E13446" s="389" t="s">
        <v>677</v>
      </c>
      <c r="F13446" s="389" t="s">
        <v>664</v>
      </c>
      <c r="G13446" s="389" t="s">
        <v>678</v>
      </c>
    </row>
    <row r="13447" spans="1:7">
      <c r="A13447" s="389" t="s">
        <v>578</v>
      </c>
      <c r="B13447" s="389" t="s">
        <v>517</v>
      </c>
      <c r="C13447" s="389">
        <v>3.8329421826900001</v>
      </c>
      <c r="D13447" s="389" t="s">
        <v>673</v>
      </c>
      <c r="E13447" s="389" t="s">
        <v>677</v>
      </c>
      <c r="F13447" s="389" t="s">
        <v>664</v>
      </c>
      <c r="G13447" s="389" t="s">
        <v>678</v>
      </c>
    </row>
    <row r="13448" spans="1:7">
      <c r="A13448" s="389" t="s">
        <v>552</v>
      </c>
      <c r="B13448" s="389" t="s">
        <v>517</v>
      </c>
      <c r="C13448" s="389">
        <v>10.8297900096</v>
      </c>
      <c r="D13448" s="389" t="s">
        <v>673</v>
      </c>
      <c r="E13448" s="389" t="s">
        <v>677</v>
      </c>
      <c r="F13448" s="389" t="s">
        <v>664</v>
      </c>
      <c r="G13448" s="389" t="s">
        <v>678</v>
      </c>
    </row>
    <row r="13449" spans="1:7">
      <c r="A13449" s="389" t="s">
        <v>525</v>
      </c>
      <c r="B13449" s="389" t="s">
        <v>517</v>
      </c>
      <c r="C13449" s="389">
        <v>5.1561395447000002</v>
      </c>
      <c r="D13449" s="389" t="s">
        <v>673</v>
      </c>
      <c r="E13449" s="389" t="s">
        <v>677</v>
      </c>
      <c r="F13449" s="389" t="s">
        <v>664</v>
      </c>
      <c r="G13449" s="389" t="s">
        <v>678</v>
      </c>
    </row>
    <row r="13450" spans="1:7">
      <c r="A13450" s="389" t="s">
        <v>568</v>
      </c>
      <c r="B13450" s="389" t="s">
        <v>517</v>
      </c>
      <c r="C13450" s="389">
        <v>5.1561395447000002</v>
      </c>
      <c r="D13450" s="389" t="s">
        <v>673</v>
      </c>
      <c r="E13450" s="389" t="s">
        <v>677</v>
      </c>
      <c r="F13450" s="389" t="s">
        <v>664</v>
      </c>
      <c r="G13450" s="389" t="s">
        <v>678</v>
      </c>
    </row>
    <row r="13451" spans="1:7">
      <c r="A13451" s="389" t="s">
        <v>581</v>
      </c>
      <c r="B13451" s="389" t="s">
        <v>517</v>
      </c>
      <c r="C13451" s="389">
        <v>70.108666447700003</v>
      </c>
      <c r="D13451" s="389" t="s">
        <v>673</v>
      </c>
      <c r="E13451" s="389" t="s">
        <v>677</v>
      </c>
      <c r="F13451" s="389" t="s">
        <v>664</v>
      </c>
      <c r="G13451" s="389" t="s">
        <v>678</v>
      </c>
    </row>
    <row r="13452" spans="1:7">
      <c r="A13452" s="389" t="s">
        <v>528</v>
      </c>
      <c r="B13452" s="389" t="s">
        <v>517</v>
      </c>
      <c r="C13452" s="389">
        <v>12.0885149157999</v>
      </c>
      <c r="D13452" s="389" t="s">
        <v>673</v>
      </c>
      <c r="E13452" s="389" t="s">
        <v>677</v>
      </c>
      <c r="F13452" s="389" t="s">
        <v>664</v>
      </c>
      <c r="G13452" s="389" t="s">
        <v>678</v>
      </c>
    </row>
    <row r="13453" spans="1:7">
      <c r="A13453" s="389" t="s">
        <v>530</v>
      </c>
      <c r="B13453" s="389" t="s">
        <v>517</v>
      </c>
      <c r="C13453" s="389">
        <v>4.3482720373400001</v>
      </c>
      <c r="D13453" s="389" t="s">
        <v>673</v>
      </c>
      <c r="E13453" s="389" t="s">
        <v>677</v>
      </c>
      <c r="F13453" s="389" t="s">
        <v>664</v>
      </c>
      <c r="G13453" s="389" t="s">
        <v>678</v>
      </c>
    </row>
    <row r="13454" spans="1:7">
      <c r="A13454" s="389" t="s">
        <v>555</v>
      </c>
      <c r="B13454" s="389" t="s">
        <v>517</v>
      </c>
      <c r="C13454" s="389">
        <v>4.3482720373400001</v>
      </c>
      <c r="D13454" s="389" t="s">
        <v>673</v>
      </c>
      <c r="E13454" s="389" t="s">
        <v>677</v>
      </c>
      <c r="F13454" s="389" t="s">
        <v>664</v>
      </c>
      <c r="G13454" s="389" t="s">
        <v>678</v>
      </c>
    </row>
    <row r="13455" spans="1:7">
      <c r="A13455" s="389" t="s">
        <v>581</v>
      </c>
      <c r="B13455" s="389" t="s">
        <v>517</v>
      </c>
      <c r="C13455" s="389">
        <v>1.3372128585600001</v>
      </c>
      <c r="D13455" s="389" t="s">
        <v>673</v>
      </c>
      <c r="E13455" s="389" t="s">
        <v>677</v>
      </c>
      <c r="F13455" s="389" t="s">
        <v>664</v>
      </c>
      <c r="G13455" s="389" t="s">
        <v>678</v>
      </c>
    </row>
    <row r="13456" spans="1:7">
      <c r="A13456" s="389" t="s">
        <v>571</v>
      </c>
      <c r="B13456" s="389" t="s">
        <v>517</v>
      </c>
      <c r="C13456" s="389">
        <v>3.3350738923600001</v>
      </c>
      <c r="D13456" s="389" t="s">
        <v>673</v>
      </c>
      <c r="E13456" s="389" t="s">
        <v>677</v>
      </c>
      <c r="F13456" s="389" t="s">
        <v>664</v>
      </c>
      <c r="G13456" s="389" t="s">
        <v>678</v>
      </c>
    </row>
    <row r="13457" spans="1:7">
      <c r="A13457" s="389" t="s">
        <v>577</v>
      </c>
      <c r="B13457" s="389" t="s">
        <v>517</v>
      </c>
      <c r="C13457" s="389">
        <v>4.24354842294</v>
      </c>
      <c r="D13457" s="389" t="s">
        <v>673</v>
      </c>
      <c r="E13457" s="389" t="s">
        <v>677</v>
      </c>
      <c r="F13457" s="389" t="s">
        <v>664</v>
      </c>
      <c r="G13457" s="389" t="s">
        <v>678</v>
      </c>
    </row>
    <row r="13458" spans="1:7">
      <c r="A13458" s="389" t="s">
        <v>577</v>
      </c>
      <c r="B13458" s="389" t="s">
        <v>517</v>
      </c>
      <c r="C13458" s="389">
        <v>4.24354842294</v>
      </c>
      <c r="D13458" s="389" t="s">
        <v>673</v>
      </c>
      <c r="E13458" s="389" t="s">
        <v>677</v>
      </c>
      <c r="F13458" s="389" t="s">
        <v>664</v>
      </c>
      <c r="G13458" s="389" t="s">
        <v>678</v>
      </c>
    </row>
    <row r="13459" spans="1:7">
      <c r="A13459" s="389" t="s">
        <v>550</v>
      </c>
      <c r="B13459" s="389" t="s">
        <v>517</v>
      </c>
      <c r="C13459" s="389">
        <v>15.9264901178</v>
      </c>
      <c r="D13459" s="389" t="s">
        <v>673</v>
      </c>
      <c r="E13459" s="389" t="s">
        <v>677</v>
      </c>
      <c r="F13459" s="389" t="s">
        <v>664</v>
      </c>
      <c r="G13459" s="389" t="s">
        <v>678</v>
      </c>
    </row>
    <row r="13460" spans="1:7">
      <c r="A13460" s="389" t="s">
        <v>551</v>
      </c>
      <c r="B13460" s="389" t="s">
        <v>517</v>
      </c>
      <c r="C13460" s="389">
        <v>0.22776913489600001</v>
      </c>
      <c r="D13460" s="389" t="s">
        <v>673</v>
      </c>
      <c r="E13460" s="389" t="s">
        <v>677</v>
      </c>
      <c r="F13460" s="389" t="s">
        <v>664</v>
      </c>
      <c r="G13460" s="389" t="s">
        <v>678</v>
      </c>
    </row>
    <row r="13461" spans="1:7">
      <c r="A13461" s="389" t="s">
        <v>527</v>
      </c>
      <c r="B13461" s="389" t="s">
        <v>517</v>
      </c>
      <c r="C13461" s="389">
        <v>20.863136706399899</v>
      </c>
      <c r="D13461" s="389" t="s">
        <v>673</v>
      </c>
      <c r="E13461" s="389" t="s">
        <v>677</v>
      </c>
      <c r="F13461" s="389" t="s">
        <v>664</v>
      </c>
      <c r="G13461" s="389" t="s">
        <v>678</v>
      </c>
    </row>
    <row r="13462" spans="1:7">
      <c r="A13462" s="389" t="s">
        <v>555</v>
      </c>
      <c r="B13462" s="389" t="s">
        <v>517</v>
      </c>
      <c r="C13462" s="389">
        <v>40.850280145900001</v>
      </c>
      <c r="D13462" s="389" t="s">
        <v>673</v>
      </c>
      <c r="E13462" s="389" t="s">
        <v>677</v>
      </c>
      <c r="F13462" s="389" t="s">
        <v>664</v>
      </c>
      <c r="G13462" s="389" t="s">
        <v>678</v>
      </c>
    </row>
    <row r="13463" spans="1:7">
      <c r="A13463" s="389" t="s">
        <v>527</v>
      </c>
      <c r="B13463" s="389" t="s">
        <v>517</v>
      </c>
      <c r="C13463" s="389">
        <v>4.3152118461000004</v>
      </c>
      <c r="D13463" s="389" t="s">
        <v>673</v>
      </c>
      <c r="E13463" s="389" t="s">
        <v>677</v>
      </c>
      <c r="F13463" s="389" t="s">
        <v>664</v>
      </c>
      <c r="G13463" s="389" t="s">
        <v>678</v>
      </c>
    </row>
    <row r="13464" spans="1:7">
      <c r="A13464" s="389" t="s">
        <v>527</v>
      </c>
      <c r="B13464" s="389" t="s">
        <v>517</v>
      </c>
      <c r="C13464" s="389">
        <v>4.3152118461000004</v>
      </c>
      <c r="D13464" s="389" t="s">
        <v>673</v>
      </c>
      <c r="E13464" s="389" t="s">
        <v>677</v>
      </c>
      <c r="F13464" s="389" t="s">
        <v>664</v>
      </c>
      <c r="G13464" s="389" t="s">
        <v>678</v>
      </c>
    </row>
    <row r="13465" spans="1:7">
      <c r="A13465" s="389" t="s">
        <v>577</v>
      </c>
      <c r="B13465" s="389" t="s">
        <v>517</v>
      </c>
      <c r="C13465" s="389">
        <v>15.5809646731</v>
      </c>
      <c r="D13465" s="389" t="s">
        <v>673</v>
      </c>
      <c r="E13465" s="389" t="s">
        <v>677</v>
      </c>
      <c r="F13465" s="389" t="s">
        <v>664</v>
      </c>
      <c r="G13465" s="389" t="s">
        <v>678</v>
      </c>
    </row>
    <row r="13466" spans="1:7">
      <c r="A13466" s="389" t="s">
        <v>581</v>
      </c>
      <c r="B13466" s="389" t="s">
        <v>517</v>
      </c>
      <c r="C13466" s="389">
        <v>4.1396570677</v>
      </c>
      <c r="D13466" s="389" t="s">
        <v>673</v>
      </c>
      <c r="E13466" s="389" t="s">
        <v>677</v>
      </c>
      <c r="F13466" s="389" t="s">
        <v>664</v>
      </c>
      <c r="G13466" s="389" t="s">
        <v>678</v>
      </c>
    </row>
    <row r="13467" spans="1:7">
      <c r="A13467" s="389" t="s">
        <v>581</v>
      </c>
      <c r="B13467" s="389" t="s">
        <v>517</v>
      </c>
      <c r="C13467" s="389">
        <v>1.7685266123800001</v>
      </c>
      <c r="D13467" s="389" t="s">
        <v>673</v>
      </c>
      <c r="E13467" s="389" t="s">
        <v>677</v>
      </c>
      <c r="F13467" s="389" t="s">
        <v>664</v>
      </c>
      <c r="G13467" s="389" t="s">
        <v>678</v>
      </c>
    </row>
    <row r="13468" spans="1:7">
      <c r="A13468" s="389" t="s">
        <v>524</v>
      </c>
      <c r="B13468" s="389" t="s">
        <v>517</v>
      </c>
      <c r="C13468" s="389">
        <v>2.0771977010299998</v>
      </c>
      <c r="D13468" s="389" t="s">
        <v>673</v>
      </c>
      <c r="E13468" s="389" t="s">
        <v>677</v>
      </c>
      <c r="F13468" s="389" t="s">
        <v>664</v>
      </c>
      <c r="G13468" s="389" t="s">
        <v>678</v>
      </c>
    </row>
    <row r="13469" spans="1:7">
      <c r="A13469" s="389" t="s">
        <v>535</v>
      </c>
      <c r="B13469" s="389" t="s">
        <v>517</v>
      </c>
      <c r="C13469" s="389">
        <v>2.5081485289700001</v>
      </c>
      <c r="D13469" s="389" t="s">
        <v>673</v>
      </c>
      <c r="E13469" s="389" t="s">
        <v>677</v>
      </c>
      <c r="F13469" s="389" t="s">
        <v>664</v>
      </c>
      <c r="G13469" s="389" t="s">
        <v>678</v>
      </c>
    </row>
    <row r="13470" spans="1:7">
      <c r="A13470" s="389" t="s">
        <v>570</v>
      </c>
      <c r="B13470" s="389" t="s">
        <v>517</v>
      </c>
      <c r="C13470" s="389">
        <v>6.8055570725600001</v>
      </c>
      <c r="D13470" s="389" t="s">
        <v>673</v>
      </c>
      <c r="E13470" s="389" t="s">
        <v>677</v>
      </c>
      <c r="F13470" s="389" t="s">
        <v>664</v>
      </c>
      <c r="G13470" s="389" t="s">
        <v>678</v>
      </c>
    </row>
    <row r="13471" spans="1:7">
      <c r="A13471" s="389" t="s">
        <v>570</v>
      </c>
      <c r="B13471" s="389" t="s">
        <v>517</v>
      </c>
      <c r="C13471" s="389">
        <v>6.8055570725600001</v>
      </c>
      <c r="D13471" s="389" t="s">
        <v>673</v>
      </c>
      <c r="E13471" s="389" t="s">
        <v>677</v>
      </c>
      <c r="F13471" s="389" t="s">
        <v>664</v>
      </c>
      <c r="G13471" s="389" t="s">
        <v>678</v>
      </c>
    </row>
    <row r="13472" spans="1:7">
      <c r="A13472" s="389" t="s">
        <v>581</v>
      </c>
      <c r="B13472" s="389" t="s">
        <v>517</v>
      </c>
      <c r="C13472" s="389">
        <v>4.9435647631400004</v>
      </c>
      <c r="D13472" s="389" t="s">
        <v>673</v>
      </c>
      <c r="E13472" s="389" t="s">
        <v>677</v>
      </c>
      <c r="F13472" s="389" t="s">
        <v>664</v>
      </c>
      <c r="G13472" s="389" t="s">
        <v>678</v>
      </c>
    </row>
    <row r="13473" spans="1:7">
      <c r="A13473" s="389" t="s">
        <v>535</v>
      </c>
      <c r="B13473" s="389" t="s">
        <v>517</v>
      </c>
      <c r="C13473" s="389">
        <v>1.2482158881900001</v>
      </c>
      <c r="D13473" s="389" t="s">
        <v>673</v>
      </c>
      <c r="E13473" s="389" t="s">
        <v>677</v>
      </c>
      <c r="F13473" s="389" t="s">
        <v>664</v>
      </c>
      <c r="G13473" s="389" t="s">
        <v>678</v>
      </c>
    </row>
    <row r="13474" spans="1:7">
      <c r="A13474" s="389" t="s">
        <v>532</v>
      </c>
      <c r="B13474" s="389" t="s">
        <v>517</v>
      </c>
      <c r="C13474" s="389">
        <v>8.4396188669600001</v>
      </c>
      <c r="D13474" s="389" t="s">
        <v>673</v>
      </c>
      <c r="E13474" s="389" t="s">
        <v>677</v>
      </c>
      <c r="F13474" s="389" t="s">
        <v>664</v>
      </c>
      <c r="G13474" s="389" t="s">
        <v>678</v>
      </c>
    </row>
    <row r="13475" spans="1:7">
      <c r="A13475" s="389" t="s">
        <v>571</v>
      </c>
      <c r="B13475" s="389" t="s">
        <v>517</v>
      </c>
      <c r="C13475" s="389">
        <v>8.4396188669600001</v>
      </c>
      <c r="D13475" s="389" t="s">
        <v>673</v>
      </c>
      <c r="E13475" s="389" t="s">
        <v>677</v>
      </c>
      <c r="F13475" s="389" t="s">
        <v>664</v>
      </c>
      <c r="G13475" s="389" t="s">
        <v>678</v>
      </c>
    </row>
    <row r="13476" spans="1:7">
      <c r="A13476" s="389" t="s">
        <v>556</v>
      </c>
      <c r="B13476" s="389" t="s">
        <v>517</v>
      </c>
      <c r="C13476" s="389">
        <v>1.47347811703</v>
      </c>
      <c r="D13476" s="389" t="s">
        <v>673</v>
      </c>
      <c r="E13476" s="389" t="s">
        <v>677</v>
      </c>
      <c r="F13476" s="389" t="s">
        <v>664</v>
      </c>
      <c r="G13476" s="389" t="s">
        <v>678</v>
      </c>
    </row>
    <row r="13477" spans="1:7">
      <c r="A13477" s="389" t="s">
        <v>535</v>
      </c>
      <c r="B13477" s="389" t="s">
        <v>517</v>
      </c>
      <c r="C13477" s="389">
        <v>55.926096061300001</v>
      </c>
      <c r="D13477" s="389" t="s">
        <v>673</v>
      </c>
      <c r="E13477" s="389" t="s">
        <v>677</v>
      </c>
      <c r="F13477" s="389" t="s">
        <v>664</v>
      </c>
      <c r="G13477" s="389" t="s">
        <v>678</v>
      </c>
    </row>
    <row r="13478" spans="1:7">
      <c r="A13478" s="389" t="s">
        <v>552</v>
      </c>
      <c r="B13478" s="389" t="s">
        <v>517</v>
      </c>
      <c r="C13478" s="389">
        <v>4.9302991111000001</v>
      </c>
      <c r="D13478" s="389" t="s">
        <v>673</v>
      </c>
      <c r="E13478" s="389" t="s">
        <v>677</v>
      </c>
      <c r="F13478" s="389" t="s">
        <v>664</v>
      </c>
      <c r="G13478" s="389" t="s">
        <v>678</v>
      </c>
    </row>
    <row r="13479" spans="1:7">
      <c r="A13479" s="389" t="s">
        <v>547</v>
      </c>
      <c r="B13479" s="389" t="s">
        <v>517</v>
      </c>
      <c r="C13479" s="389">
        <v>1.91559925415</v>
      </c>
      <c r="D13479" s="389" t="s">
        <v>673</v>
      </c>
      <c r="E13479" s="389" t="s">
        <v>677</v>
      </c>
      <c r="F13479" s="389" t="s">
        <v>664</v>
      </c>
      <c r="G13479" s="389" t="s">
        <v>678</v>
      </c>
    </row>
    <row r="13480" spans="1:7">
      <c r="A13480" s="389" t="s">
        <v>581</v>
      </c>
      <c r="B13480" s="389" t="s">
        <v>517</v>
      </c>
      <c r="C13480" s="389">
        <v>10.0993244201</v>
      </c>
      <c r="D13480" s="389" t="s">
        <v>673</v>
      </c>
      <c r="E13480" s="389" t="s">
        <v>677</v>
      </c>
      <c r="F13480" s="389" t="s">
        <v>664</v>
      </c>
      <c r="G13480" s="389" t="s">
        <v>678</v>
      </c>
    </row>
    <row r="13481" spans="1:7">
      <c r="A13481" s="389" t="s">
        <v>576</v>
      </c>
      <c r="B13481" s="389" t="s">
        <v>517</v>
      </c>
      <c r="C13481" s="389">
        <v>0.96048698610399996</v>
      </c>
      <c r="D13481" s="389" t="s">
        <v>673</v>
      </c>
      <c r="E13481" s="389" t="s">
        <v>677</v>
      </c>
      <c r="F13481" s="389" t="s">
        <v>664</v>
      </c>
      <c r="G13481" s="389" t="s">
        <v>678</v>
      </c>
    </row>
    <row r="13482" spans="1:7">
      <c r="A13482" s="389" t="s">
        <v>578</v>
      </c>
      <c r="B13482" s="389" t="s">
        <v>517</v>
      </c>
      <c r="C13482" s="389">
        <v>0.96048698610399996</v>
      </c>
      <c r="D13482" s="389" t="s">
        <v>673</v>
      </c>
      <c r="E13482" s="389" t="s">
        <v>677</v>
      </c>
      <c r="F13482" s="389" t="s">
        <v>664</v>
      </c>
      <c r="G13482" s="389" t="s">
        <v>678</v>
      </c>
    </row>
    <row r="13483" spans="1:7">
      <c r="A13483" s="389" t="s">
        <v>575</v>
      </c>
      <c r="B13483" s="389" t="s">
        <v>517</v>
      </c>
      <c r="C13483" s="389">
        <v>8.6996860809900003</v>
      </c>
      <c r="D13483" s="389" t="s">
        <v>673</v>
      </c>
      <c r="E13483" s="389" t="s">
        <v>677</v>
      </c>
      <c r="F13483" s="389" t="s">
        <v>664</v>
      </c>
      <c r="G13483" s="389" t="s">
        <v>678</v>
      </c>
    </row>
    <row r="13484" spans="1:7">
      <c r="A13484" s="389" t="s">
        <v>555</v>
      </c>
      <c r="B13484" s="389" t="s">
        <v>517</v>
      </c>
      <c r="C13484" s="389">
        <v>32.204139573100001</v>
      </c>
      <c r="D13484" s="389" t="s">
        <v>673</v>
      </c>
      <c r="E13484" s="389" t="s">
        <v>677</v>
      </c>
      <c r="F13484" s="389" t="s">
        <v>664</v>
      </c>
      <c r="G13484" s="389" t="s">
        <v>678</v>
      </c>
    </row>
    <row r="13485" spans="1:7">
      <c r="A13485" s="389" t="s">
        <v>571</v>
      </c>
      <c r="B13485" s="389" t="s">
        <v>517</v>
      </c>
      <c r="C13485" s="389">
        <v>2.19300336456</v>
      </c>
      <c r="D13485" s="389" t="s">
        <v>673</v>
      </c>
      <c r="E13485" s="389" t="s">
        <v>677</v>
      </c>
      <c r="F13485" s="389" t="s">
        <v>664</v>
      </c>
      <c r="G13485" s="389" t="s">
        <v>678</v>
      </c>
    </row>
    <row r="13486" spans="1:7">
      <c r="A13486" s="389" t="s">
        <v>552</v>
      </c>
      <c r="B13486" s="389" t="s">
        <v>517</v>
      </c>
      <c r="C13486" s="389">
        <v>3.0795792228300001</v>
      </c>
      <c r="D13486" s="389" t="s">
        <v>673</v>
      </c>
      <c r="E13486" s="389" t="s">
        <v>677</v>
      </c>
      <c r="F13486" s="389" t="s">
        <v>664</v>
      </c>
      <c r="G13486" s="389" t="s">
        <v>678</v>
      </c>
    </row>
    <row r="13487" spans="1:7">
      <c r="A13487" s="389" t="s">
        <v>552</v>
      </c>
      <c r="B13487" s="389" t="s">
        <v>517</v>
      </c>
      <c r="C13487" s="389">
        <v>3.0795792228300001</v>
      </c>
      <c r="D13487" s="389" t="s">
        <v>673</v>
      </c>
      <c r="E13487" s="389" t="s">
        <v>677</v>
      </c>
      <c r="F13487" s="389" t="s">
        <v>664</v>
      </c>
      <c r="G13487" s="389" t="s">
        <v>678</v>
      </c>
    </row>
    <row r="13488" spans="1:7">
      <c r="A13488" s="389" t="s">
        <v>542</v>
      </c>
      <c r="B13488" s="389" t="s">
        <v>517</v>
      </c>
      <c r="C13488" s="389">
        <v>12.23819608</v>
      </c>
      <c r="D13488" s="389" t="s">
        <v>673</v>
      </c>
      <c r="E13488" s="389" t="s">
        <v>677</v>
      </c>
      <c r="F13488" s="389" t="s">
        <v>664</v>
      </c>
      <c r="G13488" s="389" t="s">
        <v>678</v>
      </c>
    </row>
    <row r="13489" spans="1:7">
      <c r="A13489" s="389" t="s">
        <v>542</v>
      </c>
      <c r="B13489" s="389" t="s">
        <v>517</v>
      </c>
      <c r="C13489" s="389">
        <v>13.5727410183</v>
      </c>
      <c r="D13489" s="389" t="s">
        <v>673</v>
      </c>
      <c r="E13489" s="389" t="s">
        <v>677</v>
      </c>
      <c r="F13489" s="389" t="s">
        <v>664</v>
      </c>
      <c r="G13489" s="389" t="s">
        <v>678</v>
      </c>
    </row>
    <row r="13490" spans="1:7">
      <c r="A13490" s="389" t="s">
        <v>551</v>
      </c>
      <c r="B13490" s="389" t="s">
        <v>517</v>
      </c>
      <c r="C13490" s="389">
        <v>1.9640857672300001</v>
      </c>
      <c r="D13490" s="389" t="s">
        <v>673</v>
      </c>
      <c r="E13490" s="389" t="s">
        <v>677</v>
      </c>
      <c r="F13490" s="389" t="s">
        <v>664</v>
      </c>
      <c r="G13490" s="389" t="s">
        <v>678</v>
      </c>
    </row>
    <row r="13491" spans="1:7">
      <c r="A13491" s="389" t="s">
        <v>581</v>
      </c>
      <c r="B13491" s="389" t="s">
        <v>517</v>
      </c>
      <c r="C13491" s="389">
        <v>14.7244744255</v>
      </c>
      <c r="D13491" s="389" t="s">
        <v>673</v>
      </c>
      <c r="E13491" s="389" t="s">
        <v>677</v>
      </c>
      <c r="F13491" s="389" t="s">
        <v>664</v>
      </c>
      <c r="G13491" s="389" t="s">
        <v>678</v>
      </c>
    </row>
    <row r="13492" spans="1:7">
      <c r="A13492" s="389" t="s">
        <v>581</v>
      </c>
      <c r="B13492" s="389" t="s">
        <v>517</v>
      </c>
      <c r="C13492" s="389">
        <v>5.5939491613800003</v>
      </c>
      <c r="D13492" s="389" t="s">
        <v>673</v>
      </c>
      <c r="E13492" s="389" t="s">
        <v>677</v>
      </c>
      <c r="F13492" s="389" t="s">
        <v>664</v>
      </c>
      <c r="G13492" s="389" t="s">
        <v>678</v>
      </c>
    </row>
    <row r="13493" spans="1:7">
      <c r="A13493" s="389" t="s">
        <v>547</v>
      </c>
      <c r="B13493" s="389" t="s">
        <v>517</v>
      </c>
      <c r="C13493" s="389">
        <v>11.864918550800001</v>
      </c>
      <c r="D13493" s="389" t="s">
        <v>673</v>
      </c>
      <c r="E13493" s="389" t="s">
        <v>677</v>
      </c>
      <c r="F13493" s="389" t="s">
        <v>664</v>
      </c>
      <c r="G13493" s="389" t="s">
        <v>678</v>
      </c>
    </row>
    <row r="13494" spans="1:7">
      <c r="A13494" s="389" t="s">
        <v>552</v>
      </c>
      <c r="B13494" s="389" t="s">
        <v>517</v>
      </c>
      <c r="C13494" s="389">
        <v>2.42799234766</v>
      </c>
      <c r="D13494" s="389" t="s">
        <v>673</v>
      </c>
      <c r="E13494" s="389" t="s">
        <v>677</v>
      </c>
      <c r="F13494" s="389" t="s">
        <v>664</v>
      </c>
      <c r="G13494" s="389" t="s">
        <v>678</v>
      </c>
    </row>
    <row r="13495" spans="1:7">
      <c r="A13495" s="389" t="s">
        <v>547</v>
      </c>
      <c r="B13495" s="389" t="s">
        <v>517</v>
      </c>
      <c r="C13495" s="389">
        <v>2.4725863882399999</v>
      </c>
      <c r="D13495" s="389" t="s">
        <v>673</v>
      </c>
      <c r="E13495" s="389" t="s">
        <v>677</v>
      </c>
      <c r="F13495" s="389" t="s">
        <v>664</v>
      </c>
      <c r="G13495" s="389" t="s">
        <v>678</v>
      </c>
    </row>
    <row r="13496" spans="1:7">
      <c r="A13496" s="389" t="s">
        <v>542</v>
      </c>
      <c r="B13496" s="389" t="s">
        <v>517</v>
      </c>
      <c r="C13496" s="389">
        <v>15.475604226</v>
      </c>
      <c r="D13496" s="389" t="s">
        <v>673</v>
      </c>
      <c r="E13496" s="389" t="s">
        <v>677</v>
      </c>
      <c r="F13496" s="389" t="s">
        <v>664</v>
      </c>
      <c r="G13496" s="389" t="s">
        <v>678</v>
      </c>
    </row>
    <row r="13497" spans="1:7">
      <c r="A13497" s="389" t="s">
        <v>581</v>
      </c>
      <c r="B13497" s="389" t="s">
        <v>517</v>
      </c>
      <c r="C13497" s="389">
        <v>11.670909801000001</v>
      </c>
      <c r="D13497" s="389" t="s">
        <v>673</v>
      </c>
      <c r="E13497" s="389" t="s">
        <v>677</v>
      </c>
      <c r="F13497" s="389" t="s">
        <v>664</v>
      </c>
      <c r="G13497" s="389" t="s">
        <v>678</v>
      </c>
    </row>
    <row r="13498" spans="1:7">
      <c r="A13498" s="389" t="s">
        <v>581</v>
      </c>
      <c r="B13498" s="389" t="s">
        <v>517</v>
      </c>
      <c r="C13498" s="389">
        <v>55.949659931699898</v>
      </c>
      <c r="D13498" s="389" t="s">
        <v>673</v>
      </c>
      <c r="E13498" s="389" t="s">
        <v>677</v>
      </c>
      <c r="F13498" s="389" t="s">
        <v>664</v>
      </c>
      <c r="G13498" s="389" t="s">
        <v>678</v>
      </c>
    </row>
    <row r="13499" spans="1:7">
      <c r="A13499" s="389" t="s">
        <v>542</v>
      </c>
      <c r="B13499" s="389" t="s">
        <v>517</v>
      </c>
      <c r="C13499" s="389">
        <v>6.9453956399800001</v>
      </c>
      <c r="D13499" s="389" t="s">
        <v>673</v>
      </c>
      <c r="E13499" s="389" t="s">
        <v>677</v>
      </c>
      <c r="F13499" s="389" t="s">
        <v>664</v>
      </c>
      <c r="G13499" s="389" t="s">
        <v>678</v>
      </c>
    </row>
    <row r="13500" spans="1:7">
      <c r="A13500" s="389" t="s">
        <v>524</v>
      </c>
      <c r="B13500" s="389" t="s">
        <v>517</v>
      </c>
      <c r="C13500" s="389">
        <v>1.4761508909000001</v>
      </c>
      <c r="D13500" s="389" t="s">
        <v>673</v>
      </c>
      <c r="E13500" s="389" t="s">
        <v>677</v>
      </c>
      <c r="F13500" s="389" t="s">
        <v>664</v>
      </c>
      <c r="G13500" s="389" t="s">
        <v>678</v>
      </c>
    </row>
    <row r="13501" spans="1:7">
      <c r="A13501" s="389" t="s">
        <v>555</v>
      </c>
      <c r="B13501" s="389" t="s">
        <v>517</v>
      </c>
      <c r="C13501" s="389">
        <v>2.7517121092400001</v>
      </c>
      <c r="D13501" s="389" t="s">
        <v>673</v>
      </c>
      <c r="E13501" s="389" t="s">
        <v>677</v>
      </c>
      <c r="F13501" s="389" t="s">
        <v>664</v>
      </c>
      <c r="G13501" s="389" t="s">
        <v>678</v>
      </c>
    </row>
    <row r="13502" spans="1:7">
      <c r="A13502" s="389" t="s">
        <v>581</v>
      </c>
      <c r="B13502" s="389" t="s">
        <v>517</v>
      </c>
      <c r="C13502" s="389">
        <v>4.9417208445699998</v>
      </c>
      <c r="D13502" s="389" t="s">
        <v>673</v>
      </c>
      <c r="E13502" s="389" t="s">
        <v>677</v>
      </c>
      <c r="F13502" s="389" t="s">
        <v>664</v>
      </c>
      <c r="G13502" s="389" t="s">
        <v>678</v>
      </c>
    </row>
    <row r="13503" spans="1:7">
      <c r="A13503" s="389" t="s">
        <v>551</v>
      </c>
      <c r="B13503" s="389" t="s">
        <v>517</v>
      </c>
      <c r="C13503" s="389">
        <v>3.4442917349000002</v>
      </c>
      <c r="D13503" s="389" t="s">
        <v>673</v>
      </c>
      <c r="E13503" s="389" t="s">
        <v>677</v>
      </c>
      <c r="F13503" s="389" t="s">
        <v>664</v>
      </c>
      <c r="G13503" s="389" t="s">
        <v>678</v>
      </c>
    </row>
    <row r="13504" spans="1:7">
      <c r="A13504" s="389" t="s">
        <v>552</v>
      </c>
      <c r="B13504" s="389" t="s">
        <v>517</v>
      </c>
      <c r="C13504" s="389">
        <v>5.4251696254999997</v>
      </c>
      <c r="D13504" s="389" t="s">
        <v>673</v>
      </c>
      <c r="E13504" s="389" t="s">
        <v>677</v>
      </c>
      <c r="F13504" s="389" t="s">
        <v>664</v>
      </c>
      <c r="G13504" s="389" t="s">
        <v>678</v>
      </c>
    </row>
    <row r="13505" spans="1:7">
      <c r="A13505" s="389" t="s">
        <v>552</v>
      </c>
      <c r="B13505" s="389" t="s">
        <v>517</v>
      </c>
      <c r="C13505" s="389">
        <v>5.4251696254999997</v>
      </c>
      <c r="D13505" s="389" t="s">
        <v>673</v>
      </c>
      <c r="E13505" s="389" t="s">
        <v>677</v>
      </c>
      <c r="F13505" s="389" t="s">
        <v>664</v>
      </c>
      <c r="G13505" s="389" t="s">
        <v>678</v>
      </c>
    </row>
    <row r="13506" spans="1:7">
      <c r="A13506" s="389" t="s">
        <v>581</v>
      </c>
      <c r="B13506" s="389" t="s">
        <v>517</v>
      </c>
      <c r="C13506" s="389">
        <v>10.120809938300001</v>
      </c>
      <c r="D13506" s="389" t="s">
        <v>673</v>
      </c>
      <c r="E13506" s="389" t="s">
        <v>677</v>
      </c>
      <c r="F13506" s="389" t="s">
        <v>664</v>
      </c>
      <c r="G13506" s="389" t="s">
        <v>678</v>
      </c>
    </row>
    <row r="13507" spans="1:7">
      <c r="A13507" s="389" t="s">
        <v>551</v>
      </c>
      <c r="B13507" s="389" t="s">
        <v>517</v>
      </c>
      <c r="C13507" s="389">
        <v>2.7746792198899999</v>
      </c>
      <c r="D13507" s="389" t="s">
        <v>673</v>
      </c>
      <c r="E13507" s="389" t="s">
        <v>677</v>
      </c>
      <c r="F13507" s="389" t="s">
        <v>664</v>
      </c>
      <c r="G13507" s="389" t="s">
        <v>678</v>
      </c>
    </row>
    <row r="13508" spans="1:7">
      <c r="A13508" s="389" t="s">
        <v>571</v>
      </c>
      <c r="B13508" s="389" t="s">
        <v>517</v>
      </c>
      <c r="C13508" s="389">
        <v>2.7746792198899999</v>
      </c>
      <c r="D13508" s="389" t="s">
        <v>673</v>
      </c>
      <c r="E13508" s="389" t="s">
        <v>677</v>
      </c>
      <c r="F13508" s="389" t="s">
        <v>664</v>
      </c>
      <c r="G13508" s="389" t="s">
        <v>678</v>
      </c>
    </row>
    <row r="13509" spans="1:7">
      <c r="A13509" s="389" t="s">
        <v>578</v>
      </c>
      <c r="B13509" s="389" t="s">
        <v>517</v>
      </c>
      <c r="C13509" s="389">
        <v>1.49134951471</v>
      </c>
      <c r="D13509" s="389" t="s">
        <v>673</v>
      </c>
      <c r="E13509" s="389" t="s">
        <v>677</v>
      </c>
      <c r="F13509" s="389" t="s">
        <v>664</v>
      </c>
      <c r="G13509" s="389" t="s">
        <v>678</v>
      </c>
    </row>
    <row r="13510" spans="1:7">
      <c r="A13510" s="389" t="s">
        <v>578</v>
      </c>
      <c r="B13510" s="389" t="s">
        <v>517</v>
      </c>
      <c r="C13510" s="389">
        <v>1.49134951471</v>
      </c>
      <c r="D13510" s="389" t="s">
        <v>673</v>
      </c>
      <c r="E13510" s="389" t="s">
        <v>677</v>
      </c>
      <c r="F13510" s="389" t="s">
        <v>664</v>
      </c>
      <c r="G13510" s="389" t="s">
        <v>678</v>
      </c>
    </row>
    <row r="13511" spans="1:7">
      <c r="A13511" s="389" t="s">
        <v>578</v>
      </c>
      <c r="B13511" s="389" t="s">
        <v>517</v>
      </c>
      <c r="C13511" s="389">
        <v>1.49134951471</v>
      </c>
      <c r="D13511" s="389" t="s">
        <v>673</v>
      </c>
      <c r="E13511" s="389" t="s">
        <v>677</v>
      </c>
      <c r="F13511" s="389" t="s">
        <v>664</v>
      </c>
      <c r="G13511" s="389" t="s">
        <v>678</v>
      </c>
    </row>
    <row r="13512" spans="1:7">
      <c r="A13512" s="389" t="s">
        <v>578</v>
      </c>
      <c r="B13512" s="389" t="s">
        <v>517</v>
      </c>
      <c r="C13512" s="389">
        <v>2.1160967944000002</v>
      </c>
      <c r="D13512" s="389" t="s">
        <v>673</v>
      </c>
      <c r="E13512" s="389" t="s">
        <v>677</v>
      </c>
      <c r="F13512" s="389" t="s">
        <v>664</v>
      </c>
      <c r="G13512" s="389" t="s">
        <v>678</v>
      </c>
    </row>
    <row r="13513" spans="1:7">
      <c r="A13513" s="389" t="s">
        <v>578</v>
      </c>
      <c r="B13513" s="389" t="s">
        <v>517</v>
      </c>
      <c r="C13513" s="389">
        <v>2.1160967944000002</v>
      </c>
      <c r="D13513" s="389" t="s">
        <v>673</v>
      </c>
      <c r="E13513" s="389" t="s">
        <v>677</v>
      </c>
      <c r="F13513" s="389" t="s">
        <v>664</v>
      </c>
      <c r="G13513" s="389" t="s">
        <v>678</v>
      </c>
    </row>
    <row r="13514" spans="1:7">
      <c r="A13514" s="389" t="s">
        <v>571</v>
      </c>
      <c r="B13514" s="389" t="s">
        <v>517</v>
      </c>
      <c r="C13514" s="389">
        <v>0.90026315865399997</v>
      </c>
      <c r="D13514" s="389" t="s">
        <v>673</v>
      </c>
      <c r="E13514" s="389" t="s">
        <v>677</v>
      </c>
      <c r="F13514" s="389" t="s">
        <v>671</v>
      </c>
      <c r="G13514" s="389" t="s">
        <v>678</v>
      </c>
    </row>
    <row r="13515" spans="1:7">
      <c r="A13515" s="389" t="s">
        <v>558</v>
      </c>
      <c r="B13515" s="389" t="s">
        <v>517</v>
      </c>
      <c r="C13515" s="389">
        <v>6.14792715981</v>
      </c>
      <c r="D13515" s="389" t="s">
        <v>673</v>
      </c>
      <c r="E13515" s="389" t="s">
        <v>677</v>
      </c>
      <c r="F13515" s="389" t="s">
        <v>671</v>
      </c>
      <c r="G13515" s="389" t="s">
        <v>678</v>
      </c>
    </row>
    <row r="13516" spans="1:7">
      <c r="A13516" s="389" t="s">
        <v>558</v>
      </c>
      <c r="B13516" s="389" t="s">
        <v>517</v>
      </c>
      <c r="C13516" s="389">
        <v>6.14792715981</v>
      </c>
      <c r="D13516" s="389" t="s">
        <v>673</v>
      </c>
      <c r="E13516" s="389" t="s">
        <v>677</v>
      </c>
      <c r="F13516" s="389" t="s">
        <v>671</v>
      </c>
      <c r="G13516" s="389" t="s">
        <v>678</v>
      </c>
    </row>
    <row r="13517" spans="1:7">
      <c r="A13517" s="389" t="s">
        <v>558</v>
      </c>
      <c r="B13517" s="389" t="s">
        <v>517</v>
      </c>
      <c r="C13517" s="389">
        <v>6.14792715981</v>
      </c>
      <c r="D13517" s="389" t="s">
        <v>673</v>
      </c>
      <c r="E13517" s="389" t="s">
        <v>677</v>
      </c>
      <c r="F13517" s="389" t="s">
        <v>671</v>
      </c>
      <c r="G13517" s="389" t="s">
        <v>678</v>
      </c>
    </row>
    <row r="13518" spans="1:7">
      <c r="A13518" s="389" t="s">
        <v>558</v>
      </c>
      <c r="B13518" s="389" t="s">
        <v>517</v>
      </c>
      <c r="C13518" s="389">
        <v>8.2366666100400003</v>
      </c>
      <c r="D13518" s="389" t="s">
        <v>673</v>
      </c>
      <c r="E13518" s="389" t="s">
        <v>677</v>
      </c>
      <c r="F13518" s="389" t="s">
        <v>671</v>
      </c>
      <c r="G13518" s="389" t="s">
        <v>678</v>
      </c>
    </row>
    <row r="13519" spans="1:7">
      <c r="A13519" s="389" t="s">
        <v>558</v>
      </c>
      <c r="B13519" s="389" t="s">
        <v>517</v>
      </c>
      <c r="C13519" s="389">
        <v>8.2366666100400003</v>
      </c>
      <c r="D13519" s="389" t="s">
        <v>673</v>
      </c>
      <c r="E13519" s="389" t="s">
        <v>677</v>
      </c>
      <c r="F13519" s="389" t="s">
        <v>671</v>
      </c>
      <c r="G13519" s="389" t="s">
        <v>678</v>
      </c>
    </row>
    <row r="13520" spans="1:7">
      <c r="A13520" s="389" t="s">
        <v>558</v>
      </c>
      <c r="B13520" s="389" t="s">
        <v>517</v>
      </c>
      <c r="C13520" s="389">
        <v>8.2366666100400003</v>
      </c>
      <c r="D13520" s="389" t="s">
        <v>673</v>
      </c>
      <c r="E13520" s="389" t="s">
        <v>677</v>
      </c>
      <c r="F13520" s="389" t="s">
        <v>671</v>
      </c>
      <c r="G13520" s="389" t="s">
        <v>678</v>
      </c>
    </row>
    <row r="13521" spans="1:7">
      <c r="A13521" s="389" t="s">
        <v>564</v>
      </c>
      <c r="B13521" s="389" t="s">
        <v>517</v>
      </c>
      <c r="C13521" s="389">
        <v>1.5609054599800001</v>
      </c>
      <c r="D13521" s="389" t="s">
        <v>673</v>
      </c>
      <c r="E13521" s="389" t="s">
        <v>677</v>
      </c>
      <c r="F13521" s="389" t="s">
        <v>671</v>
      </c>
      <c r="G13521" s="389" t="s">
        <v>678</v>
      </c>
    </row>
    <row r="13522" spans="1:7">
      <c r="A13522" s="389" t="s">
        <v>562</v>
      </c>
      <c r="B13522" s="389" t="s">
        <v>517</v>
      </c>
      <c r="C13522" s="389">
        <v>3.1265277470799999</v>
      </c>
      <c r="D13522" s="389" t="s">
        <v>673</v>
      </c>
      <c r="E13522" s="389" t="s">
        <v>677</v>
      </c>
      <c r="F13522" s="389" t="s">
        <v>671</v>
      </c>
      <c r="G13522" s="389" t="s">
        <v>678</v>
      </c>
    </row>
    <row r="13523" spans="1:7">
      <c r="A13523" s="389" t="s">
        <v>537</v>
      </c>
      <c r="B13523" s="389" t="s">
        <v>517</v>
      </c>
      <c r="C13523" s="389">
        <v>4.2035528080000004</v>
      </c>
      <c r="D13523" s="389" t="s">
        <v>673</v>
      </c>
      <c r="E13523" s="389" t="s">
        <v>677</v>
      </c>
      <c r="F13523" s="389" t="s">
        <v>671</v>
      </c>
      <c r="G13523" s="389" t="s">
        <v>678</v>
      </c>
    </row>
    <row r="13524" spans="1:7">
      <c r="A13524" s="389" t="s">
        <v>514</v>
      </c>
      <c r="B13524" s="389" t="s">
        <v>517</v>
      </c>
      <c r="C13524" s="389">
        <v>0.388682504579</v>
      </c>
      <c r="D13524" s="389" t="s">
        <v>687</v>
      </c>
      <c r="E13524" s="389" t="s">
        <v>652</v>
      </c>
      <c r="F13524" s="389" t="s">
        <v>651</v>
      </c>
      <c r="G13524" s="389" t="s">
        <v>649</v>
      </c>
    </row>
    <row r="13525" spans="1:7">
      <c r="A13525" s="389" t="s">
        <v>535</v>
      </c>
      <c r="B13525" s="389" t="s">
        <v>517</v>
      </c>
      <c r="C13525" s="389">
        <v>26.557013251200001</v>
      </c>
      <c r="D13525" s="389" t="s">
        <v>687</v>
      </c>
      <c r="E13525" s="389" t="s">
        <v>652</v>
      </c>
      <c r="F13525" s="389" t="s">
        <v>688</v>
      </c>
      <c r="G13525" s="389" t="s">
        <v>649</v>
      </c>
    </row>
    <row r="13526" spans="1:7">
      <c r="A13526" s="389" t="s">
        <v>535</v>
      </c>
      <c r="B13526" s="389" t="s">
        <v>517</v>
      </c>
      <c r="C13526" s="389">
        <v>38.0297183875999</v>
      </c>
      <c r="D13526" s="389" t="s">
        <v>687</v>
      </c>
      <c r="E13526" s="389" t="s">
        <v>652</v>
      </c>
      <c r="F13526" s="389" t="s">
        <v>688</v>
      </c>
      <c r="G13526" s="389" t="s">
        <v>649</v>
      </c>
    </row>
    <row r="13527" spans="1:7">
      <c r="A13527" s="389" t="s">
        <v>535</v>
      </c>
      <c r="B13527" s="389" t="s">
        <v>517</v>
      </c>
      <c r="C13527" s="389">
        <v>8.2204995924500004</v>
      </c>
      <c r="D13527" s="389" t="s">
        <v>687</v>
      </c>
      <c r="E13527" s="389" t="s">
        <v>652</v>
      </c>
      <c r="F13527" s="389" t="s">
        <v>688</v>
      </c>
      <c r="G13527" s="389" t="s">
        <v>649</v>
      </c>
    </row>
    <row r="13528" spans="1:7">
      <c r="A13528" s="389" t="s">
        <v>535</v>
      </c>
      <c r="B13528" s="389" t="s">
        <v>517</v>
      </c>
      <c r="C13528" s="389">
        <v>41.489665599699897</v>
      </c>
      <c r="D13528" s="389" t="s">
        <v>687</v>
      </c>
      <c r="E13528" s="389" t="s">
        <v>652</v>
      </c>
      <c r="F13528" s="389" t="s">
        <v>688</v>
      </c>
      <c r="G13528" s="389" t="s">
        <v>649</v>
      </c>
    </row>
    <row r="13529" spans="1:7">
      <c r="A13529" s="389" t="s">
        <v>535</v>
      </c>
      <c r="B13529" s="389" t="s">
        <v>517</v>
      </c>
      <c r="C13529" s="389">
        <v>13.7689575285</v>
      </c>
      <c r="D13529" s="389" t="s">
        <v>687</v>
      </c>
      <c r="E13529" s="389" t="s">
        <v>652</v>
      </c>
      <c r="F13529" s="389" t="s">
        <v>688</v>
      </c>
      <c r="G13529" s="389" t="s">
        <v>649</v>
      </c>
    </row>
    <row r="13530" spans="1:7">
      <c r="A13530" s="389" t="s">
        <v>535</v>
      </c>
      <c r="B13530" s="389" t="s">
        <v>517</v>
      </c>
      <c r="C13530" s="389">
        <v>35.0918239051</v>
      </c>
      <c r="D13530" s="389" t="s">
        <v>687</v>
      </c>
      <c r="E13530" s="389" t="s">
        <v>652</v>
      </c>
      <c r="F13530" s="389" t="s">
        <v>688</v>
      </c>
      <c r="G13530" s="389" t="s">
        <v>649</v>
      </c>
    </row>
    <row r="13531" spans="1:7">
      <c r="A13531" s="389" t="s">
        <v>535</v>
      </c>
      <c r="B13531" s="389" t="s">
        <v>517</v>
      </c>
      <c r="C13531" s="389">
        <v>21.8556373378999</v>
      </c>
      <c r="D13531" s="389" t="s">
        <v>687</v>
      </c>
      <c r="E13531" s="389" t="s">
        <v>652</v>
      </c>
      <c r="F13531" s="389" t="s">
        <v>688</v>
      </c>
      <c r="G13531" s="389" t="s">
        <v>649</v>
      </c>
    </row>
    <row r="13532" spans="1:7">
      <c r="A13532" s="389" t="s">
        <v>535</v>
      </c>
      <c r="B13532" s="389" t="s">
        <v>517</v>
      </c>
      <c r="C13532" s="389">
        <v>13.176104860800001</v>
      </c>
      <c r="D13532" s="389" t="s">
        <v>687</v>
      </c>
      <c r="E13532" s="389" t="s">
        <v>652</v>
      </c>
      <c r="F13532" s="389" t="s">
        <v>688</v>
      </c>
      <c r="G13532" s="389" t="s">
        <v>649</v>
      </c>
    </row>
    <row r="13533" spans="1:7">
      <c r="A13533" s="389" t="s">
        <v>535</v>
      </c>
      <c r="B13533" s="389" t="s">
        <v>517</v>
      </c>
      <c r="C13533" s="389">
        <v>12.3428526614</v>
      </c>
      <c r="D13533" s="389" t="s">
        <v>687</v>
      </c>
      <c r="E13533" s="389" t="s">
        <v>652</v>
      </c>
      <c r="F13533" s="389" t="s">
        <v>688</v>
      </c>
      <c r="G13533" s="389" t="s">
        <v>649</v>
      </c>
    </row>
    <row r="13534" spans="1:7">
      <c r="A13534" s="389" t="s">
        <v>535</v>
      </c>
      <c r="B13534" s="389" t="s">
        <v>517</v>
      </c>
      <c r="C13534" s="389">
        <v>12.9800529803</v>
      </c>
      <c r="D13534" s="389" t="s">
        <v>687</v>
      </c>
      <c r="E13534" s="389" t="s">
        <v>652</v>
      </c>
      <c r="F13534" s="389" t="s">
        <v>688</v>
      </c>
      <c r="G13534" s="389" t="s">
        <v>649</v>
      </c>
    </row>
    <row r="13535" spans="1:7">
      <c r="A13535" s="389" t="s">
        <v>535</v>
      </c>
      <c r="B13535" s="389" t="s">
        <v>517</v>
      </c>
      <c r="C13535" s="389">
        <v>12.9800529803</v>
      </c>
      <c r="D13535" s="389" t="s">
        <v>687</v>
      </c>
      <c r="E13535" s="389" t="s">
        <v>652</v>
      </c>
      <c r="F13535" s="389" t="s">
        <v>688</v>
      </c>
      <c r="G13535" s="389" t="s">
        <v>649</v>
      </c>
    </row>
    <row r="13536" spans="1:7">
      <c r="A13536" s="389" t="s">
        <v>535</v>
      </c>
      <c r="B13536" s="389" t="s">
        <v>517</v>
      </c>
      <c r="C13536" s="389">
        <v>47.022141382800001</v>
      </c>
      <c r="D13536" s="389" t="s">
        <v>687</v>
      </c>
      <c r="E13536" s="389" t="s">
        <v>652</v>
      </c>
      <c r="F13536" s="389" t="s">
        <v>688</v>
      </c>
      <c r="G13536" s="389" t="s">
        <v>649</v>
      </c>
    </row>
    <row r="13537" spans="1:7">
      <c r="A13537" s="389" t="s">
        <v>526</v>
      </c>
      <c r="B13537" s="389" t="s">
        <v>518</v>
      </c>
      <c r="C13537" s="389">
        <v>9.7676280633200001</v>
      </c>
      <c r="D13537" s="389" t="s">
        <v>689</v>
      </c>
      <c r="E13537" s="389" t="s">
        <v>670</v>
      </c>
      <c r="F13537" s="389" t="s">
        <v>647</v>
      </c>
      <c r="G13537" s="389" t="s">
        <v>690</v>
      </c>
    </row>
    <row r="13538" spans="1:7">
      <c r="A13538" s="389" t="s">
        <v>526</v>
      </c>
      <c r="B13538" s="389" t="s">
        <v>518</v>
      </c>
      <c r="C13538" s="389">
        <v>9.7676280633200001</v>
      </c>
      <c r="D13538" s="389" t="s">
        <v>689</v>
      </c>
      <c r="E13538" s="389" t="s">
        <v>670</v>
      </c>
      <c r="F13538" s="389" t="s">
        <v>647</v>
      </c>
      <c r="G13538" s="389" t="s">
        <v>690</v>
      </c>
    </row>
    <row r="13539" spans="1:7">
      <c r="A13539" s="389" t="s">
        <v>514</v>
      </c>
      <c r="B13539" s="389" t="s">
        <v>518</v>
      </c>
      <c r="C13539" s="389">
        <v>9.7676280633200001</v>
      </c>
      <c r="D13539" s="389" t="s">
        <v>689</v>
      </c>
      <c r="E13539" s="389" t="s">
        <v>670</v>
      </c>
      <c r="F13539" s="389" t="s">
        <v>647</v>
      </c>
      <c r="G13539" s="389" t="s">
        <v>690</v>
      </c>
    </row>
    <row r="13540" spans="1:7">
      <c r="A13540" s="389" t="s">
        <v>514</v>
      </c>
      <c r="B13540" s="389" t="s">
        <v>518</v>
      </c>
      <c r="C13540" s="389">
        <v>9.7676280633200001</v>
      </c>
      <c r="D13540" s="389" t="s">
        <v>689</v>
      </c>
      <c r="E13540" s="389" t="s">
        <v>670</v>
      </c>
      <c r="F13540" s="389" t="s">
        <v>647</v>
      </c>
      <c r="G13540" s="389" t="s">
        <v>690</v>
      </c>
    </row>
    <row r="13541" spans="1:7">
      <c r="A13541" s="389" t="s">
        <v>514</v>
      </c>
      <c r="B13541" s="389" t="s">
        <v>518</v>
      </c>
      <c r="C13541" s="389">
        <v>2.9040830067600001</v>
      </c>
      <c r="D13541" s="389" t="s">
        <v>689</v>
      </c>
      <c r="E13541" s="389" t="s">
        <v>670</v>
      </c>
      <c r="F13541" s="389" t="s">
        <v>647</v>
      </c>
      <c r="G13541" s="389" t="s">
        <v>690</v>
      </c>
    </row>
    <row r="13542" spans="1:7">
      <c r="A13542" s="389" t="s">
        <v>514</v>
      </c>
      <c r="B13542" s="389" t="s">
        <v>518</v>
      </c>
      <c r="C13542" s="389">
        <v>2.9040830067600001</v>
      </c>
      <c r="D13542" s="389" t="s">
        <v>689</v>
      </c>
      <c r="E13542" s="389" t="s">
        <v>670</v>
      </c>
      <c r="F13542" s="389" t="s">
        <v>647</v>
      </c>
      <c r="G13542" s="389" t="s">
        <v>690</v>
      </c>
    </row>
    <row r="13543" spans="1:7">
      <c r="A13543" s="389" t="s">
        <v>560</v>
      </c>
      <c r="B13543" s="389" t="s">
        <v>518</v>
      </c>
      <c r="C13543" s="389">
        <v>3.6849737021000002</v>
      </c>
      <c r="D13543" s="389" t="s">
        <v>689</v>
      </c>
      <c r="E13543" s="389" t="s">
        <v>670</v>
      </c>
      <c r="F13543" s="389" t="s">
        <v>647</v>
      </c>
      <c r="G13543" s="389" t="s">
        <v>690</v>
      </c>
    </row>
    <row r="13544" spans="1:7">
      <c r="A13544" s="389" t="s">
        <v>535</v>
      </c>
      <c r="B13544" s="389" t="s">
        <v>518</v>
      </c>
      <c r="C13544" s="389">
        <v>6.2245456812100004</v>
      </c>
      <c r="D13544" s="389" t="s">
        <v>689</v>
      </c>
      <c r="E13544" s="389" t="s">
        <v>670</v>
      </c>
      <c r="F13544" s="389" t="s">
        <v>647</v>
      </c>
      <c r="G13544" s="389" t="s">
        <v>690</v>
      </c>
    </row>
    <row r="13545" spans="1:7">
      <c r="A13545" s="389" t="s">
        <v>581</v>
      </c>
      <c r="B13545" s="389" t="s">
        <v>518</v>
      </c>
      <c r="C13545" s="389">
        <v>4.3643036960100003</v>
      </c>
      <c r="D13545" s="389" t="s">
        <v>689</v>
      </c>
      <c r="E13545" s="389" t="s">
        <v>670</v>
      </c>
      <c r="F13545" s="389" t="s">
        <v>647</v>
      </c>
      <c r="G13545" s="389" t="s">
        <v>690</v>
      </c>
    </row>
    <row r="13546" spans="1:7">
      <c r="A13546" s="389" t="s">
        <v>581</v>
      </c>
      <c r="B13546" s="389" t="s">
        <v>518</v>
      </c>
      <c r="C13546" s="389">
        <v>4.3643036960100003</v>
      </c>
      <c r="D13546" s="389" t="s">
        <v>689</v>
      </c>
      <c r="E13546" s="389" t="s">
        <v>670</v>
      </c>
      <c r="F13546" s="389" t="s">
        <v>647</v>
      </c>
      <c r="G13546" s="389" t="s">
        <v>690</v>
      </c>
    </row>
    <row r="13547" spans="1:7">
      <c r="A13547" s="389" t="s">
        <v>577</v>
      </c>
      <c r="B13547" s="389" t="s">
        <v>518</v>
      </c>
      <c r="C13547" s="389">
        <v>8.9661814009299903</v>
      </c>
      <c r="D13547" s="389" t="s">
        <v>689</v>
      </c>
      <c r="E13547" s="389" t="s">
        <v>670</v>
      </c>
      <c r="F13547" s="389" t="s">
        <v>647</v>
      </c>
      <c r="G13547" s="389" t="s">
        <v>690</v>
      </c>
    </row>
    <row r="13548" spans="1:7">
      <c r="A13548" s="389" t="s">
        <v>574</v>
      </c>
      <c r="B13548" s="389" t="s">
        <v>518</v>
      </c>
      <c r="C13548" s="389">
        <v>1.3212222221400001</v>
      </c>
      <c r="D13548" s="389" t="s">
        <v>689</v>
      </c>
      <c r="E13548" s="389" t="s">
        <v>670</v>
      </c>
      <c r="F13548" s="389" t="s">
        <v>647</v>
      </c>
      <c r="G13548" s="389" t="s">
        <v>690</v>
      </c>
    </row>
    <row r="13549" spans="1:7">
      <c r="A13549" s="389" t="s">
        <v>581</v>
      </c>
      <c r="B13549" s="389" t="s">
        <v>518</v>
      </c>
      <c r="C13549" s="389">
        <v>12.3434205801</v>
      </c>
      <c r="D13549" s="389" t="s">
        <v>689</v>
      </c>
      <c r="E13549" s="389" t="s">
        <v>670</v>
      </c>
      <c r="F13549" s="389" t="s">
        <v>647</v>
      </c>
      <c r="G13549" s="389" t="s">
        <v>690</v>
      </c>
    </row>
    <row r="13550" spans="1:7">
      <c r="A13550" s="389" t="s">
        <v>581</v>
      </c>
      <c r="B13550" s="389" t="s">
        <v>518</v>
      </c>
      <c r="C13550" s="389">
        <v>12.3434205801</v>
      </c>
      <c r="D13550" s="389" t="s">
        <v>689</v>
      </c>
      <c r="E13550" s="389" t="s">
        <v>670</v>
      </c>
      <c r="F13550" s="389" t="s">
        <v>647</v>
      </c>
      <c r="G13550" s="389" t="s">
        <v>690</v>
      </c>
    </row>
    <row r="13551" spans="1:7">
      <c r="A13551" s="389" t="s">
        <v>543</v>
      </c>
      <c r="B13551" s="389" t="s">
        <v>518</v>
      </c>
      <c r="C13551" s="389">
        <v>8.6710444066499903</v>
      </c>
      <c r="D13551" s="389" t="s">
        <v>689</v>
      </c>
      <c r="E13551" s="389" t="s">
        <v>670</v>
      </c>
      <c r="F13551" s="389" t="s">
        <v>647</v>
      </c>
      <c r="G13551" s="389" t="s">
        <v>690</v>
      </c>
    </row>
    <row r="13552" spans="1:7">
      <c r="A13552" s="389" t="s">
        <v>543</v>
      </c>
      <c r="B13552" s="389" t="s">
        <v>518</v>
      </c>
      <c r="C13552" s="389">
        <v>8.6710444066499903</v>
      </c>
      <c r="D13552" s="389" t="s">
        <v>689</v>
      </c>
      <c r="E13552" s="389" t="s">
        <v>670</v>
      </c>
      <c r="F13552" s="389" t="s">
        <v>647</v>
      </c>
      <c r="G13552" s="389" t="s">
        <v>690</v>
      </c>
    </row>
    <row r="13553" spans="1:7">
      <c r="A13553" s="389" t="s">
        <v>543</v>
      </c>
      <c r="B13553" s="389" t="s">
        <v>518</v>
      </c>
      <c r="C13553" s="389">
        <v>8.6710444066499903</v>
      </c>
      <c r="D13553" s="389" t="s">
        <v>689</v>
      </c>
      <c r="E13553" s="389" t="s">
        <v>670</v>
      </c>
      <c r="F13553" s="389" t="s">
        <v>647</v>
      </c>
      <c r="G13553" s="389" t="s">
        <v>690</v>
      </c>
    </row>
    <row r="13554" spans="1:7">
      <c r="A13554" s="389" t="s">
        <v>543</v>
      </c>
      <c r="B13554" s="389" t="s">
        <v>518</v>
      </c>
      <c r="C13554" s="389">
        <v>8.6710444066499903</v>
      </c>
      <c r="D13554" s="389" t="s">
        <v>689</v>
      </c>
      <c r="E13554" s="389" t="s">
        <v>670</v>
      </c>
      <c r="F13554" s="389" t="s">
        <v>647</v>
      </c>
      <c r="G13554" s="389" t="s">
        <v>690</v>
      </c>
    </row>
    <row r="13555" spans="1:7">
      <c r="A13555" s="389" t="s">
        <v>543</v>
      </c>
      <c r="B13555" s="389" t="s">
        <v>518</v>
      </c>
      <c r="C13555" s="389">
        <v>8.6710444066499903</v>
      </c>
      <c r="D13555" s="389" t="s">
        <v>689</v>
      </c>
      <c r="E13555" s="389" t="s">
        <v>670</v>
      </c>
      <c r="F13555" s="389" t="s">
        <v>647</v>
      </c>
      <c r="G13555" s="389" t="s">
        <v>690</v>
      </c>
    </row>
    <row r="13556" spans="1:7">
      <c r="A13556" s="389" t="s">
        <v>543</v>
      </c>
      <c r="B13556" s="389" t="s">
        <v>518</v>
      </c>
      <c r="C13556" s="389">
        <v>8.6710444066499903</v>
      </c>
      <c r="D13556" s="389" t="s">
        <v>689</v>
      </c>
      <c r="E13556" s="389" t="s">
        <v>670</v>
      </c>
      <c r="F13556" s="389" t="s">
        <v>647</v>
      </c>
      <c r="G13556" s="389" t="s">
        <v>690</v>
      </c>
    </row>
    <row r="13557" spans="1:7">
      <c r="A13557" s="389" t="s">
        <v>578</v>
      </c>
      <c r="B13557" s="389" t="s">
        <v>518</v>
      </c>
      <c r="C13557" s="389">
        <v>0.83160171270100003</v>
      </c>
      <c r="D13557" s="389" t="s">
        <v>689</v>
      </c>
      <c r="E13557" s="389" t="s">
        <v>670</v>
      </c>
      <c r="F13557" s="389" t="s">
        <v>647</v>
      </c>
      <c r="G13557" s="389" t="s">
        <v>690</v>
      </c>
    </row>
    <row r="13558" spans="1:7">
      <c r="A13558" s="389" t="s">
        <v>578</v>
      </c>
      <c r="B13558" s="389" t="s">
        <v>518</v>
      </c>
      <c r="C13558" s="389">
        <v>0.83160171270100003</v>
      </c>
      <c r="D13558" s="389" t="s">
        <v>689</v>
      </c>
      <c r="E13558" s="389" t="s">
        <v>670</v>
      </c>
      <c r="F13558" s="389" t="s">
        <v>647</v>
      </c>
      <c r="G13558" s="389" t="s">
        <v>690</v>
      </c>
    </row>
    <row r="13559" spans="1:7">
      <c r="A13559" s="389" t="s">
        <v>577</v>
      </c>
      <c r="B13559" s="389" t="s">
        <v>518</v>
      </c>
      <c r="C13559" s="389">
        <v>1.0147083292600001</v>
      </c>
      <c r="D13559" s="389" t="s">
        <v>689</v>
      </c>
      <c r="E13559" s="389" t="s">
        <v>670</v>
      </c>
      <c r="F13559" s="389" t="s">
        <v>647</v>
      </c>
      <c r="G13559" s="389" t="s">
        <v>690</v>
      </c>
    </row>
    <row r="13560" spans="1:7">
      <c r="A13560" s="389" t="s">
        <v>543</v>
      </c>
      <c r="B13560" s="389" t="s">
        <v>518</v>
      </c>
      <c r="C13560" s="389">
        <v>4.2294608245000003</v>
      </c>
      <c r="D13560" s="389" t="s">
        <v>689</v>
      </c>
      <c r="E13560" s="389" t="s">
        <v>670</v>
      </c>
      <c r="F13560" s="389" t="s">
        <v>647</v>
      </c>
      <c r="G13560" s="389" t="s">
        <v>690</v>
      </c>
    </row>
    <row r="13561" spans="1:7">
      <c r="A13561" s="389" t="s">
        <v>543</v>
      </c>
      <c r="B13561" s="389" t="s">
        <v>518</v>
      </c>
      <c r="C13561" s="389">
        <v>4.2294608245000003</v>
      </c>
      <c r="D13561" s="389" t="s">
        <v>689</v>
      </c>
      <c r="E13561" s="389" t="s">
        <v>670</v>
      </c>
      <c r="F13561" s="389" t="s">
        <v>647</v>
      </c>
      <c r="G13561" s="389" t="s">
        <v>690</v>
      </c>
    </row>
    <row r="13562" spans="1:7">
      <c r="A13562" s="389" t="s">
        <v>543</v>
      </c>
      <c r="B13562" s="389" t="s">
        <v>518</v>
      </c>
      <c r="C13562" s="389">
        <v>4.2294608245000003</v>
      </c>
      <c r="D13562" s="389" t="s">
        <v>689</v>
      </c>
      <c r="E13562" s="389" t="s">
        <v>670</v>
      </c>
      <c r="F13562" s="389" t="s">
        <v>647</v>
      </c>
      <c r="G13562" s="389" t="s">
        <v>690</v>
      </c>
    </row>
    <row r="13563" spans="1:7">
      <c r="A13563" s="389" t="s">
        <v>514</v>
      </c>
      <c r="B13563" s="389" t="s">
        <v>518</v>
      </c>
      <c r="C13563" s="389">
        <v>5.1480719811400002</v>
      </c>
      <c r="D13563" s="389" t="s">
        <v>689</v>
      </c>
      <c r="E13563" s="389" t="s">
        <v>670</v>
      </c>
      <c r="F13563" s="389" t="s">
        <v>647</v>
      </c>
      <c r="G13563" s="389" t="s">
        <v>690</v>
      </c>
    </row>
    <row r="13564" spans="1:7">
      <c r="A13564" s="389" t="s">
        <v>514</v>
      </c>
      <c r="B13564" s="389" t="s">
        <v>518</v>
      </c>
      <c r="C13564" s="389">
        <v>5.1480719811400002</v>
      </c>
      <c r="D13564" s="389" t="s">
        <v>689</v>
      </c>
      <c r="E13564" s="389" t="s">
        <v>670</v>
      </c>
      <c r="F13564" s="389" t="s">
        <v>647</v>
      </c>
      <c r="G13564" s="389" t="s">
        <v>690</v>
      </c>
    </row>
    <row r="13565" spans="1:7">
      <c r="A13565" s="389" t="s">
        <v>514</v>
      </c>
      <c r="B13565" s="389" t="s">
        <v>518</v>
      </c>
      <c r="C13565" s="389">
        <v>5.1480719811400002</v>
      </c>
      <c r="D13565" s="389" t="s">
        <v>689</v>
      </c>
      <c r="E13565" s="389" t="s">
        <v>670</v>
      </c>
      <c r="F13565" s="389" t="s">
        <v>647</v>
      </c>
      <c r="G13565" s="389" t="s">
        <v>690</v>
      </c>
    </row>
    <row r="13566" spans="1:7">
      <c r="A13566" s="389" t="s">
        <v>514</v>
      </c>
      <c r="B13566" s="389" t="s">
        <v>518</v>
      </c>
      <c r="C13566" s="389">
        <v>5.1480719811400002</v>
      </c>
      <c r="D13566" s="389" t="s">
        <v>689</v>
      </c>
      <c r="E13566" s="389" t="s">
        <v>670</v>
      </c>
      <c r="F13566" s="389" t="s">
        <v>647</v>
      </c>
      <c r="G13566" s="389" t="s">
        <v>690</v>
      </c>
    </row>
    <row r="13567" spans="1:7">
      <c r="A13567" s="389" t="s">
        <v>524</v>
      </c>
      <c r="B13567" s="389" t="s">
        <v>518</v>
      </c>
      <c r="C13567" s="389">
        <v>3.5629076320299999</v>
      </c>
      <c r="D13567" s="389" t="s">
        <v>689</v>
      </c>
      <c r="E13567" s="389" t="s">
        <v>670</v>
      </c>
      <c r="F13567" s="389" t="s">
        <v>647</v>
      </c>
      <c r="G13567" s="389" t="s">
        <v>690</v>
      </c>
    </row>
    <row r="13568" spans="1:7">
      <c r="A13568" s="389" t="s">
        <v>543</v>
      </c>
      <c r="B13568" s="389" t="s">
        <v>518</v>
      </c>
      <c r="C13568" s="389">
        <v>14.521666420000001</v>
      </c>
      <c r="D13568" s="389" t="s">
        <v>689</v>
      </c>
      <c r="E13568" s="389" t="s">
        <v>670</v>
      </c>
      <c r="F13568" s="389" t="s">
        <v>647</v>
      </c>
      <c r="G13568" s="389" t="s">
        <v>690</v>
      </c>
    </row>
    <row r="13569" spans="1:7">
      <c r="A13569" s="389" t="s">
        <v>543</v>
      </c>
      <c r="B13569" s="389" t="s">
        <v>518</v>
      </c>
      <c r="C13569" s="389">
        <v>14.521666420000001</v>
      </c>
      <c r="D13569" s="389" t="s">
        <v>689</v>
      </c>
      <c r="E13569" s="389" t="s">
        <v>670</v>
      </c>
      <c r="F13569" s="389" t="s">
        <v>647</v>
      </c>
      <c r="G13569" s="389" t="s">
        <v>690</v>
      </c>
    </row>
    <row r="13570" spans="1:7">
      <c r="A13570" s="389" t="s">
        <v>543</v>
      </c>
      <c r="B13570" s="389" t="s">
        <v>518</v>
      </c>
      <c r="C13570" s="389">
        <v>14.521666420000001</v>
      </c>
      <c r="D13570" s="389" t="s">
        <v>689</v>
      </c>
      <c r="E13570" s="389" t="s">
        <v>670</v>
      </c>
      <c r="F13570" s="389" t="s">
        <v>647</v>
      </c>
      <c r="G13570" s="389" t="s">
        <v>690</v>
      </c>
    </row>
    <row r="13571" spans="1:7">
      <c r="A13571" s="389" t="s">
        <v>581</v>
      </c>
      <c r="B13571" s="389" t="s">
        <v>518</v>
      </c>
      <c r="C13571" s="389">
        <v>2.5292893640499998</v>
      </c>
      <c r="D13571" s="389" t="s">
        <v>689</v>
      </c>
      <c r="E13571" s="389" t="s">
        <v>670</v>
      </c>
      <c r="F13571" s="389" t="s">
        <v>647</v>
      </c>
      <c r="G13571" s="389" t="s">
        <v>690</v>
      </c>
    </row>
    <row r="13572" spans="1:7">
      <c r="A13572" s="389" t="s">
        <v>571</v>
      </c>
      <c r="B13572" s="389" t="s">
        <v>518</v>
      </c>
      <c r="C13572" s="389">
        <v>3.0626902331700001</v>
      </c>
      <c r="D13572" s="389" t="s">
        <v>689</v>
      </c>
      <c r="E13572" s="389" t="s">
        <v>670</v>
      </c>
      <c r="F13572" s="389" t="s">
        <v>647</v>
      </c>
      <c r="G13572" s="389" t="s">
        <v>690</v>
      </c>
    </row>
    <row r="13573" spans="1:7">
      <c r="A13573" s="389" t="s">
        <v>571</v>
      </c>
      <c r="B13573" s="389" t="s">
        <v>518</v>
      </c>
      <c r="C13573" s="389">
        <v>3.0626902331700001</v>
      </c>
      <c r="D13573" s="389" t="s">
        <v>689</v>
      </c>
      <c r="E13573" s="389" t="s">
        <v>670</v>
      </c>
      <c r="F13573" s="389" t="s">
        <v>647</v>
      </c>
      <c r="G13573" s="389" t="s">
        <v>690</v>
      </c>
    </row>
    <row r="13574" spans="1:7">
      <c r="A13574" s="389" t="s">
        <v>554</v>
      </c>
      <c r="B13574" s="389" t="s">
        <v>518</v>
      </c>
      <c r="C13574" s="389">
        <v>2.0218682768999998</v>
      </c>
      <c r="D13574" s="389" t="s">
        <v>689</v>
      </c>
      <c r="E13574" s="389" t="s">
        <v>670</v>
      </c>
      <c r="F13574" s="389" t="s">
        <v>647</v>
      </c>
      <c r="G13574" s="389" t="s">
        <v>690</v>
      </c>
    </row>
    <row r="13575" spans="1:7">
      <c r="A13575" s="389" t="s">
        <v>581</v>
      </c>
      <c r="B13575" s="389" t="s">
        <v>518</v>
      </c>
      <c r="C13575" s="389">
        <v>0.57716664620400004</v>
      </c>
      <c r="D13575" s="389" t="s">
        <v>689</v>
      </c>
      <c r="E13575" s="389" t="s">
        <v>670</v>
      </c>
      <c r="F13575" s="389" t="s">
        <v>647</v>
      </c>
      <c r="G13575" s="389" t="s">
        <v>690</v>
      </c>
    </row>
    <row r="13576" spans="1:7">
      <c r="A13576" s="389" t="s">
        <v>577</v>
      </c>
      <c r="B13576" s="389" t="s">
        <v>518</v>
      </c>
      <c r="C13576" s="389">
        <v>1.1871911808</v>
      </c>
      <c r="D13576" s="389" t="s">
        <v>689</v>
      </c>
      <c r="E13576" s="389" t="s">
        <v>670</v>
      </c>
      <c r="F13576" s="389" t="s">
        <v>647</v>
      </c>
      <c r="G13576" s="389" t="s">
        <v>690</v>
      </c>
    </row>
    <row r="13577" spans="1:7">
      <c r="A13577" s="389" t="s">
        <v>514</v>
      </c>
      <c r="B13577" s="389" t="s">
        <v>518</v>
      </c>
      <c r="C13577" s="389">
        <v>0.54872176281100005</v>
      </c>
      <c r="D13577" s="389" t="s">
        <v>689</v>
      </c>
      <c r="E13577" s="389" t="s">
        <v>670</v>
      </c>
      <c r="F13577" s="389" t="s">
        <v>647</v>
      </c>
      <c r="G13577" s="389" t="s">
        <v>690</v>
      </c>
    </row>
    <row r="13578" spans="1:7">
      <c r="A13578" s="389" t="s">
        <v>581</v>
      </c>
      <c r="B13578" s="389" t="s">
        <v>518</v>
      </c>
      <c r="C13578" s="389">
        <v>6.4033333912600003</v>
      </c>
      <c r="D13578" s="389" t="s">
        <v>689</v>
      </c>
      <c r="E13578" s="389" t="s">
        <v>670</v>
      </c>
      <c r="F13578" s="389" t="s">
        <v>647</v>
      </c>
      <c r="G13578" s="389" t="s">
        <v>690</v>
      </c>
    </row>
    <row r="13579" spans="1:7">
      <c r="A13579" s="389" t="s">
        <v>581</v>
      </c>
      <c r="B13579" s="389" t="s">
        <v>518</v>
      </c>
      <c r="C13579" s="389">
        <v>6.4033333912600003</v>
      </c>
      <c r="D13579" s="389" t="s">
        <v>689</v>
      </c>
      <c r="E13579" s="389" t="s">
        <v>670</v>
      </c>
      <c r="F13579" s="389" t="s">
        <v>647</v>
      </c>
      <c r="G13579" s="389" t="s">
        <v>690</v>
      </c>
    </row>
    <row r="13580" spans="1:7">
      <c r="A13580" s="389" t="s">
        <v>577</v>
      </c>
      <c r="B13580" s="389" t="s">
        <v>518</v>
      </c>
      <c r="C13580" s="389">
        <v>9.1020459972700003</v>
      </c>
      <c r="D13580" s="389" t="s">
        <v>689</v>
      </c>
      <c r="E13580" s="389" t="s">
        <v>670</v>
      </c>
      <c r="F13580" s="389" t="s">
        <v>647</v>
      </c>
      <c r="G13580" s="389" t="s">
        <v>690</v>
      </c>
    </row>
    <row r="13581" spans="1:7">
      <c r="A13581" s="389" t="s">
        <v>577</v>
      </c>
      <c r="B13581" s="389" t="s">
        <v>518</v>
      </c>
      <c r="C13581" s="389">
        <v>9.1020459972700003</v>
      </c>
      <c r="D13581" s="389" t="s">
        <v>689</v>
      </c>
      <c r="E13581" s="389" t="s">
        <v>670</v>
      </c>
      <c r="F13581" s="389" t="s">
        <v>647</v>
      </c>
      <c r="G13581" s="389" t="s">
        <v>690</v>
      </c>
    </row>
    <row r="13582" spans="1:7">
      <c r="A13582" s="389" t="s">
        <v>560</v>
      </c>
      <c r="B13582" s="389" t="s">
        <v>518</v>
      </c>
      <c r="C13582" s="389">
        <v>8.1833477123599998</v>
      </c>
      <c r="D13582" s="389" t="s">
        <v>689</v>
      </c>
      <c r="E13582" s="389" t="s">
        <v>670</v>
      </c>
      <c r="F13582" s="389" t="s">
        <v>647</v>
      </c>
      <c r="G13582" s="389" t="s">
        <v>690</v>
      </c>
    </row>
    <row r="13583" spans="1:7">
      <c r="A13583" s="389" t="s">
        <v>577</v>
      </c>
      <c r="B13583" s="389" t="s">
        <v>518</v>
      </c>
      <c r="C13583" s="389">
        <v>8.1833477123599998</v>
      </c>
      <c r="D13583" s="389" t="s">
        <v>689</v>
      </c>
      <c r="E13583" s="389" t="s">
        <v>670</v>
      </c>
      <c r="F13583" s="389" t="s">
        <v>647</v>
      </c>
      <c r="G13583" s="389" t="s">
        <v>690</v>
      </c>
    </row>
    <row r="13584" spans="1:7">
      <c r="A13584" s="389" t="s">
        <v>577</v>
      </c>
      <c r="B13584" s="389" t="s">
        <v>518</v>
      </c>
      <c r="C13584" s="389">
        <v>8.1833477123599998</v>
      </c>
      <c r="D13584" s="389" t="s">
        <v>689</v>
      </c>
      <c r="E13584" s="389" t="s">
        <v>670</v>
      </c>
      <c r="F13584" s="389" t="s">
        <v>647</v>
      </c>
      <c r="G13584" s="389" t="s">
        <v>690</v>
      </c>
    </row>
    <row r="13585" spans="1:7">
      <c r="A13585" s="389" t="s">
        <v>577</v>
      </c>
      <c r="B13585" s="389" t="s">
        <v>518</v>
      </c>
      <c r="C13585" s="389">
        <v>8.1833477123599998</v>
      </c>
      <c r="D13585" s="389" t="s">
        <v>689</v>
      </c>
      <c r="E13585" s="389" t="s">
        <v>670</v>
      </c>
      <c r="F13585" s="389" t="s">
        <v>647</v>
      </c>
      <c r="G13585" s="389" t="s">
        <v>690</v>
      </c>
    </row>
    <row r="13586" spans="1:7">
      <c r="A13586" s="389" t="s">
        <v>559</v>
      </c>
      <c r="B13586" s="389" t="s">
        <v>518</v>
      </c>
      <c r="C13586" s="389">
        <v>47.8871692297</v>
      </c>
      <c r="D13586" s="389" t="s">
        <v>689</v>
      </c>
      <c r="E13586" s="389" t="s">
        <v>670</v>
      </c>
      <c r="F13586" s="389" t="s">
        <v>647</v>
      </c>
      <c r="G13586" s="389" t="s">
        <v>690</v>
      </c>
    </row>
    <row r="13587" spans="1:7">
      <c r="A13587" s="389" t="s">
        <v>574</v>
      </c>
      <c r="B13587" s="389" t="s">
        <v>518</v>
      </c>
      <c r="C13587" s="389">
        <v>47.8871692297</v>
      </c>
      <c r="D13587" s="389" t="s">
        <v>689</v>
      </c>
      <c r="E13587" s="389" t="s">
        <v>670</v>
      </c>
      <c r="F13587" s="389" t="s">
        <v>647</v>
      </c>
      <c r="G13587" s="389" t="s">
        <v>690</v>
      </c>
    </row>
    <row r="13588" spans="1:7">
      <c r="A13588" s="389" t="s">
        <v>574</v>
      </c>
      <c r="B13588" s="389" t="s">
        <v>518</v>
      </c>
      <c r="C13588" s="389">
        <v>47.8871692297</v>
      </c>
      <c r="D13588" s="389" t="s">
        <v>689</v>
      </c>
      <c r="E13588" s="389" t="s">
        <v>670</v>
      </c>
      <c r="F13588" s="389" t="s">
        <v>647</v>
      </c>
      <c r="G13588" s="389" t="s">
        <v>690</v>
      </c>
    </row>
    <row r="13589" spans="1:7">
      <c r="A13589" s="389" t="s">
        <v>574</v>
      </c>
      <c r="B13589" s="389" t="s">
        <v>518</v>
      </c>
      <c r="C13589" s="389">
        <v>47.8871692297</v>
      </c>
      <c r="D13589" s="389" t="s">
        <v>689</v>
      </c>
      <c r="E13589" s="389" t="s">
        <v>670</v>
      </c>
      <c r="F13589" s="389" t="s">
        <v>647</v>
      </c>
      <c r="G13589" s="389" t="s">
        <v>690</v>
      </c>
    </row>
    <row r="13590" spans="1:7">
      <c r="A13590" s="389" t="s">
        <v>578</v>
      </c>
      <c r="B13590" s="389" t="s">
        <v>518</v>
      </c>
      <c r="C13590" s="389">
        <v>0.78441424149399996</v>
      </c>
      <c r="D13590" s="389" t="s">
        <v>689</v>
      </c>
      <c r="E13590" s="389" t="s">
        <v>670</v>
      </c>
      <c r="F13590" s="389" t="s">
        <v>647</v>
      </c>
      <c r="G13590" s="389" t="s">
        <v>690</v>
      </c>
    </row>
    <row r="13591" spans="1:7">
      <c r="A13591" s="389" t="s">
        <v>581</v>
      </c>
      <c r="B13591" s="389" t="s">
        <v>518</v>
      </c>
      <c r="C13591" s="389">
        <v>3.5447261705600002</v>
      </c>
      <c r="D13591" s="389" t="s">
        <v>689</v>
      </c>
      <c r="E13591" s="389" t="s">
        <v>670</v>
      </c>
      <c r="F13591" s="389" t="s">
        <v>647</v>
      </c>
      <c r="G13591" s="389" t="s">
        <v>690</v>
      </c>
    </row>
    <row r="13592" spans="1:7">
      <c r="A13592" s="389" t="s">
        <v>526</v>
      </c>
      <c r="B13592" s="389" t="s">
        <v>518</v>
      </c>
      <c r="C13592" s="389">
        <v>14.3941698414</v>
      </c>
      <c r="D13592" s="389" t="s">
        <v>689</v>
      </c>
      <c r="E13592" s="389" t="s">
        <v>670</v>
      </c>
      <c r="F13592" s="389" t="s">
        <v>647</v>
      </c>
      <c r="G13592" s="389" t="s">
        <v>690</v>
      </c>
    </row>
    <row r="13593" spans="1:7">
      <c r="A13593" s="389" t="s">
        <v>526</v>
      </c>
      <c r="B13593" s="389" t="s">
        <v>518</v>
      </c>
      <c r="C13593" s="389">
        <v>14.3941698414</v>
      </c>
      <c r="D13593" s="389" t="s">
        <v>689</v>
      </c>
      <c r="E13593" s="389" t="s">
        <v>670</v>
      </c>
      <c r="F13593" s="389" t="s">
        <v>647</v>
      </c>
      <c r="G13593" s="389" t="s">
        <v>690</v>
      </c>
    </row>
    <row r="13594" spans="1:7">
      <c r="A13594" s="389" t="s">
        <v>535</v>
      </c>
      <c r="B13594" s="389" t="s">
        <v>518</v>
      </c>
      <c r="C13594" s="389">
        <v>0.43223988749999998</v>
      </c>
      <c r="D13594" s="389" t="s">
        <v>689</v>
      </c>
      <c r="E13594" s="389" t="s">
        <v>670</v>
      </c>
      <c r="F13594" s="389" t="s">
        <v>647</v>
      </c>
      <c r="G13594" s="389" t="s">
        <v>690</v>
      </c>
    </row>
    <row r="13595" spans="1:7">
      <c r="A13595" s="389" t="s">
        <v>531</v>
      </c>
      <c r="B13595" s="389" t="s">
        <v>518</v>
      </c>
      <c r="C13595" s="389">
        <v>1.7042406828400001</v>
      </c>
      <c r="D13595" s="389" t="s">
        <v>689</v>
      </c>
      <c r="E13595" s="389" t="s">
        <v>670</v>
      </c>
      <c r="F13595" s="389" t="s">
        <v>647</v>
      </c>
      <c r="G13595" s="389" t="s">
        <v>690</v>
      </c>
    </row>
    <row r="13596" spans="1:7">
      <c r="A13596" s="389" t="s">
        <v>560</v>
      </c>
      <c r="B13596" s="389" t="s">
        <v>518</v>
      </c>
      <c r="C13596" s="389">
        <v>1.7042406828400001</v>
      </c>
      <c r="D13596" s="389" t="s">
        <v>689</v>
      </c>
      <c r="E13596" s="389" t="s">
        <v>670</v>
      </c>
      <c r="F13596" s="389" t="s">
        <v>647</v>
      </c>
      <c r="G13596" s="389" t="s">
        <v>690</v>
      </c>
    </row>
    <row r="13597" spans="1:7">
      <c r="A13597" s="389" t="s">
        <v>576</v>
      </c>
      <c r="B13597" s="389" t="s">
        <v>518</v>
      </c>
      <c r="C13597" s="389">
        <v>0.98154762919600003</v>
      </c>
      <c r="D13597" s="389" t="s">
        <v>689</v>
      </c>
      <c r="E13597" s="389" t="s">
        <v>670</v>
      </c>
      <c r="F13597" s="389" t="s">
        <v>647</v>
      </c>
      <c r="G13597" s="389" t="s">
        <v>690</v>
      </c>
    </row>
    <row r="13598" spans="1:7">
      <c r="A13598" s="389" t="s">
        <v>576</v>
      </c>
      <c r="B13598" s="389" t="s">
        <v>518</v>
      </c>
      <c r="C13598" s="389">
        <v>0.98154762919600003</v>
      </c>
      <c r="D13598" s="389" t="s">
        <v>689</v>
      </c>
      <c r="E13598" s="389" t="s">
        <v>670</v>
      </c>
      <c r="F13598" s="389" t="s">
        <v>647</v>
      </c>
      <c r="G13598" s="389" t="s">
        <v>690</v>
      </c>
    </row>
    <row r="13599" spans="1:7">
      <c r="A13599" s="389" t="s">
        <v>578</v>
      </c>
      <c r="B13599" s="389" t="s">
        <v>518</v>
      </c>
      <c r="C13599" s="389">
        <v>0.98154762919600003</v>
      </c>
      <c r="D13599" s="389" t="s">
        <v>689</v>
      </c>
      <c r="E13599" s="389" t="s">
        <v>670</v>
      </c>
      <c r="F13599" s="389" t="s">
        <v>647</v>
      </c>
      <c r="G13599" s="389" t="s">
        <v>690</v>
      </c>
    </row>
    <row r="13600" spans="1:7">
      <c r="A13600" s="389" t="s">
        <v>578</v>
      </c>
      <c r="B13600" s="389" t="s">
        <v>518</v>
      </c>
      <c r="C13600" s="389">
        <v>0.98154762919600003</v>
      </c>
      <c r="D13600" s="389" t="s">
        <v>689</v>
      </c>
      <c r="E13600" s="389" t="s">
        <v>670</v>
      </c>
      <c r="F13600" s="389" t="s">
        <v>647</v>
      </c>
      <c r="G13600" s="389" t="s">
        <v>690</v>
      </c>
    </row>
    <row r="13601" spans="1:7">
      <c r="A13601" s="389" t="s">
        <v>535</v>
      </c>
      <c r="B13601" s="389" t="s">
        <v>518</v>
      </c>
      <c r="C13601" s="389">
        <v>3.0069915675400001</v>
      </c>
      <c r="D13601" s="389" t="s">
        <v>689</v>
      </c>
      <c r="E13601" s="389" t="s">
        <v>670</v>
      </c>
      <c r="F13601" s="389" t="s">
        <v>647</v>
      </c>
      <c r="G13601" s="389" t="s">
        <v>690</v>
      </c>
    </row>
    <row r="13602" spans="1:7">
      <c r="A13602" s="389" t="s">
        <v>544</v>
      </c>
      <c r="B13602" s="389" t="s">
        <v>518</v>
      </c>
      <c r="C13602" s="389">
        <v>2.8426519540399999</v>
      </c>
      <c r="D13602" s="389" t="s">
        <v>689</v>
      </c>
      <c r="E13602" s="389" t="s">
        <v>670</v>
      </c>
      <c r="F13602" s="389" t="s">
        <v>647</v>
      </c>
      <c r="G13602" s="389" t="s">
        <v>690</v>
      </c>
    </row>
    <row r="13603" spans="1:7">
      <c r="A13603" s="389" t="s">
        <v>577</v>
      </c>
      <c r="B13603" s="389" t="s">
        <v>518</v>
      </c>
      <c r="C13603" s="389">
        <v>2.8426519540399999</v>
      </c>
      <c r="D13603" s="389" t="s">
        <v>689</v>
      </c>
      <c r="E13603" s="389" t="s">
        <v>670</v>
      </c>
      <c r="F13603" s="389" t="s">
        <v>647</v>
      </c>
      <c r="G13603" s="389" t="s">
        <v>690</v>
      </c>
    </row>
    <row r="13604" spans="1:7">
      <c r="A13604" s="389" t="s">
        <v>577</v>
      </c>
      <c r="B13604" s="389" t="s">
        <v>518</v>
      </c>
      <c r="C13604" s="389">
        <v>2.8426519540399999</v>
      </c>
      <c r="D13604" s="389" t="s">
        <v>689</v>
      </c>
      <c r="E13604" s="389" t="s">
        <v>670</v>
      </c>
      <c r="F13604" s="389" t="s">
        <v>647</v>
      </c>
      <c r="G13604" s="389" t="s">
        <v>690</v>
      </c>
    </row>
    <row r="13605" spans="1:7">
      <c r="A13605" s="389" t="s">
        <v>581</v>
      </c>
      <c r="B13605" s="389" t="s">
        <v>518</v>
      </c>
      <c r="C13605" s="389">
        <v>0.89307316972299999</v>
      </c>
      <c r="D13605" s="389" t="s">
        <v>689</v>
      </c>
      <c r="E13605" s="389" t="s">
        <v>670</v>
      </c>
      <c r="F13605" s="389" t="s">
        <v>647</v>
      </c>
      <c r="G13605" s="389" t="s">
        <v>690</v>
      </c>
    </row>
    <row r="13606" spans="1:7">
      <c r="A13606" s="389" t="s">
        <v>549</v>
      </c>
      <c r="B13606" s="389" t="s">
        <v>518</v>
      </c>
      <c r="C13606" s="389">
        <v>3.1729008208999998</v>
      </c>
      <c r="D13606" s="389" t="s">
        <v>689</v>
      </c>
      <c r="E13606" s="389" t="s">
        <v>670</v>
      </c>
      <c r="F13606" s="389" t="s">
        <v>647</v>
      </c>
      <c r="G13606" s="389" t="s">
        <v>690</v>
      </c>
    </row>
    <row r="13607" spans="1:7">
      <c r="A13607" s="389" t="s">
        <v>549</v>
      </c>
      <c r="B13607" s="389" t="s">
        <v>518</v>
      </c>
      <c r="C13607" s="389">
        <v>3.1729008208999998</v>
      </c>
      <c r="D13607" s="389" t="s">
        <v>689</v>
      </c>
      <c r="E13607" s="389" t="s">
        <v>670</v>
      </c>
      <c r="F13607" s="389" t="s">
        <v>647</v>
      </c>
      <c r="G13607" s="389" t="s">
        <v>690</v>
      </c>
    </row>
    <row r="13608" spans="1:7">
      <c r="A13608" s="389" t="s">
        <v>549</v>
      </c>
      <c r="B13608" s="389" t="s">
        <v>518</v>
      </c>
      <c r="C13608" s="389">
        <v>3.1729008208999998</v>
      </c>
      <c r="D13608" s="389" t="s">
        <v>689</v>
      </c>
      <c r="E13608" s="389" t="s">
        <v>670</v>
      </c>
      <c r="F13608" s="389" t="s">
        <v>647</v>
      </c>
      <c r="G13608" s="389" t="s">
        <v>690</v>
      </c>
    </row>
    <row r="13609" spans="1:7">
      <c r="A13609" s="389" t="s">
        <v>525</v>
      </c>
      <c r="B13609" s="389" t="s">
        <v>518</v>
      </c>
      <c r="C13609" s="389">
        <v>2.78119621449</v>
      </c>
      <c r="D13609" s="389" t="s">
        <v>689</v>
      </c>
      <c r="E13609" s="389" t="s">
        <v>670</v>
      </c>
      <c r="F13609" s="389" t="s">
        <v>647</v>
      </c>
      <c r="G13609" s="389" t="s">
        <v>690</v>
      </c>
    </row>
    <row r="13610" spans="1:7">
      <c r="A13610" s="389" t="s">
        <v>525</v>
      </c>
      <c r="B13610" s="389" t="s">
        <v>518</v>
      </c>
      <c r="C13610" s="389">
        <v>2.78119621449</v>
      </c>
      <c r="D13610" s="389" t="s">
        <v>689</v>
      </c>
      <c r="E13610" s="389" t="s">
        <v>670</v>
      </c>
      <c r="F13610" s="389" t="s">
        <v>647</v>
      </c>
      <c r="G13610" s="389" t="s">
        <v>690</v>
      </c>
    </row>
    <row r="13611" spans="1:7">
      <c r="A13611" s="389" t="s">
        <v>568</v>
      </c>
      <c r="B13611" s="389" t="s">
        <v>518</v>
      </c>
      <c r="C13611" s="389">
        <v>2.78119621449</v>
      </c>
      <c r="D13611" s="389" t="s">
        <v>689</v>
      </c>
      <c r="E13611" s="389" t="s">
        <v>670</v>
      </c>
      <c r="F13611" s="389" t="s">
        <v>647</v>
      </c>
      <c r="G13611" s="389" t="s">
        <v>690</v>
      </c>
    </row>
    <row r="13612" spans="1:7">
      <c r="A13612" s="389" t="s">
        <v>568</v>
      </c>
      <c r="B13612" s="389" t="s">
        <v>518</v>
      </c>
      <c r="C13612" s="389">
        <v>2.78119621449</v>
      </c>
      <c r="D13612" s="389" t="s">
        <v>689</v>
      </c>
      <c r="E13612" s="389" t="s">
        <v>670</v>
      </c>
      <c r="F13612" s="389" t="s">
        <v>647</v>
      </c>
      <c r="G13612" s="389" t="s">
        <v>690</v>
      </c>
    </row>
    <row r="13613" spans="1:7">
      <c r="A13613" s="389" t="s">
        <v>552</v>
      </c>
      <c r="B13613" s="389" t="s">
        <v>518</v>
      </c>
      <c r="C13613" s="389">
        <v>2.5626095432799998</v>
      </c>
      <c r="D13613" s="389" t="s">
        <v>689</v>
      </c>
      <c r="E13613" s="389" t="s">
        <v>670</v>
      </c>
      <c r="F13613" s="389" t="s">
        <v>647</v>
      </c>
      <c r="G13613" s="389" t="s">
        <v>690</v>
      </c>
    </row>
    <row r="13614" spans="1:7">
      <c r="A13614" s="389" t="s">
        <v>525</v>
      </c>
      <c r="B13614" s="389" t="s">
        <v>518</v>
      </c>
      <c r="C13614" s="389">
        <v>2.5851119999600001</v>
      </c>
      <c r="D13614" s="389" t="s">
        <v>689</v>
      </c>
      <c r="E13614" s="389" t="s">
        <v>670</v>
      </c>
      <c r="F13614" s="389" t="s">
        <v>647</v>
      </c>
      <c r="G13614" s="389" t="s">
        <v>690</v>
      </c>
    </row>
    <row r="13615" spans="1:7">
      <c r="A13615" s="389" t="s">
        <v>568</v>
      </c>
      <c r="B13615" s="389" t="s">
        <v>518</v>
      </c>
      <c r="C13615" s="389">
        <v>2.5851119999600001</v>
      </c>
      <c r="D13615" s="389" t="s">
        <v>689</v>
      </c>
      <c r="E13615" s="389" t="s">
        <v>670</v>
      </c>
      <c r="F13615" s="389" t="s">
        <v>647</v>
      </c>
      <c r="G13615" s="389" t="s">
        <v>690</v>
      </c>
    </row>
    <row r="13616" spans="1:7">
      <c r="A13616" s="389" t="s">
        <v>528</v>
      </c>
      <c r="B13616" s="389" t="s">
        <v>518</v>
      </c>
      <c r="C13616" s="389">
        <v>145.409248316999</v>
      </c>
      <c r="D13616" s="389" t="s">
        <v>689</v>
      </c>
      <c r="E13616" s="389" t="s">
        <v>670</v>
      </c>
      <c r="F13616" s="389" t="s">
        <v>647</v>
      </c>
      <c r="G13616" s="389" t="s">
        <v>690</v>
      </c>
    </row>
    <row r="13617" spans="1:7">
      <c r="A13617" s="389" t="s">
        <v>528</v>
      </c>
      <c r="B13617" s="389" t="s">
        <v>518</v>
      </c>
      <c r="C13617" s="389">
        <v>145.409248316999</v>
      </c>
      <c r="D13617" s="389" t="s">
        <v>689</v>
      </c>
      <c r="E13617" s="389" t="s">
        <v>670</v>
      </c>
      <c r="F13617" s="389" t="s">
        <v>647</v>
      </c>
      <c r="G13617" s="389" t="s">
        <v>690</v>
      </c>
    </row>
    <row r="13618" spans="1:7">
      <c r="A13618" s="389" t="s">
        <v>559</v>
      </c>
      <c r="B13618" s="389" t="s">
        <v>518</v>
      </c>
      <c r="C13618" s="389">
        <v>145.409248316999</v>
      </c>
      <c r="D13618" s="389" t="s">
        <v>689</v>
      </c>
      <c r="E13618" s="389" t="s">
        <v>670</v>
      </c>
      <c r="F13618" s="389" t="s">
        <v>647</v>
      </c>
      <c r="G13618" s="389" t="s">
        <v>690</v>
      </c>
    </row>
    <row r="13619" spans="1:7">
      <c r="A13619" s="389" t="s">
        <v>577</v>
      </c>
      <c r="B13619" s="389" t="s">
        <v>518</v>
      </c>
      <c r="C13619" s="389">
        <v>2.4593209742500002</v>
      </c>
      <c r="D13619" s="389" t="s">
        <v>689</v>
      </c>
      <c r="E13619" s="389" t="s">
        <v>670</v>
      </c>
      <c r="F13619" s="389" t="s">
        <v>647</v>
      </c>
      <c r="G13619" s="389" t="s">
        <v>690</v>
      </c>
    </row>
    <row r="13620" spans="1:7">
      <c r="A13620" s="389" t="s">
        <v>581</v>
      </c>
      <c r="B13620" s="389" t="s">
        <v>518</v>
      </c>
      <c r="C13620" s="389">
        <v>1.9923088734600001</v>
      </c>
      <c r="D13620" s="389" t="s">
        <v>689</v>
      </c>
      <c r="E13620" s="389" t="s">
        <v>670</v>
      </c>
      <c r="F13620" s="389" t="s">
        <v>647</v>
      </c>
      <c r="G13620" s="389" t="s">
        <v>690</v>
      </c>
    </row>
    <row r="13621" spans="1:7">
      <c r="A13621" s="389" t="s">
        <v>581</v>
      </c>
      <c r="B13621" s="389" t="s">
        <v>518</v>
      </c>
      <c r="C13621" s="389">
        <v>1.9923088734600001</v>
      </c>
      <c r="D13621" s="389" t="s">
        <v>689</v>
      </c>
      <c r="E13621" s="389" t="s">
        <v>670</v>
      </c>
      <c r="F13621" s="389" t="s">
        <v>647</v>
      </c>
      <c r="G13621" s="389" t="s">
        <v>690</v>
      </c>
    </row>
    <row r="13622" spans="1:7">
      <c r="A13622" s="389" t="s">
        <v>581</v>
      </c>
      <c r="B13622" s="389" t="s">
        <v>518</v>
      </c>
      <c r="C13622" s="389">
        <v>2.7525358454100002</v>
      </c>
      <c r="D13622" s="389" t="s">
        <v>689</v>
      </c>
      <c r="E13622" s="389" t="s">
        <v>670</v>
      </c>
      <c r="F13622" s="389" t="s">
        <v>647</v>
      </c>
      <c r="G13622" s="389" t="s">
        <v>690</v>
      </c>
    </row>
    <row r="13623" spans="1:7">
      <c r="A13623" s="389" t="s">
        <v>524</v>
      </c>
      <c r="B13623" s="389" t="s">
        <v>518</v>
      </c>
      <c r="C13623" s="389">
        <v>1.7339931693499999</v>
      </c>
      <c r="D13623" s="389" t="s">
        <v>689</v>
      </c>
      <c r="E13623" s="389" t="s">
        <v>670</v>
      </c>
      <c r="F13623" s="389" t="s">
        <v>647</v>
      </c>
      <c r="G13623" s="389" t="s">
        <v>690</v>
      </c>
    </row>
    <row r="13624" spans="1:7">
      <c r="A13624" s="389" t="s">
        <v>581</v>
      </c>
      <c r="B13624" s="389" t="s">
        <v>518</v>
      </c>
      <c r="C13624" s="389">
        <v>4.2600587823099998</v>
      </c>
      <c r="D13624" s="389" t="s">
        <v>689</v>
      </c>
      <c r="E13624" s="389" t="s">
        <v>670</v>
      </c>
      <c r="F13624" s="389" t="s">
        <v>647</v>
      </c>
      <c r="G13624" s="389" t="s">
        <v>690</v>
      </c>
    </row>
    <row r="13625" spans="1:7">
      <c r="A13625" s="389" t="s">
        <v>581</v>
      </c>
      <c r="B13625" s="389" t="s">
        <v>518</v>
      </c>
      <c r="C13625" s="389">
        <v>4.2600587823099998</v>
      </c>
      <c r="D13625" s="389" t="s">
        <v>689</v>
      </c>
      <c r="E13625" s="389" t="s">
        <v>670</v>
      </c>
      <c r="F13625" s="389" t="s">
        <v>647</v>
      </c>
      <c r="G13625" s="389" t="s">
        <v>690</v>
      </c>
    </row>
    <row r="13626" spans="1:7">
      <c r="A13626" s="389" t="s">
        <v>581</v>
      </c>
      <c r="B13626" s="389" t="s">
        <v>518</v>
      </c>
      <c r="C13626" s="389">
        <v>10.7612687202</v>
      </c>
      <c r="D13626" s="389" t="s">
        <v>689</v>
      </c>
      <c r="E13626" s="389" t="s">
        <v>670</v>
      </c>
      <c r="F13626" s="389" t="s">
        <v>647</v>
      </c>
      <c r="G13626" s="389" t="s">
        <v>690</v>
      </c>
    </row>
    <row r="13627" spans="1:7">
      <c r="A13627" s="389" t="s">
        <v>581</v>
      </c>
      <c r="B13627" s="389" t="s">
        <v>518</v>
      </c>
      <c r="C13627" s="389">
        <v>2.0600805153100001</v>
      </c>
      <c r="D13627" s="389" t="s">
        <v>689</v>
      </c>
      <c r="E13627" s="389" t="s">
        <v>670</v>
      </c>
      <c r="F13627" s="389" t="s">
        <v>647</v>
      </c>
      <c r="G13627" s="389" t="s">
        <v>690</v>
      </c>
    </row>
    <row r="13628" spans="1:7">
      <c r="A13628" s="389" t="s">
        <v>524</v>
      </c>
      <c r="B13628" s="389" t="s">
        <v>518</v>
      </c>
      <c r="C13628" s="389">
        <v>9.8827317326500008</v>
      </c>
      <c r="D13628" s="389" t="s">
        <v>689</v>
      </c>
      <c r="E13628" s="389" t="s">
        <v>670</v>
      </c>
      <c r="F13628" s="389" t="s">
        <v>647</v>
      </c>
      <c r="G13628" s="389" t="s">
        <v>690</v>
      </c>
    </row>
    <row r="13629" spans="1:7">
      <c r="A13629" s="389" t="s">
        <v>581</v>
      </c>
      <c r="B13629" s="389" t="s">
        <v>518</v>
      </c>
      <c r="C13629" s="389">
        <v>1.07157396198</v>
      </c>
      <c r="D13629" s="389" t="s">
        <v>689</v>
      </c>
      <c r="E13629" s="389" t="s">
        <v>670</v>
      </c>
      <c r="F13629" s="389" t="s">
        <v>647</v>
      </c>
      <c r="G13629" s="389" t="s">
        <v>690</v>
      </c>
    </row>
    <row r="13630" spans="1:7">
      <c r="A13630" s="389" t="s">
        <v>576</v>
      </c>
      <c r="B13630" s="389" t="s">
        <v>518</v>
      </c>
      <c r="C13630" s="389">
        <v>0.482439834224</v>
      </c>
      <c r="D13630" s="389" t="s">
        <v>689</v>
      </c>
      <c r="E13630" s="389" t="s">
        <v>670</v>
      </c>
      <c r="F13630" s="389" t="s">
        <v>647</v>
      </c>
      <c r="G13630" s="389" t="s">
        <v>690</v>
      </c>
    </row>
    <row r="13631" spans="1:7">
      <c r="A13631" s="389" t="s">
        <v>578</v>
      </c>
      <c r="B13631" s="389" t="s">
        <v>518</v>
      </c>
      <c r="C13631" s="389">
        <v>0.482439834224</v>
      </c>
      <c r="D13631" s="389" t="s">
        <v>689</v>
      </c>
      <c r="E13631" s="389" t="s">
        <v>670</v>
      </c>
      <c r="F13631" s="389" t="s">
        <v>647</v>
      </c>
      <c r="G13631" s="389" t="s">
        <v>690</v>
      </c>
    </row>
    <row r="13632" spans="1:7">
      <c r="A13632" s="389" t="s">
        <v>571</v>
      </c>
      <c r="B13632" s="389" t="s">
        <v>518</v>
      </c>
      <c r="C13632" s="389">
        <v>3.0976006521300001</v>
      </c>
      <c r="D13632" s="389" t="s">
        <v>689</v>
      </c>
      <c r="E13632" s="389" t="s">
        <v>670</v>
      </c>
      <c r="F13632" s="389" t="s">
        <v>647</v>
      </c>
      <c r="G13632" s="389" t="s">
        <v>690</v>
      </c>
    </row>
    <row r="13633" spans="1:7">
      <c r="A13633" s="389" t="s">
        <v>525</v>
      </c>
      <c r="B13633" s="389" t="s">
        <v>518</v>
      </c>
      <c r="C13633" s="389">
        <v>0.44149638611399999</v>
      </c>
      <c r="D13633" s="389" t="s">
        <v>689</v>
      </c>
      <c r="E13633" s="389" t="s">
        <v>670</v>
      </c>
      <c r="F13633" s="389" t="s">
        <v>647</v>
      </c>
      <c r="G13633" s="389" t="s">
        <v>690</v>
      </c>
    </row>
    <row r="13634" spans="1:7">
      <c r="A13634" s="389" t="s">
        <v>568</v>
      </c>
      <c r="B13634" s="389" t="s">
        <v>518</v>
      </c>
      <c r="C13634" s="389">
        <v>0.44149638611399999</v>
      </c>
      <c r="D13634" s="389" t="s">
        <v>689</v>
      </c>
      <c r="E13634" s="389" t="s">
        <v>670</v>
      </c>
      <c r="F13634" s="389" t="s">
        <v>647</v>
      </c>
      <c r="G13634" s="389" t="s">
        <v>690</v>
      </c>
    </row>
    <row r="13635" spans="1:7">
      <c r="A13635" s="389" t="s">
        <v>560</v>
      </c>
      <c r="B13635" s="389" t="s">
        <v>518</v>
      </c>
      <c r="C13635" s="389">
        <v>7.7346425344599998</v>
      </c>
      <c r="D13635" s="389" t="s">
        <v>689</v>
      </c>
      <c r="E13635" s="389" t="s">
        <v>670</v>
      </c>
      <c r="F13635" s="389" t="s">
        <v>647</v>
      </c>
      <c r="G13635" s="389" t="s">
        <v>690</v>
      </c>
    </row>
    <row r="13636" spans="1:7">
      <c r="A13636" s="389" t="s">
        <v>560</v>
      </c>
      <c r="B13636" s="389" t="s">
        <v>518</v>
      </c>
      <c r="C13636" s="389">
        <v>7.7346425344599998</v>
      </c>
      <c r="D13636" s="389" t="s">
        <v>689</v>
      </c>
      <c r="E13636" s="389" t="s">
        <v>670</v>
      </c>
      <c r="F13636" s="389" t="s">
        <v>647</v>
      </c>
      <c r="G13636" s="389" t="s">
        <v>690</v>
      </c>
    </row>
    <row r="13637" spans="1:7">
      <c r="A13637" s="389" t="s">
        <v>576</v>
      </c>
      <c r="B13637" s="389" t="s">
        <v>518</v>
      </c>
      <c r="C13637" s="389">
        <v>3.0523157562900001</v>
      </c>
      <c r="D13637" s="389" t="s">
        <v>689</v>
      </c>
      <c r="E13637" s="389" t="s">
        <v>670</v>
      </c>
      <c r="F13637" s="389" t="s">
        <v>647</v>
      </c>
      <c r="G13637" s="389" t="s">
        <v>690</v>
      </c>
    </row>
    <row r="13638" spans="1:7">
      <c r="A13638" s="389" t="s">
        <v>578</v>
      </c>
      <c r="B13638" s="389" t="s">
        <v>518</v>
      </c>
      <c r="C13638" s="389">
        <v>3.0523157562900001</v>
      </c>
      <c r="D13638" s="389" t="s">
        <v>689</v>
      </c>
      <c r="E13638" s="389" t="s">
        <v>670</v>
      </c>
      <c r="F13638" s="389" t="s">
        <v>647</v>
      </c>
      <c r="G13638" s="389" t="s">
        <v>690</v>
      </c>
    </row>
    <row r="13639" spans="1:7">
      <c r="A13639" s="389" t="s">
        <v>571</v>
      </c>
      <c r="B13639" s="389" t="s">
        <v>518</v>
      </c>
      <c r="C13639" s="389">
        <v>0.56136951624599996</v>
      </c>
      <c r="D13639" s="389" t="s">
        <v>689</v>
      </c>
      <c r="E13639" s="389" t="s">
        <v>670</v>
      </c>
      <c r="F13639" s="389" t="s">
        <v>647</v>
      </c>
      <c r="G13639" s="389" t="s">
        <v>690</v>
      </c>
    </row>
    <row r="13640" spans="1:7">
      <c r="A13640" s="389" t="s">
        <v>575</v>
      </c>
      <c r="B13640" s="389" t="s">
        <v>518</v>
      </c>
      <c r="C13640" s="389">
        <v>5.6469062755200001</v>
      </c>
      <c r="D13640" s="389" t="s">
        <v>689</v>
      </c>
      <c r="E13640" s="389" t="s">
        <v>670</v>
      </c>
      <c r="F13640" s="389" t="s">
        <v>647</v>
      </c>
      <c r="G13640" s="389" t="s">
        <v>690</v>
      </c>
    </row>
    <row r="13641" spans="1:7">
      <c r="A13641" s="389" t="s">
        <v>575</v>
      </c>
      <c r="B13641" s="389" t="s">
        <v>518</v>
      </c>
      <c r="C13641" s="389">
        <v>5.6469062755200001</v>
      </c>
      <c r="D13641" s="389" t="s">
        <v>689</v>
      </c>
      <c r="E13641" s="389" t="s">
        <v>670</v>
      </c>
      <c r="F13641" s="389" t="s">
        <v>647</v>
      </c>
      <c r="G13641" s="389" t="s">
        <v>690</v>
      </c>
    </row>
    <row r="13642" spans="1:7">
      <c r="A13642" s="389" t="s">
        <v>535</v>
      </c>
      <c r="B13642" s="389" t="s">
        <v>518</v>
      </c>
      <c r="C13642" s="389">
        <v>1.95550039215</v>
      </c>
      <c r="D13642" s="389" t="s">
        <v>689</v>
      </c>
      <c r="E13642" s="389" t="s">
        <v>670</v>
      </c>
      <c r="F13642" s="389" t="s">
        <v>647</v>
      </c>
      <c r="G13642" s="389" t="s">
        <v>690</v>
      </c>
    </row>
    <row r="13643" spans="1:7">
      <c r="A13643" s="389" t="s">
        <v>528</v>
      </c>
      <c r="B13643" s="389" t="s">
        <v>518</v>
      </c>
      <c r="C13643" s="389">
        <v>2.9358578830700002</v>
      </c>
      <c r="D13643" s="389" t="s">
        <v>689</v>
      </c>
      <c r="E13643" s="389" t="s">
        <v>670</v>
      </c>
      <c r="F13643" s="389" t="s">
        <v>647</v>
      </c>
      <c r="G13643" s="389" t="s">
        <v>690</v>
      </c>
    </row>
    <row r="13644" spans="1:7">
      <c r="A13644" s="389" t="s">
        <v>528</v>
      </c>
      <c r="B13644" s="389" t="s">
        <v>518</v>
      </c>
      <c r="C13644" s="389">
        <v>2.9358578830700002</v>
      </c>
      <c r="D13644" s="389" t="s">
        <v>689</v>
      </c>
      <c r="E13644" s="389" t="s">
        <v>670</v>
      </c>
      <c r="F13644" s="389" t="s">
        <v>647</v>
      </c>
      <c r="G13644" s="389" t="s">
        <v>690</v>
      </c>
    </row>
    <row r="13645" spans="1:7">
      <c r="A13645" s="389" t="s">
        <v>528</v>
      </c>
      <c r="B13645" s="389" t="s">
        <v>518</v>
      </c>
      <c r="C13645" s="389">
        <v>2.9358578830700002</v>
      </c>
      <c r="D13645" s="389" t="s">
        <v>689</v>
      </c>
      <c r="E13645" s="389" t="s">
        <v>670</v>
      </c>
      <c r="F13645" s="389" t="s">
        <v>647</v>
      </c>
      <c r="G13645" s="389" t="s">
        <v>690</v>
      </c>
    </row>
    <row r="13646" spans="1:7">
      <c r="A13646" s="389" t="s">
        <v>528</v>
      </c>
      <c r="B13646" s="389" t="s">
        <v>518</v>
      </c>
      <c r="C13646" s="389">
        <v>2.9358578830700002</v>
      </c>
      <c r="D13646" s="389" t="s">
        <v>689</v>
      </c>
      <c r="E13646" s="389" t="s">
        <v>670</v>
      </c>
      <c r="F13646" s="389" t="s">
        <v>647</v>
      </c>
      <c r="G13646" s="389" t="s">
        <v>690</v>
      </c>
    </row>
    <row r="13647" spans="1:7">
      <c r="A13647" s="389" t="s">
        <v>514</v>
      </c>
      <c r="B13647" s="389" t="s">
        <v>518</v>
      </c>
      <c r="C13647" s="389">
        <v>0.92975613899499998</v>
      </c>
      <c r="D13647" s="389" t="s">
        <v>689</v>
      </c>
      <c r="E13647" s="389" t="s">
        <v>670</v>
      </c>
      <c r="F13647" s="389" t="s">
        <v>647</v>
      </c>
      <c r="G13647" s="389" t="s">
        <v>690</v>
      </c>
    </row>
    <row r="13648" spans="1:7">
      <c r="A13648" s="389" t="s">
        <v>581</v>
      </c>
      <c r="B13648" s="389" t="s">
        <v>518</v>
      </c>
      <c r="C13648" s="389">
        <v>4.1231745335900003</v>
      </c>
      <c r="D13648" s="389" t="s">
        <v>689</v>
      </c>
      <c r="E13648" s="389" t="s">
        <v>670</v>
      </c>
      <c r="F13648" s="389" t="s">
        <v>647</v>
      </c>
      <c r="G13648" s="389" t="s">
        <v>690</v>
      </c>
    </row>
    <row r="13649" spans="1:7">
      <c r="A13649" s="389" t="s">
        <v>562</v>
      </c>
      <c r="B13649" s="389" t="s">
        <v>518</v>
      </c>
      <c r="C13649" s="389">
        <v>3.7793535461699999</v>
      </c>
      <c r="D13649" s="389" t="s">
        <v>689</v>
      </c>
      <c r="E13649" s="389" t="s">
        <v>670</v>
      </c>
      <c r="F13649" s="389" t="s">
        <v>647</v>
      </c>
      <c r="G13649" s="389" t="s">
        <v>690</v>
      </c>
    </row>
    <row r="13650" spans="1:7">
      <c r="A13650" s="389" t="s">
        <v>562</v>
      </c>
      <c r="B13650" s="389" t="s">
        <v>518</v>
      </c>
      <c r="C13650" s="389">
        <v>3.7793535461699999</v>
      </c>
      <c r="D13650" s="389" t="s">
        <v>689</v>
      </c>
      <c r="E13650" s="389" t="s">
        <v>670</v>
      </c>
      <c r="F13650" s="389" t="s">
        <v>647</v>
      </c>
      <c r="G13650" s="389" t="s">
        <v>690</v>
      </c>
    </row>
    <row r="13651" spans="1:7">
      <c r="A13651" s="389" t="s">
        <v>528</v>
      </c>
      <c r="B13651" s="389" t="s">
        <v>518</v>
      </c>
      <c r="C13651" s="389">
        <v>1.3342789447200001</v>
      </c>
      <c r="D13651" s="389" t="s">
        <v>689</v>
      </c>
      <c r="E13651" s="389" t="s">
        <v>670</v>
      </c>
      <c r="F13651" s="389" t="s">
        <v>647</v>
      </c>
      <c r="G13651" s="389" t="s">
        <v>690</v>
      </c>
    </row>
    <row r="13652" spans="1:7">
      <c r="A13652" s="389" t="s">
        <v>581</v>
      </c>
      <c r="B13652" s="389" t="s">
        <v>518</v>
      </c>
      <c r="C13652" s="389">
        <v>16.955877893899899</v>
      </c>
      <c r="D13652" s="389" t="s">
        <v>689</v>
      </c>
      <c r="E13652" s="389" t="s">
        <v>670</v>
      </c>
      <c r="F13652" s="389" t="s">
        <v>647</v>
      </c>
      <c r="G13652" s="389" t="s">
        <v>690</v>
      </c>
    </row>
    <row r="13653" spans="1:7">
      <c r="A13653" s="389" t="s">
        <v>559</v>
      </c>
      <c r="B13653" s="389" t="s">
        <v>518</v>
      </c>
      <c r="C13653" s="389">
        <v>9.6777978851000004</v>
      </c>
      <c r="D13653" s="389" t="s">
        <v>689</v>
      </c>
      <c r="E13653" s="389" t="s">
        <v>670</v>
      </c>
      <c r="F13653" s="389" t="s">
        <v>647</v>
      </c>
      <c r="G13653" s="389" t="s">
        <v>690</v>
      </c>
    </row>
    <row r="13654" spans="1:7">
      <c r="A13654" s="389" t="s">
        <v>559</v>
      </c>
      <c r="B13654" s="389" t="s">
        <v>518</v>
      </c>
      <c r="C13654" s="389">
        <v>9.6777978851000004</v>
      </c>
      <c r="D13654" s="389" t="s">
        <v>689</v>
      </c>
      <c r="E13654" s="389" t="s">
        <v>670</v>
      </c>
      <c r="F13654" s="389" t="s">
        <v>647</v>
      </c>
      <c r="G13654" s="389" t="s">
        <v>690</v>
      </c>
    </row>
    <row r="13655" spans="1:7">
      <c r="A13655" s="389" t="s">
        <v>581</v>
      </c>
      <c r="B13655" s="389" t="s">
        <v>518</v>
      </c>
      <c r="C13655" s="389">
        <v>9.6777978851000004</v>
      </c>
      <c r="D13655" s="389" t="s">
        <v>689</v>
      </c>
      <c r="E13655" s="389" t="s">
        <v>670</v>
      </c>
      <c r="F13655" s="389" t="s">
        <v>647</v>
      </c>
      <c r="G13655" s="389" t="s">
        <v>690</v>
      </c>
    </row>
    <row r="13656" spans="1:7">
      <c r="A13656" s="389" t="s">
        <v>581</v>
      </c>
      <c r="B13656" s="389" t="s">
        <v>518</v>
      </c>
      <c r="C13656" s="389">
        <v>9.6777978851000004</v>
      </c>
      <c r="D13656" s="389" t="s">
        <v>689</v>
      </c>
      <c r="E13656" s="389" t="s">
        <v>670</v>
      </c>
      <c r="F13656" s="389" t="s">
        <v>647</v>
      </c>
      <c r="G13656" s="389" t="s">
        <v>690</v>
      </c>
    </row>
    <row r="13657" spans="1:7">
      <c r="A13657" s="389" t="s">
        <v>581</v>
      </c>
      <c r="B13657" s="389" t="s">
        <v>518</v>
      </c>
      <c r="C13657" s="389">
        <v>9.6777978851000004</v>
      </c>
      <c r="D13657" s="389" t="s">
        <v>689</v>
      </c>
      <c r="E13657" s="389" t="s">
        <v>670</v>
      </c>
      <c r="F13657" s="389" t="s">
        <v>647</v>
      </c>
      <c r="G13657" s="389" t="s">
        <v>690</v>
      </c>
    </row>
    <row r="13658" spans="1:7">
      <c r="A13658" s="389" t="s">
        <v>574</v>
      </c>
      <c r="B13658" s="389" t="s">
        <v>518</v>
      </c>
      <c r="C13658" s="389">
        <v>9.6777978851000004</v>
      </c>
      <c r="D13658" s="389" t="s">
        <v>689</v>
      </c>
      <c r="E13658" s="389" t="s">
        <v>670</v>
      </c>
      <c r="F13658" s="389" t="s">
        <v>647</v>
      </c>
      <c r="G13658" s="389" t="s">
        <v>690</v>
      </c>
    </row>
    <row r="13659" spans="1:7">
      <c r="A13659" s="389" t="s">
        <v>574</v>
      </c>
      <c r="B13659" s="389" t="s">
        <v>518</v>
      </c>
      <c r="C13659" s="389">
        <v>9.6777978851000004</v>
      </c>
      <c r="D13659" s="389" t="s">
        <v>689</v>
      </c>
      <c r="E13659" s="389" t="s">
        <v>670</v>
      </c>
      <c r="F13659" s="389" t="s">
        <v>647</v>
      </c>
      <c r="G13659" s="389" t="s">
        <v>690</v>
      </c>
    </row>
    <row r="13660" spans="1:7">
      <c r="A13660" s="389" t="s">
        <v>514</v>
      </c>
      <c r="B13660" s="389" t="s">
        <v>518</v>
      </c>
      <c r="C13660" s="389">
        <v>16.588370285500002</v>
      </c>
      <c r="D13660" s="389" t="s">
        <v>689</v>
      </c>
      <c r="E13660" s="389" t="s">
        <v>670</v>
      </c>
      <c r="F13660" s="389" t="s">
        <v>647</v>
      </c>
      <c r="G13660" s="389" t="s">
        <v>690</v>
      </c>
    </row>
    <row r="13661" spans="1:7">
      <c r="A13661" s="389" t="s">
        <v>514</v>
      </c>
      <c r="B13661" s="389" t="s">
        <v>518</v>
      </c>
      <c r="C13661" s="389">
        <v>16.588370285500002</v>
      </c>
      <c r="D13661" s="389" t="s">
        <v>689</v>
      </c>
      <c r="E13661" s="389" t="s">
        <v>670</v>
      </c>
      <c r="F13661" s="389" t="s">
        <v>647</v>
      </c>
      <c r="G13661" s="389" t="s">
        <v>690</v>
      </c>
    </row>
    <row r="13662" spans="1:7">
      <c r="A13662" s="389" t="s">
        <v>514</v>
      </c>
      <c r="B13662" s="389" t="s">
        <v>518</v>
      </c>
      <c r="C13662" s="389">
        <v>16.588370285500002</v>
      </c>
      <c r="D13662" s="389" t="s">
        <v>689</v>
      </c>
      <c r="E13662" s="389" t="s">
        <v>670</v>
      </c>
      <c r="F13662" s="389" t="s">
        <v>647</v>
      </c>
      <c r="G13662" s="389" t="s">
        <v>690</v>
      </c>
    </row>
    <row r="13663" spans="1:7">
      <c r="A13663" s="389" t="s">
        <v>514</v>
      </c>
      <c r="B13663" s="389" t="s">
        <v>518</v>
      </c>
      <c r="C13663" s="389">
        <v>16.588370285500002</v>
      </c>
      <c r="D13663" s="389" t="s">
        <v>689</v>
      </c>
      <c r="E13663" s="389" t="s">
        <v>670</v>
      </c>
      <c r="F13663" s="389" t="s">
        <v>647</v>
      </c>
      <c r="G13663" s="389" t="s">
        <v>690</v>
      </c>
    </row>
    <row r="13664" spans="1:7">
      <c r="A13664" s="389" t="s">
        <v>581</v>
      </c>
      <c r="B13664" s="389" t="s">
        <v>518</v>
      </c>
      <c r="C13664" s="389">
        <v>2.0184033228099998</v>
      </c>
      <c r="D13664" s="389" t="s">
        <v>689</v>
      </c>
      <c r="E13664" s="389" t="s">
        <v>670</v>
      </c>
      <c r="F13664" s="389" t="s">
        <v>647</v>
      </c>
      <c r="G13664" s="389" t="s">
        <v>690</v>
      </c>
    </row>
    <row r="13665" spans="1:7">
      <c r="A13665" s="389" t="s">
        <v>581</v>
      </c>
      <c r="B13665" s="389" t="s">
        <v>518</v>
      </c>
      <c r="C13665" s="389">
        <v>2.2752932396799999</v>
      </c>
      <c r="D13665" s="389" t="s">
        <v>689</v>
      </c>
      <c r="E13665" s="389" t="s">
        <v>670</v>
      </c>
      <c r="F13665" s="389" t="s">
        <v>647</v>
      </c>
      <c r="G13665" s="389" t="s">
        <v>690</v>
      </c>
    </row>
    <row r="13666" spans="1:7">
      <c r="A13666" s="389" t="s">
        <v>525</v>
      </c>
      <c r="B13666" s="389" t="s">
        <v>518</v>
      </c>
      <c r="C13666" s="389">
        <v>3.2731945605599999</v>
      </c>
      <c r="D13666" s="389" t="s">
        <v>689</v>
      </c>
      <c r="E13666" s="389" t="s">
        <v>670</v>
      </c>
      <c r="F13666" s="389" t="s">
        <v>647</v>
      </c>
      <c r="G13666" s="389" t="s">
        <v>690</v>
      </c>
    </row>
    <row r="13667" spans="1:7">
      <c r="A13667" s="389" t="s">
        <v>568</v>
      </c>
      <c r="B13667" s="389" t="s">
        <v>518</v>
      </c>
      <c r="C13667" s="389">
        <v>3.2731945605599999</v>
      </c>
      <c r="D13667" s="389" t="s">
        <v>689</v>
      </c>
      <c r="E13667" s="389" t="s">
        <v>670</v>
      </c>
      <c r="F13667" s="389" t="s">
        <v>647</v>
      </c>
      <c r="G13667" s="389" t="s">
        <v>690</v>
      </c>
    </row>
    <row r="13668" spans="1:7">
      <c r="A13668" s="389" t="s">
        <v>559</v>
      </c>
      <c r="B13668" s="389" t="s">
        <v>518</v>
      </c>
      <c r="C13668" s="389">
        <v>2.9439258956700001</v>
      </c>
      <c r="D13668" s="389" t="s">
        <v>689</v>
      </c>
      <c r="E13668" s="389" t="s">
        <v>670</v>
      </c>
      <c r="F13668" s="389" t="s">
        <v>647</v>
      </c>
      <c r="G13668" s="389" t="s">
        <v>690</v>
      </c>
    </row>
    <row r="13669" spans="1:7">
      <c r="A13669" s="389" t="s">
        <v>574</v>
      </c>
      <c r="B13669" s="389" t="s">
        <v>518</v>
      </c>
      <c r="C13669" s="389">
        <v>2.9439258956700001</v>
      </c>
      <c r="D13669" s="389" t="s">
        <v>689</v>
      </c>
      <c r="E13669" s="389" t="s">
        <v>670</v>
      </c>
      <c r="F13669" s="389" t="s">
        <v>647</v>
      </c>
      <c r="G13669" s="389" t="s">
        <v>690</v>
      </c>
    </row>
    <row r="13670" spans="1:7">
      <c r="A13670" s="389" t="s">
        <v>574</v>
      </c>
      <c r="B13670" s="389" t="s">
        <v>518</v>
      </c>
      <c r="C13670" s="389">
        <v>2.9439258956700001</v>
      </c>
      <c r="D13670" s="389" t="s">
        <v>689</v>
      </c>
      <c r="E13670" s="389" t="s">
        <v>670</v>
      </c>
      <c r="F13670" s="389" t="s">
        <v>647</v>
      </c>
      <c r="G13670" s="389" t="s">
        <v>690</v>
      </c>
    </row>
    <row r="13671" spans="1:7">
      <c r="A13671" s="389" t="s">
        <v>574</v>
      </c>
      <c r="B13671" s="389" t="s">
        <v>518</v>
      </c>
      <c r="C13671" s="389">
        <v>2.9439258956700001</v>
      </c>
      <c r="D13671" s="389" t="s">
        <v>689</v>
      </c>
      <c r="E13671" s="389" t="s">
        <v>670</v>
      </c>
      <c r="F13671" s="389" t="s">
        <v>647</v>
      </c>
      <c r="G13671" s="389" t="s">
        <v>690</v>
      </c>
    </row>
    <row r="13672" spans="1:7">
      <c r="A13672" s="389" t="s">
        <v>571</v>
      </c>
      <c r="B13672" s="389" t="s">
        <v>518</v>
      </c>
      <c r="C13672" s="389">
        <v>5.2498286502199996</v>
      </c>
      <c r="D13672" s="389" t="s">
        <v>689</v>
      </c>
      <c r="E13672" s="389" t="s">
        <v>670</v>
      </c>
      <c r="F13672" s="389" t="s">
        <v>647</v>
      </c>
      <c r="G13672" s="389" t="s">
        <v>690</v>
      </c>
    </row>
    <row r="13673" spans="1:7">
      <c r="A13673" s="389" t="s">
        <v>571</v>
      </c>
      <c r="B13673" s="389" t="s">
        <v>518</v>
      </c>
      <c r="C13673" s="389">
        <v>5.2498286502199996</v>
      </c>
      <c r="D13673" s="389" t="s">
        <v>689</v>
      </c>
      <c r="E13673" s="389" t="s">
        <v>670</v>
      </c>
      <c r="F13673" s="389" t="s">
        <v>647</v>
      </c>
      <c r="G13673" s="389" t="s">
        <v>690</v>
      </c>
    </row>
    <row r="13674" spans="1:7">
      <c r="A13674" s="389" t="s">
        <v>571</v>
      </c>
      <c r="B13674" s="389" t="s">
        <v>518</v>
      </c>
      <c r="C13674" s="389">
        <v>1.1112318741</v>
      </c>
      <c r="D13674" s="389" t="s">
        <v>689</v>
      </c>
      <c r="E13674" s="389" t="s">
        <v>670</v>
      </c>
      <c r="F13674" s="389" t="s">
        <v>647</v>
      </c>
      <c r="G13674" s="389" t="s">
        <v>690</v>
      </c>
    </row>
    <row r="13675" spans="1:7">
      <c r="A13675" s="389" t="s">
        <v>560</v>
      </c>
      <c r="B13675" s="389" t="s">
        <v>518</v>
      </c>
      <c r="C13675" s="389">
        <v>2.69562479447</v>
      </c>
      <c r="D13675" s="389" t="s">
        <v>689</v>
      </c>
      <c r="E13675" s="389" t="s">
        <v>670</v>
      </c>
      <c r="F13675" s="389" t="s">
        <v>647</v>
      </c>
      <c r="G13675" s="389" t="s">
        <v>690</v>
      </c>
    </row>
    <row r="13676" spans="1:7">
      <c r="A13676" s="389" t="s">
        <v>560</v>
      </c>
      <c r="B13676" s="389" t="s">
        <v>518</v>
      </c>
      <c r="C13676" s="389">
        <v>2.69562479447</v>
      </c>
      <c r="D13676" s="389" t="s">
        <v>689</v>
      </c>
      <c r="E13676" s="389" t="s">
        <v>670</v>
      </c>
      <c r="F13676" s="389" t="s">
        <v>647</v>
      </c>
      <c r="G13676" s="389" t="s">
        <v>690</v>
      </c>
    </row>
    <row r="13677" spans="1:7">
      <c r="A13677" s="389" t="s">
        <v>546</v>
      </c>
      <c r="B13677" s="389" t="s">
        <v>518</v>
      </c>
      <c r="C13677" s="389">
        <v>1.5300094075799999</v>
      </c>
      <c r="D13677" s="389" t="s">
        <v>689</v>
      </c>
      <c r="E13677" s="389" t="s">
        <v>670</v>
      </c>
      <c r="F13677" s="389" t="s">
        <v>647</v>
      </c>
      <c r="G13677" s="389" t="s">
        <v>690</v>
      </c>
    </row>
    <row r="13678" spans="1:7">
      <c r="A13678" s="389" t="s">
        <v>534</v>
      </c>
      <c r="B13678" s="389" t="s">
        <v>518</v>
      </c>
      <c r="C13678" s="389">
        <v>25.108538296500001</v>
      </c>
      <c r="D13678" s="389" t="s">
        <v>689</v>
      </c>
      <c r="E13678" s="389" t="s">
        <v>670</v>
      </c>
      <c r="F13678" s="389" t="s">
        <v>647</v>
      </c>
      <c r="G13678" s="389" t="s">
        <v>690</v>
      </c>
    </row>
    <row r="13679" spans="1:7">
      <c r="A13679" s="389" t="s">
        <v>541</v>
      </c>
      <c r="B13679" s="389" t="s">
        <v>518</v>
      </c>
      <c r="C13679" s="389">
        <v>25.108538296500001</v>
      </c>
      <c r="D13679" s="389" t="s">
        <v>689</v>
      </c>
      <c r="E13679" s="389" t="s">
        <v>670</v>
      </c>
      <c r="F13679" s="389" t="s">
        <v>647</v>
      </c>
      <c r="G13679" s="389" t="s">
        <v>690</v>
      </c>
    </row>
    <row r="13680" spans="1:7">
      <c r="A13680" s="389" t="s">
        <v>535</v>
      </c>
      <c r="B13680" s="389" t="s">
        <v>518</v>
      </c>
      <c r="C13680" s="389">
        <v>21.8818881915</v>
      </c>
      <c r="D13680" s="389" t="s">
        <v>689</v>
      </c>
      <c r="E13680" s="389" t="s">
        <v>670</v>
      </c>
      <c r="F13680" s="389" t="s">
        <v>647</v>
      </c>
      <c r="G13680" s="389" t="s">
        <v>690</v>
      </c>
    </row>
    <row r="13681" spans="1:7">
      <c r="A13681" s="389" t="s">
        <v>535</v>
      </c>
      <c r="B13681" s="389" t="s">
        <v>518</v>
      </c>
      <c r="C13681" s="389">
        <v>2.3657574614199999</v>
      </c>
      <c r="D13681" s="389" t="s">
        <v>689</v>
      </c>
      <c r="E13681" s="389" t="s">
        <v>670</v>
      </c>
      <c r="F13681" s="389" t="s">
        <v>647</v>
      </c>
      <c r="G13681" s="389" t="s">
        <v>690</v>
      </c>
    </row>
    <row r="13682" spans="1:7">
      <c r="A13682" s="389" t="s">
        <v>535</v>
      </c>
      <c r="B13682" s="389" t="s">
        <v>518</v>
      </c>
      <c r="C13682" s="389">
        <v>2.3657574614199999</v>
      </c>
      <c r="D13682" s="389" t="s">
        <v>689</v>
      </c>
      <c r="E13682" s="389" t="s">
        <v>670</v>
      </c>
      <c r="F13682" s="389" t="s">
        <v>647</v>
      </c>
      <c r="G13682" s="389" t="s">
        <v>690</v>
      </c>
    </row>
    <row r="13683" spans="1:7">
      <c r="A13683" s="389" t="s">
        <v>577</v>
      </c>
      <c r="B13683" s="389" t="s">
        <v>518</v>
      </c>
      <c r="C13683" s="389">
        <v>1.1663507803199999</v>
      </c>
      <c r="D13683" s="389" t="s">
        <v>689</v>
      </c>
      <c r="E13683" s="389" t="s">
        <v>670</v>
      </c>
      <c r="F13683" s="389" t="s">
        <v>647</v>
      </c>
      <c r="G13683" s="389" t="s">
        <v>690</v>
      </c>
    </row>
    <row r="13684" spans="1:7">
      <c r="A13684" s="389" t="s">
        <v>560</v>
      </c>
      <c r="B13684" s="389" t="s">
        <v>518</v>
      </c>
      <c r="C13684" s="389">
        <v>0.30301782021200002</v>
      </c>
      <c r="D13684" s="389" t="s">
        <v>689</v>
      </c>
      <c r="E13684" s="389" t="s">
        <v>670</v>
      </c>
      <c r="F13684" s="389" t="s">
        <v>647</v>
      </c>
      <c r="G13684" s="389" t="s">
        <v>690</v>
      </c>
    </row>
    <row r="13685" spans="1:7">
      <c r="A13685" s="389" t="s">
        <v>571</v>
      </c>
      <c r="B13685" s="389" t="s">
        <v>518</v>
      </c>
      <c r="C13685" s="389">
        <v>0.30301782021200002</v>
      </c>
      <c r="D13685" s="389" t="s">
        <v>689</v>
      </c>
      <c r="E13685" s="389" t="s">
        <v>670</v>
      </c>
      <c r="F13685" s="389" t="s">
        <v>647</v>
      </c>
      <c r="G13685" s="389" t="s">
        <v>690</v>
      </c>
    </row>
    <row r="13686" spans="1:7">
      <c r="A13686" s="389" t="s">
        <v>576</v>
      </c>
      <c r="B13686" s="389" t="s">
        <v>518</v>
      </c>
      <c r="C13686" s="389">
        <v>1.8379000034299999</v>
      </c>
      <c r="D13686" s="389" t="s">
        <v>689</v>
      </c>
      <c r="E13686" s="389" t="s">
        <v>670</v>
      </c>
      <c r="F13686" s="389" t="s">
        <v>647</v>
      </c>
      <c r="G13686" s="389" t="s">
        <v>690</v>
      </c>
    </row>
    <row r="13687" spans="1:7">
      <c r="A13687" s="389" t="s">
        <v>578</v>
      </c>
      <c r="B13687" s="389" t="s">
        <v>518</v>
      </c>
      <c r="C13687" s="389">
        <v>1.8379000034299999</v>
      </c>
      <c r="D13687" s="389" t="s">
        <v>689</v>
      </c>
      <c r="E13687" s="389" t="s">
        <v>670</v>
      </c>
      <c r="F13687" s="389" t="s">
        <v>647</v>
      </c>
      <c r="G13687" s="389" t="s">
        <v>690</v>
      </c>
    </row>
    <row r="13688" spans="1:7">
      <c r="A13688" s="389" t="s">
        <v>535</v>
      </c>
      <c r="B13688" s="389" t="s">
        <v>518</v>
      </c>
      <c r="C13688" s="389">
        <v>2.7600595422200001</v>
      </c>
      <c r="D13688" s="389" t="s">
        <v>689</v>
      </c>
      <c r="E13688" s="389" t="s">
        <v>670</v>
      </c>
      <c r="F13688" s="389" t="s">
        <v>647</v>
      </c>
      <c r="G13688" s="389" t="s">
        <v>690</v>
      </c>
    </row>
    <row r="13689" spans="1:7">
      <c r="A13689" s="389" t="s">
        <v>535</v>
      </c>
      <c r="B13689" s="389" t="s">
        <v>518</v>
      </c>
      <c r="C13689" s="389">
        <v>2.7600595422200001</v>
      </c>
      <c r="D13689" s="389" t="s">
        <v>689</v>
      </c>
      <c r="E13689" s="389" t="s">
        <v>670</v>
      </c>
      <c r="F13689" s="389" t="s">
        <v>647</v>
      </c>
      <c r="G13689" s="389" t="s">
        <v>690</v>
      </c>
    </row>
    <row r="13690" spans="1:7">
      <c r="A13690" s="389" t="s">
        <v>543</v>
      </c>
      <c r="B13690" s="389" t="s">
        <v>518</v>
      </c>
      <c r="C13690" s="389">
        <v>2.2134620544399999</v>
      </c>
      <c r="D13690" s="389" t="s">
        <v>689</v>
      </c>
      <c r="E13690" s="389" t="s">
        <v>670</v>
      </c>
      <c r="F13690" s="389" t="s">
        <v>647</v>
      </c>
      <c r="G13690" s="389" t="s">
        <v>690</v>
      </c>
    </row>
    <row r="13691" spans="1:7">
      <c r="A13691" s="389" t="s">
        <v>514</v>
      </c>
      <c r="B13691" s="389" t="s">
        <v>518</v>
      </c>
      <c r="C13691" s="389">
        <v>2.5929138261700002</v>
      </c>
      <c r="D13691" s="389" t="s">
        <v>689</v>
      </c>
      <c r="E13691" s="389" t="s">
        <v>670</v>
      </c>
      <c r="F13691" s="389" t="s">
        <v>647</v>
      </c>
      <c r="G13691" s="389" t="s">
        <v>690</v>
      </c>
    </row>
    <row r="13692" spans="1:7">
      <c r="A13692" s="389" t="s">
        <v>514</v>
      </c>
      <c r="B13692" s="389" t="s">
        <v>518</v>
      </c>
      <c r="C13692" s="389">
        <v>2.5929138261700002</v>
      </c>
      <c r="D13692" s="389" t="s">
        <v>689</v>
      </c>
      <c r="E13692" s="389" t="s">
        <v>670</v>
      </c>
      <c r="F13692" s="389" t="s">
        <v>647</v>
      </c>
      <c r="G13692" s="389" t="s">
        <v>690</v>
      </c>
    </row>
    <row r="13693" spans="1:7">
      <c r="A13693" s="389" t="s">
        <v>514</v>
      </c>
      <c r="B13693" s="389" t="s">
        <v>518</v>
      </c>
      <c r="C13693" s="389">
        <v>2.5929138261700002</v>
      </c>
      <c r="D13693" s="389" t="s">
        <v>689</v>
      </c>
      <c r="E13693" s="389" t="s">
        <v>670</v>
      </c>
      <c r="F13693" s="389" t="s">
        <v>647</v>
      </c>
      <c r="G13693" s="389" t="s">
        <v>690</v>
      </c>
    </row>
    <row r="13694" spans="1:7">
      <c r="A13694" s="389" t="s">
        <v>560</v>
      </c>
      <c r="B13694" s="389" t="s">
        <v>518</v>
      </c>
      <c r="C13694" s="389">
        <v>1.7262360058799999</v>
      </c>
      <c r="D13694" s="389" t="s">
        <v>689</v>
      </c>
      <c r="E13694" s="389" t="s">
        <v>670</v>
      </c>
      <c r="F13694" s="389" t="s">
        <v>647</v>
      </c>
      <c r="G13694" s="389" t="s">
        <v>690</v>
      </c>
    </row>
    <row r="13695" spans="1:7">
      <c r="A13695" s="389" t="s">
        <v>577</v>
      </c>
      <c r="B13695" s="389" t="s">
        <v>518</v>
      </c>
      <c r="C13695" s="389">
        <v>1.7262360058799999</v>
      </c>
      <c r="D13695" s="389" t="s">
        <v>689</v>
      </c>
      <c r="E13695" s="389" t="s">
        <v>670</v>
      </c>
      <c r="F13695" s="389" t="s">
        <v>647</v>
      </c>
      <c r="G13695" s="389" t="s">
        <v>690</v>
      </c>
    </row>
    <row r="13696" spans="1:7">
      <c r="A13696" s="389" t="s">
        <v>581</v>
      </c>
      <c r="B13696" s="389" t="s">
        <v>518</v>
      </c>
      <c r="C13696" s="389">
        <v>5.2928978148999999</v>
      </c>
      <c r="D13696" s="389" t="s">
        <v>689</v>
      </c>
      <c r="E13696" s="389" t="s">
        <v>670</v>
      </c>
      <c r="F13696" s="389" t="s">
        <v>647</v>
      </c>
      <c r="G13696" s="389" t="s">
        <v>690</v>
      </c>
    </row>
    <row r="13697" spans="1:7">
      <c r="A13697" s="389" t="s">
        <v>574</v>
      </c>
      <c r="B13697" s="389" t="s">
        <v>518</v>
      </c>
      <c r="C13697" s="389">
        <v>1.34528408913</v>
      </c>
      <c r="D13697" s="389" t="s">
        <v>689</v>
      </c>
      <c r="E13697" s="389" t="s">
        <v>670</v>
      </c>
      <c r="F13697" s="389" t="s">
        <v>647</v>
      </c>
      <c r="G13697" s="389" t="s">
        <v>690</v>
      </c>
    </row>
    <row r="13698" spans="1:7">
      <c r="A13698" s="389" t="s">
        <v>581</v>
      </c>
      <c r="B13698" s="389" t="s">
        <v>518</v>
      </c>
      <c r="C13698" s="389">
        <v>0.19161997887000001</v>
      </c>
      <c r="D13698" s="389" t="s">
        <v>689</v>
      </c>
      <c r="E13698" s="389" t="s">
        <v>670</v>
      </c>
      <c r="F13698" s="389" t="s">
        <v>647</v>
      </c>
      <c r="G13698" s="389" t="s">
        <v>690</v>
      </c>
    </row>
    <row r="13699" spans="1:7">
      <c r="A13699" s="389" t="s">
        <v>577</v>
      </c>
      <c r="B13699" s="389" t="s">
        <v>518</v>
      </c>
      <c r="C13699" s="389">
        <v>0.124410755958</v>
      </c>
      <c r="D13699" s="389" t="s">
        <v>689</v>
      </c>
      <c r="E13699" s="389" t="s">
        <v>670</v>
      </c>
      <c r="F13699" s="389" t="s">
        <v>647</v>
      </c>
      <c r="G13699" s="389" t="s">
        <v>690</v>
      </c>
    </row>
    <row r="13700" spans="1:7">
      <c r="A13700" s="389" t="s">
        <v>563</v>
      </c>
      <c r="B13700" s="389" t="s">
        <v>518</v>
      </c>
      <c r="C13700" s="389">
        <v>2.1168738784399999</v>
      </c>
      <c r="D13700" s="389" t="s">
        <v>689</v>
      </c>
      <c r="E13700" s="389" t="s">
        <v>670</v>
      </c>
      <c r="F13700" s="389" t="s">
        <v>647</v>
      </c>
      <c r="G13700" s="389" t="s">
        <v>690</v>
      </c>
    </row>
    <row r="13701" spans="1:7">
      <c r="A13701" s="389" t="s">
        <v>535</v>
      </c>
      <c r="B13701" s="389" t="s">
        <v>518</v>
      </c>
      <c r="C13701" s="389">
        <v>4.3121134309500002</v>
      </c>
      <c r="D13701" s="389" t="s">
        <v>689</v>
      </c>
      <c r="E13701" s="389" t="s">
        <v>670</v>
      </c>
      <c r="F13701" s="389" t="s">
        <v>647</v>
      </c>
      <c r="G13701" s="389" t="s">
        <v>690</v>
      </c>
    </row>
    <row r="13702" spans="1:7">
      <c r="A13702" s="389" t="s">
        <v>534</v>
      </c>
      <c r="B13702" s="389" t="s">
        <v>518</v>
      </c>
      <c r="C13702" s="389">
        <v>0.25019029123600001</v>
      </c>
      <c r="D13702" s="389" t="s">
        <v>689</v>
      </c>
      <c r="E13702" s="389" t="s">
        <v>670</v>
      </c>
      <c r="F13702" s="389" t="s">
        <v>647</v>
      </c>
      <c r="G13702" s="389" t="s">
        <v>690</v>
      </c>
    </row>
    <row r="13703" spans="1:7">
      <c r="A13703" s="389" t="s">
        <v>581</v>
      </c>
      <c r="B13703" s="389" t="s">
        <v>518</v>
      </c>
      <c r="C13703" s="389">
        <v>4.7990818615500004</v>
      </c>
      <c r="D13703" s="389" t="s">
        <v>689</v>
      </c>
      <c r="E13703" s="389" t="s">
        <v>670</v>
      </c>
      <c r="F13703" s="389" t="s">
        <v>647</v>
      </c>
      <c r="G13703" s="389" t="s">
        <v>690</v>
      </c>
    </row>
    <row r="13704" spans="1:7">
      <c r="A13704" s="389" t="s">
        <v>554</v>
      </c>
      <c r="B13704" s="389" t="s">
        <v>518</v>
      </c>
      <c r="C13704" s="389">
        <v>3.4614448224399998</v>
      </c>
      <c r="D13704" s="389" t="s">
        <v>689</v>
      </c>
      <c r="E13704" s="389" t="s">
        <v>670</v>
      </c>
      <c r="F13704" s="389" t="s">
        <v>647</v>
      </c>
      <c r="G13704" s="389" t="s">
        <v>690</v>
      </c>
    </row>
    <row r="13705" spans="1:7">
      <c r="A13705" s="389" t="s">
        <v>581</v>
      </c>
      <c r="B13705" s="389" t="s">
        <v>518</v>
      </c>
      <c r="C13705" s="389">
        <v>0.27252797772699999</v>
      </c>
      <c r="D13705" s="389" t="s">
        <v>689</v>
      </c>
      <c r="E13705" s="389" t="s">
        <v>670</v>
      </c>
      <c r="F13705" s="389" t="s">
        <v>647</v>
      </c>
      <c r="G13705" s="389" t="s">
        <v>690</v>
      </c>
    </row>
    <row r="13706" spans="1:7">
      <c r="A13706" s="389" t="s">
        <v>581</v>
      </c>
      <c r="B13706" s="389" t="s">
        <v>518</v>
      </c>
      <c r="C13706" s="389">
        <v>0.27252797772699999</v>
      </c>
      <c r="D13706" s="389" t="s">
        <v>689</v>
      </c>
      <c r="E13706" s="389" t="s">
        <v>670</v>
      </c>
      <c r="F13706" s="389" t="s">
        <v>647</v>
      </c>
      <c r="G13706" s="389" t="s">
        <v>690</v>
      </c>
    </row>
    <row r="13707" spans="1:7">
      <c r="A13707" s="389" t="s">
        <v>526</v>
      </c>
      <c r="B13707" s="389" t="s">
        <v>518</v>
      </c>
      <c r="C13707" s="389">
        <v>5.6410753618299996</v>
      </c>
      <c r="D13707" s="389" t="s">
        <v>689</v>
      </c>
      <c r="E13707" s="389" t="s">
        <v>670</v>
      </c>
      <c r="F13707" s="389" t="s">
        <v>647</v>
      </c>
      <c r="G13707" s="389" t="s">
        <v>690</v>
      </c>
    </row>
    <row r="13708" spans="1:7">
      <c r="A13708" s="389" t="s">
        <v>526</v>
      </c>
      <c r="B13708" s="389" t="s">
        <v>518</v>
      </c>
      <c r="C13708" s="389">
        <v>5.6410753618299996</v>
      </c>
      <c r="D13708" s="389" t="s">
        <v>689</v>
      </c>
      <c r="E13708" s="389" t="s">
        <v>670</v>
      </c>
      <c r="F13708" s="389" t="s">
        <v>647</v>
      </c>
      <c r="G13708" s="389" t="s">
        <v>690</v>
      </c>
    </row>
    <row r="13709" spans="1:7">
      <c r="A13709" s="389" t="s">
        <v>526</v>
      </c>
      <c r="B13709" s="389" t="s">
        <v>518</v>
      </c>
      <c r="C13709" s="389">
        <v>5.6410753618299996</v>
      </c>
      <c r="D13709" s="389" t="s">
        <v>689</v>
      </c>
      <c r="E13709" s="389" t="s">
        <v>670</v>
      </c>
      <c r="F13709" s="389" t="s">
        <v>647</v>
      </c>
      <c r="G13709" s="389" t="s">
        <v>690</v>
      </c>
    </row>
    <row r="13710" spans="1:7">
      <c r="A13710" s="389" t="s">
        <v>514</v>
      </c>
      <c r="B13710" s="389" t="s">
        <v>518</v>
      </c>
      <c r="C13710" s="389">
        <v>5.6410753618299996</v>
      </c>
      <c r="D13710" s="389" t="s">
        <v>689</v>
      </c>
      <c r="E13710" s="389" t="s">
        <v>670</v>
      </c>
      <c r="F13710" s="389" t="s">
        <v>647</v>
      </c>
      <c r="G13710" s="389" t="s">
        <v>690</v>
      </c>
    </row>
    <row r="13711" spans="1:7">
      <c r="A13711" s="389" t="s">
        <v>581</v>
      </c>
      <c r="B13711" s="389" t="s">
        <v>518</v>
      </c>
      <c r="C13711" s="389">
        <v>4.0403532605299999</v>
      </c>
      <c r="D13711" s="389" t="s">
        <v>689</v>
      </c>
      <c r="E13711" s="389" t="s">
        <v>670</v>
      </c>
      <c r="F13711" s="389" t="s">
        <v>647</v>
      </c>
      <c r="G13711" s="389" t="s">
        <v>690</v>
      </c>
    </row>
    <row r="13712" spans="1:7">
      <c r="A13712" s="389" t="s">
        <v>547</v>
      </c>
      <c r="B13712" s="389" t="s">
        <v>518</v>
      </c>
      <c r="C13712" s="389">
        <v>2.9737799391899999</v>
      </c>
      <c r="D13712" s="389" t="s">
        <v>689</v>
      </c>
      <c r="E13712" s="389" t="s">
        <v>670</v>
      </c>
      <c r="F13712" s="389" t="s">
        <v>647</v>
      </c>
      <c r="G13712" s="389" t="s">
        <v>690</v>
      </c>
    </row>
    <row r="13713" spans="1:7">
      <c r="A13713" s="389" t="s">
        <v>522</v>
      </c>
      <c r="B13713" s="389" t="s">
        <v>518</v>
      </c>
      <c r="C13713" s="389">
        <v>5.2694035582399996</v>
      </c>
      <c r="D13713" s="389" t="s">
        <v>689</v>
      </c>
      <c r="E13713" s="389" t="s">
        <v>670</v>
      </c>
      <c r="F13713" s="389" t="s">
        <v>647</v>
      </c>
      <c r="G13713" s="389" t="s">
        <v>690</v>
      </c>
    </row>
    <row r="13714" spans="1:7">
      <c r="A13714" s="389" t="s">
        <v>514</v>
      </c>
      <c r="B13714" s="389" t="s">
        <v>518</v>
      </c>
      <c r="C13714" s="389">
        <v>3.5283052455199999</v>
      </c>
      <c r="D13714" s="389" t="s">
        <v>689</v>
      </c>
      <c r="E13714" s="389" t="s">
        <v>670</v>
      </c>
      <c r="F13714" s="389" t="s">
        <v>647</v>
      </c>
      <c r="G13714" s="389" t="s">
        <v>690</v>
      </c>
    </row>
    <row r="13715" spans="1:7">
      <c r="A13715" s="389" t="s">
        <v>514</v>
      </c>
      <c r="B13715" s="389" t="s">
        <v>518</v>
      </c>
      <c r="C13715" s="389">
        <v>4.6406058414100002</v>
      </c>
      <c r="D13715" s="389" t="s">
        <v>689</v>
      </c>
      <c r="E13715" s="389" t="s">
        <v>670</v>
      </c>
      <c r="F13715" s="389" t="s">
        <v>647</v>
      </c>
      <c r="G13715" s="389" t="s">
        <v>690</v>
      </c>
    </row>
    <row r="13716" spans="1:7">
      <c r="A13716" s="389" t="s">
        <v>514</v>
      </c>
      <c r="B13716" s="389" t="s">
        <v>518</v>
      </c>
      <c r="C13716" s="389">
        <v>4.6406058414100002</v>
      </c>
      <c r="D13716" s="389" t="s">
        <v>689</v>
      </c>
      <c r="E13716" s="389" t="s">
        <v>670</v>
      </c>
      <c r="F13716" s="389" t="s">
        <v>647</v>
      </c>
      <c r="G13716" s="389" t="s">
        <v>690</v>
      </c>
    </row>
    <row r="13717" spans="1:7">
      <c r="A13717" s="389" t="s">
        <v>514</v>
      </c>
      <c r="B13717" s="389" t="s">
        <v>518</v>
      </c>
      <c r="C13717" s="389">
        <v>4.6406058414100002</v>
      </c>
      <c r="D13717" s="389" t="s">
        <v>689</v>
      </c>
      <c r="E13717" s="389" t="s">
        <v>670</v>
      </c>
      <c r="F13717" s="389" t="s">
        <v>647</v>
      </c>
      <c r="G13717" s="389" t="s">
        <v>690</v>
      </c>
    </row>
    <row r="13718" spans="1:7">
      <c r="A13718" s="389" t="s">
        <v>571</v>
      </c>
      <c r="B13718" s="389" t="s">
        <v>518</v>
      </c>
      <c r="C13718" s="389">
        <v>3.72039982627</v>
      </c>
      <c r="D13718" s="389" t="s">
        <v>689</v>
      </c>
      <c r="E13718" s="389" t="s">
        <v>670</v>
      </c>
      <c r="F13718" s="389" t="s">
        <v>647</v>
      </c>
      <c r="G13718" s="389" t="s">
        <v>690</v>
      </c>
    </row>
    <row r="13719" spans="1:7">
      <c r="A13719" s="389" t="s">
        <v>571</v>
      </c>
      <c r="B13719" s="389" t="s">
        <v>518</v>
      </c>
      <c r="C13719" s="389">
        <v>3.72039982627</v>
      </c>
      <c r="D13719" s="389" t="s">
        <v>689</v>
      </c>
      <c r="E13719" s="389" t="s">
        <v>670</v>
      </c>
      <c r="F13719" s="389" t="s">
        <v>647</v>
      </c>
      <c r="G13719" s="389" t="s">
        <v>690</v>
      </c>
    </row>
    <row r="13720" spans="1:7">
      <c r="A13720" s="389" t="s">
        <v>525</v>
      </c>
      <c r="B13720" s="389" t="s">
        <v>518</v>
      </c>
      <c r="C13720" s="389">
        <v>3.73382000316</v>
      </c>
      <c r="D13720" s="389" t="s">
        <v>689</v>
      </c>
      <c r="E13720" s="389" t="s">
        <v>670</v>
      </c>
      <c r="F13720" s="389" t="s">
        <v>647</v>
      </c>
      <c r="G13720" s="389" t="s">
        <v>690</v>
      </c>
    </row>
    <row r="13721" spans="1:7">
      <c r="A13721" s="389" t="s">
        <v>568</v>
      </c>
      <c r="B13721" s="389" t="s">
        <v>518</v>
      </c>
      <c r="C13721" s="389">
        <v>3.73382000316</v>
      </c>
      <c r="D13721" s="389" t="s">
        <v>689</v>
      </c>
      <c r="E13721" s="389" t="s">
        <v>670</v>
      </c>
      <c r="F13721" s="389" t="s">
        <v>647</v>
      </c>
      <c r="G13721" s="389" t="s">
        <v>690</v>
      </c>
    </row>
    <row r="13722" spans="1:7">
      <c r="A13722" s="389" t="s">
        <v>535</v>
      </c>
      <c r="B13722" s="389" t="s">
        <v>518</v>
      </c>
      <c r="C13722" s="389">
        <v>2.7141787201200001</v>
      </c>
      <c r="D13722" s="389" t="s">
        <v>689</v>
      </c>
      <c r="E13722" s="389" t="s">
        <v>670</v>
      </c>
      <c r="F13722" s="389" t="s">
        <v>647</v>
      </c>
      <c r="G13722" s="389" t="s">
        <v>690</v>
      </c>
    </row>
    <row r="13723" spans="1:7">
      <c r="A13723" s="389" t="s">
        <v>527</v>
      </c>
      <c r="B13723" s="389" t="s">
        <v>518</v>
      </c>
      <c r="C13723" s="389">
        <v>4.5171179301100004</v>
      </c>
      <c r="D13723" s="389" t="s">
        <v>689</v>
      </c>
      <c r="E13723" s="389" t="s">
        <v>670</v>
      </c>
      <c r="F13723" s="389" t="s">
        <v>647</v>
      </c>
      <c r="G13723" s="389" t="s">
        <v>690</v>
      </c>
    </row>
    <row r="13724" spans="1:7">
      <c r="A13724" s="389" t="s">
        <v>578</v>
      </c>
      <c r="B13724" s="389" t="s">
        <v>518</v>
      </c>
      <c r="C13724" s="389">
        <v>0.96726937015900005</v>
      </c>
      <c r="D13724" s="389" t="s">
        <v>689</v>
      </c>
      <c r="E13724" s="389" t="s">
        <v>670</v>
      </c>
      <c r="F13724" s="389" t="s">
        <v>647</v>
      </c>
      <c r="G13724" s="389" t="s">
        <v>690</v>
      </c>
    </row>
    <row r="13725" spans="1:7">
      <c r="A13725" s="389" t="s">
        <v>579</v>
      </c>
      <c r="B13725" s="389" t="s">
        <v>518</v>
      </c>
      <c r="C13725" s="389">
        <v>2.0226143051499998</v>
      </c>
      <c r="D13725" s="389" t="s">
        <v>689</v>
      </c>
      <c r="E13725" s="389" t="s">
        <v>670</v>
      </c>
      <c r="F13725" s="389" t="s">
        <v>647</v>
      </c>
      <c r="G13725" s="389" t="s">
        <v>690</v>
      </c>
    </row>
    <row r="13726" spans="1:7">
      <c r="A13726" s="389" t="s">
        <v>535</v>
      </c>
      <c r="B13726" s="389" t="s">
        <v>518</v>
      </c>
      <c r="C13726" s="389">
        <v>4.5342442784000001</v>
      </c>
      <c r="D13726" s="389" t="s">
        <v>689</v>
      </c>
      <c r="E13726" s="389" t="s">
        <v>670</v>
      </c>
      <c r="F13726" s="389" t="s">
        <v>647</v>
      </c>
      <c r="G13726" s="389" t="s">
        <v>690</v>
      </c>
    </row>
    <row r="13727" spans="1:7">
      <c r="A13727" s="389" t="s">
        <v>535</v>
      </c>
      <c r="B13727" s="389" t="s">
        <v>518</v>
      </c>
      <c r="C13727" s="389">
        <v>19.631473225099899</v>
      </c>
      <c r="D13727" s="389" t="s">
        <v>689</v>
      </c>
      <c r="E13727" s="389" t="s">
        <v>670</v>
      </c>
      <c r="F13727" s="389" t="s">
        <v>647</v>
      </c>
      <c r="G13727" s="389" t="s">
        <v>690</v>
      </c>
    </row>
    <row r="13728" spans="1:7">
      <c r="A13728" s="389" t="s">
        <v>535</v>
      </c>
      <c r="B13728" s="389" t="s">
        <v>518</v>
      </c>
      <c r="C13728" s="389">
        <v>19.631473225099899</v>
      </c>
      <c r="D13728" s="389" t="s">
        <v>689</v>
      </c>
      <c r="E13728" s="389" t="s">
        <v>670</v>
      </c>
      <c r="F13728" s="389" t="s">
        <v>647</v>
      </c>
      <c r="G13728" s="389" t="s">
        <v>690</v>
      </c>
    </row>
    <row r="13729" spans="1:7">
      <c r="A13729" s="389" t="s">
        <v>535</v>
      </c>
      <c r="B13729" s="389" t="s">
        <v>518</v>
      </c>
      <c r="C13729" s="389">
        <v>3.2734288063900001</v>
      </c>
      <c r="D13729" s="389" t="s">
        <v>689</v>
      </c>
      <c r="E13729" s="389" t="s">
        <v>670</v>
      </c>
      <c r="F13729" s="389" t="s">
        <v>647</v>
      </c>
      <c r="G13729" s="389" t="s">
        <v>690</v>
      </c>
    </row>
    <row r="13730" spans="1:7">
      <c r="A13730" s="389" t="s">
        <v>535</v>
      </c>
      <c r="B13730" s="389" t="s">
        <v>518</v>
      </c>
      <c r="C13730" s="389">
        <v>5.0609062099499997</v>
      </c>
      <c r="D13730" s="389" t="s">
        <v>689</v>
      </c>
      <c r="E13730" s="389" t="s">
        <v>670</v>
      </c>
      <c r="F13730" s="389" t="s">
        <v>647</v>
      </c>
      <c r="G13730" s="389" t="s">
        <v>690</v>
      </c>
    </row>
    <row r="13731" spans="1:7">
      <c r="A13731" s="389" t="s">
        <v>571</v>
      </c>
      <c r="B13731" s="389" t="s">
        <v>518</v>
      </c>
      <c r="C13731" s="389">
        <v>2.7109705058000002</v>
      </c>
      <c r="D13731" s="389" t="s">
        <v>689</v>
      </c>
      <c r="E13731" s="389" t="s">
        <v>670</v>
      </c>
      <c r="F13731" s="389" t="s">
        <v>647</v>
      </c>
      <c r="G13731" s="389" t="s">
        <v>690</v>
      </c>
    </row>
    <row r="13732" spans="1:7">
      <c r="A13732" s="389" t="s">
        <v>571</v>
      </c>
      <c r="B13732" s="389" t="s">
        <v>518</v>
      </c>
      <c r="C13732" s="389">
        <v>2.7109705058000002</v>
      </c>
      <c r="D13732" s="389" t="s">
        <v>689</v>
      </c>
      <c r="E13732" s="389" t="s">
        <v>670</v>
      </c>
      <c r="F13732" s="389" t="s">
        <v>647</v>
      </c>
      <c r="G13732" s="389" t="s">
        <v>690</v>
      </c>
    </row>
    <row r="13733" spans="1:7">
      <c r="A13733" s="389" t="s">
        <v>528</v>
      </c>
      <c r="B13733" s="389" t="s">
        <v>518</v>
      </c>
      <c r="C13733" s="389">
        <v>1.0580964427099999</v>
      </c>
      <c r="D13733" s="389" t="s">
        <v>689</v>
      </c>
      <c r="E13733" s="389" t="s">
        <v>670</v>
      </c>
      <c r="F13733" s="389" t="s">
        <v>647</v>
      </c>
      <c r="G13733" s="389" t="s">
        <v>690</v>
      </c>
    </row>
    <row r="13734" spans="1:7">
      <c r="A13734" s="389" t="s">
        <v>579</v>
      </c>
      <c r="B13734" s="389" t="s">
        <v>518</v>
      </c>
      <c r="C13734" s="389">
        <v>0.98318036513899998</v>
      </c>
      <c r="D13734" s="389" t="s">
        <v>689</v>
      </c>
      <c r="E13734" s="389" t="s">
        <v>670</v>
      </c>
      <c r="F13734" s="389" t="s">
        <v>647</v>
      </c>
      <c r="G13734" s="389" t="s">
        <v>690</v>
      </c>
    </row>
    <row r="13735" spans="1:7">
      <c r="A13735" s="389" t="s">
        <v>514</v>
      </c>
      <c r="B13735" s="389" t="s">
        <v>518</v>
      </c>
      <c r="C13735" s="389">
        <v>4.2800258236199999</v>
      </c>
      <c r="D13735" s="389" t="s">
        <v>689</v>
      </c>
      <c r="E13735" s="389" t="s">
        <v>670</v>
      </c>
      <c r="F13735" s="389" t="s">
        <v>647</v>
      </c>
      <c r="G13735" s="389" t="s">
        <v>690</v>
      </c>
    </row>
    <row r="13736" spans="1:7">
      <c r="A13736" s="389" t="s">
        <v>514</v>
      </c>
      <c r="B13736" s="389" t="s">
        <v>518</v>
      </c>
      <c r="C13736" s="389">
        <v>4.2800258236199999</v>
      </c>
      <c r="D13736" s="389" t="s">
        <v>689</v>
      </c>
      <c r="E13736" s="389" t="s">
        <v>670</v>
      </c>
      <c r="F13736" s="389" t="s">
        <v>647</v>
      </c>
      <c r="G13736" s="389" t="s">
        <v>690</v>
      </c>
    </row>
    <row r="13737" spans="1:7">
      <c r="A13737" s="389" t="s">
        <v>575</v>
      </c>
      <c r="B13737" s="389" t="s">
        <v>518</v>
      </c>
      <c r="C13737" s="389">
        <v>2.3511703132899999</v>
      </c>
      <c r="D13737" s="389" t="s">
        <v>689</v>
      </c>
      <c r="E13737" s="389" t="s">
        <v>670</v>
      </c>
      <c r="F13737" s="389" t="s">
        <v>647</v>
      </c>
      <c r="G13737" s="389" t="s">
        <v>690</v>
      </c>
    </row>
    <row r="13738" spans="1:7">
      <c r="A13738" s="389" t="s">
        <v>574</v>
      </c>
      <c r="B13738" s="389" t="s">
        <v>518</v>
      </c>
      <c r="C13738" s="389">
        <v>2.2707397658400001</v>
      </c>
      <c r="D13738" s="389" t="s">
        <v>689</v>
      </c>
      <c r="E13738" s="389" t="s">
        <v>670</v>
      </c>
      <c r="F13738" s="389" t="s">
        <v>647</v>
      </c>
      <c r="G13738" s="389" t="s">
        <v>690</v>
      </c>
    </row>
    <row r="13739" spans="1:7">
      <c r="A13739" s="389" t="s">
        <v>574</v>
      </c>
      <c r="B13739" s="389" t="s">
        <v>518</v>
      </c>
      <c r="C13739" s="389">
        <v>2.2707397658400001</v>
      </c>
      <c r="D13739" s="389" t="s">
        <v>689</v>
      </c>
      <c r="E13739" s="389" t="s">
        <v>670</v>
      </c>
      <c r="F13739" s="389" t="s">
        <v>647</v>
      </c>
      <c r="G13739" s="389" t="s">
        <v>690</v>
      </c>
    </row>
    <row r="13740" spans="1:7">
      <c r="A13740" s="389" t="s">
        <v>578</v>
      </c>
      <c r="B13740" s="389" t="s">
        <v>518</v>
      </c>
      <c r="C13740" s="389">
        <v>6.2158374393800004</v>
      </c>
      <c r="D13740" s="389" t="s">
        <v>689</v>
      </c>
      <c r="E13740" s="389" t="s">
        <v>670</v>
      </c>
      <c r="F13740" s="389" t="s">
        <v>647</v>
      </c>
      <c r="G13740" s="389" t="s">
        <v>690</v>
      </c>
    </row>
    <row r="13741" spans="1:7">
      <c r="A13741" s="389" t="s">
        <v>578</v>
      </c>
      <c r="B13741" s="389" t="s">
        <v>518</v>
      </c>
      <c r="C13741" s="389">
        <v>6.2158374393800004</v>
      </c>
      <c r="D13741" s="389" t="s">
        <v>689</v>
      </c>
      <c r="E13741" s="389" t="s">
        <v>670</v>
      </c>
      <c r="F13741" s="389" t="s">
        <v>647</v>
      </c>
      <c r="G13741" s="389" t="s">
        <v>690</v>
      </c>
    </row>
    <row r="13742" spans="1:7">
      <c r="A13742" s="389" t="s">
        <v>560</v>
      </c>
      <c r="B13742" s="389" t="s">
        <v>518</v>
      </c>
      <c r="C13742" s="389">
        <v>7.2298567336500001</v>
      </c>
      <c r="D13742" s="389" t="s">
        <v>689</v>
      </c>
      <c r="E13742" s="389" t="s">
        <v>670</v>
      </c>
      <c r="F13742" s="389" t="s">
        <v>647</v>
      </c>
      <c r="G13742" s="389" t="s">
        <v>690</v>
      </c>
    </row>
    <row r="13743" spans="1:7">
      <c r="A13743" s="389" t="s">
        <v>560</v>
      </c>
      <c r="B13743" s="389" t="s">
        <v>518</v>
      </c>
      <c r="C13743" s="389">
        <v>7.2298567336500001</v>
      </c>
      <c r="D13743" s="389" t="s">
        <v>689</v>
      </c>
      <c r="E13743" s="389" t="s">
        <v>670</v>
      </c>
      <c r="F13743" s="389" t="s">
        <v>647</v>
      </c>
      <c r="G13743" s="389" t="s">
        <v>690</v>
      </c>
    </row>
    <row r="13744" spans="1:7">
      <c r="A13744" s="389" t="s">
        <v>560</v>
      </c>
      <c r="B13744" s="389" t="s">
        <v>518</v>
      </c>
      <c r="C13744" s="389">
        <v>7.2298567336500001</v>
      </c>
      <c r="D13744" s="389" t="s">
        <v>689</v>
      </c>
      <c r="E13744" s="389" t="s">
        <v>670</v>
      </c>
      <c r="F13744" s="389" t="s">
        <v>647</v>
      </c>
      <c r="G13744" s="389" t="s">
        <v>690</v>
      </c>
    </row>
    <row r="13745" spans="1:7">
      <c r="A13745" s="389" t="s">
        <v>560</v>
      </c>
      <c r="B13745" s="389" t="s">
        <v>518</v>
      </c>
      <c r="C13745" s="389">
        <v>7.2298567336500001</v>
      </c>
      <c r="D13745" s="389" t="s">
        <v>689</v>
      </c>
      <c r="E13745" s="389" t="s">
        <v>670</v>
      </c>
      <c r="F13745" s="389" t="s">
        <v>647</v>
      </c>
      <c r="G13745" s="389" t="s">
        <v>690</v>
      </c>
    </row>
    <row r="13746" spans="1:7">
      <c r="A13746" s="389" t="s">
        <v>541</v>
      </c>
      <c r="B13746" s="389" t="s">
        <v>518</v>
      </c>
      <c r="C13746" s="389">
        <v>11.724489262700001</v>
      </c>
      <c r="D13746" s="389" t="s">
        <v>689</v>
      </c>
      <c r="E13746" s="389" t="s">
        <v>670</v>
      </c>
      <c r="F13746" s="389" t="s">
        <v>647</v>
      </c>
      <c r="G13746" s="389" t="s">
        <v>690</v>
      </c>
    </row>
    <row r="13747" spans="1:7">
      <c r="A13747" s="389" t="s">
        <v>514</v>
      </c>
      <c r="B13747" s="389" t="s">
        <v>518</v>
      </c>
      <c r="C13747" s="389">
        <v>11.724489262700001</v>
      </c>
      <c r="D13747" s="389" t="s">
        <v>689</v>
      </c>
      <c r="E13747" s="389" t="s">
        <v>670</v>
      </c>
      <c r="F13747" s="389" t="s">
        <v>647</v>
      </c>
      <c r="G13747" s="389" t="s">
        <v>690</v>
      </c>
    </row>
    <row r="13748" spans="1:7">
      <c r="A13748" s="389" t="s">
        <v>578</v>
      </c>
      <c r="B13748" s="389" t="s">
        <v>518</v>
      </c>
      <c r="C13748" s="389">
        <v>0.64820914721800005</v>
      </c>
      <c r="D13748" s="389" t="s">
        <v>689</v>
      </c>
      <c r="E13748" s="389" t="s">
        <v>670</v>
      </c>
      <c r="F13748" s="389" t="s">
        <v>647</v>
      </c>
      <c r="G13748" s="389" t="s">
        <v>690</v>
      </c>
    </row>
    <row r="13749" spans="1:7">
      <c r="A13749" s="389" t="s">
        <v>544</v>
      </c>
      <c r="B13749" s="389" t="s">
        <v>518</v>
      </c>
      <c r="C13749" s="389">
        <v>86.061666263000006</v>
      </c>
      <c r="D13749" s="389" t="s">
        <v>689</v>
      </c>
      <c r="E13749" s="389" t="s">
        <v>670</v>
      </c>
      <c r="F13749" s="389" t="s">
        <v>647</v>
      </c>
      <c r="G13749" s="389" t="s">
        <v>690</v>
      </c>
    </row>
    <row r="13750" spans="1:7">
      <c r="A13750" s="389" t="s">
        <v>544</v>
      </c>
      <c r="B13750" s="389" t="s">
        <v>518</v>
      </c>
      <c r="C13750" s="389">
        <v>86.061666263000006</v>
      </c>
      <c r="D13750" s="389" t="s">
        <v>689</v>
      </c>
      <c r="E13750" s="389" t="s">
        <v>670</v>
      </c>
      <c r="F13750" s="389" t="s">
        <v>647</v>
      </c>
      <c r="G13750" s="389" t="s">
        <v>690</v>
      </c>
    </row>
    <row r="13751" spans="1:7">
      <c r="A13751" s="389" t="s">
        <v>562</v>
      </c>
      <c r="B13751" s="389" t="s">
        <v>518</v>
      </c>
      <c r="C13751" s="389">
        <v>86.061666263000006</v>
      </c>
      <c r="D13751" s="389" t="s">
        <v>689</v>
      </c>
      <c r="E13751" s="389" t="s">
        <v>670</v>
      </c>
      <c r="F13751" s="389" t="s">
        <v>647</v>
      </c>
      <c r="G13751" s="389" t="s">
        <v>690</v>
      </c>
    </row>
    <row r="13752" spans="1:7">
      <c r="A13752" s="389" t="s">
        <v>535</v>
      </c>
      <c r="B13752" s="389" t="s">
        <v>518</v>
      </c>
      <c r="C13752" s="389">
        <v>5.9716893645200004</v>
      </c>
      <c r="D13752" s="389" t="s">
        <v>689</v>
      </c>
      <c r="E13752" s="389" t="s">
        <v>670</v>
      </c>
      <c r="F13752" s="389" t="s">
        <v>647</v>
      </c>
      <c r="G13752" s="389" t="s">
        <v>690</v>
      </c>
    </row>
    <row r="13753" spans="1:7">
      <c r="A13753" s="389" t="s">
        <v>581</v>
      </c>
      <c r="B13753" s="389" t="s">
        <v>518</v>
      </c>
      <c r="C13753" s="389">
        <v>3.5738485638999999</v>
      </c>
      <c r="D13753" s="389" t="s">
        <v>689</v>
      </c>
      <c r="E13753" s="389" t="s">
        <v>670</v>
      </c>
      <c r="F13753" s="389" t="s">
        <v>647</v>
      </c>
      <c r="G13753" s="389" t="s">
        <v>690</v>
      </c>
    </row>
    <row r="13754" spans="1:7">
      <c r="A13754" s="389" t="s">
        <v>581</v>
      </c>
      <c r="B13754" s="389" t="s">
        <v>518</v>
      </c>
      <c r="C13754" s="389">
        <v>12.797233925700001</v>
      </c>
      <c r="D13754" s="389" t="s">
        <v>689</v>
      </c>
      <c r="E13754" s="389" t="s">
        <v>670</v>
      </c>
      <c r="F13754" s="389" t="s">
        <v>647</v>
      </c>
      <c r="G13754" s="389" t="s">
        <v>690</v>
      </c>
    </row>
    <row r="13755" spans="1:7">
      <c r="A13755" s="389" t="s">
        <v>574</v>
      </c>
      <c r="B13755" s="389" t="s">
        <v>518</v>
      </c>
      <c r="C13755" s="389">
        <v>2.6135450477100002</v>
      </c>
      <c r="D13755" s="389" t="s">
        <v>689</v>
      </c>
      <c r="E13755" s="389" t="s">
        <v>670</v>
      </c>
      <c r="F13755" s="389" t="s">
        <v>647</v>
      </c>
      <c r="G13755" s="389" t="s">
        <v>690</v>
      </c>
    </row>
    <row r="13756" spans="1:7">
      <c r="A13756" s="389" t="s">
        <v>574</v>
      </c>
      <c r="B13756" s="389" t="s">
        <v>518</v>
      </c>
      <c r="C13756" s="389">
        <v>2.6135450477100002</v>
      </c>
      <c r="D13756" s="389" t="s">
        <v>689</v>
      </c>
      <c r="E13756" s="389" t="s">
        <v>670</v>
      </c>
      <c r="F13756" s="389" t="s">
        <v>647</v>
      </c>
      <c r="G13756" s="389" t="s">
        <v>690</v>
      </c>
    </row>
    <row r="13757" spans="1:7">
      <c r="A13757" s="389" t="s">
        <v>574</v>
      </c>
      <c r="B13757" s="389" t="s">
        <v>518</v>
      </c>
      <c r="C13757" s="389">
        <v>2.6135450477100002</v>
      </c>
      <c r="D13757" s="389" t="s">
        <v>689</v>
      </c>
      <c r="E13757" s="389" t="s">
        <v>670</v>
      </c>
      <c r="F13757" s="389" t="s">
        <v>647</v>
      </c>
      <c r="G13757" s="389" t="s">
        <v>690</v>
      </c>
    </row>
    <row r="13758" spans="1:7">
      <c r="A13758" s="389" t="s">
        <v>574</v>
      </c>
      <c r="B13758" s="389" t="s">
        <v>518</v>
      </c>
      <c r="C13758" s="389">
        <v>2.6135450477100002</v>
      </c>
      <c r="D13758" s="389" t="s">
        <v>689</v>
      </c>
      <c r="E13758" s="389" t="s">
        <v>670</v>
      </c>
      <c r="F13758" s="389" t="s">
        <v>647</v>
      </c>
      <c r="G13758" s="389" t="s">
        <v>690</v>
      </c>
    </row>
    <row r="13759" spans="1:7">
      <c r="A13759" s="389" t="s">
        <v>574</v>
      </c>
      <c r="B13759" s="389" t="s">
        <v>518</v>
      </c>
      <c r="C13759" s="389">
        <v>2.6135450477100002</v>
      </c>
      <c r="D13759" s="389" t="s">
        <v>689</v>
      </c>
      <c r="E13759" s="389" t="s">
        <v>670</v>
      </c>
      <c r="F13759" s="389" t="s">
        <v>647</v>
      </c>
      <c r="G13759" s="389" t="s">
        <v>690</v>
      </c>
    </row>
    <row r="13760" spans="1:7">
      <c r="A13760" s="389" t="s">
        <v>525</v>
      </c>
      <c r="B13760" s="389" t="s">
        <v>518</v>
      </c>
      <c r="C13760" s="389">
        <v>0.172041553023</v>
      </c>
      <c r="D13760" s="389" t="s">
        <v>689</v>
      </c>
      <c r="E13760" s="389" t="s">
        <v>670</v>
      </c>
      <c r="F13760" s="389" t="s">
        <v>647</v>
      </c>
      <c r="G13760" s="389" t="s">
        <v>690</v>
      </c>
    </row>
    <row r="13761" spans="1:7">
      <c r="A13761" s="389" t="s">
        <v>568</v>
      </c>
      <c r="B13761" s="389" t="s">
        <v>518</v>
      </c>
      <c r="C13761" s="389">
        <v>0.172041553023</v>
      </c>
      <c r="D13761" s="389" t="s">
        <v>689</v>
      </c>
      <c r="E13761" s="389" t="s">
        <v>670</v>
      </c>
      <c r="F13761" s="389" t="s">
        <v>647</v>
      </c>
      <c r="G13761" s="389" t="s">
        <v>690</v>
      </c>
    </row>
    <row r="13762" spans="1:7">
      <c r="A13762" s="389" t="s">
        <v>560</v>
      </c>
      <c r="B13762" s="389" t="s">
        <v>518</v>
      </c>
      <c r="C13762" s="389">
        <v>3.0129804401100002</v>
      </c>
      <c r="D13762" s="389" t="s">
        <v>689</v>
      </c>
      <c r="E13762" s="389" t="s">
        <v>670</v>
      </c>
      <c r="F13762" s="389" t="s">
        <v>647</v>
      </c>
      <c r="G13762" s="389" t="s">
        <v>690</v>
      </c>
    </row>
    <row r="13763" spans="1:7">
      <c r="A13763" s="389" t="s">
        <v>560</v>
      </c>
      <c r="B13763" s="389" t="s">
        <v>518</v>
      </c>
      <c r="C13763" s="389">
        <v>3.0129804401100002</v>
      </c>
      <c r="D13763" s="389" t="s">
        <v>689</v>
      </c>
      <c r="E13763" s="389" t="s">
        <v>670</v>
      </c>
      <c r="F13763" s="389" t="s">
        <v>647</v>
      </c>
      <c r="G13763" s="389" t="s">
        <v>690</v>
      </c>
    </row>
    <row r="13764" spans="1:7">
      <c r="A13764" s="389" t="s">
        <v>514</v>
      </c>
      <c r="B13764" s="389" t="s">
        <v>518</v>
      </c>
      <c r="C13764" s="389">
        <v>8.4783036274099999</v>
      </c>
      <c r="D13764" s="389" t="s">
        <v>689</v>
      </c>
      <c r="E13764" s="389" t="s">
        <v>670</v>
      </c>
      <c r="F13764" s="389" t="s">
        <v>647</v>
      </c>
      <c r="G13764" s="389" t="s">
        <v>690</v>
      </c>
    </row>
    <row r="13765" spans="1:7">
      <c r="A13765" s="389" t="s">
        <v>544</v>
      </c>
      <c r="B13765" s="389" t="s">
        <v>518</v>
      </c>
      <c r="C13765" s="389">
        <v>31.0267574402999</v>
      </c>
      <c r="D13765" s="389" t="s">
        <v>689</v>
      </c>
      <c r="E13765" s="389" t="s">
        <v>670</v>
      </c>
      <c r="F13765" s="389" t="s">
        <v>647</v>
      </c>
      <c r="G13765" s="389" t="s">
        <v>690</v>
      </c>
    </row>
    <row r="13766" spans="1:7">
      <c r="A13766" s="389" t="s">
        <v>560</v>
      </c>
      <c r="B13766" s="389" t="s">
        <v>518</v>
      </c>
      <c r="C13766" s="389">
        <v>0.55046440289200005</v>
      </c>
      <c r="D13766" s="389" t="s">
        <v>689</v>
      </c>
      <c r="E13766" s="389" t="s">
        <v>670</v>
      </c>
      <c r="F13766" s="389" t="s">
        <v>634</v>
      </c>
      <c r="G13766" s="389" t="s">
        <v>690</v>
      </c>
    </row>
    <row r="13767" spans="1:7">
      <c r="A13767" s="389" t="s">
        <v>577</v>
      </c>
      <c r="B13767" s="389" t="s">
        <v>518</v>
      </c>
      <c r="C13767" s="389">
        <v>4.2332697967800001</v>
      </c>
      <c r="D13767" s="389" t="s">
        <v>689</v>
      </c>
      <c r="E13767" s="389" t="s">
        <v>670</v>
      </c>
      <c r="F13767" s="389" t="s">
        <v>634</v>
      </c>
      <c r="G13767" s="389" t="s">
        <v>690</v>
      </c>
    </row>
    <row r="13768" spans="1:7">
      <c r="A13768" s="389" t="s">
        <v>581</v>
      </c>
      <c r="B13768" s="389" t="s">
        <v>518</v>
      </c>
      <c r="C13768" s="389">
        <v>1.80432146892</v>
      </c>
      <c r="D13768" s="389" t="s">
        <v>689</v>
      </c>
      <c r="E13768" s="389" t="s">
        <v>670</v>
      </c>
      <c r="F13768" s="389" t="s">
        <v>634</v>
      </c>
      <c r="G13768" s="389" t="s">
        <v>690</v>
      </c>
    </row>
    <row r="13769" spans="1:7">
      <c r="A13769" s="389" t="s">
        <v>581</v>
      </c>
      <c r="B13769" s="389" t="s">
        <v>518</v>
      </c>
      <c r="C13769" s="389">
        <v>5.44781409489</v>
      </c>
      <c r="D13769" s="389" t="s">
        <v>689</v>
      </c>
      <c r="E13769" s="389" t="s">
        <v>670</v>
      </c>
      <c r="F13769" s="389" t="s">
        <v>634</v>
      </c>
      <c r="G13769" s="389" t="s">
        <v>690</v>
      </c>
    </row>
    <row r="13770" spans="1:7">
      <c r="A13770" s="389" t="s">
        <v>581</v>
      </c>
      <c r="B13770" s="389" t="s">
        <v>518</v>
      </c>
      <c r="C13770" s="389">
        <v>5.44781409489</v>
      </c>
      <c r="D13770" s="389" t="s">
        <v>689</v>
      </c>
      <c r="E13770" s="389" t="s">
        <v>670</v>
      </c>
      <c r="F13770" s="389" t="s">
        <v>634</v>
      </c>
      <c r="G13770" s="389" t="s">
        <v>690</v>
      </c>
    </row>
    <row r="13771" spans="1:7">
      <c r="A13771" s="389" t="s">
        <v>577</v>
      </c>
      <c r="B13771" s="389" t="s">
        <v>518</v>
      </c>
      <c r="C13771" s="389">
        <v>1.7106580203299999</v>
      </c>
      <c r="D13771" s="389" t="s">
        <v>689</v>
      </c>
      <c r="E13771" s="389" t="s">
        <v>670</v>
      </c>
      <c r="F13771" s="389" t="s">
        <v>634</v>
      </c>
      <c r="G13771" s="389" t="s">
        <v>690</v>
      </c>
    </row>
    <row r="13772" spans="1:7">
      <c r="A13772" s="389" t="s">
        <v>578</v>
      </c>
      <c r="B13772" s="389" t="s">
        <v>518</v>
      </c>
      <c r="C13772" s="389">
        <v>5.1072229690200004</v>
      </c>
      <c r="D13772" s="389" t="s">
        <v>689</v>
      </c>
      <c r="E13772" s="389" t="s">
        <v>670</v>
      </c>
      <c r="F13772" s="389" t="s">
        <v>634</v>
      </c>
      <c r="G13772" s="389" t="s">
        <v>690</v>
      </c>
    </row>
    <row r="13773" spans="1:7">
      <c r="A13773" s="389" t="s">
        <v>578</v>
      </c>
      <c r="B13773" s="389" t="s">
        <v>518</v>
      </c>
      <c r="C13773" s="389">
        <v>5.1072229690200004</v>
      </c>
      <c r="D13773" s="389" t="s">
        <v>689</v>
      </c>
      <c r="E13773" s="389" t="s">
        <v>670</v>
      </c>
      <c r="F13773" s="389" t="s">
        <v>634</v>
      </c>
      <c r="G13773" s="389" t="s">
        <v>690</v>
      </c>
    </row>
    <row r="13774" spans="1:7">
      <c r="A13774" s="389" t="s">
        <v>535</v>
      </c>
      <c r="B13774" s="389" t="s">
        <v>518</v>
      </c>
      <c r="C13774" s="389">
        <v>6.8000912724599996</v>
      </c>
      <c r="D13774" s="389" t="s">
        <v>689</v>
      </c>
      <c r="E13774" s="389" t="s">
        <v>670</v>
      </c>
      <c r="F13774" s="389" t="s">
        <v>634</v>
      </c>
      <c r="G13774" s="389" t="s">
        <v>690</v>
      </c>
    </row>
    <row r="13775" spans="1:7">
      <c r="A13775" s="389" t="s">
        <v>535</v>
      </c>
      <c r="B13775" s="389" t="s">
        <v>518</v>
      </c>
      <c r="C13775" s="389">
        <v>6.8000912724599996</v>
      </c>
      <c r="D13775" s="389" t="s">
        <v>689</v>
      </c>
      <c r="E13775" s="389" t="s">
        <v>670</v>
      </c>
      <c r="F13775" s="389" t="s">
        <v>634</v>
      </c>
      <c r="G13775" s="389" t="s">
        <v>690</v>
      </c>
    </row>
    <row r="13776" spans="1:7">
      <c r="A13776" s="389" t="s">
        <v>535</v>
      </c>
      <c r="B13776" s="389" t="s">
        <v>518</v>
      </c>
      <c r="C13776" s="389">
        <v>6.8000912724599996</v>
      </c>
      <c r="D13776" s="389" t="s">
        <v>689</v>
      </c>
      <c r="E13776" s="389" t="s">
        <v>670</v>
      </c>
      <c r="F13776" s="389" t="s">
        <v>634</v>
      </c>
      <c r="G13776" s="389" t="s">
        <v>690</v>
      </c>
    </row>
    <row r="13777" spans="1:7">
      <c r="A13777" s="389" t="s">
        <v>581</v>
      </c>
      <c r="B13777" s="389" t="s">
        <v>518</v>
      </c>
      <c r="C13777" s="389">
        <v>1.68385642109</v>
      </c>
      <c r="D13777" s="389" t="s">
        <v>689</v>
      </c>
      <c r="E13777" s="389" t="s">
        <v>670</v>
      </c>
      <c r="F13777" s="389" t="s">
        <v>634</v>
      </c>
      <c r="G13777" s="389" t="s">
        <v>690</v>
      </c>
    </row>
    <row r="13778" spans="1:7">
      <c r="A13778" s="389" t="s">
        <v>535</v>
      </c>
      <c r="B13778" s="389" t="s">
        <v>518</v>
      </c>
      <c r="C13778" s="389">
        <v>7.2980319306899997</v>
      </c>
      <c r="D13778" s="389" t="s">
        <v>689</v>
      </c>
      <c r="E13778" s="389" t="s">
        <v>670</v>
      </c>
      <c r="F13778" s="389" t="s">
        <v>634</v>
      </c>
      <c r="G13778" s="389" t="s">
        <v>690</v>
      </c>
    </row>
    <row r="13779" spans="1:7">
      <c r="A13779" s="389" t="s">
        <v>581</v>
      </c>
      <c r="B13779" s="389" t="s">
        <v>518</v>
      </c>
      <c r="C13779" s="389">
        <v>3.8669454604100002</v>
      </c>
      <c r="D13779" s="389" t="s">
        <v>689</v>
      </c>
      <c r="E13779" s="389" t="s">
        <v>670</v>
      </c>
      <c r="F13779" s="389" t="s">
        <v>634</v>
      </c>
      <c r="G13779" s="389" t="s">
        <v>690</v>
      </c>
    </row>
    <row r="13780" spans="1:7">
      <c r="A13780" s="389" t="s">
        <v>566</v>
      </c>
      <c r="B13780" s="389" t="s">
        <v>518</v>
      </c>
      <c r="C13780" s="389">
        <v>1.3863344343499999</v>
      </c>
      <c r="D13780" s="389" t="s">
        <v>689</v>
      </c>
      <c r="E13780" s="389" t="s">
        <v>670</v>
      </c>
      <c r="F13780" s="389" t="s">
        <v>650</v>
      </c>
      <c r="G13780" s="389" t="s">
        <v>690</v>
      </c>
    </row>
    <row r="13781" spans="1:7">
      <c r="A13781" s="389" t="s">
        <v>566</v>
      </c>
      <c r="B13781" s="389" t="s">
        <v>518</v>
      </c>
      <c r="C13781" s="389">
        <v>0.97843654153600002</v>
      </c>
      <c r="D13781" s="389" t="s">
        <v>689</v>
      </c>
      <c r="E13781" s="389" t="s">
        <v>670</v>
      </c>
      <c r="F13781" s="389" t="s">
        <v>650</v>
      </c>
      <c r="G13781" s="389" t="s">
        <v>690</v>
      </c>
    </row>
    <row r="13782" spans="1:7">
      <c r="A13782" s="389" t="s">
        <v>566</v>
      </c>
      <c r="B13782" s="389" t="s">
        <v>518</v>
      </c>
      <c r="C13782" s="389">
        <v>0.97843654153600002</v>
      </c>
      <c r="D13782" s="389" t="s">
        <v>689</v>
      </c>
      <c r="E13782" s="389" t="s">
        <v>670</v>
      </c>
      <c r="F13782" s="389" t="s">
        <v>650</v>
      </c>
      <c r="G13782" s="389" t="s">
        <v>690</v>
      </c>
    </row>
    <row r="13783" spans="1:7">
      <c r="A13783" s="389" t="s">
        <v>525</v>
      </c>
      <c r="B13783" s="389" t="s">
        <v>518</v>
      </c>
      <c r="C13783" s="389">
        <v>5.1918229839499999</v>
      </c>
      <c r="D13783" s="389" t="s">
        <v>689</v>
      </c>
      <c r="E13783" s="389" t="s">
        <v>670</v>
      </c>
      <c r="F13783" s="389" t="s">
        <v>650</v>
      </c>
      <c r="G13783" s="389" t="s">
        <v>690</v>
      </c>
    </row>
    <row r="13784" spans="1:7">
      <c r="A13784" s="389" t="s">
        <v>525</v>
      </c>
      <c r="B13784" s="389" t="s">
        <v>518</v>
      </c>
      <c r="C13784" s="389">
        <v>5.1918229839499999</v>
      </c>
      <c r="D13784" s="389" t="s">
        <v>689</v>
      </c>
      <c r="E13784" s="389" t="s">
        <v>670</v>
      </c>
      <c r="F13784" s="389" t="s">
        <v>650</v>
      </c>
      <c r="G13784" s="389" t="s">
        <v>690</v>
      </c>
    </row>
    <row r="13785" spans="1:7">
      <c r="A13785" s="389" t="s">
        <v>568</v>
      </c>
      <c r="B13785" s="389" t="s">
        <v>518</v>
      </c>
      <c r="C13785" s="389">
        <v>5.1918229839499999</v>
      </c>
      <c r="D13785" s="389" t="s">
        <v>689</v>
      </c>
      <c r="E13785" s="389" t="s">
        <v>670</v>
      </c>
      <c r="F13785" s="389" t="s">
        <v>650</v>
      </c>
      <c r="G13785" s="389" t="s">
        <v>690</v>
      </c>
    </row>
    <row r="13786" spans="1:7">
      <c r="A13786" s="389" t="s">
        <v>568</v>
      </c>
      <c r="B13786" s="389" t="s">
        <v>518</v>
      </c>
      <c r="C13786" s="389">
        <v>5.1918229839499999</v>
      </c>
      <c r="D13786" s="389" t="s">
        <v>689</v>
      </c>
      <c r="E13786" s="389" t="s">
        <v>670</v>
      </c>
      <c r="F13786" s="389" t="s">
        <v>650</v>
      </c>
      <c r="G13786" s="389" t="s">
        <v>690</v>
      </c>
    </row>
    <row r="13787" spans="1:7">
      <c r="A13787" s="389" t="s">
        <v>552</v>
      </c>
      <c r="B13787" s="389" t="s">
        <v>518</v>
      </c>
      <c r="C13787" s="389">
        <v>2.3497758611799999</v>
      </c>
      <c r="D13787" s="389" t="s">
        <v>689</v>
      </c>
      <c r="E13787" s="389" t="s">
        <v>670</v>
      </c>
      <c r="F13787" s="389" t="s">
        <v>650</v>
      </c>
      <c r="G13787" s="389" t="s">
        <v>690</v>
      </c>
    </row>
    <row r="13788" spans="1:7">
      <c r="A13788" s="389" t="s">
        <v>547</v>
      </c>
      <c r="B13788" s="389" t="s">
        <v>518</v>
      </c>
      <c r="C13788" s="389">
        <v>1.6199904494399999</v>
      </c>
      <c r="D13788" s="389" t="s">
        <v>689</v>
      </c>
      <c r="E13788" s="389" t="s">
        <v>670</v>
      </c>
      <c r="F13788" s="389" t="s">
        <v>650</v>
      </c>
      <c r="G13788" s="389" t="s">
        <v>690</v>
      </c>
    </row>
    <row r="13789" spans="1:7">
      <c r="A13789" s="389" t="s">
        <v>581</v>
      </c>
      <c r="B13789" s="389" t="s">
        <v>518</v>
      </c>
      <c r="C13789" s="389">
        <v>1.26631319074</v>
      </c>
      <c r="D13789" s="389" t="s">
        <v>689</v>
      </c>
      <c r="E13789" s="389" t="s">
        <v>670</v>
      </c>
      <c r="F13789" s="389" t="s">
        <v>650</v>
      </c>
      <c r="G13789" s="389" t="s">
        <v>690</v>
      </c>
    </row>
    <row r="13790" spans="1:7">
      <c r="A13790" s="389" t="s">
        <v>562</v>
      </c>
      <c r="B13790" s="389" t="s">
        <v>518</v>
      </c>
      <c r="C13790" s="389">
        <v>9.0642566369399997</v>
      </c>
      <c r="D13790" s="389" t="s">
        <v>689</v>
      </c>
      <c r="E13790" s="389" t="s">
        <v>670</v>
      </c>
      <c r="F13790" s="389" t="s">
        <v>650</v>
      </c>
      <c r="G13790" s="389" t="s">
        <v>690</v>
      </c>
    </row>
    <row r="13791" spans="1:7">
      <c r="A13791" s="389" t="s">
        <v>547</v>
      </c>
      <c r="B13791" s="389" t="s">
        <v>518</v>
      </c>
      <c r="C13791" s="389">
        <v>0.77256422138299996</v>
      </c>
      <c r="D13791" s="389" t="s">
        <v>689</v>
      </c>
      <c r="E13791" s="389" t="s">
        <v>670</v>
      </c>
      <c r="F13791" s="389" t="s">
        <v>650</v>
      </c>
      <c r="G13791" s="389" t="s">
        <v>690</v>
      </c>
    </row>
    <row r="13792" spans="1:7">
      <c r="A13792" s="389" t="s">
        <v>564</v>
      </c>
      <c r="B13792" s="389" t="s">
        <v>518</v>
      </c>
      <c r="C13792" s="389">
        <v>0.56929354731100001</v>
      </c>
      <c r="D13792" s="389" t="s">
        <v>689</v>
      </c>
      <c r="E13792" s="389" t="s">
        <v>670</v>
      </c>
      <c r="F13792" s="389" t="s">
        <v>679</v>
      </c>
      <c r="G13792" s="389" t="s">
        <v>690</v>
      </c>
    </row>
    <row r="13793" spans="1:7">
      <c r="A13793" s="389" t="s">
        <v>565</v>
      </c>
      <c r="B13793" s="389" t="s">
        <v>518</v>
      </c>
      <c r="C13793" s="389">
        <v>0.56929354731100001</v>
      </c>
      <c r="D13793" s="389" t="s">
        <v>689</v>
      </c>
      <c r="E13793" s="389" t="s">
        <v>670</v>
      </c>
      <c r="F13793" s="389" t="s">
        <v>679</v>
      </c>
      <c r="G13793" s="389" t="s">
        <v>690</v>
      </c>
    </row>
    <row r="13794" spans="1:7">
      <c r="A13794" s="389" t="s">
        <v>548</v>
      </c>
      <c r="B13794" s="389" t="s">
        <v>518</v>
      </c>
      <c r="C13794" s="389">
        <v>2.5444659590300001</v>
      </c>
      <c r="D13794" s="389" t="s">
        <v>689</v>
      </c>
      <c r="E13794" s="389" t="s">
        <v>670</v>
      </c>
      <c r="F13794" s="389" t="s">
        <v>679</v>
      </c>
      <c r="G13794" s="389" t="s">
        <v>690</v>
      </c>
    </row>
    <row r="13795" spans="1:7">
      <c r="A13795" s="389" t="s">
        <v>548</v>
      </c>
      <c r="B13795" s="389" t="s">
        <v>518</v>
      </c>
      <c r="C13795" s="389">
        <v>2.5444659590300001</v>
      </c>
      <c r="D13795" s="389" t="s">
        <v>689</v>
      </c>
      <c r="E13795" s="389" t="s">
        <v>670</v>
      </c>
      <c r="F13795" s="389" t="s">
        <v>679</v>
      </c>
      <c r="G13795" s="389" t="s">
        <v>690</v>
      </c>
    </row>
    <row r="13796" spans="1:7">
      <c r="A13796" s="389" t="s">
        <v>548</v>
      </c>
      <c r="B13796" s="389" t="s">
        <v>518</v>
      </c>
      <c r="C13796" s="389">
        <v>2.5444659590300001</v>
      </c>
      <c r="D13796" s="389" t="s">
        <v>689</v>
      </c>
      <c r="E13796" s="389" t="s">
        <v>670</v>
      </c>
      <c r="F13796" s="389" t="s">
        <v>679</v>
      </c>
      <c r="G13796" s="389" t="s">
        <v>690</v>
      </c>
    </row>
    <row r="13797" spans="1:7">
      <c r="A13797" s="389" t="s">
        <v>566</v>
      </c>
      <c r="B13797" s="389" t="s">
        <v>518</v>
      </c>
      <c r="C13797" s="389">
        <v>2.5444659590300001</v>
      </c>
      <c r="D13797" s="389" t="s">
        <v>689</v>
      </c>
      <c r="E13797" s="389" t="s">
        <v>670</v>
      </c>
      <c r="F13797" s="389" t="s">
        <v>679</v>
      </c>
      <c r="G13797" s="389" t="s">
        <v>690</v>
      </c>
    </row>
    <row r="13798" spans="1:7">
      <c r="A13798" s="389" t="s">
        <v>549</v>
      </c>
      <c r="B13798" s="389" t="s">
        <v>518</v>
      </c>
      <c r="C13798" s="389">
        <v>1.5850047591600001</v>
      </c>
      <c r="D13798" s="389" t="s">
        <v>689</v>
      </c>
      <c r="E13798" s="389" t="s">
        <v>670</v>
      </c>
      <c r="F13798" s="389" t="s">
        <v>651</v>
      </c>
      <c r="G13798" s="389" t="s">
        <v>690</v>
      </c>
    </row>
    <row r="13799" spans="1:7">
      <c r="A13799" s="389" t="s">
        <v>576</v>
      </c>
      <c r="B13799" s="389" t="s">
        <v>518</v>
      </c>
      <c r="C13799" s="389">
        <v>1.02675523834</v>
      </c>
      <c r="D13799" s="389" t="s">
        <v>689</v>
      </c>
      <c r="E13799" s="389" t="s">
        <v>670</v>
      </c>
      <c r="F13799" s="389" t="s">
        <v>651</v>
      </c>
      <c r="G13799" s="389" t="s">
        <v>690</v>
      </c>
    </row>
    <row r="13800" spans="1:7">
      <c r="A13800" s="389" t="s">
        <v>578</v>
      </c>
      <c r="B13800" s="389" t="s">
        <v>518</v>
      </c>
      <c r="C13800" s="389">
        <v>1.02675523834</v>
      </c>
      <c r="D13800" s="389" t="s">
        <v>689</v>
      </c>
      <c r="E13800" s="389" t="s">
        <v>670</v>
      </c>
      <c r="F13800" s="389" t="s">
        <v>651</v>
      </c>
      <c r="G13800" s="389" t="s">
        <v>690</v>
      </c>
    </row>
    <row r="13801" spans="1:7">
      <c r="A13801" s="389" t="s">
        <v>565</v>
      </c>
      <c r="B13801" s="389" t="s">
        <v>518</v>
      </c>
      <c r="C13801" s="389">
        <v>1.56155150003</v>
      </c>
      <c r="D13801" s="389" t="s">
        <v>689</v>
      </c>
      <c r="E13801" s="389" t="s">
        <v>670</v>
      </c>
      <c r="F13801" s="389" t="s">
        <v>651</v>
      </c>
      <c r="G13801" s="389" t="s">
        <v>690</v>
      </c>
    </row>
    <row r="13802" spans="1:7">
      <c r="A13802" s="389" t="s">
        <v>532</v>
      </c>
      <c r="B13802" s="389" t="s">
        <v>518</v>
      </c>
      <c r="C13802" s="389">
        <v>4.8467329055499997</v>
      </c>
      <c r="D13802" s="389" t="s">
        <v>689</v>
      </c>
      <c r="E13802" s="389" t="s">
        <v>670</v>
      </c>
      <c r="F13802" s="389" t="s">
        <v>651</v>
      </c>
      <c r="G13802" s="389" t="s">
        <v>690</v>
      </c>
    </row>
    <row r="13803" spans="1:7">
      <c r="A13803" s="389" t="s">
        <v>532</v>
      </c>
      <c r="B13803" s="389" t="s">
        <v>518</v>
      </c>
      <c r="C13803" s="389">
        <v>4.8467329055499997</v>
      </c>
      <c r="D13803" s="389" t="s">
        <v>689</v>
      </c>
      <c r="E13803" s="389" t="s">
        <v>670</v>
      </c>
      <c r="F13803" s="389" t="s">
        <v>651</v>
      </c>
      <c r="G13803" s="389" t="s">
        <v>690</v>
      </c>
    </row>
    <row r="13804" spans="1:7">
      <c r="A13804" s="389" t="s">
        <v>532</v>
      </c>
      <c r="B13804" s="389" t="s">
        <v>518</v>
      </c>
      <c r="C13804" s="389">
        <v>4.8467329055499997</v>
      </c>
      <c r="D13804" s="389" t="s">
        <v>689</v>
      </c>
      <c r="E13804" s="389" t="s">
        <v>670</v>
      </c>
      <c r="F13804" s="389" t="s">
        <v>651</v>
      </c>
      <c r="G13804" s="389" t="s">
        <v>690</v>
      </c>
    </row>
    <row r="13805" spans="1:7">
      <c r="A13805" s="389" t="s">
        <v>532</v>
      </c>
      <c r="B13805" s="389" t="s">
        <v>518</v>
      </c>
      <c r="C13805" s="389">
        <v>4.8467329055499997</v>
      </c>
      <c r="D13805" s="389" t="s">
        <v>689</v>
      </c>
      <c r="E13805" s="389" t="s">
        <v>670</v>
      </c>
      <c r="F13805" s="389" t="s">
        <v>651</v>
      </c>
      <c r="G13805" s="389" t="s">
        <v>690</v>
      </c>
    </row>
    <row r="13806" spans="1:7">
      <c r="A13806" s="389" t="s">
        <v>532</v>
      </c>
      <c r="B13806" s="389" t="s">
        <v>518</v>
      </c>
      <c r="C13806" s="389">
        <v>4.8467329055499997</v>
      </c>
      <c r="D13806" s="389" t="s">
        <v>689</v>
      </c>
      <c r="E13806" s="389" t="s">
        <v>670</v>
      </c>
      <c r="F13806" s="389" t="s">
        <v>651</v>
      </c>
      <c r="G13806" s="389" t="s">
        <v>690</v>
      </c>
    </row>
    <row r="13807" spans="1:7">
      <c r="A13807" s="389" t="s">
        <v>532</v>
      </c>
      <c r="B13807" s="389" t="s">
        <v>518</v>
      </c>
      <c r="C13807" s="389">
        <v>4.8467329055499997</v>
      </c>
      <c r="D13807" s="389" t="s">
        <v>689</v>
      </c>
      <c r="E13807" s="389" t="s">
        <v>670</v>
      </c>
      <c r="F13807" s="389" t="s">
        <v>651</v>
      </c>
      <c r="G13807" s="389" t="s">
        <v>690</v>
      </c>
    </row>
    <row r="13808" spans="1:7">
      <c r="A13808" s="389" t="s">
        <v>532</v>
      </c>
      <c r="B13808" s="389" t="s">
        <v>518</v>
      </c>
      <c r="C13808" s="389">
        <v>4.8467329055499997</v>
      </c>
      <c r="D13808" s="389" t="s">
        <v>689</v>
      </c>
      <c r="E13808" s="389" t="s">
        <v>670</v>
      </c>
      <c r="F13808" s="389" t="s">
        <v>651</v>
      </c>
      <c r="G13808" s="389" t="s">
        <v>690</v>
      </c>
    </row>
    <row r="13809" spans="1:7">
      <c r="A13809" s="389" t="s">
        <v>532</v>
      </c>
      <c r="B13809" s="389" t="s">
        <v>518</v>
      </c>
      <c r="C13809" s="389">
        <v>4.8467329055499997</v>
      </c>
      <c r="D13809" s="389" t="s">
        <v>689</v>
      </c>
      <c r="E13809" s="389" t="s">
        <v>670</v>
      </c>
      <c r="F13809" s="389" t="s">
        <v>651</v>
      </c>
      <c r="G13809" s="389" t="s">
        <v>690</v>
      </c>
    </row>
    <row r="13810" spans="1:7">
      <c r="A13810" s="389" t="s">
        <v>532</v>
      </c>
      <c r="B13810" s="389" t="s">
        <v>518</v>
      </c>
      <c r="C13810" s="389">
        <v>4.8467329055499997</v>
      </c>
      <c r="D13810" s="389" t="s">
        <v>689</v>
      </c>
      <c r="E13810" s="389" t="s">
        <v>670</v>
      </c>
      <c r="F13810" s="389" t="s">
        <v>651</v>
      </c>
      <c r="G13810" s="389" t="s">
        <v>690</v>
      </c>
    </row>
    <row r="13811" spans="1:7">
      <c r="A13811" s="389" t="s">
        <v>576</v>
      </c>
      <c r="B13811" s="389" t="s">
        <v>518</v>
      </c>
      <c r="C13811" s="389">
        <v>0.305964088242</v>
      </c>
      <c r="D13811" s="389" t="s">
        <v>689</v>
      </c>
      <c r="E13811" s="389" t="s">
        <v>670</v>
      </c>
      <c r="F13811" s="389" t="s">
        <v>651</v>
      </c>
      <c r="G13811" s="389" t="s">
        <v>690</v>
      </c>
    </row>
    <row r="13812" spans="1:7">
      <c r="A13812" s="389" t="s">
        <v>578</v>
      </c>
      <c r="B13812" s="389" t="s">
        <v>518</v>
      </c>
      <c r="C13812" s="389">
        <v>0.305964088242</v>
      </c>
      <c r="D13812" s="389" t="s">
        <v>689</v>
      </c>
      <c r="E13812" s="389" t="s">
        <v>670</v>
      </c>
      <c r="F13812" s="389" t="s">
        <v>651</v>
      </c>
      <c r="G13812" s="389" t="s">
        <v>690</v>
      </c>
    </row>
    <row r="13813" spans="1:7">
      <c r="A13813" s="389" t="s">
        <v>566</v>
      </c>
      <c r="B13813" s="389" t="s">
        <v>518</v>
      </c>
      <c r="C13813" s="389">
        <v>3.8596649051799998</v>
      </c>
      <c r="D13813" s="389" t="s">
        <v>689</v>
      </c>
      <c r="E13813" s="389" t="s">
        <v>670</v>
      </c>
      <c r="F13813" s="389" t="s">
        <v>651</v>
      </c>
      <c r="G13813" s="389" t="s">
        <v>690</v>
      </c>
    </row>
    <row r="13814" spans="1:7">
      <c r="A13814" s="389" t="s">
        <v>566</v>
      </c>
      <c r="B13814" s="389" t="s">
        <v>518</v>
      </c>
      <c r="C13814" s="389">
        <v>3.8596649051799998</v>
      </c>
      <c r="D13814" s="389" t="s">
        <v>689</v>
      </c>
      <c r="E13814" s="389" t="s">
        <v>670</v>
      </c>
      <c r="F13814" s="389" t="s">
        <v>651</v>
      </c>
      <c r="G13814" s="389" t="s">
        <v>690</v>
      </c>
    </row>
    <row r="13815" spans="1:7">
      <c r="A13815" s="389" t="s">
        <v>576</v>
      </c>
      <c r="B13815" s="389" t="s">
        <v>518</v>
      </c>
      <c r="C13815" s="389">
        <v>0.81014310113300003</v>
      </c>
      <c r="D13815" s="389" t="s">
        <v>689</v>
      </c>
      <c r="E13815" s="389" t="s">
        <v>670</v>
      </c>
      <c r="F13815" s="389" t="s">
        <v>651</v>
      </c>
      <c r="G13815" s="389" t="s">
        <v>690</v>
      </c>
    </row>
    <row r="13816" spans="1:7">
      <c r="A13816" s="389" t="s">
        <v>578</v>
      </c>
      <c r="B13816" s="389" t="s">
        <v>518</v>
      </c>
      <c r="C13816" s="389">
        <v>0.81014310113300003</v>
      </c>
      <c r="D13816" s="389" t="s">
        <v>689</v>
      </c>
      <c r="E13816" s="389" t="s">
        <v>670</v>
      </c>
      <c r="F13816" s="389" t="s">
        <v>651</v>
      </c>
      <c r="G13816" s="389" t="s">
        <v>690</v>
      </c>
    </row>
    <row r="13817" spans="1:7">
      <c r="A13817" s="389" t="s">
        <v>564</v>
      </c>
      <c r="B13817" s="389" t="s">
        <v>518</v>
      </c>
      <c r="C13817" s="389">
        <v>0.90678056226299997</v>
      </c>
      <c r="D13817" s="389" t="s">
        <v>689</v>
      </c>
      <c r="E13817" s="389" t="s">
        <v>670</v>
      </c>
      <c r="F13817" s="389" t="s">
        <v>651</v>
      </c>
      <c r="G13817" s="389" t="s">
        <v>690</v>
      </c>
    </row>
    <row r="13818" spans="1:7">
      <c r="A13818" s="389" t="s">
        <v>549</v>
      </c>
      <c r="B13818" s="389" t="s">
        <v>518</v>
      </c>
      <c r="C13818" s="389">
        <v>3.2089733380499998</v>
      </c>
      <c r="D13818" s="389" t="s">
        <v>689</v>
      </c>
      <c r="E13818" s="389" t="s">
        <v>670</v>
      </c>
      <c r="F13818" s="389" t="s">
        <v>651</v>
      </c>
      <c r="G13818" s="389" t="s">
        <v>690</v>
      </c>
    </row>
    <row r="13819" spans="1:7">
      <c r="A13819" s="389" t="s">
        <v>549</v>
      </c>
      <c r="B13819" s="389" t="s">
        <v>518</v>
      </c>
      <c r="C13819" s="389">
        <v>3.2089733380499998</v>
      </c>
      <c r="D13819" s="389" t="s">
        <v>689</v>
      </c>
      <c r="E13819" s="389" t="s">
        <v>670</v>
      </c>
      <c r="F13819" s="389" t="s">
        <v>651</v>
      </c>
      <c r="G13819" s="389" t="s">
        <v>690</v>
      </c>
    </row>
    <row r="13820" spans="1:7">
      <c r="A13820" s="389" t="s">
        <v>549</v>
      </c>
      <c r="B13820" s="389" t="s">
        <v>518</v>
      </c>
      <c r="C13820" s="389">
        <v>3.2089733380499998</v>
      </c>
      <c r="D13820" s="389" t="s">
        <v>689</v>
      </c>
      <c r="E13820" s="389" t="s">
        <v>670</v>
      </c>
      <c r="F13820" s="389" t="s">
        <v>651</v>
      </c>
      <c r="G13820" s="389" t="s">
        <v>690</v>
      </c>
    </row>
    <row r="13821" spans="1:7">
      <c r="A13821" s="389" t="s">
        <v>549</v>
      </c>
      <c r="B13821" s="389" t="s">
        <v>518</v>
      </c>
      <c r="C13821" s="389">
        <v>3.2089733380499998</v>
      </c>
      <c r="D13821" s="389" t="s">
        <v>689</v>
      </c>
      <c r="E13821" s="389" t="s">
        <v>670</v>
      </c>
      <c r="F13821" s="389" t="s">
        <v>651</v>
      </c>
      <c r="G13821" s="389" t="s">
        <v>690</v>
      </c>
    </row>
    <row r="13822" spans="1:7">
      <c r="A13822" s="389" t="s">
        <v>549</v>
      </c>
      <c r="B13822" s="389" t="s">
        <v>518</v>
      </c>
      <c r="C13822" s="389">
        <v>3.2089733380499998</v>
      </c>
      <c r="D13822" s="389" t="s">
        <v>689</v>
      </c>
      <c r="E13822" s="389" t="s">
        <v>670</v>
      </c>
      <c r="F13822" s="389" t="s">
        <v>651</v>
      </c>
      <c r="G13822" s="389" t="s">
        <v>690</v>
      </c>
    </row>
    <row r="13823" spans="1:7">
      <c r="A13823" s="389" t="s">
        <v>549</v>
      </c>
      <c r="B13823" s="389" t="s">
        <v>518</v>
      </c>
      <c r="C13823" s="389">
        <v>2.07696561789</v>
      </c>
      <c r="D13823" s="389" t="s">
        <v>689</v>
      </c>
      <c r="E13823" s="389" t="s">
        <v>670</v>
      </c>
      <c r="F13823" s="389" t="s">
        <v>651</v>
      </c>
      <c r="G13823" s="389" t="s">
        <v>690</v>
      </c>
    </row>
    <row r="13824" spans="1:7">
      <c r="A13824" s="389" t="s">
        <v>576</v>
      </c>
      <c r="B13824" s="389" t="s">
        <v>518</v>
      </c>
      <c r="C13824" s="389">
        <v>1.1863148242399999</v>
      </c>
      <c r="D13824" s="389" t="s">
        <v>689</v>
      </c>
      <c r="E13824" s="389" t="s">
        <v>670</v>
      </c>
      <c r="F13824" s="389" t="s">
        <v>651</v>
      </c>
      <c r="G13824" s="389" t="s">
        <v>690</v>
      </c>
    </row>
    <row r="13825" spans="1:7">
      <c r="A13825" s="389" t="s">
        <v>576</v>
      </c>
      <c r="B13825" s="389" t="s">
        <v>518</v>
      </c>
      <c r="C13825" s="389">
        <v>1.1863148242399999</v>
      </c>
      <c r="D13825" s="389" t="s">
        <v>689</v>
      </c>
      <c r="E13825" s="389" t="s">
        <v>670</v>
      </c>
      <c r="F13825" s="389" t="s">
        <v>651</v>
      </c>
      <c r="G13825" s="389" t="s">
        <v>690</v>
      </c>
    </row>
    <row r="13826" spans="1:7">
      <c r="A13826" s="389" t="s">
        <v>578</v>
      </c>
      <c r="B13826" s="389" t="s">
        <v>518</v>
      </c>
      <c r="C13826" s="389">
        <v>1.1863148242399999</v>
      </c>
      <c r="D13826" s="389" t="s">
        <v>689</v>
      </c>
      <c r="E13826" s="389" t="s">
        <v>670</v>
      </c>
      <c r="F13826" s="389" t="s">
        <v>651</v>
      </c>
      <c r="G13826" s="389" t="s">
        <v>690</v>
      </c>
    </row>
    <row r="13827" spans="1:7">
      <c r="A13827" s="389" t="s">
        <v>578</v>
      </c>
      <c r="B13827" s="389" t="s">
        <v>518</v>
      </c>
      <c r="C13827" s="389">
        <v>1.1863148242399999</v>
      </c>
      <c r="D13827" s="389" t="s">
        <v>689</v>
      </c>
      <c r="E13827" s="389" t="s">
        <v>670</v>
      </c>
      <c r="F13827" s="389" t="s">
        <v>651</v>
      </c>
      <c r="G13827" s="389" t="s">
        <v>690</v>
      </c>
    </row>
    <row r="13828" spans="1:7">
      <c r="A13828" s="389" t="s">
        <v>566</v>
      </c>
      <c r="B13828" s="389" t="s">
        <v>518</v>
      </c>
      <c r="C13828" s="389">
        <v>2.45944196083</v>
      </c>
      <c r="D13828" s="389" t="s">
        <v>689</v>
      </c>
      <c r="E13828" s="389" t="s">
        <v>670</v>
      </c>
      <c r="F13828" s="389" t="s">
        <v>651</v>
      </c>
      <c r="G13828" s="389" t="s">
        <v>690</v>
      </c>
    </row>
    <row r="13829" spans="1:7">
      <c r="A13829" s="389" t="s">
        <v>566</v>
      </c>
      <c r="B13829" s="389" t="s">
        <v>518</v>
      </c>
      <c r="C13829" s="389">
        <v>2.45944196083</v>
      </c>
      <c r="D13829" s="389" t="s">
        <v>689</v>
      </c>
      <c r="E13829" s="389" t="s">
        <v>670</v>
      </c>
      <c r="F13829" s="389" t="s">
        <v>651</v>
      </c>
      <c r="G13829" s="389" t="s">
        <v>690</v>
      </c>
    </row>
    <row r="13830" spans="1:7">
      <c r="A13830" s="389" t="s">
        <v>571</v>
      </c>
      <c r="B13830" s="389" t="s">
        <v>518</v>
      </c>
      <c r="C13830" s="389">
        <v>0.63181357277000005</v>
      </c>
      <c r="D13830" s="389" t="s">
        <v>689</v>
      </c>
      <c r="E13830" s="389" t="s">
        <v>670</v>
      </c>
      <c r="F13830" s="389" t="s">
        <v>651</v>
      </c>
      <c r="G13830" s="389" t="s">
        <v>690</v>
      </c>
    </row>
    <row r="13831" spans="1:7">
      <c r="A13831" s="389" t="s">
        <v>549</v>
      </c>
      <c r="B13831" s="389" t="s">
        <v>518</v>
      </c>
      <c r="C13831" s="389">
        <v>7.9032718686500001</v>
      </c>
      <c r="D13831" s="389" t="s">
        <v>689</v>
      </c>
      <c r="E13831" s="389" t="s">
        <v>670</v>
      </c>
      <c r="F13831" s="389" t="s">
        <v>651</v>
      </c>
      <c r="G13831" s="389" t="s">
        <v>690</v>
      </c>
    </row>
    <row r="13832" spans="1:7">
      <c r="A13832" s="389" t="s">
        <v>549</v>
      </c>
      <c r="B13832" s="389" t="s">
        <v>518</v>
      </c>
      <c r="C13832" s="389">
        <v>7.9032718686500001</v>
      </c>
      <c r="D13832" s="389" t="s">
        <v>689</v>
      </c>
      <c r="E13832" s="389" t="s">
        <v>670</v>
      </c>
      <c r="F13832" s="389" t="s">
        <v>651</v>
      </c>
      <c r="G13832" s="389" t="s">
        <v>690</v>
      </c>
    </row>
    <row r="13833" spans="1:7">
      <c r="A13833" s="389" t="s">
        <v>564</v>
      </c>
      <c r="B13833" s="389" t="s">
        <v>518</v>
      </c>
      <c r="C13833" s="389">
        <v>2.9715513975799999</v>
      </c>
      <c r="D13833" s="389" t="s">
        <v>689</v>
      </c>
      <c r="E13833" s="389" t="s">
        <v>670</v>
      </c>
      <c r="F13833" s="389" t="s">
        <v>651</v>
      </c>
      <c r="G13833" s="389" t="s">
        <v>690</v>
      </c>
    </row>
    <row r="13834" spans="1:7">
      <c r="A13834" s="389" t="s">
        <v>564</v>
      </c>
      <c r="B13834" s="389" t="s">
        <v>518</v>
      </c>
      <c r="C13834" s="389">
        <v>2.9105978476400001</v>
      </c>
      <c r="D13834" s="389" t="s">
        <v>689</v>
      </c>
      <c r="E13834" s="389" t="s">
        <v>670</v>
      </c>
      <c r="F13834" s="389" t="s">
        <v>651</v>
      </c>
      <c r="G13834" s="389" t="s">
        <v>690</v>
      </c>
    </row>
    <row r="13835" spans="1:7">
      <c r="A13835" s="389" t="s">
        <v>566</v>
      </c>
      <c r="B13835" s="389" t="s">
        <v>518</v>
      </c>
      <c r="C13835" s="389">
        <v>2.9105978476400001</v>
      </c>
      <c r="D13835" s="389" t="s">
        <v>689</v>
      </c>
      <c r="E13835" s="389" t="s">
        <v>670</v>
      </c>
      <c r="F13835" s="389" t="s">
        <v>651</v>
      </c>
      <c r="G13835" s="389" t="s">
        <v>690</v>
      </c>
    </row>
    <row r="13836" spans="1:7">
      <c r="A13836" s="389" t="s">
        <v>514</v>
      </c>
      <c r="B13836" s="389" t="s">
        <v>518</v>
      </c>
      <c r="C13836" s="389">
        <v>2.02078426365</v>
      </c>
      <c r="D13836" s="389" t="s">
        <v>689</v>
      </c>
      <c r="E13836" s="389" t="s">
        <v>670</v>
      </c>
      <c r="F13836" s="389" t="s">
        <v>651</v>
      </c>
      <c r="G13836" s="389" t="s">
        <v>690</v>
      </c>
    </row>
    <row r="13837" spans="1:7">
      <c r="A13837" s="389" t="s">
        <v>576</v>
      </c>
      <c r="B13837" s="389" t="s">
        <v>518</v>
      </c>
      <c r="C13837" s="389">
        <v>1.9027092827300001</v>
      </c>
      <c r="D13837" s="389" t="s">
        <v>689</v>
      </c>
      <c r="E13837" s="389" t="s">
        <v>670</v>
      </c>
      <c r="F13837" s="389" t="s">
        <v>651</v>
      </c>
      <c r="G13837" s="389" t="s">
        <v>690</v>
      </c>
    </row>
    <row r="13838" spans="1:7">
      <c r="A13838" s="389" t="s">
        <v>576</v>
      </c>
      <c r="B13838" s="389" t="s">
        <v>518</v>
      </c>
      <c r="C13838" s="389">
        <v>1.9027092827300001</v>
      </c>
      <c r="D13838" s="389" t="s">
        <v>689</v>
      </c>
      <c r="E13838" s="389" t="s">
        <v>670</v>
      </c>
      <c r="F13838" s="389" t="s">
        <v>651</v>
      </c>
      <c r="G13838" s="389" t="s">
        <v>690</v>
      </c>
    </row>
    <row r="13839" spans="1:7">
      <c r="A13839" s="389" t="s">
        <v>578</v>
      </c>
      <c r="B13839" s="389" t="s">
        <v>518</v>
      </c>
      <c r="C13839" s="389">
        <v>1.9027092827300001</v>
      </c>
      <c r="D13839" s="389" t="s">
        <v>689</v>
      </c>
      <c r="E13839" s="389" t="s">
        <v>670</v>
      </c>
      <c r="F13839" s="389" t="s">
        <v>651</v>
      </c>
      <c r="G13839" s="389" t="s">
        <v>690</v>
      </c>
    </row>
    <row r="13840" spans="1:7">
      <c r="A13840" s="389" t="s">
        <v>578</v>
      </c>
      <c r="B13840" s="389" t="s">
        <v>518</v>
      </c>
      <c r="C13840" s="389">
        <v>1.9027092827300001</v>
      </c>
      <c r="D13840" s="389" t="s">
        <v>689</v>
      </c>
      <c r="E13840" s="389" t="s">
        <v>670</v>
      </c>
      <c r="F13840" s="389" t="s">
        <v>651</v>
      </c>
      <c r="G13840" s="389" t="s">
        <v>690</v>
      </c>
    </row>
    <row r="13841" spans="1:7">
      <c r="A13841" s="389" t="s">
        <v>576</v>
      </c>
      <c r="B13841" s="389" t="s">
        <v>518</v>
      </c>
      <c r="C13841" s="389">
        <v>3.5319303761800001</v>
      </c>
      <c r="D13841" s="389" t="s">
        <v>689</v>
      </c>
      <c r="E13841" s="389" t="s">
        <v>670</v>
      </c>
      <c r="F13841" s="389" t="s">
        <v>651</v>
      </c>
      <c r="G13841" s="389" t="s">
        <v>690</v>
      </c>
    </row>
    <row r="13842" spans="1:7">
      <c r="A13842" s="389" t="s">
        <v>576</v>
      </c>
      <c r="B13842" s="389" t="s">
        <v>518</v>
      </c>
      <c r="C13842" s="389">
        <v>3.5319303761800001</v>
      </c>
      <c r="D13842" s="389" t="s">
        <v>689</v>
      </c>
      <c r="E13842" s="389" t="s">
        <v>670</v>
      </c>
      <c r="F13842" s="389" t="s">
        <v>651</v>
      </c>
      <c r="G13842" s="389" t="s">
        <v>690</v>
      </c>
    </row>
    <row r="13843" spans="1:7">
      <c r="A13843" s="389" t="s">
        <v>578</v>
      </c>
      <c r="B13843" s="389" t="s">
        <v>518</v>
      </c>
      <c r="C13843" s="389">
        <v>3.5319303761800001</v>
      </c>
      <c r="D13843" s="389" t="s">
        <v>689</v>
      </c>
      <c r="E13843" s="389" t="s">
        <v>670</v>
      </c>
      <c r="F13843" s="389" t="s">
        <v>651</v>
      </c>
      <c r="G13843" s="389" t="s">
        <v>690</v>
      </c>
    </row>
    <row r="13844" spans="1:7">
      <c r="A13844" s="389" t="s">
        <v>578</v>
      </c>
      <c r="B13844" s="389" t="s">
        <v>518</v>
      </c>
      <c r="C13844" s="389">
        <v>3.5319303761800001</v>
      </c>
      <c r="D13844" s="389" t="s">
        <v>689</v>
      </c>
      <c r="E13844" s="389" t="s">
        <v>670</v>
      </c>
      <c r="F13844" s="389" t="s">
        <v>651</v>
      </c>
      <c r="G13844" s="389" t="s">
        <v>690</v>
      </c>
    </row>
    <row r="13845" spans="1:7">
      <c r="A13845" s="389" t="s">
        <v>576</v>
      </c>
      <c r="B13845" s="389" t="s">
        <v>518</v>
      </c>
      <c r="C13845" s="389">
        <v>0.122105351584</v>
      </c>
      <c r="D13845" s="389" t="s">
        <v>689</v>
      </c>
      <c r="E13845" s="389" t="s">
        <v>670</v>
      </c>
      <c r="F13845" s="389" t="s">
        <v>651</v>
      </c>
      <c r="G13845" s="389" t="s">
        <v>690</v>
      </c>
    </row>
    <row r="13846" spans="1:7">
      <c r="A13846" s="389" t="s">
        <v>578</v>
      </c>
      <c r="B13846" s="389" t="s">
        <v>518</v>
      </c>
      <c r="C13846" s="389">
        <v>0.122105351584</v>
      </c>
      <c r="D13846" s="389" t="s">
        <v>689</v>
      </c>
      <c r="E13846" s="389" t="s">
        <v>670</v>
      </c>
      <c r="F13846" s="389" t="s">
        <v>651</v>
      </c>
      <c r="G13846" s="389" t="s">
        <v>690</v>
      </c>
    </row>
    <row r="13847" spans="1:7">
      <c r="A13847" s="389" t="s">
        <v>564</v>
      </c>
      <c r="B13847" s="389" t="s">
        <v>518</v>
      </c>
      <c r="C13847" s="389">
        <v>8.3257627375700007</v>
      </c>
      <c r="D13847" s="389" t="s">
        <v>689</v>
      </c>
      <c r="E13847" s="389" t="s">
        <v>670</v>
      </c>
      <c r="F13847" s="389" t="s">
        <v>651</v>
      </c>
      <c r="G13847" s="389" t="s">
        <v>690</v>
      </c>
    </row>
    <row r="13848" spans="1:7">
      <c r="A13848" s="389" t="s">
        <v>564</v>
      </c>
      <c r="B13848" s="389" t="s">
        <v>518</v>
      </c>
      <c r="C13848" s="389">
        <v>8.3257627375700007</v>
      </c>
      <c r="D13848" s="389" t="s">
        <v>689</v>
      </c>
      <c r="E13848" s="389" t="s">
        <v>670</v>
      </c>
      <c r="F13848" s="389" t="s">
        <v>651</v>
      </c>
      <c r="G13848" s="389" t="s">
        <v>690</v>
      </c>
    </row>
    <row r="13849" spans="1:7">
      <c r="A13849" s="389" t="s">
        <v>565</v>
      </c>
      <c r="B13849" s="389" t="s">
        <v>518</v>
      </c>
      <c r="C13849" s="389">
        <v>8.3257627375700007</v>
      </c>
      <c r="D13849" s="389" t="s">
        <v>689</v>
      </c>
      <c r="E13849" s="389" t="s">
        <v>670</v>
      </c>
      <c r="F13849" s="389" t="s">
        <v>651</v>
      </c>
      <c r="G13849" s="389" t="s">
        <v>690</v>
      </c>
    </row>
    <row r="13850" spans="1:7">
      <c r="A13850" s="389" t="s">
        <v>549</v>
      </c>
      <c r="B13850" s="389" t="s">
        <v>518</v>
      </c>
      <c r="C13850" s="389">
        <v>2.4403441588299999</v>
      </c>
      <c r="D13850" s="389" t="s">
        <v>689</v>
      </c>
      <c r="E13850" s="389" t="s">
        <v>670</v>
      </c>
      <c r="F13850" s="389" t="s">
        <v>651</v>
      </c>
      <c r="G13850" s="389" t="s">
        <v>690</v>
      </c>
    </row>
    <row r="13851" spans="1:7">
      <c r="A13851" s="389" t="s">
        <v>549</v>
      </c>
      <c r="B13851" s="389" t="s">
        <v>518</v>
      </c>
      <c r="C13851" s="389">
        <v>2.4403441588299999</v>
      </c>
      <c r="D13851" s="389" t="s">
        <v>689</v>
      </c>
      <c r="E13851" s="389" t="s">
        <v>670</v>
      </c>
      <c r="F13851" s="389" t="s">
        <v>651</v>
      </c>
      <c r="G13851" s="389" t="s">
        <v>690</v>
      </c>
    </row>
    <row r="13852" spans="1:7">
      <c r="A13852" s="389" t="s">
        <v>549</v>
      </c>
      <c r="B13852" s="389" t="s">
        <v>518</v>
      </c>
      <c r="C13852" s="389">
        <v>2.4403441588299999</v>
      </c>
      <c r="D13852" s="389" t="s">
        <v>689</v>
      </c>
      <c r="E13852" s="389" t="s">
        <v>670</v>
      </c>
      <c r="F13852" s="389" t="s">
        <v>651</v>
      </c>
      <c r="G13852" s="389" t="s">
        <v>690</v>
      </c>
    </row>
    <row r="13853" spans="1:7">
      <c r="A13853" s="389" t="s">
        <v>549</v>
      </c>
      <c r="B13853" s="389" t="s">
        <v>518</v>
      </c>
      <c r="C13853" s="389">
        <v>2.4403441588299999</v>
      </c>
      <c r="D13853" s="389" t="s">
        <v>689</v>
      </c>
      <c r="E13853" s="389" t="s">
        <v>670</v>
      </c>
      <c r="F13853" s="389" t="s">
        <v>651</v>
      </c>
      <c r="G13853" s="389" t="s">
        <v>690</v>
      </c>
    </row>
    <row r="13854" spans="1:7">
      <c r="A13854" s="389" t="s">
        <v>576</v>
      </c>
      <c r="B13854" s="389" t="s">
        <v>518</v>
      </c>
      <c r="C13854" s="389">
        <v>1.8070238141399999</v>
      </c>
      <c r="D13854" s="389" t="s">
        <v>689</v>
      </c>
      <c r="E13854" s="389" t="s">
        <v>670</v>
      </c>
      <c r="F13854" s="389" t="s">
        <v>651</v>
      </c>
      <c r="G13854" s="389" t="s">
        <v>690</v>
      </c>
    </row>
    <row r="13855" spans="1:7">
      <c r="A13855" s="389" t="s">
        <v>578</v>
      </c>
      <c r="B13855" s="389" t="s">
        <v>518</v>
      </c>
      <c r="C13855" s="389">
        <v>1.8070238141399999</v>
      </c>
      <c r="D13855" s="389" t="s">
        <v>689</v>
      </c>
      <c r="E13855" s="389" t="s">
        <v>670</v>
      </c>
      <c r="F13855" s="389" t="s">
        <v>651</v>
      </c>
      <c r="G13855" s="389" t="s">
        <v>690</v>
      </c>
    </row>
    <row r="13856" spans="1:7">
      <c r="A13856" s="389" t="s">
        <v>571</v>
      </c>
      <c r="B13856" s="389" t="s">
        <v>518</v>
      </c>
      <c r="C13856" s="389">
        <v>0.85334839875699997</v>
      </c>
      <c r="D13856" s="389" t="s">
        <v>689</v>
      </c>
      <c r="E13856" s="389" t="s">
        <v>670</v>
      </c>
      <c r="F13856" s="389" t="s">
        <v>651</v>
      </c>
      <c r="G13856" s="389" t="s">
        <v>690</v>
      </c>
    </row>
    <row r="13857" spans="1:7">
      <c r="A13857" s="389" t="s">
        <v>562</v>
      </c>
      <c r="B13857" s="389" t="s">
        <v>518</v>
      </c>
      <c r="C13857" s="389">
        <v>2.4734110520499999</v>
      </c>
      <c r="D13857" s="389" t="s">
        <v>689</v>
      </c>
      <c r="E13857" s="389" t="s">
        <v>670</v>
      </c>
      <c r="F13857" s="389" t="s">
        <v>651</v>
      </c>
      <c r="G13857" s="389" t="s">
        <v>690</v>
      </c>
    </row>
    <row r="13858" spans="1:7">
      <c r="A13858" s="389" t="s">
        <v>562</v>
      </c>
      <c r="B13858" s="389" t="s">
        <v>518</v>
      </c>
      <c r="C13858" s="389">
        <v>2.4734110520499999</v>
      </c>
      <c r="D13858" s="389" t="s">
        <v>689</v>
      </c>
      <c r="E13858" s="389" t="s">
        <v>670</v>
      </c>
      <c r="F13858" s="389" t="s">
        <v>651</v>
      </c>
      <c r="G13858" s="389" t="s">
        <v>690</v>
      </c>
    </row>
    <row r="13859" spans="1:7">
      <c r="A13859" s="389" t="s">
        <v>562</v>
      </c>
      <c r="B13859" s="389" t="s">
        <v>518</v>
      </c>
      <c r="C13859" s="389">
        <v>2.4734110520499999</v>
      </c>
      <c r="D13859" s="389" t="s">
        <v>689</v>
      </c>
      <c r="E13859" s="389" t="s">
        <v>670</v>
      </c>
      <c r="F13859" s="389" t="s">
        <v>651</v>
      </c>
      <c r="G13859" s="389" t="s">
        <v>690</v>
      </c>
    </row>
    <row r="13860" spans="1:7">
      <c r="A13860" s="389" t="s">
        <v>576</v>
      </c>
      <c r="B13860" s="389" t="s">
        <v>518</v>
      </c>
      <c r="C13860" s="389">
        <v>0.40962694407299999</v>
      </c>
      <c r="D13860" s="389" t="s">
        <v>689</v>
      </c>
      <c r="E13860" s="389" t="s">
        <v>670</v>
      </c>
      <c r="F13860" s="389" t="s">
        <v>651</v>
      </c>
      <c r="G13860" s="389" t="s">
        <v>690</v>
      </c>
    </row>
    <row r="13861" spans="1:7">
      <c r="A13861" s="389" t="s">
        <v>578</v>
      </c>
      <c r="B13861" s="389" t="s">
        <v>518</v>
      </c>
      <c r="C13861" s="389">
        <v>0.40962694407299999</v>
      </c>
      <c r="D13861" s="389" t="s">
        <v>689</v>
      </c>
      <c r="E13861" s="389" t="s">
        <v>670</v>
      </c>
      <c r="F13861" s="389" t="s">
        <v>651</v>
      </c>
      <c r="G13861" s="389" t="s">
        <v>690</v>
      </c>
    </row>
    <row r="13862" spans="1:7">
      <c r="A13862" s="389" t="s">
        <v>564</v>
      </c>
      <c r="B13862" s="389" t="s">
        <v>518</v>
      </c>
      <c r="C13862" s="389">
        <v>2.47154945052</v>
      </c>
      <c r="D13862" s="389" t="s">
        <v>689</v>
      </c>
      <c r="E13862" s="389" t="s">
        <v>670</v>
      </c>
      <c r="F13862" s="389" t="s">
        <v>651</v>
      </c>
      <c r="G13862" s="389" t="s">
        <v>690</v>
      </c>
    </row>
    <row r="13863" spans="1:7">
      <c r="A13863" s="389" t="s">
        <v>554</v>
      </c>
      <c r="B13863" s="389" t="s">
        <v>518</v>
      </c>
      <c r="C13863" s="389">
        <v>1.2932148993200001</v>
      </c>
      <c r="D13863" s="389" t="s">
        <v>689</v>
      </c>
      <c r="E13863" s="389" t="s">
        <v>670</v>
      </c>
      <c r="F13863" s="389" t="s">
        <v>651</v>
      </c>
      <c r="G13863" s="389" t="s">
        <v>690</v>
      </c>
    </row>
    <row r="13864" spans="1:7">
      <c r="A13864" s="389" t="s">
        <v>566</v>
      </c>
      <c r="B13864" s="389" t="s">
        <v>518</v>
      </c>
      <c r="C13864" s="389">
        <v>3.8230444820999998</v>
      </c>
      <c r="D13864" s="389" t="s">
        <v>689</v>
      </c>
      <c r="E13864" s="389" t="s">
        <v>670</v>
      </c>
      <c r="F13864" s="389" t="s">
        <v>651</v>
      </c>
      <c r="G13864" s="389" t="s">
        <v>690</v>
      </c>
    </row>
    <row r="13865" spans="1:7">
      <c r="A13865" s="389" t="s">
        <v>566</v>
      </c>
      <c r="B13865" s="389" t="s">
        <v>518</v>
      </c>
      <c r="C13865" s="389">
        <v>3.8230444820999998</v>
      </c>
      <c r="D13865" s="389" t="s">
        <v>689</v>
      </c>
      <c r="E13865" s="389" t="s">
        <v>670</v>
      </c>
      <c r="F13865" s="389" t="s">
        <v>651</v>
      </c>
      <c r="G13865" s="389" t="s">
        <v>690</v>
      </c>
    </row>
    <row r="13866" spans="1:7">
      <c r="A13866" s="389" t="s">
        <v>554</v>
      </c>
      <c r="B13866" s="389" t="s">
        <v>518</v>
      </c>
      <c r="C13866" s="389">
        <v>1.3696103147100001</v>
      </c>
      <c r="D13866" s="389" t="s">
        <v>689</v>
      </c>
      <c r="E13866" s="389" t="s">
        <v>670</v>
      </c>
      <c r="F13866" s="389" t="s">
        <v>651</v>
      </c>
      <c r="G13866" s="389" t="s">
        <v>690</v>
      </c>
    </row>
    <row r="13867" spans="1:7">
      <c r="A13867" s="389" t="s">
        <v>543</v>
      </c>
      <c r="B13867" s="389" t="s">
        <v>518</v>
      </c>
      <c r="C13867" s="389">
        <v>3.2144868295800002</v>
      </c>
      <c r="D13867" s="389" t="s">
        <v>689</v>
      </c>
      <c r="E13867" s="389" t="s">
        <v>670</v>
      </c>
      <c r="F13867" s="389" t="s">
        <v>651</v>
      </c>
      <c r="G13867" s="389" t="s">
        <v>690</v>
      </c>
    </row>
    <row r="13868" spans="1:7">
      <c r="A13868" s="389" t="s">
        <v>556</v>
      </c>
      <c r="B13868" s="389" t="s">
        <v>518</v>
      </c>
      <c r="C13868" s="389">
        <v>3.2144868295800002</v>
      </c>
      <c r="D13868" s="389" t="s">
        <v>689</v>
      </c>
      <c r="E13868" s="389" t="s">
        <v>670</v>
      </c>
      <c r="F13868" s="389" t="s">
        <v>651</v>
      </c>
      <c r="G13868" s="389" t="s">
        <v>690</v>
      </c>
    </row>
    <row r="13869" spans="1:7">
      <c r="A13869" s="389" t="s">
        <v>525</v>
      </c>
      <c r="B13869" s="389" t="s">
        <v>518</v>
      </c>
      <c r="C13869" s="389">
        <v>1.0673303145099999</v>
      </c>
      <c r="D13869" s="389" t="s">
        <v>689</v>
      </c>
      <c r="E13869" s="389" t="s">
        <v>670</v>
      </c>
      <c r="F13869" s="389" t="s">
        <v>651</v>
      </c>
      <c r="G13869" s="389" t="s">
        <v>690</v>
      </c>
    </row>
    <row r="13870" spans="1:7">
      <c r="A13870" s="389" t="s">
        <v>576</v>
      </c>
      <c r="B13870" s="389" t="s">
        <v>518</v>
      </c>
      <c r="C13870" s="389">
        <v>2.2070315308200001</v>
      </c>
      <c r="D13870" s="389" t="s">
        <v>689</v>
      </c>
      <c r="E13870" s="389" t="s">
        <v>670</v>
      </c>
      <c r="F13870" s="389" t="s">
        <v>651</v>
      </c>
      <c r="G13870" s="389" t="s">
        <v>690</v>
      </c>
    </row>
    <row r="13871" spans="1:7">
      <c r="A13871" s="389" t="s">
        <v>578</v>
      </c>
      <c r="B13871" s="389" t="s">
        <v>518</v>
      </c>
      <c r="C13871" s="389">
        <v>2.2070315308200001</v>
      </c>
      <c r="D13871" s="389" t="s">
        <v>689</v>
      </c>
      <c r="E13871" s="389" t="s">
        <v>670</v>
      </c>
      <c r="F13871" s="389" t="s">
        <v>651</v>
      </c>
      <c r="G13871" s="389" t="s">
        <v>690</v>
      </c>
    </row>
    <row r="13872" spans="1:7">
      <c r="A13872" s="389" t="s">
        <v>552</v>
      </c>
      <c r="B13872" s="389" t="s">
        <v>518</v>
      </c>
      <c r="C13872" s="389">
        <v>1.92124926802</v>
      </c>
      <c r="D13872" s="389" t="s">
        <v>689</v>
      </c>
      <c r="E13872" s="389" t="s">
        <v>670</v>
      </c>
      <c r="F13872" s="389" t="s">
        <v>651</v>
      </c>
      <c r="G13872" s="389" t="s">
        <v>690</v>
      </c>
    </row>
    <row r="13873" spans="1:7">
      <c r="A13873" s="389" t="s">
        <v>554</v>
      </c>
      <c r="B13873" s="389" t="s">
        <v>518</v>
      </c>
      <c r="C13873" s="389">
        <v>4.2423304104000001</v>
      </c>
      <c r="D13873" s="389" t="s">
        <v>689</v>
      </c>
      <c r="E13873" s="389" t="s">
        <v>670</v>
      </c>
      <c r="F13873" s="389" t="s">
        <v>651</v>
      </c>
      <c r="G13873" s="389" t="s">
        <v>690</v>
      </c>
    </row>
    <row r="13874" spans="1:7">
      <c r="A13874" s="389" t="s">
        <v>576</v>
      </c>
      <c r="B13874" s="389" t="s">
        <v>518</v>
      </c>
      <c r="C13874" s="389">
        <v>3.2522804507599998</v>
      </c>
      <c r="D13874" s="389" t="s">
        <v>689</v>
      </c>
      <c r="E13874" s="389" t="s">
        <v>670</v>
      </c>
      <c r="F13874" s="389" t="s">
        <v>651</v>
      </c>
      <c r="G13874" s="389" t="s">
        <v>690</v>
      </c>
    </row>
    <row r="13875" spans="1:7">
      <c r="A13875" s="389" t="s">
        <v>576</v>
      </c>
      <c r="B13875" s="389" t="s">
        <v>518</v>
      </c>
      <c r="C13875" s="389">
        <v>3.2522804507599998</v>
      </c>
      <c r="D13875" s="389" t="s">
        <v>689</v>
      </c>
      <c r="E13875" s="389" t="s">
        <v>670</v>
      </c>
      <c r="F13875" s="389" t="s">
        <v>651</v>
      </c>
      <c r="G13875" s="389" t="s">
        <v>690</v>
      </c>
    </row>
    <row r="13876" spans="1:7">
      <c r="A13876" s="389" t="s">
        <v>578</v>
      </c>
      <c r="B13876" s="389" t="s">
        <v>518</v>
      </c>
      <c r="C13876" s="389">
        <v>3.2522804507599998</v>
      </c>
      <c r="D13876" s="389" t="s">
        <v>689</v>
      </c>
      <c r="E13876" s="389" t="s">
        <v>670</v>
      </c>
      <c r="F13876" s="389" t="s">
        <v>651</v>
      </c>
      <c r="G13876" s="389" t="s">
        <v>690</v>
      </c>
    </row>
    <row r="13877" spans="1:7">
      <c r="A13877" s="389" t="s">
        <v>578</v>
      </c>
      <c r="B13877" s="389" t="s">
        <v>518</v>
      </c>
      <c r="C13877" s="389">
        <v>3.2522804507599998</v>
      </c>
      <c r="D13877" s="389" t="s">
        <v>689</v>
      </c>
      <c r="E13877" s="389" t="s">
        <v>670</v>
      </c>
      <c r="F13877" s="389" t="s">
        <v>651</v>
      </c>
      <c r="G13877" s="389" t="s">
        <v>690</v>
      </c>
    </row>
    <row r="13878" spans="1:7">
      <c r="A13878" s="389" t="s">
        <v>576</v>
      </c>
      <c r="B13878" s="389" t="s">
        <v>518</v>
      </c>
      <c r="C13878" s="389">
        <v>2.7435450617099999</v>
      </c>
      <c r="D13878" s="389" t="s">
        <v>689</v>
      </c>
      <c r="E13878" s="389" t="s">
        <v>670</v>
      </c>
      <c r="F13878" s="389" t="s">
        <v>651</v>
      </c>
      <c r="G13878" s="389" t="s">
        <v>690</v>
      </c>
    </row>
    <row r="13879" spans="1:7">
      <c r="A13879" s="389" t="s">
        <v>578</v>
      </c>
      <c r="B13879" s="389" t="s">
        <v>518</v>
      </c>
      <c r="C13879" s="389">
        <v>2.7435450617099999</v>
      </c>
      <c r="D13879" s="389" t="s">
        <v>689</v>
      </c>
      <c r="E13879" s="389" t="s">
        <v>670</v>
      </c>
      <c r="F13879" s="389" t="s">
        <v>651</v>
      </c>
      <c r="G13879" s="389" t="s">
        <v>690</v>
      </c>
    </row>
    <row r="13880" spans="1:7">
      <c r="A13880" s="389" t="s">
        <v>564</v>
      </c>
      <c r="B13880" s="389" t="s">
        <v>518</v>
      </c>
      <c r="C13880" s="389">
        <v>0.69898663506900005</v>
      </c>
      <c r="D13880" s="389" t="s">
        <v>689</v>
      </c>
      <c r="E13880" s="389" t="s">
        <v>670</v>
      </c>
      <c r="F13880" s="389" t="s">
        <v>674</v>
      </c>
      <c r="G13880" s="389" t="s">
        <v>690</v>
      </c>
    </row>
    <row r="13881" spans="1:7">
      <c r="A13881" s="389" t="s">
        <v>564</v>
      </c>
      <c r="B13881" s="389" t="s">
        <v>518</v>
      </c>
      <c r="C13881" s="389">
        <v>4.2910493788800004</v>
      </c>
      <c r="D13881" s="389" t="s">
        <v>689</v>
      </c>
      <c r="E13881" s="389" t="s">
        <v>670</v>
      </c>
      <c r="F13881" s="389" t="s">
        <v>674</v>
      </c>
      <c r="G13881" s="389" t="s">
        <v>690</v>
      </c>
    </row>
    <row r="13882" spans="1:7">
      <c r="A13882" s="389" t="s">
        <v>562</v>
      </c>
      <c r="B13882" s="389" t="s">
        <v>518</v>
      </c>
      <c r="C13882" s="389">
        <v>17.186028204500001</v>
      </c>
      <c r="D13882" s="389" t="s">
        <v>689</v>
      </c>
      <c r="E13882" s="389" t="s">
        <v>670</v>
      </c>
      <c r="F13882" s="389" t="s">
        <v>674</v>
      </c>
      <c r="G13882" s="389" t="s">
        <v>690</v>
      </c>
    </row>
    <row r="13883" spans="1:7">
      <c r="A13883" s="389" t="s">
        <v>562</v>
      </c>
      <c r="B13883" s="389" t="s">
        <v>518</v>
      </c>
      <c r="C13883" s="389">
        <v>17.186028204500001</v>
      </c>
      <c r="D13883" s="389" t="s">
        <v>689</v>
      </c>
      <c r="E13883" s="389" t="s">
        <v>670</v>
      </c>
      <c r="F13883" s="389" t="s">
        <v>674</v>
      </c>
      <c r="G13883" s="389" t="s">
        <v>690</v>
      </c>
    </row>
    <row r="13884" spans="1:7">
      <c r="A13884" s="389" t="s">
        <v>578</v>
      </c>
      <c r="B13884" s="389" t="s">
        <v>518</v>
      </c>
      <c r="C13884" s="389">
        <v>40.372386896199899</v>
      </c>
      <c r="D13884" s="389" t="s">
        <v>689</v>
      </c>
      <c r="E13884" s="389" t="s">
        <v>670</v>
      </c>
      <c r="F13884" s="389" t="s">
        <v>674</v>
      </c>
      <c r="G13884" s="389" t="s">
        <v>690</v>
      </c>
    </row>
    <row r="13885" spans="1:7">
      <c r="A13885" s="389" t="s">
        <v>578</v>
      </c>
      <c r="B13885" s="389" t="s">
        <v>518</v>
      </c>
      <c r="C13885" s="389">
        <v>40.372386896199899</v>
      </c>
      <c r="D13885" s="389" t="s">
        <v>689</v>
      </c>
      <c r="E13885" s="389" t="s">
        <v>670</v>
      </c>
      <c r="F13885" s="389" t="s">
        <v>674</v>
      </c>
      <c r="G13885" s="389" t="s">
        <v>690</v>
      </c>
    </row>
    <row r="13886" spans="1:7">
      <c r="A13886" s="389" t="s">
        <v>578</v>
      </c>
      <c r="B13886" s="389" t="s">
        <v>518</v>
      </c>
      <c r="C13886" s="389">
        <v>40.372386896199899</v>
      </c>
      <c r="D13886" s="389" t="s">
        <v>689</v>
      </c>
      <c r="E13886" s="389" t="s">
        <v>670</v>
      </c>
      <c r="F13886" s="389" t="s">
        <v>674</v>
      </c>
      <c r="G13886" s="389" t="s">
        <v>690</v>
      </c>
    </row>
    <row r="13887" spans="1:7">
      <c r="A13887" s="389" t="s">
        <v>578</v>
      </c>
      <c r="B13887" s="389" t="s">
        <v>518</v>
      </c>
      <c r="C13887" s="389">
        <v>40.372386896199899</v>
      </c>
      <c r="D13887" s="389" t="s">
        <v>689</v>
      </c>
      <c r="E13887" s="389" t="s">
        <v>670</v>
      </c>
      <c r="F13887" s="389" t="s">
        <v>674</v>
      </c>
      <c r="G13887" s="389" t="s">
        <v>690</v>
      </c>
    </row>
    <row r="13888" spans="1:7">
      <c r="A13888" s="389" t="s">
        <v>578</v>
      </c>
      <c r="B13888" s="389" t="s">
        <v>518</v>
      </c>
      <c r="C13888" s="389">
        <v>40.372386896199899</v>
      </c>
      <c r="D13888" s="389" t="s">
        <v>689</v>
      </c>
      <c r="E13888" s="389" t="s">
        <v>670</v>
      </c>
      <c r="F13888" s="389" t="s">
        <v>674</v>
      </c>
      <c r="G13888" s="389" t="s">
        <v>690</v>
      </c>
    </row>
    <row r="13889" spans="1:7">
      <c r="A13889" s="389" t="s">
        <v>543</v>
      </c>
      <c r="B13889" s="389" t="s">
        <v>518</v>
      </c>
      <c r="C13889" s="389">
        <v>1.9727282014600001</v>
      </c>
      <c r="D13889" s="389" t="s">
        <v>689</v>
      </c>
      <c r="E13889" s="389" t="s">
        <v>670</v>
      </c>
      <c r="F13889" s="389" t="s">
        <v>674</v>
      </c>
      <c r="G13889" s="389" t="s">
        <v>690</v>
      </c>
    </row>
    <row r="13890" spans="1:7">
      <c r="A13890" s="389" t="s">
        <v>543</v>
      </c>
      <c r="B13890" s="389" t="s">
        <v>518</v>
      </c>
      <c r="C13890" s="389">
        <v>1.9727282014600001</v>
      </c>
      <c r="D13890" s="389" t="s">
        <v>689</v>
      </c>
      <c r="E13890" s="389" t="s">
        <v>670</v>
      </c>
      <c r="F13890" s="389" t="s">
        <v>674</v>
      </c>
      <c r="G13890" s="389" t="s">
        <v>690</v>
      </c>
    </row>
    <row r="13891" spans="1:7">
      <c r="A13891" s="389" t="s">
        <v>547</v>
      </c>
      <c r="B13891" s="389" t="s">
        <v>518</v>
      </c>
      <c r="C13891" s="389">
        <v>7.5762321114000004</v>
      </c>
      <c r="D13891" s="389" t="s">
        <v>689</v>
      </c>
      <c r="E13891" s="389" t="s">
        <v>670</v>
      </c>
      <c r="F13891" s="389" t="s">
        <v>674</v>
      </c>
      <c r="G13891" s="389" t="s">
        <v>690</v>
      </c>
    </row>
    <row r="13892" spans="1:7">
      <c r="A13892" s="389" t="s">
        <v>547</v>
      </c>
      <c r="B13892" s="389" t="s">
        <v>518</v>
      </c>
      <c r="C13892" s="389">
        <v>2.2875878049899998</v>
      </c>
      <c r="D13892" s="389" t="s">
        <v>689</v>
      </c>
      <c r="E13892" s="389" t="s">
        <v>670</v>
      </c>
      <c r="F13892" s="389" t="s">
        <v>674</v>
      </c>
      <c r="G13892" s="389" t="s">
        <v>690</v>
      </c>
    </row>
    <row r="13893" spans="1:7">
      <c r="A13893" s="389" t="s">
        <v>547</v>
      </c>
      <c r="B13893" s="389" t="s">
        <v>518</v>
      </c>
      <c r="C13893" s="389">
        <v>2.2875878049899998</v>
      </c>
      <c r="D13893" s="389" t="s">
        <v>689</v>
      </c>
      <c r="E13893" s="389" t="s">
        <v>670</v>
      </c>
      <c r="F13893" s="389" t="s">
        <v>674</v>
      </c>
      <c r="G13893" s="389" t="s">
        <v>690</v>
      </c>
    </row>
    <row r="13894" spans="1:7">
      <c r="A13894" s="389" t="s">
        <v>547</v>
      </c>
      <c r="B13894" s="389" t="s">
        <v>518</v>
      </c>
      <c r="C13894" s="389">
        <v>2.2875878049899998</v>
      </c>
      <c r="D13894" s="389" t="s">
        <v>689</v>
      </c>
      <c r="E13894" s="389" t="s">
        <v>670</v>
      </c>
      <c r="F13894" s="389" t="s">
        <v>674</v>
      </c>
      <c r="G13894" s="389" t="s">
        <v>690</v>
      </c>
    </row>
    <row r="13895" spans="1:7">
      <c r="A13895" s="389" t="s">
        <v>550</v>
      </c>
      <c r="B13895" s="389" t="s">
        <v>518</v>
      </c>
      <c r="C13895" s="389">
        <v>2.2875878049899998</v>
      </c>
      <c r="D13895" s="389" t="s">
        <v>689</v>
      </c>
      <c r="E13895" s="389" t="s">
        <v>670</v>
      </c>
      <c r="F13895" s="389" t="s">
        <v>674</v>
      </c>
      <c r="G13895" s="389" t="s">
        <v>690</v>
      </c>
    </row>
    <row r="13896" spans="1:7">
      <c r="A13896" s="389" t="s">
        <v>577</v>
      </c>
      <c r="B13896" s="389" t="s">
        <v>518</v>
      </c>
      <c r="C13896" s="389">
        <v>1.0581871685199999</v>
      </c>
      <c r="D13896" s="389" t="s">
        <v>689</v>
      </c>
      <c r="E13896" s="389" t="s">
        <v>670</v>
      </c>
      <c r="F13896" s="389" t="s">
        <v>674</v>
      </c>
      <c r="G13896" s="389" t="s">
        <v>690</v>
      </c>
    </row>
    <row r="13897" spans="1:7">
      <c r="A13897" s="389" t="s">
        <v>577</v>
      </c>
      <c r="B13897" s="389" t="s">
        <v>518</v>
      </c>
      <c r="C13897" s="389">
        <v>1.0581871685199999</v>
      </c>
      <c r="D13897" s="389" t="s">
        <v>689</v>
      </c>
      <c r="E13897" s="389" t="s">
        <v>670</v>
      </c>
      <c r="F13897" s="389" t="s">
        <v>674</v>
      </c>
      <c r="G13897" s="389" t="s">
        <v>690</v>
      </c>
    </row>
    <row r="13898" spans="1:7">
      <c r="A13898" s="389" t="s">
        <v>577</v>
      </c>
      <c r="B13898" s="389" t="s">
        <v>518</v>
      </c>
      <c r="C13898" s="389">
        <v>1.0581871685199999</v>
      </c>
      <c r="D13898" s="389" t="s">
        <v>689</v>
      </c>
      <c r="E13898" s="389" t="s">
        <v>670</v>
      </c>
      <c r="F13898" s="389" t="s">
        <v>674</v>
      </c>
      <c r="G13898" s="389" t="s">
        <v>690</v>
      </c>
    </row>
    <row r="13899" spans="1:7">
      <c r="A13899" s="389" t="s">
        <v>552</v>
      </c>
      <c r="B13899" s="389" t="s">
        <v>518</v>
      </c>
      <c r="C13899" s="389">
        <v>1.66705471306</v>
      </c>
      <c r="D13899" s="389" t="s">
        <v>689</v>
      </c>
      <c r="E13899" s="389" t="s">
        <v>670</v>
      </c>
      <c r="F13899" s="389" t="s">
        <v>674</v>
      </c>
      <c r="G13899" s="389" t="s">
        <v>690</v>
      </c>
    </row>
    <row r="13900" spans="1:7">
      <c r="A13900" s="389" t="s">
        <v>571</v>
      </c>
      <c r="B13900" s="389" t="s">
        <v>518</v>
      </c>
      <c r="C13900" s="389">
        <v>0.79684912438</v>
      </c>
      <c r="D13900" s="389" t="s">
        <v>689</v>
      </c>
      <c r="E13900" s="389" t="s">
        <v>670</v>
      </c>
      <c r="F13900" s="389" t="s">
        <v>674</v>
      </c>
      <c r="G13900" s="389" t="s">
        <v>690</v>
      </c>
    </row>
    <row r="13901" spans="1:7">
      <c r="A13901" s="389" t="s">
        <v>571</v>
      </c>
      <c r="B13901" s="389" t="s">
        <v>518</v>
      </c>
      <c r="C13901" s="389">
        <v>0.79684912438</v>
      </c>
      <c r="D13901" s="389" t="s">
        <v>689</v>
      </c>
      <c r="E13901" s="389" t="s">
        <v>670</v>
      </c>
      <c r="F13901" s="389" t="s">
        <v>674</v>
      </c>
      <c r="G13901" s="389" t="s">
        <v>690</v>
      </c>
    </row>
    <row r="13902" spans="1:7">
      <c r="A13902" s="389" t="s">
        <v>537</v>
      </c>
      <c r="B13902" s="389" t="s">
        <v>518</v>
      </c>
      <c r="C13902" s="389">
        <v>1.43597870316</v>
      </c>
      <c r="D13902" s="389" t="s">
        <v>689</v>
      </c>
      <c r="E13902" s="389" t="s">
        <v>670</v>
      </c>
      <c r="F13902" s="389" t="s">
        <v>674</v>
      </c>
      <c r="G13902" s="389" t="s">
        <v>690</v>
      </c>
    </row>
    <row r="13903" spans="1:7">
      <c r="A13903" s="389" t="s">
        <v>556</v>
      </c>
      <c r="B13903" s="389" t="s">
        <v>518</v>
      </c>
      <c r="C13903" s="389">
        <v>1.43597870316</v>
      </c>
      <c r="D13903" s="389" t="s">
        <v>689</v>
      </c>
      <c r="E13903" s="389" t="s">
        <v>670</v>
      </c>
      <c r="F13903" s="389" t="s">
        <v>674</v>
      </c>
      <c r="G13903" s="389" t="s">
        <v>690</v>
      </c>
    </row>
    <row r="13904" spans="1:7">
      <c r="A13904" s="389" t="s">
        <v>577</v>
      </c>
      <c r="B13904" s="389" t="s">
        <v>518</v>
      </c>
      <c r="C13904" s="389">
        <v>2.8473590447000001</v>
      </c>
      <c r="D13904" s="389" t="s">
        <v>689</v>
      </c>
      <c r="E13904" s="389" t="s">
        <v>670</v>
      </c>
      <c r="F13904" s="389" t="s">
        <v>674</v>
      </c>
      <c r="G13904" s="389" t="s">
        <v>690</v>
      </c>
    </row>
    <row r="13905" spans="1:7">
      <c r="A13905" s="389" t="s">
        <v>550</v>
      </c>
      <c r="B13905" s="389" t="s">
        <v>518</v>
      </c>
      <c r="C13905" s="389">
        <v>0.389225328684</v>
      </c>
      <c r="D13905" s="389" t="s">
        <v>689</v>
      </c>
      <c r="E13905" s="389" t="s">
        <v>670</v>
      </c>
      <c r="F13905" s="389" t="s">
        <v>674</v>
      </c>
      <c r="G13905" s="389" t="s">
        <v>690</v>
      </c>
    </row>
    <row r="13906" spans="1:7">
      <c r="A13906" s="389" t="s">
        <v>535</v>
      </c>
      <c r="B13906" s="389" t="s">
        <v>518</v>
      </c>
      <c r="C13906" s="389">
        <v>2.2411448409000001</v>
      </c>
      <c r="D13906" s="389" t="s">
        <v>689</v>
      </c>
      <c r="E13906" s="389" t="s">
        <v>670</v>
      </c>
      <c r="F13906" s="389" t="s">
        <v>674</v>
      </c>
      <c r="G13906" s="389" t="s">
        <v>690</v>
      </c>
    </row>
    <row r="13907" spans="1:7">
      <c r="A13907" s="389" t="s">
        <v>564</v>
      </c>
      <c r="B13907" s="389" t="s">
        <v>518</v>
      </c>
      <c r="C13907" s="389">
        <v>1.41291047071</v>
      </c>
      <c r="D13907" s="389" t="s">
        <v>689</v>
      </c>
      <c r="E13907" s="389" t="s">
        <v>670</v>
      </c>
      <c r="F13907" s="389" t="s">
        <v>674</v>
      </c>
      <c r="G13907" s="389" t="s">
        <v>690</v>
      </c>
    </row>
    <row r="13908" spans="1:7">
      <c r="A13908" s="389" t="s">
        <v>572</v>
      </c>
      <c r="B13908" s="389" t="s">
        <v>518</v>
      </c>
      <c r="C13908" s="389">
        <v>1.41291047071</v>
      </c>
      <c r="D13908" s="389" t="s">
        <v>689</v>
      </c>
      <c r="E13908" s="389" t="s">
        <v>670</v>
      </c>
      <c r="F13908" s="389" t="s">
        <v>674</v>
      </c>
      <c r="G13908" s="389" t="s">
        <v>690</v>
      </c>
    </row>
    <row r="13909" spans="1:7">
      <c r="A13909" s="389" t="s">
        <v>572</v>
      </c>
      <c r="B13909" s="389" t="s">
        <v>518</v>
      </c>
      <c r="C13909" s="389">
        <v>1.41291047071</v>
      </c>
      <c r="D13909" s="389" t="s">
        <v>689</v>
      </c>
      <c r="E13909" s="389" t="s">
        <v>670</v>
      </c>
      <c r="F13909" s="389" t="s">
        <v>674</v>
      </c>
      <c r="G13909" s="389" t="s">
        <v>690</v>
      </c>
    </row>
    <row r="13910" spans="1:7">
      <c r="A13910" s="389" t="s">
        <v>556</v>
      </c>
      <c r="B13910" s="389" t="s">
        <v>518</v>
      </c>
      <c r="C13910" s="389">
        <v>3.1031532550700001</v>
      </c>
      <c r="D13910" s="389" t="s">
        <v>689</v>
      </c>
      <c r="E13910" s="389" t="s">
        <v>670</v>
      </c>
      <c r="F13910" s="389" t="s">
        <v>674</v>
      </c>
      <c r="G13910" s="389" t="s">
        <v>690</v>
      </c>
    </row>
    <row r="13911" spans="1:7">
      <c r="A13911" s="389" t="s">
        <v>514</v>
      </c>
      <c r="B13911" s="389" t="s">
        <v>518</v>
      </c>
      <c r="C13911" s="389">
        <v>1.0439562770499999</v>
      </c>
      <c r="D13911" s="389" t="s">
        <v>689</v>
      </c>
      <c r="E13911" s="389" t="s">
        <v>670</v>
      </c>
      <c r="F13911" s="389" t="s">
        <v>674</v>
      </c>
      <c r="G13911" s="389" t="s">
        <v>690</v>
      </c>
    </row>
    <row r="13912" spans="1:7">
      <c r="A13912" s="389" t="s">
        <v>535</v>
      </c>
      <c r="B13912" s="389" t="s">
        <v>518</v>
      </c>
      <c r="C13912" s="389">
        <v>1.18042764262</v>
      </c>
      <c r="D13912" s="389" t="s">
        <v>689</v>
      </c>
      <c r="E13912" s="389" t="s">
        <v>670</v>
      </c>
      <c r="F13912" s="389" t="s">
        <v>653</v>
      </c>
      <c r="G13912" s="389" t="s">
        <v>690</v>
      </c>
    </row>
    <row r="13913" spans="1:7">
      <c r="A13913" s="389" t="s">
        <v>571</v>
      </c>
      <c r="B13913" s="389" t="s">
        <v>518</v>
      </c>
      <c r="C13913" s="389">
        <v>0.73881182927800004</v>
      </c>
      <c r="D13913" s="389" t="s">
        <v>689</v>
      </c>
      <c r="E13913" s="389" t="s">
        <v>670</v>
      </c>
      <c r="F13913" s="389" t="s">
        <v>653</v>
      </c>
      <c r="G13913" s="389" t="s">
        <v>690</v>
      </c>
    </row>
    <row r="13914" spans="1:7">
      <c r="A13914" s="389" t="s">
        <v>581</v>
      </c>
      <c r="B13914" s="389" t="s">
        <v>518</v>
      </c>
      <c r="C13914" s="389">
        <v>23.826954262200001</v>
      </c>
      <c r="D13914" s="389" t="s">
        <v>689</v>
      </c>
      <c r="E13914" s="389" t="s">
        <v>670</v>
      </c>
      <c r="F13914" s="389" t="s">
        <v>653</v>
      </c>
      <c r="G13914" s="389" t="s">
        <v>690</v>
      </c>
    </row>
    <row r="13915" spans="1:7">
      <c r="A13915" s="389" t="s">
        <v>581</v>
      </c>
      <c r="B13915" s="389" t="s">
        <v>518</v>
      </c>
      <c r="C13915" s="389">
        <v>10.3892428015</v>
      </c>
      <c r="D13915" s="389" t="s">
        <v>689</v>
      </c>
      <c r="E13915" s="389" t="s">
        <v>670</v>
      </c>
      <c r="F13915" s="389" t="s">
        <v>653</v>
      </c>
      <c r="G13915" s="389" t="s">
        <v>690</v>
      </c>
    </row>
    <row r="13916" spans="1:7">
      <c r="B13916" s="389" t="s">
        <v>518</v>
      </c>
      <c r="C13916" s="389">
        <v>1.05248405363</v>
      </c>
      <c r="D13916" s="389" t="s">
        <v>689</v>
      </c>
      <c r="E13916" s="389" t="s">
        <v>670</v>
      </c>
      <c r="F13916" s="389" t="s">
        <v>653</v>
      </c>
      <c r="G13916" s="389" t="s">
        <v>690</v>
      </c>
    </row>
    <row r="13917" spans="1:7">
      <c r="A13917" s="389" t="s">
        <v>523</v>
      </c>
      <c r="B13917" s="389" t="s">
        <v>518</v>
      </c>
      <c r="C13917" s="389">
        <v>0.33282286452900001</v>
      </c>
      <c r="D13917" s="389" t="s">
        <v>689</v>
      </c>
      <c r="E13917" s="389" t="s">
        <v>670</v>
      </c>
      <c r="F13917" s="389" t="s">
        <v>653</v>
      </c>
      <c r="G13917" s="389" t="s">
        <v>690</v>
      </c>
    </row>
    <row r="13918" spans="1:7">
      <c r="A13918" s="389" t="s">
        <v>551</v>
      </c>
      <c r="B13918" s="389" t="s">
        <v>518</v>
      </c>
      <c r="C13918" s="389">
        <v>35.246635022500001</v>
      </c>
      <c r="D13918" s="389" t="s">
        <v>689</v>
      </c>
      <c r="E13918" s="389" t="s">
        <v>670</v>
      </c>
      <c r="F13918" s="389" t="s">
        <v>653</v>
      </c>
      <c r="G13918" s="389" t="s">
        <v>690</v>
      </c>
    </row>
    <row r="13919" spans="1:7">
      <c r="A13919" s="389" t="s">
        <v>581</v>
      </c>
      <c r="B13919" s="389" t="s">
        <v>518</v>
      </c>
      <c r="C13919" s="389">
        <v>59.639502628899898</v>
      </c>
      <c r="D13919" s="389" t="s">
        <v>689</v>
      </c>
      <c r="E13919" s="389" t="s">
        <v>670</v>
      </c>
      <c r="F13919" s="389" t="s">
        <v>653</v>
      </c>
      <c r="G13919" s="389" t="s">
        <v>690</v>
      </c>
    </row>
    <row r="13920" spans="1:7">
      <c r="A13920" s="389" t="s">
        <v>581</v>
      </c>
      <c r="B13920" s="389" t="s">
        <v>518</v>
      </c>
      <c r="C13920" s="389">
        <v>59.639502628899898</v>
      </c>
      <c r="D13920" s="389" t="s">
        <v>689</v>
      </c>
      <c r="E13920" s="389" t="s">
        <v>670</v>
      </c>
      <c r="F13920" s="389" t="s">
        <v>653</v>
      </c>
      <c r="G13920" s="389" t="s">
        <v>690</v>
      </c>
    </row>
    <row r="13921" spans="1:7">
      <c r="A13921" s="389" t="s">
        <v>581</v>
      </c>
      <c r="B13921" s="389" t="s">
        <v>518</v>
      </c>
      <c r="C13921" s="389">
        <v>20.596633673900001</v>
      </c>
      <c r="D13921" s="389" t="s">
        <v>689</v>
      </c>
      <c r="E13921" s="389" t="s">
        <v>670</v>
      </c>
      <c r="F13921" s="389" t="s">
        <v>653</v>
      </c>
      <c r="G13921" s="389" t="s">
        <v>690</v>
      </c>
    </row>
    <row r="13922" spans="1:7">
      <c r="A13922" s="389" t="s">
        <v>544</v>
      </c>
      <c r="B13922" s="389" t="s">
        <v>518</v>
      </c>
      <c r="C13922" s="389">
        <v>2.6667680029700001</v>
      </c>
      <c r="D13922" s="389" t="s">
        <v>689</v>
      </c>
      <c r="E13922" s="389" t="s">
        <v>670</v>
      </c>
      <c r="F13922" s="389" t="s">
        <v>653</v>
      </c>
      <c r="G13922" s="389" t="s">
        <v>690</v>
      </c>
    </row>
    <row r="13923" spans="1:7">
      <c r="A13923" s="389" t="s">
        <v>524</v>
      </c>
      <c r="B13923" s="389" t="s">
        <v>518</v>
      </c>
      <c r="C13923" s="389">
        <v>247.81990207000001</v>
      </c>
      <c r="D13923" s="389" t="s">
        <v>689</v>
      </c>
      <c r="E13923" s="389" t="s">
        <v>670</v>
      </c>
      <c r="F13923" s="389" t="s">
        <v>653</v>
      </c>
      <c r="G13923" s="389" t="s">
        <v>690</v>
      </c>
    </row>
    <row r="13924" spans="1:7">
      <c r="A13924" s="389" t="s">
        <v>524</v>
      </c>
      <c r="B13924" s="389" t="s">
        <v>518</v>
      </c>
      <c r="C13924" s="389">
        <v>247.81990207000001</v>
      </c>
      <c r="D13924" s="389" t="s">
        <v>689</v>
      </c>
      <c r="E13924" s="389" t="s">
        <v>670</v>
      </c>
      <c r="F13924" s="389" t="s">
        <v>653</v>
      </c>
      <c r="G13924" s="389" t="s">
        <v>690</v>
      </c>
    </row>
    <row r="13925" spans="1:7">
      <c r="A13925" s="389" t="s">
        <v>523</v>
      </c>
      <c r="B13925" s="389" t="s">
        <v>518</v>
      </c>
      <c r="C13925" s="389">
        <v>3.3073665393899998</v>
      </c>
      <c r="D13925" s="389" t="s">
        <v>689</v>
      </c>
      <c r="E13925" s="389" t="s">
        <v>670</v>
      </c>
      <c r="F13925" s="389" t="s">
        <v>653</v>
      </c>
      <c r="G13925" s="389" t="s">
        <v>690</v>
      </c>
    </row>
    <row r="13926" spans="1:7">
      <c r="A13926" s="389" t="s">
        <v>581</v>
      </c>
      <c r="B13926" s="389" t="s">
        <v>518</v>
      </c>
      <c r="C13926" s="389">
        <v>82.710100369000003</v>
      </c>
      <c r="D13926" s="389" t="s">
        <v>689</v>
      </c>
      <c r="E13926" s="389" t="s">
        <v>670</v>
      </c>
      <c r="F13926" s="389" t="s">
        <v>653</v>
      </c>
      <c r="G13926" s="389" t="s">
        <v>690</v>
      </c>
    </row>
    <row r="13927" spans="1:7">
      <c r="A13927" s="389" t="s">
        <v>581</v>
      </c>
      <c r="B13927" s="389" t="s">
        <v>518</v>
      </c>
      <c r="C13927" s="389">
        <v>16.2978324862999</v>
      </c>
      <c r="D13927" s="389" t="s">
        <v>689</v>
      </c>
      <c r="E13927" s="389" t="s">
        <v>670</v>
      </c>
      <c r="F13927" s="389" t="s">
        <v>653</v>
      </c>
      <c r="G13927" s="389" t="s">
        <v>690</v>
      </c>
    </row>
    <row r="13928" spans="1:7">
      <c r="A13928" s="389" t="s">
        <v>581</v>
      </c>
      <c r="B13928" s="389" t="s">
        <v>518</v>
      </c>
      <c r="C13928" s="389">
        <v>16.2978324862999</v>
      </c>
      <c r="D13928" s="389" t="s">
        <v>689</v>
      </c>
      <c r="E13928" s="389" t="s">
        <v>670</v>
      </c>
      <c r="F13928" s="389" t="s">
        <v>653</v>
      </c>
      <c r="G13928" s="389" t="s">
        <v>690</v>
      </c>
    </row>
    <row r="13929" spans="1:7">
      <c r="A13929" s="389" t="s">
        <v>546</v>
      </c>
      <c r="B13929" s="389" t="s">
        <v>518</v>
      </c>
      <c r="C13929" s="389">
        <v>26.689821251600002</v>
      </c>
      <c r="D13929" s="389" t="s">
        <v>689</v>
      </c>
      <c r="E13929" s="389" t="s">
        <v>670</v>
      </c>
      <c r="F13929" s="389" t="s">
        <v>653</v>
      </c>
      <c r="G13929" s="389" t="s">
        <v>690</v>
      </c>
    </row>
    <row r="13930" spans="1:7">
      <c r="A13930" s="389" t="s">
        <v>581</v>
      </c>
      <c r="B13930" s="389" t="s">
        <v>518</v>
      </c>
      <c r="C13930" s="389">
        <v>33.337482760599897</v>
      </c>
      <c r="D13930" s="389" t="s">
        <v>689</v>
      </c>
      <c r="E13930" s="389" t="s">
        <v>670</v>
      </c>
      <c r="F13930" s="389" t="s">
        <v>653</v>
      </c>
      <c r="G13930" s="389" t="s">
        <v>690</v>
      </c>
    </row>
    <row r="13931" spans="1:7">
      <c r="A13931" s="389" t="s">
        <v>524</v>
      </c>
      <c r="B13931" s="389" t="s">
        <v>518</v>
      </c>
      <c r="C13931" s="389">
        <v>1.7850069449199999</v>
      </c>
      <c r="D13931" s="389" t="s">
        <v>689</v>
      </c>
      <c r="E13931" s="389" t="s">
        <v>670</v>
      </c>
      <c r="F13931" s="389" t="s">
        <v>653</v>
      </c>
      <c r="G13931" s="389" t="s">
        <v>690</v>
      </c>
    </row>
    <row r="13932" spans="1:7">
      <c r="A13932" s="389" t="s">
        <v>547</v>
      </c>
      <c r="B13932" s="389" t="s">
        <v>518</v>
      </c>
      <c r="C13932" s="389">
        <v>8.3243237967900008</v>
      </c>
      <c r="D13932" s="389" t="s">
        <v>689</v>
      </c>
      <c r="E13932" s="389" t="s">
        <v>670</v>
      </c>
      <c r="F13932" s="389" t="s">
        <v>653</v>
      </c>
      <c r="G13932" s="389" t="s">
        <v>690</v>
      </c>
    </row>
    <row r="13933" spans="1:7">
      <c r="A13933" s="389" t="s">
        <v>570</v>
      </c>
      <c r="B13933" s="389" t="s">
        <v>518</v>
      </c>
      <c r="C13933" s="389">
        <v>47.6045492294</v>
      </c>
      <c r="D13933" s="389" t="s">
        <v>689</v>
      </c>
      <c r="E13933" s="389" t="s">
        <v>670</v>
      </c>
      <c r="F13933" s="389" t="s">
        <v>653</v>
      </c>
      <c r="G13933" s="389" t="s">
        <v>690</v>
      </c>
    </row>
    <row r="13934" spans="1:7">
      <c r="A13934" s="389" t="s">
        <v>570</v>
      </c>
      <c r="B13934" s="389" t="s">
        <v>518</v>
      </c>
      <c r="C13934" s="389">
        <v>47.6045492294</v>
      </c>
      <c r="D13934" s="389" t="s">
        <v>689</v>
      </c>
      <c r="E13934" s="389" t="s">
        <v>670</v>
      </c>
      <c r="F13934" s="389" t="s">
        <v>653</v>
      </c>
      <c r="G13934" s="389" t="s">
        <v>690</v>
      </c>
    </row>
    <row r="13935" spans="1:7">
      <c r="A13935" s="389" t="s">
        <v>547</v>
      </c>
      <c r="B13935" s="389" t="s">
        <v>518</v>
      </c>
      <c r="C13935" s="389">
        <v>5.1789187421399996</v>
      </c>
      <c r="D13935" s="389" t="s">
        <v>689</v>
      </c>
      <c r="E13935" s="389" t="s">
        <v>670</v>
      </c>
      <c r="F13935" s="389" t="s">
        <v>653</v>
      </c>
      <c r="G13935" s="389" t="s">
        <v>690</v>
      </c>
    </row>
    <row r="13936" spans="1:7">
      <c r="A13936" s="389" t="s">
        <v>547</v>
      </c>
      <c r="B13936" s="389" t="s">
        <v>518</v>
      </c>
      <c r="C13936" s="389">
        <v>5.1789187421399996</v>
      </c>
      <c r="D13936" s="389" t="s">
        <v>689</v>
      </c>
      <c r="E13936" s="389" t="s">
        <v>670</v>
      </c>
      <c r="F13936" s="389" t="s">
        <v>653</v>
      </c>
      <c r="G13936" s="389" t="s">
        <v>690</v>
      </c>
    </row>
    <row r="13937" spans="1:7">
      <c r="A13937" s="389" t="s">
        <v>547</v>
      </c>
      <c r="B13937" s="389" t="s">
        <v>518</v>
      </c>
      <c r="C13937" s="389">
        <v>0.102651620404</v>
      </c>
      <c r="D13937" s="389" t="s">
        <v>689</v>
      </c>
      <c r="E13937" s="389" t="s">
        <v>670</v>
      </c>
      <c r="F13937" s="389" t="s">
        <v>653</v>
      </c>
      <c r="G13937" s="389" t="s">
        <v>690</v>
      </c>
    </row>
    <row r="13938" spans="1:7">
      <c r="A13938" s="389" t="s">
        <v>577</v>
      </c>
      <c r="B13938" s="389" t="s">
        <v>518</v>
      </c>
      <c r="C13938" s="389">
        <v>11.5089192127</v>
      </c>
      <c r="D13938" s="389" t="s">
        <v>689</v>
      </c>
      <c r="E13938" s="389" t="s">
        <v>670</v>
      </c>
      <c r="F13938" s="389" t="s">
        <v>653</v>
      </c>
      <c r="G13938" s="389" t="s">
        <v>690</v>
      </c>
    </row>
    <row r="13939" spans="1:7">
      <c r="A13939" s="389" t="s">
        <v>546</v>
      </c>
      <c r="B13939" s="389" t="s">
        <v>518</v>
      </c>
      <c r="C13939" s="389">
        <v>66.873123712799895</v>
      </c>
      <c r="D13939" s="389" t="s">
        <v>689</v>
      </c>
      <c r="E13939" s="389" t="s">
        <v>670</v>
      </c>
      <c r="F13939" s="389" t="s">
        <v>653</v>
      </c>
      <c r="G13939" s="389" t="s">
        <v>690</v>
      </c>
    </row>
    <row r="13940" spans="1:7">
      <c r="A13940" s="389" t="s">
        <v>551</v>
      </c>
      <c r="B13940" s="389" t="s">
        <v>518</v>
      </c>
      <c r="C13940" s="389">
        <v>1.11653041046</v>
      </c>
      <c r="D13940" s="389" t="s">
        <v>689</v>
      </c>
      <c r="E13940" s="389" t="s">
        <v>670</v>
      </c>
      <c r="F13940" s="389" t="s">
        <v>653</v>
      </c>
      <c r="G13940" s="389" t="s">
        <v>690</v>
      </c>
    </row>
    <row r="13941" spans="1:7">
      <c r="A13941" s="389" t="s">
        <v>551</v>
      </c>
      <c r="B13941" s="389" t="s">
        <v>518</v>
      </c>
      <c r="C13941" s="389">
        <v>1.1468898145299999</v>
      </c>
      <c r="D13941" s="389" t="s">
        <v>689</v>
      </c>
      <c r="E13941" s="389" t="s">
        <v>670</v>
      </c>
      <c r="F13941" s="389" t="s">
        <v>653</v>
      </c>
      <c r="G13941" s="389" t="s">
        <v>690</v>
      </c>
    </row>
    <row r="13942" spans="1:7">
      <c r="A13942" s="389" t="s">
        <v>581</v>
      </c>
      <c r="B13942" s="389" t="s">
        <v>518</v>
      </c>
      <c r="C13942" s="389">
        <v>5.3190126193599996</v>
      </c>
      <c r="D13942" s="389" t="s">
        <v>689</v>
      </c>
      <c r="E13942" s="389" t="s">
        <v>670</v>
      </c>
      <c r="F13942" s="389" t="s">
        <v>653</v>
      </c>
      <c r="G13942" s="389" t="s">
        <v>690</v>
      </c>
    </row>
    <row r="13943" spans="1:7">
      <c r="A13943" s="389" t="s">
        <v>581</v>
      </c>
      <c r="B13943" s="389" t="s">
        <v>518</v>
      </c>
      <c r="C13943" s="389">
        <v>10.7353506374</v>
      </c>
      <c r="D13943" s="389" t="s">
        <v>689</v>
      </c>
      <c r="E13943" s="389" t="s">
        <v>670</v>
      </c>
      <c r="F13943" s="389" t="s">
        <v>653</v>
      </c>
      <c r="G13943" s="389" t="s">
        <v>690</v>
      </c>
    </row>
    <row r="13944" spans="1:7">
      <c r="A13944" s="389" t="s">
        <v>577</v>
      </c>
      <c r="B13944" s="389" t="s">
        <v>518</v>
      </c>
      <c r="C13944" s="389">
        <v>24.493764078400002</v>
      </c>
      <c r="D13944" s="389" t="s">
        <v>689</v>
      </c>
      <c r="E13944" s="389" t="s">
        <v>670</v>
      </c>
      <c r="F13944" s="389" t="s">
        <v>653</v>
      </c>
      <c r="G13944" s="389" t="s">
        <v>690</v>
      </c>
    </row>
    <row r="13945" spans="1:7">
      <c r="A13945" s="389" t="s">
        <v>523</v>
      </c>
      <c r="B13945" s="389" t="s">
        <v>518</v>
      </c>
      <c r="C13945" s="389">
        <v>7.6135859936400001</v>
      </c>
      <c r="D13945" s="389" t="s">
        <v>689</v>
      </c>
      <c r="E13945" s="389" t="s">
        <v>670</v>
      </c>
      <c r="F13945" s="389" t="s">
        <v>653</v>
      </c>
      <c r="G13945" s="389" t="s">
        <v>690</v>
      </c>
    </row>
    <row r="13946" spans="1:7">
      <c r="A13946" s="389" t="s">
        <v>581</v>
      </c>
      <c r="B13946" s="389" t="s">
        <v>518</v>
      </c>
      <c r="C13946" s="389">
        <v>7.6868601662699998</v>
      </c>
      <c r="D13946" s="389" t="s">
        <v>689</v>
      </c>
      <c r="E13946" s="389" t="s">
        <v>670</v>
      </c>
      <c r="F13946" s="389" t="s">
        <v>653</v>
      </c>
      <c r="G13946" s="389" t="s">
        <v>690</v>
      </c>
    </row>
    <row r="13947" spans="1:7">
      <c r="A13947" s="389" t="s">
        <v>535</v>
      </c>
      <c r="B13947" s="389" t="s">
        <v>518</v>
      </c>
      <c r="C13947" s="389">
        <v>2.3707357280800001</v>
      </c>
      <c r="D13947" s="389" t="s">
        <v>689</v>
      </c>
      <c r="E13947" s="389" t="s">
        <v>670</v>
      </c>
      <c r="F13947" s="389" t="s">
        <v>653</v>
      </c>
      <c r="G13947" s="389" t="s">
        <v>690</v>
      </c>
    </row>
    <row r="13948" spans="1:7">
      <c r="A13948" s="389" t="s">
        <v>535</v>
      </c>
      <c r="B13948" s="389" t="s">
        <v>518</v>
      </c>
      <c r="C13948" s="389">
        <v>2.3707357280800001</v>
      </c>
      <c r="D13948" s="389" t="s">
        <v>689</v>
      </c>
      <c r="E13948" s="389" t="s">
        <v>670</v>
      </c>
      <c r="F13948" s="389" t="s">
        <v>653</v>
      </c>
      <c r="G13948" s="389" t="s">
        <v>690</v>
      </c>
    </row>
    <row r="13949" spans="1:7">
      <c r="A13949" s="389" t="s">
        <v>535</v>
      </c>
      <c r="B13949" s="389" t="s">
        <v>518</v>
      </c>
      <c r="C13949" s="389">
        <v>2.3707357280800001</v>
      </c>
      <c r="D13949" s="389" t="s">
        <v>689</v>
      </c>
      <c r="E13949" s="389" t="s">
        <v>670</v>
      </c>
      <c r="F13949" s="389" t="s">
        <v>653</v>
      </c>
      <c r="G13949" s="389" t="s">
        <v>690</v>
      </c>
    </row>
    <row r="13950" spans="1:7">
      <c r="A13950" s="389" t="s">
        <v>524</v>
      </c>
      <c r="B13950" s="389" t="s">
        <v>518</v>
      </c>
      <c r="C13950" s="389">
        <v>12.716447108000001</v>
      </c>
      <c r="D13950" s="389" t="s">
        <v>689</v>
      </c>
      <c r="E13950" s="389" t="s">
        <v>670</v>
      </c>
      <c r="F13950" s="389" t="s">
        <v>653</v>
      </c>
      <c r="G13950" s="389" t="s">
        <v>690</v>
      </c>
    </row>
    <row r="13951" spans="1:7">
      <c r="A13951" s="389" t="s">
        <v>577</v>
      </c>
      <c r="B13951" s="389" t="s">
        <v>518</v>
      </c>
      <c r="C13951" s="389">
        <v>0.25643325790100002</v>
      </c>
      <c r="D13951" s="389" t="s">
        <v>689</v>
      </c>
      <c r="E13951" s="389" t="s">
        <v>670</v>
      </c>
      <c r="F13951" s="389" t="s">
        <v>653</v>
      </c>
      <c r="G13951" s="389" t="s">
        <v>690</v>
      </c>
    </row>
    <row r="13952" spans="1:7">
      <c r="A13952" s="389" t="s">
        <v>535</v>
      </c>
      <c r="B13952" s="389" t="s">
        <v>518</v>
      </c>
      <c r="C13952" s="389">
        <v>9.9836484295200005</v>
      </c>
      <c r="D13952" s="389" t="s">
        <v>689</v>
      </c>
      <c r="E13952" s="389" t="s">
        <v>670</v>
      </c>
      <c r="F13952" s="389" t="s">
        <v>653</v>
      </c>
      <c r="G13952" s="389" t="s">
        <v>690</v>
      </c>
    </row>
    <row r="13953" spans="1:7">
      <c r="A13953" s="389" t="s">
        <v>551</v>
      </c>
      <c r="B13953" s="389" t="s">
        <v>518</v>
      </c>
      <c r="C13953" s="389">
        <v>2.01156115587</v>
      </c>
      <c r="D13953" s="389" t="s">
        <v>689</v>
      </c>
      <c r="E13953" s="389" t="s">
        <v>670</v>
      </c>
      <c r="F13953" s="389" t="s">
        <v>653</v>
      </c>
      <c r="G13953" s="389" t="s">
        <v>690</v>
      </c>
    </row>
    <row r="13954" spans="1:7">
      <c r="A13954" s="389" t="s">
        <v>551</v>
      </c>
      <c r="B13954" s="389" t="s">
        <v>518</v>
      </c>
      <c r="C13954" s="389">
        <v>2.3352681302399998</v>
      </c>
      <c r="D13954" s="389" t="s">
        <v>689</v>
      </c>
      <c r="E13954" s="389" t="s">
        <v>670</v>
      </c>
      <c r="F13954" s="389" t="s">
        <v>653</v>
      </c>
      <c r="G13954" s="389" t="s">
        <v>690</v>
      </c>
    </row>
    <row r="13955" spans="1:7">
      <c r="A13955" s="389" t="s">
        <v>523</v>
      </c>
      <c r="B13955" s="389" t="s">
        <v>518</v>
      </c>
      <c r="C13955" s="389">
        <v>110.406121592999</v>
      </c>
      <c r="D13955" s="389" t="s">
        <v>689</v>
      </c>
      <c r="E13955" s="389" t="s">
        <v>670</v>
      </c>
      <c r="F13955" s="389" t="s">
        <v>653</v>
      </c>
      <c r="G13955" s="389" t="s">
        <v>690</v>
      </c>
    </row>
    <row r="13956" spans="1:7">
      <c r="A13956" s="389" t="s">
        <v>523</v>
      </c>
      <c r="B13956" s="389" t="s">
        <v>518</v>
      </c>
      <c r="C13956" s="389">
        <v>31.1043447588</v>
      </c>
      <c r="D13956" s="389" t="s">
        <v>689</v>
      </c>
      <c r="E13956" s="389" t="s">
        <v>670</v>
      </c>
      <c r="F13956" s="389" t="s">
        <v>653</v>
      </c>
      <c r="G13956" s="389" t="s">
        <v>690</v>
      </c>
    </row>
    <row r="13957" spans="1:7">
      <c r="A13957" s="389" t="s">
        <v>551</v>
      </c>
      <c r="B13957" s="389" t="s">
        <v>518</v>
      </c>
      <c r="C13957" s="389">
        <v>6.6107796849399998</v>
      </c>
      <c r="D13957" s="389" t="s">
        <v>689</v>
      </c>
      <c r="E13957" s="389" t="s">
        <v>670</v>
      </c>
      <c r="F13957" s="389" t="s">
        <v>653</v>
      </c>
      <c r="G13957" s="389" t="s">
        <v>690</v>
      </c>
    </row>
    <row r="13958" spans="1:7">
      <c r="A13958" s="389" t="s">
        <v>514</v>
      </c>
      <c r="B13958" s="389" t="s">
        <v>518</v>
      </c>
      <c r="C13958" s="389">
        <v>1.53956520343</v>
      </c>
      <c r="D13958" s="389" t="s">
        <v>689</v>
      </c>
      <c r="E13958" s="389" t="s">
        <v>670</v>
      </c>
      <c r="F13958" s="389" t="s">
        <v>653</v>
      </c>
      <c r="G13958" s="389" t="s">
        <v>690</v>
      </c>
    </row>
    <row r="13959" spans="1:7">
      <c r="A13959" s="389" t="s">
        <v>578</v>
      </c>
      <c r="B13959" s="389" t="s">
        <v>518</v>
      </c>
      <c r="C13959" s="389">
        <v>15.5389537274999</v>
      </c>
      <c r="D13959" s="389" t="s">
        <v>689</v>
      </c>
      <c r="E13959" s="389" t="s">
        <v>670</v>
      </c>
      <c r="F13959" s="389" t="s">
        <v>653</v>
      </c>
      <c r="G13959" s="389" t="s">
        <v>690</v>
      </c>
    </row>
    <row r="13960" spans="1:7">
      <c r="A13960" s="389" t="s">
        <v>578</v>
      </c>
      <c r="B13960" s="389" t="s">
        <v>518</v>
      </c>
      <c r="C13960" s="389">
        <v>15.5389537274999</v>
      </c>
      <c r="D13960" s="389" t="s">
        <v>689</v>
      </c>
      <c r="E13960" s="389" t="s">
        <v>670</v>
      </c>
      <c r="F13960" s="389" t="s">
        <v>653</v>
      </c>
      <c r="G13960" s="389" t="s">
        <v>690</v>
      </c>
    </row>
    <row r="13961" spans="1:7">
      <c r="A13961" s="389" t="s">
        <v>546</v>
      </c>
      <c r="B13961" s="389" t="s">
        <v>518</v>
      </c>
      <c r="C13961" s="389">
        <v>55.419166158099898</v>
      </c>
      <c r="D13961" s="389" t="s">
        <v>689</v>
      </c>
      <c r="E13961" s="389" t="s">
        <v>670</v>
      </c>
      <c r="F13961" s="389" t="s">
        <v>653</v>
      </c>
      <c r="G13961" s="389" t="s">
        <v>690</v>
      </c>
    </row>
    <row r="13962" spans="1:7">
      <c r="A13962" s="389" t="s">
        <v>547</v>
      </c>
      <c r="B13962" s="389" t="s">
        <v>518</v>
      </c>
      <c r="C13962" s="389">
        <v>0.37599058576900002</v>
      </c>
      <c r="D13962" s="389" t="s">
        <v>689</v>
      </c>
      <c r="E13962" s="389" t="s">
        <v>670</v>
      </c>
      <c r="F13962" s="389" t="s">
        <v>653</v>
      </c>
      <c r="G13962" s="389" t="s">
        <v>690</v>
      </c>
    </row>
    <row r="13963" spans="1:7">
      <c r="A13963" s="389" t="s">
        <v>581</v>
      </c>
      <c r="B13963" s="389" t="s">
        <v>518</v>
      </c>
      <c r="C13963" s="389">
        <v>17.2743582895</v>
      </c>
      <c r="D13963" s="389" t="s">
        <v>689</v>
      </c>
      <c r="E13963" s="389" t="s">
        <v>670</v>
      </c>
      <c r="F13963" s="389" t="s">
        <v>653</v>
      </c>
      <c r="G13963" s="389" t="s">
        <v>690</v>
      </c>
    </row>
    <row r="13964" spans="1:7">
      <c r="A13964" s="389" t="s">
        <v>581</v>
      </c>
      <c r="B13964" s="389" t="s">
        <v>518</v>
      </c>
      <c r="C13964" s="389">
        <v>28.696813817599899</v>
      </c>
      <c r="D13964" s="389" t="s">
        <v>689</v>
      </c>
      <c r="E13964" s="389" t="s">
        <v>670</v>
      </c>
      <c r="F13964" s="389" t="s">
        <v>653</v>
      </c>
      <c r="G13964" s="389" t="s">
        <v>690</v>
      </c>
    </row>
    <row r="13965" spans="1:7">
      <c r="A13965" s="389" t="s">
        <v>547</v>
      </c>
      <c r="B13965" s="389" t="s">
        <v>518</v>
      </c>
      <c r="C13965" s="389">
        <v>0.42260875368</v>
      </c>
      <c r="D13965" s="389" t="s">
        <v>689</v>
      </c>
      <c r="E13965" s="389" t="s">
        <v>670</v>
      </c>
      <c r="F13965" s="389" t="s">
        <v>653</v>
      </c>
      <c r="G13965" s="389" t="s">
        <v>690</v>
      </c>
    </row>
    <row r="13966" spans="1:7">
      <c r="A13966" s="389" t="s">
        <v>547</v>
      </c>
      <c r="B13966" s="389" t="s">
        <v>518</v>
      </c>
      <c r="C13966" s="389">
        <v>14.7856755806</v>
      </c>
      <c r="D13966" s="389" t="s">
        <v>689</v>
      </c>
      <c r="E13966" s="389" t="s">
        <v>670</v>
      </c>
      <c r="F13966" s="389" t="s">
        <v>653</v>
      </c>
      <c r="G13966" s="389" t="s">
        <v>690</v>
      </c>
    </row>
    <row r="13967" spans="1:7">
      <c r="A13967" s="389" t="s">
        <v>523</v>
      </c>
      <c r="B13967" s="389" t="s">
        <v>518</v>
      </c>
      <c r="C13967" s="389">
        <v>1.0994222391899999</v>
      </c>
      <c r="D13967" s="389" t="s">
        <v>689</v>
      </c>
      <c r="E13967" s="389" t="s">
        <v>670</v>
      </c>
      <c r="F13967" s="389" t="s">
        <v>653</v>
      </c>
      <c r="G13967" s="389" t="s">
        <v>690</v>
      </c>
    </row>
    <row r="13968" spans="1:7">
      <c r="A13968" s="389" t="s">
        <v>581</v>
      </c>
      <c r="B13968" s="389" t="s">
        <v>518</v>
      </c>
      <c r="C13968" s="389">
        <v>21.9972311183</v>
      </c>
      <c r="D13968" s="389" t="s">
        <v>689</v>
      </c>
      <c r="E13968" s="389" t="s">
        <v>670</v>
      </c>
      <c r="F13968" s="389" t="s">
        <v>653</v>
      </c>
      <c r="G13968" s="389" t="s">
        <v>690</v>
      </c>
    </row>
    <row r="13969" spans="1:7">
      <c r="A13969" s="389" t="s">
        <v>581</v>
      </c>
      <c r="B13969" s="389" t="s">
        <v>518</v>
      </c>
      <c r="C13969" s="389">
        <v>21.9972311183</v>
      </c>
      <c r="D13969" s="389" t="s">
        <v>689</v>
      </c>
      <c r="E13969" s="389" t="s">
        <v>670</v>
      </c>
      <c r="F13969" s="389" t="s">
        <v>653</v>
      </c>
      <c r="G13969" s="389" t="s">
        <v>690</v>
      </c>
    </row>
    <row r="13970" spans="1:7">
      <c r="A13970" s="389" t="s">
        <v>547</v>
      </c>
      <c r="B13970" s="389" t="s">
        <v>518</v>
      </c>
      <c r="C13970" s="389">
        <v>0.179147346914</v>
      </c>
      <c r="D13970" s="389" t="s">
        <v>689</v>
      </c>
      <c r="E13970" s="389" t="s">
        <v>670</v>
      </c>
      <c r="F13970" s="389" t="s">
        <v>653</v>
      </c>
      <c r="G13970" s="389" t="s">
        <v>690</v>
      </c>
    </row>
    <row r="13971" spans="1:7">
      <c r="A13971" s="389" t="s">
        <v>581</v>
      </c>
      <c r="B13971" s="389" t="s">
        <v>518</v>
      </c>
      <c r="C13971" s="389">
        <v>4.7958068689999998</v>
      </c>
      <c r="D13971" s="389" t="s">
        <v>689</v>
      </c>
      <c r="E13971" s="389" t="s">
        <v>670</v>
      </c>
      <c r="F13971" s="389" t="s">
        <v>653</v>
      </c>
      <c r="G13971" s="389" t="s">
        <v>690</v>
      </c>
    </row>
    <row r="13972" spans="1:7">
      <c r="A13972" s="389" t="s">
        <v>581</v>
      </c>
      <c r="B13972" s="389" t="s">
        <v>518</v>
      </c>
      <c r="C13972" s="389">
        <v>3.6700101578500002</v>
      </c>
      <c r="D13972" s="389" t="s">
        <v>689</v>
      </c>
      <c r="E13972" s="389" t="s">
        <v>670</v>
      </c>
      <c r="F13972" s="389" t="s">
        <v>653</v>
      </c>
      <c r="G13972" s="389" t="s">
        <v>690</v>
      </c>
    </row>
    <row r="13973" spans="1:7">
      <c r="A13973" s="389" t="s">
        <v>581</v>
      </c>
      <c r="B13973" s="389" t="s">
        <v>518</v>
      </c>
      <c r="C13973" s="389">
        <v>3.6700101578500002</v>
      </c>
      <c r="D13973" s="389" t="s">
        <v>689</v>
      </c>
      <c r="E13973" s="389" t="s">
        <v>670</v>
      </c>
      <c r="F13973" s="389" t="s">
        <v>653</v>
      </c>
      <c r="G13973" s="389" t="s">
        <v>690</v>
      </c>
    </row>
    <row r="13974" spans="1:7">
      <c r="A13974" s="389" t="s">
        <v>581</v>
      </c>
      <c r="B13974" s="389" t="s">
        <v>518</v>
      </c>
      <c r="C13974" s="389">
        <v>3.6700101578500002</v>
      </c>
      <c r="D13974" s="389" t="s">
        <v>689</v>
      </c>
      <c r="E13974" s="389" t="s">
        <v>670</v>
      </c>
      <c r="F13974" s="389" t="s">
        <v>653</v>
      </c>
      <c r="G13974" s="389" t="s">
        <v>690</v>
      </c>
    </row>
    <row r="13975" spans="1:7">
      <c r="A13975" s="389" t="s">
        <v>581</v>
      </c>
      <c r="B13975" s="389" t="s">
        <v>518</v>
      </c>
      <c r="C13975" s="389">
        <v>3.6700101578500002</v>
      </c>
      <c r="D13975" s="389" t="s">
        <v>689</v>
      </c>
      <c r="E13975" s="389" t="s">
        <v>670</v>
      </c>
      <c r="F13975" s="389" t="s">
        <v>653</v>
      </c>
      <c r="G13975" s="389" t="s">
        <v>690</v>
      </c>
    </row>
    <row r="13976" spans="1:7">
      <c r="A13976" s="389" t="s">
        <v>547</v>
      </c>
      <c r="B13976" s="389" t="s">
        <v>518</v>
      </c>
      <c r="C13976" s="389">
        <v>1.2143771021200001</v>
      </c>
      <c r="D13976" s="389" t="s">
        <v>689</v>
      </c>
      <c r="E13976" s="389" t="s">
        <v>670</v>
      </c>
      <c r="F13976" s="389" t="s">
        <v>653</v>
      </c>
      <c r="G13976" s="389" t="s">
        <v>690</v>
      </c>
    </row>
    <row r="13977" spans="1:7">
      <c r="A13977" s="389" t="s">
        <v>581</v>
      </c>
      <c r="B13977" s="389" t="s">
        <v>518</v>
      </c>
      <c r="C13977" s="389">
        <v>21.631449460700001</v>
      </c>
      <c r="D13977" s="389" t="s">
        <v>689</v>
      </c>
      <c r="E13977" s="389" t="s">
        <v>670</v>
      </c>
      <c r="F13977" s="389" t="s">
        <v>653</v>
      </c>
      <c r="G13977" s="389" t="s">
        <v>690</v>
      </c>
    </row>
    <row r="13978" spans="1:7">
      <c r="A13978" s="389" t="s">
        <v>581</v>
      </c>
      <c r="B13978" s="389" t="s">
        <v>518</v>
      </c>
      <c r="C13978" s="389">
        <v>19.401731974099899</v>
      </c>
      <c r="D13978" s="389" t="s">
        <v>689</v>
      </c>
      <c r="E13978" s="389" t="s">
        <v>670</v>
      </c>
      <c r="F13978" s="389" t="s">
        <v>653</v>
      </c>
      <c r="G13978" s="389" t="s">
        <v>690</v>
      </c>
    </row>
    <row r="13979" spans="1:7">
      <c r="A13979" s="389" t="s">
        <v>547</v>
      </c>
      <c r="B13979" s="389" t="s">
        <v>518</v>
      </c>
      <c r="C13979" s="389">
        <v>36.115249475600002</v>
      </c>
      <c r="D13979" s="389" t="s">
        <v>689</v>
      </c>
      <c r="E13979" s="389" t="s">
        <v>670</v>
      </c>
      <c r="F13979" s="389" t="s">
        <v>653</v>
      </c>
      <c r="G13979" s="389" t="s">
        <v>690</v>
      </c>
    </row>
    <row r="13980" spans="1:7">
      <c r="A13980" s="389" t="s">
        <v>547</v>
      </c>
      <c r="B13980" s="389" t="s">
        <v>518</v>
      </c>
      <c r="C13980" s="389">
        <v>11.6068287608999</v>
      </c>
      <c r="D13980" s="389" t="s">
        <v>689</v>
      </c>
      <c r="E13980" s="389" t="s">
        <v>670</v>
      </c>
      <c r="F13980" s="389" t="s">
        <v>653</v>
      </c>
      <c r="G13980" s="389" t="s">
        <v>690</v>
      </c>
    </row>
    <row r="13981" spans="1:7">
      <c r="A13981" s="389" t="s">
        <v>581</v>
      </c>
      <c r="B13981" s="389" t="s">
        <v>518</v>
      </c>
      <c r="C13981" s="389">
        <v>20.2896399217999</v>
      </c>
      <c r="D13981" s="389" t="s">
        <v>689</v>
      </c>
      <c r="E13981" s="389" t="s">
        <v>670</v>
      </c>
      <c r="F13981" s="389" t="s">
        <v>653</v>
      </c>
      <c r="G13981" s="389" t="s">
        <v>690</v>
      </c>
    </row>
    <row r="13982" spans="1:7">
      <c r="A13982" s="389" t="s">
        <v>581</v>
      </c>
      <c r="B13982" s="389" t="s">
        <v>518</v>
      </c>
      <c r="C13982" s="389">
        <v>14.369720038800001</v>
      </c>
      <c r="D13982" s="389" t="s">
        <v>689</v>
      </c>
      <c r="E13982" s="389" t="s">
        <v>670</v>
      </c>
      <c r="F13982" s="389" t="s">
        <v>653</v>
      </c>
      <c r="G13982" s="389" t="s">
        <v>690</v>
      </c>
    </row>
    <row r="13983" spans="1:7">
      <c r="A13983" s="389" t="s">
        <v>514</v>
      </c>
      <c r="B13983" s="389" t="s">
        <v>518</v>
      </c>
      <c r="C13983" s="389">
        <v>2.97392689515</v>
      </c>
      <c r="D13983" s="389" t="s">
        <v>689</v>
      </c>
      <c r="E13983" s="389" t="s">
        <v>670</v>
      </c>
      <c r="F13983" s="389" t="s">
        <v>653</v>
      </c>
      <c r="G13983" s="389" t="s">
        <v>690</v>
      </c>
    </row>
    <row r="13984" spans="1:7">
      <c r="A13984" s="389" t="s">
        <v>551</v>
      </c>
      <c r="B13984" s="389" t="s">
        <v>518</v>
      </c>
      <c r="C13984" s="389">
        <v>2.4021338111000001</v>
      </c>
      <c r="D13984" s="389" t="s">
        <v>689</v>
      </c>
      <c r="E13984" s="389" t="s">
        <v>670</v>
      </c>
      <c r="F13984" s="389" t="s">
        <v>653</v>
      </c>
      <c r="G13984" s="389" t="s">
        <v>690</v>
      </c>
    </row>
    <row r="13985" spans="1:7">
      <c r="A13985" s="389" t="s">
        <v>551</v>
      </c>
      <c r="B13985" s="389" t="s">
        <v>518</v>
      </c>
      <c r="C13985" s="389">
        <v>0.48985091476300002</v>
      </c>
      <c r="D13985" s="389" t="s">
        <v>689</v>
      </c>
      <c r="E13985" s="389" t="s">
        <v>670</v>
      </c>
      <c r="F13985" s="389" t="s">
        <v>653</v>
      </c>
      <c r="G13985" s="389" t="s">
        <v>690</v>
      </c>
    </row>
    <row r="13986" spans="1:7">
      <c r="A13986" s="389" t="s">
        <v>526</v>
      </c>
      <c r="B13986" s="389" t="s">
        <v>518</v>
      </c>
      <c r="C13986" s="389">
        <v>5.2159964536299999</v>
      </c>
      <c r="D13986" s="389" t="s">
        <v>689</v>
      </c>
      <c r="E13986" s="389" t="s">
        <v>670</v>
      </c>
      <c r="F13986" s="389" t="s">
        <v>653</v>
      </c>
      <c r="G13986" s="389" t="s">
        <v>690</v>
      </c>
    </row>
    <row r="13987" spans="1:7">
      <c r="A13987" s="389" t="s">
        <v>526</v>
      </c>
      <c r="B13987" s="389" t="s">
        <v>518</v>
      </c>
      <c r="C13987" s="389">
        <v>5.2159964536299999</v>
      </c>
      <c r="D13987" s="389" t="s">
        <v>689</v>
      </c>
      <c r="E13987" s="389" t="s">
        <v>670</v>
      </c>
      <c r="F13987" s="389" t="s">
        <v>653</v>
      </c>
      <c r="G13987" s="389" t="s">
        <v>690</v>
      </c>
    </row>
    <row r="13988" spans="1:7">
      <c r="A13988" s="389" t="s">
        <v>514</v>
      </c>
      <c r="B13988" s="389" t="s">
        <v>518</v>
      </c>
      <c r="C13988" s="389">
        <v>5.2159964536299999</v>
      </c>
      <c r="D13988" s="389" t="s">
        <v>689</v>
      </c>
      <c r="E13988" s="389" t="s">
        <v>670</v>
      </c>
      <c r="F13988" s="389" t="s">
        <v>653</v>
      </c>
      <c r="G13988" s="389" t="s">
        <v>690</v>
      </c>
    </row>
    <row r="13989" spans="1:7">
      <c r="A13989" s="389" t="s">
        <v>551</v>
      </c>
      <c r="B13989" s="389" t="s">
        <v>518</v>
      </c>
      <c r="C13989" s="389">
        <v>13.0468016816</v>
      </c>
      <c r="D13989" s="389" t="s">
        <v>689</v>
      </c>
      <c r="E13989" s="389" t="s">
        <v>670</v>
      </c>
      <c r="F13989" s="389" t="s">
        <v>653</v>
      </c>
      <c r="G13989" s="389" t="s">
        <v>690</v>
      </c>
    </row>
    <row r="13990" spans="1:7">
      <c r="A13990" s="389" t="s">
        <v>581</v>
      </c>
      <c r="B13990" s="389" t="s">
        <v>518</v>
      </c>
      <c r="C13990" s="389">
        <v>8.0816926967700002</v>
      </c>
      <c r="D13990" s="389" t="s">
        <v>689</v>
      </c>
      <c r="E13990" s="389" t="s">
        <v>670</v>
      </c>
      <c r="F13990" s="389" t="s">
        <v>653</v>
      </c>
      <c r="G13990" s="389" t="s">
        <v>690</v>
      </c>
    </row>
    <row r="13991" spans="1:7">
      <c r="A13991" s="389" t="s">
        <v>535</v>
      </c>
      <c r="B13991" s="389" t="s">
        <v>518</v>
      </c>
      <c r="C13991" s="389">
        <v>13.8980812173</v>
      </c>
      <c r="D13991" s="389" t="s">
        <v>689</v>
      </c>
      <c r="E13991" s="389" t="s">
        <v>670</v>
      </c>
      <c r="F13991" s="389" t="s">
        <v>664</v>
      </c>
      <c r="G13991" s="389" t="s">
        <v>690</v>
      </c>
    </row>
    <row r="13992" spans="1:7">
      <c r="A13992" s="389" t="s">
        <v>535</v>
      </c>
      <c r="B13992" s="389" t="s">
        <v>518</v>
      </c>
      <c r="C13992" s="389">
        <v>13.8980812173</v>
      </c>
      <c r="D13992" s="389" t="s">
        <v>689</v>
      </c>
      <c r="E13992" s="389" t="s">
        <v>670</v>
      </c>
      <c r="F13992" s="389" t="s">
        <v>664</v>
      </c>
      <c r="G13992" s="389" t="s">
        <v>690</v>
      </c>
    </row>
    <row r="13993" spans="1:7">
      <c r="A13993" s="389" t="s">
        <v>535</v>
      </c>
      <c r="B13993" s="389" t="s">
        <v>518</v>
      </c>
      <c r="C13993" s="389">
        <v>13.8980812173</v>
      </c>
      <c r="D13993" s="389" t="s">
        <v>689</v>
      </c>
      <c r="E13993" s="389" t="s">
        <v>670</v>
      </c>
      <c r="F13993" s="389" t="s">
        <v>664</v>
      </c>
      <c r="G13993" s="389" t="s">
        <v>690</v>
      </c>
    </row>
    <row r="13994" spans="1:7">
      <c r="A13994" s="389" t="s">
        <v>535</v>
      </c>
      <c r="B13994" s="389" t="s">
        <v>518</v>
      </c>
      <c r="C13994" s="389">
        <v>13.8980812173</v>
      </c>
      <c r="D13994" s="389" t="s">
        <v>689</v>
      </c>
      <c r="E13994" s="389" t="s">
        <v>670</v>
      </c>
      <c r="F13994" s="389" t="s">
        <v>664</v>
      </c>
      <c r="G13994" s="389" t="s">
        <v>690</v>
      </c>
    </row>
    <row r="13995" spans="1:7">
      <c r="A13995" s="389" t="s">
        <v>535</v>
      </c>
      <c r="B13995" s="389" t="s">
        <v>518</v>
      </c>
      <c r="C13995" s="389">
        <v>13.8980812173</v>
      </c>
      <c r="D13995" s="389" t="s">
        <v>689</v>
      </c>
      <c r="E13995" s="389" t="s">
        <v>670</v>
      </c>
      <c r="F13995" s="389" t="s">
        <v>664</v>
      </c>
      <c r="G13995" s="389" t="s">
        <v>690</v>
      </c>
    </row>
    <row r="13996" spans="1:7">
      <c r="A13996" s="389" t="s">
        <v>547</v>
      </c>
      <c r="B13996" s="389" t="s">
        <v>518</v>
      </c>
      <c r="C13996" s="389">
        <v>1.3962999845399999</v>
      </c>
      <c r="D13996" s="389" t="s">
        <v>689</v>
      </c>
      <c r="E13996" s="389" t="s">
        <v>670</v>
      </c>
      <c r="F13996" s="389" t="s">
        <v>664</v>
      </c>
      <c r="G13996" s="389" t="s">
        <v>690</v>
      </c>
    </row>
    <row r="13997" spans="1:7">
      <c r="A13997" s="389" t="s">
        <v>547</v>
      </c>
      <c r="B13997" s="389" t="s">
        <v>518</v>
      </c>
      <c r="C13997" s="389">
        <v>1.3962999845399999</v>
      </c>
      <c r="D13997" s="389" t="s">
        <v>689</v>
      </c>
      <c r="E13997" s="389" t="s">
        <v>670</v>
      </c>
      <c r="F13997" s="389" t="s">
        <v>664</v>
      </c>
      <c r="G13997" s="389" t="s">
        <v>690</v>
      </c>
    </row>
    <row r="13998" spans="1:7">
      <c r="A13998" s="389" t="s">
        <v>571</v>
      </c>
      <c r="B13998" s="389" t="s">
        <v>518</v>
      </c>
      <c r="C13998" s="389">
        <v>0.17853758513599999</v>
      </c>
      <c r="D13998" s="389" t="s">
        <v>689</v>
      </c>
      <c r="E13998" s="389" t="s">
        <v>670</v>
      </c>
      <c r="F13998" s="389" t="s">
        <v>664</v>
      </c>
      <c r="G13998" s="389" t="s">
        <v>690</v>
      </c>
    </row>
    <row r="13999" spans="1:7">
      <c r="A13999" s="389" t="s">
        <v>581</v>
      </c>
      <c r="B13999" s="389" t="s">
        <v>518</v>
      </c>
      <c r="C13999" s="389">
        <v>2.6487008485099999</v>
      </c>
      <c r="D13999" s="389" t="s">
        <v>689</v>
      </c>
      <c r="E13999" s="389" t="s">
        <v>670</v>
      </c>
      <c r="F13999" s="389" t="s">
        <v>664</v>
      </c>
      <c r="G13999" s="389" t="s">
        <v>690</v>
      </c>
    </row>
    <row r="14000" spans="1:7">
      <c r="B14000" s="389" t="s">
        <v>518</v>
      </c>
      <c r="C14000" s="389">
        <v>3.95620372556</v>
      </c>
      <c r="D14000" s="389" t="s">
        <v>689</v>
      </c>
      <c r="E14000" s="389" t="s">
        <v>670</v>
      </c>
      <c r="F14000" s="389" t="s">
        <v>664</v>
      </c>
      <c r="G14000" s="389" t="s">
        <v>690</v>
      </c>
    </row>
    <row r="14001" spans="1:7">
      <c r="A14001" s="389" t="s">
        <v>579</v>
      </c>
      <c r="B14001" s="389" t="s">
        <v>518</v>
      </c>
      <c r="C14001" s="389">
        <v>4.6876279269600003</v>
      </c>
      <c r="D14001" s="389" t="s">
        <v>689</v>
      </c>
      <c r="E14001" s="389" t="s">
        <v>670</v>
      </c>
      <c r="F14001" s="389" t="s">
        <v>664</v>
      </c>
      <c r="G14001" s="389" t="s">
        <v>690</v>
      </c>
    </row>
    <row r="14002" spans="1:7">
      <c r="A14002" s="389" t="s">
        <v>551</v>
      </c>
      <c r="B14002" s="389" t="s">
        <v>518</v>
      </c>
      <c r="C14002" s="389">
        <v>3.2753813853699998</v>
      </c>
      <c r="D14002" s="389" t="s">
        <v>689</v>
      </c>
      <c r="E14002" s="389" t="s">
        <v>670</v>
      </c>
      <c r="F14002" s="389" t="s">
        <v>664</v>
      </c>
      <c r="G14002" s="389" t="s">
        <v>690</v>
      </c>
    </row>
    <row r="14003" spans="1:7">
      <c r="A14003" s="389" t="s">
        <v>551</v>
      </c>
      <c r="B14003" s="389" t="s">
        <v>518</v>
      </c>
      <c r="C14003" s="389">
        <v>0.96606246785100003</v>
      </c>
      <c r="D14003" s="389" t="s">
        <v>689</v>
      </c>
      <c r="E14003" s="389" t="s">
        <v>670</v>
      </c>
      <c r="F14003" s="389" t="s">
        <v>664</v>
      </c>
      <c r="G14003" s="389" t="s">
        <v>690</v>
      </c>
    </row>
    <row r="14004" spans="1:7">
      <c r="A14004" s="389" t="s">
        <v>578</v>
      </c>
      <c r="B14004" s="389" t="s">
        <v>518</v>
      </c>
      <c r="C14004" s="389">
        <v>1.8800335024299999</v>
      </c>
      <c r="D14004" s="389" t="s">
        <v>689</v>
      </c>
      <c r="E14004" s="389" t="s">
        <v>670</v>
      </c>
      <c r="F14004" s="389" t="s">
        <v>664</v>
      </c>
      <c r="G14004" s="389" t="s">
        <v>690</v>
      </c>
    </row>
    <row r="14005" spans="1:7">
      <c r="A14005" s="389" t="s">
        <v>578</v>
      </c>
      <c r="B14005" s="389" t="s">
        <v>518</v>
      </c>
      <c r="C14005" s="389">
        <v>1.8800335024299999</v>
      </c>
      <c r="D14005" s="389" t="s">
        <v>689</v>
      </c>
      <c r="E14005" s="389" t="s">
        <v>670</v>
      </c>
      <c r="F14005" s="389" t="s">
        <v>664</v>
      </c>
      <c r="G14005" s="389" t="s">
        <v>690</v>
      </c>
    </row>
    <row r="14006" spans="1:7">
      <c r="A14006" s="389" t="s">
        <v>571</v>
      </c>
      <c r="B14006" s="389" t="s">
        <v>518</v>
      </c>
      <c r="C14006" s="389">
        <v>1.18621657505</v>
      </c>
      <c r="D14006" s="389" t="s">
        <v>689</v>
      </c>
      <c r="E14006" s="389" t="s">
        <v>670</v>
      </c>
      <c r="F14006" s="389" t="s">
        <v>664</v>
      </c>
      <c r="G14006" s="389" t="s">
        <v>690</v>
      </c>
    </row>
    <row r="14007" spans="1:7">
      <c r="A14007" s="389" t="s">
        <v>530</v>
      </c>
      <c r="B14007" s="389" t="s">
        <v>518</v>
      </c>
      <c r="C14007" s="389">
        <v>3.80983959369</v>
      </c>
      <c r="D14007" s="389" t="s">
        <v>689</v>
      </c>
      <c r="E14007" s="389" t="s">
        <v>670</v>
      </c>
      <c r="F14007" s="389" t="s">
        <v>664</v>
      </c>
      <c r="G14007" s="389" t="s">
        <v>690</v>
      </c>
    </row>
    <row r="14008" spans="1:7">
      <c r="A14008" s="389" t="s">
        <v>579</v>
      </c>
      <c r="B14008" s="389" t="s">
        <v>518</v>
      </c>
      <c r="C14008" s="389">
        <v>3.80983959369</v>
      </c>
      <c r="D14008" s="389" t="s">
        <v>689</v>
      </c>
      <c r="E14008" s="389" t="s">
        <v>670</v>
      </c>
      <c r="F14008" s="389" t="s">
        <v>664</v>
      </c>
      <c r="G14008" s="389" t="s">
        <v>690</v>
      </c>
    </row>
    <row r="14009" spans="1:7">
      <c r="A14009" s="389" t="s">
        <v>576</v>
      </c>
      <c r="B14009" s="389" t="s">
        <v>518</v>
      </c>
      <c r="C14009" s="389">
        <v>0.73902287034500003</v>
      </c>
      <c r="D14009" s="389" t="s">
        <v>689</v>
      </c>
      <c r="E14009" s="389" t="s">
        <v>670</v>
      </c>
      <c r="F14009" s="389" t="s">
        <v>664</v>
      </c>
      <c r="G14009" s="389" t="s">
        <v>690</v>
      </c>
    </row>
    <row r="14010" spans="1:7">
      <c r="A14010" s="389" t="s">
        <v>578</v>
      </c>
      <c r="B14010" s="389" t="s">
        <v>518</v>
      </c>
      <c r="C14010" s="389">
        <v>0.73902287034500003</v>
      </c>
      <c r="D14010" s="389" t="s">
        <v>689</v>
      </c>
      <c r="E14010" s="389" t="s">
        <v>670</v>
      </c>
      <c r="F14010" s="389" t="s">
        <v>664</v>
      </c>
      <c r="G14010" s="389" t="s">
        <v>690</v>
      </c>
    </row>
    <row r="14011" spans="1:7">
      <c r="A14011" s="389" t="s">
        <v>578</v>
      </c>
      <c r="B14011" s="389" t="s">
        <v>518</v>
      </c>
      <c r="C14011" s="389">
        <v>0.73902287034500003</v>
      </c>
      <c r="D14011" s="389" t="s">
        <v>689</v>
      </c>
      <c r="E14011" s="389" t="s">
        <v>670</v>
      </c>
      <c r="F14011" s="389" t="s">
        <v>664</v>
      </c>
      <c r="G14011" s="389" t="s">
        <v>690</v>
      </c>
    </row>
    <row r="14012" spans="1:7">
      <c r="A14012" s="389" t="s">
        <v>571</v>
      </c>
      <c r="B14012" s="389" t="s">
        <v>518</v>
      </c>
      <c r="C14012" s="389">
        <v>5.2751474995400001</v>
      </c>
      <c r="D14012" s="389" t="s">
        <v>689</v>
      </c>
      <c r="E14012" s="389" t="s">
        <v>670</v>
      </c>
      <c r="F14012" s="389" t="s">
        <v>664</v>
      </c>
      <c r="G14012" s="389" t="s">
        <v>690</v>
      </c>
    </row>
    <row r="14013" spans="1:7">
      <c r="A14013" s="389" t="s">
        <v>552</v>
      </c>
      <c r="B14013" s="389" t="s">
        <v>518</v>
      </c>
      <c r="C14013" s="389">
        <v>1.3598171299299999</v>
      </c>
      <c r="D14013" s="389" t="s">
        <v>689</v>
      </c>
      <c r="E14013" s="389" t="s">
        <v>670</v>
      </c>
      <c r="F14013" s="389" t="s">
        <v>664</v>
      </c>
      <c r="G14013" s="389" t="s">
        <v>690</v>
      </c>
    </row>
    <row r="14014" spans="1:7">
      <c r="A14014" s="389" t="s">
        <v>571</v>
      </c>
      <c r="B14014" s="389" t="s">
        <v>518</v>
      </c>
      <c r="C14014" s="389">
        <v>4.0007911372700002</v>
      </c>
      <c r="D14014" s="389" t="s">
        <v>689</v>
      </c>
      <c r="E14014" s="389" t="s">
        <v>670</v>
      </c>
      <c r="F14014" s="389" t="s">
        <v>664</v>
      </c>
      <c r="G14014" s="389" t="s">
        <v>690</v>
      </c>
    </row>
    <row r="14015" spans="1:7">
      <c r="A14015" s="389" t="s">
        <v>577</v>
      </c>
      <c r="B14015" s="389" t="s">
        <v>518</v>
      </c>
      <c r="C14015" s="389">
        <v>4.2698063179099996</v>
      </c>
      <c r="D14015" s="389" t="s">
        <v>689</v>
      </c>
      <c r="E14015" s="389" t="s">
        <v>670</v>
      </c>
      <c r="F14015" s="389" t="s">
        <v>664</v>
      </c>
      <c r="G14015" s="389" t="s">
        <v>690</v>
      </c>
    </row>
    <row r="14016" spans="1:7">
      <c r="A14016" s="389" t="s">
        <v>571</v>
      </c>
      <c r="B14016" s="389" t="s">
        <v>518</v>
      </c>
      <c r="C14016" s="389">
        <v>2.5168417969700001</v>
      </c>
      <c r="D14016" s="389" t="s">
        <v>689</v>
      </c>
      <c r="E14016" s="389" t="s">
        <v>670</v>
      </c>
      <c r="F14016" s="389" t="s">
        <v>664</v>
      </c>
      <c r="G14016" s="389" t="s">
        <v>690</v>
      </c>
    </row>
    <row r="14017" spans="1:7">
      <c r="A14017" s="389" t="s">
        <v>564</v>
      </c>
      <c r="B14017" s="389" t="s">
        <v>518</v>
      </c>
      <c r="C14017" s="389">
        <v>4.1454396146399999</v>
      </c>
      <c r="D14017" s="389" t="s">
        <v>689</v>
      </c>
      <c r="E14017" s="389" t="s">
        <v>670</v>
      </c>
      <c r="F14017" s="389" t="s">
        <v>664</v>
      </c>
      <c r="G14017" s="389" t="s">
        <v>690</v>
      </c>
    </row>
    <row r="14018" spans="1:7">
      <c r="A14018" s="389" t="s">
        <v>564</v>
      </c>
      <c r="B14018" s="389" t="s">
        <v>518</v>
      </c>
      <c r="C14018" s="389">
        <v>4.1454396146399999</v>
      </c>
      <c r="D14018" s="389" t="s">
        <v>689</v>
      </c>
      <c r="E14018" s="389" t="s">
        <v>670</v>
      </c>
      <c r="F14018" s="389" t="s">
        <v>664</v>
      </c>
      <c r="G14018" s="389" t="s">
        <v>690</v>
      </c>
    </row>
    <row r="14019" spans="1:7">
      <c r="A14019" s="389" t="s">
        <v>552</v>
      </c>
      <c r="B14019" s="389" t="s">
        <v>518</v>
      </c>
      <c r="C14019" s="389">
        <v>4.5154517471200002</v>
      </c>
      <c r="D14019" s="389" t="s">
        <v>689</v>
      </c>
      <c r="E14019" s="389" t="s">
        <v>670</v>
      </c>
      <c r="F14019" s="389" t="s">
        <v>664</v>
      </c>
      <c r="G14019" s="389" t="s">
        <v>690</v>
      </c>
    </row>
    <row r="14020" spans="1:7">
      <c r="A14020" s="389" t="s">
        <v>552</v>
      </c>
      <c r="B14020" s="389" t="s">
        <v>518</v>
      </c>
      <c r="C14020" s="389">
        <v>4.5154517471200002</v>
      </c>
      <c r="D14020" s="389" t="s">
        <v>689</v>
      </c>
      <c r="E14020" s="389" t="s">
        <v>670</v>
      </c>
      <c r="F14020" s="389" t="s">
        <v>664</v>
      </c>
      <c r="G14020" s="389" t="s">
        <v>690</v>
      </c>
    </row>
    <row r="14021" spans="1:7">
      <c r="A14021" s="389" t="s">
        <v>552</v>
      </c>
      <c r="B14021" s="389" t="s">
        <v>518</v>
      </c>
      <c r="C14021" s="389">
        <v>3.77227280938</v>
      </c>
      <c r="D14021" s="389" t="s">
        <v>689</v>
      </c>
      <c r="E14021" s="389" t="s">
        <v>670</v>
      </c>
      <c r="F14021" s="389" t="s">
        <v>664</v>
      </c>
      <c r="G14021" s="389" t="s">
        <v>690</v>
      </c>
    </row>
    <row r="14022" spans="1:7">
      <c r="A14022" s="389" t="s">
        <v>552</v>
      </c>
      <c r="B14022" s="389" t="s">
        <v>518</v>
      </c>
      <c r="C14022" s="389">
        <v>3.77227280938</v>
      </c>
      <c r="D14022" s="389" t="s">
        <v>689</v>
      </c>
      <c r="E14022" s="389" t="s">
        <v>670</v>
      </c>
      <c r="F14022" s="389" t="s">
        <v>664</v>
      </c>
      <c r="G14022" s="389" t="s">
        <v>690</v>
      </c>
    </row>
    <row r="14023" spans="1:7">
      <c r="A14023" s="389" t="s">
        <v>571</v>
      </c>
      <c r="B14023" s="389" t="s">
        <v>518</v>
      </c>
      <c r="C14023" s="389">
        <v>0.65731137419399999</v>
      </c>
      <c r="D14023" s="389" t="s">
        <v>689</v>
      </c>
      <c r="E14023" s="389" t="s">
        <v>670</v>
      </c>
      <c r="F14023" s="389" t="s">
        <v>664</v>
      </c>
      <c r="G14023" s="389" t="s">
        <v>690</v>
      </c>
    </row>
    <row r="14024" spans="1:7">
      <c r="A14024" s="389" t="s">
        <v>552</v>
      </c>
      <c r="B14024" s="389" t="s">
        <v>518</v>
      </c>
      <c r="C14024" s="389">
        <v>1.1477132481600001</v>
      </c>
      <c r="D14024" s="389" t="s">
        <v>689</v>
      </c>
      <c r="E14024" s="389" t="s">
        <v>670</v>
      </c>
      <c r="F14024" s="389" t="s">
        <v>664</v>
      </c>
      <c r="G14024" s="389" t="s">
        <v>690</v>
      </c>
    </row>
    <row r="14025" spans="1:7">
      <c r="B14025" s="389" t="s">
        <v>518</v>
      </c>
      <c r="C14025" s="389">
        <v>0.17751761529999999</v>
      </c>
      <c r="D14025" s="389" t="s">
        <v>689</v>
      </c>
      <c r="E14025" s="389" t="s">
        <v>670</v>
      </c>
      <c r="F14025" s="389" t="s">
        <v>664</v>
      </c>
      <c r="G14025" s="389" t="s">
        <v>690</v>
      </c>
    </row>
    <row r="14026" spans="1:7">
      <c r="A14026" s="389" t="s">
        <v>579</v>
      </c>
      <c r="B14026" s="389" t="s">
        <v>518</v>
      </c>
      <c r="C14026" s="389">
        <v>0.67084681516199995</v>
      </c>
      <c r="D14026" s="389" t="s">
        <v>689</v>
      </c>
      <c r="E14026" s="389" t="s">
        <v>670</v>
      </c>
      <c r="F14026" s="389" t="s">
        <v>664</v>
      </c>
      <c r="G14026" s="389" t="s">
        <v>690</v>
      </c>
    </row>
    <row r="14027" spans="1:7">
      <c r="A14027" s="389" t="s">
        <v>547</v>
      </c>
      <c r="B14027" s="389" t="s">
        <v>518</v>
      </c>
      <c r="C14027" s="389">
        <v>9.7942589293599998</v>
      </c>
      <c r="D14027" s="389" t="s">
        <v>689</v>
      </c>
      <c r="E14027" s="389" t="s">
        <v>670</v>
      </c>
      <c r="F14027" s="389" t="s">
        <v>664</v>
      </c>
      <c r="G14027" s="389" t="s">
        <v>690</v>
      </c>
    </row>
    <row r="14028" spans="1:7">
      <c r="A14028" s="389" t="s">
        <v>547</v>
      </c>
      <c r="B14028" s="389" t="s">
        <v>518</v>
      </c>
      <c r="C14028" s="389">
        <v>9.7942589293599998</v>
      </c>
      <c r="D14028" s="389" t="s">
        <v>689</v>
      </c>
      <c r="E14028" s="389" t="s">
        <v>670</v>
      </c>
      <c r="F14028" s="389" t="s">
        <v>664</v>
      </c>
      <c r="G14028" s="389" t="s">
        <v>690</v>
      </c>
    </row>
    <row r="14029" spans="1:7">
      <c r="A14029" s="389" t="s">
        <v>535</v>
      </c>
      <c r="B14029" s="389" t="s">
        <v>518</v>
      </c>
      <c r="C14029" s="389">
        <v>1.5063550612800001</v>
      </c>
      <c r="D14029" s="389" t="s">
        <v>689</v>
      </c>
      <c r="E14029" s="389" t="s">
        <v>670</v>
      </c>
      <c r="F14029" s="389" t="s">
        <v>664</v>
      </c>
      <c r="G14029" s="389" t="s">
        <v>690</v>
      </c>
    </row>
    <row r="14030" spans="1:7">
      <c r="A14030" s="389" t="s">
        <v>530</v>
      </c>
      <c r="B14030" s="389" t="s">
        <v>518</v>
      </c>
      <c r="C14030" s="389">
        <v>2.67942363948</v>
      </c>
      <c r="D14030" s="389" t="s">
        <v>689</v>
      </c>
      <c r="E14030" s="389" t="s">
        <v>670</v>
      </c>
      <c r="F14030" s="389" t="s">
        <v>664</v>
      </c>
      <c r="G14030" s="389" t="s">
        <v>690</v>
      </c>
    </row>
    <row r="14031" spans="1:7">
      <c r="A14031" s="389" t="s">
        <v>579</v>
      </c>
      <c r="B14031" s="389" t="s">
        <v>518</v>
      </c>
      <c r="C14031" s="389">
        <v>2.67942363948</v>
      </c>
      <c r="D14031" s="389" t="s">
        <v>689</v>
      </c>
      <c r="E14031" s="389" t="s">
        <v>670</v>
      </c>
      <c r="F14031" s="389" t="s">
        <v>664</v>
      </c>
      <c r="G14031" s="389" t="s">
        <v>690</v>
      </c>
    </row>
    <row r="14032" spans="1:7">
      <c r="A14032" s="389" t="s">
        <v>571</v>
      </c>
      <c r="B14032" s="389" t="s">
        <v>518</v>
      </c>
      <c r="C14032" s="389">
        <v>1.11965851417</v>
      </c>
      <c r="D14032" s="389" t="s">
        <v>689</v>
      </c>
      <c r="E14032" s="389" t="s">
        <v>670</v>
      </c>
      <c r="F14032" s="389" t="s">
        <v>664</v>
      </c>
      <c r="G14032" s="389" t="s">
        <v>690</v>
      </c>
    </row>
    <row r="14033" spans="1:7">
      <c r="A14033" s="389" t="s">
        <v>577</v>
      </c>
      <c r="B14033" s="389" t="s">
        <v>518</v>
      </c>
      <c r="C14033" s="389">
        <v>1.32765934444</v>
      </c>
      <c r="D14033" s="389" t="s">
        <v>689</v>
      </c>
      <c r="E14033" s="389" t="s">
        <v>670</v>
      </c>
      <c r="F14033" s="389" t="s">
        <v>664</v>
      </c>
      <c r="G14033" s="389" t="s">
        <v>690</v>
      </c>
    </row>
    <row r="14034" spans="1:7">
      <c r="A14034" s="389" t="s">
        <v>571</v>
      </c>
      <c r="B14034" s="389" t="s">
        <v>518</v>
      </c>
      <c r="C14034" s="389">
        <v>0.63423513493299999</v>
      </c>
      <c r="D14034" s="389" t="s">
        <v>689</v>
      </c>
      <c r="E14034" s="389" t="s">
        <v>670</v>
      </c>
      <c r="F14034" s="389" t="s">
        <v>664</v>
      </c>
      <c r="G14034" s="389" t="s">
        <v>690</v>
      </c>
    </row>
    <row r="14035" spans="1:7">
      <c r="A14035" s="389" t="s">
        <v>551</v>
      </c>
      <c r="B14035" s="389" t="s">
        <v>518</v>
      </c>
      <c r="C14035" s="389">
        <v>3.4240288038200002</v>
      </c>
      <c r="D14035" s="389" t="s">
        <v>689</v>
      </c>
      <c r="E14035" s="389" t="s">
        <v>670</v>
      </c>
      <c r="F14035" s="389" t="s">
        <v>664</v>
      </c>
      <c r="G14035" s="389" t="s">
        <v>690</v>
      </c>
    </row>
    <row r="14036" spans="1:7">
      <c r="A14036" s="389" t="s">
        <v>552</v>
      </c>
      <c r="B14036" s="389" t="s">
        <v>518</v>
      </c>
      <c r="C14036" s="389">
        <v>2.1006169041799998</v>
      </c>
      <c r="D14036" s="389" t="s">
        <v>689</v>
      </c>
      <c r="E14036" s="389" t="s">
        <v>670</v>
      </c>
      <c r="F14036" s="389" t="s">
        <v>664</v>
      </c>
      <c r="G14036" s="389" t="s">
        <v>690</v>
      </c>
    </row>
    <row r="14037" spans="1:7">
      <c r="A14037" s="389" t="s">
        <v>552</v>
      </c>
      <c r="B14037" s="389" t="s">
        <v>518</v>
      </c>
      <c r="C14037" s="389">
        <v>2.1006169041799998</v>
      </c>
      <c r="D14037" s="389" t="s">
        <v>689</v>
      </c>
      <c r="E14037" s="389" t="s">
        <v>670</v>
      </c>
      <c r="F14037" s="389" t="s">
        <v>664</v>
      </c>
      <c r="G14037" s="389" t="s">
        <v>690</v>
      </c>
    </row>
    <row r="14038" spans="1:7">
      <c r="A14038" s="389" t="s">
        <v>577</v>
      </c>
      <c r="B14038" s="389" t="s">
        <v>518</v>
      </c>
      <c r="C14038" s="389">
        <v>4.47842670003</v>
      </c>
      <c r="D14038" s="389" t="s">
        <v>689</v>
      </c>
      <c r="E14038" s="389" t="s">
        <v>670</v>
      </c>
      <c r="F14038" s="389" t="s">
        <v>664</v>
      </c>
      <c r="G14038" s="389" t="s">
        <v>690</v>
      </c>
    </row>
    <row r="14039" spans="1:7">
      <c r="A14039" s="389" t="s">
        <v>577</v>
      </c>
      <c r="B14039" s="389" t="s">
        <v>518</v>
      </c>
      <c r="C14039" s="389">
        <v>4.47842670003</v>
      </c>
      <c r="D14039" s="389" t="s">
        <v>689</v>
      </c>
      <c r="E14039" s="389" t="s">
        <v>670</v>
      </c>
      <c r="F14039" s="389" t="s">
        <v>664</v>
      </c>
      <c r="G14039" s="389" t="s">
        <v>690</v>
      </c>
    </row>
    <row r="14040" spans="1:7">
      <c r="A14040" s="389" t="s">
        <v>577</v>
      </c>
      <c r="B14040" s="389" t="s">
        <v>518</v>
      </c>
      <c r="C14040" s="389">
        <v>4.47842670003</v>
      </c>
      <c r="D14040" s="389" t="s">
        <v>689</v>
      </c>
      <c r="E14040" s="389" t="s">
        <v>670</v>
      </c>
      <c r="F14040" s="389" t="s">
        <v>664</v>
      </c>
      <c r="G14040" s="389" t="s">
        <v>690</v>
      </c>
    </row>
    <row r="14041" spans="1:7">
      <c r="A14041" s="389" t="s">
        <v>577</v>
      </c>
      <c r="B14041" s="389" t="s">
        <v>518</v>
      </c>
      <c r="C14041" s="389">
        <v>23.808158064299899</v>
      </c>
      <c r="D14041" s="389" t="s">
        <v>689</v>
      </c>
      <c r="E14041" s="389" t="s">
        <v>670</v>
      </c>
      <c r="F14041" s="389" t="s">
        <v>664</v>
      </c>
      <c r="G14041" s="389" t="s">
        <v>690</v>
      </c>
    </row>
    <row r="14042" spans="1:7">
      <c r="A14042" s="389" t="s">
        <v>579</v>
      </c>
      <c r="B14042" s="389" t="s">
        <v>518</v>
      </c>
      <c r="C14042" s="389">
        <v>23.808158064299899</v>
      </c>
      <c r="D14042" s="389" t="s">
        <v>689</v>
      </c>
      <c r="E14042" s="389" t="s">
        <v>670</v>
      </c>
      <c r="F14042" s="389" t="s">
        <v>664</v>
      </c>
      <c r="G14042" s="389" t="s">
        <v>690</v>
      </c>
    </row>
    <row r="14043" spans="1:7">
      <c r="A14043" s="389" t="s">
        <v>528</v>
      </c>
      <c r="B14043" s="389" t="s">
        <v>518</v>
      </c>
      <c r="C14043" s="389">
        <v>2.0974740054800001</v>
      </c>
      <c r="D14043" s="389" t="s">
        <v>689</v>
      </c>
      <c r="E14043" s="389" t="s">
        <v>670</v>
      </c>
      <c r="F14043" s="389" t="s">
        <v>664</v>
      </c>
      <c r="G14043" s="389" t="s">
        <v>690</v>
      </c>
    </row>
    <row r="14044" spans="1:7">
      <c r="A14044" s="389" t="s">
        <v>560</v>
      </c>
      <c r="B14044" s="389" t="s">
        <v>518</v>
      </c>
      <c r="C14044" s="389">
        <v>1.61903131535</v>
      </c>
      <c r="D14044" s="389" t="s">
        <v>689</v>
      </c>
      <c r="E14044" s="389" t="s">
        <v>670</v>
      </c>
      <c r="F14044" s="389" t="s">
        <v>664</v>
      </c>
      <c r="G14044" s="389" t="s">
        <v>690</v>
      </c>
    </row>
    <row r="14045" spans="1:7">
      <c r="A14045" s="389" t="s">
        <v>560</v>
      </c>
      <c r="B14045" s="389" t="s">
        <v>518</v>
      </c>
      <c r="C14045" s="389">
        <v>1.61903131535</v>
      </c>
      <c r="D14045" s="389" t="s">
        <v>689</v>
      </c>
      <c r="E14045" s="389" t="s">
        <v>670</v>
      </c>
      <c r="F14045" s="389" t="s">
        <v>664</v>
      </c>
      <c r="G14045" s="389" t="s">
        <v>690</v>
      </c>
    </row>
    <row r="14046" spans="1:7">
      <c r="A14046" s="389" t="s">
        <v>560</v>
      </c>
      <c r="B14046" s="389" t="s">
        <v>518</v>
      </c>
      <c r="C14046" s="389">
        <v>1.61903131535</v>
      </c>
      <c r="D14046" s="389" t="s">
        <v>689</v>
      </c>
      <c r="E14046" s="389" t="s">
        <v>670</v>
      </c>
      <c r="F14046" s="389" t="s">
        <v>664</v>
      </c>
      <c r="G14046" s="389" t="s">
        <v>690</v>
      </c>
    </row>
    <row r="14047" spans="1:7">
      <c r="A14047" s="389" t="s">
        <v>560</v>
      </c>
      <c r="B14047" s="389" t="s">
        <v>518</v>
      </c>
      <c r="C14047" s="389">
        <v>1.61903131535</v>
      </c>
      <c r="D14047" s="389" t="s">
        <v>689</v>
      </c>
      <c r="E14047" s="389" t="s">
        <v>670</v>
      </c>
      <c r="F14047" s="389" t="s">
        <v>664</v>
      </c>
      <c r="G14047" s="389" t="s">
        <v>690</v>
      </c>
    </row>
    <row r="14048" spans="1:7">
      <c r="A14048" s="389" t="s">
        <v>551</v>
      </c>
      <c r="B14048" s="389" t="s">
        <v>518</v>
      </c>
      <c r="C14048" s="389">
        <v>7.3907950155100002</v>
      </c>
      <c r="D14048" s="389" t="s">
        <v>689</v>
      </c>
      <c r="E14048" s="389" t="s">
        <v>670</v>
      </c>
      <c r="F14048" s="389" t="s">
        <v>664</v>
      </c>
      <c r="G14048" s="389" t="s">
        <v>690</v>
      </c>
    </row>
    <row r="14049" spans="1:7">
      <c r="A14049" s="389" t="s">
        <v>564</v>
      </c>
      <c r="B14049" s="389" t="s">
        <v>518</v>
      </c>
      <c r="C14049" s="389">
        <v>2.8593573085899999</v>
      </c>
      <c r="D14049" s="389" t="s">
        <v>689</v>
      </c>
      <c r="E14049" s="389" t="s">
        <v>670</v>
      </c>
      <c r="F14049" s="389" t="s">
        <v>664</v>
      </c>
      <c r="G14049" s="389" t="s">
        <v>690</v>
      </c>
    </row>
    <row r="14050" spans="1:7">
      <c r="A14050" s="389" t="s">
        <v>564</v>
      </c>
      <c r="B14050" s="389" t="s">
        <v>518</v>
      </c>
      <c r="C14050" s="389">
        <v>2.8593573085899999</v>
      </c>
      <c r="D14050" s="389" t="s">
        <v>689</v>
      </c>
      <c r="E14050" s="389" t="s">
        <v>670</v>
      </c>
      <c r="F14050" s="389" t="s">
        <v>664</v>
      </c>
      <c r="G14050" s="389" t="s">
        <v>690</v>
      </c>
    </row>
    <row r="14051" spans="1:7">
      <c r="A14051" s="389" t="s">
        <v>547</v>
      </c>
      <c r="B14051" s="389" t="s">
        <v>518</v>
      </c>
      <c r="C14051" s="389">
        <v>1.5112720210899999</v>
      </c>
      <c r="D14051" s="389" t="s">
        <v>689</v>
      </c>
      <c r="E14051" s="389" t="s">
        <v>670</v>
      </c>
      <c r="F14051" s="389" t="s">
        <v>664</v>
      </c>
      <c r="G14051" s="389" t="s">
        <v>690</v>
      </c>
    </row>
    <row r="14052" spans="1:7">
      <c r="A14052" s="389" t="s">
        <v>547</v>
      </c>
      <c r="B14052" s="389" t="s">
        <v>518</v>
      </c>
      <c r="C14052" s="389">
        <v>1.5112720210899999</v>
      </c>
      <c r="D14052" s="389" t="s">
        <v>689</v>
      </c>
      <c r="E14052" s="389" t="s">
        <v>670</v>
      </c>
      <c r="F14052" s="389" t="s">
        <v>664</v>
      </c>
      <c r="G14052" s="389" t="s">
        <v>690</v>
      </c>
    </row>
    <row r="14053" spans="1:7">
      <c r="A14053" s="389" t="s">
        <v>571</v>
      </c>
      <c r="B14053" s="389" t="s">
        <v>518</v>
      </c>
      <c r="C14053" s="389">
        <v>13.3687597422</v>
      </c>
      <c r="D14053" s="389" t="s">
        <v>689</v>
      </c>
      <c r="E14053" s="389" t="s">
        <v>670</v>
      </c>
      <c r="F14053" s="389" t="s">
        <v>664</v>
      </c>
      <c r="G14053" s="389" t="s">
        <v>690</v>
      </c>
    </row>
    <row r="14054" spans="1:7">
      <c r="A14054" s="389" t="s">
        <v>571</v>
      </c>
      <c r="B14054" s="389" t="s">
        <v>518</v>
      </c>
      <c r="C14054" s="389">
        <v>13.3687597422</v>
      </c>
      <c r="D14054" s="389" t="s">
        <v>689</v>
      </c>
      <c r="E14054" s="389" t="s">
        <v>670</v>
      </c>
      <c r="F14054" s="389" t="s">
        <v>664</v>
      </c>
      <c r="G14054" s="389" t="s">
        <v>690</v>
      </c>
    </row>
    <row r="14055" spans="1:7">
      <c r="A14055" s="389" t="s">
        <v>551</v>
      </c>
      <c r="B14055" s="389" t="s">
        <v>518</v>
      </c>
      <c r="C14055" s="389">
        <v>1.48290431182</v>
      </c>
      <c r="D14055" s="389" t="s">
        <v>689</v>
      </c>
      <c r="E14055" s="389" t="s">
        <v>670</v>
      </c>
      <c r="F14055" s="389" t="s">
        <v>664</v>
      </c>
      <c r="G14055" s="389" t="s">
        <v>690</v>
      </c>
    </row>
    <row r="14056" spans="1:7">
      <c r="A14056" s="389" t="s">
        <v>581</v>
      </c>
      <c r="B14056" s="389" t="s">
        <v>518</v>
      </c>
      <c r="C14056" s="389">
        <v>2.2101300936100001</v>
      </c>
      <c r="D14056" s="389" t="s">
        <v>689</v>
      </c>
      <c r="E14056" s="389" t="s">
        <v>670</v>
      </c>
      <c r="F14056" s="389" t="s">
        <v>664</v>
      </c>
      <c r="G14056" s="389" t="s">
        <v>690</v>
      </c>
    </row>
    <row r="14057" spans="1:7">
      <c r="A14057" s="389" t="s">
        <v>547</v>
      </c>
      <c r="B14057" s="389" t="s">
        <v>518</v>
      </c>
      <c r="C14057" s="389">
        <v>3.3548062494800002</v>
      </c>
      <c r="D14057" s="389" t="s">
        <v>689</v>
      </c>
      <c r="E14057" s="389" t="s">
        <v>670</v>
      </c>
      <c r="F14057" s="389" t="s">
        <v>664</v>
      </c>
      <c r="G14057" s="389" t="s">
        <v>690</v>
      </c>
    </row>
    <row r="14058" spans="1:7">
      <c r="A14058" s="389" t="s">
        <v>571</v>
      </c>
      <c r="B14058" s="389" t="s">
        <v>518</v>
      </c>
      <c r="C14058" s="389">
        <v>0.83742553601000003</v>
      </c>
      <c r="D14058" s="389" t="s">
        <v>689</v>
      </c>
      <c r="E14058" s="389" t="s">
        <v>670</v>
      </c>
      <c r="F14058" s="389" t="s">
        <v>664</v>
      </c>
      <c r="G14058" s="389" t="s">
        <v>690</v>
      </c>
    </row>
    <row r="14059" spans="1:7">
      <c r="A14059" s="389" t="s">
        <v>551</v>
      </c>
      <c r="B14059" s="389" t="s">
        <v>518</v>
      </c>
      <c r="C14059" s="389">
        <v>3.1653501637499999</v>
      </c>
      <c r="D14059" s="389" t="s">
        <v>689</v>
      </c>
      <c r="E14059" s="389" t="s">
        <v>670</v>
      </c>
      <c r="F14059" s="389" t="s">
        <v>664</v>
      </c>
      <c r="G14059" s="389" t="s">
        <v>690</v>
      </c>
    </row>
    <row r="14060" spans="1:7">
      <c r="A14060" s="389" t="s">
        <v>551</v>
      </c>
      <c r="B14060" s="389" t="s">
        <v>518</v>
      </c>
      <c r="C14060" s="389">
        <v>3.1653501637499999</v>
      </c>
      <c r="D14060" s="389" t="s">
        <v>689</v>
      </c>
      <c r="E14060" s="389" t="s">
        <v>670</v>
      </c>
      <c r="F14060" s="389" t="s">
        <v>664</v>
      </c>
      <c r="G14060" s="389" t="s">
        <v>690</v>
      </c>
    </row>
    <row r="14061" spans="1:7">
      <c r="A14061" s="389" t="s">
        <v>551</v>
      </c>
      <c r="B14061" s="389" t="s">
        <v>518</v>
      </c>
      <c r="C14061" s="389">
        <v>3.1653501637499999</v>
      </c>
      <c r="D14061" s="389" t="s">
        <v>689</v>
      </c>
      <c r="E14061" s="389" t="s">
        <v>670</v>
      </c>
      <c r="F14061" s="389" t="s">
        <v>664</v>
      </c>
      <c r="G14061" s="389" t="s">
        <v>690</v>
      </c>
    </row>
    <row r="14062" spans="1:7">
      <c r="A14062" s="389" t="s">
        <v>579</v>
      </c>
      <c r="B14062" s="389" t="s">
        <v>518</v>
      </c>
      <c r="C14062" s="389">
        <v>2.8939889763800002</v>
      </c>
      <c r="D14062" s="389" t="s">
        <v>689</v>
      </c>
      <c r="E14062" s="389" t="s">
        <v>670</v>
      </c>
      <c r="F14062" s="389" t="s">
        <v>664</v>
      </c>
      <c r="G14062" s="389" t="s">
        <v>690</v>
      </c>
    </row>
    <row r="14063" spans="1:7">
      <c r="A14063" s="389" t="s">
        <v>530</v>
      </c>
      <c r="B14063" s="389" t="s">
        <v>518</v>
      </c>
      <c r="C14063" s="389">
        <v>19.910604842800002</v>
      </c>
      <c r="D14063" s="389" t="s">
        <v>689</v>
      </c>
      <c r="E14063" s="389" t="s">
        <v>670</v>
      </c>
      <c r="F14063" s="389" t="s">
        <v>664</v>
      </c>
      <c r="G14063" s="389" t="s">
        <v>690</v>
      </c>
    </row>
    <row r="14064" spans="1:7">
      <c r="A14064" s="389" t="s">
        <v>577</v>
      </c>
      <c r="B14064" s="389" t="s">
        <v>518</v>
      </c>
      <c r="C14064" s="389">
        <v>19.910604842800002</v>
      </c>
      <c r="D14064" s="389" t="s">
        <v>689</v>
      </c>
      <c r="E14064" s="389" t="s">
        <v>670</v>
      </c>
      <c r="F14064" s="389" t="s">
        <v>664</v>
      </c>
      <c r="G14064" s="389" t="s">
        <v>690</v>
      </c>
    </row>
    <row r="14065" spans="1:7">
      <c r="A14065" s="389" t="s">
        <v>551</v>
      </c>
      <c r="B14065" s="389" t="s">
        <v>518</v>
      </c>
      <c r="C14065" s="389">
        <v>1.75558165355</v>
      </c>
      <c r="D14065" s="389" t="s">
        <v>689</v>
      </c>
      <c r="E14065" s="389" t="s">
        <v>670</v>
      </c>
      <c r="F14065" s="389" t="s">
        <v>664</v>
      </c>
      <c r="G14065" s="389" t="s">
        <v>690</v>
      </c>
    </row>
    <row r="14066" spans="1:7">
      <c r="A14066" s="389" t="s">
        <v>578</v>
      </c>
      <c r="B14066" s="389" t="s">
        <v>518</v>
      </c>
      <c r="C14066" s="389">
        <v>0.49023009757399999</v>
      </c>
      <c r="D14066" s="389" t="s">
        <v>689</v>
      </c>
      <c r="E14066" s="389" t="s">
        <v>670</v>
      </c>
      <c r="F14066" s="389" t="s">
        <v>664</v>
      </c>
      <c r="G14066" s="389" t="s">
        <v>690</v>
      </c>
    </row>
    <row r="14067" spans="1:7">
      <c r="A14067" s="389" t="s">
        <v>577</v>
      </c>
      <c r="B14067" s="389" t="s">
        <v>518</v>
      </c>
      <c r="C14067" s="389">
        <v>1.22778129519</v>
      </c>
      <c r="D14067" s="389" t="s">
        <v>689</v>
      </c>
      <c r="E14067" s="389" t="s">
        <v>670</v>
      </c>
      <c r="F14067" s="389" t="s">
        <v>664</v>
      </c>
      <c r="G14067" s="389" t="s">
        <v>690</v>
      </c>
    </row>
    <row r="14068" spans="1:7">
      <c r="A14068" s="389" t="s">
        <v>560</v>
      </c>
      <c r="B14068" s="389" t="s">
        <v>518</v>
      </c>
      <c r="C14068" s="389">
        <v>2.2216526285999998</v>
      </c>
      <c r="D14068" s="389" t="s">
        <v>689</v>
      </c>
      <c r="E14068" s="389" t="s">
        <v>670</v>
      </c>
      <c r="F14068" s="389" t="s">
        <v>664</v>
      </c>
      <c r="G14068" s="389" t="s">
        <v>690</v>
      </c>
    </row>
    <row r="14069" spans="1:7">
      <c r="A14069" s="389" t="s">
        <v>560</v>
      </c>
      <c r="B14069" s="389" t="s">
        <v>518</v>
      </c>
      <c r="C14069" s="389">
        <v>2.2216526285999998</v>
      </c>
      <c r="D14069" s="389" t="s">
        <v>689</v>
      </c>
      <c r="E14069" s="389" t="s">
        <v>670</v>
      </c>
      <c r="F14069" s="389" t="s">
        <v>664</v>
      </c>
      <c r="G14069" s="389" t="s">
        <v>690</v>
      </c>
    </row>
    <row r="14070" spans="1:7">
      <c r="A14070" s="389" t="s">
        <v>577</v>
      </c>
      <c r="B14070" s="389" t="s">
        <v>518</v>
      </c>
      <c r="C14070" s="389">
        <v>53.394360989200003</v>
      </c>
      <c r="D14070" s="389" t="s">
        <v>689</v>
      </c>
      <c r="E14070" s="389" t="s">
        <v>670</v>
      </c>
      <c r="F14070" s="389" t="s">
        <v>664</v>
      </c>
      <c r="G14070" s="389" t="s">
        <v>690</v>
      </c>
    </row>
    <row r="14071" spans="1:7">
      <c r="A14071" s="389" t="s">
        <v>577</v>
      </c>
      <c r="B14071" s="389" t="s">
        <v>518</v>
      </c>
      <c r="C14071" s="389">
        <v>53.394360989200003</v>
      </c>
      <c r="D14071" s="389" t="s">
        <v>689</v>
      </c>
      <c r="E14071" s="389" t="s">
        <v>670</v>
      </c>
      <c r="F14071" s="389" t="s">
        <v>664</v>
      </c>
      <c r="G14071" s="389" t="s">
        <v>690</v>
      </c>
    </row>
    <row r="14072" spans="1:7">
      <c r="A14072" s="389" t="s">
        <v>577</v>
      </c>
      <c r="B14072" s="389" t="s">
        <v>518</v>
      </c>
      <c r="C14072" s="389">
        <v>53.394360989200003</v>
      </c>
      <c r="D14072" s="389" t="s">
        <v>689</v>
      </c>
      <c r="E14072" s="389" t="s">
        <v>670</v>
      </c>
      <c r="F14072" s="389" t="s">
        <v>664</v>
      </c>
      <c r="G14072" s="389" t="s">
        <v>690</v>
      </c>
    </row>
    <row r="14073" spans="1:7">
      <c r="A14073" s="389" t="s">
        <v>577</v>
      </c>
      <c r="B14073" s="389" t="s">
        <v>518</v>
      </c>
      <c r="C14073" s="389">
        <v>53.394360989200003</v>
      </c>
      <c r="D14073" s="389" t="s">
        <v>689</v>
      </c>
      <c r="E14073" s="389" t="s">
        <v>670</v>
      </c>
      <c r="F14073" s="389" t="s">
        <v>664</v>
      </c>
      <c r="G14073" s="389" t="s">
        <v>690</v>
      </c>
    </row>
    <row r="14074" spans="1:7">
      <c r="A14074" s="389" t="s">
        <v>577</v>
      </c>
      <c r="B14074" s="389" t="s">
        <v>518</v>
      </c>
      <c r="C14074" s="389">
        <v>53.394360989200003</v>
      </c>
      <c r="D14074" s="389" t="s">
        <v>689</v>
      </c>
      <c r="E14074" s="389" t="s">
        <v>670</v>
      </c>
      <c r="F14074" s="389" t="s">
        <v>664</v>
      </c>
      <c r="G14074" s="389" t="s">
        <v>690</v>
      </c>
    </row>
    <row r="14075" spans="1:7">
      <c r="A14075" s="389" t="s">
        <v>577</v>
      </c>
      <c r="B14075" s="389" t="s">
        <v>518</v>
      </c>
      <c r="C14075" s="389">
        <v>53.394360989200003</v>
      </c>
      <c r="D14075" s="389" t="s">
        <v>689</v>
      </c>
      <c r="E14075" s="389" t="s">
        <v>670</v>
      </c>
      <c r="F14075" s="389" t="s">
        <v>664</v>
      </c>
      <c r="G14075" s="389" t="s">
        <v>690</v>
      </c>
    </row>
    <row r="14076" spans="1:7">
      <c r="A14076" s="389" t="s">
        <v>577</v>
      </c>
      <c r="B14076" s="389" t="s">
        <v>518</v>
      </c>
      <c r="C14076" s="389">
        <v>53.394360989200003</v>
      </c>
      <c r="D14076" s="389" t="s">
        <v>689</v>
      </c>
      <c r="E14076" s="389" t="s">
        <v>670</v>
      </c>
      <c r="F14076" s="389" t="s">
        <v>664</v>
      </c>
      <c r="G14076" s="389" t="s">
        <v>690</v>
      </c>
    </row>
    <row r="14077" spans="1:7">
      <c r="A14077" s="389" t="s">
        <v>577</v>
      </c>
      <c r="B14077" s="389" t="s">
        <v>518</v>
      </c>
      <c r="C14077" s="389">
        <v>53.394360989200003</v>
      </c>
      <c r="D14077" s="389" t="s">
        <v>689</v>
      </c>
      <c r="E14077" s="389" t="s">
        <v>670</v>
      </c>
      <c r="F14077" s="389" t="s">
        <v>664</v>
      </c>
      <c r="G14077" s="389" t="s">
        <v>690</v>
      </c>
    </row>
    <row r="14078" spans="1:7">
      <c r="A14078" s="389" t="s">
        <v>577</v>
      </c>
      <c r="B14078" s="389" t="s">
        <v>518</v>
      </c>
      <c r="C14078" s="389">
        <v>53.394360989200003</v>
      </c>
      <c r="D14078" s="389" t="s">
        <v>689</v>
      </c>
      <c r="E14078" s="389" t="s">
        <v>670</v>
      </c>
      <c r="F14078" s="389" t="s">
        <v>664</v>
      </c>
      <c r="G14078" s="389" t="s">
        <v>690</v>
      </c>
    </row>
    <row r="14079" spans="1:7">
      <c r="A14079" s="389" t="s">
        <v>577</v>
      </c>
      <c r="B14079" s="389" t="s">
        <v>518</v>
      </c>
      <c r="C14079" s="389">
        <v>53.394360989200003</v>
      </c>
      <c r="D14079" s="389" t="s">
        <v>689</v>
      </c>
      <c r="E14079" s="389" t="s">
        <v>670</v>
      </c>
      <c r="F14079" s="389" t="s">
        <v>664</v>
      </c>
      <c r="G14079" s="389" t="s">
        <v>690</v>
      </c>
    </row>
    <row r="14080" spans="1:7">
      <c r="A14080" s="389" t="s">
        <v>579</v>
      </c>
      <c r="B14080" s="389" t="s">
        <v>518</v>
      </c>
      <c r="C14080" s="389">
        <v>5.52206694793</v>
      </c>
      <c r="D14080" s="389" t="s">
        <v>689</v>
      </c>
      <c r="E14080" s="389" t="s">
        <v>670</v>
      </c>
      <c r="F14080" s="389" t="s">
        <v>664</v>
      </c>
      <c r="G14080" s="389" t="s">
        <v>690</v>
      </c>
    </row>
    <row r="14081" spans="1:7">
      <c r="A14081" s="389" t="s">
        <v>579</v>
      </c>
      <c r="B14081" s="389" t="s">
        <v>518</v>
      </c>
      <c r="C14081" s="389">
        <v>5.52206694793</v>
      </c>
      <c r="D14081" s="389" t="s">
        <v>689</v>
      </c>
      <c r="E14081" s="389" t="s">
        <v>670</v>
      </c>
      <c r="F14081" s="389" t="s">
        <v>664</v>
      </c>
      <c r="G14081" s="389" t="s">
        <v>690</v>
      </c>
    </row>
    <row r="14082" spans="1:7">
      <c r="A14082" s="389" t="s">
        <v>571</v>
      </c>
      <c r="B14082" s="389" t="s">
        <v>518</v>
      </c>
      <c r="C14082" s="389">
        <v>2.32364162423</v>
      </c>
      <c r="D14082" s="389" t="s">
        <v>689</v>
      </c>
      <c r="E14082" s="389" t="s">
        <v>670</v>
      </c>
      <c r="F14082" s="389" t="s">
        <v>664</v>
      </c>
      <c r="G14082" s="389" t="s">
        <v>690</v>
      </c>
    </row>
    <row r="14083" spans="1:7">
      <c r="A14083" s="389" t="s">
        <v>552</v>
      </c>
      <c r="B14083" s="389" t="s">
        <v>518</v>
      </c>
      <c r="C14083" s="389">
        <v>3.90003650862</v>
      </c>
      <c r="D14083" s="389" t="s">
        <v>689</v>
      </c>
      <c r="E14083" s="389" t="s">
        <v>670</v>
      </c>
      <c r="F14083" s="389" t="s">
        <v>664</v>
      </c>
      <c r="G14083" s="389" t="s">
        <v>690</v>
      </c>
    </row>
    <row r="14084" spans="1:7">
      <c r="A14084" s="389" t="s">
        <v>552</v>
      </c>
      <c r="B14084" s="389" t="s">
        <v>518</v>
      </c>
      <c r="C14084" s="389">
        <v>3.90003650862</v>
      </c>
      <c r="D14084" s="389" t="s">
        <v>689</v>
      </c>
      <c r="E14084" s="389" t="s">
        <v>670</v>
      </c>
      <c r="F14084" s="389" t="s">
        <v>664</v>
      </c>
      <c r="G14084" s="389" t="s">
        <v>690</v>
      </c>
    </row>
    <row r="14085" spans="1:7">
      <c r="A14085" s="389" t="s">
        <v>552</v>
      </c>
      <c r="B14085" s="389" t="s">
        <v>518</v>
      </c>
      <c r="C14085" s="389">
        <v>10.0122511306999</v>
      </c>
      <c r="D14085" s="389" t="s">
        <v>689</v>
      </c>
      <c r="E14085" s="389" t="s">
        <v>670</v>
      </c>
      <c r="F14085" s="389" t="s">
        <v>664</v>
      </c>
      <c r="G14085" s="389" t="s">
        <v>690</v>
      </c>
    </row>
    <row r="14086" spans="1:7">
      <c r="A14086" s="389" t="s">
        <v>577</v>
      </c>
      <c r="B14086" s="389" t="s">
        <v>518</v>
      </c>
      <c r="C14086" s="389">
        <v>4.9785260008499996</v>
      </c>
      <c r="D14086" s="389" t="s">
        <v>689</v>
      </c>
      <c r="E14086" s="389" t="s">
        <v>670</v>
      </c>
      <c r="F14086" s="389" t="s">
        <v>664</v>
      </c>
      <c r="G14086" s="389" t="s">
        <v>690</v>
      </c>
    </row>
    <row r="14087" spans="1:7">
      <c r="A14087" s="389" t="s">
        <v>571</v>
      </c>
      <c r="B14087" s="389" t="s">
        <v>518</v>
      </c>
      <c r="C14087" s="389">
        <v>2.03091092823</v>
      </c>
      <c r="D14087" s="389" t="s">
        <v>689</v>
      </c>
      <c r="E14087" s="389" t="s">
        <v>670</v>
      </c>
      <c r="F14087" s="389" t="s">
        <v>664</v>
      </c>
      <c r="G14087" s="389" t="s">
        <v>690</v>
      </c>
    </row>
    <row r="14088" spans="1:7">
      <c r="A14088" s="389" t="s">
        <v>576</v>
      </c>
      <c r="B14088" s="389" t="s">
        <v>518</v>
      </c>
      <c r="C14088" s="389">
        <v>1.3316575095400001</v>
      </c>
      <c r="D14088" s="389" t="s">
        <v>689</v>
      </c>
      <c r="E14088" s="389" t="s">
        <v>670</v>
      </c>
      <c r="F14088" s="389" t="s">
        <v>664</v>
      </c>
      <c r="G14088" s="389" t="s">
        <v>690</v>
      </c>
    </row>
    <row r="14089" spans="1:7">
      <c r="A14089" s="389" t="s">
        <v>578</v>
      </c>
      <c r="B14089" s="389" t="s">
        <v>518</v>
      </c>
      <c r="C14089" s="389">
        <v>1.3316575095400001</v>
      </c>
      <c r="D14089" s="389" t="s">
        <v>689</v>
      </c>
      <c r="E14089" s="389" t="s">
        <v>670</v>
      </c>
      <c r="F14089" s="389" t="s">
        <v>664</v>
      </c>
      <c r="G14089" s="389" t="s">
        <v>690</v>
      </c>
    </row>
    <row r="14090" spans="1:7">
      <c r="A14090" s="389" t="s">
        <v>581</v>
      </c>
      <c r="B14090" s="389" t="s">
        <v>518</v>
      </c>
      <c r="C14090" s="389">
        <v>14.709103513900001</v>
      </c>
      <c r="D14090" s="389" t="s">
        <v>689</v>
      </c>
      <c r="E14090" s="389" t="s">
        <v>670</v>
      </c>
      <c r="F14090" s="389" t="s">
        <v>664</v>
      </c>
      <c r="G14090" s="389" t="s">
        <v>690</v>
      </c>
    </row>
    <row r="14091" spans="1:7">
      <c r="A14091" s="389" t="s">
        <v>514</v>
      </c>
      <c r="B14091" s="389" t="s">
        <v>518</v>
      </c>
      <c r="C14091" s="389">
        <v>64.543944173400007</v>
      </c>
      <c r="D14091" s="389" t="s">
        <v>689</v>
      </c>
      <c r="E14091" s="389" t="s">
        <v>670</v>
      </c>
      <c r="F14091" s="389" t="s">
        <v>664</v>
      </c>
      <c r="G14091" s="389" t="s">
        <v>690</v>
      </c>
    </row>
    <row r="14092" spans="1:7">
      <c r="A14092" s="389" t="s">
        <v>577</v>
      </c>
      <c r="B14092" s="389" t="s">
        <v>518</v>
      </c>
      <c r="C14092" s="389">
        <v>1.4028109205399999</v>
      </c>
      <c r="D14092" s="389" t="s">
        <v>689</v>
      </c>
      <c r="E14092" s="389" t="s">
        <v>670</v>
      </c>
      <c r="F14092" s="389" t="s">
        <v>664</v>
      </c>
      <c r="G14092" s="389" t="s">
        <v>690</v>
      </c>
    </row>
    <row r="14093" spans="1:7">
      <c r="A14093" s="389" t="s">
        <v>571</v>
      </c>
      <c r="B14093" s="389" t="s">
        <v>518</v>
      </c>
      <c r="C14093" s="389">
        <v>2.3827105261999999</v>
      </c>
      <c r="D14093" s="389" t="s">
        <v>689</v>
      </c>
      <c r="E14093" s="389" t="s">
        <v>670</v>
      </c>
      <c r="F14093" s="389" t="s">
        <v>664</v>
      </c>
      <c r="G14093" s="389" t="s">
        <v>690</v>
      </c>
    </row>
    <row r="14094" spans="1:7">
      <c r="A14094" s="389" t="s">
        <v>562</v>
      </c>
      <c r="B14094" s="389" t="s">
        <v>518</v>
      </c>
      <c r="C14094" s="389">
        <v>11.5518808674</v>
      </c>
      <c r="D14094" s="389" t="s">
        <v>689</v>
      </c>
      <c r="E14094" s="389" t="s">
        <v>670</v>
      </c>
      <c r="F14094" s="389" t="s">
        <v>664</v>
      </c>
      <c r="G14094" s="389" t="s">
        <v>690</v>
      </c>
    </row>
    <row r="14095" spans="1:7">
      <c r="A14095" s="389" t="s">
        <v>577</v>
      </c>
      <c r="B14095" s="389" t="s">
        <v>518</v>
      </c>
      <c r="C14095" s="389">
        <v>25.3088849554</v>
      </c>
      <c r="D14095" s="389" t="s">
        <v>689</v>
      </c>
      <c r="E14095" s="389" t="s">
        <v>670</v>
      </c>
      <c r="F14095" s="389" t="s">
        <v>664</v>
      </c>
      <c r="G14095" s="389" t="s">
        <v>690</v>
      </c>
    </row>
    <row r="14096" spans="1:7">
      <c r="A14096" s="389" t="s">
        <v>578</v>
      </c>
      <c r="B14096" s="389" t="s">
        <v>518</v>
      </c>
      <c r="C14096" s="389">
        <v>3.0311683646900001</v>
      </c>
      <c r="D14096" s="389" t="s">
        <v>689</v>
      </c>
      <c r="E14096" s="389" t="s">
        <v>670</v>
      </c>
      <c r="F14096" s="389" t="s">
        <v>664</v>
      </c>
      <c r="G14096" s="389" t="s">
        <v>690</v>
      </c>
    </row>
    <row r="14097" spans="1:7">
      <c r="A14097" s="389" t="s">
        <v>578</v>
      </c>
      <c r="B14097" s="389" t="s">
        <v>518</v>
      </c>
      <c r="C14097" s="389">
        <v>3.0311683646900001</v>
      </c>
      <c r="D14097" s="389" t="s">
        <v>689</v>
      </c>
      <c r="E14097" s="389" t="s">
        <v>670</v>
      </c>
      <c r="F14097" s="389" t="s">
        <v>664</v>
      </c>
      <c r="G14097" s="389" t="s">
        <v>690</v>
      </c>
    </row>
    <row r="14098" spans="1:7">
      <c r="A14098" s="389" t="s">
        <v>551</v>
      </c>
      <c r="B14098" s="389" t="s">
        <v>518</v>
      </c>
      <c r="C14098" s="389">
        <v>1.1311945973099999</v>
      </c>
      <c r="D14098" s="389" t="s">
        <v>689</v>
      </c>
      <c r="E14098" s="389" t="s">
        <v>670</v>
      </c>
      <c r="F14098" s="389" t="s">
        <v>664</v>
      </c>
      <c r="G14098" s="389" t="s">
        <v>690</v>
      </c>
    </row>
    <row r="14099" spans="1:7">
      <c r="A14099" s="389" t="s">
        <v>551</v>
      </c>
      <c r="B14099" s="389" t="s">
        <v>518</v>
      </c>
      <c r="C14099" s="389">
        <v>0.60577482767900004</v>
      </c>
      <c r="D14099" s="389" t="s">
        <v>689</v>
      </c>
      <c r="E14099" s="389" t="s">
        <v>670</v>
      </c>
      <c r="F14099" s="389" t="s">
        <v>664</v>
      </c>
      <c r="G14099" s="389" t="s">
        <v>690</v>
      </c>
    </row>
    <row r="14100" spans="1:7">
      <c r="A14100" s="389" t="s">
        <v>571</v>
      </c>
      <c r="B14100" s="389" t="s">
        <v>518</v>
      </c>
      <c r="C14100" s="389">
        <v>0.50979775504000002</v>
      </c>
      <c r="D14100" s="389" t="s">
        <v>689</v>
      </c>
      <c r="E14100" s="389" t="s">
        <v>670</v>
      </c>
      <c r="F14100" s="389" t="s">
        <v>664</v>
      </c>
      <c r="G14100" s="389" t="s">
        <v>690</v>
      </c>
    </row>
    <row r="14101" spans="1:7">
      <c r="A14101" s="389" t="s">
        <v>555</v>
      </c>
      <c r="B14101" s="389" t="s">
        <v>518</v>
      </c>
      <c r="C14101" s="389">
        <v>4.7771898655299996</v>
      </c>
      <c r="D14101" s="389" t="s">
        <v>689</v>
      </c>
      <c r="E14101" s="389" t="s">
        <v>670</v>
      </c>
      <c r="F14101" s="389" t="s">
        <v>664</v>
      </c>
      <c r="G14101" s="389" t="s">
        <v>690</v>
      </c>
    </row>
    <row r="14102" spans="1:7">
      <c r="A14102" s="389" t="s">
        <v>578</v>
      </c>
      <c r="B14102" s="389" t="s">
        <v>518</v>
      </c>
      <c r="C14102" s="389">
        <v>4.7771898655299996</v>
      </c>
      <c r="D14102" s="389" t="s">
        <v>689</v>
      </c>
      <c r="E14102" s="389" t="s">
        <v>670</v>
      </c>
      <c r="F14102" s="389" t="s">
        <v>664</v>
      </c>
      <c r="G14102" s="389" t="s">
        <v>690</v>
      </c>
    </row>
    <row r="14103" spans="1:7">
      <c r="A14103" s="389" t="s">
        <v>578</v>
      </c>
      <c r="B14103" s="389" t="s">
        <v>518</v>
      </c>
      <c r="C14103" s="389">
        <v>4.7771898655299996</v>
      </c>
      <c r="D14103" s="389" t="s">
        <v>689</v>
      </c>
      <c r="E14103" s="389" t="s">
        <v>670</v>
      </c>
      <c r="F14103" s="389" t="s">
        <v>664</v>
      </c>
      <c r="G14103" s="389" t="s">
        <v>690</v>
      </c>
    </row>
    <row r="14104" spans="1:7">
      <c r="A14104" s="389" t="s">
        <v>578</v>
      </c>
      <c r="B14104" s="389" t="s">
        <v>518</v>
      </c>
      <c r="C14104" s="389">
        <v>4.7771898655299996</v>
      </c>
      <c r="D14104" s="389" t="s">
        <v>689</v>
      </c>
      <c r="E14104" s="389" t="s">
        <v>670</v>
      </c>
      <c r="F14104" s="389" t="s">
        <v>664</v>
      </c>
      <c r="G14104" s="389" t="s">
        <v>690</v>
      </c>
    </row>
    <row r="14105" spans="1:7">
      <c r="A14105" s="389" t="s">
        <v>581</v>
      </c>
      <c r="B14105" s="389" t="s">
        <v>518</v>
      </c>
      <c r="C14105" s="389">
        <v>3.5205646372100001</v>
      </c>
      <c r="D14105" s="389" t="s">
        <v>689</v>
      </c>
      <c r="E14105" s="389" t="s">
        <v>670</v>
      </c>
      <c r="F14105" s="389" t="s">
        <v>664</v>
      </c>
      <c r="G14105" s="389" t="s">
        <v>690</v>
      </c>
    </row>
    <row r="14106" spans="1:7">
      <c r="A14106" s="389" t="s">
        <v>578</v>
      </c>
      <c r="B14106" s="389" t="s">
        <v>518</v>
      </c>
      <c r="C14106" s="389">
        <v>3.2110139766099999</v>
      </c>
      <c r="D14106" s="389" t="s">
        <v>689</v>
      </c>
      <c r="E14106" s="389" t="s">
        <v>670</v>
      </c>
      <c r="F14106" s="389" t="s">
        <v>664</v>
      </c>
      <c r="G14106" s="389" t="s">
        <v>690</v>
      </c>
    </row>
    <row r="14107" spans="1:7">
      <c r="A14107" s="389" t="s">
        <v>579</v>
      </c>
      <c r="B14107" s="389" t="s">
        <v>518</v>
      </c>
      <c r="C14107" s="389">
        <v>5.3546583704600001</v>
      </c>
      <c r="D14107" s="389" t="s">
        <v>689</v>
      </c>
      <c r="E14107" s="389" t="s">
        <v>670</v>
      </c>
      <c r="F14107" s="389" t="s">
        <v>664</v>
      </c>
      <c r="G14107" s="389" t="s">
        <v>690</v>
      </c>
    </row>
    <row r="14108" spans="1:7">
      <c r="A14108" s="389" t="s">
        <v>552</v>
      </c>
      <c r="B14108" s="389" t="s">
        <v>518</v>
      </c>
      <c r="C14108" s="389">
        <v>4.0791578811700004</v>
      </c>
      <c r="D14108" s="389" t="s">
        <v>689</v>
      </c>
      <c r="E14108" s="389" t="s">
        <v>670</v>
      </c>
      <c r="F14108" s="389" t="s">
        <v>664</v>
      </c>
      <c r="G14108" s="389" t="s">
        <v>690</v>
      </c>
    </row>
    <row r="14109" spans="1:7">
      <c r="A14109" s="389" t="s">
        <v>571</v>
      </c>
      <c r="B14109" s="389" t="s">
        <v>518</v>
      </c>
      <c r="C14109" s="389">
        <v>21.473518238800001</v>
      </c>
      <c r="D14109" s="389" t="s">
        <v>689</v>
      </c>
      <c r="E14109" s="389" t="s">
        <v>670</v>
      </c>
      <c r="F14109" s="389" t="s">
        <v>664</v>
      </c>
      <c r="G14109" s="389" t="s">
        <v>690</v>
      </c>
    </row>
    <row r="14110" spans="1:7">
      <c r="A14110" s="389" t="s">
        <v>571</v>
      </c>
      <c r="B14110" s="389" t="s">
        <v>518</v>
      </c>
      <c r="C14110" s="389">
        <v>21.473518238800001</v>
      </c>
      <c r="D14110" s="389" t="s">
        <v>689</v>
      </c>
      <c r="E14110" s="389" t="s">
        <v>670</v>
      </c>
      <c r="F14110" s="389" t="s">
        <v>664</v>
      </c>
      <c r="G14110" s="389" t="s">
        <v>690</v>
      </c>
    </row>
    <row r="14111" spans="1:7">
      <c r="A14111" s="389" t="s">
        <v>571</v>
      </c>
      <c r="B14111" s="389" t="s">
        <v>518</v>
      </c>
      <c r="C14111" s="389">
        <v>21.473518238800001</v>
      </c>
      <c r="D14111" s="389" t="s">
        <v>689</v>
      </c>
      <c r="E14111" s="389" t="s">
        <v>670</v>
      </c>
      <c r="F14111" s="389" t="s">
        <v>664</v>
      </c>
      <c r="G14111" s="389" t="s">
        <v>690</v>
      </c>
    </row>
    <row r="14112" spans="1:7">
      <c r="A14112" s="389" t="s">
        <v>577</v>
      </c>
      <c r="B14112" s="389" t="s">
        <v>518</v>
      </c>
      <c r="C14112" s="389">
        <v>21.473518238800001</v>
      </c>
      <c r="D14112" s="389" t="s">
        <v>689</v>
      </c>
      <c r="E14112" s="389" t="s">
        <v>670</v>
      </c>
      <c r="F14112" s="389" t="s">
        <v>664</v>
      </c>
      <c r="G14112" s="389" t="s">
        <v>690</v>
      </c>
    </row>
    <row r="14113" spans="1:7">
      <c r="A14113" s="389" t="s">
        <v>551</v>
      </c>
      <c r="B14113" s="389" t="s">
        <v>518</v>
      </c>
      <c r="C14113" s="389">
        <v>4.0556289638600003</v>
      </c>
      <c r="D14113" s="389" t="s">
        <v>689</v>
      </c>
      <c r="E14113" s="389" t="s">
        <v>670</v>
      </c>
      <c r="F14113" s="389" t="s">
        <v>664</v>
      </c>
      <c r="G14113" s="389" t="s">
        <v>690</v>
      </c>
    </row>
    <row r="14114" spans="1:7">
      <c r="A14114" s="389" t="s">
        <v>547</v>
      </c>
      <c r="B14114" s="389" t="s">
        <v>518</v>
      </c>
      <c r="C14114" s="389">
        <v>2.8278389103000001</v>
      </c>
      <c r="D14114" s="389" t="s">
        <v>689</v>
      </c>
      <c r="E14114" s="389" t="s">
        <v>670</v>
      </c>
      <c r="F14114" s="389" t="s">
        <v>664</v>
      </c>
      <c r="G14114" s="389" t="s">
        <v>690</v>
      </c>
    </row>
    <row r="14115" spans="1:7">
      <c r="A14115" s="389" t="s">
        <v>525</v>
      </c>
      <c r="B14115" s="389" t="s">
        <v>518</v>
      </c>
      <c r="C14115" s="389">
        <v>3.0275352894099998</v>
      </c>
      <c r="D14115" s="389" t="s">
        <v>689</v>
      </c>
      <c r="E14115" s="389" t="s">
        <v>670</v>
      </c>
      <c r="F14115" s="389" t="s">
        <v>664</v>
      </c>
      <c r="G14115" s="389" t="s">
        <v>690</v>
      </c>
    </row>
    <row r="14116" spans="1:7">
      <c r="A14116" s="389" t="s">
        <v>525</v>
      </c>
      <c r="B14116" s="389" t="s">
        <v>518</v>
      </c>
      <c r="C14116" s="389">
        <v>3.0275352894099998</v>
      </c>
      <c r="D14116" s="389" t="s">
        <v>689</v>
      </c>
      <c r="E14116" s="389" t="s">
        <v>670</v>
      </c>
      <c r="F14116" s="389" t="s">
        <v>664</v>
      </c>
      <c r="G14116" s="389" t="s">
        <v>690</v>
      </c>
    </row>
    <row r="14117" spans="1:7">
      <c r="A14117" s="389" t="s">
        <v>526</v>
      </c>
      <c r="B14117" s="389" t="s">
        <v>518</v>
      </c>
      <c r="C14117" s="389">
        <v>3.0275352894099998</v>
      </c>
      <c r="D14117" s="389" t="s">
        <v>689</v>
      </c>
      <c r="E14117" s="389" t="s">
        <v>670</v>
      </c>
      <c r="F14117" s="389" t="s">
        <v>664</v>
      </c>
      <c r="G14117" s="389" t="s">
        <v>690</v>
      </c>
    </row>
    <row r="14118" spans="1:7">
      <c r="A14118" s="389" t="s">
        <v>526</v>
      </c>
      <c r="B14118" s="389" t="s">
        <v>518</v>
      </c>
      <c r="C14118" s="389">
        <v>3.0275352894099998</v>
      </c>
      <c r="D14118" s="389" t="s">
        <v>689</v>
      </c>
      <c r="E14118" s="389" t="s">
        <v>670</v>
      </c>
      <c r="F14118" s="389" t="s">
        <v>664</v>
      </c>
      <c r="G14118" s="389" t="s">
        <v>690</v>
      </c>
    </row>
    <row r="14119" spans="1:7">
      <c r="A14119" s="389" t="s">
        <v>568</v>
      </c>
      <c r="B14119" s="389" t="s">
        <v>518</v>
      </c>
      <c r="C14119" s="389">
        <v>3.0275352894099998</v>
      </c>
      <c r="D14119" s="389" t="s">
        <v>689</v>
      </c>
      <c r="E14119" s="389" t="s">
        <v>670</v>
      </c>
      <c r="F14119" s="389" t="s">
        <v>664</v>
      </c>
      <c r="G14119" s="389" t="s">
        <v>690</v>
      </c>
    </row>
    <row r="14120" spans="1:7">
      <c r="A14120" s="389" t="s">
        <v>568</v>
      </c>
      <c r="B14120" s="389" t="s">
        <v>518</v>
      </c>
      <c r="C14120" s="389">
        <v>3.0275352894099998</v>
      </c>
      <c r="D14120" s="389" t="s">
        <v>689</v>
      </c>
      <c r="E14120" s="389" t="s">
        <v>670</v>
      </c>
      <c r="F14120" s="389" t="s">
        <v>664</v>
      </c>
      <c r="G14120" s="389" t="s">
        <v>690</v>
      </c>
    </row>
    <row r="14121" spans="1:7">
      <c r="A14121" s="389" t="s">
        <v>547</v>
      </c>
      <c r="B14121" s="389" t="s">
        <v>518</v>
      </c>
      <c r="C14121" s="389">
        <v>2.3104536715999999</v>
      </c>
      <c r="D14121" s="389" t="s">
        <v>689</v>
      </c>
      <c r="E14121" s="389" t="s">
        <v>670</v>
      </c>
      <c r="F14121" s="389" t="s">
        <v>664</v>
      </c>
      <c r="G14121" s="389" t="s">
        <v>690</v>
      </c>
    </row>
    <row r="14122" spans="1:7">
      <c r="A14122" s="389" t="s">
        <v>577</v>
      </c>
      <c r="B14122" s="389" t="s">
        <v>518</v>
      </c>
      <c r="C14122" s="389">
        <v>4.88516113847</v>
      </c>
      <c r="D14122" s="389" t="s">
        <v>689</v>
      </c>
      <c r="E14122" s="389" t="s">
        <v>670</v>
      </c>
      <c r="F14122" s="389" t="s">
        <v>664</v>
      </c>
      <c r="G14122" s="389" t="s">
        <v>690</v>
      </c>
    </row>
    <row r="14123" spans="1:7">
      <c r="A14123" s="389" t="s">
        <v>571</v>
      </c>
      <c r="B14123" s="389" t="s">
        <v>518</v>
      </c>
      <c r="C14123" s="389">
        <v>4.47459661167</v>
      </c>
      <c r="D14123" s="389" t="s">
        <v>689</v>
      </c>
      <c r="E14123" s="389" t="s">
        <v>670</v>
      </c>
      <c r="F14123" s="389" t="s">
        <v>664</v>
      </c>
      <c r="G14123" s="389" t="s">
        <v>690</v>
      </c>
    </row>
    <row r="14124" spans="1:7">
      <c r="A14124" s="389" t="s">
        <v>577</v>
      </c>
      <c r="B14124" s="389" t="s">
        <v>518</v>
      </c>
      <c r="C14124" s="389">
        <v>4.47459661167</v>
      </c>
      <c r="D14124" s="389" t="s">
        <v>689</v>
      </c>
      <c r="E14124" s="389" t="s">
        <v>670</v>
      </c>
      <c r="F14124" s="389" t="s">
        <v>664</v>
      </c>
      <c r="G14124" s="389" t="s">
        <v>690</v>
      </c>
    </row>
    <row r="14125" spans="1:7">
      <c r="A14125" s="389" t="s">
        <v>578</v>
      </c>
      <c r="B14125" s="389" t="s">
        <v>518</v>
      </c>
      <c r="C14125" s="389">
        <v>3.2661690969900001</v>
      </c>
      <c r="D14125" s="389" t="s">
        <v>689</v>
      </c>
      <c r="E14125" s="389" t="s">
        <v>670</v>
      </c>
      <c r="F14125" s="389" t="s">
        <v>664</v>
      </c>
      <c r="G14125" s="389" t="s">
        <v>690</v>
      </c>
    </row>
    <row r="14126" spans="1:7">
      <c r="A14126" s="389" t="s">
        <v>578</v>
      </c>
      <c r="B14126" s="389" t="s">
        <v>518</v>
      </c>
      <c r="C14126" s="389">
        <v>3.2661690969900001</v>
      </c>
      <c r="D14126" s="389" t="s">
        <v>689</v>
      </c>
      <c r="E14126" s="389" t="s">
        <v>670</v>
      </c>
      <c r="F14126" s="389" t="s">
        <v>664</v>
      </c>
      <c r="G14126" s="389" t="s">
        <v>690</v>
      </c>
    </row>
    <row r="14127" spans="1:7">
      <c r="A14127" s="389" t="s">
        <v>578</v>
      </c>
      <c r="B14127" s="389" t="s">
        <v>518</v>
      </c>
      <c r="C14127" s="389">
        <v>3.2661690969900001</v>
      </c>
      <c r="D14127" s="389" t="s">
        <v>689</v>
      </c>
      <c r="E14127" s="389" t="s">
        <v>670</v>
      </c>
      <c r="F14127" s="389" t="s">
        <v>664</v>
      </c>
      <c r="G14127" s="389" t="s">
        <v>690</v>
      </c>
    </row>
    <row r="14128" spans="1:7">
      <c r="A14128" s="389" t="s">
        <v>571</v>
      </c>
      <c r="B14128" s="389" t="s">
        <v>518</v>
      </c>
      <c r="C14128" s="389">
        <v>1.4898973798199999</v>
      </c>
      <c r="D14128" s="389" t="s">
        <v>689</v>
      </c>
      <c r="E14128" s="389" t="s">
        <v>670</v>
      </c>
      <c r="F14128" s="389" t="s">
        <v>664</v>
      </c>
      <c r="G14128" s="389" t="s">
        <v>690</v>
      </c>
    </row>
    <row r="14129" spans="1:7">
      <c r="A14129" s="389" t="s">
        <v>578</v>
      </c>
      <c r="B14129" s="389" t="s">
        <v>518</v>
      </c>
      <c r="C14129" s="389">
        <v>1.6393344894899999</v>
      </c>
      <c r="D14129" s="389" t="s">
        <v>689</v>
      </c>
      <c r="E14129" s="389" t="s">
        <v>670</v>
      </c>
      <c r="F14129" s="389" t="s">
        <v>664</v>
      </c>
      <c r="G14129" s="389" t="s">
        <v>690</v>
      </c>
    </row>
    <row r="14130" spans="1:7">
      <c r="A14130" s="389" t="s">
        <v>578</v>
      </c>
      <c r="B14130" s="389" t="s">
        <v>518</v>
      </c>
      <c r="C14130" s="389">
        <v>1.6393344894899999</v>
      </c>
      <c r="D14130" s="389" t="s">
        <v>689</v>
      </c>
      <c r="E14130" s="389" t="s">
        <v>670</v>
      </c>
      <c r="F14130" s="389" t="s">
        <v>664</v>
      </c>
      <c r="G14130" s="389" t="s">
        <v>690</v>
      </c>
    </row>
    <row r="14131" spans="1:7">
      <c r="A14131" s="389" t="s">
        <v>578</v>
      </c>
      <c r="B14131" s="389" t="s">
        <v>518</v>
      </c>
      <c r="C14131" s="389">
        <v>1.6393344894899999</v>
      </c>
      <c r="D14131" s="389" t="s">
        <v>689</v>
      </c>
      <c r="E14131" s="389" t="s">
        <v>670</v>
      </c>
      <c r="F14131" s="389" t="s">
        <v>664</v>
      </c>
      <c r="G14131" s="389" t="s">
        <v>690</v>
      </c>
    </row>
    <row r="14132" spans="1:7">
      <c r="A14132" s="389" t="s">
        <v>562</v>
      </c>
      <c r="B14132" s="389" t="s">
        <v>518</v>
      </c>
      <c r="C14132" s="389">
        <v>9.6857589088299996</v>
      </c>
      <c r="D14132" s="389" t="s">
        <v>689</v>
      </c>
      <c r="E14132" s="389" t="s">
        <v>670</v>
      </c>
      <c r="F14132" s="389" t="s">
        <v>664</v>
      </c>
      <c r="G14132" s="389" t="s">
        <v>690</v>
      </c>
    </row>
    <row r="14133" spans="1:7">
      <c r="A14133" s="389" t="s">
        <v>551</v>
      </c>
      <c r="B14133" s="389" t="s">
        <v>518</v>
      </c>
      <c r="C14133" s="389">
        <v>1.90637015956</v>
      </c>
      <c r="D14133" s="389" t="s">
        <v>689</v>
      </c>
      <c r="E14133" s="389" t="s">
        <v>670</v>
      </c>
      <c r="F14133" s="389" t="s">
        <v>664</v>
      </c>
      <c r="G14133" s="389" t="s">
        <v>690</v>
      </c>
    </row>
    <row r="14134" spans="1:7">
      <c r="A14134" s="389" t="s">
        <v>535</v>
      </c>
      <c r="B14134" s="389" t="s">
        <v>518</v>
      </c>
      <c r="C14134" s="389">
        <v>7.9357139901</v>
      </c>
      <c r="D14134" s="389" t="s">
        <v>689</v>
      </c>
      <c r="E14134" s="389" t="s">
        <v>670</v>
      </c>
      <c r="F14134" s="389" t="s">
        <v>664</v>
      </c>
      <c r="G14134" s="389" t="s">
        <v>690</v>
      </c>
    </row>
    <row r="14135" spans="1:7">
      <c r="A14135" s="389" t="s">
        <v>551</v>
      </c>
      <c r="B14135" s="389" t="s">
        <v>518</v>
      </c>
      <c r="C14135" s="389">
        <v>4.4194608832800002</v>
      </c>
      <c r="D14135" s="389" t="s">
        <v>689</v>
      </c>
      <c r="E14135" s="389" t="s">
        <v>670</v>
      </c>
      <c r="F14135" s="389" t="s">
        <v>664</v>
      </c>
      <c r="G14135" s="389" t="s">
        <v>690</v>
      </c>
    </row>
    <row r="14136" spans="1:7">
      <c r="A14136" s="389" t="s">
        <v>571</v>
      </c>
      <c r="B14136" s="389" t="s">
        <v>518</v>
      </c>
      <c r="C14136" s="389">
        <v>0.70848793221700002</v>
      </c>
      <c r="D14136" s="389" t="s">
        <v>689</v>
      </c>
      <c r="E14136" s="389" t="s">
        <v>670</v>
      </c>
      <c r="F14136" s="389" t="s">
        <v>664</v>
      </c>
      <c r="G14136" s="389" t="s">
        <v>690</v>
      </c>
    </row>
    <row r="14137" spans="1:7">
      <c r="A14137" s="389" t="s">
        <v>581</v>
      </c>
      <c r="B14137" s="389" t="s">
        <v>518</v>
      </c>
      <c r="C14137" s="389">
        <v>2.1870518587199999</v>
      </c>
      <c r="D14137" s="389" t="s">
        <v>689</v>
      </c>
      <c r="E14137" s="389" t="s">
        <v>670</v>
      </c>
      <c r="F14137" s="389" t="s">
        <v>664</v>
      </c>
      <c r="G14137" s="389" t="s">
        <v>690</v>
      </c>
    </row>
    <row r="14138" spans="1:7">
      <c r="A14138" s="389" t="s">
        <v>551</v>
      </c>
      <c r="B14138" s="389" t="s">
        <v>518</v>
      </c>
      <c r="C14138" s="389">
        <v>6.8520440348899996</v>
      </c>
      <c r="D14138" s="389" t="s">
        <v>689</v>
      </c>
      <c r="E14138" s="389" t="s">
        <v>670</v>
      </c>
      <c r="F14138" s="389" t="s">
        <v>664</v>
      </c>
      <c r="G14138" s="389" t="s">
        <v>690</v>
      </c>
    </row>
    <row r="14139" spans="1:7">
      <c r="A14139" s="389" t="s">
        <v>551</v>
      </c>
      <c r="B14139" s="389" t="s">
        <v>518</v>
      </c>
      <c r="C14139" s="389">
        <v>11.2684268843</v>
      </c>
      <c r="D14139" s="389" t="s">
        <v>689</v>
      </c>
      <c r="E14139" s="389" t="s">
        <v>670</v>
      </c>
      <c r="F14139" s="389" t="s">
        <v>664</v>
      </c>
      <c r="G14139" s="389" t="s">
        <v>690</v>
      </c>
    </row>
    <row r="14140" spans="1:7">
      <c r="A14140" s="389" t="s">
        <v>542</v>
      </c>
      <c r="B14140" s="389" t="s">
        <v>518</v>
      </c>
      <c r="C14140" s="389">
        <v>5.2215304285500004</v>
      </c>
      <c r="D14140" s="389" t="s">
        <v>689</v>
      </c>
      <c r="E14140" s="389" t="s">
        <v>670</v>
      </c>
      <c r="F14140" s="389" t="s">
        <v>664</v>
      </c>
      <c r="G14140" s="389" t="s">
        <v>690</v>
      </c>
    </row>
    <row r="14141" spans="1:7">
      <c r="A14141" s="389" t="s">
        <v>542</v>
      </c>
      <c r="B14141" s="389" t="s">
        <v>518</v>
      </c>
      <c r="C14141" s="389">
        <v>5.2215304285500004</v>
      </c>
      <c r="D14141" s="389" t="s">
        <v>689</v>
      </c>
      <c r="E14141" s="389" t="s">
        <v>670</v>
      </c>
      <c r="F14141" s="389" t="s">
        <v>664</v>
      </c>
      <c r="G14141" s="389" t="s">
        <v>690</v>
      </c>
    </row>
    <row r="14142" spans="1:7">
      <c r="A14142" s="389" t="s">
        <v>542</v>
      </c>
      <c r="B14142" s="389" t="s">
        <v>518</v>
      </c>
      <c r="C14142" s="389">
        <v>5.2215304285500004</v>
      </c>
      <c r="D14142" s="389" t="s">
        <v>689</v>
      </c>
      <c r="E14142" s="389" t="s">
        <v>670</v>
      </c>
      <c r="F14142" s="389" t="s">
        <v>664</v>
      </c>
      <c r="G14142" s="389" t="s">
        <v>690</v>
      </c>
    </row>
    <row r="14143" spans="1:7">
      <c r="A14143" s="389" t="s">
        <v>542</v>
      </c>
      <c r="B14143" s="389" t="s">
        <v>518</v>
      </c>
      <c r="C14143" s="389">
        <v>5.2215304285500004</v>
      </c>
      <c r="D14143" s="389" t="s">
        <v>689</v>
      </c>
      <c r="E14143" s="389" t="s">
        <v>670</v>
      </c>
      <c r="F14143" s="389" t="s">
        <v>664</v>
      </c>
      <c r="G14143" s="389" t="s">
        <v>690</v>
      </c>
    </row>
    <row r="14144" spans="1:7">
      <c r="A14144" s="389" t="s">
        <v>578</v>
      </c>
      <c r="B14144" s="389" t="s">
        <v>518</v>
      </c>
      <c r="C14144" s="389">
        <v>5.3222522661999996</v>
      </c>
      <c r="D14144" s="389" t="s">
        <v>689</v>
      </c>
      <c r="E14144" s="389" t="s">
        <v>670</v>
      </c>
      <c r="F14144" s="389" t="s">
        <v>664</v>
      </c>
      <c r="G14144" s="389" t="s">
        <v>690</v>
      </c>
    </row>
    <row r="14145" spans="1:7">
      <c r="A14145" s="389" t="s">
        <v>578</v>
      </c>
      <c r="B14145" s="389" t="s">
        <v>518</v>
      </c>
      <c r="C14145" s="389">
        <v>5.3222522661999996</v>
      </c>
      <c r="D14145" s="389" t="s">
        <v>689</v>
      </c>
      <c r="E14145" s="389" t="s">
        <v>670</v>
      </c>
      <c r="F14145" s="389" t="s">
        <v>664</v>
      </c>
      <c r="G14145" s="389" t="s">
        <v>690</v>
      </c>
    </row>
    <row r="14146" spans="1:7">
      <c r="A14146" s="389" t="s">
        <v>514</v>
      </c>
      <c r="B14146" s="389" t="s">
        <v>518</v>
      </c>
      <c r="C14146" s="389">
        <v>23.910359185800001</v>
      </c>
      <c r="D14146" s="389" t="s">
        <v>689</v>
      </c>
      <c r="E14146" s="389" t="s">
        <v>670</v>
      </c>
      <c r="F14146" s="389" t="s">
        <v>655</v>
      </c>
      <c r="G14146" s="389" t="s">
        <v>690</v>
      </c>
    </row>
    <row r="14147" spans="1:7">
      <c r="A14147" s="389" t="s">
        <v>514</v>
      </c>
      <c r="B14147" s="389" t="s">
        <v>518</v>
      </c>
      <c r="C14147" s="389">
        <v>23.910359185800001</v>
      </c>
      <c r="D14147" s="389" t="s">
        <v>689</v>
      </c>
      <c r="E14147" s="389" t="s">
        <v>670</v>
      </c>
      <c r="F14147" s="389" t="s">
        <v>655</v>
      </c>
      <c r="G14147" s="389" t="s">
        <v>690</v>
      </c>
    </row>
    <row r="14148" spans="1:7">
      <c r="A14148" s="389" t="s">
        <v>514</v>
      </c>
      <c r="B14148" s="389" t="s">
        <v>518</v>
      </c>
      <c r="C14148" s="389">
        <v>23.910359185800001</v>
      </c>
      <c r="D14148" s="389" t="s">
        <v>689</v>
      </c>
      <c r="E14148" s="389" t="s">
        <v>670</v>
      </c>
      <c r="F14148" s="389" t="s">
        <v>655</v>
      </c>
      <c r="G14148" s="389" t="s">
        <v>690</v>
      </c>
    </row>
    <row r="14149" spans="1:7">
      <c r="A14149" s="389" t="s">
        <v>514</v>
      </c>
      <c r="B14149" s="389" t="s">
        <v>518</v>
      </c>
      <c r="C14149" s="389">
        <v>23.910359185800001</v>
      </c>
      <c r="D14149" s="389" t="s">
        <v>689</v>
      </c>
      <c r="E14149" s="389" t="s">
        <v>670</v>
      </c>
      <c r="F14149" s="389" t="s">
        <v>655</v>
      </c>
      <c r="G14149" s="389" t="s">
        <v>690</v>
      </c>
    </row>
    <row r="14150" spans="1:7">
      <c r="A14150" s="389" t="s">
        <v>514</v>
      </c>
      <c r="B14150" s="389" t="s">
        <v>518</v>
      </c>
      <c r="C14150" s="389">
        <v>23.910359185800001</v>
      </c>
      <c r="D14150" s="389" t="s">
        <v>689</v>
      </c>
      <c r="E14150" s="389" t="s">
        <v>670</v>
      </c>
      <c r="F14150" s="389" t="s">
        <v>655</v>
      </c>
      <c r="G14150" s="389" t="s">
        <v>690</v>
      </c>
    </row>
    <row r="14151" spans="1:7">
      <c r="A14151" s="389" t="s">
        <v>567</v>
      </c>
      <c r="B14151" s="389" t="s">
        <v>518</v>
      </c>
      <c r="C14151" s="389">
        <v>23.910359185800001</v>
      </c>
      <c r="D14151" s="389" t="s">
        <v>689</v>
      </c>
      <c r="E14151" s="389" t="s">
        <v>670</v>
      </c>
      <c r="F14151" s="389" t="s">
        <v>655</v>
      </c>
      <c r="G14151" s="389" t="s">
        <v>690</v>
      </c>
    </row>
    <row r="14152" spans="1:7">
      <c r="A14152" s="389" t="s">
        <v>567</v>
      </c>
      <c r="B14152" s="389" t="s">
        <v>518</v>
      </c>
      <c r="C14152" s="389">
        <v>23.910359185800001</v>
      </c>
      <c r="D14152" s="389" t="s">
        <v>689</v>
      </c>
      <c r="E14152" s="389" t="s">
        <v>670</v>
      </c>
      <c r="F14152" s="389" t="s">
        <v>655</v>
      </c>
      <c r="G14152" s="389" t="s">
        <v>690</v>
      </c>
    </row>
    <row r="14153" spans="1:7">
      <c r="A14153" s="389" t="s">
        <v>567</v>
      </c>
      <c r="B14153" s="389" t="s">
        <v>518</v>
      </c>
      <c r="C14153" s="389">
        <v>23.910359185800001</v>
      </c>
      <c r="D14153" s="389" t="s">
        <v>689</v>
      </c>
      <c r="E14153" s="389" t="s">
        <v>670</v>
      </c>
      <c r="F14153" s="389" t="s">
        <v>655</v>
      </c>
      <c r="G14153" s="389" t="s">
        <v>690</v>
      </c>
    </row>
    <row r="14154" spans="1:7">
      <c r="A14154" s="389" t="s">
        <v>567</v>
      </c>
      <c r="B14154" s="389" t="s">
        <v>518</v>
      </c>
      <c r="C14154" s="389">
        <v>23.910359185800001</v>
      </c>
      <c r="D14154" s="389" t="s">
        <v>689</v>
      </c>
      <c r="E14154" s="389" t="s">
        <v>670</v>
      </c>
      <c r="F14154" s="389" t="s">
        <v>655</v>
      </c>
      <c r="G14154" s="389" t="s">
        <v>690</v>
      </c>
    </row>
    <row r="14155" spans="1:7">
      <c r="A14155" s="389" t="s">
        <v>556</v>
      </c>
      <c r="B14155" s="389" t="s">
        <v>518</v>
      </c>
      <c r="C14155" s="389">
        <v>4.5056625904600001</v>
      </c>
      <c r="D14155" s="389" t="s">
        <v>689</v>
      </c>
      <c r="E14155" s="389" t="s">
        <v>670</v>
      </c>
      <c r="F14155" s="389" t="s">
        <v>655</v>
      </c>
      <c r="G14155" s="389" t="s">
        <v>690</v>
      </c>
    </row>
    <row r="14156" spans="1:7">
      <c r="A14156" s="389" t="s">
        <v>514</v>
      </c>
      <c r="B14156" s="389" t="s">
        <v>518</v>
      </c>
      <c r="C14156" s="389">
        <v>0.85592877921199995</v>
      </c>
      <c r="D14156" s="389" t="s">
        <v>689</v>
      </c>
      <c r="E14156" s="389" t="s">
        <v>670</v>
      </c>
      <c r="F14156" s="389" t="s">
        <v>655</v>
      </c>
      <c r="G14156" s="389" t="s">
        <v>690</v>
      </c>
    </row>
    <row r="14157" spans="1:7">
      <c r="A14157" s="389" t="s">
        <v>514</v>
      </c>
      <c r="B14157" s="389" t="s">
        <v>518</v>
      </c>
      <c r="C14157" s="389">
        <v>0.85592877921199995</v>
      </c>
      <c r="D14157" s="389" t="s">
        <v>689</v>
      </c>
      <c r="E14157" s="389" t="s">
        <v>670</v>
      </c>
      <c r="F14157" s="389" t="s">
        <v>655</v>
      </c>
      <c r="G14157" s="389" t="s">
        <v>690</v>
      </c>
    </row>
    <row r="14158" spans="1:7">
      <c r="A14158" s="389" t="s">
        <v>525</v>
      </c>
      <c r="B14158" s="389" t="s">
        <v>518</v>
      </c>
      <c r="C14158" s="389">
        <v>3.11847711821</v>
      </c>
      <c r="D14158" s="389" t="s">
        <v>689</v>
      </c>
      <c r="E14158" s="389" t="s">
        <v>670</v>
      </c>
      <c r="F14158" s="389" t="s">
        <v>655</v>
      </c>
      <c r="G14158" s="389" t="s">
        <v>690</v>
      </c>
    </row>
    <row r="14159" spans="1:7">
      <c r="A14159" s="389" t="s">
        <v>572</v>
      </c>
      <c r="B14159" s="389" t="s">
        <v>518</v>
      </c>
      <c r="C14159" s="389">
        <v>1.5236965276200001</v>
      </c>
      <c r="D14159" s="389" t="s">
        <v>689</v>
      </c>
      <c r="E14159" s="389" t="s">
        <v>670</v>
      </c>
      <c r="F14159" s="389" t="s">
        <v>655</v>
      </c>
      <c r="G14159" s="389" t="s">
        <v>690</v>
      </c>
    </row>
    <row r="14160" spans="1:7">
      <c r="A14160" s="389" t="s">
        <v>577</v>
      </c>
      <c r="B14160" s="389" t="s">
        <v>518</v>
      </c>
      <c r="C14160" s="389">
        <v>1.0901342707099999</v>
      </c>
      <c r="D14160" s="389" t="s">
        <v>689</v>
      </c>
      <c r="E14160" s="389" t="s">
        <v>670</v>
      </c>
      <c r="F14160" s="389" t="s">
        <v>666</v>
      </c>
      <c r="G14160" s="389" t="s">
        <v>690</v>
      </c>
    </row>
    <row r="14161" spans="1:7">
      <c r="A14161" s="389" t="s">
        <v>564</v>
      </c>
      <c r="B14161" s="389" t="s">
        <v>518</v>
      </c>
      <c r="C14161" s="389">
        <v>1.5391891897500001</v>
      </c>
      <c r="D14161" s="389" t="s">
        <v>689</v>
      </c>
      <c r="E14161" s="389" t="s">
        <v>670</v>
      </c>
      <c r="F14161" s="389" t="s">
        <v>671</v>
      </c>
      <c r="G14161" s="389" t="s">
        <v>690</v>
      </c>
    </row>
    <row r="14162" spans="1:7">
      <c r="A14162" s="389" t="s">
        <v>564</v>
      </c>
      <c r="B14162" s="389" t="s">
        <v>518</v>
      </c>
      <c r="C14162" s="389">
        <v>2.8738294710500001</v>
      </c>
      <c r="D14162" s="389" t="s">
        <v>689</v>
      </c>
      <c r="E14162" s="389" t="s">
        <v>670</v>
      </c>
      <c r="F14162" s="389" t="s">
        <v>671</v>
      </c>
      <c r="G14162" s="389" t="s">
        <v>690</v>
      </c>
    </row>
    <row r="14163" spans="1:7">
      <c r="A14163" s="389" t="s">
        <v>514</v>
      </c>
      <c r="B14163" s="389" t="s">
        <v>518</v>
      </c>
      <c r="C14163" s="389">
        <v>27.3745650173</v>
      </c>
      <c r="D14163" s="389" t="s">
        <v>689</v>
      </c>
      <c r="E14163" s="389" t="s">
        <v>670</v>
      </c>
      <c r="F14163" s="389" t="s">
        <v>671</v>
      </c>
      <c r="G14163" s="389" t="s">
        <v>690</v>
      </c>
    </row>
    <row r="14164" spans="1:7">
      <c r="A14164" s="389" t="s">
        <v>556</v>
      </c>
      <c r="B14164" s="389" t="s">
        <v>518</v>
      </c>
      <c r="C14164" s="389">
        <v>17.008631352399899</v>
      </c>
      <c r="D14164" s="389" t="s">
        <v>689</v>
      </c>
      <c r="E14164" s="389" t="s">
        <v>670</v>
      </c>
      <c r="F14164" s="389" t="s">
        <v>671</v>
      </c>
      <c r="G14164" s="389" t="s">
        <v>690</v>
      </c>
    </row>
    <row r="14165" spans="1:7">
      <c r="A14165" s="389" t="s">
        <v>556</v>
      </c>
      <c r="B14165" s="389" t="s">
        <v>518</v>
      </c>
      <c r="C14165" s="389">
        <v>17.008631352399899</v>
      </c>
      <c r="D14165" s="389" t="s">
        <v>689</v>
      </c>
      <c r="E14165" s="389" t="s">
        <v>670</v>
      </c>
      <c r="F14165" s="389" t="s">
        <v>671</v>
      </c>
      <c r="G14165" s="389" t="s">
        <v>690</v>
      </c>
    </row>
    <row r="14166" spans="1:7">
      <c r="A14166" s="389" t="s">
        <v>560</v>
      </c>
      <c r="B14166" s="389" t="s">
        <v>518</v>
      </c>
      <c r="C14166" s="389">
        <v>17.008631352399899</v>
      </c>
      <c r="D14166" s="389" t="s">
        <v>689</v>
      </c>
      <c r="E14166" s="389" t="s">
        <v>670</v>
      </c>
      <c r="F14166" s="389" t="s">
        <v>671</v>
      </c>
      <c r="G14166" s="389" t="s">
        <v>690</v>
      </c>
    </row>
    <row r="14167" spans="1:7">
      <c r="A14167" s="389" t="s">
        <v>560</v>
      </c>
      <c r="B14167" s="389" t="s">
        <v>518</v>
      </c>
      <c r="C14167" s="389">
        <v>17.008631352399899</v>
      </c>
      <c r="D14167" s="389" t="s">
        <v>689</v>
      </c>
      <c r="E14167" s="389" t="s">
        <v>670</v>
      </c>
      <c r="F14167" s="389" t="s">
        <v>671</v>
      </c>
      <c r="G14167" s="389" t="s">
        <v>690</v>
      </c>
    </row>
    <row r="14168" spans="1:7">
      <c r="A14168" s="389" t="s">
        <v>560</v>
      </c>
      <c r="B14168" s="389" t="s">
        <v>518</v>
      </c>
      <c r="C14168" s="389">
        <v>17.008631352399899</v>
      </c>
      <c r="D14168" s="389" t="s">
        <v>689</v>
      </c>
      <c r="E14168" s="389" t="s">
        <v>670</v>
      </c>
      <c r="F14168" s="389" t="s">
        <v>671</v>
      </c>
      <c r="G14168" s="389" t="s">
        <v>690</v>
      </c>
    </row>
    <row r="14169" spans="1:7">
      <c r="A14169" s="389" t="s">
        <v>570</v>
      </c>
      <c r="B14169" s="389" t="s">
        <v>518</v>
      </c>
      <c r="C14169" s="389">
        <v>15.6365774322999</v>
      </c>
      <c r="D14169" s="389" t="s">
        <v>689</v>
      </c>
      <c r="E14169" s="389" t="s">
        <v>670</v>
      </c>
      <c r="F14169" s="389" t="s">
        <v>671</v>
      </c>
      <c r="G14169" s="389" t="s">
        <v>690</v>
      </c>
    </row>
    <row r="14170" spans="1:7">
      <c r="A14170" s="389" t="s">
        <v>570</v>
      </c>
      <c r="B14170" s="389" t="s">
        <v>518</v>
      </c>
      <c r="C14170" s="389">
        <v>15.6365774322999</v>
      </c>
      <c r="D14170" s="389" t="s">
        <v>689</v>
      </c>
      <c r="E14170" s="389" t="s">
        <v>670</v>
      </c>
      <c r="F14170" s="389" t="s">
        <v>671</v>
      </c>
      <c r="G14170" s="389" t="s">
        <v>690</v>
      </c>
    </row>
    <row r="14171" spans="1:7">
      <c r="A14171" s="389" t="s">
        <v>543</v>
      </c>
      <c r="B14171" s="389" t="s">
        <v>518</v>
      </c>
      <c r="C14171" s="389">
        <v>5.4907364361999997</v>
      </c>
      <c r="D14171" s="389" t="s">
        <v>689</v>
      </c>
      <c r="E14171" s="389" t="s">
        <v>670</v>
      </c>
      <c r="F14171" s="389" t="s">
        <v>671</v>
      </c>
      <c r="G14171" s="389" t="s">
        <v>690</v>
      </c>
    </row>
    <row r="14172" spans="1:7">
      <c r="A14172" s="389" t="s">
        <v>543</v>
      </c>
      <c r="B14172" s="389" t="s">
        <v>518</v>
      </c>
      <c r="C14172" s="389">
        <v>5.4907364361999997</v>
      </c>
      <c r="D14172" s="389" t="s">
        <v>689</v>
      </c>
      <c r="E14172" s="389" t="s">
        <v>670</v>
      </c>
      <c r="F14172" s="389" t="s">
        <v>671</v>
      </c>
      <c r="G14172" s="389" t="s">
        <v>690</v>
      </c>
    </row>
    <row r="14173" spans="1:7">
      <c r="A14173" s="389" t="s">
        <v>550</v>
      </c>
      <c r="B14173" s="389" t="s">
        <v>518</v>
      </c>
      <c r="C14173" s="389">
        <v>0.224606829466</v>
      </c>
      <c r="D14173" s="389" t="s">
        <v>689</v>
      </c>
      <c r="E14173" s="389" t="s">
        <v>670</v>
      </c>
      <c r="F14173" s="389" t="s">
        <v>671</v>
      </c>
      <c r="G14173" s="389" t="s">
        <v>690</v>
      </c>
    </row>
    <row r="14174" spans="1:7">
      <c r="A14174" s="389" t="s">
        <v>550</v>
      </c>
      <c r="B14174" s="389" t="s">
        <v>518</v>
      </c>
      <c r="C14174" s="389">
        <v>0.224606829466</v>
      </c>
      <c r="D14174" s="389" t="s">
        <v>689</v>
      </c>
      <c r="E14174" s="389" t="s">
        <v>670</v>
      </c>
      <c r="F14174" s="389" t="s">
        <v>671</v>
      </c>
      <c r="G14174" s="389" t="s">
        <v>690</v>
      </c>
    </row>
    <row r="14175" spans="1:7">
      <c r="A14175" s="389" t="s">
        <v>562</v>
      </c>
      <c r="B14175" s="389" t="s">
        <v>518</v>
      </c>
      <c r="C14175" s="389">
        <v>5.3638707674099999</v>
      </c>
      <c r="D14175" s="389" t="s">
        <v>689</v>
      </c>
      <c r="E14175" s="389" t="s">
        <v>670</v>
      </c>
      <c r="F14175" s="389" t="s">
        <v>671</v>
      </c>
      <c r="G14175" s="389" t="s">
        <v>690</v>
      </c>
    </row>
    <row r="14176" spans="1:7">
      <c r="A14176" s="389" t="s">
        <v>575</v>
      </c>
      <c r="B14176" s="389" t="s">
        <v>518</v>
      </c>
      <c r="C14176" s="389">
        <v>20.004717862100001</v>
      </c>
      <c r="D14176" s="389" t="s">
        <v>689</v>
      </c>
      <c r="E14176" s="389" t="s">
        <v>670</v>
      </c>
      <c r="F14176" s="389" t="s">
        <v>671</v>
      </c>
      <c r="G14176" s="389" t="s">
        <v>690</v>
      </c>
    </row>
    <row r="14177" spans="1:7">
      <c r="A14177" s="389" t="s">
        <v>575</v>
      </c>
      <c r="B14177" s="389" t="s">
        <v>518</v>
      </c>
      <c r="C14177" s="389">
        <v>20.004717862100001</v>
      </c>
      <c r="D14177" s="389" t="s">
        <v>689</v>
      </c>
      <c r="E14177" s="389" t="s">
        <v>670</v>
      </c>
      <c r="F14177" s="389" t="s">
        <v>671</v>
      </c>
      <c r="G14177" s="389" t="s">
        <v>690</v>
      </c>
    </row>
    <row r="14178" spans="1:7">
      <c r="A14178" s="389" t="s">
        <v>543</v>
      </c>
      <c r="B14178" s="389" t="s">
        <v>518</v>
      </c>
      <c r="C14178" s="389">
        <v>11.163116838300001</v>
      </c>
      <c r="D14178" s="389" t="s">
        <v>689</v>
      </c>
      <c r="E14178" s="389" t="s">
        <v>670</v>
      </c>
      <c r="F14178" s="389" t="s">
        <v>671</v>
      </c>
      <c r="G14178" s="389" t="s">
        <v>690</v>
      </c>
    </row>
    <row r="14179" spans="1:7">
      <c r="A14179" s="389" t="s">
        <v>556</v>
      </c>
      <c r="B14179" s="389" t="s">
        <v>518</v>
      </c>
      <c r="C14179" s="389">
        <v>11.163116838300001</v>
      </c>
      <c r="D14179" s="389" t="s">
        <v>689</v>
      </c>
      <c r="E14179" s="389" t="s">
        <v>670</v>
      </c>
      <c r="F14179" s="389" t="s">
        <v>671</v>
      </c>
      <c r="G14179" s="389" t="s">
        <v>690</v>
      </c>
    </row>
    <row r="14180" spans="1:7">
      <c r="A14180" s="389" t="s">
        <v>556</v>
      </c>
      <c r="B14180" s="389" t="s">
        <v>518</v>
      </c>
      <c r="C14180" s="389">
        <v>11.163116838300001</v>
      </c>
      <c r="D14180" s="389" t="s">
        <v>689</v>
      </c>
      <c r="E14180" s="389" t="s">
        <v>670</v>
      </c>
      <c r="F14180" s="389" t="s">
        <v>671</v>
      </c>
      <c r="G14180" s="389" t="s">
        <v>690</v>
      </c>
    </row>
    <row r="14181" spans="1:7">
      <c r="A14181" s="389" t="s">
        <v>514</v>
      </c>
      <c r="B14181" s="389" t="s">
        <v>518</v>
      </c>
      <c r="C14181" s="389">
        <v>5.8978199501999997</v>
      </c>
      <c r="D14181" s="389" t="s">
        <v>689</v>
      </c>
      <c r="E14181" s="389" t="s">
        <v>670</v>
      </c>
      <c r="F14181" s="389" t="s">
        <v>671</v>
      </c>
      <c r="G14181" s="389" t="s">
        <v>690</v>
      </c>
    </row>
    <row r="14182" spans="1:7">
      <c r="A14182" s="389" t="s">
        <v>514</v>
      </c>
      <c r="B14182" s="389" t="s">
        <v>518</v>
      </c>
      <c r="C14182" s="389">
        <v>5.8978199501999997</v>
      </c>
      <c r="D14182" s="389" t="s">
        <v>689</v>
      </c>
      <c r="E14182" s="389" t="s">
        <v>670</v>
      </c>
      <c r="F14182" s="389" t="s">
        <v>671</v>
      </c>
      <c r="G14182" s="389" t="s">
        <v>690</v>
      </c>
    </row>
    <row r="14183" spans="1:7">
      <c r="A14183" s="389" t="s">
        <v>514</v>
      </c>
      <c r="B14183" s="389" t="s">
        <v>518</v>
      </c>
      <c r="C14183" s="389">
        <v>6.9492854961099999</v>
      </c>
      <c r="D14183" s="389" t="s">
        <v>689</v>
      </c>
      <c r="E14183" s="389" t="s">
        <v>670</v>
      </c>
      <c r="F14183" s="389" t="s">
        <v>671</v>
      </c>
      <c r="G14183" s="389" t="s">
        <v>690</v>
      </c>
    </row>
    <row r="14184" spans="1:7">
      <c r="A14184" s="389" t="s">
        <v>514</v>
      </c>
      <c r="B14184" s="389" t="s">
        <v>518</v>
      </c>
      <c r="C14184" s="389">
        <v>6.9492854961099999</v>
      </c>
      <c r="D14184" s="389" t="s">
        <v>689</v>
      </c>
      <c r="E14184" s="389" t="s">
        <v>670</v>
      </c>
      <c r="F14184" s="389" t="s">
        <v>671</v>
      </c>
      <c r="G14184" s="389" t="s">
        <v>690</v>
      </c>
    </row>
    <row r="14185" spans="1:7">
      <c r="A14185" s="389" t="s">
        <v>562</v>
      </c>
      <c r="B14185" s="389" t="s">
        <v>518</v>
      </c>
      <c r="C14185" s="389">
        <v>0.50581760739500004</v>
      </c>
      <c r="D14185" s="389" t="s">
        <v>689</v>
      </c>
      <c r="E14185" s="389" t="s">
        <v>670</v>
      </c>
      <c r="F14185" s="389" t="s">
        <v>671</v>
      </c>
      <c r="G14185" s="389" t="s">
        <v>690</v>
      </c>
    </row>
    <row r="14186" spans="1:7">
      <c r="A14186" s="389" t="s">
        <v>556</v>
      </c>
      <c r="B14186" s="389" t="s">
        <v>518</v>
      </c>
      <c r="C14186" s="389">
        <v>67.8041382701999</v>
      </c>
      <c r="D14186" s="389" t="s">
        <v>689</v>
      </c>
      <c r="E14186" s="389" t="s">
        <v>670</v>
      </c>
      <c r="F14186" s="389" t="s">
        <v>671</v>
      </c>
      <c r="G14186" s="389" t="s">
        <v>690</v>
      </c>
    </row>
    <row r="14187" spans="1:7">
      <c r="A14187" s="389" t="s">
        <v>556</v>
      </c>
      <c r="B14187" s="389" t="s">
        <v>518</v>
      </c>
      <c r="C14187" s="389">
        <v>67.8041382701999</v>
      </c>
      <c r="D14187" s="389" t="s">
        <v>689</v>
      </c>
      <c r="E14187" s="389" t="s">
        <v>670</v>
      </c>
      <c r="F14187" s="389" t="s">
        <v>671</v>
      </c>
      <c r="G14187" s="389" t="s">
        <v>690</v>
      </c>
    </row>
    <row r="14188" spans="1:7">
      <c r="A14188" s="389" t="s">
        <v>556</v>
      </c>
      <c r="B14188" s="389" t="s">
        <v>518</v>
      </c>
      <c r="C14188" s="389">
        <v>67.8041382701999</v>
      </c>
      <c r="D14188" s="389" t="s">
        <v>689</v>
      </c>
      <c r="E14188" s="389" t="s">
        <v>670</v>
      </c>
      <c r="F14188" s="389" t="s">
        <v>671</v>
      </c>
      <c r="G14188" s="389" t="s">
        <v>690</v>
      </c>
    </row>
    <row r="14189" spans="1:7">
      <c r="A14189" s="389" t="s">
        <v>560</v>
      </c>
      <c r="B14189" s="389" t="s">
        <v>518</v>
      </c>
      <c r="C14189" s="389">
        <v>67.8041382701999</v>
      </c>
      <c r="D14189" s="389" t="s">
        <v>689</v>
      </c>
      <c r="E14189" s="389" t="s">
        <v>670</v>
      </c>
      <c r="F14189" s="389" t="s">
        <v>671</v>
      </c>
      <c r="G14189" s="389" t="s">
        <v>690</v>
      </c>
    </row>
    <row r="14190" spans="1:7">
      <c r="A14190" s="389" t="s">
        <v>560</v>
      </c>
      <c r="B14190" s="389" t="s">
        <v>518</v>
      </c>
      <c r="C14190" s="389">
        <v>67.8041382701999</v>
      </c>
      <c r="D14190" s="389" t="s">
        <v>689</v>
      </c>
      <c r="E14190" s="389" t="s">
        <v>670</v>
      </c>
      <c r="F14190" s="389" t="s">
        <v>671</v>
      </c>
      <c r="G14190" s="389" t="s">
        <v>690</v>
      </c>
    </row>
    <row r="14191" spans="1:7">
      <c r="A14191" s="389" t="s">
        <v>560</v>
      </c>
      <c r="B14191" s="389" t="s">
        <v>518</v>
      </c>
      <c r="C14191" s="389">
        <v>67.8041382701999</v>
      </c>
      <c r="D14191" s="389" t="s">
        <v>689</v>
      </c>
      <c r="E14191" s="389" t="s">
        <v>670</v>
      </c>
      <c r="F14191" s="389" t="s">
        <v>671</v>
      </c>
      <c r="G14191" s="389" t="s">
        <v>690</v>
      </c>
    </row>
    <row r="14192" spans="1:7">
      <c r="A14192" s="389" t="s">
        <v>560</v>
      </c>
      <c r="B14192" s="389" t="s">
        <v>518</v>
      </c>
      <c r="C14192" s="389">
        <v>67.8041382701999</v>
      </c>
      <c r="D14192" s="389" t="s">
        <v>689</v>
      </c>
      <c r="E14192" s="389" t="s">
        <v>670</v>
      </c>
      <c r="F14192" s="389" t="s">
        <v>671</v>
      </c>
      <c r="G14192" s="389" t="s">
        <v>690</v>
      </c>
    </row>
    <row r="14193" spans="1:7">
      <c r="A14193" s="389" t="s">
        <v>560</v>
      </c>
      <c r="B14193" s="389" t="s">
        <v>518</v>
      </c>
      <c r="C14193" s="389">
        <v>67.8041382701999</v>
      </c>
      <c r="D14193" s="389" t="s">
        <v>689</v>
      </c>
      <c r="E14193" s="389" t="s">
        <v>670</v>
      </c>
      <c r="F14193" s="389" t="s">
        <v>671</v>
      </c>
      <c r="G14193" s="389" t="s">
        <v>690</v>
      </c>
    </row>
    <row r="14194" spans="1:7">
      <c r="A14194" s="389" t="s">
        <v>564</v>
      </c>
      <c r="B14194" s="389" t="s">
        <v>518</v>
      </c>
      <c r="C14194" s="389">
        <v>1.10952709975</v>
      </c>
      <c r="D14194" s="389" t="s">
        <v>689</v>
      </c>
      <c r="E14194" s="389" t="s">
        <v>670</v>
      </c>
      <c r="F14194" s="389" t="s">
        <v>671</v>
      </c>
      <c r="G14194" s="389" t="s">
        <v>690</v>
      </c>
    </row>
    <row r="14195" spans="1:7">
      <c r="A14195" s="389" t="s">
        <v>546</v>
      </c>
      <c r="B14195" s="389" t="s">
        <v>518</v>
      </c>
      <c r="C14195" s="389">
        <v>1.92496989143</v>
      </c>
      <c r="D14195" s="389" t="s">
        <v>689</v>
      </c>
      <c r="E14195" s="389" t="s">
        <v>670</v>
      </c>
      <c r="F14195" s="389" t="s">
        <v>671</v>
      </c>
      <c r="G14195" s="389" t="s">
        <v>690</v>
      </c>
    </row>
    <row r="14196" spans="1:7">
      <c r="A14196" s="389" t="s">
        <v>532</v>
      </c>
      <c r="B14196" s="389" t="s">
        <v>518</v>
      </c>
      <c r="C14196" s="389">
        <v>6.1278294499000001</v>
      </c>
      <c r="D14196" s="389" t="s">
        <v>689</v>
      </c>
      <c r="E14196" s="389" t="s">
        <v>670</v>
      </c>
      <c r="F14196" s="389" t="s">
        <v>671</v>
      </c>
      <c r="G14196" s="389" t="s">
        <v>690</v>
      </c>
    </row>
    <row r="14197" spans="1:7">
      <c r="A14197" s="389" t="s">
        <v>532</v>
      </c>
      <c r="B14197" s="389" t="s">
        <v>518</v>
      </c>
      <c r="C14197" s="389">
        <v>6.1278294499000001</v>
      </c>
      <c r="D14197" s="389" t="s">
        <v>689</v>
      </c>
      <c r="E14197" s="389" t="s">
        <v>670</v>
      </c>
      <c r="F14197" s="389" t="s">
        <v>671</v>
      </c>
      <c r="G14197" s="389" t="s">
        <v>690</v>
      </c>
    </row>
    <row r="14198" spans="1:7">
      <c r="A14198" s="389" t="s">
        <v>532</v>
      </c>
      <c r="B14198" s="389" t="s">
        <v>518</v>
      </c>
      <c r="C14198" s="389">
        <v>6.1278294499000001</v>
      </c>
      <c r="D14198" s="389" t="s">
        <v>689</v>
      </c>
      <c r="E14198" s="389" t="s">
        <v>670</v>
      </c>
      <c r="F14198" s="389" t="s">
        <v>671</v>
      </c>
      <c r="G14198" s="389" t="s">
        <v>690</v>
      </c>
    </row>
    <row r="14199" spans="1:7">
      <c r="A14199" s="389" t="s">
        <v>532</v>
      </c>
      <c r="B14199" s="389" t="s">
        <v>518</v>
      </c>
      <c r="C14199" s="389">
        <v>6.1278294499000001</v>
      </c>
      <c r="D14199" s="389" t="s">
        <v>689</v>
      </c>
      <c r="E14199" s="389" t="s">
        <v>670</v>
      </c>
      <c r="F14199" s="389" t="s">
        <v>671</v>
      </c>
      <c r="G14199" s="389" t="s">
        <v>690</v>
      </c>
    </row>
    <row r="14200" spans="1:7">
      <c r="A14200" s="389" t="s">
        <v>532</v>
      </c>
      <c r="B14200" s="389" t="s">
        <v>518</v>
      </c>
      <c r="C14200" s="389">
        <v>6.1278294499000001</v>
      </c>
      <c r="D14200" s="389" t="s">
        <v>689</v>
      </c>
      <c r="E14200" s="389" t="s">
        <v>670</v>
      </c>
      <c r="F14200" s="389" t="s">
        <v>671</v>
      </c>
      <c r="G14200" s="389" t="s">
        <v>690</v>
      </c>
    </row>
    <row r="14201" spans="1:7">
      <c r="A14201" s="389" t="s">
        <v>532</v>
      </c>
      <c r="B14201" s="389" t="s">
        <v>518</v>
      </c>
      <c r="C14201" s="389">
        <v>6.1278294499000001</v>
      </c>
      <c r="D14201" s="389" t="s">
        <v>689</v>
      </c>
      <c r="E14201" s="389" t="s">
        <v>670</v>
      </c>
      <c r="F14201" s="389" t="s">
        <v>671</v>
      </c>
      <c r="G14201" s="389" t="s">
        <v>690</v>
      </c>
    </row>
    <row r="14202" spans="1:7">
      <c r="A14202" s="389" t="s">
        <v>571</v>
      </c>
      <c r="B14202" s="389" t="s">
        <v>518</v>
      </c>
      <c r="C14202" s="389">
        <v>6.1278294499000001</v>
      </c>
      <c r="D14202" s="389" t="s">
        <v>689</v>
      </c>
      <c r="E14202" s="389" t="s">
        <v>670</v>
      </c>
      <c r="F14202" s="389" t="s">
        <v>671</v>
      </c>
      <c r="G14202" s="389" t="s">
        <v>690</v>
      </c>
    </row>
    <row r="14203" spans="1:7">
      <c r="A14203" s="389" t="s">
        <v>571</v>
      </c>
      <c r="B14203" s="389" t="s">
        <v>518</v>
      </c>
      <c r="C14203" s="389">
        <v>6.1278294499000001</v>
      </c>
      <c r="D14203" s="389" t="s">
        <v>689</v>
      </c>
      <c r="E14203" s="389" t="s">
        <v>670</v>
      </c>
      <c r="F14203" s="389" t="s">
        <v>671</v>
      </c>
      <c r="G14203" s="389" t="s">
        <v>690</v>
      </c>
    </row>
    <row r="14204" spans="1:7">
      <c r="A14204" s="389" t="s">
        <v>514</v>
      </c>
      <c r="B14204" s="389" t="s">
        <v>518</v>
      </c>
      <c r="C14204" s="389">
        <v>23.2007860107</v>
      </c>
      <c r="D14204" s="389" t="s">
        <v>689</v>
      </c>
      <c r="E14204" s="389" t="s">
        <v>670</v>
      </c>
      <c r="F14204" s="389" t="s">
        <v>671</v>
      </c>
      <c r="G14204" s="389" t="s">
        <v>690</v>
      </c>
    </row>
    <row r="14205" spans="1:7">
      <c r="A14205" s="389" t="s">
        <v>514</v>
      </c>
      <c r="B14205" s="389" t="s">
        <v>518</v>
      </c>
      <c r="C14205" s="389">
        <v>23.2007860107</v>
      </c>
      <c r="D14205" s="389" t="s">
        <v>689</v>
      </c>
      <c r="E14205" s="389" t="s">
        <v>670</v>
      </c>
      <c r="F14205" s="389" t="s">
        <v>671</v>
      </c>
      <c r="G14205" s="389" t="s">
        <v>690</v>
      </c>
    </row>
    <row r="14206" spans="1:7">
      <c r="A14206" s="389" t="s">
        <v>514</v>
      </c>
      <c r="B14206" s="389" t="s">
        <v>518</v>
      </c>
      <c r="C14206" s="389">
        <v>23.2007860107</v>
      </c>
      <c r="D14206" s="389" t="s">
        <v>689</v>
      </c>
      <c r="E14206" s="389" t="s">
        <v>670</v>
      </c>
      <c r="F14206" s="389" t="s">
        <v>671</v>
      </c>
      <c r="G14206" s="389" t="s">
        <v>690</v>
      </c>
    </row>
    <row r="14207" spans="1:7">
      <c r="A14207" s="389" t="s">
        <v>565</v>
      </c>
      <c r="B14207" s="389" t="s">
        <v>518</v>
      </c>
      <c r="C14207" s="389">
        <v>17.2211125227</v>
      </c>
      <c r="D14207" s="389" t="s">
        <v>689</v>
      </c>
      <c r="E14207" s="389" t="s">
        <v>670</v>
      </c>
      <c r="F14207" s="389" t="s">
        <v>671</v>
      </c>
      <c r="G14207" s="389" t="s">
        <v>690</v>
      </c>
    </row>
    <row r="14208" spans="1:7">
      <c r="A14208" s="389" t="s">
        <v>565</v>
      </c>
      <c r="B14208" s="389" t="s">
        <v>518</v>
      </c>
      <c r="C14208" s="389">
        <v>17.2211125227</v>
      </c>
      <c r="D14208" s="389" t="s">
        <v>689</v>
      </c>
      <c r="E14208" s="389" t="s">
        <v>670</v>
      </c>
      <c r="F14208" s="389" t="s">
        <v>671</v>
      </c>
      <c r="G14208" s="389" t="s">
        <v>690</v>
      </c>
    </row>
    <row r="14209" spans="1:7">
      <c r="A14209" s="389" t="s">
        <v>549</v>
      </c>
      <c r="B14209" s="389" t="s">
        <v>518</v>
      </c>
      <c r="C14209" s="389">
        <v>12.924034964700001</v>
      </c>
      <c r="D14209" s="389" t="s">
        <v>689</v>
      </c>
      <c r="E14209" s="389" t="s">
        <v>670</v>
      </c>
      <c r="F14209" s="389" t="s">
        <v>671</v>
      </c>
      <c r="G14209" s="389" t="s">
        <v>690</v>
      </c>
    </row>
    <row r="14210" spans="1:7">
      <c r="A14210" s="389" t="s">
        <v>549</v>
      </c>
      <c r="B14210" s="389" t="s">
        <v>518</v>
      </c>
      <c r="C14210" s="389">
        <v>12.924034964700001</v>
      </c>
      <c r="D14210" s="389" t="s">
        <v>689</v>
      </c>
      <c r="E14210" s="389" t="s">
        <v>670</v>
      </c>
      <c r="F14210" s="389" t="s">
        <v>671</v>
      </c>
      <c r="G14210" s="389" t="s">
        <v>690</v>
      </c>
    </row>
    <row r="14211" spans="1:7">
      <c r="A14211" s="389" t="s">
        <v>571</v>
      </c>
      <c r="B14211" s="389" t="s">
        <v>518</v>
      </c>
      <c r="C14211" s="389">
        <v>1.41113664417</v>
      </c>
      <c r="D14211" s="389" t="s">
        <v>689</v>
      </c>
      <c r="E14211" s="389" t="s">
        <v>670</v>
      </c>
      <c r="F14211" s="389" t="s">
        <v>671</v>
      </c>
      <c r="G14211" s="389" t="s">
        <v>690</v>
      </c>
    </row>
    <row r="14212" spans="1:7">
      <c r="A14212" s="389" t="s">
        <v>558</v>
      </c>
      <c r="B14212" s="389" t="s">
        <v>518</v>
      </c>
      <c r="C14212" s="389">
        <v>7.38247620867</v>
      </c>
      <c r="D14212" s="389" t="s">
        <v>689</v>
      </c>
      <c r="E14212" s="389" t="s">
        <v>670</v>
      </c>
      <c r="F14212" s="389" t="s">
        <v>671</v>
      </c>
      <c r="G14212" s="389" t="s">
        <v>690</v>
      </c>
    </row>
    <row r="14213" spans="1:7">
      <c r="A14213" s="389" t="s">
        <v>558</v>
      </c>
      <c r="B14213" s="389" t="s">
        <v>518</v>
      </c>
      <c r="C14213" s="389">
        <v>7.38247620867</v>
      </c>
      <c r="D14213" s="389" t="s">
        <v>689</v>
      </c>
      <c r="E14213" s="389" t="s">
        <v>670</v>
      </c>
      <c r="F14213" s="389" t="s">
        <v>671</v>
      </c>
      <c r="G14213" s="389" t="s">
        <v>690</v>
      </c>
    </row>
    <row r="14214" spans="1:7">
      <c r="A14214" s="389" t="s">
        <v>558</v>
      </c>
      <c r="B14214" s="389" t="s">
        <v>518</v>
      </c>
      <c r="C14214" s="389">
        <v>7.38247620867</v>
      </c>
      <c r="D14214" s="389" t="s">
        <v>689</v>
      </c>
      <c r="E14214" s="389" t="s">
        <v>670</v>
      </c>
      <c r="F14214" s="389" t="s">
        <v>671</v>
      </c>
      <c r="G14214" s="389" t="s">
        <v>690</v>
      </c>
    </row>
    <row r="14215" spans="1:7">
      <c r="A14215" s="389" t="s">
        <v>551</v>
      </c>
      <c r="B14215" s="389" t="s">
        <v>518</v>
      </c>
      <c r="C14215" s="389">
        <v>0.83007579947900001</v>
      </c>
      <c r="D14215" s="389" t="s">
        <v>689</v>
      </c>
      <c r="E14215" s="389" t="s">
        <v>670</v>
      </c>
      <c r="F14215" s="389" t="s">
        <v>671</v>
      </c>
      <c r="G14215" s="389" t="s">
        <v>690</v>
      </c>
    </row>
    <row r="14216" spans="1:7">
      <c r="A14216" s="389" t="s">
        <v>571</v>
      </c>
      <c r="B14216" s="389" t="s">
        <v>518</v>
      </c>
      <c r="C14216" s="389">
        <v>0.83007579947900001</v>
      </c>
      <c r="D14216" s="389" t="s">
        <v>689</v>
      </c>
      <c r="E14216" s="389" t="s">
        <v>670</v>
      </c>
      <c r="F14216" s="389" t="s">
        <v>671</v>
      </c>
      <c r="G14216" s="389" t="s">
        <v>690</v>
      </c>
    </row>
    <row r="14217" spans="1:7">
      <c r="A14217" s="389" t="s">
        <v>553</v>
      </c>
      <c r="B14217" s="389" t="s">
        <v>518</v>
      </c>
      <c r="C14217" s="389">
        <v>12.1051899430999</v>
      </c>
      <c r="D14217" s="389" t="s">
        <v>689</v>
      </c>
      <c r="E14217" s="389" t="s">
        <v>670</v>
      </c>
      <c r="F14217" s="389" t="s">
        <v>671</v>
      </c>
      <c r="G14217" s="389" t="s">
        <v>690</v>
      </c>
    </row>
    <row r="14218" spans="1:7">
      <c r="A14218" s="389" t="s">
        <v>553</v>
      </c>
      <c r="B14218" s="389" t="s">
        <v>518</v>
      </c>
      <c r="C14218" s="389">
        <v>12.1051899430999</v>
      </c>
      <c r="D14218" s="389" t="s">
        <v>689</v>
      </c>
      <c r="E14218" s="389" t="s">
        <v>670</v>
      </c>
      <c r="F14218" s="389" t="s">
        <v>671</v>
      </c>
      <c r="G14218" s="389" t="s">
        <v>690</v>
      </c>
    </row>
    <row r="14219" spans="1:7">
      <c r="A14219" s="389" t="s">
        <v>538</v>
      </c>
      <c r="B14219" s="389" t="s">
        <v>518</v>
      </c>
      <c r="C14219" s="389">
        <v>1.71469445957</v>
      </c>
      <c r="D14219" s="389" t="s">
        <v>689</v>
      </c>
      <c r="E14219" s="389" t="s">
        <v>670</v>
      </c>
      <c r="F14219" s="389" t="s">
        <v>671</v>
      </c>
      <c r="G14219" s="389" t="s">
        <v>690</v>
      </c>
    </row>
    <row r="14220" spans="1:7">
      <c r="A14220" s="389" t="s">
        <v>549</v>
      </c>
      <c r="B14220" s="389" t="s">
        <v>518</v>
      </c>
      <c r="C14220" s="389">
        <v>3.0921694720100001</v>
      </c>
      <c r="D14220" s="389" t="s">
        <v>689</v>
      </c>
      <c r="E14220" s="389" t="s">
        <v>670</v>
      </c>
      <c r="F14220" s="389" t="s">
        <v>671</v>
      </c>
      <c r="G14220" s="389" t="s">
        <v>690</v>
      </c>
    </row>
    <row r="14221" spans="1:7">
      <c r="A14221" s="389" t="s">
        <v>514</v>
      </c>
      <c r="B14221" s="389" t="s">
        <v>518</v>
      </c>
      <c r="C14221" s="389">
        <v>6.5436998416799996</v>
      </c>
      <c r="D14221" s="389" t="s">
        <v>689</v>
      </c>
      <c r="E14221" s="389" t="s">
        <v>670</v>
      </c>
      <c r="F14221" s="389" t="s">
        <v>671</v>
      </c>
      <c r="G14221" s="389" t="s">
        <v>690</v>
      </c>
    </row>
    <row r="14222" spans="1:7">
      <c r="A14222" s="389" t="s">
        <v>577</v>
      </c>
      <c r="B14222" s="389" t="s">
        <v>518</v>
      </c>
      <c r="C14222" s="389">
        <v>44.185118781500002</v>
      </c>
      <c r="D14222" s="389" t="s">
        <v>689</v>
      </c>
      <c r="E14222" s="389" t="s">
        <v>670</v>
      </c>
      <c r="F14222" s="389" t="s">
        <v>671</v>
      </c>
      <c r="G14222" s="389" t="s">
        <v>690</v>
      </c>
    </row>
    <row r="14223" spans="1:7">
      <c r="A14223" s="389" t="s">
        <v>577</v>
      </c>
      <c r="B14223" s="389" t="s">
        <v>518</v>
      </c>
      <c r="C14223" s="389">
        <v>44.185118781500002</v>
      </c>
      <c r="D14223" s="389" t="s">
        <v>689</v>
      </c>
      <c r="E14223" s="389" t="s">
        <v>670</v>
      </c>
      <c r="F14223" s="389" t="s">
        <v>671</v>
      </c>
      <c r="G14223" s="389" t="s">
        <v>690</v>
      </c>
    </row>
    <row r="14224" spans="1:7">
      <c r="A14224" s="389" t="s">
        <v>577</v>
      </c>
      <c r="B14224" s="389" t="s">
        <v>518</v>
      </c>
      <c r="C14224" s="389">
        <v>44.185118781500002</v>
      </c>
      <c r="D14224" s="389" t="s">
        <v>689</v>
      </c>
      <c r="E14224" s="389" t="s">
        <v>670</v>
      </c>
      <c r="F14224" s="389" t="s">
        <v>671</v>
      </c>
      <c r="G14224" s="389" t="s">
        <v>690</v>
      </c>
    </row>
    <row r="14225" spans="1:7">
      <c r="A14225" s="389" t="s">
        <v>577</v>
      </c>
      <c r="B14225" s="389" t="s">
        <v>518</v>
      </c>
      <c r="C14225" s="389">
        <v>44.185118781500002</v>
      </c>
      <c r="D14225" s="389" t="s">
        <v>689</v>
      </c>
      <c r="E14225" s="389" t="s">
        <v>670</v>
      </c>
      <c r="F14225" s="389" t="s">
        <v>671</v>
      </c>
      <c r="G14225" s="389" t="s">
        <v>690</v>
      </c>
    </row>
    <row r="14226" spans="1:7">
      <c r="A14226" s="389" t="s">
        <v>577</v>
      </c>
      <c r="B14226" s="389" t="s">
        <v>518</v>
      </c>
      <c r="C14226" s="389">
        <v>44.185118781500002</v>
      </c>
      <c r="D14226" s="389" t="s">
        <v>689</v>
      </c>
      <c r="E14226" s="389" t="s">
        <v>670</v>
      </c>
      <c r="F14226" s="389" t="s">
        <v>671</v>
      </c>
      <c r="G14226" s="389" t="s">
        <v>690</v>
      </c>
    </row>
    <row r="14227" spans="1:7">
      <c r="A14227" s="389" t="s">
        <v>578</v>
      </c>
      <c r="B14227" s="389" t="s">
        <v>518</v>
      </c>
      <c r="C14227" s="389">
        <v>44.185118781500002</v>
      </c>
      <c r="D14227" s="389" t="s">
        <v>689</v>
      </c>
      <c r="E14227" s="389" t="s">
        <v>670</v>
      </c>
      <c r="F14227" s="389" t="s">
        <v>671</v>
      </c>
      <c r="G14227" s="389" t="s">
        <v>690</v>
      </c>
    </row>
    <row r="14228" spans="1:7">
      <c r="A14228" s="389" t="s">
        <v>578</v>
      </c>
      <c r="B14228" s="389" t="s">
        <v>518</v>
      </c>
      <c r="C14228" s="389">
        <v>44.185118781500002</v>
      </c>
      <c r="D14228" s="389" t="s">
        <v>689</v>
      </c>
      <c r="E14228" s="389" t="s">
        <v>670</v>
      </c>
      <c r="F14228" s="389" t="s">
        <v>671</v>
      </c>
      <c r="G14228" s="389" t="s">
        <v>690</v>
      </c>
    </row>
    <row r="14229" spans="1:7">
      <c r="A14229" s="389" t="s">
        <v>525</v>
      </c>
      <c r="B14229" s="389" t="s">
        <v>518</v>
      </c>
      <c r="C14229" s="389">
        <v>5.4628273944599997</v>
      </c>
      <c r="D14229" s="389" t="s">
        <v>689</v>
      </c>
      <c r="E14229" s="389" t="s">
        <v>670</v>
      </c>
      <c r="F14229" s="389" t="s">
        <v>671</v>
      </c>
      <c r="G14229" s="389" t="s">
        <v>690</v>
      </c>
    </row>
    <row r="14230" spans="1:7">
      <c r="A14230" s="389" t="s">
        <v>548</v>
      </c>
      <c r="B14230" s="389" t="s">
        <v>518</v>
      </c>
      <c r="C14230" s="389">
        <v>28.0476156635</v>
      </c>
      <c r="D14230" s="389" t="s">
        <v>689</v>
      </c>
      <c r="E14230" s="389" t="s">
        <v>670</v>
      </c>
      <c r="F14230" s="389" t="s">
        <v>671</v>
      </c>
      <c r="G14230" s="389" t="s">
        <v>690</v>
      </c>
    </row>
    <row r="14231" spans="1:7">
      <c r="A14231" s="389" t="s">
        <v>548</v>
      </c>
      <c r="B14231" s="389" t="s">
        <v>518</v>
      </c>
      <c r="C14231" s="389">
        <v>28.0476156635</v>
      </c>
      <c r="D14231" s="389" t="s">
        <v>689</v>
      </c>
      <c r="E14231" s="389" t="s">
        <v>670</v>
      </c>
      <c r="F14231" s="389" t="s">
        <v>671</v>
      </c>
      <c r="G14231" s="389" t="s">
        <v>690</v>
      </c>
    </row>
    <row r="14232" spans="1:7">
      <c r="A14232" s="389" t="s">
        <v>548</v>
      </c>
      <c r="B14232" s="389" t="s">
        <v>518</v>
      </c>
      <c r="C14232" s="389">
        <v>28.0476156635</v>
      </c>
      <c r="D14232" s="389" t="s">
        <v>689</v>
      </c>
      <c r="E14232" s="389" t="s">
        <v>670</v>
      </c>
      <c r="F14232" s="389" t="s">
        <v>671</v>
      </c>
      <c r="G14232" s="389" t="s">
        <v>690</v>
      </c>
    </row>
    <row r="14233" spans="1:7">
      <c r="A14233" s="389" t="s">
        <v>548</v>
      </c>
      <c r="B14233" s="389" t="s">
        <v>518</v>
      </c>
      <c r="C14233" s="389">
        <v>28.0476156635</v>
      </c>
      <c r="D14233" s="389" t="s">
        <v>689</v>
      </c>
      <c r="E14233" s="389" t="s">
        <v>670</v>
      </c>
      <c r="F14233" s="389" t="s">
        <v>671</v>
      </c>
      <c r="G14233" s="389" t="s">
        <v>690</v>
      </c>
    </row>
    <row r="14234" spans="1:7">
      <c r="A14234" s="389" t="s">
        <v>548</v>
      </c>
      <c r="B14234" s="389" t="s">
        <v>518</v>
      </c>
      <c r="C14234" s="389">
        <v>28.0476156635</v>
      </c>
      <c r="D14234" s="389" t="s">
        <v>689</v>
      </c>
      <c r="E14234" s="389" t="s">
        <v>670</v>
      </c>
      <c r="F14234" s="389" t="s">
        <v>671</v>
      </c>
      <c r="G14234" s="389" t="s">
        <v>690</v>
      </c>
    </row>
    <row r="14235" spans="1:7">
      <c r="A14235" s="389" t="s">
        <v>565</v>
      </c>
      <c r="B14235" s="389" t="s">
        <v>518</v>
      </c>
      <c r="C14235" s="389">
        <v>28.0476156635</v>
      </c>
      <c r="D14235" s="389" t="s">
        <v>689</v>
      </c>
      <c r="E14235" s="389" t="s">
        <v>670</v>
      </c>
      <c r="F14235" s="389" t="s">
        <v>671</v>
      </c>
      <c r="G14235" s="389" t="s">
        <v>690</v>
      </c>
    </row>
    <row r="14236" spans="1:7">
      <c r="A14236" s="389" t="s">
        <v>565</v>
      </c>
      <c r="B14236" s="389" t="s">
        <v>518</v>
      </c>
      <c r="C14236" s="389">
        <v>28.0476156635</v>
      </c>
      <c r="D14236" s="389" t="s">
        <v>689</v>
      </c>
      <c r="E14236" s="389" t="s">
        <v>670</v>
      </c>
      <c r="F14236" s="389" t="s">
        <v>671</v>
      </c>
      <c r="G14236" s="389" t="s">
        <v>690</v>
      </c>
    </row>
    <row r="14237" spans="1:7">
      <c r="A14237" s="389" t="s">
        <v>565</v>
      </c>
      <c r="B14237" s="389" t="s">
        <v>518</v>
      </c>
      <c r="C14237" s="389">
        <v>28.0476156635</v>
      </c>
      <c r="D14237" s="389" t="s">
        <v>689</v>
      </c>
      <c r="E14237" s="389" t="s">
        <v>670</v>
      </c>
      <c r="F14237" s="389" t="s">
        <v>671</v>
      </c>
      <c r="G14237" s="389" t="s">
        <v>690</v>
      </c>
    </row>
    <row r="14238" spans="1:7">
      <c r="A14238" s="389" t="s">
        <v>565</v>
      </c>
      <c r="B14238" s="389" t="s">
        <v>518</v>
      </c>
      <c r="C14238" s="389">
        <v>28.0476156635</v>
      </c>
      <c r="D14238" s="389" t="s">
        <v>689</v>
      </c>
      <c r="E14238" s="389" t="s">
        <v>670</v>
      </c>
      <c r="F14238" s="389" t="s">
        <v>671</v>
      </c>
      <c r="G14238" s="389" t="s">
        <v>690</v>
      </c>
    </row>
    <row r="14239" spans="1:7">
      <c r="A14239" s="389" t="s">
        <v>565</v>
      </c>
      <c r="B14239" s="389" t="s">
        <v>518</v>
      </c>
      <c r="C14239" s="389">
        <v>28.0476156635</v>
      </c>
      <c r="D14239" s="389" t="s">
        <v>689</v>
      </c>
      <c r="E14239" s="389" t="s">
        <v>670</v>
      </c>
      <c r="F14239" s="389" t="s">
        <v>671</v>
      </c>
      <c r="G14239" s="389" t="s">
        <v>690</v>
      </c>
    </row>
    <row r="14240" spans="1:7">
      <c r="A14240" s="389" t="s">
        <v>566</v>
      </c>
      <c r="B14240" s="389" t="s">
        <v>518</v>
      </c>
      <c r="C14240" s="389">
        <v>28.0476156635</v>
      </c>
      <c r="D14240" s="389" t="s">
        <v>689</v>
      </c>
      <c r="E14240" s="389" t="s">
        <v>670</v>
      </c>
      <c r="F14240" s="389" t="s">
        <v>671</v>
      </c>
      <c r="G14240" s="389" t="s">
        <v>690</v>
      </c>
    </row>
    <row r="14241" spans="1:7">
      <c r="A14241" s="389" t="s">
        <v>565</v>
      </c>
      <c r="B14241" s="389" t="s">
        <v>518</v>
      </c>
      <c r="C14241" s="389">
        <v>28.0476156635</v>
      </c>
      <c r="D14241" s="389" t="s">
        <v>689</v>
      </c>
      <c r="E14241" s="389" t="s">
        <v>670</v>
      </c>
      <c r="F14241" s="389" t="s">
        <v>671</v>
      </c>
      <c r="G14241" s="389" t="s">
        <v>690</v>
      </c>
    </row>
    <row r="14242" spans="1:7">
      <c r="A14242" s="389" t="s">
        <v>566</v>
      </c>
      <c r="B14242" s="389" t="s">
        <v>518</v>
      </c>
      <c r="C14242" s="389">
        <v>28.0476156635</v>
      </c>
      <c r="D14242" s="389" t="s">
        <v>689</v>
      </c>
      <c r="E14242" s="389" t="s">
        <v>670</v>
      </c>
      <c r="F14242" s="389" t="s">
        <v>671</v>
      </c>
      <c r="G14242" s="389" t="s">
        <v>690</v>
      </c>
    </row>
    <row r="14243" spans="1:7">
      <c r="A14243" s="389" t="s">
        <v>566</v>
      </c>
      <c r="B14243" s="389" t="s">
        <v>518</v>
      </c>
      <c r="C14243" s="389">
        <v>28.0476156635</v>
      </c>
      <c r="D14243" s="389" t="s">
        <v>689</v>
      </c>
      <c r="E14243" s="389" t="s">
        <v>670</v>
      </c>
      <c r="F14243" s="389" t="s">
        <v>671</v>
      </c>
      <c r="G14243" s="389" t="s">
        <v>690</v>
      </c>
    </row>
    <row r="14244" spans="1:7">
      <c r="A14244" s="389" t="s">
        <v>566</v>
      </c>
      <c r="B14244" s="389" t="s">
        <v>518</v>
      </c>
      <c r="C14244" s="389">
        <v>28.0476156635</v>
      </c>
      <c r="D14244" s="389" t="s">
        <v>689</v>
      </c>
      <c r="E14244" s="389" t="s">
        <v>670</v>
      </c>
      <c r="F14244" s="389" t="s">
        <v>671</v>
      </c>
      <c r="G14244" s="389" t="s">
        <v>690</v>
      </c>
    </row>
    <row r="14245" spans="1:7">
      <c r="A14245" s="389" t="s">
        <v>566</v>
      </c>
      <c r="B14245" s="389" t="s">
        <v>518</v>
      </c>
      <c r="C14245" s="389">
        <v>28.0476156635</v>
      </c>
      <c r="D14245" s="389" t="s">
        <v>689</v>
      </c>
      <c r="E14245" s="389" t="s">
        <v>670</v>
      </c>
      <c r="F14245" s="389" t="s">
        <v>671</v>
      </c>
      <c r="G14245" s="389" t="s">
        <v>690</v>
      </c>
    </row>
    <row r="14246" spans="1:7">
      <c r="A14246" s="389" t="s">
        <v>541</v>
      </c>
      <c r="B14246" s="389" t="s">
        <v>518</v>
      </c>
      <c r="C14246" s="389">
        <v>43.604571048300002</v>
      </c>
      <c r="D14246" s="389" t="s">
        <v>689</v>
      </c>
      <c r="E14246" s="389" t="s">
        <v>670</v>
      </c>
      <c r="F14246" s="389" t="s">
        <v>671</v>
      </c>
      <c r="G14246" s="389" t="s">
        <v>690</v>
      </c>
    </row>
    <row r="14247" spans="1:7">
      <c r="A14247" s="389" t="s">
        <v>541</v>
      </c>
      <c r="B14247" s="389" t="s">
        <v>518</v>
      </c>
      <c r="C14247" s="389">
        <v>43.604571048300002</v>
      </c>
      <c r="D14247" s="389" t="s">
        <v>689</v>
      </c>
      <c r="E14247" s="389" t="s">
        <v>670</v>
      </c>
      <c r="F14247" s="389" t="s">
        <v>671</v>
      </c>
      <c r="G14247" s="389" t="s">
        <v>690</v>
      </c>
    </row>
    <row r="14248" spans="1:7">
      <c r="A14248" s="389" t="s">
        <v>541</v>
      </c>
      <c r="B14248" s="389" t="s">
        <v>518</v>
      </c>
      <c r="C14248" s="389">
        <v>43.604571048300002</v>
      </c>
      <c r="D14248" s="389" t="s">
        <v>689</v>
      </c>
      <c r="E14248" s="389" t="s">
        <v>670</v>
      </c>
      <c r="F14248" s="389" t="s">
        <v>671</v>
      </c>
      <c r="G14248" s="389" t="s">
        <v>690</v>
      </c>
    </row>
    <row r="14249" spans="1:7">
      <c r="A14249" s="389" t="s">
        <v>514</v>
      </c>
      <c r="B14249" s="389" t="s">
        <v>518</v>
      </c>
      <c r="C14249" s="389">
        <v>43.604571048300002</v>
      </c>
      <c r="D14249" s="389" t="s">
        <v>689</v>
      </c>
      <c r="E14249" s="389" t="s">
        <v>670</v>
      </c>
      <c r="F14249" s="389" t="s">
        <v>671</v>
      </c>
      <c r="G14249" s="389" t="s">
        <v>690</v>
      </c>
    </row>
    <row r="14250" spans="1:7">
      <c r="A14250" s="389" t="s">
        <v>562</v>
      </c>
      <c r="B14250" s="389" t="s">
        <v>518</v>
      </c>
      <c r="C14250" s="389">
        <v>294.29787677399901</v>
      </c>
      <c r="D14250" s="389" t="s">
        <v>689</v>
      </c>
      <c r="E14250" s="389" t="s">
        <v>670</v>
      </c>
      <c r="F14250" s="389" t="s">
        <v>671</v>
      </c>
      <c r="G14250" s="389" t="s">
        <v>690</v>
      </c>
    </row>
    <row r="14251" spans="1:7">
      <c r="A14251" s="389" t="s">
        <v>562</v>
      </c>
      <c r="B14251" s="389" t="s">
        <v>518</v>
      </c>
      <c r="C14251" s="389">
        <v>294.29787677399901</v>
      </c>
      <c r="D14251" s="389" t="s">
        <v>689</v>
      </c>
      <c r="E14251" s="389" t="s">
        <v>670</v>
      </c>
      <c r="F14251" s="389" t="s">
        <v>671</v>
      </c>
      <c r="G14251" s="389" t="s">
        <v>690</v>
      </c>
    </row>
    <row r="14252" spans="1:7">
      <c r="A14252" s="389" t="s">
        <v>562</v>
      </c>
      <c r="B14252" s="389" t="s">
        <v>518</v>
      </c>
      <c r="C14252" s="389">
        <v>294.29787677399901</v>
      </c>
      <c r="D14252" s="389" t="s">
        <v>689</v>
      </c>
      <c r="E14252" s="389" t="s">
        <v>670</v>
      </c>
      <c r="F14252" s="389" t="s">
        <v>671</v>
      </c>
      <c r="G14252" s="389" t="s">
        <v>690</v>
      </c>
    </row>
    <row r="14253" spans="1:7">
      <c r="A14253" s="389" t="s">
        <v>562</v>
      </c>
      <c r="B14253" s="389" t="s">
        <v>518</v>
      </c>
      <c r="C14253" s="389">
        <v>294.29787677399901</v>
      </c>
      <c r="D14253" s="389" t="s">
        <v>689</v>
      </c>
      <c r="E14253" s="389" t="s">
        <v>670</v>
      </c>
      <c r="F14253" s="389" t="s">
        <v>671</v>
      </c>
      <c r="G14253" s="389" t="s">
        <v>690</v>
      </c>
    </row>
    <row r="14254" spans="1:7">
      <c r="A14254" s="389" t="s">
        <v>562</v>
      </c>
      <c r="B14254" s="389" t="s">
        <v>518</v>
      </c>
      <c r="C14254" s="389">
        <v>294.29787677399901</v>
      </c>
      <c r="D14254" s="389" t="s">
        <v>689</v>
      </c>
      <c r="E14254" s="389" t="s">
        <v>670</v>
      </c>
      <c r="F14254" s="389" t="s">
        <v>671</v>
      </c>
      <c r="G14254" s="389" t="s">
        <v>690</v>
      </c>
    </row>
    <row r="14255" spans="1:7">
      <c r="A14255" s="389" t="s">
        <v>562</v>
      </c>
      <c r="B14255" s="389" t="s">
        <v>518</v>
      </c>
      <c r="C14255" s="389">
        <v>294.29787677399901</v>
      </c>
      <c r="D14255" s="389" t="s">
        <v>689</v>
      </c>
      <c r="E14255" s="389" t="s">
        <v>670</v>
      </c>
      <c r="F14255" s="389" t="s">
        <v>671</v>
      </c>
      <c r="G14255" s="389" t="s">
        <v>690</v>
      </c>
    </row>
    <row r="14256" spans="1:7">
      <c r="A14256" s="389" t="s">
        <v>562</v>
      </c>
      <c r="B14256" s="389" t="s">
        <v>518</v>
      </c>
      <c r="C14256" s="389">
        <v>294.29787677399901</v>
      </c>
      <c r="D14256" s="389" t="s">
        <v>689</v>
      </c>
      <c r="E14256" s="389" t="s">
        <v>670</v>
      </c>
      <c r="F14256" s="389" t="s">
        <v>671</v>
      </c>
      <c r="G14256" s="389" t="s">
        <v>690</v>
      </c>
    </row>
    <row r="14257" spans="1:7">
      <c r="A14257" s="389" t="s">
        <v>562</v>
      </c>
      <c r="B14257" s="389" t="s">
        <v>518</v>
      </c>
      <c r="C14257" s="389">
        <v>294.29787677399901</v>
      </c>
      <c r="D14257" s="389" t="s">
        <v>689</v>
      </c>
      <c r="E14257" s="389" t="s">
        <v>670</v>
      </c>
      <c r="F14257" s="389" t="s">
        <v>671</v>
      </c>
      <c r="G14257" s="389" t="s">
        <v>690</v>
      </c>
    </row>
    <row r="14258" spans="1:7">
      <c r="A14258" s="389" t="s">
        <v>553</v>
      </c>
      <c r="B14258" s="389" t="s">
        <v>518</v>
      </c>
      <c r="C14258" s="389">
        <v>0.66502719966599999</v>
      </c>
      <c r="D14258" s="389" t="s">
        <v>689</v>
      </c>
      <c r="E14258" s="389" t="s">
        <v>670</v>
      </c>
      <c r="F14258" s="389" t="s">
        <v>671</v>
      </c>
      <c r="G14258" s="389" t="s">
        <v>690</v>
      </c>
    </row>
    <row r="14259" spans="1:7">
      <c r="A14259" s="389" t="s">
        <v>514</v>
      </c>
      <c r="B14259" s="389" t="s">
        <v>518</v>
      </c>
      <c r="C14259" s="389">
        <v>29.792104229</v>
      </c>
      <c r="D14259" s="389" t="s">
        <v>689</v>
      </c>
      <c r="E14259" s="389" t="s">
        <v>670</v>
      </c>
      <c r="F14259" s="389" t="s">
        <v>671</v>
      </c>
      <c r="G14259" s="389" t="s">
        <v>690</v>
      </c>
    </row>
    <row r="14260" spans="1:7">
      <c r="A14260" s="389" t="s">
        <v>514</v>
      </c>
      <c r="B14260" s="389" t="s">
        <v>518</v>
      </c>
      <c r="C14260" s="389">
        <v>29.792104229</v>
      </c>
      <c r="D14260" s="389" t="s">
        <v>689</v>
      </c>
      <c r="E14260" s="389" t="s">
        <v>670</v>
      </c>
      <c r="F14260" s="389" t="s">
        <v>671</v>
      </c>
      <c r="G14260" s="389" t="s">
        <v>690</v>
      </c>
    </row>
    <row r="14261" spans="1:7">
      <c r="A14261" s="389" t="s">
        <v>514</v>
      </c>
      <c r="B14261" s="389" t="s">
        <v>518</v>
      </c>
      <c r="C14261" s="389">
        <v>29.792104229</v>
      </c>
      <c r="D14261" s="389" t="s">
        <v>689</v>
      </c>
      <c r="E14261" s="389" t="s">
        <v>670</v>
      </c>
      <c r="F14261" s="389" t="s">
        <v>671</v>
      </c>
      <c r="G14261" s="389" t="s">
        <v>690</v>
      </c>
    </row>
    <row r="14262" spans="1:7">
      <c r="A14262" s="389" t="s">
        <v>514</v>
      </c>
      <c r="B14262" s="389" t="s">
        <v>518</v>
      </c>
      <c r="C14262" s="389">
        <v>29.792104229</v>
      </c>
      <c r="D14262" s="389" t="s">
        <v>689</v>
      </c>
      <c r="E14262" s="389" t="s">
        <v>670</v>
      </c>
      <c r="F14262" s="389" t="s">
        <v>671</v>
      </c>
      <c r="G14262" s="389" t="s">
        <v>690</v>
      </c>
    </row>
    <row r="14263" spans="1:7">
      <c r="A14263" s="389" t="s">
        <v>514</v>
      </c>
      <c r="B14263" s="389" t="s">
        <v>518</v>
      </c>
      <c r="C14263" s="389">
        <v>41.000373583699897</v>
      </c>
      <c r="D14263" s="389" t="s">
        <v>689</v>
      </c>
      <c r="E14263" s="389" t="s">
        <v>670</v>
      </c>
      <c r="F14263" s="389" t="s">
        <v>671</v>
      </c>
      <c r="G14263" s="389" t="s">
        <v>690</v>
      </c>
    </row>
    <row r="14264" spans="1:7">
      <c r="A14264" s="389" t="s">
        <v>514</v>
      </c>
      <c r="B14264" s="389" t="s">
        <v>518</v>
      </c>
      <c r="C14264" s="389">
        <v>41.000373583699897</v>
      </c>
      <c r="D14264" s="389" t="s">
        <v>689</v>
      </c>
      <c r="E14264" s="389" t="s">
        <v>670</v>
      </c>
      <c r="F14264" s="389" t="s">
        <v>671</v>
      </c>
      <c r="G14264" s="389" t="s">
        <v>690</v>
      </c>
    </row>
    <row r="14265" spans="1:7">
      <c r="A14265" s="389" t="s">
        <v>514</v>
      </c>
      <c r="B14265" s="389" t="s">
        <v>518</v>
      </c>
      <c r="C14265" s="389">
        <v>41.000373583699897</v>
      </c>
      <c r="D14265" s="389" t="s">
        <v>689</v>
      </c>
      <c r="E14265" s="389" t="s">
        <v>670</v>
      </c>
      <c r="F14265" s="389" t="s">
        <v>671</v>
      </c>
      <c r="G14265" s="389" t="s">
        <v>690</v>
      </c>
    </row>
    <row r="14266" spans="1:7">
      <c r="A14266" s="389" t="s">
        <v>514</v>
      </c>
      <c r="B14266" s="389" t="s">
        <v>518</v>
      </c>
      <c r="C14266" s="389">
        <v>41.000373583699897</v>
      </c>
      <c r="D14266" s="389" t="s">
        <v>689</v>
      </c>
      <c r="E14266" s="389" t="s">
        <v>670</v>
      </c>
      <c r="F14266" s="389" t="s">
        <v>671</v>
      </c>
      <c r="G14266" s="389" t="s">
        <v>690</v>
      </c>
    </row>
    <row r="14267" spans="1:7">
      <c r="A14267" s="389" t="s">
        <v>552</v>
      </c>
      <c r="B14267" s="389" t="s">
        <v>518</v>
      </c>
      <c r="C14267" s="389">
        <v>1.3276382329800001</v>
      </c>
      <c r="D14267" s="389" t="s">
        <v>689</v>
      </c>
      <c r="E14267" s="389" t="s">
        <v>670</v>
      </c>
      <c r="F14267" s="389" t="s">
        <v>671</v>
      </c>
      <c r="G14267" s="389" t="s">
        <v>690</v>
      </c>
    </row>
    <row r="14268" spans="1:7">
      <c r="A14268" s="389" t="s">
        <v>556</v>
      </c>
      <c r="B14268" s="389" t="s">
        <v>518</v>
      </c>
      <c r="C14268" s="389">
        <v>23.630370046100001</v>
      </c>
      <c r="D14268" s="389" t="s">
        <v>689</v>
      </c>
      <c r="E14268" s="389" t="s">
        <v>670</v>
      </c>
      <c r="F14268" s="389" t="s">
        <v>671</v>
      </c>
      <c r="G14268" s="389" t="s">
        <v>690</v>
      </c>
    </row>
    <row r="14269" spans="1:7">
      <c r="A14269" s="389" t="s">
        <v>556</v>
      </c>
      <c r="B14269" s="389" t="s">
        <v>518</v>
      </c>
      <c r="C14269" s="389">
        <v>23.630370046100001</v>
      </c>
      <c r="D14269" s="389" t="s">
        <v>689</v>
      </c>
      <c r="E14269" s="389" t="s">
        <v>670</v>
      </c>
      <c r="F14269" s="389" t="s">
        <v>671</v>
      </c>
      <c r="G14269" s="389" t="s">
        <v>690</v>
      </c>
    </row>
    <row r="14270" spans="1:7">
      <c r="A14270" s="389" t="s">
        <v>556</v>
      </c>
      <c r="B14270" s="389" t="s">
        <v>518</v>
      </c>
      <c r="C14270" s="389">
        <v>23.630370046100001</v>
      </c>
      <c r="D14270" s="389" t="s">
        <v>689</v>
      </c>
      <c r="E14270" s="389" t="s">
        <v>670</v>
      </c>
      <c r="F14270" s="389" t="s">
        <v>671</v>
      </c>
      <c r="G14270" s="389" t="s">
        <v>690</v>
      </c>
    </row>
    <row r="14271" spans="1:7">
      <c r="A14271" s="389" t="s">
        <v>556</v>
      </c>
      <c r="B14271" s="389" t="s">
        <v>518</v>
      </c>
      <c r="C14271" s="389">
        <v>23.630370046100001</v>
      </c>
      <c r="D14271" s="389" t="s">
        <v>689</v>
      </c>
      <c r="E14271" s="389" t="s">
        <v>670</v>
      </c>
      <c r="F14271" s="389" t="s">
        <v>671</v>
      </c>
      <c r="G14271" s="389" t="s">
        <v>690</v>
      </c>
    </row>
    <row r="14272" spans="1:7">
      <c r="A14272" s="389" t="s">
        <v>560</v>
      </c>
      <c r="B14272" s="389" t="s">
        <v>518</v>
      </c>
      <c r="C14272" s="389">
        <v>23.630370046100001</v>
      </c>
      <c r="D14272" s="389" t="s">
        <v>689</v>
      </c>
      <c r="E14272" s="389" t="s">
        <v>670</v>
      </c>
      <c r="F14272" s="389" t="s">
        <v>671</v>
      </c>
      <c r="G14272" s="389" t="s">
        <v>690</v>
      </c>
    </row>
    <row r="14273" spans="1:7">
      <c r="A14273" s="389" t="s">
        <v>560</v>
      </c>
      <c r="B14273" s="389" t="s">
        <v>518</v>
      </c>
      <c r="C14273" s="389">
        <v>23.630370046100001</v>
      </c>
      <c r="D14273" s="389" t="s">
        <v>689</v>
      </c>
      <c r="E14273" s="389" t="s">
        <v>670</v>
      </c>
      <c r="F14273" s="389" t="s">
        <v>671</v>
      </c>
      <c r="G14273" s="389" t="s">
        <v>690</v>
      </c>
    </row>
    <row r="14274" spans="1:7">
      <c r="A14274" s="389" t="s">
        <v>560</v>
      </c>
      <c r="B14274" s="389" t="s">
        <v>518</v>
      </c>
      <c r="C14274" s="389">
        <v>23.630370046100001</v>
      </c>
      <c r="D14274" s="389" t="s">
        <v>689</v>
      </c>
      <c r="E14274" s="389" t="s">
        <v>670</v>
      </c>
      <c r="F14274" s="389" t="s">
        <v>671</v>
      </c>
      <c r="G14274" s="389" t="s">
        <v>690</v>
      </c>
    </row>
    <row r="14275" spans="1:7">
      <c r="A14275" s="389" t="s">
        <v>514</v>
      </c>
      <c r="B14275" s="389" t="s">
        <v>518</v>
      </c>
      <c r="C14275" s="389">
        <v>3.43618483282</v>
      </c>
      <c r="D14275" s="389" t="s">
        <v>689</v>
      </c>
      <c r="E14275" s="389" t="s">
        <v>670</v>
      </c>
      <c r="F14275" s="389" t="s">
        <v>671</v>
      </c>
      <c r="G14275" s="389" t="s">
        <v>690</v>
      </c>
    </row>
    <row r="14276" spans="1:7">
      <c r="A14276" s="389" t="s">
        <v>551</v>
      </c>
      <c r="B14276" s="389" t="s">
        <v>518</v>
      </c>
      <c r="C14276" s="389">
        <v>0.71245831621400002</v>
      </c>
      <c r="D14276" s="389" t="s">
        <v>689</v>
      </c>
      <c r="E14276" s="389" t="s">
        <v>670</v>
      </c>
      <c r="F14276" s="389" t="s">
        <v>671</v>
      </c>
      <c r="G14276" s="389" t="s">
        <v>690</v>
      </c>
    </row>
    <row r="14277" spans="1:7">
      <c r="A14277" s="389" t="s">
        <v>564</v>
      </c>
      <c r="B14277" s="389" t="s">
        <v>518</v>
      </c>
      <c r="C14277" s="389">
        <v>1.2191094085</v>
      </c>
      <c r="D14277" s="389" t="s">
        <v>689</v>
      </c>
      <c r="E14277" s="389" t="s">
        <v>670</v>
      </c>
      <c r="F14277" s="389" t="s">
        <v>671</v>
      </c>
      <c r="G14277" s="389" t="s">
        <v>690</v>
      </c>
    </row>
    <row r="14278" spans="1:7">
      <c r="A14278" s="389" t="s">
        <v>572</v>
      </c>
      <c r="B14278" s="389" t="s">
        <v>518</v>
      </c>
      <c r="C14278" s="389">
        <v>1.9124292544699999</v>
      </c>
      <c r="D14278" s="389" t="s">
        <v>689</v>
      </c>
      <c r="E14278" s="389" t="s">
        <v>670</v>
      </c>
      <c r="F14278" s="389" t="s">
        <v>671</v>
      </c>
      <c r="G14278" s="389" t="s">
        <v>690</v>
      </c>
    </row>
    <row r="14279" spans="1:7">
      <c r="A14279" s="389" t="s">
        <v>572</v>
      </c>
      <c r="B14279" s="389" t="s">
        <v>518</v>
      </c>
      <c r="C14279" s="389">
        <v>1.9124292544699999</v>
      </c>
      <c r="D14279" s="389" t="s">
        <v>689</v>
      </c>
      <c r="E14279" s="389" t="s">
        <v>670</v>
      </c>
      <c r="F14279" s="389" t="s">
        <v>671</v>
      </c>
      <c r="G14279" s="389" t="s">
        <v>690</v>
      </c>
    </row>
    <row r="14280" spans="1:7">
      <c r="A14280" s="389" t="s">
        <v>572</v>
      </c>
      <c r="B14280" s="389" t="s">
        <v>518</v>
      </c>
      <c r="C14280" s="389">
        <v>1.9124292544699999</v>
      </c>
      <c r="D14280" s="389" t="s">
        <v>689</v>
      </c>
      <c r="E14280" s="389" t="s">
        <v>670</v>
      </c>
      <c r="F14280" s="389" t="s">
        <v>671</v>
      </c>
      <c r="G14280" s="389" t="s">
        <v>690</v>
      </c>
    </row>
    <row r="14281" spans="1:7">
      <c r="A14281" s="389" t="s">
        <v>572</v>
      </c>
      <c r="B14281" s="389" t="s">
        <v>518</v>
      </c>
      <c r="C14281" s="389">
        <v>1.9124292544699999</v>
      </c>
      <c r="D14281" s="389" t="s">
        <v>689</v>
      </c>
      <c r="E14281" s="389" t="s">
        <v>670</v>
      </c>
      <c r="F14281" s="389" t="s">
        <v>671</v>
      </c>
      <c r="G14281" s="389" t="s">
        <v>690</v>
      </c>
    </row>
    <row r="14282" spans="1:7">
      <c r="A14282" s="389" t="s">
        <v>549</v>
      </c>
      <c r="B14282" s="389" t="s">
        <v>518</v>
      </c>
      <c r="C14282" s="389">
        <v>4.6231401870999997</v>
      </c>
      <c r="D14282" s="389" t="s">
        <v>689</v>
      </c>
      <c r="E14282" s="389" t="s">
        <v>670</v>
      </c>
      <c r="F14282" s="389" t="s">
        <v>671</v>
      </c>
      <c r="G14282" s="389" t="s">
        <v>690</v>
      </c>
    </row>
    <row r="14283" spans="1:7">
      <c r="A14283" s="389" t="s">
        <v>576</v>
      </c>
      <c r="B14283" s="389" t="s">
        <v>518</v>
      </c>
      <c r="C14283" s="389">
        <v>1.98220071686</v>
      </c>
      <c r="D14283" s="389" t="s">
        <v>689</v>
      </c>
      <c r="E14283" s="389" t="s">
        <v>670</v>
      </c>
      <c r="F14283" s="389" t="s">
        <v>671</v>
      </c>
      <c r="G14283" s="389" t="s">
        <v>690</v>
      </c>
    </row>
    <row r="14284" spans="1:7">
      <c r="A14284" s="389" t="s">
        <v>578</v>
      </c>
      <c r="B14284" s="389" t="s">
        <v>518</v>
      </c>
      <c r="C14284" s="389">
        <v>1.98220071686</v>
      </c>
      <c r="D14284" s="389" t="s">
        <v>689</v>
      </c>
      <c r="E14284" s="389" t="s">
        <v>670</v>
      </c>
      <c r="F14284" s="389" t="s">
        <v>671</v>
      </c>
      <c r="G14284" s="389" t="s">
        <v>690</v>
      </c>
    </row>
    <row r="14285" spans="1:7">
      <c r="A14285" s="389" t="s">
        <v>578</v>
      </c>
      <c r="B14285" s="389" t="s">
        <v>518</v>
      </c>
      <c r="C14285" s="389">
        <v>1.98220071686</v>
      </c>
      <c r="D14285" s="389" t="s">
        <v>689</v>
      </c>
      <c r="E14285" s="389" t="s">
        <v>670</v>
      </c>
      <c r="F14285" s="389" t="s">
        <v>671</v>
      </c>
      <c r="G14285" s="389" t="s">
        <v>690</v>
      </c>
    </row>
    <row r="14286" spans="1:7">
      <c r="A14286" s="389" t="s">
        <v>553</v>
      </c>
      <c r="B14286" s="389" t="s">
        <v>518</v>
      </c>
      <c r="C14286" s="389">
        <v>1.78864237776</v>
      </c>
      <c r="D14286" s="389" t="s">
        <v>689</v>
      </c>
      <c r="E14286" s="389" t="s">
        <v>670</v>
      </c>
      <c r="F14286" s="389" t="s">
        <v>671</v>
      </c>
      <c r="G14286" s="389" t="s">
        <v>690</v>
      </c>
    </row>
    <row r="14287" spans="1:7">
      <c r="A14287" s="389" t="s">
        <v>562</v>
      </c>
      <c r="B14287" s="389" t="s">
        <v>518</v>
      </c>
      <c r="C14287" s="389">
        <v>139.33349003999899</v>
      </c>
      <c r="D14287" s="389" t="s">
        <v>689</v>
      </c>
      <c r="E14287" s="389" t="s">
        <v>670</v>
      </c>
      <c r="F14287" s="389" t="s">
        <v>671</v>
      </c>
      <c r="G14287" s="389" t="s">
        <v>690</v>
      </c>
    </row>
    <row r="14288" spans="1:7">
      <c r="A14288" s="389" t="s">
        <v>562</v>
      </c>
      <c r="B14288" s="389" t="s">
        <v>518</v>
      </c>
      <c r="C14288" s="389">
        <v>139.33349003999899</v>
      </c>
      <c r="D14288" s="389" t="s">
        <v>689</v>
      </c>
      <c r="E14288" s="389" t="s">
        <v>670</v>
      </c>
      <c r="F14288" s="389" t="s">
        <v>671</v>
      </c>
      <c r="G14288" s="389" t="s">
        <v>690</v>
      </c>
    </row>
    <row r="14289" spans="1:7">
      <c r="A14289" s="389" t="s">
        <v>562</v>
      </c>
      <c r="B14289" s="389" t="s">
        <v>518</v>
      </c>
      <c r="C14289" s="389">
        <v>139.33349003999899</v>
      </c>
      <c r="D14289" s="389" t="s">
        <v>689</v>
      </c>
      <c r="E14289" s="389" t="s">
        <v>670</v>
      </c>
      <c r="F14289" s="389" t="s">
        <v>671</v>
      </c>
      <c r="G14289" s="389" t="s">
        <v>690</v>
      </c>
    </row>
    <row r="14290" spans="1:7">
      <c r="A14290" s="389" t="s">
        <v>562</v>
      </c>
      <c r="B14290" s="389" t="s">
        <v>518</v>
      </c>
      <c r="C14290" s="389">
        <v>139.33349003999899</v>
      </c>
      <c r="D14290" s="389" t="s">
        <v>689</v>
      </c>
      <c r="E14290" s="389" t="s">
        <v>670</v>
      </c>
      <c r="F14290" s="389" t="s">
        <v>671</v>
      </c>
      <c r="G14290" s="389" t="s">
        <v>690</v>
      </c>
    </row>
    <row r="14291" spans="1:7">
      <c r="A14291" s="389" t="s">
        <v>562</v>
      </c>
      <c r="B14291" s="389" t="s">
        <v>518</v>
      </c>
      <c r="C14291" s="389">
        <v>139.33349003999899</v>
      </c>
      <c r="D14291" s="389" t="s">
        <v>689</v>
      </c>
      <c r="E14291" s="389" t="s">
        <v>670</v>
      </c>
      <c r="F14291" s="389" t="s">
        <v>671</v>
      </c>
      <c r="G14291" s="389" t="s">
        <v>690</v>
      </c>
    </row>
    <row r="14292" spans="1:7">
      <c r="A14292" s="389" t="s">
        <v>563</v>
      </c>
      <c r="B14292" s="389" t="s">
        <v>518</v>
      </c>
      <c r="C14292" s="389">
        <v>139.33349003999899</v>
      </c>
      <c r="D14292" s="389" t="s">
        <v>689</v>
      </c>
      <c r="E14292" s="389" t="s">
        <v>670</v>
      </c>
      <c r="F14292" s="389" t="s">
        <v>671</v>
      </c>
      <c r="G14292" s="389" t="s">
        <v>690</v>
      </c>
    </row>
    <row r="14293" spans="1:7">
      <c r="A14293" s="389" t="s">
        <v>563</v>
      </c>
      <c r="B14293" s="389" t="s">
        <v>518</v>
      </c>
      <c r="C14293" s="389">
        <v>139.33349003999899</v>
      </c>
      <c r="D14293" s="389" t="s">
        <v>689</v>
      </c>
      <c r="E14293" s="389" t="s">
        <v>670</v>
      </c>
      <c r="F14293" s="389" t="s">
        <v>671</v>
      </c>
      <c r="G14293" s="389" t="s">
        <v>690</v>
      </c>
    </row>
    <row r="14294" spans="1:7">
      <c r="A14294" s="389" t="s">
        <v>563</v>
      </c>
      <c r="B14294" s="389" t="s">
        <v>518</v>
      </c>
      <c r="C14294" s="389">
        <v>139.33349003999899</v>
      </c>
      <c r="D14294" s="389" t="s">
        <v>689</v>
      </c>
      <c r="E14294" s="389" t="s">
        <v>670</v>
      </c>
      <c r="F14294" s="389" t="s">
        <v>671</v>
      </c>
      <c r="G14294" s="389" t="s">
        <v>690</v>
      </c>
    </row>
    <row r="14295" spans="1:7">
      <c r="A14295" s="389" t="s">
        <v>549</v>
      </c>
      <c r="B14295" s="389" t="s">
        <v>518</v>
      </c>
      <c r="C14295" s="389">
        <v>10.2829439443999</v>
      </c>
      <c r="D14295" s="389" t="s">
        <v>689</v>
      </c>
      <c r="E14295" s="389" t="s">
        <v>670</v>
      </c>
      <c r="F14295" s="389" t="s">
        <v>671</v>
      </c>
      <c r="G14295" s="389" t="s">
        <v>690</v>
      </c>
    </row>
    <row r="14296" spans="1:7">
      <c r="A14296" s="389" t="s">
        <v>549</v>
      </c>
      <c r="B14296" s="389" t="s">
        <v>518</v>
      </c>
      <c r="C14296" s="389">
        <v>10.2829439443999</v>
      </c>
      <c r="D14296" s="389" t="s">
        <v>689</v>
      </c>
      <c r="E14296" s="389" t="s">
        <v>670</v>
      </c>
      <c r="F14296" s="389" t="s">
        <v>671</v>
      </c>
      <c r="G14296" s="389" t="s">
        <v>690</v>
      </c>
    </row>
    <row r="14297" spans="1:7">
      <c r="A14297" s="389" t="s">
        <v>549</v>
      </c>
      <c r="B14297" s="389" t="s">
        <v>518</v>
      </c>
      <c r="C14297" s="389">
        <v>10.2829439443999</v>
      </c>
      <c r="D14297" s="389" t="s">
        <v>689</v>
      </c>
      <c r="E14297" s="389" t="s">
        <v>670</v>
      </c>
      <c r="F14297" s="389" t="s">
        <v>671</v>
      </c>
      <c r="G14297" s="389" t="s">
        <v>690</v>
      </c>
    </row>
    <row r="14298" spans="1:7">
      <c r="A14298" s="389" t="s">
        <v>553</v>
      </c>
      <c r="B14298" s="389" t="s">
        <v>518</v>
      </c>
      <c r="C14298" s="389">
        <v>1.4910563296799999</v>
      </c>
      <c r="D14298" s="389" t="s">
        <v>689</v>
      </c>
      <c r="E14298" s="389" t="s">
        <v>670</v>
      </c>
      <c r="F14298" s="389" t="s">
        <v>671</v>
      </c>
      <c r="G14298" s="389" t="s">
        <v>690</v>
      </c>
    </row>
    <row r="14299" spans="1:7">
      <c r="A14299" s="389" t="s">
        <v>562</v>
      </c>
      <c r="B14299" s="389" t="s">
        <v>518</v>
      </c>
      <c r="C14299" s="389">
        <v>1.4805431385900001</v>
      </c>
      <c r="D14299" s="389" t="s">
        <v>689</v>
      </c>
      <c r="E14299" s="389" t="s">
        <v>670</v>
      </c>
      <c r="F14299" s="389" t="s">
        <v>671</v>
      </c>
      <c r="G14299" s="389" t="s">
        <v>690</v>
      </c>
    </row>
    <row r="14300" spans="1:7">
      <c r="A14300" s="389" t="s">
        <v>562</v>
      </c>
      <c r="B14300" s="389" t="s">
        <v>518</v>
      </c>
      <c r="C14300" s="389">
        <v>1.4805431385900001</v>
      </c>
      <c r="D14300" s="389" t="s">
        <v>689</v>
      </c>
      <c r="E14300" s="389" t="s">
        <v>670</v>
      </c>
      <c r="F14300" s="389" t="s">
        <v>671</v>
      </c>
      <c r="G14300" s="389" t="s">
        <v>690</v>
      </c>
    </row>
    <row r="14301" spans="1:7">
      <c r="A14301" s="389" t="s">
        <v>544</v>
      </c>
      <c r="B14301" s="389" t="s">
        <v>518</v>
      </c>
      <c r="C14301" s="389">
        <v>7.2925410128500001</v>
      </c>
      <c r="D14301" s="389" t="s">
        <v>689</v>
      </c>
      <c r="E14301" s="389" t="s">
        <v>670</v>
      </c>
      <c r="F14301" s="389" t="s">
        <v>671</v>
      </c>
      <c r="G14301" s="389" t="s">
        <v>690</v>
      </c>
    </row>
    <row r="14302" spans="1:7">
      <c r="A14302" s="389" t="s">
        <v>544</v>
      </c>
      <c r="B14302" s="389" t="s">
        <v>518</v>
      </c>
      <c r="C14302" s="389">
        <v>7.2925410128500001</v>
      </c>
      <c r="D14302" s="389" t="s">
        <v>689</v>
      </c>
      <c r="E14302" s="389" t="s">
        <v>670</v>
      </c>
      <c r="F14302" s="389" t="s">
        <v>671</v>
      </c>
      <c r="G14302" s="389" t="s">
        <v>690</v>
      </c>
    </row>
    <row r="14303" spans="1:7">
      <c r="A14303" s="389" t="s">
        <v>564</v>
      </c>
      <c r="B14303" s="389" t="s">
        <v>518</v>
      </c>
      <c r="C14303" s="389">
        <v>0.68409010865800002</v>
      </c>
      <c r="D14303" s="389" t="s">
        <v>689</v>
      </c>
      <c r="E14303" s="389" t="s">
        <v>670</v>
      </c>
      <c r="F14303" s="389" t="s">
        <v>671</v>
      </c>
      <c r="G14303" s="389" t="s">
        <v>690</v>
      </c>
    </row>
    <row r="14304" spans="1:7">
      <c r="A14304" s="389" t="s">
        <v>564</v>
      </c>
      <c r="B14304" s="389" t="s">
        <v>518</v>
      </c>
      <c r="C14304" s="389">
        <v>0.72654878373800003</v>
      </c>
      <c r="D14304" s="389" t="s">
        <v>689</v>
      </c>
      <c r="E14304" s="389" t="s">
        <v>670</v>
      </c>
      <c r="F14304" s="389" t="s">
        <v>671</v>
      </c>
      <c r="G14304" s="389" t="s">
        <v>690</v>
      </c>
    </row>
    <row r="14305" spans="1:7">
      <c r="A14305" s="389" t="s">
        <v>551</v>
      </c>
      <c r="B14305" s="389" t="s">
        <v>518</v>
      </c>
      <c r="C14305" s="389">
        <v>0.79986816887300005</v>
      </c>
      <c r="D14305" s="389" t="s">
        <v>689</v>
      </c>
      <c r="E14305" s="389" t="s">
        <v>670</v>
      </c>
      <c r="F14305" s="389" t="s">
        <v>671</v>
      </c>
      <c r="G14305" s="389" t="s">
        <v>690</v>
      </c>
    </row>
    <row r="14306" spans="1:7">
      <c r="A14306" s="389" t="s">
        <v>572</v>
      </c>
      <c r="B14306" s="389" t="s">
        <v>518</v>
      </c>
      <c r="C14306" s="389">
        <v>24.306960048699899</v>
      </c>
      <c r="D14306" s="389" t="s">
        <v>689</v>
      </c>
      <c r="E14306" s="389" t="s">
        <v>670</v>
      </c>
      <c r="F14306" s="389" t="s">
        <v>671</v>
      </c>
      <c r="G14306" s="389" t="s">
        <v>690</v>
      </c>
    </row>
    <row r="14307" spans="1:7">
      <c r="A14307" s="389" t="s">
        <v>572</v>
      </c>
      <c r="B14307" s="389" t="s">
        <v>518</v>
      </c>
      <c r="C14307" s="389">
        <v>24.306960048699899</v>
      </c>
      <c r="D14307" s="389" t="s">
        <v>689</v>
      </c>
      <c r="E14307" s="389" t="s">
        <v>670</v>
      </c>
      <c r="F14307" s="389" t="s">
        <v>671</v>
      </c>
      <c r="G14307" s="389" t="s">
        <v>690</v>
      </c>
    </row>
    <row r="14308" spans="1:7">
      <c r="A14308" s="389" t="s">
        <v>572</v>
      </c>
      <c r="B14308" s="389" t="s">
        <v>518</v>
      </c>
      <c r="C14308" s="389">
        <v>24.306960048699899</v>
      </c>
      <c r="D14308" s="389" t="s">
        <v>689</v>
      </c>
      <c r="E14308" s="389" t="s">
        <v>670</v>
      </c>
      <c r="F14308" s="389" t="s">
        <v>671</v>
      </c>
      <c r="G14308" s="389" t="s">
        <v>690</v>
      </c>
    </row>
    <row r="14309" spans="1:7">
      <c r="A14309" s="389" t="s">
        <v>572</v>
      </c>
      <c r="B14309" s="389" t="s">
        <v>518</v>
      </c>
      <c r="C14309" s="389">
        <v>24.306960048699899</v>
      </c>
      <c r="D14309" s="389" t="s">
        <v>689</v>
      </c>
      <c r="E14309" s="389" t="s">
        <v>670</v>
      </c>
      <c r="F14309" s="389" t="s">
        <v>671</v>
      </c>
      <c r="G14309" s="389" t="s">
        <v>690</v>
      </c>
    </row>
    <row r="14310" spans="1:7">
      <c r="A14310" s="389" t="s">
        <v>572</v>
      </c>
      <c r="B14310" s="389" t="s">
        <v>518</v>
      </c>
      <c r="C14310" s="389">
        <v>24.306960048699899</v>
      </c>
      <c r="D14310" s="389" t="s">
        <v>689</v>
      </c>
      <c r="E14310" s="389" t="s">
        <v>670</v>
      </c>
      <c r="F14310" s="389" t="s">
        <v>671</v>
      </c>
      <c r="G14310" s="389" t="s">
        <v>690</v>
      </c>
    </row>
    <row r="14311" spans="1:7">
      <c r="A14311" s="389" t="s">
        <v>514</v>
      </c>
      <c r="B14311" s="389" t="s">
        <v>518</v>
      </c>
      <c r="C14311" s="389">
        <v>7.3931754304700004</v>
      </c>
      <c r="D14311" s="389" t="s">
        <v>689</v>
      </c>
      <c r="E14311" s="389" t="s">
        <v>670</v>
      </c>
      <c r="F14311" s="389" t="s">
        <v>671</v>
      </c>
      <c r="G14311" s="389" t="s">
        <v>690</v>
      </c>
    </row>
    <row r="14312" spans="1:7">
      <c r="A14312" s="389" t="s">
        <v>528</v>
      </c>
      <c r="B14312" s="389" t="s">
        <v>517</v>
      </c>
      <c r="C14312" s="389">
        <v>41.980726162300002</v>
      </c>
      <c r="D14312" s="389" t="s">
        <v>675</v>
      </c>
      <c r="E14312" s="389" t="s">
        <v>648</v>
      </c>
      <c r="F14312" s="389" t="s">
        <v>675</v>
      </c>
      <c r="G14312" s="389" t="s">
        <v>649</v>
      </c>
    </row>
    <row r="14313" spans="1:7">
      <c r="A14313" s="389" t="s">
        <v>581</v>
      </c>
      <c r="B14313" s="389" t="s">
        <v>517</v>
      </c>
      <c r="C14313" s="389">
        <v>17.371760686599899</v>
      </c>
      <c r="D14313" s="389" t="s">
        <v>675</v>
      </c>
      <c r="E14313" s="389" t="s">
        <v>648</v>
      </c>
      <c r="F14313" s="389" t="s">
        <v>675</v>
      </c>
      <c r="G14313" s="389" t="s">
        <v>649</v>
      </c>
    </row>
    <row r="14314" spans="1:7">
      <c r="A14314" s="389" t="s">
        <v>578</v>
      </c>
      <c r="B14314" s="389" t="s">
        <v>517</v>
      </c>
      <c r="C14314" s="389">
        <v>33.068379709200002</v>
      </c>
      <c r="D14314" s="389" t="s">
        <v>675</v>
      </c>
      <c r="E14314" s="389" t="s">
        <v>648</v>
      </c>
      <c r="F14314" s="389" t="s">
        <v>675</v>
      </c>
      <c r="G14314" s="389" t="s">
        <v>649</v>
      </c>
    </row>
    <row r="14315" spans="1:7">
      <c r="A14315" s="389" t="s">
        <v>529</v>
      </c>
      <c r="B14315" s="389" t="s">
        <v>517</v>
      </c>
      <c r="C14315" s="389">
        <v>1.39769006289</v>
      </c>
      <c r="D14315" s="389" t="s">
        <v>675</v>
      </c>
      <c r="E14315" s="389" t="s">
        <v>648</v>
      </c>
      <c r="F14315" s="389" t="s">
        <v>675</v>
      </c>
      <c r="G14315" s="389" t="s">
        <v>649</v>
      </c>
    </row>
    <row r="14316" spans="1:7">
      <c r="A14316" s="389" t="s">
        <v>581</v>
      </c>
      <c r="B14316" s="389" t="s">
        <v>517</v>
      </c>
      <c r="C14316" s="389">
        <v>14.498839537</v>
      </c>
      <c r="D14316" s="389" t="s">
        <v>675</v>
      </c>
      <c r="E14316" s="389" t="s">
        <v>648</v>
      </c>
      <c r="F14316" s="389" t="s">
        <v>675</v>
      </c>
      <c r="G14316" s="389" t="s">
        <v>649</v>
      </c>
    </row>
    <row r="14317" spans="1:7">
      <c r="A14317" s="389" t="s">
        <v>529</v>
      </c>
      <c r="B14317" s="389" t="s">
        <v>517</v>
      </c>
      <c r="C14317" s="389">
        <v>5.4489665006200001</v>
      </c>
      <c r="D14317" s="389" t="s">
        <v>675</v>
      </c>
      <c r="E14317" s="389" t="s">
        <v>648</v>
      </c>
      <c r="F14317" s="389" t="s">
        <v>675</v>
      </c>
      <c r="G14317" s="389" t="s">
        <v>649</v>
      </c>
    </row>
    <row r="14318" spans="1:7">
      <c r="A14318" s="389" t="s">
        <v>529</v>
      </c>
      <c r="B14318" s="389" t="s">
        <v>517</v>
      </c>
      <c r="C14318" s="389">
        <v>5.4489665006200001</v>
      </c>
      <c r="D14318" s="389" t="s">
        <v>675</v>
      </c>
      <c r="E14318" s="389" t="s">
        <v>648</v>
      </c>
      <c r="F14318" s="389" t="s">
        <v>675</v>
      </c>
      <c r="G14318" s="389" t="s">
        <v>649</v>
      </c>
    </row>
    <row r="14319" spans="1:7">
      <c r="A14319" s="389" t="s">
        <v>528</v>
      </c>
      <c r="B14319" s="389" t="s">
        <v>517</v>
      </c>
      <c r="C14319" s="389">
        <v>36.817798783900002</v>
      </c>
      <c r="D14319" s="389" t="s">
        <v>675</v>
      </c>
      <c r="E14319" s="389" t="s">
        <v>648</v>
      </c>
      <c r="F14319" s="389" t="s">
        <v>675</v>
      </c>
      <c r="G14319" s="389" t="s">
        <v>649</v>
      </c>
    </row>
    <row r="14320" spans="1:7">
      <c r="B14320" s="389" t="s">
        <v>517</v>
      </c>
      <c r="C14320" s="389">
        <v>11.7273131185</v>
      </c>
      <c r="D14320" s="389" t="s">
        <v>675</v>
      </c>
      <c r="E14320" s="389" t="s">
        <v>648</v>
      </c>
      <c r="F14320" s="389" t="s">
        <v>675</v>
      </c>
      <c r="G14320" s="389" t="s">
        <v>649</v>
      </c>
    </row>
    <row r="14321" spans="1:7">
      <c r="A14321" s="389" t="s">
        <v>524</v>
      </c>
      <c r="B14321" s="389" t="s">
        <v>517</v>
      </c>
      <c r="C14321" s="389">
        <v>16.4829034455</v>
      </c>
      <c r="D14321" s="389" t="s">
        <v>675</v>
      </c>
      <c r="E14321" s="389" t="s">
        <v>648</v>
      </c>
      <c r="F14321" s="389" t="s">
        <v>675</v>
      </c>
      <c r="G14321" s="389" t="s">
        <v>649</v>
      </c>
    </row>
    <row r="14322" spans="1:7">
      <c r="A14322" s="389" t="s">
        <v>581</v>
      </c>
      <c r="B14322" s="389" t="s">
        <v>517</v>
      </c>
      <c r="C14322" s="389">
        <v>6.1182633941300004</v>
      </c>
      <c r="D14322" s="389" t="s">
        <v>675</v>
      </c>
      <c r="E14322" s="389" t="s">
        <v>648</v>
      </c>
      <c r="F14322" s="389" t="s">
        <v>675</v>
      </c>
      <c r="G14322" s="389" t="s">
        <v>649</v>
      </c>
    </row>
    <row r="14323" spans="1:7">
      <c r="A14323" s="389" t="s">
        <v>551</v>
      </c>
      <c r="B14323" s="389" t="s">
        <v>517</v>
      </c>
      <c r="C14323" s="389">
        <v>6.9449475875799997</v>
      </c>
      <c r="D14323" s="389" t="s">
        <v>675</v>
      </c>
      <c r="E14323" s="389" t="s">
        <v>648</v>
      </c>
      <c r="F14323" s="389" t="s">
        <v>675</v>
      </c>
      <c r="G14323" s="389" t="s">
        <v>649</v>
      </c>
    </row>
    <row r="14324" spans="1:7">
      <c r="A14324" s="389" t="s">
        <v>547</v>
      </c>
      <c r="B14324" s="389" t="s">
        <v>517</v>
      </c>
      <c r="C14324" s="389">
        <v>10.7457584830999</v>
      </c>
      <c r="D14324" s="389" t="s">
        <v>675</v>
      </c>
      <c r="E14324" s="389" t="s">
        <v>648</v>
      </c>
      <c r="F14324" s="389" t="s">
        <v>675</v>
      </c>
      <c r="G14324" s="389" t="s">
        <v>649</v>
      </c>
    </row>
    <row r="14325" spans="1:7">
      <c r="A14325" s="389" t="s">
        <v>578</v>
      </c>
      <c r="B14325" s="389" t="s">
        <v>517</v>
      </c>
      <c r="C14325" s="389">
        <v>1.7893098973399999</v>
      </c>
      <c r="D14325" s="389" t="s">
        <v>675</v>
      </c>
      <c r="E14325" s="389" t="s">
        <v>648</v>
      </c>
      <c r="F14325" s="389" t="s">
        <v>675</v>
      </c>
      <c r="G14325" s="389" t="s">
        <v>649</v>
      </c>
    </row>
    <row r="14326" spans="1:7">
      <c r="A14326" s="389" t="s">
        <v>524</v>
      </c>
      <c r="B14326" s="389" t="s">
        <v>517</v>
      </c>
      <c r="C14326" s="389">
        <v>3.7416382543800002</v>
      </c>
      <c r="D14326" s="389" t="s">
        <v>675</v>
      </c>
      <c r="E14326" s="389" t="s">
        <v>652</v>
      </c>
      <c r="F14326" s="389" t="s">
        <v>675</v>
      </c>
      <c r="G14326" s="389" t="s">
        <v>649</v>
      </c>
    </row>
    <row r="14327" spans="1:7">
      <c r="A14327" s="389" t="s">
        <v>559</v>
      </c>
      <c r="B14327" s="389" t="s">
        <v>517</v>
      </c>
      <c r="C14327" s="389">
        <v>44.708582163099898</v>
      </c>
      <c r="D14327" s="389" t="s">
        <v>675</v>
      </c>
      <c r="E14327" s="389" t="s">
        <v>652</v>
      </c>
      <c r="F14327" s="389" t="s">
        <v>675</v>
      </c>
      <c r="G14327" s="389" t="s">
        <v>649</v>
      </c>
    </row>
    <row r="14328" spans="1:7">
      <c r="A14328" s="389" t="s">
        <v>569</v>
      </c>
      <c r="B14328" s="389" t="s">
        <v>517</v>
      </c>
      <c r="C14328" s="389">
        <v>2.8209431089799999</v>
      </c>
      <c r="D14328" s="389" t="s">
        <v>675</v>
      </c>
      <c r="E14328" s="389" t="s">
        <v>652</v>
      </c>
      <c r="F14328" s="389" t="s">
        <v>675</v>
      </c>
      <c r="G14328" s="389" t="s">
        <v>649</v>
      </c>
    </row>
    <row r="14329" spans="1:7">
      <c r="A14329" s="389" t="s">
        <v>534</v>
      </c>
      <c r="B14329" s="389" t="s">
        <v>517</v>
      </c>
      <c r="C14329" s="389">
        <v>33.553458899900001</v>
      </c>
      <c r="D14329" s="389" t="s">
        <v>675</v>
      </c>
      <c r="E14329" s="389" t="s">
        <v>652</v>
      </c>
      <c r="F14329" s="389" t="s">
        <v>675</v>
      </c>
      <c r="G14329" s="389" t="s">
        <v>649</v>
      </c>
    </row>
    <row r="14330" spans="1:7">
      <c r="A14330" s="389" t="s">
        <v>541</v>
      </c>
      <c r="B14330" s="389" t="s">
        <v>517</v>
      </c>
      <c r="C14330" s="389">
        <v>33.553458899900001</v>
      </c>
      <c r="D14330" s="389" t="s">
        <v>675</v>
      </c>
      <c r="E14330" s="389" t="s">
        <v>652</v>
      </c>
      <c r="F14330" s="389" t="s">
        <v>675</v>
      </c>
      <c r="G14330" s="389" t="s">
        <v>649</v>
      </c>
    </row>
    <row r="14331" spans="1:7">
      <c r="A14331" s="389" t="s">
        <v>559</v>
      </c>
      <c r="B14331" s="389" t="s">
        <v>517</v>
      </c>
      <c r="C14331" s="389">
        <v>14.7408829796</v>
      </c>
      <c r="D14331" s="389" t="s">
        <v>675</v>
      </c>
      <c r="E14331" s="389" t="s">
        <v>652</v>
      </c>
      <c r="F14331" s="389" t="s">
        <v>675</v>
      </c>
      <c r="G14331" s="389" t="s">
        <v>649</v>
      </c>
    </row>
    <row r="14332" spans="1:7">
      <c r="A14332" s="389" t="s">
        <v>569</v>
      </c>
      <c r="B14332" s="389" t="s">
        <v>517</v>
      </c>
      <c r="C14332" s="389">
        <v>8.5498779110500003</v>
      </c>
      <c r="D14332" s="389" t="s">
        <v>675</v>
      </c>
      <c r="E14332" s="389" t="s">
        <v>652</v>
      </c>
      <c r="F14332" s="389" t="s">
        <v>675</v>
      </c>
      <c r="G14332" s="389" t="s">
        <v>649</v>
      </c>
    </row>
    <row r="14333" spans="1:7">
      <c r="A14333" s="389" t="s">
        <v>578</v>
      </c>
      <c r="B14333" s="389" t="s">
        <v>517</v>
      </c>
      <c r="C14333" s="389">
        <v>58.148510446800003</v>
      </c>
      <c r="D14333" s="389" t="s">
        <v>675</v>
      </c>
      <c r="E14333" s="389" t="s">
        <v>652</v>
      </c>
      <c r="F14333" s="389" t="s">
        <v>675</v>
      </c>
      <c r="G14333" s="389" t="s">
        <v>649</v>
      </c>
    </row>
    <row r="14334" spans="1:7">
      <c r="A14334" s="389" t="s">
        <v>578</v>
      </c>
      <c r="B14334" s="389" t="s">
        <v>517</v>
      </c>
      <c r="C14334" s="389">
        <v>76.048541167600007</v>
      </c>
      <c r="D14334" s="389" t="s">
        <v>675</v>
      </c>
      <c r="E14334" s="389" t="s">
        <v>652</v>
      </c>
      <c r="F14334" s="389" t="s">
        <v>675</v>
      </c>
      <c r="G14334" s="389" t="s">
        <v>649</v>
      </c>
    </row>
    <row r="14335" spans="1:7">
      <c r="A14335" s="389" t="s">
        <v>535</v>
      </c>
      <c r="B14335" s="389" t="s">
        <v>517</v>
      </c>
      <c r="C14335" s="389">
        <v>13.977657943300001</v>
      </c>
      <c r="D14335" s="389" t="s">
        <v>675</v>
      </c>
      <c r="E14335" s="389" t="s">
        <v>652</v>
      </c>
      <c r="F14335" s="389" t="s">
        <v>675</v>
      </c>
      <c r="G14335" s="389" t="s">
        <v>649</v>
      </c>
    </row>
    <row r="14336" spans="1:7">
      <c r="A14336" s="389" t="s">
        <v>559</v>
      </c>
      <c r="B14336" s="389" t="s">
        <v>517</v>
      </c>
      <c r="C14336" s="389">
        <v>29.729986805100001</v>
      </c>
      <c r="D14336" s="389" t="s">
        <v>675</v>
      </c>
      <c r="E14336" s="389" t="s">
        <v>652</v>
      </c>
      <c r="F14336" s="389" t="s">
        <v>675</v>
      </c>
      <c r="G14336" s="389" t="s">
        <v>649</v>
      </c>
    </row>
    <row r="14337" spans="1:7">
      <c r="A14337" s="389" t="s">
        <v>514</v>
      </c>
      <c r="B14337" s="389" t="s">
        <v>517</v>
      </c>
      <c r="C14337" s="389">
        <v>11.050124178700001</v>
      </c>
      <c r="D14337" s="389" t="s">
        <v>675</v>
      </c>
      <c r="E14337" s="389" t="s">
        <v>652</v>
      </c>
      <c r="F14337" s="389" t="s">
        <v>675</v>
      </c>
      <c r="G14337" s="389" t="s">
        <v>649</v>
      </c>
    </row>
    <row r="14338" spans="1:7">
      <c r="A14338" s="389" t="s">
        <v>578</v>
      </c>
      <c r="B14338" s="389" t="s">
        <v>517</v>
      </c>
      <c r="C14338" s="389">
        <v>15.5817282511999</v>
      </c>
      <c r="D14338" s="389" t="s">
        <v>675</v>
      </c>
      <c r="E14338" s="389" t="s">
        <v>652</v>
      </c>
      <c r="F14338" s="389" t="s">
        <v>675</v>
      </c>
      <c r="G14338" s="389" t="s">
        <v>649</v>
      </c>
    </row>
    <row r="14339" spans="1:7">
      <c r="A14339" s="389" t="s">
        <v>559</v>
      </c>
      <c r="B14339" s="389" t="s">
        <v>517</v>
      </c>
      <c r="C14339" s="389">
        <v>9.2353464053199996</v>
      </c>
      <c r="D14339" s="389" t="s">
        <v>675</v>
      </c>
      <c r="E14339" s="389" t="s">
        <v>652</v>
      </c>
      <c r="F14339" s="389" t="s">
        <v>675</v>
      </c>
      <c r="G14339" s="389" t="s">
        <v>649</v>
      </c>
    </row>
    <row r="14340" spans="1:7">
      <c r="A14340" s="389" t="s">
        <v>578</v>
      </c>
      <c r="B14340" s="389" t="s">
        <v>517</v>
      </c>
      <c r="C14340" s="389">
        <v>66.133856731600005</v>
      </c>
      <c r="D14340" s="389" t="s">
        <v>675</v>
      </c>
      <c r="E14340" s="389" t="s">
        <v>652</v>
      </c>
      <c r="F14340" s="389" t="s">
        <v>675</v>
      </c>
      <c r="G14340" s="389" t="s">
        <v>649</v>
      </c>
    </row>
    <row r="14341" spans="1:7">
      <c r="A14341" s="389" t="s">
        <v>581</v>
      </c>
      <c r="B14341" s="389" t="s">
        <v>517</v>
      </c>
      <c r="C14341" s="389">
        <v>3.63157360167</v>
      </c>
      <c r="D14341" s="389" t="s">
        <v>675</v>
      </c>
      <c r="E14341" s="389" t="s">
        <v>652</v>
      </c>
      <c r="F14341" s="389" t="s">
        <v>675</v>
      </c>
      <c r="G14341" s="389" t="s">
        <v>649</v>
      </c>
    </row>
    <row r="14342" spans="1:7">
      <c r="A14342" s="389" t="s">
        <v>581</v>
      </c>
      <c r="B14342" s="389" t="s">
        <v>517</v>
      </c>
      <c r="C14342" s="389">
        <v>9.1838535495600002</v>
      </c>
      <c r="D14342" s="389" t="s">
        <v>675</v>
      </c>
      <c r="E14342" s="389" t="s">
        <v>652</v>
      </c>
      <c r="F14342" s="389" t="s">
        <v>675</v>
      </c>
      <c r="G14342" s="389" t="s">
        <v>649</v>
      </c>
    </row>
    <row r="14343" spans="1:7">
      <c r="A14343" s="389" t="s">
        <v>535</v>
      </c>
      <c r="B14343" s="389" t="s">
        <v>517</v>
      </c>
      <c r="C14343" s="389">
        <v>41.1955951005</v>
      </c>
      <c r="D14343" s="389" t="s">
        <v>675</v>
      </c>
      <c r="E14343" s="389" t="s">
        <v>652</v>
      </c>
      <c r="F14343" s="389" t="s">
        <v>675</v>
      </c>
      <c r="G14343" s="389" t="s">
        <v>649</v>
      </c>
    </row>
    <row r="14344" spans="1:7">
      <c r="A14344" s="389" t="s">
        <v>543</v>
      </c>
      <c r="B14344" s="389" t="s">
        <v>691</v>
      </c>
      <c r="C14344" s="389">
        <v>8.7274546190999995</v>
      </c>
      <c r="D14344" s="389" t="s">
        <v>692</v>
      </c>
      <c r="E14344" s="389" t="s">
        <v>670</v>
      </c>
      <c r="F14344" s="389" t="s">
        <v>647</v>
      </c>
      <c r="G14344" s="389" t="s">
        <v>691</v>
      </c>
    </row>
    <row r="14345" spans="1:7">
      <c r="A14345" s="389" t="s">
        <v>543</v>
      </c>
      <c r="B14345" s="389" t="s">
        <v>691</v>
      </c>
      <c r="C14345" s="389">
        <v>0.34972954531400002</v>
      </c>
      <c r="D14345" s="389" t="s">
        <v>692</v>
      </c>
      <c r="E14345" s="389" t="s">
        <v>670</v>
      </c>
      <c r="F14345" s="389" t="s">
        <v>650</v>
      </c>
      <c r="G14345" s="389" t="s">
        <v>691</v>
      </c>
    </row>
    <row r="14346" spans="1:7">
      <c r="A14346" s="389" t="s">
        <v>547</v>
      </c>
      <c r="B14346" s="389" t="s">
        <v>691</v>
      </c>
      <c r="C14346" s="389">
        <v>0.55945416917199997</v>
      </c>
      <c r="D14346" s="389" t="s">
        <v>692</v>
      </c>
      <c r="E14346" s="389" t="s">
        <v>670</v>
      </c>
      <c r="F14346" s="389" t="s">
        <v>653</v>
      </c>
      <c r="G14346" s="389" t="s">
        <v>691</v>
      </c>
    </row>
    <row r="14347" spans="1:7">
      <c r="A14347" s="389" t="s">
        <v>547</v>
      </c>
      <c r="B14347" s="389" t="s">
        <v>691</v>
      </c>
      <c r="C14347" s="389">
        <v>3.21804741504</v>
      </c>
      <c r="D14347" s="389" t="s">
        <v>692</v>
      </c>
      <c r="E14347" s="389" t="s">
        <v>670</v>
      </c>
      <c r="F14347" s="389" t="s">
        <v>653</v>
      </c>
      <c r="G14347" s="389" t="s">
        <v>691</v>
      </c>
    </row>
    <row r="14348" spans="1:7">
      <c r="A14348" s="389" t="s">
        <v>547</v>
      </c>
      <c r="B14348" s="389" t="s">
        <v>691</v>
      </c>
      <c r="C14348" s="389">
        <v>6.1759819296199998</v>
      </c>
      <c r="D14348" s="389" t="s">
        <v>692</v>
      </c>
      <c r="E14348" s="389" t="s">
        <v>670</v>
      </c>
      <c r="F14348" s="389" t="s">
        <v>653</v>
      </c>
      <c r="G14348" s="389" t="s">
        <v>691</v>
      </c>
    </row>
    <row r="14349" spans="1:7">
      <c r="A14349" s="389" t="s">
        <v>543</v>
      </c>
      <c r="B14349" s="389" t="s">
        <v>691</v>
      </c>
      <c r="C14349" s="389">
        <v>4.82548167703</v>
      </c>
      <c r="D14349" s="389" t="s">
        <v>692</v>
      </c>
      <c r="E14349" s="389" t="s">
        <v>670</v>
      </c>
      <c r="F14349" s="389" t="s">
        <v>693</v>
      </c>
      <c r="G14349" s="389" t="s">
        <v>691</v>
      </c>
    </row>
    <row r="14350" spans="1:7">
      <c r="A14350" s="389" t="s">
        <v>543</v>
      </c>
      <c r="B14350" s="389" t="s">
        <v>691</v>
      </c>
      <c r="C14350" s="389">
        <v>18.321890789400001</v>
      </c>
      <c r="D14350" s="389" t="s">
        <v>692</v>
      </c>
      <c r="E14350" s="389" t="s">
        <v>670</v>
      </c>
      <c r="F14350" s="389" t="s">
        <v>693</v>
      </c>
      <c r="G14350" s="389" t="s">
        <v>691</v>
      </c>
    </row>
    <row r="14351" spans="1:7">
      <c r="A14351" s="389" t="s">
        <v>547</v>
      </c>
      <c r="B14351" s="389" t="s">
        <v>691</v>
      </c>
      <c r="C14351" s="389">
        <v>0.17262116313600001</v>
      </c>
      <c r="D14351" s="389" t="s">
        <v>692</v>
      </c>
      <c r="E14351" s="389" t="s">
        <v>670</v>
      </c>
      <c r="F14351" s="389" t="s">
        <v>664</v>
      </c>
      <c r="G14351" s="389" t="s">
        <v>691</v>
      </c>
    </row>
    <row r="14352" spans="1:7">
      <c r="A14352" s="389" t="s">
        <v>547</v>
      </c>
      <c r="B14352" s="389" t="s">
        <v>691</v>
      </c>
      <c r="C14352" s="389">
        <v>0.691768056016</v>
      </c>
      <c r="D14352" s="389" t="s">
        <v>692</v>
      </c>
      <c r="E14352" s="389" t="s">
        <v>670</v>
      </c>
      <c r="F14352" s="389" t="s">
        <v>664</v>
      </c>
      <c r="G14352" s="389" t="s">
        <v>691</v>
      </c>
    </row>
    <row r="14353" spans="1:7">
      <c r="A14353" s="389" t="s">
        <v>535</v>
      </c>
      <c r="B14353" s="389" t="s">
        <v>517</v>
      </c>
      <c r="C14353" s="389">
        <v>15.1702951569</v>
      </c>
      <c r="D14353" s="389" t="s">
        <v>694</v>
      </c>
      <c r="E14353" s="389" t="s">
        <v>652</v>
      </c>
      <c r="F14353" s="389" t="s">
        <v>694</v>
      </c>
      <c r="G14353" s="389" t="s">
        <v>649</v>
      </c>
    </row>
    <row r="14354" spans="1:7">
      <c r="A14354" s="389" t="s">
        <v>535</v>
      </c>
      <c r="B14354" s="389" t="s">
        <v>517</v>
      </c>
      <c r="C14354" s="389">
        <v>15.1702951569</v>
      </c>
      <c r="D14354" s="389" t="s">
        <v>694</v>
      </c>
      <c r="E14354" s="389" t="s">
        <v>652</v>
      </c>
      <c r="F14354" s="389" t="s">
        <v>694</v>
      </c>
      <c r="G14354" s="389" t="s">
        <v>649</v>
      </c>
    </row>
    <row r="14355" spans="1:7">
      <c r="A14355" s="389" t="s">
        <v>535</v>
      </c>
      <c r="B14355" s="389" t="s">
        <v>517</v>
      </c>
      <c r="C14355" s="389">
        <v>7.15486912158</v>
      </c>
      <c r="D14355" s="389" t="s">
        <v>694</v>
      </c>
      <c r="E14355" s="389" t="s">
        <v>652</v>
      </c>
      <c r="F14355" s="389" t="s">
        <v>694</v>
      </c>
      <c r="G14355" s="389" t="s">
        <v>649</v>
      </c>
    </row>
    <row r="14356" spans="1:7">
      <c r="A14356" s="389" t="s">
        <v>577</v>
      </c>
      <c r="B14356" s="389" t="s">
        <v>517</v>
      </c>
      <c r="C14356" s="389">
        <v>3.89117136588</v>
      </c>
      <c r="D14356" s="389" t="s">
        <v>695</v>
      </c>
      <c r="E14356" s="389" t="s">
        <v>652</v>
      </c>
      <c r="F14356" s="389" t="s">
        <v>647</v>
      </c>
      <c r="G14356" s="389" t="s">
        <v>649</v>
      </c>
    </row>
    <row r="14357" spans="1:7">
      <c r="A14357" s="389" t="s">
        <v>526</v>
      </c>
      <c r="B14357" s="389" t="s">
        <v>517</v>
      </c>
      <c r="C14357" s="389">
        <v>4.4355397843500004</v>
      </c>
      <c r="D14357" s="389" t="s">
        <v>695</v>
      </c>
      <c r="E14357" s="389" t="s">
        <v>652</v>
      </c>
      <c r="F14357" s="389" t="s">
        <v>647</v>
      </c>
      <c r="G14357" s="389" t="s">
        <v>649</v>
      </c>
    </row>
    <row r="14358" spans="1:7">
      <c r="A14358" s="389" t="s">
        <v>543</v>
      </c>
      <c r="B14358" s="389" t="s">
        <v>517</v>
      </c>
      <c r="C14358" s="389">
        <v>11.2742773168999</v>
      </c>
      <c r="D14358" s="389" t="s">
        <v>695</v>
      </c>
      <c r="E14358" s="389" t="s">
        <v>652</v>
      </c>
      <c r="F14358" s="389" t="s">
        <v>696</v>
      </c>
      <c r="G14358" s="389" t="s">
        <v>649</v>
      </c>
    </row>
    <row r="14359" spans="1:7">
      <c r="A14359" s="389" t="s">
        <v>580</v>
      </c>
      <c r="B14359" s="389" t="s">
        <v>517</v>
      </c>
      <c r="C14359" s="389">
        <v>11.2742773168999</v>
      </c>
      <c r="D14359" s="389" t="s">
        <v>695</v>
      </c>
      <c r="E14359" s="389" t="s">
        <v>652</v>
      </c>
      <c r="F14359" s="389" t="s">
        <v>696</v>
      </c>
      <c r="G14359" s="389" t="s">
        <v>649</v>
      </c>
    </row>
    <row r="14360" spans="1:7">
      <c r="A14360" s="389" t="s">
        <v>577</v>
      </c>
      <c r="B14360" s="389" t="s">
        <v>517</v>
      </c>
      <c r="C14360" s="389">
        <v>10.0353814361</v>
      </c>
      <c r="D14360" s="389" t="s">
        <v>695</v>
      </c>
      <c r="E14360" s="389" t="s">
        <v>652</v>
      </c>
      <c r="F14360" s="389" t="s">
        <v>666</v>
      </c>
      <c r="G14360" s="389" t="s">
        <v>649</v>
      </c>
    </row>
    <row r="14361" spans="1:7">
      <c r="A14361" s="389" t="s">
        <v>577</v>
      </c>
      <c r="B14361" s="389" t="s">
        <v>517</v>
      </c>
      <c r="C14361" s="389">
        <v>10.0353814361</v>
      </c>
      <c r="D14361" s="389" t="s">
        <v>695</v>
      </c>
      <c r="E14361" s="389" t="s">
        <v>652</v>
      </c>
      <c r="F14361" s="389" t="s">
        <v>666</v>
      </c>
      <c r="G14361" s="389" t="s">
        <v>649</v>
      </c>
    </row>
    <row r="14362" spans="1:7">
      <c r="A14362" s="389" t="s">
        <v>526</v>
      </c>
      <c r="B14362" s="389" t="s">
        <v>519</v>
      </c>
      <c r="C14362" s="389">
        <v>7.1500852241599997</v>
      </c>
      <c r="D14362" s="389" t="s">
        <v>697</v>
      </c>
      <c r="E14362" s="389" t="s">
        <v>652</v>
      </c>
      <c r="F14362" s="389" t="s">
        <v>647</v>
      </c>
      <c r="G14362" s="389" t="s">
        <v>698</v>
      </c>
    </row>
    <row r="14363" spans="1:7">
      <c r="A14363" s="389" t="s">
        <v>564</v>
      </c>
      <c r="B14363" s="389" t="s">
        <v>519</v>
      </c>
      <c r="C14363" s="389">
        <v>5.7890392351799997</v>
      </c>
      <c r="D14363" s="389" t="s">
        <v>697</v>
      </c>
      <c r="E14363" s="389" t="s">
        <v>652</v>
      </c>
      <c r="F14363" s="389" t="s">
        <v>647</v>
      </c>
      <c r="G14363" s="389" t="s">
        <v>698</v>
      </c>
    </row>
    <row r="14364" spans="1:7">
      <c r="A14364" s="389" t="s">
        <v>563</v>
      </c>
      <c r="B14364" s="389" t="s">
        <v>519</v>
      </c>
      <c r="C14364" s="389">
        <v>16.671434622900001</v>
      </c>
      <c r="D14364" s="389" t="s">
        <v>697</v>
      </c>
      <c r="E14364" s="389" t="s">
        <v>652</v>
      </c>
      <c r="F14364" s="389" t="s">
        <v>647</v>
      </c>
      <c r="G14364" s="389" t="s">
        <v>698</v>
      </c>
    </row>
    <row r="14365" spans="1:7">
      <c r="A14365" s="389" t="s">
        <v>542</v>
      </c>
      <c r="B14365" s="389" t="s">
        <v>519</v>
      </c>
      <c r="C14365" s="389">
        <v>4.0502031303699999</v>
      </c>
      <c r="D14365" s="389" t="s">
        <v>697</v>
      </c>
      <c r="E14365" s="389" t="s">
        <v>652</v>
      </c>
      <c r="F14365" s="389" t="s">
        <v>647</v>
      </c>
      <c r="G14365" s="389" t="s">
        <v>698</v>
      </c>
    </row>
    <row r="14366" spans="1:7">
      <c r="A14366" s="389" t="s">
        <v>560</v>
      </c>
      <c r="B14366" s="389" t="s">
        <v>519</v>
      </c>
      <c r="C14366" s="389">
        <v>1.1313621358099999</v>
      </c>
      <c r="D14366" s="389" t="s">
        <v>697</v>
      </c>
      <c r="E14366" s="389" t="s">
        <v>652</v>
      </c>
      <c r="F14366" s="389" t="s">
        <v>647</v>
      </c>
      <c r="G14366" s="389" t="s">
        <v>698</v>
      </c>
    </row>
    <row r="14367" spans="1:7">
      <c r="A14367" s="389" t="s">
        <v>524</v>
      </c>
      <c r="B14367" s="389" t="s">
        <v>519</v>
      </c>
      <c r="C14367" s="389">
        <v>2.20966308147</v>
      </c>
      <c r="D14367" s="389" t="s">
        <v>697</v>
      </c>
      <c r="E14367" s="389" t="s">
        <v>652</v>
      </c>
      <c r="F14367" s="389" t="s">
        <v>647</v>
      </c>
      <c r="G14367" s="389" t="s">
        <v>698</v>
      </c>
    </row>
    <row r="14368" spans="1:7">
      <c r="A14368" s="389" t="s">
        <v>524</v>
      </c>
      <c r="B14368" s="389" t="s">
        <v>519</v>
      </c>
      <c r="C14368" s="389">
        <v>2.20966308147</v>
      </c>
      <c r="D14368" s="389" t="s">
        <v>697</v>
      </c>
      <c r="E14368" s="389" t="s">
        <v>652</v>
      </c>
      <c r="F14368" s="389" t="s">
        <v>647</v>
      </c>
      <c r="G14368" s="389" t="s">
        <v>698</v>
      </c>
    </row>
    <row r="14369" spans="1:7">
      <c r="A14369" s="389" t="s">
        <v>524</v>
      </c>
      <c r="B14369" s="389" t="s">
        <v>519</v>
      </c>
      <c r="C14369" s="389">
        <v>2.20966308147</v>
      </c>
      <c r="D14369" s="389" t="s">
        <v>697</v>
      </c>
      <c r="E14369" s="389" t="s">
        <v>652</v>
      </c>
      <c r="F14369" s="389" t="s">
        <v>647</v>
      </c>
      <c r="G14369" s="389" t="s">
        <v>698</v>
      </c>
    </row>
    <row r="14370" spans="1:7">
      <c r="A14370" s="389" t="s">
        <v>524</v>
      </c>
      <c r="B14370" s="389" t="s">
        <v>519</v>
      </c>
      <c r="C14370" s="389">
        <v>2.20966308147</v>
      </c>
      <c r="D14370" s="389" t="s">
        <v>697</v>
      </c>
      <c r="E14370" s="389" t="s">
        <v>652</v>
      </c>
      <c r="F14370" s="389" t="s">
        <v>647</v>
      </c>
      <c r="G14370" s="389" t="s">
        <v>698</v>
      </c>
    </row>
    <row r="14371" spans="1:7">
      <c r="A14371" s="389" t="s">
        <v>564</v>
      </c>
      <c r="B14371" s="389" t="s">
        <v>519</v>
      </c>
      <c r="C14371" s="389">
        <v>1.64335909427</v>
      </c>
      <c r="D14371" s="389" t="s">
        <v>697</v>
      </c>
      <c r="E14371" s="389" t="s">
        <v>652</v>
      </c>
      <c r="F14371" s="389" t="s">
        <v>647</v>
      </c>
      <c r="G14371" s="389" t="s">
        <v>698</v>
      </c>
    </row>
    <row r="14372" spans="1:7">
      <c r="A14372" s="389" t="s">
        <v>578</v>
      </c>
      <c r="B14372" s="389" t="s">
        <v>519</v>
      </c>
      <c r="C14372" s="389">
        <v>0.27659927656200001</v>
      </c>
      <c r="D14372" s="389" t="s">
        <v>697</v>
      </c>
      <c r="E14372" s="389" t="s">
        <v>652</v>
      </c>
      <c r="F14372" s="389" t="s">
        <v>647</v>
      </c>
      <c r="G14372" s="389" t="s">
        <v>698</v>
      </c>
    </row>
    <row r="14373" spans="1:7">
      <c r="A14373" s="389" t="s">
        <v>547</v>
      </c>
      <c r="B14373" s="389" t="s">
        <v>519</v>
      </c>
      <c r="C14373" s="389">
        <v>1.40775981866</v>
      </c>
      <c r="D14373" s="389" t="s">
        <v>697</v>
      </c>
      <c r="E14373" s="389" t="s">
        <v>652</v>
      </c>
      <c r="F14373" s="389" t="s">
        <v>647</v>
      </c>
      <c r="G14373" s="389" t="s">
        <v>698</v>
      </c>
    </row>
    <row r="14374" spans="1:7">
      <c r="A14374" s="389" t="s">
        <v>532</v>
      </c>
      <c r="B14374" s="389" t="s">
        <v>519</v>
      </c>
      <c r="C14374" s="389">
        <v>0.70873463884800003</v>
      </c>
      <c r="D14374" s="389" t="s">
        <v>697</v>
      </c>
      <c r="E14374" s="389" t="s">
        <v>652</v>
      </c>
      <c r="F14374" s="389" t="s">
        <v>647</v>
      </c>
      <c r="G14374" s="389" t="s">
        <v>698</v>
      </c>
    </row>
    <row r="14375" spans="1:7">
      <c r="A14375" s="389" t="s">
        <v>560</v>
      </c>
      <c r="B14375" s="389" t="s">
        <v>519</v>
      </c>
      <c r="C14375" s="389">
        <v>0.70873463884800003</v>
      </c>
      <c r="D14375" s="389" t="s">
        <v>697</v>
      </c>
      <c r="E14375" s="389" t="s">
        <v>652</v>
      </c>
      <c r="F14375" s="389" t="s">
        <v>647</v>
      </c>
      <c r="G14375" s="389" t="s">
        <v>698</v>
      </c>
    </row>
    <row r="14376" spans="1:7">
      <c r="A14376" s="389" t="s">
        <v>571</v>
      </c>
      <c r="B14376" s="389" t="s">
        <v>519</v>
      </c>
      <c r="C14376" s="389">
        <v>3.9414078071400001</v>
      </c>
      <c r="D14376" s="389" t="s">
        <v>697</v>
      </c>
      <c r="E14376" s="389" t="s">
        <v>652</v>
      </c>
      <c r="F14376" s="389" t="s">
        <v>647</v>
      </c>
      <c r="G14376" s="389" t="s">
        <v>698</v>
      </c>
    </row>
    <row r="14377" spans="1:7">
      <c r="A14377" s="389" t="s">
        <v>525</v>
      </c>
      <c r="B14377" s="389" t="s">
        <v>519</v>
      </c>
      <c r="C14377" s="389">
        <v>6.0093237687599999</v>
      </c>
      <c r="D14377" s="389" t="s">
        <v>697</v>
      </c>
      <c r="E14377" s="389" t="s">
        <v>652</v>
      </c>
      <c r="F14377" s="389" t="s">
        <v>647</v>
      </c>
      <c r="G14377" s="389" t="s">
        <v>698</v>
      </c>
    </row>
    <row r="14378" spans="1:7">
      <c r="A14378" s="389" t="s">
        <v>514</v>
      </c>
      <c r="B14378" s="389" t="s">
        <v>519</v>
      </c>
      <c r="C14378" s="389">
        <v>6.0310191440600001</v>
      </c>
      <c r="D14378" s="389" t="s">
        <v>697</v>
      </c>
      <c r="E14378" s="389" t="s">
        <v>652</v>
      </c>
      <c r="F14378" s="389" t="s">
        <v>647</v>
      </c>
      <c r="G14378" s="389" t="s">
        <v>698</v>
      </c>
    </row>
    <row r="14379" spans="1:7">
      <c r="A14379" s="389" t="s">
        <v>542</v>
      </c>
      <c r="B14379" s="389" t="s">
        <v>519</v>
      </c>
      <c r="C14379" s="389">
        <v>3.7439840183899999</v>
      </c>
      <c r="D14379" s="389" t="s">
        <v>697</v>
      </c>
      <c r="E14379" s="389" t="s">
        <v>652</v>
      </c>
      <c r="F14379" s="389" t="s">
        <v>647</v>
      </c>
      <c r="G14379" s="389" t="s">
        <v>698</v>
      </c>
    </row>
    <row r="14380" spans="1:7">
      <c r="A14380" s="389" t="s">
        <v>537</v>
      </c>
      <c r="B14380" s="389" t="s">
        <v>519</v>
      </c>
      <c r="C14380" s="389">
        <v>1.80299550074</v>
      </c>
      <c r="D14380" s="389" t="s">
        <v>697</v>
      </c>
      <c r="E14380" s="389" t="s">
        <v>652</v>
      </c>
      <c r="F14380" s="389" t="s">
        <v>647</v>
      </c>
      <c r="G14380" s="389" t="s">
        <v>698</v>
      </c>
    </row>
    <row r="14381" spans="1:7">
      <c r="A14381" s="389" t="s">
        <v>526</v>
      </c>
      <c r="B14381" s="389" t="s">
        <v>519</v>
      </c>
      <c r="C14381" s="389">
        <v>2.3870098773600001</v>
      </c>
      <c r="D14381" s="389" t="s">
        <v>697</v>
      </c>
      <c r="E14381" s="389" t="s">
        <v>652</v>
      </c>
      <c r="F14381" s="389" t="s">
        <v>647</v>
      </c>
      <c r="G14381" s="389" t="s">
        <v>698</v>
      </c>
    </row>
    <row r="14382" spans="1:7">
      <c r="A14382" s="389" t="s">
        <v>549</v>
      </c>
      <c r="B14382" s="389" t="s">
        <v>519</v>
      </c>
      <c r="C14382" s="389">
        <v>2.3870098773600001</v>
      </c>
      <c r="D14382" s="389" t="s">
        <v>697</v>
      </c>
      <c r="E14382" s="389" t="s">
        <v>652</v>
      </c>
      <c r="F14382" s="389" t="s">
        <v>647</v>
      </c>
      <c r="G14382" s="389" t="s">
        <v>698</v>
      </c>
    </row>
    <row r="14383" spans="1:7">
      <c r="A14383" s="389" t="s">
        <v>568</v>
      </c>
      <c r="B14383" s="389" t="s">
        <v>519</v>
      </c>
      <c r="C14383" s="389">
        <v>2.3870098773600001</v>
      </c>
      <c r="D14383" s="389" t="s">
        <v>697</v>
      </c>
      <c r="E14383" s="389" t="s">
        <v>652</v>
      </c>
      <c r="F14383" s="389" t="s">
        <v>647</v>
      </c>
      <c r="G14383" s="389" t="s">
        <v>698</v>
      </c>
    </row>
    <row r="14384" spans="1:7">
      <c r="A14384" s="389" t="s">
        <v>562</v>
      </c>
      <c r="B14384" s="389" t="s">
        <v>519</v>
      </c>
      <c r="C14384" s="389">
        <v>0.490289498913</v>
      </c>
      <c r="D14384" s="389" t="s">
        <v>697</v>
      </c>
      <c r="E14384" s="389" t="s">
        <v>652</v>
      </c>
      <c r="F14384" s="389" t="s">
        <v>647</v>
      </c>
      <c r="G14384" s="389" t="s">
        <v>698</v>
      </c>
    </row>
    <row r="14385" spans="1:7">
      <c r="A14385" s="389" t="s">
        <v>562</v>
      </c>
      <c r="B14385" s="389" t="s">
        <v>519</v>
      </c>
      <c r="C14385" s="389">
        <v>1.01463168112</v>
      </c>
      <c r="D14385" s="389" t="s">
        <v>697</v>
      </c>
      <c r="E14385" s="389" t="s">
        <v>652</v>
      </c>
      <c r="F14385" s="389" t="s">
        <v>647</v>
      </c>
      <c r="G14385" s="389" t="s">
        <v>698</v>
      </c>
    </row>
    <row r="14386" spans="1:7">
      <c r="A14386" s="389" t="s">
        <v>578</v>
      </c>
      <c r="B14386" s="389" t="s">
        <v>519</v>
      </c>
      <c r="C14386" s="389">
        <v>1.02877498401</v>
      </c>
      <c r="D14386" s="389" t="s">
        <v>697</v>
      </c>
      <c r="E14386" s="389" t="s">
        <v>652</v>
      </c>
      <c r="F14386" s="389" t="s">
        <v>647</v>
      </c>
      <c r="G14386" s="389" t="s">
        <v>698</v>
      </c>
    </row>
    <row r="14387" spans="1:7">
      <c r="A14387" s="389" t="s">
        <v>542</v>
      </c>
      <c r="B14387" s="389" t="s">
        <v>519</v>
      </c>
      <c r="C14387" s="389">
        <v>0.80348712495999997</v>
      </c>
      <c r="D14387" s="389" t="s">
        <v>697</v>
      </c>
      <c r="E14387" s="389" t="s">
        <v>652</v>
      </c>
      <c r="F14387" s="389" t="s">
        <v>647</v>
      </c>
      <c r="G14387" s="389" t="s">
        <v>698</v>
      </c>
    </row>
    <row r="14388" spans="1:7">
      <c r="A14388" s="389" t="s">
        <v>550</v>
      </c>
      <c r="B14388" s="389" t="s">
        <v>519</v>
      </c>
      <c r="C14388" s="389">
        <v>1.51630964818</v>
      </c>
      <c r="D14388" s="389" t="s">
        <v>697</v>
      </c>
      <c r="E14388" s="389" t="s">
        <v>652</v>
      </c>
      <c r="F14388" s="389" t="s">
        <v>647</v>
      </c>
      <c r="G14388" s="389" t="s">
        <v>698</v>
      </c>
    </row>
    <row r="14389" spans="1:7">
      <c r="A14389" s="389" t="s">
        <v>535</v>
      </c>
      <c r="B14389" s="389" t="s">
        <v>519</v>
      </c>
      <c r="C14389" s="389">
        <v>3.4830891879700001</v>
      </c>
      <c r="D14389" s="389" t="s">
        <v>697</v>
      </c>
      <c r="E14389" s="389" t="s">
        <v>652</v>
      </c>
      <c r="F14389" s="389" t="s">
        <v>647</v>
      </c>
      <c r="G14389" s="389" t="s">
        <v>698</v>
      </c>
    </row>
    <row r="14390" spans="1:7">
      <c r="A14390" s="389" t="s">
        <v>535</v>
      </c>
      <c r="B14390" s="389" t="s">
        <v>519</v>
      </c>
      <c r="C14390" s="389">
        <v>3.4830891879700001</v>
      </c>
      <c r="D14390" s="389" t="s">
        <v>697</v>
      </c>
      <c r="E14390" s="389" t="s">
        <v>652</v>
      </c>
      <c r="F14390" s="389" t="s">
        <v>647</v>
      </c>
      <c r="G14390" s="389" t="s">
        <v>698</v>
      </c>
    </row>
    <row r="14391" spans="1:7">
      <c r="A14391" s="389" t="s">
        <v>544</v>
      </c>
      <c r="B14391" s="389" t="s">
        <v>519</v>
      </c>
      <c r="C14391" s="389">
        <v>2.2395116161300002</v>
      </c>
      <c r="D14391" s="389" t="s">
        <v>697</v>
      </c>
      <c r="E14391" s="389" t="s">
        <v>652</v>
      </c>
      <c r="F14391" s="389" t="s">
        <v>647</v>
      </c>
      <c r="G14391" s="389" t="s">
        <v>698</v>
      </c>
    </row>
    <row r="14392" spans="1:7">
      <c r="A14392" s="389" t="s">
        <v>562</v>
      </c>
      <c r="B14392" s="389" t="s">
        <v>519</v>
      </c>
      <c r="C14392" s="389">
        <v>2.2395116161300002</v>
      </c>
      <c r="D14392" s="389" t="s">
        <v>697</v>
      </c>
      <c r="E14392" s="389" t="s">
        <v>652</v>
      </c>
      <c r="F14392" s="389" t="s">
        <v>647</v>
      </c>
      <c r="G14392" s="389" t="s">
        <v>698</v>
      </c>
    </row>
    <row r="14393" spans="1:7">
      <c r="A14393" s="389" t="s">
        <v>537</v>
      </c>
      <c r="B14393" s="389" t="s">
        <v>519</v>
      </c>
      <c r="C14393" s="389">
        <v>2.62564988925</v>
      </c>
      <c r="D14393" s="389" t="s">
        <v>697</v>
      </c>
      <c r="E14393" s="389" t="s">
        <v>652</v>
      </c>
      <c r="F14393" s="389" t="s">
        <v>647</v>
      </c>
      <c r="G14393" s="389" t="s">
        <v>698</v>
      </c>
    </row>
    <row r="14394" spans="1:7">
      <c r="A14394" s="389" t="s">
        <v>525</v>
      </c>
      <c r="B14394" s="389" t="s">
        <v>519</v>
      </c>
      <c r="C14394" s="389">
        <v>15.1517209908999</v>
      </c>
      <c r="D14394" s="389" t="s">
        <v>697</v>
      </c>
      <c r="E14394" s="389" t="s">
        <v>652</v>
      </c>
      <c r="F14394" s="389" t="s">
        <v>647</v>
      </c>
      <c r="G14394" s="389" t="s">
        <v>698</v>
      </c>
    </row>
    <row r="14395" spans="1:7">
      <c r="A14395" s="389" t="s">
        <v>564</v>
      </c>
      <c r="B14395" s="389" t="s">
        <v>519</v>
      </c>
      <c r="C14395" s="389">
        <v>7.2631294105400004</v>
      </c>
      <c r="D14395" s="389" t="s">
        <v>697</v>
      </c>
      <c r="E14395" s="389" t="s">
        <v>652</v>
      </c>
      <c r="F14395" s="389" t="s">
        <v>647</v>
      </c>
      <c r="G14395" s="389" t="s">
        <v>698</v>
      </c>
    </row>
    <row r="14396" spans="1:7">
      <c r="A14396" s="389" t="s">
        <v>525</v>
      </c>
      <c r="B14396" s="389" t="s">
        <v>519</v>
      </c>
      <c r="C14396" s="389">
        <v>2.7058683051500001</v>
      </c>
      <c r="D14396" s="389" t="s">
        <v>697</v>
      </c>
      <c r="E14396" s="389" t="s">
        <v>652</v>
      </c>
      <c r="F14396" s="389" t="s">
        <v>647</v>
      </c>
      <c r="G14396" s="389" t="s">
        <v>698</v>
      </c>
    </row>
    <row r="14397" spans="1:7">
      <c r="A14397" s="389" t="s">
        <v>525</v>
      </c>
      <c r="B14397" s="389" t="s">
        <v>519</v>
      </c>
      <c r="C14397" s="389">
        <v>2.7058683051500001</v>
      </c>
      <c r="D14397" s="389" t="s">
        <v>697</v>
      </c>
      <c r="E14397" s="389" t="s">
        <v>652</v>
      </c>
      <c r="F14397" s="389" t="s">
        <v>647</v>
      </c>
      <c r="G14397" s="389" t="s">
        <v>698</v>
      </c>
    </row>
    <row r="14398" spans="1:7">
      <c r="A14398" s="389" t="s">
        <v>568</v>
      </c>
      <c r="B14398" s="389" t="s">
        <v>519</v>
      </c>
      <c r="C14398" s="389">
        <v>2.7058683051500001</v>
      </c>
      <c r="D14398" s="389" t="s">
        <v>697</v>
      </c>
      <c r="E14398" s="389" t="s">
        <v>652</v>
      </c>
      <c r="F14398" s="389" t="s">
        <v>647</v>
      </c>
      <c r="G14398" s="389" t="s">
        <v>698</v>
      </c>
    </row>
    <row r="14399" spans="1:7">
      <c r="A14399" s="389" t="s">
        <v>568</v>
      </c>
      <c r="B14399" s="389" t="s">
        <v>519</v>
      </c>
      <c r="C14399" s="389">
        <v>2.7058683051500001</v>
      </c>
      <c r="D14399" s="389" t="s">
        <v>697</v>
      </c>
      <c r="E14399" s="389" t="s">
        <v>652</v>
      </c>
      <c r="F14399" s="389" t="s">
        <v>647</v>
      </c>
      <c r="G14399" s="389" t="s">
        <v>698</v>
      </c>
    </row>
    <row r="14400" spans="1:7">
      <c r="A14400" s="389" t="s">
        <v>542</v>
      </c>
      <c r="B14400" s="389" t="s">
        <v>519</v>
      </c>
      <c r="C14400" s="389">
        <v>2.5843769589600001</v>
      </c>
      <c r="D14400" s="389" t="s">
        <v>697</v>
      </c>
      <c r="E14400" s="389" t="s">
        <v>652</v>
      </c>
      <c r="F14400" s="389" t="s">
        <v>647</v>
      </c>
      <c r="G14400" s="389" t="s">
        <v>698</v>
      </c>
    </row>
    <row r="14401" spans="1:7">
      <c r="A14401" s="389" t="s">
        <v>542</v>
      </c>
      <c r="B14401" s="389" t="s">
        <v>519</v>
      </c>
      <c r="C14401" s="389">
        <v>3.3125733397100001</v>
      </c>
      <c r="D14401" s="389" t="s">
        <v>697</v>
      </c>
      <c r="E14401" s="389" t="s">
        <v>652</v>
      </c>
      <c r="F14401" s="389" t="s">
        <v>647</v>
      </c>
      <c r="G14401" s="389" t="s">
        <v>698</v>
      </c>
    </row>
    <row r="14402" spans="1:7">
      <c r="A14402" s="389" t="s">
        <v>542</v>
      </c>
      <c r="B14402" s="389" t="s">
        <v>519</v>
      </c>
      <c r="C14402" s="389">
        <v>3.3125733397100001</v>
      </c>
      <c r="D14402" s="389" t="s">
        <v>697</v>
      </c>
      <c r="E14402" s="389" t="s">
        <v>652</v>
      </c>
      <c r="F14402" s="389" t="s">
        <v>647</v>
      </c>
      <c r="G14402" s="389" t="s">
        <v>698</v>
      </c>
    </row>
    <row r="14403" spans="1:7">
      <c r="A14403" s="389" t="s">
        <v>532</v>
      </c>
      <c r="B14403" s="389" t="s">
        <v>519</v>
      </c>
      <c r="C14403" s="389">
        <v>1.7386157572700001</v>
      </c>
      <c r="D14403" s="389" t="s">
        <v>697</v>
      </c>
      <c r="E14403" s="389" t="s">
        <v>652</v>
      </c>
      <c r="F14403" s="389" t="s">
        <v>647</v>
      </c>
      <c r="G14403" s="389" t="s">
        <v>698</v>
      </c>
    </row>
    <row r="14404" spans="1:7">
      <c r="A14404" s="389" t="s">
        <v>532</v>
      </c>
      <c r="B14404" s="389" t="s">
        <v>519</v>
      </c>
      <c r="C14404" s="389">
        <v>1.7386157572700001</v>
      </c>
      <c r="D14404" s="389" t="s">
        <v>697</v>
      </c>
      <c r="E14404" s="389" t="s">
        <v>652</v>
      </c>
      <c r="F14404" s="389" t="s">
        <v>647</v>
      </c>
      <c r="G14404" s="389" t="s">
        <v>698</v>
      </c>
    </row>
    <row r="14405" spans="1:7">
      <c r="A14405" s="389" t="s">
        <v>578</v>
      </c>
      <c r="B14405" s="389" t="s">
        <v>519</v>
      </c>
      <c r="C14405" s="389">
        <v>4.4457461913599996</v>
      </c>
      <c r="D14405" s="389" t="s">
        <v>697</v>
      </c>
      <c r="E14405" s="389" t="s">
        <v>652</v>
      </c>
      <c r="F14405" s="389" t="s">
        <v>647</v>
      </c>
      <c r="G14405" s="389" t="s">
        <v>698</v>
      </c>
    </row>
    <row r="14406" spans="1:7">
      <c r="A14406" s="389" t="s">
        <v>526</v>
      </c>
      <c r="B14406" s="389" t="s">
        <v>519</v>
      </c>
      <c r="C14406" s="389">
        <v>5.4238679344999996</v>
      </c>
      <c r="D14406" s="389" t="s">
        <v>697</v>
      </c>
      <c r="E14406" s="389" t="s">
        <v>652</v>
      </c>
      <c r="F14406" s="389" t="s">
        <v>647</v>
      </c>
      <c r="G14406" s="389" t="s">
        <v>698</v>
      </c>
    </row>
    <row r="14407" spans="1:7">
      <c r="A14407" s="389" t="s">
        <v>525</v>
      </c>
      <c r="B14407" s="389" t="s">
        <v>519</v>
      </c>
      <c r="C14407" s="389">
        <v>1.0185255385700001</v>
      </c>
      <c r="D14407" s="389" t="s">
        <v>697</v>
      </c>
      <c r="E14407" s="389" t="s">
        <v>652</v>
      </c>
      <c r="F14407" s="389" t="s">
        <v>647</v>
      </c>
      <c r="G14407" s="389" t="s">
        <v>698</v>
      </c>
    </row>
    <row r="14408" spans="1:7">
      <c r="A14408" s="389" t="s">
        <v>568</v>
      </c>
      <c r="B14408" s="389" t="s">
        <v>519</v>
      </c>
      <c r="C14408" s="389">
        <v>1.0185255385700001</v>
      </c>
      <c r="D14408" s="389" t="s">
        <v>697</v>
      </c>
      <c r="E14408" s="389" t="s">
        <v>652</v>
      </c>
      <c r="F14408" s="389" t="s">
        <v>647</v>
      </c>
      <c r="G14408" s="389" t="s">
        <v>698</v>
      </c>
    </row>
    <row r="14409" spans="1:7">
      <c r="A14409" s="389" t="s">
        <v>526</v>
      </c>
      <c r="B14409" s="389" t="s">
        <v>519</v>
      </c>
      <c r="C14409" s="389">
        <v>3.8643780050099998</v>
      </c>
      <c r="D14409" s="389" t="s">
        <v>697</v>
      </c>
      <c r="E14409" s="389" t="s">
        <v>652</v>
      </c>
      <c r="F14409" s="389" t="s">
        <v>647</v>
      </c>
      <c r="G14409" s="389" t="s">
        <v>698</v>
      </c>
    </row>
    <row r="14410" spans="1:7">
      <c r="A14410" s="389" t="s">
        <v>581</v>
      </c>
      <c r="B14410" s="389" t="s">
        <v>519</v>
      </c>
      <c r="C14410" s="389">
        <v>3.7525280936100001</v>
      </c>
      <c r="D14410" s="389" t="s">
        <v>697</v>
      </c>
      <c r="E14410" s="389" t="s">
        <v>652</v>
      </c>
      <c r="F14410" s="389" t="s">
        <v>647</v>
      </c>
      <c r="G14410" s="389" t="s">
        <v>698</v>
      </c>
    </row>
    <row r="14411" spans="1:7">
      <c r="A14411" s="389" t="s">
        <v>526</v>
      </c>
      <c r="B14411" s="389" t="s">
        <v>519</v>
      </c>
      <c r="C14411" s="389">
        <v>2.29497287969</v>
      </c>
      <c r="D14411" s="389" t="s">
        <v>697</v>
      </c>
      <c r="E14411" s="389" t="s">
        <v>652</v>
      </c>
      <c r="F14411" s="389" t="s">
        <v>647</v>
      </c>
      <c r="G14411" s="389" t="s">
        <v>698</v>
      </c>
    </row>
    <row r="14412" spans="1:7">
      <c r="A14412" s="389" t="s">
        <v>561</v>
      </c>
      <c r="B14412" s="389" t="s">
        <v>519</v>
      </c>
      <c r="C14412" s="389">
        <v>2.29497287969</v>
      </c>
      <c r="D14412" s="389" t="s">
        <v>697</v>
      </c>
      <c r="E14412" s="389" t="s">
        <v>652</v>
      </c>
      <c r="F14412" s="389" t="s">
        <v>647</v>
      </c>
      <c r="G14412" s="389" t="s">
        <v>698</v>
      </c>
    </row>
    <row r="14413" spans="1:7">
      <c r="A14413" s="389" t="s">
        <v>552</v>
      </c>
      <c r="B14413" s="389" t="s">
        <v>519</v>
      </c>
      <c r="C14413" s="389">
        <v>5.4062495433500004</v>
      </c>
      <c r="D14413" s="389" t="s">
        <v>697</v>
      </c>
      <c r="E14413" s="389" t="s">
        <v>652</v>
      </c>
      <c r="F14413" s="389" t="s">
        <v>647</v>
      </c>
      <c r="G14413" s="389" t="s">
        <v>698</v>
      </c>
    </row>
    <row r="14414" spans="1:7">
      <c r="A14414" s="389" t="s">
        <v>541</v>
      </c>
      <c r="B14414" s="389" t="s">
        <v>519</v>
      </c>
      <c r="C14414" s="389">
        <v>0.54519461062300001</v>
      </c>
      <c r="D14414" s="389" t="s">
        <v>697</v>
      </c>
      <c r="E14414" s="389" t="s">
        <v>652</v>
      </c>
      <c r="F14414" s="389" t="s">
        <v>647</v>
      </c>
      <c r="G14414" s="389" t="s">
        <v>698</v>
      </c>
    </row>
    <row r="14415" spans="1:7">
      <c r="A14415" s="389" t="s">
        <v>579</v>
      </c>
      <c r="B14415" s="389" t="s">
        <v>519</v>
      </c>
      <c r="C14415" s="389">
        <v>1.8537953148299999</v>
      </c>
      <c r="D14415" s="389" t="s">
        <v>697</v>
      </c>
      <c r="E14415" s="389" t="s">
        <v>652</v>
      </c>
      <c r="F14415" s="389" t="s">
        <v>647</v>
      </c>
      <c r="G14415" s="389" t="s">
        <v>698</v>
      </c>
    </row>
    <row r="14416" spans="1:7">
      <c r="A14416" s="389" t="s">
        <v>563</v>
      </c>
      <c r="B14416" s="389" t="s">
        <v>519</v>
      </c>
      <c r="C14416" s="389">
        <v>2.5842440403300002</v>
      </c>
      <c r="D14416" s="389" t="s">
        <v>697</v>
      </c>
      <c r="E14416" s="389" t="s">
        <v>652</v>
      </c>
      <c r="F14416" s="389" t="s">
        <v>647</v>
      </c>
      <c r="G14416" s="389" t="s">
        <v>698</v>
      </c>
    </row>
    <row r="14417" spans="1:7">
      <c r="A14417" s="389" t="s">
        <v>526</v>
      </c>
      <c r="B14417" s="389" t="s">
        <v>519</v>
      </c>
      <c r="C14417" s="389">
        <v>1.14759689053</v>
      </c>
      <c r="D14417" s="389" t="s">
        <v>697</v>
      </c>
      <c r="E14417" s="389" t="s">
        <v>652</v>
      </c>
      <c r="F14417" s="389" t="s">
        <v>647</v>
      </c>
      <c r="G14417" s="389" t="s">
        <v>698</v>
      </c>
    </row>
    <row r="14418" spans="1:7">
      <c r="A14418" s="389" t="s">
        <v>564</v>
      </c>
      <c r="B14418" s="389" t="s">
        <v>519</v>
      </c>
      <c r="C14418" s="389">
        <v>2.88280061704</v>
      </c>
      <c r="D14418" s="389" t="s">
        <v>697</v>
      </c>
      <c r="E14418" s="389" t="s">
        <v>652</v>
      </c>
      <c r="F14418" s="389" t="s">
        <v>647</v>
      </c>
      <c r="G14418" s="389" t="s">
        <v>698</v>
      </c>
    </row>
    <row r="14419" spans="1:7">
      <c r="A14419" s="389" t="s">
        <v>571</v>
      </c>
      <c r="B14419" s="389" t="s">
        <v>519</v>
      </c>
      <c r="C14419" s="389">
        <v>1.0958727746300001</v>
      </c>
      <c r="D14419" s="389" t="s">
        <v>697</v>
      </c>
      <c r="E14419" s="389" t="s">
        <v>652</v>
      </c>
      <c r="F14419" s="389" t="s">
        <v>647</v>
      </c>
      <c r="G14419" s="389" t="s">
        <v>698</v>
      </c>
    </row>
    <row r="14420" spans="1:7">
      <c r="A14420" s="389" t="s">
        <v>571</v>
      </c>
      <c r="B14420" s="389" t="s">
        <v>519</v>
      </c>
      <c r="C14420" s="389">
        <v>1.0958727746300001</v>
      </c>
      <c r="D14420" s="389" t="s">
        <v>697</v>
      </c>
      <c r="E14420" s="389" t="s">
        <v>652</v>
      </c>
      <c r="F14420" s="389" t="s">
        <v>647</v>
      </c>
      <c r="G14420" s="389" t="s">
        <v>698</v>
      </c>
    </row>
    <row r="14421" spans="1:7">
      <c r="A14421" s="389" t="s">
        <v>542</v>
      </c>
      <c r="B14421" s="389" t="s">
        <v>519</v>
      </c>
      <c r="C14421" s="389">
        <v>0.59744747630200001</v>
      </c>
      <c r="D14421" s="389" t="s">
        <v>697</v>
      </c>
      <c r="E14421" s="389" t="s">
        <v>652</v>
      </c>
      <c r="F14421" s="389" t="s">
        <v>647</v>
      </c>
      <c r="G14421" s="389" t="s">
        <v>698</v>
      </c>
    </row>
    <row r="14422" spans="1:7">
      <c r="A14422" s="389" t="s">
        <v>550</v>
      </c>
      <c r="B14422" s="389" t="s">
        <v>519</v>
      </c>
      <c r="C14422" s="389">
        <v>2.8736837421899999</v>
      </c>
      <c r="D14422" s="389" t="s">
        <v>697</v>
      </c>
      <c r="E14422" s="389" t="s">
        <v>652</v>
      </c>
      <c r="F14422" s="389" t="s">
        <v>647</v>
      </c>
      <c r="G14422" s="389" t="s">
        <v>698</v>
      </c>
    </row>
    <row r="14423" spans="1:7">
      <c r="A14423" s="389" t="s">
        <v>550</v>
      </c>
      <c r="B14423" s="389" t="s">
        <v>519</v>
      </c>
      <c r="C14423" s="389">
        <v>2.8736837421899999</v>
      </c>
      <c r="D14423" s="389" t="s">
        <v>697</v>
      </c>
      <c r="E14423" s="389" t="s">
        <v>652</v>
      </c>
      <c r="F14423" s="389" t="s">
        <v>647</v>
      </c>
      <c r="G14423" s="389" t="s">
        <v>698</v>
      </c>
    </row>
    <row r="14424" spans="1:7">
      <c r="A14424" s="389" t="s">
        <v>535</v>
      </c>
      <c r="B14424" s="389" t="s">
        <v>519</v>
      </c>
      <c r="C14424" s="389">
        <v>4.9153680265700004</v>
      </c>
      <c r="D14424" s="389" t="s">
        <v>697</v>
      </c>
      <c r="E14424" s="389" t="s">
        <v>652</v>
      </c>
      <c r="F14424" s="389" t="s">
        <v>647</v>
      </c>
      <c r="G14424" s="389" t="s">
        <v>698</v>
      </c>
    </row>
    <row r="14425" spans="1:7">
      <c r="A14425" s="389" t="s">
        <v>544</v>
      </c>
      <c r="B14425" s="389" t="s">
        <v>519</v>
      </c>
      <c r="C14425" s="389">
        <v>6.01499213495</v>
      </c>
      <c r="D14425" s="389" t="s">
        <v>697</v>
      </c>
      <c r="E14425" s="389" t="s">
        <v>652</v>
      </c>
      <c r="F14425" s="389" t="s">
        <v>647</v>
      </c>
      <c r="G14425" s="389" t="s">
        <v>698</v>
      </c>
    </row>
    <row r="14426" spans="1:7">
      <c r="A14426" s="389" t="s">
        <v>569</v>
      </c>
      <c r="B14426" s="389" t="s">
        <v>519</v>
      </c>
      <c r="C14426" s="389">
        <v>0.54918612114800003</v>
      </c>
      <c r="D14426" s="389" t="s">
        <v>697</v>
      </c>
      <c r="E14426" s="389" t="s">
        <v>652</v>
      </c>
      <c r="F14426" s="389" t="s">
        <v>647</v>
      </c>
      <c r="G14426" s="389" t="s">
        <v>698</v>
      </c>
    </row>
    <row r="14427" spans="1:7">
      <c r="A14427" s="389" t="s">
        <v>549</v>
      </c>
      <c r="B14427" s="389" t="s">
        <v>519</v>
      </c>
      <c r="C14427" s="389">
        <v>8.9838346378300002</v>
      </c>
      <c r="D14427" s="389" t="s">
        <v>697</v>
      </c>
      <c r="E14427" s="389" t="s">
        <v>652</v>
      </c>
      <c r="F14427" s="389" t="s">
        <v>647</v>
      </c>
      <c r="G14427" s="389" t="s">
        <v>698</v>
      </c>
    </row>
    <row r="14428" spans="1:7">
      <c r="A14428" s="389" t="s">
        <v>556</v>
      </c>
      <c r="B14428" s="389" t="s">
        <v>519</v>
      </c>
      <c r="C14428" s="389">
        <v>3.86733785898</v>
      </c>
      <c r="D14428" s="389" t="s">
        <v>697</v>
      </c>
      <c r="E14428" s="389" t="s">
        <v>652</v>
      </c>
      <c r="F14428" s="389" t="s">
        <v>647</v>
      </c>
      <c r="G14428" s="389" t="s">
        <v>698</v>
      </c>
    </row>
    <row r="14429" spans="1:7">
      <c r="A14429" s="389" t="s">
        <v>556</v>
      </c>
      <c r="B14429" s="389" t="s">
        <v>519</v>
      </c>
      <c r="C14429" s="389">
        <v>3.86733785898</v>
      </c>
      <c r="D14429" s="389" t="s">
        <v>697</v>
      </c>
      <c r="E14429" s="389" t="s">
        <v>652</v>
      </c>
      <c r="F14429" s="389" t="s">
        <v>647</v>
      </c>
      <c r="G14429" s="389" t="s">
        <v>698</v>
      </c>
    </row>
    <row r="14430" spans="1:7">
      <c r="A14430" s="389" t="s">
        <v>581</v>
      </c>
      <c r="B14430" s="389" t="s">
        <v>519</v>
      </c>
      <c r="C14430" s="389">
        <v>2.1822880907600002</v>
      </c>
      <c r="D14430" s="389" t="s">
        <v>697</v>
      </c>
      <c r="E14430" s="389" t="s">
        <v>652</v>
      </c>
      <c r="F14430" s="389" t="s">
        <v>647</v>
      </c>
      <c r="G14430" s="389" t="s">
        <v>698</v>
      </c>
    </row>
    <row r="14431" spans="1:7">
      <c r="A14431" s="389" t="s">
        <v>576</v>
      </c>
      <c r="B14431" s="389" t="s">
        <v>519</v>
      </c>
      <c r="C14431" s="389">
        <v>1.1679614485100001</v>
      </c>
      <c r="D14431" s="389" t="s">
        <v>697</v>
      </c>
      <c r="E14431" s="389" t="s">
        <v>652</v>
      </c>
      <c r="F14431" s="389" t="s">
        <v>647</v>
      </c>
      <c r="G14431" s="389" t="s">
        <v>698</v>
      </c>
    </row>
    <row r="14432" spans="1:7">
      <c r="A14432" s="389" t="s">
        <v>578</v>
      </c>
      <c r="B14432" s="389" t="s">
        <v>519</v>
      </c>
      <c r="C14432" s="389">
        <v>1.1679614485100001</v>
      </c>
      <c r="D14432" s="389" t="s">
        <v>697</v>
      </c>
      <c r="E14432" s="389" t="s">
        <v>652</v>
      </c>
      <c r="F14432" s="389" t="s">
        <v>647</v>
      </c>
      <c r="G14432" s="389" t="s">
        <v>698</v>
      </c>
    </row>
    <row r="14433" spans="1:7">
      <c r="A14433" s="389" t="s">
        <v>534</v>
      </c>
      <c r="B14433" s="389" t="s">
        <v>519</v>
      </c>
      <c r="C14433" s="389">
        <v>1.36785836721</v>
      </c>
      <c r="D14433" s="389" t="s">
        <v>697</v>
      </c>
      <c r="E14433" s="389" t="s">
        <v>652</v>
      </c>
      <c r="F14433" s="389" t="s">
        <v>647</v>
      </c>
      <c r="G14433" s="389" t="s">
        <v>698</v>
      </c>
    </row>
    <row r="14434" spans="1:7">
      <c r="A14434" s="389" t="s">
        <v>541</v>
      </c>
      <c r="B14434" s="389" t="s">
        <v>519</v>
      </c>
      <c r="C14434" s="389">
        <v>1.36785836721</v>
      </c>
      <c r="D14434" s="389" t="s">
        <v>697</v>
      </c>
      <c r="E14434" s="389" t="s">
        <v>652</v>
      </c>
      <c r="F14434" s="389" t="s">
        <v>647</v>
      </c>
      <c r="G14434" s="389" t="s">
        <v>698</v>
      </c>
    </row>
    <row r="14435" spans="1:7">
      <c r="A14435" s="389" t="s">
        <v>578</v>
      </c>
      <c r="B14435" s="389" t="s">
        <v>519</v>
      </c>
      <c r="C14435" s="389">
        <v>2.7077893070200001</v>
      </c>
      <c r="D14435" s="389" t="s">
        <v>697</v>
      </c>
      <c r="E14435" s="389" t="s">
        <v>652</v>
      </c>
      <c r="F14435" s="389" t="s">
        <v>647</v>
      </c>
      <c r="G14435" s="389" t="s">
        <v>698</v>
      </c>
    </row>
    <row r="14436" spans="1:7">
      <c r="A14436" s="389" t="s">
        <v>564</v>
      </c>
      <c r="B14436" s="389" t="s">
        <v>519</v>
      </c>
      <c r="C14436" s="389">
        <v>5.3179166421300001</v>
      </c>
      <c r="D14436" s="389" t="s">
        <v>697</v>
      </c>
      <c r="E14436" s="389" t="s">
        <v>652</v>
      </c>
      <c r="F14436" s="389" t="s">
        <v>647</v>
      </c>
      <c r="G14436" s="389" t="s">
        <v>698</v>
      </c>
    </row>
    <row r="14437" spans="1:7">
      <c r="A14437" s="389" t="s">
        <v>554</v>
      </c>
      <c r="B14437" s="389" t="s">
        <v>519</v>
      </c>
      <c r="C14437" s="389">
        <v>2.4118808453599998</v>
      </c>
      <c r="D14437" s="389" t="s">
        <v>697</v>
      </c>
      <c r="E14437" s="389" t="s">
        <v>652</v>
      </c>
      <c r="F14437" s="389" t="s">
        <v>647</v>
      </c>
      <c r="G14437" s="389" t="s">
        <v>698</v>
      </c>
    </row>
    <row r="14438" spans="1:7">
      <c r="A14438" s="389" t="s">
        <v>578</v>
      </c>
      <c r="B14438" s="389" t="s">
        <v>519</v>
      </c>
      <c r="C14438" s="389">
        <v>2.4118808453599998</v>
      </c>
      <c r="D14438" s="389" t="s">
        <v>697</v>
      </c>
      <c r="E14438" s="389" t="s">
        <v>652</v>
      </c>
      <c r="F14438" s="389" t="s">
        <v>647</v>
      </c>
      <c r="G14438" s="389" t="s">
        <v>698</v>
      </c>
    </row>
    <row r="14439" spans="1:7">
      <c r="A14439" s="389" t="s">
        <v>578</v>
      </c>
      <c r="B14439" s="389" t="s">
        <v>519</v>
      </c>
      <c r="C14439" s="389">
        <v>0.60906934097099996</v>
      </c>
      <c r="D14439" s="389" t="s">
        <v>697</v>
      </c>
      <c r="E14439" s="389" t="s">
        <v>652</v>
      </c>
      <c r="F14439" s="389" t="s">
        <v>647</v>
      </c>
      <c r="G14439" s="389" t="s">
        <v>698</v>
      </c>
    </row>
    <row r="14440" spans="1:7">
      <c r="A14440" s="389" t="s">
        <v>535</v>
      </c>
      <c r="B14440" s="389" t="s">
        <v>519</v>
      </c>
      <c r="C14440" s="389">
        <v>9.8098766911799906</v>
      </c>
      <c r="D14440" s="389" t="s">
        <v>697</v>
      </c>
      <c r="E14440" s="389" t="s">
        <v>652</v>
      </c>
      <c r="F14440" s="389" t="s">
        <v>647</v>
      </c>
      <c r="G14440" s="389" t="s">
        <v>698</v>
      </c>
    </row>
    <row r="14441" spans="1:7">
      <c r="A14441" s="389" t="s">
        <v>559</v>
      </c>
      <c r="B14441" s="389" t="s">
        <v>519</v>
      </c>
      <c r="C14441" s="389">
        <v>2.9317195111699998</v>
      </c>
      <c r="D14441" s="389" t="s">
        <v>697</v>
      </c>
      <c r="E14441" s="389" t="s">
        <v>652</v>
      </c>
      <c r="F14441" s="389" t="s">
        <v>647</v>
      </c>
      <c r="G14441" s="389" t="s">
        <v>698</v>
      </c>
    </row>
    <row r="14442" spans="1:7">
      <c r="A14442" s="389" t="s">
        <v>559</v>
      </c>
      <c r="B14442" s="389" t="s">
        <v>519</v>
      </c>
      <c r="C14442" s="389">
        <v>2.9317195111699998</v>
      </c>
      <c r="D14442" s="389" t="s">
        <v>697</v>
      </c>
      <c r="E14442" s="389" t="s">
        <v>652</v>
      </c>
      <c r="F14442" s="389" t="s">
        <v>647</v>
      </c>
      <c r="G14442" s="389" t="s">
        <v>698</v>
      </c>
    </row>
    <row r="14443" spans="1:7">
      <c r="A14443" s="389" t="s">
        <v>559</v>
      </c>
      <c r="B14443" s="389" t="s">
        <v>519</v>
      </c>
      <c r="C14443" s="389">
        <v>2.9317195111699998</v>
      </c>
      <c r="D14443" s="389" t="s">
        <v>697</v>
      </c>
      <c r="E14443" s="389" t="s">
        <v>652</v>
      </c>
      <c r="F14443" s="389" t="s">
        <v>647</v>
      </c>
      <c r="G14443" s="389" t="s">
        <v>698</v>
      </c>
    </row>
    <row r="14444" spans="1:7">
      <c r="A14444" s="389" t="s">
        <v>574</v>
      </c>
      <c r="B14444" s="389" t="s">
        <v>519</v>
      </c>
      <c r="C14444" s="389">
        <v>2.9317195111699998</v>
      </c>
      <c r="D14444" s="389" t="s">
        <v>697</v>
      </c>
      <c r="E14444" s="389" t="s">
        <v>652</v>
      </c>
      <c r="F14444" s="389" t="s">
        <v>647</v>
      </c>
      <c r="G14444" s="389" t="s">
        <v>698</v>
      </c>
    </row>
    <row r="14445" spans="1:7">
      <c r="A14445" s="389" t="s">
        <v>574</v>
      </c>
      <c r="B14445" s="389" t="s">
        <v>519</v>
      </c>
      <c r="C14445" s="389">
        <v>2.9317195111699998</v>
      </c>
      <c r="D14445" s="389" t="s">
        <v>697</v>
      </c>
      <c r="E14445" s="389" t="s">
        <v>652</v>
      </c>
      <c r="F14445" s="389" t="s">
        <v>647</v>
      </c>
      <c r="G14445" s="389" t="s">
        <v>698</v>
      </c>
    </row>
    <row r="14446" spans="1:7">
      <c r="A14446" s="389" t="s">
        <v>574</v>
      </c>
      <c r="B14446" s="389" t="s">
        <v>519</v>
      </c>
      <c r="C14446" s="389">
        <v>2.9317195111699998</v>
      </c>
      <c r="D14446" s="389" t="s">
        <v>697</v>
      </c>
      <c r="E14446" s="389" t="s">
        <v>652</v>
      </c>
      <c r="F14446" s="389" t="s">
        <v>647</v>
      </c>
      <c r="G14446" s="389" t="s">
        <v>698</v>
      </c>
    </row>
    <row r="14447" spans="1:7">
      <c r="A14447" s="389" t="s">
        <v>525</v>
      </c>
      <c r="B14447" s="389" t="s">
        <v>519</v>
      </c>
      <c r="C14447" s="389">
        <v>0.69702903036399999</v>
      </c>
      <c r="D14447" s="389" t="s">
        <v>697</v>
      </c>
      <c r="E14447" s="389" t="s">
        <v>652</v>
      </c>
      <c r="F14447" s="389" t="s">
        <v>647</v>
      </c>
      <c r="G14447" s="389" t="s">
        <v>698</v>
      </c>
    </row>
    <row r="14448" spans="1:7">
      <c r="A14448" s="389" t="s">
        <v>568</v>
      </c>
      <c r="B14448" s="389" t="s">
        <v>519</v>
      </c>
      <c r="C14448" s="389">
        <v>0.69702903036399999</v>
      </c>
      <c r="D14448" s="389" t="s">
        <v>697</v>
      </c>
      <c r="E14448" s="389" t="s">
        <v>652</v>
      </c>
      <c r="F14448" s="389" t="s">
        <v>647</v>
      </c>
      <c r="G14448" s="389" t="s">
        <v>698</v>
      </c>
    </row>
    <row r="14449" spans="1:7">
      <c r="A14449" s="389" t="s">
        <v>535</v>
      </c>
      <c r="B14449" s="389" t="s">
        <v>519</v>
      </c>
      <c r="C14449" s="389">
        <v>7.3800066589300002</v>
      </c>
      <c r="D14449" s="389" t="s">
        <v>697</v>
      </c>
      <c r="E14449" s="389" t="s">
        <v>652</v>
      </c>
      <c r="F14449" s="389" t="s">
        <v>647</v>
      </c>
      <c r="G14449" s="389" t="s">
        <v>698</v>
      </c>
    </row>
    <row r="14450" spans="1:7">
      <c r="A14450" s="389" t="s">
        <v>514</v>
      </c>
      <c r="B14450" s="389" t="s">
        <v>519</v>
      </c>
      <c r="C14450" s="389">
        <v>3.72411641869</v>
      </c>
      <c r="D14450" s="389" t="s">
        <v>697</v>
      </c>
      <c r="E14450" s="389" t="s">
        <v>652</v>
      </c>
      <c r="F14450" s="389" t="s">
        <v>647</v>
      </c>
      <c r="G14450" s="389" t="s">
        <v>698</v>
      </c>
    </row>
    <row r="14451" spans="1:7">
      <c r="A14451" s="389" t="s">
        <v>525</v>
      </c>
      <c r="B14451" s="389" t="s">
        <v>519</v>
      </c>
      <c r="C14451" s="389">
        <v>3.2789661025000001</v>
      </c>
      <c r="D14451" s="389" t="s">
        <v>697</v>
      </c>
      <c r="E14451" s="389" t="s">
        <v>652</v>
      </c>
      <c r="F14451" s="389" t="s">
        <v>647</v>
      </c>
      <c r="G14451" s="389" t="s">
        <v>698</v>
      </c>
    </row>
    <row r="14452" spans="1:7">
      <c r="A14452" s="389" t="s">
        <v>542</v>
      </c>
      <c r="B14452" s="389" t="s">
        <v>519</v>
      </c>
      <c r="C14452" s="389">
        <v>2.82725081833</v>
      </c>
      <c r="D14452" s="389" t="s">
        <v>697</v>
      </c>
      <c r="E14452" s="389" t="s">
        <v>652</v>
      </c>
      <c r="F14452" s="389" t="s">
        <v>647</v>
      </c>
      <c r="G14452" s="389" t="s">
        <v>698</v>
      </c>
    </row>
    <row r="14453" spans="1:7">
      <c r="A14453" s="389" t="s">
        <v>525</v>
      </c>
      <c r="B14453" s="389" t="s">
        <v>519</v>
      </c>
      <c r="C14453" s="389">
        <v>5.4902258777800004</v>
      </c>
      <c r="D14453" s="389" t="s">
        <v>697</v>
      </c>
      <c r="E14453" s="389" t="s">
        <v>652</v>
      </c>
      <c r="F14453" s="389" t="s">
        <v>647</v>
      </c>
      <c r="G14453" s="389" t="s">
        <v>698</v>
      </c>
    </row>
    <row r="14454" spans="1:7">
      <c r="A14454" s="389" t="s">
        <v>525</v>
      </c>
      <c r="B14454" s="389" t="s">
        <v>519</v>
      </c>
      <c r="C14454" s="389">
        <v>5.4902258777800004</v>
      </c>
      <c r="D14454" s="389" t="s">
        <v>697</v>
      </c>
      <c r="E14454" s="389" t="s">
        <v>652</v>
      </c>
      <c r="F14454" s="389" t="s">
        <v>647</v>
      </c>
      <c r="G14454" s="389" t="s">
        <v>698</v>
      </c>
    </row>
    <row r="14455" spans="1:7">
      <c r="A14455" s="389" t="s">
        <v>525</v>
      </c>
      <c r="B14455" s="389" t="s">
        <v>519</v>
      </c>
      <c r="C14455" s="389">
        <v>5.4902258777800004</v>
      </c>
      <c r="D14455" s="389" t="s">
        <v>697</v>
      </c>
      <c r="E14455" s="389" t="s">
        <v>652</v>
      </c>
      <c r="F14455" s="389" t="s">
        <v>647</v>
      </c>
      <c r="G14455" s="389" t="s">
        <v>698</v>
      </c>
    </row>
    <row r="14456" spans="1:7">
      <c r="A14456" s="389" t="s">
        <v>525</v>
      </c>
      <c r="B14456" s="389" t="s">
        <v>519</v>
      </c>
      <c r="C14456" s="389">
        <v>5.4902258777800004</v>
      </c>
      <c r="D14456" s="389" t="s">
        <v>697</v>
      </c>
      <c r="E14456" s="389" t="s">
        <v>652</v>
      </c>
      <c r="F14456" s="389" t="s">
        <v>647</v>
      </c>
      <c r="G14456" s="389" t="s">
        <v>698</v>
      </c>
    </row>
    <row r="14457" spans="1:7">
      <c r="A14457" s="389" t="s">
        <v>525</v>
      </c>
      <c r="B14457" s="389" t="s">
        <v>519</v>
      </c>
      <c r="C14457" s="389">
        <v>5.4902258777800004</v>
      </c>
      <c r="D14457" s="389" t="s">
        <v>697</v>
      </c>
      <c r="E14457" s="389" t="s">
        <v>652</v>
      </c>
      <c r="F14457" s="389" t="s">
        <v>647</v>
      </c>
      <c r="G14457" s="389" t="s">
        <v>698</v>
      </c>
    </row>
    <row r="14458" spans="1:7">
      <c r="A14458" s="389" t="s">
        <v>525</v>
      </c>
      <c r="B14458" s="389" t="s">
        <v>519</v>
      </c>
      <c r="C14458" s="389">
        <v>5.4902258777800004</v>
      </c>
      <c r="D14458" s="389" t="s">
        <v>697</v>
      </c>
      <c r="E14458" s="389" t="s">
        <v>652</v>
      </c>
      <c r="F14458" s="389" t="s">
        <v>647</v>
      </c>
      <c r="G14458" s="389" t="s">
        <v>698</v>
      </c>
    </row>
    <row r="14459" spans="1:7">
      <c r="A14459" s="389" t="s">
        <v>525</v>
      </c>
      <c r="B14459" s="389" t="s">
        <v>519</v>
      </c>
      <c r="C14459" s="389">
        <v>0.96546948510999997</v>
      </c>
      <c r="D14459" s="389" t="s">
        <v>697</v>
      </c>
      <c r="E14459" s="389" t="s">
        <v>652</v>
      </c>
      <c r="F14459" s="389" t="s">
        <v>647</v>
      </c>
      <c r="G14459" s="389" t="s">
        <v>698</v>
      </c>
    </row>
    <row r="14460" spans="1:7">
      <c r="A14460" s="389" t="s">
        <v>553</v>
      </c>
      <c r="B14460" s="389" t="s">
        <v>519</v>
      </c>
      <c r="C14460" s="389">
        <v>4.0444172276600003</v>
      </c>
      <c r="D14460" s="389" t="s">
        <v>697</v>
      </c>
      <c r="E14460" s="389" t="s">
        <v>652</v>
      </c>
      <c r="F14460" s="389" t="s">
        <v>647</v>
      </c>
      <c r="G14460" s="389" t="s">
        <v>698</v>
      </c>
    </row>
    <row r="14461" spans="1:7">
      <c r="A14461" s="389" t="s">
        <v>578</v>
      </c>
      <c r="B14461" s="389" t="s">
        <v>519</v>
      </c>
      <c r="C14461" s="389">
        <v>4.0444172276600003</v>
      </c>
      <c r="D14461" s="389" t="s">
        <v>697</v>
      </c>
      <c r="E14461" s="389" t="s">
        <v>652</v>
      </c>
      <c r="F14461" s="389" t="s">
        <v>647</v>
      </c>
      <c r="G14461" s="389" t="s">
        <v>698</v>
      </c>
    </row>
    <row r="14462" spans="1:7">
      <c r="A14462" s="389" t="s">
        <v>525</v>
      </c>
      <c r="B14462" s="389" t="s">
        <v>519</v>
      </c>
      <c r="C14462" s="389">
        <v>3.8765310948799998</v>
      </c>
      <c r="D14462" s="389" t="s">
        <v>697</v>
      </c>
      <c r="E14462" s="389" t="s">
        <v>652</v>
      </c>
      <c r="F14462" s="389" t="s">
        <v>647</v>
      </c>
      <c r="G14462" s="389" t="s">
        <v>698</v>
      </c>
    </row>
    <row r="14463" spans="1:7">
      <c r="A14463" s="389" t="s">
        <v>568</v>
      </c>
      <c r="B14463" s="389" t="s">
        <v>519</v>
      </c>
      <c r="C14463" s="389">
        <v>3.8765310948799998</v>
      </c>
      <c r="D14463" s="389" t="s">
        <v>697</v>
      </c>
      <c r="E14463" s="389" t="s">
        <v>652</v>
      </c>
      <c r="F14463" s="389" t="s">
        <v>647</v>
      </c>
      <c r="G14463" s="389" t="s">
        <v>698</v>
      </c>
    </row>
    <row r="14464" spans="1:7">
      <c r="A14464" s="389" t="s">
        <v>544</v>
      </c>
      <c r="B14464" s="389" t="s">
        <v>519</v>
      </c>
      <c r="C14464" s="389">
        <v>3.0443666548700001</v>
      </c>
      <c r="D14464" s="389" t="s">
        <v>697</v>
      </c>
      <c r="E14464" s="389" t="s">
        <v>652</v>
      </c>
      <c r="F14464" s="389" t="s">
        <v>647</v>
      </c>
      <c r="G14464" s="389" t="s">
        <v>698</v>
      </c>
    </row>
    <row r="14465" spans="1:7">
      <c r="A14465" s="389" t="s">
        <v>544</v>
      </c>
      <c r="B14465" s="389" t="s">
        <v>519</v>
      </c>
      <c r="C14465" s="389">
        <v>1.79179762116</v>
      </c>
      <c r="D14465" s="389" t="s">
        <v>697</v>
      </c>
      <c r="E14465" s="389" t="s">
        <v>652</v>
      </c>
      <c r="F14465" s="389" t="s">
        <v>647</v>
      </c>
      <c r="G14465" s="389" t="s">
        <v>698</v>
      </c>
    </row>
    <row r="14466" spans="1:7">
      <c r="A14466" s="389" t="s">
        <v>556</v>
      </c>
      <c r="B14466" s="389" t="s">
        <v>519</v>
      </c>
      <c r="C14466" s="389">
        <v>1.1484135690599999</v>
      </c>
      <c r="D14466" s="389" t="s">
        <v>697</v>
      </c>
      <c r="E14466" s="389" t="s">
        <v>652</v>
      </c>
      <c r="F14466" s="389" t="s">
        <v>647</v>
      </c>
      <c r="G14466" s="389" t="s">
        <v>698</v>
      </c>
    </row>
    <row r="14467" spans="1:7">
      <c r="A14467" s="389" t="s">
        <v>556</v>
      </c>
      <c r="B14467" s="389" t="s">
        <v>519</v>
      </c>
      <c r="C14467" s="389">
        <v>1.1484135690599999</v>
      </c>
      <c r="D14467" s="389" t="s">
        <v>697</v>
      </c>
      <c r="E14467" s="389" t="s">
        <v>652</v>
      </c>
      <c r="F14467" s="389" t="s">
        <v>647</v>
      </c>
      <c r="G14467" s="389" t="s">
        <v>698</v>
      </c>
    </row>
    <row r="14468" spans="1:7">
      <c r="A14468" s="389" t="s">
        <v>526</v>
      </c>
      <c r="B14468" s="389" t="s">
        <v>519</v>
      </c>
      <c r="C14468" s="389">
        <v>3.95803803512</v>
      </c>
      <c r="D14468" s="389" t="s">
        <v>697</v>
      </c>
      <c r="E14468" s="389" t="s">
        <v>652</v>
      </c>
      <c r="F14468" s="389" t="s">
        <v>647</v>
      </c>
      <c r="G14468" s="389" t="s">
        <v>698</v>
      </c>
    </row>
    <row r="14469" spans="1:7">
      <c r="A14469" s="389" t="s">
        <v>529</v>
      </c>
      <c r="B14469" s="389" t="s">
        <v>519</v>
      </c>
      <c r="C14469" s="389">
        <v>3.80121136107</v>
      </c>
      <c r="D14469" s="389" t="s">
        <v>697</v>
      </c>
      <c r="E14469" s="389" t="s">
        <v>652</v>
      </c>
      <c r="F14469" s="389" t="s">
        <v>647</v>
      </c>
      <c r="G14469" s="389" t="s">
        <v>698</v>
      </c>
    </row>
    <row r="14470" spans="1:7">
      <c r="A14470" s="389" t="s">
        <v>529</v>
      </c>
      <c r="B14470" s="389" t="s">
        <v>519</v>
      </c>
      <c r="C14470" s="389">
        <v>3.80121136107</v>
      </c>
      <c r="D14470" s="389" t="s">
        <v>697</v>
      </c>
      <c r="E14470" s="389" t="s">
        <v>652</v>
      </c>
      <c r="F14470" s="389" t="s">
        <v>647</v>
      </c>
      <c r="G14470" s="389" t="s">
        <v>698</v>
      </c>
    </row>
    <row r="14471" spans="1:7">
      <c r="A14471" s="389" t="s">
        <v>532</v>
      </c>
      <c r="B14471" s="389" t="s">
        <v>519</v>
      </c>
      <c r="C14471" s="389">
        <v>10.1746706397</v>
      </c>
      <c r="D14471" s="389" t="s">
        <v>697</v>
      </c>
      <c r="E14471" s="389" t="s">
        <v>652</v>
      </c>
      <c r="F14471" s="389" t="s">
        <v>647</v>
      </c>
      <c r="G14471" s="389" t="s">
        <v>698</v>
      </c>
    </row>
    <row r="14472" spans="1:7">
      <c r="A14472" s="389" t="s">
        <v>532</v>
      </c>
      <c r="B14472" s="389" t="s">
        <v>519</v>
      </c>
      <c r="C14472" s="389">
        <v>10.1746706397</v>
      </c>
      <c r="D14472" s="389" t="s">
        <v>697</v>
      </c>
      <c r="E14472" s="389" t="s">
        <v>652</v>
      </c>
      <c r="F14472" s="389" t="s">
        <v>647</v>
      </c>
      <c r="G14472" s="389" t="s">
        <v>698</v>
      </c>
    </row>
    <row r="14473" spans="1:7">
      <c r="A14473" s="389" t="s">
        <v>532</v>
      </c>
      <c r="B14473" s="389" t="s">
        <v>519</v>
      </c>
      <c r="C14473" s="389">
        <v>10.1746706397</v>
      </c>
      <c r="D14473" s="389" t="s">
        <v>697</v>
      </c>
      <c r="E14473" s="389" t="s">
        <v>652</v>
      </c>
      <c r="F14473" s="389" t="s">
        <v>647</v>
      </c>
      <c r="G14473" s="389" t="s">
        <v>698</v>
      </c>
    </row>
    <row r="14474" spans="1:7">
      <c r="A14474" s="389" t="s">
        <v>532</v>
      </c>
      <c r="B14474" s="389" t="s">
        <v>519</v>
      </c>
      <c r="C14474" s="389">
        <v>10.1746706397</v>
      </c>
      <c r="D14474" s="389" t="s">
        <v>697</v>
      </c>
      <c r="E14474" s="389" t="s">
        <v>652</v>
      </c>
      <c r="F14474" s="389" t="s">
        <v>647</v>
      </c>
      <c r="G14474" s="389" t="s">
        <v>698</v>
      </c>
    </row>
    <row r="14475" spans="1:7">
      <c r="A14475" s="389" t="s">
        <v>532</v>
      </c>
      <c r="B14475" s="389" t="s">
        <v>519</v>
      </c>
      <c r="C14475" s="389">
        <v>10.1746706397</v>
      </c>
      <c r="D14475" s="389" t="s">
        <v>697</v>
      </c>
      <c r="E14475" s="389" t="s">
        <v>652</v>
      </c>
      <c r="F14475" s="389" t="s">
        <v>647</v>
      </c>
      <c r="G14475" s="389" t="s">
        <v>698</v>
      </c>
    </row>
    <row r="14476" spans="1:7">
      <c r="A14476" s="389" t="s">
        <v>532</v>
      </c>
      <c r="B14476" s="389" t="s">
        <v>519</v>
      </c>
      <c r="C14476" s="389">
        <v>10.1746706397</v>
      </c>
      <c r="D14476" s="389" t="s">
        <v>697</v>
      </c>
      <c r="E14476" s="389" t="s">
        <v>652</v>
      </c>
      <c r="F14476" s="389" t="s">
        <v>647</v>
      </c>
      <c r="G14476" s="389" t="s">
        <v>698</v>
      </c>
    </row>
    <row r="14477" spans="1:7">
      <c r="A14477" s="389" t="s">
        <v>532</v>
      </c>
      <c r="B14477" s="389" t="s">
        <v>519</v>
      </c>
      <c r="C14477" s="389">
        <v>10.1746706397</v>
      </c>
      <c r="D14477" s="389" t="s">
        <v>697</v>
      </c>
      <c r="E14477" s="389" t="s">
        <v>652</v>
      </c>
      <c r="F14477" s="389" t="s">
        <v>647</v>
      </c>
      <c r="G14477" s="389" t="s">
        <v>698</v>
      </c>
    </row>
    <row r="14478" spans="1:7">
      <c r="A14478" s="389" t="s">
        <v>532</v>
      </c>
      <c r="B14478" s="389" t="s">
        <v>519</v>
      </c>
      <c r="C14478" s="389">
        <v>10.1746706397</v>
      </c>
      <c r="D14478" s="389" t="s">
        <v>697</v>
      </c>
      <c r="E14478" s="389" t="s">
        <v>652</v>
      </c>
      <c r="F14478" s="389" t="s">
        <v>647</v>
      </c>
      <c r="G14478" s="389" t="s">
        <v>698</v>
      </c>
    </row>
    <row r="14479" spans="1:7">
      <c r="A14479" s="389" t="s">
        <v>532</v>
      </c>
      <c r="B14479" s="389" t="s">
        <v>519</v>
      </c>
      <c r="C14479" s="389">
        <v>10.1746706397</v>
      </c>
      <c r="D14479" s="389" t="s">
        <v>697</v>
      </c>
      <c r="E14479" s="389" t="s">
        <v>652</v>
      </c>
      <c r="F14479" s="389" t="s">
        <v>647</v>
      </c>
      <c r="G14479" s="389" t="s">
        <v>698</v>
      </c>
    </row>
    <row r="14480" spans="1:7">
      <c r="A14480" s="389" t="s">
        <v>532</v>
      </c>
      <c r="B14480" s="389" t="s">
        <v>519</v>
      </c>
      <c r="C14480" s="389">
        <v>10.1746706397</v>
      </c>
      <c r="D14480" s="389" t="s">
        <v>697</v>
      </c>
      <c r="E14480" s="389" t="s">
        <v>652</v>
      </c>
      <c r="F14480" s="389" t="s">
        <v>647</v>
      </c>
      <c r="G14480" s="389" t="s">
        <v>698</v>
      </c>
    </row>
    <row r="14481" spans="1:7">
      <c r="A14481" s="389" t="s">
        <v>532</v>
      </c>
      <c r="B14481" s="389" t="s">
        <v>519</v>
      </c>
      <c r="C14481" s="389">
        <v>10.1746706397</v>
      </c>
      <c r="D14481" s="389" t="s">
        <v>697</v>
      </c>
      <c r="E14481" s="389" t="s">
        <v>652</v>
      </c>
      <c r="F14481" s="389" t="s">
        <v>647</v>
      </c>
      <c r="G14481" s="389" t="s">
        <v>698</v>
      </c>
    </row>
    <row r="14482" spans="1:7">
      <c r="A14482" s="389" t="s">
        <v>532</v>
      </c>
      <c r="B14482" s="389" t="s">
        <v>519</v>
      </c>
      <c r="C14482" s="389">
        <v>10.1746706397</v>
      </c>
      <c r="D14482" s="389" t="s">
        <v>697</v>
      </c>
      <c r="E14482" s="389" t="s">
        <v>652</v>
      </c>
      <c r="F14482" s="389" t="s">
        <v>647</v>
      </c>
      <c r="G14482" s="389" t="s">
        <v>698</v>
      </c>
    </row>
    <row r="14483" spans="1:7">
      <c r="A14483" s="389" t="s">
        <v>532</v>
      </c>
      <c r="B14483" s="389" t="s">
        <v>519</v>
      </c>
      <c r="C14483" s="389">
        <v>10.1746706397</v>
      </c>
      <c r="D14483" s="389" t="s">
        <v>697</v>
      </c>
      <c r="E14483" s="389" t="s">
        <v>652</v>
      </c>
      <c r="F14483" s="389" t="s">
        <v>647</v>
      </c>
      <c r="G14483" s="389" t="s">
        <v>698</v>
      </c>
    </row>
    <row r="14484" spans="1:7">
      <c r="A14484" s="389" t="s">
        <v>532</v>
      </c>
      <c r="B14484" s="389" t="s">
        <v>519</v>
      </c>
      <c r="C14484" s="389">
        <v>10.1746706397</v>
      </c>
      <c r="D14484" s="389" t="s">
        <v>697</v>
      </c>
      <c r="E14484" s="389" t="s">
        <v>652</v>
      </c>
      <c r="F14484" s="389" t="s">
        <v>647</v>
      </c>
      <c r="G14484" s="389" t="s">
        <v>698</v>
      </c>
    </row>
    <row r="14485" spans="1:7">
      <c r="A14485" s="389" t="s">
        <v>532</v>
      </c>
      <c r="B14485" s="389" t="s">
        <v>519</v>
      </c>
      <c r="C14485" s="389">
        <v>10.1746706397</v>
      </c>
      <c r="D14485" s="389" t="s">
        <v>697</v>
      </c>
      <c r="E14485" s="389" t="s">
        <v>652</v>
      </c>
      <c r="F14485" s="389" t="s">
        <v>647</v>
      </c>
      <c r="G14485" s="389" t="s">
        <v>698</v>
      </c>
    </row>
    <row r="14486" spans="1:7">
      <c r="A14486" s="389" t="s">
        <v>532</v>
      </c>
      <c r="B14486" s="389" t="s">
        <v>519</v>
      </c>
      <c r="C14486" s="389">
        <v>10.1746706397</v>
      </c>
      <c r="D14486" s="389" t="s">
        <v>697</v>
      </c>
      <c r="E14486" s="389" t="s">
        <v>652</v>
      </c>
      <c r="F14486" s="389" t="s">
        <v>647</v>
      </c>
      <c r="G14486" s="389" t="s">
        <v>698</v>
      </c>
    </row>
    <row r="14487" spans="1:7">
      <c r="A14487" s="389" t="s">
        <v>532</v>
      </c>
      <c r="B14487" s="389" t="s">
        <v>519</v>
      </c>
      <c r="C14487" s="389">
        <v>10.1746706397</v>
      </c>
      <c r="D14487" s="389" t="s">
        <v>697</v>
      </c>
      <c r="E14487" s="389" t="s">
        <v>652</v>
      </c>
      <c r="F14487" s="389" t="s">
        <v>647</v>
      </c>
      <c r="G14487" s="389" t="s">
        <v>698</v>
      </c>
    </row>
    <row r="14488" spans="1:7">
      <c r="A14488" s="389" t="s">
        <v>532</v>
      </c>
      <c r="B14488" s="389" t="s">
        <v>519</v>
      </c>
      <c r="C14488" s="389">
        <v>10.1746706397</v>
      </c>
      <c r="D14488" s="389" t="s">
        <v>697</v>
      </c>
      <c r="E14488" s="389" t="s">
        <v>652</v>
      </c>
      <c r="F14488" s="389" t="s">
        <v>647</v>
      </c>
      <c r="G14488" s="389" t="s">
        <v>698</v>
      </c>
    </row>
    <row r="14489" spans="1:7">
      <c r="A14489" s="389" t="s">
        <v>532</v>
      </c>
      <c r="B14489" s="389" t="s">
        <v>519</v>
      </c>
      <c r="C14489" s="389">
        <v>10.1746706397</v>
      </c>
      <c r="D14489" s="389" t="s">
        <v>697</v>
      </c>
      <c r="E14489" s="389" t="s">
        <v>652</v>
      </c>
      <c r="F14489" s="389" t="s">
        <v>647</v>
      </c>
      <c r="G14489" s="389" t="s">
        <v>698</v>
      </c>
    </row>
    <row r="14490" spans="1:7">
      <c r="A14490" s="389" t="s">
        <v>532</v>
      </c>
      <c r="B14490" s="389" t="s">
        <v>519</v>
      </c>
      <c r="C14490" s="389">
        <v>10.1746706397</v>
      </c>
      <c r="D14490" s="389" t="s">
        <v>697</v>
      </c>
      <c r="E14490" s="389" t="s">
        <v>652</v>
      </c>
      <c r="F14490" s="389" t="s">
        <v>647</v>
      </c>
      <c r="G14490" s="389" t="s">
        <v>698</v>
      </c>
    </row>
    <row r="14491" spans="1:7">
      <c r="A14491" s="389" t="s">
        <v>532</v>
      </c>
      <c r="B14491" s="389" t="s">
        <v>519</v>
      </c>
      <c r="C14491" s="389">
        <v>10.1746706397</v>
      </c>
      <c r="D14491" s="389" t="s">
        <v>697</v>
      </c>
      <c r="E14491" s="389" t="s">
        <v>652</v>
      </c>
      <c r="F14491" s="389" t="s">
        <v>647</v>
      </c>
      <c r="G14491" s="389" t="s">
        <v>698</v>
      </c>
    </row>
    <row r="14492" spans="1:7">
      <c r="A14492" s="389" t="s">
        <v>532</v>
      </c>
      <c r="B14492" s="389" t="s">
        <v>519</v>
      </c>
      <c r="C14492" s="389">
        <v>10.1746706397</v>
      </c>
      <c r="D14492" s="389" t="s">
        <v>697</v>
      </c>
      <c r="E14492" s="389" t="s">
        <v>652</v>
      </c>
      <c r="F14492" s="389" t="s">
        <v>647</v>
      </c>
      <c r="G14492" s="389" t="s">
        <v>698</v>
      </c>
    </row>
    <row r="14493" spans="1:7">
      <c r="A14493" s="389" t="s">
        <v>532</v>
      </c>
      <c r="B14493" s="389" t="s">
        <v>519</v>
      </c>
      <c r="C14493" s="389">
        <v>10.1746706397</v>
      </c>
      <c r="D14493" s="389" t="s">
        <v>697</v>
      </c>
      <c r="E14493" s="389" t="s">
        <v>652</v>
      </c>
      <c r="F14493" s="389" t="s">
        <v>647</v>
      </c>
      <c r="G14493" s="389" t="s">
        <v>698</v>
      </c>
    </row>
    <row r="14494" spans="1:7">
      <c r="A14494" s="389" t="s">
        <v>532</v>
      </c>
      <c r="B14494" s="389" t="s">
        <v>519</v>
      </c>
      <c r="C14494" s="389">
        <v>10.1746706397</v>
      </c>
      <c r="D14494" s="389" t="s">
        <v>697</v>
      </c>
      <c r="E14494" s="389" t="s">
        <v>652</v>
      </c>
      <c r="F14494" s="389" t="s">
        <v>647</v>
      </c>
      <c r="G14494" s="389" t="s">
        <v>698</v>
      </c>
    </row>
    <row r="14495" spans="1:7">
      <c r="A14495" s="389" t="s">
        <v>532</v>
      </c>
      <c r="B14495" s="389" t="s">
        <v>519</v>
      </c>
      <c r="C14495" s="389">
        <v>10.1746706397</v>
      </c>
      <c r="D14495" s="389" t="s">
        <v>697</v>
      </c>
      <c r="E14495" s="389" t="s">
        <v>652</v>
      </c>
      <c r="F14495" s="389" t="s">
        <v>647</v>
      </c>
      <c r="G14495" s="389" t="s">
        <v>698</v>
      </c>
    </row>
    <row r="14496" spans="1:7">
      <c r="A14496" s="389" t="s">
        <v>550</v>
      </c>
      <c r="B14496" s="389" t="s">
        <v>519</v>
      </c>
      <c r="C14496" s="389">
        <v>1.5574533528100001</v>
      </c>
      <c r="D14496" s="389" t="s">
        <v>697</v>
      </c>
      <c r="E14496" s="389" t="s">
        <v>652</v>
      </c>
      <c r="F14496" s="389" t="s">
        <v>647</v>
      </c>
      <c r="G14496" s="389" t="s">
        <v>698</v>
      </c>
    </row>
    <row r="14497" spans="1:7">
      <c r="A14497" s="389" t="s">
        <v>574</v>
      </c>
      <c r="B14497" s="389" t="s">
        <v>519</v>
      </c>
      <c r="C14497" s="389">
        <v>4.4992879567799999</v>
      </c>
      <c r="D14497" s="389" t="s">
        <v>697</v>
      </c>
      <c r="E14497" s="389" t="s">
        <v>652</v>
      </c>
      <c r="F14497" s="389" t="s">
        <v>647</v>
      </c>
      <c r="G14497" s="389" t="s">
        <v>698</v>
      </c>
    </row>
    <row r="14498" spans="1:7">
      <c r="A14498" s="389" t="s">
        <v>574</v>
      </c>
      <c r="B14498" s="389" t="s">
        <v>519</v>
      </c>
      <c r="C14498" s="389">
        <v>4.4992879567799999</v>
      </c>
      <c r="D14498" s="389" t="s">
        <v>697</v>
      </c>
      <c r="E14498" s="389" t="s">
        <v>652</v>
      </c>
      <c r="F14498" s="389" t="s">
        <v>647</v>
      </c>
      <c r="G14498" s="389" t="s">
        <v>698</v>
      </c>
    </row>
    <row r="14499" spans="1:7">
      <c r="A14499" s="389" t="s">
        <v>574</v>
      </c>
      <c r="B14499" s="389" t="s">
        <v>519</v>
      </c>
      <c r="C14499" s="389">
        <v>4.4992879567799999</v>
      </c>
      <c r="D14499" s="389" t="s">
        <v>697</v>
      </c>
      <c r="E14499" s="389" t="s">
        <v>652</v>
      </c>
      <c r="F14499" s="389" t="s">
        <v>647</v>
      </c>
      <c r="G14499" s="389" t="s">
        <v>698</v>
      </c>
    </row>
    <row r="14500" spans="1:7">
      <c r="A14500" s="389" t="s">
        <v>574</v>
      </c>
      <c r="B14500" s="389" t="s">
        <v>519</v>
      </c>
      <c r="C14500" s="389">
        <v>4.4992879567799999</v>
      </c>
      <c r="D14500" s="389" t="s">
        <v>697</v>
      </c>
      <c r="E14500" s="389" t="s">
        <v>652</v>
      </c>
      <c r="F14500" s="389" t="s">
        <v>647</v>
      </c>
      <c r="G14500" s="389" t="s">
        <v>698</v>
      </c>
    </row>
    <row r="14501" spans="1:7">
      <c r="A14501" s="389" t="s">
        <v>574</v>
      </c>
      <c r="B14501" s="389" t="s">
        <v>519</v>
      </c>
      <c r="C14501" s="389">
        <v>4.4992879567799999</v>
      </c>
      <c r="D14501" s="389" t="s">
        <v>697</v>
      </c>
      <c r="E14501" s="389" t="s">
        <v>652</v>
      </c>
      <c r="F14501" s="389" t="s">
        <v>647</v>
      </c>
      <c r="G14501" s="389" t="s">
        <v>698</v>
      </c>
    </row>
    <row r="14502" spans="1:7">
      <c r="A14502" s="389" t="s">
        <v>525</v>
      </c>
      <c r="B14502" s="389" t="s">
        <v>519</v>
      </c>
      <c r="C14502" s="389">
        <v>2.3501470419200001</v>
      </c>
      <c r="D14502" s="389" t="s">
        <v>697</v>
      </c>
      <c r="E14502" s="389" t="s">
        <v>652</v>
      </c>
      <c r="F14502" s="389" t="s">
        <v>647</v>
      </c>
      <c r="G14502" s="389" t="s">
        <v>698</v>
      </c>
    </row>
    <row r="14503" spans="1:7">
      <c r="A14503" s="389" t="s">
        <v>525</v>
      </c>
      <c r="B14503" s="389" t="s">
        <v>519</v>
      </c>
      <c r="C14503" s="389">
        <v>2.3501470419200001</v>
      </c>
      <c r="D14503" s="389" t="s">
        <v>697</v>
      </c>
      <c r="E14503" s="389" t="s">
        <v>652</v>
      </c>
      <c r="F14503" s="389" t="s">
        <v>647</v>
      </c>
      <c r="G14503" s="389" t="s">
        <v>698</v>
      </c>
    </row>
    <row r="14504" spans="1:7">
      <c r="A14504" s="389" t="s">
        <v>572</v>
      </c>
      <c r="B14504" s="389" t="s">
        <v>519</v>
      </c>
      <c r="C14504" s="389">
        <v>6.52229329672</v>
      </c>
      <c r="D14504" s="389" t="s">
        <v>697</v>
      </c>
      <c r="E14504" s="389" t="s">
        <v>652</v>
      </c>
      <c r="F14504" s="389" t="s">
        <v>647</v>
      </c>
      <c r="G14504" s="389" t="s">
        <v>698</v>
      </c>
    </row>
    <row r="14505" spans="1:7">
      <c r="A14505" s="389" t="s">
        <v>572</v>
      </c>
      <c r="B14505" s="389" t="s">
        <v>519</v>
      </c>
      <c r="C14505" s="389">
        <v>2.4642872179399999</v>
      </c>
      <c r="D14505" s="389" t="s">
        <v>697</v>
      </c>
      <c r="E14505" s="389" t="s">
        <v>652</v>
      </c>
      <c r="F14505" s="389" t="s">
        <v>647</v>
      </c>
      <c r="G14505" s="389" t="s">
        <v>698</v>
      </c>
    </row>
    <row r="14506" spans="1:7">
      <c r="A14506" s="389" t="s">
        <v>550</v>
      </c>
      <c r="B14506" s="389" t="s">
        <v>519</v>
      </c>
      <c r="C14506" s="389">
        <v>6.2461069074799997</v>
      </c>
      <c r="D14506" s="389" t="s">
        <v>697</v>
      </c>
      <c r="E14506" s="389" t="s">
        <v>652</v>
      </c>
      <c r="F14506" s="389" t="s">
        <v>647</v>
      </c>
      <c r="G14506" s="389" t="s">
        <v>698</v>
      </c>
    </row>
    <row r="14507" spans="1:7">
      <c r="A14507" s="389" t="s">
        <v>550</v>
      </c>
      <c r="B14507" s="389" t="s">
        <v>519</v>
      </c>
      <c r="C14507" s="389">
        <v>6.2461069074799997</v>
      </c>
      <c r="D14507" s="389" t="s">
        <v>697</v>
      </c>
      <c r="E14507" s="389" t="s">
        <v>652</v>
      </c>
      <c r="F14507" s="389" t="s">
        <v>647</v>
      </c>
      <c r="G14507" s="389" t="s">
        <v>698</v>
      </c>
    </row>
    <row r="14508" spans="1:7">
      <c r="A14508" s="389" t="s">
        <v>581</v>
      </c>
      <c r="B14508" s="389" t="s">
        <v>519</v>
      </c>
      <c r="C14508" s="389">
        <v>0.39052263901599998</v>
      </c>
      <c r="D14508" s="389" t="s">
        <v>697</v>
      </c>
      <c r="E14508" s="389" t="s">
        <v>652</v>
      </c>
      <c r="F14508" s="389" t="s">
        <v>647</v>
      </c>
      <c r="G14508" s="389" t="s">
        <v>698</v>
      </c>
    </row>
    <row r="14509" spans="1:7">
      <c r="A14509" s="389" t="s">
        <v>581</v>
      </c>
      <c r="B14509" s="389" t="s">
        <v>519</v>
      </c>
      <c r="C14509" s="389">
        <v>0.39052263901599998</v>
      </c>
      <c r="D14509" s="389" t="s">
        <v>697</v>
      </c>
      <c r="E14509" s="389" t="s">
        <v>652</v>
      </c>
      <c r="F14509" s="389" t="s">
        <v>647</v>
      </c>
      <c r="G14509" s="389" t="s">
        <v>698</v>
      </c>
    </row>
    <row r="14510" spans="1:7">
      <c r="A14510" s="389" t="s">
        <v>578</v>
      </c>
      <c r="B14510" s="389" t="s">
        <v>519</v>
      </c>
      <c r="C14510" s="389">
        <v>2.08466105818</v>
      </c>
      <c r="D14510" s="389" t="s">
        <v>697</v>
      </c>
      <c r="E14510" s="389" t="s">
        <v>652</v>
      </c>
      <c r="F14510" s="389" t="s">
        <v>647</v>
      </c>
      <c r="G14510" s="389" t="s">
        <v>698</v>
      </c>
    </row>
    <row r="14511" spans="1:7">
      <c r="A14511" s="389" t="s">
        <v>578</v>
      </c>
      <c r="B14511" s="389" t="s">
        <v>519</v>
      </c>
      <c r="C14511" s="389">
        <v>2.08466105818</v>
      </c>
      <c r="D14511" s="389" t="s">
        <v>697</v>
      </c>
      <c r="E14511" s="389" t="s">
        <v>652</v>
      </c>
      <c r="F14511" s="389" t="s">
        <v>647</v>
      </c>
      <c r="G14511" s="389" t="s">
        <v>698</v>
      </c>
    </row>
    <row r="14512" spans="1:7">
      <c r="A14512" s="389" t="s">
        <v>531</v>
      </c>
      <c r="B14512" s="389" t="s">
        <v>519</v>
      </c>
      <c r="C14512" s="389">
        <v>2.7872135251699999</v>
      </c>
      <c r="D14512" s="389" t="s">
        <v>697</v>
      </c>
      <c r="E14512" s="389" t="s">
        <v>652</v>
      </c>
      <c r="F14512" s="389" t="s">
        <v>647</v>
      </c>
      <c r="G14512" s="389" t="s">
        <v>698</v>
      </c>
    </row>
    <row r="14513" spans="1:7">
      <c r="A14513" s="389" t="s">
        <v>531</v>
      </c>
      <c r="B14513" s="389" t="s">
        <v>519</v>
      </c>
      <c r="C14513" s="389">
        <v>2.7872135251699999</v>
      </c>
      <c r="D14513" s="389" t="s">
        <v>697</v>
      </c>
      <c r="E14513" s="389" t="s">
        <v>652</v>
      </c>
      <c r="F14513" s="389" t="s">
        <v>647</v>
      </c>
      <c r="G14513" s="389" t="s">
        <v>698</v>
      </c>
    </row>
    <row r="14514" spans="1:7">
      <c r="A14514" s="389" t="s">
        <v>531</v>
      </c>
      <c r="B14514" s="389" t="s">
        <v>519</v>
      </c>
      <c r="C14514" s="389">
        <v>2.7872135251699999</v>
      </c>
      <c r="D14514" s="389" t="s">
        <v>697</v>
      </c>
      <c r="E14514" s="389" t="s">
        <v>652</v>
      </c>
      <c r="F14514" s="389" t="s">
        <v>647</v>
      </c>
      <c r="G14514" s="389" t="s">
        <v>698</v>
      </c>
    </row>
    <row r="14515" spans="1:7">
      <c r="A14515" s="389" t="s">
        <v>532</v>
      </c>
      <c r="B14515" s="389" t="s">
        <v>519</v>
      </c>
      <c r="C14515" s="389">
        <v>2.7872135251699999</v>
      </c>
      <c r="D14515" s="389" t="s">
        <v>697</v>
      </c>
      <c r="E14515" s="389" t="s">
        <v>652</v>
      </c>
      <c r="F14515" s="389" t="s">
        <v>647</v>
      </c>
      <c r="G14515" s="389" t="s">
        <v>698</v>
      </c>
    </row>
    <row r="14516" spans="1:7">
      <c r="A14516" s="389" t="s">
        <v>532</v>
      </c>
      <c r="B14516" s="389" t="s">
        <v>519</v>
      </c>
      <c r="C14516" s="389">
        <v>2.7872135251699999</v>
      </c>
      <c r="D14516" s="389" t="s">
        <v>697</v>
      </c>
      <c r="E14516" s="389" t="s">
        <v>652</v>
      </c>
      <c r="F14516" s="389" t="s">
        <v>647</v>
      </c>
      <c r="G14516" s="389" t="s">
        <v>698</v>
      </c>
    </row>
    <row r="14517" spans="1:7">
      <c r="A14517" s="389" t="s">
        <v>564</v>
      </c>
      <c r="B14517" s="389" t="s">
        <v>519</v>
      </c>
      <c r="C14517" s="389">
        <v>6.17102466491</v>
      </c>
      <c r="D14517" s="389" t="s">
        <v>697</v>
      </c>
      <c r="E14517" s="389" t="s">
        <v>652</v>
      </c>
      <c r="F14517" s="389" t="s">
        <v>647</v>
      </c>
      <c r="G14517" s="389" t="s">
        <v>698</v>
      </c>
    </row>
    <row r="14518" spans="1:7">
      <c r="A14518" s="389" t="s">
        <v>514</v>
      </c>
      <c r="B14518" s="389" t="s">
        <v>519</v>
      </c>
      <c r="C14518" s="389">
        <v>16.3880246895</v>
      </c>
      <c r="D14518" s="389" t="s">
        <v>697</v>
      </c>
      <c r="E14518" s="389" t="s">
        <v>652</v>
      </c>
      <c r="F14518" s="389" t="s">
        <v>647</v>
      </c>
      <c r="G14518" s="389" t="s">
        <v>698</v>
      </c>
    </row>
    <row r="14519" spans="1:7">
      <c r="A14519" s="389" t="s">
        <v>514</v>
      </c>
      <c r="B14519" s="389" t="s">
        <v>519</v>
      </c>
      <c r="C14519" s="389">
        <v>16.3880246895</v>
      </c>
      <c r="D14519" s="389" t="s">
        <v>697</v>
      </c>
      <c r="E14519" s="389" t="s">
        <v>652</v>
      </c>
      <c r="F14519" s="389" t="s">
        <v>647</v>
      </c>
      <c r="G14519" s="389" t="s">
        <v>698</v>
      </c>
    </row>
    <row r="14520" spans="1:7">
      <c r="A14520" s="389" t="s">
        <v>563</v>
      </c>
      <c r="B14520" s="389" t="s">
        <v>519</v>
      </c>
      <c r="C14520" s="389">
        <v>5.1680940445800001</v>
      </c>
      <c r="D14520" s="389" t="s">
        <v>697</v>
      </c>
      <c r="E14520" s="389" t="s">
        <v>652</v>
      </c>
      <c r="F14520" s="389" t="s">
        <v>647</v>
      </c>
      <c r="G14520" s="389" t="s">
        <v>698</v>
      </c>
    </row>
    <row r="14521" spans="1:7">
      <c r="A14521" s="389" t="s">
        <v>556</v>
      </c>
      <c r="B14521" s="389" t="s">
        <v>519</v>
      </c>
      <c r="C14521" s="389">
        <v>2.0739402835899998</v>
      </c>
      <c r="D14521" s="389" t="s">
        <v>697</v>
      </c>
      <c r="E14521" s="389" t="s">
        <v>652</v>
      </c>
      <c r="F14521" s="389" t="s">
        <v>647</v>
      </c>
      <c r="G14521" s="389" t="s">
        <v>698</v>
      </c>
    </row>
    <row r="14522" spans="1:7">
      <c r="A14522" s="389" t="s">
        <v>514</v>
      </c>
      <c r="B14522" s="389" t="s">
        <v>519</v>
      </c>
      <c r="C14522" s="389">
        <v>2.8155126727800002</v>
      </c>
      <c r="D14522" s="389" t="s">
        <v>697</v>
      </c>
      <c r="E14522" s="389" t="s">
        <v>652</v>
      </c>
      <c r="F14522" s="389" t="s">
        <v>647</v>
      </c>
      <c r="G14522" s="389" t="s">
        <v>698</v>
      </c>
    </row>
    <row r="14523" spans="1:7">
      <c r="A14523" s="389" t="s">
        <v>514</v>
      </c>
      <c r="B14523" s="389" t="s">
        <v>519</v>
      </c>
      <c r="C14523" s="389">
        <v>0.97266411848500001</v>
      </c>
      <c r="D14523" s="389" t="s">
        <v>697</v>
      </c>
      <c r="E14523" s="389" t="s">
        <v>652</v>
      </c>
      <c r="F14523" s="389" t="s">
        <v>647</v>
      </c>
      <c r="G14523" s="389" t="s">
        <v>698</v>
      </c>
    </row>
    <row r="14524" spans="1:7">
      <c r="A14524" s="389" t="s">
        <v>525</v>
      </c>
      <c r="B14524" s="389" t="s">
        <v>519</v>
      </c>
      <c r="C14524" s="389">
        <v>8.5461454321599906</v>
      </c>
      <c r="D14524" s="389" t="s">
        <v>697</v>
      </c>
      <c r="E14524" s="389" t="s">
        <v>652</v>
      </c>
      <c r="F14524" s="389" t="s">
        <v>647</v>
      </c>
      <c r="G14524" s="389" t="s">
        <v>698</v>
      </c>
    </row>
    <row r="14525" spans="1:7">
      <c r="A14525" s="389" t="s">
        <v>525</v>
      </c>
      <c r="B14525" s="389" t="s">
        <v>519</v>
      </c>
      <c r="C14525" s="389">
        <v>0.36345606107799999</v>
      </c>
      <c r="D14525" s="389" t="s">
        <v>697</v>
      </c>
      <c r="E14525" s="389" t="s">
        <v>652</v>
      </c>
      <c r="F14525" s="389" t="s">
        <v>647</v>
      </c>
      <c r="G14525" s="389" t="s">
        <v>698</v>
      </c>
    </row>
    <row r="14526" spans="1:7">
      <c r="A14526" s="389" t="s">
        <v>526</v>
      </c>
      <c r="B14526" s="389" t="s">
        <v>519</v>
      </c>
      <c r="C14526" s="389">
        <v>0.36345606107799999</v>
      </c>
      <c r="D14526" s="389" t="s">
        <v>697</v>
      </c>
      <c r="E14526" s="389" t="s">
        <v>652</v>
      </c>
      <c r="F14526" s="389" t="s">
        <v>647</v>
      </c>
      <c r="G14526" s="389" t="s">
        <v>698</v>
      </c>
    </row>
    <row r="14527" spans="1:7">
      <c r="A14527" s="389" t="s">
        <v>568</v>
      </c>
      <c r="B14527" s="389" t="s">
        <v>519</v>
      </c>
      <c r="C14527" s="389">
        <v>0.36345606107799999</v>
      </c>
      <c r="D14527" s="389" t="s">
        <v>697</v>
      </c>
      <c r="E14527" s="389" t="s">
        <v>652</v>
      </c>
      <c r="F14527" s="389" t="s">
        <v>647</v>
      </c>
      <c r="G14527" s="389" t="s">
        <v>698</v>
      </c>
    </row>
    <row r="14528" spans="1:7">
      <c r="A14528" s="389" t="s">
        <v>562</v>
      </c>
      <c r="B14528" s="389" t="s">
        <v>519</v>
      </c>
      <c r="C14528" s="389">
        <v>8.6988128101900006</v>
      </c>
      <c r="D14528" s="389" t="s">
        <v>697</v>
      </c>
      <c r="E14528" s="389" t="s">
        <v>652</v>
      </c>
      <c r="F14528" s="389" t="s">
        <v>647</v>
      </c>
      <c r="G14528" s="389" t="s">
        <v>698</v>
      </c>
    </row>
    <row r="14529" spans="1:7">
      <c r="A14529" s="389" t="s">
        <v>544</v>
      </c>
      <c r="B14529" s="389" t="s">
        <v>519</v>
      </c>
      <c r="C14529" s="389">
        <v>1.3132517137599999</v>
      </c>
      <c r="D14529" s="389" t="s">
        <v>697</v>
      </c>
      <c r="E14529" s="389" t="s">
        <v>652</v>
      </c>
      <c r="F14529" s="389" t="s">
        <v>647</v>
      </c>
      <c r="G14529" s="389" t="s">
        <v>698</v>
      </c>
    </row>
    <row r="14530" spans="1:7">
      <c r="A14530" s="389" t="s">
        <v>578</v>
      </c>
      <c r="B14530" s="389" t="s">
        <v>519</v>
      </c>
      <c r="C14530" s="389">
        <v>8.4238619723500001</v>
      </c>
      <c r="D14530" s="389" t="s">
        <v>697</v>
      </c>
      <c r="E14530" s="389" t="s">
        <v>652</v>
      </c>
      <c r="F14530" s="389" t="s">
        <v>647</v>
      </c>
      <c r="G14530" s="389" t="s">
        <v>698</v>
      </c>
    </row>
    <row r="14531" spans="1:7">
      <c r="A14531" s="389" t="s">
        <v>550</v>
      </c>
      <c r="B14531" s="389" t="s">
        <v>519</v>
      </c>
      <c r="C14531" s="389">
        <v>0.26831885786300003</v>
      </c>
      <c r="D14531" s="389" t="s">
        <v>697</v>
      </c>
      <c r="E14531" s="389" t="s">
        <v>652</v>
      </c>
      <c r="F14531" s="389" t="s">
        <v>699</v>
      </c>
      <c r="G14531" s="389" t="s">
        <v>698</v>
      </c>
    </row>
    <row r="14532" spans="1:7">
      <c r="A14532" s="389" t="s">
        <v>550</v>
      </c>
      <c r="B14532" s="389" t="s">
        <v>519</v>
      </c>
      <c r="C14532" s="389">
        <v>0.26508300780600003</v>
      </c>
      <c r="D14532" s="389" t="s">
        <v>697</v>
      </c>
      <c r="E14532" s="389" t="s">
        <v>652</v>
      </c>
      <c r="F14532" s="389" t="s">
        <v>699</v>
      </c>
      <c r="G14532" s="389" t="s">
        <v>698</v>
      </c>
    </row>
    <row r="14533" spans="1:7">
      <c r="A14533" s="389" t="s">
        <v>542</v>
      </c>
      <c r="B14533" s="389" t="s">
        <v>519</v>
      </c>
      <c r="C14533" s="389">
        <v>0.83262241165799999</v>
      </c>
      <c r="D14533" s="389" t="s">
        <v>697</v>
      </c>
      <c r="E14533" s="389" t="s">
        <v>652</v>
      </c>
      <c r="F14533" s="389" t="s">
        <v>699</v>
      </c>
      <c r="G14533" s="389" t="s">
        <v>698</v>
      </c>
    </row>
    <row r="14534" spans="1:7">
      <c r="A14534" s="389" t="s">
        <v>576</v>
      </c>
      <c r="B14534" s="389" t="s">
        <v>519</v>
      </c>
      <c r="C14534" s="389">
        <v>0.65755060320600001</v>
      </c>
      <c r="D14534" s="389" t="s">
        <v>697</v>
      </c>
      <c r="E14534" s="389" t="s">
        <v>652</v>
      </c>
      <c r="F14534" s="389" t="s">
        <v>650</v>
      </c>
      <c r="G14534" s="389" t="s">
        <v>698</v>
      </c>
    </row>
    <row r="14535" spans="1:7">
      <c r="A14535" s="389" t="s">
        <v>578</v>
      </c>
      <c r="B14535" s="389" t="s">
        <v>519</v>
      </c>
      <c r="C14535" s="389">
        <v>0.65755060320600001</v>
      </c>
      <c r="D14535" s="389" t="s">
        <v>697</v>
      </c>
      <c r="E14535" s="389" t="s">
        <v>652</v>
      </c>
      <c r="F14535" s="389" t="s">
        <v>650</v>
      </c>
      <c r="G14535" s="389" t="s">
        <v>698</v>
      </c>
    </row>
    <row r="14536" spans="1:7">
      <c r="A14536" s="389" t="s">
        <v>550</v>
      </c>
      <c r="B14536" s="389" t="s">
        <v>519</v>
      </c>
      <c r="C14536" s="389">
        <v>1.54453501884</v>
      </c>
      <c r="D14536" s="389" t="s">
        <v>697</v>
      </c>
      <c r="E14536" s="389" t="s">
        <v>652</v>
      </c>
      <c r="F14536" s="389" t="s">
        <v>650</v>
      </c>
      <c r="G14536" s="389" t="s">
        <v>698</v>
      </c>
    </row>
    <row r="14537" spans="1:7">
      <c r="A14537" s="389" t="s">
        <v>550</v>
      </c>
      <c r="B14537" s="389" t="s">
        <v>519</v>
      </c>
      <c r="C14537" s="389">
        <v>1.2856405253300001</v>
      </c>
      <c r="D14537" s="389" t="s">
        <v>697</v>
      </c>
      <c r="E14537" s="389" t="s">
        <v>652</v>
      </c>
      <c r="F14537" s="389" t="s">
        <v>650</v>
      </c>
      <c r="G14537" s="389" t="s">
        <v>698</v>
      </c>
    </row>
    <row r="14538" spans="1:7">
      <c r="A14538" s="389" t="s">
        <v>550</v>
      </c>
      <c r="B14538" s="389" t="s">
        <v>519</v>
      </c>
      <c r="C14538" s="389">
        <v>0.74542797474400002</v>
      </c>
      <c r="D14538" s="389" t="s">
        <v>697</v>
      </c>
      <c r="E14538" s="389" t="s">
        <v>652</v>
      </c>
      <c r="F14538" s="389" t="s">
        <v>650</v>
      </c>
      <c r="G14538" s="389" t="s">
        <v>698</v>
      </c>
    </row>
    <row r="14539" spans="1:7">
      <c r="A14539" s="389" t="s">
        <v>581</v>
      </c>
      <c r="B14539" s="389" t="s">
        <v>519</v>
      </c>
      <c r="C14539" s="389">
        <v>1.85422709336</v>
      </c>
      <c r="D14539" s="389" t="s">
        <v>697</v>
      </c>
      <c r="E14539" s="389" t="s">
        <v>652</v>
      </c>
      <c r="F14539" s="389" t="s">
        <v>650</v>
      </c>
      <c r="G14539" s="389" t="s">
        <v>698</v>
      </c>
    </row>
    <row r="14540" spans="1:7">
      <c r="A14540" s="389" t="s">
        <v>576</v>
      </c>
      <c r="B14540" s="389" t="s">
        <v>519</v>
      </c>
      <c r="C14540" s="389">
        <v>2.6673257215400001</v>
      </c>
      <c r="D14540" s="389" t="s">
        <v>697</v>
      </c>
      <c r="E14540" s="389" t="s">
        <v>652</v>
      </c>
      <c r="F14540" s="389" t="s">
        <v>650</v>
      </c>
      <c r="G14540" s="389" t="s">
        <v>698</v>
      </c>
    </row>
    <row r="14541" spans="1:7">
      <c r="A14541" s="389" t="s">
        <v>578</v>
      </c>
      <c r="B14541" s="389" t="s">
        <v>519</v>
      </c>
      <c r="C14541" s="389">
        <v>2.6673257215400001</v>
      </c>
      <c r="D14541" s="389" t="s">
        <v>697</v>
      </c>
      <c r="E14541" s="389" t="s">
        <v>652</v>
      </c>
      <c r="F14541" s="389" t="s">
        <v>650</v>
      </c>
      <c r="G14541" s="389" t="s">
        <v>698</v>
      </c>
    </row>
    <row r="14542" spans="1:7">
      <c r="A14542" s="389" t="s">
        <v>577</v>
      </c>
      <c r="B14542" s="389" t="s">
        <v>519</v>
      </c>
      <c r="C14542" s="389">
        <v>0.56185465068999996</v>
      </c>
      <c r="D14542" s="389" t="s">
        <v>697</v>
      </c>
      <c r="E14542" s="389" t="s">
        <v>652</v>
      </c>
      <c r="F14542" s="389" t="s">
        <v>650</v>
      </c>
      <c r="G14542" s="389" t="s">
        <v>698</v>
      </c>
    </row>
    <row r="14543" spans="1:7">
      <c r="A14543" s="389" t="s">
        <v>577</v>
      </c>
      <c r="B14543" s="389" t="s">
        <v>519</v>
      </c>
      <c r="C14543" s="389">
        <v>0.56185465068999996</v>
      </c>
      <c r="D14543" s="389" t="s">
        <v>697</v>
      </c>
      <c r="E14543" s="389" t="s">
        <v>652</v>
      </c>
      <c r="F14543" s="389" t="s">
        <v>650</v>
      </c>
      <c r="G14543" s="389" t="s">
        <v>698</v>
      </c>
    </row>
    <row r="14544" spans="1:7">
      <c r="A14544" s="389" t="s">
        <v>564</v>
      </c>
      <c r="B14544" s="389" t="s">
        <v>519</v>
      </c>
      <c r="C14544" s="389">
        <v>1.2079924738500001</v>
      </c>
      <c r="D14544" s="389" t="s">
        <v>697</v>
      </c>
      <c r="E14544" s="389" t="s">
        <v>652</v>
      </c>
      <c r="F14544" s="389" t="s">
        <v>650</v>
      </c>
      <c r="G14544" s="389" t="s">
        <v>698</v>
      </c>
    </row>
    <row r="14545" spans="1:7">
      <c r="A14545" s="389" t="s">
        <v>564</v>
      </c>
      <c r="B14545" s="389" t="s">
        <v>519</v>
      </c>
      <c r="C14545" s="389">
        <v>1.2079924738500001</v>
      </c>
      <c r="D14545" s="389" t="s">
        <v>697</v>
      </c>
      <c r="E14545" s="389" t="s">
        <v>652</v>
      </c>
      <c r="F14545" s="389" t="s">
        <v>650</v>
      </c>
      <c r="G14545" s="389" t="s">
        <v>698</v>
      </c>
    </row>
    <row r="14546" spans="1:7">
      <c r="A14546" s="389" t="s">
        <v>576</v>
      </c>
      <c r="B14546" s="389" t="s">
        <v>519</v>
      </c>
      <c r="C14546" s="389">
        <v>0.50060757345999995</v>
      </c>
      <c r="D14546" s="389" t="s">
        <v>697</v>
      </c>
      <c r="E14546" s="389" t="s">
        <v>652</v>
      </c>
      <c r="F14546" s="389" t="s">
        <v>650</v>
      </c>
      <c r="G14546" s="389" t="s">
        <v>698</v>
      </c>
    </row>
    <row r="14547" spans="1:7">
      <c r="A14547" s="389" t="s">
        <v>578</v>
      </c>
      <c r="B14547" s="389" t="s">
        <v>519</v>
      </c>
      <c r="C14547" s="389">
        <v>0.50060757345999995</v>
      </c>
      <c r="D14547" s="389" t="s">
        <v>697</v>
      </c>
      <c r="E14547" s="389" t="s">
        <v>652</v>
      </c>
      <c r="F14547" s="389" t="s">
        <v>650</v>
      </c>
      <c r="G14547" s="389" t="s">
        <v>698</v>
      </c>
    </row>
    <row r="14548" spans="1:7">
      <c r="A14548" s="389" t="s">
        <v>525</v>
      </c>
      <c r="B14548" s="389" t="s">
        <v>519</v>
      </c>
      <c r="C14548" s="389">
        <v>1.55238406962</v>
      </c>
      <c r="D14548" s="389" t="s">
        <v>697</v>
      </c>
      <c r="E14548" s="389" t="s">
        <v>652</v>
      </c>
      <c r="F14548" s="389" t="s">
        <v>650</v>
      </c>
      <c r="G14548" s="389" t="s">
        <v>698</v>
      </c>
    </row>
    <row r="14549" spans="1:7">
      <c r="A14549" s="389" t="s">
        <v>576</v>
      </c>
      <c r="B14549" s="389" t="s">
        <v>519</v>
      </c>
      <c r="C14549" s="389">
        <v>0.75185366133300002</v>
      </c>
      <c r="D14549" s="389" t="s">
        <v>697</v>
      </c>
      <c r="E14549" s="389" t="s">
        <v>652</v>
      </c>
      <c r="F14549" s="389" t="s">
        <v>650</v>
      </c>
      <c r="G14549" s="389" t="s">
        <v>698</v>
      </c>
    </row>
    <row r="14550" spans="1:7">
      <c r="A14550" s="389" t="s">
        <v>578</v>
      </c>
      <c r="B14550" s="389" t="s">
        <v>519</v>
      </c>
      <c r="C14550" s="389">
        <v>0.75185366133300002</v>
      </c>
      <c r="D14550" s="389" t="s">
        <v>697</v>
      </c>
      <c r="E14550" s="389" t="s">
        <v>652</v>
      </c>
      <c r="F14550" s="389" t="s">
        <v>650</v>
      </c>
      <c r="G14550" s="389" t="s">
        <v>698</v>
      </c>
    </row>
    <row r="14551" spans="1:7">
      <c r="A14551" s="389" t="s">
        <v>550</v>
      </c>
      <c r="B14551" s="389" t="s">
        <v>519</v>
      </c>
      <c r="C14551" s="389">
        <v>0.73073543661499996</v>
      </c>
      <c r="D14551" s="389" t="s">
        <v>697</v>
      </c>
      <c r="E14551" s="389" t="s">
        <v>652</v>
      </c>
      <c r="F14551" s="389" t="s">
        <v>650</v>
      </c>
      <c r="G14551" s="389" t="s">
        <v>698</v>
      </c>
    </row>
    <row r="14552" spans="1:7">
      <c r="A14552" s="389" t="s">
        <v>526</v>
      </c>
      <c r="B14552" s="389" t="s">
        <v>519</v>
      </c>
      <c r="C14552" s="389">
        <v>1.4929437376000001</v>
      </c>
      <c r="D14552" s="389" t="s">
        <v>697</v>
      </c>
      <c r="E14552" s="389" t="s">
        <v>652</v>
      </c>
      <c r="F14552" s="389" t="s">
        <v>650</v>
      </c>
      <c r="G14552" s="389" t="s">
        <v>698</v>
      </c>
    </row>
    <row r="14553" spans="1:7">
      <c r="A14553" s="389" t="s">
        <v>526</v>
      </c>
      <c r="B14553" s="389" t="s">
        <v>519</v>
      </c>
      <c r="C14553" s="389">
        <v>1.23108266058</v>
      </c>
      <c r="D14553" s="389" t="s">
        <v>697</v>
      </c>
      <c r="E14553" s="389" t="s">
        <v>652</v>
      </c>
      <c r="F14553" s="389" t="s">
        <v>650</v>
      </c>
      <c r="G14553" s="389" t="s">
        <v>698</v>
      </c>
    </row>
    <row r="14554" spans="1:7">
      <c r="A14554" s="389" t="s">
        <v>549</v>
      </c>
      <c r="B14554" s="389" t="s">
        <v>519</v>
      </c>
      <c r="C14554" s="389">
        <v>1.1693820243799999</v>
      </c>
      <c r="D14554" s="389" t="s">
        <v>697</v>
      </c>
      <c r="E14554" s="389" t="s">
        <v>652</v>
      </c>
      <c r="F14554" s="389" t="s">
        <v>650</v>
      </c>
      <c r="G14554" s="389" t="s">
        <v>698</v>
      </c>
    </row>
    <row r="14555" spans="1:7">
      <c r="A14555" s="389" t="s">
        <v>525</v>
      </c>
      <c r="B14555" s="389" t="s">
        <v>519</v>
      </c>
      <c r="C14555" s="389">
        <v>0.63167877067300005</v>
      </c>
      <c r="D14555" s="389" t="s">
        <v>697</v>
      </c>
      <c r="E14555" s="389" t="s">
        <v>652</v>
      </c>
      <c r="F14555" s="389" t="s">
        <v>650</v>
      </c>
      <c r="G14555" s="389" t="s">
        <v>698</v>
      </c>
    </row>
    <row r="14556" spans="1:7">
      <c r="A14556" s="389" t="s">
        <v>526</v>
      </c>
      <c r="B14556" s="389" t="s">
        <v>519</v>
      </c>
      <c r="C14556" s="389">
        <v>0.63167877067300005</v>
      </c>
      <c r="D14556" s="389" t="s">
        <v>697</v>
      </c>
      <c r="E14556" s="389" t="s">
        <v>652</v>
      </c>
      <c r="F14556" s="389" t="s">
        <v>650</v>
      </c>
      <c r="G14556" s="389" t="s">
        <v>698</v>
      </c>
    </row>
    <row r="14557" spans="1:7">
      <c r="A14557" s="389" t="s">
        <v>526</v>
      </c>
      <c r="B14557" s="389" t="s">
        <v>519</v>
      </c>
      <c r="C14557" s="389">
        <v>0.63167877067300005</v>
      </c>
      <c r="D14557" s="389" t="s">
        <v>697</v>
      </c>
      <c r="E14557" s="389" t="s">
        <v>652</v>
      </c>
      <c r="F14557" s="389" t="s">
        <v>650</v>
      </c>
      <c r="G14557" s="389" t="s">
        <v>698</v>
      </c>
    </row>
    <row r="14558" spans="1:7">
      <c r="A14558" s="389" t="s">
        <v>568</v>
      </c>
      <c r="B14558" s="389" t="s">
        <v>519</v>
      </c>
      <c r="C14558" s="389">
        <v>0.63167877067300005</v>
      </c>
      <c r="D14558" s="389" t="s">
        <v>697</v>
      </c>
      <c r="E14558" s="389" t="s">
        <v>652</v>
      </c>
      <c r="F14558" s="389" t="s">
        <v>650</v>
      </c>
      <c r="G14558" s="389" t="s">
        <v>698</v>
      </c>
    </row>
    <row r="14559" spans="1:7">
      <c r="A14559" s="389" t="s">
        <v>548</v>
      </c>
      <c r="B14559" s="389" t="s">
        <v>519</v>
      </c>
      <c r="C14559" s="389">
        <v>1.06530581974</v>
      </c>
      <c r="D14559" s="389" t="s">
        <v>697</v>
      </c>
      <c r="E14559" s="389" t="s">
        <v>652</v>
      </c>
      <c r="F14559" s="389" t="s">
        <v>650</v>
      </c>
      <c r="G14559" s="389" t="s">
        <v>698</v>
      </c>
    </row>
    <row r="14560" spans="1:7">
      <c r="A14560" s="389" t="s">
        <v>532</v>
      </c>
      <c r="B14560" s="389" t="s">
        <v>519</v>
      </c>
      <c r="C14560" s="389">
        <v>0.88606258072999999</v>
      </c>
      <c r="D14560" s="389" t="s">
        <v>697</v>
      </c>
      <c r="E14560" s="389" t="s">
        <v>652</v>
      </c>
      <c r="F14560" s="389" t="s">
        <v>650</v>
      </c>
      <c r="G14560" s="389" t="s">
        <v>698</v>
      </c>
    </row>
    <row r="14561" spans="1:7">
      <c r="A14561" s="389" t="s">
        <v>532</v>
      </c>
      <c r="B14561" s="389" t="s">
        <v>519</v>
      </c>
      <c r="C14561" s="389">
        <v>0.88606258072999999</v>
      </c>
      <c r="D14561" s="389" t="s">
        <v>697</v>
      </c>
      <c r="E14561" s="389" t="s">
        <v>652</v>
      </c>
      <c r="F14561" s="389" t="s">
        <v>650</v>
      </c>
      <c r="G14561" s="389" t="s">
        <v>698</v>
      </c>
    </row>
    <row r="14562" spans="1:7">
      <c r="A14562" s="389" t="s">
        <v>532</v>
      </c>
      <c r="B14562" s="389" t="s">
        <v>519</v>
      </c>
      <c r="C14562" s="389">
        <v>0.88606258072999999</v>
      </c>
      <c r="D14562" s="389" t="s">
        <v>697</v>
      </c>
      <c r="E14562" s="389" t="s">
        <v>652</v>
      </c>
      <c r="F14562" s="389" t="s">
        <v>650</v>
      </c>
      <c r="G14562" s="389" t="s">
        <v>698</v>
      </c>
    </row>
    <row r="14563" spans="1:7">
      <c r="A14563" s="389" t="s">
        <v>562</v>
      </c>
      <c r="B14563" s="389" t="s">
        <v>519</v>
      </c>
      <c r="C14563" s="389">
        <v>0.55251657146699995</v>
      </c>
      <c r="D14563" s="389" t="s">
        <v>697</v>
      </c>
      <c r="E14563" s="389" t="s">
        <v>652</v>
      </c>
      <c r="F14563" s="389" t="s">
        <v>650</v>
      </c>
      <c r="G14563" s="389" t="s">
        <v>698</v>
      </c>
    </row>
    <row r="14564" spans="1:7">
      <c r="A14564" s="389" t="s">
        <v>562</v>
      </c>
      <c r="B14564" s="389" t="s">
        <v>519</v>
      </c>
      <c r="C14564" s="389">
        <v>0.64210316531099998</v>
      </c>
      <c r="D14564" s="389" t="s">
        <v>697</v>
      </c>
      <c r="E14564" s="389" t="s">
        <v>652</v>
      </c>
      <c r="F14564" s="389" t="s">
        <v>650</v>
      </c>
      <c r="G14564" s="389" t="s">
        <v>698</v>
      </c>
    </row>
    <row r="14565" spans="1:7">
      <c r="A14565" s="389" t="s">
        <v>526</v>
      </c>
      <c r="B14565" s="389" t="s">
        <v>519</v>
      </c>
      <c r="C14565" s="389">
        <v>1.4885096979800001</v>
      </c>
      <c r="D14565" s="389" t="s">
        <v>697</v>
      </c>
      <c r="E14565" s="389" t="s">
        <v>652</v>
      </c>
      <c r="F14565" s="389" t="s">
        <v>650</v>
      </c>
      <c r="G14565" s="389" t="s">
        <v>698</v>
      </c>
    </row>
    <row r="14566" spans="1:7">
      <c r="A14566" s="389" t="s">
        <v>569</v>
      </c>
      <c r="B14566" s="389" t="s">
        <v>519</v>
      </c>
      <c r="C14566" s="389">
        <v>1.79164212694</v>
      </c>
      <c r="D14566" s="389" t="s">
        <v>697</v>
      </c>
      <c r="E14566" s="389" t="s">
        <v>652</v>
      </c>
      <c r="F14566" s="389" t="s">
        <v>650</v>
      </c>
      <c r="G14566" s="389" t="s">
        <v>698</v>
      </c>
    </row>
    <row r="14567" spans="1:7">
      <c r="A14567" s="389" t="s">
        <v>525</v>
      </c>
      <c r="B14567" s="389" t="s">
        <v>519</v>
      </c>
      <c r="C14567" s="389">
        <v>0.68022853841599995</v>
      </c>
      <c r="D14567" s="389" t="s">
        <v>697</v>
      </c>
      <c r="E14567" s="389" t="s">
        <v>652</v>
      </c>
      <c r="F14567" s="389" t="s">
        <v>650</v>
      </c>
      <c r="G14567" s="389" t="s">
        <v>698</v>
      </c>
    </row>
    <row r="14568" spans="1:7">
      <c r="A14568" s="389" t="s">
        <v>537</v>
      </c>
      <c r="B14568" s="389" t="s">
        <v>519</v>
      </c>
      <c r="C14568" s="389">
        <v>0.94052588349199995</v>
      </c>
      <c r="D14568" s="389" t="s">
        <v>697</v>
      </c>
      <c r="E14568" s="389" t="s">
        <v>652</v>
      </c>
      <c r="F14568" s="389" t="s">
        <v>650</v>
      </c>
      <c r="G14568" s="389" t="s">
        <v>698</v>
      </c>
    </row>
    <row r="14569" spans="1:7">
      <c r="A14569" s="389" t="s">
        <v>556</v>
      </c>
      <c r="B14569" s="389" t="s">
        <v>519</v>
      </c>
      <c r="C14569" s="389">
        <v>0.94052588349199995</v>
      </c>
      <c r="D14569" s="389" t="s">
        <v>697</v>
      </c>
      <c r="E14569" s="389" t="s">
        <v>652</v>
      </c>
      <c r="F14569" s="389" t="s">
        <v>650</v>
      </c>
      <c r="G14569" s="389" t="s">
        <v>698</v>
      </c>
    </row>
    <row r="14570" spans="1:7">
      <c r="A14570" s="389" t="s">
        <v>577</v>
      </c>
      <c r="B14570" s="389" t="s">
        <v>519</v>
      </c>
      <c r="C14570" s="389">
        <v>2.0854869734800001</v>
      </c>
      <c r="D14570" s="389" t="s">
        <v>697</v>
      </c>
      <c r="E14570" s="389" t="s">
        <v>652</v>
      </c>
      <c r="F14570" s="389" t="s">
        <v>650</v>
      </c>
      <c r="G14570" s="389" t="s">
        <v>698</v>
      </c>
    </row>
    <row r="14571" spans="1:7">
      <c r="A14571" s="389" t="s">
        <v>544</v>
      </c>
      <c r="B14571" s="389" t="s">
        <v>519</v>
      </c>
      <c r="C14571" s="389">
        <v>1.89912983419</v>
      </c>
      <c r="D14571" s="389" t="s">
        <v>697</v>
      </c>
      <c r="E14571" s="389" t="s">
        <v>652</v>
      </c>
      <c r="F14571" s="389" t="s">
        <v>650</v>
      </c>
      <c r="G14571" s="389" t="s">
        <v>698</v>
      </c>
    </row>
    <row r="14572" spans="1:7">
      <c r="A14572" s="389" t="s">
        <v>553</v>
      </c>
      <c r="B14572" s="389" t="s">
        <v>519</v>
      </c>
      <c r="C14572" s="389">
        <v>0.96701263797199999</v>
      </c>
      <c r="D14572" s="389" t="s">
        <v>697</v>
      </c>
      <c r="E14572" s="389" t="s">
        <v>652</v>
      </c>
      <c r="F14572" s="389" t="s">
        <v>650</v>
      </c>
      <c r="G14572" s="389" t="s">
        <v>698</v>
      </c>
    </row>
    <row r="14573" spans="1:7">
      <c r="A14573" s="389" t="s">
        <v>514</v>
      </c>
      <c r="B14573" s="389" t="s">
        <v>519</v>
      </c>
      <c r="C14573" s="389">
        <v>0.85656135411599998</v>
      </c>
      <c r="D14573" s="389" t="s">
        <v>697</v>
      </c>
      <c r="E14573" s="389" t="s">
        <v>652</v>
      </c>
      <c r="F14573" s="389" t="s">
        <v>650</v>
      </c>
      <c r="G14573" s="389" t="s">
        <v>698</v>
      </c>
    </row>
    <row r="14574" spans="1:7">
      <c r="A14574" s="389" t="s">
        <v>547</v>
      </c>
      <c r="B14574" s="389" t="s">
        <v>519</v>
      </c>
      <c r="C14574" s="389">
        <v>2.7945075855399999</v>
      </c>
      <c r="D14574" s="389" t="s">
        <v>697</v>
      </c>
      <c r="E14574" s="389" t="s">
        <v>652</v>
      </c>
      <c r="F14574" s="389" t="s">
        <v>650</v>
      </c>
      <c r="G14574" s="389" t="s">
        <v>698</v>
      </c>
    </row>
    <row r="14575" spans="1:7">
      <c r="A14575" s="389" t="s">
        <v>547</v>
      </c>
      <c r="B14575" s="389" t="s">
        <v>519</v>
      </c>
      <c r="C14575" s="389">
        <v>2.7945075855399999</v>
      </c>
      <c r="D14575" s="389" t="s">
        <v>697</v>
      </c>
      <c r="E14575" s="389" t="s">
        <v>652</v>
      </c>
      <c r="F14575" s="389" t="s">
        <v>650</v>
      </c>
      <c r="G14575" s="389" t="s">
        <v>698</v>
      </c>
    </row>
    <row r="14576" spans="1:7">
      <c r="A14576" s="389" t="s">
        <v>547</v>
      </c>
      <c r="B14576" s="389" t="s">
        <v>519</v>
      </c>
      <c r="C14576" s="389">
        <v>2.7945075855399999</v>
      </c>
      <c r="D14576" s="389" t="s">
        <v>697</v>
      </c>
      <c r="E14576" s="389" t="s">
        <v>652</v>
      </c>
      <c r="F14576" s="389" t="s">
        <v>650</v>
      </c>
      <c r="G14576" s="389" t="s">
        <v>698</v>
      </c>
    </row>
    <row r="14577" spans="1:7">
      <c r="A14577" s="389" t="s">
        <v>564</v>
      </c>
      <c r="B14577" s="389" t="s">
        <v>519</v>
      </c>
      <c r="C14577" s="389">
        <v>0.30945531041899998</v>
      </c>
      <c r="D14577" s="389" t="s">
        <v>697</v>
      </c>
      <c r="E14577" s="389" t="s">
        <v>652</v>
      </c>
      <c r="F14577" s="389" t="s">
        <v>650</v>
      </c>
      <c r="G14577" s="389" t="s">
        <v>698</v>
      </c>
    </row>
    <row r="14578" spans="1:7">
      <c r="A14578" s="389" t="s">
        <v>532</v>
      </c>
      <c r="B14578" s="389" t="s">
        <v>519</v>
      </c>
      <c r="C14578" s="389">
        <v>0.85256257413000003</v>
      </c>
      <c r="D14578" s="389" t="s">
        <v>697</v>
      </c>
      <c r="E14578" s="389" t="s">
        <v>652</v>
      </c>
      <c r="F14578" s="389" t="s">
        <v>650</v>
      </c>
      <c r="G14578" s="389" t="s">
        <v>698</v>
      </c>
    </row>
    <row r="14579" spans="1:7">
      <c r="A14579" s="389" t="s">
        <v>550</v>
      </c>
      <c r="B14579" s="389" t="s">
        <v>519</v>
      </c>
      <c r="C14579" s="389">
        <v>1.8542061569399999</v>
      </c>
      <c r="D14579" s="389" t="s">
        <v>697</v>
      </c>
      <c r="E14579" s="389" t="s">
        <v>652</v>
      </c>
      <c r="F14579" s="389" t="s">
        <v>650</v>
      </c>
      <c r="G14579" s="389" t="s">
        <v>698</v>
      </c>
    </row>
    <row r="14580" spans="1:7">
      <c r="A14580" s="389" t="s">
        <v>526</v>
      </c>
      <c r="B14580" s="389" t="s">
        <v>519</v>
      </c>
      <c r="C14580" s="389">
        <v>1.46588198554</v>
      </c>
      <c r="D14580" s="389" t="s">
        <v>697</v>
      </c>
      <c r="E14580" s="389" t="s">
        <v>652</v>
      </c>
      <c r="F14580" s="389" t="s">
        <v>650</v>
      </c>
      <c r="G14580" s="389" t="s">
        <v>698</v>
      </c>
    </row>
    <row r="14581" spans="1:7">
      <c r="A14581" s="389" t="s">
        <v>549</v>
      </c>
      <c r="B14581" s="389" t="s">
        <v>519</v>
      </c>
      <c r="C14581" s="389">
        <v>1.46588198554</v>
      </c>
      <c r="D14581" s="389" t="s">
        <v>697</v>
      </c>
      <c r="E14581" s="389" t="s">
        <v>652</v>
      </c>
      <c r="F14581" s="389" t="s">
        <v>650</v>
      </c>
      <c r="G14581" s="389" t="s">
        <v>698</v>
      </c>
    </row>
    <row r="14582" spans="1:7">
      <c r="A14582" s="389" t="s">
        <v>526</v>
      </c>
      <c r="B14582" s="389" t="s">
        <v>519</v>
      </c>
      <c r="C14582" s="389">
        <v>1.3119937207300001</v>
      </c>
      <c r="D14582" s="389" t="s">
        <v>697</v>
      </c>
      <c r="E14582" s="389" t="s">
        <v>652</v>
      </c>
      <c r="F14582" s="389" t="s">
        <v>650</v>
      </c>
      <c r="G14582" s="389" t="s">
        <v>698</v>
      </c>
    </row>
    <row r="14583" spans="1:7">
      <c r="A14583" s="389" t="s">
        <v>526</v>
      </c>
      <c r="B14583" s="389" t="s">
        <v>519</v>
      </c>
      <c r="C14583" s="389">
        <v>0.91547283742999996</v>
      </c>
      <c r="D14583" s="389" t="s">
        <v>697</v>
      </c>
      <c r="E14583" s="389" t="s">
        <v>652</v>
      </c>
      <c r="F14583" s="389" t="s">
        <v>650</v>
      </c>
      <c r="G14583" s="389" t="s">
        <v>698</v>
      </c>
    </row>
    <row r="14584" spans="1:7">
      <c r="A14584" s="389" t="s">
        <v>550</v>
      </c>
      <c r="B14584" s="389" t="s">
        <v>519</v>
      </c>
      <c r="C14584" s="389">
        <v>2.47771396504</v>
      </c>
      <c r="D14584" s="389" t="s">
        <v>697</v>
      </c>
      <c r="E14584" s="389" t="s">
        <v>652</v>
      </c>
      <c r="F14584" s="389" t="s">
        <v>650</v>
      </c>
      <c r="G14584" s="389" t="s">
        <v>698</v>
      </c>
    </row>
    <row r="14585" spans="1:7">
      <c r="A14585" s="389" t="s">
        <v>550</v>
      </c>
      <c r="B14585" s="389" t="s">
        <v>519</v>
      </c>
      <c r="C14585" s="389">
        <v>2.47771396504</v>
      </c>
      <c r="D14585" s="389" t="s">
        <v>697</v>
      </c>
      <c r="E14585" s="389" t="s">
        <v>652</v>
      </c>
      <c r="F14585" s="389" t="s">
        <v>650</v>
      </c>
      <c r="G14585" s="389" t="s">
        <v>698</v>
      </c>
    </row>
    <row r="14586" spans="1:7">
      <c r="A14586" s="389" t="s">
        <v>569</v>
      </c>
      <c r="B14586" s="389" t="s">
        <v>519</v>
      </c>
      <c r="C14586" s="389">
        <v>0.52500546980100005</v>
      </c>
      <c r="D14586" s="389" t="s">
        <v>697</v>
      </c>
      <c r="E14586" s="389" t="s">
        <v>652</v>
      </c>
      <c r="F14586" s="389" t="s">
        <v>650</v>
      </c>
      <c r="G14586" s="389" t="s">
        <v>698</v>
      </c>
    </row>
    <row r="14587" spans="1:7">
      <c r="A14587" s="389" t="s">
        <v>526</v>
      </c>
      <c r="B14587" s="389" t="s">
        <v>519</v>
      </c>
      <c r="C14587" s="389">
        <v>0.57690627727800003</v>
      </c>
      <c r="D14587" s="389" t="s">
        <v>697</v>
      </c>
      <c r="E14587" s="389" t="s">
        <v>652</v>
      </c>
      <c r="F14587" s="389" t="s">
        <v>650</v>
      </c>
      <c r="G14587" s="389" t="s">
        <v>698</v>
      </c>
    </row>
    <row r="14588" spans="1:7">
      <c r="A14588" s="389" t="s">
        <v>526</v>
      </c>
      <c r="B14588" s="389" t="s">
        <v>519</v>
      </c>
      <c r="C14588" s="389">
        <v>0.57690627727800003</v>
      </c>
      <c r="D14588" s="389" t="s">
        <v>697</v>
      </c>
      <c r="E14588" s="389" t="s">
        <v>652</v>
      </c>
      <c r="F14588" s="389" t="s">
        <v>650</v>
      </c>
      <c r="G14588" s="389" t="s">
        <v>698</v>
      </c>
    </row>
    <row r="14589" spans="1:7">
      <c r="A14589" s="389" t="s">
        <v>550</v>
      </c>
      <c r="B14589" s="389" t="s">
        <v>519</v>
      </c>
      <c r="C14589" s="389">
        <v>0.773059276819</v>
      </c>
      <c r="D14589" s="389" t="s">
        <v>697</v>
      </c>
      <c r="E14589" s="389" t="s">
        <v>652</v>
      </c>
      <c r="F14589" s="389" t="s">
        <v>650</v>
      </c>
      <c r="G14589" s="389" t="s">
        <v>698</v>
      </c>
    </row>
    <row r="14590" spans="1:7">
      <c r="A14590" s="389" t="s">
        <v>549</v>
      </c>
      <c r="B14590" s="389" t="s">
        <v>519</v>
      </c>
      <c r="C14590" s="389">
        <v>0.30162174791099999</v>
      </c>
      <c r="D14590" s="389" t="s">
        <v>697</v>
      </c>
      <c r="E14590" s="389" t="s">
        <v>652</v>
      </c>
      <c r="F14590" s="389" t="s">
        <v>650</v>
      </c>
      <c r="G14590" s="389" t="s">
        <v>698</v>
      </c>
    </row>
    <row r="14591" spans="1:7">
      <c r="A14591" s="389" t="s">
        <v>547</v>
      </c>
      <c r="B14591" s="389" t="s">
        <v>519</v>
      </c>
      <c r="C14591" s="389">
        <v>0.78161685392799995</v>
      </c>
      <c r="D14591" s="389" t="s">
        <v>697</v>
      </c>
      <c r="E14591" s="389" t="s">
        <v>652</v>
      </c>
      <c r="F14591" s="389" t="s">
        <v>650</v>
      </c>
      <c r="G14591" s="389" t="s">
        <v>698</v>
      </c>
    </row>
    <row r="14592" spans="1:7">
      <c r="A14592" s="389" t="s">
        <v>525</v>
      </c>
      <c r="B14592" s="389" t="s">
        <v>519</v>
      </c>
      <c r="C14592" s="389">
        <v>0.48012346872200001</v>
      </c>
      <c r="D14592" s="389" t="s">
        <v>697</v>
      </c>
      <c r="E14592" s="389" t="s">
        <v>652</v>
      </c>
      <c r="F14592" s="389" t="s">
        <v>679</v>
      </c>
      <c r="G14592" s="389" t="s">
        <v>698</v>
      </c>
    </row>
    <row r="14593" spans="1:7">
      <c r="A14593" s="389" t="s">
        <v>568</v>
      </c>
      <c r="B14593" s="389" t="s">
        <v>519</v>
      </c>
      <c r="C14593" s="389">
        <v>0.48012346872200001</v>
      </c>
      <c r="D14593" s="389" t="s">
        <v>697</v>
      </c>
      <c r="E14593" s="389" t="s">
        <v>652</v>
      </c>
      <c r="F14593" s="389" t="s">
        <v>679</v>
      </c>
      <c r="G14593" s="389" t="s">
        <v>698</v>
      </c>
    </row>
    <row r="14594" spans="1:7">
      <c r="A14594" s="389" t="s">
        <v>549</v>
      </c>
      <c r="B14594" s="389" t="s">
        <v>519</v>
      </c>
      <c r="C14594" s="389">
        <v>0.515806868079</v>
      </c>
      <c r="D14594" s="389" t="s">
        <v>697</v>
      </c>
      <c r="E14594" s="389" t="s">
        <v>652</v>
      </c>
      <c r="F14594" s="389" t="s">
        <v>679</v>
      </c>
      <c r="G14594" s="389" t="s">
        <v>698</v>
      </c>
    </row>
    <row r="14595" spans="1:7">
      <c r="A14595" s="389" t="s">
        <v>550</v>
      </c>
      <c r="B14595" s="389" t="s">
        <v>519</v>
      </c>
      <c r="C14595" s="389">
        <v>0.34776679776399999</v>
      </c>
      <c r="D14595" s="389" t="s">
        <v>697</v>
      </c>
      <c r="E14595" s="389" t="s">
        <v>652</v>
      </c>
      <c r="F14595" s="389" t="s">
        <v>679</v>
      </c>
      <c r="G14595" s="389" t="s">
        <v>698</v>
      </c>
    </row>
    <row r="14596" spans="1:7">
      <c r="A14596" s="389" t="s">
        <v>550</v>
      </c>
      <c r="B14596" s="389" t="s">
        <v>519</v>
      </c>
      <c r="C14596" s="389">
        <v>1.2383566908600001</v>
      </c>
      <c r="D14596" s="389" t="s">
        <v>697</v>
      </c>
      <c r="E14596" s="389" t="s">
        <v>652</v>
      </c>
      <c r="F14596" s="389" t="s">
        <v>679</v>
      </c>
      <c r="G14596" s="389" t="s">
        <v>698</v>
      </c>
    </row>
    <row r="14597" spans="1:7">
      <c r="A14597" s="389" t="s">
        <v>550</v>
      </c>
      <c r="B14597" s="389" t="s">
        <v>519</v>
      </c>
      <c r="C14597" s="389">
        <v>0.51555921393299997</v>
      </c>
      <c r="D14597" s="389" t="s">
        <v>697</v>
      </c>
      <c r="E14597" s="389" t="s">
        <v>652</v>
      </c>
      <c r="F14597" s="389" t="s">
        <v>679</v>
      </c>
      <c r="G14597" s="389" t="s">
        <v>698</v>
      </c>
    </row>
    <row r="14598" spans="1:7">
      <c r="A14598" s="389" t="s">
        <v>550</v>
      </c>
      <c r="B14598" s="389" t="s">
        <v>519</v>
      </c>
      <c r="C14598" s="389">
        <v>0.51555921393299997</v>
      </c>
      <c r="D14598" s="389" t="s">
        <v>697</v>
      </c>
      <c r="E14598" s="389" t="s">
        <v>652</v>
      </c>
      <c r="F14598" s="389" t="s">
        <v>679</v>
      </c>
      <c r="G14598" s="389" t="s">
        <v>698</v>
      </c>
    </row>
    <row r="14599" spans="1:7">
      <c r="A14599" s="389" t="s">
        <v>549</v>
      </c>
      <c r="B14599" s="389" t="s">
        <v>519</v>
      </c>
      <c r="C14599" s="389">
        <v>1.6106633743300001</v>
      </c>
      <c r="D14599" s="389" t="s">
        <v>697</v>
      </c>
      <c r="E14599" s="389" t="s">
        <v>652</v>
      </c>
      <c r="F14599" s="389" t="s">
        <v>679</v>
      </c>
      <c r="G14599" s="389" t="s">
        <v>698</v>
      </c>
    </row>
    <row r="14600" spans="1:7">
      <c r="A14600" s="389" t="s">
        <v>549</v>
      </c>
      <c r="B14600" s="389" t="s">
        <v>519</v>
      </c>
      <c r="C14600" s="389">
        <v>1.6106633743300001</v>
      </c>
      <c r="D14600" s="389" t="s">
        <v>697</v>
      </c>
      <c r="E14600" s="389" t="s">
        <v>652</v>
      </c>
      <c r="F14600" s="389" t="s">
        <v>679</v>
      </c>
      <c r="G14600" s="389" t="s">
        <v>698</v>
      </c>
    </row>
    <row r="14601" spans="1:7">
      <c r="A14601" s="389" t="s">
        <v>550</v>
      </c>
      <c r="B14601" s="389" t="s">
        <v>519</v>
      </c>
      <c r="C14601" s="389">
        <v>1.1301208972000001</v>
      </c>
      <c r="D14601" s="389" t="s">
        <v>697</v>
      </c>
      <c r="E14601" s="389" t="s">
        <v>652</v>
      </c>
      <c r="F14601" s="389" t="s">
        <v>679</v>
      </c>
      <c r="G14601" s="389" t="s">
        <v>698</v>
      </c>
    </row>
    <row r="14602" spans="1:7">
      <c r="A14602" s="389" t="s">
        <v>525</v>
      </c>
      <c r="B14602" s="389" t="s">
        <v>519</v>
      </c>
      <c r="C14602" s="389">
        <v>1.14494268823</v>
      </c>
      <c r="D14602" s="389" t="s">
        <v>697</v>
      </c>
      <c r="E14602" s="389" t="s">
        <v>652</v>
      </c>
      <c r="F14602" s="389" t="s">
        <v>679</v>
      </c>
      <c r="G14602" s="389" t="s">
        <v>698</v>
      </c>
    </row>
    <row r="14603" spans="1:7">
      <c r="A14603" s="389" t="s">
        <v>525</v>
      </c>
      <c r="B14603" s="389" t="s">
        <v>519</v>
      </c>
      <c r="C14603" s="389">
        <v>1.14494268823</v>
      </c>
      <c r="D14603" s="389" t="s">
        <v>697</v>
      </c>
      <c r="E14603" s="389" t="s">
        <v>652</v>
      </c>
      <c r="F14603" s="389" t="s">
        <v>679</v>
      </c>
      <c r="G14603" s="389" t="s">
        <v>698</v>
      </c>
    </row>
    <row r="14604" spans="1:7">
      <c r="A14604" s="389" t="s">
        <v>550</v>
      </c>
      <c r="B14604" s="389" t="s">
        <v>519</v>
      </c>
      <c r="C14604" s="389">
        <v>0.46327931243199999</v>
      </c>
      <c r="D14604" s="389" t="s">
        <v>697</v>
      </c>
      <c r="E14604" s="389" t="s">
        <v>652</v>
      </c>
      <c r="F14604" s="389" t="s">
        <v>679</v>
      </c>
      <c r="G14604" s="389" t="s">
        <v>698</v>
      </c>
    </row>
    <row r="14605" spans="1:7">
      <c r="A14605" s="389" t="s">
        <v>554</v>
      </c>
      <c r="B14605" s="389" t="s">
        <v>519</v>
      </c>
      <c r="C14605" s="389">
        <v>1.93565848994</v>
      </c>
      <c r="D14605" s="389" t="s">
        <v>697</v>
      </c>
      <c r="E14605" s="389" t="s">
        <v>652</v>
      </c>
      <c r="F14605" s="389" t="s">
        <v>651</v>
      </c>
      <c r="G14605" s="389" t="s">
        <v>698</v>
      </c>
    </row>
    <row r="14606" spans="1:7">
      <c r="A14606" s="389" t="s">
        <v>576</v>
      </c>
      <c r="B14606" s="389" t="s">
        <v>519</v>
      </c>
      <c r="C14606" s="389">
        <v>1.55284103268</v>
      </c>
      <c r="D14606" s="389" t="s">
        <v>697</v>
      </c>
      <c r="E14606" s="389" t="s">
        <v>652</v>
      </c>
      <c r="F14606" s="389" t="s">
        <v>651</v>
      </c>
      <c r="G14606" s="389" t="s">
        <v>698</v>
      </c>
    </row>
    <row r="14607" spans="1:7">
      <c r="A14607" s="389" t="s">
        <v>578</v>
      </c>
      <c r="B14607" s="389" t="s">
        <v>519</v>
      </c>
      <c r="C14607" s="389">
        <v>1.55284103268</v>
      </c>
      <c r="D14607" s="389" t="s">
        <v>697</v>
      </c>
      <c r="E14607" s="389" t="s">
        <v>652</v>
      </c>
      <c r="F14607" s="389" t="s">
        <v>651</v>
      </c>
      <c r="G14607" s="389" t="s">
        <v>698</v>
      </c>
    </row>
    <row r="14608" spans="1:7">
      <c r="A14608" s="389" t="s">
        <v>550</v>
      </c>
      <c r="B14608" s="389" t="s">
        <v>519</v>
      </c>
      <c r="C14608" s="389">
        <v>2.2360763392199998</v>
      </c>
      <c r="D14608" s="389" t="s">
        <v>697</v>
      </c>
      <c r="E14608" s="389" t="s">
        <v>652</v>
      </c>
      <c r="F14608" s="389" t="s">
        <v>651</v>
      </c>
      <c r="G14608" s="389" t="s">
        <v>698</v>
      </c>
    </row>
    <row r="14609" spans="1:7">
      <c r="A14609" s="389" t="s">
        <v>576</v>
      </c>
      <c r="B14609" s="389" t="s">
        <v>519</v>
      </c>
      <c r="C14609" s="389">
        <v>0.71440168486099997</v>
      </c>
      <c r="D14609" s="389" t="s">
        <v>697</v>
      </c>
      <c r="E14609" s="389" t="s">
        <v>652</v>
      </c>
      <c r="F14609" s="389" t="s">
        <v>651</v>
      </c>
      <c r="G14609" s="389" t="s">
        <v>698</v>
      </c>
    </row>
    <row r="14610" spans="1:7">
      <c r="A14610" s="389" t="s">
        <v>578</v>
      </c>
      <c r="B14610" s="389" t="s">
        <v>519</v>
      </c>
      <c r="C14610" s="389">
        <v>0.71440168486099997</v>
      </c>
      <c r="D14610" s="389" t="s">
        <v>697</v>
      </c>
      <c r="E14610" s="389" t="s">
        <v>652</v>
      </c>
      <c r="F14610" s="389" t="s">
        <v>651</v>
      </c>
      <c r="G14610" s="389" t="s">
        <v>698</v>
      </c>
    </row>
    <row r="14611" spans="1:7">
      <c r="A14611" s="389" t="s">
        <v>556</v>
      </c>
      <c r="B14611" s="389" t="s">
        <v>519</v>
      </c>
      <c r="C14611" s="389">
        <v>2.4360321870999999</v>
      </c>
      <c r="D14611" s="389" t="s">
        <v>697</v>
      </c>
      <c r="E14611" s="389" t="s">
        <v>652</v>
      </c>
      <c r="F14611" s="389" t="s">
        <v>651</v>
      </c>
      <c r="G14611" s="389" t="s">
        <v>698</v>
      </c>
    </row>
    <row r="14612" spans="1:7">
      <c r="A14612" s="389" t="s">
        <v>556</v>
      </c>
      <c r="B14612" s="389" t="s">
        <v>519</v>
      </c>
      <c r="C14612" s="389">
        <v>2.4360321870999999</v>
      </c>
      <c r="D14612" s="389" t="s">
        <v>697</v>
      </c>
      <c r="E14612" s="389" t="s">
        <v>652</v>
      </c>
      <c r="F14612" s="389" t="s">
        <v>651</v>
      </c>
      <c r="G14612" s="389" t="s">
        <v>698</v>
      </c>
    </row>
    <row r="14613" spans="1:7">
      <c r="A14613" s="389" t="s">
        <v>525</v>
      </c>
      <c r="B14613" s="389" t="s">
        <v>519</v>
      </c>
      <c r="C14613" s="389">
        <v>5.4343290211199999</v>
      </c>
      <c r="D14613" s="389" t="s">
        <v>697</v>
      </c>
      <c r="E14613" s="389" t="s">
        <v>652</v>
      </c>
      <c r="F14613" s="389" t="s">
        <v>651</v>
      </c>
      <c r="G14613" s="389" t="s">
        <v>698</v>
      </c>
    </row>
    <row r="14614" spans="1:7">
      <c r="A14614" s="389" t="s">
        <v>514</v>
      </c>
      <c r="B14614" s="389" t="s">
        <v>519</v>
      </c>
      <c r="C14614" s="389">
        <v>2.8266569545200002</v>
      </c>
      <c r="D14614" s="389" t="s">
        <v>697</v>
      </c>
      <c r="E14614" s="389" t="s">
        <v>652</v>
      </c>
      <c r="F14614" s="389" t="s">
        <v>651</v>
      </c>
      <c r="G14614" s="389" t="s">
        <v>698</v>
      </c>
    </row>
    <row r="14615" spans="1:7">
      <c r="A14615" s="389" t="s">
        <v>514</v>
      </c>
      <c r="B14615" s="389" t="s">
        <v>519</v>
      </c>
      <c r="C14615" s="389">
        <v>2.8266569545200002</v>
      </c>
      <c r="D14615" s="389" t="s">
        <v>697</v>
      </c>
      <c r="E14615" s="389" t="s">
        <v>652</v>
      </c>
      <c r="F14615" s="389" t="s">
        <v>651</v>
      </c>
      <c r="G14615" s="389" t="s">
        <v>698</v>
      </c>
    </row>
    <row r="14616" spans="1:7">
      <c r="A14616" s="389" t="s">
        <v>544</v>
      </c>
      <c r="B14616" s="389" t="s">
        <v>519</v>
      </c>
      <c r="C14616" s="389">
        <v>6.8678009046300001</v>
      </c>
      <c r="D14616" s="389" t="s">
        <v>697</v>
      </c>
      <c r="E14616" s="389" t="s">
        <v>652</v>
      </c>
      <c r="F14616" s="389" t="s">
        <v>651</v>
      </c>
      <c r="G14616" s="389" t="s">
        <v>698</v>
      </c>
    </row>
    <row r="14617" spans="1:7">
      <c r="A14617" s="389" t="s">
        <v>576</v>
      </c>
      <c r="B14617" s="389" t="s">
        <v>519</v>
      </c>
      <c r="C14617" s="389">
        <v>1.0321311552100001</v>
      </c>
      <c r="D14617" s="389" t="s">
        <v>697</v>
      </c>
      <c r="E14617" s="389" t="s">
        <v>652</v>
      </c>
      <c r="F14617" s="389" t="s">
        <v>651</v>
      </c>
      <c r="G14617" s="389" t="s">
        <v>698</v>
      </c>
    </row>
    <row r="14618" spans="1:7">
      <c r="A14618" s="389" t="s">
        <v>578</v>
      </c>
      <c r="B14618" s="389" t="s">
        <v>519</v>
      </c>
      <c r="C14618" s="389">
        <v>1.0321311552100001</v>
      </c>
      <c r="D14618" s="389" t="s">
        <v>697</v>
      </c>
      <c r="E14618" s="389" t="s">
        <v>652</v>
      </c>
      <c r="F14618" s="389" t="s">
        <v>651</v>
      </c>
      <c r="G14618" s="389" t="s">
        <v>698</v>
      </c>
    </row>
    <row r="14619" spans="1:7">
      <c r="A14619" s="389" t="s">
        <v>525</v>
      </c>
      <c r="B14619" s="389" t="s">
        <v>519</v>
      </c>
      <c r="C14619" s="389">
        <v>0.47295558024500001</v>
      </c>
      <c r="D14619" s="389" t="s">
        <v>697</v>
      </c>
      <c r="E14619" s="389" t="s">
        <v>652</v>
      </c>
      <c r="F14619" s="389" t="s">
        <v>651</v>
      </c>
      <c r="G14619" s="389" t="s">
        <v>698</v>
      </c>
    </row>
    <row r="14620" spans="1:7">
      <c r="A14620" s="389" t="s">
        <v>568</v>
      </c>
      <c r="B14620" s="389" t="s">
        <v>519</v>
      </c>
      <c r="C14620" s="389">
        <v>0.47295558024500001</v>
      </c>
      <c r="D14620" s="389" t="s">
        <v>697</v>
      </c>
      <c r="E14620" s="389" t="s">
        <v>652</v>
      </c>
      <c r="F14620" s="389" t="s">
        <v>651</v>
      </c>
      <c r="G14620" s="389" t="s">
        <v>698</v>
      </c>
    </row>
    <row r="14621" spans="1:7">
      <c r="A14621" s="389" t="s">
        <v>550</v>
      </c>
      <c r="B14621" s="389" t="s">
        <v>519</v>
      </c>
      <c r="C14621" s="389">
        <v>0.90666152779200004</v>
      </c>
      <c r="D14621" s="389" t="s">
        <v>697</v>
      </c>
      <c r="E14621" s="389" t="s">
        <v>652</v>
      </c>
      <c r="F14621" s="389" t="s">
        <v>651</v>
      </c>
      <c r="G14621" s="389" t="s">
        <v>698</v>
      </c>
    </row>
    <row r="14622" spans="1:7">
      <c r="A14622" s="389" t="s">
        <v>562</v>
      </c>
      <c r="B14622" s="389" t="s">
        <v>519</v>
      </c>
      <c r="C14622" s="389">
        <v>3.1141897895300001</v>
      </c>
      <c r="D14622" s="389" t="s">
        <v>697</v>
      </c>
      <c r="E14622" s="389" t="s">
        <v>652</v>
      </c>
      <c r="F14622" s="389" t="s">
        <v>651</v>
      </c>
      <c r="G14622" s="389" t="s">
        <v>698</v>
      </c>
    </row>
    <row r="14623" spans="1:7">
      <c r="A14623" s="389" t="s">
        <v>525</v>
      </c>
      <c r="B14623" s="389" t="s">
        <v>519</v>
      </c>
      <c r="C14623" s="389">
        <v>16.418412068599899</v>
      </c>
      <c r="D14623" s="389" t="s">
        <v>697</v>
      </c>
      <c r="E14623" s="389" t="s">
        <v>652</v>
      </c>
      <c r="F14623" s="389" t="s">
        <v>651</v>
      </c>
      <c r="G14623" s="389" t="s">
        <v>698</v>
      </c>
    </row>
    <row r="14624" spans="1:7">
      <c r="A14624" s="389" t="s">
        <v>525</v>
      </c>
      <c r="B14624" s="389" t="s">
        <v>519</v>
      </c>
      <c r="C14624" s="389">
        <v>16.418412068599899</v>
      </c>
      <c r="D14624" s="389" t="s">
        <v>697</v>
      </c>
      <c r="E14624" s="389" t="s">
        <v>652</v>
      </c>
      <c r="F14624" s="389" t="s">
        <v>651</v>
      </c>
      <c r="G14624" s="389" t="s">
        <v>698</v>
      </c>
    </row>
    <row r="14625" spans="1:7">
      <c r="A14625" s="389" t="s">
        <v>525</v>
      </c>
      <c r="B14625" s="389" t="s">
        <v>519</v>
      </c>
      <c r="C14625" s="389">
        <v>16.418412068599899</v>
      </c>
      <c r="D14625" s="389" t="s">
        <v>697</v>
      </c>
      <c r="E14625" s="389" t="s">
        <v>652</v>
      </c>
      <c r="F14625" s="389" t="s">
        <v>651</v>
      </c>
      <c r="G14625" s="389" t="s">
        <v>698</v>
      </c>
    </row>
    <row r="14626" spans="1:7">
      <c r="A14626" s="389" t="s">
        <v>525</v>
      </c>
      <c r="B14626" s="389" t="s">
        <v>519</v>
      </c>
      <c r="C14626" s="389">
        <v>16.418412068599899</v>
      </c>
      <c r="D14626" s="389" t="s">
        <v>697</v>
      </c>
      <c r="E14626" s="389" t="s">
        <v>652</v>
      </c>
      <c r="F14626" s="389" t="s">
        <v>651</v>
      </c>
      <c r="G14626" s="389" t="s">
        <v>698</v>
      </c>
    </row>
    <row r="14627" spans="1:7">
      <c r="A14627" s="389" t="s">
        <v>525</v>
      </c>
      <c r="B14627" s="389" t="s">
        <v>519</v>
      </c>
      <c r="C14627" s="389">
        <v>16.418412068599899</v>
      </c>
      <c r="D14627" s="389" t="s">
        <v>697</v>
      </c>
      <c r="E14627" s="389" t="s">
        <v>652</v>
      </c>
      <c r="F14627" s="389" t="s">
        <v>651</v>
      </c>
      <c r="G14627" s="389" t="s">
        <v>698</v>
      </c>
    </row>
    <row r="14628" spans="1:7">
      <c r="A14628" s="389" t="s">
        <v>525</v>
      </c>
      <c r="B14628" s="389" t="s">
        <v>519</v>
      </c>
      <c r="C14628" s="389">
        <v>16.418412068599899</v>
      </c>
      <c r="D14628" s="389" t="s">
        <v>697</v>
      </c>
      <c r="E14628" s="389" t="s">
        <v>652</v>
      </c>
      <c r="F14628" s="389" t="s">
        <v>651</v>
      </c>
      <c r="G14628" s="389" t="s">
        <v>698</v>
      </c>
    </row>
    <row r="14629" spans="1:7">
      <c r="A14629" s="389" t="s">
        <v>568</v>
      </c>
      <c r="B14629" s="389" t="s">
        <v>519</v>
      </c>
      <c r="C14629" s="389">
        <v>16.418412068599899</v>
      </c>
      <c r="D14629" s="389" t="s">
        <v>697</v>
      </c>
      <c r="E14629" s="389" t="s">
        <v>652</v>
      </c>
      <c r="F14629" s="389" t="s">
        <v>651</v>
      </c>
      <c r="G14629" s="389" t="s">
        <v>698</v>
      </c>
    </row>
    <row r="14630" spans="1:7">
      <c r="A14630" s="389" t="s">
        <v>568</v>
      </c>
      <c r="B14630" s="389" t="s">
        <v>519</v>
      </c>
      <c r="C14630" s="389">
        <v>16.418412068599899</v>
      </c>
      <c r="D14630" s="389" t="s">
        <v>697</v>
      </c>
      <c r="E14630" s="389" t="s">
        <v>652</v>
      </c>
      <c r="F14630" s="389" t="s">
        <v>651</v>
      </c>
      <c r="G14630" s="389" t="s">
        <v>698</v>
      </c>
    </row>
    <row r="14631" spans="1:7">
      <c r="A14631" s="389" t="s">
        <v>568</v>
      </c>
      <c r="B14631" s="389" t="s">
        <v>519</v>
      </c>
      <c r="C14631" s="389">
        <v>16.418412068599899</v>
      </c>
      <c r="D14631" s="389" t="s">
        <v>697</v>
      </c>
      <c r="E14631" s="389" t="s">
        <v>652</v>
      </c>
      <c r="F14631" s="389" t="s">
        <v>651</v>
      </c>
      <c r="G14631" s="389" t="s">
        <v>698</v>
      </c>
    </row>
    <row r="14632" spans="1:7">
      <c r="A14632" s="389" t="s">
        <v>568</v>
      </c>
      <c r="B14632" s="389" t="s">
        <v>519</v>
      </c>
      <c r="C14632" s="389">
        <v>16.418412068599899</v>
      </c>
      <c r="D14632" s="389" t="s">
        <v>697</v>
      </c>
      <c r="E14632" s="389" t="s">
        <v>652</v>
      </c>
      <c r="F14632" s="389" t="s">
        <v>651</v>
      </c>
      <c r="G14632" s="389" t="s">
        <v>698</v>
      </c>
    </row>
    <row r="14633" spans="1:7">
      <c r="A14633" s="389" t="s">
        <v>568</v>
      </c>
      <c r="B14633" s="389" t="s">
        <v>519</v>
      </c>
      <c r="C14633" s="389">
        <v>16.418412068599899</v>
      </c>
      <c r="D14633" s="389" t="s">
        <v>697</v>
      </c>
      <c r="E14633" s="389" t="s">
        <v>652</v>
      </c>
      <c r="F14633" s="389" t="s">
        <v>651</v>
      </c>
      <c r="G14633" s="389" t="s">
        <v>698</v>
      </c>
    </row>
    <row r="14634" spans="1:7">
      <c r="A14634" s="389" t="s">
        <v>568</v>
      </c>
      <c r="B14634" s="389" t="s">
        <v>519</v>
      </c>
      <c r="C14634" s="389">
        <v>16.418412068599899</v>
      </c>
      <c r="D14634" s="389" t="s">
        <v>697</v>
      </c>
      <c r="E14634" s="389" t="s">
        <v>652</v>
      </c>
      <c r="F14634" s="389" t="s">
        <v>651</v>
      </c>
      <c r="G14634" s="389" t="s">
        <v>698</v>
      </c>
    </row>
    <row r="14635" spans="1:7">
      <c r="A14635" s="389" t="s">
        <v>576</v>
      </c>
      <c r="B14635" s="389" t="s">
        <v>519</v>
      </c>
      <c r="C14635" s="389">
        <v>3.5109606898900001</v>
      </c>
      <c r="D14635" s="389" t="s">
        <v>697</v>
      </c>
      <c r="E14635" s="389" t="s">
        <v>652</v>
      </c>
      <c r="F14635" s="389" t="s">
        <v>651</v>
      </c>
      <c r="G14635" s="389" t="s">
        <v>698</v>
      </c>
    </row>
    <row r="14636" spans="1:7">
      <c r="A14636" s="389" t="s">
        <v>578</v>
      </c>
      <c r="B14636" s="389" t="s">
        <v>519</v>
      </c>
      <c r="C14636" s="389">
        <v>3.5109606898900001</v>
      </c>
      <c r="D14636" s="389" t="s">
        <v>697</v>
      </c>
      <c r="E14636" s="389" t="s">
        <v>652</v>
      </c>
      <c r="F14636" s="389" t="s">
        <v>651</v>
      </c>
      <c r="G14636" s="389" t="s">
        <v>698</v>
      </c>
    </row>
    <row r="14637" spans="1:7">
      <c r="A14637" s="389" t="s">
        <v>526</v>
      </c>
      <c r="B14637" s="389" t="s">
        <v>519</v>
      </c>
      <c r="C14637" s="389">
        <v>0.92307197275700004</v>
      </c>
      <c r="D14637" s="389" t="s">
        <v>697</v>
      </c>
      <c r="E14637" s="389" t="s">
        <v>652</v>
      </c>
      <c r="F14637" s="389" t="s">
        <v>651</v>
      </c>
      <c r="G14637" s="389" t="s">
        <v>698</v>
      </c>
    </row>
    <row r="14638" spans="1:7">
      <c r="A14638" s="389" t="s">
        <v>550</v>
      </c>
      <c r="B14638" s="389" t="s">
        <v>519</v>
      </c>
      <c r="C14638" s="389">
        <v>1.9931252474100001</v>
      </c>
      <c r="D14638" s="389" t="s">
        <v>697</v>
      </c>
      <c r="E14638" s="389" t="s">
        <v>652</v>
      </c>
      <c r="F14638" s="389" t="s">
        <v>651</v>
      </c>
      <c r="G14638" s="389" t="s">
        <v>698</v>
      </c>
    </row>
    <row r="14639" spans="1:7">
      <c r="A14639" s="389" t="s">
        <v>552</v>
      </c>
      <c r="B14639" s="389" t="s">
        <v>519</v>
      </c>
      <c r="C14639" s="389">
        <v>1.9931252474100001</v>
      </c>
      <c r="D14639" s="389" t="s">
        <v>697</v>
      </c>
      <c r="E14639" s="389" t="s">
        <v>652</v>
      </c>
      <c r="F14639" s="389" t="s">
        <v>651</v>
      </c>
      <c r="G14639" s="389" t="s">
        <v>698</v>
      </c>
    </row>
    <row r="14640" spans="1:7">
      <c r="A14640" s="389" t="s">
        <v>552</v>
      </c>
      <c r="B14640" s="389" t="s">
        <v>519</v>
      </c>
      <c r="C14640" s="389">
        <v>1.9931252474100001</v>
      </c>
      <c r="D14640" s="389" t="s">
        <v>697</v>
      </c>
      <c r="E14640" s="389" t="s">
        <v>652</v>
      </c>
      <c r="F14640" s="389" t="s">
        <v>651</v>
      </c>
      <c r="G14640" s="389" t="s">
        <v>698</v>
      </c>
    </row>
    <row r="14641" spans="1:7">
      <c r="A14641" s="389" t="s">
        <v>525</v>
      </c>
      <c r="B14641" s="389" t="s">
        <v>519</v>
      </c>
      <c r="C14641" s="389">
        <v>0.80818538945600005</v>
      </c>
      <c r="D14641" s="389" t="s">
        <v>697</v>
      </c>
      <c r="E14641" s="389" t="s">
        <v>652</v>
      </c>
      <c r="F14641" s="389" t="s">
        <v>651</v>
      </c>
      <c r="G14641" s="389" t="s">
        <v>698</v>
      </c>
    </row>
    <row r="14642" spans="1:7">
      <c r="A14642" s="389" t="s">
        <v>525</v>
      </c>
      <c r="B14642" s="389" t="s">
        <v>519</v>
      </c>
      <c r="C14642" s="389">
        <v>0.80818538945600005</v>
      </c>
      <c r="D14642" s="389" t="s">
        <v>697</v>
      </c>
      <c r="E14642" s="389" t="s">
        <v>652</v>
      </c>
      <c r="F14642" s="389" t="s">
        <v>651</v>
      </c>
      <c r="G14642" s="389" t="s">
        <v>698</v>
      </c>
    </row>
    <row r="14643" spans="1:7">
      <c r="A14643" s="389" t="s">
        <v>553</v>
      </c>
      <c r="B14643" s="389" t="s">
        <v>519</v>
      </c>
      <c r="C14643" s="389">
        <v>0.75309362819000003</v>
      </c>
      <c r="D14643" s="389" t="s">
        <v>697</v>
      </c>
      <c r="E14643" s="389" t="s">
        <v>652</v>
      </c>
      <c r="F14643" s="389" t="s">
        <v>651</v>
      </c>
      <c r="G14643" s="389" t="s">
        <v>698</v>
      </c>
    </row>
    <row r="14644" spans="1:7">
      <c r="A14644" s="389" t="s">
        <v>560</v>
      </c>
      <c r="B14644" s="389" t="s">
        <v>519</v>
      </c>
      <c r="C14644" s="389">
        <v>3.4502139333800002</v>
      </c>
      <c r="D14644" s="389" t="s">
        <v>697</v>
      </c>
      <c r="E14644" s="389" t="s">
        <v>652</v>
      </c>
      <c r="F14644" s="389" t="s">
        <v>651</v>
      </c>
      <c r="G14644" s="389" t="s">
        <v>698</v>
      </c>
    </row>
    <row r="14645" spans="1:7">
      <c r="A14645" s="389" t="s">
        <v>560</v>
      </c>
      <c r="B14645" s="389" t="s">
        <v>519</v>
      </c>
      <c r="C14645" s="389">
        <v>3.4502139333800002</v>
      </c>
      <c r="D14645" s="389" t="s">
        <v>697</v>
      </c>
      <c r="E14645" s="389" t="s">
        <v>652</v>
      </c>
      <c r="F14645" s="389" t="s">
        <v>651</v>
      </c>
      <c r="G14645" s="389" t="s">
        <v>698</v>
      </c>
    </row>
    <row r="14646" spans="1:7">
      <c r="A14646" s="389" t="s">
        <v>576</v>
      </c>
      <c r="B14646" s="389" t="s">
        <v>519</v>
      </c>
      <c r="C14646" s="389">
        <v>0.57944731969200003</v>
      </c>
      <c r="D14646" s="389" t="s">
        <v>697</v>
      </c>
      <c r="E14646" s="389" t="s">
        <v>652</v>
      </c>
      <c r="F14646" s="389" t="s">
        <v>651</v>
      </c>
      <c r="G14646" s="389" t="s">
        <v>698</v>
      </c>
    </row>
    <row r="14647" spans="1:7">
      <c r="A14647" s="389" t="s">
        <v>578</v>
      </c>
      <c r="B14647" s="389" t="s">
        <v>519</v>
      </c>
      <c r="C14647" s="389">
        <v>0.57944731969200003</v>
      </c>
      <c r="D14647" s="389" t="s">
        <v>697</v>
      </c>
      <c r="E14647" s="389" t="s">
        <v>652</v>
      </c>
      <c r="F14647" s="389" t="s">
        <v>651</v>
      </c>
      <c r="G14647" s="389" t="s">
        <v>698</v>
      </c>
    </row>
    <row r="14648" spans="1:7">
      <c r="A14648" s="389" t="s">
        <v>526</v>
      </c>
      <c r="B14648" s="389" t="s">
        <v>519</v>
      </c>
      <c r="C14648" s="389">
        <v>1.4934588014900001</v>
      </c>
      <c r="D14648" s="389" t="s">
        <v>697</v>
      </c>
      <c r="E14648" s="389" t="s">
        <v>652</v>
      </c>
      <c r="F14648" s="389" t="s">
        <v>651</v>
      </c>
      <c r="G14648" s="389" t="s">
        <v>698</v>
      </c>
    </row>
    <row r="14649" spans="1:7">
      <c r="A14649" s="389" t="s">
        <v>552</v>
      </c>
      <c r="B14649" s="389" t="s">
        <v>519</v>
      </c>
      <c r="C14649" s="389">
        <v>4.1039027112899999</v>
      </c>
      <c r="D14649" s="389" t="s">
        <v>697</v>
      </c>
      <c r="E14649" s="389" t="s">
        <v>652</v>
      </c>
      <c r="F14649" s="389" t="s">
        <v>651</v>
      </c>
      <c r="G14649" s="389" t="s">
        <v>698</v>
      </c>
    </row>
    <row r="14650" spans="1:7">
      <c r="A14650" s="389" t="s">
        <v>552</v>
      </c>
      <c r="B14650" s="389" t="s">
        <v>519</v>
      </c>
      <c r="C14650" s="389">
        <v>4.1039027112899999</v>
      </c>
      <c r="D14650" s="389" t="s">
        <v>697</v>
      </c>
      <c r="E14650" s="389" t="s">
        <v>652</v>
      </c>
      <c r="F14650" s="389" t="s">
        <v>651</v>
      </c>
      <c r="G14650" s="389" t="s">
        <v>698</v>
      </c>
    </row>
    <row r="14651" spans="1:7">
      <c r="A14651" s="389" t="s">
        <v>549</v>
      </c>
      <c r="B14651" s="389" t="s">
        <v>519</v>
      </c>
      <c r="C14651" s="389">
        <v>4.3529758333300004</v>
      </c>
      <c r="D14651" s="389" t="s">
        <v>697</v>
      </c>
      <c r="E14651" s="389" t="s">
        <v>652</v>
      </c>
      <c r="F14651" s="389" t="s">
        <v>651</v>
      </c>
      <c r="G14651" s="389" t="s">
        <v>698</v>
      </c>
    </row>
    <row r="14652" spans="1:7">
      <c r="A14652" s="389" t="s">
        <v>549</v>
      </c>
      <c r="B14652" s="389" t="s">
        <v>519</v>
      </c>
      <c r="C14652" s="389">
        <v>4.3529758333300004</v>
      </c>
      <c r="D14652" s="389" t="s">
        <v>697</v>
      </c>
      <c r="E14652" s="389" t="s">
        <v>652</v>
      </c>
      <c r="F14652" s="389" t="s">
        <v>651</v>
      </c>
      <c r="G14652" s="389" t="s">
        <v>698</v>
      </c>
    </row>
    <row r="14653" spans="1:7">
      <c r="A14653" s="389" t="s">
        <v>541</v>
      </c>
      <c r="B14653" s="389" t="s">
        <v>519</v>
      </c>
      <c r="C14653" s="389">
        <v>1.6144808936699999</v>
      </c>
      <c r="D14653" s="389" t="s">
        <v>697</v>
      </c>
      <c r="E14653" s="389" t="s">
        <v>652</v>
      </c>
      <c r="F14653" s="389" t="s">
        <v>651</v>
      </c>
      <c r="G14653" s="389" t="s">
        <v>698</v>
      </c>
    </row>
    <row r="14654" spans="1:7">
      <c r="A14654" s="389" t="s">
        <v>541</v>
      </c>
      <c r="B14654" s="389" t="s">
        <v>519</v>
      </c>
      <c r="C14654" s="389">
        <v>1.6144808936699999</v>
      </c>
      <c r="D14654" s="389" t="s">
        <v>697</v>
      </c>
      <c r="E14654" s="389" t="s">
        <v>652</v>
      </c>
      <c r="F14654" s="389" t="s">
        <v>651</v>
      </c>
      <c r="G14654" s="389" t="s">
        <v>698</v>
      </c>
    </row>
    <row r="14655" spans="1:7">
      <c r="A14655" s="389" t="s">
        <v>548</v>
      </c>
      <c r="B14655" s="389" t="s">
        <v>519</v>
      </c>
      <c r="C14655" s="389">
        <v>1.6144808936699999</v>
      </c>
      <c r="D14655" s="389" t="s">
        <v>697</v>
      </c>
      <c r="E14655" s="389" t="s">
        <v>652</v>
      </c>
      <c r="F14655" s="389" t="s">
        <v>651</v>
      </c>
      <c r="G14655" s="389" t="s">
        <v>698</v>
      </c>
    </row>
    <row r="14656" spans="1:7">
      <c r="A14656" s="389" t="s">
        <v>548</v>
      </c>
      <c r="B14656" s="389" t="s">
        <v>519</v>
      </c>
      <c r="C14656" s="389">
        <v>1.6144808936699999</v>
      </c>
      <c r="D14656" s="389" t="s">
        <v>697</v>
      </c>
      <c r="E14656" s="389" t="s">
        <v>652</v>
      </c>
      <c r="F14656" s="389" t="s">
        <v>651</v>
      </c>
      <c r="G14656" s="389" t="s">
        <v>698</v>
      </c>
    </row>
    <row r="14657" spans="1:7">
      <c r="A14657" s="389" t="s">
        <v>514</v>
      </c>
      <c r="B14657" s="389" t="s">
        <v>519</v>
      </c>
      <c r="C14657" s="389">
        <v>1.0843878810300001</v>
      </c>
      <c r="D14657" s="389" t="s">
        <v>697</v>
      </c>
      <c r="E14657" s="389" t="s">
        <v>652</v>
      </c>
      <c r="F14657" s="389" t="s">
        <v>651</v>
      </c>
      <c r="G14657" s="389" t="s">
        <v>698</v>
      </c>
    </row>
    <row r="14658" spans="1:7">
      <c r="A14658" s="389" t="s">
        <v>514</v>
      </c>
      <c r="B14658" s="389" t="s">
        <v>519</v>
      </c>
      <c r="C14658" s="389">
        <v>0.768120104606</v>
      </c>
      <c r="D14658" s="389" t="s">
        <v>697</v>
      </c>
      <c r="E14658" s="389" t="s">
        <v>652</v>
      </c>
      <c r="F14658" s="389" t="s">
        <v>651</v>
      </c>
      <c r="G14658" s="389" t="s">
        <v>698</v>
      </c>
    </row>
    <row r="14659" spans="1:7">
      <c r="A14659" s="389" t="s">
        <v>514</v>
      </c>
      <c r="B14659" s="389" t="s">
        <v>519</v>
      </c>
      <c r="C14659" s="389">
        <v>0.50692031293200002</v>
      </c>
      <c r="D14659" s="389" t="s">
        <v>697</v>
      </c>
      <c r="E14659" s="389" t="s">
        <v>652</v>
      </c>
      <c r="F14659" s="389" t="s">
        <v>651</v>
      </c>
      <c r="G14659" s="389" t="s">
        <v>698</v>
      </c>
    </row>
    <row r="14660" spans="1:7">
      <c r="A14660" s="389" t="s">
        <v>514</v>
      </c>
      <c r="B14660" s="389" t="s">
        <v>519</v>
      </c>
      <c r="C14660" s="389">
        <v>0.50692031293200002</v>
      </c>
      <c r="D14660" s="389" t="s">
        <v>697</v>
      </c>
      <c r="E14660" s="389" t="s">
        <v>652</v>
      </c>
      <c r="F14660" s="389" t="s">
        <v>651</v>
      </c>
      <c r="G14660" s="389" t="s">
        <v>698</v>
      </c>
    </row>
    <row r="14661" spans="1:7">
      <c r="A14661" s="389" t="s">
        <v>549</v>
      </c>
      <c r="B14661" s="389" t="s">
        <v>519</v>
      </c>
      <c r="C14661" s="389">
        <v>1.5145971889800001</v>
      </c>
      <c r="D14661" s="389" t="s">
        <v>697</v>
      </c>
      <c r="E14661" s="389" t="s">
        <v>652</v>
      </c>
      <c r="F14661" s="389" t="s">
        <v>651</v>
      </c>
      <c r="G14661" s="389" t="s">
        <v>698</v>
      </c>
    </row>
    <row r="14662" spans="1:7">
      <c r="A14662" s="389" t="s">
        <v>525</v>
      </c>
      <c r="B14662" s="389" t="s">
        <v>519</v>
      </c>
      <c r="C14662" s="389">
        <v>14.879084752300001</v>
      </c>
      <c r="D14662" s="389" t="s">
        <v>697</v>
      </c>
      <c r="E14662" s="389" t="s">
        <v>652</v>
      </c>
      <c r="F14662" s="389" t="s">
        <v>651</v>
      </c>
      <c r="G14662" s="389" t="s">
        <v>698</v>
      </c>
    </row>
    <row r="14663" spans="1:7">
      <c r="A14663" s="389" t="s">
        <v>525</v>
      </c>
      <c r="B14663" s="389" t="s">
        <v>519</v>
      </c>
      <c r="C14663" s="389">
        <v>14.879084752300001</v>
      </c>
      <c r="D14663" s="389" t="s">
        <v>697</v>
      </c>
      <c r="E14663" s="389" t="s">
        <v>652</v>
      </c>
      <c r="F14663" s="389" t="s">
        <v>651</v>
      </c>
      <c r="G14663" s="389" t="s">
        <v>698</v>
      </c>
    </row>
    <row r="14664" spans="1:7">
      <c r="A14664" s="389" t="s">
        <v>525</v>
      </c>
      <c r="B14664" s="389" t="s">
        <v>519</v>
      </c>
      <c r="C14664" s="389">
        <v>14.879084752300001</v>
      </c>
      <c r="D14664" s="389" t="s">
        <v>697</v>
      </c>
      <c r="E14664" s="389" t="s">
        <v>652</v>
      </c>
      <c r="F14664" s="389" t="s">
        <v>651</v>
      </c>
      <c r="G14664" s="389" t="s">
        <v>698</v>
      </c>
    </row>
    <row r="14665" spans="1:7">
      <c r="A14665" s="389" t="s">
        <v>525</v>
      </c>
      <c r="B14665" s="389" t="s">
        <v>519</v>
      </c>
      <c r="C14665" s="389">
        <v>14.879084752300001</v>
      </c>
      <c r="D14665" s="389" t="s">
        <v>697</v>
      </c>
      <c r="E14665" s="389" t="s">
        <v>652</v>
      </c>
      <c r="F14665" s="389" t="s">
        <v>651</v>
      </c>
      <c r="G14665" s="389" t="s">
        <v>698</v>
      </c>
    </row>
    <row r="14666" spans="1:7">
      <c r="A14666" s="389" t="s">
        <v>525</v>
      </c>
      <c r="B14666" s="389" t="s">
        <v>519</v>
      </c>
      <c r="C14666" s="389">
        <v>14.879084752300001</v>
      </c>
      <c r="D14666" s="389" t="s">
        <v>697</v>
      </c>
      <c r="E14666" s="389" t="s">
        <v>652</v>
      </c>
      <c r="F14666" s="389" t="s">
        <v>651</v>
      </c>
      <c r="G14666" s="389" t="s">
        <v>698</v>
      </c>
    </row>
    <row r="14667" spans="1:7">
      <c r="A14667" s="389" t="s">
        <v>525</v>
      </c>
      <c r="B14667" s="389" t="s">
        <v>519</v>
      </c>
      <c r="C14667" s="389">
        <v>14.879084752300001</v>
      </c>
      <c r="D14667" s="389" t="s">
        <v>697</v>
      </c>
      <c r="E14667" s="389" t="s">
        <v>652</v>
      </c>
      <c r="F14667" s="389" t="s">
        <v>651</v>
      </c>
      <c r="G14667" s="389" t="s">
        <v>698</v>
      </c>
    </row>
    <row r="14668" spans="1:7">
      <c r="A14668" s="389" t="s">
        <v>525</v>
      </c>
      <c r="B14668" s="389" t="s">
        <v>519</v>
      </c>
      <c r="C14668" s="389">
        <v>14.879084752300001</v>
      </c>
      <c r="D14668" s="389" t="s">
        <v>697</v>
      </c>
      <c r="E14668" s="389" t="s">
        <v>652</v>
      </c>
      <c r="F14668" s="389" t="s">
        <v>651</v>
      </c>
      <c r="G14668" s="389" t="s">
        <v>698</v>
      </c>
    </row>
    <row r="14669" spans="1:7">
      <c r="A14669" s="389" t="s">
        <v>525</v>
      </c>
      <c r="B14669" s="389" t="s">
        <v>519</v>
      </c>
      <c r="C14669" s="389">
        <v>14.879084752300001</v>
      </c>
      <c r="D14669" s="389" t="s">
        <v>697</v>
      </c>
      <c r="E14669" s="389" t="s">
        <v>652</v>
      </c>
      <c r="F14669" s="389" t="s">
        <v>651</v>
      </c>
      <c r="G14669" s="389" t="s">
        <v>698</v>
      </c>
    </row>
    <row r="14670" spans="1:7">
      <c r="A14670" s="389" t="s">
        <v>525</v>
      </c>
      <c r="B14670" s="389" t="s">
        <v>519</v>
      </c>
      <c r="C14670" s="389">
        <v>14.879084752300001</v>
      </c>
      <c r="D14670" s="389" t="s">
        <v>697</v>
      </c>
      <c r="E14670" s="389" t="s">
        <v>652</v>
      </c>
      <c r="F14670" s="389" t="s">
        <v>651</v>
      </c>
      <c r="G14670" s="389" t="s">
        <v>698</v>
      </c>
    </row>
    <row r="14671" spans="1:7">
      <c r="A14671" s="389" t="s">
        <v>542</v>
      </c>
      <c r="B14671" s="389" t="s">
        <v>519</v>
      </c>
      <c r="C14671" s="389">
        <v>1.1485534151500001</v>
      </c>
      <c r="D14671" s="389" t="s">
        <v>697</v>
      </c>
      <c r="E14671" s="389" t="s">
        <v>652</v>
      </c>
      <c r="F14671" s="389" t="s">
        <v>651</v>
      </c>
      <c r="G14671" s="389" t="s">
        <v>698</v>
      </c>
    </row>
    <row r="14672" spans="1:7">
      <c r="A14672" s="389" t="s">
        <v>525</v>
      </c>
      <c r="B14672" s="389" t="s">
        <v>519</v>
      </c>
      <c r="C14672" s="389">
        <v>0.82655696768499998</v>
      </c>
      <c r="D14672" s="389" t="s">
        <v>697</v>
      </c>
      <c r="E14672" s="389" t="s">
        <v>652</v>
      </c>
      <c r="F14672" s="389" t="s">
        <v>651</v>
      </c>
      <c r="G14672" s="389" t="s">
        <v>698</v>
      </c>
    </row>
    <row r="14673" spans="1:7">
      <c r="A14673" s="389" t="s">
        <v>542</v>
      </c>
      <c r="B14673" s="389" t="s">
        <v>519</v>
      </c>
      <c r="C14673" s="389">
        <v>5.1069201064299996</v>
      </c>
      <c r="D14673" s="389" t="s">
        <v>697</v>
      </c>
      <c r="E14673" s="389" t="s">
        <v>652</v>
      </c>
      <c r="F14673" s="389" t="s">
        <v>651</v>
      </c>
      <c r="G14673" s="389" t="s">
        <v>698</v>
      </c>
    </row>
    <row r="14674" spans="1:7">
      <c r="A14674" s="389" t="s">
        <v>542</v>
      </c>
      <c r="B14674" s="389" t="s">
        <v>519</v>
      </c>
      <c r="C14674" s="389">
        <v>0.34731293135500002</v>
      </c>
      <c r="D14674" s="389" t="s">
        <v>697</v>
      </c>
      <c r="E14674" s="389" t="s">
        <v>652</v>
      </c>
      <c r="F14674" s="389" t="s">
        <v>651</v>
      </c>
      <c r="G14674" s="389" t="s">
        <v>698</v>
      </c>
    </row>
    <row r="14675" spans="1:7">
      <c r="A14675" s="389" t="s">
        <v>525</v>
      </c>
      <c r="B14675" s="389" t="s">
        <v>519</v>
      </c>
      <c r="C14675" s="389">
        <v>1.0510198907899999</v>
      </c>
      <c r="D14675" s="389" t="s">
        <v>697</v>
      </c>
      <c r="E14675" s="389" t="s">
        <v>652</v>
      </c>
      <c r="F14675" s="389" t="s">
        <v>651</v>
      </c>
      <c r="G14675" s="389" t="s">
        <v>698</v>
      </c>
    </row>
    <row r="14676" spans="1:7">
      <c r="A14676" s="389" t="s">
        <v>568</v>
      </c>
      <c r="B14676" s="389" t="s">
        <v>519</v>
      </c>
      <c r="C14676" s="389">
        <v>1.0510198907899999</v>
      </c>
      <c r="D14676" s="389" t="s">
        <v>697</v>
      </c>
      <c r="E14676" s="389" t="s">
        <v>652</v>
      </c>
      <c r="F14676" s="389" t="s">
        <v>651</v>
      </c>
      <c r="G14676" s="389" t="s">
        <v>698</v>
      </c>
    </row>
    <row r="14677" spans="1:7">
      <c r="A14677" s="389" t="s">
        <v>562</v>
      </c>
      <c r="B14677" s="389" t="s">
        <v>519</v>
      </c>
      <c r="C14677" s="389">
        <v>1.5164329401900001</v>
      </c>
      <c r="D14677" s="389" t="s">
        <v>697</v>
      </c>
      <c r="E14677" s="389" t="s">
        <v>652</v>
      </c>
      <c r="F14677" s="389" t="s">
        <v>651</v>
      </c>
      <c r="G14677" s="389" t="s">
        <v>698</v>
      </c>
    </row>
    <row r="14678" spans="1:7">
      <c r="A14678" s="389" t="s">
        <v>543</v>
      </c>
      <c r="B14678" s="389" t="s">
        <v>519</v>
      </c>
      <c r="C14678" s="389">
        <v>0.71217323202000005</v>
      </c>
      <c r="D14678" s="389" t="s">
        <v>697</v>
      </c>
      <c r="E14678" s="389" t="s">
        <v>652</v>
      </c>
      <c r="F14678" s="389" t="s">
        <v>651</v>
      </c>
      <c r="G14678" s="389" t="s">
        <v>698</v>
      </c>
    </row>
    <row r="14679" spans="1:7">
      <c r="A14679" s="389" t="s">
        <v>514</v>
      </c>
      <c r="B14679" s="389" t="s">
        <v>519</v>
      </c>
      <c r="C14679" s="389">
        <v>4.5065095524499998</v>
      </c>
      <c r="D14679" s="389" t="s">
        <v>697</v>
      </c>
      <c r="E14679" s="389" t="s">
        <v>652</v>
      </c>
      <c r="F14679" s="389" t="s">
        <v>651</v>
      </c>
      <c r="G14679" s="389" t="s">
        <v>698</v>
      </c>
    </row>
    <row r="14680" spans="1:7">
      <c r="A14680" s="389" t="s">
        <v>514</v>
      </c>
      <c r="B14680" s="389" t="s">
        <v>519</v>
      </c>
      <c r="C14680" s="389">
        <v>4.5065095524499998</v>
      </c>
      <c r="D14680" s="389" t="s">
        <v>697</v>
      </c>
      <c r="E14680" s="389" t="s">
        <v>652</v>
      </c>
      <c r="F14680" s="389" t="s">
        <v>651</v>
      </c>
      <c r="G14680" s="389" t="s">
        <v>698</v>
      </c>
    </row>
    <row r="14681" spans="1:7">
      <c r="A14681" s="389" t="s">
        <v>514</v>
      </c>
      <c r="B14681" s="389" t="s">
        <v>519</v>
      </c>
      <c r="C14681" s="389">
        <v>4.5065095524499998</v>
      </c>
      <c r="D14681" s="389" t="s">
        <v>697</v>
      </c>
      <c r="E14681" s="389" t="s">
        <v>652</v>
      </c>
      <c r="F14681" s="389" t="s">
        <v>651</v>
      </c>
      <c r="G14681" s="389" t="s">
        <v>698</v>
      </c>
    </row>
    <row r="14682" spans="1:7">
      <c r="A14682" s="389" t="s">
        <v>514</v>
      </c>
      <c r="B14682" s="389" t="s">
        <v>519</v>
      </c>
      <c r="C14682" s="389">
        <v>4.5065095524499998</v>
      </c>
      <c r="D14682" s="389" t="s">
        <v>697</v>
      </c>
      <c r="E14682" s="389" t="s">
        <v>652</v>
      </c>
      <c r="F14682" s="389" t="s">
        <v>651</v>
      </c>
      <c r="G14682" s="389" t="s">
        <v>698</v>
      </c>
    </row>
    <row r="14683" spans="1:7">
      <c r="A14683" s="389" t="s">
        <v>514</v>
      </c>
      <c r="B14683" s="389" t="s">
        <v>519</v>
      </c>
      <c r="C14683" s="389">
        <v>4.5065095524499998</v>
      </c>
      <c r="D14683" s="389" t="s">
        <v>697</v>
      </c>
      <c r="E14683" s="389" t="s">
        <v>652</v>
      </c>
      <c r="F14683" s="389" t="s">
        <v>651</v>
      </c>
      <c r="G14683" s="389" t="s">
        <v>698</v>
      </c>
    </row>
    <row r="14684" spans="1:7">
      <c r="A14684" s="389" t="s">
        <v>514</v>
      </c>
      <c r="B14684" s="389" t="s">
        <v>519</v>
      </c>
      <c r="C14684" s="389">
        <v>4.5065095524499998</v>
      </c>
      <c r="D14684" s="389" t="s">
        <v>697</v>
      </c>
      <c r="E14684" s="389" t="s">
        <v>652</v>
      </c>
      <c r="F14684" s="389" t="s">
        <v>651</v>
      </c>
      <c r="G14684" s="389" t="s">
        <v>698</v>
      </c>
    </row>
    <row r="14685" spans="1:7">
      <c r="A14685" s="389" t="s">
        <v>550</v>
      </c>
      <c r="B14685" s="389" t="s">
        <v>519</v>
      </c>
      <c r="C14685" s="389">
        <v>0.166138651369</v>
      </c>
      <c r="D14685" s="389" t="s">
        <v>697</v>
      </c>
      <c r="E14685" s="389" t="s">
        <v>652</v>
      </c>
      <c r="F14685" s="389" t="s">
        <v>651</v>
      </c>
      <c r="G14685" s="389" t="s">
        <v>698</v>
      </c>
    </row>
    <row r="14686" spans="1:7">
      <c r="A14686" s="389" t="s">
        <v>559</v>
      </c>
      <c r="B14686" s="389" t="s">
        <v>519</v>
      </c>
      <c r="C14686" s="389">
        <v>5.4673672548400001</v>
      </c>
      <c r="D14686" s="389" t="s">
        <v>697</v>
      </c>
      <c r="E14686" s="389" t="s">
        <v>652</v>
      </c>
      <c r="F14686" s="389" t="s">
        <v>651</v>
      </c>
      <c r="G14686" s="389" t="s">
        <v>698</v>
      </c>
    </row>
    <row r="14687" spans="1:7">
      <c r="A14687" s="389" t="s">
        <v>559</v>
      </c>
      <c r="B14687" s="389" t="s">
        <v>519</v>
      </c>
      <c r="C14687" s="389">
        <v>5.4673672548400001</v>
      </c>
      <c r="D14687" s="389" t="s">
        <v>697</v>
      </c>
      <c r="E14687" s="389" t="s">
        <v>652</v>
      </c>
      <c r="F14687" s="389" t="s">
        <v>651</v>
      </c>
      <c r="G14687" s="389" t="s">
        <v>698</v>
      </c>
    </row>
    <row r="14688" spans="1:7">
      <c r="A14688" s="389" t="s">
        <v>559</v>
      </c>
      <c r="B14688" s="389" t="s">
        <v>519</v>
      </c>
      <c r="C14688" s="389">
        <v>5.4673672548400001</v>
      </c>
      <c r="D14688" s="389" t="s">
        <v>697</v>
      </c>
      <c r="E14688" s="389" t="s">
        <v>652</v>
      </c>
      <c r="F14688" s="389" t="s">
        <v>651</v>
      </c>
      <c r="G14688" s="389" t="s">
        <v>698</v>
      </c>
    </row>
    <row r="14689" spans="1:7">
      <c r="A14689" s="389" t="s">
        <v>559</v>
      </c>
      <c r="B14689" s="389" t="s">
        <v>519</v>
      </c>
      <c r="C14689" s="389">
        <v>5.4673672548400001</v>
      </c>
      <c r="D14689" s="389" t="s">
        <v>697</v>
      </c>
      <c r="E14689" s="389" t="s">
        <v>652</v>
      </c>
      <c r="F14689" s="389" t="s">
        <v>651</v>
      </c>
      <c r="G14689" s="389" t="s">
        <v>698</v>
      </c>
    </row>
    <row r="14690" spans="1:7">
      <c r="A14690" s="389" t="s">
        <v>559</v>
      </c>
      <c r="B14690" s="389" t="s">
        <v>519</v>
      </c>
      <c r="C14690" s="389">
        <v>5.4673672548400001</v>
      </c>
      <c r="D14690" s="389" t="s">
        <v>697</v>
      </c>
      <c r="E14690" s="389" t="s">
        <v>652</v>
      </c>
      <c r="F14690" s="389" t="s">
        <v>651</v>
      </c>
      <c r="G14690" s="389" t="s">
        <v>698</v>
      </c>
    </row>
    <row r="14691" spans="1:7">
      <c r="A14691" s="389" t="s">
        <v>574</v>
      </c>
      <c r="B14691" s="389" t="s">
        <v>519</v>
      </c>
      <c r="C14691" s="389">
        <v>5.4673672548400001</v>
      </c>
      <c r="D14691" s="389" t="s">
        <v>697</v>
      </c>
      <c r="E14691" s="389" t="s">
        <v>652</v>
      </c>
      <c r="F14691" s="389" t="s">
        <v>651</v>
      </c>
      <c r="G14691" s="389" t="s">
        <v>698</v>
      </c>
    </row>
    <row r="14692" spans="1:7">
      <c r="A14692" s="389" t="s">
        <v>574</v>
      </c>
      <c r="B14692" s="389" t="s">
        <v>519</v>
      </c>
      <c r="C14692" s="389">
        <v>5.4673672548400001</v>
      </c>
      <c r="D14692" s="389" t="s">
        <v>697</v>
      </c>
      <c r="E14692" s="389" t="s">
        <v>652</v>
      </c>
      <c r="F14692" s="389" t="s">
        <v>651</v>
      </c>
      <c r="G14692" s="389" t="s">
        <v>698</v>
      </c>
    </row>
    <row r="14693" spans="1:7">
      <c r="A14693" s="389" t="s">
        <v>574</v>
      </c>
      <c r="B14693" s="389" t="s">
        <v>519</v>
      </c>
      <c r="C14693" s="389">
        <v>5.4673672548400001</v>
      </c>
      <c r="D14693" s="389" t="s">
        <v>697</v>
      </c>
      <c r="E14693" s="389" t="s">
        <v>652</v>
      </c>
      <c r="F14693" s="389" t="s">
        <v>651</v>
      </c>
      <c r="G14693" s="389" t="s">
        <v>698</v>
      </c>
    </row>
    <row r="14694" spans="1:7">
      <c r="A14694" s="389" t="s">
        <v>574</v>
      </c>
      <c r="B14694" s="389" t="s">
        <v>519</v>
      </c>
      <c r="C14694" s="389">
        <v>5.4673672548400001</v>
      </c>
      <c r="D14694" s="389" t="s">
        <v>697</v>
      </c>
      <c r="E14694" s="389" t="s">
        <v>652</v>
      </c>
      <c r="F14694" s="389" t="s">
        <v>651</v>
      </c>
      <c r="G14694" s="389" t="s">
        <v>698</v>
      </c>
    </row>
    <row r="14695" spans="1:7">
      <c r="A14695" s="389" t="s">
        <v>574</v>
      </c>
      <c r="B14695" s="389" t="s">
        <v>519</v>
      </c>
      <c r="C14695" s="389">
        <v>5.4673672548400001</v>
      </c>
      <c r="D14695" s="389" t="s">
        <v>697</v>
      </c>
      <c r="E14695" s="389" t="s">
        <v>652</v>
      </c>
      <c r="F14695" s="389" t="s">
        <v>651</v>
      </c>
      <c r="G14695" s="389" t="s">
        <v>698</v>
      </c>
    </row>
    <row r="14696" spans="1:7">
      <c r="A14696" s="389" t="s">
        <v>514</v>
      </c>
      <c r="B14696" s="389" t="s">
        <v>519</v>
      </c>
      <c r="C14696" s="389">
        <v>1.3332263961999999</v>
      </c>
      <c r="D14696" s="389" t="s">
        <v>697</v>
      </c>
      <c r="E14696" s="389" t="s">
        <v>652</v>
      </c>
      <c r="F14696" s="389" t="s">
        <v>651</v>
      </c>
      <c r="G14696" s="389" t="s">
        <v>698</v>
      </c>
    </row>
    <row r="14697" spans="1:7">
      <c r="A14697" s="389" t="s">
        <v>549</v>
      </c>
      <c r="B14697" s="389" t="s">
        <v>519</v>
      </c>
      <c r="C14697" s="389">
        <v>3.1967943549400002</v>
      </c>
      <c r="D14697" s="389" t="s">
        <v>697</v>
      </c>
      <c r="E14697" s="389" t="s">
        <v>652</v>
      </c>
      <c r="F14697" s="389" t="s">
        <v>651</v>
      </c>
      <c r="G14697" s="389" t="s">
        <v>698</v>
      </c>
    </row>
    <row r="14698" spans="1:7">
      <c r="A14698" s="389" t="s">
        <v>549</v>
      </c>
      <c r="B14698" s="389" t="s">
        <v>519</v>
      </c>
      <c r="C14698" s="389">
        <v>3.1967943549400002</v>
      </c>
      <c r="D14698" s="389" t="s">
        <v>697</v>
      </c>
      <c r="E14698" s="389" t="s">
        <v>652</v>
      </c>
      <c r="F14698" s="389" t="s">
        <v>651</v>
      </c>
      <c r="G14698" s="389" t="s">
        <v>698</v>
      </c>
    </row>
    <row r="14699" spans="1:7">
      <c r="A14699" s="389" t="s">
        <v>549</v>
      </c>
      <c r="B14699" s="389" t="s">
        <v>519</v>
      </c>
      <c r="C14699" s="389">
        <v>3.1967943549400002</v>
      </c>
      <c r="D14699" s="389" t="s">
        <v>697</v>
      </c>
      <c r="E14699" s="389" t="s">
        <v>652</v>
      </c>
      <c r="F14699" s="389" t="s">
        <v>651</v>
      </c>
      <c r="G14699" s="389" t="s">
        <v>698</v>
      </c>
    </row>
    <row r="14700" spans="1:7">
      <c r="A14700" s="389" t="s">
        <v>549</v>
      </c>
      <c r="B14700" s="389" t="s">
        <v>519</v>
      </c>
      <c r="C14700" s="389">
        <v>3.1967943549400002</v>
      </c>
      <c r="D14700" s="389" t="s">
        <v>697</v>
      </c>
      <c r="E14700" s="389" t="s">
        <v>652</v>
      </c>
      <c r="F14700" s="389" t="s">
        <v>651</v>
      </c>
      <c r="G14700" s="389" t="s">
        <v>698</v>
      </c>
    </row>
    <row r="14701" spans="1:7">
      <c r="A14701" s="389" t="s">
        <v>525</v>
      </c>
      <c r="B14701" s="389" t="s">
        <v>519</v>
      </c>
      <c r="C14701" s="389">
        <v>2.6260211569199998</v>
      </c>
      <c r="D14701" s="389" t="s">
        <v>697</v>
      </c>
      <c r="E14701" s="389" t="s">
        <v>652</v>
      </c>
      <c r="F14701" s="389" t="s">
        <v>651</v>
      </c>
      <c r="G14701" s="389" t="s">
        <v>698</v>
      </c>
    </row>
    <row r="14702" spans="1:7">
      <c r="A14702" s="389" t="s">
        <v>525</v>
      </c>
      <c r="B14702" s="389" t="s">
        <v>519</v>
      </c>
      <c r="C14702" s="389">
        <v>2.6260211569199998</v>
      </c>
      <c r="D14702" s="389" t="s">
        <v>697</v>
      </c>
      <c r="E14702" s="389" t="s">
        <v>652</v>
      </c>
      <c r="F14702" s="389" t="s">
        <v>651</v>
      </c>
      <c r="G14702" s="389" t="s">
        <v>698</v>
      </c>
    </row>
    <row r="14703" spans="1:7">
      <c r="A14703" s="389" t="s">
        <v>525</v>
      </c>
      <c r="B14703" s="389" t="s">
        <v>519</v>
      </c>
      <c r="C14703" s="389">
        <v>47.0026068077999</v>
      </c>
      <c r="D14703" s="389" t="s">
        <v>697</v>
      </c>
      <c r="E14703" s="389" t="s">
        <v>652</v>
      </c>
      <c r="F14703" s="389" t="s">
        <v>651</v>
      </c>
      <c r="G14703" s="389" t="s">
        <v>698</v>
      </c>
    </row>
    <row r="14704" spans="1:7">
      <c r="A14704" s="389" t="s">
        <v>525</v>
      </c>
      <c r="B14704" s="389" t="s">
        <v>519</v>
      </c>
      <c r="C14704" s="389">
        <v>47.0026068077999</v>
      </c>
      <c r="D14704" s="389" t="s">
        <v>697</v>
      </c>
      <c r="E14704" s="389" t="s">
        <v>652</v>
      </c>
      <c r="F14704" s="389" t="s">
        <v>651</v>
      </c>
      <c r="G14704" s="389" t="s">
        <v>698</v>
      </c>
    </row>
    <row r="14705" spans="1:7">
      <c r="A14705" s="389" t="s">
        <v>576</v>
      </c>
      <c r="B14705" s="389" t="s">
        <v>519</v>
      </c>
      <c r="C14705" s="389">
        <v>2.6297421510299999</v>
      </c>
      <c r="D14705" s="389" t="s">
        <v>697</v>
      </c>
      <c r="E14705" s="389" t="s">
        <v>652</v>
      </c>
      <c r="F14705" s="389" t="s">
        <v>651</v>
      </c>
      <c r="G14705" s="389" t="s">
        <v>698</v>
      </c>
    </row>
    <row r="14706" spans="1:7">
      <c r="A14706" s="389" t="s">
        <v>578</v>
      </c>
      <c r="B14706" s="389" t="s">
        <v>519</v>
      </c>
      <c r="C14706" s="389">
        <v>2.6297421510299999</v>
      </c>
      <c r="D14706" s="389" t="s">
        <v>697</v>
      </c>
      <c r="E14706" s="389" t="s">
        <v>652</v>
      </c>
      <c r="F14706" s="389" t="s">
        <v>651</v>
      </c>
      <c r="G14706" s="389" t="s">
        <v>698</v>
      </c>
    </row>
    <row r="14707" spans="1:7">
      <c r="A14707" s="389" t="s">
        <v>525</v>
      </c>
      <c r="B14707" s="389" t="s">
        <v>519</v>
      </c>
      <c r="C14707" s="389">
        <v>7.4769525310100002</v>
      </c>
      <c r="D14707" s="389" t="s">
        <v>697</v>
      </c>
      <c r="E14707" s="389" t="s">
        <v>652</v>
      </c>
      <c r="F14707" s="389" t="s">
        <v>651</v>
      </c>
      <c r="G14707" s="389" t="s">
        <v>698</v>
      </c>
    </row>
    <row r="14708" spans="1:7">
      <c r="A14708" s="389" t="s">
        <v>525</v>
      </c>
      <c r="B14708" s="389" t="s">
        <v>519</v>
      </c>
      <c r="C14708" s="389">
        <v>7.4769525310100002</v>
      </c>
      <c r="D14708" s="389" t="s">
        <v>697</v>
      </c>
      <c r="E14708" s="389" t="s">
        <v>652</v>
      </c>
      <c r="F14708" s="389" t="s">
        <v>651</v>
      </c>
      <c r="G14708" s="389" t="s">
        <v>698</v>
      </c>
    </row>
    <row r="14709" spans="1:7">
      <c r="A14709" s="389" t="s">
        <v>532</v>
      </c>
      <c r="B14709" s="389" t="s">
        <v>519</v>
      </c>
      <c r="C14709" s="389">
        <v>1.1955233944300001</v>
      </c>
      <c r="D14709" s="389" t="s">
        <v>697</v>
      </c>
      <c r="E14709" s="389" t="s">
        <v>652</v>
      </c>
      <c r="F14709" s="389" t="s">
        <v>651</v>
      </c>
      <c r="G14709" s="389" t="s">
        <v>698</v>
      </c>
    </row>
    <row r="14710" spans="1:7">
      <c r="A14710" s="389" t="s">
        <v>532</v>
      </c>
      <c r="B14710" s="389" t="s">
        <v>519</v>
      </c>
      <c r="C14710" s="389">
        <v>1.1955233944300001</v>
      </c>
      <c r="D14710" s="389" t="s">
        <v>697</v>
      </c>
      <c r="E14710" s="389" t="s">
        <v>652</v>
      </c>
      <c r="F14710" s="389" t="s">
        <v>651</v>
      </c>
      <c r="G14710" s="389" t="s">
        <v>698</v>
      </c>
    </row>
    <row r="14711" spans="1:7">
      <c r="A14711" s="389" t="s">
        <v>532</v>
      </c>
      <c r="B14711" s="389" t="s">
        <v>519</v>
      </c>
      <c r="C14711" s="389">
        <v>1.1955233944300001</v>
      </c>
      <c r="D14711" s="389" t="s">
        <v>697</v>
      </c>
      <c r="E14711" s="389" t="s">
        <v>652</v>
      </c>
      <c r="F14711" s="389" t="s">
        <v>651</v>
      </c>
      <c r="G14711" s="389" t="s">
        <v>698</v>
      </c>
    </row>
    <row r="14712" spans="1:7">
      <c r="A14712" s="389" t="s">
        <v>532</v>
      </c>
      <c r="B14712" s="389" t="s">
        <v>519</v>
      </c>
      <c r="C14712" s="389">
        <v>1.1955233944300001</v>
      </c>
      <c r="D14712" s="389" t="s">
        <v>697</v>
      </c>
      <c r="E14712" s="389" t="s">
        <v>652</v>
      </c>
      <c r="F14712" s="389" t="s">
        <v>651</v>
      </c>
      <c r="G14712" s="389" t="s">
        <v>698</v>
      </c>
    </row>
    <row r="14713" spans="1:7">
      <c r="A14713" s="389" t="s">
        <v>526</v>
      </c>
      <c r="B14713" s="389" t="s">
        <v>519</v>
      </c>
      <c r="C14713" s="389">
        <v>0.91019133311800005</v>
      </c>
      <c r="D14713" s="389" t="s">
        <v>697</v>
      </c>
      <c r="E14713" s="389" t="s">
        <v>652</v>
      </c>
      <c r="F14713" s="389" t="s">
        <v>651</v>
      </c>
      <c r="G14713" s="389" t="s">
        <v>698</v>
      </c>
    </row>
    <row r="14714" spans="1:7">
      <c r="A14714" s="389" t="s">
        <v>540</v>
      </c>
      <c r="B14714" s="389" t="s">
        <v>519</v>
      </c>
      <c r="C14714" s="389">
        <v>0.91019133311800005</v>
      </c>
      <c r="D14714" s="389" t="s">
        <v>697</v>
      </c>
      <c r="E14714" s="389" t="s">
        <v>652</v>
      </c>
      <c r="F14714" s="389" t="s">
        <v>651</v>
      </c>
      <c r="G14714" s="389" t="s">
        <v>698</v>
      </c>
    </row>
    <row r="14715" spans="1:7">
      <c r="A14715" s="389" t="s">
        <v>525</v>
      </c>
      <c r="B14715" s="389" t="s">
        <v>519</v>
      </c>
      <c r="C14715" s="389">
        <v>51.925036537300002</v>
      </c>
      <c r="D14715" s="389" t="s">
        <v>697</v>
      </c>
      <c r="E14715" s="389" t="s">
        <v>652</v>
      </c>
      <c r="F14715" s="389" t="s">
        <v>651</v>
      </c>
      <c r="G14715" s="389" t="s">
        <v>698</v>
      </c>
    </row>
    <row r="14716" spans="1:7">
      <c r="A14716" s="389" t="s">
        <v>525</v>
      </c>
      <c r="B14716" s="389" t="s">
        <v>519</v>
      </c>
      <c r="C14716" s="389">
        <v>51.925036537300002</v>
      </c>
      <c r="D14716" s="389" t="s">
        <v>697</v>
      </c>
      <c r="E14716" s="389" t="s">
        <v>652</v>
      </c>
      <c r="F14716" s="389" t="s">
        <v>651</v>
      </c>
      <c r="G14716" s="389" t="s">
        <v>698</v>
      </c>
    </row>
    <row r="14717" spans="1:7">
      <c r="A14717" s="389" t="s">
        <v>525</v>
      </c>
      <c r="B14717" s="389" t="s">
        <v>519</v>
      </c>
      <c r="C14717" s="389">
        <v>51.925036537300002</v>
      </c>
      <c r="D14717" s="389" t="s">
        <v>697</v>
      </c>
      <c r="E14717" s="389" t="s">
        <v>652</v>
      </c>
      <c r="F14717" s="389" t="s">
        <v>651</v>
      </c>
      <c r="G14717" s="389" t="s">
        <v>698</v>
      </c>
    </row>
    <row r="14718" spans="1:7">
      <c r="A14718" s="389" t="s">
        <v>525</v>
      </c>
      <c r="B14718" s="389" t="s">
        <v>519</v>
      </c>
      <c r="C14718" s="389">
        <v>51.925036537300002</v>
      </c>
      <c r="D14718" s="389" t="s">
        <v>697</v>
      </c>
      <c r="E14718" s="389" t="s">
        <v>652</v>
      </c>
      <c r="F14718" s="389" t="s">
        <v>651</v>
      </c>
      <c r="G14718" s="389" t="s">
        <v>698</v>
      </c>
    </row>
    <row r="14719" spans="1:7">
      <c r="A14719" s="389" t="s">
        <v>525</v>
      </c>
      <c r="B14719" s="389" t="s">
        <v>519</v>
      </c>
      <c r="C14719" s="389">
        <v>51.925036537300002</v>
      </c>
      <c r="D14719" s="389" t="s">
        <v>697</v>
      </c>
      <c r="E14719" s="389" t="s">
        <v>652</v>
      </c>
      <c r="F14719" s="389" t="s">
        <v>651</v>
      </c>
      <c r="G14719" s="389" t="s">
        <v>698</v>
      </c>
    </row>
    <row r="14720" spans="1:7">
      <c r="A14720" s="389" t="s">
        <v>525</v>
      </c>
      <c r="B14720" s="389" t="s">
        <v>519</v>
      </c>
      <c r="C14720" s="389">
        <v>51.925036537300002</v>
      </c>
      <c r="D14720" s="389" t="s">
        <v>697</v>
      </c>
      <c r="E14720" s="389" t="s">
        <v>652</v>
      </c>
      <c r="F14720" s="389" t="s">
        <v>651</v>
      </c>
      <c r="G14720" s="389" t="s">
        <v>698</v>
      </c>
    </row>
    <row r="14721" spans="1:7">
      <c r="A14721" s="389" t="s">
        <v>525</v>
      </c>
      <c r="B14721" s="389" t="s">
        <v>519</v>
      </c>
      <c r="C14721" s="389">
        <v>51.925036537300002</v>
      </c>
      <c r="D14721" s="389" t="s">
        <v>697</v>
      </c>
      <c r="E14721" s="389" t="s">
        <v>652</v>
      </c>
      <c r="F14721" s="389" t="s">
        <v>651</v>
      </c>
      <c r="G14721" s="389" t="s">
        <v>698</v>
      </c>
    </row>
    <row r="14722" spans="1:7">
      <c r="A14722" s="389" t="s">
        <v>525</v>
      </c>
      <c r="B14722" s="389" t="s">
        <v>519</v>
      </c>
      <c r="C14722" s="389">
        <v>51.925036537300002</v>
      </c>
      <c r="D14722" s="389" t="s">
        <v>697</v>
      </c>
      <c r="E14722" s="389" t="s">
        <v>652</v>
      </c>
      <c r="F14722" s="389" t="s">
        <v>651</v>
      </c>
      <c r="G14722" s="389" t="s">
        <v>698</v>
      </c>
    </row>
    <row r="14723" spans="1:7">
      <c r="A14723" s="389" t="s">
        <v>525</v>
      </c>
      <c r="B14723" s="389" t="s">
        <v>519</v>
      </c>
      <c r="C14723" s="389">
        <v>51.925036537300002</v>
      </c>
      <c r="D14723" s="389" t="s">
        <v>697</v>
      </c>
      <c r="E14723" s="389" t="s">
        <v>652</v>
      </c>
      <c r="F14723" s="389" t="s">
        <v>651</v>
      </c>
      <c r="G14723" s="389" t="s">
        <v>698</v>
      </c>
    </row>
    <row r="14724" spans="1:7">
      <c r="A14724" s="389" t="s">
        <v>525</v>
      </c>
      <c r="B14724" s="389" t="s">
        <v>519</v>
      </c>
      <c r="C14724" s="389">
        <v>51.925036537300002</v>
      </c>
      <c r="D14724" s="389" t="s">
        <v>697</v>
      </c>
      <c r="E14724" s="389" t="s">
        <v>652</v>
      </c>
      <c r="F14724" s="389" t="s">
        <v>651</v>
      </c>
      <c r="G14724" s="389" t="s">
        <v>698</v>
      </c>
    </row>
    <row r="14725" spans="1:7">
      <c r="A14725" s="389" t="s">
        <v>525</v>
      </c>
      <c r="B14725" s="389" t="s">
        <v>519</v>
      </c>
      <c r="C14725" s="389">
        <v>51.925036537300002</v>
      </c>
      <c r="D14725" s="389" t="s">
        <v>697</v>
      </c>
      <c r="E14725" s="389" t="s">
        <v>652</v>
      </c>
      <c r="F14725" s="389" t="s">
        <v>651</v>
      </c>
      <c r="G14725" s="389" t="s">
        <v>698</v>
      </c>
    </row>
    <row r="14726" spans="1:7">
      <c r="A14726" s="389" t="s">
        <v>525</v>
      </c>
      <c r="B14726" s="389" t="s">
        <v>519</v>
      </c>
      <c r="C14726" s="389">
        <v>51.925036537300002</v>
      </c>
      <c r="D14726" s="389" t="s">
        <v>697</v>
      </c>
      <c r="E14726" s="389" t="s">
        <v>652</v>
      </c>
      <c r="F14726" s="389" t="s">
        <v>651</v>
      </c>
      <c r="G14726" s="389" t="s">
        <v>698</v>
      </c>
    </row>
    <row r="14727" spans="1:7">
      <c r="A14727" s="389" t="s">
        <v>525</v>
      </c>
      <c r="B14727" s="389" t="s">
        <v>519</v>
      </c>
      <c r="C14727" s="389">
        <v>51.925036537300002</v>
      </c>
      <c r="D14727" s="389" t="s">
        <v>697</v>
      </c>
      <c r="E14727" s="389" t="s">
        <v>652</v>
      </c>
      <c r="F14727" s="389" t="s">
        <v>651</v>
      </c>
      <c r="G14727" s="389" t="s">
        <v>698</v>
      </c>
    </row>
    <row r="14728" spans="1:7">
      <c r="A14728" s="389" t="s">
        <v>525</v>
      </c>
      <c r="B14728" s="389" t="s">
        <v>519</v>
      </c>
      <c r="C14728" s="389">
        <v>51.925036537300002</v>
      </c>
      <c r="D14728" s="389" t="s">
        <v>697</v>
      </c>
      <c r="E14728" s="389" t="s">
        <v>652</v>
      </c>
      <c r="F14728" s="389" t="s">
        <v>651</v>
      </c>
      <c r="G14728" s="389" t="s">
        <v>698</v>
      </c>
    </row>
    <row r="14729" spans="1:7">
      <c r="A14729" s="389" t="s">
        <v>525</v>
      </c>
      <c r="B14729" s="389" t="s">
        <v>519</v>
      </c>
      <c r="C14729" s="389">
        <v>51.925036537300002</v>
      </c>
      <c r="D14729" s="389" t="s">
        <v>697</v>
      </c>
      <c r="E14729" s="389" t="s">
        <v>652</v>
      </c>
      <c r="F14729" s="389" t="s">
        <v>651</v>
      </c>
      <c r="G14729" s="389" t="s">
        <v>698</v>
      </c>
    </row>
    <row r="14730" spans="1:7">
      <c r="A14730" s="389" t="s">
        <v>525</v>
      </c>
      <c r="B14730" s="389" t="s">
        <v>519</v>
      </c>
      <c r="C14730" s="389">
        <v>51.925036537300002</v>
      </c>
      <c r="D14730" s="389" t="s">
        <v>697</v>
      </c>
      <c r="E14730" s="389" t="s">
        <v>652</v>
      </c>
      <c r="F14730" s="389" t="s">
        <v>651</v>
      </c>
      <c r="G14730" s="389" t="s">
        <v>698</v>
      </c>
    </row>
    <row r="14731" spans="1:7">
      <c r="A14731" s="389" t="s">
        <v>525</v>
      </c>
      <c r="B14731" s="389" t="s">
        <v>519</v>
      </c>
      <c r="C14731" s="389">
        <v>51.925036537300002</v>
      </c>
      <c r="D14731" s="389" t="s">
        <v>697</v>
      </c>
      <c r="E14731" s="389" t="s">
        <v>652</v>
      </c>
      <c r="F14731" s="389" t="s">
        <v>651</v>
      </c>
      <c r="G14731" s="389" t="s">
        <v>698</v>
      </c>
    </row>
    <row r="14732" spans="1:7">
      <c r="A14732" s="389" t="s">
        <v>525</v>
      </c>
      <c r="B14732" s="389" t="s">
        <v>519</v>
      </c>
      <c r="C14732" s="389">
        <v>51.925036537300002</v>
      </c>
      <c r="D14732" s="389" t="s">
        <v>697</v>
      </c>
      <c r="E14732" s="389" t="s">
        <v>652</v>
      </c>
      <c r="F14732" s="389" t="s">
        <v>651</v>
      </c>
      <c r="G14732" s="389" t="s">
        <v>698</v>
      </c>
    </row>
    <row r="14733" spans="1:7">
      <c r="A14733" s="389" t="s">
        <v>525</v>
      </c>
      <c r="B14733" s="389" t="s">
        <v>519</v>
      </c>
      <c r="C14733" s="389">
        <v>51.925036537300002</v>
      </c>
      <c r="D14733" s="389" t="s">
        <v>697</v>
      </c>
      <c r="E14733" s="389" t="s">
        <v>652</v>
      </c>
      <c r="F14733" s="389" t="s">
        <v>651</v>
      </c>
      <c r="G14733" s="389" t="s">
        <v>698</v>
      </c>
    </row>
    <row r="14734" spans="1:7">
      <c r="A14734" s="389" t="s">
        <v>525</v>
      </c>
      <c r="B14734" s="389" t="s">
        <v>519</v>
      </c>
      <c r="C14734" s="389">
        <v>51.925036537300002</v>
      </c>
      <c r="D14734" s="389" t="s">
        <v>697</v>
      </c>
      <c r="E14734" s="389" t="s">
        <v>652</v>
      </c>
      <c r="F14734" s="389" t="s">
        <v>651</v>
      </c>
      <c r="G14734" s="389" t="s">
        <v>698</v>
      </c>
    </row>
    <row r="14735" spans="1:7">
      <c r="A14735" s="389" t="s">
        <v>525</v>
      </c>
      <c r="B14735" s="389" t="s">
        <v>519</v>
      </c>
      <c r="C14735" s="389">
        <v>51.925036537300002</v>
      </c>
      <c r="D14735" s="389" t="s">
        <v>697</v>
      </c>
      <c r="E14735" s="389" t="s">
        <v>652</v>
      </c>
      <c r="F14735" s="389" t="s">
        <v>651</v>
      </c>
      <c r="G14735" s="389" t="s">
        <v>698</v>
      </c>
    </row>
    <row r="14736" spans="1:7">
      <c r="A14736" s="389" t="s">
        <v>525</v>
      </c>
      <c r="B14736" s="389" t="s">
        <v>519</v>
      </c>
      <c r="C14736" s="389">
        <v>51.925036537300002</v>
      </c>
      <c r="D14736" s="389" t="s">
        <v>697</v>
      </c>
      <c r="E14736" s="389" t="s">
        <v>652</v>
      </c>
      <c r="F14736" s="389" t="s">
        <v>651</v>
      </c>
      <c r="G14736" s="389" t="s">
        <v>698</v>
      </c>
    </row>
    <row r="14737" spans="1:7">
      <c r="A14737" s="389" t="s">
        <v>525</v>
      </c>
      <c r="B14737" s="389" t="s">
        <v>519</v>
      </c>
      <c r="C14737" s="389">
        <v>51.925036537300002</v>
      </c>
      <c r="D14737" s="389" t="s">
        <v>697</v>
      </c>
      <c r="E14737" s="389" t="s">
        <v>652</v>
      </c>
      <c r="F14737" s="389" t="s">
        <v>651</v>
      </c>
      <c r="G14737" s="389" t="s">
        <v>698</v>
      </c>
    </row>
    <row r="14738" spans="1:7">
      <c r="A14738" s="389" t="s">
        <v>525</v>
      </c>
      <c r="B14738" s="389" t="s">
        <v>519</v>
      </c>
      <c r="C14738" s="389">
        <v>51.925036537300002</v>
      </c>
      <c r="D14738" s="389" t="s">
        <v>697</v>
      </c>
      <c r="E14738" s="389" t="s">
        <v>652</v>
      </c>
      <c r="F14738" s="389" t="s">
        <v>651</v>
      </c>
      <c r="G14738" s="389" t="s">
        <v>698</v>
      </c>
    </row>
    <row r="14739" spans="1:7">
      <c r="A14739" s="389" t="s">
        <v>525</v>
      </c>
      <c r="B14739" s="389" t="s">
        <v>519</v>
      </c>
      <c r="C14739" s="389">
        <v>51.925036537300002</v>
      </c>
      <c r="D14739" s="389" t="s">
        <v>697</v>
      </c>
      <c r="E14739" s="389" t="s">
        <v>652</v>
      </c>
      <c r="F14739" s="389" t="s">
        <v>651</v>
      </c>
      <c r="G14739" s="389" t="s">
        <v>698</v>
      </c>
    </row>
    <row r="14740" spans="1:7">
      <c r="A14740" s="389" t="s">
        <v>525</v>
      </c>
      <c r="B14740" s="389" t="s">
        <v>519</v>
      </c>
      <c r="C14740" s="389">
        <v>51.925036537300002</v>
      </c>
      <c r="D14740" s="389" t="s">
        <v>697</v>
      </c>
      <c r="E14740" s="389" t="s">
        <v>652</v>
      </c>
      <c r="F14740" s="389" t="s">
        <v>651</v>
      </c>
      <c r="G14740" s="389" t="s">
        <v>698</v>
      </c>
    </row>
    <row r="14741" spans="1:7">
      <c r="A14741" s="389" t="s">
        <v>544</v>
      </c>
      <c r="B14741" s="389" t="s">
        <v>519</v>
      </c>
      <c r="C14741" s="389">
        <v>2.5855356167600001</v>
      </c>
      <c r="D14741" s="389" t="s">
        <v>697</v>
      </c>
      <c r="E14741" s="389" t="s">
        <v>652</v>
      </c>
      <c r="F14741" s="389" t="s">
        <v>651</v>
      </c>
      <c r="G14741" s="389" t="s">
        <v>698</v>
      </c>
    </row>
    <row r="14742" spans="1:7">
      <c r="A14742" s="389" t="s">
        <v>544</v>
      </c>
      <c r="B14742" s="389" t="s">
        <v>519</v>
      </c>
      <c r="C14742" s="389">
        <v>13.9667312987999</v>
      </c>
      <c r="D14742" s="389" t="s">
        <v>697</v>
      </c>
      <c r="E14742" s="389" t="s">
        <v>652</v>
      </c>
      <c r="F14742" s="389" t="s">
        <v>651</v>
      </c>
      <c r="G14742" s="389" t="s">
        <v>698</v>
      </c>
    </row>
    <row r="14743" spans="1:7">
      <c r="A14743" s="389" t="s">
        <v>525</v>
      </c>
      <c r="B14743" s="389" t="s">
        <v>519</v>
      </c>
      <c r="C14743" s="389">
        <v>12.7519663075</v>
      </c>
      <c r="D14743" s="389" t="s">
        <v>697</v>
      </c>
      <c r="E14743" s="389" t="s">
        <v>652</v>
      </c>
      <c r="F14743" s="389" t="s">
        <v>651</v>
      </c>
      <c r="G14743" s="389" t="s">
        <v>698</v>
      </c>
    </row>
    <row r="14744" spans="1:7">
      <c r="A14744" s="389" t="s">
        <v>572</v>
      </c>
      <c r="B14744" s="389" t="s">
        <v>519</v>
      </c>
      <c r="C14744" s="389">
        <v>0.69653178169399999</v>
      </c>
      <c r="D14744" s="389" t="s">
        <v>697</v>
      </c>
      <c r="E14744" s="389" t="s">
        <v>652</v>
      </c>
      <c r="F14744" s="389" t="s">
        <v>651</v>
      </c>
      <c r="G14744" s="389" t="s">
        <v>698</v>
      </c>
    </row>
    <row r="14745" spans="1:7">
      <c r="A14745" s="389" t="s">
        <v>525</v>
      </c>
      <c r="B14745" s="389" t="s">
        <v>519</v>
      </c>
      <c r="C14745" s="389">
        <v>16.4880468765</v>
      </c>
      <c r="D14745" s="389" t="s">
        <v>697</v>
      </c>
      <c r="E14745" s="389" t="s">
        <v>652</v>
      </c>
      <c r="F14745" s="389" t="s">
        <v>651</v>
      </c>
      <c r="G14745" s="389" t="s">
        <v>698</v>
      </c>
    </row>
    <row r="14746" spans="1:7">
      <c r="A14746" s="389" t="s">
        <v>535</v>
      </c>
      <c r="B14746" s="389" t="s">
        <v>519</v>
      </c>
      <c r="C14746" s="389">
        <v>3.53386404446</v>
      </c>
      <c r="D14746" s="389" t="s">
        <v>697</v>
      </c>
      <c r="E14746" s="389" t="s">
        <v>652</v>
      </c>
      <c r="F14746" s="389" t="s">
        <v>651</v>
      </c>
      <c r="G14746" s="389" t="s">
        <v>698</v>
      </c>
    </row>
    <row r="14747" spans="1:7">
      <c r="A14747" s="389" t="s">
        <v>526</v>
      </c>
      <c r="B14747" s="389" t="s">
        <v>519</v>
      </c>
      <c r="C14747" s="389">
        <v>1.6937481429400001</v>
      </c>
      <c r="D14747" s="389" t="s">
        <v>697</v>
      </c>
      <c r="E14747" s="389" t="s">
        <v>652</v>
      </c>
      <c r="F14747" s="389" t="s">
        <v>651</v>
      </c>
      <c r="G14747" s="389" t="s">
        <v>698</v>
      </c>
    </row>
    <row r="14748" spans="1:7">
      <c r="A14748" s="389" t="s">
        <v>526</v>
      </c>
      <c r="B14748" s="389" t="s">
        <v>519</v>
      </c>
      <c r="C14748" s="389">
        <v>1.6937481429400001</v>
      </c>
      <c r="D14748" s="389" t="s">
        <v>697</v>
      </c>
      <c r="E14748" s="389" t="s">
        <v>652</v>
      </c>
      <c r="F14748" s="389" t="s">
        <v>651</v>
      </c>
      <c r="G14748" s="389" t="s">
        <v>698</v>
      </c>
    </row>
    <row r="14749" spans="1:7">
      <c r="A14749" s="389" t="s">
        <v>529</v>
      </c>
      <c r="B14749" s="389" t="s">
        <v>519</v>
      </c>
      <c r="C14749" s="389">
        <v>5.7853750540700002</v>
      </c>
      <c r="D14749" s="389" t="s">
        <v>697</v>
      </c>
      <c r="E14749" s="389" t="s">
        <v>652</v>
      </c>
      <c r="F14749" s="389" t="s">
        <v>651</v>
      </c>
      <c r="G14749" s="389" t="s">
        <v>698</v>
      </c>
    </row>
    <row r="14750" spans="1:7">
      <c r="A14750" s="389" t="s">
        <v>529</v>
      </c>
      <c r="B14750" s="389" t="s">
        <v>519</v>
      </c>
      <c r="C14750" s="389">
        <v>5.7853750540700002</v>
      </c>
      <c r="D14750" s="389" t="s">
        <v>697</v>
      </c>
      <c r="E14750" s="389" t="s">
        <v>652</v>
      </c>
      <c r="F14750" s="389" t="s">
        <v>651</v>
      </c>
      <c r="G14750" s="389" t="s">
        <v>698</v>
      </c>
    </row>
    <row r="14751" spans="1:7">
      <c r="A14751" s="389" t="s">
        <v>553</v>
      </c>
      <c r="B14751" s="389" t="s">
        <v>519</v>
      </c>
      <c r="C14751" s="389">
        <v>0.66829094766999997</v>
      </c>
      <c r="D14751" s="389" t="s">
        <v>697</v>
      </c>
      <c r="E14751" s="389" t="s">
        <v>652</v>
      </c>
      <c r="F14751" s="389" t="s">
        <v>651</v>
      </c>
      <c r="G14751" s="389" t="s">
        <v>698</v>
      </c>
    </row>
    <row r="14752" spans="1:7">
      <c r="A14752" s="389" t="s">
        <v>581</v>
      </c>
      <c r="B14752" s="389" t="s">
        <v>519</v>
      </c>
      <c r="C14752" s="389">
        <v>1.22349689518</v>
      </c>
      <c r="D14752" s="389" t="s">
        <v>697</v>
      </c>
      <c r="E14752" s="389" t="s">
        <v>652</v>
      </c>
      <c r="F14752" s="389" t="s">
        <v>651</v>
      </c>
      <c r="G14752" s="389" t="s">
        <v>698</v>
      </c>
    </row>
    <row r="14753" spans="1:7">
      <c r="A14753" s="389" t="s">
        <v>525</v>
      </c>
      <c r="B14753" s="389" t="s">
        <v>519</v>
      </c>
      <c r="C14753" s="389">
        <v>1.84878951225</v>
      </c>
      <c r="D14753" s="389" t="s">
        <v>697</v>
      </c>
      <c r="E14753" s="389" t="s">
        <v>652</v>
      </c>
      <c r="F14753" s="389" t="s">
        <v>651</v>
      </c>
      <c r="G14753" s="389" t="s">
        <v>698</v>
      </c>
    </row>
    <row r="14754" spans="1:7">
      <c r="A14754" s="389" t="s">
        <v>568</v>
      </c>
      <c r="B14754" s="389" t="s">
        <v>519</v>
      </c>
      <c r="C14754" s="389">
        <v>1.84878951225</v>
      </c>
      <c r="D14754" s="389" t="s">
        <v>697</v>
      </c>
      <c r="E14754" s="389" t="s">
        <v>652</v>
      </c>
      <c r="F14754" s="389" t="s">
        <v>651</v>
      </c>
      <c r="G14754" s="389" t="s">
        <v>698</v>
      </c>
    </row>
    <row r="14755" spans="1:7">
      <c r="A14755" s="389" t="s">
        <v>542</v>
      </c>
      <c r="B14755" s="389" t="s">
        <v>519</v>
      </c>
      <c r="C14755" s="389">
        <v>0.92396187993900003</v>
      </c>
      <c r="D14755" s="389" t="s">
        <v>697</v>
      </c>
      <c r="E14755" s="389" t="s">
        <v>652</v>
      </c>
      <c r="F14755" s="389" t="s">
        <v>651</v>
      </c>
      <c r="G14755" s="389" t="s">
        <v>698</v>
      </c>
    </row>
    <row r="14756" spans="1:7">
      <c r="A14756" s="389" t="s">
        <v>539</v>
      </c>
      <c r="B14756" s="389" t="s">
        <v>519</v>
      </c>
      <c r="C14756" s="389">
        <v>1.41407542752</v>
      </c>
      <c r="D14756" s="389" t="s">
        <v>697</v>
      </c>
      <c r="E14756" s="389" t="s">
        <v>652</v>
      </c>
      <c r="F14756" s="389" t="s">
        <v>651</v>
      </c>
      <c r="G14756" s="389" t="s">
        <v>698</v>
      </c>
    </row>
    <row r="14757" spans="1:7">
      <c r="A14757" s="389" t="s">
        <v>553</v>
      </c>
      <c r="B14757" s="389" t="s">
        <v>519</v>
      </c>
      <c r="C14757" s="389">
        <v>1.41407542752</v>
      </c>
      <c r="D14757" s="389" t="s">
        <v>697</v>
      </c>
      <c r="E14757" s="389" t="s">
        <v>652</v>
      </c>
      <c r="F14757" s="389" t="s">
        <v>651</v>
      </c>
      <c r="G14757" s="389" t="s">
        <v>698</v>
      </c>
    </row>
    <row r="14758" spans="1:7">
      <c r="A14758" s="389" t="s">
        <v>525</v>
      </c>
      <c r="B14758" s="389" t="s">
        <v>519</v>
      </c>
      <c r="C14758" s="389">
        <v>16.483010499900001</v>
      </c>
      <c r="D14758" s="389" t="s">
        <v>697</v>
      </c>
      <c r="E14758" s="389" t="s">
        <v>652</v>
      </c>
      <c r="F14758" s="389" t="s">
        <v>651</v>
      </c>
      <c r="G14758" s="389" t="s">
        <v>698</v>
      </c>
    </row>
    <row r="14759" spans="1:7">
      <c r="A14759" s="389" t="s">
        <v>525</v>
      </c>
      <c r="B14759" s="389" t="s">
        <v>519</v>
      </c>
      <c r="C14759" s="389">
        <v>16.483010499900001</v>
      </c>
      <c r="D14759" s="389" t="s">
        <v>697</v>
      </c>
      <c r="E14759" s="389" t="s">
        <v>652</v>
      </c>
      <c r="F14759" s="389" t="s">
        <v>651</v>
      </c>
      <c r="G14759" s="389" t="s">
        <v>698</v>
      </c>
    </row>
    <row r="14760" spans="1:7">
      <c r="A14760" s="389" t="s">
        <v>525</v>
      </c>
      <c r="B14760" s="389" t="s">
        <v>519</v>
      </c>
      <c r="C14760" s="389">
        <v>16.483010499900001</v>
      </c>
      <c r="D14760" s="389" t="s">
        <v>697</v>
      </c>
      <c r="E14760" s="389" t="s">
        <v>652</v>
      </c>
      <c r="F14760" s="389" t="s">
        <v>651</v>
      </c>
      <c r="G14760" s="389" t="s">
        <v>698</v>
      </c>
    </row>
    <row r="14761" spans="1:7">
      <c r="A14761" s="389" t="s">
        <v>525</v>
      </c>
      <c r="B14761" s="389" t="s">
        <v>519</v>
      </c>
      <c r="C14761" s="389">
        <v>16.483010499900001</v>
      </c>
      <c r="D14761" s="389" t="s">
        <v>697</v>
      </c>
      <c r="E14761" s="389" t="s">
        <v>652</v>
      </c>
      <c r="F14761" s="389" t="s">
        <v>651</v>
      </c>
      <c r="G14761" s="389" t="s">
        <v>698</v>
      </c>
    </row>
    <row r="14762" spans="1:7">
      <c r="A14762" s="389" t="s">
        <v>525</v>
      </c>
      <c r="B14762" s="389" t="s">
        <v>519</v>
      </c>
      <c r="C14762" s="389">
        <v>16.483010499900001</v>
      </c>
      <c r="D14762" s="389" t="s">
        <v>697</v>
      </c>
      <c r="E14762" s="389" t="s">
        <v>652</v>
      </c>
      <c r="F14762" s="389" t="s">
        <v>651</v>
      </c>
      <c r="G14762" s="389" t="s">
        <v>698</v>
      </c>
    </row>
    <row r="14763" spans="1:7">
      <c r="A14763" s="389" t="s">
        <v>525</v>
      </c>
      <c r="B14763" s="389" t="s">
        <v>519</v>
      </c>
      <c r="C14763" s="389">
        <v>16.483010499900001</v>
      </c>
      <c r="D14763" s="389" t="s">
        <v>697</v>
      </c>
      <c r="E14763" s="389" t="s">
        <v>652</v>
      </c>
      <c r="F14763" s="389" t="s">
        <v>651</v>
      </c>
      <c r="G14763" s="389" t="s">
        <v>698</v>
      </c>
    </row>
    <row r="14764" spans="1:7">
      <c r="A14764" s="389" t="s">
        <v>525</v>
      </c>
      <c r="B14764" s="389" t="s">
        <v>519</v>
      </c>
      <c r="C14764" s="389">
        <v>16.483010499900001</v>
      </c>
      <c r="D14764" s="389" t="s">
        <v>697</v>
      </c>
      <c r="E14764" s="389" t="s">
        <v>652</v>
      </c>
      <c r="F14764" s="389" t="s">
        <v>651</v>
      </c>
      <c r="G14764" s="389" t="s">
        <v>698</v>
      </c>
    </row>
    <row r="14765" spans="1:7">
      <c r="A14765" s="389" t="s">
        <v>525</v>
      </c>
      <c r="B14765" s="389" t="s">
        <v>519</v>
      </c>
      <c r="C14765" s="389">
        <v>16.483010499900001</v>
      </c>
      <c r="D14765" s="389" t="s">
        <v>697</v>
      </c>
      <c r="E14765" s="389" t="s">
        <v>652</v>
      </c>
      <c r="F14765" s="389" t="s">
        <v>651</v>
      </c>
      <c r="G14765" s="389" t="s">
        <v>698</v>
      </c>
    </row>
    <row r="14766" spans="1:7">
      <c r="A14766" s="389" t="s">
        <v>525</v>
      </c>
      <c r="B14766" s="389" t="s">
        <v>519</v>
      </c>
      <c r="C14766" s="389">
        <v>16.483010499900001</v>
      </c>
      <c r="D14766" s="389" t="s">
        <v>697</v>
      </c>
      <c r="E14766" s="389" t="s">
        <v>652</v>
      </c>
      <c r="F14766" s="389" t="s">
        <v>651</v>
      </c>
      <c r="G14766" s="389" t="s">
        <v>698</v>
      </c>
    </row>
    <row r="14767" spans="1:7">
      <c r="A14767" s="389" t="s">
        <v>525</v>
      </c>
      <c r="B14767" s="389" t="s">
        <v>519</v>
      </c>
      <c r="C14767" s="389">
        <v>16.483010499900001</v>
      </c>
      <c r="D14767" s="389" t="s">
        <v>697</v>
      </c>
      <c r="E14767" s="389" t="s">
        <v>652</v>
      </c>
      <c r="F14767" s="389" t="s">
        <v>651</v>
      </c>
      <c r="G14767" s="389" t="s">
        <v>698</v>
      </c>
    </row>
    <row r="14768" spans="1:7">
      <c r="A14768" s="389" t="s">
        <v>525</v>
      </c>
      <c r="B14768" s="389" t="s">
        <v>519</v>
      </c>
      <c r="C14768" s="389">
        <v>16.483010499900001</v>
      </c>
      <c r="D14768" s="389" t="s">
        <v>697</v>
      </c>
      <c r="E14768" s="389" t="s">
        <v>652</v>
      </c>
      <c r="F14768" s="389" t="s">
        <v>651</v>
      </c>
      <c r="G14768" s="389" t="s">
        <v>698</v>
      </c>
    </row>
    <row r="14769" spans="1:7">
      <c r="A14769" s="389" t="s">
        <v>525</v>
      </c>
      <c r="B14769" s="389" t="s">
        <v>519</v>
      </c>
      <c r="C14769" s="389">
        <v>16.483010499900001</v>
      </c>
      <c r="D14769" s="389" t="s">
        <v>697</v>
      </c>
      <c r="E14769" s="389" t="s">
        <v>652</v>
      </c>
      <c r="F14769" s="389" t="s">
        <v>651</v>
      </c>
      <c r="G14769" s="389" t="s">
        <v>698</v>
      </c>
    </row>
    <row r="14770" spans="1:7">
      <c r="A14770" s="389" t="s">
        <v>526</v>
      </c>
      <c r="B14770" s="389" t="s">
        <v>519</v>
      </c>
      <c r="C14770" s="389">
        <v>18.3653550655999</v>
      </c>
      <c r="D14770" s="389" t="s">
        <v>697</v>
      </c>
      <c r="E14770" s="389" t="s">
        <v>652</v>
      </c>
      <c r="F14770" s="389" t="s">
        <v>651</v>
      </c>
      <c r="G14770" s="389" t="s">
        <v>698</v>
      </c>
    </row>
    <row r="14771" spans="1:7">
      <c r="A14771" s="389" t="s">
        <v>526</v>
      </c>
      <c r="B14771" s="389" t="s">
        <v>519</v>
      </c>
      <c r="C14771" s="389">
        <v>0.80984447722599995</v>
      </c>
      <c r="D14771" s="389" t="s">
        <v>697</v>
      </c>
      <c r="E14771" s="389" t="s">
        <v>652</v>
      </c>
      <c r="F14771" s="389" t="s">
        <v>651</v>
      </c>
      <c r="G14771" s="389" t="s">
        <v>698</v>
      </c>
    </row>
    <row r="14772" spans="1:7">
      <c r="A14772" s="389" t="s">
        <v>542</v>
      </c>
      <c r="B14772" s="389" t="s">
        <v>519</v>
      </c>
      <c r="C14772" s="389">
        <v>0.96442662439600002</v>
      </c>
      <c r="D14772" s="389" t="s">
        <v>697</v>
      </c>
      <c r="E14772" s="389" t="s">
        <v>652</v>
      </c>
      <c r="F14772" s="389" t="s">
        <v>651</v>
      </c>
      <c r="G14772" s="389" t="s">
        <v>698</v>
      </c>
    </row>
    <row r="14773" spans="1:7">
      <c r="A14773" s="389" t="s">
        <v>541</v>
      </c>
      <c r="B14773" s="389" t="s">
        <v>519</v>
      </c>
      <c r="C14773" s="389">
        <v>1.9083884523500001</v>
      </c>
      <c r="D14773" s="389" t="s">
        <v>697</v>
      </c>
      <c r="E14773" s="389" t="s">
        <v>652</v>
      </c>
      <c r="F14773" s="389" t="s">
        <v>651</v>
      </c>
      <c r="G14773" s="389" t="s">
        <v>698</v>
      </c>
    </row>
    <row r="14774" spans="1:7">
      <c r="A14774" s="389" t="s">
        <v>541</v>
      </c>
      <c r="B14774" s="389" t="s">
        <v>519</v>
      </c>
      <c r="C14774" s="389">
        <v>1.9083884523500001</v>
      </c>
      <c r="D14774" s="389" t="s">
        <v>697</v>
      </c>
      <c r="E14774" s="389" t="s">
        <v>652</v>
      </c>
      <c r="F14774" s="389" t="s">
        <v>651</v>
      </c>
      <c r="G14774" s="389" t="s">
        <v>698</v>
      </c>
    </row>
    <row r="14775" spans="1:7">
      <c r="A14775" s="389" t="s">
        <v>548</v>
      </c>
      <c r="B14775" s="389" t="s">
        <v>519</v>
      </c>
      <c r="C14775" s="389">
        <v>1.9083884523500001</v>
      </c>
      <c r="D14775" s="389" t="s">
        <v>697</v>
      </c>
      <c r="E14775" s="389" t="s">
        <v>652</v>
      </c>
      <c r="F14775" s="389" t="s">
        <v>651</v>
      </c>
      <c r="G14775" s="389" t="s">
        <v>698</v>
      </c>
    </row>
    <row r="14776" spans="1:7">
      <c r="A14776" s="389" t="s">
        <v>548</v>
      </c>
      <c r="B14776" s="389" t="s">
        <v>519</v>
      </c>
      <c r="C14776" s="389">
        <v>1.9083884523500001</v>
      </c>
      <c r="D14776" s="389" t="s">
        <v>697</v>
      </c>
      <c r="E14776" s="389" t="s">
        <v>652</v>
      </c>
      <c r="F14776" s="389" t="s">
        <v>651</v>
      </c>
      <c r="G14776" s="389" t="s">
        <v>698</v>
      </c>
    </row>
    <row r="14777" spans="1:7">
      <c r="A14777" s="389" t="s">
        <v>548</v>
      </c>
      <c r="B14777" s="389" t="s">
        <v>519</v>
      </c>
      <c r="C14777" s="389">
        <v>1.9083884523500001</v>
      </c>
      <c r="D14777" s="389" t="s">
        <v>697</v>
      </c>
      <c r="E14777" s="389" t="s">
        <v>652</v>
      </c>
      <c r="F14777" s="389" t="s">
        <v>651</v>
      </c>
      <c r="G14777" s="389" t="s">
        <v>698</v>
      </c>
    </row>
    <row r="14778" spans="1:7">
      <c r="A14778" s="389" t="s">
        <v>525</v>
      </c>
      <c r="B14778" s="389" t="s">
        <v>519</v>
      </c>
      <c r="C14778" s="389">
        <v>9.1987533480099906</v>
      </c>
      <c r="D14778" s="389" t="s">
        <v>697</v>
      </c>
      <c r="E14778" s="389" t="s">
        <v>652</v>
      </c>
      <c r="F14778" s="389" t="s">
        <v>651</v>
      </c>
      <c r="G14778" s="389" t="s">
        <v>698</v>
      </c>
    </row>
    <row r="14779" spans="1:7">
      <c r="A14779" s="389" t="s">
        <v>525</v>
      </c>
      <c r="B14779" s="389" t="s">
        <v>519</v>
      </c>
      <c r="C14779" s="389">
        <v>9.1987533480099906</v>
      </c>
      <c r="D14779" s="389" t="s">
        <v>697</v>
      </c>
      <c r="E14779" s="389" t="s">
        <v>652</v>
      </c>
      <c r="F14779" s="389" t="s">
        <v>651</v>
      </c>
      <c r="G14779" s="389" t="s">
        <v>698</v>
      </c>
    </row>
    <row r="14780" spans="1:7">
      <c r="A14780" s="389" t="s">
        <v>554</v>
      </c>
      <c r="B14780" s="389" t="s">
        <v>519</v>
      </c>
      <c r="C14780" s="389">
        <v>2.4089831725700002</v>
      </c>
      <c r="D14780" s="389" t="s">
        <v>697</v>
      </c>
      <c r="E14780" s="389" t="s">
        <v>652</v>
      </c>
      <c r="F14780" s="389" t="s">
        <v>651</v>
      </c>
      <c r="G14780" s="389" t="s">
        <v>698</v>
      </c>
    </row>
    <row r="14781" spans="1:7">
      <c r="A14781" s="389" t="s">
        <v>548</v>
      </c>
      <c r="B14781" s="389" t="s">
        <v>519</v>
      </c>
      <c r="C14781" s="389">
        <v>0.78579644982600005</v>
      </c>
      <c r="D14781" s="389" t="s">
        <v>697</v>
      </c>
      <c r="E14781" s="389" t="s">
        <v>652</v>
      </c>
      <c r="F14781" s="389" t="s">
        <v>651</v>
      </c>
      <c r="G14781" s="389" t="s">
        <v>698</v>
      </c>
    </row>
    <row r="14782" spans="1:7">
      <c r="A14782" s="389" t="s">
        <v>514</v>
      </c>
      <c r="B14782" s="389" t="s">
        <v>519</v>
      </c>
      <c r="C14782" s="389">
        <v>2.8984170039700001</v>
      </c>
      <c r="D14782" s="389" t="s">
        <v>697</v>
      </c>
      <c r="E14782" s="389" t="s">
        <v>652</v>
      </c>
      <c r="F14782" s="389" t="s">
        <v>651</v>
      </c>
      <c r="G14782" s="389" t="s">
        <v>698</v>
      </c>
    </row>
    <row r="14783" spans="1:7">
      <c r="A14783" s="389" t="s">
        <v>525</v>
      </c>
      <c r="B14783" s="389" t="s">
        <v>519</v>
      </c>
      <c r="C14783" s="389">
        <v>3.33962872148</v>
      </c>
      <c r="D14783" s="389" t="s">
        <v>697</v>
      </c>
      <c r="E14783" s="389" t="s">
        <v>652</v>
      </c>
      <c r="F14783" s="389" t="s">
        <v>651</v>
      </c>
      <c r="G14783" s="389" t="s">
        <v>698</v>
      </c>
    </row>
    <row r="14784" spans="1:7">
      <c r="A14784" s="389" t="s">
        <v>542</v>
      </c>
      <c r="B14784" s="389" t="s">
        <v>519</v>
      </c>
      <c r="C14784" s="389">
        <v>12.1600934776</v>
      </c>
      <c r="D14784" s="389" t="s">
        <v>697</v>
      </c>
      <c r="E14784" s="389" t="s">
        <v>652</v>
      </c>
      <c r="F14784" s="389" t="s">
        <v>651</v>
      </c>
      <c r="G14784" s="389" t="s">
        <v>698</v>
      </c>
    </row>
    <row r="14785" spans="1:7">
      <c r="A14785" s="389" t="s">
        <v>550</v>
      </c>
      <c r="B14785" s="389" t="s">
        <v>519</v>
      </c>
      <c r="C14785" s="389">
        <v>4.7894433680899997</v>
      </c>
      <c r="D14785" s="389" t="s">
        <v>697</v>
      </c>
      <c r="E14785" s="389" t="s">
        <v>652</v>
      </c>
      <c r="F14785" s="389" t="s">
        <v>651</v>
      </c>
      <c r="G14785" s="389" t="s">
        <v>698</v>
      </c>
    </row>
    <row r="14786" spans="1:7">
      <c r="A14786" s="389" t="s">
        <v>550</v>
      </c>
      <c r="B14786" s="389" t="s">
        <v>519</v>
      </c>
      <c r="C14786" s="389">
        <v>4.7894433680899997</v>
      </c>
      <c r="D14786" s="389" t="s">
        <v>697</v>
      </c>
      <c r="E14786" s="389" t="s">
        <v>652</v>
      </c>
      <c r="F14786" s="389" t="s">
        <v>651</v>
      </c>
      <c r="G14786" s="389" t="s">
        <v>698</v>
      </c>
    </row>
    <row r="14787" spans="1:7">
      <c r="A14787" s="389" t="s">
        <v>550</v>
      </c>
      <c r="B14787" s="389" t="s">
        <v>519</v>
      </c>
      <c r="C14787" s="389">
        <v>4.7894433680899997</v>
      </c>
      <c r="D14787" s="389" t="s">
        <v>697</v>
      </c>
      <c r="E14787" s="389" t="s">
        <v>652</v>
      </c>
      <c r="F14787" s="389" t="s">
        <v>651</v>
      </c>
      <c r="G14787" s="389" t="s">
        <v>698</v>
      </c>
    </row>
    <row r="14788" spans="1:7">
      <c r="A14788" s="389" t="s">
        <v>549</v>
      </c>
      <c r="B14788" s="389" t="s">
        <v>519</v>
      </c>
      <c r="C14788" s="389">
        <v>27.2829815324999</v>
      </c>
      <c r="D14788" s="389" t="s">
        <v>697</v>
      </c>
      <c r="E14788" s="389" t="s">
        <v>652</v>
      </c>
      <c r="F14788" s="389" t="s">
        <v>651</v>
      </c>
      <c r="G14788" s="389" t="s">
        <v>698</v>
      </c>
    </row>
    <row r="14789" spans="1:7">
      <c r="A14789" s="389" t="s">
        <v>549</v>
      </c>
      <c r="B14789" s="389" t="s">
        <v>519</v>
      </c>
      <c r="C14789" s="389">
        <v>27.2829815324999</v>
      </c>
      <c r="D14789" s="389" t="s">
        <v>697</v>
      </c>
      <c r="E14789" s="389" t="s">
        <v>652</v>
      </c>
      <c r="F14789" s="389" t="s">
        <v>651</v>
      </c>
      <c r="G14789" s="389" t="s">
        <v>698</v>
      </c>
    </row>
    <row r="14790" spans="1:7">
      <c r="A14790" s="389" t="s">
        <v>549</v>
      </c>
      <c r="B14790" s="389" t="s">
        <v>519</v>
      </c>
      <c r="C14790" s="389">
        <v>27.2829815324999</v>
      </c>
      <c r="D14790" s="389" t="s">
        <v>697</v>
      </c>
      <c r="E14790" s="389" t="s">
        <v>652</v>
      </c>
      <c r="F14790" s="389" t="s">
        <v>651</v>
      </c>
      <c r="G14790" s="389" t="s">
        <v>698</v>
      </c>
    </row>
    <row r="14791" spans="1:7">
      <c r="A14791" s="389" t="s">
        <v>549</v>
      </c>
      <c r="B14791" s="389" t="s">
        <v>519</v>
      </c>
      <c r="C14791" s="389">
        <v>27.2829815324999</v>
      </c>
      <c r="D14791" s="389" t="s">
        <v>697</v>
      </c>
      <c r="E14791" s="389" t="s">
        <v>652</v>
      </c>
      <c r="F14791" s="389" t="s">
        <v>651</v>
      </c>
      <c r="G14791" s="389" t="s">
        <v>698</v>
      </c>
    </row>
    <row r="14792" spans="1:7">
      <c r="A14792" s="389" t="s">
        <v>549</v>
      </c>
      <c r="B14792" s="389" t="s">
        <v>519</v>
      </c>
      <c r="C14792" s="389">
        <v>27.2829815324999</v>
      </c>
      <c r="D14792" s="389" t="s">
        <v>697</v>
      </c>
      <c r="E14792" s="389" t="s">
        <v>652</v>
      </c>
      <c r="F14792" s="389" t="s">
        <v>651</v>
      </c>
      <c r="G14792" s="389" t="s">
        <v>698</v>
      </c>
    </row>
    <row r="14793" spans="1:7">
      <c r="A14793" s="389" t="s">
        <v>549</v>
      </c>
      <c r="B14793" s="389" t="s">
        <v>519</v>
      </c>
      <c r="C14793" s="389">
        <v>27.2829815324999</v>
      </c>
      <c r="D14793" s="389" t="s">
        <v>697</v>
      </c>
      <c r="E14793" s="389" t="s">
        <v>652</v>
      </c>
      <c r="F14793" s="389" t="s">
        <v>651</v>
      </c>
      <c r="G14793" s="389" t="s">
        <v>698</v>
      </c>
    </row>
    <row r="14794" spans="1:7">
      <c r="A14794" s="389" t="s">
        <v>549</v>
      </c>
      <c r="B14794" s="389" t="s">
        <v>519</v>
      </c>
      <c r="C14794" s="389">
        <v>27.2829815324999</v>
      </c>
      <c r="D14794" s="389" t="s">
        <v>697</v>
      </c>
      <c r="E14794" s="389" t="s">
        <v>652</v>
      </c>
      <c r="F14794" s="389" t="s">
        <v>651</v>
      </c>
      <c r="G14794" s="389" t="s">
        <v>698</v>
      </c>
    </row>
    <row r="14795" spans="1:7">
      <c r="A14795" s="389" t="s">
        <v>549</v>
      </c>
      <c r="B14795" s="389" t="s">
        <v>519</v>
      </c>
      <c r="C14795" s="389">
        <v>27.2829815324999</v>
      </c>
      <c r="D14795" s="389" t="s">
        <v>697</v>
      </c>
      <c r="E14795" s="389" t="s">
        <v>652</v>
      </c>
      <c r="F14795" s="389" t="s">
        <v>651</v>
      </c>
      <c r="G14795" s="389" t="s">
        <v>698</v>
      </c>
    </row>
    <row r="14796" spans="1:7">
      <c r="A14796" s="389" t="s">
        <v>572</v>
      </c>
      <c r="B14796" s="389" t="s">
        <v>519</v>
      </c>
      <c r="C14796" s="389">
        <v>1.8297564267799999</v>
      </c>
      <c r="D14796" s="389" t="s">
        <v>697</v>
      </c>
      <c r="E14796" s="389" t="s">
        <v>652</v>
      </c>
      <c r="F14796" s="389" t="s">
        <v>651</v>
      </c>
      <c r="G14796" s="389" t="s">
        <v>698</v>
      </c>
    </row>
    <row r="14797" spans="1:7">
      <c r="A14797" s="389" t="s">
        <v>553</v>
      </c>
      <c r="B14797" s="389" t="s">
        <v>519</v>
      </c>
      <c r="C14797" s="389">
        <v>1.7286379462200001</v>
      </c>
      <c r="D14797" s="389" t="s">
        <v>697</v>
      </c>
      <c r="E14797" s="389" t="s">
        <v>652</v>
      </c>
      <c r="F14797" s="389" t="s">
        <v>651</v>
      </c>
      <c r="G14797" s="389" t="s">
        <v>698</v>
      </c>
    </row>
    <row r="14798" spans="1:7">
      <c r="A14798" s="389" t="s">
        <v>544</v>
      </c>
      <c r="B14798" s="389" t="s">
        <v>519</v>
      </c>
      <c r="C14798" s="389">
        <v>2.2168068195399999</v>
      </c>
      <c r="D14798" s="389" t="s">
        <v>697</v>
      </c>
      <c r="E14798" s="389" t="s">
        <v>652</v>
      </c>
      <c r="F14798" s="389" t="s">
        <v>651</v>
      </c>
      <c r="G14798" s="389" t="s">
        <v>698</v>
      </c>
    </row>
    <row r="14799" spans="1:7">
      <c r="A14799" s="389" t="s">
        <v>526</v>
      </c>
      <c r="B14799" s="389" t="s">
        <v>519</v>
      </c>
      <c r="C14799" s="389">
        <v>3.37847549983</v>
      </c>
      <c r="D14799" s="389" t="s">
        <v>697</v>
      </c>
      <c r="E14799" s="389" t="s">
        <v>652</v>
      </c>
      <c r="F14799" s="389" t="s">
        <v>651</v>
      </c>
      <c r="G14799" s="389" t="s">
        <v>698</v>
      </c>
    </row>
    <row r="14800" spans="1:7">
      <c r="A14800" s="389" t="s">
        <v>525</v>
      </c>
      <c r="B14800" s="389" t="s">
        <v>519</v>
      </c>
      <c r="C14800" s="389">
        <v>6.1911392432200003</v>
      </c>
      <c r="D14800" s="389" t="s">
        <v>697</v>
      </c>
      <c r="E14800" s="389" t="s">
        <v>652</v>
      </c>
      <c r="F14800" s="389" t="s">
        <v>651</v>
      </c>
      <c r="G14800" s="389" t="s">
        <v>698</v>
      </c>
    </row>
    <row r="14801" spans="1:7">
      <c r="A14801" s="389" t="s">
        <v>525</v>
      </c>
      <c r="B14801" s="389" t="s">
        <v>519</v>
      </c>
      <c r="C14801" s="389">
        <v>6.1911392432200003</v>
      </c>
      <c r="D14801" s="389" t="s">
        <v>697</v>
      </c>
      <c r="E14801" s="389" t="s">
        <v>652</v>
      </c>
      <c r="F14801" s="389" t="s">
        <v>651</v>
      </c>
      <c r="G14801" s="389" t="s">
        <v>698</v>
      </c>
    </row>
    <row r="14802" spans="1:7">
      <c r="A14802" s="389" t="s">
        <v>550</v>
      </c>
      <c r="B14802" s="389" t="s">
        <v>519</v>
      </c>
      <c r="C14802" s="389">
        <v>0.191030676373</v>
      </c>
      <c r="D14802" s="389" t="s">
        <v>697</v>
      </c>
      <c r="E14802" s="389" t="s">
        <v>652</v>
      </c>
      <c r="F14802" s="389" t="s">
        <v>651</v>
      </c>
      <c r="G14802" s="389" t="s">
        <v>698</v>
      </c>
    </row>
    <row r="14803" spans="1:7">
      <c r="A14803" s="389" t="s">
        <v>525</v>
      </c>
      <c r="B14803" s="389" t="s">
        <v>519</v>
      </c>
      <c r="C14803" s="389">
        <v>112.869779765999</v>
      </c>
      <c r="D14803" s="389" t="s">
        <v>697</v>
      </c>
      <c r="E14803" s="389" t="s">
        <v>652</v>
      </c>
      <c r="F14803" s="389" t="s">
        <v>651</v>
      </c>
      <c r="G14803" s="389" t="s">
        <v>698</v>
      </c>
    </row>
    <row r="14804" spans="1:7">
      <c r="A14804" s="389" t="s">
        <v>525</v>
      </c>
      <c r="B14804" s="389" t="s">
        <v>519</v>
      </c>
      <c r="C14804" s="389">
        <v>112.869779765999</v>
      </c>
      <c r="D14804" s="389" t="s">
        <v>697</v>
      </c>
      <c r="E14804" s="389" t="s">
        <v>652</v>
      </c>
      <c r="F14804" s="389" t="s">
        <v>651</v>
      </c>
      <c r="G14804" s="389" t="s">
        <v>698</v>
      </c>
    </row>
    <row r="14805" spans="1:7">
      <c r="A14805" s="389" t="s">
        <v>525</v>
      </c>
      <c r="B14805" s="389" t="s">
        <v>519</v>
      </c>
      <c r="C14805" s="389">
        <v>112.869779765999</v>
      </c>
      <c r="D14805" s="389" t="s">
        <v>697</v>
      </c>
      <c r="E14805" s="389" t="s">
        <v>652</v>
      </c>
      <c r="F14805" s="389" t="s">
        <v>651</v>
      </c>
      <c r="G14805" s="389" t="s">
        <v>698</v>
      </c>
    </row>
    <row r="14806" spans="1:7">
      <c r="A14806" s="389" t="s">
        <v>525</v>
      </c>
      <c r="B14806" s="389" t="s">
        <v>519</v>
      </c>
      <c r="C14806" s="389">
        <v>112.869779765999</v>
      </c>
      <c r="D14806" s="389" t="s">
        <v>697</v>
      </c>
      <c r="E14806" s="389" t="s">
        <v>652</v>
      </c>
      <c r="F14806" s="389" t="s">
        <v>651</v>
      </c>
      <c r="G14806" s="389" t="s">
        <v>698</v>
      </c>
    </row>
    <row r="14807" spans="1:7">
      <c r="A14807" s="389" t="s">
        <v>525</v>
      </c>
      <c r="B14807" s="389" t="s">
        <v>519</v>
      </c>
      <c r="C14807" s="389">
        <v>112.869779765999</v>
      </c>
      <c r="D14807" s="389" t="s">
        <v>697</v>
      </c>
      <c r="E14807" s="389" t="s">
        <v>652</v>
      </c>
      <c r="F14807" s="389" t="s">
        <v>651</v>
      </c>
      <c r="G14807" s="389" t="s">
        <v>698</v>
      </c>
    </row>
    <row r="14808" spans="1:7">
      <c r="A14808" s="389" t="s">
        <v>576</v>
      </c>
      <c r="B14808" s="389" t="s">
        <v>519</v>
      </c>
      <c r="C14808" s="389">
        <v>0.95748957447700001</v>
      </c>
      <c r="D14808" s="389" t="s">
        <v>697</v>
      </c>
      <c r="E14808" s="389" t="s">
        <v>652</v>
      </c>
      <c r="F14808" s="389" t="s">
        <v>651</v>
      </c>
      <c r="G14808" s="389" t="s">
        <v>698</v>
      </c>
    </row>
    <row r="14809" spans="1:7">
      <c r="A14809" s="389" t="s">
        <v>576</v>
      </c>
      <c r="B14809" s="389" t="s">
        <v>519</v>
      </c>
      <c r="C14809" s="389">
        <v>0.95748957447700001</v>
      </c>
      <c r="D14809" s="389" t="s">
        <v>697</v>
      </c>
      <c r="E14809" s="389" t="s">
        <v>652</v>
      </c>
      <c r="F14809" s="389" t="s">
        <v>651</v>
      </c>
      <c r="G14809" s="389" t="s">
        <v>698</v>
      </c>
    </row>
    <row r="14810" spans="1:7">
      <c r="A14810" s="389" t="s">
        <v>578</v>
      </c>
      <c r="B14810" s="389" t="s">
        <v>519</v>
      </c>
      <c r="C14810" s="389">
        <v>0.95748957447700001</v>
      </c>
      <c r="D14810" s="389" t="s">
        <v>697</v>
      </c>
      <c r="E14810" s="389" t="s">
        <v>652</v>
      </c>
      <c r="F14810" s="389" t="s">
        <v>651</v>
      </c>
      <c r="G14810" s="389" t="s">
        <v>698</v>
      </c>
    </row>
    <row r="14811" spans="1:7">
      <c r="A14811" s="389" t="s">
        <v>578</v>
      </c>
      <c r="B14811" s="389" t="s">
        <v>519</v>
      </c>
      <c r="C14811" s="389">
        <v>0.95748957447700001</v>
      </c>
      <c r="D14811" s="389" t="s">
        <v>697</v>
      </c>
      <c r="E14811" s="389" t="s">
        <v>652</v>
      </c>
      <c r="F14811" s="389" t="s">
        <v>651</v>
      </c>
      <c r="G14811" s="389" t="s">
        <v>698</v>
      </c>
    </row>
    <row r="14812" spans="1:7">
      <c r="A14812" s="389" t="s">
        <v>550</v>
      </c>
      <c r="B14812" s="389" t="s">
        <v>519</v>
      </c>
      <c r="C14812" s="389">
        <v>0.43876489927200002</v>
      </c>
      <c r="D14812" s="389" t="s">
        <v>697</v>
      </c>
      <c r="E14812" s="389" t="s">
        <v>652</v>
      </c>
      <c r="F14812" s="389" t="s">
        <v>651</v>
      </c>
      <c r="G14812" s="389" t="s">
        <v>698</v>
      </c>
    </row>
    <row r="14813" spans="1:7">
      <c r="A14813" s="389" t="s">
        <v>550</v>
      </c>
      <c r="B14813" s="389" t="s">
        <v>519</v>
      </c>
      <c r="C14813" s="389">
        <v>0.43876489927200002</v>
      </c>
      <c r="D14813" s="389" t="s">
        <v>697</v>
      </c>
      <c r="E14813" s="389" t="s">
        <v>652</v>
      </c>
      <c r="F14813" s="389" t="s">
        <v>651</v>
      </c>
      <c r="G14813" s="389" t="s">
        <v>698</v>
      </c>
    </row>
    <row r="14814" spans="1:7">
      <c r="A14814" s="389" t="s">
        <v>526</v>
      </c>
      <c r="B14814" s="389" t="s">
        <v>519</v>
      </c>
      <c r="C14814" s="389">
        <v>0.99238204004099995</v>
      </c>
      <c r="D14814" s="389" t="s">
        <v>697</v>
      </c>
      <c r="E14814" s="389" t="s">
        <v>652</v>
      </c>
      <c r="F14814" s="389" t="s">
        <v>651</v>
      </c>
      <c r="G14814" s="389" t="s">
        <v>698</v>
      </c>
    </row>
    <row r="14815" spans="1:7">
      <c r="A14815" s="389" t="s">
        <v>564</v>
      </c>
      <c r="B14815" s="389" t="s">
        <v>519</v>
      </c>
      <c r="C14815" s="389">
        <v>0.96665537240699995</v>
      </c>
      <c r="D14815" s="389" t="s">
        <v>697</v>
      </c>
      <c r="E14815" s="389" t="s">
        <v>652</v>
      </c>
      <c r="F14815" s="389" t="s">
        <v>651</v>
      </c>
      <c r="G14815" s="389" t="s">
        <v>698</v>
      </c>
    </row>
    <row r="14816" spans="1:7">
      <c r="A14816" s="389" t="s">
        <v>526</v>
      </c>
      <c r="B14816" s="389" t="s">
        <v>519</v>
      </c>
      <c r="C14816" s="389">
        <v>4.8875868960800002</v>
      </c>
      <c r="D14816" s="389" t="s">
        <v>697</v>
      </c>
      <c r="E14816" s="389" t="s">
        <v>652</v>
      </c>
      <c r="F14816" s="389" t="s">
        <v>651</v>
      </c>
      <c r="G14816" s="389" t="s">
        <v>698</v>
      </c>
    </row>
    <row r="14817" spans="1:7">
      <c r="A14817" s="389" t="s">
        <v>549</v>
      </c>
      <c r="B14817" s="389" t="s">
        <v>519</v>
      </c>
      <c r="C14817" s="389">
        <v>4.8875868960800002</v>
      </c>
      <c r="D14817" s="389" t="s">
        <v>697</v>
      </c>
      <c r="E14817" s="389" t="s">
        <v>652</v>
      </c>
      <c r="F14817" s="389" t="s">
        <v>651</v>
      </c>
      <c r="G14817" s="389" t="s">
        <v>698</v>
      </c>
    </row>
    <row r="14818" spans="1:7">
      <c r="A14818" s="389" t="s">
        <v>576</v>
      </c>
      <c r="B14818" s="389" t="s">
        <v>519</v>
      </c>
      <c r="C14818" s="389">
        <v>2.5954270753199999</v>
      </c>
      <c r="D14818" s="389" t="s">
        <v>697</v>
      </c>
      <c r="E14818" s="389" t="s">
        <v>652</v>
      </c>
      <c r="F14818" s="389" t="s">
        <v>651</v>
      </c>
      <c r="G14818" s="389" t="s">
        <v>698</v>
      </c>
    </row>
    <row r="14819" spans="1:7">
      <c r="A14819" s="389" t="s">
        <v>578</v>
      </c>
      <c r="B14819" s="389" t="s">
        <v>519</v>
      </c>
      <c r="C14819" s="389">
        <v>2.5954270753199999</v>
      </c>
      <c r="D14819" s="389" t="s">
        <v>697</v>
      </c>
      <c r="E14819" s="389" t="s">
        <v>652</v>
      </c>
      <c r="F14819" s="389" t="s">
        <v>651</v>
      </c>
      <c r="G14819" s="389" t="s">
        <v>698</v>
      </c>
    </row>
    <row r="14820" spans="1:7">
      <c r="A14820" s="389" t="s">
        <v>539</v>
      </c>
      <c r="B14820" s="389" t="s">
        <v>519</v>
      </c>
      <c r="C14820" s="389">
        <v>0.70284409572899997</v>
      </c>
      <c r="D14820" s="389" t="s">
        <v>697</v>
      </c>
      <c r="E14820" s="389" t="s">
        <v>652</v>
      </c>
      <c r="F14820" s="389" t="s">
        <v>651</v>
      </c>
      <c r="G14820" s="389" t="s">
        <v>698</v>
      </c>
    </row>
    <row r="14821" spans="1:7">
      <c r="A14821" s="389" t="s">
        <v>553</v>
      </c>
      <c r="B14821" s="389" t="s">
        <v>519</v>
      </c>
      <c r="C14821" s="389">
        <v>0.70284409572899997</v>
      </c>
      <c r="D14821" s="389" t="s">
        <v>697</v>
      </c>
      <c r="E14821" s="389" t="s">
        <v>652</v>
      </c>
      <c r="F14821" s="389" t="s">
        <v>651</v>
      </c>
      <c r="G14821" s="389" t="s">
        <v>698</v>
      </c>
    </row>
    <row r="14822" spans="1:7">
      <c r="A14822" s="389" t="s">
        <v>566</v>
      </c>
      <c r="B14822" s="389" t="s">
        <v>519</v>
      </c>
      <c r="C14822" s="389">
        <v>1.59308710783</v>
      </c>
      <c r="D14822" s="389" t="s">
        <v>697</v>
      </c>
      <c r="E14822" s="389" t="s">
        <v>652</v>
      </c>
      <c r="F14822" s="389" t="s">
        <v>651</v>
      </c>
      <c r="G14822" s="389" t="s">
        <v>698</v>
      </c>
    </row>
    <row r="14823" spans="1:7">
      <c r="A14823" s="389" t="s">
        <v>576</v>
      </c>
      <c r="B14823" s="389" t="s">
        <v>519</v>
      </c>
      <c r="C14823" s="389">
        <v>1.0777697234400001</v>
      </c>
      <c r="D14823" s="389" t="s">
        <v>697</v>
      </c>
      <c r="E14823" s="389" t="s">
        <v>652</v>
      </c>
      <c r="F14823" s="389" t="s">
        <v>651</v>
      </c>
      <c r="G14823" s="389" t="s">
        <v>698</v>
      </c>
    </row>
    <row r="14824" spans="1:7">
      <c r="A14824" s="389" t="s">
        <v>578</v>
      </c>
      <c r="B14824" s="389" t="s">
        <v>519</v>
      </c>
      <c r="C14824" s="389">
        <v>1.0777697234400001</v>
      </c>
      <c r="D14824" s="389" t="s">
        <v>697</v>
      </c>
      <c r="E14824" s="389" t="s">
        <v>652</v>
      </c>
      <c r="F14824" s="389" t="s">
        <v>651</v>
      </c>
      <c r="G14824" s="389" t="s">
        <v>698</v>
      </c>
    </row>
    <row r="14825" spans="1:7">
      <c r="A14825" s="389" t="s">
        <v>525</v>
      </c>
      <c r="B14825" s="389" t="s">
        <v>519</v>
      </c>
      <c r="C14825" s="389">
        <v>3.5423234310999998</v>
      </c>
      <c r="D14825" s="389" t="s">
        <v>697</v>
      </c>
      <c r="E14825" s="389" t="s">
        <v>652</v>
      </c>
      <c r="F14825" s="389" t="s">
        <v>651</v>
      </c>
      <c r="G14825" s="389" t="s">
        <v>698</v>
      </c>
    </row>
    <row r="14826" spans="1:7">
      <c r="A14826" s="389" t="s">
        <v>525</v>
      </c>
      <c r="B14826" s="389" t="s">
        <v>519</v>
      </c>
      <c r="C14826" s="389">
        <v>3.5423234310999998</v>
      </c>
      <c r="D14826" s="389" t="s">
        <v>697</v>
      </c>
      <c r="E14826" s="389" t="s">
        <v>652</v>
      </c>
      <c r="F14826" s="389" t="s">
        <v>651</v>
      </c>
      <c r="G14826" s="389" t="s">
        <v>698</v>
      </c>
    </row>
    <row r="14827" spans="1:7">
      <c r="A14827" s="389" t="s">
        <v>525</v>
      </c>
      <c r="B14827" s="389" t="s">
        <v>519</v>
      </c>
      <c r="C14827" s="389">
        <v>3.5423234310999998</v>
      </c>
      <c r="D14827" s="389" t="s">
        <v>697</v>
      </c>
      <c r="E14827" s="389" t="s">
        <v>652</v>
      </c>
      <c r="F14827" s="389" t="s">
        <v>651</v>
      </c>
      <c r="G14827" s="389" t="s">
        <v>698</v>
      </c>
    </row>
    <row r="14828" spans="1:7">
      <c r="A14828" s="389" t="s">
        <v>526</v>
      </c>
      <c r="B14828" s="389" t="s">
        <v>519</v>
      </c>
      <c r="C14828" s="389">
        <v>0.78001454962299999</v>
      </c>
      <c r="D14828" s="389" t="s">
        <v>697</v>
      </c>
      <c r="E14828" s="389" t="s">
        <v>652</v>
      </c>
      <c r="F14828" s="389" t="s">
        <v>651</v>
      </c>
      <c r="G14828" s="389" t="s">
        <v>698</v>
      </c>
    </row>
    <row r="14829" spans="1:7">
      <c r="A14829" s="389" t="s">
        <v>535</v>
      </c>
      <c r="B14829" s="389" t="s">
        <v>519</v>
      </c>
      <c r="C14829" s="389">
        <v>5.0779185506599998</v>
      </c>
      <c r="D14829" s="389" t="s">
        <v>697</v>
      </c>
      <c r="E14829" s="389" t="s">
        <v>652</v>
      </c>
      <c r="F14829" s="389" t="s">
        <v>651</v>
      </c>
      <c r="G14829" s="389" t="s">
        <v>698</v>
      </c>
    </row>
    <row r="14830" spans="1:7">
      <c r="A14830" s="389" t="s">
        <v>535</v>
      </c>
      <c r="B14830" s="389" t="s">
        <v>519</v>
      </c>
      <c r="C14830" s="389">
        <v>5.0779185506599998</v>
      </c>
      <c r="D14830" s="389" t="s">
        <v>697</v>
      </c>
      <c r="E14830" s="389" t="s">
        <v>652</v>
      </c>
      <c r="F14830" s="389" t="s">
        <v>651</v>
      </c>
      <c r="G14830" s="389" t="s">
        <v>698</v>
      </c>
    </row>
    <row r="14831" spans="1:7">
      <c r="A14831" s="389" t="s">
        <v>562</v>
      </c>
      <c r="B14831" s="389" t="s">
        <v>519</v>
      </c>
      <c r="C14831" s="389">
        <v>2.0184156772600002</v>
      </c>
      <c r="D14831" s="389" t="s">
        <v>697</v>
      </c>
      <c r="E14831" s="389" t="s">
        <v>652</v>
      </c>
      <c r="F14831" s="389" t="s">
        <v>651</v>
      </c>
      <c r="G14831" s="389" t="s">
        <v>698</v>
      </c>
    </row>
    <row r="14832" spans="1:7">
      <c r="A14832" s="389" t="s">
        <v>550</v>
      </c>
      <c r="B14832" s="389" t="s">
        <v>519</v>
      </c>
      <c r="C14832" s="389">
        <v>1.7058224467600001</v>
      </c>
      <c r="D14832" s="389" t="s">
        <v>697</v>
      </c>
      <c r="E14832" s="389" t="s">
        <v>652</v>
      </c>
      <c r="F14832" s="389" t="s">
        <v>651</v>
      </c>
      <c r="G14832" s="389" t="s">
        <v>698</v>
      </c>
    </row>
    <row r="14833" spans="1:7">
      <c r="A14833" s="389" t="s">
        <v>525</v>
      </c>
      <c r="B14833" s="389" t="s">
        <v>519</v>
      </c>
      <c r="C14833" s="389">
        <v>3.4234594354099999</v>
      </c>
      <c r="D14833" s="389" t="s">
        <v>697</v>
      </c>
      <c r="E14833" s="389" t="s">
        <v>652</v>
      </c>
      <c r="F14833" s="389" t="s">
        <v>651</v>
      </c>
      <c r="G14833" s="389" t="s">
        <v>698</v>
      </c>
    </row>
    <row r="14834" spans="1:7">
      <c r="A14834" s="389" t="s">
        <v>550</v>
      </c>
      <c r="B14834" s="389" t="s">
        <v>519</v>
      </c>
      <c r="C14834" s="389">
        <v>1.26122525222</v>
      </c>
      <c r="D14834" s="389" t="s">
        <v>697</v>
      </c>
      <c r="E14834" s="389" t="s">
        <v>652</v>
      </c>
      <c r="F14834" s="389" t="s">
        <v>651</v>
      </c>
      <c r="G14834" s="389" t="s">
        <v>698</v>
      </c>
    </row>
    <row r="14835" spans="1:7">
      <c r="A14835" s="389" t="s">
        <v>550</v>
      </c>
      <c r="B14835" s="389" t="s">
        <v>519</v>
      </c>
      <c r="C14835" s="389">
        <v>1.26122525222</v>
      </c>
      <c r="D14835" s="389" t="s">
        <v>697</v>
      </c>
      <c r="E14835" s="389" t="s">
        <v>652</v>
      </c>
      <c r="F14835" s="389" t="s">
        <v>651</v>
      </c>
      <c r="G14835" s="389" t="s">
        <v>698</v>
      </c>
    </row>
    <row r="14836" spans="1:7">
      <c r="A14836" s="389" t="s">
        <v>576</v>
      </c>
      <c r="B14836" s="389" t="s">
        <v>519</v>
      </c>
      <c r="C14836" s="389">
        <v>2.3103998859899999</v>
      </c>
      <c r="D14836" s="389" t="s">
        <v>697</v>
      </c>
      <c r="E14836" s="389" t="s">
        <v>652</v>
      </c>
      <c r="F14836" s="389" t="s">
        <v>651</v>
      </c>
      <c r="G14836" s="389" t="s">
        <v>698</v>
      </c>
    </row>
    <row r="14837" spans="1:7">
      <c r="A14837" s="389" t="s">
        <v>578</v>
      </c>
      <c r="B14837" s="389" t="s">
        <v>519</v>
      </c>
      <c r="C14837" s="389">
        <v>2.3103998859899999</v>
      </c>
      <c r="D14837" s="389" t="s">
        <v>697</v>
      </c>
      <c r="E14837" s="389" t="s">
        <v>652</v>
      </c>
      <c r="F14837" s="389" t="s">
        <v>651</v>
      </c>
      <c r="G14837" s="389" t="s">
        <v>698</v>
      </c>
    </row>
    <row r="14838" spans="1:7">
      <c r="A14838" s="389" t="s">
        <v>526</v>
      </c>
      <c r="B14838" s="389" t="s">
        <v>519</v>
      </c>
      <c r="C14838" s="389">
        <v>1.56646478491</v>
      </c>
      <c r="D14838" s="389" t="s">
        <v>697</v>
      </c>
      <c r="E14838" s="389" t="s">
        <v>652</v>
      </c>
      <c r="F14838" s="389" t="s">
        <v>651</v>
      </c>
      <c r="G14838" s="389" t="s">
        <v>698</v>
      </c>
    </row>
    <row r="14839" spans="1:7">
      <c r="A14839" s="389" t="s">
        <v>544</v>
      </c>
      <c r="B14839" s="389" t="s">
        <v>519</v>
      </c>
      <c r="C14839" s="389">
        <v>1.75837748495</v>
      </c>
      <c r="D14839" s="389" t="s">
        <v>697</v>
      </c>
      <c r="E14839" s="389" t="s">
        <v>652</v>
      </c>
      <c r="F14839" s="389" t="s">
        <v>651</v>
      </c>
      <c r="G14839" s="389" t="s">
        <v>698</v>
      </c>
    </row>
    <row r="14840" spans="1:7">
      <c r="A14840" s="389" t="s">
        <v>525</v>
      </c>
      <c r="B14840" s="389" t="s">
        <v>519</v>
      </c>
      <c r="C14840" s="389">
        <v>2.8195326020199998</v>
      </c>
      <c r="D14840" s="389" t="s">
        <v>697</v>
      </c>
      <c r="E14840" s="389" t="s">
        <v>652</v>
      </c>
      <c r="F14840" s="389" t="s">
        <v>651</v>
      </c>
      <c r="G14840" s="389" t="s">
        <v>698</v>
      </c>
    </row>
    <row r="14841" spans="1:7">
      <c r="A14841" s="389" t="s">
        <v>544</v>
      </c>
      <c r="B14841" s="389" t="s">
        <v>519</v>
      </c>
      <c r="C14841" s="389">
        <v>6.0901155798</v>
      </c>
      <c r="D14841" s="389" t="s">
        <v>697</v>
      </c>
      <c r="E14841" s="389" t="s">
        <v>652</v>
      </c>
      <c r="F14841" s="389" t="s">
        <v>651</v>
      </c>
      <c r="G14841" s="389" t="s">
        <v>698</v>
      </c>
    </row>
    <row r="14842" spans="1:7">
      <c r="A14842" s="389" t="s">
        <v>549</v>
      </c>
      <c r="B14842" s="389" t="s">
        <v>519</v>
      </c>
      <c r="C14842" s="389">
        <v>1.81934069854</v>
      </c>
      <c r="D14842" s="389" t="s">
        <v>697</v>
      </c>
      <c r="E14842" s="389" t="s">
        <v>652</v>
      </c>
      <c r="F14842" s="389" t="s">
        <v>651</v>
      </c>
      <c r="G14842" s="389" t="s">
        <v>698</v>
      </c>
    </row>
    <row r="14843" spans="1:7">
      <c r="A14843" s="389" t="s">
        <v>549</v>
      </c>
      <c r="B14843" s="389" t="s">
        <v>519</v>
      </c>
      <c r="C14843" s="389">
        <v>1.81934069854</v>
      </c>
      <c r="D14843" s="389" t="s">
        <v>697</v>
      </c>
      <c r="E14843" s="389" t="s">
        <v>652</v>
      </c>
      <c r="F14843" s="389" t="s">
        <v>651</v>
      </c>
      <c r="G14843" s="389" t="s">
        <v>698</v>
      </c>
    </row>
    <row r="14844" spans="1:7">
      <c r="A14844" s="389" t="s">
        <v>549</v>
      </c>
      <c r="B14844" s="389" t="s">
        <v>519</v>
      </c>
      <c r="C14844" s="389">
        <v>1.81934069854</v>
      </c>
      <c r="D14844" s="389" t="s">
        <v>697</v>
      </c>
      <c r="E14844" s="389" t="s">
        <v>652</v>
      </c>
      <c r="F14844" s="389" t="s">
        <v>651</v>
      </c>
      <c r="G14844" s="389" t="s">
        <v>698</v>
      </c>
    </row>
    <row r="14845" spans="1:7">
      <c r="A14845" s="389" t="s">
        <v>549</v>
      </c>
      <c r="B14845" s="389" t="s">
        <v>519</v>
      </c>
      <c r="C14845" s="389">
        <v>1.81934069854</v>
      </c>
      <c r="D14845" s="389" t="s">
        <v>697</v>
      </c>
      <c r="E14845" s="389" t="s">
        <v>652</v>
      </c>
      <c r="F14845" s="389" t="s">
        <v>651</v>
      </c>
      <c r="G14845" s="389" t="s">
        <v>698</v>
      </c>
    </row>
    <row r="14846" spans="1:7">
      <c r="A14846" s="389" t="s">
        <v>549</v>
      </c>
      <c r="B14846" s="389" t="s">
        <v>519</v>
      </c>
      <c r="C14846" s="389">
        <v>1.81934069854</v>
      </c>
      <c r="D14846" s="389" t="s">
        <v>697</v>
      </c>
      <c r="E14846" s="389" t="s">
        <v>652</v>
      </c>
      <c r="F14846" s="389" t="s">
        <v>651</v>
      </c>
      <c r="G14846" s="389" t="s">
        <v>698</v>
      </c>
    </row>
    <row r="14847" spans="1:7">
      <c r="A14847" s="389" t="s">
        <v>564</v>
      </c>
      <c r="B14847" s="389" t="s">
        <v>519</v>
      </c>
      <c r="C14847" s="389">
        <v>3.1085811619900001</v>
      </c>
      <c r="D14847" s="389" t="s">
        <v>697</v>
      </c>
      <c r="E14847" s="389" t="s">
        <v>652</v>
      </c>
      <c r="F14847" s="389" t="s">
        <v>651</v>
      </c>
      <c r="G14847" s="389" t="s">
        <v>698</v>
      </c>
    </row>
    <row r="14848" spans="1:7">
      <c r="A14848" s="389" t="s">
        <v>563</v>
      </c>
      <c r="B14848" s="389" t="s">
        <v>519</v>
      </c>
      <c r="C14848" s="389">
        <v>1.75738874606</v>
      </c>
      <c r="D14848" s="389" t="s">
        <v>697</v>
      </c>
      <c r="E14848" s="389" t="s">
        <v>652</v>
      </c>
      <c r="F14848" s="389" t="s">
        <v>651</v>
      </c>
      <c r="G14848" s="389" t="s">
        <v>698</v>
      </c>
    </row>
    <row r="14849" spans="1:7">
      <c r="A14849" s="389" t="s">
        <v>526</v>
      </c>
      <c r="B14849" s="389" t="s">
        <v>519</v>
      </c>
      <c r="C14849" s="389">
        <v>1.1912220009000001</v>
      </c>
      <c r="D14849" s="389" t="s">
        <v>697</v>
      </c>
      <c r="E14849" s="389" t="s">
        <v>652</v>
      </c>
      <c r="F14849" s="389" t="s">
        <v>651</v>
      </c>
      <c r="G14849" s="389" t="s">
        <v>698</v>
      </c>
    </row>
    <row r="14850" spans="1:7">
      <c r="A14850" s="389" t="s">
        <v>542</v>
      </c>
      <c r="B14850" s="389" t="s">
        <v>519</v>
      </c>
      <c r="C14850" s="389">
        <v>1.1912220009000001</v>
      </c>
      <c r="D14850" s="389" t="s">
        <v>697</v>
      </c>
      <c r="E14850" s="389" t="s">
        <v>652</v>
      </c>
      <c r="F14850" s="389" t="s">
        <v>651</v>
      </c>
      <c r="G14850" s="389" t="s">
        <v>698</v>
      </c>
    </row>
    <row r="14851" spans="1:7">
      <c r="A14851" s="389" t="s">
        <v>525</v>
      </c>
      <c r="B14851" s="389" t="s">
        <v>519</v>
      </c>
      <c r="C14851" s="389">
        <v>2.65543231384</v>
      </c>
      <c r="D14851" s="389" t="s">
        <v>697</v>
      </c>
      <c r="E14851" s="389" t="s">
        <v>652</v>
      </c>
      <c r="F14851" s="389" t="s">
        <v>651</v>
      </c>
      <c r="G14851" s="389" t="s">
        <v>698</v>
      </c>
    </row>
    <row r="14852" spans="1:7">
      <c r="A14852" s="389" t="s">
        <v>525</v>
      </c>
      <c r="B14852" s="389" t="s">
        <v>519</v>
      </c>
      <c r="C14852" s="389">
        <v>2.65543231384</v>
      </c>
      <c r="D14852" s="389" t="s">
        <v>697</v>
      </c>
      <c r="E14852" s="389" t="s">
        <v>652</v>
      </c>
      <c r="F14852" s="389" t="s">
        <v>651</v>
      </c>
      <c r="G14852" s="389" t="s">
        <v>698</v>
      </c>
    </row>
    <row r="14853" spans="1:7">
      <c r="A14853" s="389" t="s">
        <v>525</v>
      </c>
      <c r="B14853" s="389" t="s">
        <v>519</v>
      </c>
      <c r="C14853" s="389">
        <v>2.65543231384</v>
      </c>
      <c r="D14853" s="389" t="s">
        <v>697</v>
      </c>
      <c r="E14853" s="389" t="s">
        <v>652</v>
      </c>
      <c r="F14853" s="389" t="s">
        <v>651</v>
      </c>
      <c r="G14853" s="389" t="s">
        <v>698</v>
      </c>
    </row>
    <row r="14854" spans="1:7">
      <c r="A14854" s="389" t="s">
        <v>525</v>
      </c>
      <c r="B14854" s="389" t="s">
        <v>519</v>
      </c>
      <c r="C14854" s="389">
        <v>2.65543231384</v>
      </c>
      <c r="D14854" s="389" t="s">
        <v>697</v>
      </c>
      <c r="E14854" s="389" t="s">
        <v>652</v>
      </c>
      <c r="F14854" s="389" t="s">
        <v>651</v>
      </c>
      <c r="G14854" s="389" t="s">
        <v>698</v>
      </c>
    </row>
    <row r="14855" spans="1:7">
      <c r="A14855" s="389" t="s">
        <v>568</v>
      </c>
      <c r="B14855" s="389" t="s">
        <v>519</v>
      </c>
      <c r="C14855" s="389">
        <v>2.65543231384</v>
      </c>
      <c r="D14855" s="389" t="s">
        <v>697</v>
      </c>
      <c r="E14855" s="389" t="s">
        <v>652</v>
      </c>
      <c r="F14855" s="389" t="s">
        <v>651</v>
      </c>
      <c r="G14855" s="389" t="s">
        <v>698</v>
      </c>
    </row>
    <row r="14856" spans="1:7">
      <c r="A14856" s="389" t="s">
        <v>568</v>
      </c>
      <c r="B14856" s="389" t="s">
        <v>519</v>
      </c>
      <c r="C14856" s="389">
        <v>2.65543231384</v>
      </c>
      <c r="D14856" s="389" t="s">
        <v>697</v>
      </c>
      <c r="E14856" s="389" t="s">
        <v>652</v>
      </c>
      <c r="F14856" s="389" t="s">
        <v>651</v>
      </c>
      <c r="G14856" s="389" t="s">
        <v>698</v>
      </c>
    </row>
    <row r="14857" spans="1:7">
      <c r="A14857" s="389" t="s">
        <v>568</v>
      </c>
      <c r="B14857" s="389" t="s">
        <v>519</v>
      </c>
      <c r="C14857" s="389">
        <v>2.65543231384</v>
      </c>
      <c r="D14857" s="389" t="s">
        <v>697</v>
      </c>
      <c r="E14857" s="389" t="s">
        <v>652</v>
      </c>
      <c r="F14857" s="389" t="s">
        <v>651</v>
      </c>
      <c r="G14857" s="389" t="s">
        <v>698</v>
      </c>
    </row>
    <row r="14858" spans="1:7">
      <c r="A14858" s="389" t="s">
        <v>568</v>
      </c>
      <c r="B14858" s="389" t="s">
        <v>519</v>
      </c>
      <c r="C14858" s="389">
        <v>2.65543231384</v>
      </c>
      <c r="D14858" s="389" t="s">
        <v>697</v>
      </c>
      <c r="E14858" s="389" t="s">
        <v>652</v>
      </c>
      <c r="F14858" s="389" t="s">
        <v>651</v>
      </c>
      <c r="G14858" s="389" t="s">
        <v>698</v>
      </c>
    </row>
    <row r="14859" spans="1:7">
      <c r="A14859" s="389" t="s">
        <v>565</v>
      </c>
      <c r="B14859" s="389" t="s">
        <v>519</v>
      </c>
      <c r="C14859" s="389">
        <v>1.79589508542</v>
      </c>
      <c r="D14859" s="389" t="s">
        <v>697</v>
      </c>
      <c r="E14859" s="389" t="s">
        <v>652</v>
      </c>
      <c r="F14859" s="389" t="s">
        <v>651</v>
      </c>
      <c r="G14859" s="389" t="s">
        <v>698</v>
      </c>
    </row>
    <row r="14860" spans="1:7">
      <c r="A14860" s="389" t="s">
        <v>549</v>
      </c>
      <c r="B14860" s="389" t="s">
        <v>519</v>
      </c>
      <c r="C14860" s="389">
        <v>6.3998574458100004</v>
      </c>
      <c r="D14860" s="389" t="s">
        <v>697</v>
      </c>
      <c r="E14860" s="389" t="s">
        <v>652</v>
      </c>
      <c r="F14860" s="389" t="s">
        <v>651</v>
      </c>
      <c r="G14860" s="389" t="s">
        <v>698</v>
      </c>
    </row>
    <row r="14861" spans="1:7">
      <c r="A14861" s="389" t="s">
        <v>549</v>
      </c>
      <c r="B14861" s="389" t="s">
        <v>519</v>
      </c>
      <c r="C14861" s="389">
        <v>6.3998574458100004</v>
      </c>
      <c r="D14861" s="389" t="s">
        <v>697</v>
      </c>
      <c r="E14861" s="389" t="s">
        <v>652</v>
      </c>
      <c r="F14861" s="389" t="s">
        <v>651</v>
      </c>
      <c r="G14861" s="389" t="s">
        <v>698</v>
      </c>
    </row>
    <row r="14862" spans="1:7">
      <c r="A14862" s="389" t="s">
        <v>542</v>
      </c>
      <c r="B14862" s="389" t="s">
        <v>519</v>
      </c>
      <c r="C14862" s="389">
        <v>10.1459807316</v>
      </c>
      <c r="D14862" s="389" t="s">
        <v>697</v>
      </c>
      <c r="E14862" s="389" t="s">
        <v>652</v>
      </c>
      <c r="F14862" s="389" t="s">
        <v>651</v>
      </c>
      <c r="G14862" s="389" t="s">
        <v>698</v>
      </c>
    </row>
    <row r="14863" spans="1:7">
      <c r="A14863" s="389" t="s">
        <v>526</v>
      </c>
      <c r="B14863" s="389" t="s">
        <v>519</v>
      </c>
      <c r="C14863" s="389">
        <v>0.30496502721800001</v>
      </c>
      <c r="D14863" s="389" t="s">
        <v>697</v>
      </c>
      <c r="E14863" s="389" t="s">
        <v>652</v>
      </c>
      <c r="F14863" s="389" t="s">
        <v>651</v>
      </c>
      <c r="G14863" s="389" t="s">
        <v>698</v>
      </c>
    </row>
    <row r="14864" spans="1:7">
      <c r="A14864" s="389" t="s">
        <v>576</v>
      </c>
      <c r="B14864" s="389" t="s">
        <v>519</v>
      </c>
      <c r="C14864" s="389">
        <v>0.78557917472700001</v>
      </c>
      <c r="D14864" s="389" t="s">
        <v>697</v>
      </c>
      <c r="E14864" s="389" t="s">
        <v>652</v>
      </c>
      <c r="F14864" s="389" t="s">
        <v>651</v>
      </c>
      <c r="G14864" s="389" t="s">
        <v>698</v>
      </c>
    </row>
    <row r="14865" spans="1:7">
      <c r="A14865" s="389" t="s">
        <v>578</v>
      </c>
      <c r="B14865" s="389" t="s">
        <v>519</v>
      </c>
      <c r="C14865" s="389">
        <v>0.78557917472700001</v>
      </c>
      <c r="D14865" s="389" t="s">
        <v>697</v>
      </c>
      <c r="E14865" s="389" t="s">
        <v>652</v>
      </c>
      <c r="F14865" s="389" t="s">
        <v>651</v>
      </c>
      <c r="G14865" s="389" t="s">
        <v>698</v>
      </c>
    </row>
    <row r="14866" spans="1:7">
      <c r="A14866" s="389" t="s">
        <v>526</v>
      </c>
      <c r="B14866" s="389" t="s">
        <v>519</v>
      </c>
      <c r="C14866" s="389">
        <v>2.7345858451499998</v>
      </c>
      <c r="D14866" s="389" t="s">
        <v>697</v>
      </c>
      <c r="E14866" s="389" t="s">
        <v>652</v>
      </c>
      <c r="F14866" s="389" t="s">
        <v>651</v>
      </c>
      <c r="G14866" s="389" t="s">
        <v>698</v>
      </c>
    </row>
    <row r="14867" spans="1:7">
      <c r="A14867" s="389" t="s">
        <v>549</v>
      </c>
      <c r="B14867" s="389" t="s">
        <v>519</v>
      </c>
      <c r="C14867" s="389">
        <v>29.186040609300001</v>
      </c>
      <c r="D14867" s="389" t="s">
        <v>697</v>
      </c>
      <c r="E14867" s="389" t="s">
        <v>652</v>
      </c>
      <c r="F14867" s="389" t="s">
        <v>651</v>
      </c>
      <c r="G14867" s="389" t="s">
        <v>698</v>
      </c>
    </row>
    <row r="14868" spans="1:7">
      <c r="A14868" s="389" t="s">
        <v>549</v>
      </c>
      <c r="B14868" s="389" t="s">
        <v>519</v>
      </c>
      <c r="C14868" s="389">
        <v>29.186040609300001</v>
      </c>
      <c r="D14868" s="389" t="s">
        <v>697</v>
      </c>
      <c r="E14868" s="389" t="s">
        <v>652</v>
      </c>
      <c r="F14868" s="389" t="s">
        <v>651</v>
      </c>
      <c r="G14868" s="389" t="s">
        <v>698</v>
      </c>
    </row>
    <row r="14869" spans="1:7">
      <c r="A14869" s="389" t="s">
        <v>549</v>
      </c>
      <c r="B14869" s="389" t="s">
        <v>519</v>
      </c>
      <c r="C14869" s="389">
        <v>29.186040609300001</v>
      </c>
      <c r="D14869" s="389" t="s">
        <v>697</v>
      </c>
      <c r="E14869" s="389" t="s">
        <v>652</v>
      </c>
      <c r="F14869" s="389" t="s">
        <v>651</v>
      </c>
      <c r="G14869" s="389" t="s">
        <v>698</v>
      </c>
    </row>
    <row r="14870" spans="1:7">
      <c r="A14870" s="389" t="s">
        <v>532</v>
      </c>
      <c r="B14870" s="389" t="s">
        <v>519</v>
      </c>
      <c r="C14870" s="389">
        <v>1.6849654143699999</v>
      </c>
      <c r="D14870" s="389" t="s">
        <v>697</v>
      </c>
      <c r="E14870" s="389" t="s">
        <v>652</v>
      </c>
      <c r="F14870" s="389" t="s">
        <v>651</v>
      </c>
      <c r="G14870" s="389" t="s">
        <v>698</v>
      </c>
    </row>
    <row r="14871" spans="1:7">
      <c r="A14871" s="389" t="s">
        <v>532</v>
      </c>
      <c r="B14871" s="389" t="s">
        <v>519</v>
      </c>
      <c r="C14871" s="389">
        <v>1.6849654143699999</v>
      </c>
      <c r="D14871" s="389" t="s">
        <v>697</v>
      </c>
      <c r="E14871" s="389" t="s">
        <v>652</v>
      </c>
      <c r="F14871" s="389" t="s">
        <v>651</v>
      </c>
      <c r="G14871" s="389" t="s">
        <v>698</v>
      </c>
    </row>
    <row r="14872" spans="1:7">
      <c r="A14872" s="389" t="s">
        <v>576</v>
      </c>
      <c r="B14872" s="389" t="s">
        <v>519</v>
      </c>
      <c r="C14872" s="389">
        <v>3.4299744473399998</v>
      </c>
      <c r="D14872" s="389" t="s">
        <v>697</v>
      </c>
      <c r="E14872" s="389" t="s">
        <v>652</v>
      </c>
      <c r="F14872" s="389" t="s">
        <v>651</v>
      </c>
      <c r="G14872" s="389" t="s">
        <v>698</v>
      </c>
    </row>
    <row r="14873" spans="1:7">
      <c r="A14873" s="389" t="s">
        <v>578</v>
      </c>
      <c r="B14873" s="389" t="s">
        <v>519</v>
      </c>
      <c r="C14873" s="389">
        <v>3.4299744473399998</v>
      </c>
      <c r="D14873" s="389" t="s">
        <v>697</v>
      </c>
      <c r="E14873" s="389" t="s">
        <v>652</v>
      </c>
      <c r="F14873" s="389" t="s">
        <v>651</v>
      </c>
      <c r="G14873" s="389" t="s">
        <v>698</v>
      </c>
    </row>
    <row r="14874" spans="1:7">
      <c r="A14874" s="389" t="s">
        <v>526</v>
      </c>
      <c r="B14874" s="389" t="s">
        <v>519</v>
      </c>
      <c r="C14874" s="389">
        <v>0.894035002385</v>
      </c>
      <c r="D14874" s="389" t="s">
        <v>697</v>
      </c>
      <c r="E14874" s="389" t="s">
        <v>652</v>
      </c>
      <c r="F14874" s="389" t="s">
        <v>651</v>
      </c>
      <c r="G14874" s="389" t="s">
        <v>698</v>
      </c>
    </row>
    <row r="14875" spans="1:7">
      <c r="A14875" s="389" t="s">
        <v>564</v>
      </c>
      <c r="B14875" s="389" t="s">
        <v>519</v>
      </c>
      <c r="C14875" s="389">
        <v>1.4668038720400001</v>
      </c>
      <c r="D14875" s="389" t="s">
        <v>697</v>
      </c>
      <c r="E14875" s="389" t="s">
        <v>652</v>
      </c>
      <c r="F14875" s="389" t="s">
        <v>651</v>
      </c>
      <c r="G14875" s="389" t="s">
        <v>698</v>
      </c>
    </row>
    <row r="14876" spans="1:7">
      <c r="A14876" s="389" t="s">
        <v>549</v>
      </c>
      <c r="B14876" s="389" t="s">
        <v>519</v>
      </c>
      <c r="C14876" s="389">
        <v>8.0713919805399996</v>
      </c>
      <c r="D14876" s="389" t="s">
        <v>697</v>
      </c>
      <c r="E14876" s="389" t="s">
        <v>652</v>
      </c>
      <c r="F14876" s="389" t="s">
        <v>651</v>
      </c>
      <c r="G14876" s="389" t="s">
        <v>698</v>
      </c>
    </row>
    <row r="14877" spans="1:7">
      <c r="A14877" s="389" t="s">
        <v>550</v>
      </c>
      <c r="B14877" s="389" t="s">
        <v>519</v>
      </c>
      <c r="C14877" s="389">
        <v>2.4152266279000001</v>
      </c>
      <c r="D14877" s="389" t="s">
        <v>697</v>
      </c>
      <c r="E14877" s="389" t="s">
        <v>652</v>
      </c>
      <c r="F14877" s="389" t="s">
        <v>651</v>
      </c>
      <c r="G14877" s="389" t="s">
        <v>698</v>
      </c>
    </row>
    <row r="14878" spans="1:7">
      <c r="A14878" s="389" t="s">
        <v>514</v>
      </c>
      <c r="B14878" s="389" t="s">
        <v>519</v>
      </c>
      <c r="C14878" s="389">
        <v>4.9988841073600003</v>
      </c>
      <c r="D14878" s="389" t="s">
        <v>697</v>
      </c>
      <c r="E14878" s="389" t="s">
        <v>652</v>
      </c>
      <c r="F14878" s="389" t="s">
        <v>651</v>
      </c>
      <c r="G14878" s="389" t="s">
        <v>698</v>
      </c>
    </row>
    <row r="14879" spans="1:7">
      <c r="A14879" s="389" t="s">
        <v>514</v>
      </c>
      <c r="B14879" s="389" t="s">
        <v>519</v>
      </c>
      <c r="C14879" s="389">
        <v>4.9988841073600003</v>
      </c>
      <c r="D14879" s="389" t="s">
        <v>697</v>
      </c>
      <c r="E14879" s="389" t="s">
        <v>652</v>
      </c>
      <c r="F14879" s="389" t="s">
        <v>651</v>
      </c>
      <c r="G14879" s="389" t="s">
        <v>698</v>
      </c>
    </row>
    <row r="14880" spans="1:7">
      <c r="A14880" s="389" t="s">
        <v>514</v>
      </c>
      <c r="B14880" s="389" t="s">
        <v>519</v>
      </c>
      <c r="C14880" s="389">
        <v>4.9988841073600003</v>
      </c>
      <c r="D14880" s="389" t="s">
        <v>697</v>
      </c>
      <c r="E14880" s="389" t="s">
        <v>652</v>
      </c>
      <c r="F14880" s="389" t="s">
        <v>651</v>
      </c>
      <c r="G14880" s="389" t="s">
        <v>698</v>
      </c>
    </row>
    <row r="14881" spans="1:7">
      <c r="A14881" s="389" t="s">
        <v>514</v>
      </c>
      <c r="B14881" s="389" t="s">
        <v>519</v>
      </c>
      <c r="C14881" s="389">
        <v>4.9988841073600003</v>
      </c>
      <c r="D14881" s="389" t="s">
        <v>697</v>
      </c>
      <c r="E14881" s="389" t="s">
        <v>652</v>
      </c>
      <c r="F14881" s="389" t="s">
        <v>651</v>
      </c>
      <c r="G14881" s="389" t="s">
        <v>698</v>
      </c>
    </row>
    <row r="14882" spans="1:7">
      <c r="A14882" s="389" t="s">
        <v>514</v>
      </c>
      <c r="B14882" s="389" t="s">
        <v>519</v>
      </c>
      <c r="C14882" s="389">
        <v>4.9988841073600003</v>
      </c>
      <c r="D14882" s="389" t="s">
        <v>697</v>
      </c>
      <c r="E14882" s="389" t="s">
        <v>652</v>
      </c>
      <c r="F14882" s="389" t="s">
        <v>651</v>
      </c>
      <c r="G14882" s="389" t="s">
        <v>698</v>
      </c>
    </row>
    <row r="14883" spans="1:7">
      <c r="A14883" s="389" t="s">
        <v>514</v>
      </c>
      <c r="B14883" s="389" t="s">
        <v>519</v>
      </c>
      <c r="C14883" s="389">
        <v>4.9988841073600003</v>
      </c>
      <c r="D14883" s="389" t="s">
        <v>697</v>
      </c>
      <c r="E14883" s="389" t="s">
        <v>652</v>
      </c>
      <c r="F14883" s="389" t="s">
        <v>651</v>
      </c>
      <c r="G14883" s="389" t="s">
        <v>698</v>
      </c>
    </row>
    <row r="14884" spans="1:7">
      <c r="A14884" s="389" t="s">
        <v>525</v>
      </c>
      <c r="B14884" s="389" t="s">
        <v>519</v>
      </c>
      <c r="C14884" s="389">
        <v>9.2671037717899996</v>
      </c>
      <c r="D14884" s="389" t="s">
        <v>697</v>
      </c>
      <c r="E14884" s="389" t="s">
        <v>652</v>
      </c>
      <c r="F14884" s="389" t="s">
        <v>651</v>
      </c>
      <c r="G14884" s="389" t="s">
        <v>698</v>
      </c>
    </row>
    <row r="14885" spans="1:7">
      <c r="A14885" s="389" t="s">
        <v>549</v>
      </c>
      <c r="B14885" s="389" t="s">
        <v>519</v>
      </c>
      <c r="C14885" s="389">
        <v>36.830575836800001</v>
      </c>
      <c r="D14885" s="389" t="s">
        <v>697</v>
      </c>
      <c r="E14885" s="389" t="s">
        <v>652</v>
      </c>
      <c r="F14885" s="389" t="s">
        <v>651</v>
      </c>
      <c r="G14885" s="389" t="s">
        <v>698</v>
      </c>
    </row>
    <row r="14886" spans="1:7">
      <c r="A14886" s="389" t="s">
        <v>549</v>
      </c>
      <c r="B14886" s="389" t="s">
        <v>519</v>
      </c>
      <c r="C14886" s="389">
        <v>36.830575836800001</v>
      </c>
      <c r="D14886" s="389" t="s">
        <v>697</v>
      </c>
      <c r="E14886" s="389" t="s">
        <v>652</v>
      </c>
      <c r="F14886" s="389" t="s">
        <v>651</v>
      </c>
      <c r="G14886" s="389" t="s">
        <v>698</v>
      </c>
    </row>
    <row r="14887" spans="1:7">
      <c r="A14887" s="389" t="s">
        <v>553</v>
      </c>
      <c r="B14887" s="389" t="s">
        <v>519</v>
      </c>
      <c r="C14887" s="389">
        <v>1.37253130956</v>
      </c>
      <c r="D14887" s="389" t="s">
        <v>697</v>
      </c>
      <c r="E14887" s="389" t="s">
        <v>652</v>
      </c>
      <c r="F14887" s="389" t="s">
        <v>651</v>
      </c>
      <c r="G14887" s="389" t="s">
        <v>698</v>
      </c>
    </row>
    <row r="14888" spans="1:7">
      <c r="A14888" s="389" t="s">
        <v>553</v>
      </c>
      <c r="B14888" s="389" t="s">
        <v>519</v>
      </c>
      <c r="C14888" s="389">
        <v>1.37253130956</v>
      </c>
      <c r="D14888" s="389" t="s">
        <v>697</v>
      </c>
      <c r="E14888" s="389" t="s">
        <v>652</v>
      </c>
      <c r="F14888" s="389" t="s">
        <v>651</v>
      </c>
      <c r="G14888" s="389" t="s">
        <v>698</v>
      </c>
    </row>
    <row r="14889" spans="1:7">
      <c r="A14889" s="389" t="s">
        <v>578</v>
      </c>
      <c r="B14889" s="389" t="s">
        <v>519</v>
      </c>
      <c r="C14889" s="389">
        <v>1.37253130956</v>
      </c>
      <c r="D14889" s="389" t="s">
        <v>697</v>
      </c>
      <c r="E14889" s="389" t="s">
        <v>652</v>
      </c>
      <c r="F14889" s="389" t="s">
        <v>651</v>
      </c>
      <c r="G14889" s="389" t="s">
        <v>698</v>
      </c>
    </row>
    <row r="14890" spans="1:7">
      <c r="A14890" s="389" t="s">
        <v>550</v>
      </c>
      <c r="B14890" s="389" t="s">
        <v>519</v>
      </c>
      <c r="C14890" s="389">
        <v>1.6549528636299999</v>
      </c>
      <c r="D14890" s="389" t="s">
        <v>697</v>
      </c>
      <c r="E14890" s="389" t="s">
        <v>652</v>
      </c>
      <c r="F14890" s="389" t="s">
        <v>651</v>
      </c>
      <c r="G14890" s="389" t="s">
        <v>698</v>
      </c>
    </row>
    <row r="14891" spans="1:7">
      <c r="A14891" s="389" t="s">
        <v>549</v>
      </c>
      <c r="B14891" s="389" t="s">
        <v>519</v>
      </c>
      <c r="C14891" s="389">
        <v>1.00201943233</v>
      </c>
      <c r="D14891" s="389" t="s">
        <v>697</v>
      </c>
      <c r="E14891" s="389" t="s">
        <v>652</v>
      </c>
      <c r="F14891" s="389" t="s">
        <v>651</v>
      </c>
      <c r="G14891" s="389" t="s">
        <v>698</v>
      </c>
    </row>
    <row r="14892" spans="1:7">
      <c r="A14892" s="389" t="s">
        <v>549</v>
      </c>
      <c r="B14892" s="389" t="s">
        <v>519</v>
      </c>
      <c r="C14892" s="389">
        <v>3.2795962567000001</v>
      </c>
      <c r="D14892" s="389" t="s">
        <v>697</v>
      </c>
      <c r="E14892" s="389" t="s">
        <v>652</v>
      </c>
      <c r="F14892" s="389" t="s">
        <v>651</v>
      </c>
      <c r="G14892" s="389" t="s">
        <v>698</v>
      </c>
    </row>
    <row r="14893" spans="1:7">
      <c r="A14893" s="389" t="s">
        <v>549</v>
      </c>
      <c r="B14893" s="389" t="s">
        <v>519</v>
      </c>
      <c r="C14893" s="389">
        <v>3.2795962567000001</v>
      </c>
      <c r="D14893" s="389" t="s">
        <v>697</v>
      </c>
      <c r="E14893" s="389" t="s">
        <v>652</v>
      </c>
      <c r="F14893" s="389" t="s">
        <v>651</v>
      </c>
      <c r="G14893" s="389" t="s">
        <v>698</v>
      </c>
    </row>
    <row r="14894" spans="1:7">
      <c r="A14894" s="389" t="s">
        <v>549</v>
      </c>
      <c r="B14894" s="389" t="s">
        <v>519</v>
      </c>
      <c r="C14894" s="389">
        <v>3.2795962567000001</v>
      </c>
      <c r="D14894" s="389" t="s">
        <v>697</v>
      </c>
      <c r="E14894" s="389" t="s">
        <v>652</v>
      </c>
      <c r="F14894" s="389" t="s">
        <v>651</v>
      </c>
      <c r="G14894" s="389" t="s">
        <v>698</v>
      </c>
    </row>
    <row r="14895" spans="1:7">
      <c r="A14895" s="389" t="s">
        <v>549</v>
      </c>
      <c r="B14895" s="389" t="s">
        <v>519</v>
      </c>
      <c r="C14895" s="389">
        <v>3.2795962567000001</v>
      </c>
      <c r="D14895" s="389" t="s">
        <v>697</v>
      </c>
      <c r="E14895" s="389" t="s">
        <v>652</v>
      </c>
      <c r="F14895" s="389" t="s">
        <v>651</v>
      </c>
      <c r="G14895" s="389" t="s">
        <v>698</v>
      </c>
    </row>
    <row r="14896" spans="1:7">
      <c r="A14896" s="389" t="s">
        <v>548</v>
      </c>
      <c r="B14896" s="389" t="s">
        <v>519</v>
      </c>
      <c r="C14896" s="389">
        <v>9.4971663685499905</v>
      </c>
      <c r="D14896" s="389" t="s">
        <v>697</v>
      </c>
      <c r="E14896" s="389" t="s">
        <v>652</v>
      </c>
      <c r="F14896" s="389" t="s">
        <v>651</v>
      </c>
      <c r="G14896" s="389" t="s">
        <v>698</v>
      </c>
    </row>
    <row r="14897" spans="1:7">
      <c r="A14897" s="389" t="s">
        <v>565</v>
      </c>
      <c r="B14897" s="389" t="s">
        <v>519</v>
      </c>
      <c r="C14897" s="389">
        <v>3.9124964952800001</v>
      </c>
      <c r="D14897" s="389" t="s">
        <v>697</v>
      </c>
      <c r="E14897" s="389" t="s">
        <v>652</v>
      </c>
      <c r="F14897" s="389" t="s">
        <v>651</v>
      </c>
      <c r="G14897" s="389" t="s">
        <v>698</v>
      </c>
    </row>
    <row r="14898" spans="1:7">
      <c r="A14898" s="389" t="s">
        <v>565</v>
      </c>
      <c r="B14898" s="389" t="s">
        <v>519</v>
      </c>
      <c r="C14898" s="389">
        <v>3.9124964952800001</v>
      </c>
      <c r="D14898" s="389" t="s">
        <v>697</v>
      </c>
      <c r="E14898" s="389" t="s">
        <v>652</v>
      </c>
      <c r="F14898" s="389" t="s">
        <v>651</v>
      </c>
      <c r="G14898" s="389" t="s">
        <v>698</v>
      </c>
    </row>
    <row r="14899" spans="1:7">
      <c r="A14899" s="389" t="s">
        <v>543</v>
      </c>
      <c r="B14899" s="389" t="s">
        <v>519</v>
      </c>
      <c r="C14899" s="389">
        <v>0.69505957018599995</v>
      </c>
      <c r="D14899" s="389" t="s">
        <v>697</v>
      </c>
      <c r="E14899" s="389" t="s">
        <v>652</v>
      </c>
      <c r="F14899" s="389" t="s">
        <v>674</v>
      </c>
      <c r="G14899" s="389" t="s">
        <v>698</v>
      </c>
    </row>
    <row r="14900" spans="1:7">
      <c r="A14900" s="389" t="s">
        <v>543</v>
      </c>
      <c r="B14900" s="389" t="s">
        <v>519</v>
      </c>
      <c r="C14900" s="389">
        <v>0.69505957018599995</v>
      </c>
      <c r="D14900" s="389" t="s">
        <v>697</v>
      </c>
      <c r="E14900" s="389" t="s">
        <v>652</v>
      </c>
      <c r="F14900" s="389" t="s">
        <v>674</v>
      </c>
      <c r="G14900" s="389" t="s">
        <v>698</v>
      </c>
    </row>
    <row r="14901" spans="1:7">
      <c r="A14901" s="389" t="s">
        <v>543</v>
      </c>
      <c r="B14901" s="389" t="s">
        <v>519</v>
      </c>
      <c r="C14901" s="389">
        <v>0.53716340881299995</v>
      </c>
      <c r="D14901" s="389" t="s">
        <v>697</v>
      </c>
      <c r="E14901" s="389" t="s">
        <v>652</v>
      </c>
      <c r="F14901" s="389" t="s">
        <v>674</v>
      </c>
      <c r="G14901" s="389" t="s">
        <v>698</v>
      </c>
    </row>
    <row r="14902" spans="1:7">
      <c r="A14902" s="389" t="s">
        <v>543</v>
      </c>
      <c r="B14902" s="389" t="s">
        <v>519</v>
      </c>
      <c r="C14902" s="389">
        <v>0.53716340881299995</v>
      </c>
      <c r="D14902" s="389" t="s">
        <v>697</v>
      </c>
      <c r="E14902" s="389" t="s">
        <v>652</v>
      </c>
      <c r="F14902" s="389" t="s">
        <v>674</v>
      </c>
      <c r="G14902" s="389" t="s">
        <v>698</v>
      </c>
    </row>
    <row r="14903" spans="1:7">
      <c r="A14903" s="389" t="s">
        <v>564</v>
      </c>
      <c r="B14903" s="389" t="s">
        <v>519</v>
      </c>
      <c r="C14903" s="389">
        <v>1.01185358392</v>
      </c>
      <c r="D14903" s="389" t="s">
        <v>697</v>
      </c>
      <c r="E14903" s="389" t="s">
        <v>652</v>
      </c>
      <c r="F14903" s="389" t="s">
        <v>674</v>
      </c>
      <c r="G14903" s="389" t="s">
        <v>698</v>
      </c>
    </row>
    <row r="14904" spans="1:7">
      <c r="A14904" s="389" t="s">
        <v>525</v>
      </c>
      <c r="B14904" s="389" t="s">
        <v>519</v>
      </c>
      <c r="C14904" s="389">
        <v>5.2902687256799998</v>
      </c>
      <c r="D14904" s="389" t="s">
        <v>697</v>
      </c>
      <c r="E14904" s="389" t="s">
        <v>652</v>
      </c>
      <c r="F14904" s="389" t="s">
        <v>674</v>
      </c>
      <c r="G14904" s="389" t="s">
        <v>698</v>
      </c>
    </row>
    <row r="14905" spans="1:7">
      <c r="A14905" s="389" t="s">
        <v>547</v>
      </c>
      <c r="B14905" s="389" t="s">
        <v>519</v>
      </c>
      <c r="C14905" s="389">
        <v>4.8590471090599996</v>
      </c>
      <c r="D14905" s="389" t="s">
        <v>697</v>
      </c>
      <c r="E14905" s="389" t="s">
        <v>652</v>
      </c>
      <c r="F14905" s="389" t="s">
        <v>674</v>
      </c>
      <c r="G14905" s="389" t="s">
        <v>698</v>
      </c>
    </row>
    <row r="14906" spans="1:7">
      <c r="A14906" s="389" t="s">
        <v>547</v>
      </c>
      <c r="B14906" s="389" t="s">
        <v>519</v>
      </c>
      <c r="C14906" s="389">
        <v>4.8590471090599996</v>
      </c>
      <c r="D14906" s="389" t="s">
        <v>697</v>
      </c>
      <c r="E14906" s="389" t="s">
        <v>652</v>
      </c>
      <c r="F14906" s="389" t="s">
        <v>674</v>
      </c>
      <c r="G14906" s="389" t="s">
        <v>698</v>
      </c>
    </row>
    <row r="14907" spans="1:7">
      <c r="A14907" s="389" t="s">
        <v>576</v>
      </c>
      <c r="B14907" s="389" t="s">
        <v>519</v>
      </c>
      <c r="C14907" s="389">
        <v>0.69271032901899998</v>
      </c>
      <c r="D14907" s="389" t="s">
        <v>697</v>
      </c>
      <c r="E14907" s="389" t="s">
        <v>652</v>
      </c>
      <c r="F14907" s="389" t="s">
        <v>674</v>
      </c>
      <c r="G14907" s="389" t="s">
        <v>698</v>
      </c>
    </row>
    <row r="14908" spans="1:7">
      <c r="A14908" s="389" t="s">
        <v>578</v>
      </c>
      <c r="B14908" s="389" t="s">
        <v>519</v>
      </c>
      <c r="C14908" s="389">
        <v>0.69271032901899998</v>
      </c>
      <c r="D14908" s="389" t="s">
        <v>697</v>
      </c>
      <c r="E14908" s="389" t="s">
        <v>652</v>
      </c>
      <c r="F14908" s="389" t="s">
        <v>674</v>
      </c>
      <c r="G14908" s="389" t="s">
        <v>698</v>
      </c>
    </row>
    <row r="14909" spans="1:7">
      <c r="A14909" s="389" t="s">
        <v>571</v>
      </c>
      <c r="B14909" s="389" t="s">
        <v>519</v>
      </c>
      <c r="C14909" s="389">
        <v>0.63409068712399996</v>
      </c>
      <c r="D14909" s="389" t="s">
        <v>697</v>
      </c>
      <c r="E14909" s="389" t="s">
        <v>652</v>
      </c>
      <c r="F14909" s="389" t="s">
        <v>674</v>
      </c>
      <c r="G14909" s="389" t="s">
        <v>698</v>
      </c>
    </row>
    <row r="14910" spans="1:7">
      <c r="A14910" s="389" t="s">
        <v>543</v>
      </c>
      <c r="B14910" s="389" t="s">
        <v>519</v>
      </c>
      <c r="C14910" s="389">
        <v>0.28872674967599998</v>
      </c>
      <c r="D14910" s="389" t="s">
        <v>697</v>
      </c>
      <c r="E14910" s="389" t="s">
        <v>652</v>
      </c>
      <c r="F14910" s="389" t="s">
        <v>674</v>
      </c>
      <c r="G14910" s="389" t="s">
        <v>698</v>
      </c>
    </row>
    <row r="14911" spans="1:7">
      <c r="A14911" s="389" t="s">
        <v>562</v>
      </c>
      <c r="B14911" s="389" t="s">
        <v>519</v>
      </c>
      <c r="C14911" s="389">
        <v>0.57974563885700003</v>
      </c>
      <c r="D14911" s="389" t="s">
        <v>697</v>
      </c>
      <c r="E14911" s="389" t="s">
        <v>652</v>
      </c>
      <c r="F14911" s="389" t="s">
        <v>674</v>
      </c>
      <c r="G14911" s="389" t="s">
        <v>698</v>
      </c>
    </row>
    <row r="14912" spans="1:7">
      <c r="A14912" s="389" t="s">
        <v>564</v>
      </c>
      <c r="B14912" s="389" t="s">
        <v>519</v>
      </c>
      <c r="C14912" s="389">
        <v>1.43048139799</v>
      </c>
      <c r="D14912" s="389" t="s">
        <v>697</v>
      </c>
      <c r="E14912" s="389" t="s">
        <v>652</v>
      </c>
      <c r="F14912" s="389" t="s">
        <v>674</v>
      </c>
      <c r="G14912" s="389" t="s">
        <v>698</v>
      </c>
    </row>
    <row r="14913" spans="1:7">
      <c r="A14913" s="389" t="s">
        <v>525</v>
      </c>
      <c r="B14913" s="389" t="s">
        <v>519</v>
      </c>
      <c r="C14913" s="389">
        <v>0.27449447167199997</v>
      </c>
      <c r="D14913" s="389" t="s">
        <v>697</v>
      </c>
      <c r="E14913" s="389" t="s">
        <v>652</v>
      </c>
      <c r="F14913" s="389" t="s">
        <v>674</v>
      </c>
      <c r="G14913" s="389" t="s">
        <v>698</v>
      </c>
    </row>
    <row r="14914" spans="1:7">
      <c r="A14914" s="389" t="s">
        <v>577</v>
      </c>
      <c r="B14914" s="389" t="s">
        <v>519</v>
      </c>
      <c r="C14914" s="389">
        <v>1.1601782306399999</v>
      </c>
      <c r="D14914" s="389" t="s">
        <v>697</v>
      </c>
      <c r="E14914" s="389" t="s">
        <v>652</v>
      </c>
      <c r="F14914" s="389" t="s">
        <v>674</v>
      </c>
      <c r="G14914" s="389" t="s">
        <v>698</v>
      </c>
    </row>
    <row r="14915" spans="1:7">
      <c r="A14915" s="389" t="s">
        <v>569</v>
      </c>
      <c r="B14915" s="389" t="s">
        <v>519</v>
      </c>
      <c r="C14915" s="389">
        <v>4.6823341007600003</v>
      </c>
      <c r="D14915" s="389" t="s">
        <v>697</v>
      </c>
      <c r="E14915" s="389" t="s">
        <v>652</v>
      </c>
      <c r="F14915" s="389" t="s">
        <v>674</v>
      </c>
      <c r="G14915" s="389" t="s">
        <v>698</v>
      </c>
    </row>
    <row r="14916" spans="1:7">
      <c r="A14916" s="389" t="s">
        <v>569</v>
      </c>
      <c r="B14916" s="389" t="s">
        <v>519</v>
      </c>
      <c r="C14916" s="389">
        <v>4.6823341007600003</v>
      </c>
      <c r="D14916" s="389" t="s">
        <v>697</v>
      </c>
      <c r="E14916" s="389" t="s">
        <v>652</v>
      </c>
      <c r="F14916" s="389" t="s">
        <v>674</v>
      </c>
      <c r="G14916" s="389" t="s">
        <v>698</v>
      </c>
    </row>
    <row r="14917" spans="1:7">
      <c r="A14917" s="389" t="s">
        <v>526</v>
      </c>
      <c r="B14917" s="389" t="s">
        <v>519</v>
      </c>
      <c r="C14917" s="389">
        <v>0.55860343094300002</v>
      </c>
      <c r="D14917" s="389" t="s">
        <v>697</v>
      </c>
      <c r="E14917" s="389" t="s">
        <v>652</v>
      </c>
      <c r="F14917" s="389" t="s">
        <v>674</v>
      </c>
      <c r="G14917" s="389" t="s">
        <v>698</v>
      </c>
    </row>
    <row r="14918" spans="1:7">
      <c r="A14918" s="389" t="s">
        <v>572</v>
      </c>
      <c r="B14918" s="389" t="s">
        <v>519</v>
      </c>
      <c r="C14918" s="389">
        <v>1.95476443748</v>
      </c>
      <c r="D14918" s="389" t="s">
        <v>697</v>
      </c>
      <c r="E14918" s="389" t="s">
        <v>652</v>
      </c>
      <c r="F14918" s="389" t="s">
        <v>674</v>
      </c>
      <c r="G14918" s="389" t="s">
        <v>698</v>
      </c>
    </row>
    <row r="14919" spans="1:7">
      <c r="A14919" s="389" t="s">
        <v>542</v>
      </c>
      <c r="B14919" s="389" t="s">
        <v>519</v>
      </c>
      <c r="C14919" s="389">
        <v>1.19209530729</v>
      </c>
      <c r="D14919" s="389" t="s">
        <v>697</v>
      </c>
      <c r="E14919" s="389" t="s">
        <v>652</v>
      </c>
      <c r="F14919" s="389" t="s">
        <v>674</v>
      </c>
      <c r="G14919" s="389" t="s">
        <v>698</v>
      </c>
    </row>
    <row r="14920" spans="1:7">
      <c r="A14920" s="389" t="s">
        <v>572</v>
      </c>
      <c r="B14920" s="389" t="s">
        <v>519</v>
      </c>
      <c r="C14920" s="389">
        <v>12.489775118500001</v>
      </c>
      <c r="D14920" s="389" t="s">
        <v>697</v>
      </c>
      <c r="E14920" s="389" t="s">
        <v>652</v>
      </c>
      <c r="F14920" s="389" t="s">
        <v>674</v>
      </c>
      <c r="G14920" s="389" t="s">
        <v>698</v>
      </c>
    </row>
    <row r="14921" spans="1:7">
      <c r="A14921" s="389" t="s">
        <v>572</v>
      </c>
      <c r="B14921" s="389" t="s">
        <v>519</v>
      </c>
      <c r="C14921" s="389">
        <v>12.489775118500001</v>
      </c>
      <c r="D14921" s="389" t="s">
        <v>697</v>
      </c>
      <c r="E14921" s="389" t="s">
        <v>652</v>
      </c>
      <c r="F14921" s="389" t="s">
        <v>674</v>
      </c>
      <c r="G14921" s="389" t="s">
        <v>698</v>
      </c>
    </row>
    <row r="14922" spans="1:7">
      <c r="A14922" s="389" t="s">
        <v>572</v>
      </c>
      <c r="B14922" s="389" t="s">
        <v>519</v>
      </c>
      <c r="C14922" s="389">
        <v>12.489775118500001</v>
      </c>
      <c r="D14922" s="389" t="s">
        <v>697</v>
      </c>
      <c r="E14922" s="389" t="s">
        <v>652</v>
      </c>
      <c r="F14922" s="389" t="s">
        <v>674</v>
      </c>
      <c r="G14922" s="389" t="s">
        <v>698</v>
      </c>
    </row>
    <row r="14923" spans="1:7">
      <c r="A14923" s="389" t="s">
        <v>572</v>
      </c>
      <c r="B14923" s="389" t="s">
        <v>519</v>
      </c>
      <c r="C14923" s="389">
        <v>12.489775118500001</v>
      </c>
      <c r="D14923" s="389" t="s">
        <v>697</v>
      </c>
      <c r="E14923" s="389" t="s">
        <v>652</v>
      </c>
      <c r="F14923" s="389" t="s">
        <v>674</v>
      </c>
      <c r="G14923" s="389" t="s">
        <v>698</v>
      </c>
    </row>
    <row r="14924" spans="1:7">
      <c r="A14924" s="389" t="s">
        <v>560</v>
      </c>
      <c r="B14924" s="389" t="s">
        <v>519</v>
      </c>
      <c r="C14924" s="389">
        <v>1.7588504272400001</v>
      </c>
      <c r="D14924" s="389" t="s">
        <v>697</v>
      </c>
      <c r="E14924" s="389" t="s">
        <v>652</v>
      </c>
      <c r="F14924" s="389" t="s">
        <v>664</v>
      </c>
      <c r="G14924" s="389" t="s">
        <v>698</v>
      </c>
    </row>
    <row r="14925" spans="1:7">
      <c r="A14925" s="389" t="s">
        <v>560</v>
      </c>
      <c r="B14925" s="389" t="s">
        <v>519</v>
      </c>
      <c r="C14925" s="389">
        <v>1.7588504272400001</v>
      </c>
      <c r="D14925" s="389" t="s">
        <v>697</v>
      </c>
      <c r="E14925" s="389" t="s">
        <v>652</v>
      </c>
      <c r="F14925" s="389" t="s">
        <v>664</v>
      </c>
      <c r="G14925" s="389" t="s">
        <v>698</v>
      </c>
    </row>
    <row r="14926" spans="1:7">
      <c r="A14926" s="389" t="s">
        <v>560</v>
      </c>
      <c r="B14926" s="389" t="s">
        <v>519</v>
      </c>
      <c r="C14926" s="389">
        <v>1.7588504272400001</v>
      </c>
      <c r="D14926" s="389" t="s">
        <v>697</v>
      </c>
      <c r="E14926" s="389" t="s">
        <v>652</v>
      </c>
      <c r="F14926" s="389" t="s">
        <v>664</v>
      </c>
      <c r="G14926" s="389" t="s">
        <v>698</v>
      </c>
    </row>
    <row r="14927" spans="1:7">
      <c r="A14927" s="389" t="s">
        <v>537</v>
      </c>
      <c r="B14927" s="389" t="s">
        <v>519</v>
      </c>
      <c r="C14927" s="389">
        <v>5.8462823965500004</v>
      </c>
      <c r="D14927" s="389" t="s">
        <v>697</v>
      </c>
      <c r="E14927" s="389" t="s">
        <v>652</v>
      </c>
      <c r="F14927" s="389" t="s">
        <v>664</v>
      </c>
      <c r="G14927" s="389" t="s">
        <v>698</v>
      </c>
    </row>
    <row r="14928" spans="1:7">
      <c r="A14928" s="389" t="s">
        <v>550</v>
      </c>
      <c r="B14928" s="389" t="s">
        <v>519</v>
      </c>
      <c r="C14928" s="389">
        <v>6.1517970219100002</v>
      </c>
      <c r="D14928" s="389" t="s">
        <v>697</v>
      </c>
      <c r="E14928" s="389" t="s">
        <v>652</v>
      </c>
      <c r="F14928" s="389" t="s">
        <v>664</v>
      </c>
      <c r="G14928" s="389" t="s">
        <v>698</v>
      </c>
    </row>
    <row r="14929" spans="1:7">
      <c r="A14929" s="389" t="s">
        <v>550</v>
      </c>
      <c r="B14929" s="389" t="s">
        <v>519</v>
      </c>
      <c r="C14929" s="389">
        <v>6.1517970219100002</v>
      </c>
      <c r="D14929" s="389" t="s">
        <v>697</v>
      </c>
      <c r="E14929" s="389" t="s">
        <v>652</v>
      </c>
      <c r="F14929" s="389" t="s">
        <v>664</v>
      </c>
      <c r="G14929" s="389" t="s">
        <v>698</v>
      </c>
    </row>
    <row r="14930" spans="1:7">
      <c r="A14930" s="389" t="s">
        <v>576</v>
      </c>
      <c r="B14930" s="389" t="s">
        <v>519</v>
      </c>
      <c r="C14930" s="389">
        <v>2.1173024372399998</v>
      </c>
      <c r="D14930" s="389" t="s">
        <v>697</v>
      </c>
      <c r="E14930" s="389" t="s">
        <v>652</v>
      </c>
      <c r="F14930" s="389" t="s">
        <v>664</v>
      </c>
      <c r="G14930" s="389" t="s">
        <v>698</v>
      </c>
    </row>
    <row r="14931" spans="1:7">
      <c r="A14931" s="389" t="s">
        <v>578</v>
      </c>
      <c r="B14931" s="389" t="s">
        <v>519</v>
      </c>
      <c r="C14931" s="389">
        <v>2.1173024372399998</v>
      </c>
      <c r="D14931" s="389" t="s">
        <v>697</v>
      </c>
      <c r="E14931" s="389" t="s">
        <v>652</v>
      </c>
      <c r="F14931" s="389" t="s">
        <v>664</v>
      </c>
      <c r="G14931" s="389" t="s">
        <v>698</v>
      </c>
    </row>
    <row r="14932" spans="1:7">
      <c r="A14932" s="389" t="s">
        <v>551</v>
      </c>
      <c r="B14932" s="389" t="s">
        <v>519</v>
      </c>
      <c r="C14932" s="389">
        <v>0.49470612859599999</v>
      </c>
      <c r="D14932" s="389" t="s">
        <v>697</v>
      </c>
      <c r="E14932" s="389" t="s">
        <v>652</v>
      </c>
      <c r="F14932" s="389" t="s">
        <v>664</v>
      </c>
      <c r="G14932" s="389" t="s">
        <v>698</v>
      </c>
    </row>
    <row r="14933" spans="1:7">
      <c r="A14933" s="389" t="s">
        <v>551</v>
      </c>
      <c r="B14933" s="389" t="s">
        <v>519</v>
      </c>
      <c r="C14933" s="389">
        <v>0.49470612859599999</v>
      </c>
      <c r="D14933" s="389" t="s">
        <v>697</v>
      </c>
      <c r="E14933" s="389" t="s">
        <v>652</v>
      </c>
      <c r="F14933" s="389" t="s">
        <v>664</v>
      </c>
      <c r="G14933" s="389" t="s">
        <v>698</v>
      </c>
    </row>
    <row r="14934" spans="1:7">
      <c r="A14934" s="389" t="s">
        <v>532</v>
      </c>
      <c r="B14934" s="389" t="s">
        <v>519</v>
      </c>
      <c r="C14934" s="389">
        <v>4.6289269004899998</v>
      </c>
      <c r="D14934" s="389" t="s">
        <v>697</v>
      </c>
      <c r="E14934" s="389" t="s">
        <v>652</v>
      </c>
      <c r="F14934" s="389" t="s">
        <v>664</v>
      </c>
      <c r="G14934" s="389" t="s">
        <v>698</v>
      </c>
    </row>
    <row r="14935" spans="1:7">
      <c r="A14935" s="389" t="s">
        <v>532</v>
      </c>
      <c r="B14935" s="389" t="s">
        <v>519</v>
      </c>
      <c r="C14935" s="389">
        <v>4.6289269004899998</v>
      </c>
      <c r="D14935" s="389" t="s">
        <v>697</v>
      </c>
      <c r="E14935" s="389" t="s">
        <v>652</v>
      </c>
      <c r="F14935" s="389" t="s">
        <v>664</v>
      </c>
      <c r="G14935" s="389" t="s">
        <v>698</v>
      </c>
    </row>
    <row r="14936" spans="1:7">
      <c r="A14936" s="389" t="s">
        <v>532</v>
      </c>
      <c r="B14936" s="389" t="s">
        <v>519</v>
      </c>
      <c r="C14936" s="389">
        <v>4.6289269004899998</v>
      </c>
      <c r="D14936" s="389" t="s">
        <v>697</v>
      </c>
      <c r="E14936" s="389" t="s">
        <v>652</v>
      </c>
      <c r="F14936" s="389" t="s">
        <v>664</v>
      </c>
      <c r="G14936" s="389" t="s">
        <v>698</v>
      </c>
    </row>
    <row r="14937" spans="1:7">
      <c r="A14937" s="389" t="s">
        <v>532</v>
      </c>
      <c r="B14937" s="389" t="s">
        <v>519</v>
      </c>
      <c r="C14937" s="389">
        <v>4.6289269004899998</v>
      </c>
      <c r="D14937" s="389" t="s">
        <v>697</v>
      </c>
      <c r="E14937" s="389" t="s">
        <v>652</v>
      </c>
      <c r="F14937" s="389" t="s">
        <v>664</v>
      </c>
      <c r="G14937" s="389" t="s">
        <v>698</v>
      </c>
    </row>
    <row r="14938" spans="1:7">
      <c r="A14938" s="389" t="s">
        <v>578</v>
      </c>
      <c r="B14938" s="389" t="s">
        <v>519</v>
      </c>
      <c r="C14938" s="389">
        <v>2.5039948016100002</v>
      </c>
      <c r="D14938" s="389" t="s">
        <v>697</v>
      </c>
      <c r="E14938" s="389" t="s">
        <v>652</v>
      </c>
      <c r="F14938" s="389" t="s">
        <v>664</v>
      </c>
      <c r="G14938" s="389" t="s">
        <v>698</v>
      </c>
    </row>
    <row r="14939" spans="1:7">
      <c r="A14939" s="389" t="s">
        <v>555</v>
      </c>
      <c r="B14939" s="389" t="s">
        <v>519</v>
      </c>
      <c r="C14939" s="389">
        <v>0.63960795172600005</v>
      </c>
      <c r="D14939" s="389" t="s">
        <v>697</v>
      </c>
      <c r="E14939" s="389" t="s">
        <v>652</v>
      </c>
      <c r="F14939" s="389" t="s">
        <v>664</v>
      </c>
      <c r="G14939" s="389" t="s">
        <v>698</v>
      </c>
    </row>
    <row r="14940" spans="1:7">
      <c r="A14940" s="389" t="s">
        <v>578</v>
      </c>
      <c r="B14940" s="389" t="s">
        <v>519</v>
      </c>
      <c r="C14940" s="389">
        <v>0.63960795172600005</v>
      </c>
      <c r="D14940" s="389" t="s">
        <v>697</v>
      </c>
      <c r="E14940" s="389" t="s">
        <v>652</v>
      </c>
      <c r="F14940" s="389" t="s">
        <v>664</v>
      </c>
      <c r="G14940" s="389" t="s">
        <v>698</v>
      </c>
    </row>
    <row r="14941" spans="1:7">
      <c r="A14941" s="389" t="s">
        <v>581</v>
      </c>
      <c r="B14941" s="389" t="s">
        <v>519</v>
      </c>
      <c r="C14941" s="389">
        <v>0.68780743558699997</v>
      </c>
      <c r="D14941" s="389" t="s">
        <v>697</v>
      </c>
      <c r="E14941" s="389" t="s">
        <v>652</v>
      </c>
      <c r="F14941" s="389" t="s">
        <v>664</v>
      </c>
      <c r="G14941" s="389" t="s">
        <v>698</v>
      </c>
    </row>
    <row r="14942" spans="1:7">
      <c r="A14942" s="389" t="s">
        <v>581</v>
      </c>
      <c r="B14942" s="389" t="s">
        <v>519</v>
      </c>
      <c r="C14942" s="389">
        <v>0.68780743558699997</v>
      </c>
      <c r="D14942" s="389" t="s">
        <v>697</v>
      </c>
      <c r="E14942" s="389" t="s">
        <v>652</v>
      </c>
      <c r="F14942" s="389" t="s">
        <v>664</v>
      </c>
      <c r="G14942" s="389" t="s">
        <v>698</v>
      </c>
    </row>
    <row r="14943" spans="1:7">
      <c r="A14943" s="389" t="s">
        <v>526</v>
      </c>
      <c r="B14943" s="389" t="s">
        <v>519</v>
      </c>
      <c r="C14943" s="389">
        <v>2.4176163914700002</v>
      </c>
      <c r="D14943" s="389" t="s">
        <v>697</v>
      </c>
      <c r="E14943" s="389" t="s">
        <v>652</v>
      </c>
      <c r="F14943" s="389" t="s">
        <v>664</v>
      </c>
      <c r="G14943" s="389" t="s">
        <v>698</v>
      </c>
    </row>
    <row r="14944" spans="1:7">
      <c r="A14944" s="389" t="s">
        <v>526</v>
      </c>
      <c r="B14944" s="389" t="s">
        <v>519</v>
      </c>
      <c r="C14944" s="389">
        <v>2.4176163914700002</v>
      </c>
      <c r="D14944" s="389" t="s">
        <v>697</v>
      </c>
      <c r="E14944" s="389" t="s">
        <v>652</v>
      </c>
      <c r="F14944" s="389" t="s">
        <v>664</v>
      </c>
      <c r="G14944" s="389" t="s">
        <v>698</v>
      </c>
    </row>
    <row r="14945" spans="1:7">
      <c r="A14945" s="389" t="s">
        <v>571</v>
      </c>
      <c r="B14945" s="389" t="s">
        <v>519</v>
      </c>
      <c r="C14945" s="389">
        <v>0.221620551098</v>
      </c>
      <c r="D14945" s="389" t="s">
        <v>697</v>
      </c>
      <c r="E14945" s="389" t="s">
        <v>652</v>
      </c>
      <c r="F14945" s="389" t="s">
        <v>664</v>
      </c>
      <c r="G14945" s="389" t="s">
        <v>698</v>
      </c>
    </row>
    <row r="14946" spans="1:7">
      <c r="A14946" s="389" t="s">
        <v>578</v>
      </c>
      <c r="B14946" s="389" t="s">
        <v>519</v>
      </c>
      <c r="C14946" s="389">
        <v>0.50178856858599996</v>
      </c>
      <c r="D14946" s="389" t="s">
        <v>697</v>
      </c>
      <c r="E14946" s="389" t="s">
        <v>652</v>
      </c>
      <c r="F14946" s="389" t="s">
        <v>664</v>
      </c>
      <c r="G14946" s="389" t="s">
        <v>698</v>
      </c>
    </row>
    <row r="14947" spans="1:7">
      <c r="A14947" s="389" t="s">
        <v>578</v>
      </c>
      <c r="B14947" s="389" t="s">
        <v>519</v>
      </c>
      <c r="C14947" s="389">
        <v>0.448531016427</v>
      </c>
      <c r="D14947" s="389" t="s">
        <v>697</v>
      </c>
      <c r="E14947" s="389" t="s">
        <v>652</v>
      </c>
      <c r="F14947" s="389" t="s">
        <v>664</v>
      </c>
      <c r="G14947" s="389" t="s">
        <v>698</v>
      </c>
    </row>
    <row r="14948" spans="1:7">
      <c r="A14948" s="389" t="s">
        <v>514</v>
      </c>
      <c r="B14948" s="389" t="s">
        <v>519</v>
      </c>
      <c r="C14948" s="389">
        <v>3.0919933769200001</v>
      </c>
      <c r="D14948" s="389" t="s">
        <v>697</v>
      </c>
      <c r="E14948" s="389" t="s">
        <v>652</v>
      </c>
      <c r="F14948" s="389" t="s">
        <v>664</v>
      </c>
      <c r="G14948" s="389" t="s">
        <v>698</v>
      </c>
    </row>
    <row r="14949" spans="1:7">
      <c r="A14949" s="389" t="s">
        <v>549</v>
      </c>
      <c r="B14949" s="389" t="s">
        <v>519</v>
      </c>
      <c r="C14949" s="389">
        <v>8.4137832217700002</v>
      </c>
      <c r="D14949" s="389" t="s">
        <v>697</v>
      </c>
      <c r="E14949" s="389" t="s">
        <v>652</v>
      </c>
      <c r="F14949" s="389" t="s">
        <v>664</v>
      </c>
      <c r="G14949" s="389" t="s">
        <v>698</v>
      </c>
    </row>
    <row r="14950" spans="1:7">
      <c r="A14950" s="389" t="s">
        <v>560</v>
      </c>
      <c r="B14950" s="389" t="s">
        <v>519</v>
      </c>
      <c r="C14950" s="389">
        <v>2.89456533238</v>
      </c>
      <c r="D14950" s="389" t="s">
        <v>697</v>
      </c>
      <c r="E14950" s="389" t="s">
        <v>652</v>
      </c>
      <c r="F14950" s="389" t="s">
        <v>664</v>
      </c>
      <c r="G14950" s="389" t="s">
        <v>698</v>
      </c>
    </row>
    <row r="14951" spans="1:7">
      <c r="A14951" s="389" t="s">
        <v>550</v>
      </c>
      <c r="B14951" s="389" t="s">
        <v>519</v>
      </c>
      <c r="C14951" s="389">
        <v>0.42561069267899998</v>
      </c>
      <c r="D14951" s="389" t="s">
        <v>697</v>
      </c>
      <c r="E14951" s="389" t="s">
        <v>652</v>
      </c>
      <c r="F14951" s="389" t="s">
        <v>664</v>
      </c>
      <c r="G14951" s="389" t="s">
        <v>698</v>
      </c>
    </row>
    <row r="14952" spans="1:7">
      <c r="A14952" s="389" t="s">
        <v>569</v>
      </c>
      <c r="B14952" s="389" t="s">
        <v>519</v>
      </c>
      <c r="C14952" s="389">
        <v>0.608531441226</v>
      </c>
      <c r="D14952" s="389" t="s">
        <v>697</v>
      </c>
      <c r="E14952" s="389" t="s">
        <v>652</v>
      </c>
      <c r="F14952" s="389" t="s">
        <v>664</v>
      </c>
      <c r="G14952" s="389" t="s">
        <v>698</v>
      </c>
    </row>
    <row r="14953" spans="1:7">
      <c r="A14953" s="389" t="s">
        <v>569</v>
      </c>
      <c r="B14953" s="389" t="s">
        <v>519</v>
      </c>
      <c r="C14953" s="389">
        <v>0.608531441226</v>
      </c>
      <c r="D14953" s="389" t="s">
        <v>697</v>
      </c>
      <c r="E14953" s="389" t="s">
        <v>652</v>
      </c>
      <c r="F14953" s="389" t="s">
        <v>664</v>
      </c>
      <c r="G14953" s="389" t="s">
        <v>698</v>
      </c>
    </row>
    <row r="14954" spans="1:7">
      <c r="A14954" s="389" t="s">
        <v>576</v>
      </c>
      <c r="B14954" s="389" t="s">
        <v>519</v>
      </c>
      <c r="C14954" s="389">
        <v>2.3323659976500002</v>
      </c>
      <c r="D14954" s="389" t="s">
        <v>697</v>
      </c>
      <c r="E14954" s="389" t="s">
        <v>652</v>
      </c>
      <c r="F14954" s="389" t="s">
        <v>664</v>
      </c>
      <c r="G14954" s="389" t="s">
        <v>698</v>
      </c>
    </row>
    <row r="14955" spans="1:7">
      <c r="A14955" s="389" t="s">
        <v>578</v>
      </c>
      <c r="B14955" s="389" t="s">
        <v>519</v>
      </c>
      <c r="C14955" s="389">
        <v>2.3323659976500002</v>
      </c>
      <c r="D14955" s="389" t="s">
        <v>697</v>
      </c>
      <c r="E14955" s="389" t="s">
        <v>652</v>
      </c>
      <c r="F14955" s="389" t="s">
        <v>664</v>
      </c>
      <c r="G14955" s="389" t="s">
        <v>698</v>
      </c>
    </row>
    <row r="14956" spans="1:7">
      <c r="A14956" s="389" t="s">
        <v>525</v>
      </c>
      <c r="B14956" s="389" t="s">
        <v>519</v>
      </c>
      <c r="C14956" s="389">
        <v>0.49028371786199998</v>
      </c>
      <c r="D14956" s="389" t="s">
        <v>697</v>
      </c>
      <c r="E14956" s="389" t="s">
        <v>652</v>
      </c>
      <c r="F14956" s="389" t="s">
        <v>664</v>
      </c>
      <c r="G14956" s="389" t="s">
        <v>698</v>
      </c>
    </row>
    <row r="14957" spans="1:7">
      <c r="A14957" s="389" t="s">
        <v>525</v>
      </c>
      <c r="B14957" s="389" t="s">
        <v>519</v>
      </c>
      <c r="C14957" s="389">
        <v>1.56491116978</v>
      </c>
      <c r="D14957" s="389" t="s">
        <v>697</v>
      </c>
      <c r="E14957" s="389" t="s">
        <v>652</v>
      </c>
      <c r="F14957" s="389" t="s">
        <v>664</v>
      </c>
      <c r="G14957" s="389" t="s">
        <v>698</v>
      </c>
    </row>
    <row r="14958" spans="1:7">
      <c r="A14958" s="389" t="s">
        <v>526</v>
      </c>
      <c r="B14958" s="389" t="s">
        <v>519</v>
      </c>
      <c r="C14958" s="389">
        <v>1.56491116978</v>
      </c>
      <c r="D14958" s="389" t="s">
        <v>697</v>
      </c>
      <c r="E14958" s="389" t="s">
        <v>652</v>
      </c>
      <c r="F14958" s="389" t="s">
        <v>664</v>
      </c>
      <c r="G14958" s="389" t="s">
        <v>698</v>
      </c>
    </row>
    <row r="14959" spans="1:7">
      <c r="A14959" s="389" t="s">
        <v>526</v>
      </c>
      <c r="B14959" s="389" t="s">
        <v>519</v>
      </c>
      <c r="C14959" s="389">
        <v>1.56491116978</v>
      </c>
      <c r="D14959" s="389" t="s">
        <v>697</v>
      </c>
      <c r="E14959" s="389" t="s">
        <v>652</v>
      </c>
      <c r="F14959" s="389" t="s">
        <v>664</v>
      </c>
      <c r="G14959" s="389" t="s">
        <v>698</v>
      </c>
    </row>
    <row r="14960" spans="1:7">
      <c r="A14960" s="389" t="s">
        <v>549</v>
      </c>
      <c r="B14960" s="389" t="s">
        <v>519</v>
      </c>
      <c r="C14960" s="389">
        <v>1.56491116978</v>
      </c>
      <c r="D14960" s="389" t="s">
        <v>697</v>
      </c>
      <c r="E14960" s="389" t="s">
        <v>652</v>
      </c>
      <c r="F14960" s="389" t="s">
        <v>664</v>
      </c>
      <c r="G14960" s="389" t="s">
        <v>698</v>
      </c>
    </row>
    <row r="14961" spans="1:7">
      <c r="A14961" s="389" t="s">
        <v>568</v>
      </c>
      <c r="B14961" s="389" t="s">
        <v>519</v>
      </c>
      <c r="C14961" s="389">
        <v>1.56491116978</v>
      </c>
      <c r="D14961" s="389" t="s">
        <v>697</v>
      </c>
      <c r="E14961" s="389" t="s">
        <v>652</v>
      </c>
      <c r="F14961" s="389" t="s">
        <v>664</v>
      </c>
      <c r="G14961" s="389" t="s">
        <v>698</v>
      </c>
    </row>
    <row r="14962" spans="1:7">
      <c r="A14962" s="389" t="s">
        <v>568</v>
      </c>
      <c r="B14962" s="389" t="s">
        <v>519</v>
      </c>
      <c r="C14962" s="389">
        <v>1.56491116978</v>
      </c>
      <c r="D14962" s="389" t="s">
        <v>697</v>
      </c>
      <c r="E14962" s="389" t="s">
        <v>652</v>
      </c>
      <c r="F14962" s="389" t="s">
        <v>664</v>
      </c>
      <c r="G14962" s="389" t="s">
        <v>698</v>
      </c>
    </row>
    <row r="14963" spans="1:7">
      <c r="A14963" s="389" t="s">
        <v>525</v>
      </c>
      <c r="B14963" s="389" t="s">
        <v>519</v>
      </c>
      <c r="C14963" s="389">
        <v>1.4527158528099999</v>
      </c>
      <c r="D14963" s="389" t="s">
        <v>697</v>
      </c>
      <c r="E14963" s="389" t="s">
        <v>652</v>
      </c>
      <c r="F14963" s="389" t="s">
        <v>664</v>
      </c>
      <c r="G14963" s="389" t="s">
        <v>698</v>
      </c>
    </row>
    <row r="14964" spans="1:7">
      <c r="A14964" s="389" t="s">
        <v>537</v>
      </c>
      <c r="B14964" s="389" t="s">
        <v>519</v>
      </c>
      <c r="C14964" s="389">
        <v>2.63569887416</v>
      </c>
      <c r="D14964" s="389" t="s">
        <v>697</v>
      </c>
      <c r="E14964" s="389" t="s">
        <v>652</v>
      </c>
      <c r="F14964" s="389" t="s">
        <v>664</v>
      </c>
      <c r="G14964" s="389" t="s">
        <v>698</v>
      </c>
    </row>
    <row r="14965" spans="1:7">
      <c r="A14965" s="389" t="s">
        <v>578</v>
      </c>
      <c r="B14965" s="389" t="s">
        <v>519</v>
      </c>
      <c r="C14965" s="389">
        <v>1.5691267867200001</v>
      </c>
      <c r="D14965" s="389" t="s">
        <v>697</v>
      </c>
      <c r="E14965" s="389" t="s">
        <v>652</v>
      </c>
      <c r="F14965" s="389" t="s">
        <v>664</v>
      </c>
      <c r="G14965" s="389" t="s">
        <v>698</v>
      </c>
    </row>
    <row r="14966" spans="1:7">
      <c r="A14966" s="389" t="s">
        <v>578</v>
      </c>
      <c r="B14966" s="389" t="s">
        <v>519</v>
      </c>
      <c r="C14966" s="389">
        <v>1.5691267867200001</v>
      </c>
      <c r="D14966" s="389" t="s">
        <v>697</v>
      </c>
      <c r="E14966" s="389" t="s">
        <v>652</v>
      </c>
      <c r="F14966" s="389" t="s">
        <v>664</v>
      </c>
      <c r="G14966" s="389" t="s">
        <v>698</v>
      </c>
    </row>
    <row r="14967" spans="1:7">
      <c r="A14967" s="389" t="s">
        <v>578</v>
      </c>
      <c r="B14967" s="389" t="s">
        <v>519</v>
      </c>
      <c r="C14967" s="389">
        <v>1.5691267867200001</v>
      </c>
      <c r="D14967" s="389" t="s">
        <v>697</v>
      </c>
      <c r="E14967" s="389" t="s">
        <v>652</v>
      </c>
      <c r="F14967" s="389" t="s">
        <v>664</v>
      </c>
      <c r="G14967" s="389" t="s">
        <v>698</v>
      </c>
    </row>
    <row r="14968" spans="1:7">
      <c r="A14968" s="389" t="s">
        <v>578</v>
      </c>
      <c r="B14968" s="389" t="s">
        <v>519</v>
      </c>
      <c r="C14968" s="389">
        <v>1.5691267867200001</v>
      </c>
      <c r="D14968" s="389" t="s">
        <v>697</v>
      </c>
      <c r="E14968" s="389" t="s">
        <v>652</v>
      </c>
      <c r="F14968" s="389" t="s">
        <v>664</v>
      </c>
      <c r="G14968" s="389" t="s">
        <v>698</v>
      </c>
    </row>
    <row r="14969" spans="1:7">
      <c r="A14969" s="389" t="s">
        <v>576</v>
      </c>
      <c r="B14969" s="389" t="s">
        <v>519</v>
      </c>
      <c r="C14969" s="389">
        <v>0.22791064627099999</v>
      </c>
      <c r="D14969" s="389" t="s">
        <v>697</v>
      </c>
      <c r="E14969" s="389" t="s">
        <v>652</v>
      </c>
      <c r="F14969" s="389" t="s">
        <v>664</v>
      </c>
      <c r="G14969" s="389" t="s">
        <v>698</v>
      </c>
    </row>
    <row r="14970" spans="1:7">
      <c r="A14970" s="389" t="s">
        <v>578</v>
      </c>
      <c r="B14970" s="389" t="s">
        <v>519</v>
      </c>
      <c r="C14970" s="389">
        <v>0.22791064627099999</v>
      </c>
      <c r="D14970" s="389" t="s">
        <v>697</v>
      </c>
      <c r="E14970" s="389" t="s">
        <v>652</v>
      </c>
      <c r="F14970" s="389" t="s">
        <v>664</v>
      </c>
      <c r="G14970" s="389" t="s">
        <v>698</v>
      </c>
    </row>
    <row r="14971" spans="1:7">
      <c r="A14971" s="389" t="s">
        <v>581</v>
      </c>
      <c r="B14971" s="389" t="s">
        <v>519</v>
      </c>
      <c r="C14971" s="389">
        <v>0.59663174626899995</v>
      </c>
      <c r="D14971" s="389" t="s">
        <v>697</v>
      </c>
      <c r="E14971" s="389" t="s">
        <v>652</v>
      </c>
      <c r="F14971" s="389" t="s">
        <v>664</v>
      </c>
      <c r="G14971" s="389" t="s">
        <v>698</v>
      </c>
    </row>
    <row r="14972" spans="1:7">
      <c r="A14972" s="389" t="s">
        <v>581</v>
      </c>
      <c r="B14972" s="389" t="s">
        <v>519</v>
      </c>
      <c r="C14972" s="389">
        <v>2.88075161607</v>
      </c>
      <c r="D14972" s="389" t="s">
        <v>697</v>
      </c>
      <c r="E14972" s="389" t="s">
        <v>652</v>
      </c>
      <c r="F14972" s="389" t="s">
        <v>664</v>
      </c>
      <c r="G14972" s="389" t="s">
        <v>698</v>
      </c>
    </row>
    <row r="14973" spans="1:7">
      <c r="A14973" s="389" t="s">
        <v>577</v>
      </c>
      <c r="B14973" s="389" t="s">
        <v>519</v>
      </c>
      <c r="C14973" s="389">
        <v>0.93995725558499998</v>
      </c>
      <c r="D14973" s="389" t="s">
        <v>697</v>
      </c>
      <c r="E14973" s="389" t="s">
        <v>652</v>
      </c>
      <c r="F14973" s="389" t="s">
        <v>664</v>
      </c>
      <c r="G14973" s="389" t="s">
        <v>698</v>
      </c>
    </row>
    <row r="14974" spans="1:7">
      <c r="A14974" s="389" t="s">
        <v>578</v>
      </c>
      <c r="B14974" s="389" t="s">
        <v>519</v>
      </c>
      <c r="C14974" s="389">
        <v>1.5779437723500001</v>
      </c>
      <c r="D14974" s="389" t="s">
        <v>697</v>
      </c>
      <c r="E14974" s="389" t="s">
        <v>652</v>
      </c>
      <c r="F14974" s="389" t="s">
        <v>664</v>
      </c>
      <c r="G14974" s="389" t="s">
        <v>698</v>
      </c>
    </row>
    <row r="14975" spans="1:7">
      <c r="A14975" s="389" t="s">
        <v>514</v>
      </c>
      <c r="B14975" s="389" t="s">
        <v>519</v>
      </c>
      <c r="C14975" s="389">
        <v>0.54157669037699996</v>
      </c>
      <c r="D14975" s="389" t="s">
        <v>697</v>
      </c>
      <c r="E14975" s="389" t="s">
        <v>652</v>
      </c>
      <c r="F14975" s="389" t="s">
        <v>664</v>
      </c>
      <c r="G14975" s="389" t="s">
        <v>698</v>
      </c>
    </row>
    <row r="14976" spans="1:7">
      <c r="A14976" s="389" t="s">
        <v>529</v>
      </c>
      <c r="B14976" s="389" t="s">
        <v>519</v>
      </c>
      <c r="C14976" s="389">
        <v>0.80740396822000005</v>
      </c>
      <c r="D14976" s="389" t="s">
        <v>697</v>
      </c>
      <c r="E14976" s="389" t="s">
        <v>652</v>
      </c>
      <c r="F14976" s="389" t="s">
        <v>666</v>
      </c>
      <c r="G14976" s="389" t="s">
        <v>698</v>
      </c>
    </row>
    <row r="14977" spans="1:7">
      <c r="A14977" s="389" t="s">
        <v>552</v>
      </c>
      <c r="B14977" s="389" t="s">
        <v>519</v>
      </c>
      <c r="C14977" s="389">
        <v>4.5724255110699996</v>
      </c>
      <c r="D14977" s="389" t="s">
        <v>697</v>
      </c>
      <c r="E14977" s="389" t="s">
        <v>652</v>
      </c>
      <c r="F14977" s="389" t="s">
        <v>671</v>
      </c>
      <c r="G14977" s="389" t="s">
        <v>698</v>
      </c>
    </row>
    <row r="14978" spans="1:7">
      <c r="A14978" s="389" t="s">
        <v>543</v>
      </c>
      <c r="B14978" s="389" t="s">
        <v>519</v>
      </c>
      <c r="C14978" s="389">
        <v>1.0757187797000001</v>
      </c>
      <c r="D14978" s="389" t="s">
        <v>697</v>
      </c>
      <c r="E14978" s="389" t="s">
        <v>652</v>
      </c>
      <c r="F14978" s="389" t="s">
        <v>671</v>
      </c>
      <c r="G14978" s="389" t="s">
        <v>698</v>
      </c>
    </row>
    <row r="14979" spans="1:7">
      <c r="A14979" s="389" t="s">
        <v>560</v>
      </c>
      <c r="B14979" s="389" t="s">
        <v>519</v>
      </c>
      <c r="C14979" s="389">
        <v>1.0757187797000001</v>
      </c>
      <c r="D14979" s="389" t="s">
        <v>697</v>
      </c>
      <c r="E14979" s="389" t="s">
        <v>652</v>
      </c>
      <c r="F14979" s="389" t="s">
        <v>671</v>
      </c>
      <c r="G14979" s="389" t="s">
        <v>698</v>
      </c>
    </row>
    <row r="14980" spans="1:7">
      <c r="A14980" s="389" t="s">
        <v>560</v>
      </c>
      <c r="B14980" s="389" t="s">
        <v>519</v>
      </c>
      <c r="C14980" s="389">
        <v>1.0757187797000001</v>
      </c>
      <c r="D14980" s="389" t="s">
        <v>697</v>
      </c>
      <c r="E14980" s="389" t="s">
        <v>652</v>
      </c>
      <c r="F14980" s="389" t="s">
        <v>671</v>
      </c>
      <c r="G14980" s="389" t="s">
        <v>698</v>
      </c>
    </row>
    <row r="14981" spans="1:7">
      <c r="A14981" s="389" t="s">
        <v>565</v>
      </c>
      <c r="B14981" s="389" t="s">
        <v>519</v>
      </c>
      <c r="C14981" s="389">
        <v>5.9142061245399997</v>
      </c>
      <c r="D14981" s="389" t="s">
        <v>697</v>
      </c>
      <c r="E14981" s="389" t="s">
        <v>652</v>
      </c>
      <c r="F14981" s="389" t="s">
        <v>671</v>
      </c>
      <c r="G14981" s="389" t="s">
        <v>698</v>
      </c>
    </row>
    <row r="14982" spans="1:7">
      <c r="A14982" s="389" t="s">
        <v>565</v>
      </c>
      <c r="B14982" s="389" t="s">
        <v>519</v>
      </c>
      <c r="C14982" s="389">
        <v>5.9142061245399997</v>
      </c>
      <c r="D14982" s="389" t="s">
        <v>697</v>
      </c>
      <c r="E14982" s="389" t="s">
        <v>652</v>
      </c>
      <c r="F14982" s="389" t="s">
        <v>671</v>
      </c>
      <c r="G14982" s="389" t="s">
        <v>698</v>
      </c>
    </row>
    <row r="14983" spans="1:7">
      <c r="A14983" s="389" t="s">
        <v>569</v>
      </c>
      <c r="B14983" s="389" t="s">
        <v>519</v>
      </c>
      <c r="C14983" s="389">
        <v>0.79952922190999998</v>
      </c>
      <c r="D14983" s="389" t="s">
        <v>697</v>
      </c>
      <c r="E14983" s="389" t="s">
        <v>652</v>
      </c>
      <c r="F14983" s="389" t="s">
        <v>671</v>
      </c>
      <c r="G14983" s="389" t="s">
        <v>698</v>
      </c>
    </row>
    <row r="14984" spans="1:7">
      <c r="A14984" s="389" t="s">
        <v>569</v>
      </c>
      <c r="B14984" s="389" t="s">
        <v>519</v>
      </c>
      <c r="C14984" s="389">
        <v>0.79952922190999998</v>
      </c>
      <c r="D14984" s="389" t="s">
        <v>697</v>
      </c>
      <c r="E14984" s="389" t="s">
        <v>652</v>
      </c>
      <c r="F14984" s="389" t="s">
        <v>671</v>
      </c>
      <c r="G14984" s="389" t="s">
        <v>698</v>
      </c>
    </row>
    <row r="14985" spans="1:7">
      <c r="A14985" s="389" t="s">
        <v>552</v>
      </c>
      <c r="B14985" s="389" t="s">
        <v>519</v>
      </c>
      <c r="C14985" s="389">
        <v>4.9224682586800004</v>
      </c>
      <c r="D14985" s="389" t="s">
        <v>697</v>
      </c>
      <c r="E14985" s="389" t="s">
        <v>652</v>
      </c>
      <c r="F14985" s="389" t="s">
        <v>671</v>
      </c>
      <c r="G14985" s="389" t="s">
        <v>698</v>
      </c>
    </row>
    <row r="14986" spans="1:7">
      <c r="A14986" s="389" t="s">
        <v>562</v>
      </c>
      <c r="B14986" s="389" t="s">
        <v>519</v>
      </c>
      <c r="C14986" s="389">
        <v>1.2175995341600001</v>
      </c>
      <c r="D14986" s="389" t="s">
        <v>697</v>
      </c>
      <c r="E14986" s="389" t="s">
        <v>652</v>
      </c>
      <c r="F14986" s="389" t="s">
        <v>671</v>
      </c>
      <c r="G14986" s="389" t="s">
        <v>698</v>
      </c>
    </row>
    <row r="14987" spans="1:7">
      <c r="A14987" s="389" t="s">
        <v>562</v>
      </c>
      <c r="B14987" s="389" t="s">
        <v>519</v>
      </c>
      <c r="C14987" s="389">
        <v>1.2175995341600001</v>
      </c>
      <c r="D14987" s="389" t="s">
        <v>697</v>
      </c>
      <c r="E14987" s="389" t="s">
        <v>652</v>
      </c>
      <c r="F14987" s="389" t="s">
        <v>671</v>
      </c>
      <c r="G14987" s="389" t="s">
        <v>698</v>
      </c>
    </row>
    <row r="14988" spans="1:7">
      <c r="A14988" s="389" t="s">
        <v>559</v>
      </c>
      <c r="B14988" s="389" t="s">
        <v>519</v>
      </c>
      <c r="C14988" s="389">
        <v>1.2528909961400001</v>
      </c>
      <c r="D14988" s="389" t="s">
        <v>519</v>
      </c>
      <c r="E14988" s="389" t="s">
        <v>670</v>
      </c>
      <c r="F14988" s="389" t="s">
        <v>647</v>
      </c>
      <c r="G14988" s="389" t="s">
        <v>519</v>
      </c>
    </row>
    <row r="14989" spans="1:7">
      <c r="A14989" s="389" t="s">
        <v>574</v>
      </c>
      <c r="B14989" s="389" t="s">
        <v>519</v>
      </c>
      <c r="C14989" s="389">
        <v>1.2528909961400001</v>
      </c>
      <c r="D14989" s="389" t="s">
        <v>519</v>
      </c>
      <c r="E14989" s="389" t="s">
        <v>670</v>
      </c>
      <c r="F14989" s="389" t="s">
        <v>647</v>
      </c>
      <c r="G14989" s="389" t="s">
        <v>519</v>
      </c>
    </row>
    <row r="14990" spans="1:7">
      <c r="A14990" s="389" t="s">
        <v>535</v>
      </c>
      <c r="B14990" s="389" t="s">
        <v>519</v>
      </c>
      <c r="C14990" s="389">
        <v>0.80920522764400005</v>
      </c>
      <c r="D14990" s="389" t="s">
        <v>519</v>
      </c>
      <c r="E14990" s="389" t="s">
        <v>670</v>
      </c>
      <c r="F14990" s="389" t="s">
        <v>647</v>
      </c>
      <c r="G14990" s="389" t="s">
        <v>519</v>
      </c>
    </row>
    <row r="14991" spans="1:7">
      <c r="A14991" s="389" t="s">
        <v>581</v>
      </c>
      <c r="B14991" s="389" t="s">
        <v>519</v>
      </c>
      <c r="C14991" s="389">
        <v>1.27585463249</v>
      </c>
      <c r="D14991" s="389" t="s">
        <v>519</v>
      </c>
      <c r="E14991" s="389" t="s">
        <v>670</v>
      </c>
      <c r="F14991" s="389" t="s">
        <v>647</v>
      </c>
      <c r="G14991" s="389" t="s">
        <v>519</v>
      </c>
    </row>
    <row r="14992" spans="1:7">
      <c r="A14992" s="389" t="s">
        <v>550</v>
      </c>
      <c r="B14992" s="389" t="s">
        <v>519</v>
      </c>
      <c r="C14992" s="389">
        <v>0.93673845700400005</v>
      </c>
      <c r="D14992" s="389" t="s">
        <v>519</v>
      </c>
      <c r="E14992" s="389" t="s">
        <v>670</v>
      </c>
      <c r="F14992" s="389" t="s">
        <v>647</v>
      </c>
      <c r="G14992" s="389" t="s">
        <v>519</v>
      </c>
    </row>
    <row r="14993" spans="1:7">
      <c r="A14993" s="389" t="s">
        <v>559</v>
      </c>
      <c r="B14993" s="389" t="s">
        <v>519</v>
      </c>
      <c r="C14993" s="389">
        <v>24.7799586476999</v>
      </c>
      <c r="D14993" s="389" t="s">
        <v>519</v>
      </c>
      <c r="E14993" s="389" t="s">
        <v>670</v>
      </c>
      <c r="F14993" s="389" t="s">
        <v>647</v>
      </c>
      <c r="G14993" s="389" t="s">
        <v>519</v>
      </c>
    </row>
    <row r="14994" spans="1:7">
      <c r="A14994" s="389" t="s">
        <v>529</v>
      </c>
      <c r="B14994" s="389" t="s">
        <v>519</v>
      </c>
      <c r="C14994" s="389">
        <v>0.621312301432</v>
      </c>
      <c r="D14994" s="389" t="s">
        <v>519</v>
      </c>
      <c r="E14994" s="389" t="s">
        <v>670</v>
      </c>
      <c r="F14994" s="389" t="s">
        <v>647</v>
      </c>
      <c r="G14994" s="389" t="s">
        <v>519</v>
      </c>
    </row>
    <row r="14995" spans="1:7">
      <c r="A14995" s="389" t="s">
        <v>549</v>
      </c>
      <c r="B14995" s="389" t="s">
        <v>519</v>
      </c>
      <c r="C14995" s="389">
        <v>0.236002161569</v>
      </c>
      <c r="D14995" s="389" t="s">
        <v>519</v>
      </c>
      <c r="E14995" s="389" t="s">
        <v>670</v>
      </c>
      <c r="F14995" s="389" t="s">
        <v>647</v>
      </c>
      <c r="G14995" s="389" t="s">
        <v>519</v>
      </c>
    </row>
    <row r="14996" spans="1:7">
      <c r="A14996" s="389" t="s">
        <v>549</v>
      </c>
      <c r="B14996" s="389" t="s">
        <v>519</v>
      </c>
      <c r="C14996" s="389">
        <v>3.0620102307299999</v>
      </c>
      <c r="D14996" s="389" t="s">
        <v>519</v>
      </c>
      <c r="E14996" s="389" t="s">
        <v>670</v>
      </c>
      <c r="F14996" s="389" t="s">
        <v>647</v>
      </c>
      <c r="G14996" s="389" t="s">
        <v>519</v>
      </c>
    </row>
    <row r="14997" spans="1:7">
      <c r="A14997" s="389" t="s">
        <v>562</v>
      </c>
      <c r="B14997" s="389" t="s">
        <v>519</v>
      </c>
      <c r="C14997" s="389">
        <v>0.213205140869</v>
      </c>
      <c r="D14997" s="389" t="s">
        <v>519</v>
      </c>
      <c r="E14997" s="389" t="s">
        <v>670</v>
      </c>
      <c r="F14997" s="389" t="s">
        <v>647</v>
      </c>
      <c r="G14997" s="389" t="s">
        <v>519</v>
      </c>
    </row>
    <row r="14998" spans="1:7">
      <c r="A14998" s="389" t="s">
        <v>578</v>
      </c>
      <c r="B14998" s="389" t="s">
        <v>519</v>
      </c>
      <c r="C14998" s="389">
        <v>0.63879382742799995</v>
      </c>
      <c r="D14998" s="389" t="s">
        <v>519</v>
      </c>
      <c r="E14998" s="389" t="s">
        <v>670</v>
      </c>
      <c r="F14998" s="389" t="s">
        <v>647</v>
      </c>
      <c r="G14998" s="389" t="s">
        <v>519</v>
      </c>
    </row>
    <row r="14999" spans="1:7">
      <c r="A14999" s="389" t="s">
        <v>562</v>
      </c>
      <c r="B14999" s="389" t="s">
        <v>519</v>
      </c>
      <c r="C14999" s="389">
        <v>4.7693865941000002</v>
      </c>
      <c r="D14999" s="389" t="s">
        <v>519</v>
      </c>
      <c r="E14999" s="389" t="s">
        <v>670</v>
      </c>
      <c r="F14999" s="389" t="s">
        <v>647</v>
      </c>
      <c r="G14999" s="389" t="s">
        <v>519</v>
      </c>
    </row>
    <row r="15000" spans="1:7">
      <c r="A15000" s="389" t="s">
        <v>528</v>
      </c>
      <c r="B15000" s="389" t="s">
        <v>519</v>
      </c>
      <c r="C15000" s="389">
        <v>1.9768921534299999</v>
      </c>
      <c r="D15000" s="389" t="s">
        <v>519</v>
      </c>
      <c r="E15000" s="389" t="s">
        <v>670</v>
      </c>
      <c r="F15000" s="389" t="s">
        <v>647</v>
      </c>
      <c r="G15000" s="389" t="s">
        <v>519</v>
      </c>
    </row>
    <row r="15001" spans="1:7">
      <c r="A15001" s="389" t="s">
        <v>528</v>
      </c>
      <c r="B15001" s="389" t="s">
        <v>519</v>
      </c>
      <c r="C15001" s="389">
        <v>1.9768921534299999</v>
      </c>
      <c r="D15001" s="389" t="s">
        <v>519</v>
      </c>
      <c r="E15001" s="389" t="s">
        <v>670</v>
      </c>
      <c r="F15001" s="389" t="s">
        <v>647</v>
      </c>
      <c r="G15001" s="389" t="s">
        <v>519</v>
      </c>
    </row>
    <row r="15002" spans="1:7">
      <c r="A15002" s="389" t="s">
        <v>563</v>
      </c>
      <c r="B15002" s="389" t="s">
        <v>519</v>
      </c>
      <c r="C15002" s="389">
        <v>5.07701309615</v>
      </c>
      <c r="D15002" s="389" t="s">
        <v>519</v>
      </c>
      <c r="E15002" s="389" t="s">
        <v>670</v>
      </c>
      <c r="F15002" s="389" t="s">
        <v>647</v>
      </c>
      <c r="G15002" s="389" t="s">
        <v>519</v>
      </c>
    </row>
    <row r="15003" spans="1:7">
      <c r="A15003" s="389" t="s">
        <v>563</v>
      </c>
      <c r="B15003" s="389" t="s">
        <v>519</v>
      </c>
      <c r="C15003" s="389">
        <v>1.7340230187900001</v>
      </c>
      <c r="D15003" s="389" t="s">
        <v>519</v>
      </c>
      <c r="E15003" s="389" t="s">
        <v>670</v>
      </c>
      <c r="F15003" s="389" t="s">
        <v>647</v>
      </c>
      <c r="G15003" s="389" t="s">
        <v>519</v>
      </c>
    </row>
    <row r="15004" spans="1:7">
      <c r="A15004" s="389" t="s">
        <v>560</v>
      </c>
      <c r="B15004" s="389" t="s">
        <v>519</v>
      </c>
      <c r="C15004" s="389">
        <v>1.5500516259399999</v>
      </c>
      <c r="D15004" s="389" t="s">
        <v>519</v>
      </c>
      <c r="E15004" s="389" t="s">
        <v>670</v>
      </c>
      <c r="F15004" s="389" t="s">
        <v>647</v>
      </c>
      <c r="G15004" s="389" t="s">
        <v>519</v>
      </c>
    </row>
    <row r="15005" spans="1:7">
      <c r="A15005" s="389" t="s">
        <v>535</v>
      </c>
      <c r="B15005" s="389" t="s">
        <v>519</v>
      </c>
      <c r="C15005" s="389">
        <v>3.56395031406</v>
      </c>
      <c r="D15005" s="389" t="s">
        <v>519</v>
      </c>
      <c r="E15005" s="389" t="s">
        <v>670</v>
      </c>
      <c r="F15005" s="389" t="s">
        <v>647</v>
      </c>
      <c r="G15005" s="389" t="s">
        <v>519</v>
      </c>
    </row>
    <row r="15006" spans="1:7">
      <c r="A15006" s="389" t="s">
        <v>563</v>
      </c>
      <c r="B15006" s="389" t="s">
        <v>519</v>
      </c>
      <c r="C15006" s="389">
        <v>1.58290484416</v>
      </c>
      <c r="D15006" s="389" t="s">
        <v>519</v>
      </c>
      <c r="E15006" s="389" t="s">
        <v>670</v>
      </c>
      <c r="F15006" s="389" t="s">
        <v>647</v>
      </c>
      <c r="G15006" s="389" t="s">
        <v>519</v>
      </c>
    </row>
    <row r="15007" spans="1:7">
      <c r="A15007" s="389" t="s">
        <v>563</v>
      </c>
      <c r="B15007" s="389" t="s">
        <v>519</v>
      </c>
      <c r="C15007" s="389">
        <v>1.58290484416</v>
      </c>
      <c r="D15007" s="389" t="s">
        <v>519</v>
      </c>
      <c r="E15007" s="389" t="s">
        <v>670</v>
      </c>
      <c r="F15007" s="389" t="s">
        <v>647</v>
      </c>
      <c r="G15007" s="389" t="s">
        <v>519</v>
      </c>
    </row>
    <row r="15008" spans="1:7">
      <c r="A15008" s="389" t="s">
        <v>577</v>
      </c>
      <c r="B15008" s="389" t="s">
        <v>519</v>
      </c>
      <c r="C15008" s="389">
        <v>0.755636438759</v>
      </c>
      <c r="D15008" s="389" t="s">
        <v>519</v>
      </c>
      <c r="E15008" s="389" t="s">
        <v>670</v>
      </c>
      <c r="F15008" s="389" t="s">
        <v>647</v>
      </c>
      <c r="G15008" s="389" t="s">
        <v>519</v>
      </c>
    </row>
    <row r="15009" spans="1:7">
      <c r="A15009" s="389" t="s">
        <v>539</v>
      </c>
      <c r="B15009" s="389" t="s">
        <v>519</v>
      </c>
      <c r="C15009" s="389">
        <v>2.3181111410400002</v>
      </c>
      <c r="D15009" s="389" t="s">
        <v>519</v>
      </c>
      <c r="E15009" s="389" t="s">
        <v>670</v>
      </c>
      <c r="F15009" s="389" t="s">
        <v>647</v>
      </c>
      <c r="G15009" s="389" t="s">
        <v>519</v>
      </c>
    </row>
    <row r="15010" spans="1:7">
      <c r="A15010" s="389" t="s">
        <v>553</v>
      </c>
      <c r="B15010" s="389" t="s">
        <v>519</v>
      </c>
      <c r="C15010" s="389">
        <v>2.3181111410400002</v>
      </c>
      <c r="D15010" s="389" t="s">
        <v>519</v>
      </c>
      <c r="E15010" s="389" t="s">
        <v>670</v>
      </c>
      <c r="F15010" s="389" t="s">
        <v>647</v>
      </c>
      <c r="G15010" s="389" t="s">
        <v>519</v>
      </c>
    </row>
    <row r="15011" spans="1:7">
      <c r="A15011" s="389" t="s">
        <v>562</v>
      </c>
      <c r="B15011" s="389" t="s">
        <v>519</v>
      </c>
      <c r="C15011" s="389">
        <v>1.76804587934</v>
      </c>
      <c r="D15011" s="389" t="s">
        <v>519</v>
      </c>
      <c r="E15011" s="389" t="s">
        <v>670</v>
      </c>
      <c r="F15011" s="389" t="s">
        <v>647</v>
      </c>
      <c r="G15011" s="389" t="s">
        <v>519</v>
      </c>
    </row>
    <row r="15012" spans="1:7">
      <c r="A15012" s="389" t="s">
        <v>563</v>
      </c>
      <c r="B15012" s="389" t="s">
        <v>519</v>
      </c>
      <c r="C15012" s="389">
        <v>1.5964907521</v>
      </c>
      <c r="D15012" s="389" t="s">
        <v>519</v>
      </c>
      <c r="E15012" s="389" t="s">
        <v>670</v>
      </c>
      <c r="F15012" s="389" t="s">
        <v>647</v>
      </c>
      <c r="G15012" s="389" t="s">
        <v>519</v>
      </c>
    </row>
    <row r="15013" spans="1:7">
      <c r="A15013" s="389" t="s">
        <v>550</v>
      </c>
      <c r="B15013" s="389" t="s">
        <v>519</v>
      </c>
      <c r="C15013" s="389">
        <v>0.21231212924699999</v>
      </c>
      <c r="D15013" s="389" t="s">
        <v>519</v>
      </c>
      <c r="E15013" s="389" t="s">
        <v>670</v>
      </c>
      <c r="F15013" s="389" t="s">
        <v>647</v>
      </c>
      <c r="G15013" s="389" t="s">
        <v>519</v>
      </c>
    </row>
    <row r="15014" spans="1:7">
      <c r="A15014" s="389" t="s">
        <v>562</v>
      </c>
      <c r="B15014" s="389" t="s">
        <v>519</v>
      </c>
      <c r="C15014" s="389">
        <v>3.5938776419399998</v>
      </c>
      <c r="D15014" s="389" t="s">
        <v>519</v>
      </c>
      <c r="E15014" s="389" t="s">
        <v>670</v>
      </c>
      <c r="F15014" s="389" t="s">
        <v>647</v>
      </c>
      <c r="G15014" s="389" t="s">
        <v>519</v>
      </c>
    </row>
    <row r="15015" spans="1:7">
      <c r="A15015" s="389" t="s">
        <v>550</v>
      </c>
      <c r="B15015" s="389" t="s">
        <v>519</v>
      </c>
      <c r="C15015" s="389">
        <v>3.6917460114899998</v>
      </c>
      <c r="D15015" s="389" t="s">
        <v>519</v>
      </c>
      <c r="E15015" s="389" t="s">
        <v>670</v>
      </c>
      <c r="F15015" s="389" t="s">
        <v>647</v>
      </c>
      <c r="G15015" s="389" t="s">
        <v>519</v>
      </c>
    </row>
    <row r="15016" spans="1:7">
      <c r="A15016" s="389" t="s">
        <v>550</v>
      </c>
      <c r="B15016" s="389" t="s">
        <v>519</v>
      </c>
      <c r="C15016" s="389">
        <v>3.6917460114899998</v>
      </c>
      <c r="D15016" s="389" t="s">
        <v>519</v>
      </c>
      <c r="E15016" s="389" t="s">
        <v>670</v>
      </c>
      <c r="F15016" s="389" t="s">
        <v>647</v>
      </c>
      <c r="G15016" s="389" t="s">
        <v>519</v>
      </c>
    </row>
    <row r="15017" spans="1:7">
      <c r="A15017" s="389" t="s">
        <v>563</v>
      </c>
      <c r="B15017" s="389" t="s">
        <v>519</v>
      </c>
      <c r="C15017" s="389">
        <v>3.9754223010800001</v>
      </c>
      <c r="D15017" s="389" t="s">
        <v>519</v>
      </c>
      <c r="E15017" s="389" t="s">
        <v>670</v>
      </c>
      <c r="F15017" s="389" t="s">
        <v>647</v>
      </c>
      <c r="G15017" s="389" t="s">
        <v>519</v>
      </c>
    </row>
    <row r="15018" spans="1:7">
      <c r="A15018" s="389" t="s">
        <v>563</v>
      </c>
      <c r="B15018" s="389" t="s">
        <v>519</v>
      </c>
      <c r="C15018" s="389">
        <v>1.5227429936200001</v>
      </c>
      <c r="D15018" s="389" t="s">
        <v>519</v>
      </c>
      <c r="E15018" s="389" t="s">
        <v>670</v>
      </c>
      <c r="F15018" s="389" t="s">
        <v>647</v>
      </c>
      <c r="G15018" s="389" t="s">
        <v>519</v>
      </c>
    </row>
    <row r="15019" spans="1:7">
      <c r="A15019" s="389" t="s">
        <v>562</v>
      </c>
      <c r="B15019" s="389" t="s">
        <v>519</v>
      </c>
      <c r="C15019" s="389">
        <v>20.586547253700001</v>
      </c>
      <c r="D15019" s="389" t="s">
        <v>519</v>
      </c>
      <c r="E15019" s="389" t="s">
        <v>670</v>
      </c>
      <c r="F15019" s="389" t="s">
        <v>647</v>
      </c>
      <c r="G15019" s="389" t="s">
        <v>519</v>
      </c>
    </row>
    <row r="15020" spans="1:7">
      <c r="A15020" s="389" t="s">
        <v>562</v>
      </c>
      <c r="B15020" s="389" t="s">
        <v>519</v>
      </c>
      <c r="C15020" s="389">
        <v>20.586547253700001</v>
      </c>
      <c r="D15020" s="389" t="s">
        <v>519</v>
      </c>
      <c r="E15020" s="389" t="s">
        <v>670</v>
      </c>
      <c r="F15020" s="389" t="s">
        <v>647</v>
      </c>
      <c r="G15020" s="389" t="s">
        <v>519</v>
      </c>
    </row>
    <row r="15021" spans="1:7">
      <c r="A15021" s="389" t="s">
        <v>563</v>
      </c>
      <c r="B15021" s="389" t="s">
        <v>519</v>
      </c>
      <c r="C15021" s="389">
        <v>20.586547253700001</v>
      </c>
      <c r="D15021" s="389" t="s">
        <v>519</v>
      </c>
      <c r="E15021" s="389" t="s">
        <v>670</v>
      </c>
      <c r="F15021" s="389" t="s">
        <v>647</v>
      </c>
      <c r="G15021" s="389" t="s">
        <v>519</v>
      </c>
    </row>
    <row r="15022" spans="1:7">
      <c r="A15022" s="389" t="s">
        <v>525</v>
      </c>
      <c r="B15022" s="389" t="s">
        <v>519</v>
      </c>
      <c r="C15022" s="389">
        <v>0.19262988868</v>
      </c>
      <c r="D15022" s="389" t="s">
        <v>519</v>
      </c>
      <c r="E15022" s="389" t="s">
        <v>670</v>
      </c>
      <c r="F15022" s="389" t="s">
        <v>647</v>
      </c>
      <c r="G15022" s="389" t="s">
        <v>519</v>
      </c>
    </row>
    <row r="15023" spans="1:7">
      <c r="A15023" s="389" t="s">
        <v>551</v>
      </c>
      <c r="B15023" s="389" t="s">
        <v>519</v>
      </c>
      <c r="C15023" s="389">
        <v>0.71286001456299997</v>
      </c>
      <c r="D15023" s="389" t="s">
        <v>519</v>
      </c>
      <c r="E15023" s="389" t="s">
        <v>670</v>
      </c>
      <c r="F15023" s="389" t="s">
        <v>647</v>
      </c>
      <c r="G15023" s="389" t="s">
        <v>519</v>
      </c>
    </row>
    <row r="15024" spans="1:7">
      <c r="A15024" s="389" t="s">
        <v>551</v>
      </c>
      <c r="B15024" s="389" t="s">
        <v>519</v>
      </c>
      <c r="C15024" s="389">
        <v>0.71286001456299997</v>
      </c>
      <c r="D15024" s="389" t="s">
        <v>519</v>
      </c>
      <c r="E15024" s="389" t="s">
        <v>670</v>
      </c>
      <c r="F15024" s="389" t="s">
        <v>647</v>
      </c>
      <c r="G15024" s="389" t="s">
        <v>519</v>
      </c>
    </row>
    <row r="15025" spans="1:7">
      <c r="A15025" s="389" t="s">
        <v>551</v>
      </c>
      <c r="B15025" s="389" t="s">
        <v>519</v>
      </c>
      <c r="C15025" s="389">
        <v>0.71286001456299997</v>
      </c>
      <c r="D15025" s="389" t="s">
        <v>519</v>
      </c>
      <c r="E15025" s="389" t="s">
        <v>670</v>
      </c>
      <c r="F15025" s="389" t="s">
        <v>647</v>
      </c>
      <c r="G15025" s="389" t="s">
        <v>519</v>
      </c>
    </row>
    <row r="15026" spans="1:7">
      <c r="A15026" s="389" t="s">
        <v>551</v>
      </c>
      <c r="B15026" s="389" t="s">
        <v>519</v>
      </c>
      <c r="C15026" s="389">
        <v>0.71286001456299997</v>
      </c>
      <c r="D15026" s="389" t="s">
        <v>519</v>
      </c>
      <c r="E15026" s="389" t="s">
        <v>670</v>
      </c>
      <c r="F15026" s="389" t="s">
        <v>647</v>
      </c>
      <c r="G15026" s="389" t="s">
        <v>519</v>
      </c>
    </row>
    <row r="15027" spans="1:7">
      <c r="A15027" s="389" t="s">
        <v>535</v>
      </c>
      <c r="B15027" s="389" t="s">
        <v>519</v>
      </c>
      <c r="C15027" s="389">
        <v>0.206636603723</v>
      </c>
      <c r="D15027" s="389" t="s">
        <v>519</v>
      </c>
      <c r="E15027" s="389" t="s">
        <v>670</v>
      </c>
      <c r="F15027" s="389" t="s">
        <v>647</v>
      </c>
      <c r="G15027" s="389" t="s">
        <v>519</v>
      </c>
    </row>
    <row r="15028" spans="1:7">
      <c r="A15028" s="389" t="s">
        <v>581</v>
      </c>
      <c r="B15028" s="389" t="s">
        <v>519</v>
      </c>
      <c r="C15028" s="389">
        <v>8.0545361631100008</v>
      </c>
      <c r="D15028" s="389" t="s">
        <v>519</v>
      </c>
      <c r="E15028" s="389" t="s">
        <v>670</v>
      </c>
      <c r="F15028" s="389" t="s">
        <v>647</v>
      </c>
      <c r="G15028" s="389" t="s">
        <v>519</v>
      </c>
    </row>
    <row r="15029" spans="1:7">
      <c r="A15029" s="389" t="s">
        <v>562</v>
      </c>
      <c r="B15029" s="389" t="s">
        <v>519</v>
      </c>
      <c r="C15029" s="389">
        <v>1.40530691082</v>
      </c>
      <c r="D15029" s="389" t="s">
        <v>519</v>
      </c>
      <c r="E15029" s="389" t="s">
        <v>670</v>
      </c>
      <c r="F15029" s="389" t="s">
        <v>647</v>
      </c>
      <c r="G15029" s="389" t="s">
        <v>519</v>
      </c>
    </row>
    <row r="15030" spans="1:7">
      <c r="A15030" s="389" t="s">
        <v>544</v>
      </c>
      <c r="B15030" s="389" t="s">
        <v>519</v>
      </c>
      <c r="C15030" s="389">
        <v>148.364016585</v>
      </c>
      <c r="D15030" s="389" t="s">
        <v>519</v>
      </c>
      <c r="E15030" s="389" t="s">
        <v>670</v>
      </c>
      <c r="F15030" s="389" t="s">
        <v>647</v>
      </c>
      <c r="G15030" s="389" t="s">
        <v>519</v>
      </c>
    </row>
    <row r="15031" spans="1:7">
      <c r="A15031" s="389" t="s">
        <v>544</v>
      </c>
      <c r="B15031" s="389" t="s">
        <v>519</v>
      </c>
      <c r="C15031" s="389">
        <v>148.364016585</v>
      </c>
      <c r="D15031" s="389" t="s">
        <v>519</v>
      </c>
      <c r="E15031" s="389" t="s">
        <v>670</v>
      </c>
      <c r="F15031" s="389" t="s">
        <v>647</v>
      </c>
      <c r="G15031" s="389" t="s">
        <v>519</v>
      </c>
    </row>
    <row r="15032" spans="1:7">
      <c r="A15032" s="389" t="s">
        <v>544</v>
      </c>
      <c r="B15032" s="389" t="s">
        <v>519</v>
      </c>
      <c r="C15032" s="389">
        <v>148.364016585</v>
      </c>
      <c r="D15032" s="389" t="s">
        <v>519</v>
      </c>
      <c r="E15032" s="389" t="s">
        <v>670</v>
      </c>
      <c r="F15032" s="389" t="s">
        <v>647</v>
      </c>
      <c r="G15032" s="389" t="s">
        <v>519</v>
      </c>
    </row>
    <row r="15033" spans="1:7">
      <c r="A15033" s="389" t="s">
        <v>544</v>
      </c>
      <c r="B15033" s="389" t="s">
        <v>519</v>
      </c>
      <c r="C15033" s="389">
        <v>148.364016585</v>
      </c>
      <c r="D15033" s="389" t="s">
        <v>519</v>
      </c>
      <c r="E15033" s="389" t="s">
        <v>670</v>
      </c>
      <c r="F15033" s="389" t="s">
        <v>647</v>
      </c>
      <c r="G15033" s="389" t="s">
        <v>519</v>
      </c>
    </row>
    <row r="15034" spans="1:7">
      <c r="A15034" s="389" t="s">
        <v>544</v>
      </c>
      <c r="B15034" s="389" t="s">
        <v>519</v>
      </c>
      <c r="C15034" s="389">
        <v>148.364016585</v>
      </c>
      <c r="D15034" s="389" t="s">
        <v>519</v>
      </c>
      <c r="E15034" s="389" t="s">
        <v>670</v>
      </c>
      <c r="F15034" s="389" t="s">
        <v>647</v>
      </c>
      <c r="G15034" s="389" t="s">
        <v>519</v>
      </c>
    </row>
    <row r="15035" spans="1:7">
      <c r="A15035" s="389" t="s">
        <v>544</v>
      </c>
      <c r="B15035" s="389" t="s">
        <v>519</v>
      </c>
      <c r="C15035" s="389">
        <v>148.364016585</v>
      </c>
      <c r="D15035" s="389" t="s">
        <v>519</v>
      </c>
      <c r="E15035" s="389" t="s">
        <v>670</v>
      </c>
      <c r="F15035" s="389" t="s">
        <v>647</v>
      </c>
      <c r="G15035" s="389" t="s">
        <v>519</v>
      </c>
    </row>
    <row r="15036" spans="1:7">
      <c r="A15036" s="389" t="s">
        <v>562</v>
      </c>
      <c r="B15036" s="389" t="s">
        <v>519</v>
      </c>
      <c r="C15036" s="389">
        <v>148.364016585</v>
      </c>
      <c r="D15036" s="389" t="s">
        <v>519</v>
      </c>
      <c r="E15036" s="389" t="s">
        <v>670</v>
      </c>
      <c r="F15036" s="389" t="s">
        <v>647</v>
      </c>
      <c r="G15036" s="389" t="s">
        <v>519</v>
      </c>
    </row>
    <row r="15037" spans="1:7">
      <c r="A15037" s="389" t="s">
        <v>562</v>
      </c>
      <c r="B15037" s="389" t="s">
        <v>519</v>
      </c>
      <c r="C15037" s="389">
        <v>148.364016585</v>
      </c>
      <c r="D15037" s="389" t="s">
        <v>519</v>
      </c>
      <c r="E15037" s="389" t="s">
        <v>670</v>
      </c>
      <c r="F15037" s="389" t="s">
        <v>647</v>
      </c>
      <c r="G15037" s="389" t="s">
        <v>519</v>
      </c>
    </row>
    <row r="15038" spans="1:7">
      <c r="A15038" s="389" t="s">
        <v>562</v>
      </c>
      <c r="B15038" s="389" t="s">
        <v>519</v>
      </c>
      <c r="C15038" s="389">
        <v>148.364016585</v>
      </c>
      <c r="D15038" s="389" t="s">
        <v>519</v>
      </c>
      <c r="E15038" s="389" t="s">
        <v>670</v>
      </c>
      <c r="F15038" s="389" t="s">
        <v>647</v>
      </c>
      <c r="G15038" s="389" t="s">
        <v>519</v>
      </c>
    </row>
    <row r="15039" spans="1:7">
      <c r="A15039" s="389" t="s">
        <v>562</v>
      </c>
      <c r="B15039" s="389" t="s">
        <v>519</v>
      </c>
      <c r="C15039" s="389">
        <v>148.364016585</v>
      </c>
      <c r="D15039" s="389" t="s">
        <v>519</v>
      </c>
      <c r="E15039" s="389" t="s">
        <v>670</v>
      </c>
      <c r="F15039" s="389" t="s">
        <v>647</v>
      </c>
      <c r="G15039" s="389" t="s">
        <v>519</v>
      </c>
    </row>
    <row r="15040" spans="1:7">
      <c r="A15040" s="389" t="s">
        <v>562</v>
      </c>
      <c r="B15040" s="389" t="s">
        <v>519</v>
      </c>
      <c r="C15040" s="389">
        <v>148.364016585</v>
      </c>
      <c r="D15040" s="389" t="s">
        <v>519</v>
      </c>
      <c r="E15040" s="389" t="s">
        <v>670</v>
      </c>
      <c r="F15040" s="389" t="s">
        <v>647</v>
      </c>
      <c r="G15040" s="389" t="s">
        <v>519</v>
      </c>
    </row>
    <row r="15041" spans="1:7">
      <c r="A15041" s="389" t="s">
        <v>563</v>
      </c>
      <c r="B15041" s="389" t="s">
        <v>519</v>
      </c>
      <c r="C15041" s="389">
        <v>148.364016585</v>
      </c>
      <c r="D15041" s="389" t="s">
        <v>519</v>
      </c>
      <c r="E15041" s="389" t="s">
        <v>670</v>
      </c>
      <c r="F15041" s="389" t="s">
        <v>647</v>
      </c>
      <c r="G15041" s="389" t="s">
        <v>519</v>
      </c>
    </row>
    <row r="15042" spans="1:7">
      <c r="A15042" s="389" t="s">
        <v>576</v>
      </c>
      <c r="B15042" s="389" t="s">
        <v>519</v>
      </c>
      <c r="C15042" s="389">
        <v>4.0048872209499997</v>
      </c>
      <c r="D15042" s="389" t="s">
        <v>519</v>
      </c>
      <c r="E15042" s="389" t="s">
        <v>670</v>
      </c>
      <c r="F15042" s="389" t="s">
        <v>647</v>
      </c>
      <c r="G15042" s="389" t="s">
        <v>519</v>
      </c>
    </row>
    <row r="15043" spans="1:7">
      <c r="A15043" s="389" t="s">
        <v>576</v>
      </c>
      <c r="B15043" s="389" t="s">
        <v>519</v>
      </c>
      <c r="C15043" s="389">
        <v>4.0048872209499997</v>
      </c>
      <c r="D15043" s="389" t="s">
        <v>519</v>
      </c>
      <c r="E15043" s="389" t="s">
        <v>670</v>
      </c>
      <c r="F15043" s="389" t="s">
        <v>647</v>
      </c>
      <c r="G15043" s="389" t="s">
        <v>519</v>
      </c>
    </row>
    <row r="15044" spans="1:7">
      <c r="A15044" s="389" t="s">
        <v>578</v>
      </c>
      <c r="B15044" s="389" t="s">
        <v>519</v>
      </c>
      <c r="C15044" s="389">
        <v>4.0048872209499997</v>
      </c>
      <c r="D15044" s="389" t="s">
        <v>519</v>
      </c>
      <c r="E15044" s="389" t="s">
        <v>670</v>
      </c>
      <c r="F15044" s="389" t="s">
        <v>647</v>
      </c>
      <c r="G15044" s="389" t="s">
        <v>519</v>
      </c>
    </row>
    <row r="15045" spans="1:7">
      <c r="A15045" s="389" t="s">
        <v>578</v>
      </c>
      <c r="B15045" s="389" t="s">
        <v>519</v>
      </c>
      <c r="C15045" s="389">
        <v>4.0048872209499997</v>
      </c>
      <c r="D15045" s="389" t="s">
        <v>519</v>
      </c>
      <c r="E15045" s="389" t="s">
        <v>670</v>
      </c>
      <c r="F15045" s="389" t="s">
        <v>647</v>
      </c>
      <c r="G15045" s="389" t="s">
        <v>519</v>
      </c>
    </row>
    <row r="15046" spans="1:7">
      <c r="A15046" s="389" t="s">
        <v>578</v>
      </c>
      <c r="B15046" s="389" t="s">
        <v>519</v>
      </c>
      <c r="C15046" s="389">
        <v>4.0048872209499997</v>
      </c>
      <c r="D15046" s="389" t="s">
        <v>519</v>
      </c>
      <c r="E15046" s="389" t="s">
        <v>670</v>
      </c>
      <c r="F15046" s="389" t="s">
        <v>647</v>
      </c>
      <c r="G15046" s="389" t="s">
        <v>519</v>
      </c>
    </row>
    <row r="15047" spans="1:7">
      <c r="A15047" s="389" t="s">
        <v>578</v>
      </c>
      <c r="B15047" s="389" t="s">
        <v>519</v>
      </c>
      <c r="C15047" s="389">
        <v>4.0048872209499997</v>
      </c>
      <c r="D15047" s="389" t="s">
        <v>519</v>
      </c>
      <c r="E15047" s="389" t="s">
        <v>670</v>
      </c>
      <c r="F15047" s="389" t="s">
        <v>647</v>
      </c>
      <c r="G15047" s="389" t="s">
        <v>519</v>
      </c>
    </row>
    <row r="15048" spans="1:7">
      <c r="A15048" s="389" t="s">
        <v>556</v>
      </c>
      <c r="B15048" s="389" t="s">
        <v>519</v>
      </c>
      <c r="C15048" s="389">
        <v>2.32838347605</v>
      </c>
      <c r="D15048" s="389" t="s">
        <v>519</v>
      </c>
      <c r="E15048" s="389" t="s">
        <v>670</v>
      </c>
      <c r="F15048" s="389" t="s">
        <v>647</v>
      </c>
      <c r="G15048" s="389" t="s">
        <v>519</v>
      </c>
    </row>
    <row r="15049" spans="1:7">
      <c r="A15049" s="389" t="s">
        <v>556</v>
      </c>
      <c r="B15049" s="389" t="s">
        <v>519</v>
      </c>
      <c r="C15049" s="389">
        <v>2.32838347605</v>
      </c>
      <c r="D15049" s="389" t="s">
        <v>519</v>
      </c>
      <c r="E15049" s="389" t="s">
        <v>670</v>
      </c>
      <c r="F15049" s="389" t="s">
        <v>647</v>
      </c>
      <c r="G15049" s="389" t="s">
        <v>519</v>
      </c>
    </row>
    <row r="15050" spans="1:7">
      <c r="A15050" s="389" t="s">
        <v>563</v>
      </c>
      <c r="B15050" s="389" t="s">
        <v>519</v>
      </c>
      <c r="C15050" s="389">
        <v>3.7112485138800002</v>
      </c>
      <c r="D15050" s="389" t="s">
        <v>519</v>
      </c>
      <c r="E15050" s="389" t="s">
        <v>670</v>
      </c>
      <c r="F15050" s="389" t="s">
        <v>647</v>
      </c>
      <c r="G15050" s="389" t="s">
        <v>519</v>
      </c>
    </row>
    <row r="15051" spans="1:7">
      <c r="A15051" s="389" t="s">
        <v>549</v>
      </c>
      <c r="B15051" s="389" t="s">
        <v>519</v>
      </c>
      <c r="C15051" s="389">
        <v>1.21577561959</v>
      </c>
      <c r="D15051" s="389" t="s">
        <v>519</v>
      </c>
      <c r="E15051" s="389" t="s">
        <v>670</v>
      </c>
      <c r="F15051" s="389" t="s">
        <v>647</v>
      </c>
      <c r="G15051" s="389" t="s">
        <v>519</v>
      </c>
    </row>
    <row r="15052" spans="1:7">
      <c r="A15052" s="389" t="s">
        <v>560</v>
      </c>
      <c r="B15052" s="389" t="s">
        <v>519</v>
      </c>
      <c r="C15052" s="389">
        <v>0.81731306951500005</v>
      </c>
      <c r="D15052" s="389" t="s">
        <v>519</v>
      </c>
      <c r="E15052" s="389" t="s">
        <v>670</v>
      </c>
      <c r="F15052" s="389" t="s">
        <v>647</v>
      </c>
      <c r="G15052" s="389" t="s">
        <v>519</v>
      </c>
    </row>
    <row r="15053" spans="1:7">
      <c r="A15053" s="389" t="s">
        <v>560</v>
      </c>
      <c r="B15053" s="389" t="s">
        <v>519</v>
      </c>
      <c r="C15053" s="389">
        <v>1.5123681710000001</v>
      </c>
      <c r="D15053" s="389" t="s">
        <v>519</v>
      </c>
      <c r="E15053" s="389" t="s">
        <v>670</v>
      </c>
      <c r="F15053" s="389" t="s">
        <v>647</v>
      </c>
      <c r="G15053" s="389" t="s">
        <v>519</v>
      </c>
    </row>
    <row r="15054" spans="1:7">
      <c r="A15054" s="389" t="s">
        <v>581</v>
      </c>
      <c r="B15054" s="389" t="s">
        <v>519</v>
      </c>
      <c r="C15054" s="389">
        <v>1.0170553926300001</v>
      </c>
      <c r="D15054" s="389" t="s">
        <v>519</v>
      </c>
      <c r="E15054" s="389" t="s">
        <v>670</v>
      </c>
      <c r="F15054" s="389" t="s">
        <v>647</v>
      </c>
      <c r="G15054" s="389" t="s">
        <v>519</v>
      </c>
    </row>
    <row r="15055" spans="1:7">
      <c r="A15055" s="389" t="s">
        <v>563</v>
      </c>
      <c r="B15055" s="389" t="s">
        <v>519</v>
      </c>
      <c r="C15055" s="389">
        <v>1.47495269162</v>
      </c>
      <c r="D15055" s="389" t="s">
        <v>519</v>
      </c>
      <c r="E15055" s="389" t="s">
        <v>670</v>
      </c>
      <c r="F15055" s="389" t="s">
        <v>647</v>
      </c>
      <c r="G15055" s="389" t="s">
        <v>519</v>
      </c>
    </row>
    <row r="15056" spans="1:7">
      <c r="A15056" s="389" t="s">
        <v>563</v>
      </c>
      <c r="B15056" s="389" t="s">
        <v>519</v>
      </c>
      <c r="C15056" s="389">
        <v>6.5681187908799998</v>
      </c>
      <c r="D15056" s="389" t="s">
        <v>519</v>
      </c>
      <c r="E15056" s="389" t="s">
        <v>670</v>
      </c>
      <c r="F15056" s="389" t="s">
        <v>647</v>
      </c>
      <c r="G15056" s="389" t="s">
        <v>519</v>
      </c>
    </row>
    <row r="15057" spans="1:7">
      <c r="A15057" s="389" t="s">
        <v>577</v>
      </c>
      <c r="B15057" s="389" t="s">
        <v>519</v>
      </c>
      <c r="C15057" s="389">
        <v>2.4981120802699999</v>
      </c>
      <c r="D15057" s="389" t="s">
        <v>519</v>
      </c>
      <c r="E15057" s="389" t="s">
        <v>670</v>
      </c>
      <c r="F15057" s="389" t="s">
        <v>647</v>
      </c>
      <c r="G15057" s="389" t="s">
        <v>519</v>
      </c>
    </row>
    <row r="15058" spans="1:7">
      <c r="A15058" s="389" t="s">
        <v>535</v>
      </c>
      <c r="B15058" s="389" t="s">
        <v>519</v>
      </c>
      <c r="C15058" s="389">
        <v>2.2176220450700002</v>
      </c>
      <c r="D15058" s="389" t="s">
        <v>519</v>
      </c>
      <c r="E15058" s="389" t="s">
        <v>670</v>
      </c>
      <c r="F15058" s="389" t="s">
        <v>647</v>
      </c>
      <c r="G15058" s="389" t="s">
        <v>519</v>
      </c>
    </row>
    <row r="15059" spans="1:7">
      <c r="A15059" s="389" t="s">
        <v>559</v>
      </c>
      <c r="B15059" s="389" t="s">
        <v>519</v>
      </c>
      <c r="C15059" s="389">
        <v>0.10787910413100001</v>
      </c>
      <c r="D15059" s="389" t="s">
        <v>519</v>
      </c>
      <c r="E15059" s="389" t="s">
        <v>670</v>
      </c>
      <c r="F15059" s="389" t="s">
        <v>647</v>
      </c>
      <c r="G15059" s="389" t="s">
        <v>519</v>
      </c>
    </row>
    <row r="15060" spans="1:7">
      <c r="A15060" s="389" t="s">
        <v>574</v>
      </c>
      <c r="B15060" s="389" t="s">
        <v>519</v>
      </c>
      <c r="C15060" s="389">
        <v>0.10787910413100001</v>
      </c>
      <c r="D15060" s="389" t="s">
        <v>519</v>
      </c>
      <c r="E15060" s="389" t="s">
        <v>670</v>
      </c>
      <c r="F15060" s="389" t="s">
        <v>647</v>
      </c>
      <c r="G15060" s="389" t="s">
        <v>519</v>
      </c>
    </row>
    <row r="15061" spans="1:7">
      <c r="A15061" s="389" t="s">
        <v>574</v>
      </c>
      <c r="B15061" s="389" t="s">
        <v>519</v>
      </c>
      <c r="C15061" s="389">
        <v>3.5871456231000001</v>
      </c>
      <c r="D15061" s="389" t="s">
        <v>519</v>
      </c>
      <c r="E15061" s="389" t="s">
        <v>670</v>
      </c>
      <c r="F15061" s="389" t="s">
        <v>647</v>
      </c>
      <c r="G15061" s="389" t="s">
        <v>519</v>
      </c>
    </row>
    <row r="15062" spans="1:7">
      <c r="A15062" s="389" t="s">
        <v>574</v>
      </c>
      <c r="B15062" s="389" t="s">
        <v>519</v>
      </c>
      <c r="C15062" s="389">
        <v>3.5871456231000001</v>
      </c>
      <c r="D15062" s="389" t="s">
        <v>519</v>
      </c>
      <c r="E15062" s="389" t="s">
        <v>670</v>
      </c>
      <c r="F15062" s="389" t="s">
        <v>647</v>
      </c>
      <c r="G15062" s="389" t="s">
        <v>519</v>
      </c>
    </row>
    <row r="15063" spans="1:7">
      <c r="A15063" s="389" t="s">
        <v>535</v>
      </c>
      <c r="B15063" s="389" t="s">
        <v>519</v>
      </c>
      <c r="C15063" s="389">
        <v>1.40272832998</v>
      </c>
      <c r="D15063" s="389" t="s">
        <v>519</v>
      </c>
      <c r="E15063" s="389" t="s">
        <v>670</v>
      </c>
      <c r="F15063" s="389" t="s">
        <v>647</v>
      </c>
      <c r="G15063" s="389" t="s">
        <v>519</v>
      </c>
    </row>
    <row r="15064" spans="1:7">
      <c r="A15064" s="389" t="s">
        <v>535</v>
      </c>
      <c r="B15064" s="389" t="s">
        <v>519</v>
      </c>
      <c r="C15064" s="389">
        <v>0.26295630180000001</v>
      </c>
      <c r="D15064" s="389" t="s">
        <v>519</v>
      </c>
      <c r="E15064" s="389" t="s">
        <v>670</v>
      </c>
      <c r="F15064" s="389" t="s">
        <v>647</v>
      </c>
      <c r="G15064" s="389" t="s">
        <v>519</v>
      </c>
    </row>
    <row r="15065" spans="1:7">
      <c r="A15065" s="389" t="s">
        <v>560</v>
      </c>
      <c r="B15065" s="389" t="s">
        <v>519</v>
      </c>
      <c r="C15065" s="389">
        <v>0.62220044508899996</v>
      </c>
      <c r="D15065" s="389" t="s">
        <v>519</v>
      </c>
      <c r="E15065" s="389" t="s">
        <v>670</v>
      </c>
      <c r="F15065" s="389" t="s">
        <v>647</v>
      </c>
      <c r="G15065" s="389" t="s">
        <v>519</v>
      </c>
    </row>
    <row r="15066" spans="1:7">
      <c r="A15066" s="389" t="s">
        <v>581</v>
      </c>
      <c r="B15066" s="389" t="s">
        <v>519</v>
      </c>
      <c r="C15066" s="389">
        <v>8.9101705454799998</v>
      </c>
      <c r="D15066" s="389" t="s">
        <v>519</v>
      </c>
      <c r="E15066" s="389" t="s">
        <v>670</v>
      </c>
      <c r="F15066" s="389" t="s">
        <v>647</v>
      </c>
      <c r="G15066" s="389" t="s">
        <v>519</v>
      </c>
    </row>
    <row r="15067" spans="1:7">
      <c r="A15067" s="389" t="s">
        <v>581</v>
      </c>
      <c r="B15067" s="389" t="s">
        <v>519</v>
      </c>
      <c r="C15067" s="389">
        <v>8.9101705454799998</v>
      </c>
      <c r="D15067" s="389" t="s">
        <v>519</v>
      </c>
      <c r="E15067" s="389" t="s">
        <v>670</v>
      </c>
      <c r="F15067" s="389" t="s">
        <v>647</v>
      </c>
      <c r="G15067" s="389" t="s">
        <v>519</v>
      </c>
    </row>
    <row r="15068" spans="1:7">
      <c r="A15068" s="389" t="s">
        <v>549</v>
      </c>
      <c r="B15068" s="389" t="s">
        <v>519</v>
      </c>
      <c r="C15068" s="389">
        <v>2.0010033891700001</v>
      </c>
      <c r="D15068" s="389" t="s">
        <v>519</v>
      </c>
      <c r="E15068" s="389" t="s">
        <v>670</v>
      </c>
      <c r="F15068" s="389" t="s">
        <v>647</v>
      </c>
      <c r="G15068" s="389" t="s">
        <v>519</v>
      </c>
    </row>
    <row r="15069" spans="1:7">
      <c r="A15069" s="389" t="s">
        <v>581</v>
      </c>
      <c r="B15069" s="389" t="s">
        <v>519</v>
      </c>
      <c r="C15069" s="389">
        <v>1.48833888153</v>
      </c>
      <c r="D15069" s="389" t="s">
        <v>519</v>
      </c>
      <c r="E15069" s="389" t="s">
        <v>670</v>
      </c>
      <c r="F15069" s="389" t="s">
        <v>647</v>
      </c>
      <c r="G15069" s="389" t="s">
        <v>519</v>
      </c>
    </row>
    <row r="15070" spans="1:7">
      <c r="A15070" s="389" t="s">
        <v>562</v>
      </c>
      <c r="B15070" s="389" t="s">
        <v>519</v>
      </c>
      <c r="C15070" s="389">
        <v>2.8932571019500002</v>
      </c>
      <c r="D15070" s="389" t="s">
        <v>519</v>
      </c>
      <c r="E15070" s="389" t="s">
        <v>670</v>
      </c>
      <c r="F15070" s="389" t="s">
        <v>647</v>
      </c>
      <c r="G15070" s="389" t="s">
        <v>519</v>
      </c>
    </row>
    <row r="15071" spans="1:7">
      <c r="A15071" s="389" t="s">
        <v>562</v>
      </c>
      <c r="B15071" s="389" t="s">
        <v>519</v>
      </c>
      <c r="C15071" s="389">
        <v>2.8932571019500002</v>
      </c>
      <c r="D15071" s="389" t="s">
        <v>519</v>
      </c>
      <c r="E15071" s="389" t="s">
        <v>670</v>
      </c>
      <c r="F15071" s="389" t="s">
        <v>647</v>
      </c>
      <c r="G15071" s="389" t="s">
        <v>519</v>
      </c>
    </row>
    <row r="15072" spans="1:7">
      <c r="A15072" s="389" t="s">
        <v>581</v>
      </c>
      <c r="B15072" s="389" t="s">
        <v>519</v>
      </c>
      <c r="C15072" s="389">
        <v>14.238260499100001</v>
      </c>
      <c r="D15072" s="389" t="s">
        <v>519</v>
      </c>
      <c r="E15072" s="389" t="s">
        <v>670</v>
      </c>
      <c r="F15072" s="389" t="s">
        <v>647</v>
      </c>
      <c r="G15072" s="389" t="s">
        <v>519</v>
      </c>
    </row>
    <row r="15073" spans="1:7">
      <c r="A15073" s="389" t="s">
        <v>581</v>
      </c>
      <c r="B15073" s="389" t="s">
        <v>519</v>
      </c>
      <c r="C15073" s="389">
        <v>14.238260499100001</v>
      </c>
      <c r="D15073" s="389" t="s">
        <v>519</v>
      </c>
      <c r="E15073" s="389" t="s">
        <v>670</v>
      </c>
      <c r="F15073" s="389" t="s">
        <v>647</v>
      </c>
      <c r="G15073" s="389" t="s">
        <v>519</v>
      </c>
    </row>
    <row r="15074" spans="1:7">
      <c r="A15074" s="389" t="s">
        <v>534</v>
      </c>
      <c r="B15074" s="389" t="s">
        <v>519</v>
      </c>
      <c r="C15074" s="389">
        <v>1.52436769799</v>
      </c>
      <c r="D15074" s="389" t="s">
        <v>519</v>
      </c>
      <c r="E15074" s="389" t="s">
        <v>670</v>
      </c>
      <c r="F15074" s="389" t="s">
        <v>647</v>
      </c>
      <c r="G15074" s="389" t="s">
        <v>519</v>
      </c>
    </row>
    <row r="15075" spans="1:7">
      <c r="A15075" s="389" t="s">
        <v>558</v>
      </c>
      <c r="B15075" s="389" t="s">
        <v>519</v>
      </c>
      <c r="C15075" s="389">
        <v>1.52436769799</v>
      </c>
      <c r="D15075" s="389" t="s">
        <v>519</v>
      </c>
      <c r="E15075" s="389" t="s">
        <v>670</v>
      </c>
      <c r="F15075" s="389" t="s">
        <v>647</v>
      </c>
      <c r="G15075" s="389" t="s">
        <v>519</v>
      </c>
    </row>
    <row r="15076" spans="1:7">
      <c r="A15076" s="389" t="s">
        <v>577</v>
      </c>
      <c r="B15076" s="389" t="s">
        <v>519</v>
      </c>
      <c r="C15076" s="389">
        <v>28.1377248846999</v>
      </c>
      <c r="D15076" s="389" t="s">
        <v>519</v>
      </c>
      <c r="E15076" s="389" t="s">
        <v>670</v>
      </c>
      <c r="F15076" s="389" t="s">
        <v>647</v>
      </c>
      <c r="G15076" s="389" t="s">
        <v>519</v>
      </c>
    </row>
    <row r="15077" spans="1:7">
      <c r="A15077" s="389" t="s">
        <v>544</v>
      </c>
      <c r="B15077" s="389" t="s">
        <v>519</v>
      </c>
      <c r="C15077" s="389">
        <v>0.91137012239600002</v>
      </c>
      <c r="D15077" s="389" t="s">
        <v>519</v>
      </c>
      <c r="E15077" s="389" t="s">
        <v>670</v>
      </c>
      <c r="F15077" s="389" t="s">
        <v>647</v>
      </c>
      <c r="G15077" s="389" t="s">
        <v>519</v>
      </c>
    </row>
    <row r="15078" spans="1:7">
      <c r="A15078" s="389" t="s">
        <v>562</v>
      </c>
      <c r="B15078" s="389" t="s">
        <v>519</v>
      </c>
      <c r="C15078" s="389">
        <v>0.91137012239600002</v>
      </c>
      <c r="D15078" s="389" t="s">
        <v>519</v>
      </c>
      <c r="E15078" s="389" t="s">
        <v>670</v>
      </c>
      <c r="F15078" s="389" t="s">
        <v>647</v>
      </c>
      <c r="G15078" s="389" t="s">
        <v>519</v>
      </c>
    </row>
    <row r="15079" spans="1:7">
      <c r="A15079" s="389" t="s">
        <v>581</v>
      </c>
      <c r="B15079" s="389" t="s">
        <v>519</v>
      </c>
      <c r="C15079" s="389">
        <v>1.31923544384</v>
      </c>
      <c r="D15079" s="389" t="s">
        <v>519</v>
      </c>
      <c r="E15079" s="389" t="s">
        <v>670</v>
      </c>
      <c r="F15079" s="389" t="s">
        <v>647</v>
      </c>
      <c r="G15079" s="389" t="s">
        <v>519</v>
      </c>
    </row>
    <row r="15080" spans="1:7">
      <c r="A15080" s="389" t="s">
        <v>535</v>
      </c>
      <c r="B15080" s="389" t="s">
        <v>519</v>
      </c>
      <c r="C15080" s="389">
        <v>1.60444163353</v>
      </c>
      <c r="D15080" s="389" t="s">
        <v>519</v>
      </c>
      <c r="E15080" s="389" t="s">
        <v>670</v>
      </c>
      <c r="F15080" s="389" t="s">
        <v>647</v>
      </c>
      <c r="G15080" s="389" t="s">
        <v>519</v>
      </c>
    </row>
    <row r="15081" spans="1:7">
      <c r="A15081" s="389" t="s">
        <v>563</v>
      </c>
      <c r="B15081" s="389" t="s">
        <v>519</v>
      </c>
      <c r="C15081" s="389">
        <v>3.35103855355</v>
      </c>
      <c r="D15081" s="389" t="s">
        <v>519</v>
      </c>
      <c r="E15081" s="389" t="s">
        <v>670</v>
      </c>
      <c r="F15081" s="389" t="s">
        <v>647</v>
      </c>
      <c r="G15081" s="389" t="s">
        <v>519</v>
      </c>
    </row>
    <row r="15082" spans="1:7">
      <c r="A15082" s="389" t="s">
        <v>551</v>
      </c>
      <c r="B15082" s="389" t="s">
        <v>519</v>
      </c>
      <c r="C15082" s="389">
        <v>0.16279441984199999</v>
      </c>
      <c r="D15082" s="389" t="s">
        <v>519</v>
      </c>
      <c r="E15082" s="389" t="s">
        <v>670</v>
      </c>
      <c r="F15082" s="389" t="s">
        <v>647</v>
      </c>
      <c r="G15082" s="389" t="s">
        <v>519</v>
      </c>
    </row>
    <row r="15083" spans="1:7">
      <c r="A15083" s="389" t="s">
        <v>551</v>
      </c>
      <c r="B15083" s="389" t="s">
        <v>519</v>
      </c>
      <c r="C15083" s="389">
        <v>0.16279441984199999</v>
      </c>
      <c r="D15083" s="389" t="s">
        <v>519</v>
      </c>
      <c r="E15083" s="389" t="s">
        <v>670</v>
      </c>
      <c r="F15083" s="389" t="s">
        <v>647</v>
      </c>
      <c r="G15083" s="389" t="s">
        <v>519</v>
      </c>
    </row>
    <row r="15084" spans="1:7">
      <c r="A15084" s="389" t="s">
        <v>562</v>
      </c>
      <c r="B15084" s="389" t="s">
        <v>519</v>
      </c>
      <c r="C15084" s="389">
        <v>3.2293018464499998</v>
      </c>
      <c r="D15084" s="389" t="s">
        <v>519</v>
      </c>
      <c r="E15084" s="389" t="s">
        <v>670</v>
      </c>
      <c r="F15084" s="389" t="s">
        <v>647</v>
      </c>
      <c r="G15084" s="389" t="s">
        <v>519</v>
      </c>
    </row>
    <row r="15085" spans="1:7">
      <c r="A15085" s="389" t="s">
        <v>563</v>
      </c>
      <c r="B15085" s="389" t="s">
        <v>519</v>
      </c>
      <c r="C15085" s="389">
        <v>3.9025379926800001</v>
      </c>
      <c r="D15085" s="389" t="s">
        <v>519</v>
      </c>
      <c r="E15085" s="389" t="s">
        <v>670</v>
      </c>
      <c r="F15085" s="389" t="s">
        <v>647</v>
      </c>
      <c r="G15085" s="389" t="s">
        <v>519</v>
      </c>
    </row>
    <row r="15086" spans="1:7">
      <c r="A15086" s="389" t="s">
        <v>563</v>
      </c>
      <c r="B15086" s="389" t="s">
        <v>519</v>
      </c>
      <c r="C15086" s="389">
        <v>3.9025379926800001</v>
      </c>
      <c r="D15086" s="389" t="s">
        <v>519</v>
      </c>
      <c r="E15086" s="389" t="s">
        <v>670</v>
      </c>
      <c r="F15086" s="389" t="s">
        <v>647</v>
      </c>
      <c r="G15086" s="389" t="s">
        <v>519</v>
      </c>
    </row>
    <row r="15087" spans="1:7">
      <c r="A15087" s="389" t="s">
        <v>563</v>
      </c>
      <c r="B15087" s="389" t="s">
        <v>519</v>
      </c>
      <c r="C15087" s="389">
        <v>0.97842663465500002</v>
      </c>
      <c r="D15087" s="389" t="s">
        <v>519</v>
      </c>
      <c r="E15087" s="389" t="s">
        <v>670</v>
      </c>
      <c r="F15087" s="389" t="s">
        <v>647</v>
      </c>
      <c r="G15087" s="389" t="s">
        <v>519</v>
      </c>
    </row>
    <row r="15088" spans="1:7">
      <c r="A15088" s="389" t="s">
        <v>574</v>
      </c>
      <c r="B15088" s="389" t="s">
        <v>519</v>
      </c>
      <c r="C15088" s="389">
        <v>1.2088948741500001</v>
      </c>
      <c r="D15088" s="389" t="s">
        <v>519</v>
      </c>
      <c r="E15088" s="389" t="s">
        <v>670</v>
      </c>
      <c r="F15088" s="389" t="s">
        <v>647</v>
      </c>
      <c r="G15088" s="389" t="s">
        <v>519</v>
      </c>
    </row>
    <row r="15089" spans="1:7">
      <c r="A15089" s="389" t="s">
        <v>526</v>
      </c>
      <c r="B15089" s="389" t="s">
        <v>519</v>
      </c>
      <c r="C15089" s="389">
        <v>4.0717000865599999</v>
      </c>
      <c r="D15089" s="389" t="s">
        <v>519</v>
      </c>
      <c r="E15089" s="389" t="s">
        <v>670</v>
      </c>
      <c r="F15089" s="389" t="s">
        <v>647</v>
      </c>
      <c r="G15089" s="389" t="s">
        <v>519</v>
      </c>
    </row>
    <row r="15090" spans="1:7">
      <c r="A15090" s="389" t="s">
        <v>581</v>
      </c>
      <c r="B15090" s="389" t="s">
        <v>519</v>
      </c>
      <c r="C15090" s="389">
        <v>4.2384641254600002</v>
      </c>
      <c r="D15090" s="389" t="s">
        <v>519</v>
      </c>
      <c r="E15090" s="389" t="s">
        <v>670</v>
      </c>
      <c r="F15090" s="389" t="s">
        <v>647</v>
      </c>
      <c r="G15090" s="389" t="s">
        <v>519</v>
      </c>
    </row>
    <row r="15091" spans="1:7">
      <c r="A15091" s="389" t="s">
        <v>578</v>
      </c>
      <c r="B15091" s="389" t="s">
        <v>519</v>
      </c>
      <c r="C15091" s="389">
        <v>0.56667069099300005</v>
      </c>
      <c r="D15091" s="389" t="s">
        <v>519</v>
      </c>
      <c r="E15091" s="389" t="s">
        <v>670</v>
      </c>
      <c r="F15091" s="389" t="s">
        <v>647</v>
      </c>
      <c r="G15091" s="389" t="s">
        <v>519</v>
      </c>
    </row>
    <row r="15092" spans="1:7">
      <c r="A15092" s="389" t="s">
        <v>535</v>
      </c>
      <c r="B15092" s="389" t="s">
        <v>519</v>
      </c>
      <c r="C15092" s="389">
        <v>0.70179757721000002</v>
      </c>
      <c r="D15092" s="389" t="s">
        <v>519</v>
      </c>
      <c r="E15092" s="389" t="s">
        <v>670</v>
      </c>
      <c r="F15092" s="389" t="s">
        <v>634</v>
      </c>
      <c r="G15092" s="389" t="s">
        <v>519</v>
      </c>
    </row>
    <row r="15093" spans="1:7">
      <c r="A15093" s="389" t="s">
        <v>549</v>
      </c>
      <c r="B15093" s="389" t="s">
        <v>519</v>
      </c>
      <c r="C15093" s="389">
        <v>1.36479491967</v>
      </c>
      <c r="D15093" s="389" t="s">
        <v>519</v>
      </c>
      <c r="E15093" s="389" t="s">
        <v>670</v>
      </c>
      <c r="F15093" s="389" t="s">
        <v>650</v>
      </c>
      <c r="G15093" s="389" t="s">
        <v>519</v>
      </c>
    </row>
    <row r="15094" spans="1:7">
      <c r="A15094" s="389" t="s">
        <v>563</v>
      </c>
      <c r="B15094" s="389" t="s">
        <v>519</v>
      </c>
      <c r="C15094" s="389">
        <v>2.1497228152200001</v>
      </c>
      <c r="D15094" s="389" t="s">
        <v>519</v>
      </c>
      <c r="E15094" s="389" t="s">
        <v>670</v>
      </c>
      <c r="F15094" s="389" t="s">
        <v>650</v>
      </c>
      <c r="G15094" s="389" t="s">
        <v>519</v>
      </c>
    </row>
    <row r="15095" spans="1:7">
      <c r="A15095" s="389" t="s">
        <v>532</v>
      </c>
      <c r="B15095" s="389" t="s">
        <v>519</v>
      </c>
      <c r="C15095" s="389">
        <v>1.8455267828399999</v>
      </c>
      <c r="D15095" s="389" t="s">
        <v>519</v>
      </c>
      <c r="E15095" s="389" t="s">
        <v>670</v>
      </c>
      <c r="F15095" s="389" t="s">
        <v>650</v>
      </c>
      <c r="G15095" s="389" t="s">
        <v>519</v>
      </c>
    </row>
    <row r="15096" spans="1:7">
      <c r="A15096" s="389" t="s">
        <v>532</v>
      </c>
      <c r="B15096" s="389" t="s">
        <v>519</v>
      </c>
      <c r="C15096" s="389">
        <v>1.8455267828399999</v>
      </c>
      <c r="D15096" s="389" t="s">
        <v>519</v>
      </c>
      <c r="E15096" s="389" t="s">
        <v>670</v>
      </c>
      <c r="F15096" s="389" t="s">
        <v>650</v>
      </c>
      <c r="G15096" s="389" t="s">
        <v>519</v>
      </c>
    </row>
    <row r="15097" spans="1:7">
      <c r="A15097" s="389" t="s">
        <v>532</v>
      </c>
      <c r="B15097" s="389" t="s">
        <v>519</v>
      </c>
      <c r="C15097" s="389">
        <v>1.8455267828399999</v>
      </c>
      <c r="D15097" s="389" t="s">
        <v>519</v>
      </c>
      <c r="E15097" s="389" t="s">
        <v>670</v>
      </c>
      <c r="F15097" s="389" t="s">
        <v>650</v>
      </c>
      <c r="G15097" s="389" t="s">
        <v>519</v>
      </c>
    </row>
    <row r="15098" spans="1:7">
      <c r="A15098" s="389" t="s">
        <v>543</v>
      </c>
      <c r="B15098" s="389" t="s">
        <v>519</v>
      </c>
      <c r="C15098" s="389">
        <v>0.34362248320700001</v>
      </c>
      <c r="D15098" s="389" t="s">
        <v>519</v>
      </c>
      <c r="E15098" s="389" t="s">
        <v>670</v>
      </c>
      <c r="F15098" s="389" t="s">
        <v>650</v>
      </c>
      <c r="G15098" s="389" t="s">
        <v>519</v>
      </c>
    </row>
    <row r="15099" spans="1:7">
      <c r="A15099" s="389" t="s">
        <v>577</v>
      </c>
      <c r="B15099" s="389" t="s">
        <v>519</v>
      </c>
      <c r="C15099" s="389">
        <v>1.1213200081600001</v>
      </c>
      <c r="D15099" s="389" t="s">
        <v>519</v>
      </c>
      <c r="E15099" s="389" t="s">
        <v>670</v>
      </c>
      <c r="F15099" s="389" t="s">
        <v>650</v>
      </c>
      <c r="G15099" s="389" t="s">
        <v>519</v>
      </c>
    </row>
    <row r="15100" spans="1:7">
      <c r="A15100" s="389" t="s">
        <v>532</v>
      </c>
      <c r="B15100" s="389" t="s">
        <v>519</v>
      </c>
      <c r="C15100" s="389">
        <v>0.42972012247800001</v>
      </c>
      <c r="D15100" s="389" t="s">
        <v>519</v>
      </c>
      <c r="E15100" s="389" t="s">
        <v>670</v>
      </c>
      <c r="F15100" s="389" t="s">
        <v>650</v>
      </c>
      <c r="G15100" s="389" t="s">
        <v>519</v>
      </c>
    </row>
    <row r="15101" spans="1:7">
      <c r="A15101" s="389" t="s">
        <v>532</v>
      </c>
      <c r="B15101" s="389" t="s">
        <v>519</v>
      </c>
      <c r="C15101" s="389">
        <v>0.42972012247800001</v>
      </c>
      <c r="D15101" s="389" t="s">
        <v>519</v>
      </c>
      <c r="E15101" s="389" t="s">
        <v>670</v>
      </c>
      <c r="F15101" s="389" t="s">
        <v>650</v>
      </c>
      <c r="G15101" s="389" t="s">
        <v>519</v>
      </c>
    </row>
    <row r="15102" spans="1:7">
      <c r="A15102" s="389" t="s">
        <v>522</v>
      </c>
      <c r="B15102" s="389" t="s">
        <v>519</v>
      </c>
      <c r="C15102" s="389">
        <v>34865.837904899898</v>
      </c>
      <c r="D15102" s="389" t="s">
        <v>519</v>
      </c>
      <c r="E15102" s="389" t="s">
        <v>670</v>
      </c>
      <c r="F15102" s="389" t="s">
        <v>650</v>
      </c>
      <c r="G15102" s="389" t="s">
        <v>519</v>
      </c>
    </row>
    <row r="15103" spans="1:7">
      <c r="A15103" s="389" t="s">
        <v>522</v>
      </c>
      <c r="B15103" s="389" t="s">
        <v>519</v>
      </c>
      <c r="C15103" s="389">
        <v>34865.837904899898</v>
      </c>
      <c r="D15103" s="389" t="s">
        <v>519</v>
      </c>
      <c r="E15103" s="389" t="s">
        <v>670</v>
      </c>
      <c r="F15103" s="389" t="s">
        <v>650</v>
      </c>
      <c r="G15103" s="389" t="s">
        <v>519</v>
      </c>
    </row>
    <row r="15104" spans="1:7">
      <c r="A15104" s="389" t="s">
        <v>522</v>
      </c>
      <c r="B15104" s="389" t="s">
        <v>519</v>
      </c>
      <c r="C15104" s="389">
        <v>34865.837904899898</v>
      </c>
      <c r="D15104" s="389" t="s">
        <v>519</v>
      </c>
      <c r="E15104" s="389" t="s">
        <v>670</v>
      </c>
      <c r="F15104" s="389" t="s">
        <v>650</v>
      </c>
      <c r="G15104" s="389" t="s">
        <v>519</v>
      </c>
    </row>
    <row r="15105" spans="1:7">
      <c r="A15105" s="389" t="s">
        <v>522</v>
      </c>
      <c r="B15105" s="389" t="s">
        <v>519</v>
      </c>
      <c r="C15105" s="389">
        <v>34865.837904899898</v>
      </c>
      <c r="D15105" s="389" t="s">
        <v>519</v>
      </c>
      <c r="E15105" s="389" t="s">
        <v>670</v>
      </c>
      <c r="F15105" s="389" t="s">
        <v>650</v>
      </c>
      <c r="G15105" s="389" t="s">
        <v>519</v>
      </c>
    </row>
    <row r="15106" spans="1:7">
      <c r="A15106" s="389" t="s">
        <v>522</v>
      </c>
      <c r="B15106" s="389" t="s">
        <v>519</v>
      </c>
      <c r="C15106" s="389">
        <v>34865.837904899898</v>
      </c>
      <c r="D15106" s="389" t="s">
        <v>519</v>
      </c>
      <c r="E15106" s="389" t="s">
        <v>670</v>
      </c>
      <c r="F15106" s="389" t="s">
        <v>650</v>
      </c>
      <c r="G15106" s="389" t="s">
        <v>519</v>
      </c>
    </row>
    <row r="15107" spans="1:7">
      <c r="A15107" s="389" t="s">
        <v>522</v>
      </c>
      <c r="B15107" s="389" t="s">
        <v>519</v>
      </c>
      <c r="C15107" s="389">
        <v>34865.837904899898</v>
      </c>
      <c r="D15107" s="389" t="s">
        <v>519</v>
      </c>
      <c r="E15107" s="389" t="s">
        <v>670</v>
      </c>
      <c r="F15107" s="389" t="s">
        <v>650</v>
      </c>
      <c r="G15107" s="389" t="s">
        <v>519</v>
      </c>
    </row>
    <row r="15108" spans="1:7">
      <c r="A15108" s="389" t="s">
        <v>522</v>
      </c>
      <c r="B15108" s="389" t="s">
        <v>519</v>
      </c>
      <c r="C15108" s="389">
        <v>34865.837904899898</v>
      </c>
      <c r="D15108" s="389" t="s">
        <v>519</v>
      </c>
      <c r="E15108" s="389" t="s">
        <v>670</v>
      </c>
      <c r="F15108" s="389" t="s">
        <v>650</v>
      </c>
      <c r="G15108" s="389" t="s">
        <v>519</v>
      </c>
    </row>
    <row r="15109" spans="1:7">
      <c r="A15109" s="389" t="s">
        <v>523</v>
      </c>
      <c r="B15109" s="389" t="s">
        <v>519</v>
      </c>
      <c r="C15109" s="389">
        <v>34865.837904899898</v>
      </c>
      <c r="D15109" s="389" t="s">
        <v>519</v>
      </c>
      <c r="E15109" s="389" t="s">
        <v>670</v>
      </c>
      <c r="F15109" s="389" t="s">
        <v>650</v>
      </c>
      <c r="G15109" s="389" t="s">
        <v>519</v>
      </c>
    </row>
    <row r="15110" spans="1:7">
      <c r="A15110" s="389" t="s">
        <v>523</v>
      </c>
      <c r="B15110" s="389" t="s">
        <v>519</v>
      </c>
      <c r="C15110" s="389">
        <v>34865.837904899898</v>
      </c>
      <c r="D15110" s="389" t="s">
        <v>519</v>
      </c>
      <c r="E15110" s="389" t="s">
        <v>670</v>
      </c>
      <c r="F15110" s="389" t="s">
        <v>650</v>
      </c>
      <c r="G15110" s="389" t="s">
        <v>519</v>
      </c>
    </row>
    <row r="15111" spans="1:7">
      <c r="A15111" s="389" t="s">
        <v>523</v>
      </c>
      <c r="B15111" s="389" t="s">
        <v>519</v>
      </c>
      <c r="C15111" s="389">
        <v>34865.837904899898</v>
      </c>
      <c r="D15111" s="389" t="s">
        <v>519</v>
      </c>
      <c r="E15111" s="389" t="s">
        <v>670</v>
      </c>
      <c r="F15111" s="389" t="s">
        <v>650</v>
      </c>
      <c r="G15111" s="389" t="s">
        <v>519</v>
      </c>
    </row>
    <row r="15112" spans="1:7">
      <c r="A15112" s="389" t="s">
        <v>523</v>
      </c>
      <c r="B15112" s="389" t="s">
        <v>519</v>
      </c>
      <c r="C15112" s="389">
        <v>34865.837904899898</v>
      </c>
      <c r="D15112" s="389" t="s">
        <v>519</v>
      </c>
      <c r="E15112" s="389" t="s">
        <v>670</v>
      </c>
      <c r="F15112" s="389" t="s">
        <v>650</v>
      </c>
      <c r="G15112" s="389" t="s">
        <v>519</v>
      </c>
    </row>
    <row r="15113" spans="1:7">
      <c r="A15113" s="389" t="s">
        <v>523</v>
      </c>
      <c r="B15113" s="389" t="s">
        <v>519</v>
      </c>
      <c r="C15113" s="389">
        <v>34865.837904899898</v>
      </c>
      <c r="D15113" s="389" t="s">
        <v>519</v>
      </c>
      <c r="E15113" s="389" t="s">
        <v>670</v>
      </c>
      <c r="F15113" s="389" t="s">
        <v>650</v>
      </c>
      <c r="G15113" s="389" t="s">
        <v>519</v>
      </c>
    </row>
    <row r="15114" spans="1:7">
      <c r="A15114" s="389" t="s">
        <v>523</v>
      </c>
      <c r="B15114" s="389" t="s">
        <v>519</v>
      </c>
      <c r="C15114" s="389">
        <v>34865.837904899898</v>
      </c>
      <c r="D15114" s="389" t="s">
        <v>519</v>
      </c>
      <c r="E15114" s="389" t="s">
        <v>670</v>
      </c>
      <c r="F15114" s="389" t="s">
        <v>650</v>
      </c>
      <c r="G15114" s="389" t="s">
        <v>519</v>
      </c>
    </row>
    <row r="15115" spans="1:7">
      <c r="A15115" s="389" t="s">
        <v>523</v>
      </c>
      <c r="B15115" s="389" t="s">
        <v>519</v>
      </c>
      <c r="C15115" s="389">
        <v>34865.837904899898</v>
      </c>
      <c r="D15115" s="389" t="s">
        <v>519</v>
      </c>
      <c r="E15115" s="389" t="s">
        <v>670</v>
      </c>
      <c r="F15115" s="389" t="s">
        <v>650</v>
      </c>
      <c r="G15115" s="389" t="s">
        <v>519</v>
      </c>
    </row>
    <row r="15116" spans="1:7">
      <c r="A15116" s="389" t="s">
        <v>523</v>
      </c>
      <c r="B15116" s="389" t="s">
        <v>519</v>
      </c>
      <c r="C15116" s="389">
        <v>34865.837904899898</v>
      </c>
      <c r="D15116" s="389" t="s">
        <v>519</v>
      </c>
      <c r="E15116" s="389" t="s">
        <v>670</v>
      </c>
      <c r="F15116" s="389" t="s">
        <v>650</v>
      </c>
      <c r="G15116" s="389" t="s">
        <v>519</v>
      </c>
    </row>
    <row r="15117" spans="1:7">
      <c r="A15117" s="389" t="s">
        <v>523</v>
      </c>
      <c r="B15117" s="389" t="s">
        <v>519</v>
      </c>
      <c r="C15117" s="389">
        <v>34865.837904899898</v>
      </c>
      <c r="D15117" s="389" t="s">
        <v>519</v>
      </c>
      <c r="E15117" s="389" t="s">
        <v>670</v>
      </c>
      <c r="F15117" s="389" t="s">
        <v>650</v>
      </c>
      <c r="G15117" s="389" t="s">
        <v>519</v>
      </c>
    </row>
    <row r="15118" spans="1:7">
      <c r="A15118" s="389" t="s">
        <v>523</v>
      </c>
      <c r="B15118" s="389" t="s">
        <v>519</v>
      </c>
      <c r="C15118" s="389">
        <v>34865.837904899898</v>
      </c>
      <c r="D15118" s="389" t="s">
        <v>519</v>
      </c>
      <c r="E15118" s="389" t="s">
        <v>670</v>
      </c>
      <c r="F15118" s="389" t="s">
        <v>650</v>
      </c>
      <c r="G15118" s="389" t="s">
        <v>519</v>
      </c>
    </row>
    <row r="15119" spans="1:7">
      <c r="A15119" s="389" t="s">
        <v>523</v>
      </c>
      <c r="B15119" s="389" t="s">
        <v>519</v>
      </c>
      <c r="C15119" s="389">
        <v>34865.837904899898</v>
      </c>
      <c r="D15119" s="389" t="s">
        <v>519</v>
      </c>
      <c r="E15119" s="389" t="s">
        <v>670</v>
      </c>
      <c r="F15119" s="389" t="s">
        <v>650</v>
      </c>
      <c r="G15119" s="389" t="s">
        <v>519</v>
      </c>
    </row>
    <row r="15120" spans="1:7">
      <c r="A15120" s="389" t="s">
        <v>523</v>
      </c>
      <c r="B15120" s="389" t="s">
        <v>519</v>
      </c>
      <c r="C15120" s="389">
        <v>34865.837904899898</v>
      </c>
      <c r="D15120" s="389" t="s">
        <v>519</v>
      </c>
      <c r="E15120" s="389" t="s">
        <v>670</v>
      </c>
      <c r="F15120" s="389" t="s">
        <v>650</v>
      </c>
      <c r="G15120" s="389" t="s">
        <v>519</v>
      </c>
    </row>
    <row r="15121" spans="1:7">
      <c r="A15121" s="389" t="s">
        <v>523</v>
      </c>
      <c r="B15121" s="389" t="s">
        <v>519</v>
      </c>
      <c r="C15121" s="389">
        <v>34865.837904899898</v>
      </c>
      <c r="D15121" s="389" t="s">
        <v>519</v>
      </c>
      <c r="E15121" s="389" t="s">
        <v>670</v>
      </c>
      <c r="F15121" s="389" t="s">
        <v>650</v>
      </c>
      <c r="G15121" s="389" t="s">
        <v>519</v>
      </c>
    </row>
    <row r="15122" spans="1:7">
      <c r="A15122" s="389" t="s">
        <v>523</v>
      </c>
      <c r="B15122" s="389" t="s">
        <v>519</v>
      </c>
      <c r="C15122" s="389">
        <v>34865.837904899898</v>
      </c>
      <c r="D15122" s="389" t="s">
        <v>519</v>
      </c>
      <c r="E15122" s="389" t="s">
        <v>670</v>
      </c>
      <c r="F15122" s="389" t="s">
        <v>650</v>
      </c>
      <c r="G15122" s="389" t="s">
        <v>519</v>
      </c>
    </row>
    <row r="15123" spans="1:7">
      <c r="A15123" s="389" t="s">
        <v>523</v>
      </c>
      <c r="B15123" s="389" t="s">
        <v>519</v>
      </c>
      <c r="C15123" s="389">
        <v>34865.837904899898</v>
      </c>
      <c r="D15123" s="389" t="s">
        <v>519</v>
      </c>
      <c r="E15123" s="389" t="s">
        <v>670</v>
      </c>
      <c r="F15123" s="389" t="s">
        <v>650</v>
      </c>
      <c r="G15123" s="389" t="s">
        <v>519</v>
      </c>
    </row>
    <row r="15124" spans="1:7">
      <c r="A15124" s="389" t="s">
        <v>523</v>
      </c>
      <c r="B15124" s="389" t="s">
        <v>519</v>
      </c>
      <c r="C15124" s="389">
        <v>34865.837904899898</v>
      </c>
      <c r="D15124" s="389" t="s">
        <v>519</v>
      </c>
      <c r="E15124" s="389" t="s">
        <v>670</v>
      </c>
      <c r="F15124" s="389" t="s">
        <v>650</v>
      </c>
      <c r="G15124" s="389" t="s">
        <v>519</v>
      </c>
    </row>
    <row r="15125" spans="1:7">
      <c r="A15125" s="389" t="s">
        <v>523</v>
      </c>
      <c r="B15125" s="389" t="s">
        <v>519</v>
      </c>
      <c r="C15125" s="389">
        <v>34865.837904899898</v>
      </c>
      <c r="D15125" s="389" t="s">
        <v>519</v>
      </c>
      <c r="E15125" s="389" t="s">
        <v>670</v>
      </c>
      <c r="F15125" s="389" t="s">
        <v>650</v>
      </c>
      <c r="G15125" s="389" t="s">
        <v>519</v>
      </c>
    </row>
    <row r="15126" spans="1:7">
      <c r="A15126" s="389" t="s">
        <v>523</v>
      </c>
      <c r="B15126" s="389" t="s">
        <v>519</v>
      </c>
      <c r="C15126" s="389">
        <v>34865.837904899898</v>
      </c>
      <c r="D15126" s="389" t="s">
        <v>519</v>
      </c>
      <c r="E15126" s="389" t="s">
        <v>670</v>
      </c>
      <c r="F15126" s="389" t="s">
        <v>650</v>
      </c>
      <c r="G15126" s="389" t="s">
        <v>519</v>
      </c>
    </row>
    <row r="15127" spans="1:7">
      <c r="A15127" s="389" t="s">
        <v>523</v>
      </c>
      <c r="B15127" s="389" t="s">
        <v>519</v>
      </c>
      <c r="C15127" s="389">
        <v>34865.837904899898</v>
      </c>
      <c r="D15127" s="389" t="s">
        <v>519</v>
      </c>
      <c r="E15127" s="389" t="s">
        <v>670</v>
      </c>
      <c r="F15127" s="389" t="s">
        <v>650</v>
      </c>
      <c r="G15127" s="389" t="s">
        <v>519</v>
      </c>
    </row>
    <row r="15128" spans="1:7">
      <c r="A15128" s="389" t="s">
        <v>523</v>
      </c>
      <c r="B15128" s="389" t="s">
        <v>519</v>
      </c>
      <c r="C15128" s="389">
        <v>34865.837904899898</v>
      </c>
      <c r="D15128" s="389" t="s">
        <v>519</v>
      </c>
      <c r="E15128" s="389" t="s">
        <v>670</v>
      </c>
      <c r="F15128" s="389" t="s">
        <v>650</v>
      </c>
      <c r="G15128" s="389" t="s">
        <v>519</v>
      </c>
    </row>
    <row r="15129" spans="1:7">
      <c r="A15129" s="389" t="s">
        <v>523</v>
      </c>
      <c r="B15129" s="389" t="s">
        <v>519</v>
      </c>
      <c r="C15129" s="389">
        <v>34865.837904899898</v>
      </c>
      <c r="D15129" s="389" t="s">
        <v>519</v>
      </c>
      <c r="E15129" s="389" t="s">
        <v>670</v>
      </c>
      <c r="F15129" s="389" t="s">
        <v>650</v>
      </c>
      <c r="G15129" s="389" t="s">
        <v>519</v>
      </c>
    </row>
    <row r="15130" spans="1:7">
      <c r="A15130" s="389" t="s">
        <v>523</v>
      </c>
      <c r="B15130" s="389" t="s">
        <v>519</v>
      </c>
      <c r="C15130" s="389">
        <v>34865.837904899898</v>
      </c>
      <c r="D15130" s="389" t="s">
        <v>519</v>
      </c>
      <c r="E15130" s="389" t="s">
        <v>670</v>
      </c>
      <c r="F15130" s="389" t="s">
        <v>650</v>
      </c>
      <c r="G15130" s="389" t="s">
        <v>519</v>
      </c>
    </row>
    <row r="15131" spans="1:7">
      <c r="A15131" s="389" t="s">
        <v>523</v>
      </c>
      <c r="B15131" s="389" t="s">
        <v>519</v>
      </c>
      <c r="C15131" s="389">
        <v>34865.837904899898</v>
      </c>
      <c r="D15131" s="389" t="s">
        <v>519</v>
      </c>
      <c r="E15131" s="389" t="s">
        <v>670</v>
      </c>
      <c r="F15131" s="389" t="s">
        <v>650</v>
      </c>
      <c r="G15131" s="389" t="s">
        <v>519</v>
      </c>
    </row>
    <row r="15132" spans="1:7">
      <c r="A15132" s="389" t="s">
        <v>523</v>
      </c>
      <c r="B15132" s="389" t="s">
        <v>519</v>
      </c>
      <c r="C15132" s="389">
        <v>34865.837904899898</v>
      </c>
      <c r="D15132" s="389" t="s">
        <v>519</v>
      </c>
      <c r="E15132" s="389" t="s">
        <v>670</v>
      </c>
      <c r="F15132" s="389" t="s">
        <v>650</v>
      </c>
      <c r="G15132" s="389" t="s">
        <v>519</v>
      </c>
    </row>
    <row r="15133" spans="1:7">
      <c r="A15133" s="389" t="s">
        <v>523</v>
      </c>
      <c r="B15133" s="389" t="s">
        <v>519</v>
      </c>
      <c r="C15133" s="389">
        <v>34865.837904899898</v>
      </c>
      <c r="D15133" s="389" t="s">
        <v>519</v>
      </c>
      <c r="E15133" s="389" t="s">
        <v>670</v>
      </c>
      <c r="F15133" s="389" t="s">
        <v>650</v>
      </c>
      <c r="G15133" s="389" t="s">
        <v>519</v>
      </c>
    </row>
    <row r="15134" spans="1:7">
      <c r="A15134" s="389" t="s">
        <v>523</v>
      </c>
      <c r="B15134" s="389" t="s">
        <v>519</v>
      </c>
      <c r="C15134" s="389">
        <v>34865.837904899898</v>
      </c>
      <c r="D15134" s="389" t="s">
        <v>519</v>
      </c>
      <c r="E15134" s="389" t="s">
        <v>670</v>
      </c>
      <c r="F15134" s="389" t="s">
        <v>650</v>
      </c>
      <c r="G15134" s="389" t="s">
        <v>519</v>
      </c>
    </row>
    <row r="15135" spans="1:7">
      <c r="A15135" s="389" t="s">
        <v>523</v>
      </c>
      <c r="B15135" s="389" t="s">
        <v>519</v>
      </c>
      <c r="C15135" s="389">
        <v>34865.837904899898</v>
      </c>
      <c r="D15135" s="389" t="s">
        <v>519</v>
      </c>
      <c r="E15135" s="389" t="s">
        <v>670</v>
      </c>
      <c r="F15135" s="389" t="s">
        <v>650</v>
      </c>
      <c r="G15135" s="389" t="s">
        <v>519</v>
      </c>
    </row>
    <row r="15136" spans="1:7">
      <c r="A15136" s="389" t="s">
        <v>524</v>
      </c>
      <c r="B15136" s="389" t="s">
        <v>519</v>
      </c>
      <c r="C15136" s="389">
        <v>34865.837904899898</v>
      </c>
      <c r="D15136" s="389" t="s">
        <v>519</v>
      </c>
      <c r="E15136" s="389" t="s">
        <v>670</v>
      </c>
      <c r="F15136" s="389" t="s">
        <v>650</v>
      </c>
      <c r="G15136" s="389" t="s">
        <v>519</v>
      </c>
    </row>
    <row r="15137" spans="1:7">
      <c r="A15137" s="389" t="s">
        <v>524</v>
      </c>
      <c r="B15137" s="389" t="s">
        <v>519</v>
      </c>
      <c r="C15137" s="389">
        <v>34865.837904899898</v>
      </c>
      <c r="D15137" s="389" t="s">
        <v>519</v>
      </c>
      <c r="E15137" s="389" t="s">
        <v>670</v>
      </c>
      <c r="F15137" s="389" t="s">
        <v>650</v>
      </c>
      <c r="G15137" s="389" t="s">
        <v>519</v>
      </c>
    </row>
    <row r="15138" spans="1:7">
      <c r="A15138" s="389" t="s">
        <v>524</v>
      </c>
      <c r="B15138" s="389" t="s">
        <v>519</v>
      </c>
      <c r="C15138" s="389">
        <v>34865.837904899898</v>
      </c>
      <c r="D15138" s="389" t="s">
        <v>519</v>
      </c>
      <c r="E15138" s="389" t="s">
        <v>670</v>
      </c>
      <c r="F15138" s="389" t="s">
        <v>650</v>
      </c>
      <c r="G15138" s="389" t="s">
        <v>519</v>
      </c>
    </row>
    <row r="15139" spans="1:7">
      <c r="A15139" s="389" t="s">
        <v>524</v>
      </c>
      <c r="B15139" s="389" t="s">
        <v>519</v>
      </c>
      <c r="C15139" s="389">
        <v>34865.837904899898</v>
      </c>
      <c r="D15139" s="389" t="s">
        <v>519</v>
      </c>
      <c r="E15139" s="389" t="s">
        <v>670</v>
      </c>
      <c r="F15139" s="389" t="s">
        <v>650</v>
      </c>
      <c r="G15139" s="389" t="s">
        <v>519</v>
      </c>
    </row>
    <row r="15140" spans="1:7">
      <c r="A15140" s="389" t="s">
        <v>524</v>
      </c>
      <c r="B15140" s="389" t="s">
        <v>519</v>
      </c>
      <c r="C15140" s="389">
        <v>34865.837904899898</v>
      </c>
      <c r="D15140" s="389" t="s">
        <v>519</v>
      </c>
      <c r="E15140" s="389" t="s">
        <v>670</v>
      </c>
      <c r="F15140" s="389" t="s">
        <v>650</v>
      </c>
      <c r="G15140" s="389" t="s">
        <v>519</v>
      </c>
    </row>
    <row r="15141" spans="1:7">
      <c r="A15141" s="389" t="s">
        <v>524</v>
      </c>
      <c r="B15141" s="389" t="s">
        <v>519</v>
      </c>
      <c r="C15141" s="389">
        <v>34865.837904899898</v>
      </c>
      <c r="D15141" s="389" t="s">
        <v>519</v>
      </c>
      <c r="E15141" s="389" t="s">
        <v>670</v>
      </c>
      <c r="F15141" s="389" t="s">
        <v>650</v>
      </c>
      <c r="G15141" s="389" t="s">
        <v>519</v>
      </c>
    </row>
    <row r="15142" spans="1:7">
      <c r="A15142" s="389" t="s">
        <v>524</v>
      </c>
      <c r="B15142" s="389" t="s">
        <v>519</v>
      </c>
      <c r="C15142" s="389">
        <v>34865.837904899898</v>
      </c>
      <c r="D15142" s="389" t="s">
        <v>519</v>
      </c>
      <c r="E15142" s="389" t="s">
        <v>670</v>
      </c>
      <c r="F15142" s="389" t="s">
        <v>650</v>
      </c>
      <c r="G15142" s="389" t="s">
        <v>519</v>
      </c>
    </row>
    <row r="15143" spans="1:7">
      <c r="A15143" s="389" t="s">
        <v>524</v>
      </c>
      <c r="B15143" s="389" t="s">
        <v>519</v>
      </c>
      <c r="C15143" s="389">
        <v>34865.837904899898</v>
      </c>
      <c r="D15143" s="389" t="s">
        <v>519</v>
      </c>
      <c r="E15143" s="389" t="s">
        <v>670</v>
      </c>
      <c r="F15143" s="389" t="s">
        <v>650</v>
      </c>
      <c r="G15143" s="389" t="s">
        <v>519</v>
      </c>
    </row>
    <row r="15144" spans="1:7">
      <c r="A15144" s="389" t="s">
        <v>524</v>
      </c>
      <c r="B15144" s="389" t="s">
        <v>519</v>
      </c>
      <c r="C15144" s="389">
        <v>34865.837904899898</v>
      </c>
      <c r="D15144" s="389" t="s">
        <v>519</v>
      </c>
      <c r="E15144" s="389" t="s">
        <v>670</v>
      </c>
      <c r="F15144" s="389" t="s">
        <v>650</v>
      </c>
      <c r="G15144" s="389" t="s">
        <v>519</v>
      </c>
    </row>
    <row r="15145" spans="1:7">
      <c r="A15145" s="389" t="s">
        <v>524</v>
      </c>
      <c r="B15145" s="389" t="s">
        <v>519</v>
      </c>
      <c r="C15145" s="389">
        <v>34865.837904899898</v>
      </c>
      <c r="D15145" s="389" t="s">
        <v>519</v>
      </c>
      <c r="E15145" s="389" t="s">
        <v>670</v>
      </c>
      <c r="F15145" s="389" t="s">
        <v>650</v>
      </c>
      <c r="G15145" s="389" t="s">
        <v>519</v>
      </c>
    </row>
    <row r="15146" spans="1:7">
      <c r="A15146" s="389" t="s">
        <v>524</v>
      </c>
      <c r="B15146" s="389" t="s">
        <v>519</v>
      </c>
      <c r="C15146" s="389">
        <v>34865.837904899898</v>
      </c>
      <c r="D15146" s="389" t="s">
        <v>519</v>
      </c>
      <c r="E15146" s="389" t="s">
        <v>670</v>
      </c>
      <c r="F15146" s="389" t="s">
        <v>650</v>
      </c>
      <c r="G15146" s="389" t="s">
        <v>519</v>
      </c>
    </row>
    <row r="15147" spans="1:7">
      <c r="A15147" s="389" t="s">
        <v>524</v>
      </c>
      <c r="B15147" s="389" t="s">
        <v>519</v>
      </c>
      <c r="C15147" s="389">
        <v>34865.837904899898</v>
      </c>
      <c r="D15147" s="389" t="s">
        <v>519</v>
      </c>
      <c r="E15147" s="389" t="s">
        <v>670</v>
      </c>
      <c r="F15147" s="389" t="s">
        <v>650</v>
      </c>
      <c r="G15147" s="389" t="s">
        <v>519</v>
      </c>
    </row>
    <row r="15148" spans="1:7">
      <c r="A15148" s="389" t="s">
        <v>524</v>
      </c>
      <c r="B15148" s="389" t="s">
        <v>519</v>
      </c>
      <c r="C15148" s="389">
        <v>34865.837904899898</v>
      </c>
      <c r="D15148" s="389" t="s">
        <v>519</v>
      </c>
      <c r="E15148" s="389" t="s">
        <v>670</v>
      </c>
      <c r="F15148" s="389" t="s">
        <v>650</v>
      </c>
      <c r="G15148" s="389" t="s">
        <v>519</v>
      </c>
    </row>
    <row r="15149" spans="1:7">
      <c r="A15149" s="389" t="s">
        <v>524</v>
      </c>
      <c r="B15149" s="389" t="s">
        <v>519</v>
      </c>
      <c r="C15149" s="389">
        <v>34865.837904899898</v>
      </c>
      <c r="D15149" s="389" t="s">
        <v>519</v>
      </c>
      <c r="E15149" s="389" t="s">
        <v>670</v>
      </c>
      <c r="F15149" s="389" t="s">
        <v>650</v>
      </c>
      <c r="G15149" s="389" t="s">
        <v>519</v>
      </c>
    </row>
    <row r="15150" spans="1:7">
      <c r="A15150" s="389" t="s">
        <v>524</v>
      </c>
      <c r="B15150" s="389" t="s">
        <v>519</v>
      </c>
      <c r="C15150" s="389">
        <v>34865.837904899898</v>
      </c>
      <c r="D15150" s="389" t="s">
        <v>519</v>
      </c>
      <c r="E15150" s="389" t="s">
        <v>670</v>
      </c>
      <c r="F15150" s="389" t="s">
        <v>650</v>
      </c>
      <c r="G15150" s="389" t="s">
        <v>519</v>
      </c>
    </row>
    <row r="15151" spans="1:7">
      <c r="A15151" s="389" t="s">
        <v>524</v>
      </c>
      <c r="B15151" s="389" t="s">
        <v>519</v>
      </c>
      <c r="C15151" s="389">
        <v>34865.837904899898</v>
      </c>
      <c r="D15151" s="389" t="s">
        <v>519</v>
      </c>
      <c r="E15151" s="389" t="s">
        <v>670</v>
      </c>
      <c r="F15151" s="389" t="s">
        <v>650</v>
      </c>
      <c r="G15151" s="389" t="s">
        <v>519</v>
      </c>
    </row>
    <row r="15152" spans="1:7">
      <c r="A15152" s="389" t="s">
        <v>524</v>
      </c>
      <c r="B15152" s="389" t="s">
        <v>519</v>
      </c>
      <c r="C15152" s="389">
        <v>34865.837904899898</v>
      </c>
      <c r="D15152" s="389" t="s">
        <v>519</v>
      </c>
      <c r="E15152" s="389" t="s">
        <v>670</v>
      </c>
      <c r="F15152" s="389" t="s">
        <v>650</v>
      </c>
      <c r="G15152" s="389" t="s">
        <v>519</v>
      </c>
    </row>
    <row r="15153" spans="1:7">
      <c r="A15153" s="389" t="s">
        <v>524</v>
      </c>
      <c r="B15153" s="389" t="s">
        <v>519</v>
      </c>
      <c r="C15153" s="389">
        <v>34865.837904899898</v>
      </c>
      <c r="D15153" s="389" t="s">
        <v>519</v>
      </c>
      <c r="E15153" s="389" t="s">
        <v>670</v>
      </c>
      <c r="F15153" s="389" t="s">
        <v>650</v>
      </c>
      <c r="G15153" s="389" t="s">
        <v>519</v>
      </c>
    </row>
    <row r="15154" spans="1:7">
      <c r="A15154" s="389" t="s">
        <v>524</v>
      </c>
      <c r="B15154" s="389" t="s">
        <v>519</v>
      </c>
      <c r="C15154" s="389">
        <v>34865.837904899898</v>
      </c>
      <c r="D15154" s="389" t="s">
        <v>519</v>
      </c>
      <c r="E15154" s="389" t="s">
        <v>670</v>
      </c>
      <c r="F15154" s="389" t="s">
        <v>650</v>
      </c>
      <c r="G15154" s="389" t="s">
        <v>519</v>
      </c>
    </row>
    <row r="15155" spans="1:7">
      <c r="A15155" s="389" t="s">
        <v>524</v>
      </c>
      <c r="B15155" s="389" t="s">
        <v>519</v>
      </c>
      <c r="C15155" s="389">
        <v>34865.837904899898</v>
      </c>
      <c r="D15155" s="389" t="s">
        <v>519</v>
      </c>
      <c r="E15155" s="389" t="s">
        <v>670</v>
      </c>
      <c r="F15155" s="389" t="s">
        <v>650</v>
      </c>
      <c r="G15155" s="389" t="s">
        <v>519</v>
      </c>
    </row>
    <row r="15156" spans="1:7">
      <c r="A15156" s="389" t="s">
        <v>524</v>
      </c>
      <c r="B15156" s="389" t="s">
        <v>519</v>
      </c>
      <c r="C15156" s="389">
        <v>34865.837904899898</v>
      </c>
      <c r="D15156" s="389" t="s">
        <v>519</v>
      </c>
      <c r="E15156" s="389" t="s">
        <v>670</v>
      </c>
      <c r="F15156" s="389" t="s">
        <v>650</v>
      </c>
      <c r="G15156" s="389" t="s">
        <v>519</v>
      </c>
    </row>
    <row r="15157" spans="1:7">
      <c r="A15157" s="389" t="s">
        <v>524</v>
      </c>
      <c r="B15157" s="389" t="s">
        <v>519</v>
      </c>
      <c r="C15157" s="389">
        <v>34865.837904899898</v>
      </c>
      <c r="D15157" s="389" t="s">
        <v>519</v>
      </c>
      <c r="E15157" s="389" t="s">
        <v>670</v>
      </c>
      <c r="F15157" s="389" t="s">
        <v>650</v>
      </c>
      <c r="G15157" s="389" t="s">
        <v>519</v>
      </c>
    </row>
    <row r="15158" spans="1:7">
      <c r="A15158" s="389" t="s">
        <v>524</v>
      </c>
      <c r="B15158" s="389" t="s">
        <v>519</v>
      </c>
      <c r="C15158" s="389">
        <v>34865.837904899898</v>
      </c>
      <c r="D15158" s="389" t="s">
        <v>519</v>
      </c>
      <c r="E15158" s="389" t="s">
        <v>670</v>
      </c>
      <c r="F15158" s="389" t="s">
        <v>650</v>
      </c>
      <c r="G15158" s="389" t="s">
        <v>519</v>
      </c>
    </row>
    <row r="15159" spans="1:7">
      <c r="A15159" s="389" t="s">
        <v>524</v>
      </c>
      <c r="B15159" s="389" t="s">
        <v>519</v>
      </c>
      <c r="C15159" s="389">
        <v>34865.837904899898</v>
      </c>
      <c r="D15159" s="389" t="s">
        <v>519</v>
      </c>
      <c r="E15159" s="389" t="s">
        <v>670</v>
      </c>
      <c r="F15159" s="389" t="s">
        <v>650</v>
      </c>
      <c r="G15159" s="389" t="s">
        <v>519</v>
      </c>
    </row>
    <row r="15160" spans="1:7">
      <c r="A15160" s="389" t="s">
        <v>524</v>
      </c>
      <c r="B15160" s="389" t="s">
        <v>519</v>
      </c>
      <c r="C15160" s="389">
        <v>34865.837904899898</v>
      </c>
      <c r="D15160" s="389" t="s">
        <v>519</v>
      </c>
      <c r="E15160" s="389" t="s">
        <v>670</v>
      </c>
      <c r="F15160" s="389" t="s">
        <v>650</v>
      </c>
      <c r="G15160" s="389" t="s">
        <v>519</v>
      </c>
    </row>
    <row r="15161" spans="1:7">
      <c r="A15161" s="389" t="s">
        <v>524</v>
      </c>
      <c r="B15161" s="389" t="s">
        <v>519</v>
      </c>
      <c r="C15161" s="389">
        <v>34865.837904899898</v>
      </c>
      <c r="D15161" s="389" t="s">
        <v>519</v>
      </c>
      <c r="E15161" s="389" t="s">
        <v>670</v>
      </c>
      <c r="F15161" s="389" t="s">
        <v>650</v>
      </c>
      <c r="G15161" s="389" t="s">
        <v>519</v>
      </c>
    </row>
    <row r="15162" spans="1:7">
      <c r="A15162" s="389" t="s">
        <v>524</v>
      </c>
      <c r="B15162" s="389" t="s">
        <v>519</v>
      </c>
      <c r="C15162" s="389">
        <v>34865.837904899898</v>
      </c>
      <c r="D15162" s="389" t="s">
        <v>519</v>
      </c>
      <c r="E15162" s="389" t="s">
        <v>670</v>
      </c>
      <c r="F15162" s="389" t="s">
        <v>650</v>
      </c>
      <c r="G15162" s="389" t="s">
        <v>519</v>
      </c>
    </row>
    <row r="15163" spans="1:7">
      <c r="A15163" s="389" t="s">
        <v>524</v>
      </c>
      <c r="B15163" s="389" t="s">
        <v>519</v>
      </c>
      <c r="C15163" s="389">
        <v>34865.837904899898</v>
      </c>
      <c r="D15163" s="389" t="s">
        <v>519</v>
      </c>
      <c r="E15163" s="389" t="s">
        <v>670</v>
      </c>
      <c r="F15163" s="389" t="s">
        <v>650</v>
      </c>
      <c r="G15163" s="389" t="s">
        <v>519</v>
      </c>
    </row>
    <row r="15164" spans="1:7">
      <c r="A15164" s="389" t="s">
        <v>524</v>
      </c>
      <c r="B15164" s="389" t="s">
        <v>519</v>
      </c>
      <c r="C15164" s="389">
        <v>34865.837904899898</v>
      </c>
      <c r="D15164" s="389" t="s">
        <v>519</v>
      </c>
      <c r="E15164" s="389" t="s">
        <v>670</v>
      </c>
      <c r="F15164" s="389" t="s">
        <v>650</v>
      </c>
      <c r="G15164" s="389" t="s">
        <v>519</v>
      </c>
    </row>
    <row r="15165" spans="1:7">
      <c r="A15165" s="389" t="s">
        <v>524</v>
      </c>
      <c r="B15165" s="389" t="s">
        <v>519</v>
      </c>
      <c r="C15165" s="389">
        <v>34865.837904899898</v>
      </c>
      <c r="D15165" s="389" t="s">
        <v>519</v>
      </c>
      <c r="E15165" s="389" t="s">
        <v>670</v>
      </c>
      <c r="F15165" s="389" t="s">
        <v>650</v>
      </c>
      <c r="G15165" s="389" t="s">
        <v>519</v>
      </c>
    </row>
    <row r="15166" spans="1:7">
      <c r="A15166" s="389" t="s">
        <v>524</v>
      </c>
      <c r="B15166" s="389" t="s">
        <v>519</v>
      </c>
      <c r="C15166" s="389">
        <v>34865.837904899898</v>
      </c>
      <c r="D15166" s="389" t="s">
        <v>519</v>
      </c>
      <c r="E15166" s="389" t="s">
        <v>670</v>
      </c>
      <c r="F15166" s="389" t="s">
        <v>650</v>
      </c>
      <c r="G15166" s="389" t="s">
        <v>519</v>
      </c>
    </row>
    <row r="15167" spans="1:7">
      <c r="A15167" s="389" t="s">
        <v>524</v>
      </c>
      <c r="B15167" s="389" t="s">
        <v>519</v>
      </c>
      <c r="C15167" s="389">
        <v>34865.837904899898</v>
      </c>
      <c r="D15167" s="389" t="s">
        <v>519</v>
      </c>
      <c r="E15167" s="389" t="s">
        <v>670</v>
      </c>
      <c r="F15167" s="389" t="s">
        <v>650</v>
      </c>
      <c r="G15167" s="389" t="s">
        <v>519</v>
      </c>
    </row>
    <row r="15168" spans="1:7">
      <c r="A15168" s="389" t="s">
        <v>524</v>
      </c>
      <c r="B15168" s="389" t="s">
        <v>519</v>
      </c>
      <c r="C15168" s="389">
        <v>34865.837904899898</v>
      </c>
      <c r="D15168" s="389" t="s">
        <v>519</v>
      </c>
      <c r="E15168" s="389" t="s">
        <v>670</v>
      </c>
      <c r="F15168" s="389" t="s">
        <v>650</v>
      </c>
      <c r="G15168" s="389" t="s">
        <v>519</v>
      </c>
    </row>
    <row r="15169" spans="1:7">
      <c r="A15169" s="389" t="s">
        <v>524</v>
      </c>
      <c r="B15169" s="389" t="s">
        <v>519</v>
      </c>
      <c r="C15169" s="389">
        <v>34865.837904899898</v>
      </c>
      <c r="D15169" s="389" t="s">
        <v>519</v>
      </c>
      <c r="E15169" s="389" t="s">
        <v>670</v>
      </c>
      <c r="F15169" s="389" t="s">
        <v>650</v>
      </c>
      <c r="G15169" s="389" t="s">
        <v>519</v>
      </c>
    </row>
    <row r="15170" spans="1:7">
      <c r="A15170" s="389" t="s">
        <v>524</v>
      </c>
      <c r="B15170" s="389" t="s">
        <v>519</v>
      </c>
      <c r="C15170" s="389">
        <v>34865.837904899898</v>
      </c>
      <c r="D15170" s="389" t="s">
        <v>519</v>
      </c>
      <c r="E15170" s="389" t="s">
        <v>670</v>
      </c>
      <c r="F15170" s="389" t="s">
        <v>650</v>
      </c>
      <c r="G15170" s="389" t="s">
        <v>519</v>
      </c>
    </row>
    <row r="15171" spans="1:7">
      <c r="A15171" s="389" t="s">
        <v>524</v>
      </c>
      <c r="B15171" s="389" t="s">
        <v>519</v>
      </c>
      <c r="C15171" s="389">
        <v>34865.837904899898</v>
      </c>
      <c r="D15171" s="389" t="s">
        <v>519</v>
      </c>
      <c r="E15171" s="389" t="s">
        <v>670</v>
      </c>
      <c r="F15171" s="389" t="s">
        <v>650</v>
      </c>
      <c r="G15171" s="389" t="s">
        <v>519</v>
      </c>
    </row>
    <row r="15172" spans="1:7">
      <c r="A15172" s="389" t="s">
        <v>524</v>
      </c>
      <c r="B15172" s="389" t="s">
        <v>519</v>
      </c>
      <c r="C15172" s="389">
        <v>34865.837904899898</v>
      </c>
      <c r="D15172" s="389" t="s">
        <v>519</v>
      </c>
      <c r="E15172" s="389" t="s">
        <v>670</v>
      </c>
      <c r="F15172" s="389" t="s">
        <v>650</v>
      </c>
      <c r="G15172" s="389" t="s">
        <v>519</v>
      </c>
    </row>
    <row r="15173" spans="1:7">
      <c r="A15173" s="389" t="s">
        <v>524</v>
      </c>
      <c r="B15173" s="389" t="s">
        <v>519</v>
      </c>
      <c r="C15173" s="389">
        <v>34865.837904899898</v>
      </c>
      <c r="D15173" s="389" t="s">
        <v>519</v>
      </c>
      <c r="E15173" s="389" t="s">
        <v>670</v>
      </c>
      <c r="F15173" s="389" t="s">
        <v>650</v>
      </c>
      <c r="G15173" s="389" t="s">
        <v>519</v>
      </c>
    </row>
    <row r="15174" spans="1:7">
      <c r="A15174" s="389" t="s">
        <v>524</v>
      </c>
      <c r="B15174" s="389" t="s">
        <v>519</v>
      </c>
      <c r="C15174" s="389">
        <v>34865.837904899898</v>
      </c>
      <c r="D15174" s="389" t="s">
        <v>519</v>
      </c>
      <c r="E15174" s="389" t="s">
        <v>670</v>
      </c>
      <c r="F15174" s="389" t="s">
        <v>650</v>
      </c>
      <c r="G15174" s="389" t="s">
        <v>519</v>
      </c>
    </row>
    <row r="15175" spans="1:7">
      <c r="A15175" s="389" t="s">
        <v>524</v>
      </c>
      <c r="B15175" s="389" t="s">
        <v>519</v>
      </c>
      <c r="C15175" s="389">
        <v>34865.837904899898</v>
      </c>
      <c r="D15175" s="389" t="s">
        <v>519</v>
      </c>
      <c r="E15175" s="389" t="s">
        <v>670</v>
      </c>
      <c r="F15175" s="389" t="s">
        <v>650</v>
      </c>
      <c r="G15175" s="389" t="s">
        <v>519</v>
      </c>
    </row>
    <row r="15176" spans="1:7">
      <c r="A15176" s="389" t="s">
        <v>524</v>
      </c>
      <c r="B15176" s="389" t="s">
        <v>519</v>
      </c>
      <c r="C15176" s="389">
        <v>34865.837904899898</v>
      </c>
      <c r="D15176" s="389" t="s">
        <v>519</v>
      </c>
      <c r="E15176" s="389" t="s">
        <v>670</v>
      </c>
      <c r="F15176" s="389" t="s">
        <v>650</v>
      </c>
      <c r="G15176" s="389" t="s">
        <v>519</v>
      </c>
    </row>
    <row r="15177" spans="1:7">
      <c r="A15177" s="389" t="s">
        <v>524</v>
      </c>
      <c r="B15177" s="389" t="s">
        <v>519</v>
      </c>
      <c r="C15177" s="389">
        <v>34865.837904899898</v>
      </c>
      <c r="D15177" s="389" t="s">
        <v>519</v>
      </c>
      <c r="E15177" s="389" t="s">
        <v>670</v>
      </c>
      <c r="F15177" s="389" t="s">
        <v>650</v>
      </c>
      <c r="G15177" s="389" t="s">
        <v>519</v>
      </c>
    </row>
    <row r="15178" spans="1:7">
      <c r="A15178" s="389" t="s">
        <v>524</v>
      </c>
      <c r="B15178" s="389" t="s">
        <v>519</v>
      </c>
      <c r="C15178" s="389">
        <v>34865.837904899898</v>
      </c>
      <c r="D15178" s="389" t="s">
        <v>519</v>
      </c>
      <c r="E15178" s="389" t="s">
        <v>670</v>
      </c>
      <c r="F15178" s="389" t="s">
        <v>650</v>
      </c>
      <c r="G15178" s="389" t="s">
        <v>519</v>
      </c>
    </row>
    <row r="15179" spans="1:7">
      <c r="A15179" s="389" t="s">
        <v>524</v>
      </c>
      <c r="B15179" s="389" t="s">
        <v>519</v>
      </c>
      <c r="C15179" s="389">
        <v>34865.837904899898</v>
      </c>
      <c r="D15179" s="389" t="s">
        <v>519</v>
      </c>
      <c r="E15179" s="389" t="s">
        <v>670</v>
      </c>
      <c r="F15179" s="389" t="s">
        <v>650</v>
      </c>
      <c r="G15179" s="389" t="s">
        <v>519</v>
      </c>
    </row>
    <row r="15180" spans="1:7">
      <c r="A15180" s="389" t="s">
        <v>524</v>
      </c>
      <c r="B15180" s="389" t="s">
        <v>519</v>
      </c>
      <c r="C15180" s="389">
        <v>34865.837904899898</v>
      </c>
      <c r="D15180" s="389" t="s">
        <v>519</v>
      </c>
      <c r="E15180" s="389" t="s">
        <v>670</v>
      </c>
      <c r="F15180" s="389" t="s">
        <v>650</v>
      </c>
      <c r="G15180" s="389" t="s">
        <v>519</v>
      </c>
    </row>
    <row r="15181" spans="1:7">
      <c r="A15181" s="389" t="s">
        <v>524</v>
      </c>
      <c r="B15181" s="389" t="s">
        <v>519</v>
      </c>
      <c r="C15181" s="389">
        <v>34865.837904899898</v>
      </c>
      <c r="D15181" s="389" t="s">
        <v>519</v>
      </c>
      <c r="E15181" s="389" t="s">
        <v>670</v>
      </c>
      <c r="F15181" s="389" t="s">
        <v>650</v>
      </c>
      <c r="G15181" s="389" t="s">
        <v>519</v>
      </c>
    </row>
    <row r="15182" spans="1:7">
      <c r="A15182" s="389" t="s">
        <v>524</v>
      </c>
      <c r="B15182" s="389" t="s">
        <v>519</v>
      </c>
      <c r="C15182" s="389">
        <v>34865.837904899898</v>
      </c>
      <c r="D15182" s="389" t="s">
        <v>519</v>
      </c>
      <c r="E15182" s="389" t="s">
        <v>670</v>
      </c>
      <c r="F15182" s="389" t="s">
        <v>650</v>
      </c>
      <c r="G15182" s="389" t="s">
        <v>519</v>
      </c>
    </row>
    <row r="15183" spans="1:7">
      <c r="A15183" s="389" t="s">
        <v>524</v>
      </c>
      <c r="B15183" s="389" t="s">
        <v>519</v>
      </c>
      <c r="C15183" s="389">
        <v>34865.837904899898</v>
      </c>
      <c r="D15183" s="389" t="s">
        <v>519</v>
      </c>
      <c r="E15183" s="389" t="s">
        <v>670</v>
      </c>
      <c r="F15183" s="389" t="s">
        <v>650</v>
      </c>
      <c r="G15183" s="389" t="s">
        <v>519</v>
      </c>
    </row>
    <row r="15184" spans="1:7">
      <c r="A15184" s="389" t="s">
        <v>524</v>
      </c>
      <c r="B15184" s="389" t="s">
        <v>519</v>
      </c>
      <c r="C15184" s="389">
        <v>34865.837904899898</v>
      </c>
      <c r="D15184" s="389" t="s">
        <v>519</v>
      </c>
      <c r="E15184" s="389" t="s">
        <v>670</v>
      </c>
      <c r="F15184" s="389" t="s">
        <v>650</v>
      </c>
      <c r="G15184" s="389" t="s">
        <v>519</v>
      </c>
    </row>
    <row r="15185" spans="1:7">
      <c r="A15185" s="389" t="s">
        <v>524</v>
      </c>
      <c r="B15185" s="389" t="s">
        <v>519</v>
      </c>
      <c r="C15185" s="389">
        <v>34865.837904899898</v>
      </c>
      <c r="D15185" s="389" t="s">
        <v>519</v>
      </c>
      <c r="E15185" s="389" t="s">
        <v>670</v>
      </c>
      <c r="F15185" s="389" t="s">
        <v>650</v>
      </c>
      <c r="G15185" s="389" t="s">
        <v>519</v>
      </c>
    </row>
    <row r="15186" spans="1:7">
      <c r="A15186" s="389" t="s">
        <v>524</v>
      </c>
      <c r="B15186" s="389" t="s">
        <v>519</v>
      </c>
      <c r="C15186" s="389">
        <v>34865.837904899898</v>
      </c>
      <c r="D15186" s="389" t="s">
        <v>519</v>
      </c>
      <c r="E15186" s="389" t="s">
        <v>670</v>
      </c>
      <c r="F15186" s="389" t="s">
        <v>650</v>
      </c>
      <c r="G15186" s="389" t="s">
        <v>519</v>
      </c>
    </row>
    <row r="15187" spans="1:7">
      <c r="A15187" s="389" t="s">
        <v>524</v>
      </c>
      <c r="B15187" s="389" t="s">
        <v>519</v>
      </c>
      <c r="C15187" s="389">
        <v>34865.837904899898</v>
      </c>
      <c r="D15187" s="389" t="s">
        <v>519</v>
      </c>
      <c r="E15187" s="389" t="s">
        <v>670</v>
      </c>
      <c r="F15187" s="389" t="s">
        <v>650</v>
      </c>
      <c r="G15187" s="389" t="s">
        <v>519</v>
      </c>
    </row>
    <row r="15188" spans="1:7">
      <c r="A15188" s="389" t="s">
        <v>524</v>
      </c>
      <c r="B15188" s="389" t="s">
        <v>519</v>
      </c>
      <c r="C15188" s="389">
        <v>34865.837904899898</v>
      </c>
      <c r="D15188" s="389" t="s">
        <v>519</v>
      </c>
      <c r="E15188" s="389" t="s">
        <v>670</v>
      </c>
      <c r="F15188" s="389" t="s">
        <v>650</v>
      </c>
      <c r="G15188" s="389" t="s">
        <v>519</v>
      </c>
    </row>
    <row r="15189" spans="1:7">
      <c r="A15189" s="389" t="s">
        <v>524</v>
      </c>
      <c r="B15189" s="389" t="s">
        <v>519</v>
      </c>
      <c r="C15189" s="389">
        <v>34865.837904899898</v>
      </c>
      <c r="D15189" s="389" t="s">
        <v>519</v>
      </c>
      <c r="E15189" s="389" t="s">
        <v>670</v>
      </c>
      <c r="F15189" s="389" t="s">
        <v>650</v>
      </c>
      <c r="G15189" s="389" t="s">
        <v>519</v>
      </c>
    </row>
    <row r="15190" spans="1:7">
      <c r="A15190" s="389" t="s">
        <v>524</v>
      </c>
      <c r="B15190" s="389" t="s">
        <v>519</v>
      </c>
      <c r="C15190" s="389">
        <v>34865.837904899898</v>
      </c>
      <c r="D15190" s="389" t="s">
        <v>519</v>
      </c>
      <c r="E15190" s="389" t="s">
        <v>670</v>
      </c>
      <c r="F15190" s="389" t="s">
        <v>650</v>
      </c>
      <c r="G15190" s="389" t="s">
        <v>519</v>
      </c>
    </row>
    <row r="15191" spans="1:7">
      <c r="A15191" s="389" t="s">
        <v>524</v>
      </c>
      <c r="B15191" s="389" t="s">
        <v>519</v>
      </c>
      <c r="C15191" s="389">
        <v>34865.837904899898</v>
      </c>
      <c r="D15191" s="389" t="s">
        <v>519</v>
      </c>
      <c r="E15191" s="389" t="s">
        <v>670</v>
      </c>
      <c r="F15191" s="389" t="s">
        <v>650</v>
      </c>
      <c r="G15191" s="389" t="s">
        <v>519</v>
      </c>
    </row>
    <row r="15192" spans="1:7">
      <c r="A15192" s="389" t="s">
        <v>524</v>
      </c>
      <c r="B15192" s="389" t="s">
        <v>519</v>
      </c>
      <c r="C15192" s="389">
        <v>34865.837904899898</v>
      </c>
      <c r="D15192" s="389" t="s">
        <v>519</v>
      </c>
      <c r="E15192" s="389" t="s">
        <v>670</v>
      </c>
      <c r="F15192" s="389" t="s">
        <v>650</v>
      </c>
      <c r="G15192" s="389" t="s">
        <v>519</v>
      </c>
    </row>
    <row r="15193" spans="1:7">
      <c r="A15193" s="389" t="s">
        <v>524</v>
      </c>
      <c r="B15193" s="389" t="s">
        <v>519</v>
      </c>
      <c r="C15193" s="389">
        <v>34865.837904899898</v>
      </c>
      <c r="D15193" s="389" t="s">
        <v>519</v>
      </c>
      <c r="E15193" s="389" t="s">
        <v>670</v>
      </c>
      <c r="F15193" s="389" t="s">
        <v>650</v>
      </c>
      <c r="G15193" s="389" t="s">
        <v>519</v>
      </c>
    </row>
    <row r="15194" spans="1:7">
      <c r="A15194" s="389" t="s">
        <v>524</v>
      </c>
      <c r="B15194" s="389" t="s">
        <v>519</v>
      </c>
      <c r="C15194" s="389">
        <v>34865.837904899898</v>
      </c>
      <c r="D15194" s="389" t="s">
        <v>519</v>
      </c>
      <c r="E15194" s="389" t="s">
        <v>670</v>
      </c>
      <c r="F15194" s="389" t="s">
        <v>650</v>
      </c>
      <c r="G15194" s="389" t="s">
        <v>519</v>
      </c>
    </row>
    <row r="15195" spans="1:7">
      <c r="A15195" s="389" t="s">
        <v>524</v>
      </c>
      <c r="B15195" s="389" t="s">
        <v>519</v>
      </c>
      <c r="C15195" s="389">
        <v>34865.837904899898</v>
      </c>
      <c r="D15195" s="389" t="s">
        <v>519</v>
      </c>
      <c r="E15195" s="389" t="s">
        <v>670</v>
      </c>
      <c r="F15195" s="389" t="s">
        <v>650</v>
      </c>
      <c r="G15195" s="389" t="s">
        <v>519</v>
      </c>
    </row>
    <row r="15196" spans="1:7">
      <c r="A15196" s="389" t="s">
        <v>524</v>
      </c>
      <c r="B15196" s="389" t="s">
        <v>519</v>
      </c>
      <c r="C15196" s="389">
        <v>34865.837904899898</v>
      </c>
      <c r="D15196" s="389" t="s">
        <v>519</v>
      </c>
      <c r="E15196" s="389" t="s">
        <v>670</v>
      </c>
      <c r="F15196" s="389" t="s">
        <v>650</v>
      </c>
      <c r="G15196" s="389" t="s">
        <v>519</v>
      </c>
    </row>
    <row r="15197" spans="1:7">
      <c r="A15197" s="389" t="s">
        <v>524</v>
      </c>
      <c r="B15197" s="389" t="s">
        <v>519</v>
      </c>
      <c r="C15197" s="389">
        <v>34865.837904899898</v>
      </c>
      <c r="D15197" s="389" t="s">
        <v>519</v>
      </c>
      <c r="E15197" s="389" t="s">
        <v>670</v>
      </c>
      <c r="F15197" s="389" t="s">
        <v>650</v>
      </c>
      <c r="G15197" s="389" t="s">
        <v>519</v>
      </c>
    </row>
    <row r="15198" spans="1:7">
      <c r="A15198" s="389" t="s">
        <v>524</v>
      </c>
      <c r="B15198" s="389" t="s">
        <v>519</v>
      </c>
      <c r="C15198" s="389">
        <v>34865.837904899898</v>
      </c>
      <c r="D15198" s="389" t="s">
        <v>519</v>
      </c>
      <c r="E15198" s="389" t="s">
        <v>670</v>
      </c>
      <c r="F15198" s="389" t="s">
        <v>650</v>
      </c>
      <c r="G15198" s="389" t="s">
        <v>519</v>
      </c>
    </row>
    <row r="15199" spans="1:7">
      <c r="A15199" s="389" t="s">
        <v>524</v>
      </c>
      <c r="B15199" s="389" t="s">
        <v>519</v>
      </c>
      <c r="C15199" s="389">
        <v>34865.837904899898</v>
      </c>
      <c r="D15199" s="389" t="s">
        <v>519</v>
      </c>
      <c r="E15199" s="389" t="s">
        <v>670</v>
      </c>
      <c r="F15199" s="389" t="s">
        <v>650</v>
      </c>
      <c r="G15199" s="389" t="s">
        <v>519</v>
      </c>
    </row>
    <row r="15200" spans="1:7">
      <c r="A15200" s="389" t="s">
        <v>524</v>
      </c>
      <c r="B15200" s="389" t="s">
        <v>519</v>
      </c>
      <c r="C15200" s="389">
        <v>34865.837904899898</v>
      </c>
      <c r="D15200" s="389" t="s">
        <v>519</v>
      </c>
      <c r="E15200" s="389" t="s">
        <v>670</v>
      </c>
      <c r="F15200" s="389" t="s">
        <v>650</v>
      </c>
      <c r="G15200" s="389" t="s">
        <v>519</v>
      </c>
    </row>
    <row r="15201" spans="1:7">
      <c r="A15201" s="389" t="s">
        <v>524</v>
      </c>
      <c r="B15201" s="389" t="s">
        <v>519</v>
      </c>
      <c r="C15201" s="389">
        <v>34865.837904899898</v>
      </c>
      <c r="D15201" s="389" t="s">
        <v>519</v>
      </c>
      <c r="E15201" s="389" t="s">
        <v>670</v>
      </c>
      <c r="F15201" s="389" t="s">
        <v>650</v>
      </c>
      <c r="G15201" s="389" t="s">
        <v>519</v>
      </c>
    </row>
    <row r="15202" spans="1:7">
      <c r="A15202" s="389" t="s">
        <v>524</v>
      </c>
      <c r="B15202" s="389" t="s">
        <v>519</v>
      </c>
      <c r="C15202" s="389">
        <v>34865.837904899898</v>
      </c>
      <c r="D15202" s="389" t="s">
        <v>519</v>
      </c>
      <c r="E15202" s="389" t="s">
        <v>670</v>
      </c>
      <c r="F15202" s="389" t="s">
        <v>650</v>
      </c>
      <c r="G15202" s="389" t="s">
        <v>519</v>
      </c>
    </row>
    <row r="15203" spans="1:7">
      <c r="A15203" s="389" t="s">
        <v>524</v>
      </c>
      <c r="B15203" s="389" t="s">
        <v>519</v>
      </c>
      <c r="C15203" s="389">
        <v>34865.837904899898</v>
      </c>
      <c r="D15203" s="389" t="s">
        <v>519</v>
      </c>
      <c r="E15203" s="389" t="s">
        <v>670</v>
      </c>
      <c r="F15203" s="389" t="s">
        <v>650</v>
      </c>
      <c r="G15203" s="389" t="s">
        <v>519</v>
      </c>
    </row>
    <row r="15204" spans="1:7">
      <c r="A15204" s="389" t="s">
        <v>524</v>
      </c>
      <c r="B15204" s="389" t="s">
        <v>519</v>
      </c>
      <c r="C15204" s="389">
        <v>34865.837904899898</v>
      </c>
      <c r="D15204" s="389" t="s">
        <v>519</v>
      </c>
      <c r="E15204" s="389" t="s">
        <v>670</v>
      </c>
      <c r="F15204" s="389" t="s">
        <v>650</v>
      </c>
      <c r="G15204" s="389" t="s">
        <v>519</v>
      </c>
    </row>
    <row r="15205" spans="1:7">
      <c r="A15205" s="389" t="s">
        <v>524</v>
      </c>
      <c r="B15205" s="389" t="s">
        <v>519</v>
      </c>
      <c r="C15205" s="389">
        <v>34865.837904899898</v>
      </c>
      <c r="D15205" s="389" t="s">
        <v>519</v>
      </c>
      <c r="E15205" s="389" t="s">
        <v>670</v>
      </c>
      <c r="F15205" s="389" t="s">
        <v>650</v>
      </c>
      <c r="G15205" s="389" t="s">
        <v>519</v>
      </c>
    </row>
    <row r="15206" spans="1:7">
      <c r="A15206" s="389" t="s">
        <v>524</v>
      </c>
      <c r="B15206" s="389" t="s">
        <v>519</v>
      </c>
      <c r="C15206" s="389">
        <v>34865.837904899898</v>
      </c>
      <c r="D15206" s="389" t="s">
        <v>519</v>
      </c>
      <c r="E15206" s="389" t="s">
        <v>670</v>
      </c>
      <c r="F15206" s="389" t="s">
        <v>650</v>
      </c>
      <c r="G15206" s="389" t="s">
        <v>519</v>
      </c>
    </row>
    <row r="15207" spans="1:7">
      <c r="A15207" s="389" t="s">
        <v>524</v>
      </c>
      <c r="B15207" s="389" t="s">
        <v>519</v>
      </c>
      <c r="C15207" s="389">
        <v>34865.837904899898</v>
      </c>
      <c r="D15207" s="389" t="s">
        <v>519</v>
      </c>
      <c r="E15207" s="389" t="s">
        <v>670</v>
      </c>
      <c r="F15207" s="389" t="s">
        <v>650</v>
      </c>
      <c r="G15207" s="389" t="s">
        <v>519</v>
      </c>
    </row>
    <row r="15208" spans="1:7">
      <c r="A15208" s="389" t="s">
        <v>524</v>
      </c>
      <c r="B15208" s="389" t="s">
        <v>519</v>
      </c>
      <c r="C15208" s="389">
        <v>34865.837904899898</v>
      </c>
      <c r="D15208" s="389" t="s">
        <v>519</v>
      </c>
      <c r="E15208" s="389" t="s">
        <v>670</v>
      </c>
      <c r="F15208" s="389" t="s">
        <v>650</v>
      </c>
      <c r="G15208" s="389" t="s">
        <v>519</v>
      </c>
    </row>
    <row r="15209" spans="1:7">
      <c r="A15209" s="389" t="s">
        <v>524</v>
      </c>
      <c r="B15209" s="389" t="s">
        <v>519</v>
      </c>
      <c r="C15209" s="389">
        <v>34865.837904899898</v>
      </c>
      <c r="D15209" s="389" t="s">
        <v>519</v>
      </c>
      <c r="E15209" s="389" t="s">
        <v>670</v>
      </c>
      <c r="F15209" s="389" t="s">
        <v>650</v>
      </c>
      <c r="G15209" s="389" t="s">
        <v>519</v>
      </c>
    </row>
    <row r="15210" spans="1:7">
      <c r="A15210" s="389" t="s">
        <v>524</v>
      </c>
      <c r="B15210" s="389" t="s">
        <v>519</v>
      </c>
      <c r="C15210" s="389">
        <v>34865.837904899898</v>
      </c>
      <c r="D15210" s="389" t="s">
        <v>519</v>
      </c>
      <c r="E15210" s="389" t="s">
        <v>670</v>
      </c>
      <c r="F15210" s="389" t="s">
        <v>650</v>
      </c>
      <c r="G15210" s="389" t="s">
        <v>519</v>
      </c>
    </row>
    <row r="15211" spans="1:7">
      <c r="A15211" s="389" t="s">
        <v>524</v>
      </c>
      <c r="B15211" s="389" t="s">
        <v>519</v>
      </c>
      <c r="C15211" s="389">
        <v>34865.837904899898</v>
      </c>
      <c r="D15211" s="389" t="s">
        <v>519</v>
      </c>
      <c r="E15211" s="389" t="s">
        <v>670</v>
      </c>
      <c r="F15211" s="389" t="s">
        <v>650</v>
      </c>
      <c r="G15211" s="389" t="s">
        <v>519</v>
      </c>
    </row>
    <row r="15212" spans="1:7">
      <c r="A15212" s="389" t="s">
        <v>524</v>
      </c>
      <c r="B15212" s="389" t="s">
        <v>519</v>
      </c>
      <c r="C15212" s="389">
        <v>34865.837904899898</v>
      </c>
      <c r="D15212" s="389" t="s">
        <v>519</v>
      </c>
      <c r="E15212" s="389" t="s">
        <v>670</v>
      </c>
      <c r="F15212" s="389" t="s">
        <v>650</v>
      </c>
      <c r="G15212" s="389" t="s">
        <v>519</v>
      </c>
    </row>
    <row r="15213" spans="1:7">
      <c r="A15213" s="389" t="s">
        <v>524</v>
      </c>
      <c r="B15213" s="389" t="s">
        <v>519</v>
      </c>
      <c r="C15213" s="389">
        <v>34865.837904899898</v>
      </c>
      <c r="D15213" s="389" t="s">
        <v>519</v>
      </c>
      <c r="E15213" s="389" t="s">
        <v>670</v>
      </c>
      <c r="F15213" s="389" t="s">
        <v>650</v>
      </c>
      <c r="G15213" s="389" t="s">
        <v>519</v>
      </c>
    </row>
    <row r="15214" spans="1:7">
      <c r="A15214" s="389" t="s">
        <v>524</v>
      </c>
      <c r="B15214" s="389" t="s">
        <v>519</v>
      </c>
      <c r="C15214" s="389">
        <v>34865.837904899898</v>
      </c>
      <c r="D15214" s="389" t="s">
        <v>519</v>
      </c>
      <c r="E15214" s="389" t="s">
        <v>670</v>
      </c>
      <c r="F15214" s="389" t="s">
        <v>650</v>
      </c>
      <c r="G15214" s="389" t="s">
        <v>519</v>
      </c>
    </row>
    <row r="15215" spans="1:7">
      <c r="A15215" s="389" t="s">
        <v>524</v>
      </c>
      <c r="B15215" s="389" t="s">
        <v>519</v>
      </c>
      <c r="C15215" s="389">
        <v>34865.837904899898</v>
      </c>
      <c r="D15215" s="389" t="s">
        <v>519</v>
      </c>
      <c r="E15215" s="389" t="s">
        <v>670</v>
      </c>
      <c r="F15215" s="389" t="s">
        <v>650</v>
      </c>
      <c r="G15215" s="389" t="s">
        <v>519</v>
      </c>
    </row>
    <row r="15216" spans="1:7">
      <c r="A15216" s="389" t="s">
        <v>524</v>
      </c>
      <c r="B15216" s="389" t="s">
        <v>519</v>
      </c>
      <c r="C15216" s="389">
        <v>34865.837904899898</v>
      </c>
      <c r="D15216" s="389" t="s">
        <v>519</v>
      </c>
      <c r="E15216" s="389" t="s">
        <v>670</v>
      </c>
      <c r="F15216" s="389" t="s">
        <v>650</v>
      </c>
      <c r="G15216" s="389" t="s">
        <v>519</v>
      </c>
    </row>
    <row r="15217" spans="1:7">
      <c r="A15217" s="389" t="s">
        <v>524</v>
      </c>
      <c r="B15217" s="389" t="s">
        <v>519</v>
      </c>
      <c r="C15217" s="389">
        <v>34865.837904899898</v>
      </c>
      <c r="D15217" s="389" t="s">
        <v>519</v>
      </c>
      <c r="E15217" s="389" t="s">
        <v>670</v>
      </c>
      <c r="F15217" s="389" t="s">
        <v>650</v>
      </c>
      <c r="G15217" s="389" t="s">
        <v>519</v>
      </c>
    </row>
    <row r="15218" spans="1:7">
      <c r="A15218" s="389" t="s">
        <v>524</v>
      </c>
      <c r="B15218" s="389" t="s">
        <v>519</v>
      </c>
      <c r="C15218" s="389">
        <v>34865.837904899898</v>
      </c>
      <c r="D15218" s="389" t="s">
        <v>519</v>
      </c>
      <c r="E15218" s="389" t="s">
        <v>670</v>
      </c>
      <c r="F15218" s="389" t="s">
        <v>650</v>
      </c>
      <c r="G15218" s="389" t="s">
        <v>519</v>
      </c>
    </row>
    <row r="15219" spans="1:7">
      <c r="A15219" s="389" t="s">
        <v>524</v>
      </c>
      <c r="B15219" s="389" t="s">
        <v>519</v>
      </c>
      <c r="C15219" s="389">
        <v>34865.837904899898</v>
      </c>
      <c r="D15219" s="389" t="s">
        <v>519</v>
      </c>
      <c r="E15219" s="389" t="s">
        <v>670</v>
      </c>
      <c r="F15219" s="389" t="s">
        <v>650</v>
      </c>
      <c r="G15219" s="389" t="s">
        <v>519</v>
      </c>
    </row>
    <row r="15220" spans="1:7">
      <c r="A15220" s="389" t="s">
        <v>524</v>
      </c>
      <c r="B15220" s="389" t="s">
        <v>519</v>
      </c>
      <c r="C15220" s="389">
        <v>34865.837904899898</v>
      </c>
      <c r="D15220" s="389" t="s">
        <v>519</v>
      </c>
      <c r="E15220" s="389" t="s">
        <v>670</v>
      </c>
      <c r="F15220" s="389" t="s">
        <v>650</v>
      </c>
      <c r="G15220" s="389" t="s">
        <v>519</v>
      </c>
    </row>
    <row r="15221" spans="1:7">
      <c r="A15221" s="389" t="s">
        <v>524</v>
      </c>
      <c r="B15221" s="389" t="s">
        <v>519</v>
      </c>
      <c r="C15221" s="389">
        <v>34865.837904899898</v>
      </c>
      <c r="D15221" s="389" t="s">
        <v>519</v>
      </c>
      <c r="E15221" s="389" t="s">
        <v>670</v>
      </c>
      <c r="F15221" s="389" t="s">
        <v>650</v>
      </c>
      <c r="G15221" s="389" t="s">
        <v>519</v>
      </c>
    </row>
    <row r="15222" spans="1:7">
      <c r="A15222" s="389" t="s">
        <v>524</v>
      </c>
      <c r="B15222" s="389" t="s">
        <v>519</v>
      </c>
      <c r="C15222" s="389">
        <v>34865.837904899898</v>
      </c>
      <c r="D15222" s="389" t="s">
        <v>519</v>
      </c>
      <c r="E15222" s="389" t="s">
        <v>670</v>
      </c>
      <c r="F15222" s="389" t="s">
        <v>650</v>
      </c>
      <c r="G15222" s="389" t="s">
        <v>519</v>
      </c>
    </row>
    <row r="15223" spans="1:7">
      <c r="A15223" s="389" t="s">
        <v>524</v>
      </c>
      <c r="B15223" s="389" t="s">
        <v>519</v>
      </c>
      <c r="C15223" s="389">
        <v>34865.837904899898</v>
      </c>
      <c r="D15223" s="389" t="s">
        <v>519</v>
      </c>
      <c r="E15223" s="389" t="s">
        <v>670</v>
      </c>
      <c r="F15223" s="389" t="s">
        <v>650</v>
      </c>
      <c r="G15223" s="389" t="s">
        <v>519</v>
      </c>
    </row>
    <row r="15224" spans="1:7">
      <c r="A15224" s="389" t="s">
        <v>524</v>
      </c>
      <c r="B15224" s="389" t="s">
        <v>519</v>
      </c>
      <c r="C15224" s="389">
        <v>34865.837904899898</v>
      </c>
      <c r="D15224" s="389" t="s">
        <v>519</v>
      </c>
      <c r="E15224" s="389" t="s">
        <v>670</v>
      </c>
      <c r="F15224" s="389" t="s">
        <v>650</v>
      </c>
      <c r="G15224" s="389" t="s">
        <v>519</v>
      </c>
    </row>
    <row r="15225" spans="1:7">
      <c r="A15225" s="389" t="s">
        <v>524</v>
      </c>
      <c r="B15225" s="389" t="s">
        <v>519</v>
      </c>
      <c r="C15225" s="389">
        <v>34865.837904899898</v>
      </c>
      <c r="D15225" s="389" t="s">
        <v>519</v>
      </c>
      <c r="E15225" s="389" t="s">
        <v>670</v>
      </c>
      <c r="F15225" s="389" t="s">
        <v>650</v>
      </c>
      <c r="G15225" s="389" t="s">
        <v>519</v>
      </c>
    </row>
    <row r="15226" spans="1:7">
      <c r="A15226" s="389" t="s">
        <v>524</v>
      </c>
      <c r="B15226" s="389" t="s">
        <v>519</v>
      </c>
      <c r="C15226" s="389">
        <v>34865.837904899898</v>
      </c>
      <c r="D15226" s="389" t="s">
        <v>519</v>
      </c>
      <c r="E15226" s="389" t="s">
        <v>670</v>
      </c>
      <c r="F15226" s="389" t="s">
        <v>650</v>
      </c>
      <c r="G15226" s="389" t="s">
        <v>519</v>
      </c>
    </row>
    <row r="15227" spans="1:7">
      <c r="A15227" s="389" t="s">
        <v>524</v>
      </c>
      <c r="B15227" s="389" t="s">
        <v>519</v>
      </c>
      <c r="C15227" s="389">
        <v>34865.837904899898</v>
      </c>
      <c r="D15227" s="389" t="s">
        <v>519</v>
      </c>
      <c r="E15227" s="389" t="s">
        <v>670</v>
      </c>
      <c r="F15227" s="389" t="s">
        <v>650</v>
      </c>
      <c r="G15227" s="389" t="s">
        <v>519</v>
      </c>
    </row>
    <row r="15228" spans="1:7">
      <c r="A15228" s="389" t="s">
        <v>524</v>
      </c>
      <c r="B15228" s="389" t="s">
        <v>519</v>
      </c>
      <c r="C15228" s="389">
        <v>34865.837904899898</v>
      </c>
      <c r="D15228" s="389" t="s">
        <v>519</v>
      </c>
      <c r="E15228" s="389" t="s">
        <v>670</v>
      </c>
      <c r="F15228" s="389" t="s">
        <v>650</v>
      </c>
      <c r="G15228" s="389" t="s">
        <v>519</v>
      </c>
    </row>
    <row r="15229" spans="1:7">
      <c r="A15229" s="389" t="s">
        <v>524</v>
      </c>
      <c r="B15229" s="389" t="s">
        <v>519</v>
      </c>
      <c r="C15229" s="389">
        <v>34865.837904899898</v>
      </c>
      <c r="D15229" s="389" t="s">
        <v>519</v>
      </c>
      <c r="E15229" s="389" t="s">
        <v>670</v>
      </c>
      <c r="F15229" s="389" t="s">
        <v>650</v>
      </c>
      <c r="G15229" s="389" t="s">
        <v>519</v>
      </c>
    </row>
    <row r="15230" spans="1:7">
      <c r="A15230" s="389" t="s">
        <v>524</v>
      </c>
      <c r="B15230" s="389" t="s">
        <v>519</v>
      </c>
      <c r="C15230" s="389">
        <v>34865.837904899898</v>
      </c>
      <c r="D15230" s="389" t="s">
        <v>519</v>
      </c>
      <c r="E15230" s="389" t="s">
        <v>670</v>
      </c>
      <c r="F15230" s="389" t="s">
        <v>650</v>
      </c>
      <c r="G15230" s="389" t="s">
        <v>519</v>
      </c>
    </row>
    <row r="15231" spans="1:7">
      <c r="A15231" s="389" t="s">
        <v>524</v>
      </c>
      <c r="B15231" s="389" t="s">
        <v>519</v>
      </c>
      <c r="C15231" s="389">
        <v>34865.837904899898</v>
      </c>
      <c r="D15231" s="389" t="s">
        <v>519</v>
      </c>
      <c r="E15231" s="389" t="s">
        <v>670</v>
      </c>
      <c r="F15231" s="389" t="s">
        <v>650</v>
      </c>
      <c r="G15231" s="389" t="s">
        <v>519</v>
      </c>
    </row>
    <row r="15232" spans="1:7">
      <c r="A15232" s="389" t="s">
        <v>524</v>
      </c>
      <c r="B15232" s="389" t="s">
        <v>519</v>
      </c>
      <c r="C15232" s="389">
        <v>34865.837904899898</v>
      </c>
      <c r="D15232" s="389" t="s">
        <v>519</v>
      </c>
      <c r="E15232" s="389" t="s">
        <v>670</v>
      </c>
      <c r="F15232" s="389" t="s">
        <v>650</v>
      </c>
      <c r="G15232" s="389" t="s">
        <v>519</v>
      </c>
    </row>
    <row r="15233" spans="1:7">
      <c r="A15233" s="389" t="s">
        <v>524</v>
      </c>
      <c r="B15233" s="389" t="s">
        <v>519</v>
      </c>
      <c r="C15233" s="389">
        <v>34865.837904899898</v>
      </c>
      <c r="D15233" s="389" t="s">
        <v>519</v>
      </c>
      <c r="E15233" s="389" t="s">
        <v>670</v>
      </c>
      <c r="F15233" s="389" t="s">
        <v>650</v>
      </c>
      <c r="G15233" s="389" t="s">
        <v>519</v>
      </c>
    </row>
    <row r="15234" spans="1:7">
      <c r="A15234" s="389" t="s">
        <v>524</v>
      </c>
      <c r="B15234" s="389" t="s">
        <v>519</v>
      </c>
      <c r="C15234" s="389">
        <v>34865.837904899898</v>
      </c>
      <c r="D15234" s="389" t="s">
        <v>519</v>
      </c>
      <c r="E15234" s="389" t="s">
        <v>670</v>
      </c>
      <c r="F15234" s="389" t="s">
        <v>650</v>
      </c>
      <c r="G15234" s="389" t="s">
        <v>519</v>
      </c>
    </row>
    <row r="15235" spans="1:7">
      <c r="A15235" s="389" t="s">
        <v>524</v>
      </c>
      <c r="B15235" s="389" t="s">
        <v>519</v>
      </c>
      <c r="C15235" s="389">
        <v>34865.837904899898</v>
      </c>
      <c r="D15235" s="389" t="s">
        <v>519</v>
      </c>
      <c r="E15235" s="389" t="s">
        <v>670</v>
      </c>
      <c r="F15235" s="389" t="s">
        <v>650</v>
      </c>
      <c r="G15235" s="389" t="s">
        <v>519</v>
      </c>
    </row>
    <row r="15236" spans="1:7">
      <c r="A15236" s="389" t="s">
        <v>524</v>
      </c>
      <c r="B15236" s="389" t="s">
        <v>519</v>
      </c>
      <c r="C15236" s="389">
        <v>34865.837904899898</v>
      </c>
      <c r="D15236" s="389" t="s">
        <v>519</v>
      </c>
      <c r="E15236" s="389" t="s">
        <v>670</v>
      </c>
      <c r="F15236" s="389" t="s">
        <v>650</v>
      </c>
      <c r="G15236" s="389" t="s">
        <v>519</v>
      </c>
    </row>
    <row r="15237" spans="1:7">
      <c r="A15237" s="389" t="s">
        <v>524</v>
      </c>
      <c r="B15237" s="389" t="s">
        <v>519</v>
      </c>
      <c r="C15237" s="389">
        <v>34865.837904899898</v>
      </c>
      <c r="D15237" s="389" t="s">
        <v>519</v>
      </c>
      <c r="E15237" s="389" t="s">
        <v>670</v>
      </c>
      <c r="F15237" s="389" t="s">
        <v>650</v>
      </c>
      <c r="G15237" s="389" t="s">
        <v>519</v>
      </c>
    </row>
    <row r="15238" spans="1:7">
      <c r="A15238" s="389" t="s">
        <v>524</v>
      </c>
      <c r="B15238" s="389" t="s">
        <v>519</v>
      </c>
      <c r="C15238" s="389">
        <v>34865.837904899898</v>
      </c>
      <c r="D15238" s="389" t="s">
        <v>519</v>
      </c>
      <c r="E15238" s="389" t="s">
        <v>670</v>
      </c>
      <c r="F15238" s="389" t="s">
        <v>650</v>
      </c>
      <c r="G15238" s="389" t="s">
        <v>519</v>
      </c>
    </row>
    <row r="15239" spans="1:7">
      <c r="A15239" s="389" t="s">
        <v>524</v>
      </c>
      <c r="B15239" s="389" t="s">
        <v>519</v>
      </c>
      <c r="C15239" s="389">
        <v>34865.837904899898</v>
      </c>
      <c r="D15239" s="389" t="s">
        <v>519</v>
      </c>
      <c r="E15239" s="389" t="s">
        <v>670</v>
      </c>
      <c r="F15239" s="389" t="s">
        <v>650</v>
      </c>
      <c r="G15239" s="389" t="s">
        <v>519</v>
      </c>
    </row>
    <row r="15240" spans="1:7">
      <c r="A15240" s="389" t="s">
        <v>531</v>
      </c>
      <c r="B15240" s="389" t="s">
        <v>519</v>
      </c>
      <c r="C15240" s="389">
        <v>34865.837904899898</v>
      </c>
      <c r="D15240" s="389" t="s">
        <v>519</v>
      </c>
      <c r="E15240" s="389" t="s">
        <v>670</v>
      </c>
      <c r="F15240" s="389" t="s">
        <v>650</v>
      </c>
      <c r="G15240" s="389" t="s">
        <v>519</v>
      </c>
    </row>
    <row r="15241" spans="1:7">
      <c r="A15241" s="389" t="s">
        <v>524</v>
      </c>
      <c r="B15241" s="389" t="s">
        <v>519</v>
      </c>
      <c r="C15241" s="389">
        <v>34865.837904899898</v>
      </c>
      <c r="D15241" s="389" t="s">
        <v>519</v>
      </c>
      <c r="E15241" s="389" t="s">
        <v>670</v>
      </c>
      <c r="F15241" s="389" t="s">
        <v>650</v>
      </c>
      <c r="G15241" s="389" t="s">
        <v>519</v>
      </c>
    </row>
    <row r="15242" spans="1:7">
      <c r="A15242" s="389" t="s">
        <v>524</v>
      </c>
      <c r="B15242" s="389" t="s">
        <v>519</v>
      </c>
      <c r="C15242" s="389">
        <v>34865.837904899898</v>
      </c>
      <c r="D15242" s="389" t="s">
        <v>519</v>
      </c>
      <c r="E15242" s="389" t="s">
        <v>670</v>
      </c>
      <c r="F15242" s="389" t="s">
        <v>650</v>
      </c>
      <c r="G15242" s="389" t="s">
        <v>519</v>
      </c>
    </row>
    <row r="15243" spans="1:7">
      <c r="A15243" s="389" t="s">
        <v>524</v>
      </c>
      <c r="B15243" s="389" t="s">
        <v>519</v>
      </c>
      <c r="C15243" s="389">
        <v>34865.837904899898</v>
      </c>
      <c r="D15243" s="389" t="s">
        <v>519</v>
      </c>
      <c r="E15243" s="389" t="s">
        <v>670</v>
      </c>
      <c r="F15243" s="389" t="s">
        <v>650</v>
      </c>
      <c r="G15243" s="389" t="s">
        <v>519</v>
      </c>
    </row>
    <row r="15244" spans="1:7">
      <c r="A15244" s="389" t="s">
        <v>524</v>
      </c>
      <c r="B15244" s="389" t="s">
        <v>519</v>
      </c>
      <c r="C15244" s="389">
        <v>34865.837904899898</v>
      </c>
      <c r="D15244" s="389" t="s">
        <v>519</v>
      </c>
      <c r="E15244" s="389" t="s">
        <v>670</v>
      </c>
      <c r="F15244" s="389" t="s">
        <v>650</v>
      </c>
      <c r="G15244" s="389" t="s">
        <v>519</v>
      </c>
    </row>
    <row r="15245" spans="1:7">
      <c r="A15245" s="389" t="s">
        <v>524</v>
      </c>
      <c r="B15245" s="389" t="s">
        <v>519</v>
      </c>
      <c r="C15245" s="389">
        <v>34865.837904899898</v>
      </c>
      <c r="D15245" s="389" t="s">
        <v>519</v>
      </c>
      <c r="E15245" s="389" t="s">
        <v>670</v>
      </c>
      <c r="F15245" s="389" t="s">
        <v>650</v>
      </c>
      <c r="G15245" s="389" t="s">
        <v>519</v>
      </c>
    </row>
    <row r="15246" spans="1:7">
      <c r="A15246" s="389" t="s">
        <v>524</v>
      </c>
      <c r="B15246" s="389" t="s">
        <v>519</v>
      </c>
      <c r="C15246" s="389">
        <v>34865.837904899898</v>
      </c>
      <c r="D15246" s="389" t="s">
        <v>519</v>
      </c>
      <c r="E15246" s="389" t="s">
        <v>670</v>
      </c>
      <c r="F15246" s="389" t="s">
        <v>650</v>
      </c>
      <c r="G15246" s="389" t="s">
        <v>519</v>
      </c>
    </row>
    <row r="15247" spans="1:7">
      <c r="A15247" s="389" t="s">
        <v>524</v>
      </c>
      <c r="B15247" s="389" t="s">
        <v>519</v>
      </c>
      <c r="C15247" s="389">
        <v>34865.837904899898</v>
      </c>
      <c r="D15247" s="389" t="s">
        <v>519</v>
      </c>
      <c r="E15247" s="389" t="s">
        <v>670</v>
      </c>
      <c r="F15247" s="389" t="s">
        <v>650</v>
      </c>
      <c r="G15247" s="389" t="s">
        <v>519</v>
      </c>
    </row>
    <row r="15248" spans="1:7">
      <c r="A15248" s="389" t="s">
        <v>524</v>
      </c>
      <c r="B15248" s="389" t="s">
        <v>519</v>
      </c>
      <c r="C15248" s="389">
        <v>34865.837904899898</v>
      </c>
      <c r="D15248" s="389" t="s">
        <v>519</v>
      </c>
      <c r="E15248" s="389" t="s">
        <v>670</v>
      </c>
      <c r="F15248" s="389" t="s">
        <v>650</v>
      </c>
      <c r="G15248" s="389" t="s">
        <v>519</v>
      </c>
    </row>
    <row r="15249" spans="1:7">
      <c r="A15249" s="389" t="s">
        <v>524</v>
      </c>
      <c r="B15249" s="389" t="s">
        <v>519</v>
      </c>
      <c r="C15249" s="389">
        <v>34865.837904899898</v>
      </c>
      <c r="D15249" s="389" t="s">
        <v>519</v>
      </c>
      <c r="E15249" s="389" t="s">
        <v>670</v>
      </c>
      <c r="F15249" s="389" t="s">
        <v>650</v>
      </c>
      <c r="G15249" s="389" t="s">
        <v>519</v>
      </c>
    </row>
    <row r="15250" spans="1:7">
      <c r="A15250" s="389" t="s">
        <v>524</v>
      </c>
      <c r="B15250" s="389" t="s">
        <v>519</v>
      </c>
      <c r="C15250" s="389">
        <v>34865.837904899898</v>
      </c>
      <c r="D15250" s="389" t="s">
        <v>519</v>
      </c>
      <c r="E15250" s="389" t="s">
        <v>670</v>
      </c>
      <c r="F15250" s="389" t="s">
        <v>650</v>
      </c>
      <c r="G15250" s="389" t="s">
        <v>519</v>
      </c>
    </row>
    <row r="15251" spans="1:7">
      <c r="A15251" s="389" t="s">
        <v>524</v>
      </c>
      <c r="B15251" s="389" t="s">
        <v>519</v>
      </c>
      <c r="C15251" s="389">
        <v>34865.837904899898</v>
      </c>
      <c r="D15251" s="389" t="s">
        <v>519</v>
      </c>
      <c r="E15251" s="389" t="s">
        <v>670</v>
      </c>
      <c r="F15251" s="389" t="s">
        <v>650</v>
      </c>
      <c r="G15251" s="389" t="s">
        <v>519</v>
      </c>
    </row>
    <row r="15252" spans="1:7">
      <c r="A15252" s="389" t="s">
        <v>524</v>
      </c>
      <c r="B15252" s="389" t="s">
        <v>519</v>
      </c>
      <c r="C15252" s="389">
        <v>34865.837904899898</v>
      </c>
      <c r="D15252" s="389" t="s">
        <v>519</v>
      </c>
      <c r="E15252" s="389" t="s">
        <v>670</v>
      </c>
      <c r="F15252" s="389" t="s">
        <v>650</v>
      </c>
      <c r="G15252" s="389" t="s">
        <v>519</v>
      </c>
    </row>
    <row r="15253" spans="1:7">
      <c r="A15253" s="389" t="s">
        <v>524</v>
      </c>
      <c r="B15253" s="389" t="s">
        <v>519</v>
      </c>
      <c r="C15253" s="389">
        <v>34865.837904899898</v>
      </c>
      <c r="D15253" s="389" t="s">
        <v>519</v>
      </c>
      <c r="E15253" s="389" t="s">
        <v>670</v>
      </c>
      <c r="F15253" s="389" t="s">
        <v>650</v>
      </c>
      <c r="G15253" s="389" t="s">
        <v>519</v>
      </c>
    </row>
    <row r="15254" spans="1:7">
      <c r="A15254" s="389" t="s">
        <v>524</v>
      </c>
      <c r="B15254" s="389" t="s">
        <v>519</v>
      </c>
      <c r="C15254" s="389">
        <v>34865.837904899898</v>
      </c>
      <c r="D15254" s="389" t="s">
        <v>519</v>
      </c>
      <c r="E15254" s="389" t="s">
        <v>670</v>
      </c>
      <c r="F15254" s="389" t="s">
        <v>650</v>
      </c>
      <c r="G15254" s="389" t="s">
        <v>519</v>
      </c>
    </row>
    <row r="15255" spans="1:7">
      <c r="A15255" s="389" t="s">
        <v>524</v>
      </c>
      <c r="B15255" s="389" t="s">
        <v>519</v>
      </c>
      <c r="C15255" s="389">
        <v>34865.837904899898</v>
      </c>
      <c r="D15255" s="389" t="s">
        <v>519</v>
      </c>
      <c r="E15255" s="389" t="s">
        <v>670</v>
      </c>
      <c r="F15255" s="389" t="s">
        <v>650</v>
      </c>
      <c r="G15255" s="389" t="s">
        <v>519</v>
      </c>
    </row>
    <row r="15256" spans="1:7">
      <c r="A15256" s="389" t="s">
        <v>524</v>
      </c>
      <c r="B15256" s="389" t="s">
        <v>519</v>
      </c>
      <c r="C15256" s="389">
        <v>34865.837904899898</v>
      </c>
      <c r="D15256" s="389" t="s">
        <v>519</v>
      </c>
      <c r="E15256" s="389" t="s">
        <v>670</v>
      </c>
      <c r="F15256" s="389" t="s">
        <v>650</v>
      </c>
      <c r="G15256" s="389" t="s">
        <v>519</v>
      </c>
    </row>
    <row r="15257" spans="1:7">
      <c r="A15257" s="389" t="s">
        <v>524</v>
      </c>
      <c r="B15257" s="389" t="s">
        <v>519</v>
      </c>
      <c r="C15257" s="389">
        <v>34865.837904899898</v>
      </c>
      <c r="D15257" s="389" t="s">
        <v>519</v>
      </c>
      <c r="E15257" s="389" t="s">
        <v>670</v>
      </c>
      <c r="F15257" s="389" t="s">
        <v>650</v>
      </c>
      <c r="G15257" s="389" t="s">
        <v>519</v>
      </c>
    </row>
    <row r="15258" spans="1:7">
      <c r="A15258" s="389" t="s">
        <v>524</v>
      </c>
      <c r="B15258" s="389" t="s">
        <v>519</v>
      </c>
      <c r="C15258" s="389">
        <v>34865.837904899898</v>
      </c>
      <c r="D15258" s="389" t="s">
        <v>519</v>
      </c>
      <c r="E15258" s="389" t="s">
        <v>670</v>
      </c>
      <c r="F15258" s="389" t="s">
        <v>650</v>
      </c>
      <c r="G15258" s="389" t="s">
        <v>519</v>
      </c>
    </row>
    <row r="15259" spans="1:7">
      <c r="A15259" s="389" t="s">
        <v>524</v>
      </c>
      <c r="B15259" s="389" t="s">
        <v>519</v>
      </c>
      <c r="C15259" s="389">
        <v>34865.837904899898</v>
      </c>
      <c r="D15259" s="389" t="s">
        <v>519</v>
      </c>
      <c r="E15259" s="389" t="s">
        <v>670</v>
      </c>
      <c r="F15259" s="389" t="s">
        <v>650</v>
      </c>
      <c r="G15259" s="389" t="s">
        <v>519</v>
      </c>
    </row>
    <row r="15260" spans="1:7">
      <c r="A15260" s="389" t="s">
        <v>524</v>
      </c>
      <c r="B15260" s="389" t="s">
        <v>519</v>
      </c>
      <c r="C15260" s="389">
        <v>34865.837904899898</v>
      </c>
      <c r="D15260" s="389" t="s">
        <v>519</v>
      </c>
      <c r="E15260" s="389" t="s">
        <v>670</v>
      </c>
      <c r="F15260" s="389" t="s">
        <v>650</v>
      </c>
      <c r="G15260" s="389" t="s">
        <v>519</v>
      </c>
    </row>
    <row r="15261" spans="1:7">
      <c r="A15261" s="389" t="s">
        <v>524</v>
      </c>
      <c r="B15261" s="389" t="s">
        <v>519</v>
      </c>
      <c r="C15261" s="389">
        <v>34865.837904899898</v>
      </c>
      <c r="D15261" s="389" t="s">
        <v>519</v>
      </c>
      <c r="E15261" s="389" t="s">
        <v>670</v>
      </c>
      <c r="F15261" s="389" t="s">
        <v>650</v>
      </c>
      <c r="G15261" s="389" t="s">
        <v>519</v>
      </c>
    </row>
    <row r="15262" spans="1:7">
      <c r="A15262" s="389" t="s">
        <v>524</v>
      </c>
      <c r="B15262" s="389" t="s">
        <v>519</v>
      </c>
      <c r="C15262" s="389">
        <v>34865.837904899898</v>
      </c>
      <c r="D15262" s="389" t="s">
        <v>519</v>
      </c>
      <c r="E15262" s="389" t="s">
        <v>670</v>
      </c>
      <c r="F15262" s="389" t="s">
        <v>650</v>
      </c>
      <c r="G15262" s="389" t="s">
        <v>519</v>
      </c>
    </row>
    <row r="15263" spans="1:7">
      <c r="A15263" s="389" t="s">
        <v>524</v>
      </c>
      <c r="B15263" s="389" t="s">
        <v>519</v>
      </c>
      <c r="C15263" s="389">
        <v>34865.837904899898</v>
      </c>
      <c r="D15263" s="389" t="s">
        <v>519</v>
      </c>
      <c r="E15263" s="389" t="s">
        <v>670</v>
      </c>
      <c r="F15263" s="389" t="s">
        <v>650</v>
      </c>
      <c r="G15263" s="389" t="s">
        <v>519</v>
      </c>
    </row>
    <row r="15264" spans="1:7">
      <c r="A15264" s="389" t="s">
        <v>524</v>
      </c>
      <c r="B15264" s="389" t="s">
        <v>519</v>
      </c>
      <c r="C15264" s="389">
        <v>34865.837904899898</v>
      </c>
      <c r="D15264" s="389" t="s">
        <v>519</v>
      </c>
      <c r="E15264" s="389" t="s">
        <v>670</v>
      </c>
      <c r="F15264" s="389" t="s">
        <v>650</v>
      </c>
      <c r="G15264" s="389" t="s">
        <v>519</v>
      </c>
    </row>
    <row r="15265" spans="1:7">
      <c r="A15265" s="389" t="s">
        <v>524</v>
      </c>
      <c r="B15265" s="389" t="s">
        <v>519</v>
      </c>
      <c r="C15265" s="389">
        <v>34865.837904899898</v>
      </c>
      <c r="D15265" s="389" t="s">
        <v>519</v>
      </c>
      <c r="E15265" s="389" t="s">
        <v>670</v>
      </c>
      <c r="F15265" s="389" t="s">
        <v>650</v>
      </c>
      <c r="G15265" s="389" t="s">
        <v>519</v>
      </c>
    </row>
    <row r="15266" spans="1:7">
      <c r="A15266" s="389" t="s">
        <v>524</v>
      </c>
      <c r="B15266" s="389" t="s">
        <v>519</v>
      </c>
      <c r="C15266" s="389">
        <v>34865.837904899898</v>
      </c>
      <c r="D15266" s="389" t="s">
        <v>519</v>
      </c>
      <c r="E15266" s="389" t="s">
        <v>670</v>
      </c>
      <c r="F15266" s="389" t="s">
        <v>650</v>
      </c>
      <c r="G15266" s="389" t="s">
        <v>519</v>
      </c>
    </row>
    <row r="15267" spans="1:7">
      <c r="A15267" s="389" t="s">
        <v>524</v>
      </c>
      <c r="B15267" s="389" t="s">
        <v>519</v>
      </c>
      <c r="C15267" s="389">
        <v>34865.837904899898</v>
      </c>
      <c r="D15267" s="389" t="s">
        <v>519</v>
      </c>
      <c r="E15267" s="389" t="s">
        <v>670</v>
      </c>
      <c r="F15267" s="389" t="s">
        <v>650</v>
      </c>
      <c r="G15267" s="389" t="s">
        <v>519</v>
      </c>
    </row>
    <row r="15268" spans="1:7">
      <c r="A15268" s="389" t="s">
        <v>524</v>
      </c>
      <c r="B15268" s="389" t="s">
        <v>519</v>
      </c>
      <c r="C15268" s="389">
        <v>34865.837904899898</v>
      </c>
      <c r="D15268" s="389" t="s">
        <v>519</v>
      </c>
      <c r="E15268" s="389" t="s">
        <v>670</v>
      </c>
      <c r="F15268" s="389" t="s">
        <v>650</v>
      </c>
      <c r="G15268" s="389" t="s">
        <v>519</v>
      </c>
    </row>
    <row r="15269" spans="1:7">
      <c r="A15269" s="389" t="s">
        <v>524</v>
      </c>
      <c r="B15269" s="389" t="s">
        <v>519</v>
      </c>
      <c r="C15269" s="389">
        <v>34865.837904899898</v>
      </c>
      <c r="D15269" s="389" t="s">
        <v>519</v>
      </c>
      <c r="E15269" s="389" t="s">
        <v>670</v>
      </c>
      <c r="F15269" s="389" t="s">
        <v>650</v>
      </c>
      <c r="G15269" s="389" t="s">
        <v>519</v>
      </c>
    </row>
    <row r="15270" spans="1:7">
      <c r="A15270" s="389" t="s">
        <v>524</v>
      </c>
      <c r="B15270" s="389" t="s">
        <v>519</v>
      </c>
      <c r="C15270" s="389">
        <v>34865.837904899898</v>
      </c>
      <c r="D15270" s="389" t="s">
        <v>519</v>
      </c>
      <c r="E15270" s="389" t="s">
        <v>670</v>
      </c>
      <c r="F15270" s="389" t="s">
        <v>650</v>
      </c>
      <c r="G15270" s="389" t="s">
        <v>519</v>
      </c>
    </row>
    <row r="15271" spans="1:7">
      <c r="A15271" s="389" t="s">
        <v>524</v>
      </c>
      <c r="B15271" s="389" t="s">
        <v>519</v>
      </c>
      <c r="C15271" s="389">
        <v>34865.837904899898</v>
      </c>
      <c r="D15271" s="389" t="s">
        <v>519</v>
      </c>
      <c r="E15271" s="389" t="s">
        <v>670</v>
      </c>
      <c r="F15271" s="389" t="s">
        <v>650</v>
      </c>
      <c r="G15271" s="389" t="s">
        <v>519</v>
      </c>
    </row>
    <row r="15272" spans="1:7">
      <c r="A15272" s="389" t="s">
        <v>524</v>
      </c>
      <c r="B15272" s="389" t="s">
        <v>519</v>
      </c>
      <c r="C15272" s="389">
        <v>34865.837904899898</v>
      </c>
      <c r="D15272" s="389" t="s">
        <v>519</v>
      </c>
      <c r="E15272" s="389" t="s">
        <v>670</v>
      </c>
      <c r="F15272" s="389" t="s">
        <v>650</v>
      </c>
      <c r="G15272" s="389" t="s">
        <v>519</v>
      </c>
    </row>
    <row r="15273" spans="1:7">
      <c r="A15273" s="389" t="s">
        <v>524</v>
      </c>
      <c r="B15273" s="389" t="s">
        <v>519</v>
      </c>
      <c r="C15273" s="389">
        <v>34865.837904899898</v>
      </c>
      <c r="D15273" s="389" t="s">
        <v>519</v>
      </c>
      <c r="E15273" s="389" t="s">
        <v>670</v>
      </c>
      <c r="F15273" s="389" t="s">
        <v>650</v>
      </c>
      <c r="G15273" s="389" t="s">
        <v>519</v>
      </c>
    </row>
    <row r="15274" spans="1:7">
      <c r="A15274" s="389" t="s">
        <v>524</v>
      </c>
      <c r="B15274" s="389" t="s">
        <v>519</v>
      </c>
      <c r="C15274" s="389">
        <v>34865.837904899898</v>
      </c>
      <c r="D15274" s="389" t="s">
        <v>519</v>
      </c>
      <c r="E15274" s="389" t="s">
        <v>670</v>
      </c>
      <c r="F15274" s="389" t="s">
        <v>650</v>
      </c>
      <c r="G15274" s="389" t="s">
        <v>519</v>
      </c>
    </row>
    <row r="15275" spans="1:7">
      <c r="A15275" s="389" t="s">
        <v>524</v>
      </c>
      <c r="B15275" s="389" t="s">
        <v>519</v>
      </c>
      <c r="C15275" s="389">
        <v>34865.837904899898</v>
      </c>
      <c r="D15275" s="389" t="s">
        <v>519</v>
      </c>
      <c r="E15275" s="389" t="s">
        <v>670</v>
      </c>
      <c r="F15275" s="389" t="s">
        <v>650</v>
      </c>
      <c r="G15275" s="389" t="s">
        <v>519</v>
      </c>
    </row>
    <row r="15276" spans="1:7">
      <c r="A15276" s="389" t="s">
        <v>524</v>
      </c>
      <c r="B15276" s="389" t="s">
        <v>519</v>
      </c>
      <c r="C15276" s="389">
        <v>34865.837904899898</v>
      </c>
      <c r="D15276" s="389" t="s">
        <v>519</v>
      </c>
      <c r="E15276" s="389" t="s">
        <v>670</v>
      </c>
      <c r="F15276" s="389" t="s">
        <v>650</v>
      </c>
      <c r="G15276" s="389" t="s">
        <v>519</v>
      </c>
    </row>
    <row r="15277" spans="1:7">
      <c r="A15277" s="389" t="s">
        <v>524</v>
      </c>
      <c r="B15277" s="389" t="s">
        <v>519</v>
      </c>
      <c r="C15277" s="389">
        <v>34865.837904899898</v>
      </c>
      <c r="D15277" s="389" t="s">
        <v>519</v>
      </c>
      <c r="E15277" s="389" t="s">
        <v>670</v>
      </c>
      <c r="F15277" s="389" t="s">
        <v>650</v>
      </c>
      <c r="G15277" s="389" t="s">
        <v>519</v>
      </c>
    </row>
    <row r="15278" spans="1:7">
      <c r="A15278" s="389" t="s">
        <v>524</v>
      </c>
      <c r="B15278" s="389" t="s">
        <v>519</v>
      </c>
      <c r="C15278" s="389">
        <v>34865.837904899898</v>
      </c>
      <c r="D15278" s="389" t="s">
        <v>519</v>
      </c>
      <c r="E15278" s="389" t="s">
        <v>670</v>
      </c>
      <c r="F15278" s="389" t="s">
        <v>650</v>
      </c>
      <c r="G15278" s="389" t="s">
        <v>519</v>
      </c>
    </row>
    <row r="15279" spans="1:7">
      <c r="A15279" s="389" t="s">
        <v>524</v>
      </c>
      <c r="B15279" s="389" t="s">
        <v>519</v>
      </c>
      <c r="C15279" s="389">
        <v>34865.837904899898</v>
      </c>
      <c r="D15279" s="389" t="s">
        <v>519</v>
      </c>
      <c r="E15279" s="389" t="s">
        <v>670</v>
      </c>
      <c r="F15279" s="389" t="s">
        <v>650</v>
      </c>
      <c r="G15279" s="389" t="s">
        <v>519</v>
      </c>
    </row>
    <row r="15280" spans="1:7">
      <c r="A15280" s="389" t="s">
        <v>524</v>
      </c>
      <c r="B15280" s="389" t="s">
        <v>519</v>
      </c>
      <c r="C15280" s="389">
        <v>34865.837904899898</v>
      </c>
      <c r="D15280" s="389" t="s">
        <v>519</v>
      </c>
      <c r="E15280" s="389" t="s">
        <v>670</v>
      </c>
      <c r="F15280" s="389" t="s">
        <v>650</v>
      </c>
      <c r="G15280" s="389" t="s">
        <v>519</v>
      </c>
    </row>
    <row r="15281" spans="1:7">
      <c r="A15281" s="389" t="s">
        <v>524</v>
      </c>
      <c r="B15281" s="389" t="s">
        <v>519</v>
      </c>
      <c r="C15281" s="389">
        <v>34865.837904899898</v>
      </c>
      <c r="D15281" s="389" t="s">
        <v>519</v>
      </c>
      <c r="E15281" s="389" t="s">
        <v>670</v>
      </c>
      <c r="F15281" s="389" t="s">
        <v>650</v>
      </c>
      <c r="G15281" s="389" t="s">
        <v>519</v>
      </c>
    </row>
    <row r="15282" spans="1:7">
      <c r="A15282" s="389" t="s">
        <v>524</v>
      </c>
      <c r="B15282" s="389" t="s">
        <v>519</v>
      </c>
      <c r="C15282" s="389">
        <v>34865.837904899898</v>
      </c>
      <c r="D15282" s="389" t="s">
        <v>519</v>
      </c>
      <c r="E15282" s="389" t="s">
        <v>670</v>
      </c>
      <c r="F15282" s="389" t="s">
        <v>650</v>
      </c>
      <c r="G15282" s="389" t="s">
        <v>519</v>
      </c>
    </row>
    <row r="15283" spans="1:7">
      <c r="A15283" s="389" t="s">
        <v>524</v>
      </c>
      <c r="B15283" s="389" t="s">
        <v>519</v>
      </c>
      <c r="C15283" s="389">
        <v>34865.837904899898</v>
      </c>
      <c r="D15283" s="389" t="s">
        <v>519</v>
      </c>
      <c r="E15283" s="389" t="s">
        <v>670</v>
      </c>
      <c r="F15283" s="389" t="s">
        <v>650</v>
      </c>
      <c r="G15283" s="389" t="s">
        <v>519</v>
      </c>
    </row>
    <row r="15284" spans="1:7">
      <c r="A15284" s="389" t="s">
        <v>524</v>
      </c>
      <c r="B15284" s="389" t="s">
        <v>519</v>
      </c>
      <c r="C15284" s="389">
        <v>34865.837904899898</v>
      </c>
      <c r="D15284" s="389" t="s">
        <v>519</v>
      </c>
      <c r="E15284" s="389" t="s">
        <v>670</v>
      </c>
      <c r="F15284" s="389" t="s">
        <v>650</v>
      </c>
      <c r="G15284" s="389" t="s">
        <v>519</v>
      </c>
    </row>
    <row r="15285" spans="1:7">
      <c r="A15285" s="389" t="s">
        <v>524</v>
      </c>
      <c r="B15285" s="389" t="s">
        <v>519</v>
      </c>
      <c r="C15285" s="389">
        <v>34865.837904899898</v>
      </c>
      <c r="D15285" s="389" t="s">
        <v>519</v>
      </c>
      <c r="E15285" s="389" t="s">
        <v>670</v>
      </c>
      <c r="F15285" s="389" t="s">
        <v>650</v>
      </c>
      <c r="G15285" s="389" t="s">
        <v>519</v>
      </c>
    </row>
    <row r="15286" spans="1:7">
      <c r="A15286" s="389" t="s">
        <v>524</v>
      </c>
      <c r="B15286" s="389" t="s">
        <v>519</v>
      </c>
      <c r="C15286" s="389">
        <v>34865.837904899898</v>
      </c>
      <c r="D15286" s="389" t="s">
        <v>519</v>
      </c>
      <c r="E15286" s="389" t="s">
        <v>670</v>
      </c>
      <c r="F15286" s="389" t="s">
        <v>650</v>
      </c>
      <c r="G15286" s="389" t="s">
        <v>519</v>
      </c>
    </row>
    <row r="15287" spans="1:7">
      <c r="A15287" s="389" t="s">
        <v>524</v>
      </c>
      <c r="B15287" s="389" t="s">
        <v>519</v>
      </c>
      <c r="C15287" s="389">
        <v>34865.837904899898</v>
      </c>
      <c r="D15287" s="389" t="s">
        <v>519</v>
      </c>
      <c r="E15287" s="389" t="s">
        <v>670</v>
      </c>
      <c r="F15287" s="389" t="s">
        <v>650</v>
      </c>
      <c r="G15287" s="389" t="s">
        <v>519</v>
      </c>
    </row>
    <row r="15288" spans="1:7">
      <c r="A15288" s="389" t="s">
        <v>524</v>
      </c>
      <c r="B15288" s="389" t="s">
        <v>519</v>
      </c>
      <c r="C15288" s="389">
        <v>34865.837904899898</v>
      </c>
      <c r="D15288" s="389" t="s">
        <v>519</v>
      </c>
      <c r="E15288" s="389" t="s">
        <v>670</v>
      </c>
      <c r="F15288" s="389" t="s">
        <v>650</v>
      </c>
      <c r="G15288" s="389" t="s">
        <v>519</v>
      </c>
    </row>
    <row r="15289" spans="1:7">
      <c r="A15289" s="389" t="s">
        <v>524</v>
      </c>
      <c r="B15289" s="389" t="s">
        <v>519</v>
      </c>
      <c r="C15289" s="389">
        <v>34865.837904899898</v>
      </c>
      <c r="D15289" s="389" t="s">
        <v>519</v>
      </c>
      <c r="E15289" s="389" t="s">
        <v>670</v>
      </c>
      <c r="F15289" s="389" t="s">
        <v>650</v>
      </c>
      <c r="G15289" s="389" t="s">
        <v>519</v>
      </c>
    </row>
    <row r="15290" spans="1:7">
      <c r="A15290" s="389" t="s">
        <v>524</v>
      </c>
      <c r="B15290" s="389" t="s">
        <v>519</v>
      </c>
      <c r="C15290" s="389">
        <v>34865.837904899898</v>
      </c>
      <c r="D15290" s="389" t="s">
        <v>519</v>
      </c>
      <c r="E15290" s="389" t="s">
        <v>670</v>
      </c>
      <c r="F15290" s="389" t="s">
        <v>650</v>
      </c>
      <c r="G15290" s="389" t="s">
        <v>519</v>
      </c>
    </row>
    <row r="15291" spans="1:7">
      <c r="A15291" s="389" t="s">
        <v>524</v>
      </c>
      <c r="B15291" s="389" t="s">
        <v>519</v>
      </c>
      <c r="C15291" s="389">
        <v>34865.837904899898</v>
      </c>
      <c r="D15291" s="389" t="s">
        <v>519</v>
      </c>
      <c r="E15291" s="389" t="s">
        <v>670</v>
      </c>
      <c r="F15291" s="389" t="s">
        <v>650</v>
      </c>
      <c r="G15291" s="389" t="s">
        <v>519</v>
      </c>
    </row>
    <row r="15292" spans="1:7">
      <c r="A15292" s="389" t="s">
        <v>524</v>
      </c>
      <c r="B15292" s="389" t="s">
        <v>519</v>
      </c>
      <c r="C15292" s="389">
        <v>34865.837904899898</v>
      </c>
      <c r="D15292" s="389" t="s">
        <v>519</v>
      </c>
      <c r="E15292" s="389" t="s">
        <v>670</v>
      </c>
      <c r="F15292" s="389" t="s">
        <v>650</v>
      </c>
      <c r="G15292" s="389" t="s">
        <v>519</v>
      </c>
    </row>
    <row r="15293" spans="1:7">
      <c r="A15293" s="389" t="s">
        <v>524</v>
      </c>
      <c r="B15293" s="389" t="s">
        <v>519</v>
      </c>
      <c r="C15293" s="389">
        <v>34865.837904899898</v>
      </c>
      <c r="D15293" s="389" t="s">
        <v>519</v>
      </c>
      <c r="E15293" s="389" t="s">
        <v>670</v>
      </c>
      <c r="F15293" s="389" t="s">
        <v>650</v>
      </c>
      <c r="G15293" s="389" t="s">
        <v>519</v>
      </c>
    </row>
    <row r="15294" spans="1:7">
      <c r="A15294" s="389" t="s">
        <v>524</v>
      </c>
      <c r="B15294" s="389" t="s">
        <v>519</v>
      </c>
      <c r="C15294" s="389">
        <v>34865.837904899898</v>
      </c>
      <c r="D15294" s="389" t="s">
        <v>519</v>
      </c>
      <c r="E15294" s="389" t="s">
        <v>670</v>
      </c>
      <c r="F15294" s="389" t="s">
        <v>650</v>
      </c>
      <c r="G15294" s="389" t="s">
        <v>519</v>
      </c>
    </row>
    <row r="15295" spans="1:7">
      <c r="A15295" s="389" t="s">
        <v>524</v>
      </c>
      <c r="B15295" s="389" t="s">
        <v>519</v>
      </c>
      <c r="C15295" s="389">
        <v>34865.837904899898</v>
      </c>
      <c r="D15295" s="389" t="s">
        <v>519</v>
      </c>
      <c r="E15295" s="389" t="s">
        <v>670</v>
      </c>
      <c r="F15295" s="389" t="s">
        <v>650</v>
      </c>
      <c r="G15295" s="389" t="s">
        <v>519</v>
      </c>
    </row>
    <row r="15296" spans="1:7">
      <c r="A15296" s="389" t="s">
        <v>524</v>
      </c>
      <c r="B15296" s="389" t="s">
        <v>519</v>
      </c>
      <c r="C15296" s="389">
        <v>34865.837904899898</v>
      </c>
      <c r="D15296" s="389" t="s">
        <v>519</v>
      </c>
      <c r="E15296" s="389" t="s">
        <v>670</v>
      </c>
      <c r="F15296" s="389" t="s">
        <v>650</v>
      </c>
      <c r="G15296" s="389" t="s">
        <v>519</v>
      </c>
    </row>
    <row r="15297" spans="1:7">
      <c r="A15297" s="389" t="s">
        <v>524</v>
      </c>
      <c r="B15297" s="389" t="s">
        <v>519</v>
      </c>
      <c r="C15297" s="389">
        <v>34865.837904899898</v>
      </c>
      <c r="D15297" s="389" t="s">
        <v>519</v>
      </c>
      <c r="E15297" s="389" t="s">
        <v>670</v>
      </c>
      <c r="F15297" s="389" t="s">
        <v>650</v>
      </c>
      <c r="G15297" s="389" t="s">
        <v>519</v>
      </c>
    </row>
    <row r="15298" spans="1:7">
      <c r="A15298" s="389" t="s">
        <v>524</v>
      </c>
      <c r="B15298" s="389" t="s">
        <v>519</v>
      </c>
      <c r="C15298" s="389">
        <v>34865.837904899898</v>
      </c>
      <c r="D15298" s="389" t="s">
        <v>519</v>
      </c>
      <c r="E15298" s="389" t="s">
        <v>670</v>
      </c>
      <c r="F15298" s="389" t="s">
        <v>650</v>
      </c>
      <c r="G15298" s="389" t="s">
        <v>519</v>
      </c>
    </row>
    <row r="15299" spans="1:7">
      <c r="A15299" s="389" t="s">
        <v>524</v>
      </c>
      <c r="B15299" s="389" t="s">
        <v>519</v>
      </c>
      <c r="C15299" s="389">
        <v>34865.837904899898</v>
      </c>
      <c r="D15299" s="389" t="s">
        <v>519</v>
      </c>
      <c r="E15299" s="389" t="s">
        <v>670</v>
      </c>
      <c r="F15299" s="389" t="s">
        <v>650</v>
      </c>
      <c r="G15299" s="389" t="s">
        <v>519</v>
      </c>
    </row>
    <row r="15300" spans="1:7">
      <c r="A15300" s="389" t="s">
        <v>524</v>
      </c>
      <c r="B15300" s="389" t="s">
        <v>519</v>
      </c>
      <c r="C15300" s="389">
        <v>34865.837904899898</v>
      </c>
      <c r="D15300" s="389" t="s">
        <v>519</v>
      </c>
      <c r="E15300" s="389" t="s">
        <v>670</v>
      </c>
      <c r="F15300" s="389" t="s">
        <v>650</v>
      </c>
      <c r="G15300" s="389" t="s">
        <v>519</v>
      </c>
    </row>
    <row r="15301" spans="1:7">
      <c r="A15301" s="389" t="s">
        <v>524</v>
      </c>
      <c r="B15301" s="389" t="s">
        <v>519</v>
      </c>
      <c r="C15301" s="389">
        <v>34865.837904899898</v>
      </c>
      <c r="D15301" s="389" t="s">
        <v>519</v>
      </c>
      <c r="E15301" s="389" t="s">
        <v>670</v>
      </c>
      <c r="F15301" s="389" t="s">
        <v>650</v>
      </c>
      <c r="G15301" s="389" t="s">
        <v>519</v>
      </c>
    </row>
    <row r="15302" spans="1:7">
      <c r="A15302" s="389" t="s">
        <v>524</v>
      </c>
      <c r="B15302" s="389" t="s">
        <v>519</v>
      </c>
      <c r="C15302" s="389">
        <v>34865.837904899898</v>
      </c>
      <c r="D15302" s="389" t="s">
        <v>519</v>
      </c>
      <c r="E15302" s="389" t="s">
        <v>670</v>
      </c>
      <c r="F15302" s="389" t="s">
        <v>650</v>
      </c>
      <c r="G15302" s="389" t="s">
        <v>519</v>
      </c>
    </row>
    <row r="15303" spans="1:7">
      <c r="A15303" s="389" t="s">
        <v>524</v>
      </c>
      <c r="B15303" s="389" t="s">
        <v>519</v>
      </c>
      <c r="C15303" s="389">
        <v>34865.837904899898</v>
      </c>
      <c r="D15303" s="389" t="s">
        <v>519</v>
      </c>
      <c r="E15303" s="389" t="s">
        <v>670</v>
      </c>
      <c r="F15303" s="389" t="s">
        <v>650</v>
      </c>
      <c r="G15303" s="389" t="s">
        <v>519</v>
      </c>
    </row>
    <row r="15304" spans="1:7">
      <c r="A15304" s="389" t="s">
        <v>524</v>
      </c>
      <c r="B15304" s="389" t="s">
        <v>519</v>
      </c>
      <c r="C15304" s="389">
        <v>34865.837904899898</v>
      </c>
      <c r="D15304" s="389" t="s">
        <v>519</v>
      </c>
      <c r="E15304" s="389" t="s">
        <v>670</v>
      </c>
      <c r="F15304" s="389" t="s">
        <v>650</v>
      </c>
      <c r="G15304" s="389" t="s">
        <v>519</v>
      </c>
    </row>
    <row r="15305" spans="1:7">
      <c r="A15305" s="389" t="s">
        <v>524</v>
      </c>
      <c r="B15305" s="389" t="s">
        <v>519</v>
      </c>
      <c r="C15305" s="389">
        <v>34865.837904899898</v>
      </c>
      <c r="D15305" s="389" t="s">
        <v>519</v>
      </c>
      <c r="E15305" s="389" t="s">
        <v>670</v>
      </c>
      <c r="F15305" s="389" t="s">
        <v>650</v>
      </c>
      <c r="G15305" s="389" t="s">
        <v>519</v>
      </c>
    </row>
    <row r="15306" spans="1:7">
      <c r="A15306" s="389" t="s">
        <v>524</v>
      </c>
      <c r="B15306" s="389" t="s">
        <v>519</v>
      </c>
      <c r="C15306" s="389">
        <v>34865.837904899898</v>
      </c>
      <c r="D15306" s="389" t="s">
        <v>519</v>
      </c>
      <c r="E15306" s="389" t="s">
        <v>670</v>
      </c>
      <c r="F15306" s="389" t="s">
        <v>650</v>
      </c>
      <c r="G15306" s="389" t="s">
        <v>519</v>
      </c>
    </row>
    <row r="15307" spans="1:7">
      <c r="A15307" s="389" t="s">
        <v>524</v>
      </c>
      <c r="B15307" s="389" t="s">
        <v>519</v>
      </c>
      <c r="C15307" s="389">
        <v>34865.837904899898</v>
      </c>
      <c r="D15307" s="389" t="s">
        <v>519</v>
      </c>
      <c r="E15307" s="389" t="s">
        <v>670</v>
      </c>
      <c r="F15307" s="389" t="s">
        <v>650</v>
      </c>
      <c r="G15307" s="389" t="s">
        <v>519</v>
      </c>
    </row>
    <row r="15308" spans="1:7">
      <c r="A15308" s="389" t="s">
        <v>524</v>
      </c>
      <c r="B15308" s="389" t="s">
        <v>519</v>
      </c>
      <c r="C15308" s="389">
        <v>34865.837904899898</v>
      </c>
      <c r="D15308" s="389" t="s">
        <v>519</v>
      </c>
      <c r="E15308" s="389" t="s">
        <v>670</v>
      </c>
      <c r="F15308" s="389" t="s">
        <v>650</v>
      </c>
      <c r="G15308" s="389" t="s">
        <v>519</v>
      </c>
    </row>
    <row r="15309" spans="1:7">
      <c r="A15309" s="389" t="s">
        <v>524</v>
      </c>
      <c r="B15309" s="389" t="s">
        <v>519</v>
      </c>
      <c r="C15309" s="389">
        <v>34865.837904899898</v>
      </c>
      <c r="D15309" s="389" t="s">
        <v>519</v>
      </c>
      <c r="E15309" s="389" t="s">
        <v>670</v>
      </c>
      <c r="F15309" s="389" t="s">
        <v>650</v>
      </c>
      <c r="G15309" s="389" t="s">
        <v>519</v>
      </c>
    </row>
    <row r="15310" spans="1:7">
      <c r="A15310" s="389" t="s">
        <v>524</v>
      </c>
      <c r="B15310" s="389" t="s">
        <v>519</v>
      </c>
      <c r="C15310" s="389">
        <v>34865.837904899898</v>
      </c>
      <c r="D15310" s="389" t="s">
        <v>519</v>
      </c>
      <c r="E15310" s="389" t="s">
        <v>670</v>
      </c>
      <c r="F15310" s="389" t="s">
        <v>650</v>
      </c>
      <c r="G15310" s="389" t="s">
        <v>519</v>
      </c>
    </row>
    <row r="15311" spans="1:7">
      <c r="A15311" s="389" t="s">
        <v>524</v>
      </c>
      <c r="B15311" s="389" t="s">
        <v>519</v>
      </c>
      <c r="C15311" s="389">
        <v>34865.837904899898</v>
      </c>
      <c r="D15311" s="389" t="s">
        <v>519</v>
      </c>
      <c r="E15311" s="389" t="s">
        <v>670</v>
      </c>
      <c r="F15311" s="389" t="s">
        <v>650</v>
      </c>
      <c r="G15311" s="389" t="s">
        <v>519</v>
      </c>
    </row>
    <row r="15312" spans="1:7">
      <c r="A15312" s="389" t="s">
        <v>524</v>
      </c>
      <c r="B15312" s="389" t="s">
        <v>519</v>
      </c>
      <c r="C15312" s="389">
        <v>34865.837904899898</v>
      </c>
      <c r="D15312" s="389" t="s">
        <v>519</v>
      </c>
      <c r="E15312" s="389" t="s">
        <v>670</v>
      </c>
      <c r="F15312" s="389" t="s">
        <v>650</v>
      </c>
      <c r="G15312" s="389" t="s">
        <v>519</v>
      </c>
    </row>
    <row r="15313" spans="1:7">
      <c r="A15313" s="389" t="s">
        <v>524</v>
      </c>
      <c r="B15313" s="389" t="s">
        <v>519</v>
      </c>
      <c r="C15313" s="389">
        <v>34865.837904899898</v>
      </c>
      <c r="D15313" s="389" t="s">
        <v>519</v>
      </c>
      <c r="E15313" s="389" t="s">
        <v>670</v>
      </c>
      <c r="F15313" s="389" t="s">
        <v>650</v>
      </c>
      <c r="G15313" s="389" t="s">
        <v>519</v>
      </c>
    </row>
    <row r="15314" spans="1:7">
      <c r="A15314" s="389" t="s">
        <v>524</v>
      </c>
      <c r="B15314" s="389" t="s">
        <v>519</v>
      </c>
      <c r="C15314" s="389">
        <v>34865.837904899898</v>
      </c>
      <c r="D15314" s="389" t="s">
        <v>519</v>
      </c>
      <c r="E15314" s="389" t="s">
        <v>670</v>
      </c>
      <c r="F15314" s="389" t="s">
        <v>650</v>
      </c>
      <c r="G15314" s="389" t="s">
        <v>519</v>
      </c>
    </row>
    <row r="15315" spans="1:7">
      <c r="A15315" s="389" t="s">
        <v>524</v>
      </c>
      <c r="B15315" s="389" t="s">
        <v>519</v>
      </c>
      <c r="C15315" s="389">
        <v>34865.837904899898</v>
      </c>
      <c r="D15315" s="389" t="s">
        <v>519</v>
      </c>
      <c r="E15315" s="389" t="s">
        <v>670</v>
      </c>
      <c r="F15315" s="389" t="s">
        <v>650</v>
      </c>
      <c r="G15315" s="389" t="s">
        <v>519</v>
      </c>
    </row>
    <row r="15316" spans="1:7">
      <c r="A15316" s="389" t="s">
        <v>524</v>
      </c>
      <c r="B15316" s="389" t="s">
        <v>519</v>
      </c>
      <c r="C15316" s="389">
        <v>34865.837904899898</v>
      </c>
      <c r="D15316" s="389" t="s">
        <v>519</v>
      </c>
      <c r="E15316" s="389" t="s">
        <v>670</v>
      </c>
      <c r="F15316" s="389" t="s">
        <v>650</v>
      </c>
      <c r="G15316" s="389" t="s">
        <v>519</v>
      </c>
    </row>
    <row r="15317" spans="1:7">
      <c r="A15317" s="389" t="s">
        <v>524</v>
      </c>
      <c r="B15317" s="389" t="s">
        <v>519</v>
      </c>
      <c r="C15317" s="389">
        <v>34865.837904899898</v>
      </c>
      <c r="D15317" s="389" t="s">
        <v>519</v>
      </c>
      <c r="E15317" s="389" t="s">
        <v>670</v>
      </c>
      <c r="F15317" s="389" t="s">
        <v>650</v>
      </c>
      <c r="G15317" s="389" t="s">
        <v>519</v>
      </c>
    </row>
    <row r="15318" spans="1:7">
      <c r="A15318" s="389" t="s">
        <v>524</v>
      </c>
      <c r="B15318" s="389" t="s">
        <v>519</v>
      </c>
      <c r="C15318" s="389">
        <v>34865.837904899898</v>
      </c>
      <c r="D15318" s="389" t="s">
        <v>519</v>
      </c>
      <c r="E15318" s="389" t="s">
        <v>670</v>
      </c>
      <c r="F15318" s="389" t="s">
        <v>650</v>
      </c>
      <c r="G15318" s="389" t="s">
        <v>519</v>
      </c>
    </row>
    <row r="15319" spans="1:7">
      <c r="A15319" s="389" t="s">
        <v>524</v>
      </c>
      <c r="B15319" s="389" t="s">
        <v>519</v>
      </c>
      <c r="C15319" s="389">
        <v>34865.837904899898</v>
      </c>
      <c r="D15319" s="389" t="s">
        <v>519</v>
      </c>
      <c r="E15319" s="389" t="s">
        <v>670</v>
      </c>
      <c r="F15319" s="389" t="s">
        <v>650</v>
      </c>
      <c r="G15319" s="389" t="s">
        <v>519</v>
      </c>
    </row>
    <row r="15320" spans="1:7">
      <c r="A15320" s="389" t="s">
        <v>524</v>
      </c>
      <c r="B15320" s="389" t="s">
        <v>519</v>
      </c>
      <c r="C15320" s="389">
        <v>34865.837904899898</v>
      </c>
      <c r="D15320" s="389" t="s">
        <v>519</v>
      </c>
      <c r="E15320" s="389" t="s">
        <v>670</v>
      </c>
      <c r="F15320" s="389" t="s">
        <v>650</v>
      </c>
      <c r="G15320" s="389" t="s">
        <v>519</v>
      </c>
    </row>
    <row r="15321" spans="1:7">
      <c r="A15321" s="389" t="s">
        <v>524</v>
      </c>
      <c r="B15321" s="389" t="s">
        <v>519</v>
      </c>
      <c r="C15321" s="389">
        <v>34865.837904899898</v>
      </c>
      <c r="D15321" s="389" t="s">
        <v>519</v>
      </c>
      <c r="E15321" s="389" t="s">
        <v>670</v>
      </c>
      <c r="F15321" s="389" t="s">
        <v>650</v>
      </c>
      <c r="G15321" s="389" t="s">
        <v>519</v>
      </c>
    </row>
    <row r="15322" spans="1:7">
      <c r="A15322" s="389" t="s">
        <v>524</v>
      </c>
      <c r="B15322" s="389" t="s">
        <v>519</v>
      </c>
      <c r="C15322" s="389">
        <v>34865.837904899898</v>
      </c>
      <c r="D15322" s="389" t="s">
        <v>519</v>
      </c>
      <c r="E15322" s="389" t="s">
        <v>670</v>
      </c>
      <c r="F15322" s="389" t="s">
        <v>650</v>
      </c>
      <c r="G15322" s="389" t="s">
        <v>519</v>
      </c>
    </row>
    <row r="15323" spans="1:7">
      <c r="A15323" s="389" t="s">
        <v>524</v>
      </c>
      <c r="B15323" s="389" t="s">
        <v>519</v>
      </c>
      <c r="C15323" s="389">
        <v>34865.837904899898</v>
      </c>
      <c r="D15323" s="389" t="s">
        <v>519</v>
      </c>
      <c r="E15323" s="389" t="s">
        <v>670</v>
      </c>
      <c r="F15323" s="389" t="s">
        <v>650</v>
      </c>
      <c r="G15323" s="389" t="s">
        <v>519</v>
      </c>
    </row>
    <row r="15324" spans="1:7">
      <c r="A15324" s="389" t="s">
        <v>524</v>
      </c>
      <c r="B15324" s="389" t="s">
        <v>519</v>
      </c>
      <c r="C15324" s="389">
        <v>34865.837904899898</v>
      </c>
      <c r="D15324" s="389" t="s">
        <v>519</v>
      </c>
      <c r="E15324" s="389" t="s">
        <v>670</v>
      </c>
      <c r="F15324" s="389" t="s">
        <v>650</v>
      </c>
      <c r="G15324" s="389" t="s">
        <v>519</v>
      </c>
    </row>
    <row r="15325" spans="1:7">
      <c r="A15325" s="389" t="s">
        <v>524</v>
      </c>
      <c r="B15325" s="389" t="s">
        <v>519</v>
      </c>
      <c r="C15325" s="389">
        <v>34865.837904899898</v>
      </c>
      <c r="D15325" s="389" t="s">
        <v>519</v>
      </c>
      <c r="E15325" s="389" t="s">
        <v>670</v>
      </c>
      <c r="F15325" s="389" t="s">
        <v>650</v>
      </c>
      <c r="G15325" s="389" t="s">
        <v>519</v>
      </c>
    </row>
    <row r="15326" spans="1:7">
      <c r="A15326" s="389" t="s">
        <v>524</v>
      </c>
      <c r="B15326" s="389" t="s">
        <v>519</v>
      </c>
      <c r="C15326" s="389">
        <v>34865.837904899898</v>
      </c>
      <c r="D15326" s="389" t="s">
        <v>519</v>
      </c>
      <c r="E15326" s="389" t="s">
        <v>670</v>
      </c>
      <c r="F15326" s="389" t="s">
        <v>650</v>
      </c>
      <c r="G15326" s="389" t="s">
        <v>519</v>
      </c>
    </row>
    <row r="15327" spans="1:7">
      <c r="A15327" s="389" t="s">
        <v>524</v>
      </c>
      <c r="B15327" s="389" t="s">
        <v>519</v>
      </c>
      <c r="C15327" s="389">
        <v>34865.837904899898</v>
      </c>
      <c r="D15327" s="389" t="s">
        <v>519</v>
      </c>
      <c r="E15327" s="389" t="s">
        <v>670</v>
      </c>
      <c r="F15327" s="389" t="s">
        <v>650</v>
      </c>
      <c r="G15327" s="389" t="s">
        <v>519</v>
      </c>
    </row>
    <row r="15328" spans="1:7">
      <c r="A15328" s="389" t="s">
        <v>524</v>
      </c>
      <c r="B15328" s="389" t="s">
        <v>519</v>
      </c>
      <c r="C15328" s="389">
        <v>34865.837904899898</v>
      </c>
      <c r="D15328" s="389" t="s">
        <v>519</v>
      </c>
      <c r="E15328" s="389" t="s">
        <v>670</v>
      </c>
      <c r="F15328" s="389" t="s">
        <v>650</v>
      </c>
      <c r="G15328" s="389" t="s">
        <v>519</v>
      </c>
    </row>
    <row r="15329" spans="1:7">
      <c r="A15329" s="389" t="s">
        <v>524</v>
      </c>
      <c r="B15329" s="389" t="s">
        <v>519</v>
      </c>
      <c r="C15329" s="389">
        <v>34865.837904899898</v>
      </c>
      <c r="D15329" s="389" t="s">
        <v>519</v>
      </c>
      <c r="E15329" s="389" t="s">
        <v>670</v>
      </c>
      <c r="F15329" s="389" t="s">
        <v>650</v>
      </c>
      <c r="G15329" s="389" t="s">
        <v>519</v>
      </c>
    </row>
    <row r="15330" spans="1:7">
      <c r="A15330" s="389" t="s">
        <v>524</v>
      </c>
      <c r="B15330" s="389" t="s">
        <v>519</v>
      </c>
      <c r="C15330" s="389">
        <v>34865.837904899898</v>
      </c>
      <c r="D15330" s="389" t="s">
        <v>519</v>
      </c>
      <c r="E15330" s="389" t="s">
        <v>670</v>
      </c>
      <c r="F15330" s="389" t="s">
        <v>650</v>
      </c>
      <c r="G15330" s="389" t="s">
        <v>519</v>
      </c>
    </row>
    <row r="15331" spans="1:7">
      <c r="A15331" s="389" t="s">
        <v>524</v>
      </c>
      <c r="B15331" s="389" t="s">
        <v>519</v>
      </c>
      <c r="C15331" s="389">
        <v>34865.837904899898</v>
      </c>
      <c r="D15331" s="389" t="s">
        <v>519</v>
      </c>
      <c r="E15331" s="389" t="s">
        <v>670</v>
      </c>
      <c r="F15331" s="389" t="s">
        <v>650</v>
      </c>
      <c r="G15331" s="389" t="s">
        <v>519</v>
      </c>
    </row>
    <row r="15332" spans="1:7">
      <c r="A15332" s="389" t="s">
        <v>524</v>
      </c>
      <c r="B15332" s="389" t="s">
        <v>519</v>
      </c>
      <c r="C15332" s="389">
        <v>34865.837904899898</v>
      </c>
      <c r="D15332" s="389" t="s">
        <v>519</v>
      </c>
      <c r="E15332" s="389" t="s">
        <v>670</v>
      </c>
      <c r="F15332" s="389" t="s">
        <v>650</v>
      </c>
      <c r="G15332" s="389" t="s">
        <v>519</v>
      </c>
    </row>
    <row r="15333" spans="1:7">
      <c r="A15333" s="389" t="s">
        <v>524</v>
      </c>
      <c r="B15333" s="389" t="s">
        <v>519</v>
      </c>
      <c r="C15333" s="389">
        <v>34865.837904899898</v>
      </c>
      <c r="D15333" s="389" t="s">
        <v>519</v>
      </c>
      <c r="E15333" s="389" t="s">
        <v>670</v>
      </c>
      <c r="F15333" s="389" t="s">
        <v>650</v>
      </c>
      <c r="G15333" s="389" t="s">
        <v>519</v>
      </c>
    </row>
    <row r="15334" spans="1:7">
      <c r="A15334" s="389" t="s">
        <v>524</v>
      </c>
      <c r="B15334" s="389" t="s">
        <v>519</v>
      </c>
      <c r="C15334" s="389">
        <v>34865.837904899898</v>
      </c>
      <c r="D15334" s="389" t="s">
        <v>519</v>
      </c>
      <c r="E15334" s="389" t="s">
        <v>670</v>
      </c>
      <c r="F15334" s="389" t="s">
        <v>650</v>
      </c>
      <c r="G15334" s="389" t="s">
        <v>519</v>
      </c>
    </row>
    <row r="15335" spans="1:7">
      <c r="A15335" s="389" t="s">
        <v>524</v>
      </c>
      <c r="B15335" s="389" t="s">
        <v>519</v>
      </c>
      <c r="C15335" s="389">
        <v>34865.837904899898</v>
      </c>
      <c r="D15335" s="389" t="s">
        <v>519</v>
      </c>
      <c r="E15335" s="389" t="s">
        <v>670</v>
      </c>
      <c r="F15335" s="389" t="s">
        <v>650</v>
      </c>
      <c r="G15335" s="389" t="s">
        <v>519</v>
      </c>
    </row>
    <row r="15336" spans="1:7">
      <c r="A15336" s="389" t="s">
        <v>524</v>
      </c>
      <c r="B15336" s="389" t="s">
        <v>519</v>
      </c>
      <c r="C15336" s="389">
        <v>34865.837904899898</v>
      </c>
      <c r="D15336" s="389" t="s">
        <v>519</v>
      </c>
      <c r="E15336" s="389" t="s">
        <v>670</v>
      </c>
      <c r="F15336" s="389" t="s">
        <v>650</v>
      </c>
      <c r="G15336" s="389" t="s">
        <v>519</v>
      </c>
    </row>
    <row r="15337" spans="1:7">
      <c r="A15337" s="389" t="s">
        <v>524</v>
      </c>
      <c r="B15337" s="389" t="s">
        <v>519</v>
      </c>
      <c r="C15337" s="389">
        <v>34865.837904899898</v>
      </c>
      <c r="D15337" s="389" t="s">
        <v>519</v>
      </c>
      <c r="E15337" s="389" t="s">
        <v>670</v>
      </c>
      <c r="F15337" s="389" t="s">
        <v>650</v>
      </c>
      <c r="G15337" s="389" t="s">
        <v>519</v>
      </c>
    </row>
    <row r="15338" spans="1:7">
      <c r="A15338" s="389" t="s">
        <v>524</v>
      </c>
      <c r="B15338" s="389" t="s">
        <v>519</v>
      </c>
      <c r="C15338" s="389">
        <v>34865.837904899898</v>
      </c>
      <c r="D15338" s="389" t="s">
        <v>519</v>
      </c>
      <c r="E15338" s="389" t="s">
        <v>670</v>
      </c>
      <c r="F15338" s="389" t="s">
        <v>650</v>
      </c>
      <c r="G15338" s="389" t="s">
        <v>519</v>
      </c>
    </row>
    <row r="15339" spans="1:7">
      <c r="A15339" s="389" t="s">
        <v>524</v>
      </c>
      <c r="B15339" s="389" t="s">
        <v>519</v>
      </c>
      <c r="C15339" s="389">
        <v>34865.837904899898</v>
      </c>
      <c r="D15339" s="389" t="s">
        <v>519</v>
      </c>
      <c r="E15339" s="389" t="s">
        <v>670</v>
      </c>
      <c r="F15339" s="389" t="s">
        <v>650</v>
      </c>
      <c r="G15339" s="389" t="s">
        <v>519</v>
      </c>
    </row>
    <row r="15340" spans="1:7">
      <c r="A15340" s="389" t="s">
        <v>524</v>
      </c>
      <c r="B15340" s="389" t="s">
        <v>519</v>
      </c>
      <c r="C15340" s="389">
        <v>34865.837904899898</v>
      </c>
      <c r="D15340" s="389" t="s">
        <v>519</v>
      </c>
      <c r="E15340" s="389" t="s">
        <v>670</v>
      </c>
      <c r="F15340" s="389" t="s">
        <v>650</v>
      </c>
      <c r="G15340" s="389" t="s">
        <v>519</v>
      </c>
    </row>
    <row r="15341" spans="1:7">
      <c r="A15341" s="389" t="s">
        <v>524</v>
      </c>
      <c r="B15341" s="389" t="s">
        <v>519</v>
      </c>
      <c r="C15341" s="389">
        <v>34865.837904899898</v>
      </c>
      <c r="D15341" s="389" t="s">
        <v>519</v>
      </c>
      <c r="E15341" s="389" t="s">
        <v>670</v>
      </c>
      <c r="F15341" s="389" t="s">
        <v>650</v>
      </c>
      <c r="G15341" s="389" t="s">
        <v>519</v>
      </c>
    </row>
    <row r="15342" spans="1:7">
      <c r="A15342" s="389" t="s">
        <v>525</v>
      </c>
      <c r="B15342" s="389" t="s">
        <v>519</v>
      </c>
      <c r="C15342" s="389">
        <v>34865.837904899898</v>
      </c>
      <c r="D15342" s="389" t="s">
        <v>519</v>
      </c>
      <c r="E15342" s="389" t="s">
        <v>670</v>
      </c>
      <c r="F15342" s="389" t="s">
        <v>650</v>
      </c>
      <c r="G15342" s="389" t="s">
        <v>519</v>
      </c>
    </row>
    <row r="15343" spans="1:7">
      <c r="A15343" s="389" t="s">
        <v>525</v>
      </c>
      <c r="B15343" s="389" t="s">
        <v>519</v>
      </c>
      <c r="C15343" s="389">
        <v>34865.837904899898</v>
      </c>
      <c r="D15343" s="389" t="s">
        <v>519</v>
      </c>
      <c r="E15343" s="389" t="s">
        <v>670</v>
      </c>
      <c r="F15343" s="389" t="s">
        <v>650</v>
      </c>
      <c r="G15343" s="389" t="s">
        <v>519</v>
      </c>
    </row>
    <row r="15344" spans="1:7">
      <c r="A15344" s="389" t="s">
        <v>525</v>
      </c>
      <c r="B15344" s="389" t="s">
        <v>519</v>
      </c>
      <c r="C15344" s="389">
        <v>34865.837904899898</v>
      </c>
      <c r="D15344" s="389" t="s">
        <v>519</v>
      </c>
      <c r="E15344" s="389" t="s">
        <v>670</v>
      </c>
      <c r="F15344" s="389" t="s">
        <v>650</v>
      </c>
      <c r="G15344" s="389" t="s">
        <v>519</v>
      </c>
    </row>
    <row r="15345" spans="1:7">
      <c r="A15345" s="389" t="s">
        <v>525</v>
      </c>
      <c r="B15345" s="389" t="s">
        <v>519</v>
      </c>
      <c r="C15345" s="389">
        <v>34865.837904899898</v>
      </c>
      <c r="D15345" s="389" t="s">
        <v>519</v>
      </c>
      <c r="E15345" s="389" t="s">
        <v>670</v>
      </c>
      <c r="F15345" s="389" t="s">
        <v>650</v>
      </c>
      <c r="G15345" s="389" t="s">
        <v>519</v>
      </c>
    </row>
    <row r="15346" spans="1:7">
      <c r="A15346" s="389" t="s">
        <v>525</v>
      </c>
      <c r="B15346" s="389" t="s">
        <v>519</v>
      </c>
      <c r="C15346" s="389">
        <v>34865.837904899898</v>
      </c>
      <c r="D15346" s="389" t="s">
        <v>519</v>
      </c>
      <c r="E15346" s="389" t="s">
        <v>670</v>
      </c>
      <c r="F15346" s="389" t="s">
        <v>650</v>
      </c>
      <c r="G15346" s="389" t="s">
        <v>519</v>
      </c>
    </row>
    <row r="15347" spans="1:7">
      <c r="A15347" s="389" t="s">
        <v>525</v>
      </c>
      <c r="B15347" s="389" t="s">
        <v>519</v>
      </c>
      <c r="C15347" s="389">
        <v>34865.837904899898</v>
      </c>
      <c r="D15347" s="389" t="s">
        <v>519</v>
      </c>
      <c r="E15347" s="389" t="s">
        <v>670</v>
      </c>
      <c r="F15347" s="389" t="s">
        <v>650</v>
      </c>
      <c r="G15347" s="389" t="s">
        <v>519</v>
      </c>
    </row>
    <row r="15348" spans="1:7">
      <c r="A15348" s="389" t="s">
        <v>525</v>
      </c>
      <c r="B15348" s="389" t="s">
        <v>519</v>
      </c>
      <c r="C15348" s="389">
        <v>34865.837904899898</v>
      </c>
      <c r="D15348" s="389" t="s">
        <v>519</v>
      </c>
      <c r="E15348" s="389" t="s">
        <v>670</v>
      </c>
      <c r="F15348" s="389" t="s">
        <v>650</v>
      </c>
      <c r="G15348" s="389" t="s">
        <v>519</v>
      </c>
    </row>
    <row r="15349" spans="1:7">
      <c r="A15349" s="389" t="s">
        <v>525</v>
      </c>
      <c r="B15349" s="389" t="s">
        <v>519</v>
      </c>
      <c r="C15349" s="389">
        <v>34865.837904899898</v>
      </c>
      <c r="D15349" s="389" t="s">
        <v>519</v>
      </c>
      <c r="E15349" s="389" t="s">
        <v>670</v>
      </c>
      <c r="F15349" s="389" t="s">
        <v>650</v>
      </c>
      <c r="G15349" s="389" t="s">
        <v>519</v>
      </c>
    </row>
    <row r="15350" spans="1:7">
      <c r="A15350" s="389" t="s">
        <v>525</v>
      </c>
      <c r="B15350" s="389" t="s">
        <v>519</v>
      </c>
      <c r="C15350" s="389">
        <v>34865.837904899898</v>
      </c>
      <c r="D15350" s="389" t="s">
        <v>519</v>
      </c>
      <c r="E15350" s="389" t="s">
        <v>670</v>
      </c>
      <c r="F15350" s="389" t="s">
        <v>650</v>
      </c>
      <c r="G15350" s="389" t="s">
        <v>519</v>
      </c>
    </row>
    <row r="15351" spans="1:7">
      <c r="A15351" s="389" t="s">
        <v>525</v>
      </c>
      <c r="B15351" s="389" t="s">
        <v>519</v>
      </c>
      <c r="C15351" s="389">
        <v>34865.837904899898</v>
      </c>
      <c r="D15351" s="389" t="s">
        <v>519</v>
      </c>
      <c r="E15351" s="389" t="s">
        <v>670</v>
      </c>
      <c r="F15351" s="389" t="s">
        <v>650</v>
      </c>
      <c r="G15351" s="389" t="s">
        <v>519</v>
      </c>
    </row>
    <row r="15352" spans="1:7">
      <c r="A15352" s="389" t="s">
        <v>525</v>
      </c>
      <c r="B15352" s="389" t="s">
        <v>519</v>
      </c>
      <c r="C15352" s="389">
        <v>34865.837904899898</v>
      </c>
      <c r="D15352" s="389" t="s">
        <v>519</v>
      </c>
      <c r="E15352" s="389" t="s">
        <v>670</v>
      </c>
      <c r="F15352" s="389" t="s">
        <v>650</v>
      </c>
      <c r="G15352" s="389" t="s">
        <v>519</v>
      </c>
    </row>
    <row r="15353" spans="1:7">
      <c r="A15353" s="389" t="s">
        <v>525</v>
      </c>
      <c r="B15353" s="389" t="s">
        <v>519</v>
      </c>
      <c r="C15353" s="389">
        <v>34865.837904899898</v>
      </c>
      <c r="D15353" s="389" t="s">
        <v>519</v>
      </c>
      <c r="E15353" s="389" t="s">
        <v>670</v>
      </c>
      <c r="F15353" s="389" t="s">
        <v>650</v>
      </c>
      <c r="G15353" s="389" t="s">
        <v>519</v>
      </c>
    </row>
    <row r="15354" spans="1:7">
      <c r="A15354" s="389" t="s">
        <v>525</v>
      </c>
      <c r="B15354" s="389" t="s">
        <v>519</v>
      </c>
      <c r="C15354" s="389">
        <v>34865.837904899898</v>
      </c>
      <c r="D15354" s="389" t="s">
        <v>519</v>
      </c>
      <c r="E15354" s="389" t="s">
        <v>670</v>
      </c>
      <c r="F15354" s="389" t="s">
        <v>650</v>
      </c>
      <c r="G15354" s="389" t="s">
        <v>519</v>
      </c>
    </row>
    <row r="15355" spans="1:7">
      <c r="A15355" s="389" t="s">
        <v>525</v>
      </c>
      <c r="B15355" s="389" t="s">
        <v>519</v>
      </c>
      <c r="C15355" s="389">
        <v>34865.837904899898</v>
      </c>
      <c r="D15355" s="389" t="s">
        <v>519</v>
      </c>
      <c r="E15355" s="389" t="s">
        <v>670</v>
      </c>
      <c r="F15355" s="389" t="s">
        <v>650</v>
      </c>
      <c r="G15355" s="389" t="s">
        <v>519</v>
      </c>
    </row>
    <row r="15356" spans="1:7">
      <c r="A15356" s="389" t="s">
        <v>525</v>
      </c>
      <c r="B15356" s="389" t="s">
        <v>519</v>
      </c>
      <c r="C15356" s="389">
        <v>34865.837904899898</v>
      </c>
      <c r="D15356" s="389" t="s">
        <v>519</v>
      </c>
      <c r="E15356" s="389" t="s">
        <v>670</v>
      </c>
      <c r="F15356" s="389" t="s">
        <v>650</v>
      </c>
      <c r="G15356" s="389" t="s">
        <v>519</v>
      </c>
    </row>
    <row r="15357" spans="1:7">
      <c r="A15357" s="389" t="s">
        <v>525</v>
      </c>
      <c r="B15357" s="389" t="s">
        <v>519</v>
      </c>
      <c r="C15357" s="389">
        <v>34865.837904899898</v>
      </c>
      <c r="D15357" s="389" t="s">
        <v>519</v>
      </c>
      <c r="E15357" s="389" t="s">
        <v>670</v>
      </c>
      <c r="F15357" s="389" t="s">
        <v>650</v>
      </c>
      <c r="G15357" s="389" t="s">
        <v>519</v>
      </c>
    </row>
    <row r="15358" spans="1:7">
      <c r="A15358" s="389" t="s">
        <v>525</v>
      </c>
      <c r="B15358" s="389" t="s">
        <v>519</v>
      </c>
      <c r="C15358" s="389">
        <v>34865.837904899898</v>
      </c>
      <c r="D15358" s="389" t="s">
        <v>519</v>
      </c>
      <c r="E15358" s="389" t="s">
        <v>670</v>
      </c>
      <c r="F15358" s="389" t="s">
        <v>650</v>
      </c>
      <c r="G15358" s="389" t="s">
        <v>519</v>
      </c>
    </row>
    <row r="15359" spans="1:7">
      <c r="A15359" s="389" t="s">
        <v>525</v>
      </c>
      <c r="B15359" s="389" t="s">
        <v>519</v>
      </c>
      <c r="C15359" s="389">
        <v>34865.837904899898</v>
      </c>
      <c r="D15359" s="389" t="s">
        <v>519</v>
      </c>
      <c r="E15359" s="389" t="s">
        <v>670</v>
      </c>
      <c r="F15359" s="389" t="s">
        <v>650</v>
      </c>
      <c r="G15359" s="389" t="s">
        <v>519</v>
      </c>
    </row>
    <row r="15360" spans="1:7">
      <c r="A15360" s="389" t="s">
        <v>525</v>
      </c>
      <c r="B15360" s="389" t="s">
        <v>519</v>
      </c>
      <c r="C15360" s="389">
        <v>34865.837904899898</v>
      </c>
      <c r="D15360" s="389" t="s">
        <v>519</v>
      </c>
      <c r="E15360" s="389" t="s">
        <v>670</v>
      </c>
      <c r="F15360" s="389" t="s">
        <v>650</v>
      </c>
      <c r="G15360" s="389" t="s">
        <v>519</v>
      </c>
    </row>
    <row r="15361" spans="1:7">
      <c r="A15361" s="389" t="s">
        <v>525</v>
      </c>
      <c r="B15361" s="389" t="s">
        <v>519</v>
      </c>
      <c r="C15361" s="389">
        <v>34865.837904899898</v>
      </c>
      <c r="D15361" s="389" t="s">
        <v>519</v>
      </c>
      <c r="E15361" s="389" t="s">
        <v>670</v>
      </c>
      <c r="F15361" s="389" t="s">
        <v>650</v>
      </c>
      <c r="G15361" s="389" t="s">
        <v>519</v>
      </c>
    </row>
    <row r="15362" spans="1:7">
      <c r="A15362" s="389" t="s">
        <v>525</v>
      </c>
      <c r="B15362" s="389" t="s">
        <v>519</v>
      </c>
      <c r="C15362" s="389">
        <v>34865.837904899898</v>
      </c>
      <c r="D15362" s="389" t="s">
        <v>519</v>
      </c>
      <c r="E15362" s="389" t="s">
        <v>670</v>
      </c>
      <c r="F15362" s="389" t="s">
        <v>650</v>
      </c>
      <c r="G15362" s="389" t="s">
        <v>519</v>
      </c>
    </row>
    <row r="15363" spans="1:7">
      <c r="A15363" s="389" t="s">
        <v>525</v>
      </c>
      <c r="B15363" s="389" t="s">
        <v>519</v>
      </c>
      <c r="C15363" s="389">
        <v>34865.837904899898</v>
      </c>
      <c r="D15363" s="389" t="s">
        <v>519</v>
      </c>
      <c r="E15363" s="389" t="s">
        <v>670</v>
      </c>
      <c r="F15363" s="389" t="s">
        <v>650</v>
      </c>
      <c r="G15363" s="389" t="s">
        <v>519</v>
      </c>
    </row>
    <row r="15364" spans="1:7">
      <c r="A15364" s="389" t="s">
        <v>525</v>
      </c>
      <c r="B15364" s="389" t="s">
        <v>519</v>
      </c>
      <c r="C15364" s="389">
        <v>34865.837904899898</v>
      </c>
      <c r="D15364" s="389" t="s">
        <v>519</v>
      </c>
      <c r="E15364" s="389" t="s">
        <v>670</v>
      </c>
      <c r="F15364" s="389" t="s">
        <v>650</v>
      </c>
      <c r="G15364" s="389" t="s">
        <v>519</v>
      </c>
    </row>
    <row r="15365" spans="1:7">
      <c r="A15365" s="389" t="s">
        <v>525</v>
      </c>
      <c r="B15365" s="389" t="s">
        <v>519</v>
      </c>
      <c r="C15365" s="389">
        <v>34865.837904899898</v>
      </c>
      <c r="D15365" s="389" t="s">
        <v>519</v>
      </c>
      <c r="E15365" s="389" t="s">
        <v>670</v>
      </c>
      <c r="F15365" s="389" t="s">
        <v>650</v>
      </c>
      <c r="G15365" s="389" t="s">
        <v>519</v>
      </c>
    </row>
    <row r="15366" spans="1:7">
      <c r="A15366" s="389" t="s">
        <v>525</v>
      </c>
      <c r="B15366" s="389" t="s">
        <v>519</v>
      </c>
      <c r="C15366" s="389">
        <v>34865.837904899898</v>
      </c>
      <c r="D15366" s="389" t="s">
        <v>519</v>
      </c>
      <c r="E15366" s="389" t="s">
        <v>670</v>
      </c>
      <c r="F15366" s="389" t="s">
        <v>650</v>
      </c>
      <c r="G15366" s="389" t="s">
        <v>519</v>
      </c>
    </row>
    <row r="15367" spans="1:7">
      <c r="A15367" s="389" t="s">
        <v>525</v>
      </c>
      <c r="B15367" s="389" t="s">
        <v>519</v>
      </c>
      <c r="C15367" s="389">
        <v>34865.837904899898</v>
      </c>
      <c r="D15367" s="389" t="s">
        <v>519</v>
      </c>
      <c r="E15367" s="389" t="s">
        <v>670</v>
      </c>
      <c r="F15367" s="389" t="s">
        <v>650</v>
      </c>
      <c r="G15367" s="389" t="s">
        <v>519</v>
      </c>
    </row>
    <row r="15368" spans="1:7">
      <c r="A15368" s="389" t="s">
        <v>525</v>
      </c>
      <c r="B15368" s="389" t="s">
        <v>519</v>
      </c>
      <c r="C15368" s="389">
        <v>34865.837904899898</v>
      </c>
      <c r="D15368" s="389" t="s">
        <v>519</v>
      </c>
      <c r="E15368" s="389" t="s">
        <v>670</v>
      </c>
      <c r="F15368" s="389" t="s">
        <v>650</v>
      </c>
      <c r="G15368" s="389" t="s">
        <v>519</v>
      </c>
    </row>
    <row r="15369" spans="1:7">
      <c r="A15369" s="389" t="s">
        <v>525</v>
      </c>
      <c r="B15369" s="389" t="s">
        <v>519</v>
      </c>
      <c r="C15369" s="389">
        <v>34865.837904899898</v>
      </c>
      <c r="D15369" s="389" t="s">
        <v>519</v>
      </c>
      <c r="E15369" s="389" t="s">
        <v>670</v>
      </c>
      <c r="F15369" s="389" t="s">
        <v>650</v>
      </c>
      <c r="G15369" s="389" t="s">
        <v>519</v>
      </c>
    </row>
    <row r="15370" spans="1:7">
      <c r="A15370" s="389" t="s">
        <v>525</v>
      </c>
      <c r="B15370" s="389" t="s">
        <v>519</v>
      </c>
      <c r="C15370" s="389">
        <v>34865.837904899898</v>
      </c>
      <c r="D15370" s="389" t="s">
        <v>519</v>
      </c>
      <c r="E15370" s="389" t="s">
        <v>670</v>
      </c>
      <c r="F15370" s="389" t="s">
        <v>650</v>
      </c>
      <c r="G15370" s="389" t="s">
        <v>519</v>
      </c>
    </row>
    <row r="15371" spans="1:7">
      <c r="A15371" s="389" t="s">
        <v>525</v>
      </c>
      <c r="B15371" s="389" t="s">
        <v>519</v>
      </c>
      <c r="C15371" s="389">
        <v>34865.837904899898</v>
      </c>
      <c r="D15371" s="389" t="s">
        <v>519</v>
      </c>
      <c r="E15371" s="389" t="s">
        <v>670</v>
      </c>
      <c r="F15371" s="389" t="s">
        <v>650</v>
      </c>
      <c r="G15371" s="389" t="s">
        <v>519</v>
      </c>
    </row>
    <row r="15372" spans="1:7">
      <c r="A15372" s="389" t="s">
        <v>525</v>
      </c>
      <c r="B15372" s="389" t="s">
        <v>519</v>
      </c>
      <c r="C15372" s="389">
        <v>34865.837904899898</v>
      </c>
      <c r="D15372" s="389" t="s">
        <v>519</v>
      </c>
      <c r="E15372" s="389" t="s">
        <v>670</v>
      </c>
      <c r="F15372" s="389" t="s">
        <v>650</v>
      </c>
      <c r="G15372" s="389" t="s">
        <v>519</v>
      </c>
    </row>
    <row r="15373" spans="1:7">
      <c r="A15373" s="389" t="s">
        <v>525</v>
      </c>
      <c r="B15373" s="389" t="s">
        <v>519</v>
      </c>
      <c r="C15373" s="389">
        <v>34865.837904899898</v>
      </c>
      <c r="D15373" s="389" t="s">
        <v>519</v>
      </c>
      <c r="E15373" s="389" t="s">
        <v>670</v>
      </c>
      <c r="F15373" s="389" t="s">
        <v>650</v>
      </c>
      <c r="G15373" s="389" t="s">
        <v>519</v>
      </c>
    </row>
    <row r="15374" spans="1:7">
      <c r="A15374" s="389" t="s">
        <v>525</v>
      </c>
      <c r="B15374" s="389" t="s">
        <v>519</v>
      </c>
      <c r="C15374" s="389">
        <v>34865.837904899898</v>
      </c>
      <c r="D15374" s="389" t="s">
        <v>519</v>
      </c>
      <c r="E15374" s="389" t="s">
        <v>670</v>
      </c>
      <c r="F15374" s="389" t="s">
        <v>650</v>
      </c>
      <c r="G15374" s="389" t="s">
        <v>519</v>
      </c>
    </row>
    <row r="15375" spans="1:7">
      <c r="A15375" s="389" t="s">
        <v>525</v>
      </c>
      <c r="B15375" s="389" t="s">
        <v>519</v>
      </c>
      <c r="C15375" s="389">
        <v>34865.837904899898</v>
      </c>
      <c r="D15375" s="389" t="s">
        <v>519</v>
      </c>
      <c r="E15375" s="389" t="s">
        <v>670</v>
      </c>
      <c r="F15375" s="389" t="s">
        <v>650</v>
      </c>
      <c r="G15375" s="389" t="s">
        <v>519</v>
      </c>
    </row>
    <row r="15376" spans="1:7">
      <c r="A15376" s="389" t="s">
        <v>525</v>
      </c>
      <c r="B15376" s="389" t="s">
        <v>519</v>
      </c>
      <c r="C15376" s="389">
        <v>34865.837904899898</v>
      </c>
      <c r="D15376" s="389" t="s">
        <v>519</v>
      </c>
      <c r="E15376" s="389" t="s">
        <v>670</v>
      </c>
      <c r="F15376" s="389" t="s">
        <v>650</v>
      </c>
      <c r="G15376" s="389" t="s">
        <v>519</v>
      </c>
    </row>
    <row r="15377" spans="1:7">
      <c r="A15377" s="389" t="s">
        <v>525</v>
      </c>
      <c r="B15377" s="389" t="s">
        <v>519</v>
      </c>
      <c r="C15377" s="389">
        <v>34865.837904899898</v>
      </c>
      <c r="D15377" s="389" t="s">
        <v>519</v>
      </c>
      <c r="E15377" s="389" t="s">
        <v>670</v>
      </c>
      <c r="F15377" s="389" t="s">
        <v>650</v>
      </c>
      <c r="G15377" s="389" t="s">
        <v>519</v>
      </c>
    </row>
    <row r="15378" spans="1:7">
      <c r="A15378" s="389" t="s">
        <v>525</v>
      </c>
      <c r="B15378" s="389" t="s">
        <v>519</v>
      </c>
      <c r="C15378" s="389">
        <v>34865.837904899898</v>
      </c>
      <c r="D15378" s="389" t="s">
        <v>519</v>
      </c>
      <c r="E15378" s="389" t="s">
        <v>670</v>
      </c>
      <c r="F15378" s="389" t="s">
        <v>650</v>
      </c>
      <c r="G15378" s="389" t="s">
        <v>519</v>
      </c>
    </row>
    <row r="15379" spans="1:7">
      <c r="A15379" s="389" t="s">
        <v>525</v>
      </c>
      <c r="B15379" s="389" t="s">
        <v>519</v>
      </c>
      <c r="C15379" s="389">
        <v>34865.837904899898</v>
      </c>
      <c r="D15379" s="389" t="s">
        <v>519</v>
      </c>
      <c r="E15379" s="389" t="s">
        <v>670</v>
      </c>
      <c r="F15379" s="389" t="s">
        <v>650</v>
      </c>
      <c r="G15379" s="389" t="s">
        <v>519</v>
      </c>
    </row>
    <row r="15380" spans="1:7">
      <c r="A15380" s="389" t="s">
        <v>525</v>
      </c>
      <c r="B15380" s="389" t="s">
        <v>519</v>
      </c>
      <c r="C15380" s="389">
        <v>34865.837904899898</v>
      </c>
      <c r="D15380" s="389" t="s">
        <v>519</v>
      </c>
      <c r="E15380" s="389" t="s">
        <v>670</v>
      </c>
      <c r="F15380" s="389" t="s">
        <v>650</v>
      </c>
      <c r="G15380" s="389" t="s">
        <v>519</v>
      </c>
    </row>
    <row r="15381" spans="1:7">
      <c r="A15381" s="389" t="s">
        <v>525</v>
      </c>
      <c r="B15381" s="389" t="s">
        <v>519</v>
      </c>
      <c r="C15381" s="389">
        <v>34865.837904899898</v>
      </c>
      <c r="D15381" s="389" t="s">
        <v>519</v>
      </c>
      <c r="E15381" s="389" t="s">
        <v>670</v>
      </c>
      <c r="F15381" s="389" t="s">
        <v>650</v>
      </c>
      <c r="G15381" s="389" t="s">
        <v>519</v>
      </c>
    </row>
    <row r="15382" spans="1:7">
      <c r="A15382" s="389" t="s">
        <v>525</v>
      </c>
      <c r="B15382" s="389" t="s">
        <v>519</v>
      </c>
      <c r="C15382" s="389">
        <v>34865.837904899898</v>
      </c>
      <c r="D15382" s="389" t="s">
        <v>519</v>
      </c>
      <c r="E15382" s="389" t="s">
        <v>670</v>
      </c>
      <c r="F15382" s="389" t="s">
        <v>650</v>
      </c>
      <c r="G15382" s="389" t="s">
        <v>519</v>
      </c>
    </row>
    <row r="15383" spans="1:7">
      <c r="A15383" s="389" t="s">
        <v>525</v>
      </c>
      <c r="B15383" s="389" t="s">
        <v>519</v>
      </c>
      <c r="C15383" s="389">
        <v>34865.837904899898</v>
      </c>
      <c r="D15383" s="389" t="s">
        <v>519</v>
      </c>
      <c r="E15383" s="389" t="s">
        <v>670</v>
      </c>
      <c r="F15383" s="389" t="s">
        <v>650</v>
      </c>
      <c r="G15383" s="389" t="s">
        <v>519</v>
      </c>
    </row>
    <row r="15384" spans="1:7">
      <c r="A15384" s="389" t="s">
        <v>525</v>
      </c>
      <c r="B15384" s="389" t="s">
        <v>519</v>
      </c>
      <c r="C15384" s="389">
        <v>34865.837904899898</v>
      </c>
      <c r="D15384" s="389" t="s">
        <v>519</v>
      </c>
      <c r="E15384" s="389" t="s">
        <v>670</v>
      </c>
      <c r="F15384" s="389" t="s">
        <v>650</v>
      </c>
      <c r="G15384" s="389" t="s">
        <v>519</v>
      </c>
    </row>
    <row r="15385" spans="1:7">
      <c r="A15385" s="389" t="s">
        <v>525</v>
      </c>
      <c r="B15385" s="389" t="s">
        <v>519</v>
      </c>
      <c r="C15385" s="389">
        <v>34865.837904899898</v>
      </c>
      <c r="D15385" s="389" t="s">
        <v>519</v>
      </c>
      <c r="E15385" s="389" t="s">
        <v>670</v>
      </c>
      <c r="F15385" s="389" t="s">
        <v>650</v>
      </c>
      <c r="G15385" s="389" t="s">
        <v>519</v>
      </c>
    </row>
    <row r="15386" spans="1:7">
      <c r="A15386" s="389" t="s">
        <v>531</v>
      </c>
      <c r="B15386" s="389" t="s">
        <v>519</v>
      </c>
      <c r="C15386" s="389">
        <v>34865.837904899898</v>
      </c>
      <c r="D15386" s="389" t="s">
        <v>519</v>
      </c>
      <c r="E15386" s="389" t="s">
        <v>670</v>
      </c>
      <c r="F15386" s="389" t="s">
        <v>650</v>
      </c>
      <c r="G15386" s="389" t="s">
        <v>519</v>
      </c>
    </row>
    <row r="15387" spans="1:7">
      <c r="A15387" s="389" t="s">
        <v>525</v>
      </c>
      <c r="B15387" s="389" t="s">
        <v>519</v>
      </c>
      <c r="C15387" s="389">
        <v>34865.837904899898</v>
      </c>
      <c r="D15387" s="389" t="s">
        <v>519</v>
      </c>
      <c r="E15387" s="389" t="s">
        <v>670</v>
      </c>
      <c r="F15387" s="389" t="s">
        <v>650</v>
      </c>
      <c r="G15387" s="389" t="s">
        <v>519</v>
      </c>
    </row>
    <row r="15388" spans="1:7">
      <c r="A15388" s="389" t="s">
        <v>525</v>
      </c>
      <c r="B15388" s="389" t="s">
        <v>519</v>
      </c>
      <c r="C15388" s="389">
        <v>34865.837904899898</v>
      </c>
      <c r="D15388" s="389" t="s">
        <v>519</v>
      </c>
      <c r="E15388" s="389" t="s">
        <v>670</v>
      </c>
      <c r="F15388" s="389" t="s">
        <v>650</v>
      </c>
      <c r="G15388" s="389" t="s">
        <v>519</v>
      </c>
    </row>
    <row r="15389" spans="1:7">
      <c r="A15389" s="389" t="s">
        <v>525</v>
      </c>
      <c r="B15389" s="389" t="s">
        <v>519</v>
      </c>
      <c r="C15389" s="389">
        <v>34865.837904899898</v>
      </c>
      <c r="D15389" s="389" t="s">
        <v>519</v>
      </c>
      <c r="E15389" s="389" t="s">
        <v>670</v>
      </c>
      <c r="F15389" s="389" t="s">
        <v>650</v>
      </c>
      <c r="G15389" s="389" t="s">
        <v>519</v>
      </c>
    </row>
    <row r="15390" spans="1:7">
      <c r="A15390" s="389" t="s">
        <v>525</v>
      </c>
      <c r="B15390" s="389" t="s">
        <v>519</v>
      </c>
      <c r="C15390" s="389">
        <v>34865.837904899898</v>
      </c>
      <c r="D15390" s="389" t="s">
        <v>519</v>
      </c>
      <c r="E15390" s="389" t="s">
        <v>670</v>
      </c>
      <c r="F15390" s="389" t="s">
        <v>650</v>
      </c>
      <c r="G15390" s="389" t="s">
        <v>519</v>
      </c>
    </row>
    <row r="15391" spans="1:7">
      <c r="A15391" s="389" t="s">
        <v>525</v>
      </c>
      <c r="B15391" s="389" t="s">
        <v>519</v>
      </c>
      <c r="C15391" s="389">
        <v>34865.837904899898</v>
      </c>
      <c r="D15391" s="389" t="s">
        <v>519</v>
      </c>
      <c r="E15391" s="389" t="s">
        <v>670</v>
      </c>
      <c r="F15391" s="389" t="s">
        <v>650</v>
      </c>
      <c r="G15391" s="389" t="s">
        <v>519</v>
      </c>
    </row>
    <row r="15392" spans="1:7">
      <c r="A15392" s="389" t="s">
        <v>525</v>
      </c>
      <c r="B15392" s="389" t="s">
        <v>519</v>
      </c>
      <c r="C15392" s="389">
        <v>34865.837904899898</v>
      </c>
      <c r="D15392" s="389" t="s">
        <v>519</v>
      </c>
      <c r="E15392" s="389" t="s">
        <v>670</v>
      </c>
      <c r="F15392" s="389" t="s">
        <v>650</v>
      </c>
      <c r="G15392" s="389" t="s">
        <v>519</v>
      </c>
    </row>
    <row r="15393" spans="1:7">
      <c r="A15393" s="389" t="s">
        <v>525</v>
      </c>
      <c r="B15393" s="389" t="s">
        <v>519</v>
      </c>
      <c r="C15393" s="389">
        <v>34865.837904899898</v>
      </c>
      <c r="D15393" s="389" t="s">
        <v>519</v>
      </c>
      <c r="E15393" s="389" t="s">
        <v>670</v>
      </c>
      <c r="F15393" s="389" t="s">
        <v>650</v>
      </c>
      <c r="G15393" s="389" t="s">
        <v>519</v>
      </c>
    </row>
    <row r="15394" spans="1:7">
      <c r="A15394" s="389" t="s">
        <v>525</v>
      </c>
      <c r="B15394" s="389" t="s">
        <v>519</v>
      </c>
      <c r="C15394" s="389">
        <v>34865.837904899898</v>
      </c>
      <c r="D15394" s="389" t="s">
        <v>519</v>
      </c>
      <c r="E15394" s="389" t="s">
        <v>670</v>
      </c>
      <c r="F15394" s="389" t="s">
        <v>650</v>
      </c>
      <c r="G15394" s="389" t="s">
        <v>519</v>
      </c>
    </row>
    <row r="15395" spans="1:7">
      <c r="A15395" s="389" t="s">
        <v>525</v>
      </c>
      <c r="B15395" s="389" t="s">
        <v>519</v>
      </c>
      <c r="C15395" s="389">
        <v>34865.837904899898</v>
      </c>
      <c r="D15395" s="389" t="s">
        <v>519</v>
      </c>
      <c r="E15395" s="389" t="s">
        <v>670</v>
      </c>
      <c r="F15395" s="389" t="s">
        <v>650</v>
      </c>
      <c r="G15395" s="389" t="s">
        <v>519</v>
      </c>
    </row>
    <row r="15396" spans="1:7">
      <c r="A15396" s="389" t="s">
        <v>525</v>
      </c>
      <c r="B15396" s="389" t="s">
        <v>519</v>
      </c>
      <c r="C15396" s="389">
        <v>34865.837904899898</v>
      </c>
      <c r="D15396" s="389" t="s">
        <v>519</v>
      </c>
      <c r="E15396" s="389" t="s">
        <v>670</v>
      </c>
      <c r="F15396" s="389" t="s">
        <v>650</v>
      </c>
      <c r="G15396" s="389" t="s">
        <v>519</v>
      </c>
    </row>
    <row r="15397" spans="1:7">
      <c r="A15397" s="389" t="s">
        <v>525</v>
      </c>
      <c r="B15397" s="389" t="s">
        <v>519</v>
      </c>
      <c r="C15397" s="389">
        <v>34865.837904899898</v>
      </c>
      <c r="D15397" s="389" t="s">
        <v>519</v>
      </c>
      <c r="E15397" s="389" t="s">
        <v>670</v>
      </c>
      <c r="F15397" s="389" t="s">
        <v>650</v>
      </c>
      <c r="G15397" s="389" t="s">
        <v>519</v>
      </c>
    </row>
    <row r="15398" spans="1:7">
      <c r="A15398" s="389" t="s">
        <v>525</v>
      </c>
      <c r="B15398" s="389" t="s">
        <v>519</v>
      </c>
      <c r="C15398" s="389">
        <v>34865.837904899898</v>
      </c>
      <c r="D15398" s="389" t="s">
        <v>519</v>
      </c>
      <c r="E15398" s="389" t="s">
        <v>670</v>
      </c>
      <c r="F15398" s="389" t="s">
        <v>650</v>
      </c>
      <c r="G15398" s="389" t="s">
        <v>519</v>
      </c>
    </row>
    <row r="15399" spans="1:7">
      <c r="A15399" s="389" t="s">
        <v>525</v>
      </c>
      <c r="B15399" s="389" t="s">
        <v>519</v>
      </c>
      <c r="C15399" s="389">
        <v>34865.837904899898</v>
      </c>
      <c r="D15399" s="389" t="s">
        <v>519</v>
      </c>
      <c r="E15399" s="389" t="s">
        <v>670</v>
      </c>
      <c r="F15399" s="389" t="s">
        <v>650</v>
      </c>
      <c r="G15399" s="389" t="s">
        <v>519</v>
      </c>
    </row>
    <row r="15400" spans="1:7">
      <c r="A15400" s="389" t="s">
        <v>531</v>
      </c>
      <c r="B15400" s="389" t="s">
        <v>519</v>
      </c>
      <c r="C15400" s="389">
        <v>34865.837904899898</v>
      </c>
      <c r="D15400" s="389" t="s">
        <v>519</v>
      </c>
      <c r="E15400" s="389" t="s">
        <v>670</v>
      </c>
      <c r="F15400" s="389" t="s">
        <v>650</v>
      </c>
      <c r="G15400" s="389" t="s">
        <v>519</v>
      </c>
    </row>
    <row r="15401" spans="1:7">
      <c r="A15401" s="389" t="s">
        <v>525</v>
      </c>
      <c r="B15401" s="389" t="s">
        <v>519</v>
      </c>
      <c r="C15401" s="389">
        <v>34865.837904899898</v>
      </c>
      <c r="D15401" s="389" t="s">
        <v>519</v>
      </c>
      <c r="E15401" s="389" t="s">
        <v>670</v>
      </c>
      <c r="F15401" s="389" t="s">
        <v>650</v>
      </c>
      <c r="G15401" s="389" t="s">
        <v>519</v>
      </c>
    </row>
    <row r="15402" spans="1:7">
      <c r="A15402" s="389" t="s">
        <v>525</v>
      </c>
      <c r="B15402" s="389" t="s">
        <v>519</v>
      </c>
      <c r="C15402" s="389">
        <v>34865.837904899898</v>
      </c>
      <c r="D15402" s="389" t="s">
        <v>519</v>
      </c>
      <c r="E15402" s="389" t="s">
        <v>670</v>
      </c>
      <c r="F15402" s="389" t="s">
        <v>650</v>
      </c>
      <c r="G15402" s="389" t="s">
        <v>519</v>
      </c>
    </row>
    <row r="15403" spans="1:7">
      <c r="A15403" s="389" t="s">
        <v>525</v>
      </c>
      <c r="B15403" s="389" t="s">
        <v>519</v>
      </c>
      <c r="C15403" s="389">
        <v>34865.837904899898</v>
      </c>
      <c r="D15403" s="389" t="s">
        <v>519</v>
      </c>
      <c r="E15403" s="389" t="s">
        <v>670</v>
      </c>
      <c r="F15403" s="389" t="s">
        <v>650</v>
      </c>
      <c r="G15403" s="389" t="s">
        <v>519</v>
      </c>
    </row>
    <row r="15404" spans="1:7">
      <c r="A15404" s="389" t="s">
        <v>525</v>
      </c>
      <c r="B15404" s="389" t="s">
        <v>519</v>
      </c>
      <c r="C15404" s="389">
        <v>34865.837904899898</v>
      </c>
      <c r="D15404" s="389" t="s">
        <v>519</v>
      </c>
      <c r="E15404" s="389" t="s">
        <v>670</v>
      </c>
      <c r="F15404" s="389" t="s">
        <v>650</v>
      </c>
      <c r="G15404" s="389" t="s">
        <v>519</v>
      </c>
    </row>
    <row r="15405" spans="1:7">
      <c r="A15405" s="389" t="s">
        <v>525</v>
      </c>
      <c r="B15405" s="389" t="s">
        <v>519</v>
      </c>
      <c r="C15405" s="389">
        <v>34865.837904899898</v>
      </c>
      <c r="D15405" s="389" t="s">
        <v>519</v>
      </c>
      <c r="E15405" s="389" t="s">
        <v>670</v>
      </c>
      <c r="F15405" s="389" t="s">
        <v>650</v>
      </c>
      <c r="G15405" s="389" t="s">
        <v>519</v>
      </c>
    </row>
    <row r="15406" spans="1:7">
      <c r="A15406" s="389" t="s">
        <v>525</v>
      </c>
      <c r="B15406" s="389" t="s">
        <v>519</v>
      </c>
      <c r="C15406" s="389">
        <v>34865.837904899898</v>
      </c>
      <c r="D15406" s="389" t="s">
        <v>519</v>
      </c>
      <c r="E15406" s="389" t="s">
        <v>670</v>
      </c>
      <c r="F15406" s="389" t="s">
        <v>650</v>
      </c>
      <c r="G15406" s="389" t="s">
        <v>519</v>
      </c>
    </row>
    <row r="15407" spans="1:7">
      <c r="A15407" s="389" t="s">
        <v>525</v>
      </c>
      <c r="B15407" s="389" t="s">
        <v>519</v>
      </c>
      <c r="C15407" s="389">
        <v>34865.837904899898</v>
      </c>
      <c r="D15407" s="389" t="s">
        <v>519</v>
      </c>
      <c r="E15407" s="389" t="s">
        <v>670</v>
      </c>
      <c r="F15407" s="389" t="s">
        <v>650</v>
      </c>
      <c r="G15407" s="389" t="s">
        <v>519</v>
      </c>
    </row>
    <row r="15408" spans="1:7">
      <c r="A15408" s="389" t="s">
        <v>525</v>
      </c>
      <c r="B15408" s="389" t="s">
        <v>519</v>
      </c>
      <c r="C15408" s="389">
        <v>34865.837904899898</v>
      </c>
      <c r="D15408" s="389" t="s">
        <v>519</v>
      </c>
      <c r="E15408" s="389" t="s">
        <v>670</v>
      </c>
      <c r="F15408" s="389" t="s">
        <v>650</v>
      </c>
      <c r="G15408" s="389" t="s">
        <v>519</v>
      </c>
    </row>
    <row r="15409" spans="1:7">
      <c r="A15409" s="389" t="s">
        <v>525</v>
      </c>
      <c r="B15409" s="389" t="s">
        <v>519</v>
      </c>
      <c r="C15409" s="389">
        <v>34865.837904899898</v>
      </c>
      <c r="D15409" s="389" t="s">
        <v>519</v>
      </c>
      <c r="E15409" s="389" t="s">
        <v>670</v>
      </c>
      <c r="F15409" s="389" t="s">
        <v>650</v>
      </c>
      <c r="G15409" s="389" t="s">
        <v>519</v>
      </c>
    </row>
    <row r="15410" spans="1:7">
      <c r="A15410" s="389" t="s">
        <v>525</v>
      </c>
      <c r="B15410" s="389" t="s">
        <v>519</v>
      </c>
      <c r="C15410" s="389">
        <v>34865.837904899898</v>
      </c>
      <c r="D15410" s="389" t="s">
        <v>519</v>
      </c>
      <c r="E15410" s="389" t="s">
        <v>670</v>
      </c>
      <c r="F15410" s="389" t="s">
        <v>650</v>
      </c>
      <c r="G15410" s="389" t="s">
        <v>519</v>
      </c>
    </row>
    <row r="15411" spans="1:7">
      <c r="A15411" s="389" t="s">
        <v>525</v>
      </c>
      <c r="B15411" s="389" t="s">
        <v>519</v>
      </c>
      <c r="C15411" s="389">
        <v>34865.837904899898</v>
      </c>
      <c r="D15411" s="389" t="s">
        <v>519</v>
      </c>
      <c r="E15411" s="389" t="s">
        <v>670</v>
      </c>
      <c r="F15411" s="389" t="s">
        <v>650</v>
      </c>
      <c r="G15411" s="389" t="s">
        <v>519</v>
      </c>
    </row>
    <row r="15412" spans="1:7">
      <c r="A15412" s="389" t="s">
        <v>525</v>
      </c>
      <c r="B15412" s="389" t="s">
        <v>519</v>
      </c>
      <c r="C15412" s="389">
        <v>34865.837904899898</v>
      </c>
      <c r="D15412" s="389" t="s">
        <v>519</v>
      </c>
      <c r="E15412" s="389" t="s">
        <v>670</v>
      </c>
      <c r="F15412" s="389" t="s">
        <v>650</v>
      </c>
      <c r="G15412" s="389" t="s">
        <v>519</v>
      </c>
    </row>
    <row r="15413" spans="1:7">
      <c r="A15413" s="389" t="s">
        <v>525</v>
      </c>
      <c r="B15413" s="389" t="s">
        <v>519</v>
      </c>
      <c r="C15413" s="389">
        <v>34865.837904899898</v>
      </c>
      <c r="D15413" s="389" t="s">
        <v>519</v>
      </c>
      <c r="E15413" s="389" t="s">
        <v>670</v>
      </c>
      <c r="F15413" s="389" t="s">
        <v>650</v>
      </c>
      <c r="G15413" s="389" t="s">
        <v>519</v>
      </c>
    </row>
    <row r="15414" spans="1:7">
      <c r="A15414" s="389" t="s">
        <v>525</v>
      </c>
      <c r="B15414" s="389" t="s">
        <v>519</v>
      </c>
      <c r="C15414" s="389">
        <v>34865.837904899898</v>
      </c>
      <c r="D15414" s="389" t="s">
        <v>519</v>
      </c>
      <c r="E15414" s="389" t="s">
        <v>670</v>
      </c>
      <c r="F15414" s="389" t="s">
        <v>650</v>
      </c>
      <c r="G15414" s="389" t="s">
        <v>519</v>
      </c>
    </row>
    <row r="15415" spans="1:7">
      <c r="A15415" s="389" t="s">
        <v>525</v>
      </c>
      <c r="B15415" s="389" t="s">
        <v>519</v>
      </c>
      <c r="C15415" s="389">
        <v>34865.837904899898</v>
      </c>
      <c r="D15415" s="389" t="s">
        <v>519</v>
      </c>
      <c r="E15415" s="389" t="s">
        <v>670</v>
      </c>
      <c r="F15415" s="389" t="s">
        <v>650</v>
      </c>
      <c r="G15415" s="389" t="s">
        <v>519</v>
      </c>
    </row>
    <row r="15416" spans="1:7">
      <c r="A15416" s="389" t="s">
        <v>525</v>
      </c>
      <c r="B15416" s="389" t="s">
        <v>519</v>
      </c>
      <c r="C15416" s="389">
        <v>34865.837904899898</v>
      </c>
      <c r="D15416" s="389" t="s">
        <v>519</v>
      </c>
      <c r="E15416" s="389" t="s">
        <v>670</v>
      </c>
      <c r="F15416" s="389" t="s">
        <v>650</v>
      </c>
      <c r="G15416" s="389" t="s">
        <v>519</v>
      </c>
    </row>
    <row r="15417" spans="1:7">
      <c r="A15417" s="389" t="s">
        <v>525</v>
      </c>
      <c r="B15417" s="389" t="s">
        <v>519</v>
      </c>
      <c r="C15417" s="389">
        <v>34865.837904899898</v>
      </c>
      <c r="D15417" s="389" t="s">
        <v>519</v>
      </c>
      <c r="E15417" s="389" t="s">
        <v>670</v>
      </c>
      <c r="F15417" s="389" t="s">
        <v>650</v>
      </c>
      <c r="G15417" s="389" t="s">
        <v>519</v>
      </c>
    </row>
    <row r="15418" spans="1:7">
      <c r="A15418" s="389" t="s">
        <v>525</v>
      </c>
      <c r="B15418" s="389" t="s">
        <v>519</v>
      </c>
      <c r="C15418" s="389">
        <v>34865.837904899898</v>
      </c>
      <c r="D15418" s="389" t="s">
        <v>519</v>
      </c>
      <c r="E15418" s="389" t="s">
        <v>670</v>
      </c>
      <c r="F15418" s="389" t="s">
        <v>650</v>
      </c>
      <c r="G15418" s="389" t="s">
        <v>519</v>
      </c>
    </row>
    <row r="15419" spans="1:7">
      <c r="A15419" s="389" t="s">
        <v>525</v>
      </c>
      <c r="B15419" s="389" t="s">
        <v>519</v>
      </c>
      <c r="C15419" s="389">
        <v>34865.837904899898</v>
      </c>
      <c r="D15419" s="389" t="s">
        <v>519</v>
      </c>
      <c r="E15419" s="389" t="s">
        <v>670</v>
      </c>
      <c r="F15419" s="389" t="s">
        <v>650</v>
      </c>
      <c r="G15419" s="389" t="s">
        <v>519</v>
      </c>
    </row>
    <row r="15420" spans="1:7">
      <c r="A15420" s="389" t="s">
        <v>525</v>
      </c>
      <c r="B15420" s="389" t="s">
        <v>519</v>
      </c>
      <c r="C15420" s="389">
        <v>34865.837904899898</v>
      </c>
      <c r="D15420" s="389" t="s">
        <v>519</v>
      </c>
      <c r="E15420" s="389" t="s">
        <v>670</v>
      </c>
      <c r="F15420" s="389" t="s">
        <v>650</v>
      </c>
      <c r="G15420" s="389" t="s">
        <v>519</v>
      </c>
    </row>
    <row r="15421" spans="1:7">
      <c r="A15421" s="389" t="s">
        <v>525</v>
      </c>
      <c r="B15421" s="389" t="s">
        <v>519</v>
      </c>
      <c r="C15421" s="389">
        <v>34865.837904899898</v>
      </c>
      <c r="D15421" s="389" t="s">
        <v>519</v>
      </c>
      <c r="E15421" s="389" t="s">
        <v>670</v>
      </c>
      <c r="F15421" s="389" t="s">
        <v>650</v>
      </c>
      <c r="G15421" s="389" t="s">
        <v>519</v>
      </c>
    </row>
    <row r="15422" spans="1:7">
      <c r="A15422" s="389" t="s">
        <v>525</v>
      </c>
      <c r="B15422" s="389" t="s">
        <v>519</v>
      </c>
      <c r="C15422" s="389">
        <v>34865.837904899898</v>
      </c>
      <c r="D15422" s="389" t="s">
        <v>519</v>
      </c>
      <c r="E15422" s="389" t="s">
        <v>670</v>
      </c>
      <c r="F15422" s="389" t="s">
        <v>650</v>
      </c>
      <c r="G15422" s="389" t="s">
        <v>519</v>
      </c>
    </row>
    <row r="15423" spans="1:7">
      <c r="A15423" s="389" t="s">
        <v>525</v>
      </c>
      <c r="B15423" s="389" t="s">
        <v>519</v>
      </c>
      <c r="C15423" s="389">
        <v>34865.837904899898</v>
      </c>
      <c r="D15423" s="389" t="s">
        <v>519</v>
      </c>
      <c r="E15423" s="389" t="s">
        <v>670</v>
      </c>
      <c r="F15423" s="389" t="s">
        <v>650</v>
      </c>
      <c r="G15423" s="389" t="s">
        <v>519</v>
      </c>
    </row>
    <row r="15424" spans="1:7">
      <c r="A15424" s="389" t="s">
        <v>525</v>
      </c>
      <c r="B15424" s="389" t="s">
        <v>519</v>
      </c>
      <c r="C15424" s="389">
        <v>34865.837904899898</v>
      </c>
      <c r="D15424" s="389" t="s">
        <v>519</v>
      </c>
      <c r="E15424" s="389" t="s">
        <v>670</v>
      </c>
      <c r="F15424" s="389" t="s">
        <v>650</v>
      </c>
      <c r="G15424" s="389" t="s">
        <v>519</v>
      </c>
    </row>
    <row r="15425" spans="1:7">
      <c r="A15425" s="389" t="s">
        <v>525</v>
      </c>
      <c r="B15425" s="389" t="s">
        <v>519</v>
      </c>
      <c r="C15425" s="389">
        <v>34865.837904899898</v>
      </c>
      <c r="D15425" s="389" t="s">
        <v>519</v>
      </c>
      <c r="E15425" s="389" t="s">
        <v>670</v>
      </c>
      <c r="F15425" s="389" t="s">
        <v>650</v>
      </c>
      <c r="G15425" s="389" t="s">
        <v>519</v>
      </c>
    </row>
    <row r="15426" spans="1:7">
      <c r="A15426" s="389" t="s">
        <v>525</v>
      </c>
      <c r="B15426" s="389" t="s">
        <v>519</v>
      </c>
      <c r="C15426" s="389">
        <v>34865.837904899898</v>
      </c>
      <c r="D15426" s="389" t="s">
        <v>519</v>
      </c>
      <c r="E15426" s="389" t="s">
        <v>670</v>
      </c>
      <c r="F15426" s="389" t="s">
        <v>650</v>
      </c>
      <c r="G15426" s="389" t="s">
        <v>519</v>
      </c>
    </row>
    <row r="15427" spans="1:7">
      <c r="A15427" s="389" t="s">
        <v>525</v>
      </c>
      <c r="B15427" s="389" t="s">
        <v>519</v>
      </c>
      <c r="C15427" s="389">
        <v>34865.837904899898</v>
      </c>
      <c r="D15427" s="389" t="s">
        <v>519</v>
      </c>
      <c r="E15427" s="389" t="s">
        <v>670</v>
      </c>
      <c r="F15427" s="389" t="s">
        <v>650</v>
      </c>
      <c r="G15427" s="389" t="s">
        <v>519</v>
      </c>
    </row>
    <row r="15428" spans="1:7">
      <c r="A15428" s="389" t="s">
        <v>525</v>
      </c>
      <c r="B15428" s="389" t="s">
        <v>519</v>
      </c>
      <c r="C15428" s="389">
        <v>34865.837904899898</v>
      </c>
      <c r="D15428" s="389" t="s">
        <v>519</v>
      </c>
      <c r="E15428" s="389" t="s">
        <v>670</v>
      </c>
      <c r="F15428" s="389" t="s">
        <v>650</v>
      </c>
      <c r="G15428" s="389" t="s">
        <v>519</v>
      </c>
    </row>
    <row r="15429" spans="1:7">
      <c r="A15429" s="389" t="s">
        <v>525</v>
      </c>
      <c r="B15429" s="389" t="s">
        <v>519</v>
      </c>
      <c r="C15429" s="389">
        <v>34865.837904899898</v>
      </c>
      <c r="D15429" s="389" t="s">
        <v>519</v>
      </c>
      <c r="E15429" s="389" t="s">
        <v>670</v>
      </c>
      <c r="F15429" s="389" t="s">
        <v>650</v>
      </c>
      <c r="G15429" s="389" t="s">
        <v>519</v>
      </c>
    </row>
    <row r="15430" spans="1:7">
      <c r="A15430" s="389" t="s">
        <v>525</v>
      </c>
      <c r="B15430" s="389" t="s">
        <v>519</v>
      </c>
      <c r="C15430" s="389">
        <v>34865.837904899898</v>
      </c>
      <c r="D15430" s="389" t="s">
        <v>519</v>
      </c>
      <c r="E15430" s="389" t="s">
        <v>670</v>
      </c>
      <c r="F15430" s="389" t="s">
        <v>650</v>
      </c>
      <c r="G15430" s="389" t="s">
        <v>519</v>
      </c>
    </row>
    <row r="15431" spans="1:7">
      <c r="A15431" s="389" t="s">
        <v>525</v>
      </c>
      <c r="B15431" s="389" t="s">
        <v>519</v>
      </c>
      <c r="C15431" s="389">
        <v>34865.837904899898</v>
      </c>
      <c r="D15431" s="389" t="s">
        <v>519</v>
      </c>
      <c r="E15431" s="389" t="s">
        <v>670</v>
      </c>
      <c r="F15431" s="389" t="s">
        <v>650</v>
      </c>
      <c r="G15431" s="389" t="s">
        <v>519</v>
      </c>
    </row>
    <row r="15432" spans="1:7">
      <c r="A15432" s="389" t="s">
        <v>525</v>
      </c>
      <c r="B15432" s="389" t="s">
        <v>519</v>
      </c>
      <c r="C15432" s="389">
        <v>34865.837904899898</v>
      </c>
      <c r="D15432" s="389" t="s">
        <v>519</v>
      </c>
      <c r="E15432" s="389" t="s">
        <v>670</v>
      </c>
      <c r="F15432" s="389" t="s">
        <v>650</v>
      </c>
      <c r="G15432" s="389" t="s">
        <v>519</v>
      </c>
    </row>
    <row r="15433" spans="1:7">
      <c r="A15433" s="389" t="s">
        <v>525</v>
      </c>
      <c r="B15433" s="389" t="s">
        <v>519</v>
      </c>
      <c r="C15433" s="389">
        <v>34865.837904899898</v>
      </c>
      <c r="D15433" s="389" t="s">
        <v>519</v>
      </c>
      <c r="E15433" s="389" t="s">
        <v>670</v>
      </c>
      <c r="F15433" s="389" t="s">
        <v>650</v>
      </c>
      <c r="G15433" s="389" t="s">
        <v>519</v>
      </c>
    </row>
    <row r="15434" spans="1:7">
      <c r="A15434" s="389" t="s">
        <v>525</v>
      </c>
      <c r="B15434" s="389" t="s">
        <v>519</v>
      </c>
      <c r="C15434" s="389">
        <v>34865.837904899898</v>
      </c>
      <c r="D15434" s="389" t="s">
        <v>519</v>
      </c>
      <c r="E15434" s="389" t="s">
        <v>670</v>
      </c>
      <c r="F15434" s="389" t="s">
        <v>650</v>
      </c>
      <c r="G15434" s="389" t="s">
        <v>519</v>
      </c>
    </row>
    <row r="15435" spans="1:7">
      <c r="A15435" s="389" t="s">
        <v>525</v>
      </c>
      <c r="B15435" s="389" t="s">
        <v>519</v>
      </c>
      <c r="C15435" s="389">
        <v>34865.837904899898</v>
      </c>
      <c r="D15435" s="389" t="s">
        <v>519</v>
      </c>
      <c r="E15435" s="389" t="s">
        <v>670</v>
      </c>
      <c r="F15435" s="389" t="s">
        <v>650</v>
      </c>
      <c r="G15435" s="389" t="s">
        <v>519</v>
      </c>
    </row>
    <row r="15436" spans="1:7">
      <c r="A15436" s="389" t="s">
        <v>525</v>
      </c>
      <c r="B15436" s="389" t="s">
        <v>519</v>
      </c>
      <c r="C15436" s="389">
        <v>34865.837904899898</v>
      </c>
      <c r="D15436" s="389" t="s">
        <v>519</v>
      </c>
      <c r="E15436" s="389" t="s">
        <v>670</v>
      </c>
      <c r="F15436" s="389" t="s">
        <v>650</v>
      </c>
      <c r="G15436" s="389" t="s">
        <v>519</v>
      </c>
    </row>
    <row r="15437" spans="1:7">
      <c r="A15437" s="389" t="s">
        <v>525</v>
      </c>
      <c r="B15437" s="389" t="s">
        <v>519</v>
      </c>
      <c r="C15437" s="389">
        <v>34865.837904899898</v>
      </c>
      <c r="D15437" s="389" t="s">
        <v>519</v>
      </c>
      <c r="E15437" s="389" t="s">
        <v>670</v>
      </c>
      <c r="F15437" s="389" t="s">
        <v>650</v>
      </c>
      <c r="G15437" s="389" t="s">
        <v>519</v>
      </c>
    </row>
    <row r="15438" spans="1:7">
      <c r="A15438" s="389" t="s">
        <v>525</v>
      </c>
      <c r="B15438" s="389" t="s">
        <v>519</v>
      </c>
      <c r="C15438" s="389">
        <v>34865.837904899898</v>
      </c>
      <c r="D15438" s="389" t="s">
        <v>519</v>
      </c>
      <c r="E15438" s="389" t="s">
        <v>670</v>
      </c>
      <c r="F15438" s="389" t="s">
        <v>650</v>
      </c>
      <c r="G15438" s="389" t="s">
        <v>519</v>
      </c>
    </row>
    <row r="15439" spans="1:7">
      <c r="A15439" s="389" t="s">
        <v>525</v>
      </c>
      <c r="B15439" s="389" t="s">
        <v>519</v>
      </c>
      <c r="C15439" s="389">
        <v>34865.837904899898</v>
      </c>
      <c r="D15439" s="389" t="s">
        <v>519</v>
      </c>
      <c r="E15439" s="389" t="s">
        <v>670</v>
      </c>
      <c r="F15439" s="389" t="s">
        <v>650</v>
      </c>
      <c r="G15439" s="389" t="s">
        <v>519</v>
      </c>
    </row>
    <row r="15440" spans="1:7">
      <c r="A15440" s="389" t="s">
        <v>525</v>
      </c>
      <c r="B15440" s="389" t="s">
        <v>519</v>
      </c>
      <c r="C15440" s="389">
        <v>34865.837904899898</v>
      </c>
      <c r="D15440" s="389" t="s">
        <v>519</v>
      </c>
      <c r="E15440" s="389" t="s">
        <v>670</v>
      </c>
      <c r="F15440" s="389" t="s">
        <v>650</v>
      </c>
      <c r="G15440" s="389" t="s">
        <v>519</v>
      </c>
    </row>
    <row r="15441" spans="1:7">
      <c r="A15441" s="389" t="s">
        <v>525</v>
      </c>
      <c r="B15441" s="389" t="s">
        <v>519</v>
      </c>
      <c r="C15441" s="389">
        <v>34865.837904899898</v>
      </c>
      <c r="D15441" s="389" t="s">
        <v>519</v>
      </c>
      <c r="E15441" s="389" t="s">
        <v>670</v>
      </c>
      <c r="F15441" s="389" t="s">
        <v>650</v>
      </c>
      <c r="G15441" s="389" t="s">
        <v>519</v>
      </c>
    </row>
    <row r="15442" spans="1:7">
      <c r="A15442" s="389" t="s">
        <v>525</v>
      </c>
      <c r="B15442" s="389" t="s">
        <v>519</v>
      </c>
      <c r="C15442" s="389">
        <v>34865.837904899898</v>
      </c>
      <c r="D15442" s="389" t="s">
        <v>519</v>
      </c>
      <c r="E15442" s="389" t="s">
        <v>670</v>
      </c>
      <c r="F15442" s="389" t="s">
        <v>650</v>
      </c>
      <c r="G15442" s="389" t="s">
        <v>519</v>
      </c>
    </row>
    <row r="15443" spans="1:7">
      <c r="A15443" s="389" t="s">
        <v>525</v>
      </c>
      <c r="B15443" s="389" t="s">
        <v>519</v>
      </c>
      <c r="C15443" s="389">
        <v>34865.837904899898</v>
      </c>
      <c r="D15443" s="389" t="s">
        <v>519</v>
      </c>
      <c r="E15443" s="389" t="s">
        <v>670</v>
      </c>
      <c r="F15443" s="389" t="s">
        <v>650</v>
      </c>
      <c r="G15443" s="389" t="s">
        <v>519</v>
      </c>
    </row>
    <row r="15444" spans="1:7">
      <c r="A15444" s="389" t="s">
        <v>525</v>
      </c>
      <c r="B15444" s="389" t="s">
        <v>519</v>
      </c>
      <c r="C15444" s="389">
        <v>34865.837904899898</v>
      </c>
      <c r="D15444" s="389" t="s">
        <v>519</v>
      </c>
      <c r="E15444" s="389" t="s">
        <v>670</v>
      </c>
      <c r="F15444" s="389" t="s">
        <v>650</v>
      </c>
      <c r="G15444" s="389" t="s">
        <v>519</v>
      </c>
    </row>
    <row r="15445" spans="1:7">
      <c r="A15445" s="389" t="s">
        <v>525</v>
      </c>
      <c r="B15445" s="389" t="s">
        <v>519</v>
      </c>
      <c r="C15445" s="389">
        <v>34865.837904899898</v>
      </c>
      <c r="D15445" s="389" t="s">
        <v>519</v>
      </c>
      <c r="E15445" s="389" t="s">
        <v>670</v>
      </c>
      <c r="F15445" s="389" t="s">
        <v>650</v>
      </c>
      <c r="G15445" s="389" t="s">
        <v>519</v>
      </c>
    </row>
    <row r="15446" spans="1:7">
      <c r="A15446" s="389" t="s">
        <v>525</v>
      </c>
      <c r="B15446" s="389" t="s">
        <v>519</v>
      </c>
      <c r="C15446" s="389">
        <v>34865.837904899898</v>
      </c>
      <c r="D15446" s="389" t="s">
        <v>519</v>
      </c>
      <c r="E15446" s="389" t="s">
        <v>670</v>
      </c>
      <c r="F15446" s="389" t="s">
        <v>650</v>
      </c>
      <c r="G15446" s="389" t="s">
        <v>519</v>
      </c>
    </row>
    <row r="15447" spans="1:7">
      <c r="A15447" s="389" t="s">
        <v>525</v>
      </c>
      <c r="B15447" s="389" t="s">
        <v>519</v>
      </c>
      <c r="C15447" s="389">
        <v>34865.837904899898</v>
      </c>
      <c r="D15447" s="389" t="s">
        <v>519</v>
      </c>
      <c r="E15447" s="389" t="s">
        <v>670</v>
      </c>
      <c r="F15447" s="389" t="s">
        <v>650</v>
      </c>
      <c r="G15447" s="389" t="s">
        <v>519</v>
      </c>
    </row>
    <row r="15448" spans="1:7">
      <c r="A15448" s="389" t="s">
        <v>525</v>
      </c>
      <c r="B15448" s="389" t="s">
        <v>519</v>
      </c>
      <c r="C15448" s="389">
        <v>34865.837904899898</v>
      </c>
      <c r="D15448" s="389" t="s">
        <v>519</v>
      </c>
      <c r="E15448" s="389" t="s">
        <v>670</v>
      </c>
      <c r="F15448" s="389" t="s">
        <v>650</v>
      </c>
      <c r="G15448" s="389" t="s">
        <v>519</v>
      </c>
    </row>
    <row r="15449" spans="1:7">
      <c r="A15449" s="389" t="s">
        <v>525</v>
      </c>
      <c r="B15449" s="389" t="s">
        <v>519</v>
      </c>
      <c r="C15449" s="389">
        <v>34865.837904899898</v>
      </c>
      <c r="D15449" s="389" t="s">
        <v>519</v>
      </c>
      <c r="E15449" s="389" t="s">
        <v>670</v>
      </c>
      <c r="F15449" s="389" t="s">
        <v>650</v>
      </c>
      <c r="G15449" s="389" t="s">
        <v>519</v>
      </c>
    </row>
    <row r="15450" spans="1:7">
      <c r="A15450" s="389" t="s">
        <v>525</v>
      </c>
      <c r="B15450" s="389" t="s">
        <v>519</v>
      </c>
      <c r="C15450" s="389">
        <v>34865.837904899898</v>
      </c>
      <c r="D15450" s="389" t="s">
        <v>519</v>
      </c>
      <c r="E15450" s="389" t="s">
        <v>670</v>
      </c>
      <c r="F15450" s="389" t="s">
        <v>650</v>
      </c>
      <c r="G15450" s="389" t="s">
        <v>519</v>
      </c>
    </row>
    <row r="15451" spans="1:7">
      <c r="A15451" s="389" t="s">
        <v>525</v>
      </c>
      <c r="B15451" s="389" t="s">
        <v>519</v>
      </c>
      <c r="C15451" s="389">
        <v>34865.837904899898</v>
      </c>
      <c r="D15451" s="389" t="s">
        <v>519</v>
      </c>
      <c r="E15451" s="389" t="s">
        <v>670</v>
      </c>
      <c r="F15451" s="389" t="s">
        <v>650</v>
      </c>
      <c r="G15451" s="389" t="s">
        <v>519</v>
      </c>
    </row>
    <row r="15452" spans="1:7">
      <c r="A15452" s="389" t="s">
        <v>525</v>
      </c>
      <c r="B15452" s="389" t="s">
        <v>519</v>
      </c>
      <c r="C15452" s="389">
        <v>34865.837904899898</v>
      </c>
      <c r="D15452" s="389" t="s">
        <v>519</v>
      </c>
      <c r="E15452" s="389" t="s">
        <v>670</v>
      </c>
      <c r="F15452" s="389" t="s">
        <v>650</v>
      </c>
      <c r="G15452" s="389" t="s">
        <v>519</v>
      </c>
    </row>
    <row r="15453" spans="1:7">
      <c r="A15453" s="389" t="s">
        <v>525</v>
      </c>
      <c r="B15453" s="389" t="s">
        <v>519</v>
      </c>
      <c r="C15453" s="389">
        <v>34865.837904899898</v>
      </c>
      <c r="D15453" s="389" t="s">
        <v>519</v>
      </c>
      <c r="E15453" s="389" t="s">
        <v>670</v>
      </c>
      <c r="F15453" s="389" t="s">
        <v>650</v>
      </c>
      <c r="G15453" s="389" t="s">
        <v>519</v>
      </c>
    </row>
    <row r="15454" spans="1:7">
      <c r="A15454" s="389" t="s">
        <v>525</v>
      </c>
      <c r="B15454" s="389" t="s">
        <v>519</v>
      </c>
      <c r="C15454" s="389">
        <v>34865.837904899898</v>
      </c>
      <c r="D15454" s="389" t="s">
        <v>519</v>
      </c>
      <c r="E15454" s="389" t="s">
        <v>670</v>
      </c>
      <c r="F15454" s="389" t="s">
        <v>650</v>
      </c>
      <c r="G15454" s="389" t="s">
        <v>519</v>
      </c>
    </row>
    <row r="15455" spans="1:7">
      <c r="A15455" s="389" t="s">
        <v>525</v>
      </c>
      <c r="B15455" s="389" t="s">
        <v>519</v>
      </c>
      <c r="C15455" s="389">
        <v>34865.837904899898</v>
      </c>
      <c r="D15455" s="389" t="s">
        <v>519</v>
      </c>
      <c r="E15455" s="389" t="s">
        <v>670</v>
      </c>
      <c r="F15455" s="389" t="s">
        <v>650</v>
      </c>
      <c r="G15455" s="389" t="s">
        <v>519</v>
      </c>
    </row>
    <row r="15456" spans="1:7">
      <c r="A15456" s="389" t="s">
        <v>525</v>
      </c>
      <c r="B15456" s="389" t="s">
        <v>519</v>
      </c>
      <c r="C15456" s="389">
        <v>34865.837904899898</v>
      </c>
      <c r="D15456" s="389" t="s">
        <v>519</v>
      </c>
      <c r="E15456" s="389" t="s">
        <v>670</v>
      </c>
      <c r="F15456" s="389" t="s">
        <v>650</v>
      </c>
      <c r="G15456" s="389" t="s">
        <v>519</v>
      </c>
    </row>
    <row r="15457" spans="1:7">
      <c r="A15457" s="389" t="s">
        <v>525</v>
      </c>
      <c r="B15457" s="389" t="s">
        <v>519</v>
      </c>
      <c r="C15457" s="389">
        <v>34865.837904899898</v>
      </c>
      <c r="D15457" s="389" t="s">
        <v>519</v>
      </c>
      <c r="E15457" s="389" t="s">
        <v>670</v>
      </c>
      <c r="F15457" s="389" t="s">
        <v>650</v>
      </c>
      <c r="G15457" s="389" t="s">
        <v>519</v>
      </c>
    </row>
    <row r="15458" spans="1:7">
      <c r="A15458" s="389" t="s">
        <v>525</v>
      </c>
      <c r="B15458" s="389" t="s">
        <v>519</v>
      </c>
      <c r="C15458" s="389">
        <v>34865.837904899898</v>
      </c>
      <c r="D15458" s="389" t="s">
        <v>519</v>
      </c>
      <c r="E15458" s="389" t="s">
        <v>670</v>
      </c>
      <c r="F15458" s="389" t="s">
        <v>650</v>
      </c>
      <c r="G15458" s="389" t="s">
        <v>519</v>
      </c>
    </row>
    <row r="15459" spans="1:7">
      <c r="A15459" s="389" t="s">
        <v>525</v>
      </c>
      <c r="B15459" s="389" t="s">
        <v>519</v>
      </c>
      <c r="C15459" s="389">
        <v>34865.837904899898</v>
      </c>
      <c r="D15459" s="389" t="s">
        <v>519</v>
      </c>
      <c r="E15459" s="389" t="s">
        <v>670</v>
      </c>
      <c r="F15459" s="389" t="s">
        <v>650</v>
      </c>
      <c r="G15459" s="389" t="s">
        <v>519</v>
      </c>
    </row>
    <row r="15460" spans="1:7">
      <c r="A15460" s="389" t="s">
        <v>525</v>
      </c>
      <c r="B15460" s="389" t="s">
        <v>519</v>
      </c>
      <c r="C15460" s="389">
        <v>34865.837904899898</v>
      </c>
      <c r="D15460" s="389" t="s">
        <v>519</v>
      </c>
      <c r="E15460" s="389" t="s">
        <v>670</v>
      </c>
      <c r="F15460" s="389" t="s">
        <v>650</v>
      </c>
      <c r="G15460" s="389" t="s">
        <v>519</v>
      </c>
    </row>
    <row r="15461" spans="1:7">
      <c r="A15461" s="389" t="s">
        <v>525</v>
      </c>
      <c r="B15461" s="389" t="s">
        <v>519</v>
      </c>
      <c r="C15461" s="389">
        <v>34865.837904899898</v>
      </c>
      <c r="D15461" s="389" t="s">
        <v>519</v>
      </c>
      <c r="E15461" s="389" t="s">
        <v>670</v>
      </c>
      <c r="F15461" s="389" t="s">
        <v>650</v>
      </c>
      <c r="G15461" s="389" t="s">
        <v>519</v>
      </c>
    </row>
    <row r="15462" spans="1:7">
      <c r="A15462" s="389" t="s">
        <v>525</v>
      </c>
      <c r="B15462" s="389" t="s">
        <v>519</v>
      </c>
      <c r="C15462" s="389">
        <v>34865.837904899898</v>
      </c>
      <c r="D15462" s="389" t="s">
        <v>519</v>
      </c>
      <c r="E15462" s="389" t="s">
        <v>670</v>
      </c>
      <c r="F15462" s="389" t="s">
        <v>650</v>
      </c>
      <c r="G15462" s="389" t="s">
        <v>519</v>
      </c>
    </row>
    <row r="15463" spans="1:7">
      <c r="A15463" s="389" t="s">
        <v>525</v>
      </c>
      <c r="B15463" s="389" t="s">
        <v>519</v>
      </c>
      <c r="C15463" s="389">
        <v>34865.837904899898</v>
      </c>
      <c r="D15463" s="389" t="s">
        <v>519</v>
      </c>
      <c r="E15463" s="389" t="s">
        <v>670</v>
      </c>
      <c r="F15463" s="389" t="s">
        <v>650</v>
      </c>
      <c r="G15463" s="389" t="s">
        <v>519</v>
      </c>
    </row>
    <row r="15464" spans="1:7">
      <c r="A15464" s="389" t="s">
        <v>525</v>
      </c>
      <c r="B15464" s="389" t="s">
        <v>519</v>
      </c>
      <c r="C15464" s="389">
        <v>34865.837904899898</v>
      </c>
      <c r="D15464" s="389" t="s">
        <v>519</v>
      </c>
      <c r="E15464" s="389" t="s">
        <v>670</v>
      </c>
      <c r="F15464" s="389" t="s">
        <v>650</v>
      </c>
      <c r="G15464" s="389" t="s">
        <v>519</v>
      </c>
    </row>
    <row r="15465" spans="1:7">
      <c r="A15465" s="389" t="s">
        <v>525</v>
      </c>
      <c r="B15465" s="389" t="s">
        <v>519</v>
      </c>
      <c r="C15465" s="389">
        <v>34865.837904899898</v>
      </c>
      <c r="D15465" s="389" t="s">
        <v>519</v>
      </c>
      <c r="E15465" s="389" t="s">
        <v>670</v>
      </c>
      <c r="F15465" s="389" t="s">
        <v>650</v>
      </c>
      <c r="G15465" s="389" t="s">
        <v>519</v>
      </c>
    </row>
    <row r="15466" spans="1:7">
      <c r="A15466" s="389" t="s">
        <v>525</v>
      </c>
      <c r="B15466" s="389" t="s">
        <v>519</v>
      </c>
      <c r="C15466" s="389">
        <v>34865.837904899898</v>
      </c>
      <c r="D15466" s="389" t="s">
        <v>519</v>
      </c>
      <c r="E15466" s="389" t="s">
        <v>670</v>
      </c>
      <c r="F15466" s="389" t="s">
        <v>650</v>
      </c>
      <c r="G15466" s="389" t="s">
        <v>519</v>
      </c>
    </row>
    <row r="15467" spans="1:7">
      <c r="A15467" s="389" t="s">
        <v>525</v>
      </c>
      <c r="B15467" s="389" t="s">
        <v>519</v>
      </c>
      <c r="C15467" s="389">
        <v>34865.837904899898</v>
      </c>
      <c r="D15467" s="389" t="s">
        <v>519</v>
      </c>
      <c r="E15467" s="389" t="s">
        <v>670</v>
      </c>
      <c r="F15467" s="389" t="s">
        <v>650</v>
      </c>
      <c r="G15467" s="389" t="s">
        <v>519</v>
      </c>
    </row>
    <row r="15468" spans="1:7">
      <c r="A15468" s="389" t="s">
        <v>525</v>
      </c>
      <c r="B15468" s="389" t="s">
        <v>519</v>
      </c>
      <c r="C15468" s="389">
        <v>34865.837904899898</v>
      </c>
      <c r="D15468" s="389" t="s">
        <v>519</v>
      </c>
      <c r="E15468" s="389" t="s">
        <v>670</v>
      </c>
      <c r="F15468" s="389" t="s">
        <v>650</v>
      </c>
      <c r="G15468" s="389" t="s">
        <v>519</v>
      </c>
    </row>
    <row r="15469" spans="1:7">
      <c r="A15469" s="389" t="s">
        <v>525</v>
      </c>
      <c r="B15469" s="389" t="s">
        <v>519</v>
      </c>
      <c r="C15469" s="389">
        <v>34865.837904899898</v>
      </c>
      <c r="D15469" s="389" t="s">
        <v>519</v>
      </c>
      <c r="E15469" s="389" t="s">
        <v>670</v>
      </c>
      <c r="F15469" s="389" t="s">
        <v>650</v>
      </c>
      <c r="G15469" s="389" t="s">
        <v>519</v>
      </c>
    </row>
    <row r="15470" spans="1:7">
      <c r="A15470" s="389" t="s">
        <v>525</v>
      </c>
      <c r="B15470" s="389" t="s">
        <v>519</v>
      </c>
      <c r="C15470" s="389">
        <v>34865.837904899898</v>
      </c>
      <c r="D15470" s="389" t="s">
        <v>519</v>
      </c>
      <c r="E15470" s="389" t="s">
        <v>670</v>
      </c>
      <c r="F15470" s="389" t="s">
        <v>650</v>
      </c>
      <c r="G15470" s="389" t="s">
        <v>519</v>
      </c>
    </row>
    <row r="15471" spans="1:7">
      <c r="A15471" s="389" t="s">
        <v>525</v>
      </c>
      <c r="B15471" s="389" t="s">
        <v>519</v>
      </c>
      <c r="C15471" s="389">
        <v>34865.837904899898</v>
      </c>
      <c r="D15471" s="389" t="s">
        <v>519</v>
      </c>
      <c r="E15471" s="389" t="s">
        <v>670</v>
      </c>
      <c r="F15471" s="389" t="s">
        <v>650</v>
      </c>
      <c r="G15471" s="389" t="s">
        <v>519</v>
      </c>
    </row>
    <row r="15472" spans="1:7">
      <c r="A15472" s="389" t="s">
        <v>525</v>
      </c>
      <c r="B15472" s="389" t="s">
        <v>519</v>
      </c>
      <c r="C15472" s="389">
        <v>34865.837904899898</v>
      </c>
      <c r="D15472" s="389" t="s">
        <v>519</v>
      </c>
      <c r="E15472" s="389" t="s">
        <v>670</v>
      </c>
      <c r="F15472" s="389" t="s">
        <v>650</v>
      </c>
      <c r="G15472" s="389" t="s">
        <v>519</v>
      </c>
    </row>
    <row r="15473" spans="1:7">
      <c r="A15473" s="389" t="s">
        <v>525</v>
      </c>
      <c r="B15473" s="389" t="s">
        <v>519</v>
      </c>
      <c r="C15473" s="389">
        <v>34865.837904899898</v>
      </c>
      <c r="D15473" s="389" t="s">
        <v>519</v>
      </c>
      <c r="E15473" s="389" t="s">
        <v>670</v>
      </c>
      <c r="F15473" s="389" t="s">
        <v>650</v>
      </c>
      <c r="G15473" s="389" t="s">
        <v>519</v>
      </c>
    </row>
    <row r="15474" spans="1:7">
      <c r="A15474" s="389" t="s">
        <v>525</v>
      </c>
      <c r="B15474" s="389" t="s">
        <v>519</v>
      </c>
      <c r="C15474" s="389">
        <v>34865.837904899898</v>
      </c>
      <c r="D15474" s="389" t="s">
        <v>519</v>
      </c>
      <c r="E15474" s="389" t="s">
        <v>670</v>
      </c>
      <c r="F15474" s="389" t="s">
        <v>650</v>
      </c>
      <c r="G15474" s="389" t="s">
        <v>519</v>
      </c>
    </row>
    <row r="15475" spans="1:7">
      <c r="A15475" s="389" t="s">
        <v>525</v>
      </c>
      <c r="B15475" s="389" t="s">
        <v>519</v>
      </c>
      <c r="C15475" s="389">
        <v>34865.837904899898</v>
      </c>
      <c r="D15475" s="389" t="s">
        <v>519</v>
      </c>
      <c r="E15475" s="389" t="s">
        <v>670</v>
      </c>
      <c r="F15475" s="389" t="s">
        <v>650</v>
      </c>
      <c r="G15475" s="389" t="s">
        <v>519</v>
      </c>
    </row>
    <row r="15476" spans="1:7">
      <c r="A15476" s="389" t="s">
        <v>525</v>
      </c>
      <c r="B15476" s="389" t="s">
        <v>519</v>
      </c>
      <c r="C15476" s="389">
        <v>34865.837904899898</v>
      </c>
      <c r="D15476" s="389" t="s">
        <v>519</v>
      </c>
      <c r="E15476" s="389" t="s">
        <v>670</v>
      </c>
      <c r="F15476" s="389" t="s">
        <v>650</v>
      </c>
      <c r="G15476" s="389" t="s">
        <v>519</v>
      </c>
    </row>
    <row r="15477" spans="1:7">
      <c r="A15477" s="389" t="s">
        <v>525</v>
      </c>
      <c r="B15477" s="389" t="s">
        <v>519</v>
      </c>
      <c r="C15477" s="389">
        <v>34865.837904899898</v>
      </c>
      <c r="D15477" s="389" t="s">
        <v>519</v>
      </c>
      <c r="E15477" s="389" t="s">
        <v>670</v>
      </c>
      <c r="F15477" s="389" t="s">
        <v>650</v>
      </c>
      <c r="G15477" s="389" t="s">
        <v>519</v>
      </c>
    </row>
    <row r="15478" spans="1:7">
      <c r="A15478" s="389" t="s">
        <v>525</v>
      </c>
      <c r="B15478" s="389" t="s">
        <v>519</v>
      </c>
      <c r="C15478" s="389">
        <v>34865.837904899898</v>
      </c>
      <c r="D15478" s="389" t="s">
        <v>519</v>
      </c>
      <c r="E15478" s="389" t="s">
        <v>670</v>
      </c>
      <c r="F15478" s="389" t="s">
        <v>650</v>
      </c>
      <c r="G15478" s="389" t="s">
        <v>519</v>
      </c>
    </row>
    <row r="15479" spans="1:7">
      <c r="A15479" s="389" t="s">
        <v>525</v>
      </c>
      <c r="B15479" s="389" t="s">
        <v>519</v>
      </c>
      <c r="C15479" s="389">
        <v>34865.837904899898</v>
      </c>
      <c r="D15479" s="389" t="s">
        <v>519</v>
      </c>
      <c r="E15479" s="389" t="s">
        <v>670</v>
      </c>
      <c r="F15479" s="389" t="s">
        <v>650</v>
      </c>
      <c r="G15479" s="389" t="s">
        <v>519</v>
      </c>
    </row>
    <row r="15480" spans="1:7">
      <c r="A15480" s="389" t="s">
        <v>525</v>
      </c>
      <c r="B15480" s="389" t="s">
        <v>519</v>
      </c>
      <c r="C15480" s="389">
        <v>34865.837904899898</v>
      </c>
      <c r="D15480" s="389" t="s">
        <v>519</v>
      </c>
      <c r="E15480" s="389" t="s">
        <v>670</v>
      </c>
      <c r="F15480" s="389" t="s">
        <v>650</v>
      </c>
      <c r="G15480" s="389" t="s">
        <v>519</v>
      </c>
    </row>
    <row r="15481" spans="1:7">
      <c r="A15481" s="389" t="s">
        <v>525</v>
      </c>
      <c r="B15481" s="389" t="s">
        <v>519</v>
      </c>
      <c r="C15481" s="389">
        <v>34865.837904899898</v>
      </c>
      <c r="D15481" s="389" t="s">
        <v>519</v>
      </c>
      <c r="E15481" s="389" t="s">
        <v>670</v>
      </c>
      <c r="F15481" s="389" t="s">
        <v>650</v>
      </c>
      <c r="G15481" s="389" t="s">
        <v>519</v>
      </c>
    </row>
    <row r="15482" spans="1:7">
      <c r="A15482" s="389" t="s">
        <v>525</v>
      </c>
      <c r="B15482" s="389" t="s">
        <v>519</v>
      </c>
      <c r="C15482" s="389">
        <v>34865.837904899898</v>
      </c>
      <c r="D15482" s="389" t="s">
        <v>519</v>
      </c>
      <c r="E15482" s="389" t="s">
        <v>670</v>
      </c>
      <c r="F15482" s="389" t="s">
        <v>650</v>
      </c>
      <c r="G15482" s="389" t="s">
        <v>519</v>
      </c>
    </row>
    <row r="15483" spans="1:7">
      <c r="A15483" s="389" t="s">
        <v>525</v>
      </c>
      <c r="B15483" s="389" t="s">
        <v>519</v>
      </c>
      <c r="C15483" s="389">
        <v>34865.837904899898</v>
      </c>
      <c r="D15483" s="389" t="s">
        <v>519</v>
      </c>
      <c r="E15483" s="389" t="s">
        <v>670</v>
      </c>
      <c r="F15483" s="389" t="s">
        <v>650</v>
      </c>
      <c r="G15483" s="389" t="s">
        <v>519</v>
      </c>
    </row>
    <row r="15484" spans="1:7">
      <c r="A15484" s="389" t="s">
        <v>525</v>
      </c>
      <c r="B15484" s="389" t="s">
        <v>519</v>
      </c>
      <c r="C15484" s="389">
        <v>34865.837904899898</v>
      </c>
      <c r="D15484" s="389" t="s">
        <v>519</v>
      </c>
      <c r="E15484" s="389" t="s">
        <v>670</v>
      </c>
      <c r="F15484" s="389" t="s">
        <v>650</v>
      </c>
      <c r="G15484" s="389" t="s">
        <v>519</v>
      </c>
    </row>
    <row r="15485" spans="1:7">
      <c r="A15485" s="389" t="s">
        <v>525</v>
      </c>
      <c r="B15485" s="389" t="s">
        <v>519</v>
      </c>
      <c r="C15485" s="389">
        <v>34865.837904899898</v>
      </c>
      <c r="D15485" s="389" t="s">
        <v>519</v>
      </c>
      <c r="E15485" s="389" t="s">
        <v>670</v>
      </c>
      <c r="F15485" s="389" t="s">
        <v>650</v>
      </c>
      <c r="G15485" s="389" t="s">
        <v>519</v>
      </c>
    </row>
    <row r="15486" spans="1:7">
      <c r="A15486" s="389" t="s">
        <v>525</v>
      </c>
      <c r="B15486" s="389" t="s">
        <v>519</v>
      </c>
      <c r="C15486" s="389">
        <v>34865.837904899898</v>
      </c>
      <c r="D15486" s="389" t="s">
        <v>519</v>
      </c>
      <c r="E15486" s="389" t="s">
        <v>670</v>
      </c>
      <c r="F15486" s="389" t="s">
        <v>650</v>
      </c>
      <c r="G15486" s="389" t="s">
        <v>519</v>
      </c>
    </row>
    <row r="15487" spans="1:7">
      <c r="A15487" s="389" t="s">
        <v>525</v>
      </c>
      <c r="B15487" s="389" t="s">
        <v>519</v>
      </c>
      <c r="C15487" s="389">
        <v>34865.837904899898</v>
      </c>
      <c r="D15487" s="389" t="s">
        <v>519</v>
      </c>
      <c r="E15487" s="389" t="s">
        <v>670</v>
      </c>
      <c r="F15487" s="389" t="s">
        <v>650</v>
      </c>
      <c r="G15487" s="389" t="s">
        <v>519</v>
      </c>
    </row>
    <row r="15488" spans="1:7">
      <c r="A15488" s="389" t="s">
        <v>525</v>
      </c>
      <c r="B15488" s="389" t="s">
        <v>519</v>
      </c>
      <c r="C15488" s="389">
        <v>34865.837904899898</v>
      </c>
      <c r="D15488" s="389" t="s">
        <v>519</v>
      </c>
      <c r="E15488" s="389" t="s">
        <v>670</v>
      </c>
      <c r="F15488" s="389" t="s">
        <v>650</v>
      </c>
      <c r="G15488" s="389" t="s">
        <v>519</v>
      </c>
    </row>
    <row r="15489" spans="1:7">
      <c r="A15489" s="389" t="s">
        <v>525</v>
      </c>
      <c r="B15489" s="389" t="s">
        <v>519</v>
      </c>
      <c r="C15489" s="389">
        <v>34865.837904899898</v>
      </c>
      <c r="D15489" s="389" t="s">
        <v>519</v>
      </c>
      <c r="E15489" s="389" t="s">
        <v>670</v>
      </c>
      <c r="F15489" s="389" t="s">
        <v>650</v>
      </c>
      <c r="G15489" s="389" t="s">
        <v>519</v>
      </c>
    </row>
    <row r="15490" spans="1:7">
      <c r="A15490" s="389" t="s">
        <v>525</v>
      </c>
      <c r="B15490" s="389" t="s">
        <v>519</v>
      </c>
      <c r="C15490" s="389">
        <v>34865.837904899898</v>
      </c>
      <c r="D15490" s="389" t="s">
        <v>519</v>
      </c>
      <c r="E15490" s="389" t="s">
        <v>670</v>
      </c>
      <c r="F15490" s="389" t="s">
        <v>650</v>
      </c>
      <c r="G15490" s="389" t="s">
        <v>519</v>
      </c>
    </row>
    <row r="15491" spans="1:7">
      <c r="A15491" s="389" t="s">
        <v>525</v>
      </c>
      <c r="B15491" s="389" t="s">
        <v>519</v>
      </c>
      <c r="C15491" s="389">
        <v>34865.837904899898</v>
      </c>
      <c r="D15491" s="389" t="s">
        <v>519</v>
      </c>
      <c r="E15491" s="389" t="s">
        <v>670</v>
      </c>
      <c r="F15491" s="389" t="s">
        <v>650</v>
      </c>
      <c r="G15491" s="389" t="s">
        <v>519</v>
      </c>
    </row>
    <row r="15492" spans="1:7">
      <c r="A15492" s="389" t="s">
        <v>525</v>
      </c>
      <c r="B15492" s="389" t="s">
        <v>519</v>
      </c>
      <c r="C15492" s="389">
        <v>34865.837904899898</v>
      </c>
      <c r="D15492" s="389" t="s">
        <v>519</v>
      </c>
      <c r="E15492" s="389" t="s">
        <v>670</v>
      </c>
      <c r="F15492" s="389" t="s">
        <v>650</v>
      </c>
      <c r="G15492" s="389" t="s">
        <v>519</v>
      </c>
    </row>
    <row r="15493" spans="1:7">
      <c r="A15493" s="389" t="s">
        <v>525</v>
      </c>
      <c r="B15493" s="389" t="s">
        <v>519</v>
      </c>
      <c r="C15493" s="389">
        <v>34865.837904899898</v>
      </c>
      <c r="D15493" s="389" t="s">
        <v>519</v>
      </c>
      <c r="E15493" s="389" t="s">
        <v>670</v>
      </c>
      <c r="F15493" s="389" t="s">
        <v>650</v>
      </c>
      <c r="G15493" s="389" t="s">
        <v>519</v>
      </c>
    </row>
    <row r="15494" spans="1:7">
      <c r="A15494" s="389" t="s">
        <v>525</v>
      </c>
      <c r="B15494" s="389" t="s">
        <v>519</v>
      </c>
      <c r="C15494" s="389">
        <v>34865.837904899898</v>
      </c>
      <c r="D15494" s="389" t="s">
        <v>519</v>
      </c>
      <c r="E15494" s="389" t="s">
        <v>670</v>
      </c>
      <c r="F15494" s="389" t="s">
        <v>650</v>
      </c>
      <c r="G15494" s="389" t="s">
        <v>519</v>
      </c>
    </row>
    <row r="15495" spans="1:7">
      <c r="A15495" s="389" t="s">
        <v>525</v>
      </c>
      <c r="B15495" s="389" t="s">
        <v>519</v>
      </c>
      <c r="C15495" s="389">
        <v>34865.837904899898</v>
      </c>
      <c r="D15495" s="389" t="s">
        <v>519</v>
      </c>
      <c r="E15495" s="389" t="s">
        <v>670</v>
      </c>
      <c r="F15495" s="389" t="s">
        <v>650</v>
      </c>
      <c r="G15495" s="389" t="s">
        <v>519</v>
      </c>
    </row>
    <row r="15496" spans="1:7">
      <c r="A15496" s="389" t="s">
        <v>525</v>
      </c>
      <c r="B15496" s="389" t="s">
        <v>519</v>
      </c>
      <c r="C15496" s="389">
        <v>34865.837904899898</v>
      </c>
      <c r="D15496" s="389" t="s">
        <v>519</v>
      </c>
      <c r="E15496" s="389" t="s">
        <v>670</v>
      </c>
      <c r="F15496" s="389" t="s">
        <v>650</v>
      </c>
      <c r="G15496" s="389" t="s">
        <v>519</v>
      </c>
    </row>
    <row r="15497" spans="1:7">
      <c r="A15497" s="389" t="s">
        <v>525</v>
      </c>
      <c r="B15497" s="389" t="s">
        <v>519</v>
      </c>
      <c r="C15497" s="389">
        <v>34865.837904899898</v>
      </c>
      <c r="D15497" s="389" t="s">
        <v>519</v>
      </c>
      <c r="E15497" s="389" t="s">
        <v>670</v>
      </c>
      <c r="F15497" s="389" t="s">
        <v>650</v>
      </c>
      <c r="G15497" s="389" t="s">
        <v>519</v>
      </c>
    </row>
    <row r="15498" spans="1:7">
      <c r="A15498" s="389" t="s">
        <v>525</v>
      </c>
      <c r="B15498" s="389" t="s">
        <v>519</v>
      </c>
      <c r="C15498" s="389">
        <v>34865.837904899898</v>
      </c>
      <c r="D15498" s="389" t="s">
        <v>519</v>
      </c>
      <c r="E15498" s="389" t="s">
        <v>670</v>
      </c>
      <c r="F15498" s="389" t="s">
        <v>650</v>
      </c>
      <c r="G15498" s="389" t="s">
        <v>519</v>
      </c>
    </row>
    <row r="15499" spans="1:7">
      <c r="A15499" s="389" t="s">
        <v>525</v>
      </c>
      <c r="B15499" s="389" t="s">
        <v>519</v>
      </c>
      <c r="C15499" s="389">
        <v>34865.837904899898</v>
      </c>
      <c r="D15499" s="389" t="s">
        <v>519</v>
      </c>
      <c r="E15499" s="389" t="s">
        <v>670</v>
      </c>
      <c r="F15499" s="389" t="s">
        <v>650</v>
      </c>
      <c r="G15499" s="389" t="s">
        <v>519</v>
      </c>
    </row>
    <row r="15500" spans="1:7">
      <c r="A15500" s="389" t="s">
        <v>525</v>
      </c>
      <c r="B15500" s="389" t="s">
        <v>519</v>
      </c>
      <c r="C15500" s="389">
        <v>34865.837904899898</v>
      </c>
      <c r="D15500" s="389" t="s">
        <v>519</v>
      </c>
      <c r="E15500" s="389" t="s">
        <v>670</v>
      </c>
      <c r="F15500" s="389" t="s">
        <v>650</v>
      </c>
      <c r="G15500" s="389" t="s">
        <v>519</v>
      </c>
    </row>
    <row r="15501" spans="1:7">
      <c r="A15501" s="389" t="s">
        <v>525</v>
      </c>
      <c r="B15501" s="389" t="s">
        <v>519</v>
      </c>
      <c r="C15501" s="389">
        <v>34865.837904899898</v>
      </c>
      <c r="D15501" s="389" t="s">
        <v>519</v>
      </c>
      <c r="E15501" s="389" t="s">
        <v>670</v>
      </c>
      <c r="F15501" s="389" t="s">
        <v>650</v>
      </c>
      <c r="G15501" s="389" t="s">
        <v>519</v>
      </c>
    </row>
    <row r="15502" spans="1:7">
      <c r="A15502" s="389" t="s">
        <v>525</v>
      </c>
      <c r="B15502" s="389" t="s">
        <v>519</v>
      </c>
      <c r="C15502" s="389">
        <v>34865.837904899898</v>
      </c>
      <c r="D15502" s="389" t="s">
        <v>519</v>
      </c>
      <c r="E15502" s="389" t="s">
        <v>670</v>
      </c>
      <c r="F15502" s="389" t="s">
        <v>650</v>
      </c>
      <c r="G15502" s="389" t="s">
        <v>519</v>
      </c>
    </row>
    <row r="15503" spans="1:7">
      <c r="A15503" s="389" t="s">
        <v>525</v>
      </c>
      <c r="B15503" s="389" t="s">
        <v>519</v>
      </c>
      <c r="C15503" s="389">
        <v>34865.837904899898</v>
      </c>
      <c r="D15503" s="389" t="s">
        <v>519</v>
      </c>
      <c r="E15503" s="389" t="s">
        <v>670</v>
      </c>
      <c r="F15503" s="389" t="s">
        <v>650</v>
      </c>
      <c r="G15503" s="389" t="s">
        <v>519</v>
      </c>
    </row>
    <row r="15504" spans="1:7">
      <c r="A15504" s="389" t="s">
        <v>525</v>
      </c>
      <c r="B15504" s="389" t="s">
        <v>519</v>
      </c>
      <c r="C15504" s="389">
        <v>34865.837904899898</v>
      </c>
      <c r="D15504" s="389" t="s">
        <v>519</v>
      </c>
      <c r="E15504" s="389" t="s">
        <v>670</v>
      </c>
      <c r="F15504" s="389" t="s">
        <v>650</v>
      </c>
      <c r="G15504" s="389" t="s">
        <v>519</v>
      </c>
    </row>
    <row r="15505" spans="1:7">
      <c r="A15505" s="389" t="s">
        <v>525</v>
      </c>
      <c r="B15505" s="389" t="s">
        <v>519</v>
      </c>
      <c r="C15505" s="389">
        <v>34865.837904899898</v>
      </c>
      <c r="D15505" s="389" t="s">
        <v>519</v>
      </c>
      <c r="E15505" s="389" t="s">
        <v>670</v>
      </c>
      <c r="F15505" s="389" t="s">
        <v>650</v>
      </c>
      <c r="G15505" s="389" t="s">
        <v>519</v>
      </c>
    </row>
    <row r="15506" spans="1:7">
      <c r="A15506" s="389" t="s">
        <v>525</v>
      </c>
      <c r="B15506" s="389" t="s">
        <v>519</v>
      </c>
      <c r="C15506" s="389">
        <v>34865.837904899898</v>
      </c>
      <c r="D15506" s="389" t="s">
        <v>519</v>
      </c>
      <c r="E15506" s="389" t="s">
        <v>670</v>
      </c>
      <c r="F15506" s="389" t="s">
        <v>650</v>
      </c>
      <c r="G15506" s="389" t="s">
        <v>519</v>
      </c>
    </row>
    <row r="15507" spans="1:7">
      <c r="A15507" s="389" t="s">
        <v>525</v>
      </c>
      <c r="B15507" s="389" t="s">
        <v>519</v>
      </c>
      <c r="C15507" s="389">
        <v>34865.837904899898</v>
      </c>
      <c r="D15507" s="389" t="s">
        <v>519</v>
      </c>
      <c r="E15507" s="389" t="s">
        <v>670</v>
      </c>
      <c r="F15507" s="389" t="s">
        <v>650</v>
      </c>
      <c r="G15507" s="389" t="s">
        <v>519</v>
      </c>
    </row>
    <row r="15508" spans="1:7">
      <c r="A15508" s="389" t="s">
        <v>525</v>
      </c>
      <c r="B15508" s="389" t="s">
        <v>519</v>
      </c>
      <c r="C15508" s="389">
        <v>34865.837904899898</v>
      </c>
      <c r="D15508" s="389" t="s">
        <v>519</v>
      </c>
      <c r="E15508" s="389" t="s">
        <v>670</v>
      </c>
      <c r="F15508" s="389" t="s">
        <v>650</v>
      </c>
      <c r="G15508" s="389" t="s">
        <v>519</v>
      </c>
    </row>
    <row r="15509" spans="1:7">
      <c r="A15509" s="389" t="s">
        <v>531</v>
      </c>
      <c r="B15509" s="389" t="s">
        <v>519</v>
      </c>
      <c r="C15509" s="389">
        <v>34865.837904899898</v>
      </c>
      <c r="D15509" s="389" t="s">
        <v>519</v>
      </c>
      <c r="E15509" s="389" t="s">
        <v>670</v>
      </c>
      <c r="F15509" s="389" t="s">
        <v>650</v>
      </c>
      <c r="G15509" s="389" t="s">
        <v>519</v>
      </c>
    </row>
    <row r="15510" spans="1:7">
      <c r="A15510" s="389" t="s">
        <v>525</v>
      </c>
      <c r="B15510" s="389" t="s">
        <v>519</v>
      </c>
      <c r="C15510" s="389">
        <v>34865.837904899898</v>
      </c>
      <c r="D15510" s="389" t="s">
        <v>519</v>
      </c>
      <c r="E15510" s="389" t="s">
        <v>670</v>
      </c>
      <c r="F15510" s="389" t="s">
        <v>650</v>
      </c>
      <c r="G15510" s="389" t="s">
        <v>519</v>
      </c>
    </row>
    <row r="15511" spans="1:7">
      <c r="A15511" s="389" t="s">
        <v>525</v>
      </c>
      <c r="B15511" s="389" t="s">
        <v>519</v>
      </c>
      <c r="C15511" s="389">
        <v>34865.837904899898</v>
      </c>
      <c r="D15511" s="389" t="s">
        <v>519</v>
      </c>
      <c r="E15511" s="389" t="s">
        <v>670</v>
      </c>
      <c r="F15511" s="389" t="s">
        <v>650</v>
      </c>
      <c r="G15511" s="389" t="s">
        <v>519</v>
      </c>
    </row>
    <row r="15512" spans="1:7">
      <c r="A15512" s="389" t="s">
        <v>525</v>
      </c>
      <c r="B15512" s="389" t="s">
        <v>519</v>
      </c>
      <c r="C15512" s="389">
        <v>34865.837904899898</v>
      </c>
      <c r="D15512" s="389" t="s">
        <v>519</v>
      </c>
      <c r="E15512" s="389" t="s">
        <v>670</v>
      </c>
      <c r="F15512" s="389" t="s">
        <v>650</v>
      </c>
      <c r="G15512" s="389" t="s">
        <v>519</v>
      </c>
    </row>
    <row r="15513" spans="1:7">
      <c r="A15513" s="389" t="s">
        <v>525</v>
      </c>
      <c r="B15513" s="389" t="s">
        <v>519</v>
      </c>
      <c r="C15513" s="389">
        <v>34865.837904899898</v>
      </c>
      <c r="D15513" s="389" t="s">
        <v>519</v>
      </c>
      <c r="E15513" s="389" t="s">
        <v>670</v>
      </c>
      <c r="F15513" s="389" t="s">
        <v>650</v>
      </c>
      <c r="G15513" s="389" t="s">
        <v>519</v>
      </c>
    </row>
    <row r="15514" spans="1:7">
      <c r="A15514" s="389" t="s">
        <v>525</v>
      </c>
      <c r="B15514" s="389" t="s">
        <v>519</v>
      </c>
      <c r="C15514" s="389">
        <v>34865.837904899898</v>
      </c>
      <c r="D15514" s="389" t="s">
        <v>519</v>
      </c>
      <c r="E15514" s="389" t="s">
        <v>670</v>
      </c>
      <c r="F15514" s="389" t="s">
        <v>650</v>
      </c>
      <c r="G15514" s="389" t="s">
        <v>519</v>
      </c>
    </row>
    <row r="15515" spans="1:7">
      <c r="A15515" s="389" t="s">
        <v>525</v>
      </c>
      <c r="B15515" s="389" t="s">
        <v>519</v>
      </c>
      <c r="C15515" s="389">
        <v>34865.837904899898</v>
      </c>
      <c r="D15515" s="389" t="s">
        <v>519</v>
      </c>
      <c r="E15515" s="389" t="s">
        <v>670</v>
      </c>
      <c r="F15515" s="389" t="s">
        <v>650</v>
      </c>
      <c r="G15515" s="389" t="s">
        <v>519</v>
      </c>
    </row>
    <row r="15516" spans="1:7">
      <c r="A15516" s="389" t="s">
        <v>525</v>
      </c>
      <c r="B15516" s="389" t="s">
        <v>519</v>
      </c>
      <c r="C15516" s="389">
        <v>34865.837904899898</v>
      </c>
      <c r="D15516" s="389" t="s">
        <v>519</v>
      </c>
      <c r="E15516" s="389" t="s">
        <v>670</v>
      </c>
      <c r="F15516" s="389" t="s">
        <v>650</v>
      </c>
      <c r="G15516" s="389" t="s">
        <v>519</v>
      </c>
    </row>
    <row r="15517" spans="1:7">
      <c r="A15517" s="389" t="s">
        <v>525</v>
      </c>
      <c r="B15517" s="389" t="s">
        <v>519</v>
      </c>
      <c r="C15517" s="389">
        <v>34865.837904899898</v>
      </c>
      <c r="D15517" s="389" t="s">
        <v>519</v>
      </c>
      <c r="E15517" s="389" t="s">
        <v>670</v>
      </c>
      <c r="F15517" s="389" t="s">
        <v>650</v>
      </c>
      <c r="G15517" s="389" t="s">
        <v>519</v>
      </c>
    </row>
    <row r="15518" spans="1:7">
      <c r="A15518" s="389" t="s">
        <v>525</v>
      </c>
      <c r="B15518" s="389" t="s">
        <v>519</v>
      </c>
      <c r="C15518" s="389">
        <v>34865.837904899898</v>
      </c>
      <c r="D15518" s="389" t="s">
        <v>519</v>
      </c>
      <c r="E15518" s="389" t="s">
        <v>670</v>
      </c>
      <c r="F15518" s="389" t="s">
        <v>650</v>
      </c>
      <c r="G15518" s="389" t="s">
        <v>519</v>
      </c>
    </row>
    <row r="15519" spans="1:7">
      <c r="A15519" s="389" t="s">
        <v>525</v>
      </c>
      <c r="B15519" s="389" t="s">
        <v>519</v>
      </c>
      <c r="C15519" s="389">
        <v>34865.837904899898</v>
      </c>
      <c r="D15519" s="389" t="s">
        <v>519</v>
      </c>
      <c r="E15519" s="389" t="s">
        <v>670</v>
      </c>
      <c r="F15519" s="389" t="s">
        <v>650</v>
      </c>
      <c r="G15519" s="389" t="s">
        <v>519</v>
      </c>
    </row>
    <row r="15520" spans="1:7">
      <c r="A15520" s="389" t="s">
        <v>525</v>
      </c>
      <c r="B15520" s="389" t="s">
        <v>519</v>
      </c>
      <c r="C15520" s="389">
        <v>34865.837904899898</v>
      </c>
      <c r="D15520" s="389" t="s">
        <v>519</v>
      </c>
      <c r="E15520" s="389" t="s">
        <v>670</v>
      </c>
      <c r="F15520" s="389" t="s">
        <v>650</v>
      </c>
      <c r="G15520" s="389" t="s">
        <v>519</v>
      </c>
    </row>
    <row r="15521" spans="1:7">
      <c r="A15521" s="389" t="s">
        <v>525</v>
      </c>
      <c r="B15521" s="389" t="s">
        <v>519</v>
      </c>
      <c r="C15521" s="389">
        <v>34865.837904899898</v>
      </c>
      <c r="D15521" s="389" t="s">
        <v>519</v>
      </c>
      <c r="E15521" s="389" t="s">
        <v>670</v>
      </c>
      <c r="F15521" s="389" t="s">
        <v>650</v>
      </c>
      <c r="G15521" s="389" t="s">
        <v>519</v>
      </c>
    </row>
    <row r="15522" spans="1:7">
      <c r="A15522" s="389" t="s">
        <v>525</v>
      </c>
      <c r="B15522" s="389" t="s">
        <v>519</v>
      </c>
      <c r="C15522" s="389">
        <v>34865.837904899898</v>
      </c>
      <c r="D15522" s="389" t="s">
        <v>519</v>
      </c>
      <c r="E15522" s="389" t="s">
        <v>670</v>
      </c>
      <c r="F15522" s="389" t="s">
        <v>650</v>
      </c>
      <c r="G15522" s="389" t="s">
        <v>519</v>
      </c>
    </row>
    <row r="15523" spans="1:7">
      <c r="A15523" s="389" t="s">
        <v>525</v>
      </c>
      <c r="B15523" s="389" t="s">
        <v>519</v>
      </c>
      <c r="C15523" s="389">
        <v>34865.837904899898</v>
      </c>
      <c r="D15523" s="389" t="s">
        <v>519</v>
      </c>
      <c r="E15523" s="389" t="s">
        <v>670</v>
      </c>
      <c r="F15523" s="389" t="s">
        <v>650</v>
      </c>
      <c r="G15523" s="389" t="s">
        <v>519</v>
      </c>
    </row>
    <row r="15524" spans="1:7">
      <c r="A15524" s="389" t="s">
        <v>525</v>
      </c>
      <c r="B15524" s="389" t="s">
        <v>519</v>
      </c>
      <c r="C15524" s="389">
        <v>34865.837904899898</v>
      </c>
      <c r="D15524" s="389" t="s">
        <v>519</v>
      </c>
      <c r="E15524" s="389" t="s">
        <v>670</v>
      </c>
      <c r="F15524" s="389" t="s">
        <v>650</v>
      </c>
      <c r="G15524" s="389" t="s">
        <v>519</v>
      </c>
    </row>
    <row r="15525" spans="1:7">
      <c r="A15525" s="389" t="s">
        <v>525</v>
      </c>
      <c r="B15525" s="389" t="s">
        <v>519</v>
      </c>
      <c r="C15525" s="389">
        <v>34865.837904899898</v>
      </c>
      <c r="D15525" s="389" t="s">
        <v>519</v>
      </c>
      <c r="E15525" s="389" t="s">
        <v>670</v>
      </c>
      <c r="F15525" s="389" t="s">
        <v>650</v>
      </c>
      <c r="G15525" s="389" t="s">
        <v>519</v>
      </c>
    </row>
    <row r="15526" spans="1:7">
      <c r="A15526" s="389" t="s">
        <v>525</v>
      </c>
      <c r="B15526" s="389" t="s">
        <v>519</v>
      </c>
      <c r="C15526" s="389">
        <v>34865.837904899898</v>
      </c>
      <c r="D15526" s="389" t="s">
        <v>519</v>
      </c>
      <c r="E15526" s="389" t="s">
        <v>670</v>
      </c>
      <c r="F15526" s="389" t="s">
        <v>650</v>
      </c>
      <c r="G15526" s="389" t="s">
        <v>519</v>
      </c>
    </row>
    <row r="15527" spans="1:7">
      <c r="A15527" s="389" t="s">
        <v>525</v>
      </c>
      <c r="B15527" s="389" t="s">
        <v>519</v>
      </c>
      <c r="C15527" s="389">
        <v>34865.837904899898</v>
      </c>
      <c r="D15527" s="389" t="s">
        <v>519</v>
      </c>
      <c r="E15527" s="389" t="s">
        <v>670</v>
      </c>
      <c r="F15527" s="389" t="s">
        <v>650</v>
      </c>
      <c r="G15527" s="389" t="s">
        <v>519</v>
      </c>
    </row>
    <row r="15528" spans="1:7">
      <c r="A15528" s="389" t="s">
        <v>525</v>
      </c>
      <c r="B15528" s="389" t="s">
        <v>519</v>
      </c>
      <c r="C15528" s="389">
        <v>34865.837904899898</v>
      </c>
      <c r="D15528" s="389" t="s">
        <v>519</v>
      </c>
      <c r="E15528" s="389" t="s">
        <v>670</v>
      </c>
      <c r="F15528" s="389" t="s">
        <v>650</v>
      </c>
      <c r="G15528" s="389" t="s">
        <v>519</v>
      </c>
    </row>
    <row r="15529" spans="1:7">
      <c r="A15529" s="389" t="s">
        <v>525</v>
      </c>
      <c r="B15529" s="389" t="s">
        <v>519</v>
      </c>
      <c r="C15529" s="389">
        <v>34865.837904899898</v>
      </c>
      <c r="D15529" s="389" t="s">
        <v>519</v>
      </c>
      <c r="E15529" s="389" t="s">
        <v>670</v>
      </c>
      <c r="F15529" s="389" t="s">
        <v>650</v>
      </c>
      <c r="G15529" s="389" t="s">
        <v>519</v>
      </c>
    </row>
    <row r="15530" spans="1:7">
      <c r="A15530" s="389" t="s">
        <v>525</v>
      </c>
      <c r="B15530" s="389" t="s">
        <v>519</v>
      </c>
      <c r="C15530" s="389">
        <v>34865.837904899898</v>
      </c>
      <c r="D15530" s="389" t="s">
        <v>519</v>
      </c>
      <c r="E15530" s="389" t="s">
        <v>670</v>
      </c>
      <c r="F15530" s="389" t="s">
        <v>650</v>
      </c>
      <c r="G15530" s="389" t="s">
        <v>519</v>
      </c>
    </row>
    <row r="15531" spans="1:7">
      <c r="A15531" s="389" t="s">
        <v>525</v>
      </c>
      <c r="B15531" s="389" t="s">
        <v>519</v>
      </c>
      <c r="C15531" s="389">
        <v>34865.837904899898</v>
      </c>
      <c r="D15531" s="389" t="s">
        <v>519</v>
      </c>
      <c r="E15531" s="389" t="s">
        <v>670</v>
      </c>
      <c r="F15531" s="389" t="s">
        <v>650</v>
      </c>
      <c r="G15531" s="389" t="s">
        <v>519</v>
      </c>
    </row>
    <row r="15532" spans="1:7">
      <c r="A15532" s="389" t="s">
        <v>525</v>
      </c>
      <c r="B15532" s="389" t="s">
        <v>519</v>
      </c>
      <c r="C15532" s="389">
        <v>34865.837904899898</v>
      </c>
      <c r="D15532" s="389" t="s">
        <v>519</v>
      </c>
      <c r="E15532" s="389" t="s">
        <v>670</v>
      </c>
      <c r="F15532" s="389" t="s">
        <v>650</v>
      </c>
      <c r="G15532" s="389" t="s">
        <v>519</v>
      </c>
    </row>
    <row r="15533" spans="1:7">
      <c r="A15533" s="389" t="s">
        <v>525</v>
      </c>
      <c r="B15533" s="389" t="s">
        <v>519</v>
      </c>
      <c r="C15533" s="389">
        <v>34865.837904899898</v>
      </c>
      <c r="D15533" s="389" t="s">
        <v>519</v>
      </c>
      <c r="E15533" s="389" t="s">
        <v>670</v>
      </c>
      <c r="F15533" s="389" t="s">
        <v>650</v>
      </c>
      <c r="G15533" s="389" t="s">
        <v>519</v>
      </c>
    </row>
    <row r="15534" spans="1:7">
      <c r="A15534" s="389" t="s">
        <v>525</v>
      </c>
      <c r="B15534" s="389" t="s">
        <v>519</v>
      </c>
      <c r="C15534" s="389">
        <v>34865.837904899898</v>
      </c>
      <c r="D15534" s="389" t="s">
        <v>519</v>
      </c>
      <c r="E15534" s="389" t="s">
        <v>670</v>
      </c>
      <c r="F15534" s="389" t="s">
        <v>650</v>
      </c>
      <c r="G15534" s="389" t="s">
        <v>519</v>
      </c>
    </row>
    <row r="15535" spans="1:7">
      <c r="A15535" s="389" t="s">
        <v>525</v>
      </c>
      <c r="B15535" s="389" t="s">
        <v>519</v>
      </c>
      <c r="C15535" s="389">
        <v>34865.837904899898</v>
      </c>
      <c r="D15535" s="389" t="s">
        <v>519</v>
      </c>
      <c r="E15535" s="389" t="s">
        <v>670</v>
      </c>
      <c r="F15535" s="389" t="s">
        <v>650</v>
      </c>
      <c r="G15535" s="389" t="s">
        <v>519</v>
      </c>
    </row>
    <row r="15536" spans="1:7">
      <c r="A15536" s="389" t="s">
        <v>525</v>
      </c>
      <c r="B15536" s="389" t="s">
        <v>519</v>
      </c>
      <c r="C15536" s="389">
        <v>34865.837904899898</v>
      </c>
      <c r="D15536" s="389" t="s">
        <v>519</v>
      </c>
      <c r="E15536" s="389" t="s">
        <v>670</v>
      </c>
      <c r="F15536" s="389" t="s">
        <v>650</v>
      </c>
      <c r="G15536" s="389" t="s">
        <v>519</v>
      </c>
    </row>
    <row r="15537" spans="1:7">
      <c r="A15537" s="389" t="s">
        <v>525</v>
      </c>
      <c r="B15537" s="389" t="s">
        <v>519</v>
      </c>
      <c r="C15537" s="389">
        <v>34865.837904899898</v>
      </c>
      <c r="D15537" s="389" t="s">
        <v>519</v>
      </c>
      <c r="E15537" s="389" t="s">
        <v>670</v>
      </c>
      <c r="F15537" s="389" t="s">
        <v>650</v>
      </c>
      <c r="G15537" s="389" t="s">
        <v>519</v>
      </c>
    </row>
    <row r="15538" spans="1:7">
      <c r="A15538" s="389" t="s">
        <v>525</v>
      </c>
      <c r="B15538" s="389" t="s">
        <v>519</v>
      </c>
      <c r="C15538" s="389">
        <v>34865.837904899898</v>
      </c>
      <c r="D15538" s="389" t="s">
        <v>519</v>
      </c>
      <c r="E15538" s="389" t="s">
        <v>670</v>
      </c>
      <c r="F15538" s="389" t="s">
        <v>650</v>
      </c>
      <c r="G15538" s="389" t="s">
        <v>519</v>
      </c>
    </row>
    <row r="15539" spans="1:7">
      <c r="A15539" s="389" t="s">
        <v>525</v>
      </c>
      <c r="B15539" s="389" t="s">
        <v>519</v>
      </c>
      <c r="C15539" s="389">
        <v>34865.837904899898</v>
      </c>
      <c r="D15539" s="389" t="s">
        <v>519</v>
      </c>
      <c r="E15539" s="389" t="s">
        <v>670</v>
      </c>
      <c r="F15539" s="389" t="s">
        <v>650</v>
      </c>
      <c r="G15539" s="389" t="s">
        <v>519</v>
      </c>
    </row>
    <row r="15540" spans="1:7">
      <c r="A15540" s="389" t="s">
        <v>525</v>
      </c>
      <c r="B15540" s="389" t="s">
        <v>519</v>
      </c>
      <c r="C15540" s="389">
        <v>34865.837904899898</v>
      </c>
      <c r="D15540" s="389" t="s">
        <v>519</v>
      </c>
      <c r="E15540" s="389" t="s">
        <v>670</v>
      </c>
      <c r="F15540" s="389" t="s">
        <v>650</v>
      </c>
      <c r="G15540" s="389" t="s">
        <v>519</v>
      </c>
    </row>
    <row r="15541" spans="1:7">
      <c r="A15541" s="389" t="s">
        <v>525</v>
      </c>
      <c r="B15541" s="389" t="s">
        <v>519</v>
      </c>
      <c r="C15541" s="389">
        <v>34865.837904899898</v>
      </c>
      <c r="D15541" s="389" t="s">
        <v>519</v>
      </c>
      <c r="E15541" s="389" t="s">
        <v>670</v>
      </c>
      <c r="F15541" s="389" t="s">
        <v>650</v>
      </c>
      <c r="G15541" s="389" t="s">
        <v>519</v>
      </c>
    </row>
    <row r="15542" spans="1:7">
      <c r="A15542" s="389" t="s">
        <v>525</v>
      </c>
      <c r="B15542" s="389" t="s">
        <v>519</v>
      </c>
      <c r="C15542" s="389">
        <v>34865.837904899898</v>
      </c>
      <c r="D15542" s="389" t="s">
        <v>519</v>
      </c>
      <c r="E15542" s="389" t="s">
        <v>670</v>
      </c>
      <c r="F15542" s="389" t="s">
        <v>650</v>
      </c>
      <c r="G15542" s="389" t="s">
        <v>519</v>
      </c>
    </row>
    <row r="15543" spans="1:7">
      <c r="A15543" s="389" t="s">
        <v>525</v>
      </c>
      <c r="B15543" s="389" t="s">
        <v>519</v>
      </c>
      <c r="C15543" s="389">
        <v>34865.837904899898</v>
      </c>
      <c r="D15543" s="389" t="s">
        <v>519</v>
      </c>
      <c r="E15543" s="389" t="s">
        <v>670</v>
      </c>
      <c r="F15543" s="389" t="s">
        <v>650</v>
      </c>
      <c r="G15543" s="389" t="s">
        <v>519</v>
      </c>
    </row>
    <row r="15544" spans="1:7">
      <c r="A15544" s="389" t="s">
        <v>525</v>
      </c>
      <c r="B15544" s="389" t="s">
        <v>519</v>
      </c>
      <c r="C15544" s="389">
        <v>34865.837904899898</v>
      </c>
      <c r="D15544" s="389" t="s">
        <v>519</v>
      </c>
      <c r="E15544" s="389" t="s">
        <v>670</v>
      </c>
      <c r="F15544" s="389" t="s">
        <v>650</v>
      </c>
      <c r="G15544" s="389" t="s">
        <v>519</v>
      </c>
    </row>
    <row r="15545" spans="1:7">
      <c r="A15545" s="389" t="s">
        <v>525</v>
      </c>
      <c r="B15545" s="389" t="s">
        <v>519</v>
      </c>
      <c r="C15545" s="389">
        <v>34865.837904899898</v>
      </c>
      <c r="D15545" s="389" t="s">
        <v>519</v>
      </c>
      <c r="E15545" s="389" t="s">
        <v>670</v>
      </c>
      <c r="F15545" s="389" t="s">
        <v>650</v>
      </c>
      <c r="G15545" s="389" t="s">
        <v>519</v>
      </c>
    </row>
    <row r="15546" spans="1:7">
      <c r="A15546" s="389" t="s">
        <v>525</v>
      </c>
      <c r="B15546" s="389" t="s">
        <v>519</v>
      </c>
      <c r="C15546" s="389">
        <v>34865.837904899898</v>
      </c>
      <c r="D15546" s="389" t="s">
        <v>519</v>
      </c>
      <c r="E15546" s="389" t="s">
        <v>670</v>
      </c>
      <c r="F15546" s="389" t="s">
        <v>650</v>
      </c>
      <c r="G15546" s="389" t="s">
        <v>519</v>
      </c>
    </row>
    <row r="15547" spans="1:7">
      <c r="A15547" s="389" t="s">
        <v>531</v>
      </c>
      <c r="B15547" s="389" t="s">
        <v>519</v>
      </c>
      <c r="C15547" s="389">
        <v>34865.837904899898</v>
      </c>
      <c r="D15547" s="389" t="s">
        <v>519</v>
      </c>
      <c r="E15547" s="389" t="s">
        <v>670</v>
      </c>
      <c r="F15547" s="389" t="s">
        <v>650</v>
      </c>
      <c r="G15547" s="389" t="s">
        <v>519</v>
      </c>
    </row>
    <row r="15548" spans="1:7">
      <c r="A15548" s="389" t="s">
        <v>525</v>
      </c>
      <c r="B15548" s="389" t="s">
        <v>519</v>
      </c>
      <c r="C15548" s="389">
        <v>34865.837904899898</v>
      </c>
      <c r="D15548" s="389" t="s">
        <v>519</v>
      </c>
      <c r="E15548" s="389" t="s">
        <v>670</v>
      </c>
      <c r="F15548" s="389" t="s">
        <v>650</v>
      </c>
      <c r="G15548" s="389" t="s">
        <v>519</v>
      </c>
    </row>
    <row r="15549" spans="1:7">
      <c r="A15549" s="389" t="s">
        <v>525</v>
      </c>
      <c r="B15549" s="389" t="s">
        <v>519</v>
      </c>
      <c r="C15549" s="389">
        <v>34865.837904899898</v>
      </c>
      <c r="D15549" s="389" t="s">
        <v>519</v>
      </c>
      <c r="E15549" s="389" t="s">
        <v>670</v>
      </c>
      <c r="F15549" s="389" t="s">
        <v>650</v>
      </c>
      <c r="G15549" s="389" t="s">
        <v>519</v>
      </c>
    </row>
    <row r="15550" spans="1:7">
      <c r="A15550" s="389" t="s">
        <v>525</v>
      </c>
      <c r="B15550" s="389" t="s">
        <v>519</v>
      </c>
      <c r="C15550" s="389">
        <v>34865.837904899898</v>
      </c>
      <c r="D15550" s="389" t="s">
        <v>519</v>
      </c>
      <c r="E15550" s="389" t="s">
        <v>670</v>
      </c>
      <c r="F15550" s="389" t="s">
        <v>650</v>
      </c>
      <c r="G15550" s="389" t="s">
        <v>519</v>
      </c>
    </row>
    <row r="15551" spans="1:7">
      <c r="A15551" s="389" t="s">
        <v>525</v>
      </c>
      <c r="B15551" s="389" t="s">
        <v>519</v>
      </c>
      <c r="C15551" s="389">
        <v>34865.837904899898</v>
      </c>
      <c r="D15551" s="389" t="s">
        <v>519</v>
      </c>
      <c r="E15551" s="389" t="s">
        <v>670</v>
      </c>
      <c r="F15551" s="389" t="s">
        <v>650</v>
      </c>
      <c r="G15551" s="389" t="s">
        <v>519</v>
      </c>
    </row>
    <row r="15552" spans="1:7">
      <c r="A15552" s="389" t="s">
        <v>525</v>
      </c>
      <c r="B15552" s="389" t="s">
        <v>519</v>
      </c>
      <c r="C15552" s="389">
        <v>34865.837904899898</v>
      </c>
      <c r="D15552" s="389" t="s">
        <v>519</v>
      </c>
      <c r="E15552" s="389" t="s">
        <v>670</v>
      </c>
      <c r="F15552" s="389" t="s">
        <v>650</v>
      </c>
      <c r="G15552" s="389" t="s">
        <v>519</v>
      </c>
    </row>
    <row r="15553" spans="1:7">
      <c r="A15553" s="389" t="s">
        <v>525</v>
      </c>
      <c r="B15553" s="389" t="s">
        <v>519</v>
      </c>
      <c r="C15553" s="389">
        <v>34865.837904899898</v>
      </c>
      <c r="D15553" s="389" t="s">
        <v>519</v>
      </c>
      <c r="E15553" s="389" t="s">
        <v>670</v>
      </c>
      <c r="F15553" s="389" t="s">
        <v>650</v>
      </c>
      <c r="G15553" s="389" t="s">
        <v>519</v>
      </c>
    </row>
    <row r="15554" spans="1:7">
      <c r="A15554" s="389" t="s">
        <v>525</v>
      </c>
      <c r="B15554" s="389" t="s">
        <v>519</v>
      </c>
      <c r="C15554" s="389">
        <v>34865.837904899898</v>
      </c>
      <c r="D15554" s="389" t="s">
        <v>519</v>
      </c>
      <c r="E15554" s="389" t="s">
        <v>670</v>
      </c>
      <c r="F15554" s="389" t="s">
        <v>650</v>
      </c>
      <c r="G15554" s="389" t="s">
        <v>519</v>
      </c>
    </row>
    <row r="15555" spans="1:7">
      <c r="A15555" s="389" t="s">
        <v>525</v>
      </c>
      <c r="B15555" s="389" t="s">
        <v>519</v>
      </c>
      <c r="C15555" s="389">
        <v>34865.837904899898</v>
      </c>
      <c r="D15555" s="389" t="s">
        <v>519</v>
      </c>
      <c r="E15555" s="389" t="s">
        <v>670</v>
      </c>
      <c r="F15555" s="389" t="s">
        <v>650</v>
      </c>
      <c r="G15555" s="389" t="s">
        <v>519</v>
      </c>
    </row>
    <row r="15556" spans="1:7">
      <c r="A15556" s="389" t="s">
        <v>525</v>
      </c>
      <c r="B15556" s="389" t="s">
        <v>519</v>
      </c>
      <c r="C15556" s="389">
        <v>34865.837904899898</v>
      </c>
      <c r="D15556" s="389" t="s">
        <v>519</v>
      </c>
      <c r="E15556" s="389" t="s">
        <v>670</v>
      </c>
      <c r="F15556" s="389" t="s">
        <v>650</v>
      </c>
      <c r="G15556" s="389" t="s">
        <v>519</v>
      </c>
    </row>
    <row r="15557" spans="1:7">
      <c r="A15557" s="389" t="s">
        <v>525</v>
      </c>
      <c r="B15557" s="389" t="s">
        <v>519</v>
      </c>
      <c r="C15557" s="389">
        <v>34865.837904899898</v>
      </c>
      <c r="D15557" s="389" t="s">
        <v>519</v>
      </c>
      <c r="E15557" s="389" t="s">
        <v>670</v>
      </c>
      <c r="F15557" s="389" t="s">
        <v>650</v>
      </c>
      <c r="G15557" s="389" t="s">
        <v>519</v>
      </c>
    </row>
    <row r="15558" spans="1:7">
      <c r="A15558" s="389" t="s">
        <v>525</v>
      </c>
      <c r="B15558" s="389" t="s">
        <v>519</v>
      </c>
      <c r="C15558" s="389">
        <v>34865.837904899898</v>
      </c>
      <c r="D15558" s="389" t="s">
        <v>519</v>
      </c>
      <c r="E15558" s="389" t="s">
        <v>670</v>
      </c>
      <c r="F15558" s="389" t="s">
        <v>650</v>
      </c>
      <c r="G15558" s="389" t="s">
        <v>519</v>
      </c>
    </row>
    <row r="15559" spans="1:7">
      <c r="A15559" s="389" t="s">
        <v>525</v>
      </c>
      <c r="B15559" s="389" t="s">
        <v>519</v>
      </c>
      <c r="C15559" s="389">
        <v>34865.837904899898</v>
      </c>
      <c r="D15559" s="389" t="s">
        <v>519</v>
      </c>
      <c r="E15559" s="389" t="s">
        <v>670</v>
      </c>
      <c r="F15559" s="389" t="s">
        <v>650</v>
      </c>
      <c r="G15559" s="389" t="s">
        <v>519</v>
      </c>
    </row>
    <row r="15560" spans="1:7">
      <c r="A15560" s="389" t="s">
        <v>525</v>
      </c>
      <c r="B15560" s="389" t="s">
        <v>519</v>
      </c>
      <c r="C15560" s="389">
        <v>34865.837904899898</v>
      </c>
      <c r="D15560" s="389" t="s">
        <v>519</v>
      </c>
      <c r="E15560" s="389" t="s">
        <v>670</v>
      </c>
      <c r="F15560" s="389" t="s">
        <v>650</v>
      </c>
      <c r="G15560" s="389" t="s">
        <v>519</v>
      </c>
    </row>
    <row r="15561" spans="1:7">
      <c r="A15561" s="389" t="s">
        <v>525</v>
      </c>
      <c r="B15561" s="389" t="s">
        <v>519</v>
      </c>
      <c r="C15561" s="389">
        <v>34865.837904899898</v>
      </c>
      <c r="D15561" s="389" t="s">
        <v>519</v>
      </c>
      <c r="E15561" s="389" t="s">
        <v>670</v>
      </c>
      <c r="F15561" s="389" t="s">
        <v>650</v>
      </c>
      <c r="G15561" s="389" t="s">
        <v>519</v>
      </c>
    </row>
    <row r="15562" spans="1:7">
      <c r="A15562" s="389" t="s">
        <v>525</v>
      </c>
      <c r="B15562" s="389" t="s">
        <v>519</v>
      </c>
      <c r="C15562" s="389">
        <v>34865.837904899898</v>
      </c>
      <c r="D15562" s="389" t="s">
        <v>519</v>
      </c>
      <c r="E15562" s="389" t="s">
        <v>670</v>
      </c>
      <c r="F15562" s="389" t="s">
        <v>650</v>
      </c>
      <c r="G15562" s="389" t="s">
        <v>519</v>
      </c>
    </row>
    <row r="15563" spans="1:7">
      <c r="A15563" s="389" t="s">
        <v>525</v>
      </c>
      <c r="B15563" s="389" t="s">
        <v>519</v>
      </c>
      <c r="C15563" s="389">
        <v>34865.837904899898</v>
      </c>
      <c r="D15563" s="389" t="s">
        <v>519</v>
      </c>
      <c r="E15563" s="389" t="s">
        <v>670</v>
      </c>
      <c r="F15563" s="389" t="s">
        <v>650</v>
      </c>
      <c r="G15563" s="389" t="s">
        <v>519</v>
      </c>
    </row>
    <row r="15564" spans="1:7">
      <c r="A15564" s="389" t="s">
        <v>525</v>
      </c>
      <c r="B15564" s="389" t="s">
        <v>519</v>
      </c>
      <c r="C15564" s="389">
        <v>34865.837904899898</v>
      </c>
      <c r="D15564" s="389" t="s">
        <v>519</v>
      </c>
      <c r="E15564" s="389" t="s">
        <v>670</v>
      </c>
      <c r="F15564" s="389" t="s">
        <v>650</v>
      </c>
      <c r="G15564" s="389" t="s">
        <v>519</v>
      </c>
    </row>
    <row r="15565" spans="1:7">
      <c r="A15565" s="389" t="s">
        <v>525</v>
      </c>
      <c r="B15565" s="389" t="s">
        <v>519</v>
      </c>
      <c r="C15565" s="389">
        <v>34865.837904899898</v>
      </c>
      <c r="D15565" s="389" t="s">
        <v>519</v>
      </c>
      <c r="E15565" s="389" t="s">
        <v>670</v>
      </c>
      <c r="F15565" s="389" t="s">
        <v>650</v>
      </c>
      <c r="G15565" s="389" t="s">
        <v>519</v>
      </c>
    </row>
    <row r="15566" spans="1:7">
      <c r="A15566" s="389" t="s">
        <v>525</v>
      </c>
      <c r="B15566" s="389" t="s">
        <v>519</v>
      </c>
      <c r="C15566" s="389">
        <v>34865.837904899898</v>
      </c>
      <c r="D15566" s="389" t="s">
        <v>519</v>
      </c>
      <c r="E15566" s="389" t="s">
        <v>670</v>
      </c>
      <c r="F15566" s="389" t="s">
        <v>650</v>
      </c>
      <c r="G15566" s="389" t="s">
        <v>519</v>
      </c>
    </row>
    <row r="15567" spans="1:7">
      <c r="A15567" s="389" t="s">
        <v>525</v>
      </c>
      <c r="B15567" s="389" t="s">
        <v>519</v>
      </c>
      <c r="C15567" s="389">
        <v>34865.837904899898</v>
      </c>
      <c r="D15567" s="389" t="s">
        <v>519</v>
      </c>
      <c r="E15567" s="389" t="s">
        <v>670</v>
      </c>
      <c r="F15567" s="389" t="s">
        <v>650</v>
      </c>
      <c r="G15567" s="389" t="s">
        <v>519</v>
      </c>
    </row>
    <row r="15568" spans="1:7">
      <c r="A15568" s="389" t="s">
        <v>525</v>
      </c>
      <c r="B15568" s="389" t="s">
        <v>519</v>
      </c>
      <c r="C15568" s="389">
        <v>34865.837904899898</v>
      </c>
      <c r="D15568" s="389" t="s">
        <v>519</v>
      </c>
      <c r="E15568" s="389" t="s">
        <v>670</v>
      </c>
      <c r="F15568" s="389" t="s">
        <v>650</v>
      </c>
      <c r="G15568" s="389" t="s">
        <v>519</v>
      </c>
    </row>
    <row r="15569" spans="1:7">
      <c r="A15569" s="389" t="s">
        <v>525</v>
      </c>
      <c r="B15569" s="389" t="s">
        <v>519</v>
      </c>
      <c r="C15569" s="389">
        <v>34865.837904899898</v>
      </c>
      <c r="D15569" s="389" t="s">
        <v>519</v>
      </c>
      <c r="E15569" s="389" t="s">
        <v>670</v>
      </c>
      <c r="F15569" s="389" t="s">
        <v>650</v>
      </c>
      <c r="G15569" s="389" t="s">
        <v>519</v>
      </c>
    </row>
    <row r="15570" spans="1:7">
      <c r="A15570" s="389" t="s">
        <v>525</v>
      </c>
      <c r="B15570" s="389" t="s">
        <v>519</v>
      </c>
      <c r="C15570" s="389">
        <v>34865.837904899898</v>
      </c>
      <c r="D15570" s="389" t="s">
        <v>519</v>
      </c>
      <c r="E15570" s="389" t="s">
        <v>670</v>
      </c>
      <c r="F15570" s="389" t="s">
        <v>650</v>
      </c>
      <c r="G15570" s="389" t="s">
        <v>519</v>
      </c>
    </row>
    <row r="15571" spans="1:7">
      <c r="A15571" s="389" t="s">
        <v>525</v>
      </c>
      <c r="B15571" s="389" t="s">
        <v>519</v>
      </c>
      <c r="C15571" s="389">
        <v>34865.837904899898</v>
      </c>
      <c r="D15571" s="389" t="s">
        <v>519</v>
      </c>
      <c r="E15571" s="389" t="s">
        <v>670</v>
      </c>
      <c r="F15571" s="389" t="s">
        <v>650</v>
      </c>
      <c r="G15571" s="389" t="s">
        <v>519</v>
      </c>
    </row>
    <row r="15572" spans="1:7">
      <c r="A15572" s="389" t="s">
        <v>525</v>
      </c>
      <c r="B15572" s="389" t="s">
        <v>519</v>
      </c>
      <c r="C15572" s="389">
        <v>34865.837904899898</v>
      </c>
      <c r="D15572" s="389" t="s">
        <v>519</v>
      </c>
      <c r="E15572" s="389" t="s">
        <v>670</v>
      </c>
      <c r="F15572" s="389" t="s">
        <v>650</v>
      </c>
      <c r="G15572" s="389" t="s">
        <v>519</v>
      </c>
    </row>
    <row r="15573" spans="1:7">
      <c r="A15573" s="389" t="s">
        <v>525</v>
      </c>
      <c r="B15573" s="389" t="s">
        <v>519</v>
      </c>
      <c r="C15573" s="389">
        <v>34865.837904899898</v>
      </c>
      <c r="D15573" s="389" t="s">
        <v>519</v>
      </c>
      <c r="E15573" s="389" t="s">
        <v>670</v>
      </c>
      <c r="F15573" s="389" t="s">
        <v>650</v>
      </c>
      <c r="G15573" s="389" t="s">
        <v>519</v>
      </c>
    </row>
    <row r="15574" spans="1:7">
      <c r="A15574" s="389" t="s">
        <v>525</v>
      </c>
      <c r="B15574" s="389" t="s">
        <v>519</v>
      </c>
      <c r="C15574" s="389">
        <v>34865.837904899898</v>
      </c>
      <c r="D15574" s="389" t="s">
        <v>519</v>
      </c>
      <c r="E15574" s="389" t="s">
        <v>670</v>
      </c>
      <c r="F15574" s="389" t="s">
        <v>650</v>
      </c>
      <c r="G15574" s="389" t="s">
        <v>519</v>
      </c>
    </row>
    <row r="15575" spans="1:7">
      <c r="A15575" s="389" t="s">
        <v>525</v>
      </c>
      <c r="B15575" s="389" t="s">
        <v>519</v>
      </c>
      <c r="C15575" s="389">
        <v>34865.837904899898</v>
      </c>
      <c r="D15575" s="389" t="s">
        <v>519</v>
      </c>
      <c r="E15575" s="389" t="s">
        <v>670</v>
      </c>
      <c r="F15575" s="389" t="s">
        <v>650</v>
      </c>
      <c r="G15575" s="389" t="s">
        <v>519</v>
      </c>
    </row>
    <row r="15576" spans="1:7">
      <c r="A15576" s="389" t="s">
        <v>525</v>
      </c>
      <c r="B15576" s="389" t="s">
        <v>519</v>
      </c>
      <c r="C15576" s="389">
        <v>34865.837904899898</v>
      </c>
      <c r="D15576" s="389" t="s">
        <v>519</v>
      </c>
      <c r="E15576" s="389" t="s">
        <v>670</v>
      </c>
      <c r="F15576" s="389" t="s">
        <v>650</v>
      </c>
      <c r="G15576" s="389" t="s">
        <v>519</v>
      </c>
    </row>
    <row r="15577" spans="1:7">
      <c r="A15577" s="389" t="s">
        <v>525</v>
      </c>
      <c r="B15577" s="389" t="s">
        <v>519</v>
      </c>
      <c r="C15577" s="389">
        <v>34865.837904899898</v>
      </c>
      <c r="D15577" s="389" t="s">
        <v>519</v>
      </c>
      <c r="E15577" s="389" t="s">
        <v>670</v>
      </c>
      <c r="F15577" s="389" t="s">
        <v>650</v>
      </c>
      <c r="G15577" s="389" t="s">
        <v>519</v>
      </c>
    </row>
    <row r="15578" spans="1:7">
      <c r="A15578" s="389" t="s">
        <v>525</v>
      </c>
      <c r="B15578" s="389" t="s">
        <v>519</v>
      </c>
      <c r="C15578" s="389">
        <v>34865.837904899898</v>
      </c>
      <c r="D15578" s="389" t="s">
        <v>519</v>
      </c>
      <c r="E15578" s="389" t="s">
        <v>670</v>
      </c>
      <c r="F15578" s="389" t="s">
        <v>650</v>
      </c>
      <c r="G15578" s="389" t="s">
        <v>519</v>
      </c>
    </row>
    <row r="15579" spans="1:7">
      <c r="A15579" s="389" t="s">
        <v>525</v>
      </c>
      <c r="B15579" s="389" t="s">
        <v>519</v>
      </c>
      <c r="C15579" s="389">
        <v>34865.837904899898</v>
      </c>
      <c r="D15579" s="389" t="s">
        <v>519</v>
      </c>
      <c r="E15579" s="389" t="s">
        <v>670</v>
      </c>
      <c r="F15579" s="389" t="s">
        <v>650</v>
      </c>
      <c r="G15579" s="389" t="s">
        <v>519</v>
      </c>
    </row>
    <row r="15580" spans="1:7">
      <c r="A15580" s="389" t="s">
        <v>525</v>
      </c>
      <c r="B15580" s="389" t="s">
        <v>519</v>
      </c>
      <c r="C15580" s="389">
        <v>34865.837904899898</v>
      </c>
      <c r="D15580" s="389" t="s">
        <v>519</v>
      </c>
      <c r="E15580" s="389" t="s">
        <v>670</v>
      </c>
      <c r="F15580" s="389" t="s">
        <v>650</v>
      </c>
      <c r="G15580" s="389" t="s">
        <v>519</v>
      </c>
    </row>
    <row r="15581" spans="1:7">
      <c r="A15581" s="389" t="s">
        <v>525</v>
      </c>
      <c r="B15581" s="389" t="s">
        <v>519</v>
      </c>
      <c r="C15581" s="389">
        <v>34865.837904899898</v>
      </c>
      <c r="D15581" s="389" t="s">
        <v>519</v>
      </c>
      <c r="E15581" s="389" t="s">
        <v>670</v>
      </c>
      <c r="F15581" s="389" t="s">
        <v>650</v>
      </c>
      <c r="G15581" s="389" t="s">
        <v>519</v>
      </c>
    </row>
    <row r="15582" spans="1:7">
      <c r="A15582" s="389" t="s">
        <v>525</v>
      </c>
      <c r="B15582" s="389" t="s">
        <v>519</v>
      </c>
      <c r="C15582" s="389">
        <v>34865.837904899898</v>
      </c>
      <c r="D15582" s="389" t="s">
        <v>519</v>
      </c>
      <c r="E15582" s="389" t="s">
        <v>670</v>
      </c>
      <c r="F15582" s="389" t="s">
        <v>650</v>
      </c>
      <c r="G15582" s="389" t="s">
        <v>519</v>
      </c>
    </row>
    <row r="15583" spans="1:7">
      <c r="A15583" s="389" t="s">
        <v>525</v>
      </c>
      <c r="B15583" s="389" t="s">
        <v>519</v>
      </c>
      <c r="C15583" s="389">
        <v>34865.837904899898</v>
      </c>
      <c r="D15583" s="389" t="s">
        <v>519</v>
      </c>
      <c r="E15583" s="389" t="s">
        <v>670</v>
      </c>
      <c r="F15583" s="389" t="s">
        <v>650</v>
      </c>
      <c r="G15583" s="389" t="s">
        <v>519</v>
      </c>
    </row>
    <row r="15584" spans="1:7">
      <c r="A15584" s="389" t="s">
        <v>525</v>
      </c>
      <c r="B15584" s="389" t="s">
        <v>519</v>
      </c>
      <c r="C15584" s="389">
        <v>34865.837904899898</v>
      </c>
      <c r="D15584" s="389" t="s">
        <v>519</v>
      </c>
      <c r="E15584" s="389" t="s">
        <v>670</v>
      </c>
      <c r="F15584" s="389" t="s">
        <v>650</v>
      </c>
      <c r="G15584" s="389" t="s">
        <v>519</v>
      </c>
    </row>
    <row r="15585" spans="1:7">
      <c r="A15585" s="389" t="s">
        <v>525</v>
      </c>
      <c r="B15585" s="389" t="s">
        <v>519</v>
      </c>
      <c r="C15585" s="389">
        <v>34865.837904899898</v>
      </c>
      <c r="D15585" s="389" t="s">
        <v>519</v>
      </c>
      <c r="E15585" s="389" t="s">
        <v>670</v>
      </c>
      <c r="F15585" s="389" t="s">
        <v>650</v>
      </c>
      <c r="G15585" s="389" t="s">
        <v>519</v>
      </c>
    </row>
    <row r="15586" spans="1:7">
      <c r="A15586" s="389" t="s">
        <v>525</v>
      </c>
      <c r="B15586" s="389" t="s">
        <v>519</v>
      </c>
      <c r="C15586" s="389">
        <v>34865.837904899898</v>
      </c>
      <c r="D15586" s="389" t="s">
        <v>519</v>
      </c>
      <c r="E15586" s="389" t="s">
        <v>670</v>
      </c>
      <c r="F15586" s="389" t="s">
        <v>650</v>
      </c>
      <c r="G15586" s="389" t="s">
        <v>519</v>
      </c>
    </row>
    <row r="15587" spans="1:7">
      <c r="A15587" s="389" t="s">
        <v>525</v>
      </c>
      <c r="B15587" s="389" t="s">
        <v>519</v>
      </c>
      <c r="C15587" s="389">
        <v>34865.837904899898</v>
      </c>
      <c r="D15587" s="389" t="s">
        <v>519</v>
      </c>
      <c r="E15587" s="389" t="s">
        <v>670</v>
      </c>
      <c r="F15587" s="389" t="s">
        <v>650</v>
      </c>
      <c r="G15587" s="389" t="s">
        <v>519</v>
      </c>
    </row>
    <row r="15588" spans="1:7">
      <c r="A15588" s="389" t="s">
        <v>525</v>
      </c>
      <c r="B15588" s="389" t="s">
        <v>519</v>
      </c>
      <c r="C15588" s="389">
        <v>34865.837904899898</v>
      </c>
      <c r="D15588" s="389" t="s">
        <v>519</v>
      </c>
      <c r="E15588" s="389" t="s">
        <v>670</v>
      </c>
      <c r="F15588" s="389" t="s">
        <v>650</v>
      </c>
      <c r="G15588" s="389" t="s">
        <v>519</v>
      </c>
    </row>
    <row r="15589" spans="1:7">
      <c r="A15589" s="389" t="s">
        <v>525</v>
      </c>
      <c r="B15589" s="389" t="s">
        <v>519</v>
      </c>
      <c r="C15589" s="389">
        <v>34865.837904899898</v>
      </c>
      <c r="D15589" s="389" t="s">
        <v>519</v>
      </c>
      <c r="E15589" s="389" t="s">
        <v>670</v>
      </c>
      <c r="F15589" s="389" t="s">
        <v>650</v>
      </c>
      <c r="G15589" s="389" t="s">
        <v>519</v>
      </c>
    </row>
    <row r="15590" spans="1:7">
      <c r="A15590" s="389" t="s">
        <v>525</v>
      </c>
      <c r="B15590" s="389" t="s">
        <v>519</v>
      </c>
      <c r="C15590" s="389">
        <v>34865.837904899898</v>
      </c>
      <c r="D15590" s="389" t="s">
        <v>519</v>
      </c>
      <c r="E15590" s="389" t="s">
        <v>670</v>
      </c>
      <c r="F15590" s="389" t="s">
        <v>650</v>
      </c>
      <c r="G15590" s="389" t="s">
        <v>519</v>
      </c>
    </row>
    <row r="15591" spans="1:7">
      <c r="A15591" s="389" t="s">
        <v>525</v>
      </c>
      <c r="B15591" s="389" t="s">
        <v>519</v>
      </c>
      <c r="C15591" s="389">
        <v>34865.837904899898</v>
      </c>
      <c r="D15591" s="389" t="s">
        <v>519</v>
      </c>
      <c r="E15591" s="389" t="s">
        <v>670</v>
      </c>
      <c r="F15591" s="389" t="s">
        <v>650</v>
      </c>
      <c r="G15591" s="389" t="s">
        <v>519</v>
      </c>
    </row>
    <row r="15592" spans="1:7">
      <c r="A15592" s="389" t="s">
        <v>525</v>
      </c>
      <c r="B15592" s="389" t="s">
        <v>519</v>
      </c>
      <c r="C15592" s="389">
        <v>34865.837904899898</v>
      </c>
      <c r="D15592" s="389" t="s">
        <v>519</v>
      </c>
      <c r="E15592" s="389" t="s">
        <v>670</v>
      </c>
      <c r="F15592" s="389" t="s">
        <v>650</v>
      </c>
      <c r="G15592" s="389" t="s">
        <v>519</v>
      </c>
    </row>
    <row r="15593" spans="1:7">
      <c r="A15593" s="389" t="s">
        <v>525</v>
      </c>
      <c r="B15593" s="389" t="s">
        <v>519</v>
      </c>
      <c r="C15593" s="389">
        <v>34865.837904899898</v>
      </c>
      <c r="D15593" s="389" t="s">
        <v>519</v>
      </c>
      <c r="E15593" s="389" t="s">
        <v>670</v>
      </c>
      <c r="F15593" s="389" t="s">
        <v>650</v>
      </c>
      <c r="G15593" s="389" t="s">
        <v>519</v>
      </c>
    </row>
    <row r="15594" spans="1:7">
      <c r="A15594" s="389" t="s">
        <v>525</v>
      </c>
      <c r="B15594" s="389" t="s">
        <v>519</v>
      </c>
      <c r="C15594" s="389">
        <v>34865.837904899898</v>
      </c>
      <c r="D15594" s="389" t="s">
        <v>519</v>
      </c>
      <c r="E15594" s="389" t="s">
        <v>670</v>
      </c>
      <c r="F15594" s="389" t="s">
        <v>650</v>
      </c>
      <c r="G15594" s="389" t="s">
        <v>519</v>
      </c>
    </row>
    <row r="15595" spans="1:7">
      <c r="A15595" s="389" t="s">
        <v>525</v>
      </c>
      <c r="B15595" s="389" t="s">
        <v>519</v>
      </c>
      <c r="C15595" s="389">
        <v>34865.837904899898</v>
      </c>
      <c r="D15595" s="389" t="s">
        <v>519</v>
      </c>
      <c r="E15595" s="389" t="s">
        <v>670</v>
      </c>
      <c r="F15595" s="389" t="s">
        <v>650</v>
      </c>
      <c r="G15595" s="389" t="s">
        <v>519</v>
      </c>
    </row>
    <row r="15596" spans="1:7">
      <c r="A15596" s="389" t="s">
        <v>525</v>
      </c>
      <c r="B15596" s="389" t="s">
        <v>519</v>
      </c>
      <c r="C15596" s="389">
        <v>34865.837904899898</v>
      </c>
      <c r="D15596" s="389" t="s">
        <v>519</v>
      </c>
      <c r="E15596" s="389" t="s">
        <v>670</v>
      </c>
      <c r="F15596" s="389" t="s">
        <v>650</v>
      </c>
      <c r="G15596" s="389" t="s">
        <v>519</v>
      </c>
    </row>
    <row r="15597" spans="1:7">
      <c r="A15597" s="389" t="s">
        <v>525</v>
      </c>
      <c r="B15597" s="389" t="s">
        <v>519</v>
      </c>
      <c r="C15597" s="389">
        <v>34865.837904899898</v>
      </c>
      <c r="D15597" s="389" t="s">
        <v>519</v>
      </c>
      <c r="E15597" s="389" t="s">
        <v>670</v>
      </c>
      <c r="F15597" s="389" t="s">
        <v>650</v>
      </c>
      <c r="G15597" s="389" t="s">
        <v>519</v>
      </c>
    </row>
    <row r="15598" spans="1:7">
      <c r="A15598" s="389" t="s">
        <v>525</v>
      </c>
      <c r="B15598" s="389" t="s">
        <v>519</v>
      </c>
      <c r="C15598" s="389">
        <v>34865.837904899898</v>
      </c>
      <c r="D15598" s="389" t="s">
        <v>519</v>
      </c>
      <c r="E15598" s="389" t="s">
        <v>670</v>
      </c>
      <c r="F15598" s="389" t="s">
        <v>650</v>
      </c>
      <c r="G15598" s="389" t="s">
        <v>519</v>
      </c>
    </row>
    <row r="15599" spans="1:7">
      <c r="A15599" s="389" t="s">
        <v>525</v>
      </c>
      <c r="B15599" s="389" t="s">
        <v>519</v>
      </c>
      <c r="C15599" s="389">
        <v>34865.837904899898</v>
      </c>
      <c r="D15599" s="389" t="s">
        <v>519</v>
      </c>
      <c r="E15599" s="389" t="s">
        <v>670</v>
      </c>
      <c r="F15599" s="389" t="s">
        <v>650</v>
      </c>
      <c r="G15599" s="389" t="s">
        <v>519</v>
      </c>
    </row>
    <row r="15600" spans="1:7">
      <c r="A15600" s="389" t="s">
        <v>525</v>
      </c>
      <c r="B15600" s="389" t="s">
        <v>519</v>
      </c>
      <c r="C15600" s="389">
        <v>34865.837904899898</v>
      </c>
      <c r="D15600" s="389" t="s">
        <v>519</v>
      </c>
      <c r="E15600" s="389" t="s">
        <v>670</v>
      </c>
      <c r="F15600" s="389" t="s">
        <v>650</v>
      </c>
      <c r="G15600" s="389" t="s">
        <v>519</v>
      </c>
    </row>
    <row r="15601" spans="1:7">
      <c r="A15601" s="389" t="s">
        <v>525</v>
      </c>
      <c r="B15601" s="389" t="s">
        <v>519</v>
      </c>
      <c r="C15601" s="389">
        <v>34865.837904899898</v>
      </c>
      <c r="D15601" s="389" t="s">
        <v>519</v>
      </c>
      <c r="E15601" s="389" t="s">
        <v>670</v>
      </c>
      <c r="F15601" s="389" t="s">
        <v>650</v>
      </c>
      <c r="G15601" s="389" t="s">
        <v>519</v>
      </c>
    </row>
    <row r="15602" spans="1:7">
      <c r="A15602" s="389" t="s">
        <v>525</v>
      </c>
      <c r="B15602" s="389" t="s">
        <v>519</v>
      </c>
      <c r="C15602" s="389">
        <v>34865.837904899898</v>
      </c>
      <c r="D15602" s="389" t="s">
        <v>519</v>
      </c>
      <c r="E15602" s="389" t="s">
        <v>670</v>
      </c>
      <c r="F15602" s="389" t="s">
        <v>650</v>
      </c>
      <c r="G15602" s="389" t="s">
        <v>519</v>
      </c>
    </row>
    <row r="15603" spans="1:7">
      <c r="A15603" s="389" t="s">
        <v>525</v>
      </c>
      <c r="B15603" s="389" t="s">
        <v>519</v>
      </c>
      <c r="C15603" s="389">
        <v>34865.837904899898</v>
      </c>
      <c r="D15603" s="389" t="s">
        <v>519</v>
      </c>
      <c r="E15603" s="389" t="s">
        <v>670</v>
      </c>
      <c r="F15603" s="389" t="s">
        <v>650</v>
      </c>
      <c r="G15603" s="389" t="s">
        <v>519</v>
      </c>
    </row>
    <row r="15604" spans="1:7">
      <c r="A15604" s="389" t="s">
        <v>525</v>
      </c>
      <c r="B15604" s="389" t="s">
        <v>519</v>
      </c>
      <c r="C15604" s="389">
        <v>34865.837904899898</v>
      </c>
      <c r="D15604" s="389" t="s">
        <v>519</v>
      </c>
      <c r="E15604" s="389" t="s">
        <v>670</v>
      </c>
      <c r="F15604" s="389" t="s">
        <v>650</v>
      </c>
      <c r="G15604" s="389" t="s">
        <v>519</v>
      </c>
    </row>
    <row r="15605" spans="1:7">
      <c r="A15605" s="389" t="s">
        <v>525</v>
      </c>
      <c r="B15605" s="389" t="s">
        <v>519</v>
      </c>
      <c r="C15605" s="389">
        <v>34865.837904899898</v>
      </c>
      <c r="D15605" s="389" t="s">
        <v>519</v>
      </c>
      <c r="E15605" s="389" t="s">
        <v>670</v>
      </c>
      <c r="F15605" s="389" t="s">
        <v>650</v>
      </c>
      <c r="G15605" s="389" t="s">
        <v>519</v>
      </c>
    </row>
    <row r="15606" spans="1:7">
      <c r="A15606" s="389" t="s">
        <v>525</v>
      </c>
      <c r="B15606" s="389" t="s">
        <v>519</v>
      </c>
      <c r="C15606" s="389">
        <v>34865.837904899898</v>
      </c>
      <c r="D15606" s="389" t="s">
        <v>519</v>
      </c>
      <c r="E15606" s="389" t="s">
        <v>670</v>
      </c>
      <c r="F15606" s="389" t="s">
        <v>650</v>
      </c>
      <c r="G15606" s="389" t="s">
        <v>519</v>
      </c>
    </row>
    <row r="15607" spans="1:7">
      <c r="A15607" s="389" t="s">
        <v>525</v>
      </c>
      <c r="B15607" s="389" t="s">
        <v>519</v>
      </c>
      <c r="C15607" s="389">
        <v>34865.837904899898</v>
      </c>
      <c r="D15607" s="389" t="s">
        <v>519</v>
      </c>
      <c r="E15607" s="389" t="s">
        <v>670</v>
      </c>
      <c r="F15607" s="389" t="s">
        <v>650</v>
      </c>
      <c r="G15607" s="389" t="s">
        <v>519</v>
      </c>
    </row>
    <row r="15608" spans="1:7">
      <c r="A15608" s="389" t="s">
        <v>525</v>
      </c>
      <c r="B15608" s="389" t="s">
        <v>519</v>
      </c>
      <c r="C15608" s="389">
        <v>34865.837904899898</v>
      </c>
      <c r="D15608" s="389" t="s">
        <v>519</v>
      </c>
      <c r="E15608" s="389" t="s">
        <v>670</v>
      </c>
      <c r="F15608" s="389" t="s">
        <v>650</v>
      </c>
      <c r="G15608" s="389" t="s">
        <v>519</v>
      </c>
    </row>
    <row r="15609" spans="1:7">
      <c r="A15609" s="389" t="s">
        <v>525</v>
      </c>
      <c r="B15609" s="389" t="s">
        <v>519</v>
      </c>
      <c r="C15609" s="389">
        <v>34865.837904899898</v>
      </c>
      <c r="D15609" s="389" t="s">
        <v>519</v>
      </c>
      <c r="E15609" s="389" t="s">
        <v>670</v>
      </c>
      <c r="F15609" s="389" t="s">
        <v>650</v>
      </c>
      <c r="G15609" s="389" t="s">
        <v>519</v>
      </c>
    </row>
    <row r="15610" spans="1:7">
      <c r="A15610" s="389" t="s">
        <v>525</v>
      </c>
      <c r="B15610" s="389" t="s">
        <v>519</v>
      </c>
      <c r="C15610" s="389">
        <v>34865.837904899898</v>
      </c>
      <c r="D15610" s="389" t="s">
        <v>519</v>
      </c>
      <c r="E15610" s="389" t="s">
        <v>670</v>
      </c>
      <c r="F15610" s="389" t="s">
        <v>650</v>
      </c>
      <c r="G15610" s="389" t="s">
        <v>519</v>
      </c>
    </row>
    <row r="15611" spans="1:7">
      <c r="A15611" s="389" t="s">
        <v>525</v>
      </c>
      <c r="B15611" s="389" t="s">
        <v>519</v>
      </c>
      <c r="C15611" s="389">
        <v>34865.837904899898</v>
      </c>
      <c r="D15611" s="389" t="s">
        <v>519</v>
      </c>
      <c r="E15611" s="389" t="s">
        <v>670</v>
      </c>
      <c r="F15611" s="389" t="s">
        <v>650</v>
      </c>
      <c r="G15611" s="389" t="s">
        <v>519</v>
      </c>
    </row>
    <row r="15612" spans="1:7">
      <c r="A15612" s="389" t="s">
        <v>525</v>
      </c>
      <c r="B15612" s="389" t="s">
        <v>519</v>
      </c>
      <c r="C15612" s="389">
        <v>34865.837904899898</v>
      </c>
      <c r="D15612" s="389" t="s">
        <v>519</v>
      </c>
      <c r="E15612" s="389" t="s">
        <v>670</v>
      </c>
      <c r="F15612" s="389" t="s">
        <v>650</v>
      </c>
      <c r="G15612" s="389" t="s">
        <v>519</v>
      </c>
    </row>
    <row r="15613" spans="1:7">
      <c r="A15613" s="389" t="s">
        <v>525</v>
      </c>
      <c r="B15613" s="389" t="s">
        <v>519</v>
      </c>
      <c r="C15613" s="389">
        <v>34865.837904899898</v>
      </c>
      <c r="D15613" s="389" t="s">
        <v>519</v>
      </c>
      <c r="E15613" s="389" t="s">
        <v>670</v>
      </c>
      <c r="F15613" s="389" t="s">
        <v>650</v>
      </c>
      <c r="G15613" s="389" t="s">
        <v>519</v>
      </c>
    </row>
    <row r="15614" spans="1:7">
      <c r="A15614" s="389" t="s">
        <v>525</v>
      </c>
      <c r="B15614" s="389" t="s">
        <v>519</v>
      </c>
      <c r="C15614" s="389">
        <v>34865.837904899898</v>
      </c>
      <c r="D15614" s="389" t="s">
        <v>519</v>
      </c>
      <c r="E15614" s="389" t="s">
        <v>670</v>
      </c>
      <c r="F15614" s="389" t="s">
        <v>650</v>
      </c>
      <c r="G15614" s="389" t="s">
        <v>519</v>
      </c>
    </row>
    <row r="15615" spans="1:7">
      <c r="A15615" s="389" t="s">
        <v>525</v>
      </c>
      <c r="B15615" s="389" t="s">
        <v>519</v>
      </c>
      <c r="C15615" s="389">
        <v>34865.837904899898</v>
      </c>
      <c r="D15615" s="389" t="s">
        <v>519</v>
      </c>
      <c r="E15615" s="389" t="s">
        <v>670</v>
      </c>
      <c r="F15615" s="389" t="s">
        <v>650</v>
      </c>
      <c r="G15615" s="389" t="s">
        <v>519</v>
      </c>
    </row>
    <row r="15616" spans="1:7">
      <c r="A15616" s="389" t="s">
        <v>525</v>
      </c>
      <c r="B15616" s="389" t="s">
        <v>519</v>
      </c>
      <c r="C15616" s="389">
        <v>34865.837904899898</v>
      </c>
      <c r="D15616" s="389" t="s">
        <v>519</v>
      </c>
      <c r="E15616" s="389" t="s">
        <v>670</v>
      </c>
      <c r="F15616" s="389" t="s">
        <v>650</v>
      </c>
      <c r="G15616" s="389" t="s">
        <v>519</v>
      </c>
    </row>
    <row r="15617" spans="1:7">
      <c r="A15617" s="389" t="s">
        <v>525</v>
      </c>
      <c r="B15617" s="389" t="s">
        <v>519</v>
      </c>
      <c r="C15617" s="389">
        <v>34865.837904899898</v>
      </c>
      <c r="D15617" s="389" t="s">
        <v>519</v>
      </c>
      <c r="E15617" s="389" t="s">
        <v>670</v>
      </c>
      <c r="F15617" s="389" t="s">
        <v>650</v>
      </c>
      <c r="G15617" s="389" t="s">
        <v>519</v>
      </c>
    </row>
    <row r="15618" spans="1:7">
      <c r="A15618" s="389" t="s">
        <v>525</v>
      </c>
      <c r="B15618" s="389" t="s">
        <v>519</v>
      </c>
      <c r="C15618" s="389">
        <v>34865.837904899898</v>
      </c>
      <c r="D15618" s="389" t="s">
        <v>519</v>
      </c>
      <c r="E15618" s="389" t="s">
        <v>670</v>
      </c>
      <c r="F15618" s="389" t="s">
        <v>650</v>
      </c>
      <c r="G15618" s="389" t="s">
        <v>519</v>
      </c>
    </row>
    <row r="15619" spans="1:7">
      <c r="A15619" s="389" t="s">
        <v>525</v>
      </c>
      <c r="B15619" s="389" t="s">
        <v>519</v>
      </c>
      <c r="C15619" s="389">
        <v>34865.837904899898</v>
      </c>
      <c r="D15619" s="389" t="s">
        <v>519</v>
      </c>
      <c r="E15619" s="389" t="s">
        <v>670</v>
      </c>
      <c r="F15619" s="389" t="s">
        <v>650</v>
      </c>
      <c r="G15619" s="389" t="s">
        <v>519</v>
      </c>
    </row>
    <row r="15620" spans="1:7">
      <c r="A15620" s="389" t="s">
        <v>525</v>
      </c>
      <c r="B15620" s="389" t="s">
        <v>519</v>
      </c>
      <c r="C15620" s="389">
        <v>34865.837904899898</v>
      </c>
      <c r="D15620" s="389" t="s">
        <v>519</v>
      </c>
      <c r="E15620" s="389" t="s">
        <v>670</v>
      </c>
      <c r="F15620" s="389" t="s">
        <v>650</v>
      </c>
      <c r="G15620" s="389" t="s">
        <v>519</v>
      </c>
    </row>
    <row r="15621" spans="1:7">
      <c r="A15621" s="389" t="s">
        <v>525</v>
      </c>
      <c r="B15621" s="389" t="s">
        <v>519</v>
      </c>
      <c r="C15621" s="389">
        <v>34865.837904899898</v>
      </c>
      <c r="D15621" s="389" t="s">
        <v>519</v>
      </c>
      <c r="E15621" s="389" t="s">
        <v>670</v>
      </c>
      <c r="F15621" s="389" t="s">
        <v>650</v>
      </c>
      <c r="G15621" s="389" t="s">
        <v>519</v>
      </c>
    </row>
    <row r="15622" spans="1:7">
      <c r="A15622" s="389" t="s">
        <v>525</v>
      </c>
      <c r="B15622" s="389" t="s">
        <v>519</v>
      </c>
      <c r="C15622" s="389">
        <v>34865.837904899898</v>
      </c>
      <c r="D15622" s="389" t="s">
        <v>519</v>
      </c>
      <c r="E15622" s="389" t="s">
        <v>670</v>
      </c>
      <c r="F15622" s="389" t="s">
        <v>650</v>
      </c>
      <c r="G15622" s="389" t="s">
        <v>519</v>
      </c>
    </row>
    <row r="15623" spans="1:7">
      <c r="A15623" s="389" t="s">
        <v>525</v>
      </c>
      <c r="B15623" s="389" t="s">
        <v>519</v>
      </c>
      <c r="C15623" s="389">
        <v>34865.837904899898</v>
      </c>
      <c r="D15623" s="389" t="s">
        <v>519</v>
      </c>
      <c r="E15623" s="389" t="s">
        <v>670</v>
      </c>
      <c r="F15623" s="389" t="s">
        <v>650</v>
      </c>
      <c r="G15623" s="389" t="s">
        <v>519</v>
      </c>
    </row>
    <row r="15624" spans="1:7">
      <c r="A15624" s="389" t="s">
        <v>525</v>
      </c>
      <c r="B15624" s="389" t="s">
        <v>519</v>
      </c>
      <c r="C15624" s="389">
        <v>34865.837904899898</v>
      </c>
      <c r="D15624" s="389" t="s">
        <v>519</v>
      </c>
      <c r="E15624" s="389" t="s">
        <v>670</v>
      </c>
      <c r="F15624" s="389" t="s">
        <v>650</v>
      </c>
      <c r="G15624" s="389" t="s">
        <v>519</v>
      </c>
    </row>
    <row r="15625" spans="1:7">
      <c r="A15625" s="389" t="s">
        <v>525</v>
      </c>
      <c r="B15625" s="389" t="s">
        <v>519</v>
      </c>
      <c r="C15625" s="389">
        <v>34865.837904899898</v>
      </c>
      <c r="D15625" s="389" t="s">
        <v>519</v>
      </c>
      <c r="E15625" s="389" t="s">
        <v>670</v>
      </c>
      <c r="F15625" s="389" t="s">
        <v>650</v>
      </c>
      <c r="G15625" s="389" t="s">
        <v>519</v>
      </c>
    </row>
    <row r="15626" spans="1:7">
      <c r="A15626" s="389" t="s">
        <v>525</v>
      </c>
      <c r="B15626" s="389" t="s">
        <v>519</v>
      </c>
      <c r="C15626" s="389">
        <v>34865.837904899898</v>
      </c>
      <c r="D15626" s="389" t="s">
        <v>519</v>
      </c>
      <c r="E15626" s="389" t="s">
        <v>670</v>
      </c>
      <c r="F15626" s="389" t="s">
        <v>650</v>
      </c>
      <c r="G15626" s="389" t="s">
        <v>519</v>
      </c>
    </row>
    <row r="15627" spans="1:7">
      <c r="A15627" s="389" t="s">
        <v>525</v>
      </c>
      <c r="B15627" s="389" t="s">
        <v>519</v>
      </c>
      <c r="C15627" s="389">
        <v>34865.837904899898</v>
      </c>
      <c r="D15627" s="389" t="s">
        <v>519</v>
      </c>
      <c r="E15627" s="389" t="s">
        <v>670</v>
      </c>
      <c r="F15627" s="389" t="s">
        <v>650</v>
      </c>
      <c r="G15627" s="389" t="s">
        <v>519</v>
      </c>
    </row>
    <row r="15628" spans="1:7">
      <c r="A15628" s="389" t="s">
        <v>525</v>
      </c>
      <c r="B15628" s="389" t="s">
        <v>519</v>
      </c>
      <c r="C15628" s="389">
        <v>34865.837904899898</v>
      </c>
      <c r="D15628" s="389" t="s">
        <v>519</v>
      </c>
      <c r="E15628" s="389" t="s">
        <v>670</v>
      </c>
      <c r="F15628" s="389" t="s">
        <v>650</v>
      </c>
      <c r="G15628" s="389" t="s">
        <v>519</v>
      </c>
    </row>
    <row r="15629" spans="1:7">
      <c r="A15629" s="389" t="s">
        <v>525</v>
      </c>
      <c r="B15629" s="389" t="s">
        <v>519</v>
      </c>
      <c r="C15629" s="389">
        <v>34865.837904899898</v>
      </c>
      <c r="D15629" s="389" t="s">
        <v>519</v>
      </c>
      <c r="E15629" s="389" t="s">
        <v>670</v>
      </c>
      <c r="F15629" s="389" t="s">
        <v>650</v>
      </c>
      <c r="G15629" s="389" t="s">
        <v>519</v>
      </c>
    </row>
    <row r="15630" spans="1:7">
      <c r="A15630" s="389" t="s">
        <v>525</v>
      </c>
      <c r="B15630" s="389" t="s">
        <v>519</v>
      </c>
      <c r="C15630" s="389">
        <v>34865.837904899898</v>
      </c>
      <c r="D15630" s="389" t="s">
        <v>519</v>
      </c>
      <c r="E15630" s="389" t="s">
        <v>670</v>
      </c>
      <c r="F15630" s="389" t="s">
        <v>650</v>
      </c>
      <c r="G15630" s="389" t="s">
        <v>519</v>
      </c>
    </row>
    <row r="15631" spans="1:7">
      <c r="A15631" s="389" t="s">
        <v>525</v>
      </c>
      <c r="B15631" s="389" t="s">
        <v>519</v>
      </c>
      <c r="C15631" s="389">
        <v>34865.837904899898</v>
      </c>
      <c r="D15631" s="389" t="s">
        <v>519</v>
      </c>
      <c r="E15631" s="389" t="s">
        <v>670</v>
      </c>
      <c r="F15631" s="389" t="s">
        <v>650</v>
      </c>
      <c r="G15631" s="389" t="s">
        <v>519</v>
      </c>
    </row>
    <row r="15632" spans="1:7">
      <c r="A15632" s="389" t="s">
        <v>525</v>
      </c>
      <c r="B15632" s="389" t="s">
        <v>519</v>
      </c>
      <c r="C15632" s="389">
        <v>34865.837904899898</v>
      </c>
      <c r="D15632" s="389" t="s">
        <v>519</v>
      </c>
      <c r="E15632" s="389" t="s">
        <v>670</v>
      </c>
      <c r="F15632" s="389" t="s">
        <v>650</v>
      </c>
      <c r="G15632" s="389" t="s">
        <v>519</v>
      </c>
    </row>
    <row r="15633" spans="1:7">
      <c r="A15633" s="389" t="s">
        <v>525</v>
      </c>
      <c r="B15633" s="389" t="s">
        <v>519</v>
      </c>
      <c r="C15633" s="389">
        <v>34865.837904899898</v>
      </c>
      <c r="D15633" s="389" t="s">
        <v>519</v>
      </c>
      <c r="E15633" s="389" t="s">
        <v>670</v>
      </c>
      <c r="F15633" s="389" t="s">
        <v>650</v>
      </c>
      <c r="G15633" s="389" t="s">
        <v>519</v>
      </c>
    </row>
    <row r="15634" spans="1:7">
      <c r="A15634" s="389" t="s">
        <v>525</v>
      </c>
      <c r="B15634" s="389" t="s">
        <v>519</v>
      </c>
      <c r="C15634" s="389">
        <v>34865.837904899898</v>
      </c>
      <c r="D15634" s="389" t="s">
        <v>519</v>
      </c>
      <c r="E15634" s="389" t="s">
        <v>670</v>
      </c>
      <c r="F15634" s="389" t="s">
        <v>650</v>
      </c>
      <c r="G15634" s="389" t="s">
        <v>519</v>
      </c>
    </row>
    <row r="15635" spans="1:7">
      <c r="A15635" s="389" t="s">
        <v>525</v>
      </c>
      <c r="B15635" s="389" t="s">
        <v>519</v>
      </c>
      <c r="C15635" s="389">
        <v>34865.837904899898</v>
      </c>
      <c r="D15635" s="389" t="s">
        <v>519</v>
      </c>
      <c r="E15635" s="389" t="s">
        <v>670</v>
      </c>
      <c r="F15635" s="389" t="s">
        <v>650</v>
      </c>
      <c r="G15635" s="389" t="s">
        <v>519</v>
      </c>
    </row>
    <row r="15636" spans="1:7">
      <c r="A15636" s="389" t="s">
        <v>525</v>
      </c>
      <c r="B15636" s="389" t="s">
        <v>519</v>
      </c>
      <c r="C15636" s="389">
        <v>34865.837904899898</v>
      </c>
      <c r="D15636" s="389" t="s">
        <v>519</v>
      </c>
      <c r="E15636" s="389" t="s">
        <v>670</v>
      </c>
      <c r="F15636" s="389" t="s">
        <v>650</v>
      </c>
      <c r="G15636" s="389" t="s">
        <v>519</v>
      </c>
    </row>
    <row r="15637" spans="1:7">
      <c r="A15637" s="389" t="s">
        <v>525</v>
      </c>
      <c r="B15637" s="389" t="s">
        <v>519</v>
      </c>
      <c r="C15637" s="389">
        <v>34865.837904899898</v>
      </c>
      <c r="D15637" s="389" t="s">
        <v>519</v>
      </c>
      <c r="E15637" s="389" t="s">
        <v>670</v>
      </c>
      <c r="F15637" s="389" t="s">
        <v>650</v>
      </c>
      <c r="G15637" s="389" t="s">
        <v>519</v>
      </c>
    </row>
    <row r="15638" spans="1:7">
      <c r="A15638" s="389" t="s">
        <v>525</v>
      </c>
      <c r="B15638" s="389" t="s">
        <v>519</v>
      </c>
      <c r="C15638" s="389">
        <v>34865.837904899898</v>
      </c>
      <c r="D15638" s="389" t="s">
        <v>519</v>
      </c>
      <c r="E15638" s="389" t="s">
        <v>670</v>
      </c>
      <c r="F15638" s="389" t="s">
        <v>650</v>
      </c>
      <c r="G15638" s="389" t="s">
        <v>519</v>
      </c>
    </row>
    <row r="15639" spans="1:7">
      <c r="A15639" s="389" t="s">
        <v>525</v>
      </c>
      <c r="B15639" s="389" t="s">
        <v>519</v>
      </c>
      <c r="C15639" s="389">
        <v>34865.837904899898</v>
      </c>
      <c r="D15639" s="389" t="s">
        <v>519</v>
      </c>
      <c r="E15639" s="389" t="s">
        <v>670</v>
      </c>
      <c r="F15639" s="389" t="s">
        <v>650</v>
      </c>
      <c r="G15639" s="389" t="s">
        <v>519</v>
      </c>
    </row>
    <row r="15640" spans="1:7">
      <c r="A15640" s="389" t="s">
        <v>525</v>
      </c>
      <c r="B15640" s="389" t="s">
        <v>519</v>
      </c>
      <c r="C15640" s="389">
        <v>34865.837904899898</v>
      </c>
      <c r="D15640" s="389" t="s">
        <v>519</v>
      </c>
      <c r="E15640" s="389" t="s">
        <v>670</v>
      </c>
      <c r="F15640" s="389" t="s">
        <v>650</v>
      </c>
      <c r="G15640" s="389" t="s">
        <v>519</v>
      </c>
    </row>
    <row r="15641" spans="1:7">
      <c r="A15641" s="389" t="s">
        <v>525</v>
      </c>
      <c r="B15641" s="389" t="s">
        <v>519</v>
      </c>
      <c r="C15641" s="389">
        <v>34865.837904899898</v>
      </c>
      <c r="D15641" s="389" t="s">
        <v>519</v>
      </c>
      <c r="E15641" s="389" t="s">
        <v>670</v>
      </c>
      <c r="F15641" s="389" t="s">
        <v>650</v>
      </c>
      <c r="G15641" s="389" t="s">
        <v>519</v>
      </c>
    </row>
    <row r="15642" spans="1:7">
      <c r="A15642" s="389" t="s">
        <v>525</v>
      </c>
      <c r="B15642" s="389" t="s">
        <v>519</v>
      </c>
      <c r="C15642" s="389">
        <v>34865.837904899898</v>
      </c>
      <c r="D15642" s="389" t="s">
        <v>519</v>
      </c>
      <c r="E15642" s="389" t="s">
        <v>670</v>
      </c>
      <c r="F15642" s="389" t="s">
        <v>650</v>
      </c>
      <c r="G15642" s="389" t="s">
        <v>519</v>
      </c>
    </row>
    <row r="15643" spans="1:7">
      <c r="A15643" s="389" t="s">
        <v>525</v>
      </c>
      <c r="B15643" s="389" t="s">
        <v>519</v>
      </c>
      <c r="C15643" s="389">
        <v>34865.837904899898</v>
      </c>
      <c r="D15643" s="389" t="s">
        <v>519</v>
      </c>
      <c r="E15643" s="389" t="s">
        <v>670</v>
      </c>
      <c r="F15643" s="389" t="s">
        <v>650</v>
      </c>
      <c r="G15643" s="389" t="s">
        <v>519</v>
      </c>
    </row>
    <row r="15644" spans="1:7">
      <c r="A15644" s="389" t="s">
        <v>525</v>
      </c>
      <c r="B15644" s="389" t="s">
        <v>519</v>
      </c>
      <c r="C15644" s="389">
        <v>34865.837904899898</v>
      </c>
      <c r="D15644" s="389" t="s">
        <v>519</v>
      </c>
      <c r="E15644" s="389" t="s">
        <v>670</v>
      </c>
      <c r="F15644" s="389" t="s">
        <v>650</v>
      </c>
      <c r="G15644" s="389" t="s">
        <v>519</v>
      </c>
    </row>
    <row r="15645" spans="1:7">
      <c r="A15645" s="389" t="s">
        <v>525</v>
      </c>
      <c r="B15645" s="389" t="s">
        <v>519</v>
      </c>
      <c r="C15645" s="389">
        <v>34865.837904899898</v>
      </c>
      <c r="D15645" s="389" t="s">
        <v>519</v>
      </c>
      <c r="E15645" s="389" t="s">
        <v>670</v>
      </c>
      <c r="F15645" s="389" t="s">
        <v>650</v>
      </c>
      <c r="G15645" s="389" t="s">
        <v>519</v>
      </c>
    </row>
    <row r="15646" spans="1:7">
      <c r="A15646" s="389" t="s">
        <v>525</v>
      </c>
      <c r="B15646" s="389" t="s">
        <v>519</v>
      </c>
      <c r="C15646" s="389">
        <v>34865.837904899898</v>
      </c>
      <c r="D15646" s="389" t="s">
        <v>519</v>
      </c>
      <c r="E15646" s="389" t="s">
        <v>670</v>
      </c>
      <c r="F15646" s="389" t="s">
        <v>650</v>
      </c>
      <c r="G15646" s="389" t="s">
        <v>519</v>
      </c>
    </row>
    <row r="15647" spans="1:7">
      <c r="A15647" s="389" t="s">
        <v>525</v>
      </c>
      <c r="B15647" s="389" t="s">
        <v>519</v>
      </c>
      <c r="C15647" s="389">
        <v>34865.837904899898</v>
      </c>
      <c r="D15647" s="389" t="s">
        <v>519</v>
      </c>
      <c r="E15647" s="389" t="s">
        <v>670</v>
      </c>
      <c r="F15647" s="389" t="s">
        <v>650</v>
      </c>
      <c r="G15647" s="389" t="s">
        <v>519</v>
      </c>
    </row>
    <row r="15648" spans="1:7">
      <c r="A15648" s="389" t="s">
        <v>525</v>
      </c>
      <c r="B15648" s="389" t="s">
        <v>519</v>
      </c>
      <c r="C15648" s="389">
        <v>34865.837904899898</v>
      </c>
      <c r="D15648" s="389" t="s">
        <v>519</v>
      </c>
      <c r="E15648" s="389" t="s">
        <v>670</v>
      </c>
      <c r="F15648" s="389" t="s">
        <v>650</v>
      </c>
      <c r="G15648" s="389" t="s">
        <v>519</v>
      </c>
    </row>
    <row r="15649" spans="1:7">
      <c r="A15649" s="389" t="s">
        <v>525</v>
      </c>
      <c r="B15649" s="389" t="s">
        <v>519</v>
      </c>
      <c r="C15649" s="389">
        <v>34865.837904899898</v>
      </c>
      <c r="D15649" s="389" t="s">
        <v>519</v>
      </c>
      <c r="E15649" s="389" t="s">
        <v>670</v>
      </c>
      <c r="F15649" s="389" t="s">
        <v>650</v>
      </c>
      <c r="G15649" s="389" t="s">
        <v>519</v>
      </c>
    </row>
    <row r="15650" spans="1:7">
      <c r="A15650" s="389" t="s">
        <v>525</v>
      </c>
      <c r="B15650" s="389" t="s">
        <v>519</v>
      </c>
      <c r="C15650" s="389">
        <v>34865.837904899898</v>
      </c>
      <c r="D15650" s="389" t="s">
        <v>519</v>
      </c>
      <c r="E15650" s="389" t="s">
        <v>670</v>
      </c>
      <c r="F15650" s="389" t="s">
        <v>650</v>
      </c>
      <c r="G15650" s="389" t="s">
        <v>519</v>
      </c>
    </row>
    <row r="15651" spans="1:7">
      <c r="A15651" s="389" t="s">
        <v>525</v>
      </c>
      <c r="B15651" s="389" t="s">
        <v>519</v>
      </c>
      <c r="C15651" s="389">
        <v>34865.837904899898</v>
      </c>
      <c r="D15651" s="389" t="s">
        <v>519</v>
      </c>
      <c r="E15651" s="389" t="s">
        <v>670</v>
      </c>
      <c r="F15651" s="389" t="s">
        <v>650</v>
      </c>
      <c r="G15651" s="389" t="s">
        <v>519</v>
      </c>
    </row>
    <row r="15652" spans="1:7">
      <c r="A15652" s="389" t="s">
        <v>525</v>
      </c>
      <c r="B15652" s="389" t="s">
        <v>519</v>
      </c>
      <c r="C15652" s="389">
        <v>34865.837904899898</v>
      </c>
      <c r="D15652" s="389" t="s">
        <v>519</v>
      </c>
      <c r="E15652" s="389" t="s">
        <v>670</v>
      </c>
      <c r="F15652" s="389" t="s">
        <v>650</v>
      </c>
      <c r="G15652" s="389" t="s">
        <v>519</v>
      </c>
    </row>
    <row r="15653" spans="1:7">
      <c r="A15653" s="389" t="s">
        <v>525</v>
      </c>
      <c r="B15653" s="389" t="s">
        <v>519</v>
      </c>
      <c r="C15653" s="389">
        <v>34865.837904899898</v>
      </c>
      <c r="D15653" s="389" t="s">
        <v>519</v>
      </c>
      <c r="E15653" s="389" t="s">
        <v>670</v>
      </c>
      <c r="F15653" s="389" t="s">
        <v>650</v>
      </c>
      <c r="G15653" s="389" t="s">
        <v>519</v>
      </c>
    </row>
    <row r="15654" spans="1:7">
      <c r="A15654" s="389" t="s">
        <v>525</v>
      </c>
      <c r="B15654" s="389" t="s">
        <v>519</v>
      </c>
      <c r="C15654" s="389">
        <v>34865.837904899898</v>
      </c>
      <c r="D15654" s="389" t="s">
        <v>519</v>
      </c>
      <c r="E15654" s="389" t="s">
        <v>670</v>
      </c>
      <c r="F15654" s="389" t="s">
        <v>650</v>
      </c>
      <c r="G15654" s="389" t="s">
        <v>519</v>
      </c>
    </row>
    <row r="15655" spans="1:7">
      <c r="A15655" s="389" t="s">
        <v>525</v>
      </c>
      <c r="B15655" s="389" t="s">
        <v>519</v>
      </c>
      <c r="C15655" s="389">
        <v>34865.837904899898</v>
      </c>
      <c r="D15655" s="389" t="s">
        <v>519</v>
      </c>
      <c r="E15655" s="389" t="s">
        <v>670</v>
      </c>
      <c r="F15655" s="389" t="s">
        <v>650</v>
      </c>
      <c r="G15655" s="389" t="s">
        <v>519</v>
      </c>
    </row>
    <row r="15656" spans="1:7">
      <c r="A15656" s="389" t="s">
        <v>525</v>
      </c>
      <c r="B15656" s="389" t="s">
        <v>519</v>
      </c>
      <c r="C15656" s="389">
        <v>34865.837904899898</v>
      </c>
      <c r="D15656" s="389" t="s">
        <v>519</v>
      </c>
      <c r="E15656" s="389" t="s">
        <v>670</v>
      </c>
      <c r="F15656" s="389" t="s">
        <v>650</v>
      </c>
      <c r="G15656" s="389" t="s">
        <v>519</v>
      </c>
    </row>
    <row r="15657" spans="1:7">
      <c r="A15657" s="389" t="s">
        <v>525</v>
      </c>
      <c r="B15657" s="389" t="s">
        <v>519</v>
      </c>
      <c r="C15657" s="389">
        <v>34865.837904899898</v>
      </c>
      <c r="D15657" s="389" t="s">
        <v>519</v>
      </c>
      <c r="E15657" s="389" t="s">
        <v>670</v>
      </c>
      <c r="F15657" s="389" t="s">
        <v>650</v>
      </c>
      <c r="G15657" s="389" t="s">
        <v>519</v>
      </c>
    </row>
    <row r="15658" spans="1:7">
      <c r="A15658" s="389" t="s">
        <v>525</v>
      </c>
      <c r="B15658" s="389" t="s">
        <v>519</v>
      </c>
      <c r="C15658" s="389">
        <v>34865.837904899898</v>
      </c>
      <c r="D15658" s="389" t="s">
        <v>519</v>
      </c>
      <c r="E15658" s="389" t="s">
        <v>670</v>
      </c>
      <c r="F15658" s="389" t="s">
        <v>650</v>
      </c>
      <c r="G15658" s="389" t="s">
        <v>519</v>
      </c>
    </row>
    <row r="15659" spans="1:7">
      <c r="A15659" s="389" t="s">
        <v>525</v>
      </c>
      <c r="B15659" s="389" t="s">
        <v>519</v>
      </c>
      <c r="C15659" s="389">
        <v>34865.837904899898</v>
      </c>
      <c r="D15659" s="389" t="s">
        <v>519</v>
      </c>
      <c r="E15659" s="389" t="s">
        <v>670</v>
      </c>
      <c r="F15659" s="389" t="s">
        <v>650</v>
      </c>
      <c r="G15659" s="389" t="s">
        <v>519</v>
      </c>
    </row>
    <row r="15660" spans="1:7">
      <c r="A15660" s="389" t="s">
        <v>525</v>
      </c>
      <c r="B15660" s="389" t="s">
        <v>519</v>
      </c>
      <c r="C15660" s="389">
        <v>34865.837904899898</v>
      </c>
      <c r="D15660" s="389" t="s">
        <v>519</v>
      </c>
      <c r="E15660" s="389" t="s">
        <v>670</v>
      </c>
      <c r="F15660" s="389" t="s">
        <v>650</v>
      </c>
      <c r="G15660" s="389" t="s">
        <v>519</v>
      </c>
    </row>
    <row r="15661" spans="1:7">
      <c r="A15661" s="389" t="s">
        <v>525</v>
      </c>
      <c r="B15661" s="389" t="s">
        <v>519</v>
      </c>
      <c r="C15661" s="389">
        <v>34865.837904899898</v>
      </c>
      <c r="D15661" s="389" t="s">
        <v>519</v>
      </c>
      <c r="E15661" s="389" t="s">
        <v>670</v>
      </c>
      <c r="F15661" s="389" t="s">
        <v>650</v>
      </c>
      <c r="G15661" s="389" t="s">
        <v>519</v>
      </c>
    </row>
    <row r="15662" spans="1:7">
      <c r="A15662" s="389" t="s">
        <v>525</v>
      </c>
      <c r="B15662" s="389" t="s">
        <v>519</v>
      </c>
      <c r="C15662" s="389">
        <v>34865.837904899898</v>
      </c>
      <c r="D15662" s="389" t="s">
        <v>519</v>
      </c>
      <c r="E15662" s="389" t="s">
        <v>670</v>
      </c>
      <c r="F15662" s="389" t="s">
        <v>650</v>
      </c>
      <c r="G15662" s="389" t="s">
        <v>519</v>
      </c>
    </row>
    <row r="15663" spans="1:7">
      <c r="A15663" s="389" t="s">
        <v>525</v>
      </c>
      <c r="B15663" s="389" t="s">
        <v>519</v>
      </c>
      <c r="C15663" s="389">
        <v>34865.837904899898</v>
      </c>
      <c r="D15663" s="389" t="s">
        <v>519</v>
      </c>
      <c r="E15663" s="389" t="s">
        <v>670</v>
      </c>
      <c r="F15663" s="389" t="s">
        <v>650</v>
      </c>
      <c r="G15663" s="389" t="s">
        <v>519</v>
      </c>
    </row>
    <row r="15664" spans="1:7">
      <c r="A15664" s="389" t="s">
        <v>525</v>
      </c>
      <c r="B15664" s="389" t="s">
        <v>519</v>
      </c>
      <c r="C15664" s="389">
        <v>34865.837904899898</v>
      </c>
      <c r="D15664" s="389" t="s">
        <v>519</v>
      </c>
      <c r="E15664" s="389" t="s">
        <v>670</v>
      </c>
      <c r="F15664" s="389" t="s">
        <v>650</v>
      </c>
      <c r="G15664" s="389" t="s">
        <v>519</v>
      </c>
    </row>
    <row r="15665" spans="1:7">
      <c r="A15665" s="389" t="s">
        <v>531</v>
      </c>
      <c r="B15665" s="389" t="s">
        <v>519</v>
      </c>
      <c r="C15665" s="389">
        <v>34865.837904899898</v>
      </c>
      <c r="D15665" s="389" t="s">
        <v>519</v>
      </c>
      <c r="E15665" s="389" t="s">
        <v>670</v>
      </c>
      <c r="F15665" s="389" t="s">
        <v>650</v>
      </c>
      <c r="G15665" s="389" t="s">
        <v>519</v>
      </c>
    </row>
    <row r="15666" spans="1:7">
      <c r="A15666" s="389" t="s">
        <v>525</v>
      </c>
      <c r="B15666" s="389" t="s">
        <v>519</v>
      </c>
      <c r="C15666" s="389">
        <v>34865.837904899898</v>
      </c>
      <c r="D15666" s="389" t="s">
        <v>519</v>
      </c>
      <c r="E15666" s="389" t="s">
        <v>670</v>
      </c>
      <c r="F15666" s="389" t="s">
        <v>650</v>
      </c>
      <c r="G15666" s="389" t="s">
        <v>519</v>
      </c>
    </row>
    <row r="15667" spans="1:7">
      <c r="A15667" s="389" t="s">
        <v>525</v>
      </c>
      <c r="B15667" s="389" t="s">
        <v>519</v>
      </c>
      <c r="C15667" s="389">
        <v>34865.837904899898</v>
      </c>
      <c r="D15667" s="389" t="s">
        <v>519</v>
      </c>
      <c r="E15667" s="389" t="s">
        <v>670</v>
      </c>
      <c r="F15667" s="389" t="s">
        <v>650</v>
      </c>
      <c r="G15667" s="389" t="s">
        <v>519</v>
      </c>
    </row>
    <row r="15668" spans="1:7">
      <c r="A15668" s="389" t="s">
        <v>525</v>
      </c>
      <c r="B15668" s="389" t="s">
        <v>519</v>
      </c>
      <c r="C15668" s="389">
        <v>34865.837904899898</v>
      </c>
      <c r="D15668" s="389" t="s">
        <v>519</v>
      </c>
      <c r="E15668" s="389" t="s">
        <v>670</v>
      </c>
      <c r="F15668" s="389" t="s">
        <v>650</v>
      </c>
      <c r="G15668" s="389" t="s">
        <v>519</v>
      </c>
    </row>
    <row r="15669" spans="1:7">
      <c r="A15669" s="389" t="s">
        <v>525</v>
      </c>
      <c r="B15669" s="389" t="s">
        <v>519</v>
      </c>
      <c r="C15669" s="389">
        <v>34865.837904899898</v>
      </c>
      <c r="D15669" s="389" t="s">
        <v>519</v>
      </c>
      <c r="E15669" s="389" t="s">
        <v>670</v>
      </c>
      <c r="F15669" s="389" t="s">
        <v>650</v>
      </c>
      <c r="G15669" s="389" t="s">
        <v>519</v>
      </c>
    </row>
    <row r="15670" spans="1:7">
      <c r="A15670" s="389" t="s">
        <v>525</v>
      </c>
      <c r="B15670" s="389" t="s">
        <v>519</v>
      </c>
      <c r="C15670" s="389">
        <v>34865.837904899898</v>
      </c>
      <c r="D15670" s="389" t="s">
        <v>519</v>
      </c>
      <c r="E15670" s="389" t="s">
        <v>670</v>
      </c>
      <c r="F15670" s="389" t="s">
        <v>650</v>
      </c>
      <c r="G15670" s="389" t="s">
        <v>519</v>
      </c>
    </row>
    <row r="15671" spans="1:7">
      <c r="A15671" s="389" t="s">
        <v>525</v>
      </c>
      <c r="B15671" s="389" t="s">
        <v>519</v>
      </c>
      <c r="C15671" s="389">
        <v>34865.837904899898</v>
      </c>
      <c r="D15671" s="389" t="s">
        <v>519</v>
      </c>
      <c r="E15671" s="389" t="s">
        <v>670</v>
      </c>
      <c r="F15671" s="389" t="s">
        <v>650</v>
      </c>
      <c r="G15671" s="389" t="s">
        <v>519</v>
      </c>
    </row>
    <row r="15672" spans="1:7">
      <c r="A15672" s="389" t="s">
        <v>525</v>
      </c>
      <c r="B15672" s="389" t="s">
        <v>519</v>
      </c>
      <c r="C15672" s="389">
        <v>34865.837904899898</v>
      </c>
      <c r="D15672" s="389" t="s">
        <v>519</v>
      </c>
      <c r="E15672" s="389" t="s">
        <v>670</v>
      </c>
      <c r="F15672" s="389" t="s">
        <v>650</v>
      </c>
      <c r="G15672" s="389" t="s">
        <v>519</v>
      </c>
    </row>
    <row r="15673" spans="1:7">
      <c r="A15673" s="389" t="s">
        <v>525</v>
      </c>
      <c r="B15673" s="389" t="s">
        <v>519</v>
      </c>
      <c r="C15673" s="389">
        <v>34865.837904899898</v>
      </c>
      <c r="D15673" s="389" t="s">
        <v>519</v>
      </c>
      <c r="E15673" s="389" t="s">
        <v>670</v>
      </c>
      <c r="F15673" s="389" t="s">
        <v>650</v>
      </c>
      <c r="G15673" s="389" t="s">
        <v>519</v>
      </c>
    </row>
    <row r="15674" spans="1:7">
      <c r="A15674" s="389" t="s">
        <v>525</v>
      </c>
      <c r="B15674" s="389" t="s">
        <v>519</v>
      </c>
      <c r="C15674" s="389">
        <v>34865.837904899898</v>
      </c>
      <c r="D15674" s="389" t="s">
        <v>519</v>
      </c>
      <c r="E15674" s="389" t="s">
        <v>670</v>
      </c>
      <c r="F15674" s="389" t="s">
        <v>650</v>
      </c>
      <c r="G15674" s="389" t="s">
        <v>519</v>
      </c>
    </row>
    <row r="15675" spans="1:7">
      <c r="A15675" s="389" t="s">
        <v>525</v>
      </c>
      <c r="B15675" s="389" t="s">
        <v>519</v>
      </c>
      <c r="C15675" s="389">
        <v>34865.837904899898</v>
      </c>
      <c r="D15675" s="389" t="s">
        <v>519</v>
      </c>
      <c r="E15675" s="389" t="s">
        <v>670</v>
      </c>
      <c r="F15675" s="389" t="s">
        <v>650</v>
      </c>
      <c r="G15675" s="389" t="s">
        <v>519</v>
      </c>
    </row>
    <row r="15676" spans="1:7">
      <c r="A15676" s="389" t="s">
        <v>525</v>
      </c>
      <c r="B15676" s="389" t="s">
        <v>519</v>
      </c>
      <c r="C15676" s="389">
        <v>34865.837904899898</v>
      </c>
      <c r="D15676" s="389" t="s">
        <v>519</v>
      </c>
      <c r="E15676" s="389" t="s">
        <v>670</v>
      </c>
      <c r="F15676" s="389" t="s">
        <v>650</v>
      </c>
      <c r="G15676" s="389" t="s">
        <v>519</v>
      </c>
    </row>
    <row r="15677" spans="1:7">
      <c r="A15677" s="389" t="s">
        <v>525</v>
      </c>
      <c r="B15677" s="389" t="s">
        <v>519</v>
      </c>
      <c r="C15677" s="389">
        <v>34865.837904899898</v>
      </c>
      <c r="D15677" s="389" t="s">
        <v>519</v>
      </c>
      <c r="E15677" s="389" t="s">
        <v>670</v>
      </c>
      <c r="F15677" s="389" t="s">
        <v>650</v>
      </c>
      <c r="G15677" s="389" t="s">
        <v>519</v>
      </c>
    </row>
    <row r="15678" spans="1:7">
      <c r="A15678" s="389" t="s">
        <v>525</v>
      </c>
      <c r="B15678" s="389" t="s">
        <v>519</v>
      </c>
      <c r="C15678" s="389">
        <v>34865.837904899898</v>
      </c>
      <c r="D15678" s="389" t="s">
        <v>519</v>
      </c>
      <c r="E15678" s="389" t="s">
        <v>670</v>
      </c>
      <c r="F15678" s="389" t="s">
        <v>650</v>
      </c>
      <c r="G15678" s="389" t="s">
        <v>519</v>
      </c>
    </row>
    <row r="15679" spans="1:7">
      <c r="A15679" s="389" t="s">
        <v>525</v>
      </c>
      <c r="B15679" s="389" t="s">
        <v>519</v>
      </c>
      <c r="C15679" s="389">
        <v>34865.837904899898</v>
      </c>
      <c r="D15679" s="389" t="s">
        <v>519</v>
      </c>
      <c r="E15679" s="389" t="s">
        <v>670</v>
      </c>
      <c r="F15679" s="389" t="s">
        <v>650</v>
      </c>
      <c r="G15679" s="389" t="s">
        <v>519</v>
      </c>
    </row>
    <row r="15680" spans="1:7">
      <c r="A15680" s="389" t="s">
        <v>525</v>
      </c>
      <c r="B15680" s="389" t="s">
        <v>519</v>
      </c>
      <c r="C15680" s="389">
        <v>34865.837904899898</v>
      </c>
      <c r="D15680" s="389" t="s">
        <v>519</v>
      </c>
      <c r="E15680" s="389" t="s">
        <v>670</v>
      </c>
      <c r="F15680" s="389" t="s">
        <v>650</v>
      </c>
      <c r="G15680" s="389" t="s">
        <v>519</v>
      </c>
    </row>
    <row r="15681" spans="1:7">
      <c r="A15681" s="389" t="s">
        <v>525</v>
      </c>
      <c r="B15681" s="389" t="s">
        <v>519</v>
      </c>
      <c r="C15681" s="389">
        <v>34865.837904899898</v>
      </c>
      <c r="D15681" s="389" t="s">
        <v>519</v>
      </c>
      <c r="E15681" s="389" t="s">
        <v>670</v>
      </c>
      <c r="F15681" s="389" t="s">
        <v>650</v>
      </c>
      <c r="G15681" s="389" t="s">
        <v>519</v>
      </c>
    </row>
    <row r="15682" spans="1:7">
      <c r="A15682" s="389" t="s">
        <v>525</v>
      </c>
      <c r="B15682" s="389" t="s">
        <v>519</v>
      </c>
      <c r="C15682" s="389">
        <v>34865.837904899898</v>
      </c>
      <c r="D15682" s="389" t="s">
        <v>519</v>
      </c>
      <c r="E15682" s="389" t="s">
        <v>670</v>
      </c>
      <c r="F15682" s="389" t="s">
        <v>650</v>
      </c>
      <c r="G15682" s="389" t="s">
        <v>519</v>
      </c>
    </row>
    <row r="15683" spans="1:7">
      <c r="A15683" s="389" t="s">
        <v>525</v>
      </c>
      <c r="B15683" s="389" t="s">
        <v>519</v>
      </c>
      <c r="C15683" s="389">
        <v>34865.837904899898</v>
      </c>
      <c r="D15683" s="389" t="s">
        <v>519</v>
      </c>
      <c r="E15683" s="389" t="s">
        <v>670</v>
      </c>
      <c r="F15683" s="389" t="s">
        <v>650</v>
      </c>
      <c r="G15683" s="389" t="s">
        <v>519</v>
      </c>
    </row>
    <row r="15684" spans="1:7">
      <c r="A15684" s="389" t="s">
        <v>525</v>
      </c>
      <c r="B15684" s="389" t="s">
        <v>519</v>
      </c>
      <c r="C15684" s="389">
        <v>34865.837904899898</v>
      </c>
      <c r="D15684" s="389" t="s">
        <v>519</v>
      </c>
      <c r="E15684" s="389" t="s">
        <v>670</v>
      </c>
      <c r="F15684" s="389" t="s">
        <v>650</v>
      </c>
      <c r="G15684" s="389" t="s">
        <v>519</v>
      </c>
    </row>
    <row r="15685" spans="1:7">
      <c r="A15685" s="389" t="s">
        <v>525</v>
      </c>
      <c r="B15685" s="389" t="s">
        <v>519</v>
      </c>
      <c r="C15685" s="389">
        <v>34865.837904899898</v>
      </c>
      <c r="D15685" s="389" t="s">
        <v>519</v>
      </c>
      <c r="E15685" s="389" t="s">
        <v>670</v>
      </c>
      <c r="F15685" s="389" t="s">
        <v>650</v>
      </c>
      <c r="G15685" s="389" t="s">
        <v>519</v>
      </c>
    </row>
    <row r="15686" spans="1:7">
      <c r="A15686" s="389" t="s">
        <v>525</v>
      </c>
      <c r="B15686" s="389" t="s">
        <v>519</v>
      </c>
      <c r="C15686" s="389">
        <v>34865.837904899898</v>
      </c>
      <c r="D15686" s="389" t="s">
        <v>519</v>
      </c>
      <c r="E15686" s="389" t="s">
        <v>670</v>
      </c>
      <c r="F15686" s="389" t="s">
        <v>650</v>
      </c>
      <c r="G15686" s="389" t="s">
        <v>519</v>
      </c>
    </row>
    <row r="15687" spans="1:7">
      <c r="A15687" s="389" t="s">
        <v>525</v>
      </c>
      <c r="B15687" s="389" t="s">
        <v>519</v>
      </c>
      <c r="C15687" s="389">
        <v>34865.837904899898</v>
      </c>
      <c r="D15687" s="389" t="s">
        <v>519</v>
      </c>
      <c r="E15687" s="389" t="s">
        <v>670</v>
      </c>
      <c r="F15687" s="389" t="s">
        <v>650</v>
      </c>
      <c r="G15687" s="389" t="s">
        <v>519</v>
      </c>
    </row>
    <row r="15688" spans="1:7">
      <c r="A15688" s="389" t="s">
        <v>525</v>
      </c>
      <c r="B15688" s="389" t="s">
        <v>519</v>
      </c>
      <c r="C15688" s="389">
        <v>34865.837904899898</v>
      </c>
      <c r="D15688" s="389" t="s">
        <v>519</v>
      </c>
      <c r="E15688" s="389" t="s">
        <v>670</v>
      </c>
      <c r="F15688" s="389" t="s">
        <v>650</v>
      </c>
      <c r="G15688" s="389" t="s">
        <v>519</v>
      </c>
    </row>
    <row r="15689" spans="1:7">
      <c r="A15689" s="389" t="s">
        <v>525</v>
      </c>
      <c r="B15689" s="389" t="s">
        <v>519</v>
      </c>
      <c r="C15689" s="389">
        <v>34865.837904899898</v>
      </c>
      <c r="D15689" s="389" t="s">
        <v>519</v>
      </c>
      <c r="E15689" s="389" t="s">
        <v>670</v>
      </c>
      <c r="F15689" s="389" t="s">
        <v>650</v>
      </c>
      <c r="G15689" s="389" t="s">
        <v>519</v>
      </c>
    </row>
    <row r="15690" spans="1:7">
      <c r="A15690" s="389" t="s">
        <v>525</v>
      </c>
      <c r="B15690" s="389" t="s">
        <v>519</v>
      </c>
      <c r="C15690" s="389">
        <v>34865.837904899898</v>
      </c>
      <c r="D15690" s="389" t="s">
        <v>519</v>
      </c>
      <c r="E15690" s="389" t="s">
        <v>670</v>
      </c>
      <c r="F15690" s="389" t="s">
        <v>650</v>
      </c>
      <c r="G15690" s="389" t="s">
        <v>519</v>
      </c>
    </row>
    <row r="15691" spans="1:7">
      <c r="A15691" s="389" t="s">
        <v>525</v>
      </c>
      <c r="B15691" s="389" t="s">
        <v>519</v>
      </c>
      <c r="C15691" s="389">
        <v>34865.837904899898</v>
      </c>
      <c r="D15691" s="389" t="s">
        <v>519</v>
      </c>
      <c r="E15691" s="389" t="s">
        <v>670</v>
      </c>
      <c r="F15691" s="389" t="s">
        <v>650</v>
      </c>
      <c r="G15691" s="389" t="s">
        <v>519</v>
      </c>
    </row>
    <row r="15692" spans="1:7">
      <c r="A15692" s="389" t="s">
        <v>525</v>
      </c>
      <c r="B15692" s="389" t="s">
        <v>519</v>
      </c>
      <c r="C15692" s="389">
        <v>34865.837904899898</v>
      </c>
      <c r="D15692" s="389" t="s">
        <v>519</v>
      </c>
      <c r="E15692" s="389" t="s">
        <v>670</v>
      </c>
      <c r="F15692" s="389" t="s">
        <v>650</v>
      </c>
      <c r="G15692" s="389" t="s">
        <v>519</v>
      </c>
    </row>
    <row r="15693" spans="1:7">
      <c r="A15693" s="389" t="s">
        <v>525</v>
      </c>
      <c r="B15693" s="389" t="s">
        <v>519</v>
      </c>
      <c r="C15693" s="389">
        <v>34865.837904899898</v>
      </c>
      <c r="D15693" s="389" t="s">
        <v>519</v>
      </c>
      <c r="E15693" s="389" t="s">
        <v>670</v>
      </c>
      <c r="F15693" s="389" t="s">
        <v>650</v>
      </c>
      <c r="G15693" s="389" t="s">
        <v>519</v>
      </c>
    </row>
    <row r="15694" spans="1:7">
      <c r="A15694" s="389" t="s">
        <v>525</v>
      </c>
      <c r="B15694" s="389" t="s">
        <v>519</v>
      </c>
      <c r="C15694" s="389">
        <v>34865.837904899898</v>
      </c>
      <c r="D15694" s="389" t="s">
        <v>519</v>
      </c>
      <c r="E15694" s="389" t="s">
        <v>670</v>
      </c>
      <c r="F15694" s="389" t="s">
        <v>650</v>
      </c>
      <c r="G15694" s="389" t="s">
        <v>519</v>
      </c>
    </row>
    <row r="15695" spans="1:7">
      <c r="A15695" s="389" t="s">
        <v>525</v>
      </c>
      <c r="B15695" s="389" t="s">
        <v>519</v>
      </c>
      <c r="C15695" s="389">
        <v>34865.837904899898</v>
      </c>
      <c r="D15695" s="389" t="s">
        <v>519</v>
      </c>
      <c r="E15695" s="389" t="s">
        <v>670</v>
      </c>
      <c r="F15695" s="389" t="s">
        <v>650</v>
      </c>
      <c r="G15695" s="389" t="s">
        <v>519</v>
      </c>
    </row>
    <row r="15696" spans="1:7">
      <c r="A15696" s="389" t="s">
        <v>525</v>
      </c>
      <c r="B15696" s="389" t="s">
        <v>519</v>
      </c>
      <c r="C15696" s="389">
        <v>34865.837904899898</v>
      </c>
      <c r="D15696" s="389" t="s">
        <v>519</v>
      </c>
      <c r="E15696" s="389" t="s">
        <v>670</v>
      </c>
      <c r="F15696" s="389" t="s">
        <v>650</v>
      </c>
      <c r="G15696" s="389" t="s">
        <v>519</v>
      </c>
    </row>
    <row r="15697" spans="1:7">
      <c r="A15697" s="389" t="s">
        <v>525</v>
      </c>
      <c r="B15697" s="389" t="s">
        <v>519</v>
      </c>
      <c r="C15697" s="389">
        <v>34865.837904899898</v>
      </c>
      <c r="D15697" s="389" t="s">
        <v>519</v>
      </c>
      <c r="E15697" s="389" t="s">
        <v>670</v>
      </c>
      <c r="F15697" s="389" t="s">
        <v>650</v>
      </c>
      <c r="G15697" s="389" t="s">
        <v>519</v>
      </c>
    </row>
    <row r="15698" spans="1:7">
      <c r="A15698" s="389" t="s">
        <v>525</v>
      </c>
      <c r="B15698" s="389" t="s">
        <v>519</v>
      </c>
      <c r="C15698" s="389">
        <v>34865.837904899898</v>
      </c>
      <c r="D15698" s="389" t="s">
        <v>519</v>
      </c>
      <c r="E15698" s="389" t="s">
        <v>670</v>
      </c>
      <c r="F15698" s="389" t="s">
        <v>650</v>
      </c>
      <c r="G15698" s="389" t="s">
        <v>519</v>
      </c>
    </row>
    <row r="15699" spans="1:7">
      <c r="A15699" s="389" t="s">
        <v>525</v>
      </c>
      <c r="B15699" s="389" t="s">
        <v>519</v>
      </c>
      <c r="C15699" s="389">
        <v>34865.837904899898</v>
      </c>
      <c r="D15699" s="389" t="s">
        <v>519</v>
      </c>
      <c r="E15699" s="389" t="s">
        <v>670</v>
      </c>
      <c r="F15699" s="389" t="s">
        <v>650</v>
      </c>
      <c r="G15699" s="389" t="s">
        <v>519</v>
      </c>
    </row>
    <row r="15700" spans="1:7">
      <c r="A15700" s="389" t="s">
        <v>525</v>
      </c>
      <c r="B15700" s="389" t="s">
        <v>519</v>
      </c>
      <c r="C15700" s="389">
        <v>34865.837904899898</v>
      </c>
      <c r="D15700" s="389" t="s">
        <v>519</v>
      </c>
      <c r="E15700" s="389" t="s">
        <v>670</v>
      </c>
      <c r="F15700" s="389" t="s">
        <v>650</v>
      </c>
      <c r="G15700" s="389" t="s">
        <v>519</v>
      </c>
    </row>
    <row r="15701" spans="1:7">
      <c r="A15701" s="389" t="s">
        <v>525</v>
      </c>
      <c r="B15701" s="389" t="s">
        <v>519</v>
      </c>
      <c r="C15701" s="389">
        <v>34865.837904899898</v>
      </c>
      <c r="D15701" s="389" t="s">
        <v>519</v>
      </c>
      <c r="E15701" s="389" t="s">
        <v>670</v>
      </c>
      <c r="F15701" s="389" t="s">
        <v>650</v>
      </c>
      <c r="G15701" s="389" t="s">
        <v>519</v>
      </c>
    </row>
    <row r="15702" spans="1:7">
      <c r="A15702" s="389" t="s">
        <v>525</v>
      </c>
      <c r="B15702" s="389" t="s">
        <v>519</v>
      </c>
      <c r="C15702" s="389">
        <v>34865.837904899898</v>
      </c>
      <c r="D15702" s="389" t="s">
        <v>519</v>
      </c>
      <c r="E15702" s="389" t="s">
        <v>670</v>
      </c>
      <c r="F15702" s="389" t="s">
        <v>650</v>
      </c>
      <c r="G15702" s="389" t="s">
        <v>519</v>
      </c>
    </row>
    <row r="15703" spans="1:7">
      <c r="A15703" s="389" t="s">
        <v>525</v>
      </c>
      <c r="B15703" s="389" t="s">
        <v>519</v>
      </c>
      <c r="C15703" s="389">
        <v>34865.837904899898</v>
      </c>
      <c r="D15703" s="389" t="s">
        <v>519</v>
      </c>
      <c r="E15703" s="389" t="s">
        <v>670</v>
      </c>
      <c r="F15703" s="389" t="s">
        <v>650</v>
      </c>
      <c r="G15703" s="389" t="s">
        <v>519</v>
      </c>
    </row>
    <row r="15704" spans="1:7">
      <c r="A15704" s="389" t="s">
        <v>525</v>
      </c>
      <c r="B15704" s="389" t="s">
        <v>519</v>
      </c>
      <c r="C15704" s="389">
        <v>34865.837904899898</v>
      </c>
      <c r="D15704" s="389" t="s">
        <v>519</v>
      </c>
      <c r="E15704" s="389" t="s">
        <v>670</v>
      </c>
      <c r="F15704" s="389" t="s">
        <v>650</v>
      </c>
      <c r="G15704" s="389" t="s">
        <v>519</v>
      </c>
    </row>
    <row r="15705" spans="1:7">
      <c r="A15705" s="389" t="s">
        <v>525</v>
      </c>
      <c r="B15705" s="389" t="s">
        <v>519</v>
      </c>
      <c r="C15705" s="389">
        <v>34865.837904899898</v>
      </c>
      <c r="D15705" s="389" t="s">
        <v>519</v>
      </c>
      <c r="E15705" s="389" t="s">
        <v>670</v>
      </c>
      <c r="F15705" s="389" t="s">
        <v>650</v>
      </c>
      <c r="G15705" s="389" t="s">
        <v>519</v>
      </c>
    </row>
    <row r="15706" spans="1:7">
      <c r="A15706" s="389" t="s">
        <v>525</v>
      </c>
      <c r="B15706" s="389" t="s">
        <v>519</v>
      </c>
      <c r="C15706" s="389">
        <v>34865.837904899898</v>
      </c>
      <c r="D15706" s="389" t="s">
        <v>519</v>
      </c>
      <c r="E15706" s="389" t="s">
        <v>670</v>
      </c>
      <c r="F15706" s="389" t="s">
        <v>650</v>
      </c>
      <c r="G15706" s="389" t="s">
        <v>519</v>
      </c>
    </row>
    <row r="15707" spans="1:7">
      <c r="A15707" s="389" t="s">
        <v>525</v>
      </c>
      <c r="B15707" s="389" t="s">
        <v>519</v>
      </c>
      <c r="C15707" s="389">
        <v>34865.837904899898</v>
      </c>
      <c r="D15707" s="389" t="s">
        <v>519</v>
      </c>
      <c r="E15707" s="389" t="s">
        <v>670</v>
      </c>
      <c r="F15707" s="389" t="s">
        <v>650</v>
      </c>
      <c r="G15707" s="389" t="s">
        <v>519</v>
      </c>
    </row>
    <row r="15708" spans="1:7">
      <c r="A15708" s="389" t="s">
        <v>525</v>
      </c>
      <c r="B15708" s="389" t="s">
        <v>519</v>
      </c>
      <c r="C15708" s="389">
        <v>34865.837904899898</v>
      </c>
      <c r="D15708" s="389" t="s">
        <v>519</v>
      </c>
      <c r="E15708" s="389" t="s">
        <v>670</v>
      </c>
      <c r="F15708" s="389" t="s">
        <v>650</v>
      </c>
      <c r="G15708" s="389" t="s">
        <v>519</v>
      </c>
    </row>
    <row r="15709" spans="1:7">
      <c r="A15709" s="389" t="s">
        <v>525</v>
      </c>
      <c r="B15709" s="389" t="s">
        <v>519</v>
      </c>
      <c r="C15709" s="389">
        <v>34865.837904899898</v>
      </c>
      <c r="D15709" s="389" t="s">
        <v>519</v>
      </c>
      <c r="E15709" s="389" t="s">
        <v>670</v>
      </c>
      <c r="F15709" s="389" t="s">
        <v>650</v>
      </c>
      <c r="G15709" s="389" t="s">
        <v>519</v>
      </c>
    </row>
    <row r="15710" spans="1:7">
      <c r="A15710" s="389" t="s">
        <v>525</v>
      </c>
      <c r="B15710" s="389" t="s">
        <v>519</v>
      </c>
      <c r="C15710" s="389">
        <v>34865.837904899898</v>
      </c>
      <c r="D15710" s="389" t="s">
        <v>519</v>
      </c>
      <c r="E15710" s="389" t="s">
        <v>670</v>
      </c>
      <c r="F15710" s="389" t="s">
        <v>650</v>
      </c>
      <c r="G15710" s="389" t="s">
        <v>519</v>
      </c>
    </row>
    <row r="15711" spans="1:7">
      <c r="A15711" s="389" t="s">
        <v>525</v>
      </c>
      <c r="B15711" s="389" t="s">
        <v>519</v>
      </c>
      <c r="C15711" s="389">
        <v>34865.837904899898</v>
      </c>
      <c r="D15711" s="389" t="s">
        <v>519</v>
      </c>
      <c r="E15711" s="389" t="s">
        <v>670</v>
      </c>
      <c r="F15711" s="389" t="s">
        <v>650</v>
      </c>
      <c r="G15711" s="389" t="s">
        <v>519</v>
      </c>
    </row>
    <row r="15712" spans="1:7">
      <c r="A15712" s="389" t="s">
        <v>525</v>
      </c>
      <c r="B15712" s="389" t="s">
        <v>519</v>
      </c>
      <c r="C15712" s="389">
        <v>34865.837904899898</v>
      </c>
      <c r="D15712" s="389" t="s">
        <v>519</v>
      </c>
      <c r="E15712" s="389" t="s">
        <v>670</v>
      </c>
      <c r="F15712" s="389" t="s">
        <v>650</v>
      </c>
      <c r="G15712" s="389" t="s">
        <v>519</v>
      </c>
    </row>
    <row r="15713" spans="1:7">
      <c r="A15713" s="389" t="s">
        <v>525</v>
      </c>
      <c r="B15713" s="389" t="s">
        <v>519</v>
      </c>
      <c r="C15713" s="389">
        <v>34865.837904899898</v>
      </c>
      <c r="D15713" s="389" t="s">
        <v>519</v>
      </c>
      <c r="E15713" s="389" t="s">
        <v>670</v>
      </c>
      <c r="F15713" s="389" t="s">
        <v>650</v>
      </c>
      <c r="G15713" s="389" t="s">
        <v>519</v>
      </c>
    </row>
    <row r="15714" spans="1:7">
      <c r="A15714" s="389" t="s">
        <v>525</v>
      </c>
      <c r="B15714" s="389" t="s">
        <v>519</v>
      </c>
      <c r="C15714" s="389">
        <v>34865.837904899898</v>
      </c>
      <c r="D15714" s="389" t="s">
        <v>519</v>
      </c>
      <c r="E15714" s="389" t="s">
        <v>670</v>
      </c>
      <c r="F15714" s="389" t="s">
        <v>650</v>
      </c>
      <c r="G15714" s="389" t="s">
        <v>519</v>
      </c>
    </row>
    <row r="15715" spans="1:7">
      <c r="A15715" s="389" t="s">
        <v>525</v>
      </c>
      <c r="B15715" s="389" t="s">
        <v>519</v>
      </c>
      <c r="C15715" s="389">
        <v>34865.837904899898</v>
      </c>
      <c r="D15715" s="389" t="s">
        <v>519</v>
      </c>
      <c r="E15715" s="389" t="s">
        <v>670</v>
      </c>
      <c r="F15715" s="389" t="s">
        <v>650</v>
      </c>
      <c r="G15715" s="389" t="s">
        <v>519</v>
      </c>
    </row>
    <row r="15716" spans="1:7">
      <c r="A15716" s="389" t="s">
        <v>525</v>
      </c>
      <c r="B15716" s="389" t="s">
        <v>519</v>
      </c>
      <c r="C15716" s="389">
        <v>34865.837904899898</v>
      </c>
      <c r="D15716" s="389" t="s">
        <v>519</v>
      </c>
      <c r="E15716" s="389" t="s">
        <v>670</v>
      </c>
      <c r="F15716" s="389" t="s">
        <v>650</v>
      </c>
      <c r="G15716" s="389" t="s">
        <v>519</v>
      </c>
    </row>
    <row r="15717" spans="1:7">
      <c r="A15717" s="389" t="s">
        <v>525</v>
      </c>
      <c r="B15717" s="389" t="s">
        <v>519</v>
      </c>
      <c r="C15717" s="389">
        <v>34865.837904899898</v>
      </c>
      <c r="D15717" s="389" t="s">
        <v>519</v>
      </c>
      <c r="E15717" s="389" t="s">
        <v>670</v>
      </c>
      <c r="F15717" s="389" t="s">
        <v>650</v>
      </c>
      <c r="G15717" s="389" t="s">
        <v>519</v>
      </c>
    </row>
    <row r="15718" spans="1:7">
      <c r="A15718" s="389" t="s">
        <v>525</v>
      </c>
      <c r="B15718" s="389" t="s">
        <v>519</v>
      </c>
      <c r="C15718" s="389">
        <v>34865.837904899898</v>
      </c>
      <c r="D15718" s="389" t="s">
        <v>519</v>
      </c>
      <c r="E15718" s="389" t="s">
        <v>670</v>
      </c>
      <c r="F15718" s="389" t="s">
        <v>650</v>
      </c>
      <c r="G15718" s="389" t="s">
        <v>519</v>
      </c>
    </row>
    <row r="15719" spans="1:7">
      <c r="A15719" s="389" t="s">
        <v>525</v>
      </c>
      <c r="B15719" s="389" t="s">
        <v>519</v>
      </c>
      <c r="C15719" s="389">
        <v>34865.837904899898</v>
      </c>
      <c r="D15719" s="389" t="s">
        <v>519</v>
      </c>
      <c r="E15719" s="389" t="s">
        <v>670</v>
      </c>
      <c r="F15719" s="389" t="s">
        <v>650</v>
      </c>
      <c r="G15719" s="389" t="s">
        <v>519</v>
      </c>
    </row>
    <row r="15720" spans="1:7">
      <c r="A15720" s="389" t="s">
        <v>525</v>
      </c>
      <c r="B15720" s="389" t="s">
        <v>519</v>
      </c>
      <c r="C15720" s="389">
        <v>34865.837904899898</v>
      </c>
      <c r="D15720" s="389" t="s">
        <v>519</v>
      </c>
      <c r="E15720" s="389" t="s">
        <v>670</v>
      </c>
      <c r="F15720" s="389" t="s">
        <v>650</v>
      </c>
      <c r="G15720" s="389" t="s">
        <v>519</v>
      </c>
    </row>
    <row r="15721" spans="1:7">
      <c r="A15721" s="389" t="s">
        <v>525</v>
      </c>
      <c r="B15721" s="389" t="s">
        <v>519</v>
      </c>
      <c r="C15721" s="389">
        <v>34865.837904899898</v>
      </c>
      <c r="D15721" s="389" t="s">
        <v>519</v>
      </c>
      <c r="E15721" s="389" t="s">
        <v>670</v>
      </c>
      <c r="F15721" s="389" t="s">
        <v>650</v>
      </c>
      <c r="G15721" s="389" t="s">
        <v>519</v>
      </c>
    </row>
    <row r="15722" spans="1:7">
      <c r="A15722" s="389" t="s">
        <v>525</v>
      </c>
      <c r="B15722" s="389" t="s">
        <v>519</v>
      </c>
      <c r="C15722" s="389">
        <v>34865.837904899898</v>
      </c>
      <c r="D15722" s="389" t="s">
        <v>519</v>
      </c>
      <c r="E15722" s="389" t="s">
        <v>670</v>
      </c>
      <c r="F15722" s="389" t="s">
        <v>650</v>
      </c>
      <c r="G15722" s="389" t="s">
        <v>519</v>
      </c>
    </row>
    <row r="15723" spans="1:7">
      <c r="A15723" s="389" t="s">
        <v>525</v>
      </c>
      <c r="B15723" s="389" t="s">
        <v>519</v>
      </c>
      <c r="C15723" s="389">
        <v>34865.837904899898</v>
      </c>
      <c r="D15723" s="389" t="s">
        <v>519</v>
      </c>
      <c r="E15723" s="389" t="s">
        <v>670</v>
      </c>
      <c r="F15723" s="389" t="s">
        <v>650</v>
      </c>
      <c r="G15723" s="389" t="s">
        <v>519</v>
      </c>
    </row>
    <row r="15724" spans="1:7">
      <c r="A15724" s="389" t="s">
        <v>525</v>
      </c>
      <c r="B15724" s="389" t="s">
        <v>519</v>
      </c>
      <c r="C15724" s="389">
        <v>34865.837904899898</v>
      </c>
      <c r="D15724" s="389" t="s">
        <v>519</v>
      </c>
      <c r="E15724" s="389" t="s">
        <v>670</v>
      </c>
      <c r="F15724" s="389" t="s">
        <v>650</v>
      </c>
      <c r="G15724" s="389" t="s">
        <v>519</v>
      </c>
    </row>
    <row r="15725" spans="1:7">
      <c r="A15725" s="389" t="s">
        <v>525</v>
      </c>
      <c r="B15725" s="389" t="s">
        <v>519</v>
      </c>
      <c r="C15725" s="389">
        <v>34865.837904899898</v>
      </c>
      <c r="D15725" s="389" t="s">
        <v>519</v>
      </c>
      <c r="E15725" s="389" t="s">
        <v>670</v>
      </c>
      <c r="F15725" s="389" t="s">
        <v>650</v>
      </c>
      <c r="G15725" s="389" t="s">
        <v>519</v>
      </c>
    </row>
    <row r="15726" spans="1:7">
      <c r="A15726" s="389" t="s">
        <v>525</v>
      </c>
      <c r="B15726" s="389" t="s">
        <v>519</v>
      </c>
      <c r="C15726" s="389">
        <v>34865.837904899898</v>
      </c>
      <c r="D15726" s="389" t="s">
        <v>519</v>
      </c>
      <c r="E15726" s="389" t="s">
        <v>670</v>
      </c>
      <c r="F15726" s="389" t="s">
        <v>650</v>
      </c>
      <c r="G15726" s="389" t="s">
        <v>519</v>
      </c>
    </row>
    <row r="15727" spans="1:7">
      <c r="A15727" s="389" t="s">
        <v>525</v>
      </c>
      <c r="B15727" s="389" t="s">
        <v>519</v>
      </c>
      <c r="C15727" s="389">
        <v>34865.837904899898</v>
      </c>
      <c r="D15727" s="389" t="s">
        <v>519</v>
      </c>
      <c r="E15727" s="389" t="s">
        <v>670</v>
      </c>
      <c r="F15727" s="389" t="s">
        <v>650</v>
      </c>
      <c r="G15727" s="389" t="s">
        <v>519</v>
      </c>
    </row>
    <row r="15728" spans="1:7">
      <c r="A15728" s="389" t="s">
        <v>525</v>
      </c>
      <c r="B15728" s="389" t="s">
        <v>519</v>
      </c>
      <c r="C15728" s="389">
        <v>34865.837904899898</v>
      </c>
      <c r="D15728" s="389" t="s">
        <v>519</v>
      </c>
      <c r="E15728" s="389" t="s">
        <v>670</v>
      </c>
      <c r="F15728" s="389" t="s">
        <v>650</v>
      </c>
      <c r="G15728" s="389" t="s">
        <v>519</v>
      </c>
    </row>
    <row r="15729" spans="1:7">
      <c r="A15729" s="389" t="s">
        <v>525</v>
      </c>
      <c r="B15729" s="389" t="s">
        <v>519</v>
      </c>
      <c r="C15729" s="389">
        <v>34865.837904899898</v>
      </c>
      <c r="D15729" s="389" t="s">
        <v>519</v>
      </c>
      <c r="E15729" s="389" t="s">
        <v>670</v>
      </c>
      <c r="F15729" s="389" t="s">
        <v>650</v>
      </c>
      <c r="G15729" s="389" t="s">
        <v>519</v>
      </c>
    </row>
    <row r="15730" spans="1:7">
      <c r="A15730" s="389" t="s">
        <v>525</v>
      </c>
      <c r="B15730" s="389" t="s">
        <v>519</v>
      </c>
      <c r="C15730" s="389">
        <v>34865.837904899898</v>
      </c>
      <c r="D15730" s="389" t="s">
        <v>519</v>
      </c>
      <c r="E15730" s="389" t="s">
        <v>670</v>
      </c>
      <c r="F15730" s="389" t="s">
        <v>650</v>
      </c>
      <c r="G15730" s="389" t="s">
        <v>519</v>
      </c>
    </row>
    <row r="15731" spans="1:7">
      <c r="A15731" s="389" t="s">
        <v>525</v>
      </c>
      <c r="B15731" s="389" t="s">
        <v>519</v>
      </c>
      <c r="C15731" s="389">
        <v>34865.837904899898</v>
      </c>
      <c r="D15731" s="389" t="s">
        <v>519</v>
      </c>
      <c r="E15731" s="389" t="s">
        <v>670</v>
      </c>
      <c r="F15731" s="389" t="s">
        <v>650</v>
      </c>
      <c r="G15731" s="389" t="s">
        <v>519</v>
      </c>
    </row>
    <row r="15732" spans="1:7">
      <c r="A15732" s="389" t="s">
        <v>525</v>
      </c>
      <c r="B15732" s="389" t="s">
        <v>519</v>
      </c>
      <c r="C15732" s="389">
        <v>34865.837904899898</v>
      </c>
      <c r="D15732" s="389" t="s">
        <v>519</v>
      </c>
      <c r="E15732" s="389" t="s">
        <v>670</v>
      </c>
      <c r="F15732" s="389" t="s">
        <v>650</v>
      </c>
      <c r="G15732" s="389" t="s">
        <v>519</v>
      </c>
    </row>
    <row r="15733" spans="1:7">
      <c r="A15733" s="389" t="s">
        <v>525</v>
      </c>
      <c r="B15733" s="389" t="s">
        <v>519</v>
      </c>
      <c r="C15733" s="389">
        <v>34865.837904899898</v>
      </c>
      <c r="D15733" s="389" t="s">
        <v>519</v>
      </c>
      <c r="E15733" s="389" t="s">
        <v>670</v>
      </c>
      <c r="F15733" s="389" t="s">
        <v>650</v>
      </c>
      <c r="G15733" s="389" t="s">
        <v>519</v>
      </c>
    </row>
    <row r="15734" spans="1:7">
      <c r="A15734" s="389" t="s">
        <v>525</v>
      </c>
      <c r="B15734" s="389" t="s">
        <v>519</v>
      </c>
      <c r="C15734" s="389">
        <v>34865.837904899898</v>
      </c>
      <c r="D15734" s="389" t="s">
        <v>519</v>
      </c>
      <c r="E15734" s="389" t="s">
        <v>670</v>
      </c>
      <c r="F15734" s="389" t="s">
        <v>650</v>
      </c>
      <c r="G15734" s="389" t="s">
        <v>519</v>
      </c>
    </row>
    <row r="15735" spans="1:7">
      <c r="A15735" s="389" t="s">
        <v>525</v>
      </c>
      <c r="B15735" s="389" t="s">
        <v>519</v>
      </c>
      <c r="C15735" s="389">
        <v>34865.837904899898</v>
      </c>
      <c r="D15735" s="389" t="s">
        <v>519</v>
      </c>
      <c r="E15735" s="389" t="s">
        <v>670</v>
      </c>
      <c r="F15735" s="389" t="s">
        <v>650</v>
      </c>
      <c r="G15735" s="389" t="s">
        <v>519</v>
      </c>
    </row>
    <row r="15736" spans="1:7">
      <c r="A15736" s="389" t="s">
        <v>525</v>
      </c>
      <c r="B15736" s="389" t="s">
        <v>519</v>
      </c>
      <c r="C15736" s="389">
        <v>34865.837904899898</v>
      </c>
      <c r="D15736" s="389" t="s">
        <v>519</v>
      </c>
      <c r="E15736" s="389" t="s">
        <v>670</v>
      </c>
      <c r="F15736" s="389" t="s">
        <v>650</v>
      </c>
      <c r="G15736" s="389" t="s">
        <v>519</v>
      </c>
    </row>
    <row r="15737" spans="1:7">
      <c r="A15737" s="389" t="s">
        <v>531</v>
      </c>
      <c r="B15737" s="389" t="s">
        <v>519</v>
      </c>
      <c r="C15737" s="389">
        <v>34865.837904899898</v>
      </c>
      <c r="D15737" s="389" t="s">
        <v>519</v>
      </c>
      <c r="E15737" s="389" t="s">
        <v>670</v>
      </c>
      <c r="F15737" s="389" t="s">
        <v>650</v>
      </c>
      <c r="G15737" s="389" t="s">
        <v>519</v>
      </c>
    </row>
    <row r="15738" spans="1:7">
      <c r="A15738" s="389" t="s">
        <v>525</v>
      </c>
      <c r="B15738" s="389" t="s">
        <v>519</v>
      </c>
      <c r="C15738" s="389">
        <v>34865.837904899898</v>
      </c>
      <c r="D15738" s="389" t="s">
        <v>519</v>
      </c>
      <c r="E15738" s="389" t="s">
        <v>670</v>
      </c>
      <c r="F15738" s="389" t="s">
        <v>650</v>
      </c>
      <c r="G15738" s="389" t="s">
        <v>519</v>
      </c>
    </row>
    <row r="15739" spans="1:7">
      <c r="A15739" s="389" t="s">
        <v>525</v>
      </c>
      <c r="B15739" s="389" t="s">
        <v>519</v>
      </c>
      <c r="C15739" s="389">
        <v>34865.837904899898</v>
      </c>
      <c r="D15739" s="389" t="s">
        <v>519</v>
      </c>
      <c r="E15739" s="389" t="s">
        <v>670</v>
      </c>
      <c r="F15739" s="389" t="s">
        <v>650</v>
      </c>
      <c r="G15739" s="389" t="s">
        <v>519</v>
      </c>
    </row>
    <row r="15740" spans="1:7">
      <c r="A15740" s="389" t="s">
        <v>525</v>
      </c>
      <c r="B15740" s="389" t="s">
        <v>519</v>
      </c>
      <c r="C15740" s="389">
        <v>34865.837904899898</v>
      </c>
      <c r="D15740" s="389" t="s">
        <v>519</v>
      </c>
      <c r="E15740" s="389" t="s">
        <v>670</v>
      </c>
      <c r="F15740" s="389" t="s">
        <v>650</v>
      </c>
      <c r="G15740" s="389" t="s">
        <v>519</v>
      </c>
    </row>
    <row r="15741" spans="1:7">
      <c r="A15741" s="389" t="s">
        <v>525</v>
      </c>
      <c r="B15741" s="389" t="s">
        <v>519</v>
      </c>
      <c r="C15741" s="389">
        <v>34865.837904899898</v>
      </c>
      <c r="D15741" s="389" t="s">
        <v>519</v>
      </c>
      <c r="E15741" s="389" t="s">
        <v>670</v>
      </c>
      <c r="F15741" s="389" t="s">
        <v>650</v>
      </c>
      <c r="G15741" s="389" t="s">
        <v>519</v>
      </c>
    </row>
    <row r="15742" spans="1:7">
      <c r="A15742" s="389" t="s">
        <v>525</v>
      </c>
      <c r="B15742" s="389" t="s">
        <v>519</v>
      </c>
      <c r="C15742" s="389">
        <v>34865.837904899898</v>
      </c>
      <c r="D15742" s="389" t="s">
        <v>519</v>
      </c>
      <c r="E15742" s="389" t="s">
        <v>670</v>
      </c>
      <c r="F15742" s="389" t="s">
        <v>650</v>
      </c>
      <c r="G15742" s="389" t="s">
        <v>519</v>
      </c>
    </row>
    <row r="15743" spans="1:7">
      <c r="A15743" s="389" t="s">
        <v>525</v>
      </c>
      <c r="B15743" s="389" t="s">
        <v>519</v>
      </c>
      <c r="C15743" s="389">
        <v>34865.837904899898</v>
      </c>
      <c r="D15743" s="389" t="s">
        <v>519</v>
      </c>
      <c r="E15743" s="389" t="s">
        <v>670</v>
      </c>
      <c r="F15743" s="389" t="s">
        <v>650</v>
      </c>
      <c r="G15743" s="389" t="s">
        <v>519</v>
      </c>
    </row>
    <row r="15744" spans="1:7">
      <c r="A15744" s="389" t="s">
        <v>525</v>
      </c>
      <c r="B15744" s="389" t="s">
        <v>519</v>
      </c>
      <c r="C15744" s="389">
        <v>34865.837904899898</v>
      </c>
      <c r="D15744" s="389" t="s">
        <v>519</v>
      </c>
      <c r="E15744" s="389" t="s">
        <v>670</v>
      </c>
      <c r="F15744" s="389" t="s">
        <v>650</v>
      </c>
      <c r="G15744" s="389" t="s">
        <v>519</v>
      </c>
    </row>
    <row r="15745" spans="1:7">
      <c r="A15745" s="389" t="s">
        <v>525</v>
      </c>
      <c r="B15745" s="389" t="s">
        <v>519</v>
      </c>
      <c r="C15745" s="389">
        <v>34865.837904899898</v>
      </c>
      <c r="D15745" s="389" t="s">
        <v>519</v>
      </c>
      <c r="E15745" s="389" t="s">
        <v>670</v>
      </c>
      <c r="F15745" s="389" t="s">
        <v>650</v>
      </c>
      <c r="G15745" s="389" t="s">
        <v>519</v>
      </c>
    </row>
    <row r="15746" spans="1:7">
      <c r="A15746" s="389" t="s">
        <v>525</v>
      </c>
      <c r="B15746" s="389" t="s">
        <v>519</v>
      </c>
      <c r="C15746" s="389">
        <v>34865.837904899898</v>
      </c>
      <c r="D15746" s="389" t="s">
        <v>519</v>
      </c>
      <c r="E15746" s="389" t="s">
        <v>670</v>
      </c>
      <c r="F15746" s="389" t="s">
        <v>650</v>
      </c>
      <c r="G15746" s="389" t="s">
        <v>519</v>
      </c>
    </row>
    <row r="15747" spans="1:7">
      <c r="A15747" s="389" t="s">
        <v>525</v>
      </c>
      <c r="B15747" s="389" t="s">
        <v>519</v>
      </c>
      <c r="C15747" s="389">
        <v>34865.837904899898</v>
      </c>
      <c r="D15747" s="389" t="s">
        <v>519</v>
      </c>
      <c r="E15747" s="389" t="s">
        <v>670</v>
      </c>
      <c r="F15747" s="389" t="s">
        <v>650</v>
      </c>
      <c r="G15747" s="389" t="s">
        <v>519</v>
      </c>
    </row>
    <row r="15748" spans="1:7">
      <c r="A15748" s="389" t="s">
        <v>525</v>
      </c>
      <c r="B15748" s="389" t="s">
        <v>519</v>
      </c>
      <c r="C15748" s="389">
        <v>34865.837904899898</v>
      </c>
      <c r="D15748" s="389" t="s">
        <v>519</v>
      </c>
      <c r="E15748" s="389" t="s">
        <v>670</v>
      </c>
      <c r="F15748" s="389" t="s">
        <v>650</v>
      </c>
      <c r="G15748" s="389" t="s">
        <v>519</v>
      </c>
    </row>
    <row r="15749" spans="1:7">
      <c r="A15749" s="389" t="s">
        <v>525</v>
      </c>
      <c r="B15749" s="389" t="s">
        <v>519</v>
      </c>
      <c r="C15749" s="389">
        <v>34865.837904899898</v>
      </c>
      <c r="D15749" s="389" t="s">
        <v>519</v>
      </c>
      <c r="E15749" s="389" t="s">
        <v>670</v>
      </c>
      <c r="F15749" s="389" t="s">
        <v>650</v>
      </c>
      <c r="G15749" s="389" t="s">
        <v>519</v>
      </c>
    </row>
    <row r="15750" spans="1:7">
      <c r="A15750" s="389" t="s">
        <v>525</v>
      </c>
      <c r="B15750" s="389" t="s">
        <v>519</v>
      </c>
      <c r="C15750" s="389">
        <v>34865.837904899898</v>
      </c>
      <c r="D15750" s="389" t="s">
        <v>519</v>
      </c>
      <c r="E15750" s="389" t="s">
        <v>670</v>
      </c>
      <c r="F15750" s="389" t="s">
        <v>650</v>
      </c>
      <c r="G15750" s="389" t="s">
        <v>519</v>
      </c>
    </row>
    <row r="15751" spans="1:7">
      <c r="A15751" s="389" t="s">
        <v>525</v>
      </c>
      <c r="B15751" s="389" t="s">
        <v>519</v>
      </c>
      <c r="C15751" s="389">
        <v>34865.837904899898</v>
      </c>
      <c r="D15751" s="389" t="s">
        <v>519</v>
      </c>
      <c r="E15751" s="389" t="s">
        <v>670</v>
      </c>
      <c r="F15751" s="389" t="s">
        <v>650</v>
      </c>
      <c r="G15751" s="389" t="s">
        <v>519</v>
      </c>
    </row>
    <row r="15752" spans="1:7">
      <c r="A15752" s="389" t="s">
        <v>525</v>
      </c>
      <c r="B15752" s="389" t="s">
        <v>519</v>
      </c>
      <c r="C15752" s="389">
        <v>34865.837904899898</v>
      </c>
      <c r="D15752" s="389" t="s">
        <v>519</v>
      </c>
      <c r="E15752" s="389" t="s">
        <v>670</v>
      </c>
      <c r="F15752" s="389" t="s">
        <v>650</v>
      </c>
      <c r="G15752" s="389" t="s">
        <v>519</v>
      </c>
    </row>
    <row r="15753" spans="1:7">
      <c r="A15753" s="389" t="s">
        <v>525</v>
      </c>
      <c r="B15753" s="389" t="s">
        <v>519</v>
      </c>
      <c r="C15753" s="389">
        <v>34865.837904899898</v>
      </c>
      <c r="D15753" s="389" t="s">
        <v>519</v>
      </c>
      <c r="E15753" s="389" t="s">
        <v>670</v>
      </c>
      <c r="F15753" s="389" t="s">
        <v>650</v>
      </c>
      <c r="G15753" s="389" t="s">
        <v>519</v>
      </c>
    </row>
    <row r="15754" spans="1:7">
      <c r="A15754" s="389" t="s">
        <v>525</v>
      </c>
      <c r="B15754" s="389" t="s">
        <v>519</v>
      </c>
      <c r="C15754" s="389">
        <v>34865.837904899898</v>
      </c>
      <c r="D15754" s="389" t="s">
        <v>519</v>
      </c>
      <c r="E15754" s="389" t="s">
        <v>670</v>
      </c>
      <c r="F15754" s="389" t="s">
        <v>650</v>
      </c>
      <c r="G15754" s="389" t="s">
        <v>519</v>
      </c>
    </row>
    <row r="15755" spans="1:7">
      <c r="A15755" s="389" t="s">
        <v>525</v>
      </c>
      <c r="B15755" s="389" t="s">
        <v>519</v>
      </c>
      <c r="C15755" s="389">
        <v>34865.837904899898</v>
      </c>
      <c r="D15755" s="389" t="s">
        <v>519</v>
      </c>
      <c r="E15755" s="389" t="s">
        <v>670</v>
      </c>
      <c r="F15755" s="389" t="s">
        <v>650</v>
      </c>
      <c r="G15755" s="389" t="s">
        <v>519</v>
      </c>
    </row>
    <row r="15756" spans="1:7">
      <c r="A15756" s="389" t="s">
        <v>525</v>
      </c>
      <c r="B15756" s="389" t="s">
        <v>519</v>
      </c>
      <c r="C15756" s="389">
        <v>34865.837904899898</v>
      </c>
      <c r="D15756" s="389" t="s">
        <v>519</v>
      </c>
      <c r="E15756" s="389" t="s">
        <v>670</v>
      </c>
      <c r="F15756" s="389" t="s">
        <v>650</v>
      </c>
      <c r="G15756" s="389" t="s">
        <v>519</v>
      </c>
    </row>
    <row r="15757" spans="1:7">
      <c r="A15757" s="389" t="s">
        <v>525</v>
      </c>
      <c r="B15757" s="389" t="s">
        <v>519</v>
      </c>
      <c r="C15757" s="389">
        <v>34865.837904899898</v>
      </c>
      <c r="D15757" s="389" t="s">
        <v>519</v>
      </c>
      <c r="E15757" s="389" t="s">
        <v>670</v>
      </c>
      <c r="F15757" s="389" t="s">
        <v>650</v>
      </c>
      <c r="G15757" s="389" t="s">
        <v>519</v>
      </c>
    </row>
    <row r="15758" spans="1:7">
      <c r="A15758" s="389" t="s">
        <v>525</v>
      </c>
      <c r="B15758" s="389" t="s">
        <v>519</v>
      </c>
      <c r="C15758" s="389">
        <v>34865.837904899898</v>
      </c>
      <c r="D15758" s="389" t="s">
        <v>519</v>
      </c>
      <c r="E15758" s="389" t="s">
        <v>670</v>
      </c>
      <c r="F15758" s="389" t="s">
        <v>650</v>
      </c>
      <c r="G15758" s="389" t="s">
        <v>519</v>
      </c>
    </row>
    <row r="15759" spans="1:7">
      <c r="A15759" s="389" t="s">
        <v>525</v>
      </c>
      <c r="B15759" s="389" t="s">
        <v>519</v>
      </c>
      <c r="C15759" s="389">
        <v>34865.837904899898</v>
      </c>
      <c r="D15759" s="389" t="s">
        <v>519</v>
      </c>
      <c r="E15759" s="389" t="s">
        <v>670</v>
      </c>
      <c r="F15759" s="389" t="s">
        <v>650</v>
      </c>
      <c r="G15759" s="389" t="s">
        <v>519</v>
      </c>
    </row>
    <row r="15760" spans="1:7">
      <c r="A15760" s="389" t="s">
        <v>525</v>
      </c>
      <c r="B15760" s="389" t="s">
        <v>519</v>
      </c>
      <c r="C15760" s="389">
        <v>34865.837904899898</v>
      </c>
      <c r="D15760" s="389" t="s">
        <v>519</v>
      </c>
      <c r="E15760" s="389" t="s">
        <v>670</v>
      </c>
      <c r="F15760" s="389" t="s">
        <v>650</v>
      </c>
      <c r="G15760" s="389" t="s">
        <v>519</v>
      </c>
    </row>
    <row r="15761" spans="1:7">
      <c r="A15761" s="389" t="s">
        <v>525</v>
      </c>
      <c r="B15761" s="389" t="s">
        <v>519</v>
      </c>
      <c r="C15761" s="389">
        <v>34865.837904899898</v>
      </c>
      <c r="D15761" s="389" t="s">
        <v>519</v>
      </c>
      <c r="E15761" s="389" t="s">
        <v>670</v>
      </c>
      <c r="F15761" s="389" t="s">
        <v>650</v>
      </c>
      <c r="G15761" s="389" t="s">
        <v>519</v>
      </c>
    </row>
    <row r="15762" spans="1:7">
      <c r="A15762" s="389" t="s">
        <v>525</v>
      </c>
      <c r="B15762" s="389" t="s">
        <v>519</v>
      </c>
      <c r="C15762" s="389">
        <v>34865.837904899898</v>
      </c>
      <c r="D15762" s="389" t="s">
        <v>519</v>
      </c>
      <c r="E15762" s="389" t="s">
        <v>670</v>
      </c>
      <c r="F15762" s="389" t="s">
        <v>650</v>
      </c>
      <c r="G15762" s="389" t="s">
        <v>519</v>
      </c>
    </row>
    <row r="15763" spans="1:7">
      <c r="A15763" s="389" t="s">
        <v>525</v>
      </c>
      <c r="B15763" s="389" t="s">
        <v>519</v>
      </c>
      <c r="C15763" s="389">
        <v>34865.837904899898</v>
      </c>
      <c r="D15763" s="389" t="s">
        <v>519</v>
      </c>
      <c r="E15763" s="389" t="s">
        <v>670</v>
      </c>
      <c r="F15763" s="389" t="s">
        <v>650</v>
      </c>
      <c r="G15763" s="389" t="s">
        <v>519</v>
      </c>
    </row>
    <row r="15764" spans="1:7">
      <c r="A15764" s="389" t="s">
        <v>525</v>
      </c>
      <c r="B15764" s="389" t="s">
        <v>519</v>
      </c>
      <c r="C15764" s="389">
        <v>34865.837904899898</v>
      </c>
      <c r="D15764" s="389" t="s">
        <v>519</v>
      </c>
      <c r="E15764" s="389" t="s">
        <v>670</v>
      </c>
      <c r="F15764" s="389" t="s">
        <v>650</v>
      </c>
      <c r="G15764" s="389" t="s">
        <v>519</v>
      </c>
    </row>
    <row r="15765" spans="1:7">
      <c r="A15765" s="389" t="s">
        <v>525</v>
      </c>
      <c r="B15765" s="389" t="s">
        <v>519</v>
      </c>
      <c r="C15765" s="389">
        <v>34865.837904899898</v>
      </c>
      <c r="D15765" s="389" t="s">
        <v>519</v>
      </c>
      <c r="E15765" s="389" t="s">
        <v>670</v>
      </c>
      <c r="F15765" s="389" t="s">
        <v>650</v>
      </c>
      <c r="G15765" s="389" t="s">
        <v>519</v>
      </c>
    </row>
    <row r="15766" spans="1:7">
      <c r="A15766" s="389" t="s">
        <v>525</v>
      </c>
      <c r="B15766" s="389" t="s">
        <v>519</v>
      </c>
      <c r="C15766" s="389">
        <v>34865.837904899898</v>
      </c>
      <c r="D15766" s="389" t="s">
        <v>519</v>
      </c>
      <c r="E15766" s="389" t="s">
        <v>670</v>
      </c>
      <c r="F15766" s="389" t="s">
        <v>650</v>
      </c>
      <c r="G15766" s="389" t="s">
        <v>519</v>
      </c>
    </row>
    <row r="15767" spans="1:7">
      <c r="A15767" s="389" t="s">
        <v>525</v>
      </c>
      <c r="B15767" s="389" t="s">
        <v>519</v>
      </c>
      <c r="C15767" s="389">
        <v>34865.837904899898</v>
      </c>
      <c r="D15767" s="389" t="s">
        <v>519</v>
      </c>
      <c r="E15767" s="389" t="s">
        <v>670</v>
      </c>
      <c r="F15767" s="389" t="s">
        <v>650</v>
      </c>
      <c r="G15767" s="389" t="s">
        <v>519</v>
      </c>
    </row>
    <row r="15768" spans="1:7">
      <c r="A15768" s="389" t="s">
        <v>525</v>
      </c>
      <c r="B15768" s="389" t="s">
        <v>519</v>
      </c>
      <c r="C15768" s="389">
        <v>34865.837904899898</v>
      </c>
      <c r="D15768" s="389" t="s">
        <v>519</v>
      </c>
      <c r="E15768" s="389" t="s">
        <v>670</v>
      </c>
      <c r="F15768" s="389" t="s">
        <v>650</v>
      </c>
      <c r="G15768" s="389" t="s">
        <v>519</v>
      </c>
    </row>
    <row r="15769" spans="1:7">
      <c r="A15769" s="389" t="s">
        <v>525</v>
      </c>
      <c r="B15769" s="389" t="s">
        <v>519</v>
      </c>
      <c r="C15769" s="389">
        <v>34865.837904899898</v>
      </c>
      <c r="D15769" s="389" t="s">
        <v>519</v>
      </c>
      <c r="E15769" s="389" t="s">
        <v>670</v>
      </c>
      <c r="F15769" s="389" t="s">
        <v>650</v>
      </c>
      <c r="G15769" s="389" t="s">
        <v>519</v>
      </c>
    </row>
    <row r="15770" spans="1:7">
      <c r="A15770" s="389" t="s">
        <v>525</v>
      </c>
      <c r="B15770" s="389" t="s">
        <v>519</v>
      </c>
      <c r="C15770" s="389">
        <v>34865.837904899898</v>
      </c>
      <c r="D15770" s="389" t="s">
        <v>519</v>
      </c>
      <c r="E15770" s="389" t="s">
        <v>670</v>
      </c>
      <c r="F15770" s="389" t="s">
        <v>650</v>
      </c>
      <c r="G15770" s="389" t="s">
        <v>519</v>
      </c>
    </row>
    <row r="15771" spans="1:7">
      <c r="A15771" s="389" t="s">
        <v>525</v>
      </c>
      <c r="B15771" s="389" t="s">
        <v>519</v>
      </c>
      <c r="C15771" s="389">
        <v>34865.837904899898</v>
      </c>
      <c r="D15771" s="389" t="s">
        <v>519</v>
      </c>
      <c r="E15771" s="389" t="s">
        <v>670</v>
      </c>
      <c r="F15771" s="389" t="s">
        <v>650</v>
      </c>
      <c r="G15771" s="389" t="s">
        <v>519</v>
      </c>
    </row>
    <row r="15772" spans="1:7">
      <c r="A15772" s="389" t="s">
        <v>525</v>
      </c>
      <c r="B15772" s="389" t="s">
        <v>519</v>
      </c>
      <c r="C15772" s="389">
        <v>34865.837904899898</v>
      </c>
      <c r="D15772" s="389" t="s">
        <v>519</v>
      </c>
      <c r="E15772" s="389" t="s">
        <v>670</v>
      </c>
      <c r="F15772" s="389" t="s">
        <v>650</v>
      </c>
      <c r="G15772" s="389" t="s">
        <v>519</v>
      </c>
    </row>
    <row r="15773" spans="1:7">
      <c r="A15773" s="389" t="s">
        <v>525</v>
      </c>
      <c r="B15773" s="389" t="s">
        <v>519</v>
      </c>
      <c r="C15773" s="389">
        <v>34865.837904899898</v>
      </c>
      <c r="D15773" s="389" t="s">
        <v>519</v>
      </c>
      <c r="E15773" s="389" t="s">
        <v>670</v>
      </c>
      <c r="F15773" s="389" t="s">
        <v>650</v>
      </c>
      <c r="G15773" s="389" t="s">
        <v>519</v>
      </c>
    </row>
    <row r="15774" spans="1:7">
      <c r="A15774" s="389" t="s">
        <v>525</v>
      </c>
      <c r="B15774" s="389" t="s">
        <v>519</v>
      </c>
      <c r="C15774" s="389">
        <v>34865.837904899898</v>
      </c>
      <c r="D15774" s="389" t="s">
        <v>519</v>
      </c>
      <c r="E15774" s="389" t="s">
        <v>670</v>
      </c>
      <c r="F15774" s="389" t="s">
        <v>650</v>
      </c>
      <c r="G15774" s="389" t="s">
        <v>519</v>
      </c>
    </row>
    <row r="15775" spans="1:7">
      <c r="A15775" s="389" t="s">
        <v>525</v>
      </c>
      <c r="B15775" s="389" t="s">
        <v>519</v>
      </c>
      <c r="C15775" s="389">
        <v>34865.837904899898</v>
      </c>
      <c r="D15775" s="389" t="s">
        <v>519</v>
      </c>
      <c r="E15775" s="389" t="s">
        <v>670</v>
      </c>
      <c r="F15775" s="389" t="s">
        <v>650</v>
      </c>
      <c r="G15775" s="389" t="s">
        <v>519</v>
      </c>
    </row>
    <row r="15776" spans="1:7">
      <c r="A15776" s="389" t="s">
        <v>525</v>
      </c>
      <c r="B15776" s="389" t="s">
        <v>519</v>
      </c>
      <c r="C15776" s="389">
        <v>34865.837904899898</v>
      </c>
      <c r="D15776" s="389" t="s">
        <v>519</v>
      </c>
      <c r="E15776" s="389" t="s">
        <v>670</v>
      </c>
      <c r="F15776" s="389" t="s">
        <v>650</v>
      </c>
      <c r="G15776" s="389" t="s">
        <v>519</v>
      </c>
    </row>
    <row r="15777" spans="1:7">
      <c r="A15777" s="389" t="s">
        <v>525</v>
      </c>
      <c r="B15777" s="389" t="s">
        <v>519</v>
      </c>
      <c r="C15777" s="389">
        <v>34865.837904899898</v>
      </c>
      <c r="D15777" s="389" t="s">
        <v>519</v>
      </c>
      <c r="E15777" s="389" t="s">
        <v>670</v>
      </c>
      <c r="F15777" s="389" t="s">
        <v>650</v>
      </c>
      <c r="G15777" s="389" t="s">
        <v>519</v>
      </c>
    </row>
    <row r="15778" spans="1:7">
      <c r="A15778" s="389" t="s">
        <v>525</v>
      </c>
      <c r="B15778" s="389" t="s">
        <v>519</v>
      </c>
      <c r="C15778" s="389">
        <v>34865.837904899898</v>
      </c>
      <c r="D15778" s="389" t="s">
        <v>519</v>
      </c>
      <c r="E15778" s="389" t="s">
        <v>670</v>
      </c>
      <c r="F15778" s="389" t="s">
        <v>650</v>
      </c>
      <c r="G15778" s="389" t="s">
        <v>519</v>
      </c>
    </row>
    <row r="15779" spans="1:7">
      <c r="A15779" s="389" t="s">
        <v>525</v>
      </c>
      <c r="B15779" s="389" t="s">
        <v>519</v>
      </c>
      <c r="C15779" s="389">
        <v>34865.837904899898</v>
      </c>
      <c r="D15779" s="389" t="s">
        <v>519</v>
      </c>
      <c r="E15779" s="389" t="s">
        <v>670</v>
      </c>
      <c r="F15779" s="389" t="s">
        <v>650</v>
      </c>
      <c r="G15779" s="389" t="s">
        <v>519</v>
      </c>
    </row>
    <row r="15780" spans="1:7">
      <c r="A15780" s="389" t="s">
        <v>525</v>
      </c>
      <c r="B15780" s="389" t="s">
        <v>519</v>
      </c>
      <c r="C15780" s="389">
        <v>34865.837904899898</v>
      </c>
      <c r="D15780" s="389" t="s">
        <v>519</v>
      </c>
      <c r="E15780" s="389" t="s">
        <v>670</v>
      </c>
      <c r="F15780" s="389" t="s">
        <v>650</v>
      </c>
      <c r="G15780" s="389" t="s">
        <v>519</v>
      </c>
    </row>
    <row r="15781" spans="1:7">
      <c r="A15781" s="389" t="s">
        <v>525</v>
      </c>
      <c r="B15781" s="389" t="s">
        <v>519</v>
      </c>
      <c r="C15781" s="389">
        <v>34865.837904899898</v>
      </c>
      <c r="D15781" s="389" t="s">
        <v>519</v>
      </c>
      <c r="E15781" s="389" t="s">
        <v>670</v>
      </c>
      <c r="F15781" s="389" t="s">
        <v>650</v>
      </c>
      <c r="G15781" s="389" t="s">
        <v>519</v>
      </c>
    </row>
    <row r="15782" spans="1:7">
      <c r="A15782" s="389" t="s">
        <v>525</v>
      </c>
      <c r="B15782" s="389" t="s">
        <v>519</v>
      </c>
      <c r="C15782" s="389">
        <v>34865.837904899898</v>
      </c>
      <c r="D15782" s="389" t="s">
        <v>519</v>
      </c>
      <c r="E15782" s="389" t="s">
        <v>670</v>
      </c>
      <c r="F15782" s="389" t="s">
        <v>650</v>
      </c>
      <c r="G15782" s="389" t="s">
        <v>519</v>
      </c>
    </row>
    <row r="15783" spans="1:7">
      <c r="A15783" s="389" t="s">
        <v>525</v>
      </c>
      <c r="B15783" s="389" t="s">
        <v>519</v>
      </c>
      <c r="C15783" s="389">
        <v>34865.837904899898</v>
      </c>
      <c r="D15783" s="389" t="s">
        <v>519</v>
      </c>
      <c r="E15783" s="389" t="s">
        <v>670</v>
      </c>
      <c r="F15783" s="389" t="s">
        <v>650</v>
      </c>
      <c r="G15783" s="389" t="s">
        <v>519</v>
      </c>
    </row>
    <row r="15784" spans="1:7">
      <c r="A15784" s="389" t="s">
        <v>525</v>
      </c>
      <c r="B15784" s="389" t="s">
        <v>519</v>
      </c>
      <c r="C15784" s="389">
        <v>34865.837904899898</v>
      </c>
      <c r="D15784" s="389" t="s">
        <v>519</v>
      </c>
      <c r="E15784" s="389" t="s">
        <v>670</v>
      </c>
      <c r="F15784" s="389" t="s">
        <v>650</v>
      </c>
      <c r="G15784" s="389" t="s">
        <v>519</v>
      </c>
    </row>
    <row r="15785" spans="1:7">
      <c r="A15785" s="389" t="s">
        <v>525</v>
      </c>
      <c r="B15785" s="389" t="s">
        <v>519</v>
      </c>
      <c r="C15785" s="389">
        <v>34865.837904899898</v>
      </c>
      <c r="D15785" s="389" t="s">
        <v>519</v>
      </c>
      <c r="E15785" s="389" t="s">
        <v>670</v>
      </c>
      <c r="F15785" s="389" t="s">
        <v>650</v>
      </c>
      <c r="G15785" s="389" t="s">
        <v>519</v>
      </c>
    </row>
    <row r="15786" spans="1:7">
      <c r="A15786" s="389" t="s">
        <v>525</v>
      </c>
      <c r="B15786" s="389" t="s">
        <v>519</v>
      </c>
      <c r="C15786" s="389">
        <v>34865.837904899898</v>
      </c>
      <c r="D15786" s="389" t="s">
        <v>519</v>
      </c>
      <c r="E15786" s="389" t="s">
        <v>670</v>
      </c>
      <c r="F15786" s="389" t="s">
        <v>650</v>
      </c>
      <c r="G15786" s="389" t="s">
        <v>519</v>
      </c>
    </row>
    <row r="15787" spans="1:7">
      <c r="A15787" s="389" t="s">
        <v>525</v>
      </c>
      <c r="B15787" s="389" t="s">
        <v>519</v>
      </c>
      <c r="C15787" s="389">
        <v>34865.837904899898</v>
      </c>
      <c r="D15787" s="389" t="s">
        <v>519</v>
      </c>
      <c r="E15787" s="389" t="s">
        <v>670</v>
      </c>
      <c r="F15787" s="389" t="s">
        <v>650</v>
      </c>
      <c r="G15787" s="389" t="s">
        <v>519</v>
      </c>
    </row>
    <row r="15788" spans="1:7">
      <c r="A15788" s="389" t="s">
        <v>525</v>
      </c>
      <c r="B15788" s="389" t="s">
        <v>519</v>
      </c>
      <c r="C15788" s="389">
        <v>34865.837904899898</v>
      </c>
      <c r="D15788" s="389" t="s">
        <v>519</v>
      </c>
      <c r="E15788" s="389" t="s">
        <v>670</v>
      </c>
      <c r="F15788" s="389" t="s">
        <v>650</v>
      </c>
      <c r="G15788" s="389" t="s">
        <v>519</v>
      </c>
    </row>
    <row r="15789" spans="1:7">
      <c r="A15789" s="389" t="s">
        <v>525</v>
      </c>
      <c r="B15789" s="389" t="s">
        <v>519</v>
      </c>
      <c r="C15789" s="389">
        <v>34865.837904899898</v>
      </c>
      <c r="D15789" s="389" t="s">
        <v>519</v>
      </c>
      <c r="E15789" s="389" t="s">
        <v>670</v>
      </c>
      <c r="F15789" s="389" t="s">
        <v>650</v>
      </c>
      <c r="G15789" s="389" t="s">
        <v>519</v>
      </c>
    </row>
    <row r="15790" spans="1:7">
      <c r="A15790" s="389" t="s">
        <v>525</v>
      </c>
      <c r="B15790" s="389" t="s">
        <v>519</v>
      </c>
      <c r="C15790" s="389">
        <v>34865.837904899898</v>
      </c>
      <c r="D15790" s="389" t="s">
        <v>519</v>
      </c>
      <c r="E15790" s="389" t="s">
        <v>670</v>
      </c>
      <c r="F15790" s="389" t="s">
        <v>650</v>
      </c>
      <c r="G15790" s="389" t="s">
        <v>519</v>
      </c>
    </row>
    <row r="15791" spans="1:7">
      <c r="A15791" s="389" t="s">
        <v>525</v>
      </c>
      <c r="B15791" s="389" t="s">
        <v>519</v>
      </c>
      <c r="C15791" s="389">
        <v>34865.837904899898</v>
      </c>
      <c r="D15791" s="389" t="s">
        <v>519</v>
      </c>
      <c r="E15791" s="389" t="s">
        <v>670</v>
      </c>
      <c r="F15791" s="389" t="s">
        <v>650</v>
      </c>
      <c r="G15791" s="389" t="s">
        <v>519</v>
      </c>
    </row>
    <row r="15792" spans="1:7">
      <c r="A15792" s="389" t="s">
        <v>525</v>
      </c>
      <c r="B15792" s="389" t="s">
        <v>519</v>
      </c>
      <c r="C15792" s="389">
        <v>34865.837904899898</v>
      </c>
      <c r="D15792" s="389" t="s">
        <v>519</v>
      </c>
      <c r="E15792" s="389" t="s">
        <v>670</v>
      </c>
      <c r="F15792" s="389" t="s">
        <v>650</v>
      </c>
      <c r="G15792" s="389" t="s">
        <v>519</v>
      </c>
    </row>
    <row r="15793" spans="1:7">
      <c r="A15793" s="389" t="s">
        <v>525</v>
      </c>
      <c r="B15793" s="389" t="s">
        <v>519</v>
      </c>
      <c r="C15793" s="389">
        <v>34865.837904899898</v>
      </c>
      <c r="D15793" s="389" t="s">
        <v>519</v>
      </c>
      <c r="E15793" s="389" t="s">
        <v>670</v>
      </c>
      <c r="F15793" s="389" t="s">
        <v>650</v>
      </c>
      <c r="G15793" s="389" t="s">
        <v>519</v>
      </c>
    </row>
    <row r="15794" spans="1:7">
      <c r="A15794" s="389" t="s">
        <v>525</v>
      </c>
      <c r="B15794" s="389" t="s">
        <v>519</v>
      </c>
      <c r="C15794" s="389">
        <v>34865.837904899898</v>
      </c>
      <c r="D15794" s="389" t="s">
        <v>519</v>
      </c>
      <c r="E15794" s="389" t="s">
        <v>670</v>
      </c>
      <c r="F15794" s="389" t="s">
        <v>650</v>
      </c>
      <c r="G15794" s="389" t="s">
        <v>519</v>
      </c>
    </row>
    <row r="15795" spans="1:7">
      <c r="A15795" s="389" t="s">
        <v>525</v>
      </c>
      <c r="B15795" s="389" t="s">
        <v>519</v>
      </c>
      <c r="C15795" s="389">
        <v>34865.837904899898</v>
      </c>
      <c r="D15795" s="389" t="s">
        <v>519</v>
      </c>
      <c r="E15795" s="389" t="s">
        <v>670</v>
      </c>
      <c r="F15795" s="389" t="s">
        <v>650</v>
      </c>
      <c r="G15795" s="389" t="s">
        <v>519</v>
      </c>
    </row>
    <row r="15796" spans="1:7">
      <c r="A15796" s="389" t="s">
        <v>525</v>
      </c>
      <c r="B15796" s="389" t="s">
        <v>519</v>
      </c>
      <c r="C15796" s="389">
        <v>34865.837904899898</v>
      </c>
      <c r="D15796" s="389" t="s">
        <v>519</v>
      </c>
      <c r="E15796" s="389" t="s">
        <v>670</v>
      </c>
      <c r="F15796" s="389" t="s">
        <v>650</v>
      </c>
      <c r="G15796" s="389" t="s">
        <v>519</v>
      </c>
    </row>
    <row r="15797" spans="1:7">
      <c r="A15797" s="389" t="s">
        <v>525</v>
      </c>
      <c r="B15797" s="389" t="s">
        <v>519</v>
      </c>
      <c r="C15797" s="389">
        <v>34865.837904899898</v>
      </c>
      <c r="D15797" s="389" t="s">
        <v>519</v>
      </c>
      <c r="E15797" s="389" t="s">
        <v>670</v>
      </c>
      <c r="F15797" s="389" t="s">
        <v>650</v>
      </c>
      <c r="G15797" s="389" t="s">
        <v>519</v>
      </c>
    </row>
    <row r="15798" spans="1:7">
      <c r="A15798" s="389" t="s">
        <v>525</v>
      </c>
      <c r="B15798" s="389" t="s">
        <v>519</v>
      </c>
      <c r="C15798" s="389">
        <v>34865.837904899898</v>
      </c>
      <c r="D15798" s="389" t="s">
        <v>519</v>
      </c>
      <c r="E15798" s="389" t="s">
        <v>670</v>
      </c>
      <c r="F15798" s="389" t="s">
        <v>650</v>
      </c>
      <c r="G15798" s="389" t="s">
        <v>519</v>
      </c>
    </row>
    <row r="15799" spans="1:7">
      <c r="A15799" s="389" t="s">
        <v>525</v>
      </c>
      <c r="B15799" s="389" t="s">
        <v>519</v>
      </c>
      <c r="C15799" s="389">
        <v>34865.837904899898</v>
      </c>
      <c r="D15799" s="389" t="s">
        <v>519</v>
      </c>
      <c r="E15799" s="389" t="s">
        <v>670</v>
      </c>
      <c r="F15799" s="389" t="s">
        <v>650</v>
      </c>
      <c r="G15799" s="389" t="s">
        <v>519</v>
      </c>
    </row>
    <row r="15800" spans="1:7">
      <c r="A15800" s="389" t="s">
        <v>525</v>
      </c>
      <c r="B15800" s="389" t="s">
        <v>519</v>
      </c>
      <c r="C15800" s="389">
        <v>34865.837904899898</v>
      </c>
      <c r="D15800" s="389" t="s">
        <v>519</v>
      </c>
      <c r="E15800" s="389" t="s">
        <v>670</v>
      </c>
      <c r="F15800" s="389" t="s">
        <v>650</v>
      </c>
      <c r="G15800" s="389" t="s">
        <v>519</v>
      </c>
    </row>
    <row r="15801" spans="1:7">
      <c r="A15801" s="389" t="s">
        <v>525</v>
      </c>
      <c r="B15801" s="389" t="s">
        <v>519</v>
      </c>
      <c r="C15801" s="389">
        <v>34865.837904899898</v>
      </c>
      <c r="D15801" s="389" t="s">
        <v>519</v>
      </c>
      <c r="E15801" s="389" t="s">
        <v>670</v>
      </c>
      <c r="F15801" s="389" t="s">
        <v>650</v>
      </c>
      <c r="G15801" s="389" t="s">
        <v>519</v>
      </c>
    </row>
    <row r="15802" spans="1:7">
      <c r="A15802" s="389" t="s">
        <v>525</v>
      </c>
      <c r="B15802" s="389" t="s">
        <v>519</v>
      </c>
      <c r="C15802" s="389">
        <v>34865.837904899898</v>
      </c>
      <c r="D15802" s="389" t="s">
        <v>519</v>
      </c>
      <c r="E15802" s="389" t="s">
        <v>670</v>
      </c>
      <c r="F15802" s="389" t="s">
        <v>650</v>
      </c>
      <c r="G15802" s="389" t="s">
        <v>519</v>
      </c>
    </row>
    <row r="15803" spans="1:7">
      <c r="A15803" s="389" t="s">
        <v>525</v>
      </c>
      <c r="B15803" s="389" t="s">
        <v>519</v>
      </c>
      <c r="C15803" s="389">
        <v>34865.837904899898</v>
      </c>
      <c r="D15803" s="389" t="s">
        <v>519</v>
      </c>
      <c r="E15803" s="389" t="s">
        <v>670</v>
      </c>
      <c r="F15803" s="389" t="s">
        <v>650</v>
      </c>
      <c r="G15803" s="389" t="s">
        <v>519</v>
      </c>
    </row>
    <row r="15804" spans="1:7">
      <c r="A15804" s="389" t="s">
        <v>526</v>
      </c>
      <c r="B15804" s="389" t="s">
        <v>519</v>
      </c>
      <c r="C15804" s="389">
        <v>34865.837904899898</v>
      </c>
      <c r="D15804" s="389" t="s">
        <v>519</v>
      </c>
      <c r="E15804" s="389" t="s">
        <v>670</v>
      </c>
      <c r="F15804" s="389" t="s">
        <v>650</v>
      </c>
      <c r="G15804" s="389" t="s">
        <v>519</v>
      </c>
    </row>
    <row r="15805" spans="1:7">
      <c r="A15805" s="389" t="s">
        <v>525</v>
      </c>
      <c r="B15805" s="389" t="s">
        <v>519</v>
      </c>
      <c r="C15805" s="389">
        <v>34865.837904899898</v>
      </c>
      <c r="D15805" s="389" t="s">
        <v>519</v>
      </c>
      <c r="E15805" s="389" t="s">
        <v>670</v>
      </c>
      <c r="F15805" s="389" t="s">
        <v>650</v>
      </c>
      <c r="G15805" s="389" t="s">
        <v>519</v>
      </c>
    </row>
    <row r="15806" spans="1:7">
      <c r="A15806" s="389" t="s">
        <v>525</v>
      </c>
      <c r="B15806" s="389" t="s">
        <v>519</v>
      </c>
      <c r="C15806" s="389">
        <v>34865.837904899898</v>
      </c>
      <c r="D15806" s="389" t="s">
        <v>519</v>
      </c>
      <c r="E15806" s="389" t="s">
        <v>670</v>
      </c>
      <c r="F15806" s="389" t="s">
        <v>650</v>
      </c>
      <c r="G15806" s="389" t="s">
        <v>519</v>
      </c>
    </row>
    <row r="15807" spans="1:7">
      <c r="A15807" s="389" t="s">
        <v>525</v>
      </c>
      <c r="B15807" s="389" t="s">
        <v>519</v>
      </c>
      <c r="C15807" s="389">
        <v>34865.837904899898</v>
      </c>
      <c r="D15807" s="389" t="s">
        <v>519</v>
      </c>
      <c r="E15807" s="389" t="s">
        <v>670</v>
      </c>
      <c r="F15807" s="389" t="s">
        <v>650</v>
      </c>
      <c r="G15807" s="389" t="s">
        <v>519</v>
      </c>
    </row>
    <row r="15808" spans="1:7">
      <c r="A15808" s="389" t="s">
        <v>525</v>
      </c>
      <c r="B15808" s="389" t="s">
        <v>519</v>
      </c>
      <c r="C15808" s="389">
        <v>34865.837904899898</v>
      </c>
      <c r="D15808" s="389" t="s">
        <v>519</v>
      </c>
      <c r="E15808" s="389" t="s">
        <v>670</v>
      </c>
      <c r="F15808" s="389" t="s">
        <v>650</v>
      </c>
      <c r="G15808" s="389" t="s">
        <v>519</v>
      </c>
    </row>
    <row r="15809" spans="1:7">
      <c r="A15809" s="389" t="s">
        <v>525</v>
      </c>
      <c r="B15809" s="389" t="s">
        <v>519</v>
      </c>
      <c r="C15809" s="389">
        <v>34865.837904899898</v>
      </c>
      <c r="D15809" s="389" t="s">
        <v>519</v>
      </c>
      <c r="E15809" s="389" t="s">
        <v>670</v>
      </c>
      <c r="F15809" s="389" t="s">
        <v>650</v>
      </c>
      <c r="G15809" s="389" t="s">
        <v>519</v>
      </c>
    </row>
    <row r="15810" spans="1:7">
      <c r="A15810" s="389" t="s">
        <v>525</v>
      </c>
      <c r="B15810" s="389" t="s">
        <v>519</v>
      </c>
      <c r="C15810" s="389">
        <v>34865.837904899898</v>
      </c>
      <c r="D15810" s="389" t="s">
        <v>519</v>
      </c>
      <c r="E15810" s="389" t="s">
        <v>670</v>
      </c>
      <c r="F15810" s="389" t="s">
        <v>650</v>
      </c>
      <c r="G15810" s="389" t="s">
        <v>519</v>
      </c>
    </row>
    <row r="15811" spans="1:7">
      <c r="A15811" s="389" t="s">
        <v>525</v>
      </c>
      <c r="B15811" s="389" t="s">
        <v>519</v>
      </c>
      <c r="C15811" s="389">
        <v>34865.837904899898</v>
      </c>
      <c r="D15811" s="389" t="s">
        <v>519</v>
      </c>
      <c r="E15811" s="389" t="s">
        <v>670</v>
      </c>
      <c r="F15811" s="389" t="s">
        <v>650</v>
      </c>
      <c r="G15811" s="389" t="s">
        <v>519</v>
      </c>
    </row>
    <row r="15812" spans="1:7">
      <c r="A15812" s="389" t="s">
        <v>525</v>
      </c>
      <c r="B15812" s="389" t="s">
        <v>519</v>
      </c>
      <c r="C15812" s="389">
        <v>34865.837904899898</v>
      </c>
      <c r="D15812" s="389" t="s">
        <v>519</v>
      </c>
      <c r="E15812" s="389" t="s">
        <v>670</v>
      </c>
      <c r="F15812" s="389" t="s">
        <v>650</v>
      </c>
      <c r="G15812" s="389" t="s">
        <v>519</v>
      </c>
    </row>
    <row r="15813" spans="1:7">
      <c r="A15813" s="389" t="s">
        <v>525</v>
      </c>
      <c r="B15813" s="389" t="s">
        <v>519</v>
      </c>
      <c r="C15813" s="389">
        <v>34865.837904899898</v>
      </c>
      <c r="D15813" s="389" t="s">
        <v>519</v>
      </c>
      <c r="E15813" s="389" t="s">
        <v>670</v>
      </c>
      <c r="F15813" s="389" t="s">
        <v>650</v>
      </c>
      <c r="G15813" s="389" t="s">
        <v>519</v>
      </c>
    </row>
    <row r="15814" spans="1:7">
      <c r="A15814" s="389" t="s">
        <v>525</v>
      </c>
      <c r="B15814" s="389" t="s">
        <v>519</v>
      </c>
      <c r="C15814" s="389">
        <v>34865.837904899898</v>
      </c>
      <c r="D15814" s="389" t="s">
        <v>519</v>
      </c>
      <c r="E15814" s="389" t="s">
        <v>670</v>
      </c>
      <c r="F15814" s="389" t="s">
        <v>650</v>
      </c>
      <c r="G15814" s="389" t="s">
        <v>519</v>
      </c>
    </row>
    <row r="15815" spans="1:7">
      <c r="A15815" s="389" t="s">
        <v>525</v>
      </c>
      <c r="B15815" s="389" t="s">
        <v>519</v>
      </c>
      <c r="C15815" s="389">
        <v>34865.837904899898</v>
      </c>
      <c r="D15815" s="389" t="s">
        <v>519</v>
      </c>
      <c r="E15815" s="389" t="s">
        <v>670</v>
      </c>
      <c r="F15815" s="389" t="s">
        <v>650</v>
      </c>
      <c r="G15815" s="389" t="s">
        <v>519</v>
      </c>
    </row>
    <row r="15816" spans="1:7">
      <c r="A15816" s="389" t="s">
        <v>525</v>
      </c>
      <c r="B15816" s="389" t="s">
        <v>519</v>
      </c>
      <c r="C15816" s="389">
        <v>34865.837904899898</v>
      </c>
      <c r="D15816" s="389" t="s">
        <v>519</v>
      </c>
      <c r="E15816" s="389" t="s">
        <v>670</v>
      </c>
      <c r="F15816" s="389" t="s">
        <v>650</v>
      </c>
      <c r="G15816" s="389" t="s">
        <v>519</v>
      </c>
    </row>
    <row r="15817" spans="1:7">
      <c r="A15817" s="389" t="s">
        <v>525</v>
      </c>
      <c r="B15817" s="389" t="s">
        <v>519</v>
      </c>
      <c r="C15817" s="389">
        <v>34865.837904899898</v>
      </c>
      <c r="D15817" s="389" t="s">
        <v>519</v>
      </c>
      <c r="E15817" s="389" t="s">
        <v>670</v>
      </c>
      <c r="F15817" s="389" t="s">
        <v>650</v>
      </c>
      <c r="G15817" s="389" t="s">
        <v>519</v>
      </c>
    </row>
    <row r="15818" spans="1:7">
      <c r="A15818" s="389" t="s">
        <v>525</v>
      </c>
      <c r="B15818" s="389" t="s">
        <v>519</v>
      </c>
      <c r="C15818" s="389">
        <v>34865.837904899898</v>
      </c>
      <c r="D15818" s="389" t="s">
        <v>519</v>
      </c>
      <c r="E15818" s="389" t="s">
        <v>670</v>
      </c>
      <c r="F15818" s="389" t="s">
        <v>650</v>
      </c>
      <c r="G15818" s="389" t="s">
        <v>519</v>
      </c>
    </row>
    <row r="15819" spans="1:7">
      <c r="A15819" s="389" t="s">
        <v>525</v>
      </c>
      <c r="B15819" s="389" t="s">
        <v>519</v>
      </c>
      <c r="C15819" s="389">
        <v>34865.837904899898</v>
      </c>
      <c r="D15819" s="389" t="s">
        <v>519</v>
      </c>
      <c r="E15819" s="389" t="s">
        <v>670</v>
      </c>
      <c r="F15819" s="389" t="s">
        <v>650</v>
      </c>
      <c r="G15819" s="389" t="s">
        <v>519</v>
      </c>
    </row>
    <row r="15820" spans="1:7">
      <c r="A15820" s="389" t="s">
        <v>525</v>
      </c>
      <c r="B15820" s="389" t="s">
        <v>519</v>
      </c>
      <c r="C15820" s="389">
        <v>34865.837904899898</v>
      </c>
      <c r="D15820" s="389" t="s">
        <v>519</v>
      </c>
      <c r="E15820" s="389" t="s">
        <v>670</v>
      </c>
      <c r="F15820" s="389" t="s">
        <v>650</v>
      </c>
      <c r="G15820" s="389" t="s">
        <v>519</v>
      </c>
    </row>
    <row r="15821" spans="1:7">
      <c r="A15821" s="389" t="s">
        <v>525</v>
      </c>
      <c r="B15821" s="389" t="s">
        <v>519</v>
      </c>
      <c r="C15821" s="389">
        <v>34865.837904899898</v>
      </c>
      <c r="D15821" s="389" t="s">
        <v>519</v>
      </c>
      <c r="E15821" s="389" t="s">
        <v>670</v>
      </c>
      <c r="F15821" s="389" t="s">
        <v>650</v>
      </c>
      <c r="G15821" s="389" t="s">
        <v>519</v>
      </c>
    </row>
    <row r="15822" spans="1:7">
      <c r="A15822" s="389" t="s">
        <v>525</v>
      </c>
      <c r="B15822" s="389" t="s">
        <v>519</v>
      </c>
      <c r="C15822" s="389">
        <v>34865.837904899898</v>
      </c>
      <c r="D15822" s="389" t="s">
        <v>519</v>
      </c>
      <c r="E15822" s="389" t="s">
        <v>670</v>
      </c>
      <c r="F15822" s="389" t="s">
        <v>650</v>
      </c>
      <c r="G15822" s="389" t="s">
        <v>519</v>
      </c>
    </row>
    <row r="15823" spans="1:7">
      <c r="A15823" s="389" t="s">
        <v>525</v>
      </c>
      <c r="B15823" s="389" t="s">
        <v>519</v>
      </c>
      <c r="C15823" s="389">
        <v>34865.837904899898</v>
      </c>
      <c r="D15823" s="389" t="s">
        <v>519</v>
      </c>
      <c r="E15823" s="389" t="s">
        <v>670</v>
      </c>
      <c r="F15823" s="389" t="s">
        <v>650</v>
      </c>
      <c r="G15823" s="389" t="s">
        <v>519</v>
      </c>
    </row>
    <row r="15824" spans="1:7">
      <c r="A15824" s="389" t="s">
        <v>525</v>
      </c>
      <c r="B15824" s="389" t="s">
        <v>519</v>
      </c>
      <c r="C15824" s="389">
        <v>34865.837904899898</v>
      </c>
      <c r="D15824" s="389" t="s">
        <v>519</v>
      </c>
      <c r="E15824" s="389" t="s">
        <v>670</v>
      </c>
      <c r="F15824" s="389" t="s">
        <v>650</v>
      </c>
      <c r="G15824" s="389" t="s">
        <v>519</v>
      </c>
    </row>
    <row r="15825" spans="1:7">
      <c r="A15825" s="389" t="s">
        <v>525</v>
      </c>
      <c r="B15825" s="389" t="s">
        <v>519</v>
      </c>
      <c r="C15825" s="389">
        <v>34865.837904899898</v>
      </c>
      <c r="D15825" s="389" t="s">
        <v>519</v>
      </c>
      <c r="E15825" s="389" t="s">
        <v>670</v>
      </c>
      <c r="F15825" s="389" t="s">
        <v>650</v>
      </c>
      <c r="G15825" s="389" t="s">
        <v>519</v>
      </c>
    </row>
    <row r="15826" spans="1:7">
      <c r="A15826" s="389" t="s">
        <v>525</v>
      </c>
      <c r="B15826" s="389" t="s">
        <v>519</v>
      </c>
      <c r="C15826" s="389">
        <v>34865.837904899898</v>
      </c>
      <c r="D15826" s="389" t="s">
        <v>519</v>
      </c>
      <c r="E15826" s="389" t="s">
        <v>670</v>
      </c>
      <c r="F15826" s="389" t="s">
        <v>650</v>
      </c>
      <c r="G15826" s="389" t="s">
        <v>519</v>
      </c>
    </row>
    <row r="15827" spans="1:7">
      <c r="A15827" s="389" t="s">
        <v>525</v>
      </c>
      <c r="B15827" s="389" t="s">
        <v>519</v>
      </c>
      <c r="C15827" s="389">
        <v>34865.837904899898</v>
      </c>
      <c r="D15827" s="389" t="s">
        <v>519</v>
      </c>
      <c r="E15827" s="389" t="s">
        <v>670</v>
      </c>
      <c r="F15827" s="389" t="s">
        <v>650</v>
      </c>
      <c r="G15827" s="389" t="s">
        <v>519</v>
      </c>
    </row>
    <row r="15828" spans="1:7">
      <c r="A15828" s="389" t="s">
        <v>525</v>
      </c>
      <c r="B15828" s="389" t="s">
        <v>519</v>
      </c>
      <c r="C15828" s="389">
        <v>34865.837904899898</v>
      </c>
      <c r="D15828" s="389" t="s">
        <v>519</v>
      </c>
      <c r="E15828" s="389" t="s">
        <v>670</v>
      </c>
      <c r="F15828" s="389" t="s">
        <v>650</v>
      </c>
      <c r="G15828" s="389" t="s">
        <v>519</v>
      </c>
    </row>
    <row r="15829" spans="1:7">
      <c r="A15829" s="389" t="s">
        <v>525</v>
      </c>
      <c r="B15829" s="389" t="s">
        <v>519</v>
      </c>
      <c r="C15829" s="389">
        <v>34865.837904899898</v>
      </c>
      <c r="D15829" s="389" t="s">
        <v>519</v>
      </c>
      <c r="E15829" s="389" t="s">
        <v>670</v>
      </c>
      <c r="F15829" s="389" t="s">
        <v>650</v>
      </c>
      <c r="G15829" s="389" t="s">
        <v>519</v>
      </c>
    </row>
    <row r="15830" spans="1:7">
      <c r="A15830" s="389" t="s">
        <v>525</v>
      </c>
      <c r="B15830" s="389" t="s">
        <v>519</v>
      </c>
      <c r="C15830" s="389">
        <v>34865.837904899898</v>
      </c>
      <c r="D15830" s="389" t="s">
        <v>519</v>
      </c>
      <c r="E15830" s="389" t="s">
        <v>670</v>
      </c>
      <c r="F15830" s="389" t="s">
        <v>650</v>
      </c>
      <c r="G15830" s="389" t="s">
        <v>519</v>
      </c>
    </row>
    <row r="15831" spans="1:7">
      <c r="A15831" s="389" t="s">
        <v>525</v>
      </c>
      <c r="B15831" s="389" t="s">
        <v>519</v>
      </c>
      <c r="C15831" s="389">
        <v>34865.837904899898</v>
      </c>
      <c r="D15831" s="389" t="s">
        <v>519</v>
      </c>
      <c r="E15831" s="389" t="s">
        <v>670</v>
      </c>
      <c r="F15831" s="389" t="s">
        <v>650</v>
      </c>
      <c r="G15831" s="389" t="s">
        <v>519</v>
      </c>
    </row>
    <row r="15832" spans="1:7">
      <c r="A15832" s="389" t="s">
        <v>525</v>
      </c>
      <c r="B15832" s="389" t="s">
        <v>519</v>
      </c>
      <c r="C15832" s="389">
        <v>34865.837904899898</v>
      </c>
      <c r="D15832" s="389" t="s">
        <v>519</v>
      </c>
      <c r="E15832" s="389" t="s">
        <v>670</v>
      </c>
      <c r="F15832" s="389" t="s">
        <v>650</v>
      </c>
      <c r="G15832" s="389" t="s">
        <v>519</v>
      </c>
    </row>
    <row r="15833" spans="1:7">
      <c r="A15833" s="389" t="s">
        <v>525</v>
      </c>
      <c r="B15833" s="389" t="s">
        <v>519</v>
      </c>
      <c r="C15833" s="389">
        <v>34865.837904899898</v>
      </c>
      <c r="D15833" s="389" t="s">
        <v>519</v>
      </c>
      <c r="E15833" s="389" t="s">
        <v>670</v>
      </c>
      <c r="F15833" s="389" t="s">
        <v>650</v>
      </c>
      <c r="G15833" s="389" t="s">
        <v>519</v>
      </c>
    </row>
    <row r="15834" spans="1:7">
      <c r="A15834" s="389" t="s">
        <v>525</v>
      </c>
      <c r="B15834" s="389" t="s">
        <v>519</v>
      </c>
      <c r="C15834" s="389">
        <v>34865.837904899898</v>
      </c>
      <c r="D15834" s="389" t="s">
        <v>519</v>
      </c>
      <c r="E15834" s="389" t="s">
        <v>670</v>
      </c>
      <c r="F15834" s="389" t="s">
        <v>650</v>
      </c>
      <c r="G15834" s="389" t="s">
        <v>519</v>
      </c>
    </row>
    <row r="15835" spans="1:7">
      <c r="A15835" s="389" t="s">
        <v>525</v>
      </c>
      <c r="B15835" s="389" t="s">
        <v>519</v>
      </c>
      <c r="C15835" s="389">
        <v>34865.837904899898</v>
      </c>
      <c r="D15835" s="389" t="s">
        <v>519</v>
      </c>
      <c r="E15835" s="389" t="s">
        <v>670</v>
      </c>
      <c r="F15835" s="389" t="s">
        <v>650</v>
      </c>
      <c r="G15835" s="389" t="s">
        <v>519</v>
      </c>
    </row>
    <row r="15836" spans="1:7">
      <c r="A15836" s="389" t="s">
        <v>525</v>
      </c>
      <c r="B15836" s="389" t="s">
        <v>519</v>
      </c>
      <c r="C15836" s="389">
        <v>34865.837904899898</v>
      </c>
      <c r="D15836" s="389" t="s">
        <v>519</v>
      </c>
      <c r="E15836" s="389" t="s">
        <v>670</v>
      </c>
      <c r="F15836" s="389" t="s">
        <v>650</v>
      </c>
      <c r="G15836" s="389" t="s">
        <v>519</v>
      </c>
    </row>
    <row r="15837" spans="1:7">
      <c r="A15837" s="389" t="s">
        <v>525</v>
      </c>
      <c r="B15837" s="389" t="s">
        <v>519</v>
      </c>
      <c r="C15837" s="389">
        <v>34865.837904899898</v>
      </c>
      <c r="D15837" s="389" t="s">
        <v>519</v>
      </c>
      <c r="E15837" s="389" t="s">
        <v>670</v>
      </c>
      <c r="F15837" s="389" t="s">
        <v>650</v>
      </c>
      <c r="G15837" s="389" t="s">
        <v>519</v>
      </c>
    </row>
    <row r="15838" spans="1:7">
      <c r="A15838" s="389" t="s">
        <v>525</v>
      </c>
      <c r="B15838" s="389" t="s">
        <v>519</v>
      </c>
      <c r="C15838" s="389">
        <v>34865.837904899898</v>
      </c>
      <c r="D15838" s="389" t="s">
        <v>519</v>
      </c>
      <c r="E15838" s="389" t="s">
        <v>670</v>
      </c>
      <c r="F15838" s="389" t="s">
        <v>650</v>
      </c>
      <c r="G15838" s="389" t="s">
        <v>519</v>
      </c>
    </row>
    <row r="15839" spans="1:7">
      <c r="A15839" s="389" t="s">
        <v>525</v>
      </c>
      <c r="B15839" s="389" t="s">
        <v>519</v>
      </c>
      <c r="C15839" s="389">
        <v>34865.837904899898</v>
      </c>
      <c r="D15839" s="389" t="s">
        <v>519</v>
      </c>
      <c r="E15839" s="389" t="s">
        <v>670</v>
      </c>
      <c r="F15839" s="389" t="s">
        <v>650</v>
      </c>
      <c r="G15839" s="389" t="s">
        <v>519</v>
      </c>
    </row>
    <row r="15840" spans="1:7">
      <c r="A15840" s="389" t="s">
        <v>525</v>
      </c>
      <c r="B15840" s="389" t="s">
        <v>519</v>
      </c>
      <c r="C15840" s="389">
        <v>34865.837904899898</v>
      </c>
      <c r="D15840" s="389" t="s">
        <v>519</v>
      </c>
      <c r="E15840" s="389" t="s">
        <v>670</v>
      </c>
      <c r="F15840" s="389" t="s">
        <v>650</v>
      </c>
      <c r="G15840" s="389" t="s">
        <v>519</v>
      </c>
    </row>
    <row r="15841" spans="1:7">
      <c r="A15841" s="389" t="s">
        <v>525</v>
      </c>
      <c r="B15841" s="389" t="s">
        <v>519</v>
      </c>
      <c r="C15841" s="389">
        <v>34865.837904899898</v>
      </c>
      <c r="D15841" s="389" t="s">
        <v>519</v>
      </c>
      <c r="E15841" s="389" t="s">
        <v>670</v>
      </c>
      <c r="F15841" s="389" t="s">
        <v>650</v>
      </c>
      <c r="G15841" s="389" t="s">
        <v>519</v>
      </c>
    </row>
    <row r="15842" spans="1:7">
      <c r="A15842" s="389" t="s">
        <v>525</v>
      </c>
      <c r="B15842" s="389" t="s">
        <v>519</v>
      </c>
      <c r="C15842" s="389">
        <v>34865.837904899898</v>
      </c>
      <c r="D15842" s="389" t="s">
        <v>519</v>
      </c>
      <c r="E15842" s="389" t="s">
        <v>670</v>
      </c>
      <c r="F15842" s="389" t="s">
        <v>650</v>
      </c>
      <c r="G15842" s="389" t="s">
        <v>519</v>
      </c>
    </row>
    <row r="15843" spans="1:7">
      <c r="A15843" s="389" t="s">
        <v>525</v>
      </c>
      <c r="B15843" s="389" t="s">
        <v>519</v>
      </c>
      <c r="C15843" s="389">
        <v>34865.837904899898</v>
      </c>
      <c r="D15843" s="389" t="s">
        <v>519</v>
      </c>
      <c r="E15843" s="389" t="s">
        <v>670</v>
      </c>
      <c r="F15843" s="389" t="s">
        <v>650</v>
      </c>
      <c r="G15843" s="389" t="s">
        <v>519</v>
      </c>
    </row>
    <row r="15844" spans="1:7">
      <c r="A15844" s="389" t="s">
        <v>525</v>
      </c>
      <c r="B15844" s="389" t="s">
        <v>519</v>
      </c>
      <c r="C15844" s="389">
        <v>34865.837904899898</v>
      </c>
      <c r="D15844" s="389" t="s">
        <v>519</v>
      </c>
      <c r="E15844" s="389" t="s">
        <v>670</v>
      </c>
      <c r="F15844" s="389" t="s">
        <v>650</v>
      </c>
      <c r="G15844" s="389" t="s">
        <v>519</v>
      </c>
    </row>
    <row r="15845" spans="1:7">
      <c r="A15845" s="389" t="s">
        <v>525</v>
      </c>
      <c r="B15845" s="389" t="s">
        <v>519</v>
      </c>
      <c r="C15845" s="389">
        <v>34865.837904899898</v>
      </c>
      <c r="D15845" s="389" t="s">
        <v>519</v>
      </c>
      <c r="E15845" s="389" t="s">
        <v>670</v>
      </c>
      <c r="F15845" s="389" t="s">
        <v>650</v>
      </c>
      <c r="G15845" s="389" t="s">
        <v>519</v>
      </c>
    </row>
    <row r="15846" spans="1:7">
      <c r="A15846" s="389" t="s">
        <v>525</v>
      </c>
      <c r="B15846" s="389" t="s">
        <v>519</v>
      </c>
      <c r="C15846" s="389">
        <v>34865.837904899898</v>
      </c>
      <c r="D15846" s="389" t="s">
        <v>519</v>
      </c>
      <c r="E15846" s="389" t="s">
        <v>670</v>
      </c>
      <c r="F15846" s="389" t="s">
        <v>650</v>
      </c>
      <c r="G15846" s="389" t="s">
        <v>519</v>
      </c>
    </row>
    <row r="15847" spans="1:7">
      <c r="A15847" s="389" t="s">
        <v>525</v>
      </c>
      <c r="B15847" s="389" t="s">
        <v>519</v>
      </c>
      <c r="C15847" s="389">
        <v>34865.837904899898</v>
      </c>
      <c r="D15847" s="389" t="s">
        <v>519</v>
      </c>
      <c r="E15847" s="389" t="s">
        <v>670</v>
      </c>
      <c r="F15847" s="389" t="s">
        <v>650</v>
      </c>
      <c r="G15847" s="389" t="s">
        <v>519</v>
      </c>
    </row>
    <row r="15848" spans="1:7">
      <c r="A15848" s="389" t="s">
        <v>525</v>
      </c>
      <c r="B15848" s="389" t="s">
        <v>519</v>
      </c>
      <c r="C15848" s="389">
        <v>34865.837904899898</v>
      </c>
      <c r="D15848" s="389" t="s">
        <v>519</v>
      </c>
      <c r="E15848" s="389" t="s">
        <v>670</v>
      </c>
      <c r="F15848" s="389" t="s">
        <v>650</v>
      </c>
      <c r="G15848" s="389" t="s">
        <v>519</v>
      </c>
    </row>
    <row r="15849" spans="1:7">
      <c r="A15849" s="389" t="s">
        <v>525</v>
      </c>
      <c r="B15849" s="389" t="s">
        <v>519</v>
      </c>
      <c r="C15849" s="389">
        <v>34865.837904899898</v>
      </c>
      <c r="D15849" s="389" t="s">
        <v>519</v>
      </c>
      <c r="E15849" s="389" t="s">
        <v>670</v>
      </c>
      <c r="F15849" s="389" t="s">
        <v>650</v>
      </c>
      <c r="G15849" s="389" t="s">
        <v>519</v>
      </c>
    </row>
    <row r="15850" spans="1:7">
      <c r="A15850" s="389" t="s">
        <v>525</v>
      </c>
      <c r="B15850" s="389" t="s">
        <v>519</v>
      </c>
      <c r="C15850" s="389">
        <v>34865.837904899898</v>
      </c>
      <c r="D15850" s="389" t="s">
        <v>519</v>
      </c>
      <c r="E15850" s="389" t="s">
        <v>670</v>
      </c>
      <c r="F15850" s="389" t="s">
        <v>650</v>
      </c>
      <c r="G15850" s="389" t="s">
        <v>519</v>
      </c>
    </row>
    <row r="15851" spans="1:7">
      <c r="A15851" s="389" t="s">
        <v>525</v>
      </c>
      <c r="B15851" s="389" t="s">
        <v>519</v>
      </c>
      <c r="C15851" s="389">
        <v>34865.837904899898</v>
      </c>
      <c r="D15851" s="389" t="s">
        <v>519</v>
      </c>
      <c r="E15851" s="389" t="s">
        <v>670</v>
      </c>
      <c r="F15851" s="389" t="s">
        <v>650</v>
      </c>
      <c r="G15851" s="389" t="s">
        <v>519</v>
      </c>
    </row>
    <row r="15852" spans="1:7">
      <c r="A15852" s="389" t="s">
        <v>525</v>
      </c>
      <c r="B15852" s="389" t="s">
        <v>519</v>
      </c>
      <c r="C15852" s="389">
        <v>34865.837904899898</v>
      </c>
      <c r="D15852" s="389" t="s">
        <v>519</v>
      </c>
      <c r="E15852" s="389" t="s">
        <v>670</v>
      </c>
      <c r="F15852" s="389" t="s">
        <v>650</v>
      </c>
      <c r="G15852" s="389" t="s">
        <v>519</v>
      </c>
    </row>
    <row r="15853" spans="1:7">
      <c r="A15853" s="389" t="s">
        <v>525</v>
      </c>
      <c r="B15853" s="389" t="s">
        <v>519</v>
      </c>
      <c r="C15853" s="389">
        <v>34865.837904899898</v>
      </c>
      <c r="D15853" s="389" t="s">
        <v>519</v>
      </c>
      <c r="E15853" s="389" t="s">
        <v>670</v>
      </c>
      <c r="F15853" s="389" t="s">
        <v>650</v>
      </c>
      <c r="G15853" s="389" t="s">
        <v>519</v>
      </c>
    </row>
    <row r="15854" spans="1:7">
      <c r="A15854" s="389" t="s">
        <v>525</v>
      </c>
      <c r="B15854" s="389" t="s">
        <v>519</v>
      </c>
      <c r="C15854" s="389">
        <v>34865.837904899898</v>
      </c>
      <c r="D15854" s="389" t="s">
        <v>519</v>
      </c>
      <c r="E15854" s="389" t="s">
        <v>670</v>
      </c>
      <c r="F15854" s="389" t="s">
        <v>650</v>
      </c>
      <c r="G15854" s="389" t="s">
        <v>519</v>
      </c>
    </row>
    <row r="15855" spans="1:7">
      <c r="A15855" s="389" t="s">
        <v>525</v>
      </c>
      <c r="B15855" s="389" t="s">
        <v>519</v>
      </c>
      <c r="C15855" s="389">
        <v>34865.837904899898</v>
      </c>
      <c r="D15855" s="389" t="s">
        <v>519</v>
      </c>
      <c r="E15855" s="389" t="s">
        <v>670</v>
      </c>
      <c r="F15855" s="389" t="s">
        <v>650</v>
      </c>
      <c r="G15855" s="389" t="s">
        <v>519</v>
      </c>
    </row>
    <row r="15856" spans="1:7">
      <c r="A15856" s="389" t="s">
        <v>525</v>
      </c>
      <c r="B15856" s="389" t="s">
        <v>519</v>
      </c>
      <c r="C15856" s="389">
        <v>34865.837904899898</v>
      </c>
      <c r="D15856" s="389" t="s">
        <v>519</v>
      </c>
      <c r="E15856" s="389" t="s">
        <v>670</v>
      </c>
      <c r="F15856" s="389" t="s">
        <v>650</v>
      </c>
      <c r="G15856" s="389" t="s">
        <v>519</v>
      </c>
    </row>
    <row r="15857" spans="1:7">
      <c r="A15857" s="389" t="s">
        <v>525</v>
      </c>
      <c r="B15857" s="389" t="s">
        <v>519</v>
      </c>
      <c r="C15857" s="389">
        <v>34865.837904899898</v>
      </c>
      <c r="D15857" s="389" t="s">
        <v>519</v>
      </c>
      <c r="E15857" s="389" t="s">
        <v>670</v>
      </c>
      <c r="F15857" s="389" t="s">
        <v>650</v>
      </c>
      <c r="G15857" s="389" t="s">
        <v>519</v>
      </c>
    </row>
    <row r="15858" spans="1:7">
      <c r="A15858" s="389" t="s">
        <v>525</v>
      </c>
      <c r="B15858" s="389" t="s">
        <v>519</v>
      </c>
      <c r="C15858" s="389">
        <v>34865.837904899898</v>
      </c>
      <c r="D15858" s="389" t="s">
        <v>519</v>
      </c>
      <c r="E15858" s="389" t="s">
        <v>670</v>
      </c>
      <c r="F15858" s="389" t="s">
        <v>650</v>
      </c>
      <c r="G15858" s="389" t="s">
        <v>519</v>
      </c>
    </row>
    <row r="15859" spans="1:7">
      <c r="A15859" s="389" t="s">
        <v>525</v>
      </c>
      <c r="B15859" s="389" t="s">
        <v>519</v>
      </c>
      <c r="C15859" s="389">
        <v>34865.837904899898</v>
      </c>
      <c r="D15859" s="389" t="s">
        <v>519</v>
      </c>
      <c r="E15859" s="389" t="s">
        <v>670</v>
      </c>
      <c r="F15859" s="389" t="s">
        <v>650</v>
      </c>
      <c r="G15859" s="389" t="s">
        <v>519</v>
      </c>
    </row>
    <row r="15860" spans="1:7">
      <c r="A15860" s="389" t="s">
        <v>525</v>
      </c>
      <c r="B15860" s="389" t="s">
        <v>519</v>
      </c>
      <c r="C15860" s="389">
        <v>34865.837904899898</v>
      </c>
      <c r="D15860" s="389" t="s">
        <v>519</v>
      </c>
      <c r="E15860" s="389" t="s">
        <v>670</v>
      </c>
      <c r="F15860" s="389" t="s">
        <v>650</v>
      </c>
      <c r="G15860" s="389" t="s">
        <v>519</v>
      </c>
    </row>
    <row r="15861" spans="1:7">
      <c r="A15861" s="389" t="s">
        <v>525</v>
      </c>
      <c r="B15861" s="389" t="s">
        <v>519</v>
      </c>
      <c r="C15861" s="389">
        <v>34865.837904899898</v>
      </c>
      <c r="D15861" s="389" t="s">
        <v>519</v>
      </c>
      <c r="E15861" s="389" t="s">
        <v>670</v>
      </c>
      <c r="F15861" s="389" t="s">
        <v>650</v>
      </c>
      <c r="G15861" s="389" t="s">
        <v>519</v>
      </c>
    </row>
    <row r="15862" spans="1:7">
      <c r="A15862" s="389" t="s">
        <v>525</v>
      </c>
      <c r="B15862" s="389" t="s">
        <v>519</v>
      </c>
      <c r="C15862" s="389">
        <v>34865.837904899898</v>
      </c>
      <c r="D15862" s="389" t="s">
        <v>519</v>
      </c>
      <c r="E15862" s="389" t="s">
        <v>670</v>
      </c>
      <c r="F15862" s="389" t="s">
        <v>650</v>
      </c>
      <c r="G15862" s="389" t="s">
        <v>519</v>
      </c>
    </row>
    <row r="15863" spans="1:7">
      <c r="A15863" s="389" t="s">
        <v>525</v>
      </c>
      <c r="B15863" s="389" t="s">
        <v>519</v>
      </c>
      <c r="C15863" s="389">
        <v>34865.837904899898</v>
      </c>
      <c r="D15863" s="389" t="s">
        <v>519</v>
      </c>
      <c r="E15863" s="389" t="s">
        <v>670</v>
      </c>
      <c r="F15863" s="389" t="s">
        <v>650</v>
      </c>
      <c r="G15863" s="389" t="s">
        <v>519</v>
      </c>
    </row>
    <row r="15864" spans="1:7">
      <c r="A15864" s="389" t="s">
        <v>525</v>
      </c>
      <c r="B15864" s="389" t="s">
        <v>519</v>
      </c>
      <c r="C15864" s="389">
        <v>34865.837904899898</v>
      </c>
      <c r="D15864" s="389" t="s">
        <v>519</v>
      </c>
      <c r="E15864" s="389" t="s">
        <v>670</v>
      </c>
      <c r="F15864" s="389" t="s">
        <v>650</v>
      </c>
      <c r="G15864" s="389" t="s">
        <v>519</v>
      </c>
    </row>
    <row r="15865" spans="1:7">
      <c r="A15865" s="389" t="s">
        <v>525</v>
      </c>
      <c r="B15865" s="389" t="s">
        <v>519</v>
      </c>
      <c r="C15865" s="389">
        <v>34865.837904899898</v>
      </c>
      <c r="D15865" s="389" t="s">
        <v>519</v>
      </c>
      <c r="E15865" s="389" t="s">
        <v>670</v>
      </c>
      <c r="F15865" s="389" t="s">
        <v>650</v>
      </c>
      <c r="G15865" s="389" t="s">
        <v>519</v>
      </c>
    </row>
    <row r="15866" spans="1:7">
      <c r="A15866" s="389" t="s">
        <v>525</v>
      </c>
      <c r="B15866" s="389" t="s">
        <v>519</v>
      </c>
      <c r="C15866" s="389">
        <v>34865.837904899898</v>
      </c>
      <c r="D15866" s="389" t="s">
        <v>519</v>
      </c>
      <c r="E15866" s="389" t="s">
        <v>670</v>
      </c>
      <c r="F15866" s="389" t="s">
        <v>650</v>
      </c>
      <c r="G15866" s="389" t="s">
        <v>519</v>
      </c>
    </row>
    <row r="15867" spans="1:7">
      <c r="A15867" s="389" t="s">
        <v>525</v>
      </c>
      <c r="B15867" s="389" t="s">
        <v>519</v>
      </c>
      <c r="C15867" s="389">
        <v>34865.837904899898</v>
      </c>
      <c r="D15867" s="389" t="s">
        <v>519</v>
      </c>
      <c r="E15867" s="389" t="s">
        <v>670</v>
      </c>
      <c r="F15867" s="389" t="s">
        <v>650</v>
      </c>
      <c r="G15867" s="389" t="s">
        <v>519</v>
      </c>
    </row>
    <row r="15868" spans="1:7">
      <c r="A15868" s="389" t="s">
        <v>525</v>
      </c>
      <c r="B15868" s="389" t="s">
        <v>519</v>
      </c>
      <c r="C15868" s="389">
        <v>34865.837904899898</v>
      </c>
      <c r="D15868" s="389" t="s">
        <v>519</v>
      </c>
      <c r="E15868" s="389" t="s">
        <v>670</v>
      </c>
      <c r="F15868" s="389" t="s">
        <v>650</v>
      </c>
      <c r="G15868" s="389" t="s">
        <v>519</v>
      </c>
    </row>
    <row r="15869" spans="1:7">
      <c r="A15869" s="389" t="s">
        <v>525</v>
      </c>
      <c r="B15869" s="389" t="s">
        <v>519</v>
      </c>
      <c r="C15869" s="389">
        <v>34865.837904899898</v>
      </c>
      <c r="D15869" s="389" t="s">
        <v>519</v>
      </c>
      <c r="E15869" s="389" t="s">
        <v>670</v>
      </c>
      <c r="F15869" s="389" t="s">
        <v>650</v>
      </c>
      <c r="G15869" s="389" t="s">
        <v>519</v>
      </c>
    </row>
    <row r="15870" spans="1:7">
      <c r="A15870" s="389" t="s">
        <v>525</v>
      </c>
      <c r="B15870" s="389" t="s">
        <v>519</v>
      </c>
      <c r="C15870" s="389">
        <v>34865.837904899898</v>
      </c>
      <c r="D15870" s="389" t="s">
        <v>519</v>
      </c>
      <c r="E15870" s="389" t="s">
        <v>670</v>
      </c>
      <c r="F15870" s="389" t="s">
        <v>650</v>
      </c>
      <c r="G15870" s="389" t="s">
        <v>519</v>
      </c>
    </row>
    <row r="15871" spans="1:7">
      <c r="A15871" s="389" t="s">
        <v>525</v>
      </c>
      <c r="B15871" s="389" t="s">
        <v>519</v>
      </c>
      <c r="C15871" s="389">
        <v>34865.837904899898</v>
      </c>
      <c r="D15871" s="389" t="s">
        <v>519</v>
      </c>
      <c r="E15871" s="389" t="s">
        <v>670</v>
      </c>
      <c r="F15871" s="389" t="s">
        <v>650</v>
      </c>
      <c r="G15871" s="389" t="s">
        <v>519</v>
      </c>
    </row>
    <row r="15872" spans="1:7">
      <c r="A15872" s="389" t="s">
        <v>525</v>
      </c>
      <c r="B15872" s="389" t="s">
        <v>519</v>
      </c>
      <c r="C15872" s="389">
        <v>34865.837904899898</v>
      </c>
      <c r="D15872" s="389" t="s">
        <v>519</v>
      </c>
      <c r="E15872" s="389" t="s">
        <v>670</v>
      </c>
      <c r="F15872" s="389" t="s">
        <v>650</v>
      </c>
      <c r="G15872" s="389" t="s">
        <v>519</v>
      </c>
    </row>
    <row r="15873" spans="1:7">
      <c r="A15873" s="389" t="s">
        <v>525</v>
      </c>
      <c r="B15873" s="389" t="s">
        <v>519</v>
      </c>
      <c r="C15873" s="389">
        <v>34865.837904899898</v>
      </c>
      <c r="D15873" s="389" t="s">
        <v>519</v>
      </c>
      <c r="E15873" s="389" t="s">
        <v>670</v>
      </c>
      <c r="F15873" s="389" t="s">
        <v>650</v>
      </c>
      <c r="G15873" s="389" t="s">
        <v>519</v>
      </c>
    </row>
    <row r="15874" spans="1:7">
      <c r="A15874" s="389" t="s">
        <v>525</v>
      </c>
      <c r="B15874" s="389" t="s">
        <v>519</v>
      </c>
      <c r="C15874" s="389">
        <v>34865.837904899898</v>
      </c>
      <c r="D15874" s="389" t="s">
        <v>519</v>
      </c>
      <c r="E15874" s="389" t="s">
        <v>670</v>
      </c>
      <c r="F15874" s="389" t="s">
        <v>650</v>
      </c>
      <c r="G15874" s="389" t="s">
        <v>519</v>
      </c>
    </row>
    <row r="15875" spans="1:7">
      <c r="A15875" s="389" t="s">
        <v>525</v>
      </c>
      <c r="B15875" s="389" t="s">
        <v>519</v>
      </c>
      <c r="C15875" s="389">
        <v>34865.837904899898</v>
      </c>
      <c r="D15875" s="389" t="s">
        <v>519</v>
      </c>
      <c r="E15875" s="389" t="s">
        <v>670</v>
      </c>
      <c r="F15875" s="389" t="s">
        <v>650</v>
      </c>
      <c r="G15875" s="389" t="s">
        <v>519</v>
      </c>
    </row>
    <row r="15876" spans="1:7">
      <c r="A15876" s="389" t="s">
        <v>525</v>
      </c>
      <c r="B15876" s="389" t="s">
        <v>519</v>
      </c>
      <c r="C15876" s="389">
        <v>34865.837904899898</v>
      </c>
      <c r="D15876" s="389" t="s">
        <v>519</v>
      </c>
      <c r="E15876" s="389" t="s">
        <v>670</v>
      </c>
      <c r="F15876" s="389" t="s">
        <v>650</v>
      </c>
      <c r="G15876" s="389" t="s">
        <v>519</v>
      </c>
    </row>
    <row r="15877" spans="1:7">
      <c r="A15877" s="389" t="s">
        <v>525</v>
      </c>
      <c r="B15877" s="389" t="s">
        <v>519</v>
      </c>
      <c r="C15877" s="389">
        <v>34865.837904899898</v>
      </c>
      <c r="D15877" s="389" t="s">
        <v>519</v>
      </c>
      <c r="E15877" s="389" t="s">
        <v>670</v>
      </c>
      <c r="F15877" s="389" t="s">
        <v>650</v>
      </c>
      <c r="G15877" s="389" t="s">
        <v>519</v>
      </c>
    </row>
    <row r="15878" spans="1:7">
      <c r="A15878" s="389" t="s">
        <v>525</v>
      </c>
      <c r="B15878" s="389" t="s">
        <v>519</v>
      </c>
      <c r="C15878" s="389">
        <v>34865.837904899898</v>
      </c>
      <c r="D15878" s="389" t="s">
        <v>519</v>
      </c>
      <c r="E15878" s="389" t="s">
        <v>670</v>
      </c>
      <c r="F15878" s="389" t="s">
        <v>650</v>
      </c>
      <c r="G15878" s="389" t="s">
        <v>519</v>
      </c>
    </row>
    <row r="15879" spans="1:7">
      <c r="A15879" s="389" t="s">
        <v>525</v>
      </c>
      <c r="B15879" s="389" t="s">
        <v>519</v>
      </c>
      <c r="C15879" s="389">
        <v>34865.837904899898</v>
      </c>
      <c r="D15879" s="389" t="s">
        <v>519</v>
      </c>
      <c r="E15879" s="389" t="s">
        <v>670</v>
      </c>
      <c r="F15879" s="389" t="s">
        <v>650</v>
      </c>
      <c r="G15879" s="389" t="s">
        <v>519</v>
      </c>
    </row>
    <row r="15880" spans="1:7">
      <c r="A15880" s="389" t="s">
        <v>525</v>
      </c>
      <c r="B15880" s="389" t="s">
        <v>519</v>
      </c>
      <c r="C15880" s="389">
        <v>34865.837904899898</v>
      </c>
      <c r="D15880" s="389" t="s">
        <v>519</v>
      </c>
      <c r="E15880" s="389" t="s">
        <v>670</v>
      </c>
      <c r="F15880" s="389" t="s">
        <v>650</v>
      </c>
      <c r="G15880" s="389" t="s">
        <v>519</v>
      </c>
    </row>
    <row r="15881" spans="1:7">
      <c r="A15881" s="389" t="s">
        <v>525</v>
      </c>
      <c r="B15881" s="389" t="s">
        <v>519</v>
      </c>
      <c r="C15881" s="389">
        <v>34865.837904899898</v>
      </c>
      <c r="D15881" s="389" t="s">
        <v>519</v>
      </c>
      <c r="E15881" s="389" t="s">
        <v>670</v>
      </c>
      <c r="F15881" s="389" t="s">
        <v>650</v>
      </c>
      <c r="G15881" s="389" t="s">
        <v>519</v>
      </c>
    </row>
    <row r="15882" spans="1:7">
      <c r="A15882" s="389" t="s">
        <v>525</v>
      </c>
      <c r="B15882" s="389" t="s">
        <v>519</v>
      </c>
      <c r="C15882" s="389">
        <v>34865.837904899898</v>
      </c>
      <c r="D15882" s="389" t="s">
        <v>519</v>
      </c>
      <c r="E15882" s="389" t="s">
        <v>670</v>
      </c>
      <c r="F15882" s="389" t="s">
        <v>650</v>
      </c>
      <c r="G15882" s="389" t="s">
        <v>519</v>
      </c>
    </row>
    <row r="15883" spans="1:7">
      <c r="A15883" s="389" t="s">
        <v>525</v>
      </c>
      <c r="B15883" s="389" t="s">
        <v>519</v>
      </c>
      <c r="C15883" s="389">
        <v>34865.837904899898</v>
      </c>
      <c r="D15883" s="389" t="s">
        <v>519</v>
      </c>
      <c r="E15883" s="389" t="s">
        <v>670</v>
      </c>
      <c r="F15883" s="389" t="s">
        <v>650</v>
      </c>
      <c r="G15883" s="389" t="s">
        <v>519</v>
      </c>
    </row>
    <row r="15884" spans="1:7">
      <c r="A15884" s="389" t="s">
        <v>525</v>
      </c>
      <c r="B15884" s="389" t="s">
        <v>519</v>
      </c>
      <c r="C15884" s="389">
        <v>34865.837904899898</v>
      </c>
      <c r="D15884" s="389" t="s">
        <v>519</v>
      </c>
      <c r="E15884" s="389" t="s">
        <v>670</v>
      </c>
      <c r="F15884" s="389" t="s">
        <v>650</v>
      </c>
      <c r="G15884" s="389" t="s">
        <v>519</v>
      </c>
    </row>
    <row r="15885" spans="1:7">
      <c r="A15885" s="389" t="s">
        <v>525</v>
      </c>
      <c r="B15885" s="389" t="s">
        <v>519</v>
      </c>
      <c r="C15885" s="389">
        <v>34865.837904899898</v>
      </c>
      <c r="D15885" s="389" t="s">
        <v>519</v>
      </c>
      <c r="E15885" s="389" t="s">
        <v>670</v>
      </c>
      <c r="F15885" s="389" t="s">
        <v>650</v>
      </c>
      <c r="G15885" s="389" t="s">
        <v>519</v>
      </c>
    </row>
    <row r="15886" spans="1:7">
      <c r="A15886" s="389" t="s">
        <v>525</v>
      </c>
      <c r="B15886" s="389" t="s">
        <v>519</v>
      </c>
      <c r="C15886" s="389">
        <v>34865.837904899898</v>
      </c>
      <c r="D15886" s="389" t="s">
        <v>519</v>
      </c>
      <c r="E15886" s="389" t="s">
        <v>670</v>
      </c>
      <c r="F15886" s="389" t="s">
        <v>650</v>
      </c>
      <c r="G15886" s="389" t="s">
        <v>519</v>
      </c>
    </row>
    <row r="15887" spans="1:7">
      <c r="A15887" s="389" t="s">
        <v>525</v>
      </c>
      <c r="B15887" s="389" t="s">
        <v>519</v>
      </c>
      <c r="C15887" s="389">
        <v>34865.837904899898</v>
      </c>
      <c r="D15887" s="389" t="s">
        <v>519</v>
      </c>
      <c r="E15887" s="389" t="s">
        <v>670</v>
      </c>
      <c r="F15887" s="389" t="s">
        <v>650</v>
      </c>
      <c r="G15887" s="389" t="s">
        <v>519</v>
      </c>
    </row>
    <row r="15888" spans="1:7">
      <c r="A15888" s="389" t="s">
        <v>531</v>
      </c>
      <c r="B15888" s="389" t="s">
        <v>519</v>
      </c>
      <c r="C15888" s="389">
        <v>34865.837904899898</v>
      </c>
      <c r="D15888" s="389" t="s">
        <v>519</v>
      </c>
      <c r="E15888" s="389" t="s">
        <v>670</v>
      </c>
      <c r="F15888" s="389" t="s">
        <v>650</v>
      </c>
      <c r="G15888" s="389" t="s">
        <v>519</v>
      </c>
    </row>
    <row r="15889" spans="1:7">
      <c r="A15889" s="389" t="s">
        <v>525</v>
      </c>
      <c r="B15889" s="389" t="s">
        <v>519</v>
      </c>
      <c r="C15889" s="389">
        <v>34865.837904899898</v>
      </c>
      <c r="D15889" s="389" t="s">
        <v>519</v>
      </c>
      <c r="E15889" s="389" t="s">
        <v>670</v>
      </c>
      <c r="F15889" s="389" t="s">
        <v>650</v>
      </c>
      <c r="G15889" s="389" t="s">
        <v>519</v>
      </c>
    </row>
    <row r="15890" spans="1:7">
      <c r="A15890" s="389" t="s">
        <v>525</v>
      </c>
      <c r="B15890" s="389" t="s">
        <v>519</v>
      </c>
      <c r="C15890" s="389">
        <v>34865.837904899898</v>
      </c>
      <c r="D15890" s="389" t="s">
        <v>519</v>
      </c>
      <c r="E15890" s="389" t="s">
        <v>670</v>
      </c>
      <c r="F15890" s="389" t="s">
        <v>650</v>
      </c>
      <c r="G15890" s="389" t="s">
        <v>519</v>
      </c>
    </row>
    <row r="15891" spans="1:7">
      <c r="A15891" s="389" t="s">
        <v>525</v>
      </c>
      <c r="B15891" s="389" t="s">
        <v>519</v>
      </c>
      <c r="C15891" s="389">
        <v>34865.837904899898</v>
      </c>
      <c r="D15891" s="389" t="s">
        <v>519</v>
      </c>
      <c r="E15891" s="389" t="s">
        <v>670</v>
      </c>
      <c r="F15891" s="389" t="s">
        <v>650</v>
      </c>
      <c r="G15891" s="389" t="s">
        <v>519</v>
      </c>
    </row>
    <row r="15892" spans="1:7">
      <c r="A15892" s="389" t="s">
        <v>525</v>
      </c>
      <c r="B15892" s="389" t="s">
        <v>519</v>
      </c>
      <c r="C15892" s="389">
        <v>34865.837904899898</v>
      </c>
      <c r="D15892" s="389" t="s">
        <v>519</v>
      </c>
      <c r="E15892" s="389" t="s">
        <v>670</v>
      </c>
      <c r="F15892" s="389" t="s">
        <v>650</v>
      </c>
      <c r="G15892" s="389" t="s">
        <v>519</v>
      </c>
    </row>
    <row r="15893" spans="1:7">
      <c r="A15893" s="389" t="s">
        <v>525</v>
      </c>
      <c r="B15893" s="389" t="s">
        <v>519</v>
      </c>
      <c r="C15893" s="389">
        <v>34865.837904899898</v>
      </c>
      <c r="D15893" s="389" t="s">
        <v>519</v>
      </c>
      <c r="E15893" s="389" t="s">
        <v>670</v>
      </c>
      <c r="F15893" s="389" t="s">
        <v>650</v>
      </c>
      <c r="G15893" s="389" t="s">
        <v>519</v>
      </c>
    </row>
    <row r="15894" spans="1:7">
      <c r="A15894" s="389" t="s">
        <v>525</v>
      </c>
      <c r="B15894" s="389" t="s">
        <v>519</v>
      </c>
      <c r="C15894" s="389">
        <v>34865.837904899898</v>
      </c>
      <c r="D15894" s="389" t="s">
        <v>519</v>
      </c>
      <c r="E15894" s="389" t="s">
        <v>670</v>
      </c>
      <c r="F15894" s="389" t="s">
        <v>650</v>
      </c>
      <c r="G15894" s="389" t="s">
        <v>519</v>
      </c>
    </row>
    <row r="15895" spans="1:7">
      <c r="A15895" s="389" t="s">
        <v>525</v>
      </c>
      <c r="B15895" s="389" t="s">
        <v>519</v>
      </c>
      <c r="C15895" s="389">
        <v>34865.837904899898</v>
      </c>
      <c r="D15895" s="389" t="s">
        <v>519</v>
      </c>
      <c r="E15895" s="389" t="s">
        <v>670</v>
      </c>
      <c r="F15895" s="389" t="s">
        <v>650</v>
      </c>
      <c r="G15895" s="389" t="s">
        <v>519</v>
      </c>
    </row>
    <row r="15896" spans="1:7">
      <c r="A15896" s="389" t="s">
        <v>525</v>
      </c>
      <c r="B15896" s="389" t="s">
        <v>519</v>
      </c>
      <c r="C15896" s="389">
        <v>34865.837904899898</v>
      </c>
      <c r="D15896" s="389" t="s">
        <v>519</v>
      </c>
      <c r="E15896" s="389" t="s">
        <v>670</v>
      </c>
      <c r="F15896" s="389" t="s">
        <v>650</v>
      </c>
      <c r="G15896" s="389" t="s">
        <v>519</v>
      </c>
    </row>
    <row r="15897" spans="1:7">
      <c r="A15897" s="389" t="s">
        <v>525</v>
      </c>
      <c r="B15897" s="389" t="s">
        <v>519</v>
      </c>
      <c r="C15897" s="389">
        <v>34865.837904899898</v>
      </c>
      <c r="D15897" s="389" t="s">
        <v>519</v>
      </c>
      <c r="E15897" s="389" t="s">
        <v>670</v>
      </c>
      <c r="F15897" s="389" t="s">
        <v>650</v>
      </c>
      <c r="G15897" s="389" t="s">
        <v>519</v>
      </c>
    </row>
    <row r="15898" spans="1:7">
      <c r="A15898" s="389" t="s">
        <v>525</v>
      </c>
      <c r="B15898" s="389" t="s">
        <v>519</v>
      </c>
      <c r="C15898" s="389">
        <v>34865.837904899898</v>
      </c>
      <c r="D15898" s="389" t="s">
        <v>519</v>
      </c>
      <c r="E15898" s="389" t="s">
        <v>670</v>
      </c>
      <c r="F15898" s="389" t="s">
        <v>650</v>
      </c>
      <c r="G15898" s="389" t="s">
        <v>519</v>
      </c>
    </row>
    <row r="15899" spans="1:7">
      <c r="A15899" s="389" t="s">
        <v>525</v>
      </c>
      <c r="B15899" s="389" t="s">
        <v>519</v>
      </c>
      <c r="C15899" s="389">
        <v>34865.837904899898</v>
      </c>
      <c r="D15899" s="389" t="s">
        <v>519</v>
      </c>
      <c r="E15899" s="389" t="s">
        <v>670</v>
      </c>
      <c r="F15899" s="389" t="s">
        <v>650</v>
      </c>
      <c r="G15899" s="389" t="s">
        <v>519</v>
      </c>
    </row>
    <row r="15900" spans="1:7">
      <c r="A15900" s="389" t="s">
        <v>525</v>
      </c>
      <c r="B15900" s="389" t="s">
        <v>519</v>
      </c>
      <c r="C15900" s="389">
        <v>34865.837904899898</v>
      </c>
      <c r="D15900" s="389" t="s">
        <v>519</v>
      </c>
      <c r="E15900" s="389" t="s">
        <v>670</v>
      </c>
      <c r="F15900" s="389" t="s">
        <v>650</v>
      </c>
      <c r="G15900" s="389" t="s">
        <v>519</v>
      </c>
    </row>
    <row r="15901" spans="1:7">
      <c r="A15901" s="389" t="s">
        <v>525</v>
      </c>
      <c r="B15901" s="389" t="s">
        <v>519</v>
      </c>
      <c r="C15901" s="389">
        <v>34865.837904899898</v>
      </c>
      <c r="D15901" s="389" t="s">
        <v>519</v>
      </c>
      <c r="E15901" s="389" t="s">
        <v>670</v>
      </c>
      <c r="F15901" s="389" t="s">
        <v>650</v>
      </c>
      <c r="G15901" s="389" t="s">
        <v>519</v>
      </c>
    </row>
    <row r="15902" spans="1:7">
      <c r="A15902" s="389" t="s">
        <v>525</v>
      </c>
      <c r="B15902" s="389" t="s">
        <v>519</v>
      </c>
      <c r="C15902" s="389">
        <v>34865.837904899898</v>
      </c>
      <c r="D15902" s="389" t="s">
        <v>519</v>
      </c>
      <c r="E15902" s="389" t="s">
        <v>670</v>
      </c>
      <c r="F15902" s="389" t="s">
        <v>650</v>
      </c>
      <c r="G15902" s="389" t="s">
        <v>519</v>
      </c>
    </row>
    <row r="15903" spans="1:7">
      <c r="A15903" s="389" t="s">
        <v>525</v>
      </c>
      <c r="B15903" s="389" t="s">
        <v>519</v>
      </c>
      <c r="C15903" s="389">
        <v>34865.837904899898</v>
      </c>
      <c r="D15903" s="389" t="s">
        <v>519</v>
      </c>
      <c r="E15903" s="389" t="s">
        <v>670</v>
      </c>
      <c r="F15903" s="389" t="s">
        <v>650</v>
      </c>
      <c r="G15903" s="389" t="s">
        <v>519</v>
      </c>
    </row>
    <row r="15904" spans="1:7">
      <c r="A15904" s="389" t="s">
        <v>525</v>
      </c>
      <c r="B15904" s="389" t="s">
        <v>519</v>
      </c>
      <c r="C15904" s="389">
        <v>34865.837904899898</v>
      </c>
      <c r="D15904" s="389" t="s">
        <v>519</v>
      </c>
      <c r="E15904" s="389" t="s">
        <v>670</v>
      </c>
      <c r="F15904" s="389" t="s">
        <v>650</v>
      </c>
      <c r="G15904" s="389" t="s">
        <v>519</v>
      </c>
    </row>
    <row r="15905" spans="1:7">
      <c r="A15905" s="389" t="s">
        <v>525</v>
      </c>
      <c r="B15905" s="389" t="s">
        <v>519</v>
      </c>
      <c r="C15905" s="389">
        <v>34865.837904899898</v>
      </c>
      <c r="D15905" s="389" t="s">
        <v>519</v>
      </c>
      <c r="E15905" s="389" t="s">
        <v>670</v>
      </c>
      <c r="F15905" s="389" t="s">
        <v>650</v>
      </c>
      <c r="G15905" s="389" t="s">
        <v>519</v>
      </c>
    </row>
    <row r="15906" spans="1:7">
      <c r="A15906" s="389" t="s">
        <v>525</v>
      </c>
      <c r="B15906" s="389" t="s">
        <v>519</v>
      </c>
      <c r="C15906" s="389">
        <v>34865.837904899898</v>
      </c>
      <c r="D15906" s="389" t="s">
        <v>519</v>
      </c>
      <c r="E15906" s="389" t="s">
        <v>670</v>
      </c>
      <c r="F15906" s="389" t="s">
        <v>650</v>
      </c>
      <c r="G15906" s="389" t="s">
        <v>519</v>
      </c>
    </row>
    <row r="15907" spans="1:7">
      <c r="A15907" s="389" t="s">
        <v>525</v>
      </c>
      <c r="B15907" s="389" t="s">
        <v>519</v>
      </c>
      <c r="C15907" s="389">
        <v>34865.837904899898</v>
      </c>
      <c r="D15907" s="389" t="s">
        <v>519</v>
      </c>
      <c r="E15907" s="389" t="s">
        <v>670</v>
      </c>
      <c r="F15907" s="389" t="s">
        <v>650</v>
      </c>
      <c r="G15907" s="389" t="s">
        <v>519</v>
      </c>
    </row>
    <row r="15908" spans="1:7">
      <c r="A15908" s="389" t="s">
        <v>525</v>
      </c>
      <c r="B15908" s="389" t="s">
        <v>519</v>
      </c>
      <c r="C15908" s="389">
        <v>34865.837904899898</v>
      </c>
      <c r="D15908" s="389" t="s">
        <v>519</v>
      </c>
      <c r="E15908" s="389" t="s">
        <v>670</v>
      </c>
      <c r="F15908" s="389" t="s">
        <v>650</v>
      </c>
      <c r="G15908" s="389" t="s">
        <v>519</v>
      </c>
    </row>
    <row r="15909" spans="1:7">
      <c r="A15909" s="389" t="s">
        <v>525</v>
      </c>
      <c r="B15909" s="389" t="s">
        <v>519</v>
      </c>
      <c r="C15909" s="389">
        <v>34865.837904899898</v>
      </c>
      <c r="D15909" s="389" t="s">
        <v>519</v>
      </c>
      <c r="E15909" s="389" t="s">
        <v>670</v>
      </c>
      <c r="F15909" s="389" t="s">
        <v>650</v>
      </c>
      <c r="G15909" s="389" t="s">
        <v>519</v>
      </c>
    </row>
    <row r="15910" spans="1:7">
      <c r="A15910" s="389" t="s">
        <v>526</v>
      </c>
      <c r="B15910" s="389" t="s">
        <v>519</v>
      </c>
      <c r="C15910" s="389">
        <v>34865.837904899898</v>
      </c>
      <c r="D15910" s="389" t="s">
        <v>519</v>
      </c>
      <c r="E15910" s="389" t="s">
        <v>670</v>
      </c>
      <c r="F15910" s="389" t="s">
        <v>650</v>
      </c>
      <c r="G15910" s="389" t="s">
        <v>519</v>
      </c>
    </row>
    <row r="15911" spans="1:7">
      <c r="A15911" s="389" t="s">
        <v>526</v>
      </c>
      <c r="B15911" s="389" t="s">
        <v>519</v>
      </c>
      <c r="C15911" s="389">
        <v>34865.837904899898</v>
      </c>
      <c r="D15911" s="389" t="s">
        <v>519</v>
      </c>
      <c r="E15911" s="389" t="s">
        <v>670</v>
      </c>
      <c r="F15911" s="389" t="s">
        <v>650</v>
      </c>
      <c r="G15911" s="389" t="s">
        <v>519</v>
      </c>
    </row>
    <row r="15912" spans="1:7">
      <c r="A15912" s="389" t="s">
        <v>526</v>
      </c>
      <c r="B15912" s="389" t="s">
        <v>519</v>
      </c>
      <c r="C15912" s="389">
        <v>34865.837904899898</v>
      </c>
      <c r="D15912" s="389" t="s">
        <v>519</v>
      </c>
      <c r="E15912" s="389" t="s">
        <v>670</v>
      </c>
      <c r="F15912" s="389" t="s">
        <v>650</v>
      </c>
      <c r="G15912" s="389" t="s">
        <v>519</v>
      </c>
    </row>
    <row r="15913" spans="1:7">
      <c r="A15913" s="389" t="s">
        <v>526</v>
      </c>
      <c r="B15913" s="389" t="s">
        <v>519</v>
      </c>
      <c r="C15913" s="389">
        <v>34865.837904899898</v>
      </c>
      <c r="D15913" s="389" t="s">
        <v>519</v>
      </c>
      <c r="E15913" s="389" t="s">
        <v>670</v>
      </c>
      <c r="F15913" s="389" t="s">
        <v>650</v>
      </c>
      <c r="G15913" s="389" t="s">
        <v>519</v>
      </c>
    </row>
    <row r="15914" spans="1:7">
      <c r="A15914" s="389" t="s">
        <v>526</v>
      </c>
      <c r="B15914" s="389" t="s">
        <v>519</v>
      </c>
      <c r="C15914" s="389">
        <v>34865.837904899898</v>
      </c>
      <c r="D15914" s="389" t="s">
        <v>519</v>
      </c>
      <c r="E15914" s="389" t="s">
        <v>670</v>
      </c>
      <c r="F15914" s="389" t="s">
        <v>650</v>
      </c>
      <c r="G15914" s="389" t="s">
        <v>519</v>
      </c>
    </row>
    <row r="15915" spans="1:7">
      <c r="A15915" s="389" t="s">
        <v>526</v>
      </c>
      <c r="B15915" s="389" t="s">
        <v>519</v>
      </c>
      <c r="C15915" s="389">
        <v>34865.837904899898</v>
      </c>
      <c r="D15915" s="389" t="s">
        <v>519</v>
      </c>
      <c r="E15915" s="389" t="s">
        <v>670</v>
      </c>
      <c r="F15915" s="389" t="s">
        <v>650</v>
      </c>
      <c r="G15915" s="389" t="s">
        <v>519</v>
      </c>
    </row>
    <row r="15916" spans="1:7">
      <c r="A15916" s="389" t="s">
        <v>526</v>
      </c>
      <c r="B15916" s="389" t="s">
        <v>519</v>
      </c>
      <c r="C15916" s="389">
        <v>34865.837904899898</v>
      </c>
      <c r="D15916" s="389" t="s">
        <v>519</v>
      </c>
      <c r="E15916" s="389" t="s">
        <v>670</v>
      </c>
      <c r="F15916" s="389" t="s">
        <v>650</v>
      </c>
      <c r="G15916" s="389" t="s">
        <v>519</v>
      </c>
    </row>
    <row r="15917" spans="1:7">
      <c r="A15917" s="389" t="s">
        <v>526</v>
      </c>
      <c r="B15917" s="389" t="s">
        <v>519</v>
      </c>
      <c r="C15917" s="389">
        <v>34865.837904899898</v>
      </c>
      <c r="D15917" s="389" t="s">
        <v>519</v>
      </c>
      <c r="E15917" s="389" t="s">
        <v>670</v>
      </c>
      <c r="F15917" s="389" t="s">
        <v>650</v>
      </c>
      <c r="G15917" s="389" t="s">
        <v>519</v>
      </c>
    </row>
    <row r="15918" spans="1:7">
      <c r="A15918" s="389" t="s">
        <v>526</v>
      </c>
      <c r="B15918" s="389" t="s">
        <v>519</v>
      </c>
      <c r="C15918" s="389">
        <v>34865.837904899898</v>
      </c>
      <c r="D15918" s="389" t="s">
        <v>519</v>
      </c>
      <c r="E15918" s="389" t="s">
        <v>670</v>
      </c>
      <c r="F15918" s="389" t="s">
        <v>650</v>
      </c>
      <c r="G15918" s="389" t="s">
        <v>519</v>
      </c>
    </row>
    <row r="15919" spans="1:7">
      <c r="A15919" s="389" t="s">
        <v>526</v>
      </c>
      <c r="B15919" s="389" t="s">
        <v>519</v>
      </c>
      <c r="C15919" s="389">
        <v>34865.837904899898</v>
      </c>
      <c r="D15919" s="389" t="s">
        <v>519</v>
      </c>
      <c r="E15919" s="389" t="s">
        <v>670</v>
      </c>
      <c r="F15919" s="389" t="s">
        <v>650</v>
      </c>
      <c r="G15919" s="389" t="s">
        <v>519</v>
      </c>
    </row>
    <row r="15920" spans="1:7">
      <c r="A15920" s="389" t="s">
        <v>526</v>
      </c>
      <c r="B15920" s="389" t="s">
        <v>519</v>
      </c>
      <c r="C15920" s="389">
        <v>34865.837904899898</v>
      </c>
      <c r="D15920" s="389" t="s">
        <v>519</v>
      </c>
      <c r="E15920" s="389" t="s">
        <v>670</v>
      </c>
      <c r="F15920" s="389" t="s">
        <v>650</v>
      </c>
      <c r="G15920" s="389" t="s">
        <v>519</v>
      </c>
    </row>
    <row r="15921" spans="1:7">
      <c r="A15921" s="389" t="s">
        <v>526</v>
      </c>
      <c r="B15921" s="389" t="s">
        <v>519</v>
      </c>
      <c r="C15921" s="389">
        <v>34865.837904899898</v>
      </c>
      <c r="D15921" s="389" t="s">
        <v>519</v>
      </c>
      <c r="E15921" s="389" t="s">
        <v>670</v>
      </c>
      <c r="F15921" s="389" t="s">
        <v>650</v>
      </c>
      <c r="G15921" s="389" t="s">
        <v>519</v>
      </c>
    </row>
    <row r="15922" spans="1:7">
      <c r="A15922" s="389" t="s">
        <v>526</v>
      </c>
      <c r="B15922" s="389" t="s">
        <v>519</v>
      </c>
      <c r="C15922" s="389">
        <v>34865.837904899898</v>
      </c>
      <c r="D15922" s="389" t="s">
        <v>519</v>
      </c>
      <c r="E15922" s="389" t="s">
        <v>670</v>
      </c>
      <c r="F15922" s="389" t="s">
        <v>650</v>
      </c>
      <c r="G15922" s="389" t="s">
        <v>519</v>
      </c>
    </row>
    <row r="15923" spans="1:7">
      <c r="A15923" s="389" t="s">
        <v>526</v>
      </c>
      <c r="B15923" s="389" t="s">
        <v>519</v>
      </c>
      <c r="C15923" s="389">
        <v>34865.837904899898</v>
      </c>
      <c r="D15923" s="389" t="s">
        <v>519</v>
      </c>
      <c r="E15923" s="389" t="s">
        <v>670</v>
      </c>
      <c r="F15923" s="389" t="s">
        <v>650</v>
      </c>
      <c r="G15923" s="389" t="s">
        <v>519</v>
      </c>
    </row>
    <row r="15924" spans="1:7">
      <c r="A15924" s="389" t="s">
        <v>526</v>
      </c>
      <c r="B15924" s="389" t="s">
        <v>519</v>
      </c>
      <c r="C15924" s="389">
        <v>34865.837904899898</v>
      </c>
      <c r="D15924" s="389" t="s">
        <v>519</v>
      </c>
      <c r="E15924" s="389" t="s">
        <v>670</v>
      </c>
      <c r="F15924" s="389" t="s">
        <v>650</v>
      </c>
      <c r="G15924" s="389" t="s">
        <v>519</v>
      </c>
    </row>
    <row r="15925" spans="1:7">
      <c r="A15925" s="389" t="s">
        <v>526</v>
      </c>
      <c r="B15925" s="389" t="s">
        <v>519</v>
      </c>
      <c r="C15925" s="389">
        <v>34865.837904899898</v>
      </c>
      <c r="D15925" s="389" t="s">
        <v>519</v>
      </c>
      <c r="E15925" s="389" t="s">
        <v>670</v>
      </c>
      <c r="F15925" s="389" t="s">
        <v>650</v>
      </c>
      <c r="G15925" s="389" t="s">
        <v>519</v>
      </c>
    </row>
    <row r="15926" spans="1:7">
      <c r="A15926" s="389" t="s">
        <v>526</v>
      </c>
      <c r="B15926" s="389" t="s">
        <v>519</v>
      </c>
      <c r="C15926" s="389">
        <v>34865.837904899898</v>
      </c>
      <c r="D15926" s="389" t="s">
        <v>519</v>
      </c>
      <c r="E15926" s="389" t="s">
        <v>670</v>
      </c>
      <c r="F15926" s="389" t="s">
        <v>650</v>
      </c>
      <c r="G15926" s="389" t="s">
        <v>519</v>
      </c>
    </row>
    <row r="15927" spans="1:7">
      <c r="A15927" s="389" t="s">
        <v>526</v>
      </c>
      <c r="B15927" s="389" t="s">
        <v>519</v>
      </c>
      <c r="C15927" s="389">
        <v>34865.837904899898</v>
      </c>
      <c r="D15927" s="389" t="s">
        <v>519</v>
      </c>
      <c r="E15927" s="389" t="s">
        <v>670</v>
      </c>
      <c r="F15927" s="389" t="s">
        <v>650</v>
      </c>
      <c r="G15927" s="389" t="s">
        <v>519</v>
      </c>
    </row>
    <row r="15928" spans="1:7">
      <c r="A15928" s="389" t="s">
        <v>526</v>
      </c>
      <c r="B15928" s="389" t="s">
        <v>519</v>
      </c>
      <c r="C15928" s="389">
        <v>34865.837904899898</v>
      </c>
      <c r="D15928" s="389" t="s">
        <v>519</v>
      </c>
      <c r="E15928" s="389" t="s">
        <v>670</v>
      </c>
      <c r="F15928" s="389" t="s">
        <v>650</v>
      </c>
      <c r="G15928" s="389" t="s">
        <v>519</v>
      </c>
    </row>
    <row r="15929" spans="1:7">
      <c r="A15929" s="389" t="s">
        <v>526</v>
      </c>
      <c r="B15929" s="389" t="s">
        <v>519</v>
      </c>
      <c r="C15929" s="389">
        <v>34865.837904899898</v>
      </c>
      <c r="D15929" s="389" t="s">
        <v>519</v>
      </c>
      <c r="E15929" s="389" t="s">
        <v>670</v>
      </c>
      <c r="F15929" s="389" t="s">
        <v>650</v>
      </c>
      <c r="G15929" s="389" t="s">
        <v>519</v>
      </c>
    </row>
    <row r="15930" spans="1:7">
      <c r="A15930" s="389" t="s">
        <v>526</v>
      </c>
      <c r="B15930" s="389" t="s">
        <v>519</v>
      </c>
      <c r="C15930" s="389">
        <v>34865.837904899898</v>
      </c>
      <c r="D15930" s="389" t="s">
        <v>519</v>
      </c>
      <c r="E15930" s="389" t="s">
        <v>670</v>
      </c>
      <c r="F15930" s="389" t="s">
        <v>650</v>
      </c>
      <c r="G15930" s="389" t="s">
        <v>519</v>
      </c>
    </row>
    <row r="15931" spans="1:7">
      <c r="A15931" s="389" t="s">
        <v>526</v>
      </c>
      <c r="B15931" s="389" t="s">
        <v>519</v>
      </c>
      <c r="C15931" s="389">
        <v>34865.837904899898</v>
      </c>
      <c r="D15931" s="389" t="s">
        <v>519</v>
      </c>
      <c r="E15931" s="389" t="s">
        <v>670</v>
      </c>
      <c r="F15931" s="389" t="s">
        <v>650</v>
      </c>
      <c r="G15931" s="389" t="s">
        <v>519</v>
      </c>
    </row>
    <row r="15932" spans="1:7">
      <c r="A15932" s="389" t="s">
        <v>526</v>
      </c>
      <c r="B15932" s="389" t="s">
        <v>519</v>
      </c>
      <c r="C15932" s="389">
        <v>34865.837904899898</v>
      </c>
      <c r="D15932" s="389" t="s">
        <v>519</v>
      </c>
      <c r="E15932" s="389" t="s">
        <v>670</v>
      </c>
      <c r="F15932" s="389" t="s">
        <v>650</v>
      </c>
      <c r="G15932" s="389" t="s">
        <v>519</v>
      </c>
    </row>
    <row r="15933" spans="1:7">
      <c r="A15933" s="389" t="s">
        <v>526</v>
      </c>
      <c r="B15933" s="389" t="s">
        <v>519</v>
      </c>
      <c r="C15933" s="389">
        <v>34865.837904899898</v>
      </c>
      <c r="D15933" s="389" t="s">
        <v>519</v>
      </c>
      <c r="E15933" s="389" t="s">
        <v>670</v>
      </c>
      <c r="F15933" s="389" t="s">
        <v>650</v>
      </c>
      <c r="G15933" s="389" t="s">
        <v>519</v>
      </c>
    </row>
    <row r="15934" spans="1:7">
      <c r="A15934" s="389" t="s">
        <v>526</v>
      </c>
      <c r="B15934" s="389" t="s">
        <v>519</v>
      </c>
      <c r="C15934" s="389">
        <v>34865.837904899898</v>
      </c>
      <c r="D15934" s="389" t="s">
        <v>519</v>
      </c>
      <c r="E15934" s="389" t="s">
        <v>670</v>
      </c>
      <c r="F15934" s="389" t="s">
        <v>650</v>
      </c>
      <c r="G15934" s="389" t="s">
        <v>519</v>
      </c>
    </row>
    <row r="15935" spans="1:7">
      <c r="A15935" s="389" t="s">
        <v>526</v>
      </c>
      <c r="B15935" s="389" t="s">
        <v>519</v>
      </c>
      <c r="C15935" s="389">
        <v>34865.837904899898</v>
      </c>
      <c r="D15935" s="389" t="s">
        <v>519</v>
      </c>
      <c r="E15935" s="389" t="s">
        <v>670</v>
      </c>
      <c r="F15935" s="389" t="s">
        <v>650</v>
      </c>
      <c r="G15935" s="389" t="s">
        <v>519</v>
      </c>
    </row>
    <row r="15936" spans="1:7">
      <c r="A15936" s="389" t="s">
        <v>526</v>
      </c>
      <c r="B15936" s="389" t="s">
        <v>519</v>
      </c>
      <c r="C15936" s="389">
        <v>34865.837904899898</v>
      </c>
      <c r="D15936" s="389" t="s">
        <v>519</v>
      </c>
      <c r="E15936" s="389" t="s">
        <v>670</v>
      </c>
      <c r="F15936" s="389" t="s">
        <v>650</v>
      </c>
      <c r="G15936" s="389" t="s">
        <v>519</v>
      </c>
    </row>
    <row r="15937" spans="1:7">
      <c r="A15937" s="389" t="s">
        <v>526</v>
      </c>
      <c r="B15937" s="389" t="s">
        <v>519</v>
      </c>
      <c r="C15937" s="389">
        <v>34865.837904899898</v>
      </c>
      <c r="D15937" s="389" t="s">
        <v>519</v>
      </c>
      <c r="E15937" s="389" t="s">
        <v>670</v>
      </c>
      <c r="F15937" s="389" t="s">
        <v>650</v>
      </c>
      <c r="G15937" s="389" t="s">
        <v>519</v>
      </c>
    </row>
    <row r="15938" spans="1:7">
      <c r="A15938" s="389" t="s">
        <v>526</v>
      </c>
      <c r="B15938" s="389" t="s">
        <v>519</v>
      </c>
      <c r="C15938" s="389">
        <v>34865.837904899898</v>
      </c>
      <c r="D15938" s="389" t="s">
        <v>519</v>
      </c>
      <c r="E15938" s="389" t="s">
        <v>670</v>
      </c>
      <c r="F15938" s="389" t="s">
        <v>650</v>
      </c>
      <c r="G15938" s="389" t="s">
        <v>519</v>
      </c>
    </row>
    <row r="15939" spans="1:7">
      <c r="A15939" s="389" t="s">
        <v>526</v>
      </c>
      <c r="B15939" s="389" t="s">
        <v>519</v>
      </c>
      <c r="C15939" s="389">
        <v>34865.837904899898</v>
      </c>
      <c r="D15939" s="389" t="s">
        <v>519</v>
      </c>
      <c r="E15939" s="389" t="s">
        <v>670</v>
      </c>
      <c r="F15939" s="389" t="s">
        <v>650</v>
      </c>
      <c r="G15939" s="389" t="s">
        <v>519</v>
      </c>
    </row>
    <row r="15940" spans="1:7">
      <c r="A15940" s="389" t="s">
        <v>526</v>
      </c>
      <c r="B15940" s="389" t="s">
        <v>519</v>
      </c>
      <c r="C15940" s="389">
        <v>34865.837904899898</v>
      </c>
      <c r="D15940" s="389" t="s">
        <v>519</v>
      </c>
      <c r="E15940" s="389" t="s">
        <v>670</v>
      </c>
      <c r="F15940" s="389" t="s">
        <v>650</v>
      </c>
      <c r="G15940" s="389" t="s">
        <v>519</v>
      </c>
    </row>
    <row r="15941" spans="1:7">
      <c r="A15941" s="389" t="s">
        <v>526</v>
      </c>
      <c r="B15941" s="389" t="s">
        <v>519</v>
      </c>
      <c r="C15941" s="389">
        <v>34865.837904899898</v>
      </c>
      <c r="D15941" s="389" t="s">
        <v>519</v>
      </c>
      <c r="E15941" s="389" t="s">
        <v>670</v>
      </c>
      <c r="F15941" s="389" t="s">
        <v>650</v>
      </c>
      <c r="G15941" s="389" t="s">
        <v>519</v>
      </c>
    </row>
    <row r="15942" spans="1:7">
      <c r="A15942" s="389" t="s">
        <v>526</v>
      </c>
      <c r="B15942" s="389" t="s">
        <v>519</v>
      </c>
      <c r="C15942" s="389">
        <v>34865.837904899898</v>
      </c>
      <c r="D15942" s="389" t="s">
        <v>519</v>
      </c>
      <c r="E15942" s="389" t="s">
        <v>670</v>
      </c>
      <c r="F15942" s="389" t="s">
        <v>650</v>
      </c>
      <c r="G15942" s="389" t="s">
        <v>519</v>
      </c>
    </row>
    <row r="15943" spans="1:7">
      <c r="A15943" s="389" t="s">
        <v>526</v>
      </c>
      <c r="B15943" s="389" t="s">
        <v>519</v>
      </c>
      <c r="C15943" s="389">
        <v>34865.837904899898</v>
      </c>
      <c r="D15943" s="389" t="s">
        <v>519</v>
      </c>
      <c r="E15943" s="389" t="s">
        <v>670</v>
      </c>
      <c r="F15943" s="389" t="s">
        <v>650</v>
      </c>
      <c r="G15943" s="389" t="s">
        <v>519</v>
      </c>
    </row>
    <row r="15944" spans="1:7">
      <c r="A15944" s="389" t="s">
        <v>526</v>
      </c>
      <c r="B15944" s="389" t="s">
        <v>519</v>
      </c>
      <c r="C15944" s="389">
        <v>34865.837904899898</v>
      </c>
      <c r="D15944" s="389" t="s">
        <v>519</v>
      </c>
      <c r="E15944" s="389" t="s">
        <v>670</v>
      </c>
      <c r="F15944" s="389" t="s">
        <v>650</v>
      </c>
      <c r="G15944" s="389" t="s">
        <v>519</v>
      </c>
    </row>
    <row r="15945" spans="1:7">
      <c r="A15945" s="389" t="s">
        <v>526</v>
      </c>
      <c r="B15945" s="389" t="s">
        <v>519</v>
      </c>
      <c r="C15945" s="389">
        <v>34865.837904899898</v>
      </c>
      <c r="D15945" s="389" t="s">
        <v>519</v>
      </c>
      <c r="E15945" s="389" t="s">
        <v>670</v>
      </c>
      <c r="F15945" s="389" t="s">
        <v>650</v>
      </c>
      <c r="G15945" s="389" t="s">
        <v>519</v>
      </c>
    </row>
    <row r="15946" spans="1:7">
      <c r="A15946" s="389" t="s">
        <v>526</v>
      </c>
      <c r="B15946" s="389" t="s">
        <v>519</v>
      </c>
      <c r="C15946" s="389">
        <v>34865.837904899898</v>
      </c>
      <c r="D15946" s="389" t="s">
        <v>519</v>
      </c>
      <c r="E15946" s="389" t="s">
        <v>670</v>
      </c>
      <c r="F15946" s="389" t="s">
        <v>650</v>
      </c>
      <c r="G15946" s="389" t="s">
        <v>519</v>
      </c>
    </row>
    <row r="15947" spans="1:7">
      <c r="A15947" s="389" t="s">
        <v>526</v>
      </c>
      <c r="B15947" s="389" t="s">
        <v>519</v>
      </c>
      <c r="C15947" s="389">
        <v>34865.837904899898</v>
      </c>
      <c r="D15947" s="389" t="s">
        <v>519</v>
      </c>
      <c r="E15947" s="389" t="s">
        <v>670</v>
      </c>
      <c r="F15947" s="389" t="s">
        <v>650</v>
      </c>
      <c r="G15947" s="389" t="s">
        <v>519</v>
      </c>
    </row>
    <row r="15948" spans="1:7">
      <c r="A15948" s="389" t="s">
        <v>526</v>
      </c>
      <c r="B15948" s="389" t="s">
        <v>519</v>
      </c>
      <c r="C15948" s="389">
        <v>34865.837904899898</v>
      </c>
      <c r="D15948" s="389" t="s">
        <v>519</v>
      </c>
      <c r="E15948" s="389" t="s">
        <v>670</v>
      </c>
      <c r="F15948" s="389" t="s">
        <v>650</v>
      </c>
      <c r="G15948" s="389" t="s">
        <v>519</v>
      </c>
    </row>
    <row r="15949" spans="1:7">
      <c r="A15949" s="389" t="s">
        <v>526</v>
      </c>
      <c r="B15949" s="389" t="s">
        <v>519</v>
      </c>
      <c r="C15949" s="389">
        <v>34865.837904899898</v>
      </c>
      <c r="D15949" s="389" t="s">
        <v>519</v>
      </c>
      <c r="E15949" s="389" t="s">
        <v>670</v>
      </c>
      <c r="F15949" s="389" t="s">
        <v>650</v>
      </c>
      <c r="G15949" s="389" t="s">
        <v>519</v>
      </c>
    </row>
    <row r="15950" spans="1:7">
      <c r="A15950" s="389" t="s">
        <v>526</v>
      </c>
      <c r="B15950" s="389" t="s">
        <v>519</v>
      </c>
      <c r="C15950" s="389">
        <v>34865.837904899898</v>
      </c>
      <c r="D15950" s="389" t="s">
        <v>519</v>
      </c>
      <c r="E15950" s="389" t="s">
        <v>670</v>
      </c>
      <c r="F15950" s="389" t="s">
        <v>650</v>
      </c>
      <c r="G15950" s="389" t="s">
        <v>519</v>
      </c>
    </row>
    <row r="15951" spans="1:7">
      <c r="A15951" s="389" t="s">
        <v>526</v>
      </c>
      <c r="B15951" s="389" t="s">
        <v>519</v>
      </c>
      <c r="C15951" s="389">
        <v>34865.837904899898</v>
      </c>
      <c r="D15951" s="389" t="s">
        <v>519</v>
      </c>
      <c r="E15951" s="389" t="s">
        <v>670</v>
      </c>
      <c r="F15951" s="389" t="s">
        <v>650</v>
      </c>
      <c r="G15951" s="389" t="s">
        <v>519</v>
      </c>
    </row>
    <row r="15952" spans="1:7">
      <c r="A15952" s="389" t="s">
        <v>526</v>
      </c>
      <c r="B15952" s="389" t="s">
        <v>519</v>
      </c>
      <c r="C15952" s="389">
        <v>34865.837904899898</v>
      </c>
      <c r="D15952" s="389" t="s">
        <v>519</v>
      </c>
      <c r="E15952" s="389" t="s">
        <v>670</v>
      </c>
      <c r="F15952" s="389" t="s">
        <v>650</v>
      </c>
      <c r="G15952" s="389" t="s">
        <v>519</v>
      </c>
    </row>
    <row r="15953" spans="1:7">
      <c r="A15953" s="389" t="s">
        <v>526</v>
      </c>
      <c r="B15953" s="389" t="s">
        <v>519</v>
      </c>
      <c r="C15953" s="389">
        <v>34865.837904899898</v>
      </c>
      <c r="D15953" s="389" t="s">
        <v>519</v>
      </c>
      <c r="E15953" s="389" t="s">
        <v>670</v>
      </c>
      <c r="F15953" s="389" t="s">
        <v>650</v>
      </c>
      <c r="G15953" s="389" t="s">
        <v>519</v>
      </c>
    </row>
    <row r="15954" spans="1:7">
      <c r="A15954" s="389" t="s">
        <v>526</v>
      </c>
      <c r="B15954" s="389" t="s">
        <v>519</v>
      </c>
      <c r="C15954" s="389">
        <v>34865.837904899898</v>
      </c>
      <c r="D15954" s="389" t="s">
        <v>519</v>
      </c>
      <c r="E15954" s="389" t="s">
        <v>670</v>
      </c>
      <c r="F15954" s="389" t="s">
        <v>650</v>
      </c>
      <c r="G15954" s="389" t="s">
        <v>519</v>
      </c>
    </row>
    <row r="15955" spans="1:7">
      <c r="A15955" s="389" t="s">
        <v>526</v>
      </c>
      <c r="B15955" s="389" t="s">
        <v>519</v>
      </c>
      <c r="C15955" s="389">
        <v>34865.837904899898</v>
      </c>
      <c r="D15955" s="389" t="s">
        <v>519</v>
      </c>
      <c r="E15955" s="389" t="s">
        <v>670</v>
      </c>
      <c r="F15955" s="389" t="s">
        <v>650</v>
      </c>
      <c r="G15955" s="389" t="s">
        <v>519</v>
      </c>
    </row>
    <row r="15956" spans="1:7">
      <c r="A15956" s="389" t="s">
        <v>526</v>
      </c>
      <c r="B15956" s="389" t="s">
        <v>519</v>
      </c>
      <c r="C15956" s="389">
        <v>34865.837904899898</v>
      </c>
      <c r="D15956" s="389" t="s">
        <v>519</v>
      </c>
      <c r="E15956" s="389" t="s">
        <v>670</v>
      </c>
      <c r="F15956" s="389" t="s">
        <v>650</v>
      </c>
      <c r="G15956" s="389" t="s">
        <v>519</v>
      </c>
    </row>
    <row r="15957" spans="1:7">
      <c r="A15957" s="389" t="s">
        <v>526</v>
      </c>
      <c r="B15957" s="389" t="s">
        <v>519</v>
      </c>
      <c r="C15957" s="389">
        <v>34865.837904899898</v>
      </c>
      <c r="D15957" s="389" t="s">
        <v>519</v>
      </c>
      <c r="E15957" s="389" t="s">
        <v>670</v>
      </c>
      <c r="F15957" s="389" t="s">
        <v>650</v>
      </c>
      <c r="G15957" s="389" t="s">
        <v>519</v>
      </c>
    </row>
    <row r="15958" spans="1:7">
      <c r="A15958" s="389" t="s">
        <v>526</v>
      </c>
      <c r="B15958" s="389" t="s">
        <v>519</v>
      </c>
      <c r="C15958" s="389">
        <v>34865.837904899898</v>
      </c>
      <c r="D15958" s="389" t="s">
        <v>519</v>
      </c>
      <c r="E15958" s="389" t="s">
        <v>670</v>
      </c>
      <c r="F15958" s="389" t="s">
        <v>650</v>
      </c>
      <c r="G15958" s="389" t="s">
        <v>519</v>
      </c>
    </row>
    <row r="15959" spans="1:7">
      <c r="A15959" s="389" t="s">
        <v>526</v>
      </c>
      <c r="B15959" s="389" t="s">
        <v>519</v>
      </c>
      <c r="C15959" s="389">
        <v>34865.837904899898</v>
      </c>
      <c r="D15959" s="389" t="s">
        <v>519</v>
      </c>
      <c r="E15959" s="389" t="s">
        <v>670</v>
      </c>
      <c r="F15959" s="389" t="s">
        <v>650</v>
      </c>
      <c r="G15959" s="389" t="s">
        <v>519</v>
      </c>
    </row>
    <row r="15960" spans="1:7">
      <c r="A15960" s="389" t="s">
        <v>526</v>
      </c>
      <c r="B15960" s="389" t="s">
        <v>519</v>
      </c>
      <c r="C15960" s="389">
        <v>34865.837904899898</v>
      </c>
      <c r="D15960" s="389" t="s">
        <v>519</v>
      </c>
      <c r="E15960" s="389" t="s">
        <v>670</v>
      </c>
      <c r="F15960" s="389" t="s">
        <v>650</v>
      </c>
      <c r="G15960" s="389" t="s">
        <v>519</v>
      </c>
    </row>
    <row r="15961" spans="1:7">
      <c r="A15961" s="389" t="s">
        <v>526</v>
      </c>
      <c r="B15961" s="389" t="s">
        <v>519</v>
      </c>
      <c r="C15961" s="389">
        <v>34865.837904899898</v>
      </c>
      <c r="D15961" s="389" t="s">
        <v>519</v>
      </c>
      <c r="E15961" s="389" t="s">
        <v>670</v>
      </c>
      <c r="F15961" s="389" t="s">
        <v>650</v>
      </c>
      <c r="G15961" s="389" t="s">
        <v>519</v>
      </c>
    </row>
    <row r="15962" spans="1:7">
      <c r="A15962" s="389" t="s">
        <v>526</v>
      </c>
      <c r="B15962" s="389" t="s">
        <v>519</v>
      </c>
      <c r="C15962" s="389">
        <v>34865.837904899898</v>
      </c>
      <c r="D15962" s="389" t="s">
        <v>519</v>
      </c>
      <c r="E15962" s="389" t="s">
        <v>670</v>
      </c>
      <c r="F15962" s="389" t="s">
        <v>650</v>
      </c>
      <c r="G15962" s="389" t="s">
        <v>519</v>
      </c>
    </row>
    <row r="15963" spans="1:7">
      <c r="A15963" s="389" t="s">
        <v>526</v>
      </c>
      <c r="B15963" s="389" t="s">
        <v>519</v>
      </c>
      <c r="C15963" s="389">
        <v>34865.837904899898</v>
      </c>
      <c r="D15963" s="389" t="s">
        <v>519</v>
      </c>
      <c r="E15963" s="389" t="s">
        <v>670</v>
      </c>
      <c r="F15963" s="389" t="s">
        <v>650</v>
      </c>
      <c r="G15963" s="389" t="s">
        <v>519</v>
      </c>
    </row>
    <row r="15964" spans="1:7">
      <c r="A15964" s="389" t="s">
        <v>526</v>
      </c>
      <c r="B15964" s="389" t="s">
        <v>519</v>
      </c>
      <c r="C15964" s="389">
        <v>34865.837904899898</v>
      </c>
      <c r="D15964" s="389" t="s">
        <v>519</v>
      </c>
      <c r="E15964" s="389" t="s">
        <v>670</v>
      </c>
      <c r="F15964" s="389" t="s">
        <v>650</v>
      </c>
      <c r="G15964" s="389" t="s">
        <v>519</v>
      </c>
    </row>
    <row r="15965" spans="1:7">
      <c r="A15965" s="389" t="s">
        <v>526</v>
      </c>
      <c r="B15965" s="389" t="s">
        <v>519</v>
      </c>
      <c r="C15965" s="389">
        <v>34865.837904899898</v>
      </c>
      <c r="D15965" s="389" t="s">
        <v>519</v>
      </c>
      <c r="E15965" s="389" t="s">
        <v>670</v>
      </c>
      <c r="F15965" s="389" t="s">
        <v>650</v>
      </c>
      <c r="G15965" s="389" t="s">
        <v>519</v>
      </c>
    </row>
    <row r="15966" spans="1:7">
      <c r="A15966" s="389" t="s">
        <v>526</v>
      </c>
      <c r="B15966" s="389" t="s">
        <v>519</v>
      </c>
      <c r="C15966" s="389">
        <v>34865.837904899898</v>
      </c>
      <c r="D15966" s="389" t="s">
        <v>519</v>
      </c>
      <c r="E15966" s="389" t="s">
        <v>670</v>
      </c>
      <c r="F15966" s="389" t="s">
        <v>650</v>
      </c>
      <c r="G15966" s="389" t="s">
        <v>519</v>
      </c>
    </row>
    <row r="15967" spans="1:7">
      <c r="A15967" s="389" t="s">
        <v>526</v>
      </c>
      <c r="B15967" s="389" t="s">
        <v>519</v>
      </c>
      <c r="C15967" s="389">
        <v>34865.837904899898</v>
      </c>
      <c r="D15967" s="389" t="s">
        <v>519</v>
      </c>
      <c r="E15967" s="389" t="s">
        <v>670</v>
      </c>
      <c r="F15967" s="389" t="s">
        <v>650</v>
      </c>
      <c r="G15967" s="389" t="s">
        <v>519</v>
      </c>
    </row>
    <row r="15968" spans="1:7">
      <c r="A15968" s="389" t="s">
        <v>526</v>
      </c>
      <c r="B15968" s="389" t="s">
        <v>519</v>
      </c>
      <c r="C15968" s="389">
        <v>34865.837904899898</v>
      </c>
      <c r="D15968" s="389" t="s">
        <v>519</v>
      </c>
      <c r="E15968" s="389" t="s">
        <v>670</v>
      </c>
      <c r="F15968" s="389" t="s">
        <v>650</v>
      </c>
      <c r="G15968" s="389" t="s">
        <v>519</v>
      </c>
    </row>
    <row r="15969" spans="1:7">
      <c r="A15969" s="389" t="s">
        <v>526</v>
      </c>
      <c r="B15969" s="389" t="s">
        <v>519</v>
      </c>
      <c r="C15969" s="389">
        <v>34865.837904899898</v>
      </c>
      <c r="D15969" s="389" t="s">
        <v>519</v>
      </c>
      <c r="E15969" s="389" t="s">
        <v>670</v>
      </c>
      <c r="F15969" s="389" t="s">
        <v>650</v>
      </c>
      <c r="G15969" s="389" t="s">
        <v>519</v>
      </c>
    </row>
    <row r="15970" spans="1:7">
      <c r="A15970" s="389" t="s">
        <v>526</v>
      </c>
      <c r="B15970" s="389" t="s">
        <v>519</v>
      </c>
      <c r="C15970" s="389">
        <v>34865.837904899898</v>
      </c>
      <c r="D15970" s="389" t="s">
        <v>519</v>
      </c>
      <c r="E15970" s="389" t="s">
        <v>670</v>
      </c>
      <c r="F15970" s="389" t="s">
        <v>650</v>
      </c>
      <c r="G15970" s="389" t="s">
        <v>519</v>
      </c>
    </row>
    <row r="15971" spans="1:7">
      <c r="A15971" s="389" t="s">
        <v>526</v>
      </c>
      <c r="B15971" s="389" t="s">
        <v>519</v>
      </c>
      <c r="C15971" s="389">
        <v>34865.837904899898</v>
      </c>
      <c r="D15971" s="389" t="s">
        <v>519</v>
      </c>
      <c r="E15971" s="389" t="s">
        <v>670</v>
      </c>
      <c r="F15971" s="389" t="s">
        <v>650</v>
      </c>
      <c r="G15971" s="389" t="s">
        <v>519</v>
      </c>
    </row>
    <row r="15972" spans="1:7">
      <c r="A15972" s="389" t="s">
        <v>526</v>
      </c>
      <c r="B15972" s="389" t="s">
        <v>519</v>
      </c>
      <c r="C15972" s="389">
        <v>34865.837904899898</v>
      </c>
      <c r="D15972" s="389" t="s">
        <v>519</v>
      </c>
      <c r="E15972" s="389" t="s">
        <v>670</v>
      </c>
      <c r="F15972" s="389" t="s">
        <v>650</v>
      </c>
      <c r="G15972" s="389" t="s">
        <v>519</v>
      </c>
    </row>
    <row r="15973" spans="1:7">
      <c r="A15973" s="389" t="s">
        <v>526</v>
      </c>
      <c r="B15973" s="389" t="s">
        <v>519</v>
      </c>
      <c r="C15973" s="389">
        <v>34865.837904899898</v>
      </c>
      <c r="D15973" s="389" t="s">
        <v>519</v>
      </c>
      <c r="E15973" s="389" t="s">
        <v>670</v>
      </c>
      <c r="F15973" s="389" t="s">
        <v>650</v>
      </c>
      <c r="G15973" s="389" t="s">
        <v>519</v>
      </c>
    </row>
    <row r="15974" spans="1:7">
      <c r="A15974" s="389" t="s">
        <v>526</v>
      </c>
      <c r="B15974" s="389" t="s">
        <v>519</v>
      </c>
      <c r="C15974" s="389">
        <v>34865.837904899898</v>
      </c>
      <c r="D15974" s="389" t="s">
        <v>519</v>
      </c>
      <c r="E15974" s="389" t="s">
        <v>670</v>
      </c>
      <c r="F15974" s="389" t="s">
        <v>650</v>
      </c>
      <c r="G15974" s="389" t="s">
        <v>519</v>
      </c>
    </row>
    <row r="15975" spans="1:7">
      <c r="A15975" s="389" t="s">
        <v>526</v>
      </c>
      <c r="B15975" s="389" t="s">
        <v>519</v>
      </c>
      <c r="C15975" s="389">
        <v>34865.837904899898</v>
      </c>
      <c r="D15975" s="389" t="s">
        <v>519</v>
      </c>
      <c r="E15975" s="389" t="s">
        <v>670</v>
      </c>
      <c r="F15975" s="389" t="s">
        <v>650</v>
      </c>
      <c r="G15975" s="389" t="s">
        <v>519</v>
      </c>
    </row>
    <row r="15976" spans="1:7">
      <c r="A15976" s="389" t="s">
        <v>526</v>
      </c>
      <c r="B15976" s="389" t="s">
        <v>519</v>
      </c>
      <c r="C15976" s="389">
        <v>34865.837904899898</v>
      </c>
      <c r="D15976" s="389" t="s">
        <v>519</v>
      </c>
      <c r="E15976" s="389" t="s">
        <v>670</v>
      </c>
      <c r="F15976" s="389" t="s">
        <v>650</v>
      </c>
      <c r="G15976" s="389" t="s">
        <v>519</v>
      </c>
    </row>
    <row r="15977" spans="1:7">
      <c r="A15977" s="389" t="s">
        <v>526</v>
      </c>
      <c r="B15977" s="389" t="s">
        <v>519</v>
      </c>
      <c r="C15977" s="389">
        <v>34865.837904899898</v>
      </c>
      <c r="D15977" s="389" t="s">
        <v>519</v>
      </c>
      <c r="E15977" s="389" t="s">
        <v>670</v>
      </c>
      <c r="F15977" s="389" t="s">
        <v>650</v>
      </c>
      <c r="G15977" s="389" t="s">
        <v>519</v>
      </c>
    </row>
    <row r="15978" spans="1:7">
      <c r="A15978" s="389" t="s">
        <v>526</v>
      </c>
      <c r="B15978" s="389" t="s">
        <v>519</v>
      </c>
      <c r="C15978" s="389">
        <v>34865.837904899898</v>
      </c>
      <c r="D15978" s="389" t="s">
        <v>519</v>
      </c>
      <c r="E15978" s="389" t="s">
        <v>670</v>
      </c>
      <c r="F15978" s="389" t="s">
        <v>650</v>
      </c>
      <c r="G15978" s="389" t="s">
        <v>519</v>
      </c>
    </row>
    <row r="15979" spans="1:7">
      <c r="A15979" s="389" t="s">
        <v>526</v>
      </c>
      <c r="B15979" s="389" t="s">
        <v>519</v>
      </c>
      <c r="C15979" s="389">
        <v>34865.837904899898</v>
      </c>
      <c r="D15979" s="389" t="s">
        <v>519</v>
      </c>
      <c r="E15979" s="389" t="s">
        <v>670</v>
      </c>
      <c r="F15979" s="389" t="s">
        <v>650</v>
      </c>
      <c r="G15979" s="389" t="s">
        <v>519</v>
      </c>
    </row>
    <row r="15980" spans="1:7">
      <c r="A15980" s="389" t="s">
        <v>526</v>
      </c>
      <c r="B15980" s="389" t="s">
        <v>519</v>
      </c>
      <c r="C15980" s="389">
        <v>34865.837904899898</v>
      </c>
      <c r="D15980" s="389" t="s">
        <v>519</v>
      </c>
      <c r="E15980" s="389" t="s">
        <v>670</v>
      </c>
      <c r="F15980" s="389" t="s">
        <v>650</v>
      </c>
      <c r="G15980" s="389" t="s">
        <v>519</v>
      </c>
    </row>
    <row r="15981" spans="1:7">
      <c r="A15981" s="389" t="s">
        <v>526</v>
      </c>
      <c r="B15981" s="389" t="s">
        <v>519</v>
      </c>
      <c r="C15981" s="389">
        <v>34865.837904899898</v>
      </c>
      <c r="D15981" s="389" t="s">
        <v>519</v>
      </c>
      <c r="E15981" s="389" t="s">
        <v>670</v>
      </c>
      <c r="F15981" s="389" t="s">
        <v>650</v>
      </c>
      <c r="G15981" s="389" t="s">
        <v>519</v>
      </c>
    </row>
    <row r="15982" spans="1:7">
      <c r="A15982" s="389" t="s">
        <v>526</v>
      </c>
      <c r="B15982" s="389" t="s">
        <v>519</v>
      </c>
      <c r="C15982" s="389">
        <v>34865.837904899898</v>
      </c>
      <c r="D15982" s="389" t="s">
        <v>519</v>
      </c>
      <c r="E15982" s="389" t="s">
        <v>670</v>
      </c>
      <c r="F15982" s="389" t="s">
        <v>650</v>
      </c>
      <c r="G15982" s="389" t="s">
        <v>519</v>
      </c>
    </row>
    <row r="15983" spans="1:7">
      <c r="A15983" s="389" t="s">
        <v>526</v>
      </c>
      <c r="B15983" s="389" t="s">
        <v>519</v>
      </c>
      <c r="C15983" s="389">
        <v>34865.837904899898</v>
      </c>
      <c r="D15983" s="389" t="s">
        <v>519</v>
      </c>
      <c r="E15983" s="389" t="s">
        <v>670</v>
      </c>
      <c r="F15983" s="389" t="s">
        <v>650</v>
      </c>
      <c r="G15983" s="389" t="s">
        <v>519</v>
      </c>
    </row>
    <row r="15984" spans="1:7">
      <c r="A15984" s="389" t="s">
        <v>526</v>
      </c>
      <c r="B15984" s="389" t="s">
        <v>519</v>
      </c>
      <c r="C15984" s="389">
        <v>34865.837904899898</v>
      </c>
      <c r="D15984" s="389" t="s">
        <v>519</v>
      </c>
      <c r="E15984" s="389" t="s">
        <v>670</v>
      </c>
      <c r="F15984" s="389" t="s">
        <v>650</v>
      </c>
      <c r="G15984" s="389" t="s">
        <v>519</v>
      </c>
    </row>
    <row r="15985" spans="1:7">
      <c r="A15985" s="389" t="s">
        <v>526</v>
      </c>
      <c r="B15985" s="389" t="s">
        <v>519</v>
      </c>
      <c r="C15985" s="389">
        <v>34865.837904899898</v>
      </c>
      <c r="D15985" s="389" t="s">
        <v>519</v>
      </c>
      <c r="E15985" s="389" t="s">
        <v>670</v>
      </c>
      <c r="F15985" s="389" t="s">
        <v>650</v>
      </c>
      <c r="G15985" s="389" t="s">
        <v>519</v>
      </c>
    </row>
    <row r="15986" spans="1:7">
      <c r="A15986" s="389" t="s">
        <v>526</v>
      </c>
      <c r="B15986" s="389" t="s">
        <v>519</v>
      </c>
      <c r="C15986" s="389">
        <v>34865.837904899898</v>
      </c>
      <c r="D15986" s="389" t="s">
        <v>519</v>
      </c>
      <c r="E15986" s="389" t="s">
        <v>670</v>
      </c>
      <c r="F15986" s="389" t="s">
        <v>650</v>
      </c>
      <c r="G15986" s="389" t="s">
        <v>519</v>
      </c>
    </row>
    <row r="15987" spans="1:7">
      <c r="A15987" s="389" t="s">
        <v>526</v>
      </c>
      <c r="B15987" s="389" t="s">
        <v>519</v>
      </c>
      <c r="C15987" s="389">
        <v>34865.837904899898</v>
      </c>
      <c r="D15987" s="389" t="s">
        <v>519</v>
      </c>
      <c r="E15987" s="389" t="s">
        <v>670</v>
      </c>
      <c r="F15987" s="389" t="s">
        <v>650</v>
      </c>
      <c r="G15987" s="389" t="s">
        <v>519</v>
      </c>
    </row>
    <row r="15988" spans="1:7">
      <c r="A15988" s="389" t="s">
        <v>526</v>
      </c>
      <c r="B15988" s="389" t="s">
        <v>519</v>
      </c>
      <c r="C15988" s="389">
        <v>34865.837904899898</v>
      </c>
      <c r="D15988" s="389" t="s">
        <v>519</v>
      </c>
      <c r="E15988" s="389" t="s">
        <v>670</v>
      </c>
      <c r="F15988" s="389" t="s">
        <v>650</v>
      </c>
      <c r="G15988" s="389" t="s">
        <v>519</v>
      </c>
    </row>
    <row r="15989" spans="1:7">
      <c r="A15989" s="389" t="s">
        <v>526</v>
      </c>
      <c r="B15989" s="389" t="s">
        <v>519</v>
      </c>
      <c r="C15989" s="389">
        <v>34865.837904899898</v>
      </c>
      <c r="D15989" s="389" t="s">
        <v>519</v>
      </c>
      <c r="E15989" s="389" t="s">
        <v>670</v>
      </c>
      <c r="F15989" s="389" t="s">
        <v>650</v>
      </c>
      <c r="G15989" s="389" t="s">
        <v>519</v>
      </c>
    </row>
    <row r="15990" spans="1:7">
      <c r="A15990" s="389" t="s">
        <v>526</v>
      </c>
      <c r="B15990" s="389" t="s">
        <v>519</v>
      </c>
      <c r="C15990" s="389">
        <v>34865.837904899898</v>
      </c>
      <c r="D15990" s="389" t="s">
        <v>519</v>
      </c>
      <c r="E15990" s="389" t="s">
        <v>670</v>
      </c>
      <c r="F15990" s="389" t="s">
        <v>650</v>
      </c>
      <c r="G15990" s="389" t="s">
        <v>519</v>
      </c>
    </row>
    <row r="15991" spans="1:7">
      <c r="A15991" s="389" t="s">
        <v>526</v>
      </c>
      <c r="B15991" s="389" t="s">
        <v>519</v>
      </c>
      <c r="C15991" s="389">
        <v>34865.837904899898</v>
      </c>
      <c r="D15991" s="389" t="s">
        <v>519</v>
      </c>
      <c r="E15991" s="389" t="s">
        <v>670</v>
      </c>
      <c r="F15991" s="389" t="s">
        <v>650</v>
      </c>
      <c r="G15991" s="389" t="s">
        <v>519</v>
      </c>
    </row>
    <row r="15992" spans="1:7">
      <c r="A15992" s="389" t="s">
        <v>526</v>
      </c>
      <c r="B15992" s="389" t="s">
        <v>519</v>
      </c>
      <c r="C15992" s="389">
        <v>34865.837904899898</v>
      </c>
      <c r="D15992" s="389" t="s">
        <v>519</v>
      </c>
      <c r="E15992" s="389" t="s">
        <v>670</v>
      </c>
      <c r="F15992" s="389" t="s">
        <v>650</v>
      </c>
      <c r="G15992" s="389" t="s">
        <v>519</v>
      </c>
    </row>
    <row r="15993" spans="1:7">
      <c r="A15993" s="389" t="s">
        <v>526</v>
      </c>
      <c r="B15993" s="389" t="s">
        <v>519</v>
      </c>
      <c r="C15993" s="389">
        <v>34865.837904899898</v>
      </c>
      <c r="D15993" s="389" t="s">
        <v>519</v>
      </c>
      <c r="E15993" s="389" t="s">
        <v>670</v>
      </c>
      <c r="F15993" s="389" t="s">
        <v>650</v>
      </c>
      <c r="G15993" s="389" t="s">
        <v>519</v>
      </c>
    </row>
    <row r="15994" spans="1:7">
      <c r="A15994" s="389" t="s">
        <v>526</v>
      </c>
      <c r="B15994" s="389" t="s">
        <v>519</v>
      </c>
      <c r="C15994" s="389">
        <v>34865.837904899898</v>
      </c>
      <c r="D15994" s="389" t="s">
        <v>519</v>
      </c>
      <c r="E15994" s="389" t="s">
        <v>670</v>
      </c>
      <c r="F15994" s="389" t="s">
        <v>650</v>
      </c>
      <c r="G15994" s="389" t="s">
        <v>519</v>
      </c>
    </row>
    <row r="15995" spans="1:7">
      <c r="A15995" s="389" t="s">
        <v>526</v>
      </c>
      <c r="B15995" s="389" t="s">
        <v>519</v>
      </c>
      <c r="C15995" s="389">
        <v>34865.837904899898</v>
      </c>
      <c r="D15995" s="389" t="s">
        <v>519</v>
      </c>
      <c r="E15995" s="389" t="s">
        <v>670</v>
      </c>
      <c r="F15995" s="389" t="s">
        <v>650</v>
      </c>
      <c r="G15995" s="389" t="s">
        <v>519</v>
      </c>
    </row>
    <row r="15996" spans="1:7">
      <c r="A15996" s="389" t="s">
        <v>526</v>
      </c>
      <c r="B15996" s="389" t="s">
        <v>519</v>
      </c>
      <c r="C15996" s="389">
        <v>34865.837904899898</v>
      </c>
      <c r="D15996" s="389" t="s">
        <v>519</v>
      </c>
      <c r="E15996" s="389" t="s">
        <v>670</v>
      </c>
      <c r="F15996" s="389" t="s">
        <v>650</v>
      </c>
      <c r="G15996" s="389" t="s">
        <v>519</v>
      </c>
    </row>
    <row r="15997" spans="1:7">
      <c r="A15997" s="389" t="s">
        <v>526</v>
      </c>
      <c r="B15997" s="389" t="s">
        <v>519</v>
      </c>
      <c r="C15997" s="389">
        <v>34865.837904899898</v>
      </c>
      <c r="D15997" s="389" t="s">
        <v>519</v>
      </c>
      <c r="E15997" s="389" t="s">
        <v>670</v>
      </c>
      <c r="F15997" s="389" t="s">
        <v>650</v>
      </c>
      <c r="G15997" s="389" t="s">
        <v>519</v>
      </c>
    </row>
    <row r="15998" spans="1:7">
      <c r="A15998" s="389" t="s">
        <v>526</v>
      </c>
      <c r="B15998" s="389" t="s">
        <v>519</v>
      </c>
      <c r="C15998" s="389">
        <v>34865.837904899898</v>
      </c>
      <c r="D15998" s="389" t="s">
        <v>519</v>
      </c>
      <c r="E15998" s="389" t="s">
        <v>670</v>
      </c>
      <c r="F15998" s="389" t="s">
        <v>650</v>
      </c>
      <c r="G15998" s="389" t="s">
        <v>519</v>
      </c>
    </row>
    <row r="15999" spans="1:7">
      <c r="A15999" s="389" t="s">
        <v>526</v>
      </c>
      <c r="B15999" s="389" t="s">
        <v>519</v>
      </c>
      <c r="C15999" s="389">
        <v>34865.837904899898</v>
      </c>
      <c r="D15999" s="389" t="s">
        <v>519</v>
      </c>
      <c r="E15999" s="389" t="s">
        <v>670</v>
      </c>
      <c r="F15999" s="389" t="s">
        <v>650</v>
      </c>
      <c r="G15999" s="389" t="s">
        <v>519</v>
      </c>
    </row>
    <row r="16000" spans="1:7">
      <c r="A16000" s="389" t="s">
        <v>526</v>
      </c>
      <c r="B16000" s="389" t="s">
        <v>519</v>
      </c>
      <c r="C16000" s="389">
        <v>34865.837904899898</v>
      </c>
      <c r="D16000" s="389" t="s">
        <v>519</v>
      </c>
      <c r="E16000" s="389" t="s">
        <v>670</v>
      </c>
      <c r="F16000" s="389" t="s">
        <v>650</v>
      </c>
      <c r="G16000" s="389" t="s">
        <v>519</v>
      </c>
    </row>
    <row r="16001" spans="1:7">
      <c r="A16001" s="389" t="s">
        <v>526</v>
      </c>
      <c r="B16001" s="389" t="s">
        <v>519</v>
      </c>
      <c r="C16001" s="389">
        <v>34865.837904899898</v>
      </c>
      <c r="D16001" s="389" t="s">
        <v>519</v>
      </c>
      <c r="E16001" s="389" t="s">
        <v>670</v>
      </c>
      <c r="F16001" s="389" t="s">
        <v>650</v>
      </c>
      <c r="G16001" s="389" t="s">
        <v>519</v>
      </c>
    </row>
    <row r="16002" spans="1:7">
      <c r="A16002" s="389" t="s">
        <v>526</v>
      </c>
      <c r="B16002" s="389" t="s">
        <v>519</v>
      </c>
      <c r="C16002" s="389">
        <v>34865.837904899898</v>
      </c>
      <c r="D16002" s="389" t="s">
        <v>519</v>
      </c>
      <c r="E16002" s="389" t="s">
        <v>670</v>
      </c>
      <c r="F16002" s="389" t="s">
        <v>650</v>
      </c>
      <c r="G16002" s="389" t="s">
        <v>519</v>
      </c>
    </row>
    <row r="16003" spans="1:7">
      <c r="A16003" s="389" t="s">
        <v>526</v>
      </c>
      <c r="B16003" s="389" t="s">
        <v>519</v>
      </c>
      <c r="C16003" s="389">
        <v>34865.837904899898</v>
      </c>
      <c r="D16003" s="389" t="s">
        <v>519</v>
      </c>
      <c r="E16003" s="389" t="s">
        <v>670</v>
      </c>
      <c r="F16003" s="389" t="s">
        <v>650</v>
      </c>
      <c r="G16003" s="389" t="s">
        <v>519</v>
      </c>
    </row>
    <row r="16004" spans="1:7">
      <c r="A16004" s="389" t="s">
        <v>526</v>
      </c>
      <c r="B16004" s="389" t="s">
        <v>519</v>
      </c>
      <c r="C16004" s="389">
        <v>34865.837904899898</v>
      </c>
      <c r="D16004" s="389" t="s">
        <v>519</v>
      </c>
      <c r="E16004" s="389" t="s">
        <v>670</v>
      </c>
      <c r="F16004" s="389" t="s">
        <v>650</v>
      </c>
      <c r="G16004" s="389" t="s">
        <v>519</v>
      </c>
    </row>
    <row r="16005" spans="1:7">
      <c r="A16005" s="389" t="s">
        <v>526</v>
      </c>
      <c r="B16005" s="389" t="s">
        <v>519</v>
      </c>
      <c r="C16005" s="389">
        <v>34865.837904899898</v>
      </c>
      <c r="D16005" s="389" t="s">
        <v>519</v>
      </c>
      <c r="E16005" s="389" t="s">
        <v>670</v>
      </c>
      <c r="F16005" s="389" t="s">
        <v>650</v>
      </c>
      <c r="G16005" s="389" t="s">
        <v>519</v>
      </c>
    </row>
    <row r="16006" spans="1:7">
      <c r="A16006" s="389" t="s">
        <v>526</v>
      </c>
      <c r="B16006" s="389" t="s">
        <v>519</v>
      </c>
      <c r="C16006" s="389">
        <v>34865.837904899898</v>
      </c>
      <c r="D16006" s="389" t="s">
        <v>519</v>
      </c>
      <c r="E16006" s="389" t="s">
        <v>670</v>
      </c>
      <c r="F16006" s="389" t="s">
        <v>650</v>
      </c>
      <c r="G16006" s="389" t="s">
        <v>519</v>
      </c>
    </row>
    <row r="16007" spans="1:7">
      <c r="A16007" s="389" t="s">
        <v>526</v>
      </c>
      <c r="B16007" s="389" t="s">
        <v>519</v>
      </c>
      <c r="C16007" s="389">
        <v>34865.837904899898</v>
      </c>
      <c r="D16007" s="389" t="s">
        <v>519</v>
      </c>
      <c r="E16007" s="389" t="s">
        <v>670</v>
      </c>
      <c r="F16007" s="389" t="s">
        <v>650</v>
      </c>
      <c r="G16007" s="389" t="s">
        <v>519</v>
      </c>
    </row>
    <row r="16008" spans="1:7">
      <c r="A16008" s="389" t="s">
        <v>526</v>
      </c>
      <c r="B16008" s="389" t="s">
        <v>519</v>
      </c>
      <c r="C16008" s="389">
        <v>34865.837904899898</v>
      </c>
      <c r="D16008" s="389" t="s">
        <v>519</v>
      </c>
      <c r="E16008" s="389" t="s">
        <v>670</v>
      </c>
      <c r="F16008" s="389" t="s">
        <v>650</v>
      </c>
      <c r="G16008" s="389" t="s">
        <v>519</v>
      </c>
    </row>
    <row r="16009" spans="1:7">
      <c r="A16009" s="389" t="s">
        <v>526</v>
      </c>
      <c r="B16009" s="389" t="s">
        <v>519</v>
      </c>
      <c r="C16009" s="389">
        <v>34865.837904899898</v>
      </c>
      <c r="D16009" s="389" t="s">
        <v>519</v>
      </c>
      <c r="E16009" s="389" t="s">
        <v>670</v>
      </c>
      <c r="F16009" s="389" t="s">
        <v>650</v>
      </c>
      <c r="G16009" s="389" t="s">
        <v>519</v>
      </c>
    </row>
    <row r="16010" spans="1:7">
      <c r="A16010" s="389" t="s">
        <v>526</v>
      </c>
      <c r="B16010" s="389" t="s">
        <v>519</v>
      </c>
      <c r="C16010" s="389">
        <v>34865.837904899898</v>
      </c>
      <c r="D16010" s="389" t="s">
        <v>519</v>
      </c>
      <c r="E16010" s="389" t="s">
        <v>670</v>
      </c>
      <c r="F16010" s="389" t="s">
        <v>650</v>
      </c>
      <c r="G16010" s="389" t="s">
        <v>519</v>
      </c>
    </row>
    <row r="16011" spans="1:7">
      <c r="A16011" s="389" t="s">
        <v>526</v>
      </c>
      <c r="B16011" s="389" t="s">
        <v>519</v>
      </c>
      <c r="C16011" s="389">
        <v>34865.837904899898</v>
      </c>
      <c r="D16011" s="389" t="s">
        <v>519</v>
      </c>
      <c r="E16011" s="389" t="s">
        <v>670</v>
      </c>
      <c r="F16011" s="389" t="s">
        <v>650</v>
      </c>
      <c r="G16011" s="389" t="s">
        <v>519</v>
      </c>
    </row>
    <row r="16012" spans="1:7">
      <c r="A16012" s="389" t="s">
        <v>526</v>
      </c>
      <c r="B16012" s="389" t="s">
        <v>519</v>
      </c>
      <c r="C16012" s="389">
        <v>34865.837904899898</v>
      </c>
      <c r="D16012" s="389" t="s">
        <v>519</v>
      </c>
      <c r="E16012" s="389" t="s">
        <v>670</v>
      </c>
      <c r="F16012" s="389" t="s">
        <v>650</v>
      </c>
      <c r="G16012" s="389" t="s">
        <v>519</v>
      </c>
    </row>
    <row r="16013" spans="1:7">
      <c r="A16013" s="389" t="s">
        <v>526</v>
      </c>
      <c r="B16013" s="389" t="s">
        <v>519</v>
      </c>
      <c r="C16013" s="389">
        <v>34865.837904899898</v>
      </c>
      <c r="D16013" s="389" t="s">
        <v>519</v>
      </c>
      <c r="E16013" s="389" t="s">
        <v>670</v>
      </c>
      <c r="F16013" s="389" t="s">
        <v>650</v>
      </c>
      <c r="G16013" s="389" t="s">
        <v>519</v>
      </c>
    </row>
    <row r="16014" spans="1:7">
      <c r="A16014" s="389" t="s">
        <v>526</v>
      </c>
      <c r="B16014" s="389" t="s">
        <v>519</v>
      </c>
      <c r="C16014" s="389">
        <v>34865.837904899898</v>
      </c>
      <c r="D16014" s="389" t="s">
        <v>519</v>
      </c>
      <c r="E16014" s="389" t="s">
        <v>670</v>
      </c>
      <c r="F16014" s="389" t="s">
        <v>650</v>
      </c>
      <c r="G16014" s="389" t="s">
        <v>519</v>
      </c>
    </row>
    <row r="16015" spans="1:7">
      <c r="A16015" s="389" t="s">
        <v>526</v>
      </c>
      <c r="B16015" s="389" t="s">
        <v>519</v>
      </c>
      <c r="C16015" s="389">
        <v>34865.837904899898</v>
      </c>
      <c r="D16015" s="389" t="s">
        <v>519</v>
      </c>
      <c r="E16015" s="389" t="s">
        <v>670</v>
      </c>
      <c r="F16015" s="389" t="s">
        <v>650</v>
      </c>
      <c r="G16015" s="389" t="s">
        <v>519</v>
      </c>
    </row>
    <row r="16016" spans="1:7">
      <c r="A16016" s="389" t="s">
        <v>526</v>
      </c>
      <c r="B16016" s="389" t="s">
        <v>519</v>
      </c>
      <c r="C16016" s="389">
        <v>34865.837904899898</v>
      </c>
      <c r="D16016" s="389" t="s">
        <v>519</v>
      </c>
      <c r="E16016" s="389" t="s">
        <v>670</v>
      </c>
      <c r="F16016" s="389" t="s">
        <v>650</v>
      </c>
      <c r="G16016" s="389" t="s">
        <v>519</v>
      </c>
    </row>
    <row r="16017" spans="1:7">
      <c r="A16017" s="389" t="s">
        <v>526</v>
      </c>
      <c r="B16017" s="389" t="s">
        <v>519</v>
      </c>
      <c r="C16017" s="389">
        <v>34865.837904899898</v>
      </c>
      <c r="D16017" s="389" t="s">
        <v>519</v>
      </c>
      <c r="E16017" s="389" t="s">
        <v>670</v>
      </c>
      <c r="F16017" s="389" t="s">
        <v>650</v>
      </c>
      <c r="G16017" s="389" t="s">
        <v>519</v>
      </c>
    </row>
    <row r="16018" spans="1:7">
      <c r="A16018" s="389" t="s">
        <v>526</v>
      </c>
      <c r="B16018" s="389" t="s">
        <v>519</v>
      </c>
      <c r="C16018" s="389">
        <v>34865.837904899898</v>
      </c>
      <c r="D16018" s="389" t="s">
        <v>519</v>
      </c>
      <c r="E16018" s="389" t="s">
        <v>670</v>
      </c>
      <c r="F16018" s="389" t="s">
        <v>650</v>
      </c>
      <c r="G16018" s="389" t="s">
        <v>519</v>
      </c>
    </row>
    <row r="16019" spans="1:7">
      <c r="A16019" s="389" t="s">
        <v>526</v>
      </c>
      <c r="B16019" s="389" t="s">
        <v>519</v>
      </c>
      <c r="C16019" s="389">
        <v>34865.837904899898</v>
      </c>
      <c r="D16019" s="389" t="s">
        <v>519</v>
      </c>
      <c r="E16019" s="389" t="s">
        <v>670</v>
      </c>
      <c r="F16019" s="389" t="s">
        <v>650</v>
      </c>
      <c r="G16019" s="389" t="s">
        <v>519</v>
      </c>
    </row>
    <row r="16020" spans="1:7">
      <c r="A16020" s="389" t="s">
        <v>526</v>
      </c>
      <c r="B16020" s="389" t="s">
        <v>519</v>
      </c>
      <c r="C16020" s="389">
        <v>34865.837904899898</v>
      </c>
      <c r="D16020" s="389" t="s">
        <v>519</v>
      </c>
      <c r="E16020" s="389" t="s">
        <v>670</v>
      </c>
      <c r="F16020" s="389" t="s">
        <v>650</v>
      </c>
      <c r="G16020" s="389" t="s">
        <v>519</v>
      </c>
    </row>
    <row r="16021" spans="1:7">
      <c r="A16021" s="389" t="s">
        <v>526</v>
      </c>
      <c r="B16021" s="389" t="s">
        <v>519</v>
      </c>
      <c r="C16021" s="389">
        <v>34865.837904899898</v>
      </c>
      <c r="D16021" s="389" t="s">
        <v>519</v>
      </c>
      <c r="E16021" s="389" t="s">
        <v>670</v>
      </c>
      <c r="F16021" s="389" t="s">
        <v>650</v>
      </c>
      <c r="G16021" s="389" t="s">
        <v>519</v>
      </c>
    </row>
    <row r="16022" spans="1:7">
      <c r="A16022" s="389" t="s">
        <v>526</v>
      </c>
      <c r="B16022" s="389" t="s">
        <v>519</v>
      </c>
      <c r="C16022" s="389">
        <v>34865.837904899898</v>
      </c>
      <c r="D16022" s="389" t="s">
        <v>519</v>
      </c>
      <c r="E16022" s="389" t="s">
        <v>670</v>
      </c>
      <c r="F16022" s="389" t="s">
        <v>650</v>
      </c>
      <c r="G16022" s="389" t="s">
        <v>519</v>
      </c>
    </row>
    <row r="16023" spans="1:7">
      <c r="A16023" s="389" t="s">
        <v>526</v>
      </c>
      <c r="B16023" s="389" t="s">
        <v>519</v>
      </c>
      <c r="C16023" s="389">
        <v>34865.837904899898</v>
      </c>
      <c r="D16023" s="389" t="s">
        <v>519</v>
      </c>
      <c r="E16023" s="389" t="s">
        <v>670</v>
      </c>
      <c r="F16023" s="389" t="s">
        <v>650</v>
      </c>
      <c r="G16023" s="389" t="s">
        <v>519</v>
      </c>
    </row>
    <row r="16024" spans="1:7">
      <c r="A16024" s="389" t="s">
        <v>526</v>
      </c>
      <c r="B16024" s="389" t="s">
        <v>519</v>
      </c>
      <c r="C16024" s="389">
        <v>34865.837904899898</v>
      </c>
      <c r="D16024" s="389" t="s">
        <v>519</v>
      </c>
      <c r="E16024" s="389" t="s">
        <v>670</v>
      </c>
      <c r="F16024" s="389" t="s">
        <v>650</v>
      </c>
      <c r="G16024" s="389" t="s">
        <v>519</v>
      </c>
    </row>
    <row r="16025" spans="1:7">
      <c r="A16025" s="389" t="s">
        <v>526</v>
      </c>
      <c r="B16025" s="389" t="s">
        <v>519</v>
      </c>
      <c r="C16025" s="389">
        <v>34865.837904899898</v>
      </c>
      <c r="D16025" s="389" t="s">
        <v>519</v>
      </c>
      <c r="E16025" s="389" t="s">
        <v>670</v>
      </c>
      <c r="F16025" s="389" t="s">
        <v>650</v>
      </c>
      <c r="G16025" s="389" t="s">
        <v>519</v>
      </c>
    </row>
    <row r="16026" spans="1:7">
      <c r="A16026" s="389" t="s">
        <v>526</v>
      </c>
      <c r="B16026" s="389" t="s">
        <v>519</v>
      </c>
      <c r="C16026" s="389">
        <v>34865.837904899898</v>
      </c>
      <c r="D16026" s="389" t="s">
        <v>519</v>
      </c>
      <c r="E16026" s="389" t="s">
        <v>670</v>
      </c>
      <c r="F16026" s="389" t="s">
        <v>650</v>
      </c>
      <c r="G16026" s="389" t="s">
        <v>519</v>
      </c>
    </row>
    <row r="16027" spans="1:7">
      <c r="A16027" s="389" t="s">
        <v>526</v>
      </c>
      <c r="B16027" s="389" t="s">
        <v>519</v>
      </c>
      <c r="C16027" s="389">
        <v>34865.837904899898</v>
      </c>
      <c r="D16027" s="389" t="s">
        <v>519</v>
      </c>
      <c r="E16027" s="389" t="s">
        <v>670</v>
      </c>
      <c r="F16027" s="389" t="s">
        <v>650</v>
      </c>
      <c r="G16027" s="389" t="s">
        <v>519</v>
      </c>
    </row>
    <row r="16028" spans="1:7">
      <c r="A16028" s="389" t="s">
        <v>526</v>
      </c>
      <c r="B16028" s="389" t="s">
        <v>519</v>
      </c>
      <c r="C16028" s="389">
        <v>34865.837904899898</v>
      </c>
      <c r="D16028" s="389" t="s">
        <v>519</v>
      </c>
      <c r="E16028" s="389" t="s">
        <v>670</v>
      </c>
      <c r="F16028" s="389" t="s">
        <v>650</v>
      </c>
      <c r="G16028" s="389" t="s">
        <v>519</v>
      </c>
    </row>
    <row r="16029" spans="1:7">
      <c r="A16029" s="389" t="s">
        <v>526</v>
      </c>
      <c r="B16029" s="389" t="s">
        <v>519</v>
      </c>
      <c r="C16029" s="389">
        <v>34865.837904899898</v>
      </c>
      <c r="D16029" s="389" t="s">
        <v>519</v>
      </c>
      <c r="E16029" s="389" t="s">
        <v>670</v>
      </c>
      <c r="F16029" s="389" t="s">
        <v>650</v>
      </c>
      <c r="G16029" s="389" t="s">
        <v>519</v>
      </c>
    </row>
    <row r="16030" spans="1:7">
      <c r="A16030" s="389" t="s">
        <v>526</v>
      </c>
      <c r="B16030" s="389" t="s">
        <v>519</v>
      </c>
      <c r="C16030" s="389">
        <v>34865.837904899898</v>
      </c>
      <c r="D16030" s="389" t="s">
        <v>519</v>
      </c>
      <c r="E16030" s="389" t="s">
        <v>670</v>
      </c>
      <c r="F16030" s="389" t="s">
        <v>650</v>
      </c>
      <c r="G16030" s="389" t="s">
        <v>519</v>
      </c>
    </row>
    <row r="16031" spans="1:7">
      <c r="A16031" s="389" t="s">
        <v>526</v>
      </c>
      <c r="B16031" s="389" t="s">
        <v>519</v>
      </c>
      <c r="C16031" s="389">
        <v>34865.837904899898</v>
      </c>
      <c r="D16031" s="389" t="s">
        <v>519</v>
      </c>
      <c r="E16031" s="389" t="s">
        <v>670</v>
      </c>
      <c r="F16031" s="389" t="s">
        <v>650</v>
      </c>
      <c r="G16031" s="389" t="s">
        <v>519</v>
      </c>
    </row>
    <row r="16032" spans="1:7">
      <c r="A16032" s="389" t="s">
        <v>526</v>
      </c>
      <c r="B16032" s="389" t="s">
        <v>519</v>
      </c>
      <c r="C16032" s="389">
        <v>34865.837904899898</v>
      </c>
      <c r="D16032" s="389" t="s">
        <v>519</v>
      </c>
      <c r="E16032" s="389" t="s">
        <v>670</v>
      </c>
      <c r="F16032" s="389" t="s">
        <v>650</v>
      </c>
      <c r="G16032" s="389" t="s">
        <v>519</v>
      </c>
    </row>
    <row r="16033" spans="1:7">
      <c r="A16033" s="389" t="s">
        <v>526</v>
      </c>
      <c r="B16033" s="389" t="s">
        <v>519</v>
      </c>
      <c r="C16033" s="389">
        <v>34865.837904899898</v>
      </c>
      <c r="D16033" s="389" t="s">
        <v>519</v>
      </c>
      <c r="E16033" s="389" t="s">
        <v>670</v>
      </c>
      <c r="F16033" s="389" t="s">
        <v>650</v>
      </c>
      <c r="G16033" s="389" t="s">
        <v>519</v>
      </c>
    </row>
    <row r="16034" spans="1:7">
      <c r="A16034" s="389" t="s">
        <v>526</v>
      </c>
      <c r="B16034" s="389" t="s">
        <v>519</v>
      </c>
      <c r="C16034" s="389">
        <v>34865.837904899898</v>
      </c>
      <c r="D16034" s="389" t="s">
        <v>519</v>
      </c>
      <c r="E16034" s="389" t="s">
        <v>670</v>
      </c>
      <c r="F16034" s="389" t="s">
        <v>650</v>
      </c>
      <c r="G16034" s="389" t="s">
        <v>519</v>
      </c>
    </row>
    <row r="16035" spans="1:7">
      <c r="A16035" s="389" t="s">
        <v>526</v>
      </c>
      <c r="B16035" s="389" t="s">
        <v>519</v>
      </c>
      <c r="C16035" s="389">
        <v>34865.837904899898</v>
      </c>
      <c r="D16035" s="389" t="s">
        <v>519</v>
      </c>
      <c r="E16035" s="389" t="s">
        <v>670</v>
      </c>
      <c r="F16035" s="389" t="s">
        <v>650</v>
      </c>
      <c r="G16035" s="389" t="s">
        <v>519</v>
      </c>
    </row>
    <row r="16036" spans="1:7">
      <c r="A16036" s="389" t="s">
        <v>526</v>
      </c>
      <c r="B16036" s="389" t="s">
        <v>519</v>
      </c>
      <c r="C16036" s="389">
        <v>34865.837904899898</v>
      </c>
      <c r="D16036" s="389" t="s">
        <v>519</v>
      </c>
      <c r="E16036" s="389" t="s">
        <v>670</v>
      </c>
      <c r="F16036" s="389" t="s">
        <v>650</v>
      </c>
      <c r="G16036" s="389" t="s">
        <v>519</v>
      </c>
    </row>
    <row r="16037" spans="1:7">
      <c r="A16037" s="389" t="s">
        <v>526</v>
      </c>
      <c r="B16037" s="389" t="s">
        <v>519</v>
      </c>
      <c r="C16037" s="389">
        <v>34865.837904899898</v>
      </c>
      <c r="D16037" s="389" t="s">
        <v>519</v>
      </c>
      <c r="E16037" s="389" t="s">
        <v>670</v>
      </c>
      <c r="F16037" s="389" t="s">
        <v>650</v>
      </c>
      <c r="G16037" s="389" t="s">
        <v>519</v>
      </c>
    </row>
    <row r="16038" spans="1:7">
      <c r="A16038" s="389" t="s">
        <v>526</v>
      </c>
      <c r="B16038" s="389" t="s">
        <v>519</v>
      </c>
      <c r="C16038" s="389">
        <v>34865.837904899898</v>
      </c>
      <c r="D16038" s="389" t="s">
        <v>519</v>
      </c>
      <c r="E16038" s="389" t="s">
        <v>670</v>
      </c>
      <c r="F16038" s="389" t="s">
        <v>650</v>
      </c>
      <c r="G16038" s="389" t="s">
        <v>519</v>
      </c>
    </row>
    <row r="16039" spans="1:7">
      <c r="A16039" s="389" t="s">
        <v>526</v>
      </c>
      <c r="B16039" s="389" t="s">
        <v>519</v>
      </c>
      <c r="C16039" s="389">
        <v>34865.837904899898</v>
      </c>
      <c r="D16039" s="389" t="s">
        <v>519</v>
      </c>
      <c r="E16039" s="389" t="s">
        <v>670</v>
      </c>
      <c r="F16039" s="389" t="s">
        <v>650</v>
      </c>
      <c r="G16039" s="389" t="s">
        <v>519</v>
      </c>
    </row>
    <row r="16040" spans="1:7">
      <c r="A16040" s="389" t="s">
        <v>526</v>
      </c>
      <c r="B16040" s="389" t="s">
        <v>519</v>
      </c>
      <c r="C16040" s="389">
        <v>34865.837904899898</v>
      </c>
      <c r="D16040" s="389" t="s">
        <v>519</v>
      </c>
      <c r="E16040" s="389" t="s">
        <v>670</v>
      </c>
      <c r="F16040" s="389" t="s">
        <v>650</v>
      </c>
      <c r="G16040" s="389" t="s">
        <v>519</v>
      </c>
    </row>
    <row r="16041" spans="1:7">
      <c r="A16041" s="389" t="s">
        <v>526</v>
      </c>
      <c r="B16041" s="389" t="s">
        <v>519</v>
      </c>
      <c r="C16041" s="389">
        <v>34865.837904899898</v>
      </c>
      <c r="D16041" s="389" t="s">
        <v>519</v>
      </c>
      <c r="E16041" s="389" t="s">
        <v>670</v>
      </c>
      <c r="F16041" s="389" t="s">
        <v>650</v>
      </c>
      <c r="G16041" s="389" t="s">
        <v>519</v>
      </c>
    </row>
    <row r="16042" spans="1:7">
      <c r="A16042" s="389" t="s">
        <v>526</v>
      </c>
      <c r="B16042" s="389" t="s">
        <v>519</v>
      </c>
      <c r="C16042" s="389">
        <v>34865.837904899898</v>
      </c>
      <c r="D16042" s="389" t="s">
        <v>519</v>
      </c>
      <c r="E16042" s="389" t="s">
        <v>670</v>
      </c>
      <c r="F16042" s="389" t="s">
        <v>650</v>
      </c>
      <c r="G16042" s="389" t="s">
        <v>519</v>
      </c>
    </row>
    <row r="16043" spans="1:7">
      <c r="A16043" s="389" t="s">
        <v>526</v>
      </c>
      <c r="B16043" s="389" t="s">
        <v>519</v>
      </c>
      <c r="C16043" s="389">
        <v>34865.837904899898</v>
      </c>
      <c r="D16043" s="389" t="s">
        <v>519</v>
      </c>
      <c r="E16043" s="389" t="s">
        <v>670</v>
      </c>
      <c r="F16043" s="389" t="s">
        <v>650</v>
      </c>
      <c r="G16043" s="389" t="s">
        <v>519</v>
      </c>
    </row>
    <row r="16044" spans="1:7">
      <c r="A16044" s="389" t="s">
        <v>526</v>
      </c>
      <c r="B16044" s="389" t="s">
        <v>519</v>
      </c>
      <c r="C16044" s="389">
        <v>34865.837904899898</v>
      </c>
      <c r="D16044" s="389" t="s">
        <v>519</v>
      </c>
      <c r="E16044" s="389" t="s">
        <v>670</v>
      </c>
      <c r="F16044" s="389" t="s">
        <v>650</v>
      </c>
      <c r="G16044" s="389" t="s">
        <v>519</v>
      </c>
    </row>
    <row r="16045" spans="1:7">
      <c r="A16045" s="389" t="s">
        <v>526</v>
      </c>
      <c r="B16045" s="389" t="s">
        <v>519</v>
      </c>
      <c r="C16045" s="389">
        <v>34865.837904899898</v>
      </c>
      <c r="D16045" s="389" t="s">
        <v>519</v>
      </c>
      <c r="E16045" s="389" t="s">
        <v>670</v>
      </c>
      <c r="F16045" s="389" t="s">
        <v>650</v>
      </c>
      <c r="G16045" s="389" t="s">
        <v>519</v>
      </c>
    </row>
    <row r="16046" spans="1:7">
      <c r="A16046" s="389" t="s">
        <v>526</v>
      </c>
      <c r="B16046" s="389" t="s">
        <v>519</v>
      </c>
      <c r="C16046" s="389">
        <v>34865.837904899898</v>
      </c>
      <c r="D16046" s="389" t="s">
        <v>519</v>
      </c>
      <c r="E16046" s="389" t="s">
        <v>670</v>
      </c>
      <c r="F16046" s="389" t="s">
        <v>650</v>
      </c>
      <c r="G16046" s="389" t="s">
        <v>519</v>
      </c>
    </row>
    <row r="16047" spans="1:7">
      <c r="A16047" s="389" t="s">
        <v>526</v>
      </c>
      <c r="B16047" s="389" t="s">
        <v>519</v>
      </c>
      <c r="C16047" s="389">
        <v>34865.837904899898</v>
      </c>
      <c r="D16047" s="389" t="s">
        <v>519</v>
      </c>
      <c r="E16047" s="389" t="s">
        <v>670</v>
      </c>
      <c r="F16047" s="389" t="s">
        <v>650</v>
      </c>
      <c r="G16047" s="389" t="s">
        <v>519</v>
      </c>
    </row>
    <row r="16048" spans="1:7">
      <c r="A16048" s="389" t="s">
        <v>526</v>
      </c>
      <c r="B16048" s="389" t="s">
        <v>519</v>
      </c>
      <c r="C16048" s="389">
        <v>34865.837904899898</v>
      </c>
      <c r="D16048" s="389" t="s">
        <v>519</v>
      </c>
      <c r="E16048" s="389" t="s">
        <v>670</v>
      </c>
      <c r="F16048" s="389" t="s">
        <v>650</v>
      </c>
      <c r="G16048" s="389" t="s">
        <v>519</v>
      </c>
    </row>
    <row r="16049" spans="1:7">
      <c r="A16049" s="389" t="s">
        <v>526</v>
      </c>
      <c r="B16049" s="389" t="s">
        <v>519</v>
      </c>
      <c r="C16049" s="389">
        <v>34865.837904899898</v>
      </c>
      <c r="D16049" s="389" t="s">
        <v>519</v>
      </c>
      <c r="E16049" s="389" t="s">
        <v>670</v>
      </c>
      <c r="F16049" s="389" t="s">
        <v>650</v>
      </c>
      <c r="G16049" s="389" t="s">
        <v>519</v>
      </c>
    </row>
    <row r="16050" spans="1:7">
      <c r="A16050" s="389" t="s">
        <v>526</v>
      </c>
      <c r="B16050" s="389" t="s">
        <v>519</v>
      </c>
      <c r="C16050" s="389">
        <v>34865.837904899898</v>
      </c>
      <c r="D16050" s="389" t="s">
        <v>519</v>
      </c>
      <c r="E16050" s="389" t="s">
        <v>670</v>
      </c>
      <c r="F16050" s="389" t="s">
        <v>650</v>
      </c>
      <c r="G16050" s="389" t="s">
        <v>519</v>
      </c>
    </row>
    <row r="16051" spans="1:7">
      <c r="A16051" s="389" t="s">
        <v>526</v>
      </c>
      <c r="B16051" s="389" t="s">
        <v>519</v>
      </c>
      <c r="C16051" s="389">
        <v>34865.837904899898</v>
      </c>
      <c r="D16051" s="389" t="s">
        <v>519</v>
      </c>
      <c r="E16051" s="389" t="s">
        <v>670</v>
      </c>
      <c r="F16051" s="389" t="s">
        <v>650</v>
      </c>
      <c r="G16051" s="389" t="s">
        <v>519</v>
      </c>
    </row>
    <row r="16052" spans="1:7">
      <c r="A16052" s="389" t="s">
        <v>526</v>
      </c>
      <c r="B16052" s="389" t="s">
        <v>519</v>
      </c>
      <c r="C16052" s="389">
        <v>34865.837904899898</v>
      </c>
      <c r="D16052" s="389" t="s">
        <v>519</v>
      </c>
      <c r="E16052" s="389" t="s">
        <v>670</v>
      </c>
      <c r="F16052" s="389" t="s">
        <v>650</v>
      </c>
      <c r="G16052" s="389" t="s">
        <v>519</v>
      </c>
    </row>
    <row r="16053" spans="1:7">
      <c r="A16053" s="389" t="s">
        <v>526</v>
      </c>
      <c r="B16053" s="389" t="s">
        <v>519</v>
      </c>
      <c r="C16053" s="389">
        <v>34865.837904899898</v>
      </c>
      <c r="D16053" s="389" t="s">
        <v>519</v>
      </c>
      <c r="E16053" s="389" t="s">
        <v>670</v>
      </c>
      <c r="F16053" s="389" t="s">
        <v>650</v>
      </c>
      <c r="G16053" s="389" t="s">
        <v>519</v>
      </c>
    </row>
    <row r="16054" spans="1:7">
      <c r="A16054" s="389" t="s">
        <v>526</v>
      </c>
      <c r="B16054" s="389" t="s">
        <v>519</v>
      </c>
      <c r="C16054" s="389">
        <v>34865.837904899898</v>
      </c>
      <c r="D16054" s="389" t="s">
        <v>519</v>
      </c>
      <c r="E16054" s="389" t="s">
        <v>670</v>
      </c>
      <c r="F16054" s="389" t="s">
        <v>650</v>
      </c>
      <c r="G16054" s="389" t="s">
        <v>519</v>
      </c>
    </row>
    <row r="16055" spans="1:7">
      <c r="A16055" s="389" t="s">
        <v>526</v>
      </c>
      <c r="B16055" s="389" t="s">
        <v>519</v>
      </c>
      <c r="C16055" s="389">
        <v>34865.837904899898</v>
      </c>
      <c r="D16055" s="389" t="s">
        <v>519</v>
      </c>
      <c r="E16055" s="389" t="s">
        <v>670</v>
      </c>
      <c r="F16055" s="389" t="s">
        <v>650</v>
      </c>
      <c r="G16055" s="389" t="s">
        <v>519</v>
      </c>
    </row>
    <row r="16056" spans="1:7">
      <c r="A16056" s="389" t="s">
        <v>526</v>
      </c>
      <c r="B16056" s="389" t="s">
        <v>519</v>
      </c>
      <c r="C16056" s="389">
        <v>34865.837904899898</v>
      </c>
      <c r="D16056" s="389" t="s">
        <v>519</v>
      </c>
      <c r="E16056" s="389" t="s">
        <v>670</v>
      </c>
      <c r="F16056" s="389" t="s">
        <v>650</v>
      </c>
      <c r="G16056" s="389" t="s">
        <v>519</v>
      </c>
    </row>
    <row r="16057" spans="1:7">
      <c r="A16057" s="389" t="s">
        <v>526</v>
      </c>
      <c r="B16057" s="389" t="s">
        <v>519</v>
      </c>
      <c r="C16057" s="389">
        <v>34865.837904899898</v>
      </c>
      <c r="D16057" s="389" t="s">
        <v>519</v>
      </c>
      <c r="E16057" s="389" t="s">
        <v>670</v>
      </c>
      <c r="F16057" s="389" t="s">
        <v>650</v>
      </c>
      <c r="G16057" s="389" t="s">
        <v>519</v>
      </c>
    </row>
    <row r="16058" spans="1:7">
      <c r="A16058" s="389" t="s">
        <v>526</v>
      </c>
      <c r="B16058" s="389" t="s">
        <v>519</v>
      </c>
      <c r="C16058" s="389">
        <v>34865.837904899898</v>
      </c>
      <c r="D16058" s="389" t="s">
        <v>519</v>
      </c>
      <c r="E16058" s="389" t="s">
        <v>670</v>
      </c>
      <c r="F16058" s="389" t="s">
        <v>650</v>
      </c>
      <c r="G16058" s="389" t="s">
        <v>519</v>
      </c>
    </row>
    <row r="16059" spans="1:7">
      <c r="A16059" s="389" t="s">
        <v>526</v>
      </c>
      <c r="B16059" s="389" t="s">
        <v>519</v>
      </c>
      <c r="C16059" s="389">
        <v>34865.837904899898</v>
      </c>
      <c r="D16059" s="389" t="s">
        <v>519</v>
      </c>
      <c r="E16059" s="389" t="s">
        <v>670</v>
      </c>
      <c r="F16059" s="389" t="s">
        <v>650</v>
      </c>
      <c r="G16059" s="389" t="s">
        <v>519</v>
      </c>
    </row>
    <row r="16060" spans="1:7">
      <c r="A16060" s="389" t="s">
        <v>526</v>
      </c>
      <c r="B16060" s="389" t="s">
        <v>519</v>
      </c>
      <c r="C16060" s="389">
        <v>34865.837904899898</v>
      </c>
      <c r="D16060" s="389" t="s">
        <v>519</v>
      </c>
      <c r="E16060" s="389" t="s">
        <v>670</v>
      </c>
      <c r="F16060" s="389" t="s">
        <v>650</v>
      </c>
      <c r="G16060" s="389" t="s">
        <v>519</v>
      </c>
    </row>
    <row r="16061" spans="1:7">
      <c r="A16061" s="389" t="s">
        <v>526</v>
      </c>
      <c r="B16061" s="389" t="s">
        <v>519</v>
      </c>
      <c r="C16061" s="389">
        <v>34865.837904899898</v>
      </c>
      <c r="D16061" s="389" t="s">
        <v>519</v>
      </c>
      <c r="E16061" s="389" t="s">
        <v>670</v>
      </c>
      <c r="F16061" s="389" t="s">
        <v>650</v>
      </c>
      <c r="G16061" s="389" t="s">
        <v>519</v>
      </c>
    </row>
    <row r="16062" spans="1:7">
      <c r="A16062" s="389" t="s">
        <v>526</v>
      </c>
      <c r="B16062" s="389" t="s">
        <v>519</v>
      </c>
      <c r="C16062" s="389">
        <v>34865.837904899898</v>
      </c>
      <c r="D16062" s="389" t="s">
        <v>519</v>
      </c>
      <c r="E16062" s="389" t="s">
        <v>670</v>
      </c>
      <c r="F16062" s="389" t="s">
        <v>650</v>
      </c>
      <c r="G16062" s="389" t="s">
        <v>519</v>
      </c>
    </row>
    <row r="16063" spans="1:7">
      <c r="A16063" s="389" t="s">
        <v>526</v>
      </c>
      <c r="B16063" s="389" t="s">
        <v>519</v>
      </c>
      <c r="C16063" s="389">
        <v>34865.837904899898</v>
      </c>
      <c r="D16063" s="389" t="s">
        <v>519</v>
      </c>
      <c r="E16063" s="389" t="s">
        <v>670</v>
      </c>
      <c r="F16063" s="389" t="s">
        <v>650</v>
      </c>
      <c r="G16063" s="389" t="s">
        <v>519</v>
      </c>
    </row>
    <row r="16064" spans="1:7">
      <c r="A16064" s="389" t="s">
        <v>526</v>
      </c>
      <c r="B16064" s="389" t="s">
        <v>519</v>
      </c>
      <c r="C16064" s="389">
        <v>34865.837904899898</v>
      </c>
      <c r="D16064" s="389" t="s">
        <v>519</v>
      </c>
      <c r="E16064" s="389" t="s">
        <v>670</v>
      </c>
      <c r="F16064" s="389" t="s">
        <v>650</v>
      </c>
      <c r="G16064" s="389" t="s">
        <v>519</v>
      </c>
    </row>
    <row r="16065" spans="1:7">
      <c r="A16065" s="389" t="s">
        <v>526</v>
      </c>
      <c r="B16065" s="389" t="s">
        <v>519</v>
      </c>
      <c r="C16065" s="389">
        <v>34865.837904899898</v>
      </c>
      <c r="D16065" s="389" t="s">
        <v>519</v>
      </c>
      <c r="E16065" s="389" t="s">
        <v>670</v>
      </c>
      <c r="F16065" s="389" t="s">
        <v>650</v>
      </c>
      <c r="G16065" s="389" t="s">
        <v>519</v>
      </c>
    </row>
    <row r="16066" spans="1:7">
      <c r="A16066" s="389" t="s">
        <v>526</v>
      </c>
      <c r="B16066" s="389" t="s">
        <v>519</v>
      </c>
      <c r="C16066" s="389">
        <v>34865.837904899898</v>
      </c>
      <c r="D16066" s="389" t="s">
        <v>519</v>
      </c>
      <c r="E16066" s="389" t="s">
        <v>670</v>
      </c>
      <c r="F16066" s="389" t="s">
        <v>650</v>
      </c>
      <c r="G16066" s="389" t="s">
        <v>519</v>
      </c>
    </row>
    <row r="16067" spans="1:7">
      <c r="A16067" s="389" t="s">
        <v>526</v>
      </c>
      <c r="B16067" s="389" t="s">
        <v>519</v>
      </c>
      <c r="C16067" s="389">
        <v>34865.837904899898</v>
      </c>
      <c r="D16067" s="389" t="s">
        <v>519</v>
      </c>
      <c r="E16067" s="389" t="s">
        <v>670</v>
      </c>
      <c r="F16067" s="389" t="s">
        <v>650</v>
      </c>
      <c r="G16067" s="389" t="s">
        <v>519</v>
      </c>
    </row>
    <row r="16068" spans="1:7">
      <c r="A16068" s="389" t="s">
        <v>526</v>
      </c>
      <c r="B16068" s="389" t="s">
        <v>519</v>
      </c>
      <c r="C16068" s="389">
        <v>34865.837904899898</v>
      </c>
      <c r="D16068" s="389" t="s">
        <v>519</v>
      </c>
      <c r="E16068" s="389" t="s">
        <v>670</v>
      </c>
      <c r="F16068" s="389" t="s">
        <v>650</v>
      </c>
      <c r="G16068" s="389" t="s">
        <v>519</v>
      </c>
    </row>
    <row r="16069" spans="1:7">
      <c r="A16069" s="389" t="s">
        <v>526</v>
      </c>
      <c r="B16069" s="389" t="s">
        <v>519</v>
      </c>
      <c r="C16069" s="389">
        <v>34865.837904899898</v>
      </c>
      <c r="D16069" s="389" t="s">
        <v>519</v>
      </c>
      <c r="E16069" s="389" t="s">
        <v>670</v>
      </c>
      <c r="F16069" s="389" t="s">
        <v>650</v>
      </c>
      <c r="G16069" s="389" t="s">
        <v>519</v>
      </c>
    </row>
    <row r="16070" spans="1:7">
      <c r="A16070" s="389" t="s">
        <v>526</v>
      </c>
      <c r="B16070" s="389" t="s">
        <v>519</v>
      </c>
      <c r="C16070" s="389">
        <v>34865.837904899898</v>
      </c>
      <c r="D16070" s="389" t="s">
        <v>519</v>
      </c>
      <c r="E16070" s="389" t="s">
        <v>670</v>
      </c>
      <c r="F16070" s="389" t="s">
        <v>650</v>
      </c>
      <c r="G16070" s="389" t="s">
        <v>519</v>
      </c>
    </row>
    <row r="16071" spans="1:7">
      <c r="A16071" s="389" t="s">
        <v>526</v>
      </c>
      <c r="B16071" s="389" t="s">
        <v>519</v>
      </c>
      <c r="C16071" s="389">
        <v>34865.837904899898</v>
      </c>
      <c r="D16071" s="389" t="s">
        <v>519</v>
      </c>
      <c r="E16071" s="389" t="s">
        <v>670</v>
      </c>
      <c r="F16071" s="389" t="s">
        <v>650</v>
      </c>
      <c r="G16071" s="389" t="s">
        <v>519</v>
      </c>
    </row>
    <row r="16072" spans="1:7">
      <c r="A16072" s="389" t="s">
        <v>526</v>
      </c>
      <c r="B16072" s="389" t="s">
        <v>519</v>
      </c>
      <c r="C16072" s="389">
        <v>34865.837904899898</v>
      </c>
      <c r="D16072" s="389" t="s">
        <v>519</v>
      </c>
      <c r="E16072" s="389" t="s">
        <v>670</v>
      </c>
      <c r="F16072" s="389" t="s">
        <v>650</v>
      </c>
      <c r="G16072" s="389" t="s">
        <v>519</v>
      </c>
    </row>
    <row r="16073" spans="1:7">
      <c r="A16073" s="389" t="s">
        <v>526</v>
      </c>
      <c r="B16073" s="389" t="s">
        <v>519</v>
      </c>
      <c r="C16073" s="389">
        <v>34865.837904899898</v>
      </c>
      <c r="D16073" s="389" t="s">
        <v>519</v>
      </c>
      <c r="E16073" s="389" t="s">
        <v>670</v>
      </c>
      <c r="F16073" s="389" t="s">
        <v>650</v>
      </c>
      <c r="G16073" s="389" t="s">
        <v>519</v>
      </c>
    </row>
    <row r="16074" spans="1:7">
      <c r="A16074" s="389" t="s">
        <v>526</v>
      </c>
      <c r="B16074" s="389" t="s">
        <v>519</v>
      </c>
      <c r="C16074" s="389">
        <v>34865.837904899898</v>
      </c>
      <c r="D16074" s="389" t="s">
        <v>519</v>
      </c>
      <c r="E16074" s="389" t="s">
        <v>670</v>
      </c>
      <c r="F16074" s="389" t="s">
        <v>650</v>
      </c>
      <c r="G16074" s="389" t="s">
        <v>519</v>
      </c>
    </row>
    <row r="16075" spans="1:7">
      <c r="A16075" s="389" t="s">
        <v>526</v>
      </c>
      <c r="B16075" s="389" t="s">
        <v>519</v>
      </c>
      <c r="C16075" s="389">
        <v>34865.837904899898</v>
      </c>
      <c r="D16075" s="389" t="s">
        <v>519</v>
      </c>
      <c r="E16075" s="389" t="s">
        <v>670</v>
      </c>
      <c r="F16075" s="389" t="s">
        <v>650</v>
      </c>
      <c r="G16075" s="389" t="s">
        <v>519</v>
      </c>
    </row>
    <row r="16076" spans="1:7">
      <c r="A16076" s="389" t="s">
        <v>526</v>
      </c>
      <c r="B16076" s="389" t="s">
        <v>519</v>
      </c>
      <c r="C16076" s="389">
        <v>34865.837904899898</v>
      </c>
      <c r="D16076" s="389" t="s">
        <v>519</v>
      </c>
      <c r="E16076" s="389" t="s">
        <v>670</v>
      </c>
      <c r="F16076" s="389" t="s">
        <v>650</v>
      </c>
      <c r="G16076" s="389" t="s">
        <v>519</v>
      </c>
    </row>
    <row r="16077" spans="1:7">
      <c r="A16077" s="389" t="s">
        <v>526</v>
      </c>
      <c r="B16077" s="389" t="s">
        <v>519</v>
      </c>
      <c r="C16077" s="389">
        <v>34865.837904899898</v>
      </c>
      <c r="D16077" s="389" t="s">
        <v>519</v>
      </c>
      <c r="E16077" s="389" t="s">
        <v>670</v>
      </c>
      <c r="F16077" s="389" t="s">
        <v>650</v>
      </c>
      <c r="G16077" s="389" t="s">
        <v>519</v>
      </c>
    </row>
    <row r="16078" spans="1:7">
      <c r="A16078" s="389" t="s">
        <v>526</v>
      </c>
      <c r="B16078" s="389" t="s">
        <v>519</v>
      </c>
      <c r="C16078" s="389">
        <v>34865.837904899898</v>
      </c>
      <c r="D16078" s="389" t="s">
        <v>519</v>
      </c>
      <c r="E16078" s="389" t="s">
        <v>670</v>
      </c>
      <c r="F16078" s="389" t="s">
        <v>650</v>
      </c>
      <c r="G16078" s="389" t="s">
        <v>519</v>
      </c>
    </row>
    <row r="16079" spans="1:7">
      <c r="A16079" s="389" t="s">
        <v>526</v>
      </c>
      <c r="B16079" s="389" t="s">
        <v>519</v>
      </c>
      <c r="C16079" s="389">
        <v>34865.837904899898</v>
      </c>
      <c r="D16079" s="389" t="s">
        <v>519</v>
      </c>
      <c r="E16079" s="389" t="s">
        <v>670</v>
      </c>
      <c r="F16079" s="389" t="s">
        <v>650</v>
      </c>
      <c r="G16079" s="389" t="s">
        <v>519</v>
      </c>
    </row>
    <row r="16080" spans="1:7">
      <c r="A16080" s="389" t="s">
        <v>526</v>
      </c>
      <c r="B16080" s="389" t="s">
        <v>519</v>
      </c>
      <c r="C16080" s="389">
        <v>34865.837904899898</v>
      </c>
      <c r="D16080" s="389" t="s">
        <v>519</v>
      </c>
      <c r="E16080" s="389" t="s">
        <v>670</v>
      </c>
      <c r="F16080" s="389" t="s">
        <v>650</v>
      </c>
      <c r="G16080" s="389" t="s">
        <v>519</v>
      </c>
    </row>
    <row r="16081" spans="1:7">
      <c r="A16081" s="389" t="s">
        <v>526</v>
      </c>
      <c r="B16081" s="389" t="s">
        <v>519</v>
      </c>
      <c r="C16081" s="389">
        <v>34865.837904899898</v>
      </c>
      <c r="D16081" s="389" t="s">
        <v>519</v>
      </c>
      <c r="E16081" s="389" t="s">
        <v>670</v>
      </c>
      <c r="F16081" s="389" t="s">
        <v>650</v>
      </c>
      <c r="G16081" s="389" t="s">
        <v>519</v>
      </c>
    </row>
    <row r="16082" spans="1:7">
      <c r="A16082" s="389" t="s">
        <v>526</v>
      </c>
      <c r="B16082" s="389" t="s">
        <v>519</v>
      </c>
      <c r="C16082" s="389">
        <v>34865.837904899898</v>
      </c>
      <c r="D16082" s="389" t="s">
        <v>519</v>
      </c>
      <c r="E16082" s="389" t="s">
        <v>670</v>
      </c>
      <c r="F16082" s="389" t="s">
        <v>650</v>
      </c>
      <c r="G16082" s="389" t="s">
        <v>519</v>
      </c>
    </row>
    <row r="16083" spans="1:7">
      <c r="A16083" s="389" t="s">
        <v>526</v>
      </c>
      <c r="B16083" s="389" t="s">
        <v>519</v>
      </c>
      <c r="C16083" s="389">
        <v>34865.837904899898</v>
      </c>
      <c r="D16083" s="389" t="s">
        <v>519</v>
      </c>
      <c r="E16083" s="389" t="s">
        <v>670</v>
      </c>
      <c r="F16083" s="389" t="s">
        <v>650</v>
      </c>
      <c r="G16083" s="389" t="s">
        <v>519</v>
      </c>
    </row>
    <row r="16084" spans="1:7">
      <c r="A16084" s="389" t="s">
        <v>526</v>
      </c>
      <c r="B16084" s="389" t="s">
        <v>519</v>
      </c>
      <c r="C16084" s="389">
        <v>34865.837904899898</v>
      </c>
      <c r="D16084" s="389" t="s">
        <v>519</v>
      </c>
      <c r="E16084" s="389" t="s">
        <v>670</v>
      </c>
      <c r="F16084" s="389" t="s">
        <v>650</v>
      </c>
      <c r="G16084" s="389" t="s">
        <v>519</v>
      </c>
    </row>
    <row r="16085" spans="1:7">
      <c r="A16085" s="389" t="s">
        <v>526</v>
      </c>
      <c r="B16085" s="389" t="s">
        <v>519</v>
      </c>
      <c r="C16085" s="389">
        <v>34865.837904899898</v>
      </c>
      <c r="D16085" s="389" t="s">
        <v>519</v>
      </c>
      <c r="E16085" s="389" t="s">
        <v>670</v>
      </c>
      <c r="F16085" s="389" t="s">
        <v>650</v>
      </c>
      <c r="G16085" s="389" t="s">
        <v>519</v>
      </c>
    </row>
    <row r="16086" spans="1:7">
      <c r="A16086" s="389" t="s">
        <v>526</v>
      </c>
      <c r="B16086" s="389" t="s">
        <v>519</v>
      </c>
      <c r="C16086" s="389">
        <v>34865.837904899898</v>
      </c>
      <c r="D16086" s="389" t="s">
        <v>519</v>
      </c>
      <c r="E16086" s="389" t="s">
        <v>670</v>
      </c>
      <c r="F16086" s="389" t="s">
        <v>650</v>
      </c>
      <c r="G16086" s="389" t="s">
        <v>519</v>
      </c>
    </row>
    <row r="16087" spans="1:7">
      <c r="A16087" s="389" t="s">
        <v>526</v>
      </c>
      <c r="B16087" s="389" t="s">
        <v>519</v>
      </c>
      <c r="C16087" s="389">
        <v>34865.837904899898</v>
      </c>
      <c r="D16087" s="389" t="s">
        <v>519</v>
      </c>
      <c r="E16087" s="389" t="s">
        <v>670</v>
      </c>
      <c r="F16087" s="389" t="s">
        <v>650</v>
      </c>
      <c r="G16087" s="389" t="s">
        <v>519</v>
      </c>
    </row>
    <row r="16088" spans="1:7">
      <c r="A16088" s="389" t="s">
        <v>526</v>
      </c>
      <c r="B16088" s="389" t="s">
        <v>519</v>
      </c>
      <c r="C16088" s="389">
        <v>34865.837904899898</v>
      </c>
      <c r="D16088" s="389" t="s">
        <v>519</v>
      </c>
      <c r="E16088" s="389" t="s">
        <v>670</v>
      </c>
      <c r="F16088" s="389" t="s">
        <v>650</v>
      </c>
      <c r="G16088" s="389" t="s">
        <v>519</v>
      </c>
    </row>
    <row r="16089" spans="1:7">
      <c r="A16089" s="389" t="s">
        <v>526</v>
      </c>
      <c r="B16089" s="389" t="s">
        <v>519</v>
      </c>
      <c r="C16089" s="389">
        <v>34865.837904899898</v>
      </c>
      <c r="D16089" s="389" t="s">
        <v>519</v>
      </c>
      <c r="E16089" s="389" t="s">
        <v>670</v>
      </c>
      <c r="F16089" s="389" t="s">
        <v>650</v>
      </c>
      <c r="G16089" s="389" t="s">
        <v>519</v>
      </c>
    </row>
    <row r="16090" spans="1:7">
      <c r="A16090" s="389" t="s">
        <v>526</v>
      </c>
      <c r="B16090" s="389" t="s">
        <v>519</v>
      </c>
      <c r="C16090" s="389">
        <v>34865.837904899898</v>
      </c>
      <c r="D16090" s="389" t="s">
        <v>519</v>
      </c>
      <c r="E16090" s="389" t="s">
        <v>670</v>
      </c>
      <c r="F16090" s="389" t="s">
        <v>650</v>
      </c>
      <c r="G16090" s="389" t="s">
        <v>519</v>
      </c>
    </row>
    <row r="16091" spans="1:7">
      <c r="A16091" s="389" t="s">
        <v>526</v>
      </c>
      <c r="B16091" s="389" t="s">
        <v>519</v>
      </c>
      <c r="C16091" s="389">
        <v>34865.837904899898</v>
      </c>
      <c r="D16091" s="389" t="s">
        <v>519</v>
      </c>
      <c r="E16091" s="389" t="s">
        <v>670</v>
      </c>
      <c r="F16091" s="389" t="s">
        <v>650</v>
      </c>
      <c r="G16091" s="389" t="s">
        <v>519</v>
      </c>
    </row>
    <row r="16092" spans="1:7">
      <c r="A16092" s="389" t="s">
        <v>526</v>
      </c>
      <c r="B16092" s="389" t="s">
        <v>519</v>
      </c>
      <c r="C16092" s="389">
        <v>34865.837904899898</v>
      </c>
      <c r="D16092" s="389" t="s">
        <v>519</v>
      </c>
      <c r="E16092" s="389" t="s">
        <v>670</v>
      </c>
      <c r="F16092" s="389" t="s">
        <v>650</v>
      </c>
      <c r="G16092" s="389" t="s">
        <v>519</v>
      </c>
    </row>
    <row r="16093" spans="1:7">
      <c r="A16093" s="389" t="s">
        <v>526</v>
      </c>
      <c r="B16093" s="389" t="s">
        <v>519</v>
      </c>
      <c r="C16093" s="389">
        <v>34865.837904899898</v>
      </c>
      <c r="D16093" s="389" t="s">
        <v>519</v>
      </c>
      <c r="E16093" s="389" t="s">
        <v>670</v>
      </c>
      <c r="F16093" s="389" t="s">
        <v>650</v>
      </c>
      <c r="G16093" s="389" t="s">
        <v>519</v>
      </c>
    </row>
    <row r="16094" spans="1:7">
      <c r="A16094" s="389" t="s">
        <v>526</v>
      </c>
      <c r="B16094" s="389" t="s">
        <v>519</v>
      </c>
      <c r="C16094" s="389">
        <v>34865.837904899898</v>
      </c>
      <c r="D16094" s="389" t="s">
        <v>519</v>
      </c>
      <c r="E16094" s="389" t="s">
        <v>670</v>
      </c>
      <c r="F16094" s="389" t="s">
        <v>650</v>
      </c>
      <c r="G16094" s="389" t="s">
        <v>519</v>
      </c>
    </row>
    <row r="16095" spans="1:7">
      <c r="A16095" s="389" t="s">
        <v>526</v>
      </c>
      <c r="B16095" s="389" t="s">
        <v>519</v>
      </c>
      <c r="C16095" s="389">
        <v>34865.837904899898</v>
      </c>
      <c r="D16095" s="389" t="s">
        <v>519</v>
      </c>
      <c r="E16095" s="389" t="s">
        <v>670</v>
      </c>
      <c r="F16095" s="389" t="s">
        <v>650</v>
      </c>
      <c r="G16095" s="389" t="s">
        <v>519</v>
      </c>
    </row>
    <row r="16096" spans="1:7">
      <c r="A16096" s="389" t="s">
        <v>526</v>
      </c>
      <c r="B16096" s="389" t="s">
        <v>519</v>
      </c>
      <c r="C16096" s="389">
        <v>34865.837904899898</v>
      </c>
      <c r="D16096" s="389" t="s">
        <v>519</v>
      </c>
      <c r="E16096" s="389" t="s">
        <v>670</v>
      </c>
      <c r="F16096" s="389" t="s">
        <v>650</v>
      </c>
      <c r="G16096" s="389" t="s">
        <v>519</v>
      </c>
    </row>
    <row r="16097" spans="1:7">
      <c r="A16097" s="389" t="s">
        <v>526</v>
      </c>
      <c r="B16097" s="389" t="s">
        <v>519</v>
      </c>
      <c r="C16097" s="389">
        <v>34865.837904899898</v>
      </c>
      <c r="D16097" s="389" t="s">
        <v>519</v>
      </c>
      <c r="E16097" s="389" t="s">
        <v>670</v>
      </c>
      <c r="F16097" s="389" t="s">
        <v>650</v>
      </c>
      <c r="G16097" s="389" t="s">
        <v>519</v>
      </c>
    </row>
    <row r="16098" spans="1:7">
      <c r="A16098" s="389" t="s">
        <v>526</v>
      </c>
      <c r="B16098" s="389" t="s">
        <v>519</v>
      </c>
      <c r="C16098" s="389">
        <v>34865.837904899898</v>
      </c>
      <c r="D16098" s="389" t="s">
        <v>519</v>
      </c>
      <c r="E16098" s="389" t="s">
        <v>670</v>
      </c>
      <c r="F16098" s="389" t="s">
        <v>650</v>
      </c>
      <c r="G16098" s="389" t="s">
        <v>519</v>
      </c>
    </row>
    <row r="16099" spans="1:7">
      <c r="A16099" s="389" t="s">
        <v>526</v>
      </c>
      <c r="B16099" s="389" t="s">
        <v>519</v>
      </c>
      <c r="C16099" s="389">
        <v>34865.837904899898</v>
      </c>
      <c r="D16099" s="389" t="s">
        <v>519</v>
      </c>
      <c r="E16099" s="389" t="s">
        <v>670</v>
      </c>
      <c r="F16099" s="389" t="s">
        <v>650</v>
      </c>
      <c r="G16099" s="389" t="s">
        <v>519</v>
      </c>
    </row>
    <row r="16100" spans="1:7">
      <c r="A16100" s="389" t="s">
        <v>526</v>
      </c>
      <c r="B16100" s="389" t="s">
        <v>519</v>
      </c>
      <c r="C16100" s="389">
        <v>34865.837904899898</v>
      </c>
      <c r="D16100" s="389" t="s">
        <v>519</v>
      </c>
      <c r="E16100" s="389" t="s">
        <v>670</v>
      </c>
      <c r="F16100" s="389" t="s">
        <v>650</v>
      </c>
      <c r="G16100" s="389" t="s">
        <v>519</v>
      </c>
    </row>
    <row r="16101" spans="1:7">
      <c r="A16101" s="389" t="s">
        <v>526</v>
      </c>
      <c r="B16101" s="389" t="s">
        <v>519</v>
      </c>
      <c r="C16101" s="389">
        <v>34865.837904899898</v>
      </c>
      <c r="D16101" s="389" t="s">
        <v>519</v>
      </c>
      <c r="E16101" s="389" t="s">
        <v>670</v>
      </c>
      <c r="F16101" s="389" t="s">
        <v>650</v>
      </c>
      <c r="G16101" s="389" t="s">
        <v>519</v>
      </c>
    </row>
    <row r="16102" spans="1:7">
      <c r="A16102" s="389" t="s">
        <v>526</v>
      </c>
      <c r="B16102" s="389" t="s">
        <v>519</v>
      </c>
      <c r="C16102" s="389">
        <v>34865.837904899898</v>
      </c>
      <c r="D16102" s="389" t="s">
        <v>519</v>
      </c>
      <c r="E16102" s="389" t="s">
        <v>670</v>
      </c>
      <c r="F16102" s="389" t="s">
        <v>650</v>
      </c>
      <c r="G16102" s="389" t="s">
        <v>519</v>
      </c>
    </row>
    <row r="16103" spans="1:7">
      <c r="A16103" s="389" t="s">
        <v>531</v>
      </c>
      <c r="B16103" s="389" t="s">
        <v>519</v>
      </c>
      <c r="C16103" s="389">
        <v>34865.837904899898</v>
      </c>
      <c r="D16103" s="389" t="s">
        <v>519</v>
      </c>
      <c r="E16103" s="389" t="s">
        <v>670</v>
      </c>
      <c r="F16103" s="389" t="s">
        <v>650</v>
      </c>
      <c r="G16103" s="389" t="s">
        <v>519</v>
      </c>
    </row>
    <row r="16104" spans="1:7">
      <c r="A16104" s="389" t="s">
        <v>526</v>
      </c>
      <c r="B16104" s="389" t="s">
        <v>519</v>
      </c>
      <c r="C16104" s="389">
        <v>34865.837904899898</v>
      </c>
      <c r="D16104" s="389" t="s">
        <v>519</v>
      </c>
      <c r="E16104" s="389" t="s">
        <v>670</v>
      </c>
      <c r="F16104" s="389" t="s">
        <v>650</v>
      </c>
      <c r="G16104" s="389" t="s">
        <v>519</v>
      </c>
    </row>
    <row r="16105" spans="1:7">
      <c r="A16105" s="389" t="s">
        <v>526</v>
      </c>
      <c r="B16105" s="389" t="s">
        <v>519</v>
      </c>
      <c r="C16105" s="389">
        <v>34865.837904899898</v>
      </c>
      <c r="D16105" s="389" t="s">
        <v>519</v>
      </c>
      <c r="E16105" s="389" t="s">
        <v>670</v>
      </c>
      <c r="F16105" s="389" t="s">
        <v>650</v>
      </c>
      <c r="G16105" s="389" t="s">
        <v>519</v>
      </c>
    </row>
    <row r="16106" spans="1:7">
      <c r="A16106" s="389" t="s">
        <v>526</v>
      </c>
      <c r="B16106" s="389" t="s">
        <v>519</v>
      </c>
      <c r="C16106" s="389">
        <v>34865.837904899898</v>
      </c>
      <c r="D16106" s="389" t="s">
        <v>519</v>
      </c>
      <c r="E16106" s="389" t="s">
        <v>670</v>
      </c>
      <c r="F16106" s="389" t="s">
        <v>650</v>
      </c>
      <c r="G16106" s="389" t="s">
        <v>519</v>
      </c>
    </row>
    <row r="16107" spans="1:7">
      <c r="A16107" s="389" t="s">
        <v>526</v>
      </c>
      <c r="B16107" s="389" t="s">
        <v>519</v>
      </c>
      <c r="C16107" s="389">
        <v>34865.837904899898</v>
      </c>
      <c r="D16107" s="389" t="s">
        <v>519</v>
      </c>
      <c r="E16107" s="389" t="s">
        <v>670</v>
      </c>
      <c r="F16107" s="389" t="s">
        <v>650</v>
      </c>
      <c r="G16107" s="389" t="s">
        <v>519</v>
      </c>
    </row>
    <row r="16108" spans="1:7">
      <c r="A16108" s="389" t="s">
        <v>526</v>
      </c>
      <c r="B16108" s="389" t="s">
        <v>519</v>
      </c>
      <c r="C16108" s="389">
        <v>34865.837904899898</v>
      </c>
      <c r="D16108" s="389" t="s">
        <v>519</v>
      </c>
      <c r="E16108" s="389" t="s">
        <v>670</v>
      </c>
      <c r="F16108" s="389" t="s">
        <v>650</v>
      </c>
      <c r="G16108" s="389" t="s">
        <v>519</v>
      </c>
    </row>
    <row r="16109" spans="1:7">
      <c r="A16109" s="389" t="s">
        <v>526</v>
      </c>
      <c r="B16109" s="389" t="s">
        <v>519</v>
      </c>
      <c r="C16109" s="389">
        <v>34865.837904899898</v>
      </c>
      <c r="D16109" s="389" t="s">
        <v>519</v>
      </c>
      <c r="E16109" s="389" t="s">
        <v>670</v>
      </c>
      <c r="F16109" s="389" t="s">
        <v>650</v>
      </c>
      <c r="G16109" s="389" t="s">
        <v>519</v>
      </c>
    </row>
    <row r="16110" spans="1:7">
      <c r="A16110" s="389" t="s">
        <v>526</v>
      </c>
      <c r="B16110" s="389" t="s">
        <v>519</v>
      </c>
      <c r="C16110" s="389">
        <v>34865.837904899898</v>
      </c>
      <c r="D16110" s="389" t="s">
        <v>519</v>
      </c>
      <c r="E16110" s="389" t="s">
        <v>670</v>
      </c>
      <c r="F16110" s="389" t="s">
        <v>650</v>
      </c>
      <c r="G16110" s="389" t="s">
        <v>519</v>
      </c>
    </row>
    <row r="16111" spans="1:7">
      <c r="A16111" s="389" t="s">
        <v>526</v>
      </c>
      <c r="B16111" s="389" t="s">
        <v>519</v>
      </c>
      <c r="C16111" s="389">
        <v>34865.837904899898</v>
      </c>
      <c r="D16111" s="389" t="s">
        <v>519</v>
      </c>
      <c r="E16111" s="389" t="s">
        <v>670</v>
      </c>
      <c r="F16111" s="389" t="s">
        <v>650</v>
      </c>
      <c r="G16111" s="389" t="s">
        <v>519</v>
      </c>
    </row>
    <row r="16112" spans="1:7">
      <c r="A16112" s="389" t="s">
        <v>526</v>
      </c>
      <c r="B16112" s="389" t="s">
        <v>519</v>
      </c>
      <c r="C16112" s="389">
        <v>34865.837904899898</v>
      </c>
      <c r="D16112" s="389" t="s">
        <v>519</v>
      </c>
      <c r="E16112" s="389" t="s">
        <v>670</v>
      </c>
      <c r="F16112" s="389" t="s">
        <v>650</v>
      </c>
      <c r="G16112" s="389" t="s">
        <v>519</v>
      </c>
    </row>
    <row r="16113" spans="1:7">
      <c r="A16113" s="389" t="s">
        <v>526</v>
      </c>
      <c r="B16113" s="389" t="s">
        <v>519</v>
      </c>
      <c r="C16113" s="389">
        <v>34865.837904899898</v>
      </c>
      <c r="D16113" s="389" t="s">
        <v>519</v>
      </c>
      <c r="E16113" s="389" t="s">
        <v>670</v>
      </c>
      <c r="F16113" s="389" t="s">
        <v>650</v>
      </c>
      <c r="G16113" s="389" t="s">
        <v>519</v>
      </c>
    </row>
    <row r="16114" spans="1:7">
      <c r="A16114" s="389" t="s">
        <v>526</v>
      </c>
      <c r="B16114" s="389" t="s">
        <v>519</v>
      </c>
      <c r="C16114" s="389">
        <v>34865.837904899898</v>
      </c>
      <c r="D16114" s="389" t="s">
        <v>519</v>
      </c>
      <c r="E16114" s="389" t="s">
        <v>670</v>
      </c>
      <c r="F16114" s="389" t="s">
        <v>650</v>
      </c>
      <c r="G16114" s="389" t="s">
        <v>519</v>
      </c>
    </row>
    <row r="16115" spans="1:7">
      <c r="A16115" s="389" t="s">
        <v>526</v>
      </c>
      <c r="B16115" s="389" t="s">
        <v>519</v>
      </c>
      <c r="C16115" s="389">
        <v>34865.837904899898</v>
      </c>
      <c r="D16115" s="389" t="s">
        <v>519</v>
      </c>
      <c r="E16115" s="389" t="s">
        <v>670</v>
      </c>
      <c r="F16115" s="389" t="s">
        <v>650</v>
      </c>
      <c r="G16115" s="389" t="s">
        <v>519</v>
      </c>
    </row>
    <row r="16116" spans="1:7">
      <c r="A16116" s="389" t="s">
        <v>526</v>
      </c>
      <c r="B16116" s="389" t="s">
        <v>519</v>
      </c>
      <c r="C16116" s="389">
        <v>34865.837904899898</v>
      </c>
      <c r="D16116" s="389" t="s">
        <v>519</v>
      </c>
      <c r="E16116" s="389" t="s">
        <v>670</v>
      </c>
      <c r="F16116" s="389" t="s">
        <v>650</v>
      </c>
      <c r="G16116" s="389" t="s">
        <v>519</v>
      </c>
    </row>
    <row r="16117" spans="1:7">
      <c r="A16117" s="389" t="s">
        <v>526</v>
      </c>
      <c r="B16117" s="389" t="s">
        <v>519</v>
      </c>
      <c r="C16117" s="389">
        <v>34865.837904899898</v>
      </c>
      <c r="D16117" s="389" t="s">
        <v>519</v>
      </c>
      <c r="E16117" s="389" t="s">
        <v>670</v>
      </c>
      <c r="F16117" s="389" t="s">
        <v>650</v>
      </c>
      <c r="G16117" s="389" t="s">
        <v>519</v>
      </c>
    </row>
    <row r="16118" spans="1:7">
      <c r="A16118" s="389" t="s">
        <v>526</v>
      </c>
      <c r="B16118" s="389" t="s">
        <v>519</v>
      </c>
      <c r="C16118" s="389">
        <v>34865.837904899898</v>
      </c>
      <c r="D16118" s="389" t="s">
        <v>519</v>
      </c>
      <c r="E16118" s="389" t="s">
        <v>670</v>
      </c>
      <c r="F16118" s="389" t="s">
        <v>650</v>
      </c>
      <c r="G16118" s="389" t="s">
        <v>519</v>
      </c>
    </row>
    <row r="16119" spans="1:7">
      <c r="A16119" s="389" t="s">
        <v>526</v>
      </c>
      <c r="B16119" s="389" t="s">
        <v>519</v>
      </c>
      <c r="C16119" s="389">
        <v>34865.837904899898</v>
      </c>
      <c r="D16119" s="389" t="s">
        <v>519</v>
      </c>
      <c r="E16119" s="389" t="s">
        <v>670</v>
      </c>
      <c r="F16119" s="389" t="s">
        <v>650</v>
      </c>
      <c r="G16119" s="389" t="s">
        <v>519</v>
      </c>
    </row>
    <row r="16120" spans="1:7">
      <c r="A16120" s="389" t="s">
        <v>526</v>
      </c>
      <c r="B16120" s="389" t="s">
        <v>519</v>
      </c>
      <c r="C16120" s="389">
        <v>34865.837904899898</v>
      </c>
      <c r="D16120" s="389" t="s">
        <v>519</v>
      </c>
      <c r="E16120" s="389" t="s">
        <v>670</v>
      </c>
      <c r="F16120" s="389" t="s">
        <v>650</v>
      </c>
      <c r="G16120" s="389" t="s">
        <v>519</v>
      </c>
    </row>
    <row r="16121" spans="1:7">
      <c r="A16121" s="389" t="s">
        <v>526</v>
      </c>
      <c r="B16121" s="389" t="s">
        <v>519</v>
      </c>
      <c r="C16121" s="389">
        <v>34865.837904899898</v>
      </c>
      <c r="D16121" s="389" t="s">
        <v>519</v>
      </c>
      <c r="E16121" s="389" t="s">
        <v>670</v>
      </c>
      <c r="F16121" s="389" t="s">
        <v>650</v>
      </c>
      <c r="G16121" s="389" t="s">
        <v>519</v>
      </c>
    </row>
    <row r="16122" spans="1:7">
      <c r="A16122" s="389" t="s">
        <v>526</v>
      </c>
      <c r="B16122" s="389" t="s">
        <v>519</v>
      </c>
      <c r="C16122" s="389">
        <v>34865.837904899898</v>
      </c>
      <c r="D16122" s="389" t="s">
        <v>519</v>
      </c>
      <c r="E16122" s="389" t="s">
        <v>670</v>
      </c>
      <c r="F16122" s="389" t="s">
        <v>650</v>
      </c>
      <c r="G16122" s="389" t="s">
        <v>519</v>
      </c>
    </row>
    <row r="16123" spans="1:7">
      <c r="A16123" s="389" t="s">
        <v>526</v>
      </c>
      <c r="B16123" s="389" t="s">
        <v>519</v>
      </c>
      <c r="C16123" s="389">
        <v>34865.837904899898</v>
      </c>
      <c r="D16123" s="389" t="s">
        <v>519</v>
      </c>
      <c r="E16123" s="389" t="s">
        <v>670</v>
      </c>
      <c r="F16123" s="389" t="s">
        <v>650</v>
      </c>
      <c r="G16123" s="389" t="s">
        <v>519</v>
      </c>
    </row>
    <row r="16124" spans="1:7">
      <c r="A16124" s="389" t="s">
        <v>526</v>
      </c>
      <c r="B16124" s="389" t="s">
        <v>519</v>
      </c>
      <c r="C16124" s="389">
        <v>34865.837904899898</v>
      </c>
      <c r="D16124" s="389" t="s">
        <v>519</v>
      </c>
      <c r="E16124" s="389" t="s">
        <v>670</v>
      </c>
      <c r="F16124" s="389" t="s">
        <v>650</v>
      </c>
      <c r="G16124" s="389" t="s">
        <v>519</v>
      </c>
    </row>
    <row r="16125" spans="1:7">
      <c r="A16125" s="389" t="s">
        <v>526</v>
      </c>
      <c r="B16125" s="389" t="s">
        <v>519</v>
      </c>
      <c r="C16125" s="389">
        <v>34865.837904899898</v>
      </c>
      <c r="D16125" s="389" t="s">
        <v>519</v>
      </c>
      <c r="E16125" s="389" t="s">
        <v>670</v>
      </c>
      <c r="F16125" s="389" t="s">
        <v>650</v>
      </c>
      <c r="G16125" s="389" t="s">
        <v>519</v>
      </c>
    </row>
    <row r="16126" spans="1:7">
      <c r="A16126" s="389" t="s">
        <v>526</v>
      </c>
      <c r="B16126" s="389" t="s">
        <v>519</v>
      </c>
      <c r="C16126" s="389">
        <v>34865.837904899898</v>
      </c>
      <c r="D16126" s="389" t="s">
        <v>519</v>
      </c>
      <c r="E16126" s="389" t="s">
        <v>670</v>
      </c>
      <c r="F16126" s="389" t="s">
        <v>650</v>
      </c>
      <c r="G16126" s="389" t="s">
        <v>519</v>
      </c>
    </row>
    <row r="16127" spans="1:7">
      <c r="A16127" s="389" t="s">
        <v>526</v>
      </c>
      <c r="B16127" s="389" t="s">
        <v>519</v>
      </c>
      <c r="C16127" s="389">
        <v>34865.837904899898</v>
      </c>
      <c r="D16127" s="389" t="s">
        <v>519</v>
      </c>
      <c r="E16127" s="389" t="s">
        <v>670</v>
      </c>
      <c r="F16127" s="389" t="s">
        <v>650</v>
      </c>
      <c r="G16127" s="389" t="s">
        <v>519</v>
      </c>
    </row>
    <row r="16128" spans="1:7">
      <c r="A16128" s="389" t="s">
        <v>526</v>
      </c>
      <c r="B16128" s="389" t="s">
        <v>519</v>
      </c>
      <c r="C16128" s="389">
        <v>34865.837904899898</v>
      </c>
      <c r="D16128" s="389" t="s">
        <v>519</v>
      </c>
      <c r="E16128" s="389" t="s">
        <v>670</v>
      </c>
      <c r="F16128" s="389" t="s">
        <v>650</v>
      </c>
      <c r="G16128" s="389" t="s">
        <v>519</v>
      </c>
    </row>
    <row r="16129" spans="1:7">
      <c r="A16129" s="389" t="s">
        <v>526</v>
      </c>
      <c r="B16129" s="389" t="s">
        <v>519</v>
      </c>
      <c r="C16129" s="389">
        <v>34865.837904899898</v>
      </c>
      <c r="D16129" s="389" t="s">
        <v>519</v>
      </c>
      <c r="E16129" s="389" t="s">
        <v>670</v>
      </c>
      <c r="F16129" s="389" t="s">
        <v>650</v>
      </c>
      <c r="G16129" s="389" t="s">
        <v>519</v>
      </c>
    </row>
    <row r="16130" spans="1:7">
      <c r="A16130" s="389" t="s">
        <v>526</v>
      </c>
      <c r="B16130" s="389" t="s">
        <v>519</v>
      </c>
      <c r="C16130" s="389">
        <v>34865.837904899898</v>
      </c>
      <c r="D16130" s="389" t="s">
        <v>519</v>
      </c>
      <c r="E16130" s="389" t="s">
        <v>670</v>
      </c>
      <c r="F16130" s="389" t="s">
        <v>650</v>
      </c>
      <c r="G16130" s="389" t="s">
        <v>519</v>
      </c>
    </row>
    <row r="16131" spans="1:7">
      <c r="A16131" s="389" t="s">
        <v>526</v>
      </c>
      <c r="B16131" s="389" t="s">
        <v>519</v>
      </c>
      <c r="C16131" s="389">
        <v>34865.837904899898</v>
      </c>
      <c r="D16131" s="389" t="s">
        <v>519</v>
      </c>
      <c r="E16131" s="389" t="s">
        <v>670</v>
      </c>
      <c r="F16131" s="389" t="s">
        <v>650</v>
      </c>
      <c r="G16131" s="389" t="s">
        <v>519</v>
      </c>
    </row>
    <row r="16132" spans="1:7">
      <c r="A16132" s="389" t="s">
        <v>526</v>
      </c>
      <c r="B16132" s="389" t="s">
        <v>519</v>
      </c>
      <c r="C16132" s="389">
        <v>34865.837904899898</v>
      </c>
      <c r="D16132" s="389" t="s">
        <v>519</v>
      </c>
      <c r="E16132" s="389" t="s">
        <v>670</v>
      </c>
      <c r="F16132" s="389" t="s">
        <v>650</v>
      </c>
      <c r="G16132" s="389" t="s">
        <v>519</v>
      </c>
    </row>
    <row r="16133" spans="1:7">
      <c r="A16133" s="389" t="s">
        <v>526</v>
      </c>
      <c r="B16133" s="389" t="s">
        <v>519</v>
      </c>
      <c r="C16133" s="389">
        <v>34865.837904899898</v>
      </c>
      <c r="D16133" s="389" t="s">
        <v>519</v>
      </c>
      <c r="E16133" s="389" t="s">
        <v>670</v>
      </c>
      <c r="F16133" s="389" t="s">
        <v>650</v>
      </c>
      <c r="G16133" s="389" t="s">
        <v>519</v>
      </c>
    </row>
    <row r="16134" spans="1:7">
      <c r="A16134" s="389" t="s">
        <v>526</v>
      </c>
      <c r="B16134" s="389" t="s">
        <v>519</v>
      </c>
      <c r="C16134" s="389">
        <v>34865.837904899898</v>
      </c>
      <c r="D16134" s="389" t="s">
        <v>519</v>
      </c>
      <c r="E16134" s="389" t="s">
        <v>670</v>
      </c>
      <c r="F16134" s="389" t="s">
        <v>650</v>
      </c>
      <c r="G16134" s="389" t="s">
        <v>519</v>
      </c>
    </row>
    <row r="16135" spans="1:7">
      <c r="A16135" s="389" t="s">
        <v>526</v>
      </c>
      <c r="B16135" s="389" t="s">
        <v>519</v>
      </c>
      <c r="C16135" s="389">
        <v>34865.837904899898</v>
      </c>
      <c r="D16135" s="389" t="s">
        <v>519</v>
      </c>
      <c r="E16135" s="389" t="s">
        <v>670</v>
      </c>
      <c r="F16135" s="389" t="s">
        <v>650</v>
      </c>
      <c r="G16135" s="389" t="s">
        <v>519</v>
      </c>
    </row>
    <row r="16136" spans="1:7">
      <c r="A16136" s="389" t="s">
        <v>526</v>
      </c>
      <c r="B16136" s="389" t="s">
        <v>519</v>
      </c>
      <c r="C16136" s="389">
        <v>34865.837904899898</v>
      </c>
      <c r="D16136" s="389" t="s">
        <v>519</v>
      </c>
      <c r="E16136" s="389" t="s">
        <v>670</v>
      </c>
      <c r="F16136" s="389" t="s">
        <v>650</v>
      </c>
      <c r="G16136" s="389" t="s">
        <v>519</v>
      </c>
    </row>
    <row r="16137" spans="1:7">
      <c r="A16137" s="389" t="s">
        <v>526</v>
      </c>
      <c r="B16137" s="389" t="s">
        <v>519</v>
      </c>
      <c r="C16137" s="389">
        <v>34865.837904899898</v>
      </c>
      <c r="D16137" s="389" t="s">
        <v>519</v>
      </c>
      <c r="E16137" s="389" t="s">
        <v>670</v>
      </c>
      <c r="F16137" s="389" t="s">
        <v>650</v>
      </c>
      <c r="G16137" s="389" t="s">
        <v>519</v>
      </c>
    </row>
    <row r="16138" spans="1:7">
      <c r="A16138" s="389" t="s">
        <v>526</v>
      </c>
      <c r="B16138" s="389" t="s">
        <v>519</v>
      </c>
      <c r="C16138" s="389">
        <v>34865.837904899898</v>
      </c>
      <c r="D16138" s="389" t="s">
        <v>519</v>
      </c>
      <c r="E16138" s="389" t="s">
        <v>670</v>
      </c>
      <c r="F16138" s="389" t="s">
        <v>650</v>
      </c>
      <c r="G16138" s="389" t="s">
        <v>519</v>
      </c>
    </row>
    <row r="16139" spans="1:7">
      <c r="A16139" s="389" t="s">
        <v>526</v>
      </c>
      <c r="B16139" s="389" t="s">
        <v>519</v>
      </c>
      <c r="C16139" s="389">
        <v>34865.837904899898</v>
      </c>
      <c r="D16139" s="389" t="s">
        <v>519</v>
      </c>
      <c r="E16139" s="389" t="s">
        <v>670</v>
      </c>
      <c r="F16139" s="389" t="s">
        <v>650</v>
      </c>
      <c r="G16139" s="389" t="s">
        <v>519</v>
      </c>
    </row>
    <row r="16140" spans="1:7">
      <c r="A16140" s="389" t="s">
        <v>526</v>
      </c>
      <c r="B16140" s="389" t="s">
        <v>519</v>
      </c>
      <c r="C16140" s="389">
        <v>34865.837904899898</v>
      </c>
      <c r="D16140" s="389" t="s">
        <v>519</v>
      </c>
      <c r="E16140" s="389" t="s">
        <v>670</v>
      </c>
      <c r="F16140" s="389" t="s">
        <v>650</v>
      </c>
      <c r="G16140" s="389" t="s">
        <v>519</v>
      </c>
    </row>
    <row r="16141" spans="1:7">
      <c r="A16141" s="389" t="s">
        <v>526</v>
      </c>
      <c r="B16141" s="389" t="s">
        <v>519</v>
      </c>
      <c r="C16141" s="389">
        <v>34865.837904899898</v>
      </c>
      <c r="D16141" s="389" t="s">
        <v>519</v>
      </c>
      <c r="E16141" s="389" t="s">
        <v>670</v>
      </c>
      <c r="F16141" s="389" t="s">
        <v>650</v>
      </c>
      <c r="G16141" s="389" t="s">
        <v>519</v>
      </c>
    </row>
    <row r="16142" spans="1:7">
      <c r="A16142" s="389" t="s">
        <v>526</v>
      </c>
      <c r="B16142" s="389" t="s">
        <v>519</v>
      </c>
      <c r="C16142" s="389">
        <v>34865.837904899898</v>
      </c>
      <c r="D16142" s="389" t="s">
        <v>519</v>
      </c>
      <c r="E16142" s="389" t="s">
        <v>670</v>
      </c>
      <c r="F16142" s="389" t="s">
        <v>650</v>
      </c>
      <c r="G16142" s="389" t="s">
        <v>519</v>
      </c>
    </row>
    <row r="16143" spans="1:7">
      <c r="A16143" s="389" t="s">
        <v>526</v>
      </c>
      <c r="B16143" s="389" t="s">
        <v>519</v>
      </c>
      <c r="C16143" s="389">
        <v>34865.837904899898</v>
      </c>
      <c r="D16143" s="389" t="s">
        <v>519</v>
      </c>
      <c r="E16143" s="389" t="s">
        <v>670</v>
      </c>
      <c r="F16143" s="389" t="s">
        <v>650</v>
      </c>
      <c r="G16143" s="389" t="s">
        <v>519</v>
      </c>
    </row>
    <row r="16144" spans="1:7">
      <c r="A16144" s="389" t="s">
        <v>526</v>
      </c>
      <c r="B16144" s="389" t="s">
        <v>519</v>
      </c>
      <c r="C16144" s="389">
        <v>34865.837904899898</v>
      </c>
      <c r="D16144" s="389" t="s">
        <v>519</v>
      </c>
      <c r="E16144" s="389" t="s">
        <v>670</v>
      </c>
      <c r="F16144" s="389" t="s">
        <v>650</v>
      </c>
      <c r="G16144" s="389" t="s">
        <v>519</v>
      </c>
    </row>
    <row r="16145" spans="1:7">
      <c r="A16145" s="389" t="s">
        <v>526</v>
      </c>
      <c r="B16145" s="389" t="s">
        <v>519</v>
      </c>
      <c r="C16145" s="389">
        <v>34865.837904899898</v>
      </c>
      <c r="D16145" s="389" t="s">
        <v>519</v>
      </c>
      <c r="E16145" s="389" t="s">
        <v>670</v>
      </c>
      <c r="F16145" s="389" t="s">
        <v>650</v>
      </c>
      <c r="G16145" s="389" t="s">
        <v>519</v>
      </c>
    </row>
    <row r="16146" spans="1:7">
      <c r="A16146" s="389" t="s">
        <v>526</v>
      </c>
      <c r="B16146" s="389" t="s">
        <v>519</v>
      </c>
      <c r="C16146" s="389">
        <v>34865.837904899898</v>
      </c>
      <c r="D16146" s="389" t="s">
        <v>519</v>
      </c>
      <c r="E16146" s="389" t="s">
        <v>670</v>
      </c>
      <c r="F16146" s="389" t="s">
        <v>650</v>
      </c>
      <c r="G16146" s="389" t="s">
        <v>519</v>
      </c>
    </row>
    <row r="16147" spans="1:7">
      <c r="A16147" s="389" t="s">
        <v>526</v>
      </c>
      <c r="B16147" s="389" t="s">
        <v>519</v>
      </c>
      <c r="C16147" s="389">
        <v>34865.837904899898</v>
      </c>
      <c r="D16147" s="389" t="s">
        <v>519</v>
      </c>
      <c r="E16147" s="389" t="s">
        <v>670</v>
      </c>
      <c r="F16147" s="389" t="s">
        <v>650</v>
      </c>
      <c r="G16147" s="389" t="s">
        <v>519</v>
      </c>
    </row>
    <row r="16148" spans="1:7">
      <c r="A16148" s="389" t="s">
        <v>526</v>
      </c>
      <c r="B16148" s="389" t="s">
        <v>519</v>
      </c>
      <c r="C16148" s="389">
        <v>34865.837904899898</v>
      </c>
      <c r="D16148" s="389" t="s">
        <v>519</v>
      </c>
      <c r="E16148" s="389" t="s">
        <v>670</v>
      </c>
      <c r="F16148" s="389" t="s">
        <v>650</v>
      </c>
      <c r="G16148" s="389" t="s">
        <v>519</v>
      </c>
    </row>
    <row r="16149" spans="1:7">
      <c r="A16149" s="389" t="s">
        <v>526</v>
      </c>
      <c r="B16149" s="389" t="s">
        <v>519</v>
      </c>
      <c r="C16149" s="389">
        <v>34865.837904899898</v>
      </c>
      <c r="D16149" s="389" t="s">
        <v>519</v>
      </c>
      <c r="E16149" s="389" t="s">
        <v>670</v>
      </c>
      <c r="F16149" s="389" t="s">
        <v>650</v>
      </c>
      <c r="G16149" s="389" t="s">
        <v>519</v>
      </c>
    </row>
    <row r="16150" spans="1:7">
      <c r="A16150" s="389" t="s">
        <v>526</v>
      </c>
      <c r="B16150" s="389" t="s">
        <v>519</v>
      </c>
      <c r="C16150" s="389">
        <v>34865.837904899898</v>
      </c>
      <c r="D16150" s="389" t="s">
        <v>519</v>
      </c>
      <c r="E16150" s="389" t="s">
        <v>670</v>
      </c>
      <c r="F16150" s="389" t="s">
        <v>650</v>
      </c>
      <c r="G16150" s="389" t="s">
        <v>519</v>
      </c>
    </row>
    <row r="16151" spans="1:7">
      <c r="A16151" s="389" t="s">
        <v>526</v>
      </c>
      <c r="B16151" s="389" t="s">
        <v>519</v>
      </c>
      <c r="C16151" s="389">
        <v>34865.837904899898</v>
      </c>
      <c r="D16151" s="389" t="s">
        <v>519</v>
      </c>
      <c r="E16151" s="389" t="s">
        <v>670</v>
      </c>
      <c r="F16151" s="389" t="s">
        <v>650</v>
      </c>
      <c r="G16151" s="389" t="s">
        <v>519</v>
      </c>
    </row>
    <row r="16152" spans="1:7">
      <c r="A16152" s="389" t="s">
        <v>526</v>
      </c>
      <c r="B16152" s="389" t="s">
        <v>519</v>
      </c>
      <c r="C16152" s="389">
        <v>34865.837904899898</v>
      </c>
      <c r="D16152" s="389" t="s">
        <v>519</v>
      </c>
      <c r="E16152" s="389" t="s">
        <v>670</v>
      </c>
      <c r="F16152" s="389" t="s">
        <v>650</v>
      </c>
      <c r="G16152" s="389" t="s">
        <v>519</v>
      </c>
    </row>
    <row r="16153" spans="1:7">
      <c r="A16153" s="389" t="s">
        <v>526</v>
      </c>
      <c r="B16153" s="389" t="s">
        <v>519</v>
      </c>
      <c r="C16153" s="389">
        <v>34865.837904899898</v>
      </c>
      <c r="D16153" s="389" t="s">
        <v>519</v>
      </c>
      <c r="E16153" s="389" t="s">
        <v>670</v>
      </c>
      <c r="F16153" s="389" t="s">
        <v>650</v>
      </c>
      <c r="G16153" s="389" t="s">
        <v>519</v>
      </c>
    </row>
    <row r="16154" spans="1:7">
      <c r="A16154" s="389" t="s">
        <v>526</v>
      </c>
      <c r="B16154" s="389" t="s">
        <v>519</v>
      </c>
      <c r="C16154" s="389">
        <v>34865.837904899898</v>
      </c>
      <c r="D16154" s="389" t="s">
        <v>519</v>
      </c>
      <c r="E16154" s="389" t="s">
        <v>670</v>
      </c>
      <c r="F16154" s="389" t="s">
        <v>650</v>
      </c>
      <c r="G16154" s="389" t="s">
        <v>519</v>
      </c>
    </row>
    <row r="16155" spans="1:7">
      <c r="A16155" s="389" t="s">
        <v>526</v>
      </c>
      <c r="B16155" s="389" t="s">
        <v>519</v>
      </c>
      <c r="C16155" s="389">
        <v>34865.837904899898</v>
      </c>
      <c r="D16155" s="389" t="s">
        <v>519</v>
      </c>
      <c r="E16155" s="389" t="s">
        <v>670</v>
      </c>
      <c r="F16155" s="389" t="s">
        <v>650</v>
      </c>
      <c r="G16155" s="389" t="s">
        <v>519</v>
      </c>
    </row>
    <row r="16156" spans="1:7">
      <c r="A16156" s="389" t="s">
        <v>526</v>
      </c>
      <c r="B16156" s="389" t="s">
        <v>519</v>
      </c>
      <c r="C16156" s="389">
        <v>34865.837904899898</v>
      </c>
      <c r="D16156" s="389" t="s">
        <v>519</v>
      </c>
      <c r="E16156" s="389" t="s">
        <v>670</v>
      </c>
      <c r="F16156" s="389" t="s">
        <v>650</v>
      </c>
      <c r="G16156" s="389" t="s">
        <v>519</v>
      </c>
    </row>
    <row r="16157" spans="1:7">
      <c r="A16157" s="389" t="s">
        <v>526</v>
      </c>
      <c r="B16157" s="389" t="s">
        <v>519</v>
      </c>
      <c r="C16157" s="389">
        <v>34865.837904899898</v>
      </c>
      <c r="D16157" s="389" t="s">
        <v>519</v>
      </c>
      <c r="E16157" s="389" t="s">
        <v>670</v>
      </c>
      <c r="F16157" s="389" t="s">
        <v>650</v>
      </c>
      <c r="G16157" s="389" t="s">
        <v>519</v>
      </c>
    </row>
    <row r="16158" spans="1:7">
      <c r="A16158" s="389" t="s">
        <v>526</v>
      </c>
      <c r="B16158" s="389" t="s">
        <v>519</v>
      </c>
      <c r="C16158" s="389">
        <v>34865.837904899898</v>
      </c>
      <c r="D16158" s="389" t="s">
        <v>519</v>
      </c>
      <c r="E16158" s="389" t="s">
        <v>670</v>
      </c>
      <c r="F16158" s="389" t="s">
        <v>650</v>
      </c>
      <c r="G16158" s="389" t="s">
        <v>519</v>
      </c>
    </row>
    <row r="16159" spans="1:7">
      <c r="A16159" s="389" t="s">
        <v>526</v>
      </c>
      <c r="B16159" s="389" t="s">
        <v>519</v>
      </c>
      <c r="C16159" s="389">
        <v>34865.837904899898</v>
      </c>
      <c r="D16159" s="389" t="s">
        <v>519</v>
      </c>
      <c r="E16159" s="389" t="s">
        <v>670</v>
      </c>
      <c r="F16159" s="389" t="s">
        <v>650</v>
      </c>
      <c r="G16159" s="389" t="s">
        <v>519</v>
      </c>
    </row>
    <row r="16160" spans="1:7">
      <c r="A16160" s="389" t="s">
        <v>526</v>
      </c>
      <c r="B16160" s="389" t="s">
        <v>519</v>
      </c>
      <c r="C16160" s="389">
        <v>34865.837904899898</v>
      </c>
      <c r="D16160" s="389" t="s">
        <v>519</v>
      </c>
      <c r="E16160" s="389" t="s">
        <v>670</v>
      </c>
      <c r="F16160" s="389" t="s">
        <v>650</v>
      </c>
      <c r="G16160" s="389" t="s">
        <v>519</v>
      </c>
    </row>
    <row r="16161" spans="1:7">
      <c r="A16161" s="389" t="s">
        <v>526</v>
      </c>
      <c r="B16161" s="389" t="s">
        <v>519</v>
      </c>
      <c r="C16161" s="389">
        <v>34865.837904899898</v>
      </c>
      <c r="D16161" s="389" t="s">
        <v>519</v>
      </c>
      <c r="E16161" s="389" t="s">
        <v>670</v>
      </c>
      <c r="F16161" s="389" t="s">
        <v>650</v>
      </c>
      <c r="G16161" s="389" t="s">
        <v>519</v>
      </c>
    </row>
    <row r="16162" spans="1:7">
      <c r="A16162" s="389" t="s">
        <v>526</v>
      </c>
      <c r="B16162" s="389" t="s">
        <v>519</v>
      </c>
      <c r="C16162" s="389">
        <v>34865.837904899898</v>
      </c>
      <c r="D16162" s="389" t="s">
        <v>519</v>
      </c>
      <c r="E16162" s="389" t="s">
        <v>670</v>
      </c>
      <c r="F16162" s="389" t="s">
        <v>650</v>
      </c>
      <c r="G16162" s="389" t="s">
        <v>519</v>
      </c>
    </row>
    <row r="16163" spans="1:7">
      <c r="A16163" s="389" t="s">
        <v>526</v>
      </c>
      <c r="B16163" s="389" t="s">
        <v>519</v>
      </c>
      <c r="C16163" s="389">
        <v>34865.837904899898</v>
      </c>
      <c r="D16163" s="389" t="s">
        <v>519</v>
      </c>
      <c r="E16163" s="389" t="s">
        <v>670</v>
      </c>
      <c r="F16163" s="389" t="s">
        <v>650</v>
      </c>
      <c r="G16163" s="389" t="s">
        <v>519</v>
      </c>
    </row>
    <row r="16164" spans="1:7">
      <c r="A16164" s="389" t="s">
        <v>526</v>
      </c>
      <c r="B16164" s="389" t="s">
        <v>519</v>
      </c>
      <c r="C16164" s="389">
        <v>34865.837904899898</v>
      </c>
      <c r="D16164" s="389" t="s">
        <v>519</v>
      </c>
      <c r="E16164" s="389" t="s">
        <v>670</v>
      </c>
      <c r="F16164" s="389" t="s">
        <v>650</v>
      </c>
      <c r="G16164" s="389" t="s">
        <v>519</v>
      </c>
    </row>
    <row r="16165" spans="1:7">
      <c r="A16165" s="389" t="s">
        <v>526</v>
      </c>
      <c r="B16165" s="389" t="s">
        <v>519</v>
      </c>
      <c r="C16165" s="389">
        <v>34865.837904899898</v>
      </c>
      <c r="D16165" s="389" t="s">
        <v>519</v>
      </c>
      <c r="E16165" s="389" t="s">
        <v>670</v>
      </c>
      <c r="F16165" s="389" t="s">
        <v>650</v>
      </c>
      <c r="G16165" s="389" t="s">
        <v>519</v>
      </c>
    </row>
    <row r="16166" spans="1:7">
      <c r="A16166" s="389" t="s">
        <v>526</v>
      </c>
      <c r="B16166" s="389" t="s">
        <v>519</v>
      </c>
      <c r="C16166" s="389">
        <v>34865.837904899898</v>
      </c>
      <c r="D16166" s="389" t="s">
        <v>519</v>
      </c>
      <c r="E16166" s="389" t="s">
        <v>670</v>
      </c>
      <c r="F16166" s="389" t="s">
        <v>650</v>
      </c>
      <c r="G16166" s="389" t="s">
        <v>519</v>
      </c>
    </row>
    <row r="16167" spans="1:7">
      <c r="A16167" s="389" t="s">
        <v>526</v>
      </c>
      <c r="B16167" s="389" t="s">
        <v>519</v>
      </c>
      <c r="C16167" s="389">
        <v>34865.837904899898</v>
      </c>
      <c r="D16167" s="389" t="s">
        <v>519</v>
      </c>
      <c r="E16167" s="389" t="s">
        <v>670</v>
      </c>
      <c r="F16167" s="389" t="s">
        <v>650</v>
      </c>
      <c r="G16167" s="389" t="s">
        <v>519</v>
      </c>
    </row>
    <row r="16168" spans="1:7">
      <c r="A16168" s="389" t="s">
        <v>526</v>
      </c>
      <c r="B16168" s="389" t="s">
        <v>519</v>
      </c>
      <c r="C16168" s="389">
        <v>34865.837904899898</v>
      </c>
      <c r="D16168" s="389" t="s">
        <v>519</v>
      </c>
      <c r="E16168" s="389" t="s">
        <v>670</v>
      </c>
      <c r="F16168" s="389" t="s">
        <v>650</v>
      </c>
      <c r="G16168" s="389" t="s">
        <v>519</v>
      </c>
    </row>
    <row r="16169" spans="1:7">
      <c r="A16169" s="389" t="s">
        <v>526</v>
      </c>
      <c r="B16169" s="389" t="s">
        <v>519</v>
      </c>
      <c r="C16169" s="389">
        <v>34865.837904899898</v>
      </c>
      <c r="D16169" s="389" t="s">
        <v>519</v>
      </c>
      <c r="E16169" s="389" t="s">
        <v>670</v>
      </c>
      <c r="F16169" s="389" t="s">
        <v>650</v>
      </c>
      <c r="G16169" s="389" t="s">
        <v>519</v>
      </c>
    </row>
    <row r="16170" spans="1:7">
      <c r="A16170" s="389" t="s">
        <v>526</v>
      </c>
      <c r="B16170" s="389" t="s">
        <v>519</v>
      </c>
      <c r="C16170" s="389">
        <v>34865.837904899898</v>
      </c>
      <c r="D16170" s="389" t="s">
        <v>519</v>
      </c>
      <c r="E16170" s="389" t="s">
        <v>670</v>
      </c>
      <c r="F16170" s="389" t="s">
        <v>650</v>
      </c>
      <c r="G16170" s="389" t="s">
        <v>519</v>
      </c>
    </row>
    <row r="16171" spans="1:7">
      <c r="A16171" s="389" t="s">
        <v>526</v>
      </c>
      <c r="B16171" s="389" t="s">
        <v>519</v>
      </c>
      <c r="C16171" s="389">
        <v>34865.837904899898</v>
      </c>
      <c r="D16171" s="389" t="s">
        <v>519</v>
      </c>
      <c r="E16171" s="389" t="s">
        <v>670</v>
      </c>
      <c r="F16171" s="389" t="s">
        <v>650</v>
      </c>
      <c r="G16171" s="389" t="s">
        <v>519</v>
      </c>
    </row>
    <row r="16172" spans="1:7">
      <c r="A16172" s="389" t="s">
        <v>526</v>
      </c>
      <c r="B16172" s="389" t="s">
        <v>519</v>
      </c>
      <c r="C16172" s="389">
        <v>34865.837904899898</v>
      </c>
      <c r="D16172" s="389" t="s">
        <v>519</v>
      </c>
      <c r="E16172" s="389" t="s">
        <v>670</v>
      </c>
      <c r="F16172" s="389" t="s">
        <v>650</v>
      </c>
      <c r="G16172" s="389" t="s">
        <v>519</v>
      </c>
    </row>
    <row r="16173" spans="1:7">
      <c r="A16173" s="389" t="s">
        <v>526</v>
      </c>
      <c r="B16173" s="389" t="s">
        <v>519</v>
      </c>
      <c r="C16173" s="389">
        <v>34865.837904899898</v>
      </c>
      <c r="D16173" s="389" t="s">
        <v>519</v>
      </c>
      <c r="E16173" s="389" t="s">
        <v>670</v>
      </c>
      <c r="F16173" s="389" t="s">
        <v>650</v>
      </c>
      <c r="G16173" s="389" t="s">
        <v>519</v>
      </c>
    </row>
    <row r="16174" spans="1:7">
      <c r="A16174" s="389" t="s">
        <v>526</v>
      </c>
      <c r="B16174" s="389" t="s">
        <v>519</v>
      </c>
      <c r="C16174" s="389">
        <v>34865.837904899898</v>
      </c>
      <c r="D16174" s="389" t="s">
        <v>519</v>
      </c>
      <c r="E16174" s="389" t="s">
        <v>670</v>
      </c>
      <c r="F16174" s="389" t="s">
        <v>650</v>
      </c>
      <c r="G16174" s="389" t="s">
        <v>519</v>
      </c>
    </row>
    <row r="16175" spans="1:7">
      <c r="A16175" s="389" t="s">
        <v>526</v>
      </c>
      <c r="B16175" s="389" t="s">
        <v>519</v>
      </c>
      <c r="C16175" s="389">
        <v>34865.837904899898</v>
      </c>
      <c r="D16175" s="389" t="s">
        <v>519</v>
      </c>
      <c r="E16175" s="389" t="s">
        <v>670</v>
      </c>
      <c r="F16175" s="389" t="s">
        <v>650</v>
      </c>
      <c r="G16175" s="389" t="s">
        <v>519</v>
      </c>
    </row>
    <row r="16176" spans="1:7">
      <c r="A16176" s="389" t="s">
        <v>526</v>
      </c>
      <c r="B16176" s="389" t="s">
        <v>519</v>
      </c>
      <c r="C16176" s="389">
        <v>34865.837904899898</v>
      </c>
      <c r="D16176" s="389" t="s">
        <v>519</v>
      </c>
      <c r="E16176" s="389" t="s">
        <v>670</v>
      </c>
      <c r="F16176" s="389" t="s">
        <v>650</v>
      </c>
      <c r="G16176" s="389" t="s">
        <v>519</v>
      </c>
    </row>
    <row r="16177" spans="1:7">
      <c r="A16177" s="389" t="s">
        <v>526</v>
      </c>
      <c r="B16177" s="389" t="s">
        <v>519</v>
      </c>
      <c r="C16177" s="389">
        <v>34865.837904899898</v>
      </c>
      <c r="D16177" s="389" t="s">
        <v>519</v>
      </c>
      <c r="E16177" s="389" t="s">
        <v>670</v>
      </c>
      <c r="F16177" s="389" t="s">
        <v>650</v>
      </c>
      <c r="G16177" s="389" t="s">
        <v>519</v>
      </c>
    </row>
    <row r="16178" spans="1:7">
      <c r="A16178" s="389" t="s">
        <v>526</v>
      </c>
      <c r="B16178" s="389" t="s">
        <v>519</v>
      </c>
      <c r="C16178" s="389">
        <v>34865.837904899898</v>
      </c>
      <c r="D16178" s="389" t="s">
        <v>519</v>
      </c>
      <c r="E16178" s="389" t="s">
        <v>670</v>
      </c>
      <c r="F16178" s="389" t="s">
        <v>650</v>
      </c>
      <c r="G16178" s="389" t="s">
        <v>519</v>
      </c>
    </row>
    <row r="16179" spans="1:7">
      <c r="A16179" s="389" t="s">
        <v>526</v>
      </c>
      <c r="B16179" s="389" t="s">
        <v>519</v>
      </c>
      <c r="C16179" s="389">
        <v>34865.837904899898</v>
      </c>
      <c r="D16179" s="389" t="s">
        <v>519</v>
      </c>
      <c r="E16179" s="389" t="s">
        <v>670</v>
      </c>
      <c r="F16179" s="389" t="s">
        <v>650</v>
      </c>
      <c r="G16179" s="389" t="s">
        <v>519</v>
      </c>
    </row>
    <row r="16180" spans="1:7">
      <c r="A16180" s="389" t="s">
        <v>526</v>
      </c>
      <c r="B16180" s="389" t="s">
        <v>519</v>
      </c>
      <c r="C16180" s="389">
        <v>34865.837904899898</v>
      </c>
      <c r="D16180" s="389" t="s">
        <v>519</v>
      </c>
      <c r="E16180" s="389" t="s">
        <v>670</v>
      </c>
      <c r="F16180" s="389" t="s">
        <v>650</v>
      </c>
      <c r="G16180" s="389" t="s">
        <v>519</v>
      </c>
    </row>
    <row r="16181" spans="1:7">
      <c r="A16181" s="389" t="s">
        <v>526</v>
      </c>
      <c r="B16181" s="389" t="s">
        <v>519</v>
      </c>
      <c r="C16181" s="389">
        <v>34865.837904899898</v>
      </c>
      <c r="D16181" s="389" t="s">
        <v>519</v>
      </c>
      <c r="E16181" s="389" t="s">
        <v>670</v>
      </c>
      <c r="F16181" s="389" t="s">
        <v>650</v>
      </c>
      <c r="G16181" s="389" t="s">
        <v>519</v>
      </c>
    </row>
    <row r="16182" spans="1:7">
      <c r="A16182" s="389" t="s">
        <v>526</v>
      </c>
      <c r="B16182" s="389" t="s">
        <v>519</v>
      </c>
      <c r="C16182" s="389">
        <v>34865.837904899898</v>
      </c>
      <c r="D16182" s="389" t="s">
        <v>519</v>
      </c>
      <c r="E16182" s="389" t="s">
        <v>670</v>
      </c>
      <c r="F16182" s="389" t="s">
        <v>650</v>
      </c>
      <c r="G16182" s="389" t="s">
        <v>519</v>
      </c>
    </row>
    <row r="16183" spans="1:7">
      <c r="A16183" s="389" t="s">
        <v>526</v>
      </c>
      <c r="B16183" s="389" t="s">
        <v>519</v>
      </c>
      <c r="C16183" s="389">
        <v>34865.837904899898</v>
      </c>
      <c r="D16183" s="389" t="s">
        <v>519</v>
      </c>
      <c r="E16183" s="389" t="s">
        <v>670</v>
      </c>
      <c r="F16183" s="389" t="s">
        <v>650</v>
      </c>
      <c r="G16183" s="389" t="s">
        <v>519</v>
      </c>
    </row>
    <row r="16184" spans="1:7">
      <c r="A16184" s="389" t="s">
        <v>526</v>
      </c>
      <c r="B16184" s="389" t="s">
        <v>519</v>
      </c>
      <c r="C16184" s="389">
        <v>34865.837904899898</v>
      </c>
      <c r="D16184" s="389" t="s">
        <v>519</v>
      </c>
      <c r="E16184" s="389" t="s">
        <v>670</v>
      </c>
      <c r="F16184" s="389" t="s">
        <v>650</v>
      </c>
      <c r="G16184" s="389" t="s">
        <v>519</v>
      </c>
    </row>
    <row r="16185" spans="1:7">
      <c r="A16185" s="389" t="s">
        <v>526</v>
      </c>
      <c r="B16185" s="389" t="s">
        <v>519</v>
      </c>
      <c r="C16185" s="389">
        <v>34865.837904899898</v>
      </c>
      <c r="D16185" s="389" t="s">
        <v>519</v>
      </c>
      <c r="E16185" s="389" t="s">
        <v>670</v>
      </c>
      <c r="F16185" s="389" t="s">
        <v>650</v>
      </c>
      <c r="G16185" s="389" t="s">
        <v>519</v>
      </c>
    </row>
    <row r="16186" spans="1:7">
      <c r="A16186" s="389" t="s">
        <v>526</v>
      </c>
      <c r="B16186" s="389" t="s">
        <v>519</v>
      </c>
      <c r="C16186" s="389">
        <v>34865.837904899898</v>
      </c>
      <c r="D16186" s="389" t="s">
        <v>519</v>
      </c>
      <c r="E16186" s="389" t="s">
        <v>670</v>
      </c>
      <c r="F16186" s="389" t="s">
        <v>650</v>
      </c>
      <c r="G16186" s="389" t="s">
        <v>519</v>
      </c>
    </row>
    <row r="16187" spans="1:7">
      <c r="A16187" s="389" t="s">
        <v>526</v>
      </c>
      <c r="B16187" s="389" t="s">
        <v>519</v>
      </c>
      <c r="C16187" s="389">
        <v>34865.837904899898</v>
      </c>
      <c r="D16187" s="389" t="s">
        <v>519</v>
      </c>
      <c r="E16187" s="389" t="s">
        <v>670</v>
      </c>
      <c r="F16187" s="389" t="s">
        <v>650</v>
      </c>
      <c r="G16187" s="389" t="s">
        <v>519</v>
      </c>
    </row>
    <row r="16188" spans="1:7">
      <c r="A16188" s="389" t="s">
        <v>526</v>
      </c>
      <c r="B16188" s="389" t="s">
        <v>519</v>
      </c>
      <c r="C16188" s="389">
        <v>34865.837904899898</v>
      </c>
      <c r="D16188" s="389" t="s">
        <v>519</v>
      </c>
      <c r="E16188" s="389" t="s">
        <v>670</v>
      </c>
      <c r="F16188" s="389" t="s">
        <v>650</v>
      </c>
      <c r="G16188" s="389" t="s">
        <v>519</v>
      </c>
    </row>
    <row r="16189" spans="1:7">
      <c r="A16189" s="389" t="s">
        <v>526</v>
      </c>
      <c r="B16189" s="389" t="s">
        <v>519</v>
      </c>
      <c r="C16189" s="389">
        <v>34865.837904899898</v>
      </c>
      <c r="D16189" s="389" t="s">
        <v>519</v>
      </c>
      <c r="E16189" s="389" t="s">
        <v>670</v>
      </c>
      <c r="F16189" s="389" t="s">
        <v>650</v>
      </c>
      <c r="G16189" s="389" t="s">
        <v>519</v>
      </c>
    </row>
    <row r="16190" spans="1:7">
      <c r="A16190" s="389" t="s">
        <v>526</v>
      </c>
      <c r="B16190" s="389" t="s">
        <v>519</v>
      </c>
      <c r="C16190" s="389">
        <v>34865.837904899898</v>
      </c>
      <c r="D16190" s="389" t="s">
        <v>519</v>
      </c>
      <c r="E16190" s="389" t="s">
        <v>670</v>
      </c>
      <c r="F16190" s="389" t="s">
        <v>650</v>
      </c>
      <c r="G16190" s="389" t="s">
        <v>519</v>
      </c>
    </row>
    <row r="16191" spans="1:7">
      <c r="A16191" s="389" t="s">
        <v>526</v>
      </c>
      <c r="B16191" s="389" t="s">
        <v>519</v>
      </c>
      <c r="C16191" s="389">
        <v>34865.837904899898</v>
      </c>
      <c r="D16191" s="389" t="s">
        <v>519</v>
      </c>
      <c r="E16191" s="389" t="s">
        <v>670</v>
      </c>
      <c r="F16191" s="389" t="s">
        <v>650</v>
      </c>
      <c r="G16191" s="389" t="s">
        <v>519</v>
      </c>
    </row>
    <row r="16192" spans="1:7">
      <c r="A16192" s="389" t="s">
        <v>526</v>
      </c>
      <c r="B16192" s="389" t="s">
        <v>519</v>
      </c>
      <c r="C16192" s="389">
        <v>34865.837904899898</v>
      </c>
      <c r="D16192" s="389" t="s">
        <v>519</v>
      </c>
      <c r="E16192" s="389" t="s">
        <v>670</v>
      </c>
      <c r="F16192" s="389" t="s">
        <v>650</v>
      </c>
      <c r="G16192" s="389" t="s">
        <v>519</v>
      </c>
    </row>
    <row r="16193" spans="1:7">
      <c r="A16193" s="389" t="s">
        <v>526</v>
      </c>
      <c r="B16193" s="389" t="s">
        <v>519</v>
      </c>
      <c r="C16193" s="389">
        <v>34865.837904899898</v>
      </c>
      <c r="D16193" s="389" t="s">
        <v>519</v>
      </c>
      <c r="E16193" s="389" t="s">
        <v>670</v>
      </c>
      <c r="F16193" s="389" t="s">
        <v>650</v>
      </c>
      <c r="G16193" s="389" t="s">
        <v>519</v>
      </c>
    </row>
    <row r="16194" spans="1:7">
      <c r="A16194" s="389" t="s">
        <v>526</v>
      </c>
      <c r="B16194" s="389" t="s">
        <v>519</v>
      </c>
      <c r="C16194" s="389">
        <v>34865.837904899898</v>
      </c>
      <c r="D16194" s="389" t="s">
        <v>519</v>
      </c>
      <c r="E16194" s="389" t="s">
        <v>670</v>
      </c>
      <c r="F16194" s="389" t="s">
        <v>650</v>
      </c>
      <c r="G16194" s="389" t="s">
        <v>519</v>
      </c>
    </row>
    <row r="16195" spans="1:7">
      <c r="A16195" s="389" t="s">
        <v>526</v>
      </c>
      <c r="B16195" s="389" t="s">
        <v>519</v>
      </c>
      <c r="C16195" s="389">
        <v>34865.837904899898</v>
      </c>
      <c r="D16195" s="389" t="s">
        <v>519</v>
      </c>
      <c r="E16195" s="389" t="s">
        <v>670</v>
      </c>
      <c r="F16195" s="389" t="s">
        <v>650</v>
      </c>
      <c r="G16195" s="389" t="s">
        <v>519</v>
      </c>
    </row>
    <row r="16196" spans="1:7">
      <c r="A16196" s="389" t="s">
        <v>526</v>
      </c>
      <c r="B16196" s="389" t="s">
        <v>519</v>
      </c>
      <c r="C16196" s="389">
        <v>34865.837904899898</v>
      </c>
      <c r="D16196" s="389" t="s">
        <v>519</v>
      </c>
      <c r="E16196" s="389" t="s">
        <v>670</v>
      </c>
      <c r="F16196" s="389" t="s">
        <v>650</v>
      </c>
      <c r="G16196" s="389" t="s">
        <v>519</v>
      </c>
    </row>
    <row r="16197" spans="1:7">
      <c r="A16197" s="389" t="s">
        <v>526</v>
      </c>
      <c r="B16197" s="389" t="s">
        <v>519</v>
      </c>
      <c r="C16197" s="389">
        <v>34865.837904899898</v>
      </c>
      <c r="D16197" s="389" t="s">
        <v>519</v>
      </c>
      <c r="E16197" s="389" t="s">
        <v>670</v>
      </c>
      <c r="F16197" s="389" t="s">
        <v>650</v>
      </c>
      <c r="G16197" s="389" t="s">
        <v>519</v>
      </c>
    </row>
    <row r="16198" spans="1:7">
      <c r="A16198" s="389" t="s">
        <v>526</v>
      </c>
      <c r="B16198" s="389" t="s">
        <v>519</v>
      </c>
      <c r="C16198" s="389">
        <v>34865.837904899898</v>
      </c>
      <c r="D16198" s="389" t="s">
        <v>519</v>
      </c>
      <c r="E16198" s="389" t="s">
        <v>670</v>
      </c>
      <c r="F16198" s="389" t="s">
        <v>650</v>
      </c>
      <c r="G16198" s="389" t="s">
        <v>519</v>
      </c>
    </row>
    <row r="16199" spans="1:7">
      <c r="A16199" s="389" t="s">
        <v>526</v>
      </c>
      <c r="B16199" s="389" t="s">
        <v>519</v>
      </c>
      <c r="C16199" s="389">
        <v>34865.837904899898</v>
      </c>
      <c r="D16199" s="389" t="s">
        <v>519</v>
      </c>
      <c r="E16199" s="389" t="s">
        <v>670</v>
      </c>
      <c r="F16199" s="389" t="s">
        <v>650</v>
      </c>
      <c r="G16199" s="389" t="s">
        <v>519</v>
      </c>
    </row>
    <row r="16200" spans="1:7">
      <c r="A16200" s="389" t="s">
        <v>526</v>
      </c>
      <c r="B16200" s="389" t="s">
        <v>519</v>
      </c>
      <c r="C16200" s="389">
        <v>34865.837904899898</v>
      </c>
      <c r="D16200" s="389" t="s">
        <v>519</v>
      </c>
      <c r="E16200" s="389" t="s">
        <v>670</v>
      </c>
      <c r="F16200" s="389" t="s">
        <v>650</v>
      </c>
      <c r="G16200" s="389" t="s">
        <v>519</v>
      </c>
    </row>
    <row r="16201" spans="1:7">
      <c r="A16201" s="389" t="s">
        <v>526</v>
      </c>
      <c r="B16201" s="389" t="s">
        <v>519</v>
      </c>
      <c r="C16201" s="389">
        <v>34865.837904899898</v>
      </c>
      <c r="D16201" s="389" t="s">
        <v>519</v>
      </c>
      <c r="E16201" s="389" t="s">
        <v>670</v>
      </c>
      <c r="F16201" s="389" t="s">
        <v>650</v>
      </c>
      <c r="G16201" s="389" t="s">
        <v>519</v>
      </c>
    </row>
    <row r="16202" spans="1:7">
      <c r="A16202" s="389" t="s">
        <v>526</v>
      </c>
      <c r="B16202" s="389" t="s">
        <v>519</v>
      </c>
      <c r="C16202" s="389">
        <v>34865.837904899898</v>
      </c>
      <c r="D16202" s="389" t="s">
        <v>519</v>
      </c>
      <c r="E16202" s="389" t="s">
        <v>670</v>
      </c>
      <c r="F16202" s="389" t="s">
        <v>650</v>
      </c>
      <c r="G16202" s="389" t="s">
        <v>519</v>
      </c>
    </row>
    <row r="16203" spans="1:7">
      <c r="A16203" s="389" t="s">
        <v>526</v>
      </c>
      <c r="B16203" s="389" t="s">
        <v>519</v>
      </c>
      <c r="C16203" s="389">
        <v>34865.837904899898</v>
      </c>
      <c r="D16203" s="389" t="s">
        <v>519</v>
      </c>
      <c r="E16203" s="389" t="s">
        <v>670</v>
      </c>
      <c r="F16203" s="389" t="s">
        <v>650</v>
      </c>
      <c r="G16203" s="389" t="s">
        <v>519</v>
      </c>
    </row>
    <row r="16204" spans="1:7">
      <c r="A16204" s="389" t="s">
        <v>526</v>
      </c>
      <c r="B16204" s="389" t="s">
        <v>519</v>
      </c>
      <c r="C16204" s="389">
        <v>34865.837904899898</v>
      </c>
      <c r="D16204" s="389" t="s">
        <v>519</v>
      </c>
      <c r="E16204" s="389" t="s">
        <v>670</v>
      </c>
      <c r="F16204" s="389" t="s">
        <v>650</v>
      </c>
      <c r="G16204" s="389" t="s">
        <v>519</v>
      </c>
    </row>
    <row r="16205" spans="1:7">
      <c r="A16205" s="389" t="s">
        <v>526</v>
      </c>
      <c r="B16205" s="389" t="s">
        <v>519</v>
      </c>
      <c r="C16205" s="389">
        <v>34865.837904899898</v>
      </c>
      <c r="D16205" s="389" t="s">
        <v>519</v>
      </c>
      <c r="E16205" s="389" t="s">
        <v>670</v>
      </c>
      <c r="F16205" s="389" t="s">
        <v>650</v>
      </c>
      <c r="G16205" s="389" t="s">
        <v>519</v>
      </c>
    </row>
    <row r="16206" spans="1:7">
      <c r="A16206" s="389" t="s">
        <v>526</v>
      </c>
      <c r="B16206" s="389" t="s">
        <v>519</v>
      </c>
      <c r="C16206" s="389">
        <v>34865.837904899898</v>
      </c>
      <c r="D16206" s="389" t="s">
        <v>519</v>
      </c>
      <c r="E16206" s="389" t="s">
        <v>670</v>
      </c>
      <c r="F16206" s="389" t="s">
        <v>650</v>
      </c>
      <c r="G16206" s="389" t="s">
        <v>519</v>
      </c>
    </row>
    <row r="16207" spans="1:7">
      <c r="A16207" s="389" t="s">
        <v>526</v>
      </c>
      <c r="B16207" s="389" t="s">
        <v>519</v>
      </c>
      <c r="C16207" s="389">
        <v>34865.837904899898</v>
      </c>
      <c r="D16207" s="389" t="s">
        <v>519</v>
      </c>
      <c r="E16207" s="389" t="s">
        <v>670</v>
      </c>
      <c r="F16207" s="389" t="s">
        <v>650</v>
      </c>
      <c r="G16207" s="389" t="s">
        <v>519</v>
      </c>
    </row>
    <row r="16208" spans="1:7">
      <c r="A16208" s="389" t="s">
        <v>526</v>
      </c>
      <c r="B16208" s="389" t="s">
        <v>519</v>
      </c>
      <c r="C16208" s="389">
        <v>34865.837904899898</v>
      </c>
      <c r="D16208" s="389" t="s">
        <v>519</v>
      </c>
      <c r="E16208" s="389" t="s">
        <v>670</v>
      </c>
      <c r="F16208" s="389" t="s">
        <v>650</v>
      </c>
      <c r="G16208" s="389" t="s">
        <v>519</v>
      </c>
    </row>
    <row r="16209" spans="1:7">
      <c r="A16209" s="389" t="s">
        <v>526</v>
      </c>
      <c r="B16209" s="389" t="s">
        <v>519</v>
      </c>
      <c r="C16209" s="389">
        <v>34865.837904899898</v>
      </c>
      <c r="D16209" s="389" t="s">
        <v>519</v>
      </c>
      <c r="E16209" s="389" t="s">
        <v>670</v>
      </c>
      <c r="F16209" s="389" t="s">
        <v>650</v>
      </c>
      <c r="G16209" s="389" t="s">
        <v>519</v>
      </c>
    </row>
    <row r="16210" spans="1:7">
      <c r="A16210" s="389" t="s">
        <v>526</v>
      </c>
      <c r="B16210" s="389" t="s">
        <v>519</v>
      </c>
      <c r="C16210" s="389">
        <v>34865.837904899898</v>
      </c>
      <c r="D16210" s="389" t="s">
        <v>519</v>
      </c>
      <c r="E16210" s="389" t="s">
        <v>670</v>
      </c>
      <c r="F16210" s="389" t="s">
        <v>650</v>
      </c>
      <c r="G16210" s="389" t="s">
        <v>519</v>
      </c>
    </row>
    <row r="16211" spans="1:7">
      <c r="A16211" s="389" t="s">
        <v>526</v>
      </c>
      <c r="B16211" s="389" t="s">
        <v>519</v>
      </c>
      <c r="C16211" s="389">
        <v>34865.837904899898</v>
      </c>
      <c r="D16211" s="389" t="s">
        <v>519</v>
      </c>
      <c r="E16211" s="389" t="s">
        <v>670</v>
      </c>
      <c r="F16211" s="389" t="s">
        <v>650</v>
      </c>
      <c r="G16211" s="389" t="s">
        <v>519</v>
      </c>
    </row>
    <row r="16212" spans="1:7">
      <c r="A16212" s="389" t="s">
        <v>526</v>
      </c>
      <c r="B16212" s="389" t="s">
        <v>519</v>
      </c>
      <c r="C16212" s="389">
        <v>34865.837904899898</v>
      </c>
      <c r="D16212" s="389" t="s">
        <v>519</v>
      </c>
      <c r="E16212" s="389" t="s">
        <v>670</v>
      </c>
      <c r="F16212" s="389" t="s">
        <v>650</v>
      </c>
      <c r="G16212" s="389" t="s">
        <v>519</v>
      </c>
    </row>
    <row r="16213" spans="1:7">
      <c r="A16213" s="389" t="s">
        <v>526</v>
      </c>
      <c r="B16213" s="389" t="s">
        <v>519</v>
      </c>
      <c r="C16213" s="389">
        <v>34865.837904899898</v>
      </c>
      <c r="D16213" s="389" t="s">
        <v>519</v>
      </c>
      <c r="E16213" s="389" t="s">
        <v>670</v>
      </c>
      <c r="F16213" s="389" t="s">
        <v>650</v>
      </c>
      <c r="G16213" s="389" t="s">
        <v>519</v>
      </c>
    </row>
    <row r="16214" spans="1:7">
      <c r="A16214" s="389" t="s">
        <v>526</v>
      </c>
      <c r="B16214" s="389" t="s">
        <v>519</v>
      </c>
      <c r="C16214" s="389">
        <v>34865.837904899898</v>
      </c>
      <c r="D16214" s="389" t="s">
        <v>519</v>
      </c>
      <c r="E16214" s="389" t="s">
        <v>670</v>
      </c>
      <c r="F16214" s="389" t="s">
        <v>650</v>
      </c>
      <c r="G16214" s="389" t="s">
        <v>519</v>
      </c>
    </row>
    <row r="16215" spans="1:7">
      <c r="A16215" s="389" t="s">
        <v>526</v>
      </c>
      <c r="B16215" s="389" t="s">
        <v>519</v>
      </c>
      <c r="C16215" s="389">
        <v>34865.837904899898</v>
      </c>
      <c r="D16215" s="389" t="s">
        <v>519</v>
      </c>
      <c r="E16215" s="389" t="s">
        <v>670</v>
      </c>
      <c r="F16215" s="389" t="s">
        <v>650</v>
      </c>
      <c r="G16215" s="389" t="s">
        <v>519</v>
      </c>
    </row>
    <row r="16216" spans="1:7">
      <c r="A16216" s="389" t="s">
        <v>526</v>
      </c>
      <c r="B16216" s="389" t="s">
        <v>519</v>
      </c>
      <c r="C16216" s="389">
        <v>34865.837904899898</v>
      </c>
      <c r="D16216" s="389" t="s">
        <v>519</v>
      </c>
      <c r="E16216" s="389" t="s">
        <v>670</v>
      </c>
      <c r="F16216" s="389" t="s">
        <v>650</v>
      </c>
      <c r="G16216" s="389" t="s">
        <v>519</v>
      </c>
    </row>
    <row r="16217" spans="1:7">
      <c r="A16217" s="389" t="s">
        <v>526</v>
      </c>
      <c r="B16217" s="389" t="s">
        <v>519</v>
      </c>
      <c r="C16217" s="389">
        <v>34865.837904899898</v>
      </c>
      <c r="D16217" s="389" t="s">
        <v>519</v>
      </c>
      <c r="E16217" s="389" t="s">
        <v>670</v>
      </c>
      <c r="F16217" s="389" t="s">
        <v>650</v>
      </c>
      <c r="G16217" s="389" t="s">
        <v>519</v>
      </c>
    </row>
    <row r="16218" spans="1:7">
      <c r="A16218" s="389" t="s">
        <v>526</v>
      </c>
      <c r="B16218" s="389" t="s">
        <v>519</v>
      </c>
      <c r="C16218" s="389">
        <v>34865.837904899898</v>
      </c>
      <c r="D16218" s="389" t="s">
        <v>519</v>
      </c>
      <c r="E16218" s="389" t="s">
        <v>670</v>
      </c>
      <c r="F16218" s="389" t="s">
        <v>650</v>
      </c>
      <c r="G16218" s="389" t="s">
        <v>519</v>
      </c>
    </row>
    <row r="16219" spans="1:7">
      <c r="A16219" s="389" t="s">
        <v>526</v>
      </c>
      <c r="B16219" s="389" t="s">
        <v>519</v>
      </c>
      <c r="C16219" s="389">
        <v>34865.837904899898</v>
      </c>
      <c r="D16219" s="389" t="s">
        <v>519</v>
      </c>
      <c r="E16219" s="389" t="s">
        <v>670</v>
      </c>
      <c r="F16219" s="389" t="s">
        <v>650</v>
      </c>
      <c r="G16219" s="389" t="s">
        <v>519</v>
      </c>
    </row>
    <row r="16220" spans="1:7">
      <c r="A16220" s="389" t="s">
        <v>526</v>
      </c>
      <c r="B16220" s="389" t="s">
        <v>519</v>
      </c>
      <c r="C16220" s="389">
        <v>34865.837904899898</v>
      </c>
      <c r="D16220" s="389" t="s">
        <v>519</v>
      </c>
      <c r="E16220" s="389" t="s">
        <v>670</v>
      </c>
      <c r="F16220" s="389" t="s">
        <v>650</v>
      </c>
      <c r="G16220" s="389" t="s">
        <v>519</v>
      </c>
    </row>
    <row r="16221" spans="1:7">
      <c r="A16221" s="389" t="s">
        <v>526</v>
      </c>
      <c r="B16221" s="389" t="s">
        <v>519</v>
      </c>
      <c r="C16221" s="389">
        <v>34865.837904899898</v>
      </c>
      <c r="D16221" s="389" t="s">
        <v>519</v>
      </c>
      <c r="E16221" s="389" t="s">
        <v>670</v>
      </c>
      <c r="F16221" s="389" t="s">
        <v>650</v>
      </c>
      <c r="G16221" s="389" t="s">
        <v>519</v>
      </c>
    </row>
    <row r="16222" spans="1:7">
      <c r="A16222" s="389" t="s">
        <v>526</v>
      </c>
      <c r="B16222" s="389" t="s">
        <v>519</v>
      </c>
      <c r="C16222" s="389">
        <v>34865.837904899898</v>
      </c>
      <c r="D16222" s="389" t="s">
        <v>519</v>
      </c>
      <c r="E16222" s="389" t="s">
        <v>670</v>
      </c>
      <c r="F16222" s="389" t="s">
        <v>650</v>
      </c>
      <c r="G16222" s="389" t="s">
        <v>519</v>
      </c>
    </row>
    <row r="16223" spans="1:7">
      <c r="A16223" s="389" t="s">
        <v>526</v>
      </c>
      <c r="B16223" s="389" t="s">
        <v>519</v>
      </c>
      <c r="C16223" s="389">
        <v>34865.837904899898</v>
      </c>
      <c r="D16223" s="389" t="s">
        <v>519</v>
      </c>
      <c r="E16223" s="389" t="s">
        <v>670</v>
      </c>
      <c r="F16223" s="389" t="s">
        <v>650</v>
      </c>
      <c r="G16223" s="389" t="s">
        <v>519</v>
      </c>
    </row>
    <row r="16224" spans="1:7">
      <c r="A16224" s="389" t="s">
        <v>526</v>
      </c>
      <c r="B16224" s="389" t="s">
        <v>519</v>
      </c>
      <c r="C16224" s="389">
        <v>34865.837904899898</v>
      </c>
      <c r="D16224" s="389" t="s">
        <v>519</v>
      </c>
      <c r="E16224" s="389" t="s">
        <v>670</v>
      </c>
      <c r="F16224" s="389" t="s">
        <v>650</v>
      </c>
      <c r="G16224" s="389" t="s">
        <v>519</v>
      </c>
    </row>
    <row r="16225" spans="1:7">
      <c r="A16225" s="389" t="s">
        <v>526</v>
      </c>
      <c r="B16225" s="389" t="s">
        <v>519</v>
      </c>
      <c r="C16225" s="389">
        <v>34865.837904899898</v>
      </c>
      <c r="D16225" s="389" t="s">
        <v>519</v>
      </c>
      <c r="E16225" s="389" t="s">
        <v>670</v>
      </c>
      <c r="F16225" s="389" t="s">
        <v>650</v>
      </c>
      <c r="G16225" s="389" t="s">
        <v>519</v>
      </c>
    </row>
    <row r="16226" spans="1:7">
      <c r="A16226" s="389" t="s">
        <v>526</v>
      </c>
      <c r="B16226" s="389" t="s">
        <v>519</v>
      </c>
      <c r="C16226" s="389">
        <v>34865.837904899898</v>
      </c>
      <c r="D16226" s="389" t="s">
        <v>519</v>
      </c>
      <c r="E16226" s="389" t="s">
        <v>670</v>
      </c>
      <c r="F16226" s="389" t="s">
        <v>650</v>
      </c>
      <c r="G16226" s="389" t="s">
        <v>519</v>
      </c>
    </row>
    <row r="16227" spans="1:7">
      <c r="A16227" s="389" t="s">
        <v>526</v>
      </c>
      <c r="B16227" s="389" t="s">
        <v>519</v>
      </c>
      <c r="C16227" s="389">
        <v>34865.837904899898</v>
      </c>
      <c r="D16227" s="389" t="s">
        <v>519</v>
      </c>
      <c r="E16227" s="389" t="s">
        <v>670</v>
      </c>
      <c r="F16227" s="389" t="s">
        <v>650</v>
      </c>
      <c r="G16227" s="389" t="s">
        <v>519</v>
      </c>
    </row>
    <row r="16228" spans="1:7">
      <c r="A16228" s="389" t="s">
        <v>526</v>
      </c>
      <c r="B16228" s="389" t="s">
        <v>519</v>
      </c>
      <c r="C16228" s="389">
        <v>34865.837904899898</v>
      </c>
      <c r="D16228" s="389" t="s">
        <v>519</v>
      </c>
      <c r="E16228" s="389" t="s">
        <v>670</v>
      </c>
      <c r="F16228" s="389" t="s">
        <v>650</v>
      </c>
      <c r="G16228" s="389" t="s">
        <v>519</v>
      </c>
    </row>
    <row r="16229" spans="1:7">
      <c r="A16229" s="389" t="s">
        <v>526</v>
      </c>
      <c r="B16229" s="389" t="s">
        <v>519</v>
      </c>
      <c r="C16229" s="389">
        <v>34865.837904899898</v>
      </c>
      <c r="D16229" s="389" t="s">
        <v>519</v>
      </c>
      <c r="E16229" s="389" t="s">
        <v>670</v>
      </c>
      <c r="F16229" s="389" t="s">
        <v>650</v>
      </c>
      <c r="G16229" s="389" t="s">
        <v>519</v>
      </c>
    </row>
    <row r="16230" spans="1:7">
      <c r="A16230" s="389" t="s">
        <v>526</v>
      </c>
      <c r="B16230" s="389" t="s">
        <v>519</v>
      </c>
      <c r="C16230" s="389">
        <v>34865.837904899898</v>
      </c>
      <c r="D16230" s="389" t="s">
        <v>519</v>
      </c>
      <c r="E16230" s="389" t="s">
        <v>670</v>
      </c>
      <c r="F16230" s="389" t="s">
        <v>650</v>
      </c>
      <c r="G16230" s="389" t="s">
        <v>519</v>
      </c>
    </row>
    <row r="16231" spans="1:7">
      <c r="A16231" s="389" t="s">
        <v>526</v>
      </c>
      <c r="B16231" s="389" t="s">
        <v>519</v>
      </c>
      <c r="C16231" s="389">
        <v>34865.837904899898</v>
      </c>
      <c r="D16231" s="389" t="s">
        <v>519</v>
      </c>
      <c r="E16231" s="389" t="s">
        <v>670</v>
      </c>
      <c r="F16231" s="389" t="s">
        <v>650</v>
      </c>
      <c r="G16231" s="389" t="s">
        <v>519</v>
      </c>
    </row>
    <row r="16232" spans="1:7">
      <c r="A16232" s="389" t="s">
        <v>526</v>
      </c>
      <c r="B16232" s="389" t="s">
        <v>519</v>
      </c>
      <c r="C16232" s="389">
        <v>34865.837904899898</v>
      </c>
      <c r="D16232" s="389" t="s">
        <v>519</v>
      </c>
      <c r="E16232" s="389" t="s">
        <v>670</v>
      </c>
      <c r="F16232" s="389" t="s">
        <v>650</v>
      </c>
      <c r="G16232" s="389" t="s">
        <v>519</v>
      </c>
    </row>
    <row r="16233" spans="1:7">
      <c r="A16233" s="389" t="s">
        <v>526</v>
      </c>
      <c r="B16233" s="389" t="s">
        <v>519</v>
      </c>
      <c r="C16233" s="389">
        <v>34865.837904899898</v>
      </c>
      <c r="D16233" s="389" t="s">
        <v>519</v>
      </c>
      <c r="E16233" s="389" t="s">
        <v>670</v>
      </c>
      <c r="F16233" s="389" t="s">
        <v>650</v>
      </c>
      <c r="G16233" s="389" t="s">
        <v>519</v>
      </c>
    </row>
    <row r="16234" spans="1:7">
      <c r="A16234" s="389" t="s">
        <v>526</v>
      </c>
      <c r="B16234" s="389" t="s">
        <v>519</v>
      </c>
      <c r="C16234" s="389">
        <v>34865.837904899898</v>
      </c>
      <c r="D16234" s="389" t="s">
        <v>519</v>
      </c>
      <c r="E16234" s="389" t="s">
        <v>670</v>
      </c>
      <c r="F16234" s="389" t="s">
        <v>650</v>
      </c>
      <c r="G16234" s="389" t="s">
        <v>519</v>
      </c>
    </row>
    <row r="16235" spans="1:7">
      <c r="A16235" s="389" t="s">
        <v>526</v>
      </c>
      <c r="B16235" s="389" t="s">
        <v>519</v>
      </c>
      <c r="C16235" s="389">
        <v>34865.837904899898</v>
      </c>
      <c r="D16235" s="389" t="s">
        <v>519</v>
      </c>
      <c r="E16235" s="389" t="s">
        <v>670</v>
      </c>
      <c r="F16235" s="389" t="s">
        <v>650</v>
      </c>
      <c r="G16235" s="389" t="s">
        <v>519</v>
      </c>
    </row>
    <row r="16236" spans="1:7">
      <c r="A16236" s="389" t="s">
        <v>526</v>
      </c>
      <c r="B16236" s="389" t="s">
        <v>519</v>
      </c>
      <c r="C16236" s="389">
        <v>34865.837904899898</v>
      </c>
      <c r="D16236" s="389" t="s">
        <v>519</v>
      </c>
      <c r="E16236" s="389" t="s">
        <v>670</v>
      </c>
      <c r="F16236" s="389" t="s">
        <v>650</v>
      </c>
      <c r="G16236" s="389" t="s">
        <v>519</v>
      </c>
    </row>
    <row r="16237" spans="1:7">
      <c r="A16237" s="389" t="s">
        <v>526</v>
      </c>
      <c r="B16237" s="389" t="s">
        <v>519</v>
      </c>
      <c r="C16237" s="389">
        <v>34865.837904899898</v>
      </c>
      <c r="D16237" s="389" t="s">
        <v>519</v>
      </c>
      <c r="E16237" s="389" t="s">
        <v>670</v>
      </c>
      <c r="F16237" s="389" t="s">
        <v>650</v>
      </c>
      <c r="G16237" s="389" t="s">
        <v>519</v>
      </c>
    </row>
    <row r="16238" spans="1:7">
      <c r="A16238" s="389" t="s">
        <v>526</v>
      </c>
      <c r="B16238" s="389" t="s">
        <v>519</v>
      </c>
      <c r="C16238" s="389">
        <v>34865.837904899898</v>
      </c>
      <c r="D16238" s="389" t="s">
        <v>519</v>
      </c>
      <c r="E16238" s="389" t="s">
        <v>670</v>
      </c>
      <c r="F16238" s="389" t="s">
        <v>650</v>
      </c>
      <c r="G16238" s="389" t="s">
        <v>519</v>
      </c>
    </row>
    <row r="16239" spans="1:7">
      <c r="A16239" s="389" t="s">
        <v>526</v>
      </c>
      <c r="B16239" s="389" t="s">
        <v>519</v>
      </c>
      <c r="C16239" s="389">
        <v>34865.837904899898</v>
      </c>
      <c r="D16239" s="389" t="s">
        <v>519</v>
      </c>
      <c r="E16239" s="389" t="s">
        <v>670</v>
      </c>
      <c r="F16239" s="389" t="s">
        <v>650</v>
      </c>
      <c r="G16239" s="389" t="s">
        <v>519</v>
      </c>
    </row>
    <row r="16240" spans="1:7">
      <c r="A16240" s="389" t="s">
        <v>526</v>
      </c>
      <c r="B16240" s="389" t="s">
        <v>519</v>
      </c>
      <c r="C16240" s="389">
        <v>34865.837904899898</v>
      </c>
      <c r="D16240" s="389" t="s">
        <v>519</v>
      </c>
      <c r="E16240" s="389" t="s">
        <v>670</v>
      </c>
      <c r="F16240" s="389" t="s">
        <v>650</v>
      </c>
      <c r="G16240" s="389" t="s">
        <v>519</v>
      </c>
    </row>
    <row r="16241" spans="1:7">
      <c r="A16241" s="389" t="s">
        <v>526</v>
      </c>
      <c r="B16241" s="389" t="s">
        <v>519</v>
      </c>
      <c r="C16241" s="389">
        <v>34865.837904899898</v>
      </c>
      <c r="D16241" s="389" t="s">
        <v>519</v>
      </c>
      <c r="E16241" s="389" t="s">
        <v>670</v>
      </c>
      <c r="F16241" s="389" t="s">
        <v>650</v>
      </c>
      <c r="G16241" s="389" t="s">
        <v>519</v>
      </c>
    </row>
    <row r="16242" spans="1:7">
      <c r="A16242" s="389" t="s">
        <v>526</v>
      </c>
      <c r="B16242" s="389" t="s">
        <v>519</v>
      </c>
      <c r="C16242" s="389">
        <v>34865.837904899898</v>
      </c>
      <c r="D16242" s="389" t="s">
        <v>519</v>
      </c>
      <c r="E16242" s="389" t="s">
        <v>670</v>
      </c>
      <c r="F16242" s="389" t="s">
        <v>650</v>
      </c>
      <c r="G16242" s="389" t="s">
        <v>519</v>
      </c>
    </row>
    <row r="16243" spans="1:7">
      <c r="A16243" s="389" t="s">
        <v>526</v>
      </c>
      <c r="B16243" s="389" t="s">
        <v>519</v>
      </c>
      <c r="C16243" s="389">
        <v>34865.837904899898</v>
      </c>
      <c r="D16243" s="389" t="s">
        <v>519</v>
      </c>
      <c r="E16243" s="389" t="s">
        <v>670</v>
      </c>
      <c r="F16243" s="389" t="s">
        <v>650</v>
      </c>
      <c r="G16243" s="389" t="s">
        <v>519</v>
      </c>
    </row>
    <row r="16244" spans="1:7">
      <c r="A16244" s="389" t="s">
        <v>526</v>
      </c>
      <c r="B16244" s="389" t="s">
        <v>519</v>
      </c>
      <c r="C16244" s="389">
        <v>34865.837904899898</v>
      </c>
      <c r="D16244" s="389" t="s">
        <v>519</v>
      </c>
      <c r="E16244" s="389" t="s">
        <v>670</v>
      </c>
      <c r="F16244" s="389" t="s">
        <v>650</v>
      </c>
      <c r="G16244" s="389" t="s">
        <v>519</v>
      </c>
    </row>
    <row r="16245" spans="1:7">
      <c r="A16245" s="389" t="s">
        <v>526</v>
      </c>
      <c r="B16245" s="389" t="s">
        <v>519</v>
      </c>
      <c r="C16245" s="389">
        <v>34865.837904899898</v>
      </c>
      <c r="D16245" s="389" t="s">
        <v>519</v>
      </c>
      <c r="E16245" s="389" t="s">
        <v>670</v>
      </c>
      <c r="F16245" s="389" t="s">
        <v>650</v>
      </c>
      <c r="G16245" s="389" t="s">
        <v>519</v>
      </c>
    </row>
    <row r="16246" spans="1:7">
      <c r="A16246" s="389" t="s">
        <v>526</v>
      </c>
      <c r="B16246" s="389" t="s">
        <v>519</v>
      </c>
      <c r="C16246" s="389">
        <v>34865.837904899898</v>
      </c>
      <c r="D16246" s="389" t="s">
        <v>519</v>
      </c>
      <c r="E16246" s="389" t="s">
        <v>670</v>
      </c>
      <c r="F16246" s="389" t="s">
        <v>650</v>
      </c>
      <c r="G16246" s="389" t="s">
        <v>519</v>
      </c>
    </row>
    <row r="16247" spans="1:7">
      <c r="A16247" s="389" t="s">
        <v>526</v>
      </c>
      <c r="B16247" s="389" t="s">
        <v>519</v>
      </c>
      <c r="C16247" s="389">
        <v>34865.837904899898</v>
      </c>
      <c r="D16247" s="389" t="s">
        <v>519</v>
      </c>
      <c r="E16247" s="389" t="s">
        <v>670</v>
      </c>
      <c r="F16247" s="389" t="s">
        <v>650</v>
      </c>
      <c r="G16247" s="389" t="s">
        <v>519</v>
      </c>
    </row>
    <row r="16248" spans="1:7">
      <c r="A16248" s="389" t="s">
        <v>526</v>
      </c>
      <c r="B16248" s="389" t="s">
        <v>519</v>
      </c>
      <c r="C16248" s="389">
        <v>34865.837904899898</v>
      </c>
      <c r="D16248" s="389" t="s">
        <v>519</v>
      </c>
      <c r="E16248" s="389" t="s">
        <v>670</v>
      </c>
      <c r="F16248" s="389" t="s">
        <v>650</v>
      </c>
      <c r="G16248" s="389" t="s">
        <v>519</v>
      </c>
    </row>
    <row r="16249" spans="1:7">
      <c r="A16249" s="389" t="s">
        <v>526</v>
      </c>
      <c r="B16249" s="389" t="s">
        <v>519</v>
      </c>
      <c r="C16249" s="389">
        <v>34865.837904899898</v>
      </c>
      <c r="D16249" s="389" t="s">
        <v>519</v>
      </c>
      <c r="E16249" s="389" t="s">
        <v>670</v>
      </c>
      <c r="F16249" s="389" t="s">
        <v>650</v>
      </c>
      <c r="G16249" s="389" t="s">
        <v>519</v>
      </c>
    </row>
    <row r="16250" spans="1:7">
      <c r="A16250" s="389" t="s">
        <v>526</v>
      </c>
      <c r="B16250" s="389" t="s">
        <v>519</v>
      </c>
      <c r="C16250" s="389">
        <v>34865.837904899898</v>
      </c>
      <c r="D16250" s="389" t="s">
        <v>519</v>
      </c>
      <c r="E16250" s="389" t="s">
        <v>670</v>
      </c>
      <c r="F16250" s="389" t="s">
        <v>650</v>
      </c>
      <c r="G16250" s="389" t="s">
        <v>519</v>
      </c>
    </row>
    <row r="16251" spans="1:7">
      <c r="A16251" s="389" t="s">
        <v>526</v>
      </c>
      <c r="B16251" s="389" t="s">
        <v>519</v>
      </c>
      <c r="C16251" s="389">
        <v>34865.837904899898</v>
      </c>
      <c r="D16251" s="389" t="s">
        <v>519</v>
      </c>
      <c r="E16251" s="389" t="s">
        <v>670</v>
      </c>
      <c r="F16251" s="389" t="s">
        <v>650</v>
      </c>
      <c r="G16251" s="389" t="s">
        <v>519</v>
      </c>
    </row>
    <row r="16252" spans="1:7">
      <c r="A16252" s="389" t="s">
        <v>526</v>
      </c>
      <c r="B16252" s="389" t="s">
        <v>519</v>
      </c>
      <c r="C16252" s="389">
        <v>34865.837904899898</v>
      </c>
      <c r="D16252" s="389" t="s">
        <v>519</v>
      </c>
      <c r="E16252" s="389" t="s">
        <v>670</v>
      </c>
      <c r="F16252" s="389" t="s">
        <v>650</v>
      </c>
      <c r="G16252" s="389" t="s">
        <v>519</v>
      </c>
    </row>
    <row r="16253" spans="1:7">
      <c r="A16253" s="389" t="s">
        <v>526</v>
      </c>
      <c r="B16253" s="389" t="s">
        <v>519</v>
      </c>
      <c r="C16253" s="389">
        <v>34865.837904899898</v>
      </c>
      <c r="D16253" s="389" t="s">
        <v>519</v>
      </c>
      <c r="E16253" s="389" t="s">
        <v>670</v>
      </c>
      <c r="F16253" s="389" t="s">
        <v>650</v>
      </c>
      <c r="G16253" s="389" t="s">
        <v>519</v>
      </c>
    </row>
    <row r="16254" spans="1:7">
      <c r="A16254" s="389" t="s">
        <v>526</v>
      </c>
      <c r="B16254" s="389" t="s">
        <v>519</v>
      </c>
      <c r="C16254" s="389">
        <v>34865.837904899898</v>
      </c>
      <c r="D16254" s="389" t="s">
        <v>519</v>
      </c>
      <c r="E16254" s="389" t="s">
        <v>670</v>
      </c>
      <c r="F16254" s="389" t="s">
        <v>650</v>
      </c>
      <c r="G16254" s="389" t="s">
        <v>519</v>
      </c>
    </row>
    <row r="16255" spans="1:7">
      <c r="A16255" s="389" t="s">
        <v>526</v>
      </c>
      <c r="B16255" s="389" t="s">
        <v>519</v>
      </c>
      <c r="C16255" s="389">
        <v>34865.837904899898</v>
      </c>
      <c r="D16255" s="389" t="s">
        <v>519</v>
      </c>
      <c r="E16255" s="389" t="s">
        <v>670</v>
      </c>
      <c r="F16255" s="389" t="s">
        <v>650</v>
      </c>
      <c r="G16255" s="389" t="s">
        <v>519</v>
      </c>
    </row>
    <row r="16256" spans="1:7">
      <c r="A16256" s="389" t="s">
        <v>526</v>
      </c>
      <c r="B16256" s="389" t="s">
        <v>519</v>
      </c>
      <c r="C16256" s="389">
        <v>34865.837904899898</v>
      </c>
      <c r="D16256" s="389" t="s">
        <v>519</v>
      </c>
      <c r="E16256" s="389" t="s">
        <v>670</v>
      </c>
      <c r="F16256" s="389" t="s">
        <v>650</v>
      </c>
      <c r="G16256" s="389" t="s">
        <v>519</v>
      </c>
    </row>
    <row r="16257" spans="1:7">
      <c r="A16257" s="389" t="s">
        <v>526</v>
      </c>
      <c r="B16257" s="389" t="s">
        <v>519</v>
      </c>
      <c r="C16257" s="389">
        <v>34865.837904899898</v>
      </c>
      <c r="D16257" s="389" t="s">
        <v>519</v>
      </c>
      <c r="E16257" s="389" t="s">
        <v>670</v>
      </c>
      <c r="F16257" s="389" t="s">
        <v>650</v>
      </c>
      <c r="G16257" s="389" t="s">
        <v>519</v>
      </c>
    </row>
    <row r="16258" spans="1:7">
      <c r="A16258" s="389" t="s">
        <v>526</v>
      </c>
      <c r="B16258" s="389" t="s">
        <v>519</v>
      </c>
      <c r="C16258" s="389">
        <v>34865.837904899898</v>
      </c>
      <c r="D16258" s="389" t="s">
        <v>519</v>
      </c>
      <c r="E16258" s="389" t="s">
        <v>670</v>
      </c>
      <c r="F16258" s="389" t="s">
        <v>650</v>
      </c>
      <c r="G16258" s="389" t="s">
        <v>519</v>
      </c>
    </row>
    <row r="16259" spans="1:7">
      <c r="A16259" s="389" t="s">
        <v>526</v>
      </c>
      <c r="B16259" s="389" t="s">
        <v>519</v>
      </c>
      <c r="C16259" s="389">
        <v>34865.837904899898</v>
      </c>
      <c r="D16259" s="389" t="s">
        <v>519</v>
      </c>
      <c r="E16259" s="389" t="s">
        <v>670</v>
      </c>
      <c r="F16259" s="389" t="s">
        <v>650</v>
      </c>
      <c r="G16259" s="389" t="s">
        <v>519</v>
      </c>
    </row>
    <row r="16260" spans="1:7">
      <c r="A16260" s="389" t="s">
        <v>526</v>
      </c>
      <c r="B16260" s="389" t="s">
        <v>519</v>
      </c>
      <c r="C16260" s="389">
        <v>34865.837904899898</v>
      </c>
      <c r="D16260" s="389" t="s">
        <v>519</v>
      </c>
      <c r="E16260" s="389" t="s">
        <v>670</v>
      </c>
      <c r="F16260" s="389" t="s">
        <v>650</v>
      </c>
      <c r="G16260" s="389" t="s">
        <v>519</v>
      </c>
    </row>
    <row r="16261" spans="1:7">
      <c r="A16261" s="389" t="s">
        <v>526</v>
      </c>
      <c r="B16261" s="389" t="s">
        <v>519</v>
      </c>
      <c r="C16261" s="389">
        <v>34865.837904899898</v>
      </c>
      <c r="D16261" s="389" t="s">
        <v>519</v>
      </c>
      <c r="E16261" s="389" t="s">
        <v>670</v>
      </c>
      <c r="F16261" s="389" t="s">
        <v>650</v>
      </c>
      <c r="G16261" s="389" t="s">
        <v>519</v>
      </c>
    </row>
    <row r="16262" spans="1:7">
      <c r="A16262" s="389" t="s">
        <v>526</v>
      </c>
      <c r="B16262" s="389" t="s">
        <v>519</v>
      </c>
      <c r="C16262" s="389">
        <v>34865.837904899898</v>
      </c>
      <c r="D16262" s="389" t="s">
        <v>519</v>
      </c>
      <c r="E16262" s="389" t="s">
        <v>670</v>
      </c>
      <c r="F16262" s="389" t="s">
        <v>650</v>
      </c>
      <c r="G16262" s="389" t="s">
        <v>519</v>
      </c>
    </row>
    <row r="16263" spans="1:7">
      <c r="A16263" s="389" t="s">
        <v>526</v>
      </c>
      <c r="B16263" s="389" t="s">
        <v>519</v>
      </c>
      <c r="C16263" s="389">
        <v>34865.837904899898</v>
      </c>
      <c r="D16263" s="389" t="s">
        <v>519</v>
      </c>
      <c r="E16263" s="389" t="s">
        <v>670</v>
      </c>
      <c r="F16263" s="389" t="s">
        <v>650</v>
      </c>
      <c r="G16263" s="389" t="s">
        <v>519</v>
      </c>
    </row>
    <row r="16264" spans="1:7">
      <c r="A16264" s="389" t="s">
        <v>526</v>
      </c>
      <c r="B16264" s="389" t="s">
        <v>519</v>
      </c>
      <c r="C16264" s="389">
        <v>34865.837904899898</v>
      </c>
      <c r="D16264" s="389" t="s">
        <v>519</v>
      </c>
      <c r="E16264" s="389" t="s">
        <v>670</v>
      </c>
      <c r="F16264" s="389" t="s">
        <v>650</v>
      </c>
      <c r="G16264" s="389" t="s">
        <v>519</v>
      </c>
    </row>
    <row r="16265" spans="1:7">
      <c r="A16265" s="389" t="s">
        <v>526</v>
      </c>
      <c r="B16265" s="389" t="s">
        <v>519</v>
      </c>
      <c r="C16265" s="389">
        <v>34865.837904899898</v>
      </c>
      <c r="D16265" s="389" t="s">
        <v>519</v>
      </c>
      <c r="E16265" s="389" t="s">
        <v>670</v>
      </c>
      <c r="F16265" s="389" t="s">
        <v>650</v>
      </c>
      <c r="G16265" s="389" t="s">
        <v>519</v>
      </c>
    </row>
    <row r="16266" spans="1:7">
      <c r="A16266" s="389" t="s">
        <v>526</v>
      </c>
      <c r="B16266" s="389" t="s">
        <v>519</v>
      </c>
      <c r="C16266" s="389">
        <v>34865.837904899898</v>
      </c>
      <c r="D16266" s="389" t="s">
        <v>519</v>
      </c>
      <c r="E16266" s="389" t="s">
        <v>670</v>
      </c>
      <c r="F16266" s="389" t="s">
        <v>650</v>
      </c>
      <c r="G16266" s="389" t="s">
        <v>519</v>
      </c>
    </row>
    <row r="16267" spans="1:7">
      <c r="A16267" s="389" t="s">
        <v>526</v>
      </c>
      <c r="B16267" s="389" t="s">
        <v>519</v>
      </c>
      <c r="C16267" s="389">
        <v>34865.837904899898</v>
      </c>
      <c r="D16267" s="389" t="s">
        <v>519</v>
      </c>
      <c r="E16267" s="389" t="s">
        <v>670</v>
      </c>
      <c r="F16267" s="389" t="s">
        <v>650</v>
      </c>
      <c r="G16267" s="389" t="s">
        <v>519</v>
      </c>
    </row>
    <row r="16268" spans="1:7">
      <c r="A16268" s="389" t="s">
        <v>526</v>
      </c>
      <c r="B16268" s="389" t="s">
        <v>519</v>
      </c>
      <c r="C16268" s="389">
        <v>34865.837904899898</v>
      </c>
      <c r="D16268" s="389" t="s">
        <v>519</v>
      </c>
      <c r="E16268" s="389" t="s">
        <v>670</v>
      </c>
      <c r="F16268" s="389" t="s">
        <v>650</v>
      </c>
      <c r="G16268" s="389" t="s">
        <v>519</v>
      </c>
    </row>
    <row r="16269" spans="1:7">
      <c r="A16269" s="389" t="s">
        <v>526</v>
      </c>
      <c r="B16269" s="389" t="s">
        <v>519</v>
      </c>
      <c r="C16269" s="389">
        <v>34865.837904899898</v>
      </c>
      <c r="D16269" s="389" t="s">
        <v>519</v>
      </c>
      <c r="E16269" s="389" t="s">
        <v>670</v>
      </c>
      <c r="F16269" s="389" t="s">
        <v>650</v>
      </c>
      <c r="G16269" s="389" t="s">
        <v>519</v>
      </c>
    </row>
    <row r="16270" spans="1:7">
      <c r="A16270" s="389" t="s">
        <v>526</v>
      </c>
      <c r="B16270" s="389" t="s">
        <v>519</v>
      </c>
      <c r="C16270" s="389">
        <v>34865.837904899898</v>
      </c>
      <c r="D16270" s="389" t="s">
        <v>519</v>
      </c>
      <c r="E16270" s="389" t="s">
        <v>670</v>
      </c>
      <c r="F16270" s="389" t="s">
        <v>650</v>
      </c>
      <c r="G16270" s="389" t="s">
        <v>519</v>
      </c>
    </row>
    <row r="16271" spans="1:7">
      <c r="A16271" s="389" t="s">
        <v>526</v>
      </c>
      <c r="B16271" s="389" t="s">
        <v>519</v>
      </c>
      <c r="C16271" s="389">
        <v>34865.837904899898</v>
      </c>
      <c r="D16271" s="389" t="s">
        <v>519</v>
      </c>
      <c r="E16271" s="389" t="s">
        <v>670</v>
      </c>
      <c r="F16271" s="389" t="s">
        <v>650</v>
      </c>
      <c r="G16271" s="389" t="s">
        <v>519</v>
      </c>
    </row>
    <row r="16272" spans="1:7">
      <c r="A16272" s="389" t="s">
        <v>526</v>
      </c>
      <c r="B16272" s="389" t="s">
        <v>519</v>
      </c>
      <c r="C16272" s="389">
        <v>34865.837904899898</v>
      </c>
      <c r="D16272" s="389" t="s">
        <v>519</v>
      </c>
      <c r="E16272" s="389" t="s">
        <v>670</v>
      </c>
      <c r="F16272" s="389" t="s">
        <v>650</v>
      </c>
      <c r="G16272" s="389" t="s">
        <v>519</v>
      </c>
    </row>
    <row r="16273" spans="1:7">
      <c r="A16273" s="389" t="s">
        <v>526</v>
      </c>
      <c r="B16273" s="389" t="s">
        <v>519</v>
      </c>
      <c r="C16273" s="389">
        <v>34865.837904899898</v>
      </c>
      <c r="D16273" s="389" t="s">
        <v>519</v>
      </c>
      <c r="E16273" s="389" t="s">
        <v>670</v>
      </c>
      <c r="F16273" s="389" t="s">
        <v>650</v>
      </c>
      <c r="G16273" s="389" t="s">
        <v>519</v>
      </c>
    </row>
    <row r="16274" spans="1:7">
      <c r="A16274" s="389" t="s">
        <v>526</v>
      </c>
      <c r="B16274" s="389" t="s">
        <v>519</v>
      </c>
      <c r="C16274" s="389">
        <v>34865.837904899898</v>
      </c>
      <c r="D16274" s="389" t="s">
        <v>519</v>
      </c>
      <c r="E16274" s="389" t="s">
        <v>670</v>
      </c>
      <c r="F16274" s="389" t="s">
        <v>650</v>
      </c>
      <c r="G16274" s="389" t="s">
        <v>519</v>
      </c>
    </row>
    <row r="16275" spans="1:7">
      <c r="A16275" s="389" t="s">
        <v>526</v>
      </c>
      <c r="B16275" s="389" t="s">
        <v>519</v>
      </c>
      <c r="C16275" s="389">
        <v>34865.837904899898</v>
      </c>
      <c r="D16275" s="389" t="s">
        <v>519</v>
      </c>
      <c r="E16275" s="389" t="s">
        <v>670</v>
      </c>
      <c r="F16275" s="389" t="s">
        <v>650</v>
      </c>
      <c r="G16275" s="389" t="s">
        <v>519</v>
      </c>
    </row>
    <row r="16276" spans="1:7">
      <c r="A16276" s="389" t="s">
        <v>526</v>
      </c>
      <c r="B16276" s="389" t="s">
        <v>519</v>
      </c>
      <c r="C16276" s="389">
        <v>34865.837904899898</v>
      </c>
      <c r="D16276" s="389" t="s">
        <v>519</v>
      </c>
      <c r="E16276" s="389" t="s">
        <v>670</v>
      </c>
      <c r="F16276" s="389" t="s">
        <v>650</v>
      </c>
      <c r="G16276" s="389" t="s">
        <v>519</v>
      </c>
    </row>
    <row r="16277" spans="1:7">
      <c r="A16277" s="389" t="s">
        <v>526</v>
      </c>
      <c r="B16277" s="389" t="s">
        <v>519</v>
      </c>
      <c r="C16277" s="389">
        <v>34865.837904899898</v>
      </c>
      <c r="D16277" s="389" t="s">
        <v>519</v>
      </c>
      <c r="E16277" s="389" t="s">
        <v>670</v>
      </c>
      <c r="F16277" s="389" t="s">
        <v>650</v>
      </c>
      <c r="G16277" s="389" t="s">
        <v>519</v>
      </c>
    </row>
    <row r="16278" spans="1:7">
      <c r="A16278" s="389" t="s">
        <v>526</v>
      </c>
      <c r="B16278" s="389" t="s">
        <v>519</v>
      </c>
      <c r="C16278" s="389">
        <v>34865.837904899898</v>
      </c>
      <c r="D16278" s="389" t="s">
        <v>519</v>
      </c>
      <c r="E16278" s="389" t="s">
        <v>670</v>
      </c>
      <c r="F16278" s="389" t="s">
        <v>650</v>
      </c>
      <c r="G16278" s="389" t="s">
        <v>519</v>
      </c>
    </row>
    <row r="16279" spans="1:7">
      <c r="A16279" s="389" t="s">
        <v>526</v>
      </c>
      <c r="B16279" s="389" t="s">
        <v>519</v>
      </c>
      <c r="C16279" s="389">
        <v>34865.837904899898</v>
      </c>
      <c r="D16279" s="389" t="s">
        <v>519</v>
      </c>
      <c r="E16279" s="389" t="s">
        <v>670</v>
      </c>
      <c r="F16279" s="389" t="s">
        <v>650</v>
      </c>
      <c r="G16279" s="389" t="s">
        <v>519</v>
      </c>
    </row>
    <row r="16280" spans="1:7">
      <c r="A16280" s="389" t="s">
        <v>526</v>
      </c>
      <c r="B16280" s="389" t="s">
        <v>519</v>
      </c>
      <c r="C16280" s="389">
        <v>34865.837904899898</v>
      </c>
      <c r="D16280" s="389" t="s">
        <v>519</v>
      </c>
      <c r="E16280" s="389" t="s">
        <v>670</v>
      </c>
      <c r="F16280" s="389" t="s">
        <v>650</v>
      </c>
      <c r="G16280" s="389" t="s">
        <v>519</v>
      </c>
    </row>
    <row r="16281" spans="1:7">
      <c r="A16281" s="389" t="s">
        <v>526</v>
      </c>
      <c r="B16281" s="389" t="s">
        <v>519</v>
      </c>
      <c r="C16281" s="389">
        <v>34865.837904899898</v>
      </c>
      <c r="D16281" s="389" t="s">
        <v>519</v>
      </c>
      <c r="E16281" s="389" t="s">
        <v>670</v>
      </c>
      <c r="F16281" s="389" t="s">
        <v>650</v>
      </c>
      <c r="G16281" s="389" t="s">
        <v>519</v>
      </c>
    </row>
    <row r="16282" spans="1:7">
      <c r="A16282" s="389" t="s">
        <v>528</v>
      </c>
      <c r="B16282" s="389" t="s">
        <v>519</v>
      </c>
      <c r="C16282" s="389">
        <v>34865.837904899898</v>
      </c>
      <c r="D16282" s="389" t="s">
        <v>519</v>
      </c>
      <c r="E16282" s="389" t="s">
        <v>670</v>
      </c>
      <c r="F16282" s="389" t="s">
        <v>650</v>
      </c>
      <c r="G16282" s="389" t="s">
        <v>519</v>
      </c>
    </row>
    <row r="16283" spans="1:7">
      <c r="A16283" s="389" t="s">
        <v>531</v>
      </c>
      <c r="B16283" s="389" t="s">
        <v>519</v>
      </c>
      <c r="C16283" s="389">
        <v>34865.837904899898</v>
      </c>
      <c r="D16283" s="389" t="s">
        <v>519</v>
      </c>
      <c r="E16283" s="389" t="s">
        <v>670</v>
      </c>
      <c r="F16283" s="389" t="s">
        <v>650</v>
      </c>
      <c r="G16283" s="389" t="s">
        <v>519</v>
      </c>
    </row>
    <row r="16284" spans="1:7">
      <c r="A16284" s="389" t="s">
        <v>526</v>
      </c>
      <c r="B16284" s="389" t="s">
        <v>519</v>
      </c>
      <c r="C16284" s="389">
        <v>34865.837904899898</v>
      </c>
      <c r="D16284" s="389" t="s">
        <v>519</v>
      </c>
      <c r="E16284" s="389" t="s">
        <v>670</v>
      </c>
      <c r="F16284" s="389" t="s">
        <v>650</v>
      </c>
      <c r="G16284" s="389" t="s">
        <v>519</v>
      </c>
    </row>
    <row r="16285" spans="1:7">
      <c r="A16285" s="389" t="s">
        <v>526</v>
      </c>
      <c r="B16285" s="389" t="s">
        <v>519</v>
      </c>
      <c r="C16285" s="389">
        <v>34865.837904899898</v>
      </c>
      <c r="D16285" s="389" t="s">
        <v>519</v>
      </c>
      <c r="E16285" s="389" t="s">
        <v>670</v>
      </c>
      <c r="F16285" s="389" t="s">
        <v>650</v>
      </c>
      <c r="G16285" s="389" t="s">
        <v>519</v>
      </c>
    </row>
    <row r="16286" spans="1:7">
      <c r="A16286" s="389" t="s">
        <v>526</v>
      </c>
      <c r="B16286" s="389" t="s">
        <v>519</v>
      </c>
      <c r="C16286" s="389">
        <v>34865.837904899898</v>
      </c>
      <c r="D16286" s="389" t="s">
        <v>519</v>
      </c>
      <c r="E16286" s="389" t="s">
        <v>670</v>
      </c>
      <c r="F16286" s="389" t="s">
        <v>650</v>
      </c>
      <c r="G16286" s="389" t="s">
        <v>519</v>
      </c>
    </row>
    <row r="16287" spans="1:7">
      <c r="A16287" s="389" t="s">
        <v>526</v>
      </c>
      <c r="B16287" s="389" t="s">
        <v>519</v>
      </c>
      <c r="C16287" s="389">
        <v>34865.837904899898</v>
      </c>
      <c r="D16287" s="389" t="s">
        <v>519</v>
      </c>
      <c r="E16287" s="389" t="s">
        <v>670</v>
      </c>
      <c r="F16287" s="389" t="s">
        <v>650</v>
      </c>
      <c r="G16287" s="389" t="s">
        <v>519</v>
      </c>
    </row>
    <row r="16288" spans="1:7">
      <c r="A16288" s="389" t="s">
        <v>526</v>
      </c>
      <c r="B16288" s="389" t="s">
        <v>519</v>
      </c>
      <c r="C16288" s="389">
        <v>34865.837904899898</v>
      </c>
      <c r="D16288" s="389" t="s">
        <v>519</v>
      </c>
      <c r="E16288" s="389" t="s">
        <v>670</v>
      </c>
      <c r="F16288" s="389" t="s">
        <v>650</v>
      </c>
      <c r="G16288" s="389" t="s">
        <v>519</v>
      </c>
    </row>
    <row r="16289" spans="1:7">
      <c r="A16289" s="389" t="s">
        <v>526</v>
      </c>
      <c r="B16289" s="389" t="s">
        <v>519</v>
      </c>
      <c r="C16289" s="389">
        <v>34865.837904899898</v>
      </c>
      <c r="D16289" s="389" t="s">
        <v>519</v>
      </c>
      <c r="E16289" s="389" t="s">
        <v>670</v>
      </c>
      <c r="F16289" s="389" t="s">
        <v>650</v>
      </c>
      <c r="G16289" s="389" t="s">
        <v>519</v>
      </c>
    </row>
    <row r="16290" spans="1:7">
      <c r="A16290" s="389" t="s">
        <v>526</v>
      </c>
      <c r="B16290" s="389" t="s">
        <v>519</v>
      </c>
      <c r="C16290" s="389">
        <v>34865.837904899898</v>
      </c>
      <c r="D16290" s="389" t="s">
        <v>519</v>
      </c>
      <c r="E16290" s="389" t="s">
        <v>670</v>
      </c>
      <c r="F16290" s="389" t="s">
        <v>650</v>
      </c>
      <c r="G16290" s="389" t="s">
        <v>519</v>
      </c>
    </row>
    <row r="16291" spans="1:7">
      <c r="A16291" s="389" t="s">
        <v>526</v>
      </c>
      <c r="B16291" s="389" t="s">
        <v>519</v>
      </c>
      <c r="C16291" s="389">
        <v>34865.837904899898</v>
      </c>
      <c r="D16291" s="389" t="s">
        <v>519</v>
      </c>
      <c r="E16291" s="389" t="s">
        <v>670</v>
      </c>
      <c r="F16291" s="389" t="s">
        <v>650</v>
      </c>
      <c r="G16291" s="389" t="s">
        <v>519</v>
      </c>
    </row>
    <row r="16292" spans="1:7">
      <c r="A16292" s="389" t="s">
        <v>526</v>
      </c>
      <c r="B16292" s="389" t="s">
        <v>519</v>
      </c>
      <c r="C16292" s="389">
        <v>34865.837904899898</v>
      </c>
      <c r="D16292" s="389" t="s">
        <v>519</v>
      </c>
      <c r="E16292" s="389" t="s">
        <v>670</v>
      </c>
      <c r="F16292" s="389" t="s">
        <v>650</v>
      </c>
      <c r="G16292" s="389" t="s">
        <v>519</v>
      </c>
    </row>
    <row r="16293" spans="1:7">
      <c r="A16293" s="389" t="s">
        <v>526</v>
      </c>
      <c r="B16293" s="389" t="s">
        <v>519</v>
      </c>
      <c r="C16293" s="389">
        <v>34865.837904899898</v>
      </c>
      <c r="D16293" s="389" t="s">
        <v>519</v>
      </c>
      <c r="E16293" s="389" t="s">
        <v>670</v>
      </c>
      <c r="F16293" s="389" t="s">
        <v>650</v>
      </c>
      <c r="G16293" s="389" t="s">
        <v>519</v>
      </c>
    </row>
    <row r="16294" spans="1:7">
      <c r="A16294" s="389" t="s">
        <v>526</v>
      </c>
      <c r="B16294" s="389" t="s">
        <v>519</v>
      </c>
      <c r="C16294" s="389">
        <v>34865.837904899898</v>
      </c>
      <c r="D16294" s="389" t="s">
        <v>519</v>
      </c>
      <c r="E16294" s="389" t="s">
        <v>670</v>
      </c>
      <c r="F16294" s="389" t="s">
        <v>650</v>
      </c>
      <c r="G16294" s="389" t="s">
        <v>519</v>
      </c>
    </row>
    <row r="16295" spans="1:7">
      <c r="A16295" s="389" t="s">
        <v>526</v>
      </c>
      <c r="B16295" s="389" t="s">
        <v>519</v>
      </c>
      <c r="C16295" s="389">
        <v>34865.837904899898</v>
      </c>
      <c r="D16295" s="389" t="s">
        <v>519</v>
      </c>
      <c r="E16295" s="389" t="s">
        <v>670</v>
      </c>
      <c r="F16295" s="389" t="s">
        <v>650</v>
      </c>
      <c r="G16295" s="389" t="s">
        <v>519</v>
      </c>
    </row>
    <row r="16296" spans="1:7">
      <c r="A16296" s="389" t="s">
        <v>526</v>
      </c>
      <c r="B16296" s="389" t="s">
        <v>519</v>
      </c>
      <c r="C16296" s="389">
        <v>34865.837904899898</v>
      </c>
      <c r="D16296" s="389" t="s">
        <v>519</v>
      </c>
      <c r="E16296" s="389" t="s">
        <v>670</v>
      </c>
      <c r="F16296" s="389" t="s">
        <v>650</v>
      </c>
      <c r="G16296" s="389" t="s">
        <v>519</v>
      </c>
    </row>
    <row r="16297" spans="1:7">
      <c r="A16297" s="389" t="s">
        <v>526</v>
      </c>
      <c r="B16297" s="389" t="s">
        <v>519</v>
      </c>
      <c r="C16297" s="389">
        <v>34865.837904899898</v>
      </c>
      <c r="D16297" s="389" t="s">
        <v>519</v>
      </c>
      <c r="E16297" s="389" t="s">
        <v>670</v>
      </c>
      <c r="F16297" s="389" t="s">
        <v>650</v>
      </c>
      <c r="G16297" s="389" t="s">
        <v>519</v>
      </c>
    </row>
    <row r="16298" spans="1:7">
      <c r="A16298" s="389" t="s">
        <v>526</v>
      </c>
      <c r="B16298" s="389" t="s">
        <v>519</v>
      </c>
      <c r="C16298" s="389">
        <v>34865.837904899898</v>
      </c>
      <c r="D16298" s="389" t="s">
        <v>519</v>
      </c>
      <c r="E16298" s="389" t="s">
        <v>670</v>
      </c>
      <c r="F16298" s="389" t="s">
        <v>650</v>
      </c>
      <c r="G16298" s="389" t="s">
        <v>519</v>
      </c>
    </row>
    <row r="16299" spans="1:7">
      <c r="A16299" s="389" t="s">
        <v>526</v>
      </c>
      <c r="B16299" s="389" t="s">
        <v>519</v>
      </c>
      <c r="C16299" s="389">
        <v>34865.837904899898</v>
      </c>
      <c r="D16299" s="389" t="s">
        <v>519</v>
      </c>
      <c r="E16299" s="389" t="s">
        <v>670</v>
      </c>
      <c r="F16299" s="389" t="s">
        <v>650</v>
      </c>
      <c r="G16299" s="389" t="s">
        <v>519</v>
      </c>
    </row>
    <row r="16300" spans="1:7">
      <c r="A16300" s="389" t="s">
        <v>526</v>
      </c>
      <c r="B16300" s="389" t="s">
        <v>519</v>
      </c>
      <c r="C16300" s="389">
        <v>34865.837904899898</v>
      </c>
      <c r="D16300" s="389" t="s">
        <v>519</v>
      </c>
      <c r="E16300" s="389" t="s">
        <v>670</v>
      </c>
      <c r="F16300" s="389" t="s">
        <v>650</v>
      </c>
      <c r="G16300" s="389" t="s">
        <v>519</v>
      </c>
    </row>
    <row r="16301" spans="1:7">
      <c r="A16301" s="389" t="s">
        <v>526</v>
      </c>
      <c r="B16301" s="389" t="s">
        <v>519</v>
      </c>
      <c r="C16301" s="389">
        <v>34865.837904899898</v>
      </c>
      <c r="D16301" s="389" t="s">
        <v>519</v>
      </c>
      <c r="E16301" s="389" t="s">
        <v>670</v>
      </c>
      <c r="F16301" s="389" t="s">
        <v>650</v>
      </c>
      <c r="G16301" s="389" t="s">
        <v>519</v>
      </c>
    </row>
    <row r="16302" spans="1:7">
      <c r="A16302" s="389" t="s">
        <v>526</v>
      </c>
      <c r="B16302" s="389" t="s">
        <v>519</v>
      </c>
      <c r="C16302" s="389">
        <v>34865.837904899898</v>
      </c>
      <c r="D16302" s="389" t="s">
        <v>519</v>
      </c>
      <c r="E16302" s="389" t="s">
        <v>670</v>
      </c>
      <c r="F16302" s="389" t="s">
        <v>650</v>
      </c>
      <c r="G16302" s="389" t="s">
        <v>519</v>
      </c>
    </row>
    <row r="16303" spans="1:7">
      <c r="A16303" s="389" t="s">
        <v>527</v>
      </c>
      <c r="B16303" s="389" t="s">
        <v>519</v>
      </c>
      <c r="C16303" s="389">
        <v>34865.837904899898</v>
      </c>
      <c r="D16303" s="389" t="s">
        <v>519</v>
      </c>
      <c r="E16303" s="389" t="s">
        <v>670</v>
      </c>
      <c r="F16303" s="389" t="s">
        <v>650</v>
      </c>
      <c r="G16303" s="389" t="s">
        <v>519</v>
      </c>
    </row>
    <row r="16304" spans="1:7">
      <c r="A16304" s="389" t="s">
        <v>527</v>
      </c>
      <c r="B16304" s="389" t="s">
        <v>519</v>
      </c>
      <c r="C16304" s="389">
        <v>34865.837904899898</v>
      </c>
      <c r="D16304" s="389" t="s">
        <v>519</v>
      </c>
      <c r="E16304" s="389" t="s">
        <v>670</v>
      </c>
      <c r="F16304" s="389" t="s">
        <v>650</v>
      </c>
      <c r="G16304" s="389" t="s">
        <v>519</v>
      </c>
    </row>
    <row r="16305" spans="1:7">
      <c r="A16305" s="389" t="s">
        <v>527</v>
      </c>
      <c r="B16305" s="389" t="s">
        <v>519</v>
      </c>
      <c r="C16305" s="389">
        <v>34865.837904899898</v>
      </c>
      <c r="D16305" s="389" t="s">
        <v>519</v>
      </c>
      <c r="E16305" s="389" t="s">
        <v>670</v>
      </c>
      <c r="F16305" s="389" t="s">
        <v>650</v>
      </c>
      <c r="G16305" s="389" t="s">
        <v>519</v>
      </c>
    </row>
    <row r="16306" spans="1:7">
      <c r="A16306" s="389" t="s">
        <v>527</v>
      </c>
      <c r="B16306" s="389" t="s">
        <v>519</v>
      </c>
      <c r="C16306" s="389">
        <v>34865.837904899898</v>
      </c>
      <c r="D16306" s="389" t="s">
        <v>519</v>
      </c>
      <c r="E16306" s="389" t="s">
        <v>670</v>
      </c>
      <c r="F16306" s="389" t="s">
        <v>650</v>
      </c>
      <c r="G16306" s="389" t="s">
        <v>519</v>
      </c>
    </row>
    <row r="16307" spans="1:7">
      <c r="A16307" s="389" t="s">
        <v>527</v>
      </c>
      <c r="B16307" s="389" t="s">
        <v>519</v>
      </c>
      <c r="C16307" s="389">
        <v>34865.837904899898</v>
      </c>
      <c r="D16307" s="389" t="s">
        <v>519</v>
      </c>
      <c r="E16307" s="389" t="s">
        <v>670</v>
      </c>
      <c r="F16307" s="389" t="s">
        <v>650</v>
      </c>
      <c r="G16307" s="389" t="s">
        <v>519</v>
      </c>
    </row>
    <row r="16308" spans="1:7">
      <c r="A16308" s="389" t="s">
        <v>527</v>
      </c>
      <c r="B16308" s="389" t="s">
        <v>519</v>
      </c>
      <c r="C16308" s="389">
        <v>34865.837904899898</v>
      </c>
      <c r="D16308" s="389" t="s">
        <v>519</v>
      </c>
      <c r="E16308" s="389" t="s">
        <v>670</v>
      </c>
      <c r="F16308" s="389" t="s">
        <v>650</v>
      </c>
      <c r="G16308" s="389" t="s">
        <v>519</v>
      </c>
    </row>
    <row r="16309" spans="1:7">
      <c r="A16309" s="389" t="s">
        <v>527</v>
      </c>
      <c r="B16309" s="389" t="s">
        <v>519</v>
      </c>
      <c r="C16309" s="389">
        <v>34865.837904899898</v>
      </c>
      <c r="D16309" s="389" t="s">
        <v>519</v>
      </c>
      <c r="E16309" s="389" t="s">
        <v>670</v>
      </c>
      <c r="F16309" s="389" t="s">
        <v>650</v>
      </c>
      <c r="G16309" s="389" t="s">
        <v>519</v>
      </c>
    </row>
    <row r="16310" spans="1:7">
      <c r="A16310" s="389" t="s">
        <v>527</v>
      </c>
      <c r="B16310" s="389" t="s">
        <v>519</v>
      </c>
      <c r="C16310" s="389">
        <v>34865.837904899898</v>
      </c>
      <c r="D16310" s="389" t="s">
        <v>519</v>
      </c>
      <c r="E16310" s="389" t="s">
        <v>670</v>
      </c>
      <c r="F16310" s="389" t="s">
        <v>650</v>
      </c>
      <c r="G16310" s="389" t="s">
        <v>519</v>
      </c>
    </row>
    <row r="16311" spans="1:7">
      <c r="A16311" s="389" t="s">
        <v>527</v>
      </c>
      <c r="B16311" s="389" t="s">
        <v>519</v>
      </c>
      <c r="C16311" s="389">
        <v>34865.837904899898</v>
      </c>
      <c r="D16311" s="389" t="s">
        <v>519</v>
      </c>
      <c r="E16311" s="389" t="s">
        <v>670</v>
      </c>
      <c r="F16311" s="389" t="s">
        <v>650</v>
      </c>
      <c r="G16311" s="389" t="s">
        <v>519</v>
      </c>
    </row>
    <row r="16312" spans="1:7">
      <c r="A16312" s="389" t="s">
        <v>528</v>
      </c>
      <c r="B16312" s="389" t="s">
        <v>519</v>
      </c>
      <c r="C16312" s="389">
        <v>34865.837904899898</v>
      </c>
      <c r="D16312" s="389" t="s">
        <v>519</v>
      </c>
      <c r="E16312" s="389" t="s">
        <v>670</v>
      </c>
      <c r="F16312" s="389" t="s">
        <v>650</v>
      </c>
      <c r="G16312" s="389" t="s">
        <v>519</v>
      </c>
    </row>
    <row r="16313" spans="1:7">
      <c r="A16313" s="389" t="s">
        <v>527</v>
      </c>
      <c r="B16313" s="389" t="s">
        <v>519</v>
      </c>
      <c r="C16313" s="389">
        <v>34865.837904899898</v>
      </c>
      <c r="D16313" s="389" t="s">
        <v>519</v>
      </c>
      <c r="E16313" s="389" t="s">
        <v>670</v>
      </c>
      <c r="F16313" s="389" t="s">
        <v>650</v>
      </c>
      <c r="G16313" s="389" t="s">
        <v>519</v>
      </c>
    </row>
    <row r="16314" spans="1:7">
      <c r="A16314" s="389" t="s">
        <v>528</v>
      </c>
      <c r="B16314" s="389" t="s">
        <v>519</v>
      </c>
      <c r="C16314" s="389">
        <v>34865.837904899898</v>
      </c>
      <c r="D16314" s="389" t="s">
        <v>519</v>
      </c>
      <c r="E16314" s="389" t="s">
        <v>670</v>
      </c>
      <c r="F16314" s="389" t="s">
        <v>650</v>
      </c>
      <c r="G16314" s="389" t="s">
        <v>519</v>
      </c>
    </row>
    <row r="16315" spans="1:7">
      <c r="A16315" s="389" t="s">
        <v>528</v>
      </c>
      <c r="B16315" s="389" t="s">
        <v>519</v>
      </c>
      <c r="C16315" s="389">
        <v>34865.837904899898</v>
      </c>
      <c r="D16315" s="389" t="s">
        <v>519</v>
      </c>
      <c r="E16315" s="389" t="s">
        <v>670</v>
      </c>
      <c r="F16315" s="389" t="s">
        <v>650</v>
      </c>
      <c r="G16315" s="389" t="s">
        <v>519</v>
      </c>
    </row>
    <row r="16316" spans="1:7">
      <c r="A16316" s="389" t="s">
        <v>528</v>
      </c>
      <c r="B16316" s="389" t="s">
        <v>519</v>
      </c>
      <c r="C16316" s="389">
        <v>34865.837904899898</v>
      </c>
      <c r="D16316" s="389" t="s">
        <v>519</v>
      </c>
      <c r="E16316" s="389" t="s">
        <v>670</v>
      </c>
      <c r="F16316" s="389" t="s">
        <v>650</v>
      </c>
      <c r="G16316" s="389" t="s">
        <v>519</v>
      </c>
    </row>
    <row r="16317" spans="1:7">
      <c r="A16317" s="389" t="s">
        <v>528</v>
      </c>
      <c r="B16317" s="389" t="s">
        <v>519</v>
      </c>
      <c r="C16317" s="389">
        <v>34865.837904899898</v>
      </c>
      <c r="D16317" s="389" t="s">
        <v>519</v>
      </c>
      <c r="E16317" s="389" t="s">
        <v>670</v>
      </c>
      <c r="F16317" s="389" t="s">
        <v>650</v>
      </c>
      <c r="G16317" s="389" t="s">
        <v>519</v>
      </c>
    </row>
    <row r="16318" spans="1:7">
      <c r="A16318" s="389" t="s">
        <v>528</v>
      </c>
      <c r="B16318" s="389" t="s">
        <v>519</v>
      </c>
      <c r="C16318" s="389">
        <v>34865.837904899898</v>
      </c>
      <c r="D16318" s="389" t="s">
        <v>519</v>
      </c>
      <c r="E16318" s="389" t="s">
        <v>670</v>
      </c>
      <c r="F16318" s="389" t="s">
        <v>650</v>
      </c>
      <c r="G16318" s="389" t="s">
        <v>519</v>
      </c>
    </row>
    <row r="16319" spans="1:7">
      <c r="A16319" s="389" t="s">
        <v>528</v>
      </c>
      <c r="B16319" s="389" t="s">
        <v>519</v>
      </c>
      <c r="C16319" s="389">
        <v>34865.837904899898</v>
      </c>
      <c r="D16319" s="389" t="s">
        <v>519</v>
      </c>
      <c r="E16319" s="389" t="s">
        <v>670</v>
      </c>
      <c r="F16319" s="389" t="s">
        <v>650</v>
      </c>
      <c r="G16319" s="389" t="s">
        <v>519</v>
      </c>
    </row>
    <row r="16320" spans="1:7">
      <c r="A16320" s="389" t="s">
        <v>528</v>
      </c>
      <c r="B16320" s="389" t="s">
        <v>519</v>
      </c>
      <c r="C16320" s="389">
        <v>34865.837904899898</v>
      </c>
      <c r="D16320" s="389" t="s">
        <v>519</v>
      </c>
      <c r="E16320" s="389" t="s">
        <v>670</v>
      </c>
      <c r="F16320" s="389" t="s">
        <v>650</v>
      </c>
      <c r="G16320" s="389" t="s">
        <v>519</v>
      </c>
    </row>
    <row r="16321" spans="1:7">
      <c r="A16321" s="389" t="s">
        <v>528</v>
      </c>
      <c r="B16321" s="389" t="s">
        <v>519</v>
      </c>
      <c r="C16321" s="389">
        <v>34865.837904899898</v>
      </c>
      <c r="D16321" s="389" t="s">
        <v>519</v>
      </c>
      <c r="E16321" s="389" t="s">
        <v>670</v>
      </c>
      <c r="F16321" s="389" t="s">
        <v>650</v>
      </c>
      <c r="G16321" s="389" t="s">
        <v>519</v>
      </c>
    </row>
    <row r="16322" spans="1:7">
      <c r="A16322" s="389" t="s">
        <v>528</v>
      </c>
      <c r="B16322" s="389" t="s">
        <v>519</v>
      </c>
      <c r="C16322" s="389">
        <v>34865.837904899898</v>
      </c>
      <c r="D16322" s="389" t="s">
        <v>519</v>
      </c>
      <c r="E16322" s="389" t="s">
        <v>670</v>
      </c>
      <c r="F16322" s="389" t="s">
        <v>650</v>
      </c>
      <c r="G16322" s="389" t="s">
        <v>519</v>
      </c>
    </row>
    <row r="16323" spans="1:7">
      <c r="A16323" s="389" t="s">
        <v>528</v>
      </c>
      <c r="B16323" s="389" t="s">
        <v>519</v>
      </c>
      <c r="C16323" s="389">
        <v>34865.837904899898</v>
      </c>
      <c r="D16323" s="389" t="s">
        <v>519</v>
      </c>
      <c r="E16323" s="389" t="s">
        <v>670</v>
      </c>
      <c r="F16323" s="389" t="s">
        <v>650</v>
      </c>
      <c r="G16323" s="389" t="s">
        <v>519</v>
      </c>
    </row>
    <row r="16324" spans="1:7">
      <c r="A16324" s="389" t="s">
        <v>528</v>
      </c>
      <c r="B16324" s="389" t="s">
        <v>519</v>
      </c>
      <c r="C16324" s="389">
        <v>34865.837904899898</v>
      </c>
      <c r="D16324" s="389" t="s">
        <v>519</v>
      </c>
      <c r="E16324" s="389" t="s">
        <v>670</v>
      </c>
      <c r="F16324" s="389" t="s">
        <v>650</v>
      </c>
      <c r="G16324" s="389" t="s">
        <v>519</v>
      </c>
    </row>
    <row r="16325" spans="1:7">
      <c r="A16325" s="389" t="s">
        <v>528</v>
      </c>
      <c r="B16325" s="389" t="s">
        <v>519</v>
      </c>
      <c r="C16325" s="389">
        <v>34865.837904899898</v>
      </c>
      <c r="D16325" s="389" t="s">
        <v>519</v>
      </c>
      <c r="E16325" s="389" t="s">
        <v>670</v>
      </c>
      <c r="F16325" s="389" t="s">
        <v>650</v>
      </c>
      <c r="G16325" s="389" t="s">
        <v>519</v>
      </c>
    </row>
    <row r="16326" spans="1:7">
      <c r="A16326" s="389" t="s">
        <v>528</v>
      </c>
      <c r="B16326" s="389" t="s">
        <v>519</v>
      </c>
      <c r="C16326" s="389">
        <v>34865.837904899898</v>
      </c>
      <c r="D16326" s="389" t="s">
        <v>519</v>
      </c>
      <c r="E16326" s="389" t="s">
        <v>670</v>
      </c>
      <c r="F16326" s="389" t="s">
        <v>650</v>
      </c>
      <c r="G16326" s="389" t="s">
        <v>519</v>
      </c>
    </row>
    <row r="16327" spans="1:7">
      <c r="A16327" s="389" t="s">
        <v>528</v>
      </c>
      <c r="B16327" s="389" t="s">
        <v>519</v>
      </c>
      <c r="C16327" s="389">
        <v>34865.837904899898</v>
      </c>
      <c r="D16327" s="389" t="s">
        <v>519</v>
      </c>
      <c r="E16327" s="389" t="s">
        <v>670</v>
      </c>
      <c r="F16327" s="389" t="s">
        <v>650</v>
      </c>
      <c r="G16327" s="389" t="s">
        <v>519</v>
      </c>
    </row>
    <row r="16328" spans="1:7">
      <c r="A16328" s="389" t="s">
        <v>528</v>
      </c>
      <c r="B16328" s="389" t="s">
        <v>519</v>
      </c>
      <c r="C16328" s="389">
        <v>34865.837904899898</v>
      </c>
      <c r="D16328" s="389" t="s">
        <v>519</v>
      </c>
      <c r="E16328" s="389" t="s">
        <v>670</v>
      </c>
      <c r="F16328" s="389" t="s">
        <v>650</v>
      </c>
      <c r="G16328" s="389" t="s">
        <v>519</v>
      </c>
    </row>
    <row r="16329" spans="1:7">
      <c r="A16329" s="389" t="s">
        <v>528</v>
      </c>
      <c r="B16329" s="389" t="s">
        <v>519</v>
      </c>
      <c r="C16329" s="389">
        <v>34865.837904899898</v>
      </c>
      <c r="D16329" s="389" t="s">
        <v>519</v>
      </c>
      <c r="E16329" s="389" t="s">
        <v>670</v>
      </c>
      <c r="F16329" s="389" t="s">
        <v>650</v>
      </c>
      <c r="G16329" s="389" t="s">
        <v>519</v>
      </c>
    </row>
    <row r="16330" spans="1:7">
      <c r="A16330" s="389" t="s">
        <v>528</v>
      </c>
      <c r="B16330" s="389" t="s">
        <v>519</v>
      </c>
      <c r="C16330" s="389">
        <v>34865.837904899898</v>
      </c>
      <c r="D16330" s="389" t="s">
        <v>519</v>
      </c>
      <c r="E16330" s="389" t="s">
        <v>670</v>
      </c>
      <c r="F16330" s="389" t="s">
        <v>650</v>
      </c>
      <c r="G16330" s="389" t="s">
        <v>519</v>
      </c>
    </row>
    <row r="16331" spans="1:7">
      <c r="A16331" s="389" t="s">
        <v>528</v>
      </c>
      <c r="B16331" s="389" t="s">
        <v>519</v>
      </c>
      <c r="C16331" s="389">
        <v>34865.837904899898</v>
      </c>
      <c r="D16331" s="389" t="s">
        <v>519</v>
      </c>
      <c r="E16331" s="389" t="s">
        <v>670</v>
      </c>
      <c r="F16331" s="389" t="s">
        <v>650</v>
      </c>
      <c r="G16331" s="389" t="s">
        <v>519</v>
      </c>
    </row>
    <row r="16332" spans="1:7">
      <c r="A16332" s="389" t="s">
        <v>531</v>
      </c>
      <c r="B16332" s="389" t="s">
        <v>519</v>
      </c>
      <c r="C16332" s="389">
        <v>34865.837904899898</v>
      </c>
      <c r="D16332" s="389" t="s">
        <v>519</v>
      </c>
      <c r="E16332" s="389" t="s">
        <v>670</v>
      </c>
      <c r="F16332" s="389" t="s">
        <v>650</v>
      </c>
      <c r="G16332" s="389" t="s">
        <v>519</v>
      </c>
    </row>
    <row r="16333" spans="1:7">
      <c r="A16333" s="389" t="s">
        <v>528</v>
      </c>
      <c r="B16333" s="389" t="s">
        <v>519</v>
      </c>
      <c r="C16333" s="389">
        <v>34865.837904899898</v>
      </c>
      <c r="D16333" s="389" t="s">
        <v>519</v>
      </c>
      <c r="E16333" s="389" t="s">
        <v>670</v>
      </c>
      <c r="F16333" s="389" t="s">
        <v>650</v>
      </c>
      <c r="G16333" s="389" t="s">
        <v>519</v>
      </c>
    </row>
    <row r="16334" spans="1:7">
      <c r="A16334" s="389" t="s">
        <v>528</v>
      </c>
      <c r="B16334" s="389" t="s">
        <v>519</v>
      </c>
      <c r="C16334" s="389">
        <v>34865.837904899898</v>
      </c>
      <c r="D16334" s="389" t="s">
        <v>519</v>
      </c>
      <c r="E16334" s="389" t="s">
        <v>670</v>
      </c>
      <c r="F16334" s="389" t="s">
        <v>650</v>
      </c>
      <c r="G16334" s="389" t="s">
        <v>519</v>
      </c>
    </row>
    <row r="16335" spans="1:7">
      <c r="A16335" s="389" t="s">
        <v>528</v>
      </c>
      <c r="B16335" s="389" t="s">
        <v>519</v>
      </c>
      <c r="C16335" s="389">
        <v>34865.837904899898</v>
      </c>
      <c r="D16335" s="389" t="s">
        <v>519</v>
      </c>
      <c r="E16335" s="389" t="s">
        <v>670</v>
      </c>
      <c r="F16335" s="389" t="s">
        <v>650</v>
      </c>
      <c r="G16335" s="389" t="s">
        <v>519</v>
      </c>
    </row>
    <row r="16336" spans="1:7">
      <c r="A16336" s="389" t="s">
        <v>528</v>
      </c>
      <c r="B16336" s="389" t="s">
        <v>519</v>
      </c>
      <c r="C16336" s="389">
        <v>34865.837904899898</v>
      </c>
      <c r="D16336" s="389" t="s">
        <v>519</v>
      </c>
      <c r="E16336" s="389" t="s">
        <v>670</v>
      </c>
      <c r="F16336" s="389" t="s">
        <v>650</v>
      </c>
      <c r="G16336" s="389" t="s">
        <v>519</v>
      </c>
    </row>
    <row r="16337" spans="1:7">
      <c r="A16337" s="389" t="s">
        <v>528</v>
      </c>
      <c r="B16337" s="389" t="s">
        <v>519</v>
      </c>
      <c r="C16337" s="389">
        <v>34865.837904899898</v>
      </c>
      <c r="D16337" s="389" t="s">
        <v>519</v>
      </c>
      <c r="E16337" s="389" t="s">
        <v>670</v>
      </c>
      <c r="F16337" s="389" t="s">
        <v>650</v>
      </c>
      <c r="G16337" s="389" t="s">
        <v>519</v>
      </c>
    </row>
    <row r="16338" spans="1:7">
      <c r="A16338" s="389" t="s">
        <v>528</v>
      </c>
      <c r="B16338" s="389" t="s">
        <v>519</v>
      </c>
      <c r="C16338" s="389">
        <v>34865.837904899898</v>
      </c>
      <c r="D16338" s="389" t="s">
        <v>519</v>
      </c>
      <c r="E16338" s="389" t="s">
        <v>670</v>
      </c>
      <c r="F16338" s="389" t="s">
        <v>650</v>
      </c>
      <c r="G16338" s="389" t="s">
        <v>519</v>
      </c>
    </row>
    <row r="16339" spans="1:7">
      <c r="A16339" s="389" t="s">
        <v>528</v>
      </c>
      <c r="B16339" s="389" t="s">
        <v>519</v>
      </c>
      <c r="C16339" s="389">
        <v>34865.837904899898</v>
      </c>
      <c r="D16339" s="389" t="s">
        <v>519</v>
      </c>
      <c r="E16339" s="389" t="s">
        <v>670</v>
      </c>
      <c r="F16339" s="389" t="s">
        <v>650</v>
      </c>
      <c r="G16339" s="389" t="s">
        <v>519</v>
      </c>
    </row>
    <row r="16340" spans="1:7">
      <c r="A16340" s="389" t="s">
        <v>528</v>
      </c>
      <c r="B16340" s="389" t="s">
        <v>519</v>
      </c>
      <c r="C16340" s="389">
        <v>34865.837904899898</v>
      </c>
      <c r="D16340" s="389" t="s">
        <v>519</v>
      </c>
      <c r="E16340" s="389" t="s">
        <v>670</v>
      </c>
      <c r="F16340" s="389" t="s">
        <v>650</v>
      </c>
      <c r="G16340" s="389" t="s">
        <v>519</v>
      </c>
    </row>
    <row r="16341" spans="1:7">
      <c r="A16341" s="389" t="s">
        <v>528</v>
      </c>
      <c r="B16341" s="389" t="s">
        <v>519</v>
      </c>
      <c r="C16341" s="389">
        <v>34865.837904899898</v>
      </c>
      <c r="D16341" s="389" t="s">
        <v>519</v>
      </c>
      <c r="E16341" s="389" t="s">
        <v>670</v>
      </c>
      <c r="F16341" s="389" t="s">
        <v>650</v>
      </c>
      <c r="G16341" s="389" t="s">
        <v>519</v>
      </c>
    </row>
    <row r="16342" spans="1:7">
      <c r="A16342" s="389" t="s">
        <v>528</v>
      </c>
      <c r="B16342" s="389" t="s">
        <v>519</v>
      </c>
      <c r="C16342" s="389">
        <v>34865.837904899898</v>
      </c>
      <c r="D16342" s="389" t="s">
        <v>519</v>
      </c>
      <c r="E16342" s="389" t="s">
        <v>670</v>
      </c>
      <c r="F16342" s="389" t="s">
        <v>650</v>
      </c>
      <c r="G16342" s="389" t="s">
        <v>519</v>
      </c>
    </row>
    <row r="16343" spans="1:7">
      <c r="A16343" s="389" t="s">
        <v>528</v>
      </c>
      <c r="B16343" s="389" t="s">
        <v>519</v>
      </c>
      <c r="C16343" s="389">
        <v>34865.837904899898</v>
      </c>
      <c r="D16343" s="389" t="s">
        <v>519</v>
      </c>
      <c r="E16343" s="389" t="s">
        <v>670</v>
      </c>
      <c r="F16343" s="389" t="s">
        <v>650</v>
      </c>
      <c r="G16343" s="389" t="s">
        <v>519</v>
      </c>
    </row>
    <row r="16344" spans="1:7">
      <c r="A16344" s="389" t="s">
        <v>528</v>
      </c>
      <c r="B16344" s="389" t="s">
        <v>519</v>
      </c>
      <c r="C16344" s="389">
        <v>34865.837904899898</v>
      </c>
      <c r="D16344" s="389" t="s">
        <v>519</v>
      </c>
      <c r="E16344" s="389" t="s">
        <v>670</v>
      </c>
      <c r="F16344" s="389" t="s">
        <v>650</v>
      </c>
      <c r="G16344" s="389" t="s">
        <v>519</v>
      </c>
    </row>
    <row r="16345" spans="1:7">
      <c r="A16345" s="389" t="s">
        <v>528</v>
      </c>
      <c r="B16345" s="389" t="s">
        <v>519</v>
      </c>
      <c r="C16345" s="389">
        <v>34865.837904899898</v>
      </c>
      <c r="D16345" s="389" t="s">
        <v>519</v>
      </c>
      <c r="E16345" s="389" t="s">
        <v>670</v>
      </c>
      <c r="F16345" s="389" t="s">
        <v>650</v>
      </c>
      <c r="G16345" s="389" t="s">
        <v>519</v>
      </c>
    </row>
    <row r="16346" spans="1:7">
      <c r="A16346" s="389" t="s">
        <v>528</v>
      </c>
      <c r="B16346" s="389" t="s">
        <v>519</v>
      </c>
      <c r="C16346" s="389">
        <v>34865.837904899898</v>
      </c>
      <c r="D16346" s="389" t="s">
        <v>519</v>
      </c>
      <c r="E16346" s="389" t="s">
        <v>670</v>
      </c>
      <c r="F16346" s="389" t="s">
        <v>650</v>
      </c>
      <c r="G16346" s="389" t="s">
        <v>519</v>
      </c>
    </row>
    <row r="16347" spans="1:7">
      <c r="A16347" s="389" t="s">
        <v>528</v>
      </c>
      <c r="B16347" s="389" t="s">
        <v>519</v>
      </c>
      <c r="C16347" s="389">
        <v>34865.837904899898</v>
      </c>
      <c r="D16347" s="389" t="s">
        <v>519</v>
      </c>
      <c r="E16347" s="389" t="s">
        <v>670</v>
      </c>
      <c r="F16347" s="389" t="s">
        <v>650</v>
      </c>
      <c r="G16347" s="389" t="s">
        <v>519</v>
      </c>
    </row>
    <row r="16348" spans="1:7">
      <c r="A16348" s="389" t="s">
        <v>528</v>
      </c>
      <c r="B16348" s="389" t="s">
        <v>519</v>
      </c>
      <c r="C16348" s="389">
        <v>34865.837904899898</v>
      </c>
      <c r="D16348" s="389" t="s">
        <v>519</v>
      </c>
      <c r="E16348" s="389" t="s">
        <v>670</v>
      </c>
      <c r="F16348" s="389" t="s">
        <v>650</v>
      </c>
      <c r="G16348" s="389" t="s">
        <v>519</v>
      </c>
    </row>
    <row r="16349" spans="1:7">
      <c r="A16349" s="389" t="s">
        <v>528</v>
      </c>
      <c r="B16349" s="389" t="s">
        <v>519</v>
      </c>
      <c r="C16349" s="389">
        <v>34865.837904899898</v>
      </c>
      <c r="D16349" s="389" t="s">
        <v>519</v>
      </c>
      <c r="E16349" s="389" t="s">
        <v>670</v>
      </c>
      <c r="F16349" s="389" t="s">
        <v>650</v>
      </c>
      <c r="G16349" s="389" t="s">
        <v>519</v>
      </c>
    </row>
    <row r="16350" spans="1:7">
      <c r="A16350" s="389" t="s">
        <v>528</v>
      </c>
      <c r="B16350" s="389" t="s">
        <v>519</v>
      </c>
      <c r="C16350" s="389">
        <v>34865.837904899898</v>
      </c>
      <c r="D16350" s="389" t="s">
        <v>519</v>
      </c>
      <c r="E16350" s="389" t="s">
        <v>670</v>
      </c>
      <c r="F16350" s="389" t="s">
        <v>650</v>
      </c>
      <c r="G16350" s="389" t="s">
        <v>519</v>
      </c>
    </row>
    <row r="16351" spans="1:7">
      <c r="A16351" s="389" t="s">
        <v>530</v>
      </c>
      <c r="B16351" s="389" t="s">
        <v>519</v>
      </c>
      <c r="C16351" s="389">
        <v>34865.837904899898</v>
      </c>
      <c r="D16351" s="389" t="s">
        <v>519</v>
      </c>
      <c r="E16351" s="389" t="s">
        <v>670</v>
      </c>
      <c r="F16351" s="389" t="s">
        <v>650</v>
      </c>
      <c r="G16351" s="389" t="s">
        <v>519</v>
      </c>
    </row>
    <row r="16352" spans="1:7">
      <c r="A16352" s="389" t="s">
        <v>531</v>
      </c>
      <c r="B16352" s="389" t="s">
        <v>519</v>
      </c>
      <c r="C16352" s="389">
        <v>34865.837904899898</v>
      </c>
      <c r="D16352" s="389" t="s">
        <v>519</v>
      </c>
      <c r="E16352" s="389" t="s">
        <v>670</v>
      </c>
      <c r="F16352" s="389" t="s">
        <v>650</v>
      </c>
      <c r="G16352" s="389" t="s">
        <v>519</v>
      </c>
    </row>
    <row r="16353" spans="1:7">
      <c r="A16353" s="389" t="s">
        <v>531</v>
      </c>
      <c r="B16353" s="389" t="s">
        <v>519</v>
      </c>
      <c r="C16353" s="389">
        <v>34865.837904899898</v>
      </c>
      <c r="D16353" s="389" t="s">
        <v>519</v>
      </c>
      <c r="E16353" s="389" t="s">
        <v>670</v>
      </c>
      <c r="F16353" s="389" t="s">
        <v>650</v>
      </c>
      <c r="G16353" s="389" t="s">
        <v>519</v>
      </c>
    </row>
    <row r="16354" spans="1:7">
      <c r="A16354" s="389" t="s">
        <v>531</v>
      </c>
      <c r="B16354" s="389" t="s">
        <v>519</v>
      </c>
      <c r="C16354" s="389">
        <v>34865.837904899898</v>
      </c>
      <c r="D16354" s="389" t="s">
        <v>519</v>
      </c>
      <c r="E16354" s="389" t="s">
        <v>670</v>
      </c>
      <c r="F16354" s="389" t="s">
        <v>650</v>
      </c>
      <c r="G16354" s="389" t="s">
        <v>519</v>
      </c>
    </row>
    <row r="16355" spans="1:7">
      <c r="A16355" s="389" t="s">
        <v>531</v>
      </c>
      <c r="B16355" s="389" t="s">
        <v>519</v>
      </c>
      <c r="C16355" s="389">
        <v>34865.837904899898</v>
      </c>
      <c r="D16355" s="389" t="s">
        <v>519</v>
      </c>
      <c r="E16355" s="389" t="s">
        <v>670</v>
      </c>
      <c r="F16355" s="389" t="s">
        <v>650</v>
      </c>
      <c r="G16355" s="389" t="s">
        <v>519</v>
      </c>
    </row>
    <row r="16356" spans="1:7">
      <c r="A16356" s="389" t="s">
        <v>531</v>
      </c>
      <c r="B16356" s="389" t="s">
        <v>519</v>
      </c>
      <c r="C16356" s="389">
        <v>34865.837904899898</v>
      </c>
      <c r="D16356" s="389" t="s">
        <v>519</v>
      </c>
      <c r="E16356" s="389" t="s">
        <v>670</v>
      </c>
      <c r="F16356" s="389" t="s">
        <v>650</v>
      </c>
      <c r="G16356" s="389" t="s">
        <v>519</v>
      </c>
    </row>
    <row r="16357" spans="1:7">
      <c r="A16357" s="389" t="s">
        <v>531</v>
      </c>
      <c r="B16357" s="389" t="s">
        <v>519</v>
      </c>
      <c r="C16357" s="389">
        <v>34865.837904899898</v>
      </c>
      <c r="D16357" s="389" t="s">
        <v>519</v>
      </c>
      <c r="E16357" s="389" t="s">
        <v>670</v>
      </c>
      <c r="F16357" s="389" t="s">
        <v>650</v>
      </c>
      <c r="G16357" s="389" t="s">
        <v>519</v>
      </c>
    </row>
    <row r="16358" spans="1:7">
      <c r="A16358" s="389" t="s">
        <v>531</v>
      </c>
      <c r="B16358" s="389" t="s">
        <v>519</v>
      </c>
      <c r="C16358" s="389">
        <v>34865.837904899898</v>
      </c>
      <c r="D16358" s="389" t="s">
        <v>519</v>
      </c>
      <c r="E16358" s="389" t="s">
        <v>670</v>
      </c>
      <c r="F16358" s="389" t="s">
        <v>650</v>
      </c>
      <c r="G16358" s="389" t="s">
        <v>519</v>
      </c>
    </row>
    <row r="16359" spans="1:7">
      <c r="A16359" s="389" t="s">
        <v>531</v>
      </c>
      <c r="B16359" s="389" t="s">
        <v>519</v>
      </c>
      <c r="C16359" s="389">
        <v>34865.837904899898</v>
      </c>
      <c r="D16359" s="389" t="s">
        <v>519</v>
      </c>
      <c r="E16359" s="389" t="s">
        <v>670</v>
      </c>
      <c r="F16359" s="389" t="s">
        <v>650</v>
      </c>
      <c r="G16359" s="389" t="s">
        <v>519</v>
      </c>
    </row>
    <row r="16360" spans="1:7">
      <c r="A16360" s="389" t="s">
        <v>531</v>
      </c>
      <c r="B16360" s="389" t="s">
        <v>519</v>
      </c>
      <c r="C16360" s="389">
        <v>34865.837904899898</v>
      </c>
      <c r="D16360" s="389" t="s">
        <v>519</v>
      </c>
      <c r="E16360" s="389" t="s">
        <v>670</v>
      </c>
      <c r="F16360" s="389" t="s">
        <v>650</v>
      </c>
      <c r="G16360" s="389" t="s">
        <v>519</v>
      </c>
    </row>
    <row r="16361" spans="1:7">
      <c r="A16361" s="389" t="s">
        <v>531</v>
      </c>
      <c r="B16361" s="389" t="s">
        <v>519</v>
      </c>
      <c r="C16361" s="389">
        <v>34865.837904899898</v>
      </c>
      <c r="D16361" s="389" t="s">
        <v>519</v>
      </c>
      <c r="E16361" s="389" t="s">
        <v>670</v>
      </c>
      <c r="F16361" s="389" t="s">
        <v>650</v>
      </c>
      <c r="G16361" s="389" t="s">
        <v>519</v>
      </c>
    </row>
    <row r="16362" spans="1:7">
      <c r="A16362" s="389" t="s">
        <v>531</v>
      </c>
      <c r="B16362" s="389" t="s">
        <v>519</v>
      </c>
      <c r="C16362" s="389">
        <v>34865.837904899898</v>
      </c>
      <c r="D16362" s="389" t="s">
        <v>519</v>
      </c>
      <c r="E16362" s="389" t="s">
        <v>670</v>
      </c>
      <c r="F16362" s="389" t="s">
        <v>650</v>
      </c>
      <c r="G16362" s="389" t="s">
        <v>519</v>
      </c>
    </row>
    <row r="16363" spans="1:7">
      <c r="A16363" s="389" t="s">
        <v>531</v>
      </c>
      <c r="B16363" s="389" t="s">
        <v>519</v>
      </c>
      <c r="C16363" s="389">
        <v>34865.837904899898</v>
      </c>
      <c r="D16363" s="389" t="s">
        <v>519</v>
      </c>
      <c r="E16363" s="389" t="s">
        <v>670</v>
      </c>
      <c r="F16363" s="389" t="s">
        <v>650</v>
      </c>
      <c r="G16363" s="389" t="s">
        <v>519</v>
      </c>
    </row>
    <row r="16364" spans="1:7">
      <c r="A16364" s="389" t="s">
        <v>531</v>
      </c>
      <c r="B16364" s="389" t="s">
        <v>519</v>
      </c>
      <c r="C16364" s="389">
        <v>34865.837904899898</v>
      </c>
      <c r="D16364" s="389" t="s">
        <v>519</v>
      </c>
      <c r="E16364" s="389" t="s">
        <v>670</v>
      </c>
      <c r="F16364" s="389" t="s">
        <v>650</v>
      </c>
      <c r="G16364" s="389" t="s">
        <v>519</v>
      </c>
    </row>
    <row r="16365" spans="1:7">
      <c r="A16365" s="389" t="s">
        <v>531</v>
      </c>
      <c r="B16365" s="389" t="s">
        <v>519</v>
      </c>
      <c r="C16365" s="389">
        <v>34865.837904899898</v>
      </c>
      <c r="D16365" s="389" t="s">
        <v>519</v>
      </c>
      <c r="E16365" s="389" t="s">
        <v>670</v>
      </c>
      <c r="F16365" s="389" t="s">
        <v>650</v>
      </c>
      <c r="G16365" s="389" t="s">
        <v>519</v>
      </c>
    </row>
    <row r="16366" spans="1:7">
      <c r="A16366" s="389" t="s">
        <v>531</v>
      </c>
      <c r="B16366" s="389" t="s">
        <v>519</v>
      </c>
      <c r="C16366" s="389">
        <v>34865.837904899898</v>
      </c>
      <c r="D16366" s="389" t="s">
        <v>519</v>
      </c>
      <c r="E16366" s="389" t="s">
        <v>670</v>
      </c>
      <c r="F16366" s="389" t="s">
        <v>650</v>
      </c>
      <c r="G16366" s="389" t="s">
        <v>519</v>
      </c>
    </row>
    <row r="16367" spans="1:7">
      <c r="A16367" s="389" t="s">
        <v>531</v>
      </c>
      <c r="B16367" s="389" t="s">
        <v>519</v>
      </c>
      <c r="C16367" s="389">
        <v>34865.837904899898</v>
      </c>
      <c r="D16367" s="389" t="s">
        <v>519</v>
      </c>
      <c r="E16367" s="389" t="s">
        <v>670</v>
      </c>
      <c r="F16367" s="389" t="s">
        <v>650</v>
      </c>
      <c r="G16367" s="389" t="s">
        <v>519</v>
      </c>
    </row>
    <row r="16368" spans="1:7">
      <c r="A16368" s="389" t="s">
        <v>531</v>
      </c>
      <c r="B16368" s="389" t="s">
        <v>519</v>
      </c>
      <c r="C16368" s="389">
        <v>34865.837904899898</v>
      </c>
      <c r="D16368" s="389" t="s">
        <v>519</v>
      </c>
      <c r="E16368" s="389" t="s">
        <v>670</v>
      </c>
      <c r="F16368" s="389" t="s">
        <v>650</v>
      </c>
      <c r="G16368" s="389" t="s">
        <v>519</v>
      </c>
    </row>
    <row r="16369" spans="1:7">
      <c r="A16369" s="389" t="s">
        <v>531</v>
      </c>
      <c r="B16369" s="389" t="s">
        <v>519</v>
      </c>
      <c r="C16369" s="389">
        <v>34865.837904899898</v>
      </c>
      <c r="D16369" s="389" t="s">
        <v>519</v>
      </c>
      <c r="E16369" s="389" t="s">
        <v>670</v>
      </c>
      <c r="F16369" s="389" t="s">
        <v>650</v>
      </c>
      <c r="G16369" s="389" t="s">
        <v>519</v>
      </c>
    </row>
    <row r="16370" spans="1:7">
      <c r="A16370" s="389" t="s">
        <v>531</v>
      </c>
      <c r="B16370" s="389" t="s">
        <v>519</v>
      </c>
      <c r="C16370" s="389">
        <v>34865.837904899898</v>
      </c>
      <c r="D16370" s="389" t="s">
        <v>519</v>
      </c>
      <c r="E16370" s="389" t="s">
        <v>670</v>
      </c>
      <c r="F16370" s="389" t="s">
        <v>650</v>
      </c>
      <c r="G16370" s="389" t="s">
        <v>519</v>
      </c>
    </row>
    <row r="16371" spans="1:7">
      <c r="A16371" s="389" t="s">
        <v>531</v>
      </c>
      <c r="B16371" s="389" t="s">
        <v>519</v>
      </c>
      <c r="C16371" s="389">
        <v>34865.837904899898</v>
      </c>
      <c r="D16371" s="389" t="s">
        <v>519</v>
      </c>
      <c r="E16371" s="389" t="s">
        <v>670</v>
      </c>
      <c r="F16371" s="389" t="s">
        <v>650</v>
      </c>
      <c r="G16371" s="389" t="s">
        <v>519</v>
      </c>
    </row>
    <row r="16372" spans="1:7">
      <c r="A16372" s="389" t="s">
        <v>531</v>
      </c>
      <c r="B16372" s="389" t="s">
        <v>519</v>
      </c>
      <c r="C16372" s="389">
        <v>34865.837904899898</v>
      </c>
      <c r="D16372" s="389" t="s">
        <v>519</v>
      </c>
      <c r="E16372" s="389" t="s">
        <v>670</v>
      </c>
      <c r="F16372" s="389" t="s">
        <v>650</v>
      </c>
      <c r="G16372" s="389" t="s">
        <v>519</v>
      </c>
    </row>
    <row r="16373" spans="1:7">
      <c r="A16373" s="389" t="s">
        <v>531</v>
      </c>
      <c r="B16373" s="389" t="s">
        <v>519</v>
      </c>
      <c r="C16373" s="389">
        <v>34865.837904899898</v>
      </c>
      <c r="D16373" s="389" t="s">
        <v>519</v>
      </c>
      <c r="E16373" s="389" t="s">
        <v>670</v>
      </c>
      <c r="F16373" s="389" t="s">
        <v>650</v>
      </c>
      <c r="G16373" s="389" t="s">
        <v>519</v>
      </c>
    </row>
    <row r="16374" spans="1:7">
      <c r="A16374" s="389" t="s">
        <v>531</v>
      </c>
      <c r="B16374" s="389" t="s">
        <v>519</v>
      </c>
      <c r="C16374" s="389">
        <v>34865.837904899898</v>
      </c>
      <c r="D16374" s="389" t="s">
        <v>519</v>
      </c>
      <c r="E16374" s="389" t="s">
        <v>670</v>
      </c>
      <c r="F16374" s="389" t="s">
        <v>650</v>
      </c>
      <c r="G16374" s="389" t="s">
        <v>519</v>
      </c>
    </row>
    <row r="16375" spans="1:7">
      <c r="A16375" s="389" t="s">
        <v>531</v>
      </c>
      <c r="B16375" s="389" t="s">
        <v>519</v>
      </c>
      <c r="C16375" s="389">
        <v>34865.837904899898</v>
      </c>
      <c r="D16375" s="389" t="s">
        <v>519</v>
      </c>
      <c r="E16375" s="389" t="s">
        <v>670</v>
      </c>
      <c r="F16375" s="389" t="s">
        <v>650</v>
      </c>
      <c r="G16375" s="389" t="s">
        <v>519</v>
      </c>
    </row>
    <row r="16376" spans="1:7">
      <c r="A16376" s="389" t="s">
        <v>531</v>
      </c>
      <c r="B16376" s="389" t="s">
        <v>519</v>
      </c>
      <c r="C16376" s="389">
        <v>34865.837904899898</v>
      </c>
      <c r="D16376" s="389" t="s">
        <v>519</v>
      </c>
      <c r="E16376" s="389" t="s">
        <v>670</v>
      </c>
      <c r="F16376" s="389" t="s">
        <v>650</v>
      </c>
      <c r="G16376" s="389" t="s">
        <v>519</v>
      </c>
    </row>
    <row r="16377" spans="1:7">
      <c r="A16377" s="389" t="s">
        <v>531</v>
      </c>
      <c r="B16377" s="389" t="s">
        <v>519</v>
      </c>
      <c r="C16377" s="389">
        <v>34865.837904899898</v>
      </c>
      <c r="D16377" s="389" t="s">
        <v>519</v>
      </c>
      <c r="E16377" s="389" t="s">
        <v>670</v>
      </c>
      <c r="F16377" s="389" t="s">
        <v>650</v>
      </c>
      <c r="G16377" s="389" t="s">
        <v>519</v>
      </c>
    </row>
    <row r="16378" spans="1:7">
      <c r="A16378" s="389" t="s">
        <v>531</v>
      </c>
      <c r="B16378" s="389" t="s">
        <v>519</v>
      </c>
      <c r="C16378" s="389">
        <v>34865.837904899898</v>
      </c>
      <c r="D16378" s="389" t="s">
        <v>519</v>
      </c>
      <c r="E16378" s="389" t="s">
        <v>670</v>
      </c>
      <c r="F16378" s="389" t="s">
        <v>650</v>
      </c>
      <c r="G16378" s="389" t="s">
        <v>519</v>
      </c>
    </row>
    <row r="16379" spans="1:7">
      <c r="A16379" s="389" t="s">
        <v>531</v>
      </c>
      <c r="B16379" s="389" t="s">
        <v>519</v>
      </c>
      <c r="C16379" s="389">
        <v>34865.837904899898</v>
      </c>
      <c r="D16379" s="389" t="s">
        <v>519</v>
      </c>
      <c r="E16379" s="389" t="s">
        <v>670</v>
      </c>
      <c r="F16379" s="389" t="s">
        <v>650</v>
      </c>
      <c r="G16379" s="389" t="s">
        <v>519</v>
      </c>
    </row>
    <row r="16380" spans="1:7">
      <c r="A16380" s="389" t="s">
        <v>531</v>
      </c>
      <c r="B16380" s="389" t="s">
        <v>519</v>
      </c>
      <c r="C16380" s="389">
        <v>34865.837904899898</v>
      </c>
      <c r="D16380" s="389" t="s">
        <v>519</v>
      </c>
      <c r="E16380" s="389" t="s">
        <v>670</v>
      </c>
      <c r="F16380" s="389" t="s">
        <v>650</v>
      </c>
      <c r="G16380" s="389" t="s">
        <v>519</v>
      </c>
    </row>
    <row r="16381" spans="1:7">
      <c r="A16381" s="389" t="s">
        <v>531</v>
      </c>
      <c r="B16381" s="389" t="s">
        <v>519</v>
      </c>
      <c r="C16381" s="389">
        <v>34865.837904899898</v>
      </c>
      <c r="D16381" s="389" t="s">
        <v>519</v>
      </c>
      <c r="E16381" s="389" t="s">
        <v>670</v>
      </c>
      <c r="F16381" s="389" t="s">
        <v>650</v>
      </c>
      <c r="G16381" s="389" t="s">
        <v>519</v>
      </c>
    </row>
    <row r="16382" spans="1:7">
      <c r="A16382" s="389" t="s">
        <v>531</v>
      </c>
      <c r="B16382" s="389" t="s">
        <v>519</v>
      </c>
      <c r="C16382" s="389">
        <v>34865.837904899898</v>
      </c>
      <c r="D16382" s="389" t="s">
        <v>519</v>
      </c>
      <c r="E16382" s="389" t="s">
        <v>670</v>
      </c>
      <c r="F16382" s="389" t="s">
        <v>650</v>
      </c>
      <c r="G16382" s="389" t="s">
        <v>519</v>
      </c>
    </row>
    <row r="16383" spans="1:7">
      <c r="A16383" s="389" t="s">
        <v>531</v>
      </c>
      <c r="B16383" s="389" t="s">
        <v>519</v>
      </c>
      <c r="C16383" s="389">
        <v>34865.837904899898</v>
      </c>
      <c r="D16383" s="389" t="s">
        <v>519</v>
      </c>
      <c r="E16383" s="389" t="s">
        <v>670</v>
      </c>
      <c r="F16383" s="389" t="s">
        <v>650</v>
      </c>
      <c r="G16383" s="389" t="s">
        <v>519</v>
      </c>
    </row>
    <row r="16384" spans="1:7">
      <c r="A16384" s="389" t="s">
        <v>531</v>
      </c>
      <c r="B16384" s="389" t="s">
        <v>519</v>
      </c>
      <c r="C16384" s="389">
        <v>34865.837904899898</v>
      </c>
      <c r="D16384" s="389" t="s">
        <v>519</v>
      </c>
      <c r="E16384" s="389" t="s">
        <v>670</v>
      </c>
      <c r="F16384" s="389" t="s">
        <v>650</v>
      </c>
      <c r="G16384" s="389" t="s">
        <v>519</v>
      </c>
    </row>
    <row r="16385" spans="1:7">
      <c r="A16385" s="389" t="s">
        <v>531</v>
      </c>
      <c r="B16385" s="389" t="s">
        <v>519</v>
      </c>
      <c r="C16385" s="389">
        <v>34865.837904899898</v>
      </c>
      <c r="D16385" s="389" t="s">
        <v>519</v>
      </c>
      <c r="E16385" s="389" t="s">
        <v>670</v>
      </c>
      <c r="F16385" s="389" t="s">
        <v>650</v>
      </c>
      <c r="G16385" s="389" t="s">
        <v>519</v>
      </c>
    </row>
    <row r="16386" spans="1:7">
      <c r="A16386" s="389" t="s">
        <v>531</v>
      </c>
      <c r="B16386" s="389" t="s">
        <v>519</v>
      </c>
      <c r="C16386" s="389">
        <v>34865.837904899898</v>
      </c>
      <c r="D16386" s="389" t="s">
        <v>519</v>
      </c>
      <c r="E16386" s="389" t="s">
        <v>670</v>
      </c>
      <c r="F16386" s="389" t="s">
        <v>650</v>
      </c>
      <c r="G16386" s="389" t="s">
        <v>519</v>
      </c>
    </row>
    <row r="16387" spans="1:7">
      <c r="A16387" s="389" t="s">
        <v>531</v>
      </c>
      <c r="B16387" s="389" t="s">
        <v>519</v>
      </c>
      <c r="C16387" s="389">
        <v>34865.837904899898</v>
      </c>
      <c r="D16387" s="389" t="s">
        <v>519</v>
      </c>
      <c r="E16387" s="389" t="s">
        <v>670</v>
      </c>
      <c r="F16387" s="389" t="s">
        <v>650</v>
      </c>
      <c r="G16387" s="389" t="s">
        <v>519</v>
      </c>
    </row>
    <row r="16388" spans="1:7">
      <c r="A16388" s="389" t="s">
        <v>531</v>
      </c>
      <c r="B16388" s="389" t="s">
        <v>519</v>
      </c>
      <c r="C16388" s="389">
        <v>34865.837904899898</v>
      </c>
      <c r="D16388" s="389" t="s">
        <v>519</v>
      </c>
      <c r="E16388" s="389" t="s">
        <v>670</v>
      </c>
      <c r="F16388" s="389" t="s">
        <v>650</v>
      </c>
      <c r="G16388" s="389" t="s">
        <v>519</v>
      </c>
    </row>
    <row r="16389" spans="1:7">
      <c r="A16389" s="389" t="s">
        <v>531</v>
      </c>
      <c r="B16389" s="389" t="s">
        <v>519</v>
      </c>
      <c r="C16389" s="389">
        <v>34865.837904899898</v>
      </c>
      <c r="D16389" s="389" t="s">
        <v>519</v>
      </c>
      <c r="E16389" s="389" t="s">
        <v>670</v>
      </c>
      <c r="F16389" s="389" t="s">
        <v>650</v>
      </c>
      <c r="G16389" s="389" t="s">
        <v>519</v>
      </c>
    </row>
    <row r="16390" spans="1:7">
      <c r="A16390" s="389" t="s">
        <v>531</v>
      </c>
      <c r="B16390" s="389" t="s">
        <v>519</v>
      </c>
      <c r="C16390" s="389">
        <v>34865.837904899898</v>
      </c>
      <c r="D16390" s="389" t="s">
        <v>519</v>
      </c>
      <c r="E16390" s="389" t="s">
        <v>670</v>
      </c>
      <c r="F16390" s="389" t="s">
        <v>650</v>
      </c>
      <c r="G16390" s="389" t="s">
        <v>519</v>
      </c>
    </row>
    <row r="16391" spans="1:7">
      <c r="A16391" s="389" t="s">
        <v>531</v>
      </c>
      <c r="B16391" s="389" t="s">
        <v>519</v>
      </c>
      <c r="C16391" s="389">
        <v>34865.837904899898</v>
      </c>
      <c r="D16391" s="389" t="s">
        <v>519</v>
      </c>
      <c r="E16391" s="389" t="s">
        <v>670</v>
      </c>
      <c r="F16391" s="389" t="s">
        <v>650</v>
      </c>
      <c r="G16391" s="389" t="s">
        <v>519</v>
      </c>
    </row>
    <row r="16392" spans="1:7">
      <c r="A16392" s="389" t="s">
        <v>531</v>
      </c>
      <c r="B16392" s="389" t="s">
        <v>519</v>
      </c>
      <c r="C16392" s="389">
        <v>34865.837904899898</v>
      </c>
      <c r="D16392" s="389" t="s">
        <v>519</v>
      </c>
      <c r="E16392" s="389" t="s">
        <v>670</v>
      </c>
      <c r="F16392" s="389" t="s">
        <v>650</v>
      </c>
      <c r="G16392" s="389" t="s">
        <v>519</v>
      </c>
    </row>
    <row r="16393" spans="1:7">
      <c r="A16393" s="389" t="s">
        <v>531</v>
      </c>
      <c r="B16393" s="389" t="s">
        <v>519</v>
      </c>
      <c r="C16393" s="389">
        <v>34865.837904899898</v>
      </c>
      <c r="D16393" s="389" t="s">
        <v>519</v>
      </c>
      <c r="E16393" s="389" t="s">
        <v>670</v>
      </c>
      <c r="F16393" s="389" t="s">
        <v>650</v>
      </c>
      <c r="G16393" s="389" t="s">
        <v>519</v>
      </c>
    </row>
    <row r="16394" spans="1:7">
      <c r="A16394" s="389" t="s">
        <v>531</v>
      </c>
      <c r="B16394" s="389" t="s">
        <v>519</v>
      </c>
      <c r="C16394" s="389">
        <v>34865.837904899898</v>
      </c>
      <c r="D16394" s="389" t="s">
        <v>519</v>
      </c>
      <c r="E16394" s="389" t="s">
        <v>670</v>
      </c>
      <c r="F16394" s="389" t="s">
        <v>650</v>
      </c>
      <c r="G16394" s="389" t="s">
        <v>519</v>
      </c>
    </row>
    <row r="16395" spans="1:7">
      <c r="A16395" s="389" t="s">
        <v>531</v>
      </c>
      <c r="B16395" s="389" t="s">
        <v>519</v>
      </c>
      <c r="C16395" s="389">
        <v>34865.837904899898</v>
      </c>
      <c r="D16395" s="389" t="s">
        <v>519</v>
      </c>
      <c r="E16395" s="389" t="s">
        <v>670</v>
      </c>
      <c r="F16395" s="389" t="s">
        <v>650</v>
      </c>
      <c r="G16395" s="389" t="s">
        <v>519</v>
      </c>
    </row>
    <row r="16396" spans="1:7">
      <c r="A16396" s="389" t="s">
        <v>531</v>
      </c>
      <c r="B16396" s="389" t="s">
        <v>519</v>
      </c>
      <c r="C16396" s="389">
        <v>34865.837904899898</v>
      </c>
      <c r="D16396" s="389" t="s">
        <v>519</v>
      </c>
      <c r="E16396" s="389" t="s">
        <v>670</v>
      </c>
      <c r="F16396" s="389" t="s">
        <v>650</v>
      </c>
      <c r="G16396" s="389" t="s">
        <v>519</v>
      </c>
    </row>
    <row r="16397" spans="1:7">
      <c r="A16397" s="389" t="s">
        <v>531</v>
      </c>
      <c r="B16397" s="389" t="s">
        <v>519</v>
      </c>
      <c r="C16397" s="389">
        <v>34865.837904899898</v>
      </c>
      <c r="D16397" s="389" t="s">
        <v>519</v>
      </c>
      <c r="E16397" s="389" t="s">
        <v>670</v>
      </c>
      <c r="F16397" s="389" t="s">
        <v>650</v>
      </c>
      <c r="G16397" s="389" t="s">
        <v>519</v>
      </c>
    </row>
    <row r="16398" spans="1:7">
      <c r="A16398" s="389" t="s">
        <v>531</v>
      </c>
      <c r="B16398" s="389" t="s">
        <v>519</v>
      </c>
      <c r="C16398" s="389">
        <v>34865.837904899898</v>
      </c>
      <c r="D16398" s="389" t="s">
        <v>519</v>
      </c>
      <c r="E16398" s="389" t="s">
        <v>670</v>
      </c>
      <c r="F16398" s="389" t="s">
        <v>650</v>
      </c>
      <c r="G16398" s="389" t="s">
        <v>519</v>
      </c>
    </row>
    <row r="16399" spans="1:7">
      <c r="A16399" s="389" t="s">
        <v>531</v>
      </c>
      <c r="B16399" s="389" t="s">
        <v>519</v>
      </c>
      <c r="C16399" s="389">
        <v>34865.837904899898</v>
      </c>
      <c r="D16399" s="389" t="s">
        <v>519</v>
      </c>
      <c r="E16399" s="389" t="s">
        <v>670</v>
      </c>
      <c r="F16399" s="389" t="s">
        <v>650</v>
      </c>
      <c r="G16399" s="389" t="s">
        <v>519</v>
      </c>
    </row>
    <row r="16400" spans="1:7">
      <c r="A16400" s="389" t="s">
        <v>531</v>
      </c>
      <c r="B16400" s="389" t="s">
        <v>519</v>
      </c>
      <c r="C16400" s="389">
        <v>34865.837904899898</v>
      </c>
      <c r="D16400" s="389" t="s">
        <v>519</v>
      </c>
      <c r="E16400" s="389" t="s">
        <v>670</v>
      </c>
      <c r="F16400" s="389" t="s">
        <v>650</v>
      </c>
      <c r="G16400" s="389" t="s">
        <v>519</v>
      </c>
    </row>
    <row r="16401" spans="1:7">
      <c r="A16401" s="389" t="s">
        <v>531</v>
      </c>
      <c r="B16401" s="389" t="s">
        <v>519</v>
      </c>
      <c r="C16401" s="389">
        <v>34865.837904899898</v>
      </c>
      <c r="D16401" s="389" t="s">
        <v>519</v>
      </c>
      <c r="E16401" s="389" t="s">
        <v>670</v>
      </c>
      <c r="F16401" s="389" t="s">
        <v>650</v>
      </c>
      <c r="G16401" s="389" t="s">
        <v>519</v>
      </c>
    </row>
    <row r="16402" spans="1:7">
      <c r="A16402" s="389" t="s">
        <v>531</v>
      </c>
      <c r="B16402" s="389" t="s">
        <v>519</v>
      </c>
      <c r="C16402" s="389">
        <v>34865.837904899898</v>
      </c>
      <c r="D16402" s="389" t="s">
        <v>519</v>
      </c>
      <c r="E16402" s="389" t="s">
        <v>670</v>
      </c>
      <c r="F16402" s="389" t="s">
        <v>650</v>
      </c>
      <c r="G16402" s="389" t="s">
        <v>519</v>
      </c>
    </row>
    <row r="16403" spans="1:7">
      <c r="A16403" s="389" t="s">
        <v>531</v>
      </c>
      <c r="B16403" s="389" t="s">
        <v>519</v>
      </c>
      <c r="C16403" s="389">
        <v>34865.837904899898</v>
      </c>
      <c r="D16403" s="389" t="s">
        <v>519</v>
      </c>
      <c r="E16403" s="389" t="s">
        <v>670</v>
      </c>
      <c r="F16403" s="389" t="s">
        <v>650</v>
      </c>
      <c r="G16403" s="389" t="s">
        <v>519</v>
      </c>
    </row>
    <row r="16404" spans="1:7">
      <c r="A16404" s="389" t="s">
        <v>531</v>
      </c>
      <c r="B16404" s="389" t="s">
        <v>519</v>
      </c>
      <c r="C16404" s="389">
        <v>34865.837904899898</v>
      </c>
      <c r="D16404" s="389" t="s">
        <v>519</v>
      </c>
      <c r="E16404" s="389" t="s">
        <v>670</v>
      </c>
      <c r="F16404" s="389" t="s">
        <v>650</v>
      </c>
      <c r="G16404" s="389" t="s">
        <v>519</v>
      </c>
    </row>
    <row r="16405" spans="1:7">
      <c r="A16405" s="389" t="s">
        <v>531</v>
      </c>
      <c r="B16405" s="389" t="s">
        <v>519</v>
      </c>
      <c r="C16405" s="389">
        <v>34865.837904899898</v>
      </c>
      <c r="D16405" s="389" t="s">
        <v>519</v>
      </c>
      <c r="E16405" s="389" t="s">
        <v>670</v>
      </c>
      <c r="F16405" s="389" t="s">
        <v>650</v>
      </c>
      <c r="G16405" s="389" t="s">
        <v>519</v>
      </c>
    </row>
    <row r="16406" spans="1:7">
      <c r="A16406" s="389" t="s">
        <v>531</v>
      </c>
      <c r="B16406" s="389" t="s">
        <v>519</v>
      </c>
      <c r="C16406" s="389">
        <v>34865.837904899898</v>
      </c>
      <c r="D16406" s="389" t="s">
        <v>519</v>
      </c>
      <c r="E16406" s="389" t="s">
        <v>670</v>
      </c>
      <c r="F16406" s="389" t="s">
        <v>650</v>
      </c>
      <c r="G16406" s="389" t="s">
        <v>519</v>
      </c>
    </row>
    <row r="16407" spans="1:7">
      <c r="A16407" s="389" t="s">
        <v>531</v>
      </c>
      <c r="B16407" s="389" t="s">
        <v>519</v>
      </c>
      <c r="C16407" s="389">
        <v>34865.837904899898</v>
      </c>
      <c r="D16407" s="389" t="s">
        <v>519</v>
      </c>
      <c r="E16407" s="389" t="s">
        <v>670</v>
      </c>
      <c r="F16407" s="389" t="s">
        <v>650</v>
      </c>
      <c r="G16407" s="389" t="s">
        <v>519</v>
      </c>
    </row>
    <row r="16408" spans="1:7">
      <c r="A16408" s="389" t="s">
        <v>531</v>
      </c>
      <c r="B16408" s="389" t="s">
        <v>519</v>
      </c>
      <c r="C16408" s="389">
        <v>34865.837904899898</v>
      </c>
      <c r="D16408" s="389" t="s">
        <v>519</v>
      </c>
      <c r="E16408" s="389" t="s">
        <v>670</v>
      </c>
      <c r="F16408" s="389" t="s">
        <v>650</v>
      </c>
      <c r="G16408" s="389" t="s">
        <v>519</v>
      </c>
    </row>
    <row r="16409" spans="1:7">
      <c r="A16409" s="389" t="s">
        <v>531</v>
      </c>
      <c r="B16409" s="389" t="s">
        <v>519</v>
      </c>
      <c r="C16409" s="389">
        <v>34865.837904899898</v>
      </c>
      <c r="D16409" s="389" t="s">
        <v>519</v>
      </c>
      <c r="E16409" s="389" t="s">
        <v>670</v>
      </c>
      <c r="F16409" s="389" t="s">
        <v>650</v>
      </c>
      <c r="G16409" s="389" t="s">
        <v>519</v>
      </c>
    </row>
    <row r="16410" spans="1:7">
      <c r="A16410" s="389" t="s">
        <v>531</v>
      </c>
      <c r="B16410" s="389" t="s">
        <v>519</v>
      </c>
      <c r="C16410" s="389">
        <v>34865.837904899898</v>
      </c>
      <c r="D16410" s="389" t="s">
        <v>519</v>
      </c>
      <c r="E16410" s="389" t="s">
        <v>670</v>
      </c>
      <c r="F16410" s="389" t="s">
        <v>650</v>
      </c>
      <c r="G16410" s="389" t="s">
        <v>519</v>
      </c>
    </row>
    <row r="16411" spans="1:7">
      <c r="A16411" s="389" t="s">
        <v>531</v>
      </c>
      <c r="B16411" s="389" t="s">
        <v>519</v>
      </c>
      <c r="C16411" s="389">
        <v>34865.837904899898</v>
      </c>
      <c r="D16411" s="389" t="s">
        <v>519</v>
      </c>
      <c r="E16411" s="389" t="s">
        <v>670</v>
      </c>
      <c r="F16411" s="389" t="s">
        <v>650</v>
      </c>
      <c r="G16411" s="389" t="s">
        <v>519</v>
      </c>
    </row>
    <row r="16412" spans="1:7">
      <c r="A16412" s="389" t="s">
        <v>531</v>
      </c>
      <c r="B16412" s="389" t="s">
        <v>519</v>
      </c>
      <c r="C16412" s="389">
        <v>34865.837904899898</v>
      </c>
      <c r="D16412" s="389" t="s">
        <v>519</v>
      </c>
      <c r="E16412" s="389" t="s">
        <v>670</v>
      </c>
      <c r="F16412" s="389" t="s">
        <v>650</v>
      </c>
      <c r="G16412" s="389" t="s">
        <v>519</v>
      </c>
    </row>
    <row r="16413" spans="1:7">
      <c r="A16413" s="389" t="s">
        <v>531</v>
      </c>
      <c r="B16413" s="389" t="s">
        <v>519</v>
      </c>
      <c r="C16413" s="389">
        <v>34865.837904899898</v>
      </c>
      <c r="D16413" s="389" t="s">
        <v>519</v>
      </c>
      <c r="E16413" s="389" t="s">
        <v>670</v>
      </c>
      <c r="F16413" s="389" t="s">
        <v>650</v>
      </c>
      <c r="G16413" s="389" t="s">
        <v>519</v>
      </c>
    </row>
    <row r="16414" spans="1:7">
      <c r="A16414" s="389" t="s">
        <v>531</v>
      </c>
      <c r="B16414" s="389" t="s">
        <v>519</v>
      </c>
      <c r="C16414" s="389">
        <v>34865.837904899898</v>
      </c>
      <c r="D16414" s="389" t="s">
        <v>519</v>
      </c>
      <c r="E16414" s="389" t="s">
        <v>670</v>
      </c>
      <c r="F16414" s="389" t="s">
        <v>650</v>
      </c>
      <c r="G16414" s="389" t="s">
        <v>519</v>
      </c>
    </row>
    <row r="16415" spans="1:7">
      <c r="A16415" s="389" t="s">
        <v>531</v>
      </c>
      <c r="B16415" s="389" t="s">
        <v>519</v>
      </c>
      <c r="C16415" s="389">
        <v>34865.837904899898</v>
      </c>
      <c r="D16415" s="389" t="s">
        <v>519</v>
      </c>
      <c r="E16415" s="389" t="s">
        <v>670</v>
      </c>
      <c r="F16415" s="389" t="s">
        <v>650</v>
      </c>
      <c r="G16415" s="389" t="s">
        <v>519</v>
      </c>
    </row>
    <row r="16416" spans="1:7">
      <c r="A16416" s="389" t="s">
        <v>531</v>
      </c>
      <c r="B16416" s="389" t="s">
        <v>519</v>
      </c>
      <c r="C16416" s="389">
        <v>34865.837904899898</v>
      </c>
      <c r="D16416" s="389" t="s">
        <v>519</v>
      </c>
      <c r="E16416" s="389" t="s">
        <v>670</v>
      </c>
      <c r="F16416" s="389" t="s">
        <v>650</v>
      </c>
      <c r="G16416" s="389" t="s">
        <v>519</v>
      </c>
    </row>
    <row r="16417" spans="1:7">
      <c r="A16417" s="389" t="s">
        <v>531</v>
      </c>
      <c r="B16417" s="389" t="s">
        <v>519</v>
      </c>
      <c r="C16417" s="389">
        <v>34865.837904899898</v>
      </c>
      <c r="D16417" s="389" t="s">
        <v>519</v>
      </c>
      <c r="E16417" s="389" t="s">
        <v>670</v>
      </c>
      <c r="F16417" s="389" t="s">
        <v>650</v>
      </c>
      <c r="G16417" s="389" t="s">
        <v>519</v>
      </c>
    </row>
    <row r="16418" spans="1:7">
      <c r="A16418" s="389" t="s">
        <v>531</v>
      </c>
      <c r="B16418" s="389" t="s">
        <v>519</v>
      </c>
      <c r="C16418" s="389">
        <v>34865.837904899898</v>
      </c>
      <c r="D16418" s="389" t="s">
        <v>519</v>
      </c>
      <c r="E16418" s="389" t="s">
        <v>670</v>
      </c>
      <c r="F16418" s="389" t="s">
        <v>650</v>
      </c>
      <c r="G16418" s="389" t="s">
        <v>519</v>
      </c>
    </row>
    <row r="16419" spans="1:7">
      <c r="A16419" s="389" t="s">
        <v>531</v>
      </c>
      <c r="B16419" s="389" t="s">
        <v>519</v>
      </c>
      <c r="C16419" s="389">
        <v>34865.837904899898</v>
      </c>
      <c r="D16419" s="389" t="s">
        <v>519</v>
      </c>
      <c r="E16419" s="389" t="s">
        <v>670</v>
      </c>
      <c r="F16419" s="389" t="s">
        <v>650</v>
      </c>
      <c r="G16419" s="389" t="s">
        <v>519</v>
      </c>
    </row>
    <row r="16420" spans="1:7">
      <c r="A16420" s="389" t="s">
        <v>531</v>
      </c>
      <c r="B16420" s="389" t="s">
        <v>519</v>
      </c>
      <c r="C16420" s="389">
        <v>34865.837904899898</v>
      </c>
      <c r="D16420" s="389" t="s">
        <v>519</v>
      </c>
      <c r="E16420" s="389" t="s">
        <v>670</v>
      </c>
      <c r="F16420" s="389" t="s">
        <v>650</v>
      </c>
      <c r="G16420" s="389" t="s">
        <v>519</v>
      </c>
    </row>
    <row r="16421" spans="1:7">
      <c r="A16421" s="389" t="s">
        <v>531</v>
      </c>
      <c r="B16421" s="389" t="s">
        <v>519</v>
      </c>
      <c r="C16421" s="389">
        <v>34865.837904899898</v>
      </c>
      <c r="D16421" s="389" t="s">
        <v>519</v>
      </c>
      <c r="E16421" s="389" t="s">
        <v>670</v>
      </c>
      <c r="F16421" s="389" t="s">
        <v>650</v>
      </c>
      <c r="G16421" s="389" t="s">
        <v>519</v>
      </c>
    </row>
    <row r="16422" spans="1:7">
      <c r="A16422" s="389" t="s">
        <v>531</v>
      </c>
      <c r="B16422" s="389" t="s">
        <v>519</v>
      </c>
      <c r="C16422" s="389">
        <v>34865.837904899898</v>
      </c>
      <c r="D16422" s="389" t="s">
        <v>519</v>
      </c>
      <c r="E16422" s="389" t="s">
        <v>670</v>
      </c>
      <c r="F16422" s="389" t="s">
        <v>650</v>
      </c>
      <c r="G16422" s="389" t="s">
        <v>519</v>
      </c>
    </row>
    <row r="16423" spans="1:7">
      <c r="A16423" s="389" t="s">
        <v>531</v>
      </c>
      <c r="B16423" s="389" t="s">
        <v>519</v>
      </c>
      <c r="C16423" s="389">
        <v>34865.837904899898</v>
      </c>
      <c r="D16423" s="389" t="s">
        <v>519</v>
      </c>
      <c r="E16423" s="389" t="s">
        <v>670</v>
      </c>
      <c r="F16423" s="389" t="s">
        <v>650</v>
      </c>
      <c r="G16423" s="389" t="s">
        <v>519</v>
      </c>
    </row>
    <row r="16424" spans="1:7">
      <c r="A16424" s="389" t="s">
        <v>531</v>
      </c>
      <c r="B16424" s="389" t="s">
        <v>519</v>
      </c>
      <c r="C16424" s="389">
        <v>34865.837904899898</v>
      </c>
      <c r="D16424" s="389" t="s">
        <v>519</v>
      </c>
      <c r="E16424" s="389" t="s">
        <v>670</v>
      </c>
      <c r="F16424" s="389" t="s">
        <v>650</v>
      </c>
      <c r="G16424" s="389" t="s">
        <v>519</v>
      </c>
    </row>
    <row r="16425" spans="1:7">
      <c r="A16425" s="389" t="s">
        <v>531</v>
      </c>
      <c r="B16425" s="389" t="s">
        <v>519</v>
      </c>
      <c r="C16425" s="389">
        <v>34865.837904899898</v>
      </c>
      <c r="D16425" s="389" t="s">
        <v>519</v>
      </c>
      <c r="E16425" s="389" t="s">
        <v>670</v>
      </c>
      <c r="F16425" s="389" t="s">
        <v>650</v>
      </c>
      <c r="G16425" s="389" t="s">
        <v>519</v>
      </c>
    </row>
    <row r="16426" spans="1:7">
      <c r="A16426" s="389" t="s">
        <v>531</v>
      </c>
      <c r="B16426" s="389" t="s">
        <v>519</v>
      </c>
      <c r="C16426" s="389">
        <v>34865.837904899898</v>
      </c>
      <c r="D16426" s="389" t="s">
        <v>519</v>
      </c>
      <c r="E16426" s="389" t="s">
        <v>670</v>
      </c>
      <c r="F16426" s="389" t="s">
        <v>650</v>
      </c>
      <c r="G16426" s="389" t="s">
        <v>519</v>
      </c>
    </row>
    <row r="16427" spans="1:7">
      <c r="A16427" s="389" t="s">
        <v>531</v>
      </c>
      <c r="B16427" s="389" t="s">
        <v>519</v>
      </c>
      <c r="C16427" s="389">
        <v>34865.837904899898</v>
      </c>
      <c r="D16427" s="389" t="s">
        <v>519</v>
      </c>
      <c r="E16427" s="389" t="s">
        <v>670</v>
      </c>
      <c r="F16427" s="389" t="s">
        <v>650</v>
      </c>
      <c r="G16427" s="389" t="s">
        <v>519</v>
      </c>
    </row>
    <row r="16428" spans="1:7">
      <c r="A16428" s="389" t="s">
        <v>531</v>
      </c>
      <c r="B16428" s="389" t="s">
        <v>519</v>
      </c>
      <c r="C16428" s="389">
        <v>34865.837904899898</v>
      </c>
      <c r="D16428" s="389" t="s">
        <v>519</v>
      </c>
      <c r="E16428" s="389" t="s">
        <v>670</v>
      </c>
      <c r="F16428" s="389" t="s">
        <v>650</v>
      </c>
      <c r="G16428" s="389" t="s">
        <v>519</v>
      </c>
    </row>
    <row r="16429" spans="1:7">
      <c r="A16429" s="389" t="s">
        <v>531</v>
      </c>
      <c r="B16429" s="389" t="s">
        <v>519</v>
      </c>
      <c r="C16429" s="389">
        <v>34865.837904899898</v>
      </c>
      <c r="D16429" s="389" t="s">
        <v>519</v>
      </c>
      <c r="E16429" s="389" t="s">
        <v>670</v>
      </c>
      <c r="F16429" s="389" t="s">
        <v>650</v>
      </c>
      <c r="G16429" s="389" t="s">
        <v>519</v>
      </c>
    </row>
    <row r="16430" spans="1:7">
      <c r="A16430" s="389" t="s">
        <v>531</v>
      </c>
      <c r="B16430" s="389" t="s">
        <v>519</v>
      </c>
      <c r="C16430" s="389">
        <v>34865.837904899898</v>
      </c>
      <c r="D16430" s="389" t="s">
        <v>519</v>
      </c>
      <c r="E16430" s="389" t="s">
        <v>670</v>
      </c>
      <c r="F16430" s="389" t="s">
        <v>650</v>
      </c>
      <c r="G16430" s="389" t="s">
        <v>519</v>
      </c>
    </row>
    <row r="16431" spans="1:7">
      <c r="A16431" s="389" t="s">
        <v>531</v>
      </c>
      <c r="B16431" s="389" t="s">
        <v>519</v>
      </c>
      <c r="C16431" s="389">
        <v>34865.837904899898</v>
      </c>
      <c r="D16431" s="389" t="s">
        <v>519</v>
      </c>
      <c r="E16431" s="389" t="s">
        <v>670</v>
      </c>
      <c r="F16431" s="389" t="s">
        <v>650</v>
      </c>
      <c r="G16431" s="389" t="s">
        <v>519</v>
      </c>
    </row>
    <row r="16432" spans="1:7">
      <c r="A16432" s="389" t="s">
        <v>531</v>
      </c>
      <c r="B16432" s="389" t="s">
        <v>519</v>
      </c>
      <c r="C16432" s="389">
        <v>34865.837904899898</v>
      </c>
      <c r="D16432" s="389" t="s">
        <v>519</v>
      </c>
      <c r="E16432" s="389" t="s">
        <v>670</v>
      </c>
      <c r="F16432" s="389" t="s">
        <v>650</v>
      </c>
      <c r="G16432" s="389" t="s">
        <v>519</v>
      </c>
    </row>
    <row r="16433" spans="1:7">
      <c r="A16433" s="389" t="s">
        <v>531</v>
      </c>
      <c r="B16433" s="389" t="s">
        <v>519</v>
      </c>
      <c r="C16433" s="389">
        <v>34865.837904899898</v>
      </c>
      <c r="D16433" s="389" t="s">
        <v>519</v>
      </c>
      <c r="E16433" s="389" t="s">
        <v>670</v>
      </c>
      <c r="F16433" s="389" t="s">
        <v>650</v>
      </c>
      <c r="G16433" s="389" t="s">
        <v>519</v>
      </c>
    </row>
    <row r="16434" spans="1:7">
      <c r="A16434" s="389" t="s">
        <v>531</v>
      </c>
      <c r="B16434" s="389" t="s">
        <v>519</v>
      </c>
      <c r="C16434" s="389">
        <v>34865.837904899898</v>
      </c>
      <c r="D16434" s="389" t="s">
        <v>519</v>
      </c>
      <c r="E16434" s="389" t="s">
        <v>670</v>
      </c>
      <c r="F16434" s="389" t="s">
        <v>650</v>
      </c>
      <c r="G16434" s="389" t="s">
        <v>519</v>
      </c>
    </row>
    <row r="16435" spans="1:7">
      <c r="A16435" s="389" t="s">
        <v>531</v>
      </c>
      <c r="B16435" s="389" t="s">
        <v>519</v>
      </c>
      <c r="C16435" s="389">
        <v>34865.837904899898</v>
      </c>
      <c r="D16435" s="389" t="s">
        <v>519</v>
      </c>
      <c r="E16435" s="389" t="s">
        <v>670</v>
      </c>
      <c r="F16435" s="389" t="s">
        <v>650</v>
      </c>
      <c r="G16435" s="389" t="s">
        <v>519</v>
      </c>
    </row>
    <row r="16436" spans="1:7">
      <c r="A16436" s="389" t="s">
        <v>531</v>
      </c>
      <c r="B16436" s="389" t="s">
        <v>519</v>
      </c>
      <c r="C16436" s="389">
        <v>34865.837904899898</v>
      </c>
      <c r="D16436" s="389" t="s">
        <v>519</v>
      </c>
      <c r="E16436" s="389" t="s">
        <v>670</v>
      </c>
      <c r="F16436" s="389" t="s">
        <v>650</v>
      </c>
      <c r="G16436" s="389" t="s">
        <v>519</v>
      </c>
    </row>
    <row r="16437" spans="1:7">
      <c r="A16437" s="389" t="s">
        <v>531</v>
      </c>
      <c r="B16437" s="389" t="s">
        <v>519</v>
      </c>
      <c r="C16437" s="389">
        <v>34865.837904899898</v>
      </c>
      <c r="D16437" s="389" t="s">
        <v>519</v>
      </c>
      <c r="E16437" s="389" t="s">
        <v>670</v>
      </c>
      <c r="F16437" s="389" t="s">
        <v>650</v>
      </c>
      <c r="G16437" s="389" t="s">
        <v>519</v>
      </c>
    </row>
    <row r="16438" spans="1:7">
      <c r="A16438" s="389" t="s">
        <v>531</v>
      </c>
      <c r="B16438" s="389" t="s">
        <v>519</v>
      </c>
      <c r="C16438" s="389">
        <v>34865.837904899898</v>
      </c>
      <c r="D16438" s="389" t="s">
        <v>519</v>
      </c>
      <c r="E16438" s="389" t="s">
        <v>670</v>
      </c>
      <c r="F16438" s="389" t="s">
        <v>650</v>
      </c>
      <c r="G16438" s="389" t="s">
        <v>519</v>
      </c>
    </row>
    <row r="16439" spans="1:7">
      <c r="A16439" s="389" t="s">
        <v>531</v>
      </c>
      <c r="B16439" s="389" t="s">
        <v>519</v>
      </c>
      <c r="C16439" s="389">
        <v>34865.837904899898</v>
      </c>
      <c r="D16439" s="389" t="s">
        <v>519</v>
      </c>
      <c r="E16439" s="389" t="s">
        <v>670</v>
      </c>
      <c r="F16439" s="389" t="s">
        <v>650</v>
      </c>
      <c r="G16439" s="389" t="s">
        <v>519</v>
      </c>
    </row>
    <row r="16440" spans="1:7">
      <c r="A16440" s="389" t="s">
        <v>531</v>
      </c>
      <c r="B16440" s="389" t="s">
        <v>519</v>
      </c>
      <c r="C16440" s="389">
        <v>34865.837904899898</v>
      </c>
      <c r="D16440" s="389" t="s">
        <v>519</v>
      </c>
      <c r="E16440" s="389" t="s">
        <v>670</v>
      </c>
      <c r="F16440" s="389" t="s">
        <v>650</v>
      </c>
      <c r="G16440" s="389" t="s">
        <v>519</v>
      </c>
    </row>
    <row r="16441" spans="1:7">
      <c r="A16441" s="389" t="s">
        <v>531</v>
      </c>
      <c r="B16441" s="389" t="s">
        <v>519</v>
      </c>
      <c r="C16441" s="389">
        <v>34865.837904899898</v>
      </c>
      <c r="D16441" s="389" t="s">
        <v>519</v>
      </c>
      <c r="E16441" s="389" t="s">
        <v>670</v>
      </c>
      <c r="F16441" s="389" t="s">
        <v>650</v>
      </c>
      <c r="G16441" s="389" t="s">
        <v>519</v>
      </c>
    </row>
    <row r="16442" spans="1:7">
      <c r="A16442" s="389" t="s">
        <v>531</v>
      </c>
      <c r="B16442" s="389" t="s">
        <v>519</v>
      </c>
      <c r="C16442" s="389">
        <v>34865.837904899898</v>
      </c>
      <c r="D16442" s="389" t="s">
        <v>519</v>
      </c>
      <c r="E16442" s="389" t="s">
        <v>670</v>
      </c>
      <c r="F16442" s="389" t="s">
        <v>650</v>
      </c>
      <c r="G16442" s="389" t="s">
        <v>519</v>
      </c>
    </row>
    <row r="16443" spans="1:7">
      <c r="A16443" s="389" t="s">
        <v>531</v>
      </c>
      <c r="B16443" s="389" t="s">
        <v>519</v>
      </c>
      <c r="C16443" s="389">
        <v>34865.837904899898</v>
      </c>
      <c r="D16443" s="389" t="s">
        <v>519</v>
      </c>
      <c r="E16443" s="389" t="s">
        <v>670</v>
      </c>
      <c r="F16443" s="389" t="s">
        <v>650</v>
      </c>
      <c r="G16443" s="389" t="s">
        <v>519</v>
      </c>
    </row>
    <row r="16444" spans="1:7">
      <c r="A16444" s="389" t="s">
        <v>531</v>
      </c>
      <c r="B16444" s="389" t="s">
        <v>519</v>
      </c>
      <c r="C16444" s="389">
        <v>34865.837904899898</v>
      </c>
      <c r="D16444" s="389" t="s">
        <v>519</v>
      </c>
      <c r="E16444" s="389" t="s">
        <v>670</v>
      </c>
      <c r="F16444" s="389" t="s">
        <v>650</v>
      </c>
      <c r="G16444" s="389" t="s">
        <v>519</v>
      </c>
    </row>
    <row r="16445" spans="1:7">
      <c r="A16445" s="389" t="s">
        <v>531</v>
      </c>
      <c r="B16445" s="389" t="s">
        <v>519</v>
      </c>
      <c r="C16445" s="389">
        <v>34865.837904899898</v>
      </c>
      <c r="D16445" s="389" t="s">
        <v>519</v>
      </c>
      <c r="E16445" s="389" t="s">
        <v>670</v>
      </c>
      <c r="F16445" s="389" t="s">
        <v>650</v>
      </c>
      <c r="G16445" s="389" t="s">
        <v>519</v>
      </c>
    </row>
    <row r="16446" spans="1:7">
      <c r="A16446" s="389" t="s">
        <v>531</v>
      </c>
      <c r="B16446" s="389" t="s">
        <v>519</v>
      </c>
      <c r="C16446" s="389">
        <v>34865.837904899898</v>
      </c>
      <c r="D16446" s="389" t="s">
        <v>519</v>
      </c>
      <c r="E16446" s="389" t="s">
        <v>670</v>
      </c>
      <c r="F16446" s="389" t="s">
        <v>650</v>
      </c>
      <c r="G16446" s="389" t="s">
        <v>519</v>
      </c>
    </row>
    <row r="16447" spans="1:7">
      <c r="A16447" s="389" t="s">
        <v>531</v>
      </c>
      <c r="B16447" s="389" t="s">
        <v>519</v>
      </c>
      <c r="C16447" s="389">
        <v>34865.837904899898</v>
      </c>
      <c r="D16447" s="389" t="s">
        <v>519</v>
      </c>
      <c r="E16447" s="389" t="s">
        <v>670</v>
      </c>
      <c r="F16447" s="389" t="s">
        <v>650</v>
      </c>
      <c r="G16447" s="389" t="s">
        <v>519</v>
      </c>
    </row>
    <row r="16448" spans="1:7">
      <c r="A16448" s="389" t="s">
        <v>531</v>
      </c>
      <c r="B16448" s="389" t="s">
        <v>519</v>
      </c>
      <c r="C16448" s="389">
        <v>34865.837904899898</v>
      </c>
      <c r="D16448" s="389" t="s">
        <v>519</v>
      </c>
      <c r="E16448" s="389" t="s">
        <v>670</v>
      </c>
      <c r="F16448" s="389" t="s">
        <v>650</v>
      </c>
      <c r="G16448" s="389" t="s">
        <v>519</v>
      </c>
    </row>
    <row r="16449" spans="1:7">
      <c r="A16449" s="389" t="s">
        <v>531</v>
      </c>
      <c r="B16449" s="389" t="s">
        <v>519</v>
      </c>
      <c r="C16449" s="389">
        <v>34865.837904899898</v>
      </c>
      <c r="D16449" s="389" t="s">
        <v>519</v>
      </c>
      <c r="E16449" s="389" t="s">
        <v>670</v>
      </c>
      <c r="F16449" s="389" t="s">
        <v>650</v>
      </c>
      <c r="G16449" s="389" t="s">
        <v>519</v>
      </c>
    </row>
    <row r="16450" spans="1:7">
      <c r="A16450" s="389" t="s">
        <v>531</v>
      </c>
      <c r="B16450" s="389" t="s">
        <v>519</v>
      </c>
      <c r="C16450" s="389">
        <v>34865.837904899898</v>
      </c>
      <c r="D16450" s="389" t="s">
        <v>519</v>
      </c>
      <c r="E16450" s="389" t="s">
        <v>670</v>
      </c>
      <c r="F16450" s="389" t="s">
        <v>650</v>
      </c>
      <c r="G16450" s="389" t="s">
        <v>519</v>
      </c>
    </row>
    <row r="16451" spans="1:7">
      <c r="A16451" s="389" t="s">
        <v>531</v>
      </c>
      <c r="B16451" s="389" t="s">
        <v>519</v>
      </c>
      <c r="C16451" s="389">
        <v>34865.837904899898</v>
      </c>
      <c r="D16451" s="389" t="s">
        <v>519</v>
      </c>
      <c r="E16451" s="389" t="s">
        <v>670</v>
      </c>
      <c r="F16451" s="389" t="s">
        <v>650</v>
      </c>
      <c r="G16451" s="389" t="s">
        <v>519</v>
      </c>
    </row>
    <row r="16452" spans="1:7">
      <c r="A16452" s="389" t="s">
        <v>531</v>
      </c>
      <c r="B16452" s="389" t="s">
        <v>519</v>
      </c>
      <c r="C16452" s="389">
        <v>34865.837904899898</v>
      </c>
      <c r="D16452" s="389" t="s">
        <v>519</v>
      </c>
      <c r="E16452" s="389" t="s">
        <v>670</v>
      </c>
      <c r="F16452" s="389" t="s">
        <v>650</v>
      </c>
      <c r="G16452" s="389" t="s">
        <v>519</v>
      </c>
    </row>
    <row r="16453" spans="1:7">
      <c r="A16453" s="389" t="s">
        <v>531</v>
      </c>
      <c r="B16453" s="389" t="s">
        <v>519</v>
      </c>
      <c r="C16453" s="389">
        <v>34865.837904899898</v>
      </c>
      <c r="D16453" s="389" t="s">
        <v>519</v>
      </c>
      <c r="E16453" s="389" t="s">
        <v>670</v>
      </c>
      <c r="F16453" s="389" t="s">
        <v>650</v>
      </c>
      <c r="G16453" s="389" t="s">
        <v>519</v>
      </c>
    </row>
    <row r="16454" spans="1:7">
      <c r="A16454" s="389" t="s">
        <v>531</v>
      </c>
      <c r="B16454" s="389" t="s">
        <v>519</v>
      </c>
      <c r="C16454" s="389">
        <v>34865.837904899898</v>
      </c>
      <c r="D16454" s="389" t="s">
        <v>519</v>
      </c>
      <c r="E16454" s="389" t="s">
        <v>670</v>
      </c>
      <c r="F16454" s="389" t="s">
        <v>650</v>
      </c>
      <c r="G16454" s="389" t="s">
        <v>519</v>
      </c>
    </row>
    <row r="16455" spans="1:7">
      <c r="A16455" s="389" t="s">
        <v>531</v>
      </c>
      <c r="B16455" s="389" t="s">
        <v>519</v>
      </c>
      <c r="C16455" s="389">
        <v>34865.837904899898</v>
      </c>
      <c r="D16455" s="389" t="s">
        <v>519</v>
      </c>
      <c r="E16455" s="389" t="s">
        <v>670</v>
      </c>
      <c r="F16455" s="389" t="s">
        <v>650</v>
      </c>
      <c r="G16455" s="389" t="s">
        <v>519</v>
      </c>
    </row>
    <row r="16456" spans="1:7">
      <c r="A16456" s="389" t="s">
        <v>531</v>
      </c>
      <c r="B16456" s="389" t="s">
        <v>519</v>
      </c>
      <c r="C16456" s="389">
        <v>34865.837904899898</v>
      </c>
      <c r="D16456" s="389" t="s">
        <v>519</v>
      </c>
      <c r="E16456" s="389" t="s">
        <v>670</v>
      </c>
      <c r="F16456" s="389" t="s">
        <v>650</v>
      </c>
      <c r="G16456" s="389" t="s">
        <v>519</v>
      </c>
    </row>
    <row r="16457" spans="1:7">
      <c r="A16457" s="389" t="s">
        <v>531</v>
      </c>
      <c r="B16457" s="389" t="s">
        <v>519</v>
      </c>
      <c r="C16457" s="389">
        <v>34865.837904899898</v>
      </c>
      <c r="D16457" s="389" t="s">
        <v>519</v>
      </c>
      <c r="E16457" s="389" t="s">
        <v>670</v>
      </c>
      <c r="F16457" s="389" t="s">
        <v>650</v>
      </c>
      <c r="G16457" s="389" t="s">
        <v>519</v>
      </c>
    </row>
    <row r="16458" spans="1:7">
      <c r="A16458" s="389" t="s">
        <v>531</v>
      </c>
      <c r="B16458" s="389" t="s">
        <v>519</v>
      </c>
      <c r="C16458" s="389">
        <v>34865.837904899898</v>
      </c>
      <c r="D16458" s="389" t="s">
        <v>519</v>
      </c>
      <c r="E16458" s="389" t="s">
        <v>670</v>
      </c>
      <c r="F16458" s="389" t="s">
        <v>650</v>
      </c>
      <c r="G16458" s="389" t="s">
        <v>519</v>
      </c>
    </row>
    <row r="16459" spans="1:7">
      <c r="A16459" s="389" t="s">
        <v>531</v>
      </c>
      <c r="B16459" s="389" t="s">
        <v>519</v>
      </c>
      <c r="C16459" s="389">
        <v>34865.837904899898</v>
      </c>
      <c r="D16459" s="389" t="s">
        <v>519</v>
      </c>
      <c r="E16459" s="389" t="s">
        <v>670</v>
      </c>
      <c r="F16459" s="389" t="s">
        <v>650</v>
      </c>
      <c r="G16459" s="389" t="s">
        <v>519</v>
      </c>
    </row>
    <row r="16460" spans="1:7">
      <c r="A16460" s="389" t="s">
        <v>531</v>
      </c>
      <c r="B16460" s="389" t="s">
        <v>519</v>
      </c>
      <c r="C16460" s="389">
        <v>34865.837904899898</v>
      </c>
      <c r="D16460" s="389" t="s">
        <v>519</v>
      </c>
      <c r="E16460" s="389" t="s">
        <v>670</v>
      </c>
      <c r="F16460" s="389" t="s">
        <v>650</v>
      </c>
      <c r="G16460" s="389" t="s">
        <v>519</v>
      </c>
    </row>
    <row r="16461" spans="1:7">
      <c r="A16461" s="389" t="s">
        <v>531</v>
      </c>
      <c r="B16461" s="389" t="s">
        <v>519</v>
      </c>
      <c r="C16461" s="389">
        <v>34865.837904899898</v>
      </c>
      <c r="D16461" s="389" t="s">
        <v>519</v>
      </c>
      <c r="E16461" s="389" t="s">
        <v>670</v>
      </c>
      <c r="F16461" s="389" t="s">
        <v>650</v>
      </c>
      <c r="G16461" s="389" t="s">
        <v>519</v>
      </c>
    </row>
    <row r="16462" spans="1:7">
      <c r="A16462" s="389" t="s">
        <v>531</v>
      </c>
      <c r="B16462" s="389" t="s">
        <v>519</v>
      </c>
      <c r="C16462" s="389">
        <v>34865.837904899898</v>
      </c>
      <c r="D16462" s="389" t="s">
        <v>519</v>
      </c>
      <c r="E16462" s="389" t="s">
        <v>670</v>
      </c>
      <c r="F16462" s="389" t="s">
        <v>650</v>
      </c>
      <c r="G16462" s="389" t="s">
        <v>519</v>
      </c>
    </row>
    <row r="16463" spans="1:7">
      <c r="A16463" s="389" t="s">
        <v>531</v>
      </c>
      <c r="B16463" s="389" t="s">
        <v>519</v>
      </c>
      <c r="C16463" s="389">
        <v>34865.837904899898</v>
      </c>
      <c r="D16463" s="389" t="s">
        <v>519</v>
      </c>
      <c r="E16463" s="389" t="s">
        <v>670</v>
      </c>
      <c r="F16463" s="389" t="s">
        <v>650</v>
      </c>
      <c r="G16463" s="389" t="s">
        <v>519</v>
      </c>
    </row>
    <row r="16464" spans="1:7">
      <c r="A16464" s="389" t="s">
        <v>531</v>
      </c>
      <c r="B16464" s="389" t="s">
        <v>519</v>
      </c>
      <c r="C16464" s="389">
        <v>34865.837904899898</v>
      </c>
      <c r="D16464" s="389" t="s">
        <v>519</v>
      </c>
      <c r="E16464" s="389" t="s">
        <v>670</v>
      </c>
      <c r="F16464" s="389" t="s">
        <v>650</v>
      </c>
      <c r="G16464" s="389" t="s">
        <v>519</v>
      </c>
    </row>
    <row r="16465" spans="1:7">
      <c r="A16465" s="389" t="s">
        <v>531</v>
      </c>
      <c r="B16465" s="389" t="s">
        <v>519</v>
      </c>
      <c r="C16465" s="389">
        <v>34865.837904899898</v>
      </c>
      <c r="D16465" s="389" t="s">
        <v>519</v>
      </c>
      <c r="E16465" s="389" t="s">
        <v>670</v>
      </c>
      <c r="F16465" s="389" t="s">
        <v>650</v>
      </c>
      <c r="G16465" s="389" t="s">
        <v>519</v>
      </c>
    </row>
    <row r="16466" spans="1:7">
      <c r="A16466" s="389" t="s">
        <v>531</v>
      </c>
      <c r="B16466" s="389" t="s">
        <v>519</v>
      </c>
      <c r="C16466" s="389">
        <v>34865.837904899898</v>
      </c>
      <c r="D16466" s="389" t="s">
        <v>519</v>
      </c>
      <c r="E16466" s="389" t="s">
        <v>670</v>
      </c>
      <c r="F16466" s="389" t="s">
        <v>650</v>
      </c>
      <c r="G16466" s="389" t="s">
        <v>519</v>
      </c>
    </row>
    <row r="16467" spans="1:7">
      <c r="A16467" s="389" t="s">
        <v>531</v>
      </c>
      <c r="B16467" s="389" t="s">
        <v>519</v>
      </c>
      <c r="C16467" s="389">
        <v>34865.837904899898</v>
      </c>
      <c r="D16467" s="389" t="s">
        <v>519</v>
      </c>
      <c r="E16467" s="389" t="s">
        <v>670</v>
      </c>
      <c r="F16467" s="389" t="s">
        <v>650</v>
      </c>
      <c r="G16467" s="389" t="s">
        <v>519</v>
      </c>
    </row>
    <row r="16468" spans="1:7">
      <c r="A16468" s="389" t="s">
        <v>531</v>
      </c>
      <c r="B16468" s="389" t="s">
        <v>519</v>
      </c>
      <c r="C16468" s="389">
        <v>34865.837904899898</v>
      </c>
      <c r="D16468" s="389" t="s">
        <v>519</v>
      </c>
      <c r="E16468" s="389" t="s">
        <v>670</v>
      </c>
      <c r="F16468" s="389" t="s">
        <v>650</v>
      </c>
      <c r="G16468" s="389" t="s">
        <v>519</v>
      </c>
    </row>
    <row r="16469" spans="1:7">
      <c r="A16469" s="389" t="s">
        <v>531</v>
      </c>
      <c r="B16469" s="389" t="s">
        <v>519</v>
      </c>
      <c r="C16469" s="389">
        <v>34865.837904899898</v>
      </c>
      <c r="D16469" s="389" t="s">
        <v>519</v>
      </c>
      <c r="E16469" s="389" t="s">
        <v>670</v>
      </c>
      <c r="F16469" s="389" t="s">
        <v>650</v>
      </c>
      <c r="G16469" s="389" t="s">
        <v>519</v>
      </c>
    </row>
    <row r="16470" spans="1:7">
      <c r="A16470" s="389" t="s">
        <v>531</v>
      </c>
      <c r="B16470" s="389" t="s">
        <v>519</v>
      </c>
      <c r="C16470" s="389">
        <v>34865.837904899898</v>
      </c>
      <c r="D16470" s="389" t="s">
        <v>519</v>
      </c>
      <c r="E16470" s="389" t="s">
        <v>670</v>
      </c>
      <c r="F16470" s="389" t="s">
        <v>650</v>
      </c>
      <c r="G16470" s="389" t="s">
        <v>519</v>
      </c>
    </row>
    <row r="16471" spans="1:7">
      <c r="A16471" s="389" t="s">
        <v>531</v>
      </c>
      <c r="B16471" s="389" t="s">
        <v>519</v>
      </c>
      <c r="C16471" s="389">
        <v>34865.837904899898</v>
      </c>
      <c r="D16471" s="389" t="s">
        <v>519</v>
      </c>
      <c r="E16471" s="389" t="s">
        <v>670</v>
      </c>
      <c r="F16471" s="389" t="s">
        <v>650</v>
      </c>
      <c r="G16471" s="389" t="s">
        <v>519</v>
      </c>
    </row>
    <row r="16472" spans="1:7">
      <c r="A16472" s="389" t="s">
        <v>531</v>
      </c>
      <c r="B16472" s="389" t="s">
        <v>519</v>
      </c>
      <c r="C16472" s="389">
        <v>34865.837904899898</v>
      </c>
      <c r="D16472" s="389" t="s">
        <v>519</v>
      </c>
      <c r="E16472" s="389" t="s">
        <v>670</v>
      </c>
      <c r="F16472" s="389" t="s">
        <v>650</v>
      </c>
      <c r="G16472" s="389" t="s">
        <v>519</v>
      </c>
    </row>
    <row r="16473" spans="1:7">
      <c r="A16473" s="389" t="s">
        <v>531</v>
      </c>
      <c r="B16473" s="389" t="s">
        <v>519</v>
      </c>
      <c r="C16473" s="389">
        <v>34865.837904899898</v>
      </c>
      <c r="D16473" s="389" t="s">
        <v>519</v>
      </c>
      <c r="E16473" s="389" t="s">
        <v>670</v>
      </c>
      <c r="F16473" s="389" t="s">
        <v>650</v>
      </c>
      <c r="G16473" s="389" t="s">
        <v>519</v>
      </c>
    </row>
    <row r="16474" spans="1:7">
      <c r="A16474" s="389" t="s">
        <v>531</v>
      </c>
      <c r="B16474" s="389" t="s">
        <v>519</v>
      </c>
      <c r="C16474" s="389">
        <v>34865.837904899898</v>
      </c>
      <c r="D16474" s="389" t="s">
        <v>519</v>
      </c>
      <c r="E16474" s="389" t="s">
        <v>670</v>
      </c>
      <c r="F16474" s="389" t="s">
        <v>650</v>
      </c>
      <c r="G16474" s="389" t="s">
        <v>519</v>
      </c>
    </row>
    <row r="16475" spans="1:7">
      <c r="A16475" s="389" t="s">
        <v>531</v>
      </c>
      <c r="B16475" s="389" t="s">
        <v>519</v>
      </c>
      <c r="C16475" s="389">
        <v>34865.837904899898</v>
      </c>
      <c r="D16475" s="389" t="s">
        <v>519</v>
      </c>
      <c r="E16475" s="389" t="s">
        <v>670</v>
      </c>
      <c r="F16475" s="389" t="s">
        <v>650</v>
      </c>
      <c r="G16475" s="389" t="s">
        <v>519</v>
      </c>
    </row>
    <row r="16476" spans="1:7">
      <c r="A16476" s="389" t="s">
        <v>531</v>
      </c>
      <c r="B16476" s="389" t="s">
        <v>519</v>
      </c>
      <c r="C16476" s="389">
        <v>34865.837904899898</v>
      </c>
      <c r="D16476" s="389" t="s">
        <v>519</v>
      </c>
      <c r="E16476" s="389" t="s">
        <v>670</v>
      </c>
      <c r="F16476" s="389" t="s">
        <v>650</v>
      </c>
      <c r="G16476" s="389" t="s">
        <v>519</v>
      </c>
    </row>
    <row r="16477" spans="1:7">
      <c r="A16477" s="389" t="s">
        <v>531</v>
      </c>
      <c r="B16477" s="389" t="s">
        <v>519</v>
      </c>
      <c r="C16477" s="389">
        <v>34865.837904899898</v>
      </c>
      <c r="D16477" s="389" t="s">
        <v>519</v>
      </c>
      <c r="E16477" s="389" t="s">
        <v>670</v>
      </c>
      <c r="F16477" s="389" t="s">
        <v>650</v>
      </c>
      <c r="G16477" s="389" t="s">
        <v>519</v>
      </c>
    </row>
    <row r="16478" spans="1:7">
      <c r="A16478" s="389" t="s">
        <v>531</v>
      </c>
      <c r="B16478" s="389" t="s">
        <v>519</v>
      </c>
      <c r="C16478" s="389">
        <v>34865.837904899898</v>
      </c>
      <c r="D16478" s="389" t="s">
        <v>519</v>
      </c>
      <c r="E16478" s="389" t="s">
        <v>670</v>
      </c>
      <c r="F16478" s="389" t="s">
        <v>650</v>
      </c>
      <c r="G16478" s="389" t="s">
        <v>519</v>
      </c>
    </row>
    <row r="16479" spans="1:7">
      <c r="A16479" s="389" t="s">
        <v>531</v>
      </c>
      <c r="B16479" s="389" t="s">
        <v>519</v>
      </c>
      <c r="C16479" s="389">
        <v>34865.837904899898</v>
      </c>
      <c r="D16479" s="389" t="s">
        <v>519</v>
      </c>
      <c r="E16479" s="389" t="s">
        <v>670</v>
      </c>
      <c r="F16479" s="389" t="s">
        <v>650</v>
      </c>
      <c r="G16479" s="389" t="s">
        <v>519</v>
      </c>
    </row>
    <row r="16480" spans="1:7">
      <c r="A16480" s="389" t="s">
        <v>531</v>
      </c>
      <c r="B16480" s="389" t="s">
        <v>519</v>
      </c>
      <c r="C16480" s="389">
        <v>34865.837904899898</v>
      </c>
      <c r="D16480" s="389" t="s">
        <v>519</v>
      </c>
      <c r="E16480" s="389" t="s">
        <v>670</v>
      </c>
      <c r="F16480" s="389" t="s">
        <v>650</v>
      </c>
      <c r="G16480" s="389" t="s">
        <v>519</v>
      </c>
    </row>
    <row r="16481" spans="1:7">
      <c r="A16481" s="389" t="s">
        <v>531</v>
      </c>
      <c r="B16481" s="389" t="s">
        <v>519</v>
      </c>
      <c r="C16481" s="389">
        <v>34865.837904899898</v>
      </c>
      <c r="D16481" s="389" t="s">
        <v>519</v>
      </c>
      <c r="E16481" s="389" t="s">
        <v>670</v>
      </c>
      <c r="F16481" s="389" t="s">
        <v>650</v>
      </c>
      <c r="G16481" s="389" t="s">
        <v>519</v>
      </c>
    </row>
    <row r="16482" spans="1:7">
      <c r="A16482" s="389" t="s">
        <v>531</v>
      </c>
      <c r="B16482" s="389" t="s">
        <v>519</v>
      </c>
      <c r="C16482" s="389">
        <v>34865.837904899898</v>
      </c>
      <c r="D16482" s="389" t="s">
        <v>519</v>
      </c>
      <c r="E16482" s="389" t="s">
        <v>670</v>
      </c>
      <c r="F16482" s="389" t="s">
        <v>650</v>
      </c>
      <c r="G16482" s="389" t="s">
        <v>519</v>
      </c>
    </row>
    <row r="16483" spans="1:7">
      <c r="A16483" s="389" t="s">
        <v>531</v>
      </c>
      <c r="B16483" s="389" t="s">
        <v>519</v>
      </c>
      <c r="C16483" s="389">
        <v>34865.837904899898</v>
      </c>
      <c r="D16483" s="389" t="s">
        <v>519</v>
      </c>
      <c r="E16483" s="389" t="s">
        <v>670</v>
      </c>
      <c r="F16483" s="389" t="s">
        <v>650</v>
      </c>
      <c r="G16483" s="389" t="s">
        <v>519</v>
      </c>
    </row>
    <row r="16484" spans="1:7">
      <c r="A16484" s="389" t="s">
        <v>531</v>
      </c>
      <c r="B16484" s="389" t="s">
        <v>519</v>
      </c>
      <c r="C16484" s="389">
        <v>34865.837904899898</v>
      </c>
      <c r="D16484" s="389" t="s">
        <v>519</v>
      </c>
      <c r="E16484" s="389" t="s">
        <v>670</v>
      </c>
      <c r="F16484" s="389" t="s">
        <v>650</v>
      </c>
      <c r="G16484" s="389" t="s">
        <v>519</v>
      </c>
    </row>
    <row r="16485" spans="1:7">
      <c r="A16485" s="389" t="s">
        <v>531</v>
      </c>
      <c r="B16485" s="389" t="s">
        <v>519</v>
      </c>
      <c r="C16485" s="389">
        <v>34865.837904899898</v>
      </c>
      <c r="D16485" s="389" t="s">
        <v>519</v>
      </c>
      <c r="E16485" s="389" t="s">
        <v>670</v>
      </c>
      <c r="F16485" s="389" t="s">
        <v>650</v>
      </c>
      <c r="G16485" s="389" t="s">
        <v>519</v>
      </c>
    </row>
    <row r="16486" spans="1:7">
      <c r="A16486" s="389" t="s">
        <v>531</v>
      </c>
      <c r="B16486" s="389" t="s">
        <v>519</v>
      </c>
      <c r="C16486" s="389">
        <v>34865.837904899898</v>
      </c>
      <c r="D16486" s="389" t="s">
        <v>519</v>
      </c>
      <c r="E16486" s="389" t="s">
        <v>670</v>
      </c>
      <c r="F16486" s="389" t="s">
        <v>650</v>
      </c>
      <c r="G16486" s="389" t="s">
        <v>519</v>
      </c>
    </row>
    <row r="16487" spans="1:7">
      <c r="A16487" s="389" t="s">
        <v>531</v>
      </c>
      <c r="B16487" s="389" t="s">
        <v>519</v>
      </c>
      <c r="C16487" s="389">
        <v>34865.837904899898</v>
      </c>
      <c r="D16487" s="389" t="s">
        <v>519</v>
      </c>
      <c r="E16487" s="389" t="s">
        <v>670</v>
      </c>
      <c r="F16487" s="389" t="s">
        <v>650</v>
      </c>
      <c r="G16487" s="389" t="s">
        <v>519</v>
      </c>
    </row>
    <row r="16488" spans="1:7">
      <c r="A16488" s="389" t="s">
        <v>531</v>
      </c>
      <c r="B16488" s="389" t="s">
        <v>519</v>
      </c>
      <c r="C16488" s="389">
        <v>34865.837904899898</v>
      </c>
      <c r="D16488" s="389" t="s">
        <v>519</v>
      </c>
      <c r="E16488" s="389" t="s">
        <v>670</v>
      </c>
      <c r="F16488" s="389" t="s">
        <v>650</v>
      </c>
      <c r="G16488" s="389" t="s">
        <v>519</v>
      </c>
    </row>
    <row r="16489" spans="1:7">
      <c r="A16489" s="389" t="s">
        <v>531</v>
      </c>
      <c r="B16489" s="389" t="s">
        <v>519</v>
      </c>
      <c r="C16489" s="389">
        <v>34865.837904899898</v>
      </c>
      <c r="D16489" s="389" t="s">
        <v>519</v>
      </c>
      <c r="E16489" s="389" t="s">
        <v>670</v>
      </c>
      <c r="F16489" s="389" t="s">
        <v>650</v>
      </c>
      <c r="G16489" s="389" t="s">
        <v>519</v>
      </c>
    </row>
    <row r="16490" spans="1:7">
      <c r="A16490" s="389" t="s">
        <v>531</v>
      </c>
      <c r="B16490" s="389" t="s">
        <v>519</v>
      </c>
      <c r="C16490" s="389">
        <v>34865.837904899898</v>
      </c>
      <c r="D16490" s="389" t="s">
        <v>519</v>
      </c>
      <c r="E16490" s="389" t="s">
        <v>670</v>
      </c>
      <c r="F16490" s="389" t="s">
        <v>650</v>
      </c>
      <c r="G16490" s="389" t="s">
        <v>519</v>
      </c>
    </row>
    <row r="16491" spans="1:7">
      <c r="A16491" s="389" t="s">
        <v>531</v>
      </c>
      <c r="B16491" s="389" t="s">
        <v>519</v>
      </c>
      <c r="C16491" s="389">
        <v>34865.837904899898</v>
      </c>
      <c r="D16491" s="389" t="s">
        <v>519</v>
      </c>
      <c r="E16491" s="389" t="s">
        <v>670</v>
      </c>
      <c r="F16491" s="389" t="s">
        <v>650</v>
      </c>
      <c r="G16491" s="389" t="s">
        <v>519</v>
      </c>
    </row>
    <row r="16492" spans="1:7">
      <c r="A16492" s="389" t="s">
        <v>531</v>
      </c>
      <c r="B16492" s="389" t="s">
        <v>519</v>
      </c>
      <c r="C16492" s="389">
        <v>34865.837904899898</v>
      </c>
      <c r="D16492" s="389" t="s">
        <v>519</v>
      </c>
      <c r="E16492" s="389" t="s">
        <v>670</v>
      </c>
      <c r="F16492" s="389" t="s">
        <v>650</v>
      </c>
      <c r="G16492" s="389" t="s">
        <v>519</v>
      </c>
    </row>
    <row r="16493" spans="1:7">
      <c r="A16493" s="389" t="s">
        <v>531</v>
      </c>
      <c r="B16493" s="389" t="s">
        <v>519</v>
      </c>
      <c r="C16493" s="389">
        <v>34865.837904899898</v>
      </c>
      <c r="D16493" s="389" t="s">
        <v>519</v>
      </c>
      <c r="E16493" s="389" t="s">
        <v>670</v>
      </c>
      <c r="F16493" s="389" t="s">
        <v>650</v>
      </c>
      <c r="G16493" s="389" t="s">
        <v>519</v>
      </c>
    </row>
    <row r="16494" spans="1:7">
      <c r="A16494" s="389" t="s">
        <v>531</v>
      </c>
      <c r="B16494" s="389" t="s">
        <v>519</v>
      </c>
      <c r="C16494" s="389">
        <v>34865.837904899898</v>
      </c>
      <c r="D16494" s="389" t="s">
        <v>519</v>
      </c>
      <c r="E16494" s="389" t="s">
        <v>670</v>
      </c>
      <c r="F16494" s="389" t="s">
        <v>650</v>
      </c>
      <c r="G16494" s="389" t="s">
        <v>519</v>
      </c>
    </row>
    <row r="16495" spans="1:7">
      <c r="A16495" s="389" t="s">
        <v>531</v>
      </c>
      <c r="B16495" s="389" t="s">
        <v>519</v>
      </c>
      <c r="C16495" s="389">
        <v>34865.837904899898</v>
      </c>
      <c r="D16495" s="389" t="s">
        <v>519</v>
      </c>
      <c r="E16495" s="389" t="s">
        <v>670</v>
      </c>
      <c r="F16495" s="389" t="s">
        <v>650</v>
      </c>
      <c r="G16495" s="389" t="s">
        <v>519</v>
      </c>
    </row>
    <row r="16496" spans="1:7">
      <c r="A16496" s="389" t="s">
        <v>531</v>
      </c>
      <c r="B16496" s="389" t="s">
        <v>519</v>
      </c>
      <c r="C16496" s="389">
        <v>34865.837904899898</v>
      </c>
      <c r="D16496" s="389" t="s">
        <v>519</v>
      </c>
      <c r="E16496" s="389" t="s">
        <v>670</v>
      </c>
      <c r="F16496" s="389" t="s">
        <v>650</v>
      </c>
      <c r="G16496" s="389" t="s">
        <v>519</v>
      </c>
    </row>
    <row r="16497" spans="1:7">
      <c r="A16497" s="389" t="s">
        <v>531</v>
      </c>
      <c r="B16497" s="389" t="s">
        <v>519</v>
      </c>
      <c r="C16497" s="389">
        <v>34865.837904899898</v>
      </c>
      <c r="D16497" s="389" t="s">
        <v>519</v>
      </c>
      <c r="E16497" s="389" t="s">
        <v>670</v>
      </c>
      <c r="F16497" s="389" t="s">
        <v>650</v>
      </c>
      <c r="G16497" s="389" t="s">
        <v>519</v>
      </c>
    </row>
    <row r="16498" spans="1:7">
      <c r="A16498" s="389" t="s">
        <v>531</v>
      </c>
      <c r="B16498" s="389" t="s">
        <v>519</v>
      </c>
      <c r="C16498" s="389">
        <v>34865.837904899898</v>
      </c>
      <c r="D16498" s="389" t="s">
        <v>519</v>
      </c>
      <c r="E16498" s="389" t="s">
        <v>670</v>
      </c>
      <c r="F16498" s="389" t="s">
        <v>650</v>
      </c>
      <c r="G16498" s="389" t="s">
        <v>519</v>
      </c>
    </row>
    <row r="16499" spans="1:7">
      <c r="A16499" s="389" t="s">
        <v>531</v>
      </c>
      <c r="B16499" s="389" t="s">
        <v>519</v>
      </c>
      <c r="C16499" s="389">
        <v>34865.837904899898</v>
      </c>
      <c r="D16499" s="389" t="s">
        <v>519</v>
      </c>
      <c r="E16499" s="389" t="s">
        <v>670</v>
      </c>
      <c r="F16499" s="389" t="s">
        <v>650</v>
      </c>
      <c r="G16499" s="389" t="s">
        <v>519</v>
      </c>
    </row>
    <row r="16500" spans="1:7">
      <c r="A16500" s="389" t="s">
        <v>531</v>
      </c>
      <c r="B16500" s="389" t="s">
        <v>519</v>
      </c>
      <c r="C16500" s="389">
        <v>34865.837904899898</v>
      </c>
      <c r="D16500" s="389" t="s">
        <v>519</v>
      </c>
      <c r="E16500" s="389" t="s">
        <v>670</v>
      </c>
      <c r="F16500" s="389" t="s">
        <v>650</v>
      </c>
      <c r="G16500" s="389" t="s">
        <v>519</v>
      </c>
    </row>
    <row r="16501" spans="1:7">
      <c r="A16501" s="389" t="s">
        <v>531</v>
      </c>
      <c r="B16501" s="389" t="s">
        <v>519</v>
      </c>
      <c r="C16501" s="389">
        <v>34865.837904899898</v>
      </c>
      <c r="D16501" s="389" t="s">
        <v>519</v>
      </c>
      <c r="E16501" s="389" t="s">
        <v>670</v>
      </c>
      <c r="F16501" s="389" t="s">
        <v>650</v>
      </c>
      <c r="G16501" s="389" t="s">
        <v>519</v>
      </c>
    </row>
    <row r="16502" spans="1:7">
      <c r="A16502" s="389" t="s">
        <v>531</v>
      </c>
      <c r="B16502" s="389" t="s">
        <v>519</v>
      </c>
      <c r="C16502" s="389">
        <v>34865.837904899898</v>
      </c>
      <c r="D16502" s="389" t="s">
        <v>519</v>
      </c>
      <c r="E16502" s="389" t="s">
        <v>670</v>
      </c>
      <c r="F16502" s="389" t="s">
        <v>650</v>
      </c>
      <c r="G16502" s="389" t="s">
        <v>519</v>
      </c>
    </row>
    <row r="16503" spans="1:7">
      <c r="A16503" s="389" t="s">
        <v>531</v>
      </c>
      <c r="B16503" s="389" t="s">
        <v>519</v>
      </c>
      <c r="C16503" s="389">
        <v>34865.837904899898</v>
      </c>
      <c r="D16503" s="389" t="s">
        <v>519</v>
      </c>
      <c r="E16503" s="389" t="s">
        <v>670</v>
      </c>
      <c r="F16503" s="389" t="s">
        <v>650</v>
      </c>
      <c r="G16503" s="389" t="s">
        <v>519</v>
      </c>
    </row>
    <row r="16504" spans="1:7">
      <c r="A16504" s="389" t="s">
        <v>531</v>
      </c>
      <c r="B16504" s="389" t="s">
        <v>519</v>
      </c>
      <c r="C16504" s="389">
        <v>34865.837904899898</v>
      </c>
      <c r="D16504" s="389" t="s">
        <v>519</v>
      </c>
      <c r="E16504" s="389" t="s">
        <v>670</v>
      </c>
      <c r="F16504" s="389" t="s">
        <v>650</v>
      </c>
      <c r="G16504" s="389" t="s">
        <v>519</v>
      </c>
    </row>
    <row r="16505" spans="1:7">
      <c r="A16505" s="389" t="s">
        <v>531</v>
      </c>
      <c r="B16505" s="389" t="s">
        <v>519</v>
      </c>
      <c r="C16505" s="389">
        <v>34865.837904899898</v>
      </c>
      <c r="D16505" s="389" t="s">
        <v>519</v>
      </c>
      <c r="E16505" s="389" t="s">
        <v>670</v>
      </c>
      <c r="F16505" s="389" t="s">
        <v>650</v>
      </c>
      <c r="G16505" s="389" t="s">
        <v>519</v>
      </c>
    </row>
    <row r="16506" spans="1:7">
      <c r="A16506" s="389" t="s">
        <v>531</v>
      </c>
      <c r="B16506" s="389" t="s">
        <v>519</v>
      </c>
      <c r="C16506" s="389">
        <v>34865.837904899898</v>
      </c>
      <c r="D16506" s="389" t="s">
        <v>519</v>
      </c>
      <c r="E16506" s="389" t="s">
        <v>670</v>
      </c>
      <c r="F16506" s="389" t="s">
        <v>650</v>
      </c>
      <c r="G16506" s="389" t="s">
        <v>519</v>
      </c>
    </row>
    <row r="16507" spans="1:7">
      <c r="A16507" s="389" t="s">
        <v>531</v>
      </c>
      <c r="B16507" s="389" t="s">
        <v>519</v>
      </c>
      <c r="C16507" s="389">
        <v>34865.837904899898</v>
      </c>
      <c r="D16507" s="389" t="s">
        <v>519</v>
      </c>
      <c r="E16507" s="389" t="s">
        <v>670</v>
      </c>
      <c r="F16507" s="389" t="s">
        <v>650</v>
      </c>
      <c r="G16507" s="389" t="s">
        <v>519</v>
      </c>
    </row>
    <row r="16508" spans="1:7">
      <c r="A16508" s="389" t="s">
        <v>531</v>
      </c>
      <c r="B16508" s="389" t="s">
        <v>519</v>
      </c>
      <c r="C16508" s="389">
        <v>34865.837904899898</v>
      </c>
      <c r="D16508" s="389" t="s">
        <v>519</v>
      </c>
      <c r="E16508" s="389" t="s">
        <v>670</v>
      </c>
      <c r="F16508" s="389" t="s">
        <v>650</v>
      </c>
      <c r="G16508" s="389" t="s">
        <v>519</v>
      </c>
    </row>
    <row r="16509" spans="1:7">
      <c r="A16509" s="389" t="s">
        <v>531</v>
      </c>
      <c r="B16509" s="389" t="s">
        <v>519</v>
      </c>
      <c r="C16509" s="389">
        <v>34865.837904899898</v>
      </c>
      <c r="D16509" s="389" t="s">
        <v>519</v>
      </c>
      <c r="E16509" s="389" t="s">
        <v>670</v>
      </c>
      <c r="F16509" s="389" t="s">
        <v>650</v>
      </c>
      <c r="G16509" s="389" t="s">
        <v>519</v>
      </c>
    </row>
    <row r="16510" spans="1:7">
      <c r="A16510" s="389" t="s">
        <v>531</v>
      </c>
      <c r="B16510" s="389" t="s">
        <v>519</v>
      </c>
      <c r="C16510" s="389">
        <v>34865.837904899898</v>
      </c>
      <c r="D16510" s="389" t="s">
        <v>519</v>
      </c>
      <c r="E16510" s="389" t="s">
        <v>670</v>
      </c>
      <c r="F16510" s="389" t="s">
        <v>650</v>
      </c>
      <c r="G16510" s="389" t="s">
        <v>519</v>
      </c>
    </row>
    <row r="16511" spans="1:7">
      <c r="A16511" s="389" t="s">
        <v>531</v>
      </c>
      <c r="B16511" s="389" t="s">
        <v>519</v>
      </c>
      <c r="C16511" s="389">
        <v>34865.837904899898</v>
      </c>
      <c r="D16511" s="389" t="s">
        <v>519</v>
      </c>
      <c r="E16511" s="389" t="s">
        <v>670</v>
      </c>
      <c r="F16511" s="389" t="s">
        <v>650</v>
      </c>
      <c r="G16511" s="389" t="s">
        <v>519</v>
      </c>
    </row>
    <row r="16512" spans="1:7">
      <c r="A16512" s="389" t="s">
        <v>531</v>
      </c>
      <c r="B16512" s="389" t="s">
        <v>519</v>
      </c>
      <c r="C16512" s="389">
        <v>34865.837904899898</v>
      </c>
      <c r="D16512" s="389" t="s">
        <v>519</v>
      </c>
      <c r="E16512" s="389" t="s">
        <v>670</v>
      </c>
      <c r="F16512" s="389" t="s">
        <v>650</v>
      </c>
      <c r="G16512" s="389" t="s">
        <v>519</v>
      </c>
    </row>
    <row r="16513" spans="1:7">
      <c r="A16513" s="389" t="s">
        <v>531</v>
      </c>
      <c r="B16513" s="389" t="s">
        <v>519</v>
      </c>
      <c r="C16513" s="389">
        <v>34865.837904899898</v>
      </c>
      <c r="D16513" s="389" t="s">
        <v>519</v>
      </c>
      <c r="E16513" s="389" t="s">
        <v>670</v>
      </c>
      <c r="F16513" s="389" t="s">
        <v>650</v>
      </c>
      <c r="G16513" s="389" t="s">
        <v>519</v>
      </c>
    </row>
    <row r="16514" spans="1:7">
      <c r="A16514" s="389" t="s">
        <v>531</v>
      </c>
      <c r="B16514" s="389" t="s">
        <v>519</v>
      </c>
      <c r="C16514" s="389">
        <v>34865.837904899898</v>
      </c>
      <c r="D16514" s="389" t="s">
        <v>519</v>
      </c>
      <c r="E16514" s="389" t="s">
        <v>670</v>
      </c>
      <c r="F16514" s="389" t="s">
        <v>650</v>
      </c>
      <c r="G16514" s="389" t="s">
        <v>519</v>
      </c>
    </row>
    <row r="16515" spans="1:7">
      <c r="A16515" s="389" t="s">
        <v>531</v>
      </c>
      <c r="B16515" s="389" t="s">
        <v>519</v>
      </c>
      <c r="C16515" s="389">
        <v>34865.837904899898</v>
      </c>
      <c r="D16515" s="389" t="s">
        <v>519</v>
      </c>
      <c r="E16515" s="389" t="s">
        <v>670</v>
      </c>
      <c r="F16515" s="389" t="s">
        <v>650</v>
      </c>
      <c r="G16515" s="389" t="s">
        <v>519</v>
      </c>
    </row>
    <row r="16516" spans="1:7">
      <c r="A16516" s="389" t="s">
        <v>531</v>
      </c>
      <c r="B16516" s="389" t="s">
        <v>519</v>
      </c>
      <c r="C16516" s="389">
        <v>34865.837904899898</v>
      </c>
      <c r="D16516" s="389" t="s">
        <v>519</v>
      </c>
      <c r="E16516" s="389" t="s">
        <v>670</v>
      </c>
      <c r="F16516" s="389" t="s">
        <v>650</v>
      </c>
      <c r="G16516" s="389" t="s">
        <v>519</v>
      </c>
    </row>
    <row r="16517" spans="1:7">
      <c r="A16517" s="389" t="s">
        <v>531</v>
      </c>
      <c r="B16517" s="389" t="s">
        <v>519</v>
      </c>
      <c r="C16517" s="389">
        <v>34865.837904899898</v>
      </c>
      <c r="D16517" s="389" t="s">
        <v>519</v>
      </c>
      <c r="E16517" s="389" t="s">
        <v>670</v>
      </c>
      <c r="F16517" s="389" t="s">
        <v>650</v>
      </c>
      <c r="G16517" s="389" t="s">
        <v>519</v>
      </c>
    </row>
    <row r="16518" spans="1:7">
      <c r="A16518" s="389" t="s">
        <v>531</v>
      </c>
      <c r="B16518" s="389" t="s">
        <v>519</v>
      </c>
      <c r="C16518" s="389">
        <v>34865.837904899898</v>
      </c>
      <c r="D16518" s="389" t="s">
        <v>519</v>
      </c>
      <c r="E16518" s="389" t="s">
        <v>670</v>
      </c>
      <c r="F16518" s="389" t="s">
        <v>650</v>
      </c>
      <c r="G16518" s="389" t="s">
        <v>519</v>
      </c>
    </row>
    <row r="16519" spans="1:7">
      <c r="A16519" s="389" t="s">
        <v>531</v>
      </c>
      <c r="B16519" s="389" t="s">
        <v>519</v>
      </c>
      <c r="C16519" s="389">
        <v>34865.837904899898</v>
      </c>
      <c r="D16519" s="389" t="s">
        <v>519</v>
      </c>
      <c r="E16519" s="389" t="s">
        <v>670</v>
      </c>
      <c r="F16519" s="389" t="s">
        <v>650</v>
      </c>
      <c r="G16519" s="389" t="s">
        <v>519</v>
      </c>
    </row>
    <row r="16520" spans="1:7">
      <c r="A16520" s="389" t="s">
        <v>531</v>
      </c>
      <c r="B16520" s="389" t="s">
        <v>519</v>
      </c>
      <c r="C16520" s="389">
        <v>34865.837904899898</v>
      </c>
      <c r="D16520" s="389" t="s">
        <v>519</v>
      </c>
      <c r="E16520" s="389" t="s">
        <v>670</v>
      </c>
      <c r="F16520" s="389" t="s">
        <v>650</v>
      </c>
      <c r="G16520" s="389" t="s">
        <v>519</v>
      </c>
    </row>
    <row r="16521" spans="1:7">
      <c r="A16521" s="389" t="s">
        <v>531</v>
      </c>
      <c r="B16521" s="389" t="s">
        <v>519</v>
      </c>
      <c r="C16521" s="389">
        <v>34865.837904899898</v>
      </c>
      <c r="D16521" s="389" t="s">
        <v>519</v>
      </c>
      <c r="E16521" s="389" t="s">
        <v>670</v>
      </c>
      <c r="F16521" s="389" t="s">
        <v>650</v>
      </c>
      <c r="G16521" s="389" t="s">
        <v>519</v>
      </c>
    </row>
    <row r="16522" spans="1:7">
      <c r="A16522" s="389" t="s">
        <v>531</v>
      </c>
      <c r="B16522" s="389" t="s">
        <v>519</v>
      </c>
      <c r="C16522" s="389">
        <v>34865.837904899898</v>
      </c>
      <c r="D16522" s="389" t="s">
        <v>519</v>
      </c>
      <c r="E16522" s="389" t="s">
        <v>670</v>
      </c>
      <c r="F16522" s="389" t="s">
        <v>650</v>
      </c>
      <c r="G16522" s="389" t="s">
        <v>519</v>
      </c>
    </row>
    <row r="16523" spans="1:7">
      <c r="A16523" s="389" t="s">
        <v>531</v>
      </c>
      <c r="B16523" s="389" t="s">
        <v>519</v>
      </c>
      <c r="C16523" s="389">
        <v>34865.837904899898</v>
      </c>
      <c r="D16523" s="389" t="s">
        <v>519</v>
      </c>
      <c r="E16523" s="389" t="s">
        <v>670</v>
      </c>
      <c r="F16523" s="389" t="s">
        <v>650</v>
      </c>
      <c r="G16523" s="389" t="s">
        <v>519</v>
      </c>
    </row>
    <row r="16524" spans="1:7">
      <c r="A16524" s="389" t="s">
        <v>531</v>
      </c>
      <c r="B16524" s="389" t="s">
        <v>519</v>
      </c>
      <c r="C16524" s="389">
        <v>34865.837904899898</v>
      </c>
      <c r="D16524" s="389" t="s">
        <v>519</v>
      </c>
      <c r="E16524" s="389" t="s">
        <v>670</v>
      </c>
      <c r="F16524" s="389" t="s">
        <v>650</v>
      </c>
      <c r="G16524" s="389" t="s">
        <v>519</v>
      </c>
    </row>
    <row r="16525" spans="1:7">
      <c r="A16525" s="389" t="s">
        <v>531</v>
      </c>
      <c r="B16525" s="389" t="s">
        <v>519</v>
      </c>
      <c r="C16525" s="389">
        <v>34865.837904899898</v>
      </c>
      <c r="D16525" s="389" t="s">
        <v>519</v>
      </c>
      <c r="E16525" s="389" t="s">
        <v>670</v>
      </c>
      <c r="F16525" s="389" t="s">
        <v>650</v>
      </c>
      <c r="G16525" s="389" t="s">
        <v>519</v>
      </c>
    </row>
    <row r="16526" spans="1:7">
      <c r="A16526" s="389" t="s">
        <v>531</v>
      </c>
      <c r="B16526" s="389" t="s">
        <v>519</v>
      </c>
      <c r="C16526" s="389">
        <v>34865.837904899898</v>
      </c>
      <c r="D16526" s="389" t="s">
        <v>519</v>
      </c>
      <c r="E16526" s="389" t="s">
        <v>670</v>
      </c>
      <c r="F16526" s="389" t="s">
        <v>650</v>
      </c>
      <c r="G16526" s="389" t="s">
        <v>519</v>
      </c>
    </row>
    <row r="16527" spans="1:7">
      <c r="A16527" s="389" t="s">
        <v>531</v>
      </c>
      <c r="B16527" s="389" t="s">
        <v>519</v>
      </c>
      <c r="C16527" s="389">
        <v>34865.837904899898</v>
      </c>
      <c r="D16527" s="389" t="s">
        <v>519</v>
      </c>
      <c r="E16527" s="389" t="s">
        <v>670</v>
      </c>
      <c r="F16527" s="389" t="s">
        <v>650</v>
      </c>
      <c r="G16527" s="389" t="s">
        <v>519</v>
      </c>
    </row>
    <row r="16528" spans="1:7">
      <c r="A16528" s="389" t="s">
        <v>531</v>
      </c>
      <c r="B16528" s="389" t="s">
        <v>519</v>
      </c>
      <c r="C16528" s="389">
        <v>34865.837904899898</v>
      </c>
      <c r="D16528" s="389" t="s">
        <v>519</v>
      </c>
      <c r="E16528" s="389" t="s">
        <v>670</v>
      </c>
      <c r="F16528" s="389" t="s">
        <v>650</v>
      </c>
      <c r="G16528" s="389" t="s">
        <v>519</v>
      </c>
    </row>
    <row r="16529" spans="1:7">
      <c r="A16529" s="389" t="s">
        <v>531</v>
      </c>
      <c r="B16529" s="389" t="s">
        <v>519</v>
      </c>
      <c r="C16529" s="389">
        <v>34865.837904899898</v>
      </c>
      <c r="D16529" s="389" t="s">
        <v>519</v>
      </c>
      <c r="E16529" s="389" t="s">
        <v>670</v>
      </c>
      <c r="F16529" s="389" t="s">
        <v>650</v>
      </c>
      <c r="G16529" s="389" t="s">
        <v>519</v>
      </c>
    </row>
    <row r="16530" spans="1:7">
      <c r="A16530" s="389" t="s">
        <v>531</v>
      </c>
      <c r="B16530" s="389" t="s">
        <v>519</v>
      </c>
      <c r="C16530" s="389">
        <v>34865.837904899898</v>
      </c>
      <c r="D16530" s="389" t="s">
        <v>519</v>
      </c>
      <c r="E16530" s="389" t="s">
        <v>670</v>
      </c>
      <c r="F16530" s="389" t="s">
        <v>650</v>
      </c>
      <c r="G16530" s="389" t="s">
        <v>519</v>
      </c>
    </row>
    <row r="16531" spans="1:7">
      <c r="A16531" s="389" t="s">
        <v>531</v>
      </c>
      <c r="B16531" s="389" t="s">
        <v>519</v>
      </c>
      <c r="C16531" s="389">
        <v>34865.837904899898</v>
      </c>
      <c r="D16531" s="389" t="s">
        <v>519</v>
      </c>
      <c r="E16531" s="389" t="s">
        <v>670</v>
      </c>
      <c r="F16531" s="389" t="s">
        <v>650</v>
      </c>
      <c r="G16531" s="389" t="s">
        <v>519</v>
      </c>
    </row>
    <row r="16532" spans="1:7">
      <c r="A16532" s="389" t="s">
        <v>531</v>
      </c>
      <c r="B16532" s="389" t="s">
        <v>519</v>
      </c>
      <c r="C16532" s="389">
        <v>34865.837904899898</v>
      </c>
      <c r="D16532" s="389" t="s">
        <v>519</v>
      </c>
      <c r="E16532" s="389" t="s">
        <v>670</v>
      </c>
      <c r="F16532" s="389" t="s">
        <v>650</v>
      </c>
      <c r="G16532" s="389" t="s">
        <v>519</v>
      </c>
    </row>
    <row r="16533" spans="1:7">
      <c r="A16533" s="389" t="s">
        <v>531</v>
      </c>
      <c r="B16533" s="389" t="s">
        <v>519</v>
      </c>
      <c r="C16533" s="389">
        <v>34865.837904899898</v>
      </c>
      <c r="D16533" s="389" t="s">
        <v>519</v>
      </c>
      <c r="E16533" s="389" t="s">
        <v>670</v>
      </c>
      <c r="F16533" s="389" t="s">
        <v>650</v>
      </c>
      <c r="G16533" s="389" t="s">
        <v>519</v>
      </c>
    </row>
    <row r="16534" spans="1:7">
      <c r="A16534" s="389" t="s">
        <v>531</v>
      </c>
      <c r="B16534" s="389" t="s">
        <v>519</v>
      </c>
      <c r="C16534" s="389">
        <v>34865.837904899898</v>
      </c>
      <c r="D16534" s="389" t="s">
        <v>519</v>
      </c>
      <c r="E16534" s="389" t="s">
        <v>670</v>
      </c>
      <c r="F16534" s="389" t="s">
        <v>650</v>
      </c>
      <c r="G16534" s="389" t="s">
        <v>519</v>
      </c>
    </row>
    <row r="16535" spans="1:7">
      <c r="A16535" s="389" t="s">
        <v>531</v>
      </c>
      <c r="B16535" s="389" t="s">
        <v>519</v>
      </c>
      <c r="C16535" s="389">
        <v>34865.837904899898</v>
      </c>
      <c r="D16535" s="389" t="s">
        <v>519</v>
      </c>
      <c r="E16535" s="389" t="s">
        <v>670</v>
      </c>
      <c r="F16535" s="389" t="s">
        <v>650</v>
      </c>
      <c r="G16535" s="389" t="s">
        <v>519</v>
      </c>
    </row>
    <row r="16536" spans="1:7">
      <c r="A16536" s="389" t="s">
        <v>531</v>
      </c>
      <c r="B16536" s="389" t="s">
        <v>519</v>
      </c>
      <c r="C16536" s="389">
        <v>34865.837904899898</v>
      </c>
      <c r="D16536" s="389" t="s">
        <v>519</v>
      </c>
      <c r="E16536" s="389" t="s">
        <v>670</v>
      </c>
      <c r="F16536" s="389" t="s">
        <v>650</v>
      </c>
      <c r="G16536" s="389" t="s">
        <v>519</v>
      </c>
    </row>
    <row r="16537" spans="1:7">
      <c r="A16537" s="389" t="s">
        <v>531</v>
      </c>
      <c r="B16537" s="389" t="s">
        <v>519</v>
      </c>
      <c r="C16537" s="389">
        <v>34865.837904899898</v>
      </c>
      <c r="D16537" s="389" t="s">
        <v>519</v>
      </c>
      <c r="E16537" s="389" t="s">
        <v>670</v>
      </c>
      <c r="F16537" s="389" t="s">
        <v>650</v>
      </c>
      <c r="G16537" s="389" t="s">
        <v>519</v>
      </c>
    </row>
    <row r="16538" spans="1:7">
      <c r="A16538" s="389" t="s">
        <v>531</v>
      </c>
      <c r="B16538" s="389" t="s">
        <v>519</v>
      </c>
      <c r="C16538" s="389">
        <v>34865.837904899898</v>
      </c>
      <c r="D16538" s="389" t="s">
        <v>519</v>
      </c>
      <c r="E16538" s="389" t="s">
        <v>670</v>
      </c>
      <c r="F16538" s="389" t="s">
        <v>650</v>
      </c>
      <c r="G16538" s="389" t="s">
        <v>519</v>
      </c>
    </row>
    <row r="16539" spans="1:7">
      <c r="A16539" s="389" t="s">
        <v>531</v>
      </c>
      <c r="B16539" s="389" t="s">
        <v>519</v>
      </c>
      <c r="C16539" s="389">
        <v>34865.837904899898</v>
      </c>
      <c r="D16539" s="389" t="s">
        <v>519</v>
      </c>
      <c r="E16539" s="389" t="s">
        <v>670</v>
      </c>
      <c r="F16539" s="389" t="s">
        <v>650</v>
      </c>
      <c r="G16539" s="389" t="s">
        <v>519</v>
      </c>
    </row>
    <row r="16540" spans="1:7">
      <c r="A16540" s="389" t="s">
        <v>531</v>
      </c>
      <c r="B16540" s="389" t="s">
        <v>519</v>
      </c>
      <c r="C16540" s="389">
        <v>34865.837904899898</v>
      </c>
      <c r="D16540" s="389" t="s">
        <v>519</v>
      </c>
      <c r="E16540" s="389" t="s">
        <v>670</v>
      </c>
      <c r="F16540" s="389" t="s">
        <v>650</v>
      </c>
      <c r="G16540" s="389" t="s">
        <v>519</v>
      </c>
    </row>
    <row r="16541" spans="1:7">
      <c r="A16541" s="389" t="s">
        <v>531</v>
      </c>
      <c r="B16541" s="389" t="s">
        <v>519</v>
      </c>
      <c r="C16541" s="389">
        <v>34865.837904899898</v>
      </c>
      <c r="D16541" s="389" t="s">
        <v>519</v>
      </c>
      <c r="E16541" s="389" t="s">
        <v>670</v>
      </c>
      <c r="F16541" s="389" t="s">
        <v>650</v>
      </c>
      <c r="G16541" s="389" t="s">
        <v>519</v>
      </c>
    </row>
    <row r="16542" spans="1:7">
      <c r="A16542" s="389" t="s">
        <v>531</v>
      </c>
      <c r="B16542" s="389" t="s">
        <v>519</v>
      </c>
      <c r="C16542" s="389">
        <v>34865.837904899898</v>
      </c>
      <c r="D16542" s="389" t="s">
        <v>519</v>
      </c>
      <c r="E16542" s="389" t="s">
        <v>670</v>
      </c>
      <c r="F16542" s="389" t="s">
        <v>650</v>
      </c>
      <c r="G16542" s="389" t="s">
        <v>519</v>
      </c>
    </row>
    <row r="16543" spans="1:7">
      <c r="A16543" s="389" t="s">
        <v>531</v>
      </c>
      <c r="B16543" s="389" t="s">
        <v>519</v>
      </c>
      <c r="C16543" s="389">
        <v>34865.837904899898</v>
      </c>
      <c r="D16543" s="389" t="s">
        <v>519</v>
      </c>
      <c r="E16543" s="389" t="s">
        <v>670</v>
      </c>
      <c r="F16543" s="389" t="s">
        <v>650</v>
      </c>
      <c r="G16543" s="389" t="s">
        <v>519</v>
      </c>
    </row>
    <row r="16544" spans="1:7">
      <c r="A16544" s="389" t="s">
        <v>531</v>
      </c>
      <c r="B16544" s="389" t="s">
        <v>519</v>
      </c>
      <c r="C16544" s="389">
        <v>34865.837904899898</v>
      </c>
      <c r="D16544" s="389" t="s">
        <v>519</v>
      </c>
      <c r="E16544" s="389" t="s">
        <v>670</v>
      </c>
      <c r="F16544" s="389" t="s">
        <v>650</v>
      </c>
      <c r="G16544" s="389" t="s">
        <v>519</v>
      </c>
    </row>
    <row r="16545" spans="1:7">
      <c r="A16545" s="389" t="s">
        <v>531</v>
      </c>
      <c r="B16545" s="389" t="s">
        <v>519</v>
      </c>
      <c r="C16545" s="389">
        <v>34865.837904899898</v>
      </c>
      <c r="D16545" s="389" t="s">
        <v>519</v>
      </c>
      <c r="E16545" s="389" t="s">
        <v>670</v>
      </c>
      <c r="F16545" s="389" t="s">
        <v>650</v>
      </c>
      <c r="G16545" s="389" t="s">
        <v>519</v>
      </c>
    </row>
    <row r="16546" spans="1:7">
      <c r="A16546" s="389" t="s">
        <v>531</v>
      </c>
      <c r="B16546" s="389" t="s">
        <v>519</v>
      </c>
      <c r="C16546" s="389">
        <v>34865.837904899898</v>
      </c>
      <c r="D16546" s="389" t="s">
        <v>519</v>
      </c>
      <c r="E16546" s="389" t="s">
        <v>670</v>
      </c>
      <c r="F16546" s="389" t="s">
        <v>650</v>
      </c>
      <c r="G16546" s="389" t="s">
        <v>519</v>
      </c>
    </row>
    <row r="16547" spans="1:7">
      <c r="A16547" s="389" t="s">
        <v>531</v>
      </c>
      <c r="B16547" s="389" t="s">
        <v>519</v>
      </c>
      <c r="C16547" s="389">
        <v>34865.837904899898</v>
      </c>
      <c r="D16547" s="389" t="s">
        <v>519</v>
      </c>
      <c r="E16547" s="389" t="s">
        <v>670</v>
      </c>
      <c r="F16547" s="389" t="s">
        <v>650</v>
      </c>
      <c r="G16547" s="389" t="s">
        <v>519</v>
      </c>
    </row>
    <row r="16548" spans="1:7">
      <c r="A16548" s="389" t="s">
        <v>531</v>
      </c>
      <c r="B16548" s="389" t="s">
        <v>519</v>
      </c>
      <c r="C16548" s="389">
        <v>34865.837904899898</v>
      </c>
      <c r="D16548" s="389" t="s">
        <v>519</v>
      </c>
      <c r="E16548" s="389" t="s">
        <v>670</v>
      </c>
      <c r="F16548" s="389" t="s">
        <v>650</v>
      </c>
      <c r="G16548" s="389" t="s">
        <v>519</v>
      </c>
    </row>
    <row r="16549" spans="1:7">
      <c r="A16549" s="389" t="s">
        <v>531</v>
      </c>
      <c r="B16549" s="389" t="s">
        <v>519</v>
      </c>
      <c r="C16549" s="389">
        <v>34865.837904899898</v>
      </c>
      <c r="D16549" s="389" t="s">
        <v>519</v>
      </c>
      <c r="E16549" s="389" t="s">
        <v>670</v>
      </c>
      <c r="F16549" s="389" t="s">
        <v>650</v>
      </c>
      <c r="G16549" s="389" t="s">
        <v>519</v>
      </c>
    </row>
    <row r="16550" spans="1:7">
      <c r="A16550" s="389" t="s">
        <v>531</v>
      </c>
      <c r="B16550" s="389" t="s">
        <v>519</v>
      </c>
      <c r="C16550" s="389">
        <v>34865.837904899898</v>
      </c>
      <c r="D16550" s="389" t="s">
        <v>519</v>
      </c>
      <c r="E16550" s="389" t="s">
        <v>670</v>
      </c>
      <c r="F16550" s="389" t="s">
        <v>650</v>
      </c>
      <c r="G16550" s="389" t="s">
        <v>519</v>
      </c>
    </row>
    <row r="16551" spans="1:7">
      <c r="A16551" s="389" t="s">
        <v>531</v>
      </c>
      <c r="B16551" s="389" t="s">
        <v>519</v>
      </c>
      <c r="C16551" s="389">
        <v>34865.837904899898</v>
      </c>
      <c r="D16551" s="389" t="s">
        <v>519</v>
      </c>
      <c r="E16551" s="389" t="s">
        <v>670</v>
      </c>
      <c r="F16551" s="389" t="s">
        <v>650</v>
      </c>
      <c r="G16551" s="389" t="s">
        <v>519</v>
      </c>
    </row>
    <row r="16552" spans="1:7">
      <c r="A16552" s="389" t="s">
        <v>531</v>
      </c>
      <c r="B16552" s="389" t="s">
        <v>519</v>
      </c>
      <c r="C16552" s="389">
        <v>34865.837904899898</v>
      </c>
      <c r="D16552" s="389" t="s">
        <v>519</v>
      </c>
      <c r="E16552" s="389" t="s">
        <v>670</v>
      </c>
      <c r="F16552" s="389" t="s">
        <v>650</v>
      </c>
      <c r="G16552" s="389" t="s">
        <v>519</v>
      </c>
    </row>
    <row r="16553" spans="1:7">
      <c r="A16553" s="389" t="s">
        <v>531</v>
      </c>
      <c r="B16553" s="389" t="s">
        <v>519</v>
      </c>
      <c r="C16553" s="389">
        <v>34865.837904899898</v>
      </c>
      <c r="D16553" s="389" t="s">
        <v>519</v>
      </c>
      <c r="E16553" s="389" t="s">
        <v>670</v>
      </c>
      <c r="F16553" s="389" t="s">
        <v>650</v>
      </c>
      <c r="G16553" s="389" t="s">
        <v>519</v>
      </c>
    </row>
    <row r="16554" spans="1:7">
      <c r="A16554" s="389" t="s">
        <v>531</v>
      </c>
      <c r="B16554" s="389" t="s">
        <v>519</v>
      </c>
      <c r="C16554" s="389">
        <v>34865.837904899898</v>
      </c>
      <c r="D16554" s="389" t="s">
        <v>519</v>
      </c>
      <c r="E16554" s="389" t="s">
        <v>670</v>
      </c>
      <c r="F16554" s="389" t="s">
        <v>650</v>
      </c>
      <c r="G16554" s="389" t="s">
        <v>519</v>
      </c>
    </row>
    <row r="16555" spans="1:7">
      <c r="A16555" s="389" t="s">
        <v>531</v>
      </c>
      <c r="B16555" s="389" t="s">
        <v>519</v>
      </c>
      <c r="C16555" s="389">
        <v>34865.837904899898</v>
      </c>
      <c r="D16555" s="389" t="s">
        <v>519</v>
      </c>
      <c r="E16555" s="389" t="s">
        <v>670</v>
      </c>
      <c r="F16555" s="389" t="s">
        <v>650</v>
      </c>
      <c r="G16555" s="389" t="s">
        <v>519</v>
      </c>
    </row>
    <row r="16556" spans="1:7">
      <c r="A16556" s="389" t="s">
        <v>531</v>
      </c>
      <c r="B16556" s="389" t="s">
        <v>519</v>
      </c>
      <c r="C16556" s="389">
        <v>34865.837904899898</v>
      </c>
      <c r="D16556" s="389" t="s">
        <v>519</v>
      </c>
      <c r="E16556" s="389" t="s">
        <v>670</v>
      </c>
      <c r="F16556" s="389" t="s">
        <v>650</v>
      </c>
      <c r="G16556" s="389" t="s">
        <v>519</v>
      </c>
    </row>
    <row r="16557" spans="1:7">
      <c r="A16557" s="389" t="s">
        <v>531</v>
      </c>
      <c r="B16557" s="389" t="s">
        <v>519</v>
      </c>
      <c r="C16557" s="389">
        <v>34865.837904899898</v>
      </c>
      <c r="D16557" s="389" t="s">
        <v>519</v>
      </c>
      <c r="E16557" s="389" t="s">
        <v>670</v>
      </c>
      <c r="F16557" s="389" t="s">
        <v>650</v>
      </c>
      <c r="G16557" s="389" t="s">
        <v>519</v>
      </c>
    </row>
    <row r="16558" spans="1:7">
      <c r="A16558" s="389" t="s">
        <v>531</v>
      </c>
      <c r="B16558" s="389" t="s">
        <v>519</v>
      </c>
      <c r="C16558" s="389">
        <v>34865.837904899898</v>
      </c>
      <c r="D16558" s="389" t="s">
        <v>519</v>
      </c>
      <c r="E16558" s="389" t="s">
        <v>670</v>
      </c>
      <c r="F16558" s="389" t="s">
        <v>650</v>
      </c>
      <c r="G16558" s="389" t="s">
        <v>519</v>
      </c>
    </row>
    <row r="16559" spans="1:7">
      <c r="A16559" s="389" t="s">
        <v>531</v>
      </c>
      <c r="B16559" s="389" t="s">
        <v>519</v>
      </c>
      <c r="C16559" s="389">
        <v>34865.837904899898</v>
      </c>
      <c r="D16559" s="389" t="s">
        <v>519</v>
      </c>
      <c r="E16559" s="389" t="s">
        <v>670</v>
      </c>
      <c r="F16559" s="389" t="s">
        <v>650</v>
      </c>
      <c r="G16559" s="389" t="s">
        <v>519</v>
      </c>
    </row>
    <row r="16560" spans="1:7">
      <c r="A16560" s="389" t="s">
        <v>531</v>
      </c>
      <c r="B16560" s="389" t="s">
        <v>519</v>
      </c>
      <c r="C16560" s="389">
        <v>34865.837904899898</v>
      </c>
      <c r="D16560" s="389" t="s">
        <v>519</v>
      </c>
      <c r="E16560" s="389" t="s">
        <v>670</v>
      </c>
      <c r="F16560" s="389" t="s">
        <v>650</v>
      </c>
      <c r="G16560" s="389" t="s">
        <v>519</v>
      </c>
    </row>
    <row r="16561" spans="1:7">
      <c r="A16561" s="389" t="s">
        <v>531</v>
      </c>
      <c r="B16561" s="389" t="s">
        <v>519</v>
      </c>
      <c r="C16561" s="389">
        <v>34865.837904899898</v>
      </c>
      <c r="D16561" s="389" t="s">
        <v>519</v>
      </c>
      <c r="E16561" s="389" t="s">
        <v>670</v>
      </c>
      <c r="F16561" s="389" t="s">
        <v>650</v>
      </c>
      <c r="G16561" s="389" t="s">
        <v>519</v>
      </c>
    </row>
    <row r="16562" spans="1:7">
      <c r="A16562" s="389" t="s">
        <v>531</v>
      </c>
      <c r="B16562" s="389" t="s">
        <v>519</v>
      </c>
      <c r="C16562" s="389">
        <v>34865.837904899898</v>
      </c>
      <c r="D16562" s="389" t="s">
        <v>519</v>
      </c>
      <c r="E16562" s="389" t="s">
        <v>670</v>
      </c>
      <c r="F16562" s="389" t="s">
        <v>650</v>
      </c>
      <c r="G16562" s="389" t="s">
        <v>519</v>
      </c>
    </row>
    <row r="16563" spans="1:7">
      <c r="A16563" s="389" t="s">
        <v>531</v>
      </c>
      <c r="B16563" s="389" t="s">
        <v>519</v>
      </c>
      <c r="C16563" s="389">
        <v>34865.837904899898</v>
      </c>
      <c r="D16563" s="389" t="s">
        <v>519</v>
      </c>
      <c r="E16563" s="389" t="s">
        <v>670</v>
      </c>
      <c r="F16563" s="389" t="s">
        <v>650</v>
      </c>
      <c r="G16563" s="389" t="s">
        <v>519</v>
      </c>
    </row>
    <row r="16564" spans="1:7">
      <c r="A16564" s="389" t="s">
        <v>531</v>
      </c>
      <c r="B16564" s="389" t="s">
        <v>519</v>
      </c>
      <c r="C16564" s="389">
        <v>34865.837904899898</v>
      </c>
      <c r="D16564" s="389" t="s">
        <v>519</v>
      </c>
      <c r="E16564" s="389" t="s">
        <v>670</v>
      </c>
      <c r="F16564" s="389" t="s">
        <v>650</v>
      </c>
      <c r="G16564" s="389" t="s">
        <v>519</v>
      </c>
    </row>
    <row r="16565" spans="1:7">
      <c r="A16565" s="389" t="s">
        <v>531</v>
      </c>
      <c r="B16565" s="389" t="s">
        <v>519</v>
      </c>
      <c r="C16565" s="389">
        <v>34865.837904899898</v>
      </c>
      <c r="D16565" s="389" t="s">
        <v>519</v>
      </c>
      <c r="E16565" s="389" t="s">
        <v>670</v>
      </c>
      <c r="F16565" s="389" t="s">
        <v>650</v>
      </c>
      <c r="G16565" s="389" t="s">
        <v>519</v>
      </c>
    </row>
    <row r="16566" spans="1:7">
      <c r="A16566" s="389" t="s">
        <v>531</v>
      </c>
      <c r="B16566" s="389" t="s">
        <v>519</v>
      </c>
      <c r="C16566" s="389">
        <v>34865.837904899898</v>
      </c>
      <c r="D16566" s="389" t="s">
        <v>519</v>
      </c>
      <c r="E16566" s="389" t="s">
        <v>670</v>
      </c>
      <c r="F16566" s="389" t="s">
        <v>650</v>
      </c>
      <c r="G16566" s="389" t="s">
        <v>519</v>
      </c>
    </row>
    <row r="16567" spans="1:7">
      <c r="A16567" s="389" t="s">
        <v>531</v>
      </c>
      <c r="B16567" s="389" t="s">
        <v>519</v>
      </c>
      <c r="C16567" s="389">
        <v>34865.837904899898</v>
      </c>
      <c r="D16567" s="389" t="s">
        <v>519</v>
      </c>
      <c r="E16567" s="389" t="s">
        <v>670</v>
      </c>
      <c r="F16567" s="389" t="s">
        <v>650</v>
      </c>
      <c r="G16567" s="389" t="s">
        <v>519</v>
      </c>
    </row>
    <row r="16568" spans="1:7">
      <c r="A16568" s="389" t="s">
        <v>531</v>
      </c>
      <c r="B16568" s="389" t="s">
        <v>519</v>
      </c>
      <c r="C16568" s="389">
        <v>34865.837904899898</v>
      </c>
      <c r="D16568" s="389" t="s">
        <v>519</v>
      </c>
      <c r="E16568" s="389" t="s">
        <v>670</v>
      </c>
      <c r="F16568" s="389" t="s">
        <v>650</v>
      </c>
      <c r="G16568" s="389" t="s">
        <v>519</v>
      </c>
    </row>
    <row r="16569" spans="1:7">
      <c r="A16569" s="389" t="s">
        <v>531</v>
      </c>
      <c r="B16569" s="389" t="s">
        <v>519</v>
      </c>
      <c r="C16569" s="389">
        <v>34865.837904899898</v>
      </c>
      <c r="D16569" s="389" t="s">
        <v>519</v>
      </c>
      <c r="E16569" s="389" t="s">
        <v>670</v>
      </c>
      <c r="F16569" s="389" t="s">
        <v>650</v>
      </c>
      <c r="G16569" s="389" t="s">
        <v>519</v>
      </c>
    </row>
    <row r="16570" spans="1:7">
      <c r="A16570" s="389" t="s">
        <v>531</v>
      </c>
      <c r="B16570" s="389" t="s">
        <v>519</v>
      </c>
      <c r="C16570" s="389">
        <v>34865.837904899898</v>
      </c>
      <c r="D16570" s="389" t="s">
        <v>519</v>
      </c>
      <c r="E16570" s="389" t="s">
        <v>670</v>
      </c>
      <c r="F16570" s="389" t="s">
        <v>650</v>
      </c>
      <c r="G16570" s="389" t="s">
        <v>519</v>
      </c>
    </row>
    <row r="16571" spans="1:7">
      <c r="A16571" s="389" t="s">
        <v>531</v>
      </c>
      <c r="B16571" s="389" t="s">
        <v>519</v>
      </c>
      <c r="C16571" s="389">
        <v>34865.837904899898</v>
      </c>
      <c r="D16571" s="389" t="s">
        <v>519</v>
      </c>
      <c r="E16571" s="389" t="s">
        <v>670</v>
      </c>
      <c r="F16571" s="389" t="s">
        <v>650</v>
      </c>
      <c r="G16571" s="389" t="s">
        <v>519</v>
      </c>
    </row>
    <row r="16572" spans="1:7">
      <c r="A16572" s="389" t="s">
        <v>531</v>
      </c>
      <c r="B16572" s="389" t="s">
        <v>519</v>
      </c>
      <c r="C16572" s="389">
        <v>34865.837904899898</v>
      </c>
      <c r="D16572" s="389" t="s">
        <v>519</v>
      </c>
      <c r="E16572" s="389" t="s">
        <v>670</v>
      </c>
      <c r="F16572" s="389" t="s">
        <v>650</v>
      </c>
      <c r="G16572" s="389" t="s">
        <v>519</v>
      </c>
    </row>
    <row r="16573" spans="1:7">
      <c r="A16573" s="389" t="s">
        <v>531</v>
      </c>
      <c r="B16573" s="389" t="s">
        <v>519</v>
      </c>
      <c r="C16573" s="389">
        <v>34865.837904899898</v>
      </c>
      <c r="D16573" s="389" t="s">
        <v>519</v>
      </c>
      <c r="E16573" s="389" t="s">
        <v>670</v>
      </c>
      <c r="F16573" s="389" t="s">
        <v>650</v>
      </c>
      <c r="G16573" s="389" t="s">
        <v>519</v>
      </c>
    </row>
    <row r="16574" spans="1:7">
      <c r="A16574" s="389" t="s">
        <v>531</v>
      </c>
      <c r="B16574" s="389" t="s">
        <v>519</v>
      </c>
      <c r="C16574" s="389">
        <v>34865.837904899898</v>
      </c>
      <c r="D16574" s="389" t="s">
        <v>519</v>
      </c>
      <c r="E16574" s="389" t="s">
        <v>670</v>
      </c>
      <c r="F16574" s="389" t="s">
        <v>650</v>
      </c>
      <c r="G16574" s="389" t="s">
        <v>519</v>
      </c>
    </row>
    <row r="16575" spans="1:7">
      <c r="A16575" s="389" t="s">
        <v>531</v>
      </c>
      <c r="B16575" s="389" t="s">
        <v>519</v>
      </c>
      <c r="C16575" s="389">
        <v>34865.837904899898</v>
      </c>
      <c r="D16575" s="389" t="s">
        <v>519</v>
      </c>
      <c r="E16575" s="389" t="s">
        <v>670</v>
      </c>
      <c r="F16575" s="389" t="s">
        <v>650</v>
      </c>
      <c r="G16575" s="389" t="s">
        <v>519</v>
      </c>
    </row>
    <row r="16576" spans="1:7">
      <c r="A16576" s="389" t="s">
        <v>531</v>
      </c>
      <c r="B16576" s="389" t="s">
        <v>519</v>
      </c>
      <c r="C16576" s="389">
        <v>34865.837904899898</v>
      </c>
      <c r="D16576" s="389" t="s">
        <v>519</v>
      </c>
      <c r="E16576" s="389" t="s">
        <v>670</v>
      </c>
      <c r="F16576" s="389" t="s">
        <v>650</v>
      </c>
      <c r="G16576" s="389" t="s">
        <v>519</v>
      </c>
    </row>
    <row r="16577" spans="1:7">
      <c r="A16577" s="389" t="s">
        <v>531</v>
      </c>
      <c r="B16577" s="389" t="s">
        <v>519</v>
      </c>
      <c r="C16577" s="389">
        <v>34865.837904899898</v>
      </c>
      <c r="D16577" s="389" t="s">
        <v>519</v>
      </c>
      <c r="E16577" s="389" t="s">
        <v>670</v>
      </c>
      <c r="F16577" s="389" t="s">
        <v>650</v>
      </c>
      <c r="G16577" s="389" t="s">
        <v>519</v>
      </c>
    </row>
    <row r="16578" spans="1:7">
      <c r="A16578" s="389" t="s">
        <v>531</v>
      </c>
      <c r="B16578" s="389" t="s">
        <v>519</v>
      </c>
      <c r="C16578" s="389">
        <v>34865.837904899898</v>
      </c>
      <c r="D16578" s="389" t="s">
        <v>519</v>
      </c>
      <c r="E16578" s="389" t="s">
        <v>670</v>
      </c>
      <c r="F16578" s="389" t="s">
        <v>650</v>
      </c>
      <c r="G16578" s="389" t="s">
        <v>519</v>
      </c>
    </row>
    <row r="16579" spans="1:7">
      <c r="A16579" s="389" t="s">
        <v>531</v>
      </c>
      <c r="B16579" s="389" t="s">
        <v>519</v>
      </c>
      <c r="C16579" s="389">
        <v>34865.837904899898</v>
      </c>
      <c r="D16579" s="389" t="s">
        <v>519</v>
      </c>
      <c r="E16579" s="389" t="s">
        <v>670</v>
      </c>
      <c r="F16579" s="389" t="s">
        <v>650</v>
      </c>
      <c r="G16579" s="389" t="s">
        <v>519</v>
      </c>
    </row>
    <row r="16580" spans="1:7">
      <c r="A16580" s="389" t="s">
        <v>531</v>
      </c>
      <c r="B16580" s="389" t="s">
        <v>519</v>
      </c>
      <c r="C16580" s="389">
        <v>34865.837904899898</v>
      </c>
      <c r="D16580" s="389" t="s">
        <v>519</v>
      </c>
      <c r="E16580" s="389" t="s">
        <v>670</v>
      </c>
      <c r="F16580" s="389" t="s">
        <v>650</v>
      </c>
      <c r="G16580" s="389" t="s">
        <v>519</v>
      </c>
    </row>
    <row r="16581" spans="1:7">
      <c r="A16581" s="389" t="s">
        <v>531</v>
      </c>
      <c r="B16581" s="389" t="s">
        <v>519</v>
      </c>
      <c r="C16581" s="389">
        <v>34865.837904899898</v>
      </c>
      <c r="D16581" s="389" t="s">
        <v>519</v>
      </c>
      <c r="E16581" s="389" t="s">
        <v>670</v>
      </c>
      <c r="F16581" s="389" t="s">
        <v>650</v>
      </c>
      <c r="G16581" s="389" t="s">
        <v>519</v>
      </c>
    </row>
    <row r="16582" spans="1:7">
      <c r="A16582" s="389" t="s">
        <v>531</v>
      </c>
      <c r="B16582" s="389" t="s">
        <v>519</v>
      </c>
      <c r="C16582" s="389">
        <v>34865.837904899898</v>
      </c>
      <c r="D16582" s="389" t="s">
        <v>519</v>
      </c>
      <c r="E16582" s="389" t="s">
        <v>670</v>
      </c>
      <c r="F16582" s="389" t="s">
        <v>650</v>
      </c>
      <c r="G16582" s="389" t="s">
        <v>519</v>
      </c>
    </row>
    <row r="16583" spans="1:7">
      <c r="A16583" s="389" t="s">
        <v>531</v>
      </c>
      <c r="B16583" s="389" t="s">
        <v>519</v>
      </c>
      <c r="C16583" s="389">
        <v>34865.837904899898</v>
      </c>
      <c r="D16583" s="389" t="s">
        <v>519</v>
      </c>
      <c r="E16583" s="389" t="s">
        <v>670</v>
      </c>
      <c r="F16583" s="389" t="s">
        <v>650</v>
      </c>
      <c r="G16583" s="389" t="s">
        <v>519</v>
      </c>
    </row>
    <row r="16584" spans="1:7">
      <c r="A16584" s="389" t="s">
        <v>531</v>
      </c>
      <c r="B16584" s="389" t="s">
        <v>519</v>
      </c>
      <c r="C16584" s="389">
        <v>34865.837904899898</v>
      </c>
      <c r="D16584" s="389" t="s">
        <v>519</v>
      </c>
      <c r="E16584" s="389" t="s">
        <v>670</v>
      </c>
      <c r="F16584" s="389" t="s">
        <v>650</v>
      </c>
      <c r="G16584" s="389" t="s">
        <v>519</v>
      </c>
    </row>
    <row r="16585" spans="1:7">
      <c r="A16585" s="389" t="s">
        <v>531</v>
      </c>
      <c r="B16585" s="389" t="s">
        <v>519</v>
      </c>
      <c r="C16585" s="389">
        <v>34865.837904899898</v>
      </c>
      <c r="D16585" s="389" t="s">
        <v>519</v>
      </c>
      <c r="E16585" s="389" t="s">
        <v>670</v>
      </c>
      <c r="F16585" s="389" t="s">
        <v>650</v>
      </c>
      <c r="G16585" s="389" t="s">
        <v>519</v>
      </c>
    </row>
    <row r="16586" spans="1:7">
      <c r="A16586" s="389" t="s">
        <v>531</v>
      </c>
      <c r="B16586" s="389" t="s">
        <v>519</v>
      </c>
      <c r="C16586" s="389">
        <v>34865.837904899898</v>
      </c>
      <c r="D16586" s="389" t="s">
        <v>519</v>
      </c>
      <c r="E16586" s="389" t="s">
        <v>670</v>
      </c>
      <c r="F16586" s="389" t="s">
        <v>650</v>
      </c>
      <c r="G16586" s="389" t="s">
        <v>519</v>
      </c>
    </row>
    <row r="16587" spans="1:7">
      <c r="A16587" s="389" t="s">
        <v>531</v>
      </c>
      <c r="B16587" s="389" t="s">
        <v>519</v>
      </c>
      <c r="C16587" s="389">
        <v>34865.837904899898</v>
      </c>
      <c r="D16587" s="389" t="s">
        <v>519</v>
      </c>
      <c r="E16587" s="389" t="s">
        <v>670</v>
      </c>
      <c r="F16587" s="389" t="s">
        <v>650</v>
      </c>
      <c r="G16587" s="389" t="s">
        <v>519</v>
      </c>
    </row>
    <row r="16588" spans="1:7">
      <c r="A16588" s="389" t="s">
        <v>531</v>
      </c>
      <c r="B16588" s="389" t="s">
        <v>519</v>
      </c>
      <c r="C16588" s="389">
        <v>34865.837904899898</v>
      </c>
      <c r="D16588" s="389" t="s">
        <v>519</v>
      </c>
      <c r="E16588" s="389" t="s">
        <v>670</v>
      </c>
      <c r="F16588" s="389" t="s">
        <v>650</v>
      </c>
      <c r="G16588" s="389" t="s">
        <v>519</v>
      </c>
    </row>
    <row r="16589" spans="1:7">
      <c r="A16589" s="389" t="s">
        <v>531</v>
      </c>
      <c r="B16589" s="389" t="s">
        <v>519</v>
      </c>
      <c r="C16589" s="389">
        <v>34865.837904899898</v>
      </c>
      <c r="D16589" s="389" t="s">
        <v>519</v>
      </c>
      <c r="E16589" s="389" t="s">
        <v>670</v>
      </c>
      <c r="F16589" s="389" t="s">
        <v>650</v>
      </c>
      <c r="G16589" s="389" t="s">
        <v>519</v>
      </c>
    </row>
    <row r="16590" spans="1:7">
      <c r="A16590" s="389" t="s">
        <v>531</v>
      </c>
      <c r="B16590" s="389" t="s">
        <v>519</v>
      </c>
      <c r="C16590" s="389">
        <v>34865.837904899898</v>
      </c>
      <c r="D16590" s="389" t="s">
        <v>519</v>
      </c>
      <c r="E16590" s="389" t="s">
        <v>670</v>
      </c>
      <c r="F16590" s="389" t="s">
        <v>650</v>
      </c>
      <c r="G16590" s="389" t="s">
        <v>519</v>
      </c>
    </row>
    <row r="16591" spans="1:7">
      <c r="A16591" s="389" t="s">
        <v>531</v>
      </c>
      <c r="B16591" s="389" t="s">
        <v>519</v>
      </c>
      <c r="C16591" s="389">
        <v>34865.837904899898</v>
      </c>
      <c r="D16591" s="389" t="s">
        <v>519</v>
      </c>
      <c r="E16591" s="389" t="s">
        <v>670</v>
      </c>
      <c r="F16591" s="389" t="s">
        <v>650</v>
      </c>
      <c r="G16591" s="389" t="s">
        <v>519</v>
      </c>
    </row>
    <row r="16592" spans="1:7">
      <c r="A16592" s="389" t="s">
        <v>531</v>
      </c>
      <c r="B16592" s="389" t="s">
        <v>519</v>
      </c>
      <c r="C16592" s="389">
        <v>34865.837904899898</v>
      </c>
      <c r="D16592" s="389" t="s">
        <v>519</v>
      </c>
      <c r="E16592" s="389" t="s">
        <v>670</v>
      </c>
      <c r="F16592" s="389" t="s">
        <v>650</v>
      </c>
      <c r="G16592" s="389" t="s">
        <v>519</v>
      </c>
    </row>
    <row r="16593" spans="1:7">
      <c r="A16593" s="389" t="s">
        <v>531</v>
      </c>
      <c r="B16593" s="389" t="s">
        <v>519</v>
      </c>
      <c r="C16593" s="389">
        <v>34865.837904899898</v>
      </c>
      <c r="D16593" s="389" t="s">
        <v>519</v>
      </c>
      <c r="E16593" s="389" t="s">
        <v>670</v>
      </c>
      <c r="F16593" s="389" t="s">
        <v>650</v>
      </c>
      <c r="G16593" s="389" t="s">
        <v>519</v>
      </c>
    </row>
    <row r="16594" spans="1:7">
      <c r="A16594" s="389" t="s">
        <v>531</v>
      </c>
      <c r="B16594" s="389" t="s">
        <v>519</v>
      </c>
      <c r="C16594" s="389">
        <v>34865.837904899898</v>
      </c>
      <c r="D16594" s="389" t="s">
        <v>519</v>
      </c>
      <c r="E16594" s="389" t="s">
        <v>670</v>
      </c>
      <c r="F16594" s="389" t="s">
        <v>650</v>
      </c>
      <c r="G16594" s="389" t="s">
        <v>519</v>
      </c>
    </row>
    <row r="16595" spans="1:7">
      <c r="A16595" s="389" t="s">
        <v>531</v>
      </c>
      <c r="B16595" s="389" t="s">
        <v>519</v>
      </c>
      <c r="C16595" s="389">
        <v>34865.837904899898</v>
      </c>
      <c r="D16595" s="389" t="s">
        <v>519</v>
      </c>
      <c r="E16595" s="389" t="s">
        <v>670</v>
      </c>
      <c r="F16595" s="389" t="s">
        <v>650</v>
      </c>
      <c r="G16595" s="389" t="s">
        <v>519</v>
      </c>
    </row>
    <row r="16596" spans="1:7">
      <c r="A16596" s="389" t="s">
        <v>531</v>
      </c>
      <c r="B16596" s="389" t="s">
        <v>519</v>
      </c>
      <c r="C16596" s="389">
        <v>34865.837904899898</v>
      </c>
      <c r="D16596" s="389" t="s">
        <v>519</v>
      </c>
      <c r="E16596" s="389" t="s">
        <v>670</v>
      </c>
      <c r="F16596" s="389" t="s">
        <v>650</v>
      </c>
      <c r="G16596" s="389" t="s">
        <v>519</v>
      </c>
    </row>
    <row r="16597" spans="1:7">
      <c r="A16597" s="389" t="s">
        <v>531</v>
      </c>
      <c r="B16597" s="389" t="s">
        <v>519</v>
      </c>
      <c r="C16597" s="389">
        <v>34865.837904899898</v>
      </c>
      <c r="D16597" s="389" t="s">
        <v>519</v>
      </c>
      <c r="E16597" s="389" t="s">
        <v>670</v>
      </c>
      <c r="F16597" s="389" t="s">
        <v>650</v>
      </c>
      <c r="G16597" s="389" t="s">
        <v>519</v>
      </c>
    </row>
    <row r="16598" spans="1:7">
      <c r="A16598" s="389" t="s">
        <v>531</v>
      </c>
      <c r="B16598" s="389" t="s">
        <v>519</v>
      </c>
      <c r="C16598" s="389">
        <v>34865.837904899898</v>
      </c>
      <c r="D16598" s="389" t="s">
        <v>519</v>
      </c>
      <c r="E16598" s="389" t="s">
        <v>670</v>
      </c>
      <c r="F16598" s="389" t="s">
        <v>650</v>
      </c>
      <c r="G16598" s="389" t="s">
        <v>519</v>
      </c>
    </row>
    <row r="16599" spans="1:7">
      <c r="A16599" s="389" t="s">
        <v>531</v>
      </c>
      <c r="B16599" s="389" t="s">
        <v>519</v>
      </c>
      <c r="C16599" s="389">
        <v>34865.837904899898</v>
      </c>
      <c r="D16599" s="389" t="s">
        <v>519</v>
      </c>
      <c r="E16599" s="389" t="s">
        <v>670</v>
      </c>
      <c r="F16599" s="389" t="s">
        <v>650</v>
      </c>
      <c r="G16599" s="389" t="s">
        <v>519</v>
      </c>
    </row>
    <row r="16600" spans="1:7">
      <c r="A16600" s="389" t="s">
        <v>531</v>
      </c>
      <c r="B16600" s="389" t="s">
        <v>519</v>
      </c>
      <c r="C16600" s="389">
        <v>34865.837904899898</v>
      </c>
      <c r="D16600" s="389" t="s">
        <v>519</v>
      </c>
      <c r="E16600" s="389" t="s">
        <v>670</v>
      </c>
      <c r="F16600" s="389" t="s">
        <v>650</v>
      </c>
      <c r="G16600" s="389" t="s">
        <v>519</v>
      </c>
    </row>
    <row r="16601" spans="1:7">
      <c r="A16601" s="389" t="s">
        <v>531</v>
      </c>
      <c r="B16601" s="389" t="s">
        <v>519</v>
      </c>
      <c r="C16601" s="389">
        <v>34865.837904899898</v>
      </c>
      <c r="D16601" s="389" t="s">
        <v>519</v>
      </c>
      <c r="E16601" s="389" t="s">
        <v>670</v>
      </c>
      <c r="F16601" s="389" t="s">
        <v>650</v>
      </c>
      <c r="G16601" s="389" t="s">
        <v>519</v>
      </c>
    </row>
    <row r="16602" spans="1:7">
      <c r="A16602" s="389" t="s">
        <v>531</v>
      </c>
      <c r="B16602" s="389" t="s">
        <v>519</v>
      </c>
      <c r="C16602" s="389">
        <v>34865.837904899898</v>
      </c>
      <c r="D16602" s="389" t="s">
        <v>519</v>
      </c>
      <c r="E16602" s="389" t="s">
        <v>670</v>
      </c>
      <c r="F16602" s="389" t="s">
        <v>650</v>
      </c>
      <c r="G16602" s="389" t="s">
        <v>519</v>
      </c>
    </row>
    <row r="16603" spans="1:7">
      <c r="A16603" s="389" t="s">
        <v>531</v>
      </c>
      <c r="B16603" s="389" t="s">
        <v>519</v>
      </c>
      <c r="C16603" s="389">
        <v>34865.837904899898</v>
      </c>
      <c r="D16603" s="389" t="s">
        <v>519</v>
      </c>
      <c r="E16603" s="389" t="s">
        <v>670</v>
      </c>
      <c r="F16603" s="389" t="s">
        <v>650</v>
      </c>
      <c r="G16603" s="389" t="s">
        <v>519</v>
      </c>
    </row>
    <row r="16604" spans="1:7">
      <c r="A16604" s="389" t="s">
        <v>531</v>
      </c>
      <c r="B16604" s="389" t="s">
        <v>519</v>
      </c>
      <c r="C16604" s="389">
        <v>34865.837904899898</v>
      </c>
      <c r="D16604" s="389" t="s">
        <v>519</v>
      </c>
      <c r="E16604" s="389" t="s">
        <v>670</v>
      </c>
      <c r="F16604" s="389" t="s">
        <v>650</v>
      </c>
      <c r="G16604" s="389" t="s">
        <v>519</v>
      </c>
    </row>
    <row r="16605" spans="1:7">
      <c r="A16605" s="389" t="s">
        <v>531</v>
      </c>
      <c r="B16605" s="389" t="s">
        <v>519</v>
      </c>
      <c r="C16605" s="389">
        <v>34865.837904899898</v>
      </c>
      <c r="D16605" s="389" t="s">
        <v>519</v>
      </c>
      <c r="E16605" s="389" t="s">
        <v>670</v>
      </c>
      <c r="F16605" s="389" t="s">
        <v>650</v>
      </c>
      <c r="G16605" s="389" t="s">
        <v>519</v>
      </c>
    </row>
    <row r="16606" spans="1:7">
      <c r="A16606" s="389" t="s">
        <v>531</v>
      </c>
      <c r="B16606" s="389" t="s">
        <v>519</v>
      </c>
      <c r="C16606" s="389">
        <v>34865.837904899898</v>
      </c>
      <c r="D16606" s="389" t="s">
        <v>519</v>
      </c>
      <c r="E16606" s="389" t="s">
        <v>670</v>
      </c>
      <c r="F16606" s="389" t="s">
        <v>650</v>
      </c>
      <c r="G16606" s="389" t="s">
        <v>519</v>
      </c>
    </row>
    <row r="16607" spans="1:7">
      <c r="A16607" s="389" t="s">
        <v>531</v>
      </c>
      <c r="B16607" s="389" t="s">
        <v>519</v>
      </c>
      <c r="C16607" s="389">
        <v>34865.837904899898</v>
      </c>
      <c r="D16607" s="389" t="s">
        <v>519</v>
      </c>
      <c r="E16607" s="389" t="s">
        <v>670</v>
      </c>
      <c r="F16607" s="389" t="s">
        <v>650</v>
      </c>
      <c r="G16607" s="389" t="s">
        <v>519</v>
      </c>
    </row>
    <row r="16608" spans="1:7">
      <c r="A16608" s="389" t="s">
        <v>531</v>
      </c>
      <c r="B16608" s="389" t="s">
        <v>519</v>
      </c>
      <c r="C16608" s="389">
        <v>34865.837904899898</v>
      </c>
      <c r="D16608" s="389" t="s">
        <v>519</v>
      </c>
      <c r="E16608" s="389" t="s">
        <v>670</v>
      </c>
      <c r="F16608" s="389" t="s">
        <v>650</v>
      </c>
      <c r="G16608" s="389" t="s">
        <v>519</v>
      </c>
    </row>
    <row r="16609" spans="1:7">
      <c r="A16609" s="389" t="s">
        <v>531</v>
      </c>
      <c r="B16609" s="389" t="s">
        <v>519</v>
      </c>
      <c r="C16609" s="389">
        <v>34865.837904899898</v>
      </c>
      <c r="D16609" s="389" t="s">
        <v>519</v>
      </c>
      <c r="E16609" s="389" t="s">
        <v>670</v>
      </c>
      <c r="F16609" s="389" t="s">
        <v>650</v>
      </c>
      <c r="G16609" s="389" t="s">
        <v>519</v>
      </c>
    </row>
    <row r="16610" spans="1:7">
      <c r="A16610" s="389" t="s">
        <v>531</v>
      </c>
      <c r="B16610" s="389" t="s">
        <v>519</v>
      </c>
      <c r="C16610" s="389">
        <v>34865.837904899898</v>
      </c>
      <c r="D16610" s="389" t="s">
        <v>519</v>
      </c>
      <c r="E16610" s="389" t="s">
        <v>670</v>
      </c>
      <c r="F16610" s="389" t="s">
        <v>650</v>
      </c>
      <c r="G16610" s="389" t="s">
        <v>519</v>
      </c>
    </row>
    <row r="16611" spans="1:7">
      <c r="A16611" s="389" t="s">
        <v>531</v>
      </c>
      <c r="B16611" s="389" t="s">
        <v>519</v>
      </c>
      <c r="C16611" s="389">
        <v>34865.837904899898</v>
      </c>
      <c r="D16611" s="389" t="s">
        <v>519</v>
      </c>
      <c r="E16611" s="389" t="s">
        <v>670</v>
      </c>
      <c r="F16611" s="389" t="s">
        <v>650</v>
      </c>
      <c r="G16611" s="389" t="s">
        <v>519</v>
      </c>
    </row>
    <row r="16612" spans="1:7">
      <c r="A16612" s="389" t="s">
        <v>531</v>
      </c>
      <c r="B16612" s="389" t="s">
        <v>519</v>
      </c>
      <c r="C16612" s="389">
        <v>34865.837904899898</v>
      </c>
      <c r="D16612" s="389" t="s">
        <v>519</v>
      </c>
      <c r="E16612" s="389" t="s">
        <v>670</v>
      </c>
      <c r="F16612" s="389" t="s">
        <v>650</v>
      </c>
      <c r="G16612" s="389" t="s">
        <v>519</v>
      </c>
    </row>
    <row r="16613" spans="1:7">
      <c r="A16613" s="389" t="s">
        <v>531</v>
      </c>
      <c r="B16613" s="389" t="s">
        <v>519</v>
      </c>
      <c r="C16613" s="389">
        <v>34865.837904899898</v>
      </c>
      <c r="D16613" s="389" t="s">
        <v>519</v>
      </c>
      <c r="E16613" s="389" t="s">
        <v>670</v>
      </c>
      <c r="F16613" s="389" t="s">
        <v>650</v>
      </c>
      <c r="G16613" s="389" t="s">
        <v>519</v>
      </c>
    </row>
    <row r="16614" spans="1:7">
      <c r="A16614" s="389" t="s">
        <v>531</v>
      </c>
      <c r="B16614" s="389" t="s">
        <v>519</v>
      </c>
      <c r="C16614" s="389">
        <v>34865.837904899898</v>
      </c>
      <c r="D16614" s="389" t="s">
        <v>519</v>
      </c>
      <c r="E16614" s="389" t="s">
        <v>670</v>
      </c>
      <c r="F16614" s="389" t="s">
        <v>650</v>
      </c>
      <c r="G16614" s="389" t="s">
        <v>519</v>
      </c>
    </row>
    <row r="16615" spans="1:7">
      <c r="A16615" s="389" t="s">
        <v>531</v>
      </c>
      <c r="B16615" s="389" t="s">
        <v>519</v>
      </c>
      <c r="C16615" s="389">
        <v>34865.837904899898</v>
      </c>
      <c r="D16615" s="389" t="s">
        <v>519</v>
      </c>
      <c r="E16615" s="389" t="s">
        <v>670</v>
      </c>
      <c r="F16615" s="389" t="s">
        <v>650</v>
      </c>
      <c r="G16615" s="389" t="s">
        <v>519</v>
      </c>
    </row>
    <row r="16616" spans="1:7">
      <c r="A16616" s="389" t="s">
        <v>531</v>
      </c>
      <c r="B16616" s="389" t="s">
        <v>519</v>
      </c>
      <c r="C16616" s="389">
        <v>34865.837904899898</v>
      </c>
      <c r="D16616" s="389" t="s">
        <v>519</v>
      </c>
      <c r="E16616" s="389" t="s">
        <v>670</v>
      </c>
      <c r="F16616" s="389" t="s">
        <v>650</v>
      </c>
      <c r="G16616" s="389" t="s">
        <v>519</v>
      </c>
    </row>
    <row r="16617" spans="1:7">
      <c r="A16617" s="389" t="s">
        <v>531</v>
      </c>
      <c r="B16617" s="389" t="s">
        <v>519</v>
      </c>
      <c r="C16617" s="389">
        <v>34865.837904899898</v>
      </c>
      <c r="D16617" s="389" t="s">
        <v>519</v>
      </c>
      <c r="E16617" s="389" t="s">
        <v>670</v>
      </c>
      <c r="F16617" s="389" t="s">
        <v>650</v>
      </c>
      <c r="G16617" s="389" t="s">
        <v>519</v>
      </c>
    </row>
    <row r="16618" spans="1:7">
      <c r="A16618" s="389" t="s">
        <v>531</v>
      </c>
      <c r="B16618" s="389" t="s">
        <v>519</v>
      </c>
      <c r="C16618" s="389">
        <v>34865.837904899898</v>
      </c>
      <c r="D16618" s="389" t="s">
        <v>519</v>
      </c>
      <c r="E16618" s="389" t="s">
        <v>670</v>
      </c>
      <c r="F16618" s="389" t="s">
        <v>650</v>
      </c>
      <c r="G16618" s="389" t="s">
        <v>519</v>
      </c>
    </row>
    <row r="16619" spans="1:7">
      <c r="A16619" s="389" t="s">
        <v>531</v>
      </c>
      <c r="B16619" s="389" t="s">
        <v>519</v>
      </c>
      <c r="C16619" s="389">
        <v>34865.837904899898</v>
      </c>
      <c r="D16619" s="389" t="s">
        <v>519</v>
      </c>
      <c r="E16619" s="389" t="s">
        <v>670</v>
      </c>
      <c r="F16619" s="389" t="s">
        <v>650</v>
      </c>
      <c r="G16619" s="389" t="s">
        <v>519</v>
      </c>
    </row>
    <row r="16620" spans="1:7">
      <c r="A16620" s="389" t="s">
        <v>531</v>
      </c>
      <c r="B16620" s="389" t="s">
        <v>519</v>
      </c>
      <c r="C16620" s="389">
        <v>34865.837904899898</v>
      </c>
      <c r="D16620" s="389" t="s">
        <v>519</v>
      </c>
      <c r="E16620" s="389" t="s">
        <v>670</v>
      </c>
      <c r="F16620" s="389" t="s">
        <v>650</v>
      </c>
      <c r="G16620" s="389" t="s">
        <v>519</v>
      </c>
    </row>
    <row r="16621" spans="1:7">
      <c r="A16621" s="389" t="s">
        <v>531</v>
      </c>
      <c r="B16621" s="389" t="s">
        <v>519</v>
      </c>
      <c r="C16621" s="389">
        <v>34865.837904899898</v>
      </c>
      <c r="D16621" s="389" t="s">
        <v>519</v>
      </c>
      <c r="E16621" s="389" t="s">
        <v>670</v>
      </c>
      <c r="F16621" s="389" t="s">
        <v>650</v>
      </c>
      <c r="G16621" s="389" t="s">
        <v>519</v>
      </c>
    </row>
    <row r="16622" spans="1:7">
      <c r="A16622" s="389" t="s">
        <v>531</v>
      </c>
      <c r="B16622" s="389" t="s">
        <v>519</v>
      </c>
      <c r="C16622" s="389">
        <v>34865.837904899898</v>
      </c>
      <c r="D16622" s="389" t="s">
        <v>519</v>
      </c>
      <c r="E16622" s="389" t="s">
        <v>670</v>
      </c>
      <c r="F16622" s="389" t="s">
        <v>650</v>
      </c>
      <c r="G16622" s="389" t="s">
        <v>519</v>
      </c>
    </row>
    <row r="16623" spans="1:7">
      <c r="A16623" s="389" t="s">
        <v>531</v>
      </c>
      <c r="B16623" s="389" t="s">
        <v>519</v>
      </c>
      <c r="C16623" s="389">
        <v>34865.837904899898</v>
      </c>
      <c r="D16623" s="389" t="s">
        <v>519</v>
      </c>
      <c r="E16623" s="389" t="s">
        <v>670</v>
      </c>
      <c r="F16623" s="389" t="s">
        <v>650</v>
      </c>
      <c r="G16623" s="389" t="s">
        <v>519</v>
      </c>
    </row>
    <row r="16624" spans="1:7">
      <c r="A16624" s="389" t="s">
        <v>531</v>
      </c>
      <c r="B16624" s="389" t="s">
        <v>519</v>
      </c>
      <c r="C16624" s="389">
        <v>34865.837904899898</v>
      </c>
      <c r="D16624" s="389" t="s">
        <v>519</v>
      </c>
      <c r="E16624" s="389" t="s">
        <v>670</v>
      </c>
      <c r="F16624" s="389" t="s">
        <v>650</v>
      </c>
      <c r="G16624" s="389" t="s">
        <v>519</v>
      </c>
    </row>
    <row r="16625" spans="1:7">
      <c r="A16625" s="389" t="s">
        <v>531</v>
      </c>
      <c r="B16625" s="389" t="s">
        <v>519</v>
      </c>
      <c r="C16625" s="389">
        <v>34865.837904899898</v>
      </c>
      <c r="D16625" s="389" t="s">
        <v>519</v>
      </c>
      <c r="E16625" s="389" t="s">
        <v>670</v>
      </c>
      <c r="F16625" s="389" t="s">
        <v>650</v>
      </c>
      <c r="G16625" s="389" t="s">
        <v>519</v>
      </c>
    </row>
    <row r="16626" spans="1:7">
      <c r="A16626" s="389" t="s">
        <v>531</v>
      </c>
      <c r="B16626" s="389" t="s">
        <v>519</v>
      </c>
      <c r="C16626" s="389">
        <v>34865.837904899898</v>
      </c>
      <c r="D16626" s="389" t="s">
        <v>519</v>
      </c>
      <c r="E16626" s="389" t="s">
        <v>670</v>
      </c>
      <c r="F16626" s="389" t="s">
        <v>650</v>
      </c>
      <c r="G16626" s="389" t="s">
        <v>519</v>
      </c>
    </row>
    <row r="16627" spans="1:7">
      <c r="A16627" s="389" t="s">
        <v>531</v>
      </c>
      <c r="B16627" s="389" t="s">
        <v>519</v>
      </c>
      <c r="C16627" s="389">
        <v>34865.837904899898</v>
      </c>
      <c r="D16627" s="389" t="s">
        <v>519</v>
      </c>
      <c r="E16627" s="389" t="s">
        <v>670</v>
      </c>
      <c r="F16627" s="389" t="s">
        <v>650</v>
      </c>
      <c r="G16627" s="389" t="s">
        <v>519</v>
      </c>
    </row>
    <row r="16628" spans="1:7">
      <c r="A16628" s="389" t="s">
        <v>531</v>
      </c>
      <c r="B16628" s="389" t="s">
        <v>519</v>
      </c>
      <c r="C16628" s="389">
        <v>34865.837904899898</v>
      </c>
      <c r="D16628" s="389" t="s">
        <v>519</v>
      </c>
      <c r="E16628" s="389" t="s">
        <v>670</v>
      </c>
      <c r="F16628" s="389" t="s">
        <v>650</v>
      </c>
      <c r="G16628" s="389" t="s">
        <v>519</v>
      </c>
    </row>
    <row r="16629" spans="1:7">
      <c r="A16629" s="389" t="s">
        <v>531</v>
      </c>
      <c r="B16629" s="389" t="s">
        <v>519</v>
      </c>
      <c r="C16629" s="389">
        <v>34865.837904899898</v>
      </c>
      <c r="D16629" s="389" t="s">
        <v>519</v>
      </c>
      <c r="E16629" s="389" t="s">
        <v>670</v>
      </c>
      <c r="F16629" s="389" t="s">
        <v>650</v>
      </c>
      <c r="G16629" s="389" t="s">
        <v>519</v>
      </c>
    </row>
    <row r="16630" spans="1:7">
      <c r="A16630" s="389" t="s">
        <v>531</v>
      </c>
      <c r="B16630" s="389" t="s">
        <v>519</v>
      </c>
      <c r="C16630" s="389">
        <v>34865.837904899898</v>
      </c>
      <c r="D16630" s="389" t="s">
        <v>519</v>
      </c>
      <c r="E16630" s="389" t="s">
        <v>670</v>
      </c>
      <c r="F16630" s="389" t="s">
        <v>650</v>
      </c>
      <c r="G16630" s="389" t="s">
        <v>519</v>
      </c>
    </row>
    <row r="16631" spans="1:7">
      <c r="A16631" s="389" t="s">
        <v>531</v>
      </c>
      <c r="B16631" s="389" t="s">
        <v>519</v>
      </c>
      <c r="C16631" s="389">
        <v>34865.837904899898</v>
      </c>
      <c r="D16631" s="389" t="s">
        <v>519</v>
      </c>
      <c r="E16631" s="389" t="s">
        <v>670</v>
      </c>
      <c r="F16631" s="389" t="s">
        <v>650</v>
      </c>
      <c r="G16631" s="389" t="s">
        <v>519</v>
      </c>
    </row>
    <row r="16632" spans="1:7">
      <c r="A16632" s="389" t="s">
        <v>531</v>
      </c>
      <c r="B16632" s="389" t="s">
        <v>519</v>
      </c>
      <c r="C16632" s="389">
        <v>34865.837904899898</v>
      </c>
      <c r="D16632" s="389" t="s">
        <v>519</v>
      </c>
      <c r="E16632" s="389" t="s">
        <v>670</v>
      </c>
      <c r="F16632" s="389" t="s">
        <v>650</v>
      </c>
      <c r="G16632" s="389" t="s">
        <v>519</v>
      </c>
    </row>
    <row r="16633" spans="1:7">
      <c r="A16633" s="389" t="s">
        <v>531</v>
      </c>
      <c r="B16633" s="389" t="s">
        <v>519</v>
      </c>
      <c r="C16633" s="389">
        <v>34865.837904899898</v>
      </c>
      <c r="D16633" s="389" t="s">
        <v>519</v>
      </c>
      <c r="E16633" s="389" t="s">
        <v>670</v>
      </c>
      <c r="F16633" s="389" t="s">
        <v>650</v>
      </c>
      <c r="G16633" s="389" t="s">
        <v>519</v>
      </c>
    </row>
    <row r="16634" spans="1:7">
      <c r="A16634" s="389" t="s">
        <v>531</v>
      </c>
      <c r="B16634" s="389" t="s">
        <v>519</v>
      </c>
      <c r="C16634" s="389">
        <v>34865.837904899898</v>
      </c>
      <c r="D16634" s="389" t="s">
        <v>519</v>
      </c>
      <c r="E16634" s="389" t="s">
        <v>670</v>
      </c>
      <c r="F16634" s="389" t="s">
        <v>650</v>
      </c>
      <c r="G16634" s="389" t="s">
        <v>519</v>
      </c>
    </row>
    <row r="16635" spans="1:7">
      <c r="A16635" s="389" t="s">
        <v>531</v>
      </c>
      <c r="B16635" s="389" t="s">
        <v>519</v>
      </c>
      <c r="C16635" s="389">
        <v>34865.837904899898</v>
      </c>
      <c r="D16635" s="389" t="s">
        <v>519</v>
      </c>
      <c r="E16635" s="389" t="s">
        <v>670</v>
      </c>
      <c r="F16635" s="389" t="s">
        <v>650</v>
      </c>
      <c r="G16635" s="389" t="s">
        <v>519</v>
      </c>
    </row>
    <row r="16636" spans="1:7">
      <c r="A16636" s="389" t="s">
        <v>531</v>
      </c>
      <c r="B16636" s="389" t="s">
        <v>519</v>
      </c>
      <c r="C16636" s="389">
        <v>34865.837904899898</v>
      </c>
      <c r="D16636" s="389" t="s">
        <v>519</v>
      </c>
      <c r="E16636" s="389" t="s">
        <v>670</v>
      </c>
      <c r="F16636" s="389" t="s">
        <v>650</v>
      </c>
      <c r="G16636" s="389" t="s">
        <v>519</v>
      </c>
    </row>
    <row r="16637" spans="1:7">
      <c r="A16637" s="389" t="s">
        <v>531</v>
      </c>
      <c r="B16637" s="389" t="s">
        <v>519</v>
      </c>
      <c r="C16637" s="389">
        <v>34865.837904899898</v>
      </c>
      <c r="D16637" s="389" t="s">
        <v>519</v>
      </c>
      <c r="E16637" s="389" t="s">
        <v>670</v>
      </c>
      <c r="F16637" s="389" t="s">
        <v>650</v>
      </c>
      <c r="G16637" s="389" t="s">
        <v>519</v>
      </c>
    </row>
    <row r="16638" spans="1:7">
      <c r="A16638" s="389" t="s">
        <v>531</v>
      </c>
      <c r="B16638" s="389" t="s">
        <v>519</v>
      </c>
      <c r="C16638" s="389">
        <v>34865.837904899898</v>
      </c>
      <c r="D16638" s="389" t="s">
        <v>519</v>
      </c>
      <c r="E16638" s="389" t="s">
        <v>670</v>
      </c>
      <c r="F16638" s="389" t="s">
        <v>650</v>
      </c>
      <c r="G16638" s="389" t="s">
        <v>519</v>
      </c>
    </row>
    <row r="16639" spans="1:7">
      <c r="A16639" s="389" t="s">
        <v>531</v>
      </c>
      <c r="B16639" s="389" t="s">
        <v>519</v>
      </c>
      <c r="C16639" s="389">
        <v>34865.837904899898</v>
      </c>
      <c r="D16639" s="389" t="s">
        <v>519</v>
      </c>
      <c r="E16639" s="389" t="s">
        <v>670</v>
      </c>
      <c r="F16639" s="389" t="s">
        <v>650</v>
      </c>
      <c r="G16639" s="389" t="s">
        <v>519</v>
      </c>
    </row>
    <row r="16640" spans="1:7">
      <c r="A16640" s="389" t="s">
        <v>531</v>
      </c>
      <c r="B16640" s="389" t="s">
        <v>519</v>
      </c>
      <c r="C16640" s="389">
        <v>34865.837904899898</v>
      </c>
      <c r="D16640" s="389" t="s">
        <v>519</v>
      </c>
      <c r="E16640" s="389" t="s">
        <v>670</v>
      </c>
      <c r="F16640" s="389" t="s">
        <v>650</v>
      </c>
      <c r="G16640" s="389" t="s">
        <v>519</v>
      </c>
    </row>
    <row r="16641" spans="1:7">
      <c r="A16641" s="389" t="s">
        <v>531</v>
      </c>
      <c r="B16641" s="389" t="s">
        <v>519</v>
      </c>
      <c r="C16641" s="389">
        <v>34865.837904899898</v>
      </c>
      <c r="D16641" s="389" t="s">
        <v>519</v>
      </c>
      <c r="E16641" s="389" t="s">
        <v>670</v>
      </c>
      <c r="F16641" s="389" t="s">
        <v>650</v>
      </c>
      <c r="G16641" s="389" t="s">
        <v>519</v>
      </c>
    </row>
    <row r="16642" spans="1:7">
      <c r="A16642" s="389" t="s">
        <v>531</v>
      </c>
      <c r="B16642" s="389" t="s">
        <v>519</v>
      </c>
      <c r="C16642" s="389">
        <v>34865.837904899898</v>
      </c>
      <c r="D16642" s="389" t="s">
        <v>519</v>
      </c>
      <c r="E16642" s="389" t="s">
        <v>670</v>
      </c>
      <c r="F16642" s="389" t="s">
        <v>650</v>
      </c>
      <c r="G16642" s="389" t="s">
        <v>519</v>
      </c>
    </row>
    <row r="16643" spans="1:7">
      <c r="A16643" s="389" t="s">
        <v>531</v>
      </c>
      <c r="B16643" s="389" t="s">
        <v>519</v>
      </c>
      <c r="C16643" s="389">
        <v>34865.837904899898</v>
      </c>
      <c r="D16643" s="389" t="s">
        <v>519</v>
      </c>
      <c r="E16643" s="389" t="s">
        <v>670</v>
      </c>
      <c r="F16643" s="389" t="s">
        <v>650</v>
      </c>
      <c r="G16643" s="389" t="s">
        <v>519</v>
      </c>
    </row>
    <row r="16644" spans="1:7">
      <c r="A16644" s="389" t="s">
        <v>531</v>
      </c>
      <c r="B16644" s="389" t="s">
        <v>519</v>
      </c>
      <c r="C16644" s="389">
        <v>34865.837904899898</v>
      </c>
      <c r="D16644" s="389" t="s">
        <v>519</v>
      </c>
      <c r="E16644" s="389" t="s">
        <v>670</v>
      </c>
      <c r="F16644" s="389" t="s">
        <v>650</v>
      </c>
      <c r="G16644" s="389" t="s">
        <v>519</v>
      </c>
    </row>
    <row r="16645" spans="1:7">
      <c r="A16645" s="389" t="s">
        <v>531</v>
      </c>
      <c r="B16645" s="389" t="s">
        <v>519</v>
      </c>
      <c r="C16645" s="389">
        <v>34865.837904899898</v>
      </c>
      <c r="D16645" s="389" t="s">
        <v>519</v>
      </c>
      <c r="E16645" s="389" t="s">
        <v>670</v>
      </c>
      <c r="F16645" s="389" t="s">
        <v>650</v>
      </c>
      <c r="G16645" s="389" t="s">
        <v>519</v>
      </c>
    </row>
    <row r="16646" spans="1:7">
      <c r="A16646" s="389" t="s">
        <v>531</v>
      </c>
      <c r="B16646" s="389" t="s">
        <v>519</v>
      </c>
      <c r="C16646" s="389">
        <v>34865.837904899898</v>
      </c>
      <c r="D16646" s="389" t="s">
        <v>519</v>
      </c>
      <c r="E16646" s="389" t="s">
        <v>670</v>
      </c>
      <c r="F16646" s="389" t="s">
        <v>650</v>
      </c>
      <c r="G16646" s="389" t="s">
        <v>519</v>
      </c>
    </row>
    <row r="16647" spans="1:7">
      <c r="A16647" s="389" t="s">
        <v>531</v>
      </c>
      <c r="B16647" s="389" t="s">
        <v>519</v>
      </c>
      <c r="C16647" s="389">
        <v>34865.837904899898</v>
      </c>
      <c r="D16647" s="389" t="s">
        <v>519</v>
      </c>
      <c r="E16647" s="389" t="s">
        <v>670</v>
      </c>
      <c r="F16647" s="389" t="s">
        <v>650</v>
      </c>
      <c r="G16647" s="389" t="s">
        <v>519</v>
      </c>
    </row>
    <row r="16648" spans="1:7">
      <c r="A16648" s="389" t="s">
        <v>531</v>
      </c>
      <c r="B16648" s="389" t="s">
        <v>519</v>
      </c>
      <c r="C16648" s="389">
        <v>34865.837904899898</v>
      </c>
      <c r="D16648" s="389" t="s">
        <v>519</v>
      </c>
      <c r="E16648" s="389" t="s">
        <v>670</v>
      </c>
      <c r="F16648" s="389" t="s">
        <v>650</v>
      </c>
      <c r="G16648" s="389" t="s">
        <v>519</v>
      </c>
    </row>
    <row r="16649" spans="1:7">
      <c r="A16649" s="389" t="s">
        <v>531</v>
      </c>
      <c r="B16649" s="389" t="s">
        <v>519</v>
      </c>
      <c r="C16649" s="389">
        <v>34865.837904899898</v>
      </c>
      <c r="D16649" s="389" t="s">
        <v>519</v>
      </c>
      <c r="E16649" s="389" t="s">
        <v>670</v>
      </c>
      <c r="F16649" s="389" t="s">
        <v>650</v>
      </c>
      <c r="G16649" s="389" t="s">
        <v>519</v>
      </c>
    </row>
    <row r="16650" spans="1:7">
      <c r="A16650" s="389" t="s">
        <v>531</v>
      </c>
      <c r="B16650" s="389" t="s">
        <v>519</v>
      </c>
      <c r="C16650" s="389">
        <v>34865.837904899898</v>
      </c>
      <c r="D16650" s="389" t="s">
        <v>519</v>
      </c>
      <c r="E16650" s="389" t="s">
        <v>670</v>
      </c>
      <c r="F16650" s="389" t="s">
        <v>650</v>
      </c>
      <c r="G16650" s="389" t="s">
        <v>519</v>
      </c>
    </row>
    <row r="16651" spans="1:7">
      <c r="A16651" s="389" t="s">
        <v>531</v>
      </c>
      <c r="B16651" s="389" t="s">
        <v>519</v>
      </c>
      <c r="C16651" s="389">
        <v>34865.837904899898</v>
      </c>
      <c r="D16651" s="389" t="s">
        <v>519</v>
      </c>
      <c r="E16651" s="389" t="s">
        <v>670</v>
      </c>
      <c r="F16651" s="389" t="s">
        <v>650</v>
      </c>
      <c r="G16651" s="389" t="s">
        <v>519</v>
      </c>
    </row>
    <row r="16652" spans="1:7">
      <c r="A16652" s="389" t="s">
        <v>531</v>
      </c>
      <c r="B16652" s="389" t="s">
        <v>519</v>
      </c>
      <c r="C16652" s="389">
        <v>34865.837904899898</v>
      </c>
      <c r="D16652" s="389" t="s">
        <v>519</v>
      </c>
      <c r="E16652" s="389" t="s">
        <v>670</v>
      </c>
      <c r="F16652" s="389" t="s">
        <v>650</v>
      </c>
      <c r="G16652" s="389" t="s">
        <v>519</v>
      </c>
    </row>
    <row r="16653" spans="1:7">
      <c r="A16653" s="389" t="s">
        <v>531</v>
      </c>
      <c r="B16653" s="389" t="s">
        <v>519</v>
      </c>
      <c r="C16653" s="389">
        <v>34865.837904899898</v>
      </c>
      <c r="D16653" s="389" t="s">
        <v>519</v>
      </c>
      <c r="E16653" s="389" t="s">
        <v>670</v>
      </c>
      <c r="F16653" s="389" t="s">
        <v>650</v>
      </c>
      <c r="G16653" s="389" t="s">
        <v>519</v>
      </c>
    </row>
    <row r="16654" spans="1:7">
      <c r="A16654" s="389" t="s">
        <v>531</v>
      </c>
      <c r="B16654" s="389" t="s">
        <v>519</v>
      </c>
      <c r="C16654" s="389">
        <v>34865.837904899898</v>
      </c>
      <c r="D16654" s="389" t="s">
        <v>519</v>
      </c>
      <c r="E16654" s="389" t="s">
        <v>670</v>
      </c>
      <c r="F16654" s="389" t="s">
        <v>650</v>
      </c>
      <c r="G16654" s="389" t="s">
        <v>519</v>
      </c>
    </row>
    <row r="16655" spans="1:7">
      <c r="A16655" s="389" t="s">
        <v>531</v>
      </c>
      <c r="B16655" s="389" t="s">
        <v>519</v>
      </c>
      <c r="C16655" s="389">
        <v>34865.837904899898</v>
      </c>
      <c r="D16655" s="389" t="s">
        <v>519</v>
      </c>
      <c r="E16655" s="389" t="s">
        <v>670</v>
      </c>
      <c r="F16655" s="389" t="s">
        <v>650</v>
      </c>
      <c r="G16655" s="389" t="s">
        <v>519</v>
      </c>
    </row>
    <row r="16656" spans="1:7">
      <c r="A16656" s="389" t="s">
        <v>531</v>
      </c>
      <c r="B16656" s="389" t="s">
        <v>519</v>
      </c>
      <c r="C16656" s="389">
        <v>34865.837904899898</v>
      </c>
      <c r="D16656" s="389" t="s">
        <v>519</v>
      </c>
      <c r="E16656" s="389" t="s">
        <v>670</v>
      </c>
      <c r="F16656" s="389" t="s">
        <v>650</v>
      </c>
      <c r="G16656" s="389" t="s">
        <v>519</v>
      </c>
    </row>
    <row r="16657" spans="1:7">
      <c r="A16657" s="389" t="s">
        <v>531</v>
      </c>
      <c r="B16657" s="389" t="s">
        <v>519</v>
      </c>
      <c r="C16657" s="389">
        <v>34865.837904899898</v>
      </c>
      <c r="D16657" s="389" t="s">
        <v>519</v>
      </c>
      <c r="E16657" s="389" t="s">
        <v>670</v>
      </c>
      <c r="F16657" s="389" t="s">
        <v>650</v>
      </c>
      <c r="G16657" s="389" t="s">
        <v>519</v>
      </c>
    </row>
    <row r="16658" spans="1:7">
      <c r="A16658" s="389" t="s">
        <v>531</v>
      </c>
      <c r="B16658" s="389" t="s">
        <v>519</v>
      </c>
      <c r="C16658" s="389">
        <v>34865.837904899898</v>
      </c>
      <c r="D16658" s="389" t="s">
        <v>519</v>
      </c>
      <c r="E16658" s="389" t="s">
        <v>670</v>
      </c>
      <c r="F16658" s="389" t="s">
        <v>650</v>
      </c>
      <c r="G16658" s="389" t="s">
        <v>519</v>
      </c>
    </row>
    <row r="16659" spans="1:7">
      <c r="A16659" s="389" t="s">
        <v>531</v>
      </c>
      <c r="B16659" s="389" t="s">
        <v>519</v>
      </c>
      <c r="C16659" s="389">
        <v>34865.837904899898</v>
      </c>
      <c r="D16659" s="389" t="s">
        <v>519</v>
      </c>
      <c r="E16659" s="389" t="s">
        <v>670</v>
      </c>
      <c r="F16659" s="389" t="s">
        <v>650</v>
      </c>
      <c r="G16659" s="389" t="s">
        <v>519</v>
      </c>
    </row>
    <row r="16660" spans="1:7">
      <c r="A16660" s="389" t="s">
        <v>531</v>
      </c>
      <c r="B16660" s="389" t="s">
        <v>519</v>
      </c>
      <c r="C16660" s="389">
        <v>34865.837904899898</v>
      </c>
      <c r="D16660" s="389" t="s">
        <v>519</v>
      </c>
      <c r="E16660" s="389" t="s">
        <v>670</v>
      </c>
      <c r="F16660" s="389" t="s">
        <v>650</v>
      </c>
      <c r="G16660" s="389" t="s">
        <v>519</v>
      </c>
    </row>
    <row r="16661" spans="1:7">
      <c r="A16661" s="389" t="s">
        <v>531</v>
      </c>
      <c r="B16661" s="389" t="s">
        <v>519</v>
      </c>
      <c r="C16661" s="389">
        <v>34865.837904899898</v>
      </c>
      <c r="D16661" s="389" t="s">
        <v>519</v>
      </c>
      <c r="E16661" s="389" t="s">
        <v>670</v>
      </c>
      <c r="F16661" s="389" t="s">
        <v>650</v>
      </c>
      <c r="G16661" s="389" t="s">
        <v>519</v>
      </c>
    </row>
    <row r="16662" spans="1:7">
      <c r="A16662" s="389" t="s">
        <v>531</v>
      </c>
      <c r="B16662" s="389" t="s">
        <v>519</v>
      </c>
      <c r="C16662" s="389">
        <v>34865.837904899898</v>
      </c>
      <c r="D16662" s="389" t="s">
        <v>519</v>
      </c>
      <c r="E16662" s="389" t="s">
        <v>670</v>
      </c>
      <c r="F16662" s="389" t="s">
        <v>650</v>
      </c>
      <c r="G16662" s="389" t="s">
        <v>519</v>
      </c>
    </row>
    <row r="16663" spans="1:7">
      <c r="A16663" s="389" t="s">
        <v>531</v>
      </c>
      <c r="B16663" s="389" t="s">
        <v>519</v>
      </c>
      <c r="C16663" s="389">
        <v>34865.837904899898</v>
      </c>
      <c r="D16663" s="389" t="s">
        <v>519</v>
      </c>
      <c r="E16663" s="389" t="s">
        <v>670</v>
      </c>
      <c r="F16663" s="389" t="s">
        <v>650</v>
      </c>
      <c r="G16663" s="389" t="s">
        <v>519</v>
      </c>
    </row>
    <row r="16664" spans="1:7">
      <c r="A16664" s="389" t="s">
        <v>531</v>
      </c>
      <c r="B16664" s="389" t="s">
        <v>519</v>
      </c>
      <c r="C16664" s="389">
        <v>34865.837904899898</v>
      </c>
      <c r="D16664" s="389" t="s">
        <v>519</v>
      </c>
      <c r="E16664" s="389" t="s">
        <v>670</v>
      </c>
      <c r="F16664" s="389" t="s">
        <v>650</v>
      </c>
      <c r="G16664" s="389" t="s">
        <v>519</v>
      </c>
    </row>
    <row r="16665" spans="1:7">
      <c r="A16665" s="389" t="s">
        <v>531</v>
      </c>
      <c r="B16665" s="389" t="s">
        <v>519</v>
      </c>
      <c r="C16665" s="389">
        <v>34865.837904899898</v>
      </c>
      <c r="D16665" s="389" t="s">
        <v>519</v>
      </c>
      <c r="E16665" s="389" t="s">
        <v>670</v>
      </c>
      <c r="F16665" s="389" t="s">
        <v>650</v>
      </c>
      <c r="G16665" s="389" t="s">
        <v>519</v>
      </c>
    </row>
    <row r="16666" spans="1:7">
      <c r="A16666" s="389" t="s">
        <v>531</v>
      </c>
      <c r="B16666" s="389" t="s">
        <v>519</v>
      </c>
      <c r="C16666" s="389">
        <v>34865.837904899898</v>
      </c>
      <c r="D16666" s="389" t="s">
        <v>519</v>
      </c>
      <c r="E16666" s="389" t="s">
        <v>670</v>
      </c>
      <c r="F16666" s="389" t="s">
        <v>650</v>
      </c>
      <c r="G16666" s="389" t="s">
        <v>519</v>
      </c>
    </row>
    <row r="16667" spans="1:7">
      <c r="A16667" s="389" t="s">
        <v>531</v>
      </c>
      <c r="B16667" s="389" t="s">
        <v>519</v>
      </c>
      <c r="C16667" s="389">
        <v>34865.837904899898</v>
      </c>
      <c r="D16667" s="389" t="s">
        <v>519</v>
      </c>
      <c r="E16667" s="389" t="s">
        <v>670</v>
      </c>
      <c r="F16667" s="389" t="s">
        <v>650</v>
      </c>
      <c r="G16667" s="389" t="s">
        <v>519</v>
      </c>
    </row>
    <row r="16668" spans="1:7">
      <c r="A16668" s="389" t="s">
        <v>531</v>
      </c>
      <c r="B16668" s="389" t="s">
        <v>519</v>
      </c>
      <c r="C16668" s="389">
        <v>34865.837904899898</v>
      </c>
      <c r="D16668" s="389" t="s">
        <v>519</v>
      </c>
      <c r="E16668" s="389" t="s">
        <v>670</v>
      </c>
      <c r="F16668" s="389" t="s">
        <v>650</v>
      </c>
      <c r="G16668" s="389" t="s">
        <v>519</v>
      </c>
    </row>
    <row r="16669" spans="1:7">
      <c r="A16669" s="389" t="s">
        <v>531</v>
      </c>
      <c r="B16669" s="389" t="s">
        <v>519</v>
      </c>
      <c r="C16669" s="389">
        <v>34865.837904899898</v>
      </c>
      <c r="D16669" s="389" t="s">
        <v>519</v>
      </c>
      <c r="E16669" s="389" t="s">
        <v>670</v>
      </c>
      <c r="F16669" s="389" t="s">
        <v>650</v>
      </c>
      <c r="G16669" s="389" t="s">
        <v>519</v>
      </c>
    </row>
    <row r="16670" spans="1:7">
      <c r="A16670" s="389" t="s">
        <v>531</v>
      </c>
      <c r="B16670" s="389" t="s">
        <v>519</v>
      </c>
      <c r="C16670" s="389">
        <v>34865.837904899898</v>
      </c>
      <c r="D16670" s="389" t="s">
        <v>519</v>
      </c>
      <c r="E16670" s="389" t="s">
        <v>670</v>
      </c>
      <c r="F16670" s="389" t="s">
        <v>650</v>
      </c>
      <c r="G16670" s="389" t="s">
        <v>519</v>
      </c>
    </row>
    <row r="16671" spans="1:7">
      <c r="A16671" s="389" t="s">
        <v>531</v>
      </c>
      <c r="B16671" s="389" t="s">
        <v>519</v>
      </c>
      <c r="C16671" s="389">
        <v>34865.837904899898</v>
      </c>
      <c r="D16671" s="389" t="s">
        <v>519</v>
      </c>
      <c r="E16671" s="389" t="s">
        <v>670</v>
      </c>
      <c r="F16671" s="389" t="s">
        <v>650</v>
      </c>
      <c r="G16671" s="389" t="s">
        <v>519</v>
      </c>
    </row>
    <row r="16672" spans="1:7">
      <c r="A16672" s="389" t="s">
        <v>531</v>
      </c>
      <c r="B16672" s="389" t="s">
        <v>519</v>
      </c>
      <c r="C16672" s="389">
        <v>34865.837904899898</v>
      </c>
      <c r="D16672" s="389" t="s">
        <v>519</v>
      </c>
      <c r="E16672" s="389" t="s">
        <v>670</v>
      </c>
      <c r="F16672" s="389" t="s">
        <v>650</v>
      </c>
      <c r="G16672" s="389" t="s">
        <v>519</v>
      </c>
    </row>
    <row r="16673" spans="1:7">
      <c r="A16673" s="389" t="s">
        <v>531</v>
      </c>
      <c r="B16673" s="389" t="s">
        <v>519</v>
      </c>
      <c r="C16673" s="389">
        <v>34865.837904899898</v>
      </c>
      <c r="D16673" s="389" t="s">
        <v>519</v>
      </c>
      <c r="E16673" s="389" t="s">
        <v>670</v>
      </c>
      <c r="F16673" s="389" t="s">
        <v>650</v>
      </c>
      <c r="G16673" s="389" t="s">
        <v>519</v>
      </c>
    </row>
    <row r="16674" spans="1:7">
      <c r="A16674" s="389" t="s">
        <v>531</v>
      </c>
      <c r="B16674" s="389" t="s">
        <v>519</v>
      </c>
      <c r="C16674" s="389">
        <v>34865.837904899898</v>
      </c>
      <c r="D16674" s="389" t="s">
        <v>519</v>
      </c>
      <c r="E16674" s="389" t="s">
        <v>670</v>
      </c>
      <c r="F16674" s="389" t="s">
        <v>650</v>
      </c>
      <c r="G16674" s="389" t="s">
        <v>519</v>
      </c>
    </row>
    <row r="16675" spans="1:7">
      <c r="A16675" s="389" t="s">
        <v>531</v>
      </c>
      <c r="B16675" s="389" t="s">
        <v>519</v>
      </c>
      <c r="C16675" s="389">
        <v>34865.837904899898</v>
      </c>
      <c r="D16675" s="389" t="s">
        <v>519</v>
      </c>
      <c r="E16675" s="389" t="s">
        <v>670</v>
      </c>
      <c r="F16675" s="389" t="s">
        <v>650</v>
      </c>
      <c r="G16675" s="389" t="s">
        <v>519</v>
      </c>
    </row>
    <row r="16676" spans="1:7">
      <c r="A16676" s="389" t="s">
        <v>531</v>
      </c>
      <c r="B16676" s="389" t="s">
        <v>519</v>
      </c>
      <c r="C16676" s="389">
        <v>34865.837904899898</v>
      </c>
      <c r="D16676" s="389" t="s">
        <v>519</v>
      </c>
      <c r="E16676" s="389" t="s">
        <v>670</v>
      </c>
      <c r="F16676" s="389" t="s">
        <v>650</v>
      </c>
      <c r="G16676" s="389" t="s">
        <v>519</v>
      </c>
    </row>
    <row r="16677" spans="1:7">
      <c r="A16677" s="389" t="s">
        <v>531</v>
      </c>
      <c r="B16677" s="389" t="s">
        <v>519</v>
      </c>
      <c r="C16677" s="389">
        <v>34865.837904899898</v>
      </c>
      <c r="D16677" s="389" t="s">
        <v>519</v>
      </c>
      <c r="E16677" s="389" t="s">
        <v>670</v>
      </c>
      <c r="F16677" s="389" t="s">
        <v>650</v>
      </c>
      <c r="G16677" s="389" t="s">
        <v>519</v>
      </c>
    </row>
    <row r="16678" spans="1:7">
      <c r="A16678" s="389" t="s">
        <v>531</v>
      </c>
      <c r="B16678" s="389" t="s">
        <v>519</v>
      </c>
      <c r="C16678" s="389">
        <v>34865.837904899898</v>
      </c>
      <c r="D16678" s="389" t="s">
        <v>519</v>
      </c>
      <c r="E16678" s="389" t="s">
        <v>670</v>
      </c>
      <c r="F16678" s="389" t="s">
        <v>650</v>
      </c>
      <c r="G16678" s="389" t="s">
        <v>519</v>
      </c>
    </row>
    <row r="16679" spans="1:7">
      <c r="A16679" s="389" t="s">
        <v>531</v>
      </c>
      <c r="B16679" s="389" t="s">
        <v>519</v>
      </c>
      <c r="C16679" s="389">
        <v>34865.837904899898</v>
      </c>
      <c r="D16679" s="389" t="s">
        <v>519</v>
      </c>
      <c r="E16679" s="389" t="s">
        <v>670</v>
      </c>
      <c r="F16679" s="389" t="s">
        <v>650</v>
      </c>
      <c r="G16679" s="389" t="s">
        <v>519</v>
      </c>
    </row>
    <row r="16680" spans="1:7">
      <c r="A16680" s="389" t="s">
        <v>531</v>
      </c>
      <c r="B16680" s="389" t="s">
        <v>519</v>
      </c>
      <c r="C16680" s="389">
        <v>34865.837904899898</v>
      </c>
      <c r="D16680" s="389" t="s">
        <v>519</v>
      </c>
      <c r="E16680" s="389" t="s">
        <v>670</v>
      </c>
      <c r="F16680" s="389" t="s">
        <v>650</v>
      </c>
      <c r="G16680" s="389" t="s">
        <v>519</v>
      </c>
    </row>
    <row r="16681" spans="1:7">
      <c r="A16681" s="389" t="s">
        <v>531</v>
      </c>
      <c r="B16681" s="389" t="s">
        <v>519</v>
      </c>
      <c r="C16681" s="389">
        <v>34865.837904899898</v>
      </c>
      <c r="D16681" s="389" t="s">
        <v>519</v>
      </c>
      <c r="E16681" s="389" t="s">
        <v>670</v>
      </c>
      <c r="F16681" s="389" t="s">
        <v>650</v>
      </c>
      <c r="G16681" s="389" t="s">
        <v>519</v>
      </c>
    </row>
    <row r="16682" spans="1:7">
      <c r="A16682" s="389" t="s">
        <v>531</v>
      </c>
      <c r="B16682" s="389" t="s">
        <v>519</v>
      </c>
      <c r="C16682" s="389">
        <v>34865.837904899898</v>
      </c>
      <c r="D16682" s="389" t="s">
        <v>519</v>
      </c>
      <c r="E16682" s="389" t="s">
        <v>670</v>
      </c>
      <c r="F16682" s="389" t="s">
        <v>650</v>
      </c>
      <c r="G16682" s="389" t="s">
        <v>519</v>
      </c>
    </row>
    <row r="16683" spans="1:7">
      <c r="A16683" s="389" t="s">
        <v>531</v>
      </c>
      <c r="B16683" s="389" t="s">
        <v>519</v>
      </c>
      <c r="C16683" s="389">
        <v>34865.837904899898</v>
      </c>
      <c r="D16683" s="389" t="s">
        <v>519</v>
      </c>
      <c r="E16683" s="389" t="s">
        <v>670</v>
      </c>
      <c r="F16683" s="389" t="s">
        <v>650</v>
      </c>
      <c r="G16683" s="389" t="s">
        <v>519</v>
      </c>
    </row>
    <row r="16684" spans="1:7">
      <c r="A16684" s="389" t="s">
        <v>531</v>
      </c>
      <c r="B16684" s="389" t="s">
        <v>519</v>
      </c>
      <c r="C16684" s="389">
        <v>34865.837904899898</v>
      </c>
      <c r="D16684" s="389" t="s">
        <v>519</v>
      </c>
      <c r="E16684" s="389" t="s">
        <v>670</v>
      </c>
      <c r="F16684" s="389" t="s">
        <v>650</v>
      </c>
      <c r="G16684" s="389" t="s">
        <v>519</v>
      </c>
    </row>
    <row r="16685" spans="1:7">
      <c r="A16685" s="389" t="s">
        <v>531</v>
      </c>
      <c r="B16685" s="389" t="s">
        <v>519</v>
      </c>
      <c r="C16685" s="389">
        <v>34865.837904899898</v>
      </c>
      <c r="D16685" s="389" t="s">
        <v>519</v>
      </c>
      <c r="E16685" s="389" t="s">
        <v>670</v>
      </c>
      <c r="F16685" s="389" t="s">
        <v>650</v>
      </c>
      <c r="G16685" s="389" t="s">
        <v>519</v>
      </c>
    </row>
    <row r="16686" spans="1:7">
      <c r="A16686" s="389" t="s">
        <v>531</v>
      </c>
      <c r="B16686" s="389" t="s">
        <v>519</v>
      </c>
      <c r="C16686" s="389">
        <v>34865.837904899898</v>
      </c>
      <c r="D16686" s="389" t="s">
        <v>519</v>
      </c>
      <c r="E16686" s="389" t="s">
        <v>670</v>
      </c>
      <c r="F16686" s="389" t="s">
        <v>650</v>
      </c>
      <c r="G16686" s="389" t="s">
        <v>519</v>
      </c>
    </row>
    <row r="16687" spans="1:7">
      <c r="A16687" s="389" t="s">
        <v>531</v>
      </c>
      <c r="B16687" s="389" t="s">
        <v>519</v>
      </c>
      <c r="C16687" s="389">
        <v>34865.837904899898</v>
      </c>
      <c r="D16687" s="389" t="s">
        <v>519</v>
      </c>
      <c r="E16687" s="389" t="s">
        <v>670</v>
      </c>
      <c r="F16687" s="389" t="s">
        <v>650</v>
      </c>
      <c r="G16687" s="389" t="s">
        <v>519</v>
      </c>
    </row>
    <row r="16688" spans="1:7">
      <c r="A16688" s="389" t="s">
        <v>531</v>
      </c>
      <c r="B16688" s="389" t="s">
        <v>519</v>
      </c>
      <c r="C16688" s="389">
        <v>34865.837904899898</v>
      </c>
      <c r="D16688" s="389" t="s">
        <v>519</v>
      </c>
      <c r="E16688" s="389" t="s">
        <v>670</v>
      </c>
      <c r="F16688" s="389" t="s">
        <v>650</v>
      </c>
      <c r="G16688" s="389" t="s">
        <v>519</v>
      </c>
    </row>
    <row r="16689" spans="1:7">
      <c r="A16689" s="389" t="s">
        <v>531</v>
      </c>
      <c r="B16689" s="389" t="s">
        <v>519</v>
      </c>
      <c r="C16689" s="389">
        <v>34865.837904899898</v>
      </c>
      <c r="D16689" s="389" t="s">
        <v>519</v>
      </c>
      <c r="E16689" s="389" t="s">
        <v>670</v>
      </c>
      <c r="F16689" s="389" t="s">
        <v>650</v>
      </c>
      <c r="G16689" s="389" t="s">
        <v>519</v>
      </c>
    </row>
    <row r="16690" spans="1:7">
      <c r="A16690" s="389" t="s">
        <v>531</v>
      </c>
      <c r="B16690" s="389" t="s">
        <v>519</v>
      </c>
      <c r="C16690" s="389">
        <v>34865.837904899898</v>
      </c>
      <c r="D16690" s="389" t="s">
        <v>519</v>
      </c>
      <c r="E16690" s="389" t="s">
        <v>670</v>
      </c>
      <c r="F16690" s="389" t="s">
        <v>650</v>
      </c>
      <c r="G16690" s="389" t="s">
        <v>519</v>
      </c>
    </row>
    <row r="16691" spans="1:7">
      <c r="A16691" s="389" t="s">
        <v>531</v>
      </c>
      <c r="B16691" s="389" t="s">
        <v>519</v>
      </c>
      <c r="C16691" s="389">
        <v>34865.837904899898</v>
      </c>
      <c r="D16691" s="389" t="s">
        <v>519</v>
      </c>
      <c r="E16691" s="389" t="s">
        <v>670</v>
      </c>
      <c r="F16691" s="389" t="s">
        <v>650</v>
      </c>
      <c r="G16691" s="389" t="s">
        <v>519</v>
      </c>
    </row>
    <row r="16692" spans="1:7">
      <c r="A16692" s="389" t="s">
        <v>531</v>
      </c>
      <c r="B16692" s="389" t="s">
        <v>519</v>
      </c>
      <c r="C16692" s="389">
        <v>34865.837904899898</v>
      </c>
      <c r="D16692" s="389" t="s">
        <v>519</v>
      </c>
      <c r="E16692" s="389" t="s">
        <v>670</v>
      </c>
      <c r="F16692" s="389" t="s">
        <v>650</v>
      </c>
      <c r="G16692" s="389" t="s">
        <v>519</v>
      </c>
    </row>
    <row r="16693" spans="1:7">
      <c r="A16693" s="389" t="s">
        <v>531</v>
      </c>
      <c r="B16693" s="389" t="s">
        <v>519</v>
      </c>
      <c r="C16693" s="389">
        <v>34865.837904899898</v>
      </c>
      <c r="D16693" s="389" t="s">
        <v>519</v>
      </c>
      <c r="E16693" s="389" t="s">
        <v>670</v>
      </c>
      <c r="F16693" s="389" t="s">
        <v>650</v>
      </c>
      <c r="G16693" s="389" t="s">
        <v>519</v>
      </c>
    </row>
    <row r="16694" spans="1:7">
      <c r="A16694" s="389" t="s">
        <v>531</v>
      </c>
      <c r="B16694" s="389" t="s">
        <v>519</v>
      </c>
      <c r="C16694" s="389">
        <v>34865.837904899898</v>
      </c>
      <c r="D16694" s="389" t="s">
        <v>519</v>
      </c>
      <c r="E16694" s="389" t="s">
        <v>670</v>
      </c>
      <c r="F16694" s="389" t="s">
        <v>650</v>
      </c>
      <c r="G16694" s="389" t="s">
        <v>519</v>
      </c>
    </row>
    <row r="16695" spans="1:7">
      <c r="A16695" s="389" t="s">
        <v>531</v>
      </c>
      <c r="B16695" s="389" t="s">
        <v>519</v>
      </c>
      <c r="C16695" s="389">
        <v>34865.837904899898</v>
      </c>
      <c r="D16695" s="389" t="s">
        <v>519</v>
      </c>
      <c r="E16695" s="389" t="s">
        <v>670</v>
      </c>
      <c r="F16695" s="389" t="s">
        <v>650</v>
      </c>
      <c r="G16695" s="389" t="s">
        <v>519</v>
      </c>
    </row>
    <row r="16696" spans="1:7">
      <c r="A16696" s="389" t="s">
        <v>531</v>
      </c>
      <c r="B16696" s="389" t="s">
        <v>519</v>
      </c>
      <c r="C16696" s="389">
        <v>34865.837904899898</v>
      </c>
      <c r="D16696" s="389" t="s">
        <v>519</v>
      </c>
      <c r="E16696" s="389" t="s">
        <v>670</v>
      </c>
      <c r="F16696" s="389" t="s">
        <v>650</v>
      </c>
      <c r="G16696" s="389" t="s">
        <v>519</v>
      </c>
    </row>
    <row r="16697" spans="1:7">
      <c r="A16697" s="389" t="s">
        <v>531</v>
      </c>
      <c r="B16697" s="389" t="s">
        <v>519</v>
      </c>
      <c r="C16697" s="389">
        <v>34865.837904899898</v>
      </c>
      <c r="D16697" s="389" t="s">
        <v>519</v>
      </c>
      <c r="E16697" s="389" t="s">
        <v>670</v>
      </c>
      <c r="F16697" s="389" t="s">
        <v>650</v>
      </c>
      <c r="G16697" s="389" t="s">
        <v>519</v>
      </c>
    </row>
    <row r="16698" spans="1:7">
      <c r="A16698" s="389" t="s">
        <v>531</v>
      </c>
      <c r="B16698" s="389" t="s">
        <v>519</v>
      </c>
      <c r="C16698" s="389">
        <v>34865.837904899898</v>
      </c>
      <c r="D16698" s="389" t="s">
        <v>519</v>
      </c>
      <c r="E16698" s="389" t="s">
        <v>670</v>
      </c>
      <c r="F16698" s="389" t="s">
        <v>650</v>
      </c>
      <c r="G16698" s="389" t="s">
        <v>519</v>
      </c>
    </row>
    <row r="16699" spans="1:7">
      <c r="A16699" s="389" t="s">
        <v>531</v>
      </c>
      <c r="B16699" s="389" t="s">
        <v>519</v>
      </c>
      <c r="C16699" s="389">
        <v>34865.837904899898</v>
      </c>
      <c r="D16699" s="389" t="s">
        <v>519</v>
      </c>
      <c r="E16699" s="389" t="s">
        <v>670</v>
      </c>
      <c r="F16699" s="389" t="s">
        <v>650</v>
      </c>
      <c r="G16699" s="389" t="s">
        <v>519</v>
      </c>
    </row>
    <row r="16700" spans="1:7">
      <c r="A16700" s="389" t="s">
        <v>531</v>
      </c>
      <c r="B16700" s="389" t="s">
        <v>519</v>
      </c>
      <c r="C16700" s="389">
        <v>34865.837904899898</v>
      </c>
      <c r="D16700" s="389" t="s">
        <v>519</v>
      </c>
      <c r="E16700" s="389" t="s">
        <v>670</v>
      </c>
      <c r="F16700" s="389" t="s">
        <v>650</v>
      </c>
      <c r="G16700" s="389" t="s">
        <v>519</v>
      </c>
    </row>
    <row r="16701" spans="1:7">
      <c r="A16701" s="389" t="s">
        <v>531</v>
      </c>
      <c r="B16701" s="389" t="s">
        <v>519</v>
      </c>
      <c r="C16701" s="389">
        <v>34865.837904899898</v>
      </c>
      <c r="D16701" s="389" t="s">
        <v>519</v>
      </c>
      <c r="E16701" s="389" t="s">
        <v>670</v>
      </c>
      <c r="F16701" s="389" t="s">
        <v>650</v>
      </c>
      <c r="G16701" s="389" t="s">
        <v>519</v>
      </c>
    </row>
    <row r="16702" spans="1:7">
      <c r="A16702" s="389" t="s">
        <v>531</v>
      </c>
      <c r="B16702" s="389" t="s">
        <v>519</v>
      </c>
      <c r="C16702" s="389">
        <v>34865.837904899898</v>
      </c>
      <c r="D16702" s="389" t="s">
        <v>519</v>
      </c>
      <c r="E16702" s="389" t="s">
        <v>670</v>
      </c>
      <c r="F16702" s="389" t="s">
        <v>650</v>
      </c>
      <c r="G16702" s="389" t="s">
        <v>519</v>
      </c>
    </row>
    <row r="16703" spans="1:7">
      <c r="A16703" s="389" t="s">
        <v>531</v>
      </c>
      <c r="B16703" s="389" t="s">
        <v>519</v>
      </c>
      <c r="C16703" s="389">
        <v>34865.837904899898</v>
      </c>
      <c r="D16703" s="389" t="s">
        <v>519</v>
      </c>
      <c r="E16703" s="389" t="s">
        <v>670</v>
      </c>
      <c r="F16703" s="389" t="s">
        <v>650</v>
      </c>
      <c r="G16703" s="389" t="s">
        <v>519</v>
      </c>
    </row>
    <row r="16704" spans="1:7">
      <c r="A16704" s="389" t="s">
        <v>531</v>
      </c>
      <c r="B16704" s="389" t="s">
        <v>519</v>
      </c>
      <c r="C16704" s="389">
        <v>34865.837904899898</v>
      </c>
      <c r="D16704" s="389" t="s">
        <v>519</v>
      </c>
      <c r="E16704" s="389" t="s">
        <v>670</v>
      </c>
      <c r="F16704" s="389" t="s">
        <v>650</v>
      </c>
      <c r="G16704" s="389" t="s">
        <v>519</v>
      </c>
    </row>
    <row r="16705" spans="1:7">
      <c r="A16705" s="389" t="s">
        <v>531</v>
      </c>
      <c r="B16705" s="389" t="s">
        <v>519</v>
      </c>
      <c r="C16705" s="389">
        <v>34865.837904899898</v>
      </c>
      <c r="D16705" s="389" t="s">
        <v>519</v>
      </c>
      <c r="E16705" s="389" t="s">
        <v>670</v>
      </c>
      <c r="F16705" s="389" t="s">
        <v>650</v>
      </c>
      <c r="G16705" s="389" t="s">
        <v>519</v>
      </c>
    </row>
    <row r="16706" spans="1:7">
      <c r="A16706" s="389" t="s">
        <v>531</v>
      </c>
      <c r="B16706" s="389" t="s">
        <v>519</v>
      </c>
      <c r="C16706" s="389">
        <v>34865.837904899898</v>
      </c>
      <c r="D16706" s="389" t="s">
        <v>519</v>
      </c>
      <c r="E16706" s="389" t="s">
        <v>670</v>
      </c>
      <c r="F16706" s="389" t="s">
        <v>650</v>
      </c>
      <c r="G16706" s="389" t="s">
        <v>519</v>
      </c>
    </row>
    <row r="16707" spans="1:7">
      <c r="A16707" s="389" t="s">
        <v>531</v>
      </c>
      <c r="B16707" s="389" t="s">
        <v>519</v>
      </c>
      <c r="C16707" s="389">
        <v>34865.837904899898</v>
      </c>
      <c r="D16707" s="389" t="s">
        <v>519</v>
      </c>
      <c r="E16707" s="389" t="s">
        <v>670</v>
      </c>
      <c r="F16707" s="389" t="s">
        <v>650</v>
      </c>
      <c r="G16707" s="389" t="s">
        <v>519</v>
      </c>
    </row>
    <row r="16708" spans="1:7">
      <c r="A16708" s="389" t="s">
        <v>531</v>
      </c>
      <c r="B16708" s="389" t="s">
        <v>519</v>
      </c>
      <c r="C16708" s="389">
        <v>34865.837904899898</v>
      </c>
      <c r="D16708" s="389" t="s">
        <v>519</v>
      </c>
      <c r="E16708" s="389" t="s">
        <v>670</v>
      </c>
      <c r="F16708" s="389" t="s">
        <v>650</v>
      </c>
      <c r="G16708" s="389" t="s">
        <v>519</v>
      </c>
    </row>
    <row r="16709" spans="1:7">
      <c r="A16709" s="389" t="s">
        <v>531</v>
      </c>
      <c r="B16709" s="389" t="s">
        <v>519</v>
      </c>
      <c r="C16709" s="389">
        <v>34865.837904899898</v>
      </c>
      <c r="D16709" s="389" t="s">
        <v>519</v>
      </c>
      <c r="E16709" s="389" t="s">
        <v>670</v>
      </c>
      <c r="F16709" s="389" t="s">
        <v>650</v>
      </c>
      <c r="G16709" s="389" t="s">
        <v>519</v>
      </c>
    </row>
    <row r="16710" spans="1:7">
      <c r="A16710" s="389" t="s">
        <v>531</v>
      </c>
      <c r="B16710" s="389" t="s">
        <v>519</v>
      </c>
      <c r="C16710" s="389">
        <v>34865.837904899898</v>
      </c>
      <c r="D16710" s="389" t="s">
        <v>519</v>
      </c>
      <c r="E16710" s="389" t="s">
        <v>670</v>
      </c>
      <c r="F16710" s="389" t="s">
        <v>650</v>
      </c>
      <c r="G16710" s="389" t="s">
        <v>519</v>
      </c>
    </row>
    <row r="16711" spans="1:7">
      <c r="A16711" s="389" t="s">
        <v>531</v>
      </c>
      <c r="B16711" s="389" t="s">
        <v>519</v>
      </c>
      <c r="C16711" s="389">
        <v>34865.837904899898</v>
      </c>
      <c r="D16711" s="389" t="s">
        <v>519</v>
      </c>
      <c r="E16711" s="389" t="s">
        <v>670</v>
      </c>
      <c r="F16711" s="389" t="s">
        <v>650</v>
      </c>
      <c r="G16711" s="389" t="s">
        <v>519</v>
      </c>
    </row>
    <row r="16712" spans="1:7">
      <c r="A16712" s="389" t="s">
        <v>531</v>
      </c>
      <c r="B16712" s="389" t="s">
        <v>519</v>
      </c>
      <c r="C16712" s="389">
        <v>34865.837904899898</v>
      </c>
      <c r="D16712" s="389" t="s">
        <v>519</v>
      </c>
      <c r="E16712" s="389" t="s">
        <v>670</v>
      </c>
      <c r="F16712" s="389" t="s">
        <v>650</v>
      </c>
      <c r="G16712" s="389" t="s">
        <v>519</v>
      </c>
    </row>
    <row r="16713" spans="1:7">
      <c r="A16713" s="389" t="s">
        <v>531</v>
      </c>
      <c r="B16713" s="389" t="s">
        <v>519</v>
      </c>
      <c r="C16713" s="389">
        <v>34865.837904899898</v>
      </c>
      <c r="D16713" s="389" t="s">
        <v>519</v>
      </c>
      <c r="E16713" s="389" t="s">
        <v>670</v>
      </c>
      <c r="F16713" s="389" t="s">
        <v>650</v>
      </c>
      <c r="G16713" s="389" t="s">
        <v>519</v>
      </c>
    </row>
    <row r="16714" spans="1:7">
      <c r="A16714" s="389" t="s">
        <v>531</v>
      </c>
      <c r="B16714" s="389" t="s">
        <v>519</v>
      </c>
      <c r="C16714" s="389">
        <v>34865.837904899898</v>
      </c>
      <c r="D16714" s="389" t="s">
        <v>519</v>
      </c>
      <c r="E16714" s="389" t="s">
        <v>670</v>
      </c>
      <c r="F16714" s="389" t="s">
        <v>650</v>
      </c>
      <c r="G16714" s="389" t="s">
        <v>519</v>
      </c>
    </row>
    <row r="16715" spans="1:7">
      <c r="A16715" s="389" t="s">
        <v>531</v>
      </c>
      <c r="B16715" s="389" t="s">
        <v>519</v>
      </c>
      <c r="C16715" s="389">
        <v>34865.837904899898</v>
      </c>
      <c r="D16715" s="389" t="s">
        <v>519</v>
      </c>
      <c r="E16715" s="389" t="s">
        <v>670</v>
      </c>
      <c r="F16715" s="389" t="s">
        <v>650</v>
      </c>
      <c r="G16715" s="389" t="s">
        <v>519</v>
      </c>
    </row>
    <row r="16716" spans="1:7">
      <c r="A16716" s="389" t="s">
        <v>531</v>
      </c>
      <c r="B16716" s="389" t="s">
        <v>519</v>
      </c>
      <c r="C16716" s="389">
        <v>34865.837904899898</v>
      </c>
      <c r="D16716" s="389" t="s">
        <v>519</v>
      </c>
      <c r="E16716" s="389" t="s">
        <v>670</v>
      </c>
      <c r="F16716" s="389" t="s">
        <v>650</v>
      </c>
      <c r="G16716" s="389" t="s">
        <v>519</v>
      </c>
    </row>
    <row r="16717" spans="1:7">
      <c r="A16717" s="389" t="s">
        <v>531</v>
      </c>
      <c r="B16717" s="389" t="s">
        <v>519</v>
      </c>
      <c r="C16717" s="389">
        <v>34865.837904899898</v>
      </c>
      <c r="D16717" s="389" t="s">
        <v>519</v>
      </c>
      <c r="E16717" s="389" t="s">
        <v>670</v>
      </c>
      <c r="F16717" s="389" t="s">
        <v>650</v>
      </c>
      <c r="G16717" s="389" t="s">
        <v>519</v>
      </c>
    </row>
    <row r="16718" spans="1:7">
      <c r="A16718" s="389" t="s">
        <v>531</v>
      </c>
      <c r="B16718" s="389" t="s">
        <v>519</v>
      </c>
      <c r="C16718" s="389">
        <v>34865.837904899898</v>
      </c>
      <c r="D16718" s="389" t="s">
        <v>519</v>
      </c>
      <c r="E16718" s="389" t="s">
        <v>670</v>
      </c>
      <c r="F16718" s="389" t="s">
        <v>650</v>
      </c>
      <c r="G16718" s="389" t="s">
        <v>519</v>
      </c>
    </row>
    <row r="16719" spans="1:7">
      <c r="A16719" s="389" t="s">
        <v>531</v>
      </c>
      <c r="B16719" s="389" t="s">
        <v>519</v>
      </c>
      <c r="C16719" s="389">
        <v>34865.837904899898</v>
      </c>
      <c r="D16719" s="389" t="s">
        <v>519</v>
      </c>
      <c r="E16719" s="389" t="s">
        <v>670</v>
      </c>
      <c r="F16719" s="389" t="s">
        <v>650</v>
      </c>
      <c r="G16719" s="389" t="s">
        <v>519</v>
      </c>
    </row>
    <row r="16720" spans="1:7">
      <c r="A16720" s="389" t="s">
        <v>531</v>
      </c>
      <c r="B16720" s="389" t="s">
        <v>519</v>
      </c>
      <c r="C16720" s="389">
        <v>34865.837904899898</v>
      </c>
      <c r="D16720" s="389" t="s">
        <v>519</v>
      </c>
      <c r="E16720" s="389" t="s">
        <v>670</v>
      </c>
      <c r="F16720" s="389" t="s">
        <v>650</v>
      </c>
      <c r="G16720" s="389" t="s">
        <v>519</v>
      </c>
    </row>
    <row r="16721" spans="1:7">
      <c r="A16721" s="389" t="s">
        <v>531</v>
      </c>
      <c r="B16721" s="389" t="s">
        <v>519</v>
      </c>
      <c r="C16721" s="389">
        <v>34865.837904899898</v>
      </c>
      <c r="D16721" s="389" t="s">
        <v>519</v>
      </c>
      <c r="E16721" s="389" t="s">
        <v>670</v>
      </c>
      <c r="F16721" s="389" t="s">
        <v>650</v>
      </c>
      <c r="G16721" s="389" t="s">
        <v>519</v>
      </c>
    </row>
    <row r="16722" spans="1:7">
      <c r="A16722" s="389" t="s">
        <v>531</v>
      </c>
      <c r="B16722" s="389" t="s">
        <v>519</v>
      </c>
      <c r="C16722" s="389">
        <v>34865.837904899898</v>
      </c>
      <c r="D16722" s="389" t="s">
        <v>519</v>
      </c>
      <c r="E16722" s="389" t="s">
        <v>670</v>
      </c>
      <c r="F16722" s="389" t="s">
        <v>650</v>
      </c>
      <c r="G16722" s="389" t="s">
        <v>519</v>
      </c>
    </row>
    <row r="16723" spans="1:7">
      <c r="A16723" s="389" t="s">
        <v>531</v>
      </c>
      <c r="B16723" s="389" t="s">
        <v>519</v>
      </c>
      <c r="C16723" s="389">
        <v>34865.837904899898</v>
      </c>
      <c r="D16723" s="389" t="s">
        <v>519</v>
      </c>
      <c r="E16723" s="389" t="s">
        <v>670</v>
      </c>
      <c r="F16723" s="389" t="s">
        <v>650</v>
      </c>
      <c r="G16723" s="389" t="s">
        <v>519</v>
      </c>
    </row>
    <row r="16724" spans="1:7">
      <c r="A16724" s="389" t="s">
        <v>531</v>
      </c>
      <c r="B16724" s="389" t="s">
        <v>519</v>
      </c>
      <c r="C16724" s="389">
        <v>34865.837904899898</v>
      </c>
      <c r="D16724" s="389" t="s">
        <v>519</v>
      </c>
      <c r="E16724" s="389" t="s">
        <v>670</v>
      </c>
      <c r="F16724" s="389" t="s">
        <v>650</v>
      </c>
      <c r="G16724" s="389" t="s">
        <v>519</v>
      </c>
    </row>
    <row r="16725" spans="1:7">
      <c r="A16725" s="389" t="s">
        <v>531</v>
      </c>
      <c r="B16725" s="389" t="s">
        <v>519</v>
      </c>
      <c r="C16725" s="389">
        <v>34865.837904899898</v>
      </c>
      <c r="D16725" s="389" t="s">
        <v>519</v>
      </c>
      <c r="E16725" s="389" t="s">
        <v>670</v>
      </c>
      <c r="F16725" s="389" t="s">
        <v>650</v>
      </c>
      <c r="G16725" s="389" t="s">
        <v>519</v>
      </c>
    </row>
    <row r="16726" spans="1:7">
      <c r="A16726" s="389" t="s">
        <v>531</v>
      </c>
      <c r="B16726" s="389" t="s">
        <v>519</v>
      </c>
      <c r="C16726" s="389">
        <v>34865.837904899898</v>
      </c>
      <c r="D16726" s="389" t="s">
        <v>519</v>
      </c>
      <c r="E16726" s="389" t="s">
        <v>670</v>
      </c>
      <c r="F16726" s="389" t="s">
        <v>650</v>
      </c>
      <c r="G16726" s="389" t="s">
        <v>519</v>
      </c>
    </row>
    <row r="16727" spans="1:7">
      <c r="A16727" s="389" t="s">
        <v>531</v>
      </c>
      <c r="B16727" s="389" t="s">
        <v>519</v>
      </c>
      <c r="C16727" s="389">
        <v>34865.837904899898</v>
      </c>
      <c r="D16727" s="389" t="s">
        <v>519</v>
      </c>
      <c r="E16727" s="389" t="s">
        <v>670</v>
      </c>
      <c r="F16727" s="389" t="s">
        <v>650</v>
      </c>
      <c r="G16727" s="389" t="s">
        <v>519</v>
      </c>
    </row>
    <row r="16728" spans="1:7">
      <c r="A16728" s="389" t="s">
        <v>531</v>
      </c>
      <c r="B16728" s="389" t="s">
        <v>519</v>
      </c>
      <c r="C16728" s="389">
        <v>34865.837904899898</v>
      </c>
      <c r="D16728" s="389" t="s">
        <v>519</v>
      </c>
      <c r="E16728" s="389" t="s">
        <v>670</v>
      </c>
      <c r="F16728" s="389" t="s">
        <v>650</v>
      </c>
      <c r="G16728" s="389" t="s">
        <v>519</v>
      </c>
    </row>
    <row r="16729" spans="1:7">
      <c r="A16729" s="389" t="s">
        <v>531</v>
      </c>
      <c r="B16729" s="389" t="s">
        <v>519</v>
      </c>
      <c r="C16729" s="389">
        <v>34865.837904899898</v>
      </c>
      <c r="D16729" s="389" t="s">
        <v>519</v>
      </c>
      <c r="E16729" s="389" t="s">
        <v>670</v>
      </c>
      <c r="F16729" s="389" t="s">
        <v>650</v>
      </c>
      <c r="G16729" s="389" t="s">
        <v>519</v>
      </c>
    </row>
    <row r="16730" spans="1:7">
      <c r="A16730" s="389" t="s">
        <v>531</v>
      </c>
      <c r="B16730" s="389" t="s">
        <v>519</v>
      </c>
      <c r="C16730" s="389">
        <v>34865.837904899898</v>
      </c>
      <c r="D16730" s="389" t="s">
        <v>519</v>
      </c>
      <c r="E16730" s="389" t="s">
        <v>670</v>
      </c>
      <c r="F16730" s="389" t="s">
        <v>650</v>
      </c>
      <c r="G16730" s="389" t="s">
        <v>519</v>
      </c>
    </row>
    <row r="16731" spans="1:7">
      <c r="A16731" s="389" t="s">
        <v>531</v>
      </c>
      <c r="B16731" s="389" t="s">
        <v>519</v>
      </c>
      <c r="C16731" s="389">
        <v>34865.837904899898</v>
      </c>
      <c r="D16731" s="389" t="s">
        <v>519</v>
      </c>
      <c r="E16731" s="389" t="s">
        <v>670</v>
      </c>
      <c r="F16731" s="389" t="s">
        <v>650</v>
      </c>
      <c r="G16731" s="389" t="s">
        <v>519</v>
      </c>
    </row>
    <row r="16732" spans="1:7">
      <c r="A16732" s="389" t="s">
        <v>531</v>
      </c>
      <c r="B16732" s="389" t="s">
        <v>519</v>
      </c>
      <c r="C16732" s="389">
        <v>34865.837904899898</v>
      </c>
      <c r="D16732" s="389" t="s">
        <v>519</v>
      </c>
      <c r="E16732" s="389" t="s">
        <v>670</v>
      </c>
      <c r="F16732" s="389" t="s">
        <v>650</v>
      </c>
      <c r="G16732" s="389" t="s">
        <v>519</v>
      </c>
    </row>
    <row r="16733" spans="1:7">
      <c r="A16733" s="389" t="s">
        <v>531</v>
      </c>
      <c r="B16733" s="389" t="s">
        <v>519</v>
      </c>
      <c r="C16733" s="389">
        <v>34865.837904899898</v>
      </c>
      <c r="D16733" s="389" t="s">
        <v>519</v>
      </c>
      <c r="E16733" s="389" t="s">
        <v>670</v>
      </c>
      <c r="F16733" s="389" t="s">
        <v>650</v>
      </c>
      <c r="G16733" s="389" t="s">
        <v>519</v>
      </c>
    </row>
    <row r="16734" spans="1:7">
      <c r="A16734" s="389" t="s">
        <v>531</v>
      </c>
      <c r="B16734" s="389" t="s">
        <v>519</v>
      </c>
      <c r="C16734" s="389">
        <v>34865.837904899898</v>
      </c>
      <c r="D16734" s="389" t="s">
        <v>519</v>
      </c>
      <c r="E16734" s="389" t="s">
        <v>670</v>
      </c>
      <c r="F16734" s="389" t="s">
        <v>650</v>
      </c>
      <c r="G16734" s="389" t="s">
        <v>519</v>
      </c>
    </row>
    <row r="16735" spans="1:7">
      <c r="A16735" s="389" t="s">
        <v>531</v>
      </c>
      <c r="B16735" s="389" t="s">
        <v>519</v>
      </c>
      <c r="C16735" s="389">
        <v>34865.837904899898</v>
      </c>
      <c r="D16735" s="389" t="s">
        <v>519</v>
      </c>
      <c r="E16735" s="389" t="s">
        <v>670</v>
      </c>
      <c r="F16735" s="389" t="s">
        <v>650</v>
      </c>
      <c r="G16735" s="389" t="s">
        <v>519</v>
      </c>
    </row>
    <row r="16736" spans="1:7">
      <c r="A16736" s="389" t="s">
        <v>531</v>
      </c>
      <c r="B16736" s="389" t="s">
        <v>519</v>
      </c>
      <c r="C16736" s="389">
        <v>34865.837904899898</v>
      </c>
      <c r="D16736" s="389" t="s">
        <v>519</v>
      </c>
      <c r="E16736" s="389" t="s">
        <v>670</v>
      </c>
      <c r="F16736" s="389" t="s">
        <v>650</v>
      </c>
      <c r="G16736" s="389" t="s">
        <v>519</v>
      </c>
    </row>
    <row r="16737" spans="1:7">
      <c r="A16737" s="389" t="s">
        <v>531</v>
      </c>
      <c r="B16737" s="389" t="s">
        <v>519</v>
      </c>
      <c r="C16737" s="389">
        <v>34865.837904899898</v>
      </c>
      <c r="D16737" s="389" t="s">
        <v>519</v>
      </c>
      <c r="E16737" s="389" t="s">
        <v>670</v>
      </c>
      <c r="F16737" s="389" t="s">
        <v>650</v>
      </c>
      <c r="G16737" s="389" t="s">
        <v>519</v>
      </c>
    </row>
    <row r="16738" spans="1:7">
      <c r="A16738" s="389" t="s">
        <v>531</v>
      </c>
      <c r="B16738" s="389" t="s">
        <v>519</v>
      </c>
      <c r="C16738" s="389">
        <v>34865.837904899898</v>
      </c>
      <c r="D16738" s="389" t="s">
        <v>519</v>
      </c>
      <c r="E16738" s="389" t="s">
        <v>670</v>
      </c>
      <c r="F16738" s="389" t="s">
        <v>650</v>
      </c>
      <c r="G16738" s="389" t="s">
        <v>519</v>
      </c>
    </row>
    <row r="16739" spans="1:7">
      <c r="A16739" s="389" t="s">
        <v>531</v>
      </c>
      <c r="B16739" s="389" t="s">
        <v>519</v>
      </c>
      <c r="C16739" s="389">
        <v>34865.837904899898</v>
      </c>
      <c r="D16739" s="389" t="s">
        <v>519</v>
      </c>
      <c r="E16739" s="389" t="s">
        <v>670</v>
      </c>
      <c r="F16739" s="389" t="s">
        <v>650</v>
      </c>
      <c r="G16739" s="389" t="s">
        <v>519</v>
      </c>
    </row>
    <row r="16740" spans="1:7">
      <c r="A16740" s="389" t="s">
        <v>531</v>
      </c>
      <c r="B16740" s="389" t="s">
        <v>519</v>
      </c>
      <c r="C16740" s="389">
        <v>34865.837904899898</v>
      </c>
      <c r="D16740" s="389" t="s">
        <v>519</v>
      </c>
      <c r="E16740" s="389" t="s">
        <v>670</v>
      </c>
      <c r="F16740" s="389" t="s">
        <v>650</v>
      </c>
      <c r="G16740" s="389" t="s">
        <v>519</v>
      </c>
    </row>
    <row r="16741" spans="1:7">
      <c r="A16741" s="389" t="s">
        <v>531</v>
      </c>
      <c r="B16741" s="389" t="s">
        <v>519</v>
      </c>
      <c r="C16741" s="389">
        <v>34865.837904899898</v>
      </c>
      <c r="D16741" s="389" t="s">
        <v>519</v>
      </c>
      <c r="E16741" s="389" t="s">
        <v>670</v>
      </c>
      <c r="F16741" s="389" t="s">
        <v>650</v>
      </c>
      <c r="G16741" s="389" t="s">
        <v>519</v>
      </c>
    </row>
    <row r="16742" spans="1:7">
      <c r="A16742" s="389" t="s">
        <v>531</v>
      </c>
      <c r="B16742" s="389" t="s">
        <v>519</v>
      </c>
      <c r="C16742" s="389">
        <v>34865.837904899898</v>
      </c>
      <c r="D16742" s="389" t="s">
        <v>519</v>
      </c>
      <c r="E16742" s="389" t="s">
        <v>670</v>
      </c>
      <c r="F16742" s="389" t="s">
        <v>650</v>
      </c>
      <c r="G16742" s="389" t="s">
        <v>519</v>
      </c>
    </row>
    <row r="16743" spans="1:7">
      <c r="A16743" s="389" t="s">
        <v>531</v>
      </c>
      <c r="B16743" s="389" t="s">
        <v>519</v>
      </c>
      <c r="C16743" s="389">
        <v>34865.837904899898</v>
      </c>
      <c r="D16743" s="389" t="s">
        <v>519</v>
      </c>
      <c r="E16743" s="389" t="s">
        <v>670</v>
      </c>
      <c r="F16743" s="389" t="s">
        <v>650</v>
      </c>
      <c r="G16743" s="389" t="s">
        <v>519</v>
      </c>
    </row>
    <row r="16744" spans="1:7">
      <c r="A16744" s="389" t="s">
        <v>531</v>
      </c>
      <c r="B16744" s="389" t="s">
        <v>519</v>
      </c>
      <c r="C16744" s="389">
        <v>34865.837904899898</v>
      </c>
      <c r="D16744" s="389" t="s">
        <v>519</v>
      </c>
      <c r="E16744" s="389" t="s">
        <v>670</v>
      </c>
      <c r="F16744" s="389" t="s">
        <v>650</v>
      </c>
      <c r="G16744" s="389" t="s">
        <v>519</v>
      </c>
    </row>
    <row r="16745" spans="1:7">
      <c r="A16745" s="389" t="s">
        <v>531</v>
      </c>
      <c r="B16745" s="389" t="s">
        <v>519</v>
      </c>
      <c r="C16745" s="389">
        <v>34865.837904899898</v>
      </c>
      <c r="D16745" s="389" t="s">
        <v>519</v>
      </c>
      <c r="E16745" s="389" t="s">
        <v>670</v>
      </c>
      <c r="F16745" s="389" t="s">
        <v>650</v>
      </c>
      <c r="G16745" s="389" t="s">
        <v>519</v>
      </c>
    </row>
    <row r="16746" spans="1:7">
      <c r="A16746" s="389" t="s">
        <v>531</v>
      </c>
      <c r="B16746" s="389" t="s">
        <v>519</v>
      </c>
      <c r="C16746" s="389">
        <v>34865.837904899898</v>
      </c>
      <c r="D16746" s="389" t="s">
        <v>519</v>
      </c>
      <c r="E16746" s="389" t="s">
        <v>670</v>
      </c>
      <c r="F16746" s="389" t="s">
        <v>650</v>
      </c>
      <c r="G16746" s="389" t="s">
        <v>519</v>
      </c>
    </row>
    <row r="16747" spans="1:7">
      <c r="A16747" s="389" t="s">
        <v>531</v>
      </c>
      <c r="B16747" s="389" t="s">
        <v>519</v>
      </c>
      <c r="C16747" s="389">
        <v>34865.837904899898</v>
      </c>
      <c r="D16747" s="389" t="s">
        <v>519</v>
      </c>
      <c r="E16747" s="389" t="s">
        <v>670</v>
      </c>
      <c r="F16747" s="389" t="s">
        <v>650</v>
      </c>
      <c r="G16747" s="389" t="s">
        <v>519</v>
      </c>
    </row>
    <row r="16748" spans="1:7">
      <c r="A16748" s="389" t="s">
        <v>531</v>
      </c>
      <c r="B16748" s="389" t="s">
        <v>519</v>
      </c>
      <c r="C16748" s="389">
        <v>34865.837904899898</v>
      </c>
      <c r="D16748" s="389" t="s">
        <v>519</v>
      </c>
      <c r="E16748" s="389" t="s">
        <v>670</v>
      </c>
      <c r="F16748" s="389" t="s">
        <v>650</v>
      </c>
      <c r="G16748" s="389" t="s">
        <v>519</v>
      </c>
    </row>
    <row r="16749" spans="1:7">
      <c r="A16749" s="389" t="s">
        <v>531</v>
      </c>
      <c r="B16749" s="389" t="s">
        <v>519</v>
      </c>
      <c r="C16749" s="389">
        <v>34865.837904899898</v>
      </c>
      <c r="D16749" s="389" t="s">
        <v>519</v>
      </c>
      <c r="E16749" s="389" t="s">
        <v>670</v>
      </c>
      <c r="F16749" s="389" t="s">
        <v>650</v>
      </c>
      <c r="G16749" s="389" t="s">
        <v>519</v>
      </c>
    </row>
    <row r="16750" spans="1:7">
      <c r="A16750" s="389" t="s">
        <v>531</v>
      </c>
      <c r="B16750" s="389" t="s">
        <v>519</v>
      </c>
      <c r="C16750" s="389">
        <v>34865.837904899898</v>
      </c>
      <c r="D16750" s="389" t="s">
        <v>519</v>
      </c>
      <c r="E16750" s="389" t="s">
        <v>670</v>
      </c>
      <c r="F16750" s="389" t="s">
        <v>650</v>
      </c>
      <c r="G16750" s="389" t="s">
        <v>519</v>
      </c>
    </row>
    <row r="16751" spans="1:7">
      <c r="A16751" s="389" t="s">
        <v>531</v>
      </c>
      <c r="B16751" s="389" t="s">
        <v>519</v>
      </c>
      <c r="C16751" s="389">
        <v>34865.837904899898</v>
      </c>
      <c r="D16751" s="389" t="s">
        <v>519</v>
      </c>
      <c r="E16751" s="389" t="s">
        <v>670</v>
      </c>
      <c r="F16751" s="389" t="s">
        <v>650</v>
      </c>
      <c r="G16751" s="389" t="s">
        <v>519</v>
      </c>
    </row>
    <row r="16752" spans="1:7">
      <c r="A16752" s="389" t="s">
        <v>531</v>
      </c>
      <c r="B16752" s="389" t="s">
        <v>519</v>
      </c>
      <c r="C16752" s="389">
        <v>34865.837904899898</v>
      </c>
      <c r="D16752" s="389" t="s">
        <v>519</v>
      </c>
      <c r="E16752" s="389" t="s">
        <v>670</v>
      </c>
      <c r="F16752" s="389" t="s">
        <v>650</v>
      </c>
      <c r="G16752" s="389" t="s">
        <v>519</v>
      </c>
    </row>
    <row r="16753" spans="1:7">
      <c r="A16753" s="389" t="s">
        <v>531</v>
      </c>
      <c r="B16753" s="389" t="s">
        <v>519</v>
      </c>
      <c r="C16753" s="389">
        <v>34865.837904899898</v>
      </c>
      <c r="D16753" s="389" t="s">
        <v>519</v>
      </c>
      <c r="E16753" s="389" t="s">
        <v>670</v>
      </c>
      <c r="F16753" s="389" t="s">
        <v>650</v>
      </c>
      <c r="G16753" s="389" t="s">
        <v>519</v>
      </c>
    </row>
    <row r="16754" spans="1:7">
      <c r="A16754" s="389" t="s">
        <v>531</v>
      </c>
      <c r="B16754" s="389" t="s">
        <v>519</v>
      </c>
      <c r="C16754" s="389">
        <v>34865.837904899898</v>
      </c>
      <c r="D16754" s="389" t="s">
        <v>519</v>
      </c>
      <c r="E16754" s="389" t="s">
        <v>670</v>
      </c>
      <c r="F16754" s="389" t="s">
        <v>650</v>
      </c>
      <c r="G16754" s="389" t="s">
        <v>519</v>
      </c>
    </row>
    <row r="16755" spans="1:7">
      <c r="A16755" s="389" t="s">
        <v>531</v>
      </c>
      <c r="B16755" s="389" t="s">
        <v>519</v>
      </c>
      <c r="C16755" s="389">
        <v>34865.837904899898</v>
      </c>
      <c r="D16755" s="389" t="s">
        <v>519</v>
      </c>
      <c r="E16755" s="389" t="s">
        <v>670</v>
      </c>
      <c r="F16755" s="389" t="s">
        <v>650</v>
      </c>
      <c r="G16755" s="389" t="s">
        <v>519</v>
      </c>
    </row>
    <row r="16756" spans="1:7">
      <c r="A16756" s="389" t="s">
        <v>531</v>
      </c>
      <c r="B16756" s="389" t="s">
        <v>519</v>
      </c>
      <c r="C16756" s="389">
        <v>34865.837904899898</v>
      </c>
      <c r="D16756" s="389" t="s">
        <v>519</v>
      </c>
      <c r="E16756" s="389" t="s">
        <v>670</v>
      </c>
      <c r="F16756" s="389" t="s">
        <v>650</v>
      </c>
      <c r="G16756" s="389" t="s">
        <v>519</v>
      </c>
    </row>
    <row r="16757" spans="1:7">
      <c r="A16757" s="389" t="s">
        <v>531</v>
      </c>
      <c r="B16757" s="389" t="s">
        <v>519</v>
      </c>
      <c r="C16757" s="389">
        <v>34865.837904899898</v>
      </c>
      <c r="D16757" s="389" t="s">
        <v>519</v>
      </c>
      <c r="E16757" s="389" t="s">
        <v>670</v>
      </c>
      <c r="F16757" s="389" t="s">
        <v>650</v>
      </c>
      <c r="G16757" s="389" t="s">
        <v>519</v>
      </c>
    </row>
    <row r="16758" spans="1:7">
      <c r="A16758" s="389" t="s">
        <v>531</v>
      </c>
      <c r="B16758" s="389" t="s">
        <v>519</v>
      </c>
      <c r="C16758" s="389">
        <v>34865.837904899898</v>
      </c>
      <c r="D16758" s="389" t="s">
        <v>519</v>
      </c>
      <c r="E16758" s="389" t="s">
        <v>670</v>
      </c>
      <c r="F16758" s="389" t="s">
        <v>650</v>
      </c>
      <c r="G16758" s="389" t="s">
        <v>519</v>
      </c>
    </row>
    <row r="16759" spans="1:7">
      <c r="A16759" s="389" t="s">
        <v>531</v>
      </c>
      <c r="B16759" s="389" t="s">
        <v>519</v>
      </c>
      <c r="C16759" s="389">
        <v>34865.837904899898</v>
      </c>
      <c r="D16759" s="389" t="s">
        <v>519</v>
      </c>
      <c r="E16759" s="389" t="s">
        <v>670</v>
      </c>
      <c r="F16759" s="389" t="s">
        <v>650</v>
      </c>
      <c r="G16759" s="389" t="s">
        <v>519</v>
      </c>
    </row>
    <row r="16760" spans="1:7">
      <c r="A16760" s="389" t="s">
        <v>531</v>
      </c>
      <c r="B16760" s="389" t="s">
        <v>519</v>
      </c>
      <c r="C16760" s="389">
        <v>34865.837904899898</v>
      </c>
      <c r="D16760" s="389" t="s">
        <v>519</v>
      </c>
      <c r="E16760" s="389" t="s">
        <v>670</v>
      </c>
      <c r="F16760" s="389" t="s">
        <v>650</v>
      </c>
      <c r="G16760" s="389" t="s">
        <v>519</v>
      </c>
    </row>
    <row r="16761" spans="1:7">
      <c r="A16761" s="389" t="s">
        <v>531</v>
      </c>
      <c r="B16761" s="389" t="s">
        <v>519</v>
      </c>
      <c r="C16761" s="389">
        <v>34865.837904899898</v>
      </c>
      <c r="D16761" s="389" t="s">
        <v>519</v>
      </c>
      <c r="E16761" s="389" t="s">
        <v>670</v>
      </c>
      <c r="F16761" s="389" t="s">
        <v>650</v>
      </c>
      <c r="G16761" s="389" t="s">
        <v>519</v>
      </c>
    </row>
    <row r="16762" spans="1:7">
      <c r="A16762" s="389" t="s">
        <v>531</v>
      </c>
      <c r="B16762" s="389" t="s">
        <v>519</v>
      </c>
      <c r="C16762" s="389">
        <v>34865.837904899898</v>
      </c>
      <c r="D16762" s="389" t="s">
        <v>519</v>
      </c>
      <c r="E16762" s="389" t="s">
        <v>670</v>
      </c>
      <c r="F16762" s="389" t="s">
        <v>650</v>
      </c>
      <c r="G16762" s="389" t="s">
        <v>519</v>
      </c>
    </row>
    <row r="16763" spans="1:7">
      <c r="A16763" s="389" t="s">
        <v>531</v>
      </c>
      <c r="B16763" s="389" t="s">
        <v>519</v>
      </c>
      <c r="C16763" s="389">
        <v>34865.837904899898</v>
      </c>
      <c r="D16763" s="389" t="s">
        <v>519</v>
      </c>
      <c r="E16763" s="389" t="s">
        <v>670</v>
      </c>
      <c r="F16763" s="389" t="s">
        <v>650</v>
      </c>
      <c r="G16763" s="389" t="s">
        <v>519</v>
      </c>
    </row>
    <row r="16764" spans="1:7">
      <c r="A16764" s="389" t="s">
        <v>531</v>
      </c>
      <c r="B16764" s="389" t="s">
        <v>519</v>
      </c>
      <c r="C16764" s="389">
        <v>34865.837904899898</v>
      </c>
      <c r="D16764" s="389" t="s">
        <v>519</v>
      </c>
      <c r="E16764" s="389" t="s">
        <v>670</v>
      </c>
      <c r="F16764" s="389" t="s">
        <v>650</v>
      </c>
      <c r="G16764" s="389" t="s">
        <v>519</v>
      </c>
    </row>
    <row r="16765" spans="1:7">
      <c r="A16765" s="389" t="s">
        <v>531</v>
      </c>
      <c r="B16765" s="389" t="s">
        <v>519</v>
      </c>
      <c r="C16765" s="389">
        <v>34865.837904899898</v>
      </c>
      <c r="D16765" s="389" t="s">
        <v>519</v>
      </c>
      <c r="E16765" s="389" t="s">
        <v>670</v>
      </c>
      <c r="F16765" s="389" t="s">
        <v>650</v>
      </c>
      <c r="G16765" s="389" t="s">
        <v>519</v>
      </c>
    </row>
    <row r="16766" spans="1:7">
      <c r="A16766" s="389" t="s">
        <v>531</v>
      </c>
      <c r="B16766" s="389" t="s">
        <v>519</v>
      </c>
      <c r="C16766" s="389">
        <v>34865.837904899898</v>
      </c>
      <c r="D16766" s="389" t="s">
        <v>519</v>
      </c>
      <c r="E16766" s="389" t="s">
        <v>670</v>
      </c>
      <c r="F16766" s="389" t="s">
        <v>650</v>
      </c>
      <c r="G16766" s="389" t="s">
        <v>519</v>
      </c>
    </row>
    <row r="16767" spans="1:7">
      <c r="A16767" s="389" t="s">
        <v>531</v>
      </c>
      <c r="B16767" s="389" t="s">
        <v>519</v>
      </c>
      <c r="C16767" s="389">
        <v>34865.837904899898</v>
      </c>
      <c r="D16767" s="389" t="s">
        <v>519</v>
      </c>
      <c r="E16767" s="389" t="s">
        <v>670</v>
      </c>
      <c r="F16767" s="389" t="s">
        <v>650</v>
      </c>
      <c r="G16767" s="389" t="s">
        <v>519</v>
      </c>
    </row>
    <row r="16768" spans="1:7">
      <c r="A16768" s="389" t="s">
        <v>531</v>
      </c>
      <c r="B16768" s="389" t="s">
        <v>519</v>
      </c>
      <c r="C16768" s="389">
        <v>34865.837904899898</v>
      </c>
      <c r="D16768" s="389" t="s">
        <v>519</v>
      </c>
      <c r="E16768" s="389" t="s">
        <v>670</v>
      </c>
      <c r="F16768" s="389" t="s">
        <v>650</v>
      </c>
      <c r="G16768" s="389" t="s">
        <v>519</v>
      </c>
    </row>
    <row r="16769" spans="1:7">
      <c r="A16769" s="389" t="s">
        <v>531</v>
      </c>
      <c r="B16769" s="389" t="s">
        <v>519</v>
      </c>
      <c r="C16769" s="389">
        <v>34865.837904899898</v>
      </c>
      <c r="D16769" s="389" t="s">
        <v>519</v>
      </c>
      <c r="E16769" s="389" t="s">
        <v>670</v>
      </c>
      <c r="F16769" s="389" t="s">
        <v>650</v>
      </c>
      <c r="G16769" s="389" t="s">
        <v>519</v>
      </c>
    </row>
    <row r="16770" spans="1:7">
      <c r="A16770" s="389" t="s">
        <v>531</v>
      </c>
      <c r="B16770" s="389" t="s">
        <v>519</v>
      </c>
      <c r="C16770" s="389">
        <v>34865.837904899898</v>
      </c>
      <c r="D16770" s="389" t="s">
        <v>519</v>
      </c>
      <c r="E16770" s="389" t="s">
        <v>670</v>
      </c>
      <c r="F16770" s="389" t="s">
        <v>650</v>
      </c>
      <c r="G16770" s="389" t="s">
        <v>519</v>
      </c>
    </row>
    <row r="16771" spans="1:7">
      <c r="A16771" s="389" t="s">
        <v>531</v>
      </c>
      <c r="B16771" s="389" t="s">
        <v>519</v>
      </c>
      <c r="C16771" s="389">
        <v>34865.837904899898</v>
      </c>
      <c r="D16771" s="389" t="s">
        <v>519</v>
      </c>
      <c r="E16771" s="389" t="s">
        <v>670</v>
      </c>
      <c r="F16771" s="389" t="s">
        <v>650</v>
      </c>
      <c r="G16771" s="389" t="s">
        <v>519</v>
      </c>
    </row>
    <row r="16772" spans="1:7">
      <c r="A16772" s="389" t="s">
        <v>531</v>
      </c>
      <c r="B16772" s="389" t="s">
        <v>519</v>
      </c>
      <c r="C16772" s="389">
        <v>34865.837904899898</v>
      </c>
      <c r="D16772" s="389" t="s">
        <v>519</v>
      </c>
      <c r="E16772" s="389" t="s">
        <v>670</v>
      </c>
      <c r="F16772" s="389" t="s">
        <v>650</v>
      </c>
      <c r="G16772" s="389" t="s">
        <v>519</v>
      </c>
    </row>
    <row r="16773" spans="1:7">
      <c r="A16773" s="389" t="s">
        <v>531</v>
      </c>
      <c r="B16773" s="389" t="s">
        <v>519</v>
      </c>
      <c r="C16773" s="389">
        <v>34865.837904899898</v>
      </c>
      <c r="D16773" s="389" t="s">
        <v>519</v>
      </c>
      <c r="E16773" s="389" t="s">
        <v>670</v>
      </c>
      <c r="F16773" s="389" t="s">
        <v>650</v>
      </c>
      <c r="G16773" s="389" t="s">
        <v>519</v>
      </c>
    </row>
    <row r="16774" spans="1:7">
      <c r="A16774" s="389" t="s">
        <v>531</v>
      </c>
      <c r="B16774" s="389" t="s">
        <v>519</v>
      </c>
      <c r="C16774" s="389">
        <v>34865.837904899898</v>
      </c>
      <c r="D16774" s="389" t="s">
        <v>519</v>
      </c>
      <c r="E16774" s="389" t="s">
        <v>670</v>
      </c>
      <c r="F16774" s="389" t="s">
        <v>650</v>
      </c>
      <c r="G16774" s="389" t="s">
        <v>519</v>
      </c>
    </row>
    <row r="16775" spans="1:7">
      <c r="A16775" s="389" t="s">
        <v>531</v>
      </c>
      <c r="B16775" s="389" t="s">
        <v>519</v>
      </c>
      <c r="C16775" s="389">
        <v>34865.837904899898</v>
      </c>
      <c r="D16775" s="389" t="s">
        <v>519</v>
      </c>
      <c r="E16775" s="389" t="s">
        <v>670</v>
      </c>
      <c r="F16775" s="389" t="s">
        <v>650</v>
      </c>
      <c r="G16775" s="389" t="s">
        <v>519</v>
      </c>
    </row>
    <row r="16776" spans="1:7">
      <c r="A16776" s="389" t="s">
        <v>531</v>
      </c>
      <c r="B16776" s="389" t="s">
        <v>519</v>
      </c>
      <c r="C16776" s="389">
        <v>34865.837904899898</v>
      </c>
      <c r="D16776" s="389" t="s">
        <v>519</v>
      </c>
      <c r="E16776" s="389" t="s">
        <v>670</v>
      </c>
      <c r="F16776" s="389" t="s">
        <v>650</v>
      </c>
      <c r="G16776" s="389" t="s">
        <v>519</v>
      </c>
    </row>
    <row r="16777" spans="1:7">
      <c r="A16777" s="389" t="s">
        <v>531</v>
      </c>
      <c r="B16777" s="389" t="s">
        <v>519</v>
      </c>
      <c r="C16777" s="389">
        <v>34865.837904899898</v>
      </c>
      <c r="D16777" s="389" t="s">
        <v>519</v>
      </c>
      <c r="E16777" s="389" t="s">
        <v>670</v>
      </c>
      <c r="F16777" s="389" t="s">
        <v>650</v>
      </c>
      <c r="G16777" s="389" t="s">
        <v>519</v>
      </c>
    </row>
    <row r="16778" spans="1:7">
      <c r="A16778" s="389" t="s">
        <v>531</v>
      </c>
      <c r="B16778" s="389" t="s">
        <v>519</v>
      </c>
      <c r="C16778" s="389">
        <v>34865.837904899898</v>
      </c>
      <c r="D16778" s="389" t="s">
        <v>519</v>
      </c>
      <c r="E16778" s="389" t="s">
        <v>670</v>
      </c>
      <c r="F16778" s="389" t="s">
        <v>650</v>
      </c>
      <c r="G16778" s="389" t="s">
        <v>519</v>
      </c>
    </row>
    <row r="16779" spans="1:7">
      <c r="A16779" s="389" t="s">
        <v>531</v>
      </c>
      <c r="B16779" s="389" t="s">
        <v>519</v>
      </c>
      <c r="C16779" s="389">
        <v>34865.837904899898</v>
      </c>
      <c r="D16779" s="389" t="s">
        <v>519</v>
      </c>
      <c r="E16779" s="389" t="s">
        <v>670</v>
      </c>
      <c r="F16779" s="389" t="s">
        <v>650</v>
      </c>
      <c r="G16779" s="389" t="s">
        <v>519</v>
      </c>
    </row>
    <row r="16780" spans="1:7">
      <c r="A16780" s="389" t="s">
        <v>531</v>
      </c>
      <c r="B16780" s="389" t="s">
        <v>519</v>
      </c>
      <c r="C16780" s="389">
        <v>34865.837904899898</v>
      </c>
      <c r="D16780" s="389" t="s">
        <v>519</v>
      </c>
      <c r="E16780" s="389" t="s">
        <v>670</v>
      </c>
      <c r="F16780" s="389" t="s">
        <v>650</v>
      </c>
      <c r="G16780" s="389" t="s">
        <v>519</v>
      </c>
    </row>
    <row r="16781" spans="1:7">
      <c r="A16781" s="389" t="s">
        <v>531</v>
      </c>
      <c r="B16781" s="389" t="s">
        <v>519</v>
      </c>
      <c r="C16781" s="389">
        <v>34865.837904899898</v>
      </c>
      <c r="D16781" s="389" t="s">
        <v>519</v>
      </c>
      <c r="E16781" s="389" t="s">
        <v>670</v>
      </c>
      <c r="F16781" s="389" t="s">
        <v>650</v>
      </c>
      <c r="G16781" s="389" t="s">
        <v>519</v>
      </c>
    </row>
    <row r="16782" spans="1:7">
      <c r="A16782" s="389" t="s">
        <v>531</v>
      </c>
      <c r="B16782" s="389" t="s">
        <v>519</v>
      </c>
      <c r="C16782" s="389">
        <v>34865.837904899898</v>
      </c>
      <c r="D16782" s="389" t="s">
        <v>519</v>
      </c>
      <c r="E16782" s="389" t="s">
        <v>670</v>
      </c>
      <c r="F16782" s="389" t="s">
        <v>650</v>
      </c>
      <c r="G16782" s="389" t="s">
        <v>519</v>
      </c>
    </row>
    <row r="16783" spans="1:7">
      <c r="A16783" s="389" t="s">
        <v>531</v>
      </c>
      <c r="B16783" s="389" t="s">
        <v>519</v>
      </c>
      <c r="C16783" s="389">
        <v>34865.837904899898</v>
      </c>
      <c r="D16783" s="389" t="s">
        <v>519</v>
      </c>
      <c r="E16783" s="389" t="s">
        <v>670</v>
      </c>
      <c r="F16783" s="389" t="s">
        <v>650</v>
      </c>
      <c r="G16783" s="389" t="s">
        <v>519</v>
      </c>
    </row>
    <row r="16784" spans="1:7">
      <c r="A16784" s="389" t="s">
        <v>531</v>
      </c>
      <c r="B16784" s="389" t="s">
        <v>519</v>
      </c>
      <c r="C16784" s="389">
        <v>34865.837904899898</v>
      </c>
      <c r="D16784" s="389" t="s">
        <v>519</v>
      </c>
      <c r="E16784" s="389" t="s">
        <v>670</v>
      </c>
      <c r="F16784" s="389" t="s">
        <v>650</v>
      </c>
      <c r="G16784" s="389" t="s">
        <v>519</v>
      </c>
    </row>
    <row r="16785" spans="1:7">
      <c r="A16785" s="389" t="s">
        <v>531</v>
      </c>
      <c r="B16785" s="389" t="s">
        <v>519</v>
      </c>
      <c r="C16785" s="389">
        <v>34865.837904899898</v>
      </c>
      <c r="D16785" s="389" t="s">
        <v>519</v>
      </c>
      <c r="E16785" s="389" t="s">
        <v>670</v>
      </c>
      <c r="F16785" s="389" t="s">
        <v>650</v>
      </c>
      <c r="G16785" s="389" t="s">
        <v>519</v>
      </c>
    </row>
    <row r="16786" spans="1:7">
      <c r="A16786" s="389" t="s">
        <v>531</v>
      </c>
      <c r="B16786" s="389" t="s">
        <v>519</v>
      </c>
      <c r="C16786" s="389">
        <v>34865.837904899898</v>
      </c>
      <c r="D16786" s="389" t="s">
        <v>519</v>
      </c>
      <c r="E16786" s="389" t="s">
        <v>670</v>
      </c>
      <c r="F16786" s="389" t="s">
        <v>650</v>
      </c>
      <c r="G16786" s="389" t="s">
        <v>519</v>
      </c>
    </row>
    <row r="16787" spans="1:7">
      <c r="A16787" s="389" t="s">
        <v>531</v>
      </c>
      <c r="B16787" s="389" t="s">
        <v>519</v>
      </c>
      <c r="C16787" s="389">
        <v>34865.837904899898</v>
      </c>
      <c r="D16787" s="389" t="s">
        <v>519</v>
      </c>
      <c r="E16787" s="389" t="s">
        <v>670</v>
      </c>
      <c r="F16787" s="389" t="s">
        <v>650</v>
      </c>
      <c r="G16787" s="389" t="s">
        <v>519</v>
      </c>
    </row>
    <row r="16788" spans="1:7">
      <c r="A16788" s="389" t="s">
        <v>531</v>
      </c>
      <c r="B16788" s="389" t="s">
        <v>519</v>
      </c>
      <c r="C16788" s="389">
        <v>34865.837904899898</v>
      </c>
      <c r="D16788" s="389" t="s">
        <v>519</v>
      </c>
      <c r="E16788" s="389" t="s">
        <v>670</v>
      </c>
      <c r="F16788" s="389" t="s">
        <v>650</v>
      </c>
      <c r="G16788" s="389" t="s">
        <v>519</v>
      </c>
    </row>
    <row r="16789" spans="1:7">
      <c r="A16789" s="389" t="s">
        <v>531</v>
      </c>
      <c r="B16789" s="389" t="s">
        <v>519</v>
      </c>
      <c r="C16789" s="389">
        <v>34865.837904899898</v>
      </c>
      <c r="D16789" s="389" t="s">
        <v>519</v>
      </c>
      <c r="E16789" s="389" t="s">
        <v>670</v>
      </c>
      <c r="F16789" s="389" t="s">
        <v>650</v>
      </c>
      <c r="G16789" s="389" t="s">
        <v>519</v>
      </c>
    </row>
    <row r="16790" spans="1:7">
      <c r="A16790" s="389" t="s">
        <v>531</v>
      </c>
      <c r="B16790" s="389" t="s">
        <v>519</v>
      </c>
      <c r="C16790" s="389">
        <v>34865.837904899898</v>
      </c>
      <c r="D16790" s="389" t="s">
        <v>519</v>
      </c>
      <c r="E16790" s="389" t="s">
        <v>670</v>
      </c>
      <c r="F16790" s="389" t="s">
        <v>650</v>
      </c>
      <c r="G16790" s="389" t="s">
        <v>519</v>
      </c>
    </row>
    <row r="16791" spans="1:7">
      <c r="A16791" s="389" t="s">
        <v>531</v>
      </c>
      <c r="B16791" s="389" t="s">
        <v>519</v>
      </c>
      <c r="C16791" s="389">
        <v>34865.837904899898</v>
      </c>
      <c r="D16791" s="389" t="s">
        <v>519</v>
      </c>
      <c r="E16791" s="389" t="s">
        <v>670</v>
      </c>
      <c r="F16791" s="389" t="s">
        <v>650</v>
      </c>
      <c r="G16791" s="389" t="s">
        <v>519</v>
      </c>
    </row>
    <row r="16792" spans="1:7">
      <c r="A16792" s="389" t="s">
        <v>531</v>
      </c>
      <c r="B16792" s="389" t="s">
        <v>519</v>
      </c>
      <c r="C16792" s="389">
        <v>34865.837904899898</v>
      </c>
      <c r="D16792" s="389" t="s">
        <v>519</v>
      </c>
      <c r="E16792" s="389" t="s">
        <v>670</v>
      </c>
      <c r="F16792" s="389" t="s">
        <v>650</v>
      </c>
      <c r="G16792" s="389" t="s">
        <v>519</v>
      </c>
    </row>
    <row r="16793" spans="1:7">
      <c r="A16793" s="389" t="s">
        <v>531</v>
      </c>
      <c r="B16793" s="389" t="s">
        <v>519</v>
      </c>
      <c r="C16793" s="389">
        <v>34865.837904899898</v>
      </c>
      <c r="D16793" s="389" t="s">
        <v>519</v>
      </c>
      <c r="E16793" s="389" t="s">
        <v>670</v>
      </c>
      <c r="F16793" s="389" t="s">
        <v>650</v>
      </c>
      <c r="G16793" s="389" t="s">
        <v>519</v>
      </c>
    </row>
    <row r="16794" spans="1:7">
      <c r="A16794" s="389" t="s">
        <v>531</v>
      </c>
      <c r="B16794" s="389" t="s">
        <v>519</v>
      </c>
      <c r="C16794" s="389">
        <v>34865.837904899898</v>
      </c>
      <c r="D16794" s="389" t="s">
        <v>519</v>
      </c>
      <c r="E16794" s="389" t="s">
        <v>670</v>
      </c>
      <c r="F16794" s="389" t="s">
        <v>650</v>
      </c>
      <c r="G16794" s="389" t="s">
        <v>519</v>
      </c>
    </row>
    <row r="16795" spans="1:7">
      <c r="A16795" s="389" t="s">
        <v>531</v>
      </c>
      <c r="B16795" s="389" t="s">
        <v>519</v>
      </c>
      <c r="C16795" s="389">
        <v>34865.837904899898</v>
      </c>
      <c r="D16795" s="389" t="s">
        <v>519</v>
      </c>
      <c r="E16795" s="389" t="s">
        <v>670</v>
      </c>
      <c r="F16795" s="389" t="s">
        <v>650</v>
      </c>
      <c r="G16795" s="389" t="s">
        <v>519</v>
      </c>
    </row>
    <row r="16796" spans="1:7">
      <c r="A16796" s="389" t="s">
        <v>531</v>
      </c>
      <c r="B16796" s="389" t="s">
        <v>519</v>
      </c>
      <c r="C16796" s="389">
        <v>34865.837904899898</v>
      </c>
      <c r="D16796" s="389" t="s">
        <v>519</v>
      </c>
      <c r="E16796" s="389" t="s">
        <v>670</v>
      </c>
      <c r="F16796" s="389" t="s">
        <v>650</v>
      </c>
      <c r="G16796" s="389" t="s">
        <v>519</v>
      </c>
    </row>
    <row r="16797" spans="1:7">
      <c r="A16797" s="389" t="s">
        <v>531</v>
      </c>
      <c r="B16797" s="389" t="s">
        <v>519</v>
      </c>
      <c r="C16797" s="389">
        <v>34865.837904899898</v>
      </c>
      <c r="D16797" s="389" t="s">
        <v>519</v>
      </c>
      <c r="E16797" s="389" t="s">
        <v>670</v>
      </c>
      <c r="F16797" s="389" t="s">
        <v>650</v>
      </c>
      <c r="G16797" s="389" t="s">
        <v>519</v>
      </c>
    </row>
    <row r="16798" spans="1:7">
      <c r="A16798" s="389" t="s">
        <v>531</v>
      </c>
      <c r="B16798" s="389" t="s">
        <v>519</v>
      </c>
      <c r="C16798" s="389">
        <v>34865.837904899898</v>
      </c>
      <c r="D16798" s="389" t="s">
        <v>519</v>
      </c>
      <c r="E16798" s="389" t="s">
        <v>670</v>
      </c>
      <c r="F16798" s="389" t="s">
        <v>650</v>
      </c>
      <c r="G16798" s="389" t="s">
        <v>519</v>
      </c>
    </row>
    <row r="16799" spans="1:7">
      <c r="A16799" s="389" t="s">
        <v>531</v>
      </c>
      <c r="B16799" s="389" t="s">
        <v>519</v>
      </c>
      <c r="C16799" s="389">
        <v>34865.837904899898</v>
      </c>
      <c r="D16799" s="389" t="s">
        <v>519</v>
      </c>
      <c r="E16799" s="389" t="s">
        <v>670</v>
      </c>
      <c r="F16799" s="389" t="s">
        <v>650</v>
      </c>
      <c r="G16799" s="389" t="s">
        <v>519</v>
      </c>
    </row>
    <row r="16800" spans="1:7">
      <c r="A16800" s="389" t="s">
        <v>531</v>
      </c>
      <c r="B16800" s="389" t="s">
        <v>519</v>
      </c>
      <c r="C16800" s="389">
        <v>34865.837904899898</v>
      </c>
      <c r="D16800" s="389" t="s">
        <v>519</v>
      </c>
      <c r="E16800" s="389" t="s">
        <v>670</v>
      </c>
      <c r="F16800" s="389" t="s">
        <v>650</v>
      </c>
      <c r="G16800" s="389" t="s">
        <v>519</v>
      </c>
    </row>
    <row r="16801" spans="1:7">
      <c r="A16801" s="389" t="s">
        <v>531</v>
      </c>
      <c r="B16801" s="389" t="s">
        <v>519</v>
      </c>
      <c r="C16801" s="389">
        <v>34865.837904899898</v>
      </c>
      <c r="D16801" s="389" t="s">
        <v>519</v>
      </c>
      <c r="E16801" s="389" t="s">
        <v>670</v>
      </c>
      <c r="F16801" s="389" t="s">
        <v>650</v>
      </c>
      <c r="G16801" s="389" t="s">
        <v>519</v>
      </c>
    </row>
    <row r="16802" spans="1:7">
      <c r="A16802" s="389" t="s">
        <v>531</v>
      </c>
      <c r="B16802" s="389" t="s">
        <v>519</v>
      </c>
      <c r="C16802" s="389">
        <v>34865.837904899898</v>
      </c>
      <c r="D16802" s="389" t="s">
        <v>519</v>
      </c>
      <c r="E16802" s="389" t="s">
        <v>670</v>
      </c>
      <c r="F16802" s="389" t="s">
        <v>650</v>
      </c>
      <c r="G16802" s="389" t="s">
        <v>519</v>
      </c>
    </row>
    <row r="16803" spans="1:7">
      <c r="A16803" s="389" t="s">
        <v>531</v>
      </c>
      <c r="B16803" s="389" t="s">
        <v>519</v>
      </c>
      <c r="C16803" s="389">
        <v>34865.837904899898</v>
      </c>
      <c r="D16803" s="389" t="s">
        <v>519</v>
      </c>
      <c r="E16803" s="389" t="s">
        <v>670</v>
      </c>
      <c r="F16803" s="389" t="s">
        <v>650</v>
      </c>
      <c r="G16803" s="389" t="s">
        <v>519</v>
      </c>
    </row>
    <row r="16804" spans="1:7">
      <c r="A16804" s="389" t="s">
        <v>531</v>
      </c>
      <c r="B16804" s="389" t="s">
        <v>519</v>
      </c>
      <c r="C16804" s="389">
        <v>34865.837904899898</v>
      </c>
      <c r="D16804" s="389" t="s">
        <v>519</v>
      </c>
      <c r="E16804" s="389" t="s">
        <v>670</v>
      </c>
      <c r="F16804" s="389" t="s">
        <v>650</v>
      </c>
      <c r="G16804" s="389" t="s">
        <v>519</v>
      </c>
    </row>
    <row r="16805" spans="1:7">
      <c r="A16805" s="389" t="s">
        <v>531</v>
      </c>
      <c r="B16805" s="389" t="s">
        <v>519</v>
      </c>
      <c r="C16805" s="389">
        <v>34865.837904899898</v>
      </c>
      <c r="D16805" s="389" t="s">
        <v>519</v>
      </c>
      <c r="E16805" s="389" t="s">
        <v>670</v>
      </c>
      <c r="F16805" s="389" t="s">
        <v>650</v>
      </c>
      <c r="G16805" s="389" t="s">
        <v>519</v>
      </c>
    </row>
    <row r="16806" spans="1:7">
      <c r="A16806" s="389" t="s">
        <v>531</v>
      </c>
      <c r="B16806" s="389" t="s">
        <v>519</v>
      </c>
      <c r="C16806" s="389">
        <v>34865.837904899898</v>
      </c>
      <c r="D16806" s="389" t="s">
        <v>519</v>
      </c>
      <c r="E16806" s="389" t="s">
        <v>670</v>
      </c>
      <c r="F16806" s="389" t="s">
        <v>650</v>
      </c>
      <c r="G16806" s="389" t="s">
        <v>519</v>
      </c>
    </row>
    <row r="16807" spans="1:7">
      <c r="A16807" s="389" t="s">
        <v>531</v>
      </c>
      <c r="B16807" s="389" t="s">
        <v>519</v>
      </c>
      <c r="C16807" s="389">
        <v>34865.837904899898</v>
      </c>
      <c r="D16807" s="389" t="s">
        <v>519</v>
      </c>
      <c r="E16807" s="389" t="s">
        <v>670</v>
      </c>
      <c r="F16807" s="389" t="s">
        <v>650</v>
      </c>
      <c r="G16807" s="389" t="s">
        <v>519</v>
      </c>
    </row>
    <row r="16808" spans="1:7">
      <c r="A16808" s="389" t="s">
        <v>531</v>
      </c>
      <c r="B16808" s="389" t="s">
        <v>519</v>
      </c>
      <c r="C16808" s="389">
        <v>34865.837904899898</v>
      </c>
      <c r="D16808" s="389" t="s">
        <v>519</v>
      </c>
      <c r="E16808" s="389" t="s">
        <v>670</v>
      </c>
      <c r="F16808" s="389" t="s">
        <v>650</v>
      </c>
      <c r="G16808" s="389" t="s">
        <v>519</v>
      </c>
    </row>
    <row r="16809" spans="1:7">
      <c r="A16809" s="389" t="s">
        <v>531</v>
      </c>
      <c r="B16809" s="389" t="s">
        <v>519</v>
      </c>
      <c r="C16809" s="389">
        <v>34865.837904899898</v>
      </c>
      <c r="D16809" s="389" t="s">
        <v>519</v>
      </c>
      <c r="E16809" s="389" t="s">
        <v>670</v>
      </c>
      <c r="F16809" s="389" t="s">
        <v>650</v>
      </c>
      <c r="G16809" s="389" t="s">
        <v>519</v>
      </c>
    </row>
    <row r="16810" spans="1:7">
      <c r="A16810" s="389" t="s">
        <v>531</v>
      </c>
      <c r="B16810" s="389" t="s">
        <v>519</v>
      </c>
      <c r="C16810" s="389">
        <v>34865.837904899898</v>
      </c>
      <c r="D16810" s="389" t="s">
        <v>519</v>
      </c>
      <c r="E16810" s="389" t="s">
        <v>670</v>
      </c>
      <c r="F16810" s="389" t="s">
        <v>650</v>
      </c>
      <c r="G16810" s="389" t="s">
        <v>519</v>
      </c>
    </row>
    <row r="16811" spans="1:7">
      <c r="A16811" s="389" t="s">
        <v>531</v>
      </c>
      <c r="B16811" s="389" t="s">
        <v>519</v>
      </c>
      <c r="C16811" s="389">
        <v>34865.837904899898</v>
      </c>
      <c r="D16811" s="389" t="s">
        <v>519</v>
      </c>
      <c r="E16811" s="389" t="s">
        <v>670</v>
      </c>
      <c r="F16811" s="389" t="s">
        <v>650</v>
      </c>
      <c r="G16811" s="389" t="s">
        <v>519</v>
      </c>
    </row>
    <row r="16812" spans="1:7">
      <c r="A16812" s="389" t="s">
        <v>531</v>
      </c>
      <c r="B16812" s="389" t="s">
        <v>519</v>
      </c>
      <c r="C16812" s="389">
        <v>34865.837904899898</v>
      </c>
      <c r="D16812" s="389" t="s">
        <v>519</v>
      </c>
      <c r="E16812" s="389" t="s">
        <v>670</v>
      </c>
      <c r="F16812" s="389" t="s">
        <v>650</v>
      </c>
      <c r="G16812" s="389" t="s">
        <v>519</v>
      </c>
    </row>
    <row r="16813" spans="1:7">
      <c r="A16813" s="389" t="s">
        <v>531</v>
      </c>
      <c r="B16813" s="389" t="s">
        <v>519</v>
      </c>
      <c r="C16813" s="389">
        <v>34865.837904899898</v>
      </c>
      <c r="D16813" s="389" t="s">
        <v>519</v>
      </c>
      <c r="E16813" s="389" t="s">
        <v>670</v>
      </c>
      <c r="F16813" s="389" t="s">
        <v>650</v>
      </c>
      <c r="G16813" s="389" t="s">
        <v>519</v>
      </c>
    </row>
    <row r="16814" spans="1:7">
      <c r="A16814" s="389" t="s">
        <v>531</v>
      </c>
      <c r="B16814" s="389" t="s">
        <v>519</v>
      </c>
      <c r="C16814" s="389">
        <v>34865.837904899898</v>
      </c>
      <c r="D16814" s="389" t="s">
        <v>519</v>
      </c>
      <c r="E16814" s="389" t="s">
        <v>670</v>
      </c>
      <c r="F16814" s="389" t="s">
        <v>650</v>
      </c>
      <c r="G16814" s="389" t="s">
        <v>519</v>
      </c>
    </row>
    <row r="16815" spans="1:7">
      <c r="A16815" s="389" t="s">
        <v>531</v>
      </c>
      <c r="B16815" s="389" t="s">
        <v>519</v>
      </c>
      <c r="C16815" s="389">
        <v>34865.837904899898</v>
      </c>
      <c r="D16815" s="389" t="s">
        <v>519</v>
      </c>
      <c r="E16815" s="389" t="s">
        <v>670</v>
      </c>
      <c r="F16815" s="389" t="s">
        <v>650</v>
      </c>
      <c r="G16815" s="389" t="s">
        <v>519</v>
      </c>
    </row>
    <row r="16816" spans="1:7">
      <c r="A16816" s="389" t="s">
        <v>531</v>
      </c>
      <c r="B16816" s="389" t="s">
        <v>519</v>
      </c>
      <c r="C16816" s="389">
        <v>34865.837904899898</v>
      </c>
      <c r="D16816" s="389" t="s">
        <v>519</v>
      </c>
      <c r="E16816" s="389" t="s">
        <v>670</v>
      </c>
      <c r="F16816" s="389" t="s">
        <v>650</v>
      </c>
      <c r="G16816" s="389" t="s">
        <v>519</v>
      </c>
    </row>
    <row r="16817" spans="1:7">
      <c r="A16817" s="389" t="s">
        <v>531</v>
      </c>
      <c r="B16817" s="389" t="s">
        <v>519</v>
      </c>
      <c r="C16817" s="389">
        <v>34865.837904899898</v>
      </c>
      <c r="D16817" s="389" t="s">
        <v>519</v>
      </c>
      <c r="E16817" s="389" t="s">
        <v>670</v>
      </c>
      <c r="F16817" s="389" t="s">
        <v>650</v>
      </c>
      <c r="G16817" s="389" t="s">
        <v>519</v>
      </c>
    </row>
    <row r="16818" spans="1:7">
      <c r="A16818" s="389" t="s">
        <v>531</v>
      </c>
      <c r="B16818" s="389" t="s">
        <v>519</v>
      </c>
      <c r="C16818" s="389">
        <v>34865.837904899898</v>
      </c>
      <c r="D16818" s="389" t="s">
        <v>519</v>
      </c>
      <c r="E16818" s="389" t="s">
        <v>670</v>
      </c>
      <c r="F16818" s="389" t="s">
        <v>650</v>
      </c>
      <c r="G16818" s="389" t="s">
        <v>519</v>
      </c>
    </row>
    <row r="16819" spans="1:7">
      <c r="A16819" s="389" t="s">
        <v>531</v>
      </c>
      <c r="B16819" s="389" t="s">
        <v>519</v>
      </c>
      <c r="C16819" s="389">
        <v>34865.837904899898</v>
      </c>
      <c r="D16819" s="389" t="s">
        <v>519</v>
      </c>
      <c r="E16819" s="389" t="s">
        <v>670</v>
      </c>
      <c r="F16819" s="389" t="s">
        <v>650</v>
      </c>
      <c r="G16819" s="389" t="s">
        <v>519</v>
      </c>
    </row>
    <row r="16820" spans="1:7">
      <c r="A16820" s="389" t="s">
        <v>531</v>
      </c>
      <c r="B16820" s="389" t="s">
        <v>519</v>
      </c>
      <c r="C16820" s="389">
        <v>34865.837904899898</v>
      </c>
      <c r="D16820" s="389" t="s">
        <v>519</v>
      </c>
      <c r="E16820" s="389" t="s">
        <v>670</v>
      </c>
      <c r="F16820" s="389" t="s">
        <v>650</v>
      </c>
      <c r="G16820" s="389" t="s">
        <v>519</v>
      </c>
    </row>
    <row r="16821" spans="1:7">
      <c r="A16821" s="389" t="s">
        <v>531</v>
      </c>
      <c r="B16821" s="389" t="s">
        <v>519</v>
      </c>
      <c r="C16821" s="389">
        <v>34865.837904899898</v>
      </c>
      <c r="D16821" s="389" t="s">
        <v>519</v>
      </c>
      <c r="E16821" s="389" t="s">
        <v>670</v>
      </c>
      <c r="F16821" s="389" t="s">
        <v>650</v>
      </c>
      <c r="G16821" s="389" t="s">
        <v>519</v>
      </c>
    </row>
    <row r="16822" spans="1:7">
      <c r="A16822" s="389" t="s">
        <v>531</v>
      </c>
      <c r="B16822" s="389" t="s">
        <v>519</v>
      </c>
      <c r="C16822" s="389">
        <v>34865.837904899898</v>
      </c>
      <c r="D16822" s="389" t="s">
        <v>519</v>
      </c>
      <c r="E16822" s="389" t="s">
        <v>670</v>
      </c>
      <c r="F16822" s="389" t="s">
        <v>650</v>
      </c>
      <c r="G16822" s="389" t="s">
        <v>519</v>
      </c>
    </row>
    <row r="16823" spans="1:7">
      <c r="A16823" s="389" t="s">
        <v>531</v>
      </c>
      <c r="B16823" s="389" t="s">
        <v>519</v>
      </c>
      <c r="C16823" s="389">
        <v>34865.837904899898</v>
      </c>
      <c r="D16823" s="389" t="s">
        <v>519</v>
      </c>
      <c r="E16823" s="389" t="s">
        <v>670</v>
      </c>
      <c r="F16823" s="389" t="s">
        <v>650</v>
      </c>
      <c r="G16823" s="389" t="s">
        <v>519</v>
      </c>
    </row>
    <row r="16824" spans="1:7">
      <c r="A16824" s="389" t="s">
        <v>531</v>
      </c>
      <c r="B16824" s="389" t="s">
        <v>519</v>
      </c>
      <c r="C16824" s="389">
        <v>34865.837904899898</v>
      </c>
      <c r="D16824" s="389" t="s">
        <v>519</v>
      </c>
      <c r="E16824" s="389" t="s">
        <v>670</v>
      </c>
      <c r="F16824" s="389" t="s">
        <v>650</v>
      </c>
      <c r="G16824" s="389" t="s">
        <v>519</v>
      </c>
    </row>
    <row r="16825" spans="1:7">
      <c r="A16825" s="389" t="s">
        <v>531</v>
      </c>
      <c r="B16825" s="389" t="s">
        <v>519</v>
      </c>
      <c r="C16825" s="389">
        <v>34865.837904899898</v>
      </c>
      <c r="D16825" s="389" t="s">
        <v>519</v>
      </c>
      <c r="E16825" s="389" t="s">
        <v>670</v>
      </c>
      <c r="F16825" s="389" t="s">
        <v>650</v>
      </c>
      <c r="G16825" s="389" t="s">
        <v>519</v>
      </c>
    </row>
    <row r="16826" spans="1:7">
      <c r="A16826" s="389" t="s">
        <v>531</v>
      </c>
      <c r="B16826" s="389" t="s">
        <v>519</v>
      </c>
      <c r="C16826" s="389">
        <v>34865.837904899898</v>
      </c>
      <c r="D16826" s="389" t="s">
        <v>519</v>
      </c>
      <c r="E16826" s="389" t="s">
        <v>670</v>
      </c>
      <c r="F16826" s="389" t="s">
        <v>650</v>
      </c>
      <c r="G16826" s="389" t="s">
        <v>519</v>
      </c>
    </row>
    <row r="16827" spans="1:7">
      <c r="A16827" s="389" t="s">
        <v>531</v>
      </c>
      <c r="B16827" s="389" t="s">
        <v>519</v>
      </c>
      <c r="C16827" s="389">
        <v>34865.837904899898</v>
      </c>
      <c r="D16827" s="389" t="s">
        <v>519</v>
      </c>
      <c r="E16827" s="389" t="s">
        <v>670</v>
      </c>
      <c r="F16827" s="389" t="s">
        <v>650</v>
      </c>
      <c r="G16827" s="389" t="s">
        <v>519</v>
      </c>
    </row>
    <row r="16828" spans="1:7">
      <c r="A16828" s="389" t="s">
        <v>531</v>
      </c>
      <c r="B16828" s="389" t="s">
        <v>519</v>
      </c>
      <c r="C16828" s="389">
        <v>34865.837904899898</v>
      </c>
      <c r="D16828" s="389" t="s">
        <v>519</v>
      </c>
      <c r="E16828" s="389" t="s">
        <v>670</v>
      </c>
      <c r="F16828" s="389" t="s">
        <v>650</v>
      </c>
      <c r="G16828" s="389" t="s">
        <v>519</v>
      </c>
    </row>
    <row r="16829" spans="1:7">
      <c r="A16829" s="389" t="s">
        <v>531</v>
      </c>
      <c r="B16829" s="389" t="s">
        <v>519</v>
      </c>
      <c r="C16829" s="389">
        <v>34865.837904899898</v>
      </c>
      <c r="D16829" s="389" t="s">
        <v>519</v>
      </c>
      <c r="E16829" s="389" t="s">
        <v>670</v>
      </c>
      <c r="F16829" s="389" t="s">
        <v>650</v>
      </c>
      <c r="G16829" s="389" t="s">
        <v>519</v>
      </c>
    </row>
    <row r="16830" spans="1:7">
      <c r="A16830" s="389" t="s">
        <v>531</v>
      </c>
      <c r="B16830" s="389" t="s">
        <v>519</v>
      </c>
      <c r="C16830" s="389">
        <v>34865.837904899898</v>
      </c>
      <c r="D16830" s="389" t="s">
        <v>519</v>
      </c>
      <c r="E16830" s="389" t="s">
        <v>670</v>
      </c>
      <c r="F16830" s="389" t="s">
        <v>650</v>
      </c>
      <c r="G16830" s="389" t="s">
        <v>519</v>
      </c>
    </row>
    <row r="16831" spans="1:7">
      <c r="A16831" s="389" t="s">
        <v>531</v>
      </c>
      <c r="B16831" s="389" t="s">
        <v>519</v>
      </c>
      <c r="C16831" s="389">
        <v>34865.837904899898</v>
      </c>
      <c r="D16831" s="389" t="s">
        <v>519</v>
      </c>
      <c r="E16831" s="389" t="s">
        <v>670</v>
      </c>
      <c r="F16831" s="389" t="s">
        <v>650</v>
      </c>
      <c r="G16831" s="389" t="s">
        <v>519</v>
      </c>
    </row>
    <row r="16832" spans="1:7">
      <c r="A16832" s="389" t="s">
        <v>531</v>
      </c>
      <c r="B16832" s="389" t="s">
        <v>519</v>
      </c>
      <c r="C16832" s="389">
        <v>34865.837904899898</v>
      </c>
      <c r="D16832" s="389" t="s">
        <v>519</v>
      </c>
      <c r="E16832" s="389" t="s">
        <v>670</v>
      </c>
      <c r="F16832" s="389" t="s">
        <v>650</v>
      </c>
      <c r="G16832" s="389" t="s">
        <v>519</v>
      </c>
    </row>
    <row r="16833" spans="1:7">
      <c r="A16833" s="389" t="s">
        <v>531</v>
      </c>
      <c r="B16833" s="389" t="s">
        <v>519</v>
      </c>
      <c r="C16833" s="389">
        <v>34865.837904899898</v>
      </c>
      <c r="D16833" s="389" t="s">
        <v>519</v>
      </c>
      <c r="E16833" s="389" t="s">
        <v>670</v>
      </c>
      <c r="F16833" s="389" t="s">
        <v>650</v>
      </c>
      <c r="G16833" s="389" t="s">
        <v>519</v>
      </c>
    </row>
    <row r="16834" spans="1:7">
      <c r="A16834" s="389" t="s">
        <v>531</v>
      </c>
      <c r="B16834" s="389" t="s">
        <v>519</v>
      </c>
      <c r="C16834" s="389">
        <v>34865.837904899898</v>
      </c>
      <c r="D16834" s="389" t="s">
        <v>519</v>
      </c>
      <c r="E16834" s="389" t="s">
        <v>670</v>
      </c>
      <c r="F16834" s="389" t="s">
        <v>650</v>
      </c>
      <c r="G16834" s="389" t="s">
        <v>519</v>
      </c>
    </row>
    <row r="16835" spans="1:7">
      <c r="A16835" s="389" t="s">
        <v>531</v>
      </c>
      <c r="B16835" s="389" t="s">
        <v>519</v>
      </c>
      <c r="C16835" s="389">
        <v>34865.837904899898</v>
      </c>
      <c r="D16835" s="389" t="s">
        <v>519</v>
      </c>
      <c r="E16835" s="389" t="s">
        <v>670</v>
      </c>
      <c r="F16835" s="389" t="s">
        <v>650</v>
      </c>
      <c r="G16835" s="389" t="s">
        <v>519</v>
      </c>
    </row>
    <row r="16836" spans="1:7">
      <c r="A16836" s="389" t="s">
        <v>531</v>
      </c>
      <c r="B16836" s="389" t="s">
        <v>519</v>
      </c>
      <c r="C16836" s="389">
        <v>34865.837904899898</v>
      </c>
      <c r="D16836" s="389" t="s">
        <v>519</v>
      </c>
      <c r="E16836" s="389" t="s">
        <v>670</v>
      </c>
      <c r="F16836" s="389" t="s">
        <v>650</v>
      </c>
      <c r="G16836" s="389" t="s">
        <v>519</v>
      </c>
    </row>
    <row r="16837" spans="1:7">
      <c r="A16837" s="389" t="s">
        <v>531</v>
      </c>
      <c r="B16837" s="389" t="s">
        <v>519</v>
      </c>
      <c r="C16837" s="389">
        <v>34865.837904899898</v>
      </c>
      <c r="D16837" s="389" t="s">
        <v>519</v>
      </c>
      <c r="E16837" s="389" t="s">
        <v>670</v>
      </c>
      <c r="F16837" s="389" t="s">
        <v>650</v>
      </c>
      <c r="G16837" s="389" t="s">
        <v>519</v>
      </c>
    </row>
    <row r="16838" spans="1:7">
      <c r="A16838" s="389" t="s">
        <v>531</v>
      </c>
      <c r="B16838" s="389" t="s">
        <v>519</v>
      </c>
      <c r="C16838" s="389">
        <v>34865.837904899898</v>
      </c>
      <c r="D16838" s="389" t="s">
        <v>519</v>
      </c>
      <c r="E16838" s="389" t="s">
        <v>670</v>
      </c>
      <c r="F16838" s="389" t="s">
        <v>650</v>
      </c>
      <c r="G16838" s="389" t="s">
        <v>519</v>
      </c>
    </row>
    <row r="16839" spans="1:7">
      <c r="A16839" s="389" t="s">
        <v>531</v>
      </c>
      <c r="B16839" s="389" t="s">
        <v>519</v>
      </c>
      <c r="C16839" s="389">
        <v>34865.837904899898</v>
      </c>
      <c r="D16839" s="389" t="s">
        <v>519</v>
      </c>
      <c r="E16839" s="389" t="s">
        <v>670</v>
      </c>
      <c r="F16839" s="389" t="s">
        <v>650</v>
      </c>
      <c r="G16839" s="389" t="s">
        <v>519</v>
      </c>
    </row>
    <row r="16840" spans="1:7">
      <c r="A16840" s="389" t="s">
        <v>531</v>
      </c>
      <c r="B16840" s="389" t="s">
        <v>519</v>
      </c>
      <c r="C16840" s="389">
        <v>34865.837904899898</v>
      </c>
      <c r="D16840" s="389" t="s">
        <v>519</v>
      </c>
      <c r="E16840" s="389" t="s">
        <v>670</v>
      </c>
      <c r="F16840" s="389" t="s">
        <v>650</v>
      </c>
      <c r="G16840" s="389" t="s">
        <v>519</v>
      </c>
    </row>
    <row r="16841" spans="1:7">
      <c r="A16841" s="389" t="s">
        <v>531</v>
      </c>
      <c r="B16841" s="389" t="s">
        <v>519</v>
      </c>
      <c r="C16841" s="389">
        <v>34865.837904899898</v>
      </c>
      <c r="D16841" s="389" t="s">
        <v>519</v>
      </c>
      <c r="E16841" s="389" t="s">
        <v>670</v>
      </c>
      <c r="F16841" s="389" t="s">
        <v>650</v>
      </c>
      <c r="G16841" s="389" t="s">
        <v>519</v>
      </c>
    </row>
    <row r="16842" spans="1:7">
      <c r="A16842" s="389" t="s">
        <v>531</v>
      </c>
      <c r="B16842" s="389" t="s">
        <v>519</v>
      </c>
      <c r="C16842" s="389">
        <v>34865.837904899898</v>
      </c>
      <c r="D16842" s="389" t="s">
        <v>519</v>
      </c>
      <c r="E16842" s="389" t="s">
        <v>670</v>
      </c>
      <c r="F16842" s="389" t="s">
        <v>650</v>
      </c>
      <c r="G16842" s="389" t="s">
        <v>519</v>
      </c>
    </row>
    <row r="16843" spans="1:7">
      <c r="A16843" s="389" t="s">
        <v>531</v>
      </c>
      <c r="B16843" s="389" t="s">
        <v>519</v>
      </c>
      <c r="C16843" s="389">
        <v>34865.837904899898</v>
      </c>
      <c r="D16843" s="389" t="s">
        <v>519</v>
      </c>
      <c r="E16843" s="389" t="s">
        <v>670</v>
      </c>
      <c r="F16843" s="389" t="s">
        <v>650</v>
      </c>
      <c r="G16843" s="389" t="s">
        <v>519</v>
      </c>
    </row>
    <row r="16844" spans="1:7">
      <c r="A16844" s="389" t="s">
        <v>531</v>
      </c>
      <c r="B16844" s="389" t="s">
        <v>519</v>
      </c>
      <c r="C16844" s="389">
        <v>34865.837904899898</v>
      </c>
      <c r="D16844" s="389" t="s">
        <v>519</v>
      </c>
      <c r="E16844" s="389" t="s">
        <v>670</v>
      </c>
      <c r="F16844" s="389" t="s">
        <v>650</v>
      </c>
      <c r="G16844" s="389" t="s">
        <v>519</v>
      </c>
    </row>
    <row r="16845" spans="1:7">
      <c r="A16845" s="389" t="s">
        <v>531</v>
      </c>
      <c r="B16845" s="389" t="s">
        <v>519</v>
      </c>
      <c r="C16845" s="389">
        <v>34865.837904899898</v>
      </c>
      <c r="D16845" s="389" t="s">
        <v>519</v>
      </c>
      <c r="E16845" s="389" t="s">
        <v>670</v>
      </c>
      <c r="F16845" s="389" t="s">
        <v>650</v>
      </c>
      <c r="G16845" s="389" t="s">
        <v>519</v>
      </c>
    </row>
    <row r="16846" spans="1:7">
      <c r="A16846" s="389" t="s">
        <v>531</v>
      </c>
      <c r="B16846" s="389" t="s">
        <v>519</v>
      </c>
      <c r="C16846" s="389">
        <v>34865.837904899898</v>
      </c>
      <c r="D16846" s="389" t="s">
        <v>519</v>
      </c>
      <c r="E16846" s="389" t="s">
        <v>670</v>
      </c>
      <c r="F16846" s="389" t="s">
        <v>650</v>
      </c>
      <c r="G16846" s="389" t="s">
        <v>519</v>
      </c>
    </row>
    <row r="16847" spans="1:7">
      <c r="A16847" s="389" t="s">
        <v>531</v>
      </c>
      <c r="B16847" s="389" t="s">
        <v>519</v>
      </c>
      <c r="C16847" s="389">
        <v>34865.837904899898</v>
      </c>
      <c r="D16847" s="389" t="s">
        <v>519</v>
      </c>
      <c r="E16847" s="389" t="s">
        <v>670</v>
      </c>
      <c r="F16847" s="389" t="s">
        <v>650</v>
      </c>
      <c r="G16847" s="389" t="s">
        <v>519</v>
      </c>
    </row>
    <row r="16848" spans="1:7">
      <c r="A16848" s="389" t="s">
        <v>531</v>
      </c>
      <c r="B16848" s="389" t="s">
        <v>519</v>
      </c>
      <c r="C16848" s="389">
        <v>34865.837904899898</v>
      </c>
      <c r="D16848" s="389" t="s">
        <v>519</v>
      </c>
      <c r="E16848" s="389" t="s">
        <v>670</v>
      </c>
      <c r="F16848" s="389" t="s">
        <v>650</v>
      </c>
      <c r="G16848" s="389" t="s">
        <v>519</v>
      </c>
    </row>
    <row r="16849" spans="1:7">
      <c r="A16849" s="389" t="s">
        <v>531</v>
      </c>
      <c r="B16849" s="389" t="s">
        <v>519</v>
      </c>
      <c r="C16849" s="389">
        <v>34865.837904899898</v>
      </c>
      <c r="D16849" s="389" t="s">
        <v>519</v>
      </c>
      <c r="E16849" s="389" t="s">
        <v>670</v>
      </c>
      <c r="F16849" s="389" t="s">
        <v>650</v>
      </c>
      <c r="G16849" s="389" t="s">
        <v>519</v>
      </c>
    </row>
    <row r="16850" spans="1:7">
      <c r="A16850" s="389" t="s">
        <v>531</v>
      </c>
      <c r="B16850" s="389" t="s">
        <v>519</v>
      </c>
      <c r="C16850" s="389">
        <v>34865.837904899898</v>
      </c>
      <c r="D16850" s="389" t="s">
        <v>519</v>
      </c>
      <c r="E16850" s="389" t="s">
        <v>670</v>
      </c>
      <c r="F16850" s="389" t="s">
        <v>650</v>
      </c>
      <c r="G16850" s="389" t="s">
        <v>519</v>
      </c>
    </row>
    <row r="16851" spans="1:7">
      <c r="A16851" s="389" t="s">
        <v>531</v>
      </c>
      <c r="B16851" s="389" t="s">
        <v>519</v>
      </c>
      <c r="C16851" s="389">
        <v>34865.837904899898</v>
      </c>
      <c r="D16851" s="389" t="s">
        <v>519</v>
      </c>
      <c r="E16851" s="389" t="s">
        <v>670</v>
      </c>
      <c r="F16851" s="389" t="s">
        <v>650</v>
      </c>
      <c r="G16851" s="389" t="s">
        <v>519</v>
      </c>
    </row>
    <row r="16852" spans="1:7">
      <c r="A16852" s="389" t="s">
        <v>531</v>
      </c>
      <c r="B16852" s="389" t="s">
        <v>519</v>
      </c>
      <c r="C16852" s="389">
        <v>34865.837904899898</v>
      </c>
      <c r="D16852" s="389" t="s">
        <v>519</v>
      </c>
      <c r="E16852" s="389" t="s">
        <v>670</v>
      </c>
      <c r="F16852" s="389" t="s">
        <v>650</v>
      </c>
      <c r="G16852" s="389" t="s">
        <v>519</v>
      </c>
    </row>
    <row r="16853" spans="1:7">
      <c r="A16853" s="389" t="s">
        <v>531</v>
      </c>
      <c r="B16853" s="389" t="s">
        <v>519</v>
      </c>
      <c r="C16853" s="389">
        <v>34865.837904899898</v>
      </c>
      <c r="D16853" s="389" t="s">
        <v>519</v>
      </c>
      <c r="E16853" s="389" t="s">
        <v>670</v>
      </c>
      <c r="F16853" s="389" t="s">
        <v>650</v>
      </c>
      <c r="G16853" s="389" t="s">
        <v>519</v>
      </c>
    </row>
    <row r="16854" spans="1:7">
      <c r="A16854" s="389" t="s">
        <v>531</v>
      </c>
      <c r="B16854" s="389" t="s">
        <v>519</v>
      </c>
      <c r="C16854" s="389">
        <v>34865.837904899898</v>
      </c>
      <c r="D16854" s="389" t="s">
        <v>519</v>
      </c>
      <c r="E16854" s="389" t="s">
        <v>670</v>
      </c>
      <c r="F16854" s="389" t="s">
        <v>650</v>
      </c>
      <c r="G16854" s="389" t="s">
        <v>519</v>
      </c>
    </row>
    <row r="16855" spans="1:7">
      <c r="A16855" s="389" t="s">
        <v>531</v>
      </c>
      <c r="B16855" s="389" t="s">
        <v>519</v>
      </c>
      <c r="C16855" s="389">
        <v>34865.837904899898</v>
      </c>
      <c r="D16855" s="389" t="s">
        <v>519</v>
      </c>
      <c r="E16855" s="389" t="s">
        <v>670</v>
      </c>
      <c r="F16855" s="389" t="s">
        <v>650</v>
      </c>
      <c r="G16855" s="389" t="s">
        <v>519</v>
      </c>
    </row>
    <row r="16856" spans="1:7">
      <c r="A16856" s="389" t="s">
        <v>531</v>
      </c>
      <c r="B16856" s="389" t="s">
        <v>519</v>
      </c>
      <c r="C16856" s="389">
        <v>34865.837904899898</v>
      </c>
      <c r="D16856" s="389" t="s">
        <v>519</v>
      </c>
      <c r="E16856" s="389" t="s">
        <v>670</v>
      </c>
      <c r="F16856" s="389" t="s">
        <v>650</v>
      </c>
      <c r="G16856" s="389" t="s">
        <v>519</v>
      </c>
    </row>
    <row r="16857" spans="1:7">
      <c r="A16857" s="389" t="s">
        <v>531</v>
      </c>
      <c r="B16857" s="389" t="s">
        <v>519</v>
      </c>
      <c r="C16857" s="389">
        <v>34865.837904899898</v>
      </c>
      <c r="D16857" s="389" t="s">
        <v>519</v>
      </c>
      <c r="E16857" s="389" t="s">
        <v>670</v>
      </c>
      <c r="F16857" s="389" t="s">
        <v>650</v>
      </c>
      <c r="G16857" s="389" t="s">
        <v>519</v>
      </c>
    </row>
    <row r="16858" spans="1:7">
      <c r="A16858" s="389" t="s">
        <v>531</v>
      </c>
      <c r="B16858" s="389" t="s">
        <v>519</v>
      </c>
      <c r="C16858" s="389">
        <v>34865.837904899898</v>
      </c>
      <c r="D16858" s="389" t="s">
        <v>519</v>
      </c>
      <c r="E16858" s="389" t="s">
        <v>670</v>
      </c>
      <c r="F16858" s="389" t="s">
        <v>650</v>
      </c>
      <c r="G16858" s="389" t="s">
        <v>519</v>
      </c>
    </row>
    <row r="16859" spans="1:7">
      <c r="A16859" s="389" t="s">
        <v>531</v>
      </c>
      <c r="B16859" s="389" t="s">
        <v>519</v>
      </c>
      <c r="C16859" s="389">
        <v>34865.837904899898</v>
      </c>
      <c r="D16859" s="389" t="s">
        <v>519</v>
      </c>
      <c r="E16859" s="389" t="s">
        <v>670</v>
      </c>
      <c r="F16859" s="389" t="s">
        <v>650</v>
      </c>
      <c r="G16859" s="389" t="s">
        <v>519</v>
      </c>
    </row>
    <row r="16860" spans="1:7">
      <c r="A16860" s="389" t="s">
        <v>531</v>
      </c>
      <c r="B16860" s="389" t="s">
        <v>519</v>
      </c>
      <c r="C16860" s="389">
        <v>34865.837904899898</v>
      </c>
      <c r="D16860" s="389" t="s">
        <v>519</v>
      </c>
      <c r="E16860" s="389" t="s">
        <v>670</v>
      </c>
      <c r="F16860" s="389" t="s">
        <v>650</v>
      </c>
      <c r="G16860" s="389" t="s">
        <v>519</v>
      </c>
    </row>
    <row r="16861" spans="1:7">
      <c r="A16861" s="389" t="s">
        <v>531</v>
      </c>
      <c r="B16861" s="389" t="s">
        <v>519</v>
      </c>
      <c r="C16861" s="389">
        <v>34865.837904899898</v>
      </c>
      <c r="D16861" s="389" t="s">
        <v>519</v>
      </c>
      <c r="E16861" s="389" t="s">
        <v>670</v>
      </c>
      <c r="F16861" s="389" t="s">
        <v>650</v>
      </c>
      <c r="G16861" s="389" t="s">
        <v>519</v>
      </c>
    </row>
    <row r="16862" spans="1:7">
      <c r="A16862" s="389" t="s">
        <v>531</v>
      </c>
      <c r="B16862" s="389" t="s">
        <v>519</v>
      </c>
      <c r="C16862" s="389">
        <v>34865.837904899898</v>
      </c>
      <c r="D16862" s="389" t="s">
        <v>519</v>
      </c>
      <c r="E16862" s="389" t="s">
        <v>670</v>
      </c>
      <c r="F16862" s="389" t="s">
        <v>650</v>
      </c>
      <c r="G16862" s="389" t="s">
        <v>519</v>
      </c>
    </row>
    <row r="16863" spans="1:7">
      <c r="A16863" s="389" t="s">
        <v>531</v>
      </c>
      <c r="B16863" s="389" t="s">
        <v>519</v>
      </c>
      <c r="C16863" s="389">
        <v>34865.837904899898</v>
      </c>
      <c r="D16863" s="389" t="s">
        <v>519</v>
      </c>
      <c r="E16863" s="389" t="s">
        <v>670</v>
      </c>
      <c r="F16863" s="389" t="s">
        <v>650</v>
      </c>
      <c r="G16863" s="389" t="s">
        <v>519</v>
      </c>
    </row>
    <row r="16864" spans="1:7">
      <c r="A16864" s="389" t="s">
        <v>531</v>
      </c>
      <c r="B16864" s="389" t="s">
        <v>519</v>
      </c>
      <c r="C16864" s="389">
        <v>34865.837904899898</v>
      </c>
      <c r="D16864" s="389" t="s">
        <v>519</v>
      </c>
      <c r="E16864" s="389" t="s">
        <v>670</v>
      </c>
      <c r="F16864" s="389" t="s">
        <v>650</v>
      </c>
      <c r="G16864" s="389" t="s">
        <v>519</v>
      </c>
    </row>
    <row r="16865" spans="1:7">
      <c r="A16865" s="389" t="s">
        <v>531</v>
      </c>
      <c r="B16865" s="389" t="s">
        <v>519</v>
      </c>
      <c r="C16865" s="389">
        <v>34865.837904899898</v>
      </c>
      <c r="D16865" s="389" t="s">
        <v>519</v>
      </c>
      <c r="E16865" s="389" t="s">
        <v>670</v>
      </c>
      <c r="F16865" s="389" t="s">
        <v>650</v>
      </c>
      <c r="G16865" s="389" t="s">
        <v>519</v>
      </c>
    </row>
    <row r="16866" spans="1:7">
      <c r="A16866" s="389" t="s">
        <v>531</v>
      </c>
      <c r="B16866" s="389" t="s">
        <v>519</v>
      </c>
      <c r="C16866" s="389">
        <v>34865.837904899898</v>
      </c>
      <c r="D16866" s="389" t="s">
        <v>519</v>
      </c>
      <c r="E16866" s="389" t="s">
        <v>670</v>
      </c>
      <c r="F16866" s="389" t="s">
        <v>650</v>
      </c>
      <c r="G16866" s="389" t="s">
        <v>519</v>
      </c>
    </row>
    <row r="16867" spans="1:7">
      <c r="A16867" s="389" t="s">
        <v>531</v>
      </c>
      <c r="B16867" s="389" t="s">
        <v>519</v>
      </c>
      <c r="C16867" s="389">
        <v>34865.837904899898</v>
      </c>
      <c r="D16867" s="389" t="s">
        <v>519</v>
      </c>
      <c r="E16867" s="389" t="s">
        <v>670</v>
      </c>
      <c r="F16867" s="389" t="s">
        <v>650</v>
      </c>
      <c r="G16867" s="389" t="s">
        <v>519</v>
      </c>
    </row>
    <row r="16868" spans="1:7">
      <c r="A16868" s="389" t="s">
        <v>531</v>
      </c>
      <c r="B16868" s="389" t="s">
        <v>519</v>
      </c>
      <c r="C16868" s="389">
        <v>34865.837904899898</v>
      </c>
      <c r="D16868" s="389" t="s">
        <v>519</v>
      </c>
      <c r="E16868" s="389" t="s">
        <v>670</v>
      </c>
      <c r="F16868" s="389" t="s">
        <v>650</v>
      </c>
      <c r="G16868" s="389" t="s">
        <v>519</v>
      </c>
    </row>
    <row r="16869" spans="1:7">
      <c r="A16869" s="389" t="s">
        <v>531</v>
      </c>
      <c r="B16869" s="389" t="s">
        <v>519</v>
      </c>
      <c r="C16869" s="389">
        <v>34865.837904899898</v>
      </c>
      <c r="D16869" s="389" t="s">
        <v>519</v>
      </c>
      <c r="E16869" s="389" t="s">
        <v>670</v>
      </c>
      <c r="F16869" s="389" t="s">
        <v>650</v>
      </c>
      <c r="G16869" s="389" t="s">
        <v>519</v>
      </c>
    </row>
    <row r="16870" spans="1:7">
      <c r="A16870" s="389" t="s">
        <v>531</v>
      </c>
      <c r="B16870" s="389" t="s">
        <v>519</v>
      </c>
      <c r="C16870" s="389">
        <v>34865.837904899898</v>
      </c>
      <c r="D16870" s="389" t="s">
        <v>519</v>
      </c>
      <c r="E16870" s="389" t="s">
        <v>670</v>
      </c>
      <c r="F16870" s="389" t="s">
        <v>650</v>
      </c>
      <c r="G16870" s="389" t="s">
        <v>519</v>
      </c>
    </row>
    <row r="16871" spans="1:7">
      <c r="A16871" s="389" t="s">
        <v>531</v>
      </c>
      <c r="B16871" s="389" t="s">
        <v>519</v>
      </c>
      <c r="C16871" s="389">
        <v>34865.837904899898</v>
      </c>
      <c r="D16871" s="389" t="s">
        <v>519</v>
      </c>
      <c r="E16871" s="389" t="s">
        <v>670</v>
      </c>
      <c r="F16871" s="389" t="s">
        <v>650</v>
      </c>
      <c r="G16871" s="389" t="s">
        <v>519</v>
      </c>
    </row>
    <row r="16872" spans="1:7">
      <c r="A16872" s="389" t="s">
        <v>531</v>
      </c>
      <c r="B16872" s="389" t="s">
        <v>519</v>
      </c>
      <c r="C16872" s="389">
        <v>34865.837904899898</v>
      </c>
      <c r="D16872" s="389" t="s">
        <v>519</v>
      </c>
      <c r="E16872" s="389" t="s">
        <v>670</v>
      </c>
      <c r="F16872" s="389" t="s">
        <v>650</v>
      </c>
      <c r="G16872" s="389" t="s">
        <v>519</v>
      </c>
    </row>
    <row r="16873" spans="1:7">
      <c r="A16873" s="389" t="s">
        <v>531</v>
      </c>
      <c r="B16873" s="389" t="s">
        <v>519</v>
      </c>
      <c r="C16873" s="389">
        <v>34865.837904899898</v>
      </c>
      <c r="D16873" s="389" t="s">
        <v>519</v>
      </c>
      <c r="E16873" s="389" t="s">
        <v>670</v>
      </c>
      <c r="F16873" s="389" t="s">
        <v>650</v>
      </c>
      <c r="G16873" s="389" t="s">
        <v>519</v>
      </c>
    </row>
    <row r="16874" spans="1:7">
      <c r="A16874" s="389" t="s">
        <v>531</v>
      </c>
      <c r="B16874" s="389" t="s">
        <v>519</v>
      </c>
      <c r="C16874" s="389">
        <v>34865.837904899898</v>
      </c>
      <c r="D16874" s="389" t="s">
        <v>519</v>
      </c>
      <c r="E16874" s="389" t="s">
        <v>670</v>
      </c>
      <c r="F16874" s="389" t="s">
        <v>650</v>
      </c>
      <c r="G16874" s="389" t="s">
        <v>519</v>
      </c>
    </row>
    <row r="16875" spans="1:7">
      <c r="A16875" s="389" t="s">
        <v>531</v>
      </c>
      <c r="B16875" s="389" t="s">
        <v>519</v>
      </c>
      <c r="C16875" s="389">
        <v>34865.837904899898</v>
      </c>
      <c r="D16875" s="389" t="s">
        <v>519</v>
      </c>
      <c r="E16875" s="389" t="s">
        <v>670</v>
      </c>
      <c r="F16875" s="389" t="s">
        <v>650</v>
      </c>
      <c r="G16875" s="389" t="s">
        <v>519</v>
      </c>
    </row>
    <row r="16876" spans="1:7">
      <c r="A16876" s="389" t="s">
        <v>531</v>
      </c>
      <c r="B16876" s="389" t="s">
        <v>519</v>
      </c>
      <c r="C16876" s="389">
        <v>34865.837904899898</v>
      </c>
      <c r="D16876" s="389" t="s">
        <v>519</v>
      </c>
      <c r="E16876" s="389" t="s">
        <v>670</v>
      </c>
      <c r="F16876" s="389" t="s">
        <v>650</v>
      </c>
      <c r="G16876" s="389" t="s">
        <v>519</v>
      </c>
    </row>
    <row r="16877" spans="1:7">
      <c r="A16877" s="389" t="s">
        <v>531</v>
      </c>
      <c r="B16877" s="389" t="s">
        <v>519</v>
      </c>
      <c r="C16877" s="389">
        <v>34865.837904899898</v>
      </c>
      <c r="D16877" s="389" t="s">
        <v>519</v>
      </c>
      <c r="E16877" s="389" t="s">
        <v>670</v>
      </c>
      <c r="F16877" s="389" t="s">
        <v>650</v>
      </c>
      <c r="G16877" s="389" t="s">
        <v>519</v>
      </c>
    </row>
    <row r="16878" spans="1:7">
      <c r="A16878" s="389" t="s">
        <v>531</v>
      </c>
      <c r="B16878" s="389" t="s">
        <v>519</v>
      </c>
      <c r="C16878" s="389">
        <v>34865.837904899898</v>
      </c>
      <c r="D16878" s="389" t="s">
        <v>519</v>
      </c>
      <c r="E16878" s="389" t="s">
        <v>670</v>
      </c>
      <c r="F16878" s="389" t="s">
        <v>650</v>
      </c>
      <c r="G16878" s="389" t="s">
        <v>519</v>
      </c>
    </row>
    <row r="16879" spans="1:7">
      <c r="A16879" s="389" t="s">
        <v>531</v>
      </c>
      <c r="B16879" s="389" t="s">
        <v>519</v>
      </c>
      <c r="C16879" s="389">
        <v>34865.837904899898</v>
      </c>
      <c r="D16879" s="389" t="s">
        <v>519</v>
      </c>
      <c r="E16879" s="389" t="s">
        <v>670</v>
      </c>
      <c r="F16879" s="389" t="s">
        <v>650</v>
      </c>
      <c r="G16879" s="389" t="s">
        <v>519</v>
      </c>
    </row>
    <row r="16880" spans="1:7">
      <c r="A16880" s="389" t="s">
        <v>531</v>
      </c>
      <c r="B16880" s="389" t="s">
        <v>519</v>
      </c>
      <c r="C16880" s="389">
        <v>34865.837904899898</v>
      </c>
      <c r="D16880" s="389" t="s">
        <v>519</v>
      </c>
      <c r="E16880" s="389" t="s">
        <v>670</v>
      </c>
      <c r="F16880" s="389" t="s">
        <v>650</v>
      </c>
      <c r="G16880" s="389" t="s">
        <v>519</v>
      </c>
    </row>
    <row r="16881" spans="1:7">
      <c r="A16881" s="389" t="s">
        <v>531</v>
      </c>
      <c r="B16881" s="389" t="s">
        <v>519</v>
      </c>
      <c r="C16881" s="389">
        <v>34865.837904899898</v>
      </c>
      <c r="D16881" s="389" t="s">
        <v>519</v>
      </c>
      <c r="E16881" s="389" t="s">
        <v>670</v>
      </c>
      <c r="F16881" s="389" t="s">
        <v>650</v>
      </c>
      <c r="G16881" s="389" t="s">
        <v>519</v>
      </c>
    </row>
    <row r="16882" spans="1:7">
      <c r="A16882" s="389" t="s">
        <v>531</v>
      </c>
      <c r="B16882" s="389" t="s">
        <v>519</v>
      </c>
      <c r="C16882" s="389">
        <v>34865.837904899898</v>
      </c>
      <c r="D16882" s="389" t="s">
        <v>519</v>
      </c>
      <c r="E16882" s="389" t="s">
        <v>670</v>
      </c>
      <c r="F16882" s="389" t="s">
        <v>650</v>
      </c>
      <c r="G16882" s="389" t="s">
        <v>519</v>
      </c>
    </row>
    <row r="16883" spans="1:7">
      <c r="A16883" s="389" t="s">
        <v>531</v>
      </c>
      <c r="B16883" s="389" t="s">
        <v>519</v>
      </c>
      <c r="C16883" s="389">
        <v>34865.837904899898</v>
      </c>
      <c r="D16883" s="389" t="s">
        <v>519</v>
      </c>
      <c r="E16883" s="389" t="s">
        <v>670</v>
      </c>
      <c r="F16883" s="389" t="s">
        <v>650</v>
      </c>
      <c r="G16883" s="389" t="s">
        <v>519</v>
      </c>
    </row>
    <row r="16884" spans="1:7">
      <c r="A16884" s="389" t="s">
        <v>531</v>
      </c>
      <c r="B16884" s="389" t="s">
        <v>519</v>
      </c>
      <c r="C16884" s="389">
        <v>34865.837904899898</v>
      </c>
      <c r="D16884" s="389" t="s">
        <v>519</v>
      </c>
      <c r="E16884" s="389" t="s">
        <v>670</v>
      </c>
      <c r="F16884" s="389" t="s">
        <v>650</v>
      </c>
      <c r="G16884" s="389" t="s">
        <v>519</v>
      </c>
    </row>
    <row r="16885" spans="1:7">
      <c r="A16885" s="389" t="s">
        <v>531</v>
      </c>
      <c r="B16885" s="389" t="s">
        <v>519</v>
      </c>
      <c r="C16885" s="389">
        <v>34865.837904899898</v>
      </c>
      <c r="D16885" s="389" t="s">
        <v>519</v>
      </c>
      <c r="E16885" s="389" t="s">
        <v>670</v>
      </c>
      <c r="F16885" s="389" t="s">
        <v>650</v>
      </c>
      <c r="G16885" s="389" t="s">
        <v>519</v>
      </c>
    </row>
    <row r="16886" spans="1:7">
      <c r="A16886" s="389" t="s">
        <v>531</v>
      </c>
      <c r="B16886" s="389" t="s">
        <v>519</v>
      </c>
      <c r="C16886" s="389">
        <v>34865.837904899898</v>
      </c>
      <c r="D16886" s="389" t="s">
        <v>519</v>
      </c>
      <c r="E16886" s="389" t="s">
        <v>670</v>
      </c>
      <c r="F16886" s="389" t="s">
        <v>650</v>
      </c>
      <c r="G16886" s="389" t="s">
        <v>519</v>
      </c>
    </row>
    <row r="16887" spans="1:7">
      <c r="A16887" s="389" t="s">
        <v>531</v>
      </c>
      <c r="B16887" s="389" t="s">
        <v>519</v>
      </c>
      <c r="C16887" s="389">
        <v>34865.837904899898</v>
      </c>
      <c r="D16887" s="389" t="s">
        <v>519</v>
      </c>
      <c r="E16887" s="389" t="s">
        <v>670</v>
      </c>
      <c r="F16887" s="389" t="s">
        <v>650</v>
      </c>
      <c r="G16887" s="389" t="s">
        <v>519</v>
      </c>
    </row>
    <row r="16888" spans="1:7">
      <c r="A16888" s="389" t="s">
        <v>531</v>
      </c>
      <c r="B16888" s="389" t="s">
        <v>519</v>
      </c>
      <c r="C16888" s="389">
        <v>34865.837904899898</v>
      </c>
      <c r="D16888" s="389" t="s">
        <v>519</v>
      </c>
      <c r="E16888" s="389" t="s">
        <v>670</v>
      </c>
      <c r="F16888" s="389" t="s">
        <v>650</v>
      </c>
      <c r="G16888" s="389" t="s">
        <v>519</v>
      </c>
    </row>
    <row r="16889" spans="1:7">
      <c r="A16889" s="389" t="s">
        <v>531</v>
      </c>
      <c r="B16889" s="389" t="s">
        <v>519</v>
      </c>
      <c r="C16889" s="389">
        <v>34865.837904899898</v>
      </c>
      <c r="D16889" s="389" t="s">
        <v>519</v>
      </c>
      <c r="E16889" s="389" t="s">
        <v>670</v>
      </c>
      <c r="F16889" s="389" t="s">
        <v>650</v>
      </c>
      <c r="G16889" s="389" t="s">
        <v>519</v>
      </c>
    </row>
    <row r="16890" spans="1:7">
      <c r="A16890" s="389" t="s">
        <v>531</v>
      </c>
      <c r="B16890" s="389" t="s">
        <v>519</v>
      </c>
      <c r="C16890" s="389">
        <v>34865.837904899898</v>
      </c>
      <c r="D16890" s="389" t="s">
        <v>519</v>
      </c>
      <c r="E16890" s="389" t="s">
        <v>670</v>
      </c>
      <c r="F16890" s="389" t="s">
        <v>650</v>
      </c>
      <c r="G16890" s="389" t="s">
        <v>519</v>
      </c>
    </row>
    <row r="16891" spans="1:7">
      <c r="A16891" s="389" t="s">
        <v>531</v>
      </c>
      <c r="B16891" s="389" t="s">
        <v>519</v>
      </c>
      <c r="C16891" s="389">
        <v>34865.837904899898</v>
      </c>
      <c r="D16891" s="389" t="s">
        <v>519</v>
      </c>
      <c r="E16891" s="389" t="s">
        <v>670</v>
      </c>
      <c r="F16891" s="389" t="s">
        <v>650</v>
      </c>
      <c r="G16891" s="389" t="s">
        <v>519</v>
      </c>
    </row>
    <row r="16892" spans="1:7">
      <c r="A16892" s="389" t="s">
        <v>531</v>
      </c>
      <c r="B16892" s="389" t="s">
        <v>519</v>
      </c>
      <c r="C16892" s="389">
        <v>34865.837904899898</v>
      </c>
      <c r="D16892" s="389" t="s">
        <v>519</v>
      </c>
      <c r="E16892" s="389" t="s">
        <v>670</v>
      </c>
      <c r="F16892" s="389" t="s">
        <v>650</v>
      </c>
      <c r="G16892" s="389" t="s">
        <v>519</v>
      </c>
    </row>
    <row r="16893" spans="1:7">
      <c r="A16893" s="389" t="s">
        <v>531</v>
      </c>
      <c r="B16893" s="389" t="s">
        <v>519</v>
      </c>
      <c r="C16893" s="389">
        <v>34865.837904899898</v>
      </c>
      <c r="D16893" s="389" t="s">
        <v>519</v>
      </c>
      <c r="E16893" s="389" t="s">
        <v>670</v>
      </c>
      <c r="F16893" s="389" t="s">
        <v>650</v>
      </c>
      <c r="G16893" s="389" t="s">
        <v>519</v>
      </c>
    </row>
    <row r="16894" spans="1:7">
      <c r="A16894" s="389" t="s">
        <v>531</v>
      </c>
      <c r="B16894" s="389" t="s">
        <v>519</v>
      </c>
      <c r="C16894" s="389">
        <v>34865.837904899898</v>
      </c>
      <c r="D16894" s="389" t="s">
        <v>519</v>
      </c>
      <c r="E16894" s="389" t="s">
        <v>670</v>
      </c>
      <c r="F16894" s="389" t="s">
        <v>650</v>
      </c>
      <c r="G16894" s="389" t="s">
        <v>519</v>
      </c>
    </row>
    <row r="16895" spans="1:7">
      <c r="A16895" s="389" t="s">
        <v>531</v>
      </c>
      <c r="B16895" s="389" t="s">
        <v>519</v>
      </c>
      <c r="C16895" s="389">
        <v>34865.837904899898</v>
      </c>
      <c r="D16895" s="389" t="s">
        <v>519</v>
      </c>
      <c r="E16895" s="389" t="s">
        <v>670</v>
      </c>
      <c r="F16895" s="389" t="s">
        <v>650</v>
      </c>
      <c r="G16895" s="389" t="s">
        <v>519</v>
      </c>
    </row>
    <row r="16896" spans="1:7">
      <c r="A16896" s="389" t="s">
        <v>531</v>
      </c>
      <c r="B16896" s="389" t="s">
        <v>519</v>
      </c>
      <c r="C16896" s="389">
        <v>34865.837904899898</v>
      </c>
      <c r="D16896" s="389" t="s">
        <v>519</v>
      </c>
      <c r="E16896" s="389" t="s">
        <v>670</v>
      </c>
      <c r="F16896" s="389" t="s">
        <v>650</v>
      </c>
      <c r="G16896" s="389" t="s">
        <v>519</v>
      </c>
    </row>
    <row r="16897" spans="1:7">
      <c r="A16897" s="389" t="s">
        <v>531</v>
      </c>
      <c r="B16897" s="389" t="s">
        <v>519</v>
      </c>
      <c r="C16897" s="389">
        <v>34865.837904899898</v>
      </c>
      <c r="D16897" s="389" t="s">
        <v>519</v>
      </c>
      <c r="E16897" s="389" t="s">
        <v>670</v>
      </c>
      <c r="F16897" s="389" t="s">
        <v>650</v>
      </c>
      <c r="G16897" s="389" t="s">
        <v>519</v>
      </c>
    </row>
    <row r="16898" spans="1:7">
      <c r="A16898" s="389" t="s">
        <v>531</v>
      </c>
      <c r="B16898" s="389" t="s">
        <v>519</v>
      </c>
      <c r="C16898" s="389">
        <v>34865.837904899898</v>
      </c>
      <c r="D16898" s="389" t="s">
        <v>519</v>
      </c>
      <c r="E16898" s="389" t="s">
        <v>670</v>
      </c>
      <c r="F16898" s="389" t="s">
        <v>650</v>
      </c>
      <c r="G16898" s="389" t="s">
        <v>519</v>
      </c>
    </row>
    <row r="16899" spans="1:7">
      <c r="A16899" s="389" t="s">
        <v>531</v>
      </c>
      <c r="B16899" s="389" t="s">
        <v>519</v>
      </c>
      <c r="C16899" s="389">
        <v>34865.837904899898</v>
      </c>
      <c r="D16899" s="389" t="s">
        <v>519</v>
      </c>
      <c r="E16899" s="389" t="s">
        <v>670</v>
      </c>
      <c r="F16899" s="389" t="s">
        <v>650</v>
      </c>
      <c r="G16899" s="389" t="s">
        <v>519</v>
      </c>
    </row>
    <row r="16900" spans="1:7">
      <c r="A16900" s="389" t="s">
        <v>531</v>
      </c>
      <c r="B16900" s="389" t="s">
        <v>519</v>
      </c>
      <c r="C16900" s="389">
        <v>34865.837904899898</v>
      </c>
      <c r="D16900" s="389" t="s">
        <v>519</v>
      </c>
      <c r="E16900" s="389" t="s">
        <v>670</v>
      </c>
      <c r="F16900" s="389" t="s">
        <v>650</v>
      </c>
      <c r="G16900" s="389" t="s">
        <v>519</v>
      </c>
    </row>
    <row r="16901" spans="1:7">
      <c r="A16901" s="389" t="s">
        <v>531</v>
      </c>
      <c r="B16901" s="389" t="s">
        <v>519</v>
      </c>
      <c r="C16901" s="389">
        <v>34865.837904899898</v>
      </c>
      <c r="D16901" s="389" t="s">
        <v>519</v>
      </c>
      <c r="E16901" s="389" t="s">
        <v>670</v>
      </c>
      <c r="F16901" s="389" t="s">
        <v>650</v>
      </c>
      <c r="G16901" s="389" t="s">
        <v>519</v>
      </c>
    </row>
    <row r="16902" spans="1:7">
      <c r="A16902" s="389" t="s">
        <v>531</v>
      </c>
      <c r="B16902" s="389" t="s">
        <v>519</v>
      </c>
      <c r="C16902" s="389">
        <v>34865.837904899898</v>
      </c>
      <c r="D16902" s="389" t="s">
        <v>519</v>
      </c>
      <c r="E16902" s="389" t="s">
        <v>670</v>
      </c>
      <c r="F16902" s="389" t="s">
        <v>650</v>
      </c>
      <c r="G16902" s="389" t="s">
        <v>519</v>
      </c>
    </row>
    <row r="16903" spans="1:7">
      <c r="A16903" s="389" t="s">
        <v>531</v>
      </c>
      <c r="B16903" s="389" t="s">
        <v>519</v>
      </c>
      <c r="C16903" s="389">
        <v>34865.837904899898</v>
      </c>
      <c r="D16903" s="389" t="s">
        <v>519</v>
      </c>
      <c r="E16903" s="389" t="s">
        <v>670</v>
      </c>
      <c r="F16903" s="389" t="s">
        <v>650</v>
      </c>
      <c r="G16903" s="389" t="s">
        <v>519</v>
      </c>
    </row>
    <row r="16904" spans="1:7">
      <c r="A16904" s="389" t="s">
        <v>531</v>
      </c>
      <c r="B16904" s="389" t="s">
        <v>519</v>
      </c>
      <c r="C16904" s="389">
        <v>34865.837904899898</v>
      </c>
      <c r="D16904" s="389" t="s">
        <v>519</v>
      </c>
      <c r="E16904" s="389" t="s">
        <v>670</v>
      </c>
      <c r="F16904" s="389" t="s">
        <v>650</v>
      </c>
      <c r="G16904" s="389" t="s">
        <v>519</v>
      </c>
    </row>
    <row r="16905" spans="1:7">
      <c r="A16905" s="389" t="s">
        <v>531</v>
      </c>
      <c r="B16905" s="389" t="s">
        <v>519</v>
      </c>
      <c r="C16905" s="389">
        <v>34865.837904899898</v>
      </c>
      <c r="D16905" s="389" t="s">
        <v>519</v>
      </c>
      <c r="E16905" s="389" t="s">
        <v>670</v>
      </c>
      <c r="F16905" s="389" t="s">
        <v>650</v>
      </c>
      <c r="G16905" s="389" t="s">
        <v>519</v>
      </c>
    </row>
    <row r="16906" spans="1:7">
      <c r="A16906" s="389" t="s">
        <v>531</v>
      </c>
      <c r="B16906" s="389" t="s">
        <v>519</v>
      </c>
      <c r="C16906" s="389">
        <v>34865.837904899898</v>
      </c>
      <c r="D16906" s="389" t="s">
        <v>519</v>
      </c>
      <c r="E16906" s="389" t="s">
        <v>670</v>
      </c>
      <c r="F16906" s="389" t="s">
        <v>650</v>
      </c>
      <c r="G16906" s="389" t="s">
        <v>519</v>
      </c>
    </row>
    <row r="16907" spans="1:7">
      <c r="A16907" s="389" t="s">
        <v>531</v>
      </c>
      <c r="B16907" s="389" t="s">
        <v>519</v>
      </c>
      <c r="C16907" s="389">
        <v>34865.837904899898</v>
      </c>
      <c r="D16907" s="389" t="s">
        <v>519</v>
      </c>
      <c r="E16907" s="389" t="s">
        <v>670</v>
      </c>
      <c r="F16907" s="389" t="s">
        <v>650</v>
      </c>
      <c r="G16907" s="389" t="s">
        <v>519</v>
      </c>
    </row>
    <row r="16908" spans="1:7">
      <c r="A16908" s="389" t="s">
        <v>531</v>
      </c>
      <c r="B16908" s="389" t="s">
        <v>519</v>
      </c>
      <c r="C16908" s="389">
        <v>34865.837904899898</v>
      </c>
      <c r="D16908" s="389" t="s">
        <v>519</v>
      </c>
      <c r="E16908" s="389" t="s">
        <v>670</v>
      </c>
      <c r="F16908" s="389" t="s">
        <v>650</v>
      </c>
      <c r="G16908" s="389" t="s">
        <v>519</v>
      </c>
    </row>
    <row r="16909" spans="1:7">
      <c r="A16909" s="389" t="s">
        <v>531</v>
      </c>
      <c r="B16909" s="389" t="s">
        <v>519</v>
      </c>
      <c r="C16909" s="389">
        <v>34865.837904899898</v>
      </c>
      <c r="D16909" s="389" t="s">
        <v>519</v>
      </c>
      <c r="E16909" s="389" t="s">
        <v>670</v>
      </c>
      <c r="F16909" s="389" t="s">
        <v>650</v>
      </c>
      <c r="G16909" s="389" t="s">
        <v>519</v>
      </c>
    </row>
    <row r="16910" spans="1:7">
      <c r="A16910" s="389" t="s">
        <v>531</v>
      </c>
      <c r="B16910" s="389" t="s">
        <v>519</v>
      </c>
      <c r="C16910" s="389">
        <v>34865.837904899898</v>
      </c>
      <c r="D16910" s="389" t="s">
        <v>519</v>
      </c>
      <c r="E16910" s="389" t="s">
        <v>670</v>
      </c>
      <c r="F16910" s="389" t="s">
        <v>650</v>
      </c>
      <c r="G16910" s="389" t="s">
        <v>519</v>
      </c>
    </row>
    <row r="16911" spans="1:7">
      <c r="A16911" s="389" t="s">
        <v>531</v>
      </c>
      <c r="B16911" s="389" t="s">
        <v>519</v>
      </c>
      <c r="C16911" s="389">
        <v>34865.837904899898</v>
      </c>
      <c r="D16911" s="389" t="s">
        <v>519</v>
      </c>
      <c r="E16911" s="389" t="s">
        <v>670</v>
      </c>
      <c r="F16911" s="389" t="s">
        <v>650</v>
      </c>
      <c r="G16911" s="389" t="s">
        <v>519</v>
      </c>
    </row>
    <row r="16912" spans="1:7">
      <c r="A16912" s="389" t="s">
        <v>531</v>
      </c>
      <c r="B16912" s="389" t="s">
        <v>519</v>
      </c>
      <c r="C16912" s="389">
        <v>34865.837904899898</v>
      </c>
      <c r="D16912" s="389" t="s">
        <v>519</v>
      </c>
      <c r="E16912" s="389" t="s">
        <v>670</v>
      </c>
      <c r="F16912" s="389" t="s">
        <v>650</v>
      </c>
      <c r="G16912" s="389" t="s">
        <v>519</v>
      </c>
    </row>
    <row r="16913" spans="1:7">
      <c r="A16913" s="389" t="s">
        <v>531</v>
      </c>
      <c r="B16913" s="389" t="s">
        <v>519</v>
      </c>
      <c r="C16913" s="389">
        <v>34865.837904899898</v>
      </c>
      <c r="D16913" s="389" t="s">
        <v>519</v>
      </c>
      <c r="E16913" s="389" t="s">
        <v>670</v>
      </c>
      <c r="F16913" s="389" t="s">
        <v>650</v>
      </c>
      <c r="G16913" s="389" t="s">
        <v>519</v>
      </c>
    </row>
    <row r="16914" spans="1:7">
      <c r="A16914" s="389" t="s">
        <v>531</v>
      </c>
      <c r="B16914" s="389" t="s">
        <v>519</v>
      </c>
      <c r="C16914" s="389">
        <v>34865.837904899898</v>
      </c>
      <c r="D16914" s="389" t="s">
        <v>519</v>
      </c>
      <c r="E16914" s="389" t="s">
        <v>670</v>
      </c>
      <c r="F16914" s="389" t="s">
        <v>650</v>
      </c>
      <c r="G16914" s="389" t="s">
        <v>519</v>
      </c>
    </row>
    <row r="16915" spans="1:7">
      <c r="A16915" s="389" t="s">
        <v>531</v>
      </c>
      <c r="B16915" s="389" t="s">
        <v>519</v>
      </c>
      <c r="C16915" s="389">
        <v>34865.837904899898</v>
      </c>
      <c r="D16915" s="389" t="s">
        <v>519</v>
      </c>
      <c r="E16915" s="389" t="s">
        <v>670</v>
      </c>
      <c r="F16915" s="389" t="s">
        <v>650</v>
      </c>
      <c r="G16915" s="389" t="s">
        <v>519</v>
      </c>
    </row>
    <row r="16916" spans="1:7">
      <c r="A16916" s="389" t="s">
        <v>531</v>
      </c>
      <c r="B16916" s="389" t="s">
        <v>519</v>
      </c>
      <c r="C16916" s="389">
        <v>34865.837904899898</v>
      </c>
      <c r="D16916" s="389" t="s">
        <v>519</v>
      </c>
      <c r="E16916" s="389" t="s">
        <v>670</v>
      </c>
      <c r="F16916" s="389" t="s">
        <v>650</v>
      </c>
      <c r="G16916" s="389" t="s">
        <v>519</v>
      </c>
    </row>
    <row r="16917" spans="1:7">
      <c r="A16917" s="389" t="s">
        <v>531</v>
      </c>
      <c r="B16917" s="389" t="s">
        <v>519</v>
      </c>
      <c r="C16917" s="389">
        <v>34865.837904899898</v>
      </c>
      <c r="D16917" s="389" t="s">
        <v>519</v>
      </c>
      <c r="E16917" s="389" t="s">
        <v>670</v>
      </c>
      <c r="F16917" s="389" t="s">
        <v>650</v>
      </c>
      <c r="G16917" s="389" t="s">
        <v>519</v>
      </c>
    </row>
    <row r="16918" spans="1:7">
      <c r="A16918" s="389" t="s">
        <v>531</v>
      </c>
      <c r="B16918" s="389" t="s">
        <v>519</v>
      </c>
      <c r="C16918" s="389">
        <v>34865.837904899898</v>
      </c>
      <c r="D16918" s="389" t="s">
        <v>519</v>
      </c>
      <c r="E16918" s="389" t="s">
        <v>670</v>
      </c>
      <c r="F16918" s="389" t="s">
        <v>650</v>
      </c>
      <c r="G16918" s="389" t="s">
        <v>519</v>
      </c>
    </row>
    <row r="16919" spans="1:7">
      <c r="A16919" s="389" t="s">
        <v>531</v>
      </c>
      <c r="B16919" s="389" t="s">
        <v>519</v>
      </c>
      <c r="C16919" s="389">
        <v>34865.837904899898</v>
      </c>
      <c r="D16919" s="389" t="s">
        <v>519</v>
      </c>
      <c r="E16919" s="389" t="s">
        <v>670</v>
      </c>
      <c r="F16919" s="389" t="s">
        <v>650</v>
      </c>
      <c r="G16919" s="389" t="s">
        <v>519</v>
      </c>
    </row>
    <row r="16920" spans="1:7">
      <c r="A16920" s="389" t="s">
        <v>531</v>
      </c>
      <c r="B16920" s="389" t="s">
        <v>519</v>
      </c>
      <c r="C16920" s="389">
        <v>34865.837904899898</v>
      </c>
      <c r="D16920" s="389" t="s">
        <v>519</v>
      </c>
      <c r="E16920" s="389" t="s">
        <v>670</v>
      </c>
      <c r="F16920" s="389" t="s">
        <v>650</v>
      </c>
      <c r="G16920" s="389" t="s">
        <v>519</v>
      </c>
    </row>
    <row r="16921" spans="1:7">
      <c r="A16921" s="389" t="s">
        <v>531</v>
      </c>
      <c r="B16921" s="389" t="s">
        <v>519</v>
      </c>
      <c r="C16921" s="389">
        <v>34865.837904899898</v>
      </c>
      <c r="D16921" s="389" t="s">
        <v>519</v>
      </c>
      <c r="E16921" s="389" t="s">
        <v>670</v>
      </c>
      <c r="F16921" s="389" t="s">
        <v>650</v>
      </c>
      <c r="G16921" s="389" t="s">
        <v>519</v>
      </c>
    </row>
    <row r="16922" spans="1:7">
      <c r="A16922" s="389" t="s">
        <v>531</v>
      </c>
      <c r="B16922" s="389" t="s">
        <v>519</v>
      </c>
      <c r="C16922" s="389">
        <v>34865.837904899898</v>
      </c>
      <c r="D16922" s="389" t="s">
        <v>519</v>
      </c>
      <c r="E16922" s="389" t="s">
        <v>670</v>
      </c>
      <c r="F16922" s="389" t="s">
        <v>650</v>
      </c>
      <c r="G16922" s="389" t="s">
        <v>519</v>
      </c>
    </row>
    <row r="16923" spans="1:7">
      <c r="A16923" s="389" t="s">
        <v>531</v>
      </c>
      <c r="B16923" s="389" t="s">
        <v>519</v>
      </c>
      <c r="C16923" s="389">
        <v>34865.837904899898</v>
      </c>
      <c r="D16923" s="389" t="s">
        <v>519</v>
      </c>
      <c r="E16923" s="389" t="s">
        <v>670</v>
      </c>
      <c r="F16923" s="389" t="s">
        <v>650</v>
      </c>
      <c r="G16923" s="389" t="s">
        <v>519</v>
      </c>
    </row>
    <row r="16924" spans="1:7">
      <c r="A16924" s="389" t="s">
        <v>531</v>
      </c>
      <c r="B16924" s="389" t="s">
        <v>519</v>
      </c>
      <c r="C16924" s="389">
        <v>34865.837904899898</v>
      </c>
      <c r="D16924" s="389" t="s">
        <v>519</v>
      </c>
      <c r="E16924" s="389" t="s">
        <v>670</v>
      </c>
      <c r="F16924" s="389" t="s">
        <v>650</v>
      </c>
      <c r="G16924" s="389" t="s">
        <v>519</v>
      </c>
    </row>
    <row r="16925" spans="1:7">
      <c r="A16925" s="389" t="s">
        <v>531</v>
      </c>
      <c r="B16925" s="389" t="s">
        <v>519</v>
      </c>
      <c r="C16925" s="389">
        <v>34865.837904899898</v>
      </c>
      <c r="D16925" s="389" t="s">
        <v>519</v>
      </c>
      <c r="E16925" s="389" t="s">
        <v>670</v>
      </c>
      <c r="F16925" s="389" t="s">
        <v>650</v>
      </c>
      <c r="G16925" s="389" t="s">
        <v>519</v>
      </c>
    </row>
    <row r="16926" spans="1:7">
      <c r="A16926" s="389" t="s">
        <v>531</v>
      </c>
      <c r="B16926" s="389" t="s">
        <v>519</v>
      </c>
      <c r="C16926" s="389">
        <v>34865.837904899898</v>
      </c>
      <c r="D16926" s="389" t="s">
        <v>519</v>
      </c>
      <c r="E16926" s="389" t="s">
        <v>670</v>
      </c>
      <c r="F16926" s="389" t="s">
        <v>650</v>
      </c>
      <c r="G16926" s="389" t="s">
        <v>519</v>
      </c>
    </row>
    <row r="16927" spans="1:7">
      <c r="A16927" s="389" t="s">
        <v>531</v>
      </c>
      <c r="B16927" s="389" t="s">
        <v>519</v>
      </c>
      <c r="C16927" s="389">
        <v>34865.837904899898</v>
      </c>
      <c r="D16927" s="389" t="s">
        <v>519</v>
      </c>
      <c r="E16927" s="389" t="s">
        <v>670</v>
      </c>
      <c r="F16927" s="389" t="s">
        <v>650</v>
      </c>
      <c r="G16927" s="389" t="s">
        <v>519</v>
      </c>
    </row>
    <row r="16928" spans="1:7">
      <c r="A16928" s="389" t="s">
        <v>531</v>
      </c>
      <c r="B16928" s="389" t="s">
        <v>519</v>
      </c>
      <c r="C16928" s="389">
        <v>34865.837904899898</v>
      </c>
      <c r="D16928" s="389" t="s">
        <v>519</v>
      </c>
      <c r="E16928" s="389" t="s">
        <v>670</v>
      </c>
      <c r="F16928" s="389" t="s">
        <v>650</v>
      </c>
      <c r="G16928" s="389" t="s">
        <v>519</v>
      </c>
    </row>
    <row r="16929" spans="1:7">
      <c r="A16929" s="389" t="s">
        <v>531</v>
      </c>
      <c r="B16929" s="389" t="s">
        <v>519</v>
      </c>
      <c r="C16929" s="389">
        <v>34865.837904899898</v>
      </c>
      <c r="D16929" s="389" t="s">
        <v>519</v>
      </c>
      <c r="E16929" s="389" t="s">
        <v>670</v>
      </c>
      <c r="F16929" s="389" t="s">
        <v>650</v>
      </c>
      <c r="G16929" s="389" t="s">
        <v>519</v>
      </c>
    </row>
    <row r="16930" spans="1:7">
      <c r="A16930" s="389" t="s">
        <v>531</v>
      </c>
      <c r="B16930" s="389" t="s">
        <v>519</v>
      </c>
      <c r="C16930" s="389">
        <v>34865.837904899898</v>
      </c>
      <c r="D16930" s="389" t="s">
        <v>519</v>
      </c>
      <c r="E16930" s="389" t="s">
        <v>670</v>
      </c>
      <c r="F16930" s="389" t="s">
        <v>650</v>
      </c>
      <c r="G16930" s="389" t="s">
        <v>519</v>
      </c>
    </row>
    <row r="16931" spans="1:7">
      <c r="A16931" s="389" t="s">
        <v>531</v>
      </c>
      <c r="B16931" s="389" t="s">
        <v>519</v>
      </c>
      <c r="C16931" s="389">
        <v>34865.837904899898</v>
      </c>
      <c r="D16931" s="389" t="s">
        <v>519</v>
      </c>
      <c r="E16931" s="389" t="s">
        <v>670</v>
      </c>
      <c r="F16931" s="389" t="s">
        <v>650</v>
      </c>
      <c r="G16931" s="389" t="s">
        <v>519</v>
      </c>
    </row>
    <row r="16932" spans="1:7">
      <c r="A16932" s="389" t="s">
        <v>531</v>
      </c>
      <c r="B16932" s="389" t="s">
        <v>519</v>
      </c>
      <c r="C16932" s="389">
        <v>34865.837904899898</v>
      </c>
      <c r="D16932" s="389" t="s">
        <v>519</v>
      </c>
      <c r="E16932" s="389" t="s">
        <v>670</v>
      </c>
      <c r="F16932" s="389" t="s">
        <v>650</v>
      </c>
      <c r="G16932" s="389" t="s">
        <v>519</v>
      </c>
    </row>
    <row r="16933" spans="1:7">
      <c r="A16933" s="389" t="s">
        <v>531</v>
      </c>
      <c r="B16933" s="389" t="s">
        <v>519</v>
      </c>
      <c r="C16933" s="389">
        <v>34865.837904899898</v>
      </c>
      <c r="D16933" s="389" t="s">
        <v>519</v>
      </c>
      <c r="E16933" s="389" t="s">
        <v>670</v>
      </c>
      <c r="F16933" s="389" t="s">
        <v>650</v>
      </c>
      <c r="G16933" s="389" t="s">
        <v>519</v>
      </c>
    </row>
    <row r="16934" spans="1:7">
      <c r="A16934" s="389" t="s">
        <v>531</v>
      </c>
      <c r="B16934" s="389" t="s">
        <v>519</v>
      </c>
      <c r="C16934" s="389">
        <v>34865.837904899898</v>
      </c>
      <c r="D16934" s="389" t="s">
        <v>519</v>
      </c>
      <c r="E16934" s="389" t="s">
        <v>670</v>
      </c>
      <c r="F16934" s="389" t="s">
        <v>650</v>
      </c>
      <c r="G16934" s="389" t="s">
        <v>519</v>
      </c>
    </row>
    <row r="16935" spans="1:7">
      <c r="A16935" s="389" t="s">
        <v>531</v>
      </c>
      <c r="B16935" s="389" t="s">
        <v>519</v>
      </c>
      <c r="C16935" s="389">
        <v>34865.837904899898</v>
      </c>
      <c r="D16935" s="389" t="s">
        <v>519</v>
      </c>
      <c r="E16935" s="389" t="s">
        <v>670</v>
      </c>
      <c r="F16935" s="389" t="s">
        <v>650</v>
      </c>
      <c r="G16935" s="389" t="s">
        <v>519</v>
      </c>
    </row>
    <row r="16936" spans="1:7">
      <c r="A16936" s="389" t="s">
        <v>531</v>
      </c>
      <c r="B16936" s="389" t="s">
        <v>519</v>
      </c>
      <c r="C16936" s="389">
        <v>34865.837904899898</v>
      </c>
      <c r="D16936" s="389" t="s">
        <v>519</v>
      </c>
      <c r="E16936" s="389" t="s">
        <v>670</v>
      </c>
      <c r="F16936" s="389" t="s">
        <v>650</v>
      </c>
      <c r="G16936" s="389" t="s">
        <v>519</v>
      </c>
    </row>
    <row r="16937" spans="1:7">
      <c r="A16937" s="389" t="s">
        <v>531</v>
      </c>
      <c r="B16937" s="389" t="s">
        <v>519</v>
      </c>
      <c r="C16937" s="389">
        <v>34865.837904899898</v>
      </c>
      <c r="D16937" s="389" t="s">
        <v>519</v>
      </c>
      <c r="E16937" s="389" t="s">
        <v>670</v>
      </c>
      <c r="F16937" s="389" t="s">
        <v>650</v>
      </c>
      <c r="G16937" s="389" t="s">
        <v>519</v>
      </c>
    </row>
    <row r="16938" spans="1:7">
      <c r="A16938" s="389" t="s">
        <v>531</v>
      </c>
      <c r="B16938" s="389" t="s">
        <v>519</v>
      </c>
      <c r="C16938" s="389">
        <v>34865.837904899898</v>
      </c>
      <c r="D16938" s="389" t="s">
        <v>519</v>
      </c>
      <c r="E16938" s="389" t="s">
        <v>670</v>
      </c>
      <c r="F16938" s="389" t="s">
        <v>650</v>
      </c>
      <c r="G16938" s="389" t="s">
        <v>519</v>
      </c>
    </row>
    <row r="16939" spans="1:7">
      <c r="A16939" s="389" t="s">
        <v>531</v>
      </c>
      <c r="B16939" s="389" t="s">
        <v>519</v>
      </c>
      <c r="C16939" s="389">
        <v>34865.837904899898</v>
      </c>
      <c r="D16939" s="389" t="s">
        <v>519</v>
      </c>
      <c r="E16939" s="389" t="s">
        <v>670</v>
      </c>
      <c r="F16939" s="389" t="s">
        <v>650</v>
      </c>
      <c r="G16939" s="389" t="s">
        <v>519</v>
      </c>
    </row>
    <row r="16940" spans="1:7">
      <c r="A16940" s="389" t="s">
        <v>531</v>
      </c>
      <c r="B16940" s="389" t="s">
        <v>519</v>
      </c>
      <c r="C16940" s="389">
        <v>34865.837904899898</v>
      </c>
      <c r="D16940" s="389" t="s">
        <v>519</v>
      </c>
      <c r="E16940" s="389" t="s">
        <v>670</v>
      </c>
      <c r="F16940" s="389" t="s">
        <v>650</v>
      </c>
      <c r="G16940" s="389" t="s">
        <v>519</v>
      </c>
    </row>
    <row r="16941" spans="1:7">
      <c r="A16941" s="389" t="s">
        <v>531</v>
      </c>
      <c r="B16941" s="389" t="s">
        <v>519</v>
      </c>
      <c r="C16941" s="389">
        <v>34865.837904899898</v>
      </c>
      <c r="D16941" s="389" t="s">
        <v>519</v>
      </c>
      <c r="E16941" s="389" t="s">
        <v>670</v>
      </c>
      <c r="F16941" s="389" t="s">
        <v>650</v>
      </c>
      <c r="G16941" s="389" t="s">
        <v>519</v>
      </c>
    </row>
    <row r="16942" spans="1:7">
      <c r="A16942" s="389" t="s">
        <v>531</v>
      </c>
      <c r="B16942" s="389" t="s">
        <v>519</v>
      </c>
      <c r="C16942" s="389">
        <v>34865.837904899898</v>
      </c>
      <c r="D16942" s="389" t="s">
        <v>519</v>
      </c>
      <c r="E16942" s="389" t="s">
        <v>670</v>
      </c>
      <c r="F16942" s="389" t="s">
        <v>650</v>
      </c>
      <c r="G16942" s="389" t="s">
        <v>519</v>
      </c>
    </row>
    <row r="16943" spans="1:7">
      <c r="A16943" s="389" t="s">
        <v>531</v>
      </c>
      <c r="B16943" s="389" t="s">
        <v>519</v>
      </c>
      <c r="C16943" s="389">
        <v>34865.837904899898</v>
      </c>
      <c r="D16943" s="389" t="s">
        <v>519</v>
      </c>
      <c r="E16943" s="389" t="s">
        <v>670</v>
      </c>
      <c r="F16943" s="389" t="s">
        <v>650</v>
      </c>
      <c r="G16943" s="389" t="s">
        <v>519</v>
      </c>
    </row>
    <row r="16944" spans="1:7">
      <c r="A16944" s="389" t="s">
        <v>531</v>
      </c>
      <c r="B16944" s="389" t="s">
        <v>519</v>
      </c>
      <c r="C16944" s="389">
        <v>34865.837904899898</v>
      </c>
      <c r="D16944" s="389" t="s">
        <v>519</v>
      </c>
      <c r="E16944" s="389" t="s">
        <v>670</v>
      </c>
      <c r="F16944" s="389" t="s">
        <v>650</v>
      </c>
      <c r="G16944" s="389" t="s">
        <v>519</v>
      </c>
    </row>
    <row r="16945" spans="1:7">
      <c r="A16945" s="389" t="s">
        <v>531</v>
      </c>
      <c r="B16945" s="389" t="s">
        <v>519</v>
      </c>
      <c r="C16945" s="389">
        <v>34865.837904899898</v>
      </c>
      <c r="D16945" s="389" t="s">
        <v>519</v>
      </c>
      <c r="E16945" s="389" t="s">
        <v>670</v>
      </c>
      <c r="F16945" s="389" t="s">
        <v>650</v>
      </c>
      <c r="G16945" s="389" t="s">
        <v>519</v>
      </c>
    </row>
    <row r="16946" spans="1:7">
      <c r="A16946" s="389" t="s">
        <v>531</v>
      </c>
      <c r="B16946" s="389" t="s">
        <v>519</v>
      </c>
      <c r="C16946" s="389">
        <v>34865.837904899898</v>
      </c>
      <c r="D16946" s="389" t="s">
        <v>519</v>
      </c>
      <c r="E16946" s="389" t="s">
        <v>670</v>
      </c>
      <c r="F16946" s="389" t="s">
        <v>650</v>
      </c>
      <c r="G16946" s="389" t="s">
        <v>519</v>
      </c>
    </row>
    <row r="16947" spans="1:7">
      <c r="A16947" s="389" t="s">
        <v>531</v>
      </c>
      <c r="B16947" s="389" t="s">
        <v>519</v>
      </c>
      <c r="C16947" s="389">
        <v>34865.837904899898</v>
      </c>
      <c r="D16947" s="389" t="s">
        <v>519</v>
      </c>
      <c r="E16947" s="389" t="s">
        <v>670</v>
      </c>
      <c r="F16947" s="389" t="s">
        <v>650</v>
      </c>
      <c r="G16947" s="389" t="s">
        <v>519</v>
      </c>
    </row>
    <row r="16948" spans="1:7">
      <c r="A16948" s="389" t="s">
        <v>531</v>
      </c>
      <c r="B16948" s="389" t="s">
        <v>519</v>
      </c>
      <c r="C16948" s="389">
        <v>34865.837904899898</v>
      </c>
      <c r="D16948" s="389" t="s">
        <v>519</v>
      </c>
      <c r="E16948" s="389" t="s">
        <v>670</v>
      </c>
      <c r="F16948" s="389" t="s">
        <v>650</v>
      </c>
      <c r="G16948" s="389" t="s">
        <v>519</v>
      </c>
    </row>
    <row r="16949" spans="1:7">
      <c r="A16949" s="389" t="s">
        <v>531</v>
      </c>
      <c r="B16949" s="389" t="s">
        <v>519</v>
      </c>
      <c r="C16949" s="389">
        <v>34865.837904899898</v>
      </c>
      <c r="D16949" s="389" t="s">
        <v>519</v>
      </c>
      <c r="E16949" s="389" t="s">
        <v>670</v>
      </c>
      <c r="F16949" s="389" t="s">
        <v>650</v>
      </c>
      <c r="G16949" s="389" t="s">
        <v>519</v>
      </c>
    </row>
    <row r="16950" spans="1:7">
      <c r="A16950" s="389" t="s">
        <v>531</v>
      </c>
      <c r="B16950" s="389" t="s">
        <v>519</v>
      </c>
      <c r="C16950" s="389">
        <v>34865.837904899898</v>
      </c>
      <c r="D16950" s="389" t="s">
        <v>519</v>
      </c>
      <c r="E16950" s="389" t="s">
        <v>670</v>
      </c>
      <c r="F16950" s="389" t="s">
        <v>650</v>
      </c>
      <c r="G16950" s="389" t="s">
        <v>519</v>
      </c>
    </row>
    <row r="16951" spans="1:7">
      <c r="A16951" s="389" t="s">
        <v>531</v>
      </c>
      <c r="B16951" s="389" t="s">
        <v>519</v>
      </c>
      <c r="C16951" s="389">
        <v>34865.837904899898</v>
      </c>
      <c r="D16951" s="389" t="s">
        <v>519</v>
      </c>
      <c r="E16951" s="389" t="s">
        <v>670</v>
      </c>
      <c r="F16951" s="389" t="s">
        <v>650</v>
      </c>
      <c r="G16951" s="389" t="s">
        <v>519</v>
      </c>
    </row>
    <row r="16952" spans="1:7">
      <c r="A16952" s="389" t="s">
        <v>531</v>
      </c>
      <c r="B16952" s="389" t="s">
        <v>519</v>
      </c>
      <c r="C16952" s="389">
        <v>34865.837904899898</v>
      </c>
      <c r="D16952" s="389" t="s">
        <v>519</v>
      </c>
      <c r="E16952" s="389" t="s">
        <v>670</v>
      </c>
      <c r="F16952" s="389" t="s">
        <v>650</v>
      </c>
      <c r="G16952" s="389" t="s">
        <v>519</v>
      </c>
    </row>
    <row r="16953" spans="1:7">
      <c r="A16953" s="389" t="s">
        <v>531</v>
      </c>
      <c r="B16953" s="389" t="s">
        <v>519</v>
      </c>
      <c r="C16953" s="389">
        <v>34865.837904899898</v>
      </c>
      <c r="D16953" s="389" t="s">
        <v>519</v>
      </c>
      <c r="E16953" s="389" t="s">
        <v>670</v>
      </c>
      <c r="F16953" s="389" t="s">
        <v>650</v>
      </c>
      <c r="G16953" s="389" t="s">
        <v>519</v>
      </c>
    </row>
    <row r="16954" spans="1:7">
      <c r="A16954" s="389" t="s">
        <v>531</v>
      </c>
      <c r="B16954" s="389" t="s">
        <v>519</v>
      </c>
      <c r="C16954" s="389">
        <v>34865.837904899898</v>
      </c>
      <c r="D16954" s="389" t="s">
        <v>519</v>
      </c>
      <c r="E16954" s="389" t="s">
        <v>670</v>
      </c>
      <c r="F16954" s="389" t="s">
        <v>650</v>
      </c>
      <c r="G16954" s="389" t="s">
        <v>519</v>
      </c>
    </row>
    <row r="16955" spans="1:7">
      <c r="A16955" s="389" t="s">
        <v>531</v>
      </c>
      <c r="B16955" s="389" t="s">
        <v>519</v>
      </c>
      <c r="C16955" s="389">
        <v>34865.837904899898</v>
      </c>
      <c r="D16955" s="389" t="s">
        <v>519</v>
      </c>
      <c r="E16955" s="389" t="s">
        <v>670</v>
      </c>
      <c r="F16955" s="389" t="s">
        <v>650</v>
      </c>
      <c r="G16955" s="389" t="s">
        <v>519</v>
      </c>
    </row>
    <row r="16956" spans="1:7">
      <c r="A16956" s="389" t="s">
        <v>531</v>
      </c>
      <c r="B16956" s="389" t="s">
        <v>519</v>
      </c>
      <c r="C16956" s="389">
        <v>34865.837904899898</v>
      </c>
      <c r="D16956" s="389" t="s">
        <v>519</v>
      </c>
      <c r="E16956" s="389" t="s">
        <v>670</v>
      </c>
      <c r="F16956" s="389" t="s">
        <v>650</v>
      </c>
      <c r="G16956" s="389" t="s">
        <v>519</v>
      </c>
    </row>
    <row r="16957" spans="1:7">
      <c r="A16957" s="389" t="s">
        <v>531</v>
      </c>
      <c r="B16957" s="389" t="s">
        <v>519</v>
      </c>
      <c r="C16957" s="389">
        <v>34865.837904899898</v>
      </c>
      <c r="D16957" s="389" t="s">
        <v>519</v>
      </c>
      <c r="E16957" s="389" t="s">
        <v>670</v>
      </c>
      <c r="F16957" s="389" t="s">
        <v>650</v>
      </c>
      <c r="G16957" s="389" t="s">
        <v>519</v>
      </c>
    </row>
    <row r="16958" spans="1:7">
      <c r="A16958" s="389" t="s">
        <v>531</v>
      </c>
      <c r="B16958" s="389" t="s">
        <v>519</v>
      </c>
      <c r="C16958" s="389">
        <v>34865.837904899898</v>
      </c>
      <c r="D16958" s="389" t="s">
        <v>519</v>
      </c>
      <c r="E16958" s="389" t="s">
        <v>670</v>
      </c>
      <c r="F16958" s="389" t="s">
        <v>650</v>
      </c>
      <c r="G16958" s="389" t="s">
        <v>519</v>
      </c>
    </row>
    <row r="16959" spans="1:7">
      <c r="A16959" s="389" t="s">
        <v>531</v>
      </c>
      <c r="B16959" s="389" t="s">
        <v>519</v>
      </c>
      <c r="C16959" s="389">
        <v>34865.837904899898</v>
      </c>
      <c r="D16959" s="389" t="s">
        <v>519</v>
      </c>
      <c r="E16959" s="389" t="s">
        <v>670</v>
      </c>
      <c r="F16959" s="389" t="s">
        <v>650</v>
      </c>
      <c r="G16959" s="389" t="s">
        <v>519</v>
      </c>
    </row>
    <row r="16960" spans="1:7">
      <c r="A16960" s="389" t="s">
        <v>531</v>
      </c>
      <c r="B16960" s="389" t="s">
        <v>519</v>
      </c>
      <c r="C16960" s="389">
        <v>34865.837904899898</v>
      </c>
      <c r="D16960" s="389" t="s">
        <v>519</v>
      </c>
      <c r="E16960" s="389" t="s">
        <v>670</v>
      </c>
      <c r="F16960" s="389" t="s">
        <v>650</v>
      </c>
      <c r="G16960" s="389" t="s">
        <v>519</v>
      </c>
    </row>
    <row r="16961" spans="1:7">
      <c r="A16961" s="389" t="s">
        <v>531</v>
      </c>
      <c r="B16961" s="389" t="s">
        <v>519</v>
      </c>
      <c r="C16961" s="389">
        <v>34865.837904899898</v>
      </c>
      <c r="D16961" s="389" t="s">
        <v>519</v>
      </c>
      <c r="E16961" s="389" t="s">
        <v>670</v>
      </c>
      <c r="F16961" s="389" t="s">
        <v>650</v>
      </c>
      <c r="G16961" s="389" t="s">
        <v>519</v>
      </c>
    </row>
    <row r="16962" spans="1:7">
      <c r="A16962" s="389" t="s">
        <v>531</v>
      </c>
      <c r="B16962" s="389" t="s">
        <v>519</v>
      </c>
      <c r="C16962" s="389">
        <v>34865.837904899898</v>
      </c>
      <c r="D16962" s="389" t="s">
        <v>519</v>
      </c>
      <c r="E16962" s="389" t="s">
        <v>670</v>
      </c>
      <c r="F16962" s="389" t="s">
        <v>650</v>
      </c>
      <c r="G16962" s="389" t="s">
        <v>519</v>
      </c>
    </row>
    <row r="16963" spans="1:7">
      <c r="A16963" s="389" t="s">
        <v>531</v>
      </c>
      <c r="B16963" s="389" t="s">
        <v>519</v>
      </c>
      <c r="C16963" s="389">
        <v>34865.837904899898</v>
      </c>
      <c r="D16963" s="389" t="s">
        <v>519</v>
      </c>
      <c r="E16963" s="389" t="s">
        <v>670</v>
      </c>
      <c r="F16963" s="389" t="s">
        <v>650</v>
      </c>
      <c r="G16963" s="389" t="s">
        <v>519</v>
      </c>
    </row>
    <row r="16964" spans="1:7">
      <c r="A16964" s="389" t="s">
        <v>531</v>
      </c>
      <c r="B16964" s="389" t="s">
        <v>519</v>
      </c>
      <c r="C16964" s="389">
        <v>34865.837904899898</v>
      </c>
      <c r="D16964" s="389" t="s">
        <v>519</v>
      </c>
      <c r="E16964" s="389" t="s">
        <v>670</v>
      </c>
      <c r="F16964" s="389" t="s">
        <v>650</v>
      </c>
      <c r="G16964" s="389" t="s">
        <v>519</v>
      </c>
    </row>
    <row r="16965" spans="1:7">
      <c r="A16965" s="389" t="s">
        <v>531</v>
      </c>
      <c r="B16965" s="389" t="s">
        <v>519</v>
      </c>
      <c r="C16965" s="389">
        <v>34865.837904899898</v>
      </c>
      <c r="D16965" s="389" t="s">
        <v>519</v>
      </c>
      <c r="E16965" s="389" t="s">
        <v>670</v>
      </c>
      <c r="F16965" s="389" t="s">
        <v>650</v>
      </c>
      <c r="G16965" s="389" t="s">
        <v>519</v>
      </c>
    </row>
    <row r="16966" spans="1:7">
      <c r="A16966" s="389" t="s">
        <v>531</v>
      </c>
      <c r="B16966" s="389" t="s">
        <v>519</v>
      </c>
      <c r="C16966" s="389">
        <v>34865.837904899898</v>
      </c>
      <c r="D16966" s="389" t="s">
        <v>519</v>
      </c>
      <c r="E16966" s="389" t="s">
        <v>670</v>
      </c>
      <c r="F16966" s="389" t="s">
        <v>650</v>
      </c>
      <c r="G16966" s="389" t="s">
        <v>519</v>
      </c>
    </row>
    <row r="16967" spans="1:7">
      <c r="A16967" s="389" t="s">
        <v>531</v>
      </c>
      <c r="B16967" s="389" t="s">
        <v>519</v>
      </c>
      <c r="C16967" s="389">
        <v>34865.837904899898</v>
      </c>
      <c r="D16967" s="389" t="s">
        <v>519</v>
      </c>
      <c r="E16967" s="389" t="s">
        <v>670</v>
      </c>
      <c r="F16967" s="389" t="s">
        <v>650</v>
      </c>
      <c r="G16967" s="389" t="s">
        <v>519</v>
      </c>
    </row>
    <row r="16968" spans="1:7">
      <c r="A16968" s="389" t="s">
        <v>531</v>
      </c>
      <c r="B16968" s="389" t="s">
        <v>519</v>
      </c>
      <c r="C16968" s="389">
        <v>34865.837904899898</v>
      </c>
      <c r="D16968" s="389" t="s">
        <v>519</v>
      </c>
      <c r="E16968" s="389" t="s">
        <v>670</v>
      </c>
      <c r="F16968" s="389" t="s">
        <v>650</v>
      </c>
      <c r="G16968" s="389" t="s">
        <v>519</v>
      </c>
    </row>
    <row r="16969" spans="1:7">
      <c r="A16969" s="389" t="s">
        <v>531</v>
      </c>
      <c r="B16969" s="389" t="s">
        <v>519</v>
      </c>
      <c r="C16969" s="389">
        <v>34865.837904899898</v>
      </c>
      <c r="D16969" s="389" t="s">
        <v>519</v>
      </c>
      <c r="E16969" s="389" t="s">
        <v>670</v>
      </c>
      <c r="F16969" s="389" t="s">
        <v>650</v>
      </c>
      <c r="G16969" s="389" t="s">
        <v>519</v>
      </c>
    </row>
    <row r="16970" spans="1:7">
      <c r="A16970" s="389" t="s">
        <v>531</v>
      </c>
      <c r="B16970" s="389" t="s">
        <v>519</v>
      </c>
      <c r="C16970" s="389">
        <v>34865.837904899898</v>
      </c>
      <c r="D16970" s="389" t="s">
        <v>519</v>
      </c>
      <c r="E16970" s="389" t="s">
        <v>670</v>
      </c>
      <c r="F16970" s="389" t="s">
        <v>650</v>
      </c>
      <c r="G16970" s="389" t="s">
        <v>519</v>
      </c>
    </row>
    <row r="16971" spans="1:7">
      <c r="A16971" s="389" t="s">
        <v>531</v>
      </c>
      <c r="B16971" s="389" t="s">
        <v>519</v>
      </c>
      <c r="C16971" s="389">
        <v>34865.837904899898</v>
      </c>
      <c r="D16971" s="389" t="s">
        <v>519</v>
      </c>
      <c r="E16971" s="389" t="s">
        <v>670</v>
      </c>
      <c r="F16971" s="389" t="s">
        <v>650</v>
      </c>
      <c r="G16971" s="389" t="s">
        <v>519</v>
      </c>
    </row>
    <row r="16972" spans="1:7">
      <c r="A16972" s="389" t="s">
        <v>531</v>
      </c>
      <c r="B16972" s="389" t="s">
        <v>519</v>
      </c>
      <c r="C16972" s="389">
        <v>34865.837904899898</v>
      </c>
      <c r="D16972" s="389" t="s">
        <v>519</v>
      </c>
      <c r="E16972" s="389" t="s">
        <v>670</v>
      </c>
      <c r="F16972" s="389" t="s">
        <v>650</v>
      </c>
      <c r="G16972" s="389" t="s">
        <v>519</v>
      </c>
    </row>
    <row r="16973" spans="1:7">
      <c r="A16973" s="389" t="s">
        <v>531</v>
      </c>
      <c r="B16973" s="389" t="s">
        <v>519</v>
      </c>
      <c r="C16973" s="389">
        <v>34865.837904899898</v>
      </c>
      <c r="D16973" s="389" t="s">
        <v>519</v>
      </c>
      <c r="E16973" s="389" t="s">
        <v>670</v>
      </c>
      <c r="F16973" s="389" t="s">
        <v>650</v>
      </c>
      <c r="G16973" s="389" t="s">
        <v>519</v>
      </c>
    </row>
    <row r="16974" spans="1:7">
      <c r="A16974" s="389" t="s">
        <v>531</v>
      </c>
      <c r="B16974" s="389" t="s">
        <v>519</v>
      </c>
      <c r="C16974" s="389">
        <v>34865.837904899898</v>
      </c>
      <c r="D16974" s="389" t="s">
        <v>519</v>
      </c>
      <c r="E16974" s="389" t="s">
        <v>670</v>
      </c>
      <c r="F16974" s="389" t="s">
        <v>650</v>
      </c>
      <c r="G16974" s="389" t="s">
        <v>519</v>
      </c>
    </row>
    <row r="16975" spans="1:7">
      <c r="A16975" s="389" t="s">
        <v>531</v>
      </c>
      <c r="B16975" s="389" t="s">
        <v>519</v>
      </c>
      <c r="C16975" s="389">
        <v>34865.837904899898</v>
      </c>
      <c r="D16975" s="389" t="s">
        <v>519</v>
      </c>
      <c r="E16975" s="389" t="s">
        <v>670</v>
      </c>
      <c r="F16975" s="389" t="s">
        <v>650</v>
      </c>
      <c r="G16975" s="389" t="s">
        <v>519</v>
      </c>
    </row>
    <row r="16976" spans="1:7">
      <c r="A16976" s="389" t="s">
        <v>531</v>
      </c>
      <c r="B16976" s="389" t="s">
        <v>519</v>
      </c>
      <c r="C16976" s="389">
        <v>34865.837904899898</v>
      </c>
      <c r="D16976" s="389" t="s">
        <v>519</v>
      </c>
      <c r="E16976" s="389" t="s">
        <v>670</v>
      </c>
      <c r="F16976" s="389" t="s">
        <v>650</v>
      </c>
      <c r="G16976" s="389" t="s">
        <v>519</v>
      </c>
    </row>
    <row r="16977" spans="1:7">
      <c r="A16977" s="389" t="s">
        <v>531</v>
      </c>
      <c r="B16977" s="389" t="s">
        <v>519</v>
      </c>
      <c r="C16977" s="389">
        <v>34865.837904899898</v>
      </c>
      <c r="D16977" s="389" t="s">
        <v>519</v>
      </c>
      <c r="E16977" s="389" t="s">
        <v>670</v>
      </c>
      <c r="F16977" s="389" t="s">
        <v>650</v>
      </c>
      <c r="G16977" s="389" t="s">
        <v>519</v>
      </c>
    </row>
    <row r="16978" spans="1:7">
      <c r="A16978" s="389" t="s">
        <v>531</v>
      </c>
      <c r="B16978" s="389" t="s">
        <v>519</v>
      </c>
      <c r="C16978" s="389">
        <v>34865.837904899898</v>
      </c>
      <c r="D16978" s="389" t="s">
        <v>519</v>
      </c>
      <c r="E16978" s="389" t="s">
        <v>670</v>
      </c>
      <c r="F16978" s="389" t="s">
        <v>650</v>
      </c>
      <c r="G16978" s="389" t="s">
        <v>519</v>
      </c>
    </row>
    <row r="16979" spans="1:7">
      <c r="A16979" s="389" t="s">
        <v>531</v>
      </c>
      <c r="B16979" s="389" t="s">
        <v>519</v>
      </c>
      <c r="C16979" s="389">
        <v>34865.837904899898</v>
      </c>
      <c r="D16979" s="389" t="s">
        <v>519</v>
      </c>
      <c r="E16979" s="389" t="s">
        <v>670</v>
      </c>
      <c r="F16979" s="389" t="s">
        <v>650</v>
      </c>
      <c r="G16979" s="389" t="s">
        <v>519</v>
      </c>
    </row>
    <row r="16980" spans="1:7">
      <c r="A16980" s="389" t="s">
        <v>531</v>
      </c>
      <c r="B16980" s="389" t="s">
        <v>519</v>
      </c>
      <c r="C16980" s="389">
        <v>34865.837904899898</v>
      </c>
      <c r="D16980" s="389" t="s">
        <v>519</v>
      </c>
      <c r="E16980" s="389" t="s">
        <v>670</v>
      </c>
      <c r="F16980" s="389" t="s">
        <v>650</v>
      </c>
      <c r="G16980" s="389" t="s">
        <v>519</v>
      </c>
    </row>
    <row r="16981" spans="1:7">
      <c r="A16981" s="389" t="s">
        <v>531</v>
      </c>
      <c r="B16981" s="389" t="s">
        <v>519</v>
      </c>
      <c r="C16981" s="389">
        <v>34865.837904899898</v>
      </c>
      <c r="D16981" s="389" t="s">
        <v>519</v>
      </c>
      <c r="E16981" s="389" t="s">
        <v>670</v>
      </c>
      <c r="F16981" s="389" t="s">
        <v>650</v>
      </c>
      <c r="G16981" s="389" t="s">
        <v>519</v>
      </c>
    </row>
    <row r="16982" spans="1:7">
      <c r="A16982" s="389" t="s">
        <v>531</v>
      </c>
      <c r="B16982" s="389" t="s">
        <v>519</v>
      </c>
      <c r="C16982" s="389">
        <v>34865.837904899898</v>
      </c>
      <c r="D16982" s="389" t="s">
        <v>519</v>
      </c>
      <c r="E16982" s="389" t="s">
        <v>670</v>
      </c>
      <c r="F16982" s="389" t="s">
        <v>650</v>
      </c>
      <c r="G16982" s="389" t="s">
        <v>519</v>
      </c>
    </row>
    <row r="16983" spans="1:7">
      <c r="A16983" s="389" t="s">
        <v>531</v>
      </c>
      <c r="B16983" s="389" t="s">
        <v>519</v>
      </c>
      <c r="C16983" s="389">
        <v>34865.837904899898</v>
      </c>
      <c r="D16983" s="389" t="s">
        <v>519</v>
      </c>
      <c r="E16983" s="389" t="s">
        <v>670</v>
      </c>
      <c r="F16983" s="389" t="s">
        <v>650</v>
      </c>
      <c r="G16983" s="389" t="s">
        <v>519</v>
      </c>
    </row>
    <row r="16984" spans="1:7">
      <c r="A16984" s="389" t="s">
        <v>531</v>
      </c>
      <c r="B16984" s="389" t="s">
        <v>519</v>
      </c>
      <c r="C16984" s="389">
        <v>34865.837904899898</v>
      </c>
      <c r="D16984" s="389" t="s">
        <v>519</v>
      </c>
      <c r="E16984" s="389" t="s">
        <v>670</v>
      </c>
      <c r="F16984" s="389" t="s">
        <v>650</v>
      </c>
      <c r="G16984" s="389" t="s">
        <v>519</v>
      </c>
    </row>
    <row r="16985" spans="1:7">
      <c r="A16985" s="389" t="s">
        <v>531</v>
      </c>
      <c r="B16985" s="389" t="s">
        <v>519</v>
      </c>
      <c r="C16985" s="389">
        <v>34865.837904899898</v>
      </c>
      <c r="D16985" s="389" t="s">
        <v>519</v>
      </c>
      <c r="E16985" s="389" t="s">
        <v>670</v>
      </c>
      <c r="F16985" s="389" t="s">
        <v>650</v>
      </c>
      <c r="G16985" s="389" t="s">
        <v>519</v>
      </c>
    </row>
    <row r="16986" spans="1:7">
      <c r="A16986" s="389" t="s">
        <v>531</v>
      </c>
      <c r="B16986" s="389" t="s">
        <v>519</v>
      </c>
      <c r="C16986" s="389">
        <v>34865.837904899898</v>
      </c>
      <c r="D16986" s="389" t="s">
        <v>519</v>
      </c>
      <c r="E16986" s="389" t="s">
        <v>670</v>
      </c>
      <c r="F16986" s="389" t="s">
        <v>650</v>
      </c>
      <c r="G16986" s="389" t="s">
        <v>519</v>
      </c>
    </row>
    <row r="16987" spans="1:7">
      <c r="A16987" s="389" t="s">
        <v>531</v>
      </c>
      <c r="B16987" s="389" t="s">
        <v>519</v>
      </c>
      <c r="C16987" s="389">
        <v>34865.837904899898</v>
      </c>
      <c r="D16987" s="389" t="s">
        <v>519</v>
      </c>
      <c r="E16987" s="389" t="s">
        <v>670</v>
      </c>
      <c r="F16987" s="389" t="s">
        <v>650</v>
      </c>
      <c r="G16987" s="389" t="s">
        <v>519</v>
      </c>
    </row>
    <row r="16988" spans="1:7">
      <c r="A16988" s="389" t="s">
        <v>531</v>
      </c>
      <c r="B16988" s="389" t="s">
        <v>519</v>
      </c>
      <c r="C16988" s="389">
        <v>34865.837904899898</v>
      </c>
      <c r="D16988" s="389" t="s">
        <v>519</v>
      </c>
      <c r="E16988" s="389" t="s">
        <v>670</v>
      </c>
      <c r="F16988" s="389" t="s">
        <v>650</v>
      </c>
      <c r="G16988" s="389" t="s">
        <v>519</v>
      </c>
    </row>
    <row r="16989" spans="1:7">
      <c r="A16989" s="389" t="s">
        <v>531</v>
      </c>
      <c r="B16989" s="389" t="s">
        <v>519</v>
      </c>
      <c r="C16989" s="389">
        <v>34865.837904899898</v>
      </c>
      <c r="D16989" s="389" t="s">
        <v>519</v>
      </c>
      <c r="E16989" s="389" t="s">
        <v>670</v>
      </c>
      <c r="F16989" s="389" t="s">
        <v>650</v>
      </c>
      <c r="G16989" s="389" t="s">
        <v>519</v>
      </c>
    </row>
    <row r="16990" spans="1:7">
      <c r="A16990" s="389" t="s">
        <v>531</v>
      </c>
      <c r="B16990" s="389" t="s">
        <v>519</v>
      </c>
      <c r="C16990" s="389">
        <v>34865.837904899898</v>
      </c>
      <c r="D16990" s="389" t="s">
        <v>519</v>
      </c>
      <c r="E16990" s="389" t="s">
        <v>670</v>
      </c>
      <c r="F16990" s="389" t="s">
        <v>650</v>
      </c>
      <c r="G16990" s="389" t="s">
        <v>519</v>
      </c>
    </row>
    <row r="16991" spans="1:7">
      <c r="A16991" s="389" t="s">
        <v>531</v>
      </c>
      <c r="B16991" s="389" t="s">
        <v>519</v>
      </c>
      <c r="C16991" s="389">
        <v>34865.837904899898</v>
      </c>
      <c r="D16991" s="389" t="s">
        <v>519</v>
      </c>
      <c r="E16991" s="389" t="s">
        <v>670</v>
      </c>
      <c r="F16991" s="389" t="s">
        <v>650</v>
      </c>
      <c r="G16991" s="389" t="s">
        <v>519</v>
      </c>
    </row>
    <row r="16992" spans="1:7">
      <c r="A16992" s="389" t="s">
        <v>531</v>
      </c>
      <c r="B16992" s="389" t="s">
        <v>519</v>
      </c>
      <c r="C16992" s="389">
        <v>34865.837904899898</v>
      </c>
      <c r="D16992" s="389" t="s">
        <v>519</v>
      </c>
      <c r="E16992" s="389" t="s">
        <v>670</v>
      </c>
      <c r="F16992" s="389" t="s">
        <v>650</v>
      </c>
      <c r="G16992" s="389" t="s">
        <v>519</v>
      </c>
    </row>
    <row r="16993" spans="1:7">
      <c r="A16993" s="389" t="s">
        <v>531</v>
      </c>
      <c r="B16993" s="389" t="s">
        <v>519</v>
      </c>
      <c r="C16993" s="389">
        <v>34865.837904899898</v>
      </c>
      <c r="D16993" s="389" t="s">
        <v>519</v>
      </c>
      <c r="E16993" s="389" t="s">
        <v>670</v>
      </c>
      <c r="F16993" s="389" t="s">
        <v>650</v>
      </c>
      <c r="G16993" s="389" t="s">
        <v>519</v>
      </c>
    </row>
    <row r="16994" spans="1:7">
      <c r="A16994" s="389" t="s">
        <v>531</v>
      </c>
      <c r="B16994" s="389" t="s">
        <v>519</v>
      </c>
      <c r="C16994" s="389">
        <v>34865.837904899898</v>
      </c>
      <c r="D16994" s="389" t="s">
        <v>519</v>
      </c>
      <c r="E16994" s="389" t="s">
        <v>670</v>
      </c>
      <c r="F16994" s="389" t="s">
        <v>650</v>
      </c>
      <c r="G16994" s="389" t="s">
        <v>519</v>
      </c>
    </row>
    <row r="16995" spans="1:7">
      <c r="A16995" s="389" t="s">
        <v>531</v>
      </c>
      <c r="B16995" s="389" t="s">
        <v>519</v>
      </c>
      <c r="C16995" s="389">
        <v>34865.837904899898</v>
      </c>
      <c r="D16995" s="389" t="s">
        <v>519</v>
      </c>
      <c r="E16995" s="389" t="s">
        <v>670</v>
      </c>
      <c r="F16995" s="389" t="s">
        <v>650</v>
      </c>
      <c r="G16995" s="389" t="s">
        <v>519</v>
      </c>
    </row>
    <row r="16996" spans="1:7">
      <c r="A16996" s="389" t="s">
        <v>531</v>
      </c>
      <c r="B16996" s="389" t="s">
        <v>519</v>
      </c>
      <c r="C16996" s="389">
        <v>34865.837904899898</v>
      </c>
      <c r="D16996" s="389" t="s">
        <v>519</v>
      </c>
      <c r="E16996" s="389" t="s">
        <v>670</v>
      </c>
      <c r="F16996" s="389" t="s">
        <v>650</v>
      </c>
      <c r="G16996" s="389" t="s">
        <v>519</v>
      </c>
    </row>
    <row r="16997" spans="1:7">
      <c r="A16997" s="389" t="s">
        <v>531</v>
      </c>
      <c r="B16997" s="389" t="s">
        <v>519</v>
      </c>
      <c r="C16997" s="389">
        <v>34865.837904899898</v>
      </c>
      <c r="D16997" s="389" t="s">
        <v>519</v>
      </c>
      <c r="E16997" s="389" t="s">
        <v>670</v>
      </c>
      <c r="F16997" s="389" t="s">
        <v>650</v>
      </c>
      <c r="G16997" s="389" t="s">
        <v>519</v>
      </c>
    </row>
    <row r="16998" spans="1:7">
      <c r="A16998" s="389" t="s">
        <v>531</v>
      </c>
      <c r="B16998" s="389" t="s">
        <v>519</v>
      </c>
      <c r="C16998" s="389">
        <v>34865.837904899898</v>
      </c>
      <c r="D16998" s="389" t="s">
        <v>519</v>
      </c>
      <c r="E16998" s="389" t="s">
        <v>670</v>
      </c>
      <c r="F16998" s="389" t="s">
        <v>650</v>
      </c>
      <c r="G16998" s="389" t="s">
        <v>519</v>
      </c>
    </row>
    <row r="16999" spans="1:7">
      <c r="A16999" s="389" t="s">
        <v>531</v>
      </c>
      <c r="B16999" s="389" t="s">
        <v>519</v>
      </c>
      <c r="C16999" s="389">
        <v>34865.837904899898</v>
      </c>
      <c r="D16999" s="389" t="s">
        <v>519</v>
      </c>
      <c r="E16999" s="389" t="s">
        <v>670</v>
      </c>
      <c r="F16999" s="389" t="s">
        <v>650</v>
      </c>
      <c r="G16999" s="389" t="s">
        <v>519</v>
      </c>
    </row>
    <row r="17000" spans="1:7">
      <c r="A17000" s="389" t="s">
        <v>531</v>
      </c>
      <c r="B17000" s="389" t="s">
        <v>519</v>
      </c>
      <c r="C17000" s="389">
        <v>34865.837904899898</v>
      </c>
      <c r="D17000" s="389" t="s">
        <v>519</v>
      </c>
      <c r="E17000" s="389" t="s">
        <v>670</v>
      </c>
      <c r="F17000" s="389" t="s">
        <v>650</v>
      </c>
      <c r="G17000" s="389" t="s">
        <v>519</v>
      </c>
    </row>
    <row r="17001" spans="1:7">
      <c r="A17001" s="389" t="s">
        <v>531</v>
      </c>
      <c r="B17001" s="389" t="s">
        <v>519</v>
      </c>
      <c r="C17001" s="389">
        <v>34865.837904899898</v>
      </c>
      <c r="D17001" s="389" t="s">
        <v>519</v>
      </c>
      <c r="E17001" s="389" t="s">
        <v>670</v>
      </c>
      <c r="F17001" s="389" t="s">
        <v>650</v>
      </c>
      <c r="G17001" s="389" t="s">
        <v>519</v>
      </c>
    </row>
    <row r="17002" spans="1:7">
      <c r="A17002" s="389" t="s">
        <v>531</v>
      </c>
      <c r="B17002" s="389" t="s">
        <v>519</v>
      </c>
      <c r="C17002" s="389">
        <v>34865.837904899898</v>
      </c>
      <c r="D17002" s="389" t="s">
        <v>519</v>
      </c>
      <c r="E17002" s="389" t="s">
        <v>670</v>
      </c>
      <c r="F17002" s="389" t="s">
        <v>650</v>
      </c>
      <c r="G17002" s="389" t="s">
        <v>519</v>
      </c>
    </row>
    <row r="17003" spans="1:7">
      <c r="A17003" s="389" t="s">
        <v>531</v>
      </c>
      <c r="B17003" s="389" t="s">
        <v>519</v>
      </c>
      <c r="C17003" s="389">
        <v>34865.837904899898</v>
      </c>
      <c r="D17003" s="389" t="s">
        <v>519</v>
      </c>
      <c r="E17003" s="389" t="s">
        <v>670</v>
      </c>
      <c r="F17003" s="389" t="s">
        <v>650</v>
      </c>
      <c r="G17003" s="389" t="s">
        <v>519</v>
      </c>
    </row>
    <row r="17004" spans="1:7">
      <c r="A17004" s="389" t="s">
        <v>531</v>
      </c>
      <c r="B17004" s="389" t="s">
        <v>519</v>
      </c>
      <c r="C17004" s="389">
        <v>34865.837904899898</v>
      </c>
      <c r="D17004" s="389" t="s">
        <v>519</v>
      </c>
      <c r="E17004" s="389" t="s">
        <v>670</v>
      </c>
      <c r="F17004" s="389" t="s">
        <v>650</v>
      </c>
      <c r="G17004" s="389" t="s">
        <v>519</v>
      </c>
    </row>
    <row r="17005" spans="1:7">
      <c r="A17005" s="389" t="s">
        <v>531</v>
      </c>
      <c r="B17005" s="389" t="s">
        <v>519</v>
      </c>
      <c r="C17005" s="389">
        <v>34865.837904899898</v>
      </c>
      <c r="D17005" s="389" t="s">
        <v>519</v>
      </c>
      <c r="E17005" s="389" t="s">
        <v>670</v>
      </c>
      <c r="F17005" s="389" t="s">
        <v>650</v>
      </c>
      <c r="G17005" s="389" t="s">
        <v>519</v>
      </c>
    </row>
    <row r="17006" spans="1:7">
      <c r="A17006" s="389" t="s">
        <v>531</v>
      </c>
      <c r="B17006" s="389" t="s">
        <v>519</v>
      </c>
      <c r="C17006" s="389">
        <v>34865.837904899898</v>
      </c>
      <c r="D17006" s="389" t="s">
        <v>519</v>
      </c>
      <c r="E17006" s="389" t="s">
        <v>670</v>
      </c>
      <c r="F17006" s="389" t="s">
        <v>650</v>
      </c>
      <c r="G17006" s="389" t="s">
        <v>519</v>
      </c>
    </row>
    <row r="17007" spans="1:7">
      <c r="A17007" s="389" t="s">
        <v>531</v>
      </c>
      <c r="B17007" s="389" t="s">
        <v>519</v>
      </c>
      <c r="C17007" s="389">
        <v>34865.837904899898</v>
      </c>
      <c r="D17007" s="389" t="s">
        <v>519</v>
      </c>
      <c r="E17007" s="389" t="s">
        <v>670</v>
      </c>
      <c r="F17007" s="389" t="s">
        <v>650</v>
      </c>
      <c r="G17007" s="389" t="s">
        <v>519</v>
      </c>
    </row>
    <row r="17008" spans="1:7">
      <c r="A17008" s="389" t="s">
        <v>531</v>
      </c>
      <c r="B17008" s="389" t="s">
        <v>519</v>
      </c>
      <c r="C17008" s="389">
        <v>34865.837904899898</v>
      </c>
      <c r="D17008" s="389" t="s">
        <v>519</v>
      </c>
      <c r="E17008" s="389" t="s">
        <v>670</v>
      </c>
      <c r="F17008" s="389" t="s">
        <v>650</v>
      </c>
      <c r="G17008" s="389" t="s">
        <v>519</v>
      </c>
    </row>
    <row r="17009" spans="1:7">
      <c r="A17009" s="389" t="s">
        <v>531</v>
      </c>
      <c r="B17009" s="389" t="s">
        <v>519</v>
      </c>
      <c r="C17009" s="389">
        <v>34865.837904899898</v>
      </c>
      <c r="D17009" s="389" t="s">
        <v>519</v>
      </c>
      <c r="E17009" s="389" t="s">
        <v>670</v>
      </c>
      <c r="F17009" s="389" t="s">
        <v>650</v>
      </c>
      <c r="G17009" s="389" t="s">
        <v>519</v>
      </c>
    </row>
    <row r="17010" spans="1:7">
      <c r="A17010" s="389" t="s">
        <v>531</v>
      </c>
      <c r="B17010" s="389" t="s">
        <v>519</v>
      </c>
      <c r="C17010" s="389">
        <v>34865.837904899898</v>
      </c>
      <c r="D17010" s="389" t="s">
        <v>519</v>
      </c>
      <c r="E17010" s="389" t="s">
        <v>670</v>
      </c>
      <c r="F17010" s="389" t="s">
        <v>650</v>
      </c>
      <c r="G17010" s="389" t="s">
        <v>519</v>
      </c>
    </row>
    <row r="17011" spans="1:7">
      <c r="A17011" s="389" t="s">
        <v>531</v>
      </c>
      <c r="B17011" s="389" t="s">
        <v>519</v>
      </c>
      <c r="C17011" s="389">
        <v>34865.837904899898</v>
      </c>
      <c r="D17011" s="389" t="s">
        <v>519</v>
      </c>
      <c r="E17011" s="389" t="s">
        <v>670</v>
      </c>
      <c r="F17011" s="389" t="s">
        <v>650</v>
      </c>
      <c r="G17011" s="389" t="s">
        <v>519</v>
      </c>
    </row>
    <row r="17012" spans="1:7">
      <c r="A17012" s="389" t="s">
        <v>531</v>
      </c>
      <c r="B17012" s="389" t="s">
        <v>519</v>
      </c>
      <c r="C17012" s="389">
        <v>34865.837904899898</v>
      </c>
      <c r="D17012" s="389" t="s">
        <v>519</v>
      </c>
      <c r="E17012" s="389" t="s">
        <v>670</v>
      </c>
      <c r="F17012" s="389" t="s">
        <v>650</v>
      </c>
      <c r="G17012" s="389" t="s">
        <v>519</v>
      </c>
    </row>
    <row r="17013" spans="1:7">
      <c r="A17013" s="389" t="s">
        <v>531</v>
      </c>
      <c r="B17013" s="389" t="s">
        <v>519</v>
      </c>
      <c r="C17013" s="389">
        <v>34865.837904899898</v>
      </c>
      <c r="D17013" s="389" t="s">
        <v>519</v>
      </c>
      <c r="E17013" s="389" t="s">
        <v>670</v>
      </c>
      <c r="F17013" s="389" t="s">
        <v>650</v>
      </c>
      <c r="G17013" s="389" t="s">
        <v>519</v>
      </c>
    </row>
    <row r="17014" spans="1:7">
      <c r="A17014" s="389" t="s">
        <v>531</v>
      </c>
      <c r="B17014" s="389" t="s">
        <v>519</v>
      </c>
      <c r="C17014" s="389">
        <v>34865.837904899898</v>
      </c>
      <c r="D17014" s="389" t="s">
        <v>519</v>
      </c>
      <c r="E17014" s="389" t="s">
        <v>670</v>
      </c>
      <c r="F17014" s="389" t="s">
        <v>650</v>
      </c>
      <c r="G17014" s="389" t="s">
        <v>519</v>
      </c>
    </row>
    <row r="17015" spans="1:7">
      <c r="A17015" s="389" t="s">
        <v>531</v>
      </c>
      <c r="B17015" s="389" t="s">
        <v>519</v>
      </c>
      <c r="C17015" s="389">
        <v>34865.837904899898</v>
      </c>
      <c r="D17015" s="389" t="s">
        <v>519</v>
      </c>
      <c r="E17015" s="389" t="s">
        <v>670</v>
      </c>
      <c r="F17015" s="389" t="s">
        <v>650</v>
      </c>
      <c r="G17015" s="389" t="s">
        <v>519</v>
      </c>
    </row>
    <row r="17016" spans="1:7">
      <c r="A17016" s="389" t="s">
        <v>531</v>
      </c>
      <c r="B17016" s="389" t="s">
        <v>519</v>
      </c>
      <c r="C17016" s="389">
        <v>34865.837904899898</v>
      </c>
      <c r="D17016" s="389" t="s">
        <v>519</v>
      </c>
      <c r="E17016" s="389" t="s">
        <v>670</v>
      </c>
      <c r="F17016" s="389" t="s">
        <v>650</v>
      </c>
      <c r="G17016" s="389" t="s">
        <v>519</v>
      </c>
    </row>
    <row r="17017" spans="1:7">
      <c r="A17017" s="389" t="s">
        <v>531</v>
      </c>
      <c r="B17017" s="389" t="s">
        <v>519</v>
      </c>
      <c r="C17017" s="389">
        <v>34865.837904899898</v>
      </c>
      <c r="D17017" s="389" t="s">
        <v>519</v>
      </c>
      <c r="E17017" s="389" t="s">
        <v>670</v>
      </c>
      <c r="F17017" s="389" t="s">
        <v>650</v>
      </c>
      <c r="G17017" s="389" t="s">
        <v>519</v>
      </c>
    </row>
    <row r="17018" spans="1:7">
      <c r="A17018" s="389" t="s">
        <v>531</v>
      </c>
      <c r="B17018" s="389" t="s">
        <v>519</v>
      </c>
      <c r="C17018" s="389">
        <v>34865.837904899898</v>
      </c>
      <c r="D17018" s="389" t="s">
        <v>519</v>
      </c>
      <c r="E17018" s="389" t="s">
        <v>670</v>
      </c>
      <c r="F17018" s="389" t="s">
        <v>650</v>
      </c>
      <c r="G17018" s="389" t="s">
        <v>519</v>
      </c>
    </row>
    <row r="17019" spans="1:7">
      <c r="A17019" s="389" t="s">
        <v>531</v>
      </c>
      <c r="B17019" s="389" t="s">
        <v>519</v>
      </c>
      <c r="C17019" s="389">
        <v>34865.837904899898</v>
      </c>
      <c r="D17019" s="389" t="s">
        <v>519</v>
      </c>
      <c r="E17019" s="389" t="s">
        <v>670</v>
      </c>
      <c r="F17019" s="389" t="s">
        <v>650</v>
      </c>
      <c r="G17019" s="389" t="s">
        <v>519</v>
      </c>
    </row>
    <row r="17020" spans="1:7">
      <c r="A17020" s="389" t="s">
        <v>531</v>
      </c>
      <c r="B17020" s="389" t="s">
        <v>519</v>
      </c>
      <c r="C17020" s="389">
        <v>34865.837904899898</v>
      </c>
      <c r="D17020" s="389" t="s">
        <v>519</v>
      </c>
      <c r="E17020" s="389" t="s">
        <v>670</v>
      </c>
      <c r="F17020" s="389" t="s">
        <v>650</v>
      </c>
      <c r="G17020" s="389" t="s">
        <v>519</v>
      </c>
    </row>
    <row r="17021" spans="1:7">
      <c r="A17021" s="389" t="s">
        <v>531</v>
      </c>
      <c r="B17021" s="389" t="s">
        <v>519</v>
      </c>
      <c r="C17021" s="389">
        <v>34865.837904899898</v>
      </c>
      <c r="D17021" s="389" t="s">
        <v>519</v>
      </c>
      <c r="E17021" s="389" t="s">
        <v>670</v>
      </c>
      <c r="F17021" s="389" t="s">
        <v>650</v>
      </c>
      <c r="G17021" s="389" t="s">
        <v>519</v>
      </c>
    </row>
    <row r="17022" spans="1:7">
      <c r="A17022" s="389" t="s">
        <v>531</v>
      </c>
      <c r="B17022" s="389" t="s">
        <v>519</v>
      </c>
      <c r="C17022" s="389">
        <v>34865.837904899898</v>
      </c>
      <c r="D17022" s="389" t="s">
        <v>519</v>
      </c>
      <c r="E17022" s="389" t="s">
        <v>670</v>
      </c>
      <c r="F17022" s="389" t="s">
        <v>650</v>
      </c>
      <c r="G17022" s="389" t="s">
        <v>519</v>
      </c>
    </row>
    <row r="17023" spans="1:7">
      <c r="A17023" s="389" t="s">
        <v>531</v>
      </c>
      <c r="B17023" s="389" t="s">
        <v>519</v>
      </c>
      <c r="C17023" s="389">
        <v>34865.837904899898</v>
      </c>
      <c r="D17023" s="389" t="s">
        <v>519</v>
      </c>
      <c r="E17023" s="389" t="s">
        <v>670</v>
      </c>
      <c r="F17023" s="389" t="s">
        <v>650</v>
      </c>
      <c r="G17023" s="389" t="s">
        <v>519</v>
      </c>
    </row>
    <row r="17024" spans="1:7">
      <c r="A17024" s="389" t="s">
        <v>531</v>
      </c>
      <c r="B17024" s="389" t="s">
        <v>519</v>
      </c>
      <c r="C17024" s="389">
        <v>34865.837904899898</v>
      </c>
      <c r="D17024" s="389" t="s">
        <v>519</v>
      </c>
      <c r="E17024" s="389" t="s">
        <v>670</v>
      </c>
      <c r="F17024" s="389" t="s">
        <v>650</v>
      </c>
      <c r="G17024" s="389" t="s">
        <v>519</v>
      </c>
    </row>
    <row r="17025" spans="1:7">
      <c r="A17025" s="389" t="s">
        <v>531</v>
      </c>
      <c r="B17025" s="389" t="s">
        <v>519</v>
      </c>
      <c r="C17025" s="389">
        <v>34865.837904899898</v>
      </c>
      <c r="D17025" s="389" t="s">
        <v>519</v>
      </c>
      <c r="E17025" s="389" t="s">
        <v>670</v>
      </c>
      <c r="F17025" s="389" t="s">
        <v>650</v>
      </c>
      <c r="G17025" s="389" t="s">
        <v>519</v>
      </c>
    </row>
    <row r="17026" spans="1:7">
      <c r="A17026" s="389" t="s">
        <v>531</v>
      </c>
      <c r="B17026" s="389" t="s">
        <v>519</v>
      </c>
      <c r="C17026" s="389">
        <v>34865.837904899898</v>
      </c>
      <c r="D17026" s="389" t="s">
        <v>519</v>
      </c>
      <c r="E17026" s="389" t="s">
        <v>670</v>
      </c>
      <c r="F17026" s="389" t="s">
        <v>650</v>
      </c>
      <c r="G17026" s="389" t="s">
        <v>519</v>
      </c>
    </row>
    <row r="17027" spans="1:7">
      <c r="A17027" s="389" t="s">
        <v>531</v>
      </c>
      <c r="B17027" s="389" t="s">
        <v>519</v>
      </c>
      <c r="C17027" s="389">
        <v>34865.837904899898</v>
      </c>
      <c r="D17027" s="389" t="s">
        <v>519</v>
      </c>
      <c r="E17027" s="389" t="s">
        <v>670</v>
      </c>
      <c r="F17027" s="389" t="s">
        <v>650</v>
      </c>
      <c r="G17027" s="389" t="s">
        <v>519</v>
      </c>
    </row>
    <row r="17028" spans="1:7">
      <c r="A17028" s="389" t="s">
        <v>531</v>
      </c>
      <c r="B17028" s="389" t="s">
        <v>519</v>
      </c>
      <c r="C17028" s="389">
        <v>34865.837904899898</v>
      </c>
      <c r="D17028" s="389" t="s">
        <v>519</v>
      </c>
      <c r="E17028" s="389" t="s">
        <v>670</v>
      </c>
      <c r="F17028" s="389" t="s">
        <v>650</v>
      </c>
      <c r="G17028" s="389" t="s">
        <v>519</v>
      </c>
    </row>
    <row r="17029" spans="1:7">
      <c r="A17029" s="389" t="s">
        <v>531</v>
      </c>
      <c r="B17029" s="389" t="s">
        <v>519</v>
      </c>
      <c r="C17029" s="389">
        <v>34865.837904899898</v>
      </c>
      <c r="D17029" s="389" t="s">
        <v>519</v>
      </c>
      <c r="E17029" s="389" t="s">
        <v>670</v>
      </c>
      <c r="F17029" s="389" t="s">
        <v>650</v>
      </c>
      <c r="G17029" s="389" t="s">
        <v>519</v>
      </c>
    </row>
    <row r="17030" spans="1:7">
      <c r="A17030" s="389" t="s">
        <v>531</v>
      </c>
      <c r="B17030" s="389" t="s">
        <v>519</v>
      </c>
      <c r="C17030" s="389">
        <v>34865.837904899898</v>
      </c>
      <c r="D17030" s="389" t="s">
        <v>519</v>
      </c>
      <c r="E17030" s="389" t="s">
        <v>670</v>
      </c>
      <c r="F17030" s="389" t="s">
        <v>650</v>
      </c>
      <c r="G17030" s="389" t="s">
        <v>519</v>
      </c>
    </row>
    <row r="17031" spans="1:7">
      <c r="A17031" s="389" t="s">
        <v>531</v>
      </c>
      <c r="B17031" s="389" t="s">
        <v>519</v>
      </c>
      <c r="C17031" s="389">
        <v>34865.837904899898</v>
      </c>
      <c r="D17031" s="389" t="s">
        <v>519</v>
      </c>
      <c r="E17031" s="389" t="s">
        <v>670</v>
      </c>
      <c r="F17031" s="389" t="s">
        <v>650</v>
      </c>
      <c r="G17031" s="389" t="s">
        <v>519</v>
      </c>
    </row>
    <row r="17032" spans="1:7">
      <c r="A17032" s="389" t="s">
        <v>531</v>
      </c>
      <c r="B17032" s="389" t="s">
        <v>519</v>
      </c>
      <c r="C17032" s="389">
        <v>34865.837904899898</v>
      </c>
      <c r="D17032" s="389" t="s">
        <v>519</v>
      </c>
      <c r="E17032" s="389" t="s">
        <v>670</v>
      </c>
      <c r="F17032" s="389" t="s">
        <v>650</v>
      </c>
      <c r="G17032" s="389" t="s">
        <v>519</v>
      </c>
    </row>
    <row r="17033" spans="1:7">
      <c r="A17033" s="389" t="s">
        <v>531</v>
      </c>
      <c r="B17033" s="389" t="s">
        <v>519</v>
      </c>
      <c r="C17033" s="389">
        <v>34865.837904899898</v>
      </c>
      <c r="D17033" s="389" t="s">
        <v>519</v>
      </c>
      <c r="E17033" s="389" t="s">
        <v>670</v>
      </c>
      <c r="F17033" s="389" t="s">
        <v>650</v>
      </c>
      <c r="G17033" s="389" t="s">
        <v>519</v>
      </c>
    </row>
    <row r="17034" spans="1:7">
      <c r="A17034" s="389" t="s">
        <v>531</v>
      </c>
      <c r="B17034" s="389" t="s">
        <v>519</v>
      </c>
      <c r="C17034" s="389">
        <v>34865.837904899898</v>
      </c>
      <c r="D17034" s="389" t="s">
        <v>519</v>
      </c>
      <c r="E17034" s="389" t="s">
        <v>670</v>
      </c>
      <c r="F17034" s="389" t="s">
        <v>650</v>
      </c>
      <c r="G17034" s="389" t="s">
        <v>519</v>
      </c>
    </row>
    <row r="17035" spans="1:7">
      <c r="A17035" s="389" t="s">
        <v>531</v>
      </c>
      <c r="B17035" s="389" t="s">
        <v>519</v>
      </c>
      <c r="C17035" s="389">
        <v>34865.837904899898</v>
      </c>
      <c r="D17035" s="389" t="s">
        <v>519</v>
      </c>
      <c r="E17035" s="389" t="s">
        <v>670</v>
      </c>
      <c r="F17035" s="389" t="s">
        <v>650</v>
      </c>
      <c r="G17035" s="389" t="s">
        <v>519</v>
      </c>
    </row>
    <row r="17036" spans="1:7">
      <c r="A17036" s="389" t="s">
        <v>531</v>
      </c>
      <c r="B17036" s="389" t="s">
        <v>519</v>
      </c>
      <c r="C17036" s="389">
        <v>34865.837904899898</v>
      </c>
      <c r="D17036" s="389" t="s">
        <v>519</v>
      </c>
      <c r="E17036" s="389" t="s">
        <v>670</v>
      </c>
      <c r="F17036" s="389" t="s">
        <v>650</v>
      </c>
      <c r="G17036" s="389" t="s">
        <v>519</v>
      </c>
    </row>
    <row r="17037" spans="1:7">
      <c r="A17037" s="389" t="s">
        <v>531</v>
      </c>
      <c r="B17037" s="389" t="s">
        <v>519</v>
      </c>
      <c r="C17037" s="389">
        <v>34865.837904899898</v>
      </c>
      <c r="D17037" s="389" t="s">
        <v>519</v>
      </c>
      <c r="E17037" s="389" t="s">
        <v>670</v>
      </c>
      <c r="F17037" s="389" t="s">
        <v>650</v>
      </c>
      <c r="G17037" s="389" t="s">
        <v>519</v>
      </c>
    </row>
    <row r="17038" spans="1:7">
      <c r="A17038" s="389" t="s">
        <v>531</v>
      </c>
      <c r="B17038" s="389" t="s">
        <v>519</v>
      </c>
      <c r="C17038" s="389">
        <v>34865.837904899898</v>
      </c>
      <c r="D17038" s="389" t="s">
        <v>519</v>
      </c>
      <c r="E17038" s="389" t="s">
        <v>670</v>
      </c>
      <c r="F17038" s="389" t="s">
        <v>650</v>
      </c>
      <c r="G17038" s="389" t="s">
        <v>519</v>
      </c>
    </row>
    <row r="17039" spans="1:7">
      <c r="A17039" s="389" t="s">
        <v>531</v>
      </c>
      <c r="B17039" s="389" t="s">
        <v>519</v>
      </c>
      <c r="C17039" s="389">
        <v>34865.837904899898</v>
      </c>
      <c r="D17039" s="389" t="s">
        <v>519</v>
      </c>
      <c r="E17039" s="389" t="s">
        <v>670</v>
      </c>
      <c r="F17039" s="389" t="s">
        <v>650</v>
      </c>
      <c r="G17039" s="389" t="s">
        <v>519</v>
      </c>
    </row>
    <row r="17040" spans="1:7">
      <c r="A17040" s="389" t="s">
        <v>531</v>
      </c>
      <c r="B17040" s="389" t="s">
        <v>519</v>
      </c>
      <c r="C17040" s="389">
        <v>34865.837904899898</v>
      </c>
      <c r="D17040" s="389" t="s">
        <v>519</v>
      </c>
      <c r="E17040" s="389" t="s">
        <v>670</v>
      </c>
      <c r="F17040" s="389" t="s">
        <v>650</v>
      </c>
      <c r="G17040" s="389" t="s">
        <v>519</v>
      </c>
    </row>
    <row r="17041" spans="1:7">
      <c r="A17041" s="389" t="s">
        <v>531</v>
      </c>
      <c r="B17041" s="389" t="s">
        <v>519</v>
      </c>
      <c r="C17041" s="389">
        <v>34865.837904899898</v>
      </c>
      <c r="D17041" s="389" t="s">
        <v>519</v>
      </c>
      <c r="E17041" s="389" t="s">
        <v>670</v>
      </c>
      <c r="F17041" s="389" t="s">
        <v>650</v>
      </c>
      <c r="G17041" s="389" t="s">
        <v>519</v>
      </c>
    </row>
    <row r="17042" spans="1:7">
      <c r="A17042" s="389" t="s">
        <v>531</v>
      </c>
      <c r="B17042" s="389" t="s">
        <v>519</v>
      </c>
      <c r="C17042" s="389">
        <v>34865.837904899898</v>
      </c>
      <c r="D17042" s="389" t="s">
        <v>519</v>
      </c>
      <c r="E17042" s="389" t="s">
        <v>670</v>
      </c>
      <c r="F17042" s="389" t="s">
        <v>650</v>
      </c>
      <c r="G17042" s="389" t="s">
        <v>519</v>
      </c>
    </row>
    <row r="17043" spans="1:7">
      <c r="A17043" s="389" t="s">
        <v>531</v>
      </c>
      <c r="B17043" s="389" t="s">
        <v>519</v>
      </c>
      <c r="C17043" s="389">
        <v>34865.837904899898</v>
      </c>
      <c r="D17043" s="389" t="s">
        <v>519</v>
      </c>
      <c r="E17043" s="389" t="s">
        <v>670</v>
      </c>
      <c r="F17043" s="389" t="s">
        <v>650</v>
      </c>
      <c r="G17043" s="389" t="s">
        <v>519</v>
      </c>
    </row>
    <row r="17044" spans="1:7">
      <c r="A17044" s="389" t="s">
        <v>531</v>
      </c>
      <c r="B17044" s="389" t="s">
        <v>519</v>
      </c>
      <c r="C17044" s="389">
        <v>34865.837904899898</v>
      </c>
      <c r="D17044" s="389" t="s">
        <v>519</v>
      </c>
      <c r="E17044" s="389" t="s">
        <v>670</v>
      </c>
      <c r="F17044" s="389" t="s">
        <v>650</v>
      </c>
      <c r="G17044" s="389" t="s">
        <v>519</v>
      </c>
    </row>
    <row r="17045" spans="1:7">
      <c r="A17045" s="389" t="s">
        <v>531</v>
      </c>
      <c r="B17045" s="389" t="s">
        <v>519</v>
      </c>
      <c r="C17045" s="389">
        <v>34865.837904899898</v>
      </c>
      <c r="D17045" s="389" t="s">
        <v>519</v>
      </c>
      <c r="E17045" s="389" t="s">
        <v>670</v>
      </c>
      <c r="F17045" s="389" t="s">
        <v>650</v>
      </c>
      <c r="G17045" s="389" t="s">
        <v>519</v>
      </c>
    </row>
    <row r="17046" spans="1:7">
      <c r="A17046" s="389" t="s">
        <v>531</v>
      </c>
      <c r="B17046" s="389" t="s">
        <v>519</v>
      </c>
      <c r="C17046" s="389">
        <v>34865.837904899898</v>
      </c>
      <c r="D17046" s="389" t="s">
        <v>519</v>
      </c>
      <c r="E17046" s="389" t="s">
        <v>670</v>
      </c>
      <c r="F17046" s="389" t="s">
        <v>650</v>
      </c>
      <c r="G17046" s="389" t="s">
        <v>519</v>
      </c>
    </row>
    <row r="17047" spans="1:7">
      <c r="A17047" s="389" t="s">
        <v>531</v>
      </c>
      <c r="B17047" s="389" t="s">
        <v>519</v>
      </c>
      <c r="C17047" s="389">
        <v>34865.837904899898</v>
      </c>
      <c r="D17047" s="389" t="s">
        <v>519</v>
      </c>
      <c r="E17047" s="389" t="s">
        <v>670</v>
      </c>
      <c r="F17047" s="389" t="s">
        <v>650</v>
      </c>
      <c r="G17047" s="389" t="s">
        <v>519</v>
      </c>
    </row>
    <row r="17048" spans="1:7">
      <c r="A17048" s="389" t="s">
        <v>531</v>
      </c>
      <c r="B17048" s="389" t="s">
        <v>519</v>
      </c>
      <c r="C17048" s="389">
        <v>34865.837904899898</v>
      </c>
      <c r="D17048" s="389" t="s">
        <v>519</v>
      </c>
      <c r="E17048" s="389" t="s">
        <v>670</v>
      </c>
      <c r="F17048" s="389" t="s">
        <v>650</v>
      </c>
      <c r="G17048" s="389" t="s">
        <v>519</v>
      </c>
    </row>
    <row r="17049" spans="1:7">
      <c r="A17049" s="389" t="s">
        <v>531</v>
      </c>
      <c r="B17049" s="389" t="s">
        <v>519</v>
      </c>
      <c r="C17049" s="389">
        <v>34865.837904899898</v>
      </c>
      <c r="D17049" s="389" t="s">
        <v>519</v>
      </c>
      <c r="E17049" s="389" t="s">
        <v>670</v>
      </c>
      <c r="F17049" s="389" t="s">
        <v>650</v>
      </c>
      <c r="G17049" s="389" t="s">
        <v>519</v>
      </c>
    </row>
    <row r="17050" spans="1:7">
      <c r="A17050" s="389" t="s">
        <v>531</v>
      </c>
      <c r="B17050" s="389" t="s">
        <v>519</v>
      </c>
      <c r="C17050" s="389">
        <v>34865.837904899898</v>
      </c>
      <c r="D17050" s="389" t="s">
        <v>519</v>
      </c>
      <c r="E17050" s="389" t="s">
        <v>670</v>
      </c>
      <c r="F17050" s="389" t="s">
        <v>650</v>
      </c>
      <c r="G17050" s="389" t="s">
        <v>519</v>
      </c>
    </row>
    <row r="17051" spans="1:7">
      <c r="A17051" s="389" t="s">
        <v>531</v>
      </c>
      <c r="B17051" s="389" t="s">
        <v>519</v>
      </c>
      <c r="C17051" s="389">
        <v>34865.837904899898</v>
      </c>
      <c r="D17051" s="389" t="s">
        <v>519</v>
      </c>
      <c r="E17051" s="389" t="s">
        <v>670</v>
      </c>
      <c r="F17051" s="389" t="s">
        <v>650</v>
      </c>
      <c r="G17051" s="389" t="s">
        <v>519</v>
      </c>
    </row>
    <row r="17052" spans="1:7">
      <c r="A17052" s="389" t="s">
        <v>531</v>
      </c>
      <c r="B17052" s="389" t="s">
        <v>519</v>
      </c>
      <c r="C17052" s="389">
        <v>34865.837904899898</v>
      </c>
      <c r="D17052" s="389" t="s">
        <v>519</v>
      </c>
      <c r="E17052" s="389" t="s">
        <v>670</v>
      </c>
      <c r="F17052" s="389" t="s">
        <v>650</v>
      </c>
      <c r="G17052" s="389" t="s">
        <v>519</v>
      </c>
    </row>
    <row r="17053" spans="1:7">
      <c r="A17053" s="389" t="s">
        <v>531</v>
      </c>
      <c r="B17053" s="389" t="s">
        <v>519</v>
      </c>
      <c r="C17053" s="389">
        <v>34865.837904899898</v>
      </c>
      <c r="D17053" s="389" t="s">
        <v>519</v>
      </c>
      <c r="E17053" s="389" t="s">
        <v>670</v>
      </c>
      <c r="F17053" s="389" t="s">
        <v>650</v>
      </c>
      <c r="G17053" s="389" t="s">
        <v>519</v>
      </c>
    </row>
    <row r="17054" spans="1:7">
      <c r="A17054" s="389" t="s">
        <v>531</v>
      </c>
      <c r="B17054" s="389" t="s">
        <v>519</v>
      </c>
      <c r="C17054" s="389">
        <v>34865.837904899898</v>
      </c>
      <c r="D17054" s="389" t="s">
        <v>519</v>
      </c>
      <c r="E17054" s="389" t="s">
        <v>670</v>
      </c>
      <c r="F17054" s="389" t="s">
        <v>650</v>
      </c>
      <c r="G17054" s="389" t="s">
        <v>519</v>
      </c>
    </row>
    <row r="17055" spans="1:7">
      <c r="A17055" s="389" t="s">
        <v>531</v>
      </c>
      <c r="B17055" s="389" t="s">
        <v>519</v>
      </c>
      <c r="C17055" s="389">
        <v>34865.837904899898</v>
      </c>
      <c r="D17055" s="389" t="s">
        <v>519</v>
      </c>
      <c r="E17055" s="389" t="s">
        <v>670</v>
      </c>
      <c r="F17055" s="389" t="s">
        <v>650</v>
      </c>
      <c r="G17055" s="389" t="s">
        <v>519</v>
      </c>
    </row>
    <row r="17056" spans="1:7">
      <c r="A17056" s="389" t="s">
        <v>531</v>
      </c>
      <c r="B17056" s="389" t="s">
        <v>519</v>
      </c>
      <c r="C17056" s="389">
        <v>34865.837904899898</v>
      </c>
      <c r="D17056" s="389" t="s">
        <v>519</v>
      </c>
      <c r="E17056" s="389" t="s">
        <v>670</v>
      </c>
      <c r="F17056" s="389" t="s">
        <v>650</v>
      </c>
      <c r="G17056" s="389" t="s">
        <v>519</v>
      </c>
    </row>
    <row r="17057" spans="1:7">
      <c r="A17057" s="389" t="s">
        <v>531</v>
      </c>
      <c r="B17057" s="389" t="s">
        <v>519</v>
      </c>
      <c r="C17057" s="389">
        <v>34865.837904899898</v>
      </c>
      <c r="D17057" s="389" t="s">
        <v>519</v>
      </c>
      <c r="E17057" s="389" t="s">
        <v>670</v>
      </c>
      <c r="F17057" s="389" t="s">
        <v>650</v>
      </c>
      <c r="G17057" s="389" t="s">
        <v>519</v>
      </c>
    </row>
    <row r="17058" spans="1:7">
      <c r="A17058" s="389" t="s">
        <v>531</v>
      </c>
      <c r="B17058" s="389" t="s">
        <v>519</v>
      </c>
      <c r="C17058" s="389">
        <v>34865.837904899898</v>
      </c>
      <c r="D17058" s="389" t="s">
        <v>519</v>
      </c>
      <c r="E17058" s="389" t="s">
        <v>670</v>
      </c>
      <c r="F17058" s="389" t="s">
        <v>650</v>
      </c>
      <c r="G17058" s="389" t="s">
        <v>519</v>
      </c>
    </row>
    <row r="17059" spans="1:7">
      <c r="A17059" s="389" t="s">
        <v>531</v>
      </c>
      <c r="B17059" s="389" t="s">
        <v>519</v>
      </c>
      <c r="C17059" s="389">
        <v>34865.837904899898</v>
      </c>
      <c r="D17059" s="389" t="s">
        <v>519</v>
      </c>
      <c r="E17059" s="389" t="s">
        <v>670</v>
      </c>
      <c r="F17059" s="389" t="s">
        <v>650</v>
      </c>
      <c r="G17059" s="389" t="s">
        <v>519</v>
      </c>
    </row>
    <row r="17060" spans="1:7">
      <c r="A17060" s="389" t="s">
        <v>531</v>
      </c>
      <c r="B17060" s="389" t="s">
        <v>519</v>
      </c>
      <c r="C17060" s="389">
        <v>34865.837904899898</v>
      </c>
      <c r="D17060" s="389" t="s">
        <v>519</v>
      </c>
      <c r="E17060" s="389" t="s">
        <v>670</v>
      </c>
      <c r="F17060" s="389" t="s">
        <v>650</v>
      </c>
      <c r="G17060" s="389" t="s">
        <v>519</v>
      </c>
    </row>
    <row r="17061" spans="1:7">
      <c r="A17061" s="389" t="s">
        <v>531</v>
      </c>
      <c r="B17061" s="389" t="s">
        <v>519</v>
      </c>
      <c r="C17061" s="389">
        <v>34865.837904899898</v>
      </c>
      <c r="D17061" s="389" t="s">
        <v>519</v>
      </c>
      <c r="E17061" s="389" t="s">
        <v>670</v>
      </c>
      <c r="F17061" s="389" t="s">
        <v>650</v>
      </c>
      <c r="G17061" s="389" t="s">
        <v>519</v>
      </c>
    </row>
    <row r="17062" spans="1:7">
      <c r="A17062" s="389" t="s">
        <v>531</v>
      </c>
      <c r="B17062" s="389" t="s">
        <v>519</v>
      </c>
      <c r="C17062" s="389">
        <v>34865.837904899898</v>
      </c>
      <c r="D17062" s="389" t="s">
        <v>519</v>
      </c>
      <c r="E17062" s="389" t="s">
        <v>670</v>
      </c>
      <c r="F17062" s="389" t="s">
        <v>650</v>
      </c>
      <c r="G17062" s="389" t="s">
        <v>519</v>
      </c>
    </row>
    <row r="17063" spans="1:7">
      <c r="A17063" s="389" t="s">
        <v>531</v>
      </c>
      <c r="B17063" s="389" t="s">
        <v>519</v>
      </c>
      <c r="C17063" s="389">
        <v>34865.837904899898</v>
      </c>
      <c r="D17063" s="389" t="s">
        <v>519</v>
      </c>
      <c r="E17063" s="389" t="s">
        <v>670</v>
      </c>
      <c r="F17063" s="389" t="s">
        <v>650</v>
      </c>
      <c r="G17063" s="389" t="s">
        <v>519</v>
      </c>
    </row>
    <row r="17064" spans="1:7">
      <c r="A17064" s="389" t="s">
        <v>531</v>
      </c>
      <c r="B17064" s="389" t="s">
        <v>519</v>
      </c>
      <c r="C17064" s="389">
        <v>34865.837904899898</v>
      </c>
      <c r="D17064" s="389" t="s">
        <v>519</v>
      </c>
      <c r="E17064" s="389" t="s">
        <v>670</v>
      </c>
      <c r="F17064" s="389" t="s">
        <v>650</v>
      </c>
      <c r="G17064" s="389" t="s">
        <v>519</v>
      </c>
    </row>
    <row r="17065" spans="1:7">
      <c r="A17065" s="389" t="s">
        <v>531</v>
      </c>
      <c r="B17065" s="389" t="s">
        <v>519</v>
      </c>
      <c r="C17065" s="389">
        <v>34865.837904899898</v>
      </c>
      <c r="D17065" s="389" t="s">
        <v>519</v>
      </c>
      <c r="E17065" s="389" t="s">
        <v>670</v>
      </c>
      <c r="F17065" s="389" t="s">
        <v>650</v>
      </c>
      <c r="G17065" s="389" t="s">
        <v>519</v>
      </c>
    </row>
    <row r="17066" spans="1:7">
      <c r="A17066" s="389" t="s">
        <v>531</v>
      </c>
      <c r="B17066" s="389" t="s">
        <v>519</v>
      </c>
      <c r="C17066" s="389">
        <v>34865.837904899898</v>
      </c>
      <c r="D17066" s="389" t="s">
        <v>519</v>
      </c>
      <c r="E17066" s="389" t="s">
        <v>670</v>
      </c>
      <c r="F17066" s="389" t="s">
        <v>650</v>
      </c>
      <c r="G17066" s="389" t="s">
        <v>519</v>
      </c>
    </row>
    <row r="17067" spans="1:7">
      <c r="A17067" s="389" t="s">
        <v>531</v>
      </c>
      <c r="B17067" s="389" t="s">
        <v>519</v>
      </c>
      <c r="C17067" s="389">
        <v>34865.837904899898</v>
      </c>
      <c r="D17067" s="389" t="s">
        <v>519</v>
      </c>
      <c r="E17067" s="389" t="s">
        <v>670</v>
      </c>
      <c r="F17067" s="389" t="s">
        <v>650</v>
      </c>
      <c r="G17067" s="389" t="s">
        <v>519</v>
      </c>
    </row>
    <row r="17068" spans="1:7">
      <c r="A17068" s="389" t="s">
        <v>531</v>
      </c>
      <c r="B17068" s="389" t="s">
        <v>519</v>
      </c>
      <c r="C17068" s="389">
        <v>34865.837904899898</v>
      </c>
      <c r="D17068" s="389" t="s">
        <v>519</v>
      </c>
      <c r="E17068" s="389" t="s">
        <v>670</v>
      </c>
      <c r="F17068" s="389" t="s">
        <v>650</v>
      </c>
      <c r="G17068" s="389" t="s">
        <v>519</v>
      </c>
    </row>
    <row r="17069" spans="1:7">
      <c r="A17069" s="389" t="s">
        <v>531</v>
      </c>
      <c r="B17069" s="389" t="s">
        <v>519</v>
      </c>
      <c r="C17069" s="389">
        <v>34865.837904899898</v>
      </c>
      <c r="D17069" s="389" t="s">
        <v>519</v>
      </c>
      <c r="E17069" s="389" t="s">
        <v>670</v>
      </c>
      <c r="F17069" s="389" t="s">
        <v>650</v>
      </c>
      <c r="G17069" s="389" t="s">
        <v>519</v>
      </c>
    </row>
    <row r="17070" spans="1:7">
      <c r="A17070" s="389" t="s">
        <v>531</v>
      </c>
      <c r="B17070" s="389" t="s">
        <v>519</v>
      </c>
      <c r="C17070" s="389">
        <v>34865.837904899898</v>
      </c>
      <c r="D17070" s="389" t="s">
        <v>519</v>
      </c>
      <c r="E17070" s="389" t="s">
        <v>670</v>
      </c>
      <c r="F17070" s="389" t="s">
        <v>650</v>
      </c>
      <c r="G17070" s="389" t="s">
        <v>519</v>
      </c>
    </row>
    <row r="17071" spans="1:7">
      <c r="A17071" s="389" t="s">
        <v>531</v>
      </c>
      <c r="B17071" s="389" t="s">
        <v>519</v>
      </c>
      <c r="C17071" s="389">
        <v>34865.837904899898</v>
      </c>
      <c r="D17071" s="389" t="s">
        <v>519</v>
      </c>
      <c r="E17071" s="389" t="s">
        <v>670</v>
      </c>
      <c r="F17071" s="389" t="s">
        <v>650</v>
      </c>
      <c r="G17071" s="389" t="s">
        <v>519</v>
      </c>
    </row>
    <row r="17072" spans="1:7">
      <c r="A17072" s="389" t="s">
        <v>536</v>
      </c>
      <c r="B17072" s="389" t="s">
        <v>519</v>
      </c>
      <c r="C17072" s="389">
        <v>34865.837904899898</v>
      </c>
      <c r="D17072" s="389" t="s">
        <v>519</v>
      </c>
      <c r="E17072" s="389" t="s">
        <v>670</v>
      </c>
      <c r="F17072" s="389" t="s">
        <v>650</v>
      </c>
      <c r="G17072" s="389" t="s">
        <v>519</v>
      </c>
    </row>
    <row r="17073" spans="1:7">
      <c r="A17073" s="389" t="s">
        <v>531</v>
      </c>
      <c r="B17073" s="389" t="s">
        <v>519</v>
      </c>
      <c r="C17073" s="389">
        <v>34865.837904899898</v>
      </c>
      <c r="D17073" s="389" t="s">
        <v>519</v>
      </c>
      <c r="E17073" s="389" t="s">
        <v>670</v>
      </c>
      <c r="F17073" s="389" t="s">
        <v>650</v>
      </c>
      <c r="G17073" s="389" t="s">
        <v>519</v>
      </c>
    </row>
    <row r="17074" spans="1:7">
      <c r="A17074" s="389" t="s">
        <v>531</v>
      </c>
      <c r="B17074" s="389" t="s">
        <v>519</v>
      </c>
      <c r="C17074" s="389">
        <v>34865.837904899898</v>
      </c>
      <c r="D17074" s="389" t="s">
        <v>519</v>
      </c>
      <c r="E17074" s="389" t="s">
        <v>670</v>
      </c>
      <c r="F17074" s="389" t="s">
        <v>650</v>
      </c>
      <c r="G17074" s="389" t="s">
        <v>519</v>
      </c>
    </row>
    <row r="17075" spans="1:7">
      <c r="A17075" s="389" t="s">
        <v>531</v>
      </c>
      <c r="B17075" s="389" t="s">
        <v>519</v>
      </c>
      <c r="C17075" s="389">
        <v>34865.837904899898</v>
      </c>
      <c r="D17075" s="389" t="s">
        <v>519</v>
      </c>
      <c r="E17075" s="389" t="s">
        <v>670</v>
      </c>
      <c r="F17075" s="389" t="s">
        <v>650</v>
      </c>
      <c r="G17075" s="389" t="s">
        <v>519</v>
      </c>
    </row>
    <row r="17076" spans="1:7">
      <c r="A17076" s="389" t="s">
        <v>531</v>
      </c>
      <c r="B17076" s="389" t="s">
        <v>519</v>
      </c>
      <c r="C17076" s="389">
        <v>34865.837904899898</v>
      </c>
      <c r="D17076" s="389" t="s">
        <v>519</v>
      </c>
      <c r="E17076" s="389" t="s">
        <v>670</v>
      </c>
      <c r="F17076" s="389" t="s">
        <v>650</v>
      </c>
      <c r="G17076" s="389" t="s">
        <v>519</v>
      </c>
    </row>
    <row r="17077" spans="1:7">
      <c r="A17077" s="389" t="s">
        <v>531</v>
      </c>
      <c r="B17077" s="389" t="s">
        <v>519</v>
      </c>
      <c r="C17077" s="389">
        <v>34865.837904899898</v>
      </c>
      <c r="D17077" s="389" t="s">
        <v>519</v>
      </c>
      <c r="E17077" s="389" t="s">
        <v>670</v>
      </c>
      <c r="F17077" s="389" t="s">
        <v>650</v>
      </c>
      <c r="G17077" s="389" t="s">
        <v>519</v>
      </c>
    </row>
    <row r="17078" spans="1:7">
      <c r="A17078" s="389" t="s">
        <v>531</v>
      </c>
      <c r="B17078" s="389" t="s">
        <v>519</v>
      </c>
      <c r="C17078" s="389">
        <v>34865.837904899898</v>
      </c>
      <c r="D17078" s="389" t="s">
        <v>519</v>
      </c>
      <c r="E17078" s="389" t="s">
        <v>670</v>
      </c>
      <c r="F17078" s="389" t="s">
        <v>650</v>
      </c>
      <c r="G17078" s="389" t="s">
        <v>519</v>
      </c>
    </row>
    <row r="17079" spans="1:7">
      <c r="A17079" s="389" t="s">
        <v>531</v>
      </c>
      <c r="B17079" s="389" t="s">
        <v>519</v>
      </c>
      <c r="C17079" s="389">
        <v>34865.837904899898</v>
      </c>
      <c r="D17079" s="389" t="s">
        <v>519</v>
      </c>
      <c r="E17079" s="389" t="s">
        <v>670</v>
      </c>
      <c r="F17079" s="389" t="s">
        <v>650</v>
      </c>
      <c r="G17079" s="389" t="s">
        <v>519</v>
      </c>
    </row>
    <row r="17080" spans="1:7">
      <c r="A17080" s="389" t="s">
        <v>531</v>
      </c>
      <c r="B17080" s="389" t="s">
        <v>519</v>
      </c>
      <c r="C17080" s="389">
        <v>34865.837904899898</v>
      </c>
      <c r="D17080" s="389" t="s">
        <v>519</v>
      </c>
      <c r="E17080" s="389" t="s">
        <v>670</v>
      </c>
      <c r="F17080" s="389" t="s">
        <v>650</v>
      </c>
      <c r="G17080" s="389" t="s">
        <v>519</v>
      </c>
    </row>
    <row r="17081" spans="1:7">
      <c r="A17081" s="389" t="s">
        <v>531</v>
      </c>
      <c r="B17081" s="389" t="s">
        <v>519</v>
      </c>
      <c r="C17081" s="389">
        <v>34865.837904899898</v>
      </c>
      <c r="D17081" s="389" t="s">
        <v>519</v>
      </c>
      <c r="E17081" s="389" t="s">
        <v>670</v>
      </c>
      <c r="F17081" s="389" t="s">
        <v>650</v>
      </c>
      <c r="G17081" s="389" t="s">
        <v>519</v>
      </c>
    </row>
    <row r="17082" spans="1:7">
      <c r="A17082" s="389" t="s">
        <v>531</v>
      </c>
      <c r="B17082" s="389" t="s">
        <v>519</v>
      </c>
      <c r="C17082" s="389">
        <v>34865.837904899898</v>
      </c>
      <c r="D17082" s="389" t="s">
        <v>519</v>
      </c>
      <c r="E17082" s="389" t="s">
        <v>670</v>
      </c>
      <c r="F17082" s="389" t="s">
        <v>650</v>
      </c>
      <c r="G17082" s="389" t="s">
        <v>519</v>
      </c>
    </row>
    <row r="17083" spans="1:7">
      <c r="A17083" s="389" t="s">
        <v>531</v>
      </c>
      <c r="B17083" s="389" t="s">
        <v>519</v>
      </c>
      <c r="C17083" s="389">
        <v>34865.837904899898</v>
      </c>
      <c r="D17083" s="389" t="s">
        <v>519</v>
      </c>
      <c r="E17083" s="389" t="s">
        <v>670</v>
      </c>
      <c r="F17083" s="389" t="s">
        <v>650</v>
      </c>
      <c r="G17083" s="389" t="s">
        <v>519</v>
      </c>
    </row>
    <row r="17084" spans="1:7">
      <c r="A17084" s="389" t="s">
        <v>531</v>
      </c>
      <c r="B17084" s="389" t="s">
        <v>519</v>
      </c>
      <c r="C17084" s="389">
        <v>34865.837904899898</v>
      </c>
      <c r="D17084" s="389" t="s">
        <v>519</v>
      </c>
      <c r="E17084" s="389" t="s">
        <v>670</v>
      </c>
      <c r="F17084" s="389" t="s">
        <v>650</v>
      </c>
      <c r="G17084" s="389" t="s">
        <v>519</v>
      </c>
    </row>
    <row r="17085" spans="1:7">
      <c r="A17085" s="389" t="s">
        <v>531</v>
      </c>
      <c r="B17085" s="389" t="s">
        <v>519</v>
      </c>
      <c r="C17085" s="389">
        <v>34865.837904899898</v>
      </c>
      <c r="D17085" s="389" t="s">
        <v>519</v>
      </c>
      <c r="E17085" s="389" t="s">
        <v>670</v>
      </c>
      <c r="F17085" s="389" t="s">
        <v>650</v>
      </c>
      <c r="G17085" s="389" t="s">
        <v>519</v>
      </c>
    </row>
    <row r="17086" spans="1:7">
      <c r="A17086" s="389" t="s">
        <v>531</v>
      </c>
      <c r="B17086" s="389" t="s">
        <v>519</v>
      </c>
      <c r="C17086" s="389">
        <v>34865.837904899898</v>
      </c>
      <c r="D17086" s="389" t="s">
        <v>519</v>
      </c>
      <c r="E17086" s="389" t="s">
        <v>670</v>
      </c>
      <c r="F17086" s="389" t="s">
        <v>650</v>
      </c>
      <c r="G17086" s="389" t="s">
        <v>519</v>
      </c>
    </row>
    <row r="17087" spans="1:7">
      <c r="A17087" s="389" t="s">
        <v>531</v>
      </c>
      <c r="B17087" s="389" t="s">
        <v>519</v>
      </c>
      <c r="C17087" s="389">
        <v>34865.837904899898</v>
      </c>
      <c r="D17087" s="389" t="s">
        <v>519</v>
      </c>
      <c r="E17087" s="389" t="s">
        <v>670</v>
      </c>
      <c r="F17087" s="389" t="s">
        <v>650</v>
      </c>
      <c r="G17087" s="389" t="s">
        <v>519</v>
      </c>
    </row>
    <row r="17088" spans="1:7">
      <c r="A17088" s="389" t="s">
        <v>531</v>
      </c>
      <c r="B17088" s="389" t="s">
        <v>519</v>
      </c>
      <c r="C17088" s="389">
        <v>34865.837904899898</v>
      </c>
      <c r="D17088" s="389" t="s">
        <v>519</v>
      </c>
      <c r="E17088" s="389" t="s">
        <v>670</v>
      </c>
      <c r="F17088" s="389" t="s">
        <v>650</v>
      </c>
      <c r="G17088" s="389" t="s">
        <v>519</v>
      </c>
    </row>
    <row r="17089" spans="1:7">
      <c r="A17089" s="389" t="s">
        <v>531</v>
      </c>
      <c r="B17089" s="389" t="s">
        <v>519</v>
      </c>
      <c r="C17089" s="389">
        <v>34865.837904899898</v>
      </c>
      <c r="D17089" s="389" t="s">
        <v>519</v>
      </c>
      <c r="E17089" s="389" t="s">
        <v>670</v>
      </c>
      <c r="F17089" s="389" t="s">
        <v>650</v>
      </c>
      <c r="G17089" s="389" t="s">
        <v>519</v>
      </c>
    </row>
    <row r="17090" spans="1:7">
      <c r="A17090" s="389" t="s">
        <v>531</v>
      </c>
      <c r="B17090" s="389" t="s">
        <v>519</v>
      </c>
      <c r="C17090" s="389">
        <v>34865.837904899898</v>
      </c>
      <c r="D17090" s="389" t="s">
        <v>519</v>
      </c>
      <c r="E17090" s="389" t="s">
        <v>670</v>
      </c>
      <c r="F17090" s="389" t="s">
        <v>650</v>
      </c>
      <c r="G17090" s="389" t="s">
        <v>519</v>
      </c>
    </row>
    <row r="17091" spans="1:7">
      <c r="A17091" s="389" t="s">
        <v>531</v>
      </c>
      <c r="B17091" s="389" t="s">
        <v>519</v>
      </c>
      <c r="C17091" s="389">
        <v>34865.837904899898</v>
      </c>
      <c r="D17091" s="389" t="s">
        <v>519</v>
      </c>
      <c r="E17091" s="389" t="s">
        <v>670</v>
      </c>
      <c r="F17091" s="389" t="s">
        <v>650</v>
      </c>
      <c r="G17091" s="389" t="s">
        <v>519</v>
      </c>
    </row>
    <row r="17092" spans="1:7">
      <c r="A17092" s="389" t="s">
        <v>531</v>
      </c>
      <c r="B17092" s="389" t="s">
        <v>519</v>
      </c>
      <c r="C17092" s="389">
        <v>34865.837904899898</v>
      </c>
      <c r="D17092" s="389" t="s">
        <v>519</v>
      </c>
      <c r="E17092" s="389" t="s">
        <v>670</v>
      </c>
      <c r="F17092" s="389" t="s">
        <v>650</v>
      </c>
      <c r="G17092" s="389" t="s">
        <v>519</v>
      </c>
    </row>
    <row r="17093" spans="1:7">
      <c r="A17093" s="389" t="s">
        <v>531</v>
      </c>
      <c r="B17093" s="389" t="s">
        <v>519</v>
      </c>
      <c r="C17093" s="389">
        <v>34865.837904899898</v>
      </c>
      <c r="D17093" s="389" t="s">
        <v>519</v>
      </c>
      <c r="E17093" s="389" t="s">
        <v>670</v>
      </c>
      <c r="F17093" s="389" t="s">
        <v>650</v>
      </c>
      <c r="G17093" s="389" t="s">
        <v>519</v>
      </c>
    </row>
    <row r="17094" spans="1:7">
      <c r="A17094" s="389" t="s">
        <v>531</v>
      </c>
      <c r="B17094" s="389" t="s">
        <v>519</v>
      </c>
      <c r="C17094" s="389">
        <v>34865.837904899898</v>
      </c>
      <c r="D17094" s="389" t="s">
        <v>519</v>
      </c>
      <c r="E17094" s="389" t="s">
        <v>670</v>
      </c>
      <c r="F17094" s="389" t="s">
        <v>650</v>
      </c>
      <c r="G17094" s="389" t="s">
        <v>519</v>
      </c>
    </row>
    <row r="17095" spans="1:7">
      <c r="A17095" s="389" t="s">
        <v>531</v>
      </c>
      <c r="B17095" s="389" t="s">
        <v>519</v>
      </c>
      <c r="C17095" s="389">
        <v>34865.837904899898</v>
      </c>
      <c r="D17095" s="389" t="s">
        <v>519</v>
      </c>
      <c r="E17095" s="389" t="s">
        <v>670</v>
      </c>
      <c r="F17095" s="389" t="s">
        <v>650</v>
      </c>
      <c r="G17095" s="389" t="s">
        <v>519</v>
      </c>
    </row>
    <row r="17096" spans="1:7">
      <c r="A17096" s="389" t="s">
        <v>531</v>
      </c>
      <c r="B17096" s="389" t="s">
        <v>519</v>
      </c>
      <c r="C17096" s="389">
        <v>34865.837904899898</v>
      </c>
      <c r="D17096" s="389" t="s">
        <v>519</v>
      </c>
      <c r="E17096" s="389" t="s">
        <v>670</v>
      </c>
      <c r="F17096" s="389" t="s">
        <v>650</v>
      </c>
      <c r="G17096" s="389" t="s">
        <v>519</v>
      </c>
    </row>
    <row r="17097" spans="1:7">
      <c r="A17097" s="389" t="s">
        <v>549</v>
      </c>
      <c r="B17097" s="389" t="s">
        <v>519</v>
      </c>
      <c r="C17097" s="389">
        <v>34865.837904899898</v>
      </c>
      <c r="D17097" s="389" t="s">
        <v>519</v>
      </c>
      <c r="E17097" s="389" t="s">
        <v>670</v>
      </c>
      <c r="F17097" s="389" t="s">
        <v>650</v>
      </c>
      <c r="G17097" s="389" t="s">
        <v>519</v>
      </c>
    </row>
    <row r="17098" spans="1:7">
      <c r="A17098" s="389" t="s">
        <v>531</v>
      </c>
      <c r="B17098" s="389" t="s">
        <v>519</v>
      </c>
      <c r="C17098" s="389">
        <v>34865.837904899898</v>
      </c>
      <c r="D17098" s="389" t="s">
        <v>519</v>
      </c>
      <c r="E17098" s="389" t="s">
        <v>670</v>
      </c>
      <c r="F17098" s="389" t="s">
        <v>650</v>
      </c>
      <c r="G17098" s="389" t="s">
        <v>519</v>
      </c>
    </row>
    <row r="17099" spans="1:7">
      <c r="A17099" s="389" t="s">
        <v>531</v>
      </c>
      <c r="B17099" s="389" t="s">
        <v>519</v>
      </c>
      <c r="C17099" s="389">
        <v>34865.837904899898</v>
      </c>
      <c r="D17099" s="389" t="s">
        <v>519</v>
      </c>
      <c r="E17099" s="389" t="s">
        <v>670</v>
      </c>
      <c r="F17099" s="389" t="s">
        <v>650</v>
      </c>
      <c r="G17099" s="389" t="s">
        <v>519</v>
      </c>
    </row>
    <row r="17100" spans="1:7">
      <c r="A17100" s="389" t="s">
        <v>531</v>
      </c>
      <c r="B17100" s="389" t="s">
        <v>519</v>
      </c>
      <c r="C17100" s="389">
        <v>34865.837904899898</v>
      </c>
      <c r="D17100" s="389" t="s">
        <v>519</v>
      </c>
      <c r="E17100" s="389" t="s">
        <v>670</v>
      </c>
      <c r="F17100" s="389" t="s">
        <v>650</v>
      </c>
      <c r="G17100" s="389" t="s">
        <v>519</v>
      </c>
    </row>
    <row r="17101" spans="1:7">
      <c r="A17101" s="389" t="s">
        <v>531</v>
      </c>
      <c r="B17101" s="389" t="s">
        <v>519</v>
      </c>
      <c r="C17101" s="389">
        <v>34865.837904899898</v>
      </c>
      <c r="D17101" s="389" t="s">
        <v>519</v>
      </c>
      <c r="E17101" s="389" t="s">
        <v>670</v>
      </c>
      <c r="F17101" s="389" t="s">
        <v>650</v>
      </c>
      <c r="G17101" s="389" t="s">
        <v>519</v>
      </c>
    </row>
    <row r="17102" spans="1:7">
      <c r="A17102" s="389" t="s">
        <v>531</v>
      </c>
      <c r="B17102" s="389" t="s">
        <v>519</v>
      </c>
      <c r="C17102" s="389">
        <v>34865.837904899898</v>
      </c>
      <c r="D17102" s="389" t="s">
        <v>519</v>
      </c>
      <c r="E17102" s="389" t="s">
        <v>670</v>
      </c>
      <c r="F17102" s="389" t="s">
        <v>650</v>
      </c>
      <c r="G17102" s="389" t="s">
        <v>519</v>
      </c>
    </row>
    <row r="17103" spans="1:7">
      <c r="A17103" s="389" t="s">
        <v>531</v>
      </c>
      <c r="B17103" s="389" t="s">
        <v>519</v>
      </c>
      <c r="C17103" s="389">
        <v>34865.837904899898</v>
      </c>
      <c r="D17103" s="389" t="s">
        <v>519</v>
      </c>
      <c r="E17103" s="389" t="s">
        <v>670</v>
      </c>
      <c r="F17103" s="389" t="s">
        <v>650</v>
      </c>
      <c r="G17103" s="389" t="s">
        <v>519</v>
      </c>
    </row>
    <row r="17104" spans="1:7">
      <c r="A17104" s="389" t="s">
        <v>531</v>
      </c>
      <c r="B17104" s="389" t="s">
        <v>519</v>
      </c>
      <c r="C17104" s="389">
        <v>34865.837904899898</v>
      </c>
      <c r="D17104" s="389" t="s">
        <v>519</v>
      </c>
      <c r="E17104" s="389" t="s">
        <v>670</v>
      </c>
      <c r="F17104" s="389" t="s">
        <v>650</v>
      </c>
      <c r="G17104" s="389" t="s">
        <v>519</v>
      </c>
    </row>
    <row r="17105" spans="1:7">
      <c r="A17105" s="389" t="s">
        <v>531</v>
      </c>
      <c r="B17105" s="389" t="s">
        <v>519</v>
      </c>
      <c r="C17105" s="389">
        <v>34865.837904899898</v>
      </c>
      <c r="D17105" s="389" t="s">
        <v>519</v>
      </c>
      <c r="E17105" s="389" t="s">
        <v>670</v>
      </c>
      <c r="F17105" s="389" t="s">
        <v>650</v>
      </c>
      <c r="G17105" s="389" t="s">
        <v>519</v>
      </c>
    </row>
    <row r="17106" spans="1:7">
      <c r="A17106" s="389" t="s">
        <v>531</v>
      </c>
      <c r="B17106" s="389" t="s">
        <v>519</v>
      </c>
      <c r="C17106" s="389">
        <v>34865.837904899898</v>
      </c>
      <c r="D17106" s="389" t="s">
        <v>519</v>
      </c>
      <c r="E17106" s="389" t="s">
        <v>670</v>
      </c>
      <c r="F17106" s="389" t="s">
        <v>650</v>
      </c>
      <c r="G17106" s="389" t="s">
        <v>519</v>
      </c>
    </row>
    <row r="17107" spans="1:7">
      <c r="A17107" s="389" t="s">
        <v>531</v>
      </c>
      <c r="B17107" s="389" t="s">
        <v>519</v>
      </c>
      <c r="C17107" s="389">
        <v>34865.837904899898</v>
      </c>
      <c r="D17107" s="389" t="s">
        <v>519</v>
      </c>
      <c r="E17107" s="389" t="s">
        <v>670</v>
      </c>
      <c r="F17107" s="389" t="s">
        <v>650</v>
      </c>
      <c r="G17107" s="389" t="s">
        <v>519</v>
      </c>
    </row>
    <row r="17108" spans="1:7">
      <c r="A17108" s="389" t="s">
        <v>531</v>
      </c>
      <c r="B17108" s="389" t="s">
        <v>519</v>
      </c>
      <c r="C17108" s="389">
        <v>34865.837904899898</v>
      </c>
      <c r="D17108" s="389" t="s">
        <v>519</v>
      </c>
      <c r="E17108" s="389" t="s">
        <v>670</v>
      </c>
      <c r="F17108" s="389" t="s">
        <v>650</v>
      </c>
      <c r="G17108" s="389" t="s">
        <v>519</v>
      </c>
    </row>
    <row r="17109" spans="1:7">
      <c r="A17109" s="389" t="s">
        <v>531</v>
      </c>
      <c r="B17109" s="389" t="s">
        <v>519</v>
      </c>
      <c r="C17109" s="389">
        <v>34865.837904899898</v>
      </c>
      <c r="D17109" s="389" t="s">
        <v>519</v>
      </c>
      <c r="E17109" s="389" t="s">
        <v>670</v>
      </c>
      <c r="F17109" s="389" t="s">
        <v>650</v>
      </c>
      <c r="G17109" s="389" t="s">
        <v>519</v>
      </c>
    </row>
    <row r="17110" spans="1:7">
      <c r="A17110" s="389" t="s">
        <v>531</v>
      </c>
      <c r="B17110" s="389" t="s">
        <v>519</v>
      </c>
      <c r="C17110" s="389">
        <v>34865.837904899898</v>
      </c>
      <c r="D17110" s="389" t="s">
        <v>519</v>
      </c>
      <c r="E17110" s="389" t="s">
        <v>670</v>
      </c>
      <c r="F17110" s="389" t="s">
        <v>650</v>
      </c>
      <c r="G17110" s="389" t="s">
        <v>519</v>
      </c>
    </row>
    <row r="17111" spans="1:7">
      <c r="A17111" s="389" t="s">
        <v>531</v>
      </c>
      <c r="B17111" s="389" t="s">
        <v>519</v>
      </c>
      <c r="C17111" s="389">
        <v>34865.837904899898</v>
      </c>
      <c r="D17111" s="389" t="s">
        <v>519</v>
      </c>
      <c r="E17111" s="389" t="s">
        <v>670</v>
      </c>
      <c r="F17111" s="389" t="s">
        <v>650</v>
      </c>
      <c r="G17111" s="389" t="s">
        <v>519</v>
      </c>
    </row>
    <row r="17112" spans="1:7">
      <c r="A17112" s="389" t="s">
        <v>531</v>
      </c>
      <c r="B17112" s="389" t="s">
        <v>519</v>
      </c>
      <c r="C17112" s="389">
        <v>34865.837904899898</v>
      </c>
      <c r="D17112" s="389" t="s">
        <v>519</v>
      </c>
      <c r="E17112" s="389" t="s">
        <v>670</v>
      </c>
      <c r="F17112" s="389" t="s">
        <v>650</v>
      </c>
      <c r="G17112" s="389" t="s">
        <v>519</v>
      </c>
    </row>
    <row r="17113" spans="1:7">
      <c r="A17113" s="389" t="s">
        <v>531</v>
      </c>
      <c r="B17113" s="389" t="s">
        <v>519</v>
      </c>
      <c r="C17113" s="389">
        <v>34865.837904899898</v>
      </c>
      <c r="D17113" s="389" t="s">
        <v>519</v>
      </c>
      <c r="E17113" s="389" t="s">
        <v>670</v>
      </c>
      <c r="F17113" s="389" t="s">
        <v>650</v>
      </c>
      <c r="G17113" s="389" t="s">
        <v>519</v>
      </c>
    </row>
    <row r="17114" spans="1:7">
      <c r="A17114" s="389" t="s">
        <v>531</v>
      </c>
      <c r="B17114" s="389" t="s">
        <v>519</v>
      </c>
      <c r="C17114" s="389">
        <v>34865.837904899898</v>
      </c>
      <c r="D17114" s="389" t="s">
        <v>519</v>
      </c>
      <c r="E17114" s="389" t="s">
        <v>670</v>
      </c>
      <c r="F17114" s="389" t="s">
        <v>650</v>
      </c>
      <c r="G17114" s="389" t="s">
        <v>519</v>
      </c>
    </row>
    <row r="17115" spans="1:7">
      <c r="A17115" s="389" t="s">
        <v>531</v>
      </c>
      <c r="B17115" s="389" t="s">
        <v>519</v>
      </c>
      <c r="C17115" s="389">
        <v>34865.837904899898</v>
      </c>
      <c r="D17115" s="389" t="s">
        <v>519</v>
      </c>
      <c r="E17115" s="389" t="s">
        <v>670</v>
      </c>
      <c r="F17115" s="389" t="s">
        <v>650</v>
      </c>
      <c r="G17115" s="389" t="s">
        <v>519</v>
      </c>
    </row>
    <row r="17116" spans="1:7">
      <c r="A17116" s="389" t="s">
        <v>531</v>
      </c>
      <c r="B17116" s="389" t="s">
        <v>519</v>
      </c>
      <c r="C17116" s="389">
        <v>34865.837904899898</v>
      </c>
      <c r="D17116" s="389" t="s">
        <v>519</v>
      </c>
      <c r="E17116" s="389" t="s">
        <v>670</v>
      </c>
      <c r="F17116" s="389" t="s">
        <v>650</v>
      </c>
      <c r="G17116" s="389" t="s">
        <v>519</v>
      </c>
    </row>
    <row r="17117" spans="1:7">
      <c r="A17117" s="389" t="s">
        <v>531</v>
      </c>
      <c r="B17117" s="389" t="s">
        <v>519</v>
      </c>
      <c r="C17117" s="389">
        <v>34865.837904899898</v>
      </c>
      <c r="D17117" s="389" t="s">
        <v>519</v>
      </c>
      <c r="E17117" s="389" t="s">
        <v>670</v>
      </c>
      <c r="F17117" s="389" t="s">
        <v>650</v>
      </c>
      <c r="G17117" s="389" t="s">
        <v>519</v>
      </c>
    </row>
    <row r="17118" spans="1:7">
      <c r="A17118" s="389" t="s">
        <v>531</v>
      </c>
      <c r="B17118" s="389" t="s">
        <v>519</v>
      </c>
      <c r="C17118" s="389">
        <v>34865.837904899898</v>
      </c>
      <c r="D17118" s="389" t="s">
        <v>519</v>
      </c>
      <c r="E17118" s="389" t="s">
        <v>670</v>
      </c>
      <c r="F17118" s="389" t="s">
        <v>650</v>
      </c>
      <c r="G17118" s="389" t="s">
        <v>519</v>
      </c>
    </row>
    <row r="17119" spans="1:7">
      <c r="A17119" s="389" t="s">
        <v>531</v>
      </c>
      <c r="B17119" s="389" t="s">
        <v>519</v>
      </c>
      <c r="C17119" s="389">
        <v>34865.837904899898</v>
      </c>
      <c r="D17119" s="389" t="s">
        <v>519</v>
      </c>
      <c r="E17119" s="389" t="s">
        <v>670</v>
      </c>
      <c r="F17119" s="389" t="s">
        <v>650</v>
      </c>
      <c r="G17119" s="389" t="s">
        <v>519</v>
      </c>
    </row>
    <row r="17120" spans="1:7">
      <c r="A17120" s="389" t="s">
        <v>531</v>
      </c>
      <c r="B17120" s="389" t="s">
        <v>519</v>
      </c>
      <c r="C17120" s="389">
        <v>34865.837904899898</v>
      </c>
      <c r="D17120" s="389" t="s">
        <v>519</v>
      </c>
      <c r="E17120" s="389" t="s">
        <v>670</v>
      </c>
      <c r="F17120" s="389" t="s">
        <v>650</v>
      </c>
      <c r="G17120" s="389" t="s">
        <v>519</v>
      </c>
    </row>
    <row r="17121" spans="1:7">
      <c r="A17121" s="389" t="s">
        <v>531</v>
      </c>
      <c r="B17121" s="389" t="s">
        <v>519</v>
      </c>
      <c r="C17121" s="389">
        <v>34865.837904899898</v>
      </c>
      <c r="D17121" s="389" t="s">
        <v>519</v>
      </c>
      <c r="E17121" s="389" t="s">
        <v>670</v>
      </c>
      <c r="F17121" s="389" t="s">
        <v>650</v>
      </c>
      <c r="G17121" s="389" t="s">
        <v>519</v>
      </c>
    </row>
    <row r="17122" spans="1:7">
      <c r="A17122" s="389" t="s">
        <v>531</v>
      </c>
      <c r="B17122" s="389" t="s">
        <v>519</v>
      </c>
      <c r="C17122" s="389">
        <v>34865.837904899898</v>
      </c>
      <c r="D17122" s="389" t="s">
        <v>519</v>
      </c>
      <c r="E17122" s="389" t="s">
        <v>670</v>
      </c>
      <c r="F17122" s="389" t="s">
        <v>650</v>
      </c>
      <c r="G17122" s="389" t="s">
        <v>519</v>
      </c>
    </row>
    <row r="17123" spans="1:7">
      <c r="A17123" s="389" t="s">
        <v>531</v>
      </c>
      <c r="B17123" s="389" t="s">
        <v>519</v>
      </c>
      <c r="C17123" s="389">
        <v>34865.837904899898</v>
      </c>
      <c r="D17123" s="389" t="s">
        <v>519</v>
      </c>
      <c r="E17123" s="389" t="s">
        <v>670</v>
      </c>
      <c r="F17123" s="389" t="s">
        <v>650</v>
      </c>
      <c r="G17123" s="389" t="s">
        <v>519</v>
      </c>
    </row>
    <row r="17124" spans="1:7">
      <c r="A17124" s="389" t="s">
        <v>531</v>
      </c>
      <c r="B17124" s="389" t="s">
        <v>519</v>
      </c>
      <c r="C17124" s="389">
        <v>34865.837904899898</v>
      </c>
      <c r="D17124" s="389" t="s">
        <v>519</v>
      </c>
      <c r="E17124" s="389" t="s">
        <v>670</v>
      </c>
      <c r="F17124" s="389" t="s">
        <v>650</v>
      </c>
      <c r="G17124" s="389" t="s">
        <v>519</v>
      </c>
    </row>
    <row r="17125" spans="1:7">
      <c r="A17125" s="389" t="s">
        <v>531</v>
      </c>
      <c r="B17125" s="389" t="s">
        <v>519</v>
      </c>
      <c r="C17125" s="389">
        <v>34865.837904899898</v>
      </c>
      <c r="D17125" s="389" t="s">
        <v>519</v>
      </c>
      <c r="E17125" s="389" t="s">
        <v>670</v>
      </c>
      <c r="F17125" s="389" t="s">
        <v>650</v>
      </c>
      <c r="G17125" s="389" t="s">
        <v>519</v>
      </c>
    </row>
    <row r="17126" spans="1:7">
      <c r="A17126" s="389" t="s">
        <v>531</v>
      </c>
      <c r="B17126" s="389" t="s">
        <v>519</v>
      </c>
      <c r="C17126" s="389">
        <v>34865.837904899898</v>
      </c>
      <c r="D17126" s="389" t="s">
        <v>519</v>
      </c>
      <c r="E17126" s="389" t="s">
        <v>670</v>
      </c>
      <c r="F17126" s="389" t="s">
        <v>650</v>
      </c>
      <c r="G17126" s="389" t="s">
        <v>519</v>
      </c>
    </row>
    <row r="17127" spans="1:7">
      <c r="A17127" s="389" t="s">
        <v>531</v>
      </c>
      <c r="B17127" s="389" t="s">
        <v>519</v>
      </c>
      <c r="C17127" s="389">
        <v>34865.837904899898</v>
      </c>
      <c r="D17127" s="389" t="s">
        <v>519</v>
      </c>
      <c r="E17127" s="389" t="s">
        <v>670</v>
      </c>
      <c r="F17127" s="389" t="s">
        <v>650</v>
      </c>
      <c r="G17127" s="389" t="s">
        <v>519</v>
      </c>
    </row>
    <row r="17128" spans="1:7">
      <c r="A17128" s="389" t="s">
        <v>531</v>
      </c>
      <c r="B17128" s="389" t="s">
        <v>519</v>
      </c>
      <c r="C17128" s="389">
        <v>34865.837904899898</v>
      </c>
      <c r="D17128" s="389" t="s">
        <v>519</v>
      </c>
      <c r="E17128" s="389" t="s">
        <v>670</v>
      </c>
      <c r="F17128" s="389" t="s">
        <v>650</v>
      </c>
      <c r="G17128" s="389" t="s">
        <v>519</v>
      </c>
    </row>
    <row r="17129" spans="1:7">
      <c r="A17129" s="389" t="s">
        <v>531</v>
      </c>
      <c r="B17129" s="389" t="s">
        <v>519</v>
      </c>
      <c r="C17129" s="389">
        <v>34865.837904899898</v>
      </c>
      <c r="D17129" s="389" t="s">
        <v>519</v>
      </c>
      <c r="E17129" s="389" t="s">
        <v>670</v>
      </c>
      <c r="F17129" s="389" t="s">
        <v>650</v>
      </c>
      <c r="G17129" s="389" t="s">
        <v>519</v>
      </c>
    </row>
    <row r="17130" spans="1:7">
      <c r="A17130" s="389" t="s">
        <v>531</v>
      </c>
      <c r="B17130" s="389" t="s">
        <v>519</v>
      </c>
      <c r="C17130" s="389">
        <v>34865.837904899898</v>
      </c>
      <c r="D17130" s="389" t="s">
        <v>519</v>
      </c>
      <c r="E17130" s="389" t="s">
        <v>670</v>
      </c>
      <c r="F17130" s="389" t="s">
        <v>650</v>
      </c>
      <c r="G17130" s="389" t="s">
        <v>519</v>
      </c>
    </row>
    <row r="17131" spans="1:7">
      <c r="A17131" s="389" t="s">
        <v>531</v>
      </c>
      <c r="B17131" s="389" t="s">
        <v>519</v>
      </c>
      <c r="C17131" s="389">
        <v>34865.837904899898</v>
      </c>
      <c r="D17131" s="389" t="s">
        <v>519</v>
      </c>
      <c r="E17131" s="389" t="s">
        <v>670</v>
      </c>
      <c r="F17131" s="389" t="s">
        <v>650</v>
      </c>
      <c r="G17131" s="389" t="s">
        <v>519</v>
      </c>
    </row>
    <row r="17132" spans="1:7">
      <c r="A17132" s="389" t="s">
        <v>531</v>
      </c>
      <c r="B17132" s="389" t="s">
        <v>519</v>
      </c>
      <c r="C17132" s="389">
        <v>34865.837904899898</v>
      </c>
      <c r="D17132" s="389" t="s">
        <v>519</v>
      </c>
      <c r="E17132" s="389" t="s">
        <v>670</v>
      </c>
      <c r="F17132" s="389" t="s">
        <v>650</v>
      </c>
      <c r="G17132" s="389" t="s">
        <v>519</v>
      </c>
    </row>
    <row r="17133" spans="1:7">
      <c r="A17133" s="389" t="s">
        <v>531</v>
      </c>
      <c r="B17133" s="389" t="s">
        <v>519</v>
      </c>
      <c r="C17133" s="389">
        <v>34865.837904899898</v>
      </c>
      <c r="D17133" s="389" t="s">
        <v>519</v>
      </c>
      <c r="E17133" s="389" t="s">
        <v>670</v>
      </c>
      <c r="F17133" s="389" t="s">
        <v>650</v>
      </c>
      <c r="G17133" s="389" t="s">
        <v>519</v>
      </c>
    </row>
    <row r="17134" spans="1:7">
      <c r="A17134" s="389" t="s">
        <v>531</v>
      </c>
      <c r="B17134" s="389" t="s">
        <v>519</v>
      </c>
      <c r="C17134" s="389">
        <v>34865.837904899898</v>
      </c>
      <c r="D17134" s="389" t="s">
        <v>519</v>
      </c>
      <c r="E17134" s="389" t="s">
        <v>670</v>
      </c>
      <c r="F17134" s="389" t="s">
        <v>650</v>
      </c>
      <c r="G17134" s="389" t="s">
        <v>519</v>
      </c>
    </row>
    <row r="17135" spans="1:7">
      <c r="A17135" s="389" t="s">
        <v>532</v>
      </c>
      <c r="B17135" s="389" t="s">
        <v>519</v>
      </c>
      <c r="C17135" s="389">
        <v>34865.837904899898</v>
      </c>
      <c r="D17135" s="389" t="s">
        <v>519</v>
      </c>
      <c r="E17135" s="389" t="s">
        <v>670</v>
      </c>
      <c r="F17135" s="389" t="s">
        <v>650</v>
      </c>
      <c r="G17135" s="389" t="s">
        <v>519</v>
      </c>
    </row>
    <row r="17136" spans="1:7">
      <c r="A17136" s="389" t="s">
        <v>532</v>
      </c>
      <c r="B17136" s="389" t="s">
        <v>519</v>
      </c>
      <c r="C17136" s="389">
        <v>34865.837904899898</v>
      </c>
      <c r="D17136" s="389" t="s">
        <v>519</v>
      </c>
      <c r="E17136" s="389" t="s">
        <v>670</v>
      </c>
      <c r="F17136" s="389" t="s">
        <v>650</v>
      </c>
      <c r="G17136" s="389" t="s">
        <v>519</v>
      </c>
    </row>
    <row r="17137" spans="1:7">
      <c r="A17137" s="389" t="s">
        <v>532</v>
      </c>
      <c r="B17137" s="389" t="s">
        <v>519</v>
      </c>
      <c r="C17137" s="389">
        <v>34865.837904899898</v>
      </c>
      <c r="D17137" s="389" t="s">
        <v>519</v>
      </c>
      <c r="E17137" s="389" t="s">
        <v>670</v>
      </c>
      <c r="F17137" s="389" t="s">
        <v>650</v>
      </c>
      <c r="G17137" s="389" t="s">
        <v>519</v>
      </c>
    </row>
    <row r="17138" spans="1:7">
      <c r="A17138" s="389" t="s">
        <v>532</v>
      </c>
      <c r="B17138" s="389" t="s">
        <v>519</v>
      </c>
      <c r="C17138" s="389">
        <v>34865.837904899898</v>
      </c>
      <c r="D17138" s="389" t="s">
        <v>519</v>
      </c>
      <c r="E17138" s="389" t="s">
        <v>670</v>
      </c>
      <c r="F17138" s="389" t="s">
        <v>650</v>
      </c>
      <c r="G17138" s="389" t="s">
        <v>519</v>
      </c>
    </row>
    <row r="17139" spans="1:7">
      <c r="A17139" s="389" t="s">
        <v>532</v>
      </c>
      <c r="B17139" s="389" t="s">
        <v>519</v>
      </c>
      <c r="C17139" s="389">
        <v>34865.837904899898</v>
      </c>
      <c r="D17139" s="389" t="s">
        <v>519</v>
      </c>
      <c r="E17139" s="389" t="s">
        <v>670</v>
      </c>
      <c r="F17139" s="389" t="s">
        <v>650</v>
      </c>
      <c r="G17139" s="389" t="s">
        <v>519</v>
      </c>
    </row>
    <row r="17140" spans="1:7">
      <c r="A17140" s="389" t="s">
        <v>532</v>
      </c>
      <c r="B17140" s="389" t="s">
        <v>519</v>
      </c>
      <c r="C17140" s="389">
        <v>34865.837904899898</v>
      </c>
      <c r="D17140" s="389" t="s">
        <v>519</v>
      </c>
      <c r="E17140" s="389" t="s">
        <v>670</v>
      </c>
      <c r="F17140" s="389" t="s">
        <v>650</v>
      </c>
      <c r="G17140" s="389" t="s">
        <v>519</v>
      </c>
    </row>
    <row r="17141" spans="1:7">
      <c r="A17141" s="389" t="s">
        <v>532</v>
      </c>
      <c r="B17141" s="389" t="s">
        <v>519</v>
      </c>
      <c r="C17141" s="389">
        <v>34865.837904899898</v>
      </c>
      <c r="D17141" s="389" t="s">
        <v>519</v>
      </c>
      <c r="E17141" s="389" t="s">
        <v>670</v>
      </c>
      <c r="F17141" s="389" t="s">
        <v>650</v>
      </c>
      <c r="G17141" s="389" t="s">
        <v>519</v>
      </c>
    </row>
    <row r="17142" spans="1:7">
      <c r="A17142" s="389" t="s">
        <v>532</v>
      </c>
      <c r="B17142" s="389" t="s">
        <v>519</v>
      </c>
      <c r="C17142" s="389">
        <v>34865.837904899898</v>
      </c>
      <c r="D17142" s="389" t="s">
        <v>519</v>
      </c>
      <c r="E17142" s="389" t="s">
        <v>670</v>
      </c>
      <c r="F17142" s="389" t="s">
        <v>650</v>
      </c>
      <c r="G17142" s="389" t="s">
        <v>519</v>
      </c>
    </row>
    <row r="17143" spans="1:7">
      <c r="A17143" s="389" t="s">
        <v>532</v>
      </c>
      <c r="B17143" s="389" t="s">
        <v>519</v>
      </c>
      <c r="C17143" s="389">
        <v>34865.837904899898</v>
      </c>
      <c r="D17143" s="389" t="s">
        <v>519</v>
      </c>
      <c r="E17143" s="389" t="s">
        <v>670</v>
      </c>
      <c r="F17143" s="389" t="s">
        <v>650</v>
      </c>
      <c r="G17143" s="389" t="s">
        <v>519</v>
      </c>
    </row>
    <row r="17144" spans="1:7">
      <c r="A17144" s="389" t="s">
        <v>532</v>
      </c>
      <c r="B17144" s="389" t="s">
        <v>519</v>
      </c>
      <c r="C17144" s="389">
        <v>34865.837904899898</v>
      </c>
      <c r="D17144" s="389" t="s">
        <v>519</v>
      </c>
      <c r="E17144" s="389" t="s">
        <v>670</v>
      </c>
      <c r="F17144" s="389" t="s">
        <v>650</v>
      </c>
      <c r="G17144" s="389" t="s">
        <v>519</v>
      </c>
    </row>
    <row r="17145" spans="1:7">
      <c r="A17145" s="389" t="s">
        <v>532</v>
      </c>
      <c r="B17145" s="389" t="s">
        <v>519</v>
      </c>
      <c r="C17145" s="389">
        <v>34865.837904899898</v>
      </c>
      <c r="D17145" s="389" t="s">
        <v>519</v>
      </c>
      <c r="E17145" s="389" t="s">
        <v>670</v>
      </c>
      <c r="F17145" s="389" t="s">
        <v>650</v>
      </c>
      <c r="G17145" s="389" t="s">
        <v>519</v>
      </c>
    </row>
    <row r="17146" spans="1:7">
      <c r="A17146" s="389" t="s">
        <v>532</v>
      </c>
      <c r="B17146" s="389" t="s">
        <v>519</v>
      </c>
      <c r="C17146" s="389">
        <v>34865.837904899898</v>
      </c>
      <c r="D17146" s="389" t="s">
        <v>519</v>
      </c>
      <c r="E17146" s="389" t="s">
        <v>670</v>
      </c>
      <c r="F17146" s="389" t="s">
        <v>650</v>
      </c>
      <c r="G17146" s="389" t="s">
        <v>519</v>
      </c>
    </row>
    <row r="17147" spans="1:7">
      <c r="A17147" s="389" t="s">
        <v>532</v>
      </c>
      <c r="B17147" s="389" t="s">
        <v>519</v>
      </c>
      <c r="C17147" s="389">
        <v>34865.837904899898</v>
      </c>
      <c r="D17147" s="389" t="s">
        <v>519</v>
      </c>
      <c r="E17147" s="389" t="s">
        <v>670</v>
      </c>
      <c r="F17147" s="389" t="s">
        <v>650</v>
      </c>
      <c r="G17147" s="389" t="s">
        <v>519</v>
      </c>
    </row>
    <row r="17148" spans="1:7">
      <c r="A17148" s="389" t="s">
        <v>549</v>
      </c>
      <c r="B17148" s="389" t="s">
        <v>519</v>
      </c>
      <c r="C17148" s="389">
        <v>34865.837904899898</v>
      </c>
      <c r="D17148" s="389" t="s">
        <v>519</v>
      </c>
      <c r="E17148" s="389" t="s">
        <v>670</v>
      </c>
      <c r="F17148" s="389" t="s">
        <v>650</v>
      </c>
      <c r="G17148" s="389" t="s">
        <v>519</v>
      </c>
    </row>
    <row r="17149" spans="1:7">
      <c r="A17149" s="389" t="s">
        <v>532</v>
      </c>
      <c r="B17149" s="389" t="s">
        <v>519</v>
      </c>
      <c r="C17149" s="389">
        <v>34865.837904899898</v>
      </c>
      <c r="D17149" s="389" t="s">
        <v>519</v>
      </c>
      <c r="E17149" s="389" t="s">
        <v>670</v>
      </c>
      <c r="F17149" s="389" t="s">
        <v>650</v>
      </c>
      <c r="G17149" s="389" t="s">
        <v>519</v>
      </c>
    </row>
    <row r="17150" spans="1:7">
      <c r="A17150" s="389" t="s">
        <v>532</v>
      </c>
      <c r="B17150" s="389" t="s">
        <v>519</v>
      </c>
      <c r="C17150" s="389">
        <v>34865.837904899898</v>
      </c>
      <c r="D17150" s="389" t="s">
        <v>519</v>
      </c>
      <c r="E17150" s="389" t="s">
        <v>670</v>
      </c>
      <c r="F17150" s="389" t="s">
        <v>650</v>
      </c>
      <c r="G17150" s="389" t="s">
        <v>519</v>
      </c>
    </row>
    <row r="17151" spans="1:7">
      <c r="A17151" s="389" t="s">
        <v>532</v>
      </c>
      <c r="B17151" s="389" t="s">
        <v>519</v>
      </c>
      <c r="C17151" s="389">
        <v>34865.837904899898</v>
      </c>
      <c r="D17151" s="389" t="s">
        <v>519</v>
      </c>
      <c r="E17151" s="389" t="s">
        <v>670</v>
      </c>
      <c r="F17151" s="389" t="s">
        <v>650</v>
      </c>
      <c r="G17151" s="389" t="s">
        <v>519</v>
      </c>
    </row>
    <row r="17152" spans="1:7">
      <c r="A17152" s="389" t="s">
        <v>532</v>
      </c>
      <c r="B17152" s="389" t="s">
        <v>519</v>
      </c>
      <c r="C17152" s="389">
        <v>34865.837904899898</v>
      </c>
      <c r="D17152" s="389" t="s">
        <v>519</v>
      </c>
      <c r="E17152" s="389" t="s">
        <v>670</v>
      </c>
      <c r="F17152" s="389" t="s">
        <v>650</v>
      </c>
      <c r="G17152" s="389" t="s">
        <v>519</v>
      </c>
    </row>
    <row r="17153" spans="1:7">
      <c r="A17153" s="389" t="s">
        <v>532</v>
      </c>
      <c r="B17153" s="389" t="s">
        <v>519</v>
      </c>
      <c r="C17153" s="389">
        <v>34865.837904899898</v>
      </c>
      <c r="D17153" s="389" t="s">
        <v>519</v>
      </c>
      <c r="E17153" s="389" t="s">
        <v>670</v>
      </c>
      <c r="F17153" s="389" t="s">
        <v>650</v>
      </c>
      <c r="G17153" s="389" t="s">
        <v>519</v>
      </c>
    </row>
    <row r="17154" spans="1:7">
      <c r="A17154" s="389" t="s">
        <v>532</v>
      </c>
      <c r="B17154" s="389" t="s">
        <v>519</v>
      </c>
      <c r="C17154" s="389">
        <v>34865.837904899898</v>
      </c>
      <c r="D17154" s="389" t="s">
        <v>519</v>
      </c>
      <c r="E17154" s="389" t="s">
        <v>670</v>
      </c>
      <c r="F17154" s="389" t="s">
        <v>650</v>
      </c>
      <c r="G17154" s="389" t="s">
        <v>519</v>
      </c>
    </row>
    <row r="17155" spans="1:7">
      <c r="A17155" s="389" t="s">
        <v>532</v>
      </c>
      <c r="B17155" s="389" t="s">
        <v>519</v>
      </c>
      <c r="C17155" s="389">
        <v>34865.837904899898</v>
      </c>
      <c r="D17155" s="389" t="s">
        <v>519</v>
      </c>
      <c r="E17155" s="389" t="s">
        <v>670</v>
      </c>
      <c r="F17155" s="389" t="s">
        <v>650</v>
      </c>
      <c r="G17155" s="389" t="s">
        <v>519</v>
      </c>
    </row>
    <row r="17156" spans="1:7">
      <c r="A17156" s="389" t="s">
        <v>532</v>
      </c>
      <c r="B17156" s="389" t="s">
        <v>519</v>
      </c>
      <c r="C17156" s="389">
        <v>34865.837904899898</v>
      </c>
      <c r="D17156" s="389" t="s">
        <v>519</v>
      </c>
      <c r="E17156" s="389" t="s">
        <v>670</v>
      </c>
      <c r="F17156" s="389" t="s">
        <v>650</v>
      </c>
      <c r="G17156" s="389" t="s">
        <v>519</v>
      </c>
    </row>
    <row r="17157" spans="1:7">
      <c r="A17157" s="389" t="s">
        <v>532</v>
      </c>
      <c r="B17157" s="389" t="s">
        <v>519</v>
      </c>
      <c r="C17157" s="389">
        <v>34865.837904899898</v>
      </c>
      <c r="D17157" s="389" t="s">
        <v>519</v>
      </c>
      <c r="E17157" s="389" t="s">
        <v>670</v>
      </c>
      <c r="F17157" s="389" t="s">
        <v>650</v>
      </c>
      <c r="G17157" s="389" t="s">
        <v>519</v>
      </c>
    </row>
    <row r="17158" spans="1:7">
      <c r="A17158" s="389" t="s">
        <v>532</v>
      </c>
      <c r="B17158" s="389" t="s">
        <v>519</v>
      </c>
      <c r="C17158" s="389">
        <v>34865.837904899898</v>
      </c>
      <c r="D17158" s="389" t="s">
        <v>519</v>
      </c>
      <c r="E17158" s="389" t="s">
        <v>670</v>
      </c>
      <c r="F17158" s="389" t="s">
        <v>650</v>
      </c>
      <c r="G17158" s="389" t="s">
        <v>519</v>
      </c>
    </row>
    <row r="17159" spans="1:7">
      <c r="A17159" s="389" t="s">
        <v>532</v>
      </c>
      <c r="B17159" s="389" t="s">
        <v>519</v>
      </c>
      <c r="C17159" s="389">
        <v>34865.837904899898</v>
      </c>
      <c r="D17159" s="389" t="s">
        <v>519</v>
      </c>
      <c r="E17159" s="389" t="s">
        <v>670</v>
      </c>
      <c r="F17159" s="389" t="s">
        <v>650</v>
      </c>
      <c r="G17159" s="389" t="s">
        <v>519</v>
      </c>
    </row>
    <row r="17160" spans="1:7">
      <c r="A17160" s="389" t="s">
        <v>532</v>
      </c>
      <c r="B17160" s="389" t="s">
        <v>519</v>
      </c>
      <c r="C17160" s="389">
        <v>34865.837904899898</v>
      </c>
      <c r="D17160" s="389" t="s">
        <v>519</v>
      </c>
      <c r="E17160" s="389" t="s">
        <v>670</v>
      </c>
      <c r="F17160" s="389" t="s">
        <v>650</v>
      </c>
      <c r="G17160" s="389" t="s">
        <v>519</v>
      </c>
    </row>
    <row r="17161" spans="1:7">
      <c r="A17161" s="389" t="s">
        <v>532</v>
      </c>
      <c r="B17161" s="389" t="s">
        <v>519</v>
      </c>
      <c r="C17161" s="389">
        <v>34865.837904899898</v>
      </c>
      <c r="D17161" s="389" t="s">
        <v>519</v>
      </c>
      <c r="E17161" s="389" t="s">
        <v>670</v>
      </c>
      <c r="F17161" s="389" t="s">
        <v>650</v>
      </c>
      <c r="G17161" s="389" t="s">
        <v>519</v>
      </c>
    </row>
    <row r="17162" spans="1:7">
      <c r="A17162" s="389" t="s">
        <v>532</v>
      </c>
      <c r="B17162" s="389" t="s">
        <v>519</v>
      </c>
      <c r="C17162" s="389">
        <v>34865.837904899898</v>
      </c>
      <c r="D17162" s="389" t="s">
        <v>519</v>
      </c>
      <c r="E17162" s="389" t="s">
        <v>670</v>
      </c>
      <c r="F17162" s="389" t="s">
        <v>650</v>
      </c>
      <c r="G17162" s="389" t="s">
        <v>519</v>
      </c>
    </row>
    <row r="17163" spans="1:7">
      <c r="A17163" s="389" t="s">
        <v>532</v>
      </c>
      <c r="B17163" s="389" t="s">
        <v>519</v>
      </c>
      <c r="C17163" s="389">
        <v>34865.837904899898</v>
      </c>
      <c r="D17163" s="389" t="s">
        <v>519</v>
      </c>
      <c r="E17163" s="389" t="s">
        <v>670</v>
      </c>
      <c r="F17163" s="389" t="s">
        <v>650</v>
      </c>
      <c r="G17163" s="389" t="s">
        <v>519</v>
      </c>
    </row>
    <row r="17164" spans="1:7">
      <c r="A17164" s="389" t="s">
        <v>532</v>
      </c>
      <c r="B17164" s="389" t="s">
        <v>519</v>
      </c>
      <c r="C17164" s="389">
        <v>34865.837904899898</v>
      </c>
      <c r="D17164" s="389" t="s">
        <v>519</v>
      </c>
      <c r="E17164" s="389" t="s">
        <v>670</v>
      </c>
      <c r="F17164" s="389" t="s">
        <v>650</v>
      </c>
      <c r="G17164" s="389" t="s">
        <v>519</v>
      </c>
    </row>
    <row r="17165" spans="1:7">
      <c r="A17165" s="389" t="s">
        <v>532</v>
      </c>
      <c r="B17165" s="389" t="s">
        <v>519</v>
      </c>
      <c r="C17165" s="389">
        <v>34865.837904899898</v>
      </c>
      <c r="D17165" s="389" t="s">
        <v>519</v>
      </c>
      <c r="E17165" s="389" t="s">
        <v>670</v>
      </c>
      <c r="F17165" s="389" t="s">
        <v>650</v>
      </c>
      <c r="G17165" s="389" t="s">
        <v>519</v>
      </c>
    </row>
    <row r="17166" spans="1:7">
      <c r="A17166" s="389" t="s">
        <v>532</v>
      </c>
      <c r="B17166" s="389" t="s">
        <v>519</v>
      </c>
      <c r="C17166" s="389">
        <v>34865.837904899898</v>
      </c>
      <c r="D17166" s="389" t="s">
        <v>519</v>
      </c>
      <c r="E17166" s="389" t="s">
        <v>670</v>
      </c>
      <c r="F17166" s="389" t="s">
        <v>650</v>
      </c>
      <c r="G17166" s="389" t="s">
        <v>519</v>
      </c>
    </row>
    <row r="17167" spans="1:7">
      <c r="A17167" s="389" t="s">
        <v>532</v>
      </c>
      <c r="B17167" s="389" t="s">
        <v>519</v>
      </c>
      <c r="C17167" s="389">
        <v>34865.837904899898</v>
      </c>
      <c r="D17167" s="389" t="s">
        <v>519</v>
      </c>
      <c r="E17167" s="389" t="s">
        <v>670</v>
      </c>
      <c r="F17167" s="389" t="s">
        <v>650</v>
      </c>
      <c r="G17167" s="389" t="s">
        <v>519</v>
      </c>
    </row>
    <row r="17168" spans="1:7">
      <c r="A17168" s="389" t="s">
        <v>532</v>
      </c>
      <c r="B17168" s="389" t="s">
        <v>519</v>
      </c>
      <c r="C17168" s="389">
        <v>34865.837904899898</v>
      </c>
      <c r="D17168" s="389" t="s">
        <v>519</v>
      </c>
      <c r="E17168" s="389" t="s">
        <v>670</v>
      </c>
      <c r="F17168" s="389" t="s">
        <v>650</v>
      </c>
      <c r="G17168" s="389" t="s">
        <v>519</v>
      </c>
    </row>
    <row r="17169" spans="1:7">
      <c r="A17169" s="389" t="s">
        <v>532</v>
      </c>
      <c r="B17169" s="389" t="s">
        <v>519</v>
      </c>
      <c r="C17169" s="389">
        <v>34865.837904899898</v>
      </c>
      <c r="D17169" s="389" t="s">
        <v>519</v>
      </c>
      <c r="E17169" s="389" t="s">
        <v>670</v>
      </c>
      <c r="F17169" s="389" t="s">
        <v>650</v>
      </c>
      <c r="G17169" s="389" t="s">
        <v>519</v>
      </c>
    </row>
    <row r="17170" spans="1:7">
      <c r="A17170" s="389" t="s">
        <v>532</v>
      </c>
      <c r="B17170" s="389" t="s">
        <v>519</v>
      </c>
      <c r="C17170" s="389">
        <v>34865.837904899898</v>
      </c>
      <c r="D17170" s="389" t="s">
        <v>519</v>
      </c>
      <c r="E17170" s="389" t="s">
        <v>670</v>
      </c>
      <c r="F17170" s="389" t="s">
        <v>650</v>
      </c>
      <c r="G17170" s="389" t="s">
        <v>519</v>
      </c>
    </row>
    <row r="17171" spans="1:7">
      <c r="A17171" s="389" t="s">
        <v>532</v>
      </c>
      <c r="B17171" s="389" t="s">
        <v>519</v>
      </c>
      <c r="C17171" s="389">
        <v>34865.837904899898</v>
      </c>
      <c r="D17171" s="389" t="s">
        <v>519</v>
      </c>
      <c r="E17171" s="389" t="s">
        <v>670</v>
      </c>
      <c r="F17171" s="389" t="s">
        <v>650</v>
      </c>
      <c r="G17171" s="389" t="s">
        <v>519</v>
      </c>
    </row>
    <row r="17172" spans="1:7">
      <c r="A17172" s="389" t="s">
        <v>532</v>
      </c>
      <c r="B17172" s="389" t="s">
        <v>519</v>
      </c>
      <c r="C17172" s="389">
        <v>34865.837904899898</v>
      </c>
      <c r="D17172" s="389" t="s">
        <v>519</v>
      </c>
      <c r="E17172" s="389" t="s">
        <v>670</v>
      </c>
      <c r="F17172" s="389" t="s">
        <v>650</v>
      </c>
      <c r="G17172" s="389" t="s">
        <v>519</v>
      </c>
    </row>
    <row r="17173" spans="1:7">
      <c r="A17173" s="389" t="s">
        <v>532</v>
      </c>
      <c r="B17173" s="389" t="s">
        <v>519</v>
      </c>
      <c r="C17173" s="389">
        <v>34865.837904899898</v>
      </c>
      <c r="D17173" s="389" t="s">
        <v>519</v>
      </c>
      <c r="E17173" s="389" t="s">
        <v>670</v>
      </c>
      <c r="F17173" s="389" t="s">
        <v>650</v>
      </c>
      <c r="G17173" s="389" t="s">
        <v>519</v>
      </c>
    </row>
    <row r="17174" spans="1:7">
      <c r="A17174" s="389" t="s">
        <v>532</v>
      </c>
      <c r="B17174" s="389" t="s">
        <v>519</v>
      </c>
      <c r="C17174" s="389">
        <v>34865.837904899898</v>
      </c>
      <c r="D17174" s="389" t="s">
        <v>519</v>
      </c>
      <c r="E17174" s="389" t="s">
        <v>670</v>
      </c>
      <c r="F17174" s="389" t="s">
        <v>650</v>
      </c>
      <c r="G17174" s="389" t="s">
        <v>519</v>
      </c>
    </row>
    <row r="17175" spans="1:7">
      <c r="A17175" s="389" t="s">
        <v>532</v>
      </c>
      <c r="B17175" s="389" t="s">
        <v>519</v>
      </c>
      <c r="C17175" s="389">
        <v>34865.837904899898</v>
      </c>
      <c r="D17175" s="389" t="s">
        <v>519</v>
      </c>
      <c r="E17175" s="389" t="s">
        <v>670</v>
      </c>
      <c r="F17175" s="389" t="s">
        <v>650</v>
      </c>
      <c r="G17175" s="389" t="s">
        <v>519</v>
      </c>
    </row>
    <row r="17176" spans="1:7">
      <c r="A17176" s="389" t="s">
        <v>532</v>
      </c>
      <c r="B17176" s="389" t="s">
        <v>519</v>
      </c>
      <c r="C17176" s="389">
        <v>34865.837904899898</v>
      </c>
      <c r="D17176" s="389" t="s">
        <v>519</v>
      </c>
      <c r="E17176" s="389" t="s">
        <v>670</v>
      </c>
      <c r="F17176" s="389" t="s">
        <v>650</v>
      </c>
      <c r="G17176" s="389" t="s">
        <v>519</v>
      </c>
    </row>
    <row r="17177" spans="1:7">
      <c r="A17177" s="389" t="s">
        <v>532</v>
      </c>
      <c r="B17177" s="389" t="s">
        <v>519</v>
      </c>
      <c r="C17177" s="389">
        <v>34865.837904899898</v>
      </c>
      <c r="D17177" s="389" t="s">
        <v>519</v>
      </c>
      <c r="E17177" s="389" t="s">
        <v>670</v>
      </c>
      <c r="F17177" s="389" t="s">
        <v>650</v>
      </c>
      <c r="G17177" s="389" t="s">
        <v>519</v>
      </c>
    </row>
    <row r="17178" spans="1:7">
      <c r="A17178" s="389" t="s">
        <v>532</v>
      </c>
      <c r="B17178" s="389" t="s">
        <v>519</v>
      </c>
      <c r="C17178" s="389">
        <v>34865.837904899898</v>
      </c>
      <c r="D17178" s="389" t="s">
        <v>519</v>
      </c>
      <c r="E17178" s="389" t="s">
        <v>670</v>
      </c>
      <c r="F17178" s="389" t="s">
        <v>650</v>
      </c>
      <c r="G17178" s="389" t="s">
        <v>519</v>
      </c>
    </row>
    <row r="17179" spans="1:7">
      <c r="A17179" s="389" t="s">
        <v>532</v>
      </c>
      <c r="B17179" s="389" t="s">
        <v>519</v>
      </c>
      <c r="C17179" s="389">
        <v>34865.837904899898</v>
      </c>
      <c r="D17179" s="389" t="s">
        <v>519</v>
      </c>
      <c r="E17179" s="389" t="s">
        <v>670</v>
      </c>
      <c r="F17179" s="389" t="s">
        <v>650</v>
      </c>
      <c r="G17179" s="389" t="s">
        <v>519</v>
      </c>
    </row>
    <row r="17180" spans="1:7">
      <c r="A17180" s="389" t="s">
        <v>532</v>
      </c>
      <c r="B17180" s="389" t="s">
        <v>519</v>
      </c>
      <c r="C17180" s="389">
        <v>34865.837904899898</v>
      </c>
      <c r="D17180" s="389" t="s">
        <v>519</v>
      </c>
      <c r="E17180" s="389" t="s">
        <v>670</v>
      </c>
      <c r="F17180" s="389" t="s">
        <v>650</v>
      </c>
      <c r="G17180" s="389" t="s">
        <v>519</v>
      </c>
    </row>
    <row r="17181" spans="1:7">
      <c r="A17181" s="389" t="s">
        <v>532</v>
      </c>
      <c r="B17181" s="389" t="s">
        <v>519</v>
      </c>
      <c r="C17181" s="389">
        <v>34865.837904899898</v>
      </c>
      <c r="D17181" s="389" t="s">
        <v>519</v>
      </c>
      <c r="E17181" s="389" t="s">
        <v>670</v>
      </c>
      <c r="F17181" s="389" t="s">
        <v>650</v>
      </c>
      <c r="G17181" s="389" t="s">
        <v>519</v>
      </c>
    </row>
    <row r="17182" spans="1:7">
      <c r="A17182" s="389" t="s">
        <v>532</v>
      </c>
      <c r="B17182" s="389" t="s">
        <v>519</v>
      </c>
      <c r="C17182" s="389">
        <v>34865.837904899898</v>
      </c>
      <c r="D17182" s="389" t="s">
        <v>519</v>
      </c>
      <c r="E17182" s="389" t="s">
        <v>670</v>
      </c>
      <c r="F17182" s="389" t="s">
        <v>650</v>
      </c>
      <c r="G17182" s="389" t="s">
        <v>519</v>
      </c>
    </row>
    <row r="17183" spans="1:7">
      <c r="A17183" s="389" t="s">
        <v>532</v>
      </c>
      <c r="B17183" s="389" t="s">
        <v>519</v>
      </c>
      <c r="C17183" s="389">
        <v>34865.837904899898</v>
      </c>
      <c r="D17183" s="389" t="s">
        <v>519</v>
      </c>
      <c r="E17183" s="389" t="s">
        <v>670</v>
      </c>
      <c r="F17183" s="389" t="s">
        <v>650</v>
      </c>
      <c r="G17183" s="389" t="s">
        <v>519</v>
      </c>
    </row>
    <row r="17184" spans="1:7">
      <c r="A17184" s="389" t="s">
        <v>532</v>
      </c>
      <c r="B17184" s="389" t="s">
        <v>519</v>
      </c>
      <c r="C17184" s="389">
        <v>34865.837904899898</v>
      </c>
      <c r="D17184" s="389" t="s">
        <v>519</v>
      </c>
      <c r="E17184" s="389" t="s">
        <v>670</v>
      </c>
      <c r="F17184" s="389" t="s">
        <v>650</v>
      </c>
      <c r="G17184" s="389" t="s">
        <v>519</v>
      </c>
    </row>
    <row r="17185" spans="1:7">
      <c r="A17185" s="389" t="s">
        <v>532</v>
      </c>
      <c r="B17185" s="389" t="s">
        <v>519</v>
      </c>
      <c r="C17185" s="389">
        <v>34865.837904899898</v>
      </c>
      <c r="D17185" s="389" t="s">
        <v>519</v>
      </c>
      <c r="E17185" s="389" t="s">
        <v>670</v>
      </c>
      <c r="F17185" s="389" t="s">
        <v>650</v>
      </c>
      <c r="G17185" s="389" t="s">
        <v>519</v>
      </c>
    </row>
    <row r="17186" spans="1:7">
      <c r="A17186" s="389" t="s">
        <v>532</v>
      </c>
      <c r="B17186" s="389" t="s">
        <v>519</v>
      </c>
      <c r="C17186" s="389">
        <v>34865.837904899898</v>
      </c>
      <c r="D17186" s="389" t="s">
        <v>519</v>
      </c>
      <c r="E17186" s="389" t="s">
        <v>670</v>
      </c>
      <c r="F17186" s="389" t="s">
        <v>650</v>
      </c>
      <c r="G17186" s="389" t="s">
        <v>519</v>
      </c>
    </row>
    <row r="17187" spans="1:7">
      <c r="A17187" s="389" t="s">
        <v>532</v>
      </c>
      <c r="B17187" s="389" t="s">
        <v>519</v>
      </c>
      <c r="C17187" s="389">
        <v>34865.837904899898</v>
      </c>
      <c r="D17187" s="389" t="s">
        <v>519</v>
      </c>
      <c r="E17187" s="389" t="s">
        <v>670</v>
      </c>
      <c r="F17187" s="389" t="s">
        <v>650</v>
      </c>
      <c r="G17187" s="389" t="s">
        <v>519</v>
      </c>
    </row>
    <row r="17188" spans="1:7">
      <c r="A17188" s="389" t="s">
        <v>532</v>
      </c>
      <c r="B17188" s="389" t="s">
        <v>519</v>
      </c>
      <c r="C17188" s="389">
        <v>34865.837904899898</v>
      </c>
      <c r="D17188" s="389" t="s">
        <v>519</v>
      </c>
      <c r="E17188" s="389" t="s">
        <v>670</v>
      </c>
      <c r="F17188" s="389" t="s">
        <v>650</v>
      </c>
      <c r="G17188" s="389" t="s">
        <v>519</v>
      </c>
    </row>
    <row r="17189" spans="1:7">
      <c r="A17189" s="389" t="s">
        <v>532</v>
      </c>
      <c r="B17189" s="389" t="s">
        <v>519</v>
      </c>
      <c r="C17189" s="389">
        <v>34865.837904899898</v>
      </c>
      <c r="D17189" s="389" t="s">
        <v>519</v>
      </c>
      <c r="E17189" s="389" t="s">
        <v>670</v>
      </c>
      <c r="F17189" s="389" t="s">
        <v>650</v>
      </c>
      <c r="G17189" s="389" t="s">
        <v>519</v>
      </c>
    </row>
    <row r="17190" spans="1:7">
      <c r="A17190" s="389" t="s">
        <v>532</v>
      </c>
      <c r="B17190" s="389" t="s">
        <v>519</v>
      </c>
      <c r="C17190" s="389">
        <v>34865.837904899898</v>
      </c>
      <c r="D17190" s="389" t="s">
        <v>519</v>
      </c>
      <c r="E17190" s="389" t="s">
        <v>670</v>
      </c>
      <c r="F17190" s="389" t="s">
        <v>650</v>
      </c>
      <c r="G17190" s="389" t="s">
        <v>519</v>
      </c>
    </row>
    <row r="17191" spans="1:7">
      <c r="A17191" s="389" t="s">
        <v>532</v>
      </c>
      <c r="B17191" s="389" t="s">
        <v>519</v>
      </c>
      <c r="C17191" s="389">
        <v>34865.837904899898</v>
      </c>
      <c r="D17191" s="389" t="s">
        <v>519</v>
      </c>
      <c r="E17191" s="389" t="s">
        <v>670</v>
      </c>
      <c r="F17191" s="389" t="s">
        <v>650</v>
      </c>
      <c r="G17191" s="389" t="s">
        <v>519</v>
      </c>
    </row>
    <row r="17192" spans="1:7">
      <c r="A17192" s="389" t="s">
        <v>532</v>
      </c>
      <c r="B17192" s="389" t="s">
        <v>519</v>
      </c>
      <c r="C17192" s="389">
        <v>34865.837904899898</v>
      </c>
      <c r="D17192" s="389" t="s">
        <v>519</v>
      </c>
      <c r="E17192" s="389" t="s">
        <v>670</v>
      </c>
      <c r="F17192" s="389" t="s">
        <v>650</v>
      </c>
      <c r="G17192" s="389" t="s">
        <v>519</v>
      </c>
    </row>
    <row r="17193" spans="1:7">
      <c r="A17193" s="389" t="s">
        <v>532</v>
      </c>
      <c r="B17193" s="389" t="s">
        <v>519</v>
      </c>
      <c r="C17193" s="389">
        <v>34865.837904899898</v>
      </c>
      <c r="D17193" s="389" t="s">
        <v>519</v>
      </c>
      <c r="E17193" s="389" t="s">
        <v>670</v>
      </c>
      <c r="F17193" s="389" t="s">
        <v>650</v>
      </c>
      <c r="G17193" s="389" t="s">
        <v>519</v>
      </c>
    </row>
    <row r="17194" spans="1:7">
      <c r="A17194" s="389" t="s">
        <v>532</v>
      </c>
      <c r="B17194" s="389" t="s">
        <v>519</v>
      </c>
      <c r="C17194" s="389">
        <v>34865.837904899898</v>
      </c>
      <c r="D17194" s="389" t="s">
        <v>519</v>
      </c>
      <c r="E17194" s="389" t="s">
        <v>670</v>
      </c>
      <c r="F17194" s="389" t="s">
        <v>650</v>
      </c>
      <c r="G17194" s="389" t="s">
        <v>519</v>
      </c>
    </row>
    <row r="17195" spans="1:7">
      <c r="A17195" s="389" t="s">
        <v>532</v>
      </c>
      <c r="B17195" s="389" t="s">
        <v>519</v>
      </c>
      <c r="C17195" s="389">
        <v>34865.837904899898</v>
      </c>
      <c r="D17195" s="389" t="s">
        <v>519</v>
      </c>
      <c r="E17195" s="389" t="s">
        <v>670</v>
      </c>
      <c r="F17195" s="389" t="s">
        <v>650</v>
      </c>
      <c r="G17195" s="389" t="s">
        <v>519</v>
      </c>
    </row>
    <row r="17196" spans="1:7">
      <c r="A17196" s="389" t="s">
        <v>532</v>
      </c>
      <c r="B17196" s="389" t="s">
        <v>519</v>
      </c>
      <c r="C17196" s="389">
        <v>34865.837904899898</v>
      </c>
      <c r="D17196" s="389" t="s">
        <v>519</v>
      </c>
      <c r="E17196" s="389" t="s">
        <v>670</v>
      </c>
      <c r="F17196" s="389" t="s">
        <v>650</v>
      </c>
      <c r="G17196" s="389" t="s">
        <v>519</v>
      </c>
    </row>
    <row r="17197" spans="1:7">
      <c r="A17197" s="389" t="s">
        <v>532</v>
      </c>
      <c r="B17197" s="389" t="s">
        <v>519</v>
      </c>
      <c r="C17197" s="389">
        <v>34865.837904899898</v>
      </c>
      <c r="D17197" s="389" t="s">
        <v>519</v>
      </c>
      <c r="E17197" s="389" t="s">
        <v>670</v>
      </c>
      <c r="F17197" s="389" t="s">
        <v>650</v>
      </c>
      <c r="G17197" s="389" t="s">
        <v>519</v>
      </c>
    </row>
    <row r="17198" spans="1:7">
      <c r="A17198" s="389" t="s">
        <v>532</v>
      </c>
      <c r="B17198" s="389" t="s">
        <v>519</v>
      </c>
      <c r="C17198" s="389">
        <v>34865.837904899898</v>
      </c>
      <c r="D17198" s="389" t="s">
        <v>519</v>
      </c>
      <c r="E17198" s="389" t="s">
        <v>670</v>
      </c>
      <c r="F17198" s="389" t="s">
        <v>650</v>
      </c>
      <c r="G17198" s="389" t="s">
        <v>519</v>
      </c>
    </row>
    <row r="17199" spans="1:7">
      <c r="A17199" s="389" t="s">
        <v>532</v>
      </c>
      <c r="B17199" s="389" t="s">
        <v>519</v>
      </c>
      <c r="C17199" s="389">
        <v>34865.837904899898</v>
      </c>
      <c r="D17199" s="389" t="s">
        <v>519</v>
      </c>
      <c r="E17199" s="389" t="s">
        <v>670</v>
      </c>
      <c r="F17199" s="389" t="s">
        <v>650</v>
      </c>
      <c r="G17199" s="389" t="s">
        <v>519</v>
      </c>
    </row>
    <row r="17200" spans="1:7">
      <c r="A17200" s="389" t="s">
        <v>532</v>
      </c>
      <c r="B17200" s="389" t="s">
        <v>519</v>
      </c>
      <c r="C17200" s="389">
        <v>34865.837904899898</v>
      </c>
      <c r="D17200" s="389" t="s">
        <v>519</v>
      </c>
      <c r="E17200" s="389" t="s">
        <v>670</v>
      </c>
      <c r="F17200" s="389" t="s">
        <v>650</v>
      </c>
      <c r="G17200" s="389" t="s">
        <v>519</v>
      </c>
    </row>
    <row r="17201" spans="1:7">
      <c r="A17201" s="389" t="s">
        <v>549</v>
      </c>
      <c r="B17201" s="389" t="s">
        <v>519</v>
      </c>
      <c r="C17201" s="389">
        <v>34865.837904899898</v>
      </c>
      <c r="D17201" s="389" t="s">
        <v>519</v>
      </c>
      <c r="E17201" s="389" t="s">
        <v>670</v>
      </c>
      <c r="F17201" s="389" t="s">
        <v>650</v>
      </c>
      <c r="G17201" s="389" t="s">
        <v>519</v>
      </c>
    </row>
    <row r="17202" spans="1:7">
      <c r="A17202" s="389" t="s">
        <v>532</v>
      </c>
      <c r="B17202" s="389" t="s">
        <v>519</v>
      </c>
      <c r="C17202" s="389">
        <v>34865.837904899898</v>
      </c>
      <c r="D17202" s="389" t="s">
        <v>519</v>
      </c>
      <c r="E17202" s="389" t="s">
        <v>670</v>
      </c>
      <c r="F17202" s="389" t="s">
        <v>650</v>
      </c>
      <c r="G17202" s="389" t="s">
        <v>519</v>
      </c>
    </row>
    <row r="17203" spans="1:7">
      <c r="A17203" s="389" t="s">
        <v>532</v>
      </c>
      <c r="B17203" s="389" t="s">
        <v>519</v>
      </c>
      <c r="C17203" s="389">
        <v>34865.837904899898</v>
      </c>
      <c r="D17203" s="389" t="s">
        <v>519</v>
      </c>
      <c r="E17203" s="389" t="s">
        <v>670</v>
      </c>
      <c r="F17203" s="389" t="s">
        <v>650</v>
      </c>
      <c r="G17203" s="389" t="s">
        <v>519</v>
      </c>
    </row>
    <row r="17204" spans="1:7">
      <c r="A17204" s="389" t="s">
        <v>532</v>
      </c>
      <c r="B17204" s="389" t="s">
        <v>519</v>
      </c>
      <c r="C17204" s="389">
        <v>34865.837904899898</v>
      </c>
      <c r="D17204" s="389" t="s">
        <v>519</v>
      </c>
      <c r="E17204" s="389" t="s">
        <v>670</v>
      </c>
      <c r="F17204" s="389" t="s">
        <v>650</v>
      </c>
      <c r="G17204" s="389" t="s">
        <v>519</v>
      </c>
    </row>
    <row r="17205" spans="1:7">
      <c r="A17205" s="389" t="s">
        <v>532</v>
      </c>
      <c r="B17205" s="389" t="s">
        <v>519</v>
      </c>
      <c r="C17205" s="389">
        <v>34865.837904899898</v>
      </c>
      <c r="D17205" s="389" t="s">
        <v>519</v>
      </c>
      <c r="E17205" s="389" t="s">
        <v>670</v>
      </c>
      <c r="F17205" s="389" t="s">
        <v>650</v>
      </c>
      <c r="G17205" s="389" t="s">
        <v>519</v>
      </c>
    </row>
    <row r="17206" spans="1:7">
      <c r="A17206" s="389" t="s">
        <v>532</v>
      </c>
      <c r="B17206" s="389" t="s">
        <v>519</v>
      </c>
      <c r="C17206" s="389">
        <v>34865.837904899898</v>
      </c>
      <c r="D17206" s="389" t="s">
        <v>519</v>
      </c>
      <c r="E17206" s="389" t="s">
        <v>670</v>
      </c>
      <c r="F17206" s="389" t="s">
        <v>650</v>
      </c>
      <c r="G17206" s="389" t="s">
        <v>519</v>
      </c>
    </row>
    <row r="17207" spans="1:7">
      <c r="A17207" s="389" t="s">
        <v>532</v>
      </c>
      <c r="B17207" s="389" t="s">
        <v>519</v>
      </c>
      <c r="C17207" s="389">
        <v>34865.837904899898</v>
      </c>
      <c r="D17207" s="389" t="s">
        <v>519</v>
      </c>
      <c r="E17207" s="389" t="s">
        <v>670</v>
      </c>
      <c r="F17207" s="389" t="s">
        <v>650</v>
      </c>
      <c r="G17207" s="389" t="s">
        <v>519</v>
      </c>
    </row>
    <row r="17208" spans="1:7">
      <c r="A17208" s="389" t="s">
        <v>532</v>
      </c>
      <c r="B17208" s="389" t="s">
        <v>519</v>
      </c>
      <c r="C17208" s="389">
        <v>34865.837904899898</v>
      </c>
      <c r="D17208" s="389" t="s">
        <v>519</v>
      </c>
      <c r="E17208" s="389" t="s">
        <v>670</v>
      </c>
      <c r="F17208" s="389" t="s">
        <v>650</v>
      </c>
      <c r="G17208" s="389" t="s">
        <v>519</v>
      </c>
    </row>
    <row r="17209" spans="1:7">
      <c r="A17209" s="389" t="s">
        <v>532</v>
      </c>
      <c r="B17209" s="389" t="s">
        <v>519</v>
      </c>
      <c r="C17209" s="389">
        <v>34865.837904899898</v>
      </c>
      <c r="D17209" s="389" t="s">
        <v>519</v>
      </c>
      <c r="E17209" s="389" t="s">
        <v>670</v>
      </c>
      <c r="F17209" s="389" t="s">
        <v>650</v>
      </c>
      <c r="G17209" s="389" t="s">
        <v>519</v>
      </c>
    </row>
    <row r="17210" spans="1:7">
      <c r="A17210" s="389" t="s">
        <v>532</v>
      </c>
      <c r="B17210" s="389" t="s">
        <v>519</v>
      </c>
      <c r="C17210" s="389">
        <v>34865.837904899898</v>
      </c>
      <c r="D17210" s="389" t="s">
        <v>519</v>
      </c>
      <c r="E17210" s="389" t="s">
        <v>670</v>
      </c>
      <c r="F17210" s="389" t="s">
        <v>650</v>
      </c>
      <c r="G17210" s="389" t="s">
        <v>519</v>
      </c>
    </row>
    <row r="17211" spans="1:7">
      <c r="A17211" s="389" t="s">
        <v>532</v>
      </c>
      <c r="B17211" s="389" t="s">
        <v>519</v>
      </c>
      <c r="C17211" s="389">
        <v>34865.837904899898</v>
      </c>
      <c r="D17211" s="389" t="s">
        <v>519</v>
      </c>
      <c r="E17211" s="389" t="s">
        <v>670</v>
      </c>
      <c r="F17211" s="389" t="s">
        <v>650</v>
      </c>
      <c r="G17211" s="389" t="s">
        <v>519</v>
      </c>
    </row>
    <row r="17212" spans="1:7">
      <c r="A17212" s="389" t="s">
        <v>532</v>
      </c>
      <c r="B17212" s="389" t="s">
        <v>519</v>
      </c>
      <c r="C17212" s="389">
        <v>34865.837904899898</v>
      </c>
      <c r="D17212" s="389" t="s">
        <v>519</v>
      </c>
      <c r="E17212" s="389" t="s">
        <v>670</v>
      </c>
      <c r="F17212" s="389" t="s">
        <v>650</v>
      </c>
      <c r="G17212" s="389" t="s">
        <v>519</v>
      </c>
    </row>
    <row r="17213" spans="1:7">
      <c r="A17213" s="389" t="s">
        <v>532</v>
      </c>
      <c r="B17213" s="389" t="s">
        <v>519</v>
      </c>
      <c r="C17213" s="389">
        <v>34865.837904899898</v>
      </c>
      <c r="D17213" s="389" t="s">
        <v>519</v>
      </c>
      <c r="E17213" s="389" t="s">
        <v>670</v>
      </c>
      <c r="F17213" s="389" t="s">
        <v>650</v>
      </c>
      <c r="G17213" s="389" t="s">
        <v>519</v>
      </c>
    </row>
    <row r="17214" spans="1:7">
      <c r="A17214" s="389" t="s">
        <v>532</v>
      </c>
      <c r="B17214" s="389" t="s">
        <v>519</v>
      </c>
      <c r="C17214" s="389">
        <v>34865.837904899898</v>
      </c>
      <c r="D17214" s="389" t="s">
        <v>519</v>
      </c>
      <c r="E17214" s="389" t="s">
        <v>670</v>
      </c>
      <c r="F17214" s="389" t="s">
        <v>650</v>
      </c>
      <c r="G17214" s="389" t="s">
        <v>519</v>
      </c>
    </row>
    <row r="17215" spans="1:7">
      <c r="A17215" s="389" t="s">
        <v>532</v>
      </c>
      <c r="B17215" s="389" t="s">
        <v>519</v>
      </c>
      <c r="C17215" s="389">
        <v>34865.837904899898</v>
      </c>
      <c r="D17215" s="389" t="s">
        <v>519</v>
      </c>
      <c r="E17215" s="389" t="s">
        <v>670</v>
      </c>
      <c r="F17215" s="389" t="s">
        <v>650</v>
      </c>
      <c r="G17215" s="389" t="s">
        <v>519</v>
      </c>
    </row>
    <row r="17216" spans="1:7">
      <c r="A17216" s="389" t="s">
        <v>532</v>
      </c>
      <c r="B17216" s="389" t="s">
        <v>519</v>
      </c>
      <c r="C17216" s="389">
        <v>34865.837904899898</v>
      </c>
      <c r="D17216" s="389" t="s">
        <v>519</v>
      </c>
      <c r="E17216" s="389" t="s">
        <v>670</v>
      </c>
      <c r="F17216" s="389" t="s">
        <v>650</v>
      </c>
      <c r="G17216" s="389" t="s">
        <v>519</v>
      </c>
    </row>
    <row r="17217" spans="1:7">
      <c r="A17217" s="389" t="s">
        <v>532</v>
      </c>
      <c r="B17217" s="389" t="s">
        <v>519</v>
      </c>
      <c r="C17217" s="389">
        <v>34865.837904899898</v>
      </c>
      <c r="D17217" s="389" t="s">
        <v>519</v>
      </c>
      <c r="E17217" s="389" t="s">
        <v>670</v>
      </c>
      <c r="F17217" s="389" t="s">
        <v>650</v>
      </c>
      <c r="G17217" s="389" t="s">
        <v>519</v>
      </c>
    </row>
    <row r="17218" spans="1:7">
      <c r="A17218" s="389" t="s">
        <v>532</v>
      </c>
      <c r="B17218" s="389" t="s">
        <v>519</v>
      </c>
      <c r="C17218" s="389">
        <v>34865.837904899898</v>
      </c>
      <c r="D17218" s="389" t="s">
        <v>519</v>
      </c>
      <c r="E17218" s="389" t="s">
        <v>670</v>
      </c>
      <c r="F17218" s="389" t="s">
        <v>650</v>
      </c>
      <c r="G17218" s="389" t="s">
        <v>519</v>
      </c>
    </row>
    <row r="17219" spans="1:7">
      <c r="A17219" s="389" t="s">
        <v>532</v>
      </c>
      <c r="B17219" s="389" t="s">
        <v>519</v>
      </c>
      <c r="C17219" s="389">
        <v>34865.837904899898</v>
      </c>
      <c r="D17219" s="389" t="s">
        <v>519</v>
      </c>
      <c r="E17219" s="389" t="s">
        <v>670</v>
      </c>
      <c r="F17219" s="389" t="s">
        <v>650</v>
      </c>
      <c r="G17219" s="389" t="s">
        <v>519</v>
      </c>
    </row>
    <row r="17220" spans="1:7">
      <c r="A17220" s="389" t="s">
        <v>532</v>
      </c>
      <c r="B17220" s="389" t="s">
        <v>519</v>
      </c>
      <c r="C17220" s="389">
        <v>34865.837904899898</v>
      </c>
      <c r="D17220" s="389" t="s">
        <v>519</v>
      </c>
      <c r="E17220" s="389" t="s">
        <v>670</v>
      </c>
      <c r="F17220" s="389" t="s">
        <v>650</v>
      </c>
      <c r="G17220" s="389" t="s">
        <v>519</v>
      </c>
    </row>
    <row r="17221" spans="1:7">
      <c r="A17221" s="389" t="s">
        <v>532</v>
      </c>
      <c r="B17221" s="389" t="s">
        <v>519</v>
      </c>
      <c r="C17221" s="389">
        <v>34865.837904899898</v>
      </c>
      <c r="D17221" s="389" t="s">
        <v>519</v>
      </c>
      <c r="E17221" s="389" t="s">
        <v>670</v>
      </c>
      <c r="F17221" s="389" t="s">
        <v>650</v>
      </c>
      <c r="G17221" s="389" t="s">
        <v>519</v>
      </c>
    </row>
    <row r="17222" spans="1:7">
      <c r="A17222" s="389" t="s">
        <v>532</v>
      </c>
      <c r="B17222" s="389" t="s">
        <v>519</v>
      </c>
      <c r="C17222" s="389">
        <v>34865.837904899898</v>
      </c>
      <c r="D17222" s="389" t="s">
        <v>519</v>
      </c>
      <c r="E17222" s="389" t="s">
        <v>670</v>
      </c>
      <c r="F17222" s="389" t="s">
        <v>650</v>
      </c>
      <c r="G17222" s="389" t="s">
        <v>519</v>
      </c>
    </row>
    <row r="17223" spans="1:7">
      <c r="A17223" s="389" t="s">
        <v>532</v>
      </c>
      <c r="B17223" s="389" t="s">
        <v>519</v>
      </c>
      <c r="C17223" s="389">
        <v>34865.837904899898</v>
      </c>
      <c r="D17223" s="389" t="s">
        <v>519</v>
      </c>
      <c r="E17223" s="389" t="s">
        <v>670</v>
      </c>
      <c r="F17223" s="389" t="s">
        <v>650</v>
      </c>
      <c r="G17223" s="389" t="s">
        <v>519</v>
      </c>
    </row>
    <row r="17224" spans="1:7">
      <c r="A17224" s="389" t="s">
        <v>532</v>
      </c>
      <c r="B17224" s="389" t="s">
        <v>519</v>
      </c>
      <c r="C17224" s="389">
        <v>34865.837904899898</v>
      </c>
      <c r="D17224" s="389" t="s">
        <v>519</v>
      </c>
      <c r="E17224" s="389" t="s">
        <v>670</v>
      </c>
      <c r="F17224" s="389" t="s">
        <v>650</v>
      </c>
      <c r="G17224" s="389" t="s">
        <v>519</v>
      </c>
    </row>
    <row r="17225" spans="1:7">
      <c r="A17225" s="389" t="s">
        <v>532</v>
      </c>
      <c r="B17225" s="389" t="s">
        <v>519</v>
      </c>
      <c r="C17225" s="389">
        <v>34865.837904899898</v>
      </c>
      <c r="D17225" s="389" t="s">
        <v>519</v>
      </c>
      <c r="E17225" s="389" t="s">
        <v>670</v>
      </c>
      <c r="F17225" s="389" t="s">
        <v>650</v>
      </c>
      <c r="G17225" s="389" t="s">
        <v>519</v>
      </c>
    </row>
    <row r="17226" spans="1:7">
      <c r="A17226" s="389" t="s">
        <v>532</v>
      </c>
      <c r="B17226" s="389" t="s">
        <v>519</v>
      </c>
      <c r="C17226" s="389">
        <v>34865.837904899898</v>
      </c>
      <c r="D17226" s="389" t="s">
        <v>519</v>
      </c>
      <c r="E17226" s="389" t="s">
        <v>670</v>
      </c>
      <c r="F17226" s="389" t="s">
        <v>650</v>
      </c>
      <c r="G17226" s="389" t="s">
        <v>519</v>
      </c>
    </row>
    <row r="17227" spans="1:7">
      <c r="A17227" s="389" t="s">
        <v>532</v>
      </c>
      <c r="B17227" s="389" t="s">
        <v>519</v>
      </c>
      <c r="C17227" s="389">
        <v>34865.837904899898</v>
      </c>
      <c r="D17227" s="389" t="s">
        <v>519</v>
      </c>
      <c r="E17227" s="389" t="s">
        <v>670</v>
      </c>
      <c r="F17227" s="389" t="s">
        <v>650</v>
      </c>
      <c r="G17227" s="389" t="s">
        <v>519</v>
      </c>
    </row>
    <row r="17228" spans="1:7">
      <c r="A17228" s="389" t="s">
        <v>532</v>
      </c>
      <c r="B17228" s="389" t="s">
        <v>519</v>
      </c>
      <c r="C17228" s="389">
        <v>34865.837904899898</v>
      </c>
      <c r="D17228" s="389" t="s">
        <v>519</v>
      </c>
      <c r="E17228" s="389" t="s">
        <v>670</v>
      </c>
      <c r="F17228" s="389" t="s">
        <v>650</v>
      </c>
      <c r="G17228" s="389" t="s">
        <v>519</v>
      </c>
    </row>
    <row r="17229" spans="1:7">
      <c r="A17229" s="389" t="s">
        <v>532</v>
      </c>
      <c r="B17229" s="389" t="s">
        <v>519</v>
      </c>
      <c r="C17229" s="389">
        <v>34865.837904899898</v>
      </c>
      <c r="D17229" s="389" t="s">
        <v>519</v>
      </c>
      <c r="E17229" s="389" t="s">
        <v>670</v>
      </c>
      <c r="F17229" s="389" t="s">
        <v>650</v>
      </c>
      <c r="G17229" s="389" t="s">
        <v>519</v>
      </c>
    </row>
    <row r="17230" spans="1:7">
      <c r="A17230" s="389" t="s">
        <v>532</v>
      </c>
      <c r="B17230" s="389" t="s">
        <v>519</v>
      </c>
      <c r="C17230" s="389">
        <v>34865.837904899898</v>
      </c>
      <c r="D17230" s="389" t="s">
        <v>519</v>
      </c>
      <c r="E17230" s="389" t="s">
        <v>670</v>
      </c>
      <c r="F17230" s="389" t="s">
        <v>650</v>
      </c>
      <c r="G17230" s="389" t="s">
        <v>519</v>
      </c>
    </row>
    <row r="17231" spans="1:7">
      <c r="A17231" s="389" t="s">
        <v>532</v>
      </c>
      <c r="B17231" s="389" t="s">
        <v>519</v>
      </c>
      <c r="C17231" s="389">
        <v>34865.837904899898</v>
      </c>
      <c r="D17231" s="389" t="s">
        <v>519</v>
      </c>
      <c r="E17231" s="389" t="s">
        <v>670</v>
      </c>
      <c r="F17231" s="389" t="s">
        <v>650</v>
      </c>
      <c r="G17231" s="389" t="s">
        <v>519</v>
      </c>
    </row>
    <row r="17232" spans="1:7">
      <c r="A17232" s="389" t="s">
        <v>532</v>
      </c>
      <c r="B17232" s="389" t="s">
        <v>519</v>
      </c>
      <c r="C17232" s="389">
        <v>34865.837904899898</v>
      </c>
      <c r="D17232" s="389" t="s">
        <v>519</v>
      </c>
      <c r="E17232" s="389" t="s">
        <v>670</v>
      </c>
      <c r="F17232" s="389" t="s">
        <v>650</v>
      </c>
      <c r="G17232" s="389" t="s">
        <v>519</v>
      </c>
    </row>
    <row r="17233" spans="1:7">
      <c r="A17233" s="389" t="s">
        <v>532</v>
      </c>
      <c r="B17233" s="389" t="s">
        <v>519</v>
      </c>
      <c r="C17233" s="389">
        <v>34865.837904899898</v>
      </c>
      <c r="D17233" s="389" t="s">
        <v>519</v>
      </c>
      <c r="E17233" s="389" t="s">
        <v>670</v>
      </c>
      <c r="F17233" s="389" t="s">
        <v>650</v>
      </c>
      <c r="G17233" s="389" t="s">
        <v>519</v>
      </c>
    </row>
    <row r="17234" spans="1:7">
      <c r="A17234" s="389" t="s">
        <v>532</v>
      </c>
      <c r="B17234" s="389" t="s">
        <v>519</v>
      </c>
      <c r="C17234" s="389">
        <v>34865.837904899898</v>
      </c>
      <c r="D17234" s="389" t="s">
        <v>519</v>
      </c>
      <c r="E17234" s="389" t="s">
        <v>670</v>
      </c>
      <c r="F17234" s="389" t="s">
        <v>650</v>
      </c>
      <c r="G17234" s="389" t="s">
        <v>519</v>
      </c>
    </row>
    <row r="17235" spans="1:7">
      <c r="A17235" s="389" t="s">
        <v>532</v>
      </c>
      <c r="B17235" s="389" t="s">
        <v>519</v>
      </c>
      <c r="C17235" s="389">
        <v>34865.837904899898</v>
      </c>
      <c r="D17235" s="389" t="s">
        <v>519</v>
      </c>
      <c r="E17235" s="389" t="s">
        <v>670</v>
      </c>
      <c r="F17235" s="389" t="s">
        <v>650</v>
      </c>
      <c r="G17235" s="389" t="s">
        <v>519</v>
      </c>
    </row>
    <row r="17236" spans="1:7">
      <c r="A17236" s="389" t="s">
        <v>532</v>
      </c>
      <c r="B17236" s="389" t="s">
        <v>519</v>
      </c>
      <c r="C17236" s="389">
        <v>34865.837904899898</v>
      </c>
      <c r="D17236" s="389" t="s">
        <v>519</v>
      </c>
      <c r="E17236" s="389" t="s">
        <v>670</v>
      </c>
      <c r="F17236" s="389" t="s">
        <v>650</v>
      </c>
      <c r="G17236" s="389" t="s">
        <v>519</v>
      </c>
    </row>
    <row r="17237" spans="1:7">
      <c r="A17237" s="389" t="s">
        <v>532</v>
      </c>
      <c r="B17237" s="389" t="s">
        <v>519</v>
      </c>
      <c r="C17237" s="389">
        <v>34865.837904899898</v>
      </c>
      <c r="D17237" s="389" t="s">
        <v>519</v>
      </c>
      <c r="E17237" s="389" t="s">
        <v>670</v>
      </c>
      <c r="F17237" s="389" t="s">
        <v>650</v>
      </c>
      <c r="G17237" s="389" t="s">
        <v>519</v>
      </c>
    </row>
    <row r="17238" spans="1:7">
      <c r="A17238" s="389" t="s">
        <v>532</v>
      </c>
      <c r="B17238" s="389" t="s">
        <v>519</v>
      </c>
      <c r="C17238" s="389">
        <v>34865.837904899898</v>
      </c>
      <c r="D17238" s="389" t="s">
        <v>519</v>
      </c>
      <c r="E17238" s="389" t="s">
        <v>670</v>
      </c>
      <c r="F17238" s="389" t="s">
        <v>650</v>
      </c>
      <c r="G17238" s="389" t="s">
        <v>519</v>
      </c>
    </row>
    <row r="17239" spans="1:7">
      <c r="A17239" s="389" t="s">
        <v>532</v>
      </c>
      <c r="B17239" s="389" t="s">
        <v>519</v>
      </c>
      <c r="C17239" s="389">
        <v>34865.837904899898</v>
      </c>
      <c r="D17239" s="389" t="s">
        <v>519</v>
      </c>
      <c r="E17239" s="389" t="s">
        <v>670</v>
      </c>
      <c r="F17239" s="389" t="s">
        <v>650</v>
      </c>
      <c r="G17239" s="389" t="s">
        <v>519</v>
      </c>
    </row>
    <row r="17240" spans="1:7">
      <c r="A17240" s="389" t="s">
        <v>532</v>
      </c>
      <c r="B17240" s="389" t="s">
        <v>519</v>
      </c>
      <c r="C17240" s="389">
        <v>34865.837904899898</v>
      </c>
      <c r="D17240" s="389" t="s">
        <v>519</v>
      </c>
      <c r="E17240" s="389" t="s">
        <v>670</v>
      </c>
      <c r="F17240" s="389" t="s">
        <v>650</v>
      </c>
      <c r="G17240" s="389" t="s">
        <v>519</v>
      </c>
    </row>
    <row r="17241" spans="1:7">
      <c r="A17241" s="389" t="s">
        <v>532</v>
      </c>
      <c r="B17241" s="389" t="s">
        <v>519</v>
      </c>
      <c r="C17241" s="389">
        <v>34865.837904899898</v>
      </c>
      <c r="D17241" s="389" t="s">
        <v>519</v>
      </c>
      <c r="E17241" s="389" t="s">
        <v>670</v>
      </c>
      <c r="F17241" s="389" t="s">
        <v>650</v>
      </c>
      <c r="G17241" s="389" t="s">
        <v>519</v>
      </c>
    </row>
    <row r="17242" spans="1:7">
      <c r="A17242" s="389" t="s">
        <v>532</v>
      </c>
      <c r="B17242" s="389" t="s">
        <v>519</v>
      </c>
      <c r="C17242" s="389">
        <v>34865.837904899898</v>
      </c>
      <c r="D17242" s="389" t="s">
        <v>519</v>
      </c>
      <c r="E17242" s="389" t="s">
        <v>670</v>
      </c>
      <c r="F17242" s="389" t="s">
        <v>650</v>
      </c>
      <c r="G17242" s="389" t="s">
        <v>519</v>
      </c>
    </row>
    <row r="17243" spans="1:7">
      <c r="A17243" s="389" t="s">
        <v>532</v>
      </c>
      <c r="B17243" s="389" t="s">
        <v>519</v>
      </c>
      <c r="C17243" s="389">
        <v>34865.837904899898</v>
      </c>
      <c r="D17243" s="389" t="s">
        <v>519</v>
      </c>
      <c r="E17243" s="389" t="s">
        <v>670</v>
      </c>
      <c r="F17243" s="389" t="s">
        <v>650</v>
      </c>
      <c r="G17243" s="389" t="s">
        <v>519</v>
      </c>
    </row>
    <row r="17244" spans="1:7">
      <c r="A17244" s="389" t="s">
        <v>532</v>
      </c>
      <c r="B17244" s="389" t="s">
        <v>519</v>
      </c>
      <c r="C17244" s="389">
        <v>34865.837904899898</v>
      </c>
      <c r="D17244" s="389" t="s">
        <v>519</v>
      </c>
      <c r="E17244" s="389" t="s">
        <v>670</v>
      </c>
      <c r="F17244" s="389" t="s">
        <v>650</v>
      </c>
      <c r="G17244" s="389" t="s">
        <v>519</v>
      </c>
    </row>
    <row r="17245" spans="1:7">
      <c r="A17245" s="389" t="s">
        <v>532</v>
      </c>
      <c r="B17245" s="389" t="s">
        <v>519</v>
      </c>
      <c r="C17245" s="389">
        <v>34865.837904899898</v>
      </c>
      <c r="D17245" s="389" t="s">
        <v>519</v>
      </c>
      <c r="E17245" s="389" t="s">
        <v>670</v>
      </c>
      <c r="F17245" s="389" t="s">
        <v>650</v>
      </c>
      <c r="G17245" s="389" t="s">
        <v>519</v>
      </c>
    </row>
    <row r="17246" spans="1:7">
      <c r="A17246" s="389" t="s">
        <v>532</v>
      </c>
      <c r="B17246" s="389" t="s">
        <v>519</v>
      </c>
      <c r="C17246" s="389">
        <v>34865.837904899898</v>
      </c>
      <c r="D17246" s="389" t="s">
        <v>519</v>
      </c>
      <c r="E17246" s="389" t="s">
        <v>670</v>
      </c>
      <c r="F17246" s="389" t="s">
        <v>650</v>
      </c>
      <c r="G17246" s="389" t="s">
        <v>519</v>
      </c>
    </row>
    <row r="17247" spans="1:7">
      <c r="A17247" s="389" t="s">
        <v>532</v>
      </c>
      <c r="B17247" s="389" t="s">
        <v>519</v>
      </c>
      <c r="C17247" s="389">
        <v>34865.837904899898</v>
      </c>
      <c r="D17247" s="389" t="s">
        <v>519</v>
      </c>
      <c r="E17247" s="389" t="s">
        <v>670</v>
      </c>
      <c r="F17247" s="389" t="s">
        <v>650</v>
      </c>
      <c r="G17247" s="389" t="s">
        <v>519</v>
      </c>
    </row>
    <row r="17248" spans="1:7">
      <c r="A17248" s="389" t="s">
        <v>532</v>
      </c>
      <c r="B17248" s="389" t="s">
        <v>519</v>
      </c>
      <c r="C17248" s="389">
        <v>34865.837904899898</v>
      </c>
      <c r="D17248" s="389" t="s">
        <v>519</v>
      </c>
      <c r="E17248" s="389" t="s">
        <v>670</v>
      </c>
      <c r="F17248" s="389" t="s">
        <v>650</v>
      </c>
      <c r="G17248" s="389" t="s">
        <v>519</v>
      </c>
    </row>
    <row r="17249" spans="1:7">
      <c r="A17249" s="389" t="s">
        <v>532</v>
      </c>
      <c r="B17249" s="389" t="s">
        <v>519</v>
      </c>
      <c r="C17249" s="389">
        <v>34865.837904899898</v>
      </c>
      <c r="D17249" s="389" t="s">
        <v>519</v>
      </c>
      <c r="E17249" s="389" t="s">
        <v>670</v>
      </c>
      <c r="F17249" s="389" t="s">
        <v>650</v>
      </c>
      <c r="G17249" s="389" t="s">
        <v>519</v>
      </c>
    </row>
    <row r="17250" spans="1:7">
      <c r="A17250" s="389" t="s">
        <v>532</v>
      </c>
      <c r="B17250" s="389" t="s">
        <v>519</v>
      </c>
      <c r="C17250" s="389">
        <v>34865.837904899898</v>
      </c>
      <c r="D17250" s="389" t="s">
        <v>519</v>
      </c>
      <c r="E17250" s="389" t="s">
        <v>670</v>
      </c>
      <c r="F17250" s="389" t="s">
        <v>650</v>
      </c>
      <c r="G17250" s="389" t="s">
        <v>519</v>
      </c>
    </row>
    <row r="17251" spans="1:7">
      <c r="A17251" s="389" t="s">
        <v>532</v>
      </c>
      <c r="B17251" s="389" t="s">
        <v>519</v>
      </c>
      <c r="C17251" s="389">
        <v>34865.837904899898</v>
      </c>
      <c r="D17251" s="389" t="s">
        <v>519</v>
      </c>
      <c r="E17251" s="389" t="s">
        <v>670</v>
      </c>
      <c r="F17251" s="389" t="s">
        <v>650</v>
      </c>
      <c r="G17251" s="389" t="s">
        <v>519</v>
      </c>
    </row>
    <row r="17252" spans="1:7">
      <c r="A17252" s="389" t="s">
        <v>532</v>
      </c>
      <c r="B17252" s="389" t="s">
        <v>519</v>
      </c>
      <c r="C17252" s="389">
        <v>34865.837904899898</v>
      </c>
      <c r="D17252" s="389" t="s">
        <v>519</v>
      </c>
      <c r="E17252" s="389" t="s">
        <v>670</v>
      </c>
      <c r="F17252" s="389" t="s">
        <v>650</v>
      </c>
      <c r="G17252" s="389" t="s">
        <v>519</v>
      </c>
    </row>
    <row r="17253" spans="1:7">
      <c r="A17253" s="389" t="s">
        <v>532</v>
      </c>
      <c r="B17253" s="389" t="s">
        <v>519</v>
      </c>
      <c r="C17253" s="389">
        <v>34865.837904899898</v>
      </c>
      <c r="D17253" s="389" t="s">
        <v>519</v>
      </c>
      <c r="E17253" s="389" t="s">
        <v>670</v>
      </c>
      <c r="F17253" s="389" t="s">
        <v>650</v>
      </c>
      <c r="G17253" s="389" t="s">
        <v>519</v>
      </c>
    </row>
    <row r="17254" spans="1:7">
      <c r="A17254" s="389" t="s">
        <v>532</v>
      </c>
      <c r="B17254" s="389" t="s">
        <v>519</v>
      </c>
      <c r="C17254" s="389">
        <v>34865.837904899898</v>
      </c>
      <c r="D17254" s="389" t="s">
        <v>519</v>
      </c>
      <c r="E17254" s="389" t="s">
        <v>670</v>
      </c>
      <c r="F17254" s="389" t="s">
        <v>650</v>
      </c>
      <c r="G17254" s="389" t="s">
        <v>519</v>
      </c>
    </row>
    <row r="17255" spans="1:7">
      <c r="A17255" s="389" t="s">
        <v>532</v>
      </c>
      <c r="B17255" s="389" t="s">
        <v>519</v>
      </c>
      <c r="C17255" s="389">
        <v>34865.837904899898</v>
      </c>
      <c r="D17255" s="389" t="s">
        <v>519</v>
      </c>
      <c r="E17255" s="389" t="s">
        <v>670</v>
      </c>
      <c r="F17255" s="389" t="s">
        <v>650</v>
      </c>
      <c r="G17255" s="389" t="s">
        <v>519</v>
      </c>
    </row>
    <row r="17256" spans="1:7">
      <c r="A17256" s="389" t="s">
        <v>532</v>
      </c>
      <c r="B17256" s="389" t="s">
        <v>519</v>
      </c>
      <c r="C17256" s="389">
        <v>34865.837904899898</v>
      </c>
      <c r="D17256" s="389" t="s">
        <v>519</v>
      </c>
      <c r="E17256" s="389" t="s">
        <v>670</v>
      </c>
      <c r="F17256" s="389" t="s">
        <v>650</v>
      </c>
      <c r="G17256" s="389" t="s">
        <v>519</v>
      </c>
    </row>
    <row r="17257" spans="1:7">
      <c r="A17257" s="389" t="s">
        <v>532</v>
      </c>
      <c r="B17257" s="389" t="s">
        <v>519</v>
      </c>
      <c r="C17257" s="389">
        <v>34865.837904899898</v>
      </c>
      <c r="D17257" s="389" t="s">
        <v>519</v>
      </c>
      <c r="E17257" s="389" t="s">
        <v>670</v>
      </c>
      <c r="F17257" s="389" t="s">
        <v>650</v>
      </c>
      <c r="G17257" s="389" t="s">
        <v>519</v>
      </c>
    </row>
    <row r="17258" spans="1:7">
      <c r="A17258" s="389" t="s">
        <v>532</v>
      </c>
      <c r="B17258" s="389" t="s">
        <v>519</v>
      </c>
      <c r="C17258" s="389">
        <v>34865.837904899898</v>
      </c>
      <c r="D17258" s="389" t="s">
        <v>519</v>
      </c>
      <c r="E17258" s="389" t="s">
        <v>670</v>
      </c>
      <c r="F17258" s="389" t="s">
        <v>650</v>
      </c>
      <c r="G17258" s="389" t="s">
        <v>519</v>
      </c>
    </row>
    <row r="17259" spans="1:7">
      <c r="A17259" s="389" t="s">
        <v>532</v>
      </c>
      <c r="B17259" s="389" t="s">
        <v>519</v>
      </c>
      <c r="C17259" s="389">
        <v>34865.837904899898</v>
      </c>
      <c r="D17259" s="389" t="s">
        <v>519</v>
      </c>
      <c r="E17259" s="389" t="s">
        <v>670</v>
      </c>
      <c r="F17259" s="389" t="s">
        <v>650</v>
      </c>
      <c r="G17259" s="389" t="s">
        <v>519</v>
      </c>
    </row>
    <row r="17260" spans="1:7">
      <c r="A17260" s="389" t="s">
        <v>532</v>
      </c>
      <c r="B17260" s="389" t="s">
        <v>519</v>
      </c>
      <c r="C17260" s="389">
        <v>34865.837904899898</v>
      </c>
      <c r="D17260" s="389" t="s">
        <v>519</v>
      </c>
      <c r="E17260" s="389" t="s">
        <v>670</v>
      </c>
      <c r="F17260" s="389" t="s">
        <v>650</v>
      </c>
      <c r="G17260" s="389" t="s">
        <v>519</v>
      </c>
    </row>
    <row r="17261" spans="1:7">
      <c r="A17261" s="389" t="s">
        <v>532</v>
      </c>
      <c r="B17261" s="389" t="s">
        <v>519</v>
      </c>
      <c r="C17261" s="389">
        <v>34865.837904899898</v>
      </c>
      <c r="D17261" s="389" t="s">
        <v>519</v>
      </c>
      <c r="E17261" s="389" t="s">
        <v>670</v>
      </c>
      <c r="F17261" s="389" t="s">
        <v>650</v>
      </c>
      <c r="G17261" s="389" t="s">
        <v>519</v>
      </c>
    </row>
    <row r="17262" spans="1:7">
      <c r="A17262" s="389" t="s">
        <v>532</v>
      </c>
      <c r="B17262" s="389" t="s">
        <v>519</v>
      </c>
      <c r="C17262" s="389">
        <v>34865.837904899898</v>
      </c>
      <c r="D17262" s="389" t="s">
        <v>519</v>
      </c>
      <c r="E17262" s="389" t="s">
        <v>670</v>
      </c>
      <c r="F17262" s="389" t="s">
        <v>650</v>
      </c>
      <c r="G17262" s="389" t="s">
        <v>519</v>
      </c>
    </row>
    <row r="17263" spans="1:7">
      <c r="A17263" s="389" t="s">
        <v>532</v>
      </c>
      <c r="B17263" s="389" t="s">
        <v>519</v>
      </c>
      <c r="C17263" s="389">
        <v>34865.837904899898</v>
      </c>
      <c r="D17263" s="389" t="s">
        <v>519</v>
      </c>
      <c r="E17263" s="389" t="s">
        <v>670</v>
      </c>
      <c r="F17263" s="389" t="s">
        <v>650</v>
      </c>
      <c r="G17263" s="389" t="s">
        <v>519</v>
      </c>
    </row>
    <row r="17264" spans="1:7">
      <c r="A17264" s="389" t="s">
        <v>532</v>
      </c>
      <c r="B17264" s="389" t="s">
        <v>519</v>
      </c>
      <c r="C17264" s="389">
        <v>34865.837904899898</v>
      </c>
      <c r="D17264" s="389" t="s">
        <v>519</v>
      </c>
      <c r="E17264" s="389" t="s">
        <v>670</v>
      </c>
      <c r="F17264" s="389" t="s">
        <v>650</v>
      </c>
      <c r="G17264" s="389" t="s">
        <v>519</v>
      </c>
    </row>
    <row r="17265" spans="1:7">
      <c r="A17265" s="389" t="s">
        <v>532</v>
      </c>
      <c r="B17265" s="389" t="s">
        <v>519</v>
      </c>
      <c r="C17265" s="389">
        <v>34865.837904899898</v>
      </c>
      <c r="D17265" s="389" t="s">
        <v>519</v>
      </c>
      <c r="E17265" s="389" t="s">
        <v>670</v>
      </c>
      <c r="F17265" s="389" t="s">
        <v>650</v>
      </c>
      <c r="G17265" s="389" t="s">
        <v>519</v>
      </c>
    </row>
    <row r="17266" spans="1:7">
      <c r="A17266" s="389" t="s">
        <v>532</v>
      </c>
      <c r="B17266" s="389" t="s">
        <v>519</v>
      </c>
      <c r="C17266" s="389">
        <v>34865.837904899898</v>
      </c>
      <c r="D17266" s="389" t="s">
        <v>519</v>
      </c>
      <c r="E17266" s="389" t="s">
        <v>670</v>
      </c>
      <c r="F17266" s="389" t="s">
        <v>650</v>
      </c>
      <c r="G17266" s="389" t="s">
        <v>519</v>
      </c>
    </row>
    <row r="17267" spans="1:7">
      <c r="A17267" s="389" t="s">
        <v>532</v>
      </c>
      <c r="B17267" s="389" t="s">
        <v>519</v>
      </c>
      <c r="C17267" s="389">
        <v>34865.837904899898</v>
      </c>
      <c r="D17267" s="389" t="s">
        <v>519</v>
      </c>
      <c r="E17267" s="389" t="s">
        <v>670</v>
      </c>
      <c r="F17267" s="389" t="s">
        <v>650</v>
      </c>
      <c r="G17267" s="389" t="s">
        <v>519</v>
      </c>
    </row>
    <row r="17268" spans="1:7">
      <c r="A17268" s="389" t="s">
        <v>532</v>
      </c>
      <c r="B17268" s="389" t="s">
        <v>519</v>
      </c>
      <c r="C17268" s="389">
        <v>34865.837904899898</v>
      </c>
      <c r="D17268" s="389" t="s">
        <v>519</v>
      </c>
      <c r="E17268" s="389" t="s">
        <v>670</v>
      </c>
      <c r="F17268" s="389" t="s">
        <v>650</v>
      </c>
      <c r="G17268" s="389" t="s">
        <v>519</v>
      </c>
    </row>
    <row r="17269" spans="1:7">
      <c r="A17269" s="389" t="s">
        <v>532</v>
      </c>
      <c r="B17269" s="389" t="s">
        <v>519</v>
      </c>
      <c r="C17269" s="389">
        <v>34865.837904899898</v>
      </c>
      <c r="D17269" s="389" t="s">
        <v>519</v>
      </c>
      <c r="E17269" s="389" t="s">
        <v>670</v>
      </c>
      <c r="F17269" s="389" t="s">
        <v>650</v>
      </c>
      <c r="G17269" s="389" t="s">
        <v>519</v>
      </c>
    </row>
    <row r="17270" spans="1:7">
      <c r="A17270" s="389" t="s">
        <v>532</v>
      </c>
      <c r="B17270" s="389" t="s">
        <v>519</v>
      </c>
      <c r="C17270" s="389">
        <v>34865.837904899898</v>
      </c>
      <c r="D17270" s="389" t="s">
        <v>519</v>
      </c>
      <c r="E17270" s="389" t="s">
        <v>670</v>
      </c>
      <c r="F17270" s="389" t="s">
        <v>650</v>
      </c>
      <c r="G17270" s="389" t="s">
        <v>519</v>
      </c>
    </row>
    <row r="17271" spans="1:7">
      <c r="A17271" s="389" t="s">
        <v>532</v>
      </c>
      <c r="B17271" s="389" t="s">
        <v>519</v>
      </c>
      <c r="C17271" s="389">
        <v>34865.837904899898</v>
      </c>
      <c r="D17271" s="389" t="s">
        <v>519</v>
      </c>
      <c r="E17271" s="389" t="s">
        <v>670</v>
      </c>
      <c r="F17271" s="389" t="s">
        <v>650</v>
      </c>
      <c r="G17271" s="389" t="s">
        <v>519</v>
      </c>
    </row>
    <row r="17272" spans="1:7">
      <c r="A17272" s="389" t="s">
        <v>532</v>
      </c>
      <c r="B17272" s="389" t="s">
        <v>519</v>
      </c>
      <c r="C17272" s="389">
        <v>34865.837904899898</v>
      </c>
      <c r="D17272" s="389" t="s">
        <v>519</v>
      </c>
      <c r="E17272" s="389" t="s">
        <v>670</v>
      </c>
      <c r="F17272" s="389" t="s">
        <v>650</v>
      </c>
      <c r="G17272" s="389" t="s">
        <v>519</v>
      </c>
    </row>
    <row r="17273" spans="1:7">
      <c r="A17273" s="389" t="s">
        <v>532</v>
      </c>
      <c r="B17273" s="389" t="s">
        <v>519</v>
      </c>
      <c r="C17273" s="389">
        <v>34865.837904899898</v>
      </c>
      <c r="D17273" s="389" t="s">
        <v>519</v>
      </c>
      <c r="E17273" s="389" t="s">
        <v>670</v>
      </c>
      <c r="F17273" s="389" t="s">
        <v>650</v>
      </c>
      <c r="G17273" s="389" t="s">
        <v>519</v>
      </c>
    </row>
    <row r="17274" spans="1:7">
      <c r="A17274" s="389" t="s">
        <v>532</v>
      </c>
      <c r="B17274" s="389" t="s">
        <v>519</v>
      </c>
      <c r="C17274" s="389">
        <v>34865.837904899898</v>
      </c>
      <c r="D17274" s="389" t="s">
        <v>519</v>
      </c>
      <c r="E17274" s="389" t="s">
        <v>670</v>
      </c>
      <c r="F17274" s="389" t="s">
        <v>650</v>
      </c>
      <c r="G17274" s="389" t="s">
        <v>519</v>
      </c>
    </row>
    <row r="17275" spans="1:7">
      <c r="A17275" s="389" t="s">
        <v>532</v>
      </c>
      <c r="B17275" s="389" t="s">
        <v>519</v>
      </c>
      <c r="C17275" s="389">
        <v>34865.837904899898</v>
      </c>
      <c r="D17275" s="389" t="s">
        <v>519</v>
      </c>
      <c r="E17275" s="389" t="s">
        <v>670</v>
      </c>
      <c r="F17275" s="389" t="s">
        <v>650</v>
      </c>
      <c r="G17275" s="389" t="s">
        <v>519</v>
      </c>
    </row>
    <row r="17276" spans="1:7">
      <c r="A17276" s="389" t="s">
        <v>532</v>
      </c>
      <c r="B17276" s="389" t="s">
        <v>519</v>
      </c>
      <c r="C17276" s="389">
        <v>34865.837904899898</v>
      </c>
      <c r="D17276" s="389" t="s">
        <v>519</v>
      </c>
      <c r="E17276" s="389" t="s">
        <v>670</v>
      </c>
      <c r="F17276" s="389" t="s">
        <v>650</v>
      </c>
      <c r="G17276" s="389" t="s">
        <v>519</v>
      </c>
    </row>
    <row r="17277" spans="1:7">
      <c r="A17277" s="389" t="s">
        <v>532</v>
      </c>
      <c r="B17277" s="389" t="s">
        <v>519</v>
      </c>
      <c r="C17277" s="389">
        <v>34865.837904899898</v>
      </c>
      <c r="D17277" s="389" t="s">
        <v>519</v>
      </c>
      <c r="E17277" s="389" t="s">
        <v>670</v>
      </c>
      <c r="F17277" s="389" t="s">
        <v>650</v>
      </c>
      <c r="G17277" s="389" t="s">
        <v>519</v>
      </c>
    </row>
    <row r="17278" spans="1:7">
      <c r="A17278" s="389" t="s">
        <v>532</v>
      </c>
      <c r="B17278" s="389" t="s">
        <v>519</v>
      </c>
      <c r="C17278" s="389">
        <v>34865.837904899898</v>
      </c>
      <c r="D17278" s="389" t="s">
        <v>519</v>
      </c>
      <c r="E17278" s="389" t="s">
        <v>670</v>
      </c>
      <c r="F17278" s="389" t="s">
        <v>650</v>
      </c>
      <c r="G17278" s="389" t="s">
        <v>519</v>
      </c>
    </row>
    <row r="17279" spans="1:7">
      <c r="A17279" s="389" t="s">
        <v>532</v>
      </c>
      <c r="B17279" s="389" t="s">
        <v>519</v>
      </c>
      <c r="C17279" s="389">
        <v>34865.837904899898</v>
      </c>
      <c r="D17279" s="389" t="s">
        <v>519</v>
      </c>
      <c r="E17279" s="389" t="s">
        <v>670</v>
      </c>
      <c r="F17279" s="389" t="s">
        <v>650</v>
      </c>
      <c r="G17279" s="389" t="s">
        <v>519</v>
      </c>
    </row>
    <row r="17280" spans="1:7">
      <c r="A17280" s="389" t="s">
        <v>532</v>
      </c>
      <c r="B17280" s="389" t="s">
        <v>519</v>
      </c>
      <c r="C17280" s="389">
        <v>34865.837904899898</v>
      </c>
      <c r="D17280" s="389" t="s">
        <v>519</v>
      </c>
      <c r="E17280" s="389" t="s">
        <v>670</v>
      </c>
      <c r="F17280" s="389" t="s">
        <v>650</v>
      </c>
      <c r="G17280" s="389" t="s">
        <v>519</v>
      </c>
    </row>
    <row r="17281" spans="1:7">
      <c r="A17281" s="389" t="s">
        <v>532</v>
      </c>
      <c r="B17281" s="389" t="s">
        <v>519</v>
      </c>
      <c r="C17281" s="389">
        <v>34865.837904899898</v>
      </c>
      <c r="D17281" s="389" t="s">
        <v>519</v>
      </c>
      <c r="E17281" s="389" t="s">
        <v>670</v>
      </c>
      <c r="F17281" s="389" t="s">
        <v>650</v>
      </c>
      <c r="G17281" s="389" t="s">
        <v>519</v>
      </c>
    </row>
    <row r="17282" spans="1:7">
      <c r="A17282" s="389" t="s">
        <v>532</v>
      </c>
      <c r="B17282" s="389" t="s">
        <v>519</v>
      </c>
      <c r="C17282" s="389">
        <v>34865.837904899898</v>
      </c>
      <c r="D17282" s="389" t="s">
        <v>519</v>
      </c>
      <c r="E17282" s="389" t="s">
        <v>670</v>
      </c>
      <c r="F17282" s="389" t="s">
        <v>650</v>
      </c>
      <c r="G17282" s="389" t="s">
        <v>519</v>
      </c>
    </row>
    <row r="17283" spans="1:7">
      <c r="A17283" s="389" t="s">
        <v>532</v>
      </c>
      <c r="B17283" s="389" t="s">
        <v>519</v>
      </c>
      <c r="C17283" s="389">
        <v>34865.837904899898</v>
      </c>
      <c r="D17283" s="389" t="s">
        <v>519</v>
      </c>
      <c r="E17283" s="389" t="s">
        <v>670</v>
      </c>
      <c r="F17283" s="389" t="s">
        <v>650</v>
      </c>
      <c r="G17283" s="389" t="s">
        <v>519</v>
      </c>
    </row>
    <row r="17284" spans="1:7">
      <c r="A17284" s="389" t="s">
        <v>532</v>
      </c>
      <c r="B17284" s="389" t="s">
        <v>519</v>
      </c>
      <c r="C17284" s="389">
        <v>34865.837904899898</v>
      </c>
      <c r="D17284" s="389" t="s">
        <v>519</v>
      </c>
      <c r="E17284" s="389" t="s">
        <v>670</v>
      </c>
      <c r="F17284" s="389" t="s">
        <v>650</v>
      </c>
      <c r="G17284" s="389" t="s">
        <v>519</v>
      </c>
    </row>
    <row r="17285" spans="1:7">
      <c r="A17285" s="389" t="s">
        <v>532</v>
      </c>
      <c r="B17285" s="389" t="s">
        <v>519</v>
      </c>
      <c r="C17285" s="389">
        <v>34865.837904899898</v>
      </c>
      <c r="D17285" s="389" t="s">
        <v>519</v>
      </c>
      <c r="E17285" s="389" t="s">
        <v>670</v>
      </c>
      <c r="F17285" s="389" t="s">
        <v>650</v>
      </c>
      <c r="G17285" s="389" t="s">
        <v>519</v>
      </c>
    </row>
    <row r="17286" spans="1:7">
      <c r="A17286" s="389" t="s">
        <v>532</v>
      </c>
      <c r="B17286" s="389" t="s">
        <v>519</v>
      </c>
      <c r="C17286" s="389">
        <v>34865.837904899898</v>
      </c>
      <c r="D17286" s="389" t="s">
        <v>519</v>
      </c>
      <c r="E17286" s="389" t="s">
        <v>670</v>
      </c>
      <c r="F17286" s="389" t="s">
        <v>650</v>
      </c>
      <c r="G17286" s="389" t="s">
        <v>519</v>
      </c>
    </row>
    <row r="17287" spans="1:7">
      <c r="A17287" s="389" t="s">
        <v>532</v>
      </c>
      <c r="B17287" s="389" t="s">
        <v>519</v>
      </c>
      <c r="C17287" s="389">
        <v>34865.837904899898</v>
      </c>
      <c r="D17287" s="389" t="s">
        <v>519</v>
      </c>
      <c r="E17287" s="389" t="s">
        <v>670</v>
      </c>
      <c r="F17287" s="389" t="s">
        <v>650</v>
      </c>
      <c r="G17287" s="389" t="s">
        <v>519</v>
      </c>
    </row>
    <row r="17288" spans="1:7">
      <c r="A17288" s="389" t="s">
        <v>532</v>
      </c>
      <c r="B17288" s="389" t="s">
        <v>519</v>
      </c>
      <c r="C17288" s="389">
        <v>34865.837904899898</v>
      </c>
      <c r="D17288" s="389" t="s">
        <v>519</v>
      </c>
      <c r="E17288" s="389" t="s">
        <v>670</v>
      </c>
      <c r="F17288" s="389" t="s">
        <v>650</v>
      </c>
      <c r="G17288" s="389" t="s">
        <v>519</v>
      </c>
    </row>
    <row r="17289" spans="1:7">
      <c r="A17289" s="389" t="s">
        <v>532</v>
      </c>
      <c r="B17289" s="389" t="s">
        <v>519</v>
      </c>
      <c r="C17289" s="389">
        <v>34865.837904899898</v>
      </c>
      <c r="D17289" s="389" t="s">
        <v>519</v>
      </c>
      <c r="E17289" s="389" t="s">
        <v>670</v>
      </c>
      <c r="F17289" s="389" t="s">
        <v>650</v>
      </c>
      <c r="G17289" s="389" t="s">
        <v>519</v>
      </c>
    </row>
    <row r="17290" spans="1:7">
      <c r="A17290" s="389" t="s">
        <v>532</v>
      </c>
      <c r="B17290" s="389" t="s">
        <v>519</v>
      </c>
      <c r="C17290" s="389">
        <v>34865.837904899898</v>
      </c>
      <c r="D17290" s="389" t="s">
        <v>519</v>
      </c>
      <c r="E17290" s="389" t="s">
        <v>670</v>
      </c>
      <c r="F17290" s="389" t="s">
        <v>650</v>
      </c>
      <c r="G17290" s="389" t="s">
        <v>519</v>
      </c>
    </row>
    <row r="17291" spans="1:7">
      <c r="A17291" s="389" t="s">
        <v>532</v>
      </c>
      <c r="B17291" s="389" t="s">
        <v>519</v>
      </c>
      <c r="C17291" s="389">
        <v>34865.837904899898</v>
      </c>
      <c r="D17291" s="389" t="s">
        <v>519</v>
      </c>
      <c r="E17291" s="389" t="s">
        <v>670</v>
      </c>
      <c r="F17291" s="389" t="s">
        <v>650</v>
      </c>
      <c r="G17291" s="389" t="s">
        <v>519</v>
      </c>
    </row>
    <row r="17292" spans="1:7">
      <c r="A17292" s="389" t="s">
        <v>532</v>
      </c>
      <c r="B17292" s="389" t="s">
        <v>519</v>
      </c>
      <c r="C17292" s="389">
        <v>34865.837904899898</v>
      </c>
      <c r="D17292" s="389" t="s">
        <v>519</v>
      </c>
      <c r="E17292" s="389" t="s">
        <v>670</v>
      </c>
      <c r="F17292" s="389" t="s">
        <v>650</v>
      </c>
      <c r="G17292" s="389" t="s">
        <v>519</v>
      </c>
    </row>
    <row r="17293" spans="1:7">
      <c r="A17293" s="389" t="s">
        <v>532</v>
      </c>
      <c r="B17293" s="389" t="s">
        <v>519</v>
      </c>
      <c r="C17293" s="389">
        <v>34865.837904899898</v>
      </c>
      <c r="D17293" s="389" t="s">
        <v>519</v>
      </c>
      <c r="E17293" s="389" t="s">
        <v>670</v>
      </c>
      <c r="F17293" s="389" t="s">
        <v>650</v>
      </c>
      <c r="G17293" s="389" t="s">
        <v>519</v>
      </c>
    </row>
    <row r="17294" spans="1:7">
      <c r="A17294" s="389" t="s">
        <v>532</v>
      </c>
      <c r="B17294" s="389" t="s">
        <v>519</v>
      </c>
      <c r="C17294" s="389">
        <v>34865.837904899898</v>
      </c>
      <c r="D17294" s="389" t="s">
        <v>519</v>
      </c>
      <c r="E17294" s="389" t="s">
        <v>670</v>
      </c>
      <c r="F17294" s="389" t="s">
        <v>650</v>
      </c>
      <c r="G17294" s="389" t="s">
        <v>519</v>
      </c>
    </row>
    <row r="17295" spans="1:7">
      <c r="A17295" s="389" t="s">
        <v>532</v>
      </c>
      <c r="B17295" s="389" t="s">
        <v>519</v>
      </c>
      <c r="C17295" s="389">
        <v>34865.837904899898</v>
      </c>
      <c r="D17295" s="389" t="s">
        <v>519</v>
      </c>
      <c r="E17295" s="389" t="s">
        <v>670</v>
      </c>
      <c r="F17295" s="389" t="s">
        <v>650</v>
      </c>
      <c r="G17295" s="389" t="s">
        <v>519</v>
      </c>
    </row>
    <row r="17296" spans="1:7">
      <c r="A17296" s="389" t="s">
        <v>532</v>
      </c>
      <c r="B17296" s="389" t="s">
        <v>519</v>
      </c>
      <c r="C17296" s="389">
        <v>34865.837904899898</v>
      </c>
      <c r="D17296" s="389" t="s">
        <v>519</v>
      </c>
      <c r="E17296" s="389" t="s">
        <v>670</v>
      </c>
      <c r="F17296" s="389" t="s">
        <v>650</v>
      </c>
      <c r="G17296" s="389" t="s">
        <v>519</v>
      </c>
    </row>
    <row r="17297" spans="1:7">
      <c r="A17297" s="389" t="s">
        <v>532</v>
      </c>
      <c r="B17297" s="389" t="s">
        <v>519</v>
      </c>
      <c r="C17297" s="389">
        <v>34865.837904899898</v>
      </c>
      <c r="D17297" s="389" t="s">
        <v>519</v>
      </c>
      <c r="E17297" s="389" t="s">
        <v>670</v>
      </c>
      <c r="F17297" s="389" t="s">
        <v>650</v>
      </c>
      <c r="G17297" s="389" t="s">
        <v>519</v>
      </c>
    </row>
    <row r="17298" spans="1:7">
      <c r="A17298" s="389" t="s">
        <v>532</v>
      </c>
      <c r="B17298" s="389" t="s">
        <v>519</v>
      </c>
      <c r="C17298" s="389">
        <v>34865.837904899898</v>
      </c>
      <c r="D17298" s="389" t="s">
        <v>519</v>
      </c>
      <c r="E17298" s="389" t="s">
        <v>670</v>
      </c>
      <c r="F17298" s="389" t="s">
        <v>650</v>
      </c>
      <c r="G17298" s="389" t="s">
        <v>519</v>
      </c>
    </row>
    <row r="17299" spans="1:7">
      <c r="A17299" s="389" t="s">
        <v>532</v>
      </c>
      <c r="B17299" s="389" t="s">
        <v>519</v>
      </c>
      <c r="C17299" s="389">
        <v>34865.837904899898</v>
      </c>
      <c r="D17299" s="389" t="s">
        <v>519</v>
      </c>
      <c r="E17299" s="389" t="s">
        <v>670</v>
      </c>
      <c r="F17299" s="389" t="s">
        <v>650</v>
      </c>
      <c r="G17299" s="389" t="s">
        <v>519</v>
      </c>
    </row>
    <row r="17300" spans="1:7">
      <c r="A17300" s="389" t="s">
        <v>532</v>
      </c>
      <c r="B17300" s="389" t="s">
        <v>519</v>
      </c>
      <c r="C17300" s="389">
        <v>34865.837904899898</v>
      </c>
      <c r="D17300" s="389" t="s">
        <v>519</v>
      </c>
      <c r="E17300" s="389" t="s">
        <v>670</v>
      </c>
      <c r="F17300" s="389" t="s">
        <v>650</v>
      </c>
      <c r="G17300" s="389" t="s">
        <v>519</v>
      </c>
    </row>
    <row r="17301" spans="1:7">
      <c r="A17301" s="389" t="s">
        <v>532</v>
      </c>
      <c r="B17301" s="389" t="s">
        <v>519</v>
      </c>
      <c r="C17301" s="389">
        <v>34865.837904899898</v>
      </c>
      <c r="D17301" s="389" t="s">
        <v>519</v>
      </c>
      <c r="E17301" s="389" t="s">
        <v>670</v>
      </c>
      <c r="F17301" s="389" t="s">
        <v>650</v>
      </c>
      <c r="G17301" s="389" t="s">
        <v>519</v>
      </c>
    </row>
    <row r="17302" spans="1:7">
      <c r="A17302" s="389" t="s">
        <v>532</v>
      </c>
      <c r="B17302" s="389" t="s">
        <v>519</v>
      </c>
      <c r="C17302" s="389">
        <v>34865.837904899898</v>
      </c>
      <c r="D17302" s="389" t="s">
        <v>519</v>
      </c>
      <c r="E17302" s="389" t="s">
        <v>670</v>
      </c>
      <c r="F17302" s="389" t="s">
        <v>650</v>
      </c>
      <c r="G17302" s="389" t="s">
        <v>519</v>
      </c>
    </row>
    <row r="17303" spans="1:7">
      <c r="A17303" s="389" t="s">
        <v>532</v>
      </c>
      <c r="B17303" s="389" t="s">
        <v>519</v>
      </c>
      <c r="C17303" s="389">
        <v>34865.837904899898</v>
      </c>
      <c r="D17303" s="389" t="s">
        <v>519</v>
      </c>
      <c r="E17303" s="389" t="s">
        <v>670</v>
      </c>
      <c r="F17303" s="389" t="s">
        <v>650</v>
      </c>
      <c r="G17303" s="389" t="s">
        <v>519</v>
      </c>
    </row>
    <row r="17304" spans="1:7">
      <c r="A17304" s="389" t="s">
        <v>532</v>
      </c>
      <c r="B17304" s="389" t="s">
        <v>519</v>
      </c>
      <c r="C17304" s="389">
        <v>34865.837904899898</v>
      </c>
      <c r="D17304" s="389" t="s">
        <v>519</v>
      </c>
      <c r="E17304" s="389" t="s">
        <v>670</v>
      </c>
      <c r="F17304" s="389" t="s">
        <v>650</v>
      </c>
      <c r="G17304" s="389" t="s">
        <v>519</v>
      </c>
    </row>
    <row r="17305" spans="1:7">
      <c r="A17305" s="389" t="s">
        <v>532</v>
      </c>
      <c r="B17305" s="389" t="s">
        <v>519</v>
      </c>
      <c r="C17305" s="389">
        <v>34865.837904899898</v>
      </c>
      <c r="D17305" s="389" t="s">
        <v>519</v>
      </c>
      <c r="E17305" s="389" t="s">
        <v>670</v>
      </c>
      <c r="F17305" s="389" t="s">
        <v>650</v>
      </c>
      <c r="G17305" s="389" t="s">
        <v>519</v>
      </c>
    </row>
    <row r="17306" spans="1:7">
      <c r="A17306" s="389" t="s">
        <v>532</v>
      </c>
      <c r="B17306" s="389" t="s">
        <v>519</v>
      </c>
      <c r="C17306" s="389">
        <v>34865.837904899898</v>
      </c>
      <c r="D17306" s="389" t="s">
        <v>519</v>
      </c>
      <c r="E17306" s="389" t="s">
        <v>670</v>
      </c>
      <c r="F17306" s="389" t="s">
        <v>650</v>
      </c>
      <c r="G17306" s="389" t="s">
        <v>519</v>
      </c>
    </row>
    <row r="17307" spans="1:7">
      <c r="A17307" s="389" t="s">
        <v>532</v>
      </c>
      <c r="B17307" s="389" t="s">
        <v>519</v>
      </c>
      <c r="C17307" s="389">
        <v>34865.837904899898</v>
      </c>
      <c r="D17307" s="389" t="s">
        <v>519</v>
      </c>
      <c r="E17307" s="389" t="s">
        <v>670</v>
      </c>
      <c r="F17307" s="389" t="s">
        <v>650</v>
      </c>
      <c r="G17307" s="389" t="s">
        <v>519</v>
      </c>
    </row>
    <row r="17308" spans="1:7">
      <c r="A17308" s="389" t="s">
        <v>532</v>
      </c>
      <c r="B17308" s="389" t="s">
        <v>519</v>
      </c>
      <c r="C17308" s="389">
        <v>34865.837904899898</v>
      </c>
      <c r="D17308" s="389" t="s">
        <v>519</v>
      </c>
      <c r="E17308" s="389" t="s">
        <v>670</v>
      </c>
      <c r="F17308" s="389" t="s">
        <v>650</v>
      </c>
      <c r="G17308" s="389" t="s">
        <v>519</v>
      </c>
    </row>
    <row r="17309" spans="1:7">
      <c r="A17309" s="389" t="s">
        <v>532</v>
      </c>
      <c r="B17309" s="389" t="s">
        <v>519</v>
      </c>
      <c r="C17309" s="389">
        <v>34865.837904899898</v>
      </c>
      <c r="D17309" s="389" t="s">
        <v>519</v>
      </c>
      <c r="E17309" s="389" t="s">
        <v>670</v>
      </c>
      <c r="F17309" s="389" t="s">
        <v>650</v>
      </c>
      <c r="G17309" s="389" t="s">
        <v>519</v>
      </c>
    </row>
    <row r="17310" spans="1:7">
      <c r="A17310" s="389" t="s">
        <v>532</v>
      </c>
      <c r="B17310" s="389" t="s">
        <v>519</v>
      </c>
      <c r="C17310" s="389">
        <v>34865.837904899898</v>
      </c>
      <c r="D17310" s="389" t="s">
        <v>519</v>
      </c>
      <c r="E17310" s="389" t="s">
        <v>670</v>
      </c>
      <c r="F17310" s="389" t="s">
        <v>650</v>
      </c>
      <c r="G17310" s="389" t="s">
        <v>519</v>
      </c>
    </row>
    <row r="17311" spans="1:7">
      <c r="A17311" s="389" t="s">
        <v>532</v>
      </c>
      <c r="B17311" s="389" t="s">
        <v>519</v>
      </c>
      <c r="C17311" s="389">
        <v>34865.837904899898</v>
      </c>
      <c r="D17311" s="389" t="s">
        <v>519</v>
      </c>
      <c r="E17311" s="389" t="s">
        <v>670</v>
      </c>
      <c r="F17311" s="389" t="s">
        <v>650</v>
      </c>
      <c r="G17311" s="389" t="s">
        <v>519</v>
      </c>
    </row>
    <row r="17312" spans="1:7">
      <c r="A17312" s="389" t="s">
        <v>532</v>
      </c>
      <c r="B17312" s="389" t="s">
        <v>519</v>
      </c>
      <c r="C17312" s="389">
        <v>34865.837904899898</v>
      </c>
      <c r="D17312" s="389" t="s">
        <v>519</v>
      </c>
      <c r="E17312" s="389" t="s">
        <v>670</v>
      </c>
      <c r="F17312" s="389" t="s">
        <v>650</v>
      </c>
      <c r="G17312" s="389" t="s">
        <v>519</v>
      </c>
    </row>
    <row r="17313" spans="1:7">
      <c r="A17313" s="389" t="s">
        <v>532</v>
      </c>
      <c r="B17313" s="389" t="s">
        <v>519</v>
      </c>
      <c r="C17313" s="389">
        <v>34865.837904899898</v>
      </c>
      <c r="D17313" s="389" t="s">
        <v>519</v>
      </c>
      <c r="E17313" s="389" t="s">
        <v>670</v>
      </c>
      <c r="F17313" s="389" t="s">
        <v>650</v>
      </c>
      <c r="G17313" s="389" t="s">
        <v>519</v>
      </c>
    </row>
    <row r="17314" spans="1:7">
      <c r="A17314" s="389" t="s">
        <v>532</v>
      </c>
      <c r="B17314" s="389" t="s">
        <v>519</v>
      </c>
      <c r="C17314" s="389">
        <v>34865.837904899898</v>
      </c>
      <c r="D17314" s="389" t="s">
        <v>519</v>
      </c>
      <c r="E17314" s="389" t="s">
        <v>670</v>
      </c>
      <c r="F17314" s="389" t="s">
        <v>650</v>
      </c>
      <c r="G17314" s="389" t="s">
        <v>519</v>
      </c>
    </row>
    <row r="17315" spans="1:7">
      <c r="A17315" s="389" t="s">
        <v>532</v>
      </c>
      <c r="B17315" s="389" t="s">
        <v>519</v>
      </c>
      <c r="C17315" s="389">
        <v>34865.837904899898</v>
      </c>
      <c r="D17315" s="389" t="s">
        <v>519</v>
      </c>
      <c r="E17315" s="389" t="s">
        <v>670</v>
      </c>
      <c r="F17315" s="389" t="s">
        <v>650</v>
      </c>
      <c r="G17315" s="389" t="s">
        <v>519</v>
      </c>
    </row>
    <row r="17316" spans="1:7">
      <c r="A17316" s="389" t="s">
        <v>532</v>
      </c>
      <c r="B17316" s="389" t="s">
        <v>519</v>
      </c>
      <c r="C17316" s="389">
        <v>34865.837904899898</v>
      </c>
      <c r="D17316" s="389" t="s">
        <v>519</v>
      </c>
      <c r="E17316" s="389" t="s">
        <v>670</v>
      </c>
      <c r="F17316" s="389" t="s">
        <v>650</v>
      </c>
      <c r="G17316" s="389" t="s">
        <v>519</v>
      </c>
    </row>
    <row r="17317" spans="1:7">
      <c r="A17317" s="389" t="s">
        <v>532</v>
      </c>
      <c r="B17317" s="389" t="s">
        <v>519</v>
      </c>
      <c r="C17317" s="389">
        <v>34865.837904899898</v>
      </c>
      <c r="D17317" s="389" t="s">
        <v>519</v>
      </c>
      <c r="E17317" s="389" t="s">
        <v>670</v>
      </c>
      <c r="F17317" s="389" t="s">
        <v>650</v>
      </c>
      <c r="G17317" s="389" t="s">
        <v>519</v>
      </c>
    </row>
    <row r="17318" spans="1:7">
      <c r="A17318" s="389" t="s">
        <v>532</v>
      </c>
      <c r="B17318" s="389" t="s">
        <v>519</v>
      </c>
      <c r="C17318" s="389">
        <v>34865.837904899898</v>
      </c>
      <c r="D17318" s="389" t="s">
        <v>519</v>
      </c>
      <c r="E17318" s="389" t="s">
        <v>670</v>
      </c>
      <c r="F17318" s="389" t="s">
        <v>650</v>
      </c>
      <c r="G17318" s="389" t="s">
        <v>519</v>
      </c>
    </row>
    <row r="17319" spans="1:7">
      <c r="A17319" s="389" t="s">
        <v>532</v>
      </c>
      <c r="B17319" s="389" t="s">
        <v>519</v>
      </c>
      <c r="C17319" s="389">
        <v>34865.837904899898</v>
      </c>
      <c r="D17319" s="389" t="s">
        <v>519</v>
      </c>
      <c r="E17319" s="389" t="s">
        <v>670</v>
      </c>
      <c r="F17319" s="389" t="s">
        <v>650</v>
      </c>
      <c r="G17319" s="389" t="s">
        <v>519</v>
      </c>
    </row>
    <row r="17320" spans="1:7">
      <c r="A17320" s="389" t="s">
        <v>532</v>
      </c>
      <c r="B17320" s="389" t="s">
        <v>519</v>
      </c>
      <c r="C17320" s="389">
        <v>34865.837904899898</v>
      </c>
      <c r="D17320" s="389" t="s">
        <v>519</v>
      </c>
      <c r="E17320" s="389" t="s">
        <v>670</v>
      </c>
      <c r="F17320" s="389" t="s">
        <v>650</v>
      </c>
      <c r="G17320" s="389" t="s">
        <v>519</v>
      </c>
    </row>
    <row r="17321" spans="1:7">
      <c r="A17321" s="389" t="s">
        <v>532</v>
      </c>
      <c r="B17321" s="389" t="s">
        <v>519</v>
      </c>
      <c r="C17321" s="389">
        <v>34865.837904899898</v>
      </c>
      <c r="D17321" s="389" t="s">
        <v>519</v>
      </c>
      <c r="E17321" s="389" t="s">
        <v>670</v>
      </c>
      <c r="F17321" s="389" t="s">
        <v>650</v>
      </c>
      <c r="G17321" s="389" t="s">
        <v>519</v>
      </c>
    </row>
    <row r="17322" spans="1:7">
      <c r="A17322" s="389" t="s">
        <v>532</v>
      </c>
      <c r="B17322" s="389" t="s">
        <v>519</v>
      </c>
      <c r="C17322" s="389">
        <v>34865.837904899898</v>
      </c>
      <c r="D17322" s="389" t="s">
        <v>519</v>
      </c>
      <c r="E17322" s="389" t="s">
        <v>670</v>
      </c>
      <c r="F17322" s="389" t="s">
        <v>650</v>
      </c>
      <c r="G17322" s="389" t="s">
        <v>519</v>
      </c>
    </row>
    <row r="17323" spans="1:7">
      <c r="A17323" s="389" t="s">
        <v>532</v>
      </c>
      <c r="B17323" s="389" t="s">
        <v>519</v>
      </c>
      <c r="C17323" s="389">
        <v>34865.837904899898</v>
      </c>
      <c r="D17323" s="389" t="s">
        <v>519</v>
      </c>
      <c r="E17323" s="389" t="s">
        <v>670</v>
      </c>
      <c r="F17323" s="389" t="s">
        <v>650</v>
      </c>
      <c r="G17323" s="389" t="s">
        <v>519</v>
      </c>
    </row>
    <row r="17324" spans="1:7">
      <c r="A17324" s="389" t="s">
        <v>532</v>
      </c>
      <c r="B17324" s="389" t="s">
        <v>519</v>
      </c>
      <c r="C17324" s="389">
        <v>34865.837904899898</v>
      </c>
      <c r="D17324" s="389" t="s">
        <v>519</v>
      </c>
      <c r="E17324" s="389" t="s">
        <v>670</v>
      </c>
      <c r="F17324" s="389" t="s">
        <v>650</v>
      </c>
      <c r="G17324" s="389" t="s">
        <v>519</v>
      </c>
    </row>
    <row r="17325" spans="1:7">
      <c r="A17325" s="389" t="s">
        <v>532</v>
      </c>
      <c r="B17325" s="389" t="s">
        <v>519</v>
      </c>
      <c r="C17325" s="389">
        <v>34865.837904899898</v>
      </c>
      <c r="D17325" s="389" t="s">
        <v>519</v>
      </c>
      <c r="E17325" s="389" t="s">
        <v>670</v>
      </c>
      <c r="F17325" s="389" t="s">
        <v>650</v>
      </c>
      <c r="G17325" s="389" t="s">
        <v>519</v>
      </c>
    </row>
    <row r="17326" spans="1:7">
      <c r="A17326" s="389" t="s">
        <v>532</v>
      </c>
      <c r="B17326" s="389" t="s">
        <v>519</v>
      </c>
      <c r="C17326" s="389">
        <v>34865.837904899898</v>
      </c>
      <c r="D17326" s="389" t="s">
        <v>519</v>
      </c>
      <c r="E17326" s="389" t="s">
        <v>670</v>
      </c>
      <c r="F17326" s="389" t="s">
        <v>650</v>
      </c>
      <c r="G17326" s="389" t="s">
        <v>519</v>
      </c>
    </row>
    <row r="17327" spans="1:7">
      <c r="A17327" s="389" t="s">
        <v>532</v>
      </c>
      <c r="B17327" s="389" t="s">
        <v>519</v>
      </c>
      <c r="C17327" s="389">
        <v>34865.837904899898</v>
      </c>
      <c r="D17327" s="389" t="s">
        <v>519</v>
      </c>
      <c r="E17327" s="389" t="s">
        <v>670</v>
      </c>
      <c r="F17327" s="389" t="s">
        <v>650</v>
      </c>
      <c r="G17327" s="389" t="s">
        <v>519</v>
      </c>
    </row>
    <row r="17328" spans="1:7">
      <c r="A17328" s="389" t="s">
        <v>532</v>
      </c>
      <c r="B17328" s="389" t="s">
        <v>519</v>
      </c>
      <c r="C17328" s="389">
        <v>34865.837904899898</v>
      </c>
      <c r="D17328" s="389" t="s">
        <v>519</v>
      </c>
      <c r="E17328" s="389" t="s">
        <v>670</v>
      </c>
      <c r="F17328" s="389" t="s">
        <v>650</v>
      </c>
      <c r="G17328" s="389" t="s">
        <v>519</v>
      </c>
    </row>
    <row r="17329" spans="1:7">
      <c r="A17329" s="389" t="s">
        <v>532</v>
      </c>
      <c r="B17329" s="389" t="s">
        <v>519</v>
      </c>
      <c r="C17329" s="389">
        <v>34865.837904899898</v>
      </c>
      <c r="D17329" s="389" t="s">
        <v>519</v>
      </c>
      <c r="E17329" s="389" t="s">
        <v>670</v>
      </c>
      <c r="F17329" s="389" t="s">
        <v>650</v>
      </c>
      <c r="G17329" s="389" t="s">
        <v>519</v>
      </c>
    </row>
    <row r="17330" spans="1:7">
      <c r="A17330" s="389" t="s">
        <v>532</v>
      </c>
      <c r="B17330" s="389" t="s">
        <v>519</v>
      </c>
      <c r="C17330" s="389">
        <v>34865.837904899898</v>
      </c>
      <c r="D17330" s="389" t="s">
        <v>519</v>
      </c>
      <c r="E17330" s="389" t="s">
        <v>670</v>
      </c>
      <c r="F17330" s="389" t="s">
        <v>650</v>
      </c>
      <c r="G17330" s="389" t="s">
        <v>519</v>
      </c>
    </row>
    <row r="17331" spans="1:7">
      <c r="A17331" s="389" t="s">
        <v>532</v>
      </c>
      <c r="B17331" s="389" t="s">
        <v>519</v>
      </c>
      <c r="C17331" s="389">
        <v>34865.837904899898</v>
      </c>
      <c r="D17331" s="389" t="s">
        <v>519</v>
      </c>
      <c r="E17331" s="389" t="s">
        <v>670</v>
      </c>
      <c r="F17331" s="389" t="s">
        <v>650</v>
      </c>
      <c r="G17331" s="389" t="s">
        <v>519</v>
      </c>
    </row>
    <row r="17332" spans="1:7">
      <c r="A17332" s="389" t="s">
        <v>532</v>
      </c>
      <c r="B17332" s="389" t="s">
        <v>519</v>
      </c>
      <c r="C17332" s="389">
        <v>34865.837904899898</v>
      </c>
      <c r="D17332" s="389" t="s">
        <v>519</v>
      </c>
      <c r="E17332" s="389" t="s">
        <v>670</v>
      </c>
      <c r="F17332" s="389" t="s">
        <v>650</v>
      </c>
      <c r="G17332" s="389" t="s">
        <v>519</v>
      </c>
    </row>
    <row r="17333" spans="1:7">
      <c r="A17333" s="389" t="s">
        <v>532</v>
      </c>
      <c r="B17333" s="389" t="s">
        <v>519</v>
      </c>
      <c r="C17333" s="389">
        <v>34865.837904899898</v>
      </c>
      <c r="D17333" s="389" t="s">
        <v>519</v>
      </c>
      <c r="E17333" s="389" t="s">
        <v>670</v>
      </c>
      <c r="F17333" s="389" t="s">
        <v>650</v>
      </c>
      <c r="G17333" s="389" t="s">
        <v>519</v>
      </c>
    </row>
    <row r="17334" spans="1:7">
      <c r="A17334" s="389" t="s">
        <v>532</v>
      </c>
      <c r="B17334" s="389" t="s">
        <v>519</v>
      </c>
      <c r="C17334" s="389">
        <v>34865.837904899898</v>
      </c>
      <c r="D17334" s="389" t="s">
        <v>519</v>
      </c>
      <c r="E17334" s="389" t="s">
        <v>670</v>
      </c>
      <c r="F17334" s="389" t="s">
        <v>650</v>
      </c>
      <c r="G17334" s="389" t="s">
        <v>519</v>
      </c>
    </row>
    <row r="17335" spans="1:7">
      <c r="A17335" s="389" t="s">
        <v>532</v>
      </c>
      <c r="B17335" s="389" t="s">
        <v>519</v>
      </c>
      <c r="C17335" s="389">
        <v>34865.837904899898</v>
      </c>
      <c r="D17335" s="389" t="s">
        <v>519</v>
      </c>
      <c r="E17335" s="389" t="s">
        <v>670</v>
      </c>
      <c r="F17335" s="389" t="s">
        <v>650</v>
      </c>
      <c r="G17335" s="389" t="s">
        <v>519</v>
      </c>
    </row>
    <row r="17336" spans="1:7">
      <c r="A17336" s="389" t="s">
        <v>532</v>
      </c>
      <c r="B17336" s="389" t="s">
        <v>519</v>
      </c>
      <c r="C17336" s="389">
        <v>34865.837904899898</v>
      </c>
      <c r="D17336" s="389" t="s">
        <v>519</v>
      </c>
      <c r="E17336" s="389" t="s">
        <v>670</v>
      </c>
      <c r="F17336" s="389" t="s">
        <v>650</v>
      </c>
      <c r="G17336" s="389" t="s">
        <v>519</v>
      </c>
    </row>
    <row r="17337" spans="1:7">
      <c r="A17337" s="389" t="s">
        <v>532</v>
      </c>
      <c r="B17337" s="389" t="s">
        <v>519</v>
      </c>
      <c r="C17337" s="389">
        <v>34865.837904899898</v>
      </c>
      <c r="D17337" s="389" t="s">
        <v>519</v>
      </c>
      <c r="E17337" s="389" t="s">
        <v>670</v>
      </c>
      <c r="F17337" s="389" t="s">
        <v>650</v>
      </c>
      <c r="G17337" s="389" t="s">
        <v>519</v>
      </c>
    </row>
    <row r="17338" spans="1:7">
      <c r="A17338" s="389" t="s">
        <v>532</v>
      </c>
      <c r="B17338" s="389" t="s">
        <v>519</v>
      </c>
      <c r="C17338" s="389">
        <v>34865.837904899898</v>
      </c>
      <c r="D17338" s="389" t="s">
        <v>519</v>
      </c>
      <c r="E17338" s="389" t="s">
        <v>670</v>
      </c>
      <c r="F17338" s="389" t="s">
        <v>650</v>
      </c>
      <c r="G17338" s="389" t="s">
        <v>519</v>
      </c>
    </row>
    <row r="17339" spans="1:7">
      <c r="A17339" s="389" t="s">
        <v>532</v>
      </c>
      <c r="B17339" s="389" t="s">
        <v>519</v>
      </c>
      <c r="C17339" s="389">
        <v>34865.837904899898</v>
      </c>
      <c r="D17339" s="389" t="s">
        <v>519</v>
      </c>
      <c r="E17339" s="389" t="s">
        <v>670</v>
      </c>
      <c r="F17339" s="389" t="s">
        <v>650</v>
      </c>
      <c r="G17339" s="389" t="s">
        <v>519</v>
      </c>
    </row>
    <row r="17340" spans="1:7">
      <c r="A17340" s="389" t="s">
        <v>532</v>
      </c>
      <c r="B17340" s="389" t="s">
        <v>519</v>
      </c>
      <c r="C17340" s="389">
        <v>34865.837904899898</v>
      </c>
      <c r="D17340" s="389" t="s">
        <v>519</v>
      </c>
      <c r="E17340" s="389" t="s">
        <v>670</v>
      </c>
      <c r="F17340" s="389" t="s">
        <v>650</v>
      </c>
      <c r="G17340" s="389" t="s">
        <v>519</v>
      </c>
    </row>
    <row r="17341" spans="1:7">
      <c r="A17341" s="389" t="s">
        <v>532</v>
      </c>
      <c r="B17341" s="389" t="s">
        <v>519</v>
      </c>
      <c r="C17341" s="389">
        <v>34865.837904899898</v>
      </c>
      <c r="D17341" s="389" t="s">
        <v>519</v>
      </c>
      <c r="E17341" s="389" t="s">
        <v>670</v>
      </c>
      <c r="F17341" s="389" t="s">
        <v>650</v>
      </c>
      <c r="G17341" s="389" t="s">
        <v>519</v>
      </c>
    </row>
    <row r="17342" spans="1:7">
      <c r="A17342" s="389" t="s">
        <v>532</v>
      </c>
      <c r="B17342" s="389" t="s">
        <v>519</v>
      </c>
      <c r="C17342" s="389">
        <v>34865.837904899898</v>
      </c>
      <c r="D17342" s="389" t="s">
        <v>519</v>
      </c>
      <c r="E17342" s="389" t="s">
        <v>670</v>
      </c>
      <c r="F17342" s="389" t="s">
        <v>650</v>
      </c>
      <c r="G17342" s="389" t="s">
        <v>519</v>
      </c>
    </row>
    <row r="17343" spans="1:7">
      <c r="A17343" s="389" t="s">
        <v>532</v>
      </c>
      <c r="B17343" s="389" t="s">
        <v>519</v>
      </c>
      <c r="C17343" s="389">
        <v>34865.837904899898</v>
      </c>
      <c r="D17343" s="389" t="s">
        <v>519</v>
      </c>
      <c r="E17343" s="389" t="s">
        <v>670</v>
      </c>
      <c r="F17343" s="389" t="s">
        <v>650</v>
      </c>
      <c r="G17343" s="389" t="s">
        <v>519</v>
      </c>
    </row>
    <row r="17344" spans="1:7">
      <c r="A17344" s="389" t="s">
        <v>532</v>
      </c>
      <c r="B17344" s="389" t="s">
        <v>519</v>
      </c>
      <c r="C17344" s="389">
        <v>34865.837904899898</v>
      </c>
      <c r="D17344" s="389" t="s">
        <v>519</v>
      </c>
      <c r="E17344" s="389" t="s">
        <v>670</v>
      </c>
      <c r="F17344" s="389" t="s">
        <v>650</v>
      </c>
      <c r="G17344" s="389" t="s">
        <v>519</v>
      </c>
    </row>
    <row r="17345" spans="1:7">
      <c r="A17345" s="389" t="s">
        <v>532</v>
      </c>
      <c r="B17345" s="389" t="s">
        <v>519</v>
      </c>
      <c r="C17345" s="389">
        <v>34865.837904899898</v>
      </c>
      <c r="D17345" s="389" t="s">
        <v>519</v>
      </c>
      <c r="E17345" s="389" t="s">
        <v>670</v>
      </c>
      <c r="F17345" s="389" t="s">
        <v>650</v>
      </c>
      <c r="G17345" s="389" t="s">
        <v>519</v>
      </c>
    </row>
    <row r="17346" spans="1:7">
      <c r="A17346" s="389" t="s">
        <v>532</v>
      </c>
      <c r="B17346" s="389" t="s">
        <v>519</v>
      </c>
      <c r="C17346" s="389">
        <v>34865.837904899898</v>
      </c>
      <c r="D17346" s="389" t="s">
        <v>519</v>
      </c>
      <c r="E17346" s="389" t="s">
        <v>670</v>
      </c>
      <c r="F17346" s="389" t="s">
        <v>650</v>
      </c>
      <c r="G17346" s="389" t="s">
        <v>519</v>
      </c>
    </row>
    <row r="17347" spans="1:7">
      <c r="A17347" s="389" t="s">
        <v>532</v>
      </c>
      <c r="B17347" s="389" t="s">
        <v>519</v>
      </c>
      <c r="C17347" s="389">
        <v>34865.837904899898</v>
      </c>
      <c r="D17347" s="389" t="s">
        <v>519</v>
      </c>
      <c r="E17347" s="389" t="s">
        <v>670</v>
      </c>
      <c r="F17347" s="389" t="s">
        <v>650</v>
      </c>
      <c r="G17347" s="389" t="s">
        <v>519</v>
      </c>
    </row>
    <row r="17348" spans="1:7">
      <c r="A17348" s="389" t="s">
        <v>532</v>
      </c>
      <c r="B17348" s="389" t="s">
        <v>519</v>
      </c>
      <c r="C17348" s="389">
        <v>34865.837904899898</v>
      </c>
      <c r="D17348" s="389" t="s">
        <v>519</v>
      </c>
      <c r="E17348" s="389" t="s">
        <v>670</v>
      </c>
      <c r="F17348" s="389" t="s">
        <v>650</v>
      </c>
      <c r="G17348" s="389" t="s">
        <v>519</v>
      </c>
    </row>
    <row r="17349" spans="1:7">
      <c r="A17349" s="389" t="s">
        <v>532</v>
      </c>
      <c r="B17349" s="389" t="s">
        <v>519</v>
      </c>
      <c r="C17349" s="389">
        <v>34865.837904899898</v>
      </c>
      <c r="D17349" s="389" t="s">
        <v>519</v>
      </c>
      <c r="E17349" s="389" t="s">
        <v>670</v>
      </c>
      <c r="F17349" s="389" t="s">
        <v>650</v>
      </c>
      <c r="G17349" s="389" t="s">
        <v>519</v>
      </c>
    </row>
    <row r="17350" spans="1:7">
      <c r="A17350" s="389" t="s">
        <v>532</v>
      </c>
      <c r="B17350" s="389" t="s">
        <v>519</v>
      </c>
      <c r="C17350" s="389">
        <v>34865.837904899898</v>
      </c>
      <c r="D17350" s="389" t="s">
        <v>519</v>
      </c>
      <c r="E17350" s="389" t="s">
        <v>670</v>
      </c>
      <c r="F17350" s="389" t="s">
        <v>650</v>
      </c>
      <c r="G17350" s="389" t="s">
        <v>519</v>
      </c>
    </row>
    <row r="17351" spans="1:7">
      <c r="A17351" s="389" t="s">
        <v>532</v>
      </c>
      <c r="B17351" s="389" t="s">
        <v>519</v>
      </c>
      <c r="C17351" s="389">
        <v>34865.837904899898</v>
      </c>
      <c r="D17351" s="389" t="s">
        <v>519</v>
      </c>
      <c r="E17351" s="389" t="s">
        <v>670</v>
      </c>
      <c r="F17351" s="389" t="s">
        <v>650</v>
      </c>
      <c r="G17351" s="389" t="s">
        <v>519</v>
      </c>
    </row>
    <row r="17352" spans="1:7">
      <c r="A17352" s="389" t="s">
        <v>532</v>
      </c>
      <c r="B17352" s="389" t="s">
        <v>519</v>
      </c>
      <c r="C17352" s="389">
        <v>34865.837904899898</v>
      </c>
      <c r="D17352" s="389" t="s">
        <v>519</v>
      </c>
      <c r="E17352" s="389" t="s">
        <v>670</v>
      </c>
      <c r="F17352" s="389" t="s">
        <v>650</v>
      </c>
      <c r="G17352" s="389" t="s">
        <v>519</v>
      </c>
    </row>
    <row r="17353" spans="1:7">
      <c r="A17353" s="389" t="s">
        <v>532</v>
      </c>
      <c r="B17353" s="389" t="s">
        <v>519</v>
      </c>
      <c r="C17353" s="389">
        <v>34865.837904899898</v>
      </c>
      <c r="D17353" s="389" t="s">
        <v>519</v>
      </c>
      <c r="E17353" s="389" t="s">
        <v>670</v>
      </c>
      <c r="F17353" s="389" t="s">
        <v>650</v>
      </c>
      <c r="G17353" s="389" t="s">
        <v>519</v>
      </c>
    </row>
    <row r="17354" spans="1:7">
      <c r="A17354" s="389" t="s">
        <v>532</v>
      </c>
      <c r="B17354" s="389" t="s">
        <v>519</v>
      </c>
      <c r="C17354" s="389">
        <v>34865.837904899898</v>
      </c>
      <c r="D17354" s="389" t="s">
        <v>519</v>
      </c>
      <c r="E17354" s="389" t="s">
        <v>670</v>
      </c>
      <c r="F17354" s="389" t="s">
        <v>650</v>
      </c>
      <c r="G17354" s="389" t="s">
        <v>519</v>
      </c>
    </row>
    <row r="17355" spans="1:7">
      <c r="A17355" s="389" t="s">
        <v>532</v>
      </c>
      <c r="B17355" s="389" t="s">
        <v>519</v>
      </c>
      <c r="C17355" s="389">
        <v>34865.837904899898</v>
      </c>
      <c r="D17355" s="389" t="s">
        <v>519</v>
      </c>
      <c r="E17355" s="389" t="s">
        <v>670</v>
      </c>
      <c r="F17355" s="389" t="s">
        <v>650</v>
      </c>
      <c r="G17355" s="389" t="s">
        <v>519</v>
      </c>
    </row>
    <row r="17356" spans="1:7">
      <c r="A17356" s="389" t="s">
        <v>532</v>
      </c>
      <c r="B17356" s="389" t="s">
        <v>519</v>
      </c>
      <c r="C17356" s="389">
        <v>34865.837904899898</v>
      </c>
      <c r="D17356" s="389" t="s">
        <v>519</v>
      </c>
      <c r="E17356" s="389" t="s">
        <v>670</v>
      </c>
      <c r="F17356" s="389" t="s">
        <v>650</v>
      </c>
      <c r="G17356" s="389" t="s">
        <v>519</v>
      </c>
    </row>
    <row r="17357" spans="1:7">
      <c r="A17357" s="389" t="s">
        <v>532</v>
      </c>
      <c r="B17357" s="389" t="s">
        <v>519</v>
      </c>
      <c r="C17357" s="389">
        <v>34865.837904899898</v>
      </c>
      <c r="D17357" s="389" t="s">
        <v>519</v>
      </c>
      <c r="E17357" s="389" t="s">
        <v>670</v>
      </c>
      <c r="F17357" s="389" t="s">
        <v>650</v>
      </c>
      <c r="G17357" s="389" t="s">
        <v>519</v>
      </c>
    </row>
    <row r="17358" spans="1:7">
      <c r="A17358" s="389" t="s">
        <v>532</v>
      </c>
      <c r="B17358" s="389" t="s">
        <v>519</v>
      </c>
      <c r="C17358" s="389">
        <v>34865.837904899898</v>
      </c>
      <c r="D17358" s="389" t="s">
        <v>519</v>
      </c>
      <c r="E17358" s="389" t="s">
        <v>670</v>
      </c>
      <c r="F17358" s="389" t="s">
        <v>650</v>
      </c>
      <c r="G17358" s="389" t="s">
        <v>519</v>
      </c>
    </row>
    <row r="17359" spans="1:7">
      <c r="A17359" s="389" t="s">
        <v>532</v>
      </c>
      <c r="B17359" s="389" t="s">
        <v>519</v>
      </c>
      <c r="C17359" s="389">
        <v>34865.837904899898</v>
      </c>
      <c r="D17359" s="389" t="s">
        <v>519</v>
      </c>
      <c r="E17359" s="389" t="s">
        <v>670</v>
      </c>
      <c r="F17359" s="389" t="s">
        <v>650</v>
      </c>
      <c r="G17359" s="389" t="s">
        <v>519</v>
      </c>
    </row>
    <row r="17360" spans="1:7">
      <c r="A17360" s="389" t="s">
        <v>532</v>
      </c>
      <c r="B17360" s="389" t="s">
        <v>519</v>
      </c>
      <c r="C17360" s="389">
        <v>34865.837904899898</v>
      </c>
      <c r="D17360" s="389" t="s">
        <v>519</v>
      </c>
      <c r="E17360" s="389" t="s">
        <v>670</v>
      </c>
      <c r="F17360" s="389" t="s">
        <v>650</v>
      </c>
      <c r="G17360" s="389" t="s">
        <v>519</v>
      </c>
    </row>
    <row r="17361" spans="1:7">
      <c r="A17361" s="389" t="s">
        <v>532</v>
      </c>
      <c r="B17361" s="389" t="s">
        <v>519</v>
      </c>
      <c r="C17361" s="389">
        <v>34865.837904899898</v>
      </c>
      <c r="D17361" s="389" t="s">
        <v>519</v>
      </c>
      <c r="E17361" s="389" t="s">
        <v>670</v>
      </c>
      <c r="F17361" s="389" t="s">
        <v>650</v>
      </c>
      <c r="G17361" s="389" t="s">
        <v>519</v>
      </c>
    </row>
    <row r="17362" spans="1:7">
      <c r="A17362" s="389" t="s">
        <v>532</v>
      </c>
      <c r="B17362" s="389" t="s">
        <v>519</v>
      </c>
      <c r="C17362" s="389">
        <v>34865.837904899898</v>
      </c>
      <c r="D17362" s="389" t="s">
        <v>519</v>
      </c>
      <c r="E17362" s="389" t="s">
        <v>670</v>
      </c>
      <c r="F17362" s="389" t="s">
        <v>650</v>
      </c>
      <c r="G17362" s="389" t="s">
        <v>519</v>
      </c>
    </row>
    <row r="17363" spans="1:7">
      <c r="A17363" s="389" t="s">
        <v>532</v>
      </c>
      <c r="B17363" s="389" t="s">
        <v>519</v>
      </c>
      <c r="C17363" s="389">
        <v>34865.837904899898</v>
      </c>
      <c r="D17363" s="389" t="s">
        <v>519</v>
      </c>
      <c r="E17363" s="389" t="s">
        <v>670</v>
      </c>
      <c r="F17363" s="389" t="s">
        <v>650</v>
      </c>
      <c r="G17363" s="389" t="s">
        <v>519</v>
      </c>
    </row>
    <row r="17364" spans="1:7">
      <c r="A17364" s="389" t="s">
        <v>532</v>
      </c>
      <c r="B17364" s="389" t="s">
        <v>519</v>
      </c>
      <c r="C17364" s="389">
        <v>34865.837904899898</v>
      </c>
      <c r="D17364" s="389" t="s">
        <v>519</v>
      </c>
      <c r="E17364" s="389" t="s">
        <v>670</v>
      </c>
      <c r="F17364" s="389" t="s">
        <v>650</v>
      </c>
      <c r="G17364" s="389" t="s">
        <v>519</v>
      </c>
    </row>
    <row r="17365" spans="1:7">
      <c r="A17365" s="389" t="s">
        <v>532</v>
      </c>
      <c r="B17365" s="389" t="s">
        <v>519</v>
      </c>
      <c r="C17365" s="389">
        <v>34865.837904899898</v>
      </c>
      <c r="D17365" s="389" t="s">
        <v>519</v>
      </c>
      <c r="E17365" s="389" t="s">
        <v>670</v>
      </c>
      <c r="F17365" s="389" t="s">
        <v>650</v>
      </c>
      <c r="G17365" s="389" t="s">
        <v>519</v>
      </c>
    </row>
    <row r="17366" spans="1:7">
      <c r="A17366" s="389" t="s">
        <v>532</v>
      </c>
      <c r="B17366" s="389" t="s">
        <v>519</v>
      </c>
      <c r="C17366" s="389">
        <v>34865.837904899898</v>
      </c>
      <c r="D17366" s="389" t="s">
        <v>519</v>
      </c>
      <c r="E17366" s="389" t="s">
        <v>670</v>
      </c>
      <c r="F17366" s="389" t="s">
        <v>650</v>
      </c>
      <c r="G17366" s="389" t="s">
        <v>519</v>
      </c>
    </row>
    <row r="17367" spans="1:7">
      <c r="A17367" s="389" t="s">
        <v>532</v>
      </c>
      <c r="B17367" s="389" t="s">
        <v>519</v>
      </c>
      <c r="C17367" s="389">
        <v>34865.837904899898</v>
      </c>
      <c r="D17367" s="389" t="s">
        <v>519</v>
      </c>
      <c r="E17367" s="389" t="s">
        <v>670</v>
      </c>
      <c r="F17367" s="389" t="s">
        <v>650</v>
      </c>
      <c r="G17367" s="389" t="s">
        <v>519</v>
      </c>
    </row>
    <row r="17368" spans="1:7">
      <c r="A17368" s="389" t="s">
        <v>532</v>
      </c>
      <c r="B17368" s="389" t="s">
        <v>519</v>
      </c>
      <c r="C17368" s="389">
        <v>34865.837904899898</v>
      </c>
      <c r="D17368" s="389" t="s">
        <v>519</v>
      </c>
      <c r="E17368" s="389" t="s">
        <v>670</v>
      </c>
      <c r="F17368" s="389" t="s">
        <v>650</v>
      </c>
      <c r="G17368" s="389" t="s">
        <v>519</v>
      </c>
    </row>
    <row r="17369" spans="1:7">
      <c r="A17369" s="389" t="s">
        <v>532</v>
      </c>
      <c r="B17369" s="389" t="s">
        <v>519</v>
      </c>
      <c r="C17369" s="389">
        <v>34865.837904899898</v>
      </c>
      <c r="D17369" s="389" t="s">
        <v>519</v>
      </c>
      <c r="E17369" s="389" t="s">
        <v>670</v>
      </c>
      <c r="F17369" s="389" t="s">
        <v>650</v>
      </c>
      <c r="G17369" s="389" t="s">
        <v>519</v>
      </c>
    </row>
    <row r="17370" spans="1:7">
      <c r="A17370" s="389" t="s">
        <v>532</v>
      </c>
      <c r="B17370" s="389" t="s">
        <v>519</v>
      </c>
      <c r="C17370" s="389">
        <v>34865.837904899898</v>
      </c>
      <c r="D17370" s="389" t="s">
        <v>519</v>
      </c>
      <c r="E17370" s="389" t="s">
        <v>670</v>
      </c>
      <c r="F17370" s="389" t="s">
        <v>650</v>
      </c>
      <c r="G17370" s="389" t="s">
        <v>519</v>
      </c>
    </row>
    <row r="17371" spans="1:7">
      <c r="A17371" s="389" t="s">
        <v>532</v>
      </c>
      <c r="B17371" s="389" t="s">
        <v>519</v>
      </c>
      <c r="C17371" s="389">
        <v>34865.837904899898</v>
      </c>
      <c r="D17371" s="389" t="s">
        <v>519</v>
      </c>
      <c r="E17371" s="389" t="s">
        <v>670</v>
      </c>
      <c r="F17371" s="389" t="s">
        <v>650</v>
      </c>
      <c r="G17371" s="389" t="s">
        <v>519</v>
      </c>
    </row>
    <row r="17372" spans="1:7">
      <c r="A17372" s="389" t="s">
        <v>532</v>
      </c>
      <c r="B17372" s="389" t="s">
        <v>519</v>
      </c>
      <c r="C17372" s="389">
        <v>34865.837904899898</v>
      </c>
      <c r="D17372" s="389" t="s">
        <v>519</v>
      </c>
      <c r="E17372" s="389" t="s">
        <v>670</v>
      </c>
      <c r="F17372" s="389" t="s">
        <v>650</v>
      </c>
      <c r="G17372" s="389" t="s">
        <v>519</v>
      </c>
    </row>
    <row r="17373" spans="1:7">
      <c r="A17373" s="389" t="s">
        <v>532</v>
      </c>
      <c r="B17373" s="389" t="s">
        <v>519</v>
      </c>
      <c r="C17373" s="389">
        <v>34865.837904899898</v>
      </c>
      <c r="D17373" s="389" t="s">
        <v>519</v>
      </c>
      <c r="E17373" s="389" t="s">
        <v>670</v>
      </c>
      <c r="F17373" s="389" t="s">
        <v>650</v>
      </c>
      <c r="G17373" s="389" t="s">
        <v>519</v>
      </c>
    </row>
    <row r="17374" spans="1:7">
      <c r="A17374" s="389" t="s">
        <v>532</v>
      </c>
      <c r="B17374" s="389" t="s">
        <v>519</v>
      </c>
      <c r="C17374" s="389">
        <v>34865.837904899898</v>
      </c>
      <c r="D17374" s="389" t="s">
        <v>519</v>
      </c>
      <c r="E17374" s="389" t="s">
        <v>670</v>
      </c>
      <c r="F17374" s="389" t="s">
        <v>650</v>
      </c>
      <c r="G17374" s="389" t="s">
        <v>519</v>
      </c>
    </row>
    <row r="17375" spans="1:7">
      <c r="A17375" s="389" t="s">
        <v>532</v>
      </c>
      <c r="B17375" s="389" t="s">
        <v>519</v>
      </c>
      <c r="C17375" s="389">
        <v>34865.837904899898</v>
      </c>
      <c r="D17375" s="389" t="s">
        <v>519</v>
      </c>
      <c r="E17375" s="389" t="s">
        <v>670</v>
      </c>
      <c r="F17375" s="389" t="s">
        <v>650</v>
      </c>
      <c r="G17375" s="389" t="s">
        <v>519</v>
      </c>
    </row>
    <row r="17376" spans="1:7">
      <c r="A17376" s="389" t="s">
        <v>532</v>
      </c>
      <c r="B17376" s="389" t="s">
        <v>519</v>
      </c>
      <c r="C17376" s="389">
        <v>34865.837904899898</v>
      </c>
      <c r="D17376" s="389" t="s">
        <v>519</v>
      </c>
      <c r="E17376" s="389" t="s">
        <v>670</v>
      </c>
      <c r="F17376" s="389" t="s">
        <v>650</v>
      </c>
      <c r="G17376" s="389" t="s">
        <v>519</v>
      </c>
    </row>
    <row r="17377" spans="1:7">
      <c r="A17377" s="389" t="s">
        <v>532</v>
      </c>
      <c r="B17377" s="389" t="s">
        <v>519</v>
      </c>
      <c r="C17377" s="389">
        <v>34865.837904899898</v>
      </c>
      <c r="D17377" s="389" t="s">
        <v>519</v>
      </c>
      <c r="E17377" s="389" t="s">
        <v>670</v>
      </c>
      <c r="F17377" s="389" t="s">
        <v>650</v>
      </c>
      <c r="G17377" s="389" t="s">
        <v>519</v>
      </c>
    </row>
    <row r="17378" spans="1:7">
      <c r="A17378" s="389" t="s">
        <v>532</v>
      </c>
      <c r="B17378" s="389" t="s">
        <v>519</v>
      </c>
      <c r="C17378" s="389">
        <v>34865.837904899898</v>
      </c>
      <c r="D17378" s="389" t="s">
        <v>519</v>
      </c>
      <c r="E17378" s="389" t="s">
        <v>670</v>
      </c>
      <c r="F17378" s="389" t="s">
        <v>650</v>
      </c>
      <c r="G17378" s="389" t="s">
        <v>519</v>
      </c>
    </row>
    <row r="17379" spans="1:7">
      <c r="A17379" s="389" t="s">
        <v>532</v>
      </c>
      <c r="B17379" s="389" t="s">
        <v>519</v>
      </c>
      <c r="C17379" s="389">
        <v>34865.837904899898</v>
      </c>
      <c r="D17379" s="389" t="s">
        <v>519</v>
      </c>
      <c r="E17379" s="389" t="s">
        <v>670</v>
      </c>
      <c r="F17379" s="389" t="s">
        <v>650</v>
      </c>
      <c r="G17379" s="389" t="s">
        <v>519</v>
      </c>
    </row>
    <row r="17380" spans="1:7">
      <c r="A17380" s="389" t="s">
        <v>532</v>
      </c>
      <c r="B17380" s="389" t="s">
        <v>519</v>
      </c>
      <c r="C17380" s="389">
        <v>34865.837904899898</v>
      </c>
      <c r="D17380" s="389" t="s">
        <v>519</v>
      </c>
      <c r="E17380" s="389" t="s">
        <v>670</v>
      </c>
      <c r="F17380" s="389" t="s">
        <v>650</v>
      </c>
      <c r="G17380" s="389" t="s">
        <v>519</v>
      </c>
    </row>
    <row r="17381" spans="1:7">
      <c r="A17381" s="389" t="s">
        <v>532</v>
      </c>
      <c r="B17381" s="389" t="s">
        <v>519</v>
      </c>
      <c r="C17381" s="389">
        <v>34865.837904899898</v>
      </c>
      <c r="D17381" s="389" t="s">
        <v>519</v>
      </c>
      <c r="E17381" s="389" t="s">
        <v>670</v>
      </c>
      <c r="F17381" s="389" t="s">
        <v>650</v>
      </c>
      <c r="G17381" s="389" t="s">
        <v>519</v>
      </c>
    </row>
    <row r="17382" spans="1:7">
      <c r="A17382" s="389" t="s">
        <v>532</v>
      </c>
      <c r="B17382" s="389" t="s">
        <v>519</v>
      </c>
      <c r="C17382" s="389">
        <v>34865.837904899898</v>
      </c>
      <c r="D17382" s="389" t="s">
        <v>519</v>
      </c>
      <c r="E17382" s="389" t="s">
        <v>670</v>
      </c>
      <c r="F17382" s="389" t="s">
        <v>650</v>
      </c>
      <c r="G17382" s="389" t="s">
        <v>519</v>
      </c>
    </row>
    <row r="17383" spans="1:7">
      <c r="A17383" s="389" t="s">
        <v>532</v>
      </c>
      <c r="B17383" s="389" t="s">
        <v>519</v>
      </c>
      <c r="C17383" s="389">
        <v>34865.837904899898</v>
      </c>
      <c r="D17383" s="389" t="s">
        <v>519</v>
      </c>
      <c r="E17383" s="389" t="s">
        <v>670</v>
      </c>
      <c r="F17383" s="389" t="s">
        <v>650</v>
      </c>
      <c r="G17383" s="389" t="s">
        <v>519</v>
      </c>
    </row>
    <row r="17384" spans="1:7">
      <c r="A17384" s="389" t="s">
        <v>532</v>
      </c>
      <c r="B17384" s="389" t="s">
        <v>519</v>
      </c>
      <c r="C17384" s="389">
        <v>34865.837904899898</v>
      </c>
      <c r="D17384" s="389" t="s">
        <v>519</v>
      </c>
      <c r="E17384" s="389" t="s">
        <v>670</v>
      </c>
      <c r="F17384" s="389" t="s">
        <v>650</v>
      </c>
      <c r="G17384" s="389" t="s">
        <v>519</v>
      </c>
    </row>
    <row r="17385" spans="1:7">
      <c r="A17385" s="389" t="s">
        <v>532</v>
      </c>
      <c r="B17385" s="389" t="s">
        <v>519</v>
      </c>
      <c r="C17385" s="389">
        <v>34865.837904899898</v>
      </c>
      <c r="D17385" s="389" t="s">
        <v>519</v>
      </c>
      <c r="E17385" s="389" t="s">
        <v>670</v>
      </c>
      <c r="F17385" s="389" t="s">
        <v>650</v>
      </c>
      <c r="G17385" s="389" t="s">
        <v>519</v>
      </c>
    </row>
    <row r="17386" spans="1:7">
      <c r="A17386" s="389" t="s">
        <v>532</v>
      </c>
      <c r="B17386" s="389" t="s">
        <v>519</v>
      </c>
      <c r="C17386" s="389">
        <v>34865.837904899898</v>
      </c>
      <c r="D17386" s="389" t="s">
        <v>519</v>
      </c>
      <c r="E17386" s="389" t="s">
        <v>670</v>
      </c>
      <c r="F17386" s="389" t="s">
        <v>650</v>
      </c>
      <c r="G17386" s="389" t="s">
        <v>519</v>
      </c>
    </row>
    <row r="17387" spans="1:7">
      <c r="A17387" s="389" t="s">
        <v>532</v>
      </c>
      <c r="B17387" s="389" t="s">
        <v>519</v>
      </c>
      <c r="C17387" s="389">
        <v>34865.837904899898</v>
      </c>
      <c r="D17387" s="389" t="s">
        <v>519</v>
      </c>
      <c r="E17387" s="389" t="s">
        <v>670</v>
      </c>
      <c r="F17387" s="389" t="s">
        <v>650</v>
      </c>
      <c r="G17387" s="389" t="s">
        <v>519</v>
      </c>
    </row>
    <row r="17388" spans="1:7">
      <c r="A17388" s="389" t="s">
        <v>532</v>
      </c>
      <c r="B17388" s="389" t="s">
        <v>519</v>
      </c>
      <c r="C17388" s="389">
        <v>34865.837904899898</v>
      </c>
      <c r="D17388" s="389" t="s">
        <v>519</v>
      </c>
      <c r="E17388" s="389" t="s">
        <v>670</v>
      </c>
      <c r="F17388" s="389" t="s">
        <v>650</v>
      </c>
      <c r="G17388" s="389" t="s">
        <v>519</v>
      </c>
    </row>
    <row r="17389" spans="1:7">
      <c r="A17389" s="389" t="s">
        <v>532</v>
      </c>
      <c r="B17389" s="389" t="s">
        <v>519</v>
      </c>
      <c r="C17389" s="389">
        <v>34865.837904899898</v>
      </c>
      <c r="D17389" s="389" t="s">
        <v>519</v>
      </c>
      <c r="E17389" s="389" t="s">
        <v>670</v>
      </c>
      <c r="F17389" s="389" t="s">
        <v>650</v>
      </c>
      <c r="G17389" s="389" t="s">
        <v>519</v>
      </c>
    </row>
    <row r="17390" spans="1:7">
      <c r="A17390" s="389" t="s">
        <v>532</v>
      </c>
      <c r="B17390" s="389" t="s">
        <v>519</v>
      </c>
      <c r="C17390" s="389">
        <v>34865.837904899898</v>
      </c>
      <c r="D17390" s="389" t="s">
        <v>519</v>
      </c>
      <c r="E17390" s="389" t="s">
        <v>670</v>
      </c>
      <c r="F17390" s="389" t="s">
        <v>650</v>
      </c>
      <c r="G17390" s="389" t="s">
        <v>519</v>
      </c>
    </row>
    <row r="17391" spans="1:7">
      <c r="A17391" s="389" t="s">
        <v>532</v>
      </c>
      <c r="B17391" s="389" t="s">
        <v>519</v>
      </c>
      <c r="C17391" s="389">
        <v>34865.837904899898</v>
      </c>
      <c r="D17391" s="389" t="s">
        <v>519</v>
      </c>
      <c r="E17391" s="389" t="s">
        <v>670</v>
      </c>
      <c r="F17391" s="389" t="s">
        <v>650</v>
      </c>
      <c r="G17391" s="389" t="s">
        <v>519</v>
      </c>
    </row>
    <row r="17392" spans="1:7">
      <c r="A17392" s="389" t="s">
        <v>532</v>
      </c>
      <c r="B17392" s="389" t="s">
        <v>519</v>
      </c>
      <c r="C17392" s="389">
        <v>34865.837904899898</v>
      </c>
      <c r="D17392" s="389" t="s">
        <v>519</v>
      </c>
      <c r="E17392" s="389" t="s">
        <v>670</v>
      </c>
      <c r="F17392" s="389" t="s">
        <v>650</v>
      </c>
      <c r="G17392" s="389" t="s">
        <v>519</v>
      </c>
    </row>
    <row r="17393" spans="1:7">
      <c r="A17393" s="389" t="s">
        <v>532</v>
      </c>
      <c r="B17393" s="389" t="s">
        <v>519</v>
      </c>
      <c r="C17393" s="389">
        <v>34865.837904899898</v>
      </c>
      <c r="D17393" s="389" t="s">
        <v>519</v>
      </c>
      <c r="E17393" s="389" t="s">
        <v>670</v>
      </c>
      <c r="F17393" s="389" t="s">
        <v>650</v>
      </c>
      <c r="G17393" s="389" t="s">
        <v>519</v>
      </c>
    </row>
    <row r="17394" spans="1:7">
      <c r="A17394" s="389" t="s">
        <v>532</v>
      </c>
      <c r="B17394" s="389" t="s">
        <v>519</v>
      </c>
      <c r="C17394" s="389">
        <v>34865.837904899898</v>
      </c>
      <c r="D17394" s="389" t="s">
        <v>519</v>
      </c>
      <c r="E17394" s="389" t="s">
        <v>670</v>
      </c>
      <c r="F17394" s="389" t="s">
        <v>650</v>
      </c>
      <c r="G17394" s="389" t="s">
        <v>519</v>
      </c>
    </row>
    <row r="17395" spans="1:7">
      <c r="A17395" s="389" t="s">
        <v>532</v>
      </c>
      <c r="B17395" s="389" t="s">
        <v>519</v>
      </c>
      <c r="C17395" s="389">
        <v>34865.837904899898</v>
      </c>
      <c r="D17395" s="389" t="s">
        <v>519</v>
      </c>
      <c r="E17395" s="389" t="s">
        <v>670</v>
      </c>
      <c r="F17395" s="389" t="s">
        <v>650</v>
      </c>
      <c r="G17395" s="389" t="s">
        <v>519</v>
      </c>
    </row>
    <row r="17396" spans="1:7">
      <c r="A17396" s="389" t="s">
        <v>532</v>
      </c>
      <c r="B17396" s="389" t="s">
        <v>519</v>
      </c>
      <c r="C17396" s="389">
        <v>34865.837904899898</v>
      </c>
      <c r="D17396" s="389" t="s">
        <v>519</v>
      </c>
      <c r="E17396" s="389" t="s">
        <v>670</v>
      </c>
      <c r="F17396" s="389" t="s">
        <v>650</v>
      </c>
      <c r="G17396" s="389" t="s">
        <v>519</v>
      </c>
    </row>
    <row r="17397" spans="1:7">
      <c r="A17397" s="389" t="s">
        <v>532</v>
      </c>
      <c r="B17397" s="389" t="s">
        <v>519</v>
      </c>
      <c r="C17397" s="389">
        <v>34865.837904899898</v>
      </c>
      <c r="D17397" s="389" t="s">
        <v>519</v>
      </c>
      <c r="E17397" s="389" t="s">
        <v>670</v>
      </c>
      <c r="F17397" s="389" t="s">
        <v>650</v>
      </c>
      <c r="G17397" s="389" t="s">
        <v>519</v>
      </c>
    </row>
    <row r="17398" spans="1:7">
      <c r="A17398" s="389" t="s">
        <v>532</v>
      </c>
      <c r="B17398" s="389" t="s">
        <v>519</v>
      </c>
      <c r="C17398" s="389">
        <v>34865.837904899898</v>
      </c>
      <c r="D17398" s="389" t="s">
        <v>519</v>
      </c>
      <c r="E17398" s="389" t="s">
        <v>670</v>
      </c>
      <c r="F17398" s="389" t="s">
        <v>650</v>
      </c>
      <c r="G17398" s="389" t="s">
        <v>519</v>
      </c>
    </row>
    <row r="17399" spans="1:7">
      <c r="A17399" s="389" t="s">
        <v>532</v>
      </c>
      <c r="B17399" s="389" t="s">
        <v>519</v>
      </c>
      <c r="C17399" s="389">
        <v>34865.837904899898</v>
      </c>
      <c r="D17399" s="389" t="s">
        <v>519</v>
      </c>
      <c r="E17399" s="389" t="s">
        <v>670</v>
      </c>
      <c r="F17399" s="389" t="s">
        <v>650</v>
      </c>
      <c r="G17399" s="389" t="s">
        <v>519</v>
      </c>
    </row>
    <row r="17400" spans="1:7">
      <c r="A17400" s="389" t="s">
        <v>532</v>
      </c>
      <c r="B17400" s="389" t="s">
        <v>519</v>
      </c>
      <c r="C17400" s="389">
        <v>34865.837904899898</v>
      </c>
      <c r="D17400" s="389" t="s">
        <v>519</v>
      </c>
      <c r="E17400" s="389" t="s">
        <v>670</v>
      </c>
      <c r="F17400" s="389" t="s">
        <v>650</v>
      </c>
      <c r="G17400" s="389" t="s">
        <v>519</v>
      </c>
    </row>
    <row r="17401" spans="1:7">
      <c r="A17401" s="389" t="s">
        <v>532</v>
      </c>
      <c r="B17401" s="389" t="s">
        <v>519</v>
      </c>
      <c r="C17401" s="389">
        <v>34865.837904899898</v>
      </c>
      <c r="D17401" s="389" t="s">
        <v>519</v>
      </c>
      <c r="E17401" s="389" t="s">
        <v>670</v>
      </c>
      <c r="F17401" s="389" t="s">
        <v>650</v>
      </c>
      <c r="G17401" s="389" t="s">
        <v>519</v>
      </c>
    </row>
    <row r="17402" spans="1:7">
      <c r="A17402" s="389" t="s">
        <v>532</v>
      </c>
      <c r="B17402" s="389" t="s">
        <v>519</v>
      </c>
      <c r="C17402" s="389">
        <v>34865.837904899898</v>
      </c>
      <c r="D17402" s="389" t="s">
        <v>519</v>
      </c>
      <c r="E17402" s="389" t="s">
        <v>670</v>
      </c>
      <c r="F17402" s="389" t="s">
        <v>650</v>
      </c>
      <c r="G17402" s="389" t="s">
        <v>519</v>
      </c>
    </row>
    <row r="17403" spans="1:7">
      <c r="A17403" s="389" t="s">
        <v>532</v>
      </c>
      <c r="B17403" s="389" t="s">
        <v>519</v>
      </c>
      <c r="C17403" s="389">
        <v>34865.837904899898</v>
      </c>
      <c r="D17403" s="389" t="s">
        <v>519</v>
      </c>
      <c r="E17403" s="389" t="s">
        <v>670</v>
      </c>
      <c r="F17403" s="389" t="s">
        <v>650</v>
      </c>
      <c r="G17403" s="389" t="s">
        <v>519</v>
      </c>
    </row>
    <row r="17404" spans="1:7">
      <c r="A17404" s="389" t="s">
        <v>532</v>
      </c>
      <c r="B17404" s="389" t="s">
        <v>519</v>
      </c>
      <c r="C17404" s="389">
        <v>34865.837904899898</v>
      </c>
      <c r="D17404" s="389" t="s">
        <v>519</v>
      </c>
      <c r="E17404" s="389" t="s">
        <v>670</v>
      </c>
      <c r="F17404" s="389" t="s">
        <v>650</v>
      </c>
      <c r="G17404" s="389" t="s">
        <v>519</v>
      </c>
    </row>
    <row r="17405" spans="1:7">
      <c r="A17405" s="389" t="s">
        <v>532</v>
      </c>
      <c r="B17405" s="389" t="s">
        <v>519</v>
      </c>
      <c r="C17405" s="389">
        <v>34865.837904899898</v>
      </c>
      <c r="D17405" s="389" t="s">
        <v>519</v>
      </c>
      <c r="E17405" s="389" t="s">
        <v>670</v>
      </c>
      <c r="F17405" s="389" t="s">
        <v>650</v>
      </c>
      <c r="G17405" s="389" t="s">
        <v>519</v>
      </c>
    </row>
    <row r="17406" spans="1:7">
      <c r="A17406" s="389" t="s">
        <v>532</v>
      </c>
      <c r="B17406" s="389" t="s">
        <v>519</v>
      </c>
      <c r="C17406" s="389">
        <v>34865.837904899898</v>
      </c>
      <c r="D17406" s="389" t="s">
        <v>519</v>
      </c>
      <c r="E17406" s="389" t="s">
        <v>670</v>
      </c>
      <c r="F17406" s="389" t="s">
        <v>650</v>
      </c>
      <c r="G17406" s="389" t="s">
        <v>519</v>
      </c>
    </row>
    <row r="17407" spans="1:7">
      <c r="A17407" s="389" t="s">
        <v>532</v>
      </c>
      <c r="B17407" s="389" t="s">
        <v>519</v>
      </c>
      <c r="C17407" s="389">
        <v>34865.837904899898</v>
      </c>
      <c r="D17407" s="389" t="s">
        <v>519</v>
      </c>
      <c r="E17407" s="389" t="s">
        <v>670</v>
      </c>
      <c r="F17407" s="389" t="s">
        <v>650</v>
      </c>
      <c r="G17407" s="389" t="s">
        <v>519</v>
      </c>
    </row>
    <row r="17408" spans="1:7">
      <c r="A17408" s="389" t="s">
        <v>532</v>
      </c>
      <c r="B17408" s="389" t="s">
        <v>519</v>
      </c>
      <c r="C17408" s="389">
        <v>34865.837904899898</v>
      </c>
      <c r="D17408" s="389" t="s">
        <v>519</v>
      </c>
      <c r="E17408" s="389" t="s">
        <v>670</v>
      </c>
      <c r="F17408" s="389" t="s">
        <v>650</v>
      </c>
      <c r="G17408" s="389" t="s">
        <v>519</v>
      </c>
    </row>
    <row r="17409" spans="1:7">
      <c r="A17409" s="389" t="s">
        <v>532</v>
      </c>
      <c r="B17409" s="389" t="s">
        <v>519</v>
      </c>
      <c r="C17409" s="389">
        <v>34865.837904899898</v>
      </c>
      <c r="D17409" s="389" t="s">
        <v>519</v>
      </c>
      <c r="E17409" s="389" t="s">
        <v>670</v>
      </c>
      <c r="F17409" s="389" t="s">
        <v>650</v>
      </c>
      <c r="G17409" s="389" t="s">
        <v>519</v>
      </c>
    </row>
    <row r="17410" spans="1:7">
      <c r="A17410" s="389" t="s">
        <v>532</v>
      </c>
      <c r="B17410" s="389" t="s">
        <v>519</v>
      </c>
      <c r="C17410" s="389">
        <v>34865.837904899898</v>
      </c>
      <c r="D17410" s="389" t="s">
        <v>519</v>
      </c>
      <c r="E17410" s="389" t="s">
        <v>670</v>
      </c>
      <c r="F17410" s="389" t="s">
        <v>650</v>
      </c>
      <c r="G17410" s="389" t="s">
        <v>519</v>
      </c>
    </row>
    <row r="17411" spans="1:7">
      <c r="A17411" s="389" t="s">
        <v>532</v>
      </c>
      <c r="B17411" s="389" t="s">
        <v>519</v>
      </c>
      <c r="C17411" s="389">
        <v>34865.837904899898</v>
      </c>
      <c r="D17411" s="389" t="s">
        <v>519</v>
      </c>
      <c r="E17411" s="389" t="s">
        <v>670</v>
      </c>
      <c r="F17411" s="389" t="s">
        <v>650</v>
      </c>
      <c r="G17411" s="389" t="s">
        <v>519</v>
      </c>
    </row>
    <row r="17412" spans="1:7">
      <c r="A17412" s="389" t="s">
        <v>532</v>
      </c>
      <c r="B17412" s="389" t="s">
        <v>519</v>
      </c>
      <c r="C17412" s="389">
        <v>34865.837904899898</v>
      </c>
      <c r="D17412" s="389" t="s">
        <v>519</v>
      </c>
      <c r="E17412" s="389" t="s">
        <v>670</v>
      </c>
      <c r="F17412" s="389" t="s">
        <v>650</v>
      </c>
      <c r="G17412" s="389" t="s">
        <v>519</v>
      </c>
    </row>
    <row r="17413" spans="1:7">
      <c r="A17413" s="389" t="s">
        <v>532</v>
      </c>
      <c r="B17413" s="389" t="s">
        <v>519</v>
      </c>
      <c r="C17413" s="389">
        <v>34865.837904899898</v>
      </c>
      <c r="D17413" s="389" t="s">
        <v>519</v>
      </c>
      <c r="E17413" s="389" t="s">
        <v>670</v>
      </c>
      <c r="F17413" s="389" t="s">
        <v>650</v>
      </c>
      <c r="G17413" s="389" t="s">
        <v>519</v>
      </c>
    </row>
    <row r="17414" spans="1:7">
      <c r="A17414" s="389" t="s">
        <v>532</v>
      </c>
      <c r="B17414" s="389" t="s">
        <v>519</v>
      </c>
      <c r="C17414" s="389">
        <v>34865.837904899898</v>
      </c>
      <c r="D17414" s="389" t="s">
        <v>519</v>
      </c>
      <c r="E17414" s="389" t="s">
        <v>670</v>
      </c>
      <c r="F17414" s="389" t="s">
        <v>650</v>
      </c>
      <c r="G17414" s="389" t="s">
        <v>519</v>
      </c>
    </row>
    <row r="17415" spans="1:7">
      <c r="A17415" s="389" t="s">
        <v>532</v>
      </c>
      <c r="B17415" s="389" t="s">
        <v>519</v>
      </c>
      <c r="C17415" s="389">
        <v>34865.837904899898</v>
      </c>
      <c r="D17415" s="389" t="s">
        <v>519</v>
      </c>
      <c r="E17415" s="389" t="s">
        <v>670</v>
      </c>
      <c r="F17415" s="389" t="s">
        <v>650</v>
      </c>
      <c r="G17415" s="389" t="s">
        <v>519</v>
      </c>
    </row>
    <row r="17416" spans="1:7">
      <c r="A17416" s="389" t="s">
        <v>532</v>
      </c>
      <c r="B17416" s="389" t="s">
        <v>519</v>
      </c>
      <c r="C17416" s="389">
        <v>34865.837904899898</v>
      </c>
      <c r="D17416" s="389" t="s">
        <v>519</v>
      </c>
      <c r="E17416" s="389" t="s">
        <v>670</v>
      </c>
      <c r="F17416" s="389" t="s">
        <v>650</v>
      </c>
      <c r="G17416" s="389" t="s">
        <v>519</v>
      </c>
    </row>
    <row r="17417" spans="1:7">
      <c r="A17417" s="389" t="s">
        <v>532</v>
      </c>
      <c r="B17417" s="389" t="s">
        <v>519</v>
      </c>
      <c r="C17417" s="389">
        <v>34865.837904899898</v>
      </c>
      <c r="D17417" s="389" t="s">
        <v>519</v>
      </c>
      <c r="E17417" s="389" t="s">
        <v>670</v>
      </c>
      <c r="F17417" s="389" t="s">
        <v>650</v>
      </c>
      <c r="G17417" s="389" t="s">
        <v>519</v>
      </c>
    </row>
    <row r="17418" spans="1:7">
      <c r="A17418" s="389" t="s">
        <v>532</v>
      </c>
      <c r="B17418" s="389" t="s">
        <v>519</v>
      </c>
      <c r="C17418" s="389">
        <v>34865.837904899898</v>
      </c>
      <c r="D17418" s="389" t="s">
        <v>519</v>
      </c>
      <c r="E17418" s="389" t="s">
        <v>670</v>
      </c>
      <c r="F17418" s="389" t="s">
        <v>650</v>
      </c>
      <c r="G17418" s="389" t="s">
        <v>519</v>
      </c>
    </row>
    <row r="17419" spans="1:7">
      <c r="A17419" s="389" t="s">
        <v>532</v>
      </c>
      <c r="B17419" s="389" t="s">
        <v>519</v>
      </c>
      <c r="C17419" s="389">
        <v>34865.837904899898</v>
      </c>
      <c r="D17419" s="389" t="s">
        <v>519</v>
      </c>
      <c r="E17419" s="389" t="s">
        <v>670</v>
      </c>
      <c r="F17419" s="389" t="s">
        <v>650</v>
      </c>
      <c r="G17419" s="389" t="s">
        <v>519</v>
      </c>
    </row>
    <row r="17420" spans="1:7">
      <c r="A17420" s="389" t="s">
        <v>532</v>
      </c>
      <c r="B17420" s="389" t="s">
        <v>519</v>
      </c>
      <c r="C17420" s="389">
        <v>34865.837904899898</v>
      </c>
      <c r="D17420" s="389" t="s">
        <v>519</v>
      </c>
      <c r="E17420" s="389" t="s">
        <v>670</v>
      </c>
      <c r="F17420" s="389" t="s">
        <v>650</v>
      </c>
      <c r="G17420" s="389" t="s">
        <v>519</v>
      </c>
    </row>
    <row r="17421" spans="1:7">
      <c r="A17421" s="389" t="s">
        <v>532</v>
      </c>
      <c r="B17421" s="389" t="s">
        <v>519</v>
      </c>
      <c r="C17421" s="389">
        <v>34865.837904899898</v>
      </c>
      <c r="D17421" s="389" t="s">
        <v>519</v>
      </c>
      <c r="E17421" s="389" t="s">
        <v>670</v>
      </c>
      <c r="F17421" s="389" t="s">
        <v>650</v>
      </c>
      <c r="G17421" s="389" t="s">
        <v>519</v>
      </c>
    </row>
    <row r="17422" spans="1:7">
      <c r="A17422" s="389" t="s">
        <v>532</v>
      </c>
      <c r="B17422" s="389" t="s">
        <v>519</v>
      </c>
      <c r="C17422" s="389">
        <v>34865.837904899898</v>
      </c>
      <c r="D17422" s="389" t="s">
        <v>519</v>
      </c>
      <c r="E17422" s="389" t="s">
        <v>670</v>
      </c>
      <c r="F17422" s="389" t="s">
        <v>650</v>
      </c>
      <c r="G17422" s="389" t="s">
        <v>519</v>
      </c>
    </row>
    <row r="17423" spans="1:7">
      <c r="A17423" s="389" t="s">
        <v>532</v>
      </c>
      <c r="B17423" s="389" t="s">
        <v>519</v>
      </c>
      <c r="C17423" s="389">
        <v>34865.837904899898</v>
      </c>
      <c r="D17423" s="389" t="s">
        <v>519</v>
      </c>
      <c r="E17423" s="389" t="s">
        <v>670</v>
      </c>
      <c r="F17423" s="389" t="s">
        <v>650</v>
      </c>
      <c r="G17423" s="389" t="s">
        <v>519</v>
      </c>
    </row>
    <row r="17424" spans="1:7">
      <c r="A17424" s="389" t="s">
        <v>532</v>
      </c>
      <c r="B17424" s="389" t="s">
        <v>519</v>
      </c>
      <c r="C17424" s="389">
        <v>34865.837904899898</v>
      </c>
      <c r="D17424" s="389" t="s">
        <v>519</v>
      </c>
      <c r="E17424" s="389" t="s">
        <v>670</v>
      </c>
      <c r="F17424" s="389" t="s">
        <v>650</v>
      </c>
      <c r="G17424" s="389" t="s">
        <v>519</v>
      </c>
    </row>
    <row r="17425" spans="1:7">
      <c r="A17425" s="389" t="s">
        <v>532</v>
      </c>
      <c r="B17425" s="389" t="s">
        <v>519</v>
      </c>
      <c r="C17425" s="389">
        <v>34865.837904899898</v>
      </c>
      <c r="D17425" s="389" t="s">
        <v>519</v>
      </c>
      <c r="E17425" s="389" t="s">
        <v>670</v>
      </c>
      <c r="F17425" s="389" t="s">
        <v>650</v>
      </c>
      <c r="G17425" s="389" t="s">
        <v>519</v>
      </c>
    </row>
    <row r="17426" spans="1:7">
      <c r="A17426" s="389" t="s">
        <v>532</v>
      </c>
      <c r="B17426" s="389" t="s">
        <v>519</v>
      </c>
      <c r="C17426" s="389">
        <v>34865.837904899898</v>
      </c>
      <c r="D17426" s="389" t="s">
        <v>519</v>
      </c>
      <c r="E17426" s="389" t="s">
        <v>670</v>
      </c>
      <c r="F17426" s="389" t="s">
        <v>650</v>
      </c>
      <c r="G17426" s="389" t="s">
        <v>519</v>
      </c>
    </row>
    <row r="17427" spans="1:7">
      <c r="A17427" s="389" t="s">
        <v>532</v>
      </c>
      <c r="B17427" s="389" t="s">
        <v>519</v>
      </c>
      <c r="C17427" s="389">
        <v>34865.837904899898</v>
      </c>
      <c r="D17427" s="389" t="s">
        <v>519</v>
      </c>
      <c r="E17427" s="389" t="s">
        <v>670</v>
      </c>
      <c r="F17427" s="389" t="s">
        <v>650</v>
      </c>
      <c r="G17427" s="389" t="s">
        <v>519</v>
      </c>
    </row>
    <row r="17428" spans="1:7">
      <c r="A17428" s="389" t="s">
        <v>532</v>
      </c>
      <c r="B17428" s="389" t="s">
        <v>519</v>
      </c>
      <c r="C17428" s="389">
        <v>34865.837904899898</v>
      </c>
      <c r="D17428" s="389" t="s">
        <v>519</v>
      </c>
      <c r="E17428" s="389" t="s">
        <v>670</v>
      </c>
      <c r="F17428" s="389" t="s">
        <v>650</v>
      </c>
      <c r="G17428" s="389" t="s">
        <v>519</v>
      </c>
    </row>
    <row r="17429" spans="1:7">
      <c r="A17429" s="389" t="s">
        <v>532</v>
      </c>
      <c r="B17429" s="389" t="s">
        <v>519</v>
      </c>
      <c r="C17429" s="389">
        <v>34865.837904899898</v>
      </c>
      <c r="D17429" s="389" t="s">
        <v>519</v>
      </c>
      <c r="E17429" s="389" t="s">
        <v>670</v>
      </c>
      <c r="F17429" s="389" t="s">
        <v>650</v>
      </c>
      <c r="G17429" s="389" t="s">
        <v>519</v>
      </c>
    </row>
    <row r="17430" spans="1:7">
      <c r="A17430" s="389" t="s">
        <v>532</v>
      </c>
      <c r="B17430" s="389" t="s">
        <v>519</v>
      </c>
      <c r="C17430" s="389">
        <v>34865.837904899898</v>
      </c>
      <c r="D17430" s="389" t="s">
        <v>519</v>
      </c>
      <c r="E17430" s="389" t="s">
        <v>670</v>
      </c>
      <c r="F17430" s="389" t="s">
        <v>650</v>
      </c>
      <c r="G17430" s="389" t="s">
        <v>519</v>
      </c>
    </row>
    <row r="17431" spans="1:7">
      <c r="A17431" s="389" t="s">
        <v>532</v>
      </c>
      <c r="B17431" s="389" t="s">
        <v>519</v>
      </c>
      <c r="C17431" s="389">
        <v>34865.837904899898</v>
      </c>
      <c r="D17431" s="389" t="s">
        <v>519</v>
      </c>
      <c r="E17431" s="389" t="s">
        <v>670</v>
      </c>
      <c r="F17431" s="389" t="s">
        <v>650</v>
      </c>
      <c r="G17431" s="389" t="s">
        <v>519</v>
      </c>
    </row>
    <row r="17432" spans="1:7">
      <c r="A17432" s="389" t="s">
        <v>532</v>
      </c>
      <c r="B17432" s="389" t="s">
        <v>519</v>
      </c>
      <c r="C17432" s="389">
        <v>34865.837904899898</v>
      </c>
      <c r="D17432" s="389" t="s">
        <v>519</v>
      </c>
      <c r="E17432" s="389" t="s">
        <v>670</v>
      </c>
      <c r="F17432" s="389" t="s">
        <v>650</v>
      </c>
      <c r="G17432" s="389" t="s">
        <v>519</v>
      </c>
    </row>
    <row r="17433" spans="1:7">
      <c r="A17433" s="389" t="s">
        <v>532</v>
      </c>
      <c r="B17433" s="389" t="s">
        <v>519</v>
      </c>
      <c r="C17433" s="389">
        <v>34865.837904899898</v>
      </c>
      <c r="D17433" s="389" t="s">
        <v>519</v>
      </c>
      <c r="E17433" s="389" t="s">
        <v>670</v>
      </c>
      <c r="F17433" s="389" t="s">
        <v>650</v>
      </c>
      <c r="G17433" s="389" t="s">
        <v>519</v>
      </c>
    </row>
    <row r="17434" spans="1:7">
      <c r="A17434" s="389" t="s">
        <v>532</v>
      </c>
      <c r="B17434" s="389" t="s">
        <v>519</v>
      </c>
      <c r="C17434" s="389">
        <v>34865.837904899898</v>
      </c>
      <c r="D17434" s="389" t="s">
        <v>519</v>
      </c>
      <c r="E17434" s="389" t="s">
        <v>670</v>
      </c>
      <c r="F17434" s="389" t="s">
        <v>650</v>
      </c>
      <c r="G17434" s="389" t="s">
        <v>519</v>
      </c>
    </row>
    <row r="17435" spans="1:7">
      <c r="A17435" s="389" t="s">
        <v>532</v>
      </c>
      <c r="B17435" s="389" t="s">
        <v>519</v>
      </c>
      <c r="C17435" s="389">
        <v>34865.837904899898</v>
      </c>
      <c r="D17435" s="389" t="s">
        <v>519</v>
      </c>
      <c r="E17435" s="389" t="s">
        <v>670</v>
      </c>
      <c r="F17435" s="389" t="s">
        <v>650</v>
      </c>
      <c r="G17435" s="389" t="s">
        <v>519</v>
      </c>
    </row>
    <row r="17436" spans="1:7">
      <c r="A17436" s="389" t="s">
        <v>532</v>
      </c>
      <c r="B17436" s="389" t="s">
        <v>519</v>
      </c>
      <c r="C17436" s="389">
        <v>34865.837904899898</v>
      </c>
      <c r="D17436" s="389" t="s">
        <v>519</v>
      </c>
      <c r="E17436" s="389" t="s">
        <v>670</v>
      </c>
      <c r="F17436" s="389" t="s">
        <v>650</v>
      </c>
      <c r="G17436" s="389" t="s">
        <v>519</v>
      </c>
    </row>
    <row r="17437" spans="1:7">
      <c r="A17437" s="389" t="s">
        <v>532</v>
      </c>
      <c r="B17437" s="389" t="s">
        <v>519</v>
      </c>
      <c r="C17437" s="389">
        <v>34865.837904899898</v>
      </c>
      <c r="D17437" s="389" t="s">
        <v>519</v>
      </c>
      <c r="E17437" s="389" t="s">
        <v>670</v>
      </c>
      <c r="F17437" s="389" t="s">
        <v>650</v>
      </c>
      <c r="G17437" s="389" t="s">
        <v>519</v>
      </c>
    </row>
    <row r="17438" spans="1:7">
      <c r="A17438" s="389" t="s">
        <v>532</v>
      </c>
      <c r="B17438" s="389" t="s">
        <v>519</v>
      </c>
      <c r="C17438" s="389">
        <v>34865.837904899898</v>
      </c>
      <c r="D17438" s="389" t="s">
        <v>519</v>
      </c>
      <c r="E17438" s="389" t="s">
        <v>670</v>
      </c>
      <c r="F17438" s="389" t="s">
        <v>650</v>
      </c>
      <c r="G17438" s="389" t="s">
        <v>519</v>
      </c>
    </row>
    <row r="17439" spans="1:7">
      <c r="A17439" s="389" t="s">
        <v>532</v>
      </c>
      <c r="B17439" s="389" t="s">
        <v>519</v>
      </c>
      <c r="C17439" s="389">
        <v>34865.837904899898</v>
      </c>
      <c r="D17439" s="389" t="s">
        <v>519</v>
      </c>
      <c r="E17439" s="389" t="s">
        <v>670</v>
      </c>
      <c r="F17439" s="389" t="s">
        <v>650</v>
      </c>
      <c r="G17439" s="389" t="s">
        <v>519</v>
      </c>
    </row>
    <row r="17440" spans="1:7">
      <c r="A17440" s="389" t="s">
        <v>532</v>
      </c>
      <c r="B17440" s="389" t="s">
        <v>519</v>
      </c>
      <c r="C17440" s="389">
        <v>34865.837904899898</v>
      </c>
      <c r="D17440" s="389" t="s">
        <v>519</v>
      </c>
      <c r="E17440" s="389" t="s">
        <v>670</v>
      </c>
      <c r="F17440" s="389" t="s">
        <v>650</v>
      </c>
      <c r="G17440" s="389" t="s">
        <v>519</v>
      </c>
    </row>
    <row r="17441" spans="1:7">
      <c r="A17441" s="389" t="s">
        <v>532</v>
      </c>
      <c r="B17441" s="389" t="s">
        <v>519</v>
      </c>
      <c r="C17441" s="389">
        <v>34865.837904899898</v>
      </c>
      <c r="D17441" s="389" t="s">
        <v>519</v>
      </c>
      <c r="E17441" s="389" t="s">
        <v>670</v>
      </c>
      <c r="F17441" s="389" t="s">
        <v>650</v>
      </c>
      <c r="G17441" s="389" t="s">
        <v>519</v>
      </c>
    </row>
    <row r="17442" spans="1:7">
      <c r="A17442" s="389" t="s">
        <v>532</v>
      </c>
      <c r="B17442" s="389" t="s">
        <v>519</v>
      </c>
      <c r="C17442" s="389">
        <v>34865.837904899898</v>
      </c>
      <c r="D17442" s="389" t="s">
        <v>519</v>
      </c>
      <c r="E17442" s="389" t="s">
        <v>670</v>
      </c>
      <c r="F17442" s="389" t="s">
        <v>650</v>
      </c>
      <c r="G17442" s="389" t="s">
        <v>519</v>
      </c>
    </row>
    <row r="17443" spans="1:7">
      <c r="A17443" s="389" t="s">
        <v>532</v>
      </c>
      <c r="B17443" s="389" t="s">
        <v>519</v>
      </c>
      <c r="C17443" s="389">
        <v>34865.837904899898</v>
      </c>
      <c r="D17443" s="389" t="s">
        <v>519</v>
      </c>
      <c r="E17443" s="389" t="s">
        <v>670</v>
      </c>
      <c r="F17443" s="389" t="s">
        <v>650</v>
      </c>
      <c r="G17443" s="389" t="s">
        <v>519</v>
      </c>
    </row>
    <row r="17444" spans="1:7">
      <c r="A17444" s="389" t="s">
        <v>532</v>
      </c>
      <c r="B17444" s="389" t="s">
        <v>519</v>
      </c>
      <c r="C17444" s="389">
        <v>34865.837904899898</v>
      </c>
      <c r="D17444" s="389" t="s">
        <v>519</v>
      </c>
      <c r="E17444" s="389" t="s">
        <v>670</v>
      </c>
      <c r="F17444" s="389" t="s">
        <v>650</v>
      </c>
      <c r="G17444" s="389" t="s">
        <v>519</v>
      </c>
    </row>
    <row r="17445" spans="1:7">
      <c r="A17445" s="389" t="s">
        <v>532</v>
      </c>
      <c r="B17445" s="389" t="s">
        <v>519</v>
      </c>
      <c r="C17445" s="389">
        <v>34865.837904899898</v>
      </c>
      <c r="D17445" s="389" t="s">
        <v>519</v>
      </c>
      <c r="E17445" s="389" t="s">
        <v>670</v>
      </c>
      <c r="F17445" s="389" t="s">
        <v>650</v>
      </c>
      <c r="G17445" s="389" t="s">
        <v>519</v>
      </c>
    </row>
    <row r="17446" spans="1:7">
      <c r="A17446" s="389" t="s">
        <v>532</v>
      </c>
      <c r="B17446" s="389" t="s">
        <v>519</v>
      </c>
      <c r="C17446" s="389">
        <v>34865.837904899898</v>
      </c>
      <c r="D17446" s="389" t="s">
        <v>519</v>
      </c>
      <c r="E17446" s="389" t="s">
        <v>670</v>
      </c>
      <c r="F17446" s="389" t="s">
        <v>650</v>
      </c>
      <c r="G17446" s="389" t="s">
        <v>519</v>
      </c>
    </row>
    <row r="17447" spans="1:7">
      <c r="A17447" s="389" t="s">
        <v>532</v>
      </c>
      <c r="B17447" s="389" t="s">
        <v>519</v>
      </c>
      <c r="C17447" s="389">
        <v>34865.837904899898</v>
      </c>
      <c r="D17447" s="389" t="s">
        <v>519</v>
      </c>
      <c r="E17447" s="389" t="s">
        <v>670</v>
      </c>
      <c r="F17447" s="389" t="s">
        <v>650</v>
      </c>
      <c r="G17447" s="389" t="s">
        <v>519</v>
      </c>
    </row>
    <row r="17448" spans="1:7">
      <c r="A17448" s="389" t="s">
        <v>532</v>
      </c>
      <c r="B17448" s="389" t="s">
        <v>519</v>
      </c>
      <c r="C17448" s="389">
        <v>34865.837904899898</v>
      </c>
      <c r="D17448" s="389" t="s">
        <v>519</v>
      </c>
      <c r="E17448" s="389" t="s">
        <v>670</v>
      </c>
      <c r="F17448" s="389" t="s">
        <v>650</v>
      </c>
      <c r="G17448" s="389" t="s">
        <v>519</v>
      </c>
    </row>
    <row r="17449" spans="1:7">
      <c r="A17449" s="389" t="s">
        <v>532</v>
      </c>
      <c r="B17449" s="389" t="s">
        <v>519</v>
      </c>
      <c r="C17449" s="389">
        <v>34865.837904899898</v>
      </c>
      <c r="D17449" s="389" t="s">
        <v>519</v>
      </c>
      <c r="E17449" s="389" t="s">
        <v>670</v>
      </c>
      <c r="F17449" s="389" t="s">
        <v>650</v>
      </c>
      <c r="G17449" s="389" t="s">
        <v>519</v>
      </c>
    </row>
    <row r="17450" spans="1:7">
      <c r="A17450" s="389" t="s">
        <v>532</v>
      </c>
      <c r="B17450" s="389" t="s">
        <v>519</v>
      </c>
      <c r="C17450" s="389">
        <v>34865.837904899898</v>
      </c>
      <c r="D17450" s="389" t="s">
        <v>519</v>
      </c>
      <c r="E17450" s="389" t="s">
        <v>670</v>
      </c>
      <c r="F17450" s="389" t="s">
        <v>650</v>
      </c>
      <c r="G17450" s="389" t="s">
        <v>519</v>
      </c>
    </row>
    <row r="17451" spans="1:7">
      <c r="A17451" s="389" t="s">
        <v>532</v>
      </c>
      <c r="B17451" s="389" t="s">
        <v>519</v>
      </c>
      <c r="C17451" s="389">
        <v>34865.837904899898</v>
      </c>
      <c r="D17451" s="389" t="s">
        <v>519</v>
      </c>
      <c r="E17451" s="389" t="s">
        <v>670</v>
      </c>
      <c r="F17451" s="389" t="s">
        <v>650</v>
      </c>
      <c r="G17451" s="389" t="s">
        <v>519</v>
      </c>
    </row>
    <row r="17452" spans="1:7">
      <c r="A17452" s="389" t="s">
        <v>532</v>
      </c>
      <c r="B17452" s="389" t="s">
        <v>519</v>
      </c>
      <c r="C17452" s="389">
        <v>34865.837904899898</v>
      </c>
      <c r="D17452" s="389" t="s">
        <v>519</v>
      </c>
      <c r="E17452" s="389" t="s">
        <v>670</v>
      </c>
      <c r="F17452" s="389" t="s">
        <v>650</v>
      </c>
      <c r="G17452" s="389" t="s">
        <v>519</v>
      </c>
    </row>
    <row r="17453" spans="1:7">
      <c r="A17453" s="389" t="s">
        <v>532</v>
      </c>
      <c r="B17453" s="389" t="s">
        <v>519</v>
      </c>
      <c r="C17453" s="389">
        <v>34865.837904899898</v>
      </c>
      <c r="D17453" s="389" t="s">
        <v>519</v>
      </c>
      <c r="E17453" s="389" t="s">
        <v>670</v>
      </c>
      <c r="F17453" s="389" t="s">
        <v>650</v>
      </c>
      <c r="G17453" s="389" t="s">
        <v>519</v>
      </c>
    </row>
    <row r="17454" spans="1:7">
      <c r="A17454" s="389" t="s">
        <v>532</v>
      </c>
      <c r="B17454" s="389" t="s">
        <v>519</v>
      </c>
      <c r="C17454" s="389">
        <v>34865.837904899898</v>
      </c>
      <c r="D17454" s="389" t="s">
        <v>519</v>
      </c>
      <c r="E17454" s="389" t="s">
        <v>670</v>
      </c>
      <c r="F17454" s="389" t="s">
        <v>650</v>
      </c>
      <c r="G17454" s="389" t="s">
        <v>519</v>
      </c>
    </row>
    <row r="17455" spans="1:7">
      <c r="A17455" s="389" t="s">
        <v>532</v>
      </c>
      <c r="B17455" s="389" t="s">
        <v>519</v>
      </c>
      <c r="C17455" s="389">
        <v>34865.837904899898</v>
      </c>
      <c r="D17455" s="389" t="s">
        <v>519</v>
      </c>
      <c r="E17455" s="389" t="s">
        <v>670</v>
      </c>
      <c r="F17455" s="389" t="s">
        <v>650</v>
      </c>
      <c r="G17455" s="389" t="s">
        <v>519</v>
      </c>
    </row>
    <row r="17456" spans="1:7">
      <c r="A17456" s="389" t="s">
        <v>532</v>
      </c>
      <c r="B17456" s="389" t="s">
        <v>519</v>
      </c>
      <c r="C17456" s="389">
        <v>34865.837904899898</v>
      </c>
      <c r="D17456" s="389" t="s">
        <v>519</v>
      </c>
      <c r="E17456" s="389" t="s">
        <v>670</v>
      </c>
      <c r="F17456" s="389" t="s">
        <v>650</v>
      </c>
      <c r="G17456" s="389" t="s">
        <v>519</v>
      </c>
    </row>
    <row r="17457" spans="1:7">
      <c r="A17457" s="389" t="s">
        <v>532</v>
      </c>
      <c r="B17457" s="389" t="s">
        <v>519</v>
      </c>
      <c r="C17457" s="389">
        <v>34865.837904899898</v>
      </c>
      <c r="D17457" s="389" t="s">
        <v>519</v>
      </c>
      <c r="E17457" s="389" t="s">
        <v>670</v>
      </c>
      <c r="F17457" s="389" t="s">
        <v>650</v>
      </c>
      <c r="G17457" s="389" t="s">
        <v>519</v>
      </c>
    </row>
    <row r="17458" spans="1:7">
      <c r="A17458" s="389" t="s">
        <v>532</v>
      </c>
      <c r="B17458" s="389" t="s">
        <v>519</v>
      </c>
      <c r="C17458" s="389">
        <v>34865.837904899898</v>
      </c>
      <c r="D17458" s="389" t="s">
        <v>519</v>
      </c>
      <c r="E17458" s="389" t="s">
        <v>670</v>
      </c>
      <c r="F17458" s="389" t="s">
        <v>650</v>
      </c>
      <c r="G17458" s="389" t="s">
        <v>519</v>
      </c>
    </row>
    <row r="17459" spans="1:7">
      <c r="A17459" s="389" t="s">
        <v>532</v>
      </c>
      <c r="B17459" s="389" t="s">
        <v>519</v>
      </c>
      <c r="C17459" s="389">
        <v>34865.837904899898</v>
      </c>
      <c r="D17459" s="389" t="s">
        <v>519</v>
      </c>
      <c r="E17459" s="389" t="s">
        <v>670</v>
      </c>
      <c r="F17459" s="389" t="s">
        <v>650</v>
      </c>
      <c r="G17459" s="389" t="s">
        <v>519</v>
      </c>
    </row>
    <row r="17460" spans="1:7">
      <c r="A17460" s="389" t="s">
        <v>532</v>
      </c>
      <c r="B17460" s="389" t="s">
        <v>519</v>
      </c>
      <c r="C17460" s="389">
        <v>34865.837904899898</v>
      </c>
      <c r="D17460" s="389" t="s">
        <v>519</v>
      </c>
      <c r="E17460" s="389" t="s">
        <v>670</v>
      </c>
      <c r="F17460" s="389" t="s">
        <v>650</v>
      </c>
      <c r="G17460" s="389" t="s">
        <v>519</v>
      </c>
    </row>
    <row r="17461" spans="1:7">
      <c r="A17461" s="389" t="s">
        <v>532</v>
      </c>
      <c r="B17461" s="389" t="s">
        <v>519</v>
      </c>
      <c r="C17461" s="389">
        <v>34865.837904899898</v>
      </c>
      <c r="D17461" s="389" t="s">
        <v>519</v>
      </c>
      <c r="E17461" s="389" t="s">
        <v>670</v>
      </c>
      <c r="F17461" s="389" t="s">
        <v>650</v>
      </c>
      <c r="G17461" s="389" t="s">
        <v>519</v>
      </c>
    </row>
    <row r="17462" spans="1:7">
      <c r="A17462" s="389" t="s">
        <v>532</v>
      </c>
      <c r="B17462" s="389" t="s">
        <v>519</v>
      </c>
      <c r="C17462" s="389">
        <v>34865.837904899898</v>
      </c>
      <c r="D17462" s="389" t="s">
        <v>519</v>
      </c>
      <c r="E17462" s="389" t="s">
        <v>670</v>
      </c>
      <c r="F17462" s="389" t="s">
        <v>650</v>
      </c>
      <c r="G17462" s="389" t="s">
        <v>519</v>
      </c>
    </row>
    <row r="17463" spans="1:7">
      <c r="A17463" s="389" t="s">
        <v>532</v>
      </c>
      <c r="B17463" s="389" t="s">
        <v>519</v>
      </c>
      <c r="C17463" s="389">
        <v>34865.837904899898</v>
      </c>
      <c r="D17463" s="389" t="s">
        <v>519</v>
      </c>
      <c r="E17463" s="389" t="s">
        <v>670</v>
      </c>
      <c r="F17463" s="389" t="s">
        <v>650</v>
      </c>
      <c r="G17463" s="389" t="s">
        <v>519</v>
      </c>
    </row>
    <row r="17464" spans="1:7">
      <c r="A17464" s="389" t="s">
        <v>532</v>
      </c>
      <c r="B17464" s="389" t="s">
        <v>519</v>
      </c>
      <c r="C17464" s="389">
        <v>34865.837904899898</v>
      </c>
      <c r="D17464" s="389" t="s">
        <v>519</v>
      </c>
      <c r="E17464" s="389" t="s">
        <v>670</v>
      </c>
      <c r="F17464" s="389" t="s">
        <v>650</v>
      </c>
      <c r="G17464" s="389" t="s">
        <v>519</v>
      </c>
    </row>
    <row r="17465" spans="1:7">
      <c r="A17465" s="389" t="s">
        <v>532</v>
      </c>
      <c r="B17465" s="389" t="s">
        <v>519</v>
      </c>
      <c r="C17465" s="389">
        <v>34865.837904899898</v>
      </c>
      <c r="D17465" s="389" t="s">
        <v>519</v>
      </c>
      <c r="E17465" s="389" t="s">
        <v>670</v>
      </c>
      <c r="F17465" s="389" t="s">
        <v>650</v>
      </c>
      <c r="G17465" s="389" t="s">
        <v>519</v>
      </c>
    </row>
    <row r="17466" spans="1:7">
      <c r="A17466" s="389" t="s">
        <v>532</v>
      </c>
      <c r="B17466" s="389" t="s">
        <v>519</v>
      </c>
      <c r="C17466" s="389">
        <v>34865.837904899898</v>
      </c>
      <c r="D17466" s="389" t="s">
        <v>519</v>
      </c>
      <c r="E17466" s="389" t="s">
        <v>670</v>
      </c>
      <c r="F17466" s="389" t="s">
        <v>650</v>
      </c>
      <c r="G17466" s="389" t="s">
        <v>519</v>
      </c>
    </row>
    <row r="17467" spans="1:7">
      <c r="A17467" s="389" t="s">
        <v>532</v>
      </c>
      <c r="B17467" s="389" t="s">
        <v>519</v>
      </c>
      <c r="C17467" s="389">
        <v>34865.837904899898</v>
      </c>
      <c r="D17467" s="389" t="s">
        <v>519</v>
      </c>
      <c r="E17467" s="389" t="s">
        <v>670</v>
      </c>
      <c r="F17467" s="389" t="s">
        <v>650</v>
      </c>
      <c r="G17467" s="389" t="s">
        <v>519</v>
      </c>
    </row>
    <row r="17468" spans="1:7">
      <c r="A17468" s="389" t="s">
        <v>532</v>
      </c>
      <c r="B17468" s="389" t="s">
        <v>519</v>
      </c>
      <c r="C17468" s="389">
        <v>34865.837904899898</v>
      </c>
      <c r="D17468" s="389" t="s">
        <v>519</v>
      </c>
      <c r="E17468" s="389" t="s">
        <v>670</v>
      </c>
      <c r="F17468" s="389" t="s">
        <v>650</v>
      </c>
      <c r="G17468" s="389" t="s">
        <v>519</v>
      </c>
    </row>
    <row r="17469" spans="1:7">
      <c r="A17469" s="389" t="s">
        <v>532</v>
      </c>
      <c r="B17469" s="389" t="s">
        <v>519</v>
      </c>
      <c r="C17469" s="389">
        <v>34865.837904899898</v>
      </c>
      <c r="D17469" s="389" t="s">
        <v>519</v>
      </c>
      <c r="E17469" s="389" t="s">
        <v>670</v>
      </c>
      <c r="F17469" s="389" t="s">
        <v>650</v>
      </c>
      <c r="G17469" s="389" t="s">
        <v>519</v>
      </c>
    </row>
    <row r="17470" spans="1:7">
      <c r="A17470" s="389" t="s">
        <v>532</v>
      </c>
      <c r="B17470" s="389" t="s">
        <v>519</v>
      </c>
      <c r="C17470" s="389">
        <v>34865.837904899898</v>
      </c>
      <c r="D17470" s="389" t="s">
        <v>519</v>
      </c>
      <c r="E17470" s="389" t="s">
        <v>670</v>
      </c>
      <c r="F17470" s="389" t="s">
        <v>650</v>
      </c>
      <c r="G17470" s="389" t="s">
        <v>519</v>
      </c>
    </row>
    <row r="17471" spans="1:7">
      <c r="A17471" s="389" t="s">
        <v>532</v>
      </c>
      <c r="B17471" s="389" t="s">
        <v>519</v>
      </c>
      <c r="C17471" s="389">
        <v>34865.837904899898</v>
      </c>
      <c r="D17471" s="389" t="s">
        <v>519</v>
      </c>
      <c r="E17471" s="389" t="s">
        <v>670</v>
      </c>
      <c r="F17471" s="389" t="s">
        <v>650</v>
      </c>
      <c r="G17471" s="389" t="s">
        <v>519</v>
      </c>
    </row>
    <row r="17472" spans="1:7">
      <c r="A17472" s="389" t="s">
        <v>532</v>
      </c>
      <c r="B17472" s="389" t="s">
        <v>519</v>
      </c>
      <c r="C17472" s="389">
        <v>34865.837904899898</v>
      </c>
      <c r="D17472" s="389" t="s">
        <v>519</v>
      </c>
      <c r="E17472" s="389" t="s">
        <v>670</v>
      </c>
      <c r="F17472" s="389" t="s">
        <v>650</v>
      </c>
      <c r="G17472" s="389" t="s">
        <v>519</v>
      </c>
    </row>
    <row r="17473" spans="1:7">
      <c r="A17473" s="389" t="s">
        <v>532</v>
      </c>
      <c r="B17473" s="389" t="s">
        <v>519</v>
      </c>
      <c r="C17473" s="389">
        <v>34865.837904899898</v>
      </c>
      <c r="D17473" s="389" t="s">
        <v>519</v>
      </c>
      <c r="E17473" s="389" t="s">
        <v>670</v>
      </c>
      <c r="F17473" s="389" t="s">
        <v>650</v>
      </c>
      <c r="G17473" s="389" t="s">
        <v>519</v>
      </c>
    </row>
    <row r="17474" spans="1:7">
      <c r="A17474" s="389" t="s">
        <v>532</v>
      </c>
      <c r="B17474" s="389" t="s">
        <v>519</v>
      </c>
      <c r="C17474" s="389">
        <v>34865.837904899898</v>
      </c>
      <c r="D17474" s="389" t="s">
        <v>519</v>
      </c>
      <c r="E17474" s="389" t="s">
        <v>670</v>
      </c>
      <c r="F17474" s="389" t="s">
        <v>650</v>
      </c>
      <c r="G17474" s="389" t="s">
        <v>519</v>
      </c>
    </row>
    <row r="17475" spans="1:7">
      <c r="A17475" s="389" t="s">
        <v>532</v>
      </c>
      <c r="B17475" s="389" t="s">
        <v>519</v>
      </c>
      <c r="C17475" s="389">
        <v>34865.837904899898</v>
      </c>
      <c r="D17475" s="389" t="s">
        <v>519</v>
      </c>
      <c r="E17475" s="389" t="s">
        <v>670</v>
      </c>
      <c r="F17475" s="389" t="s">
        <v>650</v>
      </c>
      <c r="G17475" s="389" t="s">
        <v>519</v>
      </c>
    </row>
    <row r="17476" spans="1:7">
      <c r="A17476" s="389" t="s">
        <v>532</v>
      </c>
      <c r="B17476" s="389" t="s">
        <v>519</v>
      </c>
      <c r="C17476" s="389">
        <v>34865.837904899898</v>
      </c>
      <c r="D17476" s="389" t="s">
        <v>519</v>
      </c>
      <c r="E17476" s="389" t="s">
        <v>670</v>
      </c>
      <c r="F17476" s="389" t="s">
        <v>650</v>
      </c>
      <c r="G17476" s="389" t="s">
        <v>519</v>
      </c>
    </row>
    <row r="17477" spans="1:7">
      <c r="A17477" s="389" t="s">
        <v>532</v>
      </c>
      <c r="B17477" s="389" t="s">
        <v>519</v>
      </c>
      <c r="C17477" s="389">
        <v>34865.837904899898</v>
      </c>
      <c r="D17477" s="389" t="s">
        <v>519</v>
      </c>
      <c r="E17477" s="389" t="s">
        <v>670</v>
      </c>
      <c r="F17477" s="389" t="s">
        <v>650</v>
      </c>
      <c r="G17477" s="389" t="s">
        <v>519</v>
      </c>
    </row>
    <row r="17478" spans="1:7">
      <c r="A17478" s="389" t="s">
        <v>532</v>
      </c>
      <c r="B17478" s="389" t="s">
        <v>519</v>
      </c>
      <c r="C17478" s="389">
        <v>34865.837904899898</v>
      </c>
      <c r="D17478" s="389" t="s">
        <v>519</v>
      </c>
      <c r="E17478" s="389" t="s">
        <v>670</v>
      </c>
      <c r="F17478" s="389" t="s">
        <v>650</v>
      </c>
      <c r="G17478" s="389" t="s">
        <v>519</v>
      </c>
    </row>
    <row r="17479" spans="1:7">
      <c r="A17479" s="389" t="s">
        <v>532</v>
      </c>
      <c r="B17479" s="389" t="s">
        <v>519</v>
      </c>
      <c r="C17479" s="389">
        <v>34865.837904899898</v>
      </c>
      <c r="D17479" s="389" t="s">
        <v>519</v>
      </c>
      <c r="E17479" s="389" t="s">
        <v>670</v>
      </c>
      <c r="F17479" s="389" t="s">
        <v>650</v>
      </c>
      <c r="G17479" s="389" t="s">
        <v>519</v>
      </c>
    </row>
    <row r="17480" spans="1:7">
      <c r="A17480" s="389" t="s">
        <v>532</v>
      </c>
      <c r="B17480" s="389" t="s">
        <v>519</v>
      </c>
      <c r="C17480" s="389">
        <v>34865.837904899898</v>
      </c>
      <c r="D17480" s="389" t="s">
        <v>519</v>
      </c>
      <c r="E17480" s="389" t="s">
        <v>670</v>
      </c>
      <c r="F17480" s="389" t="s">
        <v>650</v>
      </c>
      <c r="G17480" s="389" t="s">
        <v>519</v>
      </c>
    </row>
    <row r="17481" spans="1:7">
      <c r="A17481" s="389" t="s">
        <v>532</v>
      </c>
      <c r="B17481" s="389" t="s">
        <v>519</v>
      </c>
      <c r="C17481" s="389">
        <v>34865.837904899898</v>
      </c>
      <c r="D17481" s="389" t="s">
        <v>519</v>
      </c>
      <c r="E17481" s="389" t="s">
        <v>670</v>
      </c>
      <c r="F17481" s="389" t="s">
        <v>650</v>
      </c>
      <c r="G17481" s="389" t="s">
        <v>519</v>
      </c>
    </row>
    <row r="17482" spans="1:7">
      <c r="A17482" s="389" t="s">
        <v>532</v>
      </c>
      <c r="B17482" s="389" t="s">
        <v>519</v>
      </c>
      <c r="C17482" s="389">
        <v>34865.837904899898</v>
      </c>
      <c r="D17482" s="389" t="s">
        <v>519</v>
      </c>
      <c r="E17482" s="389" t="s">
        <v>670</v>
      </c>
      <c r="F17482" s="389" t="s">
        <v>650</v>
      </c>
      <c r="G17482" s="389" t="s">
        <v>519</v>
      </c>
    </row>
    <row r="17483" spans="1:7">
      <c r="A17483" s="389" t="s">
        <v>532</v>
      </c>
      <c r="B17483" s="389" t="s">
        <v>519</v>
      </c>
      <c r="C17483" s="389">
        <v>34865.837904899898</v>
      </c>
      <c r="D17483" s="389" t="s">
        <v>519</v>
      </c>
      <c r="E17483" s="389" t="s">
        <v>670</v>
      </c>
      <c r="F17483" s="389" t="s">
        <v>650</v>
      </c>
      <c r="G17483" s="389" t="s">
        <v>519</v>
      </c>
    </row>
    <row r="17484" spans="1:7">
      <c r="A17484" s="389" t="s">
        <v>532</v>
      </c>
      <c r="B17484" s="389" t="s">
        <v>519</v>
      </c>
      <c r="C17484" s="389">
        <v>34865.837904899898</v>
      </c>
      <c r="D17484" s="389" t="s">
        <v>519</v>
      </c>
      <c r="E17484" s="389" t="s">
        <v>670</v>
      </c>
      <c r="F17484" s="389" t="s">
        <v>650</v>
      </c>
      <c r="G17484" s="389" t="s">
        <v>519</v>
      </c>
    </row>
    <row r="17485" spans="1:7">
      <c r="A17485" s="389" t="s">
        <v>532</v>
      </c>
      <c r="B17485" s="389" t="s">
        <v>519</v>
      </c>
      <c r="C17485" s="389">
        <v>34865.837904899898</v>
      </c>
      <c r="D17485" s="389" t="s">
        <v>519</v>
      </c>
      <c r="E17485" s="389" t="s">
        <v>670</v>
      </c>
      <c r="F17485" s="389" t="s">
        <v>650</v>
      </c>
      <c r="G17485" s="389" t="s">
        <v>519</v>
      </c>
    </row>
    <row r="17486" spans="1:7">
      <c r="A17486" s="389" t="s">
        <v>532</v>
      </c>
      <c r="B17486" s="389" t="s">
        <v>519</v>
      </c>
      <c r="C17486" s="389">
        <v>34865.837904899898</v>
      </c>
      <c r="D17486" s="389" t="s">
        <v>519</v>
      </c>
      <c r="E17486" s="389" t="s">
        <v>670</v>
      </c>
      <c r="F17486" s="389" t="s">
        <v>650</v>
      </c>
      <c r="G17486" s="389" t="s">
        <v>519</v>
      </c>
    </row>
    <row r="17487" spans="1:7">
      <c r="A17487" s="389" t="s">
        <v>532</v>
      </c>
      <c r="B17487" s="389" t="s">
        <v>519</v>
      </c>
      <c r="C17487" s="389">
        <v>34865.837904899898</v>
      </c>
      <c r="D17487" s="389" t="s">
        <v>519</v>
      </c>
      <c r="E17487" s="389" t="s">
        <v>670</v>
      </c>
      <c r="F17487" s="389" t="s">
        <v>650</v>
      </c>
      <c r="G17487" s="389" t="s">
        <v>519</v>
      </c>
    </row>
    <row r="17488" spans="1:7">
      <c r="A17488" s="389" t="s">
        <v>532</v>
      </c>
      <c r="B17488" s="389" t="s">
        <v>519</v>
      </c>
      <c r="C17488" s="389">
        <v>34865.837904899898</v>
      </c>
      <c r="D17488" s="389" t="s">
        <v>519</v>
      </c>
      <c r="E17488" s="389" t="s">
        <v>670</v>
      </c>
      <c r="F17488" s="389" t="s">
        <v>650</v>
      </c>
      <c r="G17488" s="389" t="s">
        <v>519</v>
      </c>
    </row>
    <row r="17489" spans="1:7">
      <c r="A17489" s="389" t="s">
        <v>532</v>
      </c>
      <c r="B17489" s="389" t="s">
        <v>519</v>
      </c>
      <c r="C17489" s="389">
        <v>34865.837904899898</v>
      </c>
      <c r="D17489" s="389" t="s">
        <v>519</v>
      </c>
      <c r="E17489" s="389" t="s">
        <v>670</v>
      </c>
      <c r="F17489" s="389" t="s">
        <v>650</v>
      </c>
      <c r="G17489" s="389" t="s">
        <v>519</v>
      </c>
    </row>
    <row r="17490" spans="1:7">
      <c r="A17490" s="389" t="s">
        <v>532</v>
      </c>
      <c r="B17490" s="389" t="s">
        <v>519</v>
      </c>
      <c r="C17490" s="389">
        <v>34865.837904899898</v>
      </c>
      <c r="D17490" s="389" t="s">
        <v>519</v>
      </c>
      <c r="E17490" s="389" t="s">
        <v>670</v>
      </c>
      <c r="F17490" s="389" t="s">
        <v>650</v>
      </c>
      <c r="G17490" s="389" t="s">
        <v>519</v>
      </c>
    </row>
    <row r="17491" spans="1:7">
      <c r="A17491" s="389" t="s">
        <v>532</v>
      </c>
      <c r="B17491" s="389" t="s">
        <v>519</v>
      </c>
      <c r="C17491" s="389">
        <v>34865.837904899898</v>
      </c>
      <c r="D17491" s="389" t="s">
        <v>519</v>
      </c>
      <c r="E17491" s="389" t="s">
        <v>670</v>
      </c>
      <c r="F17491" s="389" t="s">
        <v>650</v>
      </c>
      <c r="G17491" s="389" t="s">
        <v>519</v>
      </c>
    </row>
    <row r="17492" spans="1:7">
      <c r="A17492" s="389" t="s">
        <v>532</v>
      </c>
      <c r="B17492" s="389" t="s">
        <v>519</v>
      </c>
      <c r="C17492" s="389">
        <v>34865.837904899898</v>
      </c>
      <c r="D17492" s="389" t="s">
        <v>519</v>
      </c>
      <c r="E17492" s="389" t="s">
        <v>670</v>
      </c>
      <c r="F17492" s="389" t="s">
        <v>650</v>
      </c>
      <c r="G17492" s="389" t="s">
        <v>519</v>
      </c>
    </row>
    <row r="17493" spans="1:7">
      <c r="A17493" s="389" t="s">
        <v>532</v>
      </c>
      <c r="B17493" s="389" t="s">
        <v>519</v>
      </c>
      <c r="C17493" s="389">
        <v>34865.837904899898</v>
      </c>
      <c r="D17493" s="389" t="s">
        <v>519</v>
      </c>
      <c r="E17493" s="389" t="s">
        <v>670</v>
      </c>
      <c r="F17493" s="389" t="s">
        <v>650</v>
      </c>
      <c r="G17493" s="389" t="s">
        <v>519</v>
      </c>
    </row>
    <row r="17494" spans="1:7">
      <c r="A17494" s="389" t="s">
        <v>532</v>
      </c>
      <c r="B17494" s="389" t="s">
        <v>519</v>
      </c>
      <c r="C17494" s="389">
        <v>34865.837904899898</v>
      </c>
      <c r="D17494" s="389" t="s">
        <v>519</v>
      </c>
      <c r="E17494" s="389" t="s">
        <v>670</v>
      </c>
      <c r="F17494" s="389" t="s">
        <v>650</v>
      </c>
      <c r="G17494" s="389" t="s">
        <v>519</v>
      </c>
    </row>
    <row r="17495" spans="1:7">
      <c r="A17495" s="389" t="s">
        <v>532</v>
      </c>
      <c r="B17495" s="389" t="s">
        <v>519</v>
      </c>
      <c r="C17495" s="389">
        <v>34865.837904899898</v>
      </c>
      <c r="D17495" s="389" t="s">
        <v>519</v>
      </c>
      <c r="E17495" s="389" t="s">
        <v>670</v>
      </c>
      <c r="F17495" s="389" t="s">
        <v>650</v>
      </c>
      <c r="G17495" s="389" t="s">
        <v>519</v>
      </c>
    </row>
    <row r="17496" spans="1:7">
      <c r="A17496" s="389" t="s">
        <v>532</v>
      </c>
      <c r="B17496" s="389" t="s">
        <v>519</v>
      </c>
      <c r="C17496" s="389">
        <v>34865.837904899898</v>
      </c>
      <c r="D17496" s="389" t="s">
        <v>519</v>
      </c>
      <c r="E17496" s="389" t="s">
        <v>670</v>
      </c>
      <c r="F17496" s="389" t="s">
        <v>650</v>
      </c>
      <c r="G17496" s="389" t="s">
        <v>519</v>
      </c>
    </row>
    <row r="17497" spans="1:7">
      <c r="A17497" s="389" t="s">
        <v>532</v>
      </c>
      <c r="B17497" s="389" t="s">
        <v>519</v>
      </c>
      <c r="C17497" s="389">
        <v>34865.837904899898</v>
      </c>
      <c r="D17497" s="389" t="s">
        <v>519</v>
      </c>
      <c r="E17497" s="389" t="s">
        <v>670</v>
      </c>
      <c r="F17497" s="389" t="s">
        <v>650</v>
      </c>
      <c r="G17497" s="389" t="s">
        <v>519</v>
      </c>
    </row>
    <row r="17498" spans="1:7">
      <c r="A17498" s="389" t="s">
        <v>532</v>
      </c>
      <c r="B17498" s="389" t="s">
        <v>519</v>
      </c>
      <c r="C17498" s="389">
        <v>34865.837904899898</v>
      </c>
      <c r="D17498" s="389" t="s">
        <v>519</v>
      </c>
      <c r="E17498" s="389" t="s">
        <v>670</v>
      </c>
      <c r="F17498" s="389" t="s">
        <v>650</v>
      </c>
      <c r="G17498" s="389" t="s">
        <v>519</v>
      </c>
    </row>
    <row r="17499" spans="1:7">
      <c r="A17499" s="389" t="s">
        <v>532</v>
      </c>
      <c r="B17499" s="389" t="s">
        <v>519</v>
      </c>
      <c r="C17499" s="389">
        <v>34865.837904899898</v>
      </c>
      <c r="D17499" s="389" t="s">
        <v>519</v>
      </c>
      <c r="E17499" s="389" t="s">
        <v>670</v>
      </c>
      <c r="F17499" s="389" t="s">
        <v>650</v>
      </c>
      <c r="G17499" s="389" t="s">
        <v>519</v>
      </c>
    </row>
    <row r="17500" spans="1:7">
      <c r="A17500" s="389" t="s">
        <v>532</v>
      </c>
      <c r="B17500" s="389" t="s">
        <v>519</v>
      </c>
      <c r="C17500" s="389">
        <v>34865.837904899898</v>
      </c>
      <c r="D17500" s="389" t="s">
        <v>519</v>
      </c>
      <c r="E17500" s="389" t="s">
        <v>670</v>
      </c>
      <c r="F17500" s="389" t="s">
        <v>650</v>
      </c>
      <c r="G17500" s="389" t="s">
        <v>519</v>
      </c>
    </row>
    <row r="17501" spans="1:7">
      <c r="A17501" s="389" t="s">
        <v>532</v>
      </c>
      <c r="B17501" s="389" t="s">
        <v>519</v>
      </c>
      <c r="C17501" s="389">
        <v>34865.837904899898</v>
      </c>
      <c r="D17501" s="389" t="s">
        <v>519</v>
      </c>
      <c r="E17501" s="389" t="s">
        <v>670</v>
      </c>
      <c r="F17501" s="389" t="s">
        <v>650</v>
      </c>
      <c r="G17501" s="389" t="s">
        <v>519</v>
      </c>
    </row>
    <row r="17502" spans="1:7">
      <c r="A17502" s="389" t="s">
        <v>532</v>
      </c>
      <c r="B17502" s="389" t="s">
        <v>519</v>
      </c>
      <c r="C17502" s="389">
        <v>34865.837904899898</v>
      </c>
      <c r="D17502" s="389" t="s">
        <v>519</v>
      </c>
      <c r="E17502" s="389" t="s">
        <v>670</v>
      </c>
      <c r="F17502" s="389" t="s">
        <v>650</v>
      </c>
      <c r="G17502" s="389" t="s">
        <v>519</v>
      </c>
    </row>
    <row r="17503" spans="1:7">
      <c r="A17503" s="389" t="s">
        <v>532</v>
      </c>
      <c r="B17503" s="389" t="s">
        <v>519</v>
      </c>
      <c r="C17503" s="389">
        <v>34865.837904899898</v>
      </c>
      <c r="D17503" s="389" t="s">
        <v>519</v>
      </c>
      <c r="E17503" s="389" t="s">
        <v>670</v>
      </c>
      <c r="F17503" s="389" t="s">
        <v>650</v>
      </c>
      <c r="G17503" s="389" t="s">
        <v>519</v>
      </c>
    </row>
    <row r="17504" spans="1:7">
      <c r="A17504" s="389" t="s">
        <v>532</v>
      </c>
      <c r="B17504" s="389" t="s">
        <v>519</v>
      </c>
      <c r="C17504" s="389">
        <v>34865.837904899898</v>
      </c>
      <c r="D17504" s="389" t="s">
        <v>519</v>
      </c>
      <c r="E17504" s="389" t="s">
        <v>670</v>
      </c>
      <c r="F17504" s="389" t="s">
        <v>650</v>
      </c>
      <c r="G17504" s="389" t="s">
        <v>519</v>
      </c>
    </row>
    <row r="17505" spans="1:7">
      <c r="A17505" s="389" t="s">
        <v>532</v>
      </c>
      <c r="B17505" s="389" t="s">
        <v>519</v>
      </c>
      <c r="C17505" s="389">
        <v>34865.837904899898</v>
      </c>
      <c r="D17505" s="389" t="s">
        <v>519</v>
      </c>
      <c r="E17505" s="389" t="s">
        <v>670</v>
      </c>
      <c r="F17505" s="389" t="s">
        <v>650</v>
      </c>
      <c r="G17505" s="389" t="s">
        <v>519</v>
      </c>
    </row>
    <row r="17506" spans="1:7">
      <c r="A17506" s="389" t="s">
        <v>532</v>
      </c>
      <c r="B17506" s="389" t="s">
        <v>519</v>
      </c>
      <c r="C17506" s="389">
        <v>34865.837904899898</v>
      </c>
      <c r="D17506" s="389" t="s">
        <v>519</v>
      </c>
      <c r="E17506" s="389" t="s">
        <v>670</v>
      </c>
      <c r="F17506" s="389" t="s">
        <v>650</v>
      </c>
      <c r="G17506" s="389" t="s">
        <v>519</v>
      </c>
    </row>
    <row r="17507" spans="1:7">
      <c r="A17507" s="389" t="s">
        <v>532</v>
      </c>
      <c r="B17507" s="389" t="s">
        <v>519</v>
      </c>
      <c r="C17507" s="389">
        <v>34865.837904899898</v>
      </c>
      <c r="D17507" s="389" t="s">
        <v>519</v>
      </c>
      <c r="E17507" s="389" t="s">
        <v>670</v>
      </c>
      <c r="F17507" s="389" t="s">
        <v>650</v>
      </c>
      <c r="G17507" s="389" t="s">
        <v>519</v>
      </c>
    </row>
    <row r="17508" spans="1:7">
      <c r="A17508" s="389" t="s">
        <v>532</v>
      </c>
      <c r="B17508" s="389" t="s">
        <v>519</v>
      </c>
      <c r="C17508" s="389">
        <v>34865.837904899898</v>
      </c>
      <c r="D17508" s="389" t="s">
        <v>519</v>
      </c>
      <c r="E17508" s="389" t="s">
        <v>670</v>
      </c>
      <c r="F17508" s="389" t="s">
        <v>650</v>
      </c>
      <c r="G17508" s="389" t="s">
        <v>519</v>
      </c>
    </row>
    <row r="17509" spans="1:7">
      <c r="A17509" s="389" t="s">
        <v>532</v>
      </c>
      <c r="B17509" s="389" t="s">
        <v>519</v>
      </c>
      <c r="C17509" s="389">
        <v>34865.837904899898</v>
      </c>
      <c r="D17509" s="389" t="s">
        <v>519</v>
      </c>
      <c r="E17509" s="389" t="s">
        <v>670</v>
      </c>
      <c r="F17509" s="389" t="s">
        <v>650</v>
      </c>
      <c r="G17509" s="389" t="s">
        <v>519</v>
      </c>
    </row>
    <row r="17510" spans="1:7">
      <c r="A17510" s="389" t="s">
        <v>532</v>
      </c>
      <c r="B17510" s="389" t="s">
        <v>519</v>
      </c>
      <c r="C17510" s="389">
        <v>34865.837904899898</v>
      </c>
      <c r="D17510" s="389" t="s">
        <v>519</v>
      </c>
      <c r="E17510" s="389" t="s">
        <v>670</v>
      </c>
      <c r="F17510" s="389" t="s">
        <v>650</v>
      </c>
      <c r="G17510" s="389" t="s">
        <v>519</v>
      </c>
    </row>
    <row r="17511" spans="1:7">
      <c r="A17511" s="389" t="s">
        <v>532</v>
      </c>
      <c r="B17511" s="389" t="s">
        <v>519</v>
      </c>
      <c r="C17511" s="389">
        <v>34865.837904899898</v>
      </c>
      <c r="D17511" s="389" t="s">
        <v>519</v>
      </c>
      <c r="E17511" s="389" t="s">
        <v>670</v>
      </c>
      <c r="F17511" s="389" t="s">
        <v>650</v>
      </c>
      <c r="G17511" s="389" t="s">
        <v>519</v>
      </c>
    </row>
    <row r="17512" spans="1:7">
      <c r="A17512" s="389" t="s">
        <v>532</v>
      </c>
      <c r="B17512" s="389" t="s">
        <v>519</v>
      </c>
      <c r="C17512" s="389">
        <v>34865.837904899898</v>
      </c>
      <c r="D17512" s="389" t="s">
        <v>519</v>
      </c>
      <c r="E17512" s="389" t="s">
        <v>670</v>
      </c>
      <c r="F17512" s="389" t="s">
        <v>650</v>
      </c>
      <c r="G17512" s="389" t="s">
        <v>519</v>
      </c>
    </row>
    <row r="17513" spans="1:7">
      <c r="A17513" s="389" t="s">
        <v>532</v>
      </c>
      <c r="B17513" s="389" t="s">
        <v>519</v>
      </c>
      <c r="C17513" s="389">
        <v>34865.837904899898</v>
      </c>
      <c r="D17513" s="389" t="s">
        <v>519</v>
      </c>
      <c r="E17513" s="389" t="s">
        <v>670</v>
      </c>
      <c r="F17513" s="389" t="s">
        <v>650</v>
      </c>
      <c r="G17513" s="389" t="s">
        <v>519</v>
      </c>
    </row>
    <row r="17514" spans="1:7">
      <c r="A17514" s="389" t="s">
        <v>532</v>
      </c>
      <c r="B17514" s="389" t="s">
        <v>519</v>
      </c>
      <c r="C17514" s="389">
        <v>34865.837904899898</v>
      </c>
      <c r="D17514" s="389" t="s">
        <v>519</v>
      </c>
      <c r="E17514" s="389" t="s">
        <v>670</v>
      </c>
      <c r="F17514" s="389" t="s">
        <v>650</v>
      </c>
      <c r="G17514" s="389" t="s">
        <v>519</v>
      </c>
    </row>
    <row r="17515" spans="1:7">
      <c r="A17515" s="389" t="s">
        <v>532</v>
      </c>
      <c r="B17515" s="389" t="s">
        <v>519</v>
      </c>
      <c r="C17515" s="389">
        <v>34865.837904899898</v>
      </c>
      <c r="D17515" s="389" t="s">
        <v>519</v>
      </c>
      <c r="E17515" s="389" t="s">
        <v>670</v>
      </c>
      <c r="F17515" s="389" t="s">
        <v>650</v>
      </c>
      <c r="G17515" s="389" t="s">
        <v>519</v>
      </c>
    </row>
    <row r="17516" spans="1:7">
      <c r="A17516" s="389" t="s">
        <v>532</v>
      </c>
      <c r="B17516" s="389" t="s">
        <v>519</v>
      </c>
      <c r="C17516" s="389">
        <v>34865.837904899898</v>
      </c>
      <c r="D17516" s="389" t="s">
        <v>519</v>
      </c>
      <c r="E17516" s="389" t="s">
        <v>670</v>
      </c>
      <c r="F17516" s="389" t="s">
        <v>650</v>
      </c>
      <c r="G17516" s="389" t="s">
        <v>519</v>
      </c>
    </row>
    <row r="17517" spans="1:7">
      <c r="A17517" s="389" t="s">
        <v>532</v>
      </c>
      <c r="B17517" s="389" t="s">
        <v>519</v>
      </c>
      <c r="C17517" s="389">
        <v>34865.837904899898</v>
      </c>
      <c r="D17517" s="389" t="s">
        <v>519</v>
      </c>
      <c r="E17517" s="389" t="s">
        <v>670</v>
      </c>
      <c r="F17517" s="389" t="s">
        <v>650</v>
      </c>
      <c r="G17517" s="389" t="s">
        <v>519</v>
      </c>
    </row>
    <row r="17518" spans="1:7">
      <c r="A17518" s="389" t="s">
        <v>532</v>
      </c>
      <c r="B17518" s="389" t="s">
        <v>519</v>
      </c>
      <c r="C17518" s="389">
        <v>34865.837904899898</v>
      </c>
      <c r="D17518" s="389" t="s">
        <v>519</v>
      </c>
      <c r="E17518" s="389" t="s">
        <v>670</v>
      </c>
      <c r="F17518" s="389" t="s">
        <v>650</v>
      </c>
      <c r="G17518" s="389" t="s">
        <v>519</v>
      </c>
    </row>
    <row r="17519" spans="1:7">
      <c r="A17519" s="389" t="s">
        <v>532</v>
      </c>
      <c r="B17519" s="389" t="s">
        <v>519</v>
      </c>
      <c r="C17519" s="389">
        <v>34865.837904899898</v>
      </c>
      <c r="D17519" s="389" t="s">
        <v>519</v>
      </c>
      <c r="E17519" s="389" t="s">
        <v>670</v>
      </c>
      <c r="F17519" s="389" t="s">
        <v>650</v>
      </c>
      <c r="G17519" s="389" t="s">
        <v>519</v>
      </c>
    </row>
    <row r="17520" spans="1:7">
      <c r="A17520" s="389" t="s">
        <v>532</v>
      </c>
      <c r="B17520" s="389" t="s">
        <v>519</v>
      </c>
      <c r="C17520" s="389">
        <v>34865.837904899898</v>
      </c>
      <c r="D17520" s="389" t="s">
        <v>519</v>
      </c>
      <c r="E17520" s="389" t="s">
        <v>670</v>
      </c>
      <c r="F17520" s="389" t="s">
        <v>650</v>
      </c>
      <c r="G17520" s="389" t="s">
        <v>519</v>
      </c>
    </row>
    <row r="17521" spans="1:7">
      <c r="A17521" s="389" t="s">
        <v>532</v>
      </c>
      <c r="B17521" s="389" t="s">
        <v>519</v>
      </c>
      <c r="C17521" s="389">
        <v>34865.837904899898</v>
      </c>
      <c r="D17521" s="389" t="s">
        <v>519</v>
      </c>
      <c r="E17521" s="389" t="s">
        <v>670</v>
      </c>
      <c r="F17521" s="389" t="s">
        <v>650</v>
      </c>
      <c r="G17521" s="389" t="s">
        <v>519</v>
      </c>
    </row>
    <row r="17522" spans="1:7">
      <c r="A17522" s="389" t="s">
        <v>532</v>
      </c>
      <c r="B17522" s="389" t="s">
        <v>519</v>
      </c>
      <c r="C17522" s="389">
        <v>34865.837904899898</v>
      </c>
      <c r="D17522" s="389" t="s">
        <v>519</v>
      </c>
      <c r="E17522" s="389" t="s">
        <v>670</v>
      </c>
      <c r="F17522" s="389" t="s">
        <v>650</v>
      </c>
      <c r="G17522" s="389" t="s">
        <v>519</v>
      </c>
    </row>
    <row r="17523" spans="1:7">
      <c r="A17523" s="389" t="s">
        <v>532</v>
      </c>
      <c r="B17523" s="389" t="s">
        <v>519</v>
      </c>
      <c r="C17523" s="389">
        <v>34865.837904899898</v>
      </c>
      <c r="D17523" s="389" t="s">
        <v>519</v>
      </c>
      <c r="E17523" s="389" t="s">
        <v>670</v>
      </c>
      <c r="F17523" s="389" t="s">
        <v>650</v>
      </c>
      <c r="G17523" s="389" t="s">
        <v>519</v>
      </c>
    </row>
    <row r="17524" spans="1:7">
      <c r="A17524" s="389" t="s">
        <v>532</v>
      </c>
      <c r="B17524" s="389" t="s">
        <v>519</v>
      </c>
      <c r="C17524" s="389">
        <v>34865.837904899898</v>
      </c>
      <c r="D17524" s="389" t="s">
        <v>519</v>
      </c>
      <c r="E17524" s="389" t="s">
        <v>670</v>
      </c>
      <c r="F17524" s="389" t="s">
        <v>650</v>
      </c>
      <c r="G17524" s="389" t="s">
        <v>519</v>
      </c>
    </row>
    <row r="17525" spans="1:7">
      <c r="A17525" s="389" t="s">
        <v>532</v>
      </c>
      <c r="B17525" s="389" t="s">
        <v>519</v>
      </c>
      <c r="C17525" s="389">
        <v>34865.837904899898</v>
      </c>
      <c r="D17525" s="389" t="s">
        <v>519</v>
      </c>
      <c r="E17525" s="389" t="s">
        <v>670</v>
      </c>
      <c r="F17525" s="389" t="s">
        <v>650</v>
      </c>
      <c r="G17525" s="389" t="s">
        <v>519</v>
      </c>
    </row>
    <row r="17526" spans="1:7">
      <c r="A17526" s="389" t="s">
        <v>532</v>
      </c>
      <c r="B17526" s="389" t="s">
        <v>519</v>
      </c>
      <c r="C17526" s="389">
        <v>34865.837904899898</v>
      </c>
      <c r="D17526" s="389" t="s">
        <v>519</v>
      </c>
      <c r="E17526" s="389" t="s">
        <v>670</v>
      </c>
      <c r="F17526" s="389" t="s">
        <v>650</v>
      </c>
      <c r="G17526" s="389" t="s">
        <v>519</v>
      </c>
    </row>
    <row r="17527" spans="1:7">
      <c r="A17527" s="389" t="s">
        <v>532</v>
      </c>
      <c r="B17527" s="389" t="s">
        <v>519</v>
      </c>
      <c r="C17527" s="389">
        <v>34865.837904899898</v>
      </c>
      <c r="D17527" s="389" t="s">
        <v>519</v>
      </c>
      <c r="E17527" s="389" t="s">
        <v>670</v>
      </c>
      <c r="F17527" s="389" t="s">
        <v>650</v>
      </c>
      <c r="G17527" s="389" t="s">
        <v>519</v>
      </c>
    </row>
    <row r="17528" spans="1:7">
      <c r="A17528" s="389" t="s">
        <v>532</v>
      </c>
      <c r="B17528" s="389" t="s">
        <v>519</v>
      </c>
      <c r="C17528" s="389">
        <v>34865.837904899898</v>
      </c>
      <c r="D17528" s="389" t="s">
        <v>519</v>
      </c>
      <c r="E17528" s="389" t="s">
        <v>670</v>
      </c>
      <c r="F17528" s="389" t="s">
        <v>650</v>
      </c>
      <c r="G17528" s="389" t="s">
        <v>519</v>
      </c>
    </row>
    <row r="17529" spans="1:7">
      <c r="A17529" s="389" t="s">
        <v>532</v>
      </c>
      <c r="B17529" s="389" t="s">
        <v>519</v>
      </c>
      <c r="C17529" s="389">
        <v>34865.837904899898</v>
      </c>
      <c r="D17529" s="389" t="s">
        <v>519</v>
      </c>
      <c r="E17529" s="389" t="s">
        <v>670</v>
      </c>
      <c r="F17529" s="389" t="s">
        <v>650</v>
      </c>
      <c r="G17529" s="389" t="s">
        <v>519</v>
      </c>
    </row>
    <row r="17530" spans="1:7">
      <c r="A17530" s="389" t="s">
        <v>532</v>
      </c>
      <c r="B17530" s="389" t="s">
        <v>519</v>
      </c>
      <c r="C17530" s="389">
        <v>34865.837904899898</v>
      </c>
      <c r="D17530" s="389" t="s">
        <v>519</v>
      </c>
      <c r="E17530" s="389" t="s">
        <v>670</v>
      </c>
      <c r="F17530" s="389" t="s">
        <v>650</v>
      </c>
      <c r="G17530" s="389" t="s">
        <v>519</v>
      </c>
    </row>
    <row r="17531" spans="1:7">
      <c r="A17531" s="389" t="s">
        <v>532</v>
      </c>
      <c r="B17531" s="389" t="s">
        <v>519</v>
      </c>
      <c r="C17531" s="389">
        <v>34865.837904899898</v>
      </c>
      <c r="D17531" s="389" t="s">
        <v>519</v>
      </c>
      <c r="E17531" s="389" t="s">
        <v>670</v>
      </c>
      <c r="F17531" s="389" t="s">
        <v>650</v>
      </c>
      <c r="G17531" s="389" t="s">
        <v>519</v>
      </c>
    </row>
    <row r="17532" spans="1:7">
      <c r="A17532" s="389" t="s">
        <v>532</v>
      </c>
      <c r="B17532" s="389" t="s">
        <v>519</v>
      </c>
      <c r="C17532" s="389">
        <v>34865.837904899898</v>
      </c>
      <c r="D17532" s="389" t="s">
        <v>519</v>
      </c>
      <c r="E17532" s="389" t="s">
        <v>670</v>
      </c>
      <c r="F17532" s="389" t="s">
        <v>650</v>
      </c>
      <c r="G17532" s="389" t="s">
        <v>519</v>
      </c>
    </row>
    <row r="17533" spans="1:7">
      <c r="A17533" s="389" t="s">
        <v>532</v>
      </c>
      <c r="B17533" s="389" t="s">
        <v>519</v>
      </c>
      <c r="C17533" s="389">
        <v>34865.837904899898</v>
      </c>
      <c r="D17533" s="389" t="s">
        <v>519</v>
      </c>
      <c r="E17533" s="389" t="s">
        <v>670</v>
      </c>
      <c r="F17533" s="389" t="s">
        <v>650</v>
      </c>
      <c r="G17533" s="389" t="s">
        <v>519</v>
      </c>
    </row>
    <row r="17534" spans="1:7">
      <c r="A17534" s="389" t="s">
        <v>532</v>
      </c>
      <c r="B17534" s="389" t="s">
        <v>519</v>
      </c>
      <c r="C17534" s="389">
        <v>34865.837904899898</v>
      </c>
      <c r="D17534" s="389" t="s">
        <v>519</v>
      </c>
      <c r="E17534" s="389" t="s">
        <v>670</v>
      </c>
      <c r="F17534" s="389" t="s">
        <v>650</v>
      </c>
      <c r="G17534" s="389" t="s">
        <v>519</v>
      </c>
    </row>
    <row r="17535" spans="1:7">
      <c r="A17535" s="389" t="s">
        <v>532</v>
      </c>
      <c r="B17535" s="389" t="s">
        <v>519</v>
      </c>
      <c r="C17535" s="389">
        <v>34865.837904899898</v>
      </c>
      <c r="D17535" s="389" t="s">
        <v>519</v>
      </c>
      <c r="E17535" s="389" t="s">
        <v>670</v>
      </c>
      <c r="F17535" s="389" t="s">
        <v>650</v>
      </c>
      <c r="G17535" s="389" t="s">
        <v>519</v>
      </c>
    </row>
    <row r="17536" spans="1:7">
      <c r="A17536" s="389" t="s">
        <v>532</v>
      </c>
      <c r="B17536" s="389" t="s">
        <v>519</v>
      </c>
      <c r="C17536" s="389">
        <v>34865.837904899898</v>
      </c>
      <c r="D17536" s="389" t="s">
        <v>519</v>
      </c>
      <c r="E17536" s="389" t="s">
        <v>670</v>
      </c>
      <c r="F17536" s="389" t="s">
        <v>650</v>
      </c>
      <c r="G17536" s="389" t="s">
        <v>519</v>
      </c>
    </row>
    <row r="17537" spans="1:7">
      <c r="A17537" s="389" t="s">
        <v>532</v>
      </c>
      <c r="B17537" s="389" t="s">
        <v>519</v>
      </c>
      <c r="C17537" s="389">
        <v>34865.837904899898</v>
      </c>
      <c r="D17537" s="389" t="s">
        <v>519</v>
      </c>
      <c r="E17537" s="389" t="s">
        <v>670</v>
      </c>
      <c r="F17537" s="389" t="s">
        <v>650</v>
      </c>
      <c r="G17537" s="389" t="s">
        <v>519</v>
      </c>
    </row>
    <row r="17538" spans="1:7">
      <c r="A17538" s="389" t="s">
        <v>532</v>
      </c>
      <c r="B17538" s="389" t="s">
        <v>519</v>
      </c>
      <c r="C17538" s="389">
        <v>34865.837904899898</v>
      </c>
      <c r="D17538" s="389" t="s">
        <v>519</v>
      </c>
      <c r="E17538" s="389" t="s">
        <v>670</v>
      </c>
      <c r="F17538" s="389" t="s">
        <v>650</v>
      </c>
      <c r="G17538" s="389" t="s">
        <v>519</v>
      </c>
    </row>
    <row r="17539" spans="1:7">
      <c r="A17539" s="389" t="s">
        <v>532</v>
      </c>
      <c r="B17539" s="389" t="s">
        <v>519</v>
      </c>
      <c r="C17539" s="389">
        <v>34865.837904899898</v>
      </c>
      <c r="D17539" s="389" t="s">
        <v>519</v>
      </c>
      <c r="E17539" s="389" t="s">
        <v>670</v>
      </c>
      <c r="F17539" s="389" t="s">
        <v>650</v>
      </c>
      <c r="G17539" s="389" t="s">
        <v>519</v>
      </c>
    </row>
    <row r="17540" spans="1:7">
      <c r="A17540" s="389" t="s">
        <v>532</v>
      </c>
      <c r="B17540" s="389" t="s">
        <v>519</v>
      </c>
      <c r="C17540" s="389">
        <v>34865.837904899898</v>
      </c>
      <c r="D17540" s="389" t="s">
        <v>519</v>
      </c>
      <c r="E17540" s="389" t="s">
        <v>670</v>
      </c>
      <c r="F17540" s="389" t="s">
        <v>650</v>
      </c>
      <c r="G17540" s="389" t="s">
        <v>519</v>
      </c>
    </row>
    <row r="17541" spans="1:7">
      <c r="A17541" s="389" t="s">
        <v>532</v>
      </c>
      <c r="B17541" s="389" t="s">
        <v>519</v>
      </c>
      <c r="C17541" s="389">
        <v>34865.837904899898</v>
      </c>
      <c r="D17541" s="389" t="s">
        <v>519</v>
      </c>
      <c r="E17541" s="389" t="s">
        <v>670</v>
      </c>
      <c r="F17541" s="389" t="s">
        <v>650</v>
      </c>
      <c r="G17541" s="389" t="s">
        <v>519</v>
      </c>
    </row>
    <row r="17542" spans="1:7">
      <c r="A17542" s="389" t="s">
        <v>532</v>
      </c>
      <c r="B17542" s="389" t="s">
        <v>519</v>
      </c>
      <c r="C17542" s="389">
        <v>34865.837904899898</v>
      </c>
      <c r="D17542" s="389" t="s">
        <v>519</v>
      </c>
      <c r="E17542" s="389" t="s">
        <v>670</v>
      </c>
      <c r="F17542" s="389" t="s">
        <v>650</v>
      </c>
      <c r="G17542" s="389" t="s">
        <v>519</v>
      </c>
    </row>
    <row r="17543" spans="1:7">
      <c r="A17543" s="389" t="s">
        <v>532</v>
      </c>
      <c r="B17543" s="389" t="s">
        <v>519</v>
      </c>
      <c r="C17543" s="389">
        <v>34865.837904899898</v>
      </c>
      <c r="D17543" s="389" t="s">
        <v>519</v>
      </c>
      <c r="E17543" s="389" t="s">
        <v>670</v>
      </c>
      <c r="F17543" s="389" t="s">
        <v>650</v>
      </c>
      <c r="G17543" s="389" t="s">
        <v>519</v>
      </c>
    </row>
    <row r="17544" spans="1:7">
      <c r="A17544" s="389" t="s">
        <v>532</v>
      </c>
      <c r="B17544" s="389" t="s">
        <v>519</v>
      </c>
      <c r="C17544" s="389">
        <v>34865.837904899898</v>
      </c>
      <c r="D17544" s="389" t="s">
        <v>519</v>
      </c>
      <c r="E17544" s="389" t="s">
        <v>670</v>
      </c>
      <c r="F17544" s="389" t="s">
        <v>650</v>
      </c>
      <c r="G17544" s="389" t="s">
        <v>519</v>
      </c>
    </row>
    <row r="17545" spans="1:7">
      <c r="A17545" s="389" t="s">
        <v>532</v>
      </c>
      <c r="B17545" s="389" t="s">
        <v>519</v>
      </c>
      <c r="C17545" s="389">
        <v>34865.837904899898</v>
      </c>
      <c r="D17545" s="389" t="s">
        <v>519</v>
      </c>
      <c r="E17545" s="389" t="s">
        <v>670</v>
      </c>
      <c r="F17545" s="389" t="s">
        <v>650</v>
      </c>
      <c r="G17545" s="389" t="s">
        <v>519</v>
      </c>
    </row>
    <row r="17546" spans="1:7">
      <c r="A17546" s="389" t="s">
        <v>532</v>
      </c>
      <c r="B17546" s="389" t="s">
        <v>519</v>
      </c>
      <c r="C17546" s="389">
        <v>34865.837904899898</v>
      </c>
      <c r="D17546" s="389" t="s">
        <v>519</v>
      </c>
      <c r="E17546" s="389" t="s">
        <v>670</v>
      </c>
      <c r="F17546" s="389" t="s">
        <v>650</v>
      </c>
      <c r="G17546" s="389" t="s">
        <v>519</v>
      </c>
    </row>
    <row r="17547" spans="1:7">
      <c r="A17547" s="389" t="s">
        <v>532</v>
      </c>
      <c r="B17547" s="389" t="s">
        <v>519</v>
      </c>
      <c r="C17547" s="389">
        <v>34865.837904899898</v>
      </c>
      <c r="D17547" s="389" t="s">
        <v>519</v>
      </c>
      <c r="E17547" s="389" t="s">
        <v>670</v>
      </c>
      <c r="F17547" s="389" t="s">
        <v>650</v>
      </c>
      <c r="G17547" s="389" t="s">
        <v>519</v>
      </c>
    </row>
    <row r="17548" spans="1:7">
      <c r="A17548" s="389" t="s">
        <v>532</v>
      </c>
      <c r="B17548" s="389" t="s">
        <v>519</v>
      </c>
      <c r="C17548" s="389">
        <v>34865.837904899898</v>
      </c>
      <c r="D17548" s="389" t="s">
        <v>519</v>
      </c>
      <c r="E17548" s="389" t="s">
        <v>670</v>
      </c>
      <c r="F17548" s="389" t="s">
        <v>650</v>
      </c>
      <c r="G17548" s="389" t="s">
        <v>519</v>
      </c>
    </row>
    <row r="17549" spans="1:7">
      <c r="A17549" s="389" t="s">
        <v>532</v>
      </c>
      <c r="B17549" s="389" t="s">
        <v>519</v>
      </c>
      <c r="C17549" s="389">
        <v>34865.837904899898</v>
      </c>
      <c r="D17549" s="389" t="s">
        <v>519</v>
      </c>
      <c r="E17549" s="389" t="s">
        <v>670</v>
      </c>
      <c r="F17549" s="389" t="s">
        <v>650</v>
      </c>
      <c r="G17549" s="389" t="s">
        <v>519</v>
      </c>
    </row>
    <row r="17550" spans="1:7">
      <c r="A17550" s="389" t="s">
        <v>532</v>
      </c>
      <c r="B17550" s="389" t="s">
        <v>519</v>
      </c>
      <c r="C17550" s="389">
        <v>34865.837904899898</v>
      </c>
      <c r="D17550" s="389" t="s">
        <v>519</v>
      </c>
      <c r="E17550" s="389" t="s">
        <v>670</v>
      </c>
      <c r="F17550" s="389" t="s">
        <v>650</v>
      </c>
      <c r="G17550" s="389" t="s">
        <v>519</v>
      </c>
    </row>
    <row r="17551" spans="1:7">
      <c r="A17551" s="389" t="s">
        <v>532</v>
      </c>
      <c r="B17551" s="389" t="s">
        <v>519</v>
      </c>
      <c r="C17551" s="389">
        <v>34865.837904899898</v>
      </c>
      <c r="D17551" s="389" t="s">
        <v>519</v>
      </c>
      <c r="E17551" s="389" t="s">
        <v>670</v>
      </c>
      <c r="F17551" s="389" t="s">
        <v>650</v>
      </c>
      <c r="G17551" s="389" t="s">
        <v>519</v>
      </c>
    </row>
    <row r="17552" spans="1:7">
      <c r="A17552" s="389" t="s">
        <v>532</v>
      </c>
      <c r="B17552" s="389" t="s">
        <v>519</v>
      </c>
      <c r="C17552" s="389">
        <v>34865.837904899898</v>
      </c>
      <c r="D17552" s="389" t="s">
        <v>519</v>
      </c>
      <c r="E17552" s="389" t="s">
        <v>670</v>
      </c>
      <c r="F17552" s="389" t="s">
        <v>650</v>
      </c>
      <c r="G17552" s="389" t="s">
        <v>519</v>
      </c>
    </row>
    <row r="17553" spans="1:7">
      <c r="A17553" s="389" t="s">
        <v>532</v>
      </c>
      <c r="B17553" s="389" t="s">
        <v>519</v>
      </c>
      <c r="C17553" s="389">
        <v>34865.837904899898</v>
      </c>
      <c r="D17553" s="389" t="s">
        <v>519</v>
      </c>
      <c r="E17553" s="389" t="s">
        <v>670</v>
      </c>
      <c r="F17553" s="389" t="s">
        <v>650</v>
      </c>
      <c r="G17553" s="389" t="s">
        <v>519</v>
      </c>
    </row>
    <row r="17554" spans="1:7">
      <c r="A17554" s="389" t="s">
        <v>532</v>
      </c>
      <c r="B17554" s="389" t="s">
        <v>519</v>
      </c>
      <c r="C17554" s="389">
        <v>34865.837904899898</v>
      </c>
      <c r="D17554" s="389" t="s">
        <v>519</v>
      </c>
      <c r="E17554" s="389" t="s">
        <v>670</v>
      </c>
      <c r="F17554" s="389" t="s">
        <v>650</v>
      </c>
      <c r="G17554" s="389" t="s">
        <v>519</v>
      </c>
    </row>
    <row r="17555" spans="1:7">
      <c r="A17555" s="389" t="s">
        <v>532</v>
      </c>
      <c r="B17555" s="389" t="s">
        <v>519</v>
      </c>
      <c r="C17555" s="389">
        <v>34865.837904899898</v>
      </c>
      <c r="D17555" s="389" t="s">
        <v>519</v>
      </c>
      <c r="E17555" s="389" t="s">
        <v>670</v>
      </c>
      <c r="F17555" s="389" t="s">
        <v>650</v>
      </c>
      <c r="G17555" s="389" t="s">
        <v>519</v>
      </c>
    </row>
    <row r="17556" spans="1:7">
      <c r="A17556" s="389" t="s">
        <v>532</v>
      </c>
      <c r="B17556" s="389" t="s">
        <v>519</v>
      </c>
      <c r="C17556" s="389">
        <v>34865.837904899898</v>
      </c>
      <c r="D17556" s="389" t="s">
        <v>519</v>
      </c>
      <c r="E17556" s="389" t="s">
        <v>670</v>
      </c>
      <c r="F17556" s="389" t="s">
        <v>650</v>
      </c>
      <c r="G17556" s="389" t="s">
        <v>519</v>
      </c>
    </row>
    <row r="17557" spans="1:7">
      <c r="A17557" s="389" t="s">
        <v>532</v>
      </c>
      <c r="B17557" s="389" t="s">
        <v>519</v>
      </c>
      <c r="C17557" s="389">
        <v>34865.837904899898</v>
      </c>
      <c r="D17557" s="389" t="s">
        <v>519</v>
      </c>
      <c r="E17557" s="389" t="s">
        <v>670</v>
      </c>
      <c r="F17557" s="389" t="s">
        <v>650</v>
      </c>
      <c r="G17557" s="389" t="s">
        <v>519</v>
      </c>
    </row>
    <row r="17558" spans="1:7">
      <c r="A17558" s="389" t="s">
        <v>532</v>
      </c>
      <c r="B17558" s="389" t="s">
        <v>519</v>
      </c>
      <c r="C17558" s="389">
        <v>34865.837904899898</v>
      </c>
      <c r="D17558" s="389" t="s">
        <v>519</v>
      </c>
      <c r="E17558" s="389" t="s">
        <v>670</v>
      </c>
      <c r="F17558" s="389" t="s">
        <v>650</v>
      </c>
      <c r="G17558" s="389" t="s">
        <v>519</v>
      </c>
    </row>
    <row r="17559" spans="1:7">
      <c r="A17559" s="389" t="s">
        <v>532</v>
      </c>
      <c r="B17559" s="389" t="s">
        <v>519</v>
      </c>
      <c r="C17559" s="389">
        <v>34865.837904899898</v>
      </c>
      <c r="D17559" s="389" t="s">
        <v>519</v>
      </c>
      <c r="E17559" s="389" t="s">
        <v>670</v>
      </c>
      <c r="F17559" s="389" t="s">
        <v>650</v>
      </c>
      <c r="G17559" s="389" t="s">
        <v>519</v>
      </c>
    </row>
    <row r="17560" spans="1:7">
      <c r="A17560" s="389" t="s">
        <v>532</v>
      </c>
      <c r="B17560" s="389" t="s">
        <v>519</v>
      </c>
      <c r="C17560" s="389">
        <v>34865.837904899898</v>
      </c>
      <c r="D17560" s="389" t="s">
        <v>519</v>
      </c>
      <c r="E17560" s="389" t="s">
        <v>670</v>
      </c>
      <c r="F17560" s="389" t="s">
        <v>650</v>
      </c>
      <c r="G17560" s="389" t="s">
        <v>519</v>
      </c>
    </row>
    <row r="17561" spans="1:7">
      <c r="A17561" s="389" t="s">
        <v>532</v>
      </c>
      <c r="B17561" s="389" t="s">
        <v>519</v>
      </c>
      <c r="C17561" s="389">
        <v>34865.837904899898</v>
      </c>
      <c r="D17561" s="389" t="s">
        <v>519</v>
      </c>
      <c r="E17561" s="389" t="s">
        <v>670</v>
      </c>
      <c r="F17561" s="389" t="s">
        <v>650</v>
      </c>
      <c r="G17561" s="389" t="s">
        <v>519</v>
      </c>
    </row>
    <row r="17562" spans="1:7">
      <c r="A17562" s="389" t="s">
        <v>532</v>
      </c>
      <c r="B17562" s="389" t="s">
        <v>519</v>
      </c>
      <c r="C17562" s="389">
        <v>34865.837904899898</v>
      </c>
      <c r="D17562" s="389" t="s">
        <v>519</v>
      </c>
      <c r="E17562" s="389" t="s">
        <v>670</v>
      </c>
      <c r="F17562" s="389" t="s">
        <v>650</v>
      </c>
      <c r="G17562" s="389" t="s">
        <v>519</v>
      </c>
    </row>
    <row r="17563" spans="1:7">
      <c r="A17563" s="389" t="s">
        <v>532</v>
      </c>
      <c r="B17563" s="389" t="s">
        <v>519</v>
      </c>
      <c r="C17563" s="389">
        <v>34865.837904899898</v>
      </c>
      <c r="D17563" s="389" t="s">
        <v>519</v>
      </c>
      <c r="E17563" s="389" t="s">
        <v>670</v>
      </c>
      <c r="F17563" s="389" t="s">
        <v>650</v>
      </c>
      <c r="G17563" s="389" t="s">
        <v>519</v>
      </c>
    </row>
    <row r="17564" spans="1:7">
      <c r="A17564" s="389" t="s">
        <v>532</v>
      </c>
      <c r="B17564" s="389" t="s">
        <v>519</v>
      </c>
      <c r="C17564" s="389">
        <v>34865.837904899898</v>
      </c>
      <c r="D17564" s="389" t="s">
        <v>519</v>
      </c>
      <c r="E17564" s="389" t="s">
        <v>670</v>
      </c>
      <c r="F17564" s="389" t="s">
        <v>650</v>
      </c>
      <c r="G17564" s="389" t="s">
        <v>519</v>
      </c>
    </row>
    <row r="17565" spans="1:7">
      <c r="A17565" s="389" t="s">
        <v>532</v>
      </c>
      <c r="B17565" s="389" t="s">
        <v>519</v>
      </c>
      <c r="C17565" s="389">
        <v>34865.837904899898</v>
      </c>
      <c r="D17565" s="389" t="s">
        <v>519</v>
      </c>
      <c r="E17565" s="389" t="s">
        <v>670</v>
      </c>
      <c r="F17565" s="389" t="s">
        <v>650</v>
      </c>
      <c r="G17565" s="389" t="s">
        <v>519</v>
      </c>
    </row>
    <row r="17566" spans="1:7">
      <c r="A17566" s="389" t="s">
        <v>532</v>
      </c>
      <c r="B17566" s="389" t="s">
        <v>519</v>
      </c>
      <c r="C17566" s="389">
        <v>34865.837904899898</v>
      </c>
      <c r="D17566" s="389" t="s">
        <v>519</v>
      </c>
      <c r="E17566" s="389" t="s">
        <v>670</v>
      </c>
      <c r="F17566" s="389" t="s">
        <v>650</v>
      </c>
      <c r="G17566" s="389" t="s">
        <v>519</v>
      </c>
    </row>
    <row r="17567" spans="1:7">
      <c r="A17567" s="389" t="s">
        <v>532</v>
      </c>
      <c r="B17567" s="389" t="s">
        <v>519</v>
      </c>
      <c r="C17567" s="389">
        <v>34865.837904899898</v>
      </c>
      <c r="D17567" s="389" t="s">
        <v>519</v>
      </c>
      <c r="E17567" s="389" t="s">
        <v>670</v>
      </c>
      <c r="F17567" s="389" t="s">
        <v>650</v>
      </c>
      <c r="G17567" s="389" t="s">
        <v>519</v>
      </c>
    </row>
    <row r="17568" spans="1:7">
      <c r="A17568" s="389" t="s">
        <v>532</v>
      </c>
      <c r="B17568" s="389" t="s">
        <v>519</v>
      </c>
      <c r="C17568" s="389">
        <v>34865.837904899898</v>
      </c>
      <c r="D17568" s="389" t="s">
        <v>519</v>
      </c>
      <c r="E17568" s="389" t="s">
        <v>670</v>
      </c>
      <c r="F17568" s="389" t="s">
        <v>650</v>
      </c>
      <c r="G17568" s="389" t="s">
        <v>519</v>
      </c>
    </row>
    <row r="17569" spans="1:7">
      <c r="A17569" s="389" t="s">
        <v>532</v>
      </c>
      <c r="B17569" s="389" t="s">
        <v>519</v>
      </c>
      <c r="C17569" s="389">
        <v>34865.837904899898</v>
      </c>
      <c r="D17569" s="389" t="s">
        <v>519</v>
      </c>
      <c r="E17569" s="389" t="s">
        <v>670</v>
      </c>
      <c r="F17569" s="389" t="s">
        <v>650</v>
      </c>
      <c r="G17569" s="389" t="s">
        <v>519</v>
      </c>
    </row>
    <row r="17570" spans="1:7">
      <c r="A17570" s="389" t="s">
        <v>532</v>
      </c>
      <c r="B17570" s="389" t="s">
        <v>519</v>
      </c>
      <c r="C17570" s="389">
        <v>34865.837904899898</v>
      </c>
      <c r="D17570" s="389" t="s">
        <v>519</v>
      </c>
      <c r="E17570" s="389" t="s">
        <v>670</v>
      </c>
      <c r="F17570" s="389" t="s">
        <v>650</v>
      </c>
      <c r="G17570" s="389" t="s">
        <v>519</v>
      </c>
    </row>
    <row r="17571" spans="1:7">
      <c r="A17571" s="389" t="s">
        <v>532</v>
      </c>
      <c r="B17571" s="389" t="s">
        <v>519</v>
      </c>
      <c r="C17571" s="389">
        <v>34865.837904899898</v>
      </c>
      <c r="D17571" s="389" t="s">
        <v>519</v>
      </c>
      <c r="E17571" s="389" t="s">
        <v>670</v>
      </c>
      <c r="F17571" s="389" t="s">
        <v>650</v>
      </c>
      <c r="G17571" s="389" t="s">
        <v>519</v>
      </c>
    </row>
    <row r="17572" spans="1:7">
      <c r="A17572" s="389" t="s">
        <v>532</v>
      </c>
      <c r="B17572" s="389" t="s">
        <v>519</v>
      </c>
      <c r="C17572" s="389">
        <v>34865.837904899898</v>
      </c>
      <c r="D17572" s="389" t="s">
        <v>519</v>
      </c>
      <c r="E17572" s="389" t="s">
        <v>670</v>
      </c>
      <c r="F17572" s="389" t="s">
        <v>650</v>
      </c>
      <c r="G17572" s="389" t="s">
        <v>519</v>
      </c>
    </row>
    <row r="17573" spans="1:7">
      <c r="A17573" s="389" t="s">
        <v>532</v>
      </c>
      <c r="B17573" s="389" t="s">
        <v>519</v>
      </c>
      <c r="C17573" s="389">
        <v>34865.837904899898</v>
      </c>
      <c r="D17573" s="389" t="s">
        <v>519</v>
      </c>
      <c r="E17573" s="389" t="s">
        <v>670</v>
      </c>
      <c r="F17573" s="389" t="s">
        <v>650</v>
      </c>
      <c r="G17573" s="389" t="s">
        <v>519</v>
      </c>
    </row>
    <row r="17574" spans="1:7">
      <c r="A17574" s="389" t="s">
        <v>532</v>
      </c>
      <c r="B17574" s="389" t="s">
        <v>519</v>
      </c>
      <c r="C17574" s="389">
        <v>34865.837904899898</v>
      </c>
      <c r="D17574" s="389" t="s">
        <v>519</v>
      </c>
      <c r="E17574" s="389" t="s">
        <v>670</v>
      </c>
      <c r="F17574" s="389" t="s">
        <v>650</v>
      </c>
      <c r="G17574" s="389" t="s">
        <v>519</v>
      </c>
    </row>
    <row r="17575" spans="1:7">
      <c r="A17575" s="389" t="s">
        <v>532</v>
      </c>
      <c r="B17575" s="389" t="s">
        <v>519</v>
      </c>
      <c r="C17575" s="389">
        <v>34865.837904899898</v>
      </c>
      <c r="D17575" s="389" t="s">
        <v>519</v>
      </c>
      <c r="E17575" s="389" t="s">
        <v>670</v>
      </c>
      <c r="F17575" s="389" t="s">
        <v>650</v>
      </c>
      <c r="G17575" s="389" t="s">
        <v>519</v>
      </c>
    </row>
    <row r="17576" spans="1:7">
      <c r="A17576" s="389" t="s">
        <v>532</v>
      </c>
      <c r="B17576" s="389" t="s">
        <v>519</v>
      </c>
      <c r="C17576" s="389">
        <v>34865.837904899898</v>
      </c>
      <c r="D17576" s="389" t="s">
        <v>519</v>
      </c>
      <c r="E17576" s="389" t="s">
        <v>670</v>
      </c>
      <c r="F17576" s="389" t="s">
        <v>650</v>
      </c>
      <c r="G17576" s="389" t="s">
        <v>519</v>
      </c>
    </row>
    <row r="17577" spans="1:7">
      <c r="A17577" s="389" t="s">
        <v>532</v>
      </c>
      <c r="B17577" s="389" t="s">
        <v>519</v>
      </c>
      <c r="C17577" s="389">
        <v>34865.837904899898</v>
      </c>
      <c r="D17577" s="389" t="s">
        <v>519</v>
      </c>
      <c r="E17577" s="389" t="s">
        <v>670</v>
      </c>
      <c r="F17577" s="389" t="s">
        <v>650</v>
      </c>
      <c r="G17577" s="389" t="s">
        <v>519</v>
      </c>
    </row>
    <row r="17578" spans="1:7">
      <c r="A17578" s="389" t="s">
        <v>532</v>
      </c>
      <c r="B17578" s="389" t="s">
        <v>519</v>
      </c>
      <c r="C17578" s="389">
        <v>34865.837904899898</v>
      </c>
      <c r="D17578" s="389" t="s">
        <v>519</v>
      </c>
      <c r="E17578" s="389" t="s">
        <v>670</v>
      </c>
      <c r="F17578" s="389" t="s">
        <v>650</v>
      </c>
      <c r="G17578" s="389" t="s">
        <v>519</v>
      </c>
    </row>
    <row r="17579" spans="1:7">
      <c r="A17579" s="389" t="s">
        <v>532</v>
      </c>
      <c r="B17579" s="389" t="s">
        <v>519</v>
      </c>
      <c r="C17579" s="389">
        <v>34865.837904899898</v>
      </c>
      <c r="D17579" s="389" t="s">
        <v>519</v>
      </c>
      <c r="E17579" s="389" t="s">
        <v>670</v>
      </c>
      <c r="F17579" s="389" t="s">
        <v>650</v>
      </c>
      <c r="G17579" s="389" t="s">
        <v>519</v>
      </c>
    </row>
    <row r="17580" spans="1:7">
      <c r="A17580" s="389" t="s">
        <v>532</v>
      </c>
      <c r="B17580" s="389" t="s">
        <v>519</v>
      </c>
      <c r="C17580" s="389">
        <v>34865.837904899898</v>
      </c>
      <c r="D17580" s="389" t="s">
        <v>519</v>
      </c>
      <c r="E17580" s="389" t="s">
        <v>670</v>
      </c>
      <c r="F17580" s="389" t="s">
        <v>650</v>
      </c>
      <c r="G17580" s="389" t="s">
        <v>519</v>
      </c>
    </row>
    <row r="17581" spans="1:7">
      <c r="A17581" s="389" t="s">
        <v>532</v>
      </c>
      <c r="B17581" s="389" t="s">
        <v>519</v>
      </c>
      <c r="C17581" s="389">
        <v>34865.837904899898</v>
      </c>
      <c r="D17581" s="389" t="s">
        <v>519</v>
      </c>
      <c r="E17581" s="389" t="s">
        <v>670</v>
      </c>
      <c r="F17581" s="389" t="s">
        <v>650</v>
      </c>
      <c r="G17581" s="389" t="s">
        <v>519</v>
      </c>
    </row>
    <row r="17582" spans="1:7">
      <c r="A17582" s="389" t="s">
        <v>532</v>
      </c>
      <c r="B17582" s="389" t="s">
        <v>519</v>
      </c>
      <c r="C17582" s="389">
        <v>34865.837904899898</v>
      </c>
      <c r="D17582" s="389" t="s">
        <v>519</v>
      </c>
      <c r="E17582" s="389" t="s">
        <v>670</v>
      </c>
      <c r="F17582" s="389" t="s">
        <v>650</v>
      </c>
      <c r="G17582" s="389" t="s">
        <v>519</v>
      </c>
    </row>
    <row r="17583" spans="1:7">
      <c r="A17583" s="389" t="s">
        <v>532</v>
      </c>
      <c r="B17583" s="389" t="s">
        <v>519</v>
      </c>
      <c r="C17583" s="389">
        <v>34865.837904899898</v>
      </c>
      <c r="D17583" s="389" t="s">
        <v>519</v>
      </c>
      <c r="E17583" s="389" t="s">
        <v>670</v>
      </c>
      <c r="F17583" s="389" t="s">
        <v>650</v>
      </c>
      <c r="G17583" s="389" t="s">
        <v>519</v>
      </c>
    </row>
    <row r="17584" spans="1:7">
      <c r="A17584" s="389" t="s">
        <v>532</v>
      </c>
      <c r="B17584" s="389" t="s">
        <v>519</v>
      </c>
      <c r="C17584" s="389">
        <v>34865.837904899898</v>
      </c>
      <c r="D17584" s="389" t="s">
        <v>519</v>
      </c>
      <c r="E17584" s="389" t="s">
        <v>670</v>
      </c>
      <c r="F17584" s="389" t="s">
        <v>650</v>
      </c>
      <c r="G17584" s="389" t="s">
        <v>519</v>
      </c>
    </row>
    <row r="17585" spans="1:7">
      <c r="A17585" s="389" t="s">
        <v>532</v>
      </c>
      <c r="B17585" s="389" t="s">
        <v>519</v>
      </c>
      <c r="C17585" s="389">
        <v>34865.837904899898</v>
      </c>
      <c r="D17585" s="389" t="s">
        <v>519</v>
      </c>
      <c r="E17585" s="389" t="s">
        <v>670</v>
      </c>
      <c r="F17585" s="389" t="s">
        <v>650</v>
      </c>
      <c r="G17585" s="389" t="s">
        <v>519</v>
      </c>
    </row>
    <row r="17586" spans="1:7">
      <c r="A17586" s="389" t="s">
        <v>532</v>
      </c>
      <c r="B17586" s="389" t="s">
        <v>519</v>
      </c>
      <c r="C17586" s="389">
        <v>34865.837904899898</v>
      </c>
      <c r="D17586" s="389" t="s">
        <v>519</v>
      </c>
      <c r="E17586" s="389" t="s">
        <v>670</v>
      </c>
      <c r="F17586" s="389" t="s">
        <v>650</v>
      </c>
      <c r="G17586" s="389" t="s">
        <v>519</v>
      </c>
    </row>
    <row r="17587" spans="1:7">
      <c r="A17587" s="389" t="s">
        <v>532</v>
      </c>
      <c r="B17587" s="389" t="s">
        <v>519</v>
      </c>
      <c r="C17587" s="389">
        <v>34865.837904899898</v>
      </c>
      <c r="D17587" s="389" t="s">
        <v>519</v>
      </c>
      <c r="E17587" s="389" t="s">
        <v>670</v>
      </c>
      <c r="F17587" s="389" t="s">
        <v>650</v>
      </c>
      <c r="G17587" s="389" t="s">
        <v>519</v>
      </c>
    </row>
    <row r="17588" spans="1:7">
      <c r="A17588" s="389" t="s">
        <v>532</v>
      </c>
      <c r="B17588" s="389" t="s">
        <v>519</v>
      </c>
      <c r="C17588" s="389">
        <v>34865.837904899898</v>
      </c>
      <c r="D17588" s="389" t="s">
        <v>519</v>
      </c>
      <c r="E17588" s="389" t="s">
        <v>670</v>
      </c>
      <c r="F17588" s="389" t="s">
        <v>650</v>
      </c>
      <c r="G17588" s="389" t="s">
        <v>519</v>
      </c>
    </row>
    <row r="17589" spans="1:7">
      <c r="A17589" s="389" t="s">
        <v>532</v>
      </c>
      <c r="B17589" s="389" t="s">
        <v>519</v>
      </c>
      <c r="C17589" s="389">
        <v>34865.837904899898</v>
      </c>
      <c r="D17589" s="389" t="s">
        <v>519</v>
      </c>
      <c r="E17589" s="389" t="s">
        <v>670</v>
      </c>
      <c r="F17589" s="389" t="s">
        <v>650</v>
      </c>
      <c r="G17589" s="389" t="s">
        <v>519</v>
      </c>
    </row>
    <row r="17590" spans="1:7">
      <c r="A17590" s="389" t="s">
        <v>532</v>
      </c>
      <c r="B17590" s="389" t="s">
        <v>519</v>
      </c>
      <c r="C17590" s="389">
        <v>34865.837904899898</v>
      </c>
      <c r="D17590" s="389" t="s">
        <v>519</v>
      </c>
      <c r="E17590" s="389" t="s">
        <v>670</v>
      </c>
      <c r="F17590" s="389" t="s">
        <v>650</v>
      </c>
      <c r="G17590" s="389" t="s">
        <v>519</v>
      </c>
    </row>
    <row r="17591" spans="1:7">
      <c r="A17591" s="389" t="s">
        <v>532</v>
      </c>
      <c r="B17591" s="389" t="s">
        <v>519</v>
      </c>
      <c r="C17591" s="389">
        <v>34865.837904899898</v>
      </c>
      <c r="D17591" s="389" t="s">
        <v>519</v>
      </c>
      <c r="E17591" s="389" t="s">
        <v>670</v>
      </c>
      <c r="F17591" s="389" t="s">
        <v>650</v>
      </c>
      <c r="G17591" s="389" t="s">
        <v>519</v>
      </c>
    </row>
    <row r="17592" spans="1:7">
      <c r="A17592" s="389" t="s">
        <v>532</v>
      </c>
      <c r="B17592" s="389" t="s">
        <v>519</v>
      </c>
      <c r="C17592" s="389">
        <v>34865.837904899898</v>
      </c>
      <c r="D17592" s="389" t="s">
        <v>519</v>
      </c>
      <c r="E17592" s="389" t="s">
        <v>670</v>
      </c>
      <c r="F17592" s="389" t="s">
        <v>650</v>
      </c>
      <c r="G17592" s="389" t="s">
        <v>519</v>
      </c>
    </row>
    <row r="17593" spans="1:7">
      <c r="A17593" s="389" t="s">
        <v>532</v>
      </c>
      <c r="B17593" s="389" t="s">
        <v>519</v>
      </c>
      <c r="C17593" s="389">
        <v>34865.837904899898</v>
      </c>
      <c r="D17593" s="389" t="s">
        <v>519</v>
      </c>
      <c r="E17593" s="389" t="s">
        <v>670</v>
      </c>
      <c r="F17593" s="389" t="s">
        <v>650</v>
      </c>
      <c r="G17593" s="389" t="s">
        <v>519</v>
      </c>
    </row>
    <row r="17594" spans="1:7">
      <c r="A17594" s="389" t="s">
        <v>532</v>
      </c>
      <c r="B17594" s="389" t="s">
        <v>519</v>
      </c>
      <c r="C17594" s="389">
        <v>34865.837904899898</v>
      </c>
      <c r="D17594" s="389" t="s">
        <v>519</v>
      </c>
      <c r="E17594" s="389" t="s">
        <v>670</v>
      </c>
      <c r="F17594" s="389" t="s">
        <v>650</v>
      </c>
      <c r="G17594" s="389" t="s">
        <v>519</v>
      </c>
    </row>
    <row r="17595" spans="1:7">
      <c r="A17595" s="389" t="s">
        <v>532</v>
      </c>
      <c r="B17595" s="389" t="s">
        <v>519</v>
      </c>
      <c r="C17595" s="389">
        <v>34865.837904899898</v>
      </c>
      <c r="D17595" s="389" t="s">
        <v>519</v>
      </c>
      <c r="E17595" s="389" t="s">
        <v>670</v>
      </c>
      <c r="F17595" s="389" t="s">
        <v>650</v>
      </c>
      <c r="G17595" s="389" t="s">
        <v>519</v>
      </c>
    </row>
    <row r="17596" spans="1:7">
      <c r="A17596" s="389" t="s">
        <v>532</v>
      </c>
      <c r="B17596" s="389" t="s">
        <v>519</v>
      </c>
      <c r="C17596" s="389">
        <v>34865.837904899898</v>
      </c>
      <c r="D17596" s="389" t="s">
        <v>519</v>
      </c>
      <c r="E17596" s="389" t="s">
        <v>670</v>
      </c>
      <c r="F17596" s="389" t="s">
        <v>650</v>
      </c>
      <c r="G17596" s="389" t="s">
        <v>519</v>
      </c>
    </row>
    <row r="17597" spans="1:7">
      <c r="A17597" s="389" t="s">
        <v>532</v>
      </c>
      <c r="B17597" s="389" t="s">
        <v>519</v>
      </c>
      <c r="C17597" s="389">
        <v>34865.837904899898</v>
      </c>
      <c r="D17597" s="389" t="s">
        <v>519</v>
      </c>
      <c r="E17597" s="389" t="s">
        <v>670</v>
      </c>
      <c r="F17597" s="389" t="s">
        <v>650</v>
      </c>
      <c r="G17597" s="389" t="s">
        <v>519</v>
      </c>
    </row>
    <row r="17598" spans="1:7">
      <c r="A17598" s="389" t="s">
        <v>532</v>
      </c>
      <c r="B17598" s="389" t="s">
        <v>519</v>
      </c>
      <c r="C17598" s="389">
        <v>34865.837904899898</v>
      </c>
      <c r="D17598" s="389" t="s">
        <v>519</v>
      </c>
      <c r="E17598" s="389" t="s">
        <v>670</v>
      </c>
      <c r="F17598" s="389" t="s">
        <v>650</v>
      </c>
      <c r="G17598" s="389" t="s">
        <v>519</v>
      </c>
    </row>
    <row r="17599" spans="1:7">
      <c r="A17599" s="389" t="s">
        <v>532</v>
      </c>
      <c r="B17599" s="389" t="s">
        <v>519</v>
      </c>
      <c r="C17599" s="389">
        <v>34865.837904899898</v>
      </c>
      <c r="D17599" s="389" t="s">
        <v>519</v>
      </c>
      <c r="E17599" s="389" t="s">
        <v>670</v>
      </c>
      <c r="F17599" s="389" t="s">
        <v>650</v>
      </c>
      <c r="G17599" s="389" t="s">
        <v>519</v>
      </c>
    </row>
    <row r="17600" spans="1:7">
      <c r="A17600" s="389" t="s">
        <v>532</v>
      </c>
      <c r="B17600" s="389" t="s">
        <v>519</v>
      </c>
      <c r="C17600" s="389">
        <v>34865.837904899898</v>
      </c>
      <c r="D17600" s="389" t="s">
        <v>519</v>
      </c>
      <c r="E17600" s="389" t="s">
        <v>670</v>
      </c>
      <c r="F17600" s="389" t="s">
        <v>650</v>
      </c>
      <c r="G17600" s="389" t="s">
        <v>519</v>
      </c>
    </row>
    <row r="17601" spans="1:7">
      <c r="A17601" s="389" t="s">
        <v>532</v>
      </c>
      <c r="B17601" s="389" t="s">
        <v>519</v>
      </c>
      <c r="C17601" s="389">
        <v>34865.837904899898</v>
      </c>
      <c r="D17601" s="389" t="s">
        <v>519</v>
      </c>
      <c r="E17601" s="389" t="s">
        <v>670</v>
      </c>
      <c r="F17601" s="389" t="s">
        <v>650</v>
      </c>
      <c r="G17601" s="389" t="s">
        <v>519</v>
      </c>
    </row>
    <row r="17602" spans="1:7">
      <c r="A17602" s="389" t="s">
        <v>532</v>
      </c>
      <c r="B17602" s="389" t="s">
        <v>519</v>
      </c>
      <c r="C17602" s="389">
        <v>34865.837904899898</v>
      </c>
      <c r="D17602" s="389" t="s">
        <v>519</v>
      </c>
      <c r="E17602" s="389" t="s">
        <v>670</v>
      </c>
      <c r="F17602" s="389" t="s">
        <v>650</v>
      </c>
      <c r="G17602" s="389" t="s">
        <v>519</v>
      </c>
    </row>
    <row r="17603" spans="1:7">
      <c r="A17603" s="389" t="s">
        <v>532</v>
      </c>
      <c r="B17603" s="389" t="s">
        <v>519</v>
      </c>
      <c r="C17603" s="389">
        <v>34865.837904899898</v>
      </c>
      <c r="D17603" s="389" t="s">
        <v>519</v>
      </c>
      <c r="E17603" s="389" t="s">
        <v>670</v>
      </c>
      <c r="F17603" s="389" t="s">
        <v>650</v>
      </c>
      <c r="G17603" s="389" t="s">
        <v>519</v>
      </c>
    </row>
    <row r="17604" spans="1:7">
      <c r="A17604" s="389" t="s">
        <v>532</v>
      </c>
      <c r="B17604" s="389" t="s">
        <v>519</v>
      </c>
      <c r="C17604" s="389">
        <v>34865.837904899898</v>
      </c>
      <c r="D17604" s="389" t="s">
        <v>519</v>
      </c>
      <c r="E17604" s="389" t="s">
        <v>670</v>
      </c>
      <c r="F17604" s="389" t="s">
        <v>650</v>
      </c>
      <c r="G17604" s="389" t="s">
        <v>519</v>
      </c>
    </row>
    <row r="17605" spans="1:7">
      <c r="A17605" s="389" t="s">
        <v>532</v>
      </c>
      <c r="B17605" s="389" t="s">
        <v>519</v>
      </c>
      <c r="C17605" s="389">
        <v>34865.837904899898</v>
      </c>
      <c r="D17605" s="389" t="s">
        <v>519</v>
      </c>
      <c r="E17605" s="389" t="s">
        <v>670</v>
      </c>
      <c r="F17605" s="389" t="s">
        <v>650</v>
      </c>
      <c r="G17605" s="389" t="s">
        <v>519</v>
      </c>
    </row>
    <row r="17606" spans="1:7">
      <c r="A17606" s="389" t="s">
        <v>532</v>
      </c>
      <c r="B17606" s="389" t="s">
        <v>519</v>
      </c>
      <c r="C17606" s="389">
        <v>34865.837904899898</v>
      </c>
      <c r="D17606" s="389" t="s">
        <v>519</v>
      </c>
      <c r="E17606" s="389" t="s">
        <v>670</v>
      </c>
      <c r="F17606" s="389" t="s">
        <v>650</v>
      </c>
      <c r="G17606" s="389" t="s">
        <v>519</v>
      </c>
    </row>
    <row r="17607" spans="1:7">
      <c r="A17607" s="389" t="s">
        <v>532</v>
      </c>
      <c r="B17607" s="389" t="s">
        <v>519</v>
      </c>
      <c r="C17607" s="389">
        <v>34865.837904899898</v>
      </c>
      <c r="D17607" s="389" t="s">
        <v>519</v>
      </c>
      <c r="E17607" s="389" t="s">
        <v>670</v>
      </c>
      <c r="F17607" s="389" t="s">
        <v>650</v>
      </c>
      <c r="G17607" s="389" t="s">
        <v>519</v>
      </c>
    </row>
    <row r="17608" spans="1:7">
      <c r="A17608" s="389" t="s">
        <v>532</v>
      </c>
      <c r="B17608" s="389" t="s">
        <v>519</v>
      </c>
      <c r="C17608" s="389">
        <v>34865.837904899898</v>
      </c>
      <c r="D17608" s="389" t="s">
        <v>519</v>
      </c>
      <c r="E17608" s="389" t="s">
        <v>670</v>
      </c>
      <c r="F17608" s="389" t="s">
        <v>650</v>
      </c>
      <c r="G17608" s="389" t="s">
        <v>519</v>
      </c>
    </row>
    <row r="17609" spans="1:7">
      <c r="A17609" s="389" t="s">
        <v>532</v>
      </c>
      <c r="B17609" s="389" t="s">
        <v>519</v>
      </c>
      <c r="C17609" s="389">
        <v>34865.837904899898</v>
      </c>
      <c r="D17609" s="389" t="s">
        <v>519</v>
      </c>
      <c r="E17609" s="389" t="s">
        <v>670</v>
      </c>
      <c r="F17609" s="389" t="s">
        <v>650</v>
      </c>
      <c r="G17609" s="389" t="s">
        <v>519</v>
      </c>
    </row>
    <row r="17610" spans="1:7">
      <c r="A17610" s="389" t="s">
        <v>532</v>
      </c>
      <c r="B17610" s="389" t="s">
        <v>519</v>
      </c>
      <c r="C17610" s="389">
        <v>34865.837904899898</v>
      </c>
      <c r="D17610" s="389" t="s">
        <v>519</v>
      </c>
      <c r="E17610" s="389" t="s">
        <v>670</v>
      </c>
      <c r="F17610" s="389" t="s">
        <v>650</v>
      </c>
      <c r="G17610" s="389" t="s">
        <v>519</v>
      </c>
    </row>
    <row r="17611" spans="1:7">
      <c r="A17611" s="389" t="s">
        <v>532</v>
      </c>
      <c r="B17611" s="389" t="s">
        <v>519</v>
      </c>
      <c r="C17611" s="389">
        <v>34865.837904899898</v>
      </c>
      <c r="D17611" s="389" t="s">
        <v>519</v>
      </c>
      <c r="E17611" s="389" t="s">
        <v>670</v>
      </c>
      <c r="F17611" s="389" t="s">
        <v>650</v>
      </c>
      <c r="G17611" s="389" t="s">
        <v>519</v>
      </c>
    </row>
    <row r="17612" spans="1:7">
      <c r="A17612" s="389" t="s">
        <v>532</v>
      </c>
      <c r="B17612" s="389" t="s">
        <v>519</v>
      </c>
      <c r="C17612" s="389">
        <v>34865.837904899898</v>
      </c>
      <c r="D17612" s="389" t="s">
        <v>519</v>
      </c>
      <c r="E17612" s="389" t="s">
        <v>670</v>
      </c>
      <c r="F17612" s="389" t="s">
        <v>650</v>
      </c>
      <c r="G17612" s="389" t="s">
        <v>519</v>
      </c>
    </row>
    <row r="17613" spans="1:7">
      <c r="A17613" s="389" t="s">
        <v>532</v>
      </c>
      <c r="B17613" s="389" t="s">
        <v>519</v>
      </c>
      <c r="C17613" s="389">
        <v>34865.837904899898</v>
      </c>
      <c r="D17613" s="389" t="s">
        <v>519</v>
      </c>
      <c r="E17613" s="389" t="s">
        <v>670</v>
      </c>
      <c r="F17613" s="389" t="s">
        <v>650</v>
      </c>
      <c r="G17613" s="389" t="s">
        <v>519</v>
      </c>
    </row>
    <row r="17614" spans="1:7">
      <c r="A17614" s="389" t="s">
        <v>532</v>
      </c>
      <c r="B17614" s="389" t="s">
        <v>519</v>
      </c>
      <c r="C17614" s="389">
        <v>34865.837904899898</v>
      </c>
      <c r="D17614" s="389" t="s">
        <v>519</v>
      </c>
      <c r="E17614" s="389" t="s">
        <v>670</v>
      </c>
      <c r="F17614" s="389" t="s">
        <v>650</v>
      </c>
      <c r="G17614" s="389" t="s">
        <v>519</v>
      </c>
    </row>
    <row r="17615" spans="1:7">
      <c r="A17615" s="389" t="s">
        <v>532</v>
      </c>
      <c r="B17615" s="389" t="s">
        <v>519</v>
      </c>
      <c r="C17615" s="389">
        <v>34865.837904899898</v>
      </c>
      <c r="D17615" s="389" t="s">
        <v>519</v>
      </c>
      <c r="E17615" s="389" t="s">
        <v>670</v>
      </c>
      <c r="F17615" s="389" t="s">
        <v>650</v>
      </c>
      <c r="G17615" s="389" t="s">
        <v>519</v>
      </c>
    </row>
    <row r="17616" spans="1:7">
      <c r="A17616" s="389" t="s">
        <v>532</v>
      </c>
      <c r="B17616" s="389" t="s">
        <v>519</v>
      </c>
      <c r="C17616" s="389">
        <v>34865.837904899898</v>
      </c>
      <c r="D17616" s="389" t="s">
        <v>519</v>
      </c>
      <c r="E17616" s="389" t="s">
        <v>670</v>
      </c>
      <c r="F17616" s="389" t="s">
        <v>650</v>
      </c>
      <c r="G17616" s="389" t="s">
        <v>519</v>
      </c>
    </row>
    <row r="17617" spans="1:7">
      <c r="A17617" s="389" t="s">
        <v>532</v>
      </c>
      <c r="B17617" s="389" t="s">
        <v>519</v>
      </c>
      <c r="C17617" s="389">
        <v>34865.837904899898</v>
      </c>
      <c r="D17617" s="389" t="s">
        <v>519</v>
      </c>
      <c r="E17617" s="389" t="s">
        <v>670</v>
      </c>
      <c r="F17617" s="389" t="s">
        <v>650</v>
      </c>
      <c r="G17617" s="389" t="s">
        <v>519</v>
      </c>
    </row>
    <row r="17618" spans="1:7">
      <c r="A17618" s="389" t="s">
        <v>532</v>
      </c>
      <c r="B17618" s="389" t="s">
        <v>519</v>
      </c>
      <c r="C17618" s="389">
        <v>34865.837904899898</v>
      </c>
      <c r="D17618" s="389" t="s">
        <v>519</v>
      </c>
      <c r="E17618" s="389" t="s">
        <v>670</v>
      </c>
      <c r="F17618" s="389" t="s">
        <v>650</v>
      </c>
      <c r="G17618" s="389" t="s">
        <v>519</v>
      </c>
    </row>
    <row r="17619" spans="1:7">
      <c r="A17619" s="389" t="s">
        <v>532</v>
      </c>
      <c r="B17619" s="389" t="s">
        <v>519</v>
      </c>
      <c r="C17619" s="389">
        <v>34865.837904899898</v>
      </c>
      <c r="D17619" s="389" t="s">
        <v>519</v>
      </c>
      <c r="E17619" s="389" t="s">
        <v>670</v>
      </c>
      <c r="F17619" s="389" t="s">
        <v>650</v>
      </c>
      <c r="G17619" s="389" t="s">
        <v>519</v>
      </c>
    </row>
    <row r="17620" spans="1:7">
      <c r="A17620" s="389" t="s">
        <v>532</v>
      </c>
      <c r="B17620" s="389" t="s">
        <v>519</v>
      </c>
      <c r="C17620" s="389">
        <v>34865.837904899898</v>
      </c>
      <c r="D17620" s="389" t="s">
        <v>519</v>
      </c>
      <c r="E17620" s="389" t="s">
        <v>670</v>
      </c>
      <c r="F17620" s="389" t="s">
        <v>650</v>
      </c>
      <c r="G17620" s="389" t="s">
        <v>519</v>
      </c>
    </row>
    <row r="17621" spans="1:7">
      <c r="A17621" s="389" t="s">
        <v>532</v>
      </c>
      <c r="B17621" s="389" t="s">
        <v>519</v>
      </c>
      <c r="C17621" s="389">
        <v>34865.837904899898</v>
      </c>
      <c r="D17621" s="389" t="s">
        <v>519</v>
      </c>
      <c r="E17621" s="389" t="s">
        <v>670</v>
      </c>
      <c r="F17621" s="389" t="s">
        <v>650</v>
      </c>
      <c r="G17621" s="389" t="s">
        <v>519</v>
      </c>
    </row>
    <row r="17622" spans="1:7">
      <c r="A17622" s="389" t="s">
        <v>532</v>
      </c>
      <c r="B17622" s="389" t="s">
        <v>519</v>
      </c>
      <c r="C17622" s="389">
        <v>34865.837904899898</v>
      </c>
      <c r="D17622" s="389" t="s">
        <v>519</v>
      </c>
      <c r="E17622" s="389" t="s">
        <v>670</v>
      </c>
      <c r="F17622" s="389" t="s">
        <v>650</v>
      </c>
      <c r="G17622" s="389" t="s">
        <v>519</v>
      </c>
    </row>
    <row r="17623" spans="1:7">
      <c r="A17623" s="389" t="s">
        <v>532</v>
      </c>
      <c r="B17623" s="389" t="s">
        <v>519</v>
      </c>
      <c r="C17623" s="389">
        <v>34865.837904899898</v>
      </c>
      <c r="D17623" s="389" t="s">
        <v>519</v>
      </c>
      <c r="E17623" s="389" t="s">
        <v>670</v>
      </c>
      <c r="F17623" s="389" t="s">
        <v>650</v>
      </c>
      <c r="G17623" s="389" t="s">
        <v>519</v>
      </c>
    </row>
    <row r="17624" spans="1:7">
      <c r="A17624" s="389" t="s">
        <v>532</v>
      </c>
      <c r="B17624" s="389" t="s">
        <v>519</v>
      </c>
      <c r="C17624" s="389">
        <v>34865.837904899898</v>
      </c>
      <c r="D17624" s="389" t="s">
        <v>519</v>
      </c>
      <c r="E17624" s="389" t="s">
        <v>670</v>
      </c>
      <c r="F17624" s="389" t="s">
        <v>650</v>
      </c>
      <c r="G17624" s="389" t="s">
        <v>519</v>
      </c>
    </row>
    <row r="17625" spans="1:7">
      <c r="A17625" s="389" t="s">
        <v>532</v>
      </c>
      <c r="B17625" s="389" t="s">
        <v>519</v>
      </c>
      <c r="C17625" s="389">
        <v>34865.837904899898</v>
      </c>
      <c r="D17625" s="389" t="s">
        <v>519</v>
      </c>
      <c r="E17625" s="389" t="s">
        <v>670</v>
      </c>
      <c r="F17625" s="389" t="s">
        <v>650</v>
      </c>
      <c r="G17625" s="389" t="s">
        <v>519</v>
      </c>
    </row>
    <row r="17626" spans="1:7">
      <c r="A17626" s="389" t="s">
        <v>532</v>
      </c>
      <c r="B17626" s="389" t="s">
        <v>519</v>
      </c>
      <c r="C17626" s="389">
        <v>34865.837904899898</v>
      </c>
      <c r="D17626" s="389" t="s">
        <v>519</v>
      </c>
      <c r="E17626" s="389" t="s">
        <v>670</v>
      </c>
      <c r="F17626" s="389" t="s">
        <v>650</v>
      </c>
      <c r="G17626" s="389" t="s">
        <v>519</v>
      </c>
    </row>
    <row r="17627" spans="1:7">
      <c r="A17627" s="389" t="s">
        <v>532</v>
      </c>
      <c r="B17627" s="389" t="s">
        <v>519</v>
      </c>
      <c r="C17627" s="389">
        <v>34865.837904899898</v>
      </c>
      <c r="D17627" s="389" t="s">
        <v>519</v>
      </c>
      <c r="E17627" s="389" t="s">
        <v>670</v>
      </c>
      <c r="F17627" s="389" t="s">
        <v>650</v>
      </c>
      <c r="G17627" s="389" t="s">
        <v>519</v>
      </c>
    </row>
    <row r="17628" spans="1:7">
      <c r="A17628" s="389" t="s">
        <v>532</v>
      </c>
      <c r="B17628" s="389" t="s">
        <v>519</v>
      </c>
      <c r="C17628" s="389">
        <v>34865.837904899898</v>
      </c>
      <c r="D17628" s="389" t="s">
        <v>519</v>
      </c>
      <c r="E17628" s="389" t="s">
        <v>670</v>
      </c>
      <c r="F17628" s="389" t="s">
        <v>650</v>
      </c>
      <c r="G17628" s="389" t="s">
        <v>519</v>
      </c>
    </row>
    <row r="17629" spans="1:7">
      <c r="A17629" s="389" t="s">
        <v>532</v>
      </c>
      <c r="B17629" s="389" t="s">
        <v>519</v>
      </c>
      <c r="C17629" s="389">
        <v>34865.837904899898</v>
      </c>
      <c r="D17629" s="389" t="s">
        <v>519</v>
      </c>
      <c r="E17629" s="389" t="s">
        <v>670</v>
      </c>
      <c r="F17629" s="389" t="s">
        <v>650</v>
      </c>
      <c r="G17629" s="389" t="s">
        <v>519</v>
      </c>
    </row>
    <row r="17630" spans="1:7">
      <c r="A17630" s="389" t="s">
        <v>532</v>
      </c>
      <c r="B17630" s="389" t="s">
        <v>519</v>
      </c>
      <c r="C17630" s="389">
        <v>34865.837904899898</v>
      </c>
      <c r="D17630" s="389" t="s">
        <v>519</v>
      </c>
      <c r="E17630" s="389" t="s">
        <v>670</v>
      </c>
      <c r="F17630" s="389" t="s">
        <v>650</v>
      </c>
      <c r="G17630" s="389" t="s">
        <v>519</v>
      </c>
    </row>
    <row r="17631" spans="1:7">
      <c r="A17631" s="389" t="s">
        <v>532</v>
      </c>
      <c r="B17631" s="389" t="s">
        <v>519</v>
      </c>
      <c r="C17631" s="389">
        <v>34865.837904899898</v>
      </c>
      <c r="D17631" s="389" t="s">
        <v>519</v>
      </c>
      <c r="E17631" s="389" t="s">
        <v>670</v>
      </c>
      <c r="F17631" s="389" t="s">
        <v>650</v>
      </c>
      <c r="G17631" s="389" t="s">
        <v>519</v>
      </c>
    </row>
    <row r="17632" spans="1:7">
      <c r="A17632" s="389" t="s">
        <v>532</v>
      </c>
      <c r="B17632" s="389" t="s">
        <v>519</v>
      </c>
      <c r="C17632" s="389">
        <v>34865.837904899898</v>
      </c>
      <c r="D17632" s="389" t="s">
        <v>519</v>
      </c>
      <c r="E17632" s="389" t="s">
        <v>670</v>
      </c>
      <c r="F17632" s="389" t="s">
        <v>650</v>
      </c>
      <c r="G17632" s="389" t="s">
        <v>519</v>
      </c>
    </row>
    <row r="17633" spans="1:7">
      <c r="A17633" s="389" t="s">
        <v>532</v>
      </c>
      <c r="B17633" s="389" t="s">
        <v>519</v>
      </c>
      <c r="C17633" s="389">
        <v>34865.837904899898</v>
      </c>
      <c r="D17633" s="389" t="s">
        <v>519</v>
      </c>
      <c r="E17633" s="389" t="s">
        <v>670</v>
      </c>
      <c r="F17633" s="389" t="s">
        <v>650</v>
      </c>
      <c r="G17633" s="389" t="s">
        <v>519</v>
      </c>
    </row>
    <row r="17634" spans="1:7">
      <c r="A17634" s="389" t="s">
        <v>532</v>
      </c>
      <c r="B17634" s="389" t="s">
        <v>519</v>
      </c>
      <c r="C17634" s="389">
        <v>34865.837904899898</v>
      </c>
      <c r="D17634" s="389" t="s">
        <v>519</v>
      </c>
      <c r="E17634" s="389" t="s">
        <v>670</v>
      </c>
      <c r="F17634" s="389" t="s">
        <v>650</v>
      </c>
      <c r="G17634" s="389" t="s">
        <v>519</v>
      </c>
    </row>
    <row r="17635" spans="1:7">
      <c r="A17635" s="389" t="s">
        <v>532</v>
      </c>
      <c r="B17635" s="389" t="s">
        <v>519</v>
      </c>
      <c r="C17635" s="389">
        <v>34865.837904899898</v>
      </c>
      <c r="D17635" s="389" t="s">
        <v>519</v>
      </c>
      <c r="E17635" s="389" t="s">
        <v>670</v>
      </c>
      <c r="F17635" s="389" t="s">
        <v>650</v>
      </c>
      <c r="G17635" s="389" t="s">
        <v>519</v>
      </c>
    </row>
    <row r="17636" spans="1:7">
      <c r="A17636" s="389" t="s">
        <v>532</v>
      </c>
      <c r="B17636" s="389" t="s">
        <v>519</v>
      </c>
      <c r="C17636" s="389">
        <v>34865.837904899898</v>
      </c>
      <c r="D17636" s="389" t="s">
        <v>519</v>
      </c>
      <c r="E17636" s="389" t="s">
        <v>670</v>
      </c>
      <c r="F17636" s="389" t="s">
        <v>650</v>
      </c>
      <c r="G17636" s="389" t="s">
        <v>519</v>
      </c>
    </row>
    <row r="17637" spans="1:7">
      <c r="A17637" s="389" t="s">
        <v>532</v>
      </c>
      <c r="B17637" s="389" t="s">
        <v>519</v>
      </c>
      <c r="C17637" s="389">
        <v>34865.837904899898</v>
      </c>
      <c r="D17637" s="389" t="s">
        <v>519</v>
      </c>
      <c r="E17637" s="389" t="s">
        <v>670</v>
      </c>
      <c r="F17637" s="389" t="s">
        <v>650</v>
      </c>
      <c r="G17637" s="389" t="s">
        <v>519</v>
      </c>
    </row>
    <row r="17638" spans="1:7">
      <c r="A17638" s="389" t="s">
        <v>532</v>
      </c>
      <c r="B17638" s="389" t="s">
        <v>519</v>
      </c>
      <c r="C17638" s="389">
        <v>34865.837904899898</v>
      </c>
      <c r="D17638" s="389" t="s">
        <v>519</v>
      </c>
      <c r="E17638" s="389" t="s">
        <v>670</v>
      </c>
      <c r="F17638" s="389" t="s">
        <v>650</v>
      </c>
      <c r="G17638" s="389" t="s">
        <v>519</v>
      </c>
    </row>
    <row r="17639" spans="1:7">
      <c r="A17639" s="389" t="s">
        <v>532</v>
      </c>
      <c r="B17639" s="389" t="s">
        <v>519</v>
      </c>
      <c r="C17639" s="389">
        <v>34865.837904899898</v>
      </c>
      <c r="D17639" s="389" t="s">
        <v>519</v>
      </c>
      <c r="E17639" s="389" t="s">
        <v>670</v>
      </c>
      <c r="F17639" s="389" t="s">
        <v>650</v>
      </c>
      <c r="G17639" s="389" t="s">
        <v>519</v>
      </c>
    </row>
    <row r="17640" spans="1:7">
      <c r="A17640" s="389" t="s">
        <v>532</v>
      </c>
      <c r="B17640" s="389" t="s">
        <v>519</v>
      </c>
      <c r="C17640" s="389">
        <v>34865.837904899898</v>
      </c>
      <c r="D17640" s="389" t="s">
        <v>519</v>
      </c>
      <c r="E17640" s="389" t="s">
        <v>670</v>
      </c>
      <c r="F17640" s="389" t="s">
        <v>650</v>
      </c>
      <c r="G17640" s="389" t="s">
        <v>519</v>
      </c>
    </row>
    <row r="17641" spans="1:7">
      <c r="A17641" s="389" t="s">
        <v>532</v>
      </c>
      <c r="B17641" s="389" t="s">
        <v>519</v>
      </c>
      <c r="C17641" s="389">
        <v>34865.837904899898</v>
      </c>
      <c r="D17641" s="389" t="s">
        <v>519</v>
      </c>
      <c r="E17641" s="389" t="s">
        <v>670</v>
      </c>
      <c r="F17641" s="389" t="s">
        <v>650</v>
      </c>
      <c r="G17641" s="389" t="s">
        <v>519</v>
      </c>
    </row>
    <row r="17642" spans="1:7">
      <c r="A17642" s="389" t="s">
        <v>532</v>
      </c>
      <c r="B17642" s="389" t="s">
        <v>519</v>
      </c>
      <c r="C17642" s="389">
        <v>34865.837904899898</v>
      </c>
      <c r="D17642" s="389" t="s">
        <v>519</v>
      </c>
      <c r="E17642" s="389" t="s">
        <v>670</v>
      </c>
      <c r="F17642" s="389" t="s">
        <v>650</v>
      </c>
      <c r="G17642" s="389" t="s">
        <v>519</v>
      </c>
    </row>
    <row r="17643" spans="1:7">
      <c r="A17643" s="389" t="s">
        <v>532</v>
      </c>
      <c r="B17643" s="389" t="s">
        <v>519</v>
      </c>
      <c r="C17643" s="389">
        <v>34865.837904899898</v>
      </c>
      <c r="D17643" s="389" t="s">
        <v>519</v>
      </c>
      <c r="E17643" s="389" t="s">
        <v>670</v>
      </c>
      <c r="F17643" s="389" t="s">
        <v>650</v>
      </c>
      <c r="G17643" s="389" t="s">
        <v>519</v>
      </c>
    </row>
    <row r="17644" spans="1:7">
      <c r="A17644" s="389" t="s">
        <v>532</v>
      </c>
      <c r="B17644" s="389" t="s">
        <v>519</v>
      </c>
      <c r="C17644" s="389">
        <v>34865.837904899898</v>
      </c>
      <c r="D17644" s="389" t="s">
        <v>519</v>
      </c>
      <c r="E17644" s="389" t="s">
        <v>670</v>
      </c>
      <c r="F17644" s="389" t="s">
        <v>650</v>
      </c>
      <c r="G17644" s="389" t="s">
        <v>519</v>
      </c>
    </row>
    <row r="17645" spans="1:7">
      <c r="A17645" s="389" t="s">
        <v>532</v>
      </c>
      <c r="B17645" s="389" t="s">
        <v>519</v>
      </c>
      <c r="C17645" s="389">
        <v>34865.837904899898</v>
      </c>
      <c r="D17645" s="389" t="s">
        <v>519</v>
      </c>
      <c r="E17645" s="389" t="s">
        <v>670</v>
      </c>
      <c r="F17645" s="389" t="s">
        <v>650</v>
      </c>
      <c r="G17645" s="389" t="s">
        <v>519</v>
      </c>
    </row>
    <row r="17646" spans="1:7">
      <c r="A17646" s="389" t="s">
        <v>532</v>
      </c>
      <c r="B17646" s="389" t="s">
        <v>519</v>
      </c>
      <c r="C17646" s="389">
        <v>34865.837904899898</v>
      </c>
      <c r="D17646" s="389" t="s">
        <v>519</v>
      </c>
      <c r="E17646" s="389" t="s">
        <v>670</v>
      </c>
      <c r="F17646" s="389" t="s">
        <v>650</v>
      </c>
      <c r="G17646" s="389" t="s">
        <v>519</v>
      </c>
    </row>
    <row r="17647" spans="1:7">
      <c r="A17647" s="389" t="s">
        <v>532</v>
      </c>
      <c r="B17647" s="389" t="s">
        <v>519</v>
      </c>
      <c r="C17647" s="389">
        <v>34865.837904899898</v>
      </c>
      <c r="D17647" s="389" t="s">
        <v>519</v>
      </c>
      <c r="E17647" s="389" t="s">
        <v>670</v>
      </c>
      <c r="F17647" s="389" t="s">
        <v>650</v>
      </c>
      <c r="G17647" s="389" t="s">
        <v>519</v>
      </c>
    </row>
    <row r="17648" spans="1:7">
      <c r="A17648" s="389" t="s">
        <v>532</v>
      </c>
      <c r="B17648" s="389" t="s">
        <v>519</v>
      </c>
      <c r="C17648" s="389">
        <v>34865.837904899898</v>
      </c>
      <c r="D17648" s="389" t="s">
        <v>519</v>
      </c>
      <c r="E17648" s="389" t="s">
        <v>670</v>
      </c>
      <c r="F17648" s="389" t="s">
        <v>650</v>
      </c>
      <c r="G17648" s="389" t="s">
        <v>519</v>
      </c>
    </row>
    <row r="17649" spans="1:7">
      <c r="A17649" s="389" t="s">
        <v>532</v>
      </c>
      <c r="B17649" s="389" t="s">
        <v>519</v>
      </c>
      <c r="C17649" s="389">
        <v>34865.837904899898</v>
      </c>
      <c r="D17649" s="389" t="s">
        <v>519</v>
      </c>
      <c r="E17649" s="389" t="s">
        <v>670</v>
      </c>
      <c r="F17649" s="389" t="s">
        <v>650</v>
      </c>
      <c r="G17649" s="389" t="s">
        <v>519</v>
      </c>
    </row>
    <row r="17650" spans="1:7">
      <c r="A17650" s="389" t="s">
        <v>532</v>
      </c>
      <c r="B17650" s="389" t="s">
        <v>519</v>
      </c>
      <c r="C17650" s="389">
        <v>34865.837904899898</v>
      </c>
      <c r="D17650" s="389" t="s">
        <v>519</v>
      </c>
      <c r="E17650" s="389" t="s">
        <v>670</v>
      </c>
      <c r="F17650" s="389" t="s">
        <v>650</v>
      </c>
      <c r="G17650" s="389" t="s">
        <v>519</v>
      </c>
    </row>
    <row r="17651" spans="1:7">
      <c r="A17651" s="389" t="s">
        <v>532</v>
      </c>
      <c r="B17651" s="389" t="s">
        <v>519</v>
      </c>
      <c r="C17651" s="389">
        <v>34865.837904899898</v>
      </c>
      <c r="D17651" s="389" t="s">
        <v>519</v>
      </c>
      <c r="E17651" s="389" t="s">
        <v>670</v>
      </c>
      <c r="F17651" s="389" t="s">
        <v>650</v>
      </c>
      <c r="G17651" s="389" t="s">
        <v>519</v>
      </c>
    </row>
    <row r="17652" spans="1:7">
      <c r="A17652" s="389" t="s">
        <v>532</v>
      </c>
      <c r="B17652" s="389" t="s">
        <v>519</v>
      </c>
      <c r="C17652" s="389">
        <v>34865.837904899898</v>
      </c>
      <c r="D17652" s="389" t="s">
        <v>519</v>
      </c>
      <c r="E17652" s="389" t="s">
        <v>670</v>
      </c>
      <c r="F17652" s="389" t="s">
        <v>650</v>
      </c>
      <c r="G17652" s="389" t="s">
        <v>519</v>
      </c>
    </row>
    <row r="17653" spans="1:7">
      <c r="A17653" s="389" t="s">
        <v>532</v>
      </c>
      <c r="B17653" s="389" t="s">
        <v>519</v>
      </c>
      <c r="C17653" s="389">
        <v>34865.837904899898</v>
      </c>
      <c r="D17653" s="389" t="s">
        <v>519</v>
      </c>
      <c r="E17653" s="389" t="s">
        <v>670</v>
      </c>
      <c r="F17653" s="389" t="s">
        <v>650</v>
      </c>
      <c r="G17653" s="389" t="s">
        <v>519</v>
      </c>
    </row>
    <row r="17654" spans="1:7">
      <c r="A17654" s="389" t="s">
        <v>532</v>
      </c>
      <c r="B17654" s="389" t="s">
        <v>519</v>
      </c>
      <c r="C17654" s="389">
        <v>34865.837904899898</v>
      </c>
      <c r="D17654" s="389" t="s">
        <v>519</v>
      </c>
      <c r="E17654" s="389" t="s">
        <v>670</v>
      </c>
      <c r="F17654" s="389" t="s">
        <v>650</v>
      </c>
      <c r="G17654" s="389" t="s">
        <v>519</v>
      </c>
    </row>
    <row r="17655" spans="1:7">
      <c r="A17655" s="389" t="s">
        <v>532</v>
      </c>
      <c r="B17655" s="389" t="s">
        <v>519</v>
      </c>
      <c r="C17655" s="389">
        <v>34865.837904899898</v>
      </c>
      <c r="D17655" s="389" t="s">
        <v>519</v>
      </c>
      <c r="E17655" s="389" t="s">
        <v>670</v>
      </c>
      <c r="F17655" s="389" t="s">
        <v>650</v>
      </c>
      <c r="G17655" s="389" t="s">
        <v>519</v>
      </c>
    </row>
    <row r="17656" spans="1:7">
      <c r="A17656" s="389" t="s">
        <v>532</v>
      </c>
      <c r="B17656" s="389" t="s">
        <v>519</v>
      </c>
      <c r="C17656" s="389">
        <v>34865.837904899898</v>
      </c>
      <c r="D17656" s="389" t="s">
        <v>519</v>
      </c>
      <c r="E17656" s="389" t="s">
        <v>670</v>
      </c>
      <c r="F17656" s="389" t="s">
        <v>650</v>
      </c>
      <c r="G17656" s="389" t="s">
        <v>519</v>
      </c>
    </row>
    <row r="17657" spans="1:7">
      <c r="A17657" s="389" t="s">
        <v>532</v>
      </c>
      <c r="B17657" s="389" t="s">
        <v>519</v>
      </c>
      <c r="C17657" s="389">
        <v>34865.837904899898</v>
      </c>
      <c r="D17657" s="389" t="s">
        <v>519</v>
      </c>
      <c r="E17657" s="389" t="s">
        <v>670</v>
      </c>
      <c r="F17657" s="389" t="s">
        <v>650</v>
      </c>
      <c r="G17657" s="389" t="s">
        <v>519</v>
      </c>
    </row>
    <row r="17658" spans="1:7">
      <c r="A17658" s="389" t="s">
        <v>532</v>
      </c>
      <c r="B17658" s="389" t="s">
        <v>519</v>
      </c>
      <c r="C17658" s="389">
        <v>34865.837904899898</v>
      </c>
      <c r="D17658" s="389" t="s">
        <v>519</v>
      </c>
      <c r="E17658" s="389" t="s">
        <v>670</v>
      </c>
      <c r="F17658" s="389" t="s">
        <v>650</v>
      </c>
      <c r="G17658" s="389" t="s">
        <v>519</v>
      </c>
    </row>
    <row r="17659" spans="1:7">
      <c r="A17659" s="389" t="s">
        <v>532</v>
      </c>
      <c r="B17659" s="389" t="s">
        <v>519</v>
      </c>
      <c r="C17659" s="389">
        <v>34865.837904899898</v>
      </c>
      <c r="D17659" s="389" t="s">
        <v>519</v>
      </c>
      <c r="E17659" s="389" t="s">
        <v>670</v>
      </c>
      <c r="F17659" s="389" t="s">
        <v>650</v>
      </c>
      <c r="G17659" s="389" t="s">
        <v>519</v>
      </c>
    </row>
    <row r="17660" spans="1:7">
      <c r="A17660" s="389" t="s">
        <v>532</v>
      </c>
      <c r="B17660" s="389" t="s">
        <v>519</v>
      </c>
      <c r="C17660" s="389">
        <v>34865.837904899898</v>
      </c>
      <c r="D17660" s="389" t="s">
        <v>519</v>
      </c>
      <c r="E17660" s="389" t="s">
        <v>670</v>
      </c>
      <c r="F17660" s="389" t="s">
        <v>650</v>
      </c>
      <c r="G17660" s="389" t="s">
        <v>519</v>
      </c>
    </row>
    <row r="17661" spans="1:7">
      <c r="A17661" s="389" t="s">
        <v>532</v>
      </c>
      <c r="B17661" s="389" t="s">
        <v>519</v>
      </c>
      <c r="C17661" s="389">
        <v>34865.837904899898</v>
      </c>
      <c r="D17661" s="389" t="s">
        <v>519</v>
      </c>
      <c r="E17661" s="389" t="s">
        <v>670</v>
      </c>
      <c r="F17661" s="389" t="s">
        <v>650</v>
      </c>
      <c r="G17661" s="389" t="s">
        <v>519</v>
      </c>
    </row>
    <row r="17662" spans="1:7">
      <c r="A17662" s="389" t="s">
        <v>532</v>
      </c>
      <c r="B17662" s="389" t="s">
        <v>519</v>
      </c>
      <c r="C17662" s="389">
        <v>34865.837904899898</v>
      </c>
      <c r="D17662" s="389" t="s">
        <v>519</v>
      </c>
      <c r="E17662" s="389" t="s">
        <v>670</v>
      </c>
      <c r="F17662" s="389" t="s">
        <v>650</v>
      </c>
      <c r="G17662" s="389" t="s">
        <v>519</v>
      </c>
    </row>
    <row r="17663" spans="1:7">
      <c r="A17663" s="389" t="s">
        <v>532</v>
      </c>
      <c r="B17663" s="389" t="s">
        <v>519</v>
      </c>
      <c r="C17663" s="389">
        <v>34865.837904899898</v>
      </c>
      <c r="D17663" s="389" t="s">
        <v>519</v>
      </c>
      <c r="E17663" s="389" t="s">
        <v>670</v>
      </c>
      <c r="F17663" s="389" t="s">
        <v>650</v>
      </c>
      <c r="G17663" s="389" t="s">
        <v>519</v>
      </c>
    </row>
    <row r="17664" spans="1:7">
      <c r="A17664" s="389" t="s">
        <v>532</v>
      </c>
      <c r="B17664" s="389" t="s">
        <v>519</v>
      </c>
      <c r="C17664" s="389">
        <v>34865.837904899898</v>
      </c>
      <c r="D17664" s="389" t="s">
        <v>519</v>
      </c>
      <c r="E17664" s="389" t="s">
        <v>670</v>
      </c>
      <c r="F17664" s="389" t="s">
        <v>650</v>
      </c>
      <c r="G17664" s="389" t="s">
        <v>519</v>
      </c>
    </row>
    <row r="17665" spans="1:7">
      <c r="A17665" s="389" t="s">
        <v>532</v>
      </c>
      <c r="B17665" s="389" t="s">
        <v>519</v>
      </c>
      <c r="C17665" s="389">
        <v>34865.837904899898</v>
      </c>
      <c r="D17665" s="389" t="s">
        <v>519</v>
      </c>
      <c r="E17665" s="389" t="s">
        <v>670</v>
      </c>
      <c r="F17665" s="389" t="s">
        <v>650</v>
      </c>
      <c r="G17665" s="389" t="s">
        <v>519</v>
      </c>
    </row>
    <row r="17666" spans="1:7">
      <c r="A17666" s="389" t="s">
        <v>532</v>
      </c>
      <c r="B17666" s="389" t="s">
        <v>519</v>
      </c>
      <c r="C17666" s="389">
        <v>34865.837904899898</v>
      </c>
      <c r="D17666" s="389" t="s">
        <v>519</v>
      </c>
      <c r="E17666" s="389" t="s">
        <v>670</v>
      </c>
      <c r="F17666" s="389" t="s">
        <v>650</v>
      </c>
      <c r="G17666" s="389" t="s">
        <v>519</v>
      </c>
    </row>
    <row r="17667" spans="1:7">
      <c r="A17667" s="389" t="s">
        <v>532</v>
      </c>
      <c r="B17667" s="389" t="s">
        <v>519</v>
      </c>
      <c r="C17667" s="389">
        <v>34865.837904899898</v>
      </c>
      <c r="D17667" s="389" t="s">
        <v>519</v>
      </c>
      <c r="E17667" s="389" t="s">
        <v>670</v>
      </c>
      <c r="F17667" s="389" t="s">
        <v>650</v>
      </c>
      <c r="G17667" s="389" t="s">
        <v>519</v>
      </c>
    </row>
    <row r="17668" spans="1:7">
      <c r="A17668" s="389" t="s">
        <v>532</v>
      </c>
      <c r="B17668" s="389" t="s">
        <v>519</v>
      </c>
      <c r="C17668" s="389">
        <v>34865.837904899898</v>
      </c>
      <c r="D17668" s="389" t="s">
        <v>519</v>
      </c>
      <c r="E17668" s="389" t="s">
        <v>670</v>
      </c>
      <c r="F17668" s="389" t="s">
        <v>650</v>
      </c>
      <c r="G17668" s="389" t="s">
        <v>519</v>
      </c>
    </row>
    <row r="17669" spans="1:7">
      <c r="A17669" s="389" t="s">
        <v>532</v>
      </c>
      <c r="B17669" s="389" t="s">
        <v>519</v>
      </c>
      <c r="C17669" s="389">
        <v>34865.837904899898</v>
      </c>
      <c r="D17669" s="389" t="s">
        <v>519</v>
      </c>
      <c r="E17669" s="389" t="s">
        <v>670</v>
      </c>
      <c r="F17669" s="389" t="s">
        <v>650</v>
      </c>
      <c r="G17669" s="389" t="s">
        <v>519</v>
      </c>
    </row>
    <row r="17670" spans="1:7">
      <c r="A17670" s="389" t="s">
        <v>532</v>
      </c>
      <c r="B17670" s="389" t="s">
        <v>519</v>
      </c>
      <c r="C17670" s="389">
        <v>34865.837904899898</v>
      </c>
      <c r="D17670" s="389" t="s">
        <v>519</v>
      </c>
      <c r="E17670" s="389" t="s">
        <v>670</v>
      </c>
      <c r="F17670" s="389" t="s">
        <v>650</v>
      </c>
      <c r="G17670" s="389" t="s">
        <v>519</v>
      </c>
    </row>
    <row r="17671" spans="1:7">
      <c r="A17671" s="389" t="s">
        <v>532</v>
      </c>
      <c r="B17671" s="389" t="s">
        <v>519</v>
      </c>
      <c r="C17671" s="389">
        <v>34865.837904899898</v>
      </c>
      <c r="D17671" s="389" t="s">
        <v>519</v>
      </c>
      <c r="E17671" s="389" t="s">
        <v>670</v>
      </c>
      <c r="F17671" s="389" t="s">
        <v>650</v>
      </c>
      <c r="G17671" s="389" t="s">
        <v>519</v>
      </c>
    </row>
    <row r="17672" spans="1:7">
      <c r="A17672" s="389" t="s">
        <v>532</v>
      </c>
      <c r="B17672" s="389" t="s">
        <v>519</v>
      </c>
      <c r="C17672" s="389">
        <v>34865.837904899898</v>
      </c>
      <c r="D17672" s="389" t="s">
        <v>519</v>
      </c>
      <c r="E17672" s="389" t="s">
        <v>670</v>
      </c>
      <c r="F17672" s="389" t="s">
        <v>650</v>
      </c>
      <c r="G17672" s="389" t="s">
        <v>519</v>
      </c>
    </row>
    <row r="17673" spans="1:7">
      <c r="A17673" s="389" t="s">
        <v>532</v>
      </c>
      <c r="B17673" s="389" t="s">
        <v>519</v>
      </c>
      <c r="C17673" s="389">
        <v>34865.837904899898</v>
      </c>
      <c r="D17673" s="389" t="s">
        <v>519</v>
      </c>
      <c r="E17673" s="389" t="s">
        <v>670</v>
      </c>
      <c r="F17673" s="389" t="s">
        <v>650</v>
      </c>
      <c r="G17673" s="389" t="s">
        <v>519</v>
      </c>
    </row>
    <row r="17674" spans="1:7">
      <c r="A17674" s="389" t="s">
        <v>532</v>
      </c>
      <c r="B17674" s="389" t="s">
        <v>519</v>
      </c>
      <c r="C17674" s="389">
        <v>34865.837904899898</v>
      </c>
      <c r="D17674" s="389" t="s">
        <v>519</v>
      </c>
      <c r="E17674" s="389" t="s">
        <v>670</v>
      </c>
      <c r="F17674" s="389" t="s">
        <v>650</v>
      </c>
      <c r="G17674" s="389" t="s">
        <v>519</v>
      </c>
    </row>
    <row r="17675" spans="1:7">
      <c r="A17675" s="389" t="s">
        <v>532</v>
      </c>
      <c r="B17675" s="389" t="s">
        <v>519</v>
      </c>
      <c r="C17675" s="389">
        <v>34865.837904899898</v>
      </c>
      <c r="D17675" s="389" t="s">
        <v>519</v>
      </c>
      <c r="E17675" s="389" t="s">
        <v>670</v>
      </c>
      <c r="F17675" s="389" t="s">
        <v>650</v>
      </c>
      <c r="G17675" s="389" t="s">
        <v>519</v>
      </c>
    </row>
    <row r="17676" spans="1:7">
      <c r="A17676" s="389" t="s">
        <v>532</v>
      </c>
      <c r="B17676" s="389" t="s">
        <v>519</v>
      </c>
      <c r="C17676" s="389">
        <v>34865.837904899898</v>
      </c>
      <c r="D17676" s="389" t="s">
        <v>519</v>
      </c>
      <c r="E17676" s="389" t="s">
        <v>670</v>
      </c>
      <c r="F17676" s="389" t="s">
        <v>650</v>
      </c>
      <c r="G17676" s="389" t="s">
        <v>519</v>
      </c>
    </row>
    <row r="17677" spans="1:7">
      <c r="A17677" s="389" t="s">
        <v>532</v>
      </c>
      <c r="B17677" s="389" t="s">
        <v>519</v>
      </c>
      <c r="C17677" s="389">
        <v>34865.837904899898</v>
      </c>
      <c r="D17677" s="389" t="s">
        <v>519</v>
      </c>
      <c r="E17677" s="389" t="s">
        <v>670</v>
      </c>
      <c r="F17677" s="389" t="s">
        <v>650</v>
      </c>
      <c r="G17677" s="389" t="s">
        <v>519</v>
      </c>
    </row>
    <row r="17678" spans="1:7">
      <c r="A17678" s="389" t="s">
        <v>532</v>
      </c>
      <c r="B17678" s="389" t="s">
        <v>519</v>
      </c>
      <c r="C17678" s="389">
        <v>34865.837904899898</v>
      </c>
      <c r="D17678" s="389" t="s">
        <v>519</v>
      </c>
      <c r="E17678" s="389" t="s">
        <v>670</v>
      </c>
      <c r="F17678" s="389" t="s">
        <v>650</v>
      </c>
      <c r="G17678" s="389" t="s">
        <v>519</v>
      </c>
    </row>
    <row r="17679" spans="1:7">
      <c r="A17679" s="389" t="s">
        <v>532</v>
      </c>
      <c r="B17679" s="389" t="s">
        <v>519</v>
      </c>
      <c r="C17679" s="389">
        <v>34865.837904899898</v>
      </c>
      <c r="D17679" s="389" t="s">
        <v>519</v>
      </c>
      <c r="E17679" s="389" t="s">
        <v>670</v>
      </c>
      <c r="F17679" s="389" t="s">
        <v>650</v>
      </c>
      <c r="G17679" s="389" t="s">
        <v>519</v>
      </c>
    </row>
    <row r="17680" spans="1:7">
      <c r="A17680" s="389" t="s">
        <v>532</v>
      </c>
      <c r="B17680" s="389" t="s">
        <v>519</v>
      </c>
      <c r="C17680" s="389">
        <v>34865.837904899898</v>
      </c>
      <c r="D17680" s="389" t="s">
        <v>519</v>
      </c>
      <c r="E17680" s="389" t="s">
        <v>670</v>
      </c>
      <c r="F17680" s="389" t="s">
        <v>650</v>
      </c>
      <c r="G17680" s="389" t="s">
        <v>519</v>
      </c>
    </row>
    <row r="17681" spans="1:7">
      <c r="A17681" s="389" t="s">
        <v>532</v>
      </c>
      <c r="B17681" s="389" t="s">
        <v>519</v>
      </c>
      <c r="C17681" s="389">
        <v>34865.837904899898</v>
      </c>
      <c r="D17681" s="389" t="s">
        <v>519</v>
      </c>
      <c r="E17681" s="389" t="s">
        <v>670</v>
      </c>
      <c r="F17681" s="389" t="s">
        <v>650</v>
      </c>
      <c r="G17681" s="389" t="s">
        <v>519</v>
      </c>
    </row>
    <row r="17682" spans="1:7">
      <c r="A17682" s="389" t="s">
        <v>532</v>
      </c>
      <c r="B17682" s="389" t="s">
        <v>519</v>
      </c>
      <c r="C17682" s="389">
        <v>34865.837904899898</v>
      </c>
      <c r="D17682" s="389" t="s">
        <v>519</v>
      </c>
      <c r="E17682" s="389" t="s">
        <v>670</v>
      </c>
      <c r="F17682" s="389" t="s">
        <v>650</v>
      </c>
      <c r="G17682" s="389" t="s">
        <v>519</v>
      </c>
    </row>
    <row r="17683" spans="1:7">
      <c r="A17683" s="389" t="s">
        <v>532</v>
      </c>
      <c r="B17683" s="389" t="s">
        <v>519</v>
      </c>
      <c r="C17683" s="389">
        <v>34865.837904899898</v>
      </c>
      <c r="D17683" s="389" t="s">
        <v>519</v>
      </c>
      <c r="E17683" s="389" t="s">
        <v>670</v>
      </c>
      <c r="F17683" s="389" t="s">
        <v>650</v>
      </c>
      <c r="G17683" s="389" t="s">
        <v>519</v>
      </c>
    </row>
    <row r="17684" spans="1:7">
      <c r="A17684" s="389" t="s">
        <v>532</v>
      </c>
      <c r="B17684" s="389" t="s">
        <v>519</v>
      </c>
      <c r="C17684" s="389">
        <v>34865.837904899898</v>
      </c>
      <c r="D17684" s="389" t="s">
        <v>519</v>
      </c>
      <c r="E17684" s="389" t="s">
        <v>670</v>
      </c>
      <c r="F17684" s="389" t="s">
        <v>650</v>
      </c>
      <c r="G17684" s="389" t="s">
        <v>519</v>
      </c>
    </row>
    <row r="17685" spans="1:7">
      <c r="A17685" s="389" t="s">
        <v>532</v>
      </c>
      <c r="B17685" s="389" t="s">
        <v>519</v>
      </c>
      <c r="C17685" s="389">
        <v>34865.837904899898</v>
      </c>
      <c r="D17685" s="389" t="s">
        <v>519</v>
      </c>
      <c r="E17685" s="389" t="s">
        <v>670</v>
      </c>
      <c r="F17685" s="389" t="s">
        <v>650</v>
      </c>
      <c r="G17685" s="389" t="s">
        <v>519</v>
      </c>
    </row>
    <row r="17686" spans="1:7">
      <c r="A17686" s="389" t="s">
        <v>532</v>
      </c>
      <c r="B17686" s="389" t="s">
        <v>519</v>
      </c>
      <c r="C17686" s="389">
        <v>34865.837904899898</v>
      </c>
      <c r="D17686" s="389" t="s">
        <v>519</v>
      </c>
      <c r="E17686" s="389" t="s">
        <v>670</v>
      </c>
      <c r="F17686" s="389" t="s">
        <v>650</v>
      </c>
      <c r="G17686" s="389" t="s">
        <v>519</v>
      </c>
    </row>
    <row r="17687" spans="1:7">
      <c r="A17687" s="389" t="s">
        <v>532</v>
      </c>
      <c r="B17687" s="389" t="s">
        <v>519</v>
      </c>
      <c r="C17687" s="389">
        <v>34865.837904899898</v>
      </c>
      <c r="D17687" s="389" t="s">
        <v>519</v>
      </c>
      <c r="E17687" s="389" t="s">
        <v>670</v>
      </c>
      <c r="F17687" s="389" t="s">
        <v>650</v>
      </c>
      <c r="G17687" s="389" t="s">
        <v>519</v>
      </c>
    </row>
    <row r="17688" spans="1:7">
      <c r="A17688" s="389" t="s">
        <v>532</v>
      </c>
      <c r="B17688" s="389" t="s">
        <v>519</v>
      </c>
      <c r="C17688" s="389">
        <v>34865.837904899898</v>
      </c>
      <c r="D17688" s="389" t="s">
        <v>519</v>
      </c>
      <c r="E17688" s="389" t="s">
        <v>670</v>
      </c>
      <c r="F17688" s="389" t="s">
        <v>650</v>
      </c>
      <c r="G17688" s="389" t="s">
        <v>519</v>
      </c>
    </row>
    <row r="17689" spans="1:7">
      <c r="A17689" s="389" t="s">
        <v>532</v>
      </c>
      <c r="B17689" s="389" t="s">
        <v>519</v>
      </c>
      <c r="C17689" s="389">
        <v>34865.837904899898</v>
      </c>
      <c r="D17689" s="389" t="s">
        <v>519</v>
      </c>
      <c r="E17689" s="389" t="s">
        <v>670</v>
      </c>
      <c r="F17689" s="389" t="s">
        <v>650</v>
      </c>
      <c r="G17689" s="389" t="s">
        <v>519</v>
      </c>
    </row>
    <row r="17690" spans="1:7">
      <c r="A17690" s="389" t="s">
        <v>532</v>
      </c>
      <c r="B17690" s="389" t="s">
        <v>519</v>
      </c>
      <c r="C17690" s="389">
        <v>34865.837904899898</v>
      </c>
      <c r="D17690" s="389" t="s">
        <v>519</v>
      </c>
      <c r="E17690" s="389" t="s">
        <v>670</v>
      </c>
      <c r="F17690" s="389" t="s">
        <v>650</v>
      </c>
      <c r="G17690" s="389" t="s">
        <v>519</v>
      </c>
    </row>
    <row r="17691" spans="1:7">
      <c r="A17691" s="389" t="s">
        <v>532</v>
      </c>
      <c r="B17691" s="389" t="s">
        <v>519</v>
      </c>
      <c r="C17691" s="389">
        <v>34865.837904899898</v>
      </c>
      <c r="D17691" s="389" t="s">
        <v>519</v>
      </c>
      <c r="E17691" s="389" t="s">
        <v>670</v>
      </c>
      <c r="F17691" s="389" t="s">
        <v>650</v>
      </c>
      <c r="G17691" s="389" t="s">
        <v>519</v>
      </c>
    </row>
    <row r="17692" spans="1:7">
      <c r="A17692" s="389" t="s">
        <v>532</v>
      </c>
      <c r="B17692" s="389" t="s">
        <v>519</v>
      </c>
      <c r="C17692" s="389">
        <v>34865.837904899898</v>
      </c>
      <c r="D17692" s="389" t="s">
        <v>519</v>
      </c>
      <c r="E17692" s="389" t="s">
        <v>670</v>
      </c>
      <c r="F17692" s="389" t="s">
        <v>650</v>
      </c>
      <c r="G17692" s="389" t="s">
        <v>519</v>
      </c>
    </row>
    <row r="17693" spans="1:7">
      <c r="A17693" s="389" t="s">
        <v>532</v>
      </c>
      <c r="B17693" s="389" t="s">
        <v>519</v>
      </c>
      <c r="C17693" s="389">
        <v>34865.837904899898</v>
      </c>
      <c r="D17693" s="389" t="s">
        <v>519</v>
      </c>
      <c r="E17693" s="389" t="s">
        <v>670</v>
      </c>
      <c r="F17693" s="389" t="s">
        <v>650</v>
      </c>
      <c r="G17693" s="389" t="s">
        <v>519</v>
      </c>
    </row>
    <row r="17694" spans="1:7">
      <c r="A17694" s="389" t="s">
        <v>532</v>
      </c>
      <c r="B17694" s="389" t="s">
        <v>519</v>
      </c>
      <c r="C17694" s="389">
        <v>34865.837904899898</v>
      </c>
      <c r="D17694" s="389" t="s">
        <v>519</v>
      </c>
      <c r="E17694" s="389" t="s">
        <v>670</v>
      </c>
      <c r="F17694" s="389" t="s">
        <v>650</v>
      </c>
      <c r="G17694" s="389" t="s">
        <v>519</v>
      </c>
    </row>
    <row r="17695" spans="1:7">
      <c r="A17695" s="389" t="s">
        <v>532</v>
      </c>
      <c r="B17695" s="389" t="s">
        <v>519</v>
      </c>
      <c r="C17695" s="389">
        <v>34865.837904899898</v>
      </c>
      <c r="D17695" s="389" t="s">
        <v>519</v>
      </c>
      <c r="E17695" s="389" t="s">
        <v>670</v>
      </c>
      <c r="F17695" s="389" t="s">
        <v>650</v>
      </c>
      <c r="G17695" s="389" t="s">
        <v>519</v>
      </c>
    </row>
    <row r="17696" spans="1:7">
      <c r="A17696" s="389" t="s">
        <v>532</v>
      </c>
      <c r="B17696" s="389" t="s">
        <v>519</v>
      </c>
      <c r="C17696" s="389">
        <v>34865.837904899898</v>
      </c>
      <c r="D17696" s="389" t="s">
        <v>519</v>
      </c>
      <c r="E17696" s="389" t="s">
        <v>670</v>
      </c>
      <c r="F17696" s="389" t="s">
        <v>650</v>
      </c>
      <c r="G17696" s="389" t="s">
        <v>519</v>
      </c>
    </row>
    <row r="17697" spans="1:7">
      <c r="A17697" s="389" t="s">
        <v>532</v>
      </c>
      <c r="B17697" s="389" t="s">
        <v>519</v>
      </c>
      <c r="C17697" s="389">
        <v>34865.837904899898</v>
      </c>
      <c r="D17697" s="389" t="s">
        <v>519</v>
      </c>
      <c r="E17697" s="389" t="s">
        <v>670</v>
      </c>
      <c r="F17697" s="389" t="s">
        <v>650</v>
      </c>
      <c r="G17697" s="389" t="s">
        <v>519</v>
      </c>
    </row>
    <row r="17698" spans="1:7">
      <c r="A17698" s="389" t="s">
        <v>532</v>
      </c>
      <c r="B17698" s="389" t="s">
        <v>519</v>
      </c>
      <c r="C17698" s="389">
        <v>34865.837904899898</v>
      </c>
      <c r="D17698" s="389" t="s">
        <v>519</v>
      </c>
      <c r="E17698" s="389" t="s">
        <v>670</v>
      </c>
      <c r="F17698" s="389" t="s">
        <v>650</v>
      </c>
      <c r="G17698" s="389" t="s">
        <v>519</v>
      </c>
    </row>
    <row r="17699" spans="1:7">
      <c r="A17699" s="389" t="s">
        <v>532</v>
      </c>
      <c r="B17699" s="389" t="s">
        <v>519</v>
      </c>
      <c r="C17699" s="389">
        <v>34865.837904899898</v>
      </c>
      <c r="D17699" s="389" t="s">
        <v>519</v>
      </c>
      <c r="E17699" s="389" t="s">
        <v>670</v>
      </c>
      <c r="F17699" s="389" t="s">
        <v>650</v>
      </c>
      <c r="G17699" s="389" t="s">
        <v>519</v>
      </c>
    </row>
    <row r="17700" spans="1:7">
      <c r="A17700" s="389" t="s">
        <v>532</v>
      </c>
      <c r="B17700" s="389" t="s">
        <v>519</v>
      </c>
      <c r="C17700" s="389">
        <v>34865.837904899898</v>
      </c>
      <c r="D17700" s="389" t="s">
        <v>519</v>
      </c>
      <c r="E17700" s="389" t="s">
        <v>670</v>
      </c>
      <c r="F17700" s="389" t="s">
        <v>650</v>
      </c>
      <c r="G17700" s="389" t="s">
        <v>519</v>
      </c>
    </row>
    <row r="17701" spans="1:7">
      <c r="A17701" s="389" t="s">
        <v>532</v>
      </c>
      <c r="B17701" s="389" t="s">
        <v>519</v>
      </c>
      <c r="C17701" s="389">
        <v>34865.837904899898</v>
      </c>
      <c r="D17701" s="389" t="s">
        <v>519</v>
      </c>
      <c r="E17701" s="389" t="s">
        <v>670</v>
      </c>
      <c r="F17701" s="389" t="s">
        <v>650</v>
      </c>
      <c r="G17701" s="389" t="s">
        <v>519</v>
      </c>
    </row>
    <row r="17702" spans="1:7">
      <c r="A17702" s="389" t="s">
        <v>532</v>
      </c>
      <c r="B17702" s="389" t="s">
        <v>519</v>
      </c>
      <c r="C17702" s="389">
        <v>34865.837904899898</v>
      </c>
      <c r="D17702" s="389" t="s">
        <v>519</v>
      </c>
      <c r="E17702" s="389" t="s">
        <v>670</v>
      </c>
      <c r="F17702" s="389" t="s">
        <v>650</v>
      </c>
      <c r="G17702" s="389" t="s">
        <v>519</v>
      </c>
    </row>
    <row r="17703" spans="1:7">
      <c r="A17703" s="389" t="s">
        <v>532</v>
      </c>
      <c r="B17703" s="389" t="s">
        <v>519</v>
      </c>
      <c r="C17703" s="389">
        <v>34865.837904899898</v>
      </c>
      <c r="D17703" s="389" t="s">
        <v>519</v>
      </c>
      <c r="E17703" s="389" t="s">
        <v>670</v>
      </c>
      <c r="F17703" s="389" t="s">
        <v>650</v>
      </c>
      <c r="G17703" s="389" t="s">
        <v>519</v>
      </c>
    </row>
    <row r="17704" spans="1:7">
      <c r="A17704" s="389" t="s">
        <v>532</v>
      </c>
      <c r="B17704" s="389" t="s">
        <v>519</v>
      </c>
      <c r="C17704" s="389">
        <v>34865.837904899898</v>
      </c>
      <c r="D17704" s="389" t="s">
        <v>519</v>
      </c>
      <c r="E17704" s="389" t="s">
        <v>670</v>
      </c>
      <c r="F17704" s="389" t="s">
        <v>650</v>
      </c>
      <c r="G17704" s="389" t="s">
        <v>519</v>
      </c>
    </row>
    <row r="17705" spans="1:7">
      <c r="A17705" s="389" t="s">
        <v>532</v>
      </c>
      <c r="B17705" s="389" t="s">
        <v>519</v>
      </c>
      <c r="C17705" s="389">
        <v>34865.837904899898</v>
      </c>
      <c r="D17705" s="389" t="s">
        <v>519</v>
      </c>
      <c r="E17705" s="389" t="s">
        <v>670</v>
      </c>
      <c r="F17705" s="389" t="s">
        <v>650</v>
      </c>
      <c r="G17705" s="389" t="s">
        <v>519</v>
      </c>
    </row>
    <row r="17706" spans="1:7">
      <c r="A17706" s="389" t="s">
        <v>532</v>
      </c>
      <c r="B17706" s="389" t="s">
        <v>519</v>
      </c>
      <c r="C17706" s="389">
        <v>34865.837904899898</v>
      </c>
      <c r="D17706" s="389" t="s">
        <v>519</v>
      </c>
      <c r="E17706" s="389" t="s">
        <v>670</v>
      </c>
      <c r="F17706" s="389" t="s">
        <v>650</v>
      </c>
      <c r="G17706" s="389" t="s">
        <v>519</v>
      </c>
    </row>
    <row r="17707" spans="1:7">
      <c r="A17707" s="389" t="s">
        <v>532</v>
      </c>
      <c r="B17707" s="389" t="s">
        <v>519</v>
      </c>
      <c r="C17707" s="389">
        <v>34865.837904899898</v>
      </c>
      <c r="D17707" s="389" t="s">
        <v>519</v>
      </c>
      <c r="E17707" s="389" t="s">
        <v>670</v>
      </c>
      <c r="F17707" s="389" t="s">
        <v>650</v>
      </c>
      <c r="G17707" s="389" t="s">
        <v>519</v>
      </c>
    </row>
    <row r="17708" spans="1:7">
      <c r="A17708" s="389" t="s">
        <v>532</v>
      </c>
      <c r="B17708" s="389" t="s">
        <v>519</v>
      </c>
      <c r="C17708" s="389">
        <v>34865.837904899898</v>
      </c>
      <c r="D17708" s="389" t="s">
        <v>519</v>
      </c>
      <c r="E17708" s="389" t="s">
        <v>670</v>
      </c>
      <c r="F17708" s="389" t="s">
        <v>650</v>
      </c>
      <c r="G17708" s="389" t="s">
        <v>519</v>
      </c>
    </row>
    <row r="17709" spans="1:7">
      <c r="A17709" s="389" t="s">
        <v>532</v>
      </c>
      <c r="B17709" s="389" t="s">
        <v>519</v>
      </c>
      <c r="C17709" s="389">
        <v>34865.837904899898</v>
      </c>
      <c r="D17709" s="389" t="s">
        <v>519</v>
      </c>
      <c r="E17709" s="389" t="s">
        <v>670</v>
      </c>
      <c r="F17709" s="389" t="s">
        <v>650</v>
      </c>
      <c r="G17709" s="389" t="s">
        <v>519</v>
      </c>
    </row>
    <row r="17710" spans="1:7">
      <c r="A17710" s="389" t="s">
        <v>532</v>
      </c>
      <c r="B17710" s="389" t="s">
        <v>519</v>
      </c>
      <c r="C17710" s="389">
        <v>34865.837904899898</v>
      </c>
      <c r="D17710" s="389" t="s">
        <v>519</v>
      </c>
      <c r="E17710" s="389" t="s">
        <v>670</v>
      </c>
      <c r="F17710" s="389" t="s">
        <v>650</v>
      </c>
      <c r="G17710" s="389" t="s">
        <v>519</v>
      </c>
    </row>
    <row r="17711" spans="1:7">
      <c r="A17711" s="389" t="s">
        <v>532</v>
      </c>
      <c r="B17711" s="389" t="s">
        <v>519</v>
      </c>
      <c r="C17711" s="389">
        <v>34865.837904899898</v>
      </c>
      <c r="D17711" s="389" t="s">
        <v>519</v>
      </c>
      <c r="E17711" s="389" t="s">
        <v>670</v>
      </c>
      <c r="F17711" s="389" t="s">
        <v>650</v>
      </c>
      <c r="G17711" s="389" t="s">
        <v>519</v>
      </c>
    </row>
    <row r="17712" spans="1:7">
      <c r="A17712" s="389" t="s">
        <v>532</v>
      </c>
      <c r="B17712" s="389" t="s">
        <v>519</v>
      </c>
      <c r="C17712" s="389">
        <v>34865.837904899898</v>
      </c>
      <c r="D17712" s="389" t="s">
        <v>519</v>
      </c>
      <c r="E17712" s="389" t="s">
        <v>670</v>
      </c>
      <c r="F17712" s="389" t="s">
        <v>650</v>
      </c>
      <c r="G17712" s="389" t="s">
        <v>519</v>
      </c>
    </row>
    <row r="17713" spans="1:7">
      <c r="A17713" s="389" t="s">
        <v>532</v>
      </c>
      <c r="B17713" s="389" t="s">
        <v>519</v>
      </c>
      <c r="C17713" s="389">
        <v>34865.837904899898</v>
      </c>
      <c r="D17713" s="389" t="s">
        <v>519</v>
      </c>
      <c r="E17713" s="389" t="s">
        <v>670</v>
      </c>
      <c r="F17713" s="389" t="s">
        <v>650</v>
      </c>
      <c r="G17713" s="389" t="s">
        <v>519</v>
      </c>
    </row>
    <row r="17714" spans="1:7">
      <c r="A17714" s="389" t="s">
        <v>532</v>
      </c>
      <c r="B17714" s="389" t="s">
        <v>519</v>
      </c>
      <c r="C17714" s="389">
        <v>34865.837904899898</v>
      </c>
      <c r="D17714" s="389" t="s">
        <v>519</v>
      </c>
      <c r="E17714" s="389" t="s">
        <v>670</v>
      </c>
      <c r="F17714" s="389" t="s">
        <v>650</v>
      </c>
      <c r="G17714" s="389" t="s">
        <v>519</v>
      </c>
    </row>
    <row r="17715" spans="1:7">
      <c r="A17715" s="389" t="s">
        <v>532</v>
      </c>
      <c r="B17715" s="389" t="s">
        <v>519</v>
      </c>
      <c r="C17715" s="389">
        <v>34865.837904899898</v>
      </c>
      <c r="D17715" s="389" t="s">
        <v>519</v>
      </c>
      <c r="E17715" s="389" t="s">
        <v>670</v>
      </c>
      <c r="F17715" s="389" t="s">
        <v>650</v>
      </c>
      <c r="G17715" s="389" t="s">
        <v>519</v>
      </c>
    </row>
    <row r="17716" spans="1:7">
      <c r="A17716" s="389" t="s">
        <v>532</v>
      </c>
      <c r="B17716" s="389" t="s">
        <v>519</v>
      </c>
      <c r="C17716" s="389">
        <v>34865.837904899898</v>
      </c>
      <c r="D17716" s="389" t="s">
        <v>519</v>
      </c>
      <c r="E17716" s="389" t="s">
        <v>670</v>
      </c>
      <c r="F17716" s="389" t="s">
        <v>650</v>
      </c>
      <c r="G17716" s="389" t="s">
        <v>519</v>
      </c>
    </row>
    <row r="17717" spans="1:7">
      <c r="A17717" s="389" t="s">
        <v>532</v>
      </c>
      <c r="B17717" s="389" t="s">
        <v>519</v>
      </c>
      <c r="C17717" s="389">
        <v>34865.837904899898</v>
      </c>
      <c r="D17717" s="389" t="s">
        <v>519</v>
      </c>
      <c r="E17717" s="389" t="s">
        <v>670</v>
      </c>
      <c r="F17717" s="389" t="s">
        <v>650</v>
      </c>
      <c r="G17717" s="389" t="s">
        <v>519</v>
      </c>
    </row>
    <row r="17718" spans="1:7">
      <c r="A17718" s="389" t="s">
        <v>532</v>
      </c>
      <c r="B17718" s="389" t="s">
        <v>519</v>
      </c>
      <c r="C17718" s="389">
        <v>34865.837904899898</v>
      </c>
      <c r="D17718" s="389" t="s">
        <v>519</v>
      </c>
      <c r="E17718" s="389" t="s">
        <v>670</v>
      </c>
      <c r="F17718" s="389" t="s">
        <v>650</v>
      </c>
      <c r="G17718" s="389" t="s">
        <v>519</v>
      </c>
    </row>
    <row r="17719" spans="1:7">
      <c r="A17719" s="389" t="s">
        <v>532</v>
      </c>
      <c r="B17719" s="389" t="s">
        <v>519</v>
      </c>
      <c r="C17719" s="389">
        <v>34865.837904899898</v>
      </c>
      <c r="D17719" s="389" t="s">
        <v>519</v>
      </c>
      <c r="E17719" s="389" t="s">
        <v>670</v>
      </c>
      <c r="F17719" s="389" t="s">
        <v>650</v>
      </c>
      <c r="G17719" s="389" t="s">
        <v>519</v>
      </c>
    </row>
    <row r="17720" spans="1:7">
      <c r="A17720" s="389" t="s">
        <v>532</v>
      </c>
      <c r="B17720" s="389" t="s">
        <v>519</v>
      </c>
      <c r="C17720" s="389">
        <v>34865.837904899898</v>
      </c>
      <c r="D17720" s="389" t="s">
        <v>519</v>
      </c>
      <c r="E17720" s="389" t="s">
        <v>670</v>
      </c>
      <c r="F17720" s="389" t="s">
        <v>650</v>
      </c>
      <c r="G17720" s="389" t="s">
        <v>519</v>
      </c>
    </row>
    <row r="17721" spans="1:7">
      <c r="A17721" s="389" t="s">
        <v>532</v>
      </c>
      <c r="B17721" s="389" t="s">
        <v>519</v>
      </c>
      <c r="C17721" s="389">
        <v>34865.837904899898</v>
      </c>
      <c r="D17721" s="389" t="s">
        <v>519</v>
      </c>
      <c r="E17721" s="389" t="s">
        <v>670</v>
      </c>
      <c r="F17721" s="389" t="s">
        <v>650</v>
      </c>
      <c r="G17721" s="389" t="s">
        <v>519</v>
      </c>
    </row>
    <row r="17722" spans="1:7">
      <c r="A17722" s="389" t="s">
        <v>549</v>
      </c>
      <c r="B17722" s="389" t="s">
        <v>519</v>
      </c>
      <c r="C17722" s="389">
        <v>34865.837904899898</v>
      </c>
      <c r="D17722" s="389" t="s">
        <v>519</v>
      </c>
      <c r="E17722" s="389" t="s">
        <v>670</v>
      </c>
      <c r="F17722" s="389" t="s">
        <v>650</v>
      </c>
      <c r="G17722" s="389" t="s">
        <v>519</v>
      </c>
    </row>
    <row r="17723" spans="1:7">
      <c r="A17723" s="389" t="s">
        <v>532</v>
      </c>
      <c r="B17723" s="389" t="s">
        <v>519</v>
      </c>
      <c r="C17723" s="389">
        <v>34865.837904899898</v>
      </c>
      <c r="D17723" s="389" t="s">
        <v>519</v>
      </c>
      <c r="E17723" s="389" t="s">
        <v>670</v>
      </c>
      <c r="F17723" s="389" t="s">
        <v>650</v>
      </c>
      <c r="G17723" s="389" t="s">
        <v>519</v>
      </c>
    </row>
    <row r="17724" spans="1:7">
      <c r="A17724" s="389" t="s">
        <v>532</v>
      </c>
      <c r="B17724" s="389" t="s">
        <v>519</v>
      </c>
      <c r="C17724" s="389">
        <v>34865.837904899898</v>
      </c>
      <c r="D17724" s="389" t="s">
        <v>519</v>
      </c>
      <c r="E17724" s="389" t="s">
        <v>670</v>
      </c>
      <c r="F17724" s="389" t="s">
        <v>650</v>
      </c>
      <c r="G17724" s="389" t="s">
        <v>519</v>
      </c>
    </row>
    <row r="17725" spans="1:7">
      <c r="A17725" s="389" t="s">
        <v>532</v>
      </c>
      <c r="B17725" s="389" t="s">
        <v>519</v>
      </c>
      <c r="C17725" s="389">
        <v>34865.837904899898</v>
      </c>
      <c r="D17725" s="389" t="s">
        <v>519</v>
      </c>
      <c r="E17725" s="389" t="s">
        <v>670</v>
      </c>
      <c r="F17725" s="389" t="s">
        <v>650</v>
      </c>
      <c r="G17725" s="389" t="s">
        <v>519</v>
      </c>
    </row>
    <row r="17726" spans="1:7">
      <c r="A17726" s="389" t="s">
        <v>532</v>
      </c>
      <c r="B17726" s="389" t="s">
        <v>519</v>
      </c>
      <c r="C17726" s="389">
        <v>34865.837904899898</v>
      </c>
      <c r="D17726" s="389" t="s">
        <v>519</v>
      </c>
      <c r="E17726" s="389" t="s">
        <v>670</v>
      </c>
      <c r="F17726" s="389" t="s">
        <v>650</v>
      </c>
      <c r="G17726" s="389" t="s">
        <v>519</v>
      </c>
    </row>
    <row r="17727" spans="1:7">
      <c r="A17727" s="389" t="s">
        <v>532</v>
      </c>
      <c r="B17727" s="389" t="s">
        <v>519</v>
      </c>
      <c r="C17727" s="389">
        <v>34865.837904899898</v>
      </c>
      <c r="D17727" s="389" t="s">
        <v>519</v>
      </c>
      <c r="E17727" s="389" t="s">
        <v>670</v>
      </c>
      <c r="F17727" s="389" t="s">
        <v>650</v>
      </c>
      <c r="G17727" s="389" t="s">
        <v>519</v>
      </c>
    </row>
    <row r="17728" spans="1:7">
      <c r="A17728" s="389" t="s">
        <v>532</v>
      </c>
      <c r="B17728" s="389" t="s">
        <v>519</v>
      </c>
      <c r="C17728" s="389">
        <v>34865.837904899898</v>
      </c>
      <c r="D17728" s="389" t="s">
        <v>519</v>
      </c>
      <c r="E17728" s="389" t="s">
        <v>670</v>
      </c>
      <c r="F17728" s="389" t="s">
        <v>650</v>
      </c>
      <c r="G17728" s="389" t="s">
        <v>519</v>
      </c>
    </row>
    <row r="17729" spans="1:7">
      <c r="A17729" s="389" t="s">
        <v>532</v>
      </c>
      <c r="B17729" s="389" t="s">
        <v>519</v>
      </c>
      <c r="C17729" s="389">
        <v>34865.837904899898</v>
      </c>
      <c r="D17729" s="389" t="s">
        <v>519</v>
      </c>
      <c r="E17729" s="389" t="s">
        <v>670</v>
      </c>
      <c r="F17729" s="389" t="s">
        <v>650</v>
      </c>
      <c r="G17729" s="389" t="s">
        <v>519</v>
      </c>
    </row>
    <row r="17730" spans="1:7">
      <c r="A17730" s="389" t="s">
        <v>532</v>
      </c>
      <c r="B17730" s="389" t="s">
        <v>519</v>
      </c>
      <c r="C17730" s="389">
        <v>34865.837904899898</v>
      </c>
      <c r="D17730" s="389" t="s">
        <v>519</v>
      </c>
      <c r="E17730" s="389" t="s">
        <v>670</v>
      </c>
      <c r="F17730" s="389" t="s">
        <v>650</v>
      </c>
      <c r="G17730" s="389" t="s">
        <v>519</v>
      </c>
    </row>
    <row r="17731" spans="1:7">
      <c r="A17731" s="389" t="s">
        <v>532</v>
      </c>
      <c r="B17731" s="389" t="s">
        <v>519</v>
      </c>
      <c r="C17731" s="389">
        <v>34865.837904899898</v>
      </c>
      <c r="D17731" s="389" t="s">
        <v>519</v>
      </c>
      <c r="E17731" s="389" t="s">
        <v>670</v>
      </c>
      <c r="F17731" s="389" t="s">
        <v>650</v>
      </c>
      <c r="G17731" s="389" t="s">
        <v>519</v>
      </c>
    </row>
    <row r="17732" spans="1:7">
      <c r="A17732" s="389" t="s">
        <v>532</v>
      </c>
      <c r="B17732" s="389" t="s">
        <v>519</v>
      </c>
      <c r="C17732" s="389">
        <v>34865.837904899898</v>
      </c>
      <c r="D17732" s="389" t="s">
        <v>519</v>
      </c>
      <c r="E17732" s="389" t="s">
        <v>670</v>
      </c>
      <c r="F17732" s="389" t="s">
        <v>650</v>
      </c>
      <c r="G17732" s="389" t="s">
        <v>519</v>
      </c>
    </row>
    <row r="17733" spans="1:7">
      <c r="A17733" s="389" t="s">
        <v>532</v>
      </c>
      <c r="B17733" s="389" t="s">
        <v>519</v>
      </c>
      <c r="C17733" s="389">
        <v>34865.837904899898</v>
      </c>
      <c r="D17733" s="389" t="s">
        <v>519</v>
      </c>
      <c r="E17733" s="389" t="s">
        <v>670</v>
      </c>
      <c r="F17733" s="389" t="s">
        <v>650</v>
      </c>
      <c r="G17733" s="389" t="s">
        <v>519</v>
      </c>
    </row>
    <row r="17734" spans="1:7">
      <c r="A17734" s="389" t="s">
        <v>532</v>
      </c>
      <c r="B17734" s="389" t="s">
        <v>519</v>
      </c>
      <c r="C17734" s="389">
        <v>34865.837904899898</v>
      </c>
      <c r="D17734" s="389" t="s">
        <v>519</v>
      </c>
      <c r="E17734" s="389" t="s">
        <v>670</v>
      </c>
      <c r="F17734" s="389" t="s">
        <v>650</v>
      </c>
      <c r="G17734" s="389" t="s">
        <v>519</v>
      </c>
    </row>
    <row r="17735" spans="1:7">
      <c r="A17735" s="389" t="s">
        <v>532</v>
      </c>
      <c r="B17735" s="389" t="s">
        <v>519</v>
      </c>
      <c r="C17735" s="389">
        <v>34865.837904899898</v>
      </c>
      <c r="D17735" s="389" t="s">
        <v>519</v>
      </c>
      <c r="E17735" s="389" t="s">
        <v>670</v>
      </c>
      <c r="F17735" s="389" t="s">
        <v>650</v>
      </c>
      <c r="G17735" s="389" t="s">
        <v>519</v>
      </c>
    </row>
    <row r="17736" spans="1:7">
      <c r="A17736" s="389" t="s">
        <v>532</v>
      </c>
      <c r="B17736" s="389" t="s">
        <v>519</v>
      </c>
      <c r="C17736" s="389">
        <v>34865.837904899898</v>
      </c>
      <c r="D17736" s="389" t="s">
        <v>519</v>
      </c>
      <c r="E17736" s="389" t="s">
        <v>670</v>
      </c>
      <c r="F17736" s="389" t="s">
        <v>650</v>
      </c>
      <c r="G17736" s="389" t="s">
        <v>519</v>
      </c>
    </row>
    <row r="17737" spans="1:7">
      <c r="A17737" s="389" t="s">
        <v>532</v>
      </c>
      <c r="B17737" s="389" t="s">
        <v>519</v>
      </c>
      <c r="C17737" s="389">
        <v>34865.837904899898</v>
      </c>
      <c r="D17737" s="389" t="s">
        <v>519</v>
      </c>
      <c r="E17737" s="389" t="s">
        <v>670</v>
      </c>
      <c r="F17737" s="389" t="s">
        <v>650</v>
      </c>
      <c r="G17737" s="389" t="s">
        <v>519</v>
      </c>
    </row>
    <row r="17738" spans="1:7">
      <c r="A17738" s="389" t="s">
        <v>532</v>
      </c>
      <c r="B17738" s="389" t="s">
        <v>519</v>
      </c>
      <c r="C17738" s="389">
        <v>34865.837904899898</v>
      </c>
      <c r="D17738" s="389" t="s">
        <v>519</v>
      </c>
      <c r="E17738" s="389" t="s">
        <v>670</v>
      </c>
      <c r="F17738" s="389" t="s">
        <v>650</v>
      </c>
      <c r="G17738" s="389" t="s">
        <v>519</v>
      </c>
    </row>
    <row r="17739" spans="1:7">
      <c r="A17739" s="389" t="s">
        <v>532</v>
      </c>
      <c r="B17739" s="389" t="s">
        <v>519</v>
      </c>
      <c r="C17739" s="389">
        <v>34865.837904899898</v>
      </c>
      <c r="D17739" s="389" t="s">
        <v>519</v>
      </c>
      <c r="E17739" s="389" t="s">
        <v>670</v>
      </c>
      <c r="F17739" s="389" t="s">
        <v>650</v>
      </c>
      <c r="G17739" s="389" t="s">
        <v>519</v>
      </c>
    </row>
    <row r="17740" spans="1:7">
      <c r="A17740" s="389" t="s">
        <v>532</v>
      </c>
      <c r="B17740" s="389" t="s">
        <v>519</v>
      </c>
      <c r="C17740" s="389">
        <v>34865.837904899898</v>
      </c>
      <c r="D17740" s="389" t="s">
        <v>519</v>
      </c>
      <c r="E17740" s="389" t="s">
        <v>670</v>
      </c>
      <c r="F17740" s="389" t="s">
        <v>650</v>
      </c>
      <c r="G17740" s="389" t="s">
        <v>519</v>
      </c>
    </row>
    <row r="17741" spans="1:7">
      <c r="A17741" s="389" t="s">
        <v>532</v>
      </c>
      <c r="B17741" s="389" t="s">
        <v>519</v>
      </c>
      <c r="C17741" s="389">
        <v>34865.837904899898</v>
      </c>
      <c r="D17741" s="389" t="s">
        <v>519</v>
      </c>
      <c r="E17741" s="389" t="s">
        <v>670</v>
      </c>
      <c r="F17741" s="389" t="s">
        <v>650</v>
      </c>
      <c r="G17741" s="389" t="s">
        <v>519</v>
      </c>
    </row>
    <row r="17742" spans="1:7">
      <c r="A17742" s="389" t="s">
        <v>532</v>
      </c>
      <c r="B17742" s="389" t="s">
        <v>519</v>
      </c>
      <c r="C17742" s="389">
        <v>34865.837904899898</v>
      </c>
      <c r="D17742" s="389" t="s">
        <v>519</v>
      </c>
      <c r="E17742" s="389" t="s">
        <v>670</v>
      </c>
      <c r="F17742" s="389" t="s">
        <v>650</v>
      </c>
      <c r="G17742" s="389" t="s">
        <v>519</v>
      </c>
    </row>
    <row r="17743" spans="1:7">
      <c r="A17743" s="389" t="s">
        <v>532</v>
      </c>
      <c r="B17743" s="389" t="s">
        <v>519</v>
      </c>
      <c r="C17743" s="389">
        <v>34865.837904899898</v>
      </c>
      <c r="D17743" s="389" t="s">
        <v>519</v>
      </c>
      <c r="E17743" s="389" t="s">
        <v>670</v>
      </c>
      <c r="F17743" s="389" t="s">
        <v>650</v>
      </c>
      <c r="G17743" s="389" t="s">
        <v>519</v>
      </c>
    </row>
    <row r="17744" spans="1:7">
      <c r="A17744" s="389" t="s">
        <v>532</v>
      </c>
      <c r="B17744" s="389" t="s">
        <v>519</v>
      </c>
      <c r="C17744" s="389">
        <v>34865.837904899898</v>
      </c>
      <c r="D17744" s="389" t="s">
        <v>519</v>
      </c>
      <c r="E17744" s="389" t="s">
        <v>670</v>
      </c>
      <c r="F17744" s="389" t="s">
        <v>650</v>
      </c>
      <c r="G17744" s="389" t="s">
        <v>519</v>
      </c>
    </row>
    <row r="17745" spans="1:7">
      <c r="A17745" s="389" t="s">
        <v>532</v>
      </c>
      <c r="B17745" s="389" t="s">
        <v>519</v>
      </c>
      <c r="C17745" s="389">
        <v>34865.837904899898</v>
      </c>
      <c r="D17745" s="389" t="s">
        <v>519</v>
      </c>
      <c r="E17745" s="389" t="s">
        <v>670</v>
      </c>
      <c r="F17745" s="389" t="s">
        <v>650</v>
      </c>
      <c r="G17745" s="389" t="s">
        <v>519</v>
      </c>
    </row>
    <row r="17746" spans="1:7">
      <c r="A17746" s="389" t="s">
        <v>532</v>
      </c>
      <c r="B17746" s="389" t="s">
        <v>519</v>
      </c>
      <c r="C17746" s="389">
        <v>34865.837904899898</v>
      </c>
      <c r="D17746" s="389" t="s">
        <v>519</v>
      </c>
      <c r="E17746" s="389" t="s">
        <v>670</v>
      </c>
      <c r="F17746" s="389" t="s">
        <v>650</v>
      </c>
      <c r="G17746" s="389" t="s">
        <v>519</v>
      </c>
    </row>
    <row r="17747" spans="1:7">
      <c r="A17747" s="389" t="s">
        <v>532</v>
      </c>
      <c r="B17747" s="389" t="s">
        <v>519</v>
      </c>
      <c r="C17747" s="389">
        <v>34865.837904899898</v>
      </c>
      <c r="D17747" s="389" t="s">
        <v>519</v>
      </c>
      <c r="E17747" s="389" t="s">
        <v>670</v>
      </c>
      <c r="F17747" s="389" t="s">
        <v>650</v>
      </c>
      <c r="G17747" s="389" t="s">
        <v>519</v>
      </c>
    </row>
    <row r="17748" spans="1:7">
      <c r="A17748" s="389" t="s">
        <v>532</v>
      </c>
      <c r="B17748" s="389" t="s">
        <v>519</v>
      </c>
      <c r="C17748" s="389">
        <v>34865.837904899898</v>
      </c>
      <c r="D17748" s="389" t="s">
        <v>519</v>
      </c>
      <c r="E17748" s="389" t="s">
        <v>670</v>
      </c>
      <c r="F17748" s="389" t="s">
        <v>650</v>
      </c>
      <c r="G17748" s="389" t="s">
        <v>519</v>
      </c>
    </row>
    <row r="17749" spans="1:7">
      <c r="A17749" s="389" t="s">
        <v>532</v>
      </c>
      <c r="B17749" s="389" t="s">
        <v>519</v>
      </c>
      <c r="C17749" s="389">
        <v>34865.837904899898</v>
      </c>
      <c r="D17749" s="389" t="s">
        <v>519</v>
      </c>
      <c r="E17749" s="389" t="s">
        <v>670</v>
      </c>
      <c r="F17749" s="389" t="s">
        <v>650</v>
      </c>
      <c r="G17749" s="389" t="s">
        <v>519</v>
      </c>
    </row>
    <row r="17750" spans="1:7">
      <c r="A17750" s="389" t="s">
        <v>532</v>
      </c>
      <c r="B17750" s="389" t="s">
        <v>519</v>
      </c>
      <c r="C17750" s="389">
        <v>34865.837904899898</v>
      </c>
      <c r="D17750" s="389" t="s">
        <v>519</v>
      </c>
      <c r="E17750" s="389" t="s">
        <v>670</v>
      </c>
      <c r="F17750" s="389" t="s">
        <v>650</v>
      </c>
      <c r="G17750" s="389" t="s">
        <v>519</v>
      </c>
    </row>
    <row r="17751" spans="1:7">
      <c r="A17751" s="389" t="s">
        <v>532</v>
      </c>
      <c r="B17751" s="389" t="s">
        <v>519</v>
      </c>
      <c r="C17751" s="389">
        <v>34865.837904899898</v>
      </c>
      <c r="D17751" s="389" t="s">
        <v>519</v>
      </c>
      <c r="E17751" s="389" t="s">
        <v>670</v>
      </c>
      <c r="F17751" s="389" t="s">
        <v>650</v>
      </c>
      <c r="G17751" s="389" t="s">
        <v>519</v>
      </c>
    </row>
    <row r="17752" spans="1:7">
      <c r="A17752" s="389" t="s">
        <v>532</v>
      </c>
      <c r="B17752" s="389" t="s">
        <v>519</v>
      </c>
      <c r="C17752" s="389">
        <v>34865.837904899898</v>
      </c>
      <c r="D17752" s="389" t="s">
        <v>519</v>
      </c>
      <c r="E17752" s="389" t="s">
        <v>670</v>
      </c>
      <c r="F17752" s="389" t="s">
        <v>650</v>
      </c>
      <c r="G17752" s="389" t="s">
        <v>519</v>
      </c>
    </row>
    <row r="17753" spans="1:7">
      <c r="A17753" s="389" t="s">
        <v>532</v>
      </c>
      <c r="B17753" s="389" t="s">
        <v>519</v>
      </c>
      <c r="C17753" s="389">
        <v>34865.837904899898</v>
      </c>
      <c r="D17753" s="389" t="s">
        <v>519</v>
      </c>
      <c r="E17753" s="389" t="s">
        <v>670</v>
      </c>
      <c r="F17753" s="389" t="s">
        <v>650</v>
      </c>
      <c r="G17753" s="389" t="s">
        <v>519</v>
      </c>
    </row>
    <row r="17754" spans="1:7">
      <c r="A17754" s="389" t="s">
        <v>532</v>
      </c>
      <c r="B17754" s="389" t="s">
        <v>519</v>
      </c>
      <c r="C17754" s="389">
        <v>34865.837904899898</v>
      </c>
      <c r="D17754" s="389" t="s">
        <v>519</v>
      </c>
      <c r="E17754" s="389" t="s">
        <v>670</v>
      </c>
      <c r="F17754" s="389" t="s">
        <v>650</v>
      </c>
      <c r="G17754" s="389" t="s">
        <v>519</v>
      </c>
    </row>
    <row r="17755" spans="1:7">
      <c r="A17755" s="389" t="s">
        <v>532</v>
      </c>
      <c r="B17755" s="389" t="s">
        <v>519</v>
      </c>
      <c r="C17755" s="389">
        <v>34865.837904899898</v>
      </c>
      <c r="D17755" s="389" t="s">
        <v>519</v>
      </c>
      <c r="E17755" s="389" t="s">
        <v>670</v>
      </c>
      <c r="F17755" s="389" t="s">
        <v>650</v>
      </c>
      <c r="G17755" s="389" t="s">
        <v>519</v>
      </c>
    </row>
    <row r="17756" spans="1:7">
      <c r="A17756" s="389" t="s">
        <v>532</v>
      </c>
      <c r="B17756" s="389" t="s">
        <v>519</v>
      </c>
      <c r="C17756" s="389">
        <v>34865.837904899898</v>
      </c>
      <c r="D17756" s="389" t="s">
        <v>519</v>
      </c>
      <c r="E17756" s="389" t="s">
        <v>670</v>
      </c>
      <c r="F17756" s="389" t="s">
        <v>650</v>
      </c>
      <c r="G17756" s="389" t="s">
        <v>519</v>
      </c>
    </row>
    <row r="17757" spans="1:7">
      <c r="A17757" s="389" t="s">
        <v>532</v>
      </c>
      <c r="B17757" s="389" t="s">
        <v>519</v>
      </c>
      <c r="C17757" s="389">
        <v>34865.837904899898</v>
      </c>
      <c r="D17757" s="389" t="s">
        <v>519</v>
      </c>
      <c r="E17757" s="389" t="s">
        <v>670</v>
      </c>
      <c r="F17757" s="389" t="s">
        <v>650</v>
      </c>
      <c r="G17757" s="389" t="s">
        <v>519</v>
      </c>
    </row>
    <row r="17758" spans="1:7">
      <c r="A17758" s="389" t="s">
        <v>532</v>
      </c>
      <c r="B17758" s="389" t="s">
        <v>519</v>
      </c>
      <c r="C17758" s="389">
        <v>34865.837904899898</v>
      </c>
      <c r="D17758" s="389" t="s">
        <v>519</v>
      </c>
      <c r="E17758" s="389" t="s">
        <v>670</v>
      </c>
      <c r="F17758" s="389" t="s">
        <v>650</v>
      </c>
      <c r="G17758" s="389" t="s">
        <v>519</v>
      </c>
    </row>
    <row r="17759" spans="1:7">
      <c r="A17759" s="389" t="s">
        <v>532</v>
      </c>
      <c r="B17759" s="389" t="s">
        <v>519</v>
      </c>
      <c r="C17759" s="389">
        <v>34865.837904899898</v>
      </c>
      <c r="D17759" s="389" t="s">
        <v>519</v>
      </c>
      <c r="E17759" s="389" t="s">
        <v>670</v>
      </c>
      <c r="F17759" s="389" t="s">
        <v>650</v>
      </c>
      <c r="G17759" s="389" t="s">
        <v>519</v>
      </c>
    </row>
    <row r="17760" spans="1:7">
      <c r="A17760" s="389" t="s">
        <v>532</v>
      </c>
      <c r="B17760" s="389" t="s">
        <v>519</v>
      </c>
      <c r="C17760" s="389">
        <v>34865.837904899898</v>
      </c>
      <c r="D17760" s="389" t="s">
        <v>519</v>
      </c>
      <c r="E17760" s="389" t="s">
        <v>670</v>
      </c>
      <c r="F17760" s="389" t="s">
        <v>650</v>
      </c>
      <c r="G17760" s="389" t="s">
        <v>519</v>
      </c>
    </row>
    <row r="17761" spans="1:7">
      <c r="A17761" s="389" t="s">
        <v>532</v>
      </c>
      <c r="B17761" s="389" t="s">
        <v>519</v>
      </c>
      <c r="C17761" s="389">
        <v>34865.837904899898</v>
      </c>
      <c r="D17761" s="389" t="s">
        <v>519</v>
      </c>
      <c r="E17761" s="389" t="s">
        <v>670</v>
      </c>
      <c r="F17761" s="389" t="s">
        <v>650</v>
      </c>
      <c r="G17761" s="389" t="s">
        <v>519</v>
      </c>
    </row>
    <row r="17762" spans="1:7">
      <c r="A17762" s="389" t="s">
        <v>532</v>
      </c>
      <c r="B17762" s="389" t="s">
        <v>519</v>
      </c>
      <c r="C17762" s="389">
        <v>34865.837904899898</v>
      </c>
      <c r="D17762" s="389" t="s">
        <v>519</v>
      </c>
      <c r="E17762" s="389" t="s">
        <v>670</v>
      </c>
      <c r="F17762" s="389" t="s">
        <v>650</v>
      </c>
      <c r="G17762" s="389" t="s">
        <v>519</v>
      </c>
    </row>
    <row r="17763" spans="1:7">
      <c r="A17763" s="389" t="s">
        <v>532</v>
      </c>
      <c r="B17763" s="389" t="s">
        <v>519</v>
      </c>
      <c r="C17763" s="389">
        <v>34865.837904899898</v>
      </c>
      <c r="D17763" s="389" t="s">
        <v>519</v>
      </c>
      <c r="E17763" s="389" t="s">
        <v>670</v>
      </c>
      <c r="F17763" s="389" t="s">
        <v>650</v>
      </c>
      <c r="G17763" s="389" t="s">
        <v>519</v>
      </c>
    </row>
    <row r="17764" spans="1:7">
      <c r="A17764" s="389" t="s">
        <v>532</v>
      </c>
      <c r="B17764" s="389" t="s">
        <v>519</v>
      </c>
      <c r="C17764" s="389">
        <v>34865.837904899898</v>
      </c>
      <c r="D17764" s="389" t="s">
        <v>519</v>
      </c>
      <c r="E17764" s="389" t="s">
        <v>670</v>
      </c>
      <c r="F17764" s="389" t="s">
        <v>650</v>
      </c>
      <c r="G17764" s="389" t="s">
        <v>519</v>
      </c>
    </row>
    <row r="17765" spans="1:7">
      <c r="A17765" s="389" t="s">
        <v>532</v>
      </c>
      <c r="B17765" s="389" t="s">
        <v>519</v>
      </c>
      <c r="C17765" s="389">
        <v>34865.837904899898</v>
      </c>
      <c r="D17765" s="389" t="s">
        <v>519</v>
      </c>
      <c r="E17765" s="389" t="s">
        <v>670</v>
      </c>
      <c r="F17765" s="389" t="s">
        <v>650</v>
      </c>
      <c r="G17765" s="389" t="s">
        <v>519</v>
      </c>
    </row>
    <row r="17766" spans="1:7">
      <c r="A17766" s="389" t="s">
        <v>532</v>
      </c>
      <c r="B17766" s="389" t="s">
        <v>519</v>
      </c>
      <c r="C17766" s="389">
        <v>34865.837904899898</v>
      </c>
      <c r="D17766" s="389" t="s">
        <v>519</v>
      </c>
      <c r="E17766" s="389" t="s">
        <v>670</v>
      </c>
      <c r="F17766" s="389" t="s">
        <v>650</v>
      </c>
      <c r="G17766" s="389" t="s">
        <v>519</v>
      </c>
    </row>
    <row r="17767" spans="1:7">
      <c r="A17767" s="389" t="s">
        <v>532</v>
      </c>
      <c r="B17767" s="389" t="s">
        <v>519</v>
      </c>
      <c r="C17767" s="389">
        <v>34865.837904899898</v>
      </c>
      <c r="D17767" s="389" t="s">
        <v>519</v>
      </c>
      <c r="E17767" s="389" t="s">
        <v>670</v>
      </c>
      <c r="F17767" s="389" t="s">
        <v>650</v>
      </c>
      <c r="G17767" s="389" t="s">
        <v>519</v>
      </c>
    </row>
    <row r="17768" spans="1:7">
      <c r="A17768" s="389" t="s">
        <v>532</v>
      </c>
      <c r="B17768" s="389" t="s">
        <v>519</v>
      </c>
      <c r="C17768" s="389">
        <v>34865.837904899898</v>
      </c>
      <c r="D17768" s="389" t="s">
        <v>519</v>
      </c>
      <c r="E17768" s="389" t="s">
        <v>670</v>
      </c>
      <c r="F17768" s="389" t="s">
        <v>650</v>
      </c>
      <c r="G17768" s="389" t="s">
        <v>519</v>
      </c>
    </row>
    <row r="17769" spans="1:7">
      <c r="A17769" s="389" t="s">
        <v>532</v>
      </c>
      <c r="B17769" s="389" t="s">
        <v>519</v>
      </c>
      <c r="C17769" s="389">
        <v>34865.837904899898</v>
      </c>
      <c r="D17769" s="389" t="s">
        <v>519</v>
      </c>
      <c r="E17769" s="389" t="s">
        <v>670</v>
      </c>
      <c r="F17769" s="389" t="s">
        <v>650</v>
      </c>
      <c r="G17769" s="389" t="s">
        <v>519</v>
      </c>
    </row>
    <row r="17770" spans="1:7">
      <c r="A17770" s="389" t="s">
        <v>532</v>
      </c>
      <c r="B17770" s="389" t="s">
        <v>519</v>
      </c>
      <c r="C17770" s="389">
        <v>34865.837904899898</v>
      </c>
      <c r="D17770" s="389" t="s">
        <v>519</v>
      </c>
      <c r="E17770" s="389" t="s">
        <v>670</v>
      </c>
      <c r="F17770" s="389" t="s">
        <v>650</v>
      </c>
      <c r="G17770" s="389" t="s">
        <v>519</v>
      </c>
    </row>
    <row r="17771" spans="1:7">
      <c r="A17771" s="389" t="s">
        <v>532</v>
      </c>
      <c r="B17771" s="389" t="s">
        <v>519</v>
      </c>
      <c r="C17771" s="389">
        <v>34865.837904899898</v>
      </c>
      <c r="D17771" s="389" t="s">
        <v>519</v>
      </c>
      <c r="E17771" s="389" t="s">
        <v>670</v>
      </c>
      <c r="F17771" s="389" t="s">
        <v>650</v>
      </c>
      <c r="G17771" s="389" t="s">
        <v>519</v>
      </c>
    </row>
    <row r="17772" spans="1:7">
      <c r="A17772" s="389" t="s">
        <v>532</v>
      </c>
      <c r="B17772" s="389" t="s">
        <v>519</v>
      </c>
      <c r="C17772" s="389">
        <v>34865.837904899898</v>
      </c>
      <c r="D17772" s="389" t="s">
        <v>519</v>
      </c>
      <c r="E17772" s="389" t="s">
        <v>670</v>
      </c>
      <c r="F17772" s="389" t="s">
        <v>650</v>
      </c>
      <c r="G17772" s="389" t="s">
        <v>519</v>
      </c>
    </row>
    <row r="17773" spans="1:7">
      <c r="A17773" s="389" t="s">
        <v>532</v>
      </c>
      <c r="B17773" s="389" t="s">
        <v>519</v>
      </c>
      <c r="C17773" s="389">
        <v>34865.837904899898</v>
      </c>
      <c r="D17773" s="389" t="s">
        <v>519</v>
      </c>
      <c r="E17773" s="389" t="s">
        <v>670</v>
      </c>
      <c r="F17773" s="389" t="s">
        <v>650</v>
      </c>
      <c r="G17773" s="389" t="s">
        <v>519</v>
      </c>
    </row>
    <row r="17774" spans="1:7">
      <c r="A17774" s="389" t="s">
        <v>532</v>
      </c>
      <c r="B17774" s="389" t="s">
        <v>519</v>
      </c>
      <c r="C17774" s="389">
        <v>34865.837904899898</v>
      </c>
      <c r="D17774" s="389" t="s">
        <v>519</v>
      </c>
      <c r="E17774" s="389" t="s">
        <v>670</v>
      </c>
      <c r="F17774" s="389" t="s">
        <v>650</v>
      </c>
      <c r="G17774" s="389" t="s">
        <v>519</v>
      </c>
    </row>
    <row r="17775" spans="1:7">
      <c r="A17775" s="389" t="s">
        <v>532</v>
      </c>
      <c r="B17775" s="389" t="s">
        <v>519</v>
      </c>
      <c r="C17775" s="389">
        <v>34865.837904899898</v>
      </c>
      <c r="D17775" s="389" t="s">
        <v>519</v>
      </c>
      <c r="E17775" s="389" t="s">
        <v>670</v>
      </c>
      <c r="F17775" s="389" t="s">
        <v>650</v>
      </c>
      <c r="G17775" s="389" t="s">
        <v>519</v>
      </c>
    </row>
    <row r="17776" spans="1:7">
      <c r="A17776" s="389" t="s">
        <v>532</v>
      </c>
      <c r="B17776" s="389" t="s">
        <v>519</v>
      </c>
      <c r="C17776" s="389">
        <v>34865.837904899898</v>
      </c>
      <c r="D17776" s="389" t="s">
        <v>519</v>
      </c>
      <c r="E17776" s="389" t="s">
        <v>670</v>
      </c>
      <c r="F17776" s="389" t="s">
        <v>650</v>
      </c>
      <c r="G17776" s="389" t="s">
        <v>519</v>
      </c>
    </row>
    <row r="17777" spans="1:7">
      <c r="A17777" s="389" t="s">
        <v>532</v>
      </c>
      <c r="B17777" s="389" t="s">
        <v>519</v>
      </c>
      <c r="C17777" s="389">
        <v>34865.837904899898</v>
      </c>
      <c r="D17777" s="389" t="s">
        <v>519</v>
      </c>
      <c r="E17777" s="389" t="s">
        <v>670</v>
      </c>
      <c r="F17777" s="389" t="s">
        <v>650</v>
      </c>
      <c r="G17777" s="389" t="s">
        <v>519</v>
      </c>
    </row>
    <row r="17778" spans="1:7">
      <c r="A17778" s="389" t="s">
        <v>532</v>
      </c>
      <c r="B17778" s="389" t="s">
        <v>519</v>
      </c>
      <c r="C17778" s="389">
        <v>34865.837904899898</v>
      </c>
      <c r="D17778" s="389" t="s">
        <v>519</v>
      </c>
      <c r="E17778" s="389" t="s">
        <v>670</v>
      </c>
      <c r="F17778" s="389" t="s">
        <v>650</v>
      </c>
      <c r="G17778" s="389" t="s">
        <v>519</v>
      </c>
    </row>
    <row r="17779" spans="1:7">
      <c r="A17779" s="389" t="s">
        <v>532</v>
      </c>
      <c r="B17779" s="389" t="s">
        <v>519</v>
      </c>
      <c r="C17779" s="389">
        <v>34865.837904899898</v>
      </c>
      <c r="D17779" s="389" t="s">
        <v>519</v>
      </c>
      <c r="E17779" s="389" t="s">
        <v>670</v>
      </c>
      <c r="F17779" s="389" t="s">
        <v>650</v>
      </c>
      <c r="G17779" s="389" t="s">
        <v>519</v>
      </c>
    </row>
    <row r="17780" spans="1:7">
      <c r="A17780" s="389" t="s">
        <v>532</v>
      </c>
      <c r="B17780" s="389" t="s">
        <v>519</v>
      </c>
      <c r="C17780" s="389">
        <v>34865.837904899898</v>
      </c>
      <c r="D17780" s="389" t="s">
        <v>519</v>
      </c>
      <c r="E17780" s="389" t="s">
        <v>670</v>
      </c>
      <c r="F17780" s="389" t="s">
        <v>650</v>
      </c>
      <c r="G17780" s="389" t="s">
        <v>519</v>
      </c>
    </row>
    <row r="17781" spans="1:7">
      <c r="A17781" s="389" t="s">
        <v>532</v>
      </c>
      <c r="B17781" s="389" t="s">
        <v>519</v>
      </c>
      <c r="C17781" s="389">
        <v>34865.837904899898</v>
      </c>
      <c r="D17781" s="389" t="s">
        <v>519</v>
      </c>
      <c r="E17781" s="389" t="s">
        <v>670</v>
      </c>
      <c r="F17781" s="389" t="s">
        <v>650</v>
      </c>
      <c r="G17781" s="389" t="s">
        <v>519</v>
      </c>
    </row>
    <row r="17782" spans="1:7">
      <c r="A17782" s="389" t="s">
        <v>532</v>
      </c>
      <c r="B17782" s="389" t="s">
        <v>519</v>
      </c>
      <c r="C17782" s="389">
        <v>34865.837904899898</v>
      </c>
      <c r="D17782" s="389" t="s">
        <v>519</v>
      </c>
      <c r="E17782" s="389" t="s">
        <v>670</v>
      </c>
      <c r="F17782" s="389" t="s">
        <v>650</v>
      </c>
      <c r="G17782" s="389" t="s">
        <v>519</v>
      </c>
    </row>
    <row r="17783" spans="1:7">
      <c r="A17783" s="389" t="s">
        <v>532</v>
      </c>
      <c r="B17783" s="389" t="s">
        <v>519</v>
      </c>
      <c r="C17783" s="389">
        <v>34865.837904899898</v>
      </c>
      <c r="D17783" s="389" t="s">
        <v>519</v>
      </c>
      <c r="E17783" s="389" t="s">
        <v>670</v>
      </c>
      <c r="F17783" s="389" t="s">
        <v>650</v>
      </c>
      <c r="G17783" s="389" t="s">
        <v>519</v>
      </c>
    </row>
    <row r="17784" spans="1:7">
      <c r="A17784" s="389" t="s">
        <v>532</v>
      </c>
      <c r="B17784" s="389" t="s">
        <v>519</v>
      </c>
      <c r="C17784" s="389">
        <v>34865.837904899898</v>
      </c>
      <c r="D17784" s="389" t="s">
        <v>519</v>
      </c>
      <c r="E17784" s="389" t="s">
        <v>670</v>
      </c>
      <c r="F17784" s="389" t="s">
        <v>650</v>
      </c>
      <c r="G17784" s="389" t="s">
        <v>519</v>
      </c>
    </row>
    <row r="17785" spans="1:7">
      <c r="A17785" s="389" t="s">
        <v>532</v>
      </c>
      <c r="B17785" s="389" t="s">
        <v>519</v>
      </c>
      <c r="C17785" s="389">
        <v>34865.837904899898</v>
      </c>
      <c r="D17785" s="389" t="s">
        <v>519</v>
      </c>
      <c r="E17785" s="389" t="s">
        <v>670</v>
      </c>
      <c r="F17785" s="389" t="s">
        <v>650</v>
      </c>
      <c r="G17785" s="389" t="s">
        <v>519</v>
      </c>
    </row>
    <row r="17786" spans="1:7">
      <c r="A17786" s="389" t="s">
        <v>532</v>
      </c>
      <c r="B17786" s="389" t="s">
        <v>519</v>
      </c>
      <c r="C17786" s="389">
        <v>34865.837904899898</v>
      </c>
      <c r="D17786" s="389" t="s">
        <v>519</v>
      </c>
      <c r="E17786" s="389" t="s">
        <v>670</v>
      </c>
      <c r="F17786" s="389" t="s">
        <v>650</v>
      </c>
      <c r="G17786" s="389" t="s">
        <v>519</v>
      </c>
    </row>
    <row r="17787" spans="1:7">
      <c r="A17787" s="389" t="s">
        <v>532</v>
      </c>
      <c r="B17787" s="389" t="s">
        <v>519</v>
      </c>
      <c r="C17787" s="389">
        <v>34865.837904899898</v>
      </c>
      <c r="D17787" s="389" t="s">
        <v>519</v>
      </c>
      <c r="E17787" s="389" t="s">
        <v>670</v>
      </c>
      <c r="F17787" s="389" t="s">
        <v>650</v>
      </c>
      <c r="G17787" s="389" t="s">
        <v>519</v>
      </c>
    </row>
    <row r="17788" spans="1:7">
      <c r="A17788" s="389" t="s">
        <v>532</v>
      </c>
      <c r="B17788" s="389" t="s">
        <v>519</v>
      </c>
      <c r="C17788" s="389">
        <v>34865.837904899898</v>
      </c>
      <c r="D17788" s="389" t="s">
        <v>519</v>
      </c>
      <c r="E17788" s="389" t="s">
        <v>670</v>
      </c>
      <c r="F17788" s="389" t="s">
        <v>650</v>
      </c>
      <c r="G17788" s="389" t="s">
        <v>519</v>
      </c>
    </row>
    <row r="17789" spans="1:7">
      <c r="A17789" s="389" t="s">
        <v>532</v>
      </c>
      <c r="B17789" s="389" t="s">
        <v>519</v>
      </c>
      <c r="C17789" s="389">
        <v>34865.837904899898</v>
      </c>
      <c r="D17789" s="389" t="s">
        <v>519</v>
      </c>
      <c r="E17789" s="389" t="s">
        <v>670</v>
      </c>
      <c r="F17789" s="389" t="s">
        <v>650</v>
      </c>
      <c r="G17789" s="389" t="s">
        <v>519</v>
      </c>
    </row>
    <row r="17790" spans="1:7">
      <c r="A17790" s="389" t="s">
        <v>532</v>
      </c>
      <c r="B17790" s="389" t="s">
        <v>519</v>
      </c>
      <c r="C17790" s="389">
        <v>34865.837904899898</v>
      </c>
      <c r="D17790" s="389" t="s">
        <v>519</v>
      </c>
      <c r="E17790" s="389" t="s">
        <v>670</v>
      </c>
      <c r="F17790" s="389" t="s">
        <v>650</v>
      </c>
      <c r="G17790" s="389" t="s">
        <v>519</v>
      </c>
    </row>
    <row r="17791" spans="1:7">
      <c r="A17791" s="389" t="s">
        <v>532</v>
      </c>
      <c r="B17791" s="389" t="s">
        <v>519</v>
      </c>
      <c r="C17791" s="389">
        <v>34865.837904899898</v>
      </c>
      <c r="D17791" s="389" t="s">
        <v>519</v>
      </c>
      <c r="E17791" s="389" t="s">
        <v>670</v>
      </c>
      <c r="F17791" s="389" t="s">
        <v>650</v>
      </c>
      <c r="G17791" s="389" t="s">
        <v>519</v>
      </c>
    </row>
    <row r="17792" spans="1:7">
      <c r="A17792" s="389" t="s">
        <v>532</v>
      </c>
      <c r="B17792" s="389" t="s">
        <v>519</v>
      </c>
      <c r="C17792" s="389">
        <v>34865.837904899898</v>
      </c>
      <c r="D17792" s="389" t="s">
        <v>519</v>
      </c>
      <c r="E17792" s="389" t="s">
        <v>670</v>
      </c>
      <c r="F17792" s="389" t="s">
        <v>650</v>
      </c>
      <c r="G17792" s="389" t="s">
        <v>519</v>
      </c>
    </row>
    <row r="17793" spans="1:7">
      <c r="A17793" s="389" t="s">
        <v>532</v>
      </c>
      <c r="B17793" s="389" t="s">
        <v>519</v>
      </c>
      <c r="C17793" s="389">
        <v>34865.837904899898</v>
      </c>
      <c r="D17793" s="389" t="s">
        <v>519</v>
      </c>
      <c r="E17793" s="389" t="s">
        <v>670</v>
      </c>
      <c r="F17793" s="389" t="s">
        <v>650</v>
      </c>
      <c r="G17793" s="389" t="s">
        <v>519</v>
      </c>
    </row>
    <row r="17794" spans="1:7">
      <c r="A17794" s="389" t="s">
        <v>532</v>
      </c>
      <c r="B17794" s="389" t="s">
        <v>519</v>
      </c>
      <c r="C17794" s="389">
        <v>34865.837904899898</v>
      </c>
      <c r="D17794" s="389" t="s">
        <v>519</v>
      </c>
      <c r="E17794" s="389" t="s">
        <v>670</v>
      </c>
      <c r="F17794" s="389" t="s">
        <v>650</v>
      </c>
      <c r="G17794" s="389" t="s">
        <v>519</v>
      </c>
    </row>
    <row r="17795" spans="1:7">
      <c r="A17795" s="389" t="s">
        <v>532</v>
      </c>
      <c r="B17795" s="389" t="s">
        <v>519</v>
      </c>
      <c r="C17795" s="389">
        <v>34865.837904899898</v>
      </c>
      <c r="D17795" s="389" t="s">
        <v>519</v>
      </c>
      <c r="E17795" s="389" t="s">
        <v>670</v>
      </c>
      <c r="F17795" s="389" t="s">
        <v>650</v>
      </c>
      <c r="G17795" s="389" t="s">
        <v>519</v>
      </c>
    </row>
    <row r="17796" spans="1:7">
      <c r="A17796" s="389" t="s">
        <v>532</v>
      </c>
      <c r="B17796" s="389" t="s">
        <v>519</v>
      </c>
      <c r="C17796" s="389">
        <v>34865.837904899898</v>
      </c>
      <c r="D17796" s="389" t="s">
        <v>519</v>
      </c>
      <c r="E17796" s="389" t="s">
        <v>670</v>
      </c>
      <c r="F17796" s="389" t="s">
        <v>650</v>
      </c>
      <c r="G17796" s="389" t="s">
        <v>519</v>
      </c>
    </row>
    <row r="17797" spans="1:7">
      <c r="A17797" s="389" t="s">
        <v>532</v>
      </c>
      <c r="B17797" s="389" t="s">
        <v>519</v>
      </c>
      <c r="C17797" s="389">
        <v>34865.837904899898</v>
      </c>
      <c r="D17797" s="389" t="s">
        <v>519</v>
      </c>
      <c r="E17797" s="389" t="s">
        <v>670</v>
      </c>
      <c r="F17797" s="389" t="s">
        <v>650</v>
      </c>
      <c r="G17797" s="389" t="s">
        <v>519</v>
      </c>
    </row>
    <row r="17798" spans="1:7">
      <c r="A17798" s="389" t="s">
        <v>532</v>
      </c>
      <c r="B17798" s="389" t="s">
        <v>519</v>
      </c>
      <c r="C17798" s="389">
        <v>34865.837904899898</v>
      </c>
      <c r="D17798" s="389" t="s">
        <v>519</v>
      </c>
      <c r="E17798" s="389" t="s">
        <v>670</v>
      </c>
      <c r="F17798" s="389" t="s">
        <v>650</v>
      </c>
      <c r="G17798" s="389" t="s">
        <v>519</v>
      </c>
    </row>
    <row r="17799" spans="1:7">
      <c r="A17799" s="389" t="s">
        <v>532</v>
      </c>
      <c r="B17799" s="389" t="s">
        <v>519</v>
      </c>
      <c r="C17799" s="389">
        <v>34865.837904899898</v>
      </c>
      <c r="D17799" s="389" t="s">
        <v>519</v>
      </c>
      <c r="E17799" s="389" t="s">
        <v>670</v>
      </c>
      <c r="F17799" s="389" t="s">
        <v>650</v>
      </c>
      <c r="G17799" s="389" t="s">
        <v>519</v>
      </c>
    </row>
    <row r="17800" spans="1:7">
      <c r="A17800" s="389" t="s">
        <v>532</v>
      </c>
      <c r="B17800" s="389" t="s">
        <v>519</v>
      </c>
      <c r="C17800" s="389">
        <v>34865.837904899898</v>
      </c>
      <c r="D17800" s="389" t="s">
        <v>519</v>
      </c>
      <c r="E17800" s="389" t="s">
        <v>670</v>
      </c>
      <c r="F17800" s="389" t="s">
        <v>650</v>
      </c>
      <c r="G17800" s="389" t="s">
        <v>519</v>
      </c>
    </row>
    <row r="17801" spans="1:7">
      <c r="A17801" s="389" t="s">
        <v>532</v>
      </c>
      <c r="B17801" s="389" t="s">
        <v>519</v>
      </c>
      <c r="C17801" s="389">
        <v>34865.837904899898</v>
      </c>
      <c r="D17801" s="389" t="s">
        <v>519</v>
      </c>
      <c r="E17801" s="389" t="s">
        <v>670</v>
      </c>
      <c r="F17801" s="389" t="s">
        <v>650</v>
      </c>
      <c r="G17801" s="389" t="s">
        <v>519</v>
      </c>
    </row>
    <row r="17802" spans="1:7">
      <c r="A17802" s="389" t="s">
        <v>532</v>
      </c>
      <c r="B17802" s="389" t="s">
        <v>519</v>
      </c>
      <c r="C17802" s="389">
        <v>34865.837904899898</v>
      </c>
      <c r="D17802" s="389" t="s">
        <v>519</v>
      </c>
      <c r="E17802" s="389" t="s">
        <v>670</v>
      </c>
      <c r="F17802" s="389" t="s">
        <v>650</v>
      </c>
      <c r="G17802" s="389" t="s">
        <v>519</v>
      </c>
    </row>
    <row r="17803" spans="1:7">
      <c r="A17803" s="389" t="s">
        <v>532</v>
      </c>
      <c r="B17803" s="389" t="s">
        <v>519</v>
      </c>
      <c r="C17803" s="389">
        <v>34865.837904899898</v>
      </c>
      <c r="D17803" s="389" t="s">
        <v>519</v>
      </c>
      <c r="E17803" s="389" t="s">
        <v>670</v>
      </c>
      <c r="F17803" s="389" t="s">
        <v>650</v>
      </c>
      <c r="G17803" s="389" t="s">
        <v>519</v>
      </c>
    </row>
    <row r="17804" spans="1:7">
      <c r="A17804" s="389" t="s">
        <v>532</v>
      </c>
      <c r="B17804" s="389" t="s">
        <v>519</v>
      </c>
      <c r="C17804" s="389">
        <v>34865.837904899898</v>
      </c>
      <c r="D17804" s="389" t="s">
        <v>519</v>
      </c>
      <c r="E17804" s="389" t="s">
        <v>670</v>
      </c>
      <c r="F17804" s="389" t="s">
        <v>650</v>
      </c>
      <c r="G17804" s="389" t="s">
        <v>519</v>
      </c>
    </row>
    <row r="17805" spans="1:7">
      <c r="A17805" s="389" t="s">
        <v>532</v>
      </c>
      <c r="B17805" s="389" t="s">
        <v>519</v>
      </c>
      <c r="C17805" s="389">
        <v>34865.837904899898</v>
      </c>
      <c r="D17805" s="389" t="s">
        <v>519</v>
      </c>
      <c r="E17805" s="389" t="s">
        <v>670</v>
      </c>
      <c r="F17805" s="389" t="s">
        <v>650</v>
      </c>
      <c r="G17805" s="389" t="s">
        <v>519</v>
      </c>
    </row>
    <row r="17806" spans="1:7">
      <c r="A17806" s="389" t="s">
        <v>532</v>
      </c>
      <c r="B17806" s="389" t="s">
        <v>519</v>
      </c>
      <c r="C17806" s="389">
        <v>34865.837904899898</v>
      </c>
      <c r="D17806" s="389" t="s">
        <v>519</v>
      </c>
      <c r="E17806" s="389" t="s">
        <v>670</v>
      </c>
      <c r="F17806" s="389" t="s">
        <v>650</v>
      </c>
      <c r="G17806" s="389" t="s">
        <v>519</v>
      </c>
    </row>
    <row r="17807" spans="1:7">
      <c r="A17807" s="389" t="s">
        <v>532</v>
      </c>
      <c r="B17807" s="389" t="s">
        <v>519</v>
      </c>
      <c r="C17807" s="389">
        <v>34865.837904899898</v>
      </c>
      <c r="D17807" s="389" t="s">
        <v>519</v>
      </c>
      <c r="E17807" s="389" t="s">
        <v>670</v>
      </c>
      <c r="F17807" s="389" t="s">
        <v>650</v>
      </c>
      <c r="G17807" s="389" t="s">
        <v>519</v>
      </c>
    </row>
    <row r="17808" spans="1:7">
      <c r="A17808" s="389" t="s">
        <v>532</v>
      </c>
      <c r="B17808" s="389" t="s">
        <v>519</v>
      </c>
      <c r="C17808" s="389">
        <v>34865.837904899898</v>
      </c>
      <c r="D17808" s="389" t="s">
        <v>519</v>
      </c>
      <c r="E17808" s="389" t="s">
        <v>670</v>
      </c>
      <c r="F17808" s="389" t="s">
        <v>650</v>
      </c>
      <c r="G17808" s="389" t="s">
        <v>519</v>
      </c>
    </row>
    <row r="17809" spans="1:7">
      <c r="A17809" s="389" t="s">
        <v>532</v>
      </c>
      <c r="B17809" s="389" t="s">
        <v>519</v>
      </c>
      <c r="C17809" s="389">
        <v>34865.837904899898</v>
      </c>
      <c r="D17809" s="389" t="s">
        <v>519</v>
      </c>
      <c r="E17809" s="389" t="s">
        <v>670</v>
      </c>
      <c r="F17809" s="389" t="s">
        <v>650</v>
      </c>
      <c r="G17809" s="389" t="s">
        <v>519</v>
      </c>
    </row>
    <row r="17810" spans="1:7">
      <c r="A17810" s="389" t="s">
        <v>532</v>
      </c>
      <c r="B17810" s="389" t="s">
        <v>519</v>
      </c>
      <c r="C17810" s="389">
        <v>34865.837904899898</v>
      </c>
      <c r="D17810" s="389" t="s">
        <v>519</v>
      </c>
      <c r="E17810" s="389" t="s">
        <v>670</v>
      </c>
      <c r="F17810" s="389" t="s">
        <v>650</v>
      </c>
      <c r="G17810" s="389" t="s">
        <v>519</v>
      </c>
    </row>
    <row r="17811" spans="1:7">
      <c r="A17811" s="389" t="s">
        <v>532</v>
      </c>
      <c r="B17811" s="389" t="s">
        <v>519</v>
      </c>
      <c r="C17811" s="389">
        <v>34865.837904899898</v>
      </c>
      <c r="D17811" s="389" t="s">
        <v>519</v>
      </c>
      <c r="E17811" s="389" t="s">
        <v>670</v>
      </c>
      <c r="F17811" s="389" t="s">
        <v>650</v>
      </c>
      <c r="G17811" s="389" t="s">
        <v>519</v>
      </c>
    </row>
    <row r="17812" spans="1:7">
      <c r="A17812" s="389" t="s">
        <v>532</v>
      </c>
      <c r="B17812" s="389" t="s">
        <v>519</v>
      </c>
      <c r="C17812" s="389">
        <v>34865.837904899898</v>
      </c>
      <c r="D17812" s="389" t="s">
        <v>519</v>
      </c>
      <c r="E17812" s="389" t="s">
        <v>670</v>
      </c>
      <c r="F17812" s="389" t="s">
        <v>650</v>
      </c>
      <c r="G17812" s="389" t="s">
        <v>519</v>
      </c>
    </row>
    <row r="17813" spans="1:7">
      <c r="A17813" s="389" t="s">
        <v>532</v>
      </c>
      <c r="B17813" s="389" t="s">
        <v>519</v>
      </c>
      <c r="C17813" s="389">
        <v>34865.837904899898</v>
      </c>
      <c r="D17813" s="389" t="s">
        <v>519</v>
      </c>
      <c r="E17813" s="389" t="s">
        <v>670</v>
      </c>
      <c r="F17813" s="389" t="s">
        <v>650</v>
      </c>
      <c r="G17813" s="389" t="s">
        <v>519</v>
      </c>
    </row>
    <row r="17814" spans="1:7">
      <c r="A17814" s="389" t="s">
        <v>532</v>
      </c>
      <c r="B17814" s="389" t="s">
        <v>519</v>
      </c>
      <c r="C17814" s="389">
        <v>34865.837904899898</v>
      </c>
      <c r="D17814" s="389" t="s">
        <v>519</v>
      </c>
      <c r="E17814" s="389" t="s">
        <v>670</v>
      </c>
      <c r="F17814" s="389" t="s">
        <v>650</v>
      </c>
      <c r="G17814" s="389" t="s">
        <v>519</v>
      </c>
    </row>
    <row r="17815" spans="1:7">
      <c r="A17815" s="389" t="s">
        <v>532</v>
      </c>
      <c r="B17815" s="389" t="s">
        <v>519</v>
      </c>
      <c r="C17815" s="389">
        <v>34865.837904899898</v>
      </c>
      <c r="D17815" s="389" t="s">
        <v>519</v>
      </c>
      <c r="E17815" s="389" t="s">
        <v>670</v>
      </c>
      <c r="F17815" s="389" t="s">
        <v>650</v>
      </c>
      <c r="G17815" s="389" t="s">
        <v>519</v>
      </c>
    </row>
    <row r="17816" spans="1:7">
      <c r="A17816" s="389" t="s">
        <v>532</v>
      </c>
      <c r="B17816" s="389" t="s">
        <v>519</v>
      </c>
      <c r="C17816" s="389">
        <v>34865.837904899898</v>
      </c>
      <c r="D17816" s="389" t="s">
        <v>519</v>
      </c>
      <c r="E17816" s="389" t="s">
        <v>670</v>
      </c>
      <c r="F17816" s="389" t="s">
        <v>650</v>
      </c>
      <c r="G17816" s="389" t="s">
        <v>519</v>
      </c>
    </row>
    <row r="17817" spans="1:7">
      <c r="A17817" s="389" t="s">
        <v>532</v>
      </c>
      <c r="B17817" s="389" t="s">
        <v>519</v>
      </c>
      <c r="C17817" s="389">
        <v>34865.837904899898</v>
      </c>
      <c r="D17817" s="389" t="s">
        <v>519</v>
      </c>
      <c r="E17817" s="389" t="s">
        <v>670</v>
      </c>
      <c r="F17817" s="389" t="s">
        <v>650</v>
      </c>
      <c r="G17817" s="389" t="s">
        <v>519</v>
      </c>
    </row>
    <row r="17818" spans="1:7">
      <c r="A17818" s="389" t="s">
        <v>532</v>
      </c>
      <c r="B17818" s="389" t="s">
        <v>519</v>
      </c>
      <c r="C17818" s="389">
        <v>34865.837904899898</v>
      </c>
      <c r="D17818" s="389" t="s">
        <v>519</v>
      </c>
      <c r="E17818" s="389" t="s">
        <v>670</v>
      </c>
      <c r="F17818" s="389" t="s">
        <v>650</v>
      </c>
      <c r="G17818" s="389" t="s">
        <v>519</v>
      </c>
    </row>
    <row r="17819" spans="1:7">
      <c r="A17819" s="389" t="s">
        <v>532</v>
      </c>
      <c r="B17819" s="389" t="s">
        <v>519</v>
      </c>
      <c r="C17819" s="389">
        <v>34865.837904899898</v>
      </c>
      <c r="D17819" s="389" t="s">
        <v>519</v>
      </c>
      <c r="E17819" s="389" t="s">
        <v>670</v>
      </c>
      <c r="F17819" s="389" t="s">
        <v>650</v>
      </c>
      <c r="G17819" s="389" t="s">
        <v>519</v>
      </c>
    </row>
    <row r="17820" spans="1:7">
      <c r="A17820" s="389" t="s">
        <v>532</v>
      </c>
      <c r="B17820" s="389" t="s">
        <v>519</v>
      </c>
      <c r="C17820" s="389">
        <v>34865.837904899898</v>
      </c>
      <c r="D17820" s="389" t="s">
        <v>519</v>
      </c>
      <c r="E17820" s="389" t="s">
        <v>670</v>
      </c>
      <c r="F17820" s="389" t="s">
        <v>650</v>
      </c>
      <c r="G17820" s="389" t="s">
        <v>519</v>
      </c>
    </row>
    <row r="17821" spans="1:7">
      <c r="A17821" s="389" t="s">
        <v>532</v>
      </c>
      <c r="B17821" s="389" t="s">
        <v>519</v>
      </c>
      <c r="C17821" s="389">
        <v>34865.837904899898</v>
      </c>
      <c r="D17821" s="389" t="s">
        <v>519</v>
      </c>
      <c r="E17821" s="389" t="s">
        <v>670</v>
      </c>
      <c r="F17821" s="389" t="s">
        <v>650</v>
      </c>
      <c r="G17821" s="389" t="s">
        <v>519</v>
      </c>
    </row>
    <row r="17822" spans="1:7">
      <c r="A17822" s="389" t="s">
        <v>532</v>
      </c>
      <c r="B17822" s="389" t="s">
        <v>519</v>
      </c>
      <c r="C17822" s="389">
        <v>34865.837904899898</v>
      </c>
      <c r="D17822" s="389" t="s">
        <v>519</v>
      </c>
      <c r="E17822" s="389" t="s">
        <v>670</v>
      </c>
      <c r="F17822" s="389" t="s">
        <v>650</v>
      </c>
      <c r="G17822" s="389" t="s">
        <v>519</v>
      </c>
    </row>
    <row r="17823" spans="1:7">
      <c r="A17823" s="389" t="s">
        <v>532</v>
      </c>
      <c r="B17823" s="389" t="s">
        <v>519</v>
      </c>
      <c r="C17823" s="389">
        <v>34865.837904899898</v>
      </c>
      <c r="D17823" s="389" t="s">
        <v>519</v>
      </c>
      <c r="E17823" s="389" t="s">
        <v>670</v>
      </c>
      <c r="F17823" s="389" t="s">
        <v>650</v>
      </c>
      <c r="G17823" s="389" t="s">
        <v>519</v>
      </c>
    </row>
    <row r="17824" spans="1:7">
      <c r="A17824" s="389" t="s">
        <v>532</v>
      </c>
      <c r="B17824" s="389" t="s">
        <v>519</v>
      </c>
      <c r="C17824" s="389">
        <v>34865.837904899898</v>
      </c>
      <c r="D17824" s="389" t="s">
        <v>519</v>
      </c>
      <c r="E17824" s="389" t="s">
        <v>670</v>
      </c>
      <c r="F17824" s="389" t="s">
        <v>650</v>
      </c>
      <c r="G17824" s="389" t="s">
        <v>519</v>
      </c>
    </row>
    <row r="17825" spans="1:7">
      <c r="A17825" s="389" t="s">
        <v>532</v>
      </c>
      <c r="B17825" s="389" t="s">
        <v>519</v>
      </c>
      <c r="C17825" s="389">
        <v>34865.837904899898</v>
      </c>
      <c r="D17825" s="389" t="s">
        <v>519</v>
      </c>
      <c r="E17825" s="389" t="s">
        <v>670</v>
      </c>
      <c r="F17825" s="389" t="s">
        <v>650</v>
      </c>
      <c r="G17825" s="389" t="s">
        <v>519</v>
      </c>
    </row>
    <row r="17826" spans="1:7">
      <c r="A17826" s="389" t="s">
        <v>532</v>
      </c>
      <c r="B17826" s="389" t="s">
        <v>519</v>
      </c>
      <c r="C17826" s="389">
        <v>34865.837904899898</v>
      </c>
      <c r="D17826" s="389" t="s">
        <v>519</v>
      </c>
      <c r="E17826" s="389" t="s">
        <v>670</v>
      </c>
      <c r="F17826" s="389" t="s">
        <v>650</v>
      </c>
      <c r="G17826" s="389" t="s">
        <v>519</v>
      </c>
    </row>
    <row r="17827" spans="1:7">
      <c r="A17827" s="389" t="s">
        <v>532</v>
      </c>
      <c r="B17827" s="389" t="s">
        <v>519</v>
      </c>
      <c r="C17827" s="389">
        <v>34865.837904899898</v>
      </c>
      <c r="D17827" s="389" t="s">
        <v>519</v>
      </c>
      <c r="E17827" s="389" t="s">
        <v>670</v>
      </c>
      <c r="F17827" s="389" t="s">
        <v>650</v>
      </c>
      <c r="G17827" s="389" t="s">
        <v>519</v>
      </c>
    </row>
    <row r="17828" spans="1:7">
      <c r="A17828" s="389" t="s">
        <v>532</v>
      </c>
      <c r="B17828" s="389" t="s">
        <v>519</v>
      </c>
      <c r="C17828" s="389">
        <v>34865.837904899898</v>
      </c>
      <c r="D17828" s="389" t="s">
        <v>519</v>
      </c>
      <c r="E17828" s="389" t="s">
        <v>670</v>
      </c>
      <c r="F17828" s="389" t="s">
        <v>650</v>
      </c>
      <c r="G17828" s="389" t="s">
        <v>519</v>
      </c>
    </row>
    <row r="17829" spans="1:7">
      <c r="A17829" s="389" t="s">
        <v>532</v>
      </c>
      <c r="B17829" s="389" t="s">
        <v>519</v>
      </c>
      <c r="C17829" s="389">
        <v>34865.837904899898</v>
      </c>
      <c r="D17829" s="389" t="s">
        <v>519</v>
      </c>
      <c r="E17829" s="389" t="s">
        <v>670</v>
      </c>
      <c r="F17829" s="389" t="s">
        <v>650</v>
      </c>
      <c r="G17829" s="389" t="s">
        <v>519</v>
      </c>
    </row>
    <row r="17830" spans="1:7">
      <c r="A17830" s="389" t="s">
        <v>532</v>
      </c>
      <c r="B17830" s="389" t="s">
        <v>519</v>
      </c>
      <c r="C17830" s="389">
        <v>34865.837904899898</v>
      </c>
      <c r="D17830" s="389" t="s">
        <v>519</v>
      </c>
      <c r="E17830" s="389" t="s">
        <v>670</v>
      </c>
      <c r="F17830" s="389" t="s">
        <v>650</v>
      </c>
      <c r="G17830" s="389" t="s">
        <v>519</v>
      </c>
    </row>
    <row r="17831" spans="1:7">
      <c r="A17831" s="389" t="s">
        <v>532</v>
      </c>
      <c r="B17831" s="389" t="s">
        <v>519</v>
      </c>
      <c r="C17831" s="389">
        <v>34865.837904899898</v>
      </c>
      <c r="D17831" s="389" t="s">
        <v>519</v>
      </c>
      <c r="E17831" s="389" t="s">
        <v>670</v>
      </c>
      <c r="F17831" s="389" t="s">
        <v>650</v>
      </c>
      <c r="G17831" s="389" t="s">
        <v>519</v>
      </c>
    </row>
    <row r="17832" spans="1:7">
      <c r="A17832" s="389" t="s">
        <v>532</v>
      </c>
      <c r="B17832" s="389" t="s">
        <v>519</v>
      </c>
      <c r="C17832" s="389">
        <v>34865.837904899898</v>
      </c>
      <c r="D17832" s="389" t="s">
        <v>519</v>
      </c>
      <c r="E17832" s="389" t="s">
        <v>670</v>
      </c>
      <c r="F17832" s="389" t="s">
        <v>650</v>
      </c>
      <c r="G17832" s="389" t="s">
        <v>519</v>
      </c>
    </row>
    <row r="17833" spans="1:7">
      <c r="A17833" s="389" t="s">
        <v>532</v>
      </c>
      <c r="B17833" s="389" t="s">
        <v>519</v>
      </c>
      <c r="C17833" s="389">
        <v>34865.837904899898</v>
      </c>
      <c r="D17833" s="389" t="s">
        <v>519</v>
      </c>
      <c r="E17833" s="389" t="s">
        <v>670</v>
      </c>
      <c r="F17833" s="389" t="s">
        <v>650</v>
      </c>
      <c r="G17833" s="389" t="s">
        <v>519</v>
      </c>
    </row>
    <row r="17834" spans="1:7">
      <c r="A17834" s="389" t="s">
        <v>532</v>
      </c>
      <c r="B17834" s="389" t="s">
        <v>519</v>
      </c>
      <c r="C17834" s="389">
        <v>34865.837904899898</v>
      </c>
      <c r="D17834" s="389" t="s">
        <v>519</v>
      </c>
      <c r="E17834" s="389" t="s">
        <v>670</v>
      </c>
      <c r="F17834" s="389" t="s">
        <v>650</v>
      </c>
      <c r="G17834" s="389" t="s">
        <v>519</v>
      </c>
    </row>
    <row r="17835" spans="1:7">
      <c r="A17835" s="389" t="s">
        <v>532</v>
      </c>
      <c r="B17835" s="389" t="s">
        <v>519</v>
      </c>
      <c r="C17835" s="389">
        <v>34865.837904899898</v>
      </c>
      <c r="D17835" s="389" t="s">
        <v>519</v>
      </c>
      <c r="E17835" s="389" t="s">
        <v>670</v>
      </c>
      <c r="F17835" s="389" t="s">
        <v>650</v>
      </c>
      <c r="G17835" s="389" t="s">
        <v>519</v>
      </c>
    </row>
    <row r="17836" spans="1:7">
      <c r="A17836" s="389" t="s">
        <v>532</v>
      </c>
      <c r="B17836" s="389" t="s">
        <v>519</v>
      </c>
      <c r="C17836" s="389">
        <v>34865.837904899898</v>
      </c>
      <c r="D17836" s="389" t="s">
        <v>519</v>
      </c>
      <c r="E17836" s="389" t="s">
        <v>670</v>
      </c>
      <c r="F17836" s="389" t="s">
        <v>650</v>
      </c>
      <c r="G17836" s="389" t="s">
        <v>519</v>
      </c>
    </row>
    <row r="17837" spans="1:7">
      <c r="A17837" s="389" t="s">
        <v>532</v>
      </c>
      <c r="B17837" s="389" t="s">
        <v>519</v>
      </c>
      <c r="C17837" s="389">
        <v>34865.837904899898</v>
      </c>
      <c r="D17837" s="389" t="s">
        <v>519</v>
      </c>
      <c r="E17837" s="389" t="s">
        <v>670</v>
      </c>
      <c r="F17837" s="389" t="s">
        <v>650</v>
      </c>
      <c r="G17837" s="389" t="s">
        <v>519</v>
      </c>
    </row>
    <row r="17838" spans="1:7">
      <c r="A17838" s="389" t="s">
        <v>532</v>
      </c>
      <c r="B17838" s="389" t="s">
        <v>519</v>
      </c>
      <c r="C17838" s="389">
        <v>34865.837904899898</v>
      </c>
      <c r="D17838" s="389" t="s">
        <v>519</v>
      </c>
      <c r="E17838" s="389" t="s">
        <v>670</v>
      </c>
      <c r="F17838" s="389" t="s">
        <v>650</v>
      </c>
      <c r="G17838" s="389" t="s">
        <v>519</v>
      </c>
    </row>
    <row r="17839" spans="1:7">
      <c r="A17839" s="389" t="s">
        <v>532</v>
      </c>
      <c r="B17839" s="389" t="s">
        <v>519</v>
      </c>
      <c r="C17839" s="389">
        <v>34865.837904899898</v>
      </c>
      <c r="D17839" s="389" t="s">
        <v>519</v>
      </c>
      <c r="E17839" s="389" t="s">
        <v>670</v>
      </c>
      <c r="F17839" s="389" t="s">
        <v>650</v>
      </c>
      <c r="G17839" s="389" t="s">
        <v>519</v>
      </c>
    </row>
    <row r="17840" spans="1:7">
      <c r="A17840" s="389" t="s">
        <v>532</v>
      </c>
      <c r="B17840" s="389" t="s">
        <v>519</v>
      </c>
      <c r="C17840" s="389">
        <v>34865.837904899898</v>
      </c>
      <c r="D17840" s="389" t="s">
        <v>519</v>
      </c>
      <c r="E17840" s="389" t="s">
        <v>670</v>
      </c>
      <c r="F17840" s="389" t="s">
        <v>650</v>
      </c>
      <c r="G17840" s="389" t="s">
        <v>519</v>
      </c>
    </row>
    <row r="17841" spans="1:7">
      <c r="A17841" s="389" t="s">
        <v>532</v>
      </c>
      <c r="B17841" s="389" t="s">
        <v>519</v>
      </c>
      <c r="C17841" s="389">
        <v>34865.837904899898</v>
      </c>
      <c r="D17841" s="389" t="s">
        <v>519</v>
      </c>
      <c r="E17841" s="389" t="s">
        <v>670</v>
      </c>
      <c r="F17841" s="389" t="s">
        <v>650</v>
      </c>
      <c r="G17841" s="389" t="s">
        <v>519</v>
      </c>
    </row>
    <row r="17842" spans="1:7">
      <c r="A17842" s="389" t="s">
        <v>532</v>
      </c>
      <c r="B17842" s="389" t="s">
        <v>519</v>
      </c>
      <c r="C17842" s="389">
        <v>34865.837904899898</v>
      </c>
      <c r="D17842" s="389" t="s">
        <v>519</v>
      </c>
      <c r="E17842" s="389" t="s">
        <v>670</v>
      </c>
      <c r="F17842" s="389" t="s">
        <v>650</v>
      </c>
      <c r="G17842" s="389" t="s">
        <v>519</v>
      </c>
    </row>
    <row r="17843" spans="1:7">
      <c r="A17843" s="389" t="s">
        <v>532</v>
      </c>
      <c r="B17843" s="389" t="s">
        <v>519</v>
      </c>
      <c r="C17843" s="389">
        <v>34865.837904899898</v>
      </c>
      <c r="D17843" s="389" t="s">
        <v>519</v>
      </c>
      <c r="E17843" s="389" t="s">
        <v>670</v>
      </c>
      <c r="F17843" s="389" t="s">
        <v>650</v>
      </c>
      <c r="G17843" s="389" t="s">
        <v>519</v>
      </c>
    </row>
    <row r="17844" spans="1:7">
      <c r="A17844" s="389" t="s">
        <v>532</v>
      </c>
      <c r="B17844" s="389" t="s">
        <v>519</v>
      </c>
      <c r="C17844" s="389">
        <v>34865.837904899898</v>
      </c>
      <c r="D17844" s="389" t="s">
        <v>519</v>
      </c>
      <c r="E17844" s="389" t="s">
        <v>670</v>
      </c>
      <c r="F17844" s="389" t="s">
        <v>650</v>
      </c>
      <c r="G17844" s="389" t="s">
        <v>519</v>
      </c>
    </row>
    <row r="17845" spans="1:7">
      <c r="A17845" s="389" t="s">
        <v>532</v>
      </c>
      <c r="B17845" s="389" t="s">
        <v>519</v>
      </c>
      <c r="C17845" s="389">
        <v>34865.837904899898</v>
      </c>
      <c r="D17845" s="389" t="s">
        <v>519</v>
      </c>
      <c r="E17845" s="389" t="s">
        <v>670</v>
      </c>
      <c r="F17845" s="389" t="s">
        <v>650</v>
      </c>
      <c r="G17845" s="389" t="s">
        <v>519</v>
      </c>
    </row>
    <row r="17846" spans="1:7">
      <c r="A17846" s="389" t="s">
        <v>532</v>
      </c>
      <c r="B17846" s="389" t="s">
        <v>519</v>
      </c>
      <c r="C17846" s="389">
        <v>34865.837904899898</v>
      </c>
      <c r="D17846" s="389" t="s">
        <v>519</v>
      </c>
      <c r="E17846" s="389" t="s">
        <v>670</v>
      </c>
      <c r="F17846" s="389" t="s">
        <v>650</v>
      </c>
      <c r="G17846" s="389" t="s">
        <v>519</v>
      </c>
    </row>
    <row r="17847" spans="1:7">
      <c r="A17847" s="389" t="s">
        <v>532</v>
      </c>
      <c r="B17847" s="389" t="s">
        <v>519</v>
      </c>
      <c r="C17847" s="389">
        <v>34865.837904899898</v>
      </c>
      <c r="D17847" s="389" t="s">
        <v>519</v>
      </c>
      <c r="E17847" s="389" t="s">
        <v>670</v>
      </c>
      <c r="F17847" s="389" t="s">
        <v>650</v>
      </c>
      <c r="G17847" s="389" t="s">
        <v>519</v>
      </c>
    </row>
    <row r="17848" spans="1:7">
      <c r="A17848" s="389" t="s">
        <v>532</v>
      </c>
      <c r="B17848" s="389" t="s">
        <v>519</v>
      </c>
      <c r="C17848" s="389">
        <v>34865.837904899898</v>
      </c>
      <c r="D17848" s="389" t="s">
        <v>519</v>
      </c>
      <c r="E17848" s="389" t="s">
        <v>670</v>
      </c>
      <c r="F17848" s="389" t="s">
        <v>650</v>
      </c>
      <c r="G17848" s="389" t="s">
        <v>519</v>
      </c>
    </row>
    <row r="17849" spans="1:7">
      <c r="A17849" s="389" t="s">
        <v>532</v>
      </c>
      <c r="B17849" s="389" t="s">
        <v>519</v>
      </c>
      <c r="C17849" s="389">
        <v>34865.837904899898</v>
      </c>
      <c r="D17849" s="389" t="s">
        <v>519</v>
      </c>
      <c r="E17849" s="389" t="s">
        <v>670</v>
      </c>
      <c r="F17849" s="389" t="s">
        <v>650</v>
      </c>
      <c r="G17849" s="389" t="s">
        <v>519</v>
      </c>
    </row>
    <row r="17850" spans="1:7">
      <c r="A17850" s="389" t="s">
        <v>532</v>
      </c>
      <c r="B17850" s="389" t="s">
        <v>519</v>
      </c>
      <c r="C17850" s="389">
        <v>34865.837904899898</v>
      </c>
      <c r="D17850" s="389" t="s">
        <v>519</v>
      </c>
      <c r="E17850" s="389" t="s">
        <v>670</v>
      </c>
      <c r="F17850" s="389" t="s">
        <v>650</v>
      </c>
      <c r="G17850" s="389" t="s">
        <v>519</v>
      </c>
    </row>
    <row r="17851" spans="1:7">
      <c r="A17851" s="389" t="s">
        <v>532</v>
      </c>
      <c r="B17851" s="389" t="s">
        <v>519</v>
      </c>
      <c r="C17851" s="389">
        <v>34865.837904899898</v>
      </c>
      <c r="D17851" s="389" t="s">
        <v>519</v>
      </c>
      <c r="E17851" s="389" t="s">
        <v>670</v>
      </c>
      <c r="F17851" s="389" t="s">
        <v>650</v>
      </c>
      <c r="G17851" s="389" t="s">
        <v>519</v>
      </c>
    </row>
    <row r="17852" spans="1:7">
      <c r="A17852" s="389" t="s">
        <v>532</v>
      </c>
      <c r="B17852" s="389" t="s">
        <v>519</v>
      </c>
      <c r="C17852" s="389">
        <v>34865.837904899898</v>
      </c>
      <c r="D17852" s="389" t="s">
        <v>519</v>
      </c>
      <c r="E17852" s="389" t="s">
        <v>670</v>
      </c>
      <c r="F17852" s="389" t="s">
        <v>650</v>
      </c>
      <c r="G17852" s="389" t="s">
        <v>519</v>
      </c>
    </row>
    <row r="17853" spans="1:7">
      <c r="A17853" s="389" t="s">
        <v>532</v>
      </c>
      <c r="B17853" s="389" t="s">
        <v>519</v>
      </c>
      <c r="C17853" s="389">
        <v>34865.837904899898</v>
      </c>
      <c r="D17853" s="389" t="s">
        <v>519</v>
      </c>
      <c r="E17853" s="389" t="s">
        <v>670</v>
      </c>
      <c r="F17853" s="389" t="s">
        <v>650</v>
      </c>
      <c r="G17853" s="389" t="s">
        <v>519</v>
      </c>
    </row>
    <row r="17854" spans="1:7">
      <c r="A17854" s="389" t="s">
        <v>532</v>
      </c>
      <c r="B17854" s="389" t="s">
        <v>519</v>
      </c>
      <c r="C17854" s="389">
        <v>34865.837904899898</v>
      </c>
      <c r="D17854" s="389" t="s">
        <v>519</v>
      </c>
      <c r="E17854" s="389" t="s">
        <v>670</v>
      </c>
      <c r="F17854" s="389" t="s">
        <v>650</v>
      </c>
      <c r="G17854" s="389" t="s">
        <v>519</v>
      </c>
    </row>
    <row r="17855" spans="1:7">
      <c r="A17855" s="389" t="s">
        <v>532</v>
      </c>
      <c r="B17855" s="389" t="s">
        <v>519</v>
      </c>
      <c r="C17855" s="389">
        <v>34865.837904899898</v>
      </c>
      <c r="D17855" s="389" t="s">
        <v>519</v>
      </c>
      <c r="E17855" s="389" t="s">
        <v>670</v>
      </c>
      <c r="F17855" s="389" t="s">
        <v>650</v>
      </c>
      <c r="G17855" s="389" t="s">
        <v>519</v>
      </c>
    </row>
    <row r="17856" spans="1:7">
      <c r="A17856" s="389" t="s">
        <v>532</v>
      </c>
      <c r="B17856" s="389" t="s">
        <v>519</v>
      </c>
      <c r="C17856" s="389">
        <v>34865.837904899898</v>
      </c>
      <c r="D17856" s="389" t="s">
        <v>519</v>
      </c>
      <c r="E17856" s="389" t="s">
        <v>670</v>
      </c>
      <c r="F17856" s="389" t="s">
        <v>650</v>
      </c>
      <c r="G17856" s="389" t="s">
        <v>519</v>
      </c>
    </row>
    <row r="17857" spans="1:7">
      <c r="A17857" s="389" t="s">
        <v>532</v>
      </c>
      <c r="B17857" s="389" t="s">
        <v>519</v>
      </c>
      <c r="C17857" s="389">
        <v>34865.837904899898</v>
      </c>
      <c r="D17857" s="389" t="s">
        <v>519</v>
      </c>
      <c r="E17857" s="389" t="s">
        <v>670</v>
      </c>
      <c r="F17857" s="389" t="s">
        <v>650</v>
      </c>
      <c r="G17857" s="389" t="s">
        <v>519</v>
      </c>
    </row>
    <row r="17858" spans="1:7">
      <c r="A17858" s="389" t="s">
        <v>532</v>
      </c>
      <c r="B17858" s="389" t="s">
        <v>519</v>
      </c>
      <c r="C17858" s="389">
        <v>34865.837904899898</v>
      </c>
      <c r="D17858" s="389" t="s">
        <v>519</v>
      </c>
      <c r="E17858" s="389" t="s">
        <v>670</v>
      </c>
      <c r="F17858" s="389" t="s">
        <v>650</v>
      </c>
      <c r="G17858" s="389" t="s">
        <v>519</v>
      </c>
    </row>
    <row r="17859" spans="1:7">
      <c r="A17859" s="389" t="s">
        <v>532</v>
      </c>
      <c r="B17859" s="389" t="s">
        <v>519</v>
      </c>
      <c r="C17859" s="389">
        <v>34865.837904899898</v>
      </c>
      <c r="D17859" s="389" t="s">
        <v>519</v>
      </c>
      <c r="E17859" s="389" t="s">
        <v>670</v>
      </c>
      <c r="F17859" s="389" t="s">
        <v>650</v>
      </c>
      <c r="G17859" s="389" t="s">
        <v>519</v>
      </c>
    </row>
    <row r="17860" spans="1:7">
      <c r="A17860" s="389" t="s">
        <v>532</v>
      </c>
      <c r="B17860" s="389" t="s">
        <v>519</v>
      </c>
      <c r="C17860" s="389">
        <v>34865.837904899898</v>
      </c>
      <c r="D17860" s="389" t="s">
        <v>519</v>
      </c>
      <c r="E17860" s="389" t="s">
        <v>670</v>
      </c>
      <c r="F17860" s="389" t="s">
        <v>650</v>
      </c>
      <c r="G17860" s="389" t="s">
        <v>519</v>
      </c>
    </row>
    <row r="17861" spans="1:7">
      <c r="A17861" s="389" t="s">
        <v>532</v>
      </c>
      <c r="B17861" s="389" t="s">
        <v>519</v>
      </c>
      <c r="C17861" s="389">
        <v>34865.837904899898</v>
      </c>
      <c r="D17861" s="389" t="s">
        <v>519</v>
      </c>
      <c r="E17861" s="389" t="s">
        <v>670</v>
      </c>
      <c r="F17861" s="389" t="s">
        <v>650</v>
      </c>
      <c r="G17861" s="389" t="s">
        <v>519</v>
      </c>
    </row>
    <row r="17862" spans="1:7">
      <c r="A17862" s="389" t="s">
        <v>532</v>
      </c>
      <c r="B17862" s="389" t="s">
        <v>519</v>
      </c>
      <c r="C17862" s="389">
        <v>34865.837904899898</v>
      </c>
      <c r="D17862" s="389" t="s">
        <v>519</v>
      </c>
      <c r="E17862" s="389" t="s">
        <v>670</v>
      </c>
      <c r="F17862" s="389" t="s">
        <v>650</v>
      </c>
      <c r="G17862" s="389" t="s">
        <v>519</v>
      </c>
    </row>
    <row r="17863" spans="1:7">
      <c r="A17863" s="389" t="s">
        <v>532</v>
      </c>
      <c r="B17863" s="389" t="s">
        <v>519</v>
      </c>
      <c r="C17863" s="389">
        <v>34865.837904899898</v>
      </c>
      <c r="D17863" s="389" t="s">
        <v>519</v>
      </c>
      <c r="E17863" s="389" t="s">
        <v>670</v>
      </c>
      <c r="F17863" s="389" t="s">
        <v>650</v>
      </c>
      <c r="G17863" s="389" t="s">
        <v>519</v>
      </c>
    </row>
    <row r="17864" spans="1:7">
      <c r="A17864" s="389" t="s">
        <v>532</v>
      </c>
      <c r="B17864" s="389" t="s">
        <v>519</v>
      </c>
      <c r="C17864" s="389">
        <v>34865.837904899898</v>
      </c>
      <c r="D17864" s="389" t="s">
        <v>519</v>
      </c>
      <c r="E17864" s="389" t="s">
        <v>670</v>
      </c>
      <c r="F17864" s="389" t="s">
        <v>650</v>
      </c>
      <c r="G17864" s="389" t="s">
        <v>519</v>
      </c>
    </row>
    <row r="17865" spans="1:7">
      <c r="A17865" s="389" t="s">
        <v>532</v>
      </c>
      <c r="B17865" s="389" t="s">
        <v>519</v>
      </c>
      <c r="C17865" s="389">
        <v>34865.837904899898</v>
      </c>
      <c r="D17865" s="389" t="s">
        <v>519</v>
      </c>
      <c r="E17865" s="389" t="s">
        <v>670</v>
      </c>
      <c r="F17865" s="389" t="s">
        <v>650</v>
      </c>
      <c r="G17865" s="389" t="s">
        <v>519</v>
      </c>
    </row>
    <row r="17866" spans="1:7">
      <c r="A17866" s="389" t="s">
        <v>532</v>
      </c>
      <c r="B17866" s="389" t="s">
        <v>519</v>
      </c>
      <c r="C17866" s="389">
        <v>34865.837904899898</v>
      </c>
      <c r="D17866" s="389" t="s">
        <v>519</v>
      </c>
      <c r="E17866" s="389" t="s">
        <v>670</v>
      </c>
      <c r="F17866" s="389" t="s">
        <v>650</v>
      </c>
      <c r="G17866" s="389" t="s">
        <v>519</v>
      </c>
    </row>
    <row r="17867" spans="1:7">
      <c r="A17867" s="389" t="s">
        <v>532</v>
      </c>
      <c r="B17867" s="389" t="s">
        <v>519</v>
      </c>
      <c r="C17867" s="389">
        <v>34865.837904899898</v>
      </c>
      <c r="D17867" s="389" t="s">
        <v>519</v>
      </c>
      <c r="E17867" s="389" t="s">
        <v>670</v>
      </c>
      <c r="F17867" s="389" t="s">
        <v>650</v>
      </c>
      <c r="G17867" s="389" t="s">
        <v>519</v>
      </c>
    </row>
    <row r="17868" spans="1:7">
      <c r="A17868" s="389" t="s">
        <v>532</v>
      </c>
      <c r="B17868" s="389" t="s">
        <v>519</v>
      </c>
      <c r="C17868" s="389">
        <v>34865.837904899898</v>
      </c>
      <c r="D17868" s="389" t="s">
        <v>519</v>
      </c>
      <c r="E17868" s="389" t="s">
        <v>670</v>
      </c>
      <c r="F17868" s="389" t="s">
        <v>650</v>
      </c>
      <c r="G17868" s="389" t="s">
        <v>519</v>
      </c>
    </row>
    <row r="17869" spans="1:7">
      <c r="A17869" s="389" t="s">
        <v>532</v>
      </c>
      <c r="B17869" s="389" t="s">
        <v>519</v>
      </c>
      <c r="C17869" s="389">
        <v>34865.837904899898</v>
      </c>
      <c r="D17869" s="389" t="s">
        <v>519</v>
      </c>
      <c r="E17869" s="389" t="s">
        <v>670</v>
      </c>
      <c r="F17869" s="389" t="s">
        <v>650</v>
      </c>
      <c r="G17869" s="389" t="s">
        <v>519</v>
      </c>
    </row>
    <row r="17870" spans="1:7">
      <c r="A17870" s="389" t="s">
        <v>532</v>
      </c>
      <c r="B17870" s="389" t="s">
        <v>519</v>
      </c>
      <c r="C17870" s="389">
        <v>34865.837904899898</v>
      </c>
      <c r="D17870" s="389" t="s">
        <v>519</v>
      </c>
      <c r="E17870" s="389" t="s">
        <v>670</v>
      </c>
      <c r="F17870" s="389" t="s">
        <v>650</v>
      </c>
      <c r="G17870" s="389" t="s">
        <v>519</v>
      </c>
    </row>
    <row r="17871" spans="1:7">
      <c r="A17871" s="389" t="s">
        <v>532</v>
      </c>
      <c r="B17871" s="389" t="s">
        <v>519</v>
      </c>
      <c r="C17871" s="389">
        <v>34865.837904899898</v>
      </c>
      <c r="D17871" s="389" t="s">
        <v>519</v>
      </c>
      <c r="E17871" s="389" t="s">
        <v>670</v>
      </c>
      <c r="F17871" s="389" t="s">
        <v>650</v>
      </c>
      <c r="G17871" s="389" t="s">
        <v>519</v>
      </c>
    </row>
    <row r="17872" spans="1:7">
      <c r="A17872" s="389" t="s">
        <v>532</v>
      </c>
      <c r="B17872" s="389" t="s">
        <v>519</v>
      </c>
      <c r="C17872" s="389">
        <v>34865.837904899898</v>
      </c>
      <c r="D17872" s="389" t="s">
        <v>519</v>
      </c>
      <c r="E17872" s="389" t="s">
        <v>670</v>
      </c>
      <c r="F17872" s="389" t="s">
        <v>650</v>
      </c>
      <c r="G17872" s="389" t="s">
        <v>519</v>
      </c>
    </row>
    <row r="17873" spans="1:7">
      <c r="A17873" s="389" t="s">
        <v>532</v>
      </c>
      <c r="B17873" s="389" t="s">
        <v>519</v>
      </c>
      <c r="C17873" s="389">
        <v>34865.837904899898</v>
      </c>
      <c r="D17873" s="389" t="s">
        <v>519</v>
      </c>
      <c r="E17873" s="389" t="s">
        <v>670</v>
      </c>
      <c r="F17873" s="389" t="s">
        <v>650</v>
      </c>
      <c r="G17873" s="389" t="s">
        <v>519</v>
      </c>
    </row>
    <row r="17874" spans="1:7">
      <c r="A17874" s="389" t="s">
        <v>532</v>
      </c>
      <c r="B17874" s="389" t="s">
        <v>519</v>
      </c>
      <c r="C17874" s="389">
        <v>34865.837904899898</v>
      </c>
      <c r="D17874" s="389" t="s">
        <v>519</v>
      </c>
      <c r="E17874" s="389" t="s">
        <v>670</v>
      </c>
      <c r="F17874" s="389" t="s">
        <v>650</v>
      </c>
      <c r="G17874" s="389" t="s">
        <v>519</v>
      </c>
    </row>
    <row r="17875" spans="1:7">
      <c r="A17875" s="389" t="s">
        <v>532</v>
      </c>
      <c r="B17875" s="389" t="s">
        <v>519</v>
      </c>
      <c r="C17875" s="389">
        <v>34865.837904899898</v>
      </c>
      <c r="D17875" s="389" t="s">
        <v>519</v>
      </c>
      <c r="E17875" s="389" t="s">
        <v>670</v>
      </c>
      <c r="F17875" s="389" t="s">
        <v>650</v>
      </c>
      <c r="G17875" s="389" t="s">
        <v>519</v>
      </c>
    </row>
    <row r="17876" spans="1:7">
      <c r="A17876" s="389" t="s">
        <v>532</v>
      </c>
      <c r="B17876" s="389" t="s">
        <v>519</v>
      </c>
      <c r="C17876" s="389">
        <v>34865.837904899898</v>
      </c>
      <c r="D17876" s="389" t="s">
        <v>519</v>
      </c>
      <c r="E17876" s="389" t="s">
        <v>670</v>
      </c>
      <c r="F17876" s="389" t="s">
        <v>650</v>
      </c>
      <c r="G17876" s="389" t="s">
        <v>519</v>
      </c>
    </row>
    <row r="17877" spans="1:7">
      <c r="A17877" s="389" t="s">
        <v>532</v>
      </c>
      <c r="B17877" s="389" t="s">
        <v>519</v>
      </c>
      <c r="C17877" s="389">
        <v>34865.837904899898</v>
      </c>
      <c r="D17877" s="389" t="s">
        <v>519</v>
      </c>
      <c r="E17877" s="389" t="s">
        <v>670</v>
      </c>
      <c r="F17877" s="389" t="s">
        <v>650</v>
      </c>
      <c r="G17877" s="389" t="s">
        <v>519</v>
      </c>
    </row>
    <row r="17878" spans="1:7">
      <c r="A17878" s="389" t="s">
        <v>532</v>
      </c>
      <c r="B17878" s="389" t="s">
        <v>519</v>
      </c>
      <c r="C17878" s="389">
        <v>34865.837904899898</v>
      </c>
      <c r="D17878" s="389" t="s">
        <v>519</v>
      </c>
      <c r="E17878" s="389" t="s">
        <v>670</v>
      </c>
      <c r="F17878" s="389" t="s">
        <v>650</v>
      </c>
      <c r="G17878" s="389" t="s">
        <v>519</v>
      </c>
    </row>
    <row r="17879" spans="1:7">
      <c r="A17879" s="389" t="s">
        <v>532</v>
      </c>
      <c r="B17879" s="389" t="s">
        <v>519</v>
      </c>
      <c r="C17879" s="389">
        <v>34865.837904899898</v>
      </c>
      <c r="D17879" s="389" t="s">
        <v>519</v>
      </c>
      <c r="E17879" s="389" t="s">
        <v>670</v>
      </c>
      <c r="F17879" s="389" t="s">
        <v>650</v>
      </c>
      <c r="G17879" s="389" t="s">
        <v>519</v>
      </c>
    </row>
    <row r="17880" spans="1:7">
      <c r="A17880" s="389" t="s">
        <v>532</v>
      </c>
      <c r="B17880" s="389" t="s">
        <v>519</v>
      </c>
      <c r="C17880" s="389">
        <v>34865.837904899898</v>
      </c>
      <c r="D17880" s="389" t="s">
        <v>519</v>
      </c>
      <c r="E17880" s="389" t="s">
        <v>670</v>
      </c>
      <c r="F17880" s="389" t="s">
        <v>650</v>
      </c>
      <c r="G17880" s="389" t="s">
        <v>519</v>
      </c>
    </row>
    <row r="17881" spans="1:7">
      <c r="A17881" s="389" t="s">
        <v>532</v>
      </c>
      <c r="B17881" s="389" t="s">
        <v>519</v>
      </c>
      <c r="C17881" s="389">
        <v>34865.837904899898</v>
      </c>
      <c r="D17881" s="389" t="s">
        <v>519</v>
      </c>
      <c r="E17881" s="389" t="s">
        <v>670</v>
      </c>
      <c r="F17881" s="389" t="s">
        <v>650</v>
      </c>
      <c r="G17881" s="389" t="s">
        <v>519</v>
      </c>
    </row>
    <row r="17882" spans="1:7">
      <c r="A17882" s="389" t="s">
        <v>532</v>
      </c>
      <c r="B17882" s="389" t="s">
        <v>519</v>
      </c>
      <c r="C17882" s="389">
        <v>34865.837904899898</v>
      </c>
      <c r="D17882" s="389" t="s">
        <v>519</v>
      </c>
      <c r="E17882" s="389" t="s">
        <v>670</v>
      </c>
      <c r="F17882" s="389" t="s">
        <v>650</v>
      </c>
      <c r="G17882" s="389" t="s">
        <v>519</v>
      </c>
    </row>
    <row r="17883" spans="1:7">
      <c r="A17883" s="389" t="s">
        <v>532</v>
      </c>
      <c r="B17883" s="389" t="s">
        <v>519</v>
      </c>
      <c r="C17883" s="389">
        <v>34865.837904899898</v>
      </c>
      <c r="D17883" s="389" t="s">
        <v>519</v>
      </c>
      <c r="E17883" s="389" t="s">
        <v>670</v>
      </c>
      <c r="F17883" s="389" t="s">
        <v>650</v>
      </c>
      <c r="G17883" s="389" t="s">
        <v>519</v>
      </c>
    </row>
    <row r="17884" spans="1:7">
      <c r="A17884" s="389" t="s">
        <v>532</v>
      </c>
      <c r="B17884" s="389" t="s">
        <v>519</v>
      </c>
      <c r="C17884" s="389">
        <v>34865.837904899898</v>
      </c>
      <c r="D17884" s="389" t="s">
        <v>519</v>
      </c>
      <c r="E17884" s="389" t="s">
        <v>670</v>
      </c>
      <c r="F17884" s="389" t="s">
        <v>650</v>
      </c>
      <c r="G17884" s="389" t="s">
        <v>519</v>
      </c>
    </row>
    <row r="17885" spans="1:7">
      <c r="A17885" s="389" t="s">
        <v>532</v>
      </c>
      <c r="B17885" s="389" t="s">
        <v>519</v>
      </c>
      <c r="C17885" s="389">
        <v>34865.837904899898</v>
      </c>
      <c r="D17885" s="389" t="s">
        <v>519</v>
      </c>
      <c r="E17885" s="389" t="s">
        <v>670</v>
      </c>
      <c r="F17885" s="389" t="s">
        <v>650</v>
      </c>
      <c r="G17885" s="389" t="s">
        <v>519</v>
      </c>
    </row>
    <row r="17886" spans="1:7">
      <c r="A17886" s="389" t="s">
        <v>532</v>
      </c>
      <c r="B17886" s="389" t="s">
        <v>519</v>
      </c>
      <c r="C17886" s="389">
        <v>34865.837904899898</v>
      </c>
      <c r="D17886" s="389" t="s">
        <v>519</v>
      </c>
      <c r="E17886" s="389" t="s">
        <v>670</v>
      </c>
      <c r="F17886" s="389" t="s">
        <v>650</v>
      </c>
      <c r="G17886" s="389" t="s">
        <v>519</v>
      </c>
    </row>
    <row r="17887" spans="1:7">
      <c r="A17887" s="389" t="s">
        <v>532</v>
      </c>
      <c r="B17887" s="389" t="s">
        <v>519</v>
      </c>
      <c r="C17887" s="389">
        <v>34865.837904899898</v>
      </c>
      <c r="D17887" s="389" t="s">
        <v>519</v>
      </c>
      <c r="E17887" s="389" t="s">
        <v>670</v>
      </c>
      <c r="F17887" s="389" t="s">
        <v>650</v>
      </c>
      <c r="G17887" s="389" t="s">
        <v>519</v>
      </c>
    </row>
    <row r="17888" spans="1:7">
      <c r="A17888" s="389" t="s">
        <v>532</v>
      </c>
      <c r="B17888" s="389" t="s">
        <v>519</v>
      </c>
      <c r="C17888" s="389">
        <v>34865.837904899898</v>
      </c>
      <c r="D17888" s="389" t="s">
        <v>519</v>
      </c>
      <c r="E17888" s="389" t="s">
        <v>670</v>
      </c>
      <c r="F17888" s="389" t="s">
        <v>650</v>
      </c>
      <c r="G17888" s="389" t="s">
        <v>519</v>
      </c>
    </row>
    <row r="17889" spans="1:7">
      <c r="A17889" s="389" t="s">
        <v>532</v>
      </c>
      <c r="B17889" s="389" t="s">
        <v>519</v>
      </c>
      <c r="C17889" s="389">
        <v>34865.837904899898</v>
      </c>
      <c r="D17889" s="389" t="s">
        <v>519</v>
      </c>
      <c r="E17889" s="389" t="s">
        <v>670</v>
      </c>
      <c r="F17889" s="389" t="s">
        <v>650</v>
      </c>
      <c r="G17889" s="389" t="s">
        <v>519</v>
      </c>
    </row>
    <row r="17890" spans="1:7">
      <c r="A17890" s="389" t="s">
        <v>532</v>
      </c>
      <c r="B17890" s="389" t="s">
        <v>519</v>
      </c>
      <c r="C17890" s="389">
        <v>34865.837904899898</v>
      </c>
      <c r="D17890" s="389" t="s">
        <v>519</v>
      </c>
      <c r="E17890" s="389" t="s">
        <v>670</v>
      </c>
      <c r="F17890" s="389" t="s">
        <v>650</v>
      </c>
      <c r="G17890" s="389" t="s">
        <v>519</v>
      </c>
    </row>
    <row r="17891" spans="1:7">
      <c r="A17891" s="389" t="s">
        <v>532</v>
      </c>
      <c r="B17891" s="389" t="s">
        <v>519</v>
      </c>
      <c r="C17891" s="389">
        <v>34865.837904899898</v>
      </c>
      <c r="D17891" s="389" t="s">
        <v>519</v>
      </c>
      <c r="E17891" s="389" t="s">
        <v>670</v>
      </c>
      <c r="F17891" s="389" t="s">
        <v>650</v>
      </c>
      <c r="G17891" s="389" t="s">
        <v>519</v>
      </c>
    </row>
    <row r="17892" spans="1:7">
      <c r="A17892" s="389" t="s">
        <v>532</v>
      </c>
      <c r="B17892" s="389" t="s">
        <v>519</v>
      </c>
      <c r="C17892" s="389">
        <v>34865.837904899898</v>
      </c>
      <c r="D17892" s="389" t="s">
        <v>519</v>
      </c>
      <c r="E17892" s="389" t="s">
        <v>670</v>
      </c>
      <c r="F17892" s="389" t="s">
        <v>650</v>
      </c>
      <c r="G17892" s="389" t="s">
        <v>519</v>
      </c>
    </row>
    <row r="17893" spans="1:7">
      <c r="A17893" s="389" t="s">
        <v>532</v>
      </c>
      <c r="B17893" s="389" t="s">
        <v>519</v>
      </c>
      <c r="C17893" s="389">
        <v>34865.837904899898</v>
      </c>
      <c r="D17893" s="389" t="s">
        <v>519</v>
      </c>
      <c r="E17893" s="389" t="s">
        <v>670</v>
      </c>
      <c r="F17893" s="389" t="s">
        <v>650</v>
      </c>
      <c r="G17893" s="389" t="s">
        <v>519</v>
      </c>
    </row>
    <row r="17894" spans="1:7">
      <c r="A17894" s="389" t="s">
        <v>532</v>
      </c>
      <c r="B17894" s="389" t="s">
        <v>519</v>
      </c>
      <c r="C17894" s="389">
        <v>34865.837904899898</v>
      </c>
      <c r="D17894" s="389" t="s">
        <v>519</v>
      </c>
      <c r="E17894" s="389" t="s">
        <v>670</v>
      </c>
      <c r="F17894" s="389" t="s">
        <v>650</v>
      </c>
      <c r="G17894" s="389" t="s">
        <v>519</v>
      </c>
    </row>
    <row r="17895" spans="1:7">
      <c r="A17895" s="389" t="s">
        <v>532</v>
      </c>
      <c r="B17895" s="389" t="s">
        <v>519</v>
      </c>
      <c r="C17895" s="389">
        <v>34865.837904899898</v>
      </c>
      <c r="D17895" s="389" t="s">
        <v>519</v>
      </c>
      <c r="E17895" s="389" t="s">
        <v>670</v>
      </c>
      <c r="F17895" s="389" t="s">
        <v>650</v>
      </c>
      <c r="G17895" s="389" t="s">
        <v>519</v>
      </c>
    </row>
    <row r="17896" spans="1:7">
      <c r="A17896" s="389" t="s">
        <v>532</v>
      </c>
      <c r="B17896" s="389" t="s">
        <v>519</v>
      </c>
      <c r="C17896" s="389">
        <v>34865.837904899898</v>
      </c>
      <c r="D17896" s="389" t="s">
        <v>519</v>
      </c>
      <c r="E17896" s="389" t="s">
        <v>670</v>
      </c>
      <c r="F17896" s="389" t="s">
        <v>650</v>
      </c>
      <c r="G17896" s="389" t="s">
        <v>519</v>
      </c>
    </row>
    <row r="17897" spans="1:7">
      <c r="A17897" s="389" t="s">
        <v>532</v>
      </c>
      <c r="B17897" s="389" t="s">
        <v>519</v>
      </c>
      <c r="C17897" s="389">
        <v>34865.837904899898</v>
      </c>
      <c r="D17897" s="389" t="s">
        <v>519</v>
      </c>
      <c r="E17897" s="389" t="s">
        <v>670</v>
      </c>
      <c r="F17897" s="389" t="s">
        <v>650</v>
      </c>
      <c r="G17897" s="389" t="s">
        <v>519</v>
      </c>
    </row>
    <row r="17898" spans="1:7">
      <c r="A17898" s="389" t="s">
        <v>532</v>
      </c>
      <c r="B17898" s="389" t="s">
        <v>519</v>
      </c>
      <c r="C17898" s="389">
        <v>34865.837904899898</v>
      </c>
      <c r="D17898" s="389" t="s">
        <v>519</v>
      </c>
      <c r="E17898" s="389" t="s">
        <v>670</v>
      </c>
      <c r="F17898" s="389" t="s">
        <v>650</v>
      </c>
      <c r="G17898" s="389" t="s">
        <v>519</v>
      </c>
    </row>
    <row r="17899" spans="1:7">
      <c r="A17899" s="389" t="s">
        <v>532</v>
      </c>
      <c r="B17899" s="389" t="s">
        <v>519</v>
      </c>
      <c r="C17899" s="389">
        <v>34865.837904899898</v>
      </c>
      <c r="D17899" s="389" t="s">
        <v>519</v>
      </c>
      <c r="E17899" s="389" t="s">
        <v>670</v>
      </c>
      <c r="F17899" s="389" t="s">
        <v>650</v>
      </c>
      <c r="G17899" s="389" t="s">
        <v>519</v>
      </c>
    </row>
    <row r="17900" spans="1:7">
      <c r="A17900" s="389" t="s">
        <v>532</v>
      </c>
      <c r="B17900" s="389" t="s">
        <v>519</v>
      </c>
      <c r="C17900" s="389">
        <v>34865.837904899898</v>
      </c>
      <c r="D17900" s="389" t="s">
        <v>519</v>
      </c>
      <c r="E17900" s="389" t="s">
        <v>670</v>
      </c>
      <c r="F17900" s="389" t="s">
        <v>650</v>
      </c>
      <c r="G17900" s="389" t="s">
        <v>519</v>
      </c>
    </row>
    <row r="17901" spans="1:7">
      <c r="A17901" s="389" t="s">
        <v>532</v>
      </c>
      <c r="B17901" s="389" t="s">
        <v>519</v>
      </c>
      <c r="C17901" s="389">
        <v>34865.837904899898</v>
      </c>
      <c r="D17901" s="389" t="s">
        <v>519</v>
      </c>
      <c r="E17901" s="389" t="s">
        <v>670</v>
      </c>
      <c r="F17901" s="389" t="s">
        <v>650</v>
      </c>
      <c r="G17901" s="389" t="s">
        <v>519</v>
      </c>
    </row>
    <row r="17902" spans="1:7">
      <c r="A17902" s="389" t="s">
        <v>532</v>
      </c>
      <c r="B17902" s="389" t="s">
        <v>519</v>
      </c>
      <c r="C17902" s="389">
        <v>34865.837904899898</v>
      </c>
      <c r="D17902" s="389" t="s">
        <v>519</v>
      </c>
      <c r="E17902" s="389" t="s">
        <v>670</v>
      </c>
      <c r="F17902" s="389" t="s">
        <v>650</v>
      </c>
      <c r="G17902" s="389" t="s">
        <v>519</v>
      </c>
    </row>
    <row r="17903" spans="1:7">
      <c r="A17903" s="389" t="s">
        <v>532</v>
      </c>
      <c r="B17903" s="389" t="s">
        <v>519</v>
      </c>
      <c r="C17903" s="389">
        <v>34865.837904899898</v>
      </c>
      <c r="D17903" s="389" t="s">
        <v>519</v>
      </c>
      <c r="E17903" s="389" t="s">
        <v>670</v>
      </c>
      <c r="F17903" s="389" t="s">
        <v>650</v>
      </c>
      <c r="G17903" s="389" t="s">
        <v>519</v>
      </c>
    </row>
    <row r="17904" spans="1:7">
      <c r="A17904" s="389" t="s">
        <v>532</v>
      </c>
      <c r="B17904" s="389" t="s">
        <v>519</v>
      </c>
      <c r="C17904" s="389">
        <v>34865.837904899898</v>
      </c>
      <c r="D17904" s="389" t="s">
        <v>519</v>
      </c>
      <c r="E17904" s="389" t="s">
        <v>670</v>
      </c>
      <c r="F17904" s="389" t="s">
        <v>650</v>
      </c>
      <c r="G17904" s="389" t="s">
        <v>519</v>
      </c>
    </row>
    <row r="17905" spans="1:7">
      <c r="A17905" s="389" t="s">
        <v>532</v>
      </c>
      <c r="B17905" s="389" t="s">
        <v>519</v>
      </c>
      <c r="C17905" s="389">
        <v>34865.837904899898</v>
      </c>
      <c r="D17905" s="389" t="s">
        <v>519</v>
      </c>
      <c r="E17905" s="389" t="s">
        <v>670</v>
      </c>
      <c r="F17905" s="389" t="s">
        <v>650</v>
      </c>
      <c r="G17905" s="389" t="s">
        <v>519</v>
      </c>
    </row>
    <row r="17906" spans="1:7">
      <c r="A17906" s="389" t="s">
        <v>532</v>
      </c>
      <c r="B17906" s="389" t="s">
        <v>519</v>
      </c>
      <c r="C17906" s="389">
        <v>34865.837904899898</v>
      </c>
      <c r="D17906" s="389" t="s">
        <v>519</v>
      </c>
      <c r="E17906" s="389" t="s">
        <v>670</v>
      </c>
      <c r="F17906" s="389" t="s">
        <v>650</v>
      </c>
      <c r="G17906" s="389" t="s">
        <v>519</v>
      </c>
    </row>
    <row r="17907" spans="1:7">
      <c r="A17907" s="389" t="s">
        <v>532</v>
      </c>
      <c r="B17907" s="389" t="s">
        <v>519</v>
      </c>
      <c r="C17907" s="389">
        <v>34865.837904899898</v>
      </c>
      <c r="D17907" s="389" t="s">
        <v>519</v>
      </c>
      <c r="E17907" s="389" t="s">
        <v>670</v>
      </c>
      <c r="F17907" s="389" t="s">
        <v>650</v>
      </c>
      <c r="G17907" s="389" t="s">
        <v>519</v>
      </c>
    </row>
    <row r="17908" spans="1:7">
      <c r="A17908" s="389" t="s">
        <v>532</v>
      </c>
      <c r="B17908" s="389" t="s">
        <v>519</v>
      </c>
      <c r="C17908" s="389">
        <v>34865.837904899898</v>
      </c>
      <c r="D17908" s="389" t="s">
        <v>519</v>
      </c>
      <c r="E17908" s="389" t="s">
        <v>670</v>
      </c>
      <c r="F17908" s="389" t="s">
        <v>650</v>
      </c>
      <c r="G17908" s="389" t="s">
        <v>519</v>
      </c>
    </row>
    <row r="17909" spans="1:7">
      <c r="A17909" s="389" t="s">
        <v>532</v>
      </c>
      <c r="B17909" s="389" t="s">
        <v>519</v>
      </c>
      <c r="C17909" s="389">
        <v>34865.837904899898</v>
      </c>
      <c r="D17909" s="389" t="s">
        <v>519</v>
      </c>
      <c r="E17909" s="389" t="s">
        <v>670</v>
      </c>
      <c r="F17909" s="389" t="s">
        <v>650</v>
      </c>
      <c r="G17909" s="389" t="s">
        <v>519</v>
      </c>
    </row>
    <row r="17910" spans="1:7">
      <c r="A17910" s="389" t="s">
        <v>532</v>
      </c>
      <c r="B17910" s="389" t="s">
        <v>519</v>
      </c>
      <c r="C17910" s="389">
        <v>34865.837904899898</v>
      </c>
      <c r="D17910" s="389" t="s">
        <v>519</v>
      </c>
      <c r="E17910" s="389" t="s">
        <v>670</v>
      </c>
      <c r="F17910" s="389" t="s">
        <v>650</v>
      </c>
      <c r="G17910" s="389" t="s">
        <v>519</v>
      </c>
    </row>
    <row r="17911" spans="1:7">
      <c r="A17911" s="389" t="s">
        <v>532</v>
      </c>
      <c r="B17911" s="389" t="s">
        <v>519</v>
      </c>
      <c r="C17911" s="389">
        <v>34865.837904899898</v>
      </c>
      <c r="D17911" s="389" t="s">
        <v>519</v>
      </c>
      <c r="E17911" s="389" t="s">
        <v>670</v>
      </c>
      <c r="F17911" s="389" t="s">
        <v>650</v>
      </c>
      <c r="G17911" s="389" t="s">
        <v>519</v>
      </c>
    </row>
    <row r="17912" spans="1:7">
      <c r="A17912" s="389" t="s">
        <v>532</v>
      </c>
      <c r="B17912" s="389" t="s">
        <v>519</v>
      </c>
      <c r="C17912" s="389">
        <v>34865.837904899898</v>
      </c>
      <c r="D17912" s="389" t="s">
        <v>519</v>
      </c>
      <c r="E17912" s="389" t="s">
        <v>670</v>
      </c>
      <c r="F17912" s="389" t="s">
        <v>650</v>
      </c>
      <c r="G17912" s="389" t="s">
        <v>519</v>
      </c>
    </row>
    <row r="17913" spans="1:7">
      <c r="A17913" s="389" t="s">
        <v>532</v>
      </c>
      <c r="B17913" s="389" t="s">
        <v>519</v>
      </c>
      <c r="C17913" s="389">
        <v>34865.837904899898</v>
      </c>
      <c r="D17913" s="389" t="s">
        <v>519</v>
      </c>
      <c r="E17913" s="389" t="s">
        <v>670</v>
      </c>
      <c r="F17913" s="389" t="s">
        <v>650</v>
      </c>
      <c r="G17913" s="389" t="s">
        <v>519</v>
      </c>
    </row>
    <row r="17914" spans="1:7">
      <c r="A17914" s="389" t="s">
        <v>532</v>
      </c>
      <c r="B17914" s="389" t="s">
        <v>519</v>
      </c>
      <c r="C17914" s="389">
        <v>34865.837904899898</v>
      </c>
      <c r="D17914" s="389" t="s">
        <v>519</v>
      </c>
      <c r="E17914" s="389" t="s">
        <v>670</v>
      </c>
      <c r="F17914" s="389" t="s">
        <v>650</v>
      </c>
      <c r="G17914" s="389" t="s">
        <v>519</v>
      </c>
    </row>
    <row r="17915" spans="1:7">
      <c r="A17915" s="389" t="s">
        <v>532</v>
      </c>
      <c r="B17915" s="389" t="s">
        <v>519</v>
      </c>
      <c r="C17915" s="389">
        <v>34865.837904899898</v>
      </c>
      <c r="D17915" s="389" t="s">
        <v>519</v>
      </c>
      <c r="E17915" s="389" t="s">
        <v>670</v>
      </c>
      <c r="F17915" s="389" t="s">
        <v>650</v>
      </c>
      <c r="G17915" s="389" t="s">
        <v>519</v>
      </c>
    </row>
    <row r="17916" spans="1:7">
      <c r="A17916" s="389" t="s">
        <v>532</v>
      </c>
      <c r="B17916" s="389" t="s">
        <v>519</v>
      </c>
      <c r="C17916" s="389">
        <v>34865.837904899898</v>
      </c>
      <c r="D17916" s="389" t="s">
        <v>519</v>
      </c>
      <c r="E17916" s="389" t="s">
        <v>670</v>
      </c>
      <c r="F17916" s="389" t="s">
        <v>650</v>
      </c>
      <c r="G17916" s="389" t="s">
        <v>519</v>
      </c>
    </row>
    <row r="17917" spans="1:7">
      <c r="A17917" s="389" t="s">
        <v>532</v>
      </c>
      <c r="B17917" s="389" t="s">
        <v>519</v>
      </c>
      <c r="C17917" s="389">
        <v>34865.837904899898</v>
      </c>
      <c r="D17917" s="389" t="s">
        <v>519</v>
      </c>
      <c r="E17917" s="389" t="s">
        <v>670</v>
      </c>
      <c r="F17917" s="389" t="s">
        <v>650</v>
      </c>
      <c r="G17917" s="389" t="s">
        <v>519</v>
      </c>
    </row>
    <row r="17918" spans="1:7">
      <c r="A17918" s="389" t="s">
        <v>532</v>
      </c>
      <c r="B17918" s="389" t="s">
        <v>519</v>
      </c>
      <c r="C17918" s="389">
        <v>34865.837904899898</v>
      </c>
      <c r="D17918" s="389" t="s">
        <v>519</v>
      </c>
      <c r="E17918" s="389" t="s">
        <v>670</v>
      </c>
      <c r="F17918" s="389" t="s">
        <v>650</v>
      </c>
      <c r="G17918" s="389" t="s">
        <v>519</v>
      </c>
    </row>
    <row r="17919" spans="1:7">
      <c r="A17919" s="389" t="s">
        <v>532</v>
      </c>
      <c r="B17919" s="389" t="s">
        <v>519</v>
      </c>
      <c r="C17919" s="389">
        <v>34865.837904899898</v>
      </c>
      <c r="D17919" s="389" t="s">
        <v>519</v>
      </c>
      <c r="E17919" s="389" t="s">
        <v>670</v>
      </c>
      <c r="F17919" s="389" t="s">
        <v>650</v>
      </c>
      <c r="G17919" s="389" t="s">
        <v>519</v>
      </c>
    </row>
    <row r="17920" spans="1:7">
      <c r="A17920" s="389" t="s">
        <v>532</v>
      </c>
      <c r="B17920" s="389" t="s">
        <v>519</v>
      </c>
      <c r="C17920" s="389">
        <v>34865.837904899898</v>
      </c>
      <c r="D17920" s="389" t="s">
        <v>519</v>
      </c>
      <c r="E17920" s="389" t="s">
        <v>670</v>
      </c>
      <c r="F17920" s="389" t="s">
        <v>650</v>
      </c>
      <c r="G17920" s="389" t="s">
        <v>519</v>
      </c>
    </row>
    <row r="17921" spans="1:7">
      <c r="A17921" s="389" t="s">
        <v>532</v>
      </c>
      <c r="B17921" s="389" t="s">
        <v>519</v>
      </c>
      <c r="C17921" s="389">
        <v>34865.837904899898</v>
      </c>
      <c r="D17921" s="389" t="s">
        <v>519</v>
      </c>
      <c r="E17921" s="389" t="s">
        <v>670</v>
      </c>
      <c r="F17921" s="389" t="s">
        <v>650</v>
      </c>
      <c r="G17921" s="389" t="s">
        <v>519</v>
      </c>
    </row>
    <row r="17922" spans="1:7">
      <c r="A17922" s="389" t="s">
        <v>532</v>
      </c>
      <c r="B17922" s="389" t="s">
        <v>519</v>
      </c>
      <c r="C17922" s="389">
        <v>34865.837904899898</v>
      </c>
      <c r="D17922" s="389" t="s">
        <v>519</v>
      </c>
      <c r="E17922" s="389" t="s">
        <v>670</v>
      </c>
      <c r="F17922" s="389" t="s">
        <v>650</v>
      </c>
      <c r="G17922" s="389" t="s">
        <v>519</v>
      </c>
    </row>
    <row r="17923" spans="1:7">
      <c r="A17923" s="389" t="s">
        <v>532</v>
      </c>
      <c r="B17923" s="389" t="s">
        <v>519</v>
      </c>
      <c r="C17923" s="389">
        <v>34865.837904899898</v>
      </c>
      <c r="D17923" s="389" t="s">
        <v>519</v>
      </c>
      <c r="E17923" s="389" t="s">
        <v>670</v>
      </c>
      <c r="F17923" s="389" t="s">
        <v>650</v>
      </c>
      <c r="G17923" s="389" t="s">
        <v>519</v>
      </c>
    </row>
    <row r="17924" spans="1:7">
      <c r="A17924" s="389" t="s">
        <v>532</v>
      </c>
      <c r="B17924" s="389" t="s">
        <v>519</v>
      </c>
      <c r="C17924" s="389">
        <v>34865.837904899898</v>
      </c>
      <c r="D17924" s="389" t="s">
        <v>519</v>
      </c>
      <c r="E17924" s="389" t="s">
        <v>670</v>
      </c>
      <c r="F17924" s="389" t="s">
        <v>650</v>
      </c>
      <c r="G17924" s="389" t="s">
        <v>519</v>
      </c>
    </row>
    <row r="17925" spans="1:7">
      <c r="A17925" s="389" t="s">
        <v>532</v>
      </c>
      <c r="B17925" s="389" t="s">
        <v>519</v>
      </c>
      <c r="C17925" s="389">
        <v>34865.837904899898</v>
      </c>
      <c r="D17925" s="389" t="s">
        <v>519</v>
      </c>
      <c r="E17925" s="389" t="s">
        <v>670</v>
      </c>
      <c r="F17925" s="389" t="s">
        <v>650</v>
      </c>
      <c r="G17925" s="389" t="s">
        <v>519</v>
      </c>
    </row>
    <row r="17926" spans="1:7">
      <c r="A17926" s="389" t="s">
        <v>532</v>
      </c>
      <c r="B17926" s="389" t="s">
        <v>519</v>
      </c>
      <c r="C17926" s="389">
        <v>34865.837904899898</v>
      </c>
      <c r="D17926" s="389" t="s">
        <v>519</v>
      </c>
      <c r="E17926" s="389" t="s">
        <v>670</v>
      </c>
      <c r="F17926" s="389" t="s">
        <v>650</v>
      </c>
      <c r="G17926" s="389" t="s">
        <v>519</v>
      </c>
    </row>
    <row r="17927" spans="1:7">
      <c r="A17927" s="389" t="s">
        <v>532</v>
      </c>
      <c r="B17927" s="389" t="s">
        <v>519</v>
      </c>
      <c r="C17927" s="389">
        <v>34865.837904899898</v>
      </c>
      <c r="D17927" s="389" t="s">
        <v>519</v>
      </c>
      <c r="E17927" s="389" t="s">
        <v>670</v>
      </c>
      <c r="F17927" s="389" t="s">
        <v>650</v>
      </c>
      <c r="G17927" s="389" t="s">
        <v>519</v>
      </c>
    </row>
    <row r="17928" spans="1:7">
      <c r="A17928" s="389" t="s">
        <v>532</v>
      </c>
      <c r="B17928" s="389" t="s">
        <v>519</v>
      </c>
      <c r="C17928" s="389">
        <v>34865.837904899898</v>
      </c>
      <c r="D17928" s="389" t="s">
        <v>519</v>
      </c>
      <c r="E17928" s="389" t="s">
        <v>670</v>
      </c>
      <c r="F17928" s="389" t="s">
        <v>650</v>
      </c>
      <c r="G17928" s="389" t="s">
        <v>519</v>
      </c>
    </row>
    <row r="17929" spans="1:7">
      <c r="A17929" s="389" t="s">
        <v>532</v>
      </c>
      <c r="B17929" s="389" t="s">
        <v>519</v>
      </c>
      <c r="C17929" s="389">
        <v>34865.837904899898</v>
      </c>
      <c r="D17929" s="389" t="s">
        <v>519</v>
      </c>
      <c r="E17929" s="389" t="s">
        <v>670</v>
      </c>
      <c r="F17929" s="389" t="s">
        <v>650</v>
      </c>
      <c r="G17929" s="389" t="s">
        <v>519</v>
      </c>
    </row>
    <row r="17930" spans="1:7">
      <c r="A17930" s="389" t="s">
        <v>532</v>
      </c>
      <c r="B17930" s="389" t="s">
        <v>519</v>
      </c>
      <c r="C17930" s="389">
        <v>34865.837904899898</v>
      </c>
      <c r="D17930" s="389" t="s">
        <v>519</v>
      </c>
      <c r="E17930" s="389" t="s">
        <v>670</v>
      </c>
      <c r="F17930" s="389" t="s">
        <v>650</v>
      </c>
      <c r="G17930" s="389" t="s">
        <v>519</v>
      </c>
    </row>
    <row r="17931" spans="1:7">
      <c r="A17931" s="389" t="s">
        <v>532</v>
      </c>
      <c r="B17931" s="389" t="s">
        <v>519</v>
      </c>
      <c r="C17931" s="389">
        <v>34865.837904899898</v>
      </c>
      <c r="D17931" s="389" t="s">
        <v>519</v>
      </c>
      <c r="E17931" s="389" t="s">
        <v>670</v>
      </c>
      <c r="F17931" s="389" t="s">
        <v>650</v>
      </c>
      <c r="G17931" s="389" t="s">
        <v>519</v>
      </c>
    </row>
    <row r="17932" spans="1:7">
      <c r="A17932" s="389" t="s">
        <v>532</v>
      </c>
      <c r="B17932" s="389" t="s">
        <v>519</v>
      </c>
      <c r="C17932" s="389">
        <v>34865.837904899898</v>
      </c>
      <c r="D17932" s="389" t="s">
        <v>519</v>
      </c>
      <c r="E17932" s="389" t="s">
        <v>670</v>
      </c>
      <c r="F17932" s="389" t="s">
        <v>650</v>
      </c>
      <c r="G17932" s="389" t="s">
        <v>519</v>
      </c>
    </row>
    <row r="17933" spans="1:7">
      <c r="A17933" s="389" t="s">
        <v>532</v>
      </c>
      <c r="B17933" s="389" t="s">
        <v>519</v>
      </c>
      <c r="C17933" s="389">
        <v>34865.837904899898</v>
      </c>
      <c r="D17933" s="389" t="s">
        <v>519</v>
      </c>
      <c r="E17933" s="389" t="s">
        <v>670</v>
      </c>
      <c r="F17933" s="389" t="s">
        <v>650</v>
      </c>
      <c r="G17933" s="389" t="s">
        <v>519</v>
      </c>
    </row>
    <row r="17934" spans="1:7">
      <c r="A17934" s="389" t="s">
        <v>532</v>
      </c>
      <c r="B17934" s="389" t="s">
        <v>519</v>
      </c>
      <c r="C17934" s="389">
        <v>34865.837904899898</v>
      </c>
      <c r="D17934" s="389" t="s">
        <v>519</v>
      </c>
      <c r="E17934" s="389" t="s">
        <v>670</v>
      </c>
      <c r="F17934" s="389" t="s">
        <v>650</v>
      </c>
      <c r="G17934" s="389" t="s">
        <v>519</v>
      </c>
    </row>
    <row r="17935" spans="1:7">
      <c r="A17935" s="389" t="s">
        <v>532</v>
      </c>
      <c r="B17935" s="389" t="s">
        <v>519</v>
      </c>
      <c r="C17935" s="389">
        <v>34865.837904899898</v>
      </c>
      <c r="D17935" s="389" t="s">
        <v>519</v>
      </c>
      <c r="E17935" s="389" t="s">
        <v>670</v>
      </c>
      <c r="F17935" s="389" t="s">
        <v>650</v>
      </c>
      <c r="G17935" s="389" t="s">
        <v>519</v>
      </c>
    </row>
    <row r="17936" spans="1:7">
      <c r="A17936" s="389" t="s">
        <v>532</v>
      </c>
      <c r="B17936" s="389" t="s">
        <v>519</v>
      </c>
      <c r="C17936" s="389">
        <v>34865.837904899898</v>
      </c>
      <c r="D17936" s="389" t="s">
        <v>519</v>
      </c>
      <c r="E17936" s="389" t="s">
        <v>670</v>
      </c>
      <c r="F17936" s="389" t="s">
        <v>650</v>
      </c>
      <c r="G17936" s="389" t="s">
        <v>519</v>
      </c>
    </row>
    <row r="17937" spans="1:7">
      <c r="A17937" s="389" t="s">
        <v>532</v>
      </c>
      <c r="B17937" s="389" t="s">
        <v>519</v>
      </c>
      <c r="C17937" s="389">
        <v>34865.837904899898</v>
      </c>
      <c r="D17937" s="389" t="s">
        <v>519</v>
      </c>
      <c r="E17937" s="389" t="s">
        <v>670</v>
      </c>
      <c r="F17937" s="389" t="s">
        <v>650</v>
      </c>
      <c r="G17937" s="389" t="s">
        <v>519</v>
      </c>
    </row>
    <row r="17938" spans="1:7">
      <c r="A17938" s="389" t="s">
        <v>532</v>
      </c>
      <c r="B17938" s="389" t="s">
        <v>519</v>
      </c>
      <c r="C17938" s="389">
        <v>34865.837904899898</v>
      </c>
      <c r="D17938" s="389" t="s">
        <v>519</v>
      </c>
      <c r="E17938" s="389" t="s">
        <v>670</v>
      </c>
      <c r="F17938" s="389" t="s">
        <v>650</v>
      </c>
      <c r="G17938" s="389" t="s">
        <v>519</v>
      </c>
    </row>
    <row r="17939" spans="1:7">
      <c r="A17939" s="389" t="s">
        <v>532</v>
      </c>
      <c r="B17939" s="389" t="s">
        <v>519</v>
      </c>
      <c r="C17939" s="389">
        <v>34865.837904899898</v>
      </c>
      <c r="D17939" s="389" t="s">
        <v>519</v>
      </c>
      <c r="E17939" s="389" t="s">
        <v>670</v>
      </c>
      <c r="F17939" s="389" t="s">
        <v>650</v>
      </c>
      <c r="G17939" s="389" t="s">
        <v>519</v>
      </c>
    </row>
    <row r="17940" spans="1:7">
      <c r="A17940" s="389" t="s">
        <v>532</v>
      </c>
      <c r="B17940" s="389" t="s">
        <v>519</v>
      </c>
      <c r="C17940" s="389">
        <v>34865.837904899898</v>
      </c>
      <c r="D17940" s="389" t="s">
        <v>519</v>
      </c>
      <c r="E17940" s="389" t="s">
        <v>670</v>
      </c>
      <c r="F17940" s="389" t="s">
        <v>650</v>
      </c>
      <c r="G17940" s="389" t="s">
        <v>519</v>
      </c>
    </row>
    <row r="17941" spans="1:7">
      <c r="A17941" s="389" t="s">
        <v>532</v>
      </c>
      <c r="B17941" s="389" t="s">
        <v>519</v>
      </c>
      <c r="C17941" s="389">
        <v>34865.837904899898</v>
      </c>
      <c r="D17941" s="389" t="s">
        <v>519</v>
      </c>
      <c r="E17941" s="389" t="s">
        <v>670</v>
      </c>
      <c r="F17941" s="389" t="s">
        <v>650</v>
      </c>
      <c r="G17941" s="389" t="s">
        <v>519</v>
      </c>
    </row>
    <row r="17942" spans="1:7">
      <c r="A17942" s="389" t="s">
        <v>532</v>
      </c>
      <c r="B17942" s="389" t="s">
        <v>519</v>
      </c>
      <c r="C17942" s="389">
        <v>34865.837904899898</v>
      </c>
      <c r="D17942" s="389" t="s">
        <v>519</v>
      </c>
      <c r="E17942" s="389" t="s">
        <v>670</v>
      </c>
      <c r="F17942" s="389" t="s">
        <v>650</v>
      </c>
      <c r="G17942" s="389" t="s">
        <v>519</v>
      </c>
    </row>
    <row r="17943" spans="1:7">
      <c r="A17943" s="389" t="s">
        <v>532</v>
      </c>
      <c r="B17943" s="389" t="s">
        <v>519</v>
      </c>
      <c r="C17943" s="389">
        <v>34865.837904899898</v>
      </c>
      <c r="D17943" s="389" t="s">
        <v>519</v>
      </c>
      <c r="E17943" s="389" t="s">
        <v>670</v>
      </c>
      <c r="F17943" s="389" t="s">
        <v>650</v>
      </c>
      <c r="G17943" s="389" t="s">
        <v>519</v>
      </c>
    </row>
    <row r="17944" spans="1:7">
      <c r="A17944" s="389" t="s">
        <v>532</v>
      </c>
      <c r="B17944" s="389" t="s">
        <v>519</v>
      </c>
      <c r="C17944" s="389">
        <v>34865.837904899898</v>
      </c>
      <c r="D17944" s="389" t="s">
        <v>519</v>
      </c>
      <c r="E17944" s="389" t="s">
        <v>670</v>
      </c>
      <c r="F17944" s="389" t="s">
        <v>650</v>
      </c>
      <c r="G17944" s="389" t="s">
        <v>519</v>
      </c>
    </row>
    <row r="17945" spans="1:7">
      <c r="A17945" s="389" t="s">
        <v>532</v>
      </c>
      <c r="B17945" s="389" t="s">
        <v>519</v>
      </c>
      <c r="C17945" s="389">
        <v>34865.837904899898</v>
      </c>
      <c r="D17945" s="389" t="s">
        <v>519</v>
      </c>
      <c r="E17945" s="389" t="s">
        <v>670</v>
      </c>
      <c r="F17945" s="389" t="s">
        <v>650</v>
      </c>
      <c r="G17945" s="389" t="s">
        <v>519</v>
      </c>
    </row>
    <row r="17946" spans="1:7">
      <c r="A17946" s="389" t="s">
        <v>532</v>
      </c>
      <c r="B17946" s="389" t="s">
        <v>519</v>
      </c>
      <c r="C17946" s="389">
        <v>34865.837904899898</v>
      </c>
      <c r="D17946" s="389" t="s">
        <v>519</v>
      </c>
      <c r="E17946" s="389" t="s">
        <v>670</v>
      </c>
      <c r="F17946" s="389" t="s">
        <v>650</v>
      </c>
      <c r="G17946" s="389" t="s">
        <v>519</v>
      </c>
    </row>
    <row r="17947" spans="1:7">
      <c r="A17947" s="389" t="s">
        <v>532</v>
      </c>
      <c r="B17947" s="389" t="s">
        <v>519</v>
      </c>
      <c r="C17947" s="389">
        <v>34865.837904899898</v>
      </c>
      <c r="D17947" s="389" t="s">
        <v>519</v>
      </c>
      <c r="E17947" s="389" t="s">
        <v>670</v>
      </c>
      <c r="F17947" s="389" t="s">
        <v>650</v>
      </c>
      <c r="G17947" s="389" t="s">
        <v>519</v>
      </c>
    </row>
    <row r="17948" spans="1:7">
      <c r="A17948" s="389" t="s">
        <v>532</v>
      </c>
      <c r="B17948" s="389" t="s">
        <v>519</v>
      </c>
      <c r="C17948" s="389">
        <v>34865.837904899898</v>
      </c>
      <c r="D17948" s="389" t="s">
        <v>519</v>
      </c>
      <c r="E17948" s="389" t="s">
        <v>670</v>
      </c>
      <c r="F17948" s="389" t="s">
        <v>650</v>
      </c>
      <c r="G17948" s="389" t="s">
        <v>519</v>
      </c>
    </row>
    <row r="17949" spans="1:7">
      <c r="A17949" s="389" t="s">
        <v>532</v>
      </c>
      <c r="B17949" s="389" t="s">
        <v>519</v>
      </c>
      <c r="C17949" s="389">
        <v>34865.837904899898</v>
      </c>
      <c r="D17949" s="389" t="s">
        <v>519</v>
      </c>
      <c r="E17949" s="389" t="s">
        <v>670</v>
      </c>
      <c r="F17949" s="389" t="s">
        <v>650</v>
      </c>
      <c r="G17949" s="389" t="s">
        <v>519</v>
      </c>
    </row>
    <row r="17950" spans="1:7">
      <c r="A17950" s="389" t="s">
        <v>532</v>
      </c>
      <c r="B17950" s="389" t="s">
        <v>519</v>
      </c>
      <c r="C17950" s="389">
        <v>34865.837904899898</v>
      </c>
      <c r="D17950" s="389" t="s">
        <v>519</v>
      </c>
      <c r="E17950" s="389" t="s">
        <v>670</v>
      </c>
      <c r="F17950" s="389" t="s">
        <v>650</v>
      </c>
      <c r="G17950" s="389" t="s">
        <v>519</v>
      </c>
    </row>
    <row r="17951" spans="1:7">
      <c r="A17951" s="389" t="s">
        <v>532</v>
      </c>
      <c r="B17951" s="389" t="s">
        <v>519</v>
      </c>
      <c r="C17951" s="389">
        <v>34865.837904899898</v>
      </c>
      <c r="D17951" s="389" t="s">
        <v>519</v>
      </c>
      <c r="E17951" s="389" t="s">
        <v>670</v>
      </c>
      <c r="F17951" s="389" t="s">
        <v>650</v>
      </c>
      <c r="G17951" s="389" t="s">
        <v>519</v>
      </c>
    </row>
    <row r="17952" spans="1:7">
      <c r="A17952" s="389" t="s">
        <v>532</v>
      </c>
      <c r="B17952" s="389" t="s">
        <v>519</v>
      </c>
      <c r="C17952" s="389">
        <v>34865.837904899898</v>
      </c>
      <c r="D17952" s="389" t="s">
        <v>519</v>
      </c>
      <c r="E17952" s="389" t="s">
        <v>670</v>
      </c>
      <c r="F17952" s="389" t="s">
        <v>650</v>
      </c>
      <c r="G17952" s="389" t="s">
        <v>519</v>
      </c>
    </row>
    <row r="17953" spans="1:7">
      <c r="A17953" s="389" t="s">
        <v>532</v>
      </c>
      <c r="B17953" s="389" t="s">
        <v>519</v>
      </c>
      <c r="C17953" s="389">
        <v>34865.837904899898</v>
      </c>
      <c r="D17953" s="389" t="s">
        <v>519</v>
      </c>
      <c r="E17953" s="389" t="s">
        <v>670</v>
      </c>
      <c r="F17953" s="389" t="s">
        <v>650</v>
      </c>
      <c r="G17953" s="389" t="s">
        <v>519</v>
      </c>
    </row>
    <row r="17954" spans="1:7">
      <c r="A17954" s="389" t="s">
        <v>532</v>
      </c>
      <c r="B17954" s="389" t="s">
        <v>519</v>
      </c>
      <c r="C17954" s="389">
        <v>34865.837904899898</v>
      </c>
      <c r="D17954" s="389" t="s">
        <v>519</v>
      </c>
      <c r="E17954" s="389" t="s">
        <v>670</v>
      </c>
      <c r="F17954" s="389" t="s">
        <v>650</v>
      </c>
      <c r="G17954" s="389" t="s">
        <v>519</v>
      </c>
    </row>
    <row r="17955" spans="1:7">
      <c r="A17955" s="389" t="s">
        <v>532</v>
      </c>
      <c r="B17955" s="389" t="s">
        <v>519</v>
      </c>
      <c r="C17955" s="389">
        <v>34865.837904899898</v>
      </c>
      <c r="D17955" s="389" t="s">
        <v>519</v>
      </c>
      <c r="E17955" s="389" t="s">
        <v>670</v>
      </c>
      <c r="F17955" s="389" t="s">
        <v>650</v>
      </c>
      <c r="G17955" s="389" t="s">
        <v>519</v>
      </c>
    </row>
    <row r="17956" spans="1:7">
      <c r="A17956" s="389" t="s">
        <v>532</v>
      </c>
      <c r="B17956" s="389" t="s">
        <v>519</v>
      </c>
      <c r="C17956" s="389">
        <v>34865.837904899898</v>
      </c>
      <c r="D17956" s="389" t="s">
        <v>519</v>
      </c>
      <c r="E17956" s="389" t="s">
        <v>670</v>
      </c>
      <c r="F17956" s="389" t="s">
        <v>650</v>
      </c>
      <c r="G17956" s="389" t="s">
        <v>519</v>
      </c>
    </row>
    <row r="17957" spans="1:7">
      <c r="A17957" s="389" t="s">
        <v>532</v>
      </c>
      <c r="B17957" s="389" t="s">
        <v>519</v>
      </c>
      <c r="C17957" s="389">
        <v>34865.837904899898</v>
      </c>
      <c r="D17957" s="389" t="s">
        <v>519</v>
      </c>
      <c r="E17957" s="389" t="s">
        <v>670</v>
      </c>
      <c r="F17957" s="389" t="s">
        <v>650</v>
      </c>
      <c r="G17957" s="389" t="s">
        <v>519</v>
      </c>
    </row>
    <row r="17958" spans="1:7">
      <c r="A17958" s="389" t="s">
        <v>532</v>
      </c>
      <c r="B17958" s="389" t="s">
        <v>519</v>
      </c>
      <c r="C17958" s="389">
        <v>34865.837904899898</v>
      </c>
      <c r="D17958" s="389" t="s">
        <v>519</v>
      </c>
      <c r="E17958" s="389" t="s">
        <v>670</v>
      </c>
      <c r="F17958" s="389" t="s">
        <v>650</v>
      </c>
      <c r="G17958" s="389" t="s">
        <v>519</v>
      </c>
    </row>
    <row r="17959" spans="1:7">
      <c r="A17959" s="389" t="s">
        <v>532</v>
      </c>
      <c r="B17959" s="389" t="s">
        <v>519</v>
      </c>
      <c r="C17959" s="389">
        <v>34865.837904899898</v>
      </c>
      <c r="D17959" s="389" t="s">
        <v>519</v>
      </c>
      <c r="E17959" s="389" t="s">
        <v>670</v>
      </c>
      <c r="F17959" s="389" t="s">
        <v>650</v>
      </c>
      <c r="G17959" s="389" t="s">
        <v>519</v>
      </c>
    </row>
    <row r="17960" spans="1:7">
      <c r="A17960" s="389" t="s">
        <v>532</v>
      </c>
      <c r="B17960" s="389" t="s">
        <v>519</v>
      </c>
      <c r="C17960" s="389">
        <v>34865.837904899898</v>
      </c>
      <c r="D17960" s="389" t="s">
        <v>519</v>
      </c>
      <c r="E17960" s="389" t="s">
        <v>670</v>
      </c>
      <c r="F17960" s="389" t="s">
        <v>650</v>
      </c>
      <c r="G17960" s="389" t="s">
        <v>519</v>
      </c>
    </row>
    <row r="17961" spans="1:7">
      <c r="A17961" s="389" t="s">
        <v>532</v>
      </c>
      <c r="B17961" s="389" t="s">
        <v>519</v>
      </c>
      <c r="C17961" s="389">
        <v>34865.837904899898</v>
      </c>
      <c r="D17961" s="389" t="s">
        <v>519</v>
      </c>
      <c r="E17961" s="389" t="s">
        <v>670</v>
      </c>
      <c r="F17961" s="389" t="s">
        <v>650</v>
      </c>
      <c r="G17961" s="389" t="s">
        <v>519</v>
      </c>
    </row>
    <row r="17962" spans="1:7">
      <c r="A17962" s="389" t="s">
        <v>532</v>
      </c>
      <c r="B17962" s="389" t="s">
        <v>519</v>
      </c>
      <c r="C17962" s="389">
        <v>34865.837904899898</v>
      </c>
      <c r="D17962" s="389" t="s">
        <v>519</v>
      </c>
      <c r="E17962" s="389" t="s">
        <v>670</v>
      </c>
      <c r="F17962" s="389" t="s">
        <v>650</v>
      </c>
      <c r="G17962" s="389" t="s">
        <v>519</v>
      </c>
    </row>
    <row r="17963" spans="1:7">
      <c r="A17963" s="389" t="s">
        <v>532</v>
      </c>
      <c r="B17963" s="389" t="s">
        <v>519</v>
      </c>
      <c r="C17963" s="389">
        <v>34865.837904899898</v>
      </c>
      <c r="D17963" s="389" t="s">
        <v>519</v>
      </c>
      <c r="E17963" s="389" t="s">
        <v>670</v>
      </c>
      <c r="F17963" s="389" t="s">
        <v>650</v>
      </c>
      <c r="G17963" s="389" t="s">
        <v>519</v>
      </c>
    </row>
    <row r="17964" spans="1:7">
      <c r="A17964" s="389" t="s">
        <v>532</v>
      </c>
      <c r="B17964" s="389" t="s">
        <v>519</v>
      </c>
      <c r="C17964" s="389">
        <v>34865.837904899898</v>
      </c>
      <c r="D17964" s="389" t="s">
        <v>519</v>
      </c>
      <c r="E17964" s="389" t="s">
        <v>670</v>
      </c>
      <c r="F17964" s="389" t="s">
        <v>650</v>
      </c>
      <c r="G17964" s="389" t="s">
        <v>519</v>
      </c>
    </row>
    <row r="17965" spans="1:7">
      <c r="A17965" s="389" t="s">
        <v>532</v>
      </c>
      <c r="B17965" s="389" t="s">
        <v>519</v>
      </c>
      <c r="C17965" s="389">
        <v>34865.837904899898</v>
      </c>
      <c r="D17965" s="389" t="s">
        <v>519</v>
      </c>
      <c r="E17965" s="389" t="s">
        <v>670</v>
      </c>
      <c r="F17965" s="389" t="s">
        <v>650</v>
      </c>
      <c r="G17965" s="389" t="s">
        <v>519</v>
      </c>
    </row>
    <row r="17966" spans="1:7">
      <c r="A17966" s="389" t="s">
        <v>532</v>
      </c>
      <c r="B17966" s="389" t="s">
        <v>519</v>
      </c>
      <c r="C17966" s="389">
        <v>34865.837904899898</v>
      </c>
      <c r="D17966" s="389" t="s">
        <v>519</v>
      </c>
      <c r="E17966" s="389" t="s">
        <v>670</v>
      </c>
      <c r="F17966" s="389" t="s">
        <v>650</v>
      </c>
      <c r="G17966" s="389" t="s">
        <v>519</v>
      </c>
    </row>
    <row r="17967" spans="1:7">
      <c r="A17967" s="389" t="s">
        <v>532</v>
      </c>
      <c r="B17967" s="389" t="s">
        <v>519</v>
      </c>
      <c r="C17967" s="389">
        <v>34865.837904899898</v>
      </c>
      <c r="D17967" s="389" t="s">
        <v>519</v>
      </c>
      <c r="E17967" s="389" t="s">
        <v>670</v>
      </c>
      <c r="F17967" s="389" t="s">
        <v>650</v>
      </c>
      <c r="G17967" s="389" t="s">
        <v>519</v>
      </c>
    </row>
    <row r="17968" spans="1:7">
      <c r="A17968" s="389" t="s">
        <v>532</v>
      </c>
      <c r="B17968" s="389" t="s">
        <v>519</v>
      </c>
      <c r="C17968" s="389">
        <v>34865.837904899898</v>
      </c>
      <c r="D17968" s="389" t="s">
        <v>519</v>
      </c>
      <c r="E17968" s="389" t="s">
        <v>670</v>
      </c>
      <c r="F17968" s="389" t="s">
        <v>650</v>
      </c>
      <c r="G17968" s="389" t="s">
        <v>519</v>
      </c>
    </row>
    <row r="17969" spans="1:7">
      <c r="A17969" s="389" t="s">
        <v>532</v>
      </c>
      <c r="B17969" s="389" t="s">
        <v>519</v>
      </c>
      <c r="C17969" s="389">
        <v>34865.837904899898</v>
      </c>
      <c r="D17969" s="389" t="s">
        <v>519</v>
      </c>
      <c r="E17969" s="389" t="s">
        <v>670</v>
      </c>
      <c r="F17969" s="389" t="s">
        <v>650</v>
      </c>
      <c r="G17969" s="389" t="s">
        <v>519</v>
      </c>
    </row>
    <row r="17970" spans="1:7">
      <c r="A17970" s="389" t="s">
        <v>532</v>
      </c>
      <c r="B17970" s="389" t="s">
        <v>519</v>
      </c>
      <c r="C17970" s="389">
        <v>34865.837904899898</v>
      </c>
      <c r="D17970" s="389" t="s">
        <v>519</v>
      </c>
      <c r="E17970" s="389" t="s">
        <v>670</v>
      </c>
      <c r="F17970" s="389" t="s">
        <v>650</v>
      </c>
      <c r="G17970" s="389" t="s">
        <v>519</v>
      </c>
    </row>
    <row r="17971" spans="1:7">
      <c r="A17971" s="389" t="s">
        <v>532</v>
      </c>
      <c r="B17971" s="389" t="s">
        <v>519</v>
      </c>
      <c r="C17971" s="389">
        <v>34865.837904899898</v>
      </c>
      <c r="D17971" s="389" t="s">
        <v>519</v>
      </c>
      <c r="E17971" s="389" t="s">
        <v>670</v>
      </c>
      <c r="F17971" s="389" t="s">
        <v>650</v>
      </c>
      <c r="G17971" s="389" t="s">
        <v>519</v>
      </c>
    </row>
    <row r="17972" spans="1:7">
      <c r="A17972" s="389" t="s">
        <v>532</v>
      </c>
      <c r="B17972" s="389" t="s">
        <v>519</v>
      </c>
      <c r="C17972" s="389">
        <v>34865.837904899898</v>
      </c>
      <c r="D17972" s="389" t="s">
        <v>519</v>
      </c>
      <c r="E17972" s="389" t="s">
        <v>670</v>
      </c>
      <c r="F17972" s="389" t="s">
        <v>650</v>
      </c>
      <c r="G17972" s="389" t="s">
        <v>519</v>
      </c>
    </row>
    <row r="17973" spans="1:7">
      <c r="A17973" s="389" t="s">
        <v>532</v>
      </c>
      <c r="B17973" s="389" t="s">
        <v>519</v>
      </c>
      <c r="C17973" s="389">
        <v>34865.837904899898</v>
      </c>
      <c r="D17973" s="389" t="s">
        <v>519</v>
      </c>
      <c r="E17973" s="389" t="s">
        <v>670</v>
      </c>
      <c r="F17973" s="389" t="s">
        <v>650</v>
      </c>
      <c r="G17973" s="389" t="s">
        <v>519</v>
      </c>
    </row>
    <row r="17974" spans="1:7">
      <c r="A17974" s="389" t="s">
        <v>532</v>
      </c>
      <c r="B17974" s="389" t="s">
        <v>519</v>
      </c>
      <c r="C17974" s="389">
        <v>34865.837904899898</v>
      </c>
      <c r="D17974" s="389" t="s">
        <v>519</v>
      </c>
      <c r="E17974" s="389" t="s">
        <v>670</v>
      </c>
      <c r="F17974" s="389" t="s">
        <v>650</v>
      </c>
      <c r="G17974" s="389" t="s">
        <v>519</v>
      </c>
    </row>
    <row r="17975" spans="1:7">
      <c r="A17975" s="389" t="s">
        <v>532</v>
      </c>
      <c r="B17975" s="389" t="s">
        <v>519</v>
      </c>
      <c r="C17975" s="389">
        <v>34865.837904899898</v>
      </c>
      <c r="D17975" s="389" t="s">
        <v>519</v>
      </c>
      <c r="E17975" s="389" t="s">
        <v>670</v>
      </c>
      <c r="F17975" s="389" t="s">
        <v>650</v>
      </c>
      <c r="G17975" s="389" t="s">
        <v>519</v>
      </c>
    </row>
    <row r="17976" spans="1:7">
      <c r="A17976" s="389" t="s">
        <v>532</v>
      </c>
      <c r="B17976" s="389" t="s">
        <v>519</v>
      </c>
      <c r="C17976" s="389">
        <v>34865.837904899898</v>
      </c>
      <c r="D17976" s="389" t="s">
        <v>519</v>
      </c>
      <c r="E17976" s="389" t="s">
        <v>670</v>
      </c>
      <c r="F17976" s="389" t="s">
        <v>650</v>
      </c>
      <c r="G17976" s="389" t="s">
        <v>519</v>
      </c>
    </row>
    <row r="17977" spans="1:7">
      <c r="A17977" s="389" t="s">
        <v>532</v>
      </c>
      <c r="B17977" s="389" t="s">
        <v>519</v>
      </c>
      <c r="C17977" s="389">
        <v>34865.837904899898</v>
      </c>
      <c r="D17977" s="389" t="s">
        <v>519</v>
      </c>
      <c r="E17977" s="389" t="s">
        <v>670</v>
      </c>
      <c r="F17977" s="389" t="s">
        <v>650</v>
      </c>
      <c r="G17977" s="389" t="s">
        <v>519</v>
      </c>
    </row>
    <row r="17978" spans="1:7">
      <c r="A17978" s="389" t="s">
        <v>532</v>
      </c>
      <c r="B17978" s="389" t="s">
        <v>519</v>
      </c>
      <c r="C17978" s="389">
        <v>34865.837904899898</v>
      </c>
      <c r="D17978" s="389" t="s">
        <v>519</v>
      </c>
      <c r="E17978" s="389" t="s">
        <v>670</v>
      </c>
      <c r="F17978" s="389" t="s">
        <v>650</v>
      </c>
      <c r="G17978" s="389" t="s">
        <v>519</v>
      </c>
    </row>
    <row r="17979" spans="1:7">
      <c r="A17979" s="389" t="s">
        <v>532</v>
      </c>
      <c r="B17979" s="389" t="s">
        <v>519</v>
      </c>
      <c r="C17979" s="389">
        <v>34865.837904899898</v>
      </c>
      <c r="D17979" s="389" t="s">
        <v>519</v>
      </c>
      <c r="E17979" s="389" t="s">
        <v>670</v>
      </c>
      <c r="F17979" s="389" t="s">
        <v>650</v>
      </c>
      <c r="G17979" s="389" t="s">
        <v>519</v>
      </c>
    </row>
    <row r="17980" spans="1:7">
      <c r="A17980" s="389" t="s">
        <v>532</v>
      </c>
      <c r="B17980" s="389" t="s">
        <v>519</v>
      </c>
      <c r="C17980" s="389">
        <v>34865.837904899898</v>
      </c>
      <c r="D17980" s="389" t="s">
        <v>519</v>
      </c>
      <c r="E17980" s="389" t="s">
        <v>670</v>
      </c>
      <c r="F17980" s="389" t="s">
        <v>650</v>
      </c>
      <c r="G17980" s="389" t="s">
        <v>519</v>
      </c>
    </row>
    <row r="17981" spans="1:7">
      <c r="A17981" s="389" t="s">
        <v>532</v>
      </c>
      <c r="B17981" s="389" t="s">
        <v>519</v>
      </c>
      <c r="C17981" s="389">
        <v>34865.837904899898</v>
      </c>
      <c r="D17981" s="389" t="s">
        <v>519</v>
      </c>
      <c r="E17981" s="389" t="s">
        <v>670</v>
      </c>
      <c r="F17981" s="389" t="s">
        <v>650</v>
      </c>
      <c r="G17981" s="389" t="s">
        <v>519</v>
      </c>
    </row>
    <row r="17982" spans="1:7">
      <c r="A17982" s="389" t="s">
        <v>532</v>
      </c>
      <c r="B17982" s="389" t="s">
        <v>519</v>
      </c>
      <c r="C17982" s="389">
        <v>34865.837904899898</v>
      </c>
      <c r="D17982" s="389" t="s">
        <v>519</v>
      </c>
      <c r="E17982" s="389" t="s">
        <v>670</v>
      </c>
      <c r="F17982" s="389" t="s">
        <v>650</v>
      </c>
      <c r="G17982" s="389" t="s">
        <v>519</v>
      </c>
    </row>
    <row r="17983" spans="1:7">
      <c r="A17983" s="389" t="s">
        <v>532</v>
      </c>
      <c r="B17983" s="389" t="s">
        <v>519</v>
      </c>
      <c r="C17983" s="389">
        <v>34865.837904899898</v>
      </c>
      <c r="D17983" s="389" t="s">
        <v>519</v>
      </c>
      <c r="E17983" s="389" t="s">
        <v>670</v>
      </c>
      <c r="F17983" s="389" t="s">
        <v>650</v>
      </c>
      <c r="G17983" s="389" t="s">
        <v>519</v>
      </c>
    </row>
    <row r="17984" spans="1:7">
      <c r="A17984" s="389" t="s">
        <v>532</v>
      </c>
      <c r="B17984" s="389" t="s">
        <v>519</v>
      </c>
      <c r="C17984" s="389">
        <v>34865.837904899898</v>
      </c>
      <c r="D17984" s="389" t="s">
        <v>519</v>
      </c>
      <c r="E17984" s="389" t="s">
        <v>670</v>
      </c>
      <c r="F17984" s="389" t="s">
        <v>650</v>
      </c>
      <c r="G17984" s="389" t="s">
        <v>519</v>
      </c>
    </row>
    <row r="17985" spans="1:7">
      <c r="A17985" s="389" t="s">
        <v>532</v>
      </c>
      <c r="B17985" s="389" t="s">
        <v>519</v>
      </c>
      <c r="C17985" s="389">
        <v>34865.837904899898</v>
      </c>
      <c r="D17985" s="389" t="s">
        <v>519</v>
      </c>
      <c r="E17985" s="389" t="s">
        <v>670</v>
      </c>
      <c r="F17985" s="389" t="s">
        <v>650</v>
      </c>
      <c r="G17985" s="389" t="s">
        <v>519</v>
      </c>
    </row>
    <row r="17986" spans="1:7">
      <c r="A17986" s="389" t="s">
        <v>532</v>
      </c>
      <c r="B17986" s="389" t="s">
        <v>519</v>
      </c>
      <c r="C17986" s="389">
        <v>34865.837904899898</v>
      </c>
      <c r="D17986" s="389" t="s">
        <v>519</v>
      </c>
      <c r="E17986" s="389" t="s">
        <v>670</v>
      </c>
      <c r="F17986" s="389" t="s">
        <v>650</v>
      </c>
      <c r="G17986" s="389" t="s">
        <v>519</v>
      </c>
    </row>
    <row r="17987" spans="1:7">
      <c r="A17987" s="389" t="s">
        <v>532</v>
      </c>
      <c r="B17987" s="389" t="s">
        <v>519</v>
      </c>
      <c r="C17987" s="389">
        <v>34865.837904899898</v>
      </c>
      <c r="D17987" s="389" t="s">
        <v>519</v>
      </c>
      <c r="E17987" s="389" t="s">
        <v>670</v>
      </c>
      <c r="F17987" s="389" t="s">
        <v>650</v>
      </c>
      <c r="G17987" s="389" t="s">
        <v>519</v>
      </c>
    </row>
    <row r="17988" spans="1:7">
      <c r="A17988" s="389" t="s">
        <v>532</v>
      </c>
      <c r="B17988" s="389" t="s">
        <v>519</v>
      </c>
      <c r="C17988" s="389">
        <v>34865.837904899898</v>
      </c>
      <c r="D17988" s="389" t="s">
        <v>519</v>
      </c>
      <c r="E17988" s="389" t="s">
        <v>670</v>
      </c>
      <c r="F17988" s="389" t="s">
        <v>650</v>
      </c>
      <c r="G17988" s="389" t="s">
        <v>519</v>
      </c>
    </row>
    <row r="17989" spans="1:7">
      <c r="A17989" s="389" t="s">
        <v>532</v>
      </c>
      <c r="B17989" s="389" t="s">
        <v>519</v>
      </c>
      <c r="C17989" s="389">
        <v>34865.837904899898</v>
      </c>
      <c r="D17989" s="389" t="s">
        <v>519</v>
      </c>
      <c r="E17989" s="389" t="s">
        <v>670</v>
      </c>
      <c r="F17989" s="389" t="s">
        <v>650</v>
      </c>
      <c r="G17989" s="389" t="s">
        <v>519</v>
      </c>
    </row>
    <row r="17990" spans="1:7">
      <c r="A17990" s="389" t="s">
        <v>532</v>
      </c>
      <c r="B17990" s="389" t="s">
        <v>519</v>
      </c>
      <c r="C17990" s="389">
        <v>34865.837904899898</v>
      </c>
      <c r="D17990" s="389" t="s">
        <v>519</v>
      </c>
      <c r="E17990" s="389" t="s">
        <v>670</v>
      </c>
      <c r="F17990" s="389" t="s">
        <v>650</v>
      </c>
      <c r="G17990" s="389" t="s">
        <v>519</v>
      </c>
    </row>
    <row r="17991" spans="1:7">
      <c r="A17991" s="389" t="s">
        <v>532</v>
      </c>
      <c r="B17991" s="389" t="s">
        <v>519</v>
      </c>
      <c r="C17991" s="389">
        <v>34865.837904899898</v>
      </c>
      <c r="D17991" s="389" t="s">
        <v>519</v>
      </c>
      <c r="E17991" s="389" t="s">
        <v>670</v>
      </c>
      <c r="F17991" s="389" t="s">
        <v>650</v>
      </c>
      <c r="G17991" s="389" t="s">
        <v>519</v>
      </c>
    </row>
    <row r="17992" spans="1:7">
      <c r="A17992" s="389" t="s">
        <v>532</v>
      </c>
      <c r="B17992" s="389" t="s">
        <v>519</v>
      </c>
      <c r="C17992" s="389">
        <v>34865.837904899898</v>
      </c>
      <c r="D17992" s="389" t="s">
        <v>519</v>
      </c>
      <c r="E17992" s="389" t="s">
        <v>670</v>
      </c>
      <c r="F17992" s="389" t="s">
        <v>650</v>
      </c>
      <c r="G17992" s="389" t="s">
        <v>519</v>
      </c>
    </row>
    <row r="17993" spans="1:7">
      <c r="A17993" s="389" t="s">
        <v>532</v>
      </c>
      <c r="B17993" s="389" t="s">
        <v>519</v>
      </c>
      <c r="C17993" s="389">
        <v>34865.837904899898</v>
      </c>
      <c r="D17993" s="389" t="s">
        <v>519</v>
      </c>
      <c r="E17993" s="389" t="s">
        <v>670</v>
      </c>
      <c r="F17993" s="389" t="s">
        <v>650</v>
      </c>
      <c r="G17993" s="389" t="s">
        <v>519</v>
      </c>
    </row>
    <row r="17994" spans="1:7">
      <c r="A17994" s="389" t="s">
        <v>532</v>
      </c>
      <c r="B17994" s="389" t="s">
        <v>519</v>
      </c>
      <c r="C17994" s="389">
        <v>34865.837904899898</v>
      </c>
      <c r="D17994" s="389" t="s">
        <v>519</v>
      </c>
      <c r="E17994" s="389" t="s">
        <v>670</v>
      </c>
      <c r="F17994" s="389" t="s">
        <v>650</v>
      </c>
      <c r="G17994" s="389" t="s">
        <v>519</v>
      </c>
    </row>
    <row r="17995" spans="1:7">
      <c r="A17995" s="389" t="s">
        <v>532</v>
      </c>
      <c r="B17995" s="389" t="s">
        <v>519</v>
      </c>
      <c r="C17995" s="389">
        <v>34865.837904899898</v>
      </c>
      <c r="D17995" s="389" t="s">
        <v>519</v>
      </c>
      <c r="E17995" s="389" t="s">
        <v>670</v>
      </c>
      <c r="F17995" s="389" t="s">
        <v>650</v>
      </c>
      <c r="G17995" s="389" t="s">
        <v>519</v>
      </c>
    </row>
    <row r="17996" spans="1:7">
      <c r="A17996" s="389" t="s">
        <v>532</v>
      </c>
      <c r="B17996" s="389" t="s">
        <v>519</v>
      </c>
      <c r="C17996" s="389">
        <v>34865.837904899898</v>
      </c>
      <c r="D17996" s="389" t="s">
        <v>519</v>
      </c>
      <c r="E17996" s="389" t="s">
        <v>670</v>
      </c>
      <c r="F17996" s="389" t="s">
        <v>650</v>
      </c>
      <c r="G17996" s="389" t="s">
        <v>519</v>
      </c>
    </row>
    <row r="17997" spans="1:7">
      <c r="A17997" s="389" t="s">
        <v>532</v>
      </c>
      <c r="B17997" s="389" t="s">
        <v>519</v>
      </c>
      <c r="C17997" s="389">
        <v>34865.837904899898</v>
      </c>
      <c r="D17997" s="389" t="s">
        <v>519</v>
      </c>
      <c r="E17997" s="389" t="s">
        <v>670</v>
      </c>
      <c r="F17997" s="389" t="s">
        <v>650</v>
      </c>
      <c r="G17997" s="389" t="s">
        <v>519</v>
      </c>
    </row>
    <row r="17998" spans="1:7">
      <c r="A17998" s="389" t="s">
        <v>532</v>
      </c>
      <c r="B17998" s="389" t="s">
        <v>519</v>
      </c>
      <c r="C17998" s="389">
        <v>34865.837904899898</v>
      </c>
      <c r="D17998" s="389" t="s">
        <v>519</v>
      </c>
      <c r="E17998" s="389" t="s">
        <v>670</v>
      </c>
      <c r="F17998" s="389" t="s">
        <v>650</v>
      </c>
      <c r="G17998" s="389" t="s">
        <v>519</v>
      </c>
    </row>
    <row r="17999" spans="1:7">
      <c r="A17999" s="389" t="s">
        <v>532</v>
      </c>
      <c r="B17999" s="389" t="s">
        <v>519</v>
      </c>
      <c r="C17999" s="389">
        <v>34865.837904899898</v>
      </c>
      <c r="D17999" s="389" t="s">
        <v>519</v>
      </c>
      <c r="E17999" s="389" t="s">
        <v>670</v>
      </c>
      <c r="F17999" s="389" t="s">
        <v>650</v>
      </c>
      <c r="G17999" s="389" t="s">
        <v>519</v>
      </c>
    </row>
    <row r="18000" spans="1:7">
      <c r="A18000" s="389" t="s">
        <v>532</v>
      </c>
      <c r="B18000" s="389" t="s">
        <v>519</v>
      </c>
      <c r="C18000" s="389">
        <v>34865.837904899898</v>
      </c>
      <c r="D18000" s="389" t="s">
        <v>519</v>
      </c>
      <c r="E18000" s="389" t="s">
        <v>670</v>
      </c>
      <c r="F18000" s="389" t="s">
        <v>650</v>
      </c>
      <c r="G18000" s="389" t="s">
        <v>519</v>
      </c>
    </row>
    <row r="18001" spans="1:7">
      <c r="A18001" s="389" t="s">
        <v>532</v>
      </c>
      <c r="B18001" s="389" t="s">
        <v>519</v>
      </c>
      <c r="C18001" s="389">
        <v>34865.837904899898</v>
      </c>
      <c r="D18001" s="389" t="s">
        <v>519</v>
      </c>
      <c r="E18001" s="389" t="s">
        <v>670</v>
      </c>
      <c r="F18001" s="389" t="s">
        <v>650</v>
      </c>
      <c r="G18001" s="389" t="s">
        <v>519</v>
      </c>
    </row>
    <row r="18002" spans="1:7">
      <c r="A18002" s="389" t="s">
        <v>532</v>
      </c>
      <c r="B18002" s="389" t="s">
        <v>519</v>
      </c>
      <c r="C18002" s="389">
        <v>34865.837904899898</v>
      </c>
      <c r="D18002" s="389" t="s">
        <v>519</v>
      </c>
      <c r="E18002" s="389" t="s">
        <v>670</v>
      </c>
      <c r="F18002" s="389" t="s">
        <v>650</v>
      </c>
      <c r="G18002" s="389" t="s">
        <v>519</v>
      </c>
    </row>
    <row r="18003" spans="1:7">
      <c r="A18003" s="389" t="s">
        <v>532</v>
      </c>
      <c r="B18003" s="389" t="s">
        <v>519</v>
      </c>
      <c r="C18003" s="389">
        <v>34865.837904899898</v>
      </c>
      <c r="D18003" s="389" t="s">
        <v>519</v>
      </c>
      <c r="E18003" s="389" t="s">
        <v>670</v>
      </c>
      <c r="F18003" s="389" t="s">
        <v>650</v>
      </c>
      <c r="G18003" s="389" t="s">
        <v>519</v>
      </c>
    </row>
    <row r="18004" spans="1:7">
      <c r="A18004" s="389" t="s">
        <v>532</v>
      </c>
      <c r="B18004" s="389" t="s">
        <v>519</v>
      </c>
      <c r="C18004" s="389">
        <v>34865.837904899898</v>
      </c>
      <c r="D18004" s="389" t="s">
        <v>519</v>
      </c>
      <c r="E18004" s="389" t="s">
        <v>670</v>
      </c>
      <c r="F18004" s="389" t="s">
        <v>650</v>
      </c>
      <c r="G18004" s="389" t="s">
        <v>519</v>
      </c>
    </row>
    <row r="18005" spans="1:7">
      <c r="A18005" s="389" t="s">
        <v>532</v>
      </c>
      <c r="B18005" s="389" t="s">
        <v>519</v>
      </c>
      <c r="C18005" s="389">
        <v>34865.837904899898</v>
      </c>
      <c r="D18005" s="389" t="s">
        <v>519</v>
      </c>
      <c r="E18005" s="389" t="s">
        <v>670</v>
      </c>
      <c r="F18005" s="389" t="s">
        <v>650</v>
      </c>
      <c r="G18005" s="389" t="s">
        <v>519</v>
      </c>
    </row>
    <row r="18006" spans="1:7">
      <c r="A18006" s="389" t="s">
        <v>532</v>
      </c>
      <c r="B18006" s="389" t="s">
        <v>519</v>
      </c>
      <c r="C18006" s="389">
        <v>34865.837904899898</v>
      </c>
      <c r="D18006" s="389" t="s">
        <v>519</v>
      </c>
      <c r="E18006" s="389" t="s">
        <v>670</v>
      </c>
      <c r="F18006" s="389" t="s">
        <v>650</v>
      </c>
      <c r="G18006" s="389" t="s">
        <v>519</v>
      </c>
    </row>
    <row r="18007" spans="1:7">
      <c r="A18007" s="389" t="s">
        <v>532</v>
      </c>
      <c r="B18007" s="389" t="s">
        <v>519</v>
      </c>
      <c r="C18007" s="389">
        <v>34865.837904899898</v>
      </c>
      <c r="D18007" s="389" t="s">
        <v>519</v>
      </c>
      <c r="E18007" s="389" t="s">
        <v>670</v>
      </c>
      <c r="F18007" s="389" t="s">
        <v>650</v>
      </c>
      <c r="G18007" s="389" t="s">
        <v>519</v>
      </c>
    </row>
    <row r="18008" spans="1:7">
      <c r="A18008" s="389" t="s">
        <v>532</v>
      </c>
      <c r="B18008" s="389" t="s">
        <v>519</v>
      </c>
      <c r="C18008" s="389">
        <v>34865.837904899898</v>
      </c>
      <c r="D18008" s="389" t="s">
        <v>519</v>
      </c>
      <c r="E18008" s="389" t="s">
        <v>670</v>
      </c>
      <c r="F18008" s="389" t="s">
        <v>650</v>
      </c>
      <c r="G18008" s="389" t="s">
        <v>519</v>
      </c>
    </row>
    <row r="18009" spans="1:7">
      <c r="A18009" s="389" t="s">
        <v>532</v>
      </c>
      <c r="B18009" s="389" t="s">
        <v>519</v>
      </c>
      <c r="C18009" s="389">
        <v>34865.837904899898</v>
      </c>
      <c r="D18009" s="389" t="s">
        <v>519</v>
      </c>
      <c r="E18009" s="389" t="s">
        <v>670</v>
      </c>
      <c r="F18009" s="389" t="s">
        <v>650</v>
      </c>
      <c r="G18009" s="389" t="s">
        <v>519</v>
      </c>
    </row>
    <row r="18010" spans="1:7">
      <c r="A18010" s="389" t="s">
        <v>532</v>
      </c>
      <c r="B18010" s="389" t="s">
        <v>519</v>
      </c>
      <c r="C18010" s="389">
        <v>34865.837904899898</v>
      </c>
      <c r="D18010" s="389" t="s">
        <v>519</v>
      </c>
      <c r="E18010" s="389" t="s">
        <v>670</v>
      </c>
      <c r="F18010" s="389" t="s">
        <v>650</v>
      </c>
      <c r="G18010" s="389" t="s">
        <v>519</v>
      </c>
    </row>
    <row r="18011" spans="1:7">
      <c r="A18011" s="389" t="s">
        <v>532</v>
      </c>
      <c r="B18011" s="389" t="s">
        <v>519</v>
      </c>
      <c r="C18011" s="389">
        <v>34865.837904899898</v>
      </c>
      <c r="D18011" s="389" t="s">
        <v>519</v>
      </c>
      <c r="E18011" s="389" t="s">
        <v>670</v>
      </c>
      <c r="F18011" s="389" t="s">
        <v>650</v>
      </c>
      <c r="G18011" s="389" t="s">
        <v>519</v>
      </c>
    </row>
    <row r="18012" spans="1:7">
      <c r="A18012" s="389" t="s">
        <v>532</v>
      </c>
      <c r="B18012" s="389" t="s">
        <v>519</v>
      </c>
      <c r="C18012" s="389">
        <v>34865.837904899898</v>
      </c>
      <c r="D18012" s="389" t="s">
        <v>519</v>
      </c>
      <c r="E18012" s="389" t="s">
        <v>670</v>
      </c>
      <c r="F18012" s="389" t="s">
        <v>650</v>
      </c>
      <c r="G18012" s="389" t="s">
        <v>519</v>
      </c>
    </row>
    <row r="18013" spans="1:7">
      <c r="A18013" s="389" t="s">
        <v>532</v>
      </c>
      <c r="B18013" s="389" t="s">
        <v>519</v>
      </c>
      <c r="C18013" s="389">
        <v>34865.837904899898</v>
      </c>
      <c r="D18013" s="389" t="s">
        <v>519</v>
      </c>
      <c r="E18013" s="389" t="s">
        <v>670</v>
      </c>
      <c r="F18013" s="389" t="s">
        <v>650</v>
      </c>
      <c r="G18013" s="389" t="s">
        <v>519</v>
      </c>
    </row>
    <row r="18014" spans="1:7">
      <c r="A18014" s="389" t="s">
        <v>532</v>
      </c>
      <c r="B18014" s="389" t="s">
        <v>519</v>
      </c>
      <c r="C18014" s="389">
        <v>34865.837904899898</v>
      </c>
      <c r="D18014" s="389" t="s">
        <v>519</v>
      </c>
      <c r="E18014" s="389" t="s">
        <v>670</v>
      </c>
      <c r="F18014" s="389" t="s">
        <v>650</v>
      </c>
      <c r="G18014" s="389" t="s">
        <v>519</v>
      </c>
    </row>
    <row r="18015" spans="1:7">
      <c r="A18015" s="389" t="s">
        <v>532</v>
      </c>
      <c r="B18015" s="389" t="s">
        <v>519</v>
      </c>
      <c r="C18015" s="389">
        <v>34865.837904899898</v>
      </c>
      <c r="D18015" s="389" t="s">
        <v>519</v>
      </c>
      <c r="E18015" s="389" t="s">
        <v>670</v>
      </c>
      <c r="F18015" s="389" t="s">
        <v>650</v>
      </c>
      <c r="G18015" s="389" t="s">
        <v>519</v>
      </c>
    </row>
    <row r="18016" spans="1:7">
      <c r="A18016" s="389" t="s">
        <v>532</v>
      </c>
      <c r="B18016" s="389" t="s">
        <v>519</v>
      </c>
      <c r="C18016" s="389">
        <v>34865.837904899898</v>
      </c>
      <c r="D18016" s="389" t="s">
        <v>519</v>
      </c>
      <c r="E18016" s="389" t="s">
        <v>670</v>
      </c>
      <c r="F18016" s="389" t="s">
        <v>650</v>
      </c>
      <c r="G18016" s="389" t="s">
        <v>519</v>
      </c>
    </row>
    <row r="18017" spans="1:7">
      <c r="A18017" s="389" t="s">
        <v>532</v>
      </c>
      <c r="B18017" s="389" t="s">
        <v>519</v>
      </c>
      <c r="C18017" s="389">
        <v>34865.837904899898</v>
      </c>
      <c r="D18017" s="389" t="s">
        <v>519</v>
      </c>
      <c r="E18017" s="389" t="s">
        <v>670</v>
      </c>
      <c r="F18017" s="389" t="s">
        <v>650</v>
      </c>
      <c r="G18017" s="389" t="s">
        <v>519</v>
      </c>
    </row>
    <row r="18018" spans="1:7">
      <c r="A18018" s="389" t="s">
        <v>532</v>
      </c>
      <c r="B18018" s="389" t="s">
        <v>519</v>
      </c>
      <c r="C18018" s="389">
        <v>34865.837904899898</v>
      </c>
      <c r="D18018" s="389" t="s">
        <v>519</v>
      </c>
      <c r="E18018" s="389" t="s">
        <v>670</v>
      </c>
      <c r="F18018" s="389" t="s">
        <v>650</v>
      </c>
      <c r="G18018" s="389" t="s">
        <v>519</v>
      </c>
    </row>
    <row r="18019" spans="1:7">
      <c r="A18019" s="389" t="s">
        <v>532</v>
      </c>
      <c r="B18019" s="389" t="s">
        <v>519</v>
      </c>
      <c r="C18019" s="389">
        <v>34865.837904899898</v>
      </c>
      <c r="D18019" s="389" t="s">
        <v>519</v>
      </c>
      <c r="E18019" s="389" t="s">
        <v>670</v>
      </c>
      <c r="F18019" s="389" t="s">
        <v>650</v>
      </c>
      <c r="G18019" s="389" t="s">
        <v>519</v>
      </c>
    </row>
    <row r="18020" spans="1:7">
      <c r="A18020" s="389" t="s">
        <v>532</v>
      </c>
      <c r="B18020" s="389" t="s">
        <v>519</v>
      </c>
      <c r="C18020" s="389">
        <v>34865.837904899898</v>
      </c>
      <c r="D18020" s="389" t="s">
        <v>519</v>
      </c>
      <c r="E18020" s="389" t="s">
        <v>670</v>
      </c>
      <c r="F18020" s="389" t="s">
        <v>650</v>
      </c>
      <c r="G18020" s="389" t="s">
        <v>519</v>
      </c>
    </row>
    <row r="18021" spans="1:7">
      <c r="A18021" s="389" t="s">
        <v>532</v>
      </c>
      <c r="B18021" s="389" t="s">
        <v>519</v>
      </c>
      <c r="C18021" s="389">
        <v>34865.837904899898</v>
      </c>
      <c r="D18021" s="389" t="s">
        <v>519</v>
      </c>
      <c r="E18021" s="389" t="s">
        <v>670</v>
      </c>
      <c r="F18021" s="389" t="s">
        <v>650</v>
      </c>
      <c r="G18021" s="389" t="s">
        <v>519</v>
      </c>
    </row>
    <row r="18022" spans="1:7">
      <c r="A18022" s="389" t="s">
        <v>532</v>
      </c>
      <c r="B18022" s="389" t="s">
        <v>519</v>
      </c>
      <c r="C18022" s="389">
        <v>34865.837904899898</v>
      </c>
      <c r="D18022" s="389" t="s">
        <v>519</v>
      </c>
      <c r="E18022" s="389" t="s">
        <v>670</v>
      </c>
      <c r="F18022" s="389" t="s">
        <v>650</v>
      </c>
      <c r="G18022" s="389" t="s">
        <v>519</v>
      </c>
    </row>
    <row r="18023" spans="1:7">
      <c r="A18023" s="389" t="s">
        <v>532</v>
      </c>
      <c r="B18023" s="389" t="s">
        <v>519</v>
      </c>
      <c r="C18023" s="389">
        <v>34865.837904899898</v>
      </c>
      <c r="D18023" s="389" t="s">
        <v>519</v>
      </c>
      <c r="E18023" s="389" t="s">
        <v>670</v>
      </c>
      <c r="F18023" s="389" t="s">
        <v>650</v>
      </c>
      <c r="G18023" s="389" t="s">
        <v>519</v>
      </c>
    </row>
    <row r="18024" spans="1:7">
      <c r="A18024" s="389" t="s">
        <v>549</v>
      </c>
      <c r="B18024" s="389" t="s">
        <v>519</v>
      </c>
      <c r="C18024" s="389">
        <v>34865.837904899898</v>
      </c>
      <c r="D18024" s="389" t="s">
        <v>519</v>
      </c>
      <c r="E18024" s="389" t="s">
        <v>670</v>
      </c>
      <c r="F18024" s="389" t="s">
        <v>650</v>
      </c>
      <c r="G18024" s="389" t="s">
        <v>519</v>
      </c>
    </row>
    <row r="18025" spans="1:7">
      <c r="A18025" s="389" t="s">
        <v>532</v>
      </c>
      <c r="B18025" s="389" t="s">
        <v>519</v>
      </c>
      <c r="C18025" s="389">
        <v>34865.837904899898</v>
      </c>
      <c r="D18025" s="389" t="s">
        <v>519</v>
      </c>
      <c r="E18025" s="389" t="s">
        <v>670</v>
      </c>
      <c r="F18025" s="389" t="s">
        <v>650</v>
      </c>
      <c r="G18025" s="389" t="s">
        <v>519</v>
      </c>
    </row>
    <row r="18026" spans="1:7">
      <c r="A18026" s="389" t="s">
        <v>532</v>
      </c>
      <c r="B18026" s="389" t="s">
        <v>519</v>
      </c>
      <c r="C18026" s="389">
        <v>34865.837904899898</v>
      </c>
      <c r="D18026" s="389" t="s">
        <v>519</v>
      </c>
      <c r="E18026" s="389" t="s">
        <v>670</v>
      </c>
      <c r="F18026" s="389" t="s">
        <v>650</v>
      </c>
      <c r="G18026" s="389" t="s">
        <v>519</v>
      </c>
    </row>
    <row r="18027" spans="1:7">
      <c r="A18027" s="389" t="s">
        <v>532</v>
      </c>
      <c r="B18027" s="389" t="s">
        <v>519</v>
      </c>
      <c r="C18027" s="389">
        <v>34865.837904899898</v>
      </c>
      <c r="D18027" s="389" t="s">
        <v>519</v>
      </c>
      <c r="E18027" s="389" t="s">
        <v>670</v>
      </c>
      <c r="F18027" s="389" t="s">
        <v>650</v>
      </c>
      <c r="G18027" s="389" t="s">
        <v>519</v>
      </c>
    </row>
    <row r="18028" spans="1:7">
      <c r="A18028" s="389" t="s">
        <v>532</v>
      </c>
      <c r="B18028" s="389" t="s">
        <v>519</v>
      </c>
      <c r="C18028" s="389">
        <v>34865.837904899898</v>
      </c>
      <c r="D18028" s="389" t="s">
        <v>519</v>
      </c>
      <c r="E18028" s="389" t="s">
        <v>670</v>
      </c>
      <c r="F18028" s="389" t="s">
        <v>650</v>
      </c>
      <c r="G18028" s="389" t="s">
        <v>519</v>
      </c>
    </row>
    <row r="18029" spans="1:7">
      <c r="A18029" s="389" t="s">
        <v>532</v>
      </c>
      <c r="B18029" s="389" t="s">
        <v>519</v>
      </c>
      <c r="C18029" s="389">
        <v>34865.837904899898</v>
      </c>
      <c r="D18029" s="389" t="s">
        <v>519</v>
      </c>
      <c r="E18029" s="389" t="s">
        <v>670</v>
      </c>
      <c r="F18029" s="389" t="s">
        <v>650</v>
      </c>
      <c r="G18029" s="389" t="s">
        <v>519</v>
      </c>
    </row>
    <row r="18030" spans="1:7">
      <c r="A18030" s="389" t="s">
        <v>532</v>
      </c>
      <c r="B18030" s="389" t="s">
        <v>519</v>
      </c>
      <c r="C18030" s="389">
        <v>34865.837904899898</v>
      </c>
      <c r="D18030" s="389" t="s">
        <v>519</v>
      </c>
      <c r="E18030" s="389" t="s">
        <v>670</v>
      </c>
      <c r="F18030" s="389" t="s">
        <v>650</v>
      </c>
      <c r="G18030" s="389" t="s">
        <v>519</v>
      </c>
    </row>
    <row r="18031" spans="1:7">
      <c r="A18031" s="389" t="s">
        <v>532</v>
      </c>
      <c r="B18031" s="389" t="s">
        <v>519</v>
      </c>
      <c r="C18031" s="389">
        <v>34865.837904899898</v>
      </c>
      <c r="D18031" s="389" t="s">
        <v>519</v>
      </c>
      <c r="E18031" s="389" t="s">
        <v>670</v>
      </c>
      <c r="F18031" s="389" t="s">
        <v>650</v>
      </c>
      <c r="G18031" s="389" t="s">
        <v>519</v>
      </c>
    </row>
    <row r="18032" spans="1:7">
      <c r="A18032" s="389" t="s">
        <v>532</v>
      </c>
      <c r="B18032" s="389" t="s">
        <v>519</v>
      </c>
      <c r="C18032" s="389">
        <v>34865.837904899898</v>
      </c>
      <c r="D18032" s="389" t="s">
        <v>519</v>
      </c>
      <c r="E18032" s="389" t="s">
        <v>670</v>
      </c>
      <c r="F18032" s="389" t="s">
        <v>650</v>
      </c>
      <c r="G18032" s="389" t="s">
        <v>519</v>
      </c>
    </row>
    <row r="18033" spans="1:7">
      <c r="A18033" s="389" t="s">
        <v>532</v>
      </c>
      <c r="B18033" s="389" t="s">
        <v>519</v>
      </c>
      <c r="C18033" s="389">
        <v>34865.837904899898</v>
      </c>
      <c r="D18033" s="389" t="s">
        <v>519</v>
      </c>
      <c r="E18033" s="389" t="s">
        <v>670</v>
      </c>
      <c r="F18033" s="389" t="s">
        <v>650</v>
      </c>
      <c r="G18033" s="389" t="s">
        <v>519</v>
      </c>
    </row>
    <row r="18034" spans="1:7">
      <c r="A18034" s="389" t="s">
        <v>532</v>
      </c>
      <c r="B18034" s="389" t="s">
        <v>519</v>
      </c>
      <c r="C18034" s="389">
        <v>34865.837904899898</v>
      </c>
      <c r="D18034" s="389" t="s">
        <v>519</v>
      </c>
      <c r="E18034" s="389" t="s">
        <v>670</v>
      </c>
      <c r="F18034" s="389" t="s">
        <v>650</v>
      </c>
      <c r="G18034" s="389" t="s">
        <v>519</v>
      </c>
    </row>
    <row r="18035" spans="1:7">
      <c r="A18035" s="389" t="s">
        <v>532</v>
      </c>
      <c r="B18035" s="389" t="s">
        <v>519</v>
      </c>
      <c r="C18035" s="389">
        <v>34865.837904899898</v>
      </c>
      <c r="D18035" s="389" t="s">
        <v>519</v>
      </c>
      <c r="E18035" s="389" t="s">
        <v>670</v>
      </c>
      <c r="F18035" s="389" t="s">
        <v>650</v>
      </c>
      <c r="G18035" s="389" t="s">
        <v>519</v>
      </c>
    </row>
    <row r="18036" spans="1:7">
      <c r="A18036" s="389" t="s">
        <v>532</v>
      </c>
      <c r="B18036" s="389" t="s">
        <v>519</v>
      </c>
      <c r="C18036" s="389">
        <v>34865.837904899898</v>
      </c>
      <c r="D18036" s="389" t="s">
        <v>519</v>
      </c>
      <c r="E18036" s="389" t="s">
        <v>670</v>
      </c>
      <c r="F18036" s="389" t="s">
        <v>650</v>
      </c>
      <c r="G18036" s="389" t="s">
        <v>519</v>
      </c>
    </row>
    <row r="18037" spans="1:7">
      <c r="A18037" s="389" t="s">
        <v>532</v>
      </c>
      <c r="B18037" s="389" t="s">
        <v>519</v>
      </c>
      <c r="C18037" s="389">
        <v>34865.837904899898</v>
      </c>
      <c r="D18037" s="389" t="s">
        <v>519</v>
      </c>
      <c r="E18037" s="389" t="s">
        <v>670</v>
      </c>
      <c r="F18037" s="389" t="s">
        <v>650</v>
      </c>
      <c r="G18037" s="389" t="s">
        <v>519</v>
      </c>
    </row>
    <row r="18038" spans="1:7">
      <c r="A18038" s="389" t="s">
        <v>532</v>
      </c>
      <c r="B18038" s="389" t="s">
        <v>519</v>
      </c>
      <c r="C18038" s="389">
        <v>34865.837904899898</v>
      </c>
      <c r="D18038" s="389" t="s">
        <v>519</v>
      </c>
      <c r="E18038" s="389" t="s">
        <v>670</v>
      </c>
      <c r="F18038" s="389" t="s">
        <v>650</v>
      </c>
      <c r="G18038" s="389" t="s">
        <v>519</v>
      </c>
    </row>
    <row r="18039" spans="1:7">
      <c r="A18039" s="389" t="s">
        <v>532</v>
      </c>
      <c r="B18039" s="389" t="s">
        <v>519</v>
      </c>
      <c r="C18039" s="389">
        <v>34865.837904899898</v>
      </c>
      <c r="D18039" s="389" t="s">
        <v>519</v>
      </c>
      <c r="E18039" s="389" t="s">
        <v>670</v>
      </c>
      <c r="F18039" s="389" t="s">
        <v>650</v>
      </c>
      <c r="G18039" s="389" t="s">
        <v>519</v>
      </c>
    </row>
    <row r="18040" spans="1:7">
      <c r="A18040" s="389" t="s">
        <v>532</v>
      </c>
      <c r="B18040" s="389" t="s">
        <v>519</v>
      </c>
      <c r="C18040" s="389">
        <v>34865.837904899898</v>
      </c>
      <c r="D18040" s="389" t="s">
        <v>519</v>
      </c>
      <c r="E18040" s="389" t="s">
        <v>670</v>
      </c>
      <c r="F18040" s="389" t="s">
        <v>650</v>
      </c>
      <c r="G18040" s="389" t="s">
        <v>519</v>
      </c>
    </row>
    <row r="18041" spans="1:7">
      <c r="A18041" s="389" t="s">
        <v>532</v>
      </c>
      <c r="B18041" s="389" t="s">
        <v>519</v>
      </c>
      <c r="C18041" s="389">
        <v>34865.837904899898</v>
      </c>
      <c r="D18041" s="389" t="s">
        <v>519</v>
      </c>
      <c r="E18041" s="389" t="s">
        <v>670</v>
      </c>
      <c r="F18041" s="389" t="s">
        <v>650</v>
      </c>
      <c r="G18041" s="389" t="s">
        <v>519</v>
      </c>
    </row>
    <row r="18042" spans="1:7">
      <c r="A18042" s="389" t="s">
        <v>532</v>
      </c>
      <c r="B18042" s="389" t="s">
        <v>519</v>
      </c>
      <c r="C18042" s="389">
        <v>34865.837904899898</v>
      </c>
      <c r="D18042" s="389" t="s">
        <v>519</v>
      </c>
      <c r="E18042" s="389" t="s">
        <v>670</v>
      </c>
      <c r="F18042" s="389" t="s">
        <v>650</v>
      </c>
      <c r="G18042" s="389" t="s">
        <v>519</v>
      </c>
    </row>
    <row r="18043" spans="1:7">
      <c r="A18043" s="389" t="s">
        <v>532</v>
      </c>
      <c r="B18043" s="389" t="s">
        <v>519</v>
      </c>
      <c r="C18043" s="389">
        <v>34865.837904899898</v>
      </c>
      <c r="D18043" s="389" t="s">
        <v>519</v>
      </c>
      <c r="E18043" s="389" t="s">
        <v>670</v>
      </c>
      <c r="F18043" s="389" t="s">
        <v>650</v>
      </c>
      <c r="G18043" s="389" t="s">
        <v>519</v>
      </c>
    </row>
    <row r="18044" spans="1:7">
      <c r="A18044" s="389" t="s">
        <v>532</v>
      </c>
      <c r="B18044" s="389" t="s">
        <v>519</v>
      </c>
      <c r="C18044" s="389">
        <v>34865.837904899898</v>
      </c>
      <c r="D18044" s="389" t="s">
        <v>519</v>
      </c>
      <c r="E18044" s="389" t="s">
        <v>670</v>
      </c>
      <c r="F18044" s="389" t="s">
        <v>650</v>
      </c>
      <c r="G18044" s="389" t="s">
        <v>519</v>
      </c>
    </row>
    <row r="18045" spans="1:7">
      <c r="A18045" s="389" t="s">
        <v>532</v>
      </c>
      <c r="B18045" s="389" t="s">
        <v>519</v>
      </c>
      <c r="C18045" s="389">
        <v>34865.837904899898</v>
      </c>
      <c r="D18045" s="389" t="s">
        <v>519</v>
      </c>
      <c r="E18045" s="389" t="s">
        <v>670</v>
      </c>
      <c r="F18045" s="389" t="s">
        <v>650</v>
      </c>
      <c r="G18045" s="389" t="s">
        <v>519</v>
      </c>
    </row>
    <row r="18046" spans="1:7">
      <c r="A18046" s="389" t="s">
        <v>532</v>
      </c>
      <c r="B18046" s="389" t="s">
        <v>519</v>
      </c>
      <c r="C18046" s="389">
        <v>34865.837904899898</v>
      </c>
      <c r="D18046" s="389" t="s">
        <v>519</v>
      </c>
      <c r="E18046" s="389" t="s">
        <v>670</v>
      </c>
      <c r="F18046" s="389" t="s">
        <v>650</v>
      </c>
      <c r="G18046" s="389" t="s">
        <v>519</v>
      </c>
    </row>
    <row r="18047" spans="1:7">
      <c r="A18047" s="389" t="s">
        <v>532</v>
      </c>
      <c r="B18047" s="389" t="s">
        <v>519</v>
      </c>
      <c r="C18047" s="389">
        <v>34865.837904899898</v>
      </c>
      <c r="D18047" s="389" t="s">
        <v>519</v>
      </c>
      <c r="E18047" s="389" t="s">
        <v>670</v>
      </c>
      <c r="F18047" s="389" t="s">
        <v>650</v>
      </c>
      <c r="G18047" s="389" t="s">
        <v>519</v>
      </c>
    </row>
    <row r="18048" spans="1:7">
      <c r="A18048" s="389" t="s">
        <v>532</v>
      </c>
      <c r="B18048" s="389" t="s">
        <v>519</v>
      </c>
      <c r="C18048" s="389">
        <v>34865.837904899898</v>
      </c>
      <c r="D18048" s="389" t="s">
        <v>519</v>
      </c>
      <c r="E18048" s="389" t="s">
        <v>670</v>
      </c>
      <c r="F18048" s="389" t="s">
        <v>650</v>
      </c>
      <c r="G18048" s="389" t="s">
        <v>519</v>
      </c>
    </row>
    <row r="18049" spans="1:7">
      <c r="A18049" s="389" t="s">
        <v>532</v>
      </c>
      <c r="B18049" s="389" t="s">
        <v>519</v>
      </c>
      <c r="C18049" s="389">
        <v>34865.837904899898</v>
      </c>
      <c r="D18049" s="389" t="s">
        <v>519</v>
      </c>
      <c r="E18049" s="389" t="s">
        <v>670</v>
      </c>
      <c r="F18049" s="389" t="s">
        <v>650</v>
      </c>
      <c r="G18049" s="389" t="s">
        <v>519</v>
      </c>
    </row>
    <row r="18050" spans="1:7">
      <c r="A18050" s="389" t="s">
        <v>532</v>
      </c>
      <c r="B18050" s="389" t="s">
        <v>519</v>
      </c>
      <c r="C18050" s="389">
        <v>34865.837904899898</v>
      </c>
      <c r="D18050" s="389" t="s">
        <v>519</v>
      </c>
      <c r="E18050" s="389" t="s">
        <v>670</v>
      </c>
      <c r="F18050" s="389" t="s">
        <v>650</v>
      </c>
      <c r="G18050" s="389" t="s">
        <v>519</v>
      </c>
    </row>
    <row r="18051" spans="1:7">
      <c r="A18051" s="389" t="s">
        <v>532</v>
      </c>
      <c r="B18051" s="389" t="s">
        <v>519</v>
      </c>
      <c r="C18051" s="389">
        <v>34865.837904899898</v>
      </c>
      <c r="D18051" s="389" t="s">
        <v>519</v>
      </c>
      <c r="E18051" s="389" t="s">
        <v>670</v>
      </c>
      <c r="F18051" s="389" t="s">
        <v>650</v>
      </c>
      <c r="G18051" s="389" t="s">
        <v>519</v>
      </c>
    </row>
    <row r="18052" spans="1:7">
      <c r="A18052" s="389" t="s">
        <v>532</v>
      </c>
      <c r="B18052" s="389" t="s">
        <v>519</v>
      </c>
      <c r="C18052" s="389">
        <v>34865.837904899898</v>
      </c>
      <c r="D18052" s="389" t="s">
        <v>519</v>
      </c>
      <c r="E18052" s="389" t="s">
        <v>670</v>
      </c>
      <c r="F18052" s="389" t="s">
        <v>650</v>
      </c>
      <c r="G18052" s="389" t="s">
        <v>519</v>
      </c>
    </row>
    <row r="18053" spans="1:7">
      <c r="A18053" s="389" t="s">
        <v>532</v>
      </c>
      <c r="B18053" s="389" t="s">
        <v>519</v>
      </c>
      <c r="C18053" s="389">
        <v>34865.837904899898</v>
      </c>
      <c r="D18053" s="389" t="s">
        <v>519</v>
      </c>
      <c r="E18053" s="389" t="s">
        <v>670</v>
      </c>
      <c r="F18053" s="389" t="s">
        <v>650</v>
      </c>
      <c r="G18053" s="389" t="s">
        <v>519</v>
      </c>
    </row>
    <row r="18054" spans="1:7">
      <c r="A18054" s="389" t="s">
        <v>532</v>
      </c>
      <c r="B18054" s="389" t="s">
        <v>519</v>
      </c>
      <c r="C18054" s="389">
        <v>34865.837904899898</v>
      </c>
      <c r="D18054" s="389" t="s">
        <v>519</v>
      </c>
      <c r="E18054" s="389" t="s">
        <v>670</v>
      </c>
      <c r="F18054" s="389" t="s">
        <v>650</v>
      </c>
      <c r="G18054" s="389" t="s">
        <v>519</v>
      </c>
    </row>
    <row r="18055" spans="1:7">
      <c r="A18055" s="389" t="s">
        <v>532</v>
      </c>
      <c r="B18055" s="389" t="s">
        <v>519</v>
      </c>
      <c r="C18055" s="389">
        <v>34865.837904899898</v>
      </c>
      <c r="D18055" s="389" t="s">
        <v>519</v>
      </c>
      <c r="E18055" s="389" t="s">
        <v>670</v>
      </c>
      <c r="F18055" s="389" t="s">
        <v>650</v>
      </c>
      <c r="G18055" s="389" t="s">
        <v>519</v>
      </c>
    </row>
    <row r="18056" spans="1:7">
      <c r="A18056" s="389" t="s">
        <v>532</v>
      </c>
      <c r="B18056" s="389" t="s">
        <v>519</v>
      </c>
      <c r="C18056" s="389">
        <v>34865.837904899898</v>
      </c>
      <c r="D18056" s="389" t="s">
        <v>519</v>
      </c>
      <c r="E18056" s="389" t="s">
        <v>670</v>
      </c>
      <c r="F18056" s="389" t="s">
        <v>650</v>
      </c>
      <c r="G18056" s="389" t="s">
        <v>519</v>
      </c>
    </row>
    <row r="18057" spans="1:7">
      <c r="A18057" s="389" t="s">
        <v>532</v>
      </c>
      <c r="B18057" s="389" t="s">
        <v>519</v>
      </c>
      <c r="C18057" s="389">
        <v>34865.837904899898</v>
      </c>
      <c r="D18057" s="389" t="s">
        <v>519</v>
      </c>
      <c r="E18057" s="389" t="s">
        <v>670</v>
      </c>
      <c r="F18057" s="389" t="s">
        <v>650</v>
      </c>
      <c r="G18057" s="389" t="s">
        <v>519</v>
      </c>
    </row>
    <row r="18058" spans="1:7">
      <c r="A18058" s="389" t="s">
        <v>532</v>
      </c>
      <c r="B18058" s="389" t="s">
        <v>519</v>
      </c>
      <c r="C18058" s="389">
        <v>34865.837904899898</v>
      </c>
      <c r="D18058" s="389" t="s">
        <v>519</v>
      </c>
      <c r="E18058" s="389" t="s">
        <v>670</v>
      </c>
      <c r="F18058" s="389" t="s">
        <v>650</v>
      </c>
      <c r="G18058" s="389" t="s">
        <v>519</v>
      </c>
    </row>
    <row r="18059" spans="1:7">
      <c r="A18059" s="389" t="s">
        <v>532</v>
      </c>
      <c r="B18059" s="389" t="s">
        <v>519</v>
      </c>
      <c r="C18059" s="389">
        <v>34865.837904899898</v>
      </c>
      <c r="D18059" s="389" t="s">
        <v>519</v>
      </c>
      <c r="E18059" s="389" t="s">
        <v>670</v>
      </c>
      <c r="F18059" s="389" t="s">
        <v>650</v>
      </c>
      <c r="G18059" s="389" t="s">
        <v>519</v>
      </c>
    </row>
    <row r="18060" spans="1:7">
      <c r="A18060" s="389" t="s">
        <v>532</v>
      </c>
      <c r="B18060" s="389" t="s">
        <v>519</v>
      </c>
      <c r="C18060" s="389">
        <v>34865.837904899898</v>
      </c>
      <c r="D18060" s="389" t="s">
        <v>519</v>
      </c>
      <c r="E18060" s="389" t="s">
        <v>670</v>
      </c>
      <c r="F18060" s="389" t="s">
        <v>650</v>
      </c>
      <c r="G18060" s="389" t="s">
        <v>519</v>
      </c>
    </row>
    <row r="18061" spans="1:7">
      <c r="A18061" s="389" t="s">
        <v>532</v>
      </c>
      <c r="B18061" s="389" t="s">
        <v>519</v>
      </c>
      <c r="C18061" s="389">
        <v>34865.837904899898</v>
      </c>
      <c r="D18061" s="389" t="s">
        <v>519</v>
      </c>
      <c r="E18061" s="389" t="s">
        <v>670</v>
      </c>
      <c r="F18061" s="389" t="s">
        <v>650</v>
      </c>
      <c r="G18061" s="389" t="s">
        <v>519</v>
      </c>
    </row>
    <row r="18062" spans="1:7">
      <c r="A18062" s="389" t="s">
        <v>532</v>
      </c>
      <c r="B18062" s="389" t="s">
        <v>519</v>
      </c>
      <c r="C18062" s="389">
        <v>34865.837904899898</v>
      </c>
      <c r="D18062" s="389" t="s">
        <v>519</v>
      </c>
      <c r="E18062" s="389" t="s">
        <v>670</v>
      </c>
      <c r="F18062" s="389" t="s">
        <v>650</v>
      </c>
      <c r="G18062" s="389" t="s">
        <v>519</v>
      </c>
    </row>
    <row r="18063" spans="1:7">
      <c r="A18063" s="389" t="s">
        <v>532</v>
      </c>
      <c r="B18063" s="389" t="s">
        <v>519</v>
      </c>
      <c r="C18063" s="389">
        <v>34865.837904899898</v>
      </c>
      <c r="D18063" s="389" t="s">
        <v>519</v>
      </c>
      <c r="E18063" s="389" t="s">
        <v>670</v>
      </c>
      <c r="F18063" s="389" t="s">
        <v>650</v>
      </c>
      <c r="G18063" s="389" t="s">
        <v>519</v>
      </c>
    </row>
    <row r="18064" spans="1:7">
      <c r="A18064" s="389" t="s">
        <v>532</v>
      </c>
      <c r="B18064" s="389" t="s">
        <v>519</v>
      </c>
      <c r="C18064" s="389">
        <v>34865.837904899898</v>
      </c>
      <c r="D18064" s="389" t="s">
        <v>519</v>
      </c>
      <c r="E18064" s="389" t="s">
        <v>670</v>
      </c>
      <c r="F18064" s="389" t="s">
        <v>650</v>
      </c>
      <c r="G18064" s="389" t="s">
        <v>519</v>
      </c>
    </row>
    <row r="18065" spans="1:7">
      <c r="A18065" s="389" t="s">
        <v>532</v>
      </c>
      <c r="B18065" s="389" t="s">
        <v>519</v>
      </c>
      <c r="C18065" s="389">
        <v>34865.837904899898</v>
      </c>
      <c r="D18065" s="389" t="s">
        <v>519</v>
      </c>
      <c r="E18065" s="389" t="s">
        <v>670</v>
      </c>
      <c r="F18065" s="389" t="s">
        <v>650</v>
      </c>
      <c r="G18065" s="389" t="s">
        <v>519</v>
      </c>
    </row>
    <row r="18066" spans="1:7">
      <c r="A18066" s="389" t="s">
        <v>532</v>
      </c>
      <c r="B18066" s="389" t="s">
        <v>519</v>
      </c>
      <c r="C18066" s="389">
        <v>34865.837904899898</v>
      </c>
      <c r="D18066" s="389" t="s">
        <v>519</v>
      </c>
      <c r="E18066" s="389" t="s">
        <v>670</v>
      </c>
      <c r="F18066" s="389" t="s">
        <v>650</v>
      </c>
      <c r="G18066" s="389" t="s">
        <v>519</v>
      </c>
    </row>
    <row r="18067" spans="1:7">
      <c r="A18067" s="389" t="s">
        <v>532</v>
      </c>
      <c r="B18067" s="389" t="s">
        <v>519</v>
      </c>
      <c r="C18067" s="389">
        <v>34865.837904899898</v>
      </c>
      <c r="D18067" s="389" t="s">
        <v>519</v>
      </c>
      <c r="E18067" s="389" t="s">
        <v>670</v>
      </c>
      <c r="F18067" s="389" t="s">
        <v>650</v>
      </c>
      <c r="G18067" s="389" t="s">
        <v>519</v>
      </c>
    </row>
    <row r="18068" spans="1:7">
      <c r="A18068" s="389" t="s">
        <v>532</v>
      </c>
      <c r="B18068" s="389" t="s">
        <v>519</v>
      </c>
      <c r="C18068" s="389">
        <v>34865.837904899898</v>
      </c>
      <c r="D18068" s="389" t="s">
        <v>519</v>
      </c>
      <c r="E18068" s="389" t="s">
        <v>670</v>
      </c>
      <c r="F18068" s="389" t="s">
        <v>650</v>
      </c>
      <c r="G18068" s="389" t="s">
        <v>519</v>
      </c>
    </row>
    <row r="18069" spans="1:7">
      <c r="A18069" s="389" t="s">
        <v>532</v>
      </c>
      <c r="B18069" s="389" t="s">
        <v>519</v>
      </c>
      <c r="C18069" s="389">
        <v>34865.837904899898</v>
      </c>
      <c r="D18069" s="389" t="s">
        <v>519</v>
      </c>
      <c r="E18069" s="389" t="s">
        <v>670</v>
      </c>
      <c r="F18069" s="389" t="s">
        <v>650</v>
      </c>
      <c r="G18069" s="389" t="s">
        <v>519</v>
      </c>
    </row>
    <row r="18070" spans="1:7">
      <c r="A18070" s="389" t="s">
        <v>532</v>
      </c>
      <c r="B18070" s="389" t="s">
        <v>519</v>
      </c>
      <c r="C18070" s="389">
        <v>34865.837904899898</v>
      </c>
      <c r="D18070" s="389" t="s">
        <v>519</v>
      </c>
      <c r="E18070" s="389" t="s">
        <v>670</v>
      </c>
      <c r="F18070" s="389" t="s">
        <v>650</v>
      </c>
      <c r="G18070" s="389" t="s">
        <v>519</v>
      </c>
    </row>
    <row r="18071" spans="1:7">
      <c r="A18071" s="389" t="s">
        <v>532</v>
      </c>
      <c r="B18071" s="389" t="s">
        <v>519</v>
      </c>
      <c r="C18071" s="389">
        <v>34865.837904899898</v>
      </c>
      <c r="D18071" s="389" t="s">
        <v>519</v>
      </c>
      <c r="E18071" s="389" t="s">
        <v>670</v>
      </c>
      <c r="F18071" s="389" t="s">
        <v>650</v>
      </c>
      <c r="G18071" s="389" t="s">
        <v>519</v>
      </c>
    </row>
    <row r="18072" spans="1:7">
      <c r="A18072" s="389" t="s">
        <v>532</v>
      </c>
      <c r="B18072" s="389" t="s">
        <v>519</v>
      </c>
      <c r="C18072" s="389">
        <v>34865.837904899898</v>
      </c>
      <c r="D18072" s="389" t="s">
        <v>519</v>
      </c>
      <c r="E18072" s="389" t="s">
        <v>670</v>
      </c>
      <c r="F18072" s="389" t="s">
        <v>650</v>
      </c>
      <c r="G18072" s="389" t="s">
        <v>519</v>
      </c>
    </row>
    <row r="18073" spans="1:7">
      <c r="A18073" s="389" t="s">
        <v>532</v>
      </c>
      <c r="B18073" s="389" t="s">
        <v>519</v>
      </c>
      <c r="C18073" s="389">
        <v>34865.837904899898</v>
      </c>
      <c r="D18073" s="389" t="s">
        <v>519</v>
      </c>
      <c r="E18073" s="389" t="s">
        <v>670</v>
      </c>
      <c r="F18073" s="389" t="s">
        <v>650</v>
      </c>
      <c r="G18073" s="389" t="s">
        <v>519</v>
      </c>
    </row>
    <row r="18074" spans="1:7">
      <c r="A18074" s="389" t="s">
        <v>532</v>
      </c>
      <c r="B18074" s="389" t="s">
        <v>519</v>
      </c>
      <c r="C18074" s="389">
        <v>34865.837904899898</v>
      </c>
      <c r="D18074" s="389" t="s">
        <v>519</v>
      </c>
      <c r="E18074" s="389" t="s">
        <v>670</v>
      </c>
      <c r="F18074" s="389" t="s">
        <v>650</v>
      </c>
      <c r="G18074" s="389" t="s">
        <v>519</v>
      </c>
    </row>
    <row r="18075" spans="1:7">
      <c r="A18075" s="389" t="s">
        <v>532</v>
      </c>
      <c r="B18075" s="389" t="s">
        <v>519</v>
      </c>
      <c r="C18075" s="389">
        <v>34865.837904899898</v>
      </c>
      <c r="D18075" s="389" t="s">
        <v>519</v>
      </c>
      <c r="E18075" s="389" t="s">
        <v>670</v>
      </c>
      <c r="F18075" s="389" t="s">
        <v>650</v>
      </c>
      <c r="G18075" s="389" t="s">
        <v>519</v>
      </c>
    </row>
    <row r="18076" spans="1:7">
      <c r="A18076" s="389" t="s">
        <v>532</v>
      </c>
      <c r="B18076" s="389" t="s">
        <v>519</v>
      </c>
      <c r="C18076" s="389">
        <v>34865.837904899898</v>
      </c>
      <c r="D18076" s="389" t="s">
        <v>519</v>
      </c>
      <c r="E18076" s="389" t="s">
        <v>670</v>
      </c>
      <c r="F18076" s="389" t="s">
        <v>650</v>
      </c>
      <c r="G18076" s="389" t="s">
        <v>519</v>
      </c>
    </row>
    <row r="18077" spans="1:7">
      <c r="A18077" s="389" t="s">
        <v>532</v>
      </c>
      <c r="B18077" s="389" t="s">
        <v>519</v>
      </c>
      <c r="C18077" s="389">
        <v>34865.837904899898</v>
      </c>
      <c r="D18077" s="389" t="s">
        <v>519</v>
      </c>
      <c r="E18077" s="389" t="s">
        <v>670</v>
      </c>
      <c r="F18077" s="389" t="s">
        <v>650</v>
      </c>
      <c r="G18077" s="389" t="s">
        <v>519</v>
      </c>
    </row>
    <row r="18078" spans="1:7">
      <c r="A18078" s="389" t="s">
        <v>532</v>
      </c>
      <c r="B18078" s="389" t="s">
        <v>519</v>
      </c>
      <c r="C18078" s="389">
        <v>34865.837904899898</v>
      </c>
      <c r="D18078" s="389" t="s">
        <v>519</v>
      </c>
      <c r="E18078" s="389" t="s">
        <v>670</v>
      </c>
      <c r="F18078" s="389" t="s">
        <v>650</v>
      </c>
      <c r="G18078" s="389" t="s">
        <v>519</v>
      </c>
    </row>
    <row r="18079" spans="1:7">
      <c r="A18079" s="389" t="s">
        <v>532</v>
      </c>
      <c r="B18079" s="389" t="s">
        <v>519</v>
      </c>
      <c r="C18079" s="389">
        <v>34865.837904899898</v>
      </c>
      <c r="D18079" s="389" t="s">
        <v>519</v>
      </c>
      <c r="E18079" s="389" t="s">
        <v>670</v>
      </c>
      <c r="F18079" s="389" t="s">
        <v>650</v>
      </c>
      <c r="G18079" s="389" t="s">
        <v>519</v>
      </c>
    </row>
    <row r="18080" spans="1:7">
      <c r="A18080" s="389" t="s">
        <v>532</v>
      </c>
      <c r="B18080" s="389" t="s">
        <v>519</v>
      </c>
      <c r="C18080" s="389">
        <v>34865.837904899898</v>
      </c>
      <c r="D18080" s="389" t="s">
        <v>519</v>
      </c>
      <c r="E18080" s="389" t="s">
        <v>670</v>
      </c>
      <c r="F18080" s="389" t="s">
        <v>650</v>
      </c>
      <c r="G18080" s="389" t="s">
        <v>519</v>
      </c>
    </row>
    <row r="18081" spans="1:7">
      <c r="A18081" s="389" t="s">
        <v>532</v>
      </c>
      <c r="B18081" s="389" t="s">
        <v>519</v>
      </c>
      <c r="C18081" s="389">
        <v>34865.837904899898</v>
      </c>
      <c r="D18081" s="389" t="s">
        <v>519</v>
      </c>
      <c r="E18081" s="389" t="s">
        <v>670</v>
      </c>
      <c r="F18081" s="389" t="s">
        <v>650</v>
      </c>
      <c r="G18081" s="389" t="s">
        <v>519</v>
      </c>
    </row>
    <row r="18082" spans="1:7">
      <c r="A18082" s="389" t="s">
        <v>532</v>
      </c>
      <c r="B18082" s="389" t="s">
        <v>519</v>
      </c>
      <c r="C18082" s="389">
        <v>34865.837904899898</v>
      </c>
      <c r="D18082" s="389" t="s">
        <v>519</v>
      </c>
      <c r="E18082" s="389" t="s">
        <v>670</v>
      </c>
      <c r="F18082" s="389" t="s">
        <v>650</v>
      </c>
      <c r="G18082" s="389" t="s">
        <v>519</v>
      </c>
    </row>
    <row r="18083" spans="1:7">
      <c r="A18083" s="389" t="s">
        <v>532</v>
      </c>
      <c r="B18083" s="389" t="s">
        <v>519</v>
      </c>
      <c r="C18083" s="389">
        <v>34865.837904899898</v>
      </c>
      <c r="D18083" s="389" t="s">
        <v>519</v>
      </c>
      <c r="E18083" s="389" t="s">
        <v>670</v>
      </c>
      <c r="F18083" s="389" t="s">
        <v>650</v>
      </c>
      <c r="G18083" s="389" t="s">
        <v>519</v>
      </c>
    </row>
    <row r="18084" spans="1:7">
      <c r="A18084" s="389" t="s">
        <v>532</v>
      </c>
      <c r="B18084" s="389" t="s">
        <v>519</v>
      </c>
      <c r="C18084" s="389">
        <v>34865.837904899898</v>
      </c>
      <c r="D18084" s="389" t="s">
        <v>519</v>
      </c>
      <c r="E18084" s="389" t="s">
        <v>670</v>
      </c>
      <c r="F18084" s="389" t="s">
        <v>650</v>
      </c>
      <c r="G18084" s="389" t="s">
        <v>519</v>
      </c>
    </row>
    <row r="18085" spans="1:7">
      <c r="A18085" s="389" t="s">
        <v>532</v>
      </c>
      <c r="B18085" s="389" t="s">
        <v>519</v>
      </c>
      <c r="C18085" s="389">
        <v>34865.837904899898</v>
      </c>
      <c r="D18085" s="389" t="s">
        <v>519</v>
      </c>
      <c r="E18085" s="389" t="s">
        <v>670</v>
      </c>
      <c r="F18085" s="389" t="s">
        <v>650</v>
      </c>
      <c r="G18085" s="389" t="s">
        <v>519</v>
      </c>
    </row>
    <row r="18086" spans="1:7">
      <c r="A18086" s="389" t="s">
        <v>532</v>
      </c>
      <c r="B18086" s="389" t="s">
        <v>519</v>
      </c>
      <c r="C18086" s="389">
        <v>34865.837904899898</v>
      </c>
      <c r="D18086" s="389" t="s">
        <v>519</v>
      </c>
      <c r="E18086" s="389" t="s">
        <v>670</v>
      </c>
      <c r="F18086" s="389" t="s">
        <v>650</v>
      </c>
      <c r="G18086" s="389" t="s">
        <v>519</v>
      </c>
    </row>
    <row r="18087" spans="1:7">
      <c r="A18087" s="389" t="s">
        <v>532</v>
      </c>
      <c r="B18087" s="389" t="s">
        <v>519</v>
      </c>
      <c r="C18087" s="389">
        <v>34865.837904899898</v>
      </c>
      <c r="D18087" s="389" t="s">
        <v>519</v>
      </c>
      <c r="E18087" s="389" t="s">
        <v>670</v>
      </c>
      <c r="F18087" s="389" t="s">
        <v>650</v>
      </c>
      <c r="G18087" s="389" t="s">
        <v>519</v>
      </c>
    </row>
    <row r="18088" spans="1:7">
      <c r="A18088" s="389" t="s">
        <v>532</v>
      </c>
      <c r="B18088" s="389" t="s">
        <v>519</v>
      </c>
      <c r="C18088" s="389">
        <v>34865.837904899898</v>
      </c>
      <c r="D18088" s="389" t="s">
        <v>519</v>
      </c>
      <c r="E18088" s="389" t="s">
        <v>670</v>
      </c>
      <c r="F18088" s="389" t="s">
        <v>650</v>
      </c>
      <c r="G18088" s="389" t="s">
        <v>519</v>
      </c>
    </row>
    <row r="18089" spans="1:7">
      <c r="A18089" s="389" t="s">
        <v>532</v>
      </c>
      <c r="B18089" s="389" t="s">
        <v>519</v>
      </c>
      <c r="C18089" s="389">
        <v>34865.837904899898</v>
      </c>
      <c r="D18089" s="389" t="s">
        <v>519</v>
      </c>
      <c r="E18089" s="389" t="s">
        <v>670</v>
      </c>
      <c r="F18089" s="389" t="s">
        <v>650</v>
      </c>
      <c r="G18089" s="389" t="s">
        <v>519</v>
      </c>
    </row>
    <row r="18090" spans="1:7">
      <c r="A18090" s="389" t="s">
        <v>532</v>
      </c>
      <c r="B18090" s="389" t="s">
        <v>519</v>
      </c>
      <c r="C18090" s="389">
        <v>34865.837904899898</v>
      </c>
      <c r="D18090" s="389" t="s">
        <v>519</v>
      </c>
      <c r="E18090" s="389" t="s">
        <v>670</v>
      </c>
      <c r="F18090" s="389" t="s">
        <v>650</v>
      </c>
      <c r="G18090" s="389" t="s">
        <v>519</v>
      </c>
    </row>
    <row r="18091" spans="1:7">
      <c r="A18091" s="389" t="s">
        <v>532</v>
      </c>
      <c r="B18091" s="389" t="s">
        <v>519</v>
      </c>
      <c r="C18091" s="389">
        <v>34865.837904899898</v>
      </c>
      <c r="D18091" s="389" t="s">
        <v>519</v>
      </c>
      <c r="E18091" s="389" t="s">
        <v>670</v>
      </c>
      <c r="F18091" s="389" t="s">
        <v>650</v>
      </c>
      <c r="G18091" s="389" t="s">
        <v>519</v>
      </c>
    </row>
    <row r="18092" spans="1:7">
      <c r="A18092" s="389" t="s">
        <v>532</v>
      </c>
      <c r="B18092" s="389" t="s">
        <v>519</v>
      </c>
      <c r="C18092" s="389">
        <v>34865.837904899898</v>
      </c>
      <c r="D18092" s="389" t="s">
        <v>519</v>
      </c>
      <c r="E18092" s="389" t="s">
        <v>670</v>
      </c>
      <c r="F18092" s="389" t="s">
        <v>650</v>
      </c>
      <c r="G18092" s="389" t="s">
        <v>519</v>
      </c>
    </row>
    <row r="18093" spans="1:7">
      <c r="A18093" s="389" t="s">
        <v>532</v>
      </c>
      <c r="B18093" s="389" t="s">
        <v>519</v>
      </c>
      <c r="C18093" s="389">
        <v>34865.837904899898</v>
      </c>
      <c r="D18093" s="389" t="s">
        <v>519</v>
      </c>
      <c r="E18093" s="389" t="s">
        <v>670</v>
      </c>
      <c r="F18093" s="389" t="s">
        <v>650</v>
      </c>
      <c r="G18093" s="389" t="s">
        <v>519</v>
      </c>
    </row>
    <row r="18094" spans="1:7">
      <c r="A18094" s="389" t="s">
        <v>532</v>
      </c>
      <c r="B18094" s="389" t="s">
        <v>519</v>
      </c>
      <c r="C18094" s="389">
        <v>34865.837904899898</v>
      </c>
      <c r="D18094" s="389" t="s">
        <v>519</v>
      </c>
      <c r="E18094" s="389" t="s">
        <v>670</v>
      </c>
      <c r="F18094" s="389" t="s">
        <v>650</v>
      </c>
      <c r="G18094" s="389" t="s">
        <v>519</v>
      </c>
    </row>
    <row r="18095" spans="1:7">
      <c r="A18095" s="389" t="s">
        <v>532</v>
      </c>
      <c r="B18095" s="389" t="s">
        <v>519</v>
      </c>
      <c r="C18095" s="389">
        <v>34865.837904899898</v>
      </c>
      <c r="D18095" s="389" t="s">
        <v>519</v>
      </c>
      <c r="E18095" s="389" t="s">
        <v>670</v>
      </c>
      <c r="F18095" s="389" t="s">
        <v>650</v>
      </c>
      <c r="G18095" s="389" t="s">
        <v>519</v>
      </c>
    </row>
    <row r="18096" spans="1:7">
      <c r="A18096" s="389" t="s">
        <v>532</v>
      </c>
      <c r="B18096" s="389" t="s">
        <v>519</v>
      </c>
      <c r="C18096" s="389">
        <v>34865.837904899898</v>
      </c>
      <c r="D18096" s="389" t="s">
        <v>519</v>
      </c>
      <c r="E18096" s="389" t="s">
        <v>670</v>
      </c>
      <c r="F18096" s="389" t="s">
        <v>650</v>
      </c>
      <c r="G18096" s="389" t="s">
        <v>519</v>
      </c>
    </row>
    <row r="18097" spans="1:7">
      <c r="A18097" s="389" t="s">
        <v>532</v>
      </c>
      <c r="B18097" s="389" t="s">
        <v>519</v>
      </c>
      <c r="C18097" s="389">
        <v>34865.837904899898</v>
      </c>
      <c r="D18097" s="389" t="s">
        <v>519</v>
      </c>
      <c r="E18097" s="389" t="s">
        <v>670</v>
      </c>
      <c r="F18097" s="389" t="s">
        <v>650</v>
      </c>
      <c r="G18097" s="389" t="s">
        <v>519</v>
      </c>
    </row>
    <row r="18098" spans="1:7">
      <c r="A18098" s="389" t="s">
        <v>532</v>
      </c>
      <c r="B18098" s="389" t="s">
        <v>519</v>
      </c>
      <c r="C18098" s="389">
        <v>34865.837904899898</v>
      </c>
      <c r="D18098" s="389" t="s">
        <v>519</v>
      </c>
      <c r="E18098" s="389" t="s">
        <v>670</v>
      </c>
      <c r="F18098" s="389" t="s">
        <v>650</v>
      </c>
      <c r="G18098" s="389" t="s">
        <v>519</v>
      </c>
    </row>
    <row r="18099" spans="1:7">
      <c r="A18099" s="389" t="s">
        <v>532</v>
      </c>
      <c r="B18099" s="389" t="s">
        <v>519</v>
      </c>
      <c r="C18099" s="389">
        <v>34865.837904899898</v>
      </c>
      <c r="D18099" s="389" t="s">
        <v>519</v>
      </c>
      <c r="E18099" s="389" t="s">
        <v>670</v>
      </c>
      <c r="F18099" s="389" t="s">
        <v>650</v>
      </c>
      <c r="G18099" s="389" t="s">
        <v>519</v>
      </c>
    </row>
    <row r="18100" spans="1:7">
      <c r="A18100" s="389" t="s">
        <v>532</v>
      </c>
      <c r="B18100" s="389" t="s">
        <v>519</v>
      </c>
      <c r="C18100" s="389">
        <v>34865.837904899898</v>
      </c>
      <c r="D18100" s="389" t="s">
        <v>519</v>
      </c>
      <c r="E18100" s="389" t="s">
        <v>670</v>
      </c>
      <c r="F18100" s="389" t="s">
        <v>650</v>
      </c>
      <c r="G18100" s="389" t="s">
        <v>519</v>
      </c>
    </row>
    <row r="18101" spans="1:7">
      <c r="A18101" s="389" t="s">
        <v>532</v>
      </c>
      <c r="B18101" s="389" t="s">
        <v>519</v>
      </c>
      <c r="C18101" s="389">
        <v>34865.837904899898</v>
      </c>
      <c r="D18101" s="389" t="s">
        <v>519</v>
      </c>
      <c r="E18101" s="389" t="s">
        <v>670</v>
      </c>
      <c r="F18101" s="389" t="s">
        <v>650</v>
      </c>
      <c r="G18101" s="389" t="s">
        <v>519</v>
      </c>
    </row>
    <row r="18102" spans="1:7">
      <c r="A18102" s="389" t="s">
        <v>532</v>
      </c>
      <c r="B18102" s="389" t="s">
        <v>519</v>
      </c>
      <c r="C18102" s="389">
        <v>34865.837904899898</v>
      </c>
      <c r="D18102" s="389" t="s">
        <v>519</v>
      </c>
      <c r="E18102" s="389" t="s">
        <v>670</v>
      </c>
      <c r="F18102" s="389" t="s">
        <v>650</v>
      </c>
      <c r="G18102" s="389" t="s">
        <v>519</v>
      </c>
    </row>
    <row r="18103" spans="1:7">
      <c r="A18103" s="389" t="s">
        <v>532</v>
      </c>
      <c r="B18103" s="389" t="s">
        <v>519</v>
      </c>
      <c r="C18103" s="389">
        <v>34865.837904899898</v>
      </c>
      <c r="D18103" s="389" t="s">
        <v>519</v>
      </c>
      <c r="E18103" s="389" t="s">
        <v>670</v>
      </c>
      <c r="F18103" s="389" t="s">
        <v>650</v>
      </c>
      <c r="G18103" s="389" t="s">
        <v>519</v>
      </c>
    </row>
    <row r="18104" spans="1:7">
      <c r="A18104" s="389" t="s">
        <v>532</v>
      </c>
      <c r="B18104" s="389" t="s">
        <v>519</v>
      </c>
      <c r="C18104" s="389">
        <v>34865.837904899898</v>
      </c>
      <c r="D18104" s="389" t="s">
        <v>519</v>
      </c>
      <c r="E18104" s="389" t="s">
        <v>670</v>
      </c>
      <c r="F18104" s="389" t="s">
        <v>650</v>
      </c>
      <c r="G18104" s="389" t="s">
        <v>519</v>
      </c>
    </row>
    <row r="18105" spans="1:7">
      <c r="A18105" s="389" t="s">
        <v>532</v>
      </c>
      <c r="B18105" s="389" t="s">
        <v>519</v>
      </c>
      <c r="C18105" s="389">
        <v>34865.837904899898</v>
      </c>
      <c r="D18105" s="389" t="s">
        <v>519</v>
      </c>
      <c r="E18105" s="389" t="s">
        <v>670</v>
      </c>
      <c r="F18105" s="389" t="s">
        <v>650</v>
      </c>
      <c r="G18105" s="389" t="s">
        <v>519</v>
      </c>
    </row>
    <row r="18106" spans="1:7">
      <c r="A18106" s="389" t="s">
        <v>532</v>
      </c>
      <c r="B18106" s="389" t="s">
        <v>519</v>
      </c>
      <c r="C18106" s="389">
        <v>34865.837904899898</v>
      </c>
      <c r="D18106" s="389" t="s">
        <v>519</v>
      </c>
      <c r="E18106" s="389" t="s">
        <v>670</v>
      </c>
      <c r="F18106" s="389" t="s">
        <v>650</v>
      </c>
      <c r="G18106" s="389" t="s">
        <v>519</v>
      </c>
    </row>
    <row r="18107" spans="1:7">
      <c r="A18107" s="389" t="s">
        <v>532</v>
      </c>
      <c r="B18107" s="389" t="s">
        <v>519</v>
      </c>
      <c r="C18107" s="389">
        <v>34865.837904899898</v>
      </c>
      <c r="D18107" s="389" t="s">
        <v>519</v>
      </c>
      <c r="E18107" s="389" t="s">
        <v>670</v>
      </c>
      <c r="F18107" s="389" t="s">
        <v>650</v>
      </c>
      <c r="G18107" s="389" t="s">
        <v>519</v>
      </c>
    </row>
    <row r="18108" spans="1:7">
      <c r="A18108" s="389" t="s">
        <v>532</v>
      </c>
      <c r="B18108" s="389" t="s">
        <v>519</v>
      </c>
      <c r="C18108" s="389">
        <v>34865.837904899898</v>
      </c>
      <c r="D18108" s="389" t="s">
        <v>519</v>
      </c>
      <c r="E18108" s="389" t="s">
        <v>670</v>
      </c>
      <c r="F18108" s="389" t="s">
        <v>650</v>
      </c>
      <c r="G18108" s="389" t="s">
        <v>519</v>
      </c>
    </row>
    <row r="18109" spans="1:7">
      <c r="A18109" s="389" t="s">
        <v>532</v>
      </c>
      <c r="B18109" s="389" t="s">
        <v>519</v>
      </c>
      <c r="C18109" s="389">
        <v>34865.837904899898</v>
      </c>
      <c r="D18109" s="389" t="s">
        <v>519</v>
      </c>
      <c r="E18109" s="389" t="s">
        <v>670</v>
      </c>
      <c r="F18109" s="389" t="s">
        <v>650</v>
      </c>
      <c r="G18109" s="389" t="s">
        <v>519</v>
      </c>
    </row>
    <row r="18110" spans="1:7">
      <c r="A18110" s="389" t="s">
        <v>532</v>
      </c>
      <c r="B18110" s="389" t="s">
        <v>519</v>
      </c>
      <c r="C18110" s="389">
        <v>34865.837904899898</v>
      </c>
      <c r="D18110" s="389" t="s">
        <v>519</v>
      </c>
      <c r="E18110" s="389" t="s">
        <v>670</v>
      </c>
      <c r="F18110" s="389" t="s">
        <v>650</v>
      </c>
      <c r="G18110" s="389" t="s">
        <v>519</v>
      </c>
    </row>
    <row r="18111" spans="1:7">
      <c r="A18111" s="389" t="s">
        <v>532</v>
      </c>
      <c r="B18111" s="389" t="s">
        <v>519</v>
      </c>
      <c r="C18111" s="389">
        <v>34865.837904899898</v>
      </c>
      <c r="D18111" s="389" t="s">
        <v>519</v>
      </c>
      <c r="E18111" s="389" t="s">
        <v>670</v>
      </c>
      <c r="F18111" s="389" t="s">
        <v>650</v>
      </c>
      <c r="G18111" s="389" t="s">
        <v>519</v>
      </c>
    </row>
    <row r="18112" spans="1:7">
      <c r="A18112" s="389" t="s">
        <v>532</v>
      </c>
      <c r="B18112" s="389" t="s">
        <v>519</v>
      </c>
      <c r="C18112" s="389">
        <v>34865.837904899898</v>
      </c>
      <c r="D18112" s="389" t="s">
        <v>519</v>
      </c>
      <c r="E18112" s="389" t="s">
        <v>670</v>
      </c>
      <c r="F18112" s="389" t="s">
        <v>650</v>
      </c>
      <c r="G18112" s="389" t="s">
        <v>519</v>
      </c>
    </row>
    <row r="18113" spans="1:7">
      <c r="A18113" s="389" t="s">
        <v>532</v>
      </c>
      <c r="B18113" s="389" t="s">
        <v>519</v>
      </c>
      <c r="C18113" s="389">
        <v>34865.837904899898</v>
      </c>
      <c r="D18113" s="389" t="s">
        <v>519</v>
      </c>
      <c r="E18113" s="389" t="s">
        <v>670</v>
      </c>
      <c r="F18113" s="389" t="s">
        <v>650</v>
      </c>
      <c r="G18113" s="389" t="s">
        <v>519</v>
      </c>
    </row>
    <row r="18114" spans="1:7">
      <c r="A18114" s="389" t="s">
        <v>532</v>
      </c>
      <c r="B18114" s="389" t="s">
        <v>519</v>
      </c>
      <c r="C18114" s="389">
        <v>34865.837904899898</v>
      </c>
      <c r="D18114" s="389" t="s">
        <v>519</v>
      </c>
      <c r="E18114" s="389" t="s">
        <v>670</v>
      </c>
      <c r="F18114" s="389" t="s">
        <v>650</v>
      </c>
      <c r="G18114" s="389" t="s">
        <v>519</v>
      </c>
    </row>
    <row r="18115" spans="1:7">
      <c r="A18115" s="389" t="s">
        <v>532</v>
      </c>
      <c r="B18115" s="389" t="s">
        <v>519</v>
      </c>
      <c r="C18115" s="389">
        <v>34865.837904899898</v>
      </c>
      <c r="D18115" s="389" t="s">
        <v>519</v>
      </c>
      <c r="E18115" s="389" t="s">
        <v>670</v>
      </c>
      <c r="F18115" s="389" t="s">
        <v>650</v>
      </c>
      <c r="G18115" s="389" t="s">
        <v>519</v>
      </c>
    </row>
    <row r="18116" spans="1:7">
      <c r="A18116" s="389" t="s">
        <v>532</v>
      </c>
      <c r="B18116" s="389" t="s">
        <v>519</v>
      </c>
      <c r="C18116" s="389">
        <v>34865.837904899898</v>
      </c>
      <c r="D18116" s="389" t="s">
        <v>519</v>
      </c>
      <c r="E18116" s="389" t="s">
        <v>670</v>
      </c>
      <c r="F18116" s="389" t="s">
        <v>650</v>
      </c>
      <c r="G18116" s="389" t="s">
        <v>519</v>
      </c>
    </row>
    <row r="18117" spans="1:7">
      <c r="A18117" s="389" t="s">
        <v>532</v>
      </c>
      <c r="B18117" s="389" t="s">
        <v>519</v>
      </c>
      <c r="C18117" s="389">
        <v>34865.837904899898</v>
      </c>
      <c r="D18117" s="389" t="s">
        <v>519</v>
      </c>
      <c r="E18117" s="389" t="s">
        <v>670</v>
      </c>
      <c r="F18117" s="389" t="s">
        <v>650</v>
      </c>
      <c r="G18117" s="389" t="s">
        <v>519</v>
      </c>
    </row>
    <row r="18118" spans="1:7">
      <c r="A18118" s="389" t="s">
        <v>532</v>
      </c>
      <c r="B18118" s="389" t="s">
        <v>519</v>
      </c>
      <c r="C18118" s="389">
        <v>34865.837904899898</v>
      </c>
      <c r="D18118" s="389" t="s">
        <v>519</v>
      </c>
      <c r="E18118" s="389" t="s">
        <v>670</v>
      </c>
      <c r="F18118" s="389" t="s">
        <v>650</v>
      </c>
      <c r="G18118" s="389" t="s">
        <v>519</v>
      </c>
    </row>
    <row r="18119" spans="1:7">
      <c r="A18119" s="389" t="s">
        <v>532</v>
      </c>
      <c r="B18119" s="389" t="s">
        <v>519</v>
      </c>
      <c r="C18119" s="389">
        <v>34865.837904899898</v>
      </c>
      <c r="D18119" s="389" t="s">
        <v>519</v>
      </c>
      <c r="E18119" s="389" t="s">
        <v>670</v>
      </c>
      <c r="F18119" s="389" t="s">
        <v>650</v>
      </c>
      <c r="G18119" s="389" t="s">
        <v>519</v>
      </c>
    </row>
    <row r="18120" spans="1:7">
      <c r="A18120" s="389" t="s">
        <v>532</v>
      </c>
      <c r="B18120" s="389" t="s">
        <v>519</v>
      </c>
      <c r="C18120" s="389">
        <v>34865.837904899898</v>
      </c>
      <c r="D18120" s="389" t="s">
        <v>519</v>
      </c>
      <c r="E18120" s="389" t="s">
        <v>670</v>
      </c>
      <c r="F18120" s="389" t="s">
        <v>650</v>
      </c>
      <c r="G18120" s="389" t="s">
        <v>519</v>
      </c>
    </row>
    <row r="18121" spans="1:7">
      <c r="A18121" s="389" t="s">
        <v>532</v>
      </c>
      <c r="B18121" s="389" t="s">
        <v>519</v>
      </c>
      <c r="C18121" s="389">
        <v>34865.837904899898</v>
      </c>
      <c r="D18121" s="389" t="s">
        <v>519</v>
      </c>
      <c r="E18121" s="389" t="s">
        <v>670</v>
      </c>
      <c r="F18121" s="389" t="s">
        <v>650</v>
      </c>
      <c r="G18121" s="389" t="s">
        <v>519</v>
      </c>
    </row>
    <row r="18122" spans="1:7">
      <c r="A18122" s="389" t="s">
        <v>532</v>
      </c>
      <c r="B18122" s="389" t="s">
        <v>519</v>
      </c>
      <c r="C18122" s="389">
        <v>34865.837904899898</v>
      </c>
      <c r="D18122" s="389" t="s">
        <v>519</v>
      </c>
      <c r="E18122" s="389" t="s">
        <v>670</v>
      </c>
      <c r="F18122" s="389" t="s">
        <v>650</v>
      </c>
      <c r="G18122" s="389" t="s">
        <v>519</v>
      </c>
    </row>
    <row r="18123" spans="1:7">
      <c r="A18123" s="389" t="s">
        <v>532</v>
      </c>
      <c r="B18123" s="389" t="s">
        <v>519</v>
      </c>
      <c r="C18123" s="389">
        <v>34865.837904899898</v>
      </c>
      <c r="D18123" s="389" t="s">
        <v>519</v>
      </c>
      <c r="E18123" s="389" t="s">
        <v>670</v>
      </c>
      <c r="F18123" s="389" t="s">
        <v>650</v>
      </c>
      <c r="G18123" s="389" t="s">
        <v>519</v>
      </c>
    </row>
    <row r="18124" spans="1:7">
      <c r="A18124" s="389" t="s">
        <v>532</v>
      </c>
      <c r="B18124" s="389" t="s">
        <v>519</v>
      </c>
      <c r="C18124" s="389">
        <v>34865.837904899898</v>
      </c>
      <c r="D18124" s="389" t="s">
        <v>519</v>
      </c>
      <c r="E18124" s="389" t="s">
        <v>670</v>
      </c>
      <c r="F18124" s="389" t="s">
        <v>650</v>
      </c>
      <c r="G18124" s="389" t="s">
        <v>519</v>
      </c>
    </row>
    <row r="18125" spans="1:7">
      <c r="A18125" s="389" t="s">
        <v>532</v>
      </c>
      <c r="B18125" s="389" t="s">
        <v>519</v>
      </c>
      <c r="C18125" s="389">
        <v>34865.837904899898</v>
      </c>
      <c r="D18125" s="389" t="s">
        <v>519</v>
      </c>
      <c r="E18125" s="389" t="s">
        <v>670</v>
      </c>
      <c r="F18125" s="389" t="s">
        <v>650</v>
      </c>
      <c r="G18125" s="389" t="s">
        <v>519</v>
      </c>
    </row>
    <row r="18126" spans="1:7">
      <c r="A18126" s="389" t="s">
        <v>532</v>
      </c>
      <c r="B18126" s="389" t="s">
        <v>519</v>
      </c>
      <c r="C18126" s="389">
        <v>34865.837904899898</v>
      </c>
      <c r="D18126" s="389" t="s">
        <v>519</v>
      </c>
      <c r="E18126" s="389" t="s">
        <v>670</v>
      </c>
      <c r="F18126" s="389" t="s">
        <v>650</v>
      </c>
      <c r="G18126" s="389" t="s">
        <v>519</v>
      </c>
    </row>
    <row r="18127" spans="1:7">
      <c r="A18127" s="389" t="s">
        <v>532</v>
      </c>
      <c r="B18127" s="389" t="s">
        <v>519</v>
      </c>
      <c r="C18127" s="389">
        <v>34865.837904899898</v>
      </c>
      <c r="D18127" s="389" t="s">
        <v>519</v>
      </c>
      <c r="E18127" s="389" t="s">
        <v>670</v>
      </c>
      <c r="F18127" s="389" t="s">
        <v>650</v>
      </c>
      <c r="G18127" s="389" t="s">
        <v>519</v>
      </c>
    </row>
    <row r="18128" spans="1:7">
      <c r="A18128" s="389" t="s">
        <v>532</v>
      </c>
      <c r="B18128" s="389" t="s">
        <v>519</v>
      </c>
      <c r="C18128" s="389">
        <v>34865.837904899898</v>
      </c>
      <c r="D18128" s="389" t="s">
        <v>519</v>
      </c>
      <c r="E18128" s="389" t="s">
        <v>670</v>
      </c>
      <c r="F18128" s="389" t="s">
        <v>650</v>
      </c>
      <c r="G18128" s="389" t="s">
        <v>519</v>
      </c>
    </row>
    <row r="18129" spans="1:7">
      <c r="A18129" s="389" t="s">
        <v>532</v>
      </c>
      <c r="B18129" s="389" t="s">
        <v>519</v>
      </c>
      <c r="C18129" s="389">
        <v>34865.837904899898</v>
      </c>
      <c r="D18129" s="389" t="s">
        <v>519</v>
      </c>
      <c r="E18129" s="389" t="s">
        <v>670</v>
      </c>
      <c r="F18129" s="389" t="s">
        <v>650</v>
      </c>
      <c r="G18129" s="389" t="s">
        <v>519</v>
      </c>
    </row>
    <row r="18130" spans="1:7">
      <c r="A18130" s="389" t="s">
        <v>532</v>
      </c>
      <c r="B18130" s="389" t="s">
        <v>519</v>
      </c>
      <c r="C18130" s="389">
        <v>34865.837904899898</v>
      </c>
      <c r="D18130" s="389" t="s">
        <v>519</v>
      </c>
      <c r="E18130" s="389" t="s">
        <v>670</v>
      </c>
      <c r="F18130" s="389" t="s">
        <v>650</v>
      </c>
      <c r="G18130" s="389" t="s">
        <v>519</v>
      </c>
    </row>
    <row r="18131" spans="1:7">
      <c r="A18131" s="389" t="s">
        <v>532</v>
      </c>
      <c r="B18131" s="389" t="s">
        <v>519</v>
      </c>
      <c r="C18131" s="389">
        <v>34865.837904899898</v>
      </c>
      <c r="D18131" s="389" t="s">
        <v>519</v>
      </c>
      <c r="E18131" s="389" t="s">
        <v>670</v>
      </c>
      <c r="F18131" s="389" t="s">
        <v>650</v>
      </c>
      <c r="G18131" s="389" t="s">
        <v>519</v>
      </c>
    </row>
    <row r="18132" spans="1:7">
      <c r="A18132" s="389" t="s">
        <v>532</v>
      </c>
      <c r="B18132" s="389" t="s">
        <v>519</v>
      </c>
      <c r="C18132" s="389">
        <v>34865.837904899898</v>
      </c>
      <c r="D18132" s="389" t="s">
        <v>519</v>
      </c>
      <c r="E18132" s="389" t="s">
        <v>670</v>
      </c>
      <c r="F18132" s="389" t="s">
        <v>650</v>
      </c>
      <c r="G18132" s="389" t="s">
        <v>519</v>
      </c>
    </row>
    <row r="18133" spans="1:7">
      <c r="A18133" s="389" t="s">
        <v>532</v>
      </c>
      <c r="B18133" s="389" t="s">
        <v>519</v>
      </c>
      <c r="C18133" s="389">
        <v>34865.837904899898</v>
      </c>
      <c r="D18133" s="389" t="s">
        <v>519</v>
      </c>
      <c r="E18133" s="389" t="s">
        <v>670</v>
      </c>
      <c r="F18133" s="389" t="s">
        <v>650</v>
      </c>
      <c r="G18133" s="389" t="s">
        <v>519</v>
      </c>
    </row>
    <row r="18134" spans="1:7">
      <c r="A18134" s="389" t="s">
        <v>532</v>
      </c>
      <c r="B18134" s="389" t="s">
        <v>519</v>
      </c>
      <c r="C18134" s="389">
        <v>34865.837904899898</v>
      </c>
      <c r="D18134" s="389" t="s">
        <v>519</v>
      </c>
      <c r="E18134" s="389" t="s">
        <v>670</v>
      </c>
      <c r="F18134" s="389" t="s">
        <v>650</v>
      </c>
      <c r="G18134" s="389" t="s">
        <v>519</v>
      </c>
    </row>
    <row r="18135" spans="1:7">
      <c r="A18135" s="389" t="s">
        <v>532</v>
      </c>
      <c r="B18135" s="389" t="s">
        <v>519</v>
      </c>
      <c r="C18135" s="389">
        <v>34865.837904899898</v>
      </c>
      <c r="D18135" s="389" t="s">
        <v>519</v>
      </c>
      <c r="E18135" s="389" t="s">
        <v>670</v>
      </c>
      <c r="F18135" s="389" t="s">
        <v>650</v>
      </c>
      <c r="G18135" s="389" t="s">
        <v>519</v>
      </c>
    </row>
    <row r="18136" spans="1:7">
      <c r="A18136" s="389" t="s">
        <v>532</v>
      </c>
      <c r="B18136" s="389" t="s">
        <v>519</v>
      </c>
      <c r="C18136" s="389">
        <v>34865.837904899898</v>
      </c>
      <c r="D18136" s="389" t="s">
        <v>519</v>
      </c>
      <c r="E18136" s="389" t="s">
        <v>670</v>
      </c>
      <c r="F18136" s="389" t="s">
        <v>650</v>
      </c>
      <c r="G18136" s="389" t="s">
        <v>519</v>
      </c>
    </row>
    <row r="18137" spans="1:7">
      <c r="A18137" s="389" t="s">
        <v>532</v>
      </c>
      <c r="B18137" s="389" t="s">
        <v>519</v>
      </c>
      <c r="C18137" s="389">
        <v>34865.837904899898</v>
      </c>
      <c r="D18137" s="389" t="s">
        <v>519</v>
      </c>
      <c r="E18137" s="389" t="s">
        <v>670</v>
      </c>
      <c r="F18137" s="389" t="s">
        <v>650</v>
      </c>
      <c r="G18137" s="389" t="s">
        <v>519</v>
      </c>
    </row>
    <row r="18138" spans="1:7">
      <c r="A18138" s="389" t="s">
        <v>532</v>
      </c>
      <c r="B18138" s="389" t="s">
        <v>519</v>
      </c>
      <c r="C18138" s="389">
        <v>34865.837904899898</v>
      </c>
      <c r="D18138" s="389" t="s">
        <v>519</v>
      </c>
      <c r="E18138" s="389" t="s">
        <v>670</v>
      </c>
      <c r="F18138" s="389" t="s">
        <v>650</v>
      </c>
      <c r="G18138" s="389" t="s">
        <v>519</v>
      </c>
    </row>
    <row r="18139" spans="1:7">
      <c r="A18139" s="389" t="s">
        <v>532</v>
      </c>
      <c r="B18139" s="389" t="s">
        <v>519</v>
      </c>
      <c r="C18139" s="389">
        <v>34865.837904899898</v>
      </c>
      <c r="D18139" s="389" t="s">
        <v>519</v>
      </c>
      <c r="E18139" s="389" t="s">
        <v>670</v>
      </c>
      <c r="F18139" s="389" t="s">
        <v>650</v>
      </c>
      <c r="G18139" s="389" t="s">
        <v>519</v>
      </c>
    </row>
    <row r="18140" spans="1:7">
      <c r="A18140" s="389" t="s">
        <v>532</v>
      </c>
      <c r="B18140" s="389" t="s">
        <v>519</v>
      </c>
      <c r="C18140" s="389">
        <v>34865.837904899898</v>
      </c>
      <c r="D18140" s="389" t="s">
        <v>519</v>
      </c>
      <c r="E18140" s="389" t="s">
        <v>670</v>
      </c>
      <c r="F18140" s="389" t="s">
        <v>650</v>
      </c>
      <c r="G18140" s="389" t="s">
        <v>519</v>
      </c>
    </row>
    <row r="18141" spans="1:7">
      <c r="A18141" s="389" t="s">
        <v>532</v>
      </c>
      <c r="B18141" s="389" t="s">
        <v>519</v>
      </c>
      <c r="C18141" s="389">
        <v>34865.837904899898</v>
      </c>
      <c r="D18141" s="389" t="s">
        <v>519</v>
      </c>
      <c r="E18141" s="389" t="s">
        <v>670</v>
      </c>
      <c r="F18141" s="389" t="s">
        <v>650</v>
      </c>
      <c r="G18141" s="389" t="s">
        <v>519</v>
      </c>
    </row>
    <row r="18142" spans="1:7">
      <c r="A18142" s="389" t="s">
        <v>532</v>
      </c>
      <c r="B18142" s="389" t="s">
        <v>519</v>
      </c>
      <c r="C18142" s="389">
        <v>34865.837904899898</v>
      </c>
      <c r="D18142" s="389" t="s">
        <v>519</v>
      </c>
      <c r="E18142" s="389" t="s">
        <v>670</v>
      </c>
      <c r="F18142" s="389" t="s">
        <v>650</v>
      </c>
      <c r="G18142" s="389" t="s">
        <v>519</v>
      </c>
    </row>
    <row r="18143" spans="1:7">
      <c r="A18143" s="389" t="s">
        <v>532</v>
      </c>
      <c r="B18143" s="389" t="s">
        <v>519</v>
      </c>
      <c r="C18143" s="389">
        <v>34865.837904899898</v>
      </c>
      <c r="D18143" s="389" t="s">
        <v>519</v>
      </c>
      <c r="E18143" s="389" t="s">
        <v>670</v>
      </c>
      <c r="F18143" s="389" t="s">
        <v>650</v>
      </c>
      <c r="G18143" s="389" t="s">
        <v>519</v>
      </c>
    </row>
    <row r="18144" spans="1:7">
      <c r="A18144" s="389" t="s">
        <v>532</v>
      </c>
      <c r="B18144" s="389" t="s">
        <v>519</v>
      </c>
      <c r="C18144" s="389">
        <v>34865.837904899898</v>
      </c>
      <c r="D18144" s="389" t="s">
        <v>519</v>
      </c>
      <c r="E18144" s="389" t="s">
        <v>670</v>
      </c>
      <c r="F18144" s="389" t="s">
        <v>650</v>
      </c>
      <c r="G18144" s="389" t="s">
        <v>519</v>
      </c>
    </row>
    <row r="18145" spans="1:7">
      <c r="A18145" s="389" t="s">
        <v>532</v>
      </c>
      <c r="B18145" s="389" t="s">
        <v>519</v>
      </c>
      <c r="C18145" s="389">
        <v>34865.837904899898</v>
      </c>
      <c r="D18145" s="389" t="s">
        <v>519</v>
      </c>
      <c r="E18145" s="389" t="s">
        <v>670</v>
      </c>
      <c r="F18145" s="389" t="s">
        <v>650</v>
      </c>
      <c r="G18145" s="389" t="s">
        <v>519</v>
      </c>
    </row>
    <row r="18146" spans="1:7">
      <c r="A18146" s="389" t="s">
        <v>532</v>
      </c>
      <c r="B18146" s="389" t="s">
        <v>519</v>
      </c>
      <c r="C18146" s="389">
        <v>34865.837904899898</v>
      </c>
      <c r="D18146" s="389" t="s">
        <v>519</v>
      </c>
      <c r="E18146" s="389" t="s">
        <v>670</v>
      </c>
      <c r="F18146" s="389" t="s">
        <v>650</v>
      </c>
      <c r="G18146" s="389" t="s">
        <v>519</v>
      </c>
    </row>
    <row r="18147" spans="1:7">
      <c r="A18147" s="389" t="s">
        <v>532</v>
      </c>
      <c r="B18147" s="389" t="s">
        <v>519</v>
      </c>
      <c r="C18147" s="389">
        <v>34865.837904899898</v>
      </c>
      <c r="D18147" s="389" t="s">
        <v>519</v>
      </c>
      <c r="E18147" s="389" t="s">
        <v>670</v>
      </c>
      <c r="F18147" s="389" t="s">
        <v>650</v>
      </c>
      <c r="G18147" s="389" t="s">
        <v>519</v>
      </c>
    </row>
    <row r="18148" spans="1:7">
      <c r="A18148" s="389" t="s">
        <v>532</v>
      </c>
      <c r="B18148" s="389" t="s">
        <v>519</v>
      </c>
      <c r="C18148" s="389">
        <v>34865.837904899898</v>
      </c>
      <c r="D18148" s="389" t="s">
        <v>519</v>
      </c>
      <c r="E18148" s="389" t="s">
        <v>670</v>
      </c>
      <c r="F18148" s="389" t="s">
        <v>650</v>
      </c>
      <c r="G18148" s="389" t="s">
        <v>519</v>
      </c>
    </row>
    <row r="18149" spans="1:7">
      <c r="A18149" s="389" t="s">
        <v>532</v>
      </c>
      <c r="B18149" s="389" t="s">
        <v>519</v>
      </c>
      <c r="C18149" s="389">
        <v>34865.837904899898</v>
      </c>
      <c r="D18149" s="389" t="s">
        <v>519</v>
      </c>
      <c r="E18149" s="389" t="s">
        <v>670</v>
      </c>
      <c r="F18149" s="389" t="s">
        <v>650</v>
      </c>
      <c r="G18149" s="389" t="s">
        <v>519</v>
      </c>
    </row>
    <row r="18150" spans="1:7">
      <c r="A18150" s="389" t="s">
        <v>532</v>
      </c>
      <c r="B18150" s="389" t="s">
        <v>519</v>
      </c>
      <c r="C18150" s="389">
        <v>34865.837904899898</v>
      </c>
      <c r="D18150" s="389" t="s">
        <v>519</v>
      </c>
      <c r="E18150" s="389" t="s">
        <v>670</v>
      </c>
      <c r="F18150" s="389" t="s">
        <v>650</v>
      </c>
      <c r="G18150" s="389" t="s">
        <v>519</v>
      </c>
    </row>
    <row r="18151" spans="1:7">
      <c r="A18151" s="389" t="s">
        <v>532</v>
      </c>
      <c r="B18151" s="389" t="s">
        <v>519</v>
      </c>
      <c r="C18151" s="389">
        <v>34865.837904899898</v>
      </c>
      <c r="D18151" s="389" t="s">
        <v>519</v>
      </c>
      <c r="E18151" s="389" t="s">
        <v>670</v>
      </c>
      <c r="F18151" s="389" t="s">
        <v>650</v>
      </c>
      <c r="G18151" s="389" t="s">
        <v>519</v>
      </c>
    </row>
    <row r="18152" spans="1:7">
      <c r="A18152" s="389" t="s">
        <v>532</v>
      </c>
      <c r="B18152" s="389" t="s">
        <v>519</v>
      </c>
      <c r="C18152" s="389">
        <v>34865.837904899898</v>
      </c>
      <c r="D18152" s="389" t="s">
        <v>519</v>
      </c>
      <c r="E18152" s="389" t="s">
        <v>670</v>
      </c>
      <c r="F18152" s="389" t="s">
        <v>650</v>
      </c>
      <c r="G18152" s="389" t="s">
        <v>519</v>
      </c>
    </row>
    <row r="18153" spans="1:7">
      <c r="A18153" s="389" t="s">
        <v>532</v>
      </c>
      <c r="B18153" s="389" t="s">
        <v>519</v>
      </c>
      <c r="C18153" s="389">
        <v>34865.837904899898</v>
      </c>
      <c r="D18153" s="389" t="s">
        <v>519</v>
      </c>
      <c r="E18153" s="389" t="s">
        <v>670</v>
      </c>
      <c r="F18153" s="389" t="s">
        <v>650</v>
      </c>
      <c r="G18153" s="389" t="s">
        <v>519</v>
      </c>
    </row>
    <row r="18154" spans="1:7">
      <c r="A18154" s="389" t="s">
        <v>532</v>
      </c>
      <c r="B18154" s="389" t="s">
        <v>519</v>
      </c>
      <c r="C18154" s="389">
        <v>34865.837904899898</v>
      </c>
      <c r="D18154" s="389" t="s">
        <v>519</v>
      </c>
      <c r="E18154" s="389" t="s">
        <v>670</v>
      </c>
      <c r="F18154" s="389" t="s">
        <v>650</v>
      </c>
      <c r="G18154" s="389" t="s">
        <v>519</v>
      </c>
    </row>
    <row r="18155" spans="1:7">
      <c r="A18155" s="389" t="s">
        <v>532</v>
      </c>
      <c r="B18155" s="389" t="s">
        <v>519</v>
      </c>
      <c r="C18155" s="389">
        <v>34865.837904899898</v>
      </c>
      <c r="D18155" s="389" t="s">
        <v>519</v>
      </c>
      <c r="E18155" s="389" t="s">
        <v>670</v>
      </c>
      <c r="F18155" s="389" t="s">
        <v>650</v>
      </c>
      <c r="G18155" s="389" t="s">
        <v>519</v>
      </c>
    </row>
    <row r="18156" spans="1:7">
      <c r="A18156" s="389" t="s">
        <v>532</v>
      </c>
      <c r="B18156" s="389" t="s">
        <v>519</v>
      </c>
      <c r="C18156" s="389">
        <v>34865.837904899898</v>
      </c>
      <c r="D18156" s="389" t="s">
        <v>519</v>
      </c>
      <c r="E18156" s="389" t="s">
        <v>670</v>
      </c>
      <c r="F18156" s="389" t="s">
        <v>650</v>
      </c>
      <c r="G18156" s="389" t="s">
        <v>519</v>
      </c>
    </row>
    <row r="18157" spans="1:7">
      <c r="A18157" s="389" t="s">
        <v>532</v>
      </c>
      <c r="B18157" s="389" t="s">
        <v>519</v>
      </c>
      <c r="C18157" s="389">
        <v>34865.837904899898</v>
      </c>
      <c r="D18157" s="389" t="s">
        <v>519</v>
      </c>
      <c r="E18157" s="389" t="s">
        <v>670</v>
      </c>
      <c r="F18157" s="389" t="s">
        <v>650</v>
      </c>
      <c r="G18157" s="389" t="s">
        <v>519</v>
      </c>
    </row>
    <row r="18158" spans="1:7">
      <c r="A18158" s="389" t="s">
        <v>532</v>
      </c>
      <c r="B18158" s="389" t="s">
        <v>519</v>
      </c>
      <c r="C18158" s="389">
        <v>34865.837904899898</v>
      </c>
      <c r="D18158" s="389" t="s">
        <v>519</v>
      </c>
      <c r="E18158" s="389" t="s">
        <v>670</v>
      </c>
      <c r="F18158" s="389" t="s">
        <v>650</v>
      </c>
      <c r="G18158" s="389" t="s">
        <v>519</v>
      </c>
    </row>
    <row r="18159" spans="1:7">
      <c r="A18159" s="389" t="s">
        <v>532</v>
      </c>
      <c r="B18159" s="389" t="s">
        <v>519</v>
      </c>
      <c r="C18159" s="389">
        <v>34865.837904899898</v>
      </c>
      <c r="D18159" s="389" t="s">
        <v>519</v>
      </c>
      <c r="E18159" s="389" t="s">
        <v>670</v>
      </c>
      <c r="F18159" s="389" t="s">
        <v>650</v>
      </c>
      <c r="G18159" s="389" t="s">
        <v>519</v>
      </c>
    </row>
    <row r="18160" spans="1:7">
      <c r="A18160" s="389" t="s">
        <v>532</v>
      </c>
      <c r="B18160" s="389" t="s">
        <v>519</v>
      </c>
      <c r="C18160" s="389">
        <v>34865.837904899898</v>
      </c>
      <c r="D18160" s="389" t="s">
        <v>519</v>
      </c>
      <c r="E18160" s="389" t="s">
        <v>670</v>
      </c>
      <c r="F18160" s="389" t="s">
        <v>650</v>
      </c>
      <c r="G18160" s="389" t="s">
        <v>519</v>
      </c>
    </row>
    <row r="18161" spans="1:7">
      <c r="A18161" s="389" t="s">
        <v>532</v>
      </c>
      <c r="B18161" s="389" t="s">
        <v>519</v>
      </c>
      <c r="C18161" s="389">
        <v>34865.837904899898</v>
      </c>
      <c r="D18161" s="389" t="s">
        <v>519</v>
      </c>
      <c r="E18161" s="389" t="s">
        <v>670</v>
      </c>
      <c r="F18161" s="389" t="s">
        <v>650</v>
      </c>
      <c r="G18161" s="389" t="s">
        <v>519</v>
      </c>
    </row>
    <row r="18162" spans="1:7">
      <c r="A18162" s="389" t="s">
        <v>532</v>
      </c>
      <c r="B18162" s="389" t="s">
        <v>519</v>
      </c>
      <c r="C18162" s="389">
        <v>34865.837904899898</v>
      </c>
      <c r="D18162" s="389" t="s">
        <v>519</v>
      </c>
      <c r="E18162" s="389" t="s">
        <v>670</v>
      </c>
      <c r="F18162" s="389" t="s">
        <v>650</v>
      </c>
      <c r="G18162" s="389" t="s">
        <v>519</v>
      </c>
    </row>
    <row r="18163" spans="1:7">
      <c r="A18163" s="389" t="s">
        <v>532</v>
      </c>
      <c r="B18163" s="389" t="s">
        <v>519</v>
      </c>
      <c r="C18163" s="389">
        <v>34865.837904899898</v>
      </c>
      <c r="D18163" s="389" t="s">
        <v>519</v>
      </c>
      <c r="E18163" s="389" t="s">
        <v>670</v>
      </c>
      <c r="F18163" s="389" t="s">
        <v>650</v>
      </c>
      <c r="G18163" s="389" t="s">
        <v>519</v>
      </c>
    </row>
    <row r="18164" spans="1:7">
      <c r="A18164" s="389" t="s">
        <v>532</v>
      </c>
      <c r="B18164" s="389" t="s">
        <v>519</v>
      </c>
      <c r="C18164" s="389">
        <v>34865.837904899898</v>
      </c>
      <c r="D18164" s="389" t="s">
        <v>519</v>
      </c>
      <c r="E18164" s="389" t="s">
        <v>670</v>
      </c>
      <c r="F18164" s="389" t="s">
        <v>650</v>
      </c>
      <c r="G18164" s="389" t="s">
        <v>519</v>
      </c>
    </row>
    <row r="18165" spans="1:7">
      <c r="A18165" s="389" t="s">
        <v>532</v>
      </c>
      <c r="B18165" s="389" t="s">
        <v>519</v>
      </c>
      <c r="C18165" s="389">
        <v>34865.837904899898</v>
      </c>
      <c r="D18165" s="389" t="s">
        <v>519</v>
      </c>
      <c r="E18165" s="389" t="s">
        <v>670</v>
      </c>
      <c r="F18165" s="389" t="s">
        <v>650</v>
      </c>
      <c r="G18165" s="389" t="s">
        <v>519</v>
      </c>
    </row>
    <row r="18166" spans="1:7">
      <c r="A18166" s="389" t="s">
        <v>532</v>
      </c>
      <c r="B18166" s="389" t="s">
        <v>519</v>
      </c>
      <c r="C18166" s="389">
        <v>34865.837904899898</v>
      </c>
      <c r="D18166" s="389" t="s">
        <v>519</v>
      </c>
      <c r="E18166" s="389" t="s">
        <v>670</v>
      </c>
      <c r="F18166" s="389" t="s">
        <v>650</v>
      </c>
      <c r="G18166" s="389" t="s">
        <v>519</v>
      </c>
    </row>
    <row r="18167" spans="1:7">
      <c r="A18167" s="389" t="s">
        <v>532</v>
      </c>
      <c r="B18167" s="389" t="s">
        <v>519</v>
      </c>
      <c r="C18167" s="389">
        <v>34865.837904899898</v>
      </c>
      <c r="D18167" s="389" t="s">
        <v>519</v>
      </c>
      <c r="E18167" s="389" t="s">
        <v>670</v>
      </c>
      <c r="F18167" s="389" t="s">
        <v>650</v>
      </c>
      <c r="G18167" s="389" t="s">
        <v>519</v>
      </c>
    </row>
    <row r="18168" spans="1:7">
      <c r="A18168" s="389" t="s">
        <v>532</v>
      </c>
      <c r="B18168" s="389" t="s">
        <v>519</v>
      </c>
      <c r="C18168" s="389">
        <v>34865.837904899898</v>
      </c>
      <c r="D18168" s="389" t="s">
        <v>519</v>
      </c>
      <c r="E18168" s="389" t="s">
        <v>670</v>
      </c>
      <c r="F18168" s="389" t="s">
        <v>650</v>
      </c>
      <c r="G18168" s="389" t="s">
        <v>519</v>
      </c>
    </row>
    <row r="18169" spans="1:7">
      <c r="A18169" s="389" t="s">
        <v>532</v>
      </c>
      <c r="B18169" s="389" t="s">
        <v>519</v>
      </c>
      <c r="C18169" s="389">
        <v>34865.837904899898</v>
      </c>
      <c r="D18169" s="389" t="s">
        <v>519</v>
      </c>
      <c r="E18169" s="389" t="s">
        <v>670</v>
      </c>
      <c r="F18169" s="389" t="s">
        <v>650</v>
      </c>
      <c r="G18169" s="389" t="s">
        <v>519</v>
      </c>
    </row>
    <row r="18170" spans="1:7">
      <c r="A18170" s="389" t="s">
        <v>532</v>
      </c>
      <c r="B18170" s="389" t="s">
        <v>519</v>
      </c>
      <c r="C18170" s="389">
        <v>34865.837904899898</v>
      </c>
      <c r="D18170" s="389" t="s">
        <v>519</v>
      </c>
      <c r="E18170" s="389" t="s">
        <v>670</v>
      </c>
      <c r="F18170" s="389" t="s">
        <v>650</v>
      </c>
      <c r="G18170" s="389" t="s">
        <v>519</v>
      </c>
    </row>
    <row r="18171" spans="1:7">
      <c r="A18171" s="389" t="s">
        <v>532</v>
      </c>
      <c r="B18171" s="389" t="s">
        <v>519</v>
      </c>
      <c r="C18171" s="389">
        <v>34865.837904899898</v>
      </c>
      <c r="D18171" s="389" t="s">
        <v>519</v>
      </c>
      <c r="E18171" s="389" t="s">
        <v>670</v>
      </c>
      <c r="F18171" s="389" t="s">
        <v>650</v>
      </c>
      <c r="G18171" s="389" t="s">
        <v>519</v>
      </c>
    </row>
    <row r="18172" spans="1:7">
      <c r="A18172" s="389" t="s">
        <v>532</v>
      </c>
      <c r="B18172" s="389" t="s">
        <v>519</v>
      </c>
      <c r="C18172" s="389">
        <v>34865.837904899898</v>
      </c>
      <c r="D18172" s="389" t="s">
        <v>519</v>
      </c>
      <c r="E18172" s="389" t="s">
        <v>670</v>
      </c>
      <c r="F18172" s="389" t="s">
        <v>650</v>
      </c>
      <c r="G18172" s="389" t="s">
        <v>519</v>
      </c>
    </row>
    <row r="18173" spans="1:7">
      <c r="A18173" s="389" t="s">
        <v>532</v>
      </c>
      <c r="B18173" s="389" t="s">
        <v>519</v>
      </c>
      <c r="C18173" s="389">
        <v>34865.837904899898</v>
      </c>
      <c r="D18173" s="389" t="s">
        <v>519</v>
      </c>
      <c r="E18173" s="389" t="s">
        <v>670</v>
      </c>
      <c r="F18173" s="389" t="s">
        <v>650</v>
      </c>
      <c r="G18173" s="389" t="s">
        <v>519</v>
      </c>
    </row>
    <row r="18174" spans="1:7">
      <c r="A18174" s="389" t="s">
        <v>532</v>
      </c>
      <c r="B18174" s="389" t="s">
        <v>519</v>
      </c>
      <c r="C18174" s="389">
        <v>34865.837904899898</v>
      </c>
      <c r="D18174" s="389" t="s">
        <v>519</v>
      </c>
      <c r="E18174" s="389" t="s">
        <v>670</v>
      </c>
      <c r="F18174" s="389" t="s">
        <v>650</v>
      </c>
      <c r="G18174" s="389" t="s">
        <v>519</v>
      </c>
    </row>
    <row r="18175" spans="1:7">
      <c r="A18175" s="389" t="s">
        <v>532</v>
      </c>
      <c r="B18175" s="389" t="s">
        <v>519</v>
      </c>
      <c r="C18175" s="389">
        <v>34865.837904899898</v>
      </c>
      <c r="D18175" s="389" t="s">
        <v>519</v>
      </c>
      <c r="E18175" s="389" t="s">
        <v>670</v>
      </c>
      <c r="F18175" s="389" t="s">
        <v>650</v>
      </c>
      <c r="G18175" s="389" t="s">
        <v>519</v>
      </c>
    </row>
    <row r="18176" spans="1:7">
      <c r="A18176" s="389" t="s">
        <v>532</v>
      </c>
      <c r="B18176" s="389" t="s">
        <v>519</v>
      </c>
      <c r="C18176" s="389">
        <v>34865.837904899898</v>
      </c>
      <c r="D18176" s="389" t="s">
        <v>519</v>
      </c>
      <c r="E18176" s="389" t="s">
        <v>670</v>
      </c>
      <c r="F18176" s="389" t="s">
        <v>650</v>
      </c>
      <c r="G18176" s="389" t="s">
        <v>519</v>
      </c>
    </row>
    <row r="18177" spans="1:7">
      <c r="A18177" s="389" t="s">
        <v>532</v>
      </c>
      <c r="B18177" s="389" t="s">
        <v>519</v>
      </c>
      <c r="C18177" s="389">
        <v>34865.837904899898</v>
      </c>
      <c r="D18177" s="389" t="s">
        <v>519</v>
      </c>
      <c r="E18177" s="389" t="s">
        <v>670</v>
      </c>
      <c r="F18177" s="389" t="s">
        <v>650</v>
      </c>
      <c r="G18177" s="389" t="s">
        <v>519</v>
      </c>
    </row>
    <row r="18178" spans="1:7">
      <c r="A18178" s="389" t="s">
        <v>532</v>
      </c>
      <c r="B18178" s="389" t="s">
        <v>519</v>
      </c>
      <c r="C18178" s="389">
        <v>34865.837904899898</v>
      </c>
      <c r="D18178" s="389" t="s">
        <v>519</v>
      </c>
      <c r="E18178" s="389" t="s">
        <v>670</v>
      </c>
      <c r="F18178" s="389" t="s">
        <v>650</v>
      </c>
      <c r="G18178" s="389" t="s">
        <v>519</v>
      </c>
    </row>
    <row r="18179" spans="1:7">
      <c r="A18179" s="389" t="s">
        <v>532</v>
      </c>
      <c r="B18179" s="389" t="s">
        <v>519</v>
      </c>
      <c r="C18179" s="389">
        <v>34865.837904899898</v>
      </c>
      <c r="D18179" s="389" t="s">
        <v>519</v>
      </c>
      <c r="E18179" s="389" t="s">
        <v>670</v>
      </c>
      <c r="F18179" s="389" t="s">
        <v>650</v>
      </c>
      <c r="G18179" s="389" t="s">
        <v>519</v>
      </c>
    </row>
    <row r="18180" spans="1:7">
      <c r="A18180" s="389" t="s">
        <v>532</v>
      </c>
      <c r="B18180" s="389" t="s">
        <v>519</v>
      </c>
      <c r="C18180" s="389">
        <v>34865.837904899898</v>
      </c>
      <c r="D18180" s="389" t="s">
        <v>519</v>
      </c>
      <c r="E18180" s="389" t="s">
        <v>670</v>
      </c>
      <c r="F18180" s="389" t="s">
        <v>650</v>
      </c>
      <c r="G18180" s="389" t="s">
        <v>519</v>
      </c>
    </row>
    <row r="18181" spans="1:7">
      <c r="A18181" s="389" t="s">
        <v>532</v>
      </c>
      <c r="B18181" s="389" t="s">
        <v>519</v>
      </c>
      <c r="C18181" s="389">
        <v>34865.837904899898</v>
      </c>
      <c r="D18181" s="389" t="s">
        <v>519</v>
      </c>
      <c r="E18181" s="389" t="s">
        <v>670</v>
      </c>
      <c r="F18181" s="389" t="s">
        <v>650</v>
      </c>
      <c r="G18181" s="389" t="s">
        <v>519</v>
      </c>
    </row>
    <row r="18182" spans="1:7">
      <c r="A18182" s="389" t="s">
        <v>532</v>
      </c>
      <c r="B18182" s="389" t="s">
        <v>519</v>
      </c>
      <c r="C18182" s="389">
        <v>34865.837904899898</v>
      </c>
      <c r="D18182" s="389" t="s">
        <v>519</v>
      </c>
      <c r="E18182" s="389" t="s">
        <v>670</v>
      </c>
      <c r="F18182" s="389" t="s">
        <v>650</v>
      </c>
      <c r="G18182" s="389" t="s">
        <v>519</v>
      </c>
    </row>
    <row r="18183" spans="1:7">
      <c r="A18183" s="389" t="s">
        <v>532</v>
      </c>
      <c r="B18183" s="389" t="s">
        <v>519</v>
      </c>
      <c r="C18183" s="389">
        <v>34865.837904899898</v>
      </c>
      <c r="D18183" s="389" t="s">
        <v>519</v>
      </c>
      <c r="E18183" s="389" t="s">
        <v>670</v>
      </c>
      <c r="F18183" s="389" t="s">
        <v>650</v>
      </c>
      <c r="G18183" s="389" t="s">
        <v>519</v>
      </c>
    </row>
    <row r="18184" spans="1:7">
      <c r="A18184" s="389" t="s">
        <v>532</v>
      </c>
      <c r="B18184" s="389" t="s">
        <v>519</v>
      </c>
      <c r="C18184" s="389">
        <v>34865.837904899898</v>
      </c>
      <c r="D18184" s="389" t="s">
        <v>519</v>
      </c>
      <c r="E18184" s="389" t="s">
        <v>670</v>
      </c>
      <c r="F18184" s="389" t="s">
        <v>650</v>
      </c>
      <c r="G18184" s="389" t="s">
        <v>519</v>
      </c>
    </row>
    <row r="18185" spans="1:7">
      <c r="A18185" s="389" t="s">
        <v>532</v>
      </c>
      <c r="B18185" s="389" t="s">
        <v>519</v>
      </c>
      <c r="C18185" s="389">
        <v>34865.837904899898</v>
      </c>
      <c r="D18185" s="389" t="s">
        <v>519</v>
      </c>
      <c r="E18185" s="389" t="s">
        <v>670</v>
      </c>
      <c r="F18185" s="389" t="s">
        <v>650</v>
      </c>
      <c r="G18185" s="389" t="s">
        <v>519</v>
      </c>
    </row>
    <row r="18186" spans="1:7">
      <c r="A18186" s="389" t="s">
        <v>532</v>
      </c>
      <c r="B18186" s="389" t="s">
        <v>519</v>
      </c>
      <c r="C18186" s="389">
        <v>34865.837904899898</v>
      </c>
      <c r="D18186" s="389" t="s">
        <v>519</v>
      </c>
      <c r="E18186" s="389" t="s">
        <v>670</v>
      </c>
      <c r="F18186" s="389" t="s">
        <v>650</v>
      </c>
      <c r="G18186" s="389" t="s">
        <v>519</v>
      </c>
    </row>
    <row r="18187" spans="1:7">
      <c r="A18187" s="389" t="s">
        <v>532</v>
      </c>
      <c r="B18187" s="389" t="s">
        <v>519</v>
      </c>
      <c r="C18187" s="389">
        <v>34865.837904899898</v>
      </c>
      <c r="D18187" s="389" t="s">
        <v>519</v>
      </c>
      <c r="E18187" s="389" t="s">
        <v>670</v>
      </c>
      <c r="F18187" s="389" t="s">
        <v>650</v>
      </c>
      <c r="G18187" s="389" t="s">
        <v>519</v>
      </c>
    </row>
    <row r="18188" spans="1:7">
      <c r="A18188" s="389" t="s">
        <v>532</v>
      </c>
      <c r="B18188" s="389" t="s">
        <v>519</v>
      </c>
      <c r="C18188" s="389">
        <v>34865.837904899898</v>
      </c>
      <c r="D18188" s="389" t="s">
        <v>519</v>
      </c>
      <c r="E18188" s="389" t="s">
        <v>670</v>
      </c>
      <c r="F18188" s="389" t="s">
        <v>650</v>
      </c>
      <c r="G18188" s="389" t="s">
        <v>519</v>
      </c>
    </row>
    <row r="18189" spans="1:7">
      <c r="A18189" s="389" t="s">
        <v>532</v>
      </c>
      <c r="B18189" s="389" t="s">
        <v>519</v>
      </c>
      <c r="C18189" s="389">
        <v>34865.837904899898</v>
      </c>
      <c r="D18189" s="389" t="s">
        <v>519</v>
      </c>
      <c r="E18189" s="389" t="s">
        <v>670</v>
      </c>
      <c r="F18189" s="389" t="s">
        <v>650</v>
      </c>
      <c r="G18189" s="389" t="s">
        <v>519</v>
      </c>
    </row>
    <row r="18190" spans="1:7">
      <c r="A18190" s="389" t="s">
        <v>532</v>
      </c>
      <c r="B18190" s="389" t="s">
        <v>519</v>
      </c>
      <c r="C18190" s="389">
        <v>34865.837904899898</v>
      </c>
      <c r="D18190" s="389" t="s">
        <v>519</v>
      </c>
      <c r="E18190" s="389" t="s">
        <v>670</v>
      </c>
      <c r="F18190" s="389" t="s">
        <v>650</v>
      </c>
      <c r="G18190" s="389" t="s">
        <v>519</v>
      </c>
    </row>
    <row r="18191" spans="1:7">
      <c r="A18191" s="389" t="s">
        <v>532</v>
      </c>
      <c r="B18191" s="389" t="s">
        <v>519</v>
      </c>
      <c r="C18191" s="389">
        <v>34865.837904899898</v>
      </c>
      <c r="D18191" s="389" t="s">
        <v>519</v>
      </c>
      <c r="E18191" s="389" t="s">
        <v>670</v>
      </c>
      <c r="F18191" s="389" t="s">
        <v>650</v>
      </c>
      <c r="G18191" s="389" t="s">
        <v>519</v>
      </c>
    </row>
    <row r="18192" spans="1:7">
      <c r="A18192" s="389" t="s">
        <v>532</v>
      </c>
      <c r="B18192" s="389" t="s">
        <v>519</v>
      </c>
      <c r="C18192" s="389">
        <v>34865.837904899898</v>
      </c>
      <c r="D18192" s="389" t="s">
        <v>519</v>
      </c>
      <c r="E18192" s="389" t="s">
        <v>670</v>
      </c>
      <c r="F18192" s="389" t="s">
        <v>650</v>
      </c>
      <c r="G18192" s="389" t="s">
        <v>519</v>
      </c>
    </row>
    <row r="18193" spans="1:7">
      <c r="A18193" s="389" t="s">
        <v>532</v>
      </c>
      <c r="B18193" s="389" t="s">
        <v>519</v>
      </c>
      <c r="C18193" s="389">
        <v>34865.837904899898</v>
      </c>
      <c r="D18193" s="389" t="s">
        <v>519</v>
      </c>
      <c r="E18193" s="389" t="s">
        <v>670</v>
      </c>
      <c r="F18193" s="389" t="s">
        <v>650</v>
      </c>
      <c r="G18193" s="389" t="s">
        <v>519</v>
      </c>
    </row>
    <row r="18194" spans="1:7">
      <c r="A18194" s="389" t="s">
        <v>532</v>
      </c>
      <c r="B18194" s="389" t="s">
        <v>519</v>
      </c>
      <c r="C18194" s="389">
        <v>34865.837904899898</v>
      </c>
      <c r="D18194" s="389" t="s">
        <v>519</v>
      </c>
      <c r="E18194" s="389" t="s">
        <v>670</v>
      </c>
      <c r="F18194" s="389" t="s">
        <v>650</v>
      </c>
      <c r="G18194" s="389" t="s">
        <v>519</v>
      </c>
    </row>
    <row r="18195" spans="1:7">
      <c r="A18195" s="389" t="s">
        <v>532</v>
      </c>
      <c r="B18195" s="389" t="s">
        <v>519</v>
      </c>
      <c r="C18195" s="389">
        <v>34865.837904899898</v>
      </c>
      <c r="D18195" s="389" t="s">
        <v>519</v>
      </c>
      <c r="E18195" s="389" t="s">
        <v>670</v>
      </c>
      <c r="F18195" s="389" t="s">
        <v>650</v>
      </c>
      <c r="G18195" s="389" t="s">
        <v>519</v>
      </c>
    </row>
    <row r="18196" spans="1:7">
      <c r="A18196" s="389" t="s">
        <v>532</v>
      </c>
      <c r="B18196" s="389" t="s">
        <v>519</v>
      </c>
      <c r="C18196" s="389">
        <v>34865.837904899898</v>
      </c>
      <c r="D18196" s="389" t="s">
        <v>519</v>
      </c>
      <c r="E18196" s="389" t="s">
        <v>670</v>
      </c>
      <c r="F18196" s="389" t="s">
        <v>650</v>
      </c>
      <c r="G18196" s="389" t="s">
        <v>519</v>
      </c>
    </row>
    <row r="18197" spans="1:7">
      <c r="A18197" s="389" t="s">
        <v>532</v>
      </c>
      <c r="B18197" s="389" t="s">
        <v>519</v>
      </c>
      <c r="C18197" s="389">
        <v>34865.837904899898</v>
      </c>
      <c r="D18197" s="389" t="s">
        <v>519</v>
      </c>
      <c r="E18197" s="389" t="s">
        <v>670</v>
      </c>
      <c r="F18197" s="389" t="s">
        <v>650</v>
      </c>
      <c r="G18197" s="389" t="s">
        <v>519</v>
      </c>
    </row>
    <row r="18198" spans="1:7">
      <c r="A18198" s="389" t="s">
        <v>532</v>
      </c>
      <c r="B18198" s="389" t="s">
        <v>519</v>
      </c>
      <c r="C18198" s="389">
        <v>34865.837904899898</v>
      </c>
      <c r="D18198" s="389" t="s">
        <v>519</v>
      </c>
      <c r="E18198" s="389" t="s">
        <v>670</v>
      </c>
      <c r="F18198" s="389" t="s">
        <v>650</v>
      </c>
      <c r="G18198" s="389" t="s">
        <v>519</v>
      </c>
    </row>
    <row r="18199" spans="1:7">
      <c r="A18199" s="389" t="s">
        <v>532</v>
      </c>
      <c r="B18199" s="389" t="s">
        <v>519</v>
      </c>
      <c r="C18199" s="389">
        <v>34865.837904899898</v>
      </c>
      <c r="D18199" s="389" t="s">
        <v>519</v>
      </c>
      <c r="E18199" s="389" t="s">
        <v>670</v>
      </c>
      <c r="F18199" s="389" t="s">
        <v>650</v>
      </c>
      <c r="G18199" s="389" t="s">
        <v>519</v>
      </c>
    </row>
    <row r="18200" spans="1:7">
      <c r="A18200" s="389" t="s">
        <v>532</v>
      </c>
      <c r="B18200" s="389" t="s">
        <v>519</v>
      </c>
      <c r="C18200" s="389">
        <v>34865.837904899898</v>
      </c>
      <c r="D18200" s="389" t="s">
        <v>519</v>
      </c>
      <c r="E18200" s="389" t="s">
        <v>670</v>
      </c>
      <c r="F18200" s="389" t="s">
        <v>650</v>
      </c>
      <c r="G18200" s="389" t="s">
        <v>519</v>
      </c>
    </row>
    <row r="18201" spans="1:7">
      <c r="A18201" s="389" t="s">
        <v>532</v>
      </c>
      <c r="B18201" s="389" t="s">
        <v>519</v>
      </c>
      <c r="C18201" s="389">
        <v>34865.837904899898</v>
      </c>
      <c r="D18201" s="389" t="s">
        <v>519</v>
      </c>
      <c r="E18201" s="389" t="s">
        <v>670</v>
      </c>
      <c r="F18201" s="389" t="s">
        <v>650</v>
      </c>
      <c r="G18201" s="389" t="s">
        <v>519</v>
      </c>
    </row>
    <row r="18202" spans="1:7">
      <c r="A18202" s="389" t="s">
        <v>532</v>
      </c>
      <c r="B18202" s="389" t="s">
        <v>519</v>
      </c>
      <c r="C18202" s="389">
        <v>34865.837904899898</v>
      </c>
      <c r="D18202" s="389" t="s">
        <v>519</v>
      </c>
      <c r="E18202" s="389" t="s">
        <v>670</v>
      </c>
      <c r="F18202" s="389" t="s">
        <v>650</v>
      </c>
      <c r="G18202" s="389" t="s">
        <v>519</v>
      </c>
    </row>
    <row r="18203" spans="1:7">
      <c r="A18203" s="389" t="s">
        <v>532</v>
      </c>
      <c r="B18203" s="389" t="s">
        <v>519</v>
      </c>
      <c r="C18203" s="389">
        <v>34865.837904899898</v>
      </c>
      <c r="D18203" s="389" t="s">
        <v>519</v>
      </c>
      <c r="E18203" s="389" t="s">
        <v>670</v>
      </c>
      <c r="F18203" s="389" t="s">
        <v>650</v>
      </c>
      <c r="G18203" s="389" t="s">
        <v>519</v>
      </c>
    </row>
    <row r="18204" spans="1:7">
      <c r="A18204" s="389" t="s">
        <v>532</v>
      </c>
      <c r="B18204" s="389" t="s">
        <v>519</v>
      </c>
      <c r="C18204" s="389">
        <v>34865.837904899898</v>
      </c>
      <c r="D18204" s="389" t="s">
        <v>519</v>
      </c>
      <c r="E18204" s="389" t="s">
        <v>670</v>
      </c>
      <c r="F18204" s="389" t="s">
        <v>650</v>
      </c>
      <c r="G18204" s="389" t="s">
        <v>519</v>
      </c>
    </row>
    <row r="18205" spans="1:7">
      <c r="A18205" s="389" t="s">
        <v>532</v>
      </c>
      <c r="B18205" s="389" t="s">
        <v>519</v>
      </c>
      <c r="C18205" s="389">
        <v>34865.837904899898</v>
      </c>
      <c r="D18205" s="389" t="s">
        <v>519</v>
      </c>
      <c r="E18205" s="389" t="s">
        <v>670</v>
      </c>
      <c r="F18205" s="389" t="s">
        <v>650</v>
      </c>
      <c r="G18205" s="389" t="s">
        <v>519</v>
      </c>
    </row>
    <row r="18206" spans="1:7">
      <c r="A18206" s="389" t="s">
        <v>532</v>
      </c>
      <c r="B18206" s="389" t="s">
        <v>519</v>
      </c>
      <c r="C18206" s="389">
        <v>34865.837904899898</v>
      </c>
      <c r="D18206" s="389" t="s">
        <v>519</v>
      </c>
      <c r="E18206" s="389" t="s">
        <v>670</v>
      </c>
      <c r="F18206" s="389" t="s">
        <v>650</v>
      </c>
      <c r="G18206" s="389" t="s">
        <v>519</v>
      </c>
    </row>
    <row r="18207" spans="1:7">
      <c r="A18207" s="389" t="s">
        <v>532</v>
      </c>
      <c r="B18207" s="389" t="s">
        <v>519</v>
      </c>
      <c r="C18207" s="389">
        <v>34865.837904899898</v>
      </c>
      <c r="D18207" s="389" t="s">
        <v>519</v>
      </c>
      <c r="E18207" s="389" t="s">
        <v>670</v>
      </c>
      <c r="F18207" s="389" t="s">
        <v>650</v>
      </c>
      <c r="G18207" s="389" t="s">
        <v>519</v>
      </c>
    </row>
    <row r="18208" spans="1:7">
      <c r="A18208" s="389" t="s">
        <v>532</v>
      </c>
      <c r="B18208" s="389" t="s">
        <v>519</v>
      </c>
      <c r="C18208" s="389">
        <v>34865.837904899898</v>
      </c>
      <c r="D18208" s="389" t="s">
        <v>519</v>
      </c>
      <c r="E18208" s="389" t="s">
        <v>670</v>
      </c>
      <c r="F18208" s="389" t="s">
        <v>650</v>
      </c>
      <c r="G18208" s="389" t="s">
        <v>519</v>
      </c>
    </row>
    <row r="18209" spans="1:7">
      <c r="A18209" s="389" t="s">
        <v>532</v>
      </c>
      <c r="B18209" s="389" t="s">
        <v>519</v>
      </c>
      <c r="C18209" s="389">
        <v>34865.837904899898</v>
      </c>
      <c r="D18209" s="389" t="s">
        <v>519</v>
      </c>
      <c r="E18209" s="389" t="s">
        <v>670</v>
      </c>
      <c r="F18209" s="389" t="s">
        <v>650</v>
      </c>
      <c r="G18209" s="389" t="s">
        <v>519</v>
      </c>
    </row>
    <row r="18210" spans="1:7">
      <c r="A18210" s="389" t="s">
        <v>532</v>
      </c>
      <c r="B18210" s="389" t="s">
        <v>519</v>
      </c>
      <c r="C18210" s="389">
        <v>34865.837904899898</v>
      </c>
      <c r="D18210" s="389" t="s">
        <v>519</v>
      </c>
      <c r="E18210" s="389" t="s">
        <v>670</v>
      </c>
      <c r="F18210" s="389" t="s">
        <v>650</v>
      </c>
      <c r="G18210" s="389" t="s">
        <v>519</v>
      </c>
    </row>
    <row r="18211" spans="1:7">
      <c r="A18211" s="389" t="s">
        <v>532</v>
      </c>
      <c r="B18211" s="389" t="s">
        <v>519</v>
      </c>
      <c r="C18211" s="389">
        <v>34865.837904899898</v>
      </c>
      <c r="D18211" s="389" t="s">
        <v>519</v>
      </c>
      <c r="E18211" s="389" t="s">
        <v>670</v>
      </c>
      <c r="F18211" s="389" t="s">
        <v>650</v>
      </c>
      <c r="G18211" s="389" t="s">
        <v>519</v>
      </c>
    </row>
    <row r="18212" spans="1:7">
      <c r="A18212" s="389" t="s">
        <v>532</v>
      </c>
      <c r="B18212" s="389" t="s">
        <v>519</v>
      </c>
      <c r="C18212" s="389">
        <v>34865.837904899898</v>
      </c>
      <c r="D18212" s="389" t="s">
        <v>519</v>
      </c>
      <c r="E18212" s="389" t="s">
        <v>670</v>
      </c>
      <c r="F18212" s="389" t="s">
        <v>650</v>
      </c>
      <c r="G18212" s="389" t="s">
        <v>519</v>
      </c>
    </row>
    <row r="18213" spans="1:7">
      <c r="A18213" s="389" t="s">
        <v>532</v>
      </c>
      <c r="B18213" s="389" t="s">
        <v>519</v>
      </c>
      <c r="C18213" s="389">
        <v>34865.837904899898</v>
      </c>
      <c r="D18213" s="389" t="s">
        <v>519</v>
      </c>
      <c r="E18213" s="389" t="s">
        <v>670</v>
      </c>
      <c r="F18213" s="389" t="s">
        <v>650</v>
      </c>
      <c r="G18213" s="389" t="s">
        <v>519</v>
      </c>
    </row>
    <row r="18214" spans="1:7">
      <c r="A18214" s="389" t="s">
        <v>532</v>
      </c>
      <c r="B18214" s="389" t="s">
        <v>519</v>
      </c>
      <c r="C18214" s="389">
        <v>34865.837904899898</v>
      </c>
      <c r="D18214" s="389" t="s">
        <v>519</v>
      </c>
      <c r="E18214" s="389" t="s">
        <v>670</v>
      </c>
      <c r="F18214" s="389" t="s">
        <v>650</v>
      </c>
      <c r="G18214" s="389" t="s">
        <v>519</v>
      </c>
    </row>
    <row r="18215" spans="1:7">
      <c r="A18215" s="389" t="s">
        <v>532</v>
      </c>
      <c r="B18215" s="389" t="s">
        <v>519</v>
      </c>
      <c r="C18215" s="389">
        <v>34865.837904899898</v>
      </c>
      <c r="D18215" s="389" t="s">
        <v>519</v>
      </c>
      <c r="E18215" s="389" t="s">
        <v>670</v>
      </c>
      <c r="F18215" s="389" t="s">
        <v>650</v>
      </c>
      <c r="G18215" s="389" t="s">
        <v>519</v>
      </c>
    </row>
    <row r="18216" spans="1:7">
      <c r="A18216" s="389" t="s">
        <v>532</v>
      </c>
      <c r="B18216" s="389" t="s">
        <v>519</v>
      </c>
      <c r="C18216" s="389">
        <v>34865.837904899898</v>
      </c>
      <c r="D18216" s="389" t="s">
        <v>519</v>
      </c>
      <c r="E18216" s="389" t="s">
        <v>670</v>
      </c>
      <c r="F18216" s="389" t="s">
        <v>650</v>
      </c>
      <c r="G18216" s="389" t="s">
        <v>519</v>
      </c>
    </row>
    <row r="18217" spans="1:7">
      <c r="A18217" s="389" t="s">
        <v>532</v>
      </c>
      <c r="B18217" s="389" t="s">
        <v>519</v>
      </c>
      <c r="C18217" s="389">
        <v>34865.837904899898</v>
      </c>
      <c r="D18217" s="389" t="s">
        <v>519</v>
      </c>
      <c r="E18217" s="389" t="s">
        <v>670</v>
      </c>
      <c r="F18217" s="389" t="s">
        <v>650</v>
      </c>
      <c r="G18217" s="389" t="s">
        <v>519</v>
      </c>
    </row>
    <row r="18218" spans="1:7">
      <c r="A18218" s="389" t="s">
        <v>532</v>
      </c>
      <c r="B18218" s="389" t="s">
        <v>519</v>
      </c>
      <c r="C18218" s="389">
        <v>34865.837904899898</v>
      </c>
      <c r="D18218" s="389" t="s">
        <v>519</v>
      </c>
      <c r="E18218" s="389" t="s">
        <v>670</v>
      </c>
      <c r="F18218" s="389" t="s">
        <v>650</v>
      </c>
      <c r="G18218" s="389" t="s">
        <v>519</v>
      </c>
    </row>
    <row r="18219" spans="1:7">
      <c r="A18219" s="389" t="s">
        <v>532</v>
      </c>
      <c r="B18219" s="389" t="s">
        <v>519</v>
      </c>
      <c r="C18219" s="389">
        <v>34865.837904899898</v>
      </c>
      <c r="D18219" s="389" t="s">
        <v>519</v>
      </c>
      <c r="E18219" s="389" t="s">
        <v>670</v>
      </c>
      <c r="F18219" s="389" t="s">
        <v>650</v>
      </c>
      <c r="G18219" s="389" t="s">
        <v>519</v>
      </c>
    </row>
    <row r="18220" spans="1:7">
      <c r="A18220" s="389" t="s">
        <v>532</v>
      </c>
      <c r="B18220" s="389" t="s">
        <v>519</v>
      </c>
      <c r="C18220" s="389">
        <v>34865.837904899898</v>
      </c>
      <c r="D18220" s="389" t="s">
        <v>519</v>
      </c>
      <c r="E18220" s="389" t="s">
        <v>670</v>
      </c>
      <c r="F18220" s="389" t="s">
        <v>650</v>
      </c>
      <c r="G18220" s="389" t="s">
        <v>519</v>
      </c>
    </row>
    <row r="18221" spans="1:7">
      <c r="A18221" s="389" t="s">
        <v>532</v>
      </c>
      <c r="B18221" s="389" t="s">
        <v>519</v>
      </c>
      <c r="C18221" s="389">
        <v>34865.837904899898</v>
      </c>
      <c r="D18221" s="389" t="s">
        <v>519</v>
      </c>
      <c r="E18221" s="389" t="s">
        <v>670</v>
      </c>
      <c r="F18221" s="389" t="s">
        <v>650</v>
      </c>
      <c r="G18221" s="389" t="s">
        <v>519</v>
      </c>
    </row>
    <row r="18222" spans="1:7">
      <c r="A18222" s="389" t="s">
        <v>532</v>
      </c>
      <c r="B18222" s="389" t="s">
        <v>519</v>
      </c>
      <c r="C18222" s="389">
        <v>34865.837904899898</v>
      </c>
      <c r="D18222" s="389" t="s">
        <v>519</v>
      </c>
      <c r="E18222" s="389" t="s">
        <v>670</v>
      </c>
      <c r="F18222" s="389" t="s">
        <v>650</v>
      </c>
      <c r="G18222" s="389" t="s">
        <v>519</v>
      </c>
    </row>
    <row r="18223" spans="1:7">
      <c r="A18223" s="389" t="s">
        <v>532</v>
      </c>
      <c r="B18223" s="389" t="s">
        <v>519</v>
      </c>
      <c r="C18223" s="389">
        <v>34865.837904899898</v>
      </c>
      <c r="D18223" s="389" t="s">
        <v>519</v>
      </c>
      <c r="E18223" s="389" t="s">
        <v>670</v>
      </c>
      <c r="F18223" s="389" t="s">
        <v>650</v>
      </c>
      <c r="G18223" s="389" t="s">
        <v>519</v>
      </c>
    </row>
    <row r="18224" spans="1:7">
      <c r="A18224" s="389" t="s">
        <v>532</v>
      </c>
      <c r="B18224" s="389" t="s">
        <v>519</v>
      </c>
      <c r="C18224" s="389">
        <v>34865.837904899898</v>
      </c>
      <c r="D18224" s="389" t="s">
        <v>519</v>
      </c>
      <c r="E18224" s="389" t="s">
        <v>670</v>
      </c>
      <c r="F18224" s="389" t="s">
        <v>650</v>
      </c>
      <c r="G18224" s="389" t="s">
        <v>519</v>
      </c>
    </row>
    <row r="18225" spans="1:7">
      <c r="A18225" s="389" t="s">
        <v>532</v>
      </c>
      <c r="B18225" s="389" t="s">
        <v>519</v>
      </c>
      <c r="C18225" s="389">
        <v>34865.837904899898</v>
      </c>
      <c r="D18225" s="389" t="s">
        <v>519</v>
      </c>
      <c r="E18225" s="389" t="s">
        <v>670</v>
      </c>
      <c r="F18225" s="389" t="s">
        <v>650</v>
      </c>
      <c r="G18225" s="389" t="s">
        <v>519</v>
      </c>
    </row>
    <row r="18226" spans="1:7">
      <c r="A18226" s="389" t="s">
        <v>532</v>
      </c>
      <c r="B18226" s="389" t="s">
        <v>519</v>
      </c>
      <c r="C18226" s="389">
        <v>34865.837904899898</v>
      </c>
      <c r="D18226" s="389" t="s">
        <v>519</v>
      </c>
      <c r="E18226" s="389" t="s">
        <v>670</v>
      </c>
      <c r="F18226" s="389" t="s">
        <v>650</v>
      </c>
      <c r="G18226" s="389" t="s">
        <v>519</v>
      </c>
    </row>
    <row r="18227" spans="1:7">
      <c r="A18227" s="389" t="s">
        <v>532</v>
      </c>
      <c r="B18227" s="389" t="s">
        <v>519</v>
      </c>
      <c r="C18227" s="389">
        <v>34865.837904899898</v>
      </c>
      <c r="D18227" s="389" t="s">
        <v>519</v>
      </c>
      <c r="E18227" s="389" t="s">
        <v>670</v>
      </c>
      <c r="F18227" s="389" t="s">
        <v>650</v>
      </c>
      <c r="G18227" s="389" t="s">
        <v>519</v>
      </c>
    </row>
    <row r="18228" spans="1:7">
      <c r="A18228" s="389" t="s">
        <v>532</v>
      </c>
      <c r="B18228" s="389" t="s">
        <v>519</v>
      </c>
      <c r="C18228" s="389">
        <v>34865.837904899898</v>
      </c>
      <c r="D18228" s="389" t="s">
        <v>519</v>
      </c>
      <c r="E18228" s="389" t="s">
        <v>670</v>
      </c>
      <c r="F18228" s="389" t="s">
        <v>650</v>
      </c>
      <c r="G18228" s="389" t="s">
        <v>519</v>
      </c>
    </row>
    <row r="18229" spans="1:7">
      <c r="A18229" s="389" t="s">
        <v>532</v>
      </c>
      <c r="B18229" s="389" t="s">
        <v>519</v>
      </c>
      <c r="C18229" s="389">
        <v>34865.837904899898</v>
      </c>
      <c r="D18229" s="389" t="s">
        <v>519</v>
      </c>
      <c r="E18229" s="389" t="s">
        <v>670</v>
      </c>
      <c r="F18229" s="389" t="s">
        <v>650</v>
      </c>
      <c r="G18229" s="389" t="s">
        <v>519</v>
      </c>
    </row>
    <row r="18230" spans="1:7">
      <c r="A18230" s="389" t="s">
        <v>532</v>
      </c>
      <c r="B18230" s="389" t="s">
        <v>519</v>
      </c>
      <c r="C18230" s="389">
        <v>34865.837904899898</v>
      </c>
      <c r="D18230" s="389" t="s">
        <v>519</v>
      </c>
      <c r="E18230" s="389" t="s">
        <v>670</v>
      </c>
      <c r="F18230" s="389" t="s">
        <v>650</v>
      </c>
      <c r="G18230" s="389" t="s">
        <v>519</v>
      </c>
    </row>
    <row r="18231" spans="1:7">
      <c r="A18231" s="389" t="s">
        <v>532</v>
      </c>
      <c r="B18231" s="389" t="s">
        <v>519</v>
      </c>
      <c r="C18231" s="389">
        <v>34865.837904899898</v>
      </c>
      <c r="D18231" s="389" t="s">
        <v>519</v>
      </c>
      <c r="E18231" s="389" t="s">
        <v>670</v>
      </c>
      <c r="F18231" s="389" t="s">
        <v>650</v>
      </c>
      <c r="G18231" s="389" t="s">
        <v>519</v>
      </c>
    </row>
    <row r="18232" spans="1:7">
      <c r="A18232" s="389" t="s">
        <v>532</v>
      </c>
      <c r="B18232" s="389" t="s">
        <v>519</v>
      </c>
      <c r="C18232" s="389">
        <v>34865.837904899898</v>
      </c>
      <c r="D18232" s="389" t="s">
        <v>519</v>
      </c>
      <c r="E18232" s="389" t="s">
        <v>670</v>
      </c>
      <c r="F18232" s="389" t="s">
        <v>650</v>
      </c>
      <c r="G18232" s="389" t="s">
        <v>519</v>
      </c>
    </row>
    <row r="18233" spans="1:7">
      <c r="A18233" s="389" t="s">
        <v>532</v>
      </c>
      <c r="B18233" s="389" t="s">
        <v>519</v>
      </c>
      <c r="C18233" s="389">
        <v>34865.837904899898</v>
      </c>
      <c r="D18233" s="389" t="s">
        <v>519</v>
      </c>
      <c r="E18233" s="389" t="s">
        <v>670</v>
      </c>
      <c r="F18233" s="389" t="s">
        <v>650</v>
      </c>
      <c r="G18233" s="389" t="s">
        <v>519</v>
      </c>
    </row>
    <row r="18234" spans="1:7">
      <c r="A18234" s="389" t="s">
        <v>532</v>
      </c>
      <c r="B18234" s="389" t="s">
        <v>519</v>
      </c>
      <c r="C18234" s="389">
        <v>34865.837904899898</v>
      </c>
      <c r="D18234" s="389" t="s">
        <v>519</v>
      </c>
      <c r="E18234" s="389" t="s">
        <v>670</v>
      </c>
      <c r="F18234" s="389" t="s">
        <v>650</v>
      </c>
      <c r="G18234" s="389" t="s">
        <v>519</v>
      </c>
    </row>
    <row r="18235" spans="1:7">
      <c r="A18235" s="389" t="s">
        <v>532</v>
      </c>
      <c r="B18235" s="389" t="s">
        <v>519</v>
      </c>
      <c r="C18235" s="389">
        <v>34865.837904899898</v>
      </c>
      <c r="D18235" s="389" t="s">
        <v>519</v>
      </c>
      <c r="E18235" s="389" t="s">
        <v>670</v>
      </c>
      <c r="F18235" s="389" t="s">
        <v>650</v>
      </c>
      <c r="G18235" s="389" t="s">
        <v>519</v>
      </c>
    </row>
    <row r="18236" spans="1:7">
      <c r="A18236" s="389" t="s">
        <v>532</v>
      </c>
      <c r="B18236" s="389" t="s">
        <v>519</v>
      </c>
      <c r="C18236" s="389">
        <v>34865.837904899898</v>
      </c>
      <c r="D18236" s="389" t="s">
        <v>519</v>
      </c>
      <c r="E18236" s="389" t="s">
        <v>670</v>
      </c>
      <c r="F18236" s="389" t="s">
        <v>650</v>
      </c>
      <c r="G18236" s="389" t="s">
        <v>519</v>
      </c>
    </row>
    <row r="18237" spans="1:7">
      <c r="A18237" s="389" t="s">
        <v>532</v>
      </c>
      <c r="B18237" s="389" t="s">
        <v>519</v>
      </c>
      <c r="C18237" s="389">
        <v>34865.837904899898</v>
      </c>
      <c r="D18237" s="389" t="s">
        <v>519</v>
      </c>
      <c r="E18237" s="389" t="s">
        <v>670</v>
      </c>
      <c r="F18237" s="389" t="s">
        <v>650</v>
      </c>
      <c r="G18237" s="389" t="s">
        <v>519</v>
      </c>
    </row>
    <row r="18238" spans="1:7">
      <c r="A18238" s="389" t="s">
        <v>532</v>
      </c>
      <c r="B18238" s="389" t="s">
        <v>519</v>
      </c>
      <c r="C18238" s="389">
        <v>34865.837904899898</v>
      </c>
      <c r="D18238" s="389" t="s">
        <v>519</v>
      </c>
      <c r="E18238" s="389" t="s">
        <v>670</v>
      </c>
      <c r="F18238" s="389" t="s">
        <v>650</v>
      </c>
      <c r="G18238" s="389" t="s">
        <v>519</v>
      </c>
    </row>
    <row r="18239" spans="1:7">
      <c r="A18239" s="389" t="s">
        <v>532</v>
      </c>
      <c r="B18239" s="389" t="s">
        <v>519</v>
      </c>
      <c r="C18239" s="389">
        <v>34865.837904899898</v>
      </c>
      <c r="D18239" s="389" t="s">
        <v>519</v>
      </c>
      <c r="E18239" s="389" t="s">
        <v>670</v>
      </c>
      <c r="F18239" s="389" t="s">
        <v>650</v>
      </c>
      <c r="G18239" s="389" t="s">
        <v>519</v>
      </c>
    </row>
    <row r="18240" spans="1:7">
      <c r="A18240" s="389" t="s">
        <v>532</v>
      </c>
      <c r="B18240" s="389" t="s">
        <v>519</v>
      </c>
      <c r="C18240" s="389">
        <v>34865.837904899898</v>
      </c>
      <c r="D18240" s="389" t="s">
        <v>519</v>
      </c>
      <c r="E18240" s="389" t="s">
        <v>670</v>
      </c>
      <c r="F18240" s="389" t="s">
        <v>650</v>
      </c>
      <c r="G18240" s="389" t="s">
        <v>519</v>
      </c>
    </row>
    <row r="18241" spans="1:7">
      <c r="A18241" s="389" t="s">
        <v>532</v>
      </c>
      <c r="B18241" s="389" t="s">
        <v>519</v>
      </c>
      <c r="C18241" s="389">
        <v>34865.837904899898</v>
      </c>
      <c r="D18241" s="389" t="s">
        <v>519</v>
      </c>
      <c r="E18241" s="389" t="s">
        <v>670</v>
      </c>
      <c r="F18241" s="389" t="s">
        <v>650</v>
      </c>
      <c r="G18241" s="389" t="s">
        <v>519</v>
      </c>
    </row>
    <row r="18242" spans="1:7">
      <c r="A18242" s="389" t="s">
        <v>532</v>
      </c>
      <c r="B18242" s="389" t="s">
        <v>519</v>
      </c>
      <c r="C18242" s="389">
        <v>34865.837904899898</v>
      </c>
      <c r="D18242" s="389" t="s">
        <v>519</v>
      </c>
      <c r="E18242" s="389" t="s">
        <v>670</v>
      </c>
      <c r="F18242" s="389" t="s">
        <v>650</v>
      </c>
      <c r="G18242" s="389" t="s">
        <v>519</v>
      </c>
    </row>
    <row r="18243" spans="1:7">
      <c r="A18243" s="389" t="s">
        <v>532</v>
      </c>
      <c r="B18243" s="389" t="s">
        <v>519</v>
      </c>
      <c r="C18243" s="389">
        <v>34865.837904899898</v>
      </c>
      <c r="D18243" s="389" t="s">
        <v>519</v>
      </c>
      <c r="E18243" s="389" t="s">
        <v>670</v>
      </c>
      <c r="F18243" s="389" t="s">
        <v>650</v>
      </c>
      <c r="G18243" s="389" t="s">
        <v>519</v>
      </c>
    </row>
    <row r="18244" spans="1:7">
      <c r="A18244" s="389" t="s">
        <v>532</v>
      </c>
      <c r="B18244" s="389" t="s">
        <v>519</v>
      </c>
      <c r="C18244" s="389">
        <v>34865.837904899898</v>
      </c>
      <c r="D18244" s="389" t="s">
        <v>519</v>
      </c>
      <c r="E18244" s="389" t="s">
        <v>670</v>
      </c>
      <c r="F18244" s="389" t="s">
        <v>650</v>
      </c>
      <c r="G18244" s="389" t="s">
        <v>519</v>
      </c>
    </row>
    <row r="18245" spans="1:7">
      <c r="A18245" s="389" t="s">
        <v>532</v>
      </c>
      <c r="B18245" s="389" t="s">
        <v>519</v>
      </c>
      <c r="C18245" s="389">
        <v>34865.837904899898</v>
      </c>
      <c r="D18245" s="389" t="s">
        <v>519</v>
      </c>
      <c r="E18245" s="389" t="s">
        <v>670</v>
      </c>
      <c r="F18245" s="389" t="s">
        <v>650</v>
      </c>
      <c r="G18245" s="389" t="s">
        <v>519</v>
      </c>
    </row>
    <row r="18246" spans="1:7">
      <c r="A18246" s="389" t="s">
        <v>532</v>
      </c>
      <c r="B18246" s="389" t="s">
        <v>519</v>
      </c>
      <c r="C18246" s="389">
        <v>34865.837904899898</v>
      </c>
      <c r="D18246" s="389" t="s">
        <v>519</v>
      </c>
      <c r="E18246" s="389" t="s">
        <v>670</v>
      </c>
      <c r="F18246" s="389" t="s">
        <v>650</v>
      </c>
      <c r="G18246" s="389" t="s">
        <v>519</v>
      </c>
    </row>
    <row r="18247" spans="1:7">
      <c r="A18247" s="389" t="s">
        <v>532</v>
      </c>
      <c r="B18247" s="389" t="s">
        <v>519</v>
      </c>
      <c r="C18247" s="389">
        <v>34865.837904899898</v>
      </c>
      <c r="D18247" s="389" t="s">
        <v>519</v>
      </c>
      <c r="E18247" s="389" t="s">
        <v>670</v>
      </c>
      <c r="F18247" s="389" t="s">
        <v>650</v>
      </c>
      <c r="G18247" s="389" t="s">
        <v>519</v>
      </c>
    </row>
    <row r="18248" spans="1:7">
      <c r="A18248" s="389" t="s">
        <v>532</v>
      </c>
      <c r="B18248" s="389" t="s">
        <v>519</v>
      </c>
      <c r="C18248" s="389">
        <v>34865.837904899898</v>
      </c>
      <c r="D18248" s="389" t="s">
        <v>519</v>
      </c>
      <c r="E18248" s="389" t="s">
        <v>670</v>
      </c>
      <c r="F18248" s="389" t="s">
        <v>650</v>
      </c>
      <c r="G18248" s="389" t="s">
        <v>519</v>
      </c>
    </row>
    <row r="18249" spans="1:7">
      <c r="A18249" s="389" t="s">
        <v>532</v>
      </c>
      <c r="B18249" s="389" t="s">
        <v>519</v>
      </c>
      <c r="C18249" s="389">
        <v>34865.837904899898</v>
      </c>
      <c r="D18249" s="389" t="s">
        <v>519</v>
      </c>
      <c r="E18249" s="389" t="s">
        <v>670</v>
      </c>
      <c r="F18249" s="389" t="s">
        <v>650</v>
      </c>
      <c r="G18249" s="389" t="s">
        <v>519</v>
      </c>
    </row>
    <row r="18250" spans="1:7">
      <c r="A18250" s="389" t="s">
        <v>532</v>
      </c>
      <c r="B18250" s="389" t="s">
        <v>519</v>
      </c>
      <c r="C18250" s="389">
        <v>34865.837904899898</v>
      </c>
      <c r="D18250" s="389" t="s">
        <v>519</v>
      </c>
      <c r="E18250" s="389" t="s">
        <v>670</v>
      </c>
      <c r="F18250" s="389" t="s">
        <v>650</v>
      </c>
      <c r="G18250" s="389" t="s">
        <v>519</v>
      </c>
    </row>
    <row r="18251" spans="1:7">
      <c r="A18251" s="389" t="s">
        <v>532</v>
      </c>
      <c r="B18251" s="389" t="s">
        <v>519</v>
      </c>
      <c r="C18251" s="389">
        <v>34865.837904899898</v>
      </c>
      <c r="D18251" s="389" t="s">
        <v>519</v>
      </c>
      <c r="E18251" s="389" t="s">
        <v>670</v>
      </c>
      <c r="F18251" s="389" t="s">
        <v>650</v>
      </c>
      <c r="G18251" s="389" t="s">
        <v>519</v>
      </c>
    </row>
    <row r="18252" spans="1:7">
      <c r="A18252" s="389" t="s">
        <v>532</v>
      </c>
      <c r="B18252" s="389" t="s">
        <v>519</v>
      </c>
      <c r="C18252" s="389">
        <v>34865.837904899898</v>
      </c>
      <c r="D18252" s="389" t="s">
        <v>519</v>
      </c>
      <c r="E18252" s="389" t="s">
        <v>670</v>
      </c>
      <c r="F18252" s="389" t="s">
        <v>650</v>
      </c>
      <c r="G18252" s="389" t="s">
        <v>519</v>
      </c>
    </row>
    <row r="18253" spans="1:7">
      <c r="A18253" s="389" t="s">
        <v>532</v>
      </c>
      <c r="B18253" s="389" t="s">
        <v>519</v>
      </c>
      <c r="C18253" s="389">
        <v>34865.837904899898</v>
      </c>
      <c r="D18253" s="389" t="s">
        <v>519</v>
      </c>
      <c r="E18253" s="389" t="s">
        <v>670</v>
      </c>
      <c r="F18253" s="389" t="s">
        <v>650</v>
      </c>
      <c r="G18253" s="389" t="s">
        <v>519</v>
      </c>
    </row>
    <row r="18254" spans="1:7">
      <c r="A18254" s="389" t="s">
        <v>532</v>
      </c>
      <c r="B18254" s="389" t="s">
        <v>519</v>
      </c>
      <c r="C18254" s="389">
        <v>34865.837904899898</v>
      </c>
      <c r="D18254" s="389" t="s">
        <v>519</v>
      </c>
      <c r="E18254" s="389" t="s">
        <v>670</v>
      </c>
      <c r="F18254" s="389" t="s">
        <v>650</v>
      </c>
      <c r="G18254" s="389" t="s">
        <v>519</v>
      </c>
    </row>
    <row r="18255" spans="1:7">
      <c r="A18255" s="389" t="s">
        <v>532</v>
      </c>
      <c r="B18255" s="389" t="s">
        <v>519</v>
      </c>
      <c r="C18255" s="389">
        <v>34865.837904899898</v>
      </c>
      <c r="D18255" s="389" t="s">
        <v>519</v>
      </c>
      <c r="E18255" s="389" t="s">
        <v>670</v>
      </c>
      <c r="F18255" s="389" t="s">
        <v>650</v>
      </c>
      <c r="G18255" s="389" t="s">
        <v>519</v>
      </c>
    </row>
    <row r="18256" spans="1:7">
      <c r="A18256" s="389" t="s">
        <v>532</v>
      </c>
      <c r="B18256" s="389" t="s">
        <v>519</v>
      </c>
      <c r="C18256" s="389">
        <v>34865.837904899898</v>
      </c>
      <c r="D18256" s="389" t="s">
        <v>519</v>
      </c>
      <c r="E18256" s="389" t="s">
        <v>670</v>
      </c>
      <c r="F18256" s="389" t="s">
        <v>650</v>
      </c>
      <c r="G18256" s="389" t="s">
        <v>519</v>
      </c>
    </row>
    <row r="18257" spans="1:7">
      <c r="A18257" s="389" t="s">
        <v>532</v>
      </c>
      <c r="B18257" s="389" t="s">
        <v>519</v>
      </c>
      <c r="C18257" s="389">
        <v>34865.837904899898</v>
      </c>
      <c r="D18257" s="389" t="s">
        <v>519</v>
      </c>
      <c r="E18257" s="389" t="s">
        <v>670</v>
      </c>
      <c r="F18257" s="389" t="s">
        <v>650</v>
      </c>
      <c r="G18257" s="389" t="s">
        <v>519</v>
      </c>
    </row>
    <row r="18258" spans="1:7">
      <c r="A18258" s="389" t="s">
        <v>532</v>
      </c>
      <c r="B18258" s="389" t="s">
        <v>519</v>
      </c>
      <c r="C18258" s="389">
        <v>34865.837904899898</v>
      </c>
      <c r="D18258" s="389" t="s">
        <v>519</v>
      </c>
      <c r="E18258" s="389" t="s">
        <v>670</v>
      </c>
      <c r="F18258" s="389" t="s">
        <v>650</v>
      </c>
      <c r="G18258" s="389" t="s">
        <v>519</v>
      </c>
    </row>
    <row r="18259" spans="1:7">
      <c r="A18259" s="389" t="s">
        <v>532</v>
      </c>
      <c r="B18259" s="389" t="s">
        <v>519</v>
      </c>
      <c r="C18259" s="389">
        <v>34865.837904899898</v>
      </c>
      <c r="D18259" s="389" t="s">
        <v>519</v>
      </c>
      <c r="E18259" s="389" t="s">
        <v>670</v>
      </c>
      <c r="F18259" s="389" t="s">
        <v>650</v>
      </c>
      <c r="G18259" s="389" t="s">
        <v>519</v>
      </c>
    </row>
    <row r="18260" spans="1:7">
      <c r="A18260" s="389" t="s">
        <v>532</v>
      </c>
      <c r="B18260" s="389" t="s">
        <v>519</v>
      </c>
      <c r="C18260" s="389">
        <v>34865.837904899898</v>
      </c>
      <c r="D18260" s="389" t="s">
        <v>519</v>
      </c>
      <c r="E18260" s="389" t="s">
        <v>670</v>
      </c>
      <c r="F18260" s="389" t="s">
        <v>650</v>
      </c>
      <c r="G18260" s="389" t="s">
        <v>519</v>
      </c>
    </row>
    <row r="18261" spans="1:7">
      <c r="A18261" s="389" t="s">
        <v>532</v>
      </c>
      <c r="B18261" s="389" t="s">
        <v>519</v>
      </c>
      <c r="C18261" s="389">
        <v>34865.837904899898</v>
      </c>
      <c r="D18261" s="389" t="s">
        <v>519</v>
      </c>
      <c r="E18261" s="389" t="s">
        <v>670</v>
      </c>
      <c r="F18261" s="389" t="s">
        <v>650</v>
      </c>
      <c r="G18261" s="389" t="s">
        <v>519</v>
      </c>
    </row>
    <row r="18262" spans="1:7">
      <c r="A18262" s="389" t="s">
        <v>532</v>
      </c>
      <c r="B18262" s="389" t="s">
        <v>519</v>
      </c>
      <c r="C18262" s="389">
        <v>34865.837904899898</v>
      </c>
      <c r="D18262" s="389" t="s">
        <v>519</v>
      </c>
      <c r="E18262" s="389" t="s">
        <v>670</v>
      </c>
      <c r="F18262" s="389" t="s">
        <v>650</v>
      </c>
      <c r="G18262" s="389" t="s">
        <v>519</v>
      </c>
    </row>
    <row r="18263" spans="1:7">
      <c r="A18263" s="389" t="s">
        <v>532</v>
      </c>
      <c r="B18263" s="389" t="s">
        <v>519</v>
      </c>
      <c r="C18263" s="389">
        <v>34865.837904899898</v>
      </c>
      <c r="D18263" s="389" t="s">
        <v>519</v>
      </c>
      <c r="E18263" s="389" t="s">
        <v>670</v>
      </c>
      <c r="F18263" s="389" t="s">
        <v>650</v>
      </c>
      <c r="G18263" s="389" t="s">
        <v>519</v>
      </c>
    </row>
    <row r="18264" spans="1:7">
      <c r="A18264" s="389" t="s">
        <v>532</v>
      </c>
      <c r="B18264" s="389" t="s">
        <v>519</v>
      </c>
      <c r="C18264" s="389">
        <v>34865.837904899898</v>
      </c>
      <c r="D18264" s="389" t="s">
        <v>519</v>
      </c>
      <c r="E18264" s="389" t="s">
        <v>670</v>
      </c>
      <c r="F18264" s="389" t="s">
        <v>650</v>
      </c>
      <c r="G18264" s="389" t="s">
        <v>519</v>
      </c>
    </row>
    <row r="18265" spans="1:7">
      <c r="A18265" s="389" t="s">
        <v>532</v>
      </c>
      <c r="B18265" s="389" t="s">
        <v>519</v>
      </c>
      <c r="C18265" s="389">
        <v>34865.837904899898</v>
      </c>
      <c r="D18265" s="389" t="s">
        <v>519</v>
      </c>
      <c r="E18265" s="389" t="s">
        <v>670</v>
      </c>
      <c r="F18265" s="389" t="s">
        <v>650</v>
      </c>
      <c r="G18265" s="389" t="s">
        <v>519</v>
      </c>
    </row>
    <row r="18266" spans="1:7">
      <c r="A18266" s="389" t="s">
        <v>532</v>
      </c>
      <c r="B18266" s="389" t="s">
        <v>519</v>
      </c>
      <c r="C18266" s="389">
        <v>34865.837904899898</v>
      </c>
      <c r="D18266" s="389" t="s">
        <v>519</v>
      </c>
      <c r="E18266" s="389" t="s">
        <v>670</v>
      </c>
      <c r="F18266" s="389" t="s">
        <v>650</v>
      </c>
      <c r="G18266" s="389" t="s">
        <v>519</v>
      </c>
    </row>
    <row r="18267" spans="1:7">
      <c r="A18267" s="389" t="s">
        <v>532</v>
      </c>
      <c r="B18267" s="389" t="s">
        <v>519</v>
      </c>
      <c r="C18267" s="389">
        <v>34865.837904899898</v>
      </c>
      <c r="D18267" s="389" t="s">
        <v>519</v>
      </c>
      <c r="E18267" s="389" t="s">
        <v>670</v>
      </c>
      <c r="F18267" s="389" t="s">
        <v>650</v>
      </c>
      <c r="G18267" s="389" t="s">
        <v>519</v>
      </c>
    </row>
    <row r="18268" spans="1:7">
      <c r="A18268" s="389" t="s">
        <v>532</v>
      </c>
      <c r="B18268" s="389" t="s">
        <v>519</v>
      </c>
      <c r="C18268" s="389">
        <v>34865.837904899898</v>
      </c>
      <c r="D18268" s="389" t="s">
        <v>519</v>
      </c>
      <c r="E18268" s="389" t="s">
        <v>670</v>
      </c>
      <c r="F18268" s="389" t="s">
        <v>650</v>
      </c>
      <c r="G18268" s="389" t="s">
        <v>519</v>
      </c>
    </row>
    <row r="18269" spans="1:7">
      <c r="A18269" s="389" t="s">
        <v>532</v>
      </c>
      <c r="B18269" s="389" t="s">
        <v>519</v>
      </c>
      <c r="C18269" s="389">
        <v>34865.837904899898</v>
      </c>
      <c r="D18269" s="389" t="s">
        <v>519</v>
      </c>
      <c r="E18269" s="389" t="s">
        <v>670</v>
      </c>
      <c r="F18269" s="389" t="s">
        <v>650</v>
      </c>
      <c r="G18269" s="389" t="s">
        <v>519</v>
      </c>
    </row>
    <row r="18270" spans="1:7">
      <c r="A18270" s="389" t="s">
        <v>532</v>
      </c>
      <c r="B18270" s="389" t="s">
        <v>519</v>
      </c>
      <c r="C18270" s="389">
        <v>34865.837904899898</v>
      </c>
      <c r="D18270" s="389" t="s">
        <v>519</v>
      </c>
      <c r="E18270" s="389" t="s">
        <v>670</v>
      </c>
      <c r="F18270" s="389" t="s">
        <v>650</v>
      </c>
      <c r="G18270" s="389" t="s">
        <v>519</v>
      </c>
    </row>
    <row r="18271" spans="1:7">
      <c r="A18271" s="389" t="s">
        <v>532</v>
      </c>
      <c r="B18271" s="389" t="s">
        <v>519</v>
      </c>
      <c r="C18271" s="389">
        <v>34865.837904899898</v>
      </c>
      <c r="D18271" s="389" t="s">
        <v>519</v>
      </c>
      <c r="E18271" s="389" t="s">
        <v>670</v>
      </c>
      <c r="F18271" s="389" t="s">
        <v>650</v>
      </c>
      <c r="G18271" s="389" t="s">
        <v>519</v>
      </c>
    </row>
    <row r="18272" spans="1:7">
      <c r="A18272" s="389" t="s">
        <v>532</v>
      </c>
      <c r="B18272" s="389" t="s">
        <v>519</v>
      </c>
      <c r="C18272" s="389">
        <v>34865.837904899898</v>
      </c>
      <c r="D18272" s="389" t="s">
        <v>519</v>
      </c>
      <c r="E18272" s="389" t="s">
        <v>670</v>
      </c>
      <c r="F18272" s="389" t="s">
        <v>650</v>
      </c>
      <c r="G18272" s="389" t="s">
        <v>519</v>
      </c>
    </row>
    <row r="18273" spans="1:7">
      <c r="A18273" s="389" t="s">
        <v>532</v>
      </c>
      <c r="B18273" s="389" t="s">
        <v>519</v>
      </c>
      <c r="C18273" s="389">
        <v>34865.837904899898</v>
      </c>
      <c r="D18273" s="389" t="s">
        <v>519</v>
      </c>
      <c r="E18273" s="389" t="s">
        <v>670</v>
      </c>
      <c r="F18273" s="389" t="s">
        <v>650</v>
      </c>
      <c r="G18273" s="389" t="s">
        <v>519</v>
      </c>
    </row>
    <row r="18274" spans="1:7">
      <c r="A18274" s="389" t="s">
        <v>532</v>
      </c>
      <c r="B18274" s="389" t="s">
        <v>519</v>
      </c>
      <c r="C18274" s="389">
        <v>34865.837904899898</v>
      </c>
      <c r="D18274" s="389" t="s">
        <v>519</v>
      </c>
      <c r="E18274" s="389" t="s">
        <v>670</v>
      </c>
      <c r="F18274" s="389" t="s">
        <v>650</v>
      </c>
      <c r="G18274" s="389" t="s">
        <v>519</v>
      </c>
    </row>
    <row r="18275" spans="1:7">
      <c r="A18275" s="389" t="s">
        <v>532</v>
      </c>
      <c r="B18275" s="389" t="s">
        <v>519</v>
      </c>
      <c r="C18275" s="389">
        <v>34865.837904899898</v>
      </c>
      <c r="D18275" s="389" t="s">
        <v>519</v>
      </c>
      <c r="E18275" s="389" t="s">
        <v>670</v>
      </c>
      <c r="F18275" s="389" t="s">
        <v>650</v>
      </c>
      <c r="G18275" s="389" t="s">
        <v>519</v>
      </c>
    </row>
    <row r="18276" spans="1:7">
      <c r="A18276" s="389" t="s">
        <v>532</v>
      </c>
      <c r="B18276" s="389" t="s">
        <v>519</v>
      </c>
      <c r="C18276" s="389">
        <v>34865.837904899898</v>
      </c>
      <c r="D18276" s="389" t="s">
        <v>519</v>
      </c>
      <c r="E18276" s="389" t="s">
        <v>670</v>
      </c>
      <c r="F18276" s="389" t="s">
        <v>650</v>
      </c>
      <c r="G18276" s="389" t="s">
        <v>519</v>
      </c>
    </row>
    <row r="18277" spans="1:7">
      <c r="A18277" s="389" t="s">
        <v>532</v>
      </c>
      <c r="B18277" s="389" t="s">
        <v>519</v>
      </c>
      <c r="C18277" s="389">
        <v>34865.837904899898</v>
      </c>
      <c r="D18277" s="389" t="s">
        <v>519</v>
      </c>
      <c r="E18277" s="389" t="s">
        <v>670</v>
      </c>
      <c r="F18277" s="389" t="s">
        <v>650</v>
      </c>
      <c r="G18277" s="389" t="s">
        <v>519</v>
      </c>
    </row>
    <row r="18278" spans="1:7">
      <c r="A18278" s="389" t="s">
        <v>532</v>
      </c>
      <c r="B18278" s="389" t="s">
        <v>519</v>
      </c>
      <c r="C18278" s="389">
        <v>34865.837904899898</v>
      </c>
      <c r="D18278" s="389" t="s">
        <v>519</v>
      </c>
      <c r="E18278" s="389" t="s">
        <v>670</v>
      </c>
      <c r="F18278" s="389" t="s">
        <v>650</v>
      </c>
      <c r="G18278" s="389" t="s">
        <v>519</v>
      </c>
    </row>
    <row r="18279" spans="1:7">
      <c r="A18279" s="389" t="s">
        <v>532</v>
      </c>
      <c r="B18279" s="389" t="s">
        <v>519</v>
      </c>
      <c r="C18279" s="389">
        <v>34865.837904899898</v>
      </c>
      <c r="D18279" s="389" t="s">
        <v>519</v>
      </c>
      <c r="E18279" s="389" t="s">
        <v>670</v>
      </c>
      <c r="F18279" s="389" t="s">
        <v>650</v>
      </c>
      <c r="G18279" s="389" t="s">
        <v>519</v>
      </c>
    </row>
    <row r="18280" spans="1:7">
      <c r="A18280" s="389" t="s">
        <v>532</v>
      </c>
      <c r="B18280" s="389" t="s">
        <v>519</v>
      </c>
      <c r="C18280" s="389">
        <v>34865.837904899898</v>
      </c>
      <c r="D18280" s="389" t="s">
        <v>519</v>
      </c>
      <c r="E18280" s="389" t="s">
        <v>670</v>
      </c>
      <c r="F18280" s="389" t="s">
        <v>650</v>
      </c>
      <c r="G18280" s="389" t="s">
        <v>519</v>
      </c>
    </row>
    <row r="18281" spans="1:7">
      <c r="A18281" s="389" t="s">
        <v>532</v>
      </c>
      <c r="B18281" s="389" t="s">
        <v>519</v>
      </c>
      <c r="C18281" s="389">
        <v>34865.837904899898</v>
      </c>
      <c r="D18281" s="389" t="s">
        <v>519</v>
      </c>
      <c r="E18281" s="389" t="s">
        <v>670</v>
      </c>
      <c r="F18281" s="389" t="s">
        <v>650</v>
      </c>
      <c r="G18281" s="389" t="s">
        <v>519</v>
      </c>
    </row>
    <row r="18282" spans="1:7">
      <c r="A18282" s="389" t="s">
        <v>532</v>
      </c>
      <c r="B18282" s="389" t="s">
        <v>519</v>
      </c>
      <c r="C18282" s="389">
        <v>34865.837904899898</v>
      </c>
      <c r="D18282" s="389" t="s">
        <v>519</v>
      </c>
      <c r="E18282" s="389" t="s">
        <v>670</v>
      </c>
      <c r="F18282" s="389" t="s">
        <v>650</v>
      </c>
      <c r="G18282" s="389" t="s">
        <v>519</v>
      </c>
    </row>
    <row r="18283" spans="1:7">
      <c r="A18283" s="389" t="s">
        <v>532</v>
      </c>
      <c r="B18283" s="389" t="s">
        <v>519</v>
      </c>
      <c r="C18283" s="389">
        <v>34865.837904899898</v>
      </c>
      <c r="D18283" s="389" t="s">
        <v>519</v>
      </c>
      <c r="E18283" s="389" t="s">
        <v>670</v>
      </c>
      <c r="F18283" s="389" t="s">
        <v>650</v>
      </c>
      <c r="G18283" s="389" t="s">
        <v>519</v>
      </c>
    </row>
    <row r="18284" spans="1:7">
      <c r="A18284" s="389" t="s">
        <v>532</v>
      </c>
      <c r="B18284" s="389" t="s">
        <v>519</v>
      </c>
      <c r="C18284" s="389">
        <v>34865.837904899898</v>
      </c>
      <c r="D18284" s="389" t="s">
        <v>519</v>
      </c>
      <c r="E18284" s="389" t="s">
        <v>670</v>
      </c>
      <c r="F18284" s="389" t="s">
        <v>650</v>
      </c>
      <c r="G18284" s="389" t="s">
        <v>519</v>
      </c>
    </row>
    <row r="18285" spans="1:7">
      <c r="A18285" s="389" t="s">
        <v>532</v>
      </c>
      <c r="B18285" s="389" t="s">
        <v>519</v>
      </c>
      <c r="C18285" s="389">
        <v>34865.837904899898</v>
      </c>
      <c r="D18285" s="389" t="s">
        <v>519</v>
      </c>
      <c r="E18285" s="389" t="s">
        <v>670</v>
      </c>
      <c r="F18285" s="389" t="s">
        <v>650</v>
      </c>
      <c r="G18285" s="389" t="s">
        <v>519</v>
      </c>
    </row>
    <row r="18286" spans="1:7">
      <c r="A18286" s="389" t="s">
        <v>532</v>
      </c>
      <c r="B18286" s="389" t="s">
        <v>519</v>
      </c>
      <c r="C18286" s="389">
        <v>34865.837904899898</v>
      </c>
      <c r="D18286" s="389" t="s">
        <v>519</v>
      </c>
      <c r="E18286" s="389" t="s">
        <v>670</v>
      </c>
      <c r="F18286" s="389" t="s">
        <v>650</v>
      </c>
      <c r="G18286" s="389" t="s">
        <v>519</v>
      </c>
    </row>
    <row r="18287" spans="1:7">
      <c r="A18287" s="389" t="s">
        <v>532</v>
      </c>
      <c r="B18287" s="389" t="s">
        <v>519</v>
      </c>
      <c r="C18287" s="389">
        <v>34865.837904899898</v>
      </c>
      <c r="D18287" s="389" t="s">
        <v>519</v>
      </c>
      <c r="E18287" s="389" t="s">
        <v>670</v>
      </c>
      <c r="F18287" s="389" t="s">
        <v>650</v>
      </c>
      <c r="G18287" s="389" t="s">
        <v>519</v>
      </c>
    </row>
    <row r="18288" spans="1:7">
      <c r="A18288" s="389" t="s">
        <v>532</v>
      </c>
      <c r="B18288" s="389" t="s">
        <v>519</v>
      </c>
      <c r="C18288" s="389">
        <v>34865.837904899898</v>
      </c>
      <c r="D18288" s="389" t="s">
        <v>519</v>
      </c>
      <c r="E18288" s="389" t="s">
        <v>670</v>
      </c>
      <c r="F18288" s="389" t="s">
        <v>650</v>
      </c>
      <c r="G18288" s="389" t="s">
        <v>519</v>
      </c>
    </row>
    <row r="18289" spans="1:7">
      <c r="A18289" s="389" t="s">
        <v>532</v>
      </c>
      <c r="B18289" s="389" t="s">
        <v>519</v>
      </c>
      <c r="C18289" s="389">
        <v>34865.837904899898</v>
      </c>
      <c r="D18289" s="389" t="s">
        <v>519</v>
      </c>
      <c r="E18289" s="389" t="s">
        <v>670</v>
      </c>
      <c r="F18289" s="389" t="s">
        <v>650</v>
      </c>
      <c r="G18289" s="389" t="s">
        <v>519</v>
      </c>
    </row>
    <row r="18290" spans="1:7">
      <c r="A18290" s="389" t="s">
        <v>532</v>
      </c>
      <c r="B18290" s="389" t="s">
        <v>519</v>
      </c>
      <c r="C18290" s="389">
        <v>34865.837904899898</v>
      </c>
      <c r="D18290" s="389" t="s">
        <v>519</v>
      </c>
      <c r="E18290" s="389" t="s">
        <v>670</v>
      </c>
      <c r="F18290" s="389" t="s">
        <v>650</v>
      </c>
      <c r="G18290" s="389" t="s">
        <v>519</v>
      </c>
    </row>
    <row r="18291" spans="1:7">
      <c r="A18291" s="389" t="s">
        <v>532</v>
      </c>
      <c r="B18291" s="389" t="s">
        <v>519</v>
      </c>
      <c r="C18291" s="389">
        <v>34865.837904899898</v>
      </c>
      <c r="D18291" s="389" t="s">
        <v>519</v>
      </c>
      <c r="E18291" s="389" t="s">
        <v>670</v>
      </c>
      <c r="F18291" s="389" t="s">
        <v>650</v>
      </c>
      <c r="G18291" s="389" t="s">
        <v>519</v>
      </c>
    </row>
    <row r="18292" spans="1:7">
      <c r="A18292" s="389" t="s">
        <v>532</v>
      </c>
      <c r="B18292" s="389" t="s">
        <v>519</v>
      </c>
      <c r="C18292" s="389">
        <v>34865.837904899898</v>
      </c>
      <c r="D18292" s="389" t="s">
        <v>519</v>
      </c>
      <c r="E18292" s="389" t="s">
        <v>670</v>
      </c>
      <c r="F18292" s="389" t="s">
        <v>650</v>
      </c>
      <c r="G18292" s="389" t="s">
        <v>519</v>
      </c>
    </row>
    <row r="18293" spans="1:7">
      <c r="A18293" s="389" t="s">
        <v>532</v>
      </c>
      <c r="B18293" s="389" t="s">
        <v>519</v>
      </c>
      <c r="C18293" s="389">
        <v>34865.837904899898</v>
      </c>
      <c r="D18293" s="389" t="s">
        <v>519</v>
      </c>
      <c r="E18293" s="389" t="s">
        <v>670</v>
      </c>
      <c r="F18293" s="389" t="s">
        <v>650</v>
      </c>
      <c r="G18293" s="389" t="s">
        <v>519</v>
      </c>
    </row>
    <row r="18294" spans="1:7">
      <c r="A18294" s="389" t="s">
        <v>532</v>
      </c>
      <c r="B18294" s="389" t="s">
        <v>519</v>
      </c>
      <c r="C18294" s="389">
        <v>34865.837904899898</v>
      </c>
      <c r="D18294" s="389" t="s">
        <v>519</v>
      </c>
      <c r="E18294" s="389" t="s">
        <v>670</v>
      </c>
      <c r="F18294" s="389" t="s">
        <v>650</v>
      </c>
      <c r="G18294" s="389" t="s">
        <v>519</v>
      </c>
    </row>
    <row r="18295" spans="1:7">
      <c r="A18295" s="389" t="s">
        <v>532</v>
      </c>
      <c r="B18295" s="389" t="s">
        <v>519</v>
      </c>
      <c r="C18295" s="389">
        <v>34865.837904899898</v>
      </c>
      <c r="D18295" s="389" t="s">
        <v>519</v>
      </c>
      <c r="E18295" s="389" t="s">
        <v>670</v>
      </c>
      <c r="F18295" s="389" t="s">
        <v>650</v>
      </c>
      <c r="G18295" s="389" t="s">
        <v>519</v>
      </c>
    </row>
    <row r="18296" spans="1:7">
      <c r="A18296" s="389" t="s">
        <v>532</v>
      </c>
      <c r="B18296" s="389" t="s">
        <v>519</v>
      </c>
      <c r="C18296" s="389">
        <v>34865.837904899898</v>
      </c>
      <c r="D18296" s="389" t="s">
        <v>519</v>
      </c>
      <c r="E18296" s="389" t="s">
        <v>670</v>
      </c>
      <c r="F18296" s="389" t="s">
        <v>650</v>
      </c>
      <c r="G18296" s="389" t="s">
        <v>519</v>
      </c>
    </row>
    <row r="18297" spans="1:7">
      <c r="A18297" s="389" t="s">
        <v>532</v>
      </c>
      <c r="B18297" s="389" t="s">
        <v>519</v>
      </c>
      <c r="C18297" s="389">
        <v>34865.837904899898</v>
      </c>
      <c r="D18297" s="389" t="s">
        <v>519</v>
      </c>
      <c r="E18297" s="389" t="s">
        <v>670</v>
      </c>
      <c r="F18297" s="389" t="s">
        <v>650</v>
      </c>
      <c r="G18297" s="389" t="s">
        <v>519</v>
      </c>
    </row>
    <row r="18298" spans="1:7">
      <c r="A18298" s="389" t="s">
        <v>532</v>
      </c>
      <c r="B18298" s="389" t="s">
        <v>519</v>
      </c>
      <c r="C18298" s="389">
        <v>34865.837904899898</v>
      </c>
      <c r="D18298" s="389" t="s">
        <v>519</v>
      </c>
      <c r="E18298" s="389" t="s">
        <v>670</v>
      </c>
      <c r="F18298" s="389" t="s">
        <v>650</v>
      </c>
      <c r="G18298" s="389" t="s">
        <v>519</v>
      </c>
    </row>
    <row r="18299" spans="1:7">
      <c r="A18299" s="389" t="s">
        <v>532</v>
      </c>
      <c r="B18299" s="389" t="s">
        <v>519</v>
      </c>
      <c r="C18299" s="389">
        <v>34865.837904899898</v>
      </c>
      <c r="D18299" s="389" t="s">
        <v>519</v>
      </c>
      <c r="E18299" s="389" t="s">
        <v>670</v>
      </c>
      <c r="F18299" s="389" t="s">
        <v>650</v>
      </c>
      <c r="G18299" s="389" t="s">
        <v>519</v>
      </c>
    </row>
    <row r="18300" spans="1:7">
      <c r="A18300" s="389" t="s">
        <v>532</v>
      </c>
      <c r="B18300" s="389" t="s">
        <v>519</v>
      </c>
      <c r="C18300" s="389">
        <v>34865.837904899898</v>
      </c>
      <c r="D18300" s="389" t="s">
        <v>519</v>
      </c>
      <c r="E18300" s="389" t="s">
        <v>670</v>
      </c>
      <c r="F18300" s="389" t="s">
        <v>650</v>
      </c>
      <c r="G18300" s="389" t="s">
        <v>519</v>
      </c>
    </row>
    <row r="18301" spans="1:7">
      <c r="A18301" s="389" t="s">
        <v>532</v>
      </c>
      <c r="B18301" s="389" t="s">
        <v>519</v>
      </c>
      <c r="C18301" s="389">
        <v>34865.837904899898</v>
      </c>
      <c r="D18301" s="389" t="s">
        <v>519</v>
      </c>
      <c r="E18301" s="389" t="s">
        <v>670</v>
      </c>
      <c r="F18301" s="389" t="s">
        <v>650</v>
      </c>
      <c r="G18301" s="389" t="s">
        <v>519</v>
      </c>
    </row>
    <row r="18302" spans="1:7">
      <c r="A18302" s="389" t="s">
        <v>532</v>
      </c>
      <c r="B18302" s="389" t="s">
        <v>519</v>
      </c>
      <c r="C18302" s="389">
        <v>34865.837904899898</v>
      </c>
      <c r="D18302" s="389" t="s">
        <v>519</v>
      </c>
      <c r="E18302" s="389" t="s">
        <v>670</v>
      </c>
      <c r="F18302" s="389" t="s">
        <v>650</v>
      </c>
      <c r="G18302" s="389" t="s">
        <v>519</v>
      </c>
    </row>
    <row r="18303" spans="1:7">
      <c r="A18303" s="389" t="s">
        <v>532</v>
      </c>
      <c r="B18303" s="389" t="s">
        <v>519</v>
      </c>
      <c r="C18303" s="389">
        <v>34865.837904899898</v>
      </c>
      <c r="D18303" s="389" t="s">
        <v>519</v>
      </c>
      <c r="E18303" s="389" t="s">
        <v>670</v>
      </c>
      <c r="F18303" s="389" t="s">
        <v>650</v>
      </c>
      <c r="G18303" s="389" t="s">
        <v>519</v>
      </c>
    </row>
    <row r="18304" spans="1:7">
      <c r="A18304" s="389" t="s">
        <v>532</v>
      </c>
      <c r="B18304" s="389" t="s">
        <v>519</v>
      </c>
      <c r="C18304" s="389">
        <v>34865.837904899898</v>
      </c>
      <c r="D18304" s="389" t="s">
        <v>519</v>
      </c>
      <c r="E18304" s="389" t="s">
        <v>670</v>
      </c>
      <c r="F18304" s="389" t="s">
        <v>650</v>
      </c>
      <c r="G18304" s="389" t="s">
        <v>519</v>
      </c>
    </row>
    <row r="18305" spans="1:7">
      <c r="A18305" s="389" t="s">
        <v>532</v>
      </c>
      <c r="B18305" s="389" t="s">
        <v>519</v>
      </c>
      <c r="C18305" s="389">
        <v>34865.837904899898</v>
      </c>
      <c r="D18305" s="389" t="s">
        <v>519</v>
      </c>
      <c r="E18305" s="389" t="s">
        <v>670</v>
      </c>
      <c r="F18305" s="389" t="s">
        <v>650</v>
      </c>
      <c r="G18305" s="389" t="s">
        <v>519</v>
      </c>
    </row>
    <row r="18306" spans="1:7">
      <c r="A18306" s="389" t="s">
        <v>532</v>
      </c>
      <c r="B18306" s="389" t="s">
        <v>519</v>
      </c>
      <c r="C18306" s="389">
        <v>34865.837904899898</v>
      </c>
      <c r="D18306" s="389" t="s">
        <v>519</v>
      </c>
      <c r="E18306" s="389" t="s">
        <v>670</v>
      </c>
      <c r="F18306" s="389" t="s">
        <v>650</v>
      </c>
      <c r="G18306" s="389" t="s">
        <v>519</v>
      </c>
    </row>
    <row r="18307" spans="1:7">
      <c r="A18307" s="389" t="s">
        <v>532</v>
      </c>
      <c r="B18307" s="389" t="s">
        <v>519</v>
      </c>
      <c r="C18307" s="389">
        <v>34865.837904899898</v>
      </c>
      <c r="D18307" s="389" t="s">
        <v>519</v>
      </c>
      <c r="E18307" s="389" t="s">
        <v>670</v>
      </c>
      <c r="F18307" s="389" t="s">
        <v>650</v>
      </c>
      <c r="G18307" s="389" t="s">
        <v>519</v>
      </c>
    </row>
    <row r="18308" spans="1:7">
      <c r="A18308" s="389" t="s">
        <v>532</v>
      </c>
      <c r="B18308" s="389" t="s">
        <v>519</v>
      </c>
      <c r="C18308" s="389">
        <v>34865.837904899898</v>
      </c>
      <c r="D18308" s="389" t="s">
        <v>519</v>
      </c>
      <c r="E18308" s="389" t="s">
        <v>670</v>
      </c>
      <c r="F18308" s="389" t="s">
        <v>650</v>
      </c>
      <c r="G18308" s="389" t="s">
        <v>519</v>
      </c>
    </row>
    <row r="18309" spans="1:7">
      <c r="A18309" s="389" t="s">
        <v>532</v>
      </c>
      <c r="B18309" s="389" t="s">
        <v>519</v>
      </c>
      <c r="C18309" s="389">
        <v>34865.837904899898</v>
      </c>
      <c r="D18309" s="389" t="s">
        <v>519</v>
      </c>
      <c r="E18309" s="389" t="s">
        <v>670</v>
      </c>
      <c r="F18309" s="389" t="s">
        <v>650</v>
      </c>
      <c r="G18309" s="389" t="s">
        <v>519</v>
      </c>
    </row>
    <row r="18310" spans="1:7">
      <c r="A18310" s="389" t="s">
        <v>532</v>
      </c>
      <c r="B18310" s="389" t="s">
        <v>519</v>
      </c>
      <c r="C18310" s="389">
        <v>34865.837904899898</v>
      </c>
      <c r="D18310" s="389" t="s">
        <v>519</v>
      </c>
      <c r="E18310" s="389" t="s">
        <v>670</v>
      </c>
      <c r="F18310" s="389" t="s">
        <v>650</v>
      </c>
      <c r="G18310" s="389" t="s">
        <v>519</v>
      </c>
    </row>
    <row r="18311" spans="1:7">
      <c r="A18311" s="389" t="s">
        <v>532</v>
      </c>
      <c r="B18311" s="389" t="s">
        <v>519</v>
      </c>
      <c r="C18311" s="389">
        <v>34865.837904899898</v>
      </c>
      <c r="D18311" s="389" t="s">
        <v>519</v>
      </c>
      <c r="E18311" s="389" t="s">
        <v>670</v>
      </c>
      <c r="F18311" s="389" t="s">
        <v>650</v>
      </c>
      <c r="G18311" s="389" t="s">
        <v>519</v>
      </c>
    </row>
    <row r="18312" spans="1:7">
      <c r="A18312" s="389" t="s">
        <v>532</v>
      </c>
      <c r="B18312" s="389" t="s">
        <v>519</v>
      </c>
      <c r="C18312" s="389">
        <v>34865.837904899898</v>
      </c>
      <c r="D18312" s="389" t="s">
        <v>519</v>
      </c>
      <c r="E18312" s="389" t="s">
        <v>670</v>
      </c>
      <c r="F18312" s="389" t="s">
        <v>650</v>
      </c>
      <c r="G18312" s="389" t="s">
        <v>519</v>
      </c>
    </row>
    <row r="18313" spans="1:7">
      <c r="A18313" s="389" t="s">
        <v>532</v>
      </c>
      <c r="B18313" s="389" t="s">
        <v>519</v>
      </c>
      <c r="C18313" s="389">
        <v>34865.837904899898</v>
      </c>
      <c r="D18313" s="389" t="s">
        <v>519</v>
      </c>
      <c r="E18313" s="389" t="s">
        <v>670</v>
      </c>
      <c r="F18313" s="389" t="s">
        <v>650</v>
      </c>
      <c r="G18313" s="389" t="s">
        <v>519</v>
      </c>
    </row>
    <row r="18314" spans="1:7">
      <c r="A18314" s="389" t="s">
        <v>532</v>
      </c>
      <c r="B18314" s="389" t="s">
        <v>519</v>
      </c>
      <c r="C18314" s="389">
        <v>34865.837904899898</v>
      </c>
      <c r="D18314" s="389" t="s">
        <v>519</v>
      </c>
      <c r="E18314" s="389" t="s">
        <v>670</v>
      </c>
      <c r="F18314" s="389" t="s">
        <v>650</v>
      </c>
      <c r="G18314" s="389" t="s">
        <v>519</v>
      </c>
    </row>
    <row r="18315" spans="1:7">
      <c r="A18315" s="389" t="s">
        <v>532</v>
      </c>
      <c r="B18315" s="389" t="s">
        <v>519</v>
      </c>
      <c r="C18315" s="389">
        <v>34865.837904899898</v>
      </c>
      <c r="D18315" s="389" t="s">
        <v>519</v>
      </c>
      <c r="E18315" s="389" t="s">
        <v>670</v>
      </c>
      <c r="F18315" s="389" t="s">
        <v>650</v>
      </c>
      <c r="G18315" s="389" t="s">
        <v>519</v>
      </c>
    </row>
    <row r="18316" spans="1:7">
      <c r="A18316" s="389" t="s">
        <v>532</v>
      </c>
      <c r="B18316" s="389" t="s">
        <v>519</v>
      </c>
      <c r="C18316" s="389">
        <v>34865.837904899898</v>
      </c>
      <c r="D18316" s="389" t="s">
        <v>519</v>
      </c>
      <c r="E18316" s="389" t="s">
        <v>670</v>
      </c>
      <c r="F18316" s="389" t="s">
        <v>650</v>
      </c>
      <c r="G18316" s="389" t="s">
        <v>519</v>
      </c>
    </row>
    <row r="18317" spans="1:7">
      <c r="A18317" s="389" t="s">
        <v>532</v>
      </c>
      <c r="B18317" s="389" t="s">
        <v>519</v>
      </c>
      <c r="C18317" s="389">
        <v>34865.837904899898</v>
      </c>
      <c r="D18317" s="389" t="s">
        <v>519</v>
      </c>
      <c r="E18317" s="389" t="s">
        <v>670</v>
      </c>
      <c r="F18317" s="389" t="s">
        <v>650</v>
      </c>
      <c r="G18317" s="389" t="s">
        <v>519</v>
      </c>
    </row>
    <row r="18318" spans="1:7">
      <c r="A18318" s="389" t="s">
        <v>532</v>
      </c>
      <c r="B18318" s="389" t="s">
        <v>519</v>
      </c>
      <c r="C18318" s="389">
        <v>34865.837904899898</v>
      </c>
      <c r="D18318" s="389" t="s">
        <v>519</v>
      </c>
      <c r="E18318" s="389" t="s">
        <v>670</v>
      </c>
      <c r="F18318" s="389" t="s">
        <v>650</v>
      </c>
      <c r="G18318" s="389" t="s">
        <v>519</v>
      </c>
    </row>
    <row r="18319" spans="1:7">
      <c r="A18319" s="389" t="s">
        <v>532</v>
      </c>
      <c r="B18319" s="389" t="s">
        <v>519</v>
      </c>
      <c r="C18319" s="389">
        <v>34865.837904899898</v>
      </c>
      <c r="D18319" s="389" t="s">
        <v>519</v>
      </c>
      <c r="E18319" s="389" t="s">
        <v>670</v>
      </c>
      <c r="F18319" s="389" t="s">
        <v>650</v>
      </c>
      <c r="G18319" s="389" t="s">
        <v>519</v>
      </c>
    </row>
    <row r="18320" spans="1:7">
      <c r="A18320" s="389" t="s">
        <v>532</v>
      </c>
      <c r="B18320" s="389" t="s">
        <v>519</v>
      </c>
      <c r="C18320" s="389">
        <v>34865.837904899898</v>
      </c>
      <c r="D18320" s="389" t="s">
        <v>519</v>
      </c>
      <c r="E18320" s="389" t="s">
        <v>670</v>
      </c>
      <c r="F18320" s="389" t="s">
        <v>650</v>
      </c>
      <c r="G18320" s="389" t="s">
        <v>519</v>
      </c>
    </row>
    <row r="18321" spans="1:7">
      <c r="A18321" s="389" t="s">
        <v>532</v>
      </c>
      <c r="B18321" s="389" t="s">
        <v>519</v>
      </c>
      <c r="C18321" s="389">
        <v>34865.837904899898</v>
      </c>
      <c r="D18321" s="389" t="s">
        <v>519</v>
      </c>
      <c r="E18321" s="389" t="s">
        <v>670</v>
      </c>
      <c r="F18321" s="389" t="s">
        <v>650</v>
      </c>
      <c r="G18321" s="389" t="s">
        <v>519</v>
      </c>
    </row>
    <row r="18322" spans="1:7">
      <c r="A18322" s="389" t="s">
        <v>532</v>
      </c>
      <c r="B18322" s="389" t="s">
        <v>519</v>
      </c>
      <c r="C18322" s="389">
        <v>34865.837904899898</v>
      </c>
      <c r="D18322" s="389" t="s">
        <v>519</v>
      </c>
      <c r="E18322" s="389" t="s">
        <v>670</v>
      </c>
      <c r="F18322" s="389" t="s">
        <v>650</v>
      </c>
      <c r="G18322" s="389" t="s">
        <v>519</v>
      </c>
    </row>
    <row r="18323" spans="1:7">
      <c r="A18323" s="389" t="s">
        <v>532</v>
      </c>
      <c r="B18323" s="389" t="s">
        <v>519</v>
      </c>
      <c r="C18323" s="389">
        <v>34865.837904899898</v>
      </c>
      <c r="D18323" s="389" t="s">
        <v>519</v>
      </c>
      <c r="E18323" s="389" t="s">
        <v>670</v>
      </c>
      <c r="F18323" s="389" t="s">
        <v>650</v>
      </c>
      <c r="G18323" s="389" t="s">
        <v>519</v>
      </c>
    </row>
    <row r="18324" spans="1:7">
      <c r="A18324" s="389" t="s">
        <v>532</v>
      </c>
      <c r="B18324" s="389" t="s">
        <v>519</v>
      </c>
      <c r="C18324" s="389">
        <v>34865.837904899898</v>
      </c>
      <c r="D18324" s="389" t="s">
        <v>519</v>
      </c>
      <c r="E18324" s="389" t="s">
        <v>670</v>
      </c>
      <c r="F18324" s="389" t="s">
        <v>650</v>
      </c>
      <c r="G18324" s="389" t="s">
        <v>519</v>
      </c>
    </row>
    <row r="18325" spans="1:7">
      <c r="A18325" s="389" t="s">
        <v>532</v>
      </c>
      <c r="B18325" s="389" t="s">
        <v>519</v>
      </c>
      <c r="C18325" s="389">
        <v>34865.837904899898</v>
      </c>
      <c r="D18325" s="389" t="s">
        <v>519</v>
      </c>
      <c r="E18325" s="389" t="s">
        <v>670</v>
      </c>
      <c r="F18325" s="389" t="s">
        <v>650</v>
      </c>
      <c r="G18325" s="389" t="s">
        <v>519</v>
      </c>
    </row>
    <row r="18326" spans="1:7">
      <c r="A18326" s="389" t="s">
        <v>532</v>
      </c>
      <c r="B18326" s="389" t="s">
        <v>519</v>
      </c>
      <c r="C18326" s="389">
        <v>34865.837904899898</v>
      </c>
      <c r="D18326" s="389" t="s">
        <v>519</v>
      </c>
      <c r="E18326" s="389" t="s">
        <v>670</v>
      </c>
      <c r="F18326" s="389" t="s">
        <v>650</v>
      </c>
      <c r="G18326" s="389" t="s">
        <v>519</v>
      </c>
    </row>
    <row r="18327" spans="1:7">
      <c r="A18327" s="389" t="s">
        <v>532</v>
      </c>
      <c r="B18327" s="389" t="s">
        <v>519</v>
      </c>
      <c r="C18327" s="389">
        <v>34865.837904899898</v>
      </c>
      <c r="D18327" s="389" t="s">
        <v>519</v>
      </c>
      <c r="E18327" s="389" t="s">
        <v>670</v>
      </c>
      <c r="F18327" s="389" t="s">
        <v>650</v>
      </c>
      <c r="G18327" s="389" t="s">
        <v>519</v>
      </c>
    </row>
    <row r="18328" spans="1:7">
      <c r="A18328" s="389" t="s">
        <v>532</v>
      </c>
      <c r="B18328" s="389" t="s">
        <v>519</v>
      </c>
      <c r="C18328" s="389">
        <v>34865.837904899898</v>
      </c>
      <c r="D18328" s="389" t="s">
        <v>519</v>
      </c>
      <c r="E18328" s="389" t="s">
        <v>670</v>
      </c>
      <c r="F18328" s="389" t="s">
        <v>650</v>
      </c>
      <c r="G18328" s="389" t="s">
        <v>519</v>
      </c>
    </row>
    <row r="18329" spans="1:7">
      <c r="A18329" s="389" t="s">
        <v>532</v>
      </c>
      <c r="B18329" s="389" t="s">
        <v>519</v>
      </c>
      <c r="C18329" s="389">
        <v>34865.837904899898</v>
      </c>
      <c r="D18329" s="389" t="s">
        <v>519</v>
      </c>
      <c r="E18329" s="389" t="s">
        <v>670</v>
      </c>
      <c r="F18329" s="389" t="s">
        <v>650</v>
      </c>
      <c r="G18329" s="389" t="s">
        <v>519</v>
      </c>
    </row>
    <row r="18330" spans="1:7">
      <c r="A18330" s="389" t="s">
        <v>532</v>
      </c>
      <c r="B18330" s="389" t="s">
        <v>519</v>
      </c>
      <c r="C18330" s="389">
        <v>34865.837904899898</v>
      </c>
      <c r="D18330" s="389" t="s">
        <v>519</v>
      </c>
      <c r="E18330" s="389" t="s">
        <v>670</v>
      </c>
      <c r="F18330" s="389" t="s">
        <v>650</v>
      </c>
      <c r="G18330" s="389" t="s">
        <v>519</v>
      </c>
    </row>
    <row r="18331" spans="1:7">
      <c r="A18331" s="389" t="s">
        <v>532</v>
      </c>
      <c r="B18331" s="389" t="s">
        <v>519</v>
      </c>
      <c r="C18331" s="389">
        <v>34865.837904899898</v>
      </c>
      <c r="D18331" s="389" t="s">
        <v>519</v>
      </c>
      <c r="E18331" s="389" t="s">
        <v>670</v>
      </c>
      <c r="F18331" s="389" t="s">
        <v>650</v>
      </c>
      <c r="G18331" s="389" t="s">
        <v>519</v>
      </c>
    </row>
    <row r="18332" spans="1:7">
      <c r="A18332" s="389" t="s">
        <v>532</v>
      </c>
      <c r="B18332" s="389" t="s">
        <v>519</v>
      </c>
      <c r="C18332" s="389">
        <v>34865.837904899898</v>
      </c>
      <c r="D18332" s="389" t="s">
        <v>519</v>
      </c>
      <c r="E18332" s="389" t="s">
        <v>670</v>
      </c>
      <c r="F18332" s="389" t="s">
        <v>650</v>
      </c>
      <c r="G18332" s="389" t="s">
        <v>519</v>
      </c>
    </row>
    <row r="18333" spans="1:7">
      <c r="A18333" s="389" t="s">
        <v>532</v>
      </c>
      <c r="B18333" s="389" t="s">
        <v>519</v>
      </c>
      <c r="C18333" s="389">
        <v>34865.837904899898</v>
      </c>
      <c r="D18333" s="389" t="s">
        <v>519</v>
      </c>
      <c r="E18333" s="389" t="s">
        <v>670</v>
      </c>
      <c r="F18333" s="389" t="s">
        <v>650</v>
      </c>
      <c r="G18333" s="389" t="s">
        <v>519</v>
      </c>
    </row>
    <row r="18334" spans="1:7">
      <c r="A18334" s="389" t="s">
        <v>532</v>
      </c>
      <c r="B18334" s="389" t="s">
        <v>519</v>
      </c>
      <c r="C18334" s="389">
        <v>34865.837904899898</v>
      </c>
      <c r="D18334" s="389" t="s">
        <v>519</v>
      </c>
      <c r="E18334" s="389" t="s">
        <v>670</v>
      </c>
      <c r="F18334" s="389" t="s">
        <v>650</v>
      </c>
      <c r="G18334" s="389" t="s">
        <v>519</v>
      </c>
    </row>
    <row r="18335" spans="1:7">
      <c r="A18335" s="389" t="s">
        <v>532</v>
      </c>
      <c r="B18335" s="389" t="s">
        <v>519</v>
      </c>
      <c r="C18335" s="389">
        <v>34865.837904899898</v>
      </c>
      <c r="D18335" s="389" t="s">
        <v>519</v>
      </c>
      <c r="E18335" s="389" t="s">
        <v>670</v>
      </c>
      <c r="F18335" s="389" t="s">
        <v>650</v>
      </c>
      <c r="G18335" s="389" t="s">
        <v>519</v>
      </c>
    </row>
    <row r="18336" spans="1:7">
      <c r="A18336" s="389" t="s">
        <v>532</v>
      </c>
      <c r="B18336" s="389" t="s">
        <v>519</v>
      </c>
      <c r="C18336" s="389">
        <v>34865.837904899898</v>
      </c>
      <c r="D18336" s="389" t="s">
        <v>519</v>
      </c>
      <c r="E18336" s="389" t="s">
        <v>670</v>
      </c>
      <c r="F18336" s="389" t="s">
        <v>650</v>
      </c>
      <c r="G18336" s="389" t="s">
        <v>519</v>
      </c>
    </row>
    <row r="18337" spans="1:7">
      <c r="A18337" s="389" t="s">
        <v>532</v>
      </c>
      <c r="B18337" s="389" t="s">
        <v>519</v>
      </c>
      <c r="C18337" s="389">
        <v>34865.837904899898</v>
      </c>
      <c r="D18337" s="389" t="s">
        <v>519</v>
      </c>
      <c r="E18337" s="389" t="s">
        <v>670</v>
      </c>
      <c r="F18337" s="389" t="s">
        <v>650</v>
      </c>
      <c r="G18337" s="389" t="s">
        <v>519</v>
      </c>
    </row>
    <row r="18338" spans="1:7">
      <c r="A18338" s="389" t="s">
        <v>532</v>
      </c>
      <c r="B18338" s="389" t="s">
        <v>519</v>
      </c>
      <c r="C18338" s="389">
        <v>34865.837904899898</v>
      </c>
      <c r="D18338" s="389" t="s">
        <v>519</v>
      </c>
      <c r="E18338" s="389" t="s">
        <v>670</v>
      </c>
      <c r="F18338" s="389" t="s">
        <v>650</v>
      </c>
      <c r="G18338" s="389" t="s">
        <v>519</v>
      </c>
    </row>
    <row r="18339" spans="1:7">
      <c r="A18339" s="389" t="s">
        <v>532</v>
      </c>
      <c r="B18339" s="389" t="s">
        <v>519</v>
      </c>
      <c r="C18339" s="389">
        <v>34865.837904899898</v>
      </c>
      <c r="D18339" s="389" t="s">
        <v>519</v>
      </c>
      <c r="E18339" s="389" t="s">
        <v>670</v>
      </c>
      <c r="F18339" s="389" t="s">
        <v>650</v>
      </c>
      <c r="G18339" s="389" t="s">
        <v>519</v>
      </c>
    </row>
    <row r="18340" spans="1:7">
      <c r="A18340" s="389" t="s">
        <v>532</v>
      </c>
      <c r="B18340" s="389" t="s">
        <v>519</v>
      </c>
      <c r="C18340" s="389">
        <v>34865.837904899898</v>
      </c>
      <c r="D18340" s="389" t="s">
        <v>519</v>
      </c>
      <c r="E18340" s="389" t="s">
        <v>670</v>
      </c>
      <c r="F18340" s="389" t="s">
        <v>650</v>
      </c>
      <c r="G18340" s="389" t="s">
        <v>519</v>
      </c>
    </row>
    <row r="18341" spans="1:7">
      <c r="A18341" s="389" t="s">
        <v>532</v>
      </c>
      <c r="B18341" s="389" t="s">
        <v>519</v>
      </c>
      <c r="C18341" s="389">
        <v>34865.837904899898</v>
      </c>
      <c r="D18341" s="389" t="s">
        <v>519</v>
      </c>
      <c r="E18341" s="389" t="s">
        <v>670</v>
      </c>
      <c r="F18341" s="389" t="s">
        <v>650</v>
      </c>
      <c r="G18341" s="389" t="s">
        <v>519</v>
      </c>
    </row>
    <row r="18342" spans="1:7">
      <c r="A18342" s="389" t="s">
        <v>532</v>
      </c>
      <c r="B18342" s="389" t="s">
        <v>519</v>
      </c>
      <c r="C18342" s="389">
        <v>34865.837904899898</v>
      </c>
      <c r="D18342" s="389" t="s">
        <v>519</v>
      </c>
      <c r="E18342" s="389" t="s">
        <v>670</v>
      </c>
      <c r="F18342" s="389" t="s">
        <v>650</v>
      </c>
      <c r="G18342" s="389" t="s">
        <v>519</v>
      </c>
    </row>
    <row r="18343" spans="1:7">
      <c r="A18343" s="389" t="s">
        <v>532</v>
      </c>
      <c r="B18343" s="389" t="s">
        <v>519</v>
      </c>
      <c r="C18343" s="389">
        <v>34865.837904899898</v>
      </c>
      <c r="D18343" s="389" t="s">
        <v>519</v>
      </c>
      <c r="E18343" s="389" t="s">
        <v>670</v>
      </c>
      <c r="F18343" s="389" t="s">
        <v>650</v>
      </c>
      <c r="G18343" s="389" t="s">
        <v>519</v>
      </c>
    </row>
    <row r="18344" spans="1:7">
      <c r="A18344" s="389" t="s">
        <v>532</v>
      </c>
      <c r="B18344" s="389" t="s">
        <v>519</v>
      </c>
      <c r="C18344" s="389">
        <v>34865.837904899898</v>
      </c>
      <c r="D18344" s="389" t="s">
        <v>519</v>
      </c>
      <c r="E18344" s="389" t="s">
        <v>670</v>
      </c>
      <c r="F18344" s="389" t="s">
        <v>650</v>
      </c>
      <c r="G18344" s="389" t="s">
        <v>519</v>
      </c>
    </row>
    <row r="18345" spans="1:7">
      <c r="A18345" s="389" t="s">
        <v>532</v>
      </c>
      <c r="B18345" s="389" t="s">
        <v>519</v>
      </c>
      <c r="C18345" s="389">
        <v>34865.837904899898</v>
      </c>
      <c r="D18345" s="389" t="s">
        <v>519</v>
      </c>
      <c r="E18345" s="389" t="s">
        <v>670</v>
      </c>
      <c r="F18345" s="389" t="s">
        <v>650</v>
      </c>
      <c r="G18345" s="389" t="s">
        <v>519</v>
      </c>
    </row>
    <row r="18346" spans="1:7">
      <c r="A18346" s="389" t="s">
        <v>532</v>
      </c>
      <c r="B18346" s="389" t="s">
        <v>519</v>
      </c>
      <c r="C18346" s="389">
        <v>34865.837904899898</v>
      </c>
      <c r="D18346" s="389" t="s">
        <v>519</v>
      </c>
      <c r="E18346" s="389" t="s">
        <v>670</v>
      </c>
      <c r="F18346" s="389" t="s">
        <v>650</v>
      </c>
      <c r="G18346" s="389" t="s">
        <v>519</v>
      </c>
    </row>
    <row r="18347" spans="1:7">
      <c r="A18347" s="389" t="s">
        <v>532</v>
      </c>
      <c r="B18347" s="389" t="s">
        <v>519</v>
      </c>
      <c r="C18347" s="389">
        <v>34865.837904899898</v>
      </c>
      <c r="D18347" s="389" t="s">
        <v>519</v>
      </c>
      <c r="E18347" s="389" t="s">
        <v>670</v>
      </c>
      <c r="F18347" s="389" t="s">
        <v>650</v>
      </c>
      <c r="G18347" s="389" t="s">
        <v>519</v>
      </c>
    </row>
    <row r="18348" spans="1:7">
      <c r="A18348" s="389" t="s">
        <v>532</v>
      </c>
      <c r="B18348" s="389" t="s">
        <v>519</v>
      </c>
      <c r="C18348" s="389">
        <v>34865.837904899898</v>
      </c>
      <c r="D18348" s="389" t="s">
        <v>519</v>
      </c>
      <c r="E18348" s="389" t="s">
        <v>670</v>
      </c>
      <c r="F18348" s="389" t="s">
        <v>650</v>
      </c>
      <c r="G18348" s="389" t="s">
        <v>519</v>
      </c>
    </row>
    <row r="18349" spans="1:7">
      <c r="A18349" s="389" t="s">
        <v>532</v>
      </c>
      <c r="B18349" s="389" t="s">
        <v>519</v>
      </c>
      <c r="C18349" s="389">
        <v>34865.837904899898</v>
      </c>
      <c r="D18349" s="389" t="s">
        <v>519</v>
      </c>
      <c r="E18349" s="389" t="s">
        <v>670</v>
      </c>
      <c r="F18349" s="389" t="s">
        <v>650</v>
      </c>
      <c r="G18349" s="389" t="s">
        <v>519</v>
      </c>
    </row>
    <row r="18350" spans="1:7">
      <c r="A18350" s="389" t="s">
        <v>532</v>
      </c>
      <c r="B18350" s="389" t="s">
        <v>519</v>
      </c>
      <c r="C18350" s="389">
        <v>34865.837904899898</v>
      </c>
      <c r="D18350" s="389" t="s">
        <v>519</v>
      </c>
      <c r="E18350" s="389" t="s">
        <v>670</v>
      </c>
      <c r="F18350" s="389" t="s">
        <v>650</v>
      </c>
      <c r="G18350" s="389" t="s">
        <v>519</v>
      </c>
    </row>
    <row r="18351" spans="1:7">
      <c r="A18351" s="389" t="s">
        <v>532</v>
      </c>
      <c r="B18351" s="389" t="s">
        <v>519</v>
      </c>
      <c r="C18351" s="389">
        <v>34865.837904899898</v>
      </c>
      <c r="D18351" s="389" t="s">
        <v>519</v>
      </c>
      <c r="E18351" s="389" t="s">
        <v>670</v>
      </c>
      <c r="F18351" s="389" t="s">
        <v>650</v>
      </c>
      <c r="G18351" s="389" t="s">
        <v>519</v>
      </c>
    </row>
    <row r="18352" spans="1:7">
      <c r="A18352" s="389" t="s">
        <v>532</v>
      </c>
      <c r="B18352" s="389" t="s">
        <v>519</v>
      </c>
      <c r="C18352" s="389">
        <v>34865.837904899898</v>
      </c>
      <c r="D18352" s="389" t="s">
        <v>519</v>
      </c>
      <c r="E18352" s="389" t="s">
        <v>670</v>
      </c>
      <c r="F18352" s="389" t="s">
        <v>650</v>
      </c>
      <c r="G18352" s="389" t="s">
        <v>519</v>
      </c>
    </row>
    <row r="18353" spans="1:7">
      <c r="A18353" s="389" t="s">
        <v>532</v>
      </c>
      <c r="B18353" s="389" t="s">
        <v>519</v>
      </c>
      <c r="C18353" s="389">
        <v>34865.837904899898</v>
      </c>
      <c r="D18353" s="389" t="s">
        <v>519</v>
      </c>
      <c r="E18353" s="389" t="s">
        <v>670</v>
      </c>
      <c r="F18353" s="389" t="s">
        <v>650</v>
      </c>
      <c r="G18353" s="389" t="s">
        <v>519</v>
      </c>
    </row>
    <row r="18354" spans="1:7">
      <c r="A18354" s="389" t="s">
        <v>532</v>
      </c>
      <c r="B18354" s="389" t="s">
        <v>519</v>
      </c>
      <c r="C18354" s="389">
        <v>34865.837904899898</v>
      </c>
      <c r="D18354" s="389" t="s">
        <v>519</v>
      </c>
      <c r="E18354" s="389" t="s">
        <v>670</v>
      </c>
      <c r="F18354" s="389" t="s">
        <v>650</v>
      </c>
      <c r="G18354" s="389" t="s">
        <v>519</v>
      </c>
    </row>
    <row r="18355" spans="1:7">
      <c r="A18355" s="389" t="s">
        <v>532</v>
      </c>
      <c r="B18355" s="389" t="s">
        <v>519</v>
      </c>
      <c r="C18355" s="389">
        <v>34865.837904899898</v>
      </c>
      <c r="D18355" s="389" t="s">
        <v>519</v>
      </c>
      <c r="E18355" s="389" t="s">
        <v>670</v>
      </c>
      <c r="F18355" s="389" t="s">
        <v>650</v>
      </c>
      <c r="G18355" s="389" t="s">
        <v>519</v>
      </c>
    </row>
    <row r="18356" spans="1:7">
      <c r="A18356" s="389" t="s">
        <v>532</v>
      </c>
      <c r="B18356" s="389" t="s">
        <v>519</v>
      </c>
      <c r="C18356" s="389">
        <v>34865.837904899898</v>
      </c>
      <c r="D18356" s="389" t="s">
        <v>519</v>
      </c>
      <c r="E18356" s="389" t="s">
        <v>670</v>
      </c>
      <c r="F18356" s="389" t="s">
        <v>650</v>
      </c>
      <c r="G18356" s="389" t="s">
        <v>519</v>
      </c>
    </row>
    <row r="18357" spans="1:7">
      <c r="A18357" s="389" t="s">
        <v>532</v>
      </c>
      <c r="B18357" s="389" t="s">
        <v>519</v>
      </c>
      <c r="C18357" s="389">
        <v>34865.837904899898</v>
      </c>
      <c r="D18357" s="389" t="s">
        <v>519</v>
      </c>
      <c r="E18357" s="389" t="s">
        <v>670</v>
      </c>
      <c r="F18357" s="389" t="s">
        <v>650</v>
      </c>
      <c r="G18357" s="389" t="s">
        <v>519</v>
      </c>
    </row>
    <row r="18358" spans="1:7">
      <c r="A18358" s="389" t="s">
        <v>532</v>
      </c>
      <c r="B18358" s="389" t="s">
        <v>519</v>
      </c>
      <c r="C18358" s="389">
        <v>34865.837904899898</v>
      </c>
      <c r="D18358" s="389" t="s">
        <v>519</v>
      </c>
      <c r="E18358" s="389" t="s">
        <v>670</v>
      </c>
      <c r="F18358" s="389" t="s">
        <v>650</v>
      </c>
      <c r="G18358" s="389" t="s">
        <v>519</v>
      </c>
    </row>
    <row r="18359" spans="1:7">
      <c r="A18359" s="389" t="s">
        <v>532</v>
      </c>
      <c r="B18359" s="389" t="s">
        <v>519</v>
      </c>
      <c r="C18359" s="389">
        <v>34865.837904899898</v>
      </c>
      <c r="D18359" s="389" t="s">
        <v>519</v>
      </c>
      <c r="E18359" s="389" t="s">
        <v>670</v>
      </c>
      <c r="F18359" s="389" t="s">
        <v>650</v>
      </c>
      <c r="G18359" s="389" t="s">
        <v>519</v>
      </c>
    </row>
    <row r="18360" spans="1:7">
      <c r="A18360" s="389" t="s">
        <v>532</v>
      </c>
      <c r="B18360" s="389" t="s">
        <v>519</v>
      </c>
      <c r="C18360" s="389">
        <v>34865.837904899898</v>
      </c>
      <c r="D18360" s="389" t="s">
        <v>519</v>
      </c>
      <c r="E18360" s="389" t="s">
        <v>670</v>
      </c>
      <c r="F18360" s="389" t="s">
        <v>650</v>
      </c>
      <c r="G18360" s="389" t="s">
        <v>519</v>
      </c>
    </row>
    <row r="18361" spans="1:7">
      <c r="A18361" s="389" t="s">
        <v>532</v>
      </c>
      <c r="B18361" s="389" t="s">
        <v>519</v>
      </c>
      <c r="C18361" s="389">
        <v>34865.837904899898</v>
      </c>
      <c r="D18361" s="389" t="s">
        <v>519</v>
      </c>
      <c r="E18361" s="389" t="s">
        <v>670</v>
      </c>
      <c r="F18361" s="389" t="s">
        <v>650</v>
      </c>
      <c r="G18361" s="389" t="s">
        <v>519</v>
      </c>
    </row>
    <row r="18362" spans="1:7">
      <c r="A18362" s="389" t="s">
        <v>532</v>
      </c>
      <c r="B18362" s="389" t="s">
        <v>519</v>
      </c>
      <c r="C18362" s="389">
        <v>34865.837904899898</v>
      </c>
      <c r="D18362" s="389" t="s">
        <v>519</v>
      </c>
      <c r="E18362" s="389" t="s">
        <v>670</v>
      </c>
      <c r="F18362" s="389" t="s">
        <v>650</v>
      </c>
      <c r="G18362" s="389" t="s">
        <v>519</v>
      </c>
    </row>
    <row r="18363" spans="1:7">
      <c r="A18363" s="389" t="s">
        <v>532</v>
      </c>
      <c r="B18363" s="389" t="s">
        <v>519</v>
      </c>
      <c r="C18363" s="389">
        <v>34865.837904899898</v>
      </c>
      <c r="D18363" s="389" t="s">
        <v>519</v>
      </c>
      <c r="E18363" s="389" t="s">
        <v>670</v>
      </c>
      <c r="F18363" s="389" t="s">
        <v>650</v>
      </c>
      <c r="G18363" s="389" t="s">
        <v>519</v>
      </c>
    </row>
    <row r="18364" spans="1:7">
      <c r="A18364" s="389" t="s">
        <v>532</v>
      </c>
      <c r="B18364" s="389" t="s">
        <v>519</v>
      </c>
      <c r="C18364" s="389">
        <v>34865.837904899898</v>
      </c>
      <c r="D18364" s="389" t="s">
        <v>519</v>
      </c>
      <c r="E18364" s="389" t="s">
        <v>670</v>
      </c>
      <c r="F18364" s="389" t="s">
        <v>650</v>
      </c>
      <c r="G18364" s="389" t="s">
        <v>519</v>
      </c>
    </row>
    <row r="18365" spans="1:7">
      <c r="A18365" s="389" t="s">
        <v>532</v>
      </c>
      <c r="B18365" s="389" t="s">
        <v>519</v>
      </c>
      <c r="C18365" s="389">
        <v>34865.837904899898</v>
      </c>
      <c r="D18365" s="389" t="s">
        <v>519</v>
      </c>
      <c r="E18365" s="389" t="s">
        <v>670</v>
      </c>
      <c r="F18365" s="389" t="s">
        <v>650</v>
      </c>
      <c r="G18365" s="389" t="s">
        <v>519</v>
      </c>
    </row>
    <row r="18366" spans="1:7">
      <c r="A18366" s="389" t="s">
        <v>532</v>
      </c>
      <c r="B18366" s="389" t="s">
        <v>519</v>
      </c>
      <c r="C18366" s="389">
        <v>34865.837904899898</v>
      </c>
      <c r="D18366" s="389" t="s">
        <v>519</v>
      </c>
      <c r="E18366" s="389" t="s">
        <v>670</v>
      </c>
      <c r="F18366" s="389" t="s">
        <v>650</v>
      </c>
      <c r="G18366" s="389" t="s">
        <v>519</v>
      </c>
    </row>
    <row r="18367" spans="1:7">
      <c r="A18367" s="389" t="s">
        <v>532</v>
      </c>
      <c r="B18367" s="389" t="s">
        <v>519</v>
      </c>
      <c r="C18367" s="389">
        <v>34865.837904899898</v>
      </c>
      <c r="D18367" s="389" t="s">
        <v>519</v>
      </c>
      <c r="E18367" s="389" t="s">
        <v>670</v>
      </c>
      <c r="F18367" s="389" t="s">
        <v>650</v>
      </c>
      <c r="G18367" s="389" t="s">
        <v>519</v>
      </c>
    </row>
    <row r="18368" spans="1:7">
      <c r="A18368" s="389" t="s">
        <v>532</v>
      </c>
      <c r="B18368" s="389" t="s">
        <v>519</v>
      </c>
      <c r="C18368" s="389">
        <v>34865.837904899898</v>
      </c>
      <c r="D18368" s="389" t="s">
        <v>519</v>
      </c>
      <c r="E18368" s="389" t="s">
        <v>670</v>
      </c>
      <c r="F18368" s="389" t="s">
        <v>650</v>
      </c>
      <c r="G18368" s="389" t="s">
        <v>519</v>
      </c>
    </row>
    <row r="18369" spans="1:7">
      <c r="A18369" s="389" t="s">
        <v>532</v>
      </c>
      <c r="B18369" s="389" t="s">
        <v>519</v>
      </c>
      <c r="C18369" s="389">
        <v>34865.837904899898</v>
      </c>
      <c r="D18369" s="389" t="s">
        <v>519</v>
      </c>
      <c r="E18369" s="389" t="s">
        <v>670</v>
      </c>
      <c r="F18369" s="389" t="s">
        <v>650</v>
      </c>
      <c r="G18369" s="389" t="s">
        <v>519</v>
      </c>
    </row>
    <row r="18370" spans="1:7">
      <c r="A18370" s="389" t="s">
        <v>532</v>
      </c>
      <c r="B18370" s="389" t="s">
        <v>519</v>
      </c>
      <c r="C18370" s="389">
        <v>34865.837904899898</v>
      </c>
      <c r="D18370" s="389" t="s">
        <v>519</v>
      </c>
      <c r="E18370" s="389" t="s">
        <v>670</v>
      </c>
      <c r="F18370" s="389" t="s">
        <v>650</v>
      </c>
      <c r="G18370" s="389" t="s">
        <v>519</v>
      </c>
    </row>
    <row r="18371" spans="1:7">
      <c r="A18371" s="389" t="s">
        <v>532</v>
      </c>
      <c r="B18371" s="389" t="s">
        <v>519</v>
      </c>
      <c r="C18371" s="389">
        <v>34865.837904899898</v>
      </c>
      <c r="D18371" s="389" t="s">
        <v>519</v>
      </c>
      <c r="E18371" s="389" t="s">
        <v>670</v>
      </c>
      <c r="F18371" s="389" t="s">
        <v>650</v>
      </c>
      <c r="G18371" s="389" t="s">
        <v>519</v>
      </c>
    </row>
    <row r="18372" spans="1:7">
      <c r="A18372" s="389" t="s">
        <v>532</v>
      </c>
      <c r="B18372" s="389" t="s">
        <v>519</v>
      </c>
      <c r="C18372" s="389">
        <v>34865.837904899898</v>
      </c>
      <c r="D18372" s="389" t="s">
        <v>519</v>
      </c>
      <c r="E18372" s="389" t="s">
        <v>670</v>
      </c>
      <c r="F18372" s="389" t="s">
        <v>650</v>
      </c>
      <c r="G18372" s="389" t="s">
        <v>519</v>
      </c>
    </row>
    <row r="18373" spans="1:7">
      <c r="A18373" s="389" t="s">
        <v>532</v>
      </c>
      <c r="B18373" s="389" t="s">
        <v>519</v>
      </c>
      <c r="C18373" s="389">
        <v>34865.837904899898</v>
      </c>
      <c r="D18373" s="389" t="s">
        <v>519</v>
      </c>
      <c r="E18373" s="389" t="s">
        <v>670</v>
      </c>
      <c r="F18373" s="389" t="s">
        <v>650</v>
      </c>
      <c r="G18373" s="389" t="s">
        <v>519</v>
      </c>
    </row>
    <row r="18374" spans="1:7">
      <c r="A18374" s="389" t="s">
        <v>532</v>
      </c>
      <c r="B18374" s="389" t="s">
        <v>519</v>
      </c>
      <c r="C18374" s="389">
        <v>34865.837904899898</v>
      </c>
      <c r="D18374" s="389" t="s">
        <v>519</v>
      </c>
      <c r="E18374" s="389" t="s">
        <v>670</v>
      </c>
      <c r="F18374" s="389" t="s">
        <v>650</v>
      </c>
      <c r="G18374" s="389" t="s">
        <v>519</v>
      </c>
    </row>
    <row r="18375" spans="1:7">
      <c r="A18375" s="389" t="s">
        <v>532</v>
      </c>
      <c r="B18375" s="389" t="s">
        <v>519</v>
      </c>
      <c r="C18375" s="389">
        <v>34865.837904899898</v>
      </c>
      <c r="D18375" s="389" t="s">
        <v>519</v>
      </c>
      <c r="E18375" s="389" t="s">
        <v>670</v>
      </c>
      <c r="F18375" s="389" t="s">
        <v>650</v>
      </c>
      <c r="G18375" s="389" t="s">
        <v>519</v>
      </c>
    </row>
    <row r="18376" spans="1:7">
      <c r="A18376" s="389" t="s">
        <v>532</v>
      </c>
      <c r="B18376" s="389" t="s">
        <v>519</v>
      </c>
      <c r="C18376" s="389">
        <v>34865.837904899898</v>
      </c>
      <c r="D18376" s="389" t="s">
        <v>519</v>
      </c>
      <c r="E18376" s="389" t="s">
        <v>670</v>
      </c>
      <c r="F18376" s="389" t="s">
        <v>650</v>
      </c>
      <c r="G18376" s="389" t="s">
        <v>519</v>
      </c>
    </row>
    <row r="18377" spans="1:7">
      <c r="A18377" s="389" t="s">
        <v>532</v>
      </c>
      <c r="B18377" s="389" t="s">
        <v>519</v>
      </c>
      <c r="C18377" s="389">
        <v>34865.837904899898</v>
      </c>
      <c r="D18377" s="389" t="s">
        <v>519</v>
      </c>
      <c r="E18377" s="389" t="s">
        <v>670</v>
      </c>
      <c r="F18377" s="389" t="s">
        <v>650</v>
      </c>
      <c r="G18377" s="389" t="s">
        <v>519</v>
      </c>
    </row>
    <row r="18378" spans="1:7">
      <c r="A18378" s="389" t="s">
        <v>532</v>
      </c>
      <c r="B18378" s="389" t="s">
        <v>519</v>
      </c>
      <c r="C18378" s="389">
        <v>34865.837904899898</v>
      </c>
      <c r="D18378" s="389" t="s">
        <v>519</v>
      </c>
      <c r="E18378" s="389" t="s">
        <v>670</v>
      </c>
      <c r="F18378" s="389" t="s">
        <v>650</v>
      </c>
      <c r="G18378" s="389" t="s">
        <v>519</v>
      </c>
    </row>
    <row r="18379" spans="1:7">
      <c r="A18379" s="389" t="s">
        <v>532</v>
      </c>
      <c r="B18379" s="389" t="s">
        <v>519</v>
      </c>
      <c r="C18379" s="389">
        <v>34865.837904899898</v>
      </c>
      <c r="D18379" s="389" t="s">
        <v>519</v>
      </c>
      <c r="E18379" s="389" t="s">
        <v>670</v>
      </c>
      <c r="F18379" s="389" t="s">
        <v>650</v>
      </c>
      <c r="G18379" s="389" t="s">
        <v>519</v>
      </c>
    </row>
    <row r="18380" spans="1:7">
      <c r="A18380" s="389" t="s">
        <v>532</v>
      </c>
      <c r="B18380" s="389" t="s">
        <v>519</v>
      </c>
      <c r="C18380" s="389">
        <v>34865.837904899898</v>
      </c>
      <c r="D18380" s="389" t="s">
        <v>519</v>
      </c>
      <c r="E18380" s="389" t="s">
        <v>670</v>
      </c>
      <c r="F18380" s="389" t="s">
        <v>650</v>
      </c>
      <c r="G18380" s="389" t="s">
        <v>519</v>
      </c>
    </row>
    <row r="18381" spans="1:7">
      <c r="A18381" s="389" t="s">
        <v>532</v>
      </c>
      <c r="B18381" s="389" t="s">
        <v>519</v>
      </c>
      <c r="C18381" s="389">
        <v>34865.837904899898</v>
      </c>
      <c r="D18381" s="389" t="s">
        <v>519</v>
      </c>
      <c r="E18381" s="389" t="s">
        <v>670</v>
      </c>
      <c r="F18381" s="389" t="s">
        <v>650</v>
      </c>
      <c r="G18381" s="389" t="s">
        <v>519</v>
      </c>
    </row>
    <row r="18382" spans="1:7">
      <c r="A18382" s="389" t="s">
        <v>532</v>
      </c>
      <c r="B18382" s="389" t="s">
        <v>519</v>
      </c>
      <c r="C18382" s="389">
        <v>34865.837904899898</v>
      </c>
      <c r="D18382" s="389" t="s">
        <v>519</v>
      </c>
      <c r="E18382" s="389" t="s">
        <v>670</v>
      </c>
      <c r="F18382" s="389" t="s">
        <v>650</v>
      </c>
      <c r="G18382" s="389" t="s">
        <v>519</v>
      </c>
    </row>
    <row r="18383" spans="1:7">
      <c r="A18383" s="389" t="s">
        <v>532</v>
      </c>
      <c r="B18383" s="389" t="s">
        <v>519</v>
      </c>
      <c r="C18383" s="389">
        <v>34865.837904899898</v>
      </c>
      <c r="D18383" s="389" t="s">
        <v>519</v>
      </c>
      <c r="E18383" s="389" t="s">
        <v>670</v>
      </c>
      <c r="F18383" s="389" t="s">
        <v>650</v>
      </c>
      <c r="G18383" s="389" t="s">
        <v>519</v>
      </c>
    </row>
    <row r="18384" spans="1:7">
      <c r="A18384" s="389" t="s">
        <v>532</v>
      </c>
      <c r="B18384" s="389" t="s">
        <v>519</v>
      </c>
      <c r="C18384" s="389">
        <v>34865.837904899898</v>
      </c>
      <c r="D18384" s="389" t="s">
        <v>519</v>
      </c>
      <c r="E18384" s="389" t="s">
        <v>670</v>
      </c>
      <c r="F18384" s="389" t="s">
        <v>650</v>
      </c>
      <c r="G18384" s="389" t="s">
        <v>519</v>
      </c>
    </row>
    <row r="18385" spans="1:7">
      <c r="A18385" s="389" t="s">
        <v>532</v>
      </c>
      <c r="B18385" s="389" t="s">
        <v>519</v>
      </c>
      <c r="C18385" s="389">
        <v>34865.837904899898</v>
      </c>
      <c r="D18385" s="389" t="s">
        <v>519</v>
      </c>
      <c r="E18385" s="389" t="s">
        <v>670</v>
      </c>
      <c r="F18385" s="389" t="s">
        <v>650</v>
      </c>
      <c r="G18385" s="389" t="s">
        <v>519</v>
      </c>
    </row>
    <row r="18386" spans="1:7">
      <c r="A18386" s="389" t="s">
        <v>532</v>
      </c>
      <c r="B18386" s="389" t="s">
        <v>519</v>
      </c>
      <c r="C18386" s="389">
        <v>34865.837904899898</v>
      </c>
      <c r="D18386" s="389" t="s">
        <v>519</v>
      </c>
      <c r="E18386" s="389" t="s">
        <v>670</v>
      </c>
      <c r="F18386" s="389" t="s">
        <v>650</v>
      </c>
      <c r="G18386" s="389" t="s">
        <v>519</v>
      </c>
    </row>
    <row r="18387" spans="1:7">
      <c r="A18387" s="389" t="s">
        <v>532</v>
      </c>
      <c r="B18387" s="389" t="s">
        <v>519</v>
      </c>
      <c r="C18387" s="389">
        <v>34865.837904899898</v>
      </c>
      <c r="D18387" s="389" t="s">
        <v>519</v>
      </c>
      <c r="E18387" s="389" t="s">
        <v>670</v>
      </c>
      <c r="F18387" s="389" t="s">
        <v>650</v>
      </c>
      <c r="G18387" s="389" t="s">
        <v>519</v>
      </c>
    </row>
    <row r="18388" spans="1:7">
      <c r="A18388" s="389" t="s">
        <v>532</v>
      </c>
      <c r="B18388" s="389" t="s">
        <v>519</v>
      </c>
      <c r="C18388" s="389">
        <v>34865.837904899898</v>
      </c>
      <c r="D18388" s="389" t="s">
        <v>519</v>
      </c>
      <c r="E18388" s="389" t="s">
        <v>670</v>
      </c>
      <c r="F18388" s="389" t="s">
        <v>650</v>
      </c>
      <c r="G18388" s="389" t="s">
        <v>519</v>
      </c>
    </row>
    <row r="18389" spans="1:7">
      <c r="A18389" s="389" t="s">
        <v>532</v>
      </c>
      <c r="B18389" s="389" t="s">
        <v>519</v>
      </c>
      <c r="C18389" s="389">
        <v>34865.837904899898</v>
      </c>
      <c r="D18389" s="389" t="s">
        <v>519</v>
      </c>
      <c r="E18389" s="389" t="s">
        <v>670</v>
      </c>
      <c r="F18389" s="389" t="s">
        <v>650</v>
      </c>
      <c r="G18389" s="389" t="s">
        <v>519</v>
      </c>
    </row>
    <row r="18390" spans="1:7">
      <c r="A18390" s="389" t="s">
        <v>532</v>
      </c>
      <c r="B18390" s="389" t="s">
        <v>519</v>
      </c>
      <c r="C18390" s="389">
        <v>34865.837904899898</v>
      </c>
      <c r="D18390" s="389" t="s">
        <v>519</v>
      </c>
      <c r="E18390" s="389" t="s">
        <v>670</v>
      </c>
      <c r="F18390" s="389" t="s">
        <v>650</v>
      </c>
      <c r="G18390" s="389" t="s">
        <v>519</v>
      </c>
    </row>
    <row r="18391" spans="1:7">
      <c r="A18391" s="389" t="s">
        <v>532</v>
      </c>
      <c r="B18391" s="389" t="s">
        <v>519</v>
      </c>
      <c r="C18391" s="389">
        <v>34865.837904899898</v>
      </c>
      <c r="D18391" s="389" t="s">
        <v>519</v>
      </c>
      <c r="E18391" s="389" t="s">
        <v>670</v>
      </c>
      <c r="F18391" s="389" t="s">
        <v>650</v>
      </c>
      <c r="G18391" s="389" t="s">
        <v>519</v>
      </c>
    </row>
    <row r="18392" spans="1:7">
      <c r="A18392" s="389" t="s">
        <v>532</v>
      </c>
      <c r="B18392" s="389" t="s">
        <v>519</v>
      </c>
      <c r="C18392" s="389">
        <v>34865.837904899898</v>
      </c>
      <c r="D18392" s="389" t="s">
        <v>519</v>
      </c>
      <c r="E18392" s="389" t="s">
        <v>670</v>
      </c>
      <c r="F18392" s="389" t="s">
        <v>650</v>
      </c>
      <c r="G18392" s="389" t="s">
        <v>519</v>
      </c>
    </row>
    <row r="18393" spans="1:7">
      <c r="A18393" s="389" t="s">
        <v>532</v>
      </c>
      <c r="B18393" s="389" t="s">
        <v>519</v>
      </c>
      <c r="C18393" s="389">
        <v>34865.837904899898</v>
      </c>
      <c r="D18393" s="389" t="s">
        <v>519</v>
      </c>
      <c r="E18393" s="389" t="s">
        <v>670</v>
      </c>
      <c r="F18393" s="389" t="s">
        <v>650</v>
      </c>
      <c r="G18393" s="389" t="s">
        <v>519</v>
      </c>
    </row>
    <row r="18394" spans="1:7">
      <c r="A18394" s="389" t="s">
        <v>532</v>
      </c>
      <c r="B18394" s="389" t="s">
        <v>519</v>
      </c>
      <c r="C18394" s="389">
        <v>34865.837904899898</v>
      </c>
      <c r="D18394" s="389" t="s">
        <v>519</v>
      </c>
      <c r="E18394" s="389" t="s">
        <v>670</v>
      </c>
      <c r="F18394" s="389" t="s">
        <v>650</v>
      </c>
      <c r="G18394" s="389" t="s">
        <v>519</v>
      </c>
    </row>
    <row r="18395" spans="1:7">
      <c r="A18395" s="389" t="s">
        <v>532</v>
      </c>
      <c r="B18395" s="389" t="s">
        <v>519</v>
      </c>
      <c r="C18395" s="389">
        <v>34865.837904899898</v>
      </c>
      <c r="D18395" s="389" t="s">
        <v>519</v>
      </c>
      <c r="E18395" s="389" t="s">
        <v>670</v>
      </c>
      <c r="F18395" s="389" t="s">
        <v>650</v>
      </c>
      <c r="G18395" s="389" t="s">
        <v>519</v>
      </c>
    </row>
    <row r="18396" spans="1:7">
      <c r="A18396" s="389" t="s">
        <v>532</v>
      </c>
      <c r="B18396" s="389" t="s">
        <v>519</v>
      </c>
      <c r="C18396" s="389">
        <v>34865.837904899898</v>
      </c>
      <c r="D18396" s="389" t="s">
        <v>519</v>
      </c>
      <c r="E18396" s="389" t="s">
        <v>670</v>
      </c>
      <c r="F18396" s="389" t="s">
        <v>650</v>
      </c>
      <c r="G18396" s="389" t="s">
        <v>519</v>
      </c>
    </row>
    <row r="18397" spans="1:7">
      <c r="A18397" s="389" t="s">
        <v>532</v>
      </c>
      <c r="B18397" s="389" t="s">
        <v>519</v>
      </c>
      <c r="C18397" s="389">
        <v>34865.837904899898</v>
      </c>
      <c r="D18397" s="389" t="s">
        <v>519</v>
      </c>
      <c r="E18397" s="389" t="s">
        <v>670</v>
      </c>
      <c r="F18397" s="389" t="s">
        <v>650</v>
      </c>
      <c r="G18397" s="389" t="s">
        <v>519</v>
      </c>
    </row>
    <row r="18398" spans="1:7">
      <c r="A18398" s="389" t="s">
        <v>532</v>
      </c>
      <c r="B18398" s="389" t="s">
        <v>519</v>
      </c>
      <c r="C18398" s="389">
        <v>34865.837904899898</v>
      </c>
      <c r="D18398" s="389" t="s">
        <v>519</v>
      </c>
      <c r="E18398" s="389" t="s">
        <v>670</v>
      </c>
      <c r="F18398" s="389" t="s">
        <v>650</v>
      </c>
      <c r="G18398" s="389" t="s">
        <v>519</v>
      </c>
    </row>
    <row r="18399" spans="1:7">
      <c r="A18399" s="389" t="s">
        <v>532</v>
      </c>
      <c r="B18399" s="389" t="s">
        <v>519</v>
      </c>
      <c r="C18399" s="389">
        <v>34865.837904899898</v>
      </c>
      <c r="D18399" s="389" t="s">
        <v>519</v>
      </c>
      <c r="E18399" s="389" t="s">
        <v>670</v>
      </c>
      <c r="F18399" s="389" t="s">
        <v>650</v>
      </c>
      <c r="G18399" s="389" t="s">
        <v>519</v>
      </c>
    </row>
    <row r="18400" spans="1:7">
      <c r="A18400" s="389" t="s">
        <v>532</v>
      </c>
      <c r="B18400" s="389" t="s">
        <v>519</v>
      </c>
      <c r="C18400" s="389">
        <v>34865.837904899898</v>
      </c>
      <c r="D18400" s="389" t="s">
        <v>519</v>
      </c>
      <c r="E18400" s="389" t="s">
        <v>670</v>
      </c>
      <c r="F18400" s="389" t="s">
        <v>650</v>
      </c>
      <c r="G18400" s="389" t="s">
        <v>519</v>
      </c>
    </row>
    <row r="18401" spans="1:7">
      <c r="A18401" s="389" t="s">
        <v>532</v>
      </c>
      <c r="B18401" s="389" t="s">
        <v>519</v>
      </c>
      <c r="C18401" s="389">
        <v>34865.837904899898</v>
      </c>
      <c r="D18401" s="389" t="s">
        <v>519</v>
      </c>
      <c r="E18401" s="389" t="s">
        <v>670</v>
      </c>
      <c r="F18401" s="389" t="s">
        <v>650</v>
      </c>
      <c r="G18401" s="389" t="s">
        <v>519</v>
      </c>
    </row>
    <row r="18402" spans="1:7">
      <c r="A18402" s="389" t="s">
        <v>532</v>
      </c>
      <c r="B18402" s="389" t="s">
        <v>519</v>
      </c>
      <c r="C18402" s="389">
        <v>34865.837904899898</v>
      </c>
      <c r="D18402" s="389" t="s">
        <v>519</v>
      </c>
      <c r="E18402" s="389" t="s">
        <v>670</v>
      </c>
      <c r="F18402" s="389" t="s">
        <v>650</v>
      </c>
      <c r="G18402" s="389" t="s">
        <v>519</v>
      </c>
    </row>
    <row r="18403" spans="1:7">
      <c r="A18403" s="389" t="s">
        <v>532</v>
      </c>
      <c r="B18403" s="389" t="s">
        <v>519</v>
      </c>
      <c r="C18403" s="389">
        <v>34865.837904899898</v>
      </c>
      <c r="D18403" s="389" t="s">
        <v>519</v>
      </c>
      <c r="E18403" s="389" t="s">
        <v>670</v>
      </c>
      <c r="F18403" s="389" t="s">
        <v>650</v>
      </c>
      <c r="G18403" s="389" t="s">
        <v>519</v>
      </c>
    </row>
    <row r="18404" spans="1:7">
      <c r="A18404" s="389" t="s">
        <v>532</v>
      </c>
      <c r="B18404" s="389" t="s">
        <v>519</v>
      </c>
      <c r="C18404" s="389">
        <v>34865.837904899898</v>
      </c>
      <c r="D18404" s="389" t="s">
        <v>519</v>
      </c>
      <c r="E18404" s="389" t="s">
        <v>670</v>
      </c>
      <c r="F18404" s="389" t="s">
        <v>650</v>
      </c>
      <c r="G18404" s="389" t="s">
        <v>519</v>
      </c>
    </row>
    <row r="18405" spans="1:7">
      <c r="A18405" s="389" t="s">
        <v>532</v>
      </c>
      <c r="B18405" s="389" t="s">
        <v>519</v>
      </c>
      <c r="C18405" s="389">
        <v>34865.837904899898</v>
      </c>
      <c r="D18405" s="389" t="s">
        <v>519</v>
      </c>
      <c r="E18405" s="389" t="s">
        <v>670</v>
      </c>
      <c r="F18405" s="389" t="s">
        <v>650</v>
      </c>
      <c r="G18405" s="389" t="s">
        <v>519</v>
      </c>
    </row>
    <row r="18406" spans="1:7">
      <c r="A18406" s="389" t="s">
        <v>532</v>
      </c>
      <c r="B18406" s="389" t="s">
        <v>519</v>
      </c>
      <c r="C18406" s="389">
        <v>34865.837904899898</v>
      </c>
      <c r="D18406" s="389" t="s">
        <v>519</v>
      </c>
      <c r="E18406" s="389" t="s">
        <v>670</v>
      </c>
      <c r="F18406" s="389" t="s">
        <v>650</v>
      </c>
      <c r="G18406" s="389" t="s">
        <v>519</v>
      </c>
    </row>
    <row r="18407" spans="1:7">
      <c r="A18407" s="389" t="s">
        <v>532</v>
      </c>
      <c r="B18407" s="389" t="s">
        <v>519</v>
      </c>
      <c r="C18407" s="389">
        <v>34865.837904899898</v>
      </c>
      <c r="D18407" s="389" t="s">
        <v>519</v>
      </c>
      <c r="E18407" s="389" t="s">
        <v>670</v>
      </c>
      <c r="F18407" s="389" t="s">
        <v>650</v>
      </c>
      <c r="G18407" s="389" t="s">
        <v>519</v>
      </c>
    </row>
    <row r="18408" spans="1:7">
      <c r="A18408" s="389" t="s">
        <v>532</v>
      </c>
      <c r="B18408" s="389" t="s">
        <v>519</v>
      </c>
      <c r="C18408" s="389">
        <v>34865.837904899898</v>
      </c>
      <c r="D18408" s="389" t="s">
        <v>519</v>
      </c>
      <c r="E18408" s="389" t="s">
        <v>670</v>
      </c>
      <c r="F18408" s="389" t="s">
        <v>650</v>
      </c>
      <c r="G18408" s="389" t="s">
        <v>519</v>
      </c>
    </row>
    <row r="18409" spans="1:7">
      <c r="A18409" s="389" t="s">
        <v>532</v>
      </c>
      <c r="B18409" s="389" t="s">
        <v>519</v>
      </c>
      <c r="C18409" s="389">
        <v>34865.837904899898</v>
      </c>
      <c r="D18409" s="389" t="s">
        <v>519</v>
      </c>
      <c r="E18409" s="389" t="s">
        <v>670</v>
      </c>
      <c r="F18409" s="389" t="s">
        <v>650</v>
      </c>
      <c r="G18409" s="389" t="s">
        <v>519</v>
      </c>
    </row>
    <row r="18410" spans="1:7">
      <c r="A18410" s="389" t="s">
        <v>532</v>
      </c>
      <c r="B18410" s="389" t="s">
        <v>519</v>
      </c>
      <c r="C18410" s="389">
        <v>34865.837904899898</v>
      </c>
      <c r="D18410" s="389" t="s">
        <v>519</v>
      </c>
      <c r="E18410" s="389" t="s">
        <v>670</v>
      </c>
      <c r="F18410" s="389" t="s">
        <v>650</v>
      </c>
      <c r="G18410" s="389" t="s">
        <v>519</v>
      </c>
    </row>
    <row r="18411" spans="1:7">
      <c r="A18411" s="389" t="s">
        <v>532</v>
      </c>
      <c r="B18411" s="389" t="s">
        <v>519</v>
      </c>
      <c r="C18411" s="389">
        <v>34865.837904899898</v>
      </c>
      <c r="D18411" s="389" t="s">
        <v>519</v>
      </c>
      <c r="E18411" s="389" t="s">
        <v>670</v>
      </c>
      <c r="F18411" s="389" t="s">
        <v>650</v>
      </c>
      <c r="G18411" s="389" t="s">
        <v>519</v>
      </c>
    </row>
    <row r="18412" spans="1:7">
      <c r="A18412" s="389" t="s">
        <v>532</v>
      </c>
      <c r="B18412" s="389" t="s">
        <v>519</v>
      </c>
      <c r="C18412" s="389">
        <v>34865.837904899898</v>
      </c>
      <c r="D18412" s="389" t="s">
        <v>519</v>
      </c>
      <c r="E18412" s="389" t="s">
        <v>670</v>
      </c>
      <c r="F18412" s="389" t="s">
        <v>650</v>
      </c>
      <c r="G18412" s="389" t="s">
        <v>519</v>
      </c>
    </row>
    <row r="18413" spans="1:7">
      <c r="A18413" s="389" t="s">
        <v>532</v>
      </c>
      <c r="B18413" s="389" t="s">
        <v>519</v>
      </c>
      <c r="C18413" s="389">
        <v>34865.837904899898</v>
      </c>
      <c r="D18413" s="389" t="s">
        <v>519</v>
      </c>
      <c r="E18413" s="389" t="s">
        <v>670</v>
      </c>
      <c r="F18413" s="389" t="s">
        <v>650</v>
      </c>
      <c r="G18413" s="389" t="s">
        <v>519</v>
      </c>
    </row>
    <row r="18414" spans="1:7">
      <c r="A18414" s="389" t="s">
        <v>532</v>
      </c>
      <c r="B18414" s="389" t="s">
        <v>519</v>
      </c>
      <c r="C18414" s="389">
        <v>34865.837904899898</v>
      </c>
      <c r="D18414" s="389" t="s">
        <v>519</v>
      </c>
      <c r="E18414" s="389" t="s">
        <v>670</v>
      </c>
      <c r="F18414" s="389" t="s">
        <v>650</v>
      </c>
      <c r="G18414" s="389" t="s">
        <v>519</v>
      </c>
    </row>
    <row r="18415" spans="1:7">
      <c r="A18415" s="389" t="s">
        <v>532</v>
      </c>
      <c r="B18415" s="389" t="s">
        <v>519</v>
      </c>
      <c r="C18415" s="389">
        <v>34865.837904899898</v>
      </c>
      <c r="D18415" s="389" t="s">
        <v>519</v>
      </c>
      <c r="E18415" s="389" t="s">
        <v>670</v>
      </c>
      <c r="F18415" s="389" t="s">
        <v>650</v>
      </c>
      <c r="G18415" s="389" t="s">
        <v>519</v>
      </c>
    </row>
    <row r="18416" spans="1:7">
      <c r="A18416" s="389" t="s">
        <v>532</v>
      </c>
      <c r="B18416" s="389" t="s">
        <v>519</v>
      </c>
      <c r="C18416" s="389">
        <v>34865.837904899898</v>
      </c>
      <c r="D18416" s="389" t="s">
        <v>519</v>
      </c>
      <c r="E18416" s="389" t="s">
        <v>670</v>
      </c>
      <c r="F18416" s="389" t="s">
        <v>650</v>
      </c>
      <c r="G18416" s="389" t="s">
        <v>519</v>
      </c>
    </row>
    <row r="18417" spans="1:7">
      <c r="A18417" s="389" t="s">
        <v>532</v>
      </c>
      <c r="B18417" s="389" t="s">
        <v>519</v>
      </c>
      <c r="C18417" s="389">
        <v>34865.837904899898</v>
      </c>
      <c r="D18417" s="389" t="s">
        <v>519</v>
      </c>
      <c r="E18417" s="389" t="s">
        <v>670</v>
      </c>
      <c r="F18417" s="389" t="s">
        <v>650</v>
      </c>
      <c r="G18417" s="389" t="s">
        <v>519</v>
      </c>
    </row>
    <row r="18418" spans="1:7">
      <c r="A18418" s="389" t="s">
        <v>532</v>
      </c>
      <c r="B18418" s="389" t="s">
        <v>519</v>
      </c>
      <c r="C18418" s="389">
        <v>34865.837904899898</v>
      </c>
      <c r="D18418" s="389" t="s">
        <v>519</v>
      </c>
      <c r="E18418" s="389" t="s">
        <v>670</v>
      </c>
      <c r="F18418" s="389" t="s">
        <v>650</v>
      </c>
      <c r="G18418" s="389" t="s">
        <v>519</v>
      </c>
    </row>
    <row r="18419" spans="1:7">
      <c r="A18419" s="389" t="s">
        <v>532</v>
      </c>
      <c r="B18419" s="389" t="s">
        <v>519</v>
      </c>
      <c r="C18419" s="389">
        <v>34865.837904899898</v>
      </c>
      <c r="D18419" s="389" t="s">
        <v>519</v>
      </c>
      <c r="E18419" s="389" t="s">
        <v>670</v>
      </c>
      <c r="F18419" s="389" t="s">
        <v>650</v>
      </c>
      <c r="G18419" s="389" t="s">
        <v>519</v>
      </c>
    </row>
    <row r="18420" spans="1:7">
      <c r="A18420" s="389" t="s">
        <v>532</v>
      </c>
      <c r="B18420" s="389" t="s">
        <v>519</v>
      </c>
      <c r="C18420" s="389">
        <v>34865.837904899898</v>
      </c>
      <c r="D18420" s="389" t="s">
        <v>519</v>
      </c>
      <c r="E18420" s="389" t="s">
        <v>670</v>
      </c>
      <c r="F18420" s="389" t="s">
        <v>650</v>
      </c>
      <c r="G18420" s="389" t="s">
        <v>519</v>
      </c>
    </row>
    <row r="18421" spans="1:7">
      <c r="A18421" s="389" t="s">
        <v>532</v>
      </c>
      <c r="B18421" s="389" t="s">
        <v>519</v>
      </c>
      <c r="C18421" s="389">
        <v>34865.837904899898</v>
      </c>
      <c r="D18421" s="389" t="s">
        <v>519</v>
      </c>
      <c r="E18421" s="389" t="s">
        <v>670</v>
      </c>
      <c r="F18421" s="389" t="s">
        <v>650</v>
      </c>
      <c r="G18421" s="389" t="s">
        <v>519</v>
      </c>
    </row>
    <row r="18422" spans="1:7">
      <c r="A18422" s="389" t="s">
        <v>532</v>
      </c>
      <c r="B18422" s="389" t="s">
        <v>519</v>
      </c>
      <c r="C18422" s="389">
        <v>34865.837904899898</v>
      </c>
      <c r="D18422" s="389" t="s">
        <v>519</v>
      </c>
      <c r="E18422" s="389" t="s">
        <v>670</v>
      </c>
      <c r="F18422" s="389" t="s">
        <v>650</v>
      </c>
      <c r="G18422" s="389" t="s">
        <v>519</v>
      </c>
    </row>
    <row r="18423" spans="1:7">
      <c r="A18423" s="389" t="s">
        <v>532</v>
      </c>
      <c r="B18423" s="389" t="s">
        <v>519</v>
      </c>
      <c r="C18423" s="389">
        <v>34865.837904899898</v>
      </c>
      <c r="D18423" s="389" t="s">
        <v>519</v>
      </c>
      <c r="E18423" s="389" t="s">
        <v>670</v>
      </c>
      <c r="F18423" s="389" t="s">
        <v>650</v>
      </c>
      <c r="G18423" s="389" t="s">
        <v>519</v>
      </c>
    </row>
    <row r="18424" spans="1:7">
      <c r="A18424" s="389" t="s">
        <v>532</v>
      </c>
      <c r="B18424" s="389" t="s">
        <v>519</v>
      </c>
      <c r="C18424" s="389">
        <v>34865.837904899898</v>
      </c>
      <c r="D18424" s="389" t="s">
        <v>519</v>
      </c>
      <c r="E18424" s="389" t="s">
        <v>670</v>
      </c>
      <c r="F18424" s="389" t="s">
        <v>650</v>
      </c>
      <c r="G18424" s="389" t="s">
        <v>519</v>
      </c>
    </row>
    <row r="18425" spans="1:7">
      <c r="A18425" s="389" t="s">
        <v>532</v>
      </c>
      <c r="B18425" s="389" t="s">
        <v>519</v>
      </c>
      <c r="C18425" s="389">
        <v>34865.837904899898</v>
      </c>
      <c r="D18425" s="389" t="s">
        <v>519</v>
      </c>
      <c r="E18425" s="389" t="s">
        <v>670</v>
      </c>
      <c r="F18425" s="389" t="s">
        <v>650</v>
      </c>
      <c r="G18425" s="389" t="s">
        <v>519</v>
      </c>
    </row>
    <row r="18426" spans="1:7">
      <c r="A18426" s="389" t="s">
        <v>532</v>
      </c>
      <c r="B18426" s="389" t="s">
        <v>519</v>
      </c>
      <c r="C18426" s="389">
        <v>34865.837904899898</v>
      </c>
      <c r="D18426" s="389" t="s">
        <v>519</v>
      </c>
      <c r="E18426" s="389" t="s">
        <v>670</v>
      </c>
      <c r="F18426" s="389" t="s">
        <v>650</v>
      </c>
      <c r="G18426" s="389" t="s">
        <v>519</v>
      </c>
    </row>
    <row r="18427" spans="1:7">
      <c r="A18427" s="389" t="s">
        <v>532</v>
      </c>
      <c r="B18427" s="389" t="s">
        <v>519</v>
      </c>
      <c r="C18427" s="389">
        <v>34865.837904899898</v>
      </c>
      <c r="D18427" s="389" t="s">
        <v>519</v>
      </c>
      <c r="E18427" s="389" t="s">
        <v>670</v>
      </c>
      <c r="F18427" s="389" t="s">
        <v>650</v>
      </c>
      <c r="G18427" s="389" t="s">
        <v>519</v>
      </c>
    </row>
    <row r="18428" spans="1:7">
      <c r="A18428" s="389" t="s">
        <v>532</v>
      </c>
      <c r="B18428" s="389" t="s">
        <v>519</v>
      </c>
      <c r="C18428" s="389">
        <v>34865.837904899898</v>
      </c>
      <c r="D18428" s="389" t="s">
        <v>519</v>
      </c>
      <c r="E18428" s="389" t="s">
        <v>670</v>
      </c>
      <c r="F18428" s="389" t="s">
        <v>650</v>
      </c>
      <c r="G18428" s="389" t="s">
        <v>519</v>
      </c>
    </row>
    <row r="18429" spans="1:7">
      <c r="A18429" s="389" t="s">
        <v>532</v>
      </c>
      <c r="B18429" s="389" t="s">
        <v>519</v>
      </c>
      <c r="C18429" s="389">
        <v>34865.837904899898</v>
      </c>
      <c r="D18429" s="389" t="s">
        <v>519</v>
      </c>
      <c r="E18429" s="389" t="s">
        <v>670</v>
      </c>
      <c r="F18429" s="389" t="s">
        <v>650</v>
      </c>
      <c r="G18429" s="389" t="s">
        <v>519</v>
      </c>
    </row>
    <row r="18430" spans="1:7">
      <c r="A18430" s="389" t="s">
        <v>532</v>
      </c>
      <c r="B18430" s="389" t="s">
        <v>519</v>
      </c>
      <c r="C18430" s="389">
        <v>34865.837904899898</v>
      </c>
      <c r="D18430" s="389" t="s">
        <v>519</v>
      </c>
      <c r="E18430" s="389" t="s">
        <v>670</v>
      </c>
      <c r="F18430" s="389" t="s">
        <v>650</v>
      </c>
      <c r="G18430" s="389" t="s">
        <v>519</v>
      </c>
    </row>
    <row r="18431" spans="1:7">
      <c r="A18431" s="389" t="s">
        <v>532</v>
      </c>
      <c r="B18431" s="389" t="s">
        <v>519</v>
      </c>
      <c r="C18431" s="389">
        <v>34865.837904899898</v>
      </c>
      <c r="D18431" s="389" t="s">
        <v>519</v>
      </c>
      <c r="E18431" s="389" t="s">
        <v>670</v>
      </c>
      <c r="F18431" s="389" t="s">
        <v>650</v>
      </c>
      <c r="G18431" s="389" t="s">
        <v>519</v>
      </c>
    </row>
    <row r="18432" spans="1:7">
      <c r="A18432" s="389" t="s">
        <v>532</v>
      </c>
      <c r="B18432" s="389" t="s">
        <v>519</v>
      </c>
      <c r="C18432" s="389">
        <v>34865.837904899898</v>
      </c>
      <c r="D18432" s="389" t="s">
        <v>519</v>
      </c>
      <c r="E18432" s="389" t="s">
        <v>670</v>
      </c>
      <c r="F18432" s="389" t="s">
        <v>650</v>
      </c>
      <c r="G18432" s="389" t="s">
        <v>519</v>
      </c>
    </row>
    <row r="18433" spans="1:7">
      <c r="A18433" s="389" t="s">
        <v>532</v>
      </c>
      <c r="B18433" s="389" t="s">
        <v>519</v>
      </c>
      <c r="C18433" s="389">
        <v>34865.837904899898</v>
      </c>
      <c r="D18433" s="389" t="s">
        <v>519</v>
      </c>
      <c r="E18433" s="389" t="s">
        <v>670</v>
      </c>
      <c r="F18433" s="389" t="s">
        <v>650</v>
      </c>
      <c r="G18433" s="389" t="s">
        <v>519</v>
      </c>
    </row>
    <row r="18434" spans="1:7">
      <c r="A18434" s="389" t="s">
        <v>532</v>
      </c>
      <c r="B18434" s="389" t="s">
        <v>519</v>
      </c>
      <c r="C18434" s="389">
        <v>34865.837904899898</v>
      </c>
      <c r="D18434" s="389" t="s">
        <v>519</v>
      </c>
      <c r="E18434" s="389" t="s">
        <v>670</v>
      </c>
      <c r="F18434" s="389" t="s">
        <v>650</v>
      </c>
      <c r="G18434" s="389" t="s">
        <v>519</v>
      </c>
    </row>
    <row r="18435" spans="1:7">
      <c r="A18435" s="389" t="s">
        <v>532</v>
      </c>
      <c r="B18435" s="389" t="s">
        <v>519</v>
      </c>
      <c r="C18435" s="389">
        <v>34865.837904899898</v>
      </c>
      <c r="D18435" s="389" t="s">
        <v>519</v>
      </c>
      <c r="E18435" s="389" t="s">
        <v>670</v>
      </c>
      <c r="F18435" s="389" t="s">
        <v>650</v>
      </c>
      <c r="G18435" s="389" t="s">
        <v>519</v>
      </c>
    </row>
    <row r="18436" spans="1:7">
      <c r="A18436" s="389" t="s">
        <v>532</v>
      </c>
      <c r="B18436" s="389" t="s">
        <v>519</v>
      </c>
      <c r="C18436" s="389">
        <v>34865.837904899898</v>
      </c>
      <c r="D18436" s="389" t="s">
        <v>519</v>
      </c>
      <c r="E18436" s="389" t="s">
        <v>670</v>
      </c>
      <c r="F18436" s="389" t="s">
        <v>650</v>
      </c>
      <c r="G18436" s="389" t="s">
        <v>519</v>
      </c>
    </row>
    <row r="18437" spans="1:7">
      <c r="A18437" s="389" t="s">
        <v>532</v>
      </c>
      <c r="B18437" s="389" t="s">
        <v>519</v>
      </c>
      <c r="C18437" s="389">
        <v>34865.837904899898</v>
      </c>
      <c r="D18437" s="389" t="s">
        <v>519</v>
      </c>
      <c r="E18437" s="389" t="s">
        <v>670</v>
      </c>
      <c r="F18437" s="389" t="s">
        <v>650</v>
      </c>
      <c r="G18437" s="389" t="s">
        <v>519</v>
      </c>
    </row>
    <row r="18438" spans="1:7">
      <c r="A18438" s="389" t="s">
        <v>532</v>
      </c>
      <c r="B18438" s="389" t="s">
        <v>519</v>
      </c>
      <c r="C18438" s="389">
        <v>34865.837904899898</v>
      </c>
      <c r="D18438" s="389" t="s">
        <v>519</v>
      </c>
      <c r="E18438" s="389" t="s">
        <v>670</v>
      </c>
      <c r="F18438" s="389" t="s">
        <v>650</v>
      </c>
      <c r="G18438" s="389" t="s">
        <v>519</v>
      </c>
    </row>
    <row r="18439" spans="1:7">
      <c r="A18439" s="389" t="s">
        <v>532</v>
      </c>
      <c r="B18439" s="389" t="s">
        <v>519</v>
      </c>
      <c r="C18439" s="389">
        <v>34865.837904899898</v>
      </c>
      <c r="D18439" s="389" t="s">
        <v>519</v>
      </c>
      <c r="E18439" s="389" t="s">
        <v>670</v>
      </c>
      <c r="F18439" s="389" t="s">
        <v>650</v>
      </c>
      <c r="G18439" s="389" t="s">
        <v>519</v>
      </c>
    </row>
    <row r="18440" spans="1:7">
      <c r="A18440" s="389" t="s">
        <v>532</v>
      </c>
      <c r="B18440" s="389" t="s">
        <v>519</v>
      </c>
      <c r="C18440" s="389">
        <v>34865.837904899898</v>
      </c>
      <c r="D18440" s="389" t="s">
        <v>519</v>
      </c>
      <c r="E18440" s="389" t="s">
        <v>670</v>
      </c>
      <c r="F18440" s="389" t="s">
        <v>650</v>
      </c>
      <c r="G18440" s="389" t="s">
        <v>519</v>
      </c>
    </row>
    <row r="18441" spans="1:7">
      <c r="A18441" s="389" t="s">
        <v>532</v>
      </c>
      <c r="B18441" s="389" t="s">
        <v>519</v>
      </c>
      <c r="C18441" s="389">
        <v>34865.837904899898</v>
      </c>
      <c r="D18441" s="389" t="s">
        <v>519</v>
      </c>
      <c r="E18441" s="389" t="s">
        <v>670</v>
      </c>
      <c r="F18441" s="389" t="s">
        <v>650</v>
      </c>
      <c r="G18441" s="389" t="s">
        <v>519</v>
      </c>
    </row>
    <row r="18442" spans="1:7">
      <c r="A18442" s="389" t="s">
        <v>532</v>
      </c>
      <c r="B18442" s="389" t="s">
        <v>519</v>
      </c>
      <c r="C18442" s="389">
        <v>34865.837904899898</v>
      </c>
      <c r="D18442" s="389" t="s">
        <v>519</v>
      </c>
      <c r="E18442" s="389" t="s">
        <v>670</v>
      </c>
      <c r="F18442" s="389" t="s">
        <v>650</v>
      </c>
      <c r="G18442" s="389" t="s">
        <v>519</v>
      </c>
    </row>
    <row r="18443" spans="1:7">
      <c r="A18443" s="389" t="s">
        <v>532</v>
      </c>
      <c r="B18443" s="389" t="s">
        <v>519</v>
      </c>
      <c r="C18443" s="389">
        <v>34865.837904899898</v>
      </c>
      <c r="D18443" s="389" t="s">
        <v>519</v>
      </c>
      <c r="E18443" s="389" t="s">
        <v>670</v>
      </c>
      <c r="F18443" s="389" t="s">
        <v>650</v>
      </c>
      <c r="G18443" s="389" t="s">
        <v>519</v>
      </c>
    </row>
    <row r="18444" spans="1:7">
      <c r="A18444" s="389" t="s">
        <v>532</v>
      </c>
      <c r="B18444" s="389" t="s">
        <v>519</v>
      </c>
      <c r="C18444" s="389">
        <v>34865.837904899898</v>
      </c>
      <c r="D18444" s="389" t="s">
        <v>519</v>
      </c>
      <c r="E18444" s="389" t="s">
        <v>670</v>
      </c>
      <c r="F18444" s="389" t="s">
        <v>650</v>
      </c>
      <c r="G18444" s="389" t="s">
        <v>519</v>
      </c>
    </row>
    <row r="18445" spans="1:7">
      <c r="A18445" s="389" t="s">
        <v>532</v>
      </c>
      <c r="B18445" s="389" t="s">
        <v>519</v>
      </c>
      <c r="C18445" s="389">
        <v>34865.837904899898</v>
      </c>
      <c r="D18445" s="389" t="s">
        <v>519</v>
      </c>
      <c r="E18445" s="389" t="s">
        <v>670</v>
      </c>
      <c r="F18445" s="389" t="s">
        <v>650</v>
      </c>
      <c r="G18445" s="389" t="s">
        <v>519</v>
      </c>
    </row>
    <row r="18446" spans="1:7">
      <c r="A18446" s="389" t="s">
        <v>532</v>
      </c>
      <c r="B18446" s="389" t="s">
        <v>519</v>
      </c>
      <c r="C18446" s="389">
        <v>34865.837904899898</v>
      </c>
      <c r="D18446" s="389" t="s">
        <v>519</v>
      </c>
      <c r="E18446" s="389" t="s">
        <v>670</v>
      </c>
      <c r="F18446" s="389" t="s">
        <v>650</v>
      </c>
      <c r="G18446" s="389" t="s">
        <v>519</v>
      </c>
    </row>
    <row r="18447" spans="1:7">
      <c r="A18447" s="389" t="s">
        <v>532</v>
      </c>
      <c r="B18447" s="389" t="s">
        <v>519</v>
      </c>
      <c r="C18447" s="389">
        <v>34865.837904899898</v>
      </c>
      <c r="D18447" s="389" t="s">
        <v>519</v>
      </c>
      <c r="E18447" s="389" t="s">
        <v>670</v>
      </c>
      <c r="F18447" s="389" t="s">
        <v>650</v>
      </c>
      <c r="G18447" s="389" t="s">
        <v>519</v>
      </c>
    </row>
    <row r="18448" spans="1:7">
      <c r="A18448" s="389" t="s">
        <v>532</v>
      </c>
      <c r="B18448" s="389" t="s">
        <v>519</v>
      </c>
      <c r="C18448" s="389">
        <v>34865.837904899898</v>
      </c>
      <c r="D18448" s="389" t="s">
        <v>519</v>
      </c>
      <c r="E18448" s="389" t="s">
        <v>670</v>
      </c>
      <c r="F18448" s="389" t="s">
        <v>650</v>
      </c>
      <c r="G18448" s="389" t="s">
        <v>519</v>
      </c>
    </row>
    <row r="18449" spans="1:7">
      <c r="A18449" s="389" t="s">
        <v>532</v>
      </c>
      <c r="B18449" s="389" t="s">
        <v>519</v>
      </c>
      <c r="C18449" s="389">
        <v>34865.837904899898</v>
      </c>
      <c r="D18449" s="389" t="s">
        <v>519</v>
      </c>
      <c r="E18449" s="389" t="s">
        <v>670</v>
      </c>
      <c r="F18449" s="389" t="s">
        <v>650</v>
      </c>
      <c r="G18449" s="389" t="s">
        <v>519</v>
      </c>
    </row>
    <row r="18450" spans="1:7">
      <c r="A18450" s="389" t="s">
        <v>532</v>
      </c>
      <c r="B18450" s="389" t="s">
        <v>519</v>
      </c>
      <c r="C18450" s="389">
        <v>34865.837904899898</v>
      </c>
      <c r="D18450" s="389" t="s">
        <v>519</v>
      </c>
      <c r="E18450" s="389" t="s">
        <v>670</v>
      </c>
      <c r="F18450" s="389" t="s">
        <v>650</v>
      </c>
      <c r="G18450" s="389" t="s">
        <v>519</v>
      </c>
    </row>
    <row r="18451" spans="1:7">
      <c r="A18451" s="389" t="s">
        <v>532</v>
      </c>
      <c r="B18451" s="389" t="s">
        <v>519</v>
      </c>
      <c r="C18451" s="389">
        <v>34865.837904899898</v>
      </c>
      <c r="D18451" s="389" t="s">
        <v>519</v>
      </c>
      <c r="E18451" s="389" t="s">
        <v>670</v>
      </c>
      <c r="F18451" s="389" t="s">
        <v>650</v>
      </c>
      <c r="G18451" s="389" t="s">
        <v>519</v>
      </c>
    </row>
    <row r="18452" spans="1:7">
      <c r="A18452" s="389" t="s">
        <v>532</v>
      </c>
      <c r="B18452" s="389" t="s">
        <v>519</v>
      </c>
      <c r="C18452" s="389">
        <v>34865.837904899898</v>
      </c>
      <c r="D18452" s="389" t="s">
        <v>519</v>
      </c>
      <c r="E18452" s="389" t="s">
        <v>670</v>
      </c>
      <c r="F18452" s="389" t="s">
        <v>650</v>
      </c>
      <c r="G18452" s="389" t="s">
        <v>519</v>
      </c>
    </row>
    <row r="18453" spans="1:7">
      <c r="A18453" s="389" t="s">
        <v>532</v>
      </c>
      <c r="B18453" s="389" t="s">
        <v>519</v>
      </c>
      <c r="C18453" s="389">
        <v>34865.837904899898</v>
      </c>
      <c r="D18453" s="389" t="s">
        <v>519</v>
      </c>
      <c r="E18453" s="389" t="s">
        <v>670</v>
      </c>
      <c r="F18453" s="389" t="s">
        <v>650</v>
      </c>
      <c r="G18453" s="389" t="s">
        <v>519</v>
      </c>
    </row>
    <row r="18454" spans="1:7">
      <c r="A18454" s="389" t="s">
        <v>532</v>
      </c>
      <c r="B18454" s="389" t="s">
        <v>519</v>
      </c>
      <c r="C18454" s="389">
        <v>34865.837904899898</v>
      </c>
      <c r="D18454" s="389" t="s">
        <v>519</v>
      </c>
      <c r="E18454" s="389" t="s">
        <v>670</v>
      </c>
      <c r="F18454" s="389" t="s">
        <v>650</v>
      </c>
      <c r="G18454" s="389" t="s">
        <v>519</v>
      </c>
    </row>
    <row r="18455" spans="1:7">
      <c r="A18455" s="389" t="s">
        <v>532</v>
      </c>
      <c r="B18455" s="389" t="s">
        <v>519</v>
      </c>
      <c r="C18455" s="389">
        <v>34865.837904899898</v>
      </c>
      <c r="D18455" s="389" t="s">
        <v>519</v>
      </c>
      <c r="E18455" s="389" t="s">
        <v>670</v>
      </c>
      <c r="F18455" s="389" t="s">
        <v>650</v>
      </c>
      <c r="G18455" s="389" t="s">
        <v>519</v>
      </c>
    </row>
    <row r="18456" spans="1:7">
      <c r="A18456" s="389" t="s">
        <v>532</v>
      </c>
      <c r="B18456" s="389" t="s">
        <v>519</v>
      </c>
      <c r="C18456" s="389">
        <v>34865.837904899898</v>
      </c>
      <c r="D18456" s="389" t="s">
        <v>519</v>
      </c>
      <c r="E18456" s="389" t="s">
        <v>670</v>
      </c>
      <c r="F18456" s="389" t="s">
        <v>650</v>
      </c>
      <c r="G18456" s="389" t="s">
        <v>519</v>
      </c>
    </row>
    <row r="18457" spans="1:7">
      <c r="A18457" s="389" t="s">
        <v>532</v>
      </c>
      <c r="B18457" s="389" t="s">
        <v>519</v>
      </c>
      <c r="C18457" s="389">
        <v>34865.837904899898</v>
      </c>
      <c r="D18457" s="389" t="s">
        <v>519</v>
      </c>
      <c r="E18457" s="389" t="s">
        <v>670</v>
      </c>
      <c r="F18457" s="389" t="s">
        <v>650</v>
      </c>
      <c r="G18457" s="389" t="s">
        <v>519</v>
      </c>
    </row>
    <row r="18458" spans="1:7">
      <c r="A18458" s="389" t="s">
        <v>532</v>
      </c>
      <c r="B18458" s="389" t="s">
        <v>519</v>
      </c>
      <c r="C18458" s="389">
        <v>34865.837904899898</v>
      </c>
      <c r="D18458" s="389" t="s">
        <v>519</v>
      </c>
      <c r="E18458" s="389" t="s">
        <v>670</v>
      </c>
      <c r="F18458" s="389" t="s">
        <v>650</v>
      </c>
      <c r="G18458" s="389" t="s">
        <v>519</v>
      </c>
    </row>
    <row r="18459" spans="1:7">
      <c r="A18459" s="389" t="s">
        <v>532</v>
      </c>
      <c r="B18459" s="389" t="s">
        <v>519</v>
      </c>
      <c r="C18459" s="389">
        <v>34865.837904899898</v>
      </c>
      <c r="D18459" s="389" t="s">
        <v>519</v>
      </c>
      <c r="E18459" s="389" t="s">
        <v>670</v>
      </c>
      <c r="F18459" s="389" t="s">
        <v>650</v>
      </c>
      <c r="G18459" s="389" t="s">
        <v>519</v>
      </c>
    </row>
    <row r="18460" spans="1:7">
      <c r="A18460" s="389" t="s">
        <v>532</v>
      </c>
      <c r="B18460" s="389" t="s">
        <v>519</v>
      </c>
      <c r="C18460" s="389">
        <v>34865.837904899898</v>
      </c>
      <c r="D18460" s="389" t="s">
        <v>519</v>
      </c>
      <c r="E18460" s="389" t="s">
        <v>670</v>
      </c>
      <c r="F18460" s="389" t="s">
        <v>650</v>
      </c>
      <c r="G18460" s="389" t="s">
        <v>519</v>
      </c>
    </row>
    <row r="18461" spans="1:7">
      <c r="A18461" s="389" t="s">
        <v>532</v>
      </c>
      <c r="B18461" s="389" t="s">
        <v>519</v>
      </c>
      <c r="C18461" s="389">
        <v>34865.837904899898</v>
      </c>
      <c r="D18461" s="389" t="s">
        <v>519</v>
      </c>
      <c r="E18461" s="389" t="s">
        <v>670</v>
      </c>
      <c r="F18461" s="389" t="s">
        <v>650</v>
      </c>
      <c r="G18461" s="389" t="s">
        <v>519</v>
      </c>
    </row>
    <row r="18462" spans="1:7">
      <c r="A18462" s="389" t="s">
        <v>532</v>
      </c>
      <c r="B18462" s="389" t="s">
        <v>519</v>
      </c>
      <c r="C18462" s="389">
        <v>34865.837904899898</v>
      </c>
      <c r="D18462" s="389" t="s">
        <v>519</v>
      </c>
      <c r="E18462" s="389" t="s">
        <v>670</v>
      </c>
      <c r="F18462" s="389" t="s">
        <v>650</v>
      </c>
      <c r="G18462" s="389" t="s">
        <v>519</v>
      </c>
    </row>
    <row r="18463" spans="1:7">
      <c r="A18463" s="389" t="s">
        <v>532</v>
      </c>
      <c r="B18463" s="389" t="s">
        <v>519</v>
      </c>
      <c r="C18463" s="389">
        <v>34865.837904899898</v>
      </c>
      <c r="D18463" s="389" t="s">
        <v>519</v>
      </c>
      <c r="E18463" s="389" t="s">
        <v>670</v>
      </c>
      <c r="F18463" s="389" t="s">
        <v>650</v>
      </c>
      <c r="G18463" s="389" t="s">
        <v>519</v>
      </c>
    </row>
    <row r="18464" spans="1:7">
      <c r="A18464" s="389" t="s">
        <v>532</v>
      </c>
      <c r="B18464" s="389" t="s">
        <v>519</v>
      </c>
      <c r="C18464" s="389">
        <v>34865.837904899898</v>
      </c>
      <c r="D18464" s="389" t="s">
        <v>519</v>
      </c>
      <c r="E18464" s="389" t="s">
        <v>670</v>
      </c>
      <c r="F18464" s="389" t="s">
        <v>650</v>
      </c>
      <c r="G18464" s="389" t="s">
        <v>519</v>
      </c>
    </row>
    <row r="18465" spans="1:7">
      <c r="A18465" s="389" t="s">
        <v>532</v>
      </c>
      <c r="B18465" s="389" t="s">
        <v>519</v>
      </c>
      <c r="C18465" s="389">
        <v>34865.837904899898</v>
      </c>
      <c r="D18465" s="389" t="s">
        <v>519</v>
      </c>
      <c r="E18465" s="389" t="s">
        <v>670</v>
      </c>
      <c r="F18465" s="389" t="s">
        <v>650</v>
      </c>
      <c r="G18465" s="389" t="s">
        <v>519</v>
      </c>
    </row>
    <row r="18466" spans="1:7">
      <c r="A18466" s="389" t="s">
        <v>532</v>
      </c>
      <c r="B18466" s="389" t="s">
        <v>519</v>
      </c>
      <c r="C18466" s="389">
        <v>34865.837904899898</v>
      </c>
      <c r="D18466" s="389" t="s">
        <v>519</v>
      </c>
      <c r="E18466" s="389" t="s">
        <v>670</v>
      </c>
      <c r="F18466" s="389" t="s">
        <v>650</v>
      </c>
      <c r="G18466" s="389" t="s">
        <v>519</v>
      </c>
    </row>
    <row r="18467" spans="1:7">
      <c r="A18467" s="389" t="s">
        <v>532</v>
      </c>
      <c r="B18467" s="389" t="s">
        <v>519</v>
      </c>
      <c r="C18467" s="389">
        <v>34865.837904899898</v>
      </c>
      <c r="D18467" s="389" t="s">
        <v>519</v>
      </c>
      <c r="E18467" s="389" t="s">
        <v>670</v>
      </c>
      <c r="F18467" s="389" t="s">
        <v>650</v>
      </c>
      <c r="G18467" s="389" t="s">
        <v>519</v>
      </c>
    </row>
    <row r="18468" spans="1:7">
      <c r="A18468" s="389" t="s">
        <v>532</v>
      </c>
      <c r="B18468" s="389" t="s">
        <v>519</v>
      </c>
      <c r="C18468" s="389">
        <v>34865.837904899898</v>
      </c>
      <c r="D18468" s="389" t="s">
        <v>519</v>
      </c>
      <c r="E18468" s="389" t="s">
        <v>670</v>
      </c>
      <c r="F18468" s="389" t="s">
        <v>650</v>
      </c>
      <c r="G18468" s="389" t="s">
        <v>519</v>
      </c>
    </row>
    <row r="18469" spans="1:7">
      <c r="A18469" s="389" t="s">
        <v>532</v>
      </c>
      <c r="B18469" s="389" t="s">
        <v>519</v>
      </c>
      <c r="C18469" s="389">
        <v>34865.837904899898</v>
      </c>
      <c r="D18469" s="389" t="s">
        <v>519</v>
      </c>
      <c r="E18469" s="389" t="s">
        <v>670</v>
      </c>
      <c r="F18469" s="389" t="s">
        <v>650</v>
      </c>
      <c r="G18469" s="389" t="s">
        <v>519</v>
      </c>
    </row>
    <row r="18470" spans="1:7">
      <c r="A18470" s="389" t="s">
        <v>532</v>
      </c>
      <c r="B18470" s="389" t="s">
        <v>519</v>
      </c>
      <c r="C18470" s="389">
        <v>34865.837904899898</v>
      </c>
      <c r="D18470" s="389" t="s">
        <v>519</v>
      </c>
      <c r="E18470" s="389" t="s">
        <v>670</v>
      </c>
      <c r="F18470" s="389" t="s">
        <v>650</v>
      </c>
      <c r="G18470" s="389" t="s">
        <v>519</v>
      </c>
    </row>
    <row r="18471" spans="1:7">
      <c r="A18471" s="389" t="s">
        <v>532</v>
      </c>
      <c r="B18471" s="389" t="s">
        <v>519</v>
      </c>
      <c r="C18471" s="389">
        <v>34865.837904899898</v>
      </c>
      <c r="D18471" s="389" t="s">
        <v>519</v>
      </c>
      <c r="E18471" s="389" t="s">
        <v>670</v>
      </c>
      <c r="F18471" s="389" t="s">
        <v>650</v>
      </c>
      <c r="G18471" s="389" t="s">
        <v>519</v>
      </c>
    </row>
    <row r="18472" spans="1:7">
      <c r="A18472" s="389" t="s">
        <v>532</v>
      </c>
      <c r="B18472" s="389" t="s">
        <v>519</v>
      </c>
      <c r="C18472" s="389">
        <v>34865.837904899898</v>
      </c>
      <c r="D18472" s="389" t="s">
        <v>519</v>
      </c>
      <c r="E18472" s="389" t="s">
        <v>670</v>
      </c>
      <c r="F18472" s="389" t="s">
        <v>650</v>
      </c>
      <c r="G18472" s="389" t="s">
        <v>519</v>
      </c>
    </row>
    <row r="18473" spans="1:7">
      <c r="A18473" s="389" t="s">
        <v>532</v>
      </c>
      <c r="B18473" s="389" t="s">
        <v>519</v>
      </c>
      <c r="C18473" s="389">
        <v>34865.837904899898</v>
      </c>
      <c r="D18473" s="389" t="s">
        <v>519</v>
      </c>
      <c r="E18473" s="389" t="s">
        <v>670</v>
      </c>
      <c r="F18473" s="389" t="s">
        <v>650</v>
      </c>
      <c r="G18473" s="389" t="s">
        <v>519</v>
      </c>
    </row>
    <row r="18474" spans="1:7">
      <c r="A18474" s="389" t="s">
        <v>532</v>
      </c>
      <c r="B18474" s="389" t="s">
        <v>519</v>
      </c>
      <c r="C18474" s="389">
        <v>34865.837904899898</v>
      </c>
      <c r="D18474" s="389" t="s">
        <v>519</v>
      </c>
      <c r="E18474" s="389" t="s">
        <v>670</v>
      </c>
      <c r="F18474" s="389" t="s">
        <v>650</v>
      </c>
      <c r="G18474" s="389" t="s">
        <v>519</v>
      </c>
    </row>
    <row r="18475" spans="1:7">
      <c r="A18475" s="389" t="s">
        <v>532</v>
      </c>
      <c r="B18475" s="389" t="s">
        <v>519</v>
      </c>
      <c r="C18475" s="389">
        <v>34865.837904899898</v>
      </c>
      <c r="D18475" s="389" t="s">
        <v>519</v>
      </c>
      <c r="E18475" s="389" t="s">
        <v>670</v>
      </c>
      <c r="F18475" s="389" t="s">
        <v>650</v>
      </c>
      <c r="G18475" s="389" t="s">
        <v>519</v>
      </c>
    </row>
    <row r="18476" spans="1:7">
      <c r="A18476" s="389" t="s">
        <v>532</v>
      </c>
      <c r="B18476" s="389" t="s">
        <v>519</v>
      </c>
      <c r="C18476" s="389">
        <v>34865.837904899898</v>
      </c>
      <c r="D18476" s="389" t="s">
        <v>519</v>
      </c>
      <c r="E18476" s="389" t="s">
        <v>670</v>
      </c>
      <c r="F18476" s="389" t="s">
        <v>650</v>
      </c>
      <c r="G18476" s="389" t="s">
        <v>519</v>
      </c>
    </row>
    <row r="18477" spans="1:7">
      <c r="A18477" s="389" t="s">
        <v>532</v>
      </c>
      <c r="B18477" s="389" t="s">
        <v>519</v>
      </c>
      <c r="C18477" s="389">
        <v>34865.837904899898</v>
      </c>
      <c r="D18477" s="389" t="s">
        <v>519</v>
      </c>
      <c r="E18477" s="389" t="s">
        <v>670</v>
      </c>
      <c r="F18477" s="389" t="s">
        <v>650</v>
      </c>
      <c r="G18477" s="389" t="s">
        <v>519</v>
      </c>
    </row>
    <row r="18478" spans="1:7">
      <c r="A18478" s="389" t="s">
        <v>532</v>
      </c>
      <c r="B18478" s="389" t="s">
        <v>519</v>
      </c>
      <c r="C18478" s="389">
        <v>34865.837904899898</v>
      </c>
      <c r="D18478" s="389" t="s">
        <v>519</v>
      </c>
      <c r="E18478" s="389" t="s">
        <v>670</v>
      </c>
      <c r="F18478" s="389" t="s">
        <v>650</v>
      </c>
      <c r="G18478" s="389" t="s">
        <v>519</v>
      </c>
    </row>
    <row r="18479" spans="1:7">
      <c r="A18479" s="389" t="s">
        <v>532</v>
      </c>
      <c r="B18479" s="389" t="s">
        <v>519</v>
      </c>
      <c r="C18479" s="389">
        <v>34865.837904899898</v>
      </c>
      <c r="D18479" s="389" t="s">
        <v>519</v>
      </c>
      <c r="E18479" s="389" t="s">
        <v>670</v>
      </c>
      <c r="F18479" s="389" t="s">
        <v>650</v>
      </c>
      <c r="G18479" s="389" t="s">
        <v>519</v>
      </c>
    </row>
    <row r="18480" spans="1:7">
      <c r="A18480" s="389" t="s">
        <v>532</v>
      </c>
      <c r="B18480" s="389" t="s">
        <v>519</v>
      </c>
      <c r="C18480" s="389">
        <v>34865.837904899898</v>
      </c>
      <c r="D18480" s="389" t="s">
        <v>519</v>
      </c>
      <c r="E18480" s="389" t="s">
        <v>670</v>
      </c>
      <c r="F18480" s="389" t="s">
        <v>650</v>
      </c>
      <c r="G18480" s="389" t="s">
        <v>519</v>
      </c>
    </row>
    <row r="18481" spans="1:7">
      <c r="A18481" s="389" t="s">
        <v>532</v>
      </c>
      <c r="B18481" s="389" t="s">
        <v>519</v>
      </c>
      <c r="C18481" s="389">
        <v>34865.837904899898</v>
      </c>
      <c r="D18481" s="389" t="s">
        <v>519</v>
      </c>
      <c r="E18481" s="389" t="s">
        <v>670</v>
      </c>
      <c r="F18481" s="389" t="s">
        <v>650</v>
      </c>
      <c r="G18481" s="389" t="s">
        <v>519</v>
      </c>
    </row>
    <row r="18482" spans="1:7">
      <c r="A18482" s="389" t="s">
        <v>532</v>
      </c>
      <c r="B18482" s="389" t="s">
        <v>519</v>
      </c>
      <c r="C18482" s="389">
        <v>34865.837904899898</v>
      </c>
      <c r="D18482" s="389" t="s">
        <v>519</v>
      </c>
      <c r="E18482" s="389" t="s">
        <v>670</v>
      </c>
      <c r="F18482" s="389" t="s">
        <v>650</v>
      </c>
      <c r="G18482" s="389" t="s">
        <v>519</v>
      </c>
    </row>
    <row r="18483" spans="1:7">
      <c r="A18483" s="389" t="s">
        <v>532</v>
      </c>
      <c r="B18483" s="389" t="s">
        <v>519</v>
      </c>
      <c r="C18483" s="389">
        <v>34865.837904899898</v>
      </c>
      <c r="D18483" s="389" t="s">
        <v>519</v>
      </c>
      <c r="E18483" s="389" t="s">
        <v>670</v>
      </c>
      <c r="F18483" s="389" t="s">
        <v>650</v>
      </c>
      <c r="G18483" s="389" t="s">
        <v>519</v>
      </c>
    </row>
    <row r="18484" spans="1:7">
      <c r="A18484" s="389" t="s">
        <v>532</v>
      </c>
      <c r="B18484" s="389" t="s">
        <v>519</v>
      </c>
      <c r="C18484" s="389">
        <v>34865.837904899898</v>
      </c>
      <c r="D18484" s="389" t="s">
        <v>519</v>
      </c>
      <c r="E18484" s="389" t="s">
        <v>670</v>
      </c>
      <c r="F18484" s="389" t="s">
        <v>650</v>
      </c>
      <c r="G18484" s="389" t="s">
        <v>519</v>
      </c>
    </row>
    <row r="18485" spans="1:7">
      <c r="A18485" s="389" t="s">
        <v>532</v>
      </c>
      <c r="B18485" s="389" t="s">
        <v>519</v>
      </c>
      <c r="C18485" s="389">
        <v>34865.837904899898</v>
      </c>
      <c r="D18485" s="389" t="s">
        <v>519</v>
      </c>
      <c r="E18485" s="389" t="s">
        <v>670</v>
      </c>
      <c r="F18485" s="389" t="s">
        <v>650</v>
      </c>
      <c r="G18485" s="389" t="s">
        <v>519</v>
      </c>
    </row>
    <row r="18486" spans="1:7">
      <c r="A18486" s="389" t="s">
        <v>532</v>
      </c>
      <c r="B18486" s="389" t="s">
        <v>519</v>
      </c>
      <c r="C18486" s="389">
        <v>34865.837904899898</v>
      </c>
      <c r="D18486" s="389" t="s">
        <v>519</v>
      </c>
      <c r="E18486" s="389" t="s">
        <v>670</v>
      </c>
      <c r="F18486" s="389" t="s">
        <v>650</v>
      </c>
      <c r="G18486" s="389" t="s">
        <v>519</v>
      </c>
    </row>
    <row r="18487" spans="1:7">
      <c r="A18487" s="389" t="s">
        <v>532</v>
      </c>
      <c r="B18487" s="389" t="s">
        <v>519</v>
      </c>
      <c r="C18487" s="389">
        <v>34865.837904899898</v>
      </c>
      <c r="D18487" s="389" t="s">
        <v>519</v>
      </c>
      <c r="E18487" s="389" t="s">
        <v>670</v>
      </c>
      <c r="F18487" s="389" t="s">
        <v>650</v>
      </c>
      <c r="G18487" s="389" t="s">
        <v>519</v>
      </c>
    </row>
    <row r="18488" spans="1:7">
      <c r="A18488" s="389" t="s">
        <v>532</v>
      </c>
      <c r="B18488" s="389" t="s">
        <v>519</v>
      </c>
      <c r="C18488" s="389">
        <v>34865.837904899898</v>
      </c>
      <c r="D18488" s="389" t="s">
        <v>519</v>
      </c>
      <c r="E18488" s="389" t="s">
        <v>670</v>
      </c>
      <c r="F18488" s="389" t="s">
        <v>650</v>
      </c>
      <c r="G18488" s="389" t="s">
        <v>519</v>
      </c>
    </row>
    <row r="18489" spans="1:7">
      <c r="A18489" s="389" t="s">
        <v>532</v>
      </c>
      <c r="B18489" s="389" t="s">
        <v>519</v>
      </c>
      <c r="C18489" s="389">
        <v>34865.837904899898</v>
      </c>
      <c r="D18489" s="389" t="s">
        <v>519</v>
      </c>
      <c r="E18489" s="389" t="s">
        <v>670</v>
      </c>
      <c r="F18489" s="389" t="s">
        <v>650</v>
      </c>
      <c r="G18489" s="389" t="s">
        <v>519</v>
      </c>
    </row>
    <row r="18490" spans="1:7">
      <c r="A18490" s="389" t="s">
        <v>532</v>
      </c>
      <c r="B18490" s="389" t="s">
        <v>519</v>
      </c>
      <c r="C18490" s="389">
        <v>34865.837904899898</v>
      </c>
      <c r="D18490" s="389" t="s">
        <v>519</v>
      </c>
      <c r="E18490" s="389" t="s">
        <v>670</v>
      </c>
      <c r="F18490" s="389" t="s">
        <v>650</v>
      </c>
      <c r="G18490" s="389" t="s">
        <v>519</v>
      </c>
    </row>
    <row r="18491" spans="1:7">
      <c r="A18491" s="389" t="s">
        <v>532</v>
      </c>
      <c r="B18491" s="389" t="s">
        <v>519</v>
      </c>
      <c r="C18491" s="389">
        <v>34865.837904899898</v>
      </c>
      <c r="D18491" s="389" t="s">
        <v>519</v>
      </c>
      <c r="E18491" s="389" t="s">
        <v>670</v>
      </c>
      <c r="F18491" s="389" t="s">
        <v>650</v>
      </c>
      <c r="G18491" s="389" t="s">
        <v>519</v>
      </c>
    </row>
    <row r="18492" spans="1:7">
      <c r="A18492" s="389" t="s">
        <v>532</v>
      </c>
      <c r="B18492" s="389" t="s">
        <v>519</v>
      </c>
      <c r="C18492" s="389">
        <v>34865.837904899898</v>
      </c>
      <c r="D18492" s="389" t="s">
        <v>519</v>
      </c>
      <c r="E18492" s="389" t="s">
        <v>670</v>
      </c>
      <c r="F18492" s="389" t="s">
        <v>650</v>
      </c>
      <c r="G18492" s="389" t="s">
        <v>519</v>
      </c>
    </row>
    <row r="18493" spans="1:7">
      <c r="A18493" s="389" t="s">
        <v>532</v>
      </c>
      <c r="B18493" s="389" t="s">
        <v>519</v>
      </c>
      <c r="C18493" s="389">
        <v>34865.837904899898</v>
      </c>
      <c r="D18493" s="389" t="s">
        <v>519</v>
      </c>
      <c r="E18493" s="389" t="s">
        <v>670</v>
      </c>
      <c r="F18493" s="389" t="s">
        <v>650</v>
      </c>
      <c r="G18493" s="389" t="s">
        <v>519</v>
      </c>
    </row>
    <row r="18494" spans="1:7">
      <c r="A18494" s="389" t="s">
        <v>532</v>
      </c>
      <c r="B18494" s="389" t="s">
        <v>519</v>
      </c>
      <c r="C18494" s="389">
        <v>34865.837904899898</v>
      </c>
      <c r="D18494" s="389" t="s">
        <v>519</v>
      </c>
      <c r="E18494" s="389" t="s">
        <v>670</v>
      </c>
      <c r="F18494" s="389" t="s">
        <v>650</v>
      </c>
      <c r="G18494" s="389" t="s">
        <v>519</v>
      </c>
    </row>
    <row r="18495" spans="1:7">
      <c r="A18495" s="389" t="s">
        <v>532</v>
      </c>
      <c r="B18495" s="389" t="s">
        <v>519</v>
      </c>
      <c r="C18495" s="389">
        <v>34865.837904899898</v>
      </c>
      <c r="D18495" s="389" t="s">
        <v>519</v>
      </c>
      <c r="E18495" s="389" t="s">
        <v>670</v>
      </c>
      <c r="F18495" s="389" t="s">
        <v>650</v>
      </c>
      <c r="G18495" s="389" t="s">
        <v>519</v>
      </c>
    </row>
    <row r="18496" spans="1:7">
      <c r="A18496" s="389" t="s">
        <v>532</v>
      </c>
      <c r="B18496" s="389" t="s">
        <v>519</v>
      </c>
      <c r="C18496" s="389">
        <v>34865.837904899898</v>
      </c>
      <c r="D18496" s="389" t="s">
        <v>519</v>
      </c>
      <c r="E18496" s="389" t="s">
        <v>670</v>
      </c>
      <c r="F18496" s="389" t="s">
        <v>650</v>
      </c>
      <c r="G18496" s="389" t="s">
        <v>519</v>
      </c>
    </row>
    <row r="18497" spans="1:7">
      <c r="A18497" s="389" t="s">
        <v>532</v>
      </c>
      <c r="B18497" s="389" t="s">
        <v>519</v>
      </c>
      <c r="C18497" s="389">
        <v>34865.837904899898</v>
      </c>
      <c r="D18497" s="389" t="s">
        <v>519</v>
      </c>
      <c r="E18497" s="389" t="s">
        <v>670</v>
      </c>
      <c r="F18497" s="389" t="s">
        <v>650</v>
      </c>
      <c r="G18497" s="389" t="s">
        <v>519</v>
      </c>
    </row>
    <row r="18498" spans="1:7">
      <c r="A18498" s="389" t="s">
        <v>532</v>
      </c>
      <c r="B18498" s="389" t="s">
        <v>519</v>
      </c>
      <c r="C18498" s="389">
        <v>34865.837904899898</v>
      </c>
      <c r="D18498" s="389" t="s">
        <v>519</v>
      </c>
      <c r="E18498" s="389" t="s">
        <v>670</v>
      </c>
      <c r="F18498" s="389" t="s">
        <v>650</v>
      </c>
      <c r="G18498" s="389" t="s">
        <v>519</v>
      </c>
    </row>
    <row r="18499" spans="1:7">
      <c r="A18499" s="389" t="s">
        <v>532</v>
      </c>
      <c r="B18499" s="389" t="s">
        <v>519</v>
      </c>
      <c r="C18499" s="389">
        <v>34865.837904899898</v>
      </c>
      <c r="D18499" s="389" t="s">
        <v>519</v>
      </c>
      <c r="E18499" s="389" t="s">
        <v>670</v>
      </c>
      <c r="F18499" s="389" t="s">
        <v>650</v>
      </c>
      <c r="G18499" s="389" t="s">
        <v>519</v>
      </c>
    </row>
    <row r="18500" spans="1:7">
      <c r="A18500" s="389" t="s">
        <v>532</v>
      </c>
      <c r="B18500" s="389" t="s">
        <v>519</v>
      </c>
      <c r="C18500" s="389">
        <v>34865.837904899898</v>
      </c>
      <c r="D18500" s="389" t="s">
        <v>519</v>
      </c>
      <c r="E18500" s="389" t="s">
        <v>670</v>
      </c>
      <c r="F18500" s="389" t="s">
        <v>650</v>
      </c>
      <c r="G18500" s="389" t="s">
        <v>519</v>
      </c>
    </row>
    <row r="18501" spans="1:7">
      <c r="A18501" s="389" t="s">
        <v>532</v>
      </c>
      <c r="B18501" s="389" t="s">
        <v>519</v>
      </c>
      <c r="C18501" s="389">
        <v>34865.837904899898</v>
      </c>
      <c r="D18501" s="389" t="s">
        <v>519</v>
      </c>
      <c r="E18501" s="389" t="s">
        <v>670</v>
      </c>
      <c r="F18501" s="389" t="s">
        <v>650</v>
      </c>
      <c r="G18501" s="389" t="s">
        <v>519</v>
      </c>
    </row>
    <row r="18502" spans="1:7">
      <c r="A18502" s="389" t="s">
        <v>532</v>
      </c>
      <c r="B18502" s="389" t="s">
        <v>519</v>
      </c>
      <c r="C18502" s="389">
        <v>34865.837904899898</v>
      </c>
      <c r="D18502" s="389" t="s">
        <v>519</v>
      </c>
      <c r="E18502" s="389" t="s">
        <v>670</v>
      </c>
      <c r="F18502" s="389" t="s">
        <v>650</v>
      </c>
      <c r="G18502" s="389" t="s">
        <v>519</v>
      </c>
    </row>
    <row r="18503" spans="1:7">
      <c r="A18503" s="389" t="s">
        <v>532</v>
      </c>
      <c r="B18503" s="389" t="s">
        <v>519</v>
      </c>
      <c r="C18503" s="389">
        <v>34865.837904899898</v>
      </c>
      <c r="D18503" s="389" t="s">
        <v>519</v>
      </c>
      <c r="E18503" s="389" t="s">
        <v>670</v>
      </c>
      <c r="F18503" s="389" t="s">
        <v>650</v>
      </c>
      <c r="G18503" s="389" t="s">
        <v>519</v>
      </c>
    </row>
    <row r="18504" spans="1:7">
      <c r="A18504" s="389" t="s">
        <v>532</v>
      </c>
      <c r="B18504" s="389" t="s">
        <v>519</v>
      </c>
      <c r="C18504" s="389">
        <v>34865.837904899898</v>
      </c>
      <c r="D18504" s="389" t="s">
        <v>519</v>
      </c>
      <c r="E18504" s="389" t="s">
        <v>670</v>
      </c>
      <c r="F18504" s="389" t="s">
        <v>650</v>
      </c>
      <c r="G18504" s="389" t="s">
        <v>519</v>
      </c>
    </row>
    <row r="18505" spans="1:7">
      <c r="A18505" s="389" t="s">
        <v>532</v>
      </c>
      <c r="B18505" s="389" t="s">
        <v>519</v>
      </c>
      <c r="C18505" s="389">
        <v>34865.837904899898</v>
      </c>
      <c r="D18505" s="389" t="s">
        <v>519</v>
      </c>
      <c r="E18505" s="389" t="s">
        <v>670</v>
      </c>
      <c r="F18505" s="389" t="s">
        <v>650</v>
      </c>
      <c r="G18505" s="389" t="s">
        <v>519</v>
      </c>
    </row>
    <row r="18506" spans="1:7">
      <c r="A18506" s="389" t="s">
        <v>532</v>
      </c>
      <c r="B18506" s="389" t="s">
        <v>519</v>
      </c>
      <c r="C18506" s="389">
        <v>34865.837904899898</v>
      </c>
      <c r="D18506" s="389" t="s">
        <v>519</v>
      </c>
      <c r="E18506" s="389" t="s">
        <v>670</v>
      </c>
      <c r="F18506" s="389" t="s">
        <v>650</v>
      </c>
      <c r="G18506" s="389" t="s">
        <v>519</v>
      </c>
    </row>
    <row r="18507" spans="1:7">
      <c r="A18507" s="389" t="s">
        <v>532</v>
      </c>
      <c r="B18507" s="389" t="s">
        <v>519</v>
      </c>
      <c r="C18507" s="389">
        <v>34865.837904899898</v>
      </c>
      <c r="D18507" s="389" t="s">
        <v>519</v>
      </c>
      <c r="E18507" s="389" t="s">
        <v>670</v>
      </c>
      <c r="F18507" s="389" t="s">
        <v>650</v>
      </c>
      <c r="G18507" s="389" t="s">
        <v>519</v>
      </c>
    </row>
    <row r="18508" spans="1:7">
      <c r="A18508" s="389" t="s">
        <v>532</v>
      </c>
      <c r="B18508" s="389" t="s">
        <v>519</v>
      </c>
      <c r="C18508" s="389">
        <v>34865.837904899898</v>
      </c>
      <c r="D18508" s="389" t="s">
        <v>519</v>
      </c>
      <c r="E18508" s="389" t="s">
        <v>670</v>
      </c>
      <c r="F18508" s="389" t="s">
        <v>650</v>
      </c>
      <c r="G18508" s="389" t="s">
        <v>519</v>
      </c>
    </row>
    <row r="18509" spans="1:7">
      <c r="A18509" s="389" t="s">
        <v>532</v>
      </c>
      <c r="B18509" s="389" t="s">
        <v>519</v>
      </c>
      <c r="C18509" s="389">
        <v>34865.837904899898</v>
      </c>
      <c r="D18509" s="389" t="s">
        <v>519</v>
      </c>
      <c r="E18509" s="389" t="s">
        <v>670</v>
      </c>
      <c r="F18509" s="389" t="s">
        <v>650</v>
      </c>
      <c r="G18509" s="389" t="s">
        <v>519</v>
      </c>
    </row>
    <row r="18510" spans="1:7">
      <c r="A18510" s="389" t="s">
        <v>532</v>
      </c>
      <c r="B18510" s="389" t="s">
        <v>519</v>
      </c>
      <c r="C18510" s="389">
        <v>34865.837904899898</v>
      </c>
      <c r="D18510" s="389" t="s">
        <v>519</v>
      </c>
      <c r="E18510" s="389" t="s">
        <v>670</v>
      </c>
      <c r="F18510" s="389" t="s">
        <v>650</v>
      </c>
      <c r="G18510" s="389" t="s">
        <v>519</v>
      </c>
    </row>
    <row r="18511" spans="1:7">
      <c r="A18511" s="389" t="s">
        <v>532</v>
      </c>
      <c r="B18511" s="389" t="s">
        <v>519</v>
      </c>
      <c r="C18511" s="389">
        <v>34865.837904899898</v>
      </c>
      <c r="D18511" s="389" t="s">
        <v>519</v>
      </c>
      <c r="E18511" s="389" t="s">
        <v>670</v>
      </c>
      <c r="F18511" s="389" t="s">
        <v>650</v>
      </c>
      <c r="G18511" s="389" t="s">
        <v>519</v>
      </c>
    </row>
    <row r="18512" spans="1:7">
      <c r="A18512" s="389" t="s">
        <v>532</v>
      </c>
      <c r="B18512" s="389" t="s">
        <v>519</v>
      </c>
      <c r="C18512" s="389">
        <v>34865.837904899898</v>
      </c>
      <c r="D18512" s="389" t="s">
        <v>519</v>
      </c>
      <c r="E18512" s="389" t="s">
        <v>670</v>
      </c>
      <c r="F18512" s="389" t="s">
        <v>650</v>
      </c>
      <c r="G18512" s="389" t="s">
        <v>519</v>
      </c>
    </row>
    <row r="18513" spans="1:7">
      <c r="A18513" s="389" t="s">
        <v>532</v>
      </c>
      <c r="B18513" s="389" t="s">
        <v>519</v>
      </c>
      <c r="C18513" s="389">
        <v>34865.837904899898</v>
      </c>
      <c r="D18513" s="389" t="s">
        <v>519</v>
      </c>
      <c r="E18513" s="389" t="s">
        <v>670</v>
      </c>
      <c r="F18513" s="389" t="s">
        <v>650</v>
      </c>
      <c r="G18513" s="389" t="s">
        <v>519</v>
      </c>
    </row>
    <row r="18514" spans="1:7">
      <c r="A18514" s="389" t="s">
        <v>532</v>
      </c>
      <c r="B18514" s="389" t="s">
        <v>519</v>
      </c>
      <c r="C18514" s="389">
        <v>34865.837904899898</v>
      </c>
      <c r="D18514" s="389" t="s">
        <v>519</v>
      </c>
      <c r="E18514" s="389" t="s">
        <v>670</v>
      </c>
      <c r="F18514" s="389" t="s">
        <v>650</v>
      </c>
      <c r="G18514" s="389" t="s">
        <v>519</v>
      </c>
    </row>
    <row r="18515" spans="1:7">
      <c r="A18515" s="389" t="s">
        <v>532</v>
      </c>
      <c r="B18515" s="389" t="s">
        <v>519</v>
      </c>
      <c r="C18515" s="389">
        <v>34865.837904899898</v>
      </c>
      <c r="D18515" s="389" t="s">
        <v>519</v>
      </c>
      <c r="E18515" s="389" t="s">
        <v>670</v>
      </c>
      <c r="F18515" s="389" t="s">
        <v>650</v>
      </c>
      <c r="G18515" s="389" t="s">
        <v>519</v>
      </c>
    </row>
    <row r="18516" spans="1:7">
      <c r="A18516" s="389" t="s">
        <v>532</v>
      </c>
      <c r="B18516" s="389" t="s">
        <v>519</v>
      </c>
      <c r="C18516" s="389">
        <v>34865.837904899898</v>
      </c>
      <c r="D18516" s="389" t="s">
        <v>519</v>
      </c>
      <c r="E18516" s="389" t="s">
        <v>670</v>
      </c>
      <c r="F18516" s="389" t="s">
        <v>650</v>
      </c>
      <c r="G18516" s="389" t="s">
        <v>519</v>
      </c>
    </row>
    <row r="18517" spans="1:7">
      <c r="A18517" s="389" t="s">
        <v>532</v>
      </c>
      <c r="B18517" s="389" t="s">
        <v>519</v>
      </c>
      <c r="C18517" s="389">
        <v>34865.837904899898</v>
      </c>
      <c r="D18517" s="389" t="s">
        <v>519</v>
      </c>
      <c r="E18517" s="389" t="s">
        <v>670</v>
      </c>
      <c r="F18517" s="389" t="s">
        <v>650</v>
      </c>
      <c r="G18517" s="389" t="s">
        <v>519</v>
      </c>
    </row>
    <row r="18518" spans="1:7">
      <c r="A18518" s="389" t="s">
        <v>532</v>
      </c>
      <c r="B18518" s="389" t="s">
        <v>519</v>
      </c>
      <c r="C18518" s="389">
        <v>34865.837904899898</v>
      </c>
      <c r="D18518" s="389" t="s">
        <v>519</v>
      </c>
      <c r="E18518" s="389" t="s">
        <v>670</v>
      </c>
      <c r="F18518" s="389" t="s">
        <v>650</v>
      </c>
      <c r="G18518" s="389" t="s">
        <v>519</v>
      </c>
    </row>
    <row r="18519" spans="1:7">
      <c r="A18519" s="389" t="s">
        <v>532</v>
      </c>
      <c r="B18519" s="389" t="s">
        <v>519</v>
      </c>
      <c r="C18519" s="389">
        <v>34865.837904899898</v>
      </c>
      <c r="D18519" s="389" t="s">
        <v>519</v>
      </c>
      <c r="E18519" s="389" t="s">
        <v>670</v>
      </c>
      <c r="F18519" s="389" t="s">
        <v>650</v>
      </c>
      <c r="G18519" s="389" t="s">
        <v>519</v>
      </c>
    </row>
    <row r="18520" spans="1:7">
      <c r="A18520" s="389" t="s">
        <v>532</v>
      </c>
      <c r="B18520" s="389" t="s">
        <v>519</v>
      </c>
      <c r="C18520" s="389">
        <v>34865.837904899898</v>
      </c>
      <c r="D18520" s="389" t="s">
        <v>519</v>
      </c>
      <c r="E18520" s="389" t="s">
        <v>670</v>
      </c>
      <c r="F18520" s="389" t="s">
        <v>650</v>
      </c>
      <c r="G18520" s="389" t="s">
        <v>519</v>
      </c>
    </row>
    <row r="18521" spans="1:7">
      <c r="A18521" s="389" t="s">
        <v>532</v>
      </c>
      <c r="B18521" s="389" t="s">
        <v>519</v>
      </c>
      <c r="C18521" s="389">
        <v>34865.837904899898</v>
      </c>
      <c r="D18521" s="389" t="s">
        <v>519</v>
      </c>
      <c r="E18521" s="389" t="s">
        <v>670</v>
      </c>
      <c r="F18521" s="389" t="s">
        <v>650</v>
      </c>
      <c r="G18521" s="389" t="s">
        <v>519</v>
      </c>
    </row>
    <row r="18522" spans="1:7">
      <c r="A18522" s="389" t="s">
        <v>532</v>
      </c>
      <c r="B18522" s="389" t="s">
        <v>519</v>
      </c>
      <c r="C18522" s="389">
        <v>34865.837904899898</v>
      </c>
      <c r="D18522" s="389" t="s">
        <v>519</v>
      </c>
      <c r="E18522" s="389" t="s">
        <v>670</v>
      </c>
      <c r="F18522" s="389" t="s">
        <v>650</v>
      </c>
      <c r="G18522" s="389" t="s">
        <v>519</v>
      </c>
    </row>
    <row r="18523" spans="1:7">
      <c r="A18523" s="389" t="s">
        <v>532</v>
      </c>
      <c r="B18523" s="389" t="s">
        <v>519</v>
      </c>
      <c r="C18523" s="389">
        <v>34865.837904899898</v>
      </c>
      <c r="D18523" s="389" t="s">
        <v>519</v>
      </c>
      <c r="E18523" s="389" t="s">
        <v>670</v>
      </c>
      <c r="F18523" s="389" t="s">
        <v>650</v>
      </c>
      <c r="G18523" s="389" t="s">
        <v>519</v>
      </c>
    </row>
    <row r="18524" spans="1:7">
      <c r="A18524" s="389" t="s">
        <v>532</v>
      </c>
      <c r="B18524" s="389" t="s">
        <v>519</v>
      </c>
      <c r="C18524" s="389">
        <v>34865.837904899898</v>
      </c>
      <c r="D18524" s="389" t="s">
        <v>519</v>
      </c>
      <c r="E18524" s="389" t="s">
        <v>670</v>
      </c>
      <c r="F18524" s="389" t="s">
        <v>650</v>
      </c>
      <c r="G18524" s="389" t="s">
        <v>519</v>
      </c>
    </row>
    <row r="18525" spans="1:7">
      <c r="A18525" s="389" t="s">
        <v>532</v>
      </c>
      <c r="B18525" s="389" t="s">
        <v>519</v>
      </c>
      <c r="C18525" s="389">
        <v>34865.837904899898</v>
      </c>
      <c r="D18525" s="389" t="s">
        <v>519</v>
      </c>
      <c r="E18525" s="389" t="s">
        <v>670</v>
      </c>
      <c r="F18525" s="389" t="s">
        <v>650</v>
      </c>
      <c r="G18525" s="389" t="s">
        <v>519</v>
      </c>
    </row>
    <row r="18526" spans="1:7">
      <c r="A18526" s="389" t="s">
        <v>532</v>
      </c>
      <c r="B18526" s="389" t="s">
        <v>519</v>
      </c>
      <c r="C18526" s="389">
        <v>34865.837904899898</v>
      </c>
      <c r="D18526" s="389" t="s">
        <v>519</v>
      </c>
      <c r="E18526" s="389" t="s">
        <v>670</v>
      </c>
      <c r="F18526" s="389" t="s">
        <v>650</v>
      </c>
      <c r="G18526" s="389" t="s">
        <v>519</v>
      </c>
    </row>
    <row r="18527" spans="1:7">
      <c r="A18527" s="389" t="s">
        <v>532</v>
      </c>
      <c r="B18527" s="389" t="s">
        <v>519</v>
      </c>
      <c r="C18527" s="389">
        <v>34865.837904899898</v>
      </c>
      <c r="D18527" s="389" t="s">
        <v>519</v>
      </c>
      <c r="E18527" s="389" t="s">
        <v>670</v>
      </c>
      <c r="F18527" s="389" t="s">
        <v>650</v>
      </c>
      <c r="G18527" s="389" t="s">
        <v>519</v>
      </c>
    </row>
    <row r="18528" spans="1:7">
      <c r="A18528" s="389" t="s">
        <v>532</v>
      </c>
      <c r="B18528" s="389" t="s">
        <v>519</v>
      </c>
      <c r="C18528" s="389">
        <v>34865.837904899898</v>
      </c>
      <c r="D18528" s="389" t="s">
        <v>519</v>
      </c>
      <c r="E18528" s="389" t="s">
        <v>670</v>
      </c>
      <c r="F18528" s="389" t="s">
        <v>650</v>
      </c>
      <c r="G18528" s="389" t="s">
        <v>519</v>
      </c>
    </row>
    <row r="18529" spans="1:7">
      <c r="A18529" s="389" t="s">
        <v>532</v>
      </c>
      <c r="B18529" s="389" t="s">
        <v>519</v>
      </c>
      <c r="C18529" s="389">
        <v>34865.837904899898</v>
      </c>
      <c r="D18529" s="389" t="s">
        <v>519</v>
      </c>
      <c r="E18529" s="389" t="s">
        <v>670</v>
      </c>
      <c r="F18529" s="389" t="s">
        <v>650</v>
      </c>
      <c r="G18529" s="389" t="s">
        <v>519</v>
      </c>
    </row>
    <row r="18530" spans="1:7">
      <c r="A18530" s="389" t="s">
        <v>532</v>
      </c>
      <c r="B18530" s="389" t="s">
        <v>519</v>
      </c>
      <c r="C18530" s="389">
        <v>34865.837904899898</v>
      </c>
      <c r="D18530" s="389" t="s">
        <v>519</v>
      </c>
      <c r="E18530" s="389" t="s">
        <v>670</v>
      </c>
      <c r="F18530" s="389" t="s">
        <v>650</v>
      </c>
      <c r="G18530" s="389" t="s">
        <v>519</v>
      </c>
    </row>
    <row r="18531" spans="1:7">
      <c r="A18531" s="389" t="s">
        <v>532</v>
      </c>
      <c r="B18531" s="389" t="s">
        <v>519</v>
      </c>
      <c r="C18531" s="389">
        <v>34865.837904899898</v>
      </c>
      <c r="D18531" s="389" t="s">
        <v>519</v>
      </c>
      <c r="E18531" s="389" t="s">
        <v>670</v>
      </c>
      <c r="F18531" s="389" t="s">
        <v>650</v>
      </c>
      <c r="G18531" s="389" t="s">
        <v>519</v>
      </c>
    </row>
    <row r="18532" spans="1:7">
      <c r="A18532" s="389" t="s">
        <v>532</v>
      </c>
      <c r="B18532" s="389" t="s">
        <v>519</v>
      </c>
      <c r="C18532" s="389">
        <v>34865.837904899898</v>
      </c>
      <c r="D18532" s="389" t="s">
        <v>519</v>
      </c>
      <c r="E18532" s="389" t="s">
        <v>670</v>
      </c>
      <c r="F18532" s="389" t="s">
        <v>650</v>
      </c>
      <c r="G18532" s="389" t="s">
        <v>519</v>
      </c>
    </row>
    <row r="18533" spans="1:7">
      <c r="A18533" s="389" t="s">
        <v>532</v>
      </c>
      <c r="B18533" s="389" t="s">
        <v>519</v>
      </c>
      <c r="C18533" s="389">
        <v>34865.837904899898</v>
      </c>
      <c r="D18533" s="389" t="s">
        <v>519</v>
      </c>
      <c r="E18533" s="389" t="s">
        <v>670</v>
      </c>
      <c r="F18533" s="389" t="s">
        <v>650</v>
      </c>
      <c r="G18533" s="389" t="s">
        <v>519</v>
      </c>
    </row>
    <row r="18534" spans="1:7">
      <c r="A18534" s="389" t="s">
        <v>532</v>
      </c>
      <c r="B18534" s="389" t="s">
        <v>519</v>
      </c>
      <c r="C18534" s="389">
        <v>34865.837904899898</v>
      </c>
      <c r="D18534" s="389" t="s">
        <v>519</v>
      </c>
      <c r="E18534" s="389" t="s">
        <v>670</v>
      </c>
      <c r="F18534" s="389" t="s">
        <v>650</v>
      </c>
      <c r="G18534" s="389" t="s">
        <v>519</v>
      </c>
    </row>
    <row r="18535" spans="1:7">
      <c r="A18535" s="389" t="s">
        <v>532</v>
      </c>
      <c r="B18535" s="389" t="s">
        <v>519</v>
      </c>
      <c r="C18535" s="389">
        <v>34865.837904899898</v>
      </c>
      <c r="D18535" s="389" t="s">
        <v>519</v>
      </c>
      <c r="E18535" s="389" t="s">
        <v>670</v>
      </c>
      <c r="F18535" s="389" t="s">
        <v>650</v>
      </c>
      <c r="G18535" s="389" t="s">
        <v>519</v>
      </c>
    </row>
    <row r="18536" spans="1:7">
      <c r="A18536" s="389" t="s">
        <v>532</v>
      </c>
      <c r="B18536" s="389" t="s">
        <v>519</v>
      </c>
      <c r="C18536" s="389">
        <v>34865.837904899898</v>
      </c>
      <c r="D18536" s="389" t="s">
        <v>519</v>
      </c>
      <c r="E18536" s="389" t="s">
        <v>670</v>
      </c>
      <c r="F18536" s="389" t="s">
        <v>650</v>
      </c>
      <c r="G18536" s="389" t="s">
        <v>519</v>
      </c>
    </row>
    <row r="18537" spans="1:7">
      <c r="A18537" s="389" t="s">
        <v>532</v>
      </c>
      <c r="B18537" s="389" t="s">
        <v>519</v>
      </c>
      <c r="C18537" s="389">
        <v>34865.837904899898</v>
      </c>
      <c r="D18537" s="389" t="s">
        <v>519</v>
      </c>
      <c r="E18537" s="389" t="s">
        <v>670</v>
      </c>
      <c r="F18537" s="389" t="s">
        <v>650</v>
      </c>
      <c r="G18537" s="389" t="s">
        <v>519</v>
      </c>
    </row>
    <row r="18538" spans="1:7">
      <c r="A18538" s="389" t="s">
        <v>532</v>
      </c>
      <c r="B18538" s="389" t="s">
        <v>519</v>
      </c>
      <c r="C18538" s="389">
        <v>34865.837904899898</v>
      </c>
      <c r="D18538" s="389" t="s">
        <v>519</v>
      </c>
      <c r="E18538" s="389" t="s">
        <v>670</v>
      </c>
      <c r="F18538" s="389" t="s">
        <v>650</v>
      </c>
      <c r="G18538" s="389" t="s">
        <v>519</v>
      </c>
    </row>
    <row r="18539" spans="1:7">
      <c r="A18539" s="389" t="s">
        <v>532</v>
      </c>
      <c r="B18539" s="389" t="s">
        <v>519</v>
      </c>
      <c r="C18539" s="389">
        <v>34865.837904899898</v>
      </c>
      <c r="D18539" s="389" t="s">
        <v>519</v>
      </c>
      <c r="E18539" s="389" t="s">
        <v>670</v>
      </c>
      <c r="F18539" s="389" t="s">
        <v>650</v>
      </c>
      <c r="G18539" s="389" t="s">
        <v>519</v>
      </c>
    </row>
    <row r="18540" spans="1:7">
      <c r="A18540" s="389" t="s">
        <v>532</v>
      </c>
      <c r="B18540" s="389" t="s">
        <v>519</v>
      </c>
      <c r="C18540" s="389">
        <v>34865.837904899898</v>
      </c>
      <c r="D18540" s="389" t="s">
        <v>519</v>
      </c>
      <c r="E18540" s="389" t="s">
        <v>670</v>
      </c>
      <c r="F18540" s="389" t="s">
        <v>650</v>
      </c>
      <c r="G18540" s="389" t="s">
        <v>519</v>
      </c>
    </row>
    <row r="18541" spans="1:7">
      <c r="A18541" s="389" t="s">
        <v>532</v>
      </c>
      <c r="B18541" s="389" t="s">
        <v>519</v>
      </c>
      <c r="C18541" s="389">
        <v>34865.837904899898</v>
      </c>
      <c r="D18541" s="389" t="s">
        <v>519</v>
      </c>
      <c r="E18541" s="389" t="s">
        <v>670</v>
      </c>
      <c r="F18541" s="389" t="s">
        <v>650</v>
      </c>
      <c r="G18541" s="389" t="s">
        <v>519</v>
      </c>
    </row>
    <row r="18542" spans="1:7">
      <c r="A18542" s="389" t="s">
        <v>532</v>
      </c>
      <c r="B18542" s="389" t="s">
        <v>519</v>
      </c>
      <c r="C18542" s="389">
        <v>34865.837904899898</v>
      </c>
      <c r="D18542" s="389" t="s">
        <v>519</v>
      </c>
      <c r="E18542" s="389" t="s">
        <v>670</v>
      </c>
      <c r="F18542" s="389" t="s">
        <v>650</v>
      </c>
      <c r="G18542" s="389" t="s">
        <v>519</v>
      </c>
    </row>
    <row r="18543" spans="1:7">
      <c r="A18543" s="389" t="s">
        <v>532</v>
      </c>
      <c r="B18543" s="389" t="s">
        <v>519</v>
      </c>
      <c r="C18543" s="389">
        <v>34865.837904899898</v>
      </c>
      <c r="D18543" s="389" t="s">
        <v>519</v>
      </c>
      <c r="E18543" s="389" t="s">
        <v>670</v>
      </c>
      <c r="F18543" s="389" t="s">
        <v>650</v>
      </c>
      <c r="G18543" s="389" t="s">
        <v>519</v>
      </c>
    </row>
    <row r="18544" spans="1:7">
      <c r="A18544" s="389" t="s">
        <v>532</v>
      </c>
      <c r="B18544" s="389" t="s">
        <v>519</v>
      </c>
      <c r="C18544" s="389">
        <v>34865.837904899898</v>
      </c>
      <c r="D18544" s="389" t="s">
        <v>519</v>
      </c>
      <c r="E18544" s="389" t="s">
        <v>670</v>
      </c>
      <c r="F18544" s="389" t="s">
        <v>650</v>
      </c>
      <c r="G18544" s="389" t="s">
        <v>519</v>
      </c>
    </row>
    <row r="18545" spans="1:7">
      <c r="A18545" s="389" t="s">
        <v>532</v>
      </c>
      <c r="B18545" s="389" t="s">
        <v>519</v>
      </c>
      <c r="C18545" s="389">
        <v>34865.837904899898</v>
      </c>
      <c r="D18545" s="389" t="s">
        <v>519</v>
      </c>
      <c r="E18545" s="389" t="s">
        <v>670</v>
      </c>
      <c r="F18545" s="389" t="s">
        <v>650</v>
      </c>
      <c r="G18545" s="389" t="s">
        <v>519</v>
      </c>
    </row>
    <row r="18546" spans="1:7">
      <c r="A18546" s="389" t="s">
        <v>532</v>
      </c>
      <c r="B18546" s="389" t="s">
        <v>519</v>
      </c>
      <c r="C18546" s="389">
        <v>34865.837904899898</v>
      </c>
      <c r="D18546" s="389" t="s">
        <v>519</v>
      </c>
      <c r="E18546" s="389" t="s">
        <v>670</v>
      </c>
      <c r="F18546" s="389" t="s">
        <v>650</v>
      </c>
      <c r="G18546" s="389" t="s">
        <v>519</v>
      </c>
    </row>
    <row r="18547" spans="1:7">
      <c r="A18547" s="389" t="s">
        <v>532</v>
      </c>
      <c r="B18547" s="389" t="s">
        <v>519</v>
      </c>
      <c r="C18547" s="389">
        <v>34865.837904899898</v>
      </c>
      <c r="D18547" s="389" t="s">
        <v>519</v>
      </c>
      <c r="E18547" s="389" t="s">
        <v>670</v>
      </c>
      <c r="F18547" s="389" t="s">
        <v>650</v>
      </c>
      <c r="G18547" s="389" t="s">
        <v>519</v>
      </c>
    </row>
    <row r="18548" spans="1:7">
      <c r="A18548" s="389" t="s">
        <v>532</v>
      </c>
      <c r="B18548" s="389" t="s">
        <v>519</v>
      </c>
      <c r="C18548" s="389">
        <v>34865.837904899898</v>
      </c>
      <c r="D18548" s="389" t="s">
        <v>519</v>
      </c>
      <c r="E18548" s="389" t="s">
        <v>670</v>
      </c>
      <c r="F18548" s="389" t="s">
        <v>650</v>
      </c>
      <c r="G18548" s="389" t="s">
        <v>519</v>
      </c>
    </row>
    <row r="18549" spans="1:7">
      <c r="A18549" s="389" t="s">
        <v>532</v>
      </c>
      <c r="B18549" s="389" t="s">
        <v>519</v>
      </c>
      <c r="C18549" s="389">
        <v>34865.837904899898</v>
      </c>
      <c r="D18549" s="389" t="s">
        <v>519</v>
      </c>
      <c r="E18549" s="389" t="s">
        <v>670</v>
      </c>
      <c r="F18549" s="389" t="s">
        <v>650</v>
      </c>
      <c r="G18549" s="389" t="s">
        <v>519</v>
      </c>
    </row>
    <row r="18550" spans="1:7">
      <c r="A18550" s="389" t="s">
        <v>532</v>
      </c>
      <c r="B18550" s="389" t="s">
        <v>519</v>
      </c>
      <c r="C18550" s="389">
        <v>34865.837904899898</v>
      </c>
      <c r="D18550" s="389" t="s">
        <v>519</v>
      </c>
      <c r="E18550" s="389" t="s">
        <v>670</v>
      </c>
      <c r="F18550" s="389" t="s">
        <v>650</v>
      </c>
      <c r="G18550" s="389" t="s">
        <v>519</v>
      </c>
    </row>
    <row r="18551" spans="1:7">
      <c r="A18551" s="389" t="s">
        <v>532</v>
      </c>
      <c r="B18551" s="389" t="s">
        <v>519</v>
      </c>
      <c r="C18551" s="389">
        <v>34865.837904899898</v>
      </c>
      <c r="D18551" s="389" t="s">
        <v>519</v>
      </c>
      <c r="E18551" s="389" t="s">
        <v>670</v>
      </c>
      <c r="F18551" s="389" t="s">
        <v>650</v>
      </c>
      <c r="G18551" s="389" t="s">
        <v>519</v>
      </c>
    </row>
    <row r="18552" spans="1:7">
      <c r="A18552" s="389" t="s">
        <v>532</v>
      </c>
      <c r="B18552" s="389" t="s">
        <v>519</v>
      </c>
      <c r="C18552" s="389">
        <v>34865.837904899898</v>
      </c>
      <c r="D18552" s="389" t="s">
        <v>519</v>
      </c>
      <c r="E18552" s="389" t="s">
        <v>670</v>
      </c>
      <c r="F18552" s="389" t="s">
        <v>650</v>
      </c>
      <c r="G18552" s="389" t="s">
        <v>519</v>
      </c>
    </row>
    <row r="18553" spans="1:7">
      <c r="A18553" s="389" t="s">
        <v>532</v>
      </c>
      <c r="B18553" s="389" t="s">
        <v>519</v>
      </c>
      <c r="C18553" s="389">
        <v>34865.837904899898</v>
      </c>
      <c r="D18553" s="389" t="s">
        <v>519</v>
      </c>
      <c r="E18553" s="389" t="s">
        <v>670</v>
      </c>
      <c r="F18553" s="389" t="s">
        <v>650</v>
      </c>
      <c r="G18553" s="389" t="s">
        <v>519</v>
      </c>
    </row>
    <row r="18554" spans="1:7">
      <c r="A18554" s="389" t="s">
        <v>532</v>
      </c>
      <c r="B18554" s="389" t="s">
        <v>519</v>
      </c>
      <c r="C18554" s="389">
        <v>34865.837904899898</v>
      </c>
      <c r="D18554" s="389" t="s">
        <v>519</v>
      </c>
      <c r="E18554" s="389" t="s">
        <v>670</v>
      </c>
      <c r="F18554" s="389" t="s">
        <v>650</v>
      </c>
      <c r="G18554" s="389" t="s">
        <v>519</v>
      </c>
    </row>
    <row r="18555" spans="1:7">
      <c r="A18555" s="389" t="s">
        <v>532</v>
      </c>
      <c r="B18555" s="389" t="s">
        <v>519</v>
      </c>
      <c r="C18555" s="389">
        <v>34865.837904899898</v>
      </c>
      <c r="D18555" s="389" t="s">
        <v>519</v>
      </c>
      <c r="E18555" s="389" t="s">
        <v>670</v>
      </c>
      <c r="F18555" s="389" t="s">
        <v>650</v>
      </c>
      <c r="G18555" s="389" t="s">
        <v>519</v>
      </c>
    </row>
    <row r="18556" spans="1:7">
      <c r="A18556" s="389" t="s">
        <v>532</v>
      </c>
      <c r="B18556" s="389" t="s">
        <v>519</v>
      </c>
      <c r="C18556" s="389">
        <v>34865.837904899898</v>
      </c>
      <c r="D18556" s="389" t="s">
        <v>519</v>
      </c>
      <c r="E18556" s="389" t="s">
        <v>670</v>
      </c>
      <c r="F18556" s="389" t="s">
        <v>650</v>
      </c>
      <c r="G18556" s="389" t="s">
        <v>519</v>
      </c>
    </row>
    <row r="18557" spans="1:7">
      <c r="A18557" s="389" t="s">
        <v>532</v>
      </c>
      <c r="B18557" s="389" t="s">
        <v>519</v>
      </c>
      <c r="C18557" s="389">
        <v>34865.837904899898</v>
      </c>
      <c r="D18557" s="389" t="s">
        <v>519</v>
      </c>
      <c r="E18557" s="389" t="s">
        <v>670</v>
      </c>
      <c r="F18557" s="389" t="s">
        <v>650</v>
      </c>
      <c r="G18557" s="389" t="s">
        <v>519</v>
      </c>
    </row>
    <row r="18558" spans="1:7">
      <c r="A18558" s="389" t="s">
        <v>532</v>
      </c>
      <c r="B18558" s="389" t="s">
        <v>519</v>
      </c>
      <c r="C18558" s="389">
        <v>34865.837904899898</v>
      </c>
      <c r="D18558" s="389" t="s">
        <v>519</v>
      </c>
      <c r="E18558" s="389" t="s">
        <v>670</v>
      </c>
      <c r="F18558" s="389" t="s">
        <v>650</v>
      </c>
      <c r="G18558" s="389" t="s">
        <v>519</v>
      </c>
    </row>
    <row r="18559" spans="1:7">
      <c r="A18559" s="389" t="s">
        <v>532</v>
      </c>
      <c r="B18559" s="389" t="s">
        <v>519</v>
      </c>
      <c r="C18559" s="389">
        <v>34865.837904899898</v>
      </c>
      <c r="D18559" s="389" t="s">
        <v>519</v>
      </c>
      <c r="E18559" s="389" t="s">
        <v>670</v>
      </c>
      <c r="F18559" s="389" t="s">
        <v>650</v>
      </c>
      <c r="G18559" s="389" t="s">
        <v>519</v>
      </c>
    </row>
    <row r="18560" spans="1:7">
      <c r="A18560" s="389" t="s">
        <v>532</v>
      </c>
      <c r="B18560" s="389" t="s">
        <v>519</v>
      </c>
      <c r="C18560" s="389">
        <v>34865.837904899898</v>
      </c>
      <c r="D18560" s="389" t="s">
        <v>519</v>
      </c>
      <c r="E18560" s="389" t="s">
        <v>670</v>
      </c>
      <c r="F18560" s="389" t="s">
        <v>650</v>
      </c>
      <c r="G18560" s="389" t="s">
        <v>519</v>
      </c>
    </row>
    <row r="18561" spans="1:7">
      <c r="A18561" s="389" t="s">
        <v>532</v>
      </c>
      <c r="B18561" s="389" t="s">
        <v>519</v>
      </c>
      <c r="C18561" s="389">
        <v>34865.837904899898</v>
      </c>
      <c r="D18561" s="389" t="s">
        <v>519</v>
      </c>
      <c r="E18561" s="389" t="s">
        <v>670</v>
      </c>
      <c r="F18561" s="389" t="s">
        <v>650</v>
      </c>
      <c r="G18561" s="389" t="s">
        <v>519</v>
      </c>
    </row>
    <row r="18562" spans="1:7">
      <c r="A18562" s="389" t="s">
        <v>532</v>
      </c>
      <c r="B18562" s="389" t="s">
        <v>519</v>
      </c>
      <c r="C18562" s="389">
        <v>34865.837904899898</v>
      </c>
      <c r="D18562" s="389" t="s">
        <v>519</v>
      </c>
      <c r="E18562" s="389" t="s">
        <v>670</v>
      </c>
      <c r="F18562" s="389" t="s">
        <v>650</v>
      </c>
      <c r="G18562" s="389" t="s">
        <v>519</v>
      </c>
    </row>
    <row r="18563" spans="1:7">
      <c r="A18563" s="389" t="s">
        <v>532</v>
      </c>
      <c r="B18563" s="389" t="s">
        <v>519</v>
      </c>
      <c r="C18563" s="389">
        <v>34865.837904899898</v>
      </c>
      <c r="D18563" s="389" t="s">
        <v>519</v>
      </c>
      <c r="E18563" s="389" t="s">
        <v>670</v>
      </c>
      <c r="F18563" s="389" t="s">
        <v>650</v>
      </c>
      <c r="G18563" s="389" t="s">
        <v>519</v>
      </c>
    </row>
    <row r="18564" spans="1:7">
      <c r="A18564" s="389" t="s">
        <v>532</v>
      </c>
      <c r="B18564" s="389" t="s">
        <v>519</v>
      </c>
      <c r="C18564" s="389">
        <v>34865.837904899898</v>
      </c>
      <c r="D18564" s="389" t="s">
        <v>519</v>
      </c>
      <c r="E18564" s="389" t="s">
        <v>670</v>
      </c>
      <c r="F18564" s="389" t="s">
        <v>650</v>
      </c>
      <c r="G18564" s="389" t="s">
        <v>519</v>
      </c>
    </row>
    <row r="18565" spans="1:7">
      <c r="A18565" s="389" t="s">
        <v>532</v>
      </c>
      <c r="B18565" s="389" t="s">
        <v>519</v>
      </c>
      <c r="C18565" s="389">
        <v>34865.837904899898</v>
      </c>
      <c r="D18565" s="389" t="s">
        <v>519</v>
      </c>
      <c r="E18565" s="389" t="s">
        <v>670</v>
      </c>
      <c r="F18565" s="389" t="s">
        <v>650</v>
      </c>
      <c r="G18565" s="389" t="s">
        <v>519</v>
      </c>
    </row>
    <row r="18566" spans="1:7">
      <c r="A18566" s="389" t="s">
        <v>532</v>
      </c>
      <c r="B18566" s="389" t="s">
        <v>519</v>
      </c>
      <c r="C18566" s="389">
        <v>34865.837904899898</v>
      </c>
      <c r="D18566" s="389" t="s">
        <v>519</v>
      </c>
      <c r="E18566" s="389" t="s">
        <v>670</v>
      </c>
      <c r="F18566" s="389" t="s">
        <v>650</v>
      </c>
      <c r="G18566" s="389" t="s">
        <v>519</v>
      </c>
    </row>
    <row r="18567" spans="1:7">
      <c r="A18567" s="389" t="s">
        <v>532</v>
      </c>
      <c r="B18567" s="389" t="s">
        <v>519</v>
      </c>
      <c r="C18567" s="389">
        <v>34865.837904899898</v>
      </c>
      <c r="D18567" s="389" t="s">
        <v>519</v>
      </c>
      <c r="E18567" s="389" t="s">
        <v>670</v>
      </c>
      <c r="F18567" s="389" t="s">
        <v>650</v>
      </c>
      <c r="G18567" s="389" t="s">
        <v>519</v>
      </c>
    </row>
    <row r="18568" spans="1:7">
      <c r="A18568" s="389" t="s">
        <v>532</v>
      </c>
      <c r="B18568" s="389" t="s">
        <v>519</v>
      </c>
      <c r="C18568" s="389">
        <v>34865.837904899898</v>
      </c>
      <c r="D18568" s="389" t="s">
        <v>519</v>
      </c>
      <c r="E18568" s="389" t="s">
        <v>670</v>
      </c>
      <c r="F18568" s="389" t="s">
        <v>650</v>
      </c>
      <c r="G18568" s="389" t="s">
        <v>519</v>
      </c>
    </row>
    <row r="18569" spans="1:7">
      <c r="A18569" s="389" t="s">
        <v>532</v>
      </c>
      <c r="B18569" s="389" t="s">
        <v>519</v>
      </c>
      <c r="C18569" s="389">
        <v>34865.837904899898</v>
      </c>
      <c r="D18569" s="389" t="s">
        <v>519</v>
      </c>
      <c r="E18569" s="389" t="s">
        <v>670</v>
      </c>
      <c r="F18569" s="389" t="s">
        <v>650</v>
      </c>
      <c r="G18569" s="389" t="s">
        <v>519</v>
      </c>
    </row>
    <row r="18570" spans="1:7">
      <c r="A18570" s="389" t="s">
        <v>532</v>
      </c>
      <c r="B18570" s="389" t="s">
        <v>519</v>
      </c>
      <c r="C18570" s="389">
        <v>34865.837904899898</v>
      </c>
      <c r="D18570" s="389" t="s">
        <v>519</v>
      </c>
      <c r="E18570" s="389" t="s">
        <v>670</v>
      </c>
      <c r="F18570" s="389" t="s">
        <v>650</v>
      </c>
      <c r="G18570" s="389" t="s">
        <v>519</v>
      </c>
    </row>
    <row r="18571" spans="1:7">
      <c r="A18571" s="389" t="s">
        <v>532</v>
      </c>
      <c r="B18571" s="389" t="s">
        <v>519</v>
      </c>
      <c r="C18571" s="389">
        <v>34865.837904899898</v>
      </c>
      <c r="D18571" s="389" t="s">
        <v>519</v>
      </c>
      <c r="E18571" s="389" t="s">
        <v>670</v>
      </c>
      <c r="F18571" s="389" t="s">
        <v>650</v>
      </c>
      <c r="G18571" s="389" t="s">
        <v>519</v>
      </c>
    </row>
    <row r="18572" spans="1:7">
      <c r="A18572" s="389" t="s">
        <v>532</v>
      </c>
      <c r="B18572" s="389" t="s">
        <v>519</v>
      </c>
      <c r="C18572" s="389">
        <v>34865.837904899898</v>
      </c>
      <c r="D18572" s="389" t="s">
        <v>519</v>
      </c>
      <c r="E18572" s="389" t="s">
        <v>670</v>
      </c>
      <c r="F18572" s="389" t="s">
        <v>650</v>
      </c>
      <c r="G18572" s="389" t="s">
        <v>519</v>
      </c>
    </row>
    <row r="18573" spans="1:7">
      <c r="A18573" s="389" t="s">
        <v>532</v>
      </c>
      <c r="B18573" s="389" t="s">
        <v>519</v>
      </c>
      <c r="C18573" s="389">
        <v>34865.837904899898</v>
      </c>
      <c r="D18573" s="389" t="s">
        <v>519</v>
      </c>
      <c r="E18573" s="389" t="s">
        <v>670</v>
      </c>
      <c r="F18573" s="389" t="s">
        <v>650</v>
      </c>
      <c r="G18573" s="389" t="s">
        <v>519</v>
      </c>
    </row>
    <row r="18574" spans="1:7">
      <c r="A18574" s="389" t="s">
        <v>532</v>
      </c>
      <c r="B18574" s="389" t="s">
        <v>519</v>
      </c>
      <c r="C18574" s="389">
        <v>34865.837904899898</v>
      </c>
      <c r="D18574" s="389" t="s">
        <v>519</v>
      </c>
      <c r="E18574" s="389" t="s">
        <v>670</v>
      </c>
      <c r="F18574" s="389" t="s">
        <v>650</v>
      </c>
      <c r="G18574" s="389" t="s">
        <v>519</v>
      </c>
    </row>
    <row r="18575" spans="1:7">
      <c r="A18575" s="389" t="s">
        <v>532</v>
      </c>
      <c r="B18575" s="389" t="s">
        <v>519</v>
      </c>
      <c r="C18575" s="389">
        <v>34865.837904899898</v>
      </c>
      <c r="D18575" s="389" t="s">
        <v>519</v>
      </c>
      <c r="E18575" s="389" t="s">
        <v>670</v>
      </c>
      <c r="F18575" s="389" t="s">
        <v>650</v>
      </c>
      <c r="G18575" s="389" t="s">
        <v>519</v>
      </c>
    </row>
    <row r="18576" spans="1:7">
      <c r="A18576" s="389" t="s">
        <v>532</v>
      </c>
      <c r="B18576" s="389" t="s">
        <v>519</v>
      </c>
      <c r="C18576" s="389">
        <v>34865.837904899898</v>
      </c>
      <c r="D18576" s="389" t="s">
        <v>519</v>
      </c>
      <c r="E18576" s="389" t="s">
        <v>670</v>
      </c>
      <c r="F18576" s="389" t="s">
        <v>650</v>
      </c>
      <c r="G18576" s="389" t="s">
        <v>519</v>
      </c>
    </row>
    <row r="18577" spans="1:7">
      <c r="A18577" s="389" t="s">
        <v>532</v>
      </c>
      <c r="B18577" s="389" t="s">
        <v>519</v>
      </c>
      <c r="C18577" s="389">
        <v>34865.837904899898</v>
      </c>
      <c r="D18577" s="389" t="s">
        <v>519</v>
      </c>
      <c r="E18577" s="389" t="s">
        <v>670</v>
      </c>
      <c r="F18577" s="389" t="s">
        <v>650</v>
      </c>
      <c r="G18577" s="389" t="s">
        <v>519</v>
      </c>
    </row>
    <row r="18578" spans="1:7">
      <c r="A18578" s="389" t="s">
        <v>532</v>
      </c>
      <c r="B18578" s="389" t="s">
        <v>519</v>
      </c>
      <c r="C18578" s="389">
        <v>34865.837904899898</v>
      </c>
      <c r="D18578" s="389" t="s">
        <v>519</v>
      </c>
      <c r="E18578" s="389" t="s">
        <v>670</v>
      </c>
      <c r="F18578" s="389" t="s">
        <v>650</v>
      </c>
      <c r="G18578" s="389" t="s">
        <v>519</v>
      </c>
    </row>
    <row r="18579" spans="1:7">
      <c r="A18579" s="389" t="s">
        <v>532</v>
      </c>
      <c r="B18579" s="389" t="s">
        <v>519</v>
      </c>
      <c r="C18579" s="389">
        <v>34865.837904899898</v>
      </c>
      <c r="D18579" s="389" t="s">
        <v>519</v>
      </c>
      <c r="E18579" s="389" t="s">
        <v>670</v>
      </c>
      <c r="F18579" s="389" t="s">
        <v>650</v>
      </c>
      <c r="G18579" s="389" t="s">
        <v>519</v>
      </c>
    </row>
    <row r="18580" spans="1:7">
      <c r="A18580" s="389" t="s">
        <v>532</v>
      </c>
      <c r="B18580" s="389" t="s">
        <v>519</v>
      </c>
      <c r="C18580" s="389">
        <v>34865.837904899898</v>
      </c>
      <c r="D18580" s="389" t="s">
        <v>519</v>
      </c>
      <c r="E18580" s="389" t="s">
        <v>670</v>
      </c>
      <c r="F18580" s="389" t="s">
        <v>650</v>
      </c>
      <c r="G18580" s="389" t="s">
        <v>519</v>
      </c>
    </row>
    <row r="18581" spans="1:7">
      <c r="A18581" s="389" t="s">
        <v>532</v>
      </c>
      <c r="B18581" s="389" t="s">
        <v>519</v>
      </c>
      <c r="C18581" s="389">
        <v>34865.837904899898</v>
      </c>
      <c r="D18581" s="389" t="s">
        <v>519</v>
      </c>
      <c r="E18581" s="389" t="s">
        <v>670</v>
      </c>
      <c r="F18581" s="389" t="s">
        <v>650</v>
      </c>
      <c r="G18581" s="389" t="s">
        <v>519</v>
      </c>
    </row>
    <row r="18582" spans="1:7">
      <c r="A18582" s="389" t="s">
        <v>532</v>
      </c>
      <c r="B18582" s="389" t="s">
        <v>519</v>
      </c>
      <c r="C18582" s="389">
        <v>34865.837904899898</v>
      </c>
      <c r="D18582" s="389" t="s">
        <v>519</v>
      </c>
      <c r="E18582" s="389" t="s">
        <v>670</v>
      </c>
      <c r="F18582" s="389" t="s">
        <v>650</v>
      </c>
      <c r="G18582" s="389" t="s">
        <v>519</v>
      </c>
    </row>
    <row r="18583" spans="1:7">
      <c r="A18583" s="389" t="s">
        <v>532</v>
      </c>
      <c r="B18583" s="389" t="s">
        <v>519</v>
      </c>
      <c r="C18583" s="389">
        <v>34865.837904899898</v>
      </c>
      <c r="D18583" s="389" t="s">
        <v>519</v>
      </c>
      <c r="E18583" s="389" t="s">
        <v>670</v>
      </c>
      <c r="F18583" s="389" t="s">
        <v>650</v>
      </c>
      <c r="G18583" s="389" t="s">
        <v>519</v>
      </c>
    </row>
    <row r="18584" spans="1:7">
      <c r="A18584" s="389" t="s">
        <v>532</v>
      </c>
      <c r="B18584" s="389" t="s">
        <v>519</v>
      </c>
      <c r="C18584" s="389">
        <v>34865.837904899898</v>
      </c>
      <c r="D18584" s="389" t="s">
        <v>519</v>
      </c>
      <c r="E18584" s="389" t="s">
        <v>670</v>
      </c>
      <c r="F18584" s="389" t="s">
        <v>650</v>
      </c>
      <c r="G18584" s="389" t="s">
        <v>519</v>
      </c>
    </row>
    <row r="18585" spans="1:7">
      <c r="A18585" s="389" t="s">
        <v>532</v>
      </c>
      <c r="B18585" s="389" t="s">
        <v>519</v>
      </c>
      <c r="C18585" s="389">
        <v>34865.837904899898</v>
      </c>
      <c r="D18585" s="389" t="s">
        <v>519</v>
      </c>
      <c r="E18585" s="389" t="s">
        <v>670</v>
      </c>
      <c r="F18585" s="389" t="s">
        <v>650</v>
      </c>
      <c r="G18585" s="389" t="s">
        <v>519</v>
      </c>
    </row>
    <row r="18586" spans="1:7">
      <c r="A18586" s="389" t="s">
        <v>532</v>
      </c>
      <c r="B18586" s="389" t="s">
        <v>519</v>
      </c>
      <c r="C18586" s="389">
        <v>34865.837904899898</v>
      </c>
      <c r="D18586" s="389" t="s">
        <v>519</v>
      </c>
      <c r="E18586" s="389" t="s">
        <v>670</v>
      </c>
      <c r="F18586" s="389" t="s">
        <v>650</v>
      </c>
      <c r="G18586" s="389" t="s">
        <v>519</v>
      </c>
    </row>
    <row r="18587" spans="1:7">
      <c r="A18587" s="389" t="s">
        <v>532</v>
      </c>
      <c r="B18587" s="389" t="s">
        <v>519</v>
      </c>
      <c r="C18587" s="389">
        <v>34865.837904899898</v>
      </c>
      <c r="D18587" s="389" t="s">
        <v>519</v>
      </c>
      <c r="E18587" s="389" t="s">
        <v>670</v>
      </c>
      <c r="F18587" s="389" t="s">
        <v>650</v>
      </c>
      <c r="G18587" s="389" t="s">
        <v>519</v>
      </c>
    </row>
    <row r="18588" spans="1:7">
      <c r="A18588" s="389" t="s">
        <v>532</v>
      </c>
      <c r="B18588" s="389" t="s">
        <v>519</v>
      </c>
      <c r="C18588" s="389">
        <v>34865.837904899898</v>
      </c>
      <c r="D18588" s="389" t="s">
        <v>519</v>
      </c>
      <c r="E18588" s="389" t="s">
        <v>670</v>
      </c>
      <c r="F18588" s="389" t="s">
        <v>650</v>
      </c>
      <c r="G18588" s="389" t="s">
        <v>519</v>
      </c>
    </row>
    <row r="18589" spans="1:7">
      <c r="A18589" s="389" t="s">
        <v>532</v>
      </c>
      <c r="B18589" s="389" t="s">
        <v>519</v>
      </c>
      <c r="C18589" s="389">
        <v>34865.837904899898</v>
      </c>
      <c r="D18589" s="389" t="s">
        <v>519</v>
      </c>
      <c r="E18589" s="389" t="s">
        <v>670</v>
      </c>
      <c r="F18589" s="389" t="s">
        <v>650</v>
      </c>
      <c r="G18589" s="389" t="s">
        <v>519</v>
      </c>
    </row>
    <row r="18590" spans="1:7">
      <c r="A18590" s="389" t="s">
        <v>532</v>
      </c>
      <c r="B18590" s="389" t="s">
        <v>519</v>
      </c>
      <c r="C18590" s="389">
        <v>34865.837904899898</v>
      </c>
      <c r="D18590" s="389" t="s">
        <v>519</v>
      </c>
      <c r="E18590" s="389" t="s">
        <v>670</v>
      </c>
      <c r="F18590" s="389" t="s">
        <v>650</v>
      </c>
      <c r="G18590" s="389" t="s">
        <v>519</v>
      </c>
    </row>
    <row r="18591" spans="1:7">
      <c r="A18591" s="389" t="s">
        <v>532</v>
      </c>
      <c r="B18591" s="389" t="s">
        <v>519</v>
      </c>
      <c r="C18591" s="389">
        <v>34865.837904899898</v>
      </c>
      <c r="D18591" s="389" t="s">
        <v>519</v>
      </c>
      <c r="E18591" s="389" t="s">
        <v>670</v>
      </c>
      <c r="F18591" s="389" t="s">
        <v>650</v>
      </c>
      <c r="G18591" s="389" t="s">
        <v>519</v>
      </c>
    </row>
    <row r="18592" spans="1:7">
      <c r="A18592" s="389" t="s">
        <v>532</v>
      </c>
      <c r="B18592" s="389" t="s">
        <v>519</v>
      </c>
      <c r="C18592" s="389">
        <v>34865.837904899898</v>
      </c>
      <c r="D18592" s="389" t="s">
        <v>519</v>
      </c>
      <c r="E18592" s="389" t="s">
        <v>670</v>
      </c>
      <c r="F18592" s="389" t="s">
        <v>650</v>
      </c>
      <c r="G18592" s="389" t="s">
        <v>519</v>
      </c>
    </row>
    <row r="18593" spans="1:7">
      <c r="A18593" s="389" t="s">
        <v>532</v>
      </c>
      <c r="B18593" s="389" t="s">
        <v>519</v>
      </c>
      <c r="C18593" s="389">
        <v>34865.837904899898</v>
      </c>
      <c r="D18593" s="389" t="s">
        <v>519</v>
      </c>
      <c r="E18593" s="389" t="s">
        <v>670</v>
      </c>
      <c r="F18593" s="389" t="s">
        <v>650</v>
      </c>
      <c r="G18593" s="389" t="s">
        <v>519</v>
      </c>
    </row>
    <row r="18594" spans="1:7">
      <c r="A18594" s="389" t="s">
        <v>532</v>
      </c>
      <c r="B18594" s="389" t="s">
        <v>519</v>
      </c>
      <c r="C18594" s="389">
        <v>34865.837904899898</v>
      </c>
      <c r="D18594" s="389" t="s">
        <v>519</v>
      </c>
      <c r="E18594" s="389" t="s">
        <v>670</v>
      </c>
      <c r="F18594" s="389" t="s">
        <v>650</v>
      </c>
      <c r="G18594" s="389" t="s">
        <v>519</v>
      </c>
    </row>
    <row r="18595" spans="1:7">
      <c r="A18595" s="389" t="s">
        <v>532</v>
      </c>
      <c r="B18595" s="389" t="s">
        <v>519</v>
      </c>
      <c r="C18595" s="389">
        <v>34865.837904899898</v>
      </c>
      <c r="D18595" s="389" t="s">
        <v>519</v>
      </c>
      <c r="E18595" s="389" t="s">
        <v>670</v>
      </c>
      <c r="F18595" s="389" t="s">
        <v>650</v>
      </c>
      <c r="G18595" s="389" t="s">
        <v>519</v>
      </c>
    </row>
    <row r="18596" spans="1:7">
      <c r="A18596" s="389" t="s">
        <v>532</v>
      </c>
      <c r="B18596" s="389" t="s">
        <v>519</v>
      </c>
      <c r="C18596" s="389">
        <v>34865.837904899898</v>
      </c>
      <c r="D18596" s="389" t="s">
        <v>519</v>
      </c>
      <c r="E18596" s="389" t="s">
        <v>670</v>
      </c>
      <c r="F18596" s="389" t="s">
        <v>650</v>
      </c>
      <c r="G18596" s="389" t="s">
        <v>519</v>
      </c>
    </row>
    <row r="18597" spans="1:7">
      <c r="A18597" s="389" t="s">
        <v>532</v>
      </c>
      <c r="B18597" s="389" t="s">
        <v>519</v>
      </c>
      <c r="C18597" s="389">
        <v>34865.837904899898</v>
      </c>
      <c r="D18597" s="389" t="s">
        <v>519</v>
      </c>
      <c r="E18597" s="389" t="s">
        <v>670</v>
      </c>
      <c r="F18597" s="389" t="s">
        <v>650</v>
      </c>
      <c r="G18597" s="389" t="s">
        <v>519</v>
      </c>
    </row>
    <row r="18598" spans="1:7">
      <c r="A18598" s="389" t="s">
        <v>532</v>
      </c>
      <c r="B18598" s="389" t="s">
        <v>519</v>
      </c>
      <c r="C18598" s="389">
        <v>34865.837904899898</v>
      </c>
      <c r="D18598" s="389" t="s">
        <v>519</v>
      </c>
      <c r="E18598" s="389" t="s">
        <v>670</v>
      </c>
      <c r="F18598" s="389" t="s">
        <v>650</v>
      </c>
      <c r="G18598" s="389" t="s">
        <v>519</v>
      </c>
    </row>
    <row r="18599" spans="1:7">
      <c r="A18599" s="389" t="s">
        <v>532</v>
      </c>
      <c r="B18599" s="389" t="s">
        <v>519</v>
      </c>
      <c r="C18599" s="389">
        <v>34865.837904899898</v>
      </c>
      <c r="D18599" s="389" t="s">
        <v>519</v>
      </c>
      <c r="E18599" s="389" t="s">
        <v>670</v>
      </c>
      <c r="F18599" s="389" t="s">
        <v>650</v>
      </c>
      <c r="G18599" s="389" t="s">
        <v>519</v>
      </c>
    </row>
    <row r="18600" spans="1:7">
      <c r="A18600" s="389" t="s">
        <v>532</v>
      </c>
      <c r="B18600" s="389" t="s">
        <v>519</v>
      </c>
      <c r="C18600" s="389">
        <v>34865.837904899898</v>
      </c>
      <c r="D18600" s="389" t="s">
        <v>519</v>
      </c>
      <c r="E18600" s="389" t="s">
        <v>670</v>
      </c>
      <c r="F18600" s="389" t="s">
        <v>650</v>
      </c>
      <c r="G18600" s="389" t="s">
        <v>519</v>
      </c>
    </row>
    <row r="18601" spans="1:7">
      <c r="A18601" s="389" t="s">
        <v>532</v>
      </c>
      <c r="B18601" s="389" t="s">
        <v>519</v>
      </c>
      <c r="C18601" s="389">
        <v>34865.837904899898</v>
      </c>
      <c r="D18601" s="389" t="s">
        <v>519</v>
      </c>
      <c r="E18601" s="389" t="s">
        <v>670</v>
      </c>
      <c r="F18601" s="389" t="s">
        <v>650</v>
      </c>
      <c r="G18601" s="389" t="s">
        <v>519</v>
      </c>
    </row>
    <row r="18602" spans="1:7">
      <c r="A18602" s="389" t="s">
        <v>532</v>
      </c>
      <c r="B18602" s="389" t="s">
        <v>519</v>
      </c>
      <c r="C18602" s="389">
        <v>34865.837904899898</v>
      </c>
      <c r="D18602" s="389" t="s">
        <v>519</v>
      </c>
      <c r="E18602" s="389" t="s">
        <v>670</v>
      </c>
      <c r="F18602" s="389" t="s">
        <v>650</v>
      </c>
      <c r="G18602" s="389" t="s">
        <v>519</v>
      </c>
    </row>
    <row r="18603" spans="1:7">
      <c r="A18603" s="389" t="s">
        <v>532</v>
      </c>
      <c r="B18603" s="389" t="s">
        <v>519</v>
      </c>
      <c r="C18603" s="389">
        <v>34865.837904899898</v>
      </c>
      <c r="D18603" s="389" t="s">
        <v>519</v>
      </c>
      <c r="E18603" s="389" t="s">
        <v>670</v>
      </c>
      <c r="F18603" s="389" t="s">
        <v>650</v>
      </c>
      <c r="G18603" s="389" t="s">
        <v>519</v>
      </c>
    </row>
    <row r="18604" spans="1:7">
      <c r="A18604" s="389" t="s">
        <v>532</v>
      </c>
      <c r="B18604" s="389" t="s">
        <v>519</v>
      </c>
      <c r="C18604" s="389">
        <v>34865.837904899898</v>
      </c>
      <c r="D18604" s="389" t="s">
        <v>519</v>
      </c>
      <c r="E18604" s="389" t="s">
        <v>670</v>
      </c>
      <c r="F18604" s="389" t="s">
        <v>650</v>
      </c>
      <c r="G18604" s="389" t="s">
        <v>519</v>
      </c>
    </row>
    <row r="18605" spans="1:7">
      <c r="A18605" s="389" t="s">
        <v>532</v>
      </c>
      <c r="B18605" s="389" t="s">
        <v>519</v>
      </c>
      <c r="C18605" s="389">
        <v>34865.837904899898</v>
      </c>
      <c r="D18605" s="389" t="s">
        <v>519</v>
      </c>
      <c r="E18605" s="389" t="s">
        <v>670</v>
      </c>
      <c r="F18605" s="389" t="s">
        <v>650</v>
      </c>
      <c r="G18605" s="389" t="s">
        <v>519</v>
      </c>
    </row>
    <row r="18606" spans="1:7">
      <c r="A18606" s="389" t="s">
        <v>532</v>
      </c>
      <c r="B18606" s="389" t="s">
        <v>519</v>
      </c>
      <c r="C18606" s="389">
        <v>34865.837904899898</v>
      </c>
      <c r="D18606" s="389" t="s">
        <v>519</v>
      </c>
      <c r="E18606" s="389" t="s">
        <v>670</v>
      </c>
      <c r="F18606" s="389" t="s">
        <v>650</v>
      </c>
      <c r="G18606" s="389" t="s">
        <v>519</v>
      </c>
    </row>
    <row r="18607" spans="1:7">
      <c r="A18607" s="389" t="s">
        <v>532</v>
      </c>
      <c r="B18607" s="389" t="s">
        <v>519</v>
      </c>
      <c r="C18607" s="389">
        <v>34865.837904899898</v>
      </c>
      <c r="D18607" s="389" t="s">
        <v>519</v>
      </c>
      <c r="E18607" s="389" t="s">
        <v>670</v>
      </c>
      <c r="F18607" s="389" t="s">
        <v>650</v>
      </c>
      <c r="G18607" s="389" t="s">
        <v>519</v>
      </c>
    </row>
    <row r="18608" spans="1:7">
      <c r="A18608" s="389" t="s">
        <v>532</v>
      </c>
      <c r="B18608" s="389" t="s">
        <v>519</v>
      </c>
      <c r="C18608" s="389">
        <v>34865.837904899898</v>
      </c>
      <c r="D18608" s="389" t="s">
        <v>519</v>
      </c>
      <c r="E18608" s="389" t="s">
        <v>670</v>
      </c>
      <c r="F18608" s="389" t="s">
        <v>650</v>
      </c>
      <c r="G18608" s="389" t="s">
        <v>519</v>
      </c>
    </row>
    <row r="18609" spans="1:7">
      <c r="A18609" s="389" t="s">
        <v>532</v>
      </c>
      <c r="B18609" s="389" t="s">
        <v>519</v>
      </c>
      <c r="C18609" s="389">
        <v>34865.837904899898</v>
      </c>
      <c r="D18609" s="389" t="s">
        <v>519</v>
      </c>
      <c r="E18609" s="389" t="s">
        <v>670</v>
      </c>
      <c r="F18609" s="389" t="s">
        <v>650</v>
      </c>
      <c r="G18609" s="389" t="s">
        <v>519</v>
      </c>
    </row>
    <row r="18610" spans="1:7">
      <c r="A18610" s="389" t="s">
        <v>532</v>
      </c>
      <c r="B18610" s="389" t="s">
        <v>519</v>
      </c>
      <c r="C18610" s="389">
        <v>34865.837904899898</v>
      </c>
      <c r="D18610" s="389" t="s">
        <v>519</v>
      </c>
      <c r="E18610" s="389" t="s">
        <v>670</v>
      </c>
      <c r="F18610" s="389" t="s">
        <v>650</v>
      </c>
      <c r="G18610" s="389" t="s">
        <v>519</v>
      </c>
    </row>
    <row r="18611" spans="1:7">
      <c r="A18611" s="389" t="s">
        <v>532</v>
      </c>
      <c r="B18611" s="389" t="s">
        <v>519</v>
      </c>
      <c r="C18611" s="389">
        <v>34865.837904899898</v>
      </c>
      <c r="D18611" s="389" t="s">
        <v>519</v>
      </c>
      <c r="E18611" s="389" t="s">
        <v>670</v>
      </c>
      <c r="F18611" s="389" t="s">
        <v>650</v>
      </c>
      <c r="G18611" s="389" t="s">
        <v>519</v>
      </c>
    </row>
    <row r="18612" spans="1:7">
      <c r="A18612" s="389" t="s">
        <v>532</v>
      </c>
      <c r="B18612" s="389" t="s">
        <v>519</v>
      </c>
      <c r="C18612" s="389">
        <v>34865.837904899898</v>
      </c>
      <c r="D18612" s="389" t="s">
        <v>519</v>
      </c>
      <c r="E18612" s="389" t="s">
        <v>670</v>
      </c>
      <c r="F18612" s="389" t="s">
        <v>650</v>
      </c>
      <c r="G18612" s="389" t="s">
        <v>519</v>
      </c>
    </row>
    <row r="18613" spans="1:7">
      <c r="A18613" s="389" t="s">
        <v>532</v>
      </c>
      <c r="B18613" s="389" t="s">
        <v>519</v>
      </c>
      <c r="C18613" s="389">
        <v>34865.837904899898</v>
      </c>
      <c r="D18613" s="389" t="s">
        <v>519</v>
      </c>
      <c r="E18613" s="389" t="s">
        <v>670</v>
      </c>
      <c r="F18613" s="389" t="s">
        <v>650</v>
      </c>
      <c r="G18613" s="389" t="s">
        <v>519</v>
      </c>
    </row>
    <row r="18614" spans="1:7">
      <c r="A18614" s="389" t="s">
        <v>532</v>
      </c>
      <c r="B18614" s="389" t="s">
        <v>519</v>
      </c>
      <c r="C18614" s="389">
        <v>34865.837904899898</v>
      </c>
      <c r="D18614" s="389" t="s">
        <v>519</v>
      </c>
      <c r="E18614" s="389" t="s">
        <v>670</v>
      </c>
      <c r="F18614" s="389" t="s">
        <v>650</v>
      </c>
      <c r="G18614" s="389" t="s">
        <v>519</v>
      </c>
    </row>
    <row r="18615" spans="1:7">
      <c r="A18615" s="389" t="s">
        <v>532</v>
      </c>
      <c r="B18615" s="389" t="s">
        <v>519</v>
      </c>
      <c r="C18615" s="389">
        <v>34865.837904899898</v>
      </c>
      <c r="D18615" s="389" t="s">
        <v>519</v>
      </c>
      <c r="E18615" s="389" t="s">
        <v>670</v>
      </c>
      <c r="F18615" s="389" t="s">
        <v>650</v>
      </c>
      <c r="G18615" s="389" t="s">
        <v>519</v>
      </c>
    </row>
    <row r="18616" spans="1:7">
      <c r="A18616" s="389" t="s">
        <v>532</v>
      </c>
      <c r="B18616" s="389" t="s">
        <v>519</v>
      </c>
      <c r="C18616" s="389">
        <v>34865.837904899898</v>
      </c>
      <c r="D18616" s="389" t="s">
        <v>519</v>
      </c>
      <c r="E18616" s="389" t="s">
        <v>670</v>
      </c>
      <c r="F18616" s="389" t="s">
        <v>650</v>
      </c>
      <c r="G18616" s="389" t="s">
        <v>519</v>
      </c>
    </row>
    <row r="18617" spans="1:7">
      <c r="A18617" s="389" t="s">
        <v>532</v>
      </c>
      <c r="B18617" s="389" t="s">
        <v>519</v>
      </c>
      <c r="C18617" s="389">
        <v>34865.837904899898</v>
      </c>
      <c r="D18617" s="389" t="s">
        <v>519</v>
      </c>
      <c r="E18617" s="389" t="s">
        <v>670</v>
      </c>
      <c r="F18617" s="389" t="s">
        <v>650</v>
      </c>
      <c r="G18617" s="389" t="s">
        <v>519</v>
      </c>
    </row>
    <row r="18618" spans="1:7">
      <c r="A18618" s="389" t="s">
        <v>532</v>
      </c>
      <c r="B18618" s="389" t="s">
        <v>519</v>
      </c>
      <c r="C18618" s="389">
        <v>34865.837904899898</v>
      </c>
      <c r="D18618" s="389" t="s">
        <v>519</v>
      </c>
      <c r="E18618" s="389" t="s">
        <v>670</v>
      </c>
      <c r="F18618" s="389" t="s">
        <v>650</v>
      </c>
      <c r="G18618" s="389" t="s">
        <v>519</v>
      </c>
    </row>
    <row r="18619" spans="1:7">
      <c r="A18619" s="389" t="s">
        <v>532</v>
      </c>
      <c r="B18619" s="389" t="s">
        <v>519</v>
      </c>
      <c r="C18619" s="389">
        <v>34865.837904899898</v>
      </c>
      <c r="D18619" s="389" t="s">
        <v>519</v>
      </c>
      <c r="E18619" s="389" t="s">
        <v>670</v>
      </c>
      <c r="F18619" s="389" t="s">
        <v>650</v>
      </c>
      <c r="G18619" s="389" t="s">
        <v>519</v>
      </c>
    </row>
    <row r="18620" spans="1:7">
      <c r="A18620" s="389" t="s">
        <v>532</v>
      </c>
      <c r="B18620" s="389" t="s">
        <v>519</v>
      </c>
      <c r="C18620" s="389">
        <v>34865.837904899898</v>
      </c>
      <c r="D18620" s="389" t="s">
        <v>519</v>
      </c>
      <c r="E18620" s="389" t="s">
        <v>670</v>
      </c>
      <c r="F18620" s="389" t="s">
        <v>650</v>
      </c>
      <c r="G18620" s="389" t="s">
        <v>519</v>
      </c>
    </row>
    <row r="18621" spans="1:7">
      <c r="A18621" s="389" t="s">
        <v>532</v>
      </c>
      <c r="B18621" s="389" t="s">
        <v>519</v>
      </c>
      <c r="C18621" s="389">
        <v>34865.837904899898</v>
      </c>
      <c r="D18621" s="389" t="s">
        <v>519</v>
      </c>
      <c r="E18621" s="389" t="s">
        <v>670</v>
      </c>
      <c r="F18621" s="389" t="s">
        <v>650</v>
      </c>
      <c r="G18621" s="389" t="s">
        <v>519</v>
      </c>
    </row>
    <row r="18622" spans="1:7">
      <c r="A18622" s="389" t="s">
        <v>532</v>
      </c>
      <c r="B18622" s="389" t="s">
        <v>519</v>
      </c>
      <c r="C18622" s="389">
        <v>34865.837904899898</v>
      </c>
      <c r="D18622" s="389" t="s">
        <v>519</v>
      </c>
      <c r="E18622" s="389" t="s">
        <v>670</v>
      </c>
      <c r="F18622" s="389" t="s">
        <v>650</v>
      </c>
      <c r="G18622" s="389" t="s">
        <v>519</v>
      </c>
    </row>
    <row r="18623" spans="1:7">
      <c r="A18623" s="389" t="s">
        <v>532</v>
      </c>
      <c r="B18623" s="389" t="s">
        <v>519</v>
      </c>
      <c r="C18623" s="389">
        <v>34865.837904899898</v>
      </c>
      <c r="D18623" s="389" t="s">
        <v>519</v>
      </c>
      <c r="E18623" s="389" t="s">
        <v>670</v>
      </c>
      <c r="F18623" s="389" t="s">
        <v>650</v>
      </c>
      <c r="G18623" s="389" t="s">
        <v>519</v>
      </c>
    </row>
    <row r="18624" spans="1:7">
      <c r="A18624" s="389" t="s">
        <v>532</v>
      </c>
      <c r="B18624" s="389" t="s">
        <v>519</v>
      </c>
      <c r="C18624" s="389">
        <v>34865.837904899898</v>
      </c>
      <c r="D18624" s="389" t="s">
        <v>519</v>
      </c>
      <c r="E18624" s="389" t="s">
        <v>670</v>
      </c>
      <c r="F18624" s="389" t="s">
        <v>650</v>
      </c>
      <c r="G18624" s="389" t="s">
        <v>519</v>
      </c>
    </row>
    <row r="18625" spans="1:7">
      <c r="A18625" s="389" t="s">
        <v>532</v>
      </c>
      <c r="B18625" s="389" t="s">
        <v>519</v>
      </c>
      <c r="C18625" s="389">
        <v>34865.837904899898</v>
      </c>
      <c r="D18625" s="389" t="s">
        <v>519</v>
      </c>
      <c r="E18625" s="389" t="s">
        <v>670</v>
      </c>
      <c r="F18625" s="389" t="s">
        <v>650</v>
      </c>
      <c r="G18625" s="389" t="s">
        <v>519</v>
      </c>
    </row>
    <row r="18626" spans="1:7">
      <c r="A18626" s="389" t="s">
        <v>532</v>
      </c>
      <c r="B18626" s="389" t="s">
        <v>519</v>
      </c>
      <c r="C18626" s="389">
        <v>34865.837904899898</v>
      </c>
      <c r="D18626" s="389" t="s">
        <v>519</v>
      </c>
      <c r="E18626" s="389" t="s">
        <v>670</v>
      </c>
      <c r="F18626" s="389" t="s">
        <v>650</v>
      </c>
      <c r="G18626" s="389" t="s">
        <v>519</v>
      </c>
    </row>
    <row r="18627" spans="1:7">
      <c r="A18627" s="389" t="s">
        <v>532</v>
      </c>
      <c r="B18627" s="389" t="s">
        <v>519</v>
      </c>
      <c r="C18627" s="389">
        <v>34865.837904899898</v>
      </c>
      <c r="D18627" s="389" t="s">
        <v>519</v>
      </c>
      <c r="E18627" s="389" t="s">
        <v>670</v>
      </c>
      <c r="F18627" s="389" t="s">
        <v>650</v>
      </c>
      <c r="G18627" s="389" t="s">
        <v>519</v>
      </c>
    </row>
    <row r="18628" spans="1:7">
      <c r="A18628" s="389" t="s">
        <v>532</v>
      </c>
      <c r="B18628" s="389" t="s">
        <v>519</v>
      </c>
      <c r="C18628" s="389">
        <v>34865.837904899898</v>
      </c>
      <c r="D18628" s="389" t="s">
        <v>519</v>
      </c>
      <c r="E18628" s="389" t="s">
        <v>670</v>
      </c>
      <c r="F18628" s="389" t="s">
        <v>650</v>
      </c>
      <c r="G18628" s="389" t="s">
        <v>519</v>
      </c>
    </row>
    <row r="18629" spans="1:7">
      <c r="A18629" s="389" t="s">
        <v>532</v>
      </c>
      <c r="B18629" s="389" t="s">
        <v>519</v>
      </c>
      <c r="C18629" s="389">
        <v>34865.837904899898</v>
      </c>
      <c r="D18629" s="389" t="s">
        <v>519</v>
      </c>
      <c r="E18629" s="389" t="s">
        <v>670</v>
      </c>
      <c r="F18629" s="389" t="s">
        <v>650</v>
      </c>
      <c r="G18629" s="389" t="s">
        <v>519</v>
      </c>
    </row>
    <row r="18630" spans="1:7">
      <c r="A18630" s="389" t="s">
        <v>532</v>
      </c>
      <c r="B18630" s="389" t="s">
        <v>519</v>
      </c>
      <c r="C18630" s="389">
        <v>34865.837904899898</v>
      </c>
      <c r="D18630" s="389" t="s">
        <v>519</v>
      </c>
      <c r="E18630" s="389" t="s">
        <v>670</v>
      </c>
      <c r="F18630" s="389" t="s">
        <v>650</v>
      </c>
      <c r="G18630" s="389" t="s">
        <v>519</v>
      </c>
    </row>
    <row r="18631" spans="1:7">
      <c r="A18631" s="389" t="s">
        <v>532</v>
      </c>
      <c r="B18631" s="389" t="s">
        <v>519</v>
      </c>
      <c r="C18631" s="389">
        <v>34865.837904899898</v>
      </c>
      <c r="D18631" s="389" t="s">
        <v>519</v>
      </c>
      <c r="E18631" s="389" t="s">
        <v>670</v>
      </c>
      <c r="F18631" s="389" t="s">
        <v>650</v>
      </c>
      <c r="G18631" s="389" t="s">
        <v>519</v>
      </c>
    </row>
    <row r="18632" spans="1:7">
      <c r="A18632" s="389" t="s">
        <v>532</v>
      </c>
      <c r="B18632" s="389" t="s">
        <v>519</v>
      </c>
      <c r="C18632" s="389">
        <v>34865.837904899898</v>
      </c>
      <c r="D18632" s="389" t="s">
        <v>519</v>
      </c>
      <c r="E18632" s="389" t="s">
        <v>670</v>
      </c>
      <c r="F18632" s="389" t="s">
        <v>650</v>
      </c>
      <c r="G18632" s="389" t="s">
        <v>519</v>
      </c>
    </row>
    <row r="18633" spans="1:7">
      <c r="A18633" s="389" t="s">
        <v>532</v>
      </c>
      <c r="B18633" s="389" t="s">
        <v>519</v>
      </c>
      <c r="C18633" s="389">
        <v>34865.837904899898</v>
      </c>
      <c r="D18633" s="389" t="s">
        <v>519</v>
      </c>
      <c r="E18633" s="389" t="s">
        <v>670</v>
      </c>
      <c r="F18633" s="389" t="s">
        <v>650</v>
      </c>
      <c r="G18633" s="389" t="s">
        <v>519</v>
      </c>
    </row>
    <row r="18634" spans="1:7">
      <c r="A18634" s="389" t="s">
        <v>532</v>
      </c>
      <c r="B18634" s="389" t="s">
        <v>519</v>
      </c>
      <c r="C18634" s="389">
        <v>34865.837904899898</v>
      </c>
      <c r="D18634" s="389" t="s">
        <v>519</v>
      </c>
      <c r="E18634" s="389" t="s">
        <v>670</v>
      </c>
      <c r="F18634" s="389" t="s">
        <v>650</v>
      </c>
      <c r="G18634" s="389" t="s">
        <v>519</v>
      </c>
    </row>
    <row r="18635" spans="1:7">
      <c r="A18635" s="389" t="s">
        <v>532</v>
      </c>
      <c r="B18635" s="389" t="s">
        <v>519</v>
      </c>
      <c r="C18635" s="389">
        <v>34865.837904899898</v>
      </c>
      <c r="D18635" s="389" t="s">
        <v>519</v>
      </c>
      <c r="E18635" s="389" t="s">
        <v>670</v>
      </c>
      <c r="F18635" s="389" t="s">
        <v>650</v>
      </c>
      <c r="G18635" s="389" t="s">
        <v>519</v>
      </c>
    </row>
    <row r="18636" spans="1:7">
      <c r="A18636" s="389" t="s">
        <v>532</v>
      </c>
      <c r="B18636" s="389" t="s">
        <v>519</v>
      </c>
      <c r="C18636" s="389">
        <v>34865.837904899898</v>
      </c>
      <c r="D18636" s="389" t="s">
        <v>519</v>
      </c>
      <c r="E18636" s="389" t="s">
        <v>670</v>
      </c>
      <c r="F18636" s="389" t="s">
        <v>650</v>
      </c>
      <c r="G18636" s="389" t="s">
        <v>519</v>
      </c>
    </row>
    <row r="18637" spans="1:7">
      <c r="A18637" s="389" t="s">
        <v>532</v>
      </c>
      <c r="B18637" s="389" t="s">
        <v>519</v>
      </c>
      <c r="C18637" s="389">
        <v>34865.837904899898</v>
      </c>
      <c r="D18637" s="389" t="s">
        <v>519</v>
      </c>
      <c r="E18637" s="389" t="s">
        <v>670</v>
      </c>
      <c r="F18637" s="389" t="s">
        <v>650</v>
      </c>
      <c r="G18637" s="389" t="s">
        <v>519</v>
      </c>
    </row>
    <row r="18638" spans="1:7">
      <c r="A18638" s="389" t="s">
        <v>532</v>
      </c>
      <c r="B18638" s="389" t="s">
        <v>519</v>
      </c>
      <c r="C18638" s="389">
        <v>34865.837904899898</v>
      </c>
      <c r="D18638" s="389" t="s">
        <v>519</v>
      </c>
      <c r="E18638" s="389" t="s">
        <v>670</v>
      </c>
      <c r="F18638" s="389" t="s">
        <v>650</v>
      </c>
      <c r="G18638" s="389" t="s">
        <v>519</v>
      </c>
    </row>
    <row r="18639" spans="1:7">
      <c r="A18639" s="389" t="s">
        <v>532</v>
      </c>
      <c r="B18639" s="389" t="s">
        <v>519</v>
      </c>
      <c r="C18639" s="389">
        <v>34865.837904899898</v>
      </c>
      <c r="D18639" s="389" t="s">
        <v>519</v>
      </c>
      <c r="E18639" s="389" t="s">
        <v>670</v>
      </c>
      <c r="F18639" s="389" t="s">
        <v>650</v>
      </c>
      <c r="G18639" s="389" t="s">
        <v>519</v>
      </c>
    </row>
    <row r="18640" spans="1:7">
      <c r="A18640" s="389" t="s">
        <v>532</v>
      </c>
      <c r="B18640" s="389" t="s">
        <v>519</v>
      </c>
      <c r="C18640" s="389">
        <v>34865.837904899898</v>
      </c>
      <c r="D18640" s="389" t="s">
        <v>519</v>
      </c>
      <c r="E18640" s="389" t="s">
        <v>670</v>
      </c>
      <c r="F18640" s="389" t="s">
        <v>650</v>
      </c>
      <c r="G18640" s="389" t="s">
        <v>519</v>
      </c>
    </row>
    <row r="18641" spans="1:7">
      <c r="A18641" s="389" t="s">
        <v>532</v>
      </c>
      <c r="B18641" s="389" t="s">
        <v>519</v>
      </c>
      <c r="C18641" s="389">
        <v>34865.837904899898</v>
      </c>
      <c r="D18641" s="389" t="s">
        <v>519</v>
      </c>
      <c r="E18641" s="389" t="s">
        <v>670</v>
      </c>
      <c r="F18641" s="389" t="s">
        <v>650</v>
      </c>
      <c r="G18641" s="389" t="s">
        <v>519</v>
      </c>
    </row>
    <row r="18642" spans="1:7">
      <c r="A18642" s="389" t="s">
        <v>532</v>
      </c>
      <c r="B18642" s="389" t="s">
        <v>519</v>
      </c>
      <c r="C18642" s="389">
        <v>34865.837904899898</v>
      </c>
      <c r="D18642" s="389" t="s">
        <v>519</v>
      </c>
      <c r="E18642" s="389" t="s">
        <v>670</v>
      </c>
      <c r="F18642" s="389" t="s">
        <v>650</v>
      </c>
      <c r="G18642" s="389" t="s">
        <v>519</v>
      </c>
    </row>
    <row r="18643" spans="1:7">
      <c r="A18643" s="389" t="s">
        <v>532</v>
      </c>
      <c r="B18643" s="389" t="s">
        <v>519</v>
      </c>
      <c r="C18643" s="389">
        <v>34865.837904899898</v>
      </c>
      <c r="D18643" s="389" t="s">
        <v>519</v>
      </c>
      <c r="E18643" s="389" t="s">
        <v>670</v>
      </c>
      <c r="F18643" s="389" t="s">
        <v>650</v>
      </c>
      <c r="G18643" s="389" t="s">
        <v>519</v>
      </c>
    </row>
    <row r="18644" spans="1:7">
      <c r="A18644" s="389" t="s">
        <v>532</v>
      </c>
      <c r="B18644" s="389" t="s">
        <v>519</v>
      </c>
      <c r="C18644" s="389">
        <v>34865.837904899898</v>
      </c>
      <c r="D18644" s="389" t="s">
        <v>519</v>
      </c>
      <c r="E18644" s="389" t="s">
        <v>670</v>
      </c>
      <c r="F18644" s="389" t="s">
        <v>650</v>
      </c>
      <c r="G18644" s="389" t="s">
        <v>519</v>
      </c>
    </row>
    <row r="18645" spans="1:7">
      <c r="A18645" s="389" t="s">
        <v>532</v>
      </c>
      <c r="B18645" s="389" t="s">
        <v>519</v>
      </c>
      <c r="C18645" s="389">
        <v>34865.837904899898</v>
      </c>
      <c r="D18645" s="389" t="s">
        <v>519</v>
      </c>
      <c r="E18645" s="389" t="s">
        <v>670</v>
      </c>
      <c r="F18645" s="389" t="s">
        <v>650</v>
      </c>
      <c r="G18645" s="389" t="s">
        <v>519</v>
      </c>
    </row>
    <row r="18646" spans="1:7">
      <c r="A18646" s="389" t="s">
        <v>532</v>
      </c>
      <c r="B18646" s="389" t="s">
        <v>519</v>
      </c>
      <c r="C18646" s="389">
        <v>34865.837904899898</v>
      </c>
      <c r="D18646" s="389" t="s">
        <v>519</v>
      </c>
      <c r="E18646" s="389" t="s">
        <v>670</v>
      </c>
      <c r="F18646" s="389" t="s">
        <v>650</v>
      </c>
      <c r="G18646" s="389" t="s">
        <v>519</v>
      </c>
    </row>
    <row r="18647" spans="1:7">
      <c r="A18647" s="389" t="s">
        <v>532</v>
      </c>
      <c r="B18647" s="389" t="s">
        <v>519</v>
      </c>
      <c r="C18647" s="389">
        <v>34865.837904899898</v>
      </c>
      <c r="D18647" s="389" t="s">
        <v>519</v>
      </c>
      <c r="E18647" s="389" t="s">
        <v>670</v>
      </c>
      <c r="F18647" s="389" t="s">
        <v>650</v>
      </c>
      <c r="G18647" s="389" t="s">
        <v>519</v>
      </c>
    </row>
    <row r="18648" spans="1:7">
      <c r="A18648" s="389" t="s">
        <v>532</v>
      </c>
      <c r="B18648" s="389" t="s">
        <v>519</v>
      </c>
      <c r="C18648" s="389">
        <v>34865.837904899898</v>
      </c>
      <c r="D18648" s="389" t="s">
        <v>519</v>
      </c>
      <c r="E18648" s="389" t="s">
        <v>670</v>
      </c>
      <c r="F18648" s="389" t="s">
        <v>650</v>
      </c>
      <c r="G18648" s="389" t="s">
        <v>519</v>
      </c>
    </row>
    <row r="18649" spans="1:7">
      <c r="A18649" s="389" t="s">
        <v>532</v>
      </c>
      <c r="B18649" s="389" t="s">
        <v>519</v>
      </c>
      <c r="C18649" s="389">
        <v>34865.837904899898</v>
      </c>
      <c r="D18649" s="389" t="s">
        <v>519</v>
      </c>
      <c r="E18649" s="389" t="s">
        <v>670</v>
      </c>
      <c r="F18649" s="389" t="s">
        <v>650</v>
      </c>
      <c r="G18649" s="389" t="s">
        <v>519</v>
      </c>
    </row>
    <row r="18650" spans="1:7">
      <c r="A18650" s="389" t="s">
        <v>532</v>
      </c>
      <c r="B18650" s="389" t="s">
        <v>519</v>
      </c>
      <c r="C18650" s="389">
        <v>34865.837904899898</v>
      </c>
      <c r="D18650" s="389" t="s">
        <v>519</v>
      </c>
      <c r="E18650" s="389" t="s">
        <v>670</v>
      </c>
      <c r="F18650" s="389" t="s">
        <v>650</v>
      </c>
      <c r="G18650" s="389" t="s">
        <v>519</v>
      </c>
    </row>
    <row r="18651" spans="1:7">
      <c r="A18651" s="389" t="s">
        <v>532</v>
      </c>
      <c r="B18651" s="389" t="s">
        <v>519</v>
      </c>
      <c r="C18651" s="389">
        <v>34865.837904899898</v>
      </c>
      <c r="D18651" s="389" t="s">
        <v>519</v>
      </c>
      <c r="E18651" s="389" t="s">
        <v>670</v>
      </c>
      <c r="F18651" s="389" t="s">
        <v>650</v>
      </c>
      <c r="G18651" s="389" t="s">
        <v>519</v>
      </c>
    </row>
    <row r="18652" spans="1:7">
      <c r="A18652" s="389" t="s">
        <v>532</v>
      </c>
      <c r="B18652" s="389" t="s">
        <v>519</v>
      </c>
      <c r="C18652" s="389">
        <v>34865.837904899898</v>
      </c>
      <c r="D18652" s="389" t="s">
        <v>519</v>
      </c>
      <c r="E18652" s="389" t="s">
        <v>670</v>
      </c>
      <c r="F18652" s="389" t="s">
        <v>650</v>
      </c>
      <c r="G18652" s="389" t="s">
        <v>519</v>
      </c>
    </row>
    <row r="18653" spans="1:7">
      <c r="A18653" s="389" t="s">
        <v>532</v>
      </c>
      <c r="B18653" s="389" t="s">
        <v>519</v>
      </c>
      <c r="C18653" s="389">
        <v>34865.837904899898</v>
      </c>
      <c r="D18653" s="389" t="s">
        <v>519</v>
      </c>
      <c r="E18653" s="389" t="s">
        <v>670</v>
      </c>
      <c r="F18653" s="389" t="s">
        <v>650</v>
      </c>
      <c r="G18653" s="389" t="s">
        <v>519</v>
      </c>
    </row>
    <row r="18654" spans="1:7">
      <c r="A18654" s="389" t="s">
        <v>532</v>
      </c>
      <c r="B18654" s="389" t="s">
        <v>519</v>
      </c>
      <c r="C18654" s="389">
        <v>34865.837904899898</v>
      </c>
      <c r="D18654" s="389" t="s">
        <v>519</v>
      </c>
      <c r="E18654" s="389" t="s">
        <v>670</v>
      </c>
      <c r="F18654" s="389" t="s">
        <v>650</v>
      </c>
      <c r="G18654" s="389" t="s">
        <v>519</v>
      </c>
    </row>
    <row r="18655" spans="1:7">
      <c r="A18655" s="389" t="s">
        <v>532</v>
      </c>
      <c r="B18655" s="389" t="s">
        <v>519</v>
      </c>
      <c r="C18655" s="389">
        <v>34865.837904899898</v>
      </c>
      <c r="D18655" s="389" t="s">
        <v>519</v>
      </c>
      <c r="E18655" s="389" t="s">
        <v>670</v>
      </c>
      <c r="F18655" s="389" t="s">
        <v>650</v>
      </c>
      <c r="G18655" s="389" t="s">
        <v>519</v>
      </c>
    </row>
    <row r="18656" spans="1:7">
      <c r="A18656" s="389" t="s">
        <v>532</v>
      </c>
      <c r="B18656" s="389" t="s">
        <v>519</v>
      </c>
      <c r="C18656" s="389">
        <v>34865.837904899898</v>
      </c>
      <c r="D18656" s="389" t="s">
        <v>519</v>
      </c>
      <c r="E18656" s="389" t="s">
        <v>670</v>
      </c>
      <c r="F18656" s="389" t="s">
        <v>650</v>
      </c>
      <c r="G18656" s="389" t="s">
        <v>519</v>
      </c>
    </row>
    <row r="18657" spans="1:7">
      <c r="A18657" s="389" t="s">
        <v>532</v>
      </c>
      <c r="B18657" s="389" t="s">
        <v>519</v>
      </c>
      <c r="C18657" s="389">
        <v>34865.837904899898</v>
      </c>
      <c r="D18657" s="389" t="s">
        <v>519</v>
      </c>
      <c r="E18657" s="389" t="s">
        <v>670</v>
      </c>
      <c r="F18657" s="389" t="s">
        <v>650</v>
      </c>
      <c r="G18657" s="389" t="s">
        <v>519</v>
      </c>
    </row>
    <row r="18658" spans="1:7">
      <c r="A18658" s="389" t="s">
        <v>532</v>
      </c>
      <c r="B18658" s="389" t="s">
        <v>519</v>
      </c>
      <c r="C18658" s="389">
        <v>34865.837904899898</v>
      </c>
      <c r="D18658" s="389" t="s">
        <v>519</v>
      </c>
      <c r="E18658" s="389" t="s">
        <v>670</v>
      </c>
      <c r="F18658" s="389" t="s">
        <v>650</v>
      </c>
      <c r="G18658" s="389" t="s">
        <v>519</v>
      </c>
    </row>
    <row r="18659" spans="1:7">
      <c r="A18659" s="389" t="s">
        <v>532</v>
      </c>
      <c r="B18659" s="389" t="s">
        <v>519</v>
      </c>
      <c r="C18659" s="389">
        <v>34865.837904899898</v>
      </c>
      <c r="D18659" s="389" t="s">
        <v>519</v>
      </c>
      <c r="E18659" s="389" t="s">
        <v>670</v>
      </c>
      <c r="F18659" s="389" t="s">
        <v>650</v>
      </c>
      <c r="G18659" s="389" t="s">
        <v>519</v>
      </c>
    </row>
    <row r="18660" spans="1:7">
      <c r="A18660" s="389" t="s">
        <v>532</v>
      </c>
      <c r="B18660" s="389" t="s">
        <v>519</v>
      </c>
      <c r="C18660" s="389">
        <v>34865.837904899898</v>
      </c>
      <c r="D18660" s="389" t="s">
        <v>519</v>
      </c>
      <c r="E18660" s="389" t="s">
        <v>670</v>
      </c>
      <c r="F18660" s="389" t="s">
        <v>650</v>
      </c>
      <c r="G18660" s="389" t="s">
        <v>519</v>
      </c>
    </row>
    <row r="18661" spans="1:7">
      <c r="A18661" s="389" t="s">
        <v>532</v>
      </c>
      <c r="B18661" s="389" t="s">
        <v>519</v>
      </c>
      <c r="C18661" s="389">
        <v>34865.837904899898</v>
      </c>
      <c r="D18661" s="389" t="s">
        <v>519</v>
      </c>
      <c r="E18661" s="389" t="s">
        <v>670</v>
      </c>
      <c r="F18661" s="389" t="s">
        <v>650</v>
      </c>
      <c r="G18661" s="389" t="s">
        <v>519</v>
      </c>
    </row>
    <row r="18662" spans="1:7">
      <c r="A18662" s="389" t="s">
        <v>532</v>
      </c>
      <c r="B18662" s="389" t="s">
        <v>519</v>
      </c>
      <c r="C18662" s="389">
        <v>34865.837904899898</v>
      </c>
      <c r="D18662" s="389" t="s">
        <v>519</v>
      </c>
      <c r="E18662" s="389" t="s">
        <v>670</v>
      </c>
      <c r="F18662" s="389" t="s">
        <v>650</v>
      </c>
      <c r="G18662" s="389" t="s">
        <v>519</v>
      </c>
    </row>
    <row r="18663" spans="1:7">
      <c r="A18663" s="389" t="s">
        <v>532</v>
      </c>
      <c r="B18663" s="389" t="s">
        <v>519</v>
      </c>
      <c r="C18663" s="389">
        <v>34865.837904899898</v>
      </c>
      <c r="D18663" s="389" t="s">
        <v>519</v>
      </c>
      <c r="E18663" s="389" t="s">
        <v>670</v>
      </c>
      <c r="F18663" s="389" t="s">
        <v>650</v>
      </c>
      <c r="G18663" s="389" t="s">
        <v>519</v>
      </c>
    </row>
    <row r="18664" spans="1:7">
      <c r="A18664" s="389" t="s">
        <v>532</v>
      </c>
      <c r="B18664" s="389" t="s">
        <v>519</v>
      </c>
      <c r="C18664" s="389">
        <v>34865.837904899898</v>
      </c>
      <c r="D18664" s="389" t="s">
        <v>519</v>
      </c>
      <c r="E18664" s="389" t="s">
        <v>670</v>
      </c>
      <c r="F18664" s="389" t="s">
        <v>650</v>
      </c>
      <c r="G18664" s="389" t="s">
        <v>519</v>
      </c>
    </row>
    <row r="18665" spans="1:7">
      <c r="A18665" s="389" t="s">
        <v>532</v>
      </c>
      <c r="B18665" s="389" t="s">
        <v>519</v>
      </c>
      <c r="C18665" s="389">
        <v>34865.837904899898</v>
      </c>
      <c r="D18665" s="389" t="s">
        <v>519</v>
      </c>
      <c r="E18665" s="389" t="s">
        <v>670</v>
      </c>
      <c r="F18665" s="389" t="s">
        <v>650</v>
      </c>
      <c r="G18665" s="389" t="s">
        <v>519</v>
      </c>
    </row>
    <row r="18666" spans="1:7">
      <c r="A18666" s="389" t="s">
        <v>532</v>
      </c>
      <c r="B18666" s="389" t="s">
        <v>519</v>
      </c>
      <c r="C18666" s="389">
        <v>34865.837904899898</v>
      </c>
      <c r="D18666" s="389" t="s">
        <v>519</v>
      </c>
      <c r="E18666" s="389" t="s">
        <v>670</v>
      </c>
      <c r="F18666" s="389" t="s">
        <v>650</v>
      </c>
      <c r="G18666" s="389" t="s">
        <v>519</v>
      </c>
    </row>
    <row r="18667" spans="1:7">
      <c r="A18667" s="389" t="s">
        <v>532</v>
      </c>
      <c r="B18667" s="389" t="s">
        <v>519</v>
      </c>
      <c r="C18667" s="389">
        <v>34865.837904899898</v>
      </c>
      <c r="D18667" s="389" t="s">
        <v>519</v>
      </c>
      <c r="E18667" s="389" t="s">
        <v>670</v>
      </c>
      <c r="F18667" s="389" t="s">
        <v>650</v>
      </c>
      <c r="G18667" s="389" t="s">
        <v>519</v>
      </c>
    </row>
    <row r="18668" spans="1:7">
      <c r="A18668" s="389" t="s">
        <v>532</v>
      </c>
      <c r="B18668" s="389" t="s">
        <v>519</v>
      </c>
      <c r="C18668" s="389">
        <v>34865.837904899898</v>
      </c>
      <c r="D18668" s="389" t="s">
        <v>519</v>
      </c>
      <c r="E18668" s="389" t="s">
        <v>670</v>
      </c>
      <c r="F18668" s="389" t="s">
        <v>650</v>
      </c>
      <c r="G18668" s="389" t="s">
        <v>519</v>
      </c>
    </row>
    <row r="18669" spans="1:7">
      <c r="A18669" s="389" t="s">
        <v>532</v>
      </c>
      <c r="B18669" s="389" t="s">
        <v>519</v>
      </c>
      <c r="C18669" s="389">
        <v>34865.837904899898</v>
      </c>
      <c r="D18669" s="389" t="s">
        <v>519</v>
      </c>
      <c r="E18669" s="389" t="s">
        <v>670</v>
      </c>
      <c r="F18669" s="389" t="s">
        <v>650</v>
      </c>
      <c r="G18669" s="389" t="s">
        <v>519</v>
      </c>
    </row>
    <row r="18670" spans="1:7">
      <c r="A18670" s="389" t="s">
        <v>532</v>
      </c>
      <c r="B18670" s="389" t="s">
        <v>519</v>
      </c>
      <c r="C18670" s="389">
        <v>34865.837904899898</v>
      </c>
      <c r="D18670" s="389" t="s">
        <v>519</v>
      </c>
      <c r="E18670" s="389" t="s">
        <v>670</v>
      </c>
      <c r="F18670" s="389" t="s">
        <v>650</v>
      </c>
      <c r="G18670" s="389" t="s">
        <v>519</v>
      </c>
    </row>
    <row r="18671" spans="1:7">
      <c r="A18671" s="389" t="s">
        <v>532</v>
      </c>
      <c r="B18671" s="389" t="s">
        <v>519</v>
      </c>
      <c r="C18671" s="389">
        <v>34865.837904899898</v>
      </c>
      <c r="D18671" s="389" t="s">
        <v>519</v>
      </c>
      <c r="E18671" s="389" t="s">
        <v>670</v>
      </c>
      <c r="F18671" s="389" t="s">
        <v>650</v>
      </c>
      <c r="G18671" s="389" t="s">
        <v>519</v>
      </c>
    </row>
    <row r="18672" spans="1:7">
      <c r="A18672" s="389" t="s">
        <v>532</v>
      </c>
      <c r="B18672" s="389" t="s">
        <v>519</v>
      </c>
      <c r="C18672" s="389">
        <v>34865.837904899898</v>
      </c>
      <c r="D18672" s="389" t="s">
        <v>519</v>
      </c>
      <c r="E18672" s="389" t="s">
        <v>670</v>
      </c>
      <c r="F18672" s="389" t="s">
        <v>650</v>
      </c>
      <c r="G18672" s="389" t="s">
        <v>519</v>
      </c>
    </row>
    <row r="18673" spans="1:7">
      <c r="A18673" s="389" t="s">
        <v>532</v>
      </c>
      <c r="B18673" s="389" t="s">
        <v>519</v>
      </c>
      <c r="C18673" s="389">
        <v>34865.837904899898</v>
      </c>
      <c r="D18673" s="389" t="s">
        <v>519</v>
      </c>
      <c r="E18673" s="389" t="s">
        <v>670</v>
      </c>
      <c r="F18673" s="389" t="s">
        <v>650</v>
      </c>
      <c r="G18673" s="389" t="s">
        <v>519</v>
      </c>
    </row>
    <row r="18674" spans="1:7">
      <c r="A18674" s="389" t="s">
        <v>532</v>
      </c>
      <c r="B18674" s="389" t="s">
        <v>519</v>
      </c>
      <c r="C18674" s="389">
        <v>34865.837904899898</v>
      </c>
      <c r="D18674" s="389" t="s">
        <v>519</v>
      </c>
      <c r="E18674" s="389" t="s">
        <v>670</v>
      </c>
      <c r="F18674" s="389" t="s">
        <v>650</v>
      </c>
      <c r="G18674" s="389" t="s">
        <v>519</v>
      </c>
    </row>
    <row r="18675" spans="1:7">
      <c r="A18675" s="389" t="s">
        <v>532</v>
      </c>
      <c r="B18675" s="389" t="s">
        <v>519</v>
      </c>
      <c r="C18675" s="389">
        <v>34865.837904899898</v>
      </c>
      <c r="D18675" s="389" t="s">
        <v>519</v>
      </c>
      <c r="E18675" s="389" t="s">
        <v>670</v>
      </c>
      <c r="F18675" s="389" t="s">
        <v>650</v>
      </c>
      <c r="G18675" s="389" t="s">
        <v>519</v>
      </c>
    </row>
    <row r="18676" spans="1:7">
      <c r="A18676" s="389" t="s">
        <v>532</v>
      </c>
      <c r="B18676" s="389" t="s">
        <v>519</v>
      </c>
      <c r="C18676" s="389">
        <v>34865.837904899898</v>
      </c>
      <c r="D18676" s="389" t="s">
        <v>519</v>
      </c>
      <c r="E18676" s="389" t="s">
        <v>670</v>
      </c>
      <c r="F18676" s="389" t="s">
        <v>650</v>
      </c>
      <c r="G18676" s="389" t="s">
        <v>519</v>
      </c>
    </row>
    <row r="18677" spans="1:7">
      <c r="A18677" s="389" t="s">
        <v>532</v>
      </c>
      <c r="B18677" s="389" t="s">
        <v>519</v>
      </c>
      <c r="C18677" s="389">
        <v>34865.837904899898</v>
      </c>
      <c r="D18677" s="389" t="s">
        <v>519</v>
      </c>
      <c r="E18677" s="389" t="s">
        <v>670</v>
      </c>
      <c r="F18677" s="389" t="s">
        <v>650</v>
      </c>
      <c r="G18677" s="389" t="s">
        <v>519</v>
      </c>
    </row>
    <row r="18678" spans="1:7">
      <c r="A18678" s="389" t="s">
        <v>532</v>
      </c>
      <c r="B18678" s="389" t="s">
        <v>519</v>
      </c>
      <c r="C18678" s="389">
        <v>34865.837904899898</v>
      </c>
      <c r="D18678" s="389" t="s">
        <v>519</v>
      </c>
      <c r="E18678" s="389" t="s">
        <v>670</v>
      </c>
      <c r="F18678" s="389" t="s">
        <v>650</v>
      </c>
      <c r="G18678" s="389" t="s">
        <v>519</v>
      </c>
    </row>
    <row r="18679" spans="1:7">
      <c r="A18679" s="389" t="s">
        <v>532</v>
      </c>
      <c r="B18679" s="389" t="s">
        <v>519</v>
      </c>
      <c r="C18679" s="389">
        <v>34865.837904899898</v>
      </c>
      <c r="D18679" s="389" t="s">
        <v>519</v>
      </c>
      <c r="E18679" s="389" t="s">
        <v>670</v>
      </c>
      <c r="F18679" s="389" t="s">
        <v>650</v>
      </c>
      <c r="G18679" s="389" t="s">
        <v>519</v>
      </c>
    </row>
    <row r="18680" spans="1:7">
      <c r="A18680" s="389" t="s">
        <v>532</v>
      </c>
      <c r="B18680" s="389" t="s">
        <v>519</v>
      </c>
      <c r="C18680" s="389">
        <v>34865.837904899898</v>
      </c>
      <c r="D18680" s="389" t="s">
        <v>519</v>
      </c>
      <c r="E18680" s="389" t="s">
        <v>670</v>
      </c>
      <c r="F18680" s="389" t="s">
        <v>650</v>
      </c>
      <c r="G18680" s="389" t="s">
        <v>519</v>
      </c>
    </row>
    <row r="18681" spans="1:7">
      <c r="A18681" s="389" t="s">
        <v>532</v>
      </c>
      <c r="B18681" s="389" t="s">
        <v>519</v>
      </c>
      <c r="C18681" s="389">
        <v>34865.837904899898</v>
      </c>
      <c r="D18681" s="389" t="s">
        <v>519</v>
      </c>
      <c r="E18681" s="389" t="s">
        <v>670</v>
      </c>
      <c r="F18681" s="389" t="s">
        <v>650</v>
      </c>
      <c r="G18681" s="389" t="s">
        <v>519</v>
      </c>
    </row>
    <row r="18682" spans="1:7">
      <c r="A18682" s="389" t="s">
        <v>532</v>
      </c>
      <c r="B18682" s="389" t="s">
        <v>519</v>
      </c>
      <c r="C18682" s="389">
        <v>34865.837904899898</v>
      </c>
      <c r="D18682" s="389" t="s">
        <v>519</v>
      </c>
      <c r="E18682" s="389" t="s">
        <v>670</v>
      </c>
      <c r="F18682" s="389" t="s">
        <v>650</v>
      </c>
      <c r="G18682" s="389" t="s">
        <v>519</v>
      </c>
    </row>
    <row r="18683" spans="1:7">
      <c r="A18683" s="389" t="s">
        <v>532</v>
      </c>
      <c r="B18683" s="389" t="s">
        <v>519</v>
      </c>
      <c r="C18683" s="389">
        <v>34865.837904899898</v>
      </c>
      <c r="D18683" s="389" t="s">
        <v>519</v>
      </c>
      <c r="E18683" s="389" t="s">
        <v>670</v>
      </c>
      <c r="F18683" s="389" t="s">
        <v>650</v>
      </c>
      <c r="G18683" s="389" t="s">
        <v>519</v>
      </c>
    </row>
    <row r="18684" spans="1:7">
      <c r="A18684" s="389" t="s">
        <v>532</v>
      </c>
      <c r="B18684" s="389" t="s">
        <v>519</v>
      </c>
      <c r="C18684" s="389">
        <v>34865.837904899898</v>
      </c>
      <c r="D18684" s="389" t="s">
        <v>519</v>
      </c>
      <c r="E18684" s="389" t="s">
        <v>670</v>
      </c>
      <c r="F18684" s="389" t="s">
        <v>650</v>
      </c>
      <c r="G18684" s="389" t="s">
        <v>519</v>
      </c>
    </row>
    <row r="18685" spans="1:7">
      <c r="A18685" s="389" t="s">
        <v>532</v>
      </c>
      <c r="B18685" s="389" t="s">
        <v>519</v>
      </c>
      <c r="C18685" s="389">
        <v>34865.837904899898</v>
      </c>
      <c r="D18685" s="389" t="s">
        <v>519</v>
      </c>
      <c r="E18685" s="389" t="s">
        <v>670</v>
      </c>
      <c r="F18685" s="389" t="s">
        <v>650</v>
      </c>
      <c r="G18685" s="389" t="s">
        <v>519</v>
      </c>
    </row>
    <row r="18686" spans="1:7">
      <c r="A18686" s="389" t="s">
        <v>532</v>
      </c>
      <c r="B18686" s="389" t="s">
        <v>519</v>
      </c>
      <c r="C18686" s="389">
        <v>34865.837904899898</v>
      </c>
      <c r="D18686" s="389" t="s">
        <v>519</v>
      </c>
      <c r="E18686" s="389" t="s">
        <v>670</v>
      </c>
      <c r="F18686" s="389" t="s">
        <v>650</v>
      </c>
      <c r="G18686" s="389" t="s">
        <v>519</v>
      </c>
    </row>
    <row r="18687" spans="1:7">
      <c r="A18687" s="389" t="s">
        <v>532</v>
      </c>
      <c r="B18687" s="389" t="s">
        <v>519</v>
      </c>
      <c r="C18687" s="389">
        <v>34865.837904899898</v>
      </c>
      <c r="D18687" s="389" t="s">
        <v>519</v>
      </c>
      <c r="E18687" s="389" t="s">
        <v>670</v>
      </c>
      <c r="F18687" s="389" t="s">
        <v>650</v>
      </c>
      <c r="G18687" s="389" t="s">
        <v>519</v>
      </c>
    </row>
    <row r="18688" spans="1:7">
      <c r="A18688" s="389" t="s">
        <v>532</v>
      </c>
      <c r="B18688" s="389" t="s">
        <v>519</v>
      </c>
      <c r="C18688" s="389">
        <v>34865.837904899898</v>
      </c>
      <c r="D18688" s="389" t="s">
        <v>519</v>
      </c>
      <c r="E18688" s="389" t="s">
        <v>670</v>
      </c>
      <c r="F18688" s="389" t="s">
        <v>650</v>
      </c>
      <c r="G18688" s="389" t="s">
        <v>519</v>
      </c>
    </row>
    <row r="18689" spans="1:7">
      <c r="A18689" s="389" t="s">
        <v>532</v>
      </c>
      <c r="B18689" s="389" t="s">
        <v>519</v>
      </c>
      <c r="C18689" s="389">
        <v>34865.837904899898</v>
      </c>
      <c r="D18689" s="389" t="s">
        <v>519</v>
      </c>
      <c r="E18689" s="389" t="s">
        <v>670</v>
      </c>
      <c r="F18689" s="389" t="s">
        <v>650</v>
      </c>
      <c r="G18689" s="389" t="s">
        <v>519</v>
      </c>
    </row>
    <row r="18690" spans="1:7">
      <c r="A18690" s="389" t="s">
        <v>532</v>
      </c>
      <c r="B18690" s="389" t="s">
        <v>519</v>
      </c>
      <c r="C18690" s="389">
        <v>34865.837904899898</v>
      </c>
      <c r="D18690" s="389" t="s">
        <v>519</v>
      </c>
      <c r="E18690" s="389" t="s">
        <v>670</v>
      </c>
      <c r="F18690" s="389" t="s">
        <v>650</v>
      </c>
      <c r="G18690" s="389" t="s">
        <v>519</v>
      </c>
    </row>
    <row r="18691" spans="1:7">
      <c r="A18691" s="389" t="s">
        <v>532</v>
      </c>
      <c r="B18691" s="389" t="s">
        <v>519</v>
      </c>
      <c r="C18691" s="389">
        <v>34865.837904899898</v>
      </c>
      <c r="D18691" s="389" t="s">
        <v>519</v>
      </c>
      <c r="E18691" s="389" t="s">
        <v>670</v>
      </c>
      <c r="F18691" s="389" t="s">
        <v>650</v>
      </c>
      <c r="G18691" s="389" t="s">
        <v>519</v>
      </c>
    </row>
    <row r="18692" spans="1:7">
      <c r="A18692" s="389" t="s">
        <v>532</v>
      </c>
      <c r="B18692" s="389" t="s">
        <v>519</v>
      </c>
      <c r="C18692" s="389">
        <v>34865.837904899898</v>
      </c>
      <c r="D18692" s="389" t="s">
        <v>519</v>
      </c>
      <c r="E18692" s="389" t="s">
        <v>670</v>
      </c>
      <c r="F18692" s="389" t="s">
        <v>650</v>
      </c>
      <c r="G18692" s="389" t="s">
        <v>519</v>
      </c>
    </row>
    <row r="18693" spans="1:7">
      <c r="A18693" s="389" t="s">
        <v>532</v>
      </c>
      <c r="B18693" s="389" t="s">
        <v>519</v>
      </c>
      <c r="C18693" s="389">
        <v>34865.837904899898</v>
      </c>
      <c r="D18693" s="389" t="s">
        <v>519</v>
      </c>
      <c r="E18693" s="389" t="s">
        <v>670</v>
      </c>
      <c r="F18693" s="389" t="s">
        <v>650</v>
      </c>
      <c r="G18693" s="389" t="s">
        <v>519</v>
      </c>
    </row>
    <row r="18694" spans="1:7">
      <c r="A18694" s="389" t="s">
        <v>532</v>
      </c>
      <c r="B18694" s="389" t="s">
        <v>519</v>
      </c>
      <c r="C18694" s="389">
        <v>34865.837904899898</v>
      </c>
      <c r="D18694" s="389" t="s">
        <v>519</v>
      </c>
      <c r="E18694" s="389" t="s">
        <v>670</v>
      </c>
      <c r="F18694" s="389" t="s">
        <v>650</v>
      </c>
      <c r="G18694" s="389" t="s">
        <v>519</v>
      </c>
    </row>
    <row r="18695" spans="1:7">
      <c r="A18695" s="389" t="s">
        <v>532</v>
      </c>
      <c r="B18695" s="389" t="s">
        <v>519</v>
      </c>
      <c r="C18695" s="389">
        <v>34865.837904899898</v>
      </c>
      <c r="D18695" s="389" t="s">
        <v>519</v>
      </c>
      <c r="E18695" s="389" t="s">
        <v>670</v>
      </c>
      <c r="F18695" s="389" t="s">
        <v>650</v>
      </c>
      <c r="G18695" s="389" t="s">
        <v>519</v>
      </c>
    </row>
    <row r="18696" spans="1:7">
      <c r="A18696" s="389" t="s">
        <v>532</v>
      </c>
      <c r="B18696" s="389" t="s">
        <v>519</v>
      </c>
      <c r="C18696" s="389">
        <v>34865.837904899898</v>
      </c>
      <c r="D18696" s="389" t="s">
        <v>519</v>
      </c>
      <c r="E18696" s="389" t="s">
        <v>670</v>
      </c>
      <c r="F18696" s="389" t="s">
        <v>650</v>
      </c>
      <c r="G18696" s="389" t="s">
        <v>519</v>
      </c>
    </row>
    <row r="18697" spans="1:7">
      <c r="A18697" s="389" t="s">
        <v>532</v>
      </c>
      <c r="B18697" s="389" t="s">
        <v>519</v>
      </c>
      <c r="C18697" s="389">
        <v>34865.837904899898</v>
      </c>
      <c r="D18697" s="389" t="s">
        <v>519</v>
      </c>
      <c r="E18697" s="389" t="s">
        <v>670</v>
      </c>
      <c r="F18697" s="389" t="s">
        <v>650</v>
      </c>
      <c r="G18697" s="389" t="s">
        <v>519</v>
      </c>
    </row>
    <row r="18698" spans="1:7">
      <c r="A18698" s="389" t="s">
        <v>532</v>
      </c>
      <c r="B18698" s="389" t="s">
        <v>519</v>
      </c>
      <c r="C18698" s="389">
        <v>34865.837904899898</v>
      </c>
      <c r="D18698" s="389" t="s">
        <v>519</v>
      </c>
      <c r="E18698" s="389" t="s">
        <v>670</v>
      </c>
      <c r="F18698" s="389" t="s">
        <v>650</v>
      </c>
      <c r="G18698" s="389" t="s">
        <v>519</v>
      </c>
    </row>
    <row r="18699" spans="1:7">
      <c r="A18699" s="389" t="s">
        <v>532</v>
      </c>
      <c r="B18699" s="389" t="s">
        <v>519</v>
      </c>
      <c r="C18699" s="389">
        <v>34865.837904899898</v>
      </c>
      <c r="D18699" s="389" t="s">
        <v>519</v>
      </c>
      <c r="E18699" s="389" t="s">
        <v>670</v>
      </c>
      <c r="F18699" s="389" t="s">
        <v>650</v>
      </c>
      <c r="G18699" s="389" t="s">
        <v>519</v>
      </c>
    </row>
    <row r="18700" spans="1:7">
      <c r="A18700" s="389" t="s">
        <v>532</v>
      </c>
      <c r="B18700" s="389" t="s">
        <v>519</v>
      </c>
      <c r="C18700" s="389">
        <v>34865.837904899898</v>
      </c>
      <c r="D18700" s="389" t="s">
        <v>519</v>
      </c>
      <c r="E18700" s="389" t="s">
        <v>670</v>
      </c>
      <c r="F18700" s="389" t="s">
        <v>650</v>
      </c>
      <c r="G18700" s="389" t="s">
        <v>519</v>
      </c>
    </row>
    <row r="18701" spans="1:7">
      <c r="A18701" s="389" t="s">
        <v>532</v>
      </c>
      <c r="B18701" s="389" t="s">
        <v>519</v>
      </c>
      <c r="C18701" s="389">
        <v>34865.837904899898</v>
      </c>
      <c r="D18701" s="389" t="s">
        <v>519</v>
      </c>
      <c r="E18701" s="389" t="s">
        <v>670</v>
      </c>
      <c r="F18701" s="389" t="s">
        <v>650</v>
      </c>
      <c r="G18701" s="389" t="s">
        <v>519</v>
      </c>
    </row>
    <row r="18702" spans="1:7">
      <c r="A18702" s="389" t="s">
        <v>532</v>
      </c>
      <c r="B18702" s="389" t="s">
        <v>519</v>
      </c>
      <c r="C18702" s="389">
        <v>34865.837904899898</v>
      </c>
      <c r="D18702" s="389" t="s">
        <v>519</v>
      </c>
      <c r="E18702" s="389" t="s">
        <v>670</v>
      </c>
      <c r="F18702" s="389" t="s">
        <v>650</v>
      </c>
      <c r="G18702" s="389" t="s">
        <v>519</v>
      </c>
    </row>
    <row r="18703" spans="1:7">
      <c r="A18703" s="389" t="s">
        <v>532</v>
      </c>
      <c r="B18703" s="389" t="s">
        <v>519</v>
      </c>
      <c r="C18703" s="389">
        <v>34865.837904899898</v>
      </c>
      <c r="D18703" s="389" t="s">
        <v>519</v>
      </c>
      <c r="E18703" s="389" t="s">
        <v>670</v>
      </c>
      <c r="F18703" s="389" t="s">
        <v>650</v>
      </c>
      <c r="G18703" s="389" t="s">
        <v>519</v>
      </c>
    </row>
    <row r="18704" spans="1:7">
      <c r="A18704" s="389" t="s">
        <v>532</v>
      </c>
      <c r="B18704" s="389" t="s">
        <v>519</v>
      </c>
      <c r="C18704" s="389">
        <v>34865.837904899898</v>
      </c>
      <c r="D18704" s="389" t="s">
        <v>519</v>
      </c>
      <c r="E18704" s="389" t="s">
        <v>670</v>
      </c>
      <c r="F18704" s="389" t="s">
        <v>650</v>
      </c>
      <c r="G18704" s="389" t="s">
        <v>519</v>
      </c>
    </row>
    <row r="18705" spans="1:7">
      <c r="A18705" s="389" t="s">
        <v>532</v>
      </c>
      <c r="B18705" s="389" t="s">
        <v>519</v>
      </c>
      <c r="C18705" s="389">
        <v>34865.837904899898</v>
      </c>
      <c r="D18705" s="389" t="s">
        <v>519</v>
      </c>
      <c r="E18705" s="389" t="s">
        <v>670</v>
      </c>
      <c r="F18705" s="389" t="s">
        <v>650</v>
      </c>
      <c r="G18705" s="389" t="s">
        <v>519</v>
      </c>
    </row>
    <row r="18706" spans="1:7">
      <c r="A18706" s="389" t="s">
        <v>532</v>
      </c>
      <c r="B18706" s="389" t="s">
        <v>519</v>
      </c>
      <c r="C18706" s="389">
        <v>34865.837904899898</v>
      </c>
      <c r="D18706" s="389" t="s">
        <v>519</v>
      </c>
      <c r="E18706" s="389" t="s">
        <v>670</v>
      </c>
      <c r="F18706" s="389" t="s">
        <v>650</v>
      </c>
      <c r="G18706" s="389" t="s">
        <v>519</v>
      </c>
    </row>
    <row r="18707" spans="1:7">
      <c r="A18707" s="389" t="s">
        <v>532</v>
      </c>
      <c r="B18707" s="389" t="s">
        <v>519</v>
      </c>
      <c r="C18707" s="389">
        <v>34865.837904899898</v>
      </c>
      <c r="D18707" s="389" t="s">
        <v>519</v>
      </c>
      <c r="E18707" s="389" t="s">
        <v>670</v>
      </c>
      <c r="F18707" s="389" t="s">
        <v>650</v>
      </c>
      <c r="G18707" s="389" t="s">
        <v>519</v>
      </c>
    </row>
    <row r="18708" spans="1:7">
      <c r="A18708" s="389" t="s">
        <v>532</v>
      </c>
      <c r="B18708" s="389" t="s">
        <v>519</v>
      </c>
      <c r="C18708" s="389">
        <v>34865.837904899898</v>
      </c>
      <c r="D18708" s="389" t="s">
        <v>519</v>
      </c>
      <c r="E18708" s="389" t="s">
        <v>670</v>
      </c>
      <c r="F18708" s="389" t="s">
        <v>650</v>
      </c>
      <c r="G18708" s="389" t="s">
        <v>519</v>
      </c>
    </row>
    <row r="18709" spans="1:7">
      <c r="A18709" s="389" t="s">
        <v>532</v>
      </c>
      <c r="B18709" s="389" t="s">
        <v>519</v>
      </c>
      <c r="C18709" s="389">
        <v>34865.837904899898</v>
      </c>
      <c r="D18709" s="389" t="s">
        <v>519</v>
      </c>
      <c r="E18709" s="389" t="s">
        <v>670</v>
      </c>
      <c r="F18709" s="389" t="s">
        <v>650</v>
      </c>
      <c r="G18709" s="389" t="s">
        <v>519</v>
      </c>
    </row>
    <row r="18710" spans="1:7">
      <c r="A18710" s="389" t="s">
        <v>532</v>
      </c>
      <c r="B18710" s="389" t="s">
        <v>519</v>
      </c>
      <c r="C18710" s="389">
        <v>34865.837904899898</v>
      </c>
      <c r="D18710" s="389" t="s">
        <v>519</v>
      </c>
      <c r="E18710" s="389" t="s">
        <v>670</v>
      </c>
      <c r="F18710" s="389" t="s">
        <v>650</v>
      </c>
      <c r="G18710" s="389" t="s">
        <v>519</v>
      </c>
    </row>
    <row r="18711" spans="1:7">
      <c r="A18711" s="389" t="s">
        <v>532</v>
      </c>
      <c r="B18711" s="389" t="s">
        <v>519</v>
      </c>
      <c r="C18711" s="389">
        <v>34865.837904899898</v>
      </c>
      <c r="D18711" s="389" t="s">
        <v>519</v>
      </c>
      <c r="E18711" s="389" t="s">
        <v>670</v>
      </c>
      <c r="F18711" s="389" t="s">
        <v>650</v>
      </c>
      <c r="G18711" s="389" t="s">
        <v>519</v>
      </c>
    </row>
    <row r="18712" spans="1:7">
      <c r="A18712" s="389" t="s">
        <v>532</v>
      </c>
      <c r="B18712" s="389" t="s">
        <v>519</v>
      </c>
      <c r="C18712" s="389">
        <v>34865.837904899898</v>
      </c>
      <c r="D18712" s="389" t="s">
        <v>519</v>
      </c>
      <c r="E18712" s="389" t="s">
        <v>670</v>
      </c>
      <c r="F18712" s="389" t="s">
        <v>650</v>
      </c>
      <c r="G18712" s="389" t="s">
        <v>519</v>
      </c>
    </row>
    <row r="18713" spans="1:7">
      <c r="A18713" s="389" t="s">
        <v>532</v>
      </c>
      <c r="B18713" s="389" t="s">
        <v>519</v>
      </c>
      <c r="C18713" s="389">
        <v>34865.837904899898</v>
      </c>
      <c r="D18713" s="389" t="s">
        <v>519</v>
      </c>
      <c r="E18713" s="389" t="s">
        <v>670</v>
      </c>
      <c r="F18713" s="389" t="s">
        <v>650</v>
      </c>
      <c r="G18713" s="389" t="s">
        <v>519</v>
      </c>
    </row>
    <row r="18714" spans="1:7">
      <c r="A18714" s="389" t="s">
        <v>532</v>
      </c>
      <c r="B18714" s="389" t="s">
        <v>519</v>
      </c>
      <c r="C18714" s="389">
        <v>34865.837904899898</v>
      </c>
      <c r="D18714" s="389" t="s">
        <v>519</v>
      </c>
      <c r="E18714" s="389" t="s">
        <v>670</v>
      </c>
      <c r="F18714" s="389" t="s">
        <v>650</v>
      </c>
      <c r="G18714" s="389" t="s">
        <v>519</v>
      </c>
    </row>
    <row r="18715" spans="1:7">
      <c r="A18715" s="389" t="s">
        <v>532</v>
      </c>
      <c r="B18715" s="389" t="s">
        <v>519</v>
      </c>
      <c r="C18715" s="389">
        <v>34865.837904899898</v>
      </c>
      <c r="D18715" s="389" t="s">
        <v>519</v>
      </c>
      <c r="E18715" s="389" t="s">
        <v>670</v>
      </c>
      <c r="F18715" s="389" t="s">
        <v>650</v>
      </c>
      <c r="G18715" s="389" t="s">
        <v>519</v>
      </c>
    </row>
    <row r="18716" spans="1:7">
      <c r="A18716" s="389" t="s">
        <v>532</v>
      </c>
      <c r="B18716" s="389" t="s">
        <v>519</v>
      </c>
      <c r="C18716" s="389">
        <v>34865.837904899898</v>
      </c>
      <c r="D18716" s="389" t="s">
        <v>519</v>
      </c>
      <c r="E18716" s="389" t="s">
        <v>670</v>
      </c>
      <c r="F18716" s="389" t="s">
        <v>650</v>
      </c>
      <c r="G18716" s="389" t="s">
        <v>519</v>
      </c>
    </row>
    <row r="18717" spans="1:7">
      <c r="A18717" s="389" t="s">
        <v>532</v>
      </c>
      <c r="B18717" s="389" t="s">
        <v>519</v>
      </c>
      <c r="C18717" s="389">
        <v>34865.837904899898</v>
      </c>
      <c r="D18717" s="389" t="s">
        <v>519</v>
      </c>
      <c r="E18717" s="389" t="s">
        <v>670</v>
      </c>
      <c r="F18717" s="389" t="s">
        <v>650</v>
      </c>
      <c r="G18717" s="389" t="s">
        <v>519</v>
      </c>
    </row>
    <row r="18718" spans="1:7">
      <c r="A18718" s="389" t="s">
        <v>532</v>
      </c>
      <c r="B18718" s="389" t="s">
        <v>519</v>
      </c>
      <c r="C18718" s="389">
        <v>34865.837904899898</v>
      </c>
      <c r="D18718" s="389" t="s">
        <v>519</v>
      </c>
      <c r="E18718" s="389" t="s">
        <v>670</v>
      </c>
      <c r="F18718" s="389" t="s">
        <v>650</v>
      </c>
      <c r="G18718" s="389" t="s">
        <v>519</v>
      </c>
    </row>
    <row r="18719" spans="1:7">
      <c r="A18719" s="389" t="s">
        <v>532</v>
      </c>
      <c r="B18719" s="389" t="s">
        <v>519</v>
      </c>
      <c r="C18719" s="389">
        <v>34865.837904899898</v>
      </c>
      <c r="D18719" s="389" t="s">
        <v>519</v>
      </c>
      <c r="E18719" s="389" t="s">
        <v>670</v>
      </c>
      <c r="F18719" s="389" t="s">
        <v>650</v>
      </c>
      <c r="G18719" s="389" t="s">
        <v>519</v>
      </c>
    </row>
    <row r="18720" spans="1:7">
      <c r="A18720" s="389" t="s">
        <v>532</v>
      </c>
      <c r="B18720" s="389" t="s">
        <v>519</v>
      </c>
      <c r="C18720" s="389">
        <v>34865.837904899898</v>
      </c>
      <c r="D18720" s="389" t="s">
        <v>519</v>
      </c>
      <c r="E18720" s="389" t="s">
        <v>670</v>
      </c>
      <c r="F18720" s="389" t="s">
        <v>650</v>
      </c>
      <c r="G18720" s="389" t="s">
        <v>519</v>
      </c>
    </row>
    <row r="18721" spans="1:7">
      <c r="A18721" s="389" t="s">
        <v>532</v>
      </c>
      <c r="B18721" s="389" t="s">
        <v>519</v>
      </c>
      <c r="C18721" s="389">
        <v>34865.837904899898</v>
      </c>
      <c r="D18721" s="389" t="s">
        <v>519</v>
      </c>
      <c r="E18721" s="389" t="s">
        <v>670</v>
      </c>
      <c r="F18721" s="389" t="s">
        <v>650</v>
      </c>
      <c r="G18721" s="389" t="s">
        <v>519</v>
      </c>
    </row>
    <row r="18722" spans="1:7">
      <c r="A18722" s="389" t="s">
        <v>532</v>
      </c>
      <c r="B18722" s="389" t="s">
        <v>519</v>
      </c>
      <c r="C18722" s="389">
        <v>34865.837904899898</v>
      </c>
      <c r="D18722" s="389" t="s">
        <v>519</v>
      </c>
      <c r="E18722" s="389" t="s">
        <v>670</v>
      </c>
      <c r="F18722" s="389" t="s">
        <v>650</v>
      </c>
      <c r="G18722" s="389" t="s">
        <v>519</v>
      </c>
    </row>
    <row r="18723" spans="1:7">
      <c r="A18723" s="389" t="s">
        <v>532</v>
      </c>
      <c r="B18723" s="389" t="s">
        <v>519</v>
      </c>
      <c r="C18723" s="389">
        <v>34865.837904899898</v>
      </c>
      <c r="D18723" s="389" t="s">
        <v>519</v>
      </c>
      <c r="E18723" s="389" t="s">
        <v>670</v>
      </c>
      <c r="F18723" s="389" t="s">
        <v>650</v>
      </c>
      <c r="G18723" s="389" t="s">
        <v>519</v>
      </c>
    </row>
    <row r="18724" spans="1:7">
      <c r="A18724" s="389" t="s">
        <v>532</v>
      </c>
      <c r="B18724" s="389" t="s">
        <v>519</v>
      </c>
      <c r="C18724" s="389">
        <v>34865.837904899898</v>
      </c>
      <c r="D18724" s="389" t="s">
        <v>519</v>
      </c>
      <c r="E18724" s="389" t="s">
        <v>670</v>
      </c>
      <c r="F18724" s="389" t="s">
        <v>650</v>
      </c>
      <c r="G18724" s="389" t="s">
        <v>519</v>
      </c>
    </row>
    <row r="18725" spans="1:7">
      <c r="A18725" s="389" t="s">
        <v>532</v>
      </c>
      <c r="B18725" s="389" t="s">
        <v>519</v>
      </c>
      <c r="C18725" s="389">
        <v>34865.837904899898</v>
      </c>
      <c r="D18725" s="389" t="s">
        <v>519</v>
      </c>
      <c r="E18725" s="389" t="s">
        <v>670</v>
      </c>
      <c r="F18725" s="389" t="s">
        <v>650</v>
      </c>
      <c r="G18725" s="389" t="s">
        <v>519</v>
      </c>
    </row>
    <row r="18726" spans="1:7">
      <c r="A18726" s="389" t="s">
        <v>532</v>
      </c>
      <c r="B18726" s="389" t="s">
        <v>519</v>
      </c>
      <c r="C18726" s="389">
        <v>34865.837904899898</v>
      </c>
      <c r="D18726" s="389" t="s">
        <v>519</v>
      </c>
      <c r="E18726" s="389" t="s">
        <v>670</v>
      </c>
      <c r="F18726" s="389" t="s">
        <v>650</v>
      </c>
      <c r="G18726" s="389" t="s">
        <v>519</v>
      </c>
    </row>
    <row r="18727" spans="1:7">
      <c r="A18727" s="389" t="s">
        <v>532</v>
      </c>
      <c r="B18727" s="389" t="s">
        <v>519</v>
      </c>
      <c r="C18727" s="389">
        <v>34865.837904899898</v>
      </c>
      <c r="D18727" s="389" t="s">
        <v>519</v>
      </c>
      <c r="E18727" s="389" t="s">
        <v>670</v>
      </c>
      <c r="F18727" s="389" t="s">
        <v>650</v>
      </c>
      <c r="G18727" s="389" t="s">
        <v>519</v>
      </c>
    </row>
    <row r="18728" spans="1:7">
      <c r="A18728" s="389" t="s">
        <v>532</v>
      </c>
      <c r="B18728" s="389" t="s">
        <v>519</v>
      </c>
      <c r="C18728" s="389">
        <v>34865.837904899898</v>
      </c>
      <c r="D18728" s="389" t="s">
        <v>519</v>
      </c>
      <c r="E18728" s="389" t="s">
        <v>670</v>
      </c>
      <c r="F18728" s="389" t="s">
        <v>650</v>
      </c>
      <c r="G18728" s="389" t="s">
        <v>519</v>
      </c>
    </row>
    <row r="18729" spans="1:7">
      <c r="A18729" s="389" t="s">
        <v>532</v>
      </c>
      <c r="B18729" s="389" t="s">
        <v>519</v>
      </c>
      <c r="C18729" s="389">
        <v>34865.837904899898</v>
      </c>
      <c r="D18729" s="389" t="s">
        <v>519</v>
      </c>
      <c r="E18729" s="389" t="s">
        <v>670</v>
      </c>
      <c r="F18729" s="389" t="s">
        <v>650</v>
      </c>
      <c r="G18729" s="389" t="s">
        <v>519</v>
      </c>
    </row>
    <row r="18730" spans="1:7">
      <c r="A18730" s="389" t="s">
        <v>532</v>
      </c>
      <c r="B18730" s="389" t="s">
        <v>519</v>
      </c>
      <c r="C18730" s="389">
        <v>34865.837904899898</v>
      </c>
      <c r="D18730" s="389" t="s">
        <v>519</v>
      </c>
      <c r="E18730" s="389" t="s">
        <v>670</v>
      </c>
      <c r="F18730" s="389" t="s">
        <v>650</v>
      </c>
      <c r="G18730" s="389" t="s">
        <v>519</v>
      </c>
    </row>
    <row r="18731" spans="1:7">
      <c r="A18731" s="389" t="s">
        <v>532</v>
      </c>
      <c r="B18731" s="389" t="s">
        <v>519</v>
      </c>
      <c r="C18731" s="389">
        <v>34865.837904899898</v>
      </c>
      <c r="D18731" s="389" t="s">
        <v>519</v>
      </c>
      <c r="E18731" s="389" t="s">
        <v>670</v>
      </c>
      <c r="F18731" s="389" t="s">
        <v>650</v>
      </c>
      <c r="G18731" s="389" t="s">
        <v>519</v>
      </c>
    </row>
    <row r="18732" spans="1:7">
      <c r="A18732" s="389" t="s">
        <v>532</v>
      </c>
      <c r="B18732" s="389" t="s">
        <v>519</v>
      </c>
      <c r="C18732" s="389">
        <v>34865.837904899898</v>
      </c>
      <c r="D18732" s="389" t="s">
        <v>519</v>
      </c>
      <c r="E18732" s="389" t="s">
        <v>670</v>
      </c>
      <c r="F18732" s="389" t="s">
        <v>650</v>
      </c>
      <c r="G18732" s="389" t="s">
        <v>519</v>
      </c>
    </row>
    <row r="18733" spans="1:7">
      <c r="A18733" s="389" t="s">
        <v>532</v>
      </c>
      <c r="B18733" s="389" t="s">
        <v>519</v>
      </c>
      <c r="C18733" s="389">
        <v>34865.837904899898</v>
      </c>
      <c r="D18733" s="389" t="s">
        <v>519</v>
      </c>
      <c r="E18733" s="389" t="s">
        <v>670</v>
      </c>
      <c r="F18733" s="389" t="s">
        <v>650</v>
      </c>
      <c r="G18733" s="389" t="s">
        <v>519</v>
      </c>
    </row>
    <row r="18734" spans="1:7">
      <c r="A18734" s="389" t="s">
        <v>532</v>
      </c>
      <c r="B18734" s="389" t="s">
        <v>519</v>
      </c>
      <c r="C18734" s="389">
        <v>34865.837904899898</v>
      </c>
      <c r="D18734" s="389" t="s">
        <v>519</v>
      </c>
      <c r="E18734" s="389" t="s">
        <v>670</v>
      </c>
      <c r="F18734" s="389" t="s">
        <v>650</v>
      </c>
      <c r="G18734" s="389" t="s">
        <v>519</v>
      </c>
    </row>
    <row r="18735" spans="1:7">
      <c r="A18735" s="389" t="s">
        <v>532</v>
      </c>
      <c r="B18735" s="389" t="s">
        <v>519</v>
      </c>
      <c r="C18735" s="389">
        <v>34865.837904899898</v>
      </c>
      <c r="D18735" s="389" t="s">
        <v>519</v>
      </c>
      <c r="E18735" s="389" t="s">
        <v>670</v>
      </c>
      <c r="F18735" s="389" t="s">
        <v>650</v>
      </c>
      <c r="G18735" s="389" t="s">
        <v>519</v>
      </c>
    </row>
    <row r="18736" spans="1:7">
      <c r="A18736" s="389" t="s">
        <v>532</v>
      </c>
      <c r="B18736" s="389" t="s">
        <v>519</v>
      </c>
      <c r="C18736" s="389">
        <v>34865.837904899898</v>
      </c>
      <c r="D18736" s="389" t="s">
        <v>519</v>
      </c>
      <c r="E18736" s="389" t="s">
        <v>670</v>
      </c>
      <c r="F18736" s="389" t="s">
        <v>650</v>
      </c>
      <c r="G18736" s="389" t="s">
        <v>519</v>
      </c>
    </row>
    <row r="18737" spans="1:7">
      <c r="A18737" s="389" t="s">
        <v>532</v>
      </c>
      <c r="B18737" s="389" t="s">
        <v>519</v>
      </c>
      <c r="C18737" s="389">
        <v>34865.837904899898</v>
      </c>
      <c r="D18737" s="389" t="s">
        <v>519</v>
      </c>
      <c r="E18737" s="389" t="s">
        <v>670</v>
      </c>
      <c r="F18737" s="389" t="s">
        <v>650</v>
      </c>
      <c r="G18737" s="389" t="s">
        <v>519</v>
      </c>
    </row>
    <row r="18738" spans="1:7">
      <c r="A18738" s="389" t="s">
        <v>532</v>
      </c>
      <c r="B18738" s="389" t="s">
        <v>519</v>
      </c>
      <c r="C18738" s="389">
        <v>34865.837904899898</v>
      </c>
      <c r="D18738" s="389" t="s">
        <v>519</v>
      </c>
      <c r="E18738" s="389" t="s">
        <v>670</v>
      </c>
      <c r="F18738" s="389" t="s">
        <v>650</v>
      </c>
      <c r="G18738" s="389" t="s">
        <v>519</v>
      </c>
    </row>
    <row r="18739" spans="1:7">
      <c r="A18739" s="389" t="s">
        <v>532</v>
      </c>
      <c r="B18739" s="389" t="s">
        <v>519</v>
      </c>
      <c r="C18739" s="389">
        <v>34865.837904899898</v>
      </c>
      <c r="D18739" s="389" t="s">
        <v>519</v>
      </c>
      <c r="E18739" s="389" t="s">
        <v>670</v>
      </c>
      <c r="F18739" s="389" t="s">
        <v>650</v>
      </c>
      <c r="G18739" s="389" t="s">
        <v>519</v>
      </c>
    </row>
    <row r="18740" spans="1:7">
      <c r="A18740" s="389" t="s">
        <v>532</v>
      </c>
      <c r="B18740" s="389" t="s">
        <v>519</v>
      </c>
      <c r="C18740" s="389">
        <v>34865.837904899898</v>
      </c>
      <c r="D18740" s="389" t="s">
        <v>519</v>
      </c>
      <c r="E18740" s="389" t="s">
        <v>670</v>
      </c>
      <c r="F18740" s="389" t="s">
        <v>650</v>
      </c>
      <c r="G18740" s="389" t="s">
        <v>519</v>
      </c>
    </row>
    <row r="18741" spans="1:7">
      <c r="A18741" s="389" t="s">
        <v>532</v>
      </c>
      <c r="B18741" s="389" t="s">
        <v>519</v>
      </c>
      <c r="C18741" s="389">
        <v>34865.837904899898</v>
      </c>
      <c r="D18741" s="389" t="s">
        <v>519</v>
      </c>
      <c r="E18741" s="389" t="s">
        <v>670</v>
      </c>
      <c r="F18741" s="389" t="s">
        <v>650</v>
      </c>
      <c r="G18741" s="389" t="s">
        <v>519</v>
      </c>
    </row>
    <row r="18742" spans="1:7">
      <c r="A18742" s="389" t="s">
        <v>532</v>
      </c>
      <c r="B18742" s="389" t="s">
        <v>519</v>
      </c>
      <c r="C18742" s="389">
        <v>34865.837904899898</v>
      </c>
      <c r="D18742" s="389" t="s">
        <v>519</v>
      </c>
      <c r="E18742" s="389" t="s">
        <v>670</v>
      </c>
      <c r="F18742" s="389" t="s">
        <v>650</v>
      </c>
      <c r="G18742" s="389" t="s">
        <v>519</v>
      </c>
    </row>
    <row r="18743" spans="1:7">
      <c r="A18743" s="389" t="s">
        <v>532</v>
      </c>
      <c r="B18743" s="389" t="s">
        <v>519</v>
      </c>
      <c r="C18743" s="389">
        <v>34865.837904899898</v>
      </c>
      <c r="D18743" s="389" t="s">
        <v>519</v>
      </c>
      <c r="E18743" s="389" t="s">
        <v>670</v>
      </c>
      <c r="F18743" s="389" t="s">
        <v>650</v>
      </c>
      <c r="G18743" s="389" t="s">
        <v>519</v>
      </c>
    </row>
    <row r="18744" spans="1:7">
      <c r="A18744" s="389" t="s">
        <v>532</v>
      </c>
      <c r="B18744" s="389" t="s">
        <v>519</v>
      </c>
      <c r="C18744" s="389">
        <v>34865.837904899898</v>
      </c>
      <c r="D18744" s="389" t="s">
        <v>519</v>
      </c>
      <c r="E18744" s="389" t="s">
        <v>670</v>
      </c>
      <c r="F18744" s="389" t="s">
        <v>650</v>
      </c>
      <c r="G18744" s="389" t="s">
        <v>519</v>
      </c>
    </row>
    <row r="18745" spans="1:7">
      <c r="A18745" s="389" t="s">
        <v>532</v>
      </c>
      <c r="B18745" s="389" t="s">
        <v>519</v>
      </c>
      <c r="C18745" s="389">
        <v>34865.837904899898</v>
      </c>
      <c r="D18745" s="389" t="s">
        <v>519</v>
      </c>
      <c r="E18745" s="389" t="s">
        <v>670</v>
      </c>
      <c r="F18745" s="389" t="s">
        <v>650</v>
      </c>
      <c r="G18745" s="389" t="s">
        <v>519</v>
      </c>
    </row>
    <row r="18746" spans="1:7">
      <c r="A18746" s="389" t="s">
        <v>532</v>
      </c>
      <c r="B18746" s="389" t="s">
        <v>519</v>
      </c>
      <c r="C18746" s="389">
        <v>34865.837904899898</v>
      </c>
      <c r="D18746" s="389" t="s">
        <v>519</v>
      </c>
      <c r="E18746" s="389" t="s">
        <v>670</v>
      </c>
      <c r="F18746" s="389" t="s">
        <v>650</v>
      </c>
      <c r="G18746" s="389" t="s">
        <v>519</v>
      </c>
    </row>
    <row r="18747" spans="1:7">
      <c r="A18747" s="389" t="s">
        <v>532</v>
      </c>
      <c r="B18747" s="389" t="s">
        <v>519</v>
      </c>
      <c r="C18747" s="389">
        <v>34865.837904899898</v>
      </c>
      <c r="D18747" s="389" t="s">
        <v>519</v>
      </c>
      <c r="E18747" s="389" t="s">
        <v>670</v>
      </c>
      <c r="F18747" s="389" t="s">
        <v>650</v>
      </c>
      <c r="G18747" s="389" t="s">
        <v>519</v>
      </c>
    </row>
    <row r="18748" spans="1:7">
      <c r="A18748" s="389" t="s">
        <v>532</v>
      </c>
      <c r="B18748" s="389" t="s">
        <v>519</v>
      </c>
      <c r="C18748" s="389">
        <v>34865.837904899898</v>
      </c>
      <c r="D18748" s="389" t="s">
        <v>519</v>
      </c>
      <c r="E18748" s="389" t="s">
        <v>670</v>
      </c>
      <c r="F18748" s="389" t="s">
        <v>650</v>
      </c>
      <c r="G18748" s="389" t="s">
        <v>519</v>
      </c>
    </row>
    <row r="18749" spans="1:7">
      <c r="A18749" s="389" t="s">
        <v>532</v>
      </c>
      <c r="B18749" s="389" t="s">
        <v>519</v>
      </c>
      <c r="C18749" s="389">
        <v>34865.837904899898</v>
      </c>
      <c r="D18749" s="389" t="s">
        <v>519</v>
      </c>
      <c r="E18749" s="389" t="s">
        <v>670</v>
      </c>
      <c r="F18749" s="389" t="s">
        <v>650</v>
      </c>
      <c r="G18749" s="389" t="s">
        <v>519</v>
      </c>
    </row>
    <row r="18750" spans="1:7">
      <c r="A18750" s="389" t="s">
        <v>532</v>
      </c>
      <c r="B18750" s="389" t="s">
        <v>519</v>
      </c>
      <c r="C18750" s="389">
        <v>34865.837904899898</v>
      </c>
      <c r="D18750" s="389" t="s">
        <v>519</v>
      </c>
      <c r="E18750" s="389" t="s">
        <v>670</v>
      </c>
      <c r="F18750" s="389" t="s">
        <v>650</v>
      </c>
      <c r="G18750" s="389" t="s">
        <v>519</v>
      </c>
    </row>
    <row r="18751" spans="1:7">
      <c r="A18751" s="389" t="s">
        <v>532</v>
      </c>
      <c r="B18751" s="389" t="s">
        <v>519</v>
      </c>
      <c r="C18751" s="389">
        <v>34865.837904899898</v>
      </c>
      <c r="D18751" s="389" t="s">
        <v>519</v>
      </c>
      <c r="E18751" s="389" t="s">
        <v>670</v>
      </c>
      <c r="F18751" s="389" t="s">
        <v>650</v>
      </c>
      <c r="G18751" s="389" t="s">
        <v>519</v>
      </c>
    </row>
    <row r="18752" spans="1:7">
      <c r="A18752" s="389" t="s">
        <v>532</v>
      </c>
      <c r="B18752" s="389" t="s">
        <v>519</v>
      </c>
      <c r="C18752" s="389">
        <v>34865.837904899898</v>
      </c>
      <c r="D18752" s="389" t="s">
        <v>519</v>
      </c>
      <c r="E18752" s="389" t="s">
        <v>670</v>
      </c>
      <c r="F18752" s="389" t="s">
        <v>650</v>
      </c>
      <c r="G18752" s="389" t="s">
        <v>519</v>
      </c>
    </row>
    <row r="18753" spans="1:7">
      <c r="A18753" s="389" t="s">
        <v>532</v>
      </c>
      <c r="B18753" s="389" t="s">
        <v>519</v>
      </c>
      <c r="C18753" s="389">
        <v>34865.837904899898</v>
      </c>
      <c r="D18753" s="389" t="s">
        <v>519</v>
      </c>
      <c r="E18753" s="389" t="s">
        <v>670</v>
      </c>
      <c r="F18753" s="389" t="s">
        <v>650</v>
      </c>
      <c r="G18753" s="389" t="s">
        <v>519</v>
      </c>
    </row>
    <row r="18754" spans="1:7">
      <c r="A18754" s="389" t="s">
        <v>532</v>
      </c>
      <c r="B18754" s="389" t="s">
        <v>519</v>
      </c>
      <c r="C18754" s="389">
        <v>34865.837904899898</v>
      </c>
      <c r="D18754" s="389" t="s">
        <v>519</v>
      </c>
      <c r="E18754" s="389" t="s">
        <v>670</v>
      </c>
      <c r="F18754" s="389" t="s">
        <v>650</v>
      </c>
      <c r="G18754" s="389" t="s">
        <v>519</v>
      </c>
    </row>
    <row r="18755" spans="1:7">
      <c r="A18755" s="389" t="s">
        <v>532</v>
      </c>
      <c r="B18755" s="389" t="s">
        <v>519</v>
      </c>
      <c r="C18755" s="389">
        <v>34865.837904899898</v>
      </c>
      <c r="D18755" s="389" t="s">
        <v>519</v>
      </c>
      <c r="E18755" s="389" t="s">
        <v>670</v>
      </c>
      <c r="F18755" s="389" t="s">
        <v>650</v>
      </c>
      <c r="G18755" s="389" t="s">
        <v>519</v>
      </c>
    </row>
    <row r="18756" spans="1:7">
      <c r="A18756" s="389" t="s">
        <v>532</v>
      </c>
      <c r="B18756" s="389" t="s">
        <v>519</v>
      </c>
      <c r="C18756" s="389">
        <v>34865.837904899898</v>
      </c>
      <c r="D18756" s="389" t="s">
        <v>519</v>
      </c>
      <c r="E18756" s="389" t="s">
        <v>670</v>
      </c>
      <c r="F18756" s="389" t="s">
        <v>650</v>
      </c>
      <c r="G18756" s="389" t="s">
        <v>519</v>
      </c>
    </row>
    <row r="18757" spans="1:7">
      <c r="A18757" s="389" t="s">
        <v>532</v>
      </c>
      <c r="B18757" s="389" t="s">
        <v>519</v>
      </c>
      <c r="C18757" s="389">
        <v>34865.837904899898</v>
      </c>
      <c r="D18757" s="389" t="s">
        <v>519</v>
      </c>
      <c r="E18757" s="389" t="s">
        <v>670</v>
      </c>
      <c r="F18757" s="389" t="s">
        <v>650</v>
      </c>
      <c r="G18757" s="389" t="s">
        <v>519</v>
      </c>
    </row>
    <row r="18758" spans="1:7">
      <c r="A18758" s="389" t="s">
        <v>532</v>
      </c>
      <c r="B18758" s="389" t="s">
        <v>519</v>
      </c>
      <c r="C18758" s="389">
        <v>34865.837904899898</v>
      </c>
      <c r="D18758" s="389" t="s">
        <v>519</v>
      </c>
      <c r="E18758" s="389" t="s">
        <v>670</v>
      </c>
      <c r="F18758" s="389" t="s">
        <v>650</v>
      </c>
      <c r="G18758" s="389" t="s">
        <v>519</v>
      </c>
    </row>
    <row r="18759" spans="1:7">
      <c r="A18759" s="389" t="s">
        <v>532</v>
      </c>
      <c r="B18759" s="389" t="s">
        <v>519</v>
      </c>
      <c r="C18759" s="389">
        <v>34865.837904899898</v>
      </c>
      <c r="D18759" s="389" t="s">
        <v>519</v>
      </c>
      <c r="E18759" s="389" t="s">
        <v>670</v>
      </c>
      <c r="F18759" s="389" t="s">
        <v>650</v>
      </c>
      <c r="G18759" s="389" t="s">
        <v>519</v>
      </c>
    </row>
    <row r="18760" spans="1:7">
      <c r="A18760" s="389" t="s">
        <v>532</v>
      </c>
      <c r="B18760" s="389" t="s">
        <v>519</v>
      </c>
      <c r="C18760" s="389">
        <v>34865.837904899898</v>
      </c>
      <c r="D18760" s="389" t="s">
        <v>519</v>
      </c>
      <c r="E18760" s="389" t="s">
        <v>670</v>
      </c>
      <c r="F18760" s="389" t="s">
        <v>650</v>
      </c>
      <c r="G18760" s="389" t="s">
        <v>519</v>
      </c>
    </row>
    <row r="18761" spans="1:7">
      <c r="A18761" s="389" t="s">
        <v>532</v>
      </c>
      <c r="B18761" s="389" t="s">
        <v>519</v>
      </c>
      <c r="C18761" s="389">
        <v>34865.837904899898</v>
      </c>
      <c r="D18761" s="389" t="s">
        <v>519</v>
      </c>
      <c r="E18761" s="389" t="s">
        <v>670</v>
      </c>
      <c r="F18761" s="389" t="s">
        <v>650</v>
      </c>
      <c r="G18761" s="389" t="s">
        <v>519</v>
      </c>
    </row>
    <row r="18762" spans="1:7">
      <c r="A18762" s="389" t="s">
        <v>532</v>
      </c>
      <c r="B18762" s="389" t="s">
        <v>519</v>
      </c>
      <c r="C18762" s="389">
        <v>34865.837904899898</v>
      </c>
      <c r="D18762" s="389" t="s">
        <v>519</v>
      </c>
      <c r="E18762" s="389" t="s">
        <v>670</v>
      </c>
      <c r="F18762" s="389" t="s">
        <v>650</v>
      </c>
      <c r="G18762" s="389" t="s">
        <v>519</v>
      </c>
    </row>
    <row r="18763" spans="1:7">
      <c r="A18763" s="389" t="s">
        <v>532</v>
      </c>
      <c r="B18763" s="389" t="s">
        <v>519</v>
      </c>
      <c r="C18763" s="389">
        <v>34865.837904899898</v>
      </c>
      <c r="D18763" s="389" t="s">
        <v>519</v>
      </c>
      <c r="E18763" s="389" t="s">
        <v>670</v>
      </c>
      <c r="F18763" s="389" t="s">
        <v>650</v>
      </c>
      <c r="G18763" s="389" t="s">
        <v>519</v>
      </c>
    </row>
    <row r="18764" spans="1:7">
      <c r="A18764" s="389" t="s">
        <v>532</v>
      </c>
      <c r="B18764" s="389" t="s">
        <v>519</v>
      </c>
      <c r="C18764" s="389">
        <v>34865.837904899898</v>
      </c>
      <c r="D18764" s="389" t="s">
        <v>519</v>
      </c>
      <c r="E18764" s="389" t="s">
        <v>670</v>
      </c>
      <c r="F18764" s="389" t="s">
        <v>650</v>
      </c>
      <c r="G18764" s="389" t="s">
        <v>519</v>
      </c>
    </row>
    <row r="18765" spans="1:7">
      <c r="A18765" s="389" t="s">
        <v>532</v>
      </c>
      <c r="B18765" s="389" t="s">
        <v>519</v>
      </c>
      <c r="C18765" s="389">
        <v>34865.837904899898</v>
      </c>
      <c r="D18765" s="389" t="s">
        <v>519</v>
      </c>
      <c r="E18765" s="389" t="s">
        <v>670</v>
      </c>
      <c r="F18765" s="389" t="s">
        <v>650</v>
      </c>
      <c r="G18765" s="389" t="s">
        <v>519</v>
      </c>
    </row>
    <row r="18766" spans="1:7">
      <c r="A18766" s="389" t="s">
        <v>532</v>
      </c>
      <c r="B18766" s="389" t="s">
        <v>519</v>
      </c>
      <c r="C18766" s="389">
        <v>34865.837904899898</v>
      </c>
      <c r="D18766" s="389" t="s">
        <v>519</v>
      </c>
      <c r="E18766" s="389" t="s">
        <v>670</v>
      </c>
      <c r="F18766" s="389" t="s">
        <v>650</v>
      </c>
      <c r="G18766" s="389" t="s">
        <v>519</v>
      </c>
    </row>
    <row r="18767" spans="1:7">
      <c r="A18767" s="389" t="s">
        <v>532</v>
      </c>
      <c r="B18767" s="389" t="s">
        <v>519</v>
      </c>
      <c r="C18767" s="389">
        <v>34865.837904899898</v>
      </c>
      <c r="D18767" s="389" t="s">
        <v>519</v>
      </c>
      <c r="E18767" s="389" t="s">
        <v>670</v>
      </c>
      <c r="F18767" s="389" t="s">
        <v>650</v>
      </c>
      <c r="G18767" s="389" t="s">
        <v>519</v>
      </c>
    </row>
    <row r="18768" spans="1:7">
      <c r="A18768" s="389" t="s">
        <v>532</v>
      </c>
      <c r="B18768" s="389" t="s">
        <v>519</v>
      </c>
      <c r="C18768" s="389">
        <v>34865.837904899898</v>
      </c>
      <c r="D18768" s="389" t="s">
        <v>519</v>
      </c>
      <c r="E18768" s="389" t="s">
        <v>670</v>
      </c>
      <c r="F18768" s="389" t="s">
        <v>650</v>
      </c>
      <c r="G18768" s="389" t="s">
        <v>519</v>
      </c>
    </row>
    <row r="18769" spans="1:7">
      <c r="A18769" s="389" t="s">
        <v>532</v>
      </c>
      <c r="B18769" s="389" t="s">
        <v>519</v>
      </c>
      <c r="C18769" s="389">
        <v>34865.837904899898</v>
      </c>
      <c r="D18769" s="389" t="s">
        <v>519</v>
      </c>
      <c r="E18769" s="389" t="s">
        <v>670</v>
      </c>
      <c r="F18769" s="389" t="s">
        <v>650</v>
      </c>
      <c r="G18769" s="389" t="s">
        <v>519</v>
      </c>
    </row>
    <row r="18770" spans="1:7">
      <c r="A18770" s="389" t="s">
        <v>532</v>
      </c>
      <c r="B18770" s="389" t="s">
        <v>519</v>
      </c>
      <c r="C18770" s="389">
        <v>34865.837904899898</v>
      </c>
      <c r="D18770" s="389" t="s">
        <v>519</v>
      </c>
      <c r="E18770" s="389" t="s">
        <v>670</v>
      </c>
      <c r="F18770" s="389" t="s">
        <v>650</v>
      </c>
      <c r="G18770" s="389" t="s">
        <v>519</v>
      </c>
    </row>
    <row r="18771" spans="1:7">
      <c r="A18771" s="389" t="s">
        <v>532</v>
      </c>
      <c r="B18771" s="389" t="s">
        <v>519</v>
      </c>
      <c r="C18771" s="389">
        <v>34865.837904899898</v>
      </c>
      <c r="D18771" s="389" t="s">
        <v>519</v>
      </c>
      <c r="E18771" s="389" t="s">
        <v>670</v>
      </c>
      <c r="F18771" s="389" t="s">
        <v>650</v>
      </c>
      <c r="G18771" s="389" t="s">
        <v>519</v>
      </c>
    </row>
    <row r="18772" spans="1:7">
      <c r="A18772" s="389" t="s">
        <v>532</v>
      </c>
      <c r="B18772" s="389" t="s">
        <v>519</v>
      </c>
      <c r="C18772" s="389">
        <v>34865.837904899898</v>
      </c>
      <c r="D18772" s="389" t="s">
        <v>519</v>
      </c>
      <c r="E18772" s="389" t="s">
        <v>670</v>
      </c>
      <c r="F18772" s="389" t="s">
        <v>650</v>
      </c>
      <c r="G18772" s="389" t="s">
        <v>519</v>
      </c>
    </row>
    <row r="18773" spans="1:7">
      <c r="A18773" s="389" t="s">
        <v>532</v>
      </c>
      <c r="B18773" s="389" t="s">
        <v>519</v>
      </c>
      <c r="C18773" s="389">
        <v>34865.837904899898</v>
      </c>
      <c r="D18773" s="389" t="s">
        <v>519</v>
      </c>
      <c r="E18773" s="389" t="s">
        <v>670</v>
      </c>
      <c r="F18773" s="389" t="s">
        <v>650</v>
      </c>
      <c r="G18773" s="389" t="s">
        <v>519</v>
      </c>
    </row>
    <row r="18774" spans="1:7">
      <c r="A18774" s="389" t="s">
        <v>532</v>
      </c>
      <c r="B18774" s="389" t="s">
        <v>519</v>
      </c>
      <c r="C18774" s="389">
        <v>34865.837904899898</v>
      </c>
      <c r="D18774" s="389" t="s">
        <v>519</v>
      </c>
      <c r="E18774" s="389" t="s">
        <v>670</v>
      </c>
      <c r="F18774" s="389" t="s">
        <v>650</v>
      </c>
      <c r="G18774" s="389" t="s">
        <v>519</v>
      </c>
    </row>
    <row r="18775" spans="1:7">
      <c r="A18775" s="389" t="s">
        <v>532</v>
      </c>
      <c r="B18775" s="389" t="s">
        <v>519</v>
      </c>
      <c r="C18775" s="389">
        <v>34865.837904899898</v>
      </c>
      <c r="D18775" s="389" t="s">
        <v>519</v>
      </c>
      <c r="E18775" s="389" t="s">
        <v>670</v>
      </c>
      <c r="F18775" s="389" t="s">
        <v>650</v>
      </c>
      <c r="G18775" s="389" t="s">
        <v>519</v>
      </c>
    </row>
    <row r="18776" spans="1:7">
      <c r="A18776" s="389" t="s">
        <v>532</v>
      </c>
      <c r="B18776" s="389" t="s">
        <v>519</v>
      </c>
      <c r="C18776" s="389">
        <v>34865.837904899898</v>
      </c>
      <c r="D18776" s="389" t="s">
        <v>519</v>
      </c>
      <c r="E18776" s="389" t="s">
        <v>670</v>
      </c>
      <c r="F18776" s="389" t="s">
        <v>650</v>
      </c>
      <c r="G18776" s="389" t="s">
        <v>519</v>
      </c>
    </row>
    <row r="18777" spans="1:7">
      <c r="A18777" s="389" t="s">
        <v>532</v>
      </c>
      <c r="B18777" s="389" t="s">
        <v>519</v>
      </c>
      <c r="C18777" s="389">
        <v>34865.837904899898</v>
      </c>
      <c r="D18777" s="389" t="s">
        <v>519</v>
      </c>
      <c r="E18777" s="389" t="s">
        <v>670</v>
      </c>
      <c r="F18777" s="389" t="s">
        <v>650</v>
      </c>
      <c r="G18777" s="389" t="s">
        <v>519</v>
      </c>
    </row>
    <row r="18778" spans="1:7">
      <c r="A18778" s="389" t="s">
        <v>532</v>
      </c>
      <c r="B18778" s="389" t="s">
        <v>519</v>
      </c>
      <c r="C18778" s="389">
        <v>34865.837904899898</v>
      </c>
      <c r="D18778" s="389" t="s">
        <v>519</v>
      </c>
      <c r="E18778" s="389" t="s">
        <v>670</v>
      </c>
      <c r="F18778" s="389" t="s">
        <v>650</v>
      </c>
      <c r="G18778" s="389" t="s">
        <v>519</v>
      </c>
    </row>
    <row r="18779" spans="1:7">
      <c r="A18779" s="389" t="s">
        <v>532</v>
      </c>
      <c r="B18779" s="389" t="s">
        <v>519</v>
      </c>
      <c r="C18779" s="389">
        <v>34865.837904899898</v>
      </c>
      <c r="D18779" s="389" t="s">
        <v>519</v>
      </c>
      <c r="E18779" s="389" t="s">
        <v>670</v>
      </c>
      <c r="F18779" s="389" t="s">
        <v>650</v>
      </c>
      <c r="G18779" s="389" t="s">
        <v>519</v>
      </c>
    </row>
    <row r="18780" spans="1:7">
      <c r="A18780" s="389" t="s">
        <v>532</v>
      </c>
      <c r="B18780" s="389" t="s">
        <v>519</v>
      </c>
      <c r="C18780" s="389">
        <v>34865.837904899898</v>
      </c>
      <c r="D18780" s="389" t="s">
        <v>519</v>
      </c>
      <c r="E18780" s="389" t="s">
        <v>670</v>
      </c>
      <c r="F18780" s="389" t="s">
        <v>650</v>
      </c>
      <c r="G18780" s="389" t="s">
        <v>519</v>
      </c>
    </row>
    <row r="18781" spans="1:7">
      <c r="A18781" s="389" t="s">
        <v>532</v>
      </c>
      <c r="B18781" s="389" t="s">
        <v>519</v>
      </c>
      <c r="C18781" s="389">
        <v>34865.837904899898</v>
      </c>
      <c r="D18781" s="389" t="s">
        <v>519</v>
      </c>
      <c r="E18781" s="389" t="s">
        <v>670</v>
      </c>
      <c r="F18781" s="389" t="s">
        <v>650</v>
      </c>
      <c r="G18781" s="389" t="s">
        <v>519</v>
      </c>
    </row>
    <row r="18782" spans="1:7">
      <c r="A18782" s="389" t="s">
        <v>532</v>
      </c>
      <c r="B18782" s="389" t="s">
        <v>519</v>
      </c>
      <c r="C18782" s="389">
        <v>34865.837904899898</v>
      </c>
      <c r="D18782" s="389" t="s">
        <v>519</v>
      </c>
      <c r="E18782" s="389" t="s">
        <v>670</v>
      </c>
      <c r="F18782" s="389" t="s">
        <v>650</v>
      </c>
      <c r="G18782" s="389" t="s">
        <v>519</v>
      </c>
    </row>
    <row r="18783" spans="1:7">
      <c r="A18783" s="389" t="s">
        <v>532</v>
      </c>
      <c r="B18783" s="389" t="s">
        <v>519</v>
      </c>
      <c r="C18783" s="389">
        <v>34865.837904899898</v>
      </c>
      <c r="D18783" s="389" t="s">
        <v>519</v>
      </c>
      <c r="E18783" s="389" t="s">
        <v>670</v>
      </c>
      <c r="F18783" s="389" t="s">
        <v>650</v>
      </c>
      <c r="G18783" s="389" t="s">
        <v>519</v>
      </c>
    </row>
    <row r="18784" spans="1:7">
      <c r="A18784" s="389" t="s">
        <v>532</v>
      </c>
      <c r="B18784" s="389" t="s">
        <v>519</v>
      </c>
      <c r="C18784" s="389">
        <v>34865.837904899898</v>
      </c>
      <c r="D18784" s="389" t="s">
        <v>519</v>
      </c>
      <c r="E18784" s="389" t="s">
        <v>670</v>
      </c>
      <c r="F18784" s="389" t="s">
        <v>650</v>
      </c>
      <c r="G18784" s="389" t="s">
        <v>519</v>
      </c>
    </row>
    <row r="18785" spans="1:7">
      <c r="A18785" s="389" t="s">
        <v>532</v>
      </c>
      <c r="B18785" s="389" t="s">
        <v>519</v>
      </c>
      <c r="C18785" s="389">
        <v>34865.837904899898</v>
      </c>
      <c r="D18785" s="389" t="s">
        <v>519</v>
      </c>
      <c r="E18785" s="389" t="s">
        <v>670</v>
      </c>
      <c r="F18785" s="389" t="s">
        <v>650</v>
      </c>
      <c r="G18785" s="389" t="s">
        <v>519</v>
      </c>
    </row>
    <row r="18786" spans="1:7">
      <c r="A18786" s="389" t="s">
        <v>532</v>
      </c>
      <c r="B18786" s="389" t="s">
        <v>519</v>
      </c>
      <c r="C18786" s="389">
        <v>34865.837904899898</v>
      </c>
      <c r="D18786" s="389" t="s">
        <v>519</v>
      </c>
      <c r="E18786" s="389" t="s">
        <v>670</v>
      </c>
      <c r="F18786" s="389" t="s">
        <v>650</v>
      </c>
      <c r="G18786" s="389" t="s">
        <v>519</v>
      </c>
    </row>
    <row r="18787" spans="1:7">
      <c r="A18787" s="389" t="s">
        <v>532</v>
      </c>
      <c r="B18787" s="389" t="s">
        <v>519</v>
      </c>
      <c r="C18787" s="389">
        <v>34865.837904899898</v>
      </c>
      <c r="D18787" s="389" t="s">
        <v>519</v>
      </c>
      <c r="E18787" s="389" t="s">
        <v>670</v>
      </c>
      <c r="F18787" s="389" t="s">
        <v>650</v>
      </c>
      <c r="G18787" s="389" t="s">
        <v>519</v>
      </c>
    </row>
    <row r="18788" spans="1:7">
      <c r="A18788" s="389" t="s">
        <v>532</v>
      </c>
      <c r="B18788" s="389" t="s">
        <v>519</v>
      </c>
      <c r="C18788" s="389">
        <v>34865.837904899898</v>
      </c>
      <c r="D18788" s="389" t="s">
        <v>519</v>
      </c>
      <c r="E18788" s="389" t="s">
        <v>670</v>
      </c>
      <c r="F18788" s="389" t="s">
        <v>650</v>
      </c>
      <c r="G18788" s="389" t="s">
        <v>519</v>
      </c>
    </row>
    <row r="18789" spans="1:7">
      <c r="A18789" s="389" t="s">
        <v>532</v>
      </c>
      <c r="B18789" s="389" t="s">
        <v>519</v>
      </c>
      <c r="C18789" s="389">
        <v>34865.837904899898</v>
      </c>
      <c r="D18789" s="389" t="s">
        <v>519</v>
      </c>
      <c r="E18789" s="389" t="s">
        <v>670</v>
      </c>
      <c r="F18789" s="389" t="s">
        <v>650</v>
      </c>
      <c r="G18789" s="389" t="s">
        <v>519</v>
      </c>
    </row>
    <row r="18790" spans="1:7">
      <c r="A18790" s="389" t="s">
        <v>532</v>
      </c>
      <c r="B18790" s="389" t="s">
        <v>519</v>
      </c>
      <c r="C18790" s="389">
        <v>34865.837904899898</v>
      </c>
      <c r="D18790" s="389" t="s">
        <v>519</v>
      </c>
      <c r="E18790" s="389" t="s">
        <v>670</v>
      </c>
      <c r="F18790" s="389" t="s">
        <v>650</v>
      </c>
      <c r="G18790" s="389" t="s">
        <v>519</v>
      </c>
    </row>
    <row r="18791" spans="1:7">
      <c r="A18791" s="389" t="s">
        <v>532</v>
      </c>
      <c r="B18791" s="389" t="s">
        <v>519</v>
      </c>
      <c r="C18791" s="389">
        <v>34865.837904899898</v>
      </c>
      <c r="D18791" s="389" t="s">
        <v>519</v>
      </c>
      <c r="E18791" s="389" t="s">
        <v>670</v>
      </c>
      <c r="F18791" s="389" t="s">
        <v>650</v>
      </c>
      <c r="G18791" s="389" t="s">
        <v>519</v>
      </c>
    </row>
    <row r="18792" spans="1:7">
      <c r="A18792" s="389" t="s">
        <v>532</v>
      </c>
      <c r="B18792" s="389" t="s">
        <v>519</v>
      </c>
      <c r="C18792" s="389">
        <v>34865.837904899898</v>
      </c>
      <c r="D18792" s="389" t="s">
        <v>519</v>
      </c>
      <c r="E18792" s="389" t="s">
        <v>670</v>
      </c>
      <c r="F18792" s="389" t="s">
        <v>650</v>
      </c>
      <c r="G18792" s="389" t="s">
        <v>519</v>
      </c>
    </row>
    <row r="18793" spans="1:7">
      <c r="A18793" s="389" t="s">
        <v>532</v>
      </c>
      <c r="B18793" s="389" t="s">
        <v>519</v>
      </c>
      <c r="C18793" s="389">
        <v>34865.837904899898</v>
      </c>
      <c r="D18793" s="389" t="s">
        <v>519</v>
      </c>
      <c r="E18793" s="389" t="s">
        <v>670</v>
      </c>
      <c r="F18793" s="389" t="s">
        <v>650</v>
      </c>
      <c r="G18793" s="389" t="s">
        <v>519</v>
      </c>
    </row>
    <row r="18794" spans="1:7">
      <c r="A18794" s="389" t="s">
        <v>532</v>
      </c>
      <c r="B18794" s="389" t="s">
        <v>519</v>
      </c>
      <c r="C18794" s="389">
        <v>34865.837904899898</v>
      </c>
      <c r="D18794" s="389" t="s">
        <v>519</v>
      </c>
      <c r="E18794" s="389" t="s">
        <v>670</v>
      </c>
      <c r="F18794" s="389" t="s">
        <v>650</v>
      </c>
      <c r="G18794" s="389" t="s">
        <v>519</v>
      </c>
    </row>
    <row r="18795" spans="1:7">
      <c r="A18795" s="389" t="s">
        <v>532</v>
      </c>
      <c r="B18795" s="389" t="s">
        <v>519</v>
      </c>
      <c r="C18795" s="389">
        <v>34865.837904899898</v>
      </c>
      <c r="D18795" s="389" t="s">
        <v>519</v>
      </c>
      <c r="E18795" s="389" t="s">
        <v>670</v>
      </c>
      <c r="F18795" s="389" t="s">
        <v>650</v>
      </c>
      <c r="G18795" s="389" t="s">
        <v>519</v>
      </c>
    </row>
    <row r="18796" spans="1:7">
      <c r="A18796" s="389" t="s">
        <v>532</v>
      </c>
      <c r="B18796" s="389" t="s">
        <v>519</v>
      </c>
      <c r="C18796" s="389">
        <v>34865.837904899898</v>
      </c>
      <c r="D18796" s="389" t="s">
        <v>519</v>
      </c>
      <c r="E18796" s="389" t="s">
        <v>670</v>
      </c>
      <c r="F18796" s="389" t="s">
        <v>650</v>
      </c>
      <c r="G18796" s="389" t="s">
        <v>519</v>
      </c>
    </row>
    <row r="18797" spans="1:7">
      <c r="A18797" s="389" t="s">
        <v>532</v>
      </c>
      <c r="B18797" s="389" t="s">
        <v>519</v>
      </c>
      <c r="C18797" s="389">
        <v>34865.837904899898</v>
      </c>
      <c r="D18797" s="389" t="s">
        <v>519</v>
      </c>
      <c r="E18797" s="389" t="s">
        <v>670</v>
      </c>
      <c r="F18797" s="389" t="s">
        <v>650</v>
      </c>
      <c r="G18797" s="389" t="s">
        <v>519</v>
      </c>
    </row>
    <row r="18798" spans="1:7">
      <c r="A18798" s="389" t="s">
        <v>532</v>
      </c>
      <c r="B18798" s="389" t="s">
        <v>519</v>
      </c>
      <c r="C18798" s="389">
        <v>34865.837904899898</v>
      </c>
      <c r="D18798" s="389" t="s">
        <v>519</v>
      </c>
      <c r="E18798" s="389" t="s">
        <v>670</v>
      </c>
      <c r="F18798" s="389" t="s">
        <v>650</v>
      </c>
      <c r="G18798" s="389" t="s">
        <v>519</v>
      </c>
    </row>
    <row r="18799" spans="1:7">
      <c r="A18799" s="389" t="s">
        <v>532</v>
      </c>
      <c r="B18799" s="389" t="s">
        <v>519</v>
      </c>
      <c r="C18799" s="389">
        <v>34865.837904899898</v>
      </c>
      <c r="D18799" s="389" t="s">
        <v>519</v>
      </c>
      <c r="E18799" s="389" t="s">
        <v>670</v>
      </c>
      <c r="F18799" s="389" t="s">
        <v>650</v>
      </c>
      <c r="G18799" s="389" t="s">
        <v>519</v>
      </c>
    </row>
    <row r="18800" spans="1:7">
      <c r="A18800" s="389" t="s">
        <v>532</v>
      </c>
      <c r="B18800" s="389" t="s">
        <v>519</v>
      </c>
      <c r="C18800" s="389">
        <v>34865.837904899898</v>
      </c>
      <c r="D18800" s="389" t="s">
        <v>519</v>
      </c>
      <c r="E18800" s="389" t="s">
        <v>670</v>
      </c>
      <c r="F18800" s="389" t="s">
        <v>650</v>
      </c>
      <c r="G18800" s="389" t="s">
        <v>519</v>
      </c>
    </row>
    <row r="18801" spans="1:7">
      <c r="A18801" s="389" t="s">
        <v>532</v>
      </c>
      <c r="B18801" s="389" t="s">
        <v>519</v>
      </c>
      <c r="C18801" s="389">
        <v>34865.837904899898</v>
      </c>
      <c r="D18801" s="389" t="s">
        <v>519</v>
      </c>
      <c r="E18801" s="389" t="s">
        <v>670</v>
      </c>
      <c r="F18801" s="389" t="s">
        <v>650</v>
      </c>
      <c r="G18801" s="389" t="s">
        <v>519</v>
      </c>
    </row>
    <row r="18802" spans="1:7">
      <c r="A18802" s="389" t="s">
        <v>532</v>
      </c>
      <c r="B18802" s="389" t="s">
        <v>519</v>
      </c>
      <c r="C18802" s="389">
        <v>34865.837904899898</v>
      </c>
      <c r="D18802" s="389" t="s">
        <v>519</v>
      </c>
      <c r="E18802" s="389" t="s">
        <v>670</v>
      </c>
      <c r="F18802" s="389" t="s">
        <v>650</v>
      </c>
      <c r="G18802" s="389" t="s">
        <v>519</v>
      </c>
    </row>
    <row r="18803" spans="1:7">
      <c r="A18803" s="389" t="s">
        <v>532</v>
      </c>
      <c r="B18803" s="389" t="s">
        <v>519</v>
      </c>
      <c r="C18803" s="389">
        <v>34865.837904899898</v>
      </c>
      <c r="D18803" s="389" t="s">
        <v>519</v>
      </c>
      <c r="E18803" s="389" t="s">
        <v>670</v>
      </c>
      <c r="F18803" s="389" t="s">
        <v>650</v>
      </c>
      <c r="G18803" s="389" t="s">
        <v>519</v>
      </c>
    </row>
    <row r="18804" spans="1:7">
      <c r="A18804" s="389" t="s">
        <v>532</v>
      </c>
      <c r="B18804" s="389" t="s">
        <v>519</v>
      </c>
      <c r="C18804" s="389">
        <v>34865.837904899898</v>
      </c>
      <c r="D18804" s="389" t="s">
        <v>519</v>
      </c>
      <c r="E18804" s="389" t="s">
        <v>670</v>
      </c>
      <c r="F18804" s="389" t="s">
        <v>650</v>
      </c>
      <c r="G18804" s="389" t="s">
        <v>519</v>
      </c>
    </row>
    <row r="18805" spans="1:7">
      <c r="A18805" s="389" t="s">
        <v>532</v>
      </c>
      <c r="B18805" s="389" t="s">
        <v>519</v>
      </c>
      <c r="C18805" s="389">
        <v>34865.837904899898</v>
      </c>
      <c r="D18805" s="389" t="s">
        <v>519</v>
      </c>
      <c r="E18805" s="389" t="s">
        <v>670</v>
      </c>
      <c r="F18805" s="389" t="s">
        <v>650</v>
      </c>
      <c r="G18805" s="389" t="s">
        <v>519</v>
      </c>
    </row>
    <row r="18806" spans="1:7">
      <c r="A18806" s="389" t="s">
        <v>532</v>
      </c>
      <c r="B18806" s="389" t="s">
        <v>519</v>
      </c>
      <c r="C18806" s="389">
        <v>34865.837904899898</v>
      </c>
      <c r="D18806" s="389" t="s">
        <v>519</v>
      </c>
      <c r="E18806" s="389" t="s">
        <v>670</v>
      </c>
      <c r="F18806" s="389" t="s">
        <v>650</v>
      </c>
      <c r="G18806" s="389" t="s">
        <v>519</v>
      </c>
    </row>
    <row r="18807" spans="1:7">
      <c r="A18807" s="389" t="s">
        <v>532</v>
      </c>
      <c r="B18807" s="389" t="s">
        <v>519</v>
      </c>
      <c r="C18807" s="389">
        <v>34865.837904899898</v>
      </c>
      <c r="D18807" s="389" t="s">
        <v>519</v>
      </c>
      <c r="E18807" s="389" t="s">
        <v>670</v>
      </c>
      <c r="F18807" s="389" t="s">
        <v>650</v>
      </c>
      <c r="G18807" s="389" t="s">
        <v>519</v>
      </c>
    </row>
    <row r="18808" spans="1:7">
      <c r="A18808" s="389" t="s">
        <v>532</v>
      </c>
      <c r="B18808" s="389" t="s">
        <v>519</v>
      </c>
      <c r="C18808" s="389">
        <v>34865.837904899898</v>
      </c>
      <c r="D18808" s="389" t="s">
        <v>519</v>
      </c>
      <c r="E18808" s="389" t="s">
        <v>670</v>
      </c>
      <c r="F18808" s="389" t="s">
        <v>650</v>
      </c>
      <c r="G18808" s="389" t="s">
        <v>519</v>
      </c>
    </row>
    <row r="18809" spans="1:7">
      <c r="A18809" s="389" t="s">
        <v>532</v>
      </c>
      <c r="B18809" s="389" t="s">
        <v>519</v>
      </c>
      <c r="C18809" s="389">
        <v>34865.837904899898</v>
      </c>
      <c r="D18809" s="389" t="s">
        <v>519</v>
      </c>
      <c r="E18809" s="389" t="s">
        <v>670</v>
      </c>
      <c r="F18809" s="389" t="s">
        <v>650</v>
      </c>
      <c r="G18809" s="389" t="s">
        <v>519</v>
      </c>
    </row>
    <row r="18810" spans="1:7">
      <c r="A18810" s="389" t="s">
        <v>532</v>
      </c>
      <c r="B18810" s="389" t="s">
        <v>519</v>
      </c>
      <c r="C18810" s="389">
        <v>34865.837904899898</v>
      </c>
      <c r="D18810" s="389" t="s">
        <v>519</v>
      </c>
      <c r="E18810" s="389" t="s">
        <v>670</v>
      </c>
      <c r="F18810" s="389" t="s">
        <v>650</v>
      </c>
      <c r="G18810" s="389" t="s">
        <v>519</v>
      </c>
    </row>
    <row r="18811" spans="1:7">
      <c r="A18811" s="389" t="s">
        <v>532</v>
      </c>
      <c r="B18811" s="389" t="s">
        <v>519</v>
      </c>
      <c r="C18811" s="389">
        <v>34865.837904899898</v>
      </c>
      <c r="D18811" s="389" t="s">
        <v>519</v>
      </c>
      <c r="E18811" s="389" t="s">
        <v>670</v>
      </c>
      <c r="F18811" s="389" t="s">
        <v>650</v>
      </c>
      <c r="G18811" s="389" t="s">
        <v>519</v>
      </c>
    </row>
    <row r="18812" spans="1:7">
      <c r="A18812" s="389" t="s">
        <v>532</v>
      </c>
      <c r="B18812" s="389" t="s">
        <v>519</v>
      </c>
      <c r="C18812" s="389">
        <v>34865.837904899898</v>
      </c>
      <c r="D18812" s="389" t="s">
        <v>519</v>
      </c>
      <c r="E18812" s="389" t="s">
        <v>670</v>
      </c>
      <c r="F18812" s="389" t="s">
        <v>650</v>
      </c>
      <c r="G18812" s="389" t="s">
        <v>519</v>
      </c>
    </row>
    <row r="18813" spans="1:7">
      <c r="A18813" s="389" t="s">
        <v>532</v>
      </c>
      <c r="B18813" s="389" t="s">
        <v>519</v>
      </c>
      <c r="C18813" s="389">
        <v>34865.837904899898</v>
      </c>
      <c r="D18813" s="389" t="s">
        <v>519</v>
      </c>
      <c r="E18813" s="389" t="s">
        <v>670</v>
      </c>
      <c r="F18813" s="389" t="s">
        <v>650</v>
      </c>
      <c r="G18813" s="389" t="s">
        <v>519</v>
      </c>
    </row>
    <row r="18814" spans="1:7">
      <c r="A18814" s="389" t="s">
        <v>532</v>
      </c>
      <c r="B18814" s="389" t="s">
        <v>519</v>
      </c>
      <c r="C18814" s="389">
        <v>34865.837904899898</v>
      </c>
      <c r="D18814" s="389" t="s">
        <v>519</v>
      </c>
      <c r="E18814" s="389" t="s">
        <v>670</v>
      </c>
      <c r="F18814" s="389" t="s">
        <v>650</v>
      </c>
      <c r="G18814" s="389" t="s">
        <v>519</v>
      </c>
    </row>
    <row r="18815" spans="1:7">
      <c r="A18815" s="389" t="s">
        <v>532</v>
      </c>
      <c r="B18815" s="389" t="s">
        <v>519</v>
      </c>
      <c r="C18815" s="389">
        <v>34865.837904899898</v>
      </c>
      <c r="D18815" s="389" t="s">
        <v>519</v>
      </c>
      <c r="E18815" s="389" t="s">
        <v>670</v>
      </c>
      <c r="F18815" s="389" t="s">
        <v>650</v>
      </c>
      <c r="G18815" s="389" t="s">
        <v>519</v>
      </c>
    </row>
    <row r="18816" spans="1:7">
      <c r="A18816" s="389" t="s">
        <v>532</v>
      </c>
      <c r="B18816" s="389" t="s">
        <v>519</v>
      </c>
      <c r="C18816" s="389">
        <v>34865.837904899898</v>
      </c>
      <c r="D18816" s="389" t="s">
        <v>519</v>
      </c>
      <c r="E18816" s="389" t="s">
        <v>670</v>
      </c>
      <c r="F18816" s="389" t="s">
        <v>650</v>
      </c>
      <c r="G18816" s="389" t="s">
        <v>519</v>
      </c>
    </row>
    <row r="18817" spans="1:7">
      <c r="A18817" s="389" t="s">
        <v>532</v>
      </c>
      <c r="B18817" s="389" t="s">
        <v>519</v>
      </c>
      <c r="C18817" s="389">
        <v>34865.837904899898</v>
      </c>
      <c r="D18817" s="389" t="s">
        <v>519</v>
      </c>
      <c r="E18817" s="389" t="s">
        <v>670</v>
      </c>
      <c r="F18817" s="389" t="s">
        <v>650</v>
      </c>
      <c r="G18817" s="389" t="s">
        <v>519</v>
      </c>
    </row>
    <row r="18818" spans="1:7">
      <c r="A18818" s="389" t="s">
        <v>532</v>
      </c>
      <c r="B18818" s="389" t="s">
        <v>519</v>
      </c>
      <c r="C18818" s="389">
        <v>34865.837904899898</v>
      </c>
      <c r="D18818" s="389" t="s">
        <v>519</v>
      </c>
      <c r="E18818" s="389" t="s">
        <v>670</v>
      </c>
      <c r="F18818" s="389" t="s">
        <v>650</v>
      </c>
      <c r="G18818" s="389" t="s">
        <v>519</v>
      </c>
    </row>
    <row r="18819" spans="1:7">
      <c r="A18819" s="389" t="s">
        <v>532</v>
      </c>
      <c r="B18819" s="389" t="s">
        <v>519</v>
      </c>
      <c r="C18819" s="389">
        <v>34865.837904899898</v>
      </c>
      <c r="D18819" s="389" t="s">
        <v>519</v>
      </c>
      <c r="E18819" s="389" t="s">
        <v>670</v>
      </c>
      <c r="F18819" s="389" t="s">
        <v>650</v>
      </c>
      <c r="G18819" s="389" t="s">
        <v>519</v>
      </c>
    </row>
    <row r="18820" spans="1:7">
      <c r="A18820" s="389" t="s">
        <v>532</v>
      </c>
      <c r="B18820" s="389" t="s">
        <v>519</v>
      </c>
      <c r="C18820" s="389">
        <v>34865.837904899898</v>
      </c>
      <c r="D18820" s="389" t="s">
        <v>519</v>
      </c>
      <c r="E18820" s="389" t="s">
        <v>670</v>
      </c>
      <c r="F18820" s="389" t="s">
        <v>650</v>
      </c>
      <c r="G18820" s="389" t="s">
        <v>519</v>
      </c>
    </row>
    <row r="18821" spans="1:7">
      <c r="A18821" s="389" t="s">
        <v>532</v>
      </c>
      <c r="B18821" s="389" t="s">
        <v>519</v>
      </c>
      <c r="C18821" s="389">
        <v>34865.837904899898</v>
      </c>
      <c r="D18821" s="389" t="s">
        <v>519</v>
      </c>
      <c r="E18821" s="389" t="s">
        <v>670</v>
      </c>
      <c r="F18821" s="389" t="s">
        <v>650</v>
      </c>
      <c r="G18821" s="389" t="s">
        <v>519</v>
      </c>
    </row>
    <row r="18822" spans="1:7">
      <c r="A18822" s="389" t="s">
        <v>532</v>
      </c>
      <c r="B18822" s="389" t="s">
        <v>519</v>
      </c>
      <c r="C18822" s="389">
        <v>34865.837904899898</v>
      </c>
      <c r="D18822" s="389" t="s">
        <v>519</v>
      </c>
      <c r="E18822" s="389" t="s">
        <v>670</v>
      </c>
      <c r="F18822" s="389" t="s">
        <v>650</v>
      </c>
      <c r="G18822" s="389" t="s">
        <v>519</v>
      </c>
    </row>
    <row r="18823" spans="1:7">
      <c r="A18823" s="389" t="s">
        <v>532</v>
      </c>
      <c r="B18823" s="389" t="s">
        <v>519</v>
      </c>
      <c r="C18823" s="389">
        <v>34865.837904899898</v>
      </c>
      <c r="D18823" s="389" t="s">
        <v>519</v>
      </c>
      <c r="E18823" s="389" t="s">
        <v>670</v>
      </c>
      <c r="F18823" s="389" t="s">
        <v>650</v>
      </c>
      <c r="G18823" s="389" t="s">
        <v>519</v>
      </c>
    </row>
    <row r="18824" spans="1:7">
      <c r="A18824" s="389" t="s">
        <v>532</v>
      </c>
      <c r="B18824" s="389" t="s">
        <v>519</v>
      </c>
      <c r="C18824" s="389">
        <v>34865.837904899898</v>
      </c>
      <c r="D18824" s="389" t="s">
        <v>519</v>
      </c>
      <c r="E18824" s="389" t="s">
        <v>670</v>
      </c>
      <c r="F18824" s="389" t="s">
        <v>650</v>
      </c>
      <c r="G18824" s="389" t="s">
        <v>519</v>
      </c>
    </row>
    <row r="18825" spans="1:7">
      <c r="A18825" s="389" t="s">
        <v>532</v>
      </c>
      <c r="B18825" s="389" t="s">
        <v>519</v>
      </c>
      <c r="C18825" s="389">
        <v>34865.837904899898</v>
      </c>
      <c r="D18825" s="389" t="s">
        <v>519</v>
      </c>
      <c r="E18825" s="389" t="s">
        <v>670</v>
      </c>
      <c r="F18825" s="389" t="s">
        <v>650</v>
      </c>
      <c r="G18825" s="389" t="s">
        <v>519</v>
      </c>
    </row>
    <row r="18826" spans="1:7">
      <c r="A18826" s="389" t="s">
        <v>532</v>
      </c>
      <c r="B18826" s="389" t="s">
        <v>519</v>
      </c>
      <c r="C18826" s="389">
        <v>34865.837904899898</v>
      </c>
      <c r="D18826" s="389" t="s">
        <v>519</v>
      </c>
      <c r="E18826" s="389" t="s">
        <v>670</v>
      </c>
      <c r="F18826" s="389" t="s">
        <v>650</v>
      </c>
      <c r="G18826" s="389" t="s">
        <v>519</v>
      </c>
    </row>
    <row r="18827" spans="1:7">
      <c r="A18827" s="389" t="s">
        <v>532</v>
      </c>
      <c r="B18827" s="389" t="s">
        <v>519</v>
      </c>
      <c r="C18827" s="389">
        <v>34865.837904899898</v>
      </c>
      <c r="D18827" s="389" t="s">
        <v>519</v>
      </c>
      <c r="E18827" s="389" t="s">
        <v>670</v>
      </c>
      <c r="F18827" s="389" t="s">
        <v>650</v>
      </c>
      <c r="G18827" s="389" t="s">
        <v>519</v>
      </c>
    </row>
    <row r="18828" spans="1:7">
      <c r="A18828" s="389" t="s">
        <v>532</v>
      </c>
      <c r="B18828" s="389" t="s">
        <v>519</v>
      </c>
      <c r="C18828" s="389">
        <v>34865.837904899898</v>
      </c>
      <c r="D18828" s="389" t="s">
        <v>519</v>
      </c>
      <c r="E18828" s="389" t="s">
        <v>670</v>
      </c>
      <c r="F18828" s="389" t="s">
        <v>650</v>
      </c>
      <c r="G18828" s="389" t="s">
        <v>519</v>
      </c>
    </row>
    <row r="18829" spans="1:7">
      <c r="A18829" s="389" t="s">
        <v>532</v>
      </c>
      <c r="B18829" s="389" t="s">
        <v>519</v>
      </c>
      <c r="C18829" s="389">
        <v>34865.837904899898</v>
      </c>
      <c r="D18829" s="389" t="s">
        <v>519</v>
      </c>
      <c r="E18829" s="389" t="s">
        <v>670</v>
      </c>
      <c r="F18829" s="389" t="s">
        <v>650</v>
      </c>
      <c r="G18829" s="389" t="s">
        <v>519</v>
      </c>
    </row>
    <row r="18830" spans="1:7">
      <c r="A18830" s="389" t="s">
        <v>532</v>
      </c>
      <c r="B18830" s="389" t="s">
        <v>519</v>
      </c>
      <c r="C18830" s="389">
        <v>34865.837904899898</v>
      </c>
      <c r="D18830" s="389" t="s">
        <v>519</v>
      </c>
      <c r="E18830" s="389" t="s">
        <v>670</v>
      </c>
      <c r="F18830" s="389" t="s">
        <v>650</v>
      </c>
      <c r="G18830" s="389" t="s">
        <v>519</v>
      </c>
    </row>
    <row r="18831" spans="1:7">
      <c r="A18831" s="389" t="s">
        <v>532</v>
      </c>
      <c r="B18831" s="389" t="s">
        <v>519</v>
      </c>
      <c r="C18831" s="389">
        <v>34865.837904899898</v>
      </c>
      <c r="D18831" s="389" t="s">
        <v>519</v>
      </c>
      <c r="E18831" s="389" t="s">
        <v>670</v>
      </c>
      <c r="F18831" s="389" t="s">
        <v>650</v>
      </c>
      <c r="G18831" s="389" t="s">
        <v>519</v>
      </c>
    </row>
    <row r="18832" spans="1:7">
      <c r="A18832" s="389" t="s">
        <v>532</v>
      </c>
      <c r="B18832" s="389" t="s">
        <v>519</v>
      </c>
      <c r="C18832" s="389">
        <v>34865.837904899898</v>
      </c>
      <c r="D18832" s="389" t="s">
        <v>519</v>
      </c>
      <c r="E18832" s="389" t="s">
        <v>670</v>
      </c>
      <c r="F18832" s="389" t="s">
        <v>650</v>
      </c>
      <c r="G18832" s="389" t="s">
        <v>519</v>
      </c>
    </row>
    <row r="18833" spans="1:7">
      <c r="A18833" s="389" t="s">
        <v>532</v>
      </c>
      <c r="B18833" s="389" t="s">
        <v>519</v>
      </c>
      <c r="C18833" s="389">
        <v>34865.837904899898</v>
      </c>
      <c r="D18833" s="389" t="s">
        <v>519</v>
      </c>
      <c r="E18833" s="389" t="s">
        <v>670</v>
      </c>
      <c r="F18833" s="389" t="s">
        <v>650</v>
      </c>
      <c r="G18833" s="389" t="s">
        <v>519</v>
      </c>
    </row>
    <row r="18834" spans="1:7">
      <c r="A18834" s="389" t="s">
        <v>532</v>
      </c>
      <c r="B18834" s="389" t="s">
        <v>519</v>
      </c>
      <c r="C18834" s="389">
        <v>34865.837904899898</v>
      </c>
      <c r="D18834" s="389" t="s">
        <v>519</v>
      </c>
      <c r="E18834" s="389" t="s">
        <v>670</v>
      </c>
      <c r="F18834" s="389" t="s">
        <v>650</v>
      </c>
      <c r="G18834" s="389" t="s">
        <v>519</v>
      </c>
    </row>
    <row r="18835" spans="1:7">
      <c r="A18835" s="389" t="s">
        <v>532</v>
      </c>
      <c r="B18835" s="389" t="s">
        <v>519</v>
      </c>
      <c r="C18835" s="389">
        <v>34865.837904899898</v>
      </c>
      <c r="D18835" s="389" t="s">
        <v>519</v>
      </c>
      <c r="E18835" s="389" t="s">
        <v>670</v>
      </c>
      <c r="F18835" s="389" t="s">
        <v>650</v>
      </c>
      <c r="G18835" s="389" t="s">
        <v>519</v>
      </c>
    </row>
    <row r="18836" spans="1:7">
      <c r="A18836" s="389" t="s">
        <v>532</v>
      </c>
      <c r="B18836" s="389" t="s">
        <v>519</v>
      </c>
      <c r="C18836" s="389">
        <v>34865.837904899898</v>
      </c>
      <c r="D18836" s="389" t="s">
        <v>519</v>
      </c>
      <c r="E18836" s="389" t="s">
        <v>670</v>
      </c>
      <c r="F18836" s="389" t="s">
        <v>650</v>
      </c>
      <c r="G18836" s="389" t="s">
        <v>519</v>
      </c>
    </row>
    <row r="18837" spans="1:7">
      <c r="A18837" s="389" t="s">
        <v>532</v>
      </c>
      <c r="B18837" s="389" t="s">
        <v>519</v>
      </c>
      <c r="C18837" s="389">
        <v>34865.837904899898</v>
      </c>
      <c r="D18837" s="389" t="s">
        <v>519</v>
      </c>
      <c r="E18837" s="389" t="s">
        <v>670</v>
      </c>
      <c r="F18837" s="389" t="s">
        <v>650</v>
      </c>
      <c r="G18837" s="389" t="s">
        <v>519</v>
      </c>
    </row>
    <row r="18838" spans="1:7">
      <c r="A18838" s="389" t="s">
        <v>532</v>
      </c>
      <c r="B18838" s="389" t="s">
        <v>519</v>
      </c>
      <c r="C18838" s="389">
        <v>34865.837904899898</v>
      </c>
      <c r="D18838" s="389" t="s">
        <v>519</v>
      </c>
      <c r="E18838" s="389" t="s">
        <v>670</v>
      </c>
      <c r="F18838" s="389" t="s">
        <v>650</v>
      </c>
      <c r="G18838" s="389" t="s">
        <v>519</v>
      </c>
    </row>
    <row r="18839" spans="1:7">
      <c r="A18839" s="389" t="s">
        <v>532</v>
      </c>
      <c r="B18839" s="389" t="s">
        <v>519</v>
      </c>
      <c r="C18839" s="389">
        <v>34865.837904899898</v>
      </c>
      <c r="D18839" s="389" t="s">
        <v>519</v>
      </c>
      <c r="E18839" s="389" t="s">
        <v>670</v>
      </c>
      <c r="F18839" s="389" t="s">
        <v>650</v>
      </c>
      <c r="G18839" s="389" t="s">
        <v>519</v>
      </c>
    </row>
    <row r="18840" spans="1:7">
      <c r="A18840" s="389" t="s">
        <v>532</v>
      </c>
      <c r="B18840" s="389" t="s">
        <v>519</v>
      </c>
      <c r="C18840" s="389">
        <v>34865.837904899898</v>
      </c>
      <c r="D18840" s="389" t="s">
        <v>519</v>
      </c>
      <c r="E18840" s="389" t="s">
        <v>670</v>
      </c>
      <c r="F18840" s="389" t="s">
        <v>650</v>
      </c>
      <c r="G18840" s="389" t="s">
        <v>519</v>
      </c>
    </row>
    <row r="18841" spans="1:7">
      <c r="A18841" s="389" t="s">
        <v>532</v>
      </c>
      <c r="B18841" s="389" t="s">
        <v>519</v>
      </c>
      <c r="C18841" s="389">
        <v>34865.837904899898</v>
      </c>
      <c r="D18841" s="389" t="s">
        <v>519</v>
      </c>
      <c r="E18841" s="389" t="s">
        <v>670</v>
      </c>
      <c r="F18841" s="389" t="s">
        <v>650</v>
      </c>
      <c r="G18841" s="389" t="s">
        <v>519</v>
      </c>
    </row>
    <row r="18842" spans="1:7">
      <c r="A18842" s="389" t="s">
        <v>532</v>
      </c>
      <c r="B18842" s="389" t="s">
        <v>519</v>
      </c>
      <c r="C18842" s="389">
        <v>34865.837904899898</v>
      </c>
      <c r="D18842" s="389" t="s">
        <v>519</v>
      </c>
      <c r="E18842" s="389" t="s">
        <v>670</v>
      </c>
      <c r="F18842" s="389" t="s">
        <v>650</v>
      </c>
      <c r="G18842" s="389" t="s">
        <v>519</v>
      </c>
    </row>
    <row r="18843" spans="1:7">
      <c r="A18843" s="389" t="s">
        <v>532</v>
      </c>
      <c r="B18843" s="389" t="s">
        <v>519</v>
      </c>
      <c r="C18843" s="389">
        <v>34865.837904899898</v>
      </c>
      <c r="D18843" s="389" t="s">
        <v>519</v>
      </c>
      <c r="E18843" s="389" t="s">
        <v>670</v>
      </c>
      <c r="F18843" s="389" t="s">
        <v>650</v>
      </c>
      <c r="G18843" s="389" t="s">
        <v>519</v>
      </c>
    </row>
    <row r="18844" spans="1:7">
      <c r="A18844" s="389" t="s">
        <v>532</v>
      </c>
      <c r="B18844" s="389" t="s">
        <v>519</v>
      </c>
      <c r="C18844" s="389">
        <v>34865.837904899898</v>
      </c>
      <c r="D18844" s="389" t="s">
        <v>519</v>
      </c>
      <c r="E18844" s="389" t="s">
        <v>670</v>
      </c>
      <c r="F18844" s="389" t="s">
        <v>650</v>
      </c>
      <c r="G18844" s="389" t="s">
        <v>519</v>
      </c>
    </row>
    <row r="18845" spans="1:7">
      <c r="A18845" s="389" t="s">
        <v>532</v>
      </c>
      <c r="B18845" s="389" t="s">
        <v>519</v>
      </c>
      <c r="C18845" s="389">
        <v>34865.837904899898</v>
      </c>
      <c r="D18845" s="389" t="s">
        <v>519</v>
      </c>
      <c r="E18845" s="389" t="s">
        <v>670</v>
      </c>
      <c r="F18845" s="389" t="s">
        <v>650</v>
      </c>
      <c r="G18845" s="389" t="s">
        <v>519</v>
      </c>
    </row>
    <row r="18846" spans="1:7">
      <c r="A18846" s="389" t="s">
        <v>532</v>
      </c>
      <c r="B18846" s="389" t="s">
        <v>519</v>
      </c>
      <c r="C18846" s="389">
        <v>34865.837904899898</v>
      </c>
      <c r="D18846" s="389" t="s">
        <v>519</v>
      </c>
      <c r="E18846" s="389" t="s">
        <v>670</v>
      </c>
      <c r="F18846" s="389" t="s">
        <v>650</v>
      </c>
      <c r="G18846" s="389" t="s">
        <v>519</v>
      </c>
    </row>
    <row r="18847" spans="1:7">
      <c r="A18847" s="389" t="s">
        <v>532</v>
      </c>
      <c r="B18847" s="389" t="s">
        <v>519</v>
      </c>
      <c r="C18847" s="389">
        <v>34865.837904899898</v>
      </c>
      <c r="D18847" s="389" t="s">
        <v>519</v>
      </c>
      <c r="E18847" s="389" t="s">
        <v>670</v>
      </c>
      <c r="F18847" s="389" t="s">
        <v>650</v>
      </c>
      <c r="G18847" s="389" t="s">
        <v>519</v>
      </c>
    </row>
    <row r="18848" spans="1:7">
      <c r="A18848" s="389" t="s">
        <v>532</v>
      </c>
      <c r="B18848" s="389" t="s">
        <v>519</v>
      </c>
      <c r="C18848" s="389">
        <v>34865.837904899898</v>
      </c>
      <c r="D18848" s="389" t="s">
        <v>519</v>
      </c>
      <c r="E18848" s="389" t="s">
        <v>670</v>
      </c>
      <c r="F18848" s="389" t="s">
        <v>650</v>
      </c>
      <c r="G18848" s="389" t="s">
        <v>519</v>
      </c>
    </row>
    <row r="18849" spans="1:7">
      <c r="A18849" s="389" t="s">
        <v>532</v>
      </c>
      <c r="B18849" s="389" t="s">
        <v>519</v>
      </c>
      <c r="C18849" s="389">
        <v>34865.837904899898</v>
      </c>
      <c r="D18849" s="389" t="s">
        <v>519</v>
      </c>
      <c r="E18849" s="389" t="s">
        <v>670</v>
      </c>
      <c r="F18849" s="389" t="s">
        <v>650</v>
      </c>
      <c r="G18849" s="389" t="s">
        <v>519</v>
      </c>
    </row>
    <row r="18850" spans="1:7">
      <c r="A18850" s="389" t="s">
        <v>532</v>
      </c>
      <c r="B18850" s="389" t="s">
        <v>519</v>
      </c>
      <c r="C18850" s="389">
        <v>34865.837904899898</v>
      </c>
      <c r="D18850" s="389" t="s">
        <v>519</v>
      </c>
      <c r="E18850" s="389" t="s">
        <v>670</v>
      </c>
      <c r="F18850" s="389" t="s">
        <v>650</v>
      </c>
      <c r="G18850" s="389" t="s">
        <v>519</v>
      </c>
    </row>
    <row r="18851" spans="1:7">
      <c r="A18851" s="389" t="s">
        <v>532</v>
      </c>
      <c r="B18851" s="389" t="s">
        <v>519</v>
      </c>
      <c r="C18851" s="389">
        <v>34865.837904899898</v>
      </c>
      <c r="D18851" s="389" t="s">
        <v>519</v>
      </c>
      <c r="E18851" s="389" t="s">
        <v>670</v>
      </c>
      <c r="F18851" s="389" t="s">
        <v>650</v>
      </c>
      <c r="G18851" s="389" t="s">
        <v>519</v>
      </c>
    </row>
    <row r="18852" spans="1:7">
      <c r="A18852" s="389" t="s">
        <v>532</v>
      </c>
      <c r="B18852" s="389" t="s">
        <v>519</v>
      </c>
      <c r="C18852" s="389">
        <v>34865.837904899898</v>
      </c>
      <c r="D18852" s="389" t="s">
        <v>519</v>
      </c>
      <c r="E18852" s="389" t="s">
        <v>670</v>
      </c>
      <c r="F18852" s="389" t="s">
        <v>650</v>
      </c>
      <c r="G18852" s="389" t="s">
        <v>519</v>
      </c>
    </row>
    <row r="18853" spans="1:7">
      <c r="A18853" s="389" t="s">
        <v>532</v>
      </c>
      <c r="B18853" s="389" t="s">
        <v>519</v>
      </c>
      <c r="C18853" s="389">
        <v>34865.837904899898</v>
      </c>
      <c r="D18853" s="389" t="s">
        <v>519</v>
      </c>
      <c r="E18853" s="389" t="s">
        <v>670</v>
      </c>
      <c r="F18853" s="389" t="s">
        <v>650</v>
      </c>
      <c r="G18853" s="389" t="s">
        <v>519</v>
      </c>
    </row>
    <row r="18854" spans="1:7">
      <c r="A18854" s="389" t="s">
        <v>532</v>
      </c>
      <c r="B18854" s="389" t="s">
        <v>519</v>
      </c>
      <c r="C18854" s="389">
        <v>34865.837904899898</v>
      </c>
      <c r="D18854" s="389" t="s">
        <v>519</v>
      </c>
      <c r="E18854" s="389" t="s">
        <v>670</v>
      </c>
      <c r="F18854" s="389" t="s">
        <v>650</v>
      </c>
      <c r="G18854" s="389" t="s">
        <v>519</v>
      </c>
    </row>
    <row r="18855" spans="1:7">
      <c r="A18855" s="389" t="s">
        <v>532</v>
      </c>
      <c r="B18855" s="389" t="s">
        <v>519</v>
      </c>
      <c r="C18855" s="389">
        <v>34865.837904899898</v>
      </c>
      <c r="D18855" s="389" t="s">
        <v>519</v>
      </c>
      <c r="E18855" s="389" t="s">
        <v>670</v>
      </c>
      <c r="F18855" s="389" t="s">
        <v>650</v>
      </c>
      <c r="G18855" s="389" t="s">
        <v>519</v>
      </c>
    </row>
    <row r="18856" spans="1:7">
      <c r="A18856" s="389" t="s">
        <v>532</v>
      </c>
      <c r="B18856" s="389" t="s">
        <v>519</v>
      </c>
      <c r="C18856" s="389">
        <v>34865.837904899898</v>
      </c>
      <c r="D18856" s="389" t="s">
        <v>519</v>
      </c>
      <c r="E18856" s="389" t="s">
        <v>670</v>
      </c>
      <c r="F18856" s="389" t="s">
        <v>650</v>
      </c>
      <c r="G18856" s="389" t="s">
        <v>519</v>
      </c>
    </row>
    <row r="18857" spans="1:7">
      <c r="A18857" s="389" t="s">
        <v>532</v>
      </c>
      <c r="B18857" s="389" t="s">
        <v>519</v>
      </c>
      <c r="C18857" s="389">
        <v>34865.837904899898</v>
      </c>
      <c r="D18857" s="389" t="s">
        <v>519</v>
      </c>
      <c r="E18857" s="389" t="s">
        <v>670</v>
      </c>
      <c r="F18857" s="389" t="s">
        <v>650</v>
      </c>
      <c r="G18857" s="389" t="s">
        <v>519</v>
      </c>
    </row>
    <row r="18858" spans="1:7">
      <c r="A18858" s="389" t="s">
        <v>532</v>
      </c>
      <c r="B18858" s="389" t="s">
        <v>519</v>
      </c>
      <c r="C18858" s="389">
        <v>34865.837904899898</v>
      </c>
      <c r="D18858" s="389" t="s">
        <v>519</v>
      </c>
      <c r="E18858" s="389" t="s">
        <v>670</v>
      </c>
      <c r="F18858" s="389" t="s">
        <v>650</v>
      </c>
      <c r="G18858" s="389" t="s">
        <v>519</v>
      </c>
    </row>
    <row r="18859" spans="1:7">
      <c r="A18859" s="389" t="s">
        <v>532</v>
      </c>
      <c r="B18859" s="389" t="s">
        <v>519</v>
      </c>
      <c r="C18859" s="389">
        <v>34865.837904899898</v>
      </c>
      <c r="D18859" s="389" t="s">
        <v>519</v>
      </c>
      <c r="E18859" s="389" t="s">
        <v>670</v>
      </c>
      <c r="F18859" s="389" t="s">
        <v>650</v>
      </c>
      <c r="G18859" s="389" t="s">
        <v>519</v>
      </c>
    </row>
    <row r="18860" spans="1:7">
      <c r="A18860" s="389" t="s">
        <v>532</v>
      </c>
      <c r="B18860" s="389" t="s">
        <v>519</v>
      </c>
      <c r="C18860" s="389">
        <v>34865.837904899898</v>
      </c>
      <c r="D18860" s="389" t="s">
        <v>519</v>
      </c>
      <c r="E18860" s="389" t="s">
        <v>670</v>
      </c>
      <c r="F18860" s="389" t="s">
        <v>650</v>
      </c>
      <c r="G18860" s="389" t="s">
        <v>519</v>
      </c>
    </row>
    <row r="18861" spans="1:7">
      <c r="A18861" s="389" t="s">
        <v>532</v>
      </c>
      <c r="B18861" s="389" t="s">
        <v>519</v>
      </c>
      <c r="C18861" s="389">
        <v>34865.837904899898</v>
      </c>
      <c r="D18861" s="389" t="s">
        <v>519</v>
      </c>
      <c r="E18861" s="389" t="s">
        <v>670</v>
      </c>
      <c r="F18861" s="389" t="s">
        <v>650</v>
      </c>
      <c r="G18861" s="389" t="s">
        <v>519</v>
      </c>
    </row>
    <row r="18862" spans="1:7">
      <c r="A18862" s="389" t="s">
        <v>532</v>
      </c>
      <c r="B18862" s="389" t="s">
        <v>519</v>
      </c>
      <c r="C18862" s="389">
        <v>34865.837904899898</v>
      </c>
      <c r="D18862" s="389" t="s">
        <v>519</v>
      </c>
      <c r="E18862" s="389" t="s">
        <v>670</v>
      </c>
      <c r="F18862" s="389" t="s">
        <v>650</v>
      </c>
      <c r="G18862" s="389" t="s">
        <v>519</v>
      </c>
    </row>
    <row r="18863" spans="1:7">
      <c r="A18863" s="389" t="s">
        <v>532</v>
      </c>
      <c r="B18863" s="389" t="s">
        <v>519</v>
      </c>
      <c r="C18863" s="389">
        <v>34865.837904899898</v>
      </c>
      <c r="D18863" s="389" t="s">
        <v>519</v>
      </c>
      <c r="E18863" s="389" t="s">
        <v>670</v>
      </c>
      <c r="F18863" s="389" t="s">
        <v>650</v>
      </c>
      <c r="G18863" s="389" t="s">
        <v>519</v>
      </c>
    </row>
    <row r="18864" spans="1:7">
      <c r="A18864" s="389" t="s">
        <v>532</v>
      </c>
      <c r="B18864" s="389" t="s">
        <v>519</v>
      </c>
      <c r="C18864" s="389">
        <v>34865.837904899898</v>
      </c>
      <c r="D18864" s="389" t="s">
        <v>519</v>
      </c>
      <c r="E18864" s="389" t="s">
        <v>670</v>
      </c>
      <c r="F18864" s="389" t="s">
        <v>650</v>
      </c>
      <c r="G18864" s="389" t="s">
        <v>519</v>
      </c>
    </row>
    <row r="18865" spans="1:7">
      <c r="A18865" s="389" t="s">
        <v>532</v>
      </c>
      <c r="B18865" s="389" t="s">
        <v>519</v>
      </c>
      <c r="C18865" s="389">
        <v>34865.837904899898</v>
      </c>
      <c r="D18865" s="389" t="s">
        <v>519</v>
      </c>
      <c r="E18865" s="389" t="s">
        <v>670</v>
      </c>
      <c r="F18865" s="389" t="s">
        <v>650</v>
      </c>
      <c r="G18865" s="389" t="s">
        <v>519</v>
      </c>
    </row>
    <row r="18866" spans="1:7">
      <c r="A18866" s="389" t="s">
        <v>532</v>
      </c>
      <c r="B18866" s="389" t="s">
        <v>519</v>
      </c>
      <c r="C18866" s="389">
        <v>34865.837904899898</v>
      </c>
      <c r="D18866" s="389" t="s">
        <v>519</v>
      </c>
      <c r="E18866" s="389" t="s">
        <v>670</v>
      </c>
      <c r="F18866" s="389" t="s">
        <v>650</v>
      </c>
      <c r="G18866" s="389" t="s">
        <v>519</v>
      </c>
    </row>
    <row r="18867" spans="1:7">
      <c r="A18867" s="389" t="s">
        <v>532</v>
      </c>
      <c r="B18867" s="389" t="s">
        <v>519</v>
      </c>
      <c r="C18867" s="389">
        <v>34865.837904899898</v>
      </c>
      <c r="D18867" s="389" t="s">
        <v>519</v>
      </c>
      <c r="E18867" s="389" t="s">
        <v>670</v>
      </c>
      <c r="F18867" s="389" t="s">
        <v>650</v>
      </c>
      <c r="G18867" s="389" t="s">
        <v>519</v>
      </c>
    </row>
    <row r="18868" spans="1:7">
      <c r="A18868" s="389" t="s">
        <v>532</v>
      </c>
      <c r="B18868" s="389" t="s">
        <v>519</v>
      </c>
      <c r="C18868" s="389">
        <v>34865.837904899898</v>
      </c>
      <c r="D18868" s="389" t="s">
        <v>519</v>
      </c>
      <c r="E18868" s="389" t="s">
        <v>670</v>
      </c>
      <c r="F18868" s="389" t="s">
        <v>650</v>
      </c>
      <c r="G18868" s="389" t="s">
        <v>519</v>
      </c>
    </row>
    <row r="18869" spans="1:7">
      <c r="A18869" s="389" t="s">
        <v>532</v>
      </c>
      <c r="B18869" s="389" t="s">
        <v>519</v>
      </c>
      <c r="C18869" s="389">
        <v>34865.837904899898</v>
      </c>
      <c r="D18869" s="389" t="s">
        <v>519</v>
      </c>
      <c r="E18869" s="389" t="s">
        <v>670</v>
      </c>
      <c r="F18869" s="389" t="s">
        <v>650</v>
      </c>
      <c r="G18869" s="389" t="s">
        <v>519</v>
      </c>
    </row>
    <row r="18870" spans="1:7">
      <c r="A18870" s="389" t="s">
        <v>532</v>
      </c>
      <c r="B18870" s="389" t="s">
        <v>519</v>
      </c>
      <c r="C18870" s="389">
        <v>34865.837904899898</v>
      </c>
      <c r="D18870" s="389" t="s">
        <v>519</v>
      </c>
      <c r="E18870" s="389" t="s">
        <v>670</v>
      </c>
      <c r="F18870" s="389" t="s">
        <v>650</v>
      </c>
      <c r="G18870" s="389" t="s">
        <v>519</v>
      </c>
    </row>
    <row r="18871" spans="1:7">
      <c r="A18871" s="389" t="s">
        <v>532</v>
      </c>
      <c r="B18871" s="389" t="s">
        <v>519</v>
      </c>
      <c r="C18871" s="389">
        <v>34865.837904899898</v>
      </c>
      <c r="D18871" s="389" t="s">
        <v>519</v>
      </c>
      <c r="E18871" s="389" t="s">
        <v>670</v>
      </c>
      <c r="F18871" s="389" t="s">
        <v>650</v>
      </c>
      <c r="G18871" s="389" t="s">
        <v>519</v>
      </c>
    </row>
    <row r="18872" spans="1:7">
      <c r="A18872" s="389" t="s">
        <v>532</v>
      </c>
      <c r="B18872" s="389" t="s">
        <v>519</v>
      </c>
      <c r="C18872" s="389">
        <v>34865.837904899898</v>
      </c>
      <c r="D18872" s="389" t="s">
        <v>519</v>
      </c>
      <c r="E18872" s="389" t="s">
        <v>670</v>
      </c>
      <c r="F18872" s="389" t="s">
        <v>650</v>
      </c>
      <c r="G18872" s="389" t="s">
        <v>519</v>
      </c>
    </row>
    <row r="18873" spans="1:7">
      <c r="A18873" s="389" t="s">
        <v>532</v>
      </c>
      <c r="B18873" s="389" t="s">
        <v>519</v>
      </c>
      <c r="C18873" s="389">
        <v>34865.837904899898</v>
      </c>
      <c r="D18873" s="389" t="s">
        <v>519</v>
      </c>
      <c r="E18873" s="389" t="s">
        <v>670</v>
      </c>
      <c r="F18873" s="389" t="s">
        <v>650</v>
      </c>
      <c r="G18873" s="389" t="s">
        <v>519</v>
      </c>
    </row>
    <row r="18874" spans="1:7">
      <c r="A18874" s="389" t="s">
        <v>532</v>
      </c>
      <c r="B18874" s="389" t="s">
        <v>519</v>
      </c>
      <c r="C18874" s="389">
        <v>34865.837904899898</v>
      </c>
      <c r="D18874" s="389" t="s">
        <v>519</v>
      </c>
      <c r="E18874" s="389" t="s">
        <v>670</v>
      </c>
      <c r="F18874" s="389" t="s">
        <v>650</v>
      </c>
      <c r="G18874" s="389" t="s">
        <v>519</v>
      </c>
    </row>
    <row r="18875" spans="1:7">
      <c r="A18875" s="389" t="s">
        <v>532</v>
      </c>
      <c r="B18875" s="389" t="s">
        <v>519</v>
      </c>
      <c r="C18875" s="389">
        <v>34865.837904899898</v>
      </c>
      <c r="D18875" s="389" t="s">
        <v>519</v>
      </c>
      <c r="E18875" s="389" t="s">
        <v>670</v>
      </c>
      <c r="F18875" s="389" t="s">
        <v>650</v>
      </c>
      <c r="G18875" s="389" t="s">
        <v>519</v>
      </c>
    </row>
    <row r="18876" spans="1:7">
      <c r="A18876" s="389" t="s">
        <v>532</v>
      </c>
      <c r="B18876" s="389" t="s">
        <v>519</v>
      </c>
      <c r="C18876" s="389">
        <v>34865.837904899898</v>
      </c>
      <c r="D18876" s="389" t="s">
        <v>519</v>
      </c>
      <c r="E18876" s="389" t="s">
        <v>670</v>
      </c>
      <c r="F18876" s="389" t="s">
        <v>650</v>
      </c>
      <c r="G18876" s="389" t="s">
        <v>519</v>
      </c>
    </row>
    <row r="18877" spans="1:7">
      <c r="A18877" s="389" t="s">
        <v>532</v>
      </c>
      <c r="B18877" s="389" t="s">
        <v>519</v>
      </c>
      <c r="C18877" s="389">
        <v>34865.837904899898</v>
      </c>
      <c r="D18877" s="389" t="s">
        <v>519</v>
      </c>
      <c r="E18877" s="389" t="s">
        <v>670</v>
      </c>
      <c r="F18877" s="389" t="s">
        <v>650</v>
      </c>
      <c r="G18877" s="389" t="s">
        <v>519</v>
      </c>
    </row>
    <row r="18878" spans="1:7">
      <c r="A18878" s="389" t="s">
        <v>532</v>
      </c>
      <c r="B18878" s="389" t="s">
        <v>519</v>
      </c>
      <c r="C18878" s="389">
        <v>34865.837904899898</v>
      </c>
      <c r="D18878" s="389" t="s">
        <v>519</v>
      </c>
      <c r="E18878" s="389" t="s">
        <v>670</v>
      </c>
      <c r="F18878" s="389" t="s">
        <v>650</v>
      </c>
      <c r="G18878" s="389" t="s">
        <v>519</v>
      </c>
    </row>
    <row r="18879" spans="1:7">
      <c r="A18879" s="389" t="s">
        <v>532</v>
      </c>
      <c r="B18879" s="389" t="s">
        <v>519</v>
      </c>
      <c r="C18879" s="389">
        <v>34865.837904899898</v>
      </c>
      <c r="D18879" s="389" t="s">
        <v>519</v>
      </c>
      <c r="E18879" s="389" t="s">
        <v>670</v>
      </c>
      <c r="F18879" s="389" t="s">
        <v>650</v>
      </c>
      <c r="G18879" s="389" t="s">
        <v>519</v>
      </c>
    </row>
    <row r="18880" spans="1:7">
      <c r="A18880" s="389" t="s">
        <v>532</v>
      </c>
      <c r="B18880" s="389" t="s">
        <v>519</v>
      </c>
      <c r="C18880" s="389">
        <v>34865.837904899898</v>
      </c>
      <c r="D18880" s="389" t="s">
        <v>519</v>
      </c>
      <c r="E18880" s="389" t="s">
        <v>670</v>
      </c>
      <c r="F18880" s="389" t="s">
        <v>650</v>
      </c>
      <c r="G18880" s="389" t="s">
        <v>519</v>
      </c>
    </row>
    <row r="18881" spans="1:7">
      <c r="A18881" s="389" t="s">
        <v>532</v>
      </c>
      <c r="B18881" s="389" t="s">
        <v>519</v>
      </c>
      <c r="C18881" s="389">
        <v>34865.837904899898</v>
      </c>
      <c r="D18881" s="389" t="s">
        <v>519</v>
      </c>
      <c r="E18881" s="389" t="s">
        <v>670</v>
      </c>
      <c r="F18881" s="389" t="s">
        <v>650</v>
      </c>
      <c r="G18881" s="389" t="s">
        <v>519</v>
      </c>
    </row>
    <row r="18882" spans="1:7">
      <c r="A18882" s="389" t="s">
        <v>532</v>
      </c>
      <c r="B18882" s="389" t="s">
        <v>519</v>
      </c>
      <c r="C18882" s="389">
        <v>34865.837904899898</v>
      </c>
      <c r="D18882" s="389" t="s">
        <v>519</v>
      </c>
      <c r="E18882" s="389" t="s">
        <v>670</v>
      </c>
      <c r="F18882" s="389" t="s">
        <v>650</v>
      </c>
      <c r="G18882" s="389" t="s">
        <v>519</v>
      </c>
    </row>
    <row r="18883" spans="1:7">
      <c r="A18883" s="389" t="s">
        <v>532</v>
      </c>
      <c r="B18883" s="389" t="s">
        <v>519</v>
      </c>
      <c r="C18883" s="389">
        <v>34865.837904899898</v>
      </c>
      <c r="D18883" s="389" t="s">
        <v>519</v>
      </c>
      <c r="E18883" s="389" t="s">
        <v>670</v>
      </c>
      <c r="F18883" s="389" t="s">
        <v>650</v>
      </c>
      <c r="G18883" s="389" t="s">
        <v>519</v>
      </c>
    </row>
    <row r="18884" spans="1:7">
      <c r="A18884" s="389" t="s">
        <v>532</v>
      </c>
      <c r="B18884" s="389" t="s">
        <v>519</v>
      </c>
      <c r="C18884" s="389">
        <v>34865.837904899898</v>
      </c>
      <c r="D18884" s="389" t="s">
        <v>519</v>
      </c>
      <c r="E18884" s="389" t="s">
        <v>670</v>
      </c>
      <c r="F18884" s="389" t="s">
        <v>650</v>
      </c>
      <c r="G18884" s="389" t="s">
        <v>519</v>
      </c>
    </row>
    <row r="18885" spans="1:7">
      <c r="A18885" s="389" t="s">
        <v>532</v>
      </c>
      <c r="B18885" s="389" t="s">
        <v>519</v>
      </c>
      <c r="C18885" s="389">
        <v>34865.837904899898</v>
      </c>
      <c r="D18885" s="389" t="s">
        <v>519</v>
      </c>
      <c r="E18885" s="389" t="s">
        <v>670</v>
      </c>
      <c r="F18885" s="389" t="s">
        <v>650</v>
      </c>
      <c r="G18885" s="389" t="s">
        <v>519</v>
      </c>
    </row>
    <row r="18886" spans="1:7">
      <c r="A18886" s="389" t="s">
        <v>532</v>
      </c>
      <c r="B18886" s="389" t="s">
        <v>519</v>
      </c>
      <c r="C18886" s="389">
        <v>34865.837904899898</v>
      </c>
      <c r="D18886" s="389" t="s">
        <v>519</v>
      </c>
      <c r="E18886" s="389" t="s">
        <v>670</v>
      </c>
      <c r="F18886" s="389" t="s">
        <v>650</v>
      </c>
      <c r="G18886" s="389" t="s">
        <v>519</v>
      </c>
    </row>
    <row r="18887" spans="1:7">
      <c r="A18887" s="389" t="s">
        <v>532</v>
      </c>
      <c r="B18887" s="389" t="s">
        <v>519</v>
      </c>
      <c r="C18887" s="389">
        <v>34865.837904899898</v>
      </c>
      <c r="D18887" s="389" t="s">
        <v>519</v>
      </c>
      <c r="E18887" s="389" t="s">
        <v>670</v>
      </c>
      <c r="F18887" s="389" t="s">
        <v>650</v>
      </c>
      <c r="G18887" s="389" t="s">
        <v>519</v>
      </c>
    </row>
    <row r="18888" spans="1:7">
      <c r="A18888" s="389" t="s">
        <v>532</v>
      </c>
      <c r="B18888" s="389" t="s">
        <v>519</v>
      </c>
      <c r="C18888" s="389">
        <v>34865.837904899898</v>
      </c>
      <c r="D18888" s="389" t="s">
        <v>519</v>
      </c>
      <c r="E18888" s="389" t="s">
        <v>670</v>
      </c>
      <c r="F18888" s="389" t="s">
        <v>650</v>
      </c>
      <c r="G18888" s="389" t="s">
        <v>519</v>
      </c>
    </row>
    <row r="18889" spans="1:7">
      <c r="A18889" s="389" t="s">
        <v>532</v>
      </c>
      <c r="B18889" s="389" t="s">
        <v>519</v>
      </c>
      <c r="C18889" s="389">
        <v>34865.837904899898</v>
      </c>
      <c r="D18889" s="389" t="s">
        <v>519</v>
      </c>
      <c r="E18889" s="389" t="s">
        <v>670</v>
      </c>
      <c r="F18889" s="389" t="s">
        <v>650</v>
      </c>
      <c r="G18889" s="389" t="s">
        <v>519</v>
      </c>
    </row>
    <row r="18890" spans="1:7">
      <c r="A18890" s="389" t="s">
        <v>532</v>
      </c>
      <c r="B18890" s="389" t="s">
        <v>519</v>
      </c>
      <c r="C18890" s="389">
        <v>34865.837904899898</v>
      </c>
      <c r="D18890" s="389" t="s">
        <v>519</v>
      </c>
      <c r="E18890" s="389" t="s">
        <v>670</v>
      </c>
      <c r="F18890" s="389" t="s">
        <v>650</v>
      </c>
      <c r="G18890" s="389" t="s">
        <v>519</v>
      </c>
    </row>
    <row r="18891" spans="1:7">
      <c r="A18891" s="389" t="s">
        <v>532</v>
      </c>
      <c r="B18891" s="389" t="s">
        <v>519</v>
      </c>
      <c r="C18891" s="389">
        <v>34865.837904899898</v>
      </c>
      <c r="D18891" s="389" t="s">
        <v>519</v>
      </c>
      <c r="E18891" s="389" t="s">
        <v>670</v>
      </c>
      <c r="F18891" s="389" t="s">
        <v>650</v>
      </c>
      <c r="G18891" s="389" t="s">
        <v>519</v>
      </c>
    </row>
    <row r="18892" spans="1:7">
      <c r="A18892" s="389" t="s">
        <v>532</v>
      </c>
      <c r="B18892" s="389" t="s">
        <v>519</v>
      </c>
      <c r="C18892" s="389">
        <v>34865.837904899898</v>
      </c>
      <c r="D18892" s="389" t="s">
        <v>519</v>
      </c>
      <c r="E18892" s="389" t="s">
        <v>670</v>
      </c>
      <c r="F18892" s="389" t="s">
        <v>650</v>
      </c>
      <c r="G18892" s="389" t="s">
        <v>519</v>
      </c>
    </row>
    <row r="18893" spans="1:7">
      <c r="A18893" s="389" t="s">
        <v>532</v>
      </c>
      <c r="B18893" s="389" t="s">
        <v>519</v>
      </c>
      <c r="C18893" s="389">
        <v>34865.837904899898</v>
      </c>
      <c r="D18893" s="389" t="s">
        <v>519</v>
      </c>
      <c r="E18893" s="389" t="s">
        <v>670</v>
      </c>
      <c r="F18893" s="389" t="s">
        <v>650</v>
      </c>
      <c r="G18893" s="389" t="s">
        <v>519</v>
      </c>
    </row>
    <row r="18894" spans="1:7">
      <c r="A18894" s="389" t="s">
        <v>532</v>
      </c>
      <c r="B18894" s="389" t="s">
        <v>519</v>
      </c>
      <c r="C18894" s="389">
        <v>34865.837904899898</v>
      </c>
      <c r="D18894" s="389" t="s">
        <v>519</v>
      </c>
      <c r="E18894" s="389" t="s">
        <v>670</v>
      </c>
      <c r="F18894" s="389" t="s">
        <v>650</v>
      </c>
      <c r="G18894" s="389" t="s">
        <v>519</v>
      </c>
    </row>
    <row r="18895" spans="1:7">
      <c r="A18895" s="389" t="s">
        <v>532</v>
      </c>
      <c r="B18895" s="389" t="s">
        <v>519</v>
      </c>
      <c r="C18895" s="389">
        <v>34865.837904899898</v>
      </c>
      <c r="D18895" s="389" t="s">
        <v>519</v>
      </c>
      <c r="E18895" s="389" t="s">
        <v>670</v>
      </c>
      <c r="F18895" s="389" t="s">
        <v>650</v>
      </c>
      <c r="G18895" s="389" t="s">
        <v>519</v>
      </c>
    </row>
    <row r="18896" spans="1:7">
      <c r="A18896" s="389" t="s">
        <v>532</v>
      </c>
      <c r="B18896" s="389" t="s">
        <v>519</v>
      </c>
      <c r="C18896" s="389">
        <v>34865.837904899898</v>
      </c>
      <c r="D18896" s="389" t="s">
        <v>519</v>
      </c>
      <c r="E18896" s="389" t="s">
        <v>670</v>
      </c>
      <c r="F18896" s="389" t="s">
        <v>650</v>
      </c>
      <c r="G18896" s="389" t="s">
        <v>519</v>
      </c>
    </row>
    <row r="18897" spans="1:7">
      <c r="A18897" s="389" t="s">
        <v>532</v>
      </c>
      <c r="B18897" s="389" t="s">
        <v>519</v>
      </c>
      <c r="C18897" s="389">
        <v>34865.837904899898</v>
      </c>
      <c r="D18897" s="389" t="s">
        <v>519</v>
      </c>
      <c r="E18897" s="389" t="s">
        <v>670</v>
      </c>
      <c r="F18897" s="389" t="s">
        <v>650</v>
      </c>
      <c r="G18897" s="389" t="s">
        <v>519</v>
      </c>
    </row>
    <row r="18898" spans="1:7">
      <c r="A18898" s="389" t="s">
        <v>532</v>
      </c>
      <c r="B18898" s="389" t="s">
        <v>519</v>
      </c>
      <c r="C18898" s="389">
        <v>34865.837904899898</v>
      </c>
      <c r="D18898" s="389" t="s">
        <v>519</v>
      </c>
      <c r="E18898" s="389" t="s">
        <v>670</v>
      </c>
      <c r="F18898" s="389" t="s">
        <v>650</v>
      </c>
      <c r="G18898" s="389" t="s">
        <v>519</v>
      </c>
    </row>
    <row r="18899" spans="1:7">
      <c r="A18899" s="389" t="s">
        <v>532</v>
      </c>
      <c r="B18899" s="389" t="s">
        <v>519</v>
      </c>
      <c r="C18899" s="389">
        <v>34865.837904899898</v>
      </c>
      <c r="D18899" s="389" t="s">
        <v>519</v>
      </c>
      <c r="E18899" s="389" t="s">
        <v>670</v>
      </c>
      <c r="F18899" s="389" t="s">
        <v>650</v>
      </c>
      <c r="G18899" s="389" t="s">
        <v>519</v>
      </c>
    </row>
    <row r="18900" spans="1:7">
      <c r="A18900" s="389" t="s">
        <v>532</v>
      </c>
      <c r="B18900" s="389" t="s">
        <v>519</v>
      </c>
      <c r="C18900" s="389">
        <v>34865.837904899898</v>
      </c>
      <c r="D18900" s="389" t="s">
        <v>519</v>
      </c>
      <c r="E18900" s="389" t="s">
        <v>670</v>
      </c>
      <c r="F18900" s="389" t="s">
        <v>650</v>
      </c>
      <c r="G18900" s="389" t="s">
        <v>519</v>
      </c>
    </row>
    <row r="18901" spans="1:7">
      <c r="A18901" s="389" t="s">
        <v>532</v>
      </c>
      <c r="B18901" s="389" t="s">
        <v>519</v>
      </c>
      <c r="C18901" s="389">
        <v>34865.837904899898</v>
      </c>
      <c r="D18901" s="389" t="s">
        <v>519</v>
      </c>
      <c r="E18901" s="389" t="s">
        <v>670</v>
      </c>
      <c r="F18901" s="389" t="s">
        <v>650</v>
      </c>
      <c r="G18901" s="389" t="s">
        <v>519</v>
      </c>
    </row>
    <row r="18902" spans="1:7">
      <c r="A18902" s="389" t="s">
        <v>532</v>
      </c>
      <c r="B18902" s="389" t="s">
        <v>519</v>
      </c>
      <c r="C18902" s="389">
        <v>34865.837904899898</v>
      </c>
      <c r="D18902" s="389" t="s">
        <v>519</v>
      </c>
      <c r="E18902" s="389" t="s">
        <v>670</v>
      </c>
      <c r="F18902" s="389" t="s">
        <v>650</v>
      </c>
      <c r="G18902" s="389" t="s">
        <v>519</v>
      </c>
    </row>
    <row r="18903" spans="1:7">
      <c r="A18903" s="389" t="s">
        <v>532</v>
      </c>
      <c r="B18903" s="389" t="s">
        <v>519</v>
      </c>
      <c r="C18903" s="389">
        <v>34865.837904899898</v>
      </c>
      <c r="D18903" s="389" t="s">
        <v>519</v>
      </c>
      <c r="E18903" s="389" t="s">
        <v>670</v>
      </c>
      <c r="F18903" s="389" t="s">
        <v>650</v>
      </c>
      <c r="G18903" s="389" t="s">
        <v>519</v>
      </c>
    </row>
    <row r="18904" spans="1:7">
      <c r="A18904" s="389" t="s">
        <v>532</v>
      </c>
      <c r="B18904" s="389" t="s">
        <v>519</v>
      </c>
      <c r="C18904" s="389">
        <v>34865.837904899898</v>
      </c>
      <c r="D18904" s="389" t="s">
        <v>519</v>
      </c>
      <c r="E18904" s="389" t="s">
        <v>670</v>
      </c>
      <c r="F18904" s="389" t="s">
        <v>650</v>
      </c>
      <c r="G18904" s="389" t="s">
        <v>519</v>
      </c>
    </row>
    <row r="18905" spans="1:7">
      <c r="A18905" s="389" t="s">
        <v>532</v>
      </c>
      <c r="B18905" s="389" t="s">
        <v>519</v>
      </c>
      <c r="C18905" s="389">
        <v>34865.837904899898</v>
      </c>
      <c r="D18905" s="389" t="s">
        <v>519</v>
      </c>
      <c r="E18905" s="389" t="s">
        <v>670</v>
      </c>
      <c r="F18905" s="389" t="s">
        <v>650</v>
      </c>
      <c r="G18905" s="389" t="s">
        <v>519</v>
      </c>
    </row>
    <row r="18906" spans="1:7">
      <c r="A18906" s="389" t="s">
        <v>532</v>
      </c>
      <c r="B18906" s="389" t="s">
        <v>519</v>
      </c>
      <c r="C18906" s="389">
        <v>34865.837904899898</v>
      </c>
      <c r="D18906" s="389" t="s">
        <v>519</v>
      </c>
      <c r="E18906" s="389" t="s">
        <v>670</v>
      </c>
      <c r="F18906" s="389" t="s">
        <v>650</v>
      </c>
      <c r="G18906" s="389" t="s">
        <v>519</v>
      </c>
    </row>
    <row r="18907" spans="1:7">
      <c r="A18907" s="389" t="s">
        <v>532</v>
      </c>
      <c r="B18907" s="389" t="s">
        <v>519</v>
      </c>
      <c r="C18907" s="389">
        <v>34865.837904899898</v>
      </c>
      <c r="D18907" s="389" t="s">
        <v>519</v>
      </c>
      <c r="E18907" s="389" t="s">
        <v>670</v>
      </c>
      <c r="F18907" s="389" t="s">
        <v>650</v>
      </c>
      <c r="G18907" s="389" t="s">
        <v>519</v>
      </c>
    </row>
    <row r="18908" spans="1:7">
      <c r="A18908" s="389" t="s">
        <v>532</v>
      </c>
      <c r="B18908" s="389" t="s">
        <v>519</v>
      </c>
      <c r="C18908" s="389">
        <v>34865.837904899898</v>
      </c>
      <c r="D18908" s="389" t="s">
        <v>519</v>
      </c>
      <c r="E18908" s="389" t="s">
        <v>670</v>
      </c>
      <c r="F18908" s="389" t="s">
        <v>650</v>
      </c>
      <c r="G18908" s="389" t="s">
        <v>519</v>
      </c>
    </row>
    <row r="18909" spans="1:7">
      <c r="A18909" s="389" t="s">
        <v>532</v>
      </c>
      <c r="B18909" s="389" t="s">
        <v>519</v>
      </c>
      <c r="C18909" s="389">
        <v>34865.837904899898</v>
      </c>
      <c r="D18909" s="389" t="s">
        <v>519</v>
      </c>
      <c r="E18909" s="389" t="s">
        <v>670</v>
      </c>
      <c r="F18909" s="389" t="s">
        <v>650</v>
      </c>
      <c r="G18909" s="389" t="s">
        <v>519</v>
      </c>
    </row>
    <row r="18910" spans="1:7">
      <c r="A18910" s="389" t="s">
        <v>532</v>
      </c>
      <c r="B18910" s="389" t="s">
        <v>519</v>
      </c>
      <c r="C18910" s="389">
        <v>34865.837904899898</v>
      </c>
      <c r="D18910" s="389" t="s">
        <v>519</v>
      </c>
      <c r="E18910" s="389" t="s">
        <v>670</v>
      </c>
      <c r="F18910" s="389" t="s">
        <v>650</v>
      </c>
      <c r="G18910" s="389" t="s">
        <v>519</v>
      </c>
    </row>
    <row r="18911" spans="1:7">
      <c r="A18911" s="389" t="s">
        <v>532</v>
      </c>
      <c r="B18911" s="389" t="s">
        <v>519</v>
      </c>
      <c r="C18911" s="389">
        <v>34865.837904899898</v>
      </c>
      <c r="D18911" s="389" t="s">
        <v>519</v>
      </c>
      <c r="E18911" s="389" t="s">
        <v>670</v>
      </c>
      <c r="F18911" s="389" t="s">
        <v>650</v>
      </c>
      <c r="G18911" s="389" t="s">
        <v>519</v>
      </c>
    </row>
    <row r="18912" spans="1:7">
      <c r="A18912" s="389" t="s">
        <v>532</v>
      </c>
      <c r="B18912" s="389" t="s">
        <v>519</v>
      </c>
      <c r="C18912" s="389">
        <v>34865.837904899898</v>
      </c>
      <c r="D18912" s="389" t="s">
        <v>519</v>
      </c>
      <c r="E18912" s="389" t="s">
        <v>670</v>
      </c>
      <c r="F18912" s="389" t="s">
        <v>650</v>
      </c>
      <c r="G18912" s="389" t="s">
        <v>519</v>
      </c>
    </row>
    <row r="18913" spans="1:7">
      <c r="A18913" s="389" t="s">
        <v>532</v>
      </c>
      <c r="B18913" s="389" t="s">
        <v>519</v>
      </c>
      <c r="C18913" s="389">
        <v>34865.837904899898</v>
      </c>
      <c r="D18913" s="389" t="s">
        <v>519</v>
      </c>
      <c r="E18913" s="389" t="s">
        <v>670</v>
      </c>
      <c r="F18913" s="389" t="s">
        <v>650</v>
      </c>
      <c r="G18913" s="389" t="s">
        <v>519</v>
      </c>
    </row>
    <row r="18914" spans="1:7">
      <c r="A18914" s="389" t="s">
        <v>532</v>
      </c>
      <c r="B18914" s="389" t="s">
        <v>519</v>
      </c>
      <c r="C18914" s="389">
        <v>34865.837904899898</v>
      </c>
      <c r="D18914" s="389" t="s">
        <v>519</v>
      </c>
      <c r="E18914" s="389" t="s">
        <v>670</v>
      </c>
      <c r="F18914" s="389" t="s">
        <v>650</v>
      </c>
      <c r="G18914" s="389" t="s">
        <v>519</v>
      </c>
    </row>
    <row r="18915" spans="1:7">
      <c r="A18915" s="389" t="s">
        <v>532</v>
      </c>
      <c r="B18915" s="389" t="s">
        <v>519</v>
      </c>
      <c r="C18915" s="389">
        <v>34865.837904899898</v>
      </c>
      <c r="D18915" s="389" t="s">
        <v>519</v>
      </c>
      <c r="E18915" s="389" t="s">
        <v>670</v>
      </c>
      <c r="F18915" s="389" t="s">
        <v>650</v>
      </c>
      <c r="G18915" s="389" t="s">
        <v>519</v>
      </c>
    </row>
    <row r="18916" spans="1:7">
      <c r="A18916" s="389" t="s">
        <v>532</v>
      </c>
      <c r="B18916" s="389" t="s">
        <v>519</v>
      </c>
      <c r="C18916" s="389">
        <v>34865.837904899898</v>
      </c>
      <c r="D18916" s="389" t="s">
        <v>519</v>
      </c>
      <c r="E18916" s="389" t="s">
        <v>670</v>
      </c>
      <c r="F18916" s="389" t="s">
        <v>650</v>
      </c>
      <c r="G18916" s="389" t="s">
        <v>519</v>
      </c>
    </row>
    <row r="18917" spans="1:7">
      <c r="A18917" s="389" t="s">
        <v>532</v>
      </c>
      <c r="B18917" s="389" t="s">
        <v>519</v>
      </c>
      <c r="C18917" s="389">
        <v>34865.837904899898</v>
      </c>
      <c r="D18917" s="389" t="s">
        <v>519</v>
      </c>
      <c r="E18917" s="389" t="s">
        <v>670</v>
      </c>
      <c r="F18917" s="389" t="s">
        <v>650</v>
      </c>
      <c r="G18917" s="389" t="s">
        <v>519</v>
      </c>
    </row>
    <row r="18918" spans="1:7">
      <c r="A18918" s="389" t="s">
        <v>532</v>
      </c>
      <c r="B18918" s="389" t="s">
        <v>519</v>
      </c>
      <c r="C18918" s="389">
        <v>34865.837904899898</v>
      </c>
      <c r="D18918" s="389" t="s">
        <v>519</v>
      </c>
      <c r="E18918" s="389" t="s">
        <v>670</v>
      </c>
      <c r="F18918" s="389" t="s">
        <v>650</v>
      </c>
      <c r="G18918" s="389" t="s">
        <v>519</v>
      </c>
    </row>
    <row r="18919" spans="1:7">
      <c r="A18919" s="389" t="s">
        <v>532</v>
      </c>
      <c r="B18919" s="389" t="s">
        <v>519</v>
      </c>
      <c r="C18919" s="389">
        <v>34865.837904899898</v>
      </c>
      <c r="D18919" s="389" t="s">
        <v>519</v>
      </c>
      <c r="E18919" s="389" t="s">
        <v>670</v>
      </c>
      <c r="F18919" s="389" t="s">
        <v>650</v>
      </c>
      <c r="G18919" s="389" t="s">
        <v>519</v>
      </c>
    </row>
    <row r="18920" spans="1:7">
      <c r="A18920" s="389" t="s">
        <v>532</v>
      </c>
      <c r="B18920" s="389" t="s">
        <v>519</v>
      </c>
      <c r="C18920" s="389">
        <v>34865.837904899898</v>
      </c>
      <c r="D18920" s="389" t="s">
        <v>519</v>
      </c>
      <c r="E18920" s="389" t="s">
        <v>670</v>
      </c>
      <c r="F18920" s="389" t="s">
        <v>650</v>
      </c>
      <c r="G18920" s="389" t="s">
        <v>519</v>
      </c>
    </row>
    <row r="18921" spans="1:7">
      <c r="A18921" s="389" t="s">
        <v>532</v>
      </c>
      <c r="B18921" s="389" t="s">
        <v>519</v>
      </c>
      <c r="C18921" s="389">
        <v>34865.837904899898</v>
      </c>
      <c r="D18921" s="389" t="s">
        <v>519</v>
      </c>
      <c r="E18921" s="389" t="s">
        <v>670</v>
      </c>
      <c r="F18921" s="389" t="s">
        <v>650</v>
      </c>
      <c r="G18921" s="389" t="s">
        <v>519</v>
      </c>
    </row>
    <row r="18922" spans="1:7">
      <c r="A18922" s="389" t="s">
        <v>532</v>
      </c>
      <c r="B18922" s="389" t="s">
        <v>519</v>
      </c>
      <c r="C18922" s="389">
        <v>34865.837904899898</v>
      </c>
      <c r="D18922" s="389" t="s">
        <v>519</v>
      </c>
      <c r="E18922" s="389" t="s">
        <v>670</v>
      </c>
      <c r="F18922" s="389" t="s">
        <v>650</v>
      </c>
      <c r="G18922" s="389" t="s">
        <v>519</v>
      </c>
    </row>
    <row r="18923" spans="1:7">
      <c r="A18923" s="389" t="s">
        <v>532</v>
      </c>
      <c r="B18923" s="389" t="s">
        <v>519</v>
      </c>
      <c r="C18923" s="389">
        <v>34865.837904899898</v>
      </c>
      <c r="D18923" s="389" t="s">
        <v>519</v>
      </c>
      <c r="E18923" s="389" t="s">
        <v>670</v>
      </c>
      <c r="F18923" s="389" t="s">
        <v>650</v>
      </c>
      <c r="G18923" s="389" t="s">
        <v>519</v>
      </c>
    </row>
    <row r="18924" spans="1:7">
      <c r="A18924" s="389" t="s">
        <v>532</v>
      </c>
      <c r="B18924" s="389" t="s">
        <v>519</v>
      </c>
      <c r="C18924" s="389">
        <v>34865.837904899898</v>
      </c>
      <c r="D18924" s="389" t="s">
        <v>519</v>
      </c>
      <c r="E18924" s="389" t="s">
        <v>670</v>
      </c>
      <c r="F18924" s="389" t="s">
        <v>650</v>
      </c>
      <c r="G18924" s="389" t="s">
        <v>519</v>
      </c>
    </row>
    <row r="18925" spans="1:7">
      <c r="A18925" s="389" t="s">
        <v>532</v>
      </c>
      <c r="B18925" s="389" t="s">
        <v>519</v>
      </c>
      <c r="C18925" s="389">
        <v>34865.837904899898</v>
      </c>
      <c r="D18925" s="389" t="s">
        <v>519</v>
      </c>
      <c r="E18925" s="389" t="s">
        <v>670</v>
      </c>
      <c r="F18925" s="389" t="s">
        <v>650</v>
      </c>
      <c r="G18925" s="389" t="s">
        <v>519</v>
      </c>
    </row>
    <row r="18926" spans="1:7">
      <c r="A18926" s="389" t="s">
        <v>532</v>
      </c>
      <c r="B18926" s="389" t="s">
        <v>519</v>
      </c>
      <c r="C18926" s="389">
        <v>34865.837904899898</v>
      </c>
      <c r="D18926" s="389" t="s">
        <v>519</v>
      </c>
      <c r="E18926" s="389" t="s">
        <v>670</v>
      </c>
      <c r="F18926" s="389" t="s">
        <v>650</v>
      </c>
      <c r="G18926" s="389" t="s">
        <v>519</v>
      </c>
    </row>
    <row r="18927" spans="1:7">
      <c r="A18927" s="389" t="s">
        <v>532</v>
      </c>
      <c r="B18927" s="389" t="s">
        <v>519</v>
      </c>
      <c r="C18927" s="389">
        <v>34865.837904899898</v>
      </c>
      <c r="D18927" s="389" t="s">
        <v>519</v>
      </c>
      <c r="E18927" s="389" t="s">
        <v>670</v>
      </c>
      <c r="F18927" s="389" t="s">
        <v>650</v>
      </c>
      <c r="G18927" s="389" t="s">
        <v>519</v>
      </c>
    </row>
    <row r="18928" spans="1:7">
      <c r="A18928" s="389" t="s">
        <v>532</v>
      </c>
      <c r="B18928" s="389" t="s">
        <v>519</v>
      </c>
      <c r="C18928" s="389">
        <v>34865.837904899898</v>
      </c>
      <c r="D18928" s="389" t="s">
        <v>519</v>
      </c>
      <c r="E18928" s="389" t="s">
        <v>670</v>
      </c>
      <c r="F18928" s="389" t="s">
        <v>650</v>
      </c>
      <c r="G18928" s="389" t="s">
        <v>519</v>
      </c>
    </row>
    <row r="18929" spans="1:7">
      <c r="A18929" s="389" t="s">
        <v>532</v>
      </c>
      <c r="B18929" s="389" t="s">
        <v>519</v>
      </c>
      <c r="C18929" s="389">
        <v>34865.837904899898</v>
      </c>
      <c r="D18929" s="389" t="s">
        <v>519</v>
      </c>
      <c r="E18929" s="389" t="s">
        <v>670</v>
      </c>
      <c r="F18929" s="389" t="s">
        <v>650</v>
      </c>
      <c r="G18929" s="389" t="s">
        <v>519</v>
      </c>
    </row>
    <row r="18930" spans="1:7">
      <c r="A18930" s="389" t="s">
        <v>532</v>
      </c>
      <c r="B18930" s="389" t="s">
        <v>519</v>
      </c>
      <c r="C18930" s="389">
        <v>34865.837904899898</v>
      </c>
      <c r="D18930" s="389" t="s">
        <v>519</v>
      </c>
      <c r="E18930" s="389" t="s">
        <v>670</v>
      </c>
      <c r="F18930" s="389" t="s">
        <v>650</v>
      </c>
      <c r="G18930" s="389" t="s">
        <v>519</v>
      </c>
    </row>
    <row r="18931" spans="1:7">
      <c r="A18931" s="389" t="s">
        <v>532</v>
      </c>
      <c r="B18931" s="389" t="s">
        <v>519</v>
      </c>
      <c r="C18931" s="389">
        <v>34865.837904899898</v>
      </c>
      <c r="D18931" s="389" t="s">
        <v>519</v>
      </c>
      <c r="E18931" s="389" t="s">
        <v>670</v>
      </c>
      <c r="F18931" s="389" t="s">
        <v>650</v>
      </c>
      <c r="G18931" s="389" t="s">
        <v>519</v>
      </c>
    </row>
    <row r="18932" spans="1:7">
      <c r="A18932" s="389" t="s">
        <v>532</v>
      </c>
      <c r="B18932" s="389" t="s">
        <v>519</v>
      </c>
      <c r="C18932" s="389">
        <v>34865.837904899898</v>
      </c>
      <c r="D18932" s="389" t="s">
        <v>519</v>
      </c>
      <c r="E18932" s="389" t="s">
        <v>670</v>
      </c>
      <c r="F18932" s="389" t="s">
        <v>650</v>
      </c>
      <c r="G18932" s="389" t="s">
        <v>519</v>
      </c>
    </row>
    <row r="18933" spans="1:7">
      <c r="A18933" s="389" t="s">
        <v>532</v>
      </c>
      <c r="B18933" s="389" t="s">
        <v>519</v>
      </c>
      <c r="C18933" s="389">
        <v>34865.837904899898</v>
      </c>
      <c r="D18933" s="389" t="s">
        <v>519</v>
      </c>
      <c r="E18933" s="389" t="s">
        <v>670</v>
      </c>
      <c r="F18933" s="389" t="s">
        <v>650</v>
      </c>
      <c r="G18933" s="389" t="s">
        <v>519</v>
      </c>
    </row>
    <row r="18934" spans="1:7">
      <c r="A18934" s="389" t="s">
        <v>532</v>
      </c>
      <c r="B18934" s="389" t="s">
        <v>519</v>
      </c>
      <c r="C18934" s="389">
        <v>34865.837904899898</v>
      </c>
      <c r="D18934" s="389" t="s">
        <v>519</v>
      </c>
      <c r="E18934" s="389" t="s">
        <v>670</v>
      </c>
      <c r="F18934" s="389" t="s">
        <v>650</v>
      </c>
      <c r="G18934" s="389" t="s">
        <v>519</v>
      </c>
    </row>
    <row r="18935" spans="1:7">
      <c r="A18935" s="389" t="s">
        <v>532</v>
      </c>
      <c r="B18935" s="389" t="s">
        <v>519</v>
      </c>
      <c r="C18935" s="389">
        <v>34865.837904899898</v>
      </c>
      <c r="D18935" s="389" t="s">
        <v>519</v>
      </c>
      <c r="E18935" s="389" t="s">
        <v>670</v>
      </c>
      <c r="F18935" s="389" t="s">
        <v>650</v>
      </c>
      <c r="G18935" s="389" t="s">
        <v>519</v>
      </c>
    </row>
    <row r="18936" spans="1:7">
      <c r="A18936" s="389" t="s">
        <v>532</v>
      </c>
      <c r="B18936" s="389" t="s">
        <v>519</v>
      </c>
      <c r="C18936" s="389">
        <v>34865.837904899898</v>
      </c>
      <c r="D18936" s="389" t="s">
        <v>519</v>
      </c>
      <c r="E18936" s="389" t="s">
        <v>670</v>
      </c>
      <c r="F18936" s="389" t="s">
        <v>650</v>
      </c>
      <c r="G18936" s="389" t="s">
        <v>519</v>
      </c>
    </row>
    <row r="18937" spans="1:7">
      <c r="A18937" s="389" t="s">
        <v>532</v>
      </c>
      <c r="B18937" s="389" t="s">
        <v>519</v>
      </c>
      <c r="C18937" s="389">
        <v>34865.837904899898</v>
      </c>
      <c r="D18937" s="389" t="s">
        <v>519</v>
      </c>
      <c r="E18937" s="389" t="s">
        <v>670</v>
      </c>
      <c r="F18937" s="389" t="s">
        <v>650</v>
      </c>
      <c r="G18937" s="389" t="s">
        <v>519</v>
      </c>
    </row>
    <row r="18938" spans="1:7">
      <c r="A18938" s="389" t="s">
        <v>532</v>
      </c>
      <c r="B18938" s="389" t="s">
        <v>519</v>
      </c>
      <c r="C18938" s="389">
        <v>34865.837904899898</v>
      </c>
      <c r="D18938" s="389" t="s">
        <v>519</v>
      </c>
      <c r="E18938" s="389" t="s">
        <v>670</v>
      </c>
      <c r="F18938" s="389" t="s">
        <v>650</v>
      </c>
      <c r="G18938" s="389" t="s">
        <v>519</v>
      </c>
    </row>
    <row r="18939" spans="1:7">
      <c r="A18939" s="389" t="s">
        <v>532</v>
      </c>
      <c r="B18939" s="389" t="s">
        <v>519</v>
      </c>
      <c r="C18939" s="389">
        <v>34865.837904899898</v>
      </c>
      <c r="D18939" s="389" t="s">
        <v>519</v>
      </c>
      <c r="E18939" s="389" t="s">
        <v>670</v>
      </c>
      <c r="F18939" s="389" t="s">
        <v>650</v>
      </c>
      <c r="G18939" s="389" t="s">
        <v>519</v>
      </c>
    </row>
    <row r="18940" spans="1:7">
      <c r="A18940" s="389" t="s">
        <v>532</v>
      </c>
      <c r="B18940" s="389" t="s">
        <v>519</v>
      </c>
      <c r="C18940" s="389">
        <v>34865.837904899898</v>
      </c>
      <c r="D18940" s="389" t="s">
        <v>519</v>
      </c>
      <c r="E18940" s="389" t="s">
        <v>670</v>
      </c>
      <c r="F18940" s="389" t="s">
        <v>650</v>
      </c>
      <c r="G18940" s="389" t="s">
        <v>519</v>
      </c>
    </row>
    <row r="18941" spans="1:7">
      <c r="A18941" s="389" t="s">
        <v>532</v>
      </c>
      <c r="B18941" s="389" t="s">
        <v>519</v>
      </c>
      <c r="C18941" s="389">
        <v>34865.837904899898</v>
      </c>
      <c r="D18941" s="389" t="s">
        <v>519</v>
      </c>
      <c r="E18941" s="389" t="s">
        <v>670</v>
      </c>
      <c r="F18941" s="389" t="s">
        <v>650</v>
      </c>
      <c r="G18941" s="389" t="s">
        <v>519</v>
      </c>
    </row>
    <row r="18942" spans="1:7">
      <c r="A18942" s="389" t="s">
        <v>532</v>
      </c>
      <c r="B18942" s="389" t="s">
        <v>519</v>
      </c>
      <c r="C18942" s="389">
        <v>34865.837904899898</v>
      </c>
      <c r="D18942" s="389" t="s">
        <v>519</v>
      </c>
      <c r="E18942" s="389" t="s">
        <v>670</v>
      </c>
      <c r="F18942" s="389" t="s">
        <v>650</v>
      </c>
      <c r="G18942" s="389" t="s">
        <v>519</v>
      </c>
    </row>
    <row r="18943" spans="1:7">
      <c r="A18943" s="389" t="s">
        <v>532</v>
      </c>
      <c r="B18943" s="389" t="s">
        <v>519</v>
      </c>
      <c r="C18943" s="389">
        <v>34865.837904899898</v>
      </c>
      <c r="D18943" s="389" t="s">
        <v>519</v>
      </c>
      <c r="E18943" s="389" t="s">
        <v>670</v>
      </c>
      <c r="F18943" s="389" t="s">
        <v>650</v>
      </c>
      <c r="G18943" s="389" t="s">
        <v>519</v>
      </c>
    </row>
    <row r="18944" spans="1:7">
      <c r="A18944" s="389" t="s">
        <v>532</v>
      </c>
      <c r="B18944" s="389" t="s">
        <v>519</v>
      </c>
      <c r="C18944" s="389">
        <v>34865.837904899898</v>
      </c>
      <c r="D18944" s="389" t="s">
        <v>519</v>
      </c>
      <c r="E18944" s="389" t="s">
        <v>670</v>
      </c>
      <c r="F18944" s="389" t="s">
        <v>650</v>
      </c>
      <c r="G18944" s="389" t="s">
        <v>519</v>
      </c>
    </row>
    <row r="18945" spans="1:7">
      <c r="A18945" s="389" t="s">
        <v>532</v>
      </c>
      <c r="B18945" s="389" t="s">
        <v>519</v>
      </c>
      <c r="C18945" s="389">
        <v>34865.837904899898</v>
      </c>
      <c r="D18945" s="389" t="s">
        <v>519</v>
      </c>
      <c r="E18945" s="389" t="s">
        <v>670</v>
      </c>
      <c r="F18945" s="389" t="s">
        <v>650</v>
      </c>
      <c r="G18945" s="389" t="s">
        <v>519</v>
      </c>
    </row>
    <row r="18946" spans="1:7">
      <c r="A18946" s="389" t="s">
        <v>532</v>
      </c>
      <c r="B18946" s="389" t="s">
        <v>519</v>
      </c>
      <c r="C18946" s="389">
        <v>34865.837904899898</v>
      </c>
      <c r="D18946" s="389" t="s">
        <v>519</v>
      </c>
      <c r="E18946" s="389" t="s">
        <v>670</v>
      </c>
      <c r="F18946" s="389" t="s">
        <v>650</v>
      </c>
      <c r="G18946" s="389" t="s">
        <v>519</v>
      </c>
    </row>
    <row r="18947" spans="1:7">
      <c r="A18947" s="389" t="s">
        <v>532</v>
      </c>
      <c r="B18947" s="389" t="s">
        <v>519</v>
      </c>
      <c r="C18947" s="389">
        <v>34865.837904899898</v>
      </c>
      <c r="D18947" s="389" t="s">
        <v>519</v>
      </c>
      <c r="E18947" s="389" t="s">
        <v>670</v>
      </c>
      <c r="F18947" s="389" t="s">
        <v>650</v>
      </c>
      <c r="G18947" s="389" t="s">
        <v>519</v>
      </c>
    </row>
    <row r="18948" spans="1:7">
      <c r="A18948" s="389" t="s">
        <v>532</v>
      </c>
      <c r="B18948" s="389" t="s">
        <v>519</v>
      </c>
      <c r="C18948" s="389">
        <v>34865.837904899898</v>
      </c>
      <c r="D18948" s="389" t="s">
        <v>519</v>
      </c>
      <c r="E18948" s="389" t="s">
        <v>670</v>
      </c>
      <c r="F18948" s="389" t="s">
        <v>650</v>
      </c>
      <c r="G18948" s="389" t="s">
        <v>519</v>
      </c>
    </row>
    <row r="18949" spans="1:7">
      <c r="A18949" s="389" t="s">
        <v>532</v>
      </c>
      <c r="B18949" s="389" t="s">
        <v>519</v>
      </c>
      <c r="C18949" s="389">
        <v>34865.837904899898</v>
      </c>
      <c r="D18949" s="389" t="s">
        <v>519</v>
      </c>
      <c r="E18949" s="389" t="s">
        <v>670</v>
      </c>
      <c r="F18949" s="389" t="s">
        <v>650</v>
      </c>
      <c r="G18949" s="389" t="s">
        <v>519</v>
      </c>
    </row>
    <row r="18950" spans="1:7">
      <c r="A18950" s="389" t="s">
        <v>532</v>
      </c>
      <c r="B18950" s="389" t="s">
        <v>519</v>
      </c>
      <c r="C18950" s="389">
        <v>34865.837904899898</v>
      </c>
      <c r="D18950" s="389" t="s">
        <v>519</v>
      </c>
      <c r="E18950" s="389" t="s">
        <v>670</v>
      </c>
      <c r="F18950" s="389" t="s">
        <v>650</v>
      </c>
      <c r="G18950" s="389" t="s">
        <v>519</v>
      </c>
    </row>
    <row r="18951" spans="1:7">
      <c r="A18951" s="389" t="s">
        <v>532</v>
      </c>
      <c r="B18951" s="389" t="s">
        <v>519</v>
      </c>
      <c r="C18951" s="389">
        <v>34865.837904899898</v>
      </c>
      <c r="D18951" s="389" t="s">
        <v>519</v>
      </c>
      <c r="E18951" s="389" t="s">
        <v>670</v>
      </c>
      <c r="F18951" s="389" t="s">
        <v>650</v>
      </c>
      <c r="G18951" s="389" t="s">
        <v>519</v>
      </c>
    </row>
    <row r="18952" spans="1:7">
      <c r="A18952" s="389" t="s">
        <v>532</v>
      </c>
      <c r="B18952" s="389" t="s">
        <v>519</v>
      </c>
      <c r="C18952" s="389">
        <v>34865.837904899898</v>
      </c>
      <c r="D18952" s="389" t="s">
        <v>519</v>
      </c>
      <c r="E18952" s="389" t="s">
        <v>670</v>
      </c>
      <c r="F18952" s="389" t="s">
        <v>650</v>
      </c>
      <c r="G18952" s="389" t="s">
        <v>519</v>
      </c>
    </row>
    <row r="18953" spans="1:7">
      <c r="A18953" s="389" t="s">
        <v>532</v>
      </c>
      <c r="B18953" s="389" t="s">
        <v>519</v>
      </c>
      <c r="C18953" s="389">
        <v>34865.837904899898</v>
      </c>
      <c r="D18953" s="389" t="s">
        <v>519</v>
      </c>
      <c r="E18953" s="389" t="s">
        <v>670</v>
      </c>
      <c r="F18953" s="389" t="s">
        <v>650</v>
      </c>
      <c r="G18953" s="389" t="s">
        <v>519</v>
      </c>
    </row>
    <row r="18954" spans="1:7">
      <c r="A18954" s="389" t="s">
        <v>532</v>
      </c>
      <c r="B18954" s="389" t="s">
        <v>519</v>
      </c>
      <c r="C18954" s="389">
        <v>34865.837904899898</v>
      </c>
      <c r="D18954" s="389" t="s">
        <v>519</v>
      </c>
      <c r="E18954" s="389" t="s">
        <v>670</v>
      </c>
      <c r="F18954" s="389" t="s">
        <v>650</v>
      </c>
      <c r="G18954" s="389" t="s">
        <v>519</v>
      </c>
    </row>
    <row r="18955" spans="1:7">
      <c r="A18955" s="389" t="s">
        <v>532</v>
      </c>
      <c r="B18955" s="389" t="s">
        <v>519</v>
      </c>
      <c r="C18955" s="389">
        <v>34865.837904899898</v>
      </c>
      <c r="D18955" s="389" t="s">
        <v>519</v>
      </c>
      <c r="E18955" s="389" t="s">
        <v>670</v>
      </c>
      <c r="F18955" s="389" t="s">
        <v>650</v>
      </c>
      <c r="G18955" s="389" t="s">
        <v>519</v>
      </c>
    </row>
    <row r="18956" spans="1:7">
      <c r="A18956" s="389" t="s">
        <v>532</v>
      </c>
      <c r="B18956" s="389" t="s">
        <v>519</v>
      </c>
      <c r="C18956" s="389">
        <v>34865.837904899898</v>
      </c>
      <c r="D18956" s="389" t="s">
        <v>519</v>
      </c>
      <c r="E18956" s="389" t="s">
        <v>670</v>
      </c>
      <c r="F18956" s="389" t="s">
        <v>650</v>
      </c>
      <c r="G18956" s="389" t="s">
        <v>519</v>
      </c>
    </row>
    <row r="18957" spans="1:7">
      <c r="A18957" s="389" t="s">
        <v>532</v>
      </c>
      <c r="B18957" s="389" t="s">
        <v>519</v>
      </c>
      <c r="C18957" s="389">
        <v>34865.837904899898</v>
      </c>
      <c r="D18957" s="389" t="s">
        <v>519</v>
      </c>
      <c r="E18957" s="389" t="s">
        <v>670</v>
      </c>
      <c r="F18957" s="389" t="s">
        <v>650</v>
      </c>
      <c r="G18957" s="389" t="s">
        <v>519</v>
      </c>
    </row>
    <row r="18958" spans="1:7">
      <c r="A18958" s="389" t="s">
        <v>532</v>
      </c>
      <c r="B18958" s="389" t="s">
        <v>519</v>
      </c>
      <c r="C18958" s="389">
        <v>34865.837904899898</v>
      </c>
      <c r="D18958" s="389" t="s">
        <v>519</v>
      </c>
      <c r="E18958" s="389" t="s">
        <v>670</v>
      </c>
      <c r="F18958" s="389" t="s">
        <v>650</v>
      </c>
      <c r="G18958" s="389" t="s">
        <v>519</v>
      </c>
    </row>
    <row r="18959" spans="1:7">
      <c r="A18959" s="389" t="s">
        <v>532</v>
      </c>
      <c r="B18959" s="389" t="s">
        <v>519</v>
      </c>
      <c r="C18959" s="389">
        <v>34865.837904899898</v>
      </c>
      <c r="D18959" s="389" t="s">
        <v>519</v>
      </c>
      <c r="E18959" s="389" t="s">
        <v>670</v>
      </c>
      <c r="F18959" s="389" t="s">
        <v>650</v>
      </c>
      <c r="G18959" s="389" t="s">
        <v>519</v>
      </c>
    </row>
    <row r="18960" spans="1:7">
      <c r="A18960" s="389" t="s">
        <v>532</v>
      </c>
      <c r="B18960" s="389" t="s">
        <v>519</v>
      </c>
      <c r="C18960" s="389">
        <v>34865.837904899898</v>
      </c>
      <c r="D18960" s="389" t="s">
        <v>519</v>
      </c>
      <c r="E18960" s="389" t="s">
        <v>670</v>
      </c>
      <c r="F18960" s="389" t="s">
        <v>650</v>
      </c>
      <c r="G18960" s="389" t="s">
        <v>519</v>
      </c>
    </row>
    <row r="18961" spans="1:7">
      <c r="A18961" s="389" t="s">
        <v>532</v>
      </c>
      <c r="B18961" s="389" t="s">
        <v>519</v>
      </c>
      <c r="C18961" s="389">
        <v>34865.837904899898</v>
      </c>
      <c r="D18961" s="389" t="s">
        <v>519</v>
      </c>
      <c r="E18961" s="389" t="s">
        <v>670</v>
      </c>
      <c r="F18961" s="389" t="s">
        <v>650</v>
      </c>
      <c r="G18961" s="389" t="s">
        <v>519</v>
      </c>
    </row>
    <row r="18962" spans="1:7">
      <c r="A18962" s="389" t="s">
        <v>532</v>
      </c>
      <c r="B18962" s="389" t="s">
        <v>519</v>
      </c>
      <c r="C18962" s="389">
        <v>34865.837904899898</v>
      </c>
      <c r="D18962" s="389" t="s">
        <v>519</v>
      </c>
      <c r="E18962" s="389" t="s">
        <v>670</v>
      </c>
      <c r="F18962" s="389" t="s">
        <v>650</v>
      </c>
      <c r="G18962" s="389" t="s">
        <v>519</v>
      </c>
    </row>
    <row r="18963" spans="1:7">
      <c r="A18963" s="389" t="s">
        <v>532</v>
      </c>
      <c r="B18963" s="389" t="s">
        <v>519</v>
      </c>
      <c r="C18963" s="389">
        <v>34865.837904899898</v>
      </c>
      <c r="D18963" s="389" t="s">
        <v>519</v>
      </c>
      <c r="E18963" s="389" t="s">
        <v>670</v>
      </c>
      <c r="F18963" s="389" t="s">
        <v>650</v>
      </c>
      <c r="G18963" s="389" t="s">
        <v>519</v>
      </c>
    </row>
    <row r="18964" spans="1:7">
      <c r="A18964" s="389" t="s">
        <v>532</v>
      </c>
      <c r="B18964" s="389" t="s">
        <v>519</v>
      </c>
      <c r="C18964" s="389">
        <v>34865.837904899898</v>
      </c>
      <c r="D18964" s="389" t="s">
        <v>519</v>
      </c>
      <c r="E18964" s="389" t="s">
        <v>670</v>
      </c>
      <c r="F18964" s="389" t="s">
        <v>650</v>
      </c>
      <c r="G18964" s="389" t="s">
        <v>519</v>
      </c>
    </row>
    <row r="18965" spans="1:7">
      <c r="A18965" s="389" t="s">
        <v>532</v>
      </c>
      <c r="B18965" s="389" t="s">
        <v>519</v>
      </c>
      <c r="C18965" s="389">
        <v>34865.837904899898</v>
      </c>
      <c r="D18965" s="389" t="s">
        <v>519</v>
      </c>
      <c r="E18965" s="389" t="s">
        <v>670</v>
      </c>
      <c r="F18965" s="389" t="s">
        <v>650</v>
      </c>
      <c r="G18965" s="389" t="s">
        <v>519</v>
      </c>
    </row>
    <row r="18966" spans="1:7">
      <c r="A18966" s="389" t="s">
        <v>532</v>
      </c>
      <c r="B18966" s="389" t="s">
        <v>519</v>
      </c>
      <c r="C18966" s="389">
        <v>34865.837904899898</v>
      </c>
      <c r="D18966" s="389" t="s">
        <v>519</v>
      </c>
      <c r="E18966" s="389" t="s">
        <v>670</v>
      </c>
      <c r="F18966" s="389" t="s">
        <v>650</v>
      </c>
      <c r="G18966" s="389" t="s">
        <v>519</v>
      </c>
    </row>
    <row r="18967" spans="1:7">
      <c r="A18967" s="389" t="s">
        <v>532</v>
      </c>
      <c r="B18967" s="389" t="s">
        <v>519</v>
      </c>
      <c r="C18967" s="389">
        <v>34865.837904899898</v>
      </c>
      <c r="D18967" s="389" t="s">
        <v>519</v>
      </c>
      <c r="E18967" s="389" t="s">
        <v>670</v>
      </c>
      <c r="F18967" s="389" t="s">
        <v>650</v>
      </c>
      <c r="G18967" s="389" t="s">
        <v>519</v>
      </c>
    </row>
    <row r="18968" spans="1:7">
      <c r="A18968" s="389" t="s">
        <v>532</v>
      </c>
      <c r="B18968" s="389" t="s">
        <v>519</v>
      </c>
      <c r="C18968" s="389">
        <v>34865.837904899898</v>
      </c>
      <c r="D18968" s="389" t="s">
        <v>519</v>
      </c>
      <c r="E18968" s="389" t="s">
        <v>670</v>
      </c>
      <c r="F18968" s="389" t="s">
        <v>650</v>
      </c>
      <c r="G18968" s="389" t="s">
        <v>519</v>
      </c>
    </row>
    <row r="18969" spans="1:7">
      <c r="A18969" s="389" t="s">
        <v>532</v>
      </c>
      <c r="B18969" s="389" t="s">
        <v>519</v>
      </c>
      <c r="C18969" s="389">
        <v>34865.837904899898</v>
      </c>
      <c r="D18969" s="389" t="s">
        <v>519</v>
      </c>
      <c r="E18969" s="389" t="s">
        <v>670</v>
      </c>
      <c r="F18969" s="389" t="s">
        <v>650</v>
      </c>
      <c r="G18969" s="389" t="s">
        <v>519</v>
      </c>
    </row>
    <row r="18970" spans="1:7">
      <c r="A18970" s="389" t="s">
        <v>532</v>
      </c>
      <c r="B18970" s="389" t="s">
        <v>519</v>
      </c>
      <c r="C18970" s="389">
        <v>34865.837904899898</v>
      </c>
      <c r="D18970" s="389" t="s">
        <v>519</v>
      </c>
      <c r="E18970" s="389" t="s">
        <v>670</v>
      </c>
      <c r="F18970" s="389" t="s">
        <v>650</v>
      </c>
      <c r="G18970" s="389" t="s">
        <v>519</v>
      </c>
    </row>
    <row r="18971" spans="1:7">
      <c r="A18971" s="389" t="s">
        <v>532</v>
      </c>
      <c r="B18971" s="389" t="s">
        <v>519</v>
      </c>
      <c r="C18971" s="389">
        <v>34865.837904899898</v>
      </c>
      <c r="D18971" s="389" t="s">
        <v>519</v>
      </c>
      <c r="E18971" s="389" t="s">
        <v>670</v>
      </c>
      <c r="F18971" s="389" t="s">
        <v>650</v>
      </c>
      <c r="G18971" s="389" t="s">
        <v>519</v>
      </c>
    </row>
    <row r="18972" spans="1:7">
      <c r="A18972" s="389" t="s">
        <v>532</v>
      </c>
      <c r="B18972" s="389" t="s">
        <v>519</v>
      </c>
      <c r="C18972" s="389">
        <v>34865.837904899898</v>
      </c>
      <c r="D18972" s="389" t="s">
        <v>519</v>
      </c>
      <c r="E18972" s="389" t="s">
        <v>670</v>
      </c>
      <c r="F18972" s="389" t="s">
        <v>650</v>
      </c>
      <c r="G18972" s="389" t="s">
        <v>519</v>
      </c>
    </row>
    <row r="18973" spans="1:7">
      <c r="A18973" s="389" t="s">
        <v>532</v>
      </c>
      <c r="B18973" s="389" t="s">
        <v>519</v>
      </c>
      <c r="C18973" s="389">
        <v>34865.837904899898</v>
      </c>
      <c r="D18973" s="389" t="s">
        <v>519</v>
      </c>
      <c r="E18973" s="389" t="s">
        <v>670</v>
      </c>
      <c r="F18973" s="389" t="s">
        <v>650</v>
      </c>
      <c r="G18973" s="389" t="s">
        <v>519</v>
      </c>
    </row>
    <row r="18974" spans="1:7">
      <c r="A18974" s="389" t="s">
        <v>532</v>
      </c>
      <c r="B18974" s="389" t="s">
        <v>519</v>
      </c>
      <c r="C18974" s="389">
        <v>34865.837904899898</v>
      </c>
      <c r="D18974" s="389" t="s">
        <v>519</v>
      </c>
      <c r="E18974" s="389" t="s">
        <v>670</v>
      </c>
      <c r="F18974" s="389" t="s">
        <v>650</v>
      </c>
      <c r="G18974" s="389" t="s">
        <v>519</v>
      </c>
    </row>
    <row r="18975" spans="1:7">
      <c r="A18975" s="389" t="s">
        <v>532</v>
      </c>
      <c r="B18975" s="389" t="s">
        <v>519</v>
      </c>
      <c r="C18975" s="389">
        <v>34865.837904899898</v>
      </c>
      <c r="D18975" s="389" t="s">
        <v>519</v>
      </c>
      <c r="E18975" s="389" t="s">
        <v>670</v>
      </c>
      <c r="F18975" s="389" t="s">
        <v>650</v>
      </c>
      <c r="G18975" s="389" t="s">
        <v>519</v>
      </c>
    </row>
    <row r="18976" spans="1:7">
      <c r="A18976" s="389" t="s">
        <v>532</v>
      </c>
      <c r="B18976" s="389" t="s">
        <v>519</v>
      </c>
      <c r="C18976" s="389">
        <v>34865.837904899898</v>
      </c>
      <c r="D18976" s="389" t="s">
        <v>519</v>
      </c>
      <c r="E18976" s="389" t="s">
        <v>670</v>
      </c>
      <c r="F18976" s="389" t="s">
        <v>650</v>
      </c>
      <c r="G18976" s="389" t="s">
        <v>519</v>
      </c>
    </row>
    <row r="18977" spans="1:7">
      <c r="A18977" s="389" t="s">
        <v>532</v>
      </c>
      <c r="B18977" s="389" t="s">
        <v>519</v>
      </c>
      <c r="C18977" s="389">
        <v>34865.837904899898</v>
      </c>
      <c r="D18977" s="389" t="s">
        <v>519</v>
      </c>
      <c r="E18977" s="389" t="s">
        <v>670</v>
      </c>
      <c r="F18977" s="389" t="s">
        <v>650</v>
      </c>
      <c r="G18977" s="389" t="s">
        <v>519</v>
      </c>
    </row>
    <row r="18978" spans="1:7">
      <c r="A18978" s="389" t="s">
        <v>532</v>
      </c>
      <c r="B18978" s="389" t="s">
        <v>519</v>
      </c>
      <c r="C18978" s="389">
        <v>34865.837904899898</v>
      </c>
      <c r="D18978" s="389" t="s">
        <v>519</v>
      </c>
      <c r="E18978" s="389" t="s">
        <v>670</v>
      </c>
      <c r="F18978" s="389" t="s">
        <v>650</v>
      </c>
      <c r="G18978" s="389" t="s">
        <v>519</v>
      </c>
    </row>
    <row r="18979" spans="1:7">
      <c r="A18979" s="389" t="s">
        <v>532</v>
      </c>
      <c r="B18979" s="389" t="s">
        <v>519</v>
      </c>
      <c r="C18979" s="389">
        <v>34865.837904899898</v>
      </c>
      <c r="D18979" s="389" t="s">
        <v>519</v>
      </c>
      <c r="E18979" s="389" t="s">
        <v>670</v>
      </c>
      <c r="F18979" s="389" t="s">
        <v>650</v>
      </c>
      <c r="G18979" s="389" t="s">
        <v>519</v>
      </c>
    </row>
    <row r="18980" spans="1:7">
      <c r="A18980" s="389" t="s">
        <v>532</v>
      </c>
      <c r="B18980" s="389" t="s">
        <v>519</v>
      </c>
      <c r="C18980" s="389">
        <v>34865.837904899898</v>
      </c>
      <c r="D18980" s="389" t="s">
        <v>519</v>
      </c>
      <c r="E18980" s="389" t="s">
        <v>670</v>
      </c>
      <c r="F18980" s="389" t="s">
        <v>650</v>
      </c>
      <c r="G18980" s="389" t="s">
        <v>519</v>
      </c>
    </row>
    <row r="18981" spans="1:7">
      <c r="A18981" s="389" t="s">
        <v>532</v>
      </c>
      <c r="B18981" s="389" t="s">
        <v>519</v>
      </c>
      <c r="C18981" s="389">
        <v>34865.837904899898</v>
      </c>
      <c r="D18981" s="389" t="s">
        <v>519</v>
      </c>
      <c r="E18981" s="389" t="s">
        <v>670</v>
      </c>
      <c r="F18981" s="389" t="s">
        <v>650</v>
      </c>
      <c r="G18981" s="389" t="s">
        <v>519</v>
      </c>
    </row>
    <row r="18982" spans="1:7">
      <c r="A18982" s="389" t="s">
        <v>532</v>
      </c>
      <c r="B18982" s="389" t="s">
        <v>519</v>
      </c>
      <c r="C18982" s="389">
        <v>34865.837904899898</v>
      </c>
      <c r="D18982" s="389" t="s">
        <v>519</v>
      </c>
      <c r="E18982" s="389" t="s">
        <v>670</v>
      </c>
      <c r="F18982" s="389" t="s">
        <v>650</v>
      </c>
      <c r="G18982" s="389" t="s">
        <v>519</v>
      </c>
    </row>
    <row r="18983" spans="1:7">
      <c r="A18983" s="389" t="s">
        <v>532</v>
      </c>
      <c r="B18983" s="389" t="s">
        <v>519</v>
      </c>
      <c r="C18983" s="389">
        <v>34865.837904899898</v>
      </c>
      <c r="D18983" s="389" t="s">
        <v>519</v>
      </c>
      <c r="E18983" s="389" t="s">
        <v>670</v>
      </c>
      <c r="F18983" s="389" t="s">
        <v>650</v>
      </c>
      <c r="G18983" s="389" t="s">
        <v>519</v>
      </c>
    </row>
    <row r="18984" spans="1:7">
      <c r="A18984" s="389" t="s">
        <v>532</v>
      </c>
      <c r="B18984" s="389" t="s">
        <v>519</v>
      </c>
      <c r="C18984" s="389">
        <v>34865.837904899898</v>
      </c>
      <c r="D18984" s="389" t="s">
        <v>519</v>
      </c>
      <c r="E18984" s="389" t="s">
        <v>670</v>
      </c>
      <c r="F18984" s="389" t="s">
        <v>650</v>
      </c>
      <c r="G18984" s="389" t="s">
        <v>519</v>
      </c>
    </row>
    <row r="18985" spans="1:7">
      <c r="A18985" s="389" t="s">
        <v>532</v>
      </c>
      <c r="B18985" s="389" t="s">
        <v>519</v>
      </c>
      <c r="C18985" s="389">
        <v>34865.837904899898</v>
      </c>
      <c r="D18985" s="389" t="s">
        <v>519</v>
      </c>
      <c r="E18985" s="389" t="s">
        <v>670</v>
      </c>
      <c r="F18985" s="389" t="s">
        <v>650</v>
      </c>
      <c r="G18985" s="389" t="s">
        <v>519</v>
      </c>
    </row>
    <row r="18986" spans="1:7">
      <c r="A18986" s="389" t="s">
        <v>532</v>
      </c>
      <c r="B18986" s="389" t="s">
        <v>519</v>
      </c>
      <c r="C18986" s="389">
        <v>34865.837904899898</v>
      </c>
      <c r="D18986" s="389" t="s">
        <v>519</v>
      </c>
      <c r="E18986" s="389" t="s">
        <v>670</v>
      </c>
      <c r="F18986" s="389" t="s">
        <v>650</v>
      </c>
      <c r="G18986" s="389" t="s">
        <v>519</v>
      </c>
    </row>
    <row r="18987" spans="1:7">
      <c r="A18987" s="389" t="s">
        <v>532</v>
      </c>
      <c r="B18987" s="389" t="s">
        <v>519</v>
      </c>
      <c r="C18987" s="389">
        <v>34865.837904899898</v>
      </c>
      <c r="D18987" s="389" t="s">
        <v>519</v>
      </c>
      <c r="E18987" s="389" t="s">
        <v>670</v>
      </c>
      <c r="F18987" s="389" t="s">
        <v>650</v>
      </c>
      <c r="G18987" s="389" t="s">
        <v>519</v>
      </c>
    </row>
    <row r="18988" spans="1:7">
      <c r="A18988" s="389" t="s">
        <v>532</v>
      </c>
      <c r="B18988" s="389" t="s">
        <v>519</v>
      </c>
      <c r="C18988" s="389">
        <v>34865.837904899898</v>
      </c>
      <c r="D18988" s="389" t="s">
        <v>519</v>
      </c>
      <c r="E18988" s="389" t="s">
        <v>670</v>
      </c>
      <c r="F18988" s="389" t="s">
        <v>650</v>
      </c>
      <c r="G18988" s="389" t="s">
        <v>519</v>
      </c>
    </row>
    <row r="18989" spans="1:7">
      <c r="A18989" s="389" t="s">
        <v>532</v>
      </c>
      <c r="B18989" s="389" t="s">
        <v>519</v>
      </c>
      <c r="C18989" s="389">
        <v>34865.837904899898</v>
      </c>
      <c r="D18989" s="389" t="s">
        <v>519</v>
      </c>
      <c r="E18989" s="389" t="s">
        <v>670</v>
      </c>
      <c r="F18989" s="389" t="s">
        <v>650</v>
      </c>
      <c r="G18989" s="389" t="s">
        <v>519</v>
      </c>
    </row>
    <row r="18990" spans="1:7">
      <c r="A18990" s="389" t="s">
        <v>532</v>
      </c>
      <c r="B18990" s="389" t="s">
        <v>519</v>
      </c>
      <c r="C18990" s="389">
        <v>34865.837904899898</v>
      </c>
      <c r="D18990" s="389" t="s">
        <v>519</v>
      </c>
      <c r="E18990" s="389" t="s">
        <v>670</v>
      </c>
      <c r="F18990" s="389" t="s">
        <v>650</v>
      </c>
      <c r="G18990" s="389" t="s">
        <v>519</v>
      </c>
    </row>
    <row r="18991" spans="1:7">
      <c r="A18991" s="389" t="s">
        <v>532</v>
      </c>
      <c r="B18991" s="389" t="s">
        <v>519</v>
      </c>
      <c r="C18991" s="389">
        <v>34865.837904899898</v>
      </c>
      <c r="D18991" s="389" t="s">
        <v>519</v>
      </c>
      <c r="E18991" s="389" t="s">
        <v>670</v>
      </c>
      <c r="F18991" s="389" t="s">
        <v>650</v>
      </c>
      <c r="G18991" s="389" t="s">
        <v>519</v>
      </c>
    </row>
    <row r="18992" spans="1:7">
      <c r="A18992" s="389" t="s">
        <v>532</v>
      </c>
      <c r="B18992" s="389" t="s">
        <v>519</v>
      </c>
      <c r="C18992" s="389">
        <v>34865.837904899898</v>
      </c>
      <c r="D18992" s="389" t="s">
        <v>519</v>
      </c>
      <c r="E18992" s="389" t="s">
        <v>670</v>
      </c>
      <c r="F18992" s="389" t="s">
        <v>650</v>
      </c>
      <c r="G18992" s="389" t="s">
        <v>519</v>
      </c>
    </row>
    <row r="18993" spans="1:7">
      <c r="A18993" s="389" t="s">
        <v>532</v>
      </c>
      <c r="B18993" s="389" t="s">
        <v>519</v>
      </c>
      <c r="C18993" s="389">
        <v>34865.837904899898</v>
      </c>
      <c r="D18993" s="389" t="s">
        <v>519</v>
      </c>
      <c r="E18993" s="389" t="s">
        <v>670</v>
      </c>
      <c r="F18993" s="389" t="s">
        <v>650</v>
      </c>
      <c r="G18993" s="389" t="s">
        <v>519</v>
      </c>
    </row>
    <row r="18994" spans="1:7">
      <c r="A18994" s="389" t="s">
        <v>532</v>
      </c>
      <c r="B18994" s="389" t="s">
        <v>519</v>
      </c>
      <c r="C18994" s="389">
        <v>34865.837904899898</v>
      </c>
      <c r="D18994" s="389" t="s">
        <v>519</v>
      </c>
      <c r="E18994" s="389" t="s">
        <v>670</v>
      </c>
      <c r="F18994" s="389" t="s">
        <v>650</v>
      </c>
      <c r="G18994" s="389" t="s">
        <v>519</v>
      </c>
    </row>
    <row r="18995" spans="1:7">
      <c r="A18995" s="389" t="s">
        <v>532</v>
      </c>
      <c r="B18995" s="389" t="s">
        <v>519</v>
      </c>
      <c r="C18995" s="389">
        <v>34865.837904899898</v>
      </c>
      <c r="D18995" s="389" t="s">
        <v>519</v>
      </c>
      <c r="E18995" s="389" t="s">
        <v>670</v>
      </c>
      <c r="F18995" s="389" t="s">
        <v>650</v>
      </c>
      <c r="G18995" s="389" t="s">
        <v>519</v>
      </c>
    </row>
    <row r="18996" spans="1:7">
      <c r="A18996" s="389" t="s">
        <v>532</v>
      </c>
      <c r="B18996" s="389" t="s">
        <v>519</v>
      </c>
      <c r="C18996" s="389">
        <v>34865.837904899898</v>
      </c>
      <c r="D18996" s="389" t="s">
        <v>519</v>
      </c>
      <c r="E18996" s="389" t="s">
        <v>670</v>
      </c>
      <c r="F18996" s="389" t="s">
        <v>650</v>
      </c>
      <c r="G18996" s="389" t="s">
        <v>519</v>
      </c>
    </row>
    <row r="18997" spans="1:7">
      <c r="A18997" s="389" t="s">
        <v>532</v>
      </c>
      <c r="B18997" s="389" t="s">
        <v>519</v>
      </c>
      <c r="C18997" s="389">
        <v>34865.837904899898</v>
      </c>
      <c r="D18997" s="389" t="s">
        <v>519</v>
      </c>
      <c r="E18997" s="389" t="s">
        <v>670</v>
      </c>
      <c r="F18997" s="389" t="s">
        <v>650</v>
      </c>
      <c r="G18997" s="389" t="s">
        <v>519</v>
      </c>
    </row>
    <row r="18998" spans="1:7">
      <c r="A18998" s="389" t="s">
        <v>532</v>
      </c>
      <c r="B18998" s="389" t="s">
        <v>519</v>
      </c>
      <c r="C18998" s="389">
        <v>34865.837904899898</v>
      </c>
      <c r="D18998" s="389" t="s">
        <v>519</v>
      </c>
      <c r="E18998" s="389" t="s">
        <v>670</v>
      </c>
      <c r="F18998" s="389" t="s">
        <v>650</v>
      </c>
      <c r="G18998" s="389" t="s">
        <v>519</v>
      </c>
    </row>
    <row r="18999" spans="1:7">
      <c r="A18999" s="389" t="s">
        <v>532</v>
      </c>
      <c r="B18999" s="389" t="s">
        <v>519</v>
      </c>
      <c r="C18999" s="389">
        <v>34865.837904899898</v>
      </c>
      <c r="D18999" s="389" t="s">
        <v>519</v>
      </c>
      <c r="E18999" s="389" t="s">
        <v>670</v>
      </c>
      <c r="F18999" s="389" t="s">
        <v>650</v>
      </c>
      <c r="G18999" s="389" t="s">
        <v>519</v>
      </c>
    </row>
    <row r="19000" spans="1:7">
      <c r="A19000" s="389" t="s">
        <v>532</v>
      </c>
      <c r="B19000" s="389" t="s">
        <v>519</v>
      </c>
      <c r="C19000" s="389">
        <v>34865.837904899898</v>
      </c>
      <c r="D19000" s="389" t="s">
        <v>519</v>
      </c>
      <c r="E19000" s="389" t="s">
        <v>670</v>
      </c>
      <c r="F19000" s="389" t="s">
        <v>650</v>
      </c>
      <c r="G19000" s="389" t="s">
        <v>519</v>
      </c>
    </row>
    <row r="19001" spans="1:7">
      <c r="A19001" s="389" t="s">
        <v>532</v>
      </c>
      <c r="B19001" s="389" t="s">
        <v>519</v>
      </c>
      <c r="C19001" s="389">
        <v>34865.837904899898</v>
      </c>
      <c r="D19001" s="389" t="s">
        <v>519</v>
      </c>
      <c r="E19001" s="389" t="s">
        <v>670</v>
      </c>
      <c r="F19001" s="389" t="s">
        <v>650</v>
      </c>
      <c r="G19001" s="389" t="s">
        <v>519</v>
      </c>
    </row>
    <row r="19002" spans="1:7">
      <c r="A19002" s="389" t="s">
        <v>532</v>
      </c>
      <c r="B19002" s="389" t="s">
        <v>519</v>
      </c>
      <c r="C19002" s="389">
        <v>34865.837904899898</v>
      </c>
      <c r="D19002" s="389" t="s">
        <v>519</v>
      </c>
      <c r="E19002" s="389" t="s">
        <v>670</v>
      </c>
      <c r="F19002" s="389" t="s">
        <v>650</v>
      </c>
      <c r="G19002" s="389" t="s">
        <v>519</v>
      </c>
    </row>
    <row r="19003" spans="1:7">
      <c r="A19003" s="389" t="s">
        <v>532</v>
      </c>
      <c r="B19003" s="389" t="s">
        <v>519</v>
      </c>
      <c r="C19003" s="389">
        <v>34865.837904899898</v>
      </c>
      <c r="D19003" s="389" t="s">
        <v>519</v>
      </c>
      <c r="E19003" s="389" t="s">
        <v>670</v>
      </c>
      <c r="F19003" s="389" t="s">
        <v>650</v>
      </c>
      <c r="G19003" s="389" t="s">
        <v>519</v>
      </c>
    </row>
    <row r="19004" spans="1:7">
      <c r="A19004" s="389" t="s">
        <v>532</v>
      </c>
      <c r="B19004" s="389" t="s">
        <v>519</v>
      </c>
      <c r="C19004" s="389">
        <v>34865.837904899898</v>
      </c>
      <c r="D19004" s="389" t="s">
        <v>519</v>
      </c>
      <c r="E19004" s="389" t="s">
        <v>670</v>
      </c>
      <c r="F19004" s="389" t="s">
        <v>650</v>
      </c>
      <c r="G19004" s="389" t="s">
        <v>519</v>
      </c>
    </row>
    <row r="19005" spans="1:7">
      <c r="A19005" s="389" t="s">
        <v>532</v>
      </c>
      <c r="B19005" s="389" t="s">
        <v>519</v>
      </c>
      <c r="C19005" s="389">
        <v>34865.837904899898</v>
      </c>
      <c r="D19005" s="389" t="s">
        <v>519</v>
      </c>
      <c r="E19005" s="389" t="s">
        <v>670</v>
      </c>
      <c r="F19005" s="389" t="s">
        <v>650</v>
      </c>
      <c r="G19005" s="389" t="s">
        <v>519</v>
      </c>
    </row>
    <row r="19006" spans="1:7">
      <c r="A19006" s="389" t="s">
        <v>532</v>
      </c>
      <c r="B19006" s="389" t="s">
        <v>519</v>
      </c>
      <c r="C19006" s="389">
        <v>34865.837904899898</v>
      </c>
      <c r="D19006" s="389" t="s">
        <v>519</v>
      </c>
      <c r="E19006" s="389" t="s">
        <v>670</v>
      </c>
      <c r="F19006" s="389" t="s">
        <v>650</v>
      </c>
      <c r="G19006" s="389" t="s">
        <v>519</v>
      </c>
    </row>
    <row r="19007" spans="1:7">
      <c r="A19007" s="389" t="s">
        <v>532</v>
      </c>
      <c r="B19007" s="389" t="s">
        <v>519</v>
      </c>
      <c r="C19007" s="389">
        <v>34865.837904899898</v>
      </c>
      <c r="D19007" s="389" t="s">
        <v>519</v>
      </c>
      <c r="E19007" s="389" t="s">
        <v>670</v>
      </c>
      <c r="F19007" s="389" t="s">
        <v>650</v>
      </c>
      <c r="G19007" s="389" t="s">
        <v>519</v>
      </c>
    </row>
    <row r="19008" spans="1:7">
      <c r="A19008" s="389" t="s">
        <v>532</v>
      </c>
      <c r="B19008" s="389" t="s">
        <v>519</v>
      </c>
      <c r="C19008" s="389">
        <v>34865.837904899898</v>
      </c>
      <c r="D19008" s="389" t="s">
        <v>519</v>
      </c>
      <c r="E19008" s="389" t="s">
        <v>670</v>
      </c>
      <c r="F19008" s="389" t="s">
        <v>650</v>
      </c>
      <c r="G19008" s="389" t="s">
        <v>519</v>
      </c>
    </row>
    <row r="19009" spans="1:7">
      <c r="A19009" s="389" t="s">
        <v>532</v>
      </c>
      <c r="B19009" s="389" t="s">
        <v>519</v>
      </c>
      <c r="C19009" s="389">
        <v>34865.837904899898</v>
      </c>
      <c r="D19009" s="389" t="s">
        <v>519</v>
      </c>
      <c r="E19009" s="389" t="s">
        <v>670</v>
      </c>
      <c r="F19009" s="389" t="s">
        <v>650</v>
      </c>
      <c r="G19009" s="389" t="s">
        <v>519</v>
      </c>
    </row>
    <row r="19010" spans="1:7">
      <c r="A19010" s="389" t="s">
        <v>532</v>
      </c>
      <c r="B19010" s="389" t="s">
        <v>519</v>
      </c>
      <c r="C19010" s="389">
        <v>34865.837904899898</v>
      </c>
      <c r="D19010" s="389" t="s">
        <v>519</v>
      </c>
      <c r="E19010" s="389" t="s">
        <v>670</v>
      </c>
      <c r="F19010" s="389" t="s">
        <v>650</v>
      </c>
      <c r="G19010" s="389" t="s">
        <v>519</v>
      </c>
    </row>
    <row r="19011" spans="1:7">
      <c r="A19011" s="389" t="s">
        <v>532</v>
      </c>
      <c r="B19011" s="389" t="s">
        <v>519</v>
      </c>
      <c r="C19011" s="389">
        <v>34865.837904899898</v>
      </c>
      <c r="D19011" s="389" t="s">
        <v>519</v>
      </c>
      <c r="E19011" s="389" t="s">
        <v>670</v>
      </c>
      <c r="F19011" s="389" t="s">
        <v>650</v>
      </c>
      <c r="G19011" s="389" t="s">
        <v>519</v>
      </c>
    </row>
    <row r="19012" spans="1:7">
      <c r="A19012" s="389" t="s">
        <v>532</v>
      </c>
      <c r="B19012" s="389" t="s">
        <v>519</v>
      </c>
      <c r="C19012" s="389">
        <v>34865.837904899898</v>
      </c>
      <c r="D19012" s="389" t="s">
        <v>519</v>
      </c>
      <c r="E19012" s="389" t="s">
        <v>670</v>
      </c>
      <c r="F19012" s="389" t="s">
        <v>650</v>
      </c>
      <c r="G19012" s="389" t="s">
        <v>519</v>
      </c>
    </row>
    <row r="19013" spans="1:7">
      <c r="A19013" s="389" t="s">
        <v>532</v>
      </c>
      <c r="B19013" s="389" t="s">
        <v>519</v>
      </c>
      <c r="C19013" s="389">
        <v>34865.837904899898</v>
      </c>
      <c r="D19013" s="389" t="s">
        <v>519</v>
      </c>
      <c r="E19013" s="389" t="s">
        <v>670</v>
      </c>
      <c r="F19013" s="389" t="s">
        <v>650</v>
      </c>
      <c r="G19013" s="389" t="s">
        <v>519</v>
      </c>
    </row>
    <row r="19014" spans="1:7">
      <c r="A19014" s="389" t="s">
        <v>532</v>
      </c>
      <c r="B19014" s="389" t="s">
        <v>519</v>
      </c>
      <c r="C19014" s="389">
        <v>34865.837904899898</v>
      </c>
      <c r="D19014" s="389" t="s">
        <v>519</v>
      </c>
      <c r="E19014" s="389" t="s">
        <v>670</v>
      </c>
      <c r="F19014" s="389" t="s">
        <v>650</v>
      </c>
      <c r="G19014" s="389" t="s">
        <v>519</v>
      </c>
    </row>
    <row r="19015" spans="1:7">
      <c r="A19015" s="389" t="s">
        <v>532</v>
      </c>
      <c r="B19015" s="389" t="s">
        <v>519</v>
      </c>
      <c r="C19015" s="389">
        <v>34865.837904899898</v>
      </c>
      <c r="D19015" s="389" t="s">
        <v>519</v>
      </c>
      <c r="E19015" s="389" t="s">
        <v>670</v>
      </c>
      <c r="F19015" s="389" t="s">
        <v>650</v>
      </c>
      <c r="G19015" s="389" t="s">
        <v>519</v>
      </c>
    </row>
    <row r="19016" spans="1:7">
      <c r="A19016" s="389" t="s">
        <v>532</v>
      </c>
      <c r="B19016" s="389" t="s">
        <v>519</v>
      </c>
      <c r="C19016" s="389">
        <v>34865.837904899898</v>
      </c>
      <c r="D19016" s="389" t="s">
        <v>519</v>
      </c>
      <c r="E19016" s="389" t="s">
        <v>670</v>
      </c>
      <c r="F19016" s="389" t="s">
        <v>650</v>
      </c>
      <c r="G19016" s="389" t="s">
        <v>519</v>
      </c>
    </row>
    <row r="19017" spans="1:7">
      <c r="A19017" s="389" t="s">
        <v>532</v>
      </c>
      <c r="B19017" s="389" t="s">
        <v>519</v>
      </c>
      <c r="C19017" s="389">
        <v>34865.837904899898</v>
      </c>
      <c r="D19017" s="389" t="s">
        <v>519</v>
      </c>
      <c r="E19017" s="389" t="s">
        <v>670</v>
      </c>
      <c r="F19017" s="389" t="s">
        <v>650</v>
      </c>
      <c r="G19017" s="389" t="s">
        <v>519</v>
      </c>
    </row>
    <row r="19018" spans="1:7">
      <c r="A19018" s="389" t="s">
        <v>532</v>
      </c>
      <c r="B19018" s="389" t="s">
        <v>519</v>
      </c>
      <c r="C19018" s="389">
        <v>34865.837904899898</v>
      </c>
      <c r="D19018" s="389" t="s">
        <v>519</v>
      </c>
      <c r="E19018" s="389" t="s">
        <v>670</v>
      </c>
      <c r="F19018" s="389" t="s">
        <v>650</v>
      </c>
      <c r="G19018" s="389" t="s">
        <v>519</v>
      </c>
    </row>
    <row r="19019" spans="1:7">
      <c r="A19019" s="389" t="s">
        <v>532</v>
      </c>
      <c r="B19019" s="389" t="s">
        <v>519</v>
      </c>
      <c r="C19019" s="389">
        <v>34865.837904899898</v>
      </c>
      <c r="D19019" s="389" t="s">
        <v>519</v>
      </c>
      <c r="E19019" s="389" t="s">
        <v>670</v>
      </c>
      <c r="F19019" s="389" t="s">
        <v>650</v>
      </c>
      <c r="G19019" s="389" t="s">
        <v>519</v>
      </c>
    </row>
    <row r="19020" spans="1:7">
      <c r="A19020" s="389" t="s">
        <v>532</v>
      </c>
      <c r="B19020" s="389" t="s">
        <v>519</v>
      </c>
      <c r="C19020" s="389">
        <v>34865.837904899898</v>
      </c>
      <c r="D19020" s="389" t="s">
        <v>519</v>
      </c>
      <c r="E19020" s="389" t="s">
        <v>670</v>
      </c>
      <c r="F19020" s="389" t="s">
        <v>650</v>
      </c>
      <c r="G19020" s="389" t="s">
        <v>519</v>
      </c>
    </row>
    <row r="19021" spans="1:7">
      <c r="A19021" s="389" t="s">
        <v>532</v>
      </c>
      <c r="B19021" s="389" t="s">
        <v>519</v>
      </c>
      <c r="C19021" s="389">
        <v>34865.837904899898</v>
      </c>
      <c r="D19021" s="389" t="s">
        <v>519</v>
      </c>
      <c r="E19021" s="389" t="s">
        <v>670</v>
      </c>
      <c r="F19021" s="389" t="s">
        <v>650</v>
      </c>
      <c r="G19021" s="389" t="s">
        <v>519</v>
      </c>
    </row>
    <row r="19022" spans="1:7">
      <c r="A19022" s="389" t="s">
        <v>532</v>
      </c>
      <c r="B19022" s="389" t="s">
        <v>519</v>
      </c>
      <c r="C19022" s="389">
        <v>34865.837904899898</v>
      </c>
      <c r="D19022" s="389" t="s">
        <v>519</v>
      </c>
      <c r="E19022" s="389" t="s">
        <v>670</v>
      </c>
      <c r="F19022" s="389" t="s">
        <v>650</v>
      </c>
      <c r="G19022" s="389" t="s">
        <v>519</v>
      </c>
    </row>
    <row r="19023" spans="1:7">
      <c r="A19023" s="389" t="s">
        <v>532</v>
      </c>
      <c r="B19023" s="389" t="s">
        <v>519</v>
      </c>
      <c r="C19023" s="389">
        <v>34865.837904899898</v>
      </c>
      <c r="D19023" s="389" t="s">
        <v>519</v>
      </c>
      <c r="E19023" s="389" t="s">
        <v>670</v>
      </c>
      <c r="F19023" s="389" t="s">
        <v>650</v>
      </c>
      <c r="G19023" s="389" t="s">
        <v>519</v>
      </c>
    </row>
    <row r="19024" spans="1:7">
      <c r="A19024" s="389" t="s">
        <v>532</v>
      </c>
      <c r="B19024" s="389" t="s">
        <v>519</v>
      </c>
      <c r="C19024" s="389">
        <v>34865.837904899898</v>
      </c>
      <c r="D19024" s="389" t="s">
        <v>519</v>
      </c>
      <c r="E19024" s="389" t="s">
        <v>670</v>
      </c>
      <c r="F19024" s="389" t="s">
        <v>650</v>
      </c>
      <c r="G19024" s="389" t="s">
        <v>519</v>
      </c>
    </row>
    <row r="19025" spans="1:7">
      <c r="A19025" s="389" t="s">
        <v>532</v>
      </c>
      <c r="B19025" s="389" t="s">
        <v>519</v>
      </c>
      <c r="C19025" s="389">
        <v>34865.837904899898</v>
      </c>
      <c r="D19025" s="389" t="s">
        <v>519</v>
      </c>
      <c r="E19025" s="389" t="s">
        <v>670</v>
      </c>
      <c r="F19025" s="389" t="s">
        <v>650</v>
      </c>
      <c r="G19025" s="389" t="s">
        <v>519</v>
      </c>
    </row>
    <row r="19026" spans="1:7">
      <c r="A19026" s="389" t="s">
        <v>532</v>
      </c>
      <c r="B19026" s="389" t="s">
        <v>519</v>
      </c>
      <c r="C19026" s="389">
        <v>34865.837904899898</v>
      </c>
      <c r="D19026" s="389" t="s">
        <v>519</v>
      </c>
      <c r="E19026" s="389" t="s">
        <v>670</v>
      </c>
      <c r="F19026" s="389" t="s">
        <v>650</v>
      </c>
      <c r="G19026" s="389" t="s">
        <v>519</v>
      </c>
    </row>
    <row r="19027" spans="1:7">
      <c r="A19027" s="389" t="s">
        <v>532</v>
      </c>
      <c r="B19027" s="389" t="s">
        <v>519</v>
      </c>
      <c r="C19027" s="389">
        <v>34865.837904899898</v>
      </c>
      <c r="D19027" s="389" t="s">
        <v>519</v>
      </c>
      <c r="E19027" s="389" t="s">
        <v>670</v>
      </c>
      <c r="F19027" s="389" t="s">
        <v>650</v>
      </c>
      <c r="G19027" s="389" t="s">
        <v>519</v>
      </c>
    </row>
    <row r="19028" spans="1:7">
      <c r="A19028" s="389" t="s">
        <v>532</v>
      </c>
      <c r="B19028" s="389" t="s">
        <v>519</v>
      </c>
      <c r="C19028" s="389">
        <v>34865.837904899898</v>
      </c>
      <c r="D19028" s="389" t="s">
        <v>519</v>
      </c>
      <c r="E19028" s="389" t="s">
        <v>670</v>
      </c>
      <c r="F19028" s="389" t="s">
        <v>650</v>
      </c>
      <c r="G19028" s="389" t="s">
        <v>519</v>
      </c>
    </row>
    <row r="19029" spans="1:7">
      <c r="A19029" s="389" t="s">
        <v>532</v>
      </c>
      <c r="B19029" s="389" t="s">
        <v>519</v>
      </c>
      <c r="C19029" s="389">
        <v>34865.837904899898</v>
      </c>
      <c r="D19029" s="389" t="s">
        <v>519</v>
      </c>
      <c r="E19029" s="389" t="s">
        <v>670</v>
      </c>
      <c r="F19029" s="389" t="s">
        <v>650</v>
      </c>
      <c r="G19029" s="389" t="s">
        <v>519</v>
      </c>
    </row>
    <row r="19030" spans="1:7">
      <c r="A19030" s="389" t="s">
        <v>532</v>
      </c>
      <c r="B19030" s="389" t="s">
        <v>519</v>
      </c>
      <c r="C19030" s="389">
        <v>34865.837904899898</v>
      </c>
      <c r="D19030" s="389" t="s">
        <v>519</v>
      </c>
      <c r="E19030" s="389" t="s">
        <v>670</v>
      </c>
      <c r="F19030" s="389" t="s">
        <v>650</v>
      </c>
      <c r="G19030" s="389" t="s">
        <v>519</v>
      </c>
    </row>
    <row r="19031" spans="1:7">
      <c r="A19031" s="389" t="s">
        <v>532</v>
      </c>
      <c r="B19031" s="389" t="s">
        <v>519</v>
      </c>
      <c r="C19031" s="389">
        <v>34865.837904899898</v>
      </c>
      <c r="D19031" s="389" t="s">
        <v>519</v>
      </c>
      <c r="E19031" s="389" t="s">
        <v>670</v>
      </c>
      <c r="F19031" s="389" t="s">
        <v>650</v>
      </c>
      <c r="G19031" s="389" t="s">
        <v>519</v>
      </c>
    </row>
    <row r="19032" spans="1:7">
      <c r="A19032" s="389" t="s">
        <v>532</v>
      </c>
      <c r="B19032" s="389" t="s">
        <v>519</v>
      </c>
      <c r="C19032" s="389">
        <v>34865.837904899898</v>
      </c>
      <c r="D19032" s="389" t="s">
        <v>519</v>
      </c>
      <c r="E19032" s="389" t="s">
        <v>670</v>
      </c>
      <c r="F19032" s="389" t="s">
        <v>650</v>
      </c>
      <c r="G19032" s="389" t="s">
        <v>519</v>
      </c>
    </row>
    <row r="19033" spans="1:7">
      <c r="A19033" s="389" t="s">
        <v>532</v>
      </c>
      <c r="B19033" s="389" t="s">
        <v>519</v>
      </c>
      <c r="C19033" s="389">
        <v>34865.837904899898</v>
      </c>
      <c r="D19033" s="389" t="s">
        <v>519</v>
      </c>
      <c r="E19033" s="389" t="s">
        <v>670</v>
      </c>
      <c r="F19033" s="389" t="s">
        <v>650</v>
      </c>
      <c r="G19033" s="389" t="s">
        <v>519</v>
      </c>
    </row>
    <row r="19034" spans="1:7">
      <c r="A19034" s="389" t="s">
        <v>532</v>
      </c>
      <c r="B19034" s="389" t="s">
        <v>519</v>
      </c>
      <c r="C19034" s="389">
        <v>34865.837904899898</v>
      </c>
      <c r="D19034" s="389" t="s">
        <v>519</v>
      </c>
      <c r="E19034" s="389" t="s">
        <v>670</v>
      </c>
      <c r="F19034" s="389" t="s">
        <v>650</v>
      </c>
      <c r="G19034" s="389" t="s">
        <v>519</v>
      </c>
    </row>
    <row r="19035" spans="1:7">
      <c r="A19035" s="389" t="s">
        <v>532</v>
      </c>
      <c r="B19035" s="389" t="s">
        <v>519</v>
      </c>
      <c r="C19035" s="389">
        <v>34865.837904899898</v>
      </c>
      <c r="D19035" s="389" t="s">
        <v>519</v>
      </c>
      <c r="E19035" s="389" t="s">
        <v>670</v>
      </c>
      <c r="F19035" s="389" t="s">
        <v>650</v>
      </c>
      <c r="G19035" s="389" t="s">
        <v>519</v>
      </c>
    </row>
    <row r="19036" spans="1:7">
      <c r="A19036" s="389" t="s">
        <v>532</v>
      </c>
      <c r="B19036" s="389" t="s">
        <v>519</v>
      </c>
      <c r="C19036" s="389">
        <v>34865.837904899898</v>
      </c>
      <c r="D19036" s="389" t="s">
        <v>519</v>
      </c>
      <c r="E19036" s="389" t="s">
        <v>670</v>
      </c>
      <c r="F19036" s="389" t="s">
        <v>650</v>
      </c>
      <c r="G19036" s="389" t="s">
        <v>519</v>
      </c>
    </row>
    <row r="19037" spans="1:7">
      <c r="A19037" s="389" t="s">
        <v>532</v>
      </c>
      <c r="B19037" s="389" t="s">
        <v>519</v>
      </c>
      <c r="C19037" s="389">
        <v>34865.837904899898</v>
      </c>
      <c r="D19037" s="389" t="s">
        <v>519</v>
      </c>
      <c r="E19037" s="389" t="s">
        <v>670</v>
      </c>
      <c r="F19037" s="389" t="s">
        <v>650</v>
      </c>
      <c r="G19037" s="389" t="s">
        <v>519</v>
      </c>
    </row>
    <row r="19038" spans="1:7">
      <c r="A19038" s="389" t="s">
        <v>532</v>
      </c>
      <c r="B19038" s="389" t="s">
        <v>519</v>
      </c>
      <c r="C19038" s="389">
        <v>34865.837904899898</v>
      </c>
      <c r="D19038" s="389" t="s">
        <v>519</v>
      </c>
      <c r="E19038" s="389" t="s">
        <v>670</v>
      </c>
      <c r="F19038" s="389" t="s">
        <v>650</v>
      </c>
      <c r="G19038" s="389" t="s">
        <v>519</v>
      </c>
    </row>
    <row r="19039" spans="1:7">
      <c r="A19039" s="389" t="s">
        <v>532</v>
      </c>
      <c r="B19039" s="389" t="s">
        <v>519</v>
      </c>
      <c r="C19039" s="389">
        <v>34865.837904899898</v>
      </c>
      <c r="D19039" s="389" t="s">
        <v>519</v>
      </c>
      <c r="E19039" s="389" t="s">
        <v>670</v>
      </c>
      <c r="F19039" s="389" t="s">
        <v>650</v>
      </c>
      <c r="G19039" s="389" t="s">
        <v>519</v>
      </c>
    </row>
    <row r="19040" spans="1:7">
      <c r="A19040" s="389" t="s">
        <v>532</v>
      </c>
      <c r="B19040" s="389" t="s">
        <v>519</v>
      </c>
      <c r="C19040" s="389">
        <v>34865.837904899898</v>
      </c>
      <c r="D19040" s="389" t="s">
        <v>519</v>
      </c>
      <c r="E19040" s="389" t="s">
        <v>670</v>
      </c>
      <c r="F19040" s="389" t="s">
        <v>650</v>
      </c>
      <c r="G19040" s="389" t="s">
        <v>519</v>
      </c>
    </row>
    <row r="19041" spans="1:7">
      <c r="A19041" s="389" t="s">
        <v>532</v>
      </c>
      <c r="B19041" s="389" t="s">
        <v>519</v>
      </c>
      <c r="C19041" s="389">
        <v>34865.837904899898</v>
      </c>
      <c r="D19041" s="389" t="s">
        <v>519</v>
      </c>
      <c r="E19041" s="389" t="s">
        <v>670</v>
      </c>
      <c r="F19041" s="389" t="s">
        <v>650</v>
      </c>
      <c r="G19041" s="389" t="s">
        <v>519</v>
      </c>
    </row>
    <row r="19042" spans="1:7">
      <c r="A19042" s="389" t="s">
        <v>532</v>
      </c>
      <c r="B19042" s="389" t="s">
        <v>519</v>
      </c>
      <c r="C19042" s="389">
        <v>34865.837904899898</v>
      </c>
      <c r="D19042" s="389" t="s">
        <v>519</v>
      </c>
      <c r="E19042" s="389" t="s">
        <v>670</v>
      </c>
      <c r="F19042" s="389" t="s">
        <v>650</v>
      </c>
      <c r="G19042" s="389" t="s">
        <v>519</v>
      </c>
    </row>
    <row r="19043" spans="1:7">
      <c r="A19043" s="389" t="s">
        <v>532</v>
      </c>
      <c r="B19043" s="389" t="s">
        <v>519</v>
      </c>
      <c r="C19043" s="389">
        <v>34865.837904899898</v>
      </c>
      <c r="D19043" s="389" t="s">
        <v>519</v>
      </c>
      <c r="E19043" s="389" t="s">
        <v>670</v>
      </c>
      <c r="F19043" s="389" t="s">
        <v>650</v>
      </c>
      <c r="G19043" s="389" t="s">
        <v>519</v>
      </c>
    </row>
    <row r="19044" spans="1:7">
      <c r="A19044" s="389" t="s">
        <v>532</v>
      </c>
      <c r="B19044" s="389" t="s">
        <v>519</v>
      </c>
      <c r="C19044" s="389">
        <v>34865.837904899898</v>
      </c>
      <c r="D19044" s="389" t="s">
        <v>519</v>
      </c>
      <c r="E19044" s="389" t="s">
        <v>670</v>
      </c>
      <c r="F19044" s="389" t="s">
        <v>650</v>
      </c>
      <c r="G19044" s="389" t="s">
        <v>519</v>
      </c>
    </row>
    <row r="19045" spans="1:7">
      <c r="A19045" s="389" t="s">
        <v>532</v>
      </c>
      <c r="B19045" s="389" t="s">
        <v>519</v>
      </c>
      <c r="C19045" s="389">
        <v>34865.837904899898</v>
      </c>
      <c r="D19045" s="389" t="s">
        <v>519</v>
      </c>
      <c r="E19045" s="389" t="s">
        <v>670</v>
      </c>
      <c r="F19045" s="389" t="s">
        <v>650</v>
      </c>
      <c r="G19045" s="389" t="s">
        <v>519</v>
      </c>
    </row>
    <row r="19046" spans="1:7">
      <c r="A19046" s="389" t="s">
        <v>532</v>
      </c>
      <c r="B19046" s="389" t="s">
        <v>519</v>
      </c>
      <c r="C19046" s="389">
        <v>34865.837904899898</v>
      </c>
      <c r="D19046" s="389" t="s">
        <v>519</v>
      </c>
      <c r="E19046" s="389" t="s">
        <v>670</v>
      </c>
      <c r="F19046" s="389" t="s">
        <v>650</v>
      </c>
      <c r="G19046" s="389" t="s">
        <v>519</v>
      </c>
    </row>
    <row r="19047" spans="1:7">
      <c r="A19047" s="389" t="s">
        <v>532</v>
      </c>
      <c r="B19047" s="389" t="s">
        <v>519</v>
      </c>
      <c r="C19047" s="389">
        <v>34865.837904899898</v>
      </c>
      <c r="D19047" s="389" t="s">
        <v>519</v>
      </c>
      <c r="E19047" s="389" t="s">
        <v>670</v>
      </c>
      <c r="F19047" s="389" t="s">
        <v>650</v>
      </c>
      <c r="G19047" s="389" t="s">
        <v>519</v>
      </c>
    </row>
    <row r="19048" spans="1:7">
      <c r="A19048" s="389" t="s">
        <v>532</v>
      </c>
      <c r="B19048" s="389" t="s">
        <v>519</v>
      </c>
      <c r="C19048" s="389">
        <v>34865.837904899898</v>
      </c>
      <c r="D19048" s="389" t="s">
        <v>519</v>
      </c>
      <c r="E19048" s="389" t="s">
        <v>670</v>
      </c>
      <c r="F19048" s="389" t="s">
        <v>650</v>
      </c>
      <c r="G19048" s="389" t="s">
        <v>519</v>
      </c>
    </row>
    <row r="19049" spans="1:7">
      <c r="A19049" s="389" t="s">
        <v>532</v>
      </c>
      <c r="B19049" s="389" t="s">
        <v>519</v>
      </c>
      <c r="C19049" s="389">
        <v>34865.837904899898</v>
      </c>
      <c r="D19049" s="389" t="s">
        <v>519</v>
      </c>
      <c r="E19049" s="389" t="s">
        <v>670</v>
      </c>
      <c r="F19049" s="389" t="s">
        <v>650</v>
      </c>
      <c r="G19049" s="389" t="s">
        <v>519</v>
      </c>
    </row>
    <row r="19050" spans="1:7">
      <c r="A19050" s="389" t="s">
        <v>532</v>
      </c>
      <c r="B19050" s="389" t="s">
        <v>519</v>
      </c>
      <c r="C19050" s="389">
        <v>34865.837904899898</v>
      </c>
      <c r="D19050" s="389" t="s">
        <v>519</v>
      </c>
      <c r="E19050" s="389" t="s">
        <v>670</v>
      </c>
      <c r="F19050" s="389" t="s">
        <v>650</v>
      </c>
      <c r="G19050" s="389" t="s">
        <v>519</v>
      </c>
    </row>
    <row r="19051" spans="1:7">
      <c r="A19051" s="389" t="s">
        <v>532</v>
      </c>
      <c r="B19051" s="389" t="s">
        <v>519</v>
      </c>
      <c r="C19051" s="389">
        <v>34865.837904899898</v>
      </c>
      <c r="D19051" s="389" t="s">
        <v>519</v>
      </c>
      <c r="E19051" s="389" t="s">
        <v>670</v>
      </c>
      <c r="F19051" s="389" t="s">
        <v>650</v>
      </c>
      <c r="G19051" s="389" t="s">
        <v>519</v>
      </c>
    </row>
    <row r="19052" spans="1:7">
      <c r="A19052" s="389" t="s">
        <v>532</v>
      </c>
      <c r="B19052" s="389" t="s">
        <v>519</v>
      </c>
      <c r="C19052" s="389">
        <v>34865.837904899898</v>
      </c>
      <c r="D19052" s="389" t="s">
        <v>519</v>
      </c>
      <c r="E19052" s="389" t="s">
        <v>670</v>
      </c>
      <c r="F19052" s="389" t="s">
        <v>650</v>
      </c>
      <c r="G19052" s="389" t="s">
        <v>519</v>
      </c>
    </row>
    <row r="19053" spans="1:7">
      <c r="A19053" s="389" t="s">
        <v>532</v>
      </c>
      <c r="B19053" s="389" t="s">
        <v>519</v>
      </c>
      <c r="C19053" s="389">
        <v>34865.837904899898</v>
      </c>
      <c r="D19053" s="389" t="s">
        <v>519</v>
      </c>
      <c r="E19053" s="389" t="s">
        <v>670</v>
      </c>
      <c r="F19053" s="389" t="s">
        <v>650</v>
      </c>
      <c r="G19053" s="389" t="s">
        <v>519</v>
      </c>
    </row>
    <row r="19054" spans="1:7">
      <c r="A19054" s="389" t="s">
        <v>532</v>
      </c>
      <c r="B19054" s="389" t="s">
        <v>519</v>
      </c>
      <c r="C19054" s="389">
        <v>34865.837904899898</v>
      </c>
      <c r="D19054" s="389" t="s">
        <v>519</v>
      </c>
      <c r="E19054" s="389" t="s">
        <v>670</v>
      </c>
      <c r="F19054" s="389" t="s">
        <v>650</v>
      </c>
      <c r="G19054" s="389" t="s">
        <v>519</v>
      </c>
    </row>
    <row r="19055" spans="1:7">
      <c r="A19055" s="389" t="s">
        <v>532</v>
      </c>
      <c r="B19055" s="389" t="s">
        <v>519</v>
      </c>
      <c r="C19055" s="389">
        <v>34865.837904899898</v>
      </c>
      <c r="D19055" s="389" t="s">
        <v>519</v>
      </c>
      <c r="E19055" s="389" t="s">
        <v>670</v>
      </c>
      <c r="F19055" s="389" t="s">
        <v>650</v>
      </c>
      <c r="G19055" s="389" t="s">
        <v>519</v>
      </c>
    </row>
    <row r="19056" spans="1:7">
      <c r="A19056" s="389" t="s">
        <v>532</v>
      </c>
      <c r="B19056" s="389" t="s">
        <v>519</v>
      </c>
      <c r="C19056" s="389">
        <v>34865.837904899898</v>
      </c>
      <c r="D19056" s="389" t="s">
        <v>519</v>
      </c>
      <c r="E19056" s="389" t="s">
        <v>670</v>
      </c>
      <c r="F19056" s="389" t="s">
        <v>650</v>
      </c>
      <c r="G19056" s="389" t="s">
        <v>519</v>
      </c>
    </row>
    <row r="19057" spans="1:7">
      <c r="A19057" s="389" t="s">
        <v>532</v>
      </c>
      <c r="B19057" s="389" t="s">
        <v>519</v>
      </c>
      <c r="C19057" s="389">
        <v>34865.837904899898</v>
      </c>
      <c r="D19057" s="389" t="s">
        <v>519</v>
      </c>
      <c r="E19057" s="389" t="s">
        <v>670</v>
      </c>
      <c r="F19057" s="389" t="s">
        <v>650</v>
      </c>
      <c r="G19057" s="389" t="s">
        <v>519</v>
      </c>
    </row>
    <row r="19058" spans="1:7">
      <c r="A19058" s="389" t="s">
        <v>532</v>
      </c>
      <c r="B19058" s="389" t="s">
        <v>519</v>
      </c>
      <c r="C19058" s="389">
        <v>34865.837904899898</v>
      </c>
      <c r="D19058" s="389" t="s">
        <v>519</v>
      </c>
      <c r="E19058" s="389" t="s">
        <v>670</v>
      </c>
      <c r="F19058" s="389" t="s">
        <v>650</v>
      </c>
      <c r="G19058" s="389" t="s">
        <v>519</v>
      </c>
    </row>
    <row r="19059" spans="1:7">
      <c r="A19059" s="389" t="s">
        <v>532</v>
      </c>
      <c r="B19059" s="389" t="s">
        <v>519</v>
      </c>
      <c r="C19059" s="389">
        <v>34865.837904899898</v>
      </c>
      <c r="D19059" s="389" t="s">
        <v>519</v>
      </c>
      <c r="E19059" s="389" t="s">
        <v>670</v>
      </c>
      <c r="F19059" s="389" t="s">
        <v>650</v>
      </c>
      <c r="G19059" s="389" t="s">
        <v>519</v>
      </c>
    </row>
    <row r="19060" spans="1:7">
      <c r="A19060" s="389" t="s">
        <v>532</v>
      </c>
      <c r="B19060" s="389" t="s">
        <v>519</v>
      </c>
      <c r="C19060" s="389">
        <v>34865.837904899898</v>
      </c>
      <c r="D19060" s="389" t="s">
        <v>519</v>
      </c>
      <c r="E19060" s="389" t="s">
        <v>670</v>
      </c>
      <c r="F19060" s="389" t="s">
        <v>650</v>
      </c>
      <c r="G19060" s="389" t="s">
        <v>519</v>
      </c>
    </row>
    <row r="19061" spans="1:7">
      <c r="A19061" s="389" t="s">
        <v>532</v>
      </c>
      <c r="B19061" s="389" t="s">
        <v>519</v>
      </c>
      <c r="C19061" s="389">
        <v>34865.837904899898</v>
      </c>
      <c r="D19061" s="389" t="s">
        <v>519</v>
      </c>
      <c r="E19061" s="389" t="s">
        <v>670</v>
      </c>
      <c r="F19061" s="389" t="s">
        <v>650</v>
      </c>
      <c r="G19061" s="389" t="s">
        <v>519</v>
      </c>
    </row>
    <row r="19062" spans="1:7">
      <c r="A19062" s="389" t="s">
        <v>532</v>
      </c>
      <c r="B19062" s="389" t="s">
        <v>519</v>
      </c>
      <c r="C19062" s="389">
        <v>34865.837904899898</v>
      </c>
      <c r="D19062" s="389" t="s">
        <v>519</v>
      </c>
      <c r="E19062" s="389" t="s">
        <v>670</v>
      </c>
      <c r="F19062" s="389" t="s">
        <v>650</v>
      </c>
      <c r="G19062" s="389" t="s">
        <v>519</v>
      </c>
    </row>
    <row r="19063" spans="1:7">
      <c r="A19063" s="389" t="s">
        <v>532</v>
      </c>
      <c r="B19063" s="389" t="s">
        <v>519</v>
      </c>
      <c r="C19063" s="389">
        <v>34865.837904899898</v>
      </c>
      <c r="D19063" s="389" t="s">
        <v>519</v>
      </c>
      <c r="E19063" s="389" t="s">
        <v>670</v>
      </c>
      <c r="F19063" s="389" t="s">
        <v>650</v>
      </c>
      <c r="G19063" s="389" t="s">
        <v>519</v>
      </c>
    </row>
    <row r="19064" spans="1:7">
      <c r="A19064" s="389" t="s">
        <v>532</v>
      </c>
      <c r="B19064" s="389" t="s">
        <v>519</v>
      </c>
      <c r="C19064" s="389">
        <v>34865.837904899898</v>
      </c>
      <c r="D19064" s="389" t="s">
        <v>519</v>
      </c>
      <c r="E19064" s="389" t="s">
        <v>670</v>
      </c>
      <c r="F19064" s="389" t="s">
        <v>650</v>
      </c>
      <c r="G19064" s="389" t="s">
        <v>519</v>
      </c>
    </row>
    <row r="19065" spans="1:7">
      <c r="A19065" s="389" t="s">
        <v>532</v>
      </c>
      <c r="B19065" s="389" t="s">
        <v>519</v>
      </c>
      <c r="C19065" s="389">
        <v>34865.837904899898</v>
      </c>
      <c r="D19065" s="389" t="s">
        <v>519</v>
      </c>
      <c r="E19065" s="389" t="s">
        <v>670</v>
      </c>
      <c r="F19065" s="389" t="s">
        <v>650</v>
      </c>
      <c r="G19065" s="389" t="s">
        <v>519</v>
      </c>
    </row>
    <row r="19066" spans="1:7">
      <c r="A19066" s="389" t="s">
        <v>532</v>
      </c>
      <c r="B19066" s="389" t="s">
        <v>519</v>
      </c>
      <c r="C19066" s="389">
        <v>34865.837904899898</v>
      </c>
      <c r="D19066" s="389" t="s">
        <v>519</v>
      </c>
      <c r="E19066" s="389" t="s">
        <v>670</v>
      </c>
      <c r="F19066" s="389" t="s">
        <v>650</v>
      </c>
      <c r="G19066" s="389" t="s">
        <v>519</v>
      </c>
    </row>
    <row r="19067" spans="1:7">
      <c r="A19067" s="389" t="s">
        <v>532</v>
      </c>
      <c r="B19067" s="389" t="s">
        <v>519</v>
      </c>
      <c r="C19067" s="389">
        <v>34865.837904899898</v>
      </c>
      <c r="D19067" s="389" t="s">
        <v>519</v>
      </c>
      <c r="E19067" s="389" t="s">
        <v>670</v>
      </c>
      <c r="F19067" s="389" t="s">
        <v>650</v>
      </c>
      <c r="G19067" s="389" t="s">
        <v>519</v>
      </c>
    </row>
    <row r="19068" spans="1:7">
      <c r="A19068" s="389" t="s">
        <v>532</v>
      </c>
      <c r="B19068" s="389" t="s">
        <v>519</v>
      </c>
      <c r="C19068" s="389">
        <v>34865.837904899898</v>
      </c>
      <c r="D19068" s="389" t="s">
        <v>519</v>
      </c>
      <c r="E19068" s="389" t="s">
        <v>670</v>
      </c>
      <c r="F19068" s="389" t="s">
        <v>650</v>
      </c>
      <c r="G19068" s="389" t="s">
        <v>519</v>
      </c>
    </row>
    <row r="19069" spans="1:7">
      <c r="A19069" s="389" t="s">
        <v>532</v>
      </c>
      <c r="B19069" s="389" t="s">
        <v>519</v>
      </c>
      <c r="C19069" s="389">
        <v>34865.837904899898</v>
      </c>
      <c r="D19069" s="389" t="s">
        <v>519</v>
      </c>
      <c r="E19069" s="389" t="s">
        <v>670</v>
      </c>
      <c r="F19069" s="389" t="s">
        <v>650</v>
      </c>
      <c r="G19069" s="389" t="s">
        <v>519</v>
      </c>
    </row>
    <row r="19070" spans="1:7">
      <c r="A19070" s="389" t="s">
        <v>532</v>
      </c>
      <c r="B19070" s="389" t="s">
        <v>519</v>
      </c>
      <c r="C19070" s="389">
        <v>34865.837904899898</v>
      </c>
      <c r="D19070" s="389" t="s">
        <v>519</v>
      </c>
      <c r="E19070" s="389" t="s">
        <v>670</v>
      </c>
      <c r="F19070" s="389" t="s">
        <v>650</v>
      </c>
      <c r="G19070" s="389" t="s">
        <v>519</v>
      </c>
    </row>
    <row r="19071" spans="1:7">
      <c r="A19071" s="389" t="s">
        <v>532</v>
      </c>
      <c r="B19071" s="389" t="s">
        <v>519</v>
      </c>
      <c r="C19071" s="389">
        <v>34865.837904899898</v>
      </c>
      <c r="D19071" s="389" t="s">
        <v>519</v>
      </c>
      <c r="E19071" s="389" t="s">
        <v>670</v>
      </c>
      <c r="F19071" s="389" t="s">
        <v>650</v>
      </c>
      <c r="G19071" s="389" t="s">
        <v>519</v>
      </c>
    </row>
    <row r="19072" spans="1:7">
      <c r="A19072" s="389" t="s">
        <v>532</v>
      </c>
      <c r="B19072" s="389" t="s">
        <v>519</v>
      </c>
      <c r="C19072" s="389">
        <v>34865.837904899898</v>
      </c>
      <c r="D19072" s="389" t="s">
        <v>519</v>
      </c>
      <c r="E19072" s="389" t="s">
        <v>670</v>
      </c>
      <c r="F19072" s="389" t="s">
        <v>650</v>
      </c>
      <c r="G19072" s="389" t="s">
        <v>519</v>
      </c>
    </row>
    <row r="19073" spans="1:7">
      <c r="A19073" s="389" t="s">
        <v>532</v>
      </c>
      <c r="B19073" s="389" t="s">
        <v>519</v>
      </c>
      <c r="C19073" s="389">
        <v>34865.837904899898</v>
      </c>
      <c r="D19073" s="389" t="s">
        <v>519</v>
      </c>
      <c r="E19073" s="389" t="s">
        <v>670</v>
      </c>
      <c r="F19073" s="389" t="s">
        <v>650</v>
      </c>
      <c r="G19073" s="389" t="s">
        <v>519</v>
      </c>
    </row>
    <row r="19074" spans="1:7">
      <c r="A19074" s="389" t="s">
        <v>532</v>
      </c>
      <c r="B19074" s="389" t="s">
        <v>519</v>
      </c>
      <c r="C19074" s="389">
        <v>34865.837904899898</v>
      </c>
      <c r="D19074" s="389" t="s">
        <v>519</v>
      </c>
      <c r="E19074" s="389" t="s">
        <v>670</v>
      </c>
      <c r="F19074" s="389" t="s">
        <v>650</v>
      </c>
      <c r="G19074" s="389" t="s">
        <v>519</v>
      </c>
    </row>
    <row r="19075" spans="1:7">
      <c r="A19075" s="389" t="s">
        <v>532</v>
      </c>
      <c r="B19075" s="389" t="s">
        <v>519</v>
      </c>
      <c r="C19075" s="389">
        <v>34865.837904899898</v>
      </c>
      <c r="D19075" s="389" t="s">
        <v>519</v>
      </c>
      <c r="E19075" s="389" t="s">
        <v>670</v>
      </c>
      <c r="F19075" s="389" t="s">
        <v>650</v>
      </c>
      <c r="G19075" s="389" t="s">
        <v>519</v>
      </c>
    </row>
    <row r="19076" spans="1:7">
      <c r="A19076" s="389" t="s">
        <v>532</v>
      </c>
      <c r="B19076" s="389" t="s">
        <v>519</v>
      </c>
      <c r="C19076" s="389">
        <v>34865.837904899898</v>
      </c>
      <c r="D19076" s="389" t="s">
        <v>519</v>
      </c>
      <c r="E19076" s="389" t="s">
        <v>670</v>
      </c>
      <c r="F19076" s="389" t="s">
        <v>650</v>
      </c>
      <c r="G19076" s="389" t="s">
        <v>519</v>
      </c>
    </row>
    <row r="19077" spans="1:7">
      <c r="A19077" s="389" t="s">
        <v>532</v>
      </c>
      <c r="B19077" s="389" t="s">
        <v>519</v>
      </c>
      <c r="C19077" s="389">
        <v>34865.837904899898</v>
      </c>
      <c r="D19077" s="389" t="s">
        <v>519</v>
      </c>
      <c r="E19077" s="389" t="s">
        <v>670</v>
      </c>
      <c r="F19077" s="389" t="s">
        <v>650</v>
      </c>
      <c r="G19077" s="389" t="s">
        <v>519</v>
      </c>
    </row>
    <row r="19078" spans="1:7">
      <c r="A19078" s="389" t="s">
        <v>532</v>
      </c>
      <c r="B19078" s="389" t="s">
        <v>519</v>
      </c>
      <c r="C19078" s="389">
        <v>34865.837904899898</v>
      </c>
      <c r="D19078" s="389" t="s">
        <v>519</v>
      </c>
      <c r="E19078" s="389" t="s">
        <v>670</v>
      </c>
      <c r="F19078" s="389" t="s">
        <v>650</v>
      </c>
      <c r="G19078" s="389" t="s">
        <v>519</v>
      </c>
    </row>
    <row r="19079" spans="1:7">
      <c r="A19079" s="389" t="s">
        <v>532</v>
      </c>
      <c r="B19079" s="389" t="s">
        <v>519</v>
      </c>
      <c r="C19079" s="389">
        <v>34865.837904899898</v>
      </c>
      <c r="D19079" s="389" t="s">
        <v>519</v>
      </c>
      <c r="E19079" s="389" t="s">
        <v>670</v>
      </c>
      <c r="F19079" s="389" t="s">
        <v>650</v>
      </c>
      <c r="G19079" s="389" t="s">
        <v>519</v>
      </c>
    </row>
    <row r="19080" spans="1:7">
      <c r="A19080" s="389" t="s">
        <v>532</v>
      </c>
      <c r="B19080" s="389" t="s">
        <v>519</v>
      </c>
      <c r="C19080" s="389">
        <v>34865.837904899898</v>
      </c>
      <c r="D19080" s="389" t="s">
        <v>519</v>
      </c>
      <c r="E19080" s="389" t="s">
        <v>670</v>
      </c>
      <c r="F19080" s="389" t="s">
        <v>650</v>
      </c>
      <c r="G19080" s="389" t="s">
        <v>519</v>
      </c>
    </row>
    <row r="19081" spans="1:7">
      <c r="A19081" s="389" t="s">
        <v>532</v>
      </c>
      <c r="B19081" s="389" t="s">
        <v>519</v>
      </c>
      <c r="C19081" s="389">
        <v>34865.837904899898</v>
      </c>
      <c r="D19081" s="389" t="s">
        <v>519</v>
      </c>
      <c r="E19081" s="389" t="s">
        <v>670</v>
      </c>
      <c r="F19081" s="389" t="s">
        <v>650</v>
      </c>
      <c r="G19081" s="389" t="s">
        <v>519</v>
      </c>
    </row>
    <row r="19082" spans="1:7">
      <c r="A19082" s="389" t="s">
        <v>532</v>
      </c>
      <c r="B19082" s="389" t="s">
        <v>519</v>
      </c>
      <c r="C19082" s="389">
        <v>34865.837904899898</v>
      </c>
      <c r="D19082" s="389" t="s">
        <v>519</v>
      </c>
      <c r="E19082" s="389" t="s">
        <v>670</v>
      </c>
      <c r="F19082" s="389" t="s">
        <v>650</v>
      </c>
      <c r="G19082" s="389" t="s">
        <v>519</v>
      </c>
    </row>
    <row r="19083" spans="1:7">
      <c r="A19083" s="389" t="s">
        <v>532</v>
      </c>
      <c r="B19083" s="389" t="s">
        <v>519</v>
      </c>
      <c r="C19083" s="389">
        <v>34865.837904899898</v>
      </c>
      <c r="D19083" s="389" t="s">
        <v>519</v>
      </c>
      <c r="E19083" s="389" t="s">
        <v>670</v>
      </c>
      <c r="F19083" s="389" t="s">
        <v>650</v>
      </c>
      <c r="G19083" s="389" t="s">
        <v>519</v>
      </c>
    </row>
    <row r="19084" spans="1:7">
      <c r="A19084" s="389" t="s">
        <v>532</v>
      </c>
      <c r="B19084" s="389" t="s">
        <v>519</v>
      </c>
      <c r="C19084" s="389">
        <v>34865.837904899898</v>
      </c>
      <c r="D19084" s="389" t="s">
        <v>519</v>
      </c>
      <c r="E19084" s="389" t="s">
        <v>670</v>
      </c>
      <c r="F19084" s="389" t="s">
        <v>650</v>
      </c>
      <c r="G19084" s="389" t="s">
        <v>519</v>
      </c>
    </row>
    <row r="19085" spans="1:7">
      <c r="A19085" s="389" t="s">
        <v>532</v>
      </c>
      <c r="B19085" s="389" t="s">
        <v>519</v>
      </c>
      <c r="C19085" s="389">
        <v>34865.837904899898</v>
      </c>
      <c r="D19085" s="389" t="s">
        <v>519</v>
      </c>
      <c r="E19085" s="389" t="s">
        <v>670</v>
      </c>
      <c r="F19085" s="389" t="s">
        <v>650</v>
      </c>
      <c r="G19085" s="389" t="s">
        <v>519</v>
      </c>
    </row>
    <row r="19086" spans="1:7">
      <c r="A19086" s="389" t="s">
        <v>532</v>
      </c>
      <c r="B19086" s="389" t="s">
        <v>519</v>
      </c>
      <c r="C19086" s="389">
        <v>34865.837904899898</v>
      </c>
      <c r="D19086" s="389" t="s">
        <v>519</v>
      </c>
      <c r="E19086" s="389" t="s">
        <v>670</v>
      </c>
      <c r="F19086" s="389" t="s">
        <v>650</v>
      </c>
      <c r="G19086" s="389" t="s">
        <v>519</v>
      </c>
    </row>
    <row r="19087" spans="1:7">
      <c r="A19087" s="389" t="s">
        <v>532</v>
      </c>
      <c r="B19087" s="389" t="s">
        <v>519</v>
      </c>
      <c r="C19087" s="389">
        <v>34865.837904899898</v>
      </c>
      <c r="D19087" s="389" t="s">
        <v>519</v>
      </c>
      <c r="E19087" s="389" t="s">
        <v>670</v>
      </c>
      <c r="F19087" s="389" t="s">
        <v>650</v>
      </c>
      <c r="G19087" s="389" t="s">
        <v>519</v>
      </c>
    </row>
    <row r="19088" spans="1:7">
      <c r="A19088" s="389" t="s">
        <v>532</v>
      </c>
      <c r="B19088" s="389" t="s">
        <v>519</v>
      </c>
      <c r="C19088" s="389">
        <v>34865.837904899898</v>
      </c>
      <c r="D19088" s="389" t="s">
        <v>519</v>
      </c>
      <c r="E19088" s="389" t="s">
        <v>670</v>
      </c>
      <c r="F19088" s="389" t="s">
        <v>650</v>
      </c>
      <c r="G19088" s="389" t="s">
        <v>519</v>
      </c>
    </row>
    <row r="19089" spans="1:7">
      <c r="A19089" s="389" t="s">
        <v>532</v>
      </c>
      <c r="B19089" s="389" t="s">
        <v>519</v>
      </c>
      <c r="C19089" s="389">
        <v>34865.837904899898</v>
      </c>
      <c r="D19089" s="389" t="s">
        <v>519</v>
      </c>
      <c r="E19089" s="389" t="s">
        <v>670</v>
      </c>
      <c r="F19089" s="389" t="s">
        <v>650</v>
      </c>
      <c r="G19089" s="389" t="s">
        <v>519</v>
      </c>
    </row>
    <row r="19090" spans="1:7">
      <c r="A19090" s="389" t="s">
        <v>532</v>
      </c>
      <c r="B19090" s="389" t="s">
        <v>519</v>
      </c>
      <c r="C19090" s="389">
        <v>34865.837904899898</v>
      </c>
      <c r="D19090" s="389" t="s">
        <v>519</v>
      </c>
      <c r="E19090" s="389" t="s">
        <v>670</v>
      </c>
      <c r="F19090" s="389" t="s">
        <v>650</v>
      </c>
      <c r="G19090" s="389" t="s">
        <v>519</v>
      </c>
    </row>
    <row r="19091" spans="1:7">
      <c r="A19091" s="389" t="s">
        <v>532</v>
      </c>
      <c r="B19091" s="389" t="s">
        <v>519</v>
      </c>
      <c r="C19091" s="389">
        <v>34865.837904899898</v>
      </c>
      <c r="D19091" s="389" t="s">
        <v>519</v>
      </c>
      <c r="E19091" s="389" t="s">
        <v>670</v>
      </c>
      <c r="F19091" s="389" t="s">
        <v>650</v>
      </c>
      <c r="G19091" s="389" t="s">
        <v>519</v>
      </c>
    </row>
    <row r="19092" spans="1:7">
      <c r="A19092" s="389" t="s">
        <v>532</v>
      </c>
      <c r="B19092" s="389" t="s">
        <v>519</v>
      </c>
      <c r="C19092" s="389">
        <v>34865.837904899898</v>
      </c>
      <c r="D19092" s="389" t="s">
        <v>519</v>
      </c>
      <c r="E19092" s="389" t="s">
        <v>670</v>
      </c>
      <c r="F19092" s="389" t="s">
        <v>650</v>
      </c>
      <c r="G19092" s="389" t="s">
        <v>519</v>
      </c>
    </row>
    <row r="19093" spans="1:7">
      <c r="A19093" s="389" t="s">
        <v>532</v>
      </c>
      <c r="B19093" s="389" t="s">
        <v>519</v>
      </c>
      <c r="C19093" s="389">
        <v>34865.837904899898</v>
      </c>
      <c r="D19093" s="389" t="s">
        <v>519</v>
      </c>
      <c r="E19093" s="389" t="s">
        <v>670</v>
      </c>
      <c r="F19093" s="389" t="s">
        <v>650</v>
      </c>
      <c r="G19093" s="389" t="s">
        <v>519</v>
      </c>
    </row>
    <row r="19094" spans="1:7">
      <c r="A19094" s="389" t="s">
        <v>532</v>
      </c>
      <c r="B19094" s="389" t="s">
        <v>519</v>
      </c>
      <c r="C19094" s="389">
        <v>34865.837904899898</v>
      </c>
      <c r="D19094" s="389" t="s">
        <v>519</v>
      </c>
      <c r="E19094" s="389" t="s">
        <v>670</v>
      </c>
      <c r="F19094" s="389" t="s">
        <v>650</v>
      </c>
      <c r="G19094" s="389" t="s">
        <v>519</v>
      </c>
    </row>
    <row r="19095" spans="1:7">
      <c r="A19095" s="389" t="s">
        <v>532</v>
      </c>
      <c r="B19095" s="389" t="s">
        <v>519</v>
      </c>
      <c r="C19095" s="389">
        <v>34865.837904899898</v>
      </c>
      <c r="D19095" s="389" t="s">
        <v>519</v>
      </c>
      <c r="E19095" s="389" t="s">
        <v>670</v>
      </c>
      <c r="F19095" s="389" t="s">
        <v>650</v>
      </c>
      <c r="G19095" s="389" t="s">
        <v>519</v>
      </c>
    </row>
    <row r="19096" spans="1:7">
      <c r="A19096" s="389" t="s">
        <v>532</v>
      </c>
      <c r="B19096" s="389" t="s">
        <v>519</v>
      </c>
      <c r="C19096" s="389">
        <v>34865.837904899898</v>
      </c>
      <c r="D19096" s="389" t="s">
        <v>519</v>
      </c>
      <c r="E19096" s="389" t="s">
        <v>670</v>
      </c>
      <c r="F19096" s="389" t="s">
        <v>650</v>
      </c>
      <c r="G19096" s="389" t="s">
        <v>519</v>
      </c>
    </row>
    <row r="19097" spans="1:7">
      <c r="A19097" s="389" t="s">
        <v>532</v>
      </c>
      <c r="B19097" s="389" t="s">
        <v>519</v>
      </c>
      <c r="C19097" s="389">
        <v>34865.837904899898</v>
      </c>
      <c r="D19097" s="389" t="s">
        <v>519</v>
      </c>
      <c r="E19097" s="389" t="s">
        <v>670</v>
      </c>
      <c r="F19097" s="389" t="s">
        <v>650</v>
      </c>
      <c r="G19097" s="389" t="s">
        <v>519</v>
      </c>
    </row>
    <row r="19098" spans="1:7">
      <c r="A19098" s="389" t="s">
        <v>532</v>
      </c>
      <c r="B19098" s="389" t="s">
        <v>519</v>
      </c>
      <c r="C19098" s="389">
        <v>34865.837904899898</v>
      </c>
      <c r="D19098" s="389" t="s">
        <v>519</v>
      </c>
      <c r="E19098" s="389" t="s">
        <v>670</v>
      </c>
      <c r="F19098" s="389" t="s">
        <v>650</v>
      </c>
      <c r="G19098" s="389" t="s">
        <v>519</v>
      </c>
    </row>
    <row r="19099" spans="1:7">
      <c r="A19099" s="389" t="s">
        <v>532</v>
      </c>
      <c r="B19099" s="389" t="s">
        <v>519</v>
      </c>
      <c r="C19099" s="389">
        <v>34865.837904899898</v>
      </c>
      <c r="D19099" s="389" t="s">
        <v>519</v>
      </c>
      <c r="E19099" s="389" t="s">
        <v>670</v>
      </c>
      <c r="F19099" s="389" t="s">
        <v>650</v>
      </c>
      <c r="G19099" s="389" t="s">
        <v>519</v>
      </c>
    </row>
    <row r="19100" spans="1:7">
      <c r="A19100" s="389" t="s">
        <v>532</v>
      </c>
      <c r="B19100" s="389" t="s">
        <v>519</v>
      </c>
      <c r="C19100" s="389">
        <v>34865.837904899898</v>
      </c>
      <c r="D19100" s="389" t="s">
        <v>519</v>
      </c>
      <c r="E19100" s="389" t="s">
        <v>670</v>
      </c>
      <c r="F19100" s="389" t="s">
        <v>650</v>
      </c>
      <c r="G19100" s="389" t="s">
        <v>519</v>
      </c>
    </row>
    <row r="19101" spans="1:7">
      <c r="A19101" s="389" t="s">
        <v>532</v>
      </c>
      <c r="B19101" s="389" t="s">
        <v>519</v>
      </c>
      <c r="C19101" s="389">
        <v>34865.837904899898</v>
      </c>
      <c r="D19101" s="389" t="s">
        <v>519</v>
      </c>
      <c r="E19101" s="389" t="s">
        <v>670</v>
      </c>
      <c r="F19101" s="389" t="s">
        <v>650</v>
      </c>
      <c r="G19101" s="389" t="s">
        <v>519</v>
      </c>
    </row>
    <row r="19102" spans="1:7">
      <c r="A19102" s="389" t="s">
        <v>532</v>
      </c>
      <c r="B19102" s="389" t="s">
        <v>519</v>
      </c>
      <c r="C19102" s="389">
        <v>34865.837904899898</v>
      </c>
      <c r="D19102" s="389" t="s">
        <v>519</v>
      </c>
      <c r="E19102" s="389" t="s">
        <v>670</v>
      </c>
      <c r="F19102" s="389" t="s">
        <v>650</v>
      </c>
      <c r="G19102" s="389" t="s">
        <v>519</v>
      </c>
    </row>
    <row r="19103" spans="1:7">
      <c r="A19103" s="389" t="s">
        <v>532</v>
      </c>
      <c r="B19103" s="389" t="s">
        <v>519</v>
      </c>
      <c r="C19103" s="389">
        <v>34865.837904899898</v>
      </c>
      <c r="D19103" s="389" t="s">
        <v>519</v>
      </c>
      <c r="E19103" s="389" t="s">
        <v>670</v>
      </c>
      <c r="F19103" s="389" t="s">
        <v>650</v>
      </c>
      <c r="G19103" s="389" t="s">
        <v>519</v>
      </c>
    </row>
    <row r="19104" spans="1:7">
      <c r="A19104" s="389" t="s">
        <v>532</v>
      </c>
      <c r="B19104" s="389" t="s">
        <v>519</v>
      </c>
      <c r="C19104" s="389">
        <v>34865.837904899898</v>
      </c>
      <c r="D19104" s="389" t="s">
        <v>519</v>
      </c>
      <c r="E19104" s="389" t="s">
        <v>670</v>
      </c>
      <c r="F19104" s="389" t="s">
        <v>650</v>
      </c>
      <c r="G19104" s="389" t="s">
        <v>519</v>
      </c>
    </row>
    <row r="19105" spans="1:7">
      <c r="A19105" s="389" t="s">
        <v>532</v>
      </c>
      <c r="B19105" s="389" t="s">
        <v>519</v>
      </c>
      <c r="C19105" s="389">
        <v>34865.837904899898</v>
      </c>
      <c r="D19105" s="389" t="s">
        <v>519</v>
      </c>
      <c r="E19105" s="389" t="s">
        <v>670</v>
      </c>
      <c r="F19105" s="389" t="s">
        <v>650</v>
      </c>
      <c r="G19105" s="389" t="s">
        <v>519</v>
      </c>
    </row>
    <row r="19106" spans="1:7">
      <c r="A19106" s="389" t="s">
        <v>532</v>
      </c>
      <c r="B19106" s="389" t="s">
        <v>519</v>
      </c>
      <c r="C19106" s="389">
        <v>34865.837904899898</v>
      </c>
      <c r="D19106" s="389" t="s">
        <v>519</v>
      </c>
      <c r="E19106" s="389" t="s">
        <v>670</v>
      </c>
      <c r="F19106" s="389" t="s">
        <v>650</v>
      </c>
      <c r="G19106" s="389" t="s">
        <v>519</v>
      </c>
    </row>
    <row r="19107" spans="1:7">
      <c r="A19107" s="389" t="s">
        <v>532</v>
      </c>
      <c r="B19107" s="389" t="s">
        <v>519</v>
      </c>
      <c r="C19107" s="389">
        <v>34865.837904899898</v>
      </c>
      <c r="D19107" s="389" t="s">
        <v>519</v>
      </c>
      <c r="E19107" s="389" t="s">
        <v>670</v>
      </c>
      <c r="F19107" s="389" t="s">
        <v>650</v>
      </c>
      <c r="G19107" s="389" t="s">
        <v>519</v>
      </c>
    </row>
    <row r="19108" spans="1:7">
      <c r="A19108" s="389" t="s">
        <v>532</v>
      </c>
      <c r="B19108" s="389" t="s">
        <v>519</v>
      </c>
      <c r="C19108" s="389">
        <v>34865.837904899898</v>
      </c>
      <c r="D19108" s="389" t="s">
        <v>519</v>
      </c>
      <c r="E19108" s="389" t="s">
        <v>670</v>
      </c>
      <c r="F19108" s="389" t="s">
        <v>650</v>
      </c>
      <c r="G19108" s="389" t="s">
        <v>519</v>
      </c>
    </row>
    <row r="19109" spans="1:7">
      <c r="A19109" s="389" t="s">
        <v>532</v>
      </c>
      <c r="B19109" s="389" t="s">
        <v>519</v>
      </c>
      <c r="C19109" s="389">
        <v>34865.837904899898</v>
      </c>
      <c r="D19109" s="389" t="s">
        <v>519</v>
      </c>
      <c r="E19109" s="389" t="s">
        <v>670</v>
      </c>
      <c r="F19109" s="389" t="s">
        <v>650</v>
      </c>
      <c r="G19109" s="389" t="s">
        <v>519</v>
      </c>
    </row>
    <row r="19110" spans="1:7">
      <c r="A19110" s="389" t="s">
        <v>532</v>
      </c>
      <c r="B19110" s="389" t="s">
        <v>519</v>
      </c>
      <c r="C19110" s="389">
        <v>34865.837904899898</v>
      </c>
      <c r="D19110" s="389" t="s">
        <v>519</v>
      </c>
      <c r="E19110" s="389" t="s">
        <v>670</v>
      </c>
      <c r="F19110" s="389" t="s">
        <v>650</v>
      </c>
      <c r="G19110" s="389" t="s">
        <v>519</v>
      </c>
    </row>
    <row r="19111" spans="1:7">
      <c r="A19111" s="389" t="s">
        <v>532</v>
      </c>
      <c r="B19111" s="389" t="s">
        <v>519</v>
      </c>
      <c r="C19111" s="389">
        <v>34865.837904899898</v>
      </c>
      <c r="D19111" s="389" t="s">
        <v>519</v>
      </c>
      <c r="E19111" s="389" t="s">
        <v>670</v>
      </c>
      <c r="F19111" s="389" t="s">
        <v>650</v>
      </c>
      <c r="G19111" s="389" t="s">
        <v>519</v>
      </c>
    </row>
    <row r="19112" spans="1:7">
      <c r="A19112" s="389" t="s">
        <v>532</v>
      </c>
      <c r="B19112" s="389" t="s">
        <v>519</v>
      </c>
      <c r="C19112" s="389">
        <v>34865.837904899898</v>
      </c>
      <c r="D19112" s="389" t="s">
        <v>519</v>
      </c>
      <c r="E19112" s="389" t="s">
        <v>670</v>
      </c>
      <c r="F19112" s="389" t="s">
        <v>650</v>
      </c>
      <c r="G19112" s="389" t="s">
        <v>519</v>
      </c>
    </row>
    <row r="19113" spans="1:7">
      <c r="A19113" s="389" t="s">
        <v>532</v>
      </c>
      <c r="B19113" s="389" t="s">
        <v>519</v>
      </c>
      <c r="C19113" s="389">
        <v>34865.837904899898</v>
      </c>
      <c r="D19113" s="389" t="s">
        <v>519</v>
      </c>
      <c r="E19113" s="389" t="s">
        <v>670</v>
      </c>
      <c r="F19113" s="389" t="s">
        <v>650</v>
      </c>
      <c r="G19113" s="389" t="s">
        <v>519</v>
      </c>
    </row>
    <row r="19114" spans="1:7">
      <c r="A19114" s="389" t="s">
        <v>532</v>
      </c>
      <c r="B19114" s="389" t="s">
        <v>519</v>
      </c>
      <c r="C19114" s="389">
        <v>34865.837904899898</v>
      </c>
      <c r="D19114" s="389" t="s">
        <v>519</v>
      </c>
      <c r="E19114" s="389" t="s">
        <v>670</v>
      </c>
      <c r="F19114" s="389" t="s">
        <v>650</v>
      </c>
      <c r="G19114" s="389" t="s">
        <v>519</v>
      </c>
    </row>
    <row r="19115" spans="1:7">
      <c r="A19115" s="389" t="s">
        <v>532</v>
      </c>
      <c r="B19115" s="389" t="s">
        <v>519</v>
      </c>
      <c r="C19115" s="389">
        <v>34865.837904899898</v>
      </c>
      <c r="D19115" s="389" t="s">
        <v>519</v>
      </c>
      <c r="E19115" s="389" t="s">
        <v>670</v>
      </c>
      <c r="F19115" s="389" t="s">
        <v>650</v>
      </c>
      <c r="G19115" s="389" t="s">
        <v>519</v>
      </c>
    </row>
    <row r="19116" spans="1:7">
      <c r="A19116" s="389" t="s">
        <v>532</v>
      </c>
      <c r="B19116" s="389" t="s">
        <v>519</v>
      </c>
      <c r="C19116" s="389">
        <v>34865.837904899898</v>
      </c>
      <c r="D19116" s="389" t="s">
        <v>519</v>
      </c>
      <c r="E19116" s="389" t="s">
        <v>670</v>
      </c>
      <c r="F19116" s="389" t="s">
        <v>650</v>
      </c>
      <c r="G19116" s="389" t="s">
        <v>519</v>
      </c>
    </row>
    <row r="19117" spans="1:7">
      <c r="A19117" s="389" t="s">
        <v>532</v>
      </c>
      <c r="B19117" s="389" t="s">
        <v>519</v>
      </c>
      <c r="C19117" s="389">
        <v>34865.837904899898</v>
      </c>
      <c r="D19117" s="389" t="s">
        <v>519</v>
      </c>
      <c r="E19117" s="389" t="s">
        <v>670</v>
      </c>
      <c r="F19117" s="389" t="s">
        <v>650</v>
      </c>
      <c r="G19117" s="389" t="s">
        <v>519</v>
      </c>
    </row>
    <row r="19118" spans="1:7">
      <c r="A19118" s="389" t="s">
        <v>532</v>
      </c>
      <c r="B19118" s="389" t="s">
        <v>519</v>
      </c>
      <c r="C19118" s="389">
        <v>34865.837904899898</v>
      </c>
      <c r="D19118" s="389" t="s">
        <v>519</v>
      </c>
      <c r="E19118" s="389" t="s">
        <v>670</v>
      </c>
      <c r="F19118" s="389" t="s">
        <v>650</v>
      </c>
      <c r="G19118" s="389" t="s">
        <v>519</v>
      </c>
    </row>
    <row r="19119" spans="1:7">
      <c r="A19119" s="389" t="s">
        <v>532</v>
      </c>
      <c r="B19119" s="389" t="s">
        <v>519</v>
      </c>
      <c r="C19119" s="389">
        <v>34865.837904899898</v>
      </c>
      <c r="D19119" s="389" t="s">
        <v>519</v>
      </c>
      <c r="E19119" s="389" t="s">
        <v>670</v>
      </c>
      <c r="F19119" s="389" t="s">
        <v>650</v>
      </c>
      <c r="G19119" s="389" t="s">
        <v>519</v>
      </c>
    </row>
    <row r="19120" spans="1:7">
      <c r="A19120" s="389" t="s">
        <v>532</v>
      </c>
      <c r="B19120" s="389" t="s">
        <v>519</v>
      </c>
      <c r="C19120" s="389">
        <v>34865.837904899898</v>
      </c>
      <c r="D19120" s="389" t="s">
        <v>519</v>
      </c>
      <c r="E19120" s="389" t="s">
        <v>670</v>
      </c>
      <c r="F19120" s="389" t="s">
        <v>650</v>
      </c>
      <c r="G19120" s="389" t="s">
        <v>519</v>
      </c>
    </row>
    <row r="19121" spans="1:7">
      <c r="A19121" s="389" t="s">
        <v>532</v>
      </c>
      <c r="B19121" s="389" t="s">
        <v>519</v>
      </c>
      <c r="C19121" s="389">
        <v>34865.837904899898</v>
      </c>
      <c r="D19121" s="389" t="s">
        <v>519</v>
      </c>
      <c r="E19121" s="389" t="s">
        <v>670</v>
      </c>
      <c r="F19121" s="389" t="s">
        <v>650</v>
      </c>
      <c r="G19121" s="389" t="s">
        <v>519</v>
      </c>
    </row>
    <row r="19122" spans="1:7">
      <c r="A19122" s="389" t="s">
        <v>532</v>
      </c>
      <c r="B19122" s="389" t="s">
        <v>519</v>
      </c>
      <c r="C19122" s="389">
        <v>34865.837904899898</v>
      </c>
      <c r="D19122" s="389" t="s">
        <v>519</v>
      </c>
      <c r="E19122" s="389" t="s">
        <v>670</v>
      </c>
      <c r="F19122" s="389" t="s">
        <v>650</v>
      </c>
      <c r="G19122" s="389" t="s">
        <v>519</v>
      </c>
    </row>
    <row r="19123" spans="1:7">
      <c r="A19123" s="389" t="s">
        <v>532</v>
      </c>
      <c r="B19123" s="389" t="s">
        <v>519</v>
      </c>
      <c r="C19123" s="389">
        <v>34865.837904899898</v>
      </c>
      <c r="D19123" s="389" t="s">
        <v>519</v>
      </c>
      <c r="E19123" s="389" t="s">
        <v>670</v>
      </c>
      <c r="F19123" s="389" t="s">
        <v>650</v>
      </c>
      <c r="G19123" s="389" t="s">
        <v>519</v>
      </c>
    </row>
    <row r="19124" spans="1:7">
      <c r="A19124" s="389" t="s">
        <v>532</v>
      </c>
      <c r="B19124" s="389" t="s">
        <v>519</v>
      </c>
      <c r="C19124" s="389">
        <v>34865.837904899898</v>
      </c>
      <c r="D19124" s="389" t="s">
        <v>519</v>
      </c>
      <c r="E19124" s="389" t="s">
        <v>670</v>
      </c>
      <c r="F19124" s="389" t="s">
        <v>650</v>
      </c>
      <c r="G19124" s="389" t="s">
        <v>519</v>
      </c>
    </row>
    <row r="19125" spans="1:7">
      <c r="A19125" s="389" t="s">
        <v>532</v>
      </c>
      <c r="B19125" s="389" t="s">
        <v>519</v>
      </c>
      <c r="C19125" s="389">
        <v>34865.837904899898</v>
      </c>
      <c r="D19125" s="389" t="s">
        <v>519</v>
      </c>
      <c r="E19125" s="389" t="s">
        <v>670</v>
      </c>
      <c r="F19125" s="389" t="s">
        <v>650</v>
      </c>
      <c r="G19125" s="389" t="s">
        <v>519</v>
      </c>
    </row>
    <row r="19126" spans="1:7">
      <c r="A19126" s="389" t="s">
        <v>532</v>
      </c>
      <c r="B19126" s="389" t="s">
        <v>519</v>
      </c>
      <c r="C19126" s="389">
        <v>34865.837904899898</v>
      </c>
      <c r="D19126" s="389" t="s">
        <v>519</v>
      </c>
      <c r="E19126" s="389" t="s">
        <v>670</v>
      </c>
      <c r="F19126" s="389" t="s">
        <v>650</v>
      </c>
      <c r="G19126" s="389" t="s">
        <v>519</v>
      </c>
    </row>
    <row r="19127" spans="1:7">
      <c r="A19127" s="389" t="s">
        <v>532</v>
      </c>
      <c r="B19127" s="389" t="s">
        <v>519</v>
      </c>
      <c r="C19127" s="389">
        <v>34865.837904899898</v>
      </c>
      <c r="D19127" s="389" t="s">
        <v>519</v>
      </c>
      <c r="E19127" s="389" t="s">
        <v>670</v>
      </c>
      <c r="F19127" s="389" t="s">
        <v>650</v>
      </c>
      <c r="G19127" s="389" t="s">
        <v>519</v>
      </c>
    </row>
    <row r="19128" spans="1:7">
      <c r="A19128" s="389" t="s">
        <v>532</v>
      </c>
      <c r="B19128" s="389" t="s">
        <v>519</v>
      </c>
      <c r="C19128" s="389">
        <v>34865.837904899898</v>
      </c>
      <c r="D19128" s="389" t="s">
        <v>519</v>
      </c>
      <c r="E19128" s="389" t="s">
        <v>670</v>
      </c>
      <c r="F19128" s="389" t="s">
        <v>650</v>
      </c>
      <c r="G19128" s="389" t="s">
        <v>519</v>
      </c>
    </row>
    <row r="19129" spans="1:7">
      <c r="A19129" s="389" t="s">
        <v>532</v>
      </c>
      <c r="B19129" s="389" t="s">
        <v>519</v>
      </c>
      <c r="C19129" s="389">
        <v>34865.837904899898</v>
      </c>
      <c r="D19129" s="389" t="s">
        <v>519</v>
      </c>
      <c r="E19129" s="389" t="s">
        <v>670</v>
      </c>
      <c r="F19129" s="389" t="s">
        <v>650</v>
      </c>
      <c r="G19129" s="389" t="s">
        <v>519</v>
      </c>
    </row>
    <row r="19130" spans="1:7">
      <c r="A19130" s="389" t="s">
        <v>532</v>
      </c>
      <c r="B19130" s="389" t="s">
        <v>519</v>
      </c>
      <c r="C19130" s="389">
        <v>34865.837904899898</v>
      </c>
      <c r="D19130" s="389" t="s">
        <v>519</v>
      </c>
      <c r="E19130" s="389" t="s">
        <v>670</v>
      </c>
      <c r="F19130" s="389" t="s">
        <v>650</v>
      </c>
      <c r="G19130" s="389" t="s">
        <v>519</v>
      </c>
    </row>
    <row r="19131" spans="1:7">
      <c r="A19131" s="389" t="s">
        <v>532</v>
      </c>
      <c r="B19131" s="389" t="s">
        <v>519</v>
      </c>
      <c r="C19131" s="389">
        <v>34865.837904899898</v>
      </c>
      <c r="D19131" s="389" t="s">
        <v>519</v>
      </c>
      <c r="E19131" s="389" t="s">
        <v>670</v>
      </c>
      <c r="F19131" s="389" t="s">
        <v>650</v>
      </c>
      <c r="G19131" s="389" t="s">
        <v>519</v>
      </c>
    </row>
    <row r="19132" spans="1:7">
      <c r="A19132" s="389" t="s">
        <v>532</v>
      </c>
      <c r="B19132" s="389" t="s">
        <v>519</v>
      </c>
      <c r="C19132" s="389">
        <v>34865.837904899898</v>
      </c>
      <c r="D19132" s="389" t="s">
        <v>519</v>
      </c>
      <c r="E19132" s="389" t="s">
        <v>670</v>
      </c>
      <c r="F19132" s="389" t="s">
        <v>650</v>
      </c>
      <c r="G19132" s="389" t="s">
        <v>519</v>
      </c>
    </row>
    <row r="19133" spans="1:7">
      <c r="A19133" s="389" t="s">
        <v>532</v>
      </c>
      <c r="B19133" s="389" t="s">
        <v>519</v>
      </c>
      <c r="C19133" s="389">
        <v>34865.837904899898</v>
      </c>
      <c r="D19133" s="389" t="s">
        <v>519</v>
      </c>
      <c r="E19133" s="389" t="s">
        <v>670</v>
      </c>
      <c r="F19133" s="389" t="s">
        <v>650</v>
      </c>
      <c r="G19133" s="389" t="s">
        <v>519</v>
      </c>
    </row>
    <row r="19134" spans="1:7">
      <c r="A19134" s="389" t="s">
        <v>532</v>
      </c>
      <c r="B19134" s="389" t="s">
        <v>519</v>
      </c>
      <c r="C19134" s="389">
        <v>34865.837904899898</v>
      </c>
      <c r="D19134" s="389" t="s">
        <v>519</v>
      </c>
      <c r="E19134" s="389" t="s">
        <v>670</v>
      </c>
      <c r="F19134" s="389" t="s">
        <v>650</v>
      </c>
      <c r="G19134" s="389" t="s">
        <v>519</v>
      </c>
    </row>
    <row r="19135" spans="1:7">
      <c r="A19135" s="389" t="s">
        <v>532</v>
      </c>
      <c r="B19135" s="389" t="s">
        <v>519</v>
      </c>
      <c r="C19135" s="389">
        <v>34865.837904899898</v>
      </c>
      <c r="D19135" s="389" t="s">
        <v>519</v>
      </c>
      <c r="E19135" s="389" t="s">
        <v>670</v>
      </c>
      <c r="F19135" s="389" t="s">
        <v>650</v>
      </c>
      <c r="G19135" s="389" t="s">
        <v>519</v>
      </c>
    </row>
    <row r="19136" spans="1:7">
      <c r="A19136" s="389" t="s">
        <v>532</v>
      </c>
      <c r="B19136" s="389" t="s">
        <v>519</v>
      </c>
      <c r="C19136" s="389">
        <v>34865.837904899898</v>
      </c>
      <c r="D19136" s="389" t="s">
        <v>519</v>
      </c>
      <c r="E19136" s="389" t="s">
        <v>670</v>
      </c>
      <c r="F19136" s="389" t="s">
        <v>650</v>
      </c>
      <c r="G19136" s="389" t="s">
        <v>519</v>
      </c>
    </row>
    <row r="19137" spans="1:7">
      <c r="A19137" s="389" t="s">
        <v>532</v>
      </c>
      <c r="B19137" s="389" t="s">
        <v>519</v>
      </c>
      <c r="C19137" s="389">
        <v>34865.837904899898</v>
      </c>
      <c r="D19137" s="389" t="s">
        <v>519</v>
      </c>
      <c r="E19137" s="389" t="s">
        <v>670</v>
      </c>
      <c r="F19137" s="389" t="s">
        <v>650</v>
      </c>
      <c r="G19137" s="389" t="s">
        <v>519</v>
      </c>
    </row>
    <row r="19138" spans="1:7">
      <c r="A19138" s="389" t="s">
        <v>532</v>
      </c>
      <c r="B19138" s="389" t="s">
        <v>519</v>
      </c>
      <c r="C19138" s="389">
        <v>34865.837904899898</v>
      </c>
      <c r="D19138" s="389" t="s">
        <v>519</v>
      </c>
      <c r="E19138" s="389" t="s">
        <v>670</v>
      </c>
      <c r="F19138" s="389" t="s">
        <v>650</v>
      </c>
      <c r="G19138" s="389" t="s">
        <v>519</v>
      </c>
    </row>
    <row r="19139" spans="1:7">
      <c r="A19139" s="389" t="s">
        <v>532</v>
      </c>
      <c r="B19139" s="389" t="s">
        <v>519</v>
      </c>
      <c r="C19139" s="389">
        <v>34865.837904899898</v>
      </c>
      <c r="D19139" s="389" t="s">
        <v>519</v>
      </c>
      <c r="E19139" s="389" t="s">
        <v>670</v>
      </c>
      <c r="F19139" s="389" t="s">
        <v>650</v>
      </c>
      <c r="G19139" s="389" t="s">
        <v>519</v>
      </c>
    </row>
    <row r="19140" spans="1:7">
      <c r="A19140" s="389" t="s">
        <v>532</v>
      </c>
      <c r="B19140" s="389" t="s">
        <v>519</v>
      </c>
      <c r="C19140" s="389">
        <v>34865.837904899898</v>
      </c>
      <c r="D19140" s="389" t="s">
        <v>519</v>
      </c>
      <c r="E19140" s="389" t="s">
        <v>670</v>
      </c>
      <c r="F19140" s="389" t="s">
        <v>650</v>
      </c>
      <c r="G19140" s="389" t="s">
        <v>519</v>
      </c>
    </row>
    <row r="19141" spans="1:7">
      <c r="A19141" s="389" t="s">
        <v>532</v>
      </c>
      <c r="B19141" s="389" t="s">
        <v>519</v>
      </c>
      <c r="C19141" s="389">
        <v>34865.837904899898</v>
      </c>
      <c r="D19141" s="389" t="s">
        <v>519</v>
      </c>
      <c r="E19141" s="389" t="s">
        <v>670</v>
      </c>
      <c r="F19141" s="389" t="s">
        <v>650</v>
      </c>
      <c r="G19141" s="389" t="s">
        <v>519</v>
      </c>
    </row>
    <row r="19142" spans="1:7">
      <c r="A19142" s="389" t="s">
        <v>532</v>
      </c>
      <c r="B19142" s="389" t="s">
        <v>519</v>
      </c>
      <c r="C19142" s="389">
        <v>34865.837904899898</v>
      </c>
      <c r="D19142" s="389" t="s">
        <v>519</v>
      </c>
      <c r="E19142" s="389" t="s">
        <v>670</v>
      </c>
      <c r="F19142" s="389" t="s">
        <v>650</v>
      </c>
      <c r="G19142" s="389" t="s">
        <v>519</v>
      </c>
    </row>
    <row r="19143" spans="1:7">
      <c r="A19143" s="389" t="s">
        <v>532</v>
      </c>
      <c r="B19143" s="389" t="s">
        <v>519</v>
      </c>
      <c r="C19143" s="389">
        <v>34865.837904899898</v>
      </c>
      <c r="D19143" s="389" t="s">
        <v>519</v>
      </c>
      <c r="E19143" s="389" t="s">
        <v>670</v>
      </c>
      <c r="F19143" s="389" t="s">
        <v>650</v>
      </c>
      <c r="G19143" s="389" t="s">
        <v>519</v>
      </c>
    </row>
    <row r="19144" spans="1:7">
      <c r="A19144" s="389" t="s">
        <v>532</v>
      </c>
      <c r="B19144" s="389" t="s">
        <v>519</v>
      </c>
      <c r="C19144" s="389">
        <v>34865.837904899898</v>
      </c>
      <c r="D19144" s="389" t="s">
        <v>519</v>
      </c>
      <c r="E19144" s="389" t="s">
        <v>670</v>
      </c>
      <c r="F19144" s="389" t="s">
        <v>650</v>
      </c>
      <c r="G19144" s="389" t="s">
        <v>519</v>
      </c>
    </row>
    <row r="19145" spans="1:7">
      <c r="A19145" s="389" t="s">
        <v>532</v>
      </c>
      <c r="B19145" s="389" t="s">
        <v>519</v>
      </c>
      <c r="C19145" s="389">
        <v>34865.837904899898</v>
      </c>
      <c r="D19145" s="389" t="s">
        <v>519</v>
      </c>
      <c r="E19145" s="389" t="s">
        <v>670</v>
      </c>
      <c r="F19145" s="389" t="s">
        <v>650</v>
      </c>
      <c r="G19145" s="389" t="s">
        <v>519</v>
      </c>
    </row>
    <row r="19146" spans="1:7">
      <c r="A19146" s="389" t="s">
        <v>532</v>
      </c>
      <c r="B19146" s="389" t="s">
        <v>519</v>
      </c>
      <c r="C19146" s="389">
        <v>34865.837904899898</v>
      </c>
      <c r="D19146" s="389" t="s">
        <v>519</v>
      </c>
      <c r="E19146" s="389" t="s">
        <v>670</v>
      </c>
      <c r="F19146" s="389" t="s">
        <v>650</v>
      </c>
      <c r="G19146" s="389" t="s">
        <v>519</v>
      </c>
    </row>
    <row r="19147" spans="1:7">
      <c r="A19147" s="389" t="s">
        <v>532</v>
      </c>
      <c r="B19147" s="389" t="s">
        <v>519</v>
      </c>
      <c r="C19147" s="389">
        <v>34865.837904899898</v>
      </c>
      <c r="D19147" s="389" t="s">
        <v>519</v>
      </c>
      <c r="E19147" s="389" t="s">
        <v>670</v>
      </c>
      <c r="F19147" s="389" t="s">
        <v>650</v>
      </c>
      <c r="G19147" s="389" t="s">
        <v>519</v>
      </c>
    </row>
    <row r="19148" spans="1:7">
      <c r="A19148" s="389" t="s">
        <v>532</v>
      </c>
      <c r="B19148" s="389" t="s">
        <v>519</v>
      </c>
      <c r="C19148" s="389">
        <v>34865.837904899898</v>
      </c>
      <c r="D19148" s="389" t="s">
        <v>519</v>
      </c>
      <c r="E19148" s="389" t="s">
        <v>670</v>
      </c>
      <c r="F19148" s="389" t="s">
        <v>650</v>
      </c>
      <c r="G19148" s="389" t="s">
        <v>519</v>
      </c>
    </row>
    <row r="19149" spans="1:7">
      <c r="A19149" s="389" t="s">
        <v>532</v>
      </c>
      <c r="B19149" s="389" t="s">
        <v>519</v>
      </c>
      <c r="C19149" s="389">
        <v>34865.837904899898</v>
      </c>
      <c r="D19149" s="389" t="s">
        <v>519</v>
      </c>
      <c r="E19149" s="389" t="s">
        <v>670</v>
      </c>
      <c r="F19149" s="389" t="s">
        <v>650</v>
      </c>
      <c r="G19149" s="389" t="s">
        <v>519</v>
      </c>
    </row>
    <row r="19150" spans="1:7">
      <c r="A19150" s="389" t="s">
        <v>532</v>
      </c>
      <c r="B19150" s="389" t="s">
        <v>519</v>
      </c>
      <c r="C19150" s="389">
        <v>34865.837904899898</v>
      </c>
      <c r="D19150" s="389" t="s">
        <v>519</v>
      </c>
      <c r="E19150" s="389" t="s">
        <v>670</v>
      </c>
      <c r="F19150" s="389" t="s">
        <v>650</v>
      </c>
      <c r="G19150" s="389" t="s">
        <v>519</v>
      </c>
    </row>
    <row r="19151" spans="1:7">
      <c r="A19151" s="389" t="s">
        <v>532</v>
      </c>
      <c r="B19151" s="389" t="s">
        <v>519</v>
      </c>
      <c r="C19151" s="389">
        <v>34865.837904899898</v>
      </c>
      <c r="D19151" s="389" t="s">
        <v>519</v>
      </c>
      <c r="E19151" s="389" t="s">
        <v>670</v>
      </c>
      <c r="F19151" s="389" t="s">
        <v>650</v>
      </c>
      <c r="G19151" s="389" t="s">
        <v>519</v>
      </c>
    </row>
    <row r="19152" spans="1:7">
      <c r="A19152" s="389" t="s">
        <v>532</v>
      </c>
      <c r="B19152" s="389" t="s">
        <v>519</v>
      </c>
      <c r="C19152" s="389">
        <v>34865.837904899898</v>
      </c>
      <c r="D19152" s="389" t="s">
        <v>519</v>
      </c>
      <c r="E19152" s="389" t="s">
        <v>670</v>
      </c>
      <c r="F19152" s="389" t="s">
        <v>650</v>
      </c>
      <c r="G19152" s="389" t="s">
        <v>519</v>
      </c>
    </row>
    <row r="19153" spans="1:7">
      <c r="A19153" s="389" t="s">
        <v>532</v>
      </c>
      <c r="B19153" s="389" t="s">
        <v>519</v>
      </c>
      <c r="C19153" s="389">
        <v>34865.837904899898</v>
      </c>
      <c r="D19153" s="389" t="s">
        <v>519</v>
      </c>
      <c r="E19153" s="389" t="s">
        <v>670</v>
      </c>
      <c r="F19153" s="389" t="s">
        <v>650</v>
      </c>
      <c r="G19153" s="389" t="s">
        <v>519</v>
      </c>
    </row>
    <row r="19154" spans="1:7">
      <c r="A19154" s="389" t="s">
        <v>532</v>
      </c>
      <c r="B19154" s="389" t="s">
        <v>519</v>
      </c>
      <c r="C19154" s="389">
        <v>34865.837904899898</v>
      </c>
      <c r="D19154" s="389" t="s">
        <v>519</v>
      </c>
      <c r="E19154" s="389" t="s">
        <v>670</v>
      </c>
      <c r="F19154" s="389" t="s">
        <v>650</v>
      </c>
      <c r="G19154" s="389" t="s">
        <v>519</v>
      </c>
    </row>
    <row r="19155" spans="1:7">
      <c r="A19155" s="389" t="s">
        <v>532</v>
      </c>
      <c r="B19155" s="389" t="s">
        <v>519</v>
      </c>
      <c r="C19155" s="389">
        <v>34865.837904899898</v>
      </c>
      <c r="D19155" s="389" t="s">
        <v>519</v>
      </c>
      <c r="E19155" s="389" t="s">
        <v>670</v>
      </c>
      <c r="F19155" s="389" t="s">
        <v>650</v>
      </c>
      <c r="G19155" s="389" t="s">
        <v>519</v>
      </c>
    </row>
    <row r="19156" spans="1:7">
      <c r="A19156" s="389" t="s">
        <v>532</v>
      </c>
      <c r="B19156" s="389" t="s">
        <v>519</v>
      </c>
      <c r="C19156" s="389">
        <v>34865.837904899898</v>
      </c>
      <c r="D19156" s="389" t="s">
        <v>519</v>
      </c>
      <c r="E19156" s="389" t="s">
        <v>670</v>
      </c>
      <c r="F19156" s="389" t="s">
        <v>650</v>
      </c>
      <c r="G19156" s="389" t="s">
        <v>519</v>
      </c>
    </row>
    <row r="19157" spans="1:7">
      <c r="A19157" s="389" t="s">
        <v>532</v>
      </c>
      <c r="B19157" s="389" t="s">
        <v>519</v>
      </c>
      <c r="C19157" s="389">
        <v>34865.837904899898</v>
      </c>
      <c r="D19157" s="389" t="s">
        <v>519</v>
      </c>
      <c r="E19157" s="389" t="s">
        <v>670</v>
      </c>
      <c r="F19157" s="389" t="s">
        <v>650</v>
      </c>
      <c r="G19157" s="389" t="s">
        <v>519</v>
      </c>
    </row>
    <row r="19158" spans="1:7">
      <c r="A19158" s="389" t="s">
        <v>532</v>
      </c>
      <c r="B19158" s="389" t="s">
        <v>519</v>
      </c>
      <c r="C19158" s="389">
        <v>34865.837904899898</v>
      </c>
      <c r="D19158" s="389" t="s">
        <v>519</v>
      </c>
      <c r="E19158" s="389" t="s">
        <v>670</v>
      </c>
      <c r="F19158" s="389" t="s">
        <v>650</v>
      </c>
      <c r="G19158" s="389" t="s">
        <v>519</v>
      </c>
    </row>
    <row r="19159" spans="1:7">
      <c r="A19159" s="389" t="s">
        <v>532</v>
      </c>
      <c r="B19159" s="389" t="s">
        <v>519</v>
      </c>
      <c r="C19159" s="389">
        <v>34865.837904899898</v>
      </c>
      <c r="D19159" s="389" t="s">
        <v>519</v>
      </c>
      <c r="E19159" s="389" t="s">
        <v>670</v>
      </c>
      <c r="F19159" s="389" t="s">
        <v>650</v>
      </c>
      <c r="G19159" s="389" t="s">
        <v>519</v>
      </c>
    </row>
    <row r="19160" spans="1:7">
      <c r="A19160" s="389" t="s">
        <v>532</v>
      </c>
      <c r="B19160" s="389" t="s">
        <v>519</v>
      </c>
      <c r="C19160" s="389">
        <v>34865.837904899898</v>
      </c>
      <c r="D19160" s="389" t="s">
        <v>519</v>
      </c>
      <c r="E19160" s="389" t="s">
        <v>670</v>
      </c>
      <c r="F19160" s="389" t="s">
        <v>650</v>
      </c>
      <c r="G19160" s="389" t="s">
        <v>519</v>
      </c>
    </row>
    <row r="19161" spans="1:7">
      <c r="A19161" s="389" t="s">
        <v>532</v>
      </c>
      <c r="B19161" s="389" t="s">
        <v>519</v>
      </c>
      <c r="C19161" s="389">
        <v>34865.837904899898</v>
      </c>
      <c r="D19161" s="389" t="s">
        <v>519</v>
      </c>
      <c r="E19161" s="389" t="s">
        <v>670</v>
      </c>
      <c r="F19161" s="389" t="s">
        <v>650</v>
      </c>
      <c r="G19161" s="389" t="s">
        <v>519</v>
      </c>
    </row>
    <row r="19162" spans="1:7">
      <c r="A19162" s="389" t="s">
        <v>532</v>
      </c>
      <c r="B19162" s="389" t="s">
        <v>519</v>
      </c>
      <c r="C19162" s="389">
        <v>34865.837904899898</v>
      </c>
      <c r="D19162" s="389" t="s">
        <v>519</v>
      </c>
      <c r="E19162" s="389" t="s">
        <v>670</v>
      </c>
      <c r="F19162" s="389" t="s">
        <v>650</v>
      </c>
      <c r="G19162" s="389" t="s">
        <v>519</v>
      </c>
    </row>
    <row r="19163" spans="1:7">
      <c r="A19163" s="389" t="s">
        <v>532</v>
      </c>
      <c r="B19163" s="389" t="s">
        <v>519</v>
      </c>
      <c r="C19163" s="389">
        <v>34865.837904899898</v>
      </c>
      <c r="D19163" s="389" t="s">
        <v>519</v>
      </c>
      <c r="E19163" s="389" t="s">
        <v>670</v>
      </c>
      <c r="F19163" s="389" t="s">
        <v>650</v>
      </c>
      <c r="G19163" s="389" t="s">
        <v>519</v>
      </c>
    </row>
    <row r="19164" spans="1:7">
      <c r="A19164" s="389" t="s">
        <v>532</v>
      </c>
      <c r="B19164" s="389" t="s">
        <v>519</v>
      </c>
      <c r="C19164" s="389">
        <v>34865.837904899898</v>
      </c>
      <c r="D19164" s="389" t="s">
        <v>519</v>
      </c>
      <c r="E19164" s="389" t="s">
        <v>670</v>
      </c>
      <c r="F19164" s="389" t="s">
        <v>650</v>
      </c>
      <c r="G19164" s="389" t="s">
        <v>519</v>
      </c>
    </row>
    <row r="19165" spans="1:7">
      <c r="A19165" s="389" t="s">
        <v>532</v>
      </c>
      <c r="B19165" s="389" t="s">
        <v>519</v>
      </c>
      <c r="C19165" s="389">
        <v>34865.837904899898</v>
      </c>
      <c r="D19165" s="389" t="s">
        <v>519</v>
      </c>
      <c r="E19165" s="389" t="s">
        <v>670</v>
      </c>
      <c r="F19165" s="389" t="s">
        <v>650</v>
      </c>
      <c r="G19165" s="389" t="s">
        <v>519</v>
      </c>
    </row>
    <row r="19166" spans="1:7">
      <c r="A19166" s="389" t="s">
        <v>532</v>
      </c>
      <c r="B19166" s="389" t="s">
        <v>519</v>
      </c>
      <c r="C19166" s="389">
        <v>34865.837904899898</v>
      </c>
      <c r="D19166" s="389" t="s">
        <v>519</v>
      </c>
      <c r="E19166" s="389" t="s">
        <v>670</v>
      </c>
      <c r="F19166" s="389" t="s">
        <v>650</v>
      </c>
      <c r="G19166" s="389" t="s">
        <v>519</v>
      </c>
    </row>
    <row r="19167" spans="1:7">
      <c r="A19167" s="389" t="s">
        <v>532</v>
      </c>
      <c r="B19167" s="389" t="s">
        <v>519</v>
      </c>
      <c r="C19167" s="389">
        <v>34865.837904899898</v>
      </c>
      <c r="D19167" s="389" t="s">
        <v>519</v>
      </c>
      <c r="E19167" s="389" t="s">
        <v>670</v>
      </c>
      <c r="F19167" s="389" t="s">
        <v>650</v>
      </c>
      <c r="G19167" s="389" t="s">
        <v>519</v>
      </c>
    </row>
    <row r="19168" spans="1:7">
      <c r="A19168" s="389" t="s">
        <v>532</v>
      </c>
      <c r="B19168" s="389" t="s">
        <v>519</v>
      </c>
      <c r="C19168" s="389">
        <v>34865.837904899898</v>
      </c>
      <c r="D19168" s="389" t="s">
        <v>519</v>
      </c>
      <c r="E19168" s="389" t="s">
        <v>670</v>
      </c>
      <c r="F19168" s="389" t="s">
        <v>650</v>
      </c>
      <c r="G19168" s="389" t="s">
        <v>519</v>
      </c>
    </row>
    <row r="19169" spans="1:7">
      <c r="A19169" s="389" t="s">
        <v>532</v>
      </c>
      <c r="B19169" s="389" t="s">
        <v>519</v>
      </c>
      <c r="C19169" s="389">
        <v>34865.837904899898</v>
      </c>
      <c r="D19169" s="389" t="s">
        <v>519</v>
      </c>
      <c r="E19169" s="389" t="s">
        <v>670</v>
      </c>
      <c r="F19169" s="389" t="s">
        <v>650</v>
      </c>
      <c r="G19169" s="389" t="s">
        <v>519</v>
      </c>
    </row>
    <row r="19170" spans="1:7">
      <c r="A19170" s="389" t="s">
        <v>532</v>
      </c>
      <c r="B19170" s="389" t="s">
        <v>519</v>
      </c>
      <c r="C19170" s="389">
        <v>34865.837904899898</v>
      </c>
      <c r="D19170" s="389" t="s">
        <v>519</v>
      </c>
      <c r="E19170" s="389" t="s">
        <v>670</v>
      </c>
      <c r="F19170" s="389" t="s">
        <v>650</v>
      </c>
      <c r="G19170" s="389" t="s">
        <v>519</v>
      </c>
    </row>
    <row r="19171" spans="1:7">
      <c r="A19171" s="389" t="s">
        <v>532</v>
      </c>
      <c r="B19171" s="389" t="s">
        <v>519</v>
      </c>
      <c r="C19171" s="389">
        <v>34865.837904899898</v>
      </c>
      <c r="D19171" s="389" t="s">
        <v>519</v>
      </c>
      <c r="E19171" s="389" t="s">
        <v>670</v>
      </c>
      <c r="F19171" s="389" t="s">
        <v>650</v>
      </c>
      <c r="G19171" s="389" t="s">
        <v>519</v>
      </c>
    </row>
    <row r="19172" spans="1:7">
      <c r="A19172" s="389" t="s">
        <v>532</v>
      </c>
      <c r="B19172" s="389" t="s">
        <v>519</v>
      </c>
      <c r="C19172" s="389">
        <v>34865.837904899898</v>
      </c>
      <c r="D19172" s="389" t="s">
        <v>519</v>
      </c>
      <c r="E19172" s="389" t="s">
        <v>670</v>
      </c>
      <c r="F19172" s="389" t="s">
        <v>650</v>
      </c>
      <c r="G19172" s="389" t="s">
        <v>519</v>
      </c>
    </row>
    <row r="19173" spans="1:7">
      <c r="A19173" s="389" t="s">
        <v>532</v>
      </c>
      <c r="B19173" s="389" t="s">
        <v>519</v>
      </c>
      <c r="C19173" s="389">
        <v>34865.837904899898</v>
      </c>
      <c r="D19173" s="389" t="s">
        <v>519</v>
      </c>
      <c r="E19173" s="389" t="s">
        <v>670</v>
      </c>
      <c r="F19173" s="389" t="s">
        <v>650</v>
      </c>
      <c r="G19173" s="389" t="s">
        <v>519</v>
      </c>
    </row>
    <row r="19174" spans="1:7">
      <c r="A19174" s="389" t="s">
        <v>532</v>
      </c>
      <c r="B19174" s="389" t="s">
        <v>519</v>
      </c>
      <c r="C19174" s="389">
        <v>34865.837904899898</v>
      </c>
      <c r="D19174" s="389" t="s">
        <v>519</v>
      </c>
      <c r="E19174" s="389" t="s">
        <v>670</v>
      </c>
      <c r="F19174" s="389" t="s">
        <v>650</v>
      </c>
      <c r="G19174" s="389" t="s">
        <v>519</v>
      </c>
    </row>
    <row r="19175" spans="1:7">
      <c r="A19175" s="389" t="s">
        <v>532</v>
      </c>
      <c r="B19175" s="389" t="s">
        <v>519</v>
      </c>
      <c r="C19175" s="389">
        <v>34865.837904899898</v>
      </c>
      <c r="D19175" s="389" t="s">
        <v>519</v>
      </c>
      <c r="E19175" s="389" t="s">
        <v>670</v>
      </c>
      <c r="F19175" s="389" t="s">
        <v>650</v>
      </c>
      <c r="G19175" s="389" t="s">
        <v>519</v>
      </c>
    </row>
    <row r="19176" spans="1:7">
      <c r="A19176" s="389" t="s">
        <v>532</v>
      </c>
      <c r="B19176" s="389" t="s">
        <v>519</v>
      </c>
      <c r="C19176" s="389">
        <v>34865.837904899898</v>
      </c>
      <c r="D19176" s="389" t="s">
        <v>519</v>
      </c>
      <c r="E19176" s="389" t="s">
        <v>670</v>
      </c>
      <c r="F19176" s="389" t="s">
        <v>650</v>
      </c>
      <c r="G19176" s="389" t="s">
        <v>519</v>
      </c>
    </row>
    <row r="19177" spans="1:7">
      <c r="A19177" s="389" t="s">
        <v>532</v>
      </c>
      <c r="B19177" s="389" t="s">
        <v>519</v>
      </c>
      <c r="C19177" s="389">
        <v>34865.837904899898</v>
      </c>
      <c r="D19177" s="389" t="s">
        <v>519</v>
      </c>
      <c r="E19177" s="389" t="s">
        <v>670</v>
      </c>
      <c r="F19177" s="389" t="s">
        <v>650</v>
      </c>
      <c r="G19177" s="389" t="s">
        <v>519</v>
      </c>
    </row>
    <row r="19178" spans="1:7">
      <c r="A19178" s="389" t="s">
        <v>532</v>
      </c>
      <c r="B19178" s="389" t="s">
        <v>519</v>
      </c>
      <c r="C19178" s="389">
        <v>34865.837904899898</v>
      </c>
      <c r="D19178" s="389" t="s">
        <v>519</v>
      </c>
      <c r="E19178" s="389" t="s">
        <v>670</v>
      </c>
      <c r="F19178" s="389" t="s">
        <v>650</v>
      </c>
      <c r="G19178" s="389" t="s">
        <v>519</v>
      </c>
    </row>
    <row r="19179" spans="1:7">
      <c r="A19179" s="389" t="s">
        <v>532</v>
      </c>
      <c r="B19179" s="389" t="s">
        <v>519</v>
      </c>
      <c r="C19179" s="389">
        <v>34865.837904899898</v>
      </c>
      <c r="D19179" s="389" t="s">
        <v>519</v>
      </c>
      <c r="E19179" s="389" t="s">
        <v>670</v>
      </c>
      <c r="F19179" s="389" t="s">
        <v>650</v>
      </c>
      <c r="G19179" s="389" t="s">
        <v>519</v>
      </c>
    </row>
    <row r="19180" spans="1:7">
      <c r="A19180" s="389" t="s">
        <v>532</v>
      </c>
      <c r="B19180" s="389" t="s">
        <v>519</v>
      </c>
      <c r="C19180" s="389">
        <v>34865.837904899898</v>
      </c>
      <c r="D19180" s="389" t="s">
        <v>519</v>
      </c>
      <c r="E19180" s="389" t="s">
        <v>670</v>
      </c>
      <c r="F19180" s="389" t="s">
        <v>650</v>
      </c>
      <c r="G19180" s="389" t="s">
        <v>519</v>
      </c>
    </row>
    <row r="19181" spans="1:7">
      <c r="A19181" s="389" t="s">
        <v>532</v>
      </c>
      <c r="B19181" s="389" t="s">
        <v>519</v>
      </c>
      <c r="C19181" s="389">
        <v>34865.837904899898</v>
      </c>
      <c r="D19181" s="389" t="s">
        <v>519</v>
      </c>
      <c r="E19181" s="389" t="s">
        <v>670</v>
      </c>
      <c r="F19181" s="389" t="s">
        <v>650</v>
      </c>
      <c r="G19181" s="389" t="s">
        <v>519</v>
      </c>
    </row>
    <row r="19182" spans="1:7">
      <c r="A19182" s="389" t="s">
        <v>532</v>
      </c>
      <c r="B19182" s="389" t="s">
        <v>519</v>
      </c>
      <c r="C19182" s="389">
        <v>34865.837904899898</v>
      </c>
      <c r="D19182" s="389" t="s">
        <v>519</v>
      </c>
      <c r="E19182" s="389" t="s">
        <v>670</v>
      </c>
      <c r="F19182" s="389" t="s">
        <v>650</v>
      </c>
      <c r="G19182" s="389" t="s">
        <v>519</v>
      </c>
    </row>
    <row r="19183" spans="1:7">
      <c r="A19183" s="389" t="s">
        <v>532</v>
      </c>
      <c r="B19183" s="389" t="s">
        <v>519</v>
      </c>
      <c r="C19183" s="389">
        <v>34865.837904899898</v>
      </c>
      <c r="D19183" s="389" t="s">
        <v>519</v>
      </c>
      <c r="E19183" s="389" t="s">
        <v>670</v>
      </c>
      <c r="F19183" s="389" t="s">
        <v>650</v>
      </c>
      <c r="G19183" s="389" t="s">
        <v>519</v>
      </c>
    </row>
    <row r="19184" spans="1:7">
      <c r="A19184" s="389" t="s">
        <v>532</v>
      </c>
      <c r="B19184" s="389" t="s">
        <v>519</v>
      </c>
      <c r="C19184" s="389">
        <v>34865.837904899898</v>
      </c>
      <c r="D19184" s="389" t="s">
        <v>519</v>
      </c>
      <c r="E19184" s="389" t="s">
        <v>670</v>
      </c>
      <c r="F19184" s="389" t="s">
        <v>650</v>
      </c>
      <c r="G19184" s="389" t="s">
        <v>519</v>
      </c>
    </row>
    <row r="19185" spans="1:7">
      <c r="A19185" s="389" t="s">
        <v>532</v>
      </c>
      <c r="B19185" s="389" t="s">
        <v>519</v>
      </c>
      <c r="C19185" s="389">
        <v>34865.837904899898</v>
      </c>
      <c r="D19185" s="389" t="s">
        <v>519</v>
      </c>
      <c r="E19185" s="389" t="s">
        <v>670</v>
      </c>
      <c r="F19185" s="389" t="s">
        <v>650</v>
      </c>
      <c r="G19185" s="389" t="s">
        <v>519</v>
      </c>
    </row>
    <row r="19186" spans="1:7">
      <c r="A19186" s="389" t="s">
        <v>532</v>
      </c>
      <c r="B19186" s="389" t="s">
        <v>519</v>
      </c>
      <c r="C19186" s="389">
        <v>34865.837904899898</v>
      </c>
      <c r="D19186" s="389" t="s">
        <v>519</v>
      </c>
      <c r="E19186" s="389" t="s">
        <v>670</v>
      </c>
      <c r="F19186" s="389" t="s">
        <v>650</v>
      </c>
      <c r="G19186" s="389" t="s">
        <v>519</v>
      </c>
    </row>
    <row r="19187" spans="1:7">
      <c r="A19187" s="389" t="s">
        <v>532</v>
      </c>
      <c r="B19187" s="389" t="s">
        <v>519</v>
      </c>
      <c r="C19187" s="389">
        <v>34865.837904899898</v>
      </c>
      <c r="D19187" s="389" t="s">
        <v>519</v>
      </c>
      <c r="E19187" s="389" t="s">
        <v>670</v>
      </c>
      <c r="F19187" s="389" t="s">
        <v>650</v>
      </c>
      <c r="G19187" s="389" t="s">
        <v>519</v>
      </c>
    </row>
    <row r="19188" spans="1:7">
      <c r="A19188" s="389" t="s">
        <v>532</v>
      </c>
      <c r="B19188" s="389" t="s">
        <v>519</v>
      </c>
      <c r="C19188" s="389">
        <v>34865.837904899898</v>
      </c>
      <c r="D19188" s="389" t="s">
        <v>519</v>
      </c>
      <c r="E19188" s="389" t="s">
        <v>670</v>
      </c>
      <c r="F19188" s="389" t="s">
        <v>650</v>
      </c>
      <c r="G19188" s="389" t="s">
        <v>519</v>
      </c>
    </row>
    <row r="19189" spans="1:7">
      <c r="A19189" s="389" t="s">
        <v>532</v>
      </c>
      <c r="B19189" s="389" t="s">
        <v>519</v>
      </c>
      <c r="C19189" s="389">
        <v>34865.837904899898</v>
      </c>
      <c r="D19189" s="389" t="s">
        <v>519</v>
      </c>
      <c r="E19189" s="389" t="s">
        <v>670</v>
      </c>
      <c r="F19189" s="389" t="s">
        <v>650</v>
      </c>
      <c r="G19189" s="389" t="s">
        <v>519</v>
      </c>
    </row>
    <row r="19190" spans="1:7">
      <c r="A19190" s="389" t="s">
        <v>532</v>
      </c>
      <c r="B19190" s="389" t="s">
        <v>519</v>
      </c>
      <c r="C19190" s="389">
        <v>34865.837904899898</v>
      </c>
      <c r="D19190" s="389" t="s">
        <v>519</v>
      </c>
      <c r="E19190" s="389" t="s">
        <v>670</v>
      </c>
      <c r="F19190" s="389" t="s">
        <v>650</v>
      </c>
      <c r="G19190" s="389" t="s">
        <v>519</v>
      </c>
    </row>
    <row r="19191" spans="1:7">
      <c r="A19191" s="389" t="s">
        <v>532</v>
      </c>
      <c r="B19191" s="389" t="s">
        <v>519</v>
      </c>
      <c r="C19191" s="389">
        <v>34865.837904899898</v>
      </c>
      <c r="D19191" s="389" t="s">
        <v>519</v>
      </c>
      <c r="E19191" s="389" t="s">
        <v>670</v>
      </c>
      <c r="F19191" s="389" t="s">
        <v>650</v>
      </c>
      <c r="G19191" s="389" t="s">
        <v>519</v>
      </c>
    </row>
    <row r="19192" spans="1:7">
      <c r="A19192" s="389" t="s">
        <v>532</v>
      </c>
      <c r="B19192" s="389" t="s">
        <v>519</v>
      </c>
      <c r="C19192" s="389">
        <v>34865.837904899898</v>
      </c>
      <c r="D19192" s="389" t="s">
        <v>519</v>
      </c>
      <c r="E19192" s="389" t="s">
        <v>670</v>
      </c>
      <c r="F19192" s="389" t="s">
        <v>650</v>
      </c>
      <c r="G19192" s="389" t="s">
        <v>519</v>
      </c>
    </row>
    <row r="19193" spans="1:7">
      <c r="A19193" s="389" t="s">
        <v>532</v>
      </c>
      <c r="B19193" s="389" t="s">
        <v>519</v>
      </c>
      <c r="C19193" s="389">
        <v>34865.837904899898</v>
      </c>
      <c r="D19193" s="389" t="s">
        <v>519</v>
      </c>
      <c r="E19193" s="389" t="s">
        <v>670</v>
      </c>
      <c r="F19193" s="389" t="s">
        <v>650</v>
      </c>
      <c r="G19193" s="389" t="s">
        <v>519</v>
      </c>
    </row>
    <row r="19194" spans="1:7">
      <c r="A19194" s="389" t="s">
        <v>532</v>
      </c>
      <c r="B19194" s="389" t="s">
        <v>519</v>
      </c>
      <c r="C19194" s="389">
        <v>34865.837904899898</v>
      </c>
      <c r="D19194" s="389" t="s">
        <v>519</v>
      </c>
      <c r="E19194" s="389" t="s">
        <v>670</v>
      </c>
      <c r="F19194" s="389" t="s">
        <v>650</v>
      </c>
      <c r="G19194" s="389" t="s">
        <v>519</v>
      </c>
    </row>
    <row r="19195" spans="1:7">
      <c r="A19195" s="389" t="s">
        <v>532</v>
      </c>
      <c r="B19195" s="389" t="s">
        <v>519</v>
      </c>
      <c r="C19195" s="389">
        <v>34865.837904899898</v>
      </c>
      <c r="D19195" s="389" t="s">
        <v>519</v>
      </c>
      <c r="E19195" s="389" t="s">
        <v>670</v>
      </c>
      <c r="F19195" s="389" t="s">
        <v>650</v>
      </c>
      <c r="G19195" s="389" t="s">
        <v>519</v>
      </c>
    </row>
    <row r="19196" spans="1:7">
      <c r="A19196" s="389" t="s">
        <v>532</v>
      </c>
      <c r="B19196" s="389" t="s">
        <v>519</v>
      </c>
      <c r="C19196" s="389">
        <v>34865.837904899898</v>
      </c>
      <c r="D19196" s="389" t="s">
        <v>519</v>
      </c>
      <c r="E19196" s="389" t="s">
        <v>670</v>
      </c>
      <c r="F19196" s="389" t="s">
        <v>650</v>
      </c>
      <c r="G19196" s="389" t="s">
        <v>519</v>
      </c>
    </row>
    <row r="19197" spans="1:7">
      <c r="A19197" s="389" t="s">
        <v>532</v>
      </c>
      <c r="B19197" s="389" t="s">
        <v>519</v>
      </c>
      <c r="C19197" s="389">
        <v>34865.837904899898</v>
      </c>
      <c r="D19197" s="389" t="s">
        <v>519</v>
      </c>
      <c r="E19197" s="389" t="s">
        <v>670</v>
      </c>
      <c r="F19197" s="389" t="s">
        <v>650</v>
      </c>
      <c r="G19197" s="389" t="s">
        <v>519</v>
      </c>
    </row>
    <row r="19198" spans="1:7">
      <c r="A19198" s="389" t="s">
        <v>532</v>
      </c>
      <c r="B19198" s="389" t="s">
        <v>519</v>
      </c>
      <c r="C19198" s="389">
        <v>34865.837904899898</v>
      </c>
      <c r="D19198" s="389" t="s">
        <v>519</v>
      </c>
      <c r="E19198" s="389" t="s">
        <v>670</v>
      </c>
      <c r="F19198" s="389" t="s">
        <v>650</v>
      </c>
      <c r="G19198" s="389" t="s">
        <v>519</v>
      </c>
    </row>
    <row r="19199" spans="1:7">
      <c r="A19199" s="389" t="s">
        <v>532</v>
      </c>
      <c r="B19199" s="389" t="s">
        <v>519</v>
      </c>
      <c r="C19199" s="389">
        <v>34865.837904899898</v>
      </c>
      <c r="D19199" s="389" t="s">
        <v>519</v>
      </c>
      <c r="E19199" s="389" t="s">
        <v>670</v>
      </c>
      <c r="F19199" s="389" t="s">
        <v>650</v>
      </c>
      <c r="G19199" s="389" t="s">
        <v>519</v>
      </c>
    </row>
    <row r="19200" spans="1:7">
      <c r="A19200" s="389" t="s">
        <v>532</v>
      </c>
      <c r="B19200" s="389" t="s">
        <v>519</v>
      </c>
      <c r="C19200" s="389">
        <v>34865.837904899898</v>
      </c>
      <c r="D19200" s="389" t="s">
        <v>519</v>
      </c>
      <c r="E19200" s="389" t="s">
        <v>670</v>
      </c>
      <c r="F19200" s="389" t="s">
        <v>650</v>
      </c>
      <c r="G19200" s="389" t="s">
        <v>519</v>
      </c>
    </row>
    <row r="19201" spans="1:7">
      <c r="A19201" s="389" t="s">
        <v>532</v>
      </c>
      <c r="B19201" s="389" t="s">
        <v>519</v>
      </c>
      <c r="C19201" s="389">
        <v>34865.837904899898</v>
      </c>
      <c r="D19201" s="389" t="s">
        <v>519</v>
      </c>
      <c r="E19201" s="389" t="s">
        <v>670</v>
      </c>
      <c r="F19201" s="389" t="s">
        <v>650</v>
      </c>
      <c r="G19201" s="389" t="s">
        <v>519</v>
      </c>
    </row>
    <row r="19202" spans="1:7">
      <c r="A19202" s="389" t="s">
        <v>532</v>
      </c>
      <c r="B19202" s="389" t="s">
        <v>519</v>
      </c>
      <c r="C19202" s="389">
        <v>34865.837904899898</v>
      </c>
      <c r="D19202" s="389" t="s">
        <v>519</v>
      </c>
      <c r="E19202" s="389" t="s">
        <v>670</v>
      </c>
      <c r="F19202" s="389" t="s">
        <v>650</v>
      </c>
      <c r="G19202" s="389" t="s">
        <v>519</v>
      </c>
    </row>
    <row r="19203" spans="1:7">
      <c r="A19203" s="389" t="s">
        <v>532</v>
      </c>
      <c r="B19203" s="389" t="s">
        <v>519</v>
      </c>
      <c r="C19203" s="389">
        <v>34865.837904899898</v>
      </c>
      <c r="D19203" s="389" t="s">
        <v>519</v>
      </c>
      <c r="E19203" s="389" t="s">
        <v>670</v>
      </c>
      <c r="F19203" s="389" t="s">
        <v>650</v>
      </c>
      <c r="G19203" s="389" t="s">
        <v>519</v>
      </c>
    </row>
    <row r="19204" spans="1:7">
      <c r="A19204" s="389" t="s">
        <v>532</v>
      </c>
      <c r="B19204" s="389" t="s">
        <v>519</v>
      </c>
      <c r="C19204" s="389">
        <v>34865.837904899898</v>
      </c>
      <c r="D19204" s="389" t="s">
        <v>519</v>
      </c>
      <c r="E19204" s="389" t="s">
        <v>670</v>
      </c>
      <c r="F19204" s="389" t="s">
        <v>650</v>
      </c>
      <c r="G19204" s="389" t="s">
        <v>519</v>
      </c>
    </row>
    <row r="19205" spans="1:7">
      <c r="A19205" s="389" t="s">
        <v>532</v>
      </c>
      <c r="B19205" s="389" t="s">
        <v>519</v>
      </c>
      <c r="C19205" s="389">
        <v>34865.837904899898</v>
      </c>
      <c r="D19205" s="389" t="s">
        <v>519</v>
      </c>
      <c r="E19205" s="389" t="s">
        <v>670</v>
      </c>
      <c r="F19205" s="389" t="s">
        <v>650</v>
      </c>
      <c r="G19205" s="389" t="s">
        <v>519</v>
      </c>
    </row>
    <row r="19206" spans="1:7">
      <c r="A19206" s="389" t="s">
        <v>532</v>
      </c>
      <c r="B19206" s="389" t="s">
        <v>519</v>
      </c>
      <c r="C19206" s="389">
        <v>34865.837904899898</v>
      </c>
      <c r="D19206" s="389" t="s">
        <v>519</v>
      </c>
      <c r="E19206" s="389" t="s">
        <v>670</v>
      </c>
      <c r="F19206" s="389" t="s">
        <v>650</v>
      </c>
      <c r="G19206" s="389" t="s">
        <v>519</v>
      </c>
    </row>
    <row r="19207" spans="1:7">
      <c r="A19207" s="389" t="s">
        <v>532</v>
      </c>
      <c r="B19207" s="389" t="s">
        <v>519</v>
      </c>
      <c r="C19207" s="389">
        <v>34865.837904899898</v>
      </c>
      <c r="D19207" s="389" t="s">
        <v>519</v>
      </c>
      <c r="E19207" s="389" t="s">
        <v>670</v>
      </c>
      <c r="F19207" s="389" t="s">
        <v>650</v>
      </c>
      <c r="G19207" s="389" t="s">
        <v>519</v>
      </c>
    </row>
    <row r="19208" spans="1:7">
      <c r="A19208" s="389" t="s">
        <v>532</v>
      </c>
      <c r="B19208" s="389" t="s">
        <v>519</v>
      </c>
      <c r="C19208" s="389">
        <v>34865.837904899898</v>
      </c>
      <c r="D19208" s="389" t="s">
        <v>519</v>
      </c>
      <c r="E19208" s="389" t="s">
        <v>670</v>
      </c>
      <c r="F19208" s="389" t="s">
        <v>650</v>
      </c>
      <c r="G19208" s="389" t="s">
        <v>519</v>
      </c>
    </row>
    <row r="19209" spans="1:7">
      <c r="A19209" s="389" t="s">
        <v>550</v>
      </c>
      <c r="B19209" s="389" t="s">
        <v>519</v>
      </c>
      <c r="C19209" s="389">
        <v>34865.837904899898</v>
      </c>
      <c r="D19209" s="389" t="s">
        <v>519</v>
      </c>
      <c r="E19209" s="389" t="s">
        <v>670</v>
      </c>
      <c r="F19209" s="389" t="s">
        <v>650</v>
      </c>
      <c r="G19209" s="389" t="s">
        <v>519</v>
      </c>
    </row>
    <row r="19210" spans="1:7">
      <c r="A19210" s="389" t="s">
        <v>532</v>
      </c>
      <c r="B19210" s="389" t="s">
        <v>519</v>
      </c>
      <c r="C19210" s="389">
        <v>34865.837904899898</v>
      </c>
      <c r="D19210" s="389" t="s">
        <v>519</v>
      </c>
      <c r="E19210" s="389" t="s">
        <v>670</v>
      </c>
      <c r="F19210" s="389" t="s">
        <v>650</v>
      </c>
      <c r="G19210" s="389" t="s">
        <v>519</v>
      </c>
    </row>
    <row r="19211" spans="1:7">
      <c r="A19211" s="389" t="s">
        <v>532</v>
      </c>
      <c r="B19211" s="389" t="s">
        <v>519</v>
      </c>
      <c r="C19211" s="389">
        <v>34865.837904899898</v>
      </c>
      <c r="D19211" s="389" t="s">
        <v>519</v>
      </c>
      <c r="E19211" s="389" t="s">
        <v>670</v>
      </c>
      <c r="F19211" s="389" t="s">
        <v>650</v>
      </c>
      <c r="G19211" s="389" t="s">
        <v>519</v>
      </c>
    </row>
    <row r="19212" spans="1:7">
      <c r="A19212" s="389" t="s">
        <v>532</v>
      </c>
      <c r="B19212" s="389" t="s">
        <v>519</v>
      </c>
      <c r="C19212" s="389">
        <v>34865.837904899898</v>
      </c>
      <c r="D19212" s="389" t="s">
        <v>519</v>
      </c>
      <c r="E19212" s="389" t="s">
        <v>670</v>
      </c>
      <c r="F19212" s="389" t="s">
        <v>650</v>
      </c>
      <c r="G19212" s="389" t="s">
        <v>519</v>
      </c>
    </row>
    <row r="19213" spans="1:7">
      <c r="A19213" s="389" t="s">
        <v>532</v>
      </c>
      <c r="B19213" s="389" t="s">
        <v>519</v>
      </c>
      <c r="C19213" s="389">
        <v>34865.837904899898</v>
      </c>
      <c r="D19213" s="389" t="s">
        <v>519</v>
      </c>
      <c r="E19213" s="389" t="s">
        <v>670</v>
      </c>
      <c r="F19213" s="389" t="s">
        <v>650</v>
      </c>
      <c r="G19213" s="389" t="s">
        <v>519</v>
      </c>
    </row>
    <row r="19214" spans="1:7">
      <c r="A19214" s="389" t="s">
        <v>532</v>
      </c>
      <c r="B19214" s="389" t="s">
        <v>519</v>
      </c>
      <c r="C19214" s="389">
        <v>34865.837904899898</v>
      </c>
      <c r="D19214" s="389" t="s">
        <v>519</v>
      </c>
      <c r="E19214" s="389" t="s">
        <v>670</v>
      </c>
      <c r="F19214" s="389" t="s">
        <v>650</v>
      </c>
      <c r="G19214" s="389" t="s">
        <v>519</v>
      </c>
    </row>
    <row r="19215" spans="1:7">
      <c r="A19215" s="389" t="s">
        <v>532</v>
      </c>
      <c r="B19215" s="389" t="s">
        <v>519</v>
      </c>
      <c r="C19215" s="389">
        <v>34865.837904899898</v>
      </c>
      <c r="D19215" s="389" t="s">
        <v>519</v>
      </c>
      <c r="E19215" s="389" t="s">
        <v>670</v>
      </c>
      <c r="F19215" s="389" t="s">
        <v>650</v>
      </c>
      <c r="G19215" s="389" t="s">
        <v>519</v>
      </c>
    </row>
    <row r="19216" spans="1:7">
      <c r="A19216" s="389" t="s">
        <v>532</v>
      </c>
      <c r="B19216" s="389" t="s">
        <v>519</v>
      </c>
      <c r="C19216" s="389">
        <v>34865.837904899898</v>
      </c>
      <c r="D19216" s="389" t="s">
        <v>519</v>
      </c>
      <c r="E19216" s="389" t="s">
        <v>670</v>
      </c>
      <c r="F19216" s="389" t="s">
        <v>650</v>
      </c>
      <c r="G19216" s="389" t="s">
        <v>519</v>
      </c>
    </row>
    <row r="19217" spans="1:7">
      <c r="A19217" s="389" t="s">
        <v>560</v>
      </c>
      <c r="B19217" s="389" t="s">
        <v>519</v>
      </c>
      <c r="C19217" s="389">
        <v>34865.837904899898</v>
      </c>
      <c r="D19217" s="389" t="s">
        <v>519</v>
      </c>
      <c r="E19217" s="389" t="s">
        <v>670</v>
      </c>
      <c r="F19217" s="389" t="s">
        <v>650</v>
      </c>
      <c r="G19217" s="389" t="s">
        <v>519</v>
      </c>
    </row>
    <row r="19218" spans="1:7">
      <c r="A19218" s="389" t="s">
        <v>532</v>
      </c>
      <c r="B19218" s="389" t="s">
        <v>519</v>
      </c>
      <c r="C19218" s="389">
        <v>34865.837904899898</v>
      </c>
      <c r="D19218" s="389" t="s">
        <v>519</v>
      </c>
      <c r="E19218" s="389" t="s">
        <v>670</v>
      </c>
      <c r="F19218" s="389" t="s">
        <v>650</v>
      </c>
      <c r="G19218" s="389" t="s">
        <v>519</v>
      </c>
    </row>
    <row r="19219" spans="1:7">
      <c r="A19219" s="389" t="s">
        <v>532</v>
      </c>
      <c r="B19219" s="389" t="s">
        <v>519</v>
      </c>
      <c r="C19219" s="389">
        <v>34865.837904899898</v>
      </c>
      <c r="D19219" s="389" t="s">
        <v>519</v>
      </c>
      <c r="E19219" s="389" t="s">
        <v>670</v>
      </c>
      <c r="F19219" s="389" t="s">
        <v>650</v>
      </c>
      <c r="G19219" s="389" t="s">
        <v>519</v>
      </c>
    </row>
    <row r="19220" spans="1:7">
      <c r="A19220" s="389" t="s">
        <v>532</v>
      </c>
      <c r="B19220" s="389" t="s">
        <v>519</v>
      </c>
      <c r="C19220" s="389">
        <v>34865.837904899898</v>
      </c>
      <c r="D19220" s="389" t="s">
        <v>519</v>
      </c>
      <c r="E19220" s="389" t="s">
        <v>670</v>
      </c>
      <c r="F19220" s="389" t="s">
        <v>650</v>
      </c>
      <c r="G19220" s="389" t="s">
        <v>519</v>
      </c>
    </row>
    <row r="19221" spans="1:7">
      <c r="A19221" s="389" t="s">
        <v>532</v>
      </c>
      <c r="B19221" s="389" t="s">
        <v>519</v>
      </c>
      <c r="C19221" s="389">
        <v>34865.837904899898</v>
      </c>
      <c r="D19221" s="389" t="s">
        <v>519</v>
      </c>
      <c r="E19221" s="389" t="s">
        <v>670</v>
      </c>
      <c r="F19221" s="389" t="s">
        <v>650</v>
      </c>
      <c r="G19221" s="389" t="s">
        <v>519</v>
      </c>
    </row>
    <row r="19222" spans="1:7">
      <c r="A19222" s="389" t="s">
        <v>532</v>
      </c>
      <c r="B19222" s="389" t="s">
        <v>519</v>
      </c>
      <c r="C19222" s="389">
        <v>34865.837904899898</v>
      </c>
      <c r="D19222" s="389" t="s">
        <v>519</v>
      </c>
      <c r="E19222" s="389" t="s">
        <v>670</v>
      </c>
      <c r="F19222" s="389" t="s">
        <v>650</v>
      </c>
      <c r="G19222" s="389" t="s">
        <v>519</v>
      </c>
    </row>
    <row r="19223" spans="1:7">
      <c r="A19223" s="389" t="s">
        <v>532</v>
      </c>
      <c r="B19223" s="389" t="s">
        <v>519</v>
      </c>
      <c r="C19223" s="389">
        <v>34865.837904899898</v>
      </c>
      <c r="D19223" s="389" t="s">
        <v>519</v>
      </c>
      <c r="E19223" s="389" t="s">
        <v>670</v>
      </c>
      <c r="F19223" s="389" t="s">
        <v>650</v>
      </c>
      <c r="G19223" s="389" t="s">
        <v>519</v>
      </c>
    </row>
    <row r="19224" spans="1:7">
      <c r="A19224" s="389" t="s">
        <v>532</v>
      </c>
      <c r="B19224" s="389" t="s">
        <v>519</v>
      </c>
      <c r="C19224" s="389">
        <v>34865.837904899898</v>
      </c>
      <c r="D19224" s="389" t="s">
        <v>519</v>
      </c>
      <c r="E19224" s="389" t="s">
        <v>670</v>
      </c>
      <c r="F19224" s="389" t="s">
        <v>650</v>
      </c>
      <c r="G19224" s="389" t="s">
        <v>519</v>
      </c>
    </row>
    <row r="19225" spans="1:7">
      <c r="A19225" s="389" t="s">
        <v>532</v>
      </c>
      <c r="B19225" s="389" t="s">
        <v>519</v>
      </c>
      <c r="C19225" s="389">
        <v>34865.837904899898</v>
      </c>
      <c r="D19225" s="389" t="s">
        <v>519</v>
      </c>
      <c r="E19225" s="389" t="s">
        <v>670</v>
      </c>
      <c r="F19225" s="389" t="s">
        <v>650</v>
      </c>
      <c r="G19225" s="389" t="s">
        <v>519</v>
      </c>
    </row>
    <row r="19226" spans="1:7">
      <c r="A19226" s="389" t="s">
        <v>532</v>
      </c>
      <c r="B19226" s="389" t="s">
        <v>519</v>
      </c>
      <c r="C19226" s="389">
        <v>34865.837904899898</v>
      </c>
      <c r="D19226" s="389" t="s">
        <v>519</v>
      </c>
      <c r="E19226" s="389" t="s">
        <v>670</v>
      </c>
      <c r="F19226" s="389" t="s">
        <v>650</v>
      </c>
      <c r="G19226" s="389" t="s">
        <v>519</v>
      </c>
    </row>
    <row r="19227" spans="1:7">
      <c r="A19227" s="389" t="s">
        <v>532</v>
      </c>
      <c r="B19227" s="389" t="s">
        <v>519</v>
      </c>
      <c r="C19227" s="389">
        <v>34865.837904899898</v>
      </c>
      <c r="D19227" s="389" t="s">
        <v>519</v>
      </c>
      <c r="E19227" s="389" t="s">
        <v>670</v>
      </c>
      <c r="F19227" s="389" t="s">
        <v>650</v>
      </c>
      <c r="G19227" s="389" t="s">
        <v>519</v>
      </c>
    </row>
    <row r="19228" spans="1:7">
      <c r="A19228" s="389" t="s">
        <v>532</v>
      </c>
      <c r="B19228" s="389" t="s">
        <v>519</v>
      </c>
      <c r="C19228" s="389">
        <v>34865.837904899898</v>
      </c>
      <c r="D19228" s="389" t="s">
        <v>519</v>
      </c>
      <c r="E19228" s="389" t="s">
        <v>670</v>
      </c>
      <c r="F19228" s="389" t="s">
        <v>650</v>
      </c>
      <c r="G19228" s="389" t="s">
        <v>519</v>
      </c>
    </row>
    <row r="19229" spans="1:7">
      <c r="A19229" s="389" t="s">
        <v>532</v>
      </c>
      <c r="B19229" s="389" t="s">
        <v>519</v>
      </c>
      <c r="C19229" s="389">
        <v>34865.837904899898</v>
      </c>
      <c r="D19229" s="389" t="s">
        <v>519</v>
      </c>
      <c r="E19229" s="389" t="s">
        <v>670</v>
      </c>
      <c r="F19229" s="389" t="s">
        <v>650</v>
      </c>
      <c r="G19229" s="389" t="s">
        <v>519</v>
      </c>
    </row>
    <row r="19230" spans="1:7">
      <c r="A19230" s="389" t="s">
        <v>532</v>
      </c>
      <c r="B19230" s="389" t="s">
        <v>519</v>
      </c>
      <c r="C19230" s="389">
        <v>34865.837904899898</v>
      </c>
      <c r="D19230" s="389" t="s">
        <v>519</v>
      </c>
      <c r="E19230" s="389" t="s">
        <v>670</v>
      </c>
      <c r="F19230" s="389" t="s">
        <v>650</v>
      </c>
      <c r="G19230" s="389" t="s">
        <v>519</v>
      </c>
    </row>
    <row r="19231" spans="1:7">
      <c r="A19231" s="389" t="s">
        <v>532</v>
      </c>
      <c r="B19231" s="389" t="s">
        <v>519</v>
      </c>
      <c r="C19231" s="389">
        <v>34865.837904899898</v>
      </c>
      <c r="D19231" s="389" t="s">
        <v>519</v>
      </c>
      <c r="E19231" s="389" t="s">
        <v>670</v>
      </c>
      <c r="F19231" s="389" t="s">
        <v>650</v>
      </c>
      <c r="G19231" s="389" t="s">
        <v>519</v>
      </c>
    </row>
    <row r="19232" spans="1:7">
      <c r="A19232" s="389" t="s">
        <v>532</v>
      </c>
      <c r="B19232" s="389" t="s">
        <v>519</v>
      </c>
      <c r="C19232" s="389">
        <v>34865.837904899898</v>
      </c>
      <c r="D19232" s="389" t="s">
        <v>519</v>
      </c>
      <c r="E19232" s="389" t="s">
        <v>670</v>
      </c>
      <c r="F19232" s="389" t="s">
        <v>650</v>
      </c>
      <c r="G19232" s="389" t="s">
        <v>519</v>
      </c>
    </row>
    <row r="19233" spans="1:7">
      <c r="A19233" s="389" t="s">
        <v>532</v>
      </c>
      <c r="B19233" s="389" t="s">
        <v>519</v>
      </c>
      <c r="C19233" s="389">
        <v>34865.837904899898</v>
      </c>
      <c r="D19233" s="389" t="s">
        <v>519</v>
      </c>
      <c r="E19233" s="389" t="s">
        <v>670</v>
      </c>
      <c r="F19233" s="389" t="s">
        <v>650</v>
      </c>
      <c r="G19233" s="389" t="s">
        <v>519</v>
      </c>
    </row>
    <row r="19234" spans="1:7">
      <c r="A19234" s="389" t="s">
        <v>532</v>
      </c>
      <c r="B19234" s="389" t="s">
        <v>519</v>
      </c>
      <c r="C19234" s="389">
        <v>34865.837904899898</v>
      </c>
      <c r="D19234" s="389" t="s">
        <v>519</v>
      </c>
      <c r="E19234" s="389" t="s">
        <v>670</v>
      </c>
      <c r="F19234" s="389" t="s">
        <v>650</v>
      </c>
      <c r="G19234" s="389" t="s">
        <v>519</v>
      </c>
    </row>
    <row r="19235" spans="1:7">
      <c r="A19235" s="389" t="s">
        <v>532</v>
      </c>
      <c r="B19235" s="389" t="s">
        <v>519</v>
      </c>
      <c r="C19235" s="389">
        <v>34865.837904899898</v>
      </c>
      <c r="D19235" s="389" t="s">
        <v>519</v>
      </c>
      <c r="E19235" s="389" t="s">
        <v>670</v>
      </c>
      <c r="F19235" s="389" t="s">
        <v>650</v>
      </c>
      <c r="G19235" s="389" t="s">
        <v>519</v>
      </c>
    </row>
    <row r="19236" spans="1:7">
      <c r="A19236" s="389" t="s">
        <v>532</v>
      </c>
      <c r="B19236" s="389" t="s">
        <v>519</v>
      </c>
      <c r="C19236" s="389">
        <v>34865.837904899898</v>
      </c>
      <c r="D19236" s="389" t="s">
        <v>519</v>
      </c>
      <c r="E19236" s="389" t="s">
        <v>670</v>
      </c>
      <c r="F19236" s="389" t="s">
        <v>650</v>
      </c>
      <c r="G19236" s="389" t="s">
        <v>519</v>
      </c>
    </row>
    <row r="19237" spans="1:7">
      <c r="A19237" s="389" t="s">
        <v>532</v>
      </c>
      <c r="B19237" s="389" t="s">
        <v>519</v>
      </c>
      <c r="C19237" s="389">
        <v>34865.837904899898</v>
      </c>
      <c r="D19237" s="389" t="s">
        <v>519</v>
      </c>
      <c r="E19237" s="389" t="s">
        <v>670</v>
      </c>
      <c r="F19237" s="389" t="s">
        <v>650</v>
      </c>
      <c r="G19237" s="389" t="s">
        <v>519</v>
      </c>
    </row>
    <row r="19238" spans="1:7">
      <c r="A19238" s="389" t="s">
        <v>532</v>
      </c>
      <c r="B19238" s="389" t="s">
        <v>519</v>
      </c>
      <c r="C19238" s="389">
        <v>34865.837904899898</v>
      </c>
      <c r="D19238" s="389" t="s">
        <v>519</v>
      </c>
      <c r="E19238" s="389" t="s">
        <v>670</v>
      </c>
      <c r="F19238" s="389" t="s">
        <v>650</v>
      </c>
      <c r="G19238" s="389" t="s">
        <v>519</v>
      </c>
    </row>
    <row r="19239" spans="1:7">
      <c r="A19239" s="389" t="s">
        <v>532</v>
      </c>
      <c r="B19239" s="389" t="s">
        <v>519</v>
      </c>
      <c r="C19239" s="389">
        <v>34865.837904899898</v>
      </c>
      <c r="D19239" s="389" t="s">
        <v>519</v>
      </c>
      <c r="E19239" s="389" t="s">
        <v>670</v>
      </c>
      <c r="F19239" s="389" t="s">
        <v>650</v>
      </c>
      <c r="G19239" s="389" t="s">
        <v>519</v>
      </c>
    </row>
    <row r="19240" spans="1:7">
      <c r="A19240" s="389" t="s">
        <v>532</v>
      </c>
      <c r="B19240" s="389" t="s">
        <v>519</v>
      </c>
      <c r="C19240" s="389">
        <v>34865.837904899898</v>
      </c>
      <c r="D19240" s="389" t="s">
        <v>519</v>
      </c>
      <c r="E19240" s="389" t="s">
        <v>670</v>
      </c>
      <c r="F19240" s="389" t="s">
        <v>650</v>
      </c>
      <c r="G19240" s="389" t="s">
        <v>519</v>
      </c>
    </row>
    <row r="19241" spans="1:7">
      <c r="A19241" s="389" t="s">
        <v>532</v>
      </c>
      <c r="B19241" s="389" t="s">
        <v>519</v>
      </c>
      <c r="C19241" s="389">
        <v>34865.837904899898</v>
      </c>
      <c r="D19241" s="389" t="s">
        <v>519</v>
      </c>
      <c r="E19241" s="389" t="s">
        <v>670</v>
      </c>
      <c r="F19241" s="389" t="s">
        <v>650</v>
      </c>
      <c r="G19241" s="389" t="s">
        <v>519</v>
      </c>
    </row>
    <row r="19242" spans="1:7">
      <c r="A19242" s="389" t="s">
        <v>532</v>
      </c>
      <c r="B19242" s="389" t="s">
        <v>519</v>
      </c>
      <c r="C19242" s="389">
        <v>34865.837904899898</v>
      </c>
      <c r="D19242" s="389" t="s">
        <v>519</v>
      </c>
      <c r="E19242" s="389" t="s">
        <v>670</v>
      </c>
      <c r="F19242" s="389" t="s">
        <v>650</v>
      </c>
      <c r="G19242" s="389" t="s">
        <v>519</v>
      </c>
    </row>
    <row r="19243" spans="1:7">
      <c r="A19243" s="389" t="s">
        <v>532</v>
      </c>
      <c r="B19243" s="389" t="s">
        <v>519</v>
      </c>
      <c r="C19243" s="389">
        <v>34865.837904899898</v>
      </c>
      <c r="D19243" s="389" t="s">
        <v>519</v>
      </c>
      <c r="E19243" s="389" t="s">
        <v>670</v>
      </c>
      <c r="F19243" s="389" t="s">
        <v>650</v>
      </c>
      <c r="G19243" s="389" t="s">
        <v>519</v>
      </c>
    </row>
    <row r="19244" spans="1:7">
      <c r="A19244" s="389" t="s">
        <v>532</v>
      </c>
      <c r="B19244" s="389" t="s">
        <v>519</v>
      </c>
      <c r="C19244" s="389">
        <v>34865.837904899898</v>
      </c>
      <c r="D19244" s="389" t="s">
        <v>519</v>
      </c>
      <c r="E19244" s="389" t="s">
        <v>670</v>
      </c>
      <c r="F19244" s="389" t="s">
        <v>650</v>
      </c>
      <c r="G19244" s="389" t="s">
        <v>519</v>
      </c>
    </row>
    <row r="19245" spans="1:7">
      <c r="A19245" s="389" t="s">
        <v>532</v>
      </c>
      <c r="B19245" s="389" t="s">
        <v>519</v>
      </c>
      <c r="C19245" s="389">
        <v>34865.837904899898</v>
      </c>
      <c r="D19245" s="389" t="s">
        <v>519</v>
      </c>
      <c r="E19245" s="389" t="s">
        <v>670</v>
      </c>
      <c r="F19245" s="389" t="s">
        <v>650</v>
      </c>
      <c r="G19245" s="389" t="s">
        <v>519</v>
      </c>
    </row>
    <row r="19246" spans="1:7">
      <c r="A19246" s="389" t="s">
        <v>532</v>
      </c>
      <c r="B19246" s="389" t="s">
        <v>519</v>
      </c>
      <c r="C19246" s="389">
        <v>34865.837904899898</v>
      </c>
      <c r="D19246" s="389" t="s">
        <v>519</v>
      </c>
      <c r="E19246" s="389" t="s">
        <v>670</v>
      </c>
      <c r="F19246" s="389" t="s">
        <v>650</v>
      </c>
      <c r="G19246" s="389" t="s">
        <v>519</v>
      </c>
    </row>
    <row r="19247" spans="1:7">
      <c r="A19247" s="389" t="s">
        <v>532</v>
      </c>
      <c r="B19247" s="389" t="s">
        <v>519</v>
      </c>
      <c r="C19247" s="389">
        <v>34865.837904899898</v>
      </c>
      <c r="D19247" s="389" t="s">
        <v>519</v>
      </c>
      <c r="E19247" s="389" t="s">
        <v>670</v>
      </c>
      <c r="F19247" s="389" t="s">
        <v>650</v>
      </c>
      <c r="G19247" s="389" t="s">
        <v>519</v>
      </c>
    </row>
    <row r="19248" spans="1:7">
      <c r="A19248" s="389" t="s">
        <v>532</v>
      </c>
      <c r="B19248" s="389" t="s">
        <v>519</v>
      </c>
      <c r="C19248" s="389">
        <v>34865.837904899898</v>
      </c>
      <c r="D19248" s="389" t="s">
        <v>519</v>
      </c>
      <c r="E19248" s="389" t="s">
        <v>670</v>
      </c>
      <c r="F19248" s="389" t="s">
        <v>650</v>
      </c>
      <c r="G19248" s="389" t="s">
        <v>519</v>
      </c>
    </row>
    <row r="19249" spans="1:7">
      <c r="A19249" s="389" t="s">
        <v>532</v>
      </c>
      <c r="B19249" s="389" t="s">
        <v>519</v>
      </c>
      <c r="C19249" s="389">
        <v>34865.837904899898</v>
      </c>
      <c r="D19249" s="389" t="s">
        <v>519</v>
      </c>
      <c r="E19249" s="389" t="s">
        <v>670</v>
      </c>
      <c r="F19249" s="389" t="s">
        <v>650</v>
      </c>
      <c r="G19249" s="389" t="s">
        <v>519</v>
      </c>
    </row>
    <row r="19250" spans="1:7">
      <c r="A19250" s="389" t="s">
        <v>532</v>
      </c>
      <c r="B19250" s="389" t="s">
        <v>519</v>
      </c>
      <c r="C19250" s="389">
        <v>34865.837904899898</v>
      </c>
      <c r="D19250" s="389" t="s">
        <v>519</v>
      </c>
      <c r="E19250" s="389" t="s">
        <v>670</v>
      </c>
      <c r="F19250" s="389" t="s">
        <v>650</v>
      </c>
      <c r="G19250" s="389" t="s">
        <v>519</v>
      </c>
    </row>
    <row r="19251" spans="1:7">
      <c r="A19251" s="389" t="s">
        <v>532</v>
      </c>
      <c r="B19251" s="389" t="s">
        <v>519</v>
      </c>
      <c r="C19251" s="389">
        <v>34865.837904899898</v>
      </c>
      <c r="D19251" s="389" t="s">
        <v>519</v>
      </c>
      <c r="E19251" s="389" t="s">
        <v>670</v>
      </c>
      <c r="F19251" s="389" t="s">
        <v>650</v>
      </c>
      <c r="G19251" s="389" t="s">
        <v>519</v>
      </c>
    </row>
    <row r="19252" spans="1:7">
      <c r="A19252" s="389" t="s">
        <v>532</v>
      </c>
      <c r="B19252" s="389" t="s">
        <v>519</v>
      </c>
      <c r="C19252" s="389">
        <v>34865.837904899898</v>
      </c>
      <c r="D19252" s="389" t="s">
        <v>519</v>
      </c>
      <c r="E19252" s="389" t="s">
        <v>670</v>
      </c>
      <c r="F19252" s="389" t="s">
        <v>650</v>
      </c>
      <c r="G19252" s="389" t="s">
        <v>519</v>
      </c>
    </row>
    <row r="19253" spans="1:7">
      <c r="A19253" s="389" t="s">
        <v>532</v>
      </c>
      <c r="B19253" s="389" t="s">
        <v>519</v>
      </c>
      <c r="C19253" s="389">
        <v>34865.837904899898</v>
      </c>
      <c r="D19253" s="389" t="s">
        <v>519</v>
      </c>
      <c r="E19253" s="389" t="s">
        <v>670</v>
      </c>
      <c r="F19253" s="389" t="s">
        <v>650</v>
      </c>
      <c r="G19253" s="389" t="s">
        <v>519</v>
      </c>
    </row>
    <row r="19254" spans="1:7">
      <c r="A19254" s="389" t="s">
        <v>532</v>
      </c>
      <c r="B19254" s="389" t="s">
        <v>519</v>
      </c>
      <c r="C19254" s="389">
        <v>34865.837904899898</v>
      </c>
      <c r="D19254" s="389" t="s">
        <v>519</v>
      </c>
      <c r="E19254" s="389" t="s">
        <v>670</v>
      </c>
      <c r="F19254" s="389" t="s">
        <v>650</v>
      </c>
      <c r="G19254" s="389" t="s">
        <v>519</v>
      </c>
    </row>
    <row r="19255" spans="1:7">
      <c r="A19255" s="389" t="s">
        <v>532</v>
      </c>
      <c r="B19255" s="389" t="s">
        <v>519</v>
      </c>
      <c r="C19255" s="389">
        <v>34865.837904899898</v>
      </c>
      <c r="D19255" s="389" t="s">
        <v>519</v>
      </c>
      <c r="E19255" s="389" t="s">
        <v>670</v>
      </c>
      <c r="F19255" s="389" t="s">
        <v>650</v>
      </c>
      <c r="G19255" s="389" t="s">
        <v>519</v>
      </c>
    </row>
    <row r="19256" spans="1:7">
      <c r="A19256" s="389" t="s">
        <v>532</v>
      </c>
      <c r="B19256" s="389" t="s">
        <v>519</v>
      </c>
      <c r="C19256" s="389">
        <v>34865.837904899898</v>
      </c>
      <c r="D19256" s="389" t="s">
        <v>519</v>
      </c>
      <c r="E19256" s="389" t="s">
        <v>670</v>
      </c>
      <c r="F19256" s="389" t="s">
        <v>650</v>
      </c>
      <c r="G19256" s="389" t="s">
        <v>519</v>
      </c>
    </row>
    <row r="19257" spans="1:7">
      <c r="A19257" s="389" t="s">
        <v>532</v>
      </c>
      <c r="B19257" s="389" t="s">
        <v>519</v>
      </c>
      <c r="C19257" s="389">
        <v>34865.837904899898</v>
      </c>
      <c r="D19257" s="389" t="s">
        <v>519</v>
      </c>
      <c r="E19257" s="389" t="s">
        <v>670</v>
      </c>
      <c r="F19257" s="389" t="s">
        <v>650</v>
      </c>
      <c r="G19257" s="389" t="s">
        <v>519</v>
      </c>
    </row>
    <row r="19258" spans="1:7">
      <c r="A19258" s="389" t="s">
        <v>532</v>
      </c>
      <c r="B19258" s="389" t="s">
        <v>519</v>
      </c>
      <c r="C19258" s="389">
        <v>34865.837904899898</v>
      </c>
      <c r="D19258" s="389" t="s">
        <v>519</v>
      </c>
      <c r="E19258" s="389" t="s">
        <v>670</v>
      </c>
      <c r="F19258" s="389" t="s">
        <v>650</v>
      </c>
      <c r="G19258" s="389" t="s">
        <v>519</v>
      </c>
    </row>
    <row r="19259" spans="1:7">
      <c r="A19259" s="389" t="s">
        <v>532</v>
      </c>
      <c r="B19259" s="389" t="s">
        <v>519</v>
      </c>
      <c r="C19259" s="389">
        <v>34865.837904899898</v>
      </c>
      <c r="D19259" s="389" t="s">
        <v>519</v>
      </c>
      <c r="E19259" s="389" t="s">
        <v>670</v>
      </c>
      <c r="F19259" s="389" t="s">
        <v>650</v>
      </c>
      <c r="G19259" s="389" t="s">
        <v>519</v>
      </c>
    </row>
    <row r="19260" spans="1:7">
      <c r="A19260" s="389" t="s">
        <v>532</v>
      </c>
      <c r="B19260" s="389" t="s">
        <v>519</v>
      </c>
      <c r="C19260" s="389">
        <v>34865.837904899898</v>
      </c>
      <c r="D19260" s="389" t="s">
        <v>519</v>
      </c>
      <c r="E19260" s="389" t="s">
        <v>670</v>
      </c>
      <c r="F19260" s="389" t="s">
        <v>650</v>
      </c>
      <c r="G19260" s="389" t="s">
        <v>519</v>
      </c>
    </row>
    <row r="19261" spans="1:7">
      <c r="A19261" s="389" t="s">
        <v>532</v>
      </c>
      <c r="B19261" s="389" t="s">
        <v>519</v>
      </c>
      <c r="C19261" s="389">
        <v>34865.837904899898</v>
      </c>
      <c r="D19261" s="389" t="s">
        <v>519</v>
      </c>
      <c r="E19261" s="389" t="s">
        <v>670</v>
      </c>
      <c r="F19261" s="389" t="s">
        <v>650</v>
      </c>
      <c r="G19261" s="389" t="s">
        <v>519</v>
      </c>
    </row>
    <row r="19262" spans="1:7">
      <c r="A19262" s="389" t="s">
        <v>532</v>
      </c>
      <c r="B19262" s="389" t="s">
        <v>519</v>
      </c>
      <c r="C19262" s="389">
        <v>34865.837904899898</v>
      </c>
      <c r="D19262" s="389" t="s">
        <v>519</v>
      </c>
      <c r="E19262" s="389" t="s">
        <v>670</v>
      </c>
      <c r="F19262" s="389" t="s">
        <v>650</v>
      </c>
      <c r="G19262" s="389" t="s">
        <v>519</v>
      </c>
    </row>
    <row r="19263" spans="1:7">
      <c r="A19263" s="389" t="s">
        <v>532</v>
      </c>
      <c r="B19263" s="389" t="s">
        <v>519</v>
      </c>
      <c r="C19263" s="389">
        <v>34865.837904899898</v>
      </c>
      <c r="D19263" s="389" t="s">
        <v>519</v>
      </c>
      <c r="E19263" s="389" t="s">
        <v>670</v>
      </c>
      <c r="F19263" s="389" t="s">
        <v>650</v>
      </c>
      <c r="G19263" s="389" t="s">
        <v>519</v>
      </c>
    </row>
    <row r="19264" spans="1:7">
      <c r="A19264" s="389" t="s">
        <v>532</v>
      </c>
      <c r="B19264" s="389" t="s">
        <v>519</v>
      </c>
      <c r="C19264" s="389">
        <v>34865.837904899898</v>
      </c>
      <c r="D19264" s="389" t="s">
        <v>519</v>
      </c>
      <c r="E19264" s="389" t="s">
        <v>670</v>
      </c>
      <c r="F19264" s="389" t="s">
        <v>650</v>
      </c>
      <c r="G19264" s="389" t="s">
        <v>519</v>
      </c>
    </row>
    <row r="19265" spans="1:7">
      <c r="A19265" s="389" t="s">
        <v>532</v>
      </c>
      <c r="B19265" s="389" t="s">
        <v>519</v>
      </c>
      <c r="C19265" s="389">
        <v>34865.837904899898</v>
      </c>
      <c r="D19265" s="389" t="s">
        <v>519</v>
      </c>
      <c r="E19265" s="389" t="s">
        <v>670</v>
      </c>
      <c r="F19265" s="389" t="s">
        <v>650</v>
      </c>
      <c r="G19265" s="389" t="s">
        <v>519</v>
      </c>
    </row>
    <row r="19266" spans="1:7">
      <c r="A19266" s="389" t="s">
        <v>532</v>
      </c>
      <c r="B19266" s="389" t="s">
        <v>519</v>
      </c>
      <c r="C19266" s="389">
        <v>34865.837904899898</v>
      </c>
      <c r="D19266" s="389" t="s">
        <v>519</v>
      </c>
      <c r="E19266" s="389" t="s">
        <v>670</v>
      </c>
      <c r="F19266" s="389" t="s">
        <v>650</v>
      </c>
      <c r="G19266" s="389" t="s">
        <v>519</v>
      </c>
    </row>
    <row r="19267" spans="1:7">
      <c r="A19267" s="389" t="s">
        <v>532</v>
      </c>
      <c r="B19267" s="389" t="s">
        <v>519</v>
      </c>
      <c r="C19267" s="389">
        <v>34865.837904899898</v>
      </c>
      <c r="D19267" s="389" t="s">
        <v>519</v>
      </c>
      <c r="E19267" s="389" t="s">
        <v>670</v>
      </c>
      <c r="F19267" s="389" t="s">
        <v>650</v>
      </c>
      <c r="G19267" s="389" t="s">
        <v>519</v>
      </c>
    </row>
    <row r="19268" spans="1:7">
      <c r="A19268" s="389" t="s">
        <v>532</v>
      </c>
      <c r="B19268" s="389" t="s">
        <v>519</v>
      </c>
      <c r="C19268" s="389">
        <v>34865.837904899898</v>
      </c>
      <c r="D19268" s="389" t="s">
        <v>519</v>
      </c>
      <c r="E19268" s="389" t="s">
        <v>670</v>
      </c>
      <c r="F19268" s="389" t="s">
        <v>650</v>
      </c>
      <c r="G19268" s="389" t="s">
        <v>519</v>
      </c>
    </row>
    <row r="19269" spans="1:7">
      <c r="A19269" s="389" t="s">
        <v>532</v>
      </c>
      <c r="B19269" s="389" t="s">
        <v>519</v>
      </c>
      <c r="C19269" s="389">
        <v>34865.837904899898</v>
      </c>
      <c r="D19269" s="389" t="s">
        <v>519</v>
      </c>
      <c r="E19269" s="389" t="s">
        <v>670</v>
      </c>
      <c r="F19269" s="389" t="s">
        <v>650</v>
      </c>
      <c r="G19269" s="389" t="s">
        <v>519</v>
      </c>
    </row>
    <row r="19270" spans="1:7">
      <c r="A19270" s="389" t="s">
        <v>532</v>
      </c>
      <c r="B19270" s="389" t="s">
        <v>519</v>
      </c>
      <c r="C19270" s="389">
        <v>34865.837904899898</v>
      </c>
      <c r="D19270" s="389" t="s">
        <v>519</v>
      </c>
      <c r="E19270" s="389" t="s">
        <v>670</v>
      </c>
      <c r="F19270" s="389" t="s">
        <v>650</v>
      </c>
      <c r="G19270" s="389" t="s">
        <v>519</v>
      </c>
    </row>
    <row r="19271" spans="1:7">
      <c r="A19271" s="389" t="s">
        <v>532</v>
      </c>
      <c r="B19271" s="389" t="s">
        <v>519</v>
      </c>
      <c r="C19271" s="389">
        <v>34865.837904899898</v>
      </c>
      <c r="D19271" s="389" t="s">
        <v>519</v>
      </c>
      <c r="E19271" s="389" t="s">
        <v>670</v>
      </c>
      <c r="F19271" s="389" t="s">
        <v>650</v>
      </c>
      <c r="G19271" s="389" t="s">
        <v>519</v>
      </c>
    </row>
    <row r="19272" spans="1:7">
      <c r="A19272" s="389" t="s">
        <v>532</v>
      </c>
      <c r="B19272" s="389" t="s">
        <v>519</v>
      </c>
      <c r="C19272" s="389">
        <v>34865.837904899898</v>
      </c>
      <c r="D19272" s="389" t="s">
        <v>519</v>
      </c>
      <c r="E19272" s="389" t="s">
        <v>670</v>
      </c>
      <c r="F19272" s="389" t="s">
        <v>650</v>
      </c>
      <c r="G19272" s="389" t="s">
        <v>519</v>
      </c>
    </row>
    <row r="19273" spans="1:7">
      <c r="A19273" s="389" t="s">
        <v>532</v>
      </c>
      <c r="B19273" s="389" t="s">
        <v>519</v>
      </c>
      <c r="C19273" s="389">
        <v>34865.837904899898</v>
      </c>
      <c r="D19273" s="389" t="s">
        <v>519</v>
      </c>
      <c r="E19273" s="389" t="s">
        <v>670</v>
      </c>
      <c r="F19273" s="389" t="s">
        <v>650</v>
      </c>
      <c r="G19273" s="389" t="s">
        <v>519</v>
      </c>
    </row>
    <row r="19274" spans="1:7">
      <c r="A19274" s="389" t="s">
        <v>532</v>
      </c>
      <c r="B19274" s="389" t="s">
        <v>519</v>
      </c>
      <c r="C19274" s="389">
        <v>34865.837904899898</v>
      </c>
      <c r="D19274" s="389" t="s">
        <v>519</v>
      </c>
      <c r="E19274" s="389" t="s">
        <v>670</v>
      </c>
      <c r="F19274" s="389" t="s">
        <v>650</v>
      </c>
      <c r="G19274" s="389" t="s">
        <v>519</v>
      </c>
    </row>
    <row r="19275" spans="1:7">
      <c r="A19275" s="389" t="s">
        <v>532</v>
      </c>
      <c r="B19275" s="389" t="s">
        <v>519</v>
      </c>
      <c r="C19275" s="389">
        <v>34865.837904899898</v>
      </c>
      <c r="D19275" s="389" t="s">
        <v>519</v>
      </c>
      <c r="E19275" s="389" t="s">
        <v>670</v>
      </c>
      <c r="F19275" s="389" t="s">
        <v>650</v>
      </c>
      <c r="G19275" s="389" t="s">
        <v>519</v>
      </c>
    </row>
    <row r="19276" spans="1:7">
      <c r="A19276" s="389" t="s">
        <v>532</v>
      </c>
      <c r="B19276" s="389" t="s">
        <v>519</v>
      </c>
      <c r="C19276" s="389">
        <v>34865.837904899898</v>
      </c>
      <c r="D19276" s="389" t="s">
        <v>519</v>
      </c>
      <c r="E19276" s="389" t="s">
        <v>670</v>
      </c>
      <c r="F19276" s="389" t="s">
        <v>650</v>
      </c>
      <c r="G19276" s="389" t="s">
        <v>519</v>
      </c>
    </row>
    <row r="19277" spans="1:7">
      <c r="A19277" s="389" t="s">
        <v>532</v>
      </c>
      <c r="B19277" s="389" t="s">
        <v>519</v>
      </c>
      <c r="C19277" s="389">
        <v>34865.837904899898</v>
      </c>
      <c r="D19277" s="389" t="s">
        <v>519</v>
      </c>
      <c r="E19277" s="389" t="s">
        <v>670</v>
      </c>
      <c r="F19277" s="389" t="s">
        <v>650</v>
      </c>
      <c r="G19277" s="389" t="s">
        <v>519</v>
      </c>
    </row>
    <row r="19278" spans="1:7">
      <c r="A19278" s="389" t="s">
        <v>532</v>
      </c>
      <c r="B19278" s="389" t="s">
        <v>519</v>
      </c>
      <c r="C19278" s="389">
        <v>34865.837904899898</v>
      </c>
      <c r="D19278" s="389" t="s">
        <v>519</v>
      </c>
      <c r="E19278" s="389" t="s">
        <v>670</v>
      </c>
      <c r="F19278" s="389" t="s">
        <v>650</v>
      </c>
      <c r="G19278" s="389" t="s">
        <v>519</v>
      </c>
    </row>
    <row r="19279" spans="1:7">
      <c r="A19279" s="389" t="s">
        <v>532</v>
      </c>
      <c r="B19279" s="389" t="s">
        <v>519</v>
      </c>
      <c r="C19279" s="389">
        <v>34865.837904899898</v>
      </c>
      <c r="D19279" s="389" t="s">
        <v>519</v>
      </c>
      <c r="E19279" s="389" t="s">
        <v>670</v>
      </c>
      <c r="F19279" s="389" t="s">
        <v>650</v>
      </c>
      <c r="G19279" s="389" t="s">
        <v>519</v>
      </c>
    </row>
    <row r="19280" spans="1:7">
      <c r="A19280" s="389" t="s">
        <v>532</v>
      </c>
      <c r="B19280" s="389" t="s">
        <v>519</v>
      </c>
      <c r="C19280" s="389">
        <v>34865.837904899898</v>
      </c>
      <c r="D19280" s="389" t="s">
        <v>519</v>
      </c>
      <c r="E19280" s="389" t="s">
        <v>670</v>
      </c>
      <c r="F19280" s="389" t="s">
        <v>650</v>
      </c>
      <c r="G19280" s="389" t="s">
        <v>519</v>
      </c>
    </row>
    <row r="19281" spans="1:7">
      <c r="A19281" s="389" t="s">
        <v>532</v>
      </c>
      <c r="B19281" s="389" t="s">
        <v>519</v>
      </c>
      <c r="C19281" s="389">
        <v>34865.837904899898</v>
      </c>
      <c r="D19281" s="389" t="s">
        <v>519</v>
      </c>
      <c r="E19281" s="389" t="s">
        <v>670</v>
      </c>
      <c r="F19281" s="389" t="s">
        <v>650</v>
      </c>
      <c r="G19281" s="389" t="s">
        <v>519</v>
      </c>
    </row>
    <row r="19282" spans="1:7">
      <c r="A19282" s="389" t="s">
        <v>532</v>
      </c>
      <c r="B19282" s="389" t="s">
        <v>519</v>
      </c>
      <c r="C19282" s="389">
        <v>34865.837904899898</v>
      </c>
      <c r="D19282" s="389" t="s">
        <v>519</v>
      </c>
      <c r="E19282" s="389" t="s">
        <v>670</v>
      </c>
      <c r="F19282" s="389" t="s">
        <v>650</v>
      </c>
      <c r="G19282" s="389" t="s">
        <v>519</v>
      </c>
    </row>
    <row r="19283" spans="1:7">
      <c r="A19283" s="389" t="s">
        <v>532</v>
      </c>
      <c r="B19283" s="389" t="s">
        <v>519</v>
      </c>
      <c r="C19283" s="389">
        <v>34865.837904899898</v>
      </c>
      <c r="D19283" s="389" t="s">
        <v>519</v>
      </c>
      <c r="E19283" s="389" t="s">
        <v>670</v>
      </c>
      <c r="F19283" s="389" t="s">
        <v>650</v>
      </c>
      <c r="G19283" s="389" t="s">
        <v>519</v>
      </c>
    </row>
    <row r="19284" spans="1:7">
      <c r="A19284" s="389" t="s">
        <v>532</v>
      </c>
      <c r="B19284" s="389" t="s">
        <v>519</v>
      </c>
      <c r="C19284" s="389">
        <v>34865.837904899898</v>
      </c>
      <c r="D19284" s="389" t="s">
        <v>519</v>
      </c>
      <c r="E19284" s="389" t="s">
        <v>670</v>
      </c>
      <c r="F19284" s="389" t="s">
        <v>650</v>
      </c>
      <c r="G19284" s="389" t="s">
        <v>519</v>
      </c>
    </row>
    <row r="19285" spans="1:7">
      <c r="A19285" s="389" t="s">
        <v>532</v>
      </c>
      <c r="B19285" s="389" t="s">
        <v>519</v>
      </c>
      <c r="C19285" s="389">
        <v>34865.837904899898</v>
      </c>
      <c r="D19285" s="389" t="s">
        <v>519</v>
      </c>
      <c r="E19285" s="389" t="s">
        <v>670</v>
      </c>
      <c r="F19285" s="389" t="s">
        <v>650</v>
      </c>
      <c r="G19285" s="389" t="s">
        <v>519</v>
      </c>
    </row>
    <row r="19286" spans="1:7">
      <c r="A19286" s="389" t="s">
        <v>532</v>
      </c>
      <c r="B19286" s="389" t="s">
        <v>519</v>
      </c>
      <c r="C19286" s="389">
        <v>34865.837904899898</v>
      </c>
      <c r="D19286" s="389" t="s">
        <v>519</v>
      </c>
      <c r="E19286" s="389" t="s">
        <v>670</v>
      </c>
      <c r="F19286" s="389" t="s">
        <v>650</v>
      </c>
      <c r="G19286" s="389" t="s">
        <v>519</v>
      </c>
    </row>
    <row r="19287" spans="1:7">
      <c r="A19287" s="389" t="s">
        <v>532</v>
      </c>
      <c r="B19287" s="389" t="s">
        <v>519</v>
      </c>
      <c r="C19287" s="389">
        <v>34865.837904899898</v>
      </c>
      <c r="D19287" s="389" t="s">
        <v>519</v>
      </c>
      <c r="E19287" s="389" t="s">
        <v>670</v>
      </c>
      <c r="F19287" s="389" t="s">
        <v>650</v>
      </c>
      <c r="G19287" s="389" t="s">
        <v>519</v>
      </c>
    </row>
    <row r="19288" spans="1:7">
      <c r="A19288" s="389" t="s">
        <v>532</v>
      </c>
      <c r="B19288" s="389" t="s">
        <v>519</v>
      </c>
      <c r="C19288" s="389">
        <v>34865.837904899898</v>
      </c>
      <c r="D19288" s="389" t="s">
        <v>519</v>
      </c>
      <c r="E19288" s="389" t="s">
        <v>670</v>
      </c>
      <c r="F19288" s="389" t="s">
        <v>650</v>
      </c>
      <c r="G19288" s="389" t="s">
        <v>519</v>
      </c>
    </row>
    <row r="19289" spans="1:7">
      <c r="A19289" s="389" t="s">
        <v>532</v>
      </c>
      <c r="B19289" s="389" t="s">
        <v>519</v>
      </c>
      <c r="C19289" s="389">
        <v>34865.837904899898</v>
      </c>
      <c r="D19289" s="389" t="s">
        <v>519</v>
      </c>
      <c r="E19289" s="389" t="s">
        <v>670</v>
      </c>
      <c r="F19289" s="389" t="s">
        <v>650</v>
      </c>
      <c r="G19289" s="389" t="s">
        <v>519</v>
      </c>
    </row>
    <row r="19290" spans="1:7">
      <c r="A19290" s="389" t="s">
        <v>532</v>
      </c>
      <c r="B19290" s="389" t="s">
        <v>519</v>
      </c>
      <c r="C19290" s="389">
        <v>34865.837904899898</v>
      </c>
      <c r="D19290" s="389" t="s">
        <v>519</v>
      </c>
      <c r="E19290" s="389" t="s">
        <v>670</v>
      </c>
      <c r="F19290" s="389" t="s">
        <v>650</v>
      </c>
      <c r="G19290" s="389" t="s">
        <v>519</v>
      </c>
    </row>
    <row r="19291" spans="1:7">
      <c r="A19291" s="389" t="s">
        <v>532</v>
      </c>
      <c r="B19291" s="389" t="s">
        <v>519</v>
      </c>
      <c r="C19291" s="389">
        <v>34865.837904899898</v>
      </c>
      <c r="D19291" s="389" t="s">
        <v>519</v>
      </c>
      <c r="E19291" s="389" t="s">
        <v>670</v>
      </c>
      <c r="F19291" s="389" t="s">
        <v>650</v>
      </c>
      <c r="G19291" s="389" t="s">
        <v>519</v>
      </c>
    </row>
    <row r="19292" spans="1:7">
      <c r="A19292" s="389" t="s">
        <v>532</v>
      </c>
      <c r="B19292" s="389" t="s">
        <v>519</v>
      </c>
      <c r="C19292" s="389">
        <v>34865.837904899898</v>
      </c>
      <c r="D19292" s="389" t="s">
        <v>519</v>
      </c>
      <c r="E19292" s="389" t="s">
        <v>670</v>
      </c>
      <c r="F19292" s="389" t="s">
        <v>650</v>
      </c>
      <c r="G19292" s="389" t="s">
        <v>519</v>
      </c>
    </row>
    <row r="19293" spans="1:7">
      <c r="A19293" s="389" t="s">
        <v>532</v>
      </c>
      <c r="B19293" s="389" t="s">
        <v>519</v>
      </c>
      <c r="C19293" s="389">
        <v>34865.837904899898</v>
      </c>
      <c r="D19293" s="389" t="s">
        <v>519</v>
      </c>
      <c r="E19293" s="389" t="s">
        <v>670</v>
      </c>
      <c r="F19293" s="389" t="s">
        <v>650</v>
      </c>
      <c r="G19293" s="389" t="s">
        <v>519</v>
      </c>
    </row>
    <row r="19294" spans="1:7">
      <c r="A19294" s="389" t="s">
        <v>532</v>
      </c>
      <c r="B19294" s="389" t="s">
        <v>519</v>
      </c>
      <c r="C19294" s="389">
        <v>34865.837904899898</v>
      </c>
      <c r="D19294" s="389" t="s">
        <v>519</v>
      </c>
      <c r="E19294" s="389" t="s">
        <v>670</v>
      </c>
      <c r="F19294" s="389" t="s">
        <v>650</v>
      </c>
      <c r="G19294" s="389" t="s">
        <v>519</v>
      </c>
    </row>
    <row r="19295" spans="1:7">
      <c r="A19295" s="389" t="s">
        <v>532</v>
      </c>
      <c r="B19295" s="389" t="s">
        <v>519</v>
      </c>
      <c r="C19295" s="389">
        <v>34865.837904899898</v>
      </c>
      <c r="D19295" s="389" t="s">
        <v>519</v>
      </c>
      <c r="E19295" s="389" t="s">
        <v>670</v>
      </c>
      <c r="F19295" s="389" t="s">
        <v>650</v>
      </c>
      <c r="G19295" s="389" t="s">
        <v>519</v>
      </c>
    </row>
    <row r="19296" spans="1:7">
      <c r="A19296" s="389" t="s">
        <v>532</v>
      </c>
      <c r="B19296" s="389" t="s">
        <v>519</v>
      </c>
      <c r="C19296" s="389">
        <v>34865.837904899898</v>
      </c>
      <c r="D19296" s="389" t="s">
        <v>519</v>
      </c>
      <c r="E19296" s="389" t="s">
        <v>670</v>
      </c>
      <c r="F19296" s="389" t="s">
        <v>650</v>
      </c>
      <c r="G19296" s="389" t="s">
        <v>519</v>
      </c>
    </row>
    <row r="19297" spans="1:7">
      <c r="A19297" s="389" t="s">
        <v>532</v>
      </c>
      <c r="B19297" s="389" t="s">
        <v>519</v>
      </c>
      <c r="C19297" s="389">
        <v>34865.837904899898</v>
      </c>
      <c r="D19297" s="389" t="s">
        <v>519</v>
      </c>
      <c r="E19297" s="389" t="s">
        <v>670</v>
      </c>
      <c r="F19297" s="389" t="s">
        <v>650</v>
      </c>
      <c r="G19297" s="389" t="s">
        <v>519</v>
      </c>
    </row>
    <row r="19298" spans="1:7">
      <c r="A19298" s="389" t="s">
        <v>560</v>
      </c>
      <c r="B19298" s="389" t="s">
        <v>519</v>
      </c>
      <c r="C19298" s="389">
        <v>34865.837904899898</v>
      </c>
      <c r="D19298" s="389" t="s">
        <v>519</v>
      </c>
      <c r="E19298" s="389" t="s">
        <v>670</v>
      </c>
      <c r="F19298" s="389" t="s">
        <v>650</v>
      </c>
      <c r="G19298" s="389" t="s">
        <v>519</v>
      </c>
    </row>
    <row r="19299" spans="1:7">
      <c r="A19299" s="389" t="s">
        <v>532</v>
      </c>
      <c r="B19299" s="389" t="s">
        <v>519</v>
      </c>
      <c r="C19299" s="389">
        <v>34865.837904899898</v>
      </c>
      <c r="D19299" s="389" t="s">
        <v>519</v>
      </c>
      <c r="E19299" s="389" t="s">
        <v>670</v>
      </c>
      <c r="F19299" s="389" t="s">
        <v>650</v>
      </c>
      <c r="G19299" s="389" t="s">
        <v>519</v>
      </c>
    </row>
    <row r="19300" spans="1:7">
      <c r="A19300" s="389" t="s">
        <v>532</v>
      </c>
      <c r="B19300" s="389" t="s">
        <v>519</v>
      </c>
      <c r="C19300" s="389">
        <v>34865.837904899898</v>
      </c>
      <c r="D19300" s="389" t="s">
        <v>519</v>
      </c>
      <c r="E19300" s="389" t="s">
        <v>670</v>
      </c>
      <c r="F19300" s="389" t="s">
        <v>650</v>
      </c>
      <c r="G19300" s="389" t="s">
        <v>519</v>
      </c>
    </row>
    <row r="19301" spans="1:7">
      <c r="A19301" s="389" t="s">
        <v>532</v>
      </c>
      <c r="B19301" s="389" t="s">
        <v>519</v>
      </c>
      <c r="C19301" s="389">
        <v>34865.837904899898</v>
      </c>
      <c r="D19301" s="389" t="s">
        <v>519</v>
      </c>
      <c r="E19301" s="389" t="s">
        <v>670</v>
      </c>
      <c r="F19301" s="389" t="s">
        <v>650</v>
      </c>
      <c r="G19301" s="389" t="s">
        <v>519</v>
      </c>
    </row>
    <row r="19302" spans="1:7">
      <c r="A19302" s="389" t="s">
        <v>532</v>
      </c>
      <c r="B19302" s="389" t="s">
        <v>519</v>
      </c>
      <c r="C19302" s="389">
        <v>34865.837904899898</v>
      </c>
      <c r="D19302" s="389" t="s">
        <v>519</v>
      </c>
      <c r="E19302" s="389" t="s">
        <v>670</v>
      </c>
      <c r="F19302" s="389" t="s">
        <v>650</v>
      </c>
      <c r="G19302" s="389" t="s">
        <v>519</v>
      </c>
    </row>
    <row r="19303" spans="1:7">
      <c r="A19303" s="389" t="s">
        <v>532</v>
      </c>
      <c r="B19303" s="389" t="s">
        <v>519</v>
      </c>
      <c r="C19303" s="389">
        <v>34865.837904899898</v>
      </c>
      <c r="D19303" s="389" t="s">
        <v>519</v>
      </c>
      <c r="E19303" s="389" t="s">
        <v>670</v>
      </c>
      <c r="F19303" s="389" t="s">
        <v>650</v>
      </c>
      <c r="G19303" s="389" t="s">
        <v>519</v>
      </c>
    </row>
    <row r="19304" spans="1:7">
      <c r="A19304" s="389" t="s">
        <v>532</v>
      </c>
      <c r="B19304" s="389" t="s">
        <v>519</v>
      </c>
      <c r="C19304" s="389">
        <v>34865.837904899898</v>
      </c>
      <c r="D19304" s="389" t="s">
        <v>519</v>
      </c>
      <c r="E19304" s="389" t="s">
        <v>670</v>
      </c>
      <c r="F19304" s="389" t="s">
        <v>650</v>
      </c>
      <c r="G19304" s="389" t="s">
        <v>519</v>
      </c>
    </row>
    <row r="19305" spans="1:7">
      <c r="A19305" s="389" t="s">
        <v>532</v>
      </c>
      <c r="B19305" s="389" t="s">
        <v>519</v>
      </c>
      <c r="C19305" s="389">
        <v>34865.837904899898</v>
      </c>
      <c r="D19305" s="389" t="s">
        <v>519</v>
      </c>
      <c r="E19305" s="389" t="s">
        <v>670</v>
      </c>
      <c r="F19305" s="389" t="s">
        <v>650</v>
      </c>
      <c r="G19305" s="389" t="s">
        <v>519</v>
      </c>
    </row>
    <row r="19306" spans="1:7">
      <c r="A19306" s="389" t="s">
        <v>532</v>
      </c>
      <c r="B19306" s="389" t="s">
        <v>519</v>
      </c>
      <c r="C19306" s="389">
        <v>34865.837904899898</v>
      </c>
      <c r="D19306" s="389" t="s">
        <v>519</v>
      </c>
      <c r="E19306" s="389" t="s">
        <v>670</v>
      </c>
      <c r="F19306" s="389" t="s">
        <v>650</v>
      </c>
      <c r="G19306" s="389" t="s">
        <v>519</v>
      </c>
    </row>
    <row r="19307" spans="1:7">
      <c r="A19307" s="389" t="s">
        <v>532</v>
      </c>
      <c r="B19307" s="389" t="s">
        <v>519</v>
      </c>
      <c r="C19307" s="389">
        <v>34865.837904899898</v>
      </c>
      <c r="D19307" s="389" t="s">
        <v>519</v>
      </c>
      <c r="E19307" s="389" t="s">
        <v>670</v>
      </c>
      <c r="F19307" s="389" t="s">
        <v>650</v>
      </c>
      <c r="G19307" s="389" t="s">
        <v>519</v>
      </c>
    </row>
    <row r="19308" spans="1:7">
      <c r="A19308" s="389" t="s">
        <v>532</v>
      </c>
      <c r="B19308" s="389" t="s">
        <v>519</v>
      </c>
      <c r="C19308" s="389">
        <v>34865.837904899898</v>
      </c>
      <c r="D19308" s="389" t="s">
        <v>519</v>
      </c>
      <c r="E19308" s="389" t="s">
        <v>670</v>
      </c>
      <c r="F19308" s="389" t="s">
        <v>650</v>
      </c>
      <c r="G19308" s="389" t="s">
        <v>519</v>
      </c>
    </row>
    <row r="19309" spans="1:7">
      <c r="A19309" s="389" t="s">
        <v>532</v>
      </c>
      <c r="B19309" s="389" t="s">
        <v>519</v>
      </c>
      <c r="C19309" s="389">
        <v>34865.837904899898</v>
      </c>
      <c r="D19309" s="389" t="s">
        <v>519</v>
      </c>
      <c r="E19309" s="389" t="s">
        <v>670</v>
      </c>
      <c r="F19309" s="389" t="s">
        <v>650</v>
      </c>
      <c r="G19309" s="389" t="s">
        <v>519</v>
      </c>
    </row>
    <row r="19310" spans="1:7">
      <c r="A19310" s="389" t="s">
        <v>532</v>
      </c>
      <c r="B19310" s="389" t="s">
        <v>519</v>
      </c>
      <c r="C19310" s="389">
        <v>34865.837904899898</v>
      </c>
      <c r="D19310" s="389" t="s">
        <v>519</v>
      </c>
      <c r="E19310" s="389" t="s">
        <v>670</v>
      </c>
      <c r="F19310" s="389" t="s">
        <v>650</v>
      </c>
      <c r="G19310" s="389" t="s">
        <v>519</v>
      </c>
    </row>
    <row r="19311" spans="1:7">
      <c r="A19311" s="389" t="s">
        <v>532</v>
      </c>
      <c r="B19311" s="389" t="s">
        <v>519</v>
      </c>
      <c r="C19311" s="389">
        <v>34865.837904899898</v>
      </c>
      <c r="D19311" s="389" t="s">
        <v>519</v>
      </c>
      <c r="E19311" s="389" t="s">
        <v>670</v>
      </c>
      <c r="F19311" s="389" t="s">
        <v>650</v>
      </c>
      <c r="G19311" s="389" t="s">
        <v>519</v>
      </c>
    </row>
    <row r="19312" spans="1:7">
      <c r="A19312" s="389" t="s">
        <v>532</v>
      </c>
      <c r="B19312" s="389" t="s">
        <v>519</v>
      </c>
      <c r="C19312" s="389">
        <v>34865.837904899898</v>
      </c>
      <c r="D19312" s="389" t="s">
        <v>519</v>
      </c>
      <c r="E19312" s="389" t="s">
        <v>670</v>
      </c>
      <c r="F19312" s="389" t="s">
        <v>650</v>
      </c>
      <c r="G19312" s="389" t="s">
        <v>519</v>
      </c>
    </row>
    <row r="19313" spans="1:7">
      <c r="A19313" s="389" t="s">
        <v>532</v>
      </c>
      <c r="B19313" s="389" t="s">
        <v>519</v>
      </c>
      <c r="C19313" s="389">
        <v>34865.837904899898</v>
      </c>
      <c r="D19313" s="389" t="s">
        <v>519</v>
      </c>
      <c r="E19313" s="389" t="s">
        <v>670</v>
      </c>
      <c r="F19313" s="389" t="s">
        <v>650</v>
      </c>
      <c r="G19313" s="389" t="s">
        <v>519</v>
      </c>
    </row>
    <row r="19314" spans="1:7">
      <c r="A19314" s="389" t="s">
        <v>532</v>
      </c>
      <c r="B19314" s="389" t="s">
        <v>519</v>
      </c>
      <c r="C19314" s="389">
        <v>34865.837904899898</v>
      </c>
      <c r="D19314" s="389" t="s">
        <v>519</v>
      </c>
      <c r="E19314" s="389" t="s">
        <v>670</v>
      </c>
      <c r="F19314" s="389" t="s">
        <v>650</v>
      </c>
      <c r="G19314" s="389" t="s">
        <v>519</v>
      </c>
    </row>
    <row r="19315" spans="1:7">
      <c r="A19315" s="389" t="s">
        <v>532</v>
      </c>
      <c r="B19315" s="389" t="s">
        <v>519</v>
      </c>
      <c r="C19315" s="389">
        <v>34865.837904899898</v>
      </c>
      <c r="D19315" s="389" t="s">
        <v>519</v>
      </c>
      <c r="E19315" s="389" t="s">
        <v>670</v>
      </c>
      <c r="F19315" s="389" t="s">
        <v>650</v>
      </c>
      <c r="G19315" s="389" t="s">
        <v>519</v>
      </c>
    </row>
    <row r="19316" spans="1:7">
      <c r="A19316" s="389" t="s">
        <v>532</v>
      </c>
      <c r="B19316" s="389" t="s">
        <v>519</v>
      </c>
      <c r="C19316" s="389">
        <v>34865.837904899898</v>
      </c>
      <c r="D19316" s="389" t="s">
        <v>519</v>
      </c>
      <c r="E19316" s="389" t="s">
        <v>670</v>
      </c>
      <c r="F19316" s="389" t="s">
        <v>650</v>
      </c>
      <c r="G19316" s="389" t="s">
        <v>519</v>
      </c>
    </row>
    <row r="19317" spans="1:7">
      <c r="A19317" s="389" t="s">
        <v>532</v>
      </c>
      <c r="B19317" s="389" t="s">
        <v>519</v>
      </c>
      <c r="C19317" s="389">
        <v>34865.837904899898</v>
      </c>
      <c r="D19317" s="389" t="s">
        <v>519</v>
      </c>
      <c r="E19317" s="389" t="s">
        <v>670</v>
      </c>
      <c r="F19317" s="389" t="s">
        <v>650</v>
      </c>
      <c r="G19317" s="389" t="s">
        <v>519</v>
      </c>
    </row>
    <row r="19318" spans="1:7">
      <c r="A19318" s="389" t="s">
        <v>532</v>
      </c>
      <c r="B19318" s="389" t="s">
        <v>519</v>
      </c>
      <c r="C19318" s="389">
        <v>34865.837904899898</v>
      </c>
      <c r="D19318" s="389" t="s">
        <v>519</v>
      </c>
      <c r="E19318" s="389" t="s">
        <v>670</v>
      </c>
      <c r="F19318" s="389" t="s">
        <v>650</v>
      </c>
      <c r="G19318" s="389" t="s">
        <v>519</v>
      </c>
    </row>
    <row r="19319" spans="1:7">
      <c r="A19319" s="389" t="s">
        <v>532</v>
      </c>
      <c r="B19319" s="389" t="s">
        <v>519</v>
      </c>
      <c r="C19319" s="389">
        <v>34865.837904899898</v>
      </c>
      <c r="D19319" s="389" t="s">
        <v>519</v>
      </c>
      <c r="E19319" s="389" t="s">
        <v>670</v>
      </c>
      <c r="F19319" s="389" t="s">
        <v>650</v>
      </c>
      <c r="G19319" s="389" t="s">
        <v>519</v>
      </c>
    </row>
    <row r="19320" spans="1:7">
      <c r="A19320" s="389" t="s">
        <v>532</v>
      </c>
      <c r="B19320" s="389" t="s">
        <v>519</v>
      </c>
      <c r="C19320" s="389">
        <v>34865.837904899898</v>
      </c>
      <c r="D19320" s="389" t="s">
        <v>519</v>
      </c>
      <c r="E19320" s="389" t="s">
        <v>670</v>
      </c>
      <c r="F19320" s="389" t="s">
        <v>650</v>
      </c>
      <c r="G19320" s="389" t="s">
        <v>519</v>
      </c>
    </row>
    <row r="19321" spans="1:7">
      <c r="A19321" s="389" t="s">
        <v>532</v>
      </c>
      <c r="B19321" s="389" t="s">
        <v>519</v>
      </c>
      <c r="C19321" s="389">
        <v>34865.837904899898</v>
      </c>
      <c r="D19321" s="389" t="s">
        <v>519</v>
      </c>
      <c r="E19321" s="389" t="s">
        <v>670</v>
      </c>
      <c r="F19321" s="389" t="s">
        <v>650</v>
      </c>
      <c r="G19321" s="389" t="s">
        <v>519</v>
      </c>
    </row>
    <row r="19322" spans="1:7">
      <c r="A19322" s="389" t="s">
        <v>532</v>
      </c>
      <c r="B19322" s="389" t="s">
        <v>519</v>
      </c>
      <c r="C19322" s="389">
        <v>34865.837904899898</v>
      </c>
      <c r="D19322" s="389" t="s">
        <v>519</v>
      </c>
      <c r="E19322" s="389" t="s">
        <v>670</v>
      </c>
      <c r="F19322" s="389" t="s">
        <v>650</v>
      </c>
      <c r="G19322" s="389" t="s">
        <v>519</v>
      </c>
    </row>
    <row r="19323" spans="1:7">
      <c r="A19323" s="389" t="s">
        <v>532</v>
      </c>
      <c r="B19323" s="389" t="s">
        <v>519</v>
      </c>
      <c r="C19323" s="389">
        <v>34865.837904899898</v>
      </c>
      <c r="D19323" s="389" t="s">
        <v>519</v>
      </c>
      <c r="E19323" s="389" t="s">
        <v>670</v>
      </c>
      <c r="F19323" s="389" t="s">
        <v>650</v>
      </c>
      <c r="G19323" s="389" t="s">
        <v>519</v>
      </c>
    </row>
    <row r="19324" spans="1:7">
      <c r="A19324" s="389" t="s">
        <v>532</v>
      </c>
      <c r="B19324" s="389" t="s">
        <v>519</v>
      </c>
      <c r="C19324" s="389">
        <v>34865.837904899898</v>
      </c>
      <c r="D19324" s="389" t="s">
        <v>519</v>
      </c>
      <c r="E19324" s="389" t="s">
        <v>670</v>
      </c>
      <c r="F19324" s="389" t="s">
        <v>650</v>
      </c>
      <c r="G19324" s="389" t="s">
        <v>519</v>
      </c>
    </row>
    <row r="19325" spans="1:7">
      <c r="A19325" s="389" t="s">
        <v>532</v>
      </c>
      <c r="B19325" s="389" t="s">
        <v>519</v>
      </c>
      <c r="C19325" s="389">
        <v>34865.837904899898</v>
      </c>
      <c r="D19325" s="389" t="s">
        <v>519</v>
      </c>
      <c r="E19325" s="389" t="s">
        <v>670</v>
      </c>
      <c r="F19325" s="389" t="s">
        <v>650</v>
      </c>
      <c r="G19325" s="389" t="s">
        <v>519</v>
      </c>
    </row>
    <row r="19326" spans="1:7">
      <c r="A19326" s="389" t="s">
        <v>532</v>
      </c>
      <c r="B19326" s="389" t="s">
        <v>519</v>
      </c>
      <c r="C19326" s="389">
        <v>34865.837904899898</v>
      </c>
      <c r="D19326" s="389" t="s">
        <v>519</v>
      </c>
      <c r="E19326" s="389" t="s">
        <v>670</v>
      </c>
      <c r="F19326" s="389" t="s">
        <v>650</v>
      </c>
      <c r="G19326" s="389" t="s">
        <v>519</v>
      </c>
    </row>
    <row r="19327" spans="1:7">
      <c r="A19327" s="389" t="s">
        <v>532</v>
      </c>
      <c r="B19327" s="389" t="s">
        <v>519</v>
      </c>
      <c r="C19327" s="389">
        <v>34865.837904899898</v>
      </c>
      <c r="D19327" s="389" t="s">
        <v>519</v>
      </c>
      <c r="E19327" s="389" t="s">
        <v>670</v>
      </c>
      <c r="F19327" s="389" t="s">
        <v>650</v>
      </c>
      <c r="G19327" s="389" t="s">
        <v>519</v>
      </c>
    </row>
    <row r="19328" spans="1:7">
      <c r="A19328" s="389" t="s">
        <v>532</v>
      </c>
      <c r="B19328" s="389" t="s">
        <v>519</v>
      </c>
      <c r="C19328" s="389">
        <v>34865.837904899898</v>
      </c>
      <c r="D19328" s="389" t="s">
        <v>519</v>
      </c>
      <c r="E19328" s="389" t="s">
        <v>670</v>
      </c>
      <c r="F19328" s="389" t="s">
        <v>650</v>
      </c>
      <c r="G19328" s="389" t="s">
        <v>519</v>
      </c>
    </row>
    <row r="19329" spans="1:7">
      <c r="A19329" s="389" t="s">
        <v>532</v>
      </c>
      <c r="B19329" s="389" t="s">
        <v>519</v>
      </c>
      <c r="C19329" s="389">
        <v>34865.837904899898</v>
      </c>
      <c r="D19329" s="389" t="s">
        <v>519</v>
      </c>
      <c r="E19329" s="389" t="s">
        <v>670</v>
      </c>
      <c r="F19329" s="389" t="s">
        <v>650</v>
      </c>
      <c r="G19329" s="389" t="s">
        <v>519</v>
      </c>
    </row>
    <row r="19330" spans="1:7">
      <c r="A19330" s="389" t="s">
        <v>532</v>
      </c>
      <c r="B19330" s="389" t="s">
        <v>519</v>
      </c>
      <c r="C19330" s="389">
        <v>34865.837904899898</v>
      </c>
      <c r="D19330" s="389" t="s">
        <v>519</v>
      </c>
      <c r="E19330" s="389" t="s">
        <v>670</v>
      </c>
      <c r="F19330" s="389" t="s">
        <v>650</v>
      </c>
      <c r="G19330" s="389" t="s">
        <v>519</v>
      </c>
    </row>
    <row r="19331" spans="1:7">
      <c r="A19331" s="389" t="s">
        <v>560</v>
      </c>
      <c r="B19331" s="389" t="s">
        <v>519</v>
      </c>
      <c r="C19331" s="389">
        <v>34865.837904899898</v>
      </c>
      <c r="D19331" s="389" t="s">
        <v>519</v>
      </c>
      <c r="E19331" s="389" t="s">
        <v>670</v>
      </c>
      <c r="F19331" s="389" t="s">
        <v>650</v>
      </c>
      <c r="G19331" s="389" t="s">
        <v>519</v>
      </c>
    </row>
    <row r="19332" spans="1:7">
      <c r="A19332" s="389" t="s">
        <v>532</v>
      </c>
      <c r="B19332" s="389" t="s">
        <v>519</v>
      </c>
      <c r="C19332" s="389">
        <v>34865.837904899898</v>
      </c>
      <c r="D19332" s="389" t="s">
        <v>519</v>
      </c>
      <c r="E19332" s="389" t="s">
        <v>670</v>
      </c>
      <c r="F19332" s="389" t="s">
        <v>650</v>
      </c>
      <c r="G19332" s="389" t="s">
        <v>519</v>
      </c>
    </row>
    <row r="19333" spans="1:7">
      <c r="A19333" s="389" t="s">
        <v>532</v>
      </c>
      <c r="B19333" s="389" t="s">
        <v>519</v>
      </c>
      <c r="C19333" s="389">
        <v>34865.837904899898</v>
      </c>
      <c r="D19333" s="389" t="s">
        <v>519</v>
      </c>
      <c r="E19333" s="389" t="s">
        <v>670</v>
      </c>
      <c r="F19333" s="389" t="s">
        <v>650</v>
      </c>
      <c r="G19333" s="389" t="s">
        <v>519</v>
      </c>
    </row>
    <row r="19334" spans="1:7">
      <c r="A19334" s="389" t="s">
        <v>532</v>
      </c>
      <c r="B19334" s="389" t="s">
        <v>519</v>
      </c>
      <c r="C19334" s="389">
        <v>34865.837904899898</v>
      </c>
      <c r="D19334" s="389" t="s">
        <v>519</v>
      </c>
      <c r="E19334" s="389" t="s">
        <v>670</v>
      </c>
      <c r="F19334" s="389" t="s">
        <v>650</v>
      </c>
      <c r="G19334" s="389" t="s">
        <v>519</v>
      </c>
    </row>
    <row r="19335" spans="1:7">
      <c r="A19335" s="389" t="s">
        <v>532</v>
      </c>
      <c r="B19335" s="389" t="s">
        <v>519</v>
      </c>
      <c r="C19335" s="389">
        <v>34865.837904899898</v>
      </c>
      <c r="D19335" s="389" t="s">
        <v>519</v>
      </c>
      <c r="E19335" s="389" t="s">
        <v>670</v>
      </c>
      <c r="F19335" s="389" t="s">
        <v>650</v>
      </c>
      <c r="G19335" s="389" t="s">
        <v>519</v>
      </c>
    </row>
    <row r="19336" spans="1:7">
      <c r="A19336" s="389" t="s">
        <v>532</v>
      </c>
      <c r="B19336" s="389" t="s">
        <v>519</v>
      </c>
      <c r="C19336" s="389">
        <v>34865.837904899898</v>
      </c>
      <c r="D19336" s="389" t="s">
        <v>519</v>
      </c>
      <c r="E19336" s="389" t="s">
        <v>670</v>
      </c>
      <c r="F19336" s="389" t="s">
        <v>650</v>
      </c>
      <c r="G19336" s="389" t="s">
        <v>519</v>
      </c>
    </row>
    <row r="19337" spans="1:7">
      <c r="A19337" s="389" t="s">
        <v>532</v>
      </c>
      <c r="B19337" s="389" t="s">
        <v>519</v>
      </c>
      <c r="C19337" s="389">
        <v>34865.837904899898</v>
      </c>
      <c r="D19337" s="389" t="s">
        <v>519</v>
      </c>
      <c r="E19337" s="389" t="s">
        <v>670</v>
      </c>
      <c r="F19337" s="389" t="s">
        <v>650</v>
      </c>
      <c r="G19337" s="389" t="s">
        <v>519</v>
      </c>
    </row>
    <row r="19338" spans="1:7">
      <c r="A19338" s="389" t="s">
        <v>532</v>
      </c>
      <c r="B19338" s="389" t="s">
        <v>519</v>
      </c>
      <c r="C19338" s="389">
        <v>34865.837904899898</v>
      </c>
      <c r="D19338" s="389" t="s">
        <v>519</v>
      </c>
      <c r="E19338" s="389" t="s">
        <v>670</v>
      </c>
      <c r="F19338" s="389" t="s">
        <v>650</v>
      </c>
      <c r="G19338" s="389" t="s">
        <v>519</v>
      </c>
    </row>
    <row r="19339" spans="1:7">
      <c r="A19339" s="389" t="s">
        <v>532</v>
      </c>
      <c r="B19339" s="389" t="s">
        <v>519</v>
      </c>
      <c r="C19339" s="389">
        <v>34865.837904899898</v>
      </c>
      <c r="D19339" s="389" t="s">
        <v>519</v>
      </c>
      <c r="E19339" s="389" t="s">
        <v>670</v>
      </c>
      <c r="F19339" s="389" t="s">
        <v>650</v>
      </c>
      <c r="G19339" s="389" t="s">
        <v>519</v>
      </c>
    </row>
    <row r="19340" spans="1:7">
      <c r="A19340" s="389" t="s">
        <v>532</v>
      </c>
      <c r="B19340" s="389" t="s">
        <v>519</v>
      </c>
      <c r="C19340" s="389">
        <v>34865.837904899898</v>
      </c>
      <c r="D19340" s="389" t="s">
        <v>519</v>
      </c>
      <c r="E19340" s="389" t="s">
        <v>670</v>
      </c>
      <c r="F19340" s="389" t="s">
        <v>650</v>
      </c>
      <c r="G19340" s="389" t="s">
        <v>519</v>
      </c>
    </row>
    <row r="19341" spans="1:7">
      <c r="A19341" s="389" t="s">
        <v>532</v>
      </c>
      <c r="B19341" s="389" t="s">
        <v>519</v>
      </c>
      <c r="C19341" s="389">
        <v>34865.837904899898</v>
      </c>
      <c r="D19341" s="389" t="s">
        <v>519</v>
      </c>
      <c r="E19341" s="389" t="s">
        <v>670</v>
      </c>
      <c r="F19341" s="389" t="s">
        <v>650</v>
      </c>
      <c r="G19341" s="389" t="s">
        <v>519</v>
      </c>
    </row>
    <row r="19342" spans="1:7">
      <c r="A19342" s="389" t="s">
        <v>532</v>
      </c>
      <c r="B19342" s="389" t="s">
        <v>519</v>
      </c>
      <c r="C19342" s="389">
        <v>34865.837904899898</v>
      </c>
      <c r="D19342" s="389" t="s">
        <v>519</v>
      </c>
      <c r="E19342" s="389" t="s">
        <v>670</v>
      </c>
      <c r="F19342" s="389" t="s">
        <v>650</v>
      </c>
      <c r="G19342" s="389" t="s">
        <v>519</v>
      </c>
    </row>
    <row r="19343" spans="1:7">
      <c r="A19343" s="389" t="s">
        <v>532</v>
      </c>
      <c r="B19343" s="389" t="s">
        <v>519</v>
      </c>
      <c r="C19343" s="389">
        <v>34865.837904899898</v>
      </c>
      <c r="D19343" s="389" t="s">
        <v>519</v>
      </c>
      <c r="E19343" s="389" t="s">
        <v>670</v>
      </c>
      <c r="F19343" s="389" t="s">
        <v>650</v>
      </c>
      <c r="G19343" s="389" t="s">
        <v>519</v>
      </c>
    </row>
    <row r="19344" spans="1:7">
      <c r="A19344" s="389" t="s">
        <v>532</v>
      </c>
      <c r="B19344" s="389" t="s">
        <v>519</v>
      </c>
      <c r="C19344" s="389">
        <v>34865.837904899898</v>
      </c>
      <c r="D19344" s="389" t="s">
        <v>519</v>
      </c>
      <c r="E19344" s="389" t="s">
        <v>670</v>
      </c>
      <c r="F19344" s="389" t="s">
        <v>650</v>
      </c>
      <c r="G19344" s="389" t="s">
        <v>519</v>
      </c>
    </row>
    <row r="19345" spans="1:7">
      <c r="A19345" s="389" t="s">
        <v>532</v>
      </c>
      <c r="B19345" s="389" t="s">
        <v>519</v>
      </c>
      <c r="C19345" s="389">
        <v>34865.837904899898</v>
      </c>
      <c r="D19345" s="389" t="s">
        <v>519</v>
      </c>
      <c r="E19345" s="389" t="s">
        <v>670</v>
      </c>
      <c r="F19345" s="389" t="s">
        <v>650</v>
      </c>
      <c r="G19345" s="389" t="s">
        <v>519</v>
      </c>
    </row>
    <row r="19346" spans="1:7">
      <c r="A19346" s="389" t="s">
        <v>532</v>
      </c>
      <c r="B19346" s="389" t="s">
        <v>519</v>
      </c>
      <c r="C19346" s="389">
        <v>34865.837904899898</v>
      </c>
      <c r="D19346" s="389" t="s">
        <v>519</v>
      </c>
      <c r="E19346" s="389" t="s">
        <v>670</v>
      </c>
      <c r="F19346" s="389" t="s">
        <v>650</v>
      </c>
      <c r="G19346" s="389" t="s">
        <v>519</v>
      </c>
    </row>
    <row r="19347" spans="1:7">
      <c r="A19347" s="389" t="s">
        <v>532</v>
      </c>
      <c r="B19347" s="389" t="s">
        <v>519</v>
      </c>
      <c r="C19347" s="389">
        <v>34865.837904899898</v>
      </c>
      <c r="D19347" s="389" t="s">
        <v>519</v>
      </c>
      <c r="E19347" s="389" t="s">
        <v>670</v>
      </c>
      <c r="F19347" s="389" t="s">
        <v>650</v>
      </c>
      <c r="G19347" s="389" t="s">
        <v>519</v>
      </c>
    </row>
    <row r="19348" spans="1:7">
      <c r="A19348" s="389" t="s">
        <v>532</v>
      </c>
      <c r="B19348" s="389" t="s">
        <v>519</v>
      </c>
      <c r="C19348" s="389">
        <v>34865.837904899898</v>
      </c>
      <c r="D19348" s="389" t="s">
        <v>519</v>
      </c>
      <c r="E19348" s="389" t="s">
        <v>670</v>
      </c>
      <c r="F19348" s="389" t="s">
        <v>650</v>
      </c>
      <c r="G19348" s="389" t="s">
        <v>519</v>
      </c>
    </row>
    <row r="19349" spans="1:7">
      <c r="A19349" s="389" t="s">
        <v>532</v>
      </c>
      <c r="B19349" s="389" t="s">
        <v>519</v>
      </c>
      <c r="C19349" s="389">
        <v>34865.837904899898</v>
      </c>
      <c r="D19349" s="389" t="s">
        <v>519</v>
      </c>
      <c r="E19349" s="389" t="s">
        <v>670</v>
      </c>
      <c r="F19349" s="389" t="s">
        <v>650</v>
      </c>
      <c r="G19349" s="389" t="s">
        <v>519</v>
      </c>
    </row>
    <row r="19350" spans="1:7">
      <c r="A19350" s="389" t="s">
        <v>532</v>
      </c>
      <c r="B19350" s="389" t="s">
        <v>519</v>
      </c>
      <c r="C19350" s="389">
        <v>34865.837904899898</v>
      </c>
      <c r="D19350" s="389" t="s">
        <v>519</v>
      </c>
      <c r="E19350" s="389" t="s">
        <v>670</v>
      </c>
      <c r="F19350" s="389" t="s">
        <v>650</v>
      </c>
      <c r="G19350" s="389" t="s">
        <v>519</v>
      </c>
    </row>
    <row r="19351" spans="1:7">
      <c r="A19351" s="389" t="s">
        <v>532</v>
      </c>
      <c r="B19351" s="389" t="s">
        <v>519</v>
      </c>
      <c r="C19351" s="389">
        <v>34865.837904899898</v>
      </c>
      <c r="D19351" s="389" t="s">
        <v>519</v>
      </c>
      <c r="E19351" s="389" t="s">
        <v>670</v>
      </c>
      <c r="F19351" s="389" t="s">
        <v>650</v>
      </c>
      <c r="G19351" s="389" t="s">
        <v>519</v>
      </c>
    </row>
    <row r="19352" spans="1:7">
      <c r="A19352" s="389" t="s">
        <v>532</v>
      </c>
      <c r="B19352" s="389" t="s">
        <v>519</v>
      </c>
      <c r="C19352" s="389">
        <v>34865.837904899898</v>
      </c>
      <c r="D19352" s="389" t="s">
        <v>519</v>
      </c>
      <c r="E19352" s="389" t="s">
        <v>670</v>
      </c>
      <c r="F19352" s="389" t="s">
        <v>650</v>
      </c>
      <c r="G19352" s="389" t="s">
        <v>519</v>
      </c>
    </row>
    <row r="19353" spans="1:7">
      <c r="A19353" s="389" t="s">
        <v>532</v>
      </c>
      <c r="B19353" s="389" t="s">
        <v>519</v>
      </c>
      <c r="C19353" s="389">
        <v>34865.837904899898</v>
      </c>
      <c r="D19353" s="389" t="s">
        <v>519</v>
      </c>
      <c r="E19353" s="389" t="s">
        <v>670</v>
      </c>
      <c r="F19353" s="389" t="s">
        <v>650</v>
      </c>
      <c r="G19353" s="389" t="s">
        <v>519</v>
      </c>
    </row>
    <row r="19354" spans="1:7">
      <c r="A19354" s="389" t="s">
        <v>532</v>
      </c>
      <c r="B19354" s="389" t="s">
        <v>519</v>
      </c>
      <c r="C19354" s="389">
        <v>34865.837904899898</v>
      </c>
      <c r="D19354" s="389" t="s">
        <v>519</v>
      </c>
      <c r="E19354" s="389" t="s">
        <v>670</v>
      </c>
      <c r="F19354" s="389" t="s">
        <v>650</v>
      </c>
      <c r="G19354" s="389" t="s">
        <v>519</v>
      </c>
    </row>
    <row r="19355" spans="1:7">
      <c r="A19355" s="389" t="s">
        <v>532</v>
      </c>
      <c r="B19355" s="389" t="s">
        <v>519</v>
      </c>
      <c r="C19355" s="389">
        <v>34865.837904899898</v>
      </c>
      <c r="D19355" s="389" t="s">
        <v>519</v>
      </c>
      <c r="E19355" s="389" t="s">
        <v>670</v>
      </c>
      <c r="F19355" s="389" t="s">
        <v>650</v>
      </c>
      <c r="G19355" s="389" t="s">
        <v>519</v>
      </c>
    </row>
    <row r="19356" spans="1:7">
      <c r="A19356" s="389" t="s">
        <v>532</v>
      </c>
      <c r="B19356" s="389" t="s">
        <v>519</v>
      </c>
      <c r="C19356" s="389">
        <v>34865.837904899898</v>
      </c>
      <c r="D19356" s="389" t="s">
        <v>519</v>
      </c>
      <c r="E19356" s="389" t="s">
        <v>670</v>
      </c>
      <c r="F19356" s="389" t="s">
        <v>650</v>
      </c>
      <c r="G19356" s="389" t="s">
        <v>519</v>
      </c>
    </row>
    <row r="19357" spans="1:7">
      <c r="A19357" s="389" t="s">
        <v>532</v>
      </c>
      <c r="B19357" s="389" t="s">
        <v>519</v>
      </c>
      <c r="C19357" s="389">
        <v>34865.837904899898</v>
      </c>
      <c r="D19357" s="389" t="s">
        <v>519</v>
      </c>
      <c r="E19357" s="389" t="s">
        <v>670</v>
      </c>
      <c r="F19357" s="389" t="s">
        <v>650</v>
      </c>
      <c r="G19357" s="389" t="s">
        <v>519</v>
      </c>
    </row>
    <row r="19358" spans="1:7">
      <c r="A19358" s="389" t="s">
        <v>532</v>
      </c>
      <c r="B19358" s="389" t="s">
        <v>519</v>
      </c>
      <c r="C19358" s="389">
        <v>34865.837904899898</v>
      </c>
      <c r="D19358" s="389" t="s">
        <v>519</v>
      </c>
      <c r="E19358" s="389" t="s">
        <v>670</v>
      </c>
      <c r="F19358" s="389" t="s">
        <v>650</v>
      </c>
      <c r="G19358" s="389" t="s">
        <v>519</v>
      </c>
    </row>
    <row r="19359" spans="1:7">
      <c r="A19359" s="389" t="s">
        <v>532</v>
      </c>
      <c r="B19359" s="389" t="s">
        <v>519</v>
      </c>
      <c r="C19359" s="389">
        <v>34865.837904899898</v>
      </c>
      <c r="D19359" s="389" t="s">
        <v>519</v>
      </c>
      <c r="E19359" s="389" t="s">
        <v>670</v>
      </c>
      <c r="F19359" s="389" t="s">
        <v>650</v>
      </c>
      <c r="G19359" s="389" t="s">
        <v>519</v>
      </c>
    </row>
    <row r="19360" spans="1:7">
      <c r="A19360" s="389" t="s">
        <v>532</v>
      </c>
      <c r="B19360" s="389" t="s">
        <v>519</v>
      </c>
      <c r="C19360" s="389">
        <v>34865.837904899898</v>
      </c>
      <c r="D19360" s="389" t="s">
        <v>519</v>
      </c>
      <c r="E19360" s="389" t="s">
        <v>670</v>
      </c>
      <c r="F19360" s="389" t="s">
        <v>650</v>
      </c>
      <c r="G19360" s="389" t="s">
        <v>519</v>
      </c>
    </row>
    <row r="19361" spans="1:7">
      <c r="A19361" s="389" t="s">
        <v>532</v>
      </c>
      <c r="B19361" s="389" t="s">
        <v>519</v>
      </c>
      <c r="C19361" s="389">
        <v>34865.837904899898</v>
      </c>
      <c r="D19361" s="389" t="s">
        <v>519</v>
      </c>
      <c r="E19361" s="389" t="s">
        <v>670</v>
      </c>
      <c r="F19361" s="389" t="s">
        <v>650</v>
      </c>
      <c r="G19361" s="389" t="s">
        <v>519</v>
      </c>
    </row>
    <row r="19362" spans="1:7">
      <c r="A19362" s="389" t="s">
        <v>532</v>
      </c>
      <c r="B19362" s="389" t="s">
        <v>519</v>
      </c>
      <c r="C19362" s="389">
        <v>34865.837904899898</v>
      </c>
      <c r="D19362" s="389" t="s">
        <v>519</v>
      </c>
      <c r="E19362" s="389" t="s">
        <v>670</v>
      </c>
      <c r="F19362" s="389" t="s">
        <v>650</v>
      </c>
      <c r="G19362" s="389" t="s">
        <v>519</v>
      </c>
    </row>
    <row r="19363" spans="1:7">
      <c r="A19363" s="389" t="s">
        <v>532</v>
      </c>
      <c r="B19363" s="389" t="s">
        <v>519</v>
      </c>
      <c r="C19363" s="389">
        <v>34865.837904899898</v>
      </c>
      <c r="D19363" s="389" t="s">
        <v>519</v>
      </c>
      <c r="E19363" s="389" t="s">
        <v>670</v>
      </c>
      <c r="F19363" s="389" t="s">
        <v>650</v>
      </c>
      <c r="G19363" s="389" t="s">
        <v>519</v>
      </c>
    </row>
    <row r="19364" spans="1:7">
      <c r="A19364" s="389" t="s">
        <v>532</v>
      </c>
      <c r="B19364" s="389" t="s">
        <v>519</v>
      </c>
      <c r="C19364" s="389">
        <v>34865.837904899898</v>
      </c>
      <c r="D19364" s="389" t="s">
        <v>519</v>
      </c>
      <c r="E19364" s="389" t="s">
        <v>670</v>
      </c>
      <c r="F19364" s="389" t="s">
        <v>650</v>
      </c>
      <c r="G19364" s="389" t="s">
        <v>519</v>
      </c>
    </row>
    <row r="19365" spans="1:7">
      <c r="A19365" s="389" t="s">
        <v>532</v>
      </c>
      <c r="B19365" s="389" t="s">
        <v>519</v>
      </c>
      <c r="C19365" s="389">
        <v>34865.837904899898</v>
      </c>
      <c r="D19365" s="389" t="s">
        <v>519</v>
      </c>
      <c r="E19365" s="389" t="s">
        <v>670</v>
      </c>
      <c r="F19365" s="389" t="s">
        <v>650</v>
      </c>
      <c r="G19365" s="389" t="s">
        <v>519</v>
      </c>
    </row>
    <row r="19366" spans="1:7">
      <c r="A19366" s="389" t="s">
        <v>532</v>
      </c>
      <c r="B19366" s="389" t="s">
        <v>519</v>
      </c>
      <c r="C19366" s="389">
        <v>34865.837904899898</v>
      </c>
      <c r="D19366" s="389" t="s">
        <v>519</v>
      </c>
      <c r="E19366" s="389" t="s">
        <v>670</v>
      </c>
      <c r="F19366" s="389" t="s">
        <v>650</v>
      </c>
      <c r="G19366" s="389" t="s">
        <v>519</v>
      </c>
    </row>
    <row r="19367" spans="1:7">
      <c r="A19367" s="389" t="s">
        <v>532</v>
      </c>
      <c r="B19367" s="389" t="s">
        <v>519</v>
      </c>
      <c r="C19367" s="389">
        <v>34865.837904899898</v>
      </c>
      <c r="D19367" s="389" t="s">
        <v>519</v>
      </c>
      <c r="E19367" s="389" t="s">
        <v>670</v>
      </c>
      <c r="F19367" s="389" t="s">
        <v>650</v>
      </c>
      <c r="G19367" s="389" t="s">
        <v>519</v>
      </c>
    </row>
    <row r="19368" spans="1:7">
      <c r="A19368" s="389" t="s">
        <v>532</v>
      </c>
      <c r="B19368" s="389" t="s">
        <v>519</v>
      </c>
      <c r="C19368" s="389">
        <v>34865.837904899898</v>
      </c>
      <c r="D19368" s="389" t="s">
        <v>519</v>
      </c>
      <c r="E19368" s="389" t="s">
        <v>670</v>
      </c>
      <c r="F19368" s="389" t="s">
        <v>650</v>
      </c>
      <c r="G19368" s="389" t="s">
        <v>519</v>
      </c>
    </row>
    <row r="19369" spans="1:7">
      <c r="A19369" s="389" t="s">
        <v>532</v>
      </c>
      <c r="B19369" s="389" t="s">
        <v>519</v>
      </c>
      <c r="C19369" s="389">
        <v>34865.837904899898</v>
      </c>
      <c r="D19369" s="389" t="s">
        <v>519</v>
      </c>
      <c r="E19369" s="389" t="s">
        <v>670</v>
      </c>
      <c r="F19369" s="389" t="s">
        <v>650</v>
      </c>
      <c r="G19369" s="389" t="s">
        <v>519</v>
      </c>
    </row>
    <row r="19370" spans="1:7">
      <c r="A19370" s="389" t="s">
        <v>532</v>
      </c>
      <c r="B19370" s="389" t="s">
        <v>519</v>
      </c>
      <c r="C19370" s="389">
        <v>34865.837904899898</v>
      </c>
      <c r="D19370" s="389" t="s">
        <v>519</v>
      </c>
      <c r="E19370" s="389" t="s">
        <v>670</v>
      </c>
      <c r="F19370" s="389" t="s">
        <v>650</v>
      </c>
      <c r="G19370" s="389" t="s">
        <v>519</v>
      </c>
    </row>
    <row r="19371" spans="1:7">
      <c r="A19371" s="389" t="s">
        <v>532</v>
      </c>
      <c r="B19371" s="389" t="s">
        <v>519</v>
      </c>
      <c r="C19371" s="389">
        <v>34865.837904899898</v>
      </c>
      <c r="D19371" s="389" t="s">
        <v>519</v>
      </c>
      <c r="E19371" s="389" t="s">
        <v>670</v>
      </c>
      <c r="F19371" s="389" t="s">
        <v>650</v>
      </c>
      <c r="G19371" s="389" t="s">
        <v>519</v>
      </c>
    </row>
    <row r="19372" spans="1:7">
      <c r="A19372" s="389" t="s">
        <v>532</v>
      </c>
      <c r="B19372" s="389" t="s">
        <v>519</v>
      </c>
      <c r="C19372" s="389">
        <v>34865.837904899898</v>
      </c>
      <c r="D19372" s="389" t="s">
        <v>519</v>
      </c>
      <c r="E19372" s="389" t="s">
        <v>670</v>
      </c>
      <c r="F19372" s="389" t="s">
        <v>650</v>
      </c>
      <c r="G19372" s="389" t="s">
        <v>519</v>
      </c>
    </row>
    <row r="19373" spans="1:7">
      <c r="A19373" s="389" t="s">
        <v>532</v>
      </c>
      <c r="B19373" s="389" t="s">
        <v>519</v>
      </c>
      <c r="C19373" s="389">
        <v>34865.837904899898</v>
      </c>
      <c r="D19373" s="389" t="s">
        <v>519</v>
      </c>
      <c r="E19373" s="389" t="s">
        <v>670</v>
      </c>
      <c r="F19373" s="389" t="s">
        <v>650</v>
      </c>
      <c r="G19373" s="389" t="s">
        <v>519</v>
      </c>
    </row>
    <row r="19374" spans="1:7">
      <c r="A19374" s="389" t="s">
        <v>532</v>
      </c>
      <c r="B19374" s="389" t="s">
        <v>519</v>
      </c>
      <c r="C19374" s="389">
        <v>34865.837904899898</v>
      </c>
      <c r="D19374" s="389" t="s">
        <v>519</v>
      </c>
      <c r="E19374" s="389" t="s">
        <v>670</v>
      </c>
      <c r="F19374" s="389" t="s">
        <v>650</v>
      </c>
      <c r="G19374" s="389" t="s">
        <v>519</v>
      </c>
    </row>
    <row r="19375" spans="1:7">
      <c r="A19375" s="389" t="s">
        <v>532</v>
      </c>
      <c r="B19375" s="389" t="s">
        <v>519</v>
      </c>
      <c r="C19375" s="389">
        <v>34865.837904899898</v>
      </c>
      <c r="D19375" s="389" t="s">
        <v>519</v>
      </c>
      <c r="E19375" s="389" t="s">
        <v>670</v>
      </c>
      <c r="F19375" s="389" t="s">
        <v>650</v>
      </c>
      <c r="G19375" s="389" t="s">
        <v>519</v>
      </c>
    </row>
    <row r="19376" spans="1:7">
      <c r="A19376" s="389" t="s">
        <v>532</v>
      </c>
      <c r="B19376" s="389" t="s">
        <v>519</v>
      </c>
      <c r="C19376" s="389">
        <v>34865.837904899898</v>
      </c>
      <c r="D19376" s="389" t="s">
        <v>519</v>
      </c>
      <c r="E19376" s="389" t="s">
        <v>670</v>
      </c>
      <c r="F19376" s="389" t="s">
        <v>650</v>
      </c>
      <c r="G19376" s="389" t="s">
        <v>519</v>
      </c>
    </row>
    <row r="19377" spans="1:7">
      <c r="A19377" s="389" t="s">
        <v>532</v>
      </c>
      <c r="B19377" s="389" t="s">
        <v>519</v>
      </c>
      <c r="C19377" s="389">
        <v>34865.837904899898</v>
      </c>
      <c r="D19377" s="389" t="s">
        <v>519</v>
      </c>
      <c r="E19377" s="389" t="s">
        <v>670</v>
      </c>
      <c r="F19377" s="389" t="s">
        <v>650</v>
      </c>
      <c r="G19377" s="389" t="s">
        <v>519</v>
      </c>
    </row>
    <row r="19378" spans="1:7">
      <c r="A19378" s="389" t="s">
        <v>532</v>
      </c>
      <c r="B19378" s="389" t="s">
        <v>519</v>
      </c>
      <c r="C19378" s="389">
        <v>34865.837904899898</v>
      </c>
      <c r="D19378" s="389" t="s">
        <v>519</v>
      </c>
      <c r="E19378" s="389" t="s">
        <v>670</v>
      </c>
      <c r="F19378" s="389" t="s">
        <v>650</v>
      </c>
      <c r="G19378" s="389" t="s">
        <v>519</v>
      </c>
    </row>
    <row r="19379" spans="1:7">
      <c r="A19379" s="389" t="s">
        <v>532</v>
      </c>
      <c r="B19379" s="389" t="s">
        <v>519</v>
      </c>
      <c r="C19379" s="389">
        <v>34865.837904899898</v>
      </c>
      <c r="D19379" s="389" t="s">
        <v>519</v>
      </c>
      <c r="E19379" s="389" t="s">
        <v>670</v>
      </c>
      <c r="F19379" s="389" t="s">
        <v>650</v>
      </c>
      <c r="G19379" s="389" t="s">
        <v>519</v>
      </c>
    </row>
    <row r="19380" spans="1:7">
      <c r="A19380" s="389" t="s">
        <v>532</v>
      </c>
      <c r="B19380" s="389" t="s">
        <v>519</v>
      </c>
      <c r="C19380" s="389">
        <v>34865.837904899898</v>
      </c>
      <c r="D19380" s="389" t="s">
        <v>519</v>
      </c>
      <c r="E19380" s="389" t="s">
        <v>670</v>
      </c>
      <c r="F19380" s="389" t="s">
        <v>650</v>
      </c>
      <c r="G19380" s="389" t="s">
        <v>519</v>
      </c>
    </row>
    <row r="19381" spans="1:7">
      <c r="A19381" s="389" t="s">
        <v>532</v>
      </c>
      <c r="B19381" s="389" t="s">
        <v>519</v>
      </c>
      <c r="C19381" s="389">
        <v>34865.837904899898</v>
      </c>
      <c r="D19381" s="389" t="s">
        <v>519</v>
      </c>
      <c r="E19381" s="389" t="s">
        <v>670</v>
      </c>
      <c r="F19381" s="389" t="s">
        <v>650</v>
      </c>
      <c r="G19381" s="389" t="s">
        <v>519</v>
      </c>
    </row>
    <row r="19382" spans="1:7">
      <c r="A19382" s="389" t="s">
        <v>532</v>
      </c>
      <c r="B19382" s="389" t="s">
        <v>519</v>
      </c>
      <c r="C19382" s="389">
        <v>34865.837904899898</v>
      </c>
      <c r="D19382" s="389" t="s">
        <v>519</v>
      </c>
      <c r="E19382" s="389" t="s">
        <v>670</v>
      </c>
      <c r="F19382" s="389" t="s">
        <v>650</v>
      </c>
      <c r="G19382" s="389" t="s">
        <v>519</v>
      </c>
    </row>
    <row r="19383" spans="1:7">
      <c r="A19383" s="389" t="s">
        <v>532</v>
      </c>
      <c r="B19383" s="389" t="s">
        <v>519</v>
      </c>
      <c r="C19383" s="389">
        <v>34865.837904899898</v>
      </c>
      <c r="D19383" s="389" t="s">
        <v>519</v>
      </c>
      <c r="E19383" s="389" t="s">
        <v>670</v>
      </c>
      <c r="F19383" s="389" t="s">
        <v>650</v>
      </c>
      <c r="G19383" s="389" t="s">
        <v>519</v>
      </c>
    </row>
    <row r="19384" spans="1:7">
      <c r="A19384" s="389" t="s">
        <v>532</v>
      </c>
      <c r="B19384" s="389" t="s">
        <v>519</v>
      </c>
      <c r="C19384" s="389">
        <v>34865.837904899898</v>
      </c>
      <c r="D19384" s="389" t="s">
        <v>519</v>
      </c>
      <c r="E19384" s="389" t="s">
        <v>670</v>
      </c>
      <c r="F19384" s="389" t="s">
        <v>650</v>
      </c>
      <c r="G19384" s="389" t="s">
        <v>519</v>
      </c>
    </row>
    <row r="19385" spans="1:7">
      <c r="A19385" s="389" t="s">
        <v>532</v>
      </c>
      <c r="B19385" s="389" t="s">
        <v>519</v>
      </c>
      <c r="C19385" s="389">
        <v>34865.837904899898</v>
      </c>
      <c r="D19385" s="389" t="s">
        <v>519</v>
      </c>
      <c r="E19385" s="389" t="s">
        <v>670</v>
      </c>
      <c r="F19385" s="389" t="s">
        <v>650</v>
      </c>
      <c r="G19385" s="389" t="s">
        <v>519</v>
      </c>
    </row>
    <row r="19386" spans="1:7">
      <c r="A19386" s="389" t="s">
        <v>532</v>
      </c>
      <c r="B19386" s="389" t="s">
        <v>519</v>
      </c>
      <c r="C19386" s="389">
        <v>34865.837904899898</v>
      </c>
      <c r="D19386" s="389" t="s">
        <v>519</v>
      </c>
      <c r="E19386" s="389" t="s">
        <v>670</v>
      </c>
      <c r="F19386" s="389" t="s">
        <v>650</v>
      </c>
      <c r="G19386" s="389" t="s">
        <v>519</v>
      </c>
    </row>
    <row r="19387" spans="1:7">
      <c r="A19387" s="389" t="s">
        <v>532</v>
      </c>
      <c r="B19387" s="389" t="s">
        <v>519</v>
      </c>
      <c r="C19387" s="389">
        <v>34865.837904899898</v>
      </c>
      <c r="D19387" s="389" t="s">
        <v>519</v>
      </c>
      <c r="E19387" s="389" t="s">
        <v>670</v>
      </c>
      <c r="F19387" s="389" t="s">
        <v>650</v>
      </c>
      <c r="G19387" s="389" t="s">
        <v>519</v>
      </c>
    </row>
    <row r="19388" spans="1:7">
      <c r="A19388" s="389" t="s">
        <v>532</v>
      </c>
      <c r="B19388" s="389" t="s">
        <v>519</v>
      </c>
      <c r="C19388" s="389">
        <v>34865.837904899898</v>
      </c>
      <c r="D19388" s="389" t="s">
        <v>519</v>
      </c>
      <c r="E19388" s="389" t="s">
        <v>670</v>
      </c>
      <c r="F19388" s="389" t="s">
        <v>650</v>
      </c>
      <c r="G19388" s="389" t="s">
        <v>519</v>
      </c>
    </row>
    <row r="19389" spans="1:7">
      <c r="A19389" s="389" t="s">
        <v>532</v>
      </c>
      <c r="B19389" s="389" t="s">
        <v>519</v>
      </c>
      <c r="C19389" s="389">
        <v>34865.837904899898</v>
      </c>
      <c r="D19389" s="389" t="s">
        <v>519</v>
      </c>
      <c r="E19389" s="389" t="s">
        <v>670</v>
      </c>
      <c r="F19389" s="389" t="s">
        <v>650</v>
      </c>
      <c r="G19389" s="389" t="s">
        <v>519</v>
      </c>
    </row>
    <row r="19390" spans="1:7">
      <c r="A19390" s="389" t="s">
        <v>532</v>
      </c>
      <c r="B19390" s="389" t="s">
        <v>519</v>
      </c>
      <c r="C19390" s="389">
        <v>34865.837904899898</v>
      </c>
      <c r="D19390" s="389" t="s">
        <v>519</v>
      </c>
      <c r="E19390" s="389" t="s">
        <v>670</v>
      </c>
      <c r="F19390" s="389" t="s">
        <v>650</v>
      </c>
      <c r="G19390" s="389" t="s">
        <v>519</v>
      </c>
    </row>
    <row r="19391" spans="1:7">
      <c r="A19391" s="389" t="s">
        <v>532</v>
      </c>
      <c r="B19391" s="389" t="s">
        <v>519</v>
      </c>
      <c r="C19391" s="389">
        <v>34865.837904899898</v>
      </c>
      <c r="D19391" s="389" t="s">
        <v>519</v>
      </c>
      <c r="E19391" s="389" t="s">
        <v>670</v>
      </c>
      <c r="F19391" s="389" t="s">
        <v>650</v>
      </c>
      <c r="G19391" s="389" t="s">
        <v>519</v>
      </c>
    </row>
    <row r="19392" spans="1:7">
      <c r="A19392" s="389" t="s">
        <v>532</v>
      </c>
      <c r="B19392" s="389" t="s">
        <v>519</v>
      </c>
      <c r="C19392" s="389">
        <v>34865.837904899898</v>
      </c>
      <c r="D19392" s="389" t="s">
        <v>519</v>
      </c>
      <c r="E19392" s="389" t="s">
        <v>670</v>
      </c>
      <c r="F19392" s="389" t="s">
        <v>650</v>
      </c>
      <c r="G19392" s="389" t="s">
        <v>519</v>
      </c>
    </row>
    <row r="19393" spans="1:7">
      <c r="A19393" s="389" t="s">
        <v>532</v>
      </c>
      <c r="B19393" s="389" t="s">
        <v>519</v>
      </c>
      <c r="C19393" s="389">
        <v>34865.837904899898</v>
      </c>
      <c r="D19393" s="389" t="s">
        <v>519</v>
      </c>
      <c r="E19393" s="389" t="s">
        <v>670</v>
      </c>
      <c r="F19393" s="389" t="s">
        <v>650</v>
      </c>
      <c r="G19393" s="389" t="s">
        <v>519</v>
      </c>
    </row>
    <row r="19394" spans="1:7">
      <c r="A19394" s="389" t="s">
        <v>532</v>
      </c>
      <c r="B19394" s="389" t="s">
        <v>519</v>
      </c>
      <c r="C19394" s="389">
        <v>34865.837904899898</v>
      </c>
      <c r="D19394" s="389" t="s">
        <v>519</v>
      </c>
      <c r="E19394" s="389" t="s">
        <v>670</v>
      </c>
      <c r="F19394" s="389" t="s">
        <v>650</v>
      </c>
      <c r="G19394" s="389" t="s">
        <v>519</v>
      </c>
    </row>
    <row r="19395" spans="1:7">
      <c r="A19395" s="389" t="s">
        <v>532</v>
      </c>
      <c r="B19395" s="389" t="s">
        <v>519</v>
      </c>
      <c r="C19395" s="389">
        <v>34865.837904899898</v>
      </c>
      <c r="D19395" s="389" t="s">
        <v>519</v>
      </c>
      <c r="E19395" s="389" t="s">
        <v>670</v>
      </c>
      <c r="F19395" s="389" t="s">
        <v>650</v>
      </c>
      <c r="G19395" s="389" t="s">
        <v>519</v>
      </c>
    </row>
    <row r="19396" spans="1:7">
      <c r="A19396" s="389" t="s">
        <v>532</v>
      </c>
      <c r="B19396" s="389" t="s">
        <v>519</v>
      </c>
      <c r="C19396" s="389">
        <v>34865.837904899898</v>
      </c>
      <c r="D19396" s="389" t="s">
        <v>519</v>
      </c>
      <c r="E19396" s="389" t="s">
        <v>670</v>
      </c>
      <c r="F19396" s="389" t="s">
        <v>650</v>
      </c>
      <c r="G19396" s="389" t="s">
        <v>519</v>
      </c>
    </row>
    <row r="19397" spans="1:7">
      <c r="A19397" s="389" t="s">
        <v>532</v>
      </c>
      <c r="B19397" s="389" t="s">
        <v>519</v>
      </c>
      <c r="C19397" s="389">
        <v>34865.837904899898</v>
      </c>
      <c r="D19397" s="389" t="s">
        <v>519</v>
      </c>
      <c r="E19397" s="389" t="s">
        <v>670</v>
      </c>
      <c r="F19397" s="389" t="s">
        <v>650</v>
      </c>
      <c r="G19397" s="389" t="s">
        <v>519</v>
      </c>
    </row>
    <row r="19398" spans="1:7">
      <c r="A19398" s="389" t="s">
        <v>532</v>
      </c>
      <c r="B19398" s="389" t="s">
        <v>519</v>
      </c>
      <c r="C19398" s="389">
        <v>34865.837904899898</v>
      </c>
      <c r="D19398" s="389" t="s">
        <v>519</v>
      </c>
      <c r="E19398" s="389" t="s">
        <v>670</v>
      </c>
      <c r="F19398" s="389" t="s">
        <v>650</v>
      </c>
      <c r="G19398" s="389" t="s">
        <v>519</v>
      </c>
    </row>
    <row r="19399" spans="1:7">
      <c r="A19399" s="389" t="s">
        <v>532</v>
      </c>
      <c r="B19399" s="389" t="s">
        <v>519</v>
      </c>
      <c r="C19399" s="389">
        <v>34865.837904899898</v>
      </c>
      <c r="D19399" s="389" t="s">
        <v>519</v>
      </c>
      <c r="E19399" s="389" t="s">
        <v>670</v>
      </c>
      <c r="F19399" s="389" t="s">
        <v>650</v>
      </c>
      <c r="G19399" s="389" t="s">
        <v>519</v>
      </c>
    </row>
    <row r="19400" spans="1:7">
      <c r="A19400" s="389" t="s">
        <v>532</v>
      </c>
      <c r="B19400" s="389" t="s">
        <v>519</v>
      </c>
      <c r="C19400" s="389">
        <v>34865.837904899898</v>
      </c>
      <c r="D19400" s="389" t="s">
        <v>519</v>
      </c>
      <c r="E19400" s="389" t="s">
        <v>670</v>
      </c>
      <c r="F19400" s="389" t="s">
        <v>650</v>
      </c>
      <c r="G19400" s="389" t="s">
        <v>519</v>
      </c>
    </row>
    <row r="19401" spans="1:7">
      <c r="A19401" s="389" t="s">
        <v>532</v>
      </c>
      <c r="B19401" s="389" t="s">
        <v>519</v>
      </c>
      <c r="C19401" s="389">
        <v>34865.837904899898</v>
      </c>
      <c r="D19401" s="389" t="s">
        <v>519</v>
      </c>
      <c r="E19401" s="389" t="s">
        <v>670</v>
      </c>
      <c r="F19401" s="389" t="s">
        <v>650</v>
      </c>
      <c r="G19401" s="389" t="s">
        <v>519</v>
      </c>
    </row>
    <row r="19402" spans="1:7">
      <c r="A19402" s="389" t="s">
        <v>532</v>
      </c>
      <c r="B19402" s="389" t="s">
        <v>519</v>
      </c>
      <c r="C19402" s="389">
        <v>34865.837904899898</v>
      </c>
      <c r="D19402" s="389" t="s">
        <v>519</v>
      </c>
      <c r="E19402" s="389" t="s">
        <v>670</v>
      </c>
      <c r="F19402" s="389" t="s">
        <v>650</v>
      </c>
      <c r="G19402" s="389" t="s">
        <v>519</v>
      </c>
    </row>
    <row r="19403" spans="1:7">
      <c r="A19403" s="389" t="s">
        <v>532</v>
      </c>
      <c r="B19403" s="389" t="s">
        <v>519</v>
      </c>
      <c r="C19403" s="389">
        <v>34865.837904899898</v>
      </c>
      <c r="D19403" s="389" t="s">
        <v>519</v>
      </c>
      <c r="E19403" s="389" t="s">
        <v>670</v>
      </c>
      <c r="F19403" s="389" t="s">
        <v>650</v>
      </c>
      <c r="G19403" s="389" t="s">
        <v>519</v>
      </c>
    </row>
    <row r="19404" spans="1:7">
      <c r="A19404" s="389" t="s">
        <v>532</v>
      </c>
      <c r="B19404" s="389" t="s">
        <v>519</v>
      </c>
      <c r="C19404" s="389">
        <v>34865.837904899898</v>
      </c>
      <c r="D19404" s="389" t="s">
        <v>519</v>
      </c>
      <c r="E19404" s="389" t="s">
        <v>670</v>
      </c>
      <c r="F19404" s="389" t="s">
        <v>650</v>
      </c>
      <c r="G19404" s="389" t="s">
        <v>519</v>
      </c>
    </row>
    <row r="19405" spans="1:7">
      <c r="A19405" s="389" t="s">
        <v>532</v>
      </c>
      <c r="B19405" s="389" t="s">
        <v>519</v>
      </c>
      <c r="C19405" s="389">
        <v>34865.837904899898</v>
      </c>
      <c r="D19405" s="389" t="s">
        <v>519</v>
      </c>
      <c r="E19405" s="389" t="s">
        <v>670</v>
      </c>
      <c r="F19405" s="389" t="s">
        <v>650</v>
      </c>
      <c r="G19405" s="389" t="s">
        <v>519</v>
      </c>
    </row>
    <row r="19406" spans="1:7">
      <c r="A19406" s="389" t="s">
        <v>532</v>
      </c>
      <c r="B19406" s="389" t="s">
        <v>519</v>
      </c>
      <c r="C19406" s="389">
        <v>34865.837904899898</v>
      </c>
      <c r="D19406" s="389" t="s">
        <v>519</v>
      </c>
      <c r="E19406" s="389" t="s">
        <v>670</v>
      </c>
      <c r="F19406" s="389" t="s">
        <v>650</v>
      </c>
      <c r="G19406" s="389" t="s">
        <v>519</v>
      </c>
    </row>
    <row r="19407" spans="1:7">
      <c r="A19407" s="389" t="s">
        <v>532</v>
      </c>
      <c r="B19407" s="389" t="s">
        <v>519</v>
      </c>
      <c r="C19407" s="389">
        <v>34865.837904899898</v>
      </c>
      <c r="D19407" s="389" t="s">
        <v>519</v>
      </c>
      <c r="E19407" s="389" t="s">
        <v>670</v>
      </c>
      <c r="F19407" s="389" t="s">
        <v>650</v>
      </c>
      <c r="G19407" s="389" t="s">
        <v>519</v>
      </c>
    </row>
    <row r="19408" spans="1:7">
      <c r="A19408" s="389" t="s">
        <v>532</v>
      </c>
      <c r="B19408" s="389" t="s">
        <v>519</v>
      </c>
      <c r="C19408" s="389">
        <v>34865.837904899898</v>
      </c>
      <c r="D19408" s="389" t="s">
        <v>519</v>
      </c>
      <c r="E19408" s="389" t="s">
        <v>670</v>
      </c>
      <c r="F19408" s="389" t="s">
        <v>650</v>
      </c>
      <c r="G19408" s="389" t="s">
        <v>519</v>
      </c>
    </row>
    <row r="19409" spans="1:7">
      <c r="A19409" s="389" t="s">
        <v>532</v>
      </c>
      <c r="B19409" s="389" t="s">
        <v>519</v>
      </c>
      <c r="C19409" s="389">
        <v>34865.837904899898</v>
      </c>
      <c r="D19409" s="389" t="s">
        <v>519</v>
      </c>
      <c r="E19409" s="389" t="s">
        <v>670</v>
      </c>
      <c r="F19409" s="389" t="s">
        <v>650</v>
      </c>
      <c r="G19409" s="389" t="s">
        <v>519</v>
      </c>
    </row>
    <row r="19410" spans="1:7">
      <c r="A19410" s="389" t="s">
        <v>532</v>
      </c>
      <c r="B19410" s="389" t="s">
        <v>519</v>
      </c>
      <c r="C19410" s="389">
        <v>34865.837904899898</v>
      </c>
      <c r="D19410" s="389" t="s">
        <v>519</v>
      </c>
      <c r="E19410" s="389" t="s">
        <v>670</v>
      </c>
      <c r="F19410" s="389" t="s">
        <v>650</v>
      </c>
      <c r="G19410" s="389" t="s">
        <v>519</v>
      </c>
    </row>
    <row r="19411" spans="1:7">
      <c r="A19411" s="389" t="s">
        <v>532</v>
      </c>
      <c r="B19411" s="389" t="s">
        <v>519</v>
      </c>
      <c r="C19411" s="389">
        <v>34865.837904899898</v>
      </c>
      <c r="D19411" s="389" t="s">
        <v>519</v>
      </c>
      <c r="E19411" s="389" t="s">
        <v>670</v>
      </c>
      <c r="F19411" s="389" t="s">
        <v>650</v>
      </c>
      <c r="G19411" s="389" t="s">
        <v>519</v>
      </c>
    </row>
    <row r="19412" spans="1:7">
      <c r="A19412" s="389" t="s">
        <v>532</v>
      </c>
      <c r="B19412" s="389" t="s">
        <v>519</v>
      </c>
      <c r="C19412" s="389">
        <v>34865.837904899898</v>
      </c>
      <c r="D19412" s="389" t="s">
        <v>519</v>
      </c>
      <c r="E19412" s="389" t="s">
        <v>670</v>
      </c>
      <c r="F19412" s="389" t="s">
        <v>650</v>
      </c>
      <c r="G19412" s="389" t="s">
        <v>519</v>
      </c>
    </row>
    <row r="19413" spans="1:7">
      <c r="A19413" s="389" t="s">
        <v>532</v>
      </c>
      <c r="B19413" s="389" t="s">
        <v>519</v>
      </c>
      <c r="C19413" s="389">
        <v>34865.837904899898</v>
      </c>
      <c r="D19413" s="389" t="s">
        <v>519</v>
      </c>
      <c r="E19413" s="389" t="s">
        <v>670</v>
      </c>
      <c r="F19413" s="389" t="s">
        <v>650</v>
      </c>
      <c r="G19413" s="389" t="s">
        <v>519</v>
      </c>
    </row>
    <row r="19414" spans="1:7">
      <c r="A19414" s="389" t="s">
        <v>532</v>
      </c>
      <c r="B19414" s="389" t="s">
        <v>519</v>
      </c>
      <c r="C19414" s="389">
        <v>34865.837904899898</v>
      </c>
      <c r="D19414" s="389" t="s">
        <v>519</v>
      </c>
      <c r="E19414" s="389" t="s">
        <v>670</v>
      </c>
      <c r="F19414" s="389" t="s">
        <v>650</v>
      </c>
      <c r="G19414" s="389" t="s">
        <v>519</v>
      </c>
    </row>
    <row r="19415" spans="1:7">
      <c r="A19415" s="389" t="s">
        <v>532</v>
      </c>
      <c r="B19415" s="389" t="s">
        <v>519</v>
      </c>
      <c r="C19415" s="389">
        <v>34865.837904899898</v>
      </c>
      <c r="D19415" s="389" t="s">
        <v>519</v>
      </c>
      <c r="E19415" s="389" t="s">
        <v>670</v>
      </c>
      <c r="F19415" s="389" t="s">
        <v>650</v>
      </c>
      <c r="G19415" s="389" t="s">
        <v>519</v>
      </c>
    </row>
    <row r="19416" spans="1:7">
      <c r="A19416" s="389" t="s">
        <v>532</v>
      </c>
      <c r="B19416" s="389" t="s">
        <v>519</v>
      </c>
      <c r="C19416" s="389">
        <v>34865.837904899898</v>
      </c>
      <c r="D19416" s="389" t="s">
        <v>519</v>
      </c>
      <c r="E19416" s="389" t="s">
        <v>670</v>
      </c>
      <c r="F19416" s="389" t="s">
        <v>650</v>
      </c>
      <c r="G19416" s="389" t="s">
        <v>519</v>
      </c>
    </row>
    <row r="19417" spans="1:7">
      <c r="A19417" s="389" t="s">
        <v>532</v>
      </c>
      <c r="B19417" s="389" t="s">
        <v>519</v>
      </c>
      <c r="C19417" s="389">
        <v>34865.837904899898</v>
      </c>
      <c r="D19417" s="389" t="s">
        <v>519</v>
      </c>
      <c r="E19417" s="389" t="s">
        <v>670</v>
      </c>
      <c r="F19417" s="389" t="s">
        <v>650</v>
      </c>
      <c r="G19417" s="389" t="s">
        <v>519</v>
      </c>
    </row>
    <row r="19418" spans="1:7">
      <c r="A19418" s="389" t="s">
        <v>532</v>
      </c>
      <c r="B19418" s="389" t="s">
        <v>519</v>
      </c>
      <c r="C19418" s="389">
        <v>34865.837904899898</v>
      </c>
      <c r="D19418" s="389" t="s">
        <v>519</v>
      </c>
      <c r="E19418" s="389" t="s">
        <v>670</v>
      </c>
      <c r="F19418" s="389" t="s">
        <v>650</v>
      </c>
      <c r="G19418" s="389" t="s">
        <v>519</v>
      </c>
    </row>
    <row r="19419" spans="1:7">
      <c r="A19419" s="389" t="s">
        <v>532</v>
      </c>
      <c r="B19419" s="389" t="s">
        <v>519</v>
      </c>
      <c r="C19419" s="389">
        <v>34865.837904899898</v>
      </c>
      <c r="D19419" s="389" t="s">
        <v>519</v>
      </c>
      <c r="E19419" s="389" t="s">
        <v>670</v>
      </c>
      <c r="F19419" s="389" t="s">
        <v>650</v>
      </c>
      <c r="G19419" s="389" t="s">
        <v>519</v>
      </c>
    </row>
    <row r="19420" spans="1:7">
      <c r="A19420" s="389" t="s">
        <v>532</v>
      </c>
      <c r="B19420" s="389" t="s">
        <v>519</v>
      </c>
      <c r="C19420" s="389">
        <v>34865.837904899898</v>
      </c>
      <c r="D19420" s="389" t="s">
        <v>519</v>
      </c>
      <c r="E19420" s="389" t="s">
        <v>670</v>
      </c>
      <c r="F19420" s="389" t="s">
        <v>650</v>
      </c>
      <c r="G19420" s="389" t="s">
        <v>519</v>
      </c>
    </row>
    <row r="19421" spans="1:7">
      <c r="A19421" s="389" t="s">
        <v>532</v>
      </c>
      <c r="B19421" s="389" t="s">
        <v>519</v>
      </c>
      <c r="C19421" s="389">
        <v>34865.837904899898</v>
      </c>
      <c r="D19421" s="389" t="s">
        <v>519</v>
      </c>
      <c r="E19421" s="389" t="s">
        <v>670</v>
      </c>
      <c r="F19421" s="389" t="s">
        <v>650</v>
      </c>
      <c r="G19421" s="389" t="s">
        <v>519</v>
      </c>
    </row>
    <row r="19422" spans="1:7">
      <c r="A19422" s="389" t="s">
        <v>532</v>
      </c>
      <c r="B19422" s="389" t="s">
        <v>519</v>
      </c>
      <c r="C19422" s="389">
        <v>34865.837904899898</v>
      </c>
      <c r="D19422" s="389" t="s">
        <v>519</v>
      </c>
      <c r="E19422" s="389" t="s">
        <v>670</v>
      </c>
      <c r="F19422" s="389" t="s">
        <v>650</v>
      </c>
      <c r="G19422" s="389" t="s">
        <v>519</v>
      </c>
    </row>
    <row r="19423" spans="1:7">
      <c r="A19423" s="389" t="s">
        <v>532</v>
      </c>
      <c r="B19423" s="389" t="s">
        <v>519</v>
      </c>
      <c r="C19423" s="389">
        <v>34865.837904899898</v>
      </c>
      <c r="D19423" s="389" t="s">
        <v>519</v>
      </c>
      <c r="E19423" s="389" t="s">
        <v>670</v>
      </c>
      <c r="F19423" s="389" t="s">
        <v>650</v>
      </c>
      <c r="G19423" s="389" t="s">
        <v>519</v>
      </c>
    </row>
    <row r="19424" spans="1:7">
      <c r="A19424" s="389" t="s">
        <v>532</v>
      </c>
      <c r="B19424" s="389" t="s">
        <v>519</v>
      </c>
      <c r="C19424" s="389">
        <v>34865.837904899898</v>
      </c>
      <c r="D19424" s="389" t="s">
        <v>519</v>
      </c>
      <c r="E19424" s="389" t="s">
        <v>670</v>
      </c>
      <c r="F19424" s="389" t="s">
        <v>650</v>
      </c>
      <c r="G19424" s="389" t="s">
        <v>519</v>
      </c>
    </row>
    <row r="19425" spans="1:7">
      <c r="A19425" s="389" t="s">
        <v>532</v>
      </c>
      <c r="B19425" s="389" t="s">
        <v>519</v>
      </c>
      <c r="C19425" s="389">
        <v>34865.837904899898</v>
      </c>
      <c r="D19425" s="389" t="s">
        <v>519</v>
      </c>
      <c r="E19425" s="389" t="s">
        <v>670</v>
      </c>
      <c r="F19425" s="389" t="s">
        <v>650</v>
      </c>
      <c r="G19425" s="389" t="s">
        <v>519</v>
      </c>
    </row>
    <row r="19426" spans="1:7">
      <c r="A19426" s="389" t="s">
        <v>532</v>
      </c>
      <c r="B19426" s="389" t="s">
        <v>519</v>
      </c>
      <c r="C19426" s="389">
        <v>34865.837904899898</v>
      </c>
      <c r="D19426" s="389" t="s">
        <v>519</v>
      </c>
      <c r="E19426" s="389" t="s">
        <v>670</v>
      </c>
      <c r="F19426" s="389" t="s">
        <v>650</v>
      </c>
      <c r="G19426" s="389" t="s">
        <v>519</v>
      </c>
    </row>
    <row r="19427" spans="1:7">
      <c r="A19427" s="389" t="s">
        <v>532</v>
      </c>
      <c r="B19427" s="389" t="s">
        <v>519</v>
      </c>
      <c r="C19427" s="389">
        <v>34865.837904899898</v>
      </c>
      <c r="D19427" s="389" t="s">
        <v>519</v>
      </c>
      <c r="E19427" s="389" t="s">
        <v>670</v>
      </c>
      <c r="F19427" s="389" t="s">
        <v>650</v>
      </c>
      <c r="G19427" s="389" t="s">
        <v>519</v>
      </c>
    </row>
    <row r="19428" spans="1:7">
      <c r="A19428" s="389" t="s">
        <v>532</v>
      </c>
      <c r="B19428" s="389" t="s">
        <v>519</v>
      </c>
      <c r="C19428" s="389">
        <v>34865.837904899898</v>
      </c>
      <c r="D19428" s="389" t="s">
        <v>519</v>
      </c>
      <c r="E19428" s="389" t="s">
        <v>670</v>
      </c>
      <c r="F19428" s="389" t="s">
        <v>650</v>
      </c>
      <c r="G19428" s="389" t="s">
        <v>519</v>
      </c>
    </row>
    <row r="19429" spans="1:7">
      <c r="A19429" s="389" t="s">
        <v>532</v>
      </c>
      <c r="B19429" s="389" t="s">
        <v>519</v>
      </c>
      <c r="C19429" s="389">
        <v>34865.837904899898</v>
      </c>
      <c r="D19429" s="389" t="s">
        <v>519</v>
      </c>
      <c r="E19429" s="389" t="s">
        <v>670</v>
      </c>
      <c r="F19429" s="389" t="s">
        <v>650</v>
      </c>
      <c r="G19429" s="389" t="s">
        <v>519</v>
      </c>
    </row>
    <row r="19430" spans="1:7">
      <c r="A19430" s="389" t="s">
        <v>532</v>
      </c>
      <c r="B19430" s="389" t="s">
        <v>519</v>
      </c>
      <c r="C19430" s="389">
        <v>34865.837904899898</v>
      </c>
      <c r="D19430" s="389" t="s">
        <v>519</v>
      </c>
      <c r="E19430" s="389" t="s">
        <v>670</v>
      </c>
      <c r="F19430" s="389" t="s">
        <v>650</v>
      </c>
      <c r="G19430" s="389" t="s">
        <v>519</v>
      </c>
    </row>
    <row r="19431" spans="1:7">
      <c r="A19431" s="389" t="s">
        <v>532</v>
      </c>
      <c r="B19431" s="389" t="s">
        <v>519</v>
      </c>
      <c r="C19431" s="389">
        <v>34865.837904899898</v>
      </c>
      <c r="D19431" s="389" t="s">
        <v>519</v>
      </c>
      <c r="E19431" s="389" t="s">
        <v>670</v>
      </c>
      <c r="F19431" s="389" t="s">
        <v>650</v>
      </c>
      <c r="G19431" s="389" t="s">
        <v>519</v>
      </c>
    </row>
    <row r="19432" spans="1:7">
      <c r="A19432" s="389" t="s">
        <v>532</v>
      </c>
      <c r="B19432" s="389" t="s">
        <v>519</v>
      </c>
      <c r="C19432" s="389">
        <v>34865.837904899898</v>
      </c>
      <c r="D19432" s="389" t="s">
        <v>519</v>
      </c>
      <c r="E19432" s="389" t="s">
        <v>670</v>
      </c>
      <c r="F19432" s="389" t="s">
        <v>650</v>
      </c>
      <c r="G19432" s="389" t="s">
        <v>519</v>
      </c>
    </row>
    <row r="19433" spans="1:7">
      <c r="A19433" s="389" t="s">
        <v>532</v>
      </c>
      <c r="B19433" s="389" t="s">
        <v>519</v>
      </c>
      <c r="C19433" s="389">
        <v>34865.837904899898</v>
      </c>
      <c r="D19433" s="389" t="s">
        <v>519</v>
      </c>
      <c r="E19433" s="389" t="s">
        <v>670</v>
      </c>
      <c r="F19433" s="389" t="s">
        <v>650</v>
      </c>
      <c r="G19433" s="389" t="s">
        <v>519</v>
      </c>
    </row>
    <row r="19434" spans="1:7">
      <c r="A19434" s="389" t="s">
        <v>532</v>
      </c>
      <c r="B19434" s="389" t="s">
        <v>519</v>
      </c>
      <c r="C19434" s="389">
        <v>34865.837904899898</v>
      </c>
      <c r="D19434" s="389" t="s">
        <v>519</v>
      </c>
      <c r="E19434" s="389" t="s">
        <v>670</v>
      </c>
      <c r="F19434" s="389" t="s">
        <v>650</v>
      </c>
      <c r="G19434" s="389" t="s">
        <v>519</v>
      </c>
    </row>
    <row r="19435" spans="1:7">
      <c r="A19435" s="389" t="s">
        <v>532</v>
      </c>
      <c r="B19435" s="389" t="s">
        <v>519</v>
      </c>
      <c r="C19435" s="389">
        <v>34865.837904899898</v>
      </c>
      <c r="D19435" s="389" t="s">
        <v>519</v>
      </c>
      <c r="E19435" s="389" t="s">
        <v>670</v>
      </c>
      <c r="F19435" s="389" t="s">
        <v>650</v>
      </c>
      <c r="G19435" s="389" t="s">
        <v>519</v>
      </c>
    </row>
    <row r="19436" spans="1:7">
      <c r="A19436" s="389" t="s">
        <v>532</v>
      </c>
      <c r="B19436" s="389" t="s">
        <v>519</v>
      </c>
      <c r="C19436" s="389">
        <v>34865.837904899898</v>
      </c>
      <c r="D19436" s="389" t="s">
        <v>519</v>
      </c>
      <c r="E19436" s="389" t="s">
        <v>670</v>
      </c>
      <c r="F19436" s="389" t="s">
        <v>650</v>
      </c>
      <c r="G19436" s="389" t="s">
        <v>519</v>
      </c>
    </row>
    <row r="19437" spans="1:7">
      <c r="A19437" s="389" t="s">
        <v>532</v>
      </c>
      <c r="B19437" s="389" t="s">
        <v>519</v>
      </c>
      <c r="C19437" s="389">
        <v>34865.837904899898</v>
      </c>
      <c r="D19437" s="389" t="s">
        <v>519</v>
      </c>
      <c r="E19437" s="389" t="s">
        <v>670</v>
      </c>
      <c r="F19437" s="389" t="s">
        <v>650</v>
      </c>
      <c r="G19437" s="389" t="s">
        <v>519</v>
      </c>
    </row>
    <row r="19438" spans="1:7">
      <c r="A19438" s="389" t="s">
        <v>532</v>
      </c>
      <c r="B19438" s="389" t="s">
        <v>519</v>
      </c>
      <c r="C19438" s="389">
        <v>34865.837904899898</v>
      </c>
      <c r="D19438" s="389" t="s">
        <v>519</v>
      </c>
      <c r="E19438" s="389" t="s">
        <v>670</v>
      </c>
      <c r="F19438" s="389" t="s">
        <v>650</v>
      </c>
      <c r="G19438" s="389" t="s">
        <v>519</v>
      </c>
    </row>
    <row r="19439" spans="1:7">
      <c r="A19439" s="389" t="s">
        <v>532</v>
      </c>
      <c r="B19439" s="389" t="s">
        <v>519</v>
      </c>
      <c r="C19439" s="389">
        <v>34865.837904899898</v>
      </c>
      <c r="D19439" s="389" t="s">
        <v>519</v>
      </c>
      <c r="E19439" s="389" t="s">
        <v>670</v>
      </c>
      <c r="F19439" s="389" t="s">
        <v>650</v>
      </c>
      <c r="G19439" s="389" t="s">
        <v>519</v>
      </c>
    </row>
    <row r="19440" spans="1:7">
      <c r="A19440" s="389" t="s">
        <v>532</v>
      </c>
      <c r="B19440" s="389" t="s">
        <v>519</v>
      </c>
      <c r="C19440" s="389">
        <v>34865.837904899898</v>
      </c>
      <c r="D19440" s="389" t="s">
        <v>519</v>
      </c>
      <c r="E19440" s="389" t="s">
        <v>670</v>
      </c>
      <c r="F19440" s="389" t="s">
        <v>650</v>
      </c>
      <c r="G19440" s="389" t="s">
        <v>519</v>
      </c>
    </row>
    <row r="19441" spans="1:7">
      <c r="A19441" s="389" t="s">
        <v>532</v>
      </c>
      <c r="B19441" s="389" t="s">
        <v>519</v>
      </c>
      <c r="C19441" s="389">
        <v>34865.837904899898</v>
      </c>
      <c r="D19441" s="389" t="s">
        <v>519</v>
      </c>
      <c r="E19441" s="389" t="s">
        <v>670</v>
      </c>
      <c r="F19441" s="389" t="s">
        <v>650</v>
      </c>
      <c r="G19441" s="389" t="s">
        <v>519</v>
      </c>
    </row>
    <row r="19442" spans="1:7">
      <c r="A19442" s="389" t="s">
        <v>532</v>
      </c>
      <c r="B19442" s="389" t="s">
        <v>519</v>
      </c>
      <c r="C19442" s="389">
        <v>34865.837904899898</v>
      </c>
      <c r="D19442" s="389" t="s">
        <v>519</v>
      </c>
      <c r="E19442" s="389" t="s">
        <v>670</v>
      </c>
      <c r="F19442" s="389" t="s">
        <v>650</v>
      </c>
      <c r="G19442" s="389" t="s">
        <v>519</v>
      </c>
    </row>
    <row r="19443" spans="1:7">
      <c r="A19443" s="389" t="s">
        <v>532</v>
      </c>
      <c r="B19443" s="389" t="s">
        <v>519</v>
      </c>
      <c r="C19443" s="389">
        <v>34865.837904899898</v>
      </c>
      <c r="D19443" s="389" t="s">
        <v>519</v>
      </c>
      <c r="E19443" s="389" t="s">
        <v>670</v>
      </c>
      <c r="F19443" s="389" t="s">
        <v>650</v>
      </c>
      <c r="G19443" s="389" t="s">
        <v>519</v>
      </c>
    </row>
    <row r="19444" spans="1:7">
      <c r="A19444" s="389" t="s">
        <v>532</v>
      </c>
      <c r="B19444" s="389" t="s">
        <v>519</v>
      </c>
      <c r="C19444" s="389">
        <v>34865.837904899898</v>
      </c>
      <c r="D19444" s="389" t="s">
        <v>519</v>
      </c>
      <c r="E19444" s="389" t="s">
        <v>670</v>
      </c>
      <c r="F19444" s="389" t="s">
        <v>650</v>
      </c>
      <c r="G19444" s="389" t="s">
        <v>519</v>
      </c>
    </row>
    <row r="19445" spans="1:7">
      <c r="A19445" s="389" t="s">
        <v>532</v>
      </c>
      <c r="B19445" s="389" t="s">
        <v>519</v>
      </c>
      <c r="C19445" s="389">
        <v>34865.837904899898</v>
      </c>
      <c r="D19445" s="389" t="s">
        <v>519</v>
      </c>
      <c r="E19445" s="389" t="s">
        <v>670</v>
      </c>
      <c r="F19445" s="389" t="s">
        <v>650</v>
      </c>
      <c r="G19445" s="389" t="s">
        <v>519</v>
      </c>
    </row>
    <row r="19446" spans="1:7">
      <c r="A19446" s="389" t="s">
        <v>532</v>
      </c>
      <c r="B19446" s="389" t="s">
        <v>519</v>
      </c>
      <c r="C19446" s="389">
        <v>34865.837904899898</v>
      </c>
      <c r="D19446" s="389" t="s">
        <v>519</v>
      </c>
      <c r="E19446" s="389" t="s">
        <v>670</v>
      </c>
      <c r="F19446" s="389" t="s">
        <v>650</v>
      </c>
      <c r="G19446" s="389" t="s">
        <v>519</v>
      </c>
    </row>
    <row r="19447" spans="1:7">
      <c r="A19447" s="389" t="s">
        <v>532</v>
      </c>
      <c r="B19447" s="389" t="s">
        <v>519</v>
      </c>
      <c r="C19447" s="389">
        <v>34865.837904899898</v>
      </c>
      <c r="D19447" s="389" t="s">
        <v>519</v>
      </c>
      <c r="E19447" s="389" t="s">
        <v>670</v>
      </c>
      <c r="F19447" s="389" t="s">
        <v>650</v>
      </c>
      <c r="G19447" s="389" t="s">
        <v>519</v>
      </c>
    </row>
    <row r="19448" spans="1:7">
      <c r="A19448" s="389" t="s">
        <v>532</v>
      </c>
      <c r="B19448" s="389" t="s">
        <v>519</v>
      </c>
      <c r="C19448" s="389">
        <v>34865.837904899898</v>
      </c>
      <c r="D19448" s="389" t="s">
        <v>519</v>
      </c>
      <c r="E19448" s="389" t="s">
        <v>670</v>
      </c>
      <c r="F19448" s="389" t="s">
        <v>650</v>
      </c>
      <c r="G19448" s="389" t="s">
        <v>519</v>
      </c>
    </row>
    <row r="19449" spans="1:7">
      <c r="A19449" s="389" t="s">
        <v>532</v>
      </c>
      <c r="B19449" s="389" t="s">
        <v>519</v>
      </c>
      <c r="C19449" s="389">
        <v>34865.837904899898</v>
      </c>
      <c r="D19449" s="389" t="s">
        <v>519</v>
      </c>
      <c r="E19449" s="389" t="s">
        <v>670</v>
      </c>
      <c r="F19449" s="389" t="s">
        <v>650</v>
      </c>
      <c r="G19449" s="389" t="s">
        <v>519</v>
      </c>
    </row>
    <row r="19450" spans="1:7">
      <c r="A19450" s="389" t="s">
        <v>532</v>
      </c>
      <c r="B19450" s="389" t="s">
        <v>519</v>
      </c>
      <c r="C19450" s="389">
        <v>34865.837904899898</v>
      </c>
      <c r="D19450" s="389" t="s">
        <v>519</v>
      </c>
      <c r="E19450" s="389" t="s">
        <v>670</v>
      </c>
      <c r="F19450" s="389" t="s">
        <v>650</v>
      </c>
      <c r="G19450" s="389" t="s">
        <v>519</v>
      </c>
    </row>
    <row r="19451" spans="1:7">
      <c r="A19451" s="389" t="s">
        <v>532</v>
      </c>
      <c r="B19451" s="389" t="s">
        <v>519</v>
      </c>
      <c r="C19451" s="389">
        <v>34865.837904899898</v>
      </c>
      <c r="D19451" s="389" t="s">
        <v>519</v>
      </c>
      <c r="E19451" s="389" t="s">
        <v>670</v>
      </c>
      <c r="F19451" s="389" t="s">
        <v>650</v>
      </c>
      <c r="G19451" s="389" t="s">
        <v>519</v>
      </c>
    </row>
    <row r="19452" spans="1:7">
      <c r="A19452" s="389" t="s">
        <v>532</v>
      </c>
      <c r="B19452" s="389" t="s">
        <v>519</v>
      </c>
      <c r="C19452" s="389">
        <v>34865.837904899898</v>
      </c>
      <c r="D19452" s="389" t="s">
        <v>519</v>
      </c>
      <c r="E19452" s="389" t="s">
        <v>670</v>
      </c>
      <c r="F19452" s="389" t="s">
        <v>650</v>
      </c>
      <c r="G19452" s="389" t="s">
        <v>519</v>
      </c>
    </row>
    <row r="19453" spans="1:7">
      <c r="A19453" s="389" t="s">
        <v>532</v>
      </c>
      <c r="B19453" s="389" t="s">
        <v>519</v>
      </c>
      <c r="C19453" s="389">
        <v>34865.837904899898</v>
      </c>
      <c r="D19453" s="389" t="s">
        <v>519</v>
      </c>
      <c r="E19453" s="389" t="s">
        <v>670</v>
      </c>
      <c r="F19453" s="389" t="s">
        <v>650</v>
      </c>
      <c r="G19453" s="389" t="s">
        <v>519</v>
      </c>
    </row>
    <row r="19454" spans="1:7">
      <c r="A19454" s="389" t="s">
        <v>532</v>
      </c>
      <c r="B19454" s="389" t="s">
        <v>519</v>
      </c>
      <c r="C19454" s="389">
        <v>34865.837904899898</v>
      </c>
      <c r="D19454" s="389" t="s">
        <v>519</v>
      </c>
      <c r="E19454" s="389" t="s">
        <v>670</v>
      </c>
      <c r="F19454" s="389" t="s">
        <v>650</v>
      </c>
      <c r="G19454" s="389" t="s">
        <v>519</v>
      </c>
    </row>
    <row r="19455" spans="1:7">
      <c r="A19455" s="389" t="s">
        <v>532</v>
      </c>
      <c r="B19455" s="389" t="s">
        <v>519</v>
      </c>
      <c r="C19455" s="389">
        <v>34865.837904899898</v>
      </c>
      <c r="D19455" s="389" t="s">
        <v>519</v>
      </c>
      <c r="E19455" s="389" t="s">
        <v>670</v>
      </c>
      <c r="F19455" s="389" t="s">
        <v>650</v>
      </c>
      <c r="G19455" s="389" t="s">
        <v>519</v>
      </c>
    </row>
    <row r="19456" spans="1:7">
      <c r="A19456" s="389" t="s">
        <v>532</v>
      </c>
      <c r="B19456" s="389" t="s">
        <v>519</v>
      </c>
      <c r="C19456" s="389">
        <v>34865.837904899898</v>
      </c>
      <c r="D19456" s="389" t="s">
        <v>519</v>
      </c>
      <c r="E19456" s="389" t="s">
        <v>670</v>
      </c>
      <c r="F19456" s="389" t="s">
        <v>650</v>
      </c>
      <c r="G19456" s="389" t="s">
        <v>519</v>
      </c>
    </row>
    <row r="19457" spans="1:7">
      <c r="A19457" s="389" t="s">
        <v>532</v>
      </c>
      <c r="B19457" s="389" t="s">
        <v>519</v>
      </c>
      <c r="C19457" s="389">
        <v>34865.837904899898</v>
      </c>
      <c r="D19457" s="389" t="s">
        <v>519</v>
      </c>
      <c r="E19457" s="389" t="s">
        <v>670</v>
      </c>
      <c r="F19457" s="389" t="s">
        <v>650</v>
      </c>
      <c r="G19457" s="389" t="s">
        <v>519</v>
      </c>
    </row>
    <row r="19458" spans="1:7">
      <c r="A19458" s="389" t="s">
        <v>532</v>
      </c>
      <c r="B19458" s="389" t="s">
        <v>519</v>
      </c>
      <c r="C19458" s="389">
        <v>34865.837904899898</v>
      </c>
      <c r="D19458" s="389" t="s">
        <v>519</v>
      </c>
      <c r="E19458" s="389" t="s">
        <v>670</v>
      </c>
      <c r="F19458" s="389" t="s">
        <v>650</v>
      </c>
      <c r="G19458" s="389" t="s">
        <v>519</v>
      </c>
    </row>
    <row r="19459" spans="1:7">
      <c r="A19459" s="389" t="s">
        <v>532</v>
      </c>
      <c r="B19459" s="389" t="s">
        <v>519</v>
      </c>
      <c r="C19459" s="389">
        <v>34865.837904899898</v>
      </c>
      <c r="D19459" s="389" t="s">
        <v>519</v>
      </c>
      <c r="E19459" s="389" t="s">
        <v>670</v>
      </c>
      <c r="F19459" s="389" t="s">
        <v>650</v>
      </c>
      <c r="G19459" s="389" t="s">
        <v>519</v>
      </c>
    </row>
    <row r="19460" spans="1:7">
      <c r="A19460" s="389" t="s">
        <v>532</v>
      </c>
      <c r="B19460" s="389" t="s">
        <v>519</v>
      </c>
      <c r="C19460" s="389">
        <v>34865.837904899898</v>
      </c>
      <c r="D19460" s="389" t="s">
        <v>519</v>
      </c>
      <c r="E19460" s="389" t="s">
        <v>670</v>
      </c>
      <c r="F19460" s="389" t="s">
        <v>650</v>
      </c>
      <c r="G19460" s="389" t="s">
        <v>519</v>
      </c>
    </row>
    <row r="19461" spans="1:7">
      <c r="A19461" s="389" t="s">
        <v>532</v>
      </c>
      <c r="B19461" s="389" t="s">
        <v>519</v>
      </c>
      <c r="C19461" s="389">
        <v>34865.837904899898</v>
      </c>
      <c r="D19461" s="389" t="s">
        <v>519</v>
      </c>
      <c r="E19461" s="389" t="s">
        <v>670</v>
      </c>
      <c r="F19461" s="389" t="s">
        <v>650</v>
      </c>
      <c r="G19461" s="389" t="s">
        <v>519</v>
      </c>
    </row>
    <row r="19462" spans="1:7">
      <c r="A19462" s="389" t="s">
        <v>532</v>
      </c>
      <c r="B19462" s="389" t="s">
        <v>519</v>
      </c>
      <c r="C19462" s="389">
        <v>34865.837904899898</v>
      </c>
      <c r="D19462" s="389" t="s">
        <v>519</v>
      </c>
      <c r="E19462" s="389" t="s">
        <v>670</v>
      </c>
      <c r="F19462" s="389" t="s">
        <v>650</v>
      </c>
      <c r="G19462" s="389" t="s">
        <v>519</v>
      </c>
    </row>
    <row r="19463" spans="1:7">
      <c r="A19463" s="389" t="s">
        <v>532</v>
      </c>
      <c r="B19463" s="389" t="s">
        <v>519</v>
      </c>
      <c r="C19463" s="389">
        <v>34865.837904899898</v>
      </c>
      <c r="D19463" s="389" t="s">
        <v>519</v>
      </c>
      <c r="E19463" s="389" t="s">
        <v>670</v>
      </c>
      <c r="F19463" s="389" t="s">
        <v>650</v>
      </c>
      <c r="G19463" s="389" t="s">
        <v>519</v>
      </c>
    </row>
    <row r="19464" spans="1:7">
      <c r="A19464" s="389" t="s">
        <v>532</v>
      </c>
      <c r="B19464" s="389" t="s">
        <v>519</v>
      </c>
      <c r="C19464" s="389">
        <v>34865.837904899898</v>
      </c>
      <c r="D19464" s="389" t="s">
        <v>519</v>
      </c>
      <c r="E19464" s="389" t="s">
        <v>670</v>
      </c>
      <c r="F19464" s="389" t="s">
        <v>650</v>
      </c>
      <c r="G19464" s="389" t="s">
        <v>519</v>
      </c>
    </row>
    <row r="19465" spans="1:7">
      <c r="A19465" s="389" t="s">
        <v>532</v>
      </c>
      <c r="B19465" s="389" t="s">
        <v>519</v>
      </c>
      <c r="C19465" s="389">
        <v>34865.837904899898</v>
      </c>
      <c r="D19465" s="389" t="s">
        <v>519</v>
      </c>
      <c r="E19465" s="389" t="s">
        <v>670</v>
      </c>
      <c r="F19465" s="389" t="s">
        <v>650</v>
      </c>
      <c r="G19465" s="389" t="s">
        <v>519</v>
      </c>
    </row>
    <row r="19466" spans="1:7">
      <c r="A19466" s="389" t="s">
        <v>532</v>
      </c>
      <c r="B19466" s="389" t="s">
        <v>519</v>
      </c>
      <c r="C19466" s="389">
        <v>34865.837904899898</v>
      </c>
      <c r="D19466" s="389" t="s">
        <v>519</v>
      </c>
      <c r="E19466" s="389" t="s">
        <v>670</v>
      </c>
      <c r="F19466" s="389" t="s">
        <v>650</v>
      </c>
      <c r="G19466" s="389" t="s">
        <v>519</v>
      </c>
    </row>
    <row r="19467" spans="1:7">
      <c r="A19467" s="389" t="s">
        <v>532</v>
      </c>
      <c r="B19467" s="389" t="s">
        <v>519</v>
      </c>
      <c r="C19467" s="389">
        <v>34865.837904899898</v>
      </c>
      <c r="D19467" s="389" t="s">
        <v>519</v>
      </c>
      <c r="E19467" s="389" t="s">
        <v>670</v>
      </c>
      <c r="F19467" s="389" t="s">
        <v>650</v>
      </c>
      <c r="G19467" s="389" t="s">
        <v>519</v>
      </c>
    </row>
    <row r="19468" spans="1:7">
      <c r="A19468" s="389" t="s">
        <v>532</v>
      </c>
      <c r="B19468" s="389" t="s">
        <v>519</v>
      </c>
      <c r="C19468" s="389">
        <v>34865.837904899898</v>
      </c>
      <c r="D19468" s="389" t="s">
        <v>519</v>
      </c>
      <c r="E19468" s="389" t="s">
        <v>670</v>
      </c>
      <c r="F19468" s="389" t="s">
        <v>650</v>
      </c>
      <c r="G19468" s="389" t="s">
        <v>519</v>
      </c>
    </row>
    <row r="19469" spans="1:7">
      <c r="A19469" s="389" t="s">
        <v>532</v>
      </c>
      <c r="B19469" s="389" t="s">
        <v>519</v>
      </c>
      <c r="C19469" s="389">
        <v>34865.837904899898</v>
      </c>
      <c r="D19469" s="389" t="s">
        <v>519</v>
      </c>
      <c r="E19469" s="389" t="s">
        <v>670</v>
      </c>
      <c r="F19469" s="389" t="s">
        <v>650</v>
      </c>
      <c r="G19469" s="389" t="s">
        <v>519</v>
      </c>
    </row>
    <row r="19470" spans="1:7">
      <c r="A19470" s="389" t="s">
        <v>532</v>
      </c>
      <c r="B19470" s="389" t="s">
        <v>519</v>
      </c>
      <c r="C19470" s="389">
        <v>34865.837904899898</v>
      </c>
      <c r="D19470" s="389" t="s">
        <v>519</v>
      </c>
      <c r="E19470" s="389" t="s">
        <v>670</v>
      </c>
      <c r="F19470" s="389" t="s">
        <v>650</v>
      </c>
      <c r="G19470" s="389" t="s">
        <v>519</v>
      </c>
    </row>
    <row r="19471" spans="1:7">
      <c r="A19471" s="389" t="s">
        <v>532</v>
      </c>
      <c r="B19471" s="389" t="s">
        <v>519</v>
      </c>
      <c r="C19471" s="389">
        <v>34865.837904899898</v>
      </c>
      <c r="D19471" s="389" t="s">
        <v>519</v>
      </c>
      <c r="E19471" s="389" t="s">
        <v>670</v>
      </c>
      <c r="F19471" s="389" t="s">
        <v>650</v>
      </c>
      <c r="G19471" s="389" t="s">
        <v>519</v>
      </c>
    </row>
    <row r="19472" spans="1:7">
      <c r="A19472" s="389" t="s">
        <v>532</v>
      </c>
      <c r="B19472" s="389" t="s">
        <v>519</v>
      </c>
      <c r="C19472" s="389">
        <v>34865.837904899898</v>
      </c>
      <c r="D19472" s="389" t="s">
        <v>519</v>
      </c>
      <c r="E19472" s="389" t="s">
        <v>670</v>
      </c>
      <c r="F19472" s="389" t="s">
        <v>650</v>
      </c>
      <c r="G19472" s="389" t="s">
        <v>519</v>
      </c>
    </row>
    <row r="19473" spans="1:7">
      <c r="A19473" s="389" t="s">
        <v>532</v>
      </c>
      <c r="B19473" s="389" t="s">
        <v>519</v>
      </c>
      <c r="C19473" s="389">
        <v>34865.837904899898</v>
      </c>
      <c r="D19473" s="389" t="s">
        <v>519</v>
      </c>
      <c r="E19473" s="389" t="s">
        <v>670</v>
      </c>
      <c r="F19473" s="389" t="s">
        <v>650</v>
      </c>
      <c r="G19473" s="389" t="s">
        <v>519</v>
      </c>
    </row>
    <row r="19474" spans="1:7">
      <c r="A19474" s="389" t="s">
        <v>532</v>
      </c>
      <c r="B19474" s="389" t="s">
        <v>519</v>
      </c>
      <c r="C19474" s="389">
        <v>34865.837904899898</v>
      </c>
      <c r="D19474" s="389" t="s">
        <v>519</v>
      </c>
      <c r="E19474" s="389" t="s">
        <v>670</v>
      </c>
      <c r="F19474" s="389" t="s">
        <v>650</v>
      </c>
      <c r="G19474" s="389" t="s">
        <v>519</v>
      </c>
    </row>
    <row r="19475" spans="1:7">
      <c r="A19475" s="389" t="s">
        <v>532</v>
      </c>
      <c r="B19475" s="389" t="s">
        <v>519</v>
      </c>
      <c r="C19475" s="389">
        <v>34865.837904899898</v>
      </c>
      <c r="D19475" s="389" t="s">
        <v>519</v>
      </c>
      <c r="E19475" s="389" t="s">
        <v>670</v>
      </c>
      <c r="F19475" s="389" t="s">
        <v>650</v>
      </c>
      <c r="G19475" s="389" t="s">
        <v>519</v>
      </c>
    </row>
    <row r="19476" spans="1:7">
      <c r="A19476" s="389" t="s">
        <v>532</v>
      </c>
      <c r="B19476" s="389" t="s">
        <v>519</v>
      </c>
      <c r="C19476" s="389">
        <v>34865.837904899898</v>
      </c>
      <c r="D19476" s="389" t="s">
        <v>519</v>
      </c>
      <c r="E19476" s="389" t="s">
        <v>670</v>
      </c>
      <c r="F19476" s="389" t="s">
        <v>650</v>
      </c>
      <c r="G19476" s="389" t="s">
        <v>519</v>
      </c>
    </row>
    <row r="19477" spans="1:7">
      <c r="A19477" s="389" t="s">
        <v>532</v>
      </c>
      <c r="B19477" s="389" t="s">
        <v>519</v>
      </c>
      <c r="C19477" s="389">
        <v>34865.837904899898</v>
      </c>
      <c r="D19477" s="389" t="s">
        <v>519</v>
      </c>
      <c r="E19477" s="389" t="s">
        <v>670</v>
      </c>
      <c r="F19477" s="389" t="s">
        <v>650</v>
      </c>
      <c r="G19477" s="389" t="s">
        <v>519</v>
      </c>
    </row>
    <row r="19478" spans="1:7">
      <c r="A19478" s="389" t="s">
        <v>532</v>
      </c>
      <c r="B19478" s="389" t="s">
        <v>519</v>
      </c>
      <c r="C19478" s="389">
        <v>34865.837904899898</v>
      </c>
      <c r="D19478" s="389" t="s">
        <v>519</v>
      </c>
      <c r="E19478" s="389" t="s">
        <v>670</v>
      </c>
      <c r="F19478" s="389" t="s">
        <v>650</v>
      </c>
      <c r="G19478" s="389" t="s">
        <v>519</v>
      </c>
    </row>
    <row r="19479" spans="1:7">
      <c r="A19479" s="389" t="s">
        <v>532</v>
      </c>
      <c r="B19479" s="389" t="s">
        <v>519</v>
      </c>
      <c r="C19479" s="389">
        <v>34865.837904899898</v>
      </c>
      <c r="D19479" s="389" t="s">
        <v>519</v>
      </c>
      <c r="E19479" s="389" t="s">
        <v>670</v>
      </c>
      <c r="F19479" s="389" t="s">
        <v>650</v>
      </c>
      <c r="G19479" s="389" t="s">
        <v>519</v>
      </c>
    </row>
    <row r="19480" spans="1:7">
      <c r="A19480" s="389" t="s">
        <v>532</v>
      </c>
      <c r="B19480" s="389" t="s">
        <v>519</v>
      </c>
      <c r="C19480" s="389">
        <v>34865.837904899898</v>
      </c>
      <c r="D19480" s="389" t="s">
        <v>519</v>
      </c>
      <c r="E19480" s="389" t="s">
        <v>670</v>
      </c>
      <c r="F19480" s="389" t="s">
        <v>650</v>
      </c>
      <c r="G19480" s="389" t="s">
        <v>519</v>
      </c>
    </row>
    <row r="19481" spans="1:7">
      <c r="A19481" s="389" t="s">
        <v>532</v>
      </c>
      <c r="B19481" s="389" t="s">
        <v>519</v>
      </c>
      <c r="C19481" s="389">
        <v>34865.837904899898</v>
      </c>
      <c r="D19481" s="389" t="s">
        <v>519</v>
      </c>
      <c r="E19481" s="389" t="s">
        <v>670</v>
      </c>
      <c r="F19481" s="389" t="s">
        <v>650</v>
      </c>
      <c r="G19481" s="389" t="s">
        <v>519</v>
      </c>
    </row>
    <row r="19482" spans="1:7">
      <c r="A19482" s="389" t="s">
        <v>532</v>
      </c>
      <c r="B19482" s="389" t="s">
        <v>519</v>
      </c>
      <c r="C19482" s="389">
        <v>34865.837904899898</v>
      </c>
      <c r="D19482" s="389" t="s">
        <v>519</v>
      </c>
      <c r="E19482" s="389" t="s">
        <v>670</v>
      </c>
      <c r="F19482" s="389" t="s">
        <v>650</v>
      </c>
      <c r="G19482" s="389" t="s">
        <v>519</v>
      </c>
    </row>
    <row r="19483" spans="1:7">
      <c r="A19483" s="389" t="s">
        <v>532</v>
      </c>
      <c r="B19483" s="389" t="s">
        <v>519</v>
      </c>
      <c r="C19483" s="389">
        <v>34865.837904899898</v>
      </c>
      <c r="D19483" s="389" t="s">
        <v>519</v>
      </c>
      <c r="E19483" s="389" t="s">
        <v>670</v>
      </c>
      <c r="F19483" s="389" t="s">
        <v>650</v>
      </c>
      <c r="G19483" s="389" t="s">
        <v>519</v>
      </c>
    </row>
    <row r="19484" spans="1:7">
      <c r="A19484" s="389" t="s">
        <v>532</v>
      </c>
      <c r="B19484" s="389" t="s">
        <v>519</v>
      </c>
      <c r="C19484" s="389">
        <v>34865.837904899898</v>
      </c>
      <c r="D19484" s="389" t="s">
        <v>519</v>
      </c>
      <c r="E19484" s="389" t="s">
        <v>670</v>
      </c>
      <c r="F19484" s="389" t="s">
        <v>650</v>
      </c>
      <c r="G19484" s="389" t="s">
        <v>519</v>
      </c>
    </row>
    <row r="19485" spans="1:7">
      <c r="A19485" s="389" t="s">
        <v>532</v>
      </c>
      <c r="B19485" s="389" t="s">
        <v>519</v>
      </c>
      <c r="C19485" s="389">
        <v>34865.837904899898</v>
      </c>
      <c r="D19485" s="389" t="s">
        <v>519</v>
      </c>
      <c r="E19485" s="389" t="s">
        <v>670</v>
      </c>
      <c r="F19485" s="389" t="s">
        <v>650</v>
      </c>
      <c r="G19485" s="389" t="s">
        <v>519</v>
      </c>
    </row>
    <row r="19486" spans="1:7">
      <c r="A19486" s="389" t="s">
        <v>532</v>
      </c>
      <c r="B19486" s="389" t="s">
        <v>519</v>
      </c>
      <c r="C19486" s="389">
        <v>34865.837904899898</v>
      </c>
      <c r="D19486" s="389" t="s">
        <v>519</v>
      </c>
      <c r="E19486" s="389" t="s">
        <v>670</v>
      </c>
      <c r="F19486" s="389" t="s">
        <v>650</v>
      </c>
      <c r="G19486" s="389" t="s">
        <v>519</v>
      </c>
    </row>
    <row r="19487" spans="1:7">
      <c r="A19487" s="389" t="s">
        <v>532</v>
      </c>
      <c r="B19487" s="389" t="s">
        <v>519</v>
      </c>
      <c r="C19487" s="389">
        <v>34865.837904899898</v>
      </c>
      <c r="D19487" s="389" t="s">
        <v>519</v>
      </c>
      <c r="E19487" s="389" t="s">
        <v>670</v>
      </c>
      <c r="F19487" s="389" t="s">
        <v>650</v>
      </c>
      <c r="G19487" s="389" t="s">
        <v>519</v>
      </c>
    </row>
    <row r="19488" spans="1:7">
      <c r="A19488" s="389" t="s">
        <v>532</v>
      </c>
      <c r="B19488" s="389" t="s">
        <v>519</v>
      </c>
      <c r="C19488" s="389">
        <v>34865.837904899898</v>
      </c>
      <c r="D19488" s="389" t="s">
        <v>519</v>
      </c>
      <c r="E19488" s="389" t="s">
        <v>670</v>
      </c>
      <c r="F19488" s="389" t="s">
        <v>650</v>
      </c>
      <c r="G19488" s="389" t="s">
        <v>519</v>
      </c>
    </row>
    <row r="19489" spans="1:7">
      <c r="A19489" s="389" t="s">
        <v>532</v>
      </c>
      <c r="B19489" s="389" t="s">
        <v>519</v>
      </c>
      <c r="C19489" s="389">
        <v>34865.837904899898</v>
      </c>
      <c r="D19489" s="389" t="s">
        <v>519</v>
      </c>
      <c r="E19489" s="389" t="s">
        <v>670</v>
      </c>
      <c r="F19489" s="389" t="s">
        <v>650</v>
      </c>
      <c r="G19489" s="389" t="s">
        <v>519</v>
      </c>
    </row>
    <row r="19490" spans="1:7">
      <c r="A19490" s="389" t="s">
        <v>532</v>
      </c>
      <c r="B19490" s="389" t="s">
        <v>519</v>
      </c>
      <c r="C19490" s="389">
        <v>34865.837904899898</v>
      </c>
      <c r="D19490" s="389" t="s">
        <v>519</v>
      </c>
      <c r="E19490" s="389" t="s">
        <v>670</v>
      </c>
      <c r="F19490" s="389" t="s">
        <v>650</v>
      </c>
      <c r="G19490" s="389" t="s">
        <v>519</v>
      </c>
    </row>
    <row r="19491" spans="1:7">
      <c r="A19491" s="389" t="s">
        <v>532</v>
      </c>
      <c r="B19491" s="389" t="s">
        <v>519</v>
      </c>
      <c r="C19491" s="389">
        <v>34865.837904899898</v>
      </c>
      <c r="D19491" s="389" t="s">
        <v>519</v>
      </c>
      <c r="E19491" s="389" t="s">
        <v>670</v>
      </c>
      <c r="F19491" s="389" t="s">
        <v>650</v>
      </c>
      <c r="G19491" s="389" t="s">
        <v>519</v>
      </c>
    </row>
    <row r="19492" spans="1:7">
      <c r="A19492" s="389" t="s">
        <v>532</v>
      </c>
      <c r="B19492" s="389" t="s">
        <v>519</v>
      </c>
      <c r="C19492" s="389">
        <v>34865.837904899898</v>
      </c>
      <c r="D19492" s="389" t="s">
        <v>519</v>
      </c>
      <c r="E19492" s="389" t="s">
        <v>670</v>
      </c>
      <c r="F19492" s="389" t="s">
        <v>650</v>
      </c>
      <c r="G19492" s="389" t="s">
        <v>519</v>
      </c>
    </row>
    <row r="19493" spans="1:7">
      <c r="A19493" s="389" t="s">
        <v>532</v>
      </c>
      <c r="B19493" s="389" t="s">
        <v>519</v>
      </c>
      <c r="C19493" s="389">
        <v>34865.837904899898</v>
      </c>
      <c r="D19493" s="389" t="s">
        <v>519</v>
      </c>
      <c r="E19493" s="389" t="s">
        <v>670</v>
      </c>
      <c r="F19493" s="389" t="s">
        <v>650</v>
      </c>
      <c r="G19493" s="389" t="s">
        <v>519</v>
      </c>
    </row>
    <row r="19494" spans="1:7">
      <c r="A19494" s="389" t="s">
        <v>532</v>
      </c>
      <c r="B19494" s="389" t="s">
        <v>519</v>
      </c>
      <c r="C19494" s="389">
        <v>34865.837904899898</v>
      </c>
      <c r="D19494" s="389" t="s">
        <v>519</v>
      </c>
      <c r="E19494" s="389" t="s">
        <v>670</v>
      </c>
      <c r="F19494" s="389" t="s">
        <v>650</v>
      </c>
      <c r="G19494" s="389" t="s">
        <v>519</v>
      </c>
    </row>
    <row r="19495" spans="1:7">
      <c r="A19495" s="389" t="s">
        <v>532</v>
      </c>
      <c r="B19495" s="389" t="s">
        <v>519</v>
      </c>
      <c r="C19495" s="389">
        <v>34865.837904899898</v>
      </c>
      <c r="D19495" s="389" t="s">
        <v>519</v>
      </c>
      <c r="E19495" s="389" t="s">
        <v>670</v>
      </c>
      <c r="F19495" s="389" t="s">
        <v>650</v>
      </c>
      <c r="G19495" s="389" t="s">
        <v>519</v>
      </c>
    </row>
    <row r="19496" spans="1:7">
      <c r="A19496" s="389" t="s">
        <v>532</v>
      </c>
      <c r="B19496" s="389" t="s">
        <v>519</v>
      </c>
      <c r="C19496" s="389">
        <v>34865.837904899898</v>
      </c>
      <c r="D19496" s="389" t="s">
        <v>519</v>
      </c>
      <c r="E19496" s="389" t="s">
        <v>670</v>
      </c>
      <c r="F19496" s="389" t="s">
        <v>650</v>
      </c>
      <c r="G19496" s="389" t="s">
        <v>519</v>
      </c>
    </row>
    <row r="19497" spans="1:7">
      <c r="A19497" s="389" t="s">
        <v>532</v>
      </c>
      <c r="B19497" s="389" t="s">
        <v>519</v>
      </c>
      <c r="C19497" s="389">
        <v>34865.837904899898</v>
      </c>
      <c r="D19497" s="389" t="s">
        <v>519</v>
      </c>
      <c r="E19497" s="389" t="s">
        <v>670</v>
      </c>
      <c r="F19497" s="389" t="s">
        <v>650</v>
      </c>
      <c r="G19497" s="389" t="s">
        <v>519</v>
      </c>
    </row>
    <row r="19498" spans="1:7">
      <c r="A19498" s="389" t="s">
        <v>532</v>
      </c>
      <c r="B19498" s="389" t="s">
        <v>519</v>
      </c>
      <c r="C19498" s="389">
        <v>34865.837904899898</v>
      </c>
      <c r="D19498" s="389" t="s">
        <v>519</v>
      </c>
      <c r="E19498" s="389" t="s">
        <v>670</v>
      </c>
      <c r="F19498" s="389" t="s">
        <v>650</v>
      </c>
      <c r="G19498" s="389" t="s">
        <v>519</v>
      </c>
    </row>
    <row r="19499" spans="1:7">
      <c r="A19499" s="389" t="s">
        <v>532</v>
      </c>
      <c r="B19499" s="389" t="s">
        <v>519</v>
      </c>
      <c r="C19499" s="389">
        <v>34865.837904899898</v>
      </c>
      <c r="D19499" s="389" t="s">
        <v>519</v>
      </c>
      <c r="E19499" s="389" t="s">
        <v>670</v>
      </c>
      <c r="F19499" s="389" t="s">
        <v>650</v>
      </c>
      <c r="G19499" s="389" t="s">
        <v>519</v>
      </c>
    </row>
    <row r="19500" spans="1:7">
      <c r="A19500" s="389" t="s">
        <v>532</v>
      </c>
      <c r="B19500" s="389" t="s">
        <v>519</v>
      </c>
      <c r="C19500" s="389">
        <v>34865.837904899898</v>
      </c>
      <c r="D19500" s="389" t="s">
        <v>519</v>
      </c>
      <c r="E19500" s="389" t="s">
        <v>670</v>
      </c>
      <c r="F19500" s="389" t="s">
        <v>650</v>
      </c>
      <c r="G19500" s="389" t="s">
        <v>519</v>
      </c>
    </row>
    <row r="19501" spans="1:7">
      <c r="A19501" s="389" t="s">
        <v>532</v>
      </c>
      <c r="B19501" s="389" t="s">
        <v>519</v>
      </c>
      <c r="C19501" s="389">
        <v>34865.837904899898</v>
      </c>
      <c r="D19501" s="389" t="s">
        <v>519</v>
      </c>
      <c r="E19501" s="389" t="s">
        <v>670</v>
      </c>
      <c r="F19501" s="389" t="s">
        <v>650</v>
      </c>
      <c r="G19501" s="389" t="s">
        <v>519</v>
      </c>
    </row>
    <row r="19502" spans="1:7">
      <c r="A19502" s="389" t="s">
        <v>532</v>
      </c>
      <c r="B19502" s="389" t="s">
        <v>519</v>
      </c>
      <c r="C19502" s="389">
        <v>34865.837904899898</v>
      </c>
      <c r="D19502" s="389" t="s">
        <v>519</v>
      </c>
      <c r="E19502" s="389" t="s">
        <v>670</v>
      </c>
      <c r="F19502" s="389" t="s">
        <v>650</v>
      </c>
      <c r="G19502" s="389" t="s">
        <v>519</v>
      </c>
    </row>
    <row r="19503" spans="1:7">
      <c r="A19503" s="389" t="s">
        <v>532</v>
      </c>
      <c r="B19503" s="389" t="s">
        <v>519</v>
      </c>
      <c r="C19503" s="389">
        <v>34865.837904899898</v>
      </c>
      <c r="D19503" s="389" t="s">
        <v>519</v>
      </c>
      <c r="E19503" s="389" t="s">
        <v>670</v>
      </c>
      <c r="F19503" s="389" t="s">
        <v>650</v>
      </c>
      <c r="G19503" s="389" t="s">
        <v>519</v>
      </c>
    </row>
    <row r="19504" spans="1:7">
      <c r="A19504" s="389" t="s">
        <v>532</v>
      </c>
      <c r="B19504" s="389" t="s">
        <v>519</v>
      </c>
      <c r="C19504" s="389">
        <v>34865.837904899898</v>
      </c>
      <c r="D19504" s="389" t="s">
        <v>519</v>
      </c>
      <c r="E19504" s="389" t="s">
        <v>670</v>
      </c>
      <c r="F19504" s="389" t="s">
        <v>650</v>
      </c>
      <c r="G19504" s="389" t="s">
        <v>519</v>
      </c>
    </row>
    <row r="19505" spans="1:7">
      <c r="A19505" s="389" t="s">
        <v>532</v>
      </c>
      <c r="B19505" s="389" t="s">
        <v>519</v>
      </c>
      <c r="C19505" s="389">
        <v>34865.837904899898</v>
      </c>
      <c r="D19505" s="389" t="s">
        <v>519</v>
      </c>
      <c r="E19505" s="389" t="s">
        <v>670</v>
      </c>
      <c r="F19505" s="389" t="s">
        <v>650</v>
      </c>
      <c r="G19505" s="389" t="s">
        <v>519</v>
      </c>
    </row>
    <row r="19506" spans="1:7">
      <c r="A19506" s="389" t="s">
        <v>532</v>
      </c>
      <c r="B19506" s="389" t="s">
        <v>519</v>
      </c>
      <c r="C19506" s="389">
        <v>34865.837904899898</v>
      </c>
      <c r="D19506" s="389" t="s">
        <v>519</v>
      </c>
      <c r="E19506" s="389" t="s">
        <v>670</v>
      </c>
      <c r="F19506" s="389" t="s">
        <v>650</v>
      </c>
      <c r="G19506" s="389" t="s">
        <v>519</v>
      </c>
    </row>
    <row r="19507" spans="1:7">
      <c r="A19507" s="389" t="s">
        <v>532</v>
      </c>
      <c r="B19507" s="389" t="s">
        <v>519</v>
      </c>
      <c r="C19507" s="389">
        <v>34865.837904899898</v>
      </c>
      <c r="D19507" s="389" t="s">
        <v>519</v>
      </c>
      <c r="E19507" s="389" t="s">
        <v>670</v>
      </c>
      <c r="F19507" s="389" t="s">
        <v>650</v>
      </c>
      <c r="G19507" s="389" t="s">
        <v>519</v>
      </c>
    </row>
    <row r="19508" spans="1:7">
      <c r="A19508" s="389" t="s">
        <v>532</v>
      </c>
      <c r="B19508" s="389" t="s">
        <v>519</v>
      </c>
      <c r="C19508" s="389">
        <v>34865.837904899898</v>
      </c>
      <c r="D19508" s="389" t="s">
        <v>519</v>
      </c>
      <c r="E19508" s="389" t="s">
        <v>670</v>
      </c>
      <c r="F19508" s="389" t="s">
        <v>650</v>
      </c>
      <c r="G19508" s="389" t="s">
        <v>519</v>
      </c>
    </row>
    <row r="19509" spans="1:7">
      <c r="A19509" s="389" t="s">
        <v>532</v>
      </c>
      <c r="B19509" s="389" t="s">
        <v>519</v>
      </c>
      <c r="C19509" s="389">
        <v>34865.837904899898</v>
      </c>
      <c r="D19509" s="389" t="s">
        <v>519</v>
      </c>
      <c r="E19509" s="389" t="s">
        <v>670</v>
      </c>
      <c r="F19509" s="389" t="s">
        <v>650</v>
      </c>
      <c r="G19509" s="389" t="s">
        <v>519</v>
      </c>
    </row>
    <row r="19510" spans="1:7">
      <c r="A19510" s="389" t="s">
        <v>532</v>
      </c>
      <c r="B19510" s="389" t="s">
        <v>519</v>
      </c>
      <c r="C19510" s="389">
        <v>34865.837904899898</v>
      </c>
      <c r="D19510" s="389" t="s">
        <v>519</v>
      </c>
      <c r="E19510" s="389" t="s">
        <v>670</v>
      </c>
      <c r="F19510" s="389" t="s">
        <v>650</v>
      </c>
      <c r="G19510" s="389" t="s">
        <v>519</v>
      </c>
    </row>
    <row r="19511" spans="1:7">
      <c r="A19511" s="389" t="s">
        <v>532</v>
      </c>
      <c r="B19511" s="389" t="s">
        <v>519</v>
      </c>
      <c r="C19511" s="389">
        <v>34865.837904899898</v>
      </c>
      <c r="D19511" s="389" t="s">
        <v>519</v>
      </c>
      <c r="E19511" s="389" t="s">
        <v>670</v>
      </c>
      <c r="F19511" s="389" t="s">
        <v>650</v>
      </c>
      <c r="G19511" s="389" t="s">
        <v>519</v>
      </c>
    </row>
    <row r="19512" spans="1:7">
      <c r="A19512" s="389" t="s">
        <v>532</v>
      </c>
      <c r="B19512" s="389" t="s">
        <v>519</v>
      </c>
      <c r="C19512" s="389">
        <v>34865.837904899898</v>
      </c>
      <c r="D19512" s="389" t="s">
        <v>519</v>
      </c>
      <c r="E19512" s="389" t="s">
        <v>670</v>
      </c>
      <c r="F19512" s="389" t="s">
        <v>650</v>
      </c>
      <c r="G19512" s="389" t="s">
        <v>519</v>
      </c>
    </row>
    <row r="19513" spans="1:7">
      <c r="A19513" s="389" t="s">
        <v>532</v>
      </c>
      <c r="B19513" s="389" t="s">
        <v>519</v>
      </c>
      <c r="C19513" s="389">
        <v>34865.837904899898</v>
      </c>
      <c r="D19513" s="389" t="s">
        <v>519</v>
      </c>
      <c r="E19513" s="389" t="s">
        <v>670</v>
      </c>
      <c r="F19513" s="389" t="s">
        <v>650</v>
      </c>
      <c r="G19513" s="389" t="s">
        <v>519</v>
      </c>
    </row>
    <row r="19514" spans="1:7">
      <c r="A19514" s="389" t="s">
        <v>532</v>
      </c>
      <c r="B19514" s="389" t="s">
        <v>519</v>
      </c>
      <c r="C19514" s="389">
        <v>34865.837904899898</v>
      </c>
      <c r="D19514" s="389" t="s">
        <v>519</v>
      </c>
      <c r="E19514" s="389" t="s">
        <v>670</v>
      </c>
      <c r="F19514" s="389" t="s">
        <v>650</v>
      </c>
      <c r="G19514" s="389" t="s">
        <v>519</v>
      </c>
    </row>
    <row r="19515" spans="1:7">
      <c r="A19515" s="389" t="s">
        <v>532</v>
      </c>
      <c r="B19515" s="389" t="s">
        <v>519</v>
      </c>
      <c r="C19515" s="389">
        <v>34865.837904899898</v>
      </c>
      <c r="D19515" s="389" t="s">
        <v>519</v>
      </c>
      <c r="E19515" s="389" t="s">
        <v>670</v>
      </c>
      <c r="F19515" s="389" t="s">
        <v>650</v>
      </c>
      <c r="G19515" s="389" t="s">
        <v>519</v>
      </c>
    </row>
    <row r="19516" spans="1:7">
      <c r="A19516" s="389" t="s">
        <v>532</v>
      </c>
      <c r="B19516" s="389" t="s">
        <v>519</v>
      </c>
      <c r="C19516" s="389">
        <v>34865.837904899898</v>
      </c>
      <c r="D19516" s="389" t="s">
        <v>519</v>
      </c>
      <c r="E19516" s="389" t="s">
        <v>670</v>
      </c>
      <c r="F19516" s="389" t="s">
        <v>650</v>
      </c>
      <c r="G19516" s="389" t="s">
        <v>519</v>
      </c>
    </row>
    <row r="19517" spans="1:7">
      <c r="A19517" s="389" t="s">
        <v>532</v>
      </c>
      <c r="B19517" s="389" t="s">
        <v>519</v>
      </c>
      <c r="C19517" s="389">
        <v>34865.837904899898</v>
      </c>
      <c r="D19517" s="389" t="s">
        <v>519</v>
      </c>
      <c r="E19517" s="389" t="s">
        <v>670</v>
      </c>
      <c r="F19517" s="389" t="s">
        <v>650</v>
      </c>
      <c r="G19517" s="389" t="s">
        <v>519</v>
      </c>
    </row>
    <row r="19518" spans="1:7">
      <c r="A19518" s="389" t="s">
        <v>532</v>
      </c>
      <c r="B19518" s="389" t="s">
        <v>519</v>
      </c>
      <c r="C19518" s="389">
        <v>34865.837904899898</v>
      </c>
      <c r="D19518" s="389" t="s">
        <v>519</v>
      </c>
      <c r="E19518" s="389" t="s">
        <v>670</v>
      </c>
      <c r="F19518" s="389" t="s">
        <v>650</v>
      </c>
      <c r="G19518" s="389" t="s">
        <v>519</v>
      </c>
    </row>
    <row r="19519" spans="1:7">
      <c r="A19519" s="389" t="s">
        <v>532</v>
      </c>
      <c r="B19519" s="389" t="s">
        <v>519</v>
      </c>
      <c r="C19519" s="389">
        <v>34865.837904899898</v>
      </c>
      <c r="D19519" s="389" t="s">
        <v>519</v>
      </c>
      <c r="E19519" s="389" t="s">
        <v>670</v>
      </c>
      <c r="F19519" s="389" t="s">
        <v>650</v>
      </c>
      <c r="G19519" s="389" t="s">
        <v>519</v>
      </c>
    </row>
    <row r="19520" spans="1:7">
      <c r="A19520" s="389" t="s">
        <v>532</v>
      </c>
      <c r="B19520" s="389" t="s">
        <v>519</v>
      </c>
      <c r="C19520" s="389">
        <v>34865.837904899898</v>
      </c>
      <c r="D19520" s="389" t="s">
        <v>519</v>
      </c>
      <c r="E19520" s="389" t="s">
        <v>670</v>
      </c>
      <c r="F19520" s="389" t="s">
        <v>650</v>
      </c>
      <c r="G19520" s="389" t="s">
        <v>519</v>
      </c>
    </row>
    <row r="19521" spans="1:7">
      <c r="A19521" s="389" t="s">
        <v>532</v>
      </c>
      <c r="B19521" s="389" t="s">
        <v>519</v>
      </c>
      <c r="C19521" s="389">
        <v>34865.837904899898</v>
      </c>
      <c r="D19521" s="389" t="s">
        <v>519</v>
      </c>
      <c r="E19521" s="389" t="s">
        <v>670</v>
      </c>
      <c r="F19521" s="389" t="s">
        <v>650</v>
      </c>
      <c r="G19521" s="389" t="s">
        <v>519</v>
      </c>
    </row>
    <row r="19522" spans="1:7">
      <c r="A19522" s="389" t="s">
        <v>532</v>
      </c>
      <c r="B19522" s="389" t="s">
        <v>519</v>
      </c>
      <c r="C19522" s="389">
        <v>34865.837904899898</v>
      </c>
      <c r="D19522" s="389" t="s">
        <v>519</v>
      </c>
      <c r="E19522" s="389" t="s">
        <v>670</v>
      </c>
      <c r="F19522" s="389" t="s">
        <v>650</v>
      </c>
      <c r="G19522" s="389" t="s">
        <v>519</v>
      </c>
    </row>
    <row r="19523" spans="1:7">
      <c r="A19523" s="389" t="s">
        <v>532</v>
      </c>
      <c r="B19523" s="389" t="s">
        <v>519</v>
      </c>
      <c r="C19523" s="389">
        <v>34865.837904899898</v>
      </c>
      <c r="D19523" s="389" t="s">
        <v>519</v>
      </c>
      <c r="E19523" s="389" t="s">
        <v>670</v>
      </c>
      <c r="F19523" s="389" t="s">
        <v>650</v>
      </c>
      <c r="G19523" s="389" t="s">
        <v>519</v>
      </c>
    </row>
    <row r="19524" spans="1:7">
      <c r="A19524" s="389" t="s">
        <v>532</v>
      </c>
      <c r="B19524" s="389" t="s">
        <v>519</v>
      </c>
      <c r="C19524" s="389">
        <v>34865.837904899898</v>
      </c>
      <c r="D19524" s="389" t="s">
        <v>519</v>
      </c>
      <c r="E19524" s="389" t="s">
        <v>670</v>
      </c>
      <c r="F19524" s="389" t="s">
        <v>650</v>
      </c>
      <c r="G19524" s="389" t="s">
        <v>519</v>
      </c>
    </row>
    <row r="19525" spans="1:7">
      <c r="A19525" s="389" t="s">
        <v>532</v>
      </c>
      <c r="B19525" s="389" t="s">
        <v>519</v>
      </c>
      <c r="C19525" s="389">
        <v>34865.837904899898</v>
      </c>
      <c r="D19525" s="389" t="s">
        <v>519</v>
      </c>
      <c r="E19525" s="389" t="s">
        <v>670</v>
      </c>
      <c r="F19525" s="389" t="s">
        <v>650</v>
      </c>
      <c r="G19525" s="389" t="s">
        <v>519</v>
      </c>
    </row>
    <row r="19526" spans="1:7">
      <c r="A19526" s="389" t="s">
        <v>532</v>
      </c>
      <c r="B19526" s="389" t="s">
        <v>519</v>
      </c>
      <c r="C19526" s="389">
        <v>34865.837904899898</v>
      </c>
      <c r="D19526" s="389" t="s">
        <v>519</v>
      </c>
      <c r="E19526" s="389" t="s">
        <v>670</v>
      </c>
      <c r="F19526" s="389" t="s">
        <v>650</v>
      </c>
      <c r="G19526" s="389" t="s">
        <v>519</v>
      </c>
    </row>
    <row r="19527" spans="1:7">
      <c r="A19527" s="389" t="s">
        <v>532</v>
      </c>
      <c r="B19527" s="389" t="s">
        <v>519</v>
      </c>
      <c r="C19527" s="389">
        <v>34865.837904899898</v>
      </c>
      <c r="D19527" s="389" t="s">
        <v>519</v>
      </c>
      <c r="E19527" s="389" t="s">
        <v>670</v>
      </c>
      <c r="F19527" s="389" t="s">
        <v>650</v>
      </c>
      <c r="G19527" s="389" t="s">
        <v>519</v>
      </c>
    </row>
    <row r="19528" spans="1:7">
      <c r="A19528" s="389" t="s">
        <v>532</v>
      </c>
      <c r="B19528" s="389" t="s">
        <v>519</v>
      </c>
      <c r="C19528" s="389">
        <v>34865.837904899898</v>
      </c>
      <c r="D19528" s="389" t="s">
        <v>519</v>
      </c>
      <c r="E19528" s="389" t="s">
        <v>670</v>
      </c>
      <c r="F19528" s="389" t="s">
        <v>650</v>
      </c>
      <c r="G19528" s="389" t="s">
        <v>519</v>
      </c>
    </row>
    <row r="19529" spans="1:7">
      <c r="A19529" s="389" t="s">
        <v>532</v>
      </c>
      <c r="B19529" s="389" t="s">
        <v>519</v>
      </c>
      <c r="C19529" s="389">
        <v>34865.837904899898</v>
      </c>
      <c r="D19529" s="389" t="s">
        <v>519</v>
      </c>
      <c r="E19529" s="389" t="s">
        <v>670</v>
      </c>
      <c r="F19529" s="389" t="s">
        <v>650</v>
      </c>
      <c r="G19529" s="389" t="s">
        <v>519</v>
      </c>
    </row>
    <row r="19530" spans="1:7">
      <c r="A19530" s="389" t="s">
        <v>532</v>
      </c>
      <c r="B19530" s="389" t="s">
        <v>519</v>
      </c>
      <c r="C19530" s="389">
        <v>34865.837904899898</v>
      </c>
      <c r="D19530" s="389" t="s">
        <v>519</v>
      </c>
      <c r="E19530" s="389" t="s">
        <v>670</v>
      </c>
      <c r="F19530" s="389" t="s">
        <v>650</v>
      </c>
      <c r="G19530" s="389" t="s">
        <v>519</v>
      </c>
    </row>
    <row r="19531" spans="1:7">
      <c r="A19531" s="389" t="s">
        <v>532</v>
      </c>
      <c r="B19531" s="389" t="s">
        <v>519</v>
      </c>
      <c r="C19531" s="389">
        <v>34865.837904899898</v>
      </c>
      <c r="D19531" s="389" t="s">
        <v>519</v>
      </c>
      <c r="E19531" s="389" t="s">
        <v>670</v>
      </c>
      <c r="F19531" s="389" t="s">
        <v>650</v>
      </c>
      <c r="G19531" s="389" t="s">
        <v>519</v>
      </c>
    </row>
    <row r="19532" spans="1:7">
      <c r="A19532" s="389" t="s">
        <v>532</v>
      </c>
      <c r="B19532" s="389" t="s">
        <v>519</v>
      </c>
      <c r="C19532" s="389">
        <v>34865.837904899898</v>
      </c>
      <c r="D19532" s="389" t="s">
        <v>519</v>
      </c>
      <c r="E19532" s="389" t="s">
        <v>670</v>
      </c>
      <c r="F19532" s="389" t="s">
        <v>650</v>
      </c>
      <c r="G19532" s="389" t="s">
        <v>519</v>
      </c>
    </row>
    <row r="19533" spans="1:7">
      <c r="A19533" s="389" t="s">
        <v>532</v>
      </c>
      <c r="B19533" s="389" t="s">
        <v>519</v>
      </c>
      <c r="C19533" s="389">
        <v>34865.837904899898</v>
      </c>
      <c r="D19533" s="389" t="s">
        <v>519</v>
      </c>
      <c r="E19533" s="389" t="s">
        <v>670</v>
      </c>
      <c r="F19533" s="389" t="s">
        <v>650</v>
      </c>
      <c r="G19533" s="389" t="s">
        <v>519</v>
      </c>
    </row>
    <row r="19534" spans="1:7">
      <c r="A19534" s="389" t="s">
        <v>532</v>
      </c>
      <c r="B19534" s="389" t="s">
        <v>519</v>
      </c>
      <c r="C19534" s="389">
        <v>34865.837904899898</v>
      </c>
      <c r="D19534" s="389" t="s">
        <v>519</v>
      </c>
      <c r="E19534" s="389" t="s">
        <v>670</v>
      </c>
      <c r="F19534" s="389" t="s">
        <v>650</v>
      </c>
      <c r="G19534" s="389" t="s">
        <v>519</v>
      </c>
    </row>
    <row r="19535" spans="1:7">
      <c r="A19535" s="389" t="s">
        <v>532</v>
      </c>
      <c r="B19535" s="389" t="s">
        <v>519</v>
      </c>
      <c r="C19535" s="389">
        <v>34865.837904899898</v>
      </c>
      <c r="D19535" s="389" t="s">
        <v>519</v>
      </c>
      <c r="E19535" s="389" t="s">
        <v>670</v>
      </c>
      <c r="F19535" s="389" t="s">
        <v>650</v>
      </c>
      <c r="G19535" s="389" t="s">
        <v>519</v>
      </c>
    </row>
    <row r="19536" spans="1:7">
      <c r="A19536" s="389" t="s">
        <v>532</v>
      </c>
      <c r="B19536" s="389" t="s">
        <v>519</v>
      </c>
      <c r="C19536" s="389">
        <v>34865.837904899898</v>
      </c>
      <c r="D19536" s="389" t="s">
        <v>519</v>
      </c>
      <c r="E19536" s="389" t="s">
        <v>670</v>
      </c>
      <c r="F19536" s="389" t="s">
        <v>650</v>
      </c>
      <c r="G19536" s="389" t="s">
        <v>519</v>
      </c>
    </row>
    <row r="19537" spans="1:7">
      <c r="A19537" s="389" t="s">
        <v>532</v>
      </c>
      <c r="B19537" s="389" t="s">
        <v>519</v>
      </c>
      <c r="C19537" s="389">
        <v>34865.837904899898</v>
      </c>
      <c r="D19537" s="389" t="s">
        <v>519</v>
      </c>
      <c r="E19537" s="389" t="s">
        <v>670</v>
      </c>
      <c r="F19537" s="389" t="s">
        <v>650</v>
      </c>
      <c r="G19537" s="389" t="s">
        <v>519</v>
      </c>
    </row>
    <row r="19538" spans="1:7">
      <c r="A19538" s="389" t="s">
        <v>532</v>
      </c>
      <c r="B19538" s="389" t="s">
        <v>519</v>
      </c>
      <c r="C19538" s="389">
        <v>34865.837904899898</v>
      </c>
      <c r="D19538" s="389" t="s">
        <v>519</v>
      </c>
      <c r="E19538" s="389" t="s">
        <v>670</v>
      </c>
      <c r="F19538" s="389" t="s">
        <v>650</v>
      </c>
      <c r="G19538" s="389" t="s">
        <v>519</v>
      </c>
    </row>
    <row r="19539" spans="1:7">
      <c r="A19539" s="389" t="s">
        <v>532</v>
      </c>
      <c r="B19539" s="389" t="s">
        <v>519</v>
      </c>
      <c r="C19539" s="389">
        <v>34865.837904899898</v>
      </c>
      <c r="D19539" s="389" t="s">
        <v>519</v>
      </c>
      <c r="E19539" s="389" t="s">
        <v>670</v>
      </c>
      <c r="F19539" s="389" t="s">
        <v>650</v>
      </c>
      <c r="G19539" s="389" t="s">
        <v>519</v>
      </c>
    </row>
    <row r="19540" spans="1:7">
      <c r="A19540" s="389" t="s">
        <v>532</v>
      </c>
      <c r="B19540" s="389" t="s">
        <v>519</v>
      </c>
      <c r="C19540" s="389">
        <v>34865.837904899898</v>
      </c>
      <c r="D19540" s="389" t="s">
        <v>519</v>
      </c>
      <c r="E19540" s="389" t="s">
        <v>670</v>
      </c>
      <c r="F19540" s="389" t="s">
        <v>650</v>
      </c>
      <c r="G19540" s="389" t="s">
        <v>519</v>
      </c>
    </row>
    <row r="19541" spans="1:7">
      <c r="A19541" s="389" t="s">
        <v>532</v>
      </c>
      <c r="B19541" s="389" t="s">
        <v>519</v>
      </c>
      <c r="C19541" s="389">
        <v>34865.837904899898</v>
      </c>
      <c r="D19541" s="389" t="s">
        <v>519</v>
      </c>
      <c r="E19541" s="389" t="s">
        <v>670</v>
      </c>
      <c r="F19541" s="389" t="s">
        <v>650</v>
      </c>
      <c r="G19541" s="389" t="s">
        <v>519</v>
      </c>
    </row>
    <row r="19542" spans="1:7">
      <c r="A19542" s="389" t="s">
        <v>532</v>
      </c>
      <c r="B19542" s="389" t="s">
        <v>519</v>
      </c>
      <c r="C19542" s="389">
        <v>34865.837904899898</v>
      </c>
      <c r="D19542" s="389" t="s">
        <v>519</v>
      </c>
      <c r="E19542" s="389" t="s">
        <v>670</v>
      </c>
      <c r="F19542" s="389" t="s">
        <v>650</v>
      </c>
      <c r="G19542" s="389" t="s">
        <v>519</v>
      </c>
    </row>
    <row r="19543" spans="1:7">
      <c r="A19543" s="389" t="s">
        <v>532</v>
      </c>
      <c r="B19543" s="389" t="s">
        <v>519</v>
      </c>
      <c r="C19543" s="389">
        <v>34865.837904899898</v>
      </c>
      <c r="D19543" s="389" t="s">
        <v>519</v>
      </c>
      <c r="E19543" s="389" t="s">
        <v>670</v>
      </c>
      <c r="F19543" s="389" t="s">
        <v>650</v>
      </c>
      <c r="G19543" s="389" t="s">
        <v>519</v>
      </c>
    </row>
    <row r="19544" spans="1:7">
      <c r="A19544" s="389" t="s">
        <v>532</v>
      </c>
      <c r="B19544" s="389" t="s">
        <v>519</v>
      </c>
      <c r="C19544" s="389">
        <v>34865.837904899898</v>
      </c>
      <c r="D19544" s="389" t="s">
        <v>519</v>
      </c>
      <c r="E19544" s="389" t="s">
        <v>670</v>
      </c>
      <c r="F19544" s="389" t="s">
        <v>650</v>
      </c>
      <c r="G19544" s="389" t="s">
        <v>519</v>
      </c>
    </row>
    <row r="19545" spans="1:7">
      <c r="A19545" s="389" t="s">
        <v>532</v>
      </c>
      <c r="B19545" s="389" t="s">
        <v>519</v>
      </c>
      <c r="C19545" s="389">
        <v>34865.837904899898</v>
      </c>
      <c r="D19545" s="389" t="s">
        <v>519</v>
      </c>
      <c r="E19545" s="389" t="s">
        <v>670</v>
      </c>
      <c r="F19545" s="389" t="s">
        <v>650</v>
      </c>
      <c r="G19545" s="389" t="s">
        <v>519</v>
      </c>
    </row>
    <row r="19546" spans="1:7">
      <c r="A19546" s="389" t="s">
        <v>532</v>
      </c>
      <c r="B19546" s="389" t="s">
        <v>519</v>
      </c>
      <c r="C19546" s="389">
        <v>34865.837904899898</v>
      </c>
      <c r="D19546" s="389" t="s">
        <v>519</v>
      </c>
      <c r="E19546" s="389" t="s">
        <v>670</v>
      </c>
      <c r="F19546" s="389" t="s">
        <v>650</v>
      </c>
      <c r="G19546" s="389" t="s">
        <v>519</v>
      </c>
    </row>
    <row r="19547" spans="1:7">
      <c r="A19547" s="389" t="s">
        <v>532</v>
      </c>
      <c r="B19547" s="389" t="s">
        <v>519</v>
      </c>
      <c r="C19547" s="389">
        <v>34865.837904899898</v>
      </c>
      <c r="D19547" s="389" t="s">
        <v>519</v>
      </c>
      <c r="E19547" s="389" t="s">
        <v>670</v>
      </c>
      <c r="F19547" s="389" t="s">
        <v>650</v>
      </c>
      <c r="G19547" s="389" t="s">
        <v>519</v>
      </c>
    </row>
    <row r="19548" spans="1:7">
      <c r="A19548" s="389" t="s">
        <v>532</v>
      </c>
      <c r="B19548" s="389" t="s">
        <v>519</v>
      </c>
      <c r="C19548" s="389">
        <v>34865.837904899898</v>
      </c>
      <c r="D19548" s="389" t="s">
        <v>519</v>
      </c>
      <c r="E19548" s="389" t="s">
        <v>670</v>
      </c>
      <c r="F19548" s="389" t="s">
        <v>650</v>
      </c>
      <c r="G19548" s="389" t="s">
        <v>519</v>
      </c>
    </row>
    <row r="19549" spans="1:7">
      <c r="A19549" s="389" t="s">
        <v>532</v>
      </c>
      <c r="B19549" s="389" t="s">
        <v>519</v>
      </c>
      <c r="C19549" s="389">
        <v>34865.837904899898</v>
      </c>
      <c r="D19549" s="389" t="s">
        <v>519</v>
      </c>
      <c r="E19549" s="389" t="s">
        <v>670</v>
      </c>
      <c r="F19549" s="389" t="s">
        <v>650</v>
      </c>
      <c r="G19549" s="389" t="s">
        <v>519</v>
      </c>
    </row>
    <row r="19550" spans="1:7">
      <c r="A19550" s="389" t="s">
        <v>532</v>
      </c>
      <c r="B19550" s="389" t="s">
        <v>519</v>
      </c>
      <c r="C19550" s="389">
        <v>34865.837904899898</v>
      </c>
      <c r="D19550" s="389" t="s">
        <v>519</v>
      </c>
      <c r="E19550" s="389" t="s">
        <v>670</v>
      </c>
      <c r="F19550" s="389" t="s">
        <v>650</v>
      </c>
      <c r="G19550" s="389" t="s">
        <v>519</v>
      </c>
    </row>
    <row r="19551" spans="1:7">
      <c r="A19551" s="389" t="s">
        <v>532</v>
      </c>
      <c r="B19551" s="389" t="s">
        <v>519</v>
      </c>
      <c r="C19551" s="389">
        <v>34865.837904899898</v>
      </c>
      <c r="D19551" s="389" t="s">
        <v>519</v>
      </c>
      <c r="E19551" s="389" t="s">
        <v>670</v>
      </c>
      <c r="F19551" s="389" t="s">
        <v>650</v>
      </c>
      <c r="G19551" s="389" t="s">
        <v>519</v>
      </c>
    </row>
    <row r="19552" spans="1:7">
      <c r="A19552" s="389" t="s">
        <v>532</v>
      </c>
      <c r="B19552" s="389" t="s">
        <v>519</v>
      </c>
      <c r="C19552" s="389">
        <v>34865.837904899898</v>
      </c>
      <c r="D19552" s="389" t="s">
        <v>519</v>
      </c>
      <c r="E19552" s="389" t="s">
        <v>670</v>
      </c>
      <c r="F19552" s="389" t="s">
        <v>650</v>
      </c>
      <c r="G19552" s="389" t="s">
        <v>519</v>
      </c>
    </row>
    <row r="19553" spans="1:7">
      <c r="A19553" s="389" t="s">
        <v>532</v>
      </c>
      <c r="B19553" s="389" t="s">
        <v>519</v>
      </c>
      <c r="C19553" s="389">
        <v>34865.837904899898</v>
      </c>
      <c r="D19553" s="389" t="s">
        <v>519</v>
      </c>
      <c r="E19553" s="389" t="s">
        <v>670</v>
      </c>
      <c r="F19553" s="389" t="s">
        <v>650</v>
      </c>
      <c r="G19553" s="389" t="s">
        <v>519</v>
      </c>
    </row>
    <row r="19554" spans="1:7">
      <c r="A19554" s="389" t="s">
        <v>532</v>
      </c>
      <c r="B19554" s="389" t="s">
        <v>519</v>
      </c>
      <c r="C19554" s="389">
        <v>34865.837904899898</v>
      </c>
      <c r="D19554" s="389" t="s">
        <v>519</v>
      </c>
      <c r="E19554" s="389" t="s">
        <v>670</v>
      </c>
      <c r="F19554" s="389" t="s">
        <v>650</v>
      </c>
      <c r="G19554" s="389" t="s">
        <v>519</v>
      </c>
    </row>
    <row r="19555" spans="1:7">
      <c r="A19555" s="389" t="s">
        <v>532</v>
      </c>
      <c r="B19555" s="389" t="s">
        <v>519</v>
      </c>
      <c r="C19555" s="389">
        <v>34865.837904899898</v>
      </c>
      <c r="D19555" s="389" t="s">
        <v>519</v>
      </c>
      <c r="E19555" s="389" t="s">
        <v>670</v>
      </c>
      <c r="F19555" s="389" t="s">
        <v>650</v>
      </c>
      <c r="G19555" s="389" t="s">
        <v>519</v>
      </c>
    </row>
    <row r="19556" spans="1:7">
      <c r="A19556" s="389" t="s">
        <v>532</v>
      </c>
      <c r="B19556" s="389" t="s">
        <v>519</v>
      </c>
      <c r="C19556" s="389">
        <v>34865.837904899898</v>
      </c>
      <c r="D19556" s="389" t="s">
        <v>519</v>
      </c>
      <c r="E19556" s="389" t="s">
        <v>670</v>
      </c>
      <c r="F19556" s="389" t="s">
        <v>650</v>
      </c>
      <c r="G19556" s="389" t="s">
        <v>519</v>
      </c>
    </row>
    <row r="19557" spans="1:7">
      <c r="A19557" s="389" t="s">
        <v>532</v>
      </c>
      <c r="B19557" s="389" t="s">
        <v>519</v>
      </c>
      <c r="C19557" s="389">
        <v>34865.837904899898</v>
      </c>
      <c r="D19557" s="389" t="s">
        <v>519</v>
      </c>
      <c r="E19557" s="389" t="s">
        <v>670</v>
      </c>
      <c r="F19557" s="389" t="s">
        <v>650</v>
      </c>
      <c r="G19557" s="389" t="s">
        <v>519</v>
      </c>
    </row>
    <row r="19558" spans="1:7">
      <c r="A19558" s="389" t="s">
        <v>532</v>
      </c>
      <c r="B19558" s="389" t="s">
        <v>519</v>
      </c>
      <c r="C19558" s="389">
        <v>34865.837904899898</v>
      </c>
      <c r="D19558" s="389" t="s">
        <v>519</v>
      </c>
      <c r="E19558" s="389" t="s">
        <v>670</v>
      </c>
      <c r="F19558" s="389" t="s">
        <v>650</v>
      </c>
      <c r="G19558" s="389" t="s">
        <v>519</v>
      </c>
    </row>
    <row r="19559" spans="1:7">
      <c r="A19559" s="389" t="s">
        <v>532</v>
      </c>
      <c r="B19559" s="389" t="s">
        <v>519</v>
      </c>
      <c r="C19559" s="389">
        <v>34865.837904899898</v>
      </c>
      <c r="D19559" s="389" t="s">
        <v>519</v>
      </c>
      <c r="E19559" s="389" t="s">
        <v>670</v>
      </c>
      <c r="F19559" s="389" t="s">
        <v>650</v>
      </c>
      <c r="G19559" s="389" t="s">
        <v>519</v>
      </c>
    </row>
    <row r="19560" spans="1:7">
      <c r="A19560" s="389" t="s">
        <v>532</v>
      </c>
      <c r="B19560" s="389" t="s">
        <v>519</v>
      </c>
      <c r="C19560" s="389">
        <v>34865.837904899898</v>
      </c>
      <c r="D19560" s="389" t="s">
        <v>519</v>
      </c>
      <c r="E19560" s="389" t="s">
        <v>670</v>
      </c>
      <c r="F19560" s="389" t="s">
        <v>650</v>
      </c>
      <c r="G19560" s="389" t="s">
        <v>519</v>
      </c>
    </row>
    <row r="19561" spans="1:7">
      <c r="A19561" s="389" t="s">
        <v>532</v>
      </c>
      <c r="B19561" s="389" t="s">
        <v>519</v>
      </c>
      <c r="C19561" s="389">
        <v>34865.837904899898</v>
      </c>
      <c r="D19561" s="389" t="s">
        <v>519</v>
      </c>
      <c r="E19561" s="389" t="s">
        <v>670</v>
      </c>
      <c r="F19561" s="389" t="s">
        <v>650</v>
      </c>
      <c r="G19561" s="389" t="s">
        <v>519</v>
      </c>
    </row>
    <row r="19562" spans="1:7">
      <c r="A19562" s="389" t="s">
        <v>532</v>
      </c>
      <c r="B19562" s="389" t="s">
        <v>519</v>
      </c>
      <c r="C19562" s="389">
        <v>34865.837904899898</v>
      </c>
      <c r="D19562" s="389" t="s">
        <v>519</v>
      </c>
      <c r="E19562" s="389" t="s">
        <v>670</v>
      </c>
      <c r="F19562" s="389" t="s">
        <v>650</v>
      </c>
      <c r="G19562" s="389" t="s">
        <v>519</v>
      </c>
    </row>
    <row r="19563" spans="1:7">
      <c r="A19563" s="389" t="s">
        <v>532</v>
      </c>
      <c r="B19563" s="389" t="s">
        <v>519</v>
      </c>
      <c r="C19563" s="389">
        <v>34865.837904899898</v>
      </c>
      <c r="D19563" s="389" t="s">
        <v>519</v>
      </c>
      <c r="E19563" s="389" t="s">
        <v>670</v>
      </c>
      <c r="F19563" s="389" t="s">
        <v>650</v>
      </c>
      <c r="G19563" s="389" t="s">
        <v>519</v>
      </c>
    </row>
    <row r="19564" spans="1:7">
      <c r="A19564" s="389" t="s">
        <v>532</v>
      </c>
      <c r="B19564" s="389" t="s">
        <v>519</v>
      </c>
      <c r="C19564" s="389">
        <v>34865.837904899898</v>
      </c>
      <c r="D19564" s="389" t="s">
        <v>519</v>
      </c>
      <c r="E19564" s="389" t="s">
        <v>670</v>
      </c>
      <c r="F19564" s="389" t="s">
        <v>650</v>
      </c>
      <c r="G19564" s="389" t="s">
        <v>519</v>
      </c>
    </row>
    <row r="19565" spans="1:7">
      <c r="A19565" s="389" t="s">
        <v>532</v>
      </c>
      <c r="B19565" s="389" t="s">
        <v>519</v>
      </c>
      <c r="C19565" s="389">
        <v>34865.837904899898</v>
      </c>
      <c r="D19565" s="389" t="s">
        <v>519</v>
      </c>
      <c r="E19565" s="389" t="s">
        <v>670</v>
      </c>
      <c r="F19565" s="389" t="s">
        <v>650</v>
      </c>
      <c r="G19565" s="389" t="s">
        <v>519</v>
      </c>
    </row>
    <row r="19566" spans="1:7">
      <c r="A19566" s="389" t="s">
        <v>532</v>
      </c>
      <c r="B19566" s="389" t="s">
        <v>519</v>
      </c>
      <c r="C19566" s="389">
        <v>34865.837904899898</v>
      </c>
      <c r="D19566" s="389" t="s">
        <v>519</v>
      </c>
      <c r="E19566" s="389" t="s">
        <v>670</v>
      </c>
      <c r="F19566" s="389" t="s">
        <v>650</v>
      </c>
      <c r="G19566" s="389" t="s">
        <v>519</v>
      </c>
    </row>
    <row r="19567" spans="1:7">
      <c r="A19567" s="389" t="s">
        <v>532</v>
      </c>
      <c r="B19567" s="389" t="s">
        <v>519</v>
      </c>
      <c r="C19567" s="389">
        <v>34865.837904899898</v>
      </c>
      <c r="D19567" s="389" t="s">
        <v>519</v>
      </c>
      <c r="E19567" s="389" t="s">
        <v>670</v>
      </c>
      <c r="F19567" s="389" t="s">
        <v>650</v>
      </c>
      <c r="G19567" s="389" t="s">
        <v>519</v>
      </c>
    </row>
    <row r="19568" spans="1:7">
      <c r="A19568" s="389" t="s">
        <v>532</v>
      </c>
      <c r="B19568" s="389" t="s">
        <v>519</v>
      </c>
      <c r="C19568" s="389">
        <v>34865.837904899898</v>
      </c>
      <c r="D19568" s="389" t="s">
        <v>519</v>
      </c>
      <c r="E19568" s="389" t="s">
        <v>670</v>
      </c>
      <c r="F19568" s="389" t="s">
        <v>650</v>
      </c>
      <c r="G19568" s="389" t="s">
        <v>519</v>
      </c>
    </row>
    <row r="19569" spans="1:7">
      <c r="A19569" s="389" t="s">
        <v>532</v>
      </c>
      <c r="B19569" s="389" t="s">
        <v>519</v>
      </c>
      <c r="C19569" s="389">
        <v>34865.837904899898</v>
      </c>
      <c r="D19569" s="389" t="s">
        <v>519</v>
      </c>
      <c r="E19569" s="389" t="s">
        <v>670</v>
      </c>
      <c r="F19569" s="389" t="s">
        <v>650</v>
      </c>
      <c r="G19569" s="389" t="s">
        <v>519</v>
      </c>
    </row>
    <row r="19570" spans="1:7">
      <c r="A19570" s="389" t="s">
        <v>532</v>
      </c>
      <c r="B19570" s="389" t="s">
        <v>519</v>
      </c>
      <c r="C19570" s="389">
        <v>34865.837904899898</v>
      </c>
      <c r="D19570" s="389" t="s">
        <v>519</v>
      </c>
      <c r="E19570" s="389" t="s">
        <v>670</v>
      </c>
      <c r="F19570" s="389" t="s">
        <v>650</v>
      </c>
      <c r="G19570" s="389" t="s">
        <v>519</v>
      </c>
    </row>
    <row r="19571" spans="1:7">
      <c r="A19571" s="389" t="s">
        <v>532</v>
      </c>
      <c r="B19571" s="389" t="s">
        <v>519</v>
      </c>
      <c r="C19571" s="389">
        <v>34865.837904899898</v>
      </c>
      <c r="D19571" s="389" t="s">
        <v>519</v>
      </c>
      <c r="E19571" s="389" t="s">
        <v>670</v>
      </c>
      <c r="F19571" s="389" t="s">
        <v>650</v>
      </c>
      <c r="G19571" s="389" t="s">
        <v>519</v>
      </c>
    </row>
    <row r="19572" spans="1:7">
      <c r="A19572" s="389" t="s">
        <v>532</v>
      </c>
      <c r="B19572" s="389" t="s">
        <v>519</v>
      </c>
      <c r="C19572" s="389">
        <v>34865.837904899898</v>
      </c>
      <c r="D19572" s="389" t="s">
        <v>519</v>
      </c>
      <c r="E19572" s="389" t="s">
        <v>670</v>
      </c>
      <c r="F19572" s="389" t="s">
        <v>650</v>
      </c>
      <c r="G19572" s="389" t="s">
        <v>519</v>
      </c>
    </row>
    <row r="19573" spans="1:7">
      <c r="A19573" s="389" t="s">
        <v>532</v>
      </c>
      <c r="B19573" s="389" t="s">
        <v>519</v>
      </c>
      <c r="C19573" s="389">
        <v>34865.837904899898</v>
      </c>
      <c r="D19573" s="389" t="s">
        <v>519</v>
      </c>
      <c r="E19573" s="389" t="s">
        <v>670</v>
      </c>
      <c r="F19573" s="389" t="s">
        <v>650</v>
      </c>
      <c r="G19573" s="389" t="s">
        <v>519</v>
      </c>
    </row>
    <row r="19574" spans="1:7">
      <c r="A19574" s="389" t="s">
        <v>532</v>
      </c>
      <c r="B19574" s="389" t="s">
        <v>519</v>
      </c>
      <c r="C19574" s="389">
        <v>34865.837904899898</v>
      </c>
      <c r="D19574" s="389" t="s">
        <v>519</v>
      </c>
      <c r="E19574" s="389" t="s">
        <v>670</v>
      </c>
      <c r="F19574" s="389" t="s">
        <v>650</v>
      </c>
      <c r="G19574" s="389" t="s">
        <v>519</v>
      </c>
    </row>
    <row r="19575" spans="1:7">
      <c r="A19575" s="389" t="s">
        <v>532</v>
      </c>
      <c r="B19575" s="389" t="s">
        <v>519</v>
      </c>
      <c r="C19575" s="389">
        <v>34865.837904899898</v>
      </c>
      <c r="D19575" s="389" t="s">
        <v>519</v>
      </c>
      <c r="E19575" s="389" t="s">
        <v>670</v>
      </c>
      <c r="F19575" s="389" t="s">
        <v>650</v>
      </c>
      <c r="G19575" s="389" t="s">
        <v>519</v>
      </c>
    </row>
    <row r="19576" spans="1:7">
      <c r="A19576" s="389" t="s">
        <v>532</v>
      </c>
      <c r="B19576" s="389" t="s">
        <v>519</v>
      </c>
      <c r="C19576" s="389">
        <v>34865.837904899898</v>
      </c>
      <c r="D19576" s="389" t="s">
        <v>519</v>
      </c>
      <c r="E19576" s="389" t="s">
        <v>670</v>
      </c>
      <c r="F19576" s="389" t="s">
        <v>650</v>
      </c>
      <c r="G19576" s="389" t="s">
        <v>519</v>
      </c>
    </row>
    <row r="19577" spans="1:7">
      <c r="A19577" s="389" t="s">
        <v>532</v>
      </c>
      <c r="B19577" s="389" t="s">
        <v>519</v>
      </c>
      <c r="C19577" s="389">
        <v>34865.837904899898</v>
      </c>
      <c r="D19577" s="389" t="s">
        <v>519</v>
      </c>
      <c r="E19577" s="389" t="s">
        <v>670</v>
      </c>
      <c r="F19577" s="389" t="s">
        <v>650</v>
      </c>
      <c r="G19577" s="389" t="s">
        <v>519</v>
      </c>
    </row>
    <row r="19578" spans="1:7">
      <c r="A19578" s="389" t="s">
        <v>532</v>
      </c>
      <c r="B19578" s="389" t="s">
        <v>519</v>
      </c>
      <c r="C19578" s="389">
        <v>34865.837904899898</v>
      </c>
      <c r="D19578" s="389" t="s">
        <v>519</v>
      </c>
      <c r="E19578" s="389" t="s">
        <v>670</v>
      </c>
      <c r="F19578" s="389" t="s">
        <v>650</v>
      </c>
      <c r="G19578" s="389" t="s">
        <v>519</v>
      </c>
    </row>
    <row r="19579" spans="1:7">
      <c r="A19579" s="389" t="s">
        <v>532</v>
      </c>
      <c r="B19579" s="389" t="s">
        <v>519</v>
      </c>
      <c r="C19579" s="389">
        <v>34865.837904899898</v>
      </c>
      <c r="D19579" s="389" t="s">
        <v>519</v>
      </c>
      <c r="E19579" s="389" t="s">
        <v>670</v>
      </c>
      <c r="F19579" s="389" t="s">
        <v>650</v>
      </c>
      <c r="G19579" s="389" t="s">
        <v>519</v>
      </c>
    </row>
    <row r="19580" spans="1:7">
      <c r="A19580" s="389" t="s">
        <v>532</v>
      </c>
      <c r="B19580" s="389" t="s">
        <v>519</v>
      </c>
      <c r="C19580" s="389">
        <v>34865.837904899898</v>
      </c>
      <c r="D19580" s="389" t="s">
        <v>519</v>
      </c>
      <c r="E19580" s="389" t="s">
        <v>670</v>
      </c>
      <c r="F19580" s="389" t="s">
        <v>650</v>
      </c>
      <c r="G19580" s="389" t="s">
        <v>519</v>
      </c>
    </row>
    <row r="19581" spans="1:7">
      <c r="A19581" s="389" t="s">
        <v>532</v>
      </c>
      <c r="B19581" s="389" t="s">
        <v>519</v>
      </c>
      <c r="C19581" s="389">
        <v>34865.837904899898</v>
      </c>
      <c r="D19581" s="389" t="s">
        <v>519</v>
      </c>
      <c r="E19581" s="389" t="s">
        <v>670</v>
      </c>
      <c r="F19581" s="389" t="s">
        <v>650</v>
      </c>
      <c r="G19581" s="389" t="s">
        <v>519</v>
      </c>
    </row>
    <row r="19582" spans="1:7">
      <c r="A19582" s="389" t="s">
        <v>532</v>
      </c>
      <c r="B19582" s="389" t="s">
        <v>519</v>
      </c>
      <c r="C19582" s="389">
        <v>34865.837904899898</v>
      </c>
      <c r="D19582" s="389" t="s">
        <v>519</v>
      </c>
      <c r="E19582" s="389" t="s">
        <v>670</v>
      </c>
      <c r="F19582" s="389" t="s">
        <v>650</v>
      </c>
      <c r="G19582" s="389" t="s">
        <v>519</v>
      </c>
    </row>
    <row r="19583" spans="1:7">
      <c r="A19583" s="389" t="s">
        <v>532</v>
      </c>
      <c r="B19583" s="389" t="s">
        <v>519</v>
      </c>
      <c r="C19583" s="389">
        <v>34865.837904899898</v>
      </c>
      <c r="D19583" s="389" t="s">
        <v>519</v>
      </c>
      <c r="E19583" s="389" t="s">
        <v>670</v>
      </c>
      <c r="F19583" s="389" t="s">
        <v>650</v>
      </c>
      <c r="G19583" s="389" t="s">
        <v>519</v>
      </c>
    </row>
    <row r="19584" spans="1:7">
      <c r="A19584" s="389" t="s">
        <v>532</v>
      </c>
      <c r="B19584" s="389" t="s">
        <v>519</v>
      </c>
      <c r="C19584" s="389">
        <v>34865.837904899898</v>
      </c>
      <c r="D19584" s="389" t="s">
        <v>519</v>
      </c>
      <c r="E19584" s="389" t="s">
        <v>670</v>
      </c>
      <c r="F19584" s="389" t="s">
        <v>650</v>
      </c>
      <c r="G19584" s="389" t="s">
        <v>519</v>
      </c>
    </row>
    <row r="19585" spans="1:7">
      <c r="A19585" s="389" t="s">
        <v>532</v>
      </c>
      <c r="B19585" s="389" t="s">
        <v>519</v>
      </c>
      <c r="C19585" s="389">
        <v>34865.837904899898</v>
      </c>
      <c r="D19585" s="389" t="s">
        <v>519</v>
      </c>
      <c r="E19585" s="389" t="s">
        <v>670</v>
      </c>
      <c r="F19585" s="389" t="s">
        <v>650</v>
      </c>
      <c r="G19585" s="389" t="s">
        <v>519</v>
      </c>
    </row>
    <row r="19586" spans="1:7">
      <c r="A19586" s="389" t="s">
        <v>532</v>
      </c>
      <c r="B19586" s="389" t="s">
        <v>519</v>
      </c>
      <c r="C19586" s="389">
        <v>34865.837904899898</v>
      </c>
      <c r="D19586" s="389" t="s">
        <v>519</v>
      </c>
      <c r="E19586" s="389" t="s">
        <v>670</v>
      </c>
      <c r="F19586" s="389" t="s">
        <v>650</v>
      </c>
      <c r="G19586" s="389" t="s">
        <v>519</v>
      </c>
    </row>
    <row r="19587" spans="1:7">
      <c r="A19587" s="389" t="s">
        <v>532</v>
      </c>
      <c r="B19587" s="389" t="s">
        <v>519</v>
      </c>
      <c r="C19587" s="389">
        <v>34865.837904899898</v>
      </c>
      <c r="D19587" s="389" t="s">
        <v>519</v>
      </c>
      <c r="E19587" s="389" t="s">
        <v>670</v>
      </c>
      <c r="F19587" s="389" t="s">
        <v>650</v>
      </c>
      <c r="G19587" s="389" t="s">
        <v>519</v>
      </c>
    </row>
    <row r="19588" spans="1:7">
      <c r="A19588" s="389" t="s">
        <v>532</v>
      </c>
      <c r="B19588" s="389" t="s">
        <v>519</v>
      </c>
      <c r="C19588" s="389">
        <v>34865.837904899898</v>
      </c>
      <c r="D19588" s="389" t="s">
        <v>519</v>
      </c>
      <c r="E19588" s="389" t="s">
        <v>670</v>
      </c>
      <c r="F19588" s="389" t="s">
        <v>650</v>
      </c>
      <c r="G19588" s="389" t="s">
        <v>519</v>
      </c>
    </row>
    <row r="19589" spans="1:7">
      <c r="A19589" s="389" t="s">
        <v>532</v>
      </c>
      <c r="B19589" s="389" t="s">
        <v>519</v>
      </c>
      <c r="C19589" s="389">
        <v>34865.837904899898</v>
      </c>
      <c r="D19589" s="389" t="s">
        <v>519</v>
      </c>
      <c r="E19589" s="389" t="s">
        <v>670</v>
      </c>
      <c r="F19589" s="389" t="s">
        <v>650</v>
      </c>
      <c r="G19589" s="389" t="s">
        <v>519</v>
      </c>
    </row>
    <row r="19590" spans="1:7">
      <c r="A19590" s="389" t="s">
        <v>532</v>
      </c>
      <c r="B19590" s="389" t="s">
        <v>519</v>
      </c>
      <c r="C19590" s="389">
        <v>34865.837904899898</v>
      </c>
      <c r="D19590" s="389" t="s">
        <v>519</v>
      </c>
      <c r="E19590" s="389" t="s">
        <v>670</v>
      </c>
      <c r="F19590" s="389" t="s">
        <v>650</v>
      </c>
      <c r="G19590" s="389" t="s">
        <v>519</v>
      </c>
    </row>
    <row r="19591" spans="1:7">
      <c r="A19591" s="389" t="s">
        <v>532</v>
      </c>
      <c r="B19591" s="389" t="s">
        <v>519</v>
      </c>
      <c r="C19591" s="389">
        <v>34865.837904899898</v>
      </c>
      <c r="D19591" s="389" t="s">
        <v>519</v>
      </c>
      <c r="E19591" s="389" t="s">
        <v>670</v>
      </c>
      <c r="F19591" s="389" t="s">
        <v>650</v>
      </c>
      <c r="G19591" s="389" t="s">
        <v>519</v>
      </c>
    </row>
    <row r="19592" spans="1:7">
      <c r="A19592" s="389" t="s">
        <v>532</v>
      </c>
      <c r="B19592" s="389" t="s">
        <v>519</v>
      </c>
      <c r="C19592" s="389">
        <v>34865.837904899898</v>
      </c>
      <c r="D19592" s="389" t="s">
        <v>519</v>
      </c>
      <c r="E19592" s="389" t="s">
        <v>670</v>
      </c>
      <c r="F19592" s="389" t="s">
        <v>650</v>
      </c>
      <c r="G19592" s="389" t="s">
        <v>519</v>
      </c>
    </row>
    <row r="19593" spans="1:7">
      <c r="A19593" s="389" t="s">
        <v>532</v>
      </c>
      <c r="B19593" s="389" t="s">
        <v>519</v>
      </c>
      <c r="C19593" s="389">
        <v>34865.837904899898</v>
      </c>
      <c r="D19593" s="389" t="s">
        <v>519</v>
      </c>
      <c r="E19593" s="389" t="s">
        <v>670</v>
      </c>
      <c r="F19593" s="389" t="s">
        <v>650</v>
      </c>
      <c r="G19593" s="389" t="s">
        <v>519</v>
      </c>
    </row>
    <row r="19594" spans="1:7">
      <c r="A19594" s="389" t="s">
        <v>532</v>
      </c>
      <c r="B19594" s="389" t="s">
        <v>519</v>
      </c>
      <c r="C19594" s="389">
        <v>34865.837904899898</v>
      </c>
      <c r="D19594" s="389" t="s">
        <v>519</v>
      </c>
      <c r="E19594" s="389" t="s">
        <v>670</v>
      </c>
      <c r="F19594" s="389" t="s">
        <v>650</v>
      </c>
      <c r="G19594" s="389" t="s">
        <v>519</v>
      </c>
    </row>
    <row r="19595" spans="1:7">
      <c r="A19595" s="389" t="s">
        <v>532</v>
      </c>
      <c r="B19595" s="389" t="s">
        <v>519</v>
      </c>
      <c r="C19595" s="389">
        <v>34865.837904899898</v>
      </c>
      <c r="D19595" s="389" t="s">
        <v>519</v>
      </c>
      <c r="E19595" s="389" t="s">
        <v>670</v>
      </c>
      <c r="F19595" s="389" t="s">
        <v>650</v>
      </c>
      <c r="G19595" s="389" t="s">
        <v>519</v>
      </c>
    </row>
    <row r="19596" spans="1:7">
      <c r="A19596" s="389" t="s">
        <v>532</v>
      </c>
      <c r="B19596" s="389" t="s">
        <v>519</v>
      </c>
      <c r="C19596" s="389">
        <v>34865.837904899898</v>
      </c>
      <c r="D19596" s="389" t="s">
        <v>519</v>
      </c>
      <c r="E19596" s="389" t="s">
        <v>670</v>
      </c>
      <c r="F19596" s="389" t="s">
        <v>650</v>
      </c>
      <c r="G19596" s="389" t="s">
        <v>519</v>
      </c>
    </row>
    <row r="19597" spans="1:7">
      <c r="A19597" s="389" t="s">
        <v>532</v>
      </c>
      <c r="B19597" s="389" t="s">
        <v>519</v>
      </c>
      <c r="C19597" s="389">
        <v>34865.837904899898</v>
      </c>
      <c r="D19597" s="389" t="s">
        <v>519</v>
      </c>
      <c r="E19597" s="389" t="s">
        <v>670</v>
      </c>
      <c r="F19597" s="389" t="s">
        <v>650</v>
      </c>
      <c r="G19597" s="389" t="s">
        <v>519</v>
      </c>
    </row>
    <row r="19598" spans="1:7">
      <c r="A19598" s="389" t="s">
        <v>532</v>
      </c>
      <c r="B19598" s="389" t="s">
        <v>519</v>
      </c>
      <c r="C19598" s="389">
        <v>34865.837904899898</v>
      </c>
      <c r="D19598" s="389" t="s">
        <v>519</v>
      </c>
      <c r="E19598" s="389" t="s">
        <v>670</v>
      </c>
      <c r="F19598" s="389" t="s">
        <v>650</v>
      </c>
      <c r="G19598" s="389" t="s">
        <v>519</v>
      </c>
    </row>
    <row r="19599" spans="1:7">
      <c r="A19599" s="389" t="s">
        <v>532</v>
      </c>
      <c r="B19599" s="389" t="s">
        <v>519</v>
      </c>
      <c r="C19599" s="389">
        <v>34865.837904899898</v>
      </c>
      <c r="D19599" s="389" t="s">
        <v>519</v>
      </c>
      <c r="E19599" s="389" t="s">
        <v>670</v>
      </c>
      <c r="F19599" s="389" t="s">
        <v>650</v>
      </c>
      <c r="G19599" s="389" t="s">
        <v>519</v>
      </c>
    </row>
    <row r="19600" spans="1:7">
      <c r="A19600" s="389" t="s">
        <v>532</v>
      </c>
      <c r="B19600" s="389" t="s">
        <v>519</v>
      </c>
      <c r="C19600" s="389">
        <v>34865.837904899898</v>
      </c>
      <c r="D19600" s="389" t="s">
        <v>519</v>
      </c>
      <c r="E19600" s="389" t="s">
        <v>670</v>
      </c>
      <c r="F19600" s="389" t="s">
        <v>650</v>
      </c>
      <c r="G19600" s="389" t="s">
        <v>519</v>
      </c>
    </row>
    <row r="19601" spans="1:7">
      <c r="A19601" s="389" t="s">
        <v>532</v>
      </c>
      <c r="B19601" s="389" t="s">
        <v>519</v>
      </c>
      <c r="C19601" s="389">
        <v>34865.837904899898</v>
      </c>
      <c r="D19601" s="389" t="s">
        <v>519</v>
      </c>
      <c r="E19601" s="389" t="s">
        <v>670</v>
      </c>
      <c r="F19601" s="389" t="s">
        <v>650</v>
      </c>
      <c r="G19601" s="389" t="s">
        <v>519</v>
      </c>
    </row>
    <row r="19602" spans="1:7">
      <c r="A19602" s="389" t="s">
        <v>532</v>
      </c>
      <c r="B19602" s="389" t="s">
        <v>519</v>
      </c>
      <c r="C19602" s="389">
        <v>34865.837904899898</v>
      </c>
      <c r="D19602" s="389" t="s">
        <v>519</v>
      </c>
      <c r="E19602" s="389" t="s">
        <v>670</v>
      </c>
      <c r="F19602" s="389" t="s">
        <v>650</v>
      </c>
      <c r="G19602" s="389" t="s">
        <v>519</v>
      </c>
    </row>
    <row r="19603" spans="1:7">
      <c r="A19603" s="389" t="s">
        <v>532</v>
      </c>
      <c r="B19603" s="389" t="s">
        <v>519</v>
      </c>
      <c r="C19603" s="389">
        <v>34865.837904899898</v>
      </c>
      <c r="D19603" s="389" t="s">
        <v>519</v>
      </c>
      <c r="E19603" s="389" t="s">
        <v>670</v>
      </c>
      <c r="F19603" s="389" t="s">
        <v>650</v>
      </c>
      <c r="G19603" s="389" t="s">
        <v>519</v>
      </c>
    </row>
    <row r="19604" spans="1:7">
      <c r="A19604" s="389" t="s">
        <v>532</v>
      </c>
      <c r="B19604" s="389" t="s">
        <v>519</v>
      </c>
      <c r="C19604" s="389">
        <v>34865.837904899898</v>
      </c>
      <c r="D19604" s="389" t="s">
        <v>519</v>
      </c>
      <c r="E19604" s="389" t="s">
        <v>670</v>
      </c>
      <c r="F19604" s="389" t="s">
        <v>650</v>
      </c>
      <c r="G19604" s="389" t="s">
        <v>519</v>
      </c>
    </row>
    <row r="19605" spans="1:7">
      <c r="A19605" s="389" t="s">
        <v>532</v>
      </c>
      <c r="B19605" s="389" t="s">
        <v>519</v>
      </c>
      <c r="C19605" s="389">
        <v>34865.837904899898</v>
      </c>
      <c r="D19605" s="389" t="s">
        <v>519</v>
      </c>
      <c r="E19605" s="389" t="s">
        <v>670</v>
      </c>
      <c r="F19605" s="389" t="s">
        <v>650</v>
      </c>
      <c r="G19605" s="389" t="s">
        <v>519</v>
      </c>
    </row>
    <row r="19606" spans="1:7">
      <c r="A19606" s="389" t="s">
        <v>532</v>
      </c>
      <c r="B19606" s="389" t="s">
        <v>519</v>
      </c>
      <c r="C19606" s="389">
        <v>34865.837904899898</v>
      </c>
      <c r="D19606" s="389" t="s">
        <v>519</v>
      </c>
      <c r="E19606" s="389" t="s">
        <v>670</v>
      </c>
      <c r="F19606" s="389" t="s">
        <v>650</v>
      </c>
      <c r="G19606" s="389" t="s">
        <v>519</v>
      </c>
    </row>
    <row r="19607" spans="1:7">
      <c r="A19607" s="389" t="s">
        <v>532</v>
      </c>
      <c r="B19607" s="389" t="s">
        <v>519</v>
      </c>
      <c r="C19607" s="389">
        <v>34865.837904899898</v>
      </c>
      <c r="D19607" s="389" t="s">
        <v>519</v>
      </c>
      <c r="E19607" s="389" t="s">
        <v>670</v>
      </c>
      <c r="F19607" s="389" t="s">
        <v>650</v>
      </c>
      <c r="G19607" s="389" t="s">
        <v>519</v>
      </c>
    </row>
    <row r="19608" spans="1:7">
      <c r="A19608" s="389" t="s">
        <v>532</v>
      </c>
      <c r="B19608" s="389" t="s">
        <v>519</v>
      </c>
      <c r="C19608" s="389">
        <v>34865.837904899898</v>
      </c>
      <c r="D19608" s="389" t="s">
        <v>519</v>
      </c>
      <c r="E19608" s="389" t="s">
        <v>670</v>
      </c>
      <c r="F19608" s="389" t="s">
        <v>650</v>
      </c>
      <c r="G19608" s="389" t="s">
        <v>519</v>
      </c>
    </row>
    <row r="19609" spans="1:7">
      <c r="A19609" s="389" t="s">
        <v>532</v>
      </c>
      <c r="B19609" s="389" t="s">
        <v>519</v>
      </c>
      <c r="C19609" s="389">
        <v>34865.837904899898</v>
      </c>
      <c r="D19609" s="389" t="s">
        <v>519</v>
      </c>
      <c r="E19609" s="389" t="s">
        <v>670</v>
      </c>
      <c r="F19609" s="389" t="s">
        <v>650</v>
      </c>
      <c r="G19609" s="389" t="s">
        <v>519</v>
      </c>
    </row>
    <row r="19610" spans="1:7">
      <c r="A19610" s="389" t="s">
        <v>532</v>
      </c>
      <c r="B19610" s="389" t="s">
        <v>519</v>
      </c>
      <c r="C19610" s="389">
        <v>34865.837904899898</v>
      </c>
      <c r="D19610" s="389" t="s">
        <v>519</v>
      </c>
      <c r="E19610" s="389" t="s">
        <v>670</v>
      </c>
      <c r="F19610" s="389" t="s">
        <v>650</v>
      </c>
      <c r="G19610" s="389" t="s">
        <v>519</v>
      </c>
    </row>
    <row r="19611" spans="1:7">
      <c r="A19611" s="389" t="s">
        <v>532</v>
      </c>
      <c r="B19611" s="389" t="s">
        <v>519</v>
      </c>
      <c r="C19611" s="389">
        <v>34865.837904899898</v>
      </c>
      <c r="D19611" s="389" t="s">
        <v>519</v>
      </c>
      <c r="E19611" s="389" t="s">
        <v>670</v>
      </c>
      <c r="F19611" s="389" t="s">
        <v>650</v>
      </c>
      <c r="G19611" s="389" t="s">
        <v>519</v>
      </c>
    </row>
    <row r="19612" spans="1:7">
      <c r="A19612" s="389" t="s">
        <v>532</v>
      </c>
      <c r="B19612" s="389" t="s">
        <v>519</v>
      </c>
      <c r="C19612" s="389">
        <v>34865.837904899898</v>
      </c>
      <c r="D19612" s="389" t="s">
        <v>519</v>
      </c>
      <c r="E19612" s="389" t="s">
        <v>670</v>
      </c>
      <c r="F19612" s="389" t="s">
        <v>650</v>
      </c>
      <c r="G19612" s="389" t="s">
        <v>519</v>
      </c>
    </row>
    <row r="19613" spans="1:7">
      <c r="A19613" s="389" t="s">
        <v>532</v>
      </c>
      <c r="B19613" s="389" t="s">
        <v>519</v>
      </c>
      <c r="C19613" s="389">
        <v>34865.837904899898</v>
      </c>
      <c r="D19613" s="389" t="s">
        <v>519</v>
      </c>
      <c r="E19613" s="389" t="s">
        <v>670</v>
      </c>
      <c r="F19613" s="389" t="s">
        <v>650</v>
      </c>
      <c r="G19613" s="389" t="s">
        <v>519</v>
      </c>
    </row>
    <row r="19614" spans="1:7">
      <c r="A19614" s="389" t="s">
        <v>532</v>
      </c>
      <c r="B19614" s="389" t="s">
        <v>519</v>
      </c>
      <c r="C19614" s="389">
        <v>34865.837904899898</v>
      </c>
      <c r="D19614" s="389" t="s">
        <v>519</v>
      </c>
      <c r="E19614" s="389" t="s">
        <v>670</v>
      </c>
      <c r="F19614" s="389" t="s">
        <v>650</v>
      </c>
      <c r="G19614" s="389" t="s">
        <v>519</v>
      </c>
    </row>
    <row r="19615" spans="1:7">
      <c r="A19615" s="389" t="s">
        <v>532</v>
      </c>
      <c r="B19615" s="389" t="s">
        <v>519</v>
      </c>
      <c r="C19615" s="389">
        <v>34865.837904899898</v>
      </c>
      <c r="D19615" s="389" t="s">
        <v>519</v>
      </c>
      <c r="E19615" s="389" t="s">
        <v>670</v>
      </c>
      <c r="F19615" s="389" t="s">
        <v>650</v>
      </c>
      <c r="G19615" s="389" t="s">
        <v>519</v>
      </c>
    </row>
    <row r="19616" spans="1:7">
      <c r="A19616" s="389" t="s">
        <v>532</v>
      </c>
      <c r="B19616" s="389" t="s">
        <v>519</v>
      </c>
      <c r="C19616" s="389">
        <v>34865.837904899898</v>
      </c>
      <c r="D19616" s="389" t="s">
        <v>519</v>
      </c>
      <c r="E19616" s="389" t="s">
        <v>670</v>
      </c>
      <c r="F19616" s="389" t="s">
        <v>650</v>
      </c>
      <c r="G19616" s="389" t="s">
        <v>519</v>
      </c>
    </row>
    <row r="19617" spans="1:7">
      <c r="A19617" s="389" t="s">
        <v>532</v>
      </c>
      <c r="B19617" s="389" t="s">
        <v>519</v>
      </c>
      <c r="C19617" s="389">
        <v>34865.837904899898</v>
      </c>
      <c r="D19617" s="389" t="s">
        <v>519</v>
      </c>
      <c r="E19617" s="389" t="s">
        <v>670</v>
      </c>
      <c r="F19617" s="389" t="s">
        <v>650</v>
      </c>
      <c r="G19617" s="389" t="s">
        <v>519</v>
      </c>
    </row>
    <row r="19618" spans="1:7">
      <c r="A19618" s="389" t="s">
        <v>532</v>
      </c>
      <c r="B19618" s="389" t="s">
        <v>519</v>
      </c>
      <c r="C19618" s="389">
        <v>34865.837904899898</v>
      </c>
      <c r="D19618" s="389" t="s">
        <v>519</v>
      </c>
      <c r="E19618" s="389" t="s">
        <v>670</v>
      </c>
      <c r="F19618" s="389" t="s">
        <v>650</v>
      </c>
      <c r="G19618" s="389" t="s">
        <v>519</v>
      </c>
    </row>
    <row r="19619" spans="1:7">
      <c r="A19619" s="389" t="s">
        <v>532</v>
      </c>
      <c r="B19619" s="389" t="s">
        <v>519</v>
      </c>
      <c r="C19619" s="389">
        <v>34865.837904899898</v>
      </c>
      <c r="D19619" s="389" t="s">
        <v>519</v>
      </c>
      <c r="E19619" s="389" t="s">
        <v>670</v>
      </c>
      <c r="F19619" s="389" t="s">
        <v>650</v>
      </c>
      <c r="G19619" s="389" t="s">
        <v>519</v>
      </c>
    </row>
    <row r="19620" spans="1:7">
      <c r="A19620" s="389" t="s">
        <v>532</v>
      </c>
      <c r="B19620" s="389" t="s">
        <v>519</v>
      </c>
      <c r="C19620" s="389">
        <v>34865.837904899898</v>
      </c>
      <c r="D19620" s="389" t="s">
        <v>519</v>
      </c>
      <c r="E19620" s="389" t="s">
        <v>670</v>
      </c>
      <c r="F19620" s="389" t="s">
        <v>650</v>
      </c>
      <c r="G19620" s="389" t="s">
        <v>519</v>
      </c>
    </row>
    <row r="19621" spans="1:7">
      <c r="A19621" s="389" t="s">
        <v>532</v>
      </c>
      <c r="B19621" s="389" t="s">
        <v>519</v>
      </c>
      <c r="C19621" s="389">
        <v>34865.837904899898</v>
      </c>
      <c r="D19621" s="389" t="s">
        <v>519</v>
      </c>
      <c r="E19621" s="389" t="s">
        <v>670</v>
      </c>
      <c r="F19621" s="389" t="s">
        <v>650</v>
      </c>
      <c r="G19621" s="389" t="s">
        <v>519</v>
      </c>
    </row>
    <row r="19622" spans="1:7">
      <c r="A19622" s="389" t="s">
        <v>532</v>
      </c>
      <c r="B19622" s="389" t="s">
        <v>519</v>
      </c>
      <c r="C19622" s="389">
        <v>34865.837904899898</v>
      </c>
      <c r="D19622" s="389" t="s">
        <v>519</v>
      </c>
      <c r="E19622" s="389" t="s">
        <v>670</v>
      </c>
      <c r="F19622" s="389" t="s">
        <v>650</v>
      </c>
      <c r="G19622" s="389" t="s">
        <v>519</v>
      </c>
    </row>
    <row r="19623" spans="1:7">
      <c r="A19623" s="389" t="s">
        <v>532</v>
      </c>
      <c r="B19623" s="389" t="s">
        <v>519</v>
      </c>
      <c r="C19623" s="389">
        <v>34865.837904899898</v>
      </c>
      <c r="D19623" s="389" t="s">
        <v>519</v>
      </c>
      <c r="E19623" s="389" t="s">
        <v>670</v>
      </c>
      <c r="F19623" s="389" t="s">
        <v>650</v>
      </c>
      <c r="G19623" s="389" t="s">
        <v>519</v>
      </c>
    </row>
    <row r="19624" spans="1:7">
      <c r="A19624" s="389" t="s">
        <v>532</v>
      </c>
      <c r="B19624" s="389" t="s">
        <v>519</v>
      </c>
      <c r="C19624" s="389">
        <v>34865.837904899898</v>
      </c>
      <c r="D19624" s="389" t="s">
        <v>519</v>
      </c>
      <c r="E19624" s="389" t="s">
        <v>670</v>
      </c>
      <c r="F19624" s="389" t="s">
        <v>650</v>
      </c>
      <c r="G19624" s="389" t="s">
        <v>519</v>
      </c>
    </row>
    <row r="19625" spans="1:7">
      <c r="A19625" s="389" t="s">
        <v>532</v>
      </c>
      <c r="B19625" s="389" t="s">
        <v>519</v>
      </c>
      <c r="C19625" s="389">
        <v>34865.837904899898</v>
      </c>
      <c r="D19625" s="389" t="s">
        <v>519</v>
      </c>
      <c r="E19625" s="389" t="s">
        <v>670</v>
      </c>
      <c r="F19625" s="389" t="s">
        <v>650</v>
      </c>
      <c r="G19625" s="389" t="s">
        <v>519</v>
      </c>
    </row>
    <row r="19626" spans="1:7">
      <c r="A19626" s="389" t="s">
        <v>532</v>
      </c>
      <c r="B19626" s="389" t="s">
        <v>519</v>
      </c>
      <c r="C19626" s="389">
        <v>34865.837904899898</v>
      </c>
      <c r="D19626" s="389" t="s">
        <v>519</v>
      </c>
      <c r="E19626" s="389" t="s">
        <v>670</v>
      </c>
      <c r="F19626" s="389" t="s">
        <v>650</v>
      </c>
      <c r="G19626" s="389" t="s">
        <v>519</v>
      </c>
    </row>
    <row r="19627" spans="1:7">
      <c r="A19627" s="389" t="s">
        <v>532</v>
      </c>
      <c r="B19627" s="389" t="s">
        <v>519</v>
      </c>
      <c r="C19627" s="389">
        <v>34865.837904899898</v>
      </c>
      <c r="D19627" s="389" t="s">
        <v>519</v>
      </c>
      <c r="E19627" s="389" t="s">
        <v>670</v>
      </c>
      <c r="F19627" s="389" t="s">
        <v>650</v>
      </c>
      <c r="G19627" s="389" t="s">
        <v>519</v>
      </c>
    </row>
    <row r="19628" spans="1:7">
      <c r="A19628" s="389" t="s">
        <v>532</v>
      </c>
      <c r="B19628" s="389" t="s">
        <v>519</v>
      </c>
      <c r="C19628" s="389">
        <v>34865.837904899898</v>
      </c>
      <c r="D19628" s="389" t="s">
        <v>519</v>
      </c>
      <c r="E19628" s="389" t="s">
        <v>670</v>
      </c>
      <c r="F19628" s="389" t="s">
        <v>650</v>
      </c>
      <c r="G19628" s="389" t="s">
        <v>519</v>
      </c>
    </row>
    <row r="19629" spans="1:7">
      <c r="A19629" s="389" t="s">
        <v>532</v>
      </c>
      <c r="B19629" s="389" t="s">
        <v>519</v>
      </c>
      <c r="C19629" s="389">
        <v>34865.837904899898</v>
      </c>
      <c r="D19629" s="389" t="s">
        <v>519</v>
      </c>
      <c r="E19629" s="389" t="s">
        <v>670</v>
      </c>
      <c r="F19629" s="389" t="s">
        <v>650</v>
      </c>
      <c r="G19629" s="389" t="s">
        <v>519</v>
      </c>
    </row>
    <row r="19630" spans="1:7">
      <c r="A19630" s="389" t="s">
        <v>532</v>
      </c>
      <c r="B19630" s="389" t="s">
        <v>519</v>
      </c>
      <c r="C19630" s="389">
        <v>34865.837904899898</v>
      </c>
      <c r="D19630" s="389" t="s">
        <v>519</v>
      </c>
      <c r="E19630" s="389" t="s">
        <v>670</v>
      </c>
      <c r="F19630" s="389" t="s">
        <v>650</v>
      </c>
      <c r="G19630" s="389" t="s">
        <v>519</v>
      </c>
    </row>
    <row r="19631" spans="1:7">
      <c r="A19631" s="389" t="s">
        <v>532</v>
      </c>
      <c r="B19631" s="389" t="s">
        <v>519</v>
      </c>
      <c r="C19631" s="389">
        <v>34865.837904899898</v>
      </c>
      <c r="D19631" s="389" t="s">
        <v>519</v>
      </c>
      <c r="E19631" s="389" t="s">
        <v>670</v>
      </c>
      <c r="F19631" s="389" t="s">
        <v>650</v>
      </c>
      <c r="G19631" s="389" t="s">
        <v>519</v>
      </c>
    </row>
    <row r="19632" spans="1:7">
      <c r="A19632" s="389" t="s">
        <v>532</v>
      </c>
      <c r="B19632" s="389" t="s">
        <v>519</v>
      </c>
      <c r="C19632" s="389">
        <v>34865.837904899898</v>
      </c>
      <c r="D19632" s="389" t="s">
        <v>519</v>
      </c>
      <c r="E19632" s="389" t="s">
        <v>670</v>
      </c>
      <c r="F19632" s="389" t="s">
        <v>650</v>
      </c>
      <c r="G19632" s="389" t="s">
        <v>519</v>
      </c>
    </row>
    <row r="19633" spans="1:7">
      <c r="A19633" s="389" t="s">
        <v>532</v>
      </c>
      <c r="B19633" s="389" t="s">
        <v>519</v>
      </c>
      <c r="C19633" s="389">
        <v>34865.837904899898</v>
      </c>
      <c r="D19633" s="389" t="s">
        <v>519</v>
      </c>
      <c r="E19633" s="389" t="s">
        <v>670</v>
      </c>
      <c r="F19633" s="389" t="s">
        <v>650</v>
      </c>
      <c r="G19633" s="389" t="s">
        <v>519</v>
      </c>
    </row>
    <row r="19634" spans="1:7">
      <c r="A19634" s="389" t="s">
        <v>532</v>
      </c>
      <c r="B19634" s="389" t="s">
        <v>519</v>
      </c>
      <c r="C19634" s="389">
        <v>34865.837904899898</v>
      </c>
      <c r="D19634" s="389" t="s">
        <v>519</v>
      </c>
      <c r="E19634" s="389" t="s">
        <v>670</v>
      </c>
      <c r="F19634" s="389" t="s">
        <v>650</v>
      </c>
      <c r="G19634" s="389" t="s">
        <v>519</v>
      </c>
    </row>
    <row r="19635" spans="1:7">
      <c r="A19635" s="389" t="s">
        <v>532</v>
      </c>
      <c r="B19635" s="389" t="s">
        <v>519</v>
      </c>
      <c r="C19635" s="389">
        <v>34865.837904899898</v>
      </c>
      <c r="D19635" s="389" t="s">
        <v>519</v>
      </c>
      <c r="E19635" s="389" t="s">
        <v>670</v>
      </c>
      <c r="F19635" s="389" t="s">
        <v>650</v>
      </c>
      <c r="G19635" s="389" t="s">
        <v>519</v>
      </c>
    </row>
    <row r="19636" spans="1:7">
      <c r="A19636" s="389" t="s">
        <v>532</v>
      </c>
      <c r="B19636" s="389" t="s">
        <v>519</v>
      </c>
      <c r="C19636" s="389">
        <v>34865.837904899898</v>
      </c>
      <c r="D19636" s="389" t="s">
        <v>519</v>
      </c>
      <c r="E19636" s="389" t="s">
        <v>670</v>
      </c>
      <c r="F19636" s="389" t="s">
        <v>650</v>
      </c>
      <c r="G19636" s="389" t="s">
        <v>519</v>
      </c>
    </row>
    <row r="19637" spans="1:7">
      <c r="A19637" s="389" t="s">
        <v>532</v>
      </c>
      <c r="B19637" s="389" t="s">
        <v>519</v>
      </c>
      <c r="C19637" s="389">
        <v>34865.837904899898</v>
      </c>
      <c r="D19637" s="389" t="s">
        <v>519</v>
      </c>
      <c r="E19637" s="389" t="s">
        <v>670</v>
      </c>
      <c r="F19637" s="389" t="s">
        <v>650</v>
      </c>
      <c r="G19637" s="389" t="s">
        <v>519</v>
      </c>
    </row>
    <row r="19638" spans="1:7">
      <c r="A19638" s="389" t="s">
        <v>532</v>
      </c>
      <c r="B19638" s="389" t="s">
        <v>519</v>
      </c>
      <c r="C19638" s="389">
        <v>34865.837904899898</v>
      </c>
      <c r="D19638" s="389" t="s">
        <v>519</v>
      </c>
      <c r="E19638" s="389" t="s">
        <v>670</v>
      </c>
      <c r="F19638" s="389" t="s">
        <v>650</v>
      </c>
      <c r="G19638" s="389" t="s">
        <v>519</v>
      </c>
    </row>
    <row r="19639" spans="1:7">
      <c r="A19639" s="389" t="s">
        <v>532</v>
      </c>
      <c r="B19639" s="389" t="s">
        <v>519</v>
      </c>
      <c r="C19639" s="389">
        <v>34865.837904899898</v>
      </c>
      <c r="D19639" s="389" t="s">
        <v>519</v>
      </c>
      <c r="E19639" s="389" t="s">
        <v>670</v>
      </c>
      <c r="F19639" s="389" t="s">
        <v>650</v>
      </c>
      <c r="G19639" s="389" t="s">
        <v>519</v>
      </c>
    </row>
    <row r="19640" spans="1:7">
      <c r="A19640" s="389" t="s">
        <v>532</v>
      </c>
      <c r="B19640" s="389" t="s">
        <v>519</v>
      </c>
      <c r="C19640" s="389">
        <v>34865.837904899898</v>
      </c>
      <c r="D19640" s="389" t="s">
        <v>519</v>
      </c>
      <c r="E19640" s="389" t="s">
        <v>670</v>
      </c>
      <c r="F19640" s="389" t="s">
        <v>650</v>
      </c>
      <c r="G19640" s="389" t="s">
        <v>519</v>
      </c>
    </row>
    <row r="19641" spans="1:7">
      <c r="A19641" s="389" t="s">
        <v>532</v>
      </c>
      <c r="B19641" s="389" t="s">
        <v>519</v>
      </c>
      <c r="C19641" s="389">
        <v>34865.837904899898</v>
      </c>
      <c r="D19641" s="389" t="s">
        <v>519</v>
      </c>
      <c r="E19641" s="389" t="s">
        <v>670</v>
      </c>
      <c r="F19641" s="389" t="s">
        <v>650</v>
      </c>
      <c r="G19641" s="389" t="s">
        <v>519</v>
      </c>
    </row>
    <row r="19642" spans="1:7">
      <c r="A19642" s="389" t="s">
        <v>532</v>
      </c>
      <c r="B19642" s="389" t="s">
        <v>519</v>
      </c>
      <c r="C19642" s="389">
        <v>34865.837904899898</v>
      </c>
      <c r="D19642" s="389" t="s">
        <v>519</v>
      </c>
      <c r="E19642" s="389" t="s">
        <v>670</v>
      </c>
      <c r="F19642" s="389" t="s">
        <v>650</v>
      </c>
      <c r="G19642" s="389" t="s">
        <v>519</v>
      </c>
    </row>
    <row r="19643" spans="1:7">
      <c r="A19643" s="389" t="s">
        <v>532</v>
      </c>
      <c r="B19643" s="389" t="s">
        <v>519</v>
      </c>
      <c r="C19643" s="389">
        <v>34865.837904899898</v>
      </c>
      <c r="D19643" s="389" t="s">
        <v>519</v>
      </c>
      <c r="E19643" s="389" t="s">
        <v>670</v>
      </c>
      <c r="F19643" s="389" t="s">
        <v>650</v>
      </c>
      <c r="G19643" s="389" t="s">
        <v>519</v>
      </c>
    </row>
    <row r="19644" spans="1:7">
      <c r="A19644" s="389" t="s">
        <v>532</v>
      </c>
      <c r="B19644" s="389" t="s">
        <v>519</v>
      </c>
      <c r="C19644" s="389">
        <v>34865.837904899898</v>
      </c>
      <c r="D19644" s="389" t="s">
        <v>519</v>
      </c>
      <c r="E19644" s="389" t="s">
        <v>670</v>
      </c>
      <c r="F19644" s="389" t="s">
        <v>650</v>
      </c>
      <c r="G19644" s="389" t="s">
        <v>519</v>
      </c>
    </row>
    <row r="19645" spans="1:7">
      <c r="A19645" s="389" t="s">
        <v>532</v>
      </c>
      <c r="B19645" s="389" t="s">
        <v>519</v>
      </c>
      <c r="C19645" s="389">
        <v>34865.837904899898</v>
      </c>
      <c r="D19645" s="389" t="s">
        <v>519</v>
      </c>
      <c r="E19645" s="389" t="s">
        <v>670</v>
      </c>
      <c r="F19645" s="389" t="s">
        <v>650</v>
      </c>
      <c r="G19645" s="389" t="s">
        <v>519</v>
      </c>
    </row>
    <row r="19646" spans="1:7">
      <c r="A19646" s="389" t="s">
        <v>532</v>
      </c>
      <c r="B19646" s="389" t="s">
        <v>519</v>
      </c>
      <c r="C19646" s="389">
        <v>34865.837904899898</v>
      </c>
      <c r="D19646" s="389" t="s">
        <v>519</v>
      </c>
      <c r="E19646" s="389" t="s">
        <v>670</v>
      </c>
      <c r="F19646" s="389" t="s">
        <v>650</v>
      </c>
      <c r="G19646" s="389" t="s">
        <v>519</v>
      </c>
    </row>
    <row r="19647" spans="1:7">
      <c r="A19647" s="389" t="s">
        <v>532</v>
      </c>
      <c r="B19647" s="389" t="s">
        <v>519</v>
      </c>
      <c r="C19647" s="389">
        <v>34865.837904899898</v>
      </c>
      <c r="D19647" s="389" t="s">
        <v>519</v>
      </c>
      <c r="E19647" s="389" t="s">
        <v>670</v>
      </c>
      <c r="F19647" s="389" t="s">
        <v>650</v>
      </c>
      <c r="G19647" s="389" t="s">
        <v>519</v>
      </c>
    </row>
    <row r="19648" spans="1:7">
      <c r="A19648" s="389" t="s">
        <v>532</v>
      </c>
      <c r="B19648" s="389" t="s">
        <v>519</v>
      </c>
      <c r="C19648" s="389">
        <v>34865.837904899898</v>
      </c>
      <c r="D19648" s="389" t="s">
        <v>519</v>
      </c>
      <c r="E19648" s="389" t="s">
        <v>670</v>
      </c>
      <c r="F19648" s="389" t="s">
        <v>650</v>
      </c>
      <c r="G19648" s="389" t="s">
        <v>519</v>
      </c>
    </row>
    <row r="19649" spans="1:7">
      <c r="A19649" s="389" t="s">
        <v>532</v>
      </c>
      <c r="B19649" s="389" t="s">
        <v>519</v>
      </c>
      <c r="C19649" s="389">
        <v>34865.837904899898</v>
      </c>
      <c r="D19649" s="389" t="s">
        <v>519</v>
      </c>
      <c r="E19649" s="389" t="s">
        <v>670</v>
      </c>
      <c r="F19649" s="389" t="s">
        <v>650</v>
      </c>
      <c r="G19649" s="389" t="s">
        <v>519</v>
      </c>
    </row>
    <row r="19650" spans="1:7">
      <c r="A19650" s="389" t="s">
        <v>532</v>
      </c>
      <c r="B19650" s="389" t="s">
        <v>519</v>
      </c>
      <c r="C19650" s="389">
        <v>34865.837904899898</v>
      </c>
      <c r="D19650" s="389" t="s">
        <v>519</v>
      </c>
      <c r="E19650" s="389" t="s">
        <v>670</v>
      </c>
      <c r="F19650" s="389" t="s">
        <v>650</v>
      </c>
      <c r="G19650" s="389" t="s">
        <v>519</v>
      </c>
    </row>
    <row r="19651" spans="1:7">
      <c r="A19651" s="389" t="s">
        <v>532</v>
      </c>
      <c r="B19651" s="389" t="s">
        <v>519</v>
      </c>
      <c r="C19651" s="389">
        <v>34865.837904899898</v>
      </c>
      <c r="D19651" s="389" t="s">
        <v>519</v>
      </c>
      <c r="E19651" s="389" t="s">
        <v>670</v>
      </c>
      <c r="F19651" s="389" t="s">
        <v>650</v>
      </c>
      <c r="G19651" s="389" t="s">
        <v>519</v>
      </c>
    </row>
    <row r="19652" spans="1:7">
      <c r="A19652" s="389" t="s">
        <v>532</v>
      </c>
      <c r="B19652" s="389" t="s">
        <v>519</v>
      </c>
      <c r="C19652" s="389">
        <v>34865.837904899898</v>
      </c>
      <c r="D19652" s="389" t="s">
        <v>519</v>
      </c>
      <c r="E19652" s="389" t="s">
        <v>670</v>
      </c>
      <c r="F19652" s="389" t="s">
        <v>650</v>
      </c>
      <c r="G19652" s="389" t="s">
        <v>519</v>
      </c>
    </row>
    <row r="19653" spans="1:7">
      <c r="A19653" s="389" t="s">
        <v>532</v>
      </c>
      <c r="B19653" s="389" t="s">
        <v>519</v>
      </c>
      <c r="C19653" s="389">
        <v>34865.837904899898</v>
      </c>
      <c r="D19653" s="389" t="s">
        <v>519</v>
      </c>
      <c r="E19653" s="389" t="s">
        <v>670</v>
      </c>
      <c r="F19653" s="389" t="s">
        <v>650</v>
      </c>
      <c r="G19653" s="389" t="s">
        <v>519</v>
      </c>
    </row>
    <row r="19654" spans="1:7">
      <c r="A19654" s="389" t="s">
        <v>532</v>
      </c>
      <c r="B19654" s="389" t="s">
        <v>519</v>
      </c>
      <c r="C19654" s="389">
        <v>34865.837904899898</v>
      </c>
      <c r="D19654" s="389" t="s">
        <v>519</v>
      </c>
      <c r="E19654" s="389" t="s">
        <v>670</v>
      </c>
      <c r="F19654" s="389" t="s">
        <v>650</v>
      </c>
      <c r="G19654" s="389" t="s">
        <v>519</v>
      </c>
    </row>
    <row r="19655" spans="1:7">
      <c r="A19655" s="389" t="s">
        <v>532</v>
      </c>
      <c r="B19655" s="389" t="s">
        <v>519</v>
      </c>
      <c r="C19655" s="389">
        <v>34865.837904899898</v>
      </c>
      <c r="D19655" s="389" t="s">
        <v>519</v>
      </c>
      <c r="E19655" s="389" t="s">
        <v>670</v>
      </c>
      <c r="F19655" s="389" t="s">
        <v>650</v>
      </c>
      <c r="G19655" s="389" t="s">
        <v>519</v>
      </c>
    </row>
    <row r="19656" spans="1:7">
      <c r="A19656" s="389" t="s">
        <v>532</v>
      </c>
      <c r="B19656" s="389" t="s">
        <v>519</v>
      </c>
      <c r="C19656" s="389">
        <v>34865.837904899898</v>
      </c>
      <c r="D19656" s="389" t="s">
        <v>519</v>
      </c>
      <c r="E19656" s="389" t="s">
        <v>670</v>
      </c>
      <c r="F19656" s="389" t="s">
        <v>650</v>
      </c>
      <c r="G19656" s="389" t="s">
        <v>519</v>
      </c>
    </row>
    <row r="19657" spans="1:7">
      <c r="A19657" s="389" t="s">
        <v>532</v>
      </c>
      <c r="B19657" s="389" t="s">
        <v>519</v>
      </c>
      <c r="C19657" s="389">
        <v>34865.837904899898</v>
      </c>
      <c r="D19657" s="389" t="s">
        <v>519</v>
      </c>
      <c r="E19657" s="389" t="s">
        <v>670</v>
      </c>
      <c r="F19657" s="389" t="s">
        <v>650</v>
      </c>
      <c r="G19657" s="389" t="s">
        <v>519</v>
      </c>
    </row>
    <row r="19658" spans="1:7">
      <c r="A19658" s="389" t="s">
        <v>532</v>
      </c>
      <c r="B19658" s="389" t="s">
        <v>519</v>
      </c>
      <c r="C19658" s="389">
        <v>34865.837904899898</v>
      </c>
      <c r="D19658" s="389" t="s">
        <v>519</v>
      </c>
      <c r="E19658" s="389" t="s">
        <v>670</v>
      </c>
      <c r="F19658" s="389" t="s">
        <v>650</v>
      </c>
      <c r="G19658" s="389" t="s">
        <v>519</v>
      </c>
    </row>
    <row r="19659" spans="1:7">
      <c r="A19659" s="389" t="s">
        <v>532</v>
      </c>
      <c r="B19659" s="389" t="s">
        <v>519</v>
      </c>
      <c r="C19659" s="389">
        <v>34865.837904899898</v>
      </c>
      <c r="D19659" s="389" t="s">
        <v>519</v>
      </c>
      <c r="E19659" s="389" t="s">
        <v>670</v>
      </c>
      <c r="F19659" s="389" t="s">
        <v>650</v>
      </c>
      <c r="G19659" s="389" t="s">
        <v>519</v>
      </c>
    </row>
    <row r="19660" spans="1:7">
      <c r="A19660" s="389" t="s">
        <v>532</v>
      </c>
      <c r="B19660" s="389" t="s">
        <v>519</v>
      </c>
      <c r="C19660" s="389">
        <v>34865.837904899898</v>
      </c>
      <c r="D19660" s="389" t="s">
        <v>519</v>
      </c>
      <c r="E19660" s="389" t="s">
        <v>670</v>
      </c>
      <c r="F19660" s="389" t="s">
        <v>650</v>
      </c>
      <c r="G19660" s="389" t="s">
        <v>519</v>
      </c>
    </row>
    <row r="19661" spans="1:7">
      <c r="A19661" s="389" t="s">
        <v>532</v>
      </c>
      <c r="B19661" s="389" t="s">
        <v>519</v>
      </c>
      <c r="C19661" s="389">
        <v>34865.837904899898</v>
      </c>
      <c r="D19661" s="389" t="s">
        <v>519</v>
      </c>
      <c r="E19661" s="389" t="s">
        <v>670</v>
      </c>
      <c r="F19661" s="389" t="s">
        <v>650</v>
      </c>
      <c r="G19661" s="389" t="s">
        <v>519</v>
      </c>
    </row>
    <row r="19662" spans="1:7">
      <c r="A19662" s="389" t="s">
        <v>532</v>
      </c>
      <c r="B19662" s="389" t="s">
        <v>519</v>
      </c>
      <c r="C19662" s="389">
        <v>34865.837904899898</v>
      </c>
      <c r="D19662" s="389" t="s">
        <v>519</v>
      </c>
      <c r="E19662" s="389" t="s">
        <v>670</v>
      </c>
      <c r="F19662" s="389" t="s">
        <v>650</v>
      </c>
      <c r="G19662" s="389" t="s">
        <v>519</v>
      </c>
    </row>
    <row r="19663" spans="1:7">
      <c r="A19663" s="389" t="s">
        <v>532</v>
      </c>
      <c r="B19663" s="389" t="s">
        <v>519</v>
      </c>
      <c r="C19663" s="389">
        <v>34865.837904899898</v>
      </c>
      <c r="D19663" s="389" t="s">
        <v>519</v>
      </c>
      <c r="E19663" s="389" t="s">
        <v>670</v>
      </c>
      <c r="F19663" s="389" t="s">
        <v>650</v>
      </c>
      <c r="G19663" s="389" t="s">
        <v>519</v>
      </c>
    </row>
    <row r="19664" spans="1:7">
      <c r="A19664" s="389" t="s">
        <v>532</v>
      </c>
      <c r="B19664" s="389" t="s">
        <v>519</v>
      </c>
      <c r="C19664" s="389">
        <v>34865.837904899898</v>
      </c>
      <c r="D19664" s="389" t="s">
        <v>519</v>
      </c>
      <c r="E19664" s="389" t="s">
        <v>670</v>
      </c>
      <c r="F19664" s="389" t="s">
        <v>650</v>
      </c>
      <c r="G19664" s="389" t="s">
        <v>519</v>
      </c>
    </row>
    <row r="19665" spans="1:7">
      <c r="A19665" s="389" t="s">
        <v>532</v>
      </c>
      <c r="B19665" s="389" t="s">
        <v>519</v>
      </c>
      <c r="C19665" s="389">
        <v>34865.837904899898</v>
      </c>
      <c r="D19665" s="389" t="s">
        <v>519</v>
      </c>
      <c r="E19665" s="389" t="s">
        <v>670</v>
      </c>
      <c r="F19665" s="389" t="s">
        <v>650</v>
      </c>
      <c r="G19665" s="389" t="s">
        <v>519</v>
      </c>
    </row>
    <row r="19666" spans="1:7">
      <c r="A19666" s="389" t="s">
        <v>532</v>
      </c>
      <c r="B19666" s="389" t="s">
        <v>519</v>
      </c>
      <c r="C19666" s="389">
        <v>34865.837904899898</v>
      </c>
      <c r="D19666" s="389" t="s">
        <v>519</v>
      </c>
      <c r="E19666" s="389" t="s">
        <v>670</v>
      </c>
      <c r="F19666" s="389" t="s">
        <v>650</v>
      </c>
      <c r="G19666" s="389" t="s">
        <v>519</v>
      </c>
    </row>
    <row r="19667" spans="1:7">
      <c r="A19667" s="389" t="s">
        <v>532</v>
      </c>
      <c r="B19667" s="389" t="s">
        <v>519</v>
      </c>
      <c r="C19667" s="389">
        <v>34865.837904899898</v>
      </c>
      <c r="D19667" s="389" t="s">
        <v>519</v>
      </c>
      <c r="E19667" s="389" t="s">
        <v>670</v>
      </c>
      <c r="F19667" s="389" t="s">
        <v>650</v>
      </c>
      <c r="G19667" s="389" t="s">
        <v>519</v>
      </c>
    </row>
    <row r="19668" spans="1:7">
      <c r="A19668" s="389" t="s">
        <v>532</v>
      </c>
      <c r="B19668" s="389" t="s">
        <v>519</v>
      </c>
      <c r="C19668" s="389">
        <v>34865.837904899898</v>
      </c>
      <c r="D19668" s="389" t="s">
        <v>519</v>
      </c>
      <c r="E19668" s="389" t="s">
        <v>670</v>
      </c>
      <c r="F19668" s="389" t="s">
        <v>650</v>
      </c>
      <c r="G19668" s="389" t="s">
        <v>519</v>
      </c>
    </row>
    <row r="19669" spans="1:7">
      <c r="A19669" s="389" t="s">
        <v>532</v>
      </c>
      <c r="B19669" s="389" t="s">
        <v>519</v>
      </c>
      <c r="C19669" s="389">
        <v>34865.837904899898</v>
      </c>
      <c r="D19669" s="389" t="s">
        <v>519</v>
      </c>
      <c r="E19669" s="389" t="s">
        <v>670</v>
      </c>
      <c r="F19669" s="389" t="s">
        <v>650</v>
      </c>
      <c r="G19669" s="389" t="s">
        <v>519</v>
      </c>
    </row>
    <row r="19670" spans="1:7">
      <c r="A19670" s="389" t="s">
        <v>532</v>
      </c>
      <c r="B19670" s="389" t="s">
        <v>519</v>
      </c>
      <c r="C19670" s="389">
        <v>34865.837904899898</v>
      </c>
      <c r="D19670" s="389" t="s">
        <v>519</v>
      </c>
      <c r="E19670" s="389" t="s">
        <v>670</v>
      </c>
      <c r="F19670" s="389" t="s">
        <v>650</v>
      </c>
      <c r="G19670" s="389" t="s">
        <v>519</v>
      </c>
    </row>
    <row r="19671" spans="1:7">
      <c r="A19671" s="389" t="s">
        <v>532</v>
      </c>
      <c r="B19671" s="389" t="s">
        <v>519</v>
      </c>
      <c r="C19671" s="389">
        <v>34865.837904899898</v>
      </c>
      <c r="D19671" s="389" t="s">
        <v>519</v>
      </c>
      <c r="E19671" s="389" t="s">
        <v>670</v>
      </c>
      <c r="F19671" s="389" t="s">
        <v>650</v>
      </c>
      <c r="G19671" s="389" t="s">
        <v>519</v>
      </c>
    </row>
    <row r="19672" spans="1:7">
      <c r="A19672" s="389" t="s">
        <v>532</v>
      </c>
      <c r="B19672" s="389" t="s">
        <v>519</v>
      </c>
      <c r="C19672" s="389">
        <v>34865.837904899898</v>
      </c>
      <c r="D19672" s="389" t="s">
        <v>519</v>
      </c>
      <c r="E19672" s="389" t="s">
        <v>670</v>
      </c>
      <c r="F19672" s="389" t="s">
        <v>650</v>
      </c>
      <c r="G19672" s="389" t="s">
        <v>519</v>
      </c>
    </row>
    <row r="19673" spans="1:7">
      <c r="A19673" s="389" t="s">
        <v>532</v>
      </c>
      <c r="B19673" s="389" t="s">
        <v>519</v>
      </c>
      <c r="C19673" s="389">
        <v>34865.837904899898</v>
      </c>
      <c r="D19673" s="389" t="s">
        <v>519</v>
      </c>
      <c r="E19673" s="389" t="s">
        <v>670</v>
      </c>
      <c r="F19673" s="389" t="s">
        <v>650</v>
      </c>
      <c r="G19673" s="389" t="s">
        <v>519</v>
      </c>
    </row>
    <row r="19674" spans="1:7">
      <c r="A19674" s="389" t="s">
        <v>532</v>
      </c>
      <c r="B19674" s="389" t="s">
        <v>519</v>
      </c>
      <c r="C19674" s="389">
        <v>34865.837904899898</v>
      </c>
      <c r="D19674" s="389" t="s">
        <v>519</v>
      </c>
      <c r="E19674" s="389" t="s">
        <v>670</v>
      </c>
      <c r="F19674" s="389" t="s">
        <v>650</v>
      </c>
      <c r="G19674" s="389" t="s">
        <v>519</v>
      </c>
    </row>
    <row r="19675" spans="1:7">
      <c r="A19675" s="389" t="s">
        <v>532</v>
      </c>
      <c r="B19675" s="389" t="s">
        <v>519</v>
      </c>
      <c r="C19675" s="389">
        <v>34865.837904899898</v>
      </c>
      <c r="D19675" s="389" t="s">
        <v>519</v>
      </c>
      <c r="E19675" s="389" t="s">
        <v>670</v>
      </c>
      <c r="F19675" s="389" t="s">
        <v>650</v>
      </c>
      <c r="G19675" s="389" t="s">
        <v>519</v>
      </c>
    </row>
    <row r="19676" spans="1:7">
      <c r="A19676" s="389" t="s">
        <v>532</v>
      </c>
      <c r="B19676" s="389" t="s">
        <v>519</v>
      </c>
      <c r="C19676" s="389">
        <v>34865.837904899898</v>
      </c>
      <c r="D19676" s="389" t="s">
        <v>519</v>
      </c>
      <c r="E19676" s="389" t="s">
        <v>670</v>
      </c>
      <c r="F19676" s="389" t="s">
        <v>650</v>
      </c>
      <c r="G19676" s="389" t="s">
        <v>519</v>
      </c>
    </row>
    <row r="19677" spans="1:7">
      <c r="A19677" s="389" t="s">
        <v>532</v>
      </c>
      <c r="B19677" s="389" t="s">
        <v>519</v>
      </c>
      <c r="C19677" s="389">
        <v>34865.837904899898</v>
      </c>
      <c r="D19677" s="389" t="s">
        <v>519</v>
      </c>
      <c r="E19677" s="389" t="s">
        <v>670</v>
      </c>
      <c r="F19677" s="389" t="s">
        <v>650</v>
      </c>
      <c r="G19677" s="389" t="s">
        <v>519</v>
      </c>
    </row>
    <row r="19678" spans="1:7">
      <c r="A19678" s="389" t="s">
        <v>532</v>
      </c>
      <c r="B19678" s="389" t="s">
        <v>519</v>
      </c>
      <c r="C19678" s="389">
        <v>34865.837904899898</v>
      </c>
      <c r="D19678" s="389" t="s">
        <v>519</v>
      </c>
      <c r="E19678" s="389" t="s">
        <v>670</v>
      </c>
      <c r="F19678" s="389" t="s">
        <v>650</v>
      </c>
      <c r="G19678" s="389" t="s">
        <v>519</v>
      </c>
    </row>
    <row r="19679" spans="1:7">
      <c r="A19679" s="389" t="s">
        <v>532</v>
      </c>
      <c r="B19679" s="389" t="s">
        <v>519</v>
      </c>
      <c r="C19679" s="389">
        <v>34865.837904899898</v>
      </c>
      <c r="D19679" s="389" t="s">
        <v>519</v>
      </c>
      <c r="E19679" s="389" t="s">
        <v>670</v>
      </c>
      <c r="F19679" s="389" t="s">
        <v>650</v>
      </c>
      <c r="G19679" s="389" t="s">
        <v>519</v>
      </c>
    </row>
    <row r="19680" spans="1:7">
      <c r="A19680" s="389" t="s">
        <v>532</v>
      </c>
      <c r="B19680" s="389" t="s">
        <v>519</v>
      </c>
      <c r="C19680" s="389">
        <v>34865.837904899898</v>
      </c>
      <c r="D19680" s="389" t="s">
        <v>519</v>
      </c>
      <c r="E19680" s="389" t="s">
        <v>670</v>
      </c>
      <c r="F19680" s="389" t="s">
        <v>650</v>
      </c>
      <c r="G19680" s="389" t="s">
        <v>519</v>
      </c>
    </row>
    <row r="19681" spans="1:7">
      <c r="A19681" s="389" t="s">
        <v>532</v>
      </c>
      <c r="B19681" s="389" t="s">
        <v>519</v>
      </c>
      <c r="C19681" s="389">
        <v>34865.837904899898</v>
      </c>
      <c r="D19681" s="389" t="s">
        <v>519</v>
      </c>
      <c r="E19681" s="389" t="s">
        <v>670</v>
      </c>
      <c r="F19681" s="389" t="s">
        <v>650</v>
      </c>
      <c r="G19681" s="389" t="s">
        <v>519</v>
      </c>
    </row>
    <row r="19682" spans="1:7">
      <c r="A19682" s="389" t="s">
        <v>532</v>
      </c>
      <c r="B19682" s="389" t="s">
        <v>519</v>
      </c>
      <c r="C19682" s="389">
        <v>34865.837904899898</v>
      </c>
      <c r="D19682" s="389" t="s">
        <v>519</v>
      </c>
      <c r="E19682" s="389" t="s">
        <v>670</v>
      </c>
      <c r="F19682" s="389" t="s">
        <v>650</v>
      </c>
      <c r="G19682" s="389" t="s">
        <v>519</v>
      </c>
    </row>
    <row r="19683" spans="1:7">
      <c r="A19683" s="389" t="s">
        <v>532</v>
      </c>
      <c r="B19683" s="389" t="s">
        <v>519</v>
      </c>
      <c r="C19683" s="389">
        <v>34865.837904899898</v>
      </c>
      <c r="D19683" s="389" t="s">
        <v>519</v>
      </c>
      <c r="E19683" s="389" t="s">
        <v>670</v>
      </c>
      <c r="F19683" s="389" t="s">
        <v>650</v>
      </c>
      <c r="G19683" s="389" t="s">
        <v>519</v>
      </c>
    </row>
    <row r="19684" spans="1:7">
      <c r="A19684" s="389" t="s">
        <v>532</v>
      </c>
      <c r="B19684" s="389" t="s">
        <v>519</v>
      </c>
      <c r="C19684" s="389">
        <v>34865.837904899898</v>
      </c>
      <c r="D19684" s="389" t="s">
        <v>519</v>
      </c>
      <c r="E19684" s="389" t="s">
        <v>670</v>
      </c>
      <c r="F19684" s="389" t="s">
        <v>650</v>
      </c>
      <c r="G19684" s="389" t="s">
        <v>519</v>
      </c>
    </row>
    <row r="19685" spans="1:7">
      <c r="A19685" s="389" t="s">
        <v>532</v>
      </c>
      <c r="B19685" s="389" t="s">
        <v>519</v>
      </c>
      <c r="C19685" s="389">
        <v>34865.837904899898</v>
      </c>
      <c r="D19685" s="389" t="s">
        <v>519</v>
      </c>
      <c r="E19685" s="389" t="s">
        <v>670</v>
      </c>
      <c r="F19685" s="389" t="s">
        <v>650</v>
      </c>
      <c r="G19685" s="389" t="s">
        <v>519</v>
      </c>
    </row>
    <row r="19686" spans="1:7">
      <c r="A19686" s="389" t="s">
        <v>532</v>
      </c>
      <c r="B19686" s="389" t="s">
        <v>519</v>
      </c>
      <c r="C19686" s="389">
        <v>34865.837904899898</v>
      </c>
      <c r="D19686" s="389" t="s">
        <v>519</v>
      </c>
      <c r="E19686" s="389" t="s">
        <v>670</v>
      </c>
      <c r="F19686" s="389" t="s">
        <v>650</v>
      </c>
      <c r="G19686" s="389" t="s">
        <v>519</v>
      </c>
    </row>
    <row r="19687" spans="1:7">
      <c r="A19687" s="389" t="s">
        <v>532</v>
      </c>
      <c r="B19687" s="389" t="s">
        <v>519</v>
      </c>
      <c r="C19687" s="389">
        <v>34865.837904899898</v>
      </c>
      <c r="D19687" s="389" t="s">
        <v>519</v>
      </c>
      <c r="E19687" s="389" t="s">
        <v>670</v>
      </c>
      <c r="F19687" s="389" t="s">
        <v>650</v>
      </c>
      <c r="G19687" s="389" t="s">
        <v>519</v>
      </c>
    </row>
    <row r="19688" spans="1:7">
      <c r="A19688" s="389" t="s">
        <v>532</v>
      </c>
      <c r="B19688" s="389" t="s">
        <v>519</v>
      </c>
      <c r="C19688" s="389">
        <v>34865.837904899898</v>
      </c>
      <c r="D19688" s="389" t="s">
        <v>519</v>
      </c>
      <c r="E19688" s="389" t="s">
        <v>670</v>
      </c>
      <c r="F19688" s="389" t="s">
        <v>650</v>
      </c>
      <c r="G19688" s="389" t="s">
        <v>519</v>
      </c>
    </row>
    <row r="19689" spans="1:7">
      <c r="A19689" s="389" t="s">
        <v>532</v>
      </c>
      <c r="B19689" s="389" t="s">
        <v>519</v>
      </c>
      <c r="C19689" s="389">
        <v>34865.837904899898</v>
      </c>
      <c r="D19689" s="389" t="s">
        <v>519</v>
      </c>
      <c r="E19689" s="389" t="s">
        <v>670</v>
      </c>
      <c r="F19689" s="389" t="s">
        <v>650</v>
      </c>
      <c r="G19689" s="389" t="s">
        <v>519</v>
      </c>
    </row>
    <row r="19690" spans="1:7">
      <c r="A19690" s="389" t="s">
        <v>532</v>
      </c>
      <c r="B19690" s="389" t="s">
        <v>519</v>
      </c>
      <c r="C19690" s="389">
        <v>34865.837904899898</v>
      </c>
      <c r="D19690" s="389" t="s">
        <v>519</v>
      </c>
      <c r="E19690" s="389" t="s">
        <v>670</v>
      </c>
      <c r="F19690" s="389" t="s">
        <v>650</v>
      </c>
      <c r="G19690" s="389" t="s">
        <v>519</v>
      </c>
    </row>
    <row r="19691" spans="1:7">
      <c r="A19691" s="389" t="s">
        <v>532</v>
      </c>
      <c r="B19691" s="389" t="s">
        <v>519</v>
      </c>
      <c r="C19691" s="389">
        <v>34865.837904899898</v>
      </c>
      <c r="D19691" s="389" t="s">
        <v>519</v>
      </c>
      <c r="E19691" s="389" t="s">
        <v>670</v>
      </c>
      <c r="F19691" s="389" t="s">
        <v>650</v>
      </c>
      <c r="G19691" s="389" t="s">
        <v>519</v>
      </c>
    </row>
    <row r="19692" spans="1:7">
      <c r="A19692" s="389" t="s">
        <v>532</v>
      </c>
      <c r="B19692" s="389" t="s">
        <v>519</v>
      </c>
      <c r="C19692" s="389">
        <v>34865.837904899898</v>
      </c>
      <c r="D19692" s="389" t="s">
        <v>519</v>
      </c>
      <c r="E19692" s="389" t="s">
        <v>670</v>
      </c>
      <c r="F19692" s="389" t="s">
        <v>650</v>
      </c>
      <c r="G19692" s="389" t="s">
        <v>519</v>
      </c>
    </row>
    <row r="19693" spans="1:7">
      <c r="A19693" s="389" t="s">
        <v>532</v>
      </c>
      <c r="B19693" s="389" t="s">
        <v>519</v>
      </c>
      <c r="C19693" s="389">
        <v>34865.837904899898</v>
      </c>
      <c r="D19693" s="389" t="s">
        <v>519</v>
      </c>
      <c r="E19693" s="389" t="s">
        <v>670</v>
      </c>
      <c r="F19693" s="389" t="s">
        <v>650</v>
      </c>
      <c r="G19693" s="389" t="s">
        <v>519</v>
      </c>
    </row>
    <row r="19694" spans="1:7">
      <c r="A19694" s="389" t="s">
        <v>532</v>
      </c>
      <c r="B19694" s="389" t="s">
        <v>519</v>
      </c>
      <c r="C19694" s="389">
        <v>34865.837904899898</v>
      </c>
      <c r="D19694" s="389" t="s">
        <v>519</v>
      </c>
      <c r="E19694" s="389" t="s">
        <v>670</v>
      </c>
      <c r="F19694" s="389" t="s">
        <v>650</v>
      </c>
      <c r="G19694" s="389" t="s">
        <v>519</v>
      </c>
    </row>
    <row r="19695" spans="1:7">
      <c r="A19695" s="389" t="s">
        <v>532</v>
      </c>
      <c r="B19695" s="389" t="s">
        <v>519</v>
      </c>
      <c r="C19695" s="389">
        <v>34865.837904899898</v>
      </c>
      <c r="D19695" s="389" t="s">
        <v>519</v>
      </c>
      <c r="E19695" s="389" t="s">
        <v>670</v>
      </c>
      <c r="F19695" s="389" t="s">
        <v>650</v>
      </c>
      <c r="G19695" s="389" t="s">
        <v>519</v>
      </c>
    </row>
    <row r="19696" spans="1:7">
      <c r="A19696" s="389" t="s">
        <v>532</v>
      </c>
      <c r="B19696" s="389" t="s">
        <v>519</v>
      </c>
      <c r="C19696" s="389">
        <v>34865.837904899898</v>
      </c>
      <c r="D19696" s="389" t="s">
        <v>519</v>
      </c>
      <c r="E19696" s="389" t="s">
        <v>670</v>
      </c>
      <c r="F19696" s="389" t="s">
        <v>650</v>
      </c>
      <c r="G19696" s="389" t="s">
        <v>519</v>
      </c>
    </row>
    <row r="19697" spans="1:7">
      <c r="A19697" s="389" t="s">
        <v>532</v>
      </c>
      <c r="B19697" s="389" t="s">
        <v>519</v>
      </c>
      <c r="C19697" s="389">
        <v>34865.837904899898</v>
      </c>
      <c r="D19697" s="389" t="s">
        <v>519</v>
      </c>
      <c r="E19697" s="389" t="s">
        <v>670</v>
      </c>
      <c r="F19697" s="389" t="s">
        <v>650</v>
      </c>
      <c r="G19697" s="389" t="s">
        <v>519</v>
      </c>
    </row>
    <row r="19698" spans="1:7">
      <c r="A19698" s="389" t="s">
        <v>532</v>
      </c>
      <c r="B19698" s="389" t="s">
        <v>519</v>
      </c>
      <c r="C19698" s="389">
        <v>34865.837904899898</v>
      </c>
      <c r="D19698" s="389" t="s">
        <v>519</v>
      </c>
      <c r="E19698" s="389" t="s">
        <v>670</v>
      </c>
      <c r="F19698" s="389" t="s">
        <v>650</v>
      </c>
      <c r="G19698" s="389" t="s">
        <v>519</v>
      </c>
    </row>
    <row r="19699" spans="1:7">
      <c r="A19699" s="389" t="s">
        <v>532</v>
      </c>
      <c r="B19699" s="389" t="s">
        <v>519</v>
      </c>
      <c r="C19699" s="389">
        <v>34865.837904899898</v>
      </c>
      <c r="D19699" s="389" t="s">
        <v>519</v>
      </c>
      <c r="E19699" s="389" t="s">
        <v>670</v>
      </c>
      <c r="F19699" s="389" t="s">
        <v>650</v>
      </c>
      <c r="G19699" s="389" t="s">
        <v>519</v>
      </c>
    </row>
    <row r="19700" spans="1:7">
      <c r="A19700" s="389" t="s">
        <v>532</v>
      </c>
      <c r="B19700" s="389" t="s">
        <v>519</v>
      </c>
      <c r="C19700" s="389">
        <v>34865.837904899898</v>
      </c>
      <c r="D19700" s="389" t="s">
        <v>519</v>
      </c>
      <c r="E19700" s="389" t="s">
        <v>670</v>
      </c>
      <c r="F19700" s="389" t="s">
        <v>650</v>
      </c>
      <c r="G19700" s="389" t="s">
        <v>519</v>
      </c>
    </row>
    <row r="19701" spans="1:7">
      <c r="A19701" s="389" t="s">
        <v>532</v>
      </c>
      <c r="B19701" s="389" t="s">
        <v>519</v>
      </c>
      <c r="C19701" s="389">
        <v>34865.837904899898</v>
      </c>
      <c r="D19701" s="389" t="s">
        <v>519</v>
      </c>
      <c r="E19701" s="389" t="s">
        <v>670</v>
      </c>
      <c r="F19701" s="389" t="s">
        <v>650</v>
      </c>
      <c r="G19701" s="389" t="s">
        <v>519</v>
      </c>
    </row>
    <row r="19702" spans="1:7">
      <c r="A19702" s="389" t="s">
        <v>532</v>
      </c>
      <c r="B19702" s="389" t="s">
        <v>519</v>
      </c>
      <c r="C19702" s="389">
        <v>34865.837904899898</v>
      </c>
      <c r="D19702" s="389" t="s">
        <v>519</v>
      </c>
      <c r="E19702" s="389" t="s">
        <v>670</v>
      </c>
      <c r="F19702" s="389" t="s">
        <v>650</v>
      </c>
      <c r="G19702" s="389" t="s">
        <v>519</v>
      </c>
    </row>
    <row r="19703" spans="1:7">
      <c r="A19703" s="389" t="s">
        <v>532</v>
      </c>
      <c r="B19703" s="389" t="s">
        <v>519</v>
      </c>
      <c r="C19703" s="389">
        <v>34865.837904899898</v>
      </c>
      <c r="D19703" s="389" t="s">
        <v>519</v>
      </c>
      <c r="E19703" s="389" t="s">
        <v>670</v>
      </c>
      <c r="F19703" s="389" t="s">
        <v>650</v>
      </c>
      <c r="G19703" s="389" t="s">
        <v>519</v>
      </c>
    </row>
    <row r="19704" spans="1:7">
      <c r="A19704" s="389" t="s">
        <v>532</v>
      </c>
      <c r="B19704" s="389" t="s">
        <v>519</v>
      </c>
      <c r="C19704" s="389">
        <v>34865.837904899898</v>
      </c>
      <c r="D19704" s="389" t="s">
        <v>519</v>
      </c>
      <c r="E19704" s="389" t="s">
        <v>670</v>
      </c>
      <c r="F19704" s="389" t="s">
        <v>650</v>
      </c>
      <c r="G19704" s="389" t="s">
        <v>519</v>
      </c>
    </row>
    <row r="19705" spans="1:7">
      <c r="A19705" s="389" t="s">
        <v>532</v>
      </c>
      <c r="B19705" s="389" t="s">
        <v>519</v>
      </c>
      <c r="C19705" s="389">
        <v>34865.837904899898</v>
      </c>
      <c r="D19705" s="389" t="s">
        <v>519</v>
      </c>
      <c r="E19705" s="389" t="s">
        <v>670</v>
      </c>
      <c r="F19705" s="389" t="s">
        <v>650</v>
      </c>
      <c r="G19705" s="389" t="s">
        <v>519</v>
      </c>
    </row>
    <row r="19706" spans="1:7">
      <c r="A19706" s="389" t="s">
        <v>532</v>
      </c>
      <c r="B19706" s="389" t="s">
        <v>519</v>
      </c>
      <c r="C19706" s="389">
        <v>34865.837904899898</v>
      </c>
      <c r="D19706" s="389" t="s">
        <v>519</v>
      </c>
      <c r="E19706" s="389" t="s">
        <v>670</v>
      </c>
      <c r="F19706" s="389" t="s">
        <v>650</v>
      </c>
      <c r="G19706" s="389" t="s">
        <v>519</v>
      </c>
    </row>
    <row r="19707" spans="1:7">
      <c r="A19707" s="389" t="s">
        <v>532</v>
      </c>
      <c r="B19707" s="389" t="s">
        <v>519</v>
      </c>
      <c r="C19707" s="389">
        <v>34865.837904899898</v>
      </c>
      <c r="D19707" s="389" t="s">
        <v>519</v>
      </c>
      <c r="E19707" s="389" t="s">
        <v>670</v>
      </c>
      <c r="F19707" s="389" t="s">
        <v>650</v>
      </c>
      <c r="G19707" s="389" t="s">
        <v>519</v>
      </c>
    </row>
    <row r="19708" spans="1:7">
      <c r="A19708" s="389" t="s">
        <v>532</v>
      </c>
      <c r="B19708" s="389" t="s">
        <v>519</v>
      </c>
      <c r="C19708" s="389">
        <v>34865.837904899898</v>
      </c>
      <c r="D19708" s="389" t="s">
        <v>519</v>
      </c>
      <c r="E19708" s="389" t="s">
        <v>670</v>
      </c>
      <c r="F19708" s="389" t="s">
        <v>650</v>
      </c>
      <c r="G19708" s="389" t="s">
        <v>519</v>
      </c>
    </row>
    <row r="19709" spans="1:7">
      <c r="A19709" s="389" t="s">
        <v>532</v>
      </c>
      <c r="B19709" s="389" t="s">
        <v>519</v>
      </c>
      <c r="C19709" s="389">
        <v>34865.837904899898</v>
      </c>
      <c r="D19709" s="389" t="s">
        <v>519</v>
      </c>
      <c r="E19709" s="389" t="s">
        <v>670</v>
      </c>
      <c r="F19709" s="389" t="s">
        <v>650</v>
      </c>
      <c r="G19709" s="389" t="s">
        <v>519</v>
      </c>
    </row>
    <row r="19710" spans="1:7">
      <c r="A19710" s="389" t="s">
        <v>532</v>
      </c>
      <c r="B19710" s="389" t="s">
        <v>519</v>
      </c>
      <c r="C19710" s="389">
        <v>34865.837904899898</v>
      </c>
      <c r="D19710" s="389" t="s">
        <v>519</v>
      </c>
      <c r="E19710" s="389" t="s">
        <v>670</v>
      </c>
      <c r="F19710" s="389" t="s">
        <v>650</v>
      </c>
      <c r="G19710" s="389" t="s">
        <v>519</v>
      </c>
    </row>
    <row r="19711" spans="1:7">
      <c r="A19711" s="389" t="s">
        <v>532</v>
      </c>
      <c r="B19711" s="389" t="s">
        <v>519</v>
      </c>
      <c r="C19711" s="389">
        <v>34865.837904899898</v>
      </c>
      <c r="D19711" s="389" t="s">
        <v>519</v>
      </c>
      <c r="E19711" s="389" t="s">
        <v>670</v>
      </c>
      <c r="F19711" s="389" t="s">
        <v>650</v>
      </c>
      <c r="G19711" s="389" t="s">
        <v>519</v>
      </c>
    </row>
    <row r="19712" spans="1:7">
      <c r="A19712" s="389" t="s">
        <v>532</v>
      </c>
      <c r="B19712" s="389" t="s">
        <v>519</v>
      </c>
      <c r="C19712" s="389">
        <v>34865.837904899898</v>
      </c>
      <c r="D19712" s="389" t="s">
        <v>519</v>
      </c>
      <c r="E19712" s="389" t="s">
        <v>670</v>
      </c>
      <c r="F19712" s="389" t="s">
        <v>650</v>
      </c>
      <c r="G19712" s="389" t="s">
        <v>519</v>
      </c>
    </row>
    <row r="19713" spans="1:7">
      <c r="A19713" s="389" t="s">
        <v>532</v>
      </c>
      <c r="B19713" s="389" t="s">
        <v>519</v>
      </c>
      <c r="C19713" s="389">
        <v>34865.837904899898</v>
      </c>
      <c r="D19713" s="389" t="s">
        <v>519</v>
      </c>
      <c r="E19713" s="389" t="s">
        <v>670</v>
      </c>
      <c r="F19713" s="389" t="s">
        <v>650</v>
      </c>
      <c r="G19713" s="389" t="s">
        <v>519</v>
      </c>
    </row>
    <row r="19714" spans="1:7">
      <c r="A19714" s="389" t="s">
        <v>532</v>
      </c>
      <c r="B19714" s="389" t="s">
        <v>519</v>
      </c>
      <c r="C19714" s="389">
        <v>34865.837904899898</v>
      </c>
      <c r="D19714" s="389" t="s">
        <v>519</v>
      </c>
      <c r="E19714" s="389" t="s">
        <v>670</v>
      </c>
      <c r="F19714" s="389" t="s">
        <v>650</v>
      </c>
      <c r="G19714" s="389" t="s">
        <v>519</v>
      </c>
    </row>
    <row r="19715" spans="1:7">
      <c r="A19715" s="389" t="s">
        <v>532</v>
      </c>
      <c r="B19715" s="389" t="s">
        <v>519</v>
      </c>
      <c r="C19715" s="389">
        <v>34865.837904899898</v>
      </c>
      <c r="D19715" s="389" t="s">
        <v>519</v>
      </c>
      <c r="E19715" s="389" t="s">
        <v>670</v>
      </c>
      <c r="F19715" s="389" t="s">
        <v>650</v>
      </c>
      <c r="G19715" s="389" t="s">
        <v>519</v>
      </c>
    </row>
    <row r="19716" spans="1:7">
      <c r="A19716" s="389" t="s">
        <v>532</v>
      </c>
      <c r="B19716" s="389" t="s">
        <v>519</v>
      </c>
      <c r="C19716" s="389">
        <v>34865.837904899898</v>
      </c>
      <c r="D19716" s="389" t="s">
        <v>519</v>
      </c>
      <c r="E19716" s="389" t="s">
        <v>670</v>
      </c>
      <c r="F19716" s="389" t="s">
        <v>650</v>
      </c>
      <c r="G19716" s="389" t="s">
        <v>519</v>
      </c>
    </row>
    <row r="19717" spans="1:7">
      <c r="A19717" s="389" t="s">
        <v>532</v>
      </c>
      <c r="B19717" s="389" t="s">
        <v>519</v>
      </c>
      <c r="C19717" s="389">
        <v>34865.837904899898</v>
      </c>
      <c r="D19717" s="389" t="s">
        <v>519</v>
      </c>
      <c r="E19717" s="389" t="s">
        <v>670</v>
      </c>
      <c r="F19717" s="389" t="s">
        <v>650</v>
      </c>
      <c r="G19717" s="389" t="s">
        <v>519</v>
      </c>
    </row>
    <row r="19718" spans="1:7">
      <c r="A19718" s="389" t="s">
        <v>532</v>
      </c>
      <c r="B19718" s="389" t="s">
        <v>519</v>
      </c>
      <c r="C19718" s="389">
        <v>34865.837904899898</v>
      </c>
      <c r="D19718" s="389" t="s">
        <v>519</v>
      </c>
      <c r="E19718" s="389" t="s">
        <v>670</v>
      </c>
      <c r="F19718" s="389" t="s">
        <v>650</v>
      </c>
      <c r="G19718" s="389" t="s">
        <v>519</v>
      </c>
    </row>
    <row r="19719" spans="1:7">
      <c r="A19719" s="389" t="s">
        <v>532</v>
      </c>
      <c r="B19719" s="389" t="s">
        <v>519</v>
      </c>
      <c r="C19719" s="389">
        <v>34865.837904899898</v>
      </c>
      <c r="D19719" s="389" t="s">
        <v>519</v>
      </c>
      <c r="E19719" s="389" t="s">
        <v>670</v>
      </c>
      <c r="F19719" s="389" t="s">
        <v>650</v>
      </c>
      <c r="G19719" s="389" t="s">
        <v>519</v>
      </c>
    </row>
    <row r="19720" spans="1:7">
      <c r="A19720" s="389" t="s">
        <v>532</v>
      </c>
      <c r="B19720" s="389" t="s">
        <v>519</v>
      </c>
      <c r="C19720" s="389">
        <v>34865.837904899898</v>
      </c>
      <c r="D19720" s="389" t="s">
        <v>519</v>
      </c>
      <c r="E19720" s="389" t="s">
        <v>670</v>
      </c>
      <c r="F19720" s="389" t="s">
        <v>650</v>
      </c>
      <c r="G19720" s="389" t="s">
        <v>519</v>
      </c>
    </row>
    <row r="19721" spans="1:7">
      <c r="A19721" s="389" t="s">
        <v>532</v>
      </c>
      <c r="B19721" s="389" t="s">
        <v>519</v>
      </c>
      <c r="C19721" s="389">
        <v>34865.837904899898</v>
      </c>
      <c r="D19721" s="389" t="s">
        <v>519</v>
      </c>
      <c r="E19721" s="389" t="s">
        <v>670</v>
      </c>
      <c r="F19721" s="389" t="s">
        <v>650</v>
      </c>
      <c r="G19721" s="389" t="s">
        <v>519</v>
      </c>
    </row>
    <row r="19722" spans="1:7">
      <c r="A19722" s="389" t="s">
        <v>532</v>
      </c>
      <c r="B19722" s="389" t="s">
        <v>519</v>
      </c>
      <c r="C19722" s="389">
        <v>34865.837904899898</v>
      </c>
      <c r="D19722" s="389" t="s">
        <v>519</v>
      </c>
      <c r="E19722" s="389" t="s">
        <v>670</v>
      </c>
      <c r="F19722" s="389" t="s">
        <v>650</v>
      </c>
      <c r="G19722" s="389" t="s">
        <v>519</v>
      </c>
    </row>
    <row r="19723" spans="1:7">
      <c r="A19723" s="389" t="s">
        <v>532</v>
      </c>
      <c r="B19723" s="389" t="s">
        <v>519</v>
      </c>
      <c r="C19723" s="389">
        <v>34865.837904899898</v>
      </c>
      <c r="D19723" s="389" t="s">
        <v>519</v>
      </c>
      <c r="E19723" s="389" t="s">
        <v>670</v>
      </c>
      <c r="F19723" s="389" t="s">
        <v>650</v>
      </c>
      <c r="G19723" s="389" t="s">
        <v>519</v>
      </c>
    </row>
    <row r="19724" spans="1:7">
      <c r="A19724" s="389" t="s">
        <v>532</v>
      </c>
      <c r="B19724" s="389" t="s">
        <v>519</v>
      </c>
      <c r="C19724" s="389">
        <v>34865.837904899898</v>
      </c>
      <c r="D19724" s="389" t="s">
        <v>519</v>
      </c>
      <c r="E19724" s="389" t="s">
        <v>670</v>
      </c>
      <c r="F19724" s="389" t="s">
        <v>650</v>
      </c>
      <c r="G19724" s="389" t="s">
        <v>519</v>
      </c>
    </row>
    <row r="19725" spans="1:7">
      <c r="A19725" s="389" t="s">
        <v>532</v>
      </c>
      <c r="B19725" s="389" t="s">
        <v>519</v>
      </c>
      <c r="C19725" s="389">
        <v>34865.837904899898</v>
      </c>
      <c r="D19725" s="389" t="s">
        <v>519</v>
      </c>
      <c r="E19725" s="389" t="s">
        <v>670</v>
      </c>
      <c r="F19725" s="389" t="s">
        <v>650</v>
      </c>
      <c r="G19725" s="389" t="s">
        <v>519</v>
      </c>
    </row>
    <row r="19726" spans="1:7">
      <c r="A19726" s="389" t="s">
        <v>532</v>
      </c>
      <c r="B19726" s="389" t="s">
        <v>519</v>
      </c>
      <c r="C19726" s="389">
        <v>34865.837904899898</v>
      </c>
      <c r="D19726" s="389" t="s">
        <v>519</v>
      </c>
      <c r="E19726" s="389" t="s">
        <v>670</v>
      </c>
      <c r="F19726" s="389" t="s">
        <v>650</v>
      </c>
      <c r="G19726" s="389" t="s">
        <v>519</v>
      </c>
    </row>
    <row r="19727" spans="1:7">
      <c r="A19727" s="389" t="s">
        <v>532</v>
      </c>
      <c r="B19727" s="389" t="s">
        <v>519</v>
      </c>
      <c r="C19727" s="389">
        <v>34865.837904899898</v>
      </c>
      <c r="D19727" s="389" t="s">
        <v>519</v>
      </c>
      <c r="E19727" s="389" t="s">
        <v>670</v>
      </c>
      <c r="F19727" s="389" t="s">
        <v>650</v>
      </c>
      <c r="G19727" s="389" t="s">
        <v>519</v>
      </c>
    </row>
    <row r="19728" spans="1:7">
      <c r="A19728" s="389" t="s">
        <v>532</v>
      </c>
      <c r="B19728" s="389" t="s">
        <v>519</v>
      </c>
      <c r="C19728" s="389">
        <v>34865.837904899898</v>
      </c>
      <c r="D19728" s="389" t="s">
        <v>519</v>
      </c>
      <c r="E19728" s="389" t="s">
        <v>670</v>
      </c>
      <c r="F19728" s="389" t="s">
        <v>650</v>
      </c>
      <c r="G19728" s="389" t="s">
        <v>519</v>
      </c>
    </row>
    <row r="19729" spans="1:7">
      <c r="A19729" s="389" t="s">
        <v>532</v>
      </c>
      <c r="B19729" s="389" t="s">
        <v>519</v>
      </c>
      <c r="C19729" s="389">
        <v>34865.837904899898</v>
      </c>
      <c r="D19729" s="389" t="s">
        <v>519</v>
      </c>
      <c r="E19729" s="389" t="s">
        <v>670</v>
      </c>
      <c r="F19729" s="389" t="s">
        <v>650</v>
      </c>
      <c r="G19729" s="389" t="s">
        <v>519</v>
      </c>
    </row>
    <row r="19730" spans="1:7">
      <c r="A19730" s="389" t="s">
        <v>532</v>
      </c>
      <c r="B19730" s="389" t="s">
        <v>519</v>
      </c>
      <c r="C19730" s="389">
        <v>34865.837904899898</v>
      </c>
      <c r="D19730" s="389" t="s">
        <v>519</v>
      </c>
      <c r="E19730" s="389" t="s">
        <v>670</v>
      </c>
      <c r="F19730" s="389" t="s">
        <v>650</v>
      </c>
      <c r="G19730" s="389" t="s">
        <v>519</v>
      </c>
    </row>
    <row r="19731" spans="1:7">
      <c r="A19731" s="389" t="s">
        <v>532</v>
      </c>
      <c r="B19731" s="389" t="s">
        <v>519</v>
      </c>
      <c r="C19731" s="389">
        <v>34865.837904899898</v>
      </c>
      <c r="D19731" s="389" t="s">
        <v>519</v>
      </c>
      <c r="E19731" s="389" t="s">
        <v>670</v>
      </c>
      <c r="F19731" s="389" t="s">
        <v>650</v>
      </c>
      <c r="G19731" s="389" t="s">
        <v>519</v>
      </c>
    </row>
    <row r="19732" spans="1:7">
      <c r="A19732" s="389" t="s">
        <v>532</v>
      </c>
      <c r="B19732" s="389" t="s">
        <v>519</v>
      </c>
      <c r="C19732" s="389">
        <v>34865.837904899898</v>
      </c>
      <c r="D19732" s="389" t="s">
        <v>519</v>
      </c>
      <c r="E19732" s="389" t="s">
        <v>670</v>
      </c>
      <c r="F19732" s="389" t="s">
        <v>650</v>
      </c>
      <c r="G19732" s="389" t="s">
        <v>519</v>
      </c>
    </row>
    <row r="19733" spans="1:7">
      <c r="A19733" s="389" t="s">
        <v>532</v>
      </c>
      <c r="B19733" s="389" t="s">
        <v>519</v>
      </c>
      <c r="C19733" s="389">
        <v>34865.837904899898</v>
      </c>
      <c r="D19733" s="389" t="s">
        <v>519</v>
      </c>
      <c r="E19733" s="389" t="s">
        <v>670</v>
      </c>
      <c r="F19733" s="389" t="s">
        <v>650</v>
      </c>
      <c r="G19733" s="389" t="s">
        <v>519</v>
      </c>
    </row>
    <row r="19734" spans="1:7">
      <c r="A19734" s="389" t="s">
        <v>532</v>
      </c>
      <c r="B19734" s="389" t="s">
        <v>519</v>
      </c>
      <c r="C19734" s="389">
        <v>34865.837904899898</v>
      </c>
      <c r="D19734" s="389" t="s">
        <v>519</v>
      </c>
      <c r="E19734" s="389" t="s">
        <v>670</v>
      </c>
      <c r="F19734" s="389" t="s">
        <v>650</v>
      </c>
      <c r="G19734" s="389" t="s">
        <v>519</v>
      </c>
    </row>
    <row r="19735" spans="1:7">
      <c r="A19735" s="389" t="s">
        <v>532</v>
      </c>
      <c r="B19735" s="389" t="s">
        <v>519</v>
      </c>
      <c r="C19735" s="389">
        <v>34865.837904899898</v>
      </c>
      <c r="D19735" s="389" t="s">
        <v>519</v>
      </c>
      <c r="E19735" s="389" t="s">
        <v>670</v>
      </c>
      <c r="F19735" s="389" t="s">
        <v>650</v>
      </c>
      <c r="G19735" s="389" t="s">
        <v>519</v>
      </c>
    </row>
    <row r="19736" spans="1:7">
      <c r="A19736" s="389" t="s">
        <v>532</v>
      </c>
      <c r="B19736" s="389" t="s">
        <v>519</v>
      </c>
      <c r="C19736" s="389">
        <v>34865.837904899898</v>
      </c>
      <c r="D19736" s="389" t="s">
        <v>519</v>
      </c>
      <c r="E19736" s="389" t="s">
        <v>670</v>
      </c>
      <c r="F19736" s="389" t="s">
        <v>650</v>
      </c>
      <c r="G19736" s="389" t="s">
        <v>519</v>
      </c>
    </row>
    <row r="19737" spans="1:7">
      <c r="A19737" s="389" t="s">
        <v>532</v>
      </c>
      <c r="B19737" s="389" t="s">
        <v>519</v>
      </c>
      <c r="C19737" s="389">
        <v>34865.837904899898</v>
      </c>
      <c r="D19737" s="389" t="s">
        <v>519</v>
      </c>
      <c r="E19737" s="389" t="s">
        <v>670</v>
      </c>
      <c r="F19737" s="389" t="s">
        <v>650</v>
      </c>
      <c r="G19737" s="389" t="s">
        <v>519</v>
      </c>
    </row>
    <row r="19738" spans="1:7">
      <c r="A19738" s="389" t="s">
        <v>532</v>
      </c>
      <c r="B19738" s="389" t="s">
        <v>519</v>
      </c>
      <c r="C19738" s="389">
        <v>34865.837904899898</v>
      </c>
      <c r="D19738" s="389" t="s">
        <v>519</v>
      </c>
      <c r="E19738" s="389" t="s">
        <v>670</v>
      </c>
      <c r="F19738" s="389" t="s">
        <v>650</v>
      </c>
      <c r="G19738" s="389" t="s">
        <v>519</v>
      </c>
    </row>
    <row r="19739" spans="1:7">
      <c r="A19739" s="389" t="s">
        <v>532</v>
      </c>
      <c r="B19739" s="389" t="s">
        <v>519</v>
      </c>
      <c r="C19739" s="389">
        <v>34865.837904899898</v>
      </c>
      <c r="D19739" s="389" t="s">
        <v>519</v>
      </c>
      <c r="E19739" s="389" t="s">
        <v>670</v>
      </c>
      <c r="F19739" s="389" t="s">
        <v>650</v>
      </c>
      <c r="G19739" s="389" t="s">
        <v>519</v>
      </c>
    </row>
    <row r="19740" spans="1:7">
      <c r="A19740" s="389" t="s">
        <v>532</v>
      </c>
      <c r="B19740" s="389" t="s">
        <v>519</v>
      </c>
      <c r="C19740" s="389">
        <v>34865.837904899898</v>
      </c>
      <c r="D19740" s="389" t="s">
        <v>519</v>
      </c>
      <c r="E19740" s="389" t="s">
        <v>670</v>
      </c>
      <c r="F19740" s="389" t="s">
        <v>650</v>
      </c>
      <c r="G19740" s="389" t="s">
        <v>519</v>
      </c>
    </row>
    <row r="19741" spans="1:7">
      <c r="A19741" s="389" t="s">
        <v>532</v>
      </c>
      <c r="B19741" s="389" t="s">
        <v>519</v>
      </c>
      <c r="C19741" s="389">
        <v>34865.837904899898</v>
      </c>
      <c r="D19741" s="389" t="s">
        <v>519</v>
      </c>
      <c r="E19741" s="389" t="s">
        <v>670</v>
      </c>
      <c r="F19741" s="389" t="s">
        <v>650</v>
      </c>
      <c r="G19741" s="389" t="s">
        <v>519</v>
      </c>
    </row>
    <row r="19742" spans="1:7">
      <c r="A19742" s="389" t="s">
        <v>532</v>
      </c>
      <c r="B19742" s="389" t="s">
        <v>519</v>
      </c>
      <c r="C19742" s="389">
        <v>34865.837904899898</v>
      </c>
      <c r="D19742" s="389" t="s">
        <v>519</v>
      </c>
      <c r="E19742" s="389" t="s">
        <v>670</v>
      </c>
      <c r="F19742" s="389" t="s">
        <v>650</v>
      </c>
      <c r="G19742" s="389" t="s">
        <v>519</v>
      </c>
    </row>
    <row r="19743" spans="1:7">
      <c r="A19743" s="389" t="s">
        <v>532</v>
      </c>
      <c r="B19743" s="389" t="s">
        <v>519</v>
      </c>
      <c r="C19743" s="389">
        <v>34865.837904899898</v>
      </c>
      <c r="D19743" s="389" t="s">
        <v>519</v>
      </c>
      <c r="E19743" s="389" t="s">
        <v>670</v>
      </c>
      <c r="F19743" s="389" t="s">
        <v>650</v>
      </c>
      <c r="G19743" s="389" t="s">
        <v>519</v>
      </c>
    </row>
    <row r="19744" spans="1:7">
      <c r="A19744" s="389" t="s">
        <v>532</v>
      </c>
      <c r="B19744" s="389" t="s">
        <v>519</v>
      </c>
      <c r="C19744" s="389">
        <v>34865.837904899898</v>
      </c>
      <c r="D19744" s="389" t="s">
        <v>519</v>
      </c>
      <c r="E19744" s="389" t="s">
        <v>670</v>
      </c>
      <c r="F19744" s="389" t="s">
        <v>650</v>
      </c>
      <c r="G19744" s="389" t="s">
        <v>519</v>
      </c>
    </row>
    <row r="19745" spans="1:7">
      <c r="A19745" s="389" t="s">
        <v>532</v>
      </c>
      <c r="B19745" s="389" t="s">
        <v>519</v>
      </c>
      <c r="C19745" s="389">
        <v>34865.837904899898</v>
      </c>
      <c r="D19745" s="389" t="s">
        <v>519</v>
      </c>
      <c r="E19745" s="389" t="s">
        <v>670</v>
      </c>
      <c r="F19745" s="389" t="s">
        <v>650</v>
      </c>
      <c r="G19745" s="389" t="s">
        <v>519</v>
      </c>
    </row>
    <row r="19746" spans="1:7">
      <c r="A19746" s="389" t="s">
        <v>532</v>
      </c>
      <c r="B19746" s="389" t="s">
        <v>519</v>
      </c>
      <c r="C19746" s="389">
        <v>34865.837904899898</v>
      </c>
      <c r="D19746" s="389" t="s">
        <v>519</v>
      </c>
      <c r="E19746" s="389" t="s">
        <v>670</v>
      </c>
      <c r="F19746" s="389" t="s">
        <v>650</v>
      </c>
      <c r="G19746" s="389" t="s">
        <v>519</v>
      </c>
    </row>
    <row r="19747" spans="1:7">
      <c r="A19747" s="389" t="s">
        <v>532</v>
      </c>
      <c r="B19747" s="389" t="s">
        <v>519</v>
      </c>
      <c r="C19747" s="389">
        <v>34865.837904899898</v>
      </c>
      <c r="D19747" s="389" t="s">
        <v>519</v>
      </c>
      <c r="E19747" s="389" t="s">
        <v>670</v>
      </c>
      <c r="F19747" s="389" t="s">
        <v>650</v>
      </c>
      <c r="G19747" s="389" t="s">
        <v>519</v>
      </c>
    </row>
    <row r="19748" spans="1:7">
      <c r="A19748" s="389" t="s">
        <v>532</v>
      </c>
      <c r="B19748" s="389" t="s">
        <v>519</v>
      </c>
      <c r="C19748" s="389">
        <v>34865.837904899898</v>
      </c>
      <c r="D19748" s="389" t="s">
        <v>519</v>
      </c>
      <c r="E19748" s="389" t="s">
        <v>670</v>
      </c>
      <c r="F19748" s="389" t="s">
        <v>650</v>
      </c>
      <c r="G19748" s="389" t="s">
        <v>519</v>
      </c>
    </row>
    <row r="19749" spans="1:7">
      <c r="A19749" s="389" t="s">
        <v>532</v>
      </c>
      <c r="B19749" s="389" t="s">
        <v>519</v>
      </c>
      <c r="C19749" s="389">
        <v>34865.837904899898</v>
      </c>
      <c r="D19749" s="389" t="s">
        <v>519</v>
      </c>
      <c r="E19749" s="389" t="s">
        <v>670</v>
      </c>
      <c r="F19749" s="389" t="s">
        <v>650</v>
      </c>
      <c r="G19749" s="389" t="s">
        <v>519</v>
      </c>
    </row>
    <row r="19750" spans="1:7">
      <c r="A19750" s="389" t="s">
        <v>532</v>
      </c>
      <c r="B19750" s="389" t="s">
        <v>519</v>
      </c>
      <c r="C19750" s="389">
        <v>34865.837904899898</v>
      </c>
      <c r="D19750" s="389" t="s">
        <v>519</v>
      </c>
      <c r="E19750" s="389" t="s">
        <v>670</v>
      </c>
      <c r="F19750" s="389" t="s">
        <v>650</v>
      </c>
      <c r="G19750" s="389" t="s">
        <v>519</v>
      </c>
    </row>
    <row r="19751" spans="1:7">
      <c r="A19751" s="389" t="s">
        <v>533</v>
      </c>
      <c r="B19751" s="389" t="s">
        <v>519</v>
      </c>
      <c r="C19751" s="389">
        <v>34865.837904899898</v>
      </c>
      <c r="D19751" s="389" t="s">
        <v>519</v>
      </c>
      <c r="E19751" s="389" t="s">
        <v>670</v>
      </c>
      <c r="F19751" s="389" t="s">
        <v>650</v>
      </c>
      <c r="G19751" s="389" t="s">
        <v>519</v>
      </c>
    </row>
    <row r="19752" spans="1:7">
      <c r="A19752" s="389" t="s">
        <v>533</v>
      </c>
      <c r="B19752" s="389" t="s">
        <v>519</v>
      </c>
      <c r="C19752" s="389">
        <v>34865.837904899898</v>
      </c>
      <c r="D19752" s="389" t="s">
        <v>519</v>
      </c>
      <c r="E19752" s="389" t="s">
        <v>670</v>
      </c>
      <c r="F19752" s="389" t="s">
        <v>650</v>
      </c>
      <c r="G19752" s="389" t="s">
        <v>519</v>
      </c>
    </row>
    <row r="19753" spans="1:7">
      <c r="A19753" s="389" t="s">
        <v>533</v>
      </c>
      <c r="B19753" s="389" t="s">
        <v>519</v>
      </c>
      <c r="C19753" s="389">
        <v>34865.837904899898</v>
      </c>
      <c r="D19753" s="389" t="s">
        <v>519</v>
      </c>
      <c r="E19753" s="389" t="s">
        <v>670</v>
      </c>
      <c r="F19753" s="389" t="s">
        <v>650</v>
      </c>
      <c r="G19753" s="389" t="s">
        <v>519</v>
      </c>
    </row>
    <row r="19754" spans="1:7">
      <c r="A19754" s="389" t="s">
        <v>533</v>
      </c>
      <c r="B19754" s="389" t="s">
        <v>519</v>
      </c>
      <c r="C19754" s="389">
        <v>34865.837904899898</v>
      </c>
      <c r="D19754" s="389" t="s">
        <v>519</v>
      </c>
      <c r="E19754" s="389" t="s">
        <v>670</v>
      </c>
      <c r="F19754" s="389" t="s">
        <v>650</v>
      </c>
      <c r="G19754" s="389" t="s">
        <v>519</v>
      </c>
    </row>
    <row r="19755" spans="1:7">
      <c r="A19755" s="389" t="s">
        <v>533</v>
      </c>
      <c r="B19755" s="389" t="s">
        <v>519</v>
      </c>
      <c r="C19755" s="389">
        <v>34865.837904899898</v>
      </c>
      <c r="D19755" s="389" t="s">
        <v>519</v>
      </c>
      <c r="E19755" s="389" t="s">
        <v>670</v>
      </c>
      <c r="F19755" s="389" t="s">
        <v>650</v>
      </c>
      <c r="G19755" s="389" t="s">
        <v>519</v>
      </c>
    </row>
    <row r="19756" spans="1:7">
      <c r="A19756" s="389" t="s">
        <v>533</v>
      </c>
      <c r="B19756" s="389" t="s">
        <v>519</v>
      </c>
      <c r="C19756" s="389">
        <v>34865.837904899898</v>
      </c>
      <c r="D19756" s="389" t="s">
        <v>519</v>
      </c>
      <c r="E19756" s="389" t="s">
        <v>670</v>
      </c>
      <c r="F19756" s="389" t="s">
        <v>650</v>
      </c>
      <c r="G19756" s="389" t="s">
        <v>519</v>
      </c>
    </row>
    <row r="19757" spans="1:7">
      <c r="A19757" s="389" t="s">
        <v>533</v>
      </c>
      <c r="B19757" s="389" t="s">
        <v>519</v>
      </c>
      <c r="C19757" s="389">
        <v>34865.837904899898</v>
      </c>
      <c r="D19757" s="389" t="s">
        <v>519</v>
      </c>
      <c r="E19757" s="389" t="s">
        <v>670</v>
      </c>
      <c r="F19757" s="389" t="s">
        <v>650</v>
      </c>
      <c r="G19757" s="389" t="s">
        <v>519</v>
      </c>
    </row>
    <row r="19758" spans="1:7">
      <c r="A19758" s="389" t="s">
        <v>533</v>
      </c>
      <c r="B19758" s="389" t="s">
        <v>519</v>
      </c>
      <c r="C19758" s="389">
        <v>34865.837904899898</v>
      </c>
      <c r="D19758" s="389" t="s">
        <v>519</v>
      </c>
      <c r="E19758" s="389" t="s">
        <v>670</v>
      </c>
      <c r="F19758" s="389" t="s">
        <v>650</v>
      </c>
      <c r="G19758" s="389" t="s">
        <v>519</v>
      </c>
    </row>
    <row r="19759" spans="1:7">
      <c r="A19759" s="389" t="s">
        <v>533</v>
      </c>
      <c r="B19759" s="389" t="s">
        <v>519</v>
      </c>
      <c r="C19759" s="389">
        <v>34865.837904899898</v>
      </c>
      <c r="D19759" s="389" t="s">
        <v>519</v>
      </c>
      <c r="E19759" s="389" t="s">
        <v>670</v>
      </c>
      <c r="F19759" s="389" t="s">
        <v>650</v>
      </c>
      <c r="G19759" s="389" t="s">
        <v>519</v>
      </c>
    </row>
    <row r="19760" spans="1:7">
      <c r="A19760" s="389" t="s">
        <v>533</v>
      </c>
      <c r="B19760" s="389" t="s">
        <v>519</v>
      </c>
      <c r="C19760" s="389">
        <v>34865.837904899898</v>
      </c>
      <c r="D19760" s="389" t="s">
        <v>519</v>
      </c>
      <c r="E19760" s="389" t="s">
        <v>670</v>
      </c>
      <c r="F19760" s="389" t="s">
        <v>650</v>
      </c>
      <c r="G19760" s="389" t="s">
        <v>519</v>
      </c>
    </row>
    <row r="19761" spans="1:7">
      <c r="A19761" s="389" t="s">
        <v>534</v>
      </c>
      <c r="B19761" s="389" t="s">
        <v>519</v>
      </c>
      <c r="C19761" s="389">
        <v>34865.837904899898</v>
      </c>
      <c r="D19761" s="389" t="s">
        <v>519</v>
      </c>
      <c r="E19761" s="389" t="s">
        <v>670</v>
      </c>
      <c r="F19761" s="389" t="s">
        <v>650</v>
      </c>
      <c r="G19761" s="389" t="s">
        <v>519</v>
      </c>
    </row>
    <row r="19762" spans="1:7">
      <c r="A19762" s="389" t="s">
        <v>534</v>
      </c>
      <c r="B19762" s="389" t="s">
        <v>519</v>
      </c>
      <c r="C19762" s="389">
        <v>34865.837904899898</v>
      </c>
      <c r="D19762" s="389" t="s">
        <v>519</v>
      </c>
      <c r="E19762" s="389" t="s">
        <v>670</v>
      </c>
      <c r="F19762" s="389" t="s">
        <v>650</v>
      </c>
      <c r="G19762" s="389" t="s">
        <v>519</v>
      </c>
    </row>
    <row r="19763" spans="1:7">
      <c r="A19763" s="389" t="s">
        <v>534</v>
      </c>
      <c r="B19763" s="389" t="s">
        <v>519</v>
      </c>
      <c r="C19763" s="389">
        <v>34865.837904899898</v>
      </c>
      <c r="D19763" s="389" t="s">
        <v>519</v>
      </c>
      <c r="E19763" s="389" t="s">
        <v>670</v>
      </c>
      <c r="F19763" s="389" t="s">
        <v>650</v>
      </c>
      <c r="G19763" s="389" t="s">
        <v>519</v>
      </c>
    </row>
    <row r="19764" spans="1:7">
      <c r="A19764" s="389" t="s">
        <v>534</v>
      </c>
      <c r="B19764" s="389" t="s">
        <v>519</v>
      </c>
      <c r="C19764" s="389">
        <v>34865.837904899898</v>
      </c>
      <c r="D19764" s="389" t="s">
        <v>519</v>
      </c>
      <c r="E19764" s="389" t="s">
        <v>670</v>
      </c>
      <c r="F19764" s="389" t="s">
        <v>650</v>
      </c>
      <c r="G19764" s="389" t="s">
        <v>519</v>
      </c>
    </row>
    <row r="19765" spans="1:7">
      <c r="A19765" s="389" t="s">
        <v>534</v>
      </c>
      <c r="B19765" s="389" t="s">
        <v>519</v>
      </c>
      <c r="C19765" s="389">
        <v>34865.837904899898</v>
      </c>
      <c r="D19765" s="389" t="s">
        <v>519</v>
      </c>
      <c r="E19765" s="389" t="s">
        <v>670</v>
      </c>
      <c r="F19765" s="389" t="s">
        <v>650</v>
      </c>
      <c r="G19765" s="389" t="s">
        <v>519</v>
      </c>
    </row>
    <row r="19766" spans="1:7">
      <c r="A19766" s="389" t="s">
        <v>534</v>
      </c>
      <c r="B19766" s="389" t="s">
        <v>519</v>
      </c>
      <c r="C19766" s="389">
        <v>34865.837904899898</v>
      </c>
      <c r="D19766" s="389" t="s">
        <v>519</v>
      </c>
      <c r="E19766" s="389" t="s">
        <v>670</v>
      </c>
      <c r="F19766" s="389" t="s">
        <v>650</v>
      </c>
      <c r="G19766" s="389" t="s">
        <v>519</v>
      </c>
    </row>
    <row r="19767" spans="1:7">
      <c r="A19767" s="389" t="s">
        <v>534</v>
      </c>
      <c r="B19767" s="389" t="s">
        <v>519</v>
      </c>
      <c r="C19767" s="389">
        <v>34865.837904899898</v>
      </c>
      <c r="D19767" s="389" t="s">
        <v>519</v>
      </c>
      <c r="E19767" s="389" t="s">
        <v>670</v>
      </c>
      <c r="F19767" s="389" t="s">
        <v>650</v>
      </c>
      <c r="G19767" s="389" t="s">
        <v>519</v>
      </c>
    </row>
    <row r="19768" spans="1:7">
      <c r="A19768" s="389" t="s">
        <v>534</v>
      </c>
      <c r="B19768" s="389" t="s">
        <v>519</v>
      </c>
      <c r="C19768" s="389">
        <v>34865.837904899898</v>
      </c>
      <c r="D19768" s="389" t="s">
        <v>519</v>
      </c>
      <c r="E19768" s="389" t="s">
        <v>670</v>
      </c>
      <c r="F19768" s="389" t="s">
        <v>650</v>
      </c>
      <c r="G19768" s="389" t="s">
        <v>519</v>
      </c>
    </row>
    <row r="19769" spans="1:7">
      <c r="A19769" s="389" t="s">
        <v>534</v>
      </c>
      <c r="B19769" s="389" t="s">
        <v>519</v>
      </c>
      <c r="C19769" s="389">
        <v>34865.837904899898</v>
      </c>
      <c r="D19769" s="389" t="s">
        <v>519</v>
      </c>
      <c r="E19769" s="389" t="s">
        <v>670</v>
      </c>
      <c r="F19769" s="389" t="s">
        <v>650</v>
      </c>
      <c r="G19769" s="389" t="s">
        <v>519</v>
      </c>
    </row>
    <row r="19770" spans="1:7">
      <c r="A19770" s="389" t="s">
        <v>534</v>
      </c>
      <c r="B19770" s="389" t="s">
        <v>519</v>
      </c>
      <c r="C19770" s="389">
        <v>34865.837904899898</v>
      </c>
      <c r="D19770" s="389" t="s">
        <v>519</v>
      </c>
      <c r="E19770" s="389" t="s">
        <v>670</v>
      </c>
      <c r="F19770" s="389" t="s">
        <v>650</v>
      </c>
      <c r="G19770" s="389" t="s">
        <v>519</v>
      </c>
    </row>
    <row r="19771" spans="1:7">
      <c r="A19771" s="389" t="s">
        <v>534</v>
      </c>
      <c r="B19771" s="389" t="s">
        <v>519</v>
      </c>
      <c r="C19771" s="389">
        <v>34865.837904899898</v>
      </c>
      <c r="D19771" s="389" t="s">
        <v>519</v>
      </c>
      <c r="E19771" s="389" t="s">
        <v>670</v>
      </c>
      <c r="F19771" s="389" t="s">
        <v>650</v>
      </c>
      <c r="G19771" s="389" t="s">
        <v>519</v>
      </c>
    </row>
    <row r="19772" spans="1:7">
      <c r="A19772" s="389" t="s">
        <v>534</v>
      </c>
      <c r="B19772" s="389" t="s">
        <v>519</v>
      </c>
      <c r="C19772" s="389">
        <v>34865.837904899898</v>
      </c>
      <c r="D19772" s="389" t="s">
        <v>519</v>
      </c>
      <c r="E19772" s="389" t="s">
        <v>670</v>
      </c>
      <c r="F19772" s="389" t="s">
        <v>650</v>
      </c>
      <c r="G19772" s="389" t="s">
        <v>519</v>
      </c>
    </row>
    <row r="19773" spans="1:7">
      <c r="A19773" s="389" t="s">
        <v>534</v>
      </c>
      <c r="B19773" s="389" t="s">
        <v>519</v>
      </c>
      <c r="C19773" s="389">
        <v>34865.837904899898</v>
      </c>
      <c r="D19773" s="389" t="s">
        <v>519</v>
      </c>
      <c r="E19773" s="389" t="s">
        <v>670</v>
      </c>
      <c r="F19773" s="389" t="s">
        <v>650</v>
      </c>
      <c r="G19773" s="389" t="s">
        <v>519</v>
      </c>
    </row>
    <row r="19774" spans="1:7">
      <c r="A19774" s="389" t="s">
        <v>534</v>
      </c>
      <c r="B19774" s="389" t="s">
        <v>519</v>
      </c>
      <c r="C19774" s="389">
        <v>34865.837904899898</v>
      </c>
      <c r="D19774" s="389" t="s">
        <v>519</v>
      </c>
      <c r="E19774" s="389" t="s">
        <v>670</v>
      </c>
      <c r="F19774" s="389" t="s">
        <v>650</v>
      </c>
      <c r="G19774" s="389" t="s">
        <v>519</v>
      </c>
    </row>
    <row r="19775" spans="1:7">
      <c r="A19775" s="389" t="s">
        <v>534</v>
      </c>
      <c r="B19775" s="389" t="s">
        <v>519</v>
      </c>
      <c r="C19775" s="389">
        <v>34865.837904899898</v>
      </c>
      <c r="D19775" s="389" t="s">
        <v>519</v>
      </c>
      <c r="E19775" s="389" t="s">
        <v>670</v>
      </c>
      <c r="F19775" s="389" t="s">
        <v>650</v>
      </c>
      <c r="G19775" s="389" t="s">
        <v>519</v>
      </c>
    </row>
    <row r="19776" spans="1:7">
      <c r="A19776" s="389" t="s">
        <v>534</v>
      </c>
      <c r="B19776" s="389" t="s">
        <v>519</v>
      </c>
      <c r="C19776" s="389">
        <v>34865.837904899898</v>
      </c>
      <c r="D19776" s="389" t="s">
        <v>519</v>
      </c>
      <c r="E19776" s="389" t="s">
        <v>670</v>
      </c>
      <c r="F19776" s="389" t="s">
        <v>650</v>
      </c>
      <c r="G19776" s="389" t="s">
        <v>519</v>
      </c>
    </row>
    <row r="19777" spans="1:7">
      <c r="A19777" s="389" t="s">
        <v>534</v>
      </c>
      <c r="B19777" s="389" t="s">
        <v>519</v>
      </c>
      <c r="C19777" s="389">
        <v>34865.837904899898</v>
      </c>
      <c r="D19777" s="389" t="s">
        <v>519</v>
      </c>
      <c r="E19777" s="389" t="s">
        <v>670</v>
      </c>
      <c r="F19777" s="389" t="s">
        <v>650</v>
      </c>
      <c r="G19777" s="389" t="s">
        <v>519</v>
      </c>
    </row>
    <row r="19778" spans="1:7">
      <c r="A19778" s="389" t="s">
        <v>534</v>
      </c>
      <c r="B19778" s="389" t="s">
        <v>519</v>
      </c>
      <c r="C19778" s="389">
        <v>34865.837904899898</v>
      </c>
      <c r="D19778" s="389" t="s">
        <v>519</v>
      </c>
      <c r="E19778" s="389" t="s">
        <v>670</v>
      </c>
      <c r="F19778" s="389" t="s">
        <v>650</v>
      </c>
      <c r="G19778" s="389" t="s">
        <v>519</v>
      </c>
    </row>
    <row r="19779" spans="1:7">
      <c r="A19779" s="389" t="s">
        <v>534</v>
      </c>
      <c r="B19779" s="389" t="s">
        <v>519</v>
      </c>
      <c r="C19779" s="389">
        <v>34865.837904899898</v>
      </c>
      <c r="D19779" s="389" t="s">
        <v>519</v>
      </c>
      <c r="E19779" s="389" t="s">
        <v>670</v>
      </c>
      <c r="F19779" s="389" t="s">
        <v>650</v>
      </c>
      <c r="G19779" s="389" t="s">
        <v>519</v>
      </c>
    </row>
    <row r="19780" spans="1:7">
      <c r="A19780" s="389" t="s">
        <v>534</v>
      </c>
      <c r="B19780" s="389" t="s">
        <v>519</v>
      </c>
      <c r="C19780" s="389">
        <v>34865.837904899898</v>
      </c>
      <c r="D19780" s="389" t="s">
        <v>519</v>
      </c>
      <c r="E19780" s="389" t="s">
        <v>670</v>
      </c>
      <c r="F19780" s="389" t="s">
        <v>650</v>
      </c>
      <c r="G19780" s="389" t="s">
        <v>519</v>
      </c>
    </row>
    <row r="19781" spans="1:7">
      <c r="A19781" s="389" t="s">
        <v>534</v>
      </c>
      <c r="B19781" s="389" t="s">
        <v>519</v>
      </c>
      <c r="C19781" s="389">
        <v>34865.837904899898</v>
      </c>
      <c r="D19781" s="389" t="s">
        <v>519</v>
      </c>
      <c r="E19781" s="389" t="s">
        <v>670</v>
      </c>
      <c r="F19781" s="389" t="s">
        <v>650</v>
      </c>
      <c r="G19781" s="389" t="s">
        <v>519</v>
      </c>
    </row>
    <row r="19782" spans="1:7">
      <c r="A19782" s="389" t="s">
        <v>534</v>
      </c>
      <c r="B19782" s="389" t="s">
        <v>519</v>
      </c>
      <c r="C19782" s="389">
        <v>34865.837904899898</v>
      </c>
      <c r="D19782" s="389" t="s">
        <v>519</v>
      </c>
      <c r="E19782" s="389" t="s">
        <v>670</v>
      </c>
      <c r="F19782" s="389" t="s">
        <v>650</v>
      </c>
      <c r="G19782" s="389" t="s">
        <v>519</v>
      </c>
    </row>
    <row r="19783" spans="1:7">
      <c r="A19783" s="389" t="s">
        <v>534</v>
      </c>
      <c r="B19783" s="389" t="s">
        <v>519</v>
      </c>
      <c r="C19783" s="389">
        <v>34865.837904899898</v>
      </c>
      <c r="D19783" s="389" t="s">
        <v>519</v>
      </c>
      <c r="E19783" s="389" t="s">
        <v>670</v>
      </c>
      <c r="F19783" s="389" t="s">
        <v>650</v>
      </c>
      <c r="G19783" s="389" t="s">
        <v>519</v>
      </c>
    </row>
    <row r="19784" spans="1:7">
      <c r="A19784" s="389" t="s">
        <v>534</v>
      </c>
      <c r="B19784" s="389" t="s">
        <v>519</v>
      </c>
      <c r="C19784" s="389">
        <v>34865.837904899898</v>
      </c>
      <c r="D19784" s="389" t="s">
        <v>519</v>
      </c>
      <c r="E19784" s="389" t="s">
        <v>670</v>
      </c>
      <c r="F19784" s="389" t="s">
        <v>650</v>
      </c>
      <c r="G19784" s="389" t="s">
        <v>519</v>
      </c>
    </row>
    <row r="19785" spans="1:7">
      <c r="A19785" s="389" t="s">
        <v>534</v>
      </c>
      <c r="B19785" s="389" t="s">
        <v>519</v>
      </c>
      <c r="C19785" s="389">
        <v>34865.837904899898</v>
      </c>
      <c r="D19785" s="389" t="s">
        <v>519</v>
      </c>
      <c r="E19785" s="389" t="s">
        <v>670</v>
      </c>
      <c r="F19785" s="389" t="s">
        <v>650</v>
      </c>
      <c r="G19785" s="389" t="s">
        <v>519</v>
      </c>
    </row>
    <row r="19786" spans="1:7">
      <c r="A19786" s="389" t="s">
        <v>534</v>
      </c>
      <c r="B19786" s="389" t="s">
        <v>519</v>
      </c>
      <c r="C19786" s="389">
        <v>34865.837904899898</v>
      </c>
      <c r="D19786" s="389" t="s">
        <v>519</v>
      </c>
      <c r="E19786" s="389" t="s">
        <v>670</v>
      </c>
      <c r="F19786" s="389" t="s">
        <v>650</v>
      </c>
      <c r="G19786" s="389" t="s">
        <v>519</v>
      </c>
    </row>
    <row r="19787" spans="1:7">
      <c r="A19787" s="389" t="s">
        <v>534</v>
      </c>
      <c r="B19787" s="389" t="s">
        <v>519</v>
      </c>
      <c r="C19787" s="389">
        <v>34865.837904899898</v>
      </c>
      <c r="D19787" s="389" t="s">
        <v>519</v>
      </c>
      <c r="E19787" s="389" t="s">
        <v>670</v>
      </c>
      <c r="F19787" s="389" t="s">
        <v>650</v>
      </c>
      <c r="G19787" s="389" t="s">
        <v>519</v>
      </c>
    </row>
    <row r="19788" spans="1:7">
      <c r="A19788" s="389" t="s">
        <v>534</v>
      </c>
      <c r="B19788" s="389" t="s">
        <v>519</v>
      </c>
      <c r="C19788" s="389">
        <v>34865.837904899898</v>
      </c>
      <c r="D19788" s="389" t="s">
        <v>519</v>
      </c>
      <c r="E19788" s="389" t="s">
        <v>670</v>
      </c>
      <c r="F19788" s="389" t="s">
        <v>650</v>
      </c>
      <c r="G19788" s="389" t="s">
        <v>519</v>
      </c>
    </row>
    <row r="19789" spans="1:7">
      <c r="A19789" s="389" t="s">
        <v>534</v>
      </c>
      <c r="B19789" s="389" t="s">
        <v>519</v>
      </c>
      <c r="C19789" s="389">
        <v>34865.837904899898</v>
      </c>
      <c r="D19789" s="389" t="s">
        <v>519</v>
      </c>
      <c r="E19789" s="389" t="s">
        <v>670</v>
      </c>
      <c r="F19789" s="389" t="s">
        <v>650</v>
      </c>
      <c r="G19789" s="389" t="s">
        <v>519</v>
      </c>
    </row>
    <row r="19790" spans="1:7">
      <c r="A19790" s="389" t="s">
        <v>534</v>
      </c>
      <c r="B19790" s="389" t="s">
        <v>519</v>
      </c>
      <c r="C19790" s="389">
        <v>34865.837904899898</v>
      </c>
      <c r="D19790" s="389" t="s">
        <v>519</v>
      </c>
      <c r="E19790" s="389" t="s">
        <v>670</v>
      </c>
      <c r="F19790" s="389" t="s">
        <v>650</v>
      </c>
      <c r="G19790" s="389" t="s">
        <v>519</v>
      </c>
    </row>
    <row r="19791" spans="1:7">
      <c r="A19791" s="389" t="s">
        <v>534</v>
      </c>
      <c r="B19791" s="389" t="s">
        <v>519</v>
      </c>
      <c r="C19791" s="389">
        <v>34865.837904899898</v>
      </c>
      <c r="D19791" s="389" t="s">
        <v>519</v>
      </c>
      <c r="E19791" s="389" t="s">
        <v>670</v>
      </c>
      <c r="F19791" s="389" t="s">
        <v>650</v>
      </c>
      <c r="G19791" s="389" t="s">
        <v>519</v>
      </c>
    </row>
    <row r="19792" spans="1:7">
      <c r="A19792" s="389" t="s">
        <v>534</v>
      </c>
      <c r="B19792" s="389" t="s">
        <v>519</v>
      </c>
      <c r="C19792" s="389">
        <v>34865.837904899898</v>
      </c>
      <c r="D19792" s="389" t="s">
        <v>519</v>
      </c>
      <c r="E19792" s="389" t="s">
        <v>670</v>
      </c>
      <c r="F19792" s="389" t="s">
        <v>650</v>
      </c>
      <c r="G19792" s="389" t="s">
        <v>519</v>
      </c>
    </row>
    <row r="19793" spans="1:7">
      <c r="A19793" s="389" t="s">
        <v>534</v>
      </c>
      <c r="B19793" s="389" t="s">
        <v>519</v>
      </c>
      <c r="C19793" s="389">
        <v>34865.837904899898</v>
      </c>
      <c r="D19793" s="389" t="s">
        <v>519</v>
      </c>
      <c r="E19793" s="389" t="s">
        <v>670</v>
      </c>
      <c r="F19793" s="389" t="s">
        <v>650</v>
      </c>
      <c r="G19793" s="389" t="s">
        <v>519</v>
      </c>
    </row>
    <row r="19794" spans="1:7">
      <c r="A19794" s="389" t="s">
        <v>535</v>
      </c>
      <c r="B19794" s="389" t="s">
        <v>519</v>
      </c>
      <c r="C19794" s="389">
        <v>34865.837904899898</v>
      </c>
      <c r="D19794" s="389" t="s">
        <v>519</v>
      </c>
      <c r="E19794" s="389" t="s">
        <v>670</v>
      </c>
      <c r="F19794" s="389" t="s">
        <v>650</v>
      </c>
      <c r="G19794" s="389" t="s">
        <v>519</v>
      </c>
    </row>
    <row r="19795" spans="1:7">
      <c r="A19795" s="389" t="s">
        <v>535</v>
      </c>
      <c r="B19795" s="389" t="s">
        <v>519</v>
      </c>
      <c r="C19795" s="389">
        <v>34865.837904899898</v>
      </c>
      <c r="D19795" s="389" t="s">
        <v>519</v>
      </c>
      <c r="E19795" s="389" t="s">
        <v>670</v>
      </c>
      <c r="F19795" s="389" t="s">
        <v>650</v>
      </c>
      <c r="G19795" s="389" t="s">
        <v>519</v>
      </c>
    </row>
    <row r="19796" spans="1:7">
      <c r="A19796" s="389" t="s">
        <v>536</v>
      </c>
      <c r="B19796" s="389" t="s">
        <v>519</v>
      </c>
      <c r="C19796" s="389">
        <v>34865.837904899898</v>
      </c>
      <c r="D19796" s="389" t="s">
        <v>519</v>
      </c>
      <c r="E19796" s="389" t="s">
        <v>670</v>
      </c>
      <c r="F19796" s="389" t="s">
        <v>650</v>
      </c>
      <c r="G19796" s="389" t="s">
        <v>519</v>
      </c>
    </row>
    <row r="19797" spans="1:7">
      <c r="A19797" s="389" t="s">
        <v>535</v>
      </c>
      <c r="B19797" s="389" t="s">
        <v>519</v>
      </c>
      <c r="C19797" s="389">
        <v>34865.837904899898</v>
      </c>
      <c r="D19797" s="389" t="s">
        <v>519</v>
      </c>
      <c r="E19797" s="389" t="s">
        <v>670</v>
      </c>
      <c r="F19797" s="389" t="s">
        <v>650</v>
      </c>
      <c r="G19797" s="389" t="s">
        <v>519</v>
      </c>
    </row>
    <row r="19798" spans="1:7">
      <c r="A19798" s="389" t="s">
        <v>535</v>
      </c>
      <c r="B19798" s="389" t="s">
        <v>519</v>
      </c>
      <c r="C19798" s="389">
        <v>34865.837904899898</v>
      </c>
      <c r="D19798" s="389" t="s">
        <v>519</v>
      </c>
      <c r="E19798" s="389" t="s">
        <v>670</v>
      </c>
      <c r="F19798" s="389" t="s">
        <v>650</v>
      </c>
      <c r="G19798" s="389" t="s">
        <v>519</v>
      </c>
    </row>
    <row r="19799" spans="1:7">
      <c r="A19799" s="389" t="s">
        <v>535</v>
      </c>
      <c r="B19799" s="389" t="s">
        <v>519</v>
      </c>
      <c r="C19799" s="389">
        <v>34865.837904899898</v>
      </c>
      <c r="D19799" s="389" t="s">
        <v>519</v>
      </c>
      <c r="E19799" s="389" t="s">
        <v>670</v>
      </c>
      <c r="F19799" s="389" t="s">
        <v>650</v>
      </c>
      <c r="G19799" s="389" t="s">
        <v>519</v>
      </c>
    </row>
    <row r="19800" spans="1:7">
      <c r="A19800" s="389" t="s">
        <v>535</v>
      </c>
      <c r="B19800" s="389" t="s">
        <v>519</v>
      </c>
      <c r="C19800" s="389">
        <v>34865.837904899898</v>
      </c>
      <c r="D19800" s="389" t="s">
        <v>519</v>
      </c>
      <c r="E19800" s="389" t="s">
        <v>670</v>
      </c>
      <c r="F19800" s="389" t="s">
        <v>650</v>
      </c>
      <c r="G19800" s="389" t="s">
        <v>519</v>
      </c>
    </row>
    <row r="19801" spans="1:7">
      <c r="A19801" s="389" t="s">
        <v>535</v>
      </c>
      <c r="B19801" s="389" t="s">
        <v>519</v>
      </c>
      <c r="C19801" s="389">
        <v>34865.837904899898</v>
      </c>
      <c r="D19801" s="389" t="s">
        <v>519</v>
      </c>
      <c r="E19801" s="389" t="s">
        <v>670</v>
      </c>
      <c r="F19801" s="389" t="s">
        <v>650</v>
      </c>
      <c r="G19801" s="389" t="s">
        <v>519</v>
      </c>
    </row>
    <row r="19802" spans="1:7">
      <c r="A19802" s="389" t="s">
        <v>535</v>
      </c>
      <c r="B19802" s="389" t="s">
        <v>519</v>
      </c>
      <c r="C19802" s="389">
        <v>34865.837904899898</v>
      </c>
      <c r="D19802" s="389" t="s">
        <v>519</v>
      </c>
      <c r="E19802" s="389" t="s">
        <v>670</v>
      </c>
      <c r="F19802" s="389" t="s">
        <v>650</v>
      </c>
      <c r="G19802" s="389" t="s">
        <v>519</v>
      </c>
    </row>
    <row r="19803" spans="1:7">
      <c r="A19803" s="389" t="s">
        <v>535</v>
      </c>
      <c r="B19803" s="389" t="s">
        <v>519</v>
      </c>
      <c r="C19803" s="389">
        <v>34865.837904899898</v>
      </c>
      <c r="D19803" s="389" t="s">
        <v>519</v>
      </c>
      <c r="E19803" s="389" t="s">
        <v>670</v>
      </c>
      <c r="F19803" s="389" t="s">
        <v>650</v>
      </c>
      <c r="G19803" s="389" t="s">
        <v>519</v>
      </c>
    </row>
    <row r="19804" spans="1:7">
      <c r="A19804" s="389" t="s">
        <v>535</v>
      </c>
      <c r="B19804" s="389" t="s">
        <v>519</v>
      </c>
      <c r="C19804" s="389">
        <v>34865.837904899898</v>
      </c>
      <c r="D19804" s="389" t="s">
        <v>519</v>
      </c>
      <c r="E19804" s="389" t="s">
        <v>670</v>
      </c>
      <c r="F19804" s="389" t="s">
        <v>650</v>
      </c>
      <c r="G19804" s="389" t="s">
        <v>519</v>
      </c>
    </row>
    <row r="19805" spans="1:7">
      <c r="A19805" s="389" t="s">
        <v>535</v>
      </c>
      <c r="B19805" s="389" t="s">
        <v>519</v>
      </c>
      <c r="C19805" s="389">
        <v>34865.837904899898</v>
      </c>
      <c r="D19805" s="389" t="s">
        <v>519</v>
      </c>
      <c r="E19805" s="389" t="s">
        <v>670</v>
      </c>
      <c r="F19805" s="389" t="s">
        <v>650</v>
      </c>
      <c r="G19805" s="389" t="s">
        <v>519</v>
      </c>
    </row>
    <row r="19806" spans="1:7">
      <c r="A19806" s="389" t="s">
        <v>535</v>
      </c>
      <c r="B19806" s="389" t="s">
        <v>519</v>
      </c>
      <c r="C19806" s="389">
        <v>34865.837904899898</v>
      </c>
      <c r="D19806" s="389" t="s">
        <v>519</v>
      </c>
      <c r="E19806" s="389" t="s">
        <v>670</v>
      </c>
      <c r="F19806" s="389" t="s">
        <v>650</v>
      </c>
      <c r="G19806" s="389" t="s">
        <v>519</v>
      </c>
    </row>
    <row r="19807" spans="1:7">
      <c r="A19807" s="389" t="s">
        <v>535</v>
      </c>
      <c r="B19807" s="389" t="s">
        <v>519</v>
      </c>
      <c r="C19807" s="389">
        <v>34865.837904899898</v>
      </c>
      <c r="D19807" s="389" t="s">
        <v>519</v>
      </c>
      <c r="E19807" s="389" t="s">
        <v>670</v>
      </c>
      <c r="F19807" s="389" t="s">
        <v>650</v>
      </c>
      <c r="G19807" s="389" t="s">
        <v>519</v>
      </c>
    </row>
    <row r="19808" spans="1:7">
      <c r="A19808" s="389" t="s">
        <v>535</v>
      </c>
      <c r="B19808" s="389" t="s">
        <v>519</v>
      </c>
      <c r="C19808" s="389">
        <v>34865.837904899898</v>
      </c>
      <c r="D19808" s="389" t="s">
        <v>519</v>
      </c>
      <c r="E19808" s="389" t="s">
        <v>670</v>
      </c>
      <c r="F19808" s="389" t="s">
        <v>650</v>
      </c>
      <c r="G19808" s="389" t="s">
        <v>519</v>
      </c>
    </row>
    <row r="19809" spans="1:7">
      <c r="A19809" s="389" t="s">
        <v>535</v>
      </c>
      <c r="B19809" s="389" t="s">
        <v>519</v>
      </c>
      <c r="C19809" s="389">
        <v>34865.837904899898</v>
      </c>
      <c r="D19809" s="389" t="s">
        <v>519</v>
      </c>
      <c r="E19809" s="389" t="s">
        <v>670</v>
      </c>
      <c r="F19809" s="389" t="s">
        <v>650</v>
      </c>
      <c r="G19809" s="389" t="s">
        <v>519</v>
      </c>
    </row>
    <row r="19810" spans="1:7">
      <c r="A19810" s="389" t="s">
        <v>535</v>
      </c>
      <c r="B19810" s="389" t="s">
        <v>519</v>
      </c>
      <c r="C19810" s="389">
        <v>34865.837904899898</v>
      </c>
      <c r="D19810" s="389" t="s">
        <v>519</v>
      </c>
      <c r="E19810" s="389" t="s">
        <v>670</v>
      </c>
      <c r="F19810" s="389" t="s">
        <v>650</v>
      </c>
      <c r="G19810" s="389" t="s">
        <v>519</v>
      </c>
    </row>
    <row r="19811" spans="1:7">
      <c r="A19811" s="389" t="s">
        <v>535</v>
      </c>
      <c r="B19811" s="389" t="s">
        <v>519</v>
      </c>
      <c r="C19811" s="389">
        <v>34865.837904899898</v>
      </c>
      <c r="D19811" s="389" t="s">
        <v>519</v>
      </c>
      <c r="E19811" s="389" t="s">
        <v>670</v>
      </c>
      <c r="F19811" s="389" t="s">
        <v>650</v>
      </c>
      <c r="G19811" s="389" t="s">
        <v>519</v>
      </c>
    </row>
    <row r="19812" spans="1:7">
      <c r="A19812" s="389" t="s">
        <v>535</v>
      </c>
      <c r="B19812" s="389" t="s">
        <v>519</v>
      </c>
      <c r="C19812" s="389">
        <v>34865.837904899898</v>
      </c>
      <c r="D19812" s="389" t="s">
        <v>519</v>
      </c>
      <c r="E19812" s="389" t="s">
        <v>670</v>
      </c>
      <c r="F19812" s="389" t="s">
        <v>650</v>
      </c>
      <c r="G19812" s="389" t="s">
        <v>519</v>
      </c>
    </row>
    <row r="19813" spans="1:7">
      <c r="A19813" s="389" t="s">
        <v>535</v>
      </c>
      <c r="B19813" s="389" t="s">
        <v>519</v>
      </c>
      <c r="C19813" s="389">
        <v>34865.837904899898</v>
      </c>
      <c r="D19813" s="389" t="s">
        <v>519</v>
      </c>
      <c r="E19813" s="389" t="s">
        <v>670</v>
      </c>
      <c r="F19813" s="389" t="s">
        <v>650</v>
      </c>
      <c r="G19813" s="389" t="s">
        <v>519</v>
      </c>
    </row>
    <row r="19814" spans="1:7">
      <c r="A19814" s="389" t="s">
        <v>535</v>
      </c>
      <c r="B19814" s="389" t="s">
        <v>519</v>
      </c>
      <c r="C19814" s="389">
        <v>34865.837904899898</v>
      </c>
      <c r="D19814" s="389" t="s">
        <v>519</v>
      </c>
      <c r="E19814" s="389" t="s">
        <v>670</v>
      </c>
      <c r="F19814" s="389" t="s">
        <v>650</v>
      </c>
      <c r="G19814" s="389" t="s">
        <v>519</v>
      </c>
    </row>
    <row r="19815" spans="1:7">
      <c r="A19815" s="389" t="s">
        <v>535</v>
      </c>
      <c r="B19815" s="389" t="s">
        <v>519</v>
      </c>
      <c r="C19815" s="389">
        <v>34865.837904899898</v>
      </c>
      <c r="D19815" s="389" t="s">
        <v>519</v>
      </c>
      <c r="E19815" s="389" t="s">
        <v>670</v>
      </c>
      <c r="F19815" s="389" t="s">
        <v>650</v>
      </c>
      <c r="G19815" s="389" t="s">
        <v>519</v>
      </c>
    </row>
    <row r="19816" spans="1:7">
      <c r="A19816" s="389" t="s">
        <v>535</v>
      </c>
      <c r="B19816" s="389" t="s">
        <v>519</v>
      </c>
      <c r="C19816" s="389">
        <v>34865.837904899898</v>
      </c>
      <c r="D19816" s="389" t="s">
        <v>519</v>
      </c>
      <c r="E19816" s="389" t="s">
        <v>670</v>
      </c>
      <c r="F19816" s="389" t="s">
        <v>650</v>
      </c>
      <c r="G19816" s="389" t="s">
        <v>519</v>
      </c>
    </row>
    <row r="19817" spans="1:7">
      <c r="A19817" s="389" t="s">
        <v>535</v>
      </c>
      <c r="B19817" s="389" t="s">
        <v>519</v>
      </c>
      <c r="C19817" s="389">
        <v>34865.837904899898</v>
      </c>
      <c r="D19817" s="389" t="s">
        <v>519</v>
      </c>
      <c r="E19817" s="389" t="s">
        <v>670</v>
      </c>
      <c r="F19817" s="389" t="s">
        <v>650</v>
      </c>
      <c r="G19817" s="389" t="s">
        <v>519</v>
      </c>
    </row>
    <row r="19818" spans="1:7">
      <c r="A19818" s="389" t="s">
        <v>535</v>
      </c>
      <c r="B19818" s="389" t="s">
        <v>519</v>
      </c>
      <c r="C19818" s="389">
        <v>34865.837904899898</v>
      </c>
      <c r="D19818" s="389" t="s">
        <v>519</v>
      </c>
      <c r="E19818" s="389" t="s">
        <v>670</v>
      </c>
      <c r="F19818" s="389" t="s">
        <v>650</v>
      </c>
      <c r="G19818" s="389" t="s">
        <v>519</v>
      </c>
    </row>
    <row r="19819" spans="1:7">
      <c r="A19819" s="389" t="s">
        <v>535</v>
      </c>
      <c r="B19819" s="389" t="s">
        <v>519</v>
      </c>
      <c r="C19819" s="389">
        <v>34865.837904899898</v>
      </c>
      <c r="D19819" s="389" t="s">
        <v>519</v>
      </c>
      <c r="E19819" s="389" t="s">
        <v>670</v>
      </c>
      <c r="F19819" s="389" t="s">
        <v>650</v>
      </c>
      <c r="G19819" s="389" t="s">
        <v>519</v>
      </c>
    </row>
    <row r="19820" spans="1:7">
      <c r="A19820" s="389" t="s">
        <v>535</v>
      </c>
      <c r="B19820" s="389" t="s">
        <v>519</v>
      </c>
      <c r="C19820" s="389">
        <v>34865.837904899898</v>
      </c>
      <c r="D19820" s="389" t="s">
        <v>519</v>
      </c>
      <c r="E19820" s="389" t="s">
        <v>670</v>
      </c>
      <c r="F19820" s="389" t="s">
        <v>650</v>
      </c>
      <c r="G19820" s="389" t="s">
        <v>519</v>
      </c>
    </row>
    <row r="19821" spans="1:7">
      <c r="A19821" s="389" t="s">
        <v>535</v>
      </c>
      <c r="B19821" s="389" t="s">
        <v>519</v>
      </c>
      <c r="C19821" s="389">
        <v>34865.837904899898</v>
      </c>
      <c r="D19821" s="389" t="s">
        <v>519</v>
      </c>
      <c r="E19821" s="389" t="s">
        <v>670</v>
      </c>
      <c r="F19821" s="389" t="s">
        <v>650</v>
      </c>
      <c r="G19821" s="389" t="s">
        <v>519</v>
      </c>
    </row>
    <row r="19822" spans="1:7">
      <c r="A19822" s="389" t="s">
        <v>535</v>
      </c>
      <c r="B19822" s="389" t="s">
        <v>519</v>
      </c>
      <c r="C19822" s="389">
        <v>34865.837904899898</v>
      </c>
      <c r="D19822" s="389" t="s">
        <v>519</v>
      </c>
      <c r="E19822" s="389" t="s">
        <v>670</v>
      </c>
      <c r="F19822" s="389" t="s">
        <v>650</v>
      </c>
      <c r="G19822" s="389" t="s">
        <v>519</v>
      </c>
    </row>
    <row r="19823" spans="1:7">
      <c r="A19823" s="389" t="s">
        <v>535</v>
      </c>
      <c r="B19823" s="389" t="s">
        <v>519</v>
      </c>
      <c r="C19823" s="389">
        <v>34865.837904899898</v>
      </c>
      <c r="D19823" s="389" t="s">
        <v>519</v>
      </c>
      <c r="E19823" s="389" t="s">
        <v>670</v>
      </c>
      <c r="F19823" s="389" t="s">
        <v>650</v>
      </c>
      <c r="G19823" s="389" t="s">
        <v>519</v>
      </c>
    </row>
    <row r="19824" spans="1:7">
      <c r="A19824" s="389" t="s">
        <v>535</v>
      </c>
      <c r="B19824" s="389" t="s">
        <v>519</v>
      </c>
      <c r="C19824" s="389">
        <v>34865.837904899898</v>
      </c>
      <c r="D19824" s="389" t="s">
        <v>519</v>
      </c>
      <c r="E19824" s="389" t="s">
        <v>670</v>
      </c>
      <c r="F19824" s="389" t="s">
        <v>650</v>
      </c>
      <c r="G19824" s="389" t="s">
        <v>519</v>
      </c>
    </row>
    <row r="19825" spans="1:7">
      <c r="A19825" s="389" t="s">
        <v>535</v>
      </c>
      <c r="B19825" s="389" t="s">
        <v>519</v>
      </c>
      <c r="C19825" s="389">
        <v>34865.837904899898</v>
      </c>
      <c r="D19825" s="389" t="s">
        <v>519</v>
      </c>
      <c r="E19825" s="389" t="s">
        <v>670</v>
      </c>
      <c r="F19825" s="389" t="s">
        <v>650</v>
      </c>
      <c r="G19825" s="389" t="s">
        <v>519</v>
      </c>
    </row>
    <row r="19826" spans="1:7">
      <c r="A19826" s="389" t="s">
        <v>535</v>
      </c>
      <c r="B19826" s="389" t="s">
        <v>519</v>
      </c>
      <c r="C19826" s="389">
        <v>34865.837904899898</v>
      </c>
      <c r="D19826" s="389" t="s">
        <v>519</v>
      </c>
      <c r="E19826" s="389" t="s">
        <v>670</v>
      </c>
      <c r="F19826" s="389" t="s">
        <v>650</v>
      </c>
      <c r="G19826" s="389" t="s">
        <v>519</v>
      </c>
    </row>
    <row r="19827" spans="1:7">
      <c r="A19827" s="389" t="s">
        <v>535</v>
      </c>
      <c r="B19827" s="389" t="s">
        <v>519</v>
      </c>
      <c r="C19827" s="389">
        <v>34865.837904899898</v>
      </c>
      <c r="D19827" s="389" t="s">
        <v>519</v>
      </c>
      <c r="E19827" s="389" t="s">
        <v>670</v>
      </c>
      <c r="F19827" s="389" t="s">
        <v>650</v>
      </c>
      <c r="G19827" s="389" t="s">
        <v>519</v>
      </c>
    </row>
    <row r="19828" spans="1:7">
      <c r="A19828" s="389" t="s">
        <v>535</v>
      </c>
      <c r="B19828" s="389" t="s">
        <v>519</v>
      </c>
      <c r="C19828" s="389">
        <v>34865.837904899898</v>
      </c>
      <c r="D19828" s="389" t="s">
        <v>519</v>
      </c>
      <c r="E19828" s="389" t="s">
        <v>670</v>
      </c>
      <c r="F19828" s="389" t="s">
        <v>650</v>
      </c>
      <c r="G19828" s="389" t="s">
        <v>519</v>
      </c>
    </row>
    <row r="19829" spans="1:7">
      <c r="A19829" s="389" t="s">
        <v>535</v>
      </c>
      <c r="B19829" s="389" t="s">
        <v>519</v>
      </c>
      <c r="C19829" s="389">
        <v>34865.837904899898</v>
      </c>
      <c r="D19829" s="389" t="s">
        <v>519</v>
      </c>
      <c r="E19829" s="389" t="s">
        <v>670</v>
      </c>
      <c r="F19829" s="389" t="s">
        <v>650</v>
      </c>
      <c r="G19829" s="389" t="s">
        <v>519</v>
      </c>
    </row>
    <row r="19830" spans="1:7">
      <c r="A19830" s="389" t="s">
        <v>535</v>
      </c>
      <c r="B19830" s="389" t="s">
        <v>519</v>
      </c>
      <c r="C19830" s="389">
        <v>34865.837904899898</v>
      </c>
      <c r="D19830" s="389" t="s">
        <v>519</v>
      </c>
      <c r="E19830" s="389" t="s">
        <v>670</v>
      </c>
      <c r="F19830" s="389" t="s">
        <v>650</v>
      </c>
      <c r="G19830" s="389" t="s">
        <v>519</v>
      </c>
    </row>
    <row r="19831" spans="1:7">
      <c r="A19831" s="389" t="s">
        <v>535</v>
      </c>
      <c r="B19831" s="389" t="s">
        <v>519</v>
      </c>
      <c r="C19831" s="389">
        <v>34865.837904899898</v>
      </c>
      <c r="D19831" s="389" t="s">
        <v>519</v>
      </c>
      <c r="E19831" s="389" t="s">
        <v>670</v>
      </c>
      <c r="F19831" s="389" t="s">
        <v>650</v>
      </c>
      <c r="G19831" s="389" t="s">
        <v>519</v>
      </c>
    </row>
    <row r="19832" spans="1:7">
      <c r="A19832" s="389" t="s">
        <v>535</v>
      </c>
      <c r="B19832" s="389" t="s">
        <v>519</v>
      </c>
      <c r="C19832" s="389">
        <v>34865.837904899898</v>
      </c>
      <c r="D19832" s="389" t="s">
        <v>519</v>
      </c>
      <c r="E19832" s="389" t="s">
        <v>670</v>
      </c>
      <c r="F19832" s="389" t="s">
        <v>650</v>
      </c>
      <c r="G19832" s="389" t="s">
        <v>519</v>
      </c>
    </row>
    <row r="19833" spans="1:7">
      <c r="A19833" s="389" t="s">
        <v>535</v>
      </c>
      <c r="B19833" s="389" t="s">
        <v>519</v>
      </c>
      <c r="C19833" s="389">
        <v>34865.837904899898</v>
      </c>
      <c r="D19833" s="389" t="s">
        <v>519</v>
      </c>
      <c r="E19833" s="389" t="s">
        <v>670</v>
      </c>
      <c r="F19833" s="389" t="s">
        <v>650</v>
      </c>
      <c r="G19833" s="389" t="s">
        <v>519</v>
      </c>
    </row>
    <row r="19834" spans="1:7">
      <c r="A19834" s="389" t="s">
        <v>535</v>
      </c>
      <c r="B19834" s="389" t="s">
        <v>519</v>
      </c>
      <c r="C19834" s="389">
        <v>34865.837904899898</v>
      </c>
      <c r="D19834" s="389" t="s">
        <v>519</v>
      </c>
      <c r="E19834" s="389" t="s">
        <v>670</v>
      </c>
      <c r="F19834" s="389" t="s">
        <v>650</v>
      </c>
      <c r="G19834" s="389" t="s">
        <v>519</v>
      </c>
    </row>
    <row r="19835" spans="1:7">
      <c r="A19835" s="389" t="s">
        <v>535</v>
      </c>
      <c r="B19835" s="389" t="s">
        <v>519</v>
      </c>
      <c r="C19835" s="389">
        <v>34865.837904899898</v>
      </c>
      <c r="D19835" s="389" t="s">
        <v>519</v>
      </c>
      <c r="E19835" s="389" t="s">
        <v>670</v>
      </c>
      <c r="F19835" s="389" t="s">
        <v>650</v>
      </c>
      <c r="G19835" s="389" t="s">
        <v>519</v>
      </c>
    </row>
    <row r="19836" spans="1:7">
      <c r="A19836" s="389" t="s">
        <v>535</v>
      </c>
      <c r="B19836" s="389" t="s">
        <v>519</v>
      </c>
      <c r="C19836" s="389">
        <v>34865.837904899898</v>
      </c>
      <c r="D19836" s="389" t="s">
        <v>519</v>
      </c>
      <c r="E19836" s="389" t="s">
        <v>670</v>
      </c>
      <c r="F19836" s="389" t="s">
        <v>650</v>
      </c>
      <c r="G19836" s="389" t="s">
        <v>519</v>
      </c>
    </row>
    <row r="19837" spans="1:7">
      <c r="A19837" s="389" t="s">
        <v>535</v>
      </c>
      <c r="B19837" s="389" t="s">
        <v>519</v>
      </c>
      <c r="C19837" s="389">
        <v>34865.837904899898</v>
      </c>
      <c r="D19837" s="389" t="s">
        <v>519</v>
      </c>
      <c r="E19837" s="389" t="s">
        <v>670</v>
      </c>
      <c r="F19837" s="389" t="s">
        <v>650</v>
      </c>
      <c r="G19837" s="389" t="s">
        <v>519</v>
      </c>
    </row>
    <row r="19838" spans="1:7">
      <c r="A19838" s="389" t="s">
        <v>535</v>
      </c>
      <c r="B19838" s="389" t="s">
        <v>519</v>
      </c>
      <c r="C19838" s="389">
        <v>34865.837904899898</v>
      </c>
      <c r="D19838" s="389" t="s">
        <v>519</v>
      </c>
      <c r="E19838" s="389" t="s">
        <v>670</v>
      </c>
      <c r="F19838" s="389" t="s">
        <v>650</v>
      </c>
      <c r="G19838" s="389" t="s">
        <v>519</v>
      </c>
    </row>
    <row r="19839" spans="1:7">
      <c r="A19839" s="389" t="s">
        <v>535</v>
      </c>
      <c r="B19839" s="389" t="s">
        <v>519</v>
      </c>
      <c r="C19839" s="389">
        <v>34865.837904899898</v>
      </c>
      <c r="D19839" s="389" t="s">
        <v>519</v>
      </c>
      <c r="E19839" s="389" t="s">
        <v>670</v>
      </c>
      <c r="F19839" s="389" t="s">
        <v>650</v>
      </c>
      <c r="G19839" s="389" t="s">
        <v>519</v>
      </c>
    </row>
    <row r="19840" spans="1:7">
      <c r="A19840" s="389" t="s">
        <v>535</v>
      </c>
      <c r="B19840" s="389" t="s">
        <v>519</v>
      </c>
      <c r="C19840" s="389">
        <v>34865.837904899898</v>
      </c>
      <c r="D19840" s="389" t="s">
        <v>519</v>
      </c>
      <c r="E19840" s="389" t="s">
        <v>670</v>
      </c>
      <c r="F19840" s="389" t="s">
        <v>650</v>
      </c>
      <c r="G19840" s="389" t="s">
        <v>519</v>
      </c>
    </row>
    <row r="19841" spans="1:7">
      <c r="A19841" s="389" t="s">
        <v>535</v>
      </c>
      <c r="B19841" s="389" t="s">
        <v>519</v>
      </c>
      <c r="C19841" s="389">
        <v>34865.837904899898</v>
      </c>
      <c r="D19841" s="389" t="s">
        <v>519</v>
      </c>
      <c r="E19841" s="389" t="s">
        <v>670</v>
      </c>
      <c r="F19841" s="389" t="s">
        <v>650</v>
      </c>
      <c r="G19841" s="389" t="s">
        <v>519</v>
      </c>
    </row>
    <row r="19842" spans="1:7">
      <c r="A19842" s="389" t="s">
        <v>535</v>
      </c>
      <c r="B19842" s="389" t="s">
        <v>519</v>
      </c>
      <c r="C19842" s="389">
        <v>34865.837904899898</v>
      </c>
      <c r="D19842" s="389" t="s">
        <v>519</v>
      </c>
      <c r="E19842" s="389" t="s">
        <v>670</v>
      </c>
      <c r="F19842" s="389" t="s">
        <v>650</v>
      </c>
      <c r="G19842" s="389" t="s">
        <v>519</v>
      </c>
    </row>
    <row r="19843" spans="1:7">
      <c r="A19843" s="389" t="s">
        <v>535</v>
      </c>
      <c r="B19843" s="389" t="s">
        <v>519</v>
      </c>
      <c r="C19843" s="389">
        <v>34865.837904899898</v>
      </c>
      <c r="D19843" s="389" t="s">
        <v>519</v>
      </c>
      <c r="E19843" s="389" t="s">
        <v>670</v>
      </c>
      <c r="F19843" s="389" t="s">
        <v>650</v>
      </c>
      <c r="G19843" s="389" t="s">
        <v>519</v>
      </c>
    </row>
    <row r="19844" spans="1:7">
      <c r="A19844" s="389" t="s">
        <v>535</v>
      </c>
      <c r="B19844" s="389" t="s">
        <v>519</v>
      </c>
      <c r="C19844" s="389">
        <v>34865.837904899898</v>
      </c>
      <c r="D19844" s="389" t="s">
        <v>519</v>
      </c>
      <c r="E19844" s="389" t="s">
        <v>670</v>
      </c>
      <c r="F19844" s="389" t="s">
        <v>650</v>
      </c>
      <c r="G19844" s="389" t="s">
        <v>519</v>
      </c>
    </row>
    <row r="19845" spans="1:7">
      <c r="A19845" s="389" t="s">
        <v>535</v>
      </c>
      <c r="B19845" s="389" t="s">
        <v>519</v>
      </c>
      <c r="C19845" s="389">
        <v>34865.837904899898</v>
      </c>
      <c r="D19845" s="389" t="s">
        <v>519</v>
      </c>
      <c r="E19845" s="389" t="s">
        <v>670</v>
      </c>
      <c r="F19845" s="389" t="s">
        <v>650</v>
      </c>
      <c r="G19845" s="389" t="s">
        <v>519</v>
      </c>
    </row>
    <row r="19846" spans="1:7">
      <c r="A19846" s="389" t="s">
        <v>535</v>
      </c>
      <c r="B19846" s="389" t="s">
        <v>519</v>
      </c>
      <c r="C19846" s="389">
        <v>34865.837904899898</v>
      </c>
      <c r="D19846" s="389" t="s">
        <v>519</v>
      </c>
      <c r="E19846" s="389" t="s">
        <v>670</v>
      </c>
      <c r="F19846" s="389" t="s">
        <v>650</v>
      </c>
      <c r="G19846" s="389" t="s">
        <v>519</v>
      </c>
    </row>
    <row r="19847" spans="1:7">
      <c r="A19847" s="389" t="s">
        <v>535</v>
      </c>
      <c r="B19847" s="389" t="s">
        <v>519</v>
      </c>
      <c r="C19847" s="389">
        <v>34865.837904899898</v>
      </c>
      <c r="D19847" s="389" t="s">
        <v>519</v>
      </c>
      <c r="E19847" s="389" t="s">
        <v>670</v>
      </c>
      <c r="F19847" s="389" t="s">
        <v>650</v>
      </c>
      <c r="G19847" s="389" t="s">
        <v>519</v>
      </c>
    </row>
    <row r="19848" spans="1:7">
      <c r="A19848" s="389" t="s">
        <v>535</v>
      </c>
      <c r="B19848" s="389" t="s">
        <v>519</v>
      </c>
      <c r="C19848" s="389">
        <v>34865.837904899898</v>
      </c>
      <c r="D19848" s="389" t="s">
        <v>519</v>
      </c>
      <c r="E19848" s="389" t="s">
        <v>670</v>
      </c>
      <c r="F19848" s="389" t="s">
        <v>650</v>
      </c>
      <c r="G19848" s="389" t="s">
        <v>519</v>
      </c>
    </row>
    <row r="19849" spans="1:7">
      <c r="A19849" s="389" t="s">
        <v>535</v>
      </c>
      <c r="B19849" s="389" t="s">
        <v>519</v>
      </c>
      <c r="C19849" s="389">
        <v>34865.837904899898</v>
      </c>
      <c r="D19849" s="389" t="s">
        <v>519</v>
      </c>
      <c r="E19849" s="389" t="s">
        <v>670</v>
      </c>
      <c r="F19849" s="389" t="s">
        <v>650</v>
      </c>
      <c r="G19849" s="389" t="s">
        <v>519</v>
      </c>
    </row>
    <row r="19850" spans="1:7">
      <c r="A19850" s="389" t="s">
        <v>535</v>
      </c>
      <c r="B19850" s="389" t="s">
        <v>519</v>
      </c>
      <c r="C19850" s="389">
        <v>34865.837904899898</v>
      </c>
      <c r="D19850" s="389" t="s">
        <v>519</v>
      </c>
      <c r="E19850" s="389" t="s">
        <v>670</v>
      </c>
      <c r="F19850" s="389" t="s">
        <v>650</v>
      </c>
      <c r="G19850" s="389" t="s">
        <v>519</v>
      </c>
    </row>
    <row r="19851" spans="1:7">
      <c r="A19851" s="389" t="s">
        <v>535</v>
      </c>
      <c r="B19851" s="389" t="s">
        <v>519</v>
      </c>
      <c r="C19851" s="389">
        <v>34865.837904899898</v>
      </c>
      <c r="D19851" s="389" t="s">
        <v>519</v>
      </c>
      <c r="E19851" s="389" t="s">
        <v>670</v>
      </c>
      <c r="F19851" s="389" t="s">
        <v>650</v>
      </c>
      <c r="G19851" s="389" t="s">
        <v>519</v>
      </c>
    </row>
    <row r="19852" spans="1:7">
      <c r="A19852" s="389" t="s">
        <v>535</v>
      </c>
      <c r="B19852" s="389" t="s">
        <v>519</v>
      </c>
      <c r="C19852" s="389">
        <v>34865.837904899898</v>
      </c>
      <c r="D19852" s="389" t="s">
        <v>519</v>
      </c>
      <c r="E19852" s="389" t="s">
        <v>670</v>
      </c>
      <c r="F19852" s="389" t="s">
        <v>650</v>
      </c>
      <c r="G19852" s="389" t="s">
        <v>519</v>
      </c>
    </row>
    <row r="19853" spans="1:7">
      <c r="A19853" s="389" t="s">
        <v>535</v>
      </c>
      <c r="B19853" s="389" t="s">
        <v>519</v>
      </c>
      <c r="C19853" s="389">
        <v>34865.837904899898</v>
      </c>
      <c r="D19853" s="389" t="s">
        <v>519</v>
      </c>
      <c r="E19853" s="389" t="s">
        <v>670</v>
      </c>
      <c r="F19853" s="389" t="s">
        <v>650</v>
      </c>
      <c r="G19853" s="389" t="s">
        <v>519</v>
      </c>
    </row>
    <row r="19854" spans="1:7">
      <c r="A19854" s="389" t="s">
        <v>535</v>
      </c>
      <c r="B19854" s="389" t="s">
        <v>519</v>
      </c>
      <c r="C19854" s="389">
        <v>34865.837904899898</v>
      </c>
      <c r="D19854" s="389" t="s">
        <v>519</v>
      </c>
      <c r="E19854" s="389" t="s">
        <v>670</v>
      </c>
      <c r="F19854" s="389" t="s">
        <v>650</v>
      </c>
      <c r="G19854" s="389" t="s">
        <v>519</v>
      </c>
    </row>
    <row r="19855" spans="1:7">
      <c r="A19855" s="389" t="s">
        <v>535</v>
      </c>
      <c r="B19855" s="389" t="s">
        <v>519</v>
      </c>
      <c r="C19855" s="389">
        <v>34865.837904899898</v>
      </c>
      <c r="D19855" s="389" t="s">
        <v>519</v>
      </c>
      <c r="E19855" s="389" t="s">
        <v>670</v>
      </c>
      <c r="F19855" s="389" t="s">
        <v>650</v>
      </c>
      <c r="G19855" s="389" t="s">
        <v>519</v>
      </c>
    </row>
    <row r="19856" spans="1:7">
      <c r="A19856" s="389" t="s">
        <v>535</v>
      </c>
      <c r="B19856" s="389" t="s">
        <v>519</v>
      </c>
      <c r="C19856" s="389">
        <v>34865.837904899898</v>
      </c>
      <c r="D19856" s="389" t="s">
        <v>519</v>
      </c>
      <c r="E19856" s="389" t="s">
        <v>670</v>
      </c>
      <c r="F19856" s="389" t="s">
        <v>650</v>
      </c>
      <c r="G19856" s="389" t="s">
        <v>519</v>
      </c>
    </row>
    <row r="19857" spans="1:7">
      <c r="A19857" s="389" t="s">
        <v>535</v>
      </c>
      <c r="B19857" s="389" t="s">
        <v>519</v>
      </c>
      <c r="C19857" s="389">
        <v>34865.837904899898</v>
      </c>
      <c r="D19857" s="389" t="s">
        <v>519</v>
      </c>
      <c r="E19857" s="389" t="s">
        <v>670</v>
      </c>
      <c r="F19857" s="389" t="s">
        <v>650</v>
      </c>
      <c r="G19857" s="389" t="s">
        <v>519</v>
      </c>
    </row>
    <row r="19858" spans="1:7">
      <c r="A19858" s="389" t="s">
        <v>535</v>
      </c>
      <c r="B19858" s="389" t="s">
        <v>519</v>
      </c>
      <c r="C19858" s="389">
        <v>34865.837904899898</v>
      </c>
      <c r="D19858" s="389" t="s">
        <v>519</v>
      </c>
      <c r="E19858" s="389" t="s">
        <v>670</v>
      </c>
      <c r="F19858" s="389" t="s">
        <v>650</v>
      </c>
      <c r="G19858" s="389" t="s">
        <v>519</v>
      </c>
    </row>
    <row r="19859" spans="1:7">
      <c r="A19859" s="389" t="s">
        <v>535</v>
      </c>
      <c r="B19859" s="389" t="s">
        <v>519</v>
      </c>
      <c r="C19859" s="389">
        <v>34865.837904899898</v>
      </c>
      <c r="D19859" s="389" t="s">
        <v>519</v>
      </c>
      <c r="E19859" s="389" t="s">
        <v>670</v>
      </c>
      <c r="F19859" s="389" t="s">
        <v>650</v>
      </c>
      <c r="G19859" s="389" t="s">
        <v>519</v>
      </c>
    </row>
    <row r="19860" spans="1:7">
      <c r="A19860" s="389" t="s">
        <v>535</v>
      </c>
      <c r="B19860" s="389" t="s">
        <v>519</v>
      </c>
      <c r="C19860" s="389">
        <v>34865.837904899898</v>
      </c>
      <c r="D19860" s="389" t="s">
        <v>519</v>
      </c>
      <c r="E19860" s="389" t="s">
        <v>670</v>
      </c>
      <c r="F19860" s="389" t="s">
        <v>650</v>
      </c>
      <c r="G19860" s="389" t="s">
        <v>519</v>
      </c>
    </row>
    <row r="19861" spans="1:7">
      <c r="A19861" s="389" t="s">
        <v>535</v>
      </c>
      <c r="B19861" s="389" t="s">
        <v>519</v>
      </c>
      <c r="C19861" s="389">
        <v>34865.837904899898</v>
      </c>
      <c r="D19861" s="389" t="s">
        <v>519</v>
      </c>
      <c r="E19861" s="389" t="s">
        <v>670</v>
      </c>
      <c r="F19861" s="389" t="s">
        <v>650</v>
      </c>
      <c r="G19861" s="389" t="s">
        <v>519</v>
      </c>
    </row>
    <row r="19862" spans="1:7">
      <c r="A19862" s="389" t="s">
        <v>536</v>
      </c>
      <c r="B19862" s="389" t="s">
        <v>519</v>
      </c>
      <c r="C19862" s="389">
        <v>34865.837904899898</v>
      </c>
      <c r="D19862" s="389" t="s">
        <v>519</v>
      </c>
      <c r="E19862" s="389" t="s">
        <v>670</v>
      </c>
      <c r="F19862" s="389" t="s">
        <v>650</v>
      </c>
      <c r="G19862" s="389" t="s">
        <v>519</v>
      </c>
    </row>
    <row r="19863" spans="1:7">
      <c r="A19863" s="389" t="s">
        <v>535</v>
      </c>
      <c r="B19863" s="389" t="s">
        <v>519</v>
      </c>
      <c r="C19863" s="389">
        <v>34865.837904899898</v>
      </c>
      <c r="D19863" s="389" t="s">
        <v>519</v>
      </c>
      <c r="E19863" s="389" t="s">
        <v>670</v>
      </c>
      <c r="F19863" s="389" t="s">
        <v>650</v>
      </c>
      <c r="G19863" s="389" t="s">
        <v>519</v>
      </c>
    </row>
    <row r="19864" spans="1:7">
      <c r="A19864" s="389" t="s">
        <v>535</v>
      </c>
      <c r="B19864" s="389" t="s">
        <v>519</v>
      </c>
      <c r="C19864" s="389">
        <v>34865.837904899898</v>
      </c>
      <c r="D19864" s="389" t="s">
        <v>519</v>
      </c>
      <c r="E19864" s="389" t="s">
        <v>670</v>
      </c>
      <c r="F19864" s="389" t="s">
        <v>650</v>
      </c>
      <c r="G19864" s="389" t="s">
        <v>519</v>
      </c>
    </row>
    <row r="19865" spans="1:7">
      <c r="A19865" s="389" t="s">
        <v>535</v>
      </c>
      <c r="B19865" s="389" t="s">
        <v>519</v>
      </c>
      <c r="C19865" s="389">
        <v>34865.837904899898</v>
      </c>
      <c r="D19865" s="389" t="s">
        <v>519</v>
      </c>
      <c r="E19865" s="389" t="s">
        <v>670</v>
      </c>
      <c r="F19865" s="389" t="s">
        <v>650</v>
      </c>
      <c r="G19865" s="389" t="s">
        <v>519</v>
      </c>
    </row>
    <row r="19866" spans="1:7">
      <c r="A19866" s="389" t="s">
        <v>535</v>
      </c>
      <c r="B19866" s="389" t="s">
        <v>519</v>
      </c>
      <c r="C19866" s="389">
        <v>34865.837904899898</v>
      </c>
      <c r="D19866" s="389" t="s">
        <v>519</v>
      </c>
      <c r="E19866" s="389" t="s">
        <v>670</v>
      </c>
      <c r="F19866" s="389" t="s">
        <v>650</v>
      </c>
      <c r="G19866" s="389" t="s">
        <v>519</v>
      </c>
    </row>
    <row r="19867" spans="1:7">
      <c r="A19867" s="389" t="s">
        <v>535</v>
      </c>
      <c r="B19867" s="389" t="s">
        <v>519</v>
      </c>
      <c r="C19867" s="389">
        <v>34865.837904899898</v>
      </c>
      <c r="D19867" s="389" t="s">
        <v>519</v>
      </c>
      <c r="E19867" s="389" t="s">
        <v>670</v>
      </c>
      <c r="F19867" s="389" t="s">
        <v>650</v>
      </c>
      <c r="G19867" s="389" t="s">
        <v>519</v>
      </c>
    </row>
    <row r="19868" spans="1:7">
      <c r="A19868" s="389" t="s">
        <v>535</v>
      </c>
      <c r="B19868" s="389" t="s">
        <v>519</v>
      </c>
      <c r="C19868" s="389">
        <v>34865.837904899898</v>
      </c>
      <c r="D19868" s="389" t="s">
        <v>519</v>
      </c>
      <c r="E19868" s="389" t="s">
        <v>670</v>
      </c>
      <c r="F19868" s="389" t="s">
        <v>650</v>
      </c>
      <c r="G19868" s="389" t="s">
        <v>519</v>
      </c>
    </row>
    <row r="19869" spans="1:7">
      <c r="A19869" s="389" t="s">
        <v>535</v>
      </c>
      <c r="B19869" s="389" t="s">
        <v>519</v>
      </c>
      <c r="C19869" s="389">
        <v>34865.837904899898</v>
      </c>
      <c r="D19869" s="389" t="s">
        <v>519</v>
      </c>
      <c r="E19869" s="389" t="s">
        <v>670</v>
      </c>
      <c r="F19869" s="389" t="s">
        <v>650</v>
      </c>
      <c r="G19869" s="389" t="s">
        <v>519</v>
      </c>
    </row>
    <row r="19870" spans="1:7">
      <c r="A19870" s="389" t="s">
        <v>535</v>
      </c>
      <c r="B19870" s="389" t="s">
        <v>519</v>
      </c>
      <c r="C19870" s="389">
        <v>34865.837904899898</v>
      </c>
      <c r="D19870" s="389" t="s">
        <v>519</v>
      </c>
      <c r="E19870" s="389" t="s">
        <v>670</v>
      </c>
      <c r="F19870" s="389" t="s">
        <v>650</v>
      </c>
      <c r="G19870" s="389" t="s">
        <v>519</v>
      </c>
    </row>
    <row r="19871" spans="1:7">
      <c r="A19871" s="389" t="s">
        <v>535</v>
      </c>
      <c r="B19871" s="389" t="s">
        <v>519</v>
      </c>
      <c r="C19871" s="389">
        <v>34865.837904899898</v>
      </c>
      <c r="D19871" s="389" t="s">
        <v>519</v>
      </c>
      <c r="E19871" s="389" t="s">
        <v>670</v>
      </c>
      <c r="F19871" s="389" t="s">
        <v>650</v>
      </c>
      <c r="G19871" s="389" t="s">
        <v>519</v>
      </c>
    </row>
    <row r="19872" spans="1:7">
      <c r="A19872" s="389" t="s">
        <v>535</v>
      </c>
      <c r="B19872" s="389" t="s">
        <v>519</v>
      </c>
      <c r="C19872" s="389">
        <v>34865.837904899898</v>
      </c>
      <c r="D19872" s="389" t="s">
        <v>519</v>
      </c>
      <c r="E19872" s="389" t="s">
        <v>670</v>
      </c>
      <c r="F19872" s="389" t="s">
        <v>650</v>
      </c>
      <c r="G19872" s="389" t="s">
        <v>519</v>
      </c>
    </row>
    <row r="19873" spans="1:7">
      <c r="A19873" s="389" t="s">
        <v>535</v>
      </c>
      <c r="B19873" s="389" t="s">
        <v>519</v>
      </c>
      <c r="C19873" s="389">
        <v>34865.837904899898</v>
      </c>
      <c r="D19873" s="389" t="s">
        <v>519</v>
      </c>
      <c r="E19873" s="389" t="s">
        <v>670</v>
      </c>
      <c r="F19873" s="389" t="s">
        <v>650</v>
      </c>
      <c r="G19873" s="389" t="s">
        <v>519</v>
      </c>
    </row>
    <row r="19874" spans="1:7">
      <c r="A19874" s="389" t="s">
        <v>535</v>
      </c>
      <c r="B19874" s="389" t="s">
        <v>519</v>
      </c>
      <c r="C19874" s="389">
        <v>34865.837904899898</v>
      </c>
      <c r="D19874" s="389" t="s">
        <v>519</v>
      </c>
      <c r="E19874" s="389" t="s">
        <v>670</v>
      </c>
      <c r="F19874" s="389" t="s">
        <v>650</v>
      </c>
      <c r="G19874" s="389" t="s">
        <v>519</v>
      </c>
    </row>
    <row r="19875" spans="1:7">
      <c r="A19875" s="389" t="s">
        <v>535</v>
      </c>
      <c r="B19875" s="389" t="s">
        <v>519</v>
      </c>
      <c r="C19875" s="389">
        <v>34865.837904899898</v>
      </c>
      <c r="D19875" s="389" t="s">
        <v>519</v>
      </c>
      <c r="E19875" s="389" t="s">
        <v>670</v>
      </c>
      <c r="F19875" s="389" t="s">
        <v>650</v>
      </c>
      <c r="G19875" s="389" t="s">
        <v>519</v>
      </c>
    </row>
    <row r="19876" spans="1:7">
      <c r="A19876" s="389" t="s">
        <v>536</v>
      </c>
      <c r="B19876" s="389" t="s">
        <v>519</v>
      </c>
      <c r="C19876" s="389">
        <v>34865.837904899898</v>
      </c>
      <c r="D19876" s="389" t="s">
        <v>519</v>
      </c>
      <c r="E19876" s="389" t="s">
        <v>670</v>
      </c>
      <c r="F19876" s="389" t="s">
        <v>650</v>
      </c>
      <c r="G19876" s="389" t="s">
        <v>519</v>
      </c>
    </row>
    <row r="19877" spans="1:7">
      <c r="A19877" s="389" t="s">
        <v>535</v>
      </c>
      <c r="B19877" s="389" t="s">
        <v>519</v>
      </c>
      <c r="C19877" s="389">
        <v>34865.837904899898</v>
      </c>
      <c r="D19877" s="389" t="s">
        <v>519</v>
      </c>
      <c r="E19877" s="389" t="s">
        <v>670</v>
      </c>
      <c r="F19877" s="389" t="s">
        <v>650</v>
      </c>
      <c r="G19877" s="389" t="s">
        <v>519</v>
      </c>
    </row>
    <row r="19878" spans="1:7">
      <c r="A19878" s="389" t="s">
        <v>535</v>
      </c>
      <c r="B19878" s="389" t="s">
        <v>519</v>
      </c>
      <c r="C19878" s="389">
        <v>34865.837904899898</v>
      </c>
      <c r="D19878" s="389" t="s">
        <v>519</v>
      </c>
      <c r="E19878" s="389" t="s">
        <v>670</v>
      </c>
      <c r="F19878" s="389" t="s">
        <v>650</v>
      </c>
      <c r="G19878" s="389" t="s">
        <v>519</v>
      </c>
    </row>
    <row r="19879" spans="1:7">
      <c r="A19879" s="389" t="s">
        <v>535</v>
      </c>
      <c r="B19879" s="389" t="s">
        <v>519</v>
      </c>
      <c r="C19879" s="389">
        <v>34865.837904899898</v>
      </c>
      <c r="D19879" s="389" t="s">
        <v>519</v>
      </c>
      <c r="E19879" s="389" t="s">
        <v>670</v>
      </c>
      <c r="F19879" s="389" t="s">
        <v>650</v>
      </c>
      <c r="G19879" s="389" t="s">
        <v>519</v>
      </c>
    </row>
    <row r="19880" spans="1:7">
      <c r="A19880" s="389" t="s">
        <v>535</v>
      </c>
      <c r="B19880" s="389" t="s">
        <v>519</v>
      </c>
      <c r="C19880" s="389">
        <v>34865.837904899898</v>
      </c>
      <c r="D19880" s="389" t="s">
        <v>519</v>
      </c>
      <c r="E19880" s="389" t="s">
        <v>670</v>
      </c>
      <c r="F19880" s="389" t="s">
        <v>650</v>
      </c>
      <c r="G19880" s="389" t="s">
        <v>519</v>
      </c>
    </row>
    <row r="19881" spans="1:7">
      <c r="A19881" s="389" t="s">
        <v>535</v>
      </c>
      <c r="B19881" s="389" t="s">
        <v>519</v>
      </c>
      <c r="C19881" s="389">
        <v>34865.837904899898</v>
      </c>
      <c r="D19881" s="389" t="s">
        <v>519</v>
      </c>
      <c r="E19881" s="389" t="s">
        <v>670</v>
      </c>
      <c r="F19881" s="389" t="s">
        <v>650</v>
      </c>
      <c r="G19881" s="389" t="s">
        <v>519</v>
      </c>
    </row>
    <row r="19882" spans="1:7">
      <c r="A19882" s="389" t="s">
        <v>535</v>
      </c>
      <c r="B19882" s="389" t="s">
        <v>519</v>
      </c>
      <c r="C19882" s="389">
        <v>34865.837904899898</v>
      </c>
      <c r="D19882" s="389" t="s">
        <v>519</v>
      </c>
      <c r="E19882" s="389" t="s">
        <v>670</v>
      </c>
      <c r="F19882" s="389" t="s">
        <v>650</v>
      </c>
      <c r="G19882" s="389" t="s">
        <v>519</v>
      </c>
    </row>
    <row r="19883" spans="1:7">
      <c r="A19883" s="389" t="s">
        <v>535</v>
      </c>
      <c r="B19883" s="389" t="s">
        <v>519</v>
      </c>
      <c r="C19883" s="389">
        <v>34865.837904899898</v>
      </c>
      <c r="D19883" s="389" t="s">
        <v>519</v>
      </c>
      <c r="E19883" s="389" t="s">
        <v>670</v>
      </c>
      <c r="F19883" s="389" t="s">
        <v>650</v>
      </c>
      <c r="G19883" s="389" t="s">
        <v>519</v>
      </c>
    </row>
    <row r="19884" spans="1:7">
      <c r="A19884" s="389" t="s">
        <v>535</v>
      </c>
      <c r="B19884" s="389" t="s">
        <v>519</v>
      </c>
      <c r="C19884" s="389">
        <v>34865.837904899898</v>
      </c>
      <c r="D19884" s="389" t="s">
        <v>519</v>
      </c>
      <c r="E19884" s="389" t="s">
        <v>670</v>
      </c>
      <c r="F19884" s="389" t="s">
        <v>650</v>
      </c>
      <c r="G19884" s="389" t="s">
        <v>519</v>
      </c>
    </row>
    <row r="19885" spans="1:7">
      <c r="A19885" s="389" t="s">
        <v>535</v>
      </c>
      <c r="B19885" s="389" t="s">
        <v>519</v>
      </c>
      <c r="C19885" s="389">
        <v>34865.837904899898</v>
      </c>
      <c r="D19885" s="389" t="s">
        <v>519</v>
      </c>
      <c r="E19885" s="389" t="s">
        <v>670</v>
      </c>
      <c r="F19885" s="389" t="s">
        <v>650</v>
      </c>
      <c r="G19885" s="389" t="s">
        <v>519</v>
      </c>
    </row>
    <row r="19886" spans="1:7">
      <c r="A19886" s="389" t="s">
        <v>535</v>
      </c>
      <c r="B19886" s="389" t="s">
        <v>519</v>
      </c>
      <c r="C19886" s="389">
        <v>34865.837904899898</v>
      </c>
      <c r="D19886" s="389" t="s">
        <v>519</v>
      </c>
      <c r="E19886" s="389" t="s">
        <v>670</v>
      </c>
      <c r="F19886" s="389" t="s">
        <v>650</v>
      </c>
      <c r="G19886" s="389" t="s">
        <v>519</v>
      </c>
    </row>
    <row r="19887" spans="1:7">
      <c r="A19887" s="389" t="s">
        <v>536</v>
      </c>
      <c r="B19887" s="389" t="s">
        <v>519</v>
      </c>
      <c r="C19887" s="389">
        <v>34865.837904899898</v>
      </c>
      <c r="D19887" s="389" t="s">
        <v>519</v>
      </c>
      <c r="E19887" s="389" t="s">
        <v>670</v>
      </c>
      <c r="F19887" s="389" t="s">
        <v>650</v>
      </c>
      <c r="G19887" s="389" t="s">
        <v>519</v>
      </c>
    </row>
    <row r="19888" spans="1:7">
      <c r="A19888" s="389" t="s">
        <v>536</v>
      </c>
      <c r="B19888" s="389" t="s">
        <v>519</v>
      </c>
      <c r="C19888" s="389">
        <v>34865.837904899898</v>
      </c>
      <c r="D19888" s="389" t="s">
        <v>519</v>
      </c>
      <c r="E19888" s="389" t="s">
        <v>670</v>
      </c>
      <c r="F19888" s="389" t="s">
        <v>650</v>
      </c>
      <c r="G19888" s="389" t="s">
        <v>519</v>
      </c>
    </row>
    <row r="19889" spans="1:7">
      <c r="A19889" s="389" t="s">
        <v>536</v>
      </c>
      <c r="B19889" s="389" t="s">
        <v>519</v>
      </c>
      <c r="C19889" s="389">
        <v>34865.837904899898</v>
      </c>
      <c r="D19889" s="389" t="s">
        <v>519</v>
      </c>
      <c r="E19889" s="389" t="s">
        <v>670</v>
      </c>
      <c r="F19889" s="389" t="s">
        <v>650</v>
      </c>
      <c r="G19889" s="389" t="s">
        <v>519</v>
      </c>
    </row>
    <row r="19890" spans="1:7">
      <c r="A19890" s="389" t="s">
        <v>536</v>
      </c>
      <c r="B19890" s="389" t="s">
        <v>519</v>
      </c>
      <c r="C19890" s="389">
        <v>34865.837904899898</v>
      </c>
      <c r="D19890" s="389" t="s">
        <v>519</v>
      </c>
      <c r="E19890" s="389" t="s">
        <v>670</v>
      </c>
      <c r="F19890" s="389" t="s">
        <v>650</v>
      </c>
      <c r="G19890" s="389" t="s">
        <v>519</v>
      </c>
    </row>
    <row r="19891" spans="1:7">
      <c r="A19891" s="389" t="s">
        <v>536</v>
      </c>
      <c r="B19891" s="389" t="s">
        <v>519</v>
      </c>
      <c r="C19891" s="389">
        <v>34865.837904899898</v>
      </c>
      <c r="D19891" s="389" t="s">
        <v>519</v>
      </c>
      <c r="E19891" s="389" t="s">
        <v>670</v>
      </c>
      <c r="F19891" s="389" t="s">
        <v>650</v>
      </c>
      <c r="G19891" s="389" t="s">
        <v>519</v>
      </c>
    </row>
    <row r="19892" spans="1:7">
      <c r="A19892" s="389" t="s">
        <v>536</v>
      </c>
      <c r="B19892" s="389" t="s">
        <v>519</v>
      </c>
      <c r="C19892" s="389">
        <v>34865.837904899898</v>
      </c>
      <c r="D19892" s="389" t="s">
        <v>519</v>
      </c>
      <c r="E19892" s="389" t="s">
        <v>670</v>
      </c>
      <c r="F19892" s="389" t="s">
        <v>650</v>
      </c>
      <c r="G19892" s="389" t="s">
        <v>519</v>
      </c>
    </row>
    <row r="19893" spans="1:7">
      <c r="A19893" s="389" t="s">
        <v>536</v>
      </c>
      <c r="B19893" s="389" t="s">
        <v>519</v>
      </c>
      <c r="C19893" s="389">
        <v>34865.837904899898</v>
      </c>
      <c r="D19893" s="389" t="s">
        <v>519</v>
      </c>
      <c r="E19893" s="389" t="s">
        <v>670</v>
      </c>
      <c r="F19893" s="389" t="s">
        <v>650</v>
      </c>
      <c r="G19893" s="389" t="s">
        <v>519</v>
      </c>
    </row>
    <row r="19894" spans="1:7">
      <c r="A19894" s="389" t="s">
        <v>536</v>
      </c>
      <c r="B19894" s="389" t="s">
        <v>519</v>
      </c>
      <c r="C19894" s="389">
        <v>34865.837904899898</v>
      </c>
      <c r="D19894" s="389" t="s">
        <v>519</v>
      </c>
      <c r="E19894" s="389" t="s">
        <v>670</v>
      </c>
      <c r="F19894" s="389" t="s">
        <v>650</v>
      </c>
      <c r="G19894" s="389" t="s">
        <v>519</v>
      </c>
    </row>
    <row r="19895" spans="1:7">
      <c r="A19895" s="389" t="s">
        <v>536</v>
      </c>
      <c r="B19895" s="389" t="s">
        <v>519</v>
      </c>
      <c r="C19895" s="389">
        <v>34865.837904899898</v>
      </c>
      <c r="D19895" s="389" t="s">
        <v>519</v>
      </c>
      <c r="E19895" s="389" t="s">
        <v>670</v>
      </c>
      <c r="F19895" s="389" t="s">
        <v>650</v>
      </c>
      <c r="G19895" s="389" t="s">
        <v>519</v>
      </c>
    </row>
    <row r="19896" spans="1:7">
      <c r="A19896" s="389" t="s">
        <v>536</v>
      </c>
      <c r="B19896" s="389" t="s">
        <v>519</v>
      </c>
      <c r="C19896" s="389">
        <v>34865.837904899898</v>
      </c>
      <c r="D19896" s="389" t="s">
        <v>519</v>
      </c>
      <c r="E19896" s="389" t="s">
        <v>670</v>
      </c>
      <c r="F19896" s="389" t="s">
        <v>650</v>
      </c>
      <c r="G19896" s="389" t="s">
        <v>519</v>
      </c>
    </row>
    <row r="19897" spans="1:7">
      <c r="A19897" s="389" t="s">
        <v>536</v>
      </c>
      <c r="B19897" s="389" t="s">
        <v>519</v>
      </c>
      <c r="C19897" s="389">
        <v>34865.837904899898</v>
      </c>
      <c r="D19897" s="389" t="s">
        <v>519</v>
      </c>
      <c r="E19897" s="389" t="s">
        <v>670</v>
      </c>
      <c r="F19897" s="389" t="s">
        <v>650</v>
      </c>
      <c r="G19897" s="389" t="s">
        <v>519</v>
      </c>
    </row>
    <row r="19898" spans="1:7">
      <c r="A19898" s="389" t="s">
        <v>536</v>
      </c>
      <c r="B19898" s="389" t="s">
        <v>519</v>
      </c>
      <c r="C19898" s="389">
        <v>34865.837904899898</v>
      </c>
      <c r="D19898" s="389" t="s">
        <v>519</v>
      </c>
      <c r="E19898" s="389" t="s">
        <v>670</v>
      </c>
      <c r="F19898" s="389" t="s">
        <v>650</v>
      </c>
      <c r="G19898" s="389" t="s">
        <v>519</v>
      </c>
    </row>
    <row r="19899" spans="1:7">
      <c r="A19899" s="389" t="s">
        <v>536</v>
      </c>
      <c r="B19899" s="389" t="s">
        <v>519</v>
      </c>
      <c r="C19899" s="389">
        <v>34865.837904899898</v>
      </c>
      <c r="D19899" s="389" t="s">
        <v>519</v>
      </c>
      <c r="E19899" s="389" t="s">
        <v>670</v>
      </c>
      <c r="F19899" s="389" t="s">
        <v>650</v>
      </c>
      <c r="G19899" s="389" t="s">
        <v>519</v>
      </c>
    </row>
    <row r="19900" spans="1:7">
      <c r="A19900" s="389" t="s">
        <v>536</v>
      </c>
      <c r="B19900" s="389" t="s">
        <v>519</v>
      </c>
      <c r="C19900" s="389">
        <v>34865.837904899898</v>
      </c>
      <c r="D19900" s="389" t="s">
        <v>519</v>
      </c>
      <c r="E19900" s="389" t="s">
        <v>670</v>
      </c>
      <c r="F19900" s="389" t="s">
        <v>650</v>
      </c>
      <c r="G19900" s="389" t="s">
        <v>519</v>
      </c>
    </row>
    <row r="19901" spans="1:7">
      <c r="A19901" s="389" t="s">
        <v>536</v>
      </c>
      <c r="B19901" s="389" t="s">
        <v>519</v>
      </c>
      <c r="C19901" s="389">
        <v>34865.837904899898</v>
      </c>
      <c r="D19901" s="389" t="s">
        <v>519</v>
      </c>
      <c r="E19901" s="389" t="s">
        <v>670</v>
      </c>
      <c r="F19901" s="389" t="s">
        <v>650</v>
      </c>
      <c r="G19901" s="389" t="s">
        <v>519</v>
      </c>
    </row>
    <row r="19902" spans="1:7">
      <c r="A19902" s="389" t="s">
        <v>536</v>
      </c>
      <c r="B19902" s="389" t="s">
        <v>519</v>
      </c>
      <c r="C19902" s="389">
        <v>34865.837904899898</v>
      </c>
      <c r="D19902" s="389" t="s">
        <v>519</v>
      </c>
      <c r="E19902" s="389" t="s">
        <v>670</v>
      </c>
      <c r="F19902" s="389" t="s">
        <v>650</v>
      </c>
      <c r="G19902" s="389" t="s">
        <v>519</v>
      </c>
    </row>
    <row r="19903" spans="1:7">
      <c r="A19903" s="389" t="s">
        <v>536</v>
      </c>
      <c r="B19903" s="389" t="s">
        <v>519</v>
      </c>
      <c r="C19903" s="389">
        <v>34865.837904899898</v>
      </c>
      <c r="D19903" s="389" t="s">
        <v>519</v>
      </c>
      <c r="E19903" s="389" t="s">
        <v>670</v>
      </c>
      <c r="F19903" s="389" t="s">
        <v>650</v>
      </c>
      <c r="G19903" s="389" t="s">
        <v>519</v>
      </c>
    </row>
    <row r="19904" spans="1:7">
      <c r="A19904" s="389" t="s">
        <v>537</v>
      </c>
      <c r="B19904" s="389" t="s">
        <v>519</v>
      </c>
      <c r="C19904" s="389">
        <v>34865.837904899898</v>
      </c>
      <c r="D19904" s="389" t="s">
        <v>519</v>
      </c>
      <c r="E19904" s="389" t="s">
        <v>670</v>
      </c>
      <c r="F19904" s="389" t="s">
        <v>650</v>
      </c>
      <c r="G19904" s="389" t="s">
        <v>519</v>
      </c>
    </row>
    <row r="19905" spans="1:7">
      <c r="A19905" s="389" t="s">
        <v>541</v>
      </c>
      <c r="B19905" s="389" t="s">
        <v>519</v>
      </c>
      <c r="C19905" s="389">
        <v>34865.837904899898</v>
      </c>
      <c r="D19905" s="389" t="s">
        <v>519</v>
      </c>
      <c r="E19905" s="389" t="s">
        <v>670</v>
      </c>
      <c r="F19905" s="389" t="s">
        <v>650</v>
      </c>
      <c r="G19905" s="389" t="s">
        <v>519</v>
      </c>
    </row>
    <row r="19906" spans="1:7">
      <c r="A19906" s="389" t="s">
        <v>536</v>
      </c>
      <c r="B19906" s="389" t="s">
        <v>519</v>
      </c>
      <c r="C19906" s="389">
        <v>34865.837904899898</v>
      </c>
      <c r="D19906" s="389" t="s">
        <v>519</v>
      </c>
      <c r="E19906" s="389" t="s">
        <v>670</v>
      </c>
      <c r="F19906" s="389" t="s">
        <v>650</v>
      </c>
      <c r="G19906" s="389" t="s">
        <v>519</v>
      </c>
    </row>
    <row r="19907" spans="1:7">
      <c r="A19907" s="389" t="s">
        <v>536</v>
      </c>
      <c r="B19907" s="389" t="s">
        <v>519</v>
      </c>
      <c r="C19907" s="389">
        <v>34865.837904899898</v>
      </c>
      <c r="D19907" s="389" t="s">
        <v>519</v>
      </c>
      <c r="E19907" s="389" t="s">
        <v>670</v>
      </c>
      <c r="F19907" s="389" t="s">
        <v>650</v>
      </c>
      <c r="G19907" s="389" t="s">
        <v>519</v>
      </c>
    </row>
    <row r="19908" spans="1:7">
      <c r="A19908" s="389" t="s">
        <v>536</v>
      </c>
      <c r="B19908" s="389" t="s">
        <v>519</v>
      </c>
      <c r="C19908" s="389">
        <v>34865.837904899898</v>
      </c>
      <c r="D19908" s="389" t="s">
        <v>519</v>
      </c>
      <c r="E19908" s="389" t="s">
        <v>670</v>
      </c>
      <c r="F19908" s="389" t="s">
        <v>650</v>
      </c>
      <c r="G19908" s="389" t="s">
        <v>519</v>
      </c>
    </row>
    <row r="19909" spans="1:7">
      <c r="A19909" s="389" t="s">
        <v>536</v>
      </c>
      <c r="B19909" s="389" t="s">
        <v>519</v>
      </c>
      <c r="C19909" s="389">
        <v>34865.837904899898</v>
      </c>
      <c r="D19909" s="389" t="s">
        <v>519</v>
      </c>
      <c r="E19909" s="389" t="s">
        <v>670</v>
      </c>
      <c r="F19909" s="389" t="s">
        <v>650</v>
      </c>
      <c r="G19909" s="389" t="s">
        <v>519</v>
      </c>
    </row>
    <row r="19910" spans="1:7">
      <c r="A19910" s="389" t="s">
        <v>536</v>
      </c>
      <c r="B19910" s="389" t="s">
        <v>519</v>
      </c>
      <c r="C19910" s="389">
        <v>34865.837904899898</v>
      </c>
      <c r="D19910" s="389" t="s">
        <v>519</v>
      </c>
      <c r="E19910" s="389" t="s">
        <v>670</v>
      </c>
      <c r="F19910" s="389" t="s">
        <v>650</v>
      </c>
      <c r="G19910" s="389" t="s">
        <v>519</v>
      </c>
    </row>
    <row r="19911" spans="1:7">
      <c r="A19911" s="389" t="s">
        <v>536</v>
      </c>
      <c r="B19911" s="389" t="s">
        <v>519</v>
      </c>
      <c r="C19911" s="389">
        <v>34865.837904899898</v>
      </c>
      <c r="D19911" s="389" t="s">
        <v>519</v>
      </c>
      <c r="E19911" s="389" t="s">
        <v>670</v>
      </c>
      <c r="F19911" s="389" t="s">
        <v>650</v>
      </c>
      <c r="G19911" s="389" t="s">
        <v>519</v>
      </c>
    </row>
    <row r="19912" spans="1:7">
      <c r="A19912" s="389" t="s">
        <v>536</v>
      </c>
      <c r="B19912" s="389" t="s">
        <v>519</v>
      </c>
      <c r="C19912" s="389">
        <v>34865.837904899898</v>
      </c>
      <c r="D19912" s="389" t="s">
        <v>519</v>
      </c>
      <c r="E19912" s="389" t="s">
        <v>670</v>
      </c>
      <c r="F19912" s="389" t="s">
        <v>650</v>
      </c>
      <c r="G19912" s="389" t="s">
        <v>519</v>
      </c>
    </row>
    <row r="19913" spans="1:7">
      <c r="A19913" s="389" t="s">
        <v>536</v>
      </c>
      <c r="B19913" s="389" t="s">
        <v>519</v>
      </c>
      <c r="C19913" s="389">
        <v>34865.837904899898</v>
      </c>
      <c r="D19913" s="389" t="s">
        <v>519</v>
      </c>
      <c r="E19913" s="389" t="s">
        <v>670</v>
      </c>
      <c r="F19913" s="389" t="s">
        <v>650</v>
      </c>
      <c r="G19913" s="389" t="s">
        <v>519</v>
      </c>
    </row>
    <row r="19914" spans="1:7">
      <c r="A19914" s="389" t="s">
        <v>536</v>
      </c>
      <c r="B19914" s="389" t="s">
        <v>519</v>
      </c>
      <c r="C19914" s="389">
        <v>34865.837904899898</v>
      </c>
      <c r="D19914" s="389" t="s">
        <v>519</v>
      </c>
      <c r="E19914" s="389" t="s">
        <v>670</v>
      </c>
      <c r="F19914" s="389" t="s">
        <v>650</v>
      </c>
      <c r="G19914" s="389" t="s">
        <v>519</v>
      </c>
    </row>
    <row r="19915" spans="1:7">
      <c r="A19915" s="389" t="s">
        <v>536</v>
      </c>
      <c r="B19915" s="389" t="s">
        <v>519</v>
      </c>
      <c r="C19915" s="389">
        <v>34865.837904899898</v>
      </c>
      <c r="D19915" s="389" t="s">
        <v>519</v>
      </c>
      <c r="E19915" s="389" t="s">
        <v>670</v>
      </c>
      <c r="F19915" s="389" t="s">
        <v>650</v>
      </c>
      <c r="G19915" s="389" t="s">
        <v>519</v>
      </c>
    </row>
    <row r="19916" spans="1:7">
      <c r="A19916" s="389" t="s">
        <v>536</v>
      </c>
      <c r="B19916" s="389" t="s">
        <v>519</v>
      </c>
      <c r="C19916" s="389">
        <v>34865.837904899898</v>
      </c>
      <c r="D19916" s="389" t="s">
        <v>519</v>
      </c>
      <c r="E19916" s="389" t="s">
        <v>670</v>
      </c>
      <c r="F19916" s="389" t="s">
        <v>650</v>
      </c>
      <c r="G19916" s="389" t="s">
        <v>519</v>
      </c>
    </row>
    <row r="19917" spans="1:7">
      <c r="A19917" s="389" t="s">
        <v>536</v>
      </c>
      <c r="B19917" s="389" t="s">
        <v>519</v>
      </c>
      <c r="C19917" s="389">
        <v>34865.837904899898</v>
      </c>
      <c r="D19917" s="389" t="s">
        <v>519</v>
      </c>
      <c r="E19917" s="389" t="s">
        <v>670</v>
      </c>
      <c r="F19917" s="389" t="s">
        <v>650</v>
      </c>
      <c r="G19917" s="389" t="s">
        <v>519</v>
      </c>
    </row>
    <row r="19918" spans="1:7">
      <c r="A19918" s="389" t="s">
        <v>536</v>
      </c>
      <c r="B19918" s="389" t="s">
        <v>519</v>
      </c>
      <c r="C19918" s="389">
        <v>34865.837904899898</v>
      </c>
      <c r="D19918" s="389" t="s">
        <v>519</v>
      </c>
      <c r="E19918" s="389" t="s">
        <v>670</v>
      </c>
      <c r="F19918" s="389" t="s">
        <v>650</v>
      </c>
      <c r="G19918" s="389" t="s">
        <v>519</v>
      </c>
    </row>
    <row r="19919" spans="1:7">
      <c r="A19919" s="389" t="s">
        <v>536</v>
      </c>
      <c r="B19919" s="389" t="s">
        <v>519</v>
      </c>
      <c r="C19919" s="389">
        <v>34865.837904899898</v>
      </c>
      <c r="D19919" s="389" t="s">
        <v>519</v>
      </c>
      <c r="E19919" s="389" t="s">
        <v>670</v>
      </c>
      <c r="F19919" s="389" t="s">
        <v>650</v>
      </c>
      <c r="G19919" s="389" t="s">
        <v>519</v>
      </c>
    </row>
    <row r="19920" spans="1:7">
      <c r="A19920" s="389" t="s">
        <v>536</v>
      </c>
      <c r="B19920" s="389" t="s">
        <v>519</v>
      </c>
      <c r="C19920" s="389">
        <v>34865.837904899898</v>
      </c>
      <c r="D19920" s="389" t="s">
        <v>519</v>
      </c>
      <c r="E19920" s="389" t="s">
        <v>670</v>
      </c>
      <c r="F19920" s="389" t="s">
        <v>650</v>
      </c>
      <c r="G19920" s="389" t="s">
        <v>519</v>
      </c>
    </row>
    <row r="19921" spans="1:7">
      <c r="A19921" s="389" t="s">
        <v>536</v>
      </c>
      <c r="B19921" s="389" t="s">
        <v>519</v>
      </c>
      <c r="C19921" s="389">
        <v>34865.837904899898</v>
      </c>
      <c r="D19921" s="389" t="s">
        <v>519</v>
      </c>
      <c r="E19921" s="389" t="s">
        <v>670</v>
      </c>
      <c r="F19921" s="389" t="s">
        <v>650</v>
      </c>
      <c r="G19921" s="389" t="s">
        <v>519</v>
      </c>
    </row>
    <row r="19922" spans="1:7">
      <c r="A19922" s="389" t="s">
        <v>536</v>
      </c>
      <c r="B19922" s="389" t="s">
        <v>519</v>
      </c>
      <c r="C19922" s="389">
        <v>34865.837904899898</v>
      </c>
      <c r="D19922" s="389" t="s">
        <v>519</v>
      </c>
      <c r="E19922" s="389" t="s">
        <v>670</v>
      </c>
      <c r="F19922" s="389" t="s">
        <v>650</v>
      </c>
      <c r="G19922" s="389" t="s">
        <v>519</v>
      </c>
    </row>
    <row r="19923" spans="1:7">
      <c r="A19923" s="389" t="s">
        <v>536</v>
      </c>
      <c r="B19923" s="389" t="s">
        <v>519</v>
      </c>
      <c r="C19923" s="389">
        <v>34865.837904899898</v>
      </c>
      <c r="D19923" s="389" t="s">
        <v>519</v>
      </c>
      <c r="E19923" s="389" t="s">
        <v>670</v>
      </c>
      <c r="F19923" s="389" t="s">
        <v>650</v>
      </c>
      <c r="G19923" s="389" t="s">
        <v>519</v>
      </c>
    </row>
    <row r="19924" spans="1:7">
      <c r="A19924" s="389" t="s">
        <v>536</v>
      </c>
      <c r="B19924" s="389" t="s">
        <v>519</v>
      </c>
      <c r="C19924" s="389">
        <v>34865.837904899898</v>
      </c>
      <c r="D19924" s="389" t="s">
        <v>519</v>
      </c>
      <c r="E19924" s="389" t="s">
        <v>670</v>
      </c>
      <c r="F19924" s="389" t="s">
        <v>650</v>
      </c>
      <c r="G19924" s="389" t="s">
        <v>519</v>
      </c>
    </row>
    <row r="19925" spans="1:7">
      <c r="A19925" s="389" t="s">
        <v>536</v>
      </c>
      <c r="B19925" s="389" t="s">
        <v>519</v>
      </c>
      <c r="C19925" s="389">
        <v>34865.837904899898</v>
      </c>
      <c r="D19925" s="389" t="s">
        <v>519</v>
      </c>
      <c r="E19925" s="389" t="s">
        <v>670</v>
      </c>
      <c r="F19925" s="389" t="s">
        <v>650</v>
      </c>
      <c r="G19925" s="389" t="s">
        <v>519</v>
      </c>
    </row>
    <row r="19926" spans="1:7">
      <c r="A19926" s="389" t="s">
        <v>537</v>
      </c>
      <c r="B19926" s="389" t="s">
        <v>519</v>
      </c>
      <c r="C19926" s="389">
        <v>34865.837904899898</v>
      </c>
      <c r="D19926" s="389" t="s">
        <v>519</v>
      </c>
      <c r="E19926" s="389" t="s">
        <v>670</v>
      </c>
      <c r="F19926" s="389" t="s">
        <v>650</v>
      </c>
      <c r="G19926" s="389" t="s">
        <v>519</v>
      </c>
    </row>
    <row r="19927" spans="1:7">
      <c r="A19927" s="389" t="s">
        <v>537</v>
      </c>
      <c r="B19927" s="389" t="s">
        <v>519</v>
      </c>
      <c r="C19927" s="389">
        <v>34865.837904899898</v>
      </c>
      <c r="D19927" s="389" t="s">
        <v>519</v>
      </c>
      <c r="E19927" s="389" t="s">
        <v>670</v>
      </c>
      <c r="F19927" s="389" t="s">
        <v>650</v>
      </c>
      <c r="G19927" s="389" t="s">
        <v>519</v>
      </c>
    </row>
    <row r="19928" spans="1:7">
      <c r="A19928" s="389" t="s">
        <v>537</v>
      </c>
      <c r="B19928" s="389" t="s">
        <v>519</v>
      </c>
      <c r="C19928" s="389">
        <v>34865.837904899898</v>
      </c>
      <c r="D19928" s="389" t="s">
        <v>519</v>
      </c>
      <c r="E19928" s="389" t="s">
        <v>670</v>
      </c>
      <c r="F19928" s="389" t="s">
        <v>650</v>
      </c>
      <c r="G19928" s="389" t="s">
        <v>519</v>
      </c>
    </row>
    <row r="19929" spans="1:7">
      <c r="A19929" s="389" t="s">
        <v>537</v>
      </c>
      <c r="B19929" s="389" t="s">
        <v>519</v>
      </c>
      <c r="C19929" s="389">
        <v>34865.837904899898</v>
      </c>
      <c r="D19929" s="389" t="s">
        <v>519</v>
      </c>
      <c r="E19929" s="389" t="s">
        <v>670</v>
      </c>
      <c r="F19929" s="389" t="s">
        <v>650</v>
      </c>
      <c r="G19929" s="389" t="s">
        <v>519</v>
      </c>
    </row>
    <row r="19930" spans="1:7">
      <c r="A19930" s="389" t="s">
        <v>537</v>
      </c>
      <c r="B19930" s="389" t="s">
        <v>519</v>
      </c>
      <c r="C19930" s="389">
        <v>34865.837904899898</v>
      </c>
      <c r="D19930" s="389" t="s">
        <v>519</v>
      </c>
      <c r="E19930" s="389" t="s">
        <v>670</v>
      </c>
      <c r="F19930" s="389" t="s">
        <v>650</v>
      </c>
      <c r="G19930" s="389" t="s">
        <v>519</v>
      </c>
    </row>
    <row r="19931" spans="1:7">
      <c r="A19931" s="389" t="s">
        <v>537</v>
      </c>
      <c r="B19931" s="389" t="s">
        <v>519</v>
      </c>
      <c r="C19931" s="389">
        <v>34865.837904899898</v>
      </c>
      <c r="D19931" s="389" t="s">
        <v>519</v>
      </c>
      <c r="E19931" s="389" t="s">
        <v>670</v>
      </c>
      <c r="F19931" s="389" t="s">
        <v>650</v>
      </c>
      <c r="G19931" s="389" t="s">
        <v>519</v>
      </c>
    </row>
    <row r="19932" spans="1:7">
      <c r="A19932" s="389" t="s">
        <v>537</v>
      </c>
      <c r="B19932" s="389" t="s">
        <v>519</v>
      </c>
      <c r="C19932" s="389">
        <v>34865.837904899898</v>
      </c>
      <c r="D19932" s="389" t="s">
        <v>519</v>
      </c>
      <c r="E19932" s="389" t="s">
        <v>670</v>
      </c>
      <c r="F19932" s="389" t="s">
        <v>650</v>
      </c>
      <c r="G19932" s="389" t="s">
        <v>519</v>
      </c>
    </row>
    <row r="19933" spans="1:7">
      <c r="A19933" s="389" t="s">
        <v>564</v>
      </c>
      <c r="B19933" s="389" t="s">
        <v>519</v>
      </c>
      <c r="C19933" s="389">
        <v>34865.837904899898</v>
      </c>
      <c r="D19933" s="389" t="s">
        <v>519</v>
      </c>
      <c r="E19933" s="389" t="s">
        <v>670</v>
      </c>
      <c r="F19933" s="389" t="s">
        <v>650</v>
      </c>
      <c r="G19933" s="389" t="s">
        <v>519</v>
      </c>
    </row>
    <row r="19934" spans="1:7">
      <c r="A19934" s="389" t="s">
        <v>538</v>
      </c>
      <c r="B19934" s="389" t="s">
        <v>519</v>
      </c>
      <c r="C19934" s="389">
        <v>34865.837904899898</v>
      </c>
      <c r="D19934" s="389" t="s">
        <v>519</v>
      </c>
      <c r="E19934" s="389" t="s">
        <v>670</v>
      </c>
      <c r="F19934" s="389" t="s">
        <v>650</v>
      </c>
      <c r="G19934" s="389" t="s">
        <v>519</v>
      </c>
    </row>
    <row r="19935" spans="1:7">
      <c r="A19935" s="389" t="s">
        <v>538</v>
      </c>
      <c r="B19935" s="389" t="s">
        <v>519</v>
      </c>
      <c r="C19935" s="389">
        <v>34865.837904899898</v>
      </c>
      <c r="D19935" s="389" t="s">
        <v>519</v>
      </c>
      <c r="E19935" s="389" t="s">
        <v>670</v>
      </c>
      <c r="F19935" s="389" t="s">
        <v>650</v>
      </c>
      <c r="G19935" s="389" t="s">
        <v>519</v>
      </c>
    </row>
    <row r="19936" spans="1:7">
      <c r="A19936" s="389" t="s">
        <v>538</v>
      </c>
      <c r="B19936" s="389" t="s">
        <v>519</v>
      </c>
      <c r="C19936" s="389">
        <v>34865.837904899898</v>
      </c>
      <c r="D19936" s="389" t="s">
        <v>519</v>
      </c>
      <c r="E19936" s="389" t="s">
        <v>670</v>
      </c>
      <c r="F19936" s="389" t="s">
        <v>650</v>
      </c>
      <c r="G19936" s="389" t="s">
        <v>519</v>
      </c>
    </row>
    <row r="19937" spans="1:7">
      <c r="A19937" s="389" t="s">
        <v>538</v>
      </c>
      <c r="B19937" s="389" t="s">
        <v>519</v>
      </c>
      <c r="C19937" s="389">
        <v>34865.837904899898</v>
      </c>
      <c r="D19937" s="389" t="s">
        <v>519</v>
      </c>
      <c r="E19937" s="389" t="s">
        <v>670</v>
      </c>
      <c r="F19937" s="389" t="s">
        <v>650</v>
      </c>
      <c r="G19937" s="389" t="s">
        <v>519</v>
      </c>
    </row>
    <row r="19938" spans="1:7">
      <c r="A19938" s="389" t="s">
        <v>538</v>
      </c>
      <c r="B19938" s="389" t="s">
        <v>519</v>
      </c>
      <c r="C19938" s="389">
        <v>34865.837904899898</v>
      </c>
      <c r="D19938" s="389" t="s">
        <v>519</v>
      </c>
      <c r="E19938" s="389" t="s">
        <v>670</v>
      </c>
      <c r="F19938" s="389" t="s">
        <v>650</v>
      </c>
      <c r="G19938" s="389" t="s">
        <v>519</v>
      </c>
    </row>
    <row r="19939" spans="1:7">
      <c r="A19939" s="389" t="s">
        <v>538</v>
      </c>
      <c r="B19939" s="389" t="s">
        <v>519</v>
      </c>
      <c r="C19939" s="389">
        <v>34865.837904899898</v>
      </c>
      <c r="D19939" s="389" t="s">
        <v>519</v>
      </c>
      <c r="E19939" s="389" t="s">
        <v>670</v>
      </c>
      <c r="F19939" s="389" t="s">
        <v>650</v>
      </c>
      <c r="G19939" s="389" t="s">
        <v>519</v>
      </c>
    </row>
    <row r="19940" spans="1:7">
      <c r="A19940" s="389" t="s">
        <v>538</v>
      </c>
      <c r="B19940" s="389" t="s">
        <v>519</v>
      </c>
      <c r="C19940" s="389">
        <v>34865.837904899898</v>
      </c>
      <c r="D19940" s="389" t="s">
        <v>519</v>
      </c>
      <c r="E19940" s="389" t="s">
        <v>670</v>
      </c>
      <c r="F19940" s="389" t="s">
        <v>650</v>
      </c>
      <c r="G19940" s="389" t="s">
        <v>519</v>
      </c>
    </row>
    <row r="19941" spans="1:7">
      <c r="A19941" s="389" t="s">
        <v>538</v>
      </c>
      <c r="B19941" s="389" t="s">
        <v>519</v>
      </c>
      <c r="C19941" s="389">
        <v>34865.837904899898</v>
      </c>
      <c r="D19941" s="389" t="s">
        <v>519</v>
      </c>
      <c r="E19941" s="389" t="s">
        <v>670</v>
      </c>
      <c r="F19941" s="389" t="s">
        <v>650</v>
      </c>
      <c r="G19941" s="389" t="s">
        <v>519</v>
      </c>
    </row>
    <row r="19942" spans="1:7">
      <c r="A19942" s="389" t="s">
        <v>538</v>
      </c>
      <c r="B19942" s="389" t="s">
        <v>519</v>
      </c>
      <c r="C19942" s="389">
        <v>34865.837904899898</v>
      </c>
      <c r="D19942" s="389" t="s">
        <v>519</v>
      </c>
      <c r="E19942" s="389" t="s">
        <v>670</v>
      </c>
      <c r="F19942" s="389" t="s">
        <v>650</v>
      </c>
      <c r="G19942" s="389" t="s">
        <v>519</v>
      </c>
    </row>
    <row r="19943" spans="1:7">
      <c r="A19943" s="389" t="s">
        <v>538</v>
      </c>
      <c r="B19943" s="389" t="s">
        <v>519</v>
      </c>
      <c r="C19943" s="389">
        <v>34865.837904899898</v>
      </c>
      <c r="D19943" s="389" t="s">
        <v>519</v>
      </c>
      <c r="E19943" s="389" t="s">
        <v>670</v>
      </c>
      <c r="F19943" s="389" t="s">
        <v>650</v>
      </c>
      <c r="G19943" s="389" t="s">
        <v>519</v>
      </c>
    </row>
    <row r="19944" spans="1:7">
      <c r="A19944" s="389" t="s">
        <v>538</v>
      </c>
      <c r="B19944" s="389" t="s">
        <v>519</v>
      </c>
      <c r="C19944" s="389">
        <v>34865.837904899898</v>
      </c>
      <c r="D19944" s="389" t="s">
        <v>519</v>
      </c>
      <c r="E19944" s="389" t="s">
        <v>670</v>
      </c>
      <c r="F19944" s="389" t="s">
        <v>650</v>
      </c>
      <c r="G19944" s="389" t="s">
        <v>519</v>
      </c>
    </row>
    <row r="19945" spans="1:7">
      <c r="A19945" s="389" t="s">
        <v>538</v>
      </c>
      <c r="B19945" s="389" t="s">
        <v>519</v>
      </c>
      <c r="C19945" s="389">
        <v>34865.837904899898</v>
      </c>
      <c r="D19945" s="389" t="s">
        <v>519</v>
      </c>
      <c r="E19945" s="389" t="s">
        <v>670</v>
      </c>
      <c r="F19945" s="389" t="s">
        <v>650</v>
      </c>
      <c r="G19945" s="389" t="s">
        <v>519</v>
      </c>
    </row>
    <row r="19946" spans="1:7">
      <c r="A19946" s="389" t="s">
        <v>538</v>
      </c>
      <c r="B19946" s="389" t="s">
        <v>519</v>
      </c>
      <c r="C19946" s="389">
        <v>34865.837904899898</v>
      </c>
      <c r="D19946" s="389" t="s">
        <v>519</v>
      </c>
      <c r="E19946" s="389" t="s">
        <v>670</v>
      </c>
      <c r="F19946" s="389" t="s">
        <v>650</v>
      </c>
      <c r="G19946" s="389" t="s">
        <v>519</v>
      </c>
    </row>
    <row r="19947" spans="1:7">
      <c r="A19947" s="389" t="s">
        <v>538</v>
      </c>
      <c r="B19947" s="389" t="s">
        <v>519</v>
      </c>
      <c r="C19947" s="389">
        <v>34865.837904899898</v>
      </c>
      <c r="D19947" s="389" t="s">
        <v>519</v>
      </c>
      <c r="E19947" s="389" t="s">
        <v>670</v>
      </c>
      <c r="F19947" s="389" t="s">
        <v>650</v>
      </c>
      <c r="G19947" s="389" t="s">
        <v>519</v>
      </c>
    </row>
    <row r="19948" spans="1:7">
      <c r="A19948" s="389" t="s">
        <v>538</v>
      </c>
      <c r="B19948" s="389" t="s">
        <v>519</v>
      </c>
      <c r="C19948" s="389">
        <v>34865.837904899898</v>
      </c>
      <c r="D19948" s="389" t="s">
        <v>519</v>
      </c>
      <c r="E19948" s="389" t="s">
        <v>670</v>
      </c>
      <c r="F19948" s="389" t="s">
        <v>650</v>
      </c>
      <c r="G19948" s="389" t="s">
        <v>519</v>
      </c>
    </row>
    <row r="19949" spans="1:7">
      <c r="A19949" s="389" t="s">
        <v>538</v>
      </c>
      <c r="B19949" s="389" t="s">
        <v>519</v>
      </c>
      <c r="C19949" s="389">
        <v>34865.837904899898</v>
      </c>
      <c r="D19949" s="389" t="s">
        <v>519</v>
      </c>
      <c r="E19949" s="389" t="s">
        <v>670</v>
      </c>
      <c r="F19949" s="389" t="s">
        <v>650</v>
      </c>
      <c r="G19949" s="389" t="s">
        <v>519</v>
      </c>
    </row>
    <row r="19950" spans="1:7">
      <c r="A19950" s="389" t="s">
        <v>538</v>
      </c>
      <c r="B19950" s="389" t="s">
        <v>519</v>
      </c>
      <c r="C19950" s="389">
        <v>34865.837904899898</v>
      </c>
      <c r="D19950" s="389" t="s">
        <v>519</v>
      </c>
      <c r="E19950" s="389" t="s">
        <v>670</v>
      </c>
      <c r="F19950" s="389" t="s">
        <v>650</v>
      </c>
      <c r="G19950" s="389" t="s">
        <v>519</v>
      </c>
    </row>
    <row r="19951" spans="1:7">
      <c r="A19951" s="389" t="s">
        <v>538</v>
      </c>
      <c r="B19951" s="389" t="s">
        <v>519</v>
      </c>
      <c r="C19951" s="389">
        <v>34865.837904899898</v>
      </c>
      <c r="D19951" s="389" t="s">
        <v>519</v>
      </c>
      <c r="E19951" s="389" t="s">
        <v>670</v>
      </c>
      <c r="F19951" s="389" t="s">
        <v>650</v>
      </c>
      <c r="G19951" s="389" t="s">
        <v>519</v>
      </c>
    </row>
    <row r="19952" spans="1:7">
      <c r="A19952" s="389" t="s">
        <v>538</v>
      </c>
      <c r="B19952" s="389" t="s">
        <v>519</v>
      </c>
      <c r="C19952" s="389">
        <v>34865.837904899898</v>
      </c>
      <c r="D19952" s="389" t="s">
        <v>519</v>
      </c>
      <c r="E19952" s="389" t="s">
        <v>670</v>
      </c>
      <c r="F19952" s="389" t="s">
        <v>650</v>
      </c>
      <c r="G19952" s="389" t="s">
        <v>519</v>
      </c>
    </row>
    <row r="19953" spans="1:7">
      <c r="A19953" s="389" t="s">
        <v>538</v>
      </c>
      <c r="B19953" s="389" t="s">
        <v>519</v>
      </c>
      <c r="C19953" s="389">
        <v>34865.837904899898</v>
      </c>
      <c r="D19953" s="389" t="s">
        <v>519</v>
      </c>
      <c r="E19953" s="389" t="s">
        <v>670</v>
      </c>
      <c r="F19953" s="389" t="s">
        <v>650</v>
      </c>
      <c r="G19953" s="389" t="s">
        <v>519</v>
      </c>
    </row>
    <row r="19954" spans="1:7">
      <c r="A19954" s="389" t="s">
        <v>538</v>
      </c>
      <c r="B19954" s="389" t="s">
        <v>519</v>
      </c>
      <c r="C19954" s="389">
        <v>34865.837904899898</v>
      </c>
      <c r="D19954" s="389" t="s">
        <v>519</v>
      </c>
      <c r="E19954" s="389" t="s">
        <v>670</v>
      </c>
      <c r="F19954" s="389" t="s">
        <v>650</v>
      </c>
      <c r="G19954" s="389" t="s">
        <v>519</v>
      </c>
    </row>
    <row r="19955" spans="1:7">
      <c r="A19955" s="389" t="s">
        <v>539</v>
      </c>
      <c r="B19955" s="389" t="s">
        <v>519</v>
      </c>
      <c r="C19955" s="389">
        <v>34865.837904899898</v>
      </c>
      <c r="D19955" s="389" t="s">
        <v>519</v>
      </c>
      <c r="E19955" s="389" t="s">
        <v>670</v>
      </c>
      <c r="F19955" s="389" t="s">
        <v>650</v>
      </c>
      <c r="G19955" s="389" t="s">
        <v>519</v>
      </c>
    </row>
    <row r="19956" spans="1:7">
      <c r="A19956" s="389" t="s">
        <v>539</v>
      </c>
      <c r="B19956" s="389" t="s">
        <v>519</v>
      </c>
      <c r="C19956" s="389">
        <v>34865.837904899898</v>
      </c>
      <c r="D19956" s="389" t="s">
        <v>519</v>
      </c>
      <c r="E19956" s="389" t="s">
        <v>670</v>
      </c>
      <c r="F19956" s="389" t="s">
        <v>650</v>
      </c>
      <c r="G19956" s="389" t="s">
        <v>519</v>
      </c>
    </row>
    <row r="19957" spans="1:7">
      <c r="A19957" s="389" t="s">
        <v>539</v>
      </c>
      <c r="B19957" s="389" t="s">
        <v>519</v>
      </c>
      <c r="C19957" s="389">
        <v>34865.837904899898</v>
      </c>
      <c r="D19957" s="389" t="s">
        <v>519</v>
      </c>
      <c r="E19957" s="389" t="s">
        <v>670</v>
      </c>
      <c r="F19957" s="389" t="s">
        <v>650</v>
      </c>
      <c r="G19957" s="389" t="s">
        <v>519</v>
      </c>
    </row>
    <row r="19958" spans="1:7">
      <c r="A19958" s="389" t="s">
        <v>539</v>
      </c>
      <c r="B19958" s="389" t="s">
        <v>519</v>
      </c>
      <c r="C19958" s="389">
        <v>34865.837904899898</v>
      </c>
      <c r="D19958" s="389" t="s">
        <v>519</v>
      </c>
      <c r="E19958" s="389" t="s">
        <v>670</v>
      </c>
      <c r="F19958" s="389" t="s">
        <v>650</v>
      </c>
      <c r="G19958" s="389" t="s">
        <v>519</v>
      </c>
    </row>
    <row r="19959" spans="1:7">
      <c r="A19959" s="389" t="s">
        <v>540</v>
      </c>
      <c r="B19959" s="389" t="s">
        <v>519</v>
      </c>
      <c r="C19959" s="389">
        <v>34865.837904899898</v>
      </c>
      <c r="D19959" s="389" t="s">
        <v>519</v>
      </c>
      <c r="E19959" s="389" t="s">
        <v>670</v>
      </c>
      <c r="F19959" s="389" t="s">
        <v>650</v>
      </c>
      <c r="G19959" s="389" t="s">
        <v>519</v>
      </c>
    </row>
    <row r="19960" spans="1:7">
      <c r="A19960" s="389" t="s">
        <v>541</v>
      </c>
      <c r="B19960" s="389" t="s">
        <v>519</v>
      </c>
      <c r="C19960" s="389">
        <v>34865.837904899898</v>
      </c>
      <c r="D19960" s="389" t="s">
        <v>519</v>
      </c>
      <c r="E19960" s="389" t="s">
        <v>670</v>
      </c>
      <c r="F19960" s="389" t="s">
        <v>650</v>
      </c>
      <c r="G19960" s="389" t="s">
        <v>519</v>
      </c>
    </row>
    <row r="19961" spans="1:7">
      <c r="A19961" s="389" t="s">
        <v>541</v>
      </c>
      <c r="B19961" s="389" t="s">
        <v>519</v>
      </c>
      <c r="C19961" s="389">
        <v>34865.837904899898</v>
      </c>
      <c r="D19961" s="389" t="s">
        <v>519</v>
      </c>
      <c r="E19961" s="389" t="s">
        <v>670</v>
      </c>
      <c r="F19961" s="389" t="s">
        <v>650</v>
      </c>
      <c r="G19961" s="389" t="s">
        <v>519</v>
      </c>
    </row>
    <row r="19962" spans="1:7">
      <c r="A19962" s="389" t="s">
        <v>539</v>
      </c>
      <c r="B19962" s="389" t="s">
        <v>519</v>
      </c>
      <c r="C19962" s="389">
        <v>34865.837904899898</v>
      </c>
      <c r="D19962" s="389" t="s">
        <v>519</v>
      </c>
      <c r="E19962" s="389" t="s">
        <v>670</v>
      </c>
      <c r="F19962" s="389" t="s">
        <v>650</v>
      </c>
      <c r="G19962" s="389" t="s">
        <v>519</v>
      </c>
    </row>
    <row r="19963" spans="1:7">
      <c r="A19963" s="389" t="s">
        <v>539</v>
      </c>
      <c r="B19963" s="389" t="s">
        <v>519</v>
      </c>
      <c r="C19963" s="389">
        <v>34865.837904899898</v>
      </c>
      <c r="D19963" s="389" t="s">
        <v>519</v>
      </c>
      <c r="E19963" s="389" t="s">
        <v>670</v>
      </c>
      <c r="F19963" s="389" t="s">
        <v>650</v>
      </c>
      <c r="G19963" s="389" t="s">
        <v>519</v>
      </c>
    </row>
    <row r="19964" spans="1:7">
      <c r="A19964" s="389" t="s">
        <v>539</v>
      </c>
      <c r="B19964" s="389" t="s">
        <v>519</v>
      </c>
      <c r="C19964" s="389">
        <v>34865.837904899898</v>
      </c>
      <c r="D19964" s="389" t="s">
        <v>519</v>
      </c>
      <c r="E19964" s="389" t="s">
        <v>670</v>
      </c>
      <c r="F19964" s="389" t="s">
        <v>650</v>
      </c>
      <c r="G19964" s="389" t="s">
        <v>519</v>
      </c>
    </row>
    <row r="19965" spans="1:7">
      <c r="A19965" s="389" t="s">
        <v>539</v>
      </c>
      <c r="B19965" s="389" t="s">
        <v>519</v>
      </c>
      <c r="C19965" s="389">
        <v>34865.837904899898</v>
      </c>
      <c r="D19965" s="389" t="s">
        <v>519</v>
      </c>
      <c r="E19965" s="389" t="s">
        <v>670</v>
      </c>
      <c r="F19965" s="389" t="s">
        <v>650</v>
      </c>
      <c r="G19965" s="389" t="s">
        <v>519</v>
      </c>
    </row>
    <row r="19966" spans="1:7">
      <c r="A19966" s="389" t="s">
        <v>539</v>
      </c>
      <c r="B19966" s="389" t="s">
        <v>519</v>
      </c>
      <c r="C19966" s="389">
        <v>34865.837904899898</v>
      </c>
      <c r="D19966" s="389" t="s">
        <v>519</v>
      </c>
      <c r="E19966" s="389" t="s">
        <v>670</v>
      </c>
      <c r="F19966" s="389" t="s">
        <v>650</v>
      </c>
      <c r="G19966" s="389" t="s">
        <v>519</v>
      </c>
    </row>
    <row r="19967" spans="1:7">
      <c r="A19967" s="389" t="s">
        <v>539</v>
      </c>
      <c r="B19967" s="389" t="s">
        <v>519</v>
      </c>
      <c r="C19967" s="389">
        <v>34865.837904899898</v>
      </c>
      <c r="D19967" s="389" t="s">
        <v>519</v>
      </c>
      <c r="E19967" s="389" t="s">
        <v>670</v>
      </c>
      <c r="F19967" s="389" t="s">
        <v>650</v>
      </c>
      <c r="G19967" s="389" t="s">
        <v>519</v>
      </c>
    </row>
    <row r="19968" spans="1:7">
      <c r="A19968" s="389" t="s">
        <v>539</v>
      </c>
      <c r="B19968" s="389" t="s">
        <v>519</v>
      </c>
      <c r="C19968" s="389">
        <v>34865.837904899898</v>
      </c>
      <c r="D19968" s="389" t="s">
        <v>519</v>
      </c>
      <c r="E19968" s="389" t="s">
        <v>670</v>
      </c>
      <c r="F19968" s="389" t="s">
        <v>650</v>
      </c>
      <c r="G19968" s="389" t="s">
        <v>519</v>
      </c>
    </row>
    <row r="19969" spans="1:7">
      <c r="A19969" s="389" t="s">
        <v>539</v>
      </c>
      <c r="B19969" s="389" t="s">
        <v>519</v>
      </c>
      <c r="C19969" s="389">
        <v>34865.837904899898</v>
      </c>
      <c r="D19969" s="389" t="s">
        <v>519</v>
      </c>
      <c r="E19969" s="389" t="s">
        <v>670</v>
      </c>
      <c r="F19969" s="389" t="s">
        <v>650</v>
      </c>
      <c r="G19969" s="389" t="s">
        <v>519</v>
      </c>
    </row>
    <row r="19970" spans="1:7">
      <c r="A19970" s="389" t="s">
        <v>539</v>
      </c>
      <c r="B19970" s="389" t="s">
        <v>519</v>
      </c>
      <c r="C19970" s="389">
        <v>34865.837904899898</v>
      </c>
      <c r="D19970" s="389" t="s">
        <v>519</v>
      </c>
      <c r="E19970" s="389" t="s">
        <v>670</v>
      </c>
      <c r="F19970" s="389" t="s">
        <v>650</v>
      </c>
      <c r="G19970" s="389" t="s">
        <v>519</v>
      </c>
    </row>
    <row r="19971" spans="1:7">
      <c r="A19971" s="389" t="s">
        <v>539</v>
      </c>
      <c r="B19971" s="389" t="s">
        <v>519</v>
      </c>
      <c r="C19971" s="389">
        <v>34865.837904899898</v>
      </c>
      <c r="D19971" s="389" t="s">
        <v>519</v>
      </c>
      <c r="E19971" s="389" t="s">
        <v>670</v>
      </c>
      <c r="F19971" s="389" t="s">
        <v>650</v>
      </c>
      <c r="G19971" s="389" t="s">
        <v>519</v>
      </c>
    </row>
    <row r="19972" spans="1:7">
      <c r="A19972" s="389" t="s">
        <v>539</v>
      </c>
      <c r="B19972" s="389" t="s">
        <v>519</v>
      </c>
      <c r="C19972" s="389">
        <v>34865.837904899898</v>
      </c>
      <c r="D19972" s="389" t="s">
        <v>519</v>
      </c>
      <c r="E19972" s="389" t="s">
        <v>670</v>
      </c>
      <c r="F19972" s="389" t="s">
        <v>650</v>
      </c>
      <c r="G19972" s="389" t="s">
        <v>519</v>
      </c>
    </row>
    <row r="19973" spans="1:7">
      <c r="A19973" s="389" t="s">
        <v>539</v>
      </c>
      <c r="B19973" s="389" t="s">
        <v>519</v>
      </c>
      <c r="C19973" s="389">
        <v>34865.837904899898</v>
      </c>
      <c r="D19973" s="389" t="s">
        <v>519</v>
      </c>
      <c r="E19973" s="389" t="s">
        <v>670</v>
      </c>
      <c r="F19973" s="389" t="s">
        <v>650</v>
      </c>
      <c r="G19973" s="389" t="s">
        <v>519</v>
      </c>
    </row>
    <row r="19974" spans="1:7">
      <c r="A19974" s="389" t="s">
        <v>539</v>
      </c>
      <c r="B19974" s="389" t="s">
        <v>519</v>
      </c>
      <c r="C19974" s="389">
        <v>34865.837904899898</v>
      </c>
      <c r="D19974" s="389" t="s">
        <v>519</v>
      </c>
      <c r="E19974" s="389" t="s">
        <v>670</v>
      </c>
      <c r="F19974" s="389" t="s">
        <v>650</v>
      </c>
      <c r="G19974" s="389" t="s">
        <v>519</v>
      </c>
    </row>
    <row r="19975" spans="1:7">
      <c r="A19975" s="389" t="s">
        <v>539</v>
      </c>
      <c r="B19975" s="389" t="s">
        <v>519</v>
      </c>
      <c r="C19975" s="389">
        <v>34865.837904899898</v>
      </c>
      <c r="D19975" s="389" t="s">
        <v>519</v>
      </c>
      <c r="E19975" s="389" t="s">
        <v>670</v>
      </c>
      <c r="F19975" s="389" t="s">
        <v>650</v>
      </c>
      <c r="G19975" s="389" t="s">
        <v>519</v>
      </c>
    </row>
    <row r="19976" spans="1:7">
      <c r="A19976" s="389" t="s">
        <v>539</v>
      </c>
      <c r="B19976" s="389" t="s">
        <v>519</v>
      </c>
      <c r="C19976" s="389">
        <v>34865.837904899898</v>
      </c>
      <c r="D19976" s="389" t="s">
        <v>519</v>
      </c>
      <c r="E19976" s="389" t="s">
        <v>670</v>
      </c>
      <c r="F19976" s="389" t="s">
        <v>650</v>
      </c>
      <c r="G19976" s="389" t="s">
        <v>519</v>
      </c>
    </row>
    <row r="19977" spans="1:7">
      <c r="A19977" s="389" t="s">
        <v>539</v>
      </c>
      <c r="B19977" s="389" t="s">
        <v>519</v>
      </c>
      <c r="C19977" s="389">
        <v>34865.837904899898</v>
      </c>
      <c r="D19977" s="389" t="s">
        <v>519</v>
      </c>
      <c r="E19977" s="389" t="s">
        <v>670</v>
      </c>
      <c r="F19977" s="389" t="s">
        <v>650</v>
      </c>
      <c r="G19977" s="389" t="s">
        <v>519</v>
      </c>
    </row>
    <row r="19978" spans="1:7">
      <c r="A19978" s="389" t="s">
        <v>539</v>
      </c>
      <c r="B19978" s="389" t="s">
        <v>519</v>
      </c>
      <c r="C19978" s="389">
        <v>34865.837904899898</v>
      </c>
      <c r="D19978" s="389" t="s">
        <v>519</v>
      </c>
      <c r="E19978" s="389" t="s">
        <v>670</v>
      </c>
      <c r="F19978" s="389" t="s">
        <v>650</v>
      </c>
      <c r="G19978" s="389" t="s">
        <v>519</v>
      </c>
    </row>
    <row r="19979" spans="1:7">
      <c r="A19979" s="389" t="s">
        <v>541</v>
      </c>
      <c r="B19979" s="389" t="s">
        <v>519</v>
      </c>
      <c r="C19979" s="389">
        <v>34865.837904899898</v>
      </c>
      <c r="D19979" s="389" t="s">
        <v>519</v>
      </c>
      <c r="E19979" s="389" t="s">
        <v>670</v>
      </c>
      <c r="F19979" s="389" t="s">
        <v>650</v>
      </c>
      <c r="G19979" s="389" t="s">
        <v>519</v>
      </c>
    </row>
    <row r="19980" spans="1:7">
      <c r="A19980" s="389" t="s">
        <v>541</v>
      </c>
      <c r="B19980" s="389" t="s">
        <v>519</v>
      </c>
      <c r="C19980" s="389">
        <v>34865.837904899898</v>
      </c>
      <c r="D19980" s="389" t="s">
        <v>519</v>
      </c>
      <c r="E19980" s="389" t="s">
        <v>670</v>
      </c>
      <c r="F19980" s="389" t="s">
        <v>650</v>
      </c>
      <c r="G19980" s="389" t="s">
        <v>519</v>
      </c>
    </row>
    <row r="19981" spans="1:7">
      <c r="A19981" s="389" t="s">
        <v>541</v>
      </c>
      <c r="B19981" s="389" t="s">
        <v>519</v>
      </c>
      <c r="C19981" s="389">
        <v>34865.837904899898</v>
      </c>
      <c r="D19981" s="389" t="s">
        <v>519</v>
      </c>
      <c r="E19981" s="389" t="s">
        <v>670</v>
      </c>
      <c r="F19981" s="389" t="s">
        <v>650</v>
      </c>
      <c r="G19981" s="389" t="s">
        <v>519</v>
      </c>
    </row>
    <row r="19982" spans="1:7">
      <c r="A19982" s="389" t="s">
        <v>541</v>
      </c>
      <c r="B19982" s="389" t="s">
        <v>519</v>
      </c>
      <c r="C19982" s="389">
        <v>34865.837904899898</v>
      </c>
      <c r="D19982" s="389" t="s">
        <v>519</v>
      </c>
      <c r="E19982" s="389" t="s">
        <v>670</v>
      </c>
      <c r="F19982" s="389" t="s">
        <v>650</v>
      </c>
      <c r="G19982" s="389" t="s">
        <v>519</v>
      </c>
    </row>
    <row r="19983" spans="1:7">
      <c r="A19983" s="389" t="s">
        <v>541</v>
      </c>
      <c r="B19983" s="389" t="s">
        <v>519</v>
      </c>
      <c r="C19983" s="389">
        <v>34865.837904899898</v>
      </c>
      <c r="D19983" s="389" t="s">
        <v>519</v>
      </c>
      <c r="E19983" s="389" t="s">
        <v>670</v>
      </c>
      <c r="F19983" s="389" t="s">
        <v>650</v>
      </c>
      <c r="G19983" s="389" t="s">
        <v>519</v>
      </c>
    </row>
    <row r="19984" spans="1:7">
      <c r="A19984" s="389" t="s">
        <v>541</v>
      </c>
      <c r="B19984" s="389" t="s">
        <v>519</v>
      </c>
      <c r="C19984" s="389">
        <v>34865.837904899898</v>
      </c>
      <c r="D19984" s="389" t="s">
        <v>519</v>
      </c>
      <c r="E19984" s="389" t="s">
        <v>670</v>
      </c>
      <c r="F19984" s="389" t="s">
        <v>650</v>
      </c>
      <c r="G19984" s="389" t="s">
        <v>519</v>
      </c>
    </row>
    <row r="19985" spans="1:7">
      <c r="A19985" s="389" t="s">
        <v>541</v>
      </c>
      <c r="B19985" s="389" t="s">
        <v>519</v>
      </c>
      <c r="C19985" s="389">
        <v>34865.837904899898</v>
      </c>
      <c r="D19985" s="389" t="s">
        <v>519</v>
      </c>
      <c r="E19985" s="389" t="s">
        <v>670</v>
      </c>
      <c r="F19985" s="389" t="s">
        <v>650</v>
      </c>
      <c r="G19985" s="389" t="s">
        <v>519</v>
      </c>
    </row>
    <row r="19986" spans="1:7">
      <c r="A19986" s="389" t="s">
        <v>541</v>
      </c>
      <c r="B19986" s="389" t="s">
        <v>519</v>
      </c>
      <c r="C19986" s="389">
        <v>34865.837904899898</v>
      </c>
      <c r="D19986" s="389" t="s">
        <v>519</v>
      </c>
      <c r="E19986" s="389" t="s">
        <v>670</v>
      </c>
      <c r="F19986" s="389" t="s">
        <v>650</v>
      </c>
      <c r="G19986" s="389" t="s">
        <v>519</v>
      </c>
    </row>
    <row r="19987" spans="1:7">
      <c r="A19987" s="389" t="s">
        <v>541</v>
      </c>
      <c r="B19987" s="389" t="s">
        <v>519</v>
      </c>
      <c r="C19987" s="389">
        <v>34865.837904899898</v>
      </c>
      <c r="D19987" s="389" t="s">
        <v>519</v>
      </c>
      <c r="E19987" s="389" t="s">
        <v>670</v>
      </c>
      <c r="F19987" s="389" t="s">
        <v>650</v>
      </c>
      <c r="G19987" s="389" t="s">
        <v>519</v>
      </c>
    </row>
    <row r="19988" spans="1:7">
      <c r="A19988" s="389" t="s">
        <v>541</v>
      </c>
      <c r="B19988" s="389" t="s">
        <v>519</v>
      </c>
      <c r="C19988" s="389">
        <v>34865.837904899898</v>
      </c>
      <c r="D19988" s="389" t="s">
        <v>519</v>
      </c>
      <c r="E19988" s="389" t="s">
        <v>670</v>
      </c>
      <c r="F19988" s="389" t="s">
        <v>650</v>
      </c>
      <c r="G19988" s="389" t="s">
        <v>519</v>
      </c>
    </row>
    <row r="19989" spans="1:7">
      <c r="A19989" s="389" t="s">
        <v>541</v>
      </c>
      <c r="B19989" s="389" t="s">
        <v>519</v>
      </c>
      <c r="C19989" s="389">
        <v>34865.837904899898</v>
      </c>
      <c r="D19989" s="389" t="s">
        <v>519</v>
      </c>
      <c r="E19989" s="389" t="s">
        <v>670</v>
      </c>
      <c r="F19989" s="389" t="s">
        <v>650</v>
      </c>
      <c r="G19989" s="389" t="s">
        <v>519</v>
      </c>
    </row>
    <row r="19990" spans="1:7">
      <c r="A19990" s="389" t="s">
        <v>541</v>
      </c>
      <c r="B19990" s="389" t="s">
        <v>519</v>
      </c>
      <c r="C19990" s="389">
        <v>34865.837904899898</v>
      </c>
      <c r="D19990" s="389" t="s">
        <v>519</v>
      </c>
      <c r="E19990" s="389" t="s">
        <v>670</v>
      </c>
      <c r="F19990" s="389" t="s">
        <v>650</v>
      </c>
      <c r="G19990" s="389" t="s">
        <v>519</v>
      </c>
    </row>
    <row r="19991" spans="1:7">
      <c r="A19991" s="389" t="s">
        <v>541</v>
      </c>
      <c r="B19991" s="389" t="s">
        <v>519</v>
      </c>
      <c r="C19991" s="389">
        <v>34865.837904899898</v>
      </c>
      <c r="D19991" s="389" t="s">
        <v>519</v>
      </c>
      <c r="E19991" s="389" t="s">
        <v>670</v>
      </c>
      <c r="F19991" s="389" t="s">
        <v>650</v>
      </c>
      <c r="G19991" s="389" t="s">
        <v>519</v>
      </c>
    </row>
    <row r="19992" spans="1:7">
      <c r="A19992" s="389" t="s">
        <v>541</v>
      </c>
      <c r="B19992" s="389" t="s">
        <v>519</v>
      </c>
      <c r="C19992" s="389">
        <v>34865.837904899898</v>
      </c>
      <c r="D19992" s="389" t="s">
        <v>519</v>
      </c>
      <c r="E19992" s="389" t="s">
        <v>670</v>
      </c>
      <c r="F19992" s="389" t="s">
        <v>650</v>
      </c>
      <c r="G19992" s="389" t="s">
        <v>519</v>
      </c>
    </row>
    <row r="19993" spans="1:7">
      <c r="A19993" s="389" t="s">
        <v>541</v>
      </c>
      <c r="B19993" s="389" t="s">
        <v>519</v>
      </c>
      <c r="C19993" s="389">
        <v>34865.837904899898</v>
      </c>
      <c r="D19993" s="389" t="s">
        <v>519</v>
      </c>
      <c r="E19993" s="389" t="s">
        <v>670</v>
      </c>
      <c r="F19993" s="389" t="s">
        <v>650</v>
      </c>
      <c r="G19993" s="389" t="s">
        <v>519</v>
      </c>
    </row>
    <row r="19994" spans="1:7">
      <c r="A19994" s="389" t="s">
        <v>541</v>
      </c>
      <c r="B19994" s="389" t="s">
        <v>519</v>
      </c>
      <c r="C19994" s="389">
        <v>34865.837904899898</v>
      </c>
      <c r="D19994" s="389" t="s">
        <v>519</v>
      </c>
      <c r="E19994" s="389" t="s">
        <v>670</v>
      </c>
      <c r="F19994" s="389" t="s">
        <v>650</v>
      </c>
      <c r="G19994" s="389" t="s">
        <v>519</v>
      </c>
    </row>
    <row r="19995" spans="1:7">
      <c r="A19995" s="389" t="s">
        <v>541</v>
      </c>
      <c r="B19995" s="389" t="s">
        <v>519</v>
      </c>
      <c r="C19995" s="389">
        <v>34865.837904899898</v>
      </c>
      <c r="D19995" s="389" t="s">
        <v>519</v>
      </c>
      <c r="E19995" s="389" t="s">
        <v>670</v>
      </c>
      <c r="F19995" s="389" t="s">
        <v>650</v>
      </c>
      <c r="G19995" s="389" t="s">
        <v>519</v>
      </c>
    </row>
    <row r="19996" spans="1:7">
      <c r="A19996" s="389" t="s">
        <v>541</v>
      </c>
      <c r="B19996" s="389" t="s">
        <v>519</v>
      </c>
      <c r="C19996" s="389">
        <v>34865.837904899898</v>
      </c>
      <c r="D19996" s="389" t="s">
        <v>519</v>
      </c>
      <c r="E19996" s="389" t="s">
        <v>670</v>
      </c>
      <c r="F19996" s="389" t="s">
        <v>650</v>
      </c>
      <c r="G19996" s="389" t="s">
        <v>519</v>
      </c>
    </row>
    <row r="19997" spans="1:7">
      <c r="A19997" s="389" t="s">
        <v>541</v>
      </c>
      <c r="B19997" s="389" t="s">
        <v>519</v>
      </c>
      <c r="C19997" s="389">
        <v>34865.837904899898</v>
      </c>
      <c r="D19997" s="389" t="s">
        <v>519</v>
      </c>
      <c r="E19997" s="389" t="s">
        <v>670</v>
      </c>
      <c r="F19997" s="389" t="s">
        <v>650</v>
      </c>
      <c r="G19997" s="389" t="s">
        <v>519</v>
      </c>
    </row>
    <row r="19998" spans="1:7">
      <c r="A19998" s="389" t="s">
        <v>541</v>
      </c>
      <c r="B19998" s="389" t="s">
        <v>519</v>
      </c>
      <c r="C19998" s="389">
        <v>34865.837904899898</v>
      </c>
      <c r="D19998" s="389" t="s">
        <v>519</v>
      </c>
      <c r="E19998" s="389" t="s">
        <v>670</v>
      </c>
      <c r="F19998" s="389" t="s">
        <v>650</v>
      </c>
      <c r="G19998" s="389" t="s">
        <v>519</v>
      </c>
    </row>
    <row r="19999" spans="1:7">
      <c r="A19999" s="389" t="s">
        <v>541</v>
      </c>
      <c r="B19999" s="389" t="s">
        <v>519</v>
      </c>
      <c r="C19999" s="389">
        <v>34865.837904899898</v>
      </c>
      <c r="D19999" s="389" t="s">
        <v>519</v>
      </c>
      <c r="E19999" s="389" t="s">
        <v>670</v>
      </c>
      <c r="F19999" s="389" t="s">
        <v>650</v>
      </c>
      <c r="G19999" s="389" t="s">
        <v>519</v>
      </c>
    </row>
    <row r="20000" spans="1:7">
      <c r="A20000" s="389" t="s">
        <v>541</v>
      </c>
      <c r="B20000" s="389" t="s">
        <v>519</v>
      </c>
      <c r="C20000" s="389">
        <v>34865.837904899898</v>
      </c>
      <c r="D20000" s="389" t="s">
        <v>519</v>
      </c>
      <c r="E20000" s="389" t="s">
        <v>670</v>
      </c>
      <c r="F20000" s="389" t="s">
        <v>650</v>
      </c>
      <c r="G20000" s="389" t="s">
        <v>519</v>
      </c>
    </row>
    <row r="20001" spans="1:7">
      <c r="A20001" s="389" t="s">
        <v>541</v>
      </c>
      <c r="B20001" s="389" t="s">
        <v>519</v>
      </c>
      <c r="C20001" s="389">
        <v>34865.837904899898</v>
      </c>
      <c r="D20001" s="389" t="s">
        <v>519</v>
      </c>
      <c r="E20001" s="389" t="s">
        <v>670</v>
      </c>
      <c r="F20001" s="389" t="s">
        <v>650</v>
      </c>
      <c r="G20001" s="389" t="s">
        <v>519</v>
      </c>
    </row>
    <row r="20002" spans="1:7">
      <c r="A20002" s="389" t="s">
        <v>541</v>
      </c>
      <c r="B20002" s="389" t="s">
        <v>519</v>
      </c>
      <c r="C20002" s="389">
        <v>34865.837904899898</v>
      </c>
      <c r="D20002" s="389" t="s">
        <v>519</v>
      </c>
      <c r="E20002" s="389" t="s">
        <v>670</v>
      </c>
      <c r="F20002" s="389" t="s">
        <v>650</v>
      </c>
      <c r="G20002" s="389" t="s">
        <v>519</v>
      </c>
    </row>
    <row r="20003" spans="1:7">
      <c r="A20003" s="389" t="s">
        <v>541</v>
      </c>
      <c r="B20003" s="389" t="s">
        <v>519</v>
      </c>
      <c r="C20003" s="389">
        <v>34865.837904899898</v>
      </c>
      <c r="D20003" s="389" t="s">
        <v>519</v>
      </c>
      <c r="E20003" s="389" t="s">
        <v>670</v>
      </c>
      <c r="F20003" s="389" t="s">
        <v>650</v>
      </c>
      <c r="G20003" s="389" t="s">
        <v>519</v>
      </c>
    </row>
    <row r="20004" spans="1:7">
      <c r="A20004" s="389" t="s">
        <v>541</v>
      </c>
      <c r="B20004" s="389" t="s">
        <v>519</v>
      </c>
      <c r="C20004" s="389">
        <v>34865.837904899898</v>
      </c>
      <c r="D20004" s="389" t="s">
        <v>519</v>
      </c>
      <c r="E20004" s="389" t="s">
        <v>670</v>
      </c>
      <c r="F20004" s="389" t="s">
        <v>650</v>
      </c>
      <c r="G20004" s="389" t="s">
        <v>519</v>
      </c>
    </row>
    <row r="20005" spans="1:7">
      <c r="A20005" s="389" t="s">
        <v>541</v>
      </c>
      <c r="B20005" s="389" t="s">
        <v>519</v>
      </c>
      <c r="C20005" s="389">
        <v>34865.837904899898</v>
      </c>
      <c r="D20005" s="389" t="s">
        <v>519</v>
      </c>
      <c r="E20005" s="389" t="s">
        <v>670</v>
      </c>
      <c r="F20005" s="389" t="s">
        <v>650</v>
      </c>
      <c r="G20005" s="389" t="s">
        <v>519</v>
      </c>
    </row>
    <row r="20006" spans="1:7">
      <c r="A20006" s="389" t="s">
        <v>541</v>
      </c>
      <c r="B20006" s="389" t="s">
        <v>519</v>
      </c>
      <c r="C20006" s="389">
        <v>34865.837904899898</v>
      </c>
      <c r="D20006" s="389" t="s">
        <v>519</v>
      </c>
      <c r="E20006" s="389" t="s">
        <v>670</v>
      </c>
      <c r="F20006" s="389" t="s">
        <v>650</v>
      </c>
      <c r="G20006" s="389" t="s">
        <v>519</v>
      </c>
    </row>
    <row r="20007" spans="1:7">
      <c r="A20007" s="389" t="s">
        <v>541</v>
      </c>
      <c r="B20007" s="389" t="s">
        <v>519</v>
      </c>
      <c r="C20007" s="389">
        <v>34865.837904899898</v>
      </c>
      <c r="D20007" s="389" t="s">
        <v>519</v>
      </c>
      <c r="E20007" s="389" t="s">
        <v>670</v>
      </c>
      <c r="F20007" s="389" t="s">
        <v>650</v>
      </c>
      <c r="G20007" s="389" t="s">
        <v>519</v>
      </c>
    </row>
    <row r="20008" spans="1:7">
      <c r="A20008" s="389" t="s">
        <v>541</v>
      </c>
      <c r="B20008" s="389" t="s">
        <v>519</v>
      </c>
      <c r="C20008" s="389">
        <v>34865.837904899898</v>
      </c>
      <c r="D20008" s="389" t="s">
        <v>519</v>
      </c>
      <c r="E20008" s="389" t="s">
        <v>670</v>
      </c>
      <c r="F20008" s="389" t="s">
        <v>650</v>
      </c>
      <c r="G20008" s="389" t="s">
        <v>519</v>
      </c>
    </row>
    <row r="20009" spans="1:7">
      <c r="A20009" s="389" t="s">
        <v>541</v>
      </c>
      <c r="B20009" s="389" t="s">
        <v>519</v>
      </c>
      <c r="C20009" s="389">
        <v>34865.837904899898</v>
      </c>
      <c r="D20009" s="389" t="s">
        <v>519</v>
      </c>
      <c r="E20009" s="389" t="s">
        <v>670</v>
      </c>
      <c r="F20009" s="389" t="s">
        <v>650</v>
      </c>
      <c r="G20009" s="389" t="s">
        <v>519</v>
      </c>
    </row>
    <row r="20010" spans="1:7">
      <c r="A20010" s="389" t="s">
        <v>541</v>
      </c>
      <c r="B20010" s="389" t="s">
        <v>519</v>
      </c>
      <c r="C20010" s="389">
        <v>34865.837904899898</v>
      </c>
      <c r="D20010" s="389" t="s">
        <v>519</v>
      </c>
      <c r="E20010" s="389" t="s">
        <v>670</v>
      </c>
      <c r="F20010" s="389" t="s">
        <v>650</v>
      </c>
      <c r="G20010" s="389" t="s">
        <v>519</v>
      </c>
    </row>
    <row r="20011" spans="1:7">
      <c r="A20011" s="389" t="s">
        <v>541</v>
      </c>
      <c r="B20011" s="389" t="s">
        <v>519</v>
      </c>
      <c r="C20011" s="389">
        <v>34865.837904899898</v>
      </c>
      <c r="D20011" s="389" t="s">
        <v>519</v>
      </c>
      <c r="E20011" s="389" t="s">
        <v>670</v>
      </c>
      <c r="F20011" s="389" t="s">
        <v>650</v>
      </c>
      <c r="G20011" s="389" t="s">
        <v>519</v>
      </c>
    </row>
    <row r="20012" spans="1:7">
      <c r="A20012" s="389" t="s">
        <v>541</v>
      </c>
      <c r="B20012" s="389" t="s">
        <v>519</v>
      </c>
      <c r="C20012" s="389">
        <v>34865.837904899898</v>
      </c>
      <c r="D20012" s="389" t="s">
        <v>519</v>
      </c>
      <c r="E20012" s="389" t="s">
        <v>670</v>
      </c>
      <c r="F20012" s="389" t="s">
        <v>650</v>
      </c>
      <c r="G20012" s="389" t="s">
        <v>519</v>
      </c>
    </row>
    <row r="20013" spans="1:7">
      <c r="A20013" s="389" t="s">
        <v>541</v>
      </c>
      <c r="B20013" s="389" t="s">
        <v>519</v>
      </c>
      <c r="C20013" s="389">
        <v>34865.837904899898</v>
      </c>
      <c r="D20013" s="389" t="s">
        <v>519</v>
      </c>
      <c r="E20013" s="389" t="s">
        <v>670</v>
      </c>
      <c r="F20013" s="389" t="s">
        <v>650</v>
      </c>
      <c r="G20013" s="389" t="s">
        <v>519</v>
      </c>
    </row>
    <row r="20014" spans="1:7">
      <c r="A20014" s="389" t="s">
        <v>541</v>
      </c>
      <c r="B20014" s="389" t="s">
        <v>519</v>
      </c>
      <c r="C20014" s="389">
        <v>34865.837904899898</v>
      </c>
      <c r="D20014" s="389" t="s">
        <v>519</v>
      </c>
      <c r="E20014" s="389" t="s">
        <v>670</v>
      </c>
      <c r="F20014" s="389" t="s">
        <v>650</v>
      </c>
      <c r="G20014" s="389" t="s">
        <v>519</v>
      </c>
    </row>
    <row r="20015" spans="1:7">
      <c r="A20015" s="389" t="s">
        <v>541</v>
      </c>
      <c r="B20015" s="389" t="s">
        <v>519</v>
      </c>
      <c r="C20015" s="389">
        <v>34865.837904899898</v>
      </c>
      <c r="D20015" s="389" t="s">
        <v>519</v>
      </c>
      <c r="E20015" s="389" t="s">
        <v>670</v>
      </c>
      <c r="F20015" s="389" t="s">
        <v>650</v>
      </c>
      <c r="G20015" s="389" t="s">
        <v>519</v>
      </c>
    </row>
    <row r="20016" spans="1:7">
      <c r="A20016" s="389" t="s">
        <v>541</v>
      </c>
      <c r="B20016" s="389" t="s">
        <v>519</v>
      </c>
      <c r="C20016" s="389">
        <v>34865.837904899898</v>
      </c>
      <c r="D20016" s="389" t="s">
        <v>519</v>
      </c>
      <c r="E20016" s="389" t="s">
        <v>670</v>
      </c>
      <c r="F20016" s="389" t="s">
        <v>650</v>
      </c>
      <c r="G20016" s="389" t="s">
        <v>519</v>
      </c>
    </row>
    <row r="20017" spans="1:7">
      <c r="A20017" s="389" t="s">
        <v>541</v>
      </c>
      <c r="B20017" s="389" t="s">
        <v>519</v>
      </c>
      <c r="C20017" s="389">
        <v>34865.837904899898</v>
      </c>
      <c r="D20017" s="389" t="s">
        <v>519</v>
      </c>
      <c r="E20017" s="389" t="s">
        <v>670</v>
      </c>
      <c r="F20017" s="389" t="s">
        <v>650</v>
      </c>
      <c r="G20017" s="389" t="s">
        <v>519</v>
      </c>
    </row>
    <row r="20018" spans="1:7">
      <c r="A20018" s="389" t="s">
        <v>541</v>
      </c>
      <c r="B20018" s="389" t="s">
        <v>519</v>
      </c>
      <c r="C20018" s="389">
        <v>34865.837904899898</v>
      </c>
      <c r="D20018" s="389" t="s">
        <v>519</v>
      </c>
      <c r="E20018" s="389" t="s">
        <v>670</v>
      </c>
      <c r="F20018" s="389" t="s">
        <v>650</v>
      </c>
      <c r="G20018" s="389" t="s">
        <v>519</v>
      </c>
    </row>
    <row r="20019" spans="1:7">
      <c r="A20019" s="389" t="s">
        <v>541</v>
      </c>
      <c r="B20019" s="389" t="s">
        <v>519</v>
      </c>
      <c r="C20019" s="389">
        <v>34865.837904899898</v>
      </c>
      <c r="D20019" s="389" t="s">
        <v>519</v>
      </c>
      <c r="E20019" s="389" t="s">
        <v>670</v>
      </c>
      <c r="F20019" s="389" t="s">
        <v>650</v>
      </c>
      <c r="G20019" s="389" t="s">
        <v>519</v>
      </c>
    </row>
    <row r="20020" spans="1:7">
      <c r="A20020" s="389" t="s">
        <v>541</v>
      </c>
      <c r="B20020" s="389" t="s">
        <v>519</v>
      </c>
      <c r="C20020" s="389">
        <v>34865.837904899898</v>
      </c>
      <c r="D20020" s="389" t="s">
        <v>519</v>
      </c>
      <c r="E20020" s="389" t="s">
        <v>670</v>
      </c>
      <c r="F20020" s="389" t="s">
        <v>650</v>
      </c>
      <c r="G20020" s="389" t="s">
        <v>519</v>
      </c>
    </row>
    <row r="20021" spans="1:7">
      <c r="A20021" s="389" t="s">
        <v>541</v>
      </c>
      <c r="B20021" s="389" t="s">
        <v>519</v>
      </c>
      <c r="C20021" s="389">
        <v>34865.837904899898</v>
      </c>
      <c r="D20021" s="389" t="s">
        <v>519</v>
      </c>
      <c r="E20021" s="389" t="s">
        <v>670</v>
      </c>
      <c r="F20021" s="389" t="s">
        <v>650</v>
      </c>
      <c r="G20021" s="389" t="s">
        <v>519</v>
      </c>
    </row>
    <row r="20022" spans="1:7">
      <c r="A20022" s="389" t="s">
        <v>541</v>
      </c>
      <c r="B20022" s="389" t="s">
        <v>519</v>
      </c>
      <c r="C20022" s="389">
        <v>34865.837904899898</v>
      </c>
      <c r="D20022" s="389" t="s">
        <v>519</v>
      </c>
      <c r="E20022" s="389" t="s">
        <v>670</v>
      </c>
      <c r="F20022" s="389" t="s">
        <v>650</v>
      </c>
      <c r="G20022" s="389" t="s">
        <v>519</v>
      </c>
    </row>
    <row r="20023" spans="1:7">
      <c r="A20023" s="389" t="s">
        <v>541</v>
      </c>
      <c r="B20023" s="389" t="s">
        <v>519</v>
      </c>
      <c r="C20023" s="389">
        <v>34865.837904899898</v>
      </c>
      <c r="D20023" s="389" t="s">
        <v>519</v>
      </c>
      <c r="E20023" s="389" t="s">
        <v>670</v>
      </c>
      <c r="F20023" s="389" t="s">
        <v>650</v>
      </c>
      <c r="G20023" s="389" t="s">
        <v>519</v>
      </c>
    </row>
    <row r="20024" spans="1:7">
      <c r="A20024" s="389" t="s">
        <v>541</v>
      </c>
      <c r="B20024" s="389" t="s">
        <v>519</v>
      </c>
      <c r="C20024" s="389">
        <v>34865.837904899898</v>
      </c>
      <c r="D20024" s="389" t="s">
        <v>519</v>
      </c>
      <c r="E20024" s="389" t="s">
        <v>670</v>
      </c>
      <c r="F20024" s="389" t="s">
        <v>650</v>
      </c>
      <c r="G20024" s="389" t="s">
        <v>519</v>
      </c>
    </row>
    <row r="20025" spans="1:7">
      <c r="A20025" s="389" t="s">
        <v>541</v>
      </c>
      <c r="B20025" s="389" t="s">
        <v>519</v>
      </c>
      <c r="C20025" s="389">
        <v>34865.837904899898</v>
      </c>
      <c r="D20025" s="389" t="s">
        <v>519</v>
      </c>
      <c r="E20025" s="389" t="s">
        <v>670</v>
      </c>
      <c r="F20025" s="389" t="s">
        <v>650</v>
      </c>
      <c r="G20025" s="389" t="s">
        <v>519</v>
      </c>
    </row>
    <row r="20026" spans="1:7">
      <c r="A20026" s="389" t="s">
        <v>541</v>
      </c>
      <c r="B20026" s="389" t="s">
        <v>519</v>
      </c>
      <c r="C20026" s="389">
        <v>34865.837904899898</v>
      </c>
      <c r="D20026" s="389" t="s">
        <v>519</v>
      </c>
      <c r="E20026" s="389" t="s">
        <v>670</v>
      </c>
      <c r="F20026" s="389" t="s">
        <v>650</v>
      </c>
      <c r="G20026" s="389" t="s">
        <v>519</v>
      </c>
    </row>
    <row r="20027" spans="1:7">
      <c r="A20027" s="389" t="s">
        <v>541</v>
      </c>
      <c r="B20027" s="389" t="s">
        <v>519</v>
      </c>
      <c r="C20027" s="389">
        <v>34865.837904899898</v>
      </c>
      <c r="D20027" s="389" t="s">
        <v>519</v>
      </c>
      <c r="E20027" s="389" t="s">
        <v>670</v>
      </c>
      <c r="F20027" s="389" t="s">
        <v>650</v>
      </c>
      <c r="G20027" s="389" t="s">
        <v>519</v>
      </c>
    </row>
    <row r="20028" spans="1:7">
      <c r="A20028" s="389" t="s">
        <v>541</v>
      </c>
      <c r="B20028" s="389" t="s">
        <v>519</v>
      </c>
      <c r="C20028" s="389">
        <v>34865.837904899898</v>
      </c>
      <c r="D20028" s="389" t="s">
        <v>519</v>
      </c>
      <c r="E20028" s="389" t="s">
        <v>670</v>
      </c>
      <c r="F20028" s="389" t="s">
        <v>650</v>
      </c>
      <c r="G20028" s="389" t="s">
        <v>519</v>
      </c>
    </row>
    <row r="20029" spans="1:7">
      <c r="A20029" s="389" t="s">
        <v>541</v>
      </c>
      <c r="B20029" s="389" t="s">
        <v>519</v>
      </c>
      <c r="C20029" s="389">
        <v>34865.837904899898</v>
      </c>
      <c r="D20029" s="389" t="s">
        <v>519</v>
      </c>
      <c r="E20029" s="389" t="s">
        <v>670</v>
      </c>
      <c r="F20029" s="389" t="s">
        <v>650</v>
      </c>
      <c r="G20029" s="389" t="s">
        <v>519</v>
      </c>
    </row>
    <row r="20030" spans="1:7">
      <c r="A20030" s="389" t="s">
        <v>541</v>
      </c>
      <c r="B20030" s="389" t="s">
        <v>519</v>
      </c>
      <c r="C20030" s="389">
        <v>34865.837904899898</v>
      </c>
      <c r="D20030" s="389" t="s">
        <v>519</v>
      </c>
      <c r="E20030" s="389" t="s">
        <v>670</v>
      </c>
      <c r="F20030" s="389" t="s">
        <v>650</v>
      </c>
      <c r="G20030" s="389" t="s">
        <v>519</v>
      </c>
    </row>
    <row r="20031" spans="1:7">
      <c r="A20031" s="389" t="s">
        <v>541</v>
      </c>
      <c r="B20031" s="389" t="s">
        <v>519</v>
      </c>
      <c r="C20031" s="389">
        <v>34865.837904899898</v>
      </c>
      <c r="D20031" s="389" t="s">
        <v>519</v>
      </c>
      <c r="E20031" s="389" t="s">
        <v>670</v>
      </c>
      <c r="F20031" s="389" t="s">
        <v>650</v>
      </c>
      <c r="G20031" s="389" t="s">
        <v>519</v>
      </c>
    </row>
    <row r="20032" spans="1:7">
      <c r="A20032" s="389" t="s">
        <v>541</v>
      </c>
      <c r="B20032" s="389" t="s">
        <v>519</v>
      </c>
      <c r="C20032" s="389">
        <v>34865.837904899898</v>
      </c>
      <c r="D20032" s="389" t="s">
        <v>519</v>
      </c>
      <c r="E20032" s="389" t="s">
        <v>670</v>
      </c>
      <c r="F20032" s="389" t="s">
        <v>650</v>
      </c>
      <c r="G20032" s="389" t="s">
        <v>519</v>
      </c>
    </row>
    <row r="20033" spans="1:7">
      <c r="A20033" s="389" t="s">
        <v>541</v>
      </c>
      <c r="B20033" s="389" t="s">
        <v>519</v>
      </c>
      <c r="C20033" s="389">
        <v>34865.837904899898</v>
      </c>
      <c r="D20033" s="389" t="s">
        <v>519</v>
      </c>
      <c r="E20033" s="389" t="s">
        <v>670</v>
      </c>
      <c r="F20033" s="389" t="s">
        <v>650</v>
      </c>
      <c r="G20033" s="389" t="s">
        <v>519</v>
      </c>
    </row>
    <row r="20034" spans="1:7">
      <c r="A20034" s="389" t="s">
        <v>541</v>
      </c>
      <c r="B20034" s="389" t="s">
        <v>519</v>
      </c>
      <c r="C20034" s="389">
        <v>34865.837904899898</v>
      </c>
      <c r="D20034" s="389" t="s">
        <v>519</v>
      </c>
      <c r="E20034" s="389" t="s">
        <v>670</v>
      </c>
      <c r="F20034" s="389" t="s">
        <v>650</v>
      </c>
      <c r="G20034" s="389" t="s">
        <v>519</v>
      </c>
    </row>
    <row r="20035" spans="1:7">
      <c r="A20035" s="389" t="s">
        <v>541</v>
      </c>
      <c r="B20035" s="389" t="s">
        <v>519</v>
      </c>
      <c r="C20035" s="389">
        <v>34865.837904899898</v>
      </c>
      <c r="D20035" s="389" t="s">
        <v>519</v>
      </c>
      <c r="E20035" s="389" t="s">
        <v>670</v>
      </c>
      <c r="F20035" s="389" t="s">
        <v>650</v>
      </c>
      <c r="G20035" s="389" t="s">
        <v>519</v>
      </c>
    </row>
    <row r="20036" spans="1:7">
      <c r="A20036" s="389" t="s">
        <v>541</v>
      </c>
      <c r="B20036" s="389" t="s">
        <v>519</v>
      </c>
      <c r="C20036" s="389">
        <v>34865.837904899898</v>
      </c>
      <c r="D20036" s="389" t="s">
        <v>519</v>
      </c>
      <c r="E20036" s="389" t="s">
        <v>670</v>
      </c>
      <c r="F20036" s="389" t="s">
        <v>650</v>
      </c>
      <c r="G20036" s="389" t="s">
        <v>519</v>
      </c>
    </row>
    <row r="20037" spans="1:7">
      <c r="A20037" s="389" t="s">
        <v>541</v>
      </c>
      <c r="B20037" s="389" t="s">
        <v>519</v>
      </c>
      <c r="C20037" s="389">
        <v>34865.837904899898</v>
      </c>
      <c r="D20037" s="389" t="s">
        <v>519</v>
      </c>
      <c r="E20037" s="389" t="s">
        <v>670</v>
      </c>
      <c r="F20037" s="389" t="s">
        <v>650</v>
      </c>
      <c r="G20037" s="389" t="s">
        <v>519</v>
      </c>
    </row>
    <row r="20038" spans="1:7">
      <c r="A20038" s="389" t="s">
        <v>541</v>
      </c>
      <c r="B20038" s="389" t="s">
        <v>519</v>
      </c>
      <c r="C20038" s="389">
        <v>34865.837904899898</v>
      </c>
      <c r="D20038" s="389" t="s">
        <v>519</v>
      </c>
      <c r="E20038" s="389" t="s">
        <v>670</v>
      </c>
      <c r="F20038" s="389" t="s">
        <v>650</v>
      </c>
      <c r="G20038" s="389" t="s">
        <v>519</v>
      </c>
    </row>
    <row r="20039" spans="1:7">
      <c r="A20039" s="389" t="s">
        <v>541</v>
      </c>
      <c r="B20039" s="389" t="s">
        <v>519</v>
      </c>
      <c r="C20039" s="389">
        <v>34865.837904899898</v>
      </c>
      <c r="D20039" s="389" t="s">
        <v>519</v>
      </c>
      <c r="E20039" s="389" t="s">
        <v>670</v>
      </c>
      <c r="F20039" s="389" t="s">
        <v>650</v>
      </c>
      <c r="G20039" s="389" t="s">
        <v>519</v>
      </c>
    </row>
    <row r="20040" spans="1:7">
      <c r="A20040" s="389" t="s">
        <v>541</v>
      </c>
      <c r="B20040" s="389" t="s">
        <v>519</v>
      </c>
      <c r="C20040" s="389">
        <v>34865.837904899898</v>
      </c>
      <c r="D20040" s="389" t="s">
        <v>519</v>
      </c>
      <c r="E20040" s="389" t="s">
        <v>670</v>
      </c>
      <c r="F20040" s="389" t="s">
        <v>650</v>
      </c>
      <c r="G20040" s="389" t="s">
        <v>519</v>
      </c>
    </row>
    <row r="20041" spans="1:7">
      <c r="A20041" s="389" t="s">
        <v>541</v>
      </c>
      <c r="B20041" s="389" t="s">
        <v>519</v>
      </c>
      <c r="C20041" s="389">
        <v>34865.837904899898</v>
      </c>
      <c r="D20041" s="389" t="s">
        <v>519</v>
      </c>
      <c r="E20041" s="389" t="s">
        <v>670</v>
      </c>
      <c r="F20041" s="389" t="s">
        <v>650</v>
      </c>
      <c r="G20041" s="389" t="s">
        <v>519</v>
      </c>
    </row>
    <row r="20042" spans="1:7">
      <c r="A20042" s="389" t="s">
        <v>541</v>
      </c>
      <c r="B20042" s="389" t="s">
        <v>519</v>
      </c>
      <c r="C20042" s="389">
        <v>34865.837904899898</v>
      </c>
      <c r="D20042" s="389" t="s">
        <v>519</v>
      </c>
      <c r="E20042" s="389" t="s">
        <v>670</v>
      </c>
      <c r="F20042" s="389" t="s">
        <v>650</v>
      </c>
      <c r="G20042" s="389" t="s">
        <v>519</v>
      </c>
    </row>
    <row r="20043" spans="1:7">
      <c r="A20043" s="389" t="s">
        <v>541</v>
      </c>
      <c r="B20043" s="389" t="s">
        <v>519</v>
      </c>
      <c r="C20043" s="389">
        <v>34865.837904899898</v>
      </c>
      <c r="D20043" s="389" t="s">
        <v>519</v>
      </c>
      <c r="E20043" s="389" t="s">
        <v>670</v>
      </c>
      <c r="F20043" s="389" t="s">
        <v>650</v>
      </c>
      <c r="G20043" s="389" t="s">
        <v>519</v>
      </c>
    </row>
    <row r="20044" spans="1:7">
      <c r="A20044" s="389" t="s">
        <v>541</v>
      </c>
      <c r="B20044" s="389" t="s">
        <v>519</v>
      </c>
      <c r="C20044" s="389">
        <v>34865.837904899898</v>
      </c>
      <c r="D20044" s="389" t="s">
        <v>519</v>
      </c>
      <c r="E20044" s="389" t="s">
        <v>670</v>
      </c>
      <c r="F20044" s="389" t="s">
        <v>650</v>
      </c>
      <c r="G20044" s="389" t="s">
        <v>519</v>
      </c>
    </row>
    <row r="20045" spans="1:7">
      <c r="A20045" s="389" t="s">
        <v>541</v>
      </c>
      <c r="B20045" s="389" t="s">
        <v>519</v>
      </c>
      <c r="C20045" s="389">
        <v>34865.837904899898</v>
      </c>
      <c r="D20045" s="389" t="s">
        <v>519</v>
      </c>
      <c r="E20045" s="389" t="s">
        <v>670</v>
      </c>
      <c r="F20045" s="389" t="s">
        <v>650</v>
      </c>
      <c r="G20045" s="389" t="s">
        <v>519</v>
      </c>
    </row>
    <row r="20046" spans="1:7">
      <c r="A20046" s="389" t="s">
        <v>541</v>
      </c>
      <c r="B20046" s="389" t="s">
        <v>519</v>
      </c>
      <c r="C20046" s="389">
        <v>34865.837904899898</v>
      </c>
      <c r="D20046" s="389" t="s">
        <v>519</v>
      </c>
      <c r="E20046" s="389" t="s">
        <v>670</v>
      </c>
      <c r="F20046" s="389" t="s">
        <v>650</v>
      </c>
      <c r="G20046" s="389" t="s">
        <v>519</v>
      </c>
    </row>
    <row r="20047" spans="1:7">
      <c r="A20047" s="389" t="s">
        <v>541</v>
      </c>
      <c r="B20047" s="389" t="s">
        <v>519</v>
      </c>
      <c r="C20047" s="389">
        <v>34865.837904899898</v>
      </c>
      <c r="D20047" s="389" t="s">
        <v>519</v>
      </c>
      <c r="E20047" s="389" t="s">
        <v>670</v>
      </c>
      <c r="F20047" s="389" t="s">
        <v>650</v>
      </c>
      <c r="G20047" s="389" t="s">
        <v>519</v>
      </c>
    </row>
    <row r="20048" spans="1:7">
      <c r="A20048" s="389" t="s">
        <v>541</v>
      </c>
      <c r="B20048" s="389" t="s">
        <v>519</v>
      </c>
      <c r="C20048" s="389">
        <v>34865.837904899898</v>
      </c>
      <c r="D20048" s="389" t="s">
        <v>519</v>
      </c>
      <c r="E20048" s="389" t="s">
        <v>670</v>
      </c>
      <c r="F20048" s="389" t="s">
        <v>650</v>
      </c>
      <c r="G20048" s="389" t="s">
        <v>519</v>
      </c>
    </row>
    <row r="20049" spans="1:7">
      <c r="A20049" s="389" t="s">
        <v>541</v>
      </c>
      <c r="B20049" s="389" t="s">
        <v>519</v>
      </c>
      <c r="C20049" s="389">
        <v>34865.837904899898</v>
      </c>
      <c r="D20049" s="389" t="s">
        <v>519</v>
      </c>
      <c r="E20049" s="389" t="s">
        <v>670</v>
      </c>
      <c r="F20049" s="389" t="s">
        <v>650</v>
      </c>
      <c r="G20049" s="389" t="s">
        <v>519</v>
      </c>
    </row>
    <row r="20050" spans="1:7">
      <c r="A20050" s="389" t="s">
        <v>541</v>
      </c>
      <c r="B20050" s="389" t="s">
        <v>519</v>
      </c>
      <c r="C20050" s="389">
        <v>34865.837904899898</v>
      </c>
      <c r="D20050" s="389" t="s">
        <v>519</v>
      </c>
      <c r="E20050" s="389" t="s">
        <v>670</v>
      </c>
      <c r="F20050" s="389" t="s">
        <v>650</v>
      </c>
      <c r="G20050" s="389" t="s">
        <v>519</v>
      </c>
    </row>
    <row r="20051" spans="1:7">
      <c r="A20051" s="389" t="s">
        <v>541</v>
      </c>
      <c r="B20051" s="389" t="s">
        <v>519</v>
      </c>
      <c r="C20051" s="389">
        <v>34865.837904899898</v>
      </c>
      <c r="D20051" s="389" t="s">
        <v>519</v>
      </c>
      <c r="E20051" s="389" t="s">
        <v>670</v>
      </c>
      <c r="F20051" s="389" t="s">
        <v>650</v>
      </c>
      <c r="G20051" s="389" t="s">
        <v>519</v>
      </c>
    </row>
    <row r="20052" spans="1:7">
      <c r="A20052" s="389" t="s">
        <v>541</v>
      </c>
      <c r="B20052" s="389" t="s">
        <v>519</v>
      </c>
      <c r="C20052" s="389">
        <v>34865.837904899898</v>
      </c>
      <c r="D20052" s="389" t="s">
        <v>519</v>
      </c>
      <c r="E20052" s="389" t="s">
        <v>670</v>
      </c>
      <c r="F20052" s="389" t="s">
        <v>650</v>
      </c>
      <c r="G20052" s="389" t="s">
        <v>519</v>
      </c>
    </row>
    <row r="20053" spans="1:7">
      <c r="A20053" s="389" t="s">
        <v>541</v>
      </c>
      <c r="B20053" s="389" t="s">
        <v>519</v>
      </c>
      <c r="C20053" s="389">
        <v>34865.837904899898</v>
      </c>
      <c r="D20053" s="389" t="s">
        <v>519</v>
      </c>
      <c r="E20053" s="389" t="s">
        <v>670</v>
      </c>
      <c r="F20053" s="389" t="s">
        <v>650</v>
      </c>
      <c r="G20053" s="389" t="s">
        <v>519</v>
      </c>
    </row>
    <row r="20054" spans="1:7">
      <c r="A20054" s="389" t="s">
        <v>541</v>
      </c>
      <c r="B20054" s="389" t="s">
        <v>519</v>
      </c>
      <c r="C20054" s="389">
        <v>34865.837904899898</v>
      </c>
      <c r="D20054" s="389" t="s">
        <v>519</v>
      </c>
      <c r="E20054" s="389" t="s">
        <v>670</v>
      </c>
      <c r="F20054" s="389" t="s">
        <v>650</v>
      </c>
      <c r="G20054" s="389" t="s">
        <v>519</v>
      </c>
    </row>
    <row r="20055" spans="1:7">
      <c r="A20055" s="389" t="s">
        <v>541</v>
      </c>
      <c r="B20055" s="389" t="s">
        <v>519</v>
      </c>
      <c r="C20055" s="389">
        <v>34865.837904899898</v>
      </c>
      <c r="D20055" s="389" t="s">
        <v>519</v>
      </c>
      <c r="E20055" s="389" t="s">
        <v>670</v>
      </c>
      <c r="F20055" s="389" t="s">
        <v>650</v>
      </c>
      <c r="G20055" s="389" t="s">
        <v>519</v>
      </c>
    </row>
    <row r="20056" spans="1:7">
      <c r="A20056" s="389" t="s">
        <v>541</v>
      </c>
      <c r="B20056" s="389" t="s">
        <v>519</v>
      </c>
      <c r="C20056" s="389">
        <v>34865.837904899898</v>
      </c>
      <c r="D20056" s="389" t="s">
        <v>519</v>
      </c>
      <c r="E20056" s="389" t="s">
        <v>670</v>
      </c>
      <c r="F20056" s="389" t="s">
        <v>650</v>
      </c>
      <c r="G20056" s="389" t="s">
        <v>519</v>
      </c>
    </row>
    <row r="20057" spans="1:7">
      <c r="A20057" s="389" t="s">
        <v>541</v>
      </c>
      <c r="B20057" s="389" t="s">
        <v>519</v>
      </c>
      <c r="C20057" s="389">
        <v>34865.837904899898</v>
      </c>
      <c r="D20057" s="389" t="s">
        <v>519</v>
      </c>
      <c r="E20057" s="389" t="s">
        <v>670</v>
      </c>
      <c r="F20057" s="389" t="s">
        <v>650</v>
      </c>
      <c r="G20057" s="389" t="s">
        <v>519</v>
      </c>
    </row>
    <row r="20058" spans="1:7">
      <c r="A20058" s="389" t="s">
        <v>541</v>
      </c>
      <c r="B20058" s="389" t="s">
        <v>519</v>
      </c>
      <c r="C20058" s="389">
        <v>34865.837904899898</v>
      </c>
      <c r="D20058" s="389" t="s">
        <v>519</v>
      </c>
      <c r="E20058" s="389" t="s">
        <v>670</v>
      </c>
      <c r="F20058" s="389" t="s">
        <v>650</v>
      </c>
      <c r="G20058" s="389" t="s">
        <v>519</v>
      </c>
    </row>
    <row r="20059" spans="1:7">
      <c r="A20059" s="389" t="s">
        <v>541</v>
      </c>
      <c r="B20059" s="389" t="s">
        <v>519</v>
      </c>
      <c r="C20059" s="389">
        <v>34865.837904899898</v>
      </c>
      <c r="D20059" s="389" t="s">
        <v>519</v>
      </c>
      <c r="E20059" s="389" t="s">
        <v>670</v>
      </c>
      <c r="F20059" s="389" t="s">
        <v>650</v>
      </c>
      <c r="G20059" s="389" t="s">
        <v>519</v>
      </c>
    </row>
    <row r="20060" spans="1:7">
      <c r="A20060" s="389" t="s">
        <v>541</v>
      </c>
      <c r="B20060" s="389" t="s">
        <v>519</v>
      </c>
      <c r="C20060" s="389">
        <v>34865.837904899898</v>
      </c>
      <c r="D20060" s="389" t="s">
        <v>519</v>
      </c>
      <c r="E20060" s="389" t="s">
        <v>670</v>
      </c>
      <c r="F20060" s="389" t="s">
        <v>650</v>
      </c>
      <c r="G20060" s="389" t="s">
        <v>519</v>
      </c>
    </row>
    <row r="20061" spans="1:7">
      <c r="A20061" s="389" t="s">
        <v>542</v>
      </c>
      <c r="B20061" s="389" t="s">
        <v>519</v>
      </c>
      <c r="C20061" s="389">
        <v>34865.837904899898</v>
      </c>
      <c r="D20061" s="389" t="s">
        <v>519</v>
      </c>
      <c r="E20061" s="389" t="s">
        <v>670</v>
      </c>
      <c r="F20061" s="389" t="s">
        <v>650</v>
      </c>
      <c r="G20061" s="389" t="s">
        <v>519</v>
      </c>
    </row>
    <row r="20062" spans="1:7">
      <c r="A20062" s="389" t="s">
        <v>542</v>
      </c>
      <c r="B20062" s="389" t="s">
        <v>519</v>
      </c>
      <c r="C20062" s="389">
        <v>34865.837904899898</v>
      </c>
      <c r="D20062" s="389" t="s">
        <v>519</v>
      </c>
      <c r="E20062" s="389" t="s">
        <v>670</v>
      </c>
      <c r="F20062" s="389" t="s">
        <v>650</v>
      </c>
      <c r="G20062" s="389" t="s">
        <v>519</v>
      </c>
    </row>
    <row r="20063" spans="1:7">
      <c r="A20063" s="389" t="s">
        <v>542</v>
      </c>
      <c r="B20063" s="389" t="s">
        <v>519</v>
      </c>
      <c r="C20063" s="389">
        <v>34865.837904899898</v>
      </c>
      <c r="D20063" s="389" t="s">
        <v>519</v>
      </c>
      <c r="E20063" s="389" t="s">
        <v>670</v>
      </c>
      <c r="F20063" s="389" t="s">
        <v>650</v>
      </c>
      <c r="G20063" s="389" t="s">
        <v>519</v>
      </c>
    </row>
    <row r="20064" spans="1:7">
      <c r="A20064" s="389" t="s">
        <v>542</v>
      </c>
      <c r="B20064" s="389" t="s">
        <v>519</v>
      </c>
      <c r="C20064" s="389">
        <v>34865.837904899898</v>
      </c>
      <c r="D20064" s="389" t="s">
        <v>519</v>
      </c>
      <c r="E20064" s="389" t="s">
        <v>670</v>
      </c>
      <c r="F20064" s="389" t="s">
        <v>650</v>
      </c>
      <c r="G20064" s="389" t="s">
        <v>519</v>
      </c>
    </row>
    <row r="20065" spans="1:7">
      <c r="A20065" s="389" t="s">
        <v>542</v>
      </c>
      <c r="B20065" s="389" t="s">
        <v>519</v>
      </c>
      <c r="C20065" s="389">
        <v>34865.837904899898</v>
      </c>
      <c r="D20065" s="389" t="s">
        <v>519</v>
      </c>
      <c r="E20065" s="389" t="s">
        <v>670</v>
      </c>
      <c r="F20065" s="389" t="s">
        <v>650</v>
      </c>
      <c r="G20065" s="389" t="s">
        <v>519</v>
      </c>
    </row>
    <row r="20066" spans="1:7">
      <c r="A20066" s="389" t="s">
        <v>542</v>
      </c>
      <c r="B20066" s="389" t="s">
        <v>519</v>
      </c>
      <c r="C20066" s="389">
        <v>34865.837904899898</v>
      </c>
      <c r="D20066" s="389" t="s">
        <v>519</v>
      </c>
      <c r="E20066" s="389" t="s">
        <v>670</v>
      </c>
      <c r="F20066" s="389" t="s">
        <v>650</v>
      </c>
      <c r="G20066" s="389" t="s">
        <v>519</v>
      </c>
    </row>
    <row r="20067" spans="1:7">
      <c r="A20067" s="389" t="s">
        <v>542</v>
      </c>
      <c r="B20067" s="389" t="s">
        <v>519</v>
      </c>
      <c r="C20067" s="389">
        <v>34865.837904899898</v>
      </c>
      <c r="D20067" s="389" t="s">
        <v>519</v>
      </c>
      <c r="E20067" s="389" t="s">
        <v>670</v>
      </c>
      <c r="F20067" s="389" t="s">
        <v>650</v>
      </c>
      <c r="G20067" s="389" t="s">
        <v>519</v>
      </c>
    </row>
    <row r="20068" spans="1:7">
      <c r="A20068" s="389" t="s">
        <v>542</v>
      </c>
      <c r="B20068" s="389" t="s">
        <v>519</v>
      </c>
      <c r="C20068" s="389">
        <v>34865.837904899898</v>
      </c>
      <c r="D20068" s="389" t="s">
        <v>519</v>
      </c>
      <c r="E20068" s="389" t="s">
        <v>670</v>
      </c>
      <c r="F20068" s="389" t="s">
        <v>650</v>
      </c>
      <c r="G20068" s="389" t="s">
        <v>519</v>
      </c>
    </row>
    <row r="20069" spans="1:7">
      <c r="A20069" s="389" t="s">
        <v>542</v>
      </c>
      <c r="B20069" s="389" t="s">
        <v>519</v>
      </c>
      <c r="C20069" s="389">
        <v>34865.837904899898</v>
      </c>
      <c r="D20069" s="389" t="s">
        <v>519</v>
      </c>
      <c r="E20069" s="389" t="s">
        <v>670</v>
      </c>
      <c r="F20069" s="389" t="s">
        <v>650</v>
      </c>
      <c r="G20069" s="389" t="s">
        <v>519</v>
      </c>
    </row>
    <row r="20070" spans="1:7">
      <c r="A20070" s="389" t="s">
        <v>542</v>
      </c>
      <c r="B20070" s="389" t="s">
        <v>519</v>
      </c>
      <c r="C20070" s="389">
        <v>34865.837904899898</v>
      </c>
      <c r="D20070" s="389" t="s">
        <v>519</v>
      </c>
      <c r="E20070" s="389" t="s">
        <v>670</v>
      </c>
      <c r="F20070" s="389" t="s">
        <v>650</v>
      </c>
      <c r="G20070" s="389" t="s">
        <v>519</v>
      </c>
    </row>
    <row r="20071" spans="1:7">
      <c r="A20071" s="389" t="s">
        <v>542</v>
      </c>
      <c r="B20071" s="389" t="s">
        <v>519</v>
      </c>
      <c r="C20071" s="389">
        <v>34865.837904899898</v>
      </c>
      <c r="D20071" s="389" t="s">
        <v>519</v>
      </c>
      <c r="E20071" s="389" t="s">
        <v>670</v>
      </c>
      <c r="F20071" s="389" t="s">
        <v>650</v>
      </c>
      <c r="G20071" s="389" t="s">
        <v>519</v>
      </c>
    </row>
    <row r="20072" spans="1:7">
      <c r="A20072" s="389" t="s">
        <v>542</v>
      </c>
      <c r="B20072" s="389" t="s">
        <v>519</v>
      </c>
      <c r="C20072" s="389">
        <v>34865.837904899898</v>
      </c>
      <c r="D20072" s="389" t="s">
        <v>519</v>
      </c>
      <c r="E20072" s="389" t="s">
        <v>670</v>
      </c>
      <c r="F20072" s="389" t="s">
        <v>650</v>
      </c>
      <c r="G20072" s="389" t="s">
        <v>519</v>
      </c>
    </row>
    <row r="20073" spans="1:7">
      <c r="A20073" s="389" t="s">
        <v>542</v>
      </c>
      <c r="B20073" s="389" t="s">
        <v>519</v>
      </c>
      <c r="C20073" s="389">
        <v>34865.837904899898</v>
      </c>
      <c r="D20073" s="389" t="s">
        <v>519</v>
      </c>
      <c r="E20073" s="389" t="s">
        <v>670</v>
      </c>
      <c r="F20073" s="389" t="s">
        <v>650</v>
      </c>
      <c r="G20073" s="389" t="s">
        <v>519</v>
      </c>
    </row>
    <row r="20074" spans="1:7">
      <c r="A20074" s="389" t="s">
        <v>542</v>
      </c>
      <c r="B20074" s="389" t="s">
        <v>519</v>
      </c>
      <c r="C20074" s="389">
        <v>34865.837904899898</v>
      </c>
      <c r="D20074" s="389" t="s">
        <v>519</v>
      </c>
      <c r="E20074" s="389" t="s">
        <v>670</v>
      </c>
      <c r="F20074" s="389" t="s">
        <v>650</v>
      </c>
      <c r="G20074" s="389" t="s">
        <v>519</v>
      </c>
    </row>
    <row r="20075" spans="1:7">
      <c r="A20075" s="389" t="s">
        <v>542</v>
      </c>
      <c r="B20075" s="389" t="s">
        <v>519</v>
      </c>
      <c r="C20075" s="389">
        <v>34865.837904899898</v>
      </c>
      <c r="D20075" s="389" t="s">
        <v>519</v>
      </c>
      <c r="E20075" s="389" t="s">
        <v>670</v>
      </c>
      <c r="F20075" s="389" t="s">
        <v>650</v>
      </c>
      <c r="G20075" s="389" t="s">
        <v>519</v>
      </c>
    </row>
    <row r="20076" spans="1:7">
      <c r="A20076" s="389" t="s">
        <v>542</v>
      </c>
      <c r="B20076" s="389" t="s">
        <v>519</v>
      </c>
      <c r="C20076" s="389">
        <v>34865.837904899898</v>
      </c>
      <c r="D20076" s="389" t="s">
        <v>519</v>
      </c>
      <c r="E20076" s="389" t="s">
        <v>670</v>
      </c>
      <c r="F20076" s="389" t="s">
        <v>650</v>
      </c>
      <c r="G20076" s="389" t="s">
        <v>519</v>
      </c>
    </row>
    <row r="20077" spans="1:7">
      <c r="A20077" s="389" t="s">
        <v>542</v>
      </c>
      <c r="B20077" s="389" t="s">
        <v>519</v>
      </c>
      <c r="C20077" s="389">
        <v>34865.837904899898</v>
      </c>
      <c r="D20077" s="389" t="s">
        <v>519</v>
      </c>
      <c r="E20077" s="389" t="s">
        <v>670</v>
      </c>
      <c r="F20077" s="389" t="s">
        <v>650</v>
      </c>
      <c r="G20077" s="389" t="s">
        <v>519</v>
      </c>
    </row>
    <row r="20078" spans="1:7">
      <c r="A20078" s="389" t="s">
        <v>542</v>
      </c>
      <c r="B20078" s="389" t="s">
        <v>519</v>
      </c>
      <c r="C20078" s="389">
        <v>34865.837904899898</v>
      </c>
      <c r="D20078" s="389" t="s">
        <v>519</v>
      </c>
      <c r="E20078" s="389" t="s">
        <v>670</v>
      </c>
      <c r="F20078" s="389" t="s">
        <v>650</v>
      </c>
      <c r="G20078" s="389" t="s">
        <v>519</v>
      </c>
    </row>
    <row r="20079" spans="1:7">
      <c r="A20079" s="389" t="s">
        <v>542</v>
      </c>
      <c r="B20079" s="389" t="s">
        <v>519</v>
      </c>
      <c r="C20079" s="389">
        <v>34865.837904899898</v>
      </c>
      <c r="D20079" s="389" t="s">
        <v>519</v>
      </c>
      <c r="E20079" s="389" t="s">
        <v>670</v>
      </c>
      <c r="F20079" s="389" t="s">
        <v>650</v>
      </c>
      <c r="G20079" s="389" t="s">
        <v>519</v>
      </c>
    </row>
    <row r="20080" spans="1:7">
      <c r="A20080" s="389" t="s">
        <v>542</v>
      </c>
      <c r="B20080" s="389" t="s">
        <v>519</v>
      </c>
      <c r="C20080" s="389">
        <v>34865.837904899898</v>
      </c>
      <c r="D20080" s="389" t="s">
        <v>519</v>
      </c>
      <c r="E20080" s="389" t="s">
        <v>670</v>
      </c>
      <c r="F20080" s="389" t="s">
        <v>650</v>
      </c>
      <c r="G20080" s="389" t="s">
        <v>519</v>
      </c>
    </row>
    <row r="20081" spans="1:7">
      <c r="A20081" s="389" t="s">
        <v>542</v>
      </c>
      <c r="B20081" s="389" t="s">
        <v>519</v>
      </c>
      <c r="C20081" s="389">
        <v>34865.837904899898</v>
      </c>
      <c r="D20081" s="389" t="s">
        <v>519</v>
      </c>
      <c r="E20081" s="389" t="s">
        <v>670</v>
      </c>
      <c r="F20081" s="389" t="s">
        <v>650</v>
      </c>
      <c r="G20081" s="389" t="s">
        <v>519</v>
      </c>
    </row>
    <row r="20082" spans="1:7">
      <c r="A20082" s="389" t="s">
        <v>542</v>
      </c>
      <c r="B20082" s="389" t="s">
        <v>519</v>
      </c>
      <c r="C20082" s="389">
        <v>34865.837904899898</v>
      </c>
      <c r="D20082" s="389" t="s">
        <v>519</v>
      </c>
      <c r="E20082" s="389" t="s">
        <v>670</v>
      </c>
      <c r="F20082" s="389" t="s">
        <v>650</v>
      </c>
      <c r="G20082" s="389" t="s">
        <v>519</v>
      </c>
    </row>
    <row r="20083" spans="1:7">
      <c r="A20083" s="389" t="s">
        <v>542</v>
      </c>
      <c r="B20083" s="389" t="s">
        <v>519</v>
      </c>
      <c r="C20083" s="389">
        <v>34865.837904899898</v>
      </c>
      <c r="D20083" s="389" t="s">
        <v>519</v>
      </c>
      <c r="E20083" s="389" t="s">
        <v>670</v>
      </c>
      <c r="F20083" s="389" t="s">
        <v>650</v>
      </c>
      <c r="G20083" s="389" t="s">
        <v>519</v>
      </c>
    </row>
    <row r="20084" spans="1:7">
      <c r="A20084" s="389" t="s">
        <v>542</v>
      </c>
      <c r="B20084" s="389" t="s">
        <v>519</v>
      </c>
      <c r="C20084" s="389">
        <v>34865.837904899898</v>
      </c>
      <c r="D20084" s="389" t="s">
        <v>519</v>
      </c>
      <c r="E20084" s="389" t="s">
        <v>670</v>
      </c>
      <c r="F20084" s="389" t="s">
        <v>650</v>
      </c>
      <c r="G20084" s="389" t="s">
        <v>519</v>
      </c>
    </row>
    <row r="20085" spans="1:7">
      <c r="A20085" s="389" t="s">
        <v>542</v>
      </c>
      <c r="B20085" s="389" t="s">
        <v>519</v>
      </c>
      <c r="C20085" s="389">
        <v>34865.837904899898</v>
      </c>
      <c r="D20085" s="389" t="s">
        <v>519</v>
      </c>
      <c r="E20085" s="389" t="s">
        <v>670</v>
      </c>
      <c r="F20085" s="389" t="s">
        <v>650</v>
      </c>
      <c r="G20085" s="389" t="s">
        <v>519</v>
      </c>
    </row>
    <row r="20086" spans="1:7">
      <c r="A20086" s="389" t="s">
        <v>542</v>
      </c>
      <c r="B20086" s="389" t="s">
        <v>519</v>
      </c>
      <c r="C20086" s="389">
        <v>34865.837904899898</v>
      </c>
      <c r="D20086" s="389" t="s">
        <v>519</v>
      </c>
      <c r="E20086" s="389" t="s">
        <v>670</v>
      </c>
      <c r="F20086" s="389" t="s">
        <v>650</v>
      </c>
      <c r="G20086" s="389" t="s">
        <v>519</v>
      </c>
    </row>
    <row r="20087" spans="1:7">
      <c r="A20087" s="389" t="s">
        <v>542</v>
      </c>
      <c r="B20087" s="389" t="s">
        <v>519</v>
      </c>
      <c r="C20087" s="389">
        <v>34865.837904899898</v>
      </c>
      <c r="D20087" s="389" t="s">
        <v>519</v>
      </c>
      <c r="E20087" s="389" t="s">
        <v>670</v>
      </c>
      <c r="F20087" s="389" t="s">
        <v>650</v>
      </c>
      <c r="G20087" s="389" t="s">
        <v>519</v>
      </c>
    </row>
    <row r="20088" spans="1:7">
      <c r="A20088" s="389" t="s">
        <v>542</v>
      </c>
      <c r="B20088" s="389" t="s">
        <v>519</v>
      </c>
      <c r="C20088" s="389">
        <v>34865.837904899898</v>
      </c>
      <c r="D20088" s="389" t="s">
        <v>519</v>
      </c>
      <c r="E20088" s="389" t="s">
        <v>670</v>
      </c>
      <c r="F20088" s="389" t="s">
        <v>650</v>
      </c>
      <c r="G20088" s="389" t="s">
        <v>519</v>
      </c>
    </row>
    <row r="20089" spans="1:7">
      <c r="A20089" s="389" t="s">
        <v>542</v>
      </c>
      <c r="B20089" s="389" t="s">
        <v>519</v>
      </c>
      <c r="C20089" s="389">
        <v>34865.837904899898</v>
      </c>
      <c r="D20089" s="389" t="s">
        <v>519</v>
      </c>
      <c r="E20089" s="389" t="s">
        <v>670</v>
      </c>
      <c r="F20089" s="389" t="s">
        <v>650</v>
      </c>
      <c r="G20089" s="389" t="s">
        <v>519</v>
      </c>
    </row>
    <row r="20090" spans="1:7">
      <c r="A20090" s="389" t="s">
        <v>542</v>
      </c>
      <c r="B20090" s="389" t="s">
        <v>519</v>
      </c>
      <c r="C20090" s="389">
        <v>34865.837904899898</v>
      </c>
      <c r="D20090" s="389" t="s">
        <v>519</v>
      </c>
      <c r="E20090" s="389" t="s">
        <v>670</v>
      </c>
      <c r="F20090" s="389" t="s">
        <v>650</v>
      </c>
      <c r="G20090" s="389" t="s">
        <v>519</v>
      </c>
    </row>
    <row r="20091" spans="1:7">
      <c r="A20091" s="389" t="s">
        <v>545</v>
      </c>
      <c r="B20091" s="389" t="s">
        <v>519</v>
      </c>
      <c r="C20091" s="389">
        <v>34865.837904899898</v>
      </c>
      <c r="D20091" s="389" t="s">
        <v>519</v>
      </c>
      <c r="E20091" s="389" t="s">
        <v>670</v>
      </c>
      <c r="F20091" s="389" t="s">
        <v>650</v>
      </c>
      <c r="G20091" s="389" t="s">
        <v>519</v>
      </c>
    </row>
    <row r="20092" spans="1:7">
      <c r="A20092" s="389" t="s">
        <v>542</v>
      </c>
      <c r="B20092" s="389" t="s">
        <v>519</v>
      </c>
      <c r="C20092" s="389">
        <v>34865.837904899898</v>
      </c>
      <c r="D20092" s="389" t="s">
        <v>519</v>
      </c>
      <c r="E20092" s="389" t="s">
        <v>670</v>
      </c>
      <c r="F20092" s="389" t="s">
        <v>650</v>
      </c>
      <c r="G20092" s="389" t="s">
        <v>519</v>
      </c>
    </row>
    <row r="20093" spans="1:7">
      <c r="A20093" s="389" t="s">
        <v>542</v>
      </c>
      <c r="B20093" s="389" t="s">
        <v>519</v>
      </c>
      <c r="C20093" s="389">
        <v>34865.837904899898</v>
      </c>
      <c r="D20093" s="389" t="s">
        <v>519</v>
      </c>
      <c r="E20093" s="389" t="s">
        <v>670</v>
      </c>
      <c r="F20093" s="389" t="s">
        <v>650</v>
      </c>
      <c r="G20093" s="389" t="s">
        <v>519</v>
      </c>
    </row>
    <row r="20094" spans="1:7">
      <c r="A20094" s="389" t="s">
        <v>542</v>
      </c>
      <c r="B20094" s="389" t="s">
        <v>519</v>
      </c>
      <c r="C20094" s="389">
        <v>34865.837904899898</v>
      </c>
      <c r="D20094" s="389" t="s">
        <v>519</v>
      </c>
      <c r="E20094" s="389" t="s">
        <v>670</v>
      </c>
      <c r="F20094" s="389" t="s">
        <v>650</v>
      </c>
      <c r="G20094" s="389" t="s">
        <v>519</v>
      </c>
    </row>
    <row r="20095" spans="1:7">
      <c r="A20095" s="389" t="s">
        <v>542</v>
      </c>
      <c r="B20095" s="389" t="s">
        <v>519</v>
      </c>
      <c r="C20095" s="389">
        <v>34865.837904899898</v>
      </c>
      <c r="D20095" s="389" t="s">
        <v>519</v>
      </c>
      <c r="E20095" s="389" t="s">
        <v>670</v>
      </c>
      <c r="F20095" s="389" t="s">
        <v>650</v>
      </c>
      <c r="G20095" s="389" t="s">
        <v>519</v>
      </c>
    </row>
    <row r="20096" spans="1:7">
      <c r="A20096" s="389" t="s">
        <v>542</v>
      </c>
      <c r="B20096" s="389" t="s">
        <v>519</v>
      </c>
      <c r="C20096" s="389">
        <v>34865.837904899898</v>
      </c>
      <c r="D20096" s="389" t="s">
        <v>519</v>
      </c>
      <c r="E20096" s="389" t="s">
        <v>670</v>
      </c>
      <c r="F20096" s="389" t="s">
        <v>650</v>
      </c>
      <c r="G20096" s="389" t="s">
        <v>519</v>
      </c>
    </row>
    <row r="20097" spans="1:7">
      <c r="A20097" s="389" t="s">
        <v>542</v>
      </c>
      <c r="B20097" s="389" t="s">
        <v>519</v>
      </c>
      <c r="C20097" s="389">
        <v>34865.837904899898</v>
      </c>
      <c r="D20097" s="389" t="s">
        <v>519</v>
      </c>
      <c r="E20097" s="389" t="s">
        <v>670</v>
      </c>
      <c r="F20097" s="389" t="s">
        <v>650</v>
      </c>
      <c r="G20097" s="389" t="s">
        <v>519</v>
      </c>
    </row>
    <row r="20098" spans="1:7">
      <c r="A20098" s="389" t="s">
        <v>542</v>
      </c>
      <c r="B20098" s="389" t="s">
        <v>519</v>
      </c>
      <c r="C20098" s="389">
        <v>34865.837904899898</v>
      </c>
      <c r="D20098" s="389" t="s">
        <v>519</v>
      </c>
      <c r="E20098" s="389" t="s">
        <v>670</v>
      </c>
      <c r="F20098" s="389" t="s">
        <v>650</v>
      </c>
      <c r="G20098" s="389" t="s">
        <v>519</v>
      </c>
    </row>
    <row r="20099" spans="1:7">
      <c r="A20099" s="389" t="s">
        <v>542</v>
      </c>
      <c r="B20099" s="389" t="s">
        <v>519</v>
      </c>
      <c r="C20099" s="389">
        <v>34865.837904899898</v>
      </c>
      <c r="D20099" s="389" t="s">
        <v>519</v>
      </c>
      <c r="E20099" s="389" t="s">
        <v>670</v>
      </c>
      <c r="F20099" s="389" t="s">
        <v>650</v>
      </c>
      <c r="G20099" s="389" t="s">
        <v>519</v>
      </c>
    </row>
    <row r="20100" spans="1:7">
      <c r="A20100" s="389" t="s">
        <v>542</v>
      </c>
      <c r="B20100" s="389" t="s">
        <v>519</v>
      </c>
      <c r="C20100" s="389">
        <v>34865.837904899898</v>
      </c>
      <c r="D20100" s="389" t="s">
        <v>519</v>
      </c>
      <c r="E20100" s="389" t="s">
        <v>670</v>
      </c>
      <c r="F20100" s="389" t="s">
        <v>650</v>
      </c>
      <c r="G20100" s="389" t="s">
        <v>519</v>
      </c>
    </row>
    <row r="20101" spans="1:7">
      <c r="A20101" s="389" t="s">
        <v>542</v>
      </c>
      <c r="B20101" s="389" t="s">
        <v>519</v>
      </c>
      <c r="C20101" s="389">
        <v>34865.837904899898</v>
      </c>
      <c r="D20101" s="389" t="s">
        <v>519</v>
      </c>
      <c r="E20101" s="389" t="s">
        <v>670</v>
      </c>
      <c r="F20101" s="389" t="s">
        <v>650</v>
      </c>
      <c r="G20101" s="389" t="s">
        <v>519</v>
      </c>
    </row>
    <row r="20102" spans="1:7">
      <c r="A20102" s="389" t="s">
        <v>542</v>
      </c>
      <c r="B20102" s="389" t="s">
        <v>519</v>
      </c>
      <c r="C20102" s="389">
        <v>34865.837904899898</v>
      </c>
      <c r="D20102" s="389" t="s">
        <v>519</v>
      </c>
      <c r="E20102" s="389" t="s">
        <v>670</v>
      </c>
      <c r="F20102" s="389" t="s">
        <v>650</v>
      </c>
      <c r="G20102" s="389" t="s">
        <v>519</v>
      </c>
    </row>
    <row r="20103" spans="1:7">
      <c r="A20103" s="389" t="s">
        <v>542</v>
      </c>
      <c r="B20103" s="389" t="s">
        <v>519</v>
      </c>
      <c r="C20103" s="389">
        <v>34865.837904899898</v>
      </c>
      <c r="D20103" s="389" t="s">
        <v>519</v>
      </c>
      <c r="E20103" s="389" t="s">
        <v>670</v>
      </c>
      <c r="F20103" s="389" t="s">
        <v>650</v>
      </c>
      <c r="G20103" s="389" t="s">
        <v>519</v>
      </c>
    </row>
    <row r="20104" spans="1:7">
      <c r="A20104" s="389" t="s">
        <v>542</v>
      </c>
      <c r="B20104" s="389" t="s">
        <v>519</v>
      </c>
      <c r="C20104" s="389">
        <v>34865.837904899898</v>
      </c>
      <c r="D20104" s="389" t="s">
        <v>519</v>
      </c>
      <c r="E20104" s="389" t="s">
        <v>670</v>
      </c>
      <c r="F20104" s="389" t="s">
        <v>650</v>
      </c>
      <c r="G20104" s="389" t="s">
        <v>519</v>
      </c>
    </row>
    <row r="20105" spans="1:7">
      <c r="A20105" s="389" t="s">
        <v>542</v>
      </c>
      <c r="B20105" s="389" t="s">
        <v>519</v>
      </c>
      <c r="C20105" s="389">
        <v>34865.837904899898</v>
      </c>
      <c r="D20105" s="389" t="s">
        <v>519</v>
      </c>
      <c r="E20105" s="389" t="s">
        <v>670</v>
      </c>
      <c r="F20105" s="389" t="s">
        <v>650</v>
      </c>
      <c r="G20105" s="389" t="s">
        <v>519</v>
      </c>
    </row>
    <row r="20106" spans="1:7">
      <c r="A20106" s="389" t="s">
        <v>542</v>
      </c>
      <c r="B20106" s="389" t="s">
        <v>519</v>
      </c>
      <c r="C20106" s="389">
        <v>34865.837904899898</v>
      </c>
      <c r="D20106" s="389" t="s">
        <v>519</v>
      </c>
      <c r="E20106" s="389" t="s">
        <v>670</v>
      </c>
      <c r="F20106" s="389" t="s">
        <v>650</v>
      </c>
      <c r="G20106" s="389" t="s">
        <v>519</v>
      </c>
    </row>
    <row r="20107" spans="1:7">
      <c r="A20107" s="389" t="s">
        <v>542</v>
      </c>
      <c r="B20107" s="389" t="s">
        <v>519</v>
      </c>
      <c r="C20107" s="389">
        <v>34865.837904899898</v>
      </c>
      <c r="D20107" s="389" t="s">
        <v>519</v>
      </c>
      <c r="E20107" s="389" t="s">
        <v>670</v>
      </c>
      <c r="F20107" s="389" t="s">
        <v>650</v>
      </c>
      <c r="G20107" s="389" t="s">
        <v>519</v>
      </c>
    </row>
    <row r="20108" spans="1:7">
      <c r="A20108" s="389" t="s">
        <v>542</v>
      </c>
      <c r="B20108" s="389" t="s">
        <v>519</v>
      </c>
      <c r="C20108" s="389">
        <v>34865.837904899898</v>
      </c>
      <c r="D20108" s="389" t="s">
        <v>519</v>
      </c>
      <c r="E20108" s="389" t="s">
        <v>670</v>
      </c>
      <c r="F20108" s="389" t="s">
        <v>650</v>
      </c>
      <c r="G20108" s="389" t="s">
        <v>519</v>
      </c>
    </row>
    <row r="20109" spans="1:7">
      <c r="A20109" s="389" t="s">
        <v>542</v>
      </c>
      <c r="B20109" s="389" t="s">
        <v>519</v>
      </c>
      <c r="C20109" s="389">
        <v>34865.837904899898</v>
      </c>
      <c r="D20109" s="389" t="s">
        <v>519</v>
      </c>
      <c r="E20109" s="389" t="s">
        <v>670</v>
      </c>
      <c r="F20109" s="389" t="s">
        <v>650</v>
      </c>
      <c r="G20109" s="389" t="s">
        <v>519</v>
      </c>
    </row>
    <row r="20110" spans="1:7">
      <c r="A20110" s="389" t="s">
        <v>542</v>
      </c>
      <c r="B20110" s="389" t="s">
        <v>519</v>
      </c>
      <c r="C20110" s="389">
        <v>34865.837904899898</v>
      </c>
      <c r="D20110" s="389" t="s">
        <v>519</v>
      </c>
      <c r="E20110" s="389" t="s">
        <v>670</v>
      </c>
      <c r="F20110" s="389" t="s">
        <v>650</v>
      </c>
      <c r="G20110" s="389" t="s">
        <v>519</v>
      </c>
    </row>
    <row r="20111" spans="1:7">
      <c r="A20111" s="389" t="s">
        <v>542</v>
      </c>
      <c r="B20111" s="389" t="s">
        <v>519</v>
      </c>
      <c r="C20111" s="389">
        <v>34865.837904899898</v>
      </c>
      <c r="D20111" s="389" t="s">
        <v>519</v>
      </c>
      <c r="E20111" s="389" t="s">
        <v>670</v>
      </c>
      <c r="F20111" s="389" t="s">
        <v>650</v>
      </c>
      <c r="G20111" s="389" t="s">
        <v>519</v>
      </c>
    </row>
    <row r="20112" spans="1:7">
      <c r="A20112" s="389" t="s">
        <v>542</v>
      </c>
      <c r="B20112" s="389" t="s">
        <v>519</v>
      </c>
      <c r="C20112" s="389">
        <v>34865.837904899898</v>
      </c>
      <c r="D20112" s="389" t="s">
        <v>519</v>
      </c>
      <c r="E20112" s="389" t="s">
        <v>670</v>
      </c>
      <c r="F20112" s="389" t="s">
        <v>650</v>
      </c>
      <c r="G20112" s="389" t="s">
        <v>519</v>
      </c>
    </row>
    <row r="20113" spans="1:7">
      <c r="A20113" s="389" t="s">
        <v>542</v>
      </c>
      <c r="B20113" s="389" t="s">
        <v>519</v>
      </c>
      <c r="C20113" s="389">
        <v>34865.837904899898</v>
      </c>
      <c r="D20113" s="389" t="s">
        <v>519</v>
      </c>
      <c r="E20113" s="389" t="s">
        <v>670</v>
      </c>
      <c r="F20113" s="389" t="s">
        <v>650</v>
      </c>
      <c r="G20113" s="389" t="s">
        <v>519</v>
      </c>
    </row>
    <row r="20114" spans="1:7">
      <c r="A20114" s="389" t="s">
        <v>542</v>
      </c>
      <c r="B20114" s="389" t="s">
        <v>519</v>
      </c>
      <c r="C20114" s="389">
        <v>34865.837904899898</v>
      </c>
      <c r="D20114" s="389" t="s">
        <v>519</v>
      </c>
      <c r="E20114" s="389" t="s">
        <v>670</v>
      </c>
      <c r="F20114" s="389" t="s">
        <v>650</v>
      </c>
      <c r="G20114" s="389" t="s">
        <v>519</v>
      </c>
    </row>
    <row r="20115" spans="1:7">
      <c r="A20115" s="389" t="s">
        <v>542</v>
      </c>
      <c r="B20115" s="389" t="s">
        <v>519</v>
      </c>
      <c r="C20115" s="389">
        <v>34865.837904899898</v>
      </c>
      <c r="D20115" s="389" t="s">
        <v>519</v>
      </c>
      <c r="E20115" s="389" t="s">
        <v>670</v>
      </c>
      <c r="F20115" s="389" t="s">
        <v>650</v>
      </c>
      <c r="G20115" s="389" t="s">
        <v>519</v>
      </c>
    </row>
    <row r="20116" spans="1:7">
      <c r="A20116" s="389" t="s">
        <v>542</v>
      </c>
      <c r="B20116" s="389" t="s">
        <v>519</v>
      </c>
      <c r="C20116" s="389">
        <v>34865.837904899898</v>
      </c>
      <c r="D20116" s="389" t="s">
        <v>519</v>
      </c>
      <c r="E20116" s="389" t="s">
        <v>670</v>
      </c>
      <c r="F20116" s="389" t="s">
        <v>650</v>
      </c>
      <c r="G20116" s="389" t="s">
        <v>519</v>
      </c>
    </row>
    <row r="20117" spans="1:7">
      <c r="A20117" s="389" t="s">
        <v>542</v>
      </c>
      <c r="B20117" s="389" t="s">
        <v>519</v>
      </c>
      <c r="C20117" s="389">
        <v>34865.837904899898</v>
      </c>
      <c r="D20117" s="389" t="s">
        <v>519</v>
      </c>
      <c r="E20117" s="389" t="s">
        <v>670</v>
      </c>
      <c r="F20117" s="389" t="s">
        <v>650</v>
      </c>
      <c r="G20117" s="389" t="s">
        <v>519</v>
      </c>
    </row>
    <row r="20118" spans="1:7">
      <c r="A20118" s="389" t="s">
        <v>542</v>
      </c>
      <c r="B20118" s="389" t="s">
        <v>519</v>
      </c>
      <c r="C20118" s="389">
        <v>34865.837904899898</v>
      </c>
      <c r="D20118" s="389" t="s">
        <v>519</v>
      </c>
      <c r="E20118" s="389" t="s">
        <v>670</v>
      </c>
      <c r="F20118" s="389" t="s">
        <v>650</v>
      </c>
      <c r="G20118" s="389" t="s">
        <v>519</v>
      </c>
    </row>
    <row r="20119" spans="1:7">
      <c r="A20119" s="389" t="s">
        <v>542</v>
      </c>
      <c r="B20119" s="389" t="s">
        <v>519</v>
      </c>
      <c r="C20119" s="389">
        <v>34865.837904899898</v>
      </c>
      <c r="D20119" s="389" t="s">
        <v>519</v>
      </c>
      <c r="E20119" s="389" t="s">
        <v>670</v>
      </c>
      <c r="F20119" s="389" t="s">
        <v>650</v>
      </c>
      <c r="G20119" s="389" t="s">
        <v>519</v>
      </c>
    </row>
    <row r="20120" spans="1:7">
      <c r="A20120" s="389" t="s">
        <v>542</v>
      </c>
      <c r="B20120" s="389" t="s">
        <v>519</v>
      </c>
      <c r="C20120" s="389">
        <v>34865.837904899898</v>
      </c>
      <c r="D20120" s="389" t="s">
        <v>519</v>
      </c>
      <c r="E20120" s="389" t="s">
        <v>670</v>
      </c>
      <c r="F20120" s="389" t="s">
        <v>650</v>
      </c>
      <c r="G20120" s="389" t="s">
        <v>519</v>
      </c>
    </row>
    <row r="20121" spans="1:7">
      <c r="A20121" s="389" t="s">
        <v>542</v>
      </c>
      <c r="B20121" s="389" t="s">
        <v>519</v>
      </c>
      <c r="C20121" s="389">
        <v>34865.837904899898</v>
      </c>
      <c r="D20121" s="389" t="s">
        <v>519</v>
      </c>
      <c r="E20121" s="389" t="s">
        <v>670</v>
      </c>
      <c r="F20121" s="389" t="s">
        <v>650</v>
      </c>
      <c r="G20121" s="389" t="s">
        <v>519</v>
      </c>
    </row>
    <row r="20122" spans="1:7">
      <c r="A20122" s="389" t="s">
        <v>542</v>
      </c>
      <c r="B20122" s="389" t="s">
        <v>519</v>
      </c>
      <c r="C20122" s="389">
        <v>34865.837904899898</v>
      </c>
      <c r="D20122" s="389" t="s">
        <v>519</v>
      </c>
      <c r="E20122" s="389" t="s">
        <v>670</v>
      </c>
      <c r="F20122" s="389" t="s">
        <v>650</v>
      </c>
      <c r="G20122" s="389" t="s">
        <v>519</v>
      </c>
    </row>
    <row r="20123" spans="1:7">
      <c r="A20123" s="389" t="s">
        <v>542</v>
      </c>
      <c r="B20123" s="389" t="s">
        <v>519</v>
      </c>
      <c r="C20123" s="389">
        <v>34865.837904899898</v>
      </c>
      <c r="D20123" s="389" t="s">
        <v>519</v>
      </c>
      <c r="E20123" s="389" t="s">
        <v>670</v>
      </c>
      <c r="F20123" s="389" t="s">
        <v>650</v>
      </c>
      <c r="G20123" s="389" t="s">
        <v>519</v>
      </c>
    </row>
    <row r="20124" spans="1:7">
      <c r="A20124" s="389" t="s">
        <v>542</v>
      </c>
      <c r="B20124" s="389" t="s">
        <v>519</v>
      </c>
      <c r="C20124" s="389">
        <v>34865.837904899898</v>
      </c>
      <c r="D20124" s="389" t="s">
        <v>519</v>
      </c>
      <c r="E20124" s="389" t="s">
        <v>670</v>
      </c>
      <c r="F20124" s="389" t="s">
        <v>650</v>
      </c>
      <c r="G20124" s="389" t="s">
        <v>519</v>
      </c>
    </row>
    <row r="20125" spans="1:7">
      <c r="A20125" s="389" t="s">
        <v>542</v>
      </c>
      <c r="B20125" s="389" t="s">
        <v>519</v>
      </c>
      <c r="C20125" s="389">
        <v>34865.837904899898</v>
      </c>
      <c r="D20125" s="389" t="s">
        <v>519</v>
      </c>
      <c r="E20125" s="389" t="s">
        <v>670</v>
      </c>
      <c r="F20125" s="389" t="s">
        <v>650</v>
      </c>
      <c r="G20125" s="389" t="s">
        <v>519</v>
      </c>
    </row>
    <row r="20126" spans="1:7">
      <c r="A20126" s="389" t="s">
        <v>542</v>
      </c>
      <c r="B20126" s="389" t="s">
        <v>519</v>
      </c>
      <c r="C20126" s="389">
        <v>34865.837904899898</v>
      </c>
      <c r="D20126" s="389" t="s">
        <v>519</v>
      </c>
      <c r="E20126" s="389" t="s">
        <v>670</v>
      </c>
      <c r="F20126" s="389" t="s">
        <v>650</v>
      </c>
      <c r="G20126" s="389" t="s">
        <v>519</v>
      </c>
    </row>
    <row r="20127" spans="1:7">
      <c r="A20127" s="389" t="s">
        <v>542</v>
      </c>
      <c r="B20127" s="389" t="s">
        <v>519</v>
      </c>
      <c r="C20127" s="389">
        <v>34865.837904899898</v>
      </c>
      <c r="D20127" s="389" t="s">
        <v>519</v>
      </c>
      <c r="E20127" s="389" t="s">
        <v>670</v>
      </c>
      <c r="F20127" s="389" t="s">
        <v>650</v>
      </c>
      <c r="G20127" s="389" t="s">
        <v>519</v>
      </c>
    </row>
    <row r="20128" spans="1:7">
      <c r="A20128" s="389" t="s">
        <v>542</v>
      </c>
      <c r="B20128" s="389" t="s">
        <v>519</v>
      </c>
      <c r="C20128" s="389">
        <v>34865.837904899898</v>
      </c>
      <c r="D20128" s="389" t="s">
        <v>519</v>
      </c>
      <c r="E20128" s="389" t="s">
        <v>670</v>
      </c>
      <c r="F20128" s="389" t="s">
        <v>650</v>
      </c>
      <c r="G20128" s="389" t="s">
        <v>519</v>
      </c>
    </row>
    <row r="20129" spans="1:7">
      <c r="A20129" s="389" t="s">
        <v>542</v>
      </c>
      <c r="B20129" s="389" t="s">
        <v>519</v>
      </c>
      <c r="C20129" s="389">
        <v>34865.837904899898</v>
      </c>
      <c r="D20129" s="389" t="s">
        <v>519</v>
      </c>
      <c r="E20129" s="389" t="s">
        <v>670</v>
      </c>
      <c r="F20129" s="389" t="s">
        <v>650</v>
      </c>
      <c r="G20129" s="389" t="s">
        <v>519</v>
      </c>
    </row>
    <row r="20130" spans="1:7">
      <c r="A20130" s="389" t="s">
        <v>542</v>
      </c>
      <c r="B20130" s="389" t="s">
        <v>519</v>
      </c>
      <c r="C20130" s="389">
        <v>34865.837904899898</v>
      </c>
      <c r="D20130" s="389" t="s">
        <v>519</v>
      </c>
      <c r="E20130" s="389" t="s">
        <v>670</v>
      </c>
      <c r="F20130" s="389" t="s">
        <v>650</v>
      </c>
      <c r="G20130" s="389" t="s">
        <v>519</v>
      </c>
    </row>
    <row r="20131" spans="1:7">
      <c r="A20131" s="389" t="s">
        <v>542</v>
      </c>
      <c r="B20131" s="389" t="s">
        <v>519</v>
      </c>
      <c r="C20131" s="389">
        <v>34865.837904899898</v>
      </c>
      <c r="D20131" s="389" t="s">
        <v>519</v>
      </c>
      <c r="E20131" s="389" t="s">
        <v>670</v>
      </c>
      <c r="F20131" s="389" t="s">
        <v>650</v>
      </c>
      <c r="G20131" s="389" t="s">
        <v>519</v>
      </c>
    </row>
    <row r="20132" spans="1:7">
      <c r="A20132" s="389" t="s">
        <v>542</v>
      </c>
      <c r="B20132" s="389" t="s">
        <v>519</v>
      </c>
      <c r="C20132" s="389">
        <v>34865.837904899898</v>
      </c>
      <c r="D20132" s="389" t="s">
        <v>519</v>
      </c>
      <c r="E20132" s="389" t="s">
        <v>670</v>
      </c>
      <c r="F20132" s="389" t="s">
        <v>650</v>
      </c>
      <c r="G20132" s="389" t="s">
        <v>519</v>
      </c>
    </row>
    <row r="20133" spans="1:7">
      <c r="A20133" s="389" t="s">
        <v>543</v>
      </c>
      <c r="B20133" s="389" t="s">
        <v>519</v>
      </c>
      <c r="C20133" s="389">
        <v>34865.837904899898</v>
      </c>
      <c r="D20133" s="389" t="s">
        <v>519</v>
      </c>
      <c r="E20133" s="389" t="s">
        <v>670</v>
      </c>
      <c r="F20133" s="389" t="s">
        <v>650</v>
      </c>
      <c r="G20133" s="389" t="s">
        <v>519</v>
      </c>
    </row>
    <row r="20134" spans="1:7">
      <c r="A20134" s="389" t="s">
        <v>543</v>
      </c>
      <c r="B20134" s="389" t="s">
        <v>519</v>
      </c>
      <c r="C20134" s="389">
        <v>34865.837904899898</v>
      </c>
      <c r="D20134" s="389" t="s">
        <v>519</v>
      </c>
      <c r="E20134" s="389" t="s">
        <v>670</v>
      </c>
      <c r="F20134" s="389" t="s">
        <v>650</v>
      </c>
      <c r="G20134" s="389" t="s">
        <v>519</v>
      </c>
    </row>
    <row r="20135" spans="1:7">
      <c r="A20135" s="389" t="s">
        <v>543</v>
      </c>
      <c r="B20135" s="389" t="s">
        <v>519</v>
      </c>
      <c r="C20135" s="389">
        <v>34865.837904899898</v>
      </c>
      <c r="D20135" s="389" t="s">
        <v>519</v>
      </c>
      <c r="E20135" s="389" t="s">
        <v>670</v>
      </c>
      <c r="F20135" s="389" t="s">
        <v>650</v>
      </c>
      <c r="G20135" s="389" t="s">
        <v>519</v>
      </c>
    </row>
    <row r="20136" spans="1:7">
      <c r="A20136" s="389" t="s">
        <v>543</v>
      </c>
      <c r="B20136" s="389" t="s">
        <v>519</v>
      </c>
      <c r="C20136" s="389">
        <v>34865.837904899898</v>
      </c>
      <c r="D20136" s="389" t="s">
        <v>519</v>
      </c>
      <c r="E20136" s="389" t="s">
        <v>670</v>
      </c>
      <c r="F20136" s="389" t="s">
        <v>650</v>
      </c>
      <c r="G20136" s="389" t="s">
        <v>519</v>
      </c>
    </row>
    <row r="20137" spans="1:7">
      <c r="A20137" s="389" t="s">
        <v>543</v>
      </c>
      <c r="B20137" s="389" t="s">
        <v>519</v>
      </c>
      <c r="C20137" s="389">
        <v>34865.837904899898</v>
      </c>
      <c r="D20137" s="389" t="s">
        <v>519</v>
      </c>
      <c r="E20137" s="389" t="s">
        <v>670</v>
      </c>
      <c r="F20137" s="389" t="s">
        <v>650</v>
      </c>
      <c r="G20137" s="389" t="s">
        <v>519</v>
      </c>
    </row>
    <row r="20138" spans="1:7">
      <c r="A20138" s="389" t="s">
        <v>543</v>
      </c>
      <c r="B20138" s="389" t="s">
        <v>519</v>
      </c>
      <c r="C20138" s="389">
        <v>34865.837904899898</v>
      </c>
      <c r="D20138" s="389" t="s">
        <v>519</v>
      </c>
      <c r="E20138" s="389" t="s">
        <v>670</v>
      </c>
      <c r="F20138" s="389" t="s">
        <v>650</v>
      </c>
      <c r="G20138" s="389" t="s">
        <v>519</v>
      </c>
    </row>
    <row r="20139" spans="1:7">
      <c r="A20139" s="389" t="s">
        <v>543</v>
      </c>
      <c r="B20139" s="389" t="s">
        <v>519</v>
      </c>
      <c r="C20139" s="389">
        <v>34865.837904899898</v>
      </c>
      <c r="D20139" s="389" t="s">
        <v>519</v>
      </c>
      <c r="E20139" s="389" t="s">
        <v>670</v>
      </c>
      <c r="F20139" s="389" t="s">
        <v>650</v>
      </c>
      <c r="G20139" s="389" t="s">
        <v>519</v>
      </c>
    </row>
    <row r="20140" spans="1:7">
      <c r="A20140" s="389" t="s">
        <v>543</v>
      </c>
      <c r="B20140" s="389" t="s">
        <v>519</v>
      </c>
      <c r="C20140" s="389">
        <v>34865.837904899898</v>
      </c>
      <c r="D20140" s="389" t="s">
        <v>519</v>
      </c>
      <c r="E20140" s="389" t="s">
        <v>670</v>
      </c>
      <c r="F20140" s="389" t="s">
        <v>650</v>
      </c>
      <c r="G20140" s="389" t="s">
        <v>519</v>
      </c>
    </row>
    <row r="20141" spans="1:7">
      <c r="A20141" s="389" t="s">
        <v>543</v>
      </c>
      <c r="B20141" s="389" t="s">
        <v>519</v>
      </c>
      <c r="C20141" s="389">
        <v>34865.837904899898</v>
      </c>
      <c r="D20141" s="389" t="s">
        <v>519</v>
      </c>
      <c r="E20141" s="389" t="s">
        <v>670</v>
      </c>
      <c r="F20141" s="389" t="s">
        <v>650</v>
      </c>
      <c r="G20141" s="389" t="s">
        <v>519</v>
      </c>
    </row>
    <row r="20142" spans="1:7">
      <c r="A20142" s="389" t="s">
        <v>543</v>
      </c>
      <c r="B20142" s="389" t="s">
        <v>519</v>
      </c>
      <c r="C20142" s="389">
        <v>34865.837904899898</v>
      </c>
      <c r="D20142" s="389" t="s">
        <v>519</v>
      </c>
      <c r="E20142" s="389" t="s">
        <v>670</v>
      </c>
      <c r="F20142" s="389" t="s">
        <v>650</v>
      </c>
      <c r="G20142" s="389" t="s">
        <v>519</v>
      </c>
    </row>
    <row r="20143" spans="1:7">
      <c r="A20143" s="389" t="s">
        <v>543</v>
      </c>
      <c r="B20143" s="389" t="s">
        <v>519</v>
      </c>
      <c r="C20143" s="389">
        <v>34865.837904899898</v>
      </c>
      <c r="D20143" s="389" t="s">
        <v>519</v>
      </c>
      <c r="E20143" s="389" t="s">
        <v>670</v>
      </c>
      <c r="F20143" s="389" t="s">
        <v>650</v>
      </c>
      <c r="G20143" s="389" t="s">
        <v>519</v>
      </c>
    </row>
    <row r="20144" spans="1:7">
      <c r="A20144" s="389" t="s">
        <v>543</v>
      </c>
      <c r="B20144" s="389" t="s">
        <v>519</v>
      </c>
      <c r="C20144" s="389">
        <v>34865.837904899898</v>
      </c>
      <c r="D20144" s="389" t="s">
        <v>519</v>
      </c>
      <c r="E20144" s="389" t="s">
        <v>670</v>
      </c>
      <c r="F20144" s="389" t="s">
        <v>650</v>
      </c>
      <c r="G20144" s="389" t="s">
        <v>519</v>
      </c>
    </row>
    <row r="20145" spans="1:7">
      <c r="A20145" s="389" t="s">
        <v>543</v>
      </c>
      <c r="B20145" s="389" t="s">
        <v>519</v>
      </c>
      <c r="C20145" s="389">
        <v>34865.837904899898</v>
      </c>
      <c r="D20145" s="389" t="s">
        <v>519</v>
      </c>
      <c r="E20145" s="389" t="s">
        <v>670</v>
      </c>
      <c r="F20145" s="389" t="s">
        <v>650</v>
      </c>
      <c r="G20145" s="389" t="s">
        <v>519</v>
      </c>
    </row>
    <row r="20146" spans="1:7">
      <c r="A20146" s="389" t="s">
        <v>543</v>
      </c>
      <c r="B20146" s="389" t="s">
        <v>519</v>
      </c>
      <c r="C20146" s="389">
        <v>34865.837904899898</v>
      </c>
      <c r="D20146" s="389" t="s">
        <v>519</v>
      </c>
      <c r="E20146" s="389" t="s">
        <v>670</v>
      </c>
      <c r="F20146" s="389" t="s">
        <v>650</v>
      </c>
      <c r="G20146" s="389" t="s">
        <v>519</v>
      </c>
    </row>
    <row r="20147" spans="1:7">
      <c r="A20147" s="389" t="s">
        <v>543</v>
      </c>
      <c r="B20147" s="389" t="s">
        <v>519</v>
      </c>
      <c r="C20147" s="389">
        <v>34865.837904899898</v>
      </c>
      <c r="D20147" s="389" t="s">
        <v>519</v>
      </c>
      <c r="E20147" s="389" t="s">
        <v>670</v>
      </c>
      <c r="F20147" s="389" t="s">
        <v>650</v>
      </c>
      <c r="G20147" s="389" t="s">
        <v>519</v>
      </c>
    </row>
    <row r="20148" spans="1:7">
      <c r="A20148" s="389" t="s">
        <v>543</v>
      </c>
      <c r="B20148" s="389" t="s">
        <v>519</v>
      </c>
      <c r="C20148" s="389">
        <v>34865.837904899898</v>
      </c>
      <c r="D20148" s="389" t="s">
        <v>519</v>
      </c>
      <c r="E20148" s="389" t="s">
        <v>670</v>
      </c>
      <c r="F20148" s="389" t="s">
        <v>650</v>
      </c>
      <c r="G20148" s="389" t="s">
        <v>519</v>
      </c>
    </row>
    <row r="20149" spans="1:7">
      <c r="A20149" s="389" t="s">
        <v>543</v>
      </c>
      <c r="B20149" s="389" t="s">
        <v>519</v>
      </c>
      <c r="C20149" s="389">
        <v>34865.837904899898</v>
      </c>
      <c r="D20149" s="389" t="s">
        <v>519</v>
      </c>
      <c r="E20149" s="389" t="s">
        <v>670</v>
      </c>
      <c r="F20149" s="389" t="s">
        <v>650</v>
      </c>
      <c r="G20149" s="389" t="s">
        <v>519</v>
      </c>
    </row>
    <row r="20150" spans="1:7">
      <c r="A20150" s="389" t="s">
        <v>543</v>
      </c>
      <c r="B20150" s="389" t="s">
        <v>519</v>
      </c>
      <c r="C20150" s="389">
        <v>34865.837904899898</v>
      </c>
      <c r="D20150" s="389" t="s">
        <v>519</v>
      </c>
      <c r="E20150" s="389" t="s">
        <v>670</v>
      </c>
      <c r="F20150" s="389" t="s">
        <v>650</v>
      </c>
      <c r="G20150" s="389" t="s">
        <v>519</v>
      </c>
    </row>
    <row r="20151" spans="1:7">
      <c r="A20151" s="389" t="s">
        <v>543</v>
      </c>
      <c r="B20151" s="389" t="s">
        <v>519</v>
      </c>
      <c r="C20151" s="389">
        <v>34865.837904899898</v>
      </c>
      <c r="D20151" s="389" t="s">
        <v>519</v>
      </c>
      <c r="E20151" s="389" t="s">
        <v>670</v>
      </c>
      <c r="F20151" s="389" t="s">
        <v>650</v>
      </c>
      <c r="G20151" s="389" t="s">
        <v>519</v>
      </c>
    </row>
    <row r="20152" spans="1:7">
      <c r="A20152" s="389" t="s">
        <v>543</v>
      </c>
      <c r="B20152" s="389" t="s">
        <v>519</v>
      </c>
      <c r="C20152" s="389">
        <v>34865.837904899898</v>
      </c>
      <c r="D20152" s="389" t="s">
        <v>519</v>
      </c>
      <c r="E20152" s="389" t="s">
        <v>670</v>
      </c>
      <c r="F20152" s="389" t="s">
        <v>650</v>
      </c>
      <c r="G20152" s="389" t="s">
        <v>519</v>
      </c>
    </row>
    <row r="20153" spans="1:7">
      <c r="A20153" s="389" t="s">
        <v>543</v>
      </c>
      <c r="B20153" s="389" t="s">
        <v>519</v>
      </c>
      <c r="C20153" s="389">
        <v>34865.837904899898</v>
      </c>
      <c r="D20153" s="389" t="s">
        <v>519</v>
      </c>
      <c r="E20153" s="389" t="s">
        <v>670</v>
      </c>
      <c r="F20153" s="389" t="s">
        <v>650</v>
      </c>
      <c r="G20153" s="389" t="s">
        <v>519</v>
      </c>
    </row>
    <row r="20154" spans="1:7">
      <c r="A20154" s="389" t="s">
        <v>543</v>
      </c>
      <c r="B20154" s="389" t="s">
        <v>519</v>
      </c>
      <c r="C20154" s="389">
        <v>34865.837904899898</v>
      </c>
      <c r="D20154" s="389" t="s">
        <v>519</v>
      </c>
      <c r="E20154" s="389" t="s">
        <v>670</v>
      </c>
      <c r="F20154" s="389" t="s">
        <v>650</v>
      </c>
      <c r="G20154" s="389" t="s">
        <v>519</v>
      </c>
    </row>
    <row r="20155" spans="1:7">
      <c r="A20155" s="389" t="s">
        <v>543</v>
      </c>
      <c r="B20155" s="389" t="s">
        <v>519</v>
      </c>
      <c r="C20155" s="389">
        <v>34865.837904899898</v>
      </c>
      <c r="D20155" s="389" t="s">
        <v>519</v>
      </c>
      <c r="E20155" s="389" t="s">
        <v>670</v>
      </c>
      <c r="F20155" s="389" t="s">
        <v>650</v>
      </c>
      <c r="G20155" s="389" t="s">
        <v>519</v>
      </c>
    </row>
    <row r="20156" spans="1:7">
      <c r="A20156" s="389" t="s">
        <v>543</v>
      </c>
      <c r="B20156" s="389" t="s">
        <v>519</v>
      </c>
      <c r="C20156" s="389">
        <v>34865.837904899898</v>
      </c>
      <c r="D20156" s="389" t="s">
        <v>519</v>
      </c>
      <c r="E20156" s="389" t="s">
        <v>670</v>
      </c>
      <c r="F20156" s="389" t="s">
        <v>650</v>
      </c>
      <c r="G20156" s="389" t="s">
        <v>519</v>
      </c>
    </row>
    <row r="20157" spans="1:7">
      <c r="A20157" s="389" t="s">
        <v>543</v>
      </c>
      <c r="B20157" s="389" t="s">
        <v>519</v>
      </c>
      <c r="C20157" s="389">
        <v>34865.837904899898</v>
      </c>
      <c r="D20157" s="389" t="s">
        <v>519</v>
      </c>
      <c r="E20157" s="389" t="s">
        <v>670</v>
      </c>
      <c r="F20157" s="389" t="s">
        <v>650</v>
      </c>
      <c r="G20157" s="389" t="s">
        <v>519</v>
      </c>
    </row>
    <row r="20158" spans="1:7">
      <c r="A20158" s="389" t="s">
        <v>543</v>
      </c>
      <c r="B20158" s="389" t="s">
        <v>519</v>
      </c>
      <c r="C20158" s="389">
        <v>34865.837904899898</v>
      </c>
      <c r="D20158" s="389" t="s">
        <v>519</v>
      </c>
      <c r="E20158" s="389" t="s">
        <v>670</v>
      </c>
      <c r="F20158" s="389" t="s">
        <v>650</v>
      </c>
      <c r="G20158" s="389" t="s">
        <v>519</v>
      </c>
    </row>
    <row r="20159" spans="1:7">
      <c r="A20159" s="389" t="s">
        <v>543</v>
      </c>
      <c r="B20159" s="389" t="s">
        <v>519</v>
      </c>
      <c r="C20159" s="389">
        <v>34865.837904899898</v>
      </c>
      <c r="D20159" s="389" t="s">
        <v>519</v>
      </c>
      <c r="E20159" s="389" t="s">
        <v>670</v>
      </c>
      <c r="F20159" s="389" t="s">
        <v>650</v>
      </c>
      <c r="G20159" s="389" t="s">
        <v>519</v>
      </c>
    </row>
    <row r="20160" spans="1:7">
      <c r="A20160" s="389" t="s">
        <v>543</v>
      </c>
      <c r="B20160" s="389" t="s">
        <v>519</v>
      </c>
      <c r="C20160" s="389">
        <v>34865.837904899898</v>
      </c>
      <c r="D20160" s="389" t="s">
        <v>519</v>
      </c>
      <c r="E20160" s="389" t="s">
        <v>670</v>
      </c>
      <c r="F20160" s="389" t="s">
        <v>650</v>
      </c>
      <c r="G20160" s="389" t="s">
        <v>519</v>
      </c>
    </row>
    <row r="20161" spans="1:7">
      <c r="A20161" s="389" t="s">
        <v>543</v>
      </c>
      <c r="B20161" s="389" t="s">
        <v>519</v>
      </c>
      <c r="C20161" s="389">
        <v>34865.837904899898</v>
      </c>
      <c r="D20161" s="389" t="s">
        <v>519</v>
      </c>
      <c r="E20161" s="389" t="s">
        <v>670</v>
      </c>
      <c r="F20161" s="389" t="s">
        <v>650</v>
      </c>
      <c r="G20161" s="389" t="s">
        <v>519</v>
      </c>
    </row>
    <row r="20162" spans="1:7">
      <c r="A20162" s="389" t="s">
        <v>543</v>
      </c>
      <c r="B20162" s="389" t="s">
        <v>519</v>
      </c>
      <c r="C20162" s="389">
        <v>34865.837904899898</v>
      </c>
      <c r="D20162" s="389" t="s">
        <v>519</v>
      </c>
      <c r="E20162" s="389" t="s">
        <v>670</v>
      </c>
      <c r="F20162" s="389" t="s">
        <v>650</v>
      </c>
      <c r="G20162" s="389" t="s">
        <v>519</v>
      </c>
    </row>
    <row r="20163" spans="1:7">
      <c r="A20163" s="389" t="s">
        <v>543</v>
      </c>
      <c r="B20163" s="389" t="s">
        <v>519</v>
      </c>
      <c r="C20163" s="389">
        <v>34865.837904899898</v>
      </c>
      <c r="D20163" s="389" t="s">
        <v>519</v>
      </c>
      <c r="E20163" s="389" t="s">
        <v>670</v>
      </c>
      <c r="F20163" s="389" t="s">
        <v>650</v>
      </c>
      <c r="G20163" s="389" t="s">
        <v>519</v>
      </c>
    </row>
    <row r="20164" spans="1:7">
      <c r="A20164" s="389" t="s">
        <v>543</v>
      </c>
      <c r="B20164" s="389" t="s">
        <v>519</v>
      </c>
      <c r="C20164" s="389">
        <v>34865.837904899898</v>
      </c>
      <c r="D20164" s="389" t="s">
        <v>519</v>
      </c>
      <c r="E20164" s="389" t="s">
        <v>670</v>
      </c>
      <c r="F20164" s="389" t="s">
        <v>650</v>
      </c>
      <c r="G20164" s="389" t="s">
        <v>519</v>
      </c>
    </row>
    <row r="20165" spans="1:7">
      <c r="A20165" s="389" t="s">
        <v>543</v>
      </c>
      <c r="B20165" s="389" t="s">
        <v>519</v>
      </c>
      <c r="C20165" s="389">
        <v>34865.837904899898</v>
      </c>
      <c r="D20165" s="389" t="s">
        <v>519</v>
      </c>
      <c r="E20165" s="389" t="s">
        <v>670</v>
      </c>
      <c r="F20165" s="389" t="s">
        <v>650</v>
      </c>
      <c r="G20165" s="389" t="s">
        <v>519</v>
      </c>
    </row>
    <row r="20166" spans="1:7">
      <c r="A20166" s="389" t="s">
        <v>543</v>
      </c>
      <c r="B20166" s="389" t="s">
        <v>519</v>
      </c>
      <c r="C20166" s="389">
        <v>34865.837904899898</v>
      </c>
      <c r="D20166" s="389" t="s">
        <v>519</v>
      </c>
      <c r="E20166" s="389" t="s">
        <v>670</v>
      </c>
      <c r="F20166" s="389" t="s">
        <v>650</v>
      </c>
      <c r="G20166" s="389" t="s">
        <v>519</v>
      </c>
    </row>
    <row r="20167" spans="1:7">
      <c r="A20167" s="389" t="s">
        <v>543</v>
      </c>
      <c r="B20167" s="389" t="s">
        <v>519</v>
      </c>
      <c r="C20167" s="389">
        <v>34865.837904899898</v>
      </c>
      <c r="D20167" s="389" t="s">
        <v>519</v>
      </c>
      <c r="E20167" s="389" t="s">
        <v>670</v>
      </c>
      <c r="F20167" s="389" t="s">
        <v>650</v>
      </c>
      <c r="G20167" s="389" t="s">
        <v>519</v>
      </c>
    </row>
    <row r="20168" spans="1:7">
      <c r="A20168" s="389" t="s">
        <v>543</v>
      </c>
      <c r="B20168" s="389" t="s">
        <v>519</v>
      </c>
      <c r="C20168" s="389">
        <v>34865.837904899898</v>
      </c>
      <c r="D20168" s="389" t="s">
        <v>519</v>
      </c>
      <c r="E20168" s="389" t="s">
        <v>670</v>
      </c>
      <c r="F20168" s="389" t="s">
        <v>650</v>
      </c>
      <c r="G20168" s="389" t="s">
        <v>519</v>
      </c>
    </row>
    <row r="20169" spans="1:7">
      <c r="A20169" s="389" t="s">
        <v>543</v>
      </c>
      <c r="B20169" s="389" t="s">
        <v>519</v>
      </c>
      <c r="C20169" s="389">
        <v>34865.837904899898</v>
      </c>
      <c r="D20169" s="389" t="s">
        <v>519</v>
      </c>
      <c r="E20169" s="389" t="s">
        <v>670</v>
      </c>
      <c r="F20169" s="389" t="s">
        <v>650</v>
      </c>
      <c r="G20169" s="389" t="s">
        <v>519</v>
      </c>
    </row>
    <row r="20170" spans="1:7">
      <c r="A20170" s="389" t="s">
        <v>543</v>
      </c>
      <c r="B20170" s="389" t="s">
        <v>519</v>
      </c>
      <c r="C20170" s="389">
        <v>34865.837904899898</v>
      </c>
      <c r="D20170" s="389" t="s">
        <v>519</v>
      </c>
      <c r="E20170" s="389" t="s">
        <v>670</v>
      </c>
      <c r="F20170" s="389" t="s">
        <v>650</v>
      </c>
      <c r="G20170" s="389" t="s">
        <v>519</v>
      </c>
    </row>
    <row r="20171" spans="1:7">
      <c r="A20171" s="389" t="s">
        <v>543</v>
      </c>
      <c r="B20171" s="389" t="s">
        <v>519</v>
      </c>
      <c r="C20171" s="389">
        <v>34865.837904899898</v>
      </c>
      <c r="D20171" s="389" t="s">
        <v>519</v>
      </c>
      <c r="E20171" s="389" t="s">
        <v>670</v>
      </c>
      <c r="F20171" s="389" t="s">
        <v>650</v>
      </c>
      <c r="G20171" s="389" t="s">
        <v>519</v>
      </c>
    </row>
    <row r="20172" spans="1:7">
      <c r="A20172" s="389" t="s">
        <v>543</v>
      </c>
      <c r="B20172" s="389" t="s">
        <v>519</v>
      </c>
      <c r="C20172" s="389">
        <v>34865.837904899898</v>
      </c>
      <c r="D20172" s="389" t="s">
        <v>519</v>
      </c>
      <c r="E20172" s="389" t="s">
        <v>670</v>
      </c>
      <c r="F20172" s="389" t="s">
        <v>650</v>
      </c>
      <c r="G20172" s="389" t="s">
        <v>519</v>
      </c>
    </row>
    <row r="20173" spans="1:7">
      <c r="A20173" s="389" t="s">
        <v>543</v>
      </c>
      <c r="B20173" s="389" t="s">
        <v>519</v>
      </c>
      <c r="C20173" s="389">
        <v>34865.837904899898</v>
      </c>
      <c r="D20173" s="389" t="s">
        <v>519</v>
      </c>
      <c r="E20173" s="389" t="s">
        <v>670</v>
      </c>
      <c r="F20173" s="389" t="s">
        <v>650</v>
      </c>
      <c r="G20173" s="389" t="s">
        <v>519</v>
      </c>
    </row>
    <row r="20174" spans="1:7">
      <c r="A20174" s="389" t="s">
        <v>543</v>
      </c>
      <c r="B20174" s="389" t="s">
        <v>519</v>
      </c>
      <c r="C20174" s="389">
        <v>34865.837904899898</v>
      </c>
      <c r="D20174" s="389" t="s">
        <v>519</v>
      </c>
      <c r="E20174" s="389" t="s">
        <v>670</v>
      </c>
      <c r="F20174" s="389" t="s">
        <v>650</v>
      </c>
      <c r="G20174" s="389" t="s">
        <v>519</v>
      </c>
    </row>
    <row r="20175" spans="1:7">
      <c r="A20175" s="389" t="s">
        <v>543</v>
      </c>
      <c r="B20175" s="389" t="s">
        <v>519</v>
      </c>
      <c r="C20175" s="389">
        <v>34865.837904899898</v>
      </c>
      <c r="D20175" s="389" t="s">
        <v>519</v>
      </c>
      <c r="E20175" s="389" t="s">
        <v>670</v>
      </c>
      <c r="F20175" s="389" t="s">
        <v>650</v>
      </c>
      <c r="G20175" s="389" t="s">
        <v>519</v>
      </c>
    </row>
    <row r="20176" spans="1:7">
      <c r="A20176" s="389" t="s">
        <v>543</v>
      </c>
      <c r="B20176" s="389" t="s">
        <v>519</v>
      </c>
      <c r="C20176" s="389">
        <v>34865.837904899898</v>
      </c>
      <c r="D20176" s="389" t="s">
        <v>519</v>
      </c>
      <c r="E20176" s="389" t="s">
        <v>670</v>
      </c>
      <c r="F20176" s="389" t="s">
        <v>650</v>
      </c>
      <c r="G20176" s="389" t="s">
        <v>519</v>
      </c>
    </row>
    <row r="20177" spans="1:7">
      <c r="A20177" s="389" t="s">
        <v>543</v>
      </c>
      <c r="B20177" s="389" t="s">
        <v>519</v>
      </c>
      <c r="C20177" s="389">
        <v>34865.837904899898</v>
      </c>
      <c r="D20177" s="389" t="s">
        <v>519</v>
      </c>
      <c r="E20177" s="389" t="s">
        <v>670</v>
      </c>
      <c r="F20177" s="389" t="s">
        <v>650</v>
      </c>
      <c r="G20177" s="389" t="s">
        <v>519</v>
      </c>
    </row>
    <row r="20178" spans="1:7">
      <c r="A20178" s="389" t="s">
        <v>543</v>
      </c>
      <c r="B20178" s="389" t="s">
        <v>519</v>
      </c>
      <c r="C20178" s="389">
        <v>34865.837904899898</v>
      </c>
      <c r="D20178" s="389" t="s">
        <v>519</v>
      </c>
      <c r="E20178" s="389" t="s">
        <v>670</v>
      </c>
      <c r="F20178" s="389" t="s">
        <v>650</v>
      </c>
      <c r="G20178" s="389" t="s">
        <v>519</v>
      </c>
    </row>
    <row r="20179" spans="1:7">
      <c r="A20179" s="389" t="s">
        <v>543</v>
      </c>
      <c r="B20179" s="389" t="s">
        <v>519</v>
      </c>
      <c r="C20179" s="389">
        <v>34865.837904899898</v>
      </c>
      <c r="D20179" s="389" t="s">
        <v>519</v>
      </c>
      <c r="E20179" s="389" t="s">
        <v>670</v>
      </c>
      <c r="F20179" s="389" t="s">
        <v>650</v>
      </c>
      <c r="G20179" s="389" t="s">
        <v>519</v>
      </c>
    </row>
    <row r="20180" spans="1:7">
      <c r="A20180" s="389" t="s">
        <v>543</v>
      </c>
      <c r="B20180" s="389" t="s">
        <v>519</v>
      </c>
      <c r="C20180" s="389">
        <v>34865.837904899898</v>
      </c>
      <c r="D20180" s="389" t="s">
        <v>519</v>
      </c>
      <c r="E20180" s="389" t="s">
        <v>670</v>
      </c>
      <c r="F20180" s="389" t="s">
        <v>650</v>
      </c>
      <c r="G20180" s="389" t="s">
        <v>519</v>
      </c>
    </row>
    <row r="20181" spans="1:7">
      <c r="A20181" s="389" t="s">
        <v>543</v>
      </c>
      <c r="B20181" s="389" t="s">
        <v>519</v>
      </c>
      <c r="C20181" s="389">
        <v>34865.837904899898</v>
      </c>
      <c r="D20181" s="389" t="s">
        <v>519</v>
      </c>
      <c r="E20181" s="389" t="s">
        <v>670</v>
      </c>
      <c r="F20181" s="389" t="s">
        <v>650</v>
      </c>
      <c r="G20181" s="389" t="s">
        <v>519</v>
      </c>
    </row>
    <row r="20182" spans="1:7">
      <c r="A20182" s="389" t="s">
        <v>543</v>
      </c>
      <c r="B20182" s="389" t="s">
        <v>519</v>
      </c>
      <c r="C20182" s="389">
        <v>34865.837904899898</v>
      </c>
      <c r="D20182" s="389" t="s">
        <v>519</v>
      </c>
      <c r="E20182" s="389" t="s">
        <v>670</v>
      </c>
      <c r="F20182" s="389" t="s">
        <v>650</v>
      </c>
      <c r="G20182" s="389" t="s">
        <v>519</v>
      </c>
    </row>
    <row r="20183" spans="1:7">
      <c r="A20183" s="389" t="s">
        <v>543</v>
      </c>
      <c r="B20183" s="389" t="s">
        <v>519</v>
      </c>
      <c r="C20183" s="389">
        <v>34865.837904899898</v>
      </c>
      <c r="D20183" s="389" t="s">
        <v>519</v>
      </c>
      <c r="E20183" s="389" t="s">
        <v>670</v>
      </c>
      <c r="F20183" s="389" t="s">
        <v>650</v>
      </c>
      <c r="G20183" s="389" t="s">
        <v>519</v>
      </c>
    </row>
    <row r="20184" spans="1:7">
      <c r="A20184" s="389" t="s">
        <v>543</v>
      </c>
      <c r="B20184" s="389" t="s">
        <v>519</v>
      </c>
      <c r="C20184" s="389">
        <v>34865.837904899898</v>
      </c>
      <c r="D20184" s="389" t="s">
        <v>519</v>
      </c>
      <c r="E20184" s="389" t="s">
        <v>670</v>
      </c>
      <c r="F20184" s="389" t="s">
        <v>650</v>
      </c>
      <c r="G20184" s="389" t="s">
        <v>519</v>
      </c>
    </row>
    <row r="20185" spans="1:7">
      <c r="A20185" s="389" t="s">
        <v>543</v>
      </c>
      <c r="B20185" s="389" t="s">
        <v>519</v>
      </c>
      <c r="C20185" s="389">
        <v>34865.837904899898</v>
      </c>
      <c r="D20185" s="389" t="s">
        <v>519</v>
      </c>
      <c r="E20185" s="389" t="s">
        <v>670</v>
      </c>
      <c r="F20185" s="389" t="s">
        <v>650</v>
      </c>
      <c r="G20185" s="389" t="s">
        <v>519</v>
      </c>
    </row>
    <row r="20186" spans="1:7">
      <c r="A20186" s="389" t="s">
        <v>544</v>
      </c>
      <c r="B20186" s="389" t="s">
        <v>519</v>
      </c>
      <c r="C20186" s="389">
        <v>34865.837904899898</v>
      </c>
      <c r="D20186" s="389" t="s">
        <v>519</v>
      </c>
      <c r="E20186" s="389" t="s">
        <v>670</v>
      </c>
      <c r="F20186" s="389" t="s">
        <v>650</v>
      </c>
      <c r="G20186" s="389" t="s">
        <v>519</v>
      </c>
    </row>
    <row r="20187" spans="1:7">
      <c r="A20187" s="389" t="s">
        <v>544</v>
      </c>
      <c r="B20187" s="389" t="s">
        <v>519</v>
      </c>
      <c r="C20187" s="389">
        <v>34865.837904899898</v>
      </c>
      <c r="D20187" s="389" t="s">
        <v>519</v>
      </c>
      <c r="E20187" s="389" t="s">
        <v>670</v>
      </c>
      <c r="F20187" s="389" t="s">
        <v>650</v>
      </c>
      <c r="G20187" s="389" t="s">
        <v>519</v>
      </c>
    </row>
    <row r="20188" spans="1:7">
      <c r="A20188" s="389" t="s">
        <v>544</v>
      </c>
      <c r="B20188" s="389" t="s">
        <v>519</v>
      </c>
      <c r="C20188" s="389">
        <v>34865.837904899898</v>
      </c>
      <c r="D20188" s="389" t="s">
        <v>519</v>
      </c>
      <c r="E20188" s="389" t="s">
        <v>670</v>
      </c>
      <c r="F20188" s="389" t="s">
        <v>650</v>
      </c>
      <c r="G20188" s="389" t="s">
        <v>519</v>
      </c>
    </row>
    <row r="20189" spans="1:7">
      <c r="A20189" s="389" t="s">
        <v>544</v>
      </c>
      <c r="B20189" s="389" t="s">
        <v>519</v>
      </c>
      <c r="C20189" s="389">
        <v>34865.837904899898</v>
      </c>
      <c r="D20189" s="389" t="s">
        <v>519</v>
      </c>
      <c r="E20189" s="389" t="s">
        <v>670</v>
      </c>
      <c r="F20189" s="389" t="s">
        <v>650</v>
      </c>
      <c r="G20189" s="389" t="s">
        <v>519</v>
      </c>
    </row>
    <row r="20190" spans="1:7">
      <c r="A20190" s="389" t="s">
        <v>544</v>
      </c>
      <c r="B20190" s="389" t="s">
        <v>519</v>
      </c>
      <c r="C20190" s="389">
        <v>34865.837904899898</v>
      </c>
      <c r="D20190" s="389" t="s">
        <v>519</v>
      </c>
      <c r="E20190" s="389" t="s">
        <v>670</v>
      </c>
      <c r="F20190" s="389" t="s">
        <v>650</v>
      </c>
      <c r="G20190" s="389" t="s">
        <v>519</v>
      </c>
    </row>
    <row r="20191" spans="1:7">
      <c r="A20191" s="389" t="s">
        <v>544</v>
      </c>
      <c r="B20191" s="389" t="s">
        <v>519</v>
      </c>
      <c r="C20191" s="389">
        <v>34865.837904899898</v>
      </c>
      <c r="D20191" s="389" t="s">
        <v>519</v>
      </c>
      <c r="E20191" s="389" t="s">
        <v>670</v>
      </c>
      <c r="F20191" s="389" t="s">
        <v>650</v>
      </c>
      <c r="G20191" s="389" t="s">
        <v>519</v>
      </c>
    </row>
    <row r="20192" spans="1:7">
      <c r="A20192" s="389" t="s">
        <v>544</v>
      </c>
      <c r="B20192" s="389" t="s">
        <v>519</v>
      </c>
      <c r="C20192" s="389">
        <v>34865.837904899898</v>
      </c>
      <c r="D20192" s="389" t="s">
        <v>519</v>
      </c>
      <c r="E20192" s="389" t="s">
        <v>670</v>
      </c>
      <c r="F20192" s="389" t="s">
        <v>650</v>
      </c>
      <c r="G20192" s="389" t="s">
        <v>519</v>
      </c>
    </row>
    <row r="20193" spans="1:7">
      <c r="A20193" s="389" t="s">
        <v>544</v>
      </c>
      <c r="B20193" s="389" t="s">
        <v>519</v>
      </c>
      <c r="C20193" s="389">
        <v>34865.837904899898</v>
      </c>
      <c r="D20193" s="389" t="s">
        <v>519</v>
      </c>
      <c r="E20193" s="389" t="s">
        <v>670</v>
      </c>
      <c r="F20193" s="389" t="s">
        <v>650</v>
      </c>
      <c r="G20193" s="389" t="s">
        <v>519</v>
      </c>
    </row>
    <row r="20194" spans="1:7">
      <c r="A20194" s="389" t="s">
        <v>544</v>
      </c>
      <c r="B20194" s="389" t="s">
        <v>519</v>
      </c>
      <c r="C20194" s="389">
        <v>34865.837904899898</v>
      </c>
      <c r="D20194" s="389" t="s">
        <v>519</v>
      </c>
      <c r="E20194" s="389" t="s">
        <v>670</v>
      </c>
      <c r="F20194" s="389" t="s">
        <v>650</v>
      </c>
      <c r="G20194" s="389" t="s">
        <v>519</v>
      </c>
    </row>
    <row r="20195" spans="1:7">
      <c r="A20195" s="389" t="s">
        <v>544</v>
      </c>
      <c r="B20195" s="389" t="s">
        <v>519</v>
      </c>
      <c r="C20195" s="389">
        <v>34865.837904899898</v>
      </c>
      <c r="D20195" s="389" t="s">
        <v>519</v>
      </c>
      <c r="E20195" s="389" t="s">
        <v>670</v>
      </c>
      <c r="F20195" s="389" t="s">
        <v>650</v>
      </c>
      <c r="G20195" s="389" t="s">
        <v>519</v>
      </c>
    </row>
    <row r="20196" spans="1:7">
      <c r="A20196" s="389" t="s">
        <v>544</v>
      </c>
      <c r="B20196" s="389" t="s">
        <v>519</v>
      </c>
      <c r="C20196" s="389">
        <v>34865.837904899898</v>
      </c>
      <c r="D20196" s="389" t="s">
        <v>519</v>
      </c>
      <c r="E20196" s="389" t="s">
        <v>670</v>
      </c>
      <c r="F20196" s="389" t="s">
        <v>650</v>
      </c>
      <c r="G20196" s="389" t="s">
        <v>519</v>
      </c>
    </row>
    <row r="20197" spans="1:7">
      <c r="A20197" s="389" t="s">
        <v>544</v>
      </c>
      <c r="B20197" s="389" t="s">
        <v>519</v>
      </c>
      <c r="C20197" s="389">
        <v>34865.837904899898</v>
      </c>
      <c r="D20197" s="389" t="s">
        <v>519</v>
      </c>
      <c r="E20197" s="389" t="s">
        <v>670</v>
      </c>
      <c r="F20197" s="389" t="s">
        <v>650</v>
      </c>
      <c r="G20197" s="389" t="s">
        <v>519</v>
      </c>
    </row>
    <row r="20198" spans="1:7">
      <c r="A20198" s="389" t="s">
        <v>544</v>
      </c>
      <c r="B20198" s="389" t="s">
        <v>519</v>
      </c>
      <c r="C20198" s="389">
        <v>34865.837904899898</v>
      </c>
      <c r="D20198" s="389" t="s">
        <v>519</v>
      </c>
      <c r="E20198" s="389" t="s">
        <v>670</v>
      </c>
      <c r="F20198" s="389" t="s">
        <v>650</v>
      </c>
      <c r="G20198" s="389" t="s">
        <v>519</v>
      </c>
    </row>
    <row r="20199" spans="1:7">
      <c r="A20199" s="389" t="s">
        <v>544</v>
      </c>
      <c r="B20199" s="389" t="s">
        <v>519</v>
      </c>
      <c r="C20199" s="389">
        <v>34865.837904899898</v>
      </c>
      <c r="D20199" s="389" t="s">
        <v>519</v>
      </c>
      <c r="E20199" s="389" t="s">
        <v>670</v>
      </c>
      <c r="F20199" s="389" t="s">
        <v>650</v>
      </c>
      <c r="G20199" s="389" t="s">
        <v>519</v>
      </c>
    </row>
    <row r="20200" spans="1:7">
      <c r="A20200" s="389" t="s">
        <v>544</v>
      </c>
      <c r="B20200" s="389" t="s">
        <v>519</v>
      </c>
      <c r="C20200" s="389">
        <v>34865.837904899898</v>
      </c>
      <c r="D20200" s="389" t="s">
        <v>519</v>
      </c>
      <c r="E20200" s="389" t="s">
        <v>670</v>
      </c>
      <c r="F20200" s="389" t="s">
        <v>650</v>
      </c>
      <c r="G20200" s="389" t="s">
        <v>519</v>
      </c>
    </row>
    <row r="20201" spans="1:7">
      <c r="A20201" s="389" t="s">
        <v>544</v>
      </c>
      <c r="B20201" s="389" t="s">
        <v>519</v>
      </c>
      <c r="C20201" s="389">
        <v>34865.837904899898</v>
      </c>
      <c r="D20201" s="389" t="s">
        <v>519</v>
      </c>
      <c r="E20201" s="389" t="s">
        <v>670</v>
      </c>
      <c r="F20201" s="389" t="s">
        <v>650</v>
      </c>
      <c r="G20201" s="389" t="s">
        <v>519</v>
      </c>
    </row>
    <row r="20202" spans="1:7">
      <c r="A20202" s="389" t="s">
        <v>544</v>
      </c>
      <c r="B20202" s="389" t="s">
        <v>519</v>
      </c>
      <c r="C20202" s="389">
        <v>34865.837904899898</v>
      </c>
      <c r="D20202" s="389" t="s">
        <v>519</v>
      </c>
      <c r="E20202" s="389" t="s">
        <v>670</v>
      </c>
      <c r="F20202" s="389" t="s">
        <v>650</v>
      </c>
      <c r="G20202" s="389" t="s">
        <v>519</v>
      </c>
    </row>
    <row r="20203" spans="1:7">
      <c r="A20203" s="389" t="s">
        <v>544</v>
      </c>
      <c r="B20203" s="389" t="s">
        <v>519</v>
      </c>
      <c r="C20203" s="389">
        <v>34865.837904899898</v>
      </c>
      <c r="D20203" s="389" t="s">
        <v>519</v>
      </c>
      <c r="E20203" s="389" t="s">
        <v>670</v>
      </c>
      <c r="F20203" s="389" t="s">
        <v>650</v>
      </c>
      <c r="G20203" s="389" t="s">
        <v>519</v>
      </c>
    </row>
    <row r="20204" spans="1:7">
      <c r="A20204" s="389" t="s">
        <v>544</v>
      </c>
      <c r="B20204" s="389" t="s">
        <v>519</v>
      </c>
      <c r="C20204" s="389">
        <v>34865.837904899898</v>
      </c>
      <c r="D20204" s="389" t="s">
        <v>519</v>
      </c>
      <c r="E20204" s="389" t="s">
        <v>670</v>
      </c>
      <c r="F20204" s="389" t="s">
        <v>650</v>
      </c>
      <c r="G20204" s="389" t="s">
        <v>519</v>
      </c>
    </row>
    <row r="20205" spans="1:7">
      <c r="A20205" s="389" t="s">
        <v>544</v>
      </c>
      <c r="B20205" s="389" t="s">
        <v>519</v>
      </c>
      <c r="C20205" s="389">
        <v>34865.837904899898</v>
      </c>
      <c r="D20205" s="389" t="s">
        <v>519</v>
      </c>
      <c r="E20205" s="389" t="s">
        <v>670</v>
      </c>
      <c r="F20205" s="389" t="s">
        <v>650</v>
      </c>
      <c r="G20205" s="389" t="s">
        <v>519</v>
      </c>
    </row>
    <row r="20206" spans="1:7">
      <c r="A20206" s="389" t="s">
        <v>544</v>
      </c>
      <c r="B20206" s="389" t="s">
        <v>519</v>
      </c>
      <c r="C20206" s="389">
        <v>34865.837904899898</v>
      </c>
      <c r="D20206" s="389" t="s">
        <v>519</v>
      </c>
      <c r="E20206" s="389" t="s">
        <v>670</v>
      </c>
      <c r="F20206" s="389" t="s">
        <v>650</v>
      </c>
      <c r="G20206" s="389" t="s">
        <v>519</v>
      </c>
    </row>
    <row r="20207" spans="1:7">
      <c r="A20207" s="389" t="s">
        <v>544</v>
      </c>
      <c r="B20207" s="389" t="s">
        <v>519</v>
      </c>
      <c r="C20207" s="389">
        <v>34865.837904899898</v>
      </c>
      <c r="D20207" s="389" t="s">
        <v>519</v>
      </c>
      <c r="E20207" s="389" t="s">
        <v>670</v>
      </c>
      <c r="F20207" s="389" t="s">
        <v>650</v>
      </c>
      <c r="G20207" s="389" t="s">
        <v>519</v>
      </c>
    </row>
    <row r="20208" spans="1:7">
      <c r="A20208" s="389" t="s">
        <v>544</v>
      </c>
      <c r="B20208" s="389" t="s">
        <v>519</v>
      </c>
      <c r="C20208" s="389">
        <v>34865.837904899898</v>
      </c>
      <c r="D20208" s="389" t="s">
        <v>519</v>
      </c>
      <c r="E20208" s="389" t="s">
        <v>670</v>
      </c>
      <c r="F20208" s="389" t="s">
        <v>650</v>
      </c>
      <c r="G20208" s="389" t="s">
        <v>519</v>
      </c>
    </row>
    <row r="20209" spans="1:7">
      <c r="A20209" s="389" t="s">
        <v>544</v>
      </c>
      <c r="B20209" s="389" t="s">
        <v>519</v>
      </c>
      <c r="C20209" s="389">
        <v>34865.837904899898</v>
      </c>
      <c r="D20209" s="389" t="s">
        <v>519</v>
      </c>
      <c r="E20209" s="389" t="s">
        <v>670</v>
      </c>
      <c r="F20209" s="389" t="s">
        <v>650</v>
      </c>
      <c r="G20209" s="389" t="s">
        <v>519</v>
      </c>
    </row>
    <row r="20210" spans="1:7">
      <c r="A20210" s="389" t="s">
        <v>544</v>
      </c>
      <c r="B20210" s="389" t="s">
        <v>519</v>
      </c>
      <c r="C20210" s="389">
        <v>34865.837904899898</v>
      </c>
      <c r="D20210" s="389" t="s">
        <v>519</v>
      </c>
      <c r="E20210" s="389" t="s">
        <v>670</v>
      </c>
      <c r="F20210" s="389" t="s">
        <v>650</v>
      </c>
      <c r="G20210" s="389" t="s">
        <v>519</v>
      </c>
    </row>
    <row r="20211" spans="1:7">
      <c r="A20211" s="389" t="s">
        <v>544</v>
      </c>
      <c r="B20211" s="389" t="s">
        <v>519</v>
      </c>
      <c r="C20211" s="389">
        <v>34865.837904899898</v>
      </c>
      <c r="D20211" s="389" t="s">
        <v>519</v>
      </c>
      <c r="E20211" s="389" t="s">
        <v>670</v>
      </c>
      <c r="F20211" s="389" t="s">
        <v>650</v>
      </c>
      <c r="G20211" s="389" t="s">
        <v>519</v>
      </c>
    </row>
    <row r="20212" spans="1:7">
      <c r="A20212" s="389" t="s">
        <v>544</v>
      </c>
      <c r="B20212" s="389" t="s">
        <v>519</v>
      </c>
      <c r="C20212" s="389">
        <v>34865.837904899898</v>
      </c>
      <c r="D20212" s="389" t="s">
        <v>519</v>
      </c>
      <c r="E20212" s="389" t="s">
        <v>670</v>
      </c>
      <c r="F20212" s="389" t="s">
        <v>650</v>
      </c>
      <c r="G20212" s="389" t="s">
        <v>519</v>
      </c>
    </row>
    <row r="20213" spans="1:7">
      <c r="A20213" s="389" t="s">
        <v>544</v>
      </c>
      <c r="B20213" s="389" t="s">
        <v>519</v>
      </c>
      <c r="C20213" s="389">
        <v>34865.837904899898</v>
      </c>
      <c r="D20213" s="389" t="s">
        <v>519</v>
      </c>
      <c r="E20213" s="389" t="s">
        <v>670</v>
      </c>
      <c r="F20213" s="389" t="s">
        <v>650</v>
      </c>
      <c r="G20213" s="389" t="s">
        <v>519</v>
      </c>
    </row>
    <row r="20214" spans="1:7">
      <c r="A20214" s="389" t="s">
        <v>544</v>
      </c>
      <c r="B20214" s="389" t="s">
        <v>519</v>
      </c>
      <c r="C20214" s="389">
        <v>34865.837904899898</v>
      </c>
      <c r="D20214" s="389" t="s">
        <v>519</v>
      </c>
      <c r="E20214" s="389" t="s">
        <v>670</v>
      </c>
      <c r="F20214" s="389" t="s">
        <v>650</v>
      </c>
      <c r="G20214" s="389" t="s">
        <v>519</v>
      </c>
    </row>
    <row r="20215" spans="1:7">
      <c r="A20215" s="389" t="s">
        <v>544</v>
      </c>
      <c r="B20215" s="389" t="s">
        <v>519</v>
      </c>
      <c r="C20215" s="389">
        <v>34865.837904899898</v>
      </c>
      <c r="D20215" s="389" t="s">
        <v>519</v>
      </c>
      <c r="E20215" s="389" t="s">
        <v>670</v>
      </c>
      <c r="F20215" s="389" t="s">
        <v>650</v>
      </c>
      <c r="G20215" s="389" t="s">
        <v>519</v>
      </c>
    </row>
    <row r="20216" spans="1:7">
      <c r="A20216" s="389" t="s">
        <v>544</v>
      </c>
      <c r="B20216" s="389" t="s">
        <v>519</v>
      </c>
      <c r="C20216" s="389">
        <v>34865.837904899898</v>
      </c>
      <c r="D20216" s="389" t="s">
        <v>519</v>
      </c>
      <c r="E20216" s="389" t="s">
        <v>670</v>
      </c>
      <c r="F20216" s="389" t="s">
        <v>650</v>
      </c>
      <c r="G20216" s="389" t="s">
        <v>519</v>
      </c>
    </row>
    <row r="20217" spans="1:7">
      <c r="A20217" s="389" t="s">
        <v>544</v>
      </c>
      <c r="B20217" s="389" t="s">
        <v>519</v>
      </c>
      <c r="C20217" s="389">
        <v>34865.837904899898</v>
      </c>
      <c r="D20217" s="389" t="s">
        <v>519</v>
      </c>
      <c r="E20217" s="389" t="s">
        <v>670</v>
      </c>
      <c r="F20217" s="389" t="s">
        <v>650</v>
      </c>
      <c r="G20217" s="389" t="s">
        <v>519</v>
      </c>
    </row>
    <row r="20218" spans="1:7">
      <c r="A20218" s="389" t="s">
        <v>544</v>
      </c>
      <c r="B20218" s="389" t="s">
        <v>519</v>
      </c>
      <c r="C20218" s="389">
        <v>34865.837904899898</v>
      </c>
      <c r="D20218" s="389" t="s">
        <v>519</v>
      </c>
      <c r="E20218" s="389" t="s">
        <v>670</v>
      </c>
      <c r="F20218" s="389" t="s">
        <v>650</v>
      </c>
      <c r="G20218" s="389" t="s">
        <v>519</v>
      </c>
    </row>
    <row r="20219" spans="1:7">
      <c r="A20219" s="389" t="s">
        <v>544</v>
      </c>
      <c r="B20219" s="389" t="s">
        <v>519</v>
      </c>
      <c r="C20219" s="389">
        <v>34865.837904899898</v>
      </c>
      <c r="D20219" s="389" t="s">
        <v>519</v>
      </c>
      <c r="E20219" s="389" t="s">
        <v>670</v>
      </c>
      <c r="F20219" s="389" t="s">
        <v>650</v>
      </c>
      <c r="G20219" s="389" t="s">
        <v>519</v>
      </c>
    </row>
    <row r="20220" spans="1:7">
      <c r="A20220" s="389" t="s">
        <v>544</v>
      </c>
      <c r="B20220" s="389" t="s">
        <v>519</v>
      </c>
      <c r="C20220" s="389">
        <v>34865.837904899898</v>
      </c>
      <c r="D20220" s="389" t="s">
        <v>519</v>
      </c>
      <c r="E20220" s="389" t="s">
        <v>670</v>
      </c>
      <c r="F20220" s="389" t="s">
        <v>650</v>
      </c>
      <c r="G20220" s="389" t="s">
        <v>519</v>
      </c>
    </row>
    <row r="20221" spans="1:7">
      <c r="A20221" s="389" t="s">
        <v>544</v>
      </c>
      <c r="B20221" s="389" t="s">
        <v>519</v>
      </c>
      <c r="C20221" s="389">
        <v>34865.837904899898</v>
      </c>
      <c r="D20221" s="389" t="s">
        <v>519</v>
      </c>
      <c r="E20221" s="389" t="s">
        <v>670</v>
      </c>
      <c r="F20221" s="389" t="s">
        <v>650</v>
      </c>
      <c r="G20221" s="389" t="s">
        <v>519</v>
      </c>
    </row>
    <row r="20222" spans="1:7">
      <c r="A20222" s="389" t="s">
        <v>544</v>
      </c>
      <c r="B20222" s="389" t="s">
        <v>519</v>
      </c>
      <c r="C20222" s="389">
        <v>34865.837904899898</v>
      </c>
      <c r="D20222" s="389" t="s">
        <v>519</v>
      </c>
      <c r="E20222" s="389" t="s">
        <v>670</v>
      </c>
      <c r="F20222" s="389" t="s">
        <v>650</v>
      </c>
      <c r="G20222" s="389" t="s">
        <v>519</v>
      </c>
    </row>
    <row r="20223" spans="1:7">
      <c r="A20223" s="389" t="s">
        <v>544</v>
      </c>
      <c r="B20223" s="389" t="s">
        <v>519</v>
      </c>
      <c r="C20223" s="389">
        <v>34865.837904899898</v>
      </c>
      <c r="D20223" s="389" t="s">
        <v>519</v>
      </c>
      <c r="E20223" s="389" t="s">
        <v>670</v>
      </c>
      <c r="F20223" s="389" t="s">
        <v>650</v>
      </c>
      <c r="G20223" s="389" t="s">
        <v>519</v>
      </c>
    </row>
    <row r="20224" spans="1:7">
      <c r="A20224" s="389" t="s">
        <v>544</v>
      </c>
      <c r="B20224" s="389" t="s">
        <v>519</v>
      </c>
      <c r="C20224" s="389">
        <v>34865.837904899898</v>
      </c>
      <c r="D20224" s="389" t="s">
        <v>519</v>
      </c>
      <c r="E20224" s="389" t="s">
        <v>670</v>
      </c>
      <c r="F20224" s="389" t="s">
        <v>650</v>
      </c>
      <c r="G20224" s="389" t="s">
        <v>519</v>
      </c>
    </row>
    <row r="20225" spans="1:7">
      <c r="A20225" s="389" t="s">
        <v>544</v>
      </c>
      <c r="B20225" s="389" t="s">
        <v>519</v>
      </c>
      <c r="C20225" s="389">
        <v>34865.837904899898</v>
      </c>
      <c r="D20225" s="389" t="s">
        <v>519</v>
      </c>
      <c r="E20225" s="389" t="s">
        <v>670</v>
      </c>
      <c r="F20225" s="389" t="s">
        <v>650</v>
      </c>
      <c r="G20225" s="389" t="s">
        <v>519</v>
      </c>
    </row>
    <row r="20226" spans="1:7">
      <c r="A20226" s="389" t="s">
        <v>544</v>
      </c>
      <c r="B20226" s="389" t="s">
        <v>519</v>
      </c>
      <c r="C20226" s="389">
        <v>34865.837904899898</v>
      </c>
      <c r="D20226" s="389" t="s">
        <v>519</v>
      </c>
      <c r="E20226" s="389" t="s">
        <v>670</v>
      </c>
      <c r="F20226" s="389" t="s">
        <v>650</v>
      </c>
      <c r="G20226" s="389" t="s">
        <v>519</v>
      </c>
    </row>
    <row r="20227" spans="1:7">
      <c r="A20227" s="389" t="s">
        <v>544</v>
      </c>
      <c r="B20227" s="389" t="s">
        <v>519</v>
      </c>
      <c r="C20227" s="389">
        <v>34865.837904899898</v>
      </c>
      <c r="D20227" s="389" t="s">
        <v>519</v>
      </c>
      <c r="E20227" s="389" t="s">
        <v>670</v>
      </c>
      <c r="F20227" s="389" t="s">
        <v>650</v>
      </c>
      <c r="G20227" s="389" t="s">
        <v>519</v>
      </c>
    </row>
    <row r="20228" spans="1:7">
      <c r="A20228" s="389" t="s">
        <v>544</v>
      </c>
      <c r="B20228" s="389" t="s">
        <v>519</v>
      </c>
      <c r="C20228" s="389">
        <v>34865.837904899898</v>
      </c>
      <c r="D20228" s="389" t="s">
        <v>519</v>
      </c>
      <c r="E20228" s="389" t="s">
        <v>670</v>
      </c>
      <c r="F20228" s="389" t="s">
        <v>650</v>
      </c>
      <c r="G20228" s="389" t="s">
        <v>519</v>
      </c>
    </row>
    <row r="20229" spans="1:7">
      <c r="A20229" s="389" t="s">
        <v>544</v>
      </c>
      <c r="B20229" s="389" t="s">
        <v>519</v>
      </c>
      <c r="C20229" s="389">
        <v>34865.837904899898</v>
      </c>
      <c r="D20229" s="389" t="s">
        <v>519</v>
      </c>
      <c r="E20229" s="389" t="s">
        <v>670</v>
      </c>
      <c r="F20229" s="389" t="s">
        <v>650</v>
      </c>
      <c r="G20229" s="389" t="s">
        <v>519</v>
      </c>
    </row>
    <row r="20230" spans="1:7">
      <c r="A20230" s="389" t="s">
        <v>544</v>
      </c>
      <c r="B20230" s="389" t="s">
        <v>519</v>
      </c>
      <c r="C20230" s="389">
        <v>34865.837904899898</v>
      </c>
      <c r="D20230" s="389" t="s">
        <v>519</v>
      </c>
      <c r="E20230" s="389" t="s">
        <v>670</v>
      </c>
      <c r="F20230" s="389" t="s">
        <v>650</v>
      </c>
      <c r="G20230" s="389" t="s">
        <v>519</v>
      </c>
    </row>
    <row r="20231" spans="1:7">
      <c r="A20231" s="389" t="s">
        <v>544</v>
      </c>
      <c r="B20231" s="389" t="s">
        <v>519</v>
      </c>
      <c r="C20231" s="389">
        <v>34865.837904899898</v>
      </c>
      <c r="D20231" s="389" t="s">
        <v>519</v>
      </c>
      <c r="E20231" s="389" t="s">
        <v>670</v>
      </c>
      <c r="F20231" s="389" t="s">
        <v>650</v>
      </c>
      <c r="G20231" s="389" t="s">
        <v>519</v>
      </c>
    </row>
    <row r="20232" spans="1:7">
      <c r="A20232" s="389" t="s">
        <v>544</v>
      </c>
      <c r="B20232" s="389" t="s">
        <v>519</v>
      </c>
      <c r="C20232" s="389">
        <v>34865.837904899898</v>
      </c>
      <c r="D20232" s="389" t="s">
        <v>519</v>
      </c>
      <c r="E20232" s="389" t="s">
        <v>670</v>
      </c>
      <c r="F20232" s="389" t="s">
        <v>650</v>
      </c>
      <c r="G20232" s="389" t="s">
        <v>519</v>
      </c>
    </row>
    <row r="20233" spans="1:7">
      <c r="A20233" s="389" t="s">
        <v>544</v>
      </c>
      <c r="B20233" s="389" t="s">
        <v>519</v>
      </c>
      <c r="C20233" s="389">
        <v>34865.837904899898</v>
      </c>
      <c r="D20233" s="389" t="s">
        <v>519</v>
      </c>
      <c r="E20233" s="389" t="s">
        <v>670</v>
      </c>
      <c r="F20233" s="389" t="s">
        <v>650</v>
      </c>
      <c r="G20233" s="389" t="s">
        <v>519</v>
      </c>
    </row>
    <row r="20234" spans="1:7">
      <c r="A20234" s="389" t="s">
        <v>544</v>
      </c>
      <c r="B20234" s="389" t="s">
        <v>519</v>
      </c>
      <c r="C20234" s="389">
        <v>34865.837904899898</v>
      </c>
      <c r="D20234" s="389" t="s">
        <v>519</v>
      </c>
      <c r="E20234" s="389" t="s">
        <v>670</v>
      </c>
      <c r="F20234" s="389" t="s">
        <v>650</v>
      </c>
      <c r="G20234" s="389" t="s">
        <v>519</v>
      </c>
    </row>
    <row r="20235" spans="1:7">
      <c r="A20235" s="389" t="s">
        <v>544</v>
      </c>
      <c r="B20235" s="389" t="s">
        <v>519</v>
      </c>
      <c r="C20235" s="389">
        <v>34865.837904899898</v>
      </c>
      <c r="D20235" s="389" t="s">
        <v>519</v>
      </c>
      <c r="E20235" s="389" t="s">
        <v>670</v>
      </c>
      <c r="F20235" s="389" t="s">
        <v>650</v>
      </c>
      <c r="G20235" s="389" t="s">
        <v>519</v>
      </c>
    </row>
    <row r="20236" spans="1:7">
      <c r="A20236" s="389" t="s">
        <v>544</v>
      </c>
      <c r="B20236" s="389" t="s">
        <v>519</v>
      </c>
      <c r="C20236" s="389">
        <v>34865.837904899898</v>
      </c>
      <c r="D20236" s="389" t="s">
        <v>519</v>
      </c>
      <c r="E20236" s="389" t="s">
        <v>670</v>
      </c>
      <c r="F20236" s="389" t="s">
        <v>650</v>
      </c>
      <c r="G20236" s="389" t="s">
        <v>519</v>
      </c>
    </row>
    <row r="20237" spans="1:7">
      <c r="A20237" s="389" t="s">
        <v>544</v>
      </c>
      <c r="B20237" s="389" t="s">
        <v>519</v>
      </c>
      <c r="C20237" s="389">
        <v>34865.837904899898</v>
      </c>
      <c r="D20237" s="389" t="s">
        <v>519</v>
      </c>
      <c r="E20237" s="389" t="s">
        <v>670</v>
      </c>
      <c r="F20237" s="389" t="s">
        <v>650</v>
      </c>
      <c r="G20237" s="389" t="s">
        <v>519</v>
      </c>
    </row>
    <row r="20238" spans="1:7">
      <c r="A20238" s="389" t="s">
        <v>544</v>
      </c>
      <c r="B20238" s="389" t="s">
        <v>519</v>
      </c>
      <c r="C20238" s="389">
        <v>34865.837904899898</v>
      </c>
      <c r="D20238" s="389" t="s">
        <v>519</v>
      </c>
      <c r="E20238" s="389" t="s">
        <v>670</v>
      </c>
      <c r="F20238" s="389" t="s">
        <v>650</v>
      </c>
      <c r="G20238" s="389" t="s">
        <v>519</v>
      </c>
    </row>
    <row r="20239" spans="1:7">
      <c r="A20239" s="389" t="s">
        <v>544</v>
      </c>
      <c r="B20239" s="389" t="s">
        <v>519</v>
      </c>
      <c r="C20239" s="389">
        <v>34865.837904899898</v>
      </c>
      <c r="D20239" s="389" t="s">
        <v>519</v>
      </c>
      <c r="E20239" s="389" t="s">
        <v>670</v>
      </c>
      <c r="F20239" s="389" t="s">
        <v>650</v>
      </c>
      <c r="G20239" s="389" t="s">
        <v>519</v>
      </c>
    </row>
    <row r="20240" spans="1:7">
      <c r="A20240" s="389" t="s">
        <v>544</v>
      </c>
      <c r="B20240" s="389" t="s">
        <v>519</v>
      </c>
      <c r="C20240" s="389">
        <v>34865.837904899898</v>
      </c>
      <c r="D20240" s="389" t="s">
        <v>519</v>
      </c>
      <c r="E20240" s="389" t="s">
        <v>670</v>
      </c>
      <c r="F20240" s="389" t="s">
        <v>650</v>
      </c>
      <c r="G20240" s="389" t="s">
        <v>519</v>
      </c>
    </row>
    <row r="20241" spans="1:7">
      <c r="A20241" s="389" t="s">
        <v>544</v>
      </c>
      <c r="B20241" s="389" t="s">
        <v>519</v>
      </c>
      <c r="C20241" s="389">
        <v>34865.837904899898</v>
      </c>
      <c r="D20241" s="389" t="s">
        <v>519</v>
      </c>
      <c r="E20241" s="389" t="s">
        <v>670</v>
      </c>
      <c r="F20241" s="389" t="s">
        <v>650</v>
      </c>
      <c r="G20241" s="389" t="s">
        <v>519</v>
      </c>
    </row>
    <row r="20242" spans="1:7">
      <c r="A20242" s="389" t="s">
        <v>544</v>
      </c>
      <c r="B20242" s="389" t="s">
        <v>519</v>
      </c>
      <c r="C20242" s="389">
        <v>34865.837904899898</v>
      </c>
      <c r="D20242" s="389" t="s">
        <v>519</v>
      </c>
      <c r="E20242" s="389" t="s">
        <v>670</v>
      </c>
      <c r="F20242" s="389" t="s">
        <v>650</v>
      </c>
      <c r="G20242" s="389" t="s">
        <v>519</v>
      </c>
    </row>
    <row r="20243" spans="1:7">
      <c r="A20243" s="389" t="s">
        <v>544</v>
      </c>
      <c r="B20243" s="389" t="s">
        <v>519</v>
      </c>
      <c r="C20243" s="389">
        <v>34865.837904899898</v>
      </c>
      <c r="D20243" s="389" t="s">
        <v>519</v>
      </c>
      <c r="E20243" s="389" t="s">
        <v>670</v>
      </c>
      <c r="F20243" s="389" t="s">
        <v>650</v>
      </c>
      <c r="G20243" s="389" t="s">
        <v>519</v>
      </c>
    </row>
    <row r="20244" spans="1:7">
      <c r="A20244" s="389" t="s">
        <v>544</v>
      </c>
      <c r="B20244" s="389" t="s">
        <v>519</v>
      </c>
      <c r="C20244" s="389">
        <v>34865.837904899898</v>
      </c>
      <c r="D20244" s="389" t="s">
        <v>519</v>
      </c>
      <c r="E20244" s="389" t="s">
        <v>670</v>
      </c>
      <c r="F20244" s="389" t="s">
        <v>650</v>
      </c>
      <c r="G20244" s="389" t="s">
        <v>519</v>
      </c>
    </row>
    <row r="20245" spans="1:7">
      <c r="A20245" s="389" t="s">
        <v>544</v>
      </c>
      <c r="B20245" s="389" t="s">
        <v>519</v>
      </c>
      <c r="C20245" s="389">
        <v>34865.837904899898</v>
      </c>
      <c r="D20245" s="389" t="s">
        <v>519</v>
      </c>
      <c r="E20245" s="389" t="s">
        <v>670</v>
      </c>
      <c r="F20245" s="389" t="s">
        <v>650</v>
      </c>
      <c r="G20245" s="389" t="s">
        <v>519</v>
      </c>
    </row>
    <row r="20246" spans="1:7">
      <c r="A20246" s="389" t="s">
        <v>544</v>
      </c>
      <c r="B20246" s="389" t="s">
        <v>519</v>
      </c>
      <c r="C20246" s="389">
        <v>34865.837904899898</v>
      </c>
      <c r="D20246" s="389" t="s">
        <v>519</v>
      </c>
      <c r="E20246" s="389" t="s">
        <v>670</v>
      </c>
      <c r="F20246" s="389" t="s">
        <v>650</v>
      </c>
      <c r="G20246" s="389" t="s">
        <v>519</v>
      </c>
    </row>
    <row r="20247" spans="1:7">
      <c r="A20247" s="389" t="s">
        <v>544</v>
      </c>
      <c r="B20247" s="389" t="s">
        <v>519</v>
      </c>
      <c r="C20247" s="389">
        <v>34865.837904899898</v>
      </c>
      <c r="D20247" s="389" t="s">
        <v>519</v>
      </c>
      <c r="E20247" s="389" t="s">
        <v>670</v>
      </c>
      <c r="F20247" s="389" t="s">
        <v>650</v>
      </c>
      <c r="G20247" s="389" t="s">
        <v>519</v>
      </c>
    </row>
    <row r="20248" spans="1:7">
      <c r="A20248" s="389" t="s">
        <v>544</v>
      </c>
      <c r="B20248" s="389" t="s">
        <v>519</v>
      </c>
      <c r="C20248" s="389">
        <v>34865.837904899898</v>
      </c>
      <c r="D20248" s="389" t="s">
        <v>519</v>
      </c>
      <c r="E20248" s="389" t="s">
        <v>670</v>
      </c>
      <c r="F20248" s="389" t="s">
        <v>650</v>
      </c>
      <c r="G20248" s="389" t="s">
        <v>519</v>
      </c>
    </row>
    <row r="20249" spans="1:7">
      <c r="A20249" s="389" t="s">
        <v>544</v>
      </c>
      <c r="B20249" s="389" t="s">
        <v>519</v>
      </c>
      <c r="C20249" s="389">
        <v>34865.837904899898</v>
      </c>
      <c r="D20249" s="389" t="s">
        <v>519</v>
      </c>
      <c r="E20249" s="389" t="s">
        <v>670</v>
      </c>
      <c r="F20249" s="389" t="s">
        <v>650</v>
      </c>
      <c r="G20249" s="389" t="s">
        <v>519</v>
      </c>
    </row>
    <row r="20250" spans="1:7">
      <c r="A20250" s="389" t="s">
        <v>544</v>
      </c>
      <c r="B20250" s="389" t="s">
        <v>519</v>
      </c>
      <c r="C20250" s="389">
        <v>34865.837904899898</v>
      </c>
      <c r="D20250" s="389" t="s">
        <v>519</v>
      </c>
      <c r="E20250" s="389" t="s">
        <v>670</v>
      </c>
      <c r="F20250" s="389" t="s">
        <v>650</v>
      </c>
      <c r="G20250" s="389" t="s">
        <v>519</v>
      </c>
    </row>
    <row r="20251" spans="1:7">
      <c r="A20251" s="389" t="s">
        <v>544</v>
      </c>
      <c r="B20251" s="389" t="s">
        <v>519</v>
      </c>
      <c r="C20251" s="389">
        <v>34865.837904899898</v>
      </c>
      <c r="D20251" s="389" t="s">
        <v>519</v>
      </c>
      <c r="E20251" s="389" t="s">
        <v>670</v>
      </c>
      <c r="F20251" s="389" t="s">
        <v>650</v>
      </c>
      <c r="G20251" s="389" t="s">
        <v>519</v>
      </c>
    </row>
    <row r="20252" spans="1:7">
      <c r="A20252" s="389" t="s">
        <v>544</v>
      </c>
      <c r="B20252" s="389" t="s">
        <v>519</v>
      </c>
      <c r="C20252" s="389">
        <v>34865.837904899898</v>
      </c>
      <c r="D20252" s="389" t="s">
        <v>519</v>
      </c>
      <c r="E20252" s="389" t="s">
        <v>670</v>
      </c>
      <c r="F20252" s="389" t="s">
        <v>650</v>
      </c>
      <c r="G20252" s="389" t="s">
        <v>519</v>
      </c>
    </row>
    <row r="20253" spans="1:7">
      <c r="A20253" s="389" t="s">
        <v>544</v>
      </c>
      <c r="B20253" s="389" t="s">
        <v>519</v>
      </c>
      <c r="C20253" s="389">
        <v>34865.837904899898</v>
      </c>
      <c r="D20253" s="389" t="s">
        <v>519</v>
      </c>
      <c r="E20253" s="389" t="s">
        <v>670</v>
      </c>
      <c r="F20253" s="389" t="s">
        <v>650</v>
      </c>
      <c r="G20253" s="389" t="s">
        <v>519</v>
      </c>
    </row>
    <row r="20254" spans="1:7">
      <c r="A20254" s="389" t="s">
        <v>544</v>
      </c>
      <c r="B20254" s="389" t="s">
        <v>519</v>
      </c>
      <c r="C20254" s="389">
        <v>34865.837904899898</v>
      </c>
      <c r="D20254" s="389" t="s">
        <v>519</v>
      </c>
      <c r="E20254" s="389" t="s">
        <v>670</v>
      </c>
      <c r="F20254" s="389" t="s">
        <v>650</v>
      </c>
      <c r="G20254" s="389" t="s">
        <v>519</v>
      </c>
    </row>
    <row r="20255" spans="1:7">
      <c r="A20255" s="389" t="s">
        <v>544</v>
      </c>
      <c r="B20255" s="389" t="s">
        <v>519</v>
      </c>
      <c r="C20255" s="389">
        <v>34865.837904899898</v>
      </c>
      <c r="D20255" s="389" t="s">
        <v>519</v>
      </c>
      <c r="E20255" s="389" t="s">
        <v>670</v>
      </c>
      <c r="F20255" s="389" t="s">
        <v>650</v>
      </c>
      <c r="G20255" s="389" t="s">
        <v>519</v>
      </c>
    </row>
    <row r="20256" spans="1:7">
      <c r="A20256" s="389" t="s">
        <v>544</v>
      </c>
      <c r="B20256" s="389" t="s">
        <v>519</v>
      </c>
      <c r="C20256" s="389">
        <v>34865.837904899898</v>
      </c>
      <c r="D20256" s="389" t="s">
        <v>519</v>
      </c>
      <c r="E20256" s="389" t="s">
        <v>670</v>
      </c>
      <c r="F20256" s="389" t="s">
        <v>650</v>
      </c>
      <c r="G20256" s="389" t="s">
        <v>519</v>
      </c>
    </row>
    <row r="20257" spans="1:7">
      <c r="A20257" s="389" t="s">
        <v>544</v>
      </c>
      <c r="B20257" s="389" t="s">
        <v>519</v>
      </c>
      <c r="C20257" s="389">
        <v>34865.837904899898</v>
      </c>
      <c r="D20257" s="389" t="s">
        <v>519</v>
      </c>
      <c r="E20257" s="389" t="s">
        <v>670</v>
      </c>
      <c r="F20257" s="389" t="s">
        <v>650</v>
      </c>
      <c r="G20257" s="389" t="s">
        <v>519</v>
      </c>
    </row>
    <row r="20258" spans="1:7">
      <c r="A20258" s="389" t="s">
        <v>544</v>
      </c>
      <c r="B20258" s="389" t="s">
        <v>519</v>
      </c>
      <c r="C20258" s="389">
        <v>34865.837904899898</v>
      </c>
      <c r="D20258" s="389" t="s">
        <v>519</v>
      </c>
      <c r="E20258" s="389" t="s">
        <v>670</v>
      </c>
      <c r="F20258" s="389" t="s">
        <v>650</v>
      </c>
      <c r="G20258" s="389" t="s">
        <v>519</v>
      </c>
    </row>
    <row r="20259" spans="1:7">
      <c r="A20259" s="389" t="s">
        <v>544</v>
      </c>
      <c r="B20259" s="389" t="s">
        <v>519</v>
      </c>
      <c r="C20259" s="389">
        <v>34865.837904899898</v>
      </c>
      <c r="D20259" s="389" t="s">
        <v>519</v>
      </c>
      <c r="E20259" s="389" t="s">
        <v>670</v>
      </c>
      <c r="F20259" s="389" t="s">
        <v>650</v>
      </c>
      <c r="G20259" s="389" t="s">
        <v>519</v>
      </c>
    </row>
    <row r="20260" spans="1:7">
      <c r="A20260" s="389" t="s">
        <v>564</v>
      </c>
      <c r="B20260" s="389" t="s">
        <v>519</v>
      </c>
      <c r="C20260" s="389">
        <v>34865.837904899898</v>
      </c>
      <c r="D20260" s="389" t="s">
        <v>519</v>
      </c>
      <c r="E20260" s="389" t="s">
        <v>670</v>
      </c>
      <c r="F20260" s="389" t="s">
        <v>650</v>
      </c>
      <c r="G20260" s="389" t="s">
        <v>519</v>
      </c>
    </row>
    <row r="20261" spans="1:7">
      <c r="A20261" s="389" t="s">
        <v>544</v>
      </c>
      <c r="B20261" s="389" t="s">
        <v>519</v>
      </c>
      <c r="C20261" s="389">
        <v>34865.837904899898</v>
      </c>
      <c r="D20261" s="389" t="s">
        <v>519</v>
      </c>
      <c r="E20261" s="389" t="s">
        <v>670</v>
      </c>
      <c r="F20261" s="389" t="s">
        <v>650</v>
      </c>
      <c r="G20261" s="389" t="s">
        <v>519</v>
      </c>
    </row>
    <row r="20262" spans="1:7">
      <c r="A20262" s="389" t="s">
        <v>544</v>
      </c>
      <c r="B20262" s="389" t="s">
        <v>519</v>
      </c>
      <c r="C20262" s="389">
        <v>34865.837904899898</v>
      </c>
      <c r="D20262" s="389" t="s">
        <v>519</v>
      </c>
      <c r="E20262" s="389" t="s">
        <v>670</v>
      </c>
      <c r="F20262" s="389" t="s">
        <v>650</v>
      </c>
      <c r="G20262" s="389" t="s">
        <v>519</v>
      </c>
    </row>
    <row r="20263" spans="1:7">
      <c r="A20263" s="389" t="s">
        <v>544</v>
      </c>
      <c r="B20263" s="389" t="s">
        <v>519</v>
      </c>
      <c r="C20263" s="389">
        <v>34865.837904899898</v>
      </c>
      <c r="D20263" s="389" t="s">
        <v>519</v>
      </c>
      <c r="E20263" s="389" t="s">
        <v>670</v>
      </c>
      <c r="F20263" s="389" t="s">
        <v>650</v>
      </c>
      <c r="G20263" s="389" t="s">
        <v>519</v>
      </c>
    </row>
    <row r="20264" spans="1:7">
      <c r="A20264" s="389" t="s">
        <v>544</v>
      </c>
      <c r="B20264" s="389" t="s">
        <v>519</v>
      </c>
      <c r="C20264" s="389">
        <v>34865.837904899898</v>
      </c>
      <c r="D20264" s="389" t="s">
        <v>519</v>
      </c>
      <c r="E20264" s="389" t="s">
        <v>670</v>
      </c>
      <c r="F20264" s="389" t="s">
        <v>650</v>
      </c>
      <c r="G20264" s="389" t="s">
        <v>519</v>
      </c>
    </row>
    <row r="20265" spans="1:7">
      <c r="A20265" s="389" t="s">
        <v>544</v>
      </c>
      <c r="B20265" s="389" t="s">
        <v>519</v>
      </c>
      <c r="C20265" s="389">
        <v>34865.837904899898</v>
      </c>
      <c r="D20265" s="389" t="s">
        <v>519</v>
      </c>
      <c r="E20265" s="389" t="s">
        <v>670</v>
      </c>
      <c r="F20265" s="389" t="s">
        <v>650</v>
      </c>
      <c r="G20265" s="389" t="s">
        <v>519</v>
      </c>
    </row>
    <row r="20266" spans="1:7">
      <c r="A20266" s="389" t="s">
        <v>544</v>
      </c>
      <c r="B20266" s="389" t="s">
        <v>519</v>
      </c>
      <c r="C20266" s="389">
        <v>34865.837904899898</v>
      </c>
      <c r="D20266" s="389" t="s">
        <v>519</v>
      </c>
      <c r="E20266" s="389" t="s">
        <v>670</v>
      </c>
      <c r="F20266" s="389" t="s">
        <v>650</v>
      </c>
      <c r="G20266" s="389" t="s">
        <v>519</v>
      </c>
    </row>
    <row r="20267" spans="1:7">
      <c r="A20267" s="389" t="s">
        <v>544</v>
      </c>
      <c r="B20267" s="389" t="s">
        <v>519</v>
      </c>
      <c r="C20267" s="389">
        <v>34865.837904899898</v>
      </c>
      <c r="D20267" s="389" t="s">
        <v>519</v>
      </c>
      <c r="E20267" s="389" t="s">
        <v>670</v>
      </c>
      <c r="F20267" s="389" t="s">
        <v>650</v>
      </c>
      <c r="G20267" s="389" t="s">
        <v>519</v>
      </c>
    </row>
    <row r="20268" spans="1:7">
      <c r="A20268" s="389" t="s">
        <v>544</v>
      </c>
      <c r="B20268" s="389" t="s">
        <v>519</v>
      </c>
      <c r="C20268" s="389">
        <v>34865.837904899898</v>
      </c>
      <c r="D20268" s="389" t="s">
        <v>519</v>
      </c>
      <c r="E20268" s="389" t="s">
        <v>670</v>
      </c>
      <c r="F20268" s="389" t="s">
        <v>650</v>
      </c>
      <c r="G20268" s="389" t="s">
        <v>519</v>
      </c>
    </row>
    <row r="20269" spans="1:7">
      <c r="A20269" s="389" t="s">
        <v>544</v>
      </c>
      <c r="B20269" s="389" t="s">
        <v>519</v>
      </c>
      <c r="C20269" s="389">
        <v>34865.837904899898</v>
      </c>
      <c r="D20269" s="389" t="s">
        <v>519</v>
      </c>
      <c r="E20269" s="389" t="s">
        <v>670</v>
      </c>
      <c r="F20269" s="389" t="s">
        <v>650</v>
      </c>
      <c r="G20269" s="389" t="s">
        <v>519</v>
      </c>
    </row>
    <row r="20270" spans="1:7">
      <c r="A20270" s="389" t="s">
        <v>544</v>
      </c>
      <c r="B20270" s="389" t="s">
        <v>519</v>
      </c>
      <c r="C20270" s="389">
        <v>34865.837904899898</v>
      </c>
      <c r="D20270" s="389" t="s">
        <v>519</v>
      </c>
      <c r="E20270" s="389" t="s">
        <v>670</v>
      </c>
      <c r="F20270" s="389" t="s">
        <v>650</v>
      </c>
      <c r="G20270" s="389" t="s">
        <v>519</v>
      </c>
    </row>
    <row r="20271" spans="1:7">
      <c r="A20271" s="389" t="s">
        <v>544</v>
      </c>
      <c r="B20271" s="389" t="s">
        <v>519</v>
      </c>
      <c r="C20271" s="389">
        <v>34865.837904899898</v>
      </c>
      <c r="D20271" s="389" t="s">
        <v>519</v>
      </c>
      <c r="E20271" s="389" t="s">
        <v>670</v>
      </c>
      <c r="F20271" s="389" t="s">
        <v>650</v>
      </c>
      <c r="G20271" s="389" t="s">
        <v>519</v>
      </c>
    </row>
    <row r="20272" spans="1:7">
      <c r="A20272" s="389" t="s">
        <v>544</v>
      </c>
      <c r="B20272" s="389" t="s">
        <v>519</v>
      </c>
      <c r="C20272" s="389">
        <v>34865.837904899898</v>
      </c>
      <c r="D20272" s="389" t="s">
        <v>519</v>
      </c>
      <c r="E20272" s="389" t="s">
        <v>670</v>
      </c>
      <c r="F20272" s="389" t="s">
        <v>650</v>
      </c>
      <c r="G20272" s="389" t="s">
        <v>519</v>
      </c>
    </row>
    <row r="20273" spans="1:7">
      <c r="A20273" s="389" t="s">
        <v>544</v>
      </c>
      <c r="B20273" s="389" t="s">
        <v>519</v>
      </c>
      <c r="C20273" s="389">
        <v>34865.837904899898</v>
      </c>
      <c r="D20273" s="389" t="s">
        <v>519</v>
      </c>
      <c r="E20273" s="389" t="s">
        <v>670</v>
      </c>
      <c r="F20273" s="389" t="s">
        <v>650</v>
      </c>
      <c r="G20273" s="389" t="s">
        <v>519</v>
      </c>
    </row>
    <row r="20274" spans="1:7">
      <c r="A20274" s="389" t="s">
        <v>544</v>
      </c>
      <c r="B20274" s="389" t="s">
        <v>519</v>
      </c>
      <c r="C20274" s="389">
        <v>34865.837904899898</v>
      </c>
      <c r="D20274" s="389" t="s">
        <v>519</v>
      </c>
      <c r="E20274" s="389" t="s">
        <v>670</v>
      </c>
      <c r="F20274" s="389" t="s">
        <v>650</v>
      </c>
      <c r="G20274" s="389" t="s">
        <v>519</v>
      </c>
    </row>
    <row r="20275" spans="1:7">
      <c r="A20275" s="389" t="s">
        <v>544</v>
      </c>
      <c r="B20275" s="389" t="s">
        <v>519</v>
      </c>
      <c r="C20275" s="389">
        <v>34865.837904899898</v>
      </c>
      <c r="D20275" s="389" t="s">
        <v>519</v>
      </c>
      <c r="E20275" s="389" t="s">
        <v>670</v>
      </c>
      <c r="F20275" s="389" t="s">
        <v>650</v>
      </c>
      <c r="G20275" s="389" t="s">
        <v>519</v>
      </c>
    </row>
    <row r="20276" spans="1:7">
      <c r="A20276" s="389" t="s">
        <v>544</v>
      </c>
      <c r="B20276" s="389" t="s">
        <v>519</v>
      </c>
      <c r="C20276" s="389">
        <v>34865.837904899898</v>
      </c>
      <c r="D20276" s="389" t="s">
        <v>519</v>
      </c>
      <c r="E20276" s="389" t="s">
        <v>670</v>
      </c>
      <c r="F20276" s="389" t="s">
        <v>650</v>
      </c>
      <c r="G20276" s="389" t="s">
        <v>519</v>
      </c>
    </row>
    <row r="20277" spans="1:7">
      <c r="A20277" s="389" t="s">
        <v>544</v>
      </c>
      <c r="B20277" s="389" t="s">
        <v>519</v>
      </c>
      <c r="C20277" s="389">
        <v>34865.837904899898</v>
      </c>
      <c r="D20277" s="389" t="s">
        <v>519</v>
      </c>
      <c r="E20277" s="389" t="s">
        <v>670</v>
      </c>
      <c r="F20277" s="389" t="s">
        <v>650</v>
      </c>
      <c r="G20277" s="389" t="s">
        <v>519</v>
      </c>
    </row>
    <row r="20278" spans="1:7">
      <c r="A20278" s="389" t="s">
        <v>544</v>
      </c>
      <c r="B20278" s="389" t="s">
        <v>519</v>
      </c>
      <c r="C20278" s="389">
        <v>34865.837904899898</v>
      </c>
      <c r="D20278" s="389" t="s">
        <v>519</v>
      </c>
      <c r="E20278" s="389" t="s">
        <v>670</v>
      </c>
      <c r="F20278" s="389" t="s">
        <v>650</v>
      </c>
      <c r="G20278" s="389" t="s">
        <v>519</v>
      </c>
    </row>
    <row r="20279" spans="1:7">
      <c r="A20279" s="389" t="s">
        <v>544</v>
      </c>
      <c r="B20279" s="389" t="s">
        <v>519</v>
      </c>
      <c r="C20279" s="389">
        <v>34865.837904899898</v>
      </c>
      <c r="D20279" s="389" t="s">
        <v>519</v>
      </c>
      <c r="E20279" s="389" t="s">
        <v>670</v>
      </c>
      <c r="F20279" s="389" t="s">
        <v>650</v>
      </c>
      <c r="G20279" s="389" t="s">
        <v>519</v>
      </c>
    </row>
    <row r="20280" spans="1:7">
      <c r="A20280" s="389" t="s">
        <v>544</v>
      </c>
      <c r="B20280" s="389" t="s">
        <v>519</v>
      </c>
      <c r="C20280" s="389">
        <v>34865.837904899898</v>
      </c>
      <c r="D20280" s="389" t="s">
        <v>519</v>
      </c>
      <c r="E20280" s="389" t="s">
        <v>670</v>
      </c>
      <c r="F20280" s="389" t="s">
        <v>650</v>
      </c>
      <c r="G20280" s="389" t="s">
        <v>519</v>
      </c>
    </row>
    <row r="20281" spans="1:7">
      <c r="A20281" s="389" t="s">
        <v>544</v>
      </c>
      <c r="B20281" s="389" t="s">
        <v>519</v>
      </c>
      <c r="C20281" s="389">
        <v>34865.837904899898</v>
      </c>
      <c r="D20281" s="389" t="s">
        <v>519</v>
      </c>
      <c r="E20281" s="389" t="s">
        <v>670</v>
      </c>
      <c r="F20281" s="389" t="s">
        <v>650</v>
      </c>
      <c r="G20281" s="389" t="s">
        <v>519</v>
      </c>
    </row>
    <row r="20282" spans="1:7">
      <c r="A20282" s="389" t="s">
        <v>544</v>
      </c>
      <c r="B20282" s="389" t="s">
        <v>519</v>
      </c>
      <c r="C20282" s="389">
        <v>34865.837904899898</v>
      </c>
      <c r="D20282" s="389" t="s">
        <v>519</v>
      </c>
      <c r="E20282" s="389" t="s">
        <v>670</v>
      </c>
      <c r="F20282" s="389" t="s">
        <v>650</v>
      </c>
      <c r="G20282" s="389" t="s">
        <v>519</v>
      </c>
    </row>
    <row r="20283" spans="1:7">
      <c r="A20283" s="389" t="s">
        <v>544</v>
      </c>
      <c r="B20283" s="389" t="s">
        <v>519</v>
      </c>
      <c r="C20283" s="389">
        <v>34865.837904899898</v>
      </c>
      <c r="D20283" s="389" t="s">
        <v>519</v>
      </c>
      <c r="E20283" s="389" t="s">
        <v>670</v>
      </c>
      <c r="F20283" s="389" t="s">
        <v>650</v>
      </c>
      <c r="G20283" s="389" t="s">
        <v>519</v>
      </c>
    </row>
    <row r="20284" spans="1:7">
      <c r="A20284" s="389" t="s">
        <v>544</v>
      </c>
      <c r="B20284" s="389" t="s">
        <v>519</v>
      </c>
      <c r="C20284" s="389">
        <v>34865.837904899898</v>
      </c>
      <c r="D20284" s="389" t="s">
        <v>519</v>
      </c>
      <c r="E20284" s="389" t="s">
        <v>670</v>
      </c>
      <c r="F20284" s="389" t="s">
        <v>650</v>
      </c>
      <c r="G20284" s="389" t="s">
        <v>519</v>
      </c>
    </row>
    <row r="20285" spans="1:7">
      <c r="A20285" s="389" t="s">
        <v>544</v>
      </c>
      <c r="B20285" s="389" t="s">
        <v>519</v>
      </c>
      <c r="C20285" s="389">
        <v>34865.837904899898</v>
      </c>
      <c r="D20285" s="389" t="s">
        <v>519</v>
      </c>
      <c r="E20285" s="389" t="s">
        <v>670</v>
      </c>
      <c r="F20285" s="389" t="s">
        <v>650</v>
      </c>
      <c r="G20285" s="389" t="s">
        <v>519</v>
      </c>
    </row>
    <row r="20286" spans="1:7">
      <c r="A20286" s="389" t="s">
        <v>544</v>
      </c>
      <c r="B20286" s="389" t="s">
        <v>519</v>
      </c>
      <c r="C20286" s="389">
        <v>34865.837904899898</v>
      </c>
      <c r="D20286" s="389" t="s">
        <v>519</v>
      </c>
      <c r="E20286" s="389" t="s">
        <v>670</v>
      </c>
      <c r="F20286" s="389" t="s">
        <v>650</v>
      </c>
      <c r="G20286" s="389" t="s">
        <v>519</v>
      </c>
    </row>
    <row r="20287" spans="1:7">
      <c r="A20287" s="389" t="s">
        <v>544</v>
      </c>
      <c r="B20287" s="389" t="s">
        <v>519</v>
      </c>
      <c r="C20287" s="389">
        <v>34865.837904899898</v>
      </c>
      <c r="D20287" s="389" t="s">
        <v>519</v>
      </c>
      <c r="E20287" s="389" t="s">
        <v>670</v>
      </c>
      <c r="F20287" s="389" t="s">
        <v>650</v>
      </c>
      <c r="G20287" s="389" t="s">
        <v>519</v>
      </c>
    </row>
    <row r="20288" spans="1:7">
      <c r="A20288" s="389" t="s">
        <v>544</v>
      </c>
      <c r="B20288" s="389" t="s">
        <v>519</v>
      </c>
      <c r="C20288" s="389">
        <v>34865.837904899898</v>
      </c>
      <c r="D20288" s="389" t="s">
        <v>519</v>
      </c>
      <c r="E20288" s="389" t="s">
        <v>670</v>
      </c>
      <c r="F20288" s="389" t="s">
        <v>650</v>
      </c>
      <c r="G20288" s="389" t="s">
        <v>519</v>
      </c>
    </row>
    <row r="20289" spans="1:7">
      <c r="A20289" s="389" t="s">
        <v>544</v>
      </c>
      <c r="B20289" s="389" t="s">
        <v>519</v>
      </c>
      <c r="C20289" s="389">
        <v>34865.837904899898</v>
      </c>
      <c r="D20289" s="389" t="s">
        <v>519</v>
      </c>
      <c r="E20289" s="389" t="s">
        <v>670</v>
      </c>
      <c r="F20289" s="389" t="s">
        <v>650</v>
      </c>
      <c r="G20289" s="389" t="s">
        <v>519</v>
      </c>
    </row>
    <row r="20290" spans="1:7">
      <c r="A20290" s="389" t="s">
        <v>544</v>
      </c>
      <c r="B20290" s="389" t="s">
        <v>519</v>
      </c>
      <c r="C20290" s="389">
        <v>34865.837904899898</v>
      </c>
      <c r="D20290" s="389" t="s">
        <v>519</v>
      </c>
      <c r="E20290" s="389" t="s">
        <v>670</v>
      </c>
      <c r="F20290" s="389" t="s">
        <v>650</v>
      </c>
      <c r="G20290" s="389" t="s">
        <v>519</v>
      </c>
    </row>
    <row r="20291" spans="1:7">
      <c r="A20291" s="389" t="s">
        <v>544</v>
      </c>
      <c r="B20291" s="389" t="s">
        <v>519</v>
      </c>
      <c r="C20291" s="389">
        <v>34865.837904899898</v>
      </c>
      <c r="D20291" s="389" t="s">
        <v>519</v>
      </c>
      <c r="E20291" s="389" t="s">
        <v>670</v>
      </c>
      <c r="F20291" s="389" t="s">
        <v>650</v>
      </c>
      <c r="G20291" s="389" t="s">
        <v>519</v>
      </c>
    </row>
    <row r="20292" spans="1:7">
      <c r="A20292" s="389" t="s">
        <v>544</v>
      </c>
      <c r="B20292" s="389" t="s">
        <v>519</v>
      </c>
      <c r="C20292" s="389">
        <v>34865.837904899898</v>
      </c>
      <c r="D20292" s="389" t="s">
        <v>519</v>
      </c>
      <c r="E20292" s="389" t="s">
        <v>670</v>
      </c>
      <c r="F20292" s="389" t="s">
        <v>650</v>
      </c>
      <c r="G20292" s="389" t="s">
        <v>519</v>
      </c>
    </row>
    <row r="20293" spans="1:7">
      <c r="A20293" s="389" t="s">
        <v>544</v>
      </c>
      <c r="B20293" s="389" t="s">
        <v>519</v>
      </c>
      <c r="C20293" s="389">
        <v>34865.837904899898</v>
      </c>
      <c r="D20293" s="389" t="s">
        <v>519</v>
      </c>
      <c r="E20293" s="389" t="s">
        <v>670</v>
      </c>
      <c r="F20293" s="389" t="s">
        <v>650</v>
      </c>
      <c r="G20293" s="389" t="s">
        <v>519</v>
      </c>
    </row>
    <row r="20294" spans="1:7">
      <c r="A20294" s="389" t="s">
        <v>544</v>
      </c>
      <c r="B20294" s="389" t="s">
        <v>519</v>
      </c>
      <c r="C20294" s="389">
        <v>34865.837904899898</v>
      </c>
      <c r="D20294" s="389" t="s">
        <v>519</v>
      </c>
      <c r="E20294" s="389" t="s">
        <v>670</v>
      </c>
      <c r="F20294" s="389" t="s">
        <v>650</v>
      </c>
      <c r="G20294" s="389" t="s">
        <v>519</v>
      </c>
    </row>
    <row r="20295" spans="1:7">
      <c r="A20295" s="389" t="s">
        <v>544</v>
      </c>
      <c r="B20295" s="389" t="s">
        <v>519</v>
      </c>
      <c r="C20295" s="389">
        <v>34865.837904899898</v>
      </c>
      <c r="D20295" s="389" t="s">
        <v>519</v>
      </c>
      <c r="E20295" s="389" t="s">
        <v>670</v>
      </c>
      <c r="F20295" s="389" t="s">
        <v>650</v>
      </c>
      <c r="G20295" s="389" t="s">
        <v>519</v>
      </c>
    </row>
    <row r="20296" spans="1:7">
      <c r="A20296" s="389" t="s">
        <v>544</v>
      </c>
      <c r="B20296" s="389" t="s">
        <v>519</v>
      </c>
      <c r="C20296" s="389">
        <v>34865.837904899898</v>
      </c>
      <c r="D20296" s="389" t="s">
        <v>519</v>
      </c>
      <c r="E20296" s="389" t="s">
        <v>670</v>
      </c>
      <c r="F20296" s="389" t="s">
        <v>650</v>
      </c>
      <c r="G20296" s="389" t="s">
        <v>519</v>
      </c>
    </row>
    <row r="20297" spans="1:7">
      <c r="A20297" s="389" t="s">
        <v>544</v>
      </c>
      <c r="B20297" s="389" t="s">
        <v>519</v>
      </c>
      <c r="C20297" s="389">
        <v>34865.837904899898</v>
      </c>
      <c r="D20297" s="389" t="s">
        <v>519</v>
      </c>
      <c r="E20297" s="389" t="s">
        <v>670</v>
      </c>
      <c r="F20297" s="389" t="s">
        <v>650</v>
      </c>
      <c r="G20297" s="389" t="s">
        <v>519</v>
      </c>
    </row>
    <row r="20298" spans="1:7">
      <c r="A20298" s="389" t="s">
        <v>544</v>
      </c>
      <c r="B20298" s="389" t="s">
        <v>519</v>
      </c>
      <c r="C20298" s="389">
        <v>34865.837904899898</v>
      </c>
      <c r="D20298" s="389" t="s">
        <v>519</v>
      </c>
      <c r="E20298" s="389" t="s">
        <v>670</v>
      </c>
      <c r="F20298" s="389" t="s">
        <v>650</v>
      </c>
      <c r="G20298" s="389" t="s">
        <v>519</v>
      </c>
    </row>
    <row r="20299" spans="1:7">
      <c r="A20299" s="389" t="s">
        <v>544</v>
      </c>
      <c r="B20299" s="389" t="s">
        <v>519</v>
      </c>
      <c r="C20299" s="389">
        <v>34865.837904899898</v>
      </c>
      <c r="D20299" s="389" t="s">
        <v>519</v>
      </c>
      <c r="E20299" s="389" t="s">
        <v>670</v>
      </c>
      <c r="F20299" s="389" t="s">
        <v>650</v>
      </c>
      <c r="G20299" s="389" t="s">
        <v>519</v>
      </c>
    </row>
    <row r="20300" spans="1:7">
      <c r="A20300" s="389" t="s">
        <v>544</v>
      </c>
      <c r="B20300" s="389" t="s">
        <v>519</v>
      </c>
      <c r="C20300" s="389">
        <v>34865.837904899898</v>
      </c>
      <c r="D20300" s="389" t="s">
        <v>519</v>
      </c>
      <c r="E20300" s="389" t="s">
        <v>670</v>
      </c>
      <c r="F20300" s="389" t="s">
        <v>650</v>
      </c>
      <c r="G20300" s="389" t="s">
        <v>519</v>
      </c>
    </row>
    <row r="20301" spans="1:7">
      <c r="A20301" s="389" t="s">
        <v>544</v>
      </c>
      <c r="B20301" s="389" t="s">
        <v>519</v>
      </c>
      <c r="C20301" s="389">
        <v>34865.837904899898</v>
      </c>
      <c r="D20301" s="389" t="s">
        <v>519</v>
      </c>
      <c r="E20301" s="389" t="s">
        <v>670</v>
      </c>
      <c r="F20301" s="389" t="s">
        <v>650</v>
      </c>
      <c r="G20301" s="389" t="s">
        <v>519</v>
      </c>
    </row>
    <row r="20302" spans="1:7">
      <c r="A20302" s="389" t="s">
        <v>544</v>
      </c>
      <c r="B20302" s="389" t="s">
        <v>519</v>
      </c>
      <c r="C20302" s="389">
        <v>34865.837904899898</v>
      </c>
      <c r="D20302" s="389" t="s">
        <v>519</v>
      </c>
      <c r="E20302" s="389" t="s">
        <v>670</v>
      </c>
      <c r="F20302" s="389" t="s">
        <v>650</v>
      </c>
      <c r="G20302" s="389" t="s">
        <v>519</v>
      </c>
    </row>
    <row r="20303" spans="1:7">
      <c r="A20303" s="389" t="s">
        <v>544</v>
      </c>
      <c r="B20303" s="389" t="s">
        <v>519</v>
      </c>
      <c r="C20303" s="389">
        <v>34865.837904899898</v>
      </c>
      <c r="D20303" s="389" t="s">
        <v>519</v>
      </c>
      <c r="E20303" s="389" t="s">
        <v>670</v>
      </c>
      <c r="F20303" s="389" t="s">
        <v>650</v>
      </c>
      <c r="G20303" s="389" t="s">
        <v>519</v>
      </c>
    </row>
    <row r="20304" spans="1:7">
      <c r="A20304" s="389" t="s">
        <v>544</v>
      </c>
      <c r="B20304" s="389" t="s">
        <v>519</v>
      </c>
      <c r="C20304" s="389">
        <v>34865.837904899898</v>
      </c>
      <c r="D20304" s="389" t="s">
        <v>519</v>
      </c>
      <c r="E20304" s="389" t="s">
        <v>670</v>
      </c>
      <c r="F20304" s="389" t="s">
        <v>650</v>
      </c>
      <c r="G20304" s="389" t="s">
        <v>519</v>
      </c>
    </row>
    <row r="20305" spans="1:7">
      <c r="A20305" s="389" t="s">
        <v>544</v>
      </c>
      <c r="B20305" s="389" t="s">
        <v>519</v>
      </c>
      <c r="C20305" s="389">
        <v>34865.837904899898</v>
      </c>
      <c r="D20305" s="389" t="s">
        <v>519</v>
      </c>
      <c r="E20305" s="389" t="s">
        <v>670</v>
      </c>
      <c r="F20305" s="389" t="s">
        <v>650</v>
      </c>
      <c r="G20305" s="389" t="s">
        <v>519</v>
      </c>
    </row>
    <row r="20306" spans="1:7">
      <c r="A20306" s="389" t="s">
        <v>544</v>
      </c>
      <c r="B20306" s="389" t="s">
        <v>519</v>
      </c>
      <c r="C20306" s="389">
        <v>34865.837904899898</v>
      </c>
      <c r="D20306" s="389" t="s">
        <v>519</v>
      </c>
      <c r="E20306" s="389" t="s">
        <v>670</v>
      </c>
      <c r="F20306" s="389" t="s">
        <v>650</v>
      </c>
      <c r="G20306" s="389" t="s">
        <v>519</v>
      </c>
    </row>
    <row r="20307" spans="1:7">
      <c r="A20307" s="389" t="s">
        <v>544</v>
      </c>
      <c r="B20307" s="389" t="s">
        <v>519</v>
      </c>
      <c r="C20307" s="389">
        <v>34865.837904899898</v>
      </c>
      <c r="D20307" s="389" t="s">
        <v>519</v>
      </c>
      <c r="E20307" s="389" t="s">
        <v>670</v>
      </c>
      <c r="F20307" s="389" t="s">
        <v>650</v>
      </c>
      <c r="G20307" s="389" t="s">
        <v>519</v>
      </c>
    </row>
    <row r="20308" spans="1:7">
      <c r="A20308" s="389" t="s">
        <v>544</v>
      </c>
      <c r="B20308" s="389" t="s">
        <v>519</v>
      </c>
      <c r="C20308" s="389">
        <v>34865.837904899898</v>
      </c>
      <c r="D20308" s="389" t="s">
        <v>519</v>
      </c>
      <c r="E20308" s="389" t="s">
        <v>670</v>
      </c>
      <c r="F20308" s="389" t="s">
        <v>650</v>
      </c>
      <c r="G20308" s="389" t="s">
        <v>519</v>
      </c>
    </row>
    <row r="20309" spans="1:7">
      <c r="A20309" s="389" t="s">
        <v>544</v>
      </c>
      <c r="B20309" s="389" t="s">
        <v>519</v>
      </c>
      <c r="C20309" s="389">
        <v>34865.837904899898</v>
      </c>
      <c r="D20309" s="389" t="s">
        <v>519</v>
      </c>
      <c r="E20309" s="389" t="s">
        <v>670</v>
      </c>
      <c r="F20309" s="389" t="s">
        <v>650</v>
      </c>
      <c r="G20309" s="389" t="s">
        <v>519</v>
      </c>
    </row>
    <row r="20310" spans="1:7">
      <c r="A20310" s="389" t="s">
        <v>544</v>
      </c>
      <c r="B20310" s="389" t="s">
        <v>519</v>
      </c>
      <c r="C20310" s="389">
        <v>34865.837904899898</v>
      </c>
      <c r="D20310" s="389" t="s">
        <v>519</v>
      </c>
      <c r="E20310" s="389" t="s">
        <v>670</v>
      </c>
      <c r="F20310" s="389" t="s">
        <v>650</v>
      </c>
      <c r="G20310" s="389" t="s">
        <v>519</v>
      </c>
    </row>
    <row r="20311" spans="1:7">
      <c r="A20311" s="389" t="s">
        <v>544</v>
      </c>
      <c r="B20311" s="389" t="s">
        <v>519</v>
      </c>
      <c r="C20311" s="389">
        <v>34865.837904899898</v>
      </c>
      <c r="D20311" s="389" t="s">
        <v>519</v>
      </c>
      <c r="E20311" s="389" t="s">
        <v>670</v>
      </c>
      <c r="F20311" s="389" t="s">
        <v>650</v>
      </c>
      <c r="G20311" s="389" t="s">
        <v>519</v>
      </c>
    </row>
    <row r="20312" spans="1:7">
      <c r="A20312" s="389" t="s">
        <v>544</v>
      </c>
      <c r="B20312" s="389" t="s">
        <v>519</v>
      </c>
      <c r="C20312" s="389">
        <v>34865.837904899898</v>
      </c>
      <c r="D20312" s="389" t="s">
        <v>519</v>
      </c>
      <c r="E20312" s="389" t="s">
        <v>670</v>
      </c>
      <c r="F20312" s="389" t="s">
        <v>650</v>
      </c>
      <c r="G20312" s="389" t="s">
        <v>519</v>
      </c>
    </row>
    <row r="20313" spans="1:7">
      <c r="A20313" s="389" t="s">
        <v>544</v>
      </c>
      <c r="B20313" s="389" t="s">
        <v>519</v>
      </c>
      <c r="C20313" s="389">
        <v>34865.837904899898</v>
      </c>
      <c r="D20313" s="389" t="s">
        <v>519</v>
      </c>
      <c r="E20313" s="389" t="s">
        <v>670</v>
      </c>
      <c r="F20313" s="389" t="s">
        <v>650</v>
      </c>
      <c r="G20313" s="389" t="s">
        <v>519</v>
      </c>
    </row>
    <row r="20314" spans="1:7">
      <c r="A20314" s="389" t="s">
        <v>544</v>
      </c>
      <c r="B20314" s="389" t="s">
        <v>519</v>
      </c>
      <c r="C20314" s="389">
        <v>34865.837904899898</v>
      </c>
      <c r="D20314" s="389" t="s">
        <v>519</v>
      </c>
      <c r="E20314" s="389" t="s">
        <v>670</v>
      </c>
      <c r="F20314" s="389" t="s">
        <v>650</v>
      </c>
      <c r="G20314" s="389" t="s">
        <v>519</v>
      </c>
    </row>
    <row r="20315" spans="1:7">
      <c r="A20315" s="389" t="s">
        <v>544</v>
      </c>
      <c r="B20315" s="389" t="s">
        <v>519</v>
      </c>
      <c r="C20315" s="389">
        <v>34865.837904899898</v>
      </c>
      <c r="D20315" s="389" t="s">
        <v>519</v>
      </c>
      <c r="E20315" s="389" t="s">
        <v>670</v>
      </c>
      <c r="F20315" s="389" t="s">
        <v>650</v>
      </c>
      <c r="G20315" s="389" t="s">
        <v>519</v>
      </c>
    </row>
    <row r="20316" spans="1:7">
      <c r="A20316" s="389" t="s">
        <v>544</v>
      </c>
      <c r="B20316" s="389" t="s">
        <v>519</v>
      </c>
      <c r="C20316" s="389">
        <v>34865.837904899898</v>
      </c>
      <c r="D20316" s="389" t="s">
        <v>519</v>
      </c>
      <c r="E20316" s="389" t="s">
        <v>670</v>
      </c>
      <c r="F20316" s="389" t="s">
        <v>650</v>
      </c>
      <c r="G20316" s="389" t="s">
        <v>519</v>
      </c>
    </row>
    <row r="20317" spans="1:7">
      <c r="A20317" s="389" t="s">
        <v>544</v>
      </c>
      <c r="B20317" s="389" t="s">
        <v>519</v>
      </c>
      <c r="C20317" s="389">
        <v>34865.837904899898</v>
      </c>
      <c r="D20317" s="389" t="s">
        <v>519</v>
      </c>
      <c r="E20317" s="389" t="s">
        <v>670</v>
      </c>
      <c r="F20317" s="389" t="s">
        <v>650</v>
      </c>
      <c r="G20317" s="389" t="s">
        <v>519</v>
      </c>
    </row>
    <row r="20318" spans="1:7">
      <c r="A20318" s="389" t="s">
        <v>544</v>
      </c>
      <c r="B20318" s="389" t="s">
        <v>519</v>
      </c>
      <c r="C20318" s="389">
        <v>34865.837904899898</v>
      </c>
      <c r="D20318" s="389" t="s">
        <v>519</v>
      </c>
      <c r="E20318" s="389" t="s">
        <v>670</v>
      </c>
      <c r="F20318" s="389" t="s">
        <v>650</v>
      </c>
      <c r="G20318" s="389" t="s">
        <v>519</v>
      </c>
    </row>
    <row r="20319" spans="1:7">
      <c r="A20319" s="389" t="s">
        <v>544</v>
      </c>
      <c r="B20319" s="389" t="s">
        <v>519</v>
      </c>
      <c r="C20319" s="389">
        <v>34865.837904899898</v>
      </c>
      <c r="D20319" s="389" t="s">
        <v>519</v>
      </c>
      <c r="E20319" s="389" t="s">
        <v>670</v>
      </c>
      <c r="F20319" s="389" t="s">
        <v>650</v>
      </c>
      <c r="G20319" s="389" t="s">
        <v>519</v>
      </c>
    </row>
    <row r="20320" spans="1:7">
      <c r="A20320" s="389" t="s">
        <v>544</v>
      </c>
      <c r="B20320" s="389" t="s">
        <v>519</v>
      </c>
      <c r="C20320" s="389">
        <v>34865.837904899898</v>
      </c>
      <c r="D20320" s="389" t="s">
        <v>519</v>
      </c>
      <c r="E20320" s="389" t="s">
        <v>670</v>
      </c>
      <c r="F20320" s="389" t="s">
        <v>650</v>
      </c>
      <c r="G20320" s="389" t="s">
        <v>519</v>
      </c>
    </row>
    <row r="20321" spans="1:7">
      <c r="A20321" s="389" t="s">
        <v>544</v>
      </c>
      <c r="B20321" s="389" t="s">
        <v>519</v>
      </c>
      <c r="C20321" s="389">
        <v>34865.837904899898</v>
      </c>
      <c r="D20321" s="389" t="s">
        <v>519</v>
      </c>
      <c r="E20321" s="389" t="s">
        <v>670</v>
      </c>
      <c r="F20321" s="389" t="s">
        <v>650</v>
      </c>
      <c r="G20321" s="389" t="s">
        <v>519</v>
      </c>
    </row>
    <row r="20322" spans="1:7">
      <c r="A20322" s="389" t="s">
        <v>544</v>
      </c>
      <c r="B20322" s="389" t="s">
        <v>519</v>
      </c>
      <c r="C20322" s="389">
        <v>34865.837904899898</v>
      </c>
      <c r="D20322" s="389" t="s">
        <v>519</v>
      </c>
      <c r="E20322" s="389" t="s">
        <v>670</v>
      </c>
      <c r="F20322" s="389" t="s">
        <v>650</v>
      </c>
      <c r="G20322" s="389" t="s">
        <v>519</v>
      </c>
    </row>
    <row r="20323" spans="1:7">
      <c r="A20323" s="389" t="s">
        <v>544</v>
      </c>
      <c r="B20323" s="389" t="s">
        <v>519</v>
      </c>
      <c r="C20323" s="389">
        <v>34865.837904899898</v>
      </c>
      <c r="D20323" s="389" t="s">
        <v>519</v>
      </c>
      <c r="E20323" s="389" t="s">
        <v>670</v>
      </c>
      <c r="F20323" s="389" t="s">
        <v>650</v>
      </c>
      <c r="G20323" s="389" t="s">
        <v>519</v>
      </c>
    </row>
    <row r="20324" spans="1:7">
      <c r="A20324" s="389" t="s">
        <v>544</v>
      </c>
      <c r="B20324" s="389" t="s">
        <v>519</v>
      </c>
      <c r="C20324" s="389">
        <v>34865.837904899898</v>
      </c>
      <c r="D20324" s="389" t="s">
        <v>519</v>
      </c>
      <c r="E20324" s="389" t="s">
        <v>670</v>
      </c>
      <c r="F20324" s="389" t="s">
        <v>650</v>
      </c>
      <c r="G20324" s="389" t="s">
        <v>519</v>
      </c>
    </row>
    <row r="20325" spans="1:7">
      <c r="A20325" s="389" t="s">
        <v>544</v>
      </c>
      <c r="B20325" s="389" t="s">
        <v>519</v>
      </c>
      <c r="C20325" s="389">
        <v>34865.837904899898</v>
      </c>
      <c r="D20325" s="389" t="s">
        <v>519</v>
      </c>
      <c r="E20325" s="389" t="s">
        <v>670</v>
      </c>
      <c r="F20325" s="389" t="s">
        <v>650</v>
      </c>
      <c r="G20325" s="389" t="s">
        <v>519</v>
      </c>
    </row>
    <row r="20326" spans="1:7">
      <c r="A20326" s="389" t="s">
        <v>544</v>
      </c>
      <c r="B20326" s="389" t="s">
        <v>519</v>
      </c>
      <c r="C20326" s="389">
        <v>34865.837904899898</v>
      </c>
      <c r="D20326" s="389" t="s">
        <v>519</v>
      </c>
      <c r="E20326" s="389" t="s">
        <v>670</v>
      </c>
      <c r="F20326" s="389" t="s">
        <v>650</v>
      </c>
      <c r="G20326" s="389" t="s">
        <v>519</v>
      </c>
    </row>
    <row r="20327" spans="1:7">
      <c r="A20327" s="389" t="s">
        <v>544</v>
      </c>
      <c r="B20327" s="389" t="s">
        <v>519</v>
      </c>
      <c r="C20327" s="389">
        <v>34865.837904899898</v>
      </c>
      <c r="D20327" s="389" t="s">
        <v>519</v>
      </c>
      <c r="E20327" s="389" t="s">
        <v>670</v>
      </c>
      <c r="F20327" s="389" t="s">
        <v>650</v>
      </c>
      <c r="G20327" s="389" t="s">
        <v>519</v>
      </c>
    </row>
    <row r="20328" spans="1:7">
      <c r="A20328" s="389" t="s">
        <v>544</v>
      </c>
      <c r="B20328" s="389" t="s">
        <v>519</v>
      </c>
      <c r="C20328" s="389">
        <v>34865.837904899898</v>
      </c>
      <c r="D20328" s="389" t="s">
        <v>519</v>
      </c>
      <c r="E20328" s="389" t="s">
        <v>670</v>
      </c>
      <c r="F20328" s="389" t="s">
        <v>650</v>
      </c>
      <c r="G20328" s="389" t="s">
        <v>519</v>
      </c>
    </row>
    <row r="20329" spans="1:7">
      <c r="A20329" s="389" t="s">
        <v>544</v>
      </c>
      <c r="B20329" s="389" t="s">
        <v>519</v>
      </c>
      <c r="C20329" s="389">
        <v>34865.837904899898</v>
      </c>
      <c r="D20329" s="389" t="s">
        <v>519</v>
      </c>
      <c r="E20329" s="389" t="s">
        <v>670</v>
      </c>
      <c r="F20329" s="389" t="s">
        <v>650</v>
      </c>
      <c r="G20329" s="389" t="s">
        <v>519</v>
      </c>
    </row>
    <row r="20330" spans="1:7">
      <c r="A20330" s="389" t="s">
        <v>544</v>
      </c>
      <c r="B20330" s="389" t="s">
        <v>519</v>
      </c>
      <c r="C20330" s="389">
        <v>34865.837904899898</v>
      </c>
      <c r="D20330" s="389" t="s">
        <v>519</v>
      </c>
      <c r="E20330" s="389" t="s">
        <v>670</v>
      </c>
      <c r="F20330" s="389" t="s">
        <v>650</v>
      </c>
      <c r="G20330" s="389" t="s">
        <v>519</v>
      </c>
    </row>
    <row r="20331" spans="1:7">
      <c r="A20331" s="389" t="s">
        <v>544</v>
      </c>
      <c r="B20331" s="389" t="s">
        <v>519</v>
      </c>
      <c r="C20331" s="389">
        <v>34865.837904899898</v>
      </c>
      <c r="D20331" s="389" t="s">
        <v>519</v>
      </c>
      <c r="E20331" s="389" t="s">
        <v>670</v>
      </c>
      <c r="F20331" s="389" t="s">
        <v>650</v>
      </c>
      <c r="G20331" s="389" t="s">
        <v>519</v>
      </c>
    </row>
    <row r="20332" spans="1:7">
      <c r="A20332" s="389" t="s">
        <v>544</v>
      </c>
      <c r="B20332" s="389" t="s">
        <v>519</v>
      </c>
      <c r="C20332" s="389">
        <v>34865.837904899898</v>
      </c>
      <c r="D20332" s="389" t="s">
        <v>519</v>
      </c>
      <c r="E20332" s="389" t="s">
        <v>670</v>
      </c>
      <c r="F20332" s="389" t="s">
        <v>650</v>
      </c>
      <c r="G20332" s="389" t="s">
        <v>519</v>
      </c>
    </row>
    <row r="20333" spans="1:7">
      <c r="A20333" s="389" t="s">
        <v>544</v>
      </c>
      <c r="B20333" s="389" t="s">
        <v>519</v>
      </c>
      <c r="C20333" s="389">
        <v>34865.837904899898</v>
      </c>
      <c r="D20333" s="389" t="s">
        <v>519</v>
      </c>
      <c r="E20333" s="389" t="s">
        <v>670</v>
      </c>
      <c r="F20333" s="389" t="s">
        <v>650</v>
      </c>
      <c r="G20333" s="389" t="s">
        <v>519</v>
      </c>
    </row>
    <row r="20334" spans="1:7">
      <c r="A20334" s="389" t="s">
        <v>544</v>
      </c>
      <c r="B20334" s="389" t="s">
        <v>519</v>
      </c>
      <c r="C20334" s="389">
        <v>34865.837904899898</v>
      </c>
      <c r="D20334" s="389" t="s">
        <v>519</v>
      </c>
      <c r="E20334" s="389" t="s">
        <v>670</v>
      </c>
      <c r="F20334" s="389" t="s">
        <v>650</v>
      </c>
      <c r="G20334" s="389" t="s">
        <v>519</v>
      </c>
    </row>
    <row r="20335" spans="1:7">
      <c r="A20335" s="389" t="s">
        <v>544</v>
      </c>
      <c r="B20335" s="389" t="s">
        <v>519</v>
      </c>
      <c r="C20335" s="389">
        <v>34865.837904899898</v>
      </c>
      <c r="D20335" s="389" t="s">
        <v>519</v>
      </c>
      <c r="E20335" s="389" t="s">
        <v>670</v>
      </c>
      <c r="F20335" s="389" t="s">
        <v>650</v>
      </c>
      <c r="G20335" s="389" t="s">
        <v>519</v>
      </c>
    </row>
    <row r="20336" spans="1:7">
      <c r="A20336" s="389" t="s">
        <v>544</v>
      </c>
      <c r="B20336" s="389" t="s">
        <v>519</v>
      </c>
      <c r="C20336" s="389">
        <v>34865.837904899898</v>
      </c>
      <c r="D20336" s="389" t="s">
        <v>519</v>
      </c>
      <c r="E20336" s="389" t="s">
        <v>670</v>
      </c>
      <c r="F20336" s="389" t="s">
        <v>650</v>
      </c>
      <c r="G20336" s="389" t="s">
        <v>519</v>
      </c>
    </row>
    <row r="20337" spans="1:7">
      <c r="A20337" s="389" t="s">
        <v>544</v>
      </c>
      <c r="B20337" s="389" t="s">
        <v>519</v>
      </c>
      <c r="C20337" s="389">
        <v>34865.837904899898</v>
      </c>
      <c r="D20337" s="389" t="s">
        <v>519</v>
      </c>
      <c r="E20337" s="389" t="s">
        <v>670</v>
      </c>
      <c r="F20337" s="389" t="s">
        <v>650</v>
      </c>
      <c r="G20337" s="389" t="s">
        <v>519</v>
      </c>
    </row>
    <row r="20338" spans="1:7">
      <c r="A20338" s="389" t="s">
        <v>544</v>
      </c>
      <c r="B20338" s="389" t="s">
        <v>519</v>
      </c>
      <c r="C20338" s="389">
        <v>34865.837904899898</v>
      </c>
      <c r="D20338" s="389" t="s">
        <v>519</v>
      </c>
      <c r="E20338" s="389" t="s">
        <v>670</v>
      </c>
      <c r="F20338" s="389" t="s">
        <v>650</v>
      </c>
      <c r="G20338" s="389" t="s">
        <v>519</v>
      </c>
    </row>
    <row r="20339" spans="1:7">
      <c r="A20339" s="389" t="s">
        <v>544</v>
      </c>
      <c r="B20339" s="389" t="s">
        <v>519</v>
      </c>
      <c r="C20339" s="389">
        <v>34865.837904899898</v>
      </c>
      <c r="D20339" s="389" t="s">
        <v>519</v>
      </c>
      <c r="E20339" s="389" t="s">
        <v>670</v>
      </c>
      <c r="F20339" s="389" t="s">
        <v>650</v>
      </c>
      <c r="G20339" s="389" t="s">
        <v>519</v>
      </c>
    </row>
    <row r="20340" spans="1:7">
      <c r="A20340" s="389" t="s">
        <v>544</v>
      </c>
      <c r="B20340" s="389" t="s">
        <v>519</v>
      </c>
      <c r="C20340" s="389">
        <v>34865.837904899898</v>
      </c>
      <c r="D20340" s="389" t="s">
        <v>519</v>
      </c>
      <c r="E20340" s="389" t="s">
        <v>670</v>
      </c>
      <c r="F20340" s="389" t="s">
        <v>650</v>
      </c>
      <c r="G20340" s="389" t="s">
        <v>519</v>
      </c>
    </row>
    <row r="20341" spans="1:7">
      <c r="A20341" s="389" t="s">
        <v>544</v>
      </c>
      <c r="B20341" s="389" t="s">
        <v>519</v>
      </c>
      <c r="C20341" s="389">
        <v>34865.837904899898</v>
      </c>
      <c r="D20341" s="389" t="s">
        <v>519</v>
      </c>
      <c r="E20341" s="389" t="s">
        <v>670</v>
      </c>
      <c r="F20341" s="389" t="s">
        <v>650</v>
      </c>
      <c r="G20341" s="389" t="s">
        <v>519</v>
      </c>
    </row>
    <row r="20342" spans="1:7">
      <c r="A20342" s="389" t="s">
        <v>544</v>
      </c>
      <c r="B20342" s="389" t="s">
        <v>519</v>
      </c>
      <c r="C20342" s="389">
        <v>34865.837904899898</v>
      </c>
      <c r="D20342" s="389" t="s">
        <v>519</v>
      </c>
      <c r="E20342" s="389" t="s">
        <v>670</v>
      </c>
      <c r="F20342" s="389" t="s">
        <v>650</v>
      </c>
      <c r="G20342" s="389" t="s">
        <v>519</v>
      </c>
    </row>
    <row r="20343" spans="1:7">
      <c r="A20343" s="389" t="s">
        <v>544</v>
      </c>
      <c r="B20343" s="389" t="s">
        <v>519</v>
      </c>
      <c r="C20343" s="389">
        <v>34865.837904899898</v>
      </c>
      <c r="D20343" s="389" t="s">
        <v>519</v>
      </c>
      <c r="E20343" s="389" t="s">
        <v>670</v>
      </c>
      <c r="F20343" s="389" t="s">
        <v>650</v>
      </c>
      <c r="G20343" s="389" t="s">
        <v>519</v>
      </c>
    </row>
    <row r="20344" spans="1:7">
      <c r="A20344" s="389" t="s">
        <v>544</v>
      </c>
      <c r="B20344" s="389" t="s">
        <v>519</v>
      </c>
      <c r="C20344" s="389">
        <v>34865.837904899898</v>
      </c>
      <c r="D20344" s="389" t="s">
        <v>519</v>
      </c>
      <c r="E20344" s="389" t="s">
        <v>670</v>
      </c>
      <c r="F20344" s="389" t="s">
        <v>650</v>
      </c>
      <c r="G20344" s="389" t="s">
        <v>519</v>
      </c>
    </row>
    <row r="20345" spans="1:7">
      <c r="A20345" s="389" t="s">
        <v>544</v>
      </c>
      <c r="B20345" s="389" t="s">
        <v>519</v>
      </c>
      <c r="C20345" s="389">
        <v>34865.837904899898</v>
      </c>
      <c r="D20345" s="389" t="s">
        <v>519</v>
      </c>
      <c r="E20345" s="389" t="s">
        <v>670</v>
      </c>
      <c r="F20345" s="389" t="s">
        <v>650</v>
      </c>
      <c r="G20345" s="389" t="s">
        <v>519</v>
      </c>
    </row>
    <row r="20346" spans="1:7">
      <c r="A20346" s="389" t="s">
        <v>544</v>
      </c>
      <c r="B20346" s="389" t="s">
        <v>519</v>
      </c>
      <c r="C20346" s="389">
        <v>34865.837904899898</v>
      </c>
      <c r="D20346" s="389" t="s">
        <v>519</v>
      </c>
      <c r="E20346" s="389" t="s">
        <v>670</v>
      </c>
      <c r="F20346" s="389" t="s">
        <v>650</v>
      </c>
      <c r="G20346" s="389" t="s">
        <v>519</v>
      </c>
    </row>
    <row r="20347" spans="1:7">
      <c r="A20347" s="389" t="s">
        <v>544</v>
      </c>
      <c r="B20347" s="389" t="s">
        <v>519</v>
      </c>
      <c r="C20347" s="389">
        <v>34865.837904899898</v>
      </c>
      <c r="D20347" s="389" t="s">
        <v>519</v>
      </c>
      <c r="E20347" s="389" t="s">
        <v>670</v>
      </c>
      <c r="F20347" s="389" t="s">
        <v>650</v>
      </c>
      <c r="G20347" s="389" t="s">
        <v>519</v>
      </c>
    </row>
    <row r="20348" spans="1:7">
      <c r="A20348" s="389" t="s">
        <v>544</v>
      </c>
      <c r="B20348" s="389" t="s">
        <v>519</v>
      </c>
      <c r="C20348" s="389">
        <v>34865.837904899898</v>
      </c>
      <c r="D20348" s="389" t="s">
        <v>519</v>
      </c>
      <c r="E20348" s="389" t="s">
        <v>670</v>
      </c>
      <c r="F20348" s="389" t="s">
        <v>650</v>
      </c>
      <c r="G20348" s="389" t="s">
        <v>519</v>
      </c>
    </row>
    <row r="20349" spans="1:7">
      <c r="A20349" s="389" t="s">
        <v>544</v>
      </c>
      <c r="B20349" s="389" t="s">
        <v>519</v>
      </c>
      <c r="C20349" s="389">
        <v>34865.837904899898</v>
      </c>
      <c r="D20349" s="389" t="s">
        <v>519</v>
      </c>
      <c r="E20349" s="389" t="s">
        <v>670</v>
      </c>
      <c r="F20349" s="389" t="s">
        <v>650</v>
      </c>
      <c r="G20349" s="389" t="s">
        <v>519</v>
      </c>
    </row>
    <row r="20350" spans="1:7">
      <c r="A20350" s="389" t="s">
        <v>544</v>
      </c>
      <c r="B20350" s="389" t="s">
        <v>519</v>
      </c>
      <c r="C20350" s="389">
        <v>34865.837904899898</v>
      </c>
      <c r="D20350" s="389" t="s">
        <v>519</v>
      </c>
      <c r="E20350" s="389" t="s">
        <v>670</v>
      </c>
      <c r="F20350" s="389" t="s">
        <v>650</v>
      </c>
      <c r="G20350" s="389" t="s">
        <v>519</v>
      </c>
    </row>
    <row r="20351" spans="1:7">
      <c r="A20351" s="389" t="s">
        <v>544</v>
      </c>
      <c r="B20351" s="389" t="s">
        <v>519</v>
      </c>
      <c r="C20351" s="389">
        <v>34865.837904899898</v>
      </c>
      <c r="D20351" s="389" t="s">
        <v>519</v>
      </c>
      <c r="E20351" s="389" t="s">
        <v>670</v>
      </c>
      <c r="F20351" s="389" t="s">
        <v>650</v>
      </c>
      <c r="G20351" s="389" t="s">
        <v>519</v>
      </c>
    </row>
    <row r="20352" spans="1:7">
      <c r="A20352" s="389" t="s">
        <v>544</v>
      </c>
      <c r="B20352" s="389" t="s">
        <v>519</v>
      </c>
      <c r="C20352" s="389">
        <v>34865.837904899898</v>
      </c>
      <c r="D20352" s="389" t="s">
        <v>519</v>
      </c>
      <c r="E20352" s="389" t="s">
        <v>670</v>
      </c>
      <c r="F20352" s="389" t="s">
        <v>650</v>
      </c>
      <c r="G20352" s="389" t="s">
        <v>519</v>
      </c>
    </row>
    <row r="20353" spans="1:7">
      <c r="A20353" s="389" t="s">
        <v>544</v>
      </c>
      <c r="B20353" s="389" t="s">
        <v>519</v>
      </c>
      <c r="C20353" s="389">
        <v>34865.837904899898</v>
      </c>
      <c r="D20353" s="389" t="s">
        <v>519</v>
      </c>
      <c r="E20353" s="389" t="s">
        <v>670</v>
      </c>
      <c r="F20353" s="389" t="s">
        <v>650</v>
      </c>
      <c r="G20353" s="389" t="s">
        <v>519</v>
      </c>
    </row>
    <row r="20354" spans="1:7">
      <c r="A20354" s="389" t="s">
        <v>544</v>
      </c>
      <c r="B20354" s="389" t="s">
        <v>519</v>
      </c>
      <c r="C20354" s="389">
        <v>34865.837904899898</v>
      </c>
      <c r="D20354" s="389" t="s">
        <v>519</v>
      </c>
      <c r="E20354" s="389" t="s">
        <v>670</v>
      </c>
      <c r="F20354" s="389" t="s">
        <v>650</v>
      </c>
      <c r="G20354" s="389" t="s">
        <v>519</v>
      </c>
    </row>
    <row r="20355" spans="1:7">
      <c r="A20355" s="389" t="s">
        <v>544</v>
      </c>
      <c r="B20355" s="389" t="s">
        <v>519</v>
      </c>
      <c r="C20355" s="389">
        <v>34865.837904899898</v>
      </c>
      <c r="D20355" s="389" t="s">
        <v>519</v>
      </c>
      <c r="E20355" s="389" t="s">
        <v>670</v>
      </c>
      <c r="F20355" s="389" t="s">
        <v>650</v>
      </c>
      <c r="G20355" s="389" t="s">
        <v>519</v>
      </c>
    </row>
    <row r="20356" spans="1:7">
      <c r="A20356" s="389" t="s">
        <v>544</v>
      </c>
      <c r="B20356" s="389" t="s">
        <v>519</v>
      </c>
      <c r="C20356" s="389">
        <v>34865.837904899898</v>
      </c>
      <c r="D20356" s="389" t="s">
        <v>519</v>
      </c>
      <c r="E20356" s="389" t="s">
        <v>670</v>
      </c>
      <c r="F20356" s="389" t="s">
        <v>650</v>
      </c>
      <c r="G20356" s="389" t="s">
        <v>519</v>
      </c>
    </row>
    <row r="20357" spans="1:7">
      <c r="A20357" s="389" t="s">
        <v>544</v>
      </c>
      <c r="B20357" s="389" t="s">
        <v>519</v>
      </c>
      <c r="C20357" s="389">
        <v>34865.837904899898</v>
      </c>
      <c r="D20357" s="389" t="s">
        <v>519</v>
      </c>
      <c r="E20357" s="389" t="s">
        <v>670</v>
      </c>
      <c r="F20357" s="389" t="s">
        <v>650</v>
      </c>
      <c r="G20357" s="389" t="s">
        <v>519</v>
      </c>
    </row>
    <row r="20358" spans="1:7">
      <c r="A20358" s="389" t="s">
        <v>544</v>
      </c>
      <c r="B20358" s="389" t="s">
        <v>519</v>
      </c>
      <c r="C20358" s="389">
        <v>34865.837904899898</v>
      </c>
      <c r="D20358" s="389" t="s">
        <v>519</v>
      </c>
      <c r="E20358" s="389" t="s">
        <v>670</v>
      </c>
      <c r="F20358" s="389" t="s">
        <v>650</v>
      </c>
      <c r="G20358" s="389" t="s">
        <v>519</v>
      </c>
    </row>
    <row r="20359" spans="1:7">
      <c r="A20359" s="389" t="s">
        <v>544</v>
      </c>
      <c r="B20359" s="389" t="s">
        <v>519</v>
      </c>
      <c r="C20359" s="389">
        <v>34865.837904899898</v>
      </c>
      <c r="D20359" s="389" t="s">
        <v>519</v>
      </c>
      <c r="E20359" s="389" t="s">
        <v>670</v>
      </c>
      <c r="F20359" s="389" t="s">
        <v>650</v>
      </c>
      <c r="G20359" s="389" t="s">
        <v>519</v>
      </c>
    </row>
    <row r="20360" spans="1:7">
      <c r="A20360" s="389" t="s">
        <v>544</v>
      </c>
      <c r="B20360" s="389" t="s">
        <v>519</v>
      </c>
      <c r="C20360" s="389">
        <v>34865.837904899898</v>
      </c>
      <c r="D20360" s="389" t="s">
        <v>519</v>
      </c>
      <c r="E20360" s="389" t="s">
        <v>670</v>
      </c>
      <c r="F20360" s="389" t="s">
        <v>650</v>
      </c>
      <c r="G20360" s="389" t="s">
        <v>519</v>
      </c>
    </row>
    <row r="20361" spans="1:7">
      <c r="A20361" s="389" t="s">
        <v>544</v>
      </c>
      <c r="B20361" s="389" t="s">
        <v>519</v>
      </c>
      <c r="C20361" s="389">
        <v>34865.837904899898</v>
      </c>
      <c r="D20361" s="389" t="s">
        <v>519</v>
      </c>
      <c r="E20361" s="389" t="s">
        <v>670</v>
      </c>
      <c r="F20361" s="389" t="s">
        <v>650</v>
      </c>
      <c r="G20361" s="389" t="s">
        <v>519</v>
      </c>
    </row>
    <row r="20362" spans="1:7">
      <c r="A20362" s="389" t="s">
        <v>544</v>
      </c>
      <c r="B20362" s="389" t="s">
        <v>519</v>
      </c>
      <c r="C20362" s="389">
        <v>34865.837904899898</v>
      </c>
      <c r="D20362" s="389" t="s">
        <v>519</v>
      </c>
      <c r="E20362" s="389" t="s">
        <v>670</v>
      </c>
      <c r="F20362" s="389" t="s">
        <v>650</v>
      </c>
      <c r="G20362" s="389" t="s">
        <v>519</v>
      </c>
    </row>
    <row r="20363" spans="1:7">
      <c r="A20363" s="389" t="s">
        <v>544</v>
      </c>
      <c r="B20363" s="389" t="s">
        <v>519</v>
      </c>
      <c r="C20363" s="389">
        <v>34865.837904899898</v>
      </c>
      <c r="D20363" s="389" t="s">
        <v>519</v>
      </c>
      <c r="E20363" s="389" t="s">
        <v>670</v>
      </c>
      <c r="F20363" s="389" t="s">
        <v>650</v>
      </c>
      <c r="G20363" s="389" t="s">
        <v>519</v>
      </c>
    </row>
    <row r="20364" spans="1:7">
      <c r="A20364" s="389" t="s">
        <v>544</v>
      </c>
      <c r="B20364" s="389" t="s">
        <v>519</v>
      </c>
      <c r="C20364" s="389">
        <v>34865.837904899898</v>
      </c>
      <c r="D20364" s="389" t="s">
        <v>519</v>
      </c>
      <c r="E20364" s="389" t="s">
        <v>670</v>
      </c>
      <c r="F20364" s="389" t="s">
        <v>650</v>
      </c>
      <c r="G20364" s="389" t="s">
        <v>519</v>
      </c>
    </row>
    <row r="20365" spans="1:7">
      <c r="A20365" s="389" t="s">
        <v>544</v>
      </c>
      <c r="B20365" s="389" t="s">
        <v>519</v>
      </c>
      <c r="C20365" s="389">
        <v>34865.837904899898</v>
      </c>
      <c r="D20365" s="389" t="s">
        <v>519</v>
      </c>
      <c r="E20365" s="389" t="s">
        <v>670</v>
      </c>
      <c r="F20365" s="389" t="s">
        <v>650</v>
      </c>
      <c r="G20365" s="389" t="s">
        <v>519</v>
      </c>
    </row>
    <row r="20366" spans="1:7">
      <c r="A20366" s="389" t="s">
        <v>544</v>
      </c>
      <c r="B20366" s="389" t="s">
        <v>519</v>
      </c>
      <c r="C20366" s="389">
        <v>34865.837904899898</v>
      </c>
      <c r="D20366" s="389" t="s">
        <v>519</v>
      </c>
      <c r="E20366" s="389" t="s">
        <v>670</v>
      </c>
      <c r="F20366" s="389" t="s">
        <v>650</v>
      </c>
      <c r="G20366" s="389" t="s">
        <v>519</v>
      </c>
    </row>
    <row r="20367" spans="1:7">
      <c r="A20367" s="389" t="s">
        <v>545</v>
      </c>
      <c r="B20367" s="389" t="s">
        <v>519</v>
      </c>
      <c r="C20367" s="389">
        <v>34865.837904899898</v>
      </c>
      <c r="D20367" s="389" t="s">
        <v>519</v>
      </c>
      <c r="E20367" s="389" t="s">
        <v>670</v>
      </c>
      <c r="F20367" s="389" t="s">
        <v>650</v>
      </c>
      <c r="G20367" s="389" t="s">
        <v>519</v>
      </c>
    </row>
    <row r="20368" spans="1:7">
      <c r="A20368" s="389" t="s">
        <v>545</v>
      </c>
      <c r="B20368" s="389" t="s">
        <v>519</v>
      </c>
      <c r="C20368" s="389">
        <v>34865.837904899898</v>
      </c>
      <c r="D20368" s="389" t="s">
        <v>519</v>
      </c>
      <c r="E20368" s="389" t="s">
        <v>670</v>
      </c>
      <c r="F20368" s="389" t="s">
        <v>650</v>
      </c>
      <c r="G20368" s="389" t="s">
        <v>519</v>
      </c>
    </row>
    <row r="20369" spans="1:7">
      <c r="A20369" s="389" t="s">
        <v>545</v>
      </c>
      <c r="B20369" s="389" t="s">
        <v>519</v>
      </c>
      <c r="C20369" s="389">
        <v>34865.837904899898</v>
      </c>
      <c r="D20369" s="389" t="s">
        <v>519</v>
      </c>
      <c r="E20369" s="389" t="s">
        <v>670</v>
      </c>
      <c r="F20369" s="389" t="s">
        <v>650</v>
      </c>
      <c r="G20369" s="389" t="s">
        <v>519</v>
      </c>
    </row>
    <row r="20370" spans="1:7">
      <c r="A20370" s="389" t="s">
        <v>545</v>
      </c>
      <c r="B20370" s="389" t="s">
        <v>519</v>
      </c>
      <c r="C20370" s="389">
        <v>34865.837904899898</v>
      </c>
      <c r="D20370" s="389" t="s">
        <v>519</v>
      </c>
      <c r="E20370" s="389" t="s">
        <v>670</v>
      </c>
      <c r="F20370" s="389" t="s">
        <v>650</v>
      </c>
      <c r="G20370" s="389" t="s">
        <v>519</v>
      </c>
    </row>
    <row r="20371" spans="1:7">
      <c r="A20371" s="389" t="s">
        <v>545</v>
      </c>
      <c r="B20371" s="389" t="s">
        <v>519</v>
      </c>
      <c r="C20371" s="389">
        <v>34865.837904899898</v>
      </c>
      <c r="D20371" s="389" t="s">
        <v>519</v>
      </c>
      <c r="E20371" s="389" t="s">
        <v>670</v>
      </c>
      <c r="F20371" s="389" t="s">
        <v>650</v>
      </c>
      <c r="G20371" s="389" t="s">
        <v>519</v>
      </c>
    </row>
    <row r="20372" spans="1:7">
      <c r="A20372" s="389" t="s">
        <v>545</v>
      </c>
      <c r="B20372" s="389" t="s">
        <v>519</v>
      </c>
      <c r="C20372" s="389">
        <v>34865.837904899898</v>
      </c>
      <c r="D20372" s="389" t="s">
        <v>519</v>
      </c>
      <c r="E20372" s="389" t="s">
        <v>670</v>
      </c>
      <c r="F20372" s="389" t="s">
        <v>650</v>
      </c>
      <c r="G20372" s="389" t="s">
        <v>519</v>
      </c>
    </row>
    <row r="20373" spans="1:7">
      <c r="A20373" s="389" t="s">
        <v>545</v>
      </c>
      <c r="B20373" s="389" t="s">
        <v>519</v>
      </c>
      <c r="C20373" s="389">
        <v>34865.837904899898</v>
      </c>
      <c r="D20373" s="389" t="s">
        <v>519</v>
      </c>
      <c r="E20373" s="389" t="s">
        <v>670</v>
      </c>
      <c r="F20373" s="389" t="s">
        <v>650</v>
      </c>
      <c r="G20373" s="389" t="s">
        <v>519</v>
      </c>
    </row>
    <row r="20374" spans="1:7">
      <c r="A20374" s="389" t="s">
        <v>545</v>
      </c>
      <c r="B20374" s="389" t="s">
        <v>519</v>
      </c>
      <c r="C20374" s="389">
        <v>34865.837904899898</v>
      </c>
      <c r="D20374" s="389" t="s">
        <v>519</v>
      </c>
      <c r="E20374" s="389" t="s">
        <v>670</v>
      </c>
      <c r="F20374" s="389" t="s">
        <v>650</v>
      </c>
      <c r="G20374" s="389" t="s">
        <v>519</v>
      </c>
    </row>
    <row r="20375" spans="1:7">
      <c r="A20375" s="389" t="s">
        <v>545</v>
      </c>
      <c r="B20375" s="389" t="s">
        <v>519</v>
      </c>
      <c r="C20375" s="389">
        <v>34865.837904899898</v>
      </c>
      <c r="D20375" s="389" t="s">
        <v>519</v>
      </c>
      <c r="E20375" s="389" t="s">
        <v>670</v>
      </c>
      <c r="F20375" s="389" t="s">
        <v>650</v>
      </c>
      <c r="G20375" s="389" t="s">
        <v>519</v>
      </c>
    </row>
    <row r="20376" spans="1:7">
      <c r="A20376" s="389" t="s">
        <v>545</v>
      </c>
      <c r="B20376" s="389" t="s">
        <v>519</v>
      </c>
      <c r="C20376" s="389">
        <v>34865.837904899898</v>
      </c>
      <c r="D20376" s="389" t="s">
        <v>519</v>
      </c>
      <c r="E20376" s="389" t="s">
        <v>670</v>
      </c>
      <c r="F20376" s="389" t="s">
        <v>650</v>
      </c>
      <c r="G20376" s="389" t="s">
        <v>519</v>
      </c>
    </row>
    <row r="20377" spans="1:7">
      <c r="A20377" s="389" t="s">
        <v>545</v>
      </c>
      <c r="B20377" s="389" t="s">
        <v>519</v>
      </c>
      <c r="C20377" s="389">
        <v>34865.837904899898</v>
      </c>
      <c r="D20377" s="389" t="s">
        <v>519</v>
      </c>
      <c r="E20377" s="389" t="s">
        <v>670</v>
      </c>
      <c r="F20377" s="389" t="s">
        <v>650</v>
      </c>
      <c r="G20377" s="389" t="s">
        <v>519</v>
      </c>
    </row>
    <row r="20378" spans="1:7">
      <c r="A20378" s="389" t="s">
        <v>545</v>
      </c>
      <c r="B20378" s="389" t="s">
        <v>519</v>
      </c>
      <c r="C20378" s="389">
        <v>34865.837904899898</v>
      </c>
      <c r="D20378" s="389" t="s">
        <v>519</v>
      </c>
      <c r="E20378" s="389" t="s">
        <v>670</v>
      </c>
      <c r="F20378" s="389" t="s">
        <v>650</v>
      </c>
      <c r="G20378" s="389" t="s">
        <v>519</v>
      </c>
    </row>
    <row r="20379" spans="1:7">
      <c r="A20379" s="389" t="s">
        <v>545</v>
      </c>
      <c r="B20379" s="389" t="s">
        <v>519</v>
      </c>
      <c r="C20379" s="389">
        <v>34865.837904899898</v>
      </c>
      <c r="D20379" s="389" t="s">
        <v>519</v>
      </c>
      <c r="E20379" s="389" t="s">
        <v>670</v>
      </c>
      <c r="F20379" s="389" t="s">
        <v>650</v>
      </c>
      <c r="G20379" s="389" t="s">
        <v>519</v>
      </c>
    </row>
    <row r="20380" spans="1:7">
      <c r="A20380" s="389" t="s">
        <v>545</v>
      </c>
      <c r="B20380" s="389" t="s">
        <v>519</v>
      </c>
      <c r="C20380" s="389">
        <v>34865.837904899898</v>
      </c>
      <c r="D20380" s="389" t="s">
        <v>519</v>
      </c>
      <c r="E20380" s="389" t="s">
        <v>670</v>
      </c>
      <c r="F20380" s="389" t="s">
        <v>650</v>
      </c>
      <c r="G20380" s="389" t="s">
        <v>519</v>
      </c>
    </row>
    <row r="20381" spans="1:7">
      <c r="A20381" s="389" t="s">
        <v>545</v>
      </c>
      <c r="B20381" s="389" t="s">
        <v>519</v>
      </c>
      <c r="C20381" s="389">
        <v>34865.837904899898</v>
      </c>
      <c r="D20381" s="389" t="s">
        <v>519</v>
      </c>
      <c r="E20381" s="389" t="s">
        <v>670</v>
      </c>
      <c r="F20381" s="389" t="s">
        <v>650</v>
      </c>
      <c r="G20381" s="389" t="s">
        <v>519</v>
      </c>
    </row>
    <row r="20382" spans="1:7">
      <c r="A20382" s="389" t="s">
        <v>545</v>
      </c>
      <c r="B20382" s="389" t="s">
        <v>519</v>
      </c>
      <c r="C20382" s="389">
        <v>34865.837904899898</v>
      </c>
      <c r="D20382" s="389" t="s">
        <v>519</v>
      </c>
      <c r="E20382" s="389" t="s">
        <v>670</v>
      </c>
      <c r="F20382" s="389" t="s">
        <v>650</v>
      </c>
      <c r="G20382" s="389" t="s">
        <v>519</v>
      </c>
    </row>
    <row r="20383" spans="1:7">
      <c r="A20383" s="389" t="s">
        <v>545</v>
      </c>
      <c r="B20383" s="389" t="s">
        <v>519</v>
      </c>
      <c r="C20383" s="389">
        <v>34865.837904899898</v>
      </c>
      <c r="D20383" s="389" t="s">
        <v>519</v>
      </c>
      <c r="E20383" s="389" t="s">
        <v>670</v>
      </c>
      <c r="F20383" s="389" t="s">
        <v>650</v>
      </c>
      <c r="G20383" s="389" t="s">
        <v>519</v>
      </c>
    </row>
    <row r="20384" spans="1:7">
      <c r="A20384" s="389" t="s">
        <v>545</v>
      </c>
      <c r="B20384" s="389" t="s">
        <v>519</v>
      </c>
      <c r="C20384" s="389">
        <v>34865.837904899898</v>
      </c>
      <c r="D20384" s="389" t="s">
        <v>519</v>
      </c>
      <c r="E20384" s="389" t="s">
        <v>670</v>
      </c>
      <c r="F20384" s="389" t="s">
        <v>650</v>
      </c>
      <c r="G20384" s="389" t="s">
        <v>519</v>
      </c>
    </row>
    <row r="20385" spans="1:7">
      <c r="A20385" s="389" t="s">
        <v>545</v>
      </c>
      <c r="B20385" s="389" t="s">
        <v>519</v>
      </c>
      <c r="C20385" s="389">
        <v>34865.837904899898</v>
      </c>
      <c r="D20385" s="389" t="s">
        <v>519</v>
      </c>
      <c r="E20385" s="389" t="s">
        <v>670</v>
      </c>
      <c r="F20385" s="389" t="s">
        <v>650</v>
      </c>
      <c r="G20385" s="389" t="s">
        <v>519</v>
      </c>
    </row>
    <row r="20386" spans="1:7">
      <c r="A20386" s="389" t="s">
        <v>545</v>
      </c>
      <c r="B20386" s="389" t="s">
        <v>519</v>
      </c>
      <c r="C20386" s="389">
        <v>34865.837904899898</v>
      </c>
      <c r="D20386" s="389" t="s">
        <v>519</v>
      </c>
      <c r="E20386" s="389" t="s">
        <v>670</v>
      </c>
      <c r="F20386" s="389" t="s">
        <v>650</v>
      </c>
      <c r="G20386" s="389" t="s">
        <v>519</v>
      </c>
    </row>
    <row r="20387" spans="1:7">
      <c r="A20387" s="389" t="s">
        <v>545</v>
      </c>
      <c r="B20387" s="389" t="s">
        <v>519</v>
      </c>
      <c r="C20387" s="389">
        <v>34865.837904899898</v>
      </c>
      <c r="D20387" s="389" t="s">
        <v>519</v>
      </c>
      <c r="E20387" s="389" t="s">
        <v>670</v>
      </c>
      <c r="F20387" s="389" t="s">
        <v>650</v>
      </c>
      <c r="G20387" s="389" t="s">
        <v>519</v>
      </c>
    </row>
    <row r="20388" spans="1:7">
      <c r="A20388" s="389" t="s">
        <v>545</v>
      </c>
      <c r="B20388" s="389" t="s">
        <v>519</v>
      </c>
      <c r="C20388" s="389">
        <v>34865.837904899898</v>
      </c>
      <c r="D20388" s="389" t="s">
        <v>519</v>
      </c>
      <c r="E20388" s="389" t="s">
        <v>670</v>
      </c>
      <c r="F20388" s="389" t="s">
        <v>650</v>
      </c>
      <c r="G20388" s="389" t="s">
        <v>519</v>
      </c>
    </row>
    <row r="20389" spans="1:7">
      <c r="A20389" s="389" t="s">
        <v>545</v>
      </c>
      <c r="B20389" s="389" t="s">
        <v>519</v>
      </c>
      <c r="C20389" s="389">
        <v>34865.837904899898</v>
      </c>
      <c r="D20389" s="389" t="s">
        <v>519</v>
      </c>
      <c r="E20389" s="389" t="s">
        <v>670</v>
      </c>
      <c r="F20389" s="389" t="s">
        <v>650</v>
      </c>
      <c r="G20389" s="389" t="s">
        <v>519</v>
      </c>
    </row>
    <row r="20390" spans="1:7">
      <c r="A20390" s="389" t="s">
        <v>545</v>
      </c>
      <c r="B20390" s="389" t="s">
        <v>519</v>
      </c>
      <c r="C20390" s="389">
        <v>34865.837904899898</v>
      </c>
      <c r="D20390" s="389" t="s">
        <v>519</v>
      </c>
      <c r="E20390" s="389" t="s">
        <v>670</v>
      </c>
      <c r="F20390" s="389" t="s">
        <v>650</v>
      </c>
      <c r="G20390" s="389" t="s">
        <v>519</v>
      </c>
    </row>
    <row r="20391" spans="1:7">
      <c r="A20391" s="389" t="s">
        <v>545</v>
      </c>
      <c r="B20391" s="389" t="s">
        <v>519</v>
      </c>
      <c r="C20391" s="389">
        <v>34865.837904899898</v>
      </c>
      <c r="D20391" s="389" t="s">
        <v>519</v>
      </c>
      <c r="E20391" s="389" t="s">
        <v>670</v>
      </c>
      <c r="F20391" s="389" t="s">
        <v>650</v>
      </c>
      <c r="G20391" s="389" t="s">
        <v>519</v>
      </c>
    </row>
    <row r="20392" spans="1:7">
      <c r="A20392" s="389" t="s">
        <v>545</v>
      </c>
      <c r="B20392" s="389" t="s">
        <v>519</v>
      </c>
      <c r="C20392" s="389">
        <v>34865.837904899898</v>
      </c>
      <c r="D20392" s="389" t="s">
        <v>519</v>
      </c>
      <c r="E20392" s="389" t="s">
        <v>670</v>
      </c>
      <c r="F20392" s="389" t="s">
        <v>650</v>
      </c>
      <c r="G20392" s="389" t="s">
        <v>519</v>
      </c>
    </row>
    <row r="20393" spans="1:7">
      <c r="A20393" s="389" t="s">
        <v>545</v>
      </c>
      <c r="B20393" s="389" t="s">
        <v>519</v>
      </c>
      <c r="C20393" s="389">
        <v>34865.837904899898</v>
      </c>
      <c r="D20393" s="389" t="s">
        <v>519</v>
      </c>
      <c r="E20393" s="389" t="s">
        <v>670</v>
      </c>
      <c r="F20393" s="389" t="s">
        <v>650</v>
      </c>
      <c r="G20393" s="389" t="s">
        <v>519</v>
      </c>
    </row>
    <row r="20394" spans="1:7">
      <c r="A20394" s="389" t="s">
        <v>545</v>
      </c>
      <c r="B20394" s="389" t="s">
        <v>519</v>
      </c>
      <c r="C20394" s="389">
        <v>34865.837904899898</v>
      </c>
      <c r="D20394" s="389" t="s">
        <v>519</v>
      </c>
      <c r="E20394" s="389" t="s">
        <v>670</v>
      </c>
      <c r="F20394" s="389" t="s">
        <v>650</v>
      </c>
      <c r="G20394" s="389" t="s">
        <v>519</v>
      </c>
    </row>
    <row r="20395" spans="1:7">
      <c r="A20395" s="389" t="s">
        <v>545</v>
      </c>
      <c r="B20395" s="389" t="s">
        <v>519</v>
      </c>
      <c r="C20395" s="389">
        <v>34865.837904899898</v>
      </c>
      <c r="D20395" s="389" t="s">
        <v>519</v>
      </c>
      <c r="E20395" s="389" t="s">
        <v>670</v>
      </c>
      <c r="F20395" s="389" t="s">
        <v>650</v>
      </c>
      <c r="G20395" s="389" t="s">
        <v>519</v>
      </c>
    </row>
    <row r="20396" spans="1:7">
      <c r="A20396" s="389" t="s">
        <v>545</v>
      </c>
      <c r="B20396" s="389" t="s">
        <v>519</v>
      </c>
      <c r="C20396" s="389">
        <v>34865.837904899898</v>
      </c>
      <c r="D20396" s="389" t="s">
        <v>519</v>
      </c>
      <c r="E20396" s="389" t="s">
        <v>670</v>
      </c>
      <c r="F20396" s="389" t="s">
        <v>650</v>
      </c>
      <c r="G20396" s="389" t="s">
        <v>519</v>
      </c>
    </row>
    <row r="20397" spans="1:7">
      <c r="A20397" s="389" t="s">
        <v>545</v>
      </c>
      <c r="B20397" s="389" t="s">
        <v>519</v>
      </c>
      <c r="C20397" s="389">
        <v>34865.837904899898</v>
      </c>
      <c r="D20397" s="389" t="s">
        <v>519</v>
      </c>
      <c r="E20397" s="389" t="s">
        <v>670</v>
      </c>
      <c r="F20397" s="389" t="s">
        <v>650</v>
      </c>
      <c r="G20397" s="389" t="s">
        <v>519</v>
      </c>
    </row>
    <row r="20398" spans="1:7">
      <c r="A20398" s="389" t="s">
        <v>545</v>
      </c>
      <c r="B20398" s="389" t="s">
        <v>519</v>
      </c>
      <c r="C20398" s="389">
        <v>34865.837904899898</v>
      </c>
      <c r="D20398" s="389" t="s">
        <v>519</v>
      </c>
      <c r="E20398" s="389" t="s">
        <v>670</v>
      </c>
      <c r="F20398" s="389" t="s">
        <v>650</v>
      </c>
      <c r="G20398" s="389" t="s">
        <v>519</v>
      </c>
    </row>
    <row r="20399" spans="1:7">
      <c r="A20399" s="389" t="s">
        <v>545</v>
      </c>
      <c r="B20399" s="389" t="s">
        <v>519</v>
      </c>
      <c r="C20399" s="389">
        <v>34865.837904899898</v>
      </c>
      <c r="D20399" s="389" t="s">
        <v>519</v>
      </c>
      <c r="E20399" s="389" t="s">
        <v>670</v>
      </c>
      <c r="F20399" s="389" t="s">
        <v>650</v>
      </c>
      <c r="G20399" s="389" t="s">
        <v>519</v>
      </c>
    </row>
    <row r="20400" spans="1:7">
      <c r="A20400" s="389" t="s">
        <v>545</v>
      </c>
      <c r="B20400" s="389" t="s">
        <v>519</v>
      </c>
      <c r="C20400" s="389">
        <v>34865.837904899898</v>
      </c>
      <c r="D20400" s="389" t="s">
        <v>519</v>
      </c>
      <c r="E20400" s="389" t="s">
        <v>670</v>
      </c>
      <c r="F20400" s="389" t="s">
        <v>650</v>
      </c>
      <c r="G20400" s="389" t="s">
        <v>519</v>
      </c>
    </row>
    <row r="20401" spans="1:7">
      <c r="A20401" s="389" t="s">
        <v>545</v>
      </c>
      <c r="B20401" s="389" t="s">
        <v>519</v>
      </c>
      <c r="C20401" s="389">
        <v>34865.837904899898</v>
      </c>
      <c r="D20401" s="389" t="s">
        <v>519</v>
      </c>
      <c r="E20401" s="389" t="s">
        <v>670</v>
      </c>
      <c r="F20401" s="389" t="s">
        <v>650</v>
      </c>
      <c r="G20401" s="389" t="s">
        <v>519</v>
      </c>
    </row>
    <row r="20402" spans="1:7">
      <c r="A20402" s="389" t="s">
        <v>545</v>
      </c>
      <c r="B20402" s="389" t="s">
        <v>519</v>
      </c>
      <c r="C20402" s="389">
        <v>34865.837904899898</v>
      </c>
      <c r="D20402" s="389" t="s">
        <v>519</v>
      </c>
      <c r="E20402" s="389" t="s">
        <v>670</v>
      </c>
      <c r="F20402" s="389" t="s">
        <v>650</v>
      </c>
      <c r="G20402" s="389" t="s">
        <v>519</v>
      </c>
    </row>
    <row r="20403" spans="1:7">
      <c r="A20403" s="389" t="s">
        <v>545</v>
      </c>
      <c r="B20403" s="389" t="s">
        <v>519</v>
      </c>
      <c r="C20403" s="389">
        <v>34865.837904899898</v>
      </c>
      <c r="D20403" s="389" t="s">
        <v>519</v>
      </c>
      <c r="E20403" s="389" t="s">
        <v>670</v>
      </c>
      <c r="F20403" s="389" t="s">
        <v>650</v>
      </c>
      <c r="G20403" s="389" t="s">
        <v>519</v>
      </c>
    </row>
    <row r="20404" spans="1:7">
      <c r="A20404" s="389" t="s">
        <v>545</v>
      </c>
      <c r="B20404" s="389" t="s">
        <v>519</v>
      </c>
      <c r="C20404" s="389">
        <v>34865.837904899898</v>
      </c>
      <c r="D20404" s="389" t="s">
        <v>519</v>
      </c>
      <c r="E20404" s="389" t="s">
        <v>670</v>
      </c>
      <c r="F20404" s="389" t="s">
        <v>650</v>
      </c>
      <c r="G20404" s="389" t="s">
        <v>519</v>
      </c>
    </row>
    <row r="20405" spans="1:7">
      <c r="A20405" s="389" t="s">
        <v>545</v>
      </c>
      <c r="B20405" s="389" t="s">
        <v>519</v>
      </c>
      <c r="C20405" s="389">
        <v>34865.837904899898</v>
      </c>
      <c r="D20405" s="389" t="s">
        <v>519</v>
      </c>
      <c r="E20405" s="389" t="s">
        <v>670</v>
      </c>
      <c r="F20405" s="389" t="s">
        <v>650</v>
      </c>
      <c r="G20405" s="389" t="s">
        <v>519</v>
      </c>
    </row>
    <row r="20406" spans="1:7">
      <c r="A20406" s="389" t="s">
        <v>545</v>
      </c>
      <c r="B20406" s="389" t="s">
        <v>519</v>
      </c>
      <c r="C20406" s="389">
        <v>34865.837904899898</v>
      </c>
      <c r="D20406" s="389" t="s">
        <v>519</v>
      </c>
      <c r="E20406" s="389" t="s">
        <v>670</v>
      </c>
      <c r="F20406" s="389" t="s">
        <v>650</v>
      </c>
      <c r="G20406" s="389" t="s">
        <v>519</v>
      </c>
    </row>
    <row r="20407" spans="1:7">
      <c r="A20407" s="389" t="s">
        <v>545</v>
      </c>
      <c r="B20407" s="389" t="s">
        <v>519</v>
      </c>
      <c r="C20407" s="389">
        <v>34865.837904899898</v>
      </c>
      <c r="D20407" s="389" t="s">
        <v>519</v>
      </c>
      <c r="E20407" s="389" t="s">
        <v>670</v>
      </c>
      <c r="F20407" s="389" t="s">
        <v>650</v>
      </c>
      <c r="G20407" s="389" t="s">
        <v>519</v>
      </c>
    </row>
    <row r="20408" spans="1:7">
      <c r="A20408" s="389" t="s">
        <v>545</v>
      </c>
      <c r="B20408" s="389" t="s">
        <v>519</v>
      </c>
      <c r="C20408" s="389">
        <v>34865.837904899898</v>
      </c>
      <c r="D20408" s="389" t="s">
        <v>519</v>
      </c>
      <c r="E20408" s="389" t="s">
        <v>670</v>
      </c>
      <c r="F20408" s="389" t="s">
        <v>650</v>
      </c>
      <c r="G20408" s="389" t="s">
        <v>519</v>
      </c>
    </row>
    <row r="20409" spans="1:7">
      <c r="A20409" s="389" t="s">
        <v>545</v>
      </c>
      <c r="B20409" s="389" t="s">
        <v>519</v>
      </c>
      <c r="C20409" s="389">
        <v>34865.837904899898</v>
      </c>
      <c r="D20409" s="389" t="s">
        <v>519</v>
      </c>
      <c r="E20409" s="389" t="s">
        <v>670</v>
      </c>
      <c r="F20409" s="389" t="s">
        <v>650</v>
      </c>
      <c r="G20409" s="389" t="s">
        <v>519</v>
      </c>
    </row>
    <row r="20410" spans="1:7">
      <c r="A20410" s="389" t="s">
        <v>545</v>
      </c>
      <c r="B20410" s="389" t="s">
        <v>519</v>
      </c>
      <c r="C20410" s="389">
        <v>34865.837904899898</v>
      </c>
      <c r="D20410" s="389" t="s">
        <v>519</v>
      </c>
      <c r="E20410" s="389" t="s">
        <v>670</v>
      </c>
      <c r="F20410" s="389" t="s">
        <v>650</v>
      </c>
      <c r="G20410" s="389" t="s">
        <v>519</v>
      </c>
    </row>
    <row r="20411" spans="1:7">
      <c r="A20411" s="389" t="s">
        <v>545</v>
      </c>
      <c r="B20411" s="389" t="s">
        <v>519</v>
      </c>
      <c r="C20411" s="389">
        <v>34865.837904899898</v>
      </c>
      <c r="D20411" s="389" t="s">
        <v>519</v>
      </c>
      <c r="E20411" s="389" t="s">
        <v>670</v>
      </c>
      <c r="F20411" s="389" t="s">
        <v>650</v>
      </c>
      <c r="G20411" s="389" t="s">
        <v>519</v>
      </c>
    </row>
    <row r="20412" spans="1:7">
      <c r="A20412" s="389" t="s">
        <v>545</v>
      </c>
      <c r="B20412" s="389" t="s">
        <v>519</v>
      </c>
      <c r="C20412" s="389">
        <v>34865.837904899898</v>
      </c>
      <c r="D20412" s="389" t="s">
        <v>519</v>
      </c>
      <c r="E20412" s="389" t="s">
        <v>670</v>
      </c>
      <c r="F20412" s="389" t="s">
        <v>650</v>
      </c>
      <c r="G20412" s="389" t="s">
        <v>519</v>
      </c>
    </row>
    <row r="20413" spans="1:7">
      <c r="A20413" s="389" t="s">
        <v>545</v>
      </c>
      <c r="B20413" s="389" t="s">
        <v>519</v>
      </c>
      <c r="C20413" s="389">
        <v>34865.837904899898</v>
      </c>
      <c r="D20413" s="389" t="s">
        <v>519</v>
      </c>
      <c r="E20413" s="389" t="s">
        <v>670</v>
      </c>
      <c r="F20413" s="389" t="s">
        <v>650</v>
      </c>
      <c r="G20413" s="389" t="s">
        <v>519</v>
      </c>
    </row>
    <row r="20414" spans="1:7">
      <c r="A20414" s="389" t="s">
        <v>545</v>
      </c>
      <c r="B20414" s="389" t="s">
        <v>519</v>
      </c>
      <c r="C20414" s="389">
        <v>34865.837904899898</v>
      </c>
      <c r="D20414" s="389" t="s">
        <v>519</v>
      </c>
      <c r="E20414" s="389" t="s">
        <v>670</v>
      </c>
      <c r="F20414" s="389" t="s">
        <v>650</v>
      </c>
      <c r="G20414" s="389" t="s">
        <v>519</v>
      </c>
    </row>
    <row r="20415" spans="1:7">
      <c r="A20415" s="389" t="s">
        <v>545</v>
      </c>
      <c r="B20415" s="389" t="s">
        <v>519</v>
      </c>
      <c r="C20415" s="389">
        <v>34865.837904899898</v>
      </c>
      <c r="D20415" s="389" t="s">
        <v>519</v>
      </c>
      <c r="E20415" s="389" t="s">
        <v>670</v>
      </c>
      <c r="F20415" s="389" t="s">
        <v>650</v>
      </c>
      <c r="G20415" s="389" t="s">
        <v>519</v>
      </c>
    </row>
    <row r="20416" spans="1:7">
      <c r="A20416" s="389" t="s">
        <v>545</v>
      </c>
      <c r="B20416" s="389" t="s">
        <v>519</v>
      </c>
      <c r="C20416" s="389">
        <v>34865.837904899898</v>
      </c>
      <c r="D20416" s="389" t="s">
        <v>519</v>
      </c>
      <c r="E20416" s="389" t="s">
        <v>670</v>
      </c>
      <c r="F20416" s="389" t="s">
        <v>650</v>
      </c>
      <c r="G20416" s="389" t="s">
        <v>519</v>
      </c>
    </row>
    <row r="20417" spans="1:7">
      <c r="A20417" s="389" t="s">
        <v>545</v>
      </c>
      <c r="B20417" s="389" t="s">
        <v>519</v>
      </c>
      <c r="C20417" s="389">
        <v>34865.837904899898</v>
      </c>
      <c r="D20417" s="389" t="s">
        <v>519</v>
      </c>
      <c r="E20417" s="389" t="s">
        <v>670</v>
      </c>
      <c r="F20417" s="389" t="s">
        <v>650</v>
      </c>
      <c r="G20417" s="389" t="s">
        <v>519</v>
      </c>
    </row>
    <row r="20418" spans="1:7">
      <c r="A20418" s="389" t="s">
        <v>545</v>
      </c>
      <c r="B20418" s="389" t="s">
        <v>519</v>
      </c>
      <c r="C20418" s="389">
        <v>34865.837904899898</v>
      </c>
      <c r="D20418" s="389" t="s">
        <v>519</v>
      </c>
      <c r="E20418" s="389" t="s">
        <v>670</v>
      </c>
      <c r="F20418" s="389" t="s">
        <v>650</v>
      </c>
      <c r="G20418" s="389" t="s">
        <v>519</v>
      </c>
    </row>
    <row r="20419" spans="1:7">
      <c r="A20419" s="389" t="s">
        <v>545</v>
      </c>
      <c r="B20419" s="389" t="s">
        <v>519</v>
      </c>
      <c r="C20419" s="389">
        <v>34865.837904899898</v>
      </c>
      <c r="D20419" s="389" t="s">
        <v>519</v>
      </c>
      <c r="E20419" s="389" t="s">
        <v>670</v>
      </c>
      <c r="F20419" s="389" t="s">
        <v>650</v>
      </c>
      <c r="G20419" s="389" t="s">
        <v>519</v>
      </c>
    </row>
    <row r="20420" spans="1:7">
      <c r="A20420" s="389" t="s">
        <v>545</v>
      </c>
      <c r="B20420" s="389" t="s">
        <v>519</v>
      </c>
      <c r="C20420" s="389">
        <v>34865.837904899898</v>
      </c>
      <c r="D20420" s="389" t="s">
        <v>519</v>
      </c>
      <c r="E20420" s="389" t="s">
        <v>670</v>
      </c>
      <c r="F20420" s="389" t="s">
        <v>650</v>
      </c>
      <c r="G20420" s="389" t="s">
        <v>519</v>
      </c>
    </row>
    <row r="20421" spans="1:7">
      <c r="A20421" s="389" t="s">
        <v>545</v>
      </c>
      <c r="B20421" s="389" t="s">
        <v>519</v>
      </c>
      <c r="C20421" s="389">
        <v>34865.837904899898</v>
      </c>
      <c r="D20421" s="389" t="s">
        <v>519</v>
      </c>
      <c r="E20421" s="389" t="s">
        <v>670</v>
      </c>
      <c r="F20421" s="389" t="s">
        <v>650</v>
      </c>
      <c r="G20421" s="389" t="s">
        <v>519</v>
      </c>
    </row>
    <row r="20422" spans="1:7">
      <c r="A20422" s="389" t="s">
        <v>545</v>
      </c>
      <c r="B20422" s="389" t="s">
        <v>519</v>
      </c>
      <c r="C20422" s="389">
        <v>34865.837904899898</v>
      </c>
      <c r="D20422" s="389" t="s">
        <v>519</v>
      </c>
      <c r="E20422" s="389" t="s">
        <v>670</v>
      </c>
      <c r="F20422" s="389" t="s">
        <v>650</v>
      </c>
      <c r="G20422" s="389" t="s">
        <v>519</v>
      </c>
    </row>
    <row r="20423" spans="1:7">
      <c r="A20423" s="389" t="s">
        <v>545</v>
      </c>
      <c r="B20423" s="389" t="s">
        <v>519</v>
      </c>
      <c r="C20423" s="389">
        <v>34865.837904899898</v>
      </c>
      <c r="D20423" s="389" t="s">
        <v>519</v>
      </c>
      <c r="E20423" s="389" t="s">
        <v>670</v>
      </c>
      <c r="F20423" s="389" t="s">
        <v>650</v>
      </c>
      <c r="G20423" s="389" t="s">
        <v>519</v>
      </c>
    </row>
    <row r="20424" spans="1:7">
      <c r="A20424" s="389" t="s">
        <v>545</v>
      </c>
      <c r="B20424" s="389" t="s">
        <v>519</v>
      </c>
      <c r="C20424" s="389">
        <v>34865.837904899898</v>
      </c>
      <c r="D20424" s="389" t="s">
        <v>519</v>
      </c>
      <c r="E20424" s="389" t="s">
        <v>670</v>
      </c>
      <c r="F20424" s="389" t="s">
        <v>650</v>
      </c>
      <c r="G20424" s="389" t="s">
        <v>519</v>
      </c>
    </row>
    <row r="20425" spans="1:7">
      <c r="A20425" s="389" t="s">
        <v>545</v>
      </c>
      <c r="B20425" s="389" t="s">
        <v>519</v>
      </c>
      <c r="C20425" s="389">
        <v>34865.837904899898</v>
      </c>
      <c r="D20425" s="389" t="s">
        <v>519</v>
      </c>
      <c r="E20425" s="389" t="s">
        <v>670</v>
      </c>
      <c r="F20425" s="389" t="s">
        <v>650</v>
      </c>
      <c r="G20425" s="389" t="s">
        <v>519</v>
      </c>
    </row>
    <row r="20426" spans="1:7">
      <c r="A20426" s="389" t="s">
        <v>545</v>
      </c>
      <c r="B20426" s="389" t="s">
        <v>519</v>
      </c>
      <c r="C20426" s="389">
        <v>34865.837904899898</v>
      </c>
      <c r="D20426" s="389" t="s">
        <v>519</v>
      </c>
      <c r="E20426" s="389" t="s">
        <v>670</v>
      </c>
      <c r="F20426" s="389" t="s">
        <v>650</v>
      </c>
      <c r="G20426" s="389" t="s">
        <v>519</v>
      </c>
    </row>
    <row r="20427" spans="1:7">
      <c r="A20427" s="389" t="s">
        <v>545</v>
      </c>
      <c r="B20427" s="389" t="s">
        <v>519</v>
      </c>
      <c r="C20427" s="389">
        <v>34865.837904899898</v>
      </c>
      <c r="D20427" s="389" t="s">
        <v>519</v>
      </c>
      <c r="E20427" s="389" t="s">
        <v>670</v>
      </c>
      <c r="F20427" s="389" t="s">
        <v>650</v>
      </c>
      <c r="G20427" s="389" t="s">
        <v>519</v>
      </c>
    </row>
    <row r="20428" spans="1:7">
      <c r="A20428" s="389" t="s">
        <v>545</v>
      </c>
      <c r="B20428" s="389" t="s">
        <v>519</v>
      </c>
      <c r="C20428" s="389">
        <v>34865.837904899898</v>
      </c>
      <c r="D20428" s="389" t="s">
        <v>519</v>
      </c>
      <c r="E20428" s="389" t="s">
        <v>670</v>
      </c>
      <c r="F20428" s="389" t="s">
        <v>650</v>
      </c>
      <c r="G20428" s="389" t="s">
        <v>519</v>
      </c>
    </row>
    <row r="20429" spans="1:7">
      <c r="A20429" s="389" t="s">
        <v>545</v>
      </c>
      <c r="B20429" s="389" t="s">
        <v>519</v>
      </c>
      <c r="C20429" s="389">
        <v>34865.837904899898</v>
      </c>
      <c r="D20429" s="389" t="s">
        <v>519</v>
      </c>
      <c r="E20429" s="389" t="s">
        <v>670</v>
      </c>
      <c r="F20429" s="389" t="s">
        <v>650</v>
      </c>
      <c r="G20429" s="389" t="s">
        <v>519</v>
      </c>
    </row>
    <row r="20430" spans="1:7">
      <c r="A20430" s="389" t="s">
        <v>545</v>
      </c>
      <c r="B20430" s="389" t="s">
        <v>519</v>
      </c>
      <c r="C20430" s="389">
        <v>34865.837904899898</v>
      </c>
      <c r="D20430" s="389" t="s">
        <v>519</v>
      </c>
      <c r="E20430" s="389" t="s">
        <v>670</v>
      </c>
      <c r="F20430" s="389" t="s">
        <v>650</v>
      </c>
      <c r="G20430" s="389" t="s">
        <v>519</v>
      </c>
    </row>
    <row r="20431" spans="1:7">
      <c r="A20431" s="389" t="s">
        <v>545</v>
      </c>
      <c r="B20431" s="389" t="s">
        <v>519</v>
      </c>
      <c r="C20431" s="389">
        <v>34865.837904899898</v>
      </c>
      <c r="D20431" s="389" t="s">
        <v>519</v>
      </c>
      <c r="E20431" s="389" t="s">
        <v>670</v>
      </c>
      <c r="F20431" s="389" t="s">
        <v>650</v>
      </c>
      <c r="G20431" s="389" t="s">
        <v>519</v>
      </c>
    </row>
    <row r="20432" spans="1:7">
      <c r="A20432" s="389" t="s">
        <v>545</v>
      </c>
      <c r="B20432" s="389" t="s">
        <v>519</v>
      </c>
      <c r="C20432" s="389">
        <v>34865.837904899898</v>
      </c>
      <c r="D20432" s="389" t="s">
        <v>519</v>
      </c>
      <c r="E20432" s="389" t="s">
        <v>670</v>
      </c>
      <c r="F20432" s="389" t="s">
        <v>650</v>
      </c>
      <c r="G20432" s="389" t="s">
        <v>519</v>
      </c>
    </row>
    <row r="20433" spans="1:7">
      <c r="A20433" s="389" t="s">
        <v>545</v>
      </c>
      <c r="B20433" s="389" t="s">
        <v>519</v>
      </c>
      <c r="C20433" s="389">
        <v>34865.837904899898</v>
      </c>
      <c r="D20433" s="389" t="s">
        <v>519</v>
      </c>
      <c r="E20433" s="389" t="s">
        <v>670</v>
      </c>
      <c r="F20433" s="389" t="s">
        <v>650</v>
      </c>
      <c r="G20433" s="389" t="s">
        <v>519</v>
      </c>
    </row>
    <row r="20434" spans="1:7">
      <c r="A20434" s="389" t="s">
        <v>545</v>
      </c>
      <c r="B20434" s="389" t="s">
        <v>519</v>
      </c>
      <c r="C20434" s="389">
        <v>34865.837904899898</v>
      </c>
      <c r="D20434" s="389" t="s">
        <v>519</v>
      </c>
      <c r="E20434" s="389" t="s">
        <v>670</v>
      </c>
      <c r="F20434" s="389" t="s">
        <v>650</v>
      </c>
      <c r="G20434" s="389" t="s">
        <v>519</v>
      </c>
    </row>
    <row r="20435" spans="1:7">
      <c r="A20435" s="389" t="s">
        <v>545</v>
      </c>
      <c r="B20435" s="389" t="s">
        <v>519</v>
      </c>
      <c r="C20435" s="389">
        <v>34865.837904899898</v>
      </c>
      <c r="D20435" s="389" t="s">
        <v>519</v>
      </c>
      <c r="E20435" s="389" t="s">
        <v>670</v>
      </c>
      <c r="F20435" s="389" t="s">
        <v>650</v>
      </c>
      <c r="G20435" s="389" t="s">
        <v>519</v>
      </c>
    </row>
    <row r="20436" spans="1:7">
      <c r="A20436" s="389" t="s">
        <v>545</v>
      </c>
      <c r="B20436" s="389" t="s">
        <v>519</v>
      </c>
      <c r="C20436" s="389">
        <v>34865.837904899898</v>
      </c>
      <c r="D20436" s="389" t="s">
        <v>519</v>
      </c>
      <c r="E20436" s="389" t="s">
        <v>670</v>
      </c>
      <c r="F20436" s="389" t="s">
        <v>650</v>
      </c>
      <c r="G20436" s="389" t="s">
        <v>519</v>
      </c>
    </row>
    <row r="20437" spans="1:7">
      <c r="A20437" s="389" t="s">
        <v>545</v>
      </c>
      <c r="B20437" s="389" t="s">
        <v>519</v>
      </c>
      <c r="C20437" s="389">
        <v>34865.837904899898</v>
      </c>
      <c r="D20437" s="389" t="s">
        <v>519</v>
      </c>
      <c r="E20437" s="389" t="s">
        <v>670</v>
      </c>
      <c r="F20437" s="389" t="s">
        <v>650</v>
      </c>
      <c r="G20437" s="389" t="s">
        <v>519</v>
      </c>
    </row>
    <row r="20438" spans="1:7">
      <c r="A20438" s="389" t="s">
        <v>545</v>
      </c>
      <c r="B20438" s="389" t="s">
        <v>519</v>
      </c>
      <c r="C20438" s="389">
        <v>34865.837904899898</v>
      </c>
      <c r="D20438" s="389" t="s">
        <v>519</v>
      </c>
      <c r="E20438" s="389" t="s">
        <v>670</v>
      </c>
      <c r="F20438" s="389" t="s">
        <v>650</v>
      </c>
      <c r="G20438" s="389" t="s">
        <v>519</v>
      </c>
    </row>
    <row r="20439" spans="1:7">
      <c r="A20439" s="389" t="s">
        <v>545</v>
      </c>
      <c r="B20439" s="389" t="s">
        <v>519</v>
      </c>
      <c r="C20439" s="389">
        <v>34865.837904899898</v>
      </c>
      <c r="D20439" s="389" t="s">
        <v>519</v>
      </c>
      <c r="E20439" s="389" t="s">
        <v>670</v>
      </c>
      <c r="F20439" s="389" t="s">
        <v>650</v>
      </c>
      <c r="G20439" s="389" t="s">
        <v>519</v>
      </c>
    </row>
    <row r="20440" spans="1:7">
      <c r="A20440" s="389" t="s">
        <v>545</v>
      </c>
      <c r="B20440" s="389" t="s">
        <v>519</v>
      </c>
      <c r="C20440" s="389">
        <v>34865.837904899898</v>
      </c>
      <c r="D20440" s="389" t="s">
        <v>519</v>
      </c>
      <c r="E20440" s="389" t="s">
        <v>670</v>
      </c>
      <c r="F20440" s="389" t="s">
        <v>650</v>
      </c>
      <c r="G20440" s="389" t="s">
        <v>519</v>
      </c>
    </row>
    <row r="20441" spans="1:7">
      <c r="A20441" s="389" t="s">
        <v>545</v>
      </c>
      <c r="B20441" s="389" t="s">
        <v>519</v>
      </c>
      <c r="C20441" s="389">
        <v>34865.837904899898</v>
      </c>
      <c r="D20441" s="389" t="s">
        <v>519</v>
      </c>
      <c r="E20441" s="389" t="s">
        <v>670</v>
      </c>
      <c r="F20441" s="389" t="s">
        <v>650</v>
      </c>
      <c r="G20441" s="389" t="s">
        <v>519</v>
      </c>
    </row>
    <row r="20442" spans="1:7">
      <c r="A20442" s="389" t="s">
        <v>545</v>
      </c>
      <c r="B20442" s="389" t="s">
        <v>519</v>
      </c>
      <c r="C20442" s="389">
        <v>34865.837904899898</v>
      </c>
      <c r="D20442" s="389" t="s">
        <v>519</v>
      </c>
      <c r="E20442" s="389" t="s">
        <v>670</v>
      </c>
      <c r="F20442" s="389" t="s">
        <v>650</v>
      </c>
      <c r="G20442" s="389" t="s">
        <v>519</v>
      </c>
    </row>
    <row r="20443" spans="1:7">
      <c r="A20443" s="389" t="s">
        <v>545</v>
      </c>
      <c r="B20443" s="389" t="s">
        <v>519</v>
      </c>
      <c r="C20443" s="389">
        <v>34865.837904899898</v>
      </c>
      <c r="D20443" s="389" t="s">
        <v>519</v>
      </c>
      <c r="E20443" s="389" t="s">
        <v>670</v>
      </c>
      <c r="F20443" s="389" t="s">
        <v>650</v>
      </c>
      <c r="G20443" s="389" t="s">
        <v>519</v>
      </c>
    </row>
    <row r="20444" spans="1:7">
      <c r="A20444" s="389" t="s">
        <v>545</v>
      </c>
      <c r="B20444" s="389" t="s">
        <v>519</v>
      </c>
      <c r="C20444" s="389">
        <v>34865.837904899898</v>
      </c>
      <c r="D20444" s="389" t="s">
        <v>519</v>
      </c>
      <c r="E20444" s="389" t="s">
        <v>670</v>
      </c>
      <c r="F20444" s="389" t="s">
        <v>650</v>
      </c>
      <c r="G20444" s="389" t="s">
        <v>519</v>
      </c>
    </row>
    <row r="20445" spans="1:7">
      <c r="A20445" s="389" t="s">
        <v>545</v>
      </c>
      <c r="B20445" s="389" t="s">
        <v>519</v>
      </c>
      <c r="C20445" s="389">
        <v>34865.837904899898</v>
      </c>
      <c r="D20445" s="389" t="s">
        <v>519</v>
      </c>
      <c r="E20445" s="389" t="s">
        <v>670</v>
      </c>
      <c r="F20445" s="389" t="s">
        <v>650</v>
      </c>
      <c r="G20445" s="389" t="s">
        <v>519</v>
      </c>
    </row>
    <row r="20446" spans="1:7">
      <c r="A20446" s="389" t="s">
        <v>545</v>
      </c>
      <c r="B20446" s="389" t="s">
        <v>519</v>
      </c>
      <c r="C20446" s="389">
        <v>34865.837904899898</v>
      </c>
      <c r="D20446" s="389" t="s">
        <v>519</v>
      </c>
      <c r="E20446" s="389" t="s">
        <v>670</v>
      </c>
      <c r="F20446" s="389" t="s">
        <v>650</v>
      </c>
      <c r="G20446" s="389" t="s">
        <v>519</v>
      </c>
    </row>
    <row r="20447" spans="1:7">
      <c r="A20447" s="389" t="s">
        <v>545</v>
      </c>
      <c r="B20447" s="389" t="s">
        <v>519</v>
      </c>
      <c r="C20447" s="389">
        <v>34865.837904899898</v>
      </c>
      <c r="D20447" s="389" t="s">
        <v>519</v>
      </c>
      <c r="E20447" s="389" t="s">
        <v>670</v>
      </c>
      <c r="F20447" s="389" t="s">
        <v>650</v>
      </c>
      <c r="G20447" s="389" t="s">
        <v>519</v>
      </c>
    </row>
    <row r="20448" spans="1:7">
      <c r="A20448" s="389" t="s">
        <v>545</v>
      </c>
      <c r="B20448" s="389" t="s">
        <v>519</v>
      </c>
      <c r="C20448" s="389">
        <v>34865.837904899898</v>
      </c>
      <c r="D20448" s="389" t="s">
        <v>519</v>
      </c>
      <c r="E20448" s="389" t="s">
        <v>670</v>
      </c>
      <c r="F20448" s="389" t="s">
        <v>650</v>
      </c>
      <c r="G20448" s="389" t="s">
        <v>519</v>
      </c>
    </row>
    <row r="20449" spans="1:7">
      <c r="A20449" s="389" t="s">
        <v>545</v>
      </c>
      <c r="B20449" s="389" t="s">
        <v>519</v>
      </c>
      <c r="C20449" s="389">
        <v>34865.837904899898</v>
      </c>
      <c r="D20449" s="389" t="s">
        <v>519</v>
      </c>
      <c r="E20449" s="389" t="s">
        <v>670</v>
      </c>
      <c r="F20449" s="389" t="s">
        <v>650</v>
      </c>
      <c r="G20449" s="389" t="s">
        <v>519</v>
      </c>
    </row>
    <row r="20450" spans="1:7">
      <c r="A20450" s="389" t="s">
        <v>545</v>
      </c>
      <c r="B20450" s="389" t="s">
        <v>519</v>
      </c>
      <c r="C20450" s="389">
        <v>34865.837904899898</v>
      </c>
      <c r="D20450" s="389" t="s">
        <v>519</v>
      </c>
      <c r="E20450" s="389" t="s">
        <v>670</v>
      </c>
      <c r="F20450" s="389" t="s">
        <v>650</v>
      </c>
      <c r="G20450" s="389" t="s">
        <v>519</v>
      </c>
    </row>
    <row r="20451" spans="1:7">
      <c r="A20451" s="389" t="s">
        <v>545</v>
      </c>
      <c r="B20451" s="389" t="s">
        <v>519</v>
      </c>
      <c r="C20451" s="389">
        <v>34865.837904899898</v>
      </c>
      <c r="D20451" s="389" t="s">
        <v>519</v>
      </c>
      <c r="E20451" s="389" t="s">
        <v>670</v>
      </c>
      <c r="F20451" s="389" t="s">
        <v>650</v>
      </c>
      <c r="G20451" s="389" t="s">
        <v>519</v>
      </c>
    </row>
    <row r="20452" spans="1:7">
      <c r="A20452" s="389" t="s">
        <v>545</v>
      </c>
      <c r="B20452" s="389" t="s">
        <v>519</v>
      </c>
      <c r="C20452" s="389">
        <v>34865.837904899898</v>
      </c>
      <c r="D20452" s="389" t="s">
        <v>519</v>
      </c>
      <c r="E20452" s="389" t="s">
        <v>670</v>
      </c>
      <c r="F20452" s="389" t="s">
        <v>650</v>
      </c>
      <c r="G20452" s="389" t="s">
        <v>519</v>
      </c>
    </row>
    <row r="20453" spans="1:7">
      <c r="A20453" s="389" t="s">
        <v>545</v>
      </c>
      <c r="B20453" s="389" t="s">
        <v>519</v>
      </c>
      <c r="C20453" s="389">
        <v>34865.837904899898</v>
      </c>
      <c r="D20453" s="389" t="s">
        <v>519</v>
      </c>
      <c r="E20453" s="389" t="s">
        <v>670</v>
      </c>
      <c r="F20453" s="389" t="s">
        <v>650</v>
      </c>
      <c r="G20453" s="389" t="s">
        <v>519</v>
      </c>
    </row>
    <row r="20454" spans="1:7">
      <c r="A20454" s="389" t="s">
        <v>545</v>
      </c>
      <c r="B20454" s="389" t="s">
        <v>519</v>
      </c>
      <c r="C20454" s="389">
        <v>34865.837904899898</v>
      </c>
      <c r="D20454" s="389" t="s">
        <v>519</v>
      </c>
      <c r="E20454" s="389" t="s">
        <v>670</v>
      </c>
      <c r="F20454" s="389" t="s">
        <v>650</v>
      </c>
      <c r="G20454" s="389" t="s">
        <v>519</v>
      </c>
    </row>
    <row r="20455" spans="1:7">
      <c r="A20455" s="389" t="s">
        <v>545</v>
      </c>
      <c r="B20455" s="389" t="s">
        <v>519</v>
      </c>
      <c r="C20455" s="389">
        <v>34865.837904899898</v>
      </c>
      <c r="D20455" s="389" t="s">
        <v>519</v>
      </c>
      <c r="E20455" s="389" t="s">
        <v>670</v>
      </c>
      <c r="F20455" s="389" t="s">
        <v>650</v>
      </c>
      <c r="G20455" s="389" t="s">
        <v>519</v>
      </c>
    </row>
    <row r="20456" spans="1:7">
      <c r="A20456" s="389" t="s">
        <v>546</v>
      </c>
      <c r="B20456" s="389" t="s">
        <v>519</v>
      </c>
      <c r="C20456" s="389">
        <v>34865.837904899898</v>
      </c>
      <c r="D20456" s="389" t="s">
        <v>519</v>
      </c>
      <c r="E20456" s="389" t="s">
        <v>670</v>
      </c>
      <c r="F20456" s="389" t="s">
        <v>650</v>
      </c>
      <c r="G20456" s="389" t="s">
        <v>519</v>
      </c>
    </row>
    <row r="20457" spans="1:7">
      <c r="A20457" s="389" t="s">
        <v>546</v>
      </c>
      <c r="B20457" s="389" t="s">
        <v>519</v>
      </c>
      <c r="C20457" s="389">
        <v>34865.837904899898</v>
      </c>
      <c r="D20457" s="389" t="s">
        <v>519</v>
      </c>
      <c r="E20457" s="389" t="s">
        <v>670</v>
      </c>
      <c r="F20457" s="389" t="s">
        <v>650</v>
      </c>
      <c r="G20457" s="389" t="s">
        <v>519</v>
      </c>
    </row>
    <row r="20458" spans="1:7">
      <c r="A20458" s="389" t="s">
        <v>546</v>
      </c>
      <c r="B20458" s="389" t="s">
        <v>519</v>
      </c>
      <c r="C20458" s="389">
        <v>34865.837904899898</v>
      </c>
      <c r="D20458" s="389" t="s">
        <v>519</v>
      </c>
      <c r="E20458" s="389" t="s">
        <v>670</v>
      </c>
      <c r="F20458" s="389" t="s">
        <v>650</v>
      </c>
      <c r="G20458" s="389" t="s">
        <v>519</v>
      </c>
    </row>
    <row r="20459" spans="1:7">
      <c r="A20459" s="389" t="s">
        <v>546</v>
      </c>
      <c r="B20459" s="389" t="s">
        <v>519</v>
      </c>
      <c r="C20459" s="389">
        <v>34865.837904899898</v>
      </c>
      <c r="D20459" s="389" t="s">
        <v>519</v>
      </c>
      <c r="E20459" s="389" t="s">
        <v>670</v>
      </c>
      <c r="F20459" s="389" t="s">
        <v>650</v>
      </c>
      <c r="G20459" s="389" t="s">
        <v>519</v>
      </c>
    </row>
    <row r="20460" spans="1:7">
      <c r="A20460" s="389" t="s">
        <v>546</v>
      </c>
      <c r="B20460" s="389" t="s">
        <v>519</v>
      </c>
      <c r="C20460" s="389">
        <v>34865.837904899898</v>
      </c>
      <c r="D20460" s="389" t="s">
        <v>519</v>
      </c>
      <c r="E20460" s="389" t="s">
        <v>670</v>
      </c>
      <c r="F20460" s="389" t="s">
        <v>650</v>
      </c>
      <c r="G20460" s="389" t="s">
        <v>519</v>
      </c>
    </row>
    <row r="20461" spans="1:7">
      <c r="A20461" s="389" t="s">
        <v>546</v>
      </c>
      <c r="B20461" s="389" t="s">
        <v>519</v>
      </c>
      <c r="C20461" s="389">
        <v>34865.837904899898</v>
      </c>
      <c r="D20461" s="389" t="s">
        <v>519</v>
      </c>
      <c r="E20461" s="389" t="s">
        <v>670</v>
      </c>
      <c r="F20461" s="389" t="s">
        <v>650</v>
      </c>
      <c r="G20461" s="389" t="s">
        <v>519</v>
      </c>
    </row>
    <row r="20462" spans="1:7">
      <c r="A20462" s="389" t="s">
        <v>546</v>
      </c>
      <c r="B20462" s="389" t="s">
        <v>519</v>
      </c>
      <c r="C20462" s="389">
        <v>34865.837904899898</v>
      </c>
      <c r="D20462" s="389" t="s">
        <v>519</v>
      </c>
      <c r="E20462" s="389" t="s">
        <v>670</v>
      </c>
      <c r="F20462" s="389" t="s">
        <v>650</v>
      </c>
      <c r="G20462" s="389" t="s">
        <v>519</v>
      </c>
    </row>
    <row r="20463" spans="1:7">
      <c r="A20463" s="389" t="s">
        <v>547</v>
      </c>
      <c r="B20463" s="389" t="s">
        <v>519</v>
      </c>
      <c r="C20463" s="389">
        <v>34865.837904899898</v>
      </c>
      <c r="D20463" s="389" t="s">
        <v>519</v>
      </c>
      <c r="E20463" s="389" t="s">
        <v>670</v>
      </c>
      <c r="F20463" s="389" t="s">
        <v>650</v>
      </c>
      <c r="G20463" s="389" t="s">
        <v>519</v>
      </c>
    </row>
    <row r="20464" spans="1:7">
      <c r="A20464" s="389" t="s">
        <v>546</v>
      </c>
      <c r="B20464" s="389" t="s">
        <v>519</v>
      </c>
      <c r="C20464" s="389">
        <v>34865.837904899898</v>
      </c>
      <c r="D20464" s="389" t="s">
        <v>519</v>
      </c>
      <c r="E20464" s="389" t="s">
        <v>670</v>
      </c>
      <c r="F20464" s="389" t="s">
        <v>650</v>
      </c>
      <c r="G20464" s="389" t="s">
        <v>519</v>
      </c>
    </row>
    <row r="20465" spans="1:7">
      <c r="A20465" s="389" t="s">
        <v>546</v>
      </c>
      <c r="B20465" s="389" t="s">
        <v>519</v>
      </c>
      <c r="C20465" s="389">
        <v>34865.837904899898</v>
      </c>
      <c r="D20465" s="389" t="s">
        <v>519</v>
      </c>
      <c r="E20465" s="389" t="s">
        <v>670</v>
      </c>
      <c r="F20465" s="389" t="s">
        <v>650</v>
      </c>
      <c r="G20465" s="389" t="s">
        <v>519</v>
      </c>
    </row>
    <row r="20466" spans="1:7">
      <c r="A20466" s="389" t="s">
        <v>546</v>
      </c>
      <c r="B20466" s="389" t="s">
        <v>519</v>
      </c>
      <c r="C20466" s="389">
        <v>34865.837904899898</v>
      </c>
      <c r="D20466" s="389" t="s">
        <v>519</v>
      </c>
      <c r="E20466" s="389" t="s">
        <v>670</v>
      </c>
      <c r="F20466" s="389" t="s">
        <v>650</v>
      </c>
      <c r="G20466" s="389" t="s">
        <v>519</v>
      </c>
    </row>
    <row r="20467" spans="1:7">
      <c r="A20467" s="389" t="s">
        <v>546</v>
      </c>
      <c r="B20467" s="389" t="s">
        <v>519</v>
      </c>
      <c r="C20467" s="389">
        <v>34865.837904899898</v>
      </c>
      <c r="D20467" s="389" t="s">
        <v>519</v>
      </c>
      <c r="E20467" s="389" t="s">
        <v>670</v>
      </c>
      <c r="F20467" s="389" t="s">
        <v>650</v>
      </c>
      <c r="G20467" s="389" t="s">
        <v>519</v>
      </c>
    </row>
    <row r="20468" spans="1:7">
      <c r="A20468" s="389" t="s">
        <v>546</v>
      </c>
      <c r="B20468" s="389" t="s">
        <v>519</v>
      </c>
      <c r="C20468" s="389">
        <v>34865.837904899898</v>
      </c>
      <c r="D20468" s="389" t="s">
        <v>519</v>
      </c>
      <c r="E20468" s="389" t="s">
        <v>670</v>
      </c>
      <c r="F20468" s="389" t="s">
        <v>650</v>
      </c>
      <c r="G20468" s="389" t="s">
        <v>519</v>
      </c>
    </row>
    <row r="20469" spans="1:7">
      <c r="A20469" s="389" t="s">
        <v>547</v>
      </c>
      <c r="B20469" s="389" t="s">
        <v>519</v>
      </c>
      <c r="C20469" s="389">
        <v>34865.837904899898</v>
      </c>
      <c r="D20469" s="389" t="s">
        <v>519</v>
      </c>
      <c r="E20469" s="389" t="s">
        <v>670</v>
      </c>
      <c r="F20469" s="389" t="s">
        <v>650</v>
      </c>
      <c r="G20469" s="389" t="s">
        <v>519</v>
      </c>
    </row>
    <row r="20470" spans="1:7">
      <c r="A20470" s="389" t="s">
        <v>547</v>
      </c>
      <c r="B20470" s="389" t="s">
        <v>519</v>
      </c>
      <c r="C20470" s="389">
        <v>34865.837904899898</v>
      </c>
      <c r="D20470" s="389" t="s">
        <v>519</v>
      </c>
      <c r="E20470" s="389" t="s">
        <v>670</v>
      </c>
      <c r="F20470" s="389" t="s">
        <v>650</v>
      </c>
      <c r="G20470" s="389" t="s">
        <v>519</v>
      </c>
    </row>
    <row r="20471" spans="1:7">
      <c r="A20471" s="389" t="s">
        <v>547</v>
      </c>
      <c r="B20471" s="389" t="s">
        <v>519</v>
      </c>
      <c r="C20471" s="389">
        <v>34865.837904899898</v>
      </c>
      <c r="D20471" s="389" t="s">
        <v>519</v>
      </c>
      <c r="E20471" s="389" t="s">
        <v>670</v>
      </c>
      <c r="F20471" s="389" t="s">
        <v>650</v>
      </c>
      <c r="G20471" s="389" t="s">
        <v>519</v>
      </c>
    </row>
    <row r="20472" spans="1:7">
      <c r="A20472" s="389" t="s">
        <v>547</v>
      </c>
      <c r="B20472" s="389" t="s">
        <v>519</v>
      </c>
      <c r="C20472" s="389">
        <v>34865.837904899898</v>
      </c>
      <c r="D20472" s="389" t="s">
        <v>519</v>
      </c>
      <c r="E20472" s="389" t="s">
        <v>670</v>
      </c>
      <c r="F20472" s="389" t="s">
        <v>650</v>
      </c>
      <c r="G20472" s="389" t="s">
        <v>519</v>
      </c>
    </row>
    <row r="20473" spans="1:7">
      <c r="A20473" s="389" t="s">
        <v>547</v>
      </c>
      <c r="B20473" s="389" t="s">
        <v>519</v>
      </c>
      <c r="C20473" s="389">
        <v>34865.837904899898</v>
      </c>
      <c r="D20473" s="389" t="s">
        <v>519</v>
      </c>
      <c r="E20473" s="389" t="s">
        <v>670</v>
      </c>
      <c r="F20473" s="389" t="s">
        <v>650</v>
      </c>
      <c r="G20473" s="389" t="s">
        <v>519</v>
      </c>
    </row>
    <row r="20474" spans="1:7">
      <c r="A20474" s="389" t="s">
        <v>547</v>
      </c>
      <c r="B20474" s="389" t="s">
        <v>519</v>
      </c>
      <c r="C20474" s="389">
        <v>34865.837904899898</v>
      </c>
      <c r="D20474" s="389" t="s">
        <v>519</v>
      </c>
      <c r="E20474" s="389" t="s">
        <v>670</v>
      </c>
      <c r="F20474" s="389" t="s">
        <v>650</v>
      </c>
      <c r="G20474" s="389" t="s">
        <v>519</v>
      </c>
    </row>
    <row r="20475" spans="1:7">
      <c r="A20475" s="389" t="s">
        <v>547</v>
      </c>
      <c r="B20475" s="389" t="s">
        <v>519</v>
      </c>
      <c r="C20475" s="389">
        <v>34865.837904899898</v>
      </c>
      <c r="D20475" s="389" t="s">
        <v>519</v>
      </c>
      <c r="E20475" s="389" t="s">
        <v>670</v>
      </c>
      <c r="F20475" s="389" t="s">
        <v>650</v>
      </c>
      <c r="G20475" s="389" t="s">
        <v>519</v>
      </c>
    </row>
    <row r="20476" spans="1:7">
      <c r="A20476" s="389" t="s">
        <v>547</v>
      </c>
      <c r="B20476" s="389" t="s">
        <v>519</v>
      </c>
      <c r="C20476" s="389">
        <v>34865.837904899898</v>
      </c>
      <c r="D20476" s="389" t="s">
        <v>519</v>
      </c>
      <c r="E20476" s="389" t="s">
        <v>670</v>
      </c>
      <c r="F20476" s="389" t="s">
        <v>650</v>
      </c>
      <c r="G20476" s="389" t="s">
        <v>519</v>
      </c>
    </row>
    <row r="20477" spans="1:7">
      <c r="A20477" s="389" t="s">
        <v>547</v>
      </c>
      <c r="B20477" s="389" t="s">
        <v>519</v>
      </c>
      <c r="C20477" s="389">
        <v>34865.837904899898</v>
      </c>
      <c r="D20477" s="389" t="s">
        <v>519</v>
      </c>
      <c r="E20477" s="389" t="s">
        <v>670</v>
      </c>
      <c r="F20477" s="389" t="s">
        <v>650</v>
      </c>
      <c r="G20477" s="389" t="s">
        <v>519</v>
      </c>
    </row>
    <row r="20478" spans="1:7">
      <c r="A20478" s="389" t="s">
        <v>547</v>
      </c>
      <c r="B20478" s="389" t="s">
        <v>519</v>
      </c>
      <c r="C20478" s="389">
        <v>34865.837904899898</v>
      </c>
      <c r="D20478" s="389" t="s">
        <v>519</v>
      </c>
      <c r="E20478" s="389" t="s">
        <v>670</v>
      </c>
      <c r="F20478" s="389" t="s">
        <v>650</v>
      </c>
      <c r="G20478" s="389" t="s">
        <v>519</v>
      </c>
    </row>
    <row r="20479" spans="1:7">
      <c r="A20479" s="389" t="s">
        <v>547</v>
      </c>
      <c r="B20479" s="389" t="s">
        <v>519</v>
      </c>
      <c r="C20479" s="389">
        <v>34865.837904899898</v>
      </c>
      <c r="D20479" s="389" t="s">
        <v>519</v>
      </c>
      <c r="E20479" s="389" t="s">
        <v>670</v>
      </c>
      <c r="F20479" s="389" t="s">
        <v>650</v>
      </c>
      <c r="G20479" s="389" t="s">
        <v>519</v>
      </c>
    </row>
    <row r="20480" spans="1:7">
      <c r="A20480" s="389" t="s">
        <v>547</v>
      </c>
      <c r="B20480" s="389" t="s">
        <v>519</v>
      </c>
      <c r="C20480" s="389">
        <v>34865.837904899898</v>
      </c>
      <c r="D20480" s="389" t="s">
        <v>519</v>
      </c>
      <c r="E20480" s="389" t="s">
        <v>670</v>
      </c>
      <c r="F20480" s="389" t="s">
        <v>650</v>
      </c>
      <c r="G20480" s="389" t="s">
        <v>519</v>
      </c>
    </row>
    <row r="20481" spans="1:7">
      <c r="A20481" s="389" t="s">
        <v>547</v>
      </c>
      <c r="B20481" s="389" t="s">
        <v>519</v>
      </c>
      <c r="C20481" s="389">
        <v>34865.837904899898</v>
      </c>
      <c r="D20481" s="389" t="s">
        <v>519</v>
      </c>
      <c r="E20481" s="389" t="s">
        <v>670</v>
      </c>
      <c r="F20481" s="389" t="s">
        <v>650</v>
      </c>
      <c r="G20481" s="389" t="s">
        <v>519</v>
      </c>
    </row>
    <row r="20482" spans="1:7">
      <c r="A20482" s="389" t="s">
        <v>547</v>
      </c>
      <c r="B20482" s="389" t="s">
        <v>519</v>
      </c>
      <c r="C20482" s="389">
        <v>34865.837904899898</v>
      </c>
      <c r="D20482" s="389" t="s">
        <v>519</v>
      </c>
      <c r="E20482" s="389" t="s">
        <v>670</v>
      </c>
      <c r="F20482" s="389" t="s">
        <v>650</v>
      </c>
      <c r="G20482" s="389" t="s">
        <v>519</v>
      </c>
    </row>
    <row r="20483" spans="1:7">
      <c r="A20483" s="389" t="s">
        <v>547</v>
      </c>
      <c r="B20483" s="389" t="s">
        <v>519</v>
      </c>
      <c r="C20483" s="389">
        <v>34865.837904899898</v>
      </c>
      <c r="D20483" s="389" t="s">
        <v>519</v>
      </c>
      <c r="E20483" s="389" t="s">
        <v>670</v>
      </c>
      <c r="F20483" s="389" t="s">
        <v>650</v>
      </c>
      <c r="G20483" s="389" t="s">
        <v>519</v>
      </c>
    </row>
    <row r="20484" spans="1:7">
      <c r="A20484" s="389" t="s">
        <v>547</v>
      </c>
      <c r="B20484" s="389" t="s">
        <v>519</v>
      </c>
      <c r="C20484" s="389">
        <v>34865.837904899898</v>
      </c>
      <c r="D20484" s="389" t="s">
        <v>519</v>
      </c>
      <c r="E20484" s="389" t="s">
        <v>670</v>
      </c>
      <c r="F20484" s="389" t="s">
        <v>650</v>
      </c>
      <c r="G20484" s="389" t="s">
        <v>519</v>
      </c>
    </row>
    <row r="20485" spans="1:7">
      <c r="A20485" s="389" t="s">
        <v>547</v>
      </c>
      <c r="B20485" s="389" t="s">
        <v>519</v>
      </c>
      <c r="C20485" s="389">
        <v>34865.837904899898</v>
      </c>
      <c r="D20485" s="389" t="s">
        <v>519</v>
      </c>
      <c r="E20485" s="389" t="s">
        <v>670</v>
      </c>
      <c r="F20485" s="389" t="s">
        <v>650</v>
      </c>
      <c r="G20485" s="389" t="s">
        <v>519</v>
      </c>
    </row>
    <row r="20486" spans="1:7">
      <c r="A20486" s="389" t="s">
        <v>547</v>
      </c>
      <c r="B20486" s="389" t="s">
        <v>519</v>
      </c>
      <c r="C20486" s="389">
        <v>34865.837904899898</v>
      </c>
      <c r="D20486" s="389" t="s">
        <v>519</v>
      </c>
      <c r="E20486" s="389" t="s">
        <v>670</v>
      </c>
      <c r="F20486" s="389" t="s">
        <v>650</v>
      </c>
      <c r="G20486" s="389" t="s">
        <v>519</v>
      </c>
    </row>
    <row r="20487" spans="1:7">
      <c r="A20487" s="389" t="s">
        <v>547</v>
      </c>
      <c r="B20487" s="389" t="s">
        <v>519</v>
      </c>
      <c r="C20487" s="389">
        <v>34865.837904899898</v>
      </c>
      <c r="D20487" s="389" t="s">
        <v>519</v>
      </c>
      <c r="E20487" s="389" t="s">
        <v>670</v>
      </c>
      <c r="F20487" s="389" t="s">
        <v>650</v>
      </c>
      <c r="G20487" s="389" t="s">
        <v>519</v>
      </c>
    </row>
    <row r="20488" spans="1:7">
      <c r="A20488" s="389" t="s">
        <v>547</v>
      </c>
      <c r="B20488" s="389" t="s">
        <v>519</v>
      </c>
      <c r="C20488" s="389">
        <v>34865.837904899898</v>
      </c>
      <c r="D20488" s="389" t="s">
        <v>519</v>
      </c>
      <c r="E20488" s="389" t="s">
        <v>670</v>
      </c>
      <c r="F20488" s="389" t="s">
        <v>650</v>
      </c>
      <c r="G20488" s="389" t="s">
        <v>519</v>
      </c>
    </row>
    <row r="20489" spans="1:7">
      <c r="A20489" s="389" t="s">
        <v>547</v>
      </c>
      <c r="B20489" s="389" t="s">
        <v>519</v>
      </c>
      <c r="C20489" s="389">
        <v>34865.837904899898</v>
      </c>
      <c r="D20489" s="389" t="s">
        <v>519</v>
      </c>
      <c r="E20489" s="389" t="s">
        <v>670</v>
      </c>
      <c r="F20489" s="389" t="s">
        <v>650</v>
      </c>
      <c r="G20489" s="389" t="s">
        <v>519</v>
      </c>
    </row>
    <row r="20490" spans="1:7">
      <c r="A20490" s="389" t="s">
        <v>547</v>
      </c>
      <c r="B20490" s="389" t="s">
        <v>519</v>
      </c>
      <c r="C20490" s="389">
        <v>34865.837904899898</v>
      </c>
      <c r="D20490" s="389" t="s">
        <v>519</v>
      </c>
      <c r="E20490" s="389" t="s">
        <v>670</v>
      </c>
      <c r="F20490" s="389" t="s">
        <v>650</v>
      </c>
      <c r="G20490" s="389" t="s">
        <v>519</v>
      </c>
    </row>
    <row r="20491" spans="1:7">
      <c r="A20491" s="389" t="s">
        <v>547</v>
      </c>
      <c r="B20491" s="389" t="s">
        <v>519</v>
      </c>
      <c r="C20491" s="389">
        <v>34865.837904899898</v>
      </c>
      <c r="D20491" s="389" t="s">
        <v>519</v>
      </c>
      <c r="E20491" s="389" t="s">
        <v>670</v>
      </c>
      <c r="F20491" s="389" t="s">
        <v>650</v>
      </c>
      <c r="G20491" s="389" t="s">
        <v>519</v>
      </c>
    </row>
    <row r="20492" spans="1:7">
      <c r="A20492" s="389" t="s">
        <v>446</v>
      </c>
      <c r="B20492" s="389" t="s">
        <v>519</v>
      </c>
      <c r="C20492" s="389">
        <v>34865.837904899898</v>
      </c>
      <c r="D20492" s="389" t="s">
        <v>519</v>
      </c>
      <c r="E20492" s="389" t="s">
        <v>670</v>
      </c>
      <c r="F20492" s="389" t="s">
        <v>650</v>
      </c>
      <c r="G20492" s="389" t="s">
        <v>519</v>
      </c>
    </row>
    <row r="20493" spans="1:7">
      <c r="A20493" s="389" t="s">
        <v>547</v>
      </c>
      <c r="B20493" s="389" t="s">
        <v>519</v>
      </c>
      <c r="C20493" s="389">
        <v>34865.837904899898</v>
      </c>
      <c r="D20493" s="389" t="s">
        <v>519</v>
      </c>
      <c r="E20493" s="389" t="s">
        <v>670</v>
      </c>
      <c r="F20493" s="389" t="s">
        <v>650</v>
      </c>
      <c r="G20493" s="389" t="s">
        <v>519</v>
      </c>
    </row>
    <row r="20494" spans="1:7">
      <c r="A20494" s="389" t="s">
        <v>547</v>
      </c>
      <c r="B20494" s="389" t="s">
        <v>519</v>
      </c>
      <c r="C20494" s="389">
        <v>34865.837904899898</v>
      </c>
      <c r="D20494" s="389" t="s">
        <v>519</v>
      </c>
      <c r="E20494" s="389" t="s">
        <v>670</v>
      </c>
      <c r="F20494" s="389" t="s">
        <v>650</v>
      </c>
      <c r="G20494" s="389" t="s">
        <v>519</v>
      </c>
    </row>
    <row r="20495" spans="1:7">
      <c r="A20495" s="389" t="s">
        <v>547</v>
      </c>
      <c r="B20495" s="389" t="s">
        <v>519</v>
      </c>
      <c r="C20495" s="389">
        <v>34865.837904899898</v>
      </c>
      <c r="D20495" s="389" t="s">
        <v>519</v>
      </c>
      <c r="E20495" s="389" t="s">
        <v>670</v>
      </c>
      <c r="F20495" s="389" t="s">
        <v>650</v>
      </c>
      <c r="G20495" s="389" t="s">
        <v>519</v>
      </c>
    </row>
    <row r="20496" spans="1:7">
      <c r="A20496" s="389" t="s">
        <v>547</v>
      </c>
      <c r="B20496" s="389" t="s">
        <v>519</v>
      </c>
      <c r="C20496" s="389">
        <v>34865.837904899898</v>
      </c>
      <c r="D20496" s="389" t="s">
        <v>519</v>
      </c>
      <c r="E20496" s="389" t="s">
        <v>670</v>
      </c>
      <c r="F20496" s="389" t="s">
        <v>650</v>
      </c>
      <c r="G20496" s="389" t="s">
        <v>519</v>
      </c>
    </row>
    <row r="20497" spans="1:7">
      <c r="A20497" s="389" t="s">
        <v>547</v>
      </c>
      <c r="B20497" s="389" t="s">
        <v>519</v>
      </c>
      <c r="C20497" s="389">
        <v>34865.837904899898</v>
      </c>
      <c r="D20497" s="389" t="s">
        <v>519</v>
      </c>
      <c r="E20497" s="389" t="s">
        <v>670</v>
      </c>
      <c r="F20497" s="389" t="s">
        <v>650</v>
      </c>
      <c r="G20497" s="389" t="s">
        <v>519</v>
      </c>
    </row>
    <row r="20498" spans="1:7">
      <c r="A20498" s="389" t="s">
        <v>547</v>
      </c>
      <c r="B20498" s="389" t="s">
        <v>519</v>
      </c>
      <c r="C20498" s="389">
        <v>34865.837904899898</v>
      </c>
      <c r="D20498" s="389" t="s">
        <v>519</v>
      </c>
      <c r="E20498" s="389" t="s">
        <v>670</v>
      </c>
      <c r="F20498" s="389" t="s">
        <v>650</v>
      </c>
      <c r="G20498" s="389" t="s">
        <v>519</v>
      </c>
    </row>
    <row r="20499" spans="1:7">
      <c r="A20499" s="389" t="s">
        <v>547</v>
      </c>
      <c r="B20499" s="389" t="s">
        <v>519</v>
      </c>
      <c r="C20499" s="389">
        <v>34865.837904899898</v>
      </c>
      <c r="D20499" s="389" t="s">
        <v>519</v>
      </c>
      <c r="E20499" s="389" t="s">
        <v>670</v>
      </c>
      <c r="F20499" s="389" t="s">
        <v>650</v>
      </c>
      <c r="G20499" s="389" t="s">
        <v>519</v>
      </c>
    </row>
    <row r="20500" spans="1:7">
      <c r="A20500" s="389" t="s">
        <v>547</v>
      </c>
      <c r="B20500" s="389" t="s">
        <v>519</v>
      </c>
      <c r="C20500" s="389">
        <v>34865.837904899898</v>
      </c>
      <c r="D20500" s="389" t="s">
        <v>519</v>
      </c>
      <c r="E20500" s="389" t="s">
        <v>670</v>
      </c>
      <c r="F20500" s="389" t="s">
        <v>650</v>
      </c>
      <c r="G20500" s="389" t="s">
        <v>519</v>
      </c>
    </row>
    <row r="20501" spans="1:7">
      <c r="A20501" s="389" t="s">
        <v>547</v>
      </c>
      <c r="B20501" s="389" t="s">
        <v>519</v>
      </c>
      <c r="C20501" s="389">
        <v>34865.837904899898</v>
      </c>
      <c r="D20501" s="389" t="s">
        <v>519</v>
      </c>
      <c r="E20501" s="389" t="s">
        <v>670</v>
      </c>
      <c r="F20501" s="389" t="s">
        <v>650</v>
      </c>
      <c r="G20501" s="389" t="s">
        <v>519</v>
      </c>
    </row>
    <row r="20502" spans="1:7">
      <c r="A20502" s="389" t="s">
        <v>547</v>
      </c>
      <c r="B20502" s="389" t="s">
        <v>519</v>
      </c>
      <c r="C20502" s="389">
        <v>34865.837904899898</v>
      </c>
      <c r="D20502" s="389" t="s">
        <v>519</v>
      </c>
      <c r="E20502" s="389" t="s">
        <v>670</v>
      </c>
      <c r="F20502" s="389" t="s">
        <v>650</v>
      </c>
      <c r="G20502" s="389" t="s">
        <v>519</v>
      </c>
    </row>
    <row r="20503" spans="1:7">
      <c r="A20503" s="389" t="s">
        <v>547</v>
      </c>
      <c r="B20503" s="389" t="s">
        <v>519</v>
      </c>
      <c r="C20503" s="389">
        <v>34865.837904899898</v>
      </c>
      <c r="D20503" s="389" t="s">
        <v>519</v>
      </c>
      <c r="E20503" s="389" t="s">
        <v>670</v>
      </c>
      <c r="F20503" s="389" t="s">
        <v>650</v>
      </c>
      <c r="G20503" s="389" t="s">
        <v>519</v>
      </c>
    </row>
    <row r="20504" spans="1:7">
      <c r="A20504" s="389" t="s">
        <v>547</v>
      </c>
      <c r="B20504" s="389" t="s">
        <v>519</v>
      </c>
      <c r="C20504" s="389">
        <v>34865.837904899898</v>
      </c>
      <c r="D20504" s="389" t="s">
        <v>519</v>
      </c>
      <c r="E20504" s="389" t="s">
        <v>670</v>
      </c>
      <c r="F20504" s="389" t="s">
        <v>650</v>
      </c>
      <c r="G20504" s="389" t="s">
        <v>519</v>
      </c>
    </row>
    <row r="20505" spans="1:7">
      <c r="A20505" s="389" t="s">
        <v>547</v>
      </c>
      <c r="B20505" s="389" t="s">
        <v>519</v>
      </c>
      <c r="C20505" s="389">
        <v>34865.837904899898</v>
      </c>
      <c r="D20505" s="389" t="s">
        <v>519</v>
      </c>
      <c r="E20505" s="389" t="s">
        <v>670</v>
      </c>
      <c r="F20505" s="389" t="s">
        <v>650</v>
      </c>
      <c r="G20505" s="389" t="s">
        <v>519</v>
      </c>
    </row>
    <row r="20506" spans="1:7">
      <c r="A20506" s="389" t="s">
        <v>547</v>
      </c>
      <c r="B20506" s="389" t="s">
        <v>519</v>
      </c>
      <c r="C20506" s="389">
        <v>34865.837904899898</v>
      </c>
      <c r="D20506" s="389" t="s">
        <v>519</v>
      </c>
      <c r="E20506" s="389" t="s">
        <v>670</v>
      </c>
      <c r="F20506" s="389" t="s">
        <v>650</v>
      </c>
      <c r="G20506" s="389" t="s">
        <v>519</v>
      </c>
    </row>
    <row r="20507" spans="1:7">
      <c r="A20507" s="389" t="s">
        <v>547</v>
      </c>
      <c r="B20507" s="389" t="s">
        <v>519</v>
      </c>
      <c r="C20507" s="389">
        <v>34865.837904899898</v>
      </c>
      <c r="D20507" s="389" t="s">
        <v>519</v>
      </c>
      <c r="E20507" s="389" t="s">
        <v>670</v>
      </c>
      <c r="F20507" s="389" t="s">
        <v>650</v>
      </c>
      <c r="G20507" s="389" t="s">
        <v>519</v>
      </c>
    </row>
    <row r="20508" spans="1:7">
      <c r="A20508" s="389" t="s">
        <v>446</v>
      </c>
      <c r="B20508" s="389" t="s">
        <v>519</v>
      </c>
      <c r="C20508" s="389">
        <v>34865.837904899898</v>
      </c>
      <c r="D20508" s="389" t="s">
        <v>519</v>
      </c>
      <c r="E20508" s="389" t="s">
        <v>670</v>
      </c>
      <c r="F20508" s="389" t="s">
        <v>650</v>
      </c>
      <c r="G20508" s="389" t="s">
        <v>519</v>
      </c>
    </row>
    <row r="20509" spans="1:7">
      <c r="A20509" s="389" t="s">
        <v>446</v>
      </c>
      <c r="B20509" s="389" t="s">
        <v>519</v>
      </c>
      <c r="C20509" s="389">
        <v>34865.837904899898</v>
      </c>
      <c r="D20509" s="389" t="s">
        <v>519</v>
      </c>
      <c r="E20509" s="389" t="s">
        <v>670</v>
      </c>
      <c r="F20509" s="389" t="s">
        <v>650</v>
      </c>
      <c r="G20509" s="389" t="s">
        <v>519</v>
      </c>
    </row>
    <row r="20510" spans="1:7">
      <c r="A20510" s="389" t="s">
        <v>446</v>
      </c>
      <c r="B20510" s="389" t="s">
        <v>519</v>
      </c>
      <c r="C20510" s="389">
        <v>34865.837904899898</v>
      </c>
      <c r="D20510" s="389" t="s">
        <v>519</v>
      </c>
      <c r="E20510" s="389" t="s">
        <v>670</v>
      </c>
      <c r="F20510" s="389" t="s">
        <v>650</v>
      </c>
      <c r="G20510" s="389" t="s">
        <v>519</v>
      </c>
    </row>
    <row r="20511" spans="1:7">
      <c r="A20511" s="389" t="s">
        <v>446</v>
      </c>
      <c r="B20511" s="389" t="s">
        <v>519</v>
      </c>
      <c r="C20511" s="389">
        <v>34865.837904899898</v>
      </c>
      <c r="D20511" s="389" t="s">
        <v>519</v>
      </c>
      <c r="E20511" s="389" t="s">
        <v>670</v>
      </c>
      <c r="F20511" s="389" t="s">
        <v>650</v>
      </c>
      <c r="G20511" s="389" t="s">
        <v>519</v>
      </c>
    </row>
    <row r="20512" spans="1:7">
      <c r="A20512" s="389" t="s">
        <v>446</v>
      </c>
      <c r="B20512" s="389" t="s">
        <v>519</v>
      </c>
      <c r="C20512" s="389">
        <v>34865.837904899898</v>
      </c>
      <c r="D20512" s="389" t="s">
        <v>519</v>
      </c>
      <c r="E20512" s="389" t="s">
        <v>670</v>
      </c>
      <c r="F20512" s="389" t="s">
        <v>650</v>
      </c>
      <c r="G20512" s="389" t="s">
        <v>519</v>
      </c>
    </row>
    <row r="20513" spans="1:7">
      <c r="A20513" s="389" t="s">
        <v>446</v>
      </c>
      <c r="B20513" s="389" t="s">
        <v>519</v>
      </c>
      <c r="C20513" s="389">
        <v>34865.837904899898</v>
      </c>
      <c r="D20513" s="389" t="s">
        <v>519</v>
      </c>
      <c r="E20513" s="389" t="s">
        <v>670</v>
      </c>
      <c r="F20513" s="389" t="s">
        <v>650</v>
      </c>
      <c r="G20513" s="389" t="s">
        <v>519</v>
      </c>
    </row>
    <row r="20514" spans="1:7">
      <c r="A20514" s="389" t="s">
        <v>446</v>
      </c>
      <c r="B20514" s="389" t="s">
        <v>519</v>
      </c>
      <c r="C20514" s="389">
        <v>34865.837904899898</v>
      </c>
      <c r="D20514" s="389" t="s">
        <v>519</v>
      </c>
      <c r="E20514" s="389" t="s">
        <v>670</v>
      </c>
      <c r="F20514" s="389" t="s">
        <v>650</v>
      </c>
      <c r="G20514" s="389" t="s">
        <v>519</v>
      </c>
    </row>
    <row r="20515" spans="1:7">
      <c r="A20515" s="389" t="s">
        <v>446</v>
      </c>
      <c r="B20515" s="389" t="s">
        <v>519</v>
      </c>
      <c r="C20515" s="389">
        <v>34865.837904899898</v>
      </c>
      <c r="D20515" s="389" t="s">
        <v>519</v>
      </c>
      <c r="E20515" s="389" t="s">
        <v>670</v>
      </c>
      <c r="F20515" s="389" t="s">
        <v>650</v>
      </c>
      <c r="G20515" s="389" t="s">
        <v>519</v>
      </c>
    </row>
    <row r="20516" spans="1:7">
      <c r="A20516" s="389" t="s">
        <v>446</v>
      </c>
      <c r="B20516" s="389" t="s">
        <v>519</v>
      </c>
      <c r="C20516" s="389">
        <v>34865.837904899898</v>
      </c>
      <c r="D20516" s="389" t="s">
        <v>519</v>
      </c>
      <c r="E20516" s="389" t="s">
        <v>670</v>
      </c>
      <c r="F20516" s="389" t="s">
        <v>650</v>
      </c>
      <c r="G20516" s="389" t="s">
        <v>519</v>
      </c>
    </row>
    <row r="20517" spans="1:7">
      <c r="A20517" s="389" t="s">
        <v>446</v>
      </c>
      <c r="B20517" s="389" t="s">
        <v>519</v>
      </c>
      <c r="C20517" s="389">
        <v>34865.837904899898</v>
      </c>
      <c r="D20517" s="389" t="s">
        <v>519</v>
      </c>
      <c r="E20517" s="389" t="s">
        <v>670</v>
      </c>
      <c r="F20517" s="389" t="s">
        <v>650</v>
      </c>
      <c r="G20517" s="389" t="s">
        <v>519</v>
      </c>
    </row>
    <row r="20518" spans="1:7">
      <c r="A20518" s="389" t="s">
        <v>446</v>
      </c>
      <c r="B20518" s="389" t="s">
        <v>519</v>
      </c>
      <c r="C20518" s="389">
        <v>34865.837904899898</v>
      </c>
      <c r="D20518" s="389" t="s">
        <v>519</v>
      </c>
      <c r="E20518" s="389" t="s">
        <v>670</v>
      </c>
      <c r="F20518" s="389" t="s">
        <v>650</v>
      </c>
      <c r="G20518" s="389" t="s">
        <v>519</v>
      </c>
    </row>
    <row r="20519" spans="1:7">
      <c r="A20519" s="389" t="s">
        <v>446</v>
      </c>
      <c r="B20519" s="389" t="s">
        <v>519</v>
      </c>
      <c r="C20519" s="389">
        <v>34865.837904899898</v>
      </c>
      <c r="D20519" s="389" t="s">
        <v>519</v>
      </c>
      <c r="E20519" s="389" t="s">
        <v>670</v>
      </c>
      <c r="F20519" s="389" t="s">
        <v>650</v>
      </c>
      <c r="G20519" s="389" t="s">
        <v>519</v>
      </c>
    </row>
    <row r="20520" spans="1:7">
      <c r="A20520" s="389" t="s">
        <v>446</v>
      </c>
      <c r="B20520" s="389" t="s">
        <v>519</v>
      </c>
      <c r="C20520" s="389">
        <v>34865.837904899898</v>
      </c>
      <c r="D20520" s="389" t="s">
        <v>519</v>
      </c>
      <c r="E20520" s="389" t="s">
        <v>670</v>
      </c>
      <c r="F20520" s="389" t="s">
        <v>650</v>
      </c>
      <c r="G20520" s="389" t="s">
        <v>519</v>
      </c>
    </row>
    <row r="20521" spans="1:7">
      <c r="A20521" s="389" t="s">
        <v>446</v>
      </c>
      <c r="B20521" s="389" t="s">
        <v>519</v>
      </c>
      <c r="C20521" s="389">
        <v>34865.837904899898</v>
      </c>
      <c r="D20521" s="389" t="s">
        <v>519</v>
      </c>
      <c r="E20521" s="389" t="s">
        <v>670</v>
      </c>
      <c r="F20521" s="389" t="s">
        <v>650</v>
      </c>
      <c r="G20521" s="389" t="s">
        <v>519</v>
      </c>
    </row>
    <row r="20522" spans="1:7">
      <c r="A20522" s="389" t="s">
        <v>446</v>
      </c>
      <c r="B20522" s="389" t="s">
        <v>519</v>
      </c>
      <c r="C20522" s="389">
        <v>34865.837904899898</v>
      </c>
      <c r="D20522" s="389" t="s">
        <v>519</v>
      </c>
      <c r="E20522" s="389" t="s">
        <v>670</v>
      </c>
      <c r="F20522" s="389" t="s">
        <v>650</v>
      </c>
      <c r="G20522" s="389" t="s">
        <v>519</v>
      </c>
    </row>
    <row r="20523" spans="1:7">
      <c r="A20523" s="389" t="s">
        <v>446</v>
      </c>
      <c r="B20523" s="389" t="s">
        <v>519</v>
      </c>
      <c r="C20523" s="389">
        <v>34865.837904899898</v>
      </c>
      <c r="D20523" s="389" t="s">
        <v>519</v>
      </c>
      <c r="E20523" s="389" t="s">
        <v>670</v>
      </c>
      <c r="F20523" s="389" t="s">
        <v>650</v>
      </c>
      <c r="G20523" s="389" t="s">
        <v>519</v>
      </c>
    </row>
    <row r="20524" spans="1:7">
      <c r="A20524" s="389" t="s">
        <v>446</v>
      </c>
      <c r="B20524" s="389" t="s">
        <v>519</v>
      </c>
      <c r="C20524" s="389">
        <v>34865.837904899898</v>
      </c>
      <c r="D20524" s="389" t="s">
        <v>519</v>
      </c>
      <c r="E20524" s="389" t="s">
        <v>670</v>
      </c>
      <c r="F20524" s="389" t="s">
        <v>650</v>
      </c>
      <c r="G20524" s="389" t="s">
        <v>519</v>
      </c>
    </row>
    <row r="20525" spans="1:7">
      <c r="A20525" s="389" t="s">
        <v>446</v>
      </c>
      <c r="B20525" s="389" t="s">
        <v>519</v>
      </c>
      <c r="C20525" s="389">
        <v>34865.837904899898</v>
      </c>
      <c r="D20525" s="389" t="s">
        <v>519</v>
      </c>
      <c r="E20525" s="389" t="s">
        <v>670</v>
      </c>
      <c r="F20525" s="389" t="s">
        <v>650</v>
      </c>
      <c r="G20525" s="389" t="s">
        <v>519</v>
      </c>
    </row>
    <row r="20526" spans="1:7">
      <c r="A20526" s="389" t="s">
        <v>446</v>
      </c>
      <c r="B20526" s="389" t="s">
        <v>519</v>
      </c>
      <c r="C20526" s="389">
        <v>34865.837904899898</v>
      </c>
      <c r="D20526" s="389" t="s">
        <v>519</v>
      </c>
      <c r="E20526" s="389" t="s">
        <v>670</v>
      </c>
      <c r="F20526" s="389" t="s">
        <v>650</v>
      </c>
      <c r="G20526" s="389" t="s">
        <v>519</v>
      </c>
    </row>
    <row r="20527" spans="1:7">
      <c r="A20527" s="389" t="s">
        <v>446</v>
      </c>
      <c r="B20527" s="389" t="s">
        <v>519</v>
      </c>
      <c r="C20527" s="389">
        <v>34865.837904899898</v>
      </c>
      <c r="D20527" s="389" t="s">
        <v>519</v>
      </c>
      <c r="E20527" s="389" t="s">
        <v>670</v>
      </c>
      <c r="F20527" s="389" t="s">
        <v>650</v>
      </c>
      <c r="G20527" s="389" t="s">
        <v>519</v>
      </c>
    </row>
    <row r="20528" spans="1:7">
      <c r="A20528" s="389" t="s">
        <v>446</v>
      </c>
      <c r="B20528" s="389" t="s">
        <v>519</v>
      </c>
      <c r="C20528" s="389">
        <v>34865.837904899898</v>
      </c>
      <c r="D20528" s="389" t="s">
        <v>519</v>
      </c>
      <c r="E20528" s="389" t="s">
        <v>670</v>
      </c>
      <c r="F20528" s="389" t="s">
        <v>650</v>
      </c>
      <c r="G20528" s="389" t="s">
        <v>519</v>
      </c>
    </row>
    <row r="20529" spans="1:7">
      <c r="A20529" s="389" t="s">
        <v>446</v>
      </c>
      <c r="B20529" s="389" t="s">
        <v>519</v>
      </c>
      <c r="C20529" s="389">
        <v>34865.837904899898</v>
      </c>
      <c r="D20529" s="389" t="s">
        <v>519</v>
      </c>
      <c r="E20529" s="389" t="s">
        <v>670</v>
      </c>
      <c r="F20529" s="389" t="s">
        <v>650</v>
      </c>
      <c r="G20529" s="389" t="s">
        <v>519</v>
      </c>
    </row>
    <row r="20530" spans="1:7">
      <c r="A20530" s="389" t="s">
        <v>446</v>
      </c>
      <c r="B20530" s="389" t="s">
        <v>519</v>
      </c>
      <c r="C20530" s="389">
        <v>34865.837904899898</v>
      </c>
      <c r="D20530" s="389" t="s">
        <v>519</v>
      </c>
      <c r="E20530" s="389" t="s">
        <v>670</v>
      </c>
      <c r="F20530" s="389" t="s">
        <v>650</v>
      </c>
      <c r="G20530" s="389" t="s">
        <v>519</v>
      </c>
    </row>
    <row r="20531" spans="1:7">
      <c r="A20531" s="389" t="s">
        <v>446</v>
      </c>
      <c r="B20531" s="389" t="s">
        <v>519</v>
      </c>
      <c r="C20531" s="389">
        <v>34865.837904899898</v>
      </c>
      <c r="D20531" s="389" t="s">
        <v>519</v>
      </c>
      <c r="E20531" s="389" t="s">
        <v>670</v>
      </c>
      <c r="F20531" s="389" t="s">
        <v>650</v>
      </c>
      <c r="G20531" s="389" t="s">
        <v>519</v>
      </c>
    </row>
    <row r="20532" spans="1:7">
      <c r="A20532" s="389" t="s">
        <v>446</v>
      </c>
      <c r="B20532" s="389" t="s">
        <v>519</v>
      </c>
      <c r="C20532" s="389">
        <v>34865.837904899898</v>
      </c>
      <c r="D20532" s="389" t="s">
        <v>519</v>
      </c>
      <c r="E20532" s="389" t="s">
        <v>670</v>
      </c>
      <c r="F20532" s="389" t="s">
        <v>650</v>
      </c>
      <c r="G20532" s="389" t="s">
        <v>519</v>
      </c>
    </row>
    <row r="20533" spans="1:7">
      <c r="A20533" s="389" t="s">
        <v>446</v>
      </c>
      <c r="B20533" s="389" t="s">
        <v>519</v>
      </c>
      <c r="C20533" s="389">
        <v>34865.837904899898</v>
      </c>
      <c r="D20533" s="389" t="s">
        <v>519</v>
      </c>
      <c r="E20533" s="389" t="s">
        <v>670</v>
      </c>
      <c r="F20533" s="389" t="s">
        <v>650</v>
      </c>
      <c r="G20533" s="389" t="s">
        <v>519</v>
      </c>
    </row>
    <row r="20534" spans="1:7">
      <c r="A20534" s="389" t="s">
        <v>446</v>
      </c>
      <c r="B20534" s="389" t="s">
        <v>519</v>
      </c>
      <c r="C20534" s="389">
        <v>34865.837904899898</v>
      </c>
      <c r="D20534" s="389" t="s">
        <v>519</v>
      </c>
      <c r="E20534" s="389" t="s">
        <v>670</v>
      </c>
      <c r="F20534" s="389" t="s">
        <v>650</v>
      </c>
      <c r="G20534" s="389" t="s">
        <v>519</v>
      </c>
    </row>
    <row r="20535" spans="1:7">
      <c r="A20535" s="389" t="s">
        <v>446</v>
      </c>
      <c r="B20535" s="389" t="s">
        <v>519</v>
      </c>
      <c r="C20535" s="389">
        <v>34865.837904899898</v>
      </c>
      <c r="D20535" s="389" t="s">
        <v>519</v>
      </c>
      <c r="E20535" s="389" t="s">
        <v>670</v>
      </c>
      <c r="F20535" s="389" t="s">
        <v>650</v>
      </c>
      <c r="G20535" s="389" t="s">
        <v>519</v>
      </c>
    </row>
    <row r="20536" spans="1:7">
      <c r="A20536" s="389" t="s">
        <v>446</v>
      </c>
      <c r="B20536" s="389" t="s">
        <v>519</v>
      </c>
      <c r="C20536" s="389">
        <v>34865.837904899898</v>
      </c>
      <c r="D20536" s="389" t="s">
        <v>519</v>
      </c>
      <c r="E20536" s="389" t="s">
        <v>670</v>
      </c>
      <c r="F20536" s="389" t="s">
        <v>650</v>
      </c>
      <c r="G20536" s="389" t="s">
        <v>519</v>
      </c>
    </row>
    <row r="20537" spans="1:7">
      <c r="A20537" s="389" t="s">
        <v>446</v>
      </c>
      <c r="B20537" s="389" t="s">
        <v>519</v>
      </c>
      <c r="C20537" s="389">
        <v>34865.837904899898</v>
      </c>
      <c r="D20537" s="389" t="s">
        <v>519</v>
      </c>
      <c r="E20537" s="389" t="s">
        <v>670</v>
      </c>
      <c r="F20537" s="389" t="s">
        <v>650</v>
      </c>
      <c r="G20537" s="389" t="s">
        <v>519</v>
      </c>
    </row>
    <row r="20538" spans="1:7">
      <c r="A20538" s="389" t="s">
        <v>446</v>
      </c>
      <c r="B20538" s="389" t="s">
        <v>519</v>
      </c>
      <c r="C20538" s="389">
        <v>34865.837904899898</v>
      </c>
      <c r="D20538" s="389" t="s">
        <v>519</v>
      </c>
      <c r="E20538" s="389" t="s">
        <v>670</v>
      </c>
      <c r="F20538" s="389" t="s">
        <v>650</v>
      </c>
      <c r="G20538" s="389" t="s">
        <v>519</v>
      </c>
    </row>
    <row r="20539" spans="1:7">
      <c r="A20539" s="389" t="s">
        <v>548</v>
      </c>
      <c r="B20539" s="389" t="s">
        <v>519</v>
      </c>
      <c r="C20539" s="389">
        <v>34865.837904899898</v>
      </c>
      <c r="D20539" s="389" t="s">
        <v>519</v>
      </c>
      <c r="E20539" s="389" t="s">
        <v>670</v>
      </c>
      <c r="F20539" s="389" t="s">
        <v>650</v>
      </c>
      <c r="G20539" s="389" t="s">
        <v>519</v>
      </c>
    </row>
    <row r="20540" spans="1:7">
      <c r="A20540" s="389" t="s">
        <v>446</v>
      </c>
      <c r="B20540" s="389" t="s">
        <v>519</v>
      </c>
      <c r="C20540" s="389">
        <v>34865.837904899898</v>
      </c>
      <c r="D20540" s="389" t="s">
        <v>519</v>
      </c>
      <c r="E20540" s="389" t="s">
        <v>670</v>
      </c>
      <c r="F20540" s="389" t="s">
        <v>650</v>
      </c>
      <c r="G20540" s="389" t="s">
        <v>519</v>
      </c>
    </row>
    <row r="20541" spans="1:7">
      <c r="A20541" s="389" t="s">
        <v>548</v>
      </c>
      <c r="B20541" s="389" t="s">
        <v>519</v>
      </c>
      <c r="C20541" s="389">
        <v>34865.837904899898</v>
      </c>
      <c r="D20541" s="389" t="s">
        <v>519</v>
      </c>
      <c r="E20541" s="389" t="s">
        <v>670</v>
      </c>
      <c r="F20541" s="389" t="s">
        <v>650</v>
      </c>
      <c r="G20541" s="389" t="s">
        <v>519</v>
      </c>
    </row>
    <row r="20542" spans="1:7">
      <c r="A20542" s="389" t="s">
        <v>548</v>
      </c>
      <c r="B20542" s="389" t="s">
        <v>519</v>
      </c>
      <c r="C20542" s="389">
        <v>34865.837904899898</v>
      </c>
      <c r="D20542" s="389" t="s">
        <v>519</v>
      </c>
      <c r="E20542" s="389" t="s">
        <v>670</v>
      </c>
      <c r="F20542" s="389" t="s">
        <v>650</v>
      </c>
      <c r="G20542" s="389" t="s">
        <v>519</v>
      </c>
    </row>
    <row r="20543" spans="1:7">
      <c r="A20543" s="389" t="s">
        <v>548</v>
      </c>
      <c r="B20543" s="389" t="s">
        <v>519</v>
      </c>
      <c r="C20543" s="389">
        <v>34865.837904899898</v>
      </c>
      <c r="D20543" s="389" t="s">
        <v>519</v>
      </c>
      <c r="E20543" s="389" t="s">
        <v>670</v>
      </c>
      <c r="F20543" s="389" t="s">
        <v>650</v>
      </c>
      <c r="G20543" s="389" t="s">
        <v>519</v>
      </c>
    </row>
    <row r="20544" spans="1:7">
      <c r="A20544" s="389" t="s">
        <v>548</v>
      </c>
      <c r="B20544" s="389" t="s">
        <v>519</v>
      </c>
      <c r="C20544" s="389">
        <v>34865.837904899898</v>
      </c>
      <c r="D20544" s="389" t="s">
        <v>519</v>
      </c>
      <c r="E20544" s="389" t="s">
        <v>670</v>
      </c>
      <c r="F20544" s="389" t="s">
        <v>650</v>
      </c>
      <c r="G20544" s="389" t="s">
        <v>519</v>
      </c>
    </row>
    <row r="20545" spans="1:7">
      <c r="A20545" s="389" t="s">
        <v>548</v>
      </c>
      <c r="B20545" s="389" t="s">
        <v>519</v>
      </c>
      <c r="C20545" s="389">
        <v>34865.837904899898</v>
      </c>
      <c r="D20545" s="389" t="s">
        <v>519</v>
      </c>
      <c r="E20545" s="389" t="s">
        <v>670</v>
      </c>
      <c r="F20545" s="389" t="s">
        <v>650</v>
      </c>
      <c r="G20545" s="389" t="s">
        <v>519</v>
      </c>
    </row>
    <row r="20546" spans="1:7">
      <c r="A20546" s="389" t="s">
        <v>548</v>
      </c>
      <c r="B20546" s="389" t="s">
        <v>519</v>
      </c>
      <c r="C20546" s="389">
        <v>34865.837904899898</v>
      </c>
      <c r="D20546" s="389" t="s">
        <v>519</v>
      </c>
      <c r="E20546" s="389" t="s">
        <v>670</v>
      </c>
      <c r="F20546" s="389" t="s">
        <v>650</v>
      </c>
      <c r="G20546" s="389" t="s">
        <v>519</v>
      </c>
    </row>
    <row r="20547" spans="1:7">
      <c r="A20547" s="389" t="s">
        <v>548</v>
      </c>
      <c r="B20547" s="389" t="s">
        <v>519</v>
      </c>
      <c r="C20547" s="389">
        <v>34865.837904899898</v>
      </c>
      <c r="D20547" s="389" t="s">
        <v>519</v>
      </c>
      <c r="E20547" s="389" t="s">
        <v>670</v>
      </c>
      <c r="F20547" s="389" t="s">
        <v>650</v>
      </c>
      <c r="G20547" s="389" t="s">
        <v>519</v>
      </c>
    </row>
    <row r="20548" spans="1:7">
      <c r="A20548" s="389" t="s">
        <v>548</v>
      </c>
      <c r="B20548" s="389" t="s">
        <v>519</v>
      </c>
      <c r="C20548" s="389">
        <v>34865.837904899898</v>
      </c>
      <c r="D20548" s="389" t="s">
        <v>519</v>
      </c>
      <c r="E20548" s="389" t="s">
        <v>670</v>
      </c>
      <c r="F20548" s="389" t="s">
        <v>650</v>
      </c>
      <c r="G20548" s="389" t="s">
        <v>519</v>
      </c>
    </row>
    <row r="20549" spans="1:7">
      <c r="A20549" s="389" t="s">
        <v>548</v>
      </c>
      <c r="B20549" s="389" t="s">
        <v>519</v>
      </c>
      <c r="C20549" s="389">
        <v>34865.837904899898</v>
      </c>
      <c r="D20549" s="389" t="s">
        <v>519</v>
      </c>
      <c r="E20549" s="389" t="s">
        <v>670</v>
      </c>
      <c r="F20549" s="389" t="s">
        <v>650</v>
      </c>
      <c r="G20549" s="389" t="s">
        <v>519</v>
      </c>
    </row>
    <row r="20550" spans="1:7">
      <c r="A20550" s="389" t="s">
        <v>548</v>
      </c>
      <c r="B20550" s="389" t="s">
        <v>519</v>
      </c>
      <c r="C20550" s="389">
        <v>34865.837904899898</v>
      </c>
      <c r="D20550" s="389" t="s">
        <v>519</v>
      </c>
      <c r="E20550" s="389" t="s">
        <v>670</v>
      </c>
      <c r="F20550" s="389" t="s">
        <v>650</v>
      </c>
      <c r="G20550" s="389" t="s">
        <v>519</v>
      </c>
    </row>
    <row r="20551" spans="1:7">
      <c r="A20551" s="389" t="s">
        <v>548</v>
      </c>
      <c r="B20551" s="389" t="s">
        <v>519</v>
      </c>
      <c r="C20551" s="389">
        <v>34865.837904899898</v>
      </c>
      <c r="D20551" s="389" t="s">
        <v>519</v>
      </c>
      <c r="E20551" s="389" t="s">
        <v>670</v>
      </c>
      <c r="F20551" s="389" t="s">
        <v>650</v>
      </c>
      <c r="G20551" s="389" t="s">
        <v>519</v>
      </c>
    </row>
    <row r="20552" spans="1:7">
      <c r="A20552" s="389" t="s">
        <v>548</v>
      </c>
      <c r="B20552" s="389" t="s">
        <v>519</v>
      </c>
      <c r="C20552" s="389">
        <v>34865.837904899898</v>
      </c>
      <c r="D20552" s="389" t="s">
        <v>519</v>
      </c>
      <c r="E20552" s="389" t="s">
        <v>670</v>
      </c>
      <c r="F20552" s="389" t="s">
        <v>650</v>
      </c>
      <c r="G20552" s="389" t="s">
        <v>519</v>
      </c>
    </row>
    <row r="20553" spans="1:7">
      <c r="A20553" s="389" t="s">
        <v>548</v>
      </c>
      <c r="B20553" s="389" t="s">
        <v>519</v>
      </c>
      <c r="C20553" s="389">
        <v>34865.837904899898</v>
      </c>
      <c r="D20553" s="389" t="s">
        <v>519</v>
      </c>
      <c r="E20553" s="389" t="s">
        <v>670</v>
      </c>
      <c r="F20553" s="389" t="s">
        <v>650</v>
      </c>
      <c r="G20553" s="389" t="s">
        <v>519</v>
      </c>
    </row>
    <row r="20554" spans="1:7">
      <c r="A20554" s="389" t="s">
        <v>548</v>
      </c>
      <c r="B20554" s="389" t="s">
        <v>519</v>
      </c>
      <c r="C20554" s="389">
        <v>34865.837904899898</v>
      </c>
      <c r="D20554" s="389" t="s">
        <v>519</v>
      </c>
      <c r="E20554" s="389" t="s">
        <v>670</v>
      </c>
      <c r="F20554" s="389" t="s">
        <v>650</v>
      </c>
      <c r="G20554" s="389" t="s">
        <v>519</v>
      </c>
    </row>
    <row r="20555" spans="1:7">
      <c r="A20555" s="389" t="s">
        <v>548</v>
      </c>
      <c r="B20555" s="389" t="s">
        <v>519</v>
      </c>
      <c r="C20555" s="389">
        <v>34865.837904899898</v>
      </c>
      <c r="D20555" s="389" t="s">
        <v>519</v>
      </c>
      <c r="E20555" s="389" t="s">
        <v>670</v>
      </c>
      <c r="F20555" s="389" t="s">
        <v>650</v>
      </c>
      <c r="G20555" s="389" t="s">
        <v>519</v>
      </c>
    </row>
    <row r="20556" spans="1:7">
      <c r="A20556" s="389" t="s">
        <v>548</v>
      </c>
      <c r="B20556" s="389" t="s">
        <v>519</v>
      </c>
      <c r="C20556" s="389">
        <v>34865.837904899898</v>
      </c>
      <c r="D20556" s="389" t="s">
        <v>519</v>
      </c>
      <c r="E20556" s="389" t="s">
        <v>670</v>
      </c>
      <c r="F20556" s="389" t="s">
        <v>650</v>
      </c>
      <c r="G20556" s="389" t="s">
        <v>519</v>
      </c>
    </row>
    <row r="20557" spans="1:7">
      <c r="A20557" s="389" t="s">
        <v>548</v>
      </c>
      <c r="B20557" s="389" t="s">
        <v>519</v>
      </c>
      <c r="C20557" s="389">
        <v>34865.837904899898</v>
      </c>
      <c r="D20557" s="389" t="s">
        <v>519</v>
      </c>
      <c r="E20557" s="389" t="s">
        <v>670</v>
      </c>
      <c r="F20557" s="389" t="s">
        <v>650</v>
      </c>
      <c r="G20557" s="389" t="s">
        <v>519</v>
      </c>
    </row>
    <row r="20558" spans="1:7">
      <c r="A20558" s="389" t="s">
        <v>548</v>
      </c>
      <c r="B20558" s="389" t="s">
        <v>519</v>
      </c>
      <c r="C20558" s="389">
        <v>34865.837904899898</v>
      </c>
      <c r="D20558" s="389" t="s">
        <v>519</v>
      </c>
      <c r="E20558" s="389" t="s">
        <v>670</v>
      </c>
      <c r="F20558" s="389" t="s">
        <v>650</v>
      </c>
      <c r="G20558" s="389" t="s">
        <v>519</v>
      </c>
    </row>
    <row r="20559" spans="1:7">
      <c r="A20559" s="389" t="s">
        <v>548</v>
      </c>
      <c r="B20559" s="389" t="s">
        <v>519</v>
      </c>
      <c r="C20559" s="389">
        <v>34865.837904899898</v>
      </c>
      <c r="D20559" s="389" t="s">
        <v>519</v>
      </c>
      <c r="E20559" s="389" t="s">
        <v>670</v>
      </c>
      <c r="F20559" s="389" t="s">
        <v>650</v>
      </c>
      <c r="G20559" s="389" t="s">
        <v>519</v>
      </c>
    </row>
    <row r="20560" spans="1:7">
      <c r="A20560" s="389" t="s">
        <v>548</v>
      </c>
      <c r="B20560" s="389" t="s">
        <v>519</v>
      </c>
      <c r="C20560" s="389">
        <v>34865.837904899898</v>
      </c>
      <c r="D20560" s="389" t="s">
        <v>519</v>
      </c>
      <c r="E20560" s="389" t="s">
        <v>670</v>
      </c>
      <c r="F20560" s="389" t="s">
        <v>650</v>
      </c>
      <c r="G20560" s="389" t="s">
        <v>519</v>
      </c>
    </row>
    <row r="20561" spans="1:7">
      <c r="A20561" s="389" t="s">
        <v>548</v>
      </c>
      <c r="B20561" s="389" t="s">
        <v>519</v>
      </c>
      <c r="C20561" s="389">
        <v>34865.837904899898</v>
      </c>
      <c r="D20561" s="389" t="s">
        <v>519</v>
      </c>
      <c r="E20561" s="389" t="s">
        <v>670</v>
      </c>
      <c r="F20561" s="389" t="s">
        <v>650</v>
      </c>
      <c r="G20561" s="389" t="s">
        <v>519</v>
      </c>
    </row>
    <row r="20562" spans="1:7">
      <c r="A20562" s="389" t="s">
        <v>548</v>
      </c>
      <c r="B20562" s="389" t="s">
        <v>519</v>
      </c>
      <c r="C20562" s="389">
        <v>34865.837904899898</v>
      </c>
      <c r="D20562" s="389" t="s">
        <v>519</v>
      </c>
      <c r="E20562" s="389" t="s">
        <v>670</v>
      </c>
      <c r="F20562" s="389" t="s">
        <v>650</v>
      </c>
      <c r="G20562" s="389" t="s">
        <v>519</v>
      </c>
    </row>
    <row r="20563" spans="1:7">
      <c r="A20563" s="389" t="s">
        <v>548</v>
      </c>
      <c r="B20563" s="389" t="s">
        <v>519</v>
      </c>
      <c r="C20563" s="389">
        <v>34865.837904899898</v>
      </c>
      <c r="D20563" s="389" t="s">
        <v>519</v>
      </c>
      <c r="E20563" s="389" t="s">
        <v>670</v>
      </c>
      <c r="F20563" s="389" t="s">
        <v>650</v>
      </c>
      <c r="G20563" s="389" t="s">
        <v>519</v>
      </c>
    </row>
    <row r="20564" spans="1:7">
      <c r="A20564" s="389" t="s">
        <v>548</v>
      </c>
      <c r="B20564" s="389" t="s">
        <v>519</v>
      </c>
      <c r="C20564" s="389">
        <v>34865.837904899898</v>
      </c>
      <c r="D20564" s="389" t="s">
        <v>519</v>
      </c>
      <c r="E20564" s="389" t="s">
        <v>670</v>
      </c>
      <c r="F20564" s="389" t="s">
        <v>650</v>
      </c>
      <c r="G20564" s="389" t="s">
        <v>519</v>
      </c>
    </row>
    <row r="20565" spans="1:7">
      <c r="A20565" s="389" t="s">
        <v>548</v>
      </c>
      <c r="B20565" s="389" t="s">
        <v>519</v>
      </c>
      <c r="C20565" s="389">
        <v>34865.837904899898</v>
      </c>
      <c r="D20565" s="389" t="s">
        <v>519</v>
      </c>
      <c r="E20565" s="389" t="s">
        <v>670</v>
      </c>
      <c r="F20565" s="389" t="s">
        <v>650</v>
      </c>
      <c r="G20565" s="389" t="s">
        <v>519</v>
      </c>
    </row>
    <row r="20566" spans="1:7">
      <c r="A20566" s="389" t="s">
        <v>548</v>
      </c>
      <c r="B20566" s="389" t="s">
        <v>519</v>
      </c>
      <c r="C20566" s="389">
        <v>34865.837904899898</v>
      </c>
      <c r="D20566" s="389" t="s">
        <v>519</v>
      </c>
      <c r="E20566" s="389" t="s">
        <v>670</v>
      </c>
      <c r="F20566" s="389" t="s">
        <v>650</v>
      </c>
      <c r="G20566" s="389" t="s">
        <v>519</v>
      </c>
    </row>
    <row r="20567" spans="1:7">
      <c r="A20567" s="389" t="s">
        <v>548</v>
      </c>
      <c r="B20567" s="389" t="s">
        <v>519</v>
      </c>
      <c r="C20567" s="389">
        <v>34865.837904899898</v>
      </c>
      <c r="D20567" s="389" t="s">
        <v>519</v>
      </c>
      <c r="E20567" s="389" t="s">
        <v>670</v>
      </c>
      <c r="F20567" s="389" t="s">
        <v>650</v>
      </c>
      <c r="G20567" s="389" t="s">
        <v>519</v>
      </c>
    </row>
    <row r="20568" spans="1:7">
      <c r="A20568" s="389" t="s">
        <v>548</v>
      </c>
      <c r="B20568" s="389" t="s">
        <v>519</v>
      </c>
      <c r="C20568" s="389">
        <v>34865.837904899898</v>
      </c>
      <c r="D20568" s="389" t="s">
        <v>519</v>
      </c>
      <c r="E20568" s="389" t="s">
        <v>670</v>
      </c>
      <c r="F20568" s="389" t="s">
        <v>650</v>
      </c>
      <c r="G20568" s="389" t="s">
        <v>519</v>
      </c>
    </row>
    <row r="20569" spans="1:7">
      <c r="A20569" s="389" t="s">
        <v>548</v>
      </c>
      <c r="B20569" s="389" t="s">
        <v>519</v>
      </c>
      <c r="C20569" s="389">
        <v>34865.837904899898</v>
      </c>
      <c r="D20569" s="389" t="s">
        <v>519</v>
      </c>
      <c r="E20569" s="389" t="s">
        <v>670</v>
      </c>
      <c r="F20569" s="389" t="s">
        <v>650</v>
      </c>
      <c r="G20569" s="389" t="s">
        <v>519</v>
      </c>
    </row>
    <row r="20570" spans="1:7">
      <c r="A20570" s="389" t="s">
        <v>548</v>
      </c>
      <c r="B20570" s="389" t="s">
        <v>519</v>
      </c>
      <c r="C20570" s="389">
        <v>34865.837904899898</v>
      </c>
      <c r="D20570" s="389" t="s">
        <v>519</v>
      </c>
      <c r="E20570" s="389" t="s">
        <v>670</v>
      </c>
      <c r="F20570" s="389" t="s">
        <v>650</v>
      </c>
      <c r="G20570" s="389" t="s">
        <v>519</v>
      </c>
    </row>
    <row r="20571" spans="1:7">
      <c r="A20571" s="389" t="s">
        <v>548</v>
      </c>
      <c r="B20571" s="389" t="s">
        <v>519</v>
      </c>
      <c r="C20571" s="389">
        <v>34865.837904899898</v>
      </c>
      <c r="D20571" s="389" t="s">
        <v>519</v>
      </c>
      <c r="E20571" s="389" t="s">
        <v>670</v>
      </c>
      <c r="F20571" s="389" t="s">
        <v>650</v>
      </c>
      <c r="G20571" s="389" t="s">
        <v>519</v>
      </c>
    </row>
    <row r="20572" spans="1:7">
      <c r="A20572" s="389" t="s">
        <v>548</v>
      </c>
      <c r="B20572" s="389" t="s">
        <v>519</v>
      </c>
      <c r="C20572" s="389">
        <v>34865.837904899898</v>
      </c>
      <c r="D20572" s="389" t="s">
        <v>519</v>
      </c>
      <c r="E20572" s="389" t="s">
        <v>670</v>
      </c>
      <c r="F20572" s="389" t="s">
        <v>650</v>
      </c>
      <c r="G20572" s="389" t="s">
        <v>519</v>
      </c>
    </row>
    <row r="20573" spans="1:7">
      <c r="A20573" s="389" t="s">
        <v>548</v>
      </c>
      <c r="B20573" s="389" t="s">
        <v>519</v>
      </c>
      <c r="C20573" s="389">
        <v>34865.837904899898</v>
      </c>
      <c r="D20573" s="389" t="s">
        <v>519</v>
      </c>
      <c r="E20573" s="389" t="s">
        <v>670</v>
      </c>
      <c r="F20573" s="389" t="s">
        <v>650</v>
      </c>
      <c r="G20573" s="389" t="s">
        <v>519</v>
      </c>
    </row>
    <row r="20574" spans="1:7">
      <c r="A20574" s="389" t="s">
        <v>548</v>
      </c>
      <c r="B20574" s="389" t="s">
        <v>519</v>
      </c>
      <c r="C20574" s="389">
        <v>34865.837904899898</v>
      </c>
      <c r="D20574" s="389" t="s">
        <v>519</v>
      </c>
      <c r="E20574" s="389" t="s">
        <v>670</v>
      </c>
      <c r="F20574" s="389" t="s">
        <v>650</v>
      </c>
      <c r="G20574" s="389" t="s">
        <v>519</v>
      </c>
    </row>
    <row r="20575" spans="1:7">
      <c r="A20575" s="389" t="s">
        <v>548</v>
      </c>
      <c r="B20575" s="389" t="s">
        <v>519</v>
      </c>
      <c r="C20575" s="389">
        <v>34865.837904899898</v>
      </c>
      <c r="D20575" s="389" t="s">
        <v>519</v>
      </c>
      <c r="E20575" s="389" t="s">
        <v>670</v>
      </c>
      <c r="F20575" s="389" t="s">
        <v>650</v>
      </c>
      <c r="G20575" s="389" t="s">
        <v>519</v>
      </c>
    </row>
    <row r="20576" spans="1:7">
      <c r="A20576" s="389" t="s">
        <v>548</v>
      </c>
      <c r="B20576" s="389" t="s">
        <v>519</v>
      </c>
      <c r="C20576" s="389">
        <v>34865.837904899898</v>
      </c>
      <c r="D20576" s="389" t="s">
        <v>519</v>
      </c>
      <c r="E20576" s="389" t="s">
        <v>670</v>
      </c>
      <c r="F20576" s="389" t="s">
        <v>650</v>
      </c>
      <c r="G20576" s="389" t="s">
        <v>519</v>
      </c>
    </row>
    <row r="20577" spans="1:7">
      <c r="A20577" s="389" t="s">
        <v>548</v>
      </c>
      <c r="B20577" s="389" t="s">
        <v>519</v>
      </c>
      <c r="C20577" s="389">
        <v>34865.837904899898</v>
      </c>
      <c r="D20577" s="389" t="s">
        <v>519</v>
      </c>
      <c r="E20577" s="389" t="s">
        <v>670</v>
      </c>
      <c r="F20577" s="389" t="s">
        <v>650</v>
      </c>
      <c r="G20577" s="389" t="s">
        <v>519</v>
      </c>
    </row>
    <row r="20578" spans="1:7">
      <c r="A20578" s="389" t="s">
        <v>548</v>
      </c>
      <c r="B20578" s="389" t="s">
        <v>519</v>
      </c>
      <c r="C20578" s="389">
        <v>34865.837904899898</v>
      </c>
      <c r="D20578" s="389" t="s">
        <v>519</v>
      </c>
      <c r="E20578" s="389" t="s">
        <v>670</v>
      </c>
      <c r="F20578" s="389" t="s">
        <v>650</v>
      </c>
      <c r="G20578" s="389" t="s">
        <v>519</v>
      </c>
    </row>
    <row r="20579" spans="1:7">
      <c r="A20579" s="389" t="s">
        <v>548</v>
      </c>
      <c r="B20579" s="389" t="s">
        <v>519</v>
      </c>
      <c r="C20579" s="389">
        <v>34865.837904899898</v>
      </c>
      <c r="D20579" s="389" t="s">
        <v>519</v>
      </c>
      <c r="E20579" s="389" t="s">
        <v>670</v>
      </c>
      <c r="F20579" s="389" t="s">
        <v>650</v>
      </c>
      <c r="G20579" s="389" t="s">
        <v>519</v>
      </c>
    </row>
    <row r="20580" spans="1:7">
      <c r="A20580" s="389" t="s">
        <v>548</v>
      </c>
      <c r="B20580" s="389" t="s">
        <v>519</v>
      </c>
      <c r="C20580" s="389">
        <v>34865.837904899898</v>
      </c>
      <c r="D20580" s="389" t="s">
        <v>519</v>
      </c>
      <c r="E20580" s="389" t="s">
        <v>670</v>
      </c>
      <c r="F20580" s="389" t="s">
        <v>650</v>
      </c>
      <c r="G20580" s="389" t="s">
        <v>519</v>
      </c>
    </row>
    <row r="20581" spans="1:7">
      <c r="A20581" s="389" t="s">
        <v>548</v>
      </c>
      <c r="B20581" s="389" t="s">
        <v>519</v>
      </c>
      <c r="C20581" s="389">
        <v>34865.837904899898</v>
      </c>
      <c r="D20581" s="389" t="s">
        <v>519</v>
      </c>
      <c r="E20581" s="389" t="s">
        <v>670</v>
      </c>
      <c r="F20581" s="389" t="s">
        <v>650</v>
      </c>
      <c r="G20581" s="389" t="s">
        <v>519</v>
      </c>
    </row>
    <row r="20582" spans="1:7">
      <c r="A20582" s="389" t="s">
        <v>548</v>
      </c>
      <c r="B20582" s="389" t="s">
        <v>519</v>
      </c>
      <c r="C20582" s="389">
        <v>34865.837904899898</v>
      </c>
      <c r="D20582" s="389" t="s">
        <v>519</v>
      </c>
      <c r="E20582" s="389" t="s">
        <v>670</v>
      </c>
      <c r="F20582" s="389" t="s">
        <v>650</v>
      </c>
      <c r="G20582" s="389" t="s">
        <v>519</v>
      </c>
    </row>
    <row r="20583" spans="1:7">
      <c r="A20583" s="389" t="s">
        <v>548</v>
      </c>
      <c r="B20583" s="389" t="s">
        <v>519</v>
      </c>
      <c r="C20583" s="389">
        <v>34865.837904899898</v>
      </c>
      <c r="D20583" s="389" t="s">
        <v>519</v>
      </c>
      <c r="E20583" s="389" t="s">
        <v>670</v>
      </c>
      <c r="F20583" s="389" t="s">
        <v>650</v>
      </c>
      <c r="G20583" s="389" t="s">
        <v>519</v>
      </c>
    </row>
    <row r="20584" spans="1:7">
      <c r="A20584" s="389" t="s">
        <v>548</v>
      </c>
      <c r="B20584" s="389" t="s">
        <v>519</v>
      </c>
      <c r="C20584" s="389">
        <v>34865.837904899898</v>
      </c>
      <c r="D20584" s="389" t="s">
        <v>519</v>
      </c>
      <c r="E20584" s="389" t="s">
        <v>670</v>
      </c>
      <c r="F20584" s="389" t="s">
        <v>650</v>
      </c>
      <c r="G20584" s="389" t="s">
        <v>519</v>
      </c>
    </row>
    <row r="20585" spans="1:7">
      <c r="A20585" s="389" t="s">
        <v>548</v>
      </c>
      <c r="B20585" s="389" t="s">
        <v>519</v>
      </c>
      <c r="C20585" s="389">
        <v>34865.837904899898</v>
      </c>
      <c r="D20585" s="389" t="s">
        <v>519</v>
      </c>
      <c r="E20585" s="389" t="s">
        <v>670</v>
      </c>
      <c r="F20585" s="389" t="s">
        <v>650</v>
      </c>
      <c r="G20585" s="389" t="s">
        <v>519</v>
      </c>
    </row>
    <row r="20586" spans="1:7">
      <c r="A20586" s="389" t="s">
        <v>548</v>
      </c>
      <c r="B20586" s="389" t="s">
        <v>519</v>
      </c>
      <c r="C20586" s="389">
        <v>34865.837904899898</v>
      </c>
      <c r="D20586" s="389" t="s">
        <v>519</v>
      </c>
      <c r="E20586" s="389" t="s">
        <v>670</v>
      </c>
      <c r="F20586" s="389" t="s">
        <v>650</v>
      </c>
      <c r="G20586" s="389" t="s">
        <v>519</v>
      </c>
    </row>
    <row r="20587" spans="1:7">
      <c r="A20587" s="389" t="s">
        <v>548</v>
      </c>
      <c r="B20587" s="389" t="s">
        <v>519</v>
      </c>
      <c r="C20587" s="389">
        <v>34865.837904899898</v>
      </c>
      <c r="D20587" s="389" t="s">
        <v>519</v>
      </c>
      <c r="E20587" s="389" t="s">
        <v>670</v>
      </c>
      <c r="F20587" s="389" t="s">
        <v>650</v>
      </c>
      <c r="G20587" s="389" t="s">
        <v>519</v>
      </c>
    </row>
    <row r="20588" spans="1:7">
      <c r="A20588" s="389" t="s">
        <v>548</v>
      </c>
      <c r="B20588" s="389" t="s">
        <v>519</v>
      </c>
      <c r="C20588" s="389">
        <v>34865.837904899898</v>
      </c>
      <c r="D20588" s="389" t="s">
        <v>519</v>
      </c>
      <c r="E20588" s="389" t="s">
        <v>670</v>
      </c>
      <c r="F20588" s="389" t="s">
        <v>650</v>
      </c>
      <c r="G20588" s="389" t="s">
        <v>519</v>
      </c>
    </row>
    <row r="20589" spans="1:7">
      <c r="A20589" s="389" t="s">
        <v>548</v>
      </c>
      <c r="B20589" s="389" t="s">
        <v>519</v>
      </c>
      <c r="C20589" s="389">
        <v>34865.837904899898</v>
      </c>
      <c r="D20589" s="389" t="s">
        <v>519</v>
      </c>
      <c r="E20589" s="389" t="s">
        <v>670</v>
      </c>
      <c r="F20589" s="389" t="s">
        <v>650</v>
      </c>
      <c r="G20589" s="389" t="s">
        <v>519</v>
      </c>
    </row>
    <row r="20590" spans="1:7">
      <c r="A20590" s="389" t="s">
        <v>548</v>
      </c>
      <c r="B20590" s="389" t="s">
        <v>519</v>
      </c>
      <c r="C20590" s="389">
        <v>34865.837904899898</v>
      </c>
      <c r="D20590" s="389" t="s">
        <v>519</v>
      </c>
      <c r="E20590" s="389" t="s">
        <v>670</v>
      </c>
      <c r="F20590" s="389" t="s">
        <v>650</v>
      </c>
      <c r="G20590" s="389" t="s">
        <v>519</v>
      </c>
    </row>
    <row r="20591" spans="1:7">
      <c r="A20591" s="389" t="s">
        <v>548</v>
      </c>
      <c r="B20591" s="389" t="s">
        <v>519</v>
      </c>
      <c r="C20591" s="389">
        <v>34865.837904899898</v>
      </c>
      <c r="D20591" s="389" t="s">
        <v>519</v>
      </c>
      <c r="E20591" s="389" t="s">
        <v>670</v>
      </c>
      <c r="F20591" s="389" t="s">
        <v>650</v>
      </c>
      <c r="G20591" s="389" t="s">
        <v>519</v>
      </c>
    </row>
    <row r="20592" spans="1:7">
      <c r="A20592" s="389" t="s">
        <v>548</v>
      </c>
      <c r="B20592" s="389" t="s">
        <v>519</v>
      </c>
      <c r="C20592" s="389">
        <v>34865.837904899898</v>
      </c>
      <c r="D20592" s="389" t="s">
        <v>519</v>
      </c>
      <c r="E20592" s="389" t="s">
        <v>670</v>
      </c>
      <c r="F20592" s="389" t="s">
        <v>650</v>
      </c>
      <c r="G20592" s="389" t="s">
        <v>519</v>
      </c>
    </row>
    <row r="20593" spans="1:7">
      <c r="A20593" s="389" t="s">
        <v>549</v>
      </c>
      <c r="B20593" s="389" t="s">
        <v>519</v>
      </c>
      <c r="C20593" s="389">
        <v>34865.837904899898</v>
      </c>
      <c r="D20593" s="389" t="s">
        <v>519</v>
      </c>
      <c r="E20593" s="389" t="s">
        <v>670</v>
      </c>
      <c r="F20593" s="389" t="s">
        <v>650</v>
      </c>
      <c r="G20593" s="389" t="s">
        <v>519</v>
      </c>
    </row>
    <row r="20594" spans="1:7">
      <c r="A20594" s="389" t="s">
        <v>548</v>
      </c>
      <c r="B20594" s="389" t="s">
        <v>519</v>
      </c>
      <c r="C20594" s="389">
        <v>34865.837904899898</v>
      </c>
      <c r="D20594" s="389" t="s">
        <v>519</v>
      </c>
      <c r="E20594" s="389" t="s">
        <v>670</v>
      </c>
      <c r="F20594" s="389" t="s">
        <v>650</v>
      </c>
      <c r="G20594" s="389" t="s">
        <v>519</v>
      </c>
    </row>
    <row r="20595" spans="1:7">
      <c r="A20595" s="389" t="s">
        <v>548</v>
      </c>
      <c r="B20595" s="389" t="s">
        <v>519</v>
      </c>
      <c r="C20595" s="389">
        <v>34865.837904899898</v>
      </c>
      <c r="D20595" s="389" t="s">
        <v>519</v>
      </c>
      <c r="E20595" s="389" t="s">
        <v>670</v>
      </c>
      <c r="F20595" s="389" t="s">
        <v>650</v>
      </c>
      <c r="G20595" s="389" t="s">
        <v>519</v>
      </c>
    </row>
    <row r="20596" spans="1:7">
      <c r="A20596" s="389" t="s">
        <v>548</v>
      </c>
      <c r="B20596" s="389" t="s">
        <v>519</v>
      </c>
      <c r="C20596" s="389">
        <v>34865.837904899898</v>
      </c>
      <c r="D20596" s="389" t="s">
        <v>519</v>
      </c>
      <c r="E20596" s="389" t="s">
        <v>670</v>
      </c>
      <c r="F20596" s="389" t="s">
        <v>650</v>
      </c>
      <c r="G20596" s="389" t="s">
        <v>519</v>
      </c>
    </row>
    <row r="20597" spans="1:7">
      <c r="A20597" s="389" t="s">
        <v>548</v>
      </c>
      <c r="B20597" s="389" t="s">
        <v>519</v>
      </c>
      <c r="C20597" s="389">
        <v>34865.837904899898</v>
      </c>
      <c r="D20597" s="389" t="s">
        <v>519</v>
      </c>
      <c r="E20597" s="389" t="s">
        <v>670</v>
      </c>
      <c r="F20597" s="389" t="s">
        <v>650</v>
      </c>
      <c r="G20597" s="389" t="s">
        <v>519</v>
      </c>
    </row>
    <row r="20598" spans="1:7">
      <c r="A20598" s="389" t="s">
        <v>548</v>
      </c>
      <c r="B20598" s="389" t="s">
        <v>519</v>
      </c>
      <c r="C20598" s="389">
        <v>34865.837904899898</v>
      </c>
      <c r="D20598" s="389" t="s">
        <v>519</v>
      </c>
      <c r="E20598" s="389" t="s">
        <v>670</v>
      </c>
      <c r="F20598" s="389" t="s">
        <v>650</v>
      </c>
      <c r="G20598" s="389" t="s">
        <v>519</v>
      </c>
    </row>
    <row r="20599" spans="1:7">
      <c r="A20599" s="389" t="s">
        <v>548</v>
      </c>
      <c r="B20599" s="389" t="s">
        <v>519</v>
      </c>
      <c r="C20599" s="389">
        <v>34865.837904899898</v>
      </c>
      <c r="D20599" s="389" t="s">
        <v>519</v>
      </c>
      <c r="E20599" s="389" t="s">
        <v>670</v>
      </c>
      <c r="F20599" s="389" t="s">
        <v>650</v>
      </c>
      <c r="G20599" s="389" t="s">
        <v>519</v>
      </c>
    </row>
    <row r="20600" spans="1:7">
      <c r="A20600" s="389" t="s">
        <v>548</v>
      </c>
      <c r="B20600" s="389" t="s">
        <v>519</v>
      </c>
      <c r="C20600" s="389">
        <v>34865.837904899898</v>
      </c>
      <c r="D20600" s="389" t="s">
        <v>519</v>
      </c>
      <c r="E20600" s="389" t="s">
        <v>670</v>
      </c>
      <c r="F20600" s="389" t="s">
        <v>650</v>
      </c>
      <c r="G20600" s="389" t="s">
        <v>519</v>
      </c>
    </row>
    <row r="20601" spans="1:7">
      <c r="A20601" s="389" t="s">
        <v>548</v>
      </c>
      <c r="B20601" s="389" t="s">
        <v>519</v>
      </c>
      <c r="C20601" s="389">
        <v>34865.837904899898</v>
      </c>
      <c r="D20601" s="389" t="s">
        <v>519</v>
      </c>
      <c r="E20601" s="389" t="s">
        <v>670</v>
      </c>
      <c r="F20601" s="389" t="s">
        <v>650</v>
      </c>
      <c r="G20601" s="389" t="s">
        <v>519</v>
      </c>
    </row>
    <row r="20602" spans="1:7">
      <c r="A20602" s="389" t="s">
        <v>548</v>
      </c>
      <c r="B20602" s="389" t="s">
        <v>519</v>
      </c>
      <c r="C20602" s="389">
        <v>34865.837904899898</v>
      </c>
      <c r="D20602" s="389" t="s">
        <v>519</v>
      </c>
      <c r="E20602" s="389" t="s">
        <v>670</v>
      </c>
      <c r="F20602" s="389" t="s">
        <v>650</v>
      </c>
      <c r="G20602" s="389" t="s">
        <v>519</v>
      </c>
    </row>
    <row r="20603" spans="1:7">
      <c r="A20603" s="389" t="s">
        <v>548</v>
      </c>
      <c r="B20603" s="389" t="s">
        <v>519</v>
      </c>
      <c r="C20603" s="389">
        <v>34865.837904899898</v>
      </c>
      <c r="D20603" s="389" t="s">
        <v>519</v>
      </c>
      <c r="E20603" s="389" t="s">
        <v>670</v>
      </c>
      <c r="F20603" s="389" t="s">
        <v>650</v>
      </c>
      <c r="G20603" s="389" t="s">
        <v>519</v>
      </c>
    </row>
    <row r="20604" spans="1:7">
      <c r="A20604" s="389" t="s">
        <v>548</v>
      </c>
      <c r="B20604" s="389" t="s">
        <v>519</v>
      </c>
      <c r="C20604" s="389">
        <v>34865.837904899898</v>
      </c>
      <c r="D20604" s="389" t="s">
        <v>519</v>
      </c>
      <c r="E20604" s="389" t="s">
        <v>670</v>
      </c>
      <c r="F20604" s="389" t="s">
        <v>650</v>
      </c>
      <c r="G20604" s="389" t="s">
        <v>519</v>
      </c>
    </row>
    <row r="20605" spans="1:7">
      <c r="A20605" s="389" t="s">
        <v>548</v>
      </c>
      <c r="B20605" s="389" t="s">
        <v>519</v>
      </c>
      <c r="C20605" s="389">
        <v>34865.837904899898</v>
      </c>
      <c r="D20605" s="389" t="s">
        <v>519</v>
      </c>
      <c r="E20605" s="389" t="s">
        <v>670</v>
      </c>
      <c r="F20605" s="389" t="s">
        <v>650</v>
      </c>
      <c r="G20605" s="389" t="s">
        <v>519</v>
      </c>
    </row>
    <row r="20606" spans="1:7">
      <c r="A20606" s="389" t="s">
        <v>548</v>
      </c>
      <c r="B20606" s="389" t="s">
        <v>519</v>
      </c>
      <c r="C20606" s="389">
        <v>34865.837904899898</v>
      </c>
      <c r="D20606" s="389" t="s">
        <v>519</v>
      </c>
      <c r="E20606" s="389" t="s">
        <v>670</v>
      </c>
      <c r="F20606" s="389" t="s">
        <v>650</v>
      </c>
      <c r="G20606" s="389" t="s">
        <v>519</v>
      </c>
    </row>
    <row r="20607" spans="1:7">
      <c r="A20607" s="389" t="s">
        <v>548</v>
      </c>
      <c r="B20607" s="389" t="s">
        <v>519</v>
      </c>
      <c r="C20607" s="389">
        <v>34865.837904899898</v>
      </c>
      <c r="D20607" s="389" t="s">
        <v>519</v>
      </c>
      <c r="E20607" s="389" t="s">
        <v>670</v>
      </c>
      <c r="F20607" s="389" t="s">
        <v>650</v>
      </c>
      <c r="G20607" s="389" t="s">
        <v>519</v>
      </c>
    </row>
    <row r="20608" spans="1:7">
      <c r="A20608" s="389" t="s">
        <v>548</v>
      </c>
      <c r="B20608" s="389" t="s">
        <v>519</v>
      </c>
      <c r="C20608" s="389">
        <v>34865.837904899898</v>
      </c>
      <c r="D20608" s="389" t="s">
        <v>519</v>
      </c>
      <c r="E20608" s="389" t="s">
        <v>670</v>
      </c>
      <c r="F20608" s="389" t="s">
        <v>650</v>
      </c>
      <c r="G20608" s="389" t="s">
        <v>519</v>
      </c>
    </row>
    <row r="20609" spans="1:7">
      <c r="A20609" s="389" t="s">
        <v>548</v>
      </c>
      <c r="B20609" s="389" t="s">
        <v>519</v>
      </c>
      <c r="C20609" s="389">
        <v>34865.837904899898</v>
      </c>
      <c r="D20609" s="389" t="s">
        <v>519</v>
      </c>
      <c r="E20609" s="389" t="s">
        <v>670</v>
      </c>
      <c r="F20609" s="389" t="s">
        <v>650</v>
      </c>
      <c r="G20609" s="389" t="s">
        <v>519</v>
      </c>
    </row>
    <row r="20610" spans="1:7">
      <c r="A20610" s="389" t="s">
        <v>548</v>
      </c>
      <c r="B20610" s="389" t="s">
        <v>519</v>
      </c>
      <c r="C20610" s="389">
        <v>34865.837904899898</v>
      </c>
      <c r="D20610" s="389" t="s">
        <v>519</v>
      </c>
      <c r="E20610" s="389" t="s">
        <v>670</v>
      </c>
      <c r="F20610" s="389" t="s">
        <v>650</v>
      </c>
      <c r="G20610" s="389" t="s">
        <v>519</v>
      </c>
    </row>
    <row r="20611" spans="1:7">
      <c r="A20611" s="389" t="s">
        <v>549</v>
      </c>
      <c r="B20611" s="389" t="s">
        <v>519</v>
      </c>
      <c r="C20611" s="389">
        <v>34865.837904899898</v>
      </c>
      <c r="D20611" s="389" t="s">
        <v>519</v>
      </c>
      <c r="E20611" s="389" t="s">
        <v>670</v>
      </c>
      <c r="F20611" s="389" t="s">
        <v>650</v>
      </c>
      <c r="G20611" s="389" t="s">
        <v>519</v>
      </c>
    </row>
    <row r="20612" spans="1:7">
      <c r="A20612" s="389" t="s">
        <v>549</v>
      </c>
      <c r="B20612" s="389" t="s">
        <v>519</v>
      </c>
      <c r="C20612" s="389">
        <v>34865.837904899898</v>
      </c>
      <c r="D20612" s="389" t="s">
        <v>519</v>
      </c>
      <c r="E20612" s="389" t="s">
        <v>670</v>
      </c>
      <c r="F20612" s="389" t="s">
        <v>650</v>
      </c>
      <c r="G20612" s="389" t="s">
        <v>519</v>
      </c>
    </row>
    <row r="20613" spans="1:7">
      <c r="A20613" s="389" t="s">
        <v>548</v>
      </c>
      <c r="B20613" s="389" t="s">
        <v>519</v>
      </c>
      <c r="C20613" s="389">
        <v>34865.837904899898</v>
      </c>
      <c r="D20613" s="389" t="s">
        <v>519</v>
      </c>
      <c r="E20613" s="389" t="s">
        <v>670</v>
      </c>
      <c r="F20613" s="389" t="s">
        <v>650</v>
      </c>
      <c r="G20613" s="389" t="s">
        <v>519</v>
      </c>
    </row>
    <row r="20614" spans="1:7">
      <c r="A20614" s="389" t="s">
        <v>548</v>
      </c>
      <c r="B20614" s="389" t="s">
        <v>519</v>
      </c>
      <c r="C20614" s="389">
        <v>34865.837904899898</v>
      </c>
      <c r="D20614" s="389" t="s">
        <v>519</v>
      </c>
      <c r="E20614" s="389" t="s">
        <v>670</v>
      </c>
      <c r="F20614" s="389" t="s">
        <v>650</v>
      </c>
      <c r="G20614" s="389" t="s">
        <v>519</v>
      </c>
    </row>
    <row r="20615" spans="1:7">
      <c r="A20615" s="389" t="s">
        <v>548</v>
      </c>
      <c r="B20615" s="389" t="s">
        <v>519</v>
      </c>
      <c r="C20615" s="389">
        <v>34865.837904899898</v>
      </c>
      <c r="D20615" s="389" t="s">
        <v>519</v>
      </c>
      <c r="E20615" s="389" t="s">
        <v>670</v>
      </c>
      <c r="F20615" s="389" t="s">
        <v>650</v>
      </c>
      <c r="G20615" s="389" t="s">
        <v>519</v>
      </c>
    </row>
    <row r="20616" spans="1:7">
      <c r="A20616" s="389" t="s">
        <v>548</v>
      </c>
      <c r="B20616" s="389" t="s">
        <v>519</v>
      </c>
      <c r="C20616" s="389">
        <v>34865.837904899898</v>
      </c>
      <c r="D20616" s="389" t="s">
        <v>519</v>
      </c>
      <c r="E20616" s="389" t="s">
        <v>670</v>
      </c>
      <c r="F20616" s="389" t="s">
        <v>650</v>
      </c>
      <c r="G20616" s="389" t="s">
        <v>519</v>
      </c>
    </row>
    <row r="20617" spans="1:7">
      <c r="A20617" s="389" t="s">
        <v>548</v>
      </c>
      <c r="B20617" s="389" t="s">
        <v>519</v>
      </c>
      <c r="C20617" s="389">
        <v>34865.837904899898</v>
      </c>
      <c r="D20617" s="389" t="s">
        <v>519</v>
      </c>
      <c r="E20617" s="389" t="s">
        <v>670</v>
      </c>
      <c r="F20617" s="389" t="s">
        <v>650</v>
      </c>
      <c r="G20617" s="389" t="s">
        <v>519</v>
      </c>
    </row>
    <row r="20618" spans="1:7">
      <c r="A20618" s="389" t="s">
        <v>548</v>
      </c>
      <c r="B20618" s="389" t="s">
        <v>519</v>
      </c>
      <c r="C20618" s="389">
        <v>34865.837904899898</v>
      </c>
      <c r="D20618" s="389" t="s">
        <v>519</v>
      </c>
      <c r="E20618" s="389" t="s">
        <v>670</v>
      </c>
      <c r="F20618" s="389" t="s">
        <v>650</v>
      </c>
      <c r="G20618" s="389" t="s">
        <v>519</v>
      </c>
    </row>
    <row r="20619" spans="1:7">
      <c r="A20619" s="389" t="s">
        <v>548</v>
      </c>
      <c r="B20619" s="389" t="s">
        <v>519</v>
      </c>
      <c r="C20619" s="389">
        <v>34865.837904899898</v>
      </c>
      <c r="D20619" s="389" t="s">
        <v>519</v>
      </c>
      <c r="E20619" s="389" t="s">
        <v>670</v>
      </c>
      <c r="F20619" s="389" t="s">
        <v>650</v>
      </c>
      <c r="G20619" s="389" t="s">
        <v>519</v>
      </c>
    </row>
    <row r="20620" spans="1:7">
      <c r="A20620" s="389" t="s">
        <v>548</v>
      </c>
      <c r="B20620" s="389" t="s">
        <v>519</v>
      </c>
      <c r="C20620" s="389">
        <v>34865.837904899898</v>
      </c>
      <c r="D20620" s="389" t="s">
        <v>519</v>
      </c>
      <c r="E20620" s="389" t="s">
        <v>670</v>
      </c>
      <c r="F20620" s="389" t="s">
        <v>650</v>
      </c>
      <c r="G20620" s="389" t="s">
        <v>519</v>
      </c>
    </row>
    <row r="20621" spans="1:7">
      <c r="A20621" s="389" t="s">
        <v>548</v>
      </c>
      <c r="B20621" s="389" t="s">
        <v>519</v>
      </c>
      <c r="C20621" s="389">
        <v>34865.837904899898</v>
      </c>
      <c r="D20621" s="389" t="s">
        <v>519</v>
      </c>
      <c r="E20621" s="389" t="s">
        <v>670</v>
      </c>
      <c r="F20621" s="389" t="s">
        <v>650</v>
      </c>
      <c r="G20621" s="389" t="s">
        <v>519</v>
      </c>
    </row>
    <row r="20622" spans="1:7">
      <c r="A20622" s="389" t="s">
        <v>548</v>
      </c>
      <c r="B20622" s="389" t="s">
        <v>519</v>
      </c>
      <c r="C20622" s="389">
        <v>34865.837904899898</v>
      </c>
      <c r="D20622" s="389" t="s">
        <v>519</v>
      </c>
      <c r="E20622" s="389" t="s">
        <v>670</v>
      </c>
      <c r="F20622" s="389" t="s">
        <v>650</v>
      </c>
      <c r="G20622" s="389" t="s">
        <v>519</v>
      </c>
    </row>
    <row r="20623" spans="1:7">
      <c r="A20623" s="389" t="s">
        <v>548</v>
      </c>
      <c r="B20623" s="389" t="s">
        <v>519</v>
      </c>
      <c r="C20623" s="389">
        <v>34865.837904899898</v>
      </c>
      <c r="D20623" s="389" t="s">
        <v>519</v>
      </c>
      <c r="E20623" s="389" t="s">
        <v>670</v>
      </c>
      <c r="F20623" s="389" t="s">
        <v>650</v>
      </c>
      <c r="G20623" s="389" t="s">
        <v>519</v>
      </c>
    </row>
    <row r="20624" spans="1:7">
      <c r="A20624" s="389" t="s">
        <v>548</v>
      </c>
      <c r="B20624" s="389" t="s">
        <v>519</v>
      </c>
      <c r="C20624" s="389">
        <v>34865.837904899898</v>
      </c>
      <c r="D20624" s="389" t="s">
        <v>519</v>
      </c>
      <c r="E20624" s="389" t="s">
        <v>670</v>
      </c>
      <c r="F20624" s="389" t="s">
        <v>650</v>
      </c>
      <c r="G20624" s="389" t="s">
        <v>519</v>
      </c>
    </row>
    <row r="20625" spans="1:7">
      <c r="A20625" s="389" t="s">
        <v>548</v>
      </c>
      <c r="B20625" s="389" t="s">
        <v>519</v>
      </c>
      <c r="C20625" s="389">
        <v>34865.837904899898</v>
      </c>
      <c r="D20625" s="389" t="s">
        <v>519</v>
      </c>
      <c r="E20625" s="389" t="s">
        <v>670</v>
      </c>
      <c r="F20625" s="389" t="s">
        <v>650</v>
      </c>
      <c r="G20625" s="389" t="s">
        <v>519</v>
      </c>
    </row>
    <row r="20626" spans="1:7">
      <c r="A20626" s="389" t="s">
        <v>548</v>
      </c>
      <c r="B20626" s="389" t="s">
        <v>519</v>
      </c>
      <c r="C20626" s="389">
        <v>34865.837904899898</v>
      </c>
      <c r="D20626" s="389" t="s">
        <v>519</v>
      </c>
      <c r="E20626" s="389" t="s">
        <v>670</v>
      </c>
      <c r="F20626" s="389" t="s">
        <v>650</v>
      </c>
      <c r="G20626" s="389" t="s">
        <v>519</v>
      </c>
    </row>
    <row r="20627" spans="1:7">
      <c r="A20627" s="389" t="s">
        <v>549</v>
      </c>
      <c r="B20627" s="389" t="s">
        <v>519</v>
      </c>
      <c r="C20627" s="389">
        <v>34865.837904899898</v>
      </c>
      <c r="D20627" s="389" t="s">
        <v>519</v>
      </c>
      <c r="E20627" s="389" t="s">
        <v>670</v>
      </c>
      <c r="F20627" s="389" t="s">
        <v>650</v>
      </c>
      <c r="G20627" s="389" t="s">
        <v>519</v>
      </c>
    </row>
    <row r="20628" spans="1:7">
      <c r="A20628" s="389" t="s">
        <v>548</v>
      </c>
      <c r="B20628" s="389" t="s">
        <v>519</v>
      </c>
      <c r="C20628" s="389">
        <v>34865.837904899898</v>
      </c>
      <c r="D20628" s="389" t="s">
        <v>519</v>
      </c>
      <c r="E20628" s="389" t="s">
        <v>670</v>
      </c>
      <c r="F20628" s="389" t="s">
        <v>650</v>
      </c>
      <c r="G20628" s="389" t="s">
        <v>519</v>
      </c>
    </row>
    <row r="20629" spans="1:7">
      <c r="A20629" s="389" t="s">
        <v>548</v>
      </c>
      <c r="B20629" s="389" t="s">
        <v>519</v>
      </c>
      <c r="C20629" s="389">
        <v>34865.837904899898</v>
      </c>
      <c r="D20629" s="389" t="s">
        <v>519</v>
      </c>
      <c r="E20629" s="389" t="s">
        <v>670</v>
      </c>
      <c r="F20629" s="389" t="s">
        <v>650</v>
      </c>
      <c r="G20629" s="389" t="s">
        <v>519</v>
      </c>
    </row>
    <row r="20630" spans="1:7">
      <c r="A20630" s="389" t="s">
        <v>548</v>
      </c>
      <c r="B20630" s="389" t="s">
        <v>519</v>
      </c>
      <c r="C20630" s="389">
        <v>34865.837904899898</v>
      </c>
      <c r="D20630" s="389" t="s">
        <v>519</v>
      </c>
      <c r="E20630" s="389" t="s">
        <v>670</v>
      </c>
      <c r="F20630" s="389" t="s">
        <v>650</v>
      </c>
      <c r="G20630" s="389" t="s">
        <v>519</v>
      </c>
    </row>
    <row r="20631" spans="1:7">
      <c r="A20631" s="389" t="s">
        <v>548</v>
      </c>
      <c r="B20631" s="389" t="s">
        <v>519</v>
      </c>
      <c r="C20631" s="389">
        <v>34865.837904899898</v>
      </c>
      <c r="D20631" s="389" t="s">
        <v>519</v>
      </c>
      <c r="E20631" s="389" t="s">
        <v>670</v>
      </c>
      <c r="F20631" s="389" t="s">
        <v>650</v>
      </c>
      <c r="G20631" s="389" t="s">
        <v>519</v>
      </c>
    </row>
    <row r="20632" spans="1:7">
      <c r="A20632" s="389" t="s">
        <v>548</v>
      </c>
      <c r="B20632" s="389" t="s">
        <v>519</v>
      </c>
      <c r="C20632" s="389">
        <v>34865.837904899898</v>
      </c>
      <c r="D20632" s="389" t="s">
        <v>519</v>
      </c>
      <c r="E20632" s="389" t="s">
        <v>670</v>
      </c>
      <c r="F20632" s="389" t="s">
        <v>650</v>
      </c>
      <c r="G20632" s="389" t="s">
        <v>519</v>
      </c>
    </row>
    <row r="20633" spans="1:7">
      <c r="A20633" s="389" t="s">
        <v>548</v>
      </c>
      <c r="B20633" s="389" t="s">
        <v>519</v>
      </c>
      <c r="C20633" s="389">
        <v>34865.837904899898</v>
      </c>
      <c r="D20633" s="389" t="s">
        <v>519</v>
      </c>
      <c r="E20633" s="389" t="s">
        <v>670</v>
      </c>
      <c r="F20633" s="389" t="s">
        <v>650</v>
      </c>
      <c r="G20633" s="389" t="s">
        <v>519</v>
      </c>
    </row>
    <row r="20634" spans="1:7">
      <c r="A20634" s="389" t="s">
        <v>548</v>
      </c>
      <c r="B20634" s="389" t="s">
        <v>519</v>
      </c>
      <c r="C20634" s="389">
        <v>34865.837904899898</v>
      </c>
      <c r="D20634" s="389" t="s">
        <v>519</v>
      </c>
      <c r="E20634" s="389" t="s">
        <v>670</v>
      </c>
      <c r="F20634" s="389" t="s">
        <v>650</v>
      </c>
      <c r="G20634" s="389" t="s">
        <v>519</v>
      </c>
    </row>
    <row r="20635" spans="1:7">
      <c r="A20635" s="389" t="s">
        <v>548</v>
      </c>
      <c r="B20635" s="389" t="s">
        <v>519</v>
      </c>
      <c r="C20635" s="389">
        <v>34865.837904899898</v>
      </c>
      <c r="D20635" s="389" t="s">
        <v>519</v>
      </c>
      <c r="E20635" s="389" t="s">
        <v>670</v>
      </c>
      <c r="F20635" s="389" t="s">
        <v>650</v>
      </c>
      <c r="G20635" s="389" t="s">
        <v>519</v>
      </c>
    </row>
    <row r="20636" spans="1:7">
      <c r="A20636" s="389" t="s">
        <v>548</v>
      </c>
      <c r="B20636" s="389" t="s">
        <v>519</v>
      </c>
      <c r="C20636" s="389">
        <v>34865.837904899898</v>
      </c>
      <c r="D20636" s="389" t="s">
        <v>519</v>
      </c>
      <c r="E20636" s="389" t="s">
        <v>670</v>
      </c>
      <c r="F20636" s="389" t="s">
        <v>650</v>
      </c>
      <c r="G20636" s="389" t="s">
        <v>519</v>
      </c>
    </row>
    <row r="20637" spans="1:7">
      <c r="A20637" s="389" t="s">
        <v>548</v>
      </c>
      <c r="B20637" s="389" t="s">
        <v>519</v>
      </c>
      <c r="C20637" s="389">
        <v>34865.837904899898</v>
      </c>
      <c r="D20637" s="389" t="s">
        <v>519</v>
      </c>
      <c r="E20637" s="389" t="s">
        <v>670</v>
      </c>
      <c r="F20637" s="389" t="s">
        <v>650</v>
      </c>
      <c r="G20637" s="389" t="s">
        <v>519</v>
      </c>
    </row>
    <row r="20638" spans="1:7">
      <c r="A20638" s="389" t="s">
        <v>548</v>
      </c>
      <c r="B20638" s="389" t="s">
        <v>519</v>
      </c>
      <c r="C20638" s="389">
        <v>34865.837904899898</v>
      </c>
      <c r="D20638" s="389" t="s">
        <v>519</v>
      </c>
      <c r="E20638" s="389" t="s">
        <v>670</v>
      </c>
      <c r="F20638" s="389" t="s">
        <v>650</v>
      </c>
      <c r="G20638" s="389" t="s">
        <v>519</v>
      </c>
    </row>
    <row r="20639" spans="1:7">
      <c r="A20639" s="389" t="s">
        <v>548</v>
      </c>
      <c r="B20639" s="389" t="s">
        <v>519</v>
      </c>
      <c r="C20639" s="389">
        <v>34865.837904899898</v>
      </c>
      <c r="D20639" s="389" t="s">
        <v>519</v>
      </c>
      <c r="E20639" s="389" t="s">
        <v>670</v>
      </c>
      <c r="F20639" s="389" t="s">
        <v>650</v>
      </c>
      <c r="G20639" s="389" t="s">
        <v>519</v>
      </c>
    </row>
    <row r="20640" spans="1:7">
      <c r="A20640" s="389" t="s">
        <v>548</v>
      </c>
      <c r="B20640" s="389" t="s">
        <v>519</v>
      </c>
      <c r="C20640" s="389">
        <v>34865.837904899898</v>
      </c>
      <c r="D20640" s="389" t="s">
        <v>519</v>
      </c>
      <c r="E20640" s="389" t="s">
        <v>670</v>
      </c>
      <c r="F20640" s="389" t="s">
        <v>650</v>
      </c>
      <c r="G20640" s="389" t="s">
        <v>519</v>
      </c>
    </row>
    <row r="20641" spans="1:7">
      <c r="A20641" s="389" t="s">
        <v>548</v>
      </c>
      <c r="B20641" s="389" t="s">
        <v>519</v>
      </c>
      <c r="C20641" s="389">
        <v>34865.837904899898</v>
      </c>
      <c r="D20641" s="389" t="s">
        <v>519</v>
      </c>
      <c r="E20641" s="389" t="s">
        <v>670</v>
      </c>
      <c r="F20641" s="389" t="s">
        <v>650</v>
      </c>
      <c r="G20641" s="389" t="s">
        <v>519</v>
      </c>
    </row>
    <row r="20642" spans="1:7">
      <c r="A20642" s="389" t="s">
        <v>548</v>
      </c>
      <c r="B20642" s="389" t="s">
        <v>519</v>
      </c>
      <c r="C20642" s="389">
        <v>34865.837904899898</v>
      </c>
      <c r="D20642" s="389" t="s">
        <v>519</v>
      </c>
      <c r="E20642" s="389" t="s">
        <v>670</v>
      </c>
      <c r="F20642" s="389" t="s">
        <v>650</v>
      </c>
      <c r="G20642" s="389" t="s">
        <v>519</v>
      </c>
    </row>
    <row r="20643" spans="1:7">
      <c r="A20643" s="389" t="s">
        <v>548</v>
      </c>
      <c r="B20643" s="389" t="s">
        <v>519</v>
      </c>
      <c r="C20643" s="389">
        <v>34865.837904899898</v>
      </c>
      <c r="D20643" s="389" t="s">
        <v>519</v>
      </c>
      <c r="E20643" s="389" t="s">
        <v>670</v>
      </c>
      <c r="F20643" s="389" t="s">
        <v>650</v>
      </c>
      <c r="G20643" s="389" t="s">
        <v>519</v>
      </c>
    </row>
    <row r="20644" spans="1:7">
      <c r="A20644" s="389" t="s">
        <v>548</v>
      </c>
      <c r="B20644" s="389" t="s">
        <v>519</v>
      </c>
      <c r="C20644" s="389">
        <v>34865.837904899898</v>
      </c>
      <c r="D20644" s="389" t="s">
        <v>519</v>
      </c>
      <c r="E20644" s="389" t="s">
        <v>670</v>
      </c>
      <c r="F20644" s="389" t="s">
        <v>650</v>
      </c>
      <c r="G20644" s="389" t="s">
        <v>519</v>
      </c>
    </row>
    <row r="20645" spans="1:7">
      <c r="A20645" s="389" t="s">
        <v>548</v>
      </c>
      <c r="B20645" s="389" t="s">
        <v>519</v>
      </c>
      <c r="C20645" s="389">
        <v>34865.837904899898</v>
      </c>
      <c r="D20645" s="389" t="s">
        <v>519</v>
      </c>
      <c r="E20645" s="389" t="s">
        <v>670</v>
      </c>
      <c r="F20645" s="389" t="s">
        <v>650</v>
      </c>
      <c r="G20645" s="389" t="s">
        <v>519</v>
      </c>
    </row>
    <row r="20646" spans="1:7">
      <c r="A20646" s="389" t="s">
        <v>548</v>
      </c>
      <c r="B20646" s="389" t="s">
        <v>519</v>
      </c>
      <c r="C20646" s="389">
        <v>34865.837904899898</v>
      </c>
      <c r="D20646" s="389" t="s">
        <v>519</v>
      </c>
      <c r="E20646" s="389" t="s">
        <v>670</v>
      </c>
      <c r="F20646" s="389" t="s">
        <v>650</v>
      </c>
      <c r="G20646" s="389" t="s">
        <v>519</v>
      </c>
    </row>
    <row r="20647" spans="1:7">
      <c r="A20647" s="389" t="s">
        <v>548</v>
      </c>
      <c r="B20647" s="389" t="s">
        <v>519</v>
      </c>
      <c r="C20647" s="389">
        <v>34865.837904899898</v>
      </c>
      <c r="D20647" s="389" t="s">
        <v>519</v>
      </c>
      <c r="E20647" s="389" t="s">
        <v>670</v>
      </c>
      <c r="F20647" s="389" t="s">
        <v>650</v>
      </c>
      <c r="G20647" s="389" t="s">
        <v>519</v>
      </c>
    </row>
    <row r="20648" spans="1:7">
      <c r="A20648" s="389" t="s">
        <v>549</v>
      </c>
      <c r="B20648" s="389" t="s">
        <v>519</v>
      </c>
      <c r="C20648" s="389">
        <v>34865.837904899898</v>
      </c>
      <c r="D20648" s="389" t="s">
        <v>519</v>
      </c>
      <c r="E20648" s="389" t="s">
        <v>670</v>
      </c>
      <c r="F20648" s="389" t="s">
        <v>650</v>
      </c>
      <c r="G20648" s="389" t="s">
        <v>519</v>
      </c>
    </row>
    <row r="20649" spans="1:7">
      <c r="A20649" s="389" t="s">
        <v>549</v>
      </c>
      <c r="B20649" s="389" t="s">
        <v>519</v>
      </c>
      <c r="C20649" s="389">
        <v>34865.837904899898</v>
      </c>
      <c r="D20649" s="389" t="s">
        <v>519</v>
      </c>
      <c r="E20649" s="389" t="s">
        <v>670</v>
      </c>
      <c r="F20649" s="389" t="s">
        <v>650</v>
      </c>
      <c r="G20649" s="389" t="s">
        <v>519</v>
      </c>
    </row>
    <row r="20650" spans="1:7">
      <c r="A20650" s="389" t="s">
        <v>549</v>
      </c>
      <c r="B20650" s="389" t="s">
        <v>519</v>
      </c>
      <c r="C20650" s="389">
        <v>34865.837904899898</v>
      </c>
      <c r="D20650" s="389" t="s">
        <v>519</v>
      </c>
      <c r="E20650" s="389" t="s">
        <v>670</v>
      </c>
      <c r="F20650" s="389" t="s">
        <v>650</v>
      </c>
      <c r="G20650" s="389" t="s">
        <v>519</v>
      </c>
    </row>
    <row r="20651" spans="1:7">
      <c r="A20651" s="389" t="s">
        <v>549</v>
      </c>
      <c r="B20651" s="389" t="s">
        <v>519</v>
      </c>
      <c r="C20651" s="389">
        <v>34865.837904899898</v>
      </c>
      <c r="D20651" s="389" t="s">
        <v>519</v>
      </c>
      <c r="E20651" s="389" t="s">
        <v>670</v>
      </c>
      <c r="F20651" s="389" t="s">
        <v>650</v>
      </c>
      <c r="G20651" s="389" t="s">
        <v>519</v>
      </c>
    </row>
    <row r="20652" spans="1:7">
      <c r="A20652" s="389" t="s">
        <v>549</v>
      </c>
      <c r="B20652" s="389" t="s">
        <v>519</v>
      </c>
      <c r="C20652" s="389">
        <v>34865.837904899898</v>
      </c>
      <c r="D20652" s="389" t="s">
        <v>519</v>
      </c>
      <c r="E20652" s="389" t="s">
        <v>670</v>
      </c>
      <c r="F20652" s="389" t="s">
        <v>650</v>
      </c>
      <c r="G20652" s="389" t="s">
        <v>519</v>
      </c>
    </row>
    <row r="20653" spans="1:7">
      <c r="A20653" s="389" t="s">
        <v>549</v>
      </c>
      <c r="B20653" s="389" t="s">
        <v>519</v>
      </c>
      <c r="C20653" s="389">
        <v>34865.837904899898</v>
      </c>
      <c r="D20653" s="389" t="s">
        <v>519</v>
      </c>
      <c r="E20653" s="389" t="s">
        <v>670</v>
      </c>
      <c r="F20653" s="389" t="s">
        <v>650</v>
      </c>
      <c r="G20653" s="389" t="s">
        <v>519</v>
      </c>
    </row>
    <row r="20654" spans="1:7">
      <c r="A20654" s="389" t="s">
        <v>549</v>
      </c>
      <c r="B20654" s="389" t="s">
        <v>519</v>
      </c>
      <c r="C20654" s="389">
        <v>34865.837904899898</v>
      </c>
      <c r="D20654" s="389" t="s">
        <v>519</v>
      </c>
      <c r="E20654" s="389" t="s">
        <v>670</v>
      </c>
      <c r="F20654" s="389" t="s">
        <v>650</v>
      </c>
      <c r="G20654" s="389" t="s">
        <v>519</v>
      </c>
    </row>
    <row r="20655" spans="1:7">
      <c r="A20655" s="389" t="s">
        <v>549</v>
      </c>
      <c r="B20655" s="389" t="s">
        <v>519</v>
      </c>
      <c r="C20655" s="389">
        <v>34865.837904899898</v>
      </c>
      <c r="D20655" s="389" t="s">
        <v>519</v>
      </c>
      <c r="E20655" s="389" t="s">
        <v>670</v>
      </c>
      <c r="F20655" s="389" t="s">
        <v>650</v>
      </c>
      <c r="G20655" s="389" t="s">
        <v>519</v>
      </c>
    </row>
    <row r="20656" spans="1:7">
      <c r="A20656" s="389" t="s">
        <v>549</v>
      </c>
      <c r="B20656" s="389" t="s">
        <v>519</v>
      </c>
      <c r="C20656" s="389">
        <v>34865.837904899898</v>
      </c>
      <c r="D20656" s="389" t="s">
        <v>519</v>
      </c>
      <c r="E20656" s="389" t="s">
        <v>670</v>
      </c>
      <c r="F20656" s="389" t="s">
        <v>650</v>
      </c>
      <c r="G20656" s="389" t="s">
        <v>519</v>
      </c>
    </row>
    <row r="20657" spans="1:7">
      <c r="A20657" s="389" t="s">
        <v>549</v>
      </c>
      <c r="B20657" s="389" t="s">
        <v>519</v>
      </c>
      <c r="C20657" s="389">
        <v>34865.837904899898</v>
      </c>
      <c r="D20657" s="389" t="s">
        <v>519</v>
      </c>
      <c r="E20657" s="389" t="s">
        <v>670</v>
      </c>
      <c r="F20657" s="389" t="s">
        <v>650</v>
      </c>
      <c r="G20657" s="389" t="s">
        <v>519</v>
      </c>
    </row>
    <row r="20658" spans="1:7">
      <c r="A20658" s="389" t="s">
        <v>549</v>
      </c>
      <c r="B20658" s="389" t="s">
        <v>519</v>
      </c>
      <c r="C20658" s="389">
        <v>34865.837904899898</v>
      </c>
      <c r="D20658" s="389" t="s">
        <v>519</v>
      </c>
      <c r="E20658" s="389" t="s">
        <v>670</v>
      </c>
      <c r="F20658" s="389" t="s">
        <v>650</v>
      </c>
      <c r="G20658" s="389" t="s">
        <v>519</v>
      </c>
    </row>
    <row r="20659" spans="1:7">
      <c r="A20659" s="389" t="s">
        <v>549</v>
      </c>
      <c r="B20659" s="389" t="s">
        <v>519</v>
      </c>
      <c r="C20659" s="389">
        <v>34865.837904899898</v>
      </c>
      <c r="D20659" s="389" t="s">
        <v>519</v>
      </c>
      <c r="E20659" s="389" t="s">
        <v>670</v>
      </c>
      <c r="F20659" s="389" t="s">
        <v>650</v>
      </c>
      <c r="G20659" s="389" t="s">
        <v>519</v>
      </c>
    </row>
    <row r="20660" spans="1:7">
      <c r="A20660" s="389" t="s">
        <v>549</v>
      </c>
      <c r="B20660" s="389" t="s">
        <v>519</v>
      </c>
      <c r="C20660" s="389">
        <v>34865.837904899898</v>
      </c>
      <c r="D20660" s="389" t="s">
        <v>519</v>
      </c>
      <c r="E20660" s="389" t="s">
        <v>670</v>
      </c>
      <c r="F20660" s="389" t="s">
        <v>650</v>
      </c>
      <c r="G20660" s="389" t="s">
        <v>519</v>
      </c>
    </row>
    <row r="20661" spans="1:7">
      <c r="A20661" s="389" t="s">
        <v>549</v>
      </c>
      <c r="B20661" s="389" t="s">
        <v>519</v>
      </c>
      <c r="C20661" s="389">
        <v>34865.837904899898</v>
      </c>
      <c r="D20661" s="389" t="s">
        <v>519</v>
      </c>
      <c r="E20661" s="389" t="s">
        <v>670</v>
      </c>
      <c r="F20661" s="389" t="s">
        <v>650</v>
      </c>
      <c r="G20661" s="389" t="s">
        <v>519</v>
      </c>
    </row>
    <row r="20662" spans="1:7">
      <c r="A20662" s="389" t="s">
        <v>549</v>
      </c>
      <c r="B20662" s="389" t="s">
        <v>519</v>
      </c>
      <c r="C20662" s="389">
        <v>34865.837904899898</v>
      </c>
      <c r="D20662" s="389" t="s">
        <v>519</v>
      </c>
      <c r="E20662" s="389" t="s">
        <v>670</v>
      </c>
      <c r="F20662" s="389" t="s">
        <v>650</v>
      </c>
      <c r="G20662" s="389" t="s">
        <v>519</v>
      </c>
    </row>
    <row r="20663" spans="1:7">
      <c r="A20663" s="389" t="s">
        <v>549</v>
      </c>
      <c r="B20663" s="389" t="s">
        <v>519</v>
      </c>
      <c r="C20663" s="389">
        <v>34865.837904899898</v>
      </c>
      <c r="D20663" s="389" t="s">
        <v>519</v>
      </c>
      <c r="E20663" s="389" t="s">
        <v>670</v>
      </c>
      <c r="F20663" s="389" t="s">
        <v>650</v>
      </c>
      <c r="G20663" s="389" t="s">
        <v>519</v>
      </c>
    </row>
    <row r="20664" spans="1:7">
      <c r="A20664" s="389" t="s">
        <v>549</v>
      </c>
      <c r="B20664" s="389" t="s">
        <v>519</v>
      </c>
      <c r="C20664" s="389">
        <v>34865.837904899898</v>
      </c>
      <c r="D20664" s="389" t="s">
        <v>519</v>
      </c>
      <c r="E20664" s="389" t="s">
        <v>670</v>
      </c>
      <c r="F20664" s="389" t="s">
        <v>650</v>
      </c>
      <c r="G20664" s="389" t="s">
        <v>519</v>
      </c>
    </row>
    <row r="20665" spans="1:7">
      <c r="A20665" s="389" t="s">
        <v>549</v>
      </c>
      <c r="B20665" s="389" t="s">
        <v>519</v>
      </c>
      <c r="C20665" s="389">
        <v>34865.837904899898</v>
      </c>
      <c r="D20665" s="389" t="s">
        <v>519</v>
      </c>
      <c r="E20665" s="389" t="s">
        <v>670</v>
      </c>
      <c r="F20665" s="389" t="s">
        <v>650</v>
      </c>
      <c r="G20665" s="389" t="s">
        <v>519</v>
      </c>
    </row>
    <row r="20666" spans="1:7">
      <c r="A20666" s="389" t="s">
        <v>549</v>
      </c>
      <c r="B20666" s="389" t="s">
        <v>519</v>
      </c>
      <c r="C20666" s="389">
        <v>34865.837904899898</v>
      </c>
      <c r="D20666" s="389" t="s">
        <v>519</v>
      </c>
      <c r="E20666" s="389" t="s">
        <v>670</v>
      </c>
      <c r="F20666" s="389" t="s">
        <v>650</v>
      </c>
      <c r="G20666" s="389" t="s">
        <v>519</v>
      </c>
    </row>
    <row r="20667" spans="1:7">
      <c r="A20667" s="389" t="s">
        <v>549</v>
      </c>
      <c r="B20667" s="389" t="s">
        <v>519</v>
      </c>
      <c r="C20667" s="389">
        <v>34865.837904899898</v>
      </c>
      <c r="D20667" s="389" t="s">
        <v>519</v>
      </c>
      <c r="E20667" s="389" t="s">
        <v>670</v>
      </c>
      <c r="F20667" s="389" t="s">
        <v>650</v>
      </c>
      <c r="G20667" s="389" t="s">
        <v>519</v>
      </c>
    </row>
    <row r="20668" spans="1:7">
      <c r="A20668" s="389" t="s">
        <v>549</v>
      </c>
      <c r="B20668" s="389" t="s">
        <v>519</v>
      </c>
      <c r="C20668" s="389">
        <v>34865.837904899898</v>
      </c>
      <c r="D20668" s="389" t="s">
        <v>519</v>
      </c>
      <c r="E20668" s="389" t="s">
        <v>670</v>
      </c>
      <c r="F20668" s="389" t="s">
        <v>650</v>
      </c>
      <c r="G20668" s="389" t="s">
        <v>519</v>
      </c>
    </row>
    <row r="20669" spans="1:7">
      <c r="A20669" s="389" t="s">
        <v>549</v>
      </c>
      <c r="B20669" s="389" t="s">
        <v>519</v>
      </c>
      <c r="C20669" s="389">
        <v>34865.837904899898</v>
      </c>
      <c r="D20669" s="389" t="s">
        <v>519</v>
      </c>
      <c r="E20669" s="389" t="s">
        <v>670</v>
      </c>
      <c r="F20669" s="389" t="s">
        <v>650</v>
      </c>
      <c r="G20669" s="389" t="s">
        <v>519</v>
      </c>
    </row>
    <row r="20670" spans="1:7">
      <c r="A20670" s="389" t="s">
        <v>549</v>
      </c>
      <c r="B20670" s="389" t="s">
        <v>519</v>
      </c>
      <c r="C20670" s="389">
        <v>34865.837904899898</v>
      </c>
      <c r="D20670" s="389" t="s">
        <v>519</v>
      </c>
      <c r="E20670" s="389" t="s">
        <v>670</v>
      </c>
      <c r="F20670" s="389" t="s">
        <v>650</v>
      </c>
      <c r="G20670" s="389" t="s">
        <v>519</v>
      </c>
    </row>
    <row r="20671" spans="1:7">
      <c r="A20671" s="389" t="s">
        <v>549</v>
      </c>
      <c r="B20671" s="389" t="s">
        <v>519</v>
      </c>
      <c r="C20671" s="389">
        <v>34865.837904899898</v>
      </c>
      <c r="D20671" s="389" t="s">
        <v>519</v>
      </c>
      <c r="E20671" s="389" t="s">
        <v>670</v>
      </c>
      <c r="F20671" s="389" t="s">
        <v>650</v>
      </c>
      <c r="G20671" s="389" t="s">
        <v>519</v>
      </c>
    </row>
    <row r="20672" spans="1:7">
      <c r="A20672" s="389" t="s">
        <v>549</v>
      </c>
      <c r="B20672" s="389" t="s">
        <v>519</v>
      </c>
      <c r="C20672" s="389">
        <v>34865.837904899898</v>
      </c>
      <c r="D20672" s="389" t="s">
        <v>519</v>
      </c>
      <c r="E20672" s="389" t="s">
        <v>670</v>
      </c>
      <c r="F20672" s="389" t="s">
        <v>650</v>
      </c>
      <c r="G20672" s="389" t="s">
        <v>519</v>
      </c>
    </row>
    <row r="20673" spans="1:7">
      <c r="A20673" s="389" t="s">
        <v>549</v>
      </c>
      <c r="B20673" s="389" t="s">
        <v>519</v>
      </c>
      <c r="C20673" s="389">
        <v>34865.837904899898</v>
      </c>
      <c r="D20673" s="389" t="s">
        <v>519</v>
      </c>
      <c r="E20673" s="389" t="s">
        <v>670</v>
      </c>
      <c r="F20673" s="389" t="s">
        <v>650</v>
      </c>
      <c r="G20673" s="389" t="s">
        <v>519</v>
      </c>
    </row>
    <row r="20674" spans="1:7">
      <c r="A20674" s="389" t="s">
        <v>549</v>
      </c>
      <c r="B20674" s="389" t="s">
        <v>519</v>
      </c>
      <c r="C20674" s="389">
        <v>34865.837904899898</v>
      </c>
      <c r="D20674" s="389" t="s">
        <v>519</v>
      </c>
      <c r="E20674" s="389" t="s">
        <v>670</v>
      </c>
      <c r="F20674" s="389" t="s">
        <v>650</v>
      </c>
      <c r="G20674" s="389" t="s">
        <v>519</v>
      </c>
    </row>
    <row r="20675" spans="1:7">
      <c r="A20675" s="389" t="s">
        <v>549</v>
      </c>
      <c r="B20675" s="389" t="s">
        <v>519</v>
      </c>
      <c r="C20675" s="389">
        <v>34865.837904899898</v>
      </c>
      <c r="D20675" s="389" t="s">
        <v>519</v>
      </c>
      <c r="E20675" s="389" t="s">
        <v>670</v>
      </c>
      <c r="F20675" s="389" t="s">
        <v>650</v>
      </c>
      <c r="G20675" s="389" t="s">
        <v>519</v>
      </c>
    </row>
    <row r="20676" spans="1:7">
      <c r="A20676" s="389" t="s">
        <v>549</v>
      </c>
      <c r="B20676" s="389" t="s">
        <v>519</v>
      </c>
      <c r="C20676" s="389">
        <v>34865.837904899898</v>
      </c>
      <c r="D20676" s="389" t="s">
        <v>519</v>
      </c>
      <c r="E20676" s="389" t="s">
        <v>670</v>
      </c>
      <c r="F20676" s="389" t="s">
        <v>650</v>
      </c>
      <c r="G20676" s="389" t="s">
        <v>519</v>
      </c>
    </row>
    <row r="20677" spans="1:7">
      <c r="A20677" s="389" t="s">
        <v>549</v>
      </c>
      <c r="B20677" s="389" t="s">
        <v>519</v>
      </c>
      <c r="C20677" s="389">
        <v>34865.837904899898</v>
      </c>
      <c r="D20677" s="389" t="s">
        <v>519</v>
      </c>
      <c r="E20677" s="389" t="s">
        <v>670</v>
      </c>
      <c r="F20677" s="389" t="s">
        <v>650</v>
      </c>
      <c r="G20677" s="389" t="s">
        <v>519</v>
      </c>
    </row>
    <row r="20678" spans="1:7">
      <c r="A20678" s="389" t="s">
        <v>549</v>
      </c>
      <c r="B20678" s="389" t="s">
        <v>519</v>
      </c>
      <c r="C20678" s="389">
        <v>34865.837904899898</v>
      </c>
      <c r="D20678" s="389" t="s">
        <v>519</v>
      </c>
      <c r="E20678" s="389" t="s">
        <v>670</v>
      </c>
      <c r="F20678" s="389" t="s">
        <v>650</v>
      </c>
      <c r="G20678" s="389" t="s">
        <v>519</v>
      </c>
    </row>
    <row r="20679" spans="1:7">
      <c r="A20679" s="389" t="s">
        <v>549</v>
      </c>
      <c r="B20679" s="389" t="s">
        <v>519</v>
      </c>
      <c r="C20679" s="389">
        <v>34865.837904899898</v>
      </c>
      <c r="D20679" s="389" t="s">
        <v>519</v>
      </c>
      <c r="E20679" s="389" t="s">
        <v>670</v>
      </c>
      <c r="F20679" s="389" t="s">
        <v>650</v>
      </c>
      <c r="G20679" s="389" t="s">
        <v>519</v>
      </c>
    </row>
    <row r="20680" spans="1:7">
      <c r="A20680" s="389" t="s">
        <v>549</v>
      </c>
      <c r="B20680" s="389" t="s">
        <v>519</v>
      </c>
      <c r="C20680" s="389">
        <v>34865.837904899898</v>
      </c>
      <c r="D20680" s="389" t="s">
        <v>519</v>
      </c>
      <c r="E20680" s="389" t="s">
        <v>670</v>
      </c>
      <c r="F20680" s="389" t="s">
        <v>650</v>
      </c>
      <c r="G20680" s="389" t="s">
        <v>519</v>
      </c>
    </row>
    <row r="20681" spans="1:7">
      <c r="A20681" s="389" t="s">
        <v>549</v>
      </c>
      <c r="B20681" s="389" t="s">
        <v>519</v>
      </c>
      <c r="C20681" s="389">
        <v>34865.837904899898</v>
      </c>
      <c r="D20681" s="389" t="s">
        <v>519</v>
      </c>
      <c r="E20681" s="389" t="s">
        <v>670</v>
      </c>
      <c r="F20681" s="389" t="s">
        <v>650</v>
      </c>
      <c r="G20681" s="389" t="s">
        <v>519</v>
      </c>
    </row>
    <row r="20682" spans="1:7">
      <c r="A20682" s="389" t="s">
        <v>549</v>
      </c>
      <c r="B20682" s="389" t="s">
        <v>519</v>
      </c>
      <c r="C20682" s="389">
        <v>34865.837904899898</v>
      </c>
      <c r="D20682" s="389" t="s">
        <v>519</v>
      </c>
      <c r="E20682" s="389" t="s">
        <v>670</v>
      </c>
      <c r="F20682" s="389" t="s">
        <v>650</v>
      </c>
      <c r="G20682" s="389" t="s">
        <v>519</v>
      </c>
    </row>
    <row r="20683" spans="1:7">
      <c r="A20683" s="389" t="s">
        <v>549</v>
      </c>
      <c r="B20683" s="389" t="s">
        <v>519</v>
      </c>
      <c r="C20683" s="389">
        <v>34865.837904899898</v>
      </c>
      <c r="D20683" s="389" t="s">
        <v>519</v>
      </c>
      <c r="E20683" s="389" t="s">
        <v>670</v>
      </c>
      <c r="F20683" s="389" t="s">
        <v>650</v>
      </c>
      <c r="G20683" s="389" t="s">
        <v>519</v>
      </c>
    </row>
    <row r="20684" spans="1:7">
      <c r="A20684" s="389" t="s">
        <v>549</v>
      </c>
      <c r="B20684" s="389" t="s">
        <v>519</v>
      </c>
      <c r="C20684" s="389">
        <v>34865.837904899898</v>
      </c>
      <c r="D20684" s="389" t="s">
        <v>519</v>
      </c>
      <c r="E20684" s="389" t="s">
        <v>670</v>
      </c>
      <c r="F20684" s="389" t="s">
        <v>650</v>
      </c>
      <c r="G20684" s="389" t="s">
        <v>519</v>
      </c>
    </row>
    <row r="20685" spans="1:7">
      <c r="A20685" s="389" t="s">
        <v>549</v>
      </c>
      <c r="B20685" s="389" t="s">
        <v>519</v>
      </c>
      <c r="C20685" s="389">
        <v>34865.837904899898</v>
      </c>
      <c r="D20685" s="389" t="s">
        <v>519</v>
      </c>
      <c r="E20685" s="389" t="s">
        <v>670</v>
      </c>
      <c r="F20685" s="389" t="s">
        <v>650</v>
      </c>
      <c r="G20685" s="389" t="s">
        <v>519</v>
      </c>
    </row>
    <row r="20686" spans="1:7">
      <c r="A20686" s="389" t="s">
        <v>549</v>
      </c>
      <c r="B20686" s="389" t="s">
        <v>519</v>
      </c>
      <c r="C20686" s="389">
        <v>34865.837904899898</v>
      </c>
      <c r="D20686" s="389" t="s">
        <v>519</v>
      </c>
      <c r="E20686" s="389" t="s">
        <v>670</v>
      </c>
      <c r="F20686" s="389" t="s">
        <v>650</v>
      </c>
      <c r="G20686" s="389" t="s">
        <v>519</v>
      </c>
    </row>
    <row r="20687" spans="1:7">
      <c r="A20687" s="389" t="s">
        <v>549</v>
      </c>
      <c r="B20687" s="389" t="s">
        <v>519</v>
      </c>
      <c r="C20687" s="389">
        <v>34865.837904899898</v>
      </c>
      <c r="D20687" s="389" t="s">
        <v>519</v>
      </c>
      <c r="E20687" s="389" t="s">
        <v>670</v>
      </c>
      <c r="F20687" s="389" t="s">
        <v>650</v>
      </c>
      <c r="G20687" s="389" t="s">
        <v>519</v>
      </c>
    </row>
    <row r="20688" spans="1:7">
      <c r="A20688" s="389" t="s">
        <v>549</v>
      </c>
      <c r="B20688" s="389" t="s">
        <v>519</v>
      </c>
      <c r="C20688" s="389">
        <v>34865.837904899898</v>
      </c>
      <c r="D20688" s="389" t="s">
        <v>519</v>
      </c>
      <c r="E20688" s="389" t="s">
        <v>670</v>
      </c>
      <c r="F20688" s="389" t="s">
        <v>650</v>
      </c>
      <c r="G20688" s="389" t="s">
        <v>519</v>
      </c>
    </row>
    <row r="20689" spans="1:7">
      <c r="A20689" s="389" t="s">
        <v>549</v>
      </c>
      <c r="B20689" s="389" t="s">
        <v>519</v>
      </c>
      <c r="C20689" s="389">
        <v>34865.837904899898</v>
      </c>
      <c r="D20689" s="389" t="s">
        <v>519</v>
      </c>
      <c r="E20689" s="389" t="s">
        <v>670</v>
      </c>
      <c r="F20689" s="389" t="s">
        <v>650</v>
      </c>
      <c r="G20689" s="389" t="s">
        <v>519</v>
      </c>
    </row>
    <row r="20690" spans="1:7">
      <c r="A20690" s="389" t="s">
        <v>549</v>
      </c>
      <c r="B20690" s="389" t="s">
        <v>519</v>
      </c>
      <c r="C20690" s="389">
        <v>34865.837904899898</v>
      </c>
      <c r="D20690" s="389" t="s">
        <v>519</v>
      </c>
      <c r="E20690" s="389" t="s">
        <v>670</v>
      </c>
      <c r="F20690" s="389" t="s">
        <v>650</v>
      </c>
      <c r="G20690" s="389" t="s">
        <v>519</v>
      </c>
    </row>
    <row r="20691" spans="1:7">
      <c r="A20691" s="389" t="s">
        <v>549</v>
      </c>
      <c r="B20691" s="389" t="s">
        <v>519</v>
      </c>
      <c r="C20691" s="389">
        <v>34865.837904899898</v>
      </c>
      <c r="D20691" s="389" t="s">
        <v>519</v>
      </c>
      <c r="E20691" s="389" t="s">
        <v>670</v>
      </c>
      <c r="F20691" s="389" t="s">
        <v>650</v>
      </c>
      <c r="G20691" s="389" t="s">
        <v>519</v>
      </c>
    </row>
    <row r="20692" spans="1:7">
      <c r="A20692" s="389" t="s">
        <v>549</v>
      </c>
      <c r="B20692" s="389" t="s">
        <v>519</v>
      </c>
      <c r="C20692" s="389">
        <v>34865.837904899898</v>
      </c>
      <c r="D20692" s="389" t="s">
        <v>519</v>
      </c>
      <c r="E20692" s="389" t="s">
        <v>670</v>
      </c>
      <c r="F20692" s="389" t="s">
        <v>650</v>
      </c>
      <c r="G20692" s="389" t="s">
        <v>519</v>
      </c>
    </row>
    <row r="20693" spans="1:7">
      <c r="A20693" s="389" t="s">
        <v>549</v>
      </c>
      <c r="B20693" s="389" t="s">
        <v>519</v>
      </c>
      <c r="C20693" s="389">
        <v>34865.837904899898</v>
      </c>
      <c r="D20693" s="389" t="s">
        <v>519</v>
      </c>
      <c r="E20693" s="389" t="s">
        <v>670</v>
      </c>
      <c r="F20693" s="389" t="s">
        <v>650</v>
      </c>
      <c r="G20693" s="389" t="s">
        <v>519</v>
      </c>
    </row>
    <row r="20694" spans="1:7">
      <c r="A20694" s="389" t="s">
        <v>549</v>
      </c>
      <c r="B20694" s="389" t="s">
        <v>519</v>
      </c>
      <c r="C20694" s="389">
        <v>34865.837904899898</v>
      </c>
      <c r="D20694" s="389" t="s">
        <v>519</v>
      </c>
      <c r="E20694" s="389" t="s">
        <v>670</v>
      </c>
      <c r="F20694" s="389" t="s">
        <v>650</v>
      </c>
      <c r="G20694" s="389" t="s">
        <v>519</v>
      </c>
    </row>
    <row r="20695" spans="1:7">
      <c r="A20695" s="389" t="s">
        <v>549</v>
      </c>
      <c r="B20695" s="389" t="s">
        <v>519</v>
      </c>
      <c r="C20695" s="389">
        <v>34865.837904899898</v>
      </c>
      <c r="D20695" s="389" t="s">
        <v>519</v>
      </c>
      <c r="E20695" s="389" t="s">
        <v>670</v>
      </c>
      <c r="F20695" s="389" t="s">
        <v>650</v>
      </c>
      <c r="G20695" s="389" t="s">
        <v>519</v>
      </c>
    </row>
    <row r="20696" spans="1:7">
      <c r="A20696" s="389" t="s">
        <v>549</v>
      </c>
      <c r="B20696" s="389" t="s">
        <v>519</v>
      </c>
      <c r="C20696" s="389">
        <v>34865.837904899898</v>
      </c>
      <c r="D20696" s="389" t="s">
        <v>519</v>
      </c>
      <c r="E20696" s="389" t="s">
        <v>670</v>
      </c>
      <c r="F20696" s="389" t="s">
        <v>650</v>
      </c>
      <c r="G20696" s="389" t="s">
        <v>519</v>
      </c>
    </row>
    <row r="20697" spans="1:7">
      <c r="A20697" s="389" t="s">
        <v>549</v>
      </c>
      <c r="B20697" s="389" t="s">
        <v>519</v>
      </c>
      <c r="C20697" s="389">
        <v>34865.837904899898</v>
      </c>
      <c r="D20697" s="389" t="s">
        <v>519</v>
      </c>
      <c r="E20697" s="389" t="s">
        <v>670</v>
      </c>
      <c r="F20697" s="389" t="s">
        <v>650</v>
      </c>
      <c r="G20697" s="389" t="s">
        <v>519</v>
      </c>
    </row>
    <row r="20698" spans="1:7">
      <c r="A20698" s="389" t="s">
        <v>549</v>
      </c>
      <c r="B20698" s="389" t="s">
        <v>519</v>
      </c>
      <c r="C20698" s="389">
        <v>34865.837904899898</v>
      </c>
      <c r="D20698" s="389" t="s">
        <v>519</v>
      </c>
      <c r="E20698" s="389" t="s">
        <v>670</v>
      </c>
      <c r="F20698" s="389" t="s">
        <v>650</v>
      </c>
      <c r="G20698" s="389" t="s">
        <v>519</v>
      </c>
    </row>
    <row r="20699" spans="1:7">
      <c r="A20699" s="389" t="s">
        <v>549</v>
      </c>
      <c r="B20699" s="389" t="s">
        <v>519</v>
      </c>
      <c r="C20699" s="389">
        <v>34865.837904899898</v>
      </c>
      <c r="D20699" s="389" t="s">
        <v>519</v>
      </c>
      <c r="E20699" s="389" t="s">
        <v>670</v>
      </c>
      <c r="F20699" s="389" t="s">
        <v>650</v>
      </c>
      <c r="G20699" s="389" t="s">
        <v>519</v>
      </c>
    </row>
    <row r="20700" spans="1:7">
      <c r="A20700" s="389" t="s">
        <v>549</v>
      </c>
      <c r="B20700" s="389" t="s">
        <v>519</v>
      </c>
      <c r="C20700" s="389">
        <v>34865.837904899898</v>
      </c>
      <c r="D20700" s="389" t="s">
        <v>519</v>
      </c>
      <c r="E20700" s="389" t="s">
        <v>670</v>
      </c>
      <c r="F20700" s="389" t="s">
        <v>650</v>
      </c>
      <c r="G20700" s="389" t="s">
        <v>519</v>
      </c>
    </row>
    <row r="20701" spans="1:7">
      <c r="A20701" s="389" t="s">
        <v>549</v>
      </c>
      <c r="B20701" s="389" t="s">
        <v>519</v>
      </c>
      <c r="C20701" s="389">
        <v>34865.837904899898</v>
      </c>
      <c r="D20701" s="389" t="s">
        <v>519</v>
      </c>
      <c r="E20701" s="389" t="s">
        <v>670</v>
      </c>
      <c r="F20701" s="389" t="s">
        <v>650</v>
      </c>
      <c r="G20701" s="389" t="s">
        <v>519</v>
      </c>
    </row>
    <row r="20702" spans="1:7">
      <c r="A20702" s="389" t="s">
        <v>549</v>
      </c>
      <c r="B20702" s="389" t="s">
        <v>519</v>
      </c>
      <c r="C20702" s="389">
        <v>34865.837904899898</v>
      </c>
      <c r="D20702" s="389" t="s">
        <v>519</v>
      </c>
      <c r="E20702" s="389" t="s">
        <v>670</v>
      </c>
      <c r="F20702" s="389" t="s">
        <v>650</v>
      </c>
      <c r="G20702" s="389" t="s">
        <v>519</v>
      </c>
    </row>
    <row r="20703" spans="1:7">
      <c r="A20703" s="389" t="s">
        <v>549</v>
      </c>
      <c r="B20703" s="389" t="s">
        <v>519</v>
      </c>
      <c r="C20703" s="389">
        <v>34865.837904899898</v>
      </c>
      <c r="D20703" s="389" t="s">
        <v>519</v>
      </c>
      <c r="E20703" s="389" t="s">
        <v>670</v>
      </c>
      <c r="F20703" s="389" t="s">
        <v>650</v>
      </c>
      <c r="G20703" s="389" t="s">
        <v>519</v>
      </c>
    </row>
    <row r="20704" spans="1:7">
      <c r="A20704" s="389" t="s">
        <v>549</v>
      </c>
      <c r="B20704" s="389" t="s">
        <v>519</v>
      </c>
      <c r="C20704" s="389">
        <v>34865.837904899898</v>
      </c>
      <c r="D20704" s="389" t="s">
        <v>519</v>
      </c>
      <c r="E20704" s="389" t="s">
        <v>670</v>
      </c>
      <c r="F20704" s="389" t="s">
        <v>650</v>
      </c>
      <c r="G20704" s="389" t="s">
        <v>519</v>
      </c>
    </row>
    <row r="20705" spans="1:7">
      <c r="A20705" s="389" t="s">
        <v>549</v>
      </c>
      <c r="B20705" s="389" t="s">
        <v>519</v>
      </c>
      <c r="C20705" s="389">
        <v>34865.837904899898</v>
      </c>
      <c r="D20705" s="389" t="s">
        <v>519</v>
      </c>
      <c r="E20705" s="389" t="s">
        <v>670</v>
      </c>
      <c r="F20705" s="389" t="s">
        <v>650</v>
      </c>
      <c r="G20705" s="389" t="s">
        <v>519</v>
      </c>
    </row>
    <row r="20706" spans="1:7">
      <c r="A20706" s="389" t="s">
        <v>549</v>
      </c>
      <c r="B20706" s="389" t="s">
        <v>519</v>
      </c>
      <c r="C20706" s="389">
        <v>34865.837904899898</v>
      </c>
      <c r="D20706" s="389" t="s">
        <v>519</v>
      </c>
      <c r="E20706" s="389" t="s">
        <v>670</v>
      </c>
      <c r="F20706" s="389" t="s">
        <v>650</v>
      </c>
      <c r="G20706" s="389" t="s">
        <v>519</v>
      </c>
    </row>
    <row r="20707" spans="1:7">
      <c r="A20707" s="389" t="s">
        <v>549</v>
      </c>
      <c r="B20707" s="389" t="s">
        <v>519</v>
      </c>
      <c r="C20707" s="389">
        <v>34865.837904899898</v>
      </c>
      <c r="D20707" s="389" t="s">
        <v>519</v>
      </c>
      <c r="E20707" s="389" t="s">
        <v>670</v>
      </c>
      <c r="F20707" s="389" t="s">
        <v>650</v>
      </c>
      <c r="G20707" s="389" t="s">
        <v>519</v>
      </c>
    </row>
    <row r="20708" spans="1:7">
      <c r="A20708" s="389" t="s">
        <v>549</v>
      </c>
      <c r="B20708" s="389" t="s">
        <v>519</v>
      </c>
      <c r="C20708" s="389">
        <v>34865.837904899898</v>
      </c>
      <c r="D20708" s="389" t="s">
        <v>519</v>
      </c>
      <c r="E20708" s="389" t="s">
        <v>670</v>
      </c>
      <c r="F20708" s="389" t="s">
        <v>650</v>
      </c>
      <c r="G20708" s="389" t="s">
        <v>519</v>
      </c>
    </row>
    <row r="20709" spans="1:7">
      <c r="A20709" s="389" t="s">
        <v>549</v>
      </c>
      <c r="B20709" s="389" t="s">
        <v>519</v>
      </c>
      <c r="C20709" s="389">
        <v>34865.837904899898</v>
      </c>
      <c r="D20709" s="389" t="s">
        <v>519</v>
      </c>
      <c r="E20709" s="389" t="s">
        <v>670</v>
      </c>
      <c r="F20709" s="389" t="s">
        <v>650</v>
      </c>
      <c r="G20709" s="389" t="s">
        <v>519</v>
      </c>
    </row>
    <row r="20710" spans="1:7">
      <c r="A20710" s="389" t="s">
        <v>549</v>
      </c>
      <c r="B20710" s="389" t="s">
        <v>519</v>
      </c>
      <c r="C20710" s="389">
        <v>34865.837904899898</v>
      </c>
      <c r="D20710" s="389" t="s">
        <v>519</v>
      </c>
      <c r="E20710" s="389" t="s">
        <v>670</v>
      </c>
      <c r="F20710" s="389" t="s">
        <v>650</v>
      </c>
      <c r="G20710" s="389" t="s">
        <v>519</v>
      </c>
    </row>
    <row r="20711" spans="1:7">
      <c r="A20711" s="389" t="s">
        <v>549</v>
      </c>
      <c r="B20711" s="389" t="s">
        <v>519</v>
      </c>
      <c r="C20711" s="389">
        <v>34865.837904899898</v>
      </c>
      <c r="D20711" s="389" t="s">
        <v>519</v>
      </c>
      <c r="E20711" s="389" t="s">
        <v>670</v>
      </c>
      <c r="F20711" s="389" t="s">
        <v>650</v>
      </c>
      <c r="G20711" s="389" t="s">
        <v>519</v>
      </c>
    </row>
    <row r="20712" spans="1:7">
      <c r="A20712" s="389" t="s">
        <v>549</v>
      </c>
      <c r="B20712" s="389" t="s">
        <v>519</v>
      </c>
      <c r="C20712" s="389">
        <v>34865.837904899898</v>
      </c>
      <c r="D20712" s="389" t="s">
        <v>519</v>
      </c>
      <c r="E20712" s="389" t="s">
        <v>670</v>
      </c>
      <c r="F20712" s="389" t="s">
        <v>650</v>
      </c>
      <c r="G20712" s="389" t="s">
        <v>519</v>
      </c>
    </row>
    <row r="20713" spans="1:7">
      <c r="A20713" s="389" t="s">
        <v>549</v>
      </c>
      <c r="B20713" s="389" t="s">
        <v>519</v>
      </c>
      <c r="C20713" s="389">
        <v>34865.837904899898</v>
      </c>
      <c r="D20713" s="389" t="s">
        <v>519</v>
      </c>
      <c r="E20713" s="389" t="s">
        <v>670</v>
      </c>
      <c r="F20713" s="389" t="s">
        <v>650</v>
      </c>
      <c r="G20713" s="389" t="s">
        <v>519</v>
      </c>
    </row>
    <row r="20714" spans="1:7">
      <c r="A20714" s="389" t="s">
        <v>549</v>
      </c>
      <c r="B20714" s="389" t="s">
        <v>519</v>
      </c>
      <c r="C20714" s="389">
        <v>34865.837904899898</v>
      </c>
      <c r="D20714" s="389" t="s">
        <v>519</v>
      </c>
      <c r="E20714" s="389" t="s">
        <v>670</v>
      </c>
      <c r="F20714" s="389" t="s">
        <v>650</v>
      </c>
      <c r="G20714" s="389" t="s">
        <v>519</v>
      </c>
    </row>
    <row r="20715" spans="1:7">
      <c r="A20715" s="389" t="s">
        <v>549</v>
      </c>
      <c r="B20715" s="389" t="s">
        <v>519</v>
      </c>
      <c r="C20715" s="389">
        <v>34865.837904899898</v>
      </c>
      <c r="D20715" s="389" t="s">
        <v>519</v>
      </c>
      <c r="E20715" s="389" t="s">
        <v>670</v>
      </c>
      <c r="F20715" s="389" t="s">
        <v>650</v>
      </c>
      <c r="G20715" s="389" t="s">
        <v>519</v>
      </c>
    </row>
    <row r="20716" spans="1:7">
      <c r="A20716" s="389" t="s">
        <v>549</v>
      </c>
      <c r="B20716" s="389" t="s">
        <v>519</v>
      </c>
      <c r="C20716" s="389">
        <v>34865.837904899898</v>
      </c>
      <c r="D20716" s="389" t="s">
        <v>519</v>
      </c>
      <c r="E20716" s="389" t="s">
        <v>670</v>
      </c>
      <c r="F20716" s="389" t="s">
        <v>650</v>
      </c>
      <c r="G20716" s="389" t="s">
        <v>519</v>
      </c>
    </row>
    <row r="20717" spans="1:7">
      <c r="A20717" s="389" t="s">
        <v>549</v>
      </c>
      <c r="B20717" s="389" t="s">
        <v>519</v>
      </c>
      <c r="C20717" s="389">
        <v>34865.837904899898</v>
      </c>
      <c r="D20717" s="389" t="s">
        <v>519</v>
      </c>
      <c r="E20717" s="389" t="s">
        <v>670</v>
      </c>
      <c r="F20717" s="389" t="s">
        <v>650</v>
      </c>
      <c r="G20717" s="389" t="s">
        <v>519</v>
      </c>
    </row>
    <row r="20718" spans="1:7">
      <c r="A20718" s="389" t="s">
        <v>549</v>
      </c>
      <c r="B20718" s="389" t="s">
        <v>519</v>
      </c>
      <c r="C20718" s="389">
        <v>34865.837904899898</v>
      </c>
      <c r="D20718" s="389" t="s">
        <v>519</v>
      </c>
      <c r="E20718" s="389" t="s">
        <v>670</v>
      </c>
      <c r="F20718" s="389" t="s">
        <v>650</v>
      </c>
      <c r="G20718" s="389" t="s">
        <v>519</v>
      </c>
    </row>
    <row r="20719" spans="1:7">
      <c r="A20719" s="389" t="s">
        <v>549</v>
      </c>
      <c r="B20719" s="389" t="s">
        <v>519</v>
      </c>
      <c r="C20719" s="389">
        <v>34865.837904899898</v>
      </c>
      <c r="D20719" s="389" t="s">
        <v>519</v>
      </c>
      <c r="E20719" s="389" t="s">
        <v>670</v>
      </c>
      <c r="F20719" s="389" t="s">
        <v>650</v>
      </c>
      <c r="G20719" s="389" t="s">
        <v>519</v>
      </c>
    </row>
    <row r="20720" spans="1:7">
      <c r="A20720" s="389" t="s">
        <v>549</v>
      </c>
      <c r="B20720" s="389" t="s">
        <v>519</v>
      </c>
      <c r="C20720" s="389">
        <v>34865.837904899898</v>
      </c>
      <c r="D20720" s="389" t="s">
        <v>519</v>
      </c>
      <c r="E20720" s="389" t="s">
        <v>670</v>
      </c>
      <c r="F20720" s="389" t="s">
        <v>650</v>
      </c>
      <c r="G20720" s="389" t="s">
        <v>519</v>
      </c>
    </row>
    <row r="20721" spans="1:7">
      <c r="A20721" s="389" t="s">
        <v>549</v>
      </c>
      <c r="B20721" s="389" t="s">
        <v>519</v>
      </c>
      <c r="C20721" s="389">
        <v>34865.837904899898</v>
      </c>
      <c r="D20721" s="389" t="s">
        <v>519</v>
      </c>
      <c r="E20721" s="389" t="s">
        <v>670</v>
      </c>
      <c r="F20721" s="389" t="s">
        <v>650</v>
      </c>
      <c r="G20721" s="389" t="s">
        <v>519</v>
      </c>
    </row>
    <row r="20722" spans="1:7">
      <c r="A20722" s="389" t="s">
        <v>549</v>
      </c>
      <c r="B20722" s="389" t="s">
        <v>519</v>
      </c>
      <c r="C20722" s="389">
        <v>34865.837904899898</v>
      </c>
      <c r="D20722" s="389" t="s">
        <v>519</v>
      </c>
      <c r="E20722" s="389" t="s">
        <v>670</v>
      </c>
      <c r="F20722" s="389" t="s">
        <v>650</v>
      </c>
      <c r="G20722" s="389" t="s">
        <v>519</v>
      </c>
    </row>
    <row r="20723" spans="1:7">
      <c r="A20723" s="389" t="s">
        <v>549</v>
      </c>
      <c r="B20723" s="389" t="s">
        <v>519</v>
      </c>
      <c r="C20723" s="389">
        <v>34865.837904899898</v>
      </c>
      <c r="D20723" s="389" t="s">
        <v>519</v>
      </c>
      <c r="E20723" s="389" t="s">
        <v>670</v>
      </c>
      <c r="F20723" s="389" t="s">
        <v>650</v>
      </c>
      <c r="G20723" s="389" t="s">
        <v>519</v>
      </c>
    </row>
    <row r="20724" spans="1:7">
      <c r="A20724" s="389" t="s">
        <v>549</v>
      </c>
      <c r="B20724" s="389" t="s">
        <v>519</v>
      </c>
      <c r="C20724" s="389">
        <v>34865.837904899898</v>
      </c>
      <c r="D20724" s="389" t="s">
        <v>519</v>
      </c>
      <c r="E20724" s="389" t="s">
        <v>670</v>
      </c>
      <c r="F20724" s="389" t="s">
        <v>650</v>
      </c>
      <c r="G20724" s="389" t="s">
        <v>519</v>
      </c>
    </row>
    <row r="20725" spans="1:7">
      <c r="A20725" s="389" t="s">
        <v>549</v>
      </c>
      <c r="B20725" s="389" t="s">
        <v>519</v>
      </c>
      <c r="C20725" s="389">
        <v>34865.837904899898</v>
      </c>
      <c r="D20725" s="389" t="s">
        <v>519</v>
      </c>
      <c r="E20725" s="389" t="s">
        <v>670</v>
      </c>
      <c r="F20725" s="389" t="s">
        <v>650</v>
      </c>
      <c r="G20725" s="389" t="s">
        <v>519</v>
      </c>
    </row>
    <row r="20726" spans="1:7">
      <c r="A20726" s="389" t="s">
        <v>549</v>
      </c>
      <c r="B20726" s="389" t="s">
        <v>519</v>
      </c>
      <c r="C20726" s="389">
        <v>34865.837904899898</v>
      </c>
      <c r="D20726" s="389" t="s">
        <v>519</v>
      </c>
      <c r="E20726" s="389" t="s">
        <v>670</v>
      </c>
      <c r="F20726" s="389" t="s">
        <v>650</v>
      </c>
      <c r="G20726" s="389" t="s">
        <v>519</v>
      </c>
    </row>
    <row r="20727" spans="1:7">
      <c r="A20727" s="389" t="s">
        <v>549</v>
      </c>
      <c r="B20727" s="389" t="s">
        <v>519</v>
      </c>
      <c r="C20727" s="389">
        <v>34865.837904899898</v>
      </c>
      <c r="D20727" s="389" t="s">
        <v>519</v>
      </c>
      <c r="E20727" s="389" t="s">
        <v>670</v>
      </c>
      <c r="F20727" s="389" t="s">
        <v>650</v>
      </c>
      <c r="G20727" s="389" t="s">
        <v>519</v>
      </c>
    </row>
    <row r="20728" spans="1:7">
      <c r="A20728" s="389" t="s">
        <v>549</v>
      </c>
      <c r="B20728" s="389" t="s">
        <v>519</v>
      </c>
      <c r="C20728" s="389">
        <v>34865.837904899898</v>
      </c>
      <c r="D20728" s="389" t="s">
        <v>519</v>
      </c>
      <c r="E20728" s="389" t="s">
        <v>670</v>
      </c>
      <c r="F20728" s="389" t="s">
        <v>650</v>
      </c>
      <c r="G20728" s="389" t="s">
        <v>519</v>
      </c>
    </row>
    <row r="20729" spans="1:7">
      <c r="A20729" s="389" t="s">
        <v>549</v>
      </c>
      <c r="B20729" s="389" t="s">
        <v>519</v>
      </c>
      <c r="C20729" s="389">
        <v>34865.837904899898</v>
      </c>
      <c r="D20729" s="389" t="s">
        <v>519</v>
      </c>
      <c r="E20729" s="389" t="s">
        <v>670</v>
      </c>
      <c r="F20729" s="389" t="s">
        <v>650</v>
      </c>
      <c r="G20729" s="389" t="s">
        <v>519</v>
      </c>
    </row>
    <row r="20730" spans="1:7">
      <c r="A20730" s="389" t="s">
        <v>549</v>
      </c>
      <c r="B20730" s="389" t="s">
        <v>519</v>
      </c>
      <c r="C20730" s="389">
        <v>34865.837904899898</v>
      </c>
      <c r="D20730" s="389" t="s">
        <v>519</v>
      </c>
      <c r="E20730" s="389" t="s">
        <v>670</v>
      </c>
      <c r="F20730" s="389" t="s">
        <v>650</v>
      </c>
      <c r="G20730" s="389" t="s">
        <v>519</v>
      </c>
    </row>
    <row r="20731" spans="1:7">
      <c r="A20731" s="389" t="s">
        <v>549</v>
      </c>
      <c r="B20731" s="389" t="s">
        <v>519</v>
      </c>
      <c r="C20731" s="389">
        <v>34865.837904899898</v>
      </c>
      <c r="D20731" s="389" t="s">
        <v>519</v>
      </c>
      <c r="E20731" s="389" t="s">
        <v>670</v>
      </c>
      <c r="F20731" s="389" t="s">
        <v>650</v>
      </c>
      <c r="G20731" s="389" t="s">
        <v>519</v>
      </c>
    </row>
    <row r="20732" spans="1:7">
      <c r="A20732" s="389" t="s">
        <v>549</v>
      </c>
      <c r="B20732" s="389" t="s">
        <v>519</v>
      </c>
      <c r="C20732" s="389">
        <v>34865.837904899898</v>
      </c>
      <c r="D20732" s="389" t="s">
        <v>519</v>
      </c>
      <c r="E20732" s="389" t="s">
        <v>670</v>
      </c>
      <c r="F20732" s="389" t="s">
        <v>650</v>
      </c>
      <c r="G20732" s="389" t="s">
        <v>519</v>
      </c>
    </row>
    <row r="20733" spans="1:7">
      <c r="A20733" s="389" t="s">
        <v>549</v>
      </c>
      <c r="B20733" s="389" t="s">
        <v>519</v>
      </c>
      <c r="C20733" s="389">
        <v>34865.837904899898</v>
      </c>
      <c r="D20733" s="389" t="s">
        <v>519</v>
      </c>
      <c r="E20733" s="389" t="s">
        <v>670</v>
      </c>
      <c r="F20733" s="389" t="s">
        <v>650</v>
      </c>
      <c r="G20733" s="389" t="s">
        <v>519</v>
      </c>
    </row>
    <row r="20734" spans="1:7">
      <c r="A20734" s="389" t="s">
        <v>549</v>
      </c>
      <c r="B20734" s="389" t="s">
        <v>519</v>
      </c>
      <c r="C20734" s="389">
        <v>34865.837904899898</v>
      </c>
      <c r="D20734" s="389" t="s">
        <v>519</v>
      </c>
      <c r="E20734" s="389" t="s">
        <v>670</v>
      </c>
      <c r="F20734" s="389" t="s">
        <v>650</v>
      </c>
      <c r="G20734" s="389" t="s">
        <v>519</v>
      </c>
    </row>
    <row r="20735" spans="1:7">
      <c r="A20735" s="389" t="s">
        <v>549</v>
      </c>
      <c r="B20735" s="389" t="s">
        <v>519</v>
      </c>
      <c r="C20735" s="389">
        <v>34865.837904899898</v>
      </c>
      <c r="D20735" s="389" t="s">
        <v>519</v>
      </c>
      <c r="E20735" s="389" t="s">
        <v>670</v>
      </c>
      <c r="F20735" s="389" t="s">
        <v>650</v>
      </c>
      <c r="G20735" s="389" t="s">
        <v>519</v>
      </c>
    </row>
    <row r="20736" spans="1:7">
      <c r="A20736" s="389" t="s">
        <v>549</v>
      </c>
      <c r="B20736" s="389" t="s">
        <v>519</v>
      </c>
      <c r="C20736" s="389">
        <v>34865.837904899898</v>
      </c>
      <c r="D20736" s="389" t="s">
        <v>519</v>
      </c>
      <c r="E20736" s="389" t="s">
        <v>670</v>
      </c>
      <c r="F20736" s="389" t="s">
        <v>650</v>
      </c>
      <c r="G20736" s="389" t="s">
        <v>519</v>
      </c>
    </row>
    <row r="20737" spans="1:7">
      <c r="A20737" s="389" t="s">
        <v>549</v>
      </c>
      <c r="B20737" s="389" t="s">
        <v>519</v>
      </c>
      <c r="C20737" s="389">
        <v>34865.837904899898</v>
      </c>
      <c r="D20737" s="389" t="s">
        <v>519</v>
      </c>
      <c r="E20737" s="389" t="s">
        <v>670</v>
      </c>
      <c r="F20737" s="389" t="s">
        <v>650</v>
      </c>
      <c r="G20737" s="389" t="s">
        <v>519</v>
      </c>
    </row>
    <row r="20738" spans="1:7">
      <c r="A20738" s="389" t="s">
        <v>549</v>
      </c>
      <c r="B20738" s="389" t="s">
        <v>519</v>
      </c>
      <c r="C20738" s="389">
        <v>34865.837904899898</v>
      </c>
      <c r="D20738" s="389" t="s">
        <v>519</v>
      </c>
      <c r="E20738" s="389" t="s">
        <v>670</v>
      </c>
      <c r="F20738" s="389" t="s">
        <v>650</v>
      </c>
      <c r="G20738" s="389" t="s">
        <v>519</v>
      </c>
    </row>
    <row r="20739" spans="1:7">
      <c r="A20739" s="389" t="s">
        <v>549</v>
      </c>
      <c r="B20739" s="389" t="s">
        <v>519</v>
      </c>
      <c r="C20739" s="389">
        <v>34865.837904899898</v>
      </c>
      <c r="D20739" s="389" t="s">
        <v>519</v>
      </c>
      <c r="E20739" s="389" t="s">
        <v>670</v>
      </c>
      <c r="F20739" s="389" t="s">
        <v>650</v>
      </c>
      <c r="G20739" s="389" t="s">
        <v>519</v>
      </c>
    </row>
    <row r="20740" spans="1:7">
      <c r="A20740" s="389" t="s">
        <v>549</v>
      </c>
      <c r="B20740" s="389" t="s">
        <v>519</v>
      </c>
      <c r="C20740" s="389">
        <v>34865.837904899898</v>
      </c>
      <c r="D20740" s="389" t="s">
        <v>519</v>
      </c>
      <c r="E20740" s="389" t="s">
        <v>670</v>
      </c>
      <c r="F20740" s="389" t="s">
        <v>650</v>
      </c>
      <c r="G20740" s="389" t="s">
        <v>519</v>
      </c>
    </row>
    <row r="20741" spans="1:7">
      <c r="A20741" s="389" t="s">
        <v>549</v>
      </c>
      <c r="B20741" s="389" t="s">
        <v>519</v>
      </c>
      <c r="C20741" s="389">
        <v>34865.837904899898</v>
      </c>
      <c r="D20741" s="389" t="s">
        <v>519</v>
      </c>
      <c r="E20741" s="389" t="s">
        <v>670</v>
      </c>
      <c r="F20741" s="389" t="s">
        <v>650</v>
      </c>
      <c r="G20741" s="389" t="s">
        <v>519</v>
      </c>
    </row>
    <row r="20742" spans="1:7">
      <c r="A20742" s="389" t="s">
        <v>549</v>
      </c>
      <c r="B20742" s="389" t="s">
        <v>519</v>
      </c>
      <c r="C20742" s="389">
        <v>34865.837904899898</v>
      </c>
      <c r="D20742" s="389" t="s">
        <v>519</v>
      </c>
      <c r="E20742" s="389" t="s">
        <v>670</v>
      </c>
      <c r="F20742" s="389" t="s">
        <v>650</v>
      </c>
      <c r="G20742" s="389" t="s">
        <v>519</v>
      </c>
    </row>
    <row r="20743" spans="1:7">
      <c r="A20743" s="389" t="s">
        <v>549</v>
      </c>
      <c r="B20743" s="389" t="s">
        <v>519</v>
      </c>
      <c r="C20743" s="389">
        <v>34865.837904899898</v>
      </c>
      <c r="D20743" s="389" t="s">
        <v>519</v>
      </c>
      <c r="E20743" s="389" t="s">
        <v>670</v>
      </c>
      <c r="F20743" s="389" t="s">
        <v>650</v>
      </c>
      <c r="G20743" s="389" t="s">
        <v>519</v>
      </c>
    </row>
    <row r="20744" spans="1:7">
      <c r="A20744" s="389" t="s">
        <v>549</v>
      </c>
      <c r="B20744" s="389" t="s">
        <v>519</v>
      </c>
      <c r="C20744" s="389">
        <v>34865.837904899898</v>
      </c>
      <c r="D20744" s="389" t="s">
        <v>519</v>
      </c>
      <c r="E20744" s="389" t="s">
        <v>670</v>
      </c>
      <c r="F20744" s="389" t="s">
        <v>650</v>
      </c>
      <c r="G20744" s="389" t="s">
        <v>519</v>
      </c>
    </row>
    <row r="20745" spans="1:7">
      <c r="A20745" s="389" t="s">
        <v>549</v>
      </c>
      <c r="B20745" s="389" t="s">
        <v>519</v>
      </c>
      <c r="C20745" s="389">
        <v>34865.837904899898</v>
      </c>
      <c r="D20745" s="389" t="s">
        <v>519</v>
      </c>
      <c r="E20745" s="389" t="s">
        <v>670</v>
      </c>
      <c r="F20745" s="389" t="s">
        <v>650</v>
      </c>
      <c r="G20745" s="389" t="s">
        <v>519</v>
      </c>
    </row>
    <row r="20746" spans="1:7">
      <c r="A20746" s="389" t="s">
        <v>549</v>
      </c>
      <c r="B20746" s="389" t="s">
        <v>519</v>
      </c>
      <c r="C20746" s="389">
        <v>34865.837904899898</v>
      </c>
      <c r="D20746" s="389" t="s">
        <v>519</v>
      </c>
      <c r="E20746" s="389" t="s">
        <v>670</v>
      </c>
      <c r="F20746" s="389" t="s">
        <v>650</v>
      </c>
      <c r="G20746" s="389" t="s">
        <v>519</v>
      </c>
    </row>
    <row r="20747" spans="1:7">
      <c r="A20747" s="389" t="s">
        <v>549</v>
      </c>
      <c r="B20747" s="389" t="s">
        <v>519</v>
      </c>
      <c r="C20747" s="389">
        <v>34865.837904899898</v>
      </c>
      <c r="D20747" s="389" t="s">
        <v>519</v>
      </c>
      <c r="E20747" s="389" t="s">
        <v>670</v>
      </c>
      <c r="F20747" s="389" t="s">
        <v>650</v>
      </c>
      <c r="G20747" s="389" t="s">
        <v>519</v>
      </c>
    </row>
    <row r="20748" spans="1:7">
      <c r="A20748" s="389" t="s">
        <v>549</v>
      </c>
      <c r="B20748" s="389" t="s">
        <v>519</v>
      </c>
      <c r="C20748" s="389">
        <v>34865.837904899898</v>
      </c>
      <c r="D20748" s="389" t="s">
        <v>519</v>
      </c>
      <c r="E20748" s="389" t="s">
        <v>670</v>
      </c>
      <c r="F20748" s="389" t="s">
        <v>650</v>
      </c>
      <c r="G20748" s="389" t="s">
        <v>519</v>
      </c>
    </row>
    <row r="20749" spans="1:7">
      <c r="A20749" s="389" t="s">
        <v>549</v>
      </c>
      <c r="B20749" s="389" t="s">
        <v>519</v>
      </c>
      <c r="C20749" s="389">
        <v>34865.837904899898</v>
      </c>
      <c r="D20749" s="389" t="s">
        <v>519</v>
      </c>
      <c r="E20749" s="389" t="s">
        <v>670</v>
      </c>
      <c r="F20749" s="389" t="s">
        <v>650</v>
      </c>
      <c r="G20749" s="389" t="s">
        <v>519</v>
      </c>
    </row>
    <row r="20750" spans="1:7">
      <c r="A20750" s="389" t="s">
        <v>549</v>
      </c>
      <c r="B20750" s="389" t="s">
        <v>519</v>
      </c>
      <c r="C20750" s="389">
        <v>34865.837904899898</v>
      </c>
      <c r="D20750" s="389" t="s">
        <v>519</v>
      </c>
      <c r="E20750" s="389" t="s">
        <v>670</v>
      </c>
      <c r="F20750" s="389" t="s">
        <v>650</v>
      </c>
      <c r="G20750" s="389" t="s">
        <v>519</v>
      </c>
    </row>
    <row r="20751" spans="1:7">
      <c r="A20751" s="389" t="s">
        <v>549</v>
      </c>
      <c r="B20751" s="389" t="s">
        <v>519</v>
      </c>
      <c r="C20751" s="389">
        <v>34865.837904899898</v>
      </c>
      <c r="D20751" s="389" t="s">
        <v>519</v>
      </c>
      <c r="E20751" s="389" t="s">
        <v>670</v>
      </c>
      <c r="F20751" s="389" t="s">
        <v>650</v>
      </c>
      <c r="G20751" s="389" t="s">
        <v>519</v>
      </c>
    </row>
    <row r="20752" spans="1:7">
      <c r="A20752" s="389" t="s">
        <v>549</v>
      </c>
      <c r="B20752" s="389" t="s">
        <v>519</v>
      </c>
      <c r="C20752" s="389">
        <v>34865.837904899898</v>
      </c>
      <c r="D20752" s="389" t="s">
        <v>519</v>
      </c>
      <c r="E20752" s="389" t="s">
        <v>670</v>
      </c>
      <c r="F20752" s="389" t="s">
        <v>650</v>
      </c>
      <c r="G20752" s="389" t="s">
        <v>519</v>
      </c>
    </row>
    <row r="20753" spans="1:7">
      <c r="A20753" s="389" t="s">
        <v>549</v>
      </c>
      <c r="B20753" s="389" t="s">
        <v>519</v>
      </c>
      <c r="C20753" s="389">
        <v>34865.837904899898</v>
      </c>
      <c r="D20753" s="389" t="s">
        <v>519</v>
      </c>
      <c r="E20753" s="389" t="s">
        <v>670</v>
      </c>
      <c r="F20753" s="389" t="s">
        <v>650</v>
      </c>
      <c r="G20753" s="389" t="s">
        <v>519</v>
      </c>
    </row>
    <row r="20754" spans="1:7">
      <c r="A20754" s="389" t="s">
        <v>549</v>
      </c>
      <c r="B20754" s="389" t="s">
        <v>519</v>
      </c>
      <c r="C20754" s="389">
        <v>34865.837904899898</v>
      </c>
      <c r="D20754" s="389" t="s">
        <v>519</v>
      </c>
      <c r="E20754" s="389" t="s">
        <v>670</v>
      </c>
      <c r="F20754" s="389" t="s">
        <v>650</v>
      </c>
      <c r="G20754" s="389" t="s">
        <v>519</v>
      </c>
    </row>
    <row r="20755" spans="1:7">
      <c r="A20755" s="389" t="s">
        <v>549</v>
      </c>
      <c r="B20755" s="389" t="s">
        <v>519</v>
      </c>
      <c r="C20755" s="389">
        <v>34865.837904899898</v>
      </c>
      <c r="D20755" s="389" t="s">
        <v>519</v>
      </c>
      <c r="E20755" s="389" t="s">
        <v>670</v>
      </c>
      <c r="F20755" s="389" t="s">
        <v>650</v>
      </c>
      <c r="G20755" s="389" t="s">
        <v>519</v>
      </c>
    </row>
    <row r="20756" spans="1:7">
      <c r="A20756" s="389" t="s">
        <v>549</v>
      </c>
      <c r="B20756" s="389" t="s">
        <v>519</v>
      </c>
      <c r="C20756" s="389">
        <v>34865.837904899898</v>
      </c>
      <c r="D20756" s="389" t="s">
        <v>519</v>
      </c>
      <c r="E20756" s="389" t="s">
        <v>670</v>
      </c>
      <c r="F20756" s="389" t="s">
        <v>650</v>
      </c>
      <c r="G20756" s="389" t="s">
        <v>519</v>
      </c>
    </row>
    <row r="20757" spans="1:7">
      <c r="A20757" s="389" t="s">
        <v>549</v>
      </c>
      <c r="B20757" s="389" t="s">
        <v>519</v>
      </c>
      <c r="C20757" s="389">
        <v>34865.837904899898</v>
      </c>
      <c r="D20757" s="389" t="s">
        <v>519</v>
      </c>
      <c r="E20757" s="389" t="s">
        <v>670</v>
      </c>
      <c r="F20757" s="389" t="s">
        <v>650</v>
      </c>
      <c r="G20757" s="389" t="s">
        <v>519</v>
      </c>
    </row>
    <row r="20758" spans="1:7">
      <c r="A20758" s="389" t="s">
        <v>549</v>
      </c>
      <c r="B20758" s="389" t="s">
        <v>519</v>
      </c>
      <c r="C20758" s="389">
        <v>34865.837904899898</v>
      </c>
      <c r="D20758" s="389" t="s">
        <v>519</v>
      </c>
      <c r="E20758" s="389" t="s">
        <v>670</v>
      </c>
      <c r="F20758" s="389" t="s">
        <v>650</v>
      </c>
      <c r="G20758" s="389" t="s">
        <v>519</v>
      </c>
    </row>
    <row r="20759" spans="1:7">
      <c r="A20759" s="389" t="s">
        <v>549</v>
      </c>
      <c r="B20759" s="389" t="s">
        <v>519</v>
      </c>
      <c r="C20759" s="389">
        <v>34865.837904899898</v>
      </c>
      <c r="D20759" s="389" t="s">
        <v>519</v>
      </c>
      <c r="E20759" s="389" t="s">
        <v>670</v>
      </c>
      <c r="F20759" s="389" t="s">
        <v>650</v>
      </c>
      <c r="G20759" s="389" t="s">
        <v>519</v>
      </c>
    </row>
    <row r="20760" spans="1:7">
      <c r="A20760" s="389" t="s">
        <v>549</v>
      </c>
      <c r="B20760" s="389" t="s">
        <v>519</v>
      </c>
      <c r="C20760" s="389">
        <v>34865.837904899898</v>
      </c>
      <c r="D20760" s="389" t="s">
        <v>519</v>
      </c>
      <c r="E20760" s="389" t="s">
        <v>670</v>
      </c>
      <c r="F20760" s="389" t="s">
        <v>650</v>
      </c>
      <c r="G20760" s="389" t="s">
        <v>519</v>
      </c>
    </row>
    <row r="20761" spans="1:7">
      <c r="A20761" s="389" t="s">
        <v>549</v>
      </c>
      <c r="B20761" s="389" t="s">
        <v>519</v>
      </c>
      <c r="C20761" s="389">
        <v>34865.837904899898</v>
      </c>
      <c r="D20761" s="389" t="s">
        <v>519</v>
      </c>
      <c r="E20761" s="389" t="s">
        <v>670</v>
      </c>
      <c r="F20761" s="389" t="s">
        <v>650</v>
      </c>
      <c r="G20761" s="389" t="s">
        <v>519</v>
      </c>
    </row>
    <row r="20762" spans="1:7">
      <c r="A20762" s="389" t="s">
        <v>549</v>
      </c>
      <c r="B20762" s="389" t="s">
        <v>519</v>
      </c>
      <c r="C20762" s="389">
        <v>34865.837904899898</v>
      </c>
      <c r="D20762" s="389" t="s">
        <v>519</v>
      </c>
      <c r="E20762" s="389" t="s">
        <v>670</v>
      </c>
      <c r="F20762" s="389" t="s">
        <v>650</v>
      </c>
      <c r="G20762" s="389" t="s">
        <v>519</v>
      </c>
    </row>
    <row r="20763" spans="1:7">
      <c r="A20763" s="389" t="s">
        <v>549</v>
      </c>
      <c r="B20763" s="389" t="s">
        <v>519</v>
      </c>
      <c r="C20763" s="389">
        <v>34865.837904899898</v>
      </c>
      <c r="D20763" s="389" t="s">
        <v>519</v>
      </c>
      <c r="E20763" s="389" t="s">
        <v>670</v>
      </c>
      <c r="F20763" s="389" t="s">
        <v>650</v>
      </c>
      <c r="G20763" s="389" t="s">
        <v>519</v>
      </c>
    </row>
    <row r="20764" spans="1:7">
      <c r="A20764" s="389" t="s">
        <v>549</v>
      </c>
      <c r="B20764" s="389" t="s">
        <v>519</v>
      </c>
      <c r="C20764" s="389">
        <v>34865.837904899898</v>
      </c>
      <c r="D20764" s="389" t="s">
        <v>519</v>
      </c>
      <c r="E20764" s="389" t="s">
        <v>670</v>
      </c>
      <c r="F20764" s="389" t="s">
        <v>650</v>
      </c>
      <c r="G20764" s="389" t="s">
        <v>519</v>
      </c>
    </row>
    <row r="20765" spans="1:7">
      <c r="A20765" s="389" t="s">
        <v>549</v>
      </c>
      <c r="B20765" s="389" t="s">
        <v>519</v>
      </c>
      <c r="C20765" s="389">
        <v>34865.837904899898</v>
      </c>
      <c r="D20765" s="389" t="s">
        <v>519</v>
      </c>
      <c r="E20765" s="389" t="s">
        <v>670</v>
      </c>
      <c r="F20765" s="389" t="s">
        <v>650</v>
      </c>
      <c r="G20765" s="389" t="s">
        <v>519</v>
      </c>
    </row>
    <row r="20766" spans="1:7">
      <c r="A20766" s="389" t="s">
        <v>549</v>
      </c>
      <c r="B20766" s="389" t="s">
        <v>519</v>
      </c>
      <c r="C20766" s="389">
        <v>34865.837904899898</v>
      </c>
      <c r="D20766" s="389" t="s">
        <v>519</v>
      </c>
      <c r="E20766" s="389" t="s">
        <v>670</v>
      </c>
      <c r="F20766" s="389" t="s">
        <v>650</v>
      </c>
      <c r="G20766" s="389" t="s">
        <v>519</v>
      </c>
    </row>
    <row r="20767" spans="1:7">
      <c r="A20767" s="389" t="s">
        <v>549</v>
      </c>
      <c r="B20767" s="389" t="s">
        <v>519</v>
      </c>
      <c r="C20767" s="389">
        <v>34865.837904899898</v>
      </c>
      <c r="D20767" s="389" t="s">
        <v>519</v>
      </c>
      <c r="E20767" s="389" t="s">
        <v>670</v>
      </c>
      <c r="F20767" s="389" t="s">
        <v>650</v>
      </c>
      <c r="G20767" s="389" t="s">
        <v>519</v>
      </c>
    </row>
    <row r="20768" spans="1:7">
      <c r="A20768" s="389" t="s">
        <v>549</v>
      </c>
      <c r="B20768" s="389" t="s">
        <v>519</v>
      </c>
      <c r="C20768" s="389">
        <v>34865.837904899898</v>
      </c>
      <c r="D20768" s="389" t="s">
        <v>519</v>
      </c>
      <c r="E20768" s="389" t="s">
        <v>670</v>
      </c>
      <c r="F20768" s="389" t="s">
        <v>650</v>
      </c>
      <c r="G20768" s="389" t="s">
        <v>519</v>
      </c>
    </row>
    <row r="20769" spans="1:7">
      <c r="A20769" s="389" t="s">
        <v>549</v>
      </c>
      <c r="B20769" s="389" t="s">
        <v>519</v>
      </c>
      <c r="C20769" s="389">
        <v>34865.837904899898</v>
      </c>
      <c r="D20769" s="389" t="s">
        <v>519</v>
      </c>
      <c r="E20769" s="389" t="s">
        <v>670</v>
      </c>
      <c r="F20769" s="389" t="s">
        <v>650</v>
      </c>
      <c r="G20769" s="389" t="s">
        <v>519</v>
      </c>
    </row>
    <row r="20770" spans="1:7">
      <c r="A20770" s="389" t="s">
        <v>549</v>
      </c>
      <c r="B20770" s="389" t="s">
        <v>519</v>
      </c>
      <c r="C20770" s="389">
        <v>34865.837904899898</v>
      </c>
      <c r="D20770" s="389" t="s">
        <v>519</v>
      </c>
      <c r="E20770" s="389" t="s">
        <v>670</v>
      </c>
      <c r="F20770" s="389" t="s">
        <v>650</v>
      </c>
      <c r="G20770" s="389" t="s">
        <v>519</v>
      </c>
    </row>
    <row r="20771" spans="1:7">
      <c r="A20771" s="389" t="s">
        <v>549</v>
      </c>
      <c r="B20771" s="389" t="s">
        <v>519</v>
      </c>
      <c r="C20771" s="389">
        <v>34865.837904899898</v>
      </c>
      <c r="D20771" s="389" t="s">
        <v>519</v>
      </c>
      <c r="E20771" s="389" t="s">
        <v>670</v>
      </c>
      <c r="F20771" s="389" t="s">
        <v>650</v>
      </c>
      <c r="G20771" s="389" t="s">
        <v>519</v>
      </c>
    </row>
    <row r="20772" spans="1:7">
      <c r="A20772" s="389" t="s">
        <v>549</v>
      </c>
      <c r="B20772" s="389" t="s">
        <v>519</v>
      </c>
      <c r="C20772" s="389">
        <v>34865.837904899898</v>
      </c>
      <c r="D20772" s="389" t="s">
        <v>519</v>
      </c>
      <c r="E20772" s="389" t="s">
        <v>670</v>
      </c>
      <c r="F20772" s="389" t="s">
        <v>650</v>
      </c>
      <c r="G20772" s="389" t="s">
        <v>519</v>
      </c>
    </row>
    <row r="20773" spans="1:7">
      <c r="A20773" s="389" t="s">
        <v>549</v>
      </c>
      <c r="B20773" s="389" t="s">
        <v>519</v>
      </c>
      <c r="C20773" s="389">
        <v>34865.837904899898</v>
      </c>
      <c r="D20773" s="389" t="s">
        <v>519</v>
      </c>
      <c r="E20773" s="389" t="s">
        <v>670</v>
      </c>
      <c r="F20773" s="389" t="s">
        <v>650</v>
      </c>
      <c r="G20773" s="389" t="s">
        <v>519</v>
      </c>
    </row>
    <row r="20774" spans="1:7">
      <c r="A20774" s="389" t="s">
        <v>549</v>
      </c>
      <c r="B20774" s="389" t="s">
        <v>519</v>
      </c>
      <c r="C20774" s="389">
        <v>34865.837904899898</v>
      </c>
      <c r="D20774" s="389" t="s">
        <v>519</v>
      </c>
      <c r="E20774" s="389" t="s">
        <v>670</v>
      </c>
      <c r="F20774" s="389" t="s">
        <v>650</v>
      </c>
      <c r="G20774" s="389" t="s">
        <v>519</v>
      </c>
    </row>
    <row r="20775" spans="1:7">
      <c r="A20775" s="389" t="s">
        <v>549</v>
      </c>
      <c r="B20775" s="389" t="s">
        <v>519</v>
      </c>
      <c r="C20775" s="389">
        <v>34865.837904899898</v>
      </c>
      <c r="D20775" s="389" t="s">
        <v>519</v>
      </c>
      <c r="E20775" s="389" t="s">
        <v>670</v>
      </c>
      <c r="F20775" s="389" t="s">
        <v>650</v>
      </c>
      <c r="G20775" s="389" t="s">
        <v>519</v>
      </c>
    </row>
    <row r="20776" spans="1:7">
      <c r="A20776" s="389" t="s">
        <v>549</v>
      </c>
      <c r="B20776" s="389" t="s">
        <v>519</v>
      </c>
      <c r="C20776" s="389">
        <v>34865.837904899898</v>
      </c>
      <c r="D20776" s="389" t="s">
        <v>519</v>
      </c>
      <c r="E20776" s="389" t="s">
        <v>670</v>
      </c>
      <c r="F20776" s="389" t="s">
        <v>650</v>
      </c>
      <c r="G20776" s="389" t="s">
        <v>519</v>
      </c>
    </row>
    <row r="20777" spans="1:7">
      <c r="A20777" s="389" t="s">
        <v>549</v>
      </c>
      <c r="B20777" s="389" t="s">
        <v>519</v>
      </c>
      <c r="C20777" s="389">
        <v>34865.837904899898</v>
      </c>
      <c r="D20777" s="389" t="s">
        <v>519</v>
      </c>
      <c r="E20777" s="389" t="s">
        <v>670</v>
      </c>
      <c r="F20777" s="389" t="s">
        <v>650</v>
      </c>
      <c r="G20777" s="389" t="s">
        <v>519</v>
      </c>
    </row>
    <row r="20778" spans="1:7">
      <c r="A20778" s="389" t="s">
        <v>549</v>
      </c>
      <c r="B20778" s="389" t="s">
        <v>519</v>
      </c>
      <c r="C20778" s="389">
        <v>34865.837904899898</v>
      </c>
      <c r="D20778" s="389" t="s">
        <v>519</v>
      </c>
      <c r="E20778" s="389" t="s">
        <v>670</v>
      </c>
      <c r="F20778" s="389" t="s">
        <v>650</v>
      </c>
      <c r="G20778" s="389" t="s">
        <v>519</v>
      </c>
    </row>
    <row r="20779" spans="1:7">
      <c r="A20779" s="389" t="s">
        <v>549</v>
      </c>
      <c r="B20779" s="389" t="s">
        <v>519</v>
      </c>
      <c r="C20779" s="389">
        <v>34865.837904899898</v>
      </c>
      <c r="D20779" s="389" t="s">
        <v>519</v>
      </c>
      <c r="E20779" s="389" t="s">
        <v>670</v>
      </c>
      <c r="F20779" s="389" t="s">
        <v>650</v>
      </c>
      <c r="G20779" s="389" t="s">
        <v>519</v>
      </c>
    </row>
    <row r="20780" spans="1:7">
      <c r="A20780" s="389" t="s">
        <v>549</v>
      </c>
      <c r="B20780" s="389" t="s">
        <v>519</v>
      </c>
      <c r="C20780" s="389">
        <v>34865.837904899898</v>
      </c>
      <c r="D20780" s="389" t="s">
        <v>519</v>
      </c>
      <c r="E20780" s="389" t="s">
        <v>670</v>
      </c>
      <c r="F20780" s="389" t="s">
        <v>650</v>
      </c>
      <c r="G20780" s="389" t="s">
        <v>519</v>
      </c>
    </row>
    <row r="20781" spans="1:7">
      <c r="A20781" s="389" t="s">
        <v>549</v>
      </c>
      <c r="B20781" s="389" t="s">
        <v>519</v>
      </c>
      <c r="C20781" s="389">
        <v>34865.837904899898</v>
      </c>
      <c r="D20781" s="389" t="s">
        <v>519</v>
      </c>
      <c r="E20781" s="389" t="s">
        <v>670</v>
      </c>
      <c r="F20781" s="389" t="s">
        <v>650</v>
      </c>
      <c r="G20781" s="389" t="s">
        <v>519</v>
      </c>
    </row>
    <row r="20782" spans="1:7">
      <c r="A20782" s="389" t="s">
        <v>549</v>
      </c>
      <c r="B20782" s="389" t="s">
        <v>519</v>
      </c>
      <c r="C20782" s="389">
        <v>34865.837904899898</v>
      </c>
      <c r="D20782" s="389" t="s">
        <v>519</v>
      </c>
      <c r="E20782" s="389" t="s">
        <v>670</v>
      </c>
      <c r="F20782" s="389" t="s">
        <v>650</v>
      </c>
      <c r="G20782" s="389" t="s">
        <v>519</v>
      </c>
    </row>
    <row r="20783" spans="1:7">
      <c r="A20783" s="389" t="s">
        <v>549</v>
      </c>
      <c r="B20783" s="389" t="s">
        <v>519</v>
      </c>
      <c r="C20783" s="389">
        <v>34865.837904899898</v>
      </c>
      <c r="D20783" s="389" t="s">
        <v>519</v>
      </c>
      <c r="E20783" s="389" t="s">
        <v>670</v>
      </c>
      <c r="F20783" s="389" t="s">
        <v>650</v>
      </c>
      <c r="G20783" s="389" t="s">
        <v>519</v>
      </c>
    </row>
    <row r="20784" spans="1:7">
      <c r="A20784" s="389" t="s">
        <v>549</v>
      </c>
      <c r="B20784" s="389" t="s">
        <v>519</v>
      </c>
      <c r="C20784" s="389">
        <v>34865.837904899898</v>
      </c>
      <c r="D20784" s="389" t="s">
        <v>519</v>
      </c>
      <c r="E20784" s="389" t="s">
        <v>670</v>
      </c>
      <c r="F20784" s="389" t="s">
        <v>650</v>
      </c>
      <c r="G20784" s="389" t="s">
        <v>519</v>
      </c>
    </row>
    <row r="20785" spans="1:7">
      <c r="A20785" s="389" t="s">
        <v>549</v>
      </c>
      <c r="B20785" s="389" t="s">
        <v>519</v>
      </c>
      <c r="C20785" s="389">
        <v>34865.837904899898</v>
      </c>
      <c r="D20785" s="389" t="s">
        <v>519</v>
      </c>
      <c r="E20785" s="389" t="s">
        <v>670</v>
      </c>
      <c r="F20785" s="389" t="s">
        <v>650</v>
      </c>
      <c r="G20785" s="389" t="s">
        <v>519</v>
      </c>
    </row>
    <row r="20786" spans="1:7">
      <c r="A20786" s="389" t="s">
        <v>549</v>
      </c>
      <c r="B20786" s="389" t="s">
        <v>519</v>
      </c>
      <c r="C20786" s="389">
        <v>34865.837904899898</v>
      </c>
      <c r="D20786" s="389" t="s">
        <v>519</v>
      </c>
      <c r="E20786" s="389" t="s">
        <v>670</v>
      </c>
      <c r="F20786" s="389" t="s">
        <v>650</v>
      </c>
      <c r="G20786" s="389" t="s">
        <v>519</v>
      </c>
    </row>
    <row r="20787" spans="1:7">
      <c r="A20787" s="389" t="s">
        <v>549</v>
      </c>
      <c r="B20787" s="389" t="s">
        <v>519</v>
      </c>
      <c r="C20787" s="389">
        <v>34865.837904899898</v>
      </c>
      <c r="D20787" s="389" t="s">
        <v>519</v>
      </c>
      <c r="E20787" s="389" t="s">
        <v>670</v>
      </c>
      <c r="F20787" s="389" t="s">
        <v>650</v>
      </c>
      <c r="G20787" s="389" t="s">
        <v>519</v>
      </c>
    </row>
    <row r="20788" spans="1:7">
      <c r="A20788" s="389" t="s">
        <v>549</v>
      </c>
      <c r="B20788" s="389" t="s">
        <v>519</v>
      </c>
      <c r="C20788" s="389">
        <v>34865.837904899898</v>
      </c>
      <c r="D20788" s="389" t="s">
        <v>519</v>
      </c>
      <c r="E20788" s="389" t="s">
        <v>670</v>
      </c>
      <c r="F20788" s="389" t="s">
        <v>650</v>
      </c>
      <c r="G20788" s="389" t="s">
        <v>519</v>
      </c>
    </row>
    <row r="20789" spans="1:7">
      <c r="A20789" s="389" t="s">
        <v>549</v>
      </c>
      <c r="B20789" s="389" t="s">
        <v>519</v>
      </c>
      <c r="C20789" s="389">
        <v>34865.837904899898</v>
      </c>
      <c r="D20789" s="389" t="s">
        <v>519</v>
      </c>
      <c r="E20789" s="389" t="s">
        <v>670</v>
      </c>
      <c r="F20789" s="389" t="s">
        <v>650</v>
      </c>
      <c r="G20789" s="389" t="s">
        <v>519</v>
      </c>
    </row>
    <row r="20790" spans="1:7">
      <c r="A20790" s="389" t="s">
        <v>549</v>
      </c>
      <c r="B20790" s="389" t="s">
        <v>519</v>
      </c>
      <c r="C20790" s="389">
        <v>34865.837904899898</v>
      </c>
      <c r="D20790" s="389" t="s">
        <v>519</v>
      </c>
      <c r="E20790" s="389" t="s">
        <v>670</v>
      </c>
      <c r="F20790" s="389" t="s">
        <v>650</v>
      </c>
      <c r="G20790" s="389" t="s">
        <v>519</v>
      </c>
    </row>
    <row r="20791" spans="1:7">
      <c r="A20791" s="389" t="s">
        <v>549</v>
      </c>
      <c r="B20791" s="389" t="s">
        <v>519</v>
      </c>
      <c r="C20791" s="389">
        <v>34865.837904899898</v>
      </c>
      <c r="D20791" s="389" t="s">
        <v>519</v>
      </c>
      <c r="E20791" s="389" t="s">
        <v>670</v>
      </c>
      <c r="F20791" s="389" t="s">
        <v>650</v>
      </c>
      <c r="G20791" s="389" t="s">
        <v>519</v>
      </c>
    </row>
    <row r="20792" spans="1:7">
      <c r="A20792" s="389" t="s">
        <v>549</v>
      </c>
      <c r="B20792" s="389" t="s">
        <v>519</v>
      </c>
      <c r="C20792" s="389">
        <v>34865.837904899898</v>
      </c>
      <c r="D20792" s="389" t="s">
        <v>519</v>
      </c>
      <c r="E20792" s="389" t="s">
        <v>670</v>
      </c>
      <c r="F20792" s="389" t="s">
        <v>650</v>
      </c>
      <c r="G20792" s="389" t="s">
        <v>519</v>
      </c>
    </row>
    <row r="20793" spans="1:7">
      <c r="A20793" s="389" t="s">
        <v>549</v>
      </c>
      <c r="B20793" s="389" t="s">
        <v>519</v>
      </c>
      <c r="C20793" s="389">
        <v>34865.837904899898</v>
      </c>
      <c r="D20793" s="389" t="s">
        <v>519</v>
      </c>
      <c r="E20793" s="389" t="s">
        <v>670</v>
      </c>
      <c r="F20793" s="389" t="s">
        <v>650</v>
      </c>
      <c r="G20793" s="389" t="s">
        <v>519</v>
      </c>
    </row>
    <row r="20794" spans="1:7">
      <c r="A20794" s="389" t="s">
        <v>549</v>
      </c>
      <c r="B20794" s="389" t="s">
        <v>519</v>
      </c>
      <c r="C20794" s="389">
        <v>34865.837904899898</v>
      </c>
      <c r="D20794" s="389" t="s">
        <v>519</v>
      </c>
      <c r="E20794" s="389" t="s">
        <v>670</v>
      </c>
      <c r="F20794" s="389" t="s">
        <v>650</v>
      </c>
      <c r="G20794" s="389" t="s">
        <v>519</v>
      </c>
    </row>
    <row r="20795" spans="1:7">
      <c r="A20795" s="389" t="s">
        <v>549</v>
      </c>
      <c r="B20795" s="389" t="s">
        <v>519</v>
      </c>
      <c r="C20795" s="389">
        <v>34865.837904899898</v>
      </c>
      <c r="D20795" s="389" t="s">
        <v>519</v>
      </c>
      <c r="E20795" s="389" t="s">
        <v>670</v>
      </c>
      <c r="F20795" s="389" t="s">
        <v>650</v>
      </c>
      <c r="G20795" s="389" t="s">
        <v>519</v>
      </c>
    </row>
    <row r="20796" spans="1:7">
      <c r="A20796" s="389" t="s">
        <v>549</v>
      </c>
      <c r="B20796" s="389" t="s">
        <v>519</v>
      </c>
      <c r="C20796" s="389">
        <v>34865.837904899898</v>
      </c>
      <c r="D20796" s="389" t="s">
        <v>519</v>
      </c>
      <c r="E20796" s="389" t="s">
        <v>670</v>
      </c>
      <c r="F20796" s="389" t="s">
        <v>650</v>
      </c>
      <c r="G20796" s="389" t="s">
        <v>519</v>
      </c>
    </row>
    <row r="20797" spans="1:7">
      <c r="A20797" s="389" t="s">
        <v>549</v>
      </c>
      <c r="B20797" s="389" t="s">
        <v>519</v>
      </c>
      <c r="C20797" s="389">
        <v>34865.837904899898</v>
      </c>
      <c r="D20797" s="389" t="s">
        <v>519</v>
      </c>
      <c r="E20797" s="389" t="s">
        <v>670</v>
      </c>
      <c r="F20797" s="389" t="s">
        <v>650</v>
      </c>
      <c r="G20797" s="389" t="s">
        <v>519</v>
      </c>
    </row>
    <row r="20798" spans="1:7">
      <c r="A20798" s="389" t="s">
        <v>549</v>
      </c>
      <c r="B20798" s="389" t="s">
        <v>519</v>
      </c>
      <c r="C20798" s="389">
        <v>34865.837904899898</v>
      </c>
      <c r="D20798" s="389" t="s">
        <v>519</v>
      </c>
      <c r="E20798" s="389" t="s">
        <v>670</v>
      </c>
      <c r="F20798" s="389" t="s">
        <v>650</v>
      </c>
      <c r="G20798" s="389" t="s">
        <v>519</v>
      </c>
    </row>
    <row r="20799" spans="1:7">
      <c r="A20799" s="389" t="s">
        <v>549</v>
      </c>
      <c r="B20799" s="389" t="s">
        <v>519</v>
      </c>
      <c r="C20799" s="389">
        <v>34865.837904899898</v>
      </c>
      <c r="D20799" s="389" t="s">
        <v>519</v>
      </c>
      <c r="E20799" s="389" t="s">
        <v>670</v>
      </c>
      <c r="F20799" s="389" t="s">
        <v>650</v>
      </c>
      <c r="G20799" s="389" t="s">
        <v>519</v>
      </c>
    </row>
    <row r="20800" spans="1:7">
      <c r="A20800" s="389" t="s">
        <v>549</v>
      </c>
      <c r="B20800" s="389" t="s">
        <v>519</v>
      </c>
      <c r="C20800" s="389">
        <v>34865.837904899898</v>
      </c>
      <c r="D20800" s="389" t="s">
        <v>519</v>
      </c>
      <c r="E20800" s="389" t="s">
        <v>670</v>
      </c>
      <c r="F20800" s="389" t="s">
        <v>650</v>
      </c>
      <c r="G20800" s="389" t="s">
        <v>519</v>
      </c>
    </row>
    <row r="20801" spans="1:7">
      <c r="A20801" s="389" t="s">
        <v>549</v>
      </c>
      <c r="B20801" s="389" t="s">
        <v>519</v>
      </c>
      <c r="C20801" s="389">
        <v>34865.837904899898</v>
      </c>
      <c r="D20801" s="389" t="s">
        <v>519</v>
      </c>
      <c r="E20801" s="389" t="s">
        <v>670</v>
      </c>
      <c r="F20801" s="389" t="s">
        <v>650</v>
      </c>
      <c r="G20801" s="389" t="s">
        <v>519</v>
      </c>
    </row>
    <row r="20802" spans="1:7">
      <c r="A20802" s="389" t="s">
        <v>549</v>
      </c>
      <c r="B20802" s="389" t="s">
        <v>519</v>
      </c>
      <c r="C20802" s="389">
        <v>34865.837904899898</v>
      </c>
      <c r="D20802" s="389" t="s">
        <v>519</v>
      </c>
      <c r="E20802" s="389" t="s">
        <v>670</v>
      </c>
      <c r="F20802" s="389" t="s">
        <v>650</v>
      </c>
      <c r="G20802" s="389" t="s">
        <v>519</v>
      </c>
    </row>
    <row r="20803" spans="1:7">
      <c r="A20803" s="389" t="s">
        <v>549</v>
      </c>
      <c r="B20803" s="389" t="s">
        <v>519</v>
      </c>
      <c r="C20803" s="389">
        <v>34865.837904899898</v>
      </c>
      <c r="D20803" s="389" t="s">
        <v>519</v>
      </c>
      <c r="E20803" s="389" t="s">
        <v>670</v>
      </c>
      <c r="F20803" s="389" t="s">
        <v>650</v>
      </c>
      <c r="G20803" s="389" t="s">
        <v>519</v>
      </c>
    </row>
    <row r="20804" spans="1:7">
      <c r="A20804" s="389" t="s">
        <v>549</v>
      </c>
      <c r="B20804" s="389" t="s">
        <v>519</v>
      </c>
      <c r="C20804" s="389">
        <v>34865.837904899898</v>
      </c>
      <c r="D20804" s="389" t="s">
        <v>519</v>
      </c>
      <c r="E20804" s="389" t="s">
        <v>670</v>
      </c>
      <c r="F20804" s="389" t="s">
        <v>650</v>
      </c>
      <c r="G20804" s="389" t="s">
        <v>519</v>
      </c>
    </row>
    <row r="20805" spans="1:7">
      <c r="A20805" s="389" t="s">
        <v>549</v>
      </c>
      <c r="B20805" s="389" t="s">
        <v>519</v>
      </c>
      <c r="C20805" s="389">
        <v>34865.837904899898</v>
      </c>
      <c r="D20805" s="389" t="s">
        <v>519</v>
      </c>
      <c r="E20805" s="389" t="s">
        <v>670</v>
      </c>
      <c r="F20805" s="389" t="s">
        <v>650</v>
      </c>
      <c r="G20805" s="389" t="s">
        <v>519</v>
      </c>
    </row>
    <row r="20806" spans="1:7">
      <c r="A20806" s="389" t="s">
        <v>549</v>
      </c>
      <c r="B20806" s="389" t="s">
        <v>519</v>
      </c>
      <c r="C20806" s="389">
        <v>34865.837904899898</v>
      </c>
      <c r="D20806" s="389" t="s">
        <v>519</v>
      </c>
      <c r="E20806" s="389" t="s">
        <v>670</v>
      </c>
      <c r="F20806" s="389" t="s">
        <v>650</v>
      </c>
      <c r="G20806" s="389" t="s">
        <v>519</v>
      </c>
    </row>
    <row r="20807" spans="1:7">
      <c r="A20807" s="389" t="s">
        <v>549</v>
      </c>
      <c r="B20807" s="389" t="s">
        <v>519</v>
      </c>
      <c r="C20807" s="389">
        <v>34865.837904899898</v>
      </c>
      <c r="D20807" s="389" t="s">
        <v>519</v>
      </c>
      <c r="E20807" s="389" t="s">
        <v>670</v>
      </c>
      <c r="F20807" s="389" t="s">
        <v>650</v>
      </c>
      <c r="G20807" s="389" t="s">
        <v>519</v>
      </c>
    </row>
    <row r="20808" spans="1:7">
      <c r="A20808" s="389" t="s">
        <v>549</v>
      </c>
      <c r="B20808" s="389" t="s">
        <v>519</v>
      </c>
      <c r="C20808" s="389">
        <v>34865.837904899898</v>
      </c>
      <c r="D20808" s="389" t="s">
        <v>519</v>
      </c>
      <c r="E20808" s="389" t="s">
        <v>670</v>
      </c>
      <c r="F20808" s="389" t="s">
        <v>650</v>
      </c>
      <c r="G20808" s="389" t="s">
        <v>519</v>
      </c>
    </row>
    <row r="20809" spans="1:7">
      <c r="A20809" s="389" t="s">
        <v>549</v>
      </c>
      <c r="B20809" s="389" t="s">
        <v>519</v>
      </c>
      <c r="C20809" s="389">
        <v>34865.837904899898</v>
      </c>
      <c r="D20809" s="389" t="s">
        <v>519</v>
      </c>
      <c r="E20809" s="389" t="s">
        <v>670</v>
      </c>
      <c r="F20809" s="389" t="s">
        <v>650</v>
      </c>
      <c r="G20809" s="389" t="s">
        <v>519</v>
      </c>
    </row>
    <row r="20810" spans="1:7">
      <c r="A20810" s="389" t="s">
        <v>549</v>
      </c>
      <c r="B20810" s="389" t="s">
        <v>519</v>
      </c>
      <c r="C20810" s="389">
        <v>34865.837904899898</v>
      </c>
      <c r="D20810" s="389" t="s">
        <v>519</v>
      </c>
      <c r="E20810" s="389" t="s">
        <v>670</v>
      </c>
      <c r="F20810" s="389" t="s">
        <v>650</v>
      </c>
      <c r="G20810" s="389" t="s">
        <v>519</v>
      </c>
    </row>
    <row r="20811" spans="1:7">
      <c r="A20811" s="389" t="s">
        <v>549</v>
      </c>
      <c r="B20811" s="389" t="s">
        <v>519</v>
      </c>
      <c r="C20811" s="389">
        <v>34865.837904899898</v>
      </c>
      <c r="D20811" s="389" t="s">
        <v>519</v>
      </c>
      <c r="E20811" s="389" t="s">
        <v>670</v>
      </c>
      <c r="F20811" s="389" t="s">
        <v>650</v>
      </c>
      <c r="G20811" s="389" t="s">
        <v>519</v>
      </c>
    </row>
    <row r="20812" spans="1:7">
      <c r="A20812" s="389" t="s">
        <v>549</v>
      </c>
      <c r="B20812" s="389" t="s">
        <v>519</v>
      </c>
      <c r="C20812" s="389">
        <v>34865.837904899898</v>
      </c>
      <c r="D20812" s="389" t="s">
        <v>519</v>
      </c>
      <c r="E20812" s="389" t="s">
        <v>670</v>
      </c>
      <c r="F20812" s="389" t="s">
        <v>650</v>
      </c>
      <c r="G20812" s="389" t="s">
        <v>519</v>
      </c>
    </row>
    <row r="20813" spans="1:7">
      <c r="A20813" s="389" t="s">
        <v>549</v>
      </c>
      <c r="B20813" s="389" t="s">
        <v>519</v>
      </c>
      <c r="C20813" s="389">
        <v>34865.837904899898</v>
      </c>
      <c r="D20813" s="389" t="s">
        <v>519</v>
      </c>
      <c r="E20813" s="389" t="s">
        <v>670</v>
      </c>
      <c r="F20813" s="389" t="s">
        <v>650</v>
      </c>
      <c r="G20813" s="389" t="s">
        <v>519</v>
      </c>
    </row>
    <row r="20814" spans="1:7">
      <c r="A20814" s="389" t="s">
        <v>549</v>
      </c>
      <c r="B20814" s="389" t="s">
        <v>519</v>
      </c>
      <c r="C20814" s="389">
        <v>34865.837904899898</v>
      </c>
      <c r="D20814" s="389" t="s">
        <v>519</v>
      </c>
      <c r="E20814" s="389" t="s">
        <v>670</v>
      </c>
      <c r="F20814" s="389" t="s">
        <v>650</v>
      </c>
      <c r="G20814" s="389" t="s">
        <v>519</v>
      </c>
    </row>
    <row r="20815" spans="1:7">
      <c r="A20815" s="389" t="s">
        <v>549</v>
      </c>
      <c r="B20815" s="389" t="s">
        <v>519</v>
      </c>
      <c r="C20815" s="389">
        <v>34865.837904899898</v>
      </c>
      <c r="D20815" s="389" t="s">
        <v>519</v>
      </c>
      <c r="E20815" s="389" t="s">
        <v>670</v>
      </c>
      <c r="F20815" s="389" t="s">
        <v>650</v>
      </c>
      <c r="G20815" s="389" t="s">
        <v>519</v>
      </c>
    </row>
    <row r="20816" spans="1:7">
      <c r="A20816" s="389" t="s">
        <v>549</v>
      </c>
      <c r="B20816" s="389" t="s">
        <v>519</v>
      </c>
      <c r="C20816" s="389">
        <v>34865.837904899898</v>
      </c>
      <c r="D20816" s="389" t="s">
        <v>519</v>
      </c>
      <c r="E20816" s="389" t="s">
        <v>670</v>
      </c>
      <c r="F20816" s="389" t="s">
        <v>650</v>
      </c>
      <c r="G20816" s="389" t="s">
        <v>519</v>
      </c>
    </row>
    <row r="20817" spans="1:7">
      <c r="A20817" s="389" t="s">
        <v>549</v>
      </c>
      <c r="B20817" s="389" t="s">
        <v>519</v>
      </c>
      <c r="C20817" s="389">
        <v>34865.837904899898</v>
      </c>
      <c r="D20817" s="389" t="s">
        <v>519</v>
      </c>
      <c r="E20817" s="389" t="s">
        <v>670</v>
      </c>
      <c r="F20817" s="389" t="s">
        <v>650</v>
      </c>
      <c r="G20817" s="389" t="s">
        <v>519</v>
      </c>
    </row>
    <row r="20818" spans="1:7">
      <c r="A20818" s="389" t="s">
        <v>549</v>
      </c>
      <c r="B20818" s="389" t="s">
        <v>519</v>
      </c>
      <c r="C20818" s="389">
        <v>34865.837904899898</v>
      </c>
      <c r="D20818" s="389" t="s">
        <v>519</v>
      </c>
      <c r="E20818" s="389" t="s">
        <v>670</v>
      </c>
      <c r="F20818" s="389" t="s">
        <v>650</v>
      </c>
      <c r="G20818" s="389" t="s">
        <v>519</v>
      </c>
    </row>
    <row r="20819" spans="1:7">
      <c r="A20819" s="389" t="s">
        <v>549</v>
      </c>
      <c r="B20819" s="389" t="s">
        <v>519</v>
      </c>
      <c r="C20819" s="389">
        <v>34865.837904899898</v>
      </c>
      <c r="D20819" s="389" t="s">
        <v>519</v>
      </c>
      <c r="E20819" s="389" t="s">
        <v>670</v>
      </c>
      <c r="F20819" s="389" t="s">
        <v>650</v>
      </c>
      <c r="G20819" s="389" t="s">
        <v>519</v>
      </c>
    </row>
    <row r="20820" spans="1:7">
      <c r="A20820" s="389" t="s">
        <v>549</v>
      </c>
      <c r="B20820" s="389" t="s">
        <v>519</v>
      </c>
      <c r="C20820" s="389">
        <v>34865.837904899898</v>
      </c>
      <c r="D20820" s="389" t="s">
        <v>519</v>
      </c>
      <c r="E20820" s="389" t="s">
        <v>670</v>
      </c>
      <c r="F20820" s="389" t="s">
        <v>650</v>
      </c>
      <c r="G20820" s="389" t="s">
        <v>519</v>
      </c>
    </row>
    <row r="20821" spans="1:7">
      <c r="A20821" s="389" t="s">
        <v>549</v>
      </c>
      <c r="B20821" s="389" t="s">
        <v>519</v>
      </c>
      <c r="C20821" s="389">
        <v>34865.837904899898</v>
      </c>
      <c r="D20821" s="389" t="s">
        <v>519</v>
      </c>
      <c r="E20821" s="389" t="s">
        <v>670</v>
      </c>
      <c r="F20821" s="389" t="s">
        <v>650</v>
      </c>
      <c r="G20821" s="389" t="s">
        <v>519</v>
      </c>
    </row>
    <row r="20822" spans="1:7">
      <c r="A20822" s="389" t="s">
        <v>549</v>
      </c>
      <c r="B20822" s="389" t="s">
        <v>519</v>
      </c>
      <c r="C20822" s="389">
        <v>34865.837904899898</v>
      </c>
      <c r="D20822" s="389" t="s">
        <v>519</v>
      </c>
      <c r="E20822" s="389" t="s">
        <v>670</v>
      </c>
      <c r="F20822" s="389" t="s">
        <v>650</v>
      </c>
      <c r="G20822" s="389" t="s">
        <v>519</v>
      </c>
    </row>
    <row r="20823" spans="1:7">
      <c r="A20823" s="389" t="s">
        <v>549</v>
      </c>
      <c r="B20823" s="389" t="s">
        <v>519</v>
      </c>
      <c r="C20823" s="389">
        <v>34865.837904899898</v>
      </c>
      <c r="D20823" s="389" t="s">
        <v>519</v>
      </c>
      <c r="E20823" s="389" t="s">
        <v>670</v>
      </c>
      <c r="F20823" s="389" t="s">
        <v>650</v>
      </c>
      <c r="G20823" s="389" t="s">
        <v>519</v>
      </c>
    </row>
    <row r="20824" spans="1:7">
      <c r="A20824" s="389" t="s">
        <v>549</v>
      </c>
      <c r="B20824" s="389" t="s">
        <v>519</v>
      </c>
      <c r="C20824" s="389">
        <v>34865.837904899898</v>
      </c>
      <c r="D20824" s="389" t="s">
        <v>519</v>
      </c>
      <c r="E20824" s="389" t="s">
        <v>670</v>
      </c>
      <c r="F20824" s="389" t="s">
        <v>650</v>
      </c>
      <c r="G20824" s="389" t="s">
        <v>519</v>
      </c>
    </row>
    <row r="20825" spans="1:7">
      <c r="A20825" s="389" t="s">
        <v>549</v>
      </c>
      <c r="B20825" s="389" t="s">
        <v>519</v>
      </c>
      <c r="C20825" s="389">
        <v>34865.837904899898</v>
      </c>
      <c r="D20825" s="389" t="s">
        <v>519</v>
      </c>
      <c r="E20825" s="389" t="s">
        <v>670</v>
      </c>
      <c r="F20825" s="389" t="s">
        <v>650</v>
      </c>
      <c r="G20825" s="389" t="s">
        <v>519</v>
      </c>
    </row>
    <row r="20826" spans="1:7">
      <c r="A20826" s="389" t="s">
        <v>549</v>
      </c>
      <c r="B20826" s="389" t="s">
        <v>519</v>
      </c>
      <c r="C20826" s="389">
        <v>34865.837904899898</v>
      </c>
      <c r="D20826" s="389" t="s">
        <v>519</v>
      </c>
      <c r="E20826" s="389" t="s">
        <v>670</v>
      </c>
      <c r="F20826" s="389" t="s">
        <v>650</v>
      </c>
      <c r="G20826" s="389" t="s">
        <v>519</v>
      </c>
    </row>
    <row r="20827" spans="1:7">
      <c r="A20827" s="389" t="s">
        <v>549</v>
      </c>
      <c r="B20827" s="389" t="s">
        <v>519</v>
      </c>
      <c r="C20827" s="389">
        <v>34865.837904899898</v>
      </c>
      <c r="D20827" s="389" t="s">
        <v>519</v>
      </c>
      <c r="E20827" s="389" t="s">
        <v>670</v>
      </c>
      <c r="F20827" s="389" t="s">
        <v>650</v>
      </c>
      <c r="G20827" s="389" t="s">
        <v>519</v>
      </c>
    </row>
    <row r="20828" spans="1:7">
      <c r="A20828" s="389" t="s">
        <v>549</v>
      </c>
      <c r="B20828" s="389" t="s">
        <v>519</v>
      </c>
      <c r="C20828" s="389">
        <v>34865.837904899898</v>
      </c>
      <c r="D20828" s="389" t="s">
        <v>519</v>
      </c>
      <c r="E20828" s="389" t="s">
        <v>670</v>
      </c>
      <c r="F20828" s="389" t="s">
        <v>650</v>
      </c>
      <c r="G20828" s="389" t="s">
        <v>519</v>
      </c>
    </row>
    <row r="20829" spans="1:7">
      <c r="A20829" s="389" t="s">
        <v>549</v>
      </c>
      <c r="B20829" s="389" t="s">
        <v>519</v>
      </c>
      <c r="C20829" s="389">
        <v>34865.837904899898</v>
      </c>
      <c r="D20829" s="389" t="s">
        <v>519</v>
      </c>
      <c r="E20829" s="389" t="s">
        <v>670</v>
      </c>
      <c r="F20829" s="389" t="s">
        <v>650</v>
      </c>
      <c r="G20829" s="389" t="s">
        <v>519</v>
      </c>
    </row>
    <row r="20830" spans="1:7">
      <c r="A20830" s="389" t="s">
        <v>549</v>
      </c>
      <c r="B20830" s="389" t="s">
        <v>519</v>
      </c>
      <c r="C20830" s="389">
        <v>34865.837904899898</v>
      </c>
      <c r="D20830" s="389" t="s">
        <v>519</v>
      </c>
      <c r="E20830" s="389" t="s">
        <v>670</v>
      </c>
      <c r="F20830" s="389" t="s">
        <v>650</v>
      </c>
      <c r="G20830" s="389" t="s">
        <v>519</v>
      </c>
    </row>
    <row r="20831" spans="1:7">
      <c r="A20831" s="389" t="s">
        <v>549</v>
      </c>
      <c r="B20831" s="389" t="s">
        <v>519</v>
      </c>
      <c r="C20831" s="389">
        <v>34865.837904899898</v>
      </c>
      <c r="D20831" s="389" t="s">
        <v>519</v>
      </c>
      <c r="E20831" s="389" t="s">
        <v>670</v>
      </c>
      <c r="F20831" s="389" t="s">
        <v>650</v>
      </c>
      <c r="G20831" s="389" t="s">
        <v>519</v>
      </c>
    </row>
    <row r="20832" spans="1:7">
      <c r="A20832" s="389" t="s">
        <v>549</v>
      </c>
      <c r="B20832" s="389" t="s">
        <v>519</v>
      </c>
      <c r="C20832" s="389">
        <v>34865.837904899898</v>
      </c>
      <c r="D20832" s="389" t="s">
        <v>519</v>
      </c>
      <c r="E20832" s="389" t="s">
        <v>670</v>
      </c>
      <c r="F20832" s="389" t="s">
        <v>650</v>
      </c>
      <c r="G20832" s="389" t="s">
        <v>519</v>
      </c>
    </row>
    <row r="20833" spans="1:7">
      <c r="A20833" s="389" t="s">
        <v>550</v>
      </c>
      <c r="B20833" s="389" t="s">
        <v>519</v>
      </c>
      <c r="C20833" s="389">
        <v>34865.837904899898</v>
      </c>
      <c r="D20833" s="389" t="s">
        <v>519</v>
      </c>
      <c r="E20833" s="389" t="s">
        <v>670</v>
      </c>
      <c r="F20833" s="389" t="s">
        <v>650</v>
      </c>
      <c r="G20833" s="389" t="s">
        <v>519</v>
      </c>
    </row>
    <row r="20834" spans="1:7">
      <c r="A20834" s="389" t="s">
        <v>549</v>
      </c>
      <c r="B20834" s="389" t="s">
        <v>519</v>
      </c>
      <c r="C20834" s="389">
        <v>34865.837904899898</v>
      </c>
      <c r="D20834" s="389" t="s">
        <v>519</v>
      </c>
      <c r="E20834" s="389" t="s">
        <v>670</v>
      </c>
      <c r="F20834" s="389" t="s">
        <v>650</v>
      </c>
      <c r="G20834" s="389" t="s">
        <v>519</v>
      </c>
    </row>
    <row r="20835" spans="1:7">
      <c r="A20835" s="389" t="s">
        <v>549</v>
      </c>
      <c r="B20835" s="389" t="s">
        <v>519</v>
      </c>
      <c r="C20835" s="389">
        <v>34865.837904899898</v>
      </c>
      <c r="D20835" s="389" t="s">
        <v>519</v>
      </c>
      <c r="E20835" s="389" t="s">
        <v>670</v>
      </c>
      <c r="F20835" s="389" t="s">
        <v>650</v>
      </c>
      <c r="G20835" s="389" t="s">
        <v>519</v>
      </c>
    </row>
    <row r="20836" spans="1:7">
      <c r="A20836" s="389" t="s">
        <v>550</v>
      </c>
      <c r="B20836" s="389" t="s">
        <v>519</v>
      </c>
      <c r="C20836" s="389">
        <v>34865.837904899898</v>
      </c>
      <c r="D20836" s="389" t="s">
        <v>519</v>
      </c>
      <c r="E20836" s="389" t="s">
        <v>670</v>
      </c>
      <c r="F20836" s="389" t="s">
        <v>650</v>
      </c>
      <c r="G20836" s="389" t="s">
        <v>519</v>
      </c>
    </row>
    <row r="20837" spans="1:7">
      <c r="A20837" s="389" t="s">
        <v>549</v>
      </c>
      <c r="B20837" s="389" t="s">
        <v>519</v>
      </c>
      <c r="C20837" s="389">
        <v>34865.837904899898</v>
      </c>
      <c r="D20837" s="389" t="s">
        <v>519</v>
      </c>
      <c r="E20837" s="389" t="s">
        <v>670</v>
      </c>
      <c r="F20837" s="389" t="s">
        <v>650</v>
      </c>
      <c r="G20837" s="389" t="s">
        <v>519</v>
      </c>
    </row>
    <row r="20838" spans="1:7">
      <c r="A20838" s="389" t="s">
        <v>549</v>
      </c>
      <c r="B20838" s="389" t="s">
        <v>519</v>
      </c>
      <c r="C20838" s="389">
        <v>34865.837904899898</v>
      </c>
      <c r="D20838" s="389" t="s">
        <v>519</v>
      </c>
      <c r="E20838" s="389" t="s">
        <v>670</v>
      </c>
      <c r="F20838" s="389" t="s">
        <v>650</v>
      </c>
      <c r="G20838" s="389" t="s">
        <v>519</v>
      </c>
    </row>
    <row r="20839" spans="1:7">
      <c r="A20839" s="389" t="s">
        <v>549</v>
      </c>
      <c r="B20839" s="389" t="s">
        <v>519</v>
      </c>
      <c r="C20839" s="389">
        <v>34865.837904899898</v>
      </c>
      <c r="D20839" s="389" t="s">
        <v>519</v>
      </c>
      <c r="E20839" s="389" t="s">
        <v>670</v>
      </c>
      <c r="F20839" s="389" t="s">
        <v>650</v>
      </c>
      <c r="G20839" s="389" t="s">
        <v>519</v>
      </c>
    </row>
    <row r="20840" spans="1:7">
      <c r="A20840" s="389" t="s">
        <v>549</v>
      </c>
      <c r="B20840" s="389" t="s">
        <v>519</v>
      </c>
      <c r="C20840" s="389">
        <v>34865.837904899898</v>
      </c>
      <c r="D20840" s="389" t="s">
        <v>519</v>
      </c>
      <c r="E20840" s="389" t="s">
        <v>670</v>
      </c>
      <c r="F20840" s="389" t="s">
        <v>650</v>
      </c>
      <c r="G20840" s="389" t="s">
        <v>519</v>
      </c>
    </row>
    <row r="20841" spans="1:7">
      <c r="A20841" s="389" t="s">
        <v>549</v>
      </c>
      <c r="B20841" s="389" t="s">
        <v>519</v>
      </c>
      <c r="C20841" s="389">
        <v>34865.837904899898</v>
      </c>
      <c r="D20841" s="389" t="s">
        <v>519</v>
      </c>
      <c r="E20841" s="389" t="s">
        <v>670</v>
      </c>
      <c r="F20841" s="389" t="s">
        <v>650</v>
      </c>
      <c r="G20841" s="389" t="s">
        <v>519</v>
      </c>
    </row>
    <row r="20842" spans="1:7">
      <c r="A20842" s="389" t="s">
        <v>549</v>
      </c>
      <c r="B20842" s="389" t="s">
        <v>519</v>
      </c>
      <c r="C20842" s="389">
        <v>34865.837904899898</v>
      </c>
      <c r="D20842" s="389" t="s">
        <v>519</v>
      </c>
      <c r="E20842" s="389" t="s">
        <v>670</v>
      </c>
      <c r="F20842" s="389" t="s">
        <v>650</v>
      </c>
      <c r="G20842" s="389" t="s">
        <v>519</v>
      </c>
    </row>
    <row r="20843" spans="1:7">
      <c r="A20843" s="389" t="s">
        <v>549</v>
      </c>
      <c r="B20843" s="389" t="s">
        <v>519</v>
      </c>
      <c r="C20843" s="389">
        <v>34865.837904899898</v>
      </c>
      <c r="D20843" s="389" t="s">
        <v>519</v>
      </c>
      <c r="E20843" s="389" t="s">
        <v>670</v>
      </c>
      <c r="F20843" s="389" t="s">
        <v>650</v>
      </c>
      <c r="G20843" s="389" t="s">
        <v>519</v>
      </c>
    </row>
    <row r="20844" spans="1:7">
      <c r="A20844" s="389" t="s">
        <v>549</v>
      </c>
      <c r="B20844" s="389" t="s">
        <v>519</v>
      </c>
      <c r="C20844" s="389">
        <v>34865.837904899898</v>
      </c>
      <c r="D20844" s="389" t="s">
        <v>519</v>
      </c>
      <c r="E20844" s="389" t="s">
        <v>670</v>
      </c>
      <c r="F20844" s="389" t="s">
        <v>650</v>
      </c>
      <c r="G20844" s="389" t="s">
        <v>519</v>
      </c>
    </row>
    <row r="20845" spans="1:7">
      <c r="A20845" s="389" t="s">
        <v>549</v>
      </c>
      <c r="B20845" s="389" t="s">
        <v>519</v>
      </c>
      <c r="C20845" s="389">
        <v>34865.837904899898</v>
      </c>
      <c r="D20845" s="389" t="s">
        <v>519</v>
      </c>
      <c r="E20845" s="389" t="s">
        <v>670</v>
      </c>
      <c r="F20845" s="389" t="s">
        <v>650</v>
      </c>
      <c r="G20845" s="389" t="s">
        <v>519</v>
      </c>
    </row>
    <row r="20846" spans="1:7">
      <c r="A20846" s="389" t="s">
        <v>549</v>
      </c>
      <c r="B20846" s="389" t="s">
        <v>519</v>
      </c>
      <c r="C20846" s="389">
        <v>34865.837904899898</v>
      </c>
      <c r="D20846" s="389" t="s">
        <v>519</v>
      </c>
      <c r="E20846" s="389" t="s">
        <v>670</v>
      </c>
      <c r="F20846" s="389" t="s">
        <v>650</v>
      </c>
      <c r="G20846" s="389" t="s">
        <v>519</v>
      </c>
    </row>
    <row r="20847" spans="1:7">
      <c r="A20847" s="389" t="s">
        <v>550</v>
      </c>
      <c r="B20847" s="389" t="s">
        <v>519</v>
      </c>
      <c r="C20847" s="389">
        <v>34865.837904899898</v>
      </c>
      <c r="D20847" s="389" t="s">
        <v>519</v>
      </c>
      <c r="E20847" s="389" t="s">
        <v>670</v>
      </c>
      <c r="F20847" s="389" t="s">
        <v>650</v>
      </c>
      <c r="G20847" s="389" t="s">
        <v>519</v>
      </c>
    </row>
    <row r="20848" spans="1:7">
      <c r="A20848" s="389" t="s">
        <v>550</v>
      </c>
      <c r="B20848" s="389" t="s">
        <v>519</v>
      </c>
      <c r="C20848" s="389">
        <v>34865.837904899898</v>
      </c>
      <c r="D20848" s="389" t="s">
        <v>519</v>
      </c>
      <c r="E20848" s="389" t="s">
        <v>670</v>
      </c>
      <c r="F20848" s="389" t="s">
        <v>650</v>
      </c>
      <c r="G20848" s="389" t="s">
        <v>519</v>
      </c>
    </row>
    <row r="20849" spans="1:7">
      <c r="A20849" s="389" t="s">
        <v>550</v>
      </c>
      <c r="B20849" s="389" t="s">
        <v>519</v>
      </c>
      <c r="C20849" s="389">
        <v>34865.837904899898</v>
      </c>
      <c r="D20849" s="389" t="s">
        <v>519</v>
      </c>
      <c r="E20849" s="389" t="s">
        <v>670</v>
      </c>
      <c r="F20849" s="389" t="s">
        <v>650</v>
      </c>
      <c r="G20849" s="389" t="s">
        <v>519</v>
      </c>
    </row>
    <row r="20850" spans="1:7">
      <c r="A20850" s="389" t="s">
        <v>550</v>
      </c>
      <c r="B20850" s="389" t="s">
        <v>519</v>
      </c>
      <c r="C20850" s="389">
        <v>34865.837904899898</v>
      </c>
      <c r="D20850" s="389" t="s">
        <v>519</v>
      </c>
      <c r="E20850" s="389" t="s">
        <v>670</v>
      </c>
      <c r="F20850" s="389" t="s">
        <v>650</v>
      </c>
      <c r="G20850" s="389" t="s">
        <v>519</v>
      </c>
    </row>
    <row r="20851" spans="1:7">
      <c r="A20851" s="389" t="s">
        <v>550</v>
      </c>
      <c r="B20851" s="389" t="s">
        <v>519</v>
      </c>
      <c r="C20851" s="389">
        <v>34865.837904899898</v>
      </c>
      <c r="D20851" s="389" t="s">
        <v>519</v>
      </c>
      <c r="E20851" s="389" t="s">
        <v>670</v>
      </c>
      <c r="F20851" s="389" t="s">
        <v>650</v>
      </c>
      <c r="G20851" s="389" t="s">
        <v>519</v>
      </c>
    </row>
    <row r="20852" spans="1:7">
      <c r="A20852" s="389" t="s">
        <v>550</v>
      </c>
      <c r="B20852" s="389" t="s">
        <v>519</v>
      </c>
      <c r="C20852" s="389">
        <v>34865.837904899898</v>
      </c>
      <c r="D20852" s="389" t="s">
        <v>519</v>
      </c>
      <c r="E20852" s="389" t="s">
        <v>670</v>
      </c>
      <c r="F20852" s="389" t="s">
        <v>650</v>
      </c>
      <c r="G20852" s="389" t="s">
        <v>519</v>
      </c>
    </row>
    <row r="20853" spans="1:7">
      <c r="A20853" s="389" t="s">
        <v>550</v>
      </c>
      <c r="B20853" s="389" t="s">
        <v>519</v>
      </c>
      <c r="C20853" s="389">
        <v>34865.837904899898</v>
      </c>
      <c r="D20853" s="389" t="s">
        <v>519</v>
      </c>
      <c r="E20853" s="389" t="s">
        <v>670</v>
      </c>
      <c r="F20853" s="389" t="s">
        <v>650</v>
      </c>
      <c r="G20853" s="389" t="s">
        <v>519</v>
      </c>
    </row>
    <row r="20854" spans="1:7">
      <c r="A20854" s="389" t="s">
        <v>550</v>
      </c>
      <c r="B20854" s="389" t="s">
        <v>519</v>
      </c>
      <c r="C20854" s="389">
        <v>34865.837904899898</v>
      </c>
      <c r="D20854" s="389" t="s">
        <v>519</v>
      </c>
      <c r="E20854" s="389" t="s">
        <v>670</v>
      </c>
      <c r="F20854" s="389" t="s">
        <v>650</v>
      </c>
      <c r="G20854" s="389" t="s">
        <v>519</v>
      </c>
    </row>
    <row r="20855" spans="1:7">
      <c r="A20855" s="389" t="s">
        <v>550</v>
      </c>
      <c r="B20855" s="389" t="s">
        <v>519</v>
      </c>
      <c r="C20855" s="389">
        <v>34865.837904899898</v>
      </c>
      <c r="D20855" s="389" t="s">
        <v>519</v>
      </c>
      <c r="E20855" s="389" t="s">
        <v>670</v>
      </c>
      <c r="F20855" s="389" t="s">
        <v>650</v>
      </c>
      <c r="G20855" s="389" t="s">
        <v>519</v>
      </c>
    </row>
    <row r="20856" spans="1:7">
      <c r="A20856" s="389" t="s">
        <v>550</v>
      </c>
      <c r="B20856" s="389" t="s">
        <v>519</v>
      </c>
      <c r="C20856" s="389">
        <v>34865.837904899898</v>
      </c>
      <c r="D20856" s="389" t="s">
        <v>519</v>
      </c>
      <c r="E20856" s="389" t="s">
        <v>670</v>
      </c>
      <c r="F20856" s="389" t="s">
        <v>650</v>
      </c>
      <c r="G20856" s="389" t="s">
        <v>519</v>
      </c>
    </row>
    <row r="20857" spans="1:7">
      <c r="A20857" s="389" t="s">
        <v>550</v>
      </c>
      <c r="B20857" s="389" t="s">
        <v>519</v>
      </c>
      <c r="C20857" s="389">
        <v>34865.837904899898</v>
      </c>
      <c r="D20857" s="389" t="s">
        <v>519</v>
      </c>
      <c r="E20857" s="389" t="s">
        <v>670</v>
      </c>
      <c r="F20857" s="389" t="s">
        <v>650</v>
      </c>
      <c r="G20857" s="389" t="s">
        <v>519</v>
      </c>
    </row>
    <row r="20858" spans="1:7">
      <c r="A20858" s="389" t="s">
        <v>550</v>
      </c>
      <c r="B20858" s="389" t="s">
        <v>519</v>
      </c>
      <c r="C20858" s="389">
        <v>34865.837904899898</v>
      </c>
      <c r="D20858" s="389" t="s">
        <v>519</v>
      </c>
      <c r="E20858" s="389" t="s">
        <v>670</v>
      </c>
      <c r="F20858" s="389" t="s">
        <v>650</v>
      </c>
      <c r="G20858" s="389" t="s">
        <v>519</v>
      </c>
    </row>
    <row r="20859" spans="1:7">
      <c r="A20859" s="389" t="s">
        <v>550</v>
      </c>
      <c r="B20859" s="389" t="s">
        <v>519</v>
      </c>
      <c r="C20859" s="389">
        <v>34865.837904899898</v>
      </c>
      <c r="D20859" s="389" t="s">
        <v>519</v>
      </c>
      <c r="E20859" s="389" t="s">
        <v>670</v>
      </c>
      <c r="F20859" s="389" t="s">
        <v>650</v>
      </c>
      <c r="G20859" s="389" t="s">
        <v>519</v>
      </c>
    </row>
    <row r="20860" spans="1:7">
      <c r="A20860" s="389" t="s">
        <v>550</v>
      </c>
      <c r="B20860" s="389" t="s">
        <v>519</v>
      </c>
      <c r="C20860" s="389">
        <v>34865.837904899898</v>
      </c>
      <c r="D20860" s="389" t="s">
        <v>519</v>
      </c>
      <c r="E20860" s="389" t="s">
        <v>670</v>
      </c>
      <c r="F20860" s="389" t="s">
        <v>650</v>
      </c>
      <c r="G20860" s="389" t="s">
        <v>519</v>
      </c>
    </row>
    <row r="20861" spans="1:7">
      <c r="A20861" s="389" t="s">
        <v>550</v>
      </c>
      <c r="B20861" s="389" t="s">
        <v>519</v>
      </c>
      <c r="C20861" s="389">
        <v>34865.837904899898</v>
      </c>
      <c r="D20861" s="389" t="s">
        <v>519</v>
      </c>
      <c r="E20861" s="389" t="s">
        <v>670</v>
      </c>
      <c r="F20861" s="389" t="s">
        <v>650</v>
      </c>
      <c r="G20861" s="389" t="s">
        <v>519</v>
      </c>
    </row>
    <row r="20862" spans="1:7">
      <c r="A20862" s="389" t="s">
        <v>550</v>
      </c>
      <c r="B20862" s="389" t="s">
        <v>519</v>
      </c>
      <c r="C20862" s="389">
        <v>34865.837904899898</v>
      </c>
      <c r="D20862" s="389" t="s">
        <v>519</v>
      </c>
      <c r="E20862" s="389" t="s">
        <v>670</v>
      </c>
      <c r="F20862" s="389" t="s">
        <v>650</v>
      </c>
      <c r="G20862" s="389" t="s">
        <v>519</v>
      </c>
    </row>
    <row r="20863" spans="1:7">
      <c r="A20863" s="389" t="s">
        <v>550</v>
      </c>
      <c r="B20863" s="389" t="s">
        <v>519</v>
      </c>
      <c r="C20863" s="389">
        <v>34865.837904899898</v>
      </c>
      <c r="D20863" s="389" t="s">
        <v>519</v>
      </c>
      <c r="E20863" s="389" t="s">
        <v>670</v>
      </c>
      <c r="F20863" s="389" t="s">
        <v>650</v>
      </c>
      <c r="G20863" s="389" t="s">
        <v>519</v>
      </c>
    </row>
    <row r="20864" spans="1:7">
      <c r="A20864" s="389" t="s">
        <v>550</v>
      </c>
      <c r="B20864" s="389" t="s">
        <v>519</v>
      </c>
      <c r="C20864" s="389">
        <v>34865.837904899898</v>
      </c>
      <c r="D20864" s="389" t="s">
        <v>519</v>
      </c>
      <c r="E20864" s="389" t="s">
        <v>670</v>
      </c>
      <c r="F20864" s="389" t="s">
        <v>650</v>
      </c>
      <c r="G20864" s="389" t="s">
        <v>519</v>
      </c>
    </row>
    <row r="20865" spans="1:7">
      <c r="A20865" s="389" t="s">
        <v>550</v>
      </c>
      <c r="B20865" s="389" t="s">
        <v>519</v>
      </c>
      <c r="C20865" s="389">
        <v>34865.837904899898</v>
      </c>
      <c r="D20865" s="389" t="s">
        <v>519</v>
      </c>
      <c r="E20865" s="389" t="s">
        <v>670</v>
      </c>
      <c r="F20865" s="389" t="s">
        <v>650</v>
      </c>
      <c r="G20865" s="389" t="s">
        <v>519</v>
      </c>
    </row>
    <row r="20866" spans="1:7">
      <c r="A20866" s="389" t="s">
        <v>550</v>
      </c>
      <c r="B20866" s="389" t="s">
        <v>519</v>
      </c>
      <c r="C20866" s="389">
        <v>34865.837904899898</v>
      </c>
      <c r="D20866" s="389" t="s">
        <v>519</v>
      </c>
      <c r="E20866" s="389" t="s">
        <v>670</v>
      </c>
      <c r="F20866" s="389" t="s">
        <v>650</v>
      </c>
      <c r="G20866" s="389" t="s">
        <v>519</v>
      </c>
    </row>
    <row r="20867" spans="1:7">
      <c r="A20867" s="389" t="s">
        <v>550</v>
      </c>
      <c r="B20867" s="389" t="s">
        <v>519</v>
      </c>
      <c r="C20867" s="389">
        <v>34865.837904899898</v>
      </c>
      <c r="D20867" s="389" t="s">
        <v>519</v>
      </c>
      <c r="E20867" s="389" t="s">
        <v>670</v>
      </c>
      <c r="F20867" s="389" t="s">
        <v>650</v>
      </c>
      <c r="G20867" s="389" t="s">
        <v>519</v>
      </c>
    </row>
    <row r="20868" spans="1:7">
      <c r="A20868" s="389" t="s">
        <v>550</v>
      </c>
      <c r="B20868" s="389" t="s">
        <v>519</v>
      </c>
      <c r="C20868" s="389">
        <v>34865.837904899898</v>
      </c>
      <c r="D20868" s="389" t="s">
        <v>519</v>
      </c>
      <c r="E20868" s="389" t="s">
        <v>670</v>
      </c>
      <c r="F20868" s="389" t="s">
        <v>650</v>
      </c>
      <c r="G20868" s="389" t="s">
        <v>519</v>
      </c>
    </row>
    <row r="20869" spans="1:7">
      <c r="A20869" s="389" t="s">
        <v>550</v>
      </c>
      <c r="B20869" s="389" t="s">
        <v>519</v>
      </c>
      <c r="C20869" s="389">
        <v>34865.837904899898</v>
      </c>
      <c r="D20869" s="389" t="s">
        <v>519</v>
      </c>
      <c r="E20869" s="389" t="s">
        <v>670</v>
      </c>
      <c r="F20869" s="389" t="s">
        <v>650</v>
      </c>
      <c r="G20869" s="389" t="s">
        <v>519</v>
      </c>
    </row>
    <row r="20870" spans="1:7">
      <c r="A20870" s="389" t="s">
        <v>550</v>
      </c>
      <c r="B20870" s="389" t="s">
        <v>519</v>
      </c>
      <c r="C20870" s="389">
        <v>34865.837904899898</v>
      </c>
      <c r="D20870" s="389" t="s">
        <v>519</v>
      </c>
      <c r="E20870" s="389" t="s">
        <v>670</v>
      </c>
      <c r="F20870" s="389" t="s">
        <v>650</v>
      </c>
      <c r="G20870" s="389" t="s">
        <v>519</v>
      </c>
    </row>
    <row r="20871" spans="1:7">
      <c r="A20871" s="389" t="s">
        <v>550</v>
      </c>
      <c r="B20871" s="389" t="s">
        <v>519</v>
      </c>
      <c r="C20871" s="389">
        <v>34865.837904899898</v>
      </c>
      <c r="D20871" s="389" t="s">
        <v>519</v>
      </c>
      <c r="E20871" s="389" t="s">
        <v>670</v>
      </c>
      <c r="F20871" s="389" t="s">
        <v>650</v>
      </c>
      <c r="G20871" s="389" t="s">
        <v>519</v>
      </c>
    </row>
    <row r="20872" spans="1:7">
      <c r="A20872" s="389" t="s">
        <v>550</v>
      </c>
      <c r="B20872" s="389" t="s">
        <v>519</v>
      </c>
      <c r="C20872" s="389">
        <v>34865.837904899898</v>
      </c>
      <c r="D20872" s="389" t="s">
        <v>519</v>
      </c>
      <c r="E20872" s="389" t="s">
        <v>670</v>
      </c>
      <c r="F20872" s="389" t="s">
        <v>650</v>
      </c>
      <c r="G20872" s="389" t="s">
        <v>519</v>
      </c>
    </row>
    <row r="20873" spans="1:7">
      <c r="A20873" s="389" t="s">
        <v>550</v>
      </c>
      <c r="B20873" s="389" t="s">
        <v>519</v>
      </c>
      <c r="C20873" s="389">
        <v>34865.837904899898</v>
      </c>
      <c r="D20873" s="389" t="s">
        <v>519</v>
      </c>
      <c r="E20873" s="389" t="s">
        <v>670</v>
      </c>
      <c r="F20873" s="389" t="s">
        <v>650</v>
      </c>
      <c r="G20873" s="389" t="s">
        <v>519</v>
      </c>
    </row>
    <row r="20874" spans="1:7">
      <c r="A20874" s="389" t="s">
        <v>550</v>
      </c>
      <c r="B20874" s="389" t="s">
        <v>519</v>
      </c>
      <c r="C20874" s="389">
        <v>34865.837904899898</v>
      </c>
      <c r="D20874" s="389" t="s">
        <v>519</v>
      </c>
      <c r="E20874" s="389" t="s">
        <v>670</v>
      </c>
      <c r="F20874" s="389" t="s">
        <v>650</v>
      </c>
      <c r="G20874" s="389" t="s">
        <v>519</v>
      </c>
    </row>
    <row r="20875" spans="1:7">
      <c r="A20875" s="389" t="s">
        <v>550</v>
      </c>
      <c r="B20875" s="389" t="s">
        <v>519</v>
      </c>
      <c r="C20875" s="389">
        <v>34865.837904899898</v>
      </c>
      <c r="D20875" s="389" t="s">
        <v>519</v>
      </c>
      <c r="E20875" s="389" t="s">
        <v>670</v>
      </c>
      <c r="F20875" s="389" t="s">
        <v>650</v>
      </c>
      <c r="G20875" s="389" t="s">
        <v>519</v>
      </c>
    </row>
    <row r="20876" spans="1:7">
      <c r="A20876" s="389" t="s">
        <v>550</v>
      </c>
      <c r="B20876" s="389" t="s">
        <v>519</v>
      </c>
      <c r="C20876" s="389">
        <v>34865.837904899898</v>
      </c>
      <c r="D20876" s="389" t="s">
        <v>519</v>
      </c>
      <c r="E20876" s="389" t="s">
        <v>670</v>
      </c>
      <c r="F20876" s="389" t="s">
        <v>650</v>
      </c>
      <c r="G20876" s="389" t="s">
        <v>519</v>
      </c>
    </row>
    <row r="20877" spans="1:7">
      <c r="A20877" s="389" t="s">
        <v>550</v>
      </c>
      <c r="B20877" s="389" t="s">
        <v>519</v>
      </c>
      <c r="C20877" s="389">
        <v>34865.837904899898</v>
      </c>
      <c r="D20877" s="389" t="s">
        <v>519</v>
      </c>
      <c r="E20877" s="389" t="s">
        <v>670</v>
      </c>
      <c r="F20877" s="389" t="s">
        <v>650</v>
      </c>
      <c r="G20877" s="389" t="s">
        <v>519</v>
      </c>
    </row>
    <row r="20878" spans="1:7">
      <c r="A20878" s="389" t="s">
        <v>550</v>
      </c>
      <c r="B20878" s="389" t="s">
        <v>519</v>
      </c>
      <c r="C20878" s="389">
        <v>34865.837904899898</v>
      </c>
      <c r="D20878" s="389" t="s">
        <v>519</v>
      </c>
      <c r="E20878" s="389" t="s">
        <v>670</v>
      </c>
      <c r="F20878" s="389" t="s">
        <v>650</v>
      </c>
      <c r="G20878" s="389" t="s">
        <v>519</v>
      </c>
    </row>
    <row r="20879" spans="1:7">
      <c r="A20879" s="389" t="s">
        <v>550</v>
      </c>
      <c r="B20879" s="389" t="s">
        <v>519</v>
      </c>
      <c r="C20879" s="389">
        <v>34865.837904899898</v>
      </c>
      <c r="D20879" s="389" t="s">
        <v>519</v>
      </c>
      <c r="E20879" s="389" t="s">
        <v>670</v>
      </c>
      <c r="F20879" s="389" t="s">
        <v>650</v>
      </c>
      <c r="G20879" s="389" t="s">
        <v>519</v>
      </c>
    </row>
    <row r="20880" spans="1:7">
      <c r="A20880" s="389" t="s">
        <v>550</v>
      </c>
      <c r="B20880" s="389" t="s">
        <v>519</v>
      </c>
      <c r="C20880" s="389">
        <v>34865.837904899898</v>
      </c>
      <c r="D20880" s="389" t="s">
        <v>519</v>
      </c>
      <c r="E20880" s="389" t="s">
        <v>670</v>
      </c>
      <c r="F20880" s="389" t="s">
        <v>650</v>
      </c>
      <c r="G20880" s="389" t="s">
        <v>519</v>
      </c>
    </row>
    <row r="20881" spans="1:7">
      <c r="A20881" s="389" t="s">
        <v>550</v>
      </c>
      <c r="B20881" s="389" t="s">
        <v>519</v>
      </c>
      <c r="C20881" s="389">
        <v>34865.837904899898</v>
      </c>
      <c r="D20881" s="389" t="s">
        <v>519</v>
      </c>
      <c r="E20881" s="389" t="s">
        <v>670</v>
      </c>
      <c r="F20881" s="389" t="s">
        <v>650</v>
      </c>
      <c r="G20881" s="389" t="s">
        <v>519</v>
      </c>
    </row>
    <row r="20882" spans="1:7">
      <c r="A20882" s="389" t="s">
        <v>550</v>
      </c>
      <c r="B20882" s="389" t="s">
        <v>519</v>
      </c>
      <c r="C20882" s="389">
        <v>34865.837904899898</v>
      </c>
      <c r="D20882" s="389" t="s">
        <v>519</v>
      </c>
      <c r="E20882" s="389" t="s">
        <v>670</v>
      </c>
      <c r="F20882" s="389" t="s">
        <v>650</v>
      </c>
      <c r="G20882" s="389" t="s">
        <v>519</v>
      </c>
    </row>
    <row r="20883" spans="1:7">
      <c r="A20883" s="389" t="s">
        <v>550</v>
      </c>
      <c r="B20883" s="389" t="s">
        <v>519</v>
      </c>
      <c r="C20883" s="389">
        <v>34865.837904899898</v>
      </c>
      <c r="D20883" s="389" t="s">
        <v>519</v>
      </c>
      <c r="E20883" s="389" t="s">
        <v>670</v>
      </c>
      <c r="F20883" s="389" t="s">
        <v>650</v>
      </c>
      <c r="G20883" s="389" t="s">
        <v>519</v>
      </c>
    </row>
    <row r="20884" spans="1:7">
      <c r="A20884" s="389" t="s">
        <v>550</v>
      </c>
      <c r="B20884" s="389" t="s">
        <v>519</v>
      </c>
      <c r="C20884" s="389">
        <v>34865.837904899898</v>
      </c>
      <c r="D20884" s="389" t="s">
        <v>519</v>
      </c>
      <c r="E20884" s="389" t="s">
        <v>670</v>
      </c>
      <c r="F20884" s="389" t="s">
        <v>650</v>
      </c>
      <c r="G20884" s="389" t="s">
        <v>519</v>
      </c>
    </row>
    <row r="20885" spans="1:7">
      <c r="A20885" s="389" t="s">
        <v>550</v>
      </c>
      <c r="B20885" s="389" t="s">
        <v>519</v>
      </c>
      <c r="C20885" s="389">
        <v>34865.837904899898</v>
      </c>
      <c r="D20885" s="389" t="s">
        <v>519</v>
      </c>
      <c r="E20885" s="389" t="s">
        <v>670</v>
      </c>
      <c r="F20885" s="389" t="s">
        <v>650</v>
      </c>
      <c r="G20885" s="389" t="s">
        <v>519</v>
      </c>
    </row>
    <row r="20886" spans="1:7">
      <c r="A20886" s="389" t="s">
        <v>550</v>
      </c>
      <c r="B20886" s="389" t="s">
        <v>519</v>
      </c>
      <c r="C20886" s="389">
        <v>34865.837904899898</v>
      </c>
      <c r="D20886" s="389" t="s">
        <v>519</v>
      </c>
      <c r="E20886" s="389" t="s">
        <v>670</v>
      </c>
      <c r="F20886" s="389" t="s">
        <v>650</v>
      </c>
      <c r="G20886" s="389" t="s">
        <v>519</v>
      </c>
    </row>
    <row r="20887" spans="1:7">
      <c r="A20887" s="389" t="s">
        <v>550</v>
      </c>
      <c r="B20887" s="389" t="s">
        <v>519</v>
      </c>
      <c r="C20887" s="389">
        <v>34865.837904899898</v>
      </c>
      <c r="D20887" s="389" t="s">
        <v>519</v>
      </c>
      <c r="E20887" s="389" t="s">
        <v>670</v>
      </c>
      <c r="F20887" s="389" t="s">
        <v>650</v>
      </c>
      <c r="G20887" s="389" t="s">
        <v>519</v>
      </c>
    </row>
    <row r="20888" spans="1:7">
      <c r="A20888" s="389" t="s">
        <v>550</v>
      </c>
      <c r="B20888" s="389" t="s">
        <v>519</v>
      </c>
      <c r="C20888" s="389">
        <v>34865.837904899898</v>
      </c>
      <c r="D20888" s="389" t="s">
        <v>519</v>
      </c>
      <c r="E20888" s="389" t="s">
        <v>670</v>
      </c>
      <c r="F20888" s="389" t="s">
        <v>650</v>
      </c>
      <c r="G20888" s="389" t="s">
        <v>519</v>
      </c>
    </row>
    <row r="20889" spans="1:7">
      <c r="A20889" s="389" t="s">
        <v>550</v>
      </c>
      <c r="B20889" s="389" t="s">
        <v>519</v>
      </c>
      <c r="C20889" s="389">
        <v>34865.837904899898</v>
      </c>
      <c r="D20889" s="389" t="s">
        <v>519</v>
      </c>
      <c r="E20889" s="389" t="s">
        <v>670</v>
      </c>
      <c r="F20889" s="389" t="s">
        <v>650</v>
      </c>
      <c r="G20889" s="389" t="s">
        <v>519</v>
      </c>
    </row>
    <row r="20890" spans="1:7">
      <c r="A20890" s="389" t="s">
        <v>550</v>
      </c>
      <c r="B20890" s="389" t="s">
        <v>519</v>
      </c>
      <c r="C20890" s="389">
        <v>34865.837904899898</v>
      </c>
      <c r="D20890" s="389" t="s">
        <v>519</v>
      </c>
      <c r="E20890" s="389" t="s">
        <v>670</v>
      </c>
      <c r="F20890" s="389" t="s">
        <v>650</v>
      </c>
      <c r="G20890" s="389" t="s">
        <v>519</v>
      </c>
    </row>
    <row r="20891" spans="1:7">
      <c r="A20891" s="389" t="s">
        <v>550</v>
      </c>
      <c r="B20891" s="389" t="s">
        <v>519</v>
      </c>
      <c r="C20891" s="389">
        <v>34865.837904899898</v>
      </c>
      <c r="D20891" s="389" t="s">
        <v>519</v>
      </c>
      <c r="E20891" s="389" t="s">
        <v>670</v>
      </c>
      <c r="F20891" s="389" t="s">
        <v>650</v>
      </c>
      <c r="G20891" s="389" t="s">
        <v>519</v>
      </c>
    </row>
    <row r="20892" spans="1:7">
      <c r="A20892" s="389" t="s">
        <v>550</v>
      </c>
      <c r="B20892" s="389" t="s">
        <v>519</v>
      </c>
      <c r="C20892" s="389">
        <v>34865.837904899898</v>
      </c>
      <c r="D20892" s="389" t="s">
        <v>519</v>
      </c>
      <c r="E20892" s="389" t="s">
        <v>670</v>
      </c>
      <c r="F20892" s="389" t="s">
        <v>650</v>
      </c>
      <c r="G20892" s="389" t="s">
        <v>519</v>
      </c>
    </row>
    <row r="20893" spans="1:7">
      <c r="A20893" s="389" t="s">
        <v>550</v>
      </c>
      <c r="B20893" s="389" t="s">
        <v>519</v>
      </c>
      <c r="C20893" s="389">
        <v>34865.837904899898</v>
      </c>
      <c r="D20893" s="389" t="s">
        <v>519</v>
      </c>
      <c r="E20893" s="389" t="s">
        <v>670</v>
      </c>
      <c r="F20893" s="389" t="s">
        <v>650</v>
      </c>
      <c r="G20893" s="389" t="s">
        <v>519</v>
      </c>
    </row>
    <row r="20894" spans="1:7">
      <c r="A20894" s="389" t="s">
        <v>550</v>
      </c>
      <c r="B20894" s="389" t="s">
        <v>519</v>
      </c>
      <c r="C20894" s="389">
        <v>34865.837904899898</v>
      </c>
      <c r="D20894" s="389" t="s">
        <v>519</v>
      </c>
      <c r="E20894" s="389" t="s">
        <v>670</v>
      </c>
      <c r="F20894" s="389" t="s">
        <v>650</v>
      </c>
      <c r="G20894" s="389" t="s">
        <v>519</v>
      </c>
    </row>
    <row r="20895" spans="1:7">
      <c r="A20895" s="389" t="s">
        <v>550</v>
      </c>
      <c r="B20895" s="389" t="s">
        <v>519</v>
      </c>
      <c r="C20895" s="389">
        <v>34865.837904899898</v>
      </c>
      <c r="D20895" s="389" t="s">
        <v>519</v>
      </c>
      <c r="E20895" s="389" t="s">
        <v>670</v>
      </c>
      <c r="F20895" s="389" t="s">
        <v>650</v>
      </c>
      <c r="G20895" s="389" t="s">
        <v>519</v>
      </c>
    </row>
    <row r="20896" spans="1:7">
      <c r="A20896" s="389" t="s">
        <v>550</v>
      </c>
      <c r="B20896" s="389" t="s">
        <v>519</v>
      </c>
      <c r="C20896" s="389">
        <v>34865.837904899898</v>
      </c>
      <c r="D20896" s="389" t="s">
        <v>519</v>
      </c>
      <c r="E20896" s="389" t="s">
        <v>670</v>
      </c>
      <c r="F20896" s="389" t="s">
        <v>650</v>
      </c>
      <c r="G20896" s="389" t="s">
        <v>519</v>
      </c>
    </row>
    <row r="20897" spans="1:7">
      <c r="A20897" s="389" t="s">
        <v>550</v>
      </c>
      <c r="B20897" s="389" t="s">
        <v>519</v>
      </c>
      <c r="C20897" s="389">
        <v>34865.837904899898</v>
      </c>
      <c r="D20897" s="389" t="s">
        <v>519</v>
      </c>
      <c r="E20897" s="389" t="s">
        <v>670</v>
      </c>
      <c r="F20897" s="389" t="s">
        <v>650</v>
      </c>
      <c r="G20897" s="389" t="s">
        <v>519</v>
      </c>
    </row>
    <row r="20898" spans="1:7">
      <c r="A20898" s="389" t="s">
        <v>550</v>
      </c>
      <c r="B20898" s="389" t="s">
        <v>519</v>
      </c>
      <c r="C20898" s="389">
        <v>34865.837904899898</v>
      </c>
      <c r="D20898" s="389" t="s">
        <v>519</v>
      </c>
      <c r="E20898" s="389" t="s">
        <v>670</v>
      </c>
      <c r="F20898" s="389" t="s">
        <v>650</v>
      </c>
      <c r="G20898" s="389" t="s">
        <v>519</v>
      </c>
    </row>
    <row r="20899" spans="1:7">
      <c r="A20899" s="389" t="s">
        <v>550</v>
      </c>
      <c r="B20899" s="389" t="s">
        <v>519</v>
      </c>
      <c r="C20899" s="389">
        <v>34865.837904899898</v>
      </c>
      <c r="D20899" s="389" t="s">
        <v>519</v>
      </c>
      <c r="E20899" s="389" t="s">
        <v>670</v>
      </c>
      <c r="F20899" s="389" t="s">
        <v>650</v>
      </c>
      <c r="G20899" s="389" t="s">
        <v>519</v>
      </c>
    </row>
    <row r="20900" spans="1:7">
      <c r="A20900" s="389" t="s">
        <v>550</v>
      </c>
      <c r="B20900" s="389" t="s">
        <v>519</v>
      </c>
      <c r="C20900" s="389">
        <v>34865.837904899898</v>
      </c>
      <c r="D20900" s="389" t="s">
        <v>519</v>
      </c>
      <c r="E20900" s="389" t="s">
        <v>670</v>
      </c>
      <c r="F20900" s="389" t="s">
        <v>650</v>
      </c>
      <c r="G20900" s="389" t="s">
        <v>519</v>
      </c>
    </row>
    <row r="20901" spans="1:7">
      <c r="A20901" s="389" t="s">
        <v>550</v>
      </c>
      <c r="B20901" s="389" t="s">
        <v>519</v>
      </c>
      <c r="C20901" s="389">
        <v>34865.837904899898</v>
      </c>
      <c r="D20901" s="389" t="s">
        <v>519</v>
      </c>
      <c r="E20901" s="389" t="s">
        <v>670</v>
      </c>
      <c r="F20901" s="389" t="s">
        <v>650</v>
      </c>
      <c r="G20901" s="389" t="s">
        <v>519</v>
      </c>
    </row>
    <row r="20902" spans="1:7">
      <c r="A20902" s="389" t="s">
        <v>550</v>
      </c>
      <c r="B20902" s="389" t="s">
        <v>519</v>
      </c>
      <c r="C20902" s="389">
        <v>34865.837904899898</v>
      </c>
      <c r="D20902" s="389" t="s">
        <v>519</v>
      </c>
      <c r="E20902" s="389" t="s">
        <v>670</v>
      </c>
      <c r="F20902" s="389" t="s">
        <v>650</v>
      </c>
      <c r="G20902" s="389" t="s">
        <v>519</v>
      </c>
    </row>
    <row r="20903" spans="1:7">
      <c r="A20903" s="389" t="s">
        <v>550</v>
      </c>
      <c r="B20903" s="389" t="s">
        <v>519</v>
      </c>
      <c r="C20903" s="389">
        <v>34865.837904899898</v>
      </c>
      <c r="D20903" s="389" t="s">
        <v>519</v>
      </c>
      <c r="E20903" s="389" t="s">
        <v>670</v>
      </c>
      <c r="F20903" s="389" t="s">
        <v>650</v>
      </c>
      <c r="G20903" s="389" t="s">
        <v>519</v>
      </c>
    </row>
    <row r="20904" spans="1:7">
      <c r="A20904" s="389" t="s">
        <v>550</v>
      </c>
      <c r="B20904" s="389" t="s">
        <v>519</v>
      </c>
      <c r="C20904" s="389">
        <v>34865.837904899898</v>
      </c>
      <c r="D20904" s="389" t="s">
        <v>519</v>
      </c>
      <c r="E20904" s="389" t="s">
        <v>670</v>
      </c>
      <c r="F20904" s="389" t="s">
        <v>650</v>
      </c>
      <c r="G20904" s="389" t="s">
        <v>519</v>
      </c>
    </row>
    <row r="20905" spans="1:7">
      <c r="A20905" s="389" t="s">
        <v>550</v>
      </c>
      <c r="B20905" s="389" t="s">
        <v>519</v>
      </c>
      <c r="C20905" s="389">
        <v>34865.837904899898</v>
      </c>
      <c r="D20905" s="389" t="s">
        <v>519</v>
      </c>
      <c r="E20905" s="389" t="s">
        <v>670</v>
      </c>
      <c r="F20905" s="389" t="s">
        <v>650</v>
      </c>
      <c r="G20905" s="389" t="s">
        <v>519</v>
      </c>
    </row>
    <row r="20906" spans="1:7">
      <c r="A20906" s="389" t="s">
        <v>550</v>
      </c>
      <c r="B20906" s="389" t="s">
        <v>519</v>
      </c>
      <c r="C20906" s="389">
        <v>34865.837904899898</v>
      </c>
      <c r="D20906" s="389" t="s">
        <v>519</v>
      </c>
      <c r="E20906" s="389" t="s">
        <v>670</v>
      </c>
      <c r="F20906" s="389" t="s">
        <v>650</v>
      </c>
      <c r="G20906" s="389" t="s">
        <v>519</v>
      </c>
    </row>
    <row r="20907" spans="1:7">
      <c r="A20907" s="389" t="s">
        <v>550</v>
      </c>
      <c r="B20907" s="389" t="s">
        <v>519</v>
      </c>
      <c r="C20907" s="389">
        <v>34865.837904899898</v>
      </c>
      <c r="D20907" s="389" t="s">
        <v>519</v>
      </c>
      <c r="E20907" s="389" t="s">
        <v>670</v>
      </c>
      <c r="F20907" s="389" t="s">
        <v>650</v>
      </c>
      <c r="G20907" s="389" t="s">
        <v>519</v>
      </c>
    </row>
    <row r="20908" spans="1:7">
      <c r="A20908" s="389" t="s">
        <v>550</v>
      </c>
      <c r="B20908" s="389" t="s">
        <v>519</v>
      </c>
      <c r="C20908" s="389">
        <v>34865.837904899898</v>
      </c>
      <c r="D20908" s="389" t="s">
        <v>519</v>
      </c>
      <c r="E20908" s="389" t="s">
        <v>670</v>
      </c>
      <c r="F20908" s="389" t="s">
        <v>650</v>
      </c>
      <c r="G20908" s="389" t="s">
        <v>519</v>
      </c>
    </row>
    <row r="20909" spans="1:7">
      <c r="A20909" s="389" t="s">
        <v>550</v>
      </c>
      <c r="B20909" s="389" t="s">
        <v>519</v>
      </c>
      <c r="C20909" s="389">
        <v>34865.837904899898</v>
      </c>
      <c r="D20909" s="389" t="s">
        <v>519</v>
      </c>
      <c r="E20909" s="389" t="s">
        <v>670</v>
      </c>
      <c r="F20909" s="389" t="s">
        <v>650</v>
      </c>
      <c r="G20909" s="389" t="s">
        <v>519</v>
      </c>
    </row>
    <row r="20910" spans="1:7">
      <c r="A20910" s="389" t="s">
        <v>550</v>
      </c>
      <c r="B20910" s="389" t="s">
        <v>519</v>
      </c>
      <c r="C20910" s="389">
        <v>34865.837904899898</v>
      </c>
      <c r="D20910" s="389" t="s">
        <v>519</v>
      </c>
      <c r="E20910" s="389" t="s">
        <v>670</v>
      </c>
      <c r="F20910" s="389" t="s">
        <v>650</v>
      </c>
      <c r="G20910" s="389" t="s">
        <v>519</v>
      </c>
    </row>
    <row r="20911" spans="1:7">
      <c r="A20911" s="389" t="s">
        <v>550</v>
      </c>
      <c r="B20911" s="389" t="s">
        <v>519</v>
      </c>
      <c r="C20911" s="389">
        <v>34865.837904899898</v>
      </c>
      <c r="D20911" s="389" t="s">
        <v>519</v>
      </c>
      <c r="E20911" s="389" t="s">
        <v>670</v>
      </c>
      <c r="F20911" s="389" t="s">
        <v>650</v>
      </c>
      <c r="G20911" s="389" t="s">
        <v>519</v>
      </c>
    </row>
    <row r="20912" spans="1:7">
      <c r="A20912" s="389" t="s">
        <v>550</v>
      </c>
      <c r="B20912" s="389" t="s">
        <v>519</v>
      </c>
      <c r="C20912" s="389">
        <v>34865.837904899898</v>
      </c>
      <c r="D20912" s="389" t="s">
        <v>519</v>
      </c>
      <c r="E20912" s="389" t="s">
        <v>670</v>
      </c>
      <c r="F20912" s="389" t="s">
        <v>650</v>
      </c>
      <c r="G20912" s="389" t="s">
        <v>519</v>
      </c>
    </row>
    <row r="20913" spans="1:7">
      <c r="A20913" s="389" t="s">
        <v>550</v>
      </c>
      <c r="B20913" s="389" t="s">
        <v>519</v>
      </c>
      <c r="C20913" s="389">
        <v>34865.837904899898</v>
      </c>
      <c r="D20913" s="389" t="s">
        <v>519</v>
      </c>
      <c r="E20913" s="389" t="s">
        <v>670</v>
      </c>
      <c r="F20913" s="389" t="s">
        <v>650</v>
      </c>
      <c r="G20913" s="389" t="s">
        <v>519</v>
      </c>
    </row>
    <row r="20914" spans="1:7">
      <c r="A20914" s="389" t="s">
        <v>550</v>
      </c>
      <c r="B20914" s="389" t="s">
        <v>519</v>
      </c>
      <c r="C20914" s="389">
        <v>34865.837904899898</v>
      </c>
      <c r="D20914" s="389" t="s">
        <v>519</v>
      </c>
      <c r="E20914" s="389" t="s">
        <v>670</v>
      </c>
      <c r="F20914" s="389" t="s">
        <v>650</v>
      </c>
      <c r="G20914" s="389" t="s">
        <v>519</v>
      </c>
    </row>
    <row r="20915" spans="1:7">
      <c r="A20915" s="389" t="s">
        <v>550</v>
      </c>
      <c r="B20915" s="389" t="s">
        <v>519</v>
      </c>
      <c r="C20915" s="389">
        <v>34865.837904899898</v>
      </c>
      <c r="D20915" s="389" t="s">
        <v>519</v>
      </c>
      <c r="E20915" s="389" t="s">
        <v>670</v>
      </c>
      <c r="F20915" s="389" t="s">
        <v>650</v>
      </c>
      <c r="G20915" s="389" t="s">
        <v>519</v>
      </c>
    </row>
    <row r="20916" spans="1:7">
      <c r="A20916" s="389" t="s">
        <v>550</v>
      </c>
      <c r="B20916" s="389" t="s">
        <v>519</v>
      </c>
      <c r="C20916" s="389">
        <v>34865.837904899898</v>
      </c>
      <c r="D20916" s="389" t="s">
        <v>519</v>
      </c>
      <c r="E20916" s="389" t="s">
        <v>670</v>
      </c>
      <c r="F20916" s="389" t="s">
        <v>650</v>
      </c>
      <c r="G20916" s="389" t="s">
        <v>519</v>
      </c>
    </row>
    <row r="20917" spans="1:7">
      <c r="A20917" s="389" t="s">
        <v>550</v>
      </c>
      <c r="B20917" s="389" t="s">
        <v>519</v>
      </c>
      <c r="C20917" s="389">
        <v>34865.837904899898</v>
      </c>
      <c r="D20917" s="389" t="s">
        <v>519</v>
      </c>
      <c r="E20917" s="389" t="s">
        <v>670</v>
      </c>
      <c r="F20917" s="389" t="s">
        <v>650</v>
      </c>
      <c r="G20917" s="389" t="s">
        <v>519</v>
      </c>
    </row>
    <row r="20918" spans="1:7">
      <c r="A20918" s="389" t="s">
        <v>550</v>
      </c>
      <c r="B20918" s="389" t="s">
        <v>519</v>
      </c>
      <c r="C20918" s="389">
        <v>34865.837904899898</v>
      </c>
      <c r="D20918" s="389" t="s">
        <v>519</v>
      </c>
      <c r="E20918" s="389" t="s">
        <v>670</v>
      </c>
      <c r="F20918" s="389" t="s">
        <v>650</v>
      </c>
      <c r="G20918" s="389" t="s">
        <v>519</v>
      </c>
    </row>
    <row r="20919" spans="1:7">
      <c r="A20919" s="389" t="s">
        <v>550</v>
      </c>
      <c r="B20919" s="389" t="s">
        <v>519</v>
      </c>
      <c r="C20919" s="389">
        <v>34865.837904899898</v>
      </c>
      <c r="D20919" s="389" t="s">
        <v>519</v>
      </c>
      <c r="E20919" s="389" t="s">
        <v>670</v>
      </c>
      <c r="F20919" s="389" t="s">
        <v>650</v>
      </c>
      <c r="G20919" s="389" t="s">
        <v>519</v>
      </c>
    </row>
    <row r="20920" spans="1:7">
      <c r="A20920" s="389" t="s">
        <v>550</v>
      </c>
      <c r="B20920" s="389" t="s">
        <v>519</v>
      </c>
      <c r="C20920" s="389">
        <v>34865.837904899898</v>
      </c>
      <c r="D20920" s="389" t="s">
        <v>519</v>
      </c>
      <c r="E20920" s="389" t="s">
        <v>670</v>
      </c>
      <c r="F20920" s="389" t="s">
        <v>650</v>
      </c>
      <c r="G20920" s="389" t="s">
        <v>519</v>
      </c>
    </row>
    <row r="20921" spans="1:7">
      <c r="A20921" s="389" t="s">
        <v>550</v>
      </c>
      <c r="B20921" s="389" t="s">
        <v>519</v>
      </c>
      <c r="C20921" s="389">
        <v>34865.837904899898</v>
      </c>
      <c r="D20921" s="389" t="s">
        <v>519</v>
      </c>
      <c r="E20921" s="389" t="s">
        <v>670</v>
      </c>
      <c r="F20921" s="389" t="s">
        <v>650</v>
      </c>
      <c r="G20921" s="389" t="s">
        <v>519</v>
      </c>
    </row>
    <row r="20922" spans="1:7">
      <c r="A20922" s="389" t="s">
        <v>550</v>
      </c>
      <c r="B20922" s="389" t="s">
        <v>519</v>
      </c>
      <c r="C20922" s="389">
        <v>34865.837904899898</v>
      </c>
      <c r="D20922" s="389" t="s">
        <v>519</v>
      </c>
      <c r="E20922" s="389" t="s">
        <v>670</v>
      </c>
      <c r="F20922" s="389" t="s">
        <v>650</v>
      </c>
      <c r="G20922" s="389" t="s">
        <v>519</v>
      </c>
    </row>
    <row r="20923" spans="1:7">
      <c r="A20923" s="389" t="s">
        <v>550</v>
      </c>
      <c r="B20923" s="389" t="s">
        <v>519</v>
      </c>
      <c r="C20923" s="389">
        <v>34865.837904899898</v>
      </c>
      <c r="D20923" s="389" t="s">
        <v>519</v>
      </c>
      <c r="E20923" s="389" t="s">
        <v>670</v>
      </c>
      <c r="F20923" s="389" t="s">
        <v>650</v>
      </c>
      <c r="G20923" s="389" t="s">
        <v>519</v>
      </c>
    </row>
    <row r="20924" spans="1:7">
      <c r="A20924" s="389" t="s">
        <v>550</v>
      </c>
      <c r="B20924" s="389" t="s">
        <v>519</v>
      </c>
      <c r="C20924" s="389">
        <v>34865.837904899898</v>
      </c>
      <c r="D20924" s="389" t="s">
        <v>519</v>
      </c>
      <c r="E20924" s="389" t="s">
        <v>670</v>
      </c>
      <c r="F20924" s="389" t="s">
        <v>650</v>
      </c>
      <c r="G20924" s="389" t="s">
        <v>519</v>
      </c>
    </row>
    <row r="20925" spans="1:7">
      <c r="A20925" s="389" t="s">
        <v>550</v>
      </c>
      <c r="B20925" s="389" t="s">
        <v>519</v>
      </c>
      <c r="C20925" s="389">
        <v>34865.837904899898</v>
      </c>
      <c r="D20925" s="389" t="s">
        <v>519</v>
      </c>
      <c r="E20925" s="389" t="s">
        <v>670</v>
      </c>
      <c r="F20925" s="389" t="s">
        <v>650</v>
      </c>
      <c r="G20925" s="389" t="s">
        <v>519</v>
      </c>
    </row>
    <row r="20926" spans="1:7">
      <c r="A20926" s="389" t="s">
        <v>550</v>
      </c>
      <c r="B20926" s="389" t="s">
        <v>519</v>
      </c>
      <c r="C20926" s="389">
        <v>34865.837904899898</v>
      </c>
      <c r="D20926" s="389" t="s">
        <v>519</v>
      </c>
      <c r="E20926" s="389" t="s">
        <v>670</v>
      </c>
      <c r="F20926" s="389" t="s">
        <v>650</v>
      </c>
      <c r="G20926" s="389" t="s">
        <v>519</v>
      </c>
    </row>
    <row r="20927" spans="1:7">
      <c r="A20927" s="389" t="s">
        <v>550</v>
      </c>
      <c r="B20927" s="389" t="s">
        <v>519</v>
      </c>
      <c r="C20927" s="389">
        <v>34865.837904899898</v>
      </c>
      <c r="D20927" s="389" t="s">
        <v>519</v>
      </c>
      <c r="E20927" s="389" t="s">
        <v>670</v>
      </c>
      <c r="F20927" s="389" t="s">
        <v>650</v>
      </c>
      <c r="G20927" s="389" t="s">
        <v>519</v>
      </c>
    </row>
    <row r="20928" spans="1:7">
      <c r="A20928" s="389" t="s">
        <v>550</v>
      </c>
      <c r="B20928" s="389" t="s">
        <v>519</v>
      </c>
      <c r="C20928" s="389">
        <v>34865.837904899898</v>
      </c>
      <c r="D20928" s="389" t="s">
        <v>519</v>
      </c>
      <c r="E20928" s="389" t="s">
        <v>670</v>
      </c>
      <c r="F20928" s="389" t="s">
        <v>650</v>
      </c>
      <c r="G20928" s="389" t="s">
        <v>519</v>
      </c>
    </row>
    <row r="20929" spans="1:7">
      <c r="A20929" s="389" t="s">
        <v>550</v>
      </c>
      <c r="B20929" s="389" t="s">
        <v>519</v>
      </c>
      <c r="C20929" s="389">
        <v>34865.837904899898</v>
      </c>
      <c r="D20929" s="389" t="s">
        <v>519</v>
      </c>
      <c r="E20929" s="389" t="s">
        <v>670</v>
      </c>
      <c r="F20929" s="389" t="s">
        <v>650</v>
      </c>
      <c r="G20929" s="389" t="s">
        <v>519</v>
      </c>
    </row>
    <row r="20930" spans="1:7">
      <c r="A20930" s="389" t="s">
        <v>550</v>
      </c>
      <c r="B20930" s="389" t="s">
        <v>519</v>
      </c>
      <c r="C20930" s="389">
        <v>34865.837904899898</v>
      </c>
      <c r="D20930" s="389" t="s">
        <v>519</v>
      </c>
      <c r="E20930" s="389" t="s">
        <v>670</v>
      </c>
      <c r="F20930" s="389" t="s">
        <v>650</v>
      </c>
      <c r="G20930" s="389" t="s">
        <v>519</v>
      </c>
    </row>
    <row r="20931" spans="1:7">
      <c r="A20931" s="389" t="s">
        <v>550</v>
      </c>
      <c r="B20931" s="389" t="s">
        <v>519</v>
      </c>
      <c r="C20931" s="389">
        <v>34865.837904899898</v>
      </c>
      <c r="D20931" s="389" t="s">
        <v>519</v>
      </c>
      <c r="E20931" s="389" t="s">
        <v>670</v>
      </c>
      <c r="F20931" s="389" t="s">
        <v>650</v>
      </c>
      <c r="G20931" s="389" t="s">
        <v>519</v>
      </c>
    </row>
    <row r="20932" spans="1:7">
      <c r="A20932" s="389" t="s">
        <v>550</v>
      </c>
      <c r="B20932" s="389" t="s">
        <v>519</v>
      </c>
      <c r="C20932" s="389">
        <v>34865.837904899898</v>
      </c>
      <c r="D20932" s="389" t="s">
        <v>519</v>
      </c>
      <c r="E20932" s="389" t="s">
        <v>670</v>
      </c>
      <c r="F20932" s="389" t="s">
        <v>650</v>
      </c>
      <c r="G20932" s="389" t="s">
        <v>519</v>
      </c>
    </row>
    <row r="20933" spans="1:7">
      <c r="A20933" s="389" t="s">
        <v>550</v>
      </c>
      <c r="B20933" s="389" t="s">
        <v>519</v>
      </c>
      <c r="C20933" s="389">
        <v>34865.837904899898</v>
      </c>
      <c r="D20933" s="389" t="s">
        <v>519</v>
      </c>
      <c r="E20933" s="389" t="s">
        <v>670</v>
      </c>
      <c r="F20933" s="389" t="s">
        <v>650</v>
      </c>
      <c r="G20933" s="389" t="s">
        <v>519</v>
      </c>
    </row>
    <row r="20934" spans="1:7">
      <c r="A20934" s="389" t="s">
        <v>550</v>
      </c>
      <c r="B20934" s="389" t="s">
        <v>519</v>
      </c>
      <c r="C20934" s="389">
        <v>34865.837904899898</v>
      </c>
      <c r="D20934" s="389" t="s">
        <v>519</v>
      </c>
      <c r="E20934" s="389" t="s">
        <v>670</v>
      </c>
      <c r="F20934" s="389" t="s">
        <v>650</v>
      </c>
      <c r="G20934" s="389" t="s">
        <v>519</v>
      </c>
    </row>
    <row r="20935" spans="1:7">
      <c r="A20935" s="389" t="s">
        <v>550</v>
      </c>
      <c r="B20935" s="389" t="s">
        <v>519</v>
      </c>
      <c r="C20935" s="389">
        <v>34865.837904899898</v>
      </c>
      <c r="D20935" s="389" t="s">
        <v>519</v>
      </c>
      <c r="E20935" s="389" t="s">
        <v>670</v>
      </c>
      <c r="F20935" s="389" t="s">
        <v>650</v>
      </c>
      <c r="G20935" s="389" t="s">
        <v>519</v>
      </c>
    </row>
    <row r="20936" spans="1:7">
      <c r="A20936" s="389" t="s">
        <v>550</v>
      </c>
      <c r="B20936" s="389" t="s">
        <v>519</v>
      </c>
      <c r="C20936" s="389">
        <v>34865.837904899898</v>
      </c>
      <c r="D20936" s="389" t="s">
        <v>519</v>
      </c>
      <c r="E20936" s="389" t="s">
        <v>670</v>
      </c>
      <c r="F20936" s="389" t="s">
        <v>650</v>
      </c>
      <c r="G20936" s="389" t="s">
        <v>519</v>
      </c>
    </row>
    <row r="20937" spans="1:7">
      <c r="A20937" s="389" t="s">
        <v>550</v>
      </c>
      <c r="B20937" s="389" t="s">
        <v>519</v>
      </c>
      <c r="C20937" s="389">
        <v>34865.837904899898</v>
      </c>
      <c r="D20937" s="389" t="s">
        <v>519</v>
      </c>
      <c r="E20937" s="389" t="s">
        <v>670</v>
      </c>
      <c r="F20937" s="389" t="s">
        <v>650</v>
      </c>
      <c r="G20937" s="389" t="s">
        <v>519</v>
      </c>
    </row>
    <row r="20938" spans="1:7">
      <c r="A20938" s="389" t="s">
        <v>550</v>
      </c>
      <c r="B20938" s="389" t="s">
        <v>519</v>
      </c>
      <c r="C20938" s="389">
        <v>34865.837904899898</v>
      </c>
      <c r="D20938" s="389" t="s">
        <v>519</v>
      </c>
      <c r="E20938" s="389" t="s">
        <v>670</v>
      </c>
      <c r="F20938" s="389" t="s">
        <v>650</v>
      </c>
      <c r="G20938" s="389" t="s">
        <v>519</v>
      </c>
    </row>
    <row r="20939" spans="1:7">
      <c r="A20939" s="389" t="s">
        <v>550</v>
      </c>
      <c r="B20939" s="389" t="s">
        <v>519</v>
      </c>
      <c r="C20939" s="389">
        <v>34865.837904899898</v>
      </c>
      <c r="D20939" s="389" t="s">
        <v>519</v>
      </c>
      <c r="E20939" s="389" t="s">
        <v>670</v>
      </c>
      <c r="F20939" s="389" t="s">
        <v>650</v>
      </c>
      <c r="G20939" s="389" t="s">
        <v>519</v>
      </c>
    </row>
    <row r="20940" spans="1:7">
      <c r="A20940" s="389" t="s">
        <v>550</v>
      </c>
      <c r="B20940" s="389" t="s">
        <v>519</v>
      </c>
      <c r="C20940" s="389">
        <v>34865.837904899898</v>
      </c>
      <c r="D20940" s="389" t="s">
        <v>519</v>
      </c>
      <c r="E20940" s="389" t="s">
        <v>670</v>
      </c>
      <c r="F20940" s="389" t="s">
        <v>650</v>
      </c>
      <c r="G20940" s="389" t="s">
        <v>519</v>
      </c>
    </row>
    <row r="20941" spans="1:7">
      <c r="A20941" s="389" t="s">
        <v>550</v>
      </c>
      <c r="B20941" s="389" t="s">
        <v>519</v>
      </c>
      <c r="C20941" s="389">
        <v>34865.837904899898</v>
      </c>
      <c r="D20941" s="389" t="s">
        <v>519</v>
      </c>
      <c r="E20941" s="389" t="s">
        <v>670</v>
      </c>
      <c r="F20941" s="389" t="s">
        <v>650</v>
      </c>
      <c r="G20941" s="389" t="s">
        <v>519</v>
      </c>
    </row>
    <row r="20942" spans="1:7">
      <c r="A20942" s="389" t="s">
        <v>550</v>
      </c>
      <c r="B20942" s="389" t="s">
        <v>519</v>
      </c>
      <c r="C20942" s="389">
        <v>34865.837904899898</v>
      </c>
      <c r="D20942" s="389" t="s">
        <v>519</v>
      </c>
      <c r="E20942" s="389" t="s">
        <v>670</v>
      </c>
      <c r="F20942" s="389" t="s">
        <v>650</v>
      </c>
      <c r="G20942" s="389" t="s">
        <v>519</v>
      </c>
    </row>
    <row r="20943" spans="1:7">
      <c r="A20943" s="389" t="s">
        <v>550</v>
      </c>
      <c r="B20943" s="389" t="s">
        <v>519</v>
      </c>
      <c r="C20943" s="389">
        <v>34865.837904899898</v>
      </c>
      <c r="D20943" s="389" t="s">
        <v>519</v>
      </c>
      <c r="E20943" s="389" t="s">
        <v>670</v>
      </c>
      <c r="F20943" s="389" t="s">
        <v>650</v>
      </c>
      <c r="G20943" s="389" t="s">
        <v>519</v>
      </c>
    </row>
    <row r="20944" spans="1:7">
      <c r="A20944" s="389" t="s">
        <v>550</v>
      </c>
      <c r="B20944" s="389" t="s">
        <v>519</v>
      </c>
      <c r="C20944" s="389">
        <v>34865.837904899898</v>
      </c>
      <c r="D20944" s="389" t="s">
        <v>519</v>
      </c>
      <c r="E20944" s="389" t="s">
        <v>670</v>
      </c>
      <c r="F20944" s="389" t="s">
        <v>650</v>
      </c>
      <c r="G20944" s="389" t="s">
        <v>519</v>
      </c>
    </row>
    <row r="20945" spans="1:7">
      <c r="A20945" s="389" t="s">
        <v>550</v>
      </c>
      <c r="B20945" s="389" t="s">
        <v>519</v>
      </c>
      <c r="C20945" s="389">
        <v>34865.837904899898</v>
      </c>
      <c r="D20945" s="389" t="s">
        <v>519</v>
      </c>
      <c r="E20945" s="389" t="s">
        <v>670</v>
      </c>
      <c r="F20945" s="389" t="s">
        <v>650</v>
      </c>
      <c r="G20945" s="389" t="s">
        <v>519</v>
      </c>
    </row>
    <row r="20946" spans="1:7">
      <c r="A20946" s="389" t="s">
        <v>550</v>
      </c>
      <c r="B20946" s="389" t="s">
        <v>519</v>
      </c>
      <c r="C20946" s="389">
        <v>34865.837904899898</v>
      </c>
      <c r="D20946" s="389" t="s">
        <v>519</v>
      </c>
      <c r="E20946" s="389" t="s">
        <v>670</v>
      </c>
      <c r="F20946" s="389" t="s">
        <v>650</v>
      </c>
      <c r="G20946" s="389" t="s">
        <v>519</v>
      </c>
    </row>
    <row r="20947" spans="1:7">
      <c r="A20947" s="389" t="s">
        <v>550</v>
      </c>
      <c r="B20947" s="389" t="s">
        <v>519</v>
      </c>
      <c r="C20947" s="389">
        <v>34865.837904899898</v>
      </c>
      <c r="D20947" s="389" t="s">
        <v>519</v>
      </c>
      <c r="E20947" s="389" t="s">
        <v>670</v>
      </c>
      <c r="F20947" s="389" t="s">
        <v>650</v>
      </c>
      <c r="G20947" s="389" t="s">
        <v>519</v>
      </c>
    </row>
    <row r="20948" spans="1:7">
      <c r="A20948" s="389" t="s">
        <v>550</v>
      </c>
      <c r="B20948" s="389" t="s">
        <v>519</v>
      </c>
      <c r="C20948" s="389">
        <v>34865.837904899898</v>
      </c>
      <c r="D20948" s="389" t="s">
        <v>519</v>
      </c>
      <c r="E20948" s="389" t="s">
        <v>670</v>
      </c>
      <c r="F20948" s="389" t="s">
        <v>650</v>
      </c>
      <c r="G20948" s="389" t="s">
        <v>519</v>
      </c>
    </row>
    <row r="20949" spans="1:7">
      <c r="A20949" s="389" t="s">
        <v>550</v>
      </c>
      <c r="B20949" s="389" t="s">
        <v>519</v>
      </c>
      <c r="C20949" s="389">
        <v>34865.837904899898</v>
      </c>
      <c r="D20949" s="389" t="s">
        <v>519</v>
      </c>
      <c r="E20949" s="389" t="s">
        <v>670</v>
      </c>
      <c r="F20949" s="389" t="s">
        <v>650</v>
      </c>
      <c r="G20949" s="389" t="s">
        <v>519</v>
      </c>
    </row>
    <row r="20950" spans="1:7">
      <c r="A20950" s="389" t="s">
        <v>550</v>
      </c>
      <c r="B20950" s="389" t="s">
        <v>519</v>
      </c>
      <c r="C20950" s="389">
        <v>34865.837904899898</v>
      </c>
      <c r="D20950" s="389" t="s">
        <v>519</v>
      </c>
      <c r="E20950" s="389" t="s">
        <v>670</v>
      </c>
      <c r="F20950" s="389" t="s">
        <v>650</v>
      </c>
      <c r="G20950" s="389" t="s">
        <v>519</v>
      </c>
    </row>
    <row r="20951" spans="1:7">
      <c r="A20951" s="389" t="s">
        <v>550</v>
      </c>
      <c r="B20951" s="389" t="s">
        <v>519</v>
      </c>
      <c r="C20951" s="389">
        <v>34865.837904899898</v>
      </c>
      <c r="D20951" s="389" t="s">
        <v>519</v>
      </c>
      <c r="E20951" s="389" t="s">
        <v>670</v>
      </c>
      <c r="F20951" s="389" t="s">
        <v>650</v>
      </c>
      <c r="G20951" s="389" t="s">
        <v>519</v>
      </c>
    </row>
    <row r="20952" spans="1:7">
      <c r="A20952" s="389" t="s">
        <v>550</v>
      </c>
      <c r="B20952" s="389" t="s">
        <v>519</v>
      </c>
      <c r="C20952" s="389">
        <v>34865.837904899898</v>
      </c>
      <c r="D20952" s="389" t="s">
        <v>519</v>
      </c>
      <c r="E20952" s="389" t="s">
        <v>670</v>
      </c>
      <c r="F20952" s="389" t="s">
        <v>650</v>
      </c>
      <c r="G20952" s="389" t="s">
        <v>519</v>
      </c>
    </row>
    <row r="20953" spans="1:7">
      <c r="A20953" s="389" t="s">
        <v>550</v>
      </c>
      <c r="B20953" s="389" t="s">
        <v>519</v>
      </c>
      <c r="C20953" s="389">
        <v>34865.837904899898</v>
      </c>
      <c r="D20953" s="389" t="s">
        <v>519</v>
      </c>
      <c r="E20953" s="389" t="s">
        <v>670</v>
      </c>
      <c r="F20953" s="389" t="s">
        <v>650</v>
      </c>
      <c r="G20953" s="389" t="s">
        <v>519</v>
      </c>
    </row>
    <row r="20954" spans="1:7">
      <c r="A20954" s="389" t="s">
        <v>550</v>
      </c>
      <c r="B20954" s="389" t="s">
        <v>519</v>
      </c>
      <c r="C20954" s="389">
        <v>34865.837904899898</v>
      </c>
      <c r="D20954" s="389" t="s">
        <v>519</v>
      </c>
      <c r="E20954" s="389" t="s">
        <v>670</v>
      </c>
      <c r="F20954" s="389" t="s">
        <v>650</v>
      </c>
      <c r="G20954" s="389" t="s">
        <v>519</v>
      </c>
    </row>
    <row r="20955" spans="1:7">
      <c r="A20955" s="389" t="s">
        <v>550</v>
      </c>
      <c r="B20955" s="389" t="s">
        <v>519</v>
      </c>
      <c r="C20955" s="389">
        <v>34865.837904899898</v>
      </c>
      <c r="D20955" s="389" t="s">
        <v>519</v>
      </c>
      <c r="E20955" s="389" t="s">
        <v>670</v>
      </c>
      <c r="F20955" s="389" t="s">
        <v>650</v>
      </c>
      <c r="G20955" s="389" t="s">
        <v>519</v>
      </c>
    </row>
    <row r="20956" spans="1:7">
      <c r="A20956" s="389" t="s">
        <v>550</v>
      </c>
      <c r="B20956" s="389" t="s">
        <v>519</v>
      </c>
      <c r="C20956" s="389">
        <v>34865.837904899898</v>
      </c>
      <c r="D20956" s="389" t="s">
        <v>519</v>
      </c>
      <c r="E20956" s="389" t="s">
        <v>670</v>
      </c>
      <c r="F20956" s="389" t="s">
        <v>650</v>
      </c>
      <c r="G20956" s="389" t="s">
        <v>519</v>
      </c>
    </row>
    <row r="20957" spans="1:7">
      <c r="A20957" s="389" t="s">
        <v>550</v>
      </c>
      <c r="B20957" s="389" t="s">
        <v>519</v>
      </c>
      <c r="C20957" s="389">
        <v>34865.837904899898</v>
      </c>
      <c r="D20957" s="389" t="s">
        <v>519</v>
      </c>
      <c r="E20957" s="389" t="s">
        <v>670</v>
      </c>
      <c r="F20957" s="389" t="s">
        <v>650</v>
      </c>
      <c r="G20957" s="389" t="s">
        <v>519</v>
      </c>
    </row>
    <row r="20958" spans="1:7">
      <c r="A20958" s="389" t="s">
        <v>550</v>
      </c>
      <c r="B20958" s="389" t="s">
        <v>519</v>
      </c>
      <c r="C20958" s="389">
        <v>34865.837904899898</v>
      </c>
      <c r="D20958" s="389" t="s">
        <v>519</v>
      </c>
      <c r="E20958" s="389" t="s">
        <v>670</v>
      </c>
      <c r="F20958" s="389" t="s">
        <v>650</v>
      </c>
      <c r="G20958" s="389" t="s">
        <v>519</v>
      </c>
    </row>
    <row r="20959" spans="1:7">
      <c r="A20959" s="389" t="s">
        <v>550</v>
      </c>
      <c r="B20959" s="389" t="s">
        <v>519</v>
      </c>
      <c r="C20959" s="389">
        <v>34865.837904899898</v>
      </c>
      <c r="D20959" s="389" t="s">
        <v>519</v>
      </c>
      <c r="E20959" s="389" t="s">
        <v>670</v>
      </c>
      <c r="F20959" s="389" t="s">
        <v>650</v>
      </c>
      <c r="G20959" s="389" t="s">
        <v>519</v>
      </c>
    </row>
    <row r="20960" spans="1:7">
      <c r="A20960" s="389" t="s">
        <v>550</v>
      </c>
      <c r="B20960" s="389" t="s">
        <v>519</v>
      </c>
      <c r="C20960" s="389">
        <v>34865.837904899898</v>
      </c>
      <c r="D20960" s="389" t="s">
        <v>519</v>
      </c>
      <c r="E20960" s="389" t="s">
        <v>670</v>
      </c>
      <c r="F20960" s="389" t="s">
        <v>650</v>
      </c>
      <c r="G20960" s="389" t="s">
        <v>519</v>
      </c>
    </row>
    <row r="20961" spans="1:7">
      <c r="A20961" s="389" t="s">
        <v>550</v>
      </c>
      <c r="B20961" s="389" t="s">
        <v>519</v>
      </c>
      <c r="C20961" s="389">
        <v>34865.837904899898</v>
      </c>
      <c r="D20961" s="389" t="s">
        <v>519</v>
      </c>
      <c r="E20961" s="389" t="s">
        <v>670</v>
      </c>
      <c r="F20961" s="389" t="s">
        <v>650</v>
      </c>
      <c r="G20961" s="389" t="s">
        <v>519</v>
      </c>
    </row>
    <row r="20962" spans="1:7">
      <c r="A20962" s="389" t="s">
        <v>550</v>
      </c>
      <c r="B20962" s="389" t="s">
        <v>519</v>
      </c>
      <c r="C20962" s="389">
        <v>34865.837904899898</v>
      </c>
      <c r="D20962" s="389" t="s">
        <v>519</v>
      </c>
      <c r="E20962" s="389" t="s">
        <v>670</v>
      </c>
      <c r="F20962" s="389" t="s">
        <v>650</v>
      </c>
      <c r="G20962" s="389" t="s">
        <v>519</v>
      </c>
    </row>
    <row r="20963" spans="1:7">
      <c r="A20963" s="389" t="s">
        <v>550</v>
      </c>
      <c r="B20963" s="389" t="s">
        <v>519</v>
      </c>
      <c r="C20963" s="389">
        <v>34865.837904899898</v>
      </c>
      <c r="D20963" s="389" t="s">
        <v>519</v>
      </c>
      <c r="E20963" s="389" t="s">
        <v>670</v>
      </c>
      <c r="F20963" s="389" t="s">
        <v>650</v>
      </c>
      <c r="G20963" s="389" t="s">
        <v>519</v>
      </c>
    </row>
    <row r="20964" spans="1:7">
      <c r="A20964" s="389" t="s">
        <v>550</v>
      </c>
      <c r="B20964" s="389" t="s">
        <v>519</v>
      </c>
      <c r="C20964" s="389">
        <v>34865.837904899898</v>
      </c>
      <c r="D20964" s="389" t="s">
        <v>519</v>
      </c>
      <c r="E20964" s="389" t="s">
        <v>670</v>
      </c>
      <c r="F20964" s="389" t="s">
        <v>650</v>
      </c>
      <c r="G20964" s="389" t="s">
        <v>519</v>
      </c>
    </row>
    <row r="20965" spans="1:7">
      <c r="A20965" s="389" t="s">
        <v>550</v>
      </c>
      <c r="B20965" s="389" t="s">
        <v>519</v>
      </c>
      <c r="C20965" s="389">
        <v>34865.837904899898</v>
      </c>
      <c r="D20965" s="389" t="s">
        <v>519</v>
      </c>
      <c r="E20965" s="389" t="s">
        <v>670</v>
      </c>
      <c r="F20965" s="389" t="s">
        <v>650</v>
      </c>
      <c r="G20965" s="389" t="s">
        <v>519</v>
      </c>
    </row>
    <row r="20966" spans="1:7">
      <c r="A20966" s="389" t="s">
        <v>550</v>
      </c>
      <c r="B20966" s="389" t="s">
        <v>519</v>
      </c>
      <c r="C20966" s="389">
        <v>34865.837904899898</v>
      </c>
      <c r="D20966" s="389" t="s">
        <v>519</v>
      </c>
      <c r="E20966" s="389" t="s">
        <v>670</v>
      </c>
      <c r="F20966" s="389" t="s">
        <v>650</v>
      </c>
      <c r="G20966" s="389" t="s">
        <v>519</v>
      </c>
    </row>
    <row r="20967" spans="1:7">
      <c r="A20967" s="389" t="s">
        <v>550</v>
      </c>
      <c r="B20967" s="389" t="s">
        <v>519</v>
      </c>
      <c r="C20967" s="389">
        <v>34865.837904899898</v>
      </c>
      <c r="D20967" s="389" t="s">
        <v>519</v>
      </c>
      <c r="E20967" s="389" t="s">
        <v>670</v>
      </c>
      <c r="F20967" s="389" t="s">
        <v>650</v>
      </c>
      <c r="G20967" s="389" t="s">
        <v>519</v>
      </c>
    </row>
    <row r="20968" spans="1:7">
      <c r="A20968" s="389" t="s">
        <v>550</v>
      </c>
      <c r="B20968" s="389" t="s">
        <v>519</v>
      </c>
      <c r="C20968" s="389">
        <v>34865.837904899898</v>
      </c>
      <c r="D20968" s="389" t="s">
        <v>519</v>
      </c>
      <c r="E20968" s="389" t="s">
        <v>670</v>
      </c>
      <c r="F20968" s="389" t="s">
        <v>650</v>
      </c>
      <c r="G20968" s="389" t="s">
        <v>519</v>
      </c>
    </row>
    <row r="20969" spans="1:7">
      <c r="A20969" s="389" t="s">
        <v>550</v>
      </c>
      <c r="B20969" s="389" t="s">
        <v>519</v>
      </c>
      <c r="C20969" s="389">
        <v>34865.837904899898</v>
      </c>
      <c r="D20969" s="389" t="s">
        <v>519</v>
      </c>
      <c r="E20969" s="389" t="s">
        <v>670</v>
      </c>
      <c r="F20969" s="389" t="s">
        <v>650</v>
      </c>
      <c r="G20969" s="389" t="s">
        <v>519</v>
      </c>
    </row>
    <row r="20970" spans="1:7">
      <c r="A20970" s="389" t="s">
        <v>550</v>
      </c>
      <c r="B20970" s="389" t="s">
        <v>519</v>
      </c>
      <c r="C20970" s="389">
        <v>34865.837904899898</v>
      </c>
      <c r="D20970" s="389" t="s">
        <v>519</v>
      </c>
      <c r="E20970" s="389" t="s">
        <v>670</v>
      </c>
      <c r="F20970" s="389" t="s">
        <v>650</v>
      </c>
      <c r="G20970" s="389" t="s">
        <v>519</v>
      </c>
    </row>
    <row r="20971" spans="1:7">
      <c r="A20971" s="389" t="s">
        <v>550</v>
      </c>
      <c r="B20971" s="389" t="s">
        <v>519</v>
      </c>
      <c r="C20971" s="389">
        <v>34865.837904899898</v>
      </c>
      <c r="D20971" s="389" t="s">
        <v>519</v>
      </c>
      <c r="E20971" s="389" t="s">
        <v>670</v>
      </c>
      <c r="F20971" s="389" t="s">
        <v>650</v>
      </c>
      <c r="G20971" s="389" t="s">
        <v>519</v>
      </c>
    </row>
    <row r="20972" spans="1:7">
      <c r="A20972" s="389" t="s">
        <v>550</v>
      </c>
      <c r="B20972" s="389" t="s">
        <v>519</v>
      </c>
      <c r="C20972" s="389">
        <v>34865.837904899898</v>
      </c>
      <c r="D20972" s="389" t="s">
        <v>519</v>
      </c>
      <c r="E20972" s="389" t="s">
        <v>670</v>
      </c>
      <c r="F20972" s="389" t="s">
        <v>650</v>
      </c>
      <c r="G20972" s="389" t="s">
        <v>519</v>
      </c>
    </row>
    <row r="20973" spans="1:7">
      <c r="A20973" s="389" t="s">
        <v>550</v>
      </c>
      <c r="B20973" s="389" t="s">
        <v>519</v>
      </c>
      <c r="C20973" s="389">
        <v>34865.837904899898</v>
      </c>
      <c r="D20973" s="389" t="s">
        <v>519</v>
      </c>
      <c r="E20973" s="389" t="s">
        <v>670</v>
      </c>
      <c r="F20973" s="389" t="s">
        <v>650</v>
      </c>
      <c r="G20973" s="389" t="s">
        <v>519</v>
      </c>
    </row>
    <row r="20974" spans="1:7">
      <c r="A20974" s="389" t="s">
        <v>550</v>
      </c>
      <c r="B20974" s="389" t="s">
        <v>519</v>
      </c>
      <c r="C20974" s="389">
        <v>34865.837904899898</v>
      </c>
      <c r="D20974" s="389" t="s">
        <v>519</v>
      </c>
      <c r="E20974" s="389" t="s">
        <v>670</v>
      </c>
      <c r="F20974" s="389" t="s">
        <v>650</v>
      </c>
      <c r="G20974" s="389" t="s">
        <v>519</v>
      </c>
    </row>
    <row r="20975" spans="1:7">
      <c r="A20975" s="389" t="s">
        <v>550</v>
      </c>
      <c r="B20975" s="389" t="s">
        <v>519</v>
      </c>
      <c r="C20975" s="389">
        <v>34865.837904899898</v>
      </c>
      <c r="D20975" s="389" t="s">
        <v>519</v>
      </c>
      <c r="E20975" s="389" t="s">
        <v>670</v>
      </c>
      <c r="F20975" s="389" t="s">
        <v>650</v>
      </c>
      <c r="G20975" s="389" t="s">
        <v>519</v>
      </c>
    </row>
    <row r="20976" spans="1:7">
      <c r="A20976" s="389" t="s">
        <v>550</v>
      </c>
      <c r="B20976" s="389" t="s">
        <v>519</v>
      </c>
      <c r="C20976" s="389">
        <v>34865.837904899898</v>
      </c>
      <c r="D20976" s="389" t="s">
        <v>519</v>
      </c>
      <c r="E20976" s="389" t="s">
        <v>670</v>
      </c>
      <c r="F20976" s="389" t="s">
        <v>650</v>
      </c>
      <c r="G20976" s="389" t="s">
        <v>519</v>
      </c>
    </row>
    <row r="20977" spans="1:7">
      <c r="A20977" s="389" t="s">
        <v>550</v>
      </c>
      <c r="B20977" s="389" t="s">
        <v>519</v>
      </c>
      <c r="C20977" s="389">
        <v>34865.837904899898</v>
      </c>
      <c r="D20977" s="389" t="s">
        <v>519</v>
      </c>
      <c r="E20977" s="389" t="s">
        <v>670</v>
      </c>
      <c r="F20977" s="389" t="s">
        <v>650</v>
      </c>
      <c r="G20977" s="389" t="s">
        <v>519</v>
      </c>
    </row>
    <row r="20978" spans="1:7">
      <c r="A20978" s="389" t="s">
        <v>550</v>
      </c>
      <c r="B20978" s="389" t="s">
        <v>519</v>
      </c>
      <c r="C20978" s="389">
        <v>34865.837904899898</v>
      </c>
      <c r="D20978" s="389" t="s">
        <v>519</v>
      </c>
      <c r="E20978" s="389" t="s">
        <v>670</v>
      </c>
      <c r="F20978" s="389" t="s">
        <v>650</v>
      </c>
      <c r="G20978" s="389" t="s">
        <v>519</v>
      </c>
    </row>
    <row r="20979" spans="1:7">
      <c r="A20979" s="389" t="s">
        <v>550</v>
      </c>
      <c r="B20979" s="389" t="s">
        <v>519</v>
      </c>
      <c r="C20979" s="389">
        <v>34865.837904899898</v>
      </c>
      <c r="D20979" s="389" t="s">
        <v>519</v>
      </c>
      <c r="E20979" s="389" t="s">
        <v>670</v>
      </c>
      <c r="F20979" s="389" t="s">
        <v>650</v>
      </c>
      <c r="G20979" s="389" t="s">
        <v>519</v>
      </c>
    </row>
    <row r="20980" spans="1:7">
      <c r="A20980" s="389" t="s">
        <v>550</v>
      </c>
      <c r="B20980" s="389" t="s">
        <v>519</v>
      </c>
      <c r="C20980" s="389">
        <v>34865.837904899898</v>
      </c>
      <c r="D20980" s="389" t="s">
        <v>519</v>
      </c>
      <c r="E20980" s="389" t="s">
        <v>670</v>
      </c>
      <c r="F20980" s="389" t="s">
        <v>650</v>
      </c>
      <c r="G20980" s="389" t="s">
        <v>519</v>
      </c>
    </row>
    <row r="20981" spans="1:7">
      <c r="A20981" s="389" t="s">
        <v>550</v>
      </c>
      <c r="B20981" s="389" t="s">
        <v>519</v>
      </c>
      <c r="C20981" s="389">
        <v>34865.837904899898</v>
      </c>
      <c r="D20981" s="389" t="s">
        <v>519</v>
      </c>
      <c r="E20981" s="389" t="s">
        <v>670</v>
      </c>
      <c r="F20981" s="389" t="s">
        <v>650</v>
      </c>
      <c r="G20981" s="389" t="s">
        <v>519</v>
      </c>
    </row>
    <row r="20982" spans="1:7">
      <c r="A20982" s="389" t="s">
        <v>550</v>
      </c>
      <c r="B20982" s="389" t="s">
        <v>519</v>
      </c>
      <c r="C20982" s="389">
        <v>34865.837904899898</v>
      </c>
      <c r="D20982" s="389" t="s">
        <v>519</v>
      </c>
      <c r="E20982" s="389" t="s">
        <v>670</v>
      </c>
      <c r="F20982" s="389" t="s">
        <v>650</v>
      </c>
      <c r="G20982" s="389" t="s">
        <v>519</v>
      </c>
    </row>
    <row r="20983" spans="1:7">
      <c r="A20983" s="389" t="s">
        <v>550</v>
      </c>
      <c r="B20983" s="389" t="s">
        <v>519</v>
      </c>
      <c r="C20983" s="389">
        <v>34865.837904899898</v>
      </c>
      <c r="D20983" s="389" t="s">
        <v>519</v>
      </c>
      <c r="E20983" s="389" t="s">
        <v>670</v>
      </c>
      <c r="F20983" s="389" t="s">
        <v>650</v>
      </c>
      <c r="G20983" s="389" t="s">
        <v>519</v>
      </c>
    </row>
    <row r="20984" spans="1:7">
      <c r="A20984" s="389" t="s">
        <v>550</v>
      </c>
      <c r="B20984" s="389" t="s">
        <v>519</v>
      </c>
      <c r="C20984" s="389">
        <v>34865.837904899898</v>
      </c>
      <c r="D20984" s="389" t="s">
        <v>519</v>
      </c>
      <c r="E20984" s="389" t="s">
        <v>670</v>
      </c>
      <c r="F20984" s="389" t="s">
        <v>650</v>
      </c>
      <c r="G20984" s="389" t="s">
        <v>519</v>
      </c>
    </row>
    <row r="20985" spans="1:7">
      <c r="A20985" s="389" t="s">
        <v>550</v>
      </c>
      <c r="B20985" s="389" t="s">
        <v>519</v>
      </c>
      <c r="C20985" s="389">
        <v>34865.837904899898</v>
      </c>
      <c r="D20985" s="389" t="s">
        <v>519</v>
      </c>
      <c r="E20985" s="389" t="s">
        <v>670</v>
      </c>
      <c r="F20985" s="389" t="s">
        <v>650</v>
      </c>
      <c r="G20985" s="389" t="s">
        <v>519</v>
      </c>
    </row>
    <row r="20986" spans="1:7">
      <c r="A20986" s="389" t="s">
        <v>550</v>
      </c>
      <c r="B20986" s="389" t="s">
        <v>519</v>
      </c>
      <c r="C20986" s="389">
        <v>34865.837904899898</v>
      </c>
      <c r="D20986" s="389" t="s">
        <v>519</v>
      </c>
      <c r="E20986" s="389" t="s">
        <v>670</v>
      </c>
      <c r="F20986" s="389" t="s">
        <v>650</v>
      </c>
      <c r="G20986" s="389" t="s">
        <v>519</v>
      </c>
    </row>
    <row r="20987" spans="1:7">
      <c r="A20987" s="389" t="s">
        <v>550</v>
      </c>
      <c r="B20987" s="389" t="s">
        <v>519</v>
      </c>
      <c r="C20987" s="389">
        <v>34865.837904899898</v>
      </c>
      <c r="D20987" s="389" t="s">
        <v>519</v>
      </c>
      <c r="E20987" s="389" t="s">
        <v>670</v>
      </c>
      <c r="F20987" s="389" t="s">
        <v>650</v>
      </c>
      <c r="G20987" s="389" t="s">
        <v>519</v>
      </c>
    </row>
    <row r="20988" spans="1:7">
      <c r="A20988" s="389" t="s">
        <v>550</v>
      </c>
      <c r="B20988" s="389" t="s">
        <v>519</v>
      </c>
      <c r="C20988" s="389">
        <v>34865.837904899898</v>
      </c>
      <c r="D20988" s="389" t="s">
        <v>519</v>
      </c>
      <c r="E20988" s="389" t="s">
        <v>670</v>
      </c>
      <c r="F20988" s="389" t="s">
        <v>650</v>
      </c>
      <c r="G20988" s="389" t="s">
        <v>519</v>
      </c>
    </row>
    <row r="20989" spans="1:7">
      <c r="A20989" s="389" t="s">
        <v>550</v>
      </c>
      <c r="B20989" s="389" t="s">
        <v>519</v>
      </c>
      <c r="C20989" s="389">
        <v>34865.837904899898</v>
      </c>
      <c r="D20989" s="389" t="s">
        <v>519</v>
      </c>
      <c r="E20989" s="389" t="s">
        <v>670</v>
      </c>
      <c r="F20989" s="389" t="s">
        <v>650</v>
      </c>
      <c r="G20989" s="389" t="s">
        <v>519</v>
      </c>
    </row>
    <row r="20990" spans="1:7">
      <c r="A20990" s="389" t="s">
        <v>550</v>
      </c>
      <c r="B20990" s="389" t="s">
        <v>519</v>
      </c>
      <c r="C20990" s="389">
        <v>34865.837904899898</v>
      </c>
      <c r="D20990" s="389" t="s">
        <v>519</v>
      </c>
      <c r="E20990" s="389" t="s">
        <v>670</v>
      </c>
      <c r="F20990" s="389" t="s">
        <v>650</v>
      </c>
      <c r="G20990" s="389" t="s">
        <v>519</v>
      </c>
    </row>
    <row r="20991" spans="1:7">
      <c r="A20991" s="389" t="s">
        <v>550</v>
      </c>
      <c r="B20991" s="389" t="s">
        <v>519</v>
      </c>
      <c r="C20991" s="389">
        <v>34865.837904899898</v>
      </c>
      <c r="D20991" s="389" t="s">
        <v>519</v>
      </c>
      <c r="E20991" s="389" t="s">
        <v>670</v>
      </c>
      <c r="F20991" s="389" t="s">
        <v>650</v>
      </c>
      <c r="G20991" s="389" t="s">
        <v>519</v>
      </c>
    </row>
    <row r="20992" spans="1:7">
      <c r="A20992" s="389" t="s">
        <v>550</v>
      </c>
      <c r="B20992" s="389" t="s">
        <v>519</v>
      </c>
      <c r="C20992" s="389">
        <v>34865.837904899898</v>
      </c>
      <c r="D20992" s="389" t="s">
        <v>519</v>
      </c>
      <c r="E20992" s="389" t="s">
        <v>670</v>
      </c>
      <c r="F20992" s="389" t="s">
        <v>650</v>
      </c>
      <c r="G20992" s="389" t="s">
        <v>519</v>
      </c>
    </row>
    <row r="20993" spans="1:7">
      <c r="A20993" s="389" t="s">
        <v>550</v>
      </c>
      <c r="B20993" s="389" t="s">
        <v>519</v>
      </c>
      <c r="C20993" s="389">
        <v>34865.837904899898</v>
      </c>
      <c r="D20993" s="389" t="s">
        <v>519</v>
      </c>
      <c r="E20993" s="389" t="s">
        <v>670</v>
      </c>
      <c r="F20993" s="389" t="s">
        <v>650</v>
      </c>
      <c r="G20993" s="389" t="s">
        <v>519</v>
      </c>
    </row>
    <row r="20994" spans="1:7">
      <c r="A20994" s="389" t="s">
        <v>550</v>
      </c>
      <c r="B20994" s="389" t="s">
        <v>519</v>
      </c>
      <c r="C20994" s="389">
        <v>34865.837904899898</v>
      </c>
      <c r="D20994" s="389" t="s">
        <v>519</v>
      </c>
      <c r="E20994" s="389" t="s">
        <v>670</v>
      </c>
      <c r="F20994" s="389" t="s">
        <v>650</v>
      </c>
      <c r="G20994" s="389" t="s">
        <v>519</v>
      </c>
    </row>
    <row r="20995" spans="1:7">
      <c r="A20995" s="389" t="s">
        <v>550</v>
      </c>
      <c r="B20995" s="389" t="s">
        <v>519</v>
      </c>
      <c r="C20995" s="389">
        <v>34865.837904899898</v>
      </c>
      <c r="D20995" s="389" t="s">
        <v>519</v>
      </c>
      <c r="E20995" s="389" t="s">
        <v>670</v>
      </c>
      <c r="F20995" s="389" t="s">
        <v>650</v>
      </c>
      <c r="G20995" s="389" t="s">
        <v>519</v>
      </c>
    </row>
    <row r="20996" spans="1:7">
      <c r="A20996" s="389" t="s">
        <v>550</v>
      </c>
      <c r="B20996" s="389" t="s">
        <v>519</v>
      </c>
      <c r="C20996" s="389">
        <v>34865.837904899898</v>
      </c>
      <c r="D20996" s="389" t="s">
        <v>519</v>
      </c>
      <c r="E20996" s="389" t="s">
        <v>670</v>
      </c>
      <c r="F20996" s="389" t="s">
        <v>650</v>
      </c>
      <c r="G20996" s="389" t="s">
        <v>519</v>
      </c>
    </row>
    <row r="20997" spans="1:7">
      <c r="A20997" s="389" t="s">
        <v>550</v>
      </c>
      <c r="B20997" s="389" t="s">
        <v>519</v>
      </c>
      <c r="C20997" s="389">
        <v>34865.837904899898</v>
      </c>
      <c r="D20997" s="389" t="s">
        <v>519</v>
      </c>
      <c r="E20997" s="389" t="s">
        <v>670</v>
      </c>
      <c r="F20997" s="389" t="s">
        <v>650</v>
      </c>
      <c r="G20997" s="389" t="s">
        <v>519</v>
      </c>
    </row>
    <row r="20998" spans="1:7">
      <c r="A20998" s="389" t="s">
        <v>550</v>
      </c>
      <c r="B20998" s="389" t="s">
        <v>519</v>
      </c>
      <c r="C20998" s="389">
        <v>34865.837904899898</v>
      </c>
      <c r="D20998" s="389" t="s">
        <v>519</v>
      </c>
      <c r="E20998" s="389" t="s">
        <v>670</v>
      </c>
      <c r="F20998" s="389" t="s">
        <v>650</v>
      </c>
      <c r="G20998" s="389" t="s">
        <v>519</v>
      </c>
    </row>
    <row r="20999" spans="1:7">
      <c r="A20999" s="389" t="s">
        <v>550</v>
      </c>
      <c r="B20999" s="389" t="s">
        <v>519</v>
      </c>
      <c r="C20999" s="389">
        <v>34865.837904899898</v>
      </c>
      <c r="D20999" s="389" t="s">
        <v>519</v>
      </c>
      <c r="E20999" s="389" t="s">
        <v>670</v>
      </c>
      <c r="F20999" s="389" t="s">
        <v>650</v>
      </c>
      <c r="G20999" s="389" t="s">
        <v>519</v>
      </c>
    </row>
    <row r="21000" spans="1:7">
      <c r="A21000" s="389" t="s">
        <v>550</v>
      </c>
      <c r="B21000" s="389" t="s">
        <v>519</v>
      </c>
      <c r="C21000" s="389">
        <v>34865.837904899898</v>
      </c>
      <c r="D21000" s="389" t="s">
        <v>519</v>
      </c>
      <c r="E21000" s="389" t="s">
        <v>670</v>
      </c>
      <c r="F21000" s="389" t="s">
        <v>650</v>
      </c>
      <c r="G21000" s="389" t="s">
        <v>519</v>
      </c>
    </row>
    <row r="21001" spans="1:7">
      <c r="A21001" s="389" t="s">
        <v>550</v>
      </c>
      <c r="B21001" s="389" t="s">
        <v>519</v>
      </c>
      <c r="C21001" s="389">
        <v>34865.837904899898</v>
      </c>
      <c r="D21001" s="389" t="s">
        <v>519</v>
      </c>
      <c r="E21001" s="389" t="s">
        <v>670</v>
      </c>
      <c r="F21001" s="389" t="s">
        <v>650</v>
      </c>
      <c r="G21001" s="389" t="s">
        <v>519</v>
      </c>
    </row>
    <row r="21002" spans="1:7">
      <c r="A21002" s="389" t="s">
        <v>550</v>
      </c>
      <c r="B21002" s="389" t="s">
        <v>519</v>
      </c>
      <c r="C21002" s="389">
        <v>34865.837904899898</v>
      </c>
      <c r="D21002" s="389" t="s">
        <v>519</v>
      </c>
      <c r="E21002" s="389" t="s">
        <v>670</v>
      </c>
      <c r="F21002" s="389" t="s">
        <v>650</v>
      </c>
      <c r="G21002" s="389" t="s">
        <v>519</v>
      </c>
    </row>
    <row r="21003" spans="1:7">
      <c r="A21003" s="389" t="s">
        <v>550</v>
      </c>
      <c r="B21003" s="389" t="s">
        <v>519</v>
      </c>
      <c r="C21003" s="389">
        <v>34865.837904899898</v>
      </c>
      <c r="D21003" s="389" t="s">
        <v>519</v>
      </c>
      <c r="E21003" s="389" t="s">
        <v>670</v>
      </c>
      <c r="F21003" s="389" t="s">
        <v>650</v>
      </c>
      <c r="G21003" s="389" t="s">
        <v>519</v>
      </c>
    </row>
    <row r="21004" spans="1:7">
      <c r="A21004" s="389" t="s">
        <v>550</v>
      </c>
      <c r="B21004" s="389" t="s">
        <v>519</v>
      </c>
      <c r="C21004" s="389">
        <v>34865.837904899898</v>
      </c>
      <c r="D21004" s="389" t="s">
        <v>519</v>
      </c>
      <c r="E21004" s="389" t="s">
        <v>670</v>
      </c>
      <c r="F21004" s="389" t="s">
        <v>650</v>
      </c>
      <c r="G21004" s="389" t="s">
        <v>519</v>
      </c>
    </row>
    <row r="21005" spans="1:7">
      <c r="A21005" s="389" t="s">
        <v>550</v>
      </c>
      <c r="B21005" s="389" t="s">
        <v>519</v>
      </c>
      <c r="C21005" s="389">
        <v>34865.837904899898</v>
      </c>
      <c r="D21005" s="389" t="s">
        <v>519</v>
      </c>
      <c r="E21005" s="389" t="s">
        <v>670</v>
      </c>
      <c r="F21005" s="389" t="s">
        <v>650</v>
      </c>
      <c r="G21005" s="389" t="s">
        <v>519</v>
      </c>
    </row>
    <row r="21006" spans="1:7">
      <c r="A21006" s="389" t="s">
        <v>550</v>
      </c>
      <c r="B21006" s="389" t="s">
        <v>519</v>
      </c>
      <c r="C21006" s="389">
        <v>34865.837904899898</v>
      </c>
      <c r="D21006" s="389" t="s">
        <v>519</v>
      </c>
      <c r="E21006" s="389" t="s">
        <v>670</v>
      </c>
      <c r="F21006" s="389" t="s">
        <v>650</v>
      </c>
      <c r="G21006" s="389" t="s">
        <v>519</v>
      </c>
    </row>
    <row r="21007" spans="1:7">
      <c r="A21007" s="389" t="s">
        <v>550</v>
      </c>
      <c r="B21007" s="389" t="s">
        <v>519</v>
      </c>
      <c r="C21007" s="389">
        <v>34865.837904899898</v>
      </c>
      <c r="D21007" s="389" t="s">
        <v>519</v>
      </c>
      <c r="E21007" s="389" t="s">
        <v>670</v>
      </c>
      <c r="F21007" s="389" t="s">
        <v>650</v>
      </c>
      <c r="G21007" s="389" t="s">
        <v>519</v>
      </c>
    </row>
    <row r="21008" spans="1:7">
      <c r="A21008" s="389" t="s">
        <v>550</v>
      </c>
      <c r="B21008" s="389" t="s">
        <v>519</v>
      </c>
      <c r="C21008" s="389">
        <v>34865.837904899898</v>
      </c>
      <c r="D21008" s="389" t="s">
        <v>519</v>
      </c>
      <c r="E21008" s="389" t="s">
        <v>670</v>
      </c>
      <c r="F21008" s="389" t="s">
        <v>650</v>
      </c>
      <c r="G21008" s="389" t="s">
        <v>519</v>
      </c>
    </row>
    <row r="21009" spans="1:7">
      <c r="A21009" s="389" t="s">
        <v>550</v>
      </c>
      <c r="B21009" s="389" t="s">
        <v>519</v>
      </c>
      <c r="C21009" s="389">
        <v>34865.837904899898</v>
      </c>
      <c r="D21009" s="389" t="s">
        <v>519</v>
      </c>
      <c r="E21009" s="389" t="s">
        <v>670</v>
      </c>
      <c r="F21009" s="389" t="s">
        <v>650</v>
      </c>
      <c r="G21009" s="389" t="s">
        <v>519</v>
      </c>
    </row>
    <row r="21010" spans="1:7">
      <c r="A21010" s="389" t="s">
        <v>550</v>
      </c>
      <c r="B21010" s="389" t="s">
        <v>519</v>
      </c>
      <c r="C21010" s="389">
        <v>34865.837904899898</v>
      </c>
      <c r="D21010" s="389" t="s">
        <v>519</v>
      </c>
      <c r="E21010" s="389" t="s">
        <v>670</v>
      </c>
      <c r="F21010" s="389" t="s">
        <v>650</v>
      </c>
      <c r="G21010" s="389" t="s">
        <v>519</v>
      </c>
    </row>
    <row r="21011" spans="1:7">
      <c r="A21011" s="389" t="s">
        <v>550</v>
      </c>
      <c r="B21011" s="389" t="s">
        <v>519</v>
      </c>
      <c r="C21011" s="389">
        <v>34865.837904899898</v>
      </c>
      <c r="D21011" s="389" t="s">
        <v>519</v>
      </c>
      <c r="E21011" s="389" t="s">
        <v>670</v>
      </c>
      <c r="F21011" s="389" t="s">
        <v>650</v>
      </c>
      <c r="G21011" s="389" t="s">
        <v>519</v>
      </c>
    </row>
    <row r="21012" spans="1:7">
      <c r="A21012" s="389" t="s">
        <v>550</v>
      </c>
      <c r="B21012" s="389" t="s">
        <v>519</v>
      </c>
      <c r="C21012" s="389">
        <v>34865.837904899898</v>
      </c>
      <c r="D21012" s="389" t="s">
        <v>519</v>
      </c>
      <c r="E21012" s="389" t="s">
        <v>670</v>
      </c>
      <c r="F21012" s="389" t="s">
        <v>650</v>
      </c>
      <c r="G21012" s="389" t="s">
        <v>519</v>
      </c>
    </row>
    <row r="21013" spans="1:7">
      <c r="A21013" s="389" t="s">
        <v>551</v>
      </c>
      <c r="B21013" s="389" t="s">
        <v>519</v>
      </c>
      <c r="C21013" s="389">
        <v>34865.837904899898</v>
      </c>
      <c r="D21013" s="389" t="s">
        <v>519</v>
      </c>
      <c r="E21013" s="389" t="s">
        <v>670</v>
      </c>
      <c r="F21013" s="389" t="s">
        <v>650</v>
      </c>
      <c r="G21013" s="389" t="s">
        <v>519</v>
      </c>
    </row>
    <row r="21014" spans="1:7">
      <c r="A21014" s="389" t="s">
        <v>551</v>
      </c>
      <c r="B21014" s="389" t="s">
        <v>519</v>
      </c>
      <c r="C21014" s="389">
        <v>34865.837904899898</v>
      </c>
      <c r="D21014" s="389" t="s">
        <v>519</v>
      </c>
      <c r="E21014" s="389" t="s">
        <v>670</v>
      </c>
      <c r="F21014" s="389" t="s">
        <v>650</v>
      </c>
      <c r="G21014" s="389" t="s">
        <v>519</v>
      </c>
    </row>
    <row r="21015" spans="1:7">
      <c r="A21015" s="389" t="s">
        <v>551</v>
      </c>
      <c r="B21015" s="389" t="s">
        <v>519</v>
      </c>
      <c r="C21015" s="389">
        <v>34865.837904899898</v>
      </c>
      <c r="D21015" s="389" t="s">
        <v>519</v>
      </c>
      <c r="E21015" s="389" t="s">
        <v>670</v>
      </c>
      <c r="F21015" s="389" t="s">
        <v>650</v>
      </c>
      <c r="G21015" s="389" t="s">
        <v>519</v>
      </c>
    </row>
    <row r="21016" spans="1:7">
      <c r="A21016" s="389" t="s">
        <v>551</v>
      </c>
      <c r="B21016" s="389" t="s">
        <v>519</v>
      </c>
      <c r="C21016" s="389">
        <v>34865.837904899898</v>
      </c>
      <c r="D21016" s="389" t="s">
        <v>519</v>
      </c>
      <c r="E21016" s="389" t="s">
        <v>670</v>
      </c>
      <c r="F21016" s="389" t="s">
        <v>650</v>
      </c>
      <c r="G21016" s="389" t="s">
        <v>519</v>
      </c>
    </row>
    <row r="21017" spans="1:7">
      <c r="A21017" s="389" t="s">
        <v>551</v>
      </c>
      <c r="B21017" s="389" t="s">
        <v>519</v>
      </c>
      <c r="C21017" s="389">
        <v>34865.837904899898</v>
      </c>
      <c r="D21017" s="389" t="s">
        <v>519</v>
      </c>
      <c r="E21017" s="389" t="s">
        <v>670</v>
      </c>
      <c r="F21017" s="389" t="s">
        <v>650</v>
      </c>
      <c r="G21017" s="389" t="s">
        <v>519</v>
      </c>
    </row>
    <row r="21018" spans="1:7">
      <c r="A21018" s="389" t="s">
        <v>551</v>
      </c>
      <c r="B21018" s="389" t="s">
        <v>519</v>
      </c>
      <c r="C21018" s="389">
        <v>34865.837904899898</v>
      </c>
      <c r="D21018" s="389" t="s">
        <v>519</v>
      </c>
      <c r="E21018" s="389" t="s">
        <v>670</v>
      </c>
      <c r="F21018" s="389" t="s">
        <v>650</v>
      </c>
      <c r="G21018" s="389" t="s">
        <v>519</v>
      </c>
    </row>
    <row r="21019" spans="1:7">
      <c r="A21019" s="389" t="s">
        <v>551</v>
      </c>
      <c r="B21019" s="389" t="s">
        <v>519</v>
      </c>
      <c r="C21019" s="389">
        <v>34865.837904899898</v>
      </c>
      <c r="D21019" s="389" t="s">
        <v>519</v>
      </c>
      <c r="E21019" s="389" t="s">
        <v>670</v>
      </c>
      <c r="F21019" s="389" t="s">
        <v>650</v>
      </c>
      <c r="G21019" s="389" t="s">
        <v>519</v>
      </c>
    </row>
    <row r="21020" spans="1:7">
      <c r="A21020" s="389" t="s">
        <v>551</v>
      </c>
      <c r="B21020" s="389" t="s">
        <v>519</v>
      </c>
      <c r="C21020" s="389">
        <v>34865.837904899898</v>
      </c>
      <c r="D21020" s="389" t="s">
        <v>519</v>
      </c>
      <c r="E21020" s="389" t="s">
        <v>670</v>
      </c>
      <c r="F21020" s="389" t="s">
        <v>650</v>
      </c>
      <c r="G21020" s="389" t="s">
        <v>519</v>
      </c>
    </row>
    <row r="21021" spans="1:7">
      <c r="A21021" s="389" t="s">
        <v>551</v>
      </c>
      <c r="B21021" s="389" t="s">
        <v>519</v>
      </c>
      <c r="C21021" s="389">
        <v>34865.837904899898</v>
      </c>
      <c r="D21021" s="389" t="s">
        <v>519</v>
      </c>
      <c r="E21021" s="389" t="s">
        <v>670</v>
      </c>
      <c r="F21021" s="389" t="s">
        <v>650</v>
      </c>
      <c r="G21021" s="389" t="s">
        <v>519</v>
      </c>
    </row>
    <row r="21022" spans="1:7">
      <c r="A21022" s="389" t="s">
        <v>551</v>
      </c>
      <c r="B21022" s="389" t="s">
        <v>519</v>
      </c>
      <c r="C21022" s="389">
        <v>34865.837904899898</v>
      </c>
      <c r="D21022" s="389" t="s">
        <v>519</v>
      </c>
      <c r="E21022" s="389" t="s">
        <v>670</v>
      </c>
      <c r="F21022" s="389" t="s">
        <v>650</v>
      </c>
      <c r="G21022" s="389" t="s">
        <v>519</v>
      </c>
    </row>
    <row r="21023" spans="1:7">
      <c r="A21023" s="389" t="s">
        <v>551</v>
      </c>
      <c r="B21023" s="389" t="s">
        <v>519</v>
      </c>
      <c r="C21023" s="389">
        <v>34865.837904899898</v>
      </c>
      <c r="D21023" s="389" t="s">
        <v>519</v>
      </c>
      <c r="E21023" s="389" t="s">
        <v>670</v>
      </c>
      <c r="F21023" s="389" t="s">
        <v>650</v>
      </c>
      <c r="G21023" s="389" t="s">
        <v>519</v>
      </c>
    </row>
    <row r="21024" spans="1:7">
      <c r="A21024" s="389" t="s">
        <v>551</v>
      </c>
      <c r="B21024" s="389" t="s">
        <v>519</v>
      </c>
      <c r="C21024" s="389">
        <v>34865.837904899898</v>
      </c>
      <c r="D21024" s="389" t="s">
        <v>519</v>
      </c>
      <c r="E21024" s="389" t="s">
        <v>670</v>
      </c>
      <c r="F21024" s="389" t="s">
        <v>650</v>
      </c>
      <c r="G21024" s="389" t="s">
        <v>519</v>
      </c>
    </row>
    <row r="21025" spans="1:7">
      <c r="A21025" s="389" t="s">
        <v>551</v>
      </c>
      <c r="B21025" s="389" t="s">
        <v>519</v>
      </c>
      <c r="C21025" s="389">
        <v>34865.837904899898</v>
      </c>
      <c r="D21025" s="389" t="s">
        <v>519</v>
      </c>
      <c r="E21025" s="389" t="s">
        <v>670</v>
      </c>
      <c r="F21025" s="389" t="s">
        <v>650</v>
      </c>
      <c r="G21025" s="389" t="s">
        <v>519</v>
      </c>
    </row>
    <row r="21026" spans="1:7">
      <c r="A21026" s="389" t="s">
        <v>551</v>
      </c>
      <c r="B21026" s="389" t="s">
        <v>519</v>
      </c>
      <c r="C21026" s="389">
        <v>34865.837904899898</v>
      </c>
      <c r="D21026" s="389" t="s">
        <v>519</v>
      </c>
      <c r="E21026" s="389" t="s">
        <v>670</v>
      </c>
      <c r="F21026" s="389" t="s">
        <v>650</v>
      </c>
      <c r="G21026" s="389" t="s">
        <v>519</v>
      </c>
    </row>
    <row r="21027" spans="1:7">
      <c r="A21027" s="389" t="s">
        <v>551</v>
      </c>
      <c r="B21027" s="389" t="s">
        <v>519</v>
      </c>
      <c r="C21027" s="389">
        <v>34865.837904899898</v>
      </c>
      <c r="D21027" s="389" t="s">
        <v>519</v>
      </c>
      <c r="E21027" s="389" t="s">
        <v>670</v>
      </c>
      <c r="F21027" s="389" t="s">
        <v>650</v>
      </c>
      <c r="G21027" s="389" t="s">
        <v>519</v>
      </c>
    </row>
    <row r="21028" spans="1:7">
      <c r="A21028" s="389" t="s">
        <v>551</v>
      </c>
      <c r="B21028" s="389" t="s">
        <v>519</v>
      </c>
      <c r="C21028" s="389">
        <v>34865.837904899898</v>
      </c>
      <c r="D21028" s="389" t="s">
        <v>519</v>
      </c>
      <c r="E21028" s="389" t="s">
        <v>670</v>
      </c>
      <c r="F21028" s="389" t="s">
        <v>650</v>
      </c>
      <c r="G21028" s="389" t="s">
        <v>519</v>
      </c>
    </row>
    <row r="21029" spans="1:7">
      <c r="A21029" s="389" t="s">
        <v>551</v>
      </c>
      <c r="B21029" s="389" t="s">
        <v>519</v>
      </c>
      <c r="C21029" s="389">
        <v>34865.837904899898</v>
      </c>
      <c r="D21029" s="389" t="s">
        <v>519</v>
      </c>
      <c r="E21029" s="389" t="s">
        <v>670</v>
      </c>
      <c r="F21029" s="389" t="s">
        <v>650</v>
      </c>
      <c r="G21029" s="389" t="s">
        <v>519</v>
      </c>
    </row>
    <row r="21030" spans="1:7">
      <c r="A21030" s="389" t="s">
        <v>551</v>
      </c>
      <c r="B21030" s="389" t="s">
        <v>519</v>
      </c>
      <c r="C21030" s="389">
        <v>34865.837904899898</v>
      </c>
      <c r="D21030" s="389" t="s">
        <v>519</v>
      </c>
      <c r="E21030" s="389" t="s">
        <v>670</v>
      </c>
      <c r="F21030" s="389" t="s">
        <v>650</v>
      </c>
      <c r="G21030" s="389" t="s">
        <v>519</v>
      </c>
    </row>
    <row r="21031" spans="1:7">
      <c r="A21031" s="389" t="s">
        <v>551</v>
      </c>
      <c r="B21031" s="389" t="s">
        <v>519</v>
      </c>
      <c r="C21031" s="389">
        <v>34865.837904899898</v>
      </c>
      <c r="D21031" s="389" t="s">
        <v>519</v>
      </c>
      <c r="E21031" s="389" t="s">
        <v>670</v>
      </c>
      <c r="F21031" s="389" t="s">
        <v>650</v>
      </c>
      <c r="G21031" s="389" t="s">
        <v>519</v>
      </c>
    </row>
    <row r="21032" spans="1:7">
      <c r="A21032" s="389" t="s">
        <v>551</v>
      </c>
      <c r="B21032" s="389" t="s">
        <v>519</v>
      </c>
      <c r="C21032" s="389">
        <v>34865.837904899898</v>
      </c>
      <c r="D21032" s="389" t="s">
        <v>519</v>
      </c>
      <c r="E21032" s="389" t="s">
        <v>670</v>
      </c>
      <c r="F21032" s="389" t="s">
        <v>650</v>
      </c>
      <c r="G21032" s="389" t="s">
        <v>519</v>
      </c>
    </row>
    <row r="21033" spans="1:7">
      <c r="A21033" s="389" t="s">
        <v>551</v>
      </c>
      <c r="B21033" s="389" t="s">
        <v>519</v>
      </c>
      <c r="C21033" s="389">
        <v>34865.837904899898</v>
      </c>
      <c r="D21033" s="389" t="s">
        <v>519</v>
      </c>
      <c r="E21033" s="389" t="s">
        <v>670</v>
      </c>
      <c r="F21033" s="389" t="s">
        <v>650</v>
      </c>
      <c r="G21033" s="389" t="s">
        <v>519</v>
      </c>
    </row>
    <row r="21034" spans="1:7">
      <c r="A21034" s="389" t="s">
        <v>551</v>
      </c>
      <c r="B21034" s="389" t="s">
        <v>519</v>
      </c>
      <c r="C21034" s="389">
        <v>34865.837904899898</v>
      </c>
      <c r="D21034" s="389" t="s">
        <v>519</v>
      </c>
      <c r="E21034" s="389" t="s">
        <v>670</v>
      </c>
      <c r="F21034" s="389" t="s">
        <v>650</v>
      </c>
      <c r="G21034" s="389" t="s">
        <v>519</v>
      </c>
    </row>
    <row r="21035" spans="1:7">
      <c r="A21035" s="389" t="s">
        <v>551</v>
      </c>
      <c r="B21035" s="389" t="s">
        <v>519</v>
      </c>
      <c r="C21035" s="389">
        <v>34865.837904899898</v>
      </c>
      <c r="D21035" s="389" t="s">
        <v>519</v>
      </c>
      <c r="E21035" s="389" t="s">
        <v>670</v>
      </c>
      <c r="F21035" s="389" t="s">
        <v>650</v>
      </c>
      <c r="G21035" s="389" t="s">
        <v>519</v>
      </c>
    </row>
    <row r="21036" spans="1:7">
      <c r="A21036" s="389" t="s">
        <v>551</v>
      </c>
      <c r="B21036" s="389" t="s">
        <v>519</v>
      </c>
      <c r="C21036" s="389">
        <v>34865.837904899898</v>
      </c>
      <c r="D21036" s="389" t="s">
        <v>519</v>
      </c>
      <c r="E21036" s="389" t="s">
        <v>670</v>
      </c>
      <c r="F21036" s="389" t="s">
        <v>650</v>
      </c>
      <c r="G21036" s="389" t="s">
        <v>519</v>
      </c>
    </row>
    <row r="21037" spans="1:7">
      <c r="A21037" s="389" t="s">
        <v>551</v>
      </c>
      <c r="B21037" s="389" t="s">
        <v>519</v>
      </c>
      <c r="C21037" s="389">
        <v>34865.837904899898</v>
      </c>
      <c r="D21037" s="389" t="s">
        <v>519</v>
      </c>
      <c r="E21037" s="389" t="s">
        <v>670</v>
      </c>
      <c r="F21037" s="389" t="s">
        <v>650</v>
      </c>
      <c r="G21037" s="389" t="s">
        <v>519</v>
      </c>
    </row>
    <row r="21038" spans="1:7">
      <c r="A21038" s="389" t="s">
        <v>551</v>
      </c>
      <c r="B21038" s="389" t="s">
        <v>519</v>
      </c>
      <c r="C21038" s="389">
        <v>34865.837904899898</v>
      </c>
      <c r="D21038" s="389" t="s">
        <v>519</v>
      </c>
      <c r="E21038" s="389" t="s">
        <v>670</v>
      </c>
      <c r="F21038" s="389" t="s">
        <v>650</v>
      </c>
      <c r="G21038" s="389" t="s">
        <v>519</v>
      </c>
    </row>
    <row r="21039" spans="1:7">
      <c r="A21039" s="389" t="s">
        <v>551</v>
      </c>
      <c r="B21039" s="389" t="s">
        <v>519</v>
      </c>
      <c r="C21039" s="389">
        <v>34865.837904899898</v>
      </c>
      <c r="D21039" s="389" t="s">
        <v>519</v>
      </c>
      <c r="E21039" s="389" t="s">
        <v>670</v>
      </c>
      <c r="F21039" s="389" t="s">
        <v>650</v>
      </c>
      <c r="G21039" s="389" t="s">
        <v>519</v>
      </c>
    </row>
    <row r="21040" spans="1:7">
      <c r="A21040" s="389" t="s">
        <v>551</v>
      </c>
      <c r="B21040" s="389" t="s">
        <v>519</v>
      </c>
      <c r="C21040" s="389">
        <v>34865.837904899898</v>
      </c>
      <c r="D21040" s="389" t="s">
        <v>519</v>
      </c>
      <c r="E21040" s="389" t="s">
        <v>670</v>
      </c>
      <c r="F21040" s="389" t="s">
        <v>650</v>
      </c>
      <c r="G21040" s="389" t="s">
        <v>519</v>
      </c>
    </row>
    <row r="21041" spans="1:7">
      <c r="A21041" s="389" t="s">
        <v>551</v>
      </c>
      <c r="B21041" s="389" t="s">
        <v>519</v>
      </c>
      <c r="C21041" s="389">
        <v>34865.837904899898</v>
      </c>
      <c r="D21041" s="389" t="s">
        <v>519</v>
      </c>
      <c r="E21041" s="389" t="s">
        <v>670</v>
      </c>
      <c r="F21041" s="389" t="s">
        <v>650</v>
      </c>
      <c r="G21041" s="389" t="s">
        <v>519</v>
      </c>
    </row>
    <row r="21042" spans="1:7">
      <c r="A21042" s="389" t="s">
        <v>551</v>
      </c>
      <c r="B21042" s="389" t="s">
        <v>519</v>
      </c>
      <c r="C21042" s="389">
        <v>34865.837904899898</v>
      </c>
      <c r="D21042" s="389" t="s">
        <v>519</v>
      </c>
      <c r="E21042" s="389" t="s">
        <v>670</v>
      </c>
      <c r="F21042" s="389" t="s">
        <v>650</v>
      </c>
      <c r="G21042" s="389" t="s">
        <v>519</v>
      </c>
    </row>
    <row r="21043" spans="1:7">
      <c r="A21043" s="389" t="s">
        <v>551</v>
      </c>
      <c r="B21043" s="389" t="s">
        <v>519</v>
      </c>
      <c r="C21043" s="389">
        <v>34865.837904899898</v>
      </c>
      <c r="D21043" s="389" t="s">
        <v>519</v>
      </c>
      <c r="E21043" s="389" t="s">
        <v>670</v>
      </c>
      <c r="F21043" s="389" t="s">
        <v>650</v>
      </c>
      <c r="G21043" s="389" t="s">
        <v>519</v>
      </c>
    </row>
    <row r="21044" spans="1:7">
      <c r="A21044" s="389" t="s">
        <v>551</v>
      </c>
      <c r="B21044" s="389" t="s">
        <v>519</v>
      </c>
      <c r="C21044" s="389">
        <v>34865.837904899898</v>
      </c>
      <c r="D21044" s="389" t="s">
        <v>519</v>
      </c>
      <c r="E21044" s="389" t="s">
        <v>670</v>
      </c>
      <c r="F21044" s="389" t="s">
        <v>650</v>
      </c>
      <c r="G21044" s="389" t="s">
        <v>519</v>
      </c>
    </row>
    <row r="21045" spans="1:7">
      <c r="A21045" s="389" t="s">
        <v>551</v>
      </c>
      <c r="B21045" s="389" t="s">
        <v>519</v>
      </c>
      <c r="C21045" s="389">
        <v>34865.837904899898</v>
      </c>
      <c r="D21045" s="389" t="s">
        <v>519</v>
      </c>
      <c r="E21045" s="389" t="s">
        <v>670</v>
      </c>
      <c r="F21045" s="389" t="s">
        <v>650</v>
      </c>
      <c r="G21045" s="389" t="s">
        <v>519</v>
      </c>
    </row>
    <row r="21046" spans="1:7">
      <c r="A21046" s="389" t="s">
        <v>551</v>
      </c>
      <c r="B21046" s="389" t="s">
        <v>519</v>
      </c>
      <c r="C21046" s="389">
        <v>34865.837904899898</v>
      </c>
      <c r="D21046" s="389" t="s">
        <v>519</v>
      </c>
      <c r="E21046" s="389" t="s">
        <v>670</v>
      </c>
      <c r="F21046" s="389" t="s">
        <v>650</v>
      </c>
      <c r="G21046" s="389" t="s">
        <v>519</v>
      </c>
    </row>
    <row r="21047" spans="1:7">
      <c r="A21047" s="389" t="s">
        <v>551</v>
      </c>
      <c r="B21047" s="389" t="s">
        <v>519</v>
      </c>
      <c r="C21047" s="389">
        <v>34865.837904899898</v>
      </c>
      <c r="D21047" s="389" t="s">
        <v>519</v>
      </c>
      <c r="E21047" s="389" t="s">
        <v>670</v>
      </c>
      <c r="F21047" s="389" t="s">
        <v>650</v>
      </c>
      <c r="G21047" s="389" t="s">
        <v>519</v>
      </c>
    </row>
    <row r="21048" spans="1:7">
      <c r="A21048" s="389" t="s">
        <v>551</v>
      </c>
      <c r="B21048" s="389" t="s">
        <v>519</v>
      </c>
      <c r="C21048" s="389">
        <v>34865.837904899898</v>
      </c>
      <c r="D21048" s="389" t="s">
        <v>519</v>
      </c>
      <c r="E21048" s="389" t="s">
        <v>670</v>
      </c>
      <c r="F21048" s="389" t="s">
        <v>650</v>
      </c>
      <c r="G21048" s="389" t="s">
        <v>519</v>
      </c>
    </row>
    <row r="21049" spans="1:7">
      <c r="A21049" s="389" t="s">
        <v>551</v>
      </c>
      <c r="B21049" s="389" t="s">
        <v>519</v>
      </c>
      <c r="C21049" s="389">
        <v>34865.837904899898</v>
      </c>
      <c r="D21049" s="389" t="s">
        <v>519</v>
      </c>
      <c r="E21049" s="389" t="s">
        <v>670</v>
      </c>
      <c r="F21049" s="389" t="s">
        <v>650</v>
      </c>
      <c r="G21049" s="389" t="s">
        <v>519</v>
      </c>
    </row>
    <row r="21050" spans="1:7">
      <c r="A21050" s="389" t="s">
        <v>551</v>
      </c>
      <c r="B21050" s="389" t="s">
        <v>519</v>
      </c>
      <c r="C21050" s="389">
        <v>34865.837904899898</v>
      </c>
      <c r="D21050" s="389" t="s">
        <v>519</v>
      </c>
      <c r="E21050" s="389" t="s">
        <v>670</v>
      </c>
      <c r="F21050" s="389" t="s">
        <v>650</v>
      </c>
      <c r="G21050" s="389" t="s">
        <v>519</v>
      </c>
    </row>
    <row r="21051" spans="1:7">
      <c r="A21051" s="389" t="s">
        <v>551</v>
      </c>
      <c r="B21051" s="389" t="s">
        <v>519</v>
      </c>
      <c r="C21051" s="389">
        <v>34865.837904899898</v>
      </c>
      <c r="D21051" s="389" t="s">
        <v>519</v>
      </c>
      <c r="E21051" s="389" t="s">
        <v>670</v>
      </c>
      <c r="F21051" s="389" t="s">
        <v>650</v>
      </c>
      <c r="G21051" s="389" t="s">
        <v>519</v>
      </c>
    </row>
    <row r="21052" spans="1:7">
      <c r="A21052" s="389" t="s">
        <v>551</v>
      </c>
      <c r="B21052" s="389" t="s">
        <v>519</v>
      </c>
      <c r="C21052" s="389">
        <v>34865.837904899898</v>
      </c>
      <c r="D21052" s="389" t="s">
        <v>519</v>
      </c>
      <c r="E21052" s="389" t="s">
        <v>670</v>
      </c>
      <c r="F21052" s="389" t="s">
        <v>650</v>
      </c>
      <c r="G21052" s="389" t="s">
        <v>519</v>
      </c>
    </row>
    <row r="21053" spans="1:7">
      <c r="A21053" s="389" t="s">
        <v>551</v>
      </c>
      <c r="B21053" s="389" t="s">
        <v>519</v>
      </c>
      <c r="C21053" s="389">
        <v>34865.837904899898</v>
      </c>
      <c r="D21053" s="389" t="s">
        <v>519</v>
      </c>
      <c r="E21053" s="389" t="s">
        <v>670</v>
      </c>
      <c r="F21053" s="389" t="s">
        <v>650</v>
      </c>
      <c r="G21053" s="389" t="s">
        <v>519</v>
      </c>
    </row>
    <row r="21054" spans="1:7">
      <c r="A21054" s="389" t="s">
        <v>551</v>
      </c>
      <c r="B21054" s="389" t="s">
        <v>519</v>
      </c>
      <c r="C21054" s="389">
        <v>34865.837904899898</v>
      </c>
      <c r="D21054" s="389" t="s">
        <v>519</v>
      </c>
      <c r="E21054" s="389" t="s">
        <v>670</v>
      </c>
      <c r="F21054" s="389" t="s">
        <v>650</v>
      </c>
      <c r="G21054" s="389" t="s">
        <v>519</v>
      </c>
    </row>
    <row r="21055" spans="1:7">
      <c r="A21055" s="389" t="s">
        <v>551</v>
      </c>
      <c r="B21055" s="389" t="s">
        <v>519</v>
      </c>
      <c r="C21055" s="389">
        <v>34865.837904899898</v>
      </c>
      <c r="D21055" s="389" t="s">
        <v>519</v>
      </c>
      <c r="E21055" s="389" t="s">
        <v>670</v>
      </c>
      <c r="F21055" s="389" t="s">
        <v>650</v>
      </c>
      <c r="G21055" s="389" t="s">
        <v>519</v>
      </c>
    </row>
    <row r="21056" spans="1:7">
      <c r="A21056" s="389" t="s">
        <v>551</v>
      </c>
      <c r="B21056" s="389" t="s">
        <v>519</v>
      </c>
      <c r="C21056" s="389">
        <v>34865.837904899898</v>
      </c>
      <c r="D21056" s="389" t="s">
        <v>519</v>
      </c>
      <c r="E21056" s="389" t="s">
        <v>670</v>
      </c>
      <c r="F21056" s="389" t="s">
        <v>650</v>
      </c>
      <c r="G21056" s="389" t="s">
        <v>519</v>
      </c>
    </row>
    <row r="21057" spans="1:7">
      <c r="A21057" s="389" t="s">
        <v>551</v>
      </c>
      <c r="B21057" s="389" t="s">
        <v>519</v>
      </c>
      <c r="C21057" s="389">
        <v>34865.837904899898</v>
      </c>
      <c r="D21057" s="389" t="s">
        <v>519</v>
      </c>
      <c r="E21057" s="389" t="s">
        <v>670</v>
      </c>
      <c r="F21057" s="389" t="s">
        <v>650</v>
      </c>
      <c r="G21057" s="389" t="s">
        <v>519</v>
      </c>
    </row>
    <row r="21058" spans="1:7">
      <c r="A21058" s="389" t="s">
        <v>551</v>
      </c>
      <c r="B21058" s="389" t="s">
        <v>519</v>
      </c>
      <c r="C21058" s="389">
        <v>34865.837904899898</v>
      </c>
      <c r="D21058" s="389" t="s">
        <v>519</v>
      </c>
      <c r="E21058" s="389" t="s">
        <v>670</v>
      </c>
      <c r="F21058" s="389" t="s">
        <v>650</v>
      </c>
      <c r="G21058" s="389" t="s">
        <v>519</v>
      </c>
    </row>
    <row r="21059" spans="1:7">
      <c r="A21059" s="389" t="s">
        <v>551</v>
      </c>
      <c r="B21059" s="389" t="s">
        <v>519</v>
      </c>
      <c r="C21059" s="389">
        <v>34865.837904899898</v>
      </c>
      <c r="D21059" s="389" t="s">
        <v>519</v>
      </c>
      <c r="E21059" s="389" t="s">
        <v>670</v>
      </c>
      <c r="F21059" s="389" t="s">
        <v>650</v>
      </c>
      <c r="G21059" s="389" t="s">
        <v>519</v>
      </c>
    </row>
    <row r="21060" spans="1:7">
      <c r="A21060" s="389" t="s">
        <v>551</v>
      </c>
      <c r="B21060" s="389" t="s">
        <v>519</v>
      </c>
      <c r="C21060" s="389">
        <v>34865.837904899898</v>
      </c>
      <c r="D21060" s="389" t="s">
        <v>519</v>
      </c>
      <c r="E21060" s="389" t="s">
        <v>670</v>
      </c>
      <c r="F21060" s="389" t="s">
        <v>650</v>
      </c>
      <c r="G21060" s="389" t="s">
        <v>519</v>
      </c>
    </row>
    <row r="21061" spans="1:7">
      <c r="A21061" s="389" t="s">
        <v>551</v>
      </c>
      <c r="B21061" s="389" t="s">
        <v>519</v>
      </c>
      <c r="C21061" s="389">
        <v>34865.837904899898</v>
      </c>
      <c r="D21061" s="389" t="s">
        <v>519</v>
      </c>
      <c r="E21061" s="389" t="s">
        <v>670</v>
      </c>
      <c r="F21061" s="389" t="s">
        <v>650</v>
      </c>
      <c r="G21061" s="389" t="s">
        <v>519</v>
      </c>
    </row>
    <row r="21062" spans="1:7">
      <c r="A21062" s="389" t="s">
        <v>551</v>
      </c>
      <c r="B21062" s="389" t="s">
        <v>519</v>
      </c>
      <c r="C21062" s="389">
        <v>34865.837904899898</v>
      </c>
      <c r="D21062" s="389" t="s">
        <v>519</v>
      </c>
      <c r="E21062" s="389" t="s">
        <v>670</v>
      </c>
      <c r="F21062" s="389" t="s">
        <v>650</v>
      </c>
      <c r="G21062" s="389" t="s">
        <v>519</v>
      </c>
    </row>
    <row r="21063" spans="1:7">
      <c r="A21063" s="389" t="s">
        <v>551</v>
      </c>
      <c r="B21063" s="389" t="s">
        <v>519</v>
      </c>
      <c r="C21063" s="389">
        <v>34865.837904899898</v>
      </c>
      <c r="D21063" s="389" t="s">
        <v>519</v>
      </c>
      <c r="E21063" s="389" t="s">
        <v>670</v>
      </c>
      <c r="F21063" s="389" t="s">
        <v>650</v>
      </c>
      <c r="G21063" s="389" t="s">
        <v>519</v>
      </c>
    </row>
    <row r="21064" spans="1:7">
      <c r="A21064" s="389" t="s">
        <v>551</v>
      </c>
      <c r="B21064" s="389" t="s">
        <v>519</v>
      </c>
      <c r="C21064" s="389">
        <v>34865.837904899898</v>
      </c>
      <c r="D21064" s="389" t="s">
        <v>519</v>
      </c>
      <c r="E21064" s="389" t="s">
        <v>670</v>
      </c>
      <c r="F21064" s="389" t="s">
        <v>650</v>
      </c>
      <c r="G21064" s="389" t="s">
        <v>519</v>
      </c>
    </row>
    <row r="21065" spans="1:7">
      <c r="A21065" s="389" t="s">
        <v>551</v>
      </c>
      <c r="B21065" s="389" t="s">
        <v>519</v>
      </c>
      <c r="C21065" s="389">
        <v>34865.837904899898</v>
      </c>
      <c r="D21065" s="389" t="s">
        <v>519</v>
      </c>
      <c r="E21065" s="389" t="s">
        <v>670</v>
      </c>
      <c r="F21065" s="389" t="s">
        <v>650</v>
      </c>
      <c r="G21065" s="389" t="s">
        <v>519</v>
      </c>
    </row>
    <row r="21066" spans="1:7">
      <c r="A21066" s="389" t="s">
        <v>551</v>
      </c>
      <c r="B21066" s="389" t="s">
        <v>519</v>
      </c>
      <c r="C21066" s="389">
        <v>34865.837904899898</v>
      </c>
      <c r="D21066" s="389" t="s">
        <v>519</v>
      </c>
      <c r="E21066" s="389" t="s">
        <v>670</v>
      </c>
      <c r="F21066" s="389" t="s">
        <v>650</v>
      </c>
      <c r="G21066" s="389" t="s">
        <v>519</v>
      </c>
    </row>
    <row r="21067" spans="1:7">
      <c r="A21067" s="389" t="s">
        <v>551</v>
      </c>
      <c r="B21067" s="389" t="s">
        <v>519</v>
      </c>
      <c r="C21067" s="389">
        <v>34865.837904899898</v>
      </c>
      <c r="D21067" s="389" t="s">
        <v>519</v>
      </c>
      <c r="E21067" s="389" t="s">
        <v>670</v>
      </c>
      <c r="F21067" s="389" t="s">
        <v>650</v>
      </c>
      <c r="G21067" s="389" t="s">
        <v>519</v>
      </c>
    </row>
    <row r="21068" spans="1:7">
      <c r="A21068" s="389" t="s">
        <v>551</v>
      </c>
      <c r="B21068" s="389" t="s">
        <v>519</v>
      </c>
      <c r="C21068" s="389">
        <v>34865.837904899898</v>
      </c>
      <c r="D21068" s="389" t="s">
        <v>519</v>
      </c>
      <c r="E21068" s="389" t="s">
        <v>670</v>
      </c>
      <c r="F21068" s="389" t="s">
        <v>650</v>
      </c>
      <c r="G21068" s="389" t="s">
        <v>519</v>
      </c>
    </row>
    <row r="21069" spans="1:7">
      <c r="A21069" s="389" t="s">
        <v>551</v>
      </c>
      <c r="B21069" s="389" t="s">
        <v>519</v>
      </c>
      <c r="C21069" s="389">
        <v>34865.837904899898</v>
      </c>
      <c r="D21069" s="389" t="s">
        <v>519</v>
      </c>
      <c r="E21069" s="389" t="s">
        <v>670</v>
      </c>
      <c r="F21069" s="389" t="s">
        <v>650</v>
      </c>
      <c r="G21069" s="389" t="s">
        <v>519</v>
      </c>
    </row>
    <row r="21070" spans="1:7">
      <c r="A21070" s="389" t="s">
        <v>551</v>
      </c>
      <c r="B21070" s="389" t="s">
        <v>519</v>
      </c>
      <c r="C21070" s="389">
        <v>34865.837904899898</v>
      </c>
      <c r="D21070" s="389" t="s">
        <v>519</v>
      </c>
      <c r="E21070" s="389" t="s">
        <v>670</v>
      </c>
      <c r="F21070" s="389" t="s">
        <v>650</v>
      </c>
      <c r="G21070" s="389" t="s">
        <v>519</v>
      </c>
    </row>
    <row r="21071" spans="1:7">
      <c r="A21071" s="389" t="s">
        <v>551</v>
      </c>
      <c r="B21071" s="389" t="s">
        <v>519</v>
      </c>
      <c r="C21071" s="389">
        <v>34865.837904899898</v>
      </c>
      <c r="D21071" s="389" t="s">
        <v>519</v>
      </c>
      <c r="E21071" s="389" t="s">
        <v>670</v>
      </c>
      <c r="F21071" s="389" t="s">
        <v>650</v>
      </c>
      <c r="G21071" s="389" t="s">
        <v>519</v>
      </c>
    </row>
    <row r="21072" spans="1:7">
      <c r="A21072" s="389" t="s">
        <v>551</v>
      </c>
      <c r="B21072" s="389" t="s">
        <v>519</v>
      </c>
      <c r="C21072" s="389">
        <v>34865.837904899898</v>
      </c>
      <c r="D21072" s="389" t="s">
        <v>519</v>
      </c>
      <c r="E21072" s="389" t="s">
        <v>670</v>
      </c>
      <c r="F21072" s="389" t="s">
        <v>650</v>
      </c>
      <c r="G21072" s="389" t="s">
        <v>519</v>
      </c>
    </row>
    <row r="21073" spans="1:7">
      <c r="A21073" s="389" t="s">
        <v>551</v>
      </c>
      <c r="B21073" s="389" t="s">
        <v>519</v>
      </c>
      <c r="C21073" s="389">
        <v>34865.837904899898</v>
      </c>
      <c r="D21073" s="389" t="s">
        <v>519</v>
      </c>
      <c r="E21073" s="389" t="s">
        <v>670</v>
      </c>
      <c r="F21073" s="389" t="s">
        <v>650</v>
      </c>
      <c r="G21073" s="389" t="s">
        <v>519</v>
      </c>
    </row>
    <row r="21074" spans="1:7">
      <c r="A21074" s="389" t="s">
        <v>551</v>
      </c>
      <c r="B21074" s="389" t="s">
        <v>519</v>
      </c>
      <c r="C21074" s="389">
        <v>34865.837904899898</v>
      </c>
      <c r="D21074" s="389" t="s">
        <v>519</v>
      </c>
      <c r="E21074" s="389" t="s">
        <v>670</v>
      </c>
      <c r="F21074" s="389" t="s">
        <v>650</v>
      </c>
      <c r="G21074" s="389" t="s">
        <v>519</v>
      </c>
    </row>
    <row r="21075" spans="1:7">
      <c r="A21075" s="389" t="s">
        <v>551</v>
      </c>
      <c r="B21075" s="389" t="s">
        <v>519</v>
      </c>
      <c r="C21075" s="389">
        <v>34865.837904899898</v>
      </c>
      <c r="D21075" s="389" t="s">
        <v>519</v>
      </c>
      <c r="E21075" s="389" t="s">
        <v>670</v>
      </c>
      <c r="F21075" s="389" t="s">
        <v>650</v>
      </c>
      <c r="G21075" s="389" t="s">
        <v>519</v>
      </c>
    </row>
    <row r="21076" spans="1:7">
      <c r="A21076" s="389" t="s">
        <v>551</v>
      </c>
      <c r="B21076" s="389" t="s">
        <v>519</v>
      </c>
      <c r="C21076" s="389">
        <v>34865.837904899898</v>
      </c>
      <c r="D21076" s="389" t="s">
        <v>519</v>
      </c>
      <c r="E21076" s="389" t="s">
        <v>670</v>
      </c>
      <c r="F21076" s="389" t="s">
        <v>650</v>
      </c>
      <c r="G21076" s="389" t="s">
        <v>519</v>
      </c>
    </row>
    <row r="21077" spans="1:7">
      <c r="A21077" s="389" t="s">
        <v>551</v>
      </c>
      <c r="B21077" s="389" t="s">
        <v>519</v>
      </c>
      <c r="C21077" s="389">
        <v>34865.837904899898</v>
      </c>
      <c r="D21077" s="389" t="s">
        <v>519</v>
      </c>
      <c r="E21077" s="389" t="s">
        <v>670</v>
      </c>
      <c r="F21077" s="389" t="s">
        <v>650</v>
      </c>
      <c r="G21077" s="389" t="s">
        <v>519</v>
      </c>
    </row>
    <row r="21078" spans="1:7">
      <c r="A21078" s="389" t="s">
        <v>551</v>
      </c>
      <c r="B21078" s="389" t="s">
        <v>519</v>
      </c>
      <c r="C21078" s="389">
        <v>34865.837904899898</v>
      </c>
      <c r="D21078" s="389" t="s">
        <v>519</v>
      </c>
      <c r="E21078" s="389" t="s">
        <v>670</v>
      </c>
      <c r="F21078" s="389" t="s">
        <v>650</v>
      </c>
      <c r="G21078" s="389" t="s">
        <v>519</v>
      </c>
    </row>
    <row r="21079" spans="1:7">
      <c r="A21079" s="389" t="s">
        <v>551</v>
      </c>
      <c r="B21079" s="389" t="s">
        <v>519</v>
      </c>
      <c r="C21079" s="389">
        <v>34865.837904899898</v>
      </c>
      <c r="D21079" s="389" t="s">
        <v>519</v>
      </c>
      <c r="E21079" s="389" t="s">
        <v>670</v>
      </c>
      <c r="F21079" s="389" t="s">
        <v>650</v>
      </c>
      <c r="G21079" s="389" t="s">
        <v>519</v>
      </c>
    </row>
    <row r="21080" spans="1:7">
      <c r="A21080" s="389" t="s">
        <v>551</v>
      </c>
      <c r="B21080" s="389" t="s">
        <v>519</v>
      </c>
      <c r="C21080" s="389">
        <v>34865.837904899898</v>
      </c>
      <c r="D21080" s="389" t="s">
        <v>519</v>
      </c>
      <c r="E21080" s="389" t="s">
        <v>670</v>
      </c>
      <c r="F21080" s="389" t="s">
        <v>650</v>
      </c>
      <c r="G21080" s="389" t="s">
        <v>519</v>
      </c>
    </row>
    <row r="21081" spans="1:7">
      <c r="A21081" s="389" t="s">
        <v>551</v>
      </c>
      <c r="B21081" s="389" t="s">
        <v>519</v>
      </c>
      <c r="C21081" s="389">
        <v>34865.837904899898</v>
      </c>
      <c r="D21081" s="389" t="s">
        <v>519</v>
      </c>
      <c r="E21081" s="389" t="s">
        <v>670</v>
      </c>
      <c r="F21081" s="389" t="s">
        <v>650</v>
      </c>
      <c r="G21081" s="389" t="s">
        <v>519</v>
      </c>
    </row>
    <row r="21082" spans="1:7">
      <c r="A21082" s="389" t="s">
        <v>551</v>
      </c>
      <c r="B21082" s="389" t="s">
        <v>519</v>
      </c>
      <c r="C21082" s="389">
        <v>34865.837904899898</v>
      </c>
      <c r="D21082" s="389" t="s">
        <v>519</v>
      </c>
      <c r="E21082" s="389" t="s">
        <v>670</v>
      </c>
      <c r="F21082" s="389" t="s">
        <v>650</v>
      </c>
      <c r="G21082" s="389" t="s">
        <v>519</v>
      </c>
    </row>
    <row r="21083" spans="1:7">
      <c r="A21083" s="389" t="s">
        <v>551</v>
      </c>
      <c r="B21083" s="389" t="s">
        <v>519</v>
      </c>
      <c r="C21083" s="389">
        <v>34865.837904899898</v>
      </c>
      <c r="D21083" s="389" t="s">
        <v>519</v>
      </c>
      <c r="E21083" s="389" t="s">
        <v>670</v>
      </c>
      <c r="F21083" s="389" t="s">
        <v>650</v>
      </c>
      <c r="G21083" s="389" t="s">
        <v>519</v>
      </c>
    </row>
    <row r="21084" spans="1:7">
      <c r="A21084" s="389" t="s">
        <v>551</v>
      </c>
      <c r="B21084" s="389" t="s">
        <v>519</v>
      </c>
      <c r="C21084" s="389">
        <v>34865.837904899898</v>
      </c>
      <c r="D21084" s="389" t="s">
        <v>519</v>
      </c>
      <c r="E21084" s="389" t="s">
        <v>670</v>
      </c>
      <c r="F21084" s="389" t="s">
        <v>650</v>
      </c>
      <c r="G21084" s="389" t="s">
        <v>519</v>
      </c>
    </row>
    <row r="21085" spans="1:7">
      <c r="A21085" s="389" t="s">
        <v>551</v>
      </c>
      <c r="B21085" s="389" t="s">
        <v>519</v>
      </c>
      <c r="C21085" s="389">
        <v>34865.837904899898</v>
      </c>
      <c r="D21085" s="389" t="s">
        <v>519</v>
      </c>
      <c r="E21085" s="389" t="s">
        <v>670</v>
      </c>
      <c r="F21085" s="389" t="s">
        <v>650</v>
      </c>
      <c r="G21085" s="389" t="s">
        <v>519</v>
      </c>
    </row>
    <row r="21086" spans="1:7">
      <c r="A21086" s="389" t="s">
        <v>551</v>
      </c>
      <c r="B21086" s="389" t="s">
        <v>519</v>
      </c>
      <c r="C21086" s="389">
        <v>34865.837904899898</v>
      </c>
      <c r="D21086" s="389" t="s">
        <v>519</v>
      </c>
      <c r="E21086" s="389" t="s">
        <v>670</v>
      </c>
      <c r="F21086" s="389" t="s">
        <v>650</v>
      </c>
      <c r="G21086" s="389" t="s">
        <v>519</v>
      </c>
    </row>
    <row r="21087" spans="1:7">
      <c r="A21087" s="389" t="s">
        <v>551</v>
      </c>
      <c r="B21087" s="389" t="s">
        <v>519</v>
      </c>
      <c r="C21087" s="389">
        <v>34865.837904899898</v>
      </c>
      <c r="D21087" s="389" t="s">
        <v>519</v>
      </c>
      <c r="E21087" s="389" t="s">
        <v>670</v>
      </c>
      <c r="F21087" s="389" t="s">
        <v>650</v>
      </c>
      <c r="G21087" s="389" t="s">
        <v>519</v>
      </c>
    </row>
    <row r="21088" spans="1:7">
      <c r="A21088" s="389" t="s">
        <v>551</v>
      </c>
      <c r="B21088" s="389" t="s">
        <v>519</v>
      </c>
      <c r="C21088" s="389">
        <v>34865.837904899898</v>
      </c>
      <c r="D21088" s="389" t="s">
        <v>519</v>
      </c>
      <c r="E21088" s="389" t="s">
        <v>670</v>
      </c>
      <c r="F21088" s="389" t="s">
        <v>650</v>
      </c>
      <c r="G21088" s="389" t="s">
        <v>519</v>
      </c>
    </row>
    <row r="21089" spans="1:7">
      <c r="A21089" s="389" t="s">
        <v>551</v>
      </c>
      <c r="B21089" s="389" t="s">
        <v>519</v>
      </c>
      <c r="C21089" s="389">
        <v>34865.837904899898</v>
      </c>
      <c r="D21089" s="389" t="s">
        <v>519</v>
      </c>
      <c r="E21089" s="389" t="s">
        <v>670</v>
      </c>
      <c r="F21089" s="389" t="s">
        <v>650</v>
      </c>
      <c r="G21089" s="389" t="s">
        <v>519</v>
      </c>
    </row>
    <row r="21090" spans="1:7">
      <c r="A21090" s="389" t="s">
        <v>551</v>
      </c>
      <c r="B21090" s="389" t="s">
        <v>519</v>
      </c>
      <c r="C21090" s="389">
        <v>34865.837904899898</v>
      </c>
      <c r="D21090" s="389" t="s">
        <v>519</v>
      </c>
      <c r="E21090" s="389" t="s">
        <v>670</v>
      </c>
      <c r="F21090" s="389" t="s">
        <v>650</v>
      </c>
      <c r="G21090" s="389" t="s">
        <v>519</v>
      </c>
    </row>
    <row r="21091" spans="1:7">
      <c r="A21091" s="389" t="s">
        <v>551</v>
      </c>
      <c r="B21091" s="389" t="s">
        <v>519</v>
      </c>
      <c r="C21091" s="389">
        <v>34865.837904899898</v>
      </c>
      <c r="D21091" s="389" t="s">
        <v>519</v>
      </c>
      <c r="E21091" s="389" t="s">
        <v>670</v>
      </c>
      <c r="F21091" s="389" t="s">
        <v>650</v>
      </c>
      <c r="G21091" s="389" t="s">
        <v>519</v>
      </c>
    </row>
    <row r="21092" spans="1:7">
      <c r="A21092" s="389" t="s">
        <v>551</v>
      </c>
      <c r="B21092" s="389" t="s">
        <v>519</v>
      </c>
      <c r="C21092" s="389">
        <v>34865.837904899898</v>
      </c>
      <c r="D21092" s="389" t="s">
        <v>519</v>
      </c>
      <c r="E21092" s="389" t="s">
        <v>670</v>
      </c>
      <c r="F21092" s="389" t="s">
        <v>650</v>
      </c>
      <c r="G21092" s="389" t="s">
        <v>519</v>
      </c>
    </row>
    <row r="21093" spans="1:7">
      <c r="A21093" s="389" t="s">
        <v>551</v>
      </c>
      <c r="B21093" s="389" t="s">
        <v>519</v>
      </c>
      <c r="C21093" s="389">
        <v>34865.837904899898</v>
      </c>
      <c r="D21093" s="389" t="s">
        <v>519</v>
      </c>
      <c r="E21093" s="389" t="s">
        <v>670</v>
      </c>
      <c r="F21093" s="389" t="s">
        <v>650</v>
      </c>
      <c r="G21093" s="389" t="s">
        <v>519</v>
      </c>
    </row>
    <row r="21094" spans="1:7">
      <c r="A21094" s="389" t="s">
        <v>551</v>
      </c>
      <c r="B21094" s="389" t="s">
        <v>519</v>
      </c>
      <c r="C21094" s="389">
        <v>34865.837904899898</v>
      </c>
      <c r="D21094" s="389" t="s">
        <v>519</v>
      </c>
      <c r="E21094" s="389" t="s">
        <v>670</v>
      </c>
      <c r="F21094" s="389" t="s">
        <v>650</v>
      </c>
      <c r="G21094" s="389" t="s">
        <v>519</v>
      </c>
    </row>
    <row r="21095" spans="1:7">
      <c r="A21095" s="389" t="s">
        <v>551</v>
      </c>
      <c r="B21095" s="389" t="s">
        <v>519</v>
      </c>
      <c r="C21095" s="389">
        <v>34865.837904899898</v>
      </c>
      <c r="D21095" s="389" t="s">
        <v>519</v>
      </c>
      <c r="E21095" s="389" t="s">
        <v>670</v>
      </c>
      <c r="F21095" s="389" t="s">
        <v>650</v>
      </c>
      <c r="G21095" s="389" t="s">
        <v>519</v>
      </c>
    </row>
    <row r="21096" spans="1:7">
      <c r="A21096" s="389" t="s">
        <v>551</v>
      </c>
      <c r="B21096" s="389" t="s">
        <v>519</v>
      </c>
      <c r="C21096" s="389">
        <v>34865.837904899898</v>
      </c>
      <c r="D21096" s="389" t="s">
        <v>519</v>
      </c>
      <c r="E21096" s="389" t="s">
        <v>670</v>
      </c>
      <c r="F21096" s="389" t="s">
        <v>650</v>
      </c>
      <c r="G21096" s="389" t="s">
        <v>519</v>
      </c>
    </row>
    <row r="21097" spans="1:7">
      <c r="A21097" s="389" t="s">
        <v>551</v>
      </c>
      <c r="B21097" s="389" t="s">
        <v>519</v>
      </c>
      <c r="C21097" s="389">
        <v>34865.837904899898</v>
      </c>
      <c r="D21097" s="389" t="s">
        <v>519</v>
      </c>
      <c r="E21097" s="389" t="s">
        <v>670</v>
      </c>
      <c r="F21097" s="389" t="s">
        <v>650</v>
      </c>
      <c r="G21097" s="389" t="s">
        <v>519</v>
      </c>
    </row>
    <row r="21098" spans="1:7">
      <c r="A21098" s="389" t="s">
        <v>551</v>
      </c>
      <c r="B21098" s="389" t="s">
        <v>519</v>
      </c>
      <c r="C21098" s="389">
        <v>34865.837904899898</v>
      </c>
      <c r="D21098" s="389" t="s">
        <v>519</v>
      </c>
      <c r="E21098" s="389" t="s">
        <v>670</v>
      </c>
      <c r="F21098" s="389" t="s">
        <v>650</v>
      </c>
      <c r="G21098" s="389" t="s">
        <v>519</v>
      </c>
    </row>
    <row r="21099" spans="1:7">
      <c r="A21099" s="389" t="s">
        <v>551</v>
      </c>
      <c r="B21099" s="389" t="s">
        <v>519</v>
      </c>
      <c r="C21099" s="389">
        <v>34865.837904899898</v>
      </c>
      <c r="D21099" s="389" t="s">
        <v>519</v>
      </c>
      <c r="E21099" s="389" t="s">
        <v>670</v>
      </c>
      <c r="F21099" s="389" t="s">
        <v>650</v>
      </c>
      <c r="G21099" s="389" t="s">
        <v>519</v>
      </c>
    </row>
    <row r="21100" spans="1:7">
      <c r="A21100" s="389" t="s">
        <v>551</v>
      </c>
      <c r="B21100" s="389" t="s">
        <v>519</v>
      </c>
      <c r="C21100" s="389">
        <v>34865.837904899898</v>
      </c>
      <c r="D21100" s="389" t="s">
        <v>519</v>
      </c>
      <c r="E21100" s="389" t="s">
        <v>670</v>
      </c>
      <c r="F21100" s="389" t="s">
        <v>650</v>
      </c>
      <c r="G21100" s="389" t="s">
        <v>519</v>
      </c>
    </row>
    <row r="21101" spans="1:7">
      <c r="A21101" s="389" t="s">
        <v>551</v>
      </c>
      <c r="B21101" s="389" t="s">
        <v>519</v>
      </c>
      <c r="C21101" s="389">
        <v>34865.837904899898</v>
      </c>
      <c r="D21101" s="389" t="s">
        <v>519</v>
      </c>
      <c r="E21101" s="389" t="s">
        <v>670</v>
      </c>
      <c r="F21101" s="389" t="s">
        <v>650</v>
      </c>
      <c r="G21101" s="389" t="s">
        <v>519</v>
      </c>
    </row>
    <row r="21102" spans="1:7">
      <c r="A21102" s="389" t="s">
        <v>551</v>
      </c>
      <c r="B21102" s="389" t="s">
        <v>519</v>
      </c>
      <c r="C21102" s="389">
        <v>34865.837904899898</v>
      </c>
      <c r="D21102" s="389" t="s">
        <v>519</v>
      </c>
      <c r="E21102" s="389" t="s">
        <v>670</v>
      </c>
      <c r="F21102" s="389" t="s">
        <v>650</v>
      </c>
      <c r="G21102" s="389" t="s">
        <v>519</v>
      </c>
    </row>
    <row r="21103" spans="1:7">
      <c r="A21103" s="389" t="s">
        <v>551</v>
      </c>
      <c r="B21103" s="389" t="s">
        <v>519</v>
      </c>
      <c r="C21103" s="389">
        <v>34865.837904899898</v>
      </c>
      <c r="D21103" s="389" t="s">
        <v>519</v>
      </c>
      <c r="E21103" s="389" t="s">
        <v>670</v>
      </c>
      <c r="F21103" s="389" t="s">
        <v>650</v>
      </c>
      <c r="G21103" s="389" t="s">
        <v>519</v>
      </c>
    </row>
    <row r="21104" spans="1:7">
      <c r="A21104" s="389" t="s">
        <v>551</v>
      </c>
      <c r="B21104" s="389" t="s">
        <v>519</v>
      </c>
      <c r="C21104" s="389">
        <v>34865.837904899898</v>
      </c>
      <c r="D21104" s="389" t="s">
        <v>519</v>
      </c>
      <c r="E21104" s="389" t="s">
        <v>670</v>
      </c>
      <c r="F21104" s="389" t="s">
        <v>650</v>
      </c>
      <c r="G21104" s="389" t="s">
        <v>519</v>
      </c>
    </row>
    <row r="21105" spans="1:7">
      <c r="A21105" s="389" t="s">
        <v>551</v>
      </c>
      <c r="B21105" s="389" t="s">
        <v>519</v>
      </c>
      <c r="C21105" s="389">
        <v>34865.837904899898</v>
      </c>
      <c r="D21105" s="389" t="s">
        <v>519</v>
      </c>
      <c r="E21105" s="389" t="s">
        <v>670</v>
      </c>
      <c r="F21105" s="389" t="s">
        <v>650</v>
      </c>
      <c r="G21105" s="389" t="s">
        <v>519</v>
      </c>
    </row>
    <row r="21106" spans="1:7">
      <c r="A21106" s="389" t="s">
        <v>551</v>
      </c>
      <c r="B21106" s="389" t="s">
        <v>519</v>
      </c>
      <c r="C21106" s="389">
        <v>34865.837904899898</v>
      </c>
      <c r="D21106" s="389" t="s">
        <v>519</v>
      </c>
      <c r="E21106" s="389" t="s">
        <v>670</v>
      </c>
      <c r="F21106" s="389" t="s">
        <v>650</v>
      </c>
      <c r="G21106" s="389" t="s">
        <v>519</v>
      </c>
    </row>
    <row r="21107" spans="1:7">
      <c r="A21107" s="389" t="s">
        <v>551</v>
      </c>
      <c r="B21107" s="389" t="s">
        <v>519</v>
      </c>
      <c r="C21107" s="389">
        <v>34865.837904899898</v>
      </c>
      <c r="D21107" s="389" t="s">
        <v>519</v>
      </c>
      <c r="E21107" s="389" t="s">
        <v>670</v>
      </c>
      <c r="F21107" s="389" t="s">
        <v>650</v>
      </c>
      <c r="G21107" s="389" t="s">
        <v>519</v>
      </c>
    </row>
    <row r="21108" spans="1:7">
      <c r="A21108" s="389" t="s">
        <v>551</v>
      </c>
      <c r="B21108" s="389" t="s">
        <v>519</v>
      </c>
      <c r="C21108" s="389">
        <v>34865.837904899898</v>
      </c>
      <c r="D21108" s="389" t="s">
        <v>519</v>
      </c>
      <c r="E21108" s="389" t="s">
        <v>670</v>
      </c>
      <c r="F21108" s="389" t="s">
        <v>650</v>
      </c>
      <c r="G21108" s="389" t="s">
        <v>519</v>
      </c>
    </row>
    <row r="21109" spans="1:7">
      <c r="A21109" s="389" t="s">
        <v>551</v>
      </c>
      <c r="B21109" s="389" t="s">
        <v>519</v>
      </c>
      <c r="C21109" s="389">
        <v>34865.837904899898</v>
      </c>
      <c r="D21109" s="389" t="s">
        <v>519</v>
      </c>
      <c r="E21109" s="389" t="s">
        <v>670</v>
      </c>
      <c r="F21109" s="389" t="s">
        <v>650</v>
      </c>
      <c r="G21109" s="389" t="s">
        <v>519</v>
      </c>
    </row>
    <row r="21110" spans="1:7">
      <c r="A21110" s="389" t="s">
        <v>551</v>
      </c>
      <c r="B21110" s="389" t="s">
        <v>519</v>
      </c>
      <c r="C21110" s="389">
        <v>34865.837904899898</v>
      </c>
      <c r="D21110" s="389" t="s">
        <v>519</v>
      </c>
      <c r="E21110" s="389" t="s">
        <v>670</v>
      </c>
      <c r="F21110" s="389" t="s">
        <v>650</v>
      </c>
      <c r="G21110" s="389" t="s">
        <v>519</v>
      </c>
    </row>
    <row r="21111" spans="1:7">
      <c r="A21111" s="389" t="s">
        <v>551</v>
      </c>
      <c r="B21111" s="389" t="s">
        <v>519</v>
      </c>
      <c r="C21111" s="389">
        <v>34865.837904899898</v>
      </c>
      <c r="D21111" s="389" t="s">
        <v>519</v>
      </c>
      <c r="E21111" s="389" t="s">
        <v>670</v>
      </c>
      <c r="F21111" s="389" t="s">
        <v>650</v>
      </c>
      <c r="G21111" s="389" t="s">
        <v>519</v>
      </c>
    </row>
    <row r="21112" spans="1:7">
      <c r="A21112" s="389" t="s">
        <v>551</v>
      </c>
      <c r="B21112" s="389" t="s">
        <v>519</v>
      </c>
      <c r="C21112" s="389">
        <v>34865.837904899898</v>
      </c>
      <c r="D21112" s="389" t="s">
        <v>519</v>
      </c>
      <c r="E21112" s="389" t="s">
        <v>670</v>
      </c>
      <c r="F21112" s="389" t="s">
        <v>650</v>
      </c>
      <c r="G21112" s="389" t="s">
        <v>519</v>
      </c>
    </row>
    <row r="21113" spans="1:7">
      <c r="A21113" s="389" t="s">
        <v>551</v>
      </c>
      <c r="B21113" s="389" t="s">
        <v>519</v>
      </c>
      <c r="C21113" s="389">
        <v>34865.837904899898</v>
      </c>
      <c r="D21113" s="389" t="s">
        <v>519</v>
      </c>
      <c r="E21113" s="389" t="s">
        <v>670</v>
      </c>
      <c r="F21113" s="389" t="s">
        <v>650</v>
      </c>
      <c r="G21113" s="389" t="s">
        <v>519</v>
      </c>
    </row>
    <row r="21114" spans="1:7">
      <c r="A21114" s="389" t="s">
        <v>551</v>
      </c>
      <c r="B21114" s="389" t="s">
        <v>519</v>
      </c>
      <c r="C21114" s="389">
        <v>34865.837904899898</v>
      </c>
      <c r="D21114" s="389" t="s">
        <v>519</v>
      </c>
      <c r="E21114" s="389" t="s">
        <v>670</v>
      </c>
      <c r="F21114" s="389" t="s">
        <v>650</v>
      </c>
      <c r="G21114" s="389" t="s">
        <v>519</v>
      </c>
    </row>
    <row r="21115" spans="1:7">
      <c r="A21115" s="389" t="s">
        <v>551</v>
      </c>
      <c r="B21115" s="389" t="s">
        <v>519</v>
      </c>
      <c r="C21115" s="389">
        <v>34865.837904899898</v>
      </c>
      <c r="D21115" s="389" t="s">
        <v>519</v>
      </c>
      <c r="E21115" s="389" t="s">
        <v>670</v>
      </c>
      <c r="F21115" s="389" t="s">
        <v>650</v>
      </c>
      <c r="G21115" s="389" t="s">
        <v>519</v>
      </c>
    </row>
    <row r="21116" spans="1:7">
      <c r="A21116" s="389" t="s">
        <v>551</v>
      </c>
      <c r="B21116" s="389" t="s">
        <v>519</v>
      </c>
      <c r="C21116" s="389">
        <v>34865.837904899898</v>
      </c>
      <c r="D21116" s="389" t="s">
        <v>519</v>
      </c>
      <c r="E21116" s="389" t="s">
        <v>670</v>
      </c>
      <c r="F21116" s="389" t="s">
        <v>650</v>
      </c>
      <c r="G21116" s="389" t="s">
        <v>519</v>
      </c>
    </row>
    <row r="21117" spans="1:7">
      <c r="A21117" s="389" t="s">
        <v>551</v>
      </c>
      <c r="B21117" s="389" t="s">
        <v>519</v>
      </c>
      <c r="C21117" s="389">
        <v>34865.837904899898</v>
      </c>
      <c r="D21117" s="389" t="s">
        <v>519</v>
      </c>
      <c r="E21117" s="389" t="s">
        <v>670</v>
      </c>
      <c r="F21117" s="389" t="s">
        <v>650</v>
      </c>
      <c r="G21117" s="389" t="s">
        <v>519</v>
      </c>
    </row>
    <row r="21118" spans="1:7">
      <c r="A21118" s="389" t="s">
        <v>551</v>
      </c>
      <c r="B21118" s="389" t="s">
        <v>519</v>
      </c>
      <c r="C21118" s="389">
        <v>34865.837904899898</v>
      </c>
      <c r="D21118" s="389" t="s">
        <v>519</v>
      </c>
      <c r="E21118" s="389" t="s">
        <v>670</v>
      </c>
      <c r="F21118" s="389" t="s">
        <v>650</v>
      </c>
      <c r="G21118" s="389" t="s">
        <v>519</v>
      </c>
    </row>
    <row r="21119" spans="1:7">
      <c r="A21119" s="389" t="s">
        <v>551</v>
      </c>
      <c r="B21119" s="389" t="s">
        <v>519</v>
      </c>
      <c r="C21119" s="389">
        <v>34865.837904899898</v>
      </c>
      <c r="D21119" s="389" t="s">
        <v>519</v>
      </c>
      <c r="E21119" s="389" t="s">
        <v>670</v>
      </c>
      <c r="F21119" s="389" t="s">
        <v>650</v>
      </c>
      <c r="G21119" s="389" t="s">
        <v>519</v>
      </c>
    </row>
    <row r="21120" spans="1:7">
      <c r="A21120" s="389" t="s">
        <v>551</v>
      </c>
      <c r="B21120" s="389" t="s">
        <v>519</v>
      </c>
      <c r="C21120" s="389">
        <v>34865.837904899898</v>
      </c>
      <c r="D21120" s="389" t="s">
        <v>519</v>
      </c>
      <c r="E21120" s="389" t="s">
        <v>670</v>
      </c>
      <c r="F21120" s="389" t="s">
        <v>650</v>
      </c>
      <c r="G21120" s="389" t="s">
        <v>519</v>
      </c>
    </row>
    <row r="21121" spans="1:7">
      <c r="A21121" s="389" t="s">
        <v>551</v>
      </c>
      <c r="B21121" s="389" t="s">
        <v>519</v>
      </c>
      <c r="C21121" s="389">
        <v>34865.837904899898</v>
      </c>
      <c r="D21121" s="389" t="s">
        <v>519</v>
      </c>
      <c r="E21121" s="389" t="s">
        <v>670</v>
      </c>
      <c r="F21121" s="389" t="s">
        <v>650</v>
      </c>
      <c r="G21121" s="389" t="s">
        <v>519</v>
      </c>
    </row>
    <row r="21122" spans="1:7">
      <c r="A21122" s="389" t="s">
        <v>551</v>
      </c>
      <c r="B21122" s="389" t="s">
        <v>519</v>
      </c>
      <c r="C21122" s="389">
        <v>34865.837904899898</v>
      </c>
      <c r="D21122" s="389" t="s">
        <v>519</v>
      </c>
      <c r="E21122" s="389" t="s">
        <v>670</v>
      </c>
      <c r="F21122" s="389" t="s">
        <v>650</v>
      </c>
      <c r="G21122" s="389" t="s">
        <v>519</v>
      </c>
    </row>
    <row r="21123" spans="1:7">
      <c r="A21123" s="389" t="s">
        <v>551</v>
      </c>
      <c r="B21123" s="389" t="s">
        <v>519</v>
      </c>
      <c r="C21123" s="389">
        <v>34865.837904899898</v>
      </c>
      <c r="D21123" s="389" t="s">
        <v>519</v>
      </c>
      <c r="E21123" s="389" t="s">
        <v>670</v>
      </c>
      <c r="F21123" s="389" t="s">
        <v>650</v>
      </c>
      <c r="G21123" s="389" t="s">
        <v>519</v>
      </c>
    </row>
    <row r="21124" spans="1:7">
      <c r="A21124" s="389" t="s">
        <v>551</v>
      </c>
      <c r="B21124" s="389" t="s">
        <v>519</v>
      </c>
      <c r="C21124" s="389">
        <v>34865.837904899898</v>
      </c>
      <c r="D21124" s="389" t="s">
        <v>519</v>
      </c>
      <c r="E21124" s="389" t="s">
        <v>670</v>
      </c>
      <c r="F21124" s="389" t="s">
        <v>650</v>
      </c>
      <c r="G21124" s="389" t="s">
        <v>519</v>
      </c>
    </row>
    <row r="21125" spans="1:7">
      <c r="A21125" s="389" t="s">
        <v>551</v>
      </c>
      <c r="B21125" s="389" t="s">
        <v>519</v>
      </c>
      <c r="C21125" s="389">
        <v>34865.837904899898</v>
      </c>
      <c r="D21125" s="389" t="s">
        <v>519</v>
      </c>
      <c r="E21125" s="389" t="s">
        <v>670</v>
      </c>
      <c r="F21125" s="389" t="s">
        <v>650</v>
      </c>
      <c r="G21125" s="389" t="s">
        <v>519</v>
      </c>
    </row>
    <row r="21126" spans="1:7">
      <c r="A21126" s="389" t="s">
        <v>551</v>
      </c>
      <c r="B21126" s="389" t="s">
        <v>519</v>
      </c>
      <c r="C21126" s="389">
        <v>34865.837904899898</v>
      </c>
      <c r="D21126" s="389" t="s">
        <v>519</v>
      </c>
      <c r="E21126" s="389" t="s">
        <v>670</v>
      </c>
      <c r="F21126" s="389" t="s">
        <v>650</v>
      </c>
      <c r="G21126" s="389" t="s">
        <v>519</v>
      </c>
    </row>
    <row r="21127" spans="1:7">
      <c r="A21127" s="389" t="s">
        <v>551</v>
      </c>
      <c r="B21127" s="389" t="s">
        <v>519</v>
      </c>
      <c r="C21127" s="389">
        <v>34865.837904899898</v>
      </c>
      <c r="D21127" s="389" t="s">
        <v>519</v>
      </c>
      <c r="E21127" s="389" t="s">
        <v>670</v>
      </c>
      <c r="F21127" s="389" t="s">
        <v>650</v>
      </c>
      <c r="G21127" s="389" t="s">
        <v>519</v>
      </c>
    </row>
    <row r="21128" spans="1:7">
      <c r="A21128" s="389" t="s">
        <v>551</v>
      </c>
      <c r="B21128" s="389" t="s">
        <v>519</v>
      </c>
      <c r="C21128" s="389">
        <v>34865.837904899898</v>
      </c>
      <c r="D21128" s="389" t="s">
        <v>519</v>
      </c>
      <c r="E21128" s="389" t="s">
        <v>670</v>
      </c>
      <c r="F21128" s="389" t="s">
        <v>650</v>
      </c>
      <c r="G21128" s="389" t="s">
        <v>519</v>
      </c>
    </row>
    <row r="21129" spans="1:7">
      <c r="A21129" s="389" t="s">
        <v>551</v>
      </c>
      <c r="B21129" s="389" t="s">
        <v>519</v>
      </c>
      <c r="C21129" s="389">
        <v>34865.837904899898</v>
      </c>
      <c r="D21129" s="389" t="s">
        <v>519</v>
      </c>
      <c r="E21129" s="389" t="s">
        <v>670</v>
      </c>
      <c r="F21129" s="389" t="s">
        <v>650</v>
      </c>
      <c r="G21129" s="389" t="s">
        <v>519</v>
      </c>
    </row>
    <row r="21130" spans="1:7">
      <c r="A21130" s="389" t="s">
        <v>551</v>
      </c>
      <c r="B21130" s="389" t="s">
        <v>519</v>
      </c>
      <c r="C21130" s="389">
        <v>34865.837904899898</v>
      </c>
      <c r="D21130" s="389" t="s">
        <v>519</v>
      </c>
      <c r="E21130" s="389" t="s">
        <v>670</v>
      </c>
      <c r="F21130" s="389" t="s">
        <v>650</v>
      </c>
      <c r="G21130" s="389" t="s">
        <v>519</v>
      </c>
    </row>
    <row r="21131" spans="1:7">
      <c r="A21131" s="389" t="s">
        <v>551</v>
      </c>
      <c r="B21131" s="389" t="s">
        <v>519</v>
      </c>
      <c r="C21131" s="389">
        <v>34865.837904899898</v>
      </c>
      <c r="D21131" s="389" t="s">
        <v>519</v>
      </c>
      <c r="E21131" s="389" t="s">
        <v>670</v>
      </c>
      <c r="F21131" s="389" t="s">
        <v>650</v>
      </c>
      <c r="G21131" s="389" t="s">
        <v>519</v>
      </c>
    </row>
    <row r="21132" spans="1:7">
      <c r="A21132" s="389" t="s">
        <v>551</v>
      </c>
      <c r="B21132" s="389" t="s">
        <v>519</v>
      </c>
      <c r="C21132" s="389">
        <v>34865.837904899898</v>
      </c>
      <c r="D21132" s="389" t="s">
        <v>519</v>
      </c>
      <c r="E21132" s="389" t="s">
        <v>670</v>
      </c>
      <c r="F21132" s="389" t="s">
        <v>650</v>
      </c>
      <c r="G21132" s="389" t="s">
        <v>519</v>
      </c>
    </row>
    <row r="21133" spans="1:7">
      <c r="A21133" s="389" t="s">
        <v>551</v>
      </c>
      <c r="B21133" s="389" t="s">
        <v>519</v>
      </c>
      <c r="C21133" s="389">
        <v>34865.837904899898</v>
      </c>
      <c r="D21133" s="389" t="s">
        <v>519</v>
      </c>
      <c r="E21133" s="389" t="s">
        <v>670</v>
      </c>
      <c r="F21133" s="389" t="s">
        <v>650</v>
      </c>
      <c r="G21133" s="389" t="s">
        <v>519</v>
      </c>
    </row>
    <row r="21134" spans="1:7">
      <c r="A21134" s="389" t="s">
        <v>551</v>
      </c>
      <c r="B21134" s="389" t="s">
        <v>519</v>
      </c>
      <c r="C21134" s="389">
        <v>34865.837904899898</v>
      </c>
      <c r="D21134" s="389" t="s">
        <v>519</v>
      </c>
      <c r="E21134" s="389" t="s">
        <v>670</v>
      </c>
      <c r="F21134" s="389" t="s">
        <v>650</v>
      </c>
      <c r="G21134" s="389" t="s">
        <v>519</v>
      </c>
    </row>
    <row r="21135" spans="1:7">
      <c r="A21135" s="389" t="s">
        <v>551</v>
      </c>
      <c r="B21135" s="389" t="s">
        <v>519</v>
      </c>
      <c r="C21135" s="389">
        <v>34865.837904899898</v>
      </c>
      <c r="D21135" s="389" t="s">
        <v>519</v>
      </c>
      <c r="E21135" s="389" t="s">
        <v>670</v>
      </c>
      <c r="F21135" s="389" t="s">
        <v>650</v>
      </c>
      <c r="G21135" s="389" t="s">
        <v>519</v>
      </c>
    </row>
    <row r="21136" spans="1:7">
      <c r="A21136" s="389" t="s">
        <v>551</v>
      </c>
      <c r="B21136" s="389" t="s">
        <v>519</v>
      </c>
      <c r="C21136" s="389">
        <v>34865.837904899898</v>
      </c>
      <c r="D21136" s="389" t="s">
        <v>519</v>
      </c>
      <c r="E21136" s="389" t="s">
        <v>670</v>
      </c>
      <c r="F21136" s="389" t="s">
        <v>650</v>
      </c>
      <c r="G21136" s="389" t="s">
        <v>519</v>
      </c>
    </row>
    <row r="21137" spans="1:7">
      <c r="A21137" s="389" t="s">
        <v>551</v>
      </c>
      <c r="B21137" s="389" t="s">
        <v>519</v>
      </c>
      <c r="C21137" s="389">
        <v>34865.837904899898</v>
      </c>
      <c r="D21137" s="389" t="s">
        <v>519</v>
      </c>
      <c r="E21137" s="389" t="s">
        <v>670</v>
      </c>
      <c r="F21137" s="389" t="s">
        <v>650</v>
      </c>
      <c r="G21137" s="389" t="s">
        <v>519</v>
      </c>
    </row>
    <row r="21138" spans="1:7">
      <c r="A21138" s="389" t="s">
        <v>551</v>
      </c>
      <c r="B21138" s="389" t="s">
        <v>519</v>
      </c>
      <c r="C21138" s="389">
        <v>34865.837904899898</v>
      </c>
      <c r="D21138" s="389" t="s">
        <v>519</v>
      </c>
      <c r="E21138" s="389" t="s">
        <v>670</v>
      </c>
      <c r="F21138" s="389" t="s">
        <v>650</v>
      </c>
      <c r="G21138" s="389" t="s">
        <v>519</v>
      </c>
    </row>
    <row r="21139" spans="1:7">
      <c r="A21139" s="389" t="s">
        <v>551</v>
      </c>
      <c r="B21139" s="389" t="s">
        <v>519</v>
      </c>
      <c r="C21139" s="389">
        <v>34865.837904899898</v>
      </c>
      <c r="D21139" s="389" t="s">
        <v>519</v>
      </c>
      <c r="E21139" s="389" t="s">
        <v>670</v>
      </c>
      <c r="F21139" s="389" t="s">
        <v>650</v>
      </c>
      <c r="G21139" s="389" t="s">
        <v>519</v>
      </c>
    </row>
    <row r="21140" spans="1:7">
      <c r="A21140" s="389" t="s">
        <v>551</v>
      </c>
      <c r="B21140" s="389" t="s">
        <v>519</v>
      </c>
      <c r="C21140" s="389">
        <v>34865.837904899898</v>
      </c>
      <c r="D21140" s="389" t="s">
        <v>519</v>
      </c>
      <c r="E21140" s="389" t="s">
        <v>670</v>
      </c>
      <c r="F21140" s="389" t="s">
        <v>650</v>
      </c>
      <c r="G21140" s="389" t="s">
        <v>519</v>
      </c>
    </row>
    <row r="21141" spans="1:7">
      <c r="A21141" s="389" t="s">
        <v>551</v>
      </c>
      <c r="B21141" s="389" t="s">
        <v>519</v>
      </c>
      <c r="C21141" s="389">
        <v>34865.837904899898</v>
      </c>
      <c r="D21141" s="389" t="s">
        <v>519</v>
      </c>
      <c r="E21141" s="389" t="s">
        <v>670</v>
      </c>
      <c r="F21141" s="389" t="s">
        <v>650</v>
      </c>
      <c r="G21141" s="389" t="s">
        <v>519</v>
      </c>
    </row>
    <row r="21142" spans="1:7">
      <c r="A21142" s="389" t="s">
        <v>551</v>
      </c>
      <c r="B21142" s="389" t="s">
        <v>519</v>
      </c>
      <c r="C21142" s="389">
        <v>34865.837904899898</v>
      </c>
      <c r="D21142" s="389" t="s">
        <v>519</v>
      </c>
      <c r="E21142" s="389" t="s">
        <v>670</v>
      </c>
      <c r="F21142" s="389" t="s">
        <v>650</v>
      </c>
      <c r="G21142" s="389" t="s">
        <v>519</v>
      </c>
    </row>
    <row r="21143" spans="1:7">
      <c r="A21143" s="389" t="s">
        <v>551</v>
      </c>
      <c r="B21143" s="389" t="s">
        <v>519</v>
      </c>
      <c r="C21143" s="389">
        <v>34865.837904899898</v>
      </c>
      <c r="D21143" s="389" t="s">
        <v>519</v>
      </c>
      <c r="E21143" s="389" t="s">
        <v>670</v>
      </c>
      <c r="F21143" s="389" t="s">
        <v>650</v>
      </c>
      <c r="G21143" s="389" t="s">
        <v>519</v>
      </c>
    </row>
    <row r="21144" spans="1:7">
      <c r="A21144" s="389" t="s">
        <v>551</v>
      </c>
      <c r="B21144" s="389" t="s">
        <v>519</v>
      </c>
      <c r="C21144" s="389">
        <v>34865.837904899898</v>
      </c>
      <c r="D21144" s="389" t="s">
        <v>519</v>
      </c>
      <c r="E21144" s="389" t="s">
        <v>670</v>
      </c>
      <c r="F21144" s="389" t="s">
        <v>650</v>
      </c>
      <c r="G21144" s="389" t="s">
        <v>519</v>
      </c>
    </row>
    <row r="21145" spans="1:7">
      <c r="A21145" s="389" t="s">
        <v>551</v>
      </c>
      <c r="B21145" s="389" t="s">
        <v>519</v>
      </c>
      <c r="C21145" s="389">
        <v>34865.837904899898</v>
      </c>
      <c r="D21145" s="389" t="s">
        <v>519</v>
      </c>
      <c r="E21145" s="389" t="s">
        <v>670</v>
      </c>
      <c r="F21145" s="389" t="s">
        <v>650</v>
      </c>
      <c r="G21145" s="389" t="s">
        <v>519</v>
      </c>
    </row>
    <row r="21146" spans="1:7">
      <c r="A21146" s="389" t="s">
        <v>551</v>
      </c>
      <c r="B21146" s="389" t="s">
        <v>519</v>
      </c>
      <c r="C21146" s="389">
        <v>34865.837904899898</v>
      </c>
      <c r="D21146" s="389" t="s">
        <v>519</v>
      </c>
      <c r="E21146" s="389" t="s">
        <v>670</v>
      </c>
      <c r="F21146" s="389" t="s">
        <v>650</v>
      </c>
      <c r="G21146" s="389" t="s">
        <v>519</v>
      </c>
    </row>
    <row r="21147" spans="1:7">
      <c r="A21147" s="389" t="s">
        <v>551</v>
      </c>
      <c r="B21147" s="389" t="s">
        <v>519</v>
      </c>
      <c r="C21147" s="389">
        <v>34865.837904899898</v>
      </c>
      <c r="D21147" s="389" t="s">
        <v>519</v>
      </c>
      <c r="E21147" s="389" t="s">
        <v>670</v>
      </c>
      <c r="F21147" s="389" t="s">
        <v>650</v>
      </c>
      <c r="G21147" s="389" t="s">
        <v>519</v>
      </c>
    </row>
    <row r="21148" spans="1:7">
      <c r="A21148" s="389" t="s">
        <v>551</v>
      </c>
      <c r="B21148" s="389" t="s">
        <v>519</v>
      </c>
      <c r="C21148" s="389">
        <v>34865.837904899898</v>
      </c>
      <c r="D21148" s="389" t="s">
        <v>519</v>
      </c>
      <c r="E21148" s="389" t="s">
        <v>670</v>
      </c>
      <c r="F21148" s="389" t="s">
        <v>650</v>
      </c>
      <c r="G21148" s="389" t="s">
        <v>519</v>
      </c>
    </row>
    <row r="21149" spans="1:7">
      <c r="A21149" s="389" t="s">
        <v>551</v>
      </c>
      <c r="B21149" s="389" t="s">
        <v>519</v>
      </c>
      <c r="C21149" s="389">
        <v>34865.837904899898</v>
      </c>
      <c r="D21149" s="389" t="s">
        <v>519</v>
      </c>
      <c r="E21149" s="389" t="s">
        <v>670</v>
      </c>
      <c r="F21149" s="389" t="s">
        <v>650</v>
      </c>
      <c r="G21149" s="389" t="s">
        <v>519</v>
      </c>
    </row>
    <row r="21150" spans="1:7">
      <c r="A21150" s="389" t="s">
        <v>551</v>
      </c>
      <c r="B21150" s="389" t="s">
        <v>519</v>
      </c>
      <c r="C21150" s="389">
        <v>34865.837904899898</v>
      </c>
      <c r="D21150" s="389" t="s">
        <v>519</v>
      </c>
      <c r="E21150" s="389" t="s">
        <v>670</v>
      </c>
      <c r="F21150" s="389" t="s">
        <v>650</v>
      </c>
      <c r="G21150" s="389" t="s">
        <v>519</v>
      </c>
    </row>
    <row r="21151" spans="1:7">
      <c r="A21151" s="389" t="s">
        <v>551</v>
      </c>
      <c r="B21151" s="389" t="s">
        <v>519</v>
      </c>
      <c r="C21151" s="389">
        <v>34865.837904899898</v>
      </c>
      <c r="D21151" s="389" t="s">
        <v>519</v>
      </c>
      <c r="E21151" s="389" t="s">
        <v>670</v>
      </c>
      <c r="F21151" s="389" t="s">
        <v>650</v>
      </c>
      <c r="G21151" s="389" t="s">
        <v>519</v>
      </c>
    </row>
    <row r="21152" spans="1:7">
      <c r="A21152" s="389" t="s">
        <v>551</v>
      </c>
      <c r="B21152" s="389" t="s">
        <v>519</v>
      </c>
      <c r="C21152" s="389">
        <v>34865.837904899898</v>
      </c>
      <c r="D21152" s="389" t="s">
        <v>519</v>
      </c>
      <c r="E21152" s="389" t="s">
        <v>670</v>
      </c>
      <c r="F21152" s="389" t="s">
        <v>650</v>
      </c>
      <c r="G21152" s="389" t="s">
        <v>519</v>
      </c>
    </row>
    <row r="21153" spans="1:7">
      <c r="A21153" s="389" t="s">
        <v>551</v>
      </c>
      <c r="B21153" s="389" t="s">
        <v>519</v>
      </c>
      <c r="C21153" s="389">
        <v>34865.837904899898</v>
      </c>
      <c r="D21153" s="389" t="s">
        <v>519</v>
      </c>
      <c r="E21153" s="389" t="s">
        <v>670</v>
      </c>
      <c r="F21153" s="389" t="s">
        <v>650</v>
      </c>
      <c r="G21153" s="389" t="s">
        <v>519</v>
      </c>
    </row>
    <row r="21154" spans="1:7">
      <c r="A21154" s="389" t="s">
        <v>551</v>
      </c>
      <c r="B21154" s="389" t="s">
        <v>519</v>
      </c>
      <c r="C21154" s="389">
        <v>34865.837904899898</v>
      </c>
      <c r="D21154" s="389" t="s">
        <v>519</v>
      </c>
      <c r="E21154" s="389" t="s">
        <v>670</v>
      </c>
      <c r="F21154" s="389" t="s">
        <v>650</v>
      </c>
      <c r="G21154" s="389" t="s">
        <v>519</v>
      </c>
    </row>
    <row r="21155" spans="1:7">
      <c r="A21155" s="389" t="s">
        <v>551</v>
      </c>
      <c r="B21155" s="389" t="s">
        <v>519</v>
      </c>
      <c r="C21155" s="389">
        <v>34865.837904899898</v>
      </c>
      <c r="D21155" s="389" t="s">
        <v>519</v>
      </c>
      <c r="E21155" s="389" t="s">
        <v>670</v>
      </c>
      <c r="F21155" s="389" t="s">
        <v>650</v>
      </c>
      <c r="G21155" s="389" t="s">
        <v>519</v>
      </c>
    </row>
    <row r="21156" spans="1:7">
      <c r="A21156" s="389" t="s">
        <v>551</v>
      </c>
      <c r="B21156" s="389" t="s">
        <v>519</v>
      </c>
      <c r="C21156" s="389">
        <v>34865.837904899898</v>
      </c>
      <c r="D21156" s="389" t="s">
        <v>519</v>
      </c>
      <c r="E21156" s="389" t="s">
        <v>670</v>
      </c>
      <c r="F21156" s="389" t="s">
        <v>650</v>
      </c>
      <c r="G21156" s="389" t="s">
        <v>519</v>
      </c>
    </row>
    <row r="21157" spans="1:7">
      <c r="A21157" s="389" t="s">
        <v>551</v>
      </c>
      <c r="B21157" s="389" t="s">
        <v>519</v>
      </c>
      <c r="C21157" s="389">
        <v>34865.837904899898</v>
      </c>
      <c r="D21157" s="389" t="s">
        <v>519</v>
      </c>
      <c r="E21157" s="389" t="s">
        <v>670</v>
      </c>
      <c r="F21157" s="389" t="s">
        <v>650</v>
      </c>
      <c r="G21157" s="389" t="s">
        <v>519</v>
      </c>
    </row>
    <row r="21158" spans="1:7">
      <c r="A21158" s="389" t="s">
        <v>551</v>
      </c>
      <c r="B21158" s="389" t="s">
        <v>519</v>
      </c>
      <c r="C21158" s="389">
        <v>34865.837904899898</v>
      </c>
      <c r="D21158" s="389" t="s">
        <v>519</v>
      </c>
      <c r="E21158" s="389" t="s">
        <v>670</v>
      </c>
      <c r="F21158" s="389" t="s">
        <v>650</v>
      </c>
      <c r="G21158" s="389" t="s">
        <v>519</v>
      </c>
    </row>
    <row r="21159" spans="1:7">
      <c r="A21159" s="389" t="s">
        <v>551</v>
      </c>
      <c r="B21159" s="389" t="s">
        <v>519</v>
      </c>
      <c r="C21159" s="389">
        <v>34865.837904899898</v>
      </c>
      <c r="D21159" s="389" t="s">
        <v>519</v>
      </c>
      <c r="E21159" s="389" t="s">
        <v>670</v>
      </c>
      <c r="F21159" s="389" t="s">
        <v>650</v>
      </c>
      <c r="G21159" s="389" t="s">
        <v>519</v>
      </c>
    </row>
    <row r="21160" spans="1:7">
      <c r="A21160" s="389" t="s">
        <v>551</v>
      </c>
      <c r="B21160" s="389" t="s">
        <v>519</v>
      </c>
      <c r="C21160" s="389">
        <v>34865.837904899898</v>
      </c>
      <c r="D21160" s="389" t="s">
        <v>519</v>
      </c>
      <c r="E21160" s="389" t="s">
        <v>670</v>
      </c>
      <c r="F21160" s="389" t="s">
        <v>650</v>
      </c>
      <c r="G21160" s="389" t="s">
        <v>519</v>
      </c>
    </row>
    <row r="21161" spans="1:7">
      <c r="A21161" s="389" t="s">
        <v>551</v>
      </c>
      <c r="B21161" s="389" t="s">
        <v>519</v>
      </c>
      <c r="C21161" s="389">
        <v>34865.837904899898</v>
      </c>
      <c r="D21161" s="389" t="s">
        <v>519</v>
      </c>
      <c r="E21161" s="389" t="s">
        <v>670</v>
      </c>
      <c r="F21161" s="389" t="s">
        <v>650</v>
      </c>
      <c r="G21161" s="389" t="s">
        <v>519</v>
      </c>
    </row>
    <row r="21162" spans="1:7">
      <c r="A21162" s="389" t="s">
        <v>551</v>
      </c>
      <c r="B21162" s="389" t="s">
        <v>519</v>
      </c>
      <c r="C21162" s="389">
        <v>34865.837904899898</v>
      </c>
      <c r="D21162" s="389" t="s">
        <v>519</v>
      </c>
      <c r="E21162" s="389" t="s">
        <v>670</v>
      </c>
      <c r="F21162" s="389" t="s">
        <v>650</v>
      </c>
      <c r="G21162" s="389" t="s">
        <v>519</v>
      </c>
    </row>
    <row r="21163" spans="1:7">
      <c r="A21163" s="389" t="s">
        <v>551</v>
      </c>
      <c r="B21163" s="389" t="s">
        <v>519</v>
      </c>
      <c r="C21163" s="389">
        <v>34865.837904899898</v>
      </c>
      <c r="D21163" s="389" t="s">
        <v>519</v>
      </c>
      <c r="E21163" s="389" t="s">
        <v>670</v>
      </c>
      <c r="F21163" s="389" t="s">
        <v>650</v>
      </c>
      <c r="G21163" s="389" t="s">
        <v>519</v>
      </c>
    </row>
    <row r="21164" spans="1:7">
      <c r="A21164" s="389" t="s">
        <v>551</v>
      </c>
      <c r="B21164" s="389" t="s">
        <v>519</v>
      </c>
      <c r="C21164" s="389">
        <v>34865.837904899898</v>
      </c>
      <c r="D21164" s="389" t="s">
        <v>519</v>
      </c>
      <c r="E21164" s="389" t="s">
        <v>670</v>
      </c>
      <c r="F21164" s="389" t="s">
        <v>650</v>
      </c>
      <c r="G21164" s="389" t="s">
        <v>519</v>
      </c>
    </row>
    <row r="21165" spans="1:7">
      <c r="A21165" s="389" t="s">
        <v>551</v>
      </c>
      <c r="B21165" s="389" t="s">
        <v>519</v>
      </c>
      <c r="C21165" s="389">
        <v>34865.837904899898</v>
      </c>
      <c r="D21165" s="389" t="s">
        <v>519</v>
      </c>
      <c r="E21165" s="389" t="s">
        <v>670</v>
      </c>
      <c r="F21165" s="389" t="s">
        <v>650</v>
      </c>
      <c r="G21165" s="389" t="s">
        <v>519</v>
      </c>
    </row>
    <row r="21166" spans="1:7">
      <c r="A21166" s="389" t="s">
        <v>551</v>
      </c>
      <c r="B21166" s="389" t="s">
        <v>519</v>
      </c>
      <c r="C21166" s="389">
        <v>34865.837904899898</v>
      </c>
      <c r="D21166" s="389" t="s">
        <v>519</v>
      </c>
      <c r="E21166" s="389" t="s">
        <v>670</v>
      </c>
      <c r="F21166" s="389" t="s">
        <v>650</v>
      </c>
      <c r="G21166" s="389" t="s">
        <v>519</v>
      </c>
    </row>
    <row r="21167" spans="1:7">
      <c r="A21167" s="389" t="s">
        <v>551</v>
      </c>
      <c r="B21167" s="389" t="s">
        <v>519</v>
      </c>
      <c r="C21167" s="389">
        <v>34865.837904899898</v>
      </c>
      <c r="D21167" s="389" t="s">
        <v>519</v>
      </c>
      <c r="E21167" s="389" t="s">
        <v>670</v>
      </c>
      <c r="F21167" s="389" t="s">
        <v>650</v>
      </c>
      <c r="G21167" s="389" t="s">
        <v>519</v>
      </c>
    </row>
    <row r="21168" spans="1:7">
      <c r="A21168" s="389" t="s">
        <v>551</v>
      </c>
      <c r="B21168" s="389" t="s">
        <v>519</v>
      </c>
      <c r="C21168" s="389">
        <v>34865.837904899898</v>
      </c>
      <c r="D21168" s="389" t="s">
        <v>519</v>
      </c>
      <c r="E21168" s="389" t="s">
        <v>670</v>
      </c>
      <c r="F21168" s="389" t="s">
        <v>650</v>
      </c>
      <c r="G21168" s="389" t="s">
        <v>519</v>
      </c>
    </row>
    <row r="21169" spans="1:7">
      <c r="A21169" s="389" t="s">
        <v>551</v>
      </c>
      <c r="B21169" s="389" t="s">
        <v>519</v>
      </c>
      <c r="C21169" s="389">
        <v>34865.837904899898</v>
      </c>
      <c r="D21169" s="389" t="s">
        <v>519</v>
      </c>
      <c r="E21169" s="389" t="s">
        <v>670</v>
      </c>
      <c r="F21169" s="389" t="s">
        <v>650</v>
      </c>
      <c r="G21169" s="389" t="s">
        <v>519</v>
      </c>
    </row>
    <row r="21170" spans="1:7">
      <c r="A21170" s="389" t="s">
        <v>551</v>
      </c>
      <c r="B21170" s="389" t="s">
        <v>519</v>
      </c>
      <c r="C21170" s="389">
        <v>34865.837904899898</v>
      </c>
      <c r="D21170" s="389" t="s">
        <v>519</v>
      </c>
      <c r="E21170" s="389" t="s">
        <v>670</v>
      </c>
      <c r="F21170" s="389" t="s">
        <v>650</v>
      </c>
      <c r="G21170" s="389" t="s">
        <v>519</v>
      </c>
    </row>
    <row r="21171" spans="1:7">
      <c r="A21171" s="389" t="s">
        <v>551</v>
      </c>
      <c r="B21171" s="389" t="s">
        <v>519</v>
      </c>
      <c r="C21171" s="389">
        <v>34865.837904899898</v>
      </c>
      <c r="D21171" s="389" t="s">
        <v>519</v>
      </c>
      <c r="E21171" s="389" t="s">
        <v>670</v>
      </c>
      <c r="F21171" s="389" t="s">
        <v>650</v>
      </c>
      <c r="G21171" s="389" t="s">
        <v>519</v>
      </c>
    </row>
    <row r="21172" spans="1:7">
      <c r="A21172" s="389" t="s">
        <v>551</v>
      </c>
      <c r="B21172" s="389" t="s">
        <v>519</v>
      </c>
      <c r="C21172" s="389">
        <v>34865.837904899898</v>
      </c>
      <c r="D21172" s="389" t="s">
        <v>519</v>
      </c>
      <c r="E21172" s="389" t="s">
        <v>670</v>
      </c>
      <c r="F21172" s="389" t="s">
        <v>650</v>
      </c>
      <c r="G21172" s="389" t="s">
        <v>519</v>
      </c>
    </row>
    <row r="21173" spans="1:7">
      <c r="A21173" s="389" t="s">
        <v>551</v>
      </c>
      <c r="B21173" s="389" t="s">
        <v>519</v>
      </c>
      <c r="C21173" s="389">
        <v>34865.837904899898</v>
      </c>
      <c r="D21173" s="389" t="s">
        <v>519</v>
      </c>
      <c r="E21173" s="389" t="s">
        <v>670</v>
      </c>
      <c r="F21173" s="389" t="s">
        <v>650</v>
      </c>
      <c r="G21173" s="389" t="s">
        <v>519</v>
      </c>
    </row>
    <row r="21174" spans="1:7">
      <c r="A21174" s="389" t="s">
        <v>551</v>
      </c>
      <c r="B21174" s="389" t="s">
        <v>519</v>
      </c>
      <c r="C21174" s="389">
        <v>34865.837904899898</v>
      </c>
      <c r="D21174" s="389" t="s">
        <v>519</v>
      </c>
      <c r="E21174" s="389" t="s">
        <v>670</v>
      </c>
      <c r="F21174" s="389" t="s">
        <v>650</v>
      </c>
      <c r="G21174" s="389" t="s">
        <v>519</v>
      </c>
    </row>
    <row r="21175" spans="1:7">
      <c r="A21175" s="389" t="s">
        <v>551</v>
      </c>
      <c r="B21175" s="389" t="s">
        <v>519</v>
      </c>
      <c r="C21175" s="389">
        <v>34865.837904899898</v>
      </c>
      <c r="D21175" s="389" t="s">
        <v>519</v>
      </c>
      <c r="E21175" s="389" t="s">
        <v>670</v>
      </c>
      <c r="F21175" s="389" t="s">
        <v>650</v>
      </c>
      <c r="G21175" s="389" t="s">
        <v>519</v>
      </c>
    </row>
    <row r="21176" spans="1:7">
      <c r="A21176" s="389" t="s">
        <v>551</v>
      </c>
      <c r="B21176" s="389" t="s">
        <v>519</v>
      </c>
      <c r="C21176" s="389">
        <v>34865.837904899898</v>
      </c>
      <c r="D21176" s="389" t="s">
        <v>519</v>
      </c>
      <c r="E21176" s="389" t="s">
        <v>670</v>
      </c>
      <c r="F21176" s="389" t="s">
        <v>650</v>
      </c>
      <c r="G21176" s="389" t="s">
        <v>519</v>
      </c>
    </row>
    <row r="21177" spans="1:7">
      <c r="A21177" s="389" t="s">
        <v>551</v>
      </c>
      <c r="B21177" s="389" t="s">
        <v>519</v>
      </c>
      <c r="C21177" s="389">
        <v>34865.837904899898</v>
      </c>
      <c r="D21177" s="389" t="s">
        <v>519</v>
      </c>
      <c r="E21177" s="389" t="s">
        <v>670</v>
      </c>
      <c r="F21177" s="389" t="s">
        <v>650</v>
      </c>
      <c r="G21177" s="389" t="s">
        <v>519</v>
      </c>
    </row>
    <row r="21178" spans="1:7">
      <c r="A21178" s="389" t="s">
        <v>551</v>
      </c>
      <c r="B21178" s="389" t="s">
        <v>519</v>
      </c>
      <c r="C21178" s="389">
        <v>34865.837904899898</v>
      </c>
      <c r="D21178" s="389" t="s">
        <v>519</v>
      </c>
      <c r="E21178" s="389" t="s">
        <v>670</v>
      </c>
      <c r="F21178" s="389" t="s">
        <v>650</v>
      </c>
      <c r="G21178" s="389" t="s">
        <v>519</v>
      </c>
    </row>
    <row r="21179" spans="1:7">
      <c r="A21179" s="389" t="s">
        <v>551</v>
      </c>
      <c r="B21179" s="389" t="s">
        <v>519</v>
      </c>
      <c r="C21179" s="389">
        <v>34865.837904899898</v>
      </c>
      <c r="D21179" s="389" t="s">
        <v>519</v>
      </c>
      <c r="E21179" s="389" t="s">
        <v>670</v>
      </c>
      <c r="F21179" s="389" t="s">
        <v>650</v>
      </c>
      <c r="G21179" s="389" t="s">
        <v>519</v>
      </c>
    </row>
    <row r="21180" spans="1:7">
      <c r="A21180" s="389" t="s">
        <v>551</v>
      </c>
      <c r="B21180" s="389" t="s">
        <v>519</v>
      </c>
      <c r="C21180" s="389">
        <v>34865.837904899898</v>
      </c>
      <c r="D21180" s="389" t="s">
        <v>519</v>
      </c>
      <c r="E21180" s="389" t="s">
        <v>670</v>
      </c>
      <c r="F21180" s="389" t="s">
        <v>650</v>
      </c>
      <c r="G21180" s="389" t="s">
        <v>519</v>
      </c>
    </row>
    <row r="21181" spans="1:7">
      <c r="A21181" s="389" t="s">
        <v>551</v>
      </c>
      <c r="B21181" s="389" t="s">
        <v>519</v>
      </c>
      <c r="C21181" s="389">
        <v>34865.837904899898</v>
      </c>
      <c r="D21181" s="389" t="s">
        <v>519</v>
      </c>
      <c r="E21181" s="389" t="s">
        <v>670</v>
      </c>
      <c r="F21181" s="389" t="s">
        <v>650</v>
      </c>
      <c r="G21181" s="389" t="s">
        <v>519</v>
      </c>
    </row>
    <row r="21182" spans="1:7">
      <c r="A21182" s="389" t="s">
        <v>551</v>
      </c>
      <c r="B21182" s="389" t="s">
        <v>519</v>
      </c>
      <c r="C21182" s="389">
        <v>34865.837904899898</v>
      </c>
      <c r="D21182" s="389" t="s">
        <v>519</v>
      </c>
      <c r="E21182" s="389" t="s">
        <v>670</v>
      </c>
      <c r="F21182" s="389" t="s">
        <v>650</v>
      </c>
      <c r="G21182" s="389" t="s">
        <v>519</v>
      </c>
    </row>
    <row r="21183" spans="1:7">
      <c r="A21183" s="389" t="s">
        <v>551</v>
      </c>
      <c r="B21183" s="389" t="s">
        <v>519</v>
      </c>
      <c r="C21183" s="389">
        <v>34865.837904899898</v>
      </c>
      <c r="D21183" s="389" t="s">
        <v>519</v>
      </c>
      <c r="E21183" s="389" t="s">
        <v>670</v>
      </c>
      <c r="F21183" s="389" t="s">
        <v>650</v>
      </c>
      <c r="G21183" s="389" t="s">
        <v>519</v>
      </c>
    </row>
    <row r="21184" spans="1:7">
      <c r="A21184" s="389" t="s">
        <v>551</v>
      </c>
      <c r="B21184" s="389" t="s">
        <v>519</v>
      </c>
      <c r="C21184" s="389">
        <v>34865.837904899898</v>
      </c>
      <c r="D21184" s="389" t="s">
        <v>519</v>
      </c>
      <c r="E21184" s="389" t="s">
        <v>670</v>
      </c>
      <c r="F21184" s="389" t="s">
        <v>650</v>
      </c>
      <c r="G21184" s="389" t="s">
        <v>519</v>
      </c>
    </row>
    <row r="21185" spans="1:7">
      <c r="A21185" s="389" t="s">
        <v>551</v>
      </c>
      <c r="B21185" s="389" t="s">
        <v>519</v>
      </c>
      <c r="C21185" s="389">
        <v>34865.837904899898</v>
      </c>
      <c r="D21185" s="389" t="s">
        <v>519</v>
      </c>
      <c r="E21185" s="389" t="s">
        <v>670</v>
      </c>
      <c r="F21185" s="389" t="s">
        <v>650</v>
      </c>
      <c r="G21185" s="389" t="s">
        <v>519</v>
      </c>
    </row>
    <row r="21186" spans="1:7">
      <c r="A21186" s="389" t="s">
        <v>551</v>
      </c>
      <c r="B21186" s="389" t="s">
        <v>519</v>
      </c>
      <c r="C21186" s="389">
        <v>34865.837904899898</v>
      </c>
      <c r="D21186" s="389" t="s">
        <v>519</v>
      </c>
      <c r="E21186" s="389" t="s">
        <v>670</v>
      </c>
      <c r="F21186" s="389" t="s">
        <v>650</v>
      </c>
      <c r="G21186" s="389" t="s">
        <v>519</v>
      </c>
    </row>
    <row r="21187" spans="1:7">
      <c r="A21187" s="389" t="s">
        <v>551</v>
      </c>
      <c r="B21187" s="389" t="s">
        <v>519</v>
      </c>
      <c r="C21187" s="389">
        <v>34865.837904899898</v>
      </c>
      <c r="D21187" s="389" t="s">
        <v>519</v>
      </c>
      <c r="E21187" s="389" t="s">
        <v>670</v>
      </c>
      <c r="F21187" s="389" t="s">
        <v>650</v>
      </c>
      <c r="G21187" s="389" t="s">
        <v>519</v>
      </c>
    </row>
    <row r="21188" spans="1:7">
      <c r="A21188" s="389" t="s">
        <v>551</v>
      </c>
      <c r="B21188" s="389" t="s">
        <v>519</v>
      </c>
      <c r="C21188" s="389">
        <v>34865.837904899898</v>
      </c>
      <c r="D21188" s="389" t="s">
        <v>519</v>
      </c>
      <c r="E21188" s="389" t="s">
        <v>670</v>
      </c>
      <c r="F21188" s="389" t="s">
        <v>650</v>
      </c>
      <c r="G21188" s="389" t="s">
        <v>519</v>
      </c>
    </row>
    <row r="21189" spans="1:7">
      <c r="A21189" s="389" t="s">
        <v>551</v>
      </c>
      <c r="B21189" s="389" t="s">
        <v>519</v>
      </c>
      <c r="C21189" s="389">
        <v>34865.837904899898</v>
      </c>
      <c r="D21189" s="389" t="s">
        <v>519</v>
      </c>
      <c r="E21189" s="389" t="s">
        <v>670</v>
      </c>
      <c r="F21189" s="389" t="s">
        <v>650</v>
      </c>
      <c r="G21189" s="389" t="s">
        <v>519</v>
      </c>
    </row>
    <row r="21190" spans="1:7">
      <c r="A21190" s="389" t="s">
        <v>551</v>
      </c>
      <c r="B21190" s="389" t="s">
        <v>519</v>
      </c>
      <c r="C21190" s="389">
        <v>34865.837904899898</v>
      </c>
      <c r="D21190" s="389" t="s">
        <v>519</v>
      </c>
      <c r="E21190" s="389" t="s">
        <v>670</v>
      </c>
      <c r="F21190" s="389" t="s">
        <v>650</v>
      </c>
      <c r="G21190" s="389" t="s">
        <v>519</v>
      </c>
    </row>
    <row r="21191" spans="1:7">
      <c r="A21191" s="389" t="s">
        <v>551</v>
      </c>
      <c r="B21191" s="389" t="s">
        <v>519</v>
      </c>
      <c r="C21191" s="389">
        <v>34865.837904899898</v>
      </c>
      <c r="D21191" s="389" t="s">
        <v>519</v>
      </c>
      <c r="E21191" s="389" t="s">
        <v>670</v>
      </c>
      <c r="F21191" s="389" t="s">
        <v>650</v>
      </c>
      <c r="G21191" s="389" t="s">
        <v>519</v>
      </c>
    </row>
    <row r="21192" spans="1:7">
      <c r="A21192" s="389" t="s">
        <v>551</v>
      </c>
      <c r="B21192" s="389" t="s">
        <v>519</v>
      </c>
      <c r="C21192" s="389">
        <v>34865.837904899898</v>
      </c>
      <c r="D21192" s="389" t="s">
        <v>519</v>
      </c>
      <c r="E21192" s="389" t="s">
        <v>670</v>
      </c>
      <c r="F21192" s="389" t="s">
        <v>650</v>
      </c>
      <c r="G21192" s="389" t="s">
        <v>519</v>
      </c>
    </row>
    <row r="21193" spans="1:7">
      <c r="A21193" s="389" t="s">
        <v>551</v>
      </c>
      <c r="B21193" s="389" t="s">
        <v>519</v>
      </c>
      <c r="C21193" s="389">
        <v>34865.837904899898</v>
      </c>
      <c r="D21193" s="389" t="s">
        <v>519</v>
      </c>
      <c r="E21193" s="389" t="s">
        <v>670</v>
      </c>
      <c r="F21193" s="389" t="s">
        <v>650</v>
      </c>
      <c r="G21193" s="389" t="s">
        <v>519</v>
      </c>
    </row>
    <row r="21194" spans="1:7">
      <c r="A21194" s="389" t="s">
        <v>551</v>
      </c>
      <c r="B21194" s="389" t="s">
        <v>519</v>
      </c>
      <c r="C21194" s="389">
        <v>34865.837904899898</v>
      </c>
      <c r="D21194" s="389" t="s">
        <v>519</v>
      </c>
      <c r="E21194" s="389" t="s">
        <v>670</v>
      </c>
      <c r="F21194" s="389" t="s">
        <v>650</v>
      </c>
      <c r="G21194" s="389" t="s">
        <v>519</v>
      </c>
    </row>
    <row r="21195" spans="1:7">
      <c r="A21195" s="389" t="s">
        <v>551</v>
      </c>
      <c r="B21195" s="389" t="s">
        <v>519</v>
      </c>
      <c r="C21195" s="389">
        <v>34865.837904899898</v>
      </c>
      <c r="D21195" s="389" t="s">
        <v>519</v>
      </c>
      <c r="E21195" s="389" t="s">
        <v>670</v>
      </c>
      <c r="F21195" s="389" t="s">
        <v>650</v>
      </c>
      <c r="G21195" s="389" t="s">
        <v>519</v>
      </c>
    </row>
    <row r="21196" spans="1:7">
      <c r="A21196" s="389" t="s">
        <v>551</v>
      </c>
      <c r="B21196" s="389" t="s">
        <v>519</v>
      </c>
      <c r="C21196" s="389">
        <v>34865.837904899898</v>
      </c>
      <c r="D21196" s="389" t="s">
        <v>519</v>
      </c>
      <c r="E21196" s="389" t="s">
        <v>670</v>
      </c>
      <c r="F21196" s="389" t="s">
        <v>650</v>
      </c>
      <c r="G21196" s="389" t="s">
        <v>519</v>
      </c>
    </row>
    <row r="21197" spans="1:7">
      <c r="A21197" s="389" t="s">
        <v>551</v>
      </c>
      <c r="B21197" s="389" t="s">
        <v>519</v>
      </c>
      <c r="C21197" s="389">
        <v>34865.837904899898</v>
      </c>
      <c r="D21197" s="389" t="s">
        <v>519</v>
      </c>
      <c r="E21197" s="389" t="s">
        <v>670</v>
      </c>
      <c r="F21197" s="389" t="s">
        <v>650</v>
      </c>
      <c r="G21197" s="389" t="s">
        <v>519</v>
      </c>
    </row>
    <row r="21198" spans="1:7">
      <c r="A21198" s="389" t="s">
        <v>551</v>
      </c>
      <c r="B21198" s="389" t="s">
        <v>519</v>
      </c>
      <c r="C21198" s="389">
        <v>34865.837904899898</v>
      </c>
      <c r="D21198" s="389" t="s">
        <v>519</v>
      </c>
      <c r="E21198" s="389" t="s">
        <v>670</v>
      </c>
      <c r="F21198" s="389" t="s">
        <v>650</v>
      </c>
      <c r="G21198" s="389" t="s">
        <v>519</v>
      </c>
    </row>
    <row r="21199" spans="1:7">
      <c r="A21199" s="389" t="s">
        <v>551</v>
      </c>
      <c r="B21199" s="389" t="s">
        <v>519</v>
      </c>
      <c r="C21199" s="389">
        <v>34865.837904899898</v>
      </c>
      <c r="D21199" s="389" t="s">
        <v>519</v>
      </c>
      <c r="E21199" s="389" t="s">
        <v>670</v>
      </c>
      <c r="F21199" s="389" t="s">
        <v>650</v>
      </c>
      <c r="G21199" s="389" t="s">
        <v>519</v>
      </c>
    </row>
    <row r="21200" spans="1:7">
      <c r="A21200" s="389" t="s">
        <v>551</v>
      </c>
      <c r="B21200" s="389" t="s">
        <v>519</v>
      </c>
      <c r="C21200" s="389">
        <v>34865.837904899898</v>
      </c>
      <c r="D21200" s="389" t="s">
        <v>519</v>
      </c>
      <c r="E21200" s="389" t="s">
        <v>670</v>
      </c>
      <c r="F21200" s="389" t="s">
        <v>650</v>
      </c>
      <c r="G21200" s="389" t="s">
        <v>519</v>
      </c>
    </row>
    <row r="21201" spans="1:7">
      <c r="A21201" s="389" t="s">
        <v>551</v>
      </c>
      <c r="B21201" s="389" t="s">
        <v>519</v>
      </c>
      <c r="C21201" s="389">
        <v>34865.837904899898</v>
      </c>
      <c r="D21201" s="389" t="s">
        <v>519</v>
      </c>
      <c r="E21201" s="389" t="s">
        <v>670</v>
      </c>
      <c r="F21201" s="389" t="s">
        <v>650</v>
      </c>
      <c r="G21201" s="389" t="s">
        <v>519</v>
      </c>
    </row>
    <row r="21202" spans="1:7">
      <c r="A21202" s="389" t="s">
        <v>551</v>
      </c>
      <c r="B21202" s="389" t="s">
        <v>519</v>
      </c>
      <c r="C21202" s="389">
        <v>34865.837904899898</v>
      </c>
      <c r="D21202" s="389" t="s">
        <v>519</v>
      </c>
      <c r="E21202" s="389" t="s">
        <v>670</v>
      </c>
      <c r="F21202" s="389" t="s">
        <v>650</v>
      </c>
      <c r="G21202" s="389" t="s">
        <v>519</v>
      </c>
    </row>
    <row r="21203" spans="1:7">
      <c r="A21203" s="389" t="s">
        <v>551</v>
      </c>
      <c r="B21203" s="389" t="s">
        <v>519</v>
      </c>
      <c r="C21203" s="389">
        <v>34865.837904899898</v>
      </c>
      <c r="D21203" s="389" t="s">
        <v>519</v>
      </c>
      <c r="E21203" s="389" t="s">
        <v>670</v>
      </c>
      <c r="F21203" s="389" t="s">
        <v>650</v>
      </c>
      <c r="G21203" s="389" t="s">
        <v>519</v>
      </c>
    </row>
    <row r="21204" spans="1:7">
      <c r="A21204" s="389" t="s">
        <v>551</v>
      </c>
      <c r="B21204" s="389" t="s">
        <v>519</v>
      </c>
      <c r="C21204" s="389">
        <v>34865.837904899898</v>
      </c>
      <c r="D21204" s="389" t="s">
        <v>519</v>
      </c>
      <c r="E21204" s="389" t="s">
        <v>670</v>
      </c>
      <c r="F21204" s="389" t="s">
        <v>650</v>
      </c>
      <c r="G21204" s="389" t="s">
        <v>519</v>
      </c>
    </row>
    <row r="21205" spans="1:7">
      <c r="A21205" s="389" t="s">
        <v>551</v>
      </c>
      <c r="B21205" s="389" t="s">
        <v>519</v>
      </c>
      <c r="C21205" s="389">
        <v>34865.837904899898</v>
      </c>
      <c r="D21205" s="389" t="s">
        <v>519</v>
      </c>
      <c r="E21205" s="389" t="s">
        <v>670</v>
      </c>
      <c r="F21205" s="389" t="s">
        <v>650</v>
      </c>
      <c r="G21205" s="389" t="s">
        <v>519</v>
      </c>
    </row>
    <row r="21206" spans="1:7">
      <c r="A21206" s="389" t="s">
        <v>551</v>
      </c>
      <c r="B21206" s="389" t="s">
        <v>519</v>
      </c>
      <c r="C21206" s="389">
        <v>34865.837904899898</v>
      </c>
      <c r="D21206" s="389" t="s">
        <v>519</v>
      </c>
      <c r="E21206" s="389" t="s">
        <v>670</v>
      </c>
      <c r="F21206" s="389" t="s">
        <v>650</v>
      </c>
      <c r="G21206" s="389" t="s">
        <v>519</v>
      </c>
    </row>
    <row r="21207" spans="1:7">
      <c r="A21207" s="389" t="s">
        <v>551</v>
      </c>
      <c r="B21207" s="389" t="s">
        <v>519</v>
      </c>
      <c r="C21207" s="389">
        <v>34865.837904899898</v>
      </c>
      <c r="D21207" s="389" t="s">
        <v>519</v>
      </c>
      <c r="E21207" s="389" t="s">
        <v>670</v>
      </c>
      <c r="F21207" s="389" t="s">
        <v>650</v>
      </c>
      <c r="G21207" s="389" t="s">
        <v>519</v>
      </c>
    </row>
    <row r="21208" spans="1:7">
      <c r="A21208" s="389" t="s">
        <v>551</v>
      </c>
      <c r="B21208" s="389" t="s">
        <v>519</v>
      </c>
      <c r="C21208" s="389">
        <v>34865.837904899898</v>
      </c>
      <c r="D21208" s="389" t="s">
        <v>519</v>
      </c>
      <c r="E21208" s="389" t="s">
        <v>670</v>
      </c>
      <c r="F21208" s="389" t="s">
        <v>650</v>
      </c>
      <c r="G21208" s="389" t="s">
        <v>519</v>
      </c>
    </row>
    <row r="21209" spans="1:7">
      <c r="A21209" s="389" t="s">
        <v>551</v>
      </c>
      <c r="B21209" s="389" t="s">
        <v>519</v>
      </c>
      <c r="C21209" s="389">
        <v>34865.837904899898</v>
      </c>
      <c r="D21209" s="389" t="s">
        <v>519</v>
      </c>
      <c r="E21209" s="389" t="s">
        <v>670</v>
      </c>
      <c r="F21209" s="389" t="s">
        <v>650</v>
      </c>
      <c r="G21209" s="389" t="s">
        <v>519</v>
      </c>
    </row>
    <row r="21210" spans="1:7">
      <c r="A21210" s="389" t="s">
        <v>551</v>
      </c>
      <c r="B21210" s="389" t="s">
        <v>519</v>
      </c>
      <c r="C21210" s="389">
        <v>34865.837904899898</v>
      </c>
      <c r="D21210" s="389" t="s">
        <v>519</v>
      </c>
      <c r="E21210" s="389" t="s">
        <v>670</v>
      </c>
      <c r="F21210" s="389" t="s">
        <v>650</v>
      </c>
      <c r="G21210" s="389" t="s">
        <v>519</v>
      </c>
    </row>
    <row r="21211" spans="1:7">
      <c r="A21211" s="389" t="s">
        <v>551</v>
      </c>
      <c r="B21211" s="389" t="s">
        <v>519</v>
      </c>
      <c r="C21211" s="389">
        <v>34865.837904899898</v>
      </c>
      <c r="D21211" s="389" t="s">
        <v>519</v>
      </c>
      <c r="E21211" s="389" t="s">
        <v>670</v>
      </c>
      <c r="F21211" s="389" t="s">
        <v>650</v>
      </c>
      <c r="G21211" s="389" t="s">
        <v>519</v>
      </c>
    </row>
    <row r="21212" spans="1:7">
      <c r="A21212" s="389" t="s">
        <v>551</v>
      </c>
      <c r="B21212" s="389" t="s">
        <v>519</v>
      </c>
      <c r="C21212" s="389">
        <v>34865.837904899898</v>
      </c>
      <c r="D21212" s="389" t="s">
        <v>519</v>
      </c>
      <c r="E21212" s="389" t="s">
        <v>670</v>
      </c>
      <c r="F21212" s="389" t="s">
        <v>650</v>
      </c>
      <c r="G21212" s="389" t="s">
        <v>519</v>
      </c>
    </row>
    <row r="21213" spans="1:7">
      <c r="A21213" s="389" t="s">
        <v>551</v>
      </c>
      <c r="B21213" s="389" t="s">
        <v>519</v>
      </c>
      <c r="C21213" s="389">
        <v>34865.837904899898</v>
      </c>
      <c r="D21213" s="389" t="s">
        <v>519</v>
      </c>
      <c r="E21213" s="389" t="s">
        <v>670</v>
      </c>
      <c r="F21213" s="389" t="s">
        <v>650</v>
      </c>
      <c r="G21213" s="389" t="s">
        <v>519</v>
      </c>
    </row>
    <row r="21214" spans="1:7">
      <c r="A21214" s="389" t="s">
        <v>551</v>
      </c>
      <c r="B21214" s="389" t="s">
        <v>519</v>
      </c>
      <c r="C21214" s="389">
        <v>34865.837904899898</v>
      </c>
      <c r="D21214" s="389" t="s">
        <v>519</v>
      </c>
      <c r="E21214" s="389" t="s">
        <v>670</v>
      </c>
      <c r="F21214" s="389" t="s">
        <v>650</v>
      </c>
      <c r="G21214" s="389" t="s">
        <v>519</v>
      </c>
    </row>
    <row r="21215" spans="1:7">
      <c r="A21215" s="389" t="s">
        <v>551</v>
      </c>
      <c r="B21215" s="389" t="s">
        <v>519</v>
      </c>
      <c r="C21215" s="389">
        <v>34865.837904899898</v>
      </c>
      <c r="D21215" s="389" t="s">
        <v>519</v>
      </c>
      <c r="E21215" s="389" t="s">
        <v>670</v>
      </c>
      <c r="F21215" s="389" t="s">
        <v>650</v>
      </c>
      <c r="G21215" s="389" t="s">
        <v>519</v>
      </c>
    </row>
    <row r="21216" spans="1:7">
      <c r="A21216" s="389" t="s">
        <v>551</v>
      </c>
      <c r="B21216" s="389" t="s">
        <v>519</v>
      </c>
      <c r="C21216" s="389">
        <v>34865.837904899898</v>
      </c>
      <c r="D21216" s="389" t="s">
        <v>519</v>
      </c>
      <c r="E21216" s="389" t="s">
        <v>670</v>
      </c>
      <c r="F21216" s="389" t="s">
        <v>650</v>
      </c>
      <c r="G21216" s="389" t="s">
        <v>519</v>
      </c>
    </row>
    <row r="21217" spans="1:7">
      <c r="A21217" s="389" t="s">
        <v>551</v>
      </c>
      <c r="B21217" s="389" t="s">
        <v>519</v>
      </c>
      <c r="C21217" s="389">
        <v>34865.837904899898</v>
      </c>
      <c r="D21217" s="389" t="s">
        <v>519</v>
      </c>
      <c r="E21217" s="389" t="s">
        <v>670</v>
      </c>
      <c r="F21217" s="389" t="s">
        <v>650</v>
      </c>
      <c r="G21217" s="389" t="s">
        <v>519</v>
      </c>
    </row>
    <row r="21218" spans="1:7">
      <c r="A21218" s="389" t="s">
        <v>551</v>
      </c>
      <c r="B21218" s="389" t="s">
        <v>519</v>
      </c>
      <c r="C21218" s="389">
        <v>34865.837904899898</v>
      </c>
      <c r="D21218" s="389" t="s">
        <v>519</v>
      </c>
      <c r="E21218" s="389" t="s">
        <v>670</v>
      </c>
      <c r="F21218" s="389" t="s">
        <v>650</v>
      </c>
      <c r="G21218" s="389" t="s">
        <v>519</v>
      </c>
    </row>
    <row r="21219" spans="1:7">
      <c r="A21219" s="389" t="s">
        <v>551</v>
      </c>
      <c r="B21219" s="389" t="s">
        <v>519</v>
      </c>
      <c r="C21219" s="389">
        <v>34865.837904899898</v>
      </c>
      <c r="D21219" s="389" t="s">
        <v>519</v>
      </c>
      <c r="E21219" s="389" t="s">
        <v>670</v>
      </c>
      <c r="F21219" s="389" t="s">
        <v>650</v>
      </c>
      <c r="G21219" s="389" t="s">
        <v>519</v>
      </c>
    </row>
    <row r="21220" spans="1:7">
      <c r="A21220" s="389" t="s">
        <v>551</v>
      </c>
      <c r="B21220" s="389" t="s">
        <v>519</v>
      </c>
      <c r="C21220" s="389">
        <v>34865.837904899898</v>
      </c>
      <c r="D21220" s="389" t="s">
        <v>519</v>
      </c>
      <c r="E21220" s="389" t="s">
        <v>670</v>
      </c>
      <c r="F21220" s="389" t="s">
        <v>650</v>
      </c>
      <c r="G21220" s="389" t="s">
        <v>519</v>
      </c>
    </row>
    <row r="21221" spans="1:7">
      <c r="A21221" s="389" t="s">
        <v>551</v>
      </c>
      <c r="B21221" s="389" t="s">
        <v>519</v>
      </c>
      <c r="C21221" s="389">
        <v>34865.837904899898</v>
      </c>
      <c r="D21221" s="389" t="s">
        <v>519</v>
      </c>
      <c r="E21221" s="389" t="s">
        <v>670</v>
      </c>
      <c r="F21221" s="389" t="s">
        <v>650</v>
      </c>
      <c r="G21221" s="389" t="s">
        <v>519</v>
      </c>
    </row>
    <row r="21222" spans="1:7">
      <c r="A21222" s="389" t="s">
        <v>551</v>
      </c>
      <c r="B21222" s="389" t="s">
        <v>519</v>
      </c>
      <c r="C21222" s="389">
        <v>34865.837904899898</v>
      </c>
      <c r="D21222" s="389" t="s">
        <v>519</v>
      </c>
      <c r="E21222" s="389" t="s">
        <v>670</v>
      </c>
      <c r="F21222" s="389" t="s">
        <v>650</v>
      </c>
      <c r="G21222" s="389" t="s">
        <v>519</v>
      </c>
    </row>
    <row r="21223" spans="1:7">
      <c r="A21223" s="389" t="s">
        <v>551</v>
      </c>
      <c r="B21223" s="389" t="s">
        <v>519</v>
      </c>
      <c r="C21223" s="389">
        <v>34865.837904899898</v>
      </c>
      <c r="D21223" s="389" t="s">
        <v>519</v>
      </c>
      <c r="E21223" s="389" t="s">
        <v>670</v>
      </c>
      <c r="F21223" s="389" t="s">
        <v>650</v>
      </c>
      <c r="G21223" s="389" t="s">
        <v>519</v>
      </c>
    </row>
    <row r="21224" spans="1:7">
      <c r="A21224" s="389" t="s">
        <v>551</v>
      </c>
      <c r="B21224" s="389" t="s">
        <v>519</v>
      </c>
      <c r="C21224" s="389">
        <v>34865.837904899898</v>
      </c>
      <c r="D21224" s="389" t="s">
        <v>519</v>
      </c>
      <c r="E21224" s="389" t="s">
        <v>670</v>
      </c>
      <c r="F21224" s="389" t="s">
        <v>650</v>
      </c>
      <c r="G21224" s="389" t="s">
        <v>519</v>
      </c>
    </row>
    <row r="21225" spans="1:7">
      <c r="A21225" s="389" t="s">
        <v>551</v>
      </c>
      <c r="B21225" s="389" t="s">
        <v>519</v>
      </c>
      <c r="C21225" s="389">
        <v>34865.837904899898</v>
      </c>
      <c r="D21225" s="389" t="s">
        <v>519</v>
      </c>
      <c r="E21225" s="389" t="s">
        <v>670</v>
      </c>
      <c r="F21225" s="389" t="s">
        <v>650</v>
      </c>
      <c r="G21225" s="389" t="s">
        <v>519</v>
      </c>
    </row>
    <row r="21226" spans="1:7">
      <c r="A21226" s="389" t="s">
        <v>551</v>
      </c>
      <c r="B21226" s="389" t="s">
        <v>519</v>
      </c>
      <c r="C21226" s="389">
        <v>34865.837904899898</v>
      </c>
      <c r="D21226" s="389" t="s">
        <v>519</v>
      </c>
      <c r="E21226" s="389" t="s">
        <v>670</v>
      </c>
      <c r="F21226" s="389" t="s">
        <v>650</v>
      </c>
      <c r="G21226" s="389" t="s">
        <v>519</v>
      </c>
    </row>
    <row r="21227" spans="1:7">
      <c r="A21227" s="389" t="s">
        <v>551</v>
      </c>
      <c r="B21227" s="389" t="s">
        <v>519</v>
      </c>
      <c r="C21227" s="389">
        <v>34865.837904899898</v>
      </c>
      <c r="D21227" s="389" t="s">
        <v>519</v>
      </c>
      <c r="E21227" s="389" t="s">
        <v>670</v>
      </c>
      <c r="F21227" s="389" t="s">
        <v>650</v>
      </c>
      <c r="G21227" s="389" t="s">
        <v>519</v>
      </c>
    </row>
    <row r="21228" spans="1:7">
      <c r="A21228" s="389" t="s">
        <v>551</v>
      </c>
      <c r="B21228" s="389" t="s">
        <v>519</v>
      </c>
      <c r="C21228" s="389">
        <v>34865.837904899898</v>
      </c>
      <c r="D21228" s="389" t="s">
        <v>519</v>
      </c>
      <c r="E21228" s="389" t="s">
        <v>670</v>
      </c>
      <c r="F21228" s="389" t="s">
        <v>650</v>
      </c>
      <c r="G21228" s="389" t="s">
        <v>519</v>
      </c>
    </row>
    <row r="21229" spans="1:7">
      <c r="A21229" s="389" t="s">
        <v>551</v>
      </c>
      <c r="B21229" s="389" t="s">
        <v>519</v>
      </c>
      <c r="C21229" s="389">
        <v>34865.837904899898</v>
      </c>
      <c r="D21229" s="389" t="s">
        <v>519</v>
      </c>
      <c r="E21229" s="389" t="s">
        <v>670</v>
      </c>
      <c r="F21229" s="389" t="s">
        <v>650</v>
      </c>
      <c r="G21229" s="389" t="s">
        <v>519</v>
      </c>
    </row>
    <row r="21230" spans="1:7">
      <c r="A21230" s="389" t="s">
        <v>551</v>
      </c>
      <c r="B21230" s="389" t="s">
        <v>519</v>
      </c>
      <c r="C21230" s="389">
        <v>34865.837904899898</v>
      </c>
      <c r="D21230" s="389" t="s">
        <v>519</v>
      </c>
      <c r="E21230" s="389" t="s">
        <v>670</v>
      </c>
      <c r="F21230" s="389" t="s">
        <v>650</v>
      </c>
      <c r="G21230" s="389" t="s">
        <v>519</v>
      </c>
    </row>
    <row r="21231" spans="1:7">
      <c r="A21231" s="389" t="s">
        <v>551</v>
      </c>
      <c r="B21231" s="389" t="s">
        <v>519</v>
      </c>
      <c r="C21231" s="389">
        <v>34865.837904899898</v>
      </c>
      <c r="D21231" s="389" t="s">
        <v>519</v>
      </c>
      <c r="E21231" s="389" t="s">
        <v>670</v>
      </c>
      <c r="F21231" s="389" t="s">
        <v>650</v>
      </c>
      <c r="G21231" s="389" t="s">
        <v>519</v>
      </c>
    </row>
    <row r="21232" spans="1:7">
      <c r="A21232" s="389" t="s">
        <v>551</v>
      </c>
      <c r="B21232" s="389" t="s">
        <v>519</v>
      </c>
      <c r="C21232" s="389">
        <v>34865.837904899898</v>
      </c>
      <c r="D21232" s="389" t="s">
        <v>519</v>
      </c>
      <c r="E21232" s="389" t="s">
        <v>670</v>
      </c>
      <c r="F21232" s="389" t="s">
        <v>650</v>
      </c>
      <c r="G21232" s="389" t="s">
        <v>519</v>
      </c>
    </row>
    <row r="21233" spans="1:7">
      <c r="A21233" s="389" t="s">
        <v>551</v>
      </c>
      <c r="B21233" s="389" t="s">
        <v>519</v>
      </c>
      <c r="C21233" s="389">
        <v>34865.837904899898</v>
      </c>
      <c r="D21233" s="389" t="s">
        <v>519</v>
      </c>
      <c r="E21233" s="389" t="s">
        <v>670</v>
      </c>
      <c r="F21233" s="389" t="s">
        <v>650</v>
      </c>
      <c r="G21233" s="389" t="s">
        <v>519</v>
      </c>
    </row>
    <row r="21234" spans="1:7">
      <c r="A21234" s="389" t="s">
        <v>551</v>
      </c>
      <c r="B21234" s="389" t="s">
        <v>519</v>
      </c>
      <c r="C21234" s="389">
        <v>34865.837904899898</v>
      </c>
      <c r="D21234" s="389" t="s">
        <v>519</v>
      </c>
      <c r="E21234" s="389" t="s">
        <v>670</v>
      </c>
      <c r="F21234" s="389" t="s">
        <v>650</v>
      </c>
      <c r="G21234" s="389" t="s">
        <v>519</v>
      </c>
    </row>
    <row r="21235" spans="1:7">
      <c r="A21235" s="389" t="s">
        <v>551</v>
      </c>
      <c r="B21235" s="389" t="s">
        <v>519</v>
      </c>
      <c r="C21235" s="389">
        <v>34865.837904899898</v>
      </c>
      <c r="D21235" s="389" t="s">
        <v>519</v>
      </c>
      <c r="E21235" s="389" t="s">
        <v>670</v>
      </c>
      <c r="F21235" s="389" t="s">
        <v>650</v>
      </c>
      <c r="G21235" s="389" t="s">
        <v>519</v>
      </c>
    </row>
    <row r="21236" spans="1:7">
      <c r="A21236" s="389" t="s">
        <v>551</v>
      </c>
      <c r="B21236" s="389" t="s">
        <v>519</v>
      </c>
      <c r="C21236" s="389">
        <v>34865.837904899898</v>
      </c>
      <c r="D21236" s="389" t="s">
        <v>519</v>
      </c>
      <c r="E21236" s="389" t="s">
        <v>670</v>
      </c>
      <c r="F21236" s="389" t="s">
        <v>650</v>
      </c>
      <c r="G21236" s="389" t="s">
        <v>519</v>
      </c>
    </row>
    <row r="21237" spans="1:7">
      <c r="A21237" s="389" t="s">
        <v>551</v>
      </c>
      <c r="B21237" s="389" t="s">
        <v>519</v>
      </c>
      <c r="C21237" s="389">
        <v>34865.837904899898</v>
      </c>
      <c r="D21237" s="389" t="s">
        <v>519</v>
      </c>
      <c r="E21237" s="389" t="s">
        <v>670</v>
      </c>
      <c r="F21237" s="389" t="s">
        <v>650</v>
      </c>
      <c r="G21237" s="389" t="s">
        <v>519</v>
      </c>
    </row>
    <row r="21238" spans="1:7">
      <c r="A21238" s="389" t="s">
        <v>551</v>
      </c>
      <c r="B21238" s="389" t="s">
        <v>519</v>
      </c>
      <c r="C21238" s="389">
        <v>34865.837904899898</v>
      </c>
      <c r="D21238" s="389" t="s">
        <v>519</v>
      </c>
      <c r="E21238" s="389" t="s">
        <v>670</v>
      </c>
      <c r="F21238" s="389" t="s">
        <v>650</v>
      </c>
      <c r="G21238" s="389" t="s">
        <v>519</v>
      </c>
    </row>
    <row r="21239" spans="1:7">
      <c r="A21239" s="389" t="s">
        <v>551</v>
      </c>
      <c r="B21239" s="389" t="s">
        <v>519</v>
      </c>
      <c r="C21239" s="389">
        <v>34865.837904899898</v>
      </c>
      <c r="D21239" s="389" t="s">
        <v>519</v>
      </c>
      <c r="E21239" s="389" t="s">
        <v>670</v>
      </c>
      <c r="F21239" s="389" t="s">
        <v>650</v>
      </c>
      <c r="G21239" s="389" t="s">
        <v>519</v>
      </c>
    </row>
    <row r="21240" spans="1:7">
      <c r="A21240" s="389" t="s">
        <v>551</v>
      </c>
      <c r="B21240" s="389" t="s">
        <v>519</v>
      </c>
      <c r="C21240" s="389">
        <v>34865.837904899898</v>
      </c>
      <c r="D21240" s="389" t="s">
        <v>519</v>
      </c>
      <c r="E21240" s="389" t="s">
        <v>670</v>
      </c>
      <c r="F21240" s="389" t="s">
        <v>650</v>
      </c>
      <c r="G21240" s="389" t="s">
        <v>519</v>
      </c>
    </row>
    <row r="21241" spans="1:7">
      <c r="A21241" s="389" t="s">
        <v>551</v>
      </c>
      <c r="B21241" s="389" t="s">
        <v>519</v>
      </c>
      <c r="C21241" s="389">
        <v>34865.837904899898</v>
      </c>
      <c r="D21241" s="389" t="s">
        <v>519</v>
      </c>
      <c r="E21241" s="389" t="s">
        <v>670</v>
      </c>
      <c r="F21241" s="389" t="s">
        <v>650</v>
      </c>
      <c r="G21241" s="389" t="s">
        <v>519</v>
      </c>
    </row>
    <row r="21242" spans="1:7">
      <c r="A21242" s="389" t="s">
        <v>551</v>
      </c>
      <c r="B21242" s="389" t="s">
        <v>519</v>
      </c>
      <c r="C21242" s="389">
        <v>34865.837904899898</v>
      </c>
      <c r="D21242" s="389" t="s">
        <v>519</v>
      </c>
      <c r="E21242" s="389" t="s">
        <v>670</v>
      </c>
      <c r="F21242" s="389" t="s">
        <v>650</v>
      </c>
      <c r="G21242" s="389" t="s">
        <v>519</v>
      </c>
    </row>
    <row r="21243" spans="1:7">
      <c r="A21243" s="389" t="s">
        <v>551</v>
      </c>
      <c r="B21243" s="389" t="s">
        <v>519</v>
      </c>
      <c r="C21243" s="389">
        <v>34865.837904899898</v>
      </c>
      <c r="D21243" s="389" t="s">
        <v>519</v>
      </c>
      <c r="E21243" s="389" t="s">
        <v>670</v>
      </c>
      <c r="F21243" s="389" t="s">
        <v>650</v>
      </c>
      <c r="G21243" s="389" t="s">
        <v>519</v>
      </c>
    </row>
    <row r="21244" spans="1:7">
      <c r="A21244" s="389" t="s">
        <v>551</v>
      </c>
      <c r="B21244" s="389" t="s">
        <v>519</v>
      </c>
      <c r="C21244" s="389">
        <v>34865.837904899898</v>
      </c>
      <c r="D21244" s="389" t="s">
        <v>519</v>
      </c>
      <c r="E21244" s="389" t="s">
        <v>670</v>
      </c>
      <c r="F21244" s="389" t="s">
        <v>650</v>
      </c>
      <c r="G21244" s="389" t="s">
        <v>519</v>
      </c>
    </row>
    <row r="21245" spans="1:7">
      <c r="A21245" s="389" t="s">
        <v>551</v>
      </c>
      <c r="B21245" s="389" t="s">
        <v>519</v>
      </c>
      <c r="C21245" s="389">
        <v>34865.837904899898</v>
      </c>
      <c r="D21245" s="389" t="s">
        <v>519</v>
      </c>
      <c r="E21245" s="389" t="s">
        <v>670</v>
      </c>
      <c r="F21245" s="389" t="s">
        <v>650</v>
      </c>
      <c r="G21245" s="389" t="s">
        <v>519</v>
      </c>
    </row>
    <row r="21246" spans="1:7">
      <c r="A21246" s="389" t="s">
        <v>551</v>
      </c>
      <c r="B21246" s="389" t="s">
        <v>519</v>
      </c>
      <c r="C21246" s="389">
        <v>34865.837904899898</v>
      </c>
      <c r="D21246" s="389" t="s">
        <v>519</v>
      </c>
      <c r="E21246" s="389" t="s">
        <v>670</v>
      </c>
      <c r="F21246" s="389" t="s">
        <v>650</v>
      </c>
      <c r="G21246" s="389" t="s">
        <v>519</v>
      </c>
    </row>
    <row r="21247" spans="1:7">
      <c r="A21247" s="389" t="s">
        <v>551</v>
      </c>
      <c r="B21247" s="389" t="s">
        <v>519</v>
      </c>
      <c r="C21247" s="389">
        <v>34865.837904899898</v>
      </c>
      <c r="D21247" s="389" t="s">
        <v>519</v>
      </c>
      <c r="E21247" s="389" t="s">
        <v>670</v>
      </c>
      <c r="F21247" s="389" t="s">
        <v>650</v>
      </c>
      <c r="G21247" s="389" t="s">
        <v>519</v>
      </c>
    </row>
    <row r="21248" spans="1:7">
      <c r="A21248" s="389" t="s">
        <v>551</v>
      </c>
      <c r="B21248" s="389" t="s">
        <v>519</v>
      </c>
      <c r="C21248" s="389">
        <v>34865.837904899898</v>
      </c>
      <c r="D21248" s="389" t="s">
        <v>519</v>
      </c>
      <c r="E21248" s="389" t="s">
        <v>670</v>
      </c>
      <c r="F21248" s="389" t="s">
        <v>650</v>
      </c>
      <c r="G21248" s="389" t="s">
        <v>519</v>
      </c>
    </row>
    <row r="21249" spans="1:7">
      <c r="A21249" s="389" t="s">
        <v>551</v>
      </c>
      <c r="B21249" s="389" t="s">
        <v>519</v>
      </c>
      <c r="C21249" s="389">
        <v>34865.837904899898</v>
      </c>
      <c r="D21249" s="389" t="s">
        <v>519</v>
      </c>
      <c r="E21249" s="389" t="s">
        <v>670</v>
      </c>
      <c r="F21249" s="389" t="s">
        <v>650</v>
      </c>
      <c r="G21249" s="389" t="s">
        <v>519</v>
      </c>
    </row>
    <row r="21250" spans="1:7">
      <c r="A21250" s="389" t="s">
        <v>551</v>
      </c>
      <c r="B21250" s="389" t="s">
        <v>519</v>
      </c>
      <c r="C21250" s="389">
        <v>34865.837904899898</v>
      </c>
      <c r="D21250" s="389" t="s">
        <v>519</v>
      </c>
      <c r="E21250" s="389" t="s">
        <v>670</v>
      </c>
      <c r="F21250" s="389" t="s">
        <v>650</v>
      </c>
      <c r="G21250" s="389" t="s">
        <v>519</v>
      </c>
    </row>
    <row r="21251" spans="1:7">
      <c r="A21251" s="389" t="s">
        <v>551</v>
      </c>
      <c r="B21251" s="389" t="s">
        <v>519</v>
      </c>
      <c r="C21251" s="389">
        <v>34865.837904899898</v>
      </c>
      <c r="D21251" s="389" t="s">
        <v>519</v>
      </c>
      <c r="E21251" s="389" t="s">
        <v>670</v>
      </c>
      <c r="F21251" s="389" t="s">
        <v>650</v>
      </c>
      <c r="G21251" s="389" t="s">
        <v>519</v>
      </c>
    </row>
    <row r="21252" spans="1:7">
      <c r="A21252" s="389" t="s">
        <v>551</v>
      </c>
      <c r="B21252" s="389" t="s">
        <v>519</v>
      </c>
      <c r="C21252" s="389">
        <v>34865.837904899898</v>
      </c>
      <c r="D21252" s="389" t="s">
        <v>519</v>
      </c>
      <c r="E21252" s="389" t="s">
        <v>670</v>
      </c>
      <c r="F21252" s="389" t="s">
        <v>650</v>
      </c>
      <c r="G21252" s="389" t="s">
        <v>519</v>
      </c>
    </row>
    <row r="21253" spans="1:7">
      <c r="A21253" s="389" t="s">
        <v>551</v>
      </c>
      <c r="B21253" s="389" t="s">
        <v>519</v>
      </c>
      <c r="C21253" s="389">
        <v>34865.837904899898</v>
      </c>
      <c r="D21253" s="389" t="s">
        <v>519</v>
      </c>
      <c r="E21253" s="389" t="s">
        <v>670</v>
      </c>
      <c r="F21253" s="389" t="s">
        <v>650</v>
      </c>
      <c r="G21253" s="389" t="s">
        <v>519</v>
      </c>
    </row>
    <row r="21254" spans="1:7">
      <c r="A21254" s="389" t="s">
        <v>551</v>
      </c>
      <c r="B21254" s="389" t="s">
        <v>519</v>
      </c>
      <c r="C21254" s="389">
        <v>34865.837904899898</v>
      </c>
      <c r="D21254" s="389" t="s">
        <v>519</v>
      </c>
      <c r="E21254" s="389" t="s">
        <v>670</v>
      </c>
      <c r="F21254" s="389" t="s">
        <v>650</v>
      </c>
      <c r="G21254" s="389" t="s">
        <v>519</v>
      </c>
    </row>
    <row r="21255" spans="1:7">
      <c r="A21255" s="389" t="s">
        <v>551</v>
      </c>
      <c r="B21255" s="389" t="s">
        <v>519</v>
      </c>
      <c r="C21255" s="389">
        <v>34865.837904899898</v>
      </c>
      <c r="D21255" s="389" t="s">
        <v>519</v>
      </c>
      <c r="E21255" s="389" t="s">
        <v>670</v>
      </c>
      <c r="F21255" s="389" t="s">
        <v>650</v>
      </c>
      <c r="G21255" s="389" t="s">
        <v>519</v>
      </c>
    </row>
    <row r="21256" spans="1:7">
      <c r="A21256" s="389" t="s">
        <v>551</v>
      </c>
      <c r="B21256" s="389" t="s">
        <v>519</v>
      </c>
      <c r="C21256" s="389">
        <v>34865.837904899898</v>
      </c>
      <c r="D21256" s="389" t="s">
        <v>519</v>
      </c>
      <c r="E21256" s="389" t="s">
        <v>670</v>
      </c>
      <c r="F21256" s="389" t="s">
        <v>650</v>
      </c>
      <c r="G21256" s="389" t="s">
        <v>519</v>
      </c>
    </row>
    <row r="21257" spans="1:7">
      <c r="A21257" s="389" t="s">
        <v>551</v>
      </c>
      <c r="B21257" s="389" t="s">
        <v>519</v>
      </c>
      <c r="C21257" s="389">
        <v>34865.837904899898</v>
      </c>
      <c r="D21257" s="389" t="s">
        <v>519</v>
      </c>
      <c r="E21257" s="389" t="s">
        <v>670</v>
      </c>
      <c r="F21257" s="389" t="s">
        <v>650</v>
      </c>
      <c r="G21257" s="389" t="s">
        <v>519</v>
      </c>
    </row>
    <row r="21258" spans="1:7">
      <c r="A21258" s="389" t="s">
        <v>551</v>
      </c>
      <c r="B21258" s="389" t="s">
        <v>519</v>
      </c>
      <c r="C21258" s="389">
        <v>34865.837904899898</v>
      </c>
      <c r="D21258" s="389" t="s">
        <v>519</v>
      </c>
      <c r="E21258" s="389" t="s">
        <v>670</v>
      </c>
      <c r="F21258" s="389" t="s">
        <v>650</v>
      </c>
      <c r="G21258" s="389" t="s">
        <v>519</v>
      </c>
    </row>
    <row r="21259" spans="1:7">
      <c r="A21259" s="389" t="s">
        <v>551</v>
      </c>
      <c r="B21259" s="389" t="s">
        <v>519</v>
      </c>
      <c r="C21259" s="389">
        <v>34865.837904899898</v>
      </c>
      <c r="D21259" s="389" t="s">
        <v>519</v>
      </c>
      <c r="E21259" s="389" t="s">
        <v>670</v>
      </c>
      <c r="F21259" s="389" t="s">
        <v>650</v>
      </c>
      <c r="G21259" s="389" t="s">
        <v>519</v>
      </c>
    </row>
    <row r="21260" spans="1:7">
      <c r="A21260" s="389" t="s">
        <v>551</v>
      </c>
      <c r="B21260" s="389" t="s">
        <v>519</v>
      </c>
      <c r="C21260" s="389">
        <v>34865.837904899898</v>
      </c>
      <c r="D21260" s="389" t="s">
        <v>519</v>
      </c>
      <c r="E21260" s="389" t="s">
        <v>670</v>
      </c>
      <c r="F21260" s="389" t="s">
        <v>650</v>
      </c>
      <c r="G21260" s="389" t="s">
        <v>519</v>
      </c>
    </row>
    <row r="21261" spans="1:7">
      <c r="A21261" s="389" t="s">
        <v>551</v>
      </c>
      <c r="B21261" s="389" t="s">
        <v>519</v>
      </c>
      <c r="C21261" s="389">
        <v>34865.837904899898</v>
      </c>
      <c r="D21261" s="389" t="s">
        <v>519</v>
      </c>
      <c r="E21261" s="389" t="s">
        <v>670</v>
      </c>
      <c r="F21261" s="389" t="s">
        <v>650</v>
      </c>
      <c r="G21261" s="389" t="s">
        <v>519</v>
      </c>
    </row>
    <row r="21262" spans="1:7">
      <c r="A21262" s="389" t="s">
        <v>551</v>
      </c>
      <c r="B21262" s="389" t="s">
        <v>519</v>
      </c>
      <c r="C21262" s="389">
        <v>34865.837904899898</v>
      </c>
      <c r="D21262" s="389" t="s">
        <v>519</v>
      </c>
      <c r="E21262" s="389" t="s">
        <v>670</v>
      </c>
      <c r="F21262" s="389" t="s">
        <v>650</v>
      </c>
      <c r="G21262" s="389" t="s">
        <v>519</v>
      </c>
    </row>
    <row r="21263" spans="1:7">
      <c r="A21263" s="389" t="s">
        <v>551</v>
      </c>
      <c r="B21263" s="389" t="s">
        <v>519</v>
      </c>
      <c r="C21263" s="389">
        <v>34865.837904899898</v>
      </c>
      <c r="D21263" s="389" t="s">
        <v>519</v>
      </c>
      <c r="E21263" s="389" t="s">
        <v>670</v>
      </c>
      <c r="F21263" s="389" t="s">
        <v>650</v>
      </c>
      <c r="G21263" s="389" t="s">
        <v>519</v>
      </c>
    </row>
    <row r="21264" spans="1:7">
      <c r="A21264" s="389" t="s">
        <v>551</v>
      </c>
      <c r="B21264" s="389" t="s">
        <v>519</v>
      </c>
      <c r="C21264" s="389">
        <v>34865.837904899898</v>
      </c>
      <c r="D21264" s="389" t="s">
        <v>519</v>
      </c>
      <c r="E21264" s="389" t="s">
        <v>670</v>
      </c>
      <c r="F21264" s="389" t="s">
        <v>650</v>
      </c>
      <c r="G21264" s="389" t="s">
        <v>519</v>
      </c>
    </row>
    <row r="21265" spans="1:7">
      <c r="A21265" s="389" t="s">
        <v>551</v>
      </c>
      <c r="B21265" s="389" t="s">
        <v>519</v>
      </c>
      <c r="C21265" s="389">
        <v>34865.837904899898</v>
      </c>
      <c r="D21265" s="389" t="s">
        <v>519</v>
      </c>
      <c r="E21265" s="389" t="s">
        <v>670</v>
      </c>
      <c r="F21265" s="389" t="s">
        <v>650</v>
      </c>
      <c r="G21265" s="389" t="s">
        <v>519</v>
      </c>
    </row>
    <row r="21266" spans="1:7">
      <c r="A21266" s="389" t="s">
        <v>551</v>
      </c>
      <c r="B21266" s="389" t="s">
        <v>519</v>
      </c>
      <c r="C21266" s="389">
        <v>34865.837904899898</v>
      </c>
      <c r="D21266" s="389" t="s">
        <v>519</v>
      </c>
      <c r="E21266" s="389" t="s">
        <v>670</v>
      </c>
      <c r="F21266" s="389" t="s">
        <v>650</v>
      </c>
      <c r="G21266" s="389" t="s">
        <v>519</v>
      </c>
    </row>
    <row r="21267" spans="1:7">
      <c r="A21267" s="389" t="s">
        <v>551</v>
      </c>
      <c r="B21267" s="389" t="s">
        <v>519</v>
      </c>
      <c r="C21267" s="389">
        <v>34865.837904899898</v>
      </c>
      <c r="D21267" s="389" t="s">
        <v>519</v>
      </c>
      <c r="E21267" s="389" t="s">
        <v>670</v>
      </c>
      <c r="F21267" s="389" t="s">
        <v>650</v>
      </c>
      <c r="G21267" s="389" t="s">
        <v>519</v>
      </c>
    </row>
    <row r="21268" spans="1:7">
      <c r="A21268" s="389" t="s">
        <v>551</v>
      </c>
      <c r="B21268" s="389" t="s">
        <v>519</v>
      </c>
      <c r="C21268" s="389">
        <v>34865.837904899898</v>
      </c>
      <c r="D21268" s="389" t="s">
        <v>519</v>
      </c>
      <c r="E21268" s="389" t="s">
        <v>670</v>
      </c>
      <c r="F21268" s="389" t="s">
        <v>650</v>
      </c>
      <c r="G21268" s="389" t="s">
        <v>519</v>
      </c>
    </row>
    <row r="21269" spans="1:7">
      <c r="A21269" s="389" t="s">
        <v>551</v>
      </c>
      <c r="B21269" s="389" t="s">
        <v>519</v>
      </c>
      <c r="C21269" s="389">
        <v>34865.837904899898</v>
      </c>
      <c r="D21269" s="389" t="s">
        <v>519</v>
      </c>
      <c r="E21269" s="389" t="s">
        <v>670</v>
      </c>
      <c r="F21269" s="389" t="s">
        <v>650</v>
      </c>
      <c r="G21269" s="389" t="s">
        <v>519</v>
      </c>
    </row>
    <row r="21270" spans="1:7">
      <c r="A21270" s="389" t="s">
        <v>551</v>
      </c>
      <c r="B21270" s="389" t="s">
        <v>519</v>
      </c>
      <c r="C21270" s="389">
        <v>34865.837904899898</v>
      </c>
      <c r="D21270" s="389" t="s">
        <v>519</v>
      </c>
      <c r="E21270" s="389" t="s">
        <v>670</v>
      </c>
      <c r="F21270" s="389" t="s">
        <v>650</v>
      </c>
      <c r="G21270" s="389" t="s">
        <v>519</v>
      </c>
    </row>
    <row r="21271" spans="1:7">
      <c r="A21271" s="389" t="s">
        <v>551</v>
      </c>
      <c r="B21271" s="389" t="s">
        <v>519</v>
      </c>
      <c r="C21271" s="389">
        <v>34865.837904899898</v>
      </c>
      <c r="D21271" s="389" t="s">
        <v>519</v>
      </c>
      <c r="E21271" s="389" t="s">
        <v>670</v>
      </c>
      <c r="F21271" s="389" t="s">
        <v>650</v>
      </c>
      <c r="G21271" s="389" t="s">
        <v>519</v>
      </c>
    </row>
    <row r="21272" spans="1:7">
      <c r="A21272" s="389" t="s">
        <v>551</v>
      </c>
      <c r="B21272" s="389" t="s">
        <v>519</v>
      </c>
      <c r="C21272" s="389">
        <v>34865.837904899898</v>
      </c>
      <c r="D21272" s="389" t="s">
        <v>519</v>
      </c>
      <c r="E21272" s="389" t="s">
        <v>670</v>
      </c>
      <c r="F21272" s="389" t="s">
        <v>650</v>
      </c>
      <c r="G21272" s="389" t="s">
        <v>519</v>
      </c>
    </row>
    <row r="21273" spans="1:7">
      <c r="A21273" s="389" t="s">
        <v>553</v>
      </c>
      <c r="B21273" s="389" t="s">
        <v>519</v>
      </c>
      <c r="C21273" s="389">
        <v>34865.837904899898</v>
      </c>
      <c r="D21273" s="389" t="s">
        <v>519</v>
      </c>
      <c r="E21273" s="389" t="s">
        <v>670</v>
      </c>
      <c r="F21273" s="389" t="s">
        <v>650</v>
      </c>
      <c r="G21273" s="389" t="s">
        <v>519</v>
      </c>
    </row>
    <row r="21274" spans="1:7">
      <c r="A21274" s="389" t="s">
        <v>553</v>
      </c>
      <c r="B21274" s="389" t="s">
        <v>519</v>
      </c>
      <c r="C21274" s="389">
        <v>34865.837904899898</v>
      </c>
      <c r="D21274" s="389" t="s">
        <v>519</v>
      </c>
      <c r="E21274" s="389" t="s">
        <v>670</v>
      </c>
      <c r="F21274" s="389" t="s">
        <v>650</v>
      </c>
      <c r="G21274" s="389" t="s">
        <v>519</v>
      </c>
    </row>
    <row r="21275" spans="1:7">
      <c r="A21275" s="389" t="s">
        <v>553</v>
      </c>
      <c r="B21275" s="389" t="s">
        <v>519</v>
      </c>
      <c r="C21275" s="389">
        <v>34865.837904899898</v>
      </c>
      <c r="D21275" s="389" t="s">
        <v>519</v>
      </c>
      <c r="E21275" s="389" t="s">
        <v>670</v>
      </c>
      <c r="F21275" s="389" t="s">
        <v>650</v>
      </c>
      <c r="G21275" s="389" t="s">
        <v>519</v>
      </c>
    </row>
    <row r="21276" spans="1:7">
      <c r="A21276" s="389" t="s">
        <v>553</v>
      </c>
      <c r="B21276" s="389" t="s">
        <v>519</v>
      </c>
      <c r="C21276" s="389">
        <v>34865.837904899898</v>
      </c>
      <c r="D21276" s="389" t="s">
        <v>519</v>
      </c>
      <c r="E21276" s="389" t="s">
        <v>670</v>
      </c>
      <c r="F21276" s="389" t="s">
        <v>650</v>
      </c>
      <c r="G21276" s="389" t="s">
        <v>519</v>
      </c>
    </row>
    <row r="21277" spans="1:7">
      <c r="A21277" s="389" t="s">
        <v>553</v>
      </c>
      <c r="B21277" s="389" t="s">
        <v>519</v>
      </c>
      <c r="C21277" s="389">
        <v>34865.837904899898</v>
      </c>
      <c r="D21277" s="389" t="s">
        <v>519</v>
      </c>
      <c r="E21277" s="389" t="s">
        <v>670</v>
      </c>
      <c r="F21277" s="389" t="s">
        <v>650</v>
      </c>
      <c r="G21277" s="389" t="s">
        <v>519</v>
      </c>
    </row>
    <row r="21278" spans="1:7">
      <c r="A21278" s="389" t="s">
        <v>553</v>
      </c>
      <c r="B21278" s="389" t="s">
        <v>519</v>
      </c>
      <c r="C21278" s="389">
        <v>34865.837904899898</v>
      </c>
      <c r="D21278" s="389" t="s">
        <v>519</v>
      </c>
      <c r="E21278" s="389" t="s">
        <v>670</v>
      </c>
      <c r="F21278" s="389" t="s">
        <v>650</v>
      </c>
      <c r="G21278" s="389" t="s">
        <v>519</v>
      </c>
    </row>
    <row r="21279" spans="1:7">
      <c r="A21279" s="389" t="s">
        <v>553</v>
      </c>
      <c r="B21279" s="389" t="s">
        <v>519</v>
      </c>
      <c r="C21279" s="389">
        <v>34865.837904899898</v>
      </c>
      <c r="D21279" s="389" t="s">
        <v>519</v>
      </c>
      <c r="E21279" s="389" t="s">
        <v>670</v>
      </c>
      <c r="F21279" s="389" t="s">
        <v>650</v>
      </c>
      <c r="G21279" s="389" t="s">
        <v>519</v>
      </c>
    </row>
    <row r="21280" spans="1:7">
      <c r="A21280" s="389" t="s">
        <v>553</v>
      </c>
      <c r="B21280" s="389" t="s">
        <v>519</v>
      </c>
      <c r="C21280" s="389">
        <v>34865.837904899898</v>
      </c>
      <c r="D21280" s="389" t="s">
        <v>519</v>
      </c>
      <c r="E21280" s="389" t="s">
        <v>670</v>
      </c>
      <c r="F21280" s="389" t="s">
        <v>650</v>
      </c>
      <c r="G21280" s="389" t="s">
        <v>519</v>
      </c>
    </row>
    <row r="21281" spans="1:7">
      <c r="A21281" s="389" t="s">
        <v>553</v>
      </c>
      <c r="B21281" s="389" t="s">
        <v>519</v>
      </c>
      <c r="C21281" s="389">
        <v>34865.837904899898</v>
      </c>
      <c r="D21281" s="389" t="s">
        <v>519</v>
      </c>
      <c r="E21281" s="389" t="s">
        <v>670</v>
      </c>
      <c r="F21281" s="389" t="s">
        <v>650</v>
      </c>
      <c r="G21281" s="389" t="s">
        <v>519</v>
      </c>
    </row>
    <row r="21282" spans="1:7">
      <c r="A21282" s="389" t="s">
        <v>553</v>
      </c>
      <c r="B21282" s="389" t="s">
        <v>519</v>
      </c>
      <c r="C21282" s="389">
        <v>34865.837904899898</v>
      </c>
      <c r="D21282" s="389" t="s">
        <v>519</v>
      </c>
      <c r="E21282" s="389" t="s">
        <v>670</v>
      </c>
      <c r="F21282" s="389" t="s">
        <v>650</v>
      </c>
      <c r="G21282" s="389" t="s">
        <v>519</v>
      </c>
    </row>
    <row r="21283" spans="1:7">
      <c r="A21283" s="389" t="s">
        <v>553</v>
      </c>
      <c r="B21283" s="389" t="s">
        <v>519</v>
      </c>
      <c r="C21283" s="389">
        <v>34865.837904899898</v>
      </c>
      <c r="D21283" s="389" t="s">
        <v>519</v>
      </c>
      <c r="E21283" s="389" t="s">
        <v>670</v>
      </c>
      <c r="F21283" s="389" t="s">
        <v>650</v>
      </c>
      <c r="G21283" s="389" t="s">
        <v>519</v>
      </c>
    </row>
    <row r="21284" spans="1:7">
      <c r="A21284" s="389" t="s">
        <v>553</v>
      </c>
      <c r="B21284" s="389" t="s">
        <v>519</v>
      </c>
      <c r="C21284" s="389">
        <v>34865.837904899898</v>
      </c>
      <c r="D21284" s="389" t="s">
        <v>519</v>
      </c>
      <c r="E21284" s="389" t="s">
        <v>670</v>
      </c>
      <c r="F21284" s="389" t="s">
        <v>650</v>
      </c>
      <c r="G21284" s="389" t="s">
        <v>519</v>
      </c>
    </row>
    <row r="21285" spans="1:7">
      <c r="A21285" s="389" t="s">
        <v>553</v>
      </c>
      <c r="B21285" s="389" t="s">
        <v>519</v>
      </c>
      <c r="C21285" s="389">
        <v>34865.837904899898</v>
      </c>
      <c r="D21285" s="389" t="s">
        <v>519</v>
      </c>
      <c r="E21285" s="389" t="s">
        <v>670</v>
      </c>
      <c r="F21285" s="389" t="s">
        <v>650</v>
      </c>
      <c r="G21285" s="389" t="s">
        <v>519</v>
      </c>
    </row>
    <row r="21286" spans="1:7">
      <c r="A21286" s="389" t="s">
        <v>553</v>
      </c>
      <c r="B21286" s="389" t="s">
        <v>519</v>
      </c>
      <c r="C21286" s="389">
        <v>34865.837904899898</v>
      </c>
      <c r="D21286" s="389" t="s">
        <v>519</v>
      </c>
      <c r="E21286" s="389" t="s">
        <v>670</v>
      </c>
      <c r="F21286" s="389" t="s">
        <v>650</v>
      </c>
      <c r="G21286" s="389" t="s">
        <v>519</v>
      </c>
    </row>
    <row r="21287" spans="1:7">
      <c r="A21287" s="389" t="s">
        <v>553</v>
      </c>
      <c r="B21287" s="389" t="s">
        <v>519</v>
      </c>
      <c r="C21287" s="389">
        <v>34865.837904899898</v>
      </c>
      <c r="D21287" s="389" t="s">
        <v>519</v>
      </c>
      <c r="E21287" s="389" t="s">
        <v>670</v>
      </c>
      <c r="F21287" s="389" t="s">
        <v>650</v>
      </c>
      <c r="G21287" s="389" t="s">
        <v>519</v>
      </c>
    </row>
    <row r="21288" spans="1:7">
      <c r="A21288" s="389" t="s">
        <v>553</v>
      </c>
      <c r="B21288" s="389" t="s">
        <v>519</v>
      </c>
      <c r="C21288" s="389">
        <v>34865.837904899898</v>
      </c>
      <c r="D21288" s="389" t="s">
        <v>519</v>
      </c>
      <c r="E21288" s="389" t="s">
        <v>670</v>
      </c>
      <c r="F21288" s="389" t="s">
        <v>650</v>
      </c>
      <c r="G21288" s="389" t="s">
        <v>519</v>
      </c>
    </row>
    <row r="21289" spans="1:7">
      <c r="A21289" s="389" t="s">
        <v>553</v>
      </c>
      <c r="B21289" s="389" t="s">
        <v>519</v>
      </c>
      <c r="C21289" s="389">
        <v>34865.837904899898</v>
      </c>
      <c r="D21289" s="389" t="s">
        <v>519</v>
      </c>
      <c r="E21289" s="389" t="s">
        <v>670</v>
      </c>
      <c r="F21289" s="389" t="s">
        <v>650</v>
      </c>
      <c r="G21289" s="389" t="s">
        <v>519</v>
      </c>
    </row>
    <row r="21290" spans="1:7">
      <c r="A21290" s="389" t="s">
        <v>553</v>
      </c>
      <c r="B21290" s="389" t="s">
        <v>519</v>
      </c>
      <c r="C21290" s="389">
        <v>34865.837904899898</v>
      </c>
      <c r="D21290" s="389" t="s">
        <v>519</v>
      </c>
      <c r="E21290" s="389" t="s">
        <v>670</v>
      </c>
      <c r="F21290" s="389" t="s">
        <v>650</v>
      </c>
      <c r="G21290" s="389" t="s">
        <v>519</v>
      </c>
    </row>
    <row r="21291" spans="1:7">
      <c r="A21291" s="389" t="s">
        <v>553</v>
      </c>
      <c r="B21291" s="389" t="s">
        <v>519</v>
      </c>
      <c r="C21291" s="389">
        <v>34865.837904899898</v>
      </c>
      <c r="D21291" s="389" t="s">
        <v>519</v>
      </c>
      <c r="E21291" s="389" t="s">
        <v>670</v>
      </c>
      <c r="F21291" s="389" t="s">
        <v>650</v>
      </c>
      <c r="G21291" s="389" t="s">
        <v>519</v>
      </c>
    </row>
    <row r="21292" spans="1:7">
      <c r="A21292" s="389" t="s">
        <v>553</v>
      </c>
      <c r="B21292" s="389" t="s">
        <v>519</v>
      </c>
      <c r="C21292" s="389">
        <v>34865.837904899898</v>
      </c>
      <c r="D21292" s="389" t="s">
        <v>519</v>
      </c>
      <c r="E21292" s="389" t="s">
        <v>670</v>
      </c>
      <c r="F21292" s="389" t="s">
        <v>650</v>
      </c>
      <c r="G21292" s="389" t="s">
        <v>519</v>
      </c>
    </row>
    <row r="21293" spans="1:7">
      <c r="A21293" s="389" t="s">
        <v>553</v>
      </c>
      <c r="B21293" s="389" t="s">
        <v>519</v>
      </c>
      <c r="C21293" s="389">
        <v>34865.837904899898</v>
      </c>
      <c r="D21293" s="389" t="s">
        <v>519</v>
      </c>
      <c r="E21293" s="389" t="s">
        <v>670</v>
      </c>
      <c r="F21293" s="389" t="s">
        <v>650</v>
      </c>
      <c r="G21293" s="389" t="s">
        <v>519</v>
      </c>
    </row>
    <row r="21294" spans="1:7">
      <c r="A21294" s="389" t="s">
        <v>553</v>
      </c>
      <c r="B21294" s="389" t="s">
        <v>519</v>
      </c>
      <c r="C21294" s="389">
        <v>34865.837904899898</v>
      </c>
      <c r="D21294" s="389" t="s">
        <v>519</v>
      </c>
      <c r="E21294" s="389" t="s">
        <v>670</v>
      </c>
      <c r="F21294" s="389" t="s">
        <v>650</v>
      </c>
      <c r="G21294" s="389" t="s">
        <v>519</v>
      </c>
    </row>
    <row r="21295" spans="1:7">
      <c r="A21295" s="389" t="s">
        <v>553</v>
      </c>
      <c r="B21295" s="389" t="s">
        <v>519</v>
      </c>
      <c r="C21295" s="389">
        <v>34865.837904899898</v>
      </c>
      <c r="D21295" s="389" t="s">
        <v>519</v>
      </c>
      <c r="E21295" s="389" t="s">
        <v>670</v>
      </c>
      <c r="F21295" s="389" t="s">
        <v>650</v>
      </c>
      <c r="G21295" s="389" t="s">
        <v>519</v>
      </c>
    </row>
    <row r="21296" spans="1:7">
      <c r="A21296" s="389" t="s">
        <v>553</v>
      </c>
      <c r="B21296" s="389" t="s">
        <v>519</v>
      </c>
      <c r="C21296" s="389">
        <v>34865.837904899898</v>
      </c>
      <c r="D21296" s="389" t="s">
        <v>519</v>
      </c>
      <c r="E21296" s="389" t="s">
        <v>670</v>
      </c>
      <c r="F21296" s="389" t="s">
        <v>650</v>
      </c>
      <c r="G21296" s="389" t="s">
        <v>519</v>
      </c>
    </row>
    <row r="21297" spans="1:7">
      <c r="A21297" s="389" t="s">
        <v>553</v>
      </c>
      <c r="B21297" s="389" t="s">
        <v>519</v>
      </c>
      <c r="C21297" s="389">
        <v>34865.837904899898</v>
      </c>
      <c r="D21297" s="389" t="s">
        <v>519</v>
      </c>
      <c r="E21297" s="389" t="s">
        <v>670</v>
      </c>
      <c r="F21297" s="389" t="s">
        <v>650</v>
      </c>
      <c r="G21297" s="389" t="s">
        <v>519</v>
      </c>
    </row>
    <row r="21298" spans="1:7">
      <c r="A21298" s="389" t="s">
        <v>553</v>
      </c>
      <c r="B21298" s="389" t="s">
        <v>519</v>
      </c>
      <c r="C21298" s="389">
        <v>34865.837904899898</v>
      </c>
      <c r="D21298" s="389" t="s">
        <v>519</v>
      </c>
      <c r="E21298" s="389" t="s">
        <v>670</v>
      </c>
      <c r="F21298" s="389" t="s">
        <v>650</v>
      </c>
      <c r="G21298" s="389" t="s">
        <v>519</v>
      </c>
    </row>
    <row r="21299" spans="1:7">
      <c r="A21299" s="389" t="s">
        <v>553</v>
      </c>
      <c r="B21299" s="389" t="s">
        <v>519</v>
      </c>
      <c r="C21299" s="389">
        <v>34865.837904899898</v>
      </c>
      <c r="D21299" s="389" t="s">
        <v>519</v>
      </c>
      <c r="E21299" s="389" t="s">
        <v>670</v>
      </c>
      <c r="F21299" s="389" t="s">
        <v>650</v>
      </c>
      <c r="G21299" s="389" t="s">
        <v>519</v>
      </c>
    </row>
    <row r="21300" spans="1:7">
      <c r="A21300" s="389" t="s">
        <v>553</v>
      </c>
      <c r="B21300" s="389" t="s">
        <v>519</v>
      </c>
      <c r="C21300" s="389">
        <v>34865.837904899898</v>
      </c>
      <c r="D21300" s="389" t="s">
        <v>519</v>
      </c>
      <c r="E21300" s="389" t="s">
        <v>670</v>
      </c>
      <c r="F21300" s="389" t="s">
        <v>650</v>
      </c>
      <c r="G21300" s="389" t="s">
        <v>519</v>
      </c>
    </row>
    <row r="21301" spans="1:7">
      <c r="A21301" s="389" t="s">
        <v>553</v>
      </c>
      <c r="B21301" s="389" t="s">
        <v>519</v>
      </c>
      <c r="C21301" s="389">
        <v>34865.837904899898</v>
      </c>
      <c r="D21301" s="389" t="s">
        <v>519</v>
      </c>
      <c r="E21301" s="389" t="s">
        <v>670</v>
      </c>
      <c r="F21301" s="389" t="s">
        <v>650</v>
      </c>
      <c r="G21301" s="389" t="s">
        <v>519</v>
      </c>
    </row>
    <row r="21302" spans="1:7">
      <c r="A21302" s="389" t="s">
        <v>553</v>
      </c>
      <c r="B21302" s="389" t="s">
        <v>519</v>
      </c>
      <c r="C21302" s="389">
        <v>34865.837904899898</v>
      </c>
      <c r="D21302" s="389" t="s">
        <v>519</v>
      </c>
      <c r="E21302" s="389" t="s">
        <v>670</v>
      </c>
      <c r="F21302" s="389" t="s">
        <v>650</v>
      </c>
      <c r="G21302" s="389" t="s">
        <v>519</v>
      </c>
    </row>
    <row r="21303" spans="1:7">
      <c r="A21303" s="389" t="s">
        <v>553</v>
      </c>
      <c r="B21303" s="389" t="s">
        <v>519</v>
      </c>
      <c r="C21303" s="389">
        <v>34865.837904899898</v>
      </c>
      <c r="D21303" s="389" t="s">
        <v>519</v>
      </c>
      <c r="E21303" s="389" t="s">
        <v>670</v>
      </c>
      <c r="F21303" s="389" t="s">
        <v>650</v>
      </c>
      <c r="G21303" s="389" t="s">
        <v>519</v>
      </c>
    </row>
    <row r="21304" spans="1:7">
      <c r="A21304" s="389" t="s">
        <v>553</v>
      </c>
      <c r="B21304" s="389" t="s">
        <v>519</v>
      </c>
      <c r="C21304" s="389">
        <v>34865.837904899898</v>
      </c>
      <c r="D21304" s="389" t="s">
        <v>519</v>
      </c>
      <c r="E21304" s="389" t="s">
        <v>670</v>
      </c>
      <c r="F21304" s="389" t="s">
        <v>650</v>
      </c>
      <c r="G21304" s="389" t="s">
        <v>519</v>
      </c>
    </row>
    <row r="21305" spans="1:7">
      <c r="A21305" s="389" t="s">
        <v>553</v>
      </c>
      <c r="B21305" s="389" t="s">
        <v>519</v>
      </c>
      <c r="C21305" s="389">
        <v>34865.837904899898</v>
      </c>
      <c r="D21305" s="389" t="s">
        <v>519</v>
      </c>
      <c r="E21305" s="389" t="s">
        <v>670</v>
      </c>
      <c r="F21305" s="389" t="s">
        <v>650</v>
      </c>
      <c r="G21305" s="389" t="s">
        <v>519</v>
      </c>
    </row>
    <row r="21306" spans="1:7">
      <c r="A21306" s="389" t="s">
        <v>553</v>
      </c>
      <c r="B21306" s="389" t="s">
        <v>519</v>
      </c>
      <c r="C21306" s="389">
        <v>34865.837904899898</v>
      </c>
      <c r="D21306" s="389" t="s">
        <v>519</v>
      </c>
      <c r="E21306" s="389" t="s">
        <v>670</v>
      </c>
      <c r="F21306" s="389" t="s">
        <v>650</v>
      </c>
      <c r="G21306" s="389" t="s">
        <v>519</v>
      </c>
    </row>
    <row r="21307" spans="1:7">
      <c r="A21307" s="389" t="s">
        <v>553</v>
      </c>
      <c r="B21307" s="389" t="s">
        <v>519</v>
      </c>
      <c r="C21307" s="389">
        <v>34865.837904899898</v>
      </c>
      <c r="D21307" s="389" t="s">
        <v>519</v>
      </c>
      <c r="E21307" s="389" t="s">
        <v>670</v>
      </c>
      <c r="F21307" s="389" t="s">
        <v>650</v>
      </c>
      <c r="G21307" s="389" t="s">
        <v>519</v>
      </c>
    </row>
    <row r="21308" spans="1:7">
      <c r="A21308" s="389" t="s">
        <v>553</v>
      </c>
      <c r="B21308" s="389" t="s">
        <v>519</v>
      </c>
      <c r="C21308" s="389">
        <v>34865.837904899898</v>
      </c>
      <c r="D21308" s="389" t="s">
        <v>519</v>
      </c>
      <c r="E21308" s="389" t="s">
        <v>670</v>
      </c>
      <c r="F21308" s="389" t="s">
        <v>650</v>
      </c>
      <c r="G21308" s="389" t="s">
        <v>519</v>
      </c>
    </row>
    <row r="21309" spans="1:7">
      <c r="A21309" s="389" t="s">
        <v>553</v>
      </c>
      <c r="B21309" s="389" t="s">
        <v>519</v>
      </c>
      <c r="C21309" s="389">
        <v>34865.837904899898</v>
      </c>
      <c r="D21309" s="389" t="s">
        <v>519</v>
      </c>
      <c r="E21309" s="389" t="s">
        <v>670</v>
      </c>
      <c r="F21309" s="389" t="s">
        <v>650</v>
      </c>
      <c r="G21309" s="389" t="s">
        <v>519</v>
      </c>
    </row>
    <row r="21310" spans="1:7">
      <c r="A21310" s="389" t="s">
        <v>553</v>
      </c>
      <c r="B21310" s="389" t="s">
        <v>519</v>
      </c>
      <c r="C21310" s="389">
        <v>34865.837904899898</v>
      </c>
      <c r="D21310" s="389" t="s">
        <v>519</v>
      </c>
      <c r="E21310" s="389" t="s">
        <v>670</v>
      </c>
      <c r="F21310" s="389" t="s">
        <v>650</v>
      </c>
      <c r="G21310" s="389" t="s">
        <v>519</v>
      </c>
    </row>
    <row r="21311" spans="1:7">
      <c r="A21311" s="389" t="s">
        <v>553</v>
      </c>
      <c r="B21311" s="389" t="s">
        <v>519</v>
      </c>
      <c r="C21311" s="389">
        <v>34865.837904899898</v>
      </c>
      <c r="D21311" s="389" t="s">
        <v>519</v>
      </c>
      <c r="E21311" s="389" t="s">
        <v>670</v>
      </c>
      <c r="F21311" s="389" t="s">
        <v>650</v>
      </c>
      <c r="G21311" s="389" t="s">
        <v>519</v>
      </c>
    </row>
    <row r="21312" spans="1:7">
      <c r="A21312" s="389" t="s">
        <v>553</v>
      </c>
      <c r="B21312" s="389" t="s">
        <v>519</v>
      </c>
      <c r="C21312" s="389">
        <v>34865.837904899898</v>
      </c>
      <c r="D21312" s="389" t="s">
        <v>519</v>
      </c>
      <c r="E21312" s="389" t="s">
        <v>670</v>
      </c>
      <c r="F21312" s="389" t="s">
        <v>650</v>
      </c>
      <c r="G21312" s="389" t="s">
        <v>519</v>
      </c>
    </row>
    <row r="21313" spans="1:7">
      <c r="A21313" s="389" t="s">
        <v>553</v>
      </c>
      <c r="B21313" s="389" t="s">
        <v>519</v>
      </c>
      <c r="C21313" s="389">
        <v>34865.837904899898</v>
      </c>
      <c r="D21313" s="389" t="s">
        <v>519</v>
      </c>
      <c r="E21313" s="389" t="s">
        <v>670</v>
      </c>
      <c r="F21313" s="389" t="s">
        <v>650</v>
      </c>
      <c r="G21313" s="389" t="s">
        <v>519</v>
      </c>
    </row>
    <row r="21314" spans="1:7">
      <c r="A21314" s="389" t="s">
        <v>553</v>
      </c>
      <c r="B21314" s="389" t="s">
        <v>519</v>
      </c>
      <c r="C21314" s="389">
        <v>34865.837904899898</v>
      </c>
      <c r="D21314" s="389" t="s">
        <v>519</v>
      </c>
      <c r="E21314" s="389" t="s">
        <v>670</v>
      </c>
      <c r="F21314" s="389" t="s">
        <v>650</v>
      </c>
      <c r="G21314" s="389" t="s">
        <v>519</v>
      </c>
    </row>
    <row r="21315" spans="1:7">
      <c r="A21315" s="389" t="s">
        <v>553</v>
      </c>
      <c r="B21315" s="389" t="s">
        <v>519</v>
      </c>
      <c r="C21315" s="389">
        <v>34865.837904899898</v>
      </c>
      <c r="D21315" s="389" t="s">
        <v>519</v>
      </c>
      <c r="E21315" s="389" t="s">
        <v>670</v>
      </c>
      <c r="F21315" s="389" t="s">
        <v>650</v>
      </c>
      <c r="G21315" s="389" t="s">
        <v>519</v>
      </c>
    </row>
    <row r="21316" spans="1:7">
      <c r="A21316" s="389" t="s">
        <v>554</v>
      </c>
      <c r="B21316" s="389" t="s">
        <v>519</v>
      </c>
      <c r="C21316" s="389">
        <v>34865.837904899898</v>
      </c>
      <c r="D21316" s="389" t="s">
        <v>519</v>
      </c>
      <c r="E21316" s="389" t="s">
        <v>670</v>
      </c>
      <c r="F21316" s="389" t="s">
        <v>650</v>
      </c>
      <c r="G21316" s="389" t="s">
        <v>519</v>
      </c>
    </row>
    <row r="21317" spans="1:7">
      <c r="A21317" s="389" t="s">
        <v>554</v>
      </c>
      <c r="B21317" s="389" t="s">
        <v>519</v>
      </c>
      <c r="C21317" s="389">
        <v>34865.837904899898</v>
      </c>
      <c r="D21317" s="389" t="s">
        <v>519</v>
      </c>
      <c r="E21317" s="389" t="s">
        <v>670</v>
      </c>
      <c r="F21317" s="389" t="s">
        <v>650</v>
      </c>
      <c r="G21317" s="389" t="s">
        <v>519</v>
      </c>
    </row>
    <row r="21318" spans="1:7">
      <c r="A21318" s="389" t="s">
        <v>554</v>
      </c>
      <c r="B21318" s="389" t="s">
        <v>519</v>
      </c>
      <c r="C21318" s="389">
        <v>34865.837904899898</v>
      </c>
      <c r="D21318" s="389" t="s">
        <v>519</v>
      </c>
      <c r="E21318" s="389" t="s">
        <v>670</v>
      </c>
      <c r="F21318" s="389" t="s">
        <v>650</v>
      </c>
      <c r="G21318" s="389" t="s">
        <v>519</v>
      </c>
    </row>
    <row r="21319" spans="1:7">
      <c r="A21319" s="389" t="s">
        <v>554</v>
      </c>
      <c r="B21319" s="389" t="s">
        <v>519</v>
      </c>
      <c r="C21319" s="389">
        <v>34865.837904899898</v>
      </c>
      <c r="D21319" s="389" t="s">
        <v>519</v>
      </c>
      <c r="E21319" s="389" t="s">
        <v>670</v>
      </c>
      <c r="F21319" s="389" t="s">
        <v>650</v>
      </c>
      <c r="G21319" s="389" t="s">
        <v>519</v>
      </c>
    </row>
    <row r="21320" spans="1:7">
      <c r="A21320" s="389" t="s">
        <v>554</v>
      </c>
      <c r="B21320" s="389" t="s">
        <v>519</v>
      </c>
      <c r="C21320" s="389">
        <v>34865.837904899898</v>
      </c>
      <c r="D21320" s="389" t="s">
        <v>519</v>
      </c>
      <c r="E21320" s="389" t="s">
        <v>670</v>
      </c>
      <c r="F21320" s="389" t="s">
        <v>650</v>
      </c>
      <c r="G21320" s="389" t="s">
        <v>519</v>
      </c>
    </row>
    <row r="21321" spans="1:7">
      <c r="A21321" s="389" t="s">
        <v>554</v>
      </c>
      <c r="B21321" s="389" t="s">
        <v>519</v>
      </c>
      <c r="C21321" s="389">
        <v>34865.837904899898</v>
      </c>
      <c r="D21321" s="389" t="s">
        <v>519</v>
      </c>
      <c r="E21321" s="389" t="s">
        <v>670</v>
      </c>
      <c r="F21321" s="389" t="s">
        <v>650</v>
      </c>
      <c r="G21321" s="389" t="s">
        <v>519</v>
      </c>
    </row>
    <row r="21322" spans="1:7">
      <c r="A21322" s="389" t="s">
        <v>554</v>
      </c>
      <c r="B21322" s="389" t="s">
        <v>519</v>
      </c>
      <c r="C21322" s="389">
        <v>34865.837904899898</v>
      </c>
      <c r="D21322" s="389" t="s">
        <v>519</v>
      </c>
      <c r="E21322" s="389" t="s">
        <v>670</v>
      </c>
      <c r="F21322" s="389" t="s">
        <v>650</v>
      </c>
      <c r="G21322" s="389" t="s">
        <v>519</v>
      </c>
    </row>
    <row r="21323" spans="1:7">
      <c r="A21323" s="389" t="s">
        <v>554</v>
      </c>
      <c r="B21323" s="389" t="s">
        <v>519</v>
      </c>
      <c r="C21323" s="389">
        <v>34865.837904899898</v>
      </c>
      <c r="D21323" s="389" t="s">
        <v>519</v>
      </c>
      <c r="E21323" s="389" t="s">
        <v>670</v>
      </c>
      <c r="F21323" s="389" t="s">
        <v>650</v>
      </c>
      <c r="G21323" s="389" t="s">
        <v>519</v>
      </c>
    </row>
    <row r="21324" spans="1:7">
      <c r="A21324" s="389" t="s">
        <v>554</v>
      </c>
      <c r="B21324" s="389" t="s">
        <v>519</v>
      </c>
      <c r="C21324" s="389">
        <v>34865.837904899898</v>
      </c>
      <c r="D21324" s="389" t="s">
        <v>519</v>
      </c>
      <c r="E21324" s="389" t="s">
        <v>670</v>
      </c>
      <c r="F21324" s="389" t="s">
        <v>650</v>
      </c>
      <c r="G21324" s="389" t="s">
        <v>519</v>
      </c>
    </row>
    <row r="21325" spans="1:7">
      <c r="A21325" s="389" t="s">
        <v>554</v>
      </c>
      <c r="B21325" s="389" t="s">
        <v>519</v>
      </c>
      <c r="C21325" s="389">
        <v>34865.837904899898</v>
      </c>
      <c r="D21325" s="389" t="s">
        <v>519</v>
      </c>
      <c r="E21325" s="389" t="s">
        <v>670</v>
      </c>
      <c r="F21325" s="389" t="s">
        <v>650</v>
      </c>
      <c r="G21325" s="389" t="s">
        <v>519</v>
      </c>
    </row>
    <row r="21326" spans="1:7">
      <c r="A21326" s="389" t="s">
        <v>554</v>
      </c>
      <c r="B21326" s="389" t="s">
        <v>519</v>
      </c>
      <c r="C21326" s="389">
        <v>34865.837904899898</v>
      </c>
      <c r="D21326" s="389" t="s">
        <v>519</v>
      </c>
      <c r="E21326" s="389" t="s">
        <v>670</v>
      </c>
      <c r="F21326" s="389" t="s">
        <v>650</v>
      </c>
      <c r="G21326" s="389" t="s">
        <v>519</v>
      </c>
    </row>
    <row r="21327" spans="1:7">
      <c r="A21327" s="389" t="s">
        <v>554</v>
      </c>
      <c r="B21327" s="389" t="s">
        <v>519</v>
      </c>
      <c r="C21327" s="389">
        <v>34865.837904899898</v>
      </c>
      <c r="D21327" s="389" t="s">
        <v>519</v>
      </c>
      <c r="E21327" s="389" t="s">
        <v>670</v>
      </c>
      <c r="F21327" s="389" t="s">
        <v>650</v>
      </c>
      <c r="G21327" s="389" t="s">
        <v>519</v>
      </c>
    </row>
    <row r="21328" spans="1:7">
      <c r="A21328" s="389" t="s">
        <v>554</v>
      </c>
      <c r="B21328" s="389" t="s">
        <v>519</v>
      </c>
      <c r="C21328" s="389">
        <v>34865.837904899898</v>
      </c>
      <c r="D21328" s="389" t="s">
        <v>519</v>
      </c>
      <c r="E21328" s="389" t="s">
        <v>670</v>
      </c>
      <c r="F21328" s="389" t="s">
        <v>650</v>
      </c>
      <c r="G21328" s="389" t="s">
        <v>519</v>
      </c>
    </row>
    <row r="21329" spans="1:7">
      <c r="A21329" s="389" t="s">
        <v>554</v>
      </c>
      <c r="B21329" s="389" t="s">
        <v>519</v>
      </c>
      <c r="C21329" s="389">
        <v>34865.837904899898</v>
      </c>
      <c r="D21329" s="389" t="s">
        <v>519</v>
      </c>
      <c r="E21329" s="389" t="s">
        <v>670</v>
      </c>
      <c r="F21329" s="389" t="s">
        <v>650</v>
      </c>
      <c r="G21329" s="389" t="s">
        <v>519</v>
      </c>
    </row>
    <row r="21330" spans="1:7">
      <c r="A21330" s="389" t="s">
        <v>554</v>
      </c>
      <c r="B21330" s="389" t="s">
        <v>519</v>
      </c>
      <c r="C21330" s="389">
        <v>34865.837904899898</v>
      </c>
      <c r="D21330" s="389" t="s">
        <v>519</v>
      </c>
      <c r="E21330" s="389" t="s">
        <v>670</v>
      </c>
      <c r="F21330" s="389" t="s">
        <v>650</v>
      </c>
      <c r="G21330" s="389" t="s">
        <v>519</v>
      </c>
    </row>
    <row r="21331" spans="1:7">
      <c r="A21331" s="389" t="s">
        <v>554</v>
      </c>
      <c r="B21331" s="389" t="s">
        <v>519</v>
      </c>
      <c r="C21331" s="389">
        <v>34865.837904899898</v>
      </c>
      <c r="D21331" s="389" t="s">
        <v>519</v>
      </c>
      <c r="E21331" s="389" t="s">
        <v>670</v>
      </c>
      <c r="F21331" s="389" t="s">
        <v>650</v>
      </c>
      <c r="G21331" s="389" t="s">
        <v>519</v>
      </c>
    </row>
    <row r="21332" spans="1:7">
      <c r="A21332" s="389" t="s">
        <v>554</v>
      </c>
      <c r="B21332" s="389" t="s">
        <v>519</v>
      </c>
      <c r="C21332" s="389">
        <v>34865.837904899898</v>
      </c>
      <c r="D21332" s="389" t="s">
        <v>519</v>
      </c>
      <c r="E21332" s="389" t="s">
        <v>670</v>
      </c>
      <c r="F21332" s="389" t="s">
        <v>650</v>
      </c>
      <c r="G21332" s="389" t="s">
        <v>519</v>
      </c>
    </row>
    <row r="21333" spans="1:7">
      <c r="A21333" s="389" t="s">
        <v>554</v>
      </c>
      <c r="B21333" s="389" t="s">
        <v>519</v>
      </c>
      <c r="C21333" s="389">
        <v>34865.837904899898</v>
      </c>
      <c r="D21333" s="389" t="s">
        <v>519</v>
      </c>
      <c r="E21333" s="389" t="s">
        <v>670</v>
      </c>
      <c r="F21333" s="389" t="s">
        <v>650</v>
      </c>
      <c r="G21333" s="389" t="s">
        <v>519</v>
      </c>
    </row>
    <row r="21334" spans="1:7">
      <c r="A21334" s="389" t="s">
        <v>554</v>
      </c>
      <c r="B21334" s="389" t="s">
        <v>519</v>
      </c>
      <c r="C21334" s="389">
        <v>34865.837904899898</v>
      </c>
      <c r="D21334" s="389" t="s">
        <v>519</v>
      </c>
      <c r="E21334" s="389" t="s">
        <v>670</v>
      </c>
      <c r="F21334" s="389" t="s">
        <v>650</v>
      </c>
      <c r="G21334" s="389" t="s">
        <v>519</v>
      </c>
    </row>
    <row r="21335" spans="1:7">
      <c r="A21335" s="389" t="s">
        <v>554</v>
      </c>
      <c r="B21335" s="389" t="s">
        <v>519</v>
      </c>
      <c r="C21335" s="389">
        <v>34865.837904899898</v>
      </c>
      <c r="D21335" s="389" t="s">
        <v>519</v>
      </c>
      <c r="E21335" s="389" t="s">
        <v>670</v>
      </c>
      <c r="F21335" s="389" t="s">
        <v>650</v>
      </c>
      <c r="G21335" s="389" t="s">
        <v>519</v>
      </c>
    </row>
    <row r="21336" spans="1:7">
      <c r="A21336" s="389" t="s">
        <v>554</v>
      </c>
      <c r="B21336" s="389" t="s">
        <v>519</v>
      </c>
      <c r="C21336" s="389">
        <v>34865.837904899898</v>
      </c>
      <c r="D21336" s="389" t="s">
        <v>519</v>
      </c>
      <c r="E21336" s="389" t="s">
        <v>670</v>
      </c>
      <c r="F21336" s="389" t="s">
        <v>650</v>
      </c>
      <c r="G21336" s="389" t="s">
        <v>519</v>
      </c>
    </row>
    <row r="21337" spans="1:7">
      <c r="A21337" s="389" t="s">
        <v>554</v>
      </c>
      <c r="B21337" s="389" t="s">
        <v>519</v>
      </c>
      <c r="C21337" s="389">
        <v>34865.837904899898</v>
      </c>
      <c r="D21337" s="389" t="s">
        <v>519</v>
      </c>
      <c r="E21337" s="389" t="s">
        <v>670</v>
      </c>
      <c r="F21337" s="389" t="s">
        <v>650</v>
      </c>
      <c r="G21337" s="389" t="s">
        <v>519</v>
      </c>
    </row>
    <row r="21338" spans="1:7">
      <c r="A21338" s="389" t="s">
        <v>554</v>
      </c>
      <c r="B21338" s="389" t="s">
        <v>519</v>
      </c>
      <c r="C21338" s="389">
        <v>34865.837904899898</v>
      </c>
      <c r="D21338" s="389" t="s">
        <v>519</v>
      </c>
      <c r="E21338" s="389" t="s">
        <v>670</v>
      </c>
      <c r="F21338" s="389" t="s">
        <v>650</v>
      </c>
      <c r="G21338" s="389" t="s">
        <v>519</v>
      </c>
    </row>
    <row r="21339" spans="1:7">
      <c r="A21339" s="389" t="s">
        <v>554</v>
      </c>
      <c r="B21339" s="389" t="s">
        <v>519</v>
      </c>
      <c r="C21339" s="389">
        <v>34865.837904899898</v>
      </c>
      <c r="D21339" s="389" t="s">
        <v>519</v>
      </c>
      <c r="E21339" s="389" t="s">
        <v>670</v>
      </c>
      <c r="F21339" s="389" t="s">
        <v>650</v>
      </c>
      <c r="G21339" s="389" t="s">
        <v>519</v>
      </c>
    </row>
    <row r="21340" spans="1:7">
      <c r="A21340" s="389" t="s">
        <v>554</v>
      </c>
      <c r="B21340" s="389" t="s">
        <v>519</v>
      </c>
      <c r="C21340" s="389">
        <v>34865.837904899898</v>
      </c>
      <c r="D21340" s="389" t="s">
        <v>519</v>
      </c>
      <c r="E21340" s="389" t="s">
        <v>670</v>
      </c>
      <c r="F21340" s="389" t="s">
        <v>650</v>
      </c>
      <c r="G21340" s="389" t="s">
        <v>519</v>
      </c>
    </row>
    <row r="21341" spans="1:7">
      <c r="A21341" s="389" t="s">
        <v>554</v>
      </c>
      <c r="B21341" s="389" t="s">
        <v>519</v>
      </c>
      <c r="C21341" s="389">
        <v>34865.837904899898</v>
      </c>
      <c r="D21341" s="389" t="s">
        <v>519</v>
      </c>
      <c r="E21341" s="389" t="s">
        <v>670</v>
      </c>
      <c r="F21341" s="389" t="s">
        <v>650</v>
      </c>
      <c r="G21341" s="389" t="s">
        <v>519</v>
      </c>
    </row>
    <row r="21342" spans="1:7">
      <c r="A21342" s="389" t="s">
        <v>554</v>
      </c>
      <c r="B21342" s="389" t="s">
        <v>519</v>
      </c>
      <c r="C21342" s="389">
        <v>34865.837904899898</v>
      </c>
      <c r="D21342" s="389" t="s">
        <v>519</v>
      </c>
      <c r="E21342" s="389" t="s">
        <v>670</v>
      </c>
      <c r="F21342" s="389" t="s">
        <v>650</v>
      </c>
      <c r="G21342" s="389" t="s">
        <v>519</v>
      </c>
    </row>
    <row r="21343" spans="1:7">
      <c r="A21343" s="389" t="s">
        <v>554</v>
      </c>
      <c r="B21343" s="389" t="s">
        <v>519</v>
      </c>
      <c r="C21343" s="389">
        <v>34865.837904899898</v>
      </c>
      <c r="D21343" s="389" t="s">
        <v>519</v>
      </c>
      <c r="E21343" s="389" t="s">
        <v>670</v>
      </c>
      <c r="F21343" s="389" t="s">
        <v>650</v>
      </c>
      <c r="G21343" s="389" t="s">
        <v>519</v>
      </c>
    </row>
    <row r="21344" spans="1:7">
      <c r="A21344" s="389" t="s">
        <v>554</v>
      </c>
      <c r="B21344" s="389" t="s">
        <v>519</v>
      </c>
      <c r="C21344" s="389">
        <v>34865.837904899898</v>
      </c>
      <c r="D21344" s="389" t="s">
        <v>519</v>
      </c>
      <c r="E21344" s="389" t="s">
        <v>670</v>
      </c>
      <c r="F21344" s="389" t="s">
        <v>650</v>
      </c>
      <c r="G21344" s="389" t="s">
        <v>519</v>
      </c>
    </row>
    <row r="21345" spans="1:7">
      <c r="A21345" s="389" t="s">
        <v>554</v>
      </c>
      <c r="B21345" s="389" t="s">
        <v>519</v>
      </c>
      <c r="C21345" s="389">
        <v>34865.837904899898</v>
      </c>
      <c r="D21345" s="389" t="s">
        <v>519</v>
      </c>
      <c r="E21345" s="389" t="s">
        <v>670</v>
      </c>
      <c r="F21345" s="389" t="s">
        <v>650</v>
      </c>
      <c r="G21345" s="389" t="s">
        <v>519</v>
      </c>
    </row>
    <row r="21346" spans="1:7">
      <c r="A21346" s="389" t="s">
        <v>554</v>
      </c>
      <c r="B21346" s="389" t="s">
        <v>519</v>
      </c>
      <c r="C21346" s="389">
        <v>34865.837904899898</v>
      </c>
      <c r="D21346" s="389" t="s">
        <v>519</v>
      </c>
      <c r="E21346" s="389" t="s">
        <v>670</v>
      </c>
      <c r="F21346" s="389" t="s">
        <v>650</v>
      </c>
      <c r="G21346" s="389" t="s">
        <v>519</v>
      </c>
    </row>
    <row r="21347" spans="1:7">
      <c r="A21347" s="389" t="s">
        <v>554</v>
      </c>
      <c r="B21347" s="389" t="s">
        <v>519</v>
      </c>
      <c r="C21347" s="389">
        <v>34865.837904899898</v>
      </c>
      <c r="D21347" s="389" t="s">
        <v>519</v>
      </c>
      <c r="E21347" s="389" t="s">
        <v>670</v>
      </c>
      <c r="F21347" s="389" t="s">
        <v>650</v>
      </c>
      <c r="G21347" s="389" t="s">
        <v>519</v>
      </c>
    </row>
    <row r="21348" spans="1:7">
      <c r="A21348" s="389" t="s">
        <v>554</v>
      </c>
      <c r="B21348" s="389" t="s">
        <v>519</v>
      </c>
      <c r="C21348" s="389">
        <v>34865.837904899898</v>
      </c>
      <c r="D21348" s="389" t="s">
        <v>519</v>
      </c>
      <c r="E21348" s="389" t="s">
        <v>670</v>
      </c>
      <c r="F21348" s="389" t="s">
        <v>650</v>
      </c>
      <c r="G21348" s="389" t="s">
        <v>519</v>
      </c>
    </row>
    <row r="21349" spans="1:7">
      <c r="A21349" s="389" t="s">
        <v>554</v>
      </c>
      <c r="B21349" s="389" t="s">
        <v>519</v>
      </c>
      <c r="C21349" s="389">
        <v>34865.837904899898</v>
      </c>
      <c r="D21349" s="389" t="s">
        <v>519</v>
      </c>
      <c r="E21349" s="389" t="s">
        <v>670</v>
      </c>
      <c r="F21349" s="389" t="s">
        <v>650</v>
      </c>
      <c r="G21349" s="389" t="s">
        <v>519</v>
      </c>
    </row>
    <row r="21350" spans="1:7">
      <c r="A21350" s="389" t="s">
        <v>554</v>
      </c>
      <c r="B21350" s="389" t="s">
        <v>519</v>
      </c>
      <c r="C21350" s="389">
        <v>34865.837904899898</v>
      </c>
      <c r="D21350" s="389" t="s">
        <v>519</v>
      </c>
      <c r="E21350" s="389" t="s">
        <v>670</v>
      </c>
      <c r="F21350" s="389" t="s">
        <v>650</v>
      </c>
      <c r="G21350" s="389" t="s">
        <v>519</v>
      </c>
    </row>
    <row r="21351" spans="1:7">
      <c r="A21351" s="389" t="s">
        <v>555</v>
      </c>
      <c r="B21351" s="389" t="s">
        <v>519</v>
      </c>
      <c r="C21351" s="389">
        <v>34865.837904899898</v>
      </c>
      <c r="D21351" s="389" t="s">
        <v>519</v>
      </c>
      <c r="E21351" s="389" t="s">
        <v>670</v>
      </c>
      <c r="F21351" s="389" t="s">
        <v>650</v>
      </c>
      <c r="G21351" s="389" t="s">
        <v>519</v>
      </c>
    </row>
    <row r="21352" spans="1:7">
      <c r="A21352" s="389" t="s">
        <v>555</v>
      </c>
      <c r="B21352" s="389" t="s">
        <v>519</v>
      </c>
      <c r="C21352" s="389">
        <v>34865.837904899898</v>
      </c>
      <c r="D21352" s="389" t="s">
        <v>519</v>
      </c>
      <c r="E21352" s="389" t="s">
        <v>670</v>
      </c>
      <c r="F21352" s="389" t="s">
        <v>650</v>
      </c>
      <c r="G21352" s="389" t="s">
        <v>519</v>
      </c>
    </row>
    <row r="21353" spans="1:7">
      <c r="A21353" s="389" t="s">
        <v>555</v>
      </c>
      <c r="B21353" s="389" t="s">
        <v>519</v>
      </c>
      <c r="C21353" s="389">
        <v>34865.837904899898</v>
      </c>
      <c r="D21353" s="389" t="s">
        <v>519</v>
      </c>
      <c r="E21353" s="389" t="s">
        <v>670</v>
      </c>
      <c r="F21353" s="389" t="s">
        <v>650</v>
      </c>
      <c r="G21353" s="389" t="s">
        <v>519</v>
      </c>
    </row>
    <row r="21354" spans="1:7">
      <c r="A21354" s="389" t="s">
        <v>555</v>
      </c>
      <c r="B21354" s="389" t="s">
        <v>519</v>
      </c>
      <c r="C21354" s="389">
        <v>34865.837904899898</v>
      </c>
      <c r="D21354" s="389" t="s">
        <v>519</v>
      </c>
      <c r="E21354" s="389" t="s">
        <v>670</v>
      </c>
      <c r="F21354" s="389" t="s">
        <v>650</v>
      </c>
      <c r="G21354" s="389" t="s">
        <v>519</v>
      </c>
    </row>
    <row r="21355" spans="1:7">
      <c r="A21355" s="389" t="s">
        <v>555</v>
      </c>
      <c r="B21355" s="389" t="s">
        <v>519</v>
      </c>
      <c r="C21355" s="389">
        <v>34865.837904899898</v>
      </c>
      <c r="D21355" s="389" t="s">
        <v>519</v>
      </c>
      <c r="E21355" s="389" t="s">
        <v>670</v>
      </c>
      <c r="F21355" s="389" t="s">
        <v>650</v>
      </c>
      <c r="G21355" s="389" t="s">
        <v>519</v>
      </c>
    </row>
    <row r="21356" spans="1:7">
      <c r="A21356" s="389" t="s">
        <v>555</v>
      </c>
      <c r="B21356" s="389" t="s">
        <v>519</v>
      </c>
      <c r="C21356" s="389">
        <v>34865.837904899898</v>
      </c>
      <c r="D21356" s="389" t="s">
        <v>519</v>
      </c>
      <c r="E21356" s="389" t="s">
        <v>670</v>
      </c>
      <c r="F21356" s="389" t="s">
        <v>650</v>
      </c>
      <c r="G21356" s="389" t="s">
        <v>519</v>
      </c>
    </row>
    <row r="21357" spans="1:7">
      <c r="A21357" s="389" t="s">
        <v>556</v>
      </c>
      <c r="B21357" s="389" t="s">
        <v>519</v>
      </c>
      <c r="C21357" s="389">
        <v>34865.837904899898</v>
      </c>
      <c r="D21357" s="389" t="s">
        <v>519</v>
      </c>
      <c r="E21357" s="389" t="s">
        <v>670</v>
      </c>
      <c r="F21357" s="389" t="s">
        <v>650</v>
      </c>
      <c r="G21357" s="389" t="s">
        <v>519</v>
      </c>
    </row>
    <row r="21358" spans="1:7">
      <c r="A21358" s="389" t="s">
        <v>556</v>
      </c>
      <c r="B21358" s="389" t="s">
        <v>519</v>
      </c>
      <c r="C21358" s="389">
        <v>34865.837904899898</v>
      </c>
      <c r="D21358" s="389" t="s">
        <v>519</v>
      </c>
      <c r="E21358" s="389" t="s">
        <v>670</v>
      </c>
      <c r="F21358" s="389" t="s">
        <v>650</v>
      </c>
      <c r="G21358" s="389" t="s">
        <v>519</v>
      </c>
    </row>
    <row r="21359" spans="1:7">
      <c r="A21359" s="389" t="s">
        <v>556</v>
      </c>
      <c r="B21359" s="389" t="s">
        <v>519</v>
      </c>
      <c r="C21359" s="389">
        <v>34865.837904899898</v>
      </c>
      <c r="D21359" s="389" t="s">
        <v>519</v>
      </c>
      <c r="E21359" s="389" t="s">
        <v>670</v>
      </c>
      <c r="F21359" s="389" t="s">
        <v>650</v>
      </c>
      <c r="G21359" s="389" t="s">
        <v>519</v>
      </c>
    </row>
    <row r="21360" spans="1:7">
      <c r="A21360" s="389" t="s">
        <v>556</v>
      </c>
      <c r="B21360" s="389" t="s">
        <v>519</v>
      </c>
      <c r="C21360" s="389">
        <v>34865.837904899898</v>
      </c>
      <c r="D21360" s="389" t="s">
        <v>519</v>
      </c>
      <c r="E21360" s="389" t="s">
        <v>670</v>
      </c>
      <c r="F21360" s="389" t="s">
        <v>650</v>
      </c>
      <c r="G21360" s="389" t="s">
        <v>519</v>
      </c>
    </row>
    <row r="21361" spans="1:7">
      <c r="A21361" s="389" t="s">
        <v>556</v>
      </c>
      <c r="B21361" s="389" t="s">
        <v>519</v>
      </c>
      <c r="C21361" s="389">
        <v>34865.837904899898</v>
      </c>
      <c r="D21361" s="389" t="s">
        <v>519</v>
      </c>
      <c r="E21361" s="389" t="s">
        <v>670</v>
      </c>
      <c r="F21361" s="389" t="s">
        <v>650</v>
      </c>
      <c r="G21361" s="389" t="s">
        <v>519</v>
      </c>
    </row>
    <row r="21362" spans="1:7">
      <c r="A21362" s="389" t="s">
        <v>556</v>
      </c>
      <c r="B21362" s="389" t="s">
        <v>519</v>
      </c>
      <c r="C21362" s="389">
        <v>34865.837904899898</v>
      </c>
      <c r="D21362" s="389" t="s">
        <v>519</v>
      </c>
      <c r="E21362" s="389" t="s">
        <v>670</v>
      </c>
      <c r="F21362" s="389" t="s">
        <v>650</v>
      </c>
      <c r="G21362" s="389" t="s">
        <v>519</v>
      </c>
    </row>
    <row r="21363" spans="1:7">
      <c r="A21363" s="389" t="s">
        <v>556</v>
      </c>
      <c r="B21363" s="389" t="s">
        <v>519</v>
      </c>
      <c r="C21363" s="389">
        <v>34865.837904899898</v>
      </c>
      <c r="D21363" s="389" t="s">
        <v>519</v>
      </c>
      <c r="E21363" s="389" t="s">
        <v>670</v>
      </c>
      <c r="F21363" s="389" t="s">
        <v>650</v>
      </c>
      <c r="G21363" s="389" t="s">
        <v>519</v>
      </c>
    </row>
    <row r="21364" spans="1:7">
      <c r="A21364" s="389" t="s">
        <v>556</v>
      </c>
      <c r="B21364" s="389" t="s">
        <v>519</v>
      </c>
      <c r="C21364" s="389">
        <v>34865.837904899898</v>
      </c>
      <c r="D21364" s="389" t="s">
        <v>519</v>
      </c>
      <c r="E21364" s="389" t="s">
        <v>670</v>
      </c>
      <c r="F21364" s="389" t="s">
        <v>650</v>
      </c>
      <c r="G21364" s="389" t="s">
        <v>519</v>
      </c>
    </row>
    <row r="21365" spans="1:7">
      <c r="A21365" s="389" t="s">
        <v>556</v>
      </c>
      <c r="B21365" s="389" t="s">
        <v>519</v>
      </c>
      <c r="C21365" s="389">
        <v>34865.837904899898</v>
      </c>
      <c r="D21365" s="389" t="s">
        <v>519</v>
      </c>
      <c r="E21365" s="389" t="s">
        <v>670</v>
      </c>
      <c r="F21365" s="389" t="s">
        <v>650</v>
      </c>
      <c r="G21365" s="389" t="s">
        <v>519</v>
      </c>
    </row>
    <row r="21366" spans="1:7">
      <c r="A21366" s="389" t="s">
        <v>556</v>
      </c>
      <c r="B21366" s="389" t="s">
        <v>519</v>
      </c>
      <c r="C21366" s="389">
        <v>34865.837904899898</v>
      </c>
      <c r="D21366" s="389" t="s">
        <v>519</v>
      </c>
      <c r="E21366" s="389" t="s">
        <v>670</v>
      </c>
      <c r="F21366" s="389" t="s">
        <v>650</v>
      </c>
      <c r="G21366" s="389" t="s">
        <v>519</v>
      </c>
    </row>
    <row r="21367" spans="1:7">
      <c r="A21367" s="389" t="s">
        <v>556</v>
      </c>
      <c r="B21367" s="389" t="s">
        <v>519</v>
      </c>
      <c r="C21367" s="389">
        <v>34865.837904899898</v>
      </c>
      <c r="D21367" s="389" t="s">
        <v>519</v>
      </c>
      <c r="E21367" s="389" t="s">
        <v>670</v>
      </c>
      <c r="F21367" s="389" t="s">
        <v>650</v>
      </c>
      <c r="G21367" s="389" t="s">
        <v>519</v>
      </c>
    </row>
    <row r="21368" spans="1:7">
      <c r="A21368" s="389" t="s">
        <v>556</v>
      </c>
      <c r="B21368" s="389" t="s">
        <v>519</v>
      </c>
      <c r="C21368" s="389">
        <v>34865.837904899898</v>
      </c>
      <c r="D21368" s="389" t="s">
        <v>519</v>
      </c>
      <c r="E21368" s="389" t="s">
        <v>670</v>
      </c>
      <c r="F21368" s="389" t="s">
        <v>650</v>
      </c>
      <c r="G21368" s="389" t="s">
        <v>519</v>
      </c>
    </row>
    <row r="21369" spans="1:7">
      <c r="A21369" s="389" t="s">
        <v>556</v>
      </c>
      <c r="B21369" s="389" t="s">
        <v>519</v>
      </c>
      <c r="C21369" s="389">
        <v>34865.837904899898</v>
      </c>
      <c r="D21369" s="389" t="s">
        <v>519</v>
      </c>
      <c r="E21369" s="389" t="s">
        <v>670</v>
      </c>
      <c r="F21369" s="389" t="s">
        <v>650</v>
      </c>
      <c r="G21369" s="389" t="s">
        <v>519</v>
      </c>
    </row>
    <row r="21370" spans="1:7">
      <c r="A21370" s="389" t="s">
        <v>556</v>
      </c>
      <c r="B21370" s="389" t="s">
        <v>519</v>
      </c>
      <c r="C21370" s="389">
        <v>34865.837904899898</v>
      </c>
      <c r="D21370" s="389" t="s">
        <v>519</v>
      </c>
      <c r="E21370" s="389" t="s">
        <v>670</v>
      </c>
      <c r="F21370" s="389" t="s">
        <v>650</v>
      </c>
      <c r="G21370" s="389" t="s">
        <v>519</v>
      </c>
    </row>
    <row r="21371" spans="1:7">
      <c r="A21371" s="389" t="s">
        <v>556</v>
      </c>
      <c r="B21371" s="389" t="s">
        <v>519</v>
      </c>
      <c r="C21371" s="389">
        <v>34865.837904899898</v>
      </c>
      <c r="D21371" s="389" t="s">
        <v>519</v>
      </c>
      <c r="E21371" s="389" t="s">
        <v>670</v>
      </c>
      <c r="F21371" s="389" t="s">
        <v>650</v>
      </c>
      <c r="G21371" s="389" t="s">
        <v>519</v>
      </c>
    </row>
    <row r="21372" spans="1:7">
      <c r="A21372" s="389" t="s">
        <v>556</v>
      </c>
      <c r="B21372" s="389" t="s">
        <v>519</v>
      </c>
      <c r="C21372" s="389">
        <v>34865.837904899898</v>
      </c>
      <c r="D21372" s="389" t="s">
        <v>519</v>
      </c>
      <c r="E21372" s="389" t="s">
        <v>670</v>
      </c>
      <c r="F21372" s="389" t="s">
        <v>650</v>
      </c>
      <c r="G21372" s="389" t="s">
        <v>519</v>
      </c>
    </row>
    <row r="21373" spans="1:7">
      <c r="A21373" s="389" t="s">
        <v>556</v>
      </c>
      <c r="B21373" s="389" t="s">
        <v>519</v>
      </c>
      <c r="C21373" s="389">
        <v>34865.837904899898</v>
      </c>
      <c r="D21373" s="389" t="s">
        <v>519</v>
      </c>
      <c r="E21373" s="389" t="s">
        <v>670</v>
      </c>
      <c r="F21373" s="389" t="s">
        <v>650</v>
      </c>
      <c r="G21373" s="389" t="s">
        <v>519</v>
      </c>
    </row>
    <row r="21374" spans="1:7">
      <c r="A21374" s="389" t="s">
        <v>556</v>
      </c>
      <c r="B21374" s="389" t="s">
        <v>519</v>
      </c>
      <c r="C21374" s="389">
        <v>34865.837904899898</v>
      </c>
      <c r="D21374" s="389" t="s">
        <v>519</v>
      </c>
      <c r="E21374" s="389" t="s">
        <v>670</v>
      </c>
      <c r="F21374" s="389" t="s">
        <v>650</v>
      </c>
      <c r="G21374" s="389" t="s">
        <v>519</v>
      </c>
    </row>
    <row r="21375" spans="1:7">
      <c r="A21375" s="389" t="s">
        <v>556</v>
      </c>
      <c r="B21375" s="389" t="s">
        <v>519</v>
      </c>
      <c r="C21375" s="389">
        <v>34865.837904899898</v>
      </c>
      <c r="D21375" s="389" t="s">
        <v>519</v>
      </c>
      <c r="E21375" s="389" t="s">
        <v>670</v>
      </c>
      <c r="F21375" s="389" t="s">
        <v>650</v>
      </c>
      <c r="G21375" s="389" t="s">
        <v>519</v>
      </c>
    </row>
    <row r="21376" spans="1:7">
      <c r="A21376" s="389" t="s">
        <v>556</v>
      </c>
      <c r="B21376" s="389" t="s">
        <v>519</v>
      </c>
      <c r="C21376" s="389">
        <v>34865.837904899898</v>
      </c>
      <c r="D21376" s="389" t="s">
        <v>519</v>
      </c>
      <c r="E21376" s="389" t="s">
        <v>670</v>
      </c>
      <c r="F21376" s="389" t="s">
        <v>650</v>
      </c>
      <c r="G21376" s="389" t="s">
        <v>519</v>
      </c>
    </row>
    <row r="21377" spans="1:7">
      <c r="A21377" s="389" t="s">
        <v>556</v>
      </c>
      <c r="B21377" s="389" t="s">
        <v>519</v>
      </c>
      <c r="C21377" s="389">
        <v>34865.837904899898</v>
      </c>
      <c r="D21377" s="389" t="s">
        <v>519</v>
      </c>
      <c r="E21377" s="389" t="s">
        <v>670</v>
      </c>
      <c r="F21377" s="389" t="s">
        <v>650</v>
      </c>
      <c r="G21377" s="389" t="s">
        <v>519</v>
      </c>
    </row>
    <row r="21378" spans="1:7">
      <c r="A21378" s="389" t="s">
        <v>556</v>
      </c>
      <c r="B21378" s="389" t="s">
        <v>519</v>
      </c>
      <c r="C21378" s="389">
        <v>34865.837904899898</v>
      </c>
      <c r="D21378" s="389" t="s">
        <v>519</v>
      </c>
      <c r="E21378" s="389" t="s">
        <v>670</v>
      </c>
      <c r="F21378" s="389" t="s">
        <v>650</v>
      </c>
      <c r="G21378" s="389" t="s">
        <v>519</v>
      </c>
    </row>
    <row r="21379" spans="1:7">
      <c r="A21379" s="389" t="s">
        <v>556</v>
      </c>
      <c r="B21379" s="389" t="s">
        <v>519</v>
      </c>
      <c r="C21379" s="389">
        <v>34865.837904899898</v>
      </c>
      <c r="D21379" s="389" t="s">
        <v>519</v>
      </c>
      <c r="E21379" s="389" t="s">
        <v>670</v>
      </c>
      <c r="F21379" s="389" t="s">
        <v>650</v>
      </c>
      <c r="G21379" s="389" t="s">
        <v>519</v>
      </c>
    </row>
    <row r="21380" spans="1:7">
      <c r="A21380" s="389" t="s">
        <v>556</v>
      </c>
      <c r="B21380" s="389" t="s">
        <v>519</v>
      </c>
      <c r="C21380" s="389">
        <v>34865.837904899898</v>
      </c>
      <c r="D21380" s="389" t="s">
        <v>519</v>
      </c>
      <c r="E21380" s="389" t="s">
        <v>670</v>
      </c>
      <c r="F21380" s="389" t="s">
        <v>650</v>
      </c>
      <c r="G21380" s="389" t="s">
        <v>519</v>
      </c>
    </row>
    <row r="21381" spans="1:7">
      <c r="A21381" s="389" t="s">
        <v>556</v>
      </c>
      <c r="B21381" s="389" t="s">
        <v>519</v>
      </c>
      <c r="C21381" s="389">
        <v>34865.837904899898</v>
      </c>
      <c r="D21381" s="389" t="s">
        <v>519</v>
      </c>
      <c r="E21381" s="389" t="s">
        <v>670</v>
      </c>
      <c r="F21381" s="389" t="s">
        <v>650</v>
      </c>
      <c r="G21381" s="389" t="s">
        <v>519</v>
      </c>
    </row>
    <row r="21382" spans="1:7">
      <c r="A21382" s="389" t="s">
        <v>556</v>
      </c>
      <c r="B21382" s="389" t="s">
        <v>519</v>
      </c>
      <c r="C21382" s="389">
        <v>34865.837904899898</v>
      </c>
      <c r="D21382" s="389" t="s">
        <v>519</v>
      </c>
      <c r="E21382" s="389" t="s">
        <v>670</v>
      </c>
      <c r="F21382" s="389" t="s">
        <v>650</v>
      </c>
      <c r="G21382" s="389" t="s">
        <v>519</v>
      </c>
    </row>
    <row r="21383" spans="1:7">
      <c r="A21383" s="389" t="s">
        <v>556</v>
      </c>
      <c r="B21383" s="389" t="s">
        <v>519</v>
      </c>
      <c r="C21383" s="389">
        <v>34865.837904899898</v>
      </c>
      <c r="D21383" s="389" t="s">
        <v>519</v>
      </c>
      <c r="E21383" s="389" t="s">
        <v>670</v>
      </c>
      <c r="F21383" s="389" t="s">
        <v>650</v>
      </c>
      <c r="G21383" s="389" t="s">
        <v>519</v>
      </c>
    </row>
    <row r="21384" spans="1:7">
      <c r="A21384" s="389" t="s">
        <v>556</v>
      </c>
      <c r="B21384" s="389" t="s">
        <v>519</v>
      </c>
      <c r="C21384" s="389">
        <v>34865.837904899898</v>
      </c>
      <c r="D21384" s="389" t="s">
        <v>519</v>
      </c>
      <c r="E21384" s="389" t="s">
        <v>670</v>
      </c>
      <c r="F21384" s="389" t="s">
        <v>650</v>
      </c>
      <c r="G21384" s="389" t="s">
        <v>519</v>
      </c>
    </row>
    <row r="21385" spans="1:7">
      <c r="A21385" s="389" t="s">
        <v>556</v>
      </c>
      <c r="B21385" s="389" t="s">
        <v>519</v>
      </c>
      <c r="C21385" s="389">
        <v>34865.837904899898</v>
      </c>
      <c r="D21385" s="389" t="s">
        <v>519</v>
      </c>
      <c r="E21385" s="389" t="s">
        <v>670</v>
      </c>
      <c r="F21385" s="389" t="s">
        <v>650</v>
      </c>
      <c r="G21385" s="389" t="s">
        <v>519</v>
      </c>
    </row>
    <row r="21386" spans="1:7">
      <c r="A21386" s="389" t="s">
        <v>556</v>
      </c>
      <c r="B21386" s="389" t="s">
        <v>519</v>
      </c>
      <c r="C21386" s="389">
        <v>34865.837904899898</v>
      </c>
      <c r="D21386" s="389" t="s">
        <v>519</v>
      </c>
      <c r="E21386" s="389" t="s">
        <v>670</v>
      </c>
      <c r="F21386" s="389" t="s">
        <v>650</v>
      </c>
      <c r="G21386" s="389" t="s">
        <v>519</v>
      </c>
    </row>
    <row r="21387" spans="1:7">
      <c r="A21387" s="389" t="s">
        <v>556</v>
      </c>
      <c r="B21387" s="389" t="s">
        <v>519</v>
      </c>
      <c r="C21387" s="389">
        <v>34865.837904899898</v>
      </c>
      <c r="D21387" s="389" t="s">
        <v>519</v>
      </c>
      <c r="E21387" s="389" t="s">
        <v>670</v>
      </c>
      <c r="F21387" s="389" t="s">
        <v>650</v>
      </c>
      <c r="G21387" s="389" t="s">
        <v>519</v>
      </c>
    </row>
    <row r="21388" spans="1:7">
      <c r="A21388" s="389" t="s">
        <v>556</v>
      </c>
      <c r="B21388" s="389" t="s">
        <v>519</v>
      </c>
      <c r="C21388" s="389">
        <v>34865.837904899898</v>
      </c>
      <c r="D21388" s="389" t="s">
        <v>519</v>
      </c>
      <c r="E21388" s="389" t="s">
        <v>670</v>
      </c>
      <c r="F21388" s="389" t="s">
        <v>650</v>
      </c>
      <c r="G21388" s="389" t="s">
        <v>519</v>
      </c>
    </row>
    <row r="21389" spans="1:7">
      <c r="A21389" s="389" t="s">
        <v>556</v>
      </c>
      <c r="B21389" s="389" t="s">
        <v>519</v>
      </c>
      <c r="C21389" s="389">
        <v>34865.837904899898</v>
      </c>
      <c r="D21389" s="389" t="s">
        <v>519</v>
      </c>
      <c r="E21389" s="389" t="s">
        <v>670</v>
      </c>
      <c r="F21389" s="389" t="s">
        <v>650</v>
      </c>
      <c r="G21389" s="389" t="s">
        <v>519</v>
      </c>
    </row>
    <row r="21390" spans="1:7">
      <c r="A21390" s="389" t="s">
        <v>556</v>
      </c>
      <c r="B21390" s="389" t="s">
        <v>519</v>
      </c>
      <c r="C21390" s="389">
        <v>34865.837904899898</v>
      </c>
      <c r="D21390" s="389" t="s">
        <v>519</v>
      </c>
      <c r="E21390" s="389" t="s">
        <v>670</v>
      </c>
      <c r="F21390" s="389" t="s">
        <v>650</v>
      </c>
      <c r="G21390" s="389" t="s">
        <v>519</v>
      </c>
    </row>
    <row r="21391" spans="1:7">
      <c r="A21391" s="389" t="s">
        <v>556</v>
      </c>
      <c r="B21391" s="389" t="s">
        <v>519</v>
      </c>
      <c r="C21391" s="389">
        <v>34865.837904899898</v>
      </c>
      <c r="D21391" s="389" t="s">
        <v>519</v>
      </c>
      <c r="E21391" s="389" t="s">
        <v>670</v>
      </c>
      <c r="F21391" s="389" t="s">
        <v>650</v>
      </c>
      <c r="G21391" s="389" t="s">
        <v>519</v>
      </c>
    </row>
    <row r="21392" spans="1:7">
      <c r="A21392" s="389" t="s">
        <v>556</v>
      </c>
      <c r="B21392" s="389" t="s">
        <v>519</v>
      </c>
      <c r="C21392" s="389">
        <v>34865.837904899898</v>
      </c>
      <c r="D21392" s="389" t="s">
        <v>519</v>
      </c>
      <c r="E21392" s="389" t="s">
        <v>670</v>
      </c>
      <c r="F21392" s="389" t="s">
        <v>650</v>
      </c>
      <c r="G21392" s="389" t="s">
        <v>519</v>
      </c>
    </row>
    <row r="21393" spans="1:7">
      <c r="A21393" s="389" t="s">
        <v>556</v>
      </c>
      <c r="B21393" s="389" t="s">
        <v>519</v>
      </c>
      <c r="C21393" s="389">
        <v>34865.837904899898</v>
      </c>
      <c r="D21393" s="389" t="s">
        <v>519</v>
      </c>
      <c r="E21393" s="389" t="s">
        <v>670</v>
      </c>
      <c r="F21393" s="389" t="s">
        <v>650</v>
      </c>
      <c r="G21393" s="389" t="s">
        <v>519</v>
      </c>
    </row>
    <row r="21394" spans="1:7">
      <c r="A21394" s="389" t="s">
        <v>556</v>
      </c>
      <c r="B21394" s="389" t="s">
        <v>519</v>
      </c>
      <c r="C21394" s="389">
        <v>34865.837904899898</v>
      </c>
      <c r="D21394" s="389" t="s">
        <v>519</v>
      </c>
      <c r="E21394" s="389" t="s">
        <v>670</v>
      </c>
      <c r="F21394" s="389" t="s">
        <v>650</v>
      </c>
      <c r="G21394" s="389" t="s">
        <v>519</v>
      </c>
    </row>
    <row r="21395" spans="1:7">
      <c r="A21395" s="389" t="s">
        <v>556</v>
      </c>
      <c r="B21395" s="389" t="s">
        <v>519</v>
      </c>
      <c r="C21395" s="389">
        <v>34865.837904899898</v>
      </c>
      <c r="D21395" s="389" t="s">
        <v>519</v>
      </c>
      <c r="E21395" s="389" t="s">
        <v>670</v>
      </c>
      <c r="F21395" s="389" t="s">
        <v>650</v>
      </c>
      <c r="G21395" s="389" t="s">
        <v>519</v>
      </c>
    </row>
    <row r="21396" spans="1:7">
      <c r="A21396" s="389" t="s">
        <v>556</v>
      </c>
      <c r="B21396" s="389" t="s">
        <v>519</v>
      </c>
      <c r="C21396" s="389">
        <v>34865.837904899898</v>
      </c>
      <c r="D21396" s="389" t="s">
        <v>519</v>
      </c>
      <c r="E21396" s="389" t="s">
        <v>670</v>
      </c>
      <c r="F21396" s="389" t="s">
        <v>650</v>
      </c>
      <c r="G21396" s="389" t="s">
        <v>519</v>
      </c>
    </row>
    <row r="21397" spans="1:7">
      <c r="A21397" s="389" t="s">
        <v>556</v>
      </c>
      <c r="B21397" s="389" t="s">
        <v>519</v>
      </c>
      <c r="C21397" s="389">
        <v>34865.837904899898</v>
      </c>
      <c r="D21397" s="389" t="s">
        <v>519</v>
      </c>
      <c r="E21397" s="389" t="s">
        <v>670</v>
      </c>
      <c r="F21397" s="389" t="s">
        <v>650</v>
      </c>
      <c r="G21397" s="389" t="s">
        <v>519</v>
      </c>
    </row>
    <row r="21398" spans="1:7">
      <c r="A21398" s="389" t="s">
        <v>556</v>
      </c>
      <c r="B21398" s="389" t="s">
        <v>519</v>
      </c>
      <c r="C21398" s="389">
        <v>34865.837904899898</v>
      </c>
      <c r="D21398" s="389" t="s">
        <v>519</v>
      </c>
      <c r="E21398" s="389" t="s">
        <v>670</v>
      </c>
      <c r="F21398" s="389" t="s">
        <v>650</v>
      </c>
      <c r="G21398" s="389" t="s">
        <v>519</v>
      </c>
    </row>
    <row r="21399" spans="1:7">
      <c r="A21399" s="389" t="s">
        <v>556</v>
      </c>
      <c r="B21399" s="389" t="s">
        <v>519</v>
      </c>
      <c r="C21399" s="389">
        <v>34865.837904899898</v>
      </c>
      <c r="D21399" s="389" t="s">
        <v>519</v>
      </c>
      <c r="E21399" s="389" t="s">
        <v>670</v>
      </c>
      <c r="F21399" s="389" t="s">
        <v>650</v>
      </c>
      <c r="G21399" s="389" t="s">
        <v>519</v>
      </c>
    </row>
    <row r="21400" spans="1:7">
      <c r="A21400" s="389" t="s">
        <v>556</v>
      </c>
      <c r="B21400" s="389" t="s">
        <v>519</v>
      </c>
      <c r="C21400" s="389">
        <v>34865.837904899898</v>
      </c>
      <c r="D21400" s="389" t="s">
        <v>519</v>
      </c>
      <c r="E21400" s="389" t="s">
        <v>670</v>
      </c>
      <c r="F21400" s="389" t="s">
        <v>650</v>
      </c>
      <c r="G21400" s="389" t="s">
        <v>519</v>
      </c>
    </row>
    <row r="21401" spans="1:7">
      <c r="A21401" s="389" t="s">
        <v>556</v>
      </c>
      <c r="B21401" s="389" t="s">
        <v>519</v>
      </c>
      <c r="C21401" s="389">
        <v>34865.837904899898</v>
      </c>
      <c r="D21401" s="389" t="s">
        <v>519</v>
      </c>
      <c r="E21401" s="389" t="s">
        <v>670</v>
      </c>
      <c r="F21401" s="389" t="s">
        <v>650</v>
      </c>
      <c r="G21401" s="389" t="s">
        <v>519</v>
      </c>
    </row>
    <row r="21402" spans="1:7">
      <c r="A21402" s="389" t="s">
        <v>556</v>
      </c>
      <c r="B21402" s="389" t="s">
        <v>519</v>
      </c>
      <c r="C21402" s="389">
        <v>34865.837904899898</v>
      </c>
      <c r="D21402" s="389" t="s">
        <v>519</v>
      </c>
      <c r="E21402" s="389" t="s">
        <v>670</v>
      </c>
      <c r="F21402" s="389" t="s">
        <v>650</v>
      </c>
      <c r="G21402" s="389" t="s">
        <v>519</v>
      </c>
    </row>
    <row r="21403" spans="1:7">
      <c r="A21403" s="389" t="s">
        <v>556</v>
      </c>
      <c r="B21403" s="389" t="s">
        <v>519</v>
      </c>
      <c r="C21403" s="389">
        <v>34865.837904899898</v>
      </c>
      <c r="D21403" s="389" t="s">
        <v>519</v>
      </c>
      <c r="E21403" s="389" t="s">
        <v>670</v>
      </c>
      <c r="F21403" s="389" t="s">
        <v>650</v>
      </c>
      <c r="G21403" s="389" t="s">
        <v>519</v>
      </c>
    </row>
    <row r="21404" spans="1:7">
      <c r="A21404" s="389" t="s">
        <v>556</v>
      </c>
      <c r="B21404" s="389" t="s">
        <v>519</v>
      </c>
      <c r="C21404" s="389">
        <v>34865.837904899898</v>
      </c>
      <c r="D21404" s="389" t="s">
        <v>519</v>
      </c>
      <c r="E21404" s="389" t="s">
        <v>670</v>
      </c>
      <c r="F21404" s="389" t="s">
        <v>650</v>
      </c>
      <c r="G21404" s="389" t="s">
        <v>519</v>
      </c>
    </row>
    <row r="21405" spans="1:7">
      <c r="A21405" s="389" t="s">
        <v>556</v>
      </c>
      <c r="B21405" s="389" t="s">
        <v>519</v>
      </c>
      <c r="C21405" s="389">
        <v>34865.837904899898</v>
      </c>
      <c r="D21405" s="389" t="s">
        <v>519</v>
      </c>
      <c r="E21405" s="389" t="s">
        <v>670</v>
      </c>
      <c r="F21405" s="389" t="s">
        <v>650</v>
      </c>
      <c r="G21405" s="389" t="s">
        <v>519</v>
      </c>
    </row>
    <row r="21406" spans="1:7">
      <c r="A21406" s="389" t="s">
        <v>557</v>
      </c>
      <c r="B21406" s="389" t="s">
        <v>519</v>
      </c>
      <c r="C21406" s="389">
        <v>34865.837904899898</v>
      </c>
      <c r="D21406" s="389" t="s">
        <v>519</v>
      </c>
      <c r="E21406" s="389" t="s">
        <v>670</v>
      </c>
      <c r="F21406" s="389" t="s">
        <v>650</v>
      </c>
      <c r="G21406" s="389" t="s">
        <v>519</v>
      </c>
    </row>
    <row r="21407" spans="1:7">
      <c r="A21407" s="389" t="s">
        <v>558</v>
      </c>
      <c r="B21407" s="389" t="s">
        <v>519</v>
      </c>
      <c r="C21407" s="389">
        <v>34865.837904899898</v>
      </c>
      <c r="D21407" s="389" t="s">
        <v>519</v>
      </c>
      <c r="E21407" s="389" t="s">
        <v>670</v>
      </c>
      <c r="F21407" s="389" t="s">
        <v>650</v>
      </c>
      <c r="G21407" s="389" t="s">
        <v>519</v>
      </c>
    </row>
    <row r="21408" spans="1:7">
      <c r="A21408" s="389" t="s">
        <v>558</v>
      </c>
      <c r="B21408" s="389" t="s">
        <v>519</v>
      </c>
      <c r="C21408" s="389">
        <v>34865.837904899898</v>
      </c>
      <c r="D21408" s="389" t="s">
        <v>519</v>
      </c>
      <c r="E21408" s="389" t="s">
        <v>670</v>
      </c>
      <c r="F21408" s="389" t="s">
        <v>650</v>
      </c>
      <c r="G21408" s="389" t="s">
        <v>519</v>
      </c>
    </row>
    <row r="21409" spans="1:7">
      <c r="A21409" s="389" t="s">
        <v>559</v>
      </c>
      <c r="B21409" s="389" t="s">
        <v>519</v>
      </c>
      <c r="C21409" s="389">
        <v>34865.837904899898</v>
      </c>
      <c r="D21409" s="389" t="s">
        <v>519</v>
      </c>
      <c r="E21409" s="389" t="s">
        <v>670</v>
      </c>
      <c r="F21409" s="389" t="s">
        <v>650</v>
      </c>
      <c r="G21409" s="389" t="s">
        <v>519</v>
      </c>
    </row>
    <row r="21410" spans="1:7">
      <c r="A21410" s="389" t="s">
        <v>558</v>
      </c>
      <c r="B21410" s="389" t="s">
        <v>519</v>
      </c>
      <c r="C21410" s="389">
        <v>34865.837904899898</v>
      </c>
      <c r="D21410" s="389" t="s">
        <v>519</v>
      </c>
      <c r="E21410" s="389" t="s">
        <v>670</v>
      </c>
      <c r="F21410" s="389" t="s">
        <v>650</v>
      </c>
      <c r="G21410" s="389" t="s">
        <v>519</v>
      </c>
    </row>
    <row r="21411" spans="1:7">
      <c r="A21411" s="389" t="s">
        <v>558</v>
      </c>
      <c r="B21411" s="389" t="s">
        <v>519</v>
      </c>
      <c r="C21411" s="389">
        <v>34865.837904899898</v>
      </c>
      <c r="D21411" s="389" t="s">
        <v>519</v>
      </c>
      <c r="E21411" s="389" t="s">
        <v>670</v>
      </c>
      <c r="F21411" s="389" t="s">
        <v>650</v>
      </c>
      <c r="G21411" s="389" t="s">
        <v>519</v>
      </c>
    </row>
    <row r="21412" spans="1:7">
      <c r="A21412" s="389" t="s">
        <v>558</v>
      </c>
      <c r="B21412" s="389" t="s">
        <v>519</v>
      </c>
      <c r="C21412" s="389">
        <v>34865.837904899898</v>
      </c>
      <c r="D21412" s="389" t="s">
        <v>519</v>
      </c>
      <c r="E21412" s="389" t="s">
        <v>670</v>
      </c>
      <c r="F21412" s="389" t="s">
        <v>650</v>
      </c>
      <c r="G21412" s="389" t="s">
        <v>519</v>
      </c>
    </row>
    <row r="21413" spans="1:7">
      <c r="A21413" s="389" t="s">
        <v>558</v>
      </c>
      <c r="B21413" s="389" t="s">
        <v>519</v>
      </c>
      <c r="C21413" s="389">
        <v>34865.837904899898</v>
      </c>
      <c r="D21413" s="389" t="s">
        <v>519</v>
      </c>
      <c r="E21413" s="389" t="s">
        <v>670</v>
      </c>
      <c r="F21413" s="389" t="s">
        <v>650</v>
      </c>
      <c r="G21413" s="389" t="s">
        <v>519</v>
      </c>
    </row>
    <row r="21414" spans="1:7">
      <c r="A21414" s="389" t="s">
        <v>558</v>
      </c>
      <c r="B21414" s="389" t="s">
        <v>519</v>
      </c>
      <c r="C21414" s="389">
        <v>34865.837904899898</v>
      </c>
      <c r="D21414" s="389" t="s">
        <v>519</v>
      </c>
      <c r="E21414" s="389" t="s">
        <v>670</v>
      </c>
      <c r="F21414" s="389" t="s">
        <v>650</v>
      </c>
      <c r="G21414" s="389" t="s">
        <v>519</v>
      </c>
    </row>
    <row r="21415" spans="1:7">
      <c r="A21415" s="389" t="s">
        <v>558</v>
      </c>
      <c r="B21415" s="389" t="s">
        <v>519</v>
      </c>
      <c r="C21415" s="389">
        <v>34865.837904899898</v>
      </c>
      <c r="D21415" s="389" t="s">
        <v>519</v>
      </c>
      <c r="E21415" s="389" t="s">
        <v>670</v>
      </c>
      <c r="F21415" s="389" t="s">
        <v>650</v>
      </c>
      <c r="G21415" s="389" t="s">
        <v>519</v>
      </c>
    </row>
    <row r="21416" spans="1:7">
      <c r="A21416" s="389" t="s">
        <v>558</v>
      </c>
      <c r="B21416" s="389" t="s">
        <v>519</v>
      </c>
      <c r="C21416" s="389">
        <v>34865.837904899898</v>
      </c>
      <c r="D21416" s="389" t="s">
        <v>519</v>
      </c>
      <c r="E21416" s="389" t="s">
        <v>670</v>
      </c>
      <c r="F21416" s="389" t="s">
        <v>650</v>
      </c>
      <c r="G21416" s="389" t="s">
        <v>519</v>
      </c>
    </row>
    <row r="21417" spans="1:7">
      <c r="A21417" s="389" t="s">
        <v>558</v>
      </c>
      <c r="B21417" s="389" t="s">
        <v>519</v>
      </c>
      <c r="C21417" s="389">
        <v>34865.837904899898</v>
      </c>
      <c r="D21417" s="389" t="s">
        <v>519</v>
      </c>
      <c r="E21417" s="389" t="s">
        <v>670</v>
      </c>
      <c r="F21417" s="389" t="s">
        <v>650</v>
      </c>
      <c r="G21417" s="389" t="s">
        <v>519</v>
      </c>
    </row>
    <row r="21418" spans="1:7">
      <c r="A21418" s="389" t="s">
        <v>558</v>
      </c>
      <c r="B21418" s="389" t="s">
        <v>519</v>
      </c>
      <c r="C21418" s="389">
        <v>34865.837904899898</v>
      </c>
      <c r="D21418" s="389" t="s">
        <v>519</v>
      </c>
      <c r="E21418" s="389" t="s">
        <v>670</v>
      </c>
      <c r="F21418" s="389" t="s">
        <v>650</v>
      </c>
      <c r="G21418" s="389" t="s">
        <v>519</v>
      </c>
    </row>
    <row r="21419" spans="1:7">
      <c r="A21419" s="389" t="s">
        <v>558</v>
      </c>
      <c r="B21419" s="389" t="s">
        <v>519</v>
      </c>
      <c r="C21419" s="389">
        <v>34865.837904899898</v>
      </c>
      <c r="D21419" s="389" t="s">
        <v>519</v>
      </c>
      <c r="E21419" s="389" t="s">
        <v>670</v>
      </c>
      <c r="F21419" s="389" t="s">
        <v>650</v>
      </c>
      <c r="G21419" s="389" t="s">
        <v>519</v>
      </c>
    </row>
    <row r="21420" spans="1:7">
      <c r="A21420" s="389" t="s">
        <v>559</v>
      </c>
      <c r="B21420" s="389" t="s">
        <v>519</v>
      </c>
      <c r="C21420" s="389">
        <v>34865.837904899898</v>
      </c>
      <c r="D21420" s="389" t="s">
        <v>519</v>
      </c>
      <c r="E21420" s="389" t="s">
        <v>670</v>
      </c>
      <c r="F21420" s="389" t="s">
        <v>650</v>
      </c>
      <c r="G21420" s="389" t="s">
        <v>519</v>
      </c>
    </row>
    <row r="21421" spans="1:7">
      <c r="A21421" s="389" t="s">
        <v>558</v>
      </c>
      <c r="B21421" s="389" t="s">
        <v>519</v>
      </c>
      <c r="C21421" s="389">
        <v>34865.837904899898</v>
      </c>
      <c r="D21421" s="389" t="s">
        <v>519</v>
      </c>
      <c r="E21421" s="389" t="s">
        <v>670</v>
      </c>
      <c r="F21421" s="389" t="s">
        <v>650</v>
      </c>
      <c r="G21421" s="389" t="s">
        <v>519</v>
      </c>
    </row>
    <row r="21422" spans="1:7">
      <c r="A21422" s="389" t="s">
        <v>558</v>
      </c>
      <c r="B21422" s="389" t="s">
        <v>519</v>
      </c>
      <c r="C21422" s="389">
        <v>34865.837904899898</v>
      </c>
      <c r="D21422" s="389" t="s">
        <v>519</v>
      </c>
      <c r="E21422" s="389" t="s">
        <v>670</v>
      </c>
      <c r="F21422" s="389" t="s">
        <v>650</v>
      </c>
      <c r="G21422" s="389" t="s">
        <v>519</v>
      </c>
    </row>
    <row r="21423" spans="1:7">
      <c r="A21423" s="389" t="s">
        <v>558</v>
      </c>
      <c r="B21423" s="389" t="s">
        <v>519</v>
      </c>
      <c r="C21423" s="389">
        <v>34865.837904899898</v>
      </c>
      <c r="D21423" s="389" t="s">
        <v>519</v>
      </c>
      <c r="E21423" s="389" t="s">
        <v>670</v>
      </c>
      <c r="F21423" s="389" t="s">
        <v>650</v>
      </c>
      <c r="G21423" s="389" t="s">
        <v>519</v>
      </c>
    </row>
    <row r="21424" spans="1:7">
      <c r="A21424" s="389" t="s">
        <v>558</v>
      </c>
      <c r="B21424" s="389" t="s">
        <v>519</v>
      </c>
      <c r="C21424" s="389">
        <v>34865.837904899898</v>
      </c>
      <c r="D21424" s="389" t="s">
        <v>519</v>
      </c>
      <c r="E21424" s="389" t="s">
        <v>670</v>
      </c>
      <c r="F21424" s="389" t="s">
        <v>650</v>
      </c>
      <c r="G21424" s="389" t="s">
        <v>519</v>
      </c>
    </row>
    <row r="21425" spans="1:7">
      <c r="A21425" s="389" t="s">
        <v>558</v>
      </c>
      <c r="B21425" s="389" t="s">
        <v>519</v>
      </c>
      <c r="C21425" s="389">
        <v>34865.837904899898</v>
      </c>
      <c r="D21425" s="389" t="s">
        <v>519</v>
      </c>
      <c r="E21425" s="389" t="s">
        <v>670</v>
      </c>
      <c r="F21425" s="389" t="s">
        <v>650</v>
      </c>
      <c r="G21425" s="389" t="s">
        <v>519</v>
      </c>
    </row>
    <row r="21426" spans="1:7">
      <c r="A21426" s="389" t="s">
        <v>559</v>
      </c>
      <c r="B21426" s="389" t="s">
        <v>519</v>
      </c>
      <c r="C21426" s="389">
        <v>34865.837904899898</v>
      </c>
      <c r="D21426" s="389" t="s">
        <v>519</v>
      </c>
      <c r="E21426" s="389" t="s">
        <v>670</v>
      </c>
      <c r="F21426" s="389" t="s">
        <v>650</v>
      </c>
      <c r="G21426" s="389" t="s">
        <v>519</v>
      </c>
    </row>
    <row r="21427" spans="1:7">
      <c r="A21427" s="389" t="s">
        <v>559</v>
      </c>
      <c r="B21427" s="389" t="s">
        <v>519</v>
      </c>
      <c r="C21427" s="389">
        <v>34865.837904899898</v>
      </c>
      <c r="D21427" s="389" t="s">
        <v>519</v>
      </c>
      <c r="E21427" s="389" t="s">
        <v>670</v>
      </c>
      <c r="F21427" s="389" t="s">
        <v>650</v>
      </c>
      <c r="G21427" s="389" t="s">
        <v>519</v>
      </c>
    </row>
    <row r="21428" spans="1:7">
      <c r="A21428" s="389" t="s">
        <v>559</v>
      </c>
      <c r="B21428" s="389" t="s">
        <v>519</v>
      </c>
      <c r="C21428" s="389">
        <v>34865.837904899898</v>
      </c>
      <c r="D21428" s="389" t="s">
        <v>519</v>
      </c>
      <c r="E21428" s="389" t="s">
        <v>670</v>
      </c>
      <c r="F21428" s="389" t="s">
        <v>650</v>
      </c>
      <c r="G21428" s="389" t="s">
        <v>519</v>
      </c>
    </row>
    <row r="21429" spans="1:7">
      <c r="A21429" s="389" t="s">
        <v>559</v>
      </c>
      <c r="B21429" s="389" t="s">
        <v>519</v>
      </c>
      <c r="C21429" s="389">
        <v>34865.837904899898</v>
      </c>
      <c r="D21429" s="389" t="s">
        <v>519</v>
      </c>
      <c r="E21429" s="389" t="s">
        <v>670</v>
      </c>
      <c r="F21429" s="389" t="s">
        <v>650</v>
      </c>
      <c r="G21429" s="389" t="s">
        <v>519</v>
      </c>
    </row>
    <row r="21430" spans="1:7">
      <c r="A21430" s="389" t="s">
        <v>559</v>
      </c>
      <c r="B21430" s="389" t="s">
        <v>519</v>
      </c>
      <c r="C21430" s="389">
        <v>34865.837904899898</v>
      </c>
      <c r="D21430" s="389" t="s">
        <v>519</v>
      </c>
      <c r="E21430" s="389" t="s">
        <v>670</v>
      </c>
      <c r="F21430" s="389" t="s">
        <v>650</v>
      </c>
      <c r="G21430" s="389" t="s">
        <v>519</v>
      </c>
    </row>
    <row r="21431" spans="1:7">
      <c r="A21431" s="389" t="s">
        <v>559</v>
      </c>
      <c r="B21431" s="389" t="s">
        <v>519</v>
      </c>
      <c r="C21431" s="389">
        <v>34865.837904899898</v>
      </c>
      <c r="D21431" s="389" t="s">
        <v>519</v>
      </c>
      <c r="E21431" s="389" t="s">
        <v>670</v>
      </c>
      <c r="F21431" s="389" t="s">
        <v>650</v>
      </c>
      <c r="G21431" s="389" t="s">
        <v>519</v>
      </c>
    </row>
    <row r="21432" spans="1:7">
      <c r="A21432" s="389" t="s">
        <v>559</v>
      </c>
      <c r="B21432" s="389" t="s">
        <v>519</v>
      </c>
      <c r="C21432" s="389">
        <v>34865.837904899898</v>
      </c>
      <c r="D21432" s="389" t="s">
        <v>519</v>
      </c>
      <c r="E21432" s="389" t="s">
        <v>670</v>
      </c>
      <c r="F21432" s="389" t="s">
        <v>650</v>
      </c>
      <c r="G21432" s="389" t="s">
        <v>519</v>
      </c>
    </row>
    <row r="21433" spans="1:7">
      <c r="A21433" s="389" t="s">
        <v>559</v>
      </c>
      <c r="B21433" s="389" t="s">
        <v>519</v>
      </c>
      <c r="C21433" s="389">
        <v>34865.837904899898</v>
      </c>
      <c r="D21433" s="389" t="s">
        <v>519</v>
      </c>
      <c r="E21433" s="389" t="s">
        <v>670</v>
      </c>
      <c r="F21433" s="389" t="s">
        <v>650</v>
      </c>
      <c r="G21433" s="389" t="s">
        <v>519</v>
      </c>
    </row>
    <row r="21434" spans="1:7">
      <c r="A21434" s="389" t="s">
        <v>559</v>
      </c>
      <c r="B21434" s="389" t="s">
        <v>519</v>
      </c>
      <c r="C21434" s="389">
        <v>34865.837904899898</v>
      </c>
      <c r="D21434" s="389" t="s">
        <v>519</v>
      </c>
      <c r="E21434" s="389" t="s">
        <v>670</v>
      </c>
      <c r="F21434" s="389" t="s">
        <v>650</v>
      </c>
      <c r="G21434" s="389" t="s">
        <v>519</v>
      </c>
    </row>
    <row r="21435" spans="1:7">
      <c r="A21435" s="389" t="s">
        <v>559</v>
      </c>
      <c r="B21435" s="389" t="s">
        <v>519</v>
      </c>
      <c r="C21435" s="389">
        <v>34865.837904899898</v>
      </c>
      <c r="D21435" s="389" t="s">
        <v>519</v>
      </c>
      <c r="E21435" s="389" t="s">
        <v>670</v>
      </c>
      <c r="F21435" s="389" t="s">
        <v>650</v>
      </c>
      <c r="G21435" s="389" t="s">
        <v>519</v>
      </c>
    </row>
    <row r="21436" spans="1:7">
      <c r="A21436" s="389" t="s">
        <v>559</v>
      </c>
      <c r="B21436" s="389" t="s">
        <v>519</v>
      </c>
      <c r="C21436" s="389">
        <v>34865.837904899898</v>
      </c>
      <c r="D21436" s="389" t="s">
        <v>519</v>
      </c>
      <c r="E21436" s="389" t="s">
        <v>670</v>
      </c>
      <c r="F21436" s="389" t="s">
        <v>650</v>
      </c>
      <c r="G21436" s="389" t="s">
        <v>519</v>
      </c>
    </row>
    <row r="21437" spans="1:7">
      <c r="A21437" s="389" t="s">
        <v>559</v>
      </c>
      <c r="B21437" s="389" t="s">
        <v>519</v>
      </c>
      <c r="C21437" s="389">
        <v>34865.837904899898</v>
      </c>
      <c r="D21437" s="389" t="s">
        <v>519</v>
      </c>
      <c r="E21437" s="389" t="s">
        <v>670</v>
      </c>
      <c r="F21437" s="389" t="s">
        <v>650</v>
      </c>
      <c r="G21437" s="389" t="s">
        <v>519</v>
      </c>
    </row>
    <row r="21438" spans="1:7">
      <c r="A21438" s="389" t="s">
        <v>559</v>
      </c>
      <c r="B21438" s="389" t="s">
        <v>519</v>
      </c>
      <c r="C21438" s="389">
        <v>34865.837904899898</v>
      </c>
      <c r="D21438" s="389" t="s">
        <v>519</v>
      </c>
      <c r="E21438" s="389" t="s">
        <v>670</v>
      </c>
      <c r="F21438" s="389" t="s">
        <v>650</v>
      </c>
      <c r="G21438" s="389" t="s">
        <v>519</v>
      </c>
    </row>
    <row r="21439" spans="1:7">
      <c r="A21439" s="389" t="s">
        <v>559</v>
      </c>
      <c r="B21439" s="389" t="s">
        <v>519</v>
      </c>
      <c r="C21439" s="389">
        <v>34865.837904899898</v>
      </c>
      <c r="D21439" s="389" t="s">
        <v>519</v>
      </c>
      <c r="E21439" s="389" t="s">
        <v>670</v>
      </c>
      <c r="F21439" s="389" t="s">
        <v>650</v>
      </c>
      <c r="G21439" s="389" t="s">
        <v>519</v>
      </c>
    </row>
    <row r="21440" spans="1:7">
      <c r="A21440" s="389" t="s">
        <v>559</v>
      </c>
      <c r="B21440" s="389" t="s">
        <v>519</v>
      </c>
      <c r="C21440" s="389">
        <v>34865.837904899898</v>
      </c>
      <c r="D21440" s="389" t="s">
        <v>519</v>
      </c>
      <c r="E21440" s="389" t="s">
        <v>670</v>
      </c>
      <c r="F21440" s="389" t="s">
        <v>650</v>
      </c>
      <c r="G21440" s="389" t="s">
        <v>519</v>
      </c>
    </row>
    <row r="21441" spans="1:7">
      <c r="A21441" s="389" t="s">
        <v>559</v>
      </c>
      <c r="B21441" s="389" t="s">
        <v>519</v>
      </c>
      <c r="C21441" s="389">
        <v>34865.837904899898</v>
      </c>
      <c r="D21441" s="389" t="s">
        <v>519</v>
      </c>
      <c r="E21441" s="389" t="s">
        <v>670</v>
      </c>
      <c r="F21441" s="389" t="s">
        <v>650</v>
      </c>
      <c r="G21441" s="389" t="s">
        <v>519</v>
      </c>
    </row>
    <row r="21442" spans="1:7">
      <c r="A21442" s="389" t="s">
        <v>559</v>
      </c>
      <c r="B21442" s="389" t="s">
        <v>519</v>
      </c>
      <c r="C21442" s="389">
        <v>34865.837904899898</v>
      </c>
      <c r="D21442" s="389" t="s">
        <v>519</v>
      </c>
      <c r="E21442" s="389" t="s">
        <v>670</v>
      </c>
      <c r="F21442" s="389" t="s">
        <v>650</v>
      </c>
      <c r="G21442" s="389" t="s">
        <v>519</v>
      </c>
    </row>
    <row r="21443" spans="1:7">
      <c r="A21443" s="389" t="s">
        <v>559</v>
      </c>
      <c r="B21443" s="389" t="s">
        <v>519</v>
      </c>
      <c r="C21443" s="389">
        <v>34865.837904899898</v>
      </c>
      <c r="D21443" s="389" t="s">
        <v>519</v>
      </c>
      <c r="E21443" s="389" t="s">
        <v>670</v>
      </c>
      <c r="F21443" s="389" t="s">
        <v>650</v>
      </c>
      <c r="G21443" s="389" t="s">
        <v>519</v>
      </c>
    </row>
    <row r="21444" spans="1:7">
      <c r="A21444" s="389" t="s">
        <v>559</v>
      </c>
      <c r="B21444" s="389" t="s">
        <v>519</v>
      </c>
      <c r="C21444" s="389">
        <v>34865.837904899898</v>
      </c>
      <c r="D21444" s="389" t="s">
        <v>519</v>
      </c>
      <c r="E21444" s="389" t="s">
        <v>670</v>
      </c>
      <c r="F21444" s="389" t="s">
        <v>650</v>
      </c>
      <c r="G21444" s="389" t="s">
        <v>519</v>
      </c>
    </row>
    <row r="21445" spans="1:7">
      <c r="A21445" s="389" t="s">
        <v>559</v>
      </c>
      <c r="B21445" s="389" t="s">
        <v>519</v>
      </c>
      <c r="C21445" s="389">
        <v>34865.837904899898</v>
      </c>
      <c r="D21445" s="389" t="s">
        <v>519</v>
      </c>
      <c r="E21445" s="389" t="s">
        <v>670</v>
      </c>
      <c r="F21445" s="389" t="s">
        <v>650</v>
      </c>
      <c r="G21445" s="389" t="s">
        <v>519</v>
      </c>
    </row>
    <row r="21446" spans="1:7">
      <c r="A21446" s="389" t="s">
        <v>559</v>
      </c>
      <c r="B21446" s="389" t="s">
        <v>519</v>
      </c>
      <c r="C21446" s="389">
        <v>34865.837904899898</v>
      </c>
      <c r="D21446" s="389" t="s">
        <v>519</v>
      </c>
      <c r="E21446" s="389" t="s">
        <v>670</v>
      </c>
      <c r="F21446" s="389" t="s">
        <v>650</v>
      </c>
      <c r="G21446" s="389" t="s">
        <v>519</v>
      </c>
    </row>
    <row r="21447" spans="1:7">
      <c r="A21447" s="389" t="s">
        <v>559</v>
      </c>
      <c r="B21447" s="389" t="s">
        <v>519</v>
      </c>
      <c r="C21447" s="389">
        <v>34865.837904899898</v>
      </c>
      <c r="D21447" s="389" t="s">
        <v>519</v>
      </c>
      <c r="E21447" s="389" t="s">
        <v>670</v>
      </c>
      <c r="F21447" s="389" t="s">
        <v>650</v>
      </c>
      <c r="G21447" s="389" t="s">
        <v>519</v>
      </c>
    </row>
    <row r="21448" spans="1:7">
      <c r="A21448" s="389" t="s">
        <v>559</v>
      </c>
      <c r="B21448" s="389" t="s">
        <v>519</v>
      </c>
      <c r="C21448" s="389">
        <v>34865.837904899898</v>
      </c>
      <c r="D21448" s="389" t="s">
        <v>519</v>
      </c>
      <c r="E21448" s="389" t="s">
        <v>670</v>
      </c>
      <c r="F21448" s="389" t="s">
        <v>650</v>
      </c>
      <c r="G21448" s="389" t="s">
        <v>519</v>
      </c>
    </row>
    <row r="21449" spans="1:7">
      <c r="A21449" s="389" t="s">
        <v>559</v>
      </c>
      <c r="B21449" s="389" t="s">
        <v>519</v>
      </c>
      <c r="C21449" s="389">
        <v>34865.837904899898</v>
      </c>
      <c r="D21449" s="389" t="s">
        <v>519</v>
      </c>
      <c r="E21449" s="389" t="s">
        <v>670</v>
      </c>
      <c r="F21449" s="389" t="s">
        <v>650</v>
      </c>
      <c r="G21449" s="389" t="s">
        <v>519</v>
      </c>
    </row>
    <row r="21450" spans="1:7">
      <c r="A21450" s="389" t="s">
        <v>559</v>
      </c>
      <c r="B21450" s="389" t="s">
        <v>519</v>
      </c>
      <c r="C21450" s="389">
        <v>34865.837904899898</v>
      </c>
      <c r="D21450" s="389" t="s">
        <v>519</v>
      </c>
      <c r="E21450" s="389" t="s">
        <v>670</v>
      </c>
      <c r="F21450" s="389" t="s">
        <v>650</v>
      </c>
      <c r="G21450" s="389" t="s">
        <v>519</v>
      </c>
    </row>
    <row r="21451" spans="1:7">
      <c r="A21451" s="389" t="s">
        <v>559</v>
      </c>
      <c r="B21451" s="389" t="s">
        <v>519</v>
      </c>
      <c r="C21451" s="389">
        <v>34865.837904899898</v>
      </c>
      <c r="D21451" s="389" t="s">
        <v>519</v>
      </c>
      <c r="E21451" s="389" t="s">
        <v>670</v>
      </c>
      <c r="F21451" s="389" t="s">
        <v>650</v>
      </c>
      <c r="G21451" s="389" t="s">
        <v>519</v>
      </c>
    </row>
    <row r="21452" spans="1:7">
      <c r="A21452" s="389" t="s">
        <v>559</v>
      </c>
      <c r="B21452" s="389" t="s">
        <v>519</v>
      </c>
      <c r="C21452" s="389">
        <v>34865.837904899898</v>
      </c>
      <c r="D21452" s="389" t="s">
        <v>519</v>
      </c>
      <c r="E21452" s="389" t="s">
        <v>670</v>
      </c>
      <c r="F21452" s="389" t="s">
        <v>650</v>
      </c>
      <c r="G21452" s="389" t="s">
        <v>519</v>
      </c>
    </row>
    <row r="21453" spans="1:7">
      <c r="A21453" s="389" t="s">
        <v>559</v>
      </c>
      <c r="B21453" s="389" t="s">
        <v>519</v>
      </c>
      <c r="C21453" s="389">
        <v>34865.837904899898</v>
      </c>
      <c r="D21453" s="389" t="s">
        <v>519</v>
      </c>
      <c r="E21453" s="389" t="s">
        <v>670</v>
      </c>
      <c r="F21453" s="389" t="s">
        <v>650</v>
      </c>
      <c r="G21453" s="389" t="s">
        <v>519</v>
      </c>
    </row>
    <row r="21454" spans="1:7">
      <c r="A21454" s="389" t="s">
        <v>559</v>
      </c>
      <c r="B21454" s="389" t="s">
        <v>519</v>
      </c>
      <c r="C21454" s="389">
        <v>34865.837904899898</v>
      </c>
      <c r="D21454" s="389" t="s">
        <v>519</v>
      </c>
      <c r="E21454" s="389" t="s">
        <v>670</v>
      </c>
      <c r="F21454" s="389" t="s">
        <v>650</v>
      </c>
      <c r="G21454" s="389" t="s">
        <v>519</v>
      </c>
    </row>
    <row r="21455" spans="1:7">
      <c r="A21455" s="389" t="s">
        <v>559</v>
      </c>
      <c r="B21455" s="389" t="s">
        <v>519</v>
      </c>
      <c r="C21455" s="389">
        <v>34865.837904899898</v>
      </c>
      <c r="D21455" s="389" t="s">
        <v>519</v>
      </c>
      <c r="E21455" s="389" t="s">
        <v>670</v>
      </c>
      <c r="F21455" s="389" t="s">
        <v>650</v>
      </c>
      <c r="G21455" s="389" t="s">
        <v>519</v>
      </c>
    </row>
    <row r="21456" spans="1:7">
      <c r="A21456" s="389" t="s">
        <v>559</v>
      </c>
      <c r="B21456" s="389" t="s">
        <v>519</v>
      </c>
      <c r="C21456" s="389">
        <v>34865.837904899898</v>
      </c>
      <c r="D21456" s="389" t="s">
        <v>519</v>
      </c>
      <c r="E21456" s="389" t="s">
        <v>670</v>
      </c>
      <c r="F21456" s="389" t="s">
        <v>650</v>
      </c>
      <c r="G21456" s="389" t="s">
        <v>519</v>
      </c>
    </row>
    <row r="21457" spans="1:7">
      <c r="A21457" s="389" t="s">
        <v>559</v>
      </c>
      <c r="B21457" s="389" t="s">
        <v>519</v>
      </c>
      <c r="C21457" s="389">
        <v>34865.837904899898</v>
      </c>
      <c r="D21457" s="389" t="s">
        <v>519</v>
      </c>
      <c r="E21457" s="389" t="s">
        <v>670</v>
      </c>
      <c r="F21457" s="389" t="s">
        <v>650</v>
      </c>
      <c r="G21457" s="389" t="s">
        <v>519</v>
      </c>
    </row>
    <row r="21458" spans="1:7">
      <c r="A21458" s="389" t="s">
        <v>559</v>
      </c>
      <c r="B21458" s="389" t="s">
        <v>519</v>
      </c>
      <c r="C21458" s="389">
        <v>34865.837904899898</v>
      </c>
      <c r="D21458" s="389" t="s">
        <v>519</v>
      </c>
      <c r="E21458" s="389" t="s">
        <v>670</v>
      </c>
      <c r="F21458" s="389" t="s">
        <v>650</v>
      </c>
      <c r="G21458" s="389" t="s">
        <v>519</v>
      </c>
    </row>
    <row r="21459" spans="1:7">
      <c r="A21459" s="389" t="s">
        <v>559</v>
      </c>
      <c r="B21459" s="389" t="s">
        <v>519</v>
      </c>
      <c r="C21459" s="389">
        <v>34865.837904899898</v>
      </c>
      <c r="D21459" s="389" t="s">
        <v>519</v>
      </c>
      <c r="E21459" s="389" t="s">
        <v>670</v>
      </c>
      <c r="F21459" s="389" t="s">
        <v>650</v>
      </c>
      <c r="G21459" s="389" t="s">
        <v>519</v>
      </c>
    </row>
    <row r="21460" spans="1:7">
      <c r="A21460" s="389" t="s">
        <v>559</v>
      </c>
      <c r="B21460" s="389" t="s">
        <v>519</v>
      </c>
      <c r="C21460" s="389">
        <v>34865.837904899898</v>
      </c>
      <c r="D21460" s="389" t="s">
        <v>519</v>
      </c>
      <c r="E21460" s="389" t="s">
        <v>670</v>
      </c>
      <c r="F21460" s="389" t="s">
        <v>650</v>
      </c>
      <c r="G21460" s="389" t="s">
        <v>519</v>
      </c>
    </row>
    <row r="21461" spans="1:7">
      <c r="A21461" s="389" t="s">
        <v>559</v>
      </c>
      <c r="B21461" s="389" t="s">
        <v>519</v>
      </c>
      <c r="C21461" s="389">
        <v>34865.837904899898</v>
      </c>
      <c r="D21461" s="389" t="s">
        <v>519</v>
      </c>
      <c r="E21461" s="389" t="s">
        <v>670</v>
      </c>
      <c r="F21461" s="389" t="s">
        <v>650</v>
      </c>
      <c r="G21461" s="389" t="s">
        <v>519</v>
      </c>
    </row>
    <row r="21462" spans="1:7">
      <c r="A21462" s="389" t="s">
        <v>559</v>
      </c>
      <c r="B21462" s="389" t="s">
        <v>519</v>
      </c>
      <c r="C21462" s="389">
        <v>34865.837904899898</v>
      </c>
      <c r="D21462" s="389" t="s">
        <v>519</v>
      </c>
      <c r="E21462" s="389" t="s">
        <v>670</v>
      </c>
      <c r="F21462" s="389" t="s">
        <v>650</v>
      </c>
      <c r="G21462" s="389" t="s">
        <v>519</v>
      </c>
    </row>
    <row r="21463" spans="1:7">
      <c r="A21463" s="389" t="s">
        <v>559</v>
      </c>
      <c r="B21463" s="389" t="s">
        <v>519</v>
      </c>
      <c r="C21463" s="389">
        <v>34865.837904899898</v>
      </c>
      <c r="D21463" s="389" t="s">
        <v>519</v>
      </c>
      <c r="E21463" s="389" t="s">
        <v>670</v>
      </c>
      <c r="F21463" s="389" t="s">
        <v>650</v>
      </c>
      <c r="G21463" s="389" t="s">
        <v>519</v>
      </c>
    </row>
    <row r="21464" spans="1:7">
      <c r="A21464" s="389" t="s">
        <v>559</v>
      </c>
      <c r="B21464" s="389" t="s">
        <v>519</v>
      </c>
      <c r="C21464" s="389">
        <v>34865.837904899898</v>
      </c>
      <c r="D21464" s="389" t="s">
        <v>519</v>
      </c>
      <c r="E21464" s="389" t="s">
        <v>670</v>
      </c>
      <c r="F21464" s="389" t="s">
        <v>650</v>
      </c>
      <c r="G21464" s="389" t="s">
        <v>519</v>
      </c>
    </row>
    <row r="21465" spans="1:7">
      <c r="A21465" s="389" t="s">
        <v>559</v>
      </c>
      <c r="B21465" s="389" t="s">
        <v>519</v>
      </c>
      <c r="C21465" s="389">
        <v>34865.837904899898</v>
      </c>
      <c r="D21465" s="389" t="s">
        <v>519</v>
      </c>
      <c r="E21465" s="389" t="s">
        <v>670</v>
      </c>
      <c r="F21465" s="389" t="s">
        <v>650</v>
      </c>
      <c r="G21465" s="389" t="s">
        <v>519</v>
      </c>
    </row>
    <row r="21466" spans="1:7">
      <c r="A21466" s="389" t="s">
        <v>559</v>
      </c>
      <c r="B21466" s="389" t="s">
        <v>519</v>
      </c>
      <c r="C21466" s="389">
        <v>34865.837904899898</v>
      </c>
      <c r="D21466" s="389" t="s">
        <v>519</v>
      </c>
      <c r="E21466" s="389" t="s">
        <v>670</v>
      </c>
      <c r="F21466" s="389" t="s">
        <v>650</v>
      </c>
      <c r="G21466" s="389" t="s">
        <v>519</v>
      </c>
    </row>
    <row r="21467" spans="1:7">
      <c r="A21467" s="389" t="s">
        <v>559</v>
      </c>
      <c r="B21467" s="389" t="s">
        <v>519</v>
      </c>
      <c r="C21467" s="389">
        <v>34865.837904899898</v>
      </c>
      <c r="D21467" s="389" t="s">
        <v>519</v>
      </c>
      <c r="E21467" s="389" t="s">
        <v>670</v>
      </c>
      <c r="F21467" s="389" t="s">
        <v>650</v>
      </c>
      <c r="G21467" s="389" t="s">
        <v>519</v>
      </c>
    </row>
    <row r="21468" spans="1:7">
      <c r="A21468" s="389" t="s">
        <v>559</v>
      </c>
      <c r="B21468" s="389" t="s">
        <v>519</v>
      </c>
      <c r="C21468" s="389">
        <v>34865.837904899898</v>
      </c>
      <c r="D21468" s="389" t="s">
        <v>519</v>
      </c>
      <c r="E21468" s="389" t="s">
        <v>670</v>
      </c>
      <c r="F21468" s="389" t="s">
        <v>650</v>
      </c>
      <c r="G21468" s="389" t="s">
        <v>519</v>
      </c>
    </row>
    <row r="21469" spans="1:7">
      <c r="A21469" s="389" t="s">
        <v>559</v>
      </c>
      <c r="B21469" s="389" t="s">
        <v>519</v>
      </c>
      <c r="C21469" s="389">
        <v>34865.837904899898</v>
      </c>
      <c r="D21469" s="389" t="s">
        <v>519</v>
      </c>
      <c r="E21469" s="389" t="s">
        <v>670</v>
      </c>
      <c r="F21469" s="389" t="s">
        <v>650</v>
      </c>
      <c r="G21469" s="389" t="s">
        <v>519</v>
      </c>
    </row>
    <row r="21470" spans="1:7">
      <c r="A21470" s="389" t="s">
        <v>559</v>
      </c>
      <c r="B21470" s="389" t="s">
        <v>519</v>
      </c>
      <c r="C21470" s="389">
        <v>34865.837904899898</v>
      </c>
      <c r="D21470" s="389" t="s">
        <v>519</v>
      </c>
      <c r="E21470" s="389" t="s">
        <v>670</v>
      </c>
      <c r="F21470" s="389" t="s">
        <v>650</v>
      </c>
      <c r="G21470" s="389" t="s">
        <v>519</v>
      </c>
    </row>
    <row r="21471" spans="1:7">
      <c r="A21471" s="389" t="s">
        <v>559</v>
      </c>
      <c r="B21471" s="389" t="s">
        <v>519</v>
      </c>
      <c r="C21471" s="389">
        <v>34865.837904899898</v>
      </c>
      <c r="D21471" s="389" t="s">
        <v>519</v>
      </c>
      <c r="E21471" s="389" t="s">
        <v>670</v>
      </c>
      <c r="F21471" s="389" t="s">
        <v>650</v>
      </c>
      <c r="G21471" s="389" t="s">
        <v>519</v>
      </c>
    </row>
    <row r="21472" spans="1:7">
      <c r="A21472" s="389" t="s">
        <v>559</v>
      </c>
      <c r="B21472" s="389" t="s">
        <v>519</v>
      </c>
      <c r="C21472" s="389">
        <v>34865.837904899898</v>
      </c>
      <c r="D21472" s="389" t="s">
        <v>519</v>
      </c>
      <c r="E21472" s="389" t="s">
        <v>670</v>
      </c>
      <c r="F21472" s="389" t="s">
        <v>650</v>
      </c>
      <c r="G21472" s="389" t="s">
        <v>519</v>
      </c>
    </row>
    <row r="21473" spans="1:7">
      <c r="A21473" s="389" t="s">
        <v>559</v>
      </c>
      <c r="B21473" s="389" t="s">
        <v>519</v>
      </c>
      <c r="C21473" s="389">
        <v>34865.837904899898</v>
      </c>
      <c r="D21473" s="389" t="s">
        <v>519</v>
      </c>
      <c r="E21473" s="389" t="s">
        <v>670</v>
      </c>
      <c r="F21473" s="389" t="s">
        <v>650</v>
      </c>
      <c r="G21473" s="389" t="s">
        <v>519</v>
      </c>
    </row>
    <row r="21474" spans="1:7">
      <c r="A21474" s="389" t="s">
        <v>559</v>
      </c>
      <c r="B21474" s="389" t="s">
        <v>519</v>
      </c>
      <c r="C21474" s="389">
        <v>34865.837904899898</v>
      </c>
      <c r="D21474" s="389" t="s">
        <v>519</v>
      </c>
      <c r="E21474" s="389" t="s">
        <v>670</v>
      </c>
      <c r="F21474" s="389" t="s">
        <v>650</v>
      </c>
      <c r="G21474" s="389" t="s">
        <v>519</v>
      </c>
    </row>
    <row r="21475" spans="1:7">
      <c r="A21475" s="389" t="s">
        <v>559</v>
      </c>
      <c r="B21475" s="389" t="s">
        <v>519</v>
      </c>
      <c r="C21475" s="389">
        <v>34865.837904899898</v>
      </c>
      <c r="D21475" s="389" t="s">
        <v>519</v>
      </c>
      <c r="E21475" s="389" t="s">
        <v>670</v>
      </c>
      <c r="F21475" s="389" t="s">
        <v>650</v>
      </c>
      <c r="G21475" s="389" t="s">
        <v>519</v>
      </c>
    </row>
    <row r="21476" spans="1:7">
      <c r="A21476" s="389" t="s">
        <v>559</v>
      </c>
      <c r="B21476" s="389" t="s">
        <v>519</v>
      </c>
      <c r="C21476" s="389">
        <v>34865.837904899898</v>
      </c>
      <c r="D21476" s="389" t="s">
        <v>519</v>
      </c>
      <c r="E21476" s="389" t="s">
        <v>670</v>
      </c>
      <c r="F21476" s="389" t="s">
        <v>650</v>
      </c>
      <c r="G21476" s="389" t="s">
        <v>519</v>
      </c>
    </row>
    <row r="21477" spans="1:7">
      <c r="A21477" s="389" t="s">
        <v>559</v>
      </c>
      <c r="B21477" s="389" t="s">
        <v>519</v>
      </c>
      <c r="C21477" s="389">
        <v>34865.837904899898</v>
      </c>
      <c r="D21477" s="389" t="s">
        <v>519</v>
      </c>
      <c r="E21477" s="389" t="s">
        <v>670</v>
      </c>
      <c r="F21477" s="389" t="s">
        <v>650</v>
      </c>
      <c r="G21477" s="389" t="s">
        <v>519</v>
      </c>
    </row>
    <row r="21478" spans="1:7">
      <c r="A21478" s="389" t="s">
        <v>559</v>
      </c>
      <c r="B21478" s="389" t="s">
        <v>519</v>
      </c>
      <c r="C21478" s="389">
        <v>34865.837904899898</v>
      </c>
      <c r="D21478" s="389" t="s">
        <v>519</v>
      </c>
      <c r="E21478" s="389" t="s">
        <v>670</v>
      </c>
      <c r="F21478" s="389" t="s">
        <v>650</v>
      </c>
      <c r="G21478" s="389" t="s">
        <v>519</v>
      </c>
    </row>
    <row r="21479" spans="1:7">
      <c r="A21479" s="389" t="s">
        <v>559</v>
      </c>
      <c r="B21479" s="389" t="s">
        <v>519</v>
      </c>
      <c r="C21479" s="389">
        <v>34865.837904899898</v>
      </c>
      <c r="D21479" s="389" t="s">
        <v>519</v>
      </c>
      <c r="E21479" s="389" t="s">
        <v>670</v>
      </c>
      <c r="F21479" s="389" t="s">
        <v>650</v>
      </c>
      <c r="G21479" s="389" t="s">
        <v>519</v>
      </c>
    </row>
    <row r="21480" spans="1:7">
      <c r="A21480" s="389" t="s">
        <v>559</v>
      </c>
      <c r="B21480" s="389" t="s">
        <v>519</v>
      </c>
      <c r="C21480" s="389">
        <v>34865.837904899898</v>
      </c>
      <c r="D21480" s="389" t="s">
        <v>519</v>
      </c>
      <c r="E21480" s="389" t="s">
        <v>670</v>
      </c>
      <c r="F21480" s="389" t="s">
        <v>650</v>
      </c>
      <c r="G21480" s="389" t="s">
        <v>519</v>
      </c>
    </row>
    <row r="21481" spans="1:7">
      <c r="A21481" s="389" t="s">
        <v>559</v>
      </c>
      <c r="B21481" s="389" t="s">
        <v>519</v>
      </c>
      <c r="C21481" s="389">
        <v>34865.837904899898</v>
      </c>
      <c r="D21481" s="389" t="s">
        <v>519</v>
      </c>
      <c r="E21481" s="389" t="s">
        <v>670</v>
      </c>
      <c r="F21481" s="389" t="s">
        <v>650</v>
      </c>
      <c r="G21481" s="389" t="s">
        <v>519</v>
      </c>
    </row>
    <row r="21482" spans="1:7">
      <c r="A21482" s="389" t="s">
        <v>559</v>
      </c>
      <c r="B21482" s="389" t="s">
        <v>519</v>
      </c>
      <c r="C21482" s="389">
        <v>34865.837904899898</v>
      </c>
      <c r="D21482" s="389" t="s">
        <v>519</v>
      </c>
      <c r="E21482" s="389" t="s">
        <v>670</v>
      </c>
      <c r="F21482" s="389" t="s">
        <v>650</v>
      </c>
      <c r="G21482" s="389" t="s">
        <v>519</v>
      </c>
    </row>
    <row r="21483" spans="1:7">
      <c r="A21483" s="389" t="s">
        <v>559</v>
      </c>
      <c r="B21483" s="389" t="s">
        <v>519</v>
      </c>
      <c r="C21483" s="389">
        <v>34865.837904899898</v>
      </c>
      <c r="D21483" s="389" t="s">
        <v>519</v>
      </c>
      <c r="E21483" s="389" t="s">
        <v>670</v>
      </c>
      <c r="F21483" s="389" t="s">
        <v>650</v>
      </c>
      <c r="G21483" s="389" t="s">
        <v>519</v>
      </c>
    </row>
    <row r="21484" spans="1:7">
      <c r="A21484" s="389" t="s">
        <v>559</v>
      </c>
      <c r="B21484" s="389" t="s">
        <v>519</v>
      </c>
      <c r="C21484" s="389">
        <v>34865.837904899898</v>
      </c>
      <c r="D21484" s="389" t="s">
        <v>519</v>
      </c>
      <c r="E21484" s="389" t="s">
        <v>670</v>
      </c>
      <c r="F21484" s="389" t="s">
        <v>650</v>
      </c>
      <c r="G21484" s="389" t="s">
        <v>519</v>
      </c>
    </row>
    <row r="21485" spans="1:7">
      <c r="A21485" s="389" t="s">
        <v>559</v>
      </c>
      <c r="B21485" s="389" t="s">
        <v>519</v>
      </c>
      <c r="C21485" s="389">
        <v>34865.837904899898</v>
      </c>
      <c r="D21485" s="389" t="s">
        <v>519</v>
      </c>
      <c r="E21485" s="389" t="s">
        <v>670</v>
      </c>
      <c r="F21485" s="389" t="s">
        <v>650</v>
      </c>
      <c r="G21485" s="389" t="s">
        <v>519</v>
      </c>
    </row>
    <row r="21486" spans="1:7">
      <c r="A21486" s="389" t="s">
        <v>559</v>
      </c>
      <c r="B21486" s="389" t="s">
        <v>519</v>
      </c>
      <c r="C21486" s="389">
        <v>34865.837904899898</v>
      </c>
      <c r="D21486" s="389" t="s">
        <v>519</v>
      </c>
      <c r="E21486" s="389" t="s">
        <v>670</v>
      </c>
      <c r="F21486" s="389" t="s">
        <v>650</v>
      </c>
      <c r="G21486" s="389" t="s">
        <v>519</v>
      </c>
    </row>
    <row r="21487" spans="1:7">
      <c r="A21487" s="389" t="s">
        <v>559</v>
      </c>
      <c r="B21487" s="389" t="s">
        <v>519</v>
      </c>
      <c r="C21487" s="389">
        <v>34865.837904899898</v>
      </c>
      <c r="D21487" s="389" t="s">
        <v>519</v>
      </c>
      <c r="E21487" s="389" t="s">
        <v>670</v>
      </c>
      <c r="F21487" s="389" t="s">
        <v>650</v>
      </c>
      <c r="G21487" s="389" t="s">
        <v>519</v>
      </c>
    </row>
    <row r="21488" spans="1:7">
      <c r="A21488" s="389" t="s">
        <v>559</v>
      </c>
      <c r="B21488" s="389" t="s">
        <v>519</v>
      </c>
      <c r="C21488" s="389">
        <v>34865.837904899898</v>
      </c>
      <c r="D21488" s="389" t="s">
        <v>519</v>
      </c>
      <c r="E21488" s="389" t="s">
        <v>670</v>
      </c>
      <c r="F21488" s="389" t="s">
        <v>650</v>
      </c>
      <c r="G21488" s="389" t="s">
        <v>519</v>
      </c>
    </row>
    <row r="21489" spans="1:7">
      <c r="A21489" s="389" t="s">
        <v>559</v>
      </c>
      <c r="B21489" s="389" t="s">
        <v>519</v>
      </c>
      <c r="C21489" s="389">
        <v>34865.837904899898</v>
      </c>
      <c r="D21489" s="389" t="s">
        <v>519</v>
      </c>
      <c r="E21489" s="389" t="s">
        <v>670</v>
      </c>
      <c r="F21489" s="389" t="s">
        <v>650</v>
      </c>
      <c r="G21489" s="389" t="s">
        <v>519</v>
      </c>
    </row>
    <row r="21490" spans="1:7">
      <c r="A21490" s="389" t="s">
        <v>559</v>
      </c>
      <c r="B21490" s="389" t="s">
        <v>519</v>
      </c>
      <c r="C21490" s="389">
        <v>34865.837904899898</v>
      </c>
      <c r="D21490" s="389" t="s">
        <v>519</v>
      </c>
      <c r="E21490" s="389" t="s">
        <v>670</v>
      </c>
      <c r="F21490" s="389" t="s">
        <v>650</v>
      </c>
      <c r="G21490" s="389" t="s">
        <v>519</v>
      </c>
    </row>
    <row r="21491" spans="1:7">
      <c r="A21491" s="389" t="s">
        <v>559</v>
      </c>
      <c r="B21491" s="389" t="s">
        <v>519</v>
      </c>
      <c r="C21491" s="389">
        <v>34865.837904899898</v>
      </c>
      <c r="D21491" s="389" t="s">
        <v>519</v>
      </c>
      <c r="E21491" s="389" t="s">
        <v>670</v>
      </c>
      <c r="F21491" s="389" t="s">
        <v>650</v>
      </c>
      <c r="G21491" s="389" t="s">
        <v>519</v>
      </c>
    </row>
    <row r="21492" spans="1:7">
      <c r="A21492" s="389" t="s">
        <v>559</v>
      </c>
      <c r="B21492" s="389" t="s">
        <v>519</v>
      </c>
      <c r="C21492" s="389">
        <v>34865.837904899898</v>
      </c>
      <c r="D21492" s="389" t="s">
        <v>519</v>
      </c>
      <c r="E21492" s="389" t="s">
        <v>670</v>
      </c>
      <c r="F21492" s="389" t="s">
        <v>650</v>
      </c>
      <c r="G21492" s="389" t="s">
        <v>519</v>
      </c>
    </row>
    <row r="21493" spans="1:7">
      <c r="A21493" s="389" t="s">
        <v>559</v>
      </c>
      <c r="B21493" s="389" t="s">
        <v>519</v>
      </c>
      <c r="C21493" s="389">
        <v>34865.837904899898</v>
      </c>
      <c r="D21493" s="389" t="s">
        <v>519</v>
      </c>
      <c r="E21493" s="389" t="s">
        <v>670</v>
      </c>
      <c r="F21493" s="389" t="s">
        <v>650</v>
      </c>
      <c r="G21493" s="389" t="s">
        <v>519</v>
      </c>
    </row>
    <row r="21494" spans="1:7">
      <c r="A21494" s="389" t="s">
        <v>559</v>
      </c>
      <c r="B21494" s="389" t="s">
        <v>519</v>
      </c>
      <c r="C21494" s="389">
        <v>34865.837904899898</v>
      </c>
      <c r="D21494" s="389" t="s">
        <v>519</v>
      </c>
      <c r="E21494" s="389" t="s">
        <v>670</v>
      </c>
      <c r="F21494" s="389" t="s">
        <v>650</v>
      </c>
      <c r="G21494" s="389" t="s">
        <v>519</v>
      </c>
    </row>
    <row r="21495" spans="1:7">
      <c r="A21495" s="389" t="s">
        <v>559</v>
      </c>
      <c r="B21495" s="389" t="s">
        <v>519</v>
      </c>
      <c r="C21495" s="389">
        <v>34865.837904899898</v>
      </c>
      <c r="D21495" s="389" t="s">
        <v>519</v>
      </c>
      <c r="E21495" s="389" t="s">
        <v>670</v>
      </c>
      <c r="F21495" s="389" t="s">
        <v>650</v>
      </c>
      <c r="G21495" s="389" t="s">
        <v>519</v>
      </c>
    </row>
    <row r="21496" spans="1:7">
      <c r="A21496" s="389" t="s">
        <v>559</v>
      </c>
      <c r="B21496" s="389" t="s">
        <v>519</v>
      </c>
      <c r="C21496" s="389">
        <v>34865.837904899898</v>
      </c>
      <c r="D21496" s="389" t="s">
        <v>519</v>
      </c>
      <c r="E21496" s="389" t="s">
        <v>670</v>
      </c>
      <c r="F21496" s="389" t="s">
        <v>650</v>
      </c>
      <c r="G21496" s="389" t="s">
        <v>519</v>
      </c>
    </row>
    <row r="21497" spans="1:7">
      <c r="A21497" s="389" t="s">
        <v>559</v>
      </c>
      <c r="B21497" s="389" t="s">
        <v>519</v>
      </c>
      <c r="C21497" s="389">
        <v>34865.837904899898</v>
      </c>
      <c r="D21497" s="389" t="s">
        <v>519</v>
      </c>
      <c r="E21497" s="389" t="s">
        <v>670</v>
      </c>
      <c r="F21497" s="389" t="s">
        <v>650</v>
      </c>
      <c r="G21497" s="389" t="s">
        <v>519</v>
      </c>
    </row>
    <row r="21498" spans="1:7">
      <c r="A21498" s="389" t="s">
        <v>559</v>
      </c>
      <c r="B21498" s="389" t="s">
        <v>519</v>
      </c>
      <c r="C21498" s="389">
        <v>34865.837904899898</v>
      </c>
      <c r="D21498" s="389" t="s">
        <v>519</v>
      </c>
      <c r="E21498" s="389" t="s">
        <v>670</v>
      </c>
      <c r="F21498" s="389" t="s">
        <v>650</v>
      </c>
      <c r="G21498" s="389" t="s">
        <v>519</v>
      </c>
    </row>
    <row r="21499" spans="1:7">
      <c r="A21499" s="389" t="s">
        <v>559</v>
      </c>
      <c r="B21499" s="389" t="s">
        <v>519</v>
      </c>
      <c r="C21499" s="389">
        <v>34865.837904899898</v>
      </c>
      <c r="D21499" s="389" t="s">
        <v>519</v>
      </c>
      <c r="E21499" s="389" t="s">
        <v>670</v>
      </c>
      <c r="F21499" s="389" t="s">
        <v>650</v>
      </c>
      <c r="G21499" s="389" t="s">
        <v>519</v>
      </c>
    </row>
    <row r="21500" spans="1:7">
      <c r="A21500" s="389" t="s">
        <v>559</v>
      </c>
      <c r="B21500" s="389" t="s">
        <v>519</v>
      </c>
      <c r="C21500" s="389">
        <v>34865.837904899898</v>
      </c>
      <c r="D21500" s="389" t="s">
        <v>519</v>
      </c>
      <c r="E21500" s="389" t="s">
        <v>670</v>
      </c>
      <c r="F21500" s="389" t="s">
        <v>650</v>
      </c>
      <c r="G21500" s="389" t="s">
        <v>519</v>
      </c>
    </row>
    <row r="21501" spans="1:7">
      <c r="A21501" s="389" t="s">
        <v>559</v>
      </c>
      <c r="B21501" s="389" t="s">
        <v>519</v>
      </c>
      <c r="C21501" s="389">
        <v>34865.837904899898</v>
      </c>
      <c r="D21501" s="389" t="s">
        <v>519</v>
      </c>
      <c r="E21501" s="389" t="s">
        <v>670</v>
      </c>
      <c r="F21501" s="389" t="s">
        <v>650</v>
      </c>
      <c r="G21501" s="389" t="s">
        <v>519</v>
      </c>
    </row>
    <row r="21502" spans="1:7">
      <c r="A21502" s="389" t="s">
        <v>559</v>
      </c>
      <c r="B21502" s="389" t="s">
        <v>519</v>
      </c>
      <c r="C21502" s="389">
        <v>34865.837904899898</v>
      </c>
      <c r="D21502" s="389" t="s">
        <v>519</v>
      </c>
      <c r="E21502" s="389" t="s">
        <v>670</v>
      </c>
      <c r="F21502" s="389" t="s">
        <v>650</v>
      </c>
      <c r="G21502" s="389" t="s">
        <v>519</v>
      </c>
    </row>
    <row r="21503" spans="1:7">
      <c r="A21503" s="389" t="s">
        <v>559</v>
      </c>
      <c r="B21503" s="389" t="s">
        <v>519</v>
      </c>
      <c r="C21503" s="389">
        <v>34865.837904899898</v>
      </c>
      <c r="D21503" s="389" t="s">
        <v>519</v>
      </c>
      <c r="E21503" s="389" t="s">
        <v>670</v>
      </c>
      <c r="F21503" s="389" t="s">
        <v>650</v>
      </c>
      <c r="G21503" s="389" t="s">
        <v>519</v>
      </c>
    </row>
    <row r="21504" spans="1:7">
      <c r="A21504" s="389" t="s">
        <v>559</v>
      </c>
      <c r="B21504" s="389" t="s">
        <v>519</v>
      </c>
      <c r="C21504" s="389">
        <v>34865.837904899898</v>
      </c>
      <c r="D21504" s="389" t="s">
        <v>519</v>
      </c>
      <c r="E21504" s="389" t="s">
        <v>670</v>
      </c>
      <c r="F21504" s="389" t="s">
        <v>650</v>
      </c>
      <c r="G21504" s="389" t="s">
        <v>519</v>
      </c>
    </row>
    <row r="21505" spans="1:7">
      <c r="A21505" s="389" t="s">
        <v>559</v>
      </c>
      <c r="B21505" s="389" t="s">
        <v>519</v>
      </c>
      <c r="C21505" s="389">
        <v>34865.837904899898</v>
      </c>
      <c r="D21505" s="389" t="s">
        <v>519</v>
      </c>
      <c r="E21505" s="389" t="s">
        <v>670</v>
      </c>
      <c r="F21505" s="389" t="s">
        <v>650</v>
      </c>
      <c r="G21505" s="389" t="s">
        <v>519</v>
      </c>
    </row>
    <row r="21506" spans="1:7">
      <c r="A21506" s="389" t="s">
        <v>559</v>
      </c>
      <c r="B21506" s="389" t="s">
        <v>519</v>
      </c>
      <c r="C21506" s="389">
        <v>34865.837904899898</v>
      </c>
      <c r="D21506" s="389" t="s">
        <v>519</v>
      </c>
      <c r="E21506" s="389" t="s">
        <v>670</v>
      </c>
      <c r="F21506" s="389" t="s">
        <v>650</v>
      </c>
      <c r="G21506" s="389" t="s">
        <v>519</v>
      </c>
    </row>
    <row r="21507" spans="1:7">
      <c r="A21507" s="389" t="s">
        <v>559</v>
      </c>
      <c r="B21507" s="389" t="s">
        <v>519</v>
      </c>
      <c r="C21507" s="389">
        <v>34865.837904899898</v>
      </c>
      <c r="D21507" s="389" t="s">
        <v>519</v>
      </c>
      <c r="E21507" s="389" t="s">
        <v>670</v>
      </c>
      <c r="F21507" s="389" t="s">
        <v>650</v>
      </c>
      <c r="G21507" s="389" t="s">
        <v>519</v>
      </c>
    </row>
    <row r="21508" spans="1:7">
      <c r="A21508" s="389" t="s">
        <v>559</v>
      </c>
      <c r="B21508" s="389" t="s">
        <v>519</v>
      </c>
      <c r="C21508" s="389">
        <v>34865.837904899898</v>
      </c>
      <c r="D21508" s="389" t="s">
        <v>519</v>
      </c>
      <c r="E21508" s="389" t="s">
        <v>670</v>
      </c>
      <c r="F21508" s="389" t="s">
        <v>650</v>
      </c>
      <c r="G21508" s="389" t="s">
        <v>519</v>
      </c>
    </row>
    <row r="21509" spans="1:7">
      <c r="A21509" s="389" t="s">
        <v>559</v>
      </c>
      <c r="B21509" s="389" t="s">
        <v>519</v>
      </c>
      <c r="C21509" s="389">
        <v>34865.837904899898</v>
      </c>
      <c r="D21509" s="389" t="s">
        <v>519</v>
      </c>
      <c r="E21509" s="389" t="s">
        <v>670</v>
      </c>
      <c r="F21509" s="389" t="s">
        <v>650</v>
      </c>
      <c r="G21509" s="389" t="s">
        <v>519</v>
      </c>
    </row>
    <row r="21510" spans="1:7">
      <c r="A21510" s="389" t="s">
        <v>559</v>
      </c>
      <c r="B21510" s="389" t="s">
        <v>519</v>
      </c>
      <c r="C21510" s="389">
        <v>34865.837904899898</v>
      </c>
      <c r="D21510" s="389" t="s">
        <v>519</v>
      </c>
      <c r="E21510" s="389" t="s">
        <v>670</v>
      </c>
      <c r="F21510" s="389" t="s">
        <v>650</v>
      </c>
      <c r="G21510" s="389" t="s">
        <v>519</v>
      </c>
    </row>
    <row r="21511" spans="1:7">
      <c r="A21511" s="389" t="s">
        <v>559</v>
      </c>
      <c r="B21511" s="389" t="s">
        <v>519</v>
      </c>
      <c r="C21511" s="389">
        <v>34865.837904899898</v>
      </c>
      <c r="D21511" s="389" t="s">
        <v>519</v>
      </c>
      <c r="E21511" s="389" t="s">
        <v>670</v>
      </c>
      <c r="F21511" s="389" t="s">
        <v>650</v>
      </c>
      <c r="G21511" s="389" t="s">
        <v>519</v>
      </c>
    </row>
    <row r="21512" spans="1:7">
      <c r="A21512" s="389" t="s">
        <v>559</v>
      </c>
      <c r="B21512" s="389" t="s">
        <v>519</v>
      </c>
      <c r="C21512" s="389">
        <v>34865.837904899898</v>
      </c>
      <c r="D21512" s="389" t="s">
        <v>519</v>
      </c>
      <c r="E21512" s="389" t="s">
        <v>670</v>
      </c>
      <c r="F21512" s="389" t="s">
        <v>650</v>
      </c>
      <c r="G21512" s="389" t="s">
        <v>519</v>
      </c>
    </row>
    <row r="21513" spans="1:7">
      <c r="A21513" s="389" t="s">
        <v>559</v>
      </c>
      <c r="B21513" s="389" t="s">
        <v>519</v>
      </c>
      <c r="C21513" s="389">
        <v>34865.837904899898</v>
      </c>
      <c r="D21513" s="389" t="s">
        <v>519</v>
      </c>
      <c r="E21513" s="389" t="s">
        <v>670</v>
      </c>
      <c r="F21513" s="389" t="s">
        <v>650</v>
      </c>
      <c r="G21513" s="389" t="s">
        <v>519</v>
      </c>
    </row>
    <row r="21514" spans="1:7">
      <c r="A21514" s="389" t="s">
        <v>559</v>
      </c>
      <c r="B21514" s="389" t="s">
        <v>519</v>
      </c>
      <c r="C21514" s="389">
        <v>34865.837904899898</v>
      </c>
      <c r="D21514" s="389" t="s">
        <v>519</v>
      </c>
      <c r="E21514" s="389" t="s">
        <v>670</v>
      </c>
      <c r="F21514" s="389" t="s">
        <v>650</v>
      </c>
      <c r="G21514" s="389" t="s">
        <v>519</v>
      </c>
    </row>
    <row r="21515" spans="1:7">
      <c r="A21515" s="389" t="s">
        <v>559</v>
      </c>
      <c r="B21515" s="389" t="s">
        <v>519</v>
      </c>
      <c r="C21515" s="389">
        <v>34865.837904899898</v>
      </c>
      <c r="D21515" s="389" t="s">
        <v>519</v>
      </c>
      <c r="E21515" s="389" t="s">
        <v>670</v>
      </c>
      <c r="F21515" s="389" t="s">
        <v>650</v>
      </c>
      <c r="G21515" s="389" t="s">
        <v>519</v>
      </c>
    </row>
    <row r="21516" spans="1:7">
      <c r="A21516" s="389" t="s">
        <v>559</v>
      </c>
      <c r="B21516" s="389" t="s">
        <v>519</v>
      </c>
      <c r="C21516" s="389">
        <v>34865.837904899898</v>
      </c>
      <c r="D21516" s="389" t="s">
        <v>519</v>
      </c>
      <c r="E21516" s="389" t="s">
        <v>670</v>
      </c>
      <c r="F21516" s="389" t="s">
        <v>650</v>
      </c>
      <c r="G21516" s="389" t="s">
        <v>519</v>
      </c>
    </row>
    <row r="21517" spans="1:7">
      <c r="A21517" s="389" t="s">
        <v>559</v>
      </c>
      <c r="B21517" s="389" t="s">
        <v>519</v>
      </c>
      <c r="C21517" s="389">
        <v>34865.837904899898</v>
      </c>
      <c r="D21517" s="389" t="s">
        <v>519</v>
      </c>
      <c r="E21517" s="389" t="s">
        <v>670</v>
      </c>
      <c r="F21517" s="389" t="s">
        <v>650</v>
      </c>
      <c r="G21517" s="389" t="s">
        <v>519</v>
      </c>
    </row>
    <row r="21518" spans="1:7">
      <c r="A21518" s="389" t="s">
        <v>559</v>
      </c>
      <c r="B21518" s="389" t="s">
        <v>519</v>
      </c>
      <c r="C21518" s="389">
        <v>34865.837904899898</v>
      </c>
      <c r="D21518" s="389" t="s">
        <v>519</v>
      </c>
      <c r="E21518" s="389" t="s">
        <v>670</v>
      </c>
      <c r="F21518" s="389" t="s">
        <v>650</v>
      </c>
      <c r="G21518" s="389" t="s">
        <v>519</v>
      </c>
    </row>
    <row r="21519" spans="1:7">
      <c r="A21519" s="389" t="s">
        <v>559</v>
      </c>
      <c r="B21519" s="389" t="s">
        <v>519</v>
      </c>
      <c r="C21519" s="389">
        <v>34865.837904899898</v>
      </c>
      <c r="D21519" s="389" t="s">
        <v>519</v>
      </c>
      <c r="E21519" s="389" t="s">
        <v>670</v>
      </c>
      <c r="F21519" s="389" t="s">
        <v>650</v>
      </c>
      <c r="G21519" s="389" t="s">
        <v>519</v>
      </c>
    </row>
    <row r="21520" spans="1:7">
      <c r="A21520" s="389" t="s">
        <v>559</v>
      </c>
      <c r="B21520" s="389" t="s">
        <v>519</v>
      </c>
      <c r="C21520" s="389">
        <v>34865.837904899898</v>
      </c>
      <c r="D21520" s="389" t="s">
        <v>519</v>
      </c>
      <c r="E21520" s="389" t="s">
        <v>670</v>
      </c>
      <c r="F21520" s="389" t="s">
        <v>650</v>
      </c>
      <c r="G21520" s="389" t="s">
        <v>519</v>
      </c>
    </row>
    <row r="21521" spans="1:7">
      <c r="A21521" s="389" t="s">
        <v>559</v>
      </c>
      <c r="B21521" s="389" t="s">
        <v>519</v>
      </c>
      <c r="C21521" s="389">
        <v>34865.837904899898</v>
      </c>
      <c r="D21521" s="389" t="s">
        <v>519</v>
      </c>
      <c r="E21521" s="389" t="s">
        <v>670</v>
      </c>
      <c r="F21521" s="389" t="s">
        <v>650</v>
      </c>
      <c r="G21521" s="389" t="s">
        <v>519</v>
      </c>
    </row>
    <row r="21522" spans="1:7">
      <c r="A21522" s="389" t="s">
        <v>559</v>
      </c>
      <c r="B21522" s="389" t="s">
        <v>519</v>
      </c>
      <c r="C21522" s="389">
        <v>34865.837904899898</v>
      </c>
      <c r="D21522" s="389" t="s">
        <v>519</v>
      </c>
      <c r="E21522" s="389" t="s">
        <v>670</v>
      </c>
      <c r="F21522" s="389" t="s">
        <v>650</v>
      </c>
      <c r="G21522" s="389" t="s">
        <v>519</v>
      </c>
    </row>
    <row r="21523" spans="1:7">
      <c r="A21523" s="389" t="s">
        <v>559</v>
      </c>
      <c r="B21523" s="389" t="s">
        <v>519</v>
      </c>
      <c r="C21523" s="389">
        <v>34865.837904899898</v>
      </c>
      <c r="D21523" s="389" t="s">
        <v>519</v>
      </c>
      <c r="E21523" s="389" t="s">
        <v>670</v>
      </c>
      <c r="F21523" s="389" t="s">
        <v>650</v>
      </c>
      <c r="G21523" s="389" t="s">
        <v>519</v>
      </c>
    </row>
    <row r="21524" spans="1:7">
      <c r="A21524" s="389" t="s">
        <v>559</v>
      </c>
      <c r="B21524" s="389" t="s">
        <v>519</v>
      </c>
      <c r="C21524" s="389">
        <v>34865.837904899898</v>
      </c>
      <c r="D21524" s="389" t="s">
        <v>519</v>
      </c>
      <c r="E21524" s="389" t="s">
        <v>670</v>
      </c>
      <c r="F21524" s="389" t="s">
        <v>650</v>
      </c>
      <c r="G21524" s="389" t="s">
        <v>519</v>
      </c>
    </row>
    <row r="21525" spans="1:7">
      <c r="A21525" s="389" t="s">
        <v>559</v>
      </c>
      <c r="B21525" s="389" t="s">
        <v>519</v>
      </c>
      <c r="C21525" s="389">
        <v>34865.837904899898</v>
      </c>
      <c r="D21525" s="389" t="s">
        <v>519</v>
      </c>
      <c r="E21525" s="389" t="s">
        <v>670</v>
      </c>
      <c r="F21525" s="389" t="s">
        <v>650</v>
      </c>
      <c r="G21525" s="389" t="s">
        <v>519</v>
      </c>
    </row>
    <row r="21526" spans="1:7">
      <c r="A21526" s="389" t="s">
        <v>559</v>
      </c>
      <c r="B21526" s="389" t="s">
        <v>519</v>
      </c>
      <c r="C21526" s="389">
        <v>34865.837904899898</v>
      </c>
      <c r="D21526" s="389" t="s">
        <v>519</v>
      </c>
      <c r="E21526" s="389" t="s">
        <v>670</v>
      </c>
      <c r="F21526" s="389" t="s">
        <v>650</v>
      </c>
      <c r="G21526" s="389" t="s">
        <v>519</v>
      </c>
    </row>
    <row r="21527" spans="1:7">
      <c r="A21527" s="389" t="s">
        <v>559</v>
      </c>
      <c r="B21527" s="389" t="s">
        <v>519</v>
      </c>
      <c r="C21527" s="389">
        <v>34865.837904899898</v>
      </c>
      <c r="D21527" s="389" t="s">
        <v>519</v>
      </c>
      <c r="E21527" s="389" t="s">
        <v>670</v>
      </c>
      <c r="F21527" s="389" t="s">
        <v>650</v>
      </c>
      <c r="G21527" s="389" t="s">
        <v>519</v>
      </c>
    </row>
    <row r="21528" spans="1:7">
      <c r="A21528" s="389" t="s">
        <v>559</v>
      </c>
      <c r="B21528" s="389" t="s">
        <v>519</v>
      </c>
      <c r="C21528" s="389">
        <v>34865.837904899898</v>
      </c>
      <c r="D21528" s="389" t="s">
        <v>519</v>
      </c>
      <c r="E21528" s="389" t="s">
        <v>670</v>
      </c>
      <c r="F21528" s="389" t="s">
        <v>650</v>
      </c>
      <c r="G21528" s="389" t="s">
        <v>519</v>
      </c>
    </row>
    <row r="21529" spans="1:7">
      <c r="A21529" s="389" t="s">
        <v>559</v>
      </c>
      <c r="B21529" s="389" t="s">
        <v>519</v>
      </c>
      <c r="C21529" s="389">
        <v>34865.837904899898</v>
      </c>
      <c r="D21529" s="389" t="s">
        <v>519</v>
      </c>
      <c r="E21529" s="389" t="s">
        <v>670</v>
      </c>
      <c r="F21529" s="389" t="s">
        <v>650</v>
      </c>
      <c r="G21529" s="389" t="s">
        <v>519</v>
      </c>
    </row>
    <row r="21530" spans="1:7">
      <c r="A21530" s="389" t="s">
        <v>559</v>
      </c>
      <c r="B21530" s="389" t="s">
        <v>519</v>
      </c>
      <c r="C21530" s="389">
        <v>34865.837904899898</v>
      </c>
      <c r="D21530" s="389" t="s">
        <v>519</v>
      </c>
      <c r="E21530" s="389" t="s">
        <v>670</v>
      </c>
      <c r="F21530" s="389" t="s">
        <v>650</v>
      </c>
      <c r="G21530" s="389" t="s">
        <v>519</v>
      </c>
    </row>
    <row r="21531" spans="1:7">
      <c r="A21531" s="389" t="s">
        <v>559</v>
      </c>
      <c r="B21531" s="389" t="s">
        <v>519</v>
      </c>
      <c r="C21531" s="389">
        <v>34865.837904899898</v>
      </c>
      <c r="D21531" s="389" t="s">
        <v>519</v>
      </c>
      <c r="E21531" s="389" t="s">
        <v>670</v>
      </c>
      <c r="F21531" s="389" t="s">
        <v>650</v>
      </c>
      <c r="G21531" s="389" t="s">
        <v>519</v>
      </c>
    </row>
    <row r="21532" spans="1:7">
      <c r="A21532" s="389" t="s">
        <v>559</v>
      </c>
      <c r="B21532" s="389" t="s">
        <v>519</v>
      </c>
      <c r="C21532" s="389">
        <v>34865.837904899898</v>
      </c>
      <c r="D21532" s="389" t="s">
        <v>519</v>
      </c>
      <c r="E21532" s="389" t="s">
        <v>670</v>
      </c>
      <c r="F21532" s="389" t="s">
        <v>650</v>
      </c>
      <c r="G21532" s="389" t="s">
        <v>519</v>
      </c>
    </row>
    <row r="21533" spans="1:7">
      <c r="A21533" s="389" t="s">
        <v>559</v>
      </c>
      <c r="B21533" s="389" t="s">
        <v>519</v>
      </c>
      <c r="C21533" s="389">
        <v>34865.837904899898</v>
      </c>
      <c r="D21533" s="389" t="s">
        <v>519</v>
      </c>
      <c r="E21533" s="389" t="s">
        <v>670</v>
      </c>
      <c r="F21533" s="389" t="s">
        <v>650</v>
      </c>
      <c r="G21533" s="389" t="s">
        <v>519</v>
      </c>
    </row>
    <row r="21534" spans="1:7">
      <c r="A21534" s="389" t="s">
        <v>559</v>
      </c>
      <c r="B21534" s="389" t="s">
        <v>519</v>
      </c>
      <c r="C21534" s="389">
        <v>34865.837904899898</v>
      </c>
      <c r="D21534" s="389" t="s">
        <v>519</v>
      </c>
      <c r="E21534" s="389" t="s">
        <v>670</v>
      </c>
      <c r="F21534" s="389" t="s">
        <v>650</v>
      </c>
      <c r="G21534" s="389" t="s">
        <v>519</v>
      </c>
    </row>
    <row r="21535" spans="1:7">
      <c r="A21535" s="389" t="s">
        <v>559</v>
      </c>
      <c r="B21535" s="389" t="s">
        <v>519</v>
      </c>
      <c r="C21535" s="389">
        <v>34865.837904899898</v>
      </c>
      <c r="D21535" s="389" t="s">
        <v>519</v>
      </c>
      <c r="E21535" s="389" t="s">
        <v>670</v>
      </c>
      <c r="F21535" s="389" t="s">
        <v>650</v>
      </c>
      <c r="G21535" s="389" t="s">
        <v>519</v>
      </c>
    </row>
    <row r="21536" spans="1:7">
      <c r="A21536" s="389" t="s">
        <v>559</v>
      </c>
      <c r="B21536" s="389" t="s">
        <v>519</v>
      </c>
      <c r="C21536" s="389">
        <v>34865.837904899898</v>
      </c>
      <c r="D21536" s="389" t="s">
        <v>519</v>
      </c>
      <c r="E21536" s="389" t="s">
        <v>670</v>
      </c>
      <c r="F21536" s="389" t="s">
        <v>650</v>
      </c>
      <c r="G21536" s="389" t="s">
        <v>519</v>
      </c>
    </row>
    <row r="21537" spans="1:7">
      <c r="A21537" s="389" t="s">
        <v>559</v>
      </c>
      <c r="B21537" s="389" t="s">
        <v>519</v>
      </c>
      <c r="C21537" s="389">
        <v>34865.837904899898</v>
      </c>
      <c r="D21537" s="389" t="s">
        <v>519</v>
      </c>
      <c r="E21537" s="389" t="s">
        <v>670</v>
      </c>
      <c r="F21537" s="389" t="s">
        <v>650</v>
      </c>
      <c r="G21537" s="389" t="s">
        <v>519</v>
      </c>
    </row>
    <row r="21538" spans="1:7">
      <c r="A21538" s="389" t="s">
        <v>559</v>
      </c>
      <c r="B21538" s="389" t="s">
        <v>519</v>
      </c>
      <c r="C21538" s="389">
        <v>34865.837904899898</v>
      </c>
      <c r="D21538" s="389" t="s">
        <v>519</v>
      </c>
      <c r="E21538" s="389" t="s">
        <v>670</v>
      </c>
      <c r="F21538" s="389" t="s">
        <v>650</v>
      </c>
      <c r="G21538" s="389" t="s">
        <v>519</v>
      </c>
    </row>
    <row r="21539" spans="1:7">
      <c r="A21539" s="389" t="s">
        <v>559</v>
      </c>
      <c r="B21539" s="389" t="s">
        <v>519</v>
      </c>
      <c r="C21539" s="389">
        <v>34865.837904899898</v>
      </c>
      <c r="D21539" s="389" t="s">
        <v>519</v>
      </c>
      <c r="E21539" s="389" t="s">
        <v>670</v>
      </c>
      <c r="F21539" s="389" t="s">
        <v>650</v>
      </c>
      <c r="G21539" s="389" t="s">
        <v>519</v>
      </c>
    </row>
    <row r="21540" spans="1:7">
      <c r="A21540" s="389" t="s">
        <v>559</v>
      </c>
      <c r="B21540" s="389" t="s">
        <v>519</v>
      </c>
      <c r="C21540" s="389">
        <v>34865.837904899898</v>
      </c>
      <c r="D21540" s="389" t="s">
        <v>519</v>
      </c>
      <c r="E21540" s="389" t="s">
        <v>670</v>
      </c>
      <c r="F21540" s="389" t="s">
        <v>650</v>
      </c>
      <c r="G21540" s="389" t="s">
        <v>519</v>
      </c>
    </row>
    <row r="21541" spans="1:7">
      <c r="A21541" s="389" t="s">
        <v>559</v>
      </c>
      <c r="B21541" s="389" t="s">
        <v>519</v>
      </c>
      <c r="C21541" s="389">
        <v>34865.837904899898</v>
      </c>
      <c r="D21541" s="389" t="s">
        <v>519</v>
      </c>
      <c r="E21541" s="389" t="s">
        <v>670</v>
      </c>
      <c r="F21541" s="389" t="s">
        <v>650</v>
      </c>
      <c r="G21541" s="389" t="s">
        <v>519</v>
      </c>
    </row>
    <row r="21542" spans="1:7">
      <c r="A21542" s="389" t="s">
        <v>559</v>
      </c>
      <c r="B21542" s="389" t="s">
        <v>519</v>
      </c>
      <c r="C21542" s="389">
        <v>34865.837904899898</v>
      </c>
      <c r="D21542" s="389" t="s">
        <v>519</v>
      </c>
      <c r="E21542" s="389" t="s">
        <v>670</v>
      </c>
      <c r="F21542" s="389" t="s">
        <v>650</v>
      </c>
      <c r="G21542" s="389" t="s">
        <v>519</v>
      </c>
    </row>
    <row r="21543" spans="1:7">
      <c r="A21543" s="389" t="s">
        <v>559</v>
      </c>
      <c r="B21543" s="389" t="s">
        <v>519</v>
      </c>
      <c r="C21543" s="389">
        <v>34865.837904899898</v>
      </c>
      <c r="D21543" s="389" t="s">
        <v>519</v>
      </c>
      <c r="E21543" s="389" t="s">
        <v>670</v>
      </c>
      <c r="F21543" s="389" t="s">
        <v>650</v>
      </c>
      <c r="G21543" s="389" t="s">
        <v>519</v>
      </c>
    </row>
    <row r="21544" spans="1:7">
      <c r="A21544" s="389" t="s">
        <v>559</v>
      </c>
      <c r="B21544" s="389" t="s">
        <v>519</v>
      </c>
      <c r="C21544" s="389">
        <v>34865.837904899898</v>
      </c>
      <c r="D21544" s="389" t="s">
        <v>519</v>
      </c>
      <c r="E21544" s="389" t="s">
        <v>670</v>
      </c>
      <c r="F21544" s="389" t="s">
        <v>650</v>
      </c>
      <c r="G21544" s="389" t="s">
        <v>519</v>
      </c>
    </row>
    <row r="21545" spans="1:7">
      <c r="A21545" s="389" t="s">
        <v>559</v>
      </c>
      <c r="B21545" s="389" t="s">
        <v>519</v>
      </c>
      <c r="C21545" s="389">
        <v>34865.837904899898</v>
      </c>
      <c r="D21545" s="389" t="s">
        <v>519</v>
      </c>
      <c r="E21545" s="389" t="s">
        <v>670</v>
      </c>
      <c r="F21545" s="389" t="s">
        <v>650</v>
      </c>
      <c r="G21545" s="389" t="s">
        <v>519</v>
      </c>
    </row>
    <row r="21546" spans="1:7">
      <c r="A21546" s="389" t="s">
        <v>559</v>
      </c>
      <c r="B21546" s="389" t="s">
        <v>519</v>
      </c>
      <c r="C21546" s="389">
        <v>34865.837904899898</v>
      </c>
      <c r="D21546" s="389" t="s">
        <v>519</v>
      </c>
      <c r="E21546" s="389" t="s">
        <v>670</v>
      </c>
      <c r="F21546" s="389" t="s">
        <v>650</v>
      </c>
      <c r="G21546" s="389" t="s">
        <v>519</v>
      </c>
    </row>
    <row r="21547" spans="1:7">
      <c r="A21547" s="389" t="s">
        <v>559</v>
      </c>
      <c r="B21547" s="389" t="s">
        <v>519</v>
      </c>
      <c r="C21547" s="389">
        <v>34865.837904899898</v>
      </c>
      <c r="D21547" s="389" t="s">
        <v>519</v>
      </c>
      <c r="E21547" s="389" t="s">
        <v>670</v>
      </c>
      <c r="F21547" s="389" t="s">
        <v>650</v>
      </c>
      <c r="G21547" s="389" t="s">
        <v>519</v>
      </c>
    </row>
    <row r="21548" spans="1:7">
      <c r="A21548" s="389" t="s">
        <v>559</v>
      </c>
      <c r="B21548" s="389" t="s">
        <v>519</v>
      </c>
      <c r="C21548" s="389">
        <v>34865.837904899898</v>
      </c>
      <c r="D21548" s="389" t="s">
        <v>519</v>
      </c>
      <c r="E21548" s="389" t="s">
        <v>670</v>
      </c>
      <c r="F21548" s="389" t="s">
        <v>650</v>
      </c>
      <c r="G21548" s="389" t="s">
        <v>519</v>
      </c>
    </row>
    <row r="21549" spans="1:7">
      <c r="A21549" s="389" t="s">
        <v>559</v>
      </c>
      <c r="B21549" s="389" t="s">
        <v>519</v>
      </c>
      <c r="C21549" s="389">
        <v>34865.837904899898</v>
      </c>
      <c r="D21549" s="389" t="s">
        <v>519</v>
      </c>
      <c r="E21549" s="389" t="s">
        <v>670</v>
      </c>
      <c r="F21549" s="389" t="s">
        <v>650</v>
      </c>
      <c r="G21549" s="389" t="s">
        <v>519</v>
      </c>
    </row>
    <row r="21550" spans="1:7">
      <c r="A21550" s="389" t="s">
        <v>559</v>
      </c>
      <c r="B21550" s="389" t="s">
        <v>519</v>
      </c>
      <c r="C21550" s="389">
        <v>34865.837904899898</v>
      </c>
      <c r="D21550" s="389" t="s">
        <v>519</v>
      </c>
      <c r="E21550" s="389" t="s">
        <v>670</v>
      </c>
      <c r="F21550" s="389" t="s">
        <v>650</v>
      </c>
      <c r="G21550" s="389" t="s">
        <v>519</v>
      </c>
    </row>
    <row r="21551" spans="1:7">
      <c r="A21551" s="389" t="s">
        <v>559</v>
      </c>
      <c r="B21551" s="389" t="s">
        <v>519</v>
      </c>
      <c r="C21551" s="389">
        <v>34865.837904899898</v>
      </c>
      <c r="D21551" s="389" t="s">
        <v>519</v>
      </c>
      <c r="E21551" s="389" t="s">
        <v>670</v>
      </c>
      <c r="F21551" s="389" t="s">
        <v>650</v>
      </c>
      <c r="G21551" s="389" t="s">
        <v>519</v>
      </c>
    </row>
    <row r="21552" spans="1:7">
      <c r="A21552" s="389" t="s">
        <v>559</v>
      </c>
      <c r="B21552" s="389" t="s">
        <v>519</v>
      </c>
      <c r="C21552" s="389">
        <v>34865.837904899898</v>
      </c>
      <c r="D21552" s="389" t="s">
        <v>519</v>
      </c>
      <c r="E21552" s="389" t="s">
        <v>670</v>
      </c>
      <c r="F21552" s="389" t="s">
        <v>650</v>
      </c>
      <c r="G21552" s="389" t="s">
        <v>519</v>
      </c>
    </row>
    <row r="21553" spans="1:7">
      <c r="A21553" s="389" t="s">
        <v>559</v>
      </c>
      <c r="B21553" s="389" t="s">
        <v>519</v>
      </c>
      <c r="C21553" s="389">
        <v>34865.837904899898</v>
      </c>
      <c r="D21553" s="389" t="s">
        <v>519</v>
      </c>
      <c r="E21553" s="389" t="s">
        <v>670</v>
      </c>
      <c r="F21553" s="389" t="s">
        <v>650</v>
      </c>
      <c r="G21553" s="389" t="s">
        <v>519</v>
      </c>
    </row>
    <row r="21554" spans="1:7">
      <c r="A21554" s="389" t="s">
        <v>559</v>
      </c>
      <c r="B21554" s="389" t="s">
        <v>519</v>
      </c>
      <c r="C21554" s="389">
        <v>34865.837904899898</v>
      </c>
      <c r="D21554" s="389" t="s">
        <v>519</v>
      </c>
      <c r="E21554" s="389" t="s">
        <v>670</v>
      </c>
      <c r="F21554" s="389" t="s">
        <v>650</v>
      </c>
      <c r="G21554" s="389" t="s">
        <v>519</v>
      </c>
    </row>
    <row r="21555" spans="1:7">
      <c r="A21555" s="389" t="s">
        <v>559</v>
      </c>
      <c r="B21555" s="389" t="s">
        <v>519</v>
      </c>
      <c r="C21555" s="389">
        <v>34865.837904899898</v>
      </c>
      <c r="D21555" s="389" t="s">
        <v>519</v>
      </c>
      <c r="E21555" s="389" t="s">
        <v>670</v>
      </c>
      <c r="F21555" s="389" t="s">
        <v>650</v>
      </c>
      <c r="G21555" s="389" t="s">
        <v>519</v>
      </c>
    </row>
    <row r="21556" spans="1:7">
      <c r="A21556" s="389" t="s">
        <v>559</v>
      </c>
      <c r="B21556" s="389" t="s">
        <v>519</v>
      </c>
      <c r="C21556" s="389">
        <v>34865.837904899898</v>
      </c>
      <c r="D21556" s="389" t="s">
        <v>519</v>
      </c>
      <c r="E21556" s="389" t="s">
        <v>670</v>
      </c>
      <c r="F21556" s="389" t="s">
        <v>650</v>
      </c>
      <c r="G21556" s="389" t="s">
        <v>519</v>
      </c>
    </row>
    <row r="21557" spans="1:7">
      <c r="A21557" s="389" t="s">
        <v>559</v>
      </c>
      <c r="B21557" s="389" t="s">
        <v>519</v>
      </c>
      <c r="C21557" s="389">
        <v>34865.837904899898</v>
      </c>
      <c r="D21557" s="389" t="s">
        <v>519</v>
      </c>
      <c r="E21557" s="389" t="s">
        <v>670</v>
      </c>
      <c r="F21557" s="389" t="s">
        <v>650</v>
      </c>
      <c r="G21557" s="389" t="s">
        <v>519</v>
      </c>
    </row>
    <row r="21558" spans="1:7">
      <c r="A21558" s="389" t="s">
        <v>559</v>
      </c>
      <c r="B21558" s="389" t="s">
        <v>519</v>
      </c>
      <c r="C21558" s="389">
        <v>34865.837904899898</v>
      </c>
      <c r="D21558" s="389" t="s">
        <v>519</v>
      </c>
      <c r="E21558" s="389" t="s">
        <v>670</v>
      </c>
      <c r="F21558" s="389" t="s">
        <v>650</v>
      </c>
      <c r="G21558" s="389" t="s">
        <v>519</v>
      </c>
    </row>
    <row r="21559" spans="1:7">
      <c r="A21559" s="389" t="s">
        <v>559</v>
      </c>
      <c r="B21559" s="389" t="s">
        <v>519</v>
      </c>
      <c r="C21559" s="389">
        <v>34865.837904899898</v>
      </c>
      <c r="D21559" s="389" t="s">
        <v>519</v>
      </c>
      <c r="E21559" s="389" t="s">
        <v>670</v>
      </c>
      <c r="F21559" s="389" t="s">
        <v>650</v>
      </c>
      <c r="G21559" s="389" t="s">
        <v>519</v>
      </c>
    </row>
    <row r="21560" spans="1:7">
      <c r="A21560" s="389" t="s">
        <v>559</v>
      </c>
      <c r="B21560" s="389" t="s">
        <v>519</v>
      </c>
      <c r="C21560" s="389">
        <v>34865.837904899898</v>
      </c>
      <c r="D21560" s="389" t="s">
        <v>519</v>
      </c>
      <c r="E21560" s="389" t="s">
        <v>670</v>
      </c>
      <c r="F21560" s="389" t="s">
        <v>650</v>
      </c>
      <c r="G21560" s="389" t="s">
        <v>519</v>
      </c>
    </row>
    <row r="21561" spans="1:7">
      <c r="A21561" s="389" t="s">
        <v>559</v>
      </c>
      <c r="B21561" s="389" t="s">
        <v>519</v>
      </c>
      <c r="C21561" s="389">
        <v>34865.837904899898</v>
      </c>
      <c r="D21561" s="389" t="s">
        <v>519</v>
      </c>
      <c r="E21561" s="389" t="s">
        <v>670</v>
      </c>
      <c r="F21561" s="389" t="s">
        <v>650</v>
      </c>
      <c r="G21561" s="389" t="s">
        <v>519</v>
      </c>
    </row>
    <row r="21562" spans="1:7">
      <c r="A21562" s="389" t="s">
        <v>559</v>
      </c>
      <c r="B21562" s="389" t="s">
        <v>519</v>
      </c>
      <c r="C21562" s="389">
        <v>34865.837904899898</v>
      </c>
      <c r="D21562" s="389" t="s">
        <v>519</v>
      </c>
      <c r="E21562" s="389" t="s">
        <v>670</v>
      </c>
      <c r="F21562" s="389" t="s">
        <v>650</v>
      </c>
      <c r="G21562" s="389" t="s">
        <v>519</v>
      </c>
    </row>
    <row r="21563" spans="1:7">
      <c r="A21563" s="389" t="s">
        <v>559</v>
      </c>
      <c r="B21563" s="389" t="s">
        <v>519</v>
      </c>
      <c r="C21563" s="389">
        <v>34865.837904899898</v>
      </c>
      <c r="D21563" s="389" t="s">
        <v>519</v>
      </c>
      <c r="E21563" s="389" t="s">
        <v>670</v>
      </c>
      <c r="F21563" s="389" t="s">
        <v>650</v>
      </c>
      <c r="G21563" s="389" t="s">
        <v>519</v>
      </c>
    </row>
    <row r="21564" spans="1:7">
      <c r="A21564" s="389" t="s">
        <v>559</v>
      </c>
      <c r="B21564" s="389" t="s">
        <v>519</v>
      </c>
      <c r="C21564" s="389">
        <v>34865.837904899898</v>
      </c>
      <c r="D21564" s="389" t="s">
        <v>519</v>
      </c>
      <c r="E21564" s="389" t="s">
        <v>670</v>
      </c>
      <c r="F21564" s="389" t="s">
        <v>650</v>
      </c>
      <c r="G21564" s="389" t="s">
        <v>519</v>
      </c>
    </row>
    <row r="21565" spans="1:7">
      <c r="A21565" s="389" t="s">
        <v>559</v>
      </c>
      <c r="B21565" s="389" t="s">
        <v>519</v>
      </c>
      <c r="C21565" s="389">
        <v>34865.837904899898</v>
      </c>
      <c r="D21565" s="389" t="s">
        <v>519</v>
      </c>
      <c r="E21565" s="389" t="s">
        <v>670</v>
      </c>
      <c r="F21565" s="389" t="s">
        <v>650</v>
      </c>
      <c r="G21565" s="389" t="s">
        <v>519</v>
      </c>
    </row>
    <row r="21566" spans="1:7">
      <c r="A21566" s="389" t="s">
        <v>559</v>
      </c>
      <c r="B21566" s="389" t="s">
        <v>519</v>
      </c>
      <c r="C21566" s="389">
        <v>34865.837904899898</v>
      </c>
      <c r="D21566" s="389" t="s">
        <v>519</v>
      </c>
      <c r="E21566" s="389" t="s">
        <v>670</v>
      </c>
      <c r="F21566" s="389" t="s">
        <v>650</v>
      </c>
      <c r="G21566" s="389" t="s">
        <v>519</v>
      </c>
    </row>
    <row r="21567" spans="1:7">
      <c r="A21567" s="389" t="s">
        <v>559</v>
      </c>
      <c r="B21567" s="389" t="s">
        <v>519</v>
      </c>
      <c r="C21567" s="389">
        <v>34865.837904899898</v>
      </c>
      <c r="D21567" s="389" t="s">
        <v>519</v>
      </c>
      <c r="E21567" s="389" t="s">
        <v>670</v>
      </c>
      <c r="F21567" s="389" t="s">
        <v>650</v>
      </c>
      <c r="G21567" s="389" t="s">
        <v>519</v>
      </c>
    </row>
    <row r="21568" spans="1:7">
      <c r="A21568" s="389" t="s">
        <v>559</v>
      </c>
      <c r="B21568" s="389" t="s">
        <v>519</v>
      </c>
      <c r="C21568" s="389">
        <v>34865.837904899898</v>
      </c>
      <c r="D21568" s="389" t="s">
        <v>519</v>
      </c>
      <c r="E21568" s="389" t="s">
        <v>670</v>
      </c>
      <c r="F21568" s="389" t="s">
        <v>650</v>
      </c>
      <c r="G21568" s="389" t="s">
        <v>519</v>
      </c>
    </row>
    <row r="21569" spans="1:7">
      <c r="A21569" s="389" t="s">
        <v>559</v>
      </c>
      <c r="B21569" s="389" t="s">
        <v>519</v>
      </c>
      <c r="C21569" s="389">
        <v>34865.837904899898</v>
      </c>
      <c r="D21569" s="389" t="s">
        <v>519</v>
      </c>
      <c r="E21569" s="389" t="s">
        <v>670</v>
      </c>
      <c r="F21569" s="389" t="s">
        <v>650</v>
      </c>
      <c r="G21569" s="389" t="s">
        <v>519</v>
      </c>
    </row>
    <row r="21570" spans="1:7">
      <c r="A21570" s="389" t="s">
        <v>559</v>
      </c>
      <c r="B21570" s="389" t="s">
        <v>519</v>
      </c>
      <c r="C21570" s="389">
        <v>34865.837904899898</v>
      </c>
      <c r="D21570" s="389" t="s">
        <v>519</v>
      </c>
      <c r="E21570" s="389" t="s">
        <v>670</v>
      </c>
      <c r="F21570" s="389" t="s">
        <v>650</v>
      </c>
      <c r="G21570" s="389" t="s">
        <v>519</v>
      </c>
    </row>
    <row r="21571" spans="1:7">
      <c r="A21571" s="389" t="s">
        <v>559</v>
      </c>
      <c r="B21571" s="389" t="s">
        <v>519</v>
      </c>
      <c r="C21571" s="389">
        <v>34865.837904899898</v>
      </c>
      <c r="D21571" s="389" t="s">
        <v>519</v>
      </c>
      <c r="E21571" s="389" t="s">
        <v>670</v>
      </c>
      <c r="F21571" s="389" t="s">
        <v>650</v>
      </c>
      <c r="G21571" s="389" t="s">
        <v>519</v>
      </c>
    </row>
    <row r="21572" spans="1:7">
      <c r="A21572" s="389" t="s">
        <v>559</v>
      </c>
      <c r="B21572" s="389" t="s">
        <v>519</v>
      </c>
      <c r="C21572" s="389">
        <v>34865.837904899898</v>
      </c>
      <c r="D21572" s="389" t="s">
        <v>519</v>
      </c>
      <c r="E21572" s="389" t="s">
        <v>670</v>
      </c>
      <c r="F21572" s="389" t="s">
        <v>650</v>
      </c>
      <c r="G21572" s="389" t="s">
        <v>519</v>
      </c>
    </row>
    <row r="21573" spans="1:7">
      <c r="A21573" s="389" t="s">
        <v>559</v>
      </c>
      <c r="B21573" s="389" t="s">
        <v>519</v>
      </c>
      <c r="C21573" s="389">
        <v>34865.837904899898</v>
      </c>
      <c r="D21573" s="389" t="s">
        <v>519</v>
      </c>
      <c r="E21573" s="389" t="s">
        <v>670</v>
      </c>
      <c r="F21573" s="389" t="s">
        <v>650</v>
      </c>
      <c r="G21573" s="389" t="s">
        <v>519</v>
      </c>
    </row>
    <row r="21574" spans="1:7">
      <c r="A21574" s="389" t="s">
        <v>559</v>
      </c>
      <c r="B21574" s="389" t="s">
        <v>519</v>
      </c>
      <c r="C21574" s="389">
        <v>34865.837904899898</v>
      </c>
      <c r="D21574" s="389" t="s">
        <v>519</v>
      </c>
      <c r="E21574" s="389" t="s">
        <v>670</v>
      </c>
      <c r="F21574" s="389" t="s">
        <v>650</v>
      </c>
      <c r="G21574" s="389" t="s">
        <v>519</v>
      </c>
    </row>
    <row r="21575" spans="1:7">
      <c r="A21575" s="389" t="s">
        <v>559</v>
      </c>
      <c r="B21575" s="389" t="s">
        <v>519</v>
      </c>
      <c r="C21575" s="389">
        <v>34865.837904899898</v>
      </c>
      <c r="D21575" s="389" t="s">
        <v>519</v>
      </c>
      <c r="E21575" s="389" t="s">
        <v>670</v>
      </c>
      <c r="F21575" s="389" t="s">
        <v>650</v>
      </c>
      <c r="G21575" s="389" t="s">
        <v>519</v>
      </c>
    </row>
    <row r="21576" spans="1:7">
      <c r="A21576" s="389" t="s">
        <v>559</v>
      </c>
      <c r="B21576" s="389" t="s">
        <v>519</v>
      </c>
      <c r="C21576" s="389">
        <v>34865.837904899898</v>
      </c>
      <c r="D21576" s="389" t="s">
        <v>519</v>
      </c>
      <c r="E21576" s="389" t="s">
        <v>670</v>
      </c>
      <c r="F21576" s="389" t="s">
        <v>650</v>
      </c>
      <c r="G21576" s="389" t="s">
        <v>519</v>
      </c>
    </row>
    <row r="21577" spans="1:7">
      <c r="A21577" s="389" t="s">
        <v>559</v>
      </c>
      <c r="B21577" s="389" t="s">
        <v>519</v>
      </c>
      <c r="C21577" s="389">
        <v>34865.837904899898</v>
      </c>
      <c r="D21577" s="389" t="s">
        <v>519</v>
      </c>
      <c r="E21577" s="389" t="s">
        <v>670</v>
      </c>
      <c r="F21577" s="389" t="s">
        <v>650</v>
      </c>
      <c r="G21577" s="389" t="s">
        <v>519</v>
      </c>
    </row>
    <row r="21578" spans="1:7">
      <c r="A21578" s="389" t="s">
        <v>559</v>
      </c>
      <c r="B21578" s="389" t="s">
        <v>519</v>
      </c>
      <c r="C21578" s="389">
        <v>34865.837904899898</v>
      </c>
      <c r="D21578" s="389" t="s">
        <v>519</v>
      </c>
      <c r="E21578" s="389" t="s">
        <v>670</v>
      </c>
      <c r="F21578" s="389" t="s">
        <v>650</v>
      </c>
      <c r="G21578" s="389" t="s">
        <v>519</v>
      </c>
    </row>
    <row r="21579" spans="1:7">
      <c r="A21579" s="389" t="s">
        <v>559</v>
      </c>
      <c r="B21579" s="389" t="s">
        <v>519</v>
      </c>
      <c r="C21579" s="389">
        <v>34865.837904899898</v>
      </c>
      <c r="D21579" s="389" t="s">
        <v>519</v>
      </c>
      <c r="E21579" s="389" t="s">
        <v>670</v>
      </c>
      <c r="F21579" s="389" t="s">
        <v>650</v>
      </c>
      <c r="G21579" s="389" t="s">
        <v>519</v>
      </c>
    </row>
    <row r="21580" spans="1:7">
      <c r="A21580" s="389" t="s">
        <v>559</v>
      </c>
      <c r="B21580" s="389" t="s">
        <v>519</v>
      </c>
      <c r="C21580" s="389">
        <v>34865.837904899898</v>
      </c>
      <c r="D21580" s="389" t="s">
        <v>519</v>
      </c>
      <c r="E21580" s="389" t="s">
        <v>670</v>
      </c>
      <c r="F21580" s="389" t="s">
        <v>650</v>
      </c>
      <c r="G21580" s="389" t="s">
        <v>519</v>
      </c>
    </row>
    <row r="21581" spans="1:7">
      <c r="A21581" s="389" t="s">
        <v>559</v>
      </c>
      <c r="B21581" s="389" t="s">
        <v>519</v>
      </c>
      <c r="C21581" s="389">
        <v>34865.837904899898</v>
      </c>
      <c r="D21581" s="389" t="s">
        <v>519</v>
      </c>
      <c r="E21581" s="389" t="s">
        <v>670</v>
      </c>
      <c r="F21581" s="389" t="s">
        <v>650</v>
      </c>
      <c r="G21581" s="389" t="s">
        <v>519</v>
      </c>
    </row>
    <row r="21582" spans="1:7">
      <c r="A21582" s="389" t="s">
        <v>559</v>
      </c>
      <c r="B21582" s="389" t="s">
        <v>519</v>
      </c>
      <c r="C21582" s="389">
        <v>34865.837904899898</v>
      </c>
      <c r="D21582" s="389" t="s">
        <v>519</v>
      </c>
      <c r="E21582" s="389" t="s">
        <v>670</v>
      </c>
      <c r="F21582" s="389" t="s">
        <v>650</v>
      </c>
      <c r="G21582" s="389" t="s">
        <v>519</v>
      </c>
    </row>
    <row r="21583" spans="1:7">
      <c r="A21583" s="389" t="s">
        <v>559</v>
      </c>
      <c r="B21583" s="389" t="s">
        <v>519</v>
      </c>
      <c r="C21583" s="389">
        <v>34865.837904899898</v>
      </c>
      <c r="D21583" s="389" t="s">
        <v>519</v>
      </c>
      <c r="E21583" s="389" t="s">
        <v>670</v>
      </c>
      <c r="F21583" s="389" t="s">
        <v>650</v>
      </c>
      <c r="G21583" s="389" t="s">
        <v>519</v>
      </c>
    </row>
    <row r="21584" spans="1:7">
      <c r="A21584" s="389" t="s">
        <v>559</v>
      </c>
      <c r="B21584" s="389" t="s">
        <v>519</v>
      </c>
      <c r="C21584" s="389">
        <v>34865.837904899898</v>
      </c>
      <c r="D21584" s="389" t="s">
        <v>519</v>
      </c>
      <c r="E21584" s="389" t="s">
        <v>670</v>
      </c>
      <c r="F21584" s="389" t="s">
        <v>650</v>
      </c>
      <c r="G21584" s="389" t="s">
        <v>519</v>
      </c>
    </row>
    <row r="21585" spans="1:7">
      <c r="A21585" s="389" t="s">
        <v>559</v>
      </c>
      <c r="B21585" s="389" t="s">
        <v>519</v>
      </c>
      <c r="C21585" s="389">
        <v>34865.837904899898</v>
      </c>
      <c r="D21585" s="389" t="s">
        <v>519</v>
      </c>
      <c r="E21585" s="389" t="s">
        <v>670</v>
      </c>
      <c r="F21585" s="389" t="s">
        <v>650</v>
      </c>
      <c r="G21585" s="389" t="s">
        <v>519</v>
      </c>
    </row>
    <row r="21586" spans="1:7">
      <c r="A21586" s="389" t="s">
        <v>559</v>
      </c>
      <c r="B21586" s="389" t="s">
        <v>519</v>
      </c>
      <c r="C21586" s="389">
        <v>34865.837904899898</v>
      </c>
      <c r="D21586" s="389" t="s">
        <v>519</v>
      </c>
      <c r="E21586" s="389" t="s">
        <v>670</v>
      </c>
      <c r="F21586" s="389" t="s">
        <v>650</v>
      </c>
      <c r="G21586" s="389" t="s">
        <v>519</v>
      </c>
    </row>
    <row r="21587" spans="1:7">
      <c r="A21587" s="389" t="s">
        <v>559</v>
      </c>
      <c r="B21587" s="389" t="s">
        <v>519</v>
      </c>
      <c r="C21587" s="389">
        <v>34865.837904899898</v>
      </c>
      <c r="D21587" s="389" t="s">
        <v>519</v>
      </c>
      <c r="E21587" s="389" t="s">
        <v>670</v>
      </c>
      <c r="F21587" s="389" t="s">
        <v>650</v>
      </c>
      <c r="G21587" s="389" t="s">
        <v>519</v>
      </c>
    </row>
    <row r="21588" spans="1:7">
      <c r="A21588" s="389" t="s">
        <v>559</v>
      </c>
      <c r="B21588" s="389" t="s">
        <v>519</v>
      </c>
      <c r="C21588" s="389">
        <v>34865.837904899898</v>
      </c>
      <c r="D21588" s="389" t="s">
        <v>519</v>
      </c>
      <c r="E21588" s="389" t="s">
        <v>670</v>
      </c>
      <c r="F21588" s="389" t="s">
        <v>650</v>
      </c>
      <c r="G21588" s="389" t="s">
        <v>519</v>
      </c>
    </row>
    <row r="21589" spans="1:7">
      <c r="A21589" s="389" t="s">
        <v>559</v>
      </c>
      <c r="B21589" s="389" t="s">
        <v>519</v>
      </c>
      <c r="C21589" s="389">
        <v>34865.837904899898</v>
      </c>
      <c r="D21589" s="389" t="s">
        <v>519</v>
      </c>
      <c r="E21589" s="389" t="s">
        <v>670</v>
      </c>
      <c r="F21589" s="389" t="s">
        <v>650</v>
      </c>
      <c r="G21589" s="389" t="s">
        <v>519</v>
      </c>
    </row>
    <row r="21590" spans="1:7">
      <c r="A21590" s="389" t="s">
        <v>559</v>
      </c>
      <c r="B21590" s="389" t="s">
        <v>519</v>
      </c>
      <c r="C21590" s="389">
        <v>34865.837904899898</v>
      </c>
      <c r="D21590" s="389" t="s">
        <v>519</v>
      </c>
      <c r="E21590" s="389" t="s">
        <v>670</v>
      </c>
      <c r="F21590" s="389" t="s">
        <v>650</v>
      </c>
      <c r="G21590" s="389" t="s">
        <v>519</v>
      </c>
    </row>
    <row r="21591" spans="1:7">
      <c r="A21591" s="389" t="s">
        <v>559</v>
      </c>
      <c r="B21591" s="389" t="s">
        <v>519</v>
      </c>
      <c r="C21591" s="389">
        <v>34865.837904899898</v>
      </c>
      <c r="D21591" s="389" t="s">
        <v>519</v>
      </c>
      <c r="E21591" s="389" t="s">
        <v>670</v>
      </c>
      <c r="F21591" s="389" t="s">
        <v>650</v>
      </c>
      <c r="G21591" s="389" t="s">
        <v>519</v>
      </c>
    </row>
    <row r="21592" spans="1:7">
      <c r="A21592" s="389" t="s">
        <v>559</v>
      </c>
      <c r="B21592" s="389" t="s">
        <v>519</v>
      </c>
      <c r="C21592" s="389">
        <v>34865.837904899898</v>
      </c>
      <c r="D21592" s="389" t="s">
        <v>519</v>
      </c>
      <c r="E21592" s="389" t="s">
        <v>670</v>
      </c>
      <c r="F21592" s="389" t="s">
        <v>650</v>
      </c>
      <c r="G21592" s="389" t="s">
        <v>519</v>
      </c>
    </row>
    <row r="21593" spans="1:7">
      <c r="A21593" s="389" t="s">
        <v>559</v>
      </c>
      <c r="B21593" s="389" t="s">
        <v>519</v>
      </c>
      <c r="C21593" s="389">
        <v>34865.837904899898</v>
      </c>
      <c r="D21593" s="389" t="s">
        <v>519</v>
      </c>
      <c r="E21593" s="389" t="s">
        <v>670</v>
      </c>
      <c r="F21593" s="389" t="s">
        <v>650</v>
      </c>
      <c r="G21593" s="389" t="s">
        <v>519</v>
      </c>
    </row>
    <row r="21594" spans="1:7">
      <c r="A21594" s="389" t="s">
        <v>559</v>
      </c>
      <c r="B21594" s="389" t="s">
        <v>519</v>
      </c>
      <c r="C21594" s="389">
        <v>34865.837904899898</v>
      </c>
      <c r="D21594" s="389" t="s">
        <v>519</v>
      </c>
      <c r="E21594" s="389" t="s">
        <v>670</v>
      </c>
      <c r="F21594" s="389" t="s">
        <v>650</v>
      </c>
      <c r="G21594" s="389" t="s">
        <v>519</v>
      </c>
    </row>
    <row r="21595" spans="1:7">
      <c r="A21595" s="389" t="s">
        <v>559</v>
      </c>
      <c r="B21595" s="389" t="s">
        <v>519</v>
      </c>
      <c r="C21595" s="389">
        <v>34865.837904899898</v>
      </c>
      <c r="D21595" s="389" t="s">
        <v>519</v>
      </c>
      <c r="E21595" s="389" t="s">
        <v>670</v>
      </c>
      <c r="F21595" s="389" t="s">
        <v>650</v>
      </c>
      <c r="G21595" s="389" t="s">
        <v>519</v>
      </c>
    </row>
    <row r="21596" spans="1:7">
      <c r="A21596" s="389" t="s">
        <v>559</v>
      </c>
      <c r="B21596" s="389" t="s">
        <v>519</v>
      </c>
      <c r="C21596" s="389">
        <v>34865.837904899898</v>
      </c>
      <c r="D21596" s="389" t="s">
        <v>519</v>
      </c>
      <c r="E21596" s="389" t="s">
        <v>670</v>
      </c>
      <c r="F21596" s="389" t="s">
        <v>650</v>
      </c>
      <c r="G21596" s="389" t="s">
        <v>519</v>
      </c>
    </row>
    <row r="21597" spans="1:7">
      <c r="A21597" s="389" t="s">
        <v>559</v>
      </c>
      <c r="B21597" s="389" t="s">
        <v>519</v>
      </c>
      <c r="C21597" s="389">
        <v>34865.837904899898</v>
      </c>
      <c r="D21597" s="389" t="s">
        <v>519</v>
      </c>
      <c r="E21597" s="389" t="s">
        <v>670</v>
      </c>
      <c r="F21597" s="389" t="s">
        <v>650</v>
      </c>
      <c r="G21597" s="389" t="s">
        <v>519</v>
      </c>
    </row>
    <row r="21598" spans="1:7">
      <c r="A21598" s="389" t="s">
        <v>559</v>
      </c>
      <c r="B21598" s="389" t="s">
        <v>519</v>
      </c>
      <c r="C21598" s="389">
        <v>34865.837904899898</v>
      </c>
      <c r="D21598" s="389" t="s">
        <v>519</v>
      </c>
      <c r="E21598" s="389" t="s">
        <v>670</v>
      </c>
      <c r="F21598" s="389" t="s">
        <v>650</v>
      </c>
      <c r="G21598" s="389" t="s">
        <v>519</v>
      </c>
    </row>
    <row r="21599" spans="1:7">
      <c r="A21599" s="389" t="s">
        <v>560</v>
      </c>
      <c r="B21599" s="389" t="s">
        <v>519</v>
      </c>
      <c r="C21599" s="389">
        <v>34865.837904899898</v>
      </c>
      <c r="D21599" s="389" t="s">
        <v>519</v>
      </c>
      <c r="E21599" s="389" t="s">
        <v>670</v>
      </c>
      <c r="F21599" s="389" t="s">
        <v>650</v>
      </c>
      <c r="G21599" s="389" t="s">
        <v>519</v>
      </c>
    </row>
    <row r="21600" spans="1:7">
      <c r="A21600" s="389" t="s">
        <v>560</v>
      </c>
      <c r="B21600" s="389" t="s">
        <v>519</v>
      </c>
      <c r="C21600" s="389">
        <v>34865.837904899898</v>
      </c>
      <c r="D21600" s="389" t="s">
        <v>519</v>
      </c>
      <c r="E21600" s="389" t="s">
        <v>670</v>
      </c>
      <c r="F21600" s="389" t="s">
        <v>650</v>
      </c>
      <c r="G21600" s="389" t="s">
        <v>519</v>
      </c>
    </row>
    <row r="21601" spans="1:7">
      <c r="A21601" s="389" t="s">
        <v>560</v>
      </c>
      <c r="B21601" s="389" t="s">
        <v>519</v>
      </c>
      <c r="C21601" s="389">
        <v>34865.837904899898</v>
      </c>
      <c r="D21601" s="389" t="s">
        <v>519</v>
      </c>
      <c r="E21601" s="389" t="s">
        <v>670</v>
      </c>
      <c r="F21601" s="389" t="s">
        <v>650</v>
      </c>
      <c r="G21601" s="389" t="s">
        <v>519</v>
      </c>
    </row>
    <row r="21602" spans="1:7">
      <c r="A21602" s="389" t="s">
        <v>560</v>
      </c>
      <c r="B21602" s="389" t="s">
        <v>519</v>
      </c>
      <c r="C21602" s="389">
        <v>34865.837904899898</v>
      </c>
      <c r="D21602" s="389" t="s">
        <v>519</v>
      </c>
      <c r="E21602" s="389" t="s">
        <v>670</v>
      </c>
      <c r="F21602" s="389" t="s">
        <v>650</v>
      </c>
      <c r="G21602" s="389" t="s">
        <v>519</v>
      </c>
    </row>
    <row r="21603" spans="1:7">
      <c r="A21603" s="389" t="s">
        <v>560</v>
      </c>
      <c r="B21603" s="389" t="s">
        <v>519</v>
      </c>
      <c r="C21603" s="389">
        <v>34865.837904899898</v>
      </c>
      <c r="D21603" s="389" t="s">
        <v>519</v>
      </c>
      <c r="E21603" s="389" t="s">
        <v>670</v>
      </c>
      <c r="F21603" s="389" t="s">
        <v>650</v>
      </c>
      <c r="G21603" s="389" t="s">
        <v>519</v>
      </c>
    </row>
    <row r="21604" spans="1:7">
      <c r="A21604" s="389" t="s">
        <v>560</v>
      </c>
      <c r="B21604" s="389" t="s">
        <v>519</v>
      </c>
      <c r="C21604" s="389">
        <v>34865.837904899898</v>
      </c>
      <c r="D21604" s="389" t="s">
        <v>519</v>
      </c>
      <c r="E21604" s="389" t="s">
        <v>670</v>
      </c>
      <c r="F21604" s="389" t="s">
        <v>650</v>
      </c>
      <c r="G21604" s="389" t="s">
        <v>519</v>
      </c>
    </row>
    <row r="21605" spans="1:7">
      <c r="A21605" s="389" t="s">
        <v>560</v>
      </c>
      <c r="B21605" s="389" t="s">
        <v>519</v>
      </c>
      <c r="C21605" s="389">
        <v>34865.837904899898</v>
      </c>
      <c r="D21605" s="389" t="s">
        <v>519</v>
      </c>
      <c r="E21605" s="389" t="s">
        <v>670</v>
      </c>
      <c r="F21605" s="389" t="s">
        <v>650</v>
      </c>
      <c r="G21605" s="389" t="s">
        <v>519</v>
      </c>
    </row>
    <row r="21606" spans="1:7">
      <c r="A21606" s="389" t="s">
        <v>560</v>
      </c>
      <c r="B21606" s="389" t="s">
        <v>519</v>
      </c>
      <c r="C21606" s="389">
        <v>34865.837904899898</v>
      </c>
      <c r="D21606" s="389" t="s">
        <v>519</v>
      </c>
      <c r="E21606" s="389" t="s">
        <v>670</v>
      </c>
      <c r="F21606" s="389" t="s">
        <v>650</v>
      </c>
      <c r="G21606" s="389" t="s">
        <v>519</v>
      </c>
    </row>
    <row r="21607" spans="1:7">
      <c r="A21607" s="389" t="s">
        <v>560</v>
      </c>
      <c r="B21607" s="389" t="s">
        <v>519</v>
      </c>
      <c r="C21607" s="389">
        <v>34865.837904899898</v>
      </c>
      <c r="D21607" s="389" t="s">
        <v>519</v>
      </c>
      <c r="E21607" s="389" t="s">
        <v>670</v>
      </c>
      <c r="F21607" s="389" t="s">
        <v>650</v>
      </c>
      <c r="G21607" s="389" t="s">
        <v>519</v>
      </c>
    </row>
    <row r="21608" spans="1:7">
      <c r="A21608" s="389" t="s">
        <v>560</v>
      </c>
      <c r="B21608" s="389" t="s">
        <v>519</v>
      </c>
      <c r="C21608" s="389">
        <v>34865.837904899898</v>
      </c>
      <c r="D21608" s="389" t="s">
        <v>519</v>
      </c>
      <c r="E21608" s="389" t="s">
        <v>670</v>
      </c>
      <c r="F21608" s="389" t="s">
        <v>650</v>
      </c>
      <c r="G21608" s="389" t="s">
        <v>519</v>
      </c>
    </row>
    <row r="21609" spans="1:7">
      <c r="A21609" s="389" t="s">
        <v>560</v>
      </c>
      <c r="B21609" s="389" t="s">
        <v>519</v>
      </c>
      <c r="C21609" s="389">
        <v>34865.837904899898</v>
      </c>
      <c r="D21609" s="389" t="s">
        <v>519</v>
      </c>
      <c r="E21609" s="389" t="s">
        <v>670</v>
      </c>
      <c r="F21609" s="389" t="s">
        <v>650</v>
      </c>
      <c r="G21609" s="389" t="s">
        <v>519</v>
      </c>
    </row>
    <row r="21610" spans="1:7">
      <c r="A21610" s="389" t="s">
        <v>560</v>
      </c>
      <c r="B21610" s="389" t="s">
        <v>519</v>
      </c>
      <c r="C21610" s="389">
        <v>34865.837904899898</v>
      </c>
      <c r="D21610" s="389" t="s">
        <v>519</v>
      </c>
      <c r="E21610" s="389" t="s">
        <v>670</v>
      </c>
      <c r="F21610" s="389" t="s">
        <v>650</v>
      </c>
      <c r="G21610" s="389" t="s">
        <v>519</v>
      </c>
    </row>
    <row r="21611" spans="1:7">
      <c r="A21611" s="389" t="s">
        <v>560</v>
      </c>
      <c r="B21611" s="389" t="s">
        <v>519</v>
      </c>
      <c r="C21611" s="389">
        <v>34865.837904899898</v>
      </c>
      <c r="D21611" s="389" t="s">
        <v>519</v>
      </c>
      <c r="E21611" s="389" t="s">
        <v>670</v>
      </c>
      <c r="F21611" s="389" t="s">
        <v>650</v>
      </c>
      <c r="G21611" s="389" t="s">
        <v>519</v>
      </c>
    </row>
    <row r="21612" spans="1:7">
      <c r="A21612" s="389" t="s">
        <v>560</v>
      </c>
      <c r="B21612" s="389" t="s">
        <v>519</v>
      </c>
      <c r="C21612" s="389">
        <v>34865.837904899898</v>
      </c>
      <c r="D21612" s="389" t="s">
        <v>519</v>
      </c>
      <c r="E21612" s="389" t="s">
        <v>670</v>
      </c>
      <c r="F21612" s="389" t="s">
        <v>650</v>
      </c>
      <c r="G21612" s="389" t="s">
        <v>519</v>
      </c>
    </row>
    <row r="21613" spans="1:7">
      <c r="A21613" s="389" t="s">
        <v>560</v>
      </c>
      <c r="B21613" s="389" t="s">
        <v>519</v>
      </c>
      <c r="C21613" s="389">
        <v>34865.837904899898</v>
      </c>
      <c r="D21613" s="389" t="s">
        <v>519</v>
      </c>
      <c r="E21613" s="389" t="s">
        <v>670</v>
      </c>
      <c r="F21613" s="389" t="s">
        <v>650</v>
      </c>
      <c r="G21613" s="389" t="s">
        <v>519</v>
      </c>
    </row>
    <row r="21614" spans="1:7">
      <c r="A21614" s="389" t="s">
        <v>560</v>
      </c>
      <c r="B21614" s="389" t="s">
        <v>519</v>
      </c>
      <c r="C21614" s="389">
        <v>34865.837904899898</v>
      </c>
      <c r="D21614" s="389" t="s">
        <v>519</v>
      </c>
      <c r="E21614" s="389" t="s">
        <v>670</v>
      </c>
      <c r="F21614" s="389" t="s">
        <v>650</v>
      </c>
      <c r="G21614" s="389" t="s">
        <v>519</v>
      </c>
    </row>
    <row r="21615" spans="1:7">
      <c r="A21615" s="389" t="s">
        <v>560</v>
      </c>
      <c r="B21615" s="389" t="s">
        <v>519</v>
      </c>
      <c r="C21615" s="389">
        <v>34865.837904899898</v>
      </c>
      <c r="D21615" s="389" t="s">
        <v>519</v>
      </c>
      <c r="E21615" s="389" t="s">
        <v>670</v>
      </c>
      <c r="F21615" s="389" t="s">
        <v>650</v>
      </c>
      <c r="G21615" s="389" t="s">
        <v>519</v>
      </c>
    </row>
    <row r="21616" spans="1:7">
      <c r="A21616" s="389" t="s">
        <v>560</v>
      </c>
      <c r="B21616" s="389" t="s">
        <v>519</v>
      </c>
      <c r="C21616" s="389">
        <v>34865.837904899898</v>
      </c>
      <c r="D21616" s="389" t="s">
        <v>519</v>
      </c>
      <c r="E21616" s="389" t="s">
        <v>670</v>
      </c>
      <c r="F21616" s="389" t="s">
        <v>650</v>
      </c>
      <c r="G21616" s="389" t="s">
        <v>519</v>
      </c>
    </row>
    <row r="21617" spans="1:7">
      <c r="A21617" s="389" t="s">
        <v>560</v>
      </c>
      <c r="B21617" s="389" t="s">
        <v>519</v>
      </c>
      <c r="C21617" s="389">
        <v>34865.837904899898</v>
      </c>
      <c r="D21617" s="389" t="s">
        <v>519</v>
      </c>
      <c r="E21617" s="389" t="s">
        <v>670</v>
      </c>
      <c r="F21617" s="389" t="s">
        <v>650</v>
      </c>
      <c r="G21617" s="389" t="s">
        <v>519</v>
      </c>
    </row>
    <row r="21618" spans="1:7">
      <c r="A21618" s="389" t="s">
        <v>560</v>
      </c>
      <c r="B21618" s="389" t="s">
        <v>519</v>
      </c>
      <c r="C21618" s="389">
        <v>34865.837904899898</v>
      </c>
      <c r="D21618" s="389" t="s">
        <v>519</v>
      </c>
      <c r="E21618" s="389" t="s">
        <v>670</v>
      </c>
      <c r="F21618" s="389" t="s">
        <v>650</v>
      </c>
      <c r="G21618" s="389" t="s">
        <v>519</v>
      </c>
    </row>
    <row r="21619" spans="1:7">
      <c r="A21619" s="389" t="s">
        <v>560</v>
      </c>
      <c r="B21619" s="389" t="s">
        <v>519</v>
      </c>
      <c r="C21619" s="389">
        <v>34865.837904899898</v>
      </c>
      <c r="D21619" s="389" t="s">
        <v>519</v>
      </c>
      <c r="E21619" s="389" t="s">
        <v>670</v>
      </c>
      <c r="F21619" s="389" t="s">
        <v>650</v>
      </c>
      <c r="G21619" s="389" t="s">
        <v>519</v>
      </c>
    </row>
    <row r="21620" spans="1:7">
      <c r="A21620" s="389" t="s">
        <v>560</v>
      </c>
      <c r="B21620" s="389" t="s">
        <v>519</v>
      </c>
      <c r="C21620" s="389">
        <v>34865.837904899898</v>
      </c>
      <c r="D21620" s="389" t="s">
        <v>519</v>
      </c>
      <c r="E21620" s="389" t="s">
        <v>670</v>
      </c>
      <c r="F21620" s="389" t="s">
        <v>650</v>
      </c>
      <c r="G21620" s="389" t="s">
        <v>519</v>
      </c>
    </row>
    <row r="21621" spans="1:7">
      <c r="A21621" s="389" t="s">
        <v>560</v>
      </c>
      <c r="B21621" s="389" t="s">
        <v>519</v>
      </c>
      <c r="C21621" s="389">
        <v>34865.837904899898</v>
      </c>
      <c r="D21621" s="389" t="s">
        <v>519</v>
      </c>
      <c r="E21621" s="389" t="s">
        <v>670</v>
      </c>
      <c r="F21621" s="389" t="s">
        <v>650</v>
      </c>
      <c r="G21621" s="389" t="s">
        <v>519</v>
      </c>
    </row>
    <row r="21622" spans="1:7">
      <c r="A21622" s="389" t="s">
        <v>560</v>
      </c>
      <c r="B21622" s="389" t="s">
        <v>519</v>
      </c>
      <c r="C21622" s="389">
        <v>34865.837904899898</v>
      </c>
      <c r="D21622" s="389" t="s">
        <v>519</v>
      </c>
      <c r="E21622" s="389" t="s">
        <v>670</v>
      </c>
      <c r="F21622" s="389" t="s">
        <v>650</v>
      </c>
      <c r="G21622" s="389" t="s">
        <v>519</v>
      </c>
    </row>
    <row r="21623" spans="1:7">
      <c r="A21623" s="389" t="s">
        <v>560</v>
      </c>
      <c r="B21623" s="389" t="s">
        <v>519</v>
      </c>
      <c r="C21623" s="389">
        <v>34865.837904899898</v>
      </c>
      <c r="D21623" s="389" t="s">
        <v>519</v>
      </c>
      <c r="E21623" s="389" t="s">
        <v>670</v>
      </c>
      <c r="F21623" s="389" t="s">
        <v>650</v>
      </c>
      <c r="G21623" s="389" t="s">
        <v>519</v>
      </c>
    </row>
    <row r="21624" spans="1:7">
      <c r="A21624" s="389" t="s">
        <v>560</v>
      </c>
      <c r="B21624" s="389" t="s">
        <v>519</v>
      </c>
      <c r="C21624" s="389">
        <v>34865.837904899898</v>
      </c>
      <c r="D21624" s="389" t="s">
        <v>519</v>
      </c>
      <c r="E21624" s="389" t="s">
        <v>670</v>
      </c>
      <c r="F21624" s="389" t="s">
        <v>650</v>
      </c>
      <c r="G21624" s="389" t="s">
        <v>519</v>
      </c>
    </row>
    <row r="21625" spans="1:7">
      <c r="A21625" s="389" t="s">
        <v>560</v>
      </c>
      <c r="B21625" s="389" t="s">
        <v>519</v>
      </c>
      <c r="C21625" s="389">
        <v>34865.837904899898</v>
      </c>
      <c r="D21625" s="389" t="s">
        <v>519</v>
      </c>
      <c r="E21625" s="389" t="s">
        <v>670</v>
      </c>
      <c r="F21625" s="389" t="s">
        <v>650</v>
      </c>
      <c r="G21625" s="389" t="s">
        <v>519</v>
      </c>
    </row>
    <row r="21626" spans="1:7">
      <c r="A21626" s="389" t="s">
        <v>560</v>
      </c>
      <c r="B21626" s="389" t="s">
        <v>519</v>
      </c>
      <c r="C21626" s="389">
        <v>34865.837904899898</v>
      </c>
      <c r="D21626" s="389" t="s">
        <v>519</v>
      </c>
      <c r="E21626" s="389" t="s">
        <v>670</v>
      </c>
      <c r="F21626" s="389" t="s">
        <v>650</v>
      </c>
      <c r="G21626" s="389" t="s">
        <v>519</v>
      </c>
    </row>
    <row r="21627" spans="1:7">
      <c r="A21627" s="389" t="s">
        <v>560</v>
      </c>
      <c r="B21627" s="389" t="s">
        <v>519</v>
      </c>
      <c r="C21627" s="389">
        <v>34865.837904899898</v>
      </c>
      <c r="D21627" s="389" t="s">
        <v>519</v>
      </c>
      <c r="E21627" s="389" t="s">
        <v>670</v>
      </c>
      <c r="F21627" s="389" t="s">
        <v>650</v>
      </c>
      <c r="G21627" s="389" t="s">
        <v>519</v>
      </c>
    </row>
    <row r="21628" spans="1:7">
      <c r="A21628" s="389" t="s">
        <v>560</v>
      </c>
      <c r="B21628" s="389" t="s">
        <v>519</v>
      </c>
      <c r="C21628" s="389">
        <v>34865.837904899898</v>
      </c>
      <c r="D21628" s="389" t="s">
        <v>519</v>
      </c>
      <c r="E21628" s="389" t="s">
        <v>670</v>
      </c>
      <c r="F21628" s="389" t="s">
        <v>650</v>
      </c>
      <c r="G21628" s="389" t="s">
        <v>519</v>
      </c>
    </row>
    <row r="21629" spans="1:7">
      <c r="A21629" s="389" t="s">
        <v>560</v>
      </c>
      <c r="B21629" s="389" t="s">
        <v>519</v>
      </c>
      <c r="C21629" s="389">
        <v>34865.837904899898</v>
      </c>
      <c r="D21629" s="389" t="s">
        <v>519</v>
      </c>
      <c r="E21629" s="389" t="s">
        <v>670</v>
      </c>
      <c r="F21629" s="389" t="s">
        <v>650</v>
      </c>
      <c r="G21629" s="389" t="s">
        <v>519</v>
      </c>
    </row>
    <row r="21630" spans="1:7">
      <c r="A21630" s="389" t="s">
        <v>560</v>
      </c>
      <c r="B21630" s="389" t="s">
        <v>519</v>
      </c>
      <c r="C21630" s="389">
        <v>34865.837904899898</v>
      </c>
      <c r="D21630" s="389" t="s">
        <v>519</v>
      </c>
      <c r="E21630" s="389" t="s">
        <v>670</v>
      </c>
      <c r="F21630" s="389" t="s">
        <v>650</v>
      </c>
      <c r="G21630" s="389" t="s">
        <v>519</v>
      </c>
    </row>
    <row r="21631" spans="1:7">
      <c r="A21631" s="389" t="s">
        <v>560</v>
      </c>
      <c r="B21631" s="389" t="s">
        <v>519</v>
      </c>
      <c r="C21631" s="389">
        <v>34865.837904899898</v>
      </c>
      <c r="D21631" s="389" t="s">
        <v>519</v>
      </c>
      <c r="E21631" s="389" t="s">
        <v>670</v>
      </c>
      <c r="F21631" s="389" t="s">
        <v>650</v>
      </c>
      <c r="G21631" s="389" t="s">
        <v>519</v>
      </c>
    </row>
    <row r="21632" spans="1:7">
      <c r="A21632" s="389" t="s">
        <v>560</v>
      </c>
      <c r="B21632" s="389" t="s">
        <v>519</v>
      </c>
      <c r="C21632" s="389">
        <v>34865.837904899898</v>
      </c>
      <c r="D21632" s="389" t="s">
        <v>519</v>
      </c>
      <c r="E21632" s="389" t="s">
        <v>670</v>
      </c>
      <c r="F21632" s="389" t="s">
        <v>650</v>
      </c>
      <c r="G21632" s="389" t="s">
        <v>519</v>
      </c>
    </row>
    <row r="21633" spans="1:7">
      <c r="A21633" s="389" t="s">
        <v>560</v>
      </c>
      <c r="B21633" s="389" t="s">
        <v>519</v>
      </c>
      <c r="C21633" s="389">
        <v>34865.837904899898</v>
      </c>
      <c r="D21633" s="389" t="s">
        <v>519</v>
      </c>
      <c r="E21633" s="389" t="s">
        <v>670</v>
      </c>
      <c r="F21633" s="389" t="s">
        <v>650</v>
      </c>
      <c r="G21633" s="389" t="s">
        <v>519</v>
      </c>
    </row>
    <row r="21634" spans="1:7">
      <c r="A21634" s="389" t="s">
        <v>560</v>
      </c>
      <c r="B21634" s="389" t="s">
        <v>519</v>
      </c>
      <c r="C21634" s="389">
        <v>34865.837904899898</v>
      </c>
      <c r="D21634" s="389" t="s">
        <v>519</v>
      </c>
      <c r="E21634" s="389" t="s">
        <v>670</v>
      </c>
      <c r="F21634" s="389" t="s">
        <v>650</v>
      </c>
      <c r="G21634" s="389" t="s">
        <v>519</v>
      </c>
    </row>
    <row r="21635" spans="1:7">
      <c r="A21635" s="389" t="s">
        <v>560</v>
      </c>
      <c r="B21635" s="389" t="s">
        <v>519</v>
      </c>
      <c r="C21635" s="389">
        <v>34865.837904899898</v>
      </c>
      <c r="D21635" s="389" t="s">
        <v>519</v>
      </c>
      <c r="E21635" s="389" t="s">
        <v>670</v>
      </c>
      <c r="F21635" s="389" t="s">
        <v>650</v>
      </c>
      <c r="G21635" s="389" t="s">
        <v>519</v>
      </c>
    </row>
    <row r="21636" spans="1:7">
      <c r="A21636" s="389" t="s">
        <v>560</v>
      </c>
      <c r="B21636" s="389" t="s">
        <v>519</v>
      </c>
      <c r="C21636" s="389">
        <v>34865.837904899898</v>
      </c>
      <c r="D21636" s="389" t="s">
        <v>519</v>
      </c>
      <c r="E21636" s="389" t="s">
        <v>670</v>
      </c>
      <c r="F21636" s="389" t="s">
        <v>650</v>
      </c>
      <c r="G21636" s="389" t="s">
        <v>519</v>
      </c>
    </row>
    <row r="21637" spans="1:7">
      <c r="A21637" s="389" t="s">
        <v>560</v>
      </c>
      <c r="B21637" s="389" t="s">
        <v>519</v>
      </c>
      <c r="C21637" s="389">
        <v>34865.837904899898</v>
      </c>
      <c r="D21637" s="389" t="s">
        <v>519</v>
      </c>
      <c r="E21637" s="389" t="s">
        <v>670</v>
      </c>
      <c r="F21637" s="389" t="s">
        <v>650</v>
      </c>
      <c r="G21637" s="389" t="s">
        <v>519</v>
      </c>
    </row>
    <row r="21638" spans="1:7">
      <c r="A21638" s="389" t="s">
        <v>560</v>
      </c>
      <c r="B21638" s="389" t="s">
        <v>519</v>
      </c>
      <c r="C21638" s="389">
        <v>34865.837904899898</v>
      </c>
      <c r="D21638" s="389" t="s">
        <v>519</v>
      </c>
      <c r="E21638" s="389" t="s">
        <v>670</v>
      </c>
      <c r="F21638" s="389" t="s">
        <v>650</v>
      </c>
      <c r="G21638" s="389" t="s">
        <v>519</v>
      </c>
    </row>
    <row r="21639" spans="1:7">
      <c r="A21639" s="389" t="s">
        <v>560</v>
      </c>
      <c r="B21639" s="389" t="s">
        <v>519</v>
      </c>
      <c r="C21639" s="389">
        <v>34865.837904899898</v>
      </c>
      <c r="D21639" s="389" t="s">
        <v>519</v>
      </c>
      <c r="E21639" s="389" t="s">
        <v>670</v>
      </c>
      <c r="F21639" s="389" t="s">
        <v>650</v>
      </c>
      <c r="G21639" s="389" t="s">
        <v>519</v>
      </c>
    </row>
    <row r="21640" spans="1:7">
      <c r="A21640" s="389" t="s">
        <v>560</v>
      </c>
      <c r="B21640" s="389" t="s">
        <v>519</v>
      </c>
      <c r="C21640" s="389">
        <v>34865.837904899898</v>
      </c>
      <c r="D21640" s="389" t="s">
        <v>519</v>
      </c>
      <c r="E21640" s="389" t="s">
        <v>670</v>
      </c>
      <c r="F21640" s="389" t="s">
        <v>650</v>
      </c>
      <c r="G21640" s="389" t="s">
        <v>519</v>
      </c>
    </row>
    <row r="21641" spans="1:7">
      <c r="A21641" s="389" t="s">
        <v>560</v>
      </c>
      <c r="B21641" s="389" t="s">
        <v>519</v>
      </c>
      <c r="C21641" s="389">
        <v>34865.837904899898</v>
      </c>
      <c r="D21641" s="389" t="s">
        <v>519</v>
      </c>
      <c r="E21641" s="389" t="s">
        <v>670</v>
      </c>
      <c r="F21641" s="389" t="s">
        <v>650</v>
      </c>
      <c r="G21641" s="389" t="s">
        <v>519</v>
      </c>
    </row>
    <row r="21642" spans="1:7">
      <c r="A21642" s="389" t="s">
        <v>560</v>
      </c>
      <c r="B21642" s="389" t="s">
        <v>519</v>
      </c>
      <c r="C21642" s="389">
        <v>34865.837904899898</v>
      </c>
      <c r="D21642" s="389" t="s">
        <v>519</v>
      </c>
      <c r="E21642" s="389" t="s">
        <v>670</v>
      </c>
      <c r="F21642" s="389" t="s">
        <v>650</v>
      </c>
      <c r="G21642" s="389" t="s">
        <v>519</v>
      </c>
    </row>
    <row r="21643" spans="1:7">
      <c r="A21643" s="389" t="s">
        <v>560</v>
      </c>
      <c r="B21643" s="389" t="s">
        <v>519</v>
      </c>
      <c r="C21643" s="389">
        <v>34865.837904899898</v>
      </c>
      <c r="D21643" s="389" t="s">
        <v>519</v>
      </c>
      <c r="E21643" s="389" t="s">
        <v>670</v>
      </c>
      <c r="F21643" s="389" t="s">
        <v>650</v>
      </c>
      <c r="G21643" s="389" t="s">
        <v>519</v>
      </c>
    </row>
    <row r="21644" spans="1:7">
      <c r="A21644" s="389" t="s">
        <v>560</v>
      </c>
      <c r="B21644" s="389" t="s">
        <v>519</v>
      </c>
      <c r="C21644" s="389">
        <v>34865.837904899898</v>
      </c>
      <c r="D21644" s="389" t="s">
        <v>519</v>
      </c>
      <c r="E21644" s="389" t="s">
        <v>670</v>
      </c>
      <c r="F21644" s="389" t="s">
        <v>650</v>
      </c>
      <c r="G21644" s="389" t="s">
        <v>519</v>
      </c>
    </row>
    <row r="21645" spans="1:7">
      <c r="A21645" s="389" t="s">
        <v>560</v>
      </c>
      <c r="B21645" s="389" t="s">
        <v>519</v>
      </c>
      <c r="C21645" s="389">
        <v>34865.837904899898</v>
      </c>
      <c r="D21645" s="389" t="s">
        <v>519</v>
      </c>
      <c r="E21645" s="389" t="s">
        <v>670</v>
      </c>
      <c r="F21645" s="389" t="s">
        <v>650</v>
      </c>
      <c r="G21645" s="389" t="s">
        <v>519</v>
      </c>
    </row>
    <row r="21646" spans="1:7">
      <c r="A21646" s="389" t="s">
        <v>560</v>
      </c>
      <c r="B21646" s="389" t="s">
        <v>519</v>
      </c>
      <c r="C21646" s="389">
        <v>34865.837904899898</v>
      </c>
      <c r="D21646" s="389" t="s">
        <v>519</v>
      </c>
      <c r="E21646" s="389" t="s">
        <v>670</v>
      </c>
      <c r="F21646" s="389" t="s">
        <v>650</v>
      </c>
      <c r="G21646" s="389" t="s">
        <v>519</v>
      </c>
    </row>
    <row r="21647" spans="1:7">
      <c r="A21647" s="389" t="s">
        <v>560</v>
      </c>
      <c r="B21647" s="389" t="s">
        <v>519</v>
      </c>
      <c r="C21647" s="389">
        <v>34865.837904899898</v>
      </c>
      <c r="D21647" s="389" t="s">
        <v>519</v>
      </c>
      <c r="E21647" s="389" t="s">
        <v>670</v>
      </c>
      <c r="F21647" s="389" t="s">
        <v>650</v>
      </c>
      <c r="G21647" s="389" t="s">
        <v>519</v>
      </c>
    </row>
    <row r="21648" spans="1:7">
      <c r="A21648" s="389" t="s">
        <v>560</v>
      </c>
      <c r="B21648" s="389" t="s">
        <v>519</v>
      </c>
      <c r="C21648" s="389">
        <v>34865.837904899898</v>
      </c>
      <c r="D21648" s="389" t="s">
        <v>519</v>
      </c>
      <c r="E21648" s="389" t="s">
        <v>670</v>
      </c>
      <c r="F21648" s="389" t="s">
        <v>650</v>
      </c>
      <c r="G21648" s="389" t="s">
        <v>519</v>
      </c>
    </row>
    <row r="21649" spans="1:7">
      <c r="A21649" s="389" t="s">
        <v>560</v>
      </c>
      <c r="B21649" s="389" t="s">
        <v>519</v>
      </c>
      <c r="C21649" s="389">
        <v>34865.837904899898</v>
      </c>
      <c r="D21649" s="389" t="s">
        <v>519</v>
      </c>
      <c r="E21649" s="389" t="s">
        <v>670</v>
      </c>
      <c r="F21649" s="389" t="s">
        <v>650</v>
      </c>
      <c r="G21649" s="389" t="s">
        <v>519</v>
      </c>
    </row>
    <row r="21650" spans="1:7">
      <c r="A21650" s="389" t="s">
        <v>560</v>
      </c>
      <c r="B21650" s="389" t="s">
        <v>519</v>
      </c>
      <c r="C21650" s="389">
        <v>34865.837904899898</v>
      </c>
      <c r="D21650" s="389" t="s">
        <v>519</v>
      </c>
      <c r="E21650" s="389" t="s">
        <v>670</v>
      </c>
      <c r="F21650" s="389" t="s">
        <v>650</v>
      </c>
      <c r="G21650" s="389" t="s">
        <v>519</v>
      </c>
    </row>
    <row r="21651" spans="1:7">
      <c r="A21651" s="389" t="s">
        <v>560</v>
      </c>
      <c r="B21651" s="389" t="s">
        <v>519</v>
      </c>
      <c r="C21651" s="389">
        <v>34865.837904899898</v>
      </c>
      <c r="D21651" s="389" t="s">
        <v>519</v>
      </c>
      <c r="E21651" s="389" t="s">
        <v>670</v>
      </c>
      <c r="F21651" s="389" t="s">
        <v>650</v>
      </c>
      <c r="G21651" s="389" t="s">
        <v>519</v>
      </c>
    </row>
    <row r="21652" spans="1:7">
      <c r="A21652" s="389" t="s">
        <v>560</v>
      </c>
      <c r="B21652" s="389" t="s">
        <v>519</v>
      </c>
      <c r="C21652" s="389">
        <v>34865.837904899898</v>
      </c>
      <c r="D21652" s="389" t="s">
        <v>519</v>
      </c>
      <c r="E21652" s="389" t="s">
        <v>670</v>
      </c>
      <c r="F21652" s="389" t="s">
        <v>650</v>
      </c>
      <c r="G21652" s="389" t="s">
        <v>519</v>
      </c>
    </row>
    <row r="21653" spans="1:7">
      <c r="A21653" s="389" t="s">
        <v>560</v>
      </c>
      <c r="B21653" s="389" t="s">
        <v>519</v>
      </c>
      <c r="C21653" s="389">
        <v>34865.837904899898</v>
      </c>
      <c r="D21653" s="389" t="s">
        <v>519</v>
      </c>
      <c r="E21653" s="389" t="s">
        <v>670</v>
      </c>
      <c r="F21653" s="389" t="s">
        <v>650</v>
      </c>
      <c r="G21653" s="389" t="s">
        <v>519</v>
      </c>
    </row>
    <row r="21654" spans="1:7">
      <c r="A21654" s="389" t="s">
        <v>560</v>
      </c>
      <c r="B21654" s="389" t="s">
        <v>519</v>
      </c>
      <c r="C21654" s="389">
        <v>34865.837904899898</v>
      </c>
      <c r="D21654" s="389" t="s">
        <v>519</v>
      </c>
      <c r="E21654" s="389" t="s">
        <v>670</v>
      </c>
      <c r="F21654" s="389" t="s">
        <v>650</v>
      </c>
      <c r="G21654" s="389" t="s">
        <v>519</v>
      </c>
    </row>
    <row r="21655" spans="1:7">
      <c r="A21655" s="389" t="s">
        <v>560</v>
      </c>
      <c r="B21655" s="389" t="s">
        <v>519</v>
      </c>
      <c r="C21655" s="389">
        <v>34865.837904899898</v>
      </c>
      <c r="D21655" s="389" t="s">
        <v>519</v>
      </c>
      <c r="E21655" s="389" t="s">
        <v>670</v>
      </c>
      <c r="F21655" s="389" t="s">
        <v>650</v>
      </c>
      <c r="G21655" s="389" t="s">
        <v>519</v>
      </c>
    </row>
    <row r="21656" spans="1:7">
      <c r="A21656" s="389" t="s">
        <v>560</v>
      </c>
      <c r="B21656" s="389" t="s">
        <v>519</v>
      </c>
      <c r="C21656" s="389">
        <v>34865.837904899898</v>
      </c>
      <c r="D21656" s="389" t="s">
        <v>519</v>
      </c>
      <c r="E21656" s="389" t="s">
        <v>670</v>
      </c>
      <c r="F21656" s="389" t="s">
        <v>650</v>
      </c>
      <c r="G21656" s="389" t="s">
        <v>519</v>
      </c>
    </row>
    <row r="21657" spans="1:7">
      <c r="A21657" s="389" t="s">
        <v>560</v>
      </c>
      <c r="B21657" s="389" t="s">
        <v>519</v>
      </c>
      <c r="C21657" s="389">
        <v>34865.837904899898</v>
      </c>
      <c r="D21657" s="389" t="s">
        <v>519</v>
      </c>
      <c r="E21657" s="389" t="s">
        <v>670</v>
      </c>
      <c r="F21657" s="389" t="s">
        <v>650</v>
      </c>
      <c r="G21657" s="389" t="s">
        <v>519</v>
      </c>
    </row>
    <row r="21658" spans="1:7">
      <c r="A21658" s="389" t="s">
        <v>560</v>
      </c>
      <c r="B21658" s="389" t="s">
        <v>519</v>
      </c>
      <c r="C21658" s="389">
        <v>34865.837904899898</v>
      </c>
      <c r="D21658" s="389" t="s">
        <v>519</v>
      </c>
      <c r="E21658" s="389" t="s">
        <v>670</v>
      </c>
      <c r="F21658" s="389" t="s">
        <v>650</v>
      </c>
      <c r="G21658" s="389" t="s">
        <v>519</v>
      </c>
    </row>
    <row r="21659" spans="1:7">
      <c r="A21659" s="389" t="s">
        <v>560</v>
      </c>
      <c r="B21659" s="389" t="s">
        <v>519</v>
      </c>
      <c r="C21659" s="389">
        <v>34865.837904899898</v>
      </c>
      <c r="D21659" s="389" t="s">
        <v>519</v>
      </c>
      <c r="E21659" s="389" t="s">
        <v>670</v>
      </c>
      <c r="F21659" s="389" t="s">
        <v>650</v>
      </c>
      <c r="G21659" s="389" t="s">
        <v>519</v>
      </c>
    </row>
    <row r="21660" spans="1:7">
      <c r="A21660" s="389" t="s">
        <v>560</v>
      </c>
      <c r="B21660" s="389" t="s">
        <v>519</v>
      </c>
      <c r="C21660" s="389">
        <v>34865.837904899898</v>
      </c>
      <c r="D21660" s="389" t="s">
        <v>519</v>
      </c>
      <c r="E21660" s="389" t="s">
        <v>670</v>
      </c>
      <c r="F21660" s="389" t="s">
        <v>650</v>
      </c>
      <c r="G21660" s="389" t="s">
        <v>519</v>
      </c>
    </row>
    <row r="21661" spans="1:7">
      <c r="A21661" s="389" t="s">
        <v>560</v>
      </c>
      <c r="B21661" s="389" t="s">
        <v>519</v>
      </c>
      <c r="C21661" s="389">
        <v>34865.837904899898</v>
      </c>
      <c r="D21661" s="389" t="s">
        <v>519</v>
      </c>
      <c r="E21661" s="389" t="s">
        <v>670</v>
      </c>
      <c r="F21661" s="389" t="s">
        <v>650</v>
      </c>
      <c r="G21661" s="389" t="s">
        <v>519</v>
      </c>
    </row>
    <row r="21662" spans="1:7">
      <c r="A21662" s="389" t="s">
        <v>560</v>
      </c>
      <c r="B21662" s="389" t="s">
        <v>519</v>
      </c>
      <c r="C21662" s="389">
        <v>34865.837904899898</v>
      </c>
      <c r="D21662" s="389" t="s">
        <v>519</v>
      </c>
      <c r="E21662" s="389" t="s">
        <v>670</v>
      </c>
      <c r="F21662" s="389" t="s">
        <v>650</v>
      </c>
      <c r="G21662" s="389" t="s">
        <v>519</v>
      </c>
    </row>
    <row r="21663" spans="1:7">
      <c r="A21663" s="389" t="s">
        <v>560</v>
      </c>
      <c r="B21663" s="389" t="s">
        <v>519</v>
      </c>
      <c r="C21663" s="389">
        <v>34865.837904899898</v>
      </c>
      <c r="D21663" s="389" t="s">
        <v>519</v>
      </c>
      <c r="E21663" s="389" t="s">
        <v>670</v>
      </c>
      <c r="F21663" s="389" t="s">
        <v>650</v>
      </c>
      <c r="G21663" s="389" t="s">
        <v>519</v>
      </c>
    </row>
    <row r="21664" spans="1:7">
      <c r="A21664" s="389" t="s">
        <v>560</v>
      </c>
      <c r="B21664" s="389" t="s">
        <v>519</v>
      </c>
      <c r="C21664" s="389">
        <v>34865.837904899898</v>
      </c>
      <c r="D21664" s="389" t="s">
        <v>519</v>
      </c>
      <c r="E21664" s="389" t="s">
        <v>670</v>
      </c>
      <c r="F21664" s="389" t="s">
        <v>650</v>
      </c>
      <c r="G21664" s="389" t="s">
        <v>519</v>
      </c>
    </row>
    <row r="21665" spans="1:7">
      <c r="A21665" s="389" t="s">
        <v>560</v>
      </c>
      <c r="B21665" s="389" t="s">
        <v>519</v>
      </c>
      <c r="C21665" s="389">
        <v>34865.837904899898</v>
      </c>
      <c r="D21665" s="389" t="s">
        <v>519</v>
      </c>
      <c r="E21665" s="389" t="s">
        <v>670</v>
      </c>
      <c r="F21665" s="389" t="s">
        <v>650</v>
      </c>
      <c r="G21665" s="389" t="s">
        <v>519</v>
      </c>
    </row>
    <row r="21666" spans="1:7">
      <c r="A21666" s="389" t="s">
        <v>560</v>
      </c>
      <c r="B21666" s="389" t="s">
        <v>519</v>
      </c>
      <c r="C21666" s="389">
        <v>34865.837904899898</v>
      </c>
      <c r="D21666" s="389" t="s">
        <v>519</v>
      </c>
      <c r="E21666" s="389" t="s">
        <v>670</v>
      </c>
      <c r="F21666" s="389" t="s">
        <v>650</v>
      </c>
      <c r="G21666" s="389" t="s">
        <v>519</v>
      </c>
    </row>
    <row r="21667" spans="1:7">
      <c r="A21667" s="389" t="s">
        <v>560</v>
      </c>
      <c r="B21667" s="389" t="s">
        <v>519</v>
      </c>
      <c r="C21667" s="389">
        <v>34865.837904899898</v>
      </c>
      <c r="D21667" s="389" t="s">
        <v>519</v>
      </c>
      <c r="E21667" s="389" t="s">
        <v>670</v>
      </c>
      <c r="F21667" s="389" t="s">
        <v>650</v>
      </c>
      <c r="G21667" s="389" t="s">
        <v>519</v>
      </c>
    </row>
    <row r="21668" spans="1:7">
      <c r="A21668" s="389" t="s">
        <v>560</v>
      </c>
      <c r="B21668" s="389" t="s">
        <v>519</v>
      </c>
      <c r="C21668" s="389">
        <v>34865.837904899898</v>
      </c>
      <c r="D21668" s="389" t="s">
        <v>519</v>
      </c>
      <c r="E21668" s="389" t="s">
        <v>670</v>
      </c>
      <c r="F21668" s="389" t="s">
        <v>650</v>
      </c>
      <c r="G21668" s="389" t="s">
        <v>519</v>
      </c>
    </row>
    <row r="21669" spans="1:7">
      <c r="A21669" s="389" t="s">
        <v>561</v>
      </c>
      <c r="B21669" s="389" t="s">
        <v>519</v>
      </c>
      <c r="C21669" s="389">
        <v>34865.837904899898</v>
      </c>
      <c r="D21669" s="389" t="s">
        <v>519</v>
      </c>
      <c r="E21669" s="389" t="s">
        <v>670</v>
      </c>
      <c r="F21669" s="389" t="s">
        <v>650</v>
      </c>
      <c r="G21669" s="389" t="s">
        <v>519</v>
      </c>
    </row>
    <row r="21670" spans="1:7">
      <c r="A21670" s="389" t="s">
        <v>560</v>
      </c>
      <c r="B21670" s="389" t="s">
        <v>519</v>
      </c>
      <c r="C21670" s="389">
        <v>34865.837904899898</v>
      </c>
      <c r="D21670" s="389" t="s">
        <v>519</v>
      </c>
      <c r="E21670" s="389" t="s">
        <v>670</v>
      </c>
      <c r="F21670" s="389" t="s">
        <v>650</v>
      </c>
      <c r="G21670" s="389" t="s">
        <v>519</v>
      </c>
    </row>
    <row r="21671" spans="1:7">
      <c r="A21671" s="389" t="s">
        <v>560</v>
      </c>
      <c r="B21671" s="389" t="s">
        <v>519</v>
      </c>
      <c r="C21671" s="389">
        <v>34865.837904899898</v>
      </c>
      <c r="D21671" s="389" t="s">
        <v>519</v>
      </c>
      <c r="E21671" s="389" t="s">
        <v>670</v>
      </c>
      <c r="F21671" s="389" t="s">
        <v>650</v>
      </c>
      <c r="G21671" s="389" t="s">
        <v>519</v>
      </c>
    </row>
    <row r="21672" spans="1:7">
      <c r="A21672" s="389" t="s">
        <v>560</v>
      </c>
      <c r="B21672" s="389" t="s">
        <v>519</v>
      </c>
      <c r="C21672" s="389">
        <v>34865.837904899898</v>
      </c>
      <c r="D21672" s="389" t="s">
        <v>519</v>
      </c>
      <c r="E21672" s="389" t="s">
        <v>670</v>
      </c>
      <c r="F21672" s="389" t="s">
        <v>650</v>
      </c>
      <c r="G21672" s="389" t="s">
        <v>519</v>
      </c>
    </row>
    <row r="21673" spans="1:7">
      <c r="A21673" s="389" t="s">
        <v>560</v>
      </c>
      <c r="B21673" s="389" t="s">
        <v>519</v>
      </c>
      <c r="C21673" s="389">
        <v>34865.837904899898</v>
      </c>
      <c r="D21673" s="389" t="s">
        <v>519</v>
      </c>
      <c r="E21673" s="389" t="s">
        <v>670</v>
      </c>
      <c r="F21673" s="389" t="s">
        <v>650</v>
      </c>
      <c r="G21673" s="389" t="s">
        <v>519</v>
      </c>
    </row>
    <row r="21674" spans="1:7">
      <c r="A21674" s="389" t="s">
        <v>560</v>
      </c>
      <c r="B21674" s="389" t="s">
        <v>519</v>
      </c>
      <c r="C21674" s="389">
        <v>34865.837904899898</v>
      </c>
      <c r="D21674" s="389" t="s">
        <v>519</v>
      </c>
      <c r="E21674" s="389" t="s">
        <v>670</v>
      </c>
      <c r="F21674" s="389" t="s">
        <v>650</v>
      </c>
      <c r="G21674" s="389" t="s">
        <v>519</v>
      </c>
    </row>
    <row r="21675" spans="1:7">
      <c r="A21675" s="389" t="s">
        <v>560</v>
      </c>
      <c r="B21675" s="389" t="s">
        <v>519</v>
      </c>
      <c r="C21675" s="389">
        <v>34865.837904899898</v>
      </c>
      <c r="D21675" s="389" t="s">
        <v>519</v>
      </c>
      <c r="E21675" s="389" t="s">
        <v>670</v>
      </c>
      <c r="F21675" s="389" t="s">
        <v>650</v>
      </c>
      <c r="G21675" s="389" t="s">
        <v>519</v>
      </c>
    </row>
    <row r="21676" spans="1:7">
      <c r="A21676" s="389" t="s">
        <v>560</v>
      </c>
      <c r="B21676" s="389" t="s">
        <v>519</v>
      </c>
      <c r="C21676" s="389">
        <v>34865.837904899898</v>
      </c>
      <c r="D21676" s="389" t="s">
        <v>519</v>
      </c>
      <c r="E21676" s="389" t="s">
        <v>670</v>
      </c>
      <c r="F21676" s="389" t="s">
        <v>650</v>
      </c>
      <c r="G21676" s="389" t="s">
        <v>519</v>
      </c>
    </row>
    <row r="21677" spans="1:7">
      <c r="A21677" s="389" t="s">
        <v>560</v>
      </c>
      <c r="B21677" s="389" t="s">
        <v>519</v>
      </c>
      <c r="C21677" s="389">
        <v>34865.837904899898</v>
      </c>
      <c r="D21677" s="389" t="s">
        <v>519</v>
      </c>
      <c r="E21677" s="389" t="s">
        <v>670</v>
      </c>
      <c r="F21677" s="389" t="s">
        <v>650</v>
      </c>
      <c r="G21677" s="389" t="s">
        <v>519</v>
      </c>
    </row>
    <row r="21678" spans="1:7">
      <c r="A21678" s="389" t="s">
        <v>560</v>
      </c>
      <c r="B21678" s="389" t="s">
        <v>519</v>
      </c>
      <c r="C21678" s="389">
        <v>34865.837904899898</v>
      </c>
      <c r="D21678" s="389" t="s">
        <v>519</v>
      </c>
      <c r="E21678" s="389" t="s">
        <v>670</v>
      </c>
      <c r="F21678" s="389" t="s">
        <v>650</v>
      </c>
      <c r="G21678" s="389" t="s">
        <v>519</v>
      </c>
    </row>
    <row r="21679" spans="1:7">
      <c r="A21679" s="389" t="s">
        <v>560</v>
      </c>
      <c r="B21679" s="389" t="s">
        <v>519</v>
      </c>
      <c r="C21679" s="389">
        <v>34865.837904899898</v>
      </c>
      <c r="D21679" s="389" t="s">
        <v>519</v>
      </c>
      <c r="E21679" s="389" t="s">
        <v>670</v>
      </c>
      <c r="F21679" s="389" t="s">
        <v>650</v>
      </c>
      <c r="G21679" s="389" t="s">
        <v>519</v>
      </c>
    </row>
    <row r="21680" spans="1:7">
      <c r="A21680" s="389" t="s">
        <v>560</v>
      </c>
      <c r="B21680" s="389" t="s">
        <v>519</v>
      </c>
      <c r="C21680" s="389">
        <v>34865.837904899898</v>
      </c>
      <c r="D21680" s="389" t="s">
        <v>519</v>
      </c>
      <c r="E21680" s="389" t="s">
        <v>670</v>
      </c>
      <c r="F21680" s="389" t="s">
        <v>650</v>
      </c>
      <c r="G21680" s="389" t="s">
        <v>519</v>
      </c>
    </row>
    <row r="21681" spans="1:7">
      <c r="A21681" s="389" t="s">
        <v>560</v>
      </c>
      <c r="B21681" s="389" t="s">
        <v>519</v>
      </c>
      <c r="C21681" s="389">
        <v>34865.837904899898</v>
      </c>
      <c r="D21681" s="389" t="s">
        <v>519</v>
      </c>
      <c r="E21681" s="389" t="s">
        <v>670</v>
      </c>
      <c r="F21681" s="389" t="s">
        <v>650</v>
      </c>
      <c r="G21681" s="389" t="s">
        <v>519</v>
      </c>
    </row>
    <row r="21682" spans="1:7">
      <c r="A21682" s="389" t="s">
        <v>560</v>
      </c>
      <c r="B21682" s="389" t="s">
        <v>519</v>
      </c>
      <c r="C21682" s="389">
        <v>34865.837904899898</v>
      </c>
      <c r="D21682" s="389" t="s">
        <v>519</v>
      </c>
      <c r="E21682" s="389" t="s">
        <v>670</v>
      </c>
      <c r="F21682" s="389" t="s">
        <v>650</v>
      </c>
      <c r="G21682" s="389" t="s">
        <v>519</v>
      </c>
    </row>
    <row r="21683" spans="1:7">
      <c r="A21683" s="389" t="s">
        <v>560</v>
      </c>
      <c r="B21683" s="389" t="s">
        <v>519</v>
      </c>
      <c r="C21683" s="389">
        <v>34865.837904899898</v>
      </c>
      <c r="D21683" s="389" t="s">
        <v>519</v>
      </c>
      <c r="E21683" s="389" t="s">
        <v>670</v>
      </c>
      <c r="F21683" s="389" t="s">
        <v>650</v>
      </c>
      <c r="G21683" s="389" t="s">
        <v>519</v>
      </c>
    </row>
    <row r="21684" spans="1:7">
      <c r="A21684" s="389" t="s">
        <v>560</v>
      </c>
      <c r="B21684" s="389" t="s">
        <v>519</v>
      </c>
      <c r="C21684" s="389">
        <v>34865.837904899898</v>
      </c>
      <c r="D21684" s="389" t="s">
        <v>519</v>
      </c>
      <c r="E21684" s="389" t="s">
        <v>670</v>
      </c>
      <c r="F21684" s="389" t="s">
        <v>650</v>
      </c>
      <c r="G21684" s="389" t="s">
        <v>519</v>
      </c>
    </row>
    <row r="21685" spans="1:7">
      <c r="A21685" s="389" t="s">
        <v>560</v>
      </c>
      <c r="B21685" s="389" t="s">
        <v>519</v>
      </c>
      <c r="C21685" s="389">
        <v>34865.837904899898</v>
      </c>
      <c r="D21685" s="389" t="s">
        <v>519</v>
      </c>
      <c r="E21685" s="389" t="s">
        <v>670</v>
      </c>
      <c r="F21685" s="389" t="s">
        <v>650</v>
      </c>
      <c r="G21685" s="389" t="s">
        <v>519</v>
      </c>
    </row>
    <row r="21686" spans="1:7">
      <c r="A21686" s="389" t="s">
        <v>560</v>
      </c>
      <c r="B21686" s="389" t="s">
        <v>519</v>
      </c>
      <c r="C21686" s="389">
        <v>34865.837904899898</v>
      </c>
      <c r="D21686" s="389" t="s">
        <v>519</v>
      </c>
      <c r="E21686" s="389" t="s">
        <v>670</v>
      </c>
      <c r="F21686" s="389" t="s">
        <v>650</v>
      </c>
      <c r="G21686" s="389" t="s">
        <v>519</v>
      </c>
    </row>
    <row r="21687" spans="1:7">
      <c r="A21687" s="389" t="s">
        <v>560</v>
      </c>
      <c r="B21687" s="389" t="s">
        <v>519</v>
      </c>
      <c r="C21687" s="389">
        <v>34865.837904899898</v>
      </c>
      <c r="D21687" s="389" t="s">
        <v>519</v>
      </c>
      <c r="E21687" s="389" t="s">
        <v>670</v>
      </c>
      <c r="F21687" s="389" t="s">
        <v>650</v>
      </c>
      <c r="G21687" s="389" t="s">
        <v>519</v>
      </c>
    </row>
    <row r="21688" spans="1:7">
      <c r="A21688" s="389" t="s">
        <v>560</v>
      </c>
      <c r="B21688" s="389" t="s">
        <v>519</v>
      </c>
      <c r="C21688" s="389">
        <v>34865.837904899898</v>
      </c>
      <c r="D21688" s="389" t="s">
        <v>519</v>
      </c>
      <c r="E21688" s="389" t="s">
        <v>670</v>
      </c>
      <c r="F21688" s="389" t="s">
        <v>650</v>
      </c>
      <c r="G21688" s="389" t="s">
        <v>519</v>
      </c>
    </row>
    <row r="21689" spans="1:7">
      <c r="A21689" s="389" t="s">
        <v>560</v>
      </c>
      <c r="B21689" s="389" t="s">
        <v>519</v>
      </c>
      <c r="C21689" s="389">
        <v>34865.837904899898</v>
      </c>
      <c r="D21689" s="389" t="s">
        <v>519</v>
      </c>
      <c r="E21689" s="389" t="s">
        <v>670</v>
      </c>
      <c r="F21689" s="389" t="s">
        <v>650</v>
      </c>
      <c r="G21689" s="389" t="s">
        <v>519</v>
      </c>
    </row>
    <row r="21690" spans="1:7">
      <c r="A21690" s="389" t="s">
        <v>560</v>
      </c>
      <c r="B21690" s="389" t="s">
        <v>519</v>
      </c>
      <c r="C21690" s="389">
        <v>34865.837904899898</v>
      </c>
      <c r="D21690" s="389" t="s">
        <v>519</v>
      </c>
      <c r="E21690" s="389" t="s">
        <v>670</v>
      </c>
      <c r="F21690" s="389" t="s">
        <v>650</v>
      </c>
      <c r="G21690" s="389" t="s">
        <v>519</v>
      </c>
    </row>
    <row r="21691" spans="1:7">
      <c r="A21691" s="389" t="s">
        <v>560</v>
      </c>
      <c r="B21691" s="389" t="s">
        <v>519</v>
      </c>
      <c r="C21691" s="389">
        <v>34865.837904899898</v>
      </c>
      <c r="D21691" s="389" t="s">
        <v>519</v>
      </c>
      <c r="E21691" s="389" t="s">
        <v>670</v>
      </c>
      <c r="F21691" s="389" t="s">
        <v>650</v>
      </c>
      <c r="G21691" s="389" t="s">
        <v>519</v>
      </c>
    </row>
    <row r="21692" spans="1:7">
      <c r="A21692" s="389" t="s">
        <v>560</v>
      </c>
      <c r="B21692" s="389" t="s">
        <v>519</v>
      </c>
      <c r="C21692" s="389">
        <v>34865.837904899898</v>
      </c>
      <c r="D21692" s="389" t="s">
        <v>519</v>
      </c>
      <c r="E21692" s="389" t="s">
        <v>670</v>
      </c>
      <c r="F21692" s="389" t="s">
        <v>650</v>
      </c>
      <c r="G21692" s="389" t="s">
        <v>519</v>
      </c>
    </row>
    <row r="21693" spans="1:7">
      <c r="A21693" s="389" t="s">
        <v>560</v>
      </c>
      <c r="B21693" s="389" t="s">
        <v>519</v>
      </c>
      <c r="C21693" s="389">
        <v>34865.837904899898</v>
      </c>
      <c r="D21693" s="389" t="s">
        <v>519</v>
      </c>
      <c r="E21693" s="389" t="s">
        <v>670</v>
      </c>
      <c r="F21693" s="389" t="s">
        <v>650</v>
      </c>
      <c r="G21693" s="389" t="s">
        <v>519</v>
      </c>
    </row>
    <row r="21694" spans="1:7">
      <c r="A21694" s="389" t="s">
        <v>560</v>
      </c>
      <c r="B21694" s="389" t="s">
        <v>519</v>
      </c>
      <c r="C21694" s="389">
        <v>34865.837904899898</v>
      </c>
      <c r="D21694" s="389" t="s">
        <v>519</v>
      </c>
      <c r="E21694" s="389" t="s">
        <v>670</v>
      </c>
      <c r="F21694" s="389" t="s">
        <v>650</v>
      </c>
      <c r="G21694" s="389" t="s">
        <v>519</v>
      </c>
    </row>
    <row r="21695" spans="1:7">
      <c r="A21695" s="389" t="s">
        <v>560</v>
      </c>
      <c r="B21695" s="389" t="s">
        <v>519</v>
      </c>
      <c r="C21695" s="389">
        <v>34865.837904899898</v>
      </c>
      <c r="D21695" s="389" t="s">
        <v>519</v>
      </c>
      <c r="E21695" s="389" t="s">
        <v>670</v>
      </c>
      <c r="F21695" s="389" t="s">
        <v>650</v>
      </c>
      <c r="G21695" s="389" t="s">
        <v>519</v>
      </c>
    </row>
    <row r="21696" spans="1:7">
      <c r="A21696" s="389" t="s">
        <v>560</v>
      </c>
      <c r="B21696" s="389" t="s">
        <v>519</v>
      </c>
      <c r="C21696" s="389">
        <v>34865.837904899898</v>
      </c>
      <c r="D21696" s="389" t="s">
        <v>519</v>
      </c>
      <c r="E21696" s="389" t="s">
        <v>670</v>
      </c>
      <c r="F21696" s="389" t="s">
        <v>650</v>
      </c>
      <c r="G21696" s="389" t="s">
        <v>519</v>
      </c>
    </row>
    <row r="21697" spans="1:7">
      <c r="A21697" s="389" t="s">
        <v>560</v>
      </c>
      <c r="B21697" s="389" t="s">
        <v>519</v>
      </c>
      <c r="C21697" s="389">
        <v>34865.837904899898</v>
      </c>
      <c r="D21697" s="389" t="s">
        <v>519</v>
      </c>
      <c r="E21697" s="389" t="s">
        <v>670</v>
      </c>
      <c r="F21697" s="389" t="s">
        <v>650</v>
      </c>
      <c r="G21697" s="389" t="s">
        <v>519</v>
      </c>
    </row>
    <row r="21698" spans="1:7">
      <c r="A21698" s="389" t="s">
        <v>560</v>
      </c>
      <c r="B21698" s="389" t="s">
        <v>519</v>
      </c>
      <c r="C21698" s="389">
        <v>34865.837904899898</v>
      </c>
      <c r="D21698" s="389" t="s">
        <v>519</v>
      </c>
      <c r="E21698" s="389" t="s">
        <v>670</v>
      </c>
      <c r="F21698" s="389" t="s">
        <v>650</v>
      </c>
      <c r="G21698" s="389" t="s">
        <v>519</v>
      </c>
    </row>
    <row r="21699" spans="1:7">
      <c r="A21699" s="389" t="s">
        <v>560</v>
      </c>
      <c r="B21699" s="389" t="s">
        <v>519</v>
      </c>
      <c r="C21699" s="389">
        <v>34865.837904899898</v>
      </c>
      <c r="D21699" s="389" t="s">
        <v>519</v>
      </c>
      <c r="E21699" s="389" t="s">
        <v>670</v>
      </c>
      <c r="F21699" s="389" t="s">
        <v>650</v>
      </c>
      <c r="G21699" s="389" t="s">
        <v>519</v>
      </c>
    </row>
    <row r="21700" spans="1:7">
      <c r="A21700" s="389" t="s">
        <v>560</v>
      </c>
      <c r="B21700" s="389" t="s">
        <v>519</v>
      </c>
      <c r="C21700" s="389">
        <v>34865.837904899898</v>
      </c>
      <c r="D21700" s="389" t="s">
        <v>519</v>
      </c>
      <c r="E21700" s="389" t="s">
        <v>670</v>
      </c>
      <c r="F21700" s="389" t="s">
        <v>650</v>
      </c>
      <c r="G21700" s="389" t="s">
        <v>519</v>
      </c>
    </row>
    <row r="21701" spans="1:7">
      <c r="A21701" s="389" t="s">
        <v>560</v>
      </c>
      <c r="B21701" s="389" t="s">
        <v>519</v>
      </c>
      <c r="C21701" s="389">
        <v>34865.837904899898</v>
      </c>
      <c r="D21701" s="389" t="s">
        <v>519</v>
      </c>
      <c r="E21701" s="389" t="s">
        <v>670</v>
      </c>
      <c r="F21701" s="389" t="s">
        <v>650</v>
      </c>
      <c r="G21701" s="389" t="s">
        <v>519</v>
      </c>
    </row>
    <row r="21702" spans="1:7">
      <c r="A21702" s="389" t="s">
        <v>560</v>
      </c>
      <c r="B21702" s="389" t="s">
        <v>519</v>
      </c>
      <c r="C21702" s="389">
        <v>34865.837904899898</v>
      </c>
      <c r="D21702" s="389" t="s">
        <v>519</v>
      </c>
      <c r="E21702" s="389" t="s">
        <v>670</v>
      </c>
      <c r="F21702" s="389" t="s">
        <v>650</v>
      </c>
      <c r="G21702" s="389" t="s">
        <v>519</v>
      </c>
    </row>
    <row r="21703" spans="1:7">
      <c r="A21703" s="389" t="s">
        <v>560</v>
      </c>
      <c r="B21703" s="389" t="s">
        <v>519</v>
      </c>
      <c r="C21703" s="389">
        <v>34865.837904899898</v>
      </c>
      <c r="D21703" s="389" t="s">
        <v>519</v>
      </c>
      <c r="E21703" s="389" t="s">
        <v>670</v>
      </c>
      <c r="F21703" s="389" t="s">
        <v>650</v>
      </c>
      <c r="G21703" s="389" t="s">
        <v>519</v>
      </c>
    </row>
    <row r="21704" spans="1:7">
      <c r="A21704" s="389" t="s">
        <v>560</v>
      </c>
      <c r="B21704" s="389" t="s">
        <v>519</v>
      </c>
      <c r="C21704" s="389">
        <v>34865.837904899898</v>
      </c>
      <c r="D21704" s="389" t="s">
        <v>519</v>
      </c>
      <c r="E21704" s="389" t="s">
        <v>670</v>
      </c>
      <c r="F21704" s="389" t="s">
        <v>650</v>
      </c>
      <c r="G21704" s="389" t="s">
        <v>519</v>
      </c>
    </row>
    <row r="21705" spans="1:7">
      <c r="A21705" s="389" t="s">
        <v>560</v>
      </c>
      <c r="B21705" s="389" t="s">
        <v>519</v>
      </c>
      <c r="C21705" s="389">
        <v>34865.837904899898</v>
      </c>
      <c r="D21705" s="389" t="s">
        <v>519</v>
      </c>
      <c r="E21705" s="389" t="s">
        <v>670</v>
      </c>
      <c r="F21705" s="389" t="s">
        <v>650</v>
      </c>
      <c r="G21705" s="389" t="s">
        <v>519</v>
      </c>
    </row>
    <row r="21706" spans="1:7">
      <c r="A21706" s="389" t="s">
        <v>560</v>
      </c>
      <c r="B21706" s="389" t="s">
        <v>519</v>
      </c>
      <c r="C21706" s="389">
        <v>34865.837904899898</v>
      </c>
      <c r="D21706" s="389" t="s">
        <v>519</v>
      </c>
      <c r="E21706" s="389" t="s">
        <v>670</v>
      </c>
      <c r="F21706" s="389" t="s">
        <v>650</v>
      </c>
      <c r="G21706" s="389" t="s">
        <v>519</v>
      </c>
    </row>
    <row r="21707" spans="1:7">
      <c r="A21707" s="389" t="s">
        <v>560</v>
      </c>
      <c r="B21707" s="389" t="s">
        <v>519</v>
      </c>
      <c r="C21707" s="389">
        <v>34865.837904899898</v>
      </c>
      <c r="D21707" s="389" t="s">
        <v>519</v>
      </c>
      <c r="E21707" s="389" t="s">
        <v>670</v>
      </c>
      <c r="F21707" s="389" t="s">
        <v>650</v>
      </c>
      <c r="G21707" s="389" t="s">
        <v>519</v>
      </c>
    </row>
    <row r="21708" spans="1:7">
      <c r="A21708" s="389" t="s">
        <v>560</v>
      </c>
      <c r="B21708" s="389" t="s">
        <v>519</v>
      </c>
      <c r="C21708" s="389">
        <v>34865.837904899898</v>
      </c>
      <c r="D21708" s="389" t="s">
        <v>519</v>
      </c>
      <c r="E21708" s="389" t="s">
        <v>670</v>
      </c>
      <c r="F21708" s="389" t="s">
        <v>650</v>
      </c>
      <c r="G21708" s="389" t="s">
        <v>519</v>
      </c>
    </row>
    <row r="21709" spans="1:7">
      <c r="A21709" s="389" t="s">
        <v>560</v>
      </c>
      <c r="B21709" s="389" t="s">
        <v>519</v>
      </c>
      <c r="C21709" s="389">
        <v>34865.837904899898</v>
      </c>
      <c r="D21709" s="389" t="s">
        <v>519</v>
      </c>
      <c r="E21709" s="389" t="s">
        <v>670</v>
      </c>
      <c r="F21709" s="389" t="s">
        <v>650</v>
      </c>
      <c r="G21709" s="389" t="s">
        <v>519</v>
      </c>
    </row>
    <row r="21710" spans="1:7">
      <c r="A21710" s="389" t="s">
        <v>560</v>
      </c>
      <c r="B21710" s="389" t="s">
        <v>519</v>
      </c>
      <c r="C21710" s="389">
        <v>34865.837904899898</v>
      </c>
      <c r="D21710" s="389" t="s">
        <v>519</v>
      </c>
      <c r="E21710" s="389" t="s">
        <v>670</v>
      </c>
      <c r="F21710" s="389" t="s">
        <v>650</v>
      </c>
      <c r="G21710" s="389" t="s">
        <v>519</v>
      </c>
    </row>
    <row r="21711" spans="1:7">
      <c r="A21711" s="389" t="s">
        <v>560</v>
      </c>
      <c r="B21711" s="389" t="s">
        <v>519</v>
      </c>
      <c r="C21711" s="389">
        <v>34865.837904899898</v>
      </c>
      <c r="D21711" s="389" t="s">
        <v>519</v>
      </c>
      <c r="E21711" s="389" t="s">
        <v>670</v>
      </c>
      <c r="F21711" s="389" t="s">
        <v>650</v>
      </c>
      <c r="G21711" s="389" t="s">
        <v>519</v>
      </c>
    </row>
    <row r="21712" spans="1:7">
      <c r="A21712" s="389" t="s">
        <v>560</v>
      </c>
      <c r="B21712" s="389" t="s">
        <v>519</v>
      </c>
      <c r="C21712" s="389">
        <v>34865.837904899898</v>
      </c>
      <c r="D21712" s="389" t="s">
        <v>519</v>
      </c>
      <c r="E21712" s="389" t="s">
        <v>670</v>
      </c>
      <c r="F21712" s="389" t="s">
        <v>650</v>
      </c>
      <c r="G21712" s="389" t="s">
        <v>519</v>
      </c>
    </row>
    <row r="21713" spans="1:7">
      <c r="A21713" s="389" t="s">
        <v>560</v>
      </c>
      <c r="B21713" s="389" t="s">
        <v>519</v>
      </c>
      <c r="C21713" s="389">
        <v>34865.837904899898</v>
      </c>
      <c r="D21713" s="389" t="s">
        <v>519</v>
      </c>
      <c r="E21713" s="389" t="s">
        <v>670</v>
      </c>
      <c r="F21713" s="389" t="s">
        <v>650</v>
      </c>
      <c r="G21713" s="389" t="s">
        <v>519</v>
      </c>
    </row>
    <row r="21714" spans="1:7">
      <c r="A21714" s="389" t="s">
        <v>561</v>
      </c>
      <c r="B21714" s="389" t="s">
        <v>519</v>
      </c>
      <c r="C21714" s="389">
        <v>34865.837904899898</v>
      </c>
      <c r="D21714" s="389" t="s">
        <v>519</v>
      </c>
      <c r="E21714" s="389" t="s">
        <v>670</v>
      </c>
      <c r="F21714" s="389" t="s">
        <v>650</v>
      </c>
      <c r="G21714" s="389" t="s">
        <v>519</v>
      </c>
    </row>
    <row r="21715" spans="1:7">
      <c r="A21715" s="389" t="s">
        <v>561</v>
      </c>
      <c r="B21715" s="389" t="s">
        <v>519</v>
      </c>
      <c r="C21715" s="389">
        <v>34865.837904899898</v>
      </c>
      <c r="D21715" s="389" t="s">
        <v>519</v>
      </c>
      <c r="E21715" s="389" t="s">
        <v>670</v>
      </c>
      <c r="F21715" s="389" t="s">
        <v>650</v>
      </c>
      <c r="G21715" s="389" t="s">
        <v>519</v>
      </c>
    </row>
    <row r="21716" spans="1:7">
      <c r="A21716" s="389" t="s">
        <v>561</v>
      </c>
      <c r="B21716" s="389" t="s">
        <v>519</v>
      </c>
      <c r="C21716" s="389">
        <v>34865.837904899898</v>
      </c>
      <c r="D21716" s="389" t="s">
        <v>519</v>
      </c>
      <c r="E21716" s="389" t="s">
        <v>670</v>
      </c>
      <c r="F21716" s="389" t="s">
        <v>650</v>
      </c>
      <c r="G21716" s="389" t="s">
        <v>519</v>
      </c>
    </row>
    <row r="21717" spans="1:7">
      <c r="A21717" s="389" t="s">
        <v>560</v>
      </c>
      <c r="B21717" s="389" t="s">
        <v>519</v>
      </c>
      <c r="C21717" s="389">
        <v>34865.837904899898</v>
      </c>
      <c r="D21717" s="389" t="s">
        <v>519</v>
      </c>
      <c r="E21717" s="389" t="s">
        <v>670</v>
      </c>
      <c r="F21717" s="389" t="s">
        <v>650</v>
      </c>
      <c r="G21717" s="389" t="s">
        <v>519</v>
      </c>
    </row>
    <row r="21718" spans="1:7">
      <c r="A21718" s="389" t="s">
        <v>560</v>
      </c>
      <c r="B21718" s="389" t="s">
        <v>519</v>
      </c>
      <c r="C21718" s="389">
        <v>34865.837904899898</v>
      </c>
      <c r="D21718" s="389" t="s">
        <v>519</v>
      </c>
      <c r="E21718" s="389" t="s">
        <v>670</v>
      </c>
      <c r="F21718" s="389" t="s">
        <v>650</v>
      </c>
      <c r="G21718" s="389" t="s">
        <v>519</v>
      </c>
    </row>
    <row r="21719" spans="1:7">
      <c r="A21719" s="389" t="s">
        <v>560</v>
      </c>
      <c r="B21719" s="389" t="s">
        <v>519</v>
      </c>
      <c r="C21719" s="389">
        <v>34865.837904899898</v>
      </c>
      <c r="D21719" s="389" t="s">
        <v>519</v>
      </c>
      <c r="E21719" s="389" t="s">
        <v>670</v>
      </c>
      <c r="F21719" s="389" t="s">
        <v>650</v>
      </c>
      <c r="G21719" s="389" t="s">
        <v>519</v>
      </c>
    </row>
    <row r="21720" spans="1:7">
      <c r="A21720" s="389" t="s">
        <v>560</v>
      </c>
      <c r="B21720" s="389" t="s">
        <v>519</v>
      </c>
      <c r="C21720" s="389">
        <v>34865.837904899898</v>
      </c>
      <c r="D21720" s="389" t="s">
        <v>519</v>
      </c>
      <c r="E21720" s="389" t="s">
        <v>670</v>
      </c>
      <c r="F21720" s="389" t="s">
        <v>650</v>
      </c>
      <c r="G21720" s="389" t="s">
        <v>519</v>
      </c>
    </row>
    <row r="21721" spans="1:7">
      <c r="A21721" s="389" t="s">
        <v>560</v>
      </c>
      <c r="B21721" s="389" t="s">
        <v>519</v>
      </c>
      <c r="C21721" s="389">
        <v>34865.837904899898</v>
      </c>
      <c r="D21721" s="389" t="s">
        <v>519</v>
      </c>
      <c r="E21721" s="389" t="s">
        <v>670</v>
      </c>
      <c r="F21721" s="389" t="s">
        <v>650</v>
      </c>
      <c r="G21721" s="389" t="s">
        <v>519</v>
      </c>
    </row>
    <row r="21722" spans="1:7">
      <c r="A21722" s="389" t="s">
        <v>560</v>
      </c>
      <c r="B21722" s="389" t="s">
        <v>519</v>
      </c>
      <c r="C21722" s="389">
        <v>34865.837904899898</v>
      </c>
      <c r="D21722" s="389" t="s">
        <v>519</v>
      </c>
      <c r="E21722" s="389" t="s">
        <v>670</v>
      </c>
      <c r="F21722" s="389" t="s">
        <v>650</v>
      </c>
      <c r="G21722" s="389" t="s">
        <v>519</v>
      </c>
    </row>
    <row r="21723" spans="1:7">
      <c r="A21723" s="389" t="s">
        <v>560</v>
      </c>
      <c r="B21723" s="389" t="s">
        <v>519</v>
      </c>
      <c r="C21723" s="389">
        <v>34865.837904899898</v>
      </c>
      <c r="D21723" s="389" t="s">
        <v>519</v>
      </c>
      <c r="E21723" s="389" t="s">
        <v>670</v>
      </c>
      <c r="F21723" s="389" t="s">
        <v>650</v>
      </c>
      <c r="G21723" s="389" t="s">
        <v>519</v>
      </c>
    </row>
    <row r="21724" spans="1:7">
      <c r="A21724" s="389" t="s">
        <v>560</v>
      </c>
      <c r="B21724" s="389" t="s">
        <v>519</v>
      </c>
      <c r="C21724" s="389">
        <v>34865.837904899898</v>
      </c>
      <c r="D21724" s="389" t="s">
        <v>519</v>
      </c>
      <c r="E21724" s="389" t="s">
        <v>670</v>
      </c>
      <c r="F21724" s="389" t="s">
        <v>650</v>
      </c>
      <c r="G21724" s="389" t="s">
        <v>519</v>
      </c>
    </row>
    <row r="21725" spans="1:7">
      <c r="A21725" s="389" t="s">
        <v>560</v>
      </c>
      <c r="B21725" s="389" t="s">
        <v>519</v>
      </c>
      <c r="C21725" s="389">
        <v>34865.837904899898</v>
      </c>
      <c r="D21725" s="389" t="s">
        <v>519</v>
      </c>
      <c r="E21725" s="389" t="s">
        <v>670</v>
      </c>
      <c r="F21725" s="389" t="s">
        <v>650</v>
      </c>
      <c r="G21725" s="389" t="s">
        <v>519</v>
      </c>
    </row>
    <row r="21726" spans="1:7">
      <c r="A21726" s="389" t="s">
        <v>560</v>
      </c>
      <c r="B21726" s="389" t="s">
        <v>519</v>
      </c>
      <c r="C21726" s="389">
        <v>34865.837904899898</v>
      </c>
      <c r="D21726" s="389" t="s">
        <v>519</v>
      </c>
      <c r="E21726" s="389" t="s">
        <v>670</v>
      </c>
      <c r="F21726" s="389" t="s">
        <v>650</v>
      </c>
      <c r="G21726" s="389" t="s">
        <v>519</v>
      </c>
    </row>
    <row r="21727" spans="1:7">
      <c r="A21727" s="389" t="s">
        <v>561</v>
      </c>
      <c r="B21727" s="389" t="s">
        <v>519</v>
      </c>
      <c r="C21727" s="389">
        <v>34865.837904899898</v>
      </c>
      <c r="D21727" s="389" t="s">
        <v>519</v>
      </c>
      <c r="E21727" s="389" t="s">
        <v>670</v>
      </c>
      <c r="F21727" s="389" t="s">
        <v>650</v>
      </c>
      <c r="G21727" s="389" t="s">
        <v>519</v>
      </c>
    </row>
    <row r="21728" spans="1:7">
      <c r="A21728" s="389" t="s">
        <v>561</v>
      </c>
      <c r="B21728" s="389" t="s">
        <v>519</v>
      </c>
      <c r="C21728" s="389">
        <v>34865.837904899898</v>
      </c>
      <c r="D21728" s="389" t="s">
        <v>519</v>
      </c>
      <c r="E21728" s="389" t="s">
        <v>670</v>
      </c>
      <c r="F21728" s="389" t="s">
        <v>650</v>
      </c>
      <c r="G21728" s="389" t="s">
        <v>519</v>
      </c>
    </row>
    <row r="21729" spans="1:7">
      <c r="A21729" s="389" t="s">
        <v>561</v>
      </c>
      <c r="B21729" s="389" t="s">
        <v>519</v>
      </c>
      <c r="C21729" s="389">
        <v>34865.837904899898</v>
      </c>
      <c r="D21729" s="389" t="s">
        <v>519</v>
      </c>
      <c r="E21729" s="389" t="s">
        <v>670</v>
      </c>
      <c r="F21729" s="389" t="s">
        <v>650</v>
      </c>
      <c r="G21729" s="389" t="s">
        <v>519</v>
      </c>
    </row>
    <row r="21730" spans="1:7">
      <c r="A21730" s="389" t="s">
        <v>561</v>
      </c>
      <c r="B21730" s="389" t="s">
        <v>519</v>
      </c>
      <c r="C21730" s="389">
        <v>34865.837904899898</v>
      </c>
      <c r="D21730" s="389" t="s">
        <v>519</v>
      </c>
      <c r="E21730" s="389" t="s">
        <v>670</v>
      </c>
      <c r="F21730" s="389" t="s">
        <v>650</v>
      </c>
      <c r="G21730" s="389" t="s">
        <v>519</v>
      </c>
    </row>
    <row r="21731" spans="1:7">
      <c r="A21731" s="389" t="s">
        <v>561</v>
      </c>
      <c r="B21731" s="389" t="s">
        <v>519</v>
      </c>
      <c r="C21731" s="389">
        <v>34865.837904899898</v>
      </c>
      <c r="D21731" s="389" t="s">
        <v>519</v>
      </c>
      <c r="E21731" s="389" t="s">
        <v>670</v>
      </c>
      <c r="F21731" s="389" t="s">
        <v>650</v>
      </c>
      <c r="G21731" s="389" t="s">
        <v>519</v>
      </c>
    </row>
    <row r="21732" spans="1:7">
      <c r="A21732" s="389" t="s">
        <v>561</v>
      </c>
      <c r="B21732" s="389" t="s">
        <v>519</v>
      </c>
      <c r="C21732" s="389">
        <v>34865.837904899898</v>
      </c>
      <c r="D21732" s="389" t="s">
        <v>519</v>
      </c>
      <c r="E21732" s="389" t="s">
        <v>670</v>
      </c>
      <c r="F21732" s="389" t="s">
        <v>650</v>
      </c>
      <c r="G21732" s="389" t="s">
        <v>519</v>
      </c>
    </row>
    <row r="21733" spans="1:7">
      <c r="A21733" s="389" t="s">
        <v>561</v>
      </c>
      <c r="B21733" s="389" t="s">
        <v>519</v>
      </c>
      <c r="C21733" s="389">
        <v>34865.837904899898</v>
      </c>
      <c r="D21733" s="389" t="s">
        <v>519</v>
      </c>
      <c r="E21733" s="389" t="s">
        <v>670</v>
      </c>
      <c r="F21733" s="389" t="s">
        <v>650</v>
      </c>
      <c r="G21733" s="389" t="s">
        <v>519</v>
      </c>
    </row>
    <row r="21734" spans="1:7">
      <c r="A21734" s="389" t="s">
        <v>561</v>
      </c>
      <c r="B21734" s="389" t="s">
        <v>519</v>
      </c>
      <c r="C21734" s="389">
        <v>34865.837904899898</v>
      </c>
      <c r="D21734" s="389" t="s">
        <v>519</v>
      </c>
      <c r="E21734" s="389" t="s">
        <v>670</v>
      </c>
      <c r="F21734" s="389" t="s">
        <v>650</v>
      </c>
      <c r="G21734" s="389" t="s">
        <v>519</v>
      </c>
    </row>
    <row r="21735" spans="1:7">
      <c r="A21735" s="389" t="s">
        <v>561</v>
      </c>
      <c r="B21735" s="389" t="s">
        <v>519</v>
      </c>
      <c r="C21735" s="389">
        <v>34865.837904899898</v>
      </c>
      <c r="D21735" s="389" t="s">
        <v>519</v>
      </c>
      <c r="E21735" s="389" t="s">
        <v>670</v>
      </c>
      <c r="F21735" s="389" t="s">
        <v>650</v>
      </c>
      <c r="G21735" s="389" t="s">
        <v>519</v>
      </c>
    </row>
    <row r="21736" spans="1:7">
      <c r="A21736" s="389" t="s">
        <v>561</v>
      </c>
      <c r="B21736" s="389" t="s">
        <v>519</v>
      </c>
      <c r="C21736" s="389">
        <v>34865.837904899898</v>
      </c>
      <c r="D21736" s="389" t="s">
        <v>519</v>
      </c>
      <c r="E21736" s="389" t="s">
        <v>670</v>
      </c>
      <c r="F21736" s="389" t="s">
        <v>650</v>
      </c>
      <c r="G21736" s="389" t="s">
        <v>519</v>
      </c>
    </row>
    <row r="21737" spans="1:7">
      <c r="A21737" s="389" t="s">
        <v>561</v>
      </c>
      <c r="B21737" s="389" t="s">
        <v>519</v>
      </c>
      <c r="C21737" s="389">
        <v>34865.837904899898</v>
      </c>
      <c r="D21737" s="389" t="s">
        <v>519</v>
      </c>
      <c r="E21737" s="389" t="s">
        <v>670</v>
      </c>
      <c r="F21737" s="389" t="s">
        <v>650</v>
      </c>
      <c r="G21737" s="389" t="s">
        <v>519</v>
      </c>
    </row>
    <row r="21738" spans="1:7">
      <c r="A21738" s="389" t="s">
        <v>561</v>
      </c>
      <c r="B21738" s="389" t="s">
        <v>519</v>
      </c>
      <c r="C21738" s="389">
        <v>34865.837904899898</v>
      </c>
      <c r="D21738" s="389" t="s">
        <v>519</v>
      </c>
      <c r="E21738" s="389" t="s">
        <v>670</v>
      </c>
      <c r="F21738" s="389" t="s">
        <v>650</v>
      </c>
      <c r="G21738" s="389" t="s">
        <v>519</v>
      </c>
    </row>
    <row r="21739" spans="1:7">
      <c r="A21739" s="389" t="s">
        <v>561</v>
      </c>
      <c r="B21739" s="389" t="s">
        <v>519</v>
      </c>
      <c r="C21739" s="389">
        <v>34865.837904899898</v>
      </c>
      <c r="D21739" s="389" t="s">
        <v>519</v>
      </c>
      <c r="E21739" s="389" t="s">
        <v>670</v>
      </c>
      <c r="F21739" s="389" t="s">
        <v>650</v>
      </c>
      <c r="G21739" s="389" t="s">
        <v>519</v>
      </c>
    </row>
    <row r="21740" spans="1:7">
      <c r="A21740" s="389" t="s">
        <v>561</v>
      </c>
      <c r="B21740" s="389" t="s">
        <v>519</v>
      </c>
      <c r="C21740" s="389">
        <v>34865.837904899898</v>
      </c>
      <c r="D21740" s="389" t="s">
        <v>519</v>
      </c>
      <c r="E21740" s="389" t="s">
        <v>670</v>
      </c>
      <c r="F21740" s="389" t="s">
        <v>650</v>
      </c>
      <c r="G21740" s="389" t="s">
        <v>519</v>
      </c>
    </row>
    <row r="21741" spans="1:7">
      <c r="A21741" s="389" t="s">
        <v>561</v>
      </c>
      <c r="B21741" s="389" t="s">
        <v>519</v>
      </c>
      <c r="C21741" s="389">
        <v>34865.837904899898</v>
      </c>
      <c r="D21741" s="389" t="s">
        <v>519</v>
      </c>
      <c r="E21741" s="389" t="s">
        <v>670</v>
      </c>
      <c r="F21741" s="389" t="s">
        <v>650</v>
      </c>
      <c r="G21741" s="389" t="s">
        <v>519</v>
      </c>
    </row>
    <row r="21742" spans="1:7">
      <c r="A21742" s="389" t="s">
        <v>561</v>
      </c>
      <c r="B21742" s="389" t="s">
        <v>519</v>
      </c>
      <c r="C21742" s="389">
        <v>34865.837904899898</v>
      </c>
      <c r="D21742" s="389" t="s">
        <v>519</v>
      </c>
      <c r="E21742" s="389" t="s">
        <v>670</v>
      </c>
      <c r="F21742" s="389" t="s">
        <v>650</v>
      </c>
      <c r="G21742" s="389" t="s">
        <v>519</v>
      </c>
    </row>
    <row r="21743" spans="1:7">
      <c r="A21743" s="389" t="s">
        <v>561</v>
      </c>
      <c r="B21743" s="389" t="s">
        <v>519</v>
      </c>
      <c r="C21743" s="389">
        <v>34865.837904899898</v>
      </c>
      <c r="D21743" s="389" t="s">
        <v>519</v>
      </c>
      <c r="E21743" s="389" t="s">
        <v>670</v>
      </c>
      <c r="F21743" s="389" t="s">
        <v>650</v>
      </c>
      <c r="G21743" s="389" t="s">
        <v>519</v>
      </c>
    </row>
    <row r="21744" spans="1:7">
      <c r="A21744" s="389" t="s">
        <v>561</v>
      </c>
      <c r="B21744" s="389" t="s">
        <v>519</v>
      </c>
      <c r="C21744" s="389">
        <v>34865.837904899898</v>
      </c>
      <c r="D21744" s="389" t="s">
        <v>519</v>
      </c>
      <c r="E21744" s="389" t="s">
        <v>670</v>
      </c>
      <c r="F21744" s="389" t="s">
        <v>650</v>
      </c>
      <c r="G21744" s="389" t="s">
        <v>519</v>
      </c>
    </row>
    <row r="21745" spans="1:7">
      <c r="A21745" s="389" t="s">
        <v>561</v>
      </c>
      <c r="B21745" s="389" t="s">
        <v>519</v>
      </c>
      <c r="C21745" s="389">
        <v>34865.837904899898</v>
      </c>
      <c r="D21745" s="389" t="s">
        <v>519</v>
      </c>
      <c r="E21745" s="389" t="s">
        <v>670</v>
      </c>
      <c r="F21745" s="389" t="s">
        <v>650</v>
      </c>
      <c r="G21745" s="389" t="s">
        <v>519</v>
      </c>
    </row>
    <row r="21746" spans="1:7">
      <c r="A21746" s="389" t="s">
        <v>561</v>
      </c>
      <c r="B21746" s="389" t="s">
        <v>519</v>
      </c>
      <c r="C21746" s="389">
        <v>34865.837904899898</v>
      </c>
      <c r="D21746" s="389" t="s">
        <v>519</v>
      </c>
      <c r="E21746" s="389" t="s">
        <v>670</v>
      </c>
      <c r="F21746" s="389" t="s">
        <v>650</v>
      </c>
      <c r="G21746" s="389" t="s">
        <v>519</v>
      </c>
    </row>
    <row r="21747" spans="1:7">
      <c r="A21747" s="389" t="s">
        <v>561</v>
      </c>
      <c r="B21747" s="389" t="s">
        <v>519</v>
      </c>
      <c r="C21747" s="389">
        <v>34865.837904899898</v>
      </c>
      <c r="D21747" s="389" t="s">
        <v>519</v>
      </c>
      <c r="E21747" s="389" t="s">
        <v>670</v>
      </c>
      <c r="F21747" s="389" t="s">
        <v>650</v>
      </c>
      <c r="G21747" s="389" t="s">
        <v>519</v>
      </c>
    </row>
    <row r="21748" spans="1:7">
      <c r="A21748" s="389" t="s">
        <v>562</v>
      </c>
      <c r="B21748" s="389" t="s">
        <v>519</v>
      </c>
      <c r="C21748" s="389">
        <v>34865.837904899898</v>
      </c>
      <c r="D21748" s="389" t="s">
        <v>519</v>
      </c>
      <c r="E21748" s="389" t="s">
        <v>670</v>
      </c>
      <c r="F21748" s="389" t="s">
        <v>650</v>
      </c>
      <c r="G21748" s="389" t="s">
        <v>519</v>
      </c>
    </row>
    <row r="21749" spans="1:7">
      <c r="A21749" s="389" t="s">
        <v>562</v>
      </c>
      <c r="B21749" s="389" t="s">
        <v>519</v>
      </c>
      <c r="C21749" s="389">
        <v>34865.837904899898</v>
      </c>
      <c r="D21749" s="389" t="s">
        <v>519</v>
      </c>
      <c r="E21749" s="389" t="s">
        <v>670</v>
      </c>
      <c r="F21749" s="389" t="s">
        <v>650</v>
      </c>
      <c r="G21749" s="389" t="s">
        <v>519</v>
      </c>
    </row>
    <row r="21750" spans="1:7">
      <c r="A21750" s="389" t="s">
        <v>562</v>
      </c>
      <c r="B21750" s="389" t="s">
        <v>519</v>
      </c>
      <c r="C21750" s="389">
        <v>34865.837904899898</v>
      </c>
      <c r="D21750" s="389" t="s">
        <v>519</v>
      </c>
      <c r="E21750" s="389" t="s">
        <v>670</v>
      </c>
      <c r="F21750" s="389" t="s">
        <v>650</v>
      </c>
      <c r="G21750" s="389" t="s">
        <v>519</v>
      </c>
    </row>
    <row r="21751" spans="1:7">
      <c r="A21751" s="389" t="s">
        <v>562</v>
      </c>
      <c r="B21751" s="389" t="s">
        <v>519</v>
      </c>
      <c r="C21751" s="389">
        <v>34865.837904899898</v>
      </c>
      <c r="D21751" s="389" t="s">
        <v>519</v>
      </c>
      <c r="E21751" s="389" t="s">
        <v>670</v>
      </c>
      <c r="F21751" s="389" t="s">
        <v>650</v>
      </c>
      <c r="G21751" s="389" t="s">
        <v>519</v>
      </c>
    </row>
    <row r="21752" spans="1:7">
      <c r="A21752" s="389" t="s">
        <v>562</v>
      </c>
      <c r="B21752" s="389" t="s">
        <v>519</v>
      </c>
      <c r="C21752" s="389">
        <v>34865.837904899898</v>
      </c>
      <c r="D21752" s="389" t="s">
        <v>519</v>
      </c>
      <c r="E21752" s="389" t="s">
        <v>670</v>
      </c>
      <c r="F21752" s="389" t="s">
        <v>650</v>
      </c>
      <c r="G21752" s="389" t="s">
        <v>519</v>
      </c>
    </row>
    <row r="21753" spans="1:7">
      <c r="A21753" s="389" t="s">
        <v>562</v>
      </c>
      <c r="B21753" s="389" t="s">
        <v>519</v>
      </c>
      <c r="C21753" s="389">
        <v>34865.837904899898</v>
      </c>
      <c r="D21753" s="389" t="s">
        <v>519</v>
      </c>
      <c r="E21753" s="389" t="s">
        <v>670</v>
      </c>
      <c r="F21753" s="389" t="s">
        <v>650</v>
      </c>
      <c r="G21753" s="389" t="s">
        <v>519</v>
      </c>
    </row>
    <row r="21754" spans="1:7">
      <c r="A21754" s="389" t="s">
        <v>562</v>
      </c>
      <c r="B21754" s="389" t="s">
        <v>519</v>
      </c>
      <c r="C21754" s="389">
        <v>34865.837904899898</v>
      </c>
      <c r="D21754" s="389" t="s">
        <v>519</v>
      </c>
      <c r="E21754" s="389" t="s">
        <v>670</v>
      </c>
      <c r="F21754" s="389" t="s">
        <v>650</v>
      </c>
      <c r="G21754" s="389" t="s">
        <v>519</v>
      </c>
    </row>
    <row r="21755" spans="1:7">
      <c r="A21755" s="389" t="s">
        <v>562</v>
      </c>
      <c r="B21755" s="389" t="s">
        <v>519</v>
      </c>
      <c r="C21755" s="389">
        <v>34865.837904899898</v>
      </c>
      <c r="D21755" s="389" t="s">
        <v>519</v>
      </c>
      <c r="E21755" s="389" t="s">
        <v>670</v>
      </c>
      <c r="F21755" s="389" t="s">
        <v>650</v>
      </c>
      <c r="G21755" s="389" t="s">
        <v>519</v>
      </c>
    </row>
    <row r="21756" spans="1:7">
      <c r="A21756" s="389" t="s">
        <v>562</v>
      </c>
      <c r="B21756" s="389" t="s">
        <v>519</v>
      </c>
      <c r="C21756" s="389">
        <v>34865.837904899898</v>
      </c>
      <c r="D21756" s="389" t="s">
        <v>519</v>
      </c>
      <c r="E21756" s="389" t="s">
        <v>670</v>
      </c>
      <c r="F21756" s="389" t="s">
        <v>650</v>
      </c>
      <c r="G21756" s="389" t="s">
        <v>519</v>
      </c>
    </row>
    <row r="21757" spans="1:7">
      <c r="A21757" s="389" t="s">
        <v>562</v>
      </c>
      <c r="B21757" s="389" t="s">
        <v>519</v>
      </c>
      <c r="C21757" s="389">
        <v>34865.837904899898</v>
      </c>
      <c r="D21757" s="389" t="s">
        <v>519</v>
      </c>
      <c r="E21757" s="389" t="s">
        <v>670</v>
      </c>
      <c r="F21757" s="389" t="s">
        <v>650</v>
      </c>
      <c r="G21757" s="389" t="s">
        <v>519</v>
      </c>
    </row>
    <row r="21758" spans="1:7">
      <c r="A21758" s="389" t="s">
        <v>562</v>
      </c>
      <c r="B21758" s="389" t="s">
        <v>519</v>
      </c>
      <c r="C21758" s="389">
        <v>34865.837904899898</v>
      </c>
      <c r="D21758" s="389" t="s">
        <v>519</v>
      </c>
      <c r="E21758" s="389" t="s">
        <v>670</v>
      </c>
      <c r="F21758" s="389" t="s">
        <v>650</v>
      </c>
      <c r="G21758" s="389" t="s">
        <v>519</v>
      </c>
    </row>
    <row r="21759" spans="1:7">
      <c r="A21759" s="389" t="s">
        <v>562</v>
      </c>
      <c r="B21759" s="389" t="s">
        <v>519</v>
      </c>
      <c r="C21759" s="389">
        <v>34865.837904899898</v>
      </c>
      <c r="D21759" s="389" t="s">
        <v>519</v>
      </c>
      <c r="E21759" s="389" t="s">
        <v>670</v>
      </c>
      <c r="F21759" s="389" t="s">
        <v>650</v>
      </c>
      <c r="G21759" s="389" t="s">
        <v>519</v>
      </c>
    </row>
    <row r="21760" spans="1:7">
      <c r="A21760" s="389" t="s">
        <v>562</v>
      </c>
      <c r="B21760" s="389" t="s">
        <v>519</v>
      </c>
      <c r="C21760" s="389">
        <v>34865.837904899898</v>
      </c>
      <c r="D21760" s="389" t="s">
        <v>519</v>
      </c>
      <c r="E21760" s="389" t="s">
        <v>670</v>
      </c>
      <c r="F21760" s="389" t="s">
        <v>650</v>
      </c>
      <c r="G21760" s="389" t="s">
        <v>519</v>
      </c>
    </row>
    <row r="21761" spans="1:7">
      <c r="A21761" s="389" t="s">
        <v>562</v>
      </c>
      <c r="B21761" s="389" t="s">
        <v>519</v>
      </c>
      <c r="C21761" s="389">
        <v>34865.837904899898</v>
      </c>
      <c r="D21761" s="389" t="s">
        <v>519</v>
      </c>
      <c r="E21761" s="389" t="s">
        <v>670</v>
      </c>
      <c r="F21761" s="389" t="s">
        <v>650</v>
      </c>
      <c r="G21761" s="389" t="s">
        <v>519</v>
      </c>
    </row>
    <row r="21762" spans="1:7">
      <c r="A21762" s="389" t="s">
        <v>562</v>
      </c>
      <c r="B21762" s="389" t="s">
        <v>519</v>
      </c>
      <c r="C21762" s="389">
        <v>34865.837904899898</v>
      </c>
      <c r="D21762" s="389" t="s">
        <v>519</v>
      </c>
      <c r="E21762" s="389" t="s">
        <v>670</v>
      </c>
      <c r="F21762" s="389" t="s">
        <v>650</v>
      </c>
      <c r="G21762" s="389" t="s">
        <v>519</v>
      </c>
    </row>
    <row r="21763" spans="1:7">
      <c r="A21763" s="389" t="s">
        <v>562</v>
      </c>
      <c r="B21763" s="389" t="s">
        <v>519</v>
      </c>
      <c r="C21763" s="389">
        <v>34865.837904899898</v>
      </c>
      <c r="D21763" s="389" t="s">
        <v>519</v>
      </c>
      <c r="E21763" s="389" t="s">
        <v>670</v>
      </c>
      <c r="F21763" s="389" t="s">
        <v>650</v>
      </c>
      <c r="G21763" s="389" t="s">
        <v>519</v>
      </c>
    </row>
    <row r="21764" spans="1:7">
      <c r="A21764" s="389" t="s">
        <v>562</v>
      </c>
      <c r="B21764" s="389" t="s">
        <v>519</v>
      </c>
      <c r="C21764" s="389">
        <v>34865.837904899898</v>
      </c>
      <c r="D21764" s="389" t="s">
        <v>519</v>
      </c>
      <c r="E21764" s="389" t="s">
        <v>670</v>
      </c>
      <c r="F21764" s="389" t="s">
        <v>650</v>
      </c>
      <c r="G21764" s="389" t="s">
        <v>519</v>
      </c>
    </row>
    <row r="21765" spans="1:7">
      <c r="A21765" s="389" t="s">
        <v>562</v>
      </c>
      <c r="B21765" s="389" t="s">
        <v>519</v>
      </c>
      <c r="C21765" s="389">
        <v>34865.837904899898</v>
      </c>
      <c r="D21765" s="389" t="s">
        <v>519</v>
      </c>
      <c r="E21765" s="389" t="s">
        <v>670</v>
      </c>
      <c r="F21765" s="389" t="s">
        <v>650</v>
      </c>
      <c r="G21765" s="389" t="s">
        <v>519</v>
      </c>
    </row>
    <row r="21766" spans="1:7">
      <c r="A21766" s="389" t="s">
        <v>562</v>
      </c>
      <c r="B21766" s="389" t="s">
        <v>519</v>
      </c>
      <c r="C21766" s="389">
        <v>34865.837904899898</v>
      </c>
      <c r="D21766" s="389" t="s">
        <v>519</v>
      </c>
      <c r="E21766" s="389" t="s">
        <v>670</v>
      </c>
      <c r="F21766" s="389" t="s">
        <v>650</v>
      </c>
      <c r="G21766" s="389" t="s">
        <v>519</v>
      </c>
    </row>
    <row r="21767" spans="1:7">
      <c r="A21767" s="389" t="s">
        <v>562</v>
      </c>
      <c r="B21767" s="389" t="s">
        <v>519</v>
      </c>
      <c r="C21767" s="389">
        <v>34865.837904899898</v>
      </c>
      <c r="D21767" s="389" t="s">
        <v>519</v>
      </c>
      <c r="E21767" s="389" t="s">
        <v>670</v>
      </c>
      <c r="F21767" s="389" t="s">
        <v>650</v>
      </c>
      <c r="G21767" s="389" t="s">
        <v>519</v>
      </c>
    </row>
    <row r="21768" spans="1:7">
      <c r="A21768" s="389" t="s">
        <v>562</v>
      </c>
      <c r="B21768" s="389" t="s">
        <v>519</v>
      </c>
      <c r="C21768" s="389">
        <v>34865.837904899898</v>
      </c>
      <c r="D21768" s="389" t="s">
        <v>519</v>
      </c>
      <c r="E21768" s="389" t="s">
        <v>670</v>
      </c>
      <c r="F21768" s="389" t="s">
        <v>650</v>
      </c>
      <c r="G21768" s="389" t="s">
        <v>519</v>
      </c>
    </row>
    <row r="21769" spans="1:7">
      <c r="A21769" s="389" t="s">
        <v>562</v>
      </c>
      <c r="B21769" s="389" t="s">
        <v>519</v>
      </c>
      <c r="C21769" s="389">
        <v>34865.837904899898</v>
      </c>
      <c r="D21769" s="389" t="s">
        <v>519</v>
      </c>
      <c r="E21769" s="389" t="s">
        <v>670</v>
      </c>
      <c r="F21769" s="389" t="s">
        <v>650</v>
      </c>
      <c r="G21769" s="389" t="s">
        <v>519</v>
      </c>
    </row>
    <row r="21770" spans="1:7">
      <c r="A21770" s="389" t="s">
        <v>562</v>
      </c>
      <c r="B21770" s="389" t="s">
        <v>519</v>
      </c>
      <c r="C21770" s="389">
        <v>34865.837904899898</v>
      </c>
      <c r="D21770" s="389" t="s">
        <v>519</v>
      </c>
      <c r="E21770" s="389" t="s">
        <v>670</v>
      </c>
      <c r="F21770" s="389" t="s">
        <v>650</v>
      </c>
      <c r="G21770" s="389" t="s">
        <v>519</v>
      </c>
    </row>
    <row r="21771" spans="1:7">
      <c r="A21771" s="389" t="s">
        <v>562</v>
      </c>
      <c r="B21771" s="389" t="s">
        <v>519</v>
      </c>
      <c r="C21771" s="389">
        <v>34865.837904899898</v>
      </c>
      <c r="D21771" s="389" t="s">
        <v>519</v>
      </c>
      <c r="E21771" s="389" t="s">
        <v>670</v>
      </c>
      <c r="F21771" s="389" t="s">
        <v>650</v>
      </c>
      <c r="G21771" s="389" t="s">
        <v>519</v>
      </c>
    </row>
    <row r="21772" spans="1:7">
      <c r="A21772" s="389" t="s">
        <v>562</v>
      </c>
      <c r="B21772" s="389" t="s">
        <v>519</v>
      </c>
      <c r="C21772" s="389">
        <v>34865.837904899898</v>
      </c>
      <c r="D21772" s="389" t="s">
        <v>519</v>
      </c>
      <c r="E21772" s="389" t="s">
        <v>670</v>
      </c>
      <c r="F21772" s="389" t="s">
        <v>650</v>
      </c>
      <c r="G21772" s="389" t="s">
        <v>519</v>
      </c>
    </row>
    <row r="21773" spans="1:7">
      <c r="A21773" s="389" t="s">
        <v>562</v>
      </c>
      <c r="B21773" s="389" t="s">
        <v>519</v>
      </c>
      <c r="C21773" s="389">
        <v>34865.837904899898</v>
      </c>
      <c r="D21773" s="389" t="s">
        <v>519</v>
      </c>
      <c r="E21773" s="389" t="s">
        <v>670</v>
      </c>
      <c r="F21773" s="389" t="s">
        <v>650</v>
      </c>
      <c r="G21773" s="389" t="s">
        <v>519</v>
      </c>
    </row>
    <row r="21774" spans="1:7">
      <c r="A21774" s="389" t="s">
        <v>562</v>
      </c>
      <c r="B21774" s="389" t="s">
        <v>519</v>
      </c>
      <c r="C21774" s="389">
        <v>34865.837904899898</v>
      </c>
      <c r="D21774" s="389" t="s">
        <v>519</v>
      </c>
      <c r="E21774" s="389" t="s">
        <v>670</v>
      </c>
      <c r="F21774" s="389" t="s">
        <v>650</v>
      </c>
      <c r="G21774" s="389" t="s">
        <v>519</v>
      </c>
    </row>
    <row r="21775" spans="1:7">
      <c r="A21775" s="389" t="s">
        <v>562</v>
      </c>
      <c r="B21775" s="389" t="s">
        <v>519</v>
      </c>
      <c r="C21775" s="389">
        <v>34865.837904899898</v>
      </c>
      <c r="D21775" s="389" t="s">
        <v>519</v>
      </c>
      <c r="E21775" s="389" t="s">
        <v>670</v>
      </c>
      <c r="F21775" s="389" t="s">
        <v>650</v>
      </c>
      <c r="G21775" s="389" t="s">
        <v>519</v>
      </c>
    </row>
    <row r="21776" spans="1:7">
      <c r="A21776" s="389" t="s">
        <v>562</v>
      </c>
      <c r="B21776" s="389" t="s">
        <v>519</v>
      </c>
      <c r="C21776" s="389">
        <v>34865.837904899898</v>
      </c>
      <c r="D21776" s="389" t="s">
        <v>519</v>
      </c>
      <c r="E21776" s="389" t="s">
        <v>670</v>
      </c>
      <c r="F21776" s="389" t="s">
        <v>650</v>
      </c>
      <c r="G21776" s="389" t="s">
        <v>519</v>
      </c>
    </row>
    <row r="21777" spans="1:7">
      <c r="A21777" s="389" t="s">
        <v>562</v>
      </c>
      <c r="B21777" s="389" t="s">
        <v>519</v>
      </c>
      <c r="C21777" s="389">
        <v>34865.837904899898</v>
      </c>
      <c r="D21777" s="389" t="s">
        <v>519</v>
      </c>
      <c r="E21777" s="389" t="s">
        <v>670</v>
      </c>
      <c r="F21777" s="389" t="s">
        <v>650</v>
      </c>
      <c r="G21777" s="389" t="s">
        <v>519</v>
      </c>
    </row>
    <row r="21778" spans="1:7">
      <c r="A21778" s="389" t="s">
        <v>562</v>
      </c>
      <c r="B21778" s="389" t="s">
        <v>519</v>
      </c>
      <c r="C21778" s="389">
        <v>34865.837904899898</v>
      </c>
      <c r="D21778" s="389" t="s">
        <v>519</v>
      </c>
      <c r="E21778" s="389" t="s">
        <v>670</v>
      </c>
      <c r="F21778" s="389" t="s">
        <v>650</v>
      </c>
      <c r="G21778" s="389" t="s">
        <v>519</v>
      </c>
    </row>
    <row r="21779" spans="1:7">
      <c r="A21779" s="389" t="s">
        <v>562</v>
      </c>
      <c r="B21779" s="389" t="s">
        <v>519</v>
      </c>
      <c r="C21779" s="389">
        <v>34865.837904899898</v>
      </c>
      <c r="D21779" s="389" t="s">
        <v>519</v>
      </c>
      <c r="E21779" s="389" t="s">
        <v>670</v>
      </c>
      <c r="F21779" s="389" t="s">
        <v>650</v>
      </c>
      <c r="G21779" s="389" t="s">
        <v>519</v>
      </c>
    </row>
    <row r="21780" spans="1:7">
      <c r="A21780" s="389" t="s">
        <v>562</v>
      </c>
      <c r="B21780" s="389" t="s">
        <v>519</v>
      </c>
      <c r="C21780" s="389">
        <v>34865.837904899898</v>
      </c>
      <c r="D21780" s="389" t="s">
        <v>519</v>
      </c>
      <c r="E21780" s="389" t="s">
        <v>670</v>
      </c>
      <c r="F21780" s="389" t="s">
        <v>650</v>
      </c>
      <c r="G21780" s="389" t="s">
        <v>519</v>
      </c>
    </row>
    <row r="21781" spans="1:7">
      <c r="A21781" s="389" t="s">
        <v>562</v>
      </c>
      <c r="B21781" s="389" t="s">
        <v>519</v>
      </c>
      <c r="C21781" s="389">
        <v>34865.837904899898</v>
      </c>
      <c r="D21781" s="389" t="s">
        <v>519</v>
      </c>
      <c r="E21781" s="389" t="s">
        <v>670</v>
      </c>
      <c r="F21781" s="389" t="s">
        <v>650</v>
      </c>
      <c r="G21781" s="389" t="s">
        <v>519</v>
      </c>
    </row>
    <row r="21782" spans="1:7">
      <c r="A21782" s="389" t="s">
        <v>562</v>
      </c>
      <c r="B21782" s="389" t="s">
        <v>519</v>
      </c>
      <c r="C21782" s="389">
        <v>34865.837904899898</v>
      </c>
      <c r="D21782" s="389" t="s">
        <v>519</v>
      </c>
      <c r="E21782" s="389" t="s">
        <v>670</v>
      </c>
      <c r="F21782" s="389" t="s">
        <v>650</v>
      </c>
      <c r="G21782" s="389" t="s">
        <v>519</v>
      </c>
    </row>
    <row r="21783" spans="1:7">
      <c r="A21783" s="389" t="s">
        <v>562</v>
      </c>
      <c r="B21783" s="389" t="s">
        <v>519</v>
      </c>
      <c r="C21783" s="389">
        <v>34865.837904899898</v>
      </c>
      <c r="D21783" s="389" t="s">
        <v>519</v>
      </c>
      <c r="E21783" s="389" t="s">
        <v>670</v>
      </c>
      <c r="F21783" s="389" t="s">
        <v>650</v>
      </c>
      <c r="G21783" s="389" t="s">
        <v>519</v>
      </c>
    </row>
    <row r="21784" spans="1:7">
      <c r="A21784" s="389" t="s">
        <v>562</v>
      </c>
      <c r="B21784" s="389" t="s">
        <v>519</v>
      </c>
      <c r="C21784" s="389">
        <v>34865.837904899898</v>
      </c>
      <c r="D21784" s="389" t="s">
        <v>519</v>
      </c>
      <c r="E21784" s="389" t="s">
        <v>670</v>
      </c>
      <c r="F21784" s="389" t="s">
        <v>650</v>
      </c>
      <c r="G21784" s="389" t="s">
        <v>519</v>
      </c>
    </row>
    <row r="21785" spans="1:7">
      <c r="A21785" s="389" t="s">
        <v>562</v>
      </c>
      <c r="B21785" s="389" t="s">
        <v>519</v>
      </c>
      <c r="C21785" s="389">
        <v>34865.837904899898</v>
      </c>
      <c r="D21785" s="389" t="s">
        <v>519</v>
      </c>
      <c r="E21785" s="389" t="s">
        <v>670</v>
      </c>
      <c r="F21785" s="389" t="s">
        <v>650</v>
      </c>
      <c r="G21785" s="389" t="s">
        <v>519</v>
      </c>
    </row>
    <row r="21786" spans="1:7">
      <c r="A21786" s="389" t="s">
        <v>562</v>
      </c>
      <c r="B21786" s="389" t="s">
        <v>519</v>
      </c>
      <c r="C21786" s="389">
        <v>34865.837904899898</v>
      </c>
      <c r="D21786" s="389" t="s">
        <v>519</v>
      </c>
      <c r="E21786" s="389" t="s">
        <v>670</v>
      </c>
      <c r="F21786" s="389" t="s">
        <v>650</v>
      </c>
      <c r="G21786" s="389" t="s">
        <v>519</v>
      </c>
    </row>
    <row r="21787" spans="1:7">
      <c r="A21787" s="389" t="s">
        <v>562</v>
      </c>
      <c r="B21787" s="389" t="s">
        <v>519</v>
      </c>
      <c r="C21787" s="389">
        <v>34865.837904899898</v>
      </c>
      <c r="D21787" s="389" t="s">
        <v>519</v>
      </c>
      <c r="E21787" s="389" t="s">
        <v>670</v>
      </c>
      <c r="F21787" s="389" t="s">
        <v>650</v>
      </c>
      <c r="G21787" s="389" t="s">
        <v>519</v>
      </c>
    </row>
    <row r="21788" spans="1:7">
      <c r="A21788" s="389" t="s">
        <v>562</v>
      </c>
      <c r="B21788" s="389" t="s">
        <v>519</v>
      </c>
      <c r="C21788" s="389">
        <v>34865.837904899898</v>
      </c>
      <c r="D21788" s="389" t="s">
        <v>519</v>
      </c>
      <c r="E21788" s="389" t="s">
        <v>670</v>
      </c>
      <c r="F21788" s="389" t="s">
        <v>650</v>
      </c>
      <c r="G21788" s="389" t="s">
        <v>519</v>
      </c>
    </row>
    <row r="21789" spans="1:7">
      <c r="A21789" s="389" t="s">
        <v>562</v>
      </c>
      <c r="B21789" s="389" t="s">
        <v>519</v>
      </c>
      <c r="C21789" s="389">
        <v>34865.837904899898</v>
      </c>
      <c r="D21789" s="389" t="s">
        <v>519</v>
      </c>
      <c r="E21789" s="389" t="s">
        <v>670</v>
      </c>
      <c r="F21789" s="389" t="s">
        <v>650</v>
      </c>
      <c r="G21789" s="389" t="s">
        <v>519</v>
      </c>
    </row>
    <row r="21790" spans="1:7">
      <c r="A21790" s="389" t="s">
        <v>562</v>
      </c>
      <c r="B21790" s="389" t="s">
        <v>519</v>
      </c>
      <c r="C21790" s="389">
        <v>34865.837904899898</v>
      </c>
      <c r="D21790" s="389" t="s">
        <v>519</v>
      </c>
      <c r="E21790" s="389" t="s">
        <v>670</v>
      </c>
      <c r="F21790" s="389" t="s">
        <v>650</v>
      </c>
      <c r="G21790" s="389" t="s">
        <v>519</v>
      </c>
    </row>
    <row r="21791" spans="1:7">
      <c r="A21791" s="389" t="s">
        <v>562</v>
      </c>
      <c r="B21791" s="389" t="s">
        <v>519</v>
      </c>
      <c r="C21791" s="389">
        <v>34865.837904899898</v>
      </c>
      <c r="D21791" s="389" t="s">
        <v>519</v>
      </c>
      <c r="E21791" s="389" t="s">
        <v>670</v>
      </c>
      <c r="F21791" s="389" t="s">
        <v>650</v>
      </c>
      <c r="G21791" s="389" t="s">
        <v>519</v>
      </c>
    </row>
    <row r="21792" spans="1:7">
      <c r="A21792" s="389" t="s">
        <v>562</v>
      </c>
      <c r="B21792" s="389" t="s">
        <v>519</v>
      </c>
      <c r="C21792" s="389">
        <v>34865.837904899898</v>
      </c>
      <c r="D21792" s="389" t="s">
        <v>519</v>
      </c>
      <c r="E21792" s="389" t="s">
        <v>670</v>
      </c>
      <c r="F21792" s="389" t="s">
        <v>650</v>
      </c>
      <c r="G21792" s="389" t="s">
        <v>519</v>
      </c>
    </row>
    <row r="21793" spans="1:7">
      <c r="A21793" s="389" t="s">
        <v>562</v>
      </c>
      <c r="B21793" s="389" t="s">
        <v>519</v>
      </c>
      <c r="C21793" s="389">
        <v>34865.837904899898</v>
      </c>
      <c r="D21793" s="389" t="s">
        <v>519</v>
      </c>
      <c r="E21793" s="389" t="s">
        <v>670</v>
      </c>
      <c r="F21793" s="389" t="s">
        <v>650</v>
      </c>
      <c r="G21793" s="389" t="s">
        <v>519</v>
      </c>
    </row>
    <row r="21794" spans="1:7">
      <c r="A21794" s="389" t="s">
        <v>562</v>
      </c>
      <c r="B21794" s="389" t="s">
        <v>519</v>
      </c>
      <c r="C21794" s="389">
        <v>34865.837904899898</v>
      </c>
      <c r="D21794" s="389" t="s">
        <v>519</v>
      </c>
      <c r="E21794" s="389" t="s">
        <v>670</v>
      </c>
      <c r="F21794" s="389" t="s">
        <v>650</v>
      </c>
      <c r="G21794" s="389" t="s">
        <v>519</v>
      </c>
    </row>
    <row r="21795" spans="1:7">
      <c r="A21795" s="389" t="s">
        <v>562</v>
      </c>
      <c r="B21795" s="389" t="s">
        <v>519</v>
      </c>
      <c r="C21795" s="389">
        <v>34865.837904899898</v>
      </c>
      <c r="D21795" s="389" t="s">
        <v>519</v>
      </c>
      <c r="E21795" s="389" t="s">
        <v>670</v>
      </c>
      <c r="F21795" s="389" t="s">
        <v>650</v>
      </c>
      <c r="G21795" s="389" t="s">
        <v>519</v>
      </c>
    </row>
    <row r="21796" spans="1:7">
      <c r="A21796" s="389" t="s">
        <v>562</v>
      </c>
      <c r="B21796" s="389" t="s">
        <v>519</v>
      </c>
      <c r="C21796" s="389">
        <v>34865.837904899898</v>
      </c>
      <c r="D21796" s="389" t="s">
        <v>519</v>
      </c>
      <c r="E21796" s="389" t="s">
        <v>670</v>
      </c>
      <c r="F21796" s="389" t="s">
        <v>650</v>
      </c>
      <c r="G21796" s="389" t="s">
        <v>519</v>
      </c>
    </row>
    <row r="21797" spans="1:7">
      <c r="A21797" s="389" t="s">
        <v>562</v>
      </c>
      <c r="B21797" s="389" t="s">
        <v>519</v>
      </c>
      <c r="C21797" s="389">
        <v>34865.837904899898</v>
      </c>
      <c r="D21797" s="389" t="s">
        <v>519</v>
      </c>
      <c r="E21797" s="389" t="s">
        <v>670</v>
      </c>
      <c r="F21797" s="389" t="s">
        <v>650</v>
      </c>
      <c r="G21797" s="389" t="s">
        <v>519</v>
      </c>
    </row>
    <row r="21798" spans="1:7">
      <c r="A21798" s="389" t="s">
        <v>562</v>
      </c>
      <c r="B21798" s="389" t="s">
        <v>519</v>
      </c>
      <c r="C21798" s="389">
        <v>34865.837904899898</v>
      </c>
      <c r="D21798" s="389" t="s">
        <v>519</v>
      </c>
      <c r="E21798" s="389" t="s">
        <v>670</v>
      </c>
      <c r="F21798" s="389" t="s">
        <v>650</v>
      </c>
      <c r="G21798" s="389" t="s">
        <v>519</v>
      </c>
    </row>
    <row r="21799" spans="1:7">
      <c r="A21799" s="389" t="s">
        <v>562</v>
      </c>
      <c r="B21799" s="389" t="s">
        <v>519</v>
      </c>
      <c r="C21799" s="389">
        <v>34865.837904899898</v>
      </c>
      <c r="D21799" s="389" t="s">
        <v>519</v>
      </c>
      <c r="E21799" s="389" t="s">
        <v>670</v>
      </c>
      <c r="F21799" s="389" t="s">
        <v>650</v>
      </c>
      <c r="G21799" s="389" t="s">
        <v>519</v>
      </c>
    </row>
    <row r="21800" spans="1:7">
      <c r="A21800" s="389" t="s">
        <v>562</v>
      </c>
      <c r="B21800" s="389" t="s">
        <v>519</v>
      </c>
      <c r="C21800" s="389">
        <v>34865.837904899898</v>
      </c>
      <c r="D21800" s="389" t="s">
        <v>519</v>
      </c>
      <c r="E21800" s="389" t="s">
        <v>670</v>
      </c>
      <c r="F21800" s="389" t="s">
        <v>650</v>
      </c>
      <c r="G21800" s="389" t="s">
        <v>519</v>
      </c>
    </row>
    <row r="21801" spans="1:7">
      <c r="A21801" s="389" t="s">
        <v>562</v>
      </c>
      <c r="B21801" s="389" t="s">
        <v>519</v>
      </c>
      <c r="C21801" s="389">
        <v>34865.837904899898</v>
      </c>
      <c r="D21801" s="389" t="s">
        <v>519</v>
      </c>
      <c r="E21801" s="389" t="s">
        <v>670</v>
      </c>
      <c r="F21801" s="389" t="s">
        <v>650</v>
      </c>
      <c r="G21801" s="389" t="s">
        <v>519</v>
      </c>
    </row>
    <row r="21802" spans="1:7">
      <c r="A21802" s="389" t="s">
        <v>562</v>
      </c>
      <c r="B21802" s="389" t="s">
        <v>519</v>
      </c>
      <c r="C21802" s="389">
        <v>34865.837904899898</v>
      </c>
      <c r="D21802" s="389" t="s">
        <v>519</v>
      </c>
      <c r="E21802" s="389" t="s">
        <v>670</v>
      </c>
      <c r="F21802" s="389" t="s">
        <v>650</v>
      </c>
      <c r="G21802" s="389" t="s">
        <v>519</v>
      </c>
    </row>
    <row r="21803" spans="1:7">
      <c r="A21803" s="389" t="s">
        <v>562</v>
      </c>
      <c r="B21803" s="389" t="s">
        <v>519</v>
      </c>
      <c r="C21803" s="389">
        <v>34865.837904899898</v>
      </c>
      <c r="D21803" s="389" t="s">
        <v>519</v>
      </c>
      <c r="E21803" s="389" t="s">
        <v>670</v>
      </c>
      <c r="F21803" s="389" t="s">
        <v>650</v>
      </c>
      <c r="G21803" s="389" t="s">
        <v>519</v>
      </c>
    </row>
    <row r="21804" spans="1:7">
      <c r="A21804" s="389" t="s">
        <v>562</v>
      </c>
      <c r="B21804" s="389" t="s">
        <v>519</v>
      </c>
      <c r="C21804" s="389">
        <v>34865.837904899898</v>
      </c>
      <c r="D21804" s="389" t="s">
        <v>519</v>
      </c>
      <c r="E21804" s="389" t="s">
        <v>670</v>
      </c>
      <c r="F21804" s="389" t="s">
        <v>650</v>
      </c>
      <c r="G21804" s="389" t="s">
        <v>519</v>
      </c>
    </row>
    <row r="21805" spans="1:7">
      <c r="A21805" s="389" t="s">
        <v>562</v>
      </c>
      <c r="B21805" s="389" t="s">
        <v>519</v>
      </c>
      <c r="C21805" s="389">
        <v>34865.837904899898</v>
      </c>
      <c r="D21805" s="389" t="s">
        <v>519</v>
      </c>
      <c r="E21805" s="389" t="s">
        <v>670</v>
      </c>
      <c r="F21805" s="389" t="s">
        <v>650</v>
      </c>
      <c r="G21805" s="389" t="s">
        <v>519</v>
      </c>
    </row>
    <row r="21806" spans="1:7">
      <c r="A21806" s="389" t="s">
        <v>562</v>
      </c>
      <c r="B21806" s="389" t="s">
        <v>519</v>
      </c>
      <c r="C21806" s="389">
        <v>34865.837904899898</v>
      </c>
      <c r="D21806" s="389" t="s">
        <v>519</v>
      </c>
      <c r="E21806" s="389" t="s">
        <v>670</v>
      </c>
      <c r="F21806" s="389" t="s">
        <v>650</v>
      </c>
      <c r="G21806" s="389" t="s">
        <v>519</v>
      </c>
    </row>
    <row r="21807" spans="1:7">
      <c r="A21807" s="389" t="s">
        <v>562</v>
      </c>
      <c r="B21807" s="389" t="s">
        <v>519</v>
      </c>
      <c r="C21807" s="389">
        <v>34865.837904899898</v>
      </c>
      <c r="D21807" s="389" t="s">
        <v>519</v>
      </c>
      <c r="E21807" s="389" t="s">
        <v>670</v>
      </c>
      <c r="F21807" s="389" t="s">
        <v>650</v>
      </c>
      <c r="G21807" s="389" t="s">
        <v>519</v>
      </c>
    </row>
    <row r="21808" spans="1:7">
      <c r="A21808" s="389" t="s">
        <v>562</v>
      </c>
      <c r="B21808" s="389" t="s">
        <v>519</v>
      </c>
      <c r="C21808" s="389">
        <v>34865.837904899898</v>
      </c>
      <c r="D21808" s="389" t="s">
        <v>519</v>
      </c>
      <c r="E21808" s="389" t="s">
        <v>670</v>
      </c>
      <c r="F21808" s="389" t="s">
        <v>650</v>
      </c>
      <c r="G21808" s="389" t="s">
        <v>519</v>
      </c>
    </row>
    <row r="21809" spans="1:7">
      <c r="A21809" s="389" t="s">
        <v>562</v>
      </c>
      <c r="B21809" s="389" t="s">
        <v>519</v>
      </c>
      <c r="C21809" s="389">
        <v>34865.837904899898</v>
      </c>
      <c r="D21809" s="389" t="s">
        <v>519</v>
      </c>
      <c r="E21809" s="389" t="s">
        <v>670</v>
      </c>
      <c r="F21809" s="389" t="s">
        <v>650</v>
      </c>
      <c r="G21809" s="389" t="s">
        <v>519</v>
      </c>
    </row>
    <row r="21810" spans="1:7">
      <c r="A21810" s="389" t="s">
        <v>562</v>
      </c>
      <c r="B21810" s="389" t="s">
        <v>519</v>
      </c>
      <c r="C21810" s="389">
        <v>34865.837904899898</v>
      </c>
      <c r="D21810" s="389" t="s">
        <v>519</v>
      </c>
      <c r="E21810" s="389" t="s">
        <v>670</v>
      </c>
      <c r="F21810" s="389" t="s">
        <v>650</v>
      </c>
      <c r="G21810" s="389" t="s">
        <v>519</v>
      </c>
    </row>
    <row r="21811" spans="1:7">
      <c r="A21811" s="389" t="s">
        <v>562</v>
      </c>
      <c r="B21811" s="389" t="s">
        <v>519</v>
      </c>
      <c r="C21811" s="389">
        <v>34865.837904899898</v>
      </c>
      <c r="D21811" s="389" t="s">
        <v>519</v>
      </c>
      <c r="E21811" s="389" t="s">
        <v>670</v>
      </c>
      <c r="F21811" s="389" t="s">
        <v>650</v>
      </c>
      <c r="G21811" s="389" t="s">
        <v>519</v>
      </c>
    </row>
    <row r="21812" spans="1:7">
      <c r="A21812" s="389" t="s">
        <v>562</v>
      </c>
      <c r="B21812" s="389" t="s">
        <v>519</v>
      </c>
      <c r="C21812" s="389">
        <v>34865.837904899898</v>
      </c>
      <c r="D21812" s="389" t="s">
        <v>519</v>
      </c>
      <c r="E21812" s="389" t="s">
        <v>670</v>
      </c>
      <c r="F21812" s="389" t="s">
        <v>650</v>
      </c>
      <c r="G21812" s="389" t="s">
        <v>519</v>
      </c>
    </row>
    <row r="21813" spans="1:7">
      <c r="A21813" s="389" t="s">
        <v>562</v>
      </c>
      <c r="B21813" s="389" t="s">
        <v>519</v>
      </c>
      <c r="C21813" s="389">
        <v>34865.837904899898</v>
      </c>
      <c r="D21813" s="389" t="s">
        <v>519</v>
      </c>
      <c r="E21813" s="389" t="s">
        <v>670</v>
      </c>
      <c r="F21813" s="389" t="s">
        <v>650</v>
      </c>
      <c r="G21813" s="389" t="s">
        <v>519</v>
      </c>
    </row>
    <row r="21814" spans="1:7">
      <c r="A21814" s="389" t="s">
        <v>562</v>
      </c>
      <c r="B21814" s="389" t="s">
        <v>519</v>
      </c>
      <c r="C21814" s="389">
        <v>34865.837904899898</v>
      </c>
      <c r="D21814" s="389" t="s">
        <v>519</v>
      </c>
      <c r="E21814" s="389" t="s">
        <v>670</v>
      </c>
      <c r="F21814" s="389" t="s">
        <v>650</v>
      </c>
      <c r="G21814" s="389" t="s">
        <v>519</v>
      </c>
    </row>
    <row r="21815" spans="1:7">
      <c r="A21815" s="389" t="s">
        <v>562</v>
      </c>
      <c r="B21815" s="389" t="s">
        <v>519</v>
      </c>
      <c r="C21815" s="389">
        <v>34865.837904899898</v>
      </c>
      <c r="D21815" s="389" t="s">
        <v>519</v>
      </c>
      <c r="E21815" s="389" t="s">
        <v>670</v>
      </c>
      <c r="F21815" s="389" t="s">
        <v>650</v>
      </c>
      <c r="G21815" s="389" t="s">
        <v>519</v>
      </c>
    </row>
    <row r="21816" spans="1:7">
      <c r="A21816" s="389" t="s">
        <v>563</v>
      </c>
      <c r="B21816" s="389" t="s">
        <v>519</v>
      </c>
      <c r="C21816" s="389">
        <v>34865.837904899898</v>
      </c>
      <c r="D21816" s="389" t="s">
        <v>519</v>
      </c>
      <c r="E21816" s="389" t="s">
        <v>670</v>
      </c>
      <c r="F21816" s="389" t="s">
        <v>650</v>
      </c>
      <c r="G21816" s="389" t="s">
        <v>519</v>
      </c>
    </row>
    <row r="21817" spans="1:7">
      <c r="A21817" s="389" t="s">
        <v>563</v>
      </c>
      <c r="B21817" s="389" t="s">
        <v>519</v>
      </c>
      <c r="C21817" s="389">
        <v>34865.837904899898</v>
      </c>
      <c r="D21817" s="389" t="s">
        <v>519</v>
      </c>
      <c r="E21817" s="389" t="s">
        <v>670</v>
      </c>
      <c r="F21817" s="389" t="s">
        <v>650</v>
      </c>
      <c r="G21817" s="389" t="s">
        <v>519</v>
      </c>
    </row>
    <row r="21818" spans="1:7">
      <c r="A21818" s="389" t="s">
        <v>563</v>
      </c>
      <c r="B21818" s="389" t="s">
        <v>519</v>
      </c>
      <c r="C21818" s="389">
        <v>34865.837904899898</v>
      </c>
      <c r="D21818" s="389" t="s">
        <v>519</v>
      </c>
      <c r="E21818" s="389" t="s">
        <v>670</v>
      </c>
      <c r="F21818" s="389" t="s">
        <v>650</v>
      </c>
      <c r="G21818" s="389" t="s">
        <v>519</v>
      </c>
    </row>
    <row r="21819" spans="1:7">
      <c r="A21819" s="389" t="s">
        <v>563</v>
      </c>
      <c r="B21819" s="389" t="s">
        <v>519</v>
      </c>
      <c r="C21819" s="389">
        <v>34865.837904899898</v>
      </c>
      <c r="D21819" s="389" t="s">
        <v>519</v>
      </c>
      <c r="E21819" s="389" t="s">
        <v>670</v>
      </c>
      <c r="F21819" s="389" t="s">
        <v>650</v>
      </c>
      <c r="G21819" s="389" t="s">
        <v>519</v>
      </c>
    </row>
    <row r="21820" spans="1:7">
      <c r="A21820" s="389" t="s">
        <v>563</v>
      </c>
      <c r="B21820" s="389" t="s">
        <v>519</v>
      </c>
      <c r="C21820" s="389">
        <v>34865.837904899898</v>
      </c>
      <c r="D21820" s="389" t="s">
        <v>519</v>
      </c>
      <c r="E21820" s="389" t="s">
        <v>670</v>
      </c>
      <c r="F21820" s="389" t="s">
        <v>650</v>
      </c>
      <c r="G21820" s="389" t="s">
        <v>519</v>
      </c>
    </row>
    <row r="21821" spans="1:7">
      <c r="A21821" s="389" t="s">
        <v>563</v>
      </c>
      <c r="B21821" s="389" t="s">
        <v>519</v>
      </c>
      <c r="C21821" s="389">
        <v>34865.837904899898</v>
      </c>
      <c r="D21821" s="389" t="s">
        <v>519</v>
      </c>
      <c r="E21821" s="389" t="s">
        <v>670</v>
      </c>
      <c r="F21821" s="389" t="s">
        <v>650</v>
      </c>
      <c r="G21821" s="389" t="s">
        <v>519</v>
      </c>
    </row>
    <row r="21822" spans="1:7">
      <c r="A21822" s="389" t="s">
        <v>563</v>
      </c>
      <c r="B21822" s="389" t="s">
        <v>519</v>
      </c>
      <c r="C21822" s="389">
        <v>34865.837904899898</v>
      </c>
      <c r="D21822" s="389" t="s">
        <v>519</v>
      </c>
      <c r="E21822" s="389" t="s">
        <v>670</v>
      </c>
      <c r="F21822" s="389" t="s">
        <v>650</v>
      </c>
      <c r="G21822" s="389" t="s">
        <v>519</v>
      </c>
    </row>
    <row r="21823" spans="1:7">
      <c r="A21823" s="389" t="s">
        <v>563</v>
      </c>
      <c r="B21823" s="389" t="s">
        <v>519</v>
      </c>
      <c r="C21823" s="389">
        <v>34865.837904899898</v>
      </c>
      <c r="D21823" s="389" t="s">
        <v>519</v>
      </c>
      <c r="E21823" s="389" t="s">
        <v>670</v>
      </c>
      <c r="F21823" s="389" t="s">
        <v>650</v>
      </c>
      <c r="G21823" s="389" t="s">
        <v>519</v>
      </c>
    </row>
    <row r="21824" spans="1:7">
      <c r="A21824" s="389" t="s">
        <v>563</v>
      </c>
      <c r="B21824" s="389" t="s">
        <v>519</v>
      </c>
      <c r="C21824" s="389">
        <v>34865.837904899898</v>
      </c>
      <c r="D21824" s="389" t="s">
        <v>519</v>
      </c>
      <c r="E21824" s="389" t="s">
        <v>670</v>
      </c>
      <c r="F21824" s="389" t="s">
        <v>650</v>
      </c>
      <c r="G21824" s="389" t="s">
        <v>519</v>
      </c>
    </row>
    <row r="21825" spans="1:7">
      <c r="A21825" s="389" t="s">
        <v>563</v>
      </c>
      <c r="B21825" s="389" t="s">
        <v>519</v>
      </c>
      <c r="C21825" s="389">
        <v>34865.837904899898</v>
      </c>
      <c r="D21825" s="389" t="s">
        <v>519</v>
      </c>
      <c r="E21825" s="389" t="s">
        <v>670</v>
      </c>
      <c r="F21825" s="389" t="s">
        <v>650</v>
      </c>
      <c r="G21825" s="389" t="s">
        <v>519</v>
      </c>
    </row>
    <row r="21826" spans="1:7">
      <c r="A21826" s="389" t="s">
        <v>563</v>
      </c>
      <c r="B21826" s="389" t="s">
        <v>519</v>
      </c>
      <c r="C21826" s="389">
        <v>34865.837904899898</v>
      </c>
      <c r="D21826" s="389" t="s">
        <v>519</v>
      </c>
      <c r="E21826" s="389" t="s">
        <v>670</v>
      </c>
      <c r="F21826" s="389" t="s">
        <v>650</v>
      </c>
      <c r="G21826" s="389" t="s">
        <v>519</v>
      </c>
    </row>
    <row r="21827" spans="1:7">
      <c r="A21827" s="389" t="s">
        <v>564</v>
      </c>
      <c r="B21827" s="389" t="s">
        <v>519</v>
      </c>
      <c r="C21827" s="389">
        <v>34865.837904899898</v>
      </c>
      <c r="D21827" s="389" t="s">
        <v>519</v>
      </c>
      <c r="E21827" s="389" t="s">
        <v>670</v>
      </c>
      <c r="F21827" s="389" t="s">
        <v>650</v>
      </c>
      <c r="G21827" s="389" t="s">
        <v>519</v>
      </c>
    </row>
    <row r="21828" spans="1:7">
      <c r="A21828" s="389" t="s">
        <v>564</v>
      </c>
      <c r="B21828" s="389" t="s">
        <v>519</v>
      </c>
      <c r="C21828" s="389">
        <v>34865.837904899898</v>
      </c>
      <c r="D21828" s="389" t="s">
        <v>519</v>
      </c>
      <c r="E21828" s="389" t="s">
        <v>670</v>
      </c>
      <c r="F21828" s="389" t="s">
        <v>650</v>
      </c>
      <c r="G21828" s="389" t="s">
        <v>519</v>
      </c>
    </row>
    <row r="21829" spans="1:7">
      <c r="A21829" s="389" t="s">
        <v>564</v>
      </c>
      <c r="B21829" s="389" t="s">
        <v>519</v>
      </c>
      <c r="C21829" s="389">
        <v>34865.837904899898</v>
      </c>
      <c r="D21829" s="389" t="s">
        <v>519</v>
      </c>
      <c r="E21829" s="389" t="s">
        <v>670</v>
      </c>
      <c r="F21829" s="389" t="s">
        <v>650</v>
      </c>
      <c r="G21829" s="389" t="s">
        <v>519</v>
      </c>
    </row>
    <row r="21830" spans="1:7">
      <c r="A21830" s="389" t="s">
        <v>564</v>
      </c>
      <c r="B21830" s="389" t="s">
        <v>519</v>
      </c>
      <c r="C21830" s="389">
        <v>34865.837904899898</v>
      </c>
      <c r="D21830" s="389" t="s">
        <v>519</v>
      </c>
      <c r="E21830" s="389" t="s">
        <v>670</v>
      </c>
      <c r="F21830" s="389" t="s">
        <v>650</v>
      </c>
      <c r="G21830" s="389" t="s">
        <v>519</v>
      </c>
    </row>
    <row r="21831" spans="1:7">
      <c r="A21831" s="389" t="s">
        <v>564</v>
      </c>
      <c r="B21831" s="389" t="s">
        <v>519</v>
      </c>
      <c r="C21831" s="389">
        <v>34865.837904899898</v>
      </c>
      <c r="D21831" s="389" t="s">
        <v>519</v>
      </c>
      <c r="E21831" s="389" t="s">
        <v>670</v>
      </c>
      <c r="F21831" s="389" t="s">
        <v>650</v>
      </c>
      <c r="G21831" s="389" t="s">
        <v>519</v>
      </c>
    </row>
    <row r="21832" spans="1:7">
      <c r="A21832" s="389" t="s">
        <v>564</v>
      </c>
      <c r="B21832" s="389" t="s">
        <v>519</v>
      </c>
      <c r="C21832" s="389">
        <v>34865.837904899898</v>
      </c>
      <c r="D21832" s="389" t="s">
        <v>519</v>
      </c>
      <c r="E21832" s="389" t="s">
        <v>670</v>
      </c>
      <c r="F21832" s="389" t="s">
        <v>650</v>
      </c>
      <c r="G21832" s="389" t="s">
        <v>519</v>
      </c>
    </row>
    <row r="21833" spans="1:7">
      <c r="A21833" s="389" t="s">
        <v>564</v>
      </c>
      <c r="B21833" s="389" t="s">
        <v>519</v>
      </c>
      <c r="C21833" s="389">
        <v>34865.837904899898</v>
      </c>
      <c r="D21833" s="389" t="s">
        <v>519</v>
      </c>
      <c r="E21833" s="389" t="s">
        <v>670</v>
      </c>
      <c r="F21833" s="389" t="s">
        <v>650</v>
      </c>
      <c r="G21833" s="389" t="s">
        <v>519</v>
      </c>
    </row>
    <row r="21834" spans="1:7">
      <c r="A21834" s="389" t="s">
        <v>564</v>
      </c>
      <c r="B21834" s="389" t="s">
        <v>519</v>
      </c>
      <c r="C21834" s="389">
        <v>34865.837904899898</v>
      </c>
      <c r="D21834" s="389" t="s">
        <v>519</v>
      </c>
      <c r="E21834" s="389" t="s">
        <v>670</v>
      </c>
      <c r="F21834" s="389" t="s">
        <v>650</v>
      </c>
      <c r="G21834" s="389" t="s">
        <v>519</v>
      </c>
    </row>
    <row r="21835" spans="1:7">
      <c r="A21835" s="389" t="s">
        <v>564</v>
      </c>
      <c r="B21835" s="389" t="s">
        <v>519</v>
      </c>
      <c r="C21835" s="389">
        <v>34865.837904899898</v>
      </c>
      <c r="D21835" s="389" t="s">
        <v>519</v>
      </c>
      <c r="E21835" s="389" t="s">
        <v>670</v>
      </c>
      <c r="F21835" s="389" t="s">
        <v>650</v>
      </c>
      <c r="G21835" s="389" t="s">
        <v>519</v>
      </c>
    </row>
    <row r="21836" spans="1:7">
      <c r="A21836" s="389" t="s">
        <v>564</v>
      </c>
      <c r="B21836" s="389" t="s">
        <v>519</v>
      </c>
      <c r="C21836" s="389">
        <v>34865.837904899898</v>
      </c>
      <c r="D21836" s="389" t="s">
        <v>519</v>
      </c>
      <c r="E21836" s="389" t="s">
        <v>670</v>
      </c>
      <c r="F21836" s="389" t="s">
        <v>650</v>
      </c>
      <c r="G21836" s="389" t="s">
        <v>519</v>
      </c>
    </row>
    <row r="21837" spans="1:7">
      <c r="A21837" s="389" t="s">
        <v>564</v>
      </c>
      <c r="B21837" s="389" t="s">
        <v>519</v>
      </c>
      <c r="C21837" s="389">
        <v>34865.837904899898</v>
      </c>
      <c r="D21837" s="389" t="s">
        <v>519</v>
      </c>
      <c r="E21837" s="389" t="s">
        <v>670</v>
      </c>
      <c r="F21837" s="389" t="s">
        <v>650</v>
      </c>
      <c r="G21837" s="389" t="s">
        <v>519</v>
      </c>
    </row>
    <row r="21838" spans="1:7">
      <c r="A21838" s="389" t="s">
        <v>564</v>
      </c>
      <c r="B21838" s="389" t="s">
        <v>519</v>
      </c>
      <c r="C21838" s="389">
        <v>34865.837904899898</v>
      </c>
      <c r="D21838" s="389" t="s">
        <v>519</v>
      </c>
      <c r="E21838" s="389" t="s">
        <v>670</v>
      </c>
      <c r="F21838" s="389" t="s">
        <v>650</v>
      </c>
      <c r="G21838" s="389" t="s">
        <v>519</v>
      </c>
    </row>
    <row r="21839" spans="1:7">
      <c r="A21839" s="389" t="s">
        <v>564</v>
      </c>
      <c r="B21839" s="389" t="s">
        <v>519</v>
      </c>
      <c r="C21839" s="389">
        <v>34865.837904899898</v>
      </c>
      <c r="D21839" s="389" t="s">
        <v>519</v>
      </c>
      <c r="E21839" s="389" t="s">
        <v>670</v>
      </c>
      <c r="F21839" s="389" t="s">
        <v>650</v>
      </c>
      <c r="G21839" s="389" t="s">
        <v>519</v>
      </c>
    </row>
    <row r="21840" spans="1:7">
      <c r="A21840" s="389" t="s">
        <v>564</v>
      </c>
      <c r="B21840" s="389" t="s">
        <v>519</v>
      </c>
      <c r="C21840" s="389">
        <v>34865.837904899898</v>
      </c>
      <c r="D21840" s="389" t="s">
        <v>519</v>
      </c>
      <c r="E21840" s="389" t="s">
        <v>670</v>
      </c>
      <c r="F21840" s="389" t="s">
        <v>650</v>
      </c>
      <c r="G21840" s="389" t="s">
        <v>519</v>
      </c>
    </row>
    <row r="21841" spans="1:7">
      <c r="A21841" s="389" t="s">
        <v>564</v>
      </c>
      <c r="B21841" s="389" t="s">
        <v>519</v>
      </c>
      <c r="C21841" s="389">
        <v>34865.837904899898</v>
      </c>
      <c r="D21841" s="389" t="s">
        <v>519</v>
      </c>
      <c r="E21841" s="389" t="s">
        <v>670</v>
      </c>
      <c r="F21841" s="389" t="s">
        <v>650</v>
      </c>
      <c r="G21841" s="389" t="s">
        <v>519</v>
      </c>
    </row>
    <row r="21842" spans="1:7">
      <c r="A21842" s="389" t="s">
        <v>564</v>
      </c>
      <c r="B21842" s="389" t="s">
        <v>519</v>
      </c>
      <c r="C21842" s="389">
        <v>34865.837904899898</v>
      </c>
      <c r="D21842" s="389" t="s">
        <v>519</v>
      </c>
      <c r="E21842" s="389" t="s">
        <v>670</v>
      </c>
      <c r="F21842" s="389" t="s">
        <v>650</v>
      </c>
      <c r="G21842" s="389" t="s">
        <v>519</v>
      </c>
    </row>
    <row r="21843" spans="1:7">
      <c r="A21843" s="389" t="s">
        <v>564</v>
      </c>
      <c r="B21843" s="389" t="s">
        <v>519</v>
      </c>
      <c r="C21843" s="389">
        <v>34865.837904899898</v>
      </c>
      <c r="D21843" s="389" t="s">
        <v>519</v>
      </c>
      <c r="E21843" s="389" t="s">
        <v>670</v>
      </c>
      <c r="F21843" s="389" t="s">
        <v>650</v>
      </c>
      <c r="G21843" s="389" t="s">
        <v>519</v>
      </c>
    </row>
    <row r="21844" spans="1:7">
      <c r="A21844" s="389" t="s">
        <v>564</v>
      </c>
      <c r="B21844" s="389" t="s">
        <v>519</v>
      </c>
      <c r="C21844" s="389">
        <v>34865.837904899898</v>
      </c>
      <c r="D21844" s="389" t="s">
        <v>519</v>
      </c>
      <c r="E21844" s="389" t="s">
        <v>670</v>
      </c>
      <c r="F21844" s="389" t="s">
        <v>650</v>
      </c>
      <c r="G21844" s="389" t="s">
        <v>519</v>
      </c>
    </row>
    <row r="21845" spans="1:7">
      <c r="A21845" s="389" t="s">
        <v>564</v>
      </c>
      <c r="B21845" s="389" t="s">
        <v>519</v>
      </c>
      <c r="C21845" s="389">
        <v>34865.837904899898</v>
      </c>
      <c r="D21845" s="389" t="s">
        <v>519</v>
      </c>
      <c r="E21845" s="389" t="s">
        <v>670</v>
      </c>
      <c r="F21845" s="389" t="s">
        <v>650</v>
      </c>
      <c r="G21845" s="389" t="s">
        <v>519</v>
      </c>
    </row>
    <row r="21846" spans="1:7">
      <c r="A21846" s="389" t="s">
        <v>564</v>
      </c>
      <c r="B21846" s="389" t="s">
        <v>519</v>
      </c>
      <c r="C21846" s="389">
        <v>34865.837904899898</v>
      </c>
      <c r="D21846" s="389" t="s">
        <v>519</v>
      </c>
      <c r="E21846" s="389" t="s">
        <v>670</v>
      </c>
      <c r="F21846" s="389" t="s">
        <v>650</v>
      </c>
      <c r="G21846" s="389" t="s">
        <v>519</v>
      </c>
    </row>
    <row r="21847" spans="1:7">
      <c r="A21847" s="389" t="s">
        <v>564</v>
      </c>
      <c r="B21847" s="389" t="s">
        <v>519</v>
      </c>
      <c r="C21847" s="389">
        <v>34865.837904899898</v>
      </c>
      <c r="D21847" s="389" t="s">
        <v>519</v>
      </c>
      <c r="E21847" s="389" t="s">
        <v>670</v>
      </c>
      <c r="F21847" s="389" t="s">
        <v>650</v>
      </c>
      <c r="G21847" s="389" t="s">
        <v>519</v>
      </c>
    </row>
    <row r="21848" spans="1:7">
      <c r="A21848" s="389" t="s">
        <v>564</v>
      </c>
      <c r="B21848" s="389" t="s">
        <v>519</v>
      </c>
      <c r="C21848" s="389">
        <v>34865.837904899898</v>
      </c>
      <c r="D21848" s="389" t="s">
        <v>519</v>
      </c>
      <c r="E21848" s="389" t="s">
        <v>670</v>
      </c>
      <c r="F21848" s="389" t="s">
        <v>650</v>
      </c>
      <c r="G21848" s="389" t="s">
        <v>519</v>
      </c>
    </row>
    <row r="21849" spans="1:7">
      <c r="A21849" s="389" t="s">
        <v>564</v>
      </c>
      <c r="B21849" s="389" t="s">
        <v>519</v>
      </c>
      <c r="C21849" s="389">
        <v>34865.837904899898</v>
      </c>
      <c r="D21849" s="389" t="s">
        <v>519</v>
      </c>
      <c r="E21849" s="389" t="s">
        <v>670</v>
      </c>
      <c r="F21849" s="389" t="s">
        <v>650</v>
      </c>
      <c r="G21849" s="389" t="s">
        <v>519</v>
      </c>
    </row>
    <row r="21850" spans="1:7">
      <c r="A21850" s="389" t="s">
        <v>564</v>
      </c>
      <c r="B21850" s="389" t="s">
        <v>519</v>
      </c>
      <c r="C21850" s="389">
        <v>34865.837904899898</v>
      </c>
      <c r="D21850" s="389" t="s">
        <v>519</v>
      </c>
      <c r="E21850" s="389" t="s">
        <v>670</v>
      </c>
      <c r="F21850" s="389" t="s">
        <v>650</v>
      </c>
      <c r="G21850" s="389" t="s">
        <v>519</v>
      </c>
    </row>
    <row r="21851" spans="1:7">
      <c r="A21851" s="389" t="s">
        <v>564</v>
      </c>
      <c r="B21851" s="389" t="s">
        <v>519</v>
      </c>
      <c r="C21851" s="389">
        <v>34865.837904899898</v>
      </c>
      <c r="D21851" s="389" t="s">
        <v>519</v>
      </c>
      <c r="E21851" s="389" t="s">
        <v>670</v>
      </c>
      <c r="F21851" s="389" t="s">
        <v>650</v>
      </c>
      <c r="G21851" s="389" t="s">
        <v>519</v>
      </c>
    </row>
    <row r="21852" spans="1:7">
      <c r="A21852" s="389" t="s">
        <v>564</v>
      </c>
      <c r="B21852" s="389" t="s">
        <v>519</v>
      </c>
      <c r="C21852" s="389">
        <v>34865.837904899898</v>
      </c>
      <c r="D21852" s="389" t="s">
        <v>519</v>
      </c>
      <c r="E21852" s="389" t="s">
        <v>670</v>
      </c>
      <c r="F21852" s="389" t="s">
        <v>650</v>
      </c>
      <c r="G21852" s="389" t="s">
        <v>519</v>
      </c>
    </row>
    <row r="21853" spans="1:7">
      <c r="A21853" s="389" t="s">
        <v>564</v>
      </c>
      <c r="B21853" s="389" t="s">
        <v>519</v>
      </c>
      <c r="C21853" s="389">
        <v>34865.837904899898</v>
      </c>
      <c r="D21853" s="389" t="s">
        <v>519</v>
      </c>
      <c r="E21853" s="389" t="s">
        <v>670</v>
      </c>
      <c r="F21853" s="389" t="s">
        <v>650</v>
      </c>
      <c r="G21853" s="389" t="s">
        <v>519</v>
      </c>
    </row>
    <row r="21854" spans="1:7">
      <c r="A21854" s="389" t="s">
        <v>564</v>
      </c>
      <c r="B21854" s="389" t="s">
        <v>519</v>
      </c>
      <c r="C21854" s="389">
        <v>34865.837904899898</v>
      </c>
      <c r="D21854" s="389" t="s">
        <v>519</v>
      </c>
      <c r="E21854" s="389" t="s">
        <v>670</v>
      </c>
      <c r="F21854" s="389" t="s">
        <v>650</v>
      </c>
      <c r="G21854" s="389" t="s">
        <v>519</v>
      </c>
    </row>
    <row r="21855" spans="1:7">
      <c r="A21855" s="389" t="s">
        <v>564</v>
      </c>
      <c r="B21855" s="389" t="s">
        <v>519</v>
      </c>
      <c r="C21855" s="389">
        <v>34865.837904899898</v>
      </c>
      <c r="D21855" s="389" t="s">
        <v>519</v>
      </c>
      <c r="E21855" s="389" t="s">
        <v>670</v>
      </c>
      <c r="F21855" s="389" t="s">
        <v>650</v>
      </c>
      <c r="G21855" s="389" t="s">
        <v>519</v>
      </c>
    </row>
    <row r="21856" spans="1:7">
      <c r="A21856" s="389" t="s">
        <v>564</v>
      </c>
      <c r="B21856" s="389" t="s">
        <v>519</v>
      </c>
      <c r="C21856" s="389">
        <v>34865.837904899898</v>
      </c>
      <c r="D21856" s="389" t="s">
        <v>519</v>
      </c>
      <c r="E21856" s="389" t="s">
        <v>670</v>
      </c>
      <c r="F21856" s="389" t="s">
        <v>650</v>
      </c>
      <c r="G21856" s="389" t="s">
        <v>519</v>
      </c>
    </row>
    <row r="21857" spans="1:7">
      <c r="A21857" s="389" t="s">
        <v>564</v>
      </c>
      <c r="B21857" s="389" t="s">
        <v>519</v>
      </c>
      <c r="C21857" s="389">
        <v>34865.837904899898</v>
      </c>
      <c r="D21857" s="389" t="s">
        <v>519</v>
      </c>
      <c r="E21857" s="389" t="s">
        <v>670</v>
      </c>
      <c r="F21857" s="389" t="s">
        <v>650</v>
      </c>
      <c r="G21857" s="389" t="s">
        <v>519</v>
      </c>
    </row>
    <row r="21858" spans="1:7">
      <c r="A21858" s="389" t="s">
        <v>564</v>
      </c>
      <c r="B21858" s="389" t="s">
        <v>519</v>
      </c>
      <c r="C21858" s="389">
        <v>34865.837904899898</v>
      </c>
      <c r="D21858" s="389" t="s">
        <v>519</v>
      </c>
      <c r="E21858" s="389" t="s">
        <v>670</v>
      </c>
      <c r="F21858" s="389" t="s">
        <v>650</v>
      </c>
      <c r="G21858" s="389" t="s">
        <v>519</v>
      </c>
    </row>
    <row r="21859" spans="1:7">
      <c r="A21859" s="389" t="s">
        <v>564</v>
      </c>
      <c r="B21859" s="389" t="s">
        <v>519</v>
      </c>
      <c r="C21859" s="389">
        <v>34865.837904899898</v>
      </c>
      <c r="D21859" s="389" t="s">
        <v>519</v>
      </c>
      <c r="E21859" s="389" t="s">
        <v>670</v>
      </c>
      <c r="F21859" s="389" t="s">
        <v>650</v>
      </c>
      <c r="G21859" s="389" t="s">
        <v>519</v>
      </c>
    </row>
    <row r="21860" spans="1:7">
      <c r="A21860" s="389" t="s">
        <v>564</v>
      </c>
      <c r="B21860" s="389" t="s">
        <v>519</v>
      </c>
      <c r="C21860" s="389">
        <v>34865.837904899898</v>
      </c>
      <c r="D21860" s="389" t="s">
        <v>519</v>
      </c>
      <c r="E21860" s="389" t="s">
        <v>670</v>
      </c>
      <c r="F21860" s="389" t="s">
        <v>650</v>
      </c>
      <c r="G21860" s="389" t="s">
        <v>519</v>
      </c>
    </row>
    <row r="21861" spans="1:7">
      <c r="A21861" s="389" t="s">
        <v>564</v>
      </c>
      <c r="B21861" s="389" t="s">
        <v>519</v>
      </c>
      <c r="C21861" s="389">
        <v>34865.837904899898</v>
      </c>
      <c r="D21861" s="389" t="s">
        <v>519</v>
      </c>
      <c r="E21861" s="389" t="s">
        <v>670</v>
      </c>
      <c r="F21861" s="389" t="s">
        <v>650</v>
      </c>
      <c r="G21861" s="389" t="s">
        <v>519</v>
      </c>
    </row>
    <row r="21862" spans="1:7">
      <c r="A21862" s="389" t="s">
        <v>564</v>
      </c>
      <c r="B21862" s="389" t="s">
        <v>519</v>
      </c>
      <c r="C21862" s="389">
        <v>34865.837904899898</v>
      </c>
      <c r="D21862" s="389" t="s">
        <v>519</v>
      </c>
      <c r="E21862" s="389" t="s">
        <v>670</v>
      </c>
      <c r="F21862" s="389" t="s">
        <v>650</v>
      </c>
      <c r="G21862" s="389" t="s">
        <v>519</v>
      </c>
    </row>
    <row r="21863" spans="1:7">
      <c r="A21863" s="389" t="s">
        <v>564</v>
      </c>
      <c r="B21863" s="389" t="s">
        <v>519</v>
      </c>
      <c r="C21863" s="389">
        <v>34865.837904899898</v>
      </c>
      <c r="D21863" s="389" t="s">
        <v>519</v>
      </c>
      <c r="E21863" s="389" t="s">
        <v>670</v>
      </c>
      <c r="F21863" s="389" t="s">
        <v>650</v>
      </c>
      <c r="G21863" s="389" t="s">
        <v>519</v>
      </c>
    </row>
    <row r="21864" spans="1:7">
      <c r="A21864" s="389" t="s">
        <v>564</v>
      </c>
      <c r="B21864" s="389" t="s">
        <v>519</v>
      </c>
      <c r="C21864" s="389">
        <v>34865.837904899898</v>
      </c>
      <c r="D21864" s="389" t="s">
        <v>519</v>
      </c>
      <c r="E21864" s="389" t="s">
        <v>670</v>
      </c>
      <c r="F21864" s="389" t="s">
        <v>650</v>
      </c>
      <c r="G21864" s="389" t="s">
        <v>519</v>
      </c>
    </row>
    <row r="21865" spans="1:7">
      <c r="A21865" s="389" t="s">
        <v>564</v>
      </c>
      <c r="B21865" s="389" t="s">
        <v>519</v>
      </c>
      <c r="C21865" s="389">
        <v>34865.837904899898</v>
      </c>
      <c r="D21865" s="389" t="s">
        <v>519</v>
      </c>
      <c r="E21865" s="389" t="s">
        <v>670</v>
      </c>
      <c r="F21865" s="389" t="s">
        <v>650</v>
      </c>
      <c r="G21865" s="389" t="s">
        <v>519</v>
      </c>
    </row>
    <row r="21866" spans="1:7">
      <c r="A21866" s="389" t="s">
        <v>564</v>
      </c>
      <c r="B21866" s="389" t="s">
        <v>519</v>
      </c>
      <c r="C21866" s="389">
        <v>34865.837904899898</v>
      </c>
      <c r="D21866" s="389" t="s">
        <v>519</v>
      </c>
      <c r="E21866" s="389" t="s">
        <v>670</v>
      </c>
      <c r="F21866" s="389" t="s">
        <v>650</v>
      </c>
      <c r="G21866" s="389" t="s">
        <v>519</v>
      </c>
    </row>
    <row r="21867" spans="1:7">
      <c r="A21867" s="389" t="s">
        <v>564</v>
      </c>
      <c r="B21867" s="389" t="s">
        <v>519</v>
      </c>
      <c r="C21867" s="389">
        <v>34865.837904899898</v>
      </c>
      <c r="D21867" s="389" t="s">
        <v>519</v>
      </c>
      <c r="E21867" s="389" t="s">
        <v>670</v>
      </c>
      <c r="F21867" s="389" t="s">
        <v>650</v>
      </c>
      <c r="G21867" s="389" t="s">
        <v>519</v>
      </c>
    </row>
    <row r="21868" spans="1:7">
      <c r="A21868" s="389" t="s">
        <v>564</v>
      </c>
      <c r="B21868" s="389" t="s">
        <v>519</v>
      </c>
      <c r="C21868" s="389">
        <v>34865.837904899898</v>
      </c>
      <c r="D21868" s="389" t="s">
        <v>519</v>
      </c>
      <c r="E21868" s="389" t="s">
        <v>670</v>
      </c>
      <c r="F21868" s="389" t="s">
        <v>650</v>
      </c>
      <c r="G21868" s="389" t="s">
        <v>519</v>
      </c>
    </row>
    <row r="21869" spans="1:7">
      <c r="A21869" s="389" t="s">
        <v>564</v>
      </c>
      <c r="B21869" s="389" t="s">
        <v>519</v>
      </c>
      <c r="C21869" s="389">
        <v>34865.837904899898</v>
      </c>
      <c r="D21869" s="389" t="s">
        <v>519</v>
      </c>
      <c r="E21869" s="389" t="s">
        <v>670</v>
      </c>
      <c r="F21869" s="389" t="s">
        <v>650</v>
      </c>
      <c r="G21869" s="389" t="s">
        <v>519</v>
      </c>
    </row>
    <row r="21870" spans="1:7">
      <c r="A21870" s="389" t="s">
        <v>564</v>
      </c>
      <c r="B21870" s="389" t="s">
        <v>519</v>
      </c>
      <c r="C21870" s="389">
        <v>34865.837904899898</v>
      </c>
      <c r="D21870" s="389" t="s">
        <v>519</v>
      </c>
      <c r="E21870" s="389" t="s">
        <v>670</v>
      </c>
      <c r="F21870" s="389" t="s">
        <v>650</v>
      </c>
      <c r="G21870" s="389" t="s">
        <v>519</v>
      </c>
    </row>
    <row r="21871" spans="1:7">
      <c r="A21871" s="389" t="s">
        <v>564</v>
      </c>
      <c r="B21871" s="389" t="s">
        <v>519</v>
      </c>
      <c r="C21871" s="389">
        <v>34865.837904899898</v>
      </c>
      <c r="D21871" s="389" t="s">
        <v>519</v>
      </c>
      <c r="E21871" s="389" t="s">
        <v>670</v>
      </c>
      <c r="F21871" s="389" t="s">
        <v>650</v>
      </c>
      <c r="G21871" s="389" t="s">
        <v>519</v>
      </c>
    </row>
    <row r="21872" spans="1:7">
      <c r="A21872" s="389" t="s">
        <v>564</v>
      </c>
      <c r="B21872" s="389" t="s">
        <v>519</v>
      </c>
      <c r="C21872" s="389">
        <v>34865.837904899898</v>
      </c>
      <c r="D21872" s="389" t="s">
        <v>519</v>
      </c>
      <c r="E21872" s="389" t="s">
        <v>670</v>
      </c>
      <c r="F21872" s="389" t="s">
        <v>650</v>
      </c>
      <c r="G21872" s="389" t="s">
        <v>519</v>
      </c>
    </row>
    <row r="21873" spans="1:7">
      <c r="A21873" s="389" t="s">
        <v>564</v>
      </c>
      <c r="B21873" s="389" t="s">
        <v>519</v>
      </c>
      <c r="C21873" s="389">
        <v>34865.837904899898</v>
      </c>
      <c r="D21873" s="389" t="s">
        <v>519</v>
      </c>
      <c r="E21873" s="389" t="s">
        <v>670</v>
      </c>
      <c r="F21873" s="389" t="s">
        <v>650</v>
      </c>
      <c r="G21873" s="389" t="s">
        <v>519</v>
      </c>
    </row>
    <row r="21874" spans="1:7">
      <c r="A21874" s="389" t="s">
        <v>564</v>
      </c>
      <c r="B21874" s="389" t="s">
        <v>519</v>
      </c>
      <c r="C21874" s="389">
        <v>34865.837904899898</v>
      </c>
      <c r="D21874" s="389" t="s">
        <v>519</v>
      </c>
      <c r="E21874" s="389" t="s">
        <v>670</v>
      </c>
      <c r="F21874" s="389" t="s">
        <v>650</v>
      </c>
      <c r="G21874" s="389" t="s">
        <v>519</v>
      </c>
    </row>
    <row r="21875" spans="1:7">
      <c r="A21875" s="389" t="s">
        <v>564</v>
      </c>
      <c r="B21875" s="389" t="s">
        <v>519</v>
      </c>
      <c r="C21875" s="389">
        <v>34865.837904899898</v>
      </c>
      <c r="D21875" s="389" t="s">
        <v>519</v>
      </c>
      <c r="E21875" s="389" t="s">
        <v>670</v>
      </c>
      <c r="F21875" s="389" t="s">
        <v>650</v>
      </c>
      <c r="G21875" s="389" t="s">
        <v>519</v>
      </c>
    </row>
    <row r="21876" spans="1:7">
      <c r="A21876" s="389" t="s">
        <v>564</v>
      </c>
      <c r="B21876" s="389" t="s">
        <v>519</v>
      </c>
      <c r="C21876" s="389">
        <v>34865.837904899898</v>
      </c>
      <c r="D21876" s="389" t="s">
        <v>519</v>
      </c>
      <c r="E21876" s="389" t="s">
        <v>670</v>
      </c>
      <c r="F21876" s="389" t="s">
        <v>650</v>
      </c>
      <c r="G21876" s="389" t="s">
        <v>519</v>
      </c>
    </row>
    <row r="21877" spans="1:7">
      <c r="A21877" s="389" t="s">
        <v>564</v>
      </c>
      <c r="B21877" s="389" t="s">
        <v>519</v>
      </c>
      <c r="C21877" s="389">
        <v>34865.837904899898</v>
      </c>
      <c r="D21877" s="389" t="s">
        <v>519</v>
      </c>
      <c r="E21877" s="389" t="s">
        <v>670</v>
      </c>
      <c r="F21877" s="389" t="s">
        <v>650</v>
      </c>
      <c r="G21877" s="389" t="s">
        <v>519</v>
      </c>
    </row>
    <row r="21878" spans="1:7">
      <c r="A21878" s="389" t="s">
        <v>564</v>
      </c>
      <c r="B21878" s="389" t="s">
        <v>519</v>
      </c>
      <c r="C21878" s="389">
        <v>34865.837904899898</v>
      </c>
      <c r="D21878" s="389" t="s">
        <v>519</v>
      </c>
      <c r="E21878" s="389" t="s">
        <v>670</v>
      </c>
      <c r="F21878" s="389" t="s">
        <v>650</v>
      </c>
      <c r="G21878" s="389" t="s">
        <v>519</v>
      </c>
    </row>
    <row r="21879" spans="1:7">
      <c r="A21879" s="389" t="s">
        <v>564</v>
      </c>
      <c r="B21879" s="389" t="s">
        <v>519</v>
      </c>
      <c r="C21879" s="389">
        <v>34865.837904899898</v>
      </c>
      <c r="D21879" s="389" t="s">
        <v>519</v>
      </c>
      <c r="E21879" s="389" t="s">
        <v>670</v>
      </c>
      <c r="F21879" s="389" t="s">
        <v>650</v>
      </c>
      <c r="G21879" s="389" t="s">
        <v>519</v>
      </c>
    </row>
    <row r="21880" spans="1:7">
      <c r="A21880" s="389" t="s">
        <v>564</v>
      </c>
      <c r="B21880" s="389" t="s">
        <v>519</v>
      </c>
      <c r="C21880" s="389">
        <v>34865.837904899898</v>
      </c>
      <c r="D21880" s="389" t="s">
        <v>519</v>
      </c>
      <c r="E21880" s="389" t="s">
        <v>670</v>
      </c>
      <c r="F21880" s="389" t="s">
        <v>650</v>
      </c>
      <c r="G21880" s="389" t="s">
        <v>519</v>
      </c>
    </row>
    <row r="21881" spans="1:7">
      <c r="A21881" s="389" t="s">
        <v>564</v>
      </c>
      <c r="B21881" s="389" t="s">
        <v>519</v>
      </c>
      <c r="C21881" s="389">
        <v>34865.837904899898</v>
      </c>
      <c r="D21881" s="389" t="s">
        <v>519</v>
      </c>
      <c r="E21881" s="389" t="s">
        <v>670</v>
      </c>
      <c r="F21881" s="389" t="s">
        <v>650</v>
      </c>
      <c r="G21881" s="389" t="s">
        <v>519</v>
      </c>
    </row>
    <row r="21882" spans="1:7">
      <c r="A21882" s="389" t="s">
        <v>564</v>
      </c>
      <c r="B21882" s="389" t="s">
        <v>519</v>
      </c>
      <c r="C21882" s="389">
        <v>34865.837904899898</v>
      </c>
      <c r="D21882" s="389" t="s">
        <v>519</v>
      </c>
      <c r="E21882" s="389" t="s">
        <v>670</v>
      </c>
      <c r="F21882" s="389" t="s">
        <v>650</v>
      </c>
      <c r="G21882" s="389" t="s">
        <v>519</v>
      </c>
    </row>
    <row r="21883" spans="1:7">
      <c r="A21883" s="389" t="s">
        <v>564</v>
      </c>
      <c r="B21883" s="389" t="s">
        <v>519</v>
      </c>
      <c r="C21883" s="389">
        <v>34865.837904899898</v>
      </c>
      <c r="D21883" s="389" t="s">
        <v>519</v>
      </c>
      <c r="E21883" s="389" t="s">
        <v>670</v>
      </c>
      <c r="F21883" s="389" t="s">
        <v>650</v>
      </c>
      <c r="G21883" s="389" t="s">
        <v>519</v>
      </c>
    </row>
    <row r="21884" spans="1:7">
      <c r="A21884" s="389" t="s">
        <v>564</v>
      </c>
      <c r="B21884" s="389" t="s">
        <v>519</v>
      </c>
      <c r="C21884" s="389">
        <v>34865.837904899898</v>
      </c>
      <c r="D21884" s="389" t="s">
        <v>519</v>
      </c>
      <c r="E21884" s="389" t="s">
        <v>670</v>
      </c>
      <c r="F21884" s="389" t="s">
        <v>650</v>
      </c>
      <c r="G21884" s="389" t="s">
        <v>519</v>
      </c>
    </row>
    <row r="21885" spans="1:7">
      <c r="A21885" s="389" t="s">
        <v>564</v>
      </c>
      <c r="B21885" s="389" t="s">
        <v>519</v>
      </c>
      <c r="C21885" s="389">
        <v>34865.837904899898</v>
      </c>
      <c r="D21885" s="389" t="s">
        <v>519</v>
      </c>
      <c r="E21885" s="389" t="s">
        <v>670</v>
      </c>
      <c r="F21885" s="389" t="s">
        <v>650</v>
      </c>
      <c r="G21885" s="389" t="s">
        <v>519</v>
      </c>
    </row>
    <row r="21886" spans="1:7">
      <c r="A21886" s="389" t="s">
        <v>564</v>
      </c>
      <c r="B21886" s="389" t="s">
        <v>519</v>
      </c>
      <c r="C21886" s="389">
        <v>34865.837904899898</v>
      </c>
      <c r="D21886" s="389" t="s">
        <v>519</v>
      </c>
      <c r="E21886" s="389" t="s">
        <v>670</v>
      </c>
      <c r="F21886" s="389" t="s">
        <v>650</v>
      </c>
      <c r="G21886" s="389" t="s">
        <v>519</v>
      </c>
    </row>
    <row r="21887" spans="1:7">
      <c r="A21887" s="389" t="s">
        <v>564</v>
      </c>
      <c r="B21887" s="389" t="s">
        <v>519</v>
      </c>
      <c r="C21887" s="389">
        <v>34865.837904899898</v>
      </c>
      <c r="D21887" s="389" t="s">
        <v>519</v>
      </c>
      <c r="E21887" s="389" t="s">
        <v>670</v>
      </c>
      <c r="F21887" s="389" t="s">
        <v>650</v>
      </c>
      <c r="G21887" s="389" t="s">
        <v>519</v>
      </c>
    </row>
    <row r="21888" spans="1:7">
      <c r="A21888" s="389" t="s">
        <v>564</v>
      </c>
      <c r="B21888" s="389" t="s">
        <v>519</v>
      </c>
      <c r="C21888" s="389">
        <v>34865.837904899898</v>
      </c>
      <c r="D21888" s="389" t="s">
        <v>519</v>
      </c>
      <c r="E21888" s="389" t="s">
        <v>670</v>
      </c>
      <c r="F21888" s="389" t="s">
        <v>650</v>
      </c>
      <c r="G21888" s="389" t="s">
        <v>519</v>
      </c>
    </row>
    <row r="21889" spans="1:7">
      <c r="A21889" s="389" t="s">
        <v>564</v>
      </c>
      <c r="B21889" s="389" t="s">
        <v>519</v>
      </c>
      <c r="C21889" s="389">
        <v>34865.837904899898</v>
      </c>
      <c r="D21889" s="389" t="s">
        <v>519</v>
      </c>
      <c r="E21889" s="389" t="s">
        <v>670</v>
      </c>
      <c r="F21889" s="389" t="s">
        <v>650</v>
      </c>
      <c r="G21889" s="389" t="s">
        <v>519</v>
      </c>
    </row>
    <row r="21890" spans="1:7">
      <c r="A21890" s="389" t="s">
        <v>564</v>
      </c>
      <c r="B21890" s="389" t="s">
        <v>519</v>
      </c>
      <c r="C21890" s="389">
        <v>34865.837904899898</v>
      </c>
      <c r="D21890" s="389" t="s">
        <v>519</v>
      </c>
      <c r="E21890" s="389" t="s">
        <v>670</v>
      </c>
      <c r="F21890" s="389" t="s">
        <v>650</v>
      </c>
      <c r="G21890" s="389" t="s">
        <v>519</v>
      </c>
    </row>
    <row r="21891" spans="1:7">
      <c r="A21891" s="389" t="s">
        <v>564</v>
      </c>
      <c r="B21891" s="389" t="s">
        <v>519</v>
      </c>
      <c r="C21891" s="389">
        <v>34865.837904899898</v>
      </c>
      <c r="D21891" s="389" t="s">
        <v>519</v>
      </c>
      <c r="E21891" s="389" t="s">
        <v>670</v>
      </c>
      <c r="F21891" s="389" t="s">
        <v>650</v>
      </c>
      <c r="G21891" s="389" t="s">
        <v>519</v>
      </c>
    </row>
    <row r="21892" spans="1:7">
      <c r="A21892" s="389" t="s">
        <v>564</v>
      </c>
      <c r="B21892" s="389" t="s">
        <v>519</v>
      </c>
      <c r="C21892" s="389">
        <v>34865.837904899898</v>
      </c>
      <c r="D21892" s="389" t="s">
        <v>519</v>
      </c>
      <c r="E21892" s="389" t="s">
        <v>670</v>
      </c>
      <c r="F21892" s="389" t="s">
        <v>650</v>
      </c>
      <c r="G21892" s="389" t="s">
        <v>519</v>
      </c>
    </row>
    <row r="21893" spans="1:7">
      <c r="A21893" s="389" t="s">
        <v>564</v>
      </c>
      <c r="B21893" s="389" t="s">
        <v>519</v>
      </c>
      <c r="C21893" s="389">
        <v>34865.837904899898</v>
      </c>
      <c r="D21893" s="389" t="s">
        <v>519</v>
      </c>
      <c r="E21893" s="389" t="s">
        <v>670</v>
      </c>
      <c r="F21893" s="389" t="s">
        <v>650</v>
      </c>
      <c r="G21893" s="389" t="s">
        <v>519</v>
      </c>
    </row>
    <row r="21894" spans="1:7">
      <c r="A21894" s="389" t="s">
        <v>564</v>
      </c>
      <c r="B21894" s="389" t="s">
        <v>519</v>
      </c>
      <c r="C21894" s="389">
        <v>34865.837904899898</v>
      </c>
      <c r="D21894" s="389" t="s">
        <v>519</v>
      </c>
      <c r="E21894" s="389" t="s">
        <v>670</v>
      </c>
      <c r="F21894" s="389" t="s">
        <v>650</v>
      </c>
      <c r="G21894" s="389" t="s">
        <v>519</v>
      </c>
    </row>
    <row r="21895" spans="1:7">
      <c r="A21895" s="389" t="s">
        <v>564</v>
      </c>
      <c r="B21895" s="389" t="s">
        <v>519</v>
      </c>
      <c r="C21895" s="389">
        <v>34865.837904899898</v>
      </c>
      <c r="D21895" s="389" t="s">
        <v>519</v>
      </c>
      <c r="E21895" s="389" t="s">
        <v>670</v>
      </c>
      <c r="F21895" s="389" t="s">
        <v>650</v>
      </c>
      <c r="G21895" s="389" t="s">
        <v>519</v>
      </c>
    </row>
    <row r="21896" spans="1:7">
      <c r="A21896" s="389" t="s">
        <v>564</v>
      </c>
      <c r="B21896" s="389" t="s">
        <v>519</v>
      </c>
      <c r="C21896" s="389">
        <v>34865.837904899898</v>
      </c>
      <c r="D21896" s="389" t="s">
        <v>519</v>
      </c>
      <c r="E21896" s="389" t="s">
        <v>670</v>
      </c>
      <c r="F21896" s="389" t="s">
        <v>650</v>
      </c>
      <c r="G21896" s="389" t="s">
        <v>519</v>
      </c>
    </row>
    <row r="21897" spans="1:7">
      <c r="A21897" s="389" t="s">
        <v>564</v>
      </c>
      <c r="B21897" s="389" t="s">
        <v>519</v>
      </c>
      <c r="C21897" s="389">
        <v>34865.837904899898</v>
      </c>
      <c r="D21897" s="389" t="s">
        <v>519</v>
      </c>
      <c r="E21897" s="389" t="s">
        <v>670</v>
      </c>
      <c r="F21897" s="389" t="s">
        <v>650</v>
      </c>
      <c r="G21897" s="389" t="s">
        <v>519</v>
      </c>
    </row>
    <row r="21898" spans="1:7">
      <c r="A21898" s="389" t="s">
        <v>564</v>
      </c>
      <c r="B21898" s="389" t="s">
        <v>519</v>
      </c>
      <c r="C21898" s="389">
        <v>34865.837904899898</v>
      </c>
      <c r="D21898" s="389" t="s">
        <v>519</v>
      </c>
      <c r="E21898" s="389" t="s">
        <v>670</v>
      </c>
      <c r="F21898" s="389" t="s">
        <v>650</v>
      </c>
      <c r="G21898" s="389" t="s">
        <v>519</v>
      </c>
    </row>
    <row r="21899" spans="1:7">
      <c r="A21899" s="389" t="s">
        <v>564</v>
      </c>
      <c r="B21899" s="389" t="s">
        <v>519</v>
      </c>
      <c r="C21899" s="389">
        <v>34865.837904899898</v>
      </c>
      <c r="D21899" s="389" t="s">
        <v>519</v>
      </c>
      <c r="E21899" s="389" t="s">
        <v>670</v>
      </c>
      <c r="F21899" s="389" t="s">
        <v>650</v>
      </c>
      <c r="G21899" s="389" t="s">
        <v>519</v>
      </c>
    </row>
    <row r="21900" spans="1:7">
      <c r="A21900" s="389" t="s">
        <v>565</v>
      </c>
      <c r="B21900" s="389" t="s">
        <v>519</v>
      </c>
      <c r="C21900" s="389">
        <v>34865.837904899898</v>
      </c>
      <c r="D21900" s="389" t="s">
        <v>519</v>
      </c>
      <c r="E21900" s="389" t="s">
        <v>670</v>
      </c>
      <c r="F21900" s="389" t="s">
        <v>650</v>
      </c>
      <c r="G21900" s="389" t="s">
        <v>519</v>
      </c>
    </row>
    <row r="21901" spans="1:7">
      <c r="A21901" s="389" t="s">
        <v>564</v>
      </c>
      <c r="B21901" s="389" t="s">
        <v>519</v>
      </c>
      <c r="C21901" s="389">
        <v>34865.837904899898</v>
      </c>
      <c r="D21901" s="389" t="s">
        <v>519</v>
      </c>
      <c r="E21901" s="389" t="s">
        <v>670</v>
      </c>
      <c r="F21901" s="389" t="s">
        <v>650</v>
      </c>
      <c r="G21901" s="389" t="s">
        <v>519</v>
      </c>
    </row>
    <row r="21902" spans="1:7">
      <c r="A21902" s="389" t="s">
        <v>564</v>
      </c>
      <c r="B21902" s="389" t="s">
        <v>519</v>
      </c>
      <c r="C21902" s="389">
        <v>34865.837904899898</v>
      </c>
      <c r="D21902" s="389" t="s">
        <v>519</v>
      </c>
      <c r="E21902" s="389" t="s">
        <v>670</v>
      </c>
      <c r="F21902" s="389" t="s">
        <v>650</v>
      </c>
      <c r="G21902" s="389" t="s">
        <v>519</v>
      </c>
    </row>
    <row r="21903" spans="1:7">
      <c r="A21903" s="389" t="s">
        <v>564</v>
      </c>
      <c r="B21903" s="389" t="s">
        <v>519</v>
      </c>
      <c r="C21903" s="389">
        <v>34865.837904899898</v>
      </c>
      <c r="D21903" s="389" t="s">
        <v>519</v>
      </c>
      <c r="E21903" s="389" t="s">
        <v>670</v>
      </c>
      <c r="F21903" s="389" t="s">
        <v>650</v>
      </c>
      <c r="G21903" s="389" t="s">
        <v>519</v>
      </c>
    </row>
    <row r="21904" spans="1:7">
      <c r="A21904" s="389" t="s">
        <v>564</v>
      </c>
      <c r="B21904" s="389" t="s">
        <v>519</v>
      </c>
      <c r="C21904" s="389">
        <v>34865.837904899898</v>
      </c>
      <c r="D21904" s="389" t="s">
        <v>519</v>
      </c>
      <c r="E21904" s="389" t="s">
        <v>670</v>
      </c>
      <c r="F21904" s="389" t="s">
        <v>650</v>
      </c>
      <c r="G21904" s="389" t="s">
        <v>519</v>
      </c>
    </row>
    <row r="21905" spans="1:7">
      <c r="A21905" s="389" t="s">
        <v>564</v>
      </c>
      <c r="B21905" s="389" t="s">
        <v>519</v>
      </c>
      <c r="C21905" s="389">
        <v>34865.837904899898</v>
      </c>
      <c r="D21905" s="389" t="s">
        <v>519</v>
      </c>
      <c r="E21905" s="389" t="s">
        <v>670</v>
      </c>
      <c r="F21905" s="389" t="s">
        <v>650</v>
      </c>
      <c r="G21905" s="389" t="s">
        <v>519</v>
      </c>
    </row>
    <row r="21906" spans="1:7">
      <c r="A21906" s="389" t="s">
        <v>564</v>
      </c>
      <c r="B21906" s="389" t="s">
        <v>519</v>
      </c>
      <c r="C21906" s="389">
        <v>34865.837904899898</v>
      </c>
      <c r="D21906" s="389" t="s">
        <v>519</v>
      </c>
      <c r="E21906" s="389" t="s">
        <v>670</v>
      </c>
      <c r="F21906" s="389" t="s">
        <v>650</v>
      </c>
      <c r="G21906" s="389" t="s">
        <v>519</v>
      </c>
    </row>
    <row r="21907" spans="1:7">
      <c r="A21907" s="389" t="s">
        <v>564</v>
      </c>
      <c r="B21907" s="389" t="s">
        <v>519</v>
      </c>
      <c r="C21907" s="389">
        <v>34865.837904899898</v>
      </c>
      <c r="D21907" s="389" t="s">
        <v>519</v>
      </c>
      <c r="E21907" s="389" t="s">
        <v>670</v>
      </c>
      <c r="F21907" s="389" t="s">
        <v>650</v>
      </c>
      <c r="G21907" s="389" t="s">
        <v>519</v>
      </c>
    </row>
    <row r="21908" spans="1:7">
      <c r="A21908" s="389" t="s">
        <v>564</v>
      </c>
      <c r="B21908" s="389" t="s">
        <v>519</v>
      </c>
      <c r="C21908" s="389">
        <v>34865.837904899898</v>
      </c>
      <c r="D21908" s="389" t="s">
        <v>519</v>
      </c>
      <c r="E21908" s="389" t="s">
        <v>670</v>
      </c>
      <c r="F21908" s="389" t="s">
        <v>650</v>
      </c>
      <c r="G21908" s="389" t="s">
        <v>519</v>
      </c>
    </row>
    <row r="21909" spans="1:7">
      <c r="A21909" s="389" t="s">
        <v>564</v>
      </c>
      <c r="B21909" s="389" t="s">
        <v>519</v>
      </c>
      <c r="C21909" s="389">
        <v>34865.837904899898</v>
      </c>
      <c r="D21909" s="389" t="s">
        <v>519</v>
      </c>
      <c r="E21909" s="389" t="s">
        <v>670</v>
      </c>
      <c r="F21909" s="389" t="s">
        <v>650</v>
      </c>
      <c r="G21909" s="389" t="s">
        <v>519</v>
      </c>
    </row>
    <row r="21910" spans="1:7">
      <c r="A21910" s="389" t="s">
        <v>564</v>
      </c>
      <c r="B21910" s="389" t="s">
        <v>519</v>
      </c>
      <c r="C21910" s="389">
        <v>34865.837904899898</v>
      </c>
      <c r="D21910" s="389" t="s">
        <v>519</v>
      </c>
      <c r="E21910" s="389" t="s">
        <v>670</v>
      </c>
      <c r="F21910" s="389" t="s">
        <v>650</v>
      </c>
      <c r="G21910" s="389" t="s">
        <v>519</v>
      </c>
    </row>
    <row r="21911" spans="1:7">
      <c r="A21911" s="389" t="s">
        <v>564</v>
      </c>
      <c r="B21911" s="389" t="s">
        <v>519</v>
      </c>
      <c r="C21911" s="389">
        <v>34865.837904899898</v>
      </c>
      <c r="D21911" s="389" t="s">
        <v>519</v>
      </c>
      <c r="E21911" s="389" t="s">
        <v>670</v>
      </c>
      <c r="F21911" s="389" t="s">
        <v>650</v>
      </c>
      <c r="G21911" s="389" t="s">
        <v>519</v>
      </c>
    </row>
    <row r="21912" spans="1:7">
      <c r="A21912" s="389" t="s">
        <v>564</v>
      </c>
      <c r="B21912" s="389" t="s">
        <v>519</v>
      </c>
      <c r="C21912" s="389">
        <v>34865.837904899898</v>
      </c>
      <c r="D21912" s="389" t="s">
        <v>519</v>
      </c>
      <c r="E21912" s="389" t="s">
        <v>670</v>
      </c>
      <c r="F21912" s="389" t="s">
        <v>650</v>
      </c>
      <c r="G21912" s="389" t="s">
        <v>519</v>
      </c>
    </row>
    <row r="21913" spans="1:7">
      <c r="A21913" s="389" t="s">
        <v>564</v>
      </c>
      <c r="B21913" s="389" t="s">
        <v>519</v>
      </c>
      <c r="C21913" s="389">
        <v>34865.837904899898</v>
      </c>
      <c r="D21913" s="389" t="s">
        <v>519</v>
      </c>
      <c r="E21913" s="389" t="s">
        <v>670</v>
      </c>
      <c r="F21913" s="389" t="s">
        <v>650</v>
      </c>
      <c r="G21913" s="389" t="s">
        <v>519</v>
      </c>
    </row>
    <row r="21914" spans="1:7">
      <c r="A21914" s="389" t="s">
        <v>564</v>
      </c>
      <c r="B21914" s="389" t="s">
        <v>519</v>
      </c>
      <c r="C21914" s="389">
        <v>34865.837904899898</v>
      </c>
      <c r="D21914" s="389" t="s">
        <v>519</v>
      </c>
      <c r="E21914" s="389" t="s">
        <v>670</v>
      </c>
      <c r="F21914" s="389" t="s">
        <v>650</v>
      </c>
      <c r="G21914" s="389" t="s">
        <v>519</v>
      </c>
    </row>
    <row r="21915" spans="1:7">
      <c r="A21915" s="389" t="s">
        <v>564</v>
      </c>
      <c r="B21915" s="389" t="s">
        <v>519</v>
      </c>
      <c r="C21915" s="389">
        <v>34865.837904899898</v>
      </c>
      <c r="D21915" s="389" t="s">
        <v>519</v>
      </c>
      <c r="E21915" s="389" t="s">
        <v>670</v>
      </c>
      <c r="F21915" s="389" t="s">
        <v>650</v>
      </c>
      <c r="G21915" s="389" t="s">
        <v>519</v>
      </c>
    </row>
    <row r="21916" spans="1:7">
      <c r="A21916" s="389" t="s">
        <v>564</v>
      </c>
      <c r="B21916" s="389" t="s">
        <v>519</v>
      </c>
      <c r="C21916" s="389">
        <v>34865.837904899898</v>
      </c>
      <c r="D21916" s="389" t="s">
        <v>519</v>
      </c>
      <c r="E21916" s="389" t="s">
        <v>670</v>
      </c>
      <c r="F21916" s="389" t="s">
        <v>650</v>
      </c>
      <c r="G21916" s="389" t="s">
        <v>519</v>
      </c>
    </row>
    <row r="21917" spans="1:7">
      <c r="A21917" s="389" t="s">
        <v>564</v>
      </c>
      <c r="B21917" s="389" t="s">
        <v>519</v>
      </c>
      <c r="C21917" s="389">
        <v>34865.837904899898</v>
      </c>
      <c r="D21917" s="389" t="s">
        <v>519</v>
      </c>
      <c r="E21917" s="389" t="s">
        <v>670</v>
      </c>
      <c r="F21917" s="389" t="s">
        <v>650</v>
      </c>
      <c r="G21917" s="389" t="s">
        <v>519</v>
      </c>
    </row>
    <row r="21918" spans="1:7">
      <c r="A21918" s="389" t="s">
        <v>564</v>
      </c>
      <c r="B21918" s="389" t="s">
        <v>519</v>
      </c>
      <c r="C21918" s="389">
        <v>34865.837904899898</v>
      </c>
      <c r="D21918" s="389" t="s">
        <v>519</v>
      </c>
      <c r="E21918" s="389" t="s">
        <v>670</v>
      </c>
      <c r="F21918" s="389" t="s">
        <v>650</v>
      </c>
      <c r="G21918" s="389" t="s">
        <v>519</v>
      </c>
    </row>
    <row r="21919" spans="1:7">
      <c r="A21919" s="389" t="s">
        <v>564</v>
      </c>
      <c r="B21919" s="389" t="s">
        <v>519</v>
      </c>
      <c r="C21919" s="389">
        <v>34865.837904899898</v>
      </c>
      <c r="D21919" s="389" t="s">
        <v>519</v>
      </c>
      <c r="E21919" s="389" t="s">
        <v>670</v>
      </c>
      <c r="F21919" s="389" t="s">
        <v>650</v>
      </c>
      <c r="G21919" s="389" t="s">
        <v>519</v>
      </c>
    </row>
    <row r="21920" spans="1:7">
      <c r="A21920" s="389" t="s">
        <v>564</v>
      </c>
      <c r="B21920" s="389" t="s">
        <v>519</v>
      </c>
      <c r="C21920" s="389">
        <v>34865.837904899898</v>
      </c>
      <c r="D21920" s="389" t="s">
        <v>519</v>
      </c>
      <c r="E21920" s="389" t="s">
        <v>670</v>
      </c>
      <c r="F21920" s="389" t="s">
        <v>650</v>
      </c>
      <c r="G21920" s="389" t="s">
        <v>519</v>
      </c>
    </row>
    <row r="21921" spans="1:7">
      <c r="A21921" s="389" t="s">
        <v>564</v>
      </c>
      <c r="B21921" s="389" t="s">
        <v>519</v>
      </c>
      <c r="C21921" s="389">
        <v>34865.837904899898</v>
      </c>
      <c r="D21921" s="389" t="s">
        <v>519</v>
      </c>
      <c r="E21921" s="389" t="s">
        <v>670</v>
      </c>
      <c r="F21921" s="389" t="s">
        <v>650</v>
      </c>
      <c r="G21921" s="389" t="s">
        <v>519</v>
      </c>
    </row>
    <row r="21922" spans="1:7">
      <c r="A21922" s="389" t="s">
        <v>564</v>
      </c>
      <c r="B21922" s="389" t="s">
        <v>519</v>
      </c>
      <c r="C21922" s="389">
        <v>34865.837904899898</v>
      </c>
      <c r="D21922" s="389" t="s">
        <v>519</v>
      </c>
      <c r="E21922" s="389" t="s">
        <v>670</v>
      </c>
      <c r="F21922" s="389" t="s">
        <v>650</v>
      </c>
      <c r="G21922" s="389" t="s">
        <v>519</v>
      </c>
    </row>
    <row r="21923" spans="1:7">
      <c r="A21923" s="389" t="s">
        <v>565</v>
      </c>
      <c r="B21923" s="389" t="s">
        <v>519</v>
      </c>
      <c r="C21923" s="389">
        <v>34865.837904899898</v>
      </c>
      <c r="D21923" s="389" t="s">
        <v>519</v>
      </c>
      <c r="E21923" s="389" t="s">
        <v>670</v>
      </c>
      <c r="F21923" s="389" t="s">
        <v>650</v>
      </c>
      <c r="G21923" s="389" t="s">
        <v>519</v>
      </c>
    </row>
    <row r="21924" spans="1:7">
      <c r="A21924" s="389" t="s">
        <v>565</v>
      </c>
      <c r="B21924" s="389" t="s">
        <v>519</v>
      </c>
      <c r="C21924" s="389">
        <v>34865.837904899898</v>
      </c>
      <c r="D21924" s="389" t="s">
        <v>519</v>
      </c>
      <c r="E21924" s="389" t="s">
        <v>670</v>
      </c>
      <c r="F21924" s="389" t="s">
        <v>650</v>
      </c>
      <c r="G21924" s="389" t="s">
        <v>519</v>
      </c>
    </row>
    <row r="21925" spans="1:7">
      <c r="A21925" s="389" t="s">
        <v>565</v>
      </c>
      <c r="B21925" s="389" t="s">
        <v>519</v>
      </c>
      <c r="C21925" s="389">
        <v>34865.837904899898</v>
      </c>
      <c r="D21925" s="389" t="s">
        <v>519</v>
      </c>
      <c r="E21925" s="389" t="s">
        <v>670</v>
      </c>
      <c r="F21925" s="389" t="s">
        <v>650</v>
      </c>
      <c r="G21925" s="389" t="s">
        <v>519</v>
      </c>
    </row>
    <row r="21926" spans="1:7">
      <c r="A21926" s="389" t="s">
        <v>565</v>
      </c>
      <c r="B21926" s="389" t="s">
        <v>519</v>
      </c>
      <c r="C21926" s="389">
        <v>34865.837904899898</v>
      </c>
      <c r="D21926" s="389" t="s">
        <v>519</v>
      </c>
      <c r="E21926" s="389" t="s">
        <v>670</v>
      </c>
      <c r="F21926" s="389" t="s">
        <v>650</v>
      </c>
      <c r="G21926" s="389" t="s">
        <v>519</v>
      </c>
    </row>
    <row r="21927" spans="1:7">
      <c r="A21927" s="389" t="s">
        <v>565</v>
      </c>
      <c r="B21927" s="389" t="s">
        <v>519</v>
      </c>
      <c r="C21927" s="389">
        <v>34865.837904899898</v>
      </c>
      <c r="D21927" s="389" t="s">
        <v>519</v>
      </c>
      <c r="E21927" s="389" t="s">
        <v>670</v>
      </c>
      <c r="F21927" s="389" t="s">
        <v>650</v>
      </c>
      <c r="G21927" s="389" t="s">
        <v>519</v>
      </c>
    </row>
    <row r="21928" spans="1:7">
      <c r="A21928" s="389" t="s">
        <v>565</v>
      </c>
      <c r="B21928" s="389" t="s">
        <v>519</v>
      </c>
      <c r="C21928" s="389">
        <v>34865.837904899898</v>
      </c>
      <c r="D21928" s="389" t="s">
        <v>519</v>
      </c>
      <c r="E21928" s="389" t="s">
        <v>670</v>
      </c>
      <c r="F21928" s="389" t="s">
        <v>650</v>
      </c>
      <c r="G21928" s="389" t="s">
        <v>519</v>
      </c>
    </row>
    <row r="21929" spans="1:7">
      <c r="A21929" s="389" t="s">
        <v>565</v>
      </c>
      <c r="B21929" s="389" t="s">
        <v>519</v>
      </c>
      <c r="C21929" s="389">
        <v>34865.837904899898</v>
      </c>
      <c r="D21929" s="389" t="s">
        <v>519</v>
      </c>
      <c r="E21929" s="389" t="s">
        <v>670</v>
      </c>
      <c r="F21929" s="389" t="s">
        <v>650</v>
      </c>
      <c r="G21929" s="389" t="s">
        <v>519</v>
      </c>
    </row>
    <row r="21930" spans="1:7">
      <c r="A21930" s="389" t="s">
        <v>565</v>
      </c>
      <c r="B21930" s="389" t="s">
        <v>519</v>
      </c>
      <c r="C21930" s="389">
        <v>34865.837904899898</v>
      </c>
      <c r="D21930" s="389" t="s">
        <v>519</v>
      </c>
      <c r="E21930" s="389" t="s">
        <v>670</v>
      </c>
      <c r="F21930" s="389" t="s">
        <v>650</v>
      </c>
      <c r="G21930" s="389" t="s">
        <v>519</v>
      </c>
    </row>
    <row r="21931" spans="1:7">
      <c r="A21931" s="389" t="s">
        <v>565</v>
      </c>
      <c r="B21931" s="389" t="s">
        <v>519</v>
      </c>
      <c r="C21931" s="389">
        <v>34865.837904899898</v>
      </c>
      <c r="D21931" s="389" t="s">
        <v>519</v>
      </c>
      <c r="E21931" s="389" t="s">
        <v>670</v>
      </c>
      <c r="F21931" s="389" t="s">
        <v>650</v>
      </c>
      <c r="G21931" s="389" t="s">
        <v>519</v>
      </c>
    </row>
    <row r="21932" spans="1:7">
      <c r="A21932" s="389" t="s">
        <v>565</v>
      </c>
      <c r="B21932" s="389" t="s">
        <v>519</v>
      </c>
      <c r="C21932" s="389">
        <v>34865.837904899898</v>
      </c>
      <c r="D21932" s="389" t="s">
        <v>519</v>
      </c>
      <c r="E21932" s="389" t="s">
        <v>670</v>
      </c>
      <c r="F21932" s="389" t="s">
        <v>650</v>
      </c>
      <c r="G21932" s="389" t="s">
        <v>519</v>
      </c>
    </row>
    <row r="21933" spans="1:7">
      <c r="A21933" s="389" t="s">
        <v>565</v>
      </c>
      <c r="B21933" s="389" t="s">
        <v>519</v>
      </c>
      <c r="C21933" s="389">
        <v>34865.837904899898</v>
      </c>
      <c r="D21933" s="389" t="s">
        <v>519</v>
      </c>
      <c r="E21933" s="389" t="s">
        <v>670</v>
      </c>
      <c r="F21933" s="389" t="s">
        <v>650</v>
      </c>
      <c r="G21933" s="389" t="s">
        <v>519</v>
      </c>
    </row>
    <row r="21934" spans="1:7">
      <c r="A21934" s="389" t="s">
        <v>565</v>
      </c>
      <c r="B21934" s="389" t="s">
        <v>519</v>
      </c>
      <c r="C21934" s="389">
        <v>34865.837904899898</v>
      </c>
      <c r="D21934" s="389" t="s">
        <v>519</v>
      </c>
      <c r="E21934" s="389" t="s">
        <v>670</v>
      </c>
      <c r="F21934" s="389" t="s">
        <v>650</v>
      </c>
      <c r="G21934" s="389" t="s">
        <v>519</v>
      </c>
    </row>
    <row r="21935" spans="1:7">
      <c r="A21935" s="389" t="s">
        <v>565</v>
      </c>
      <c r="B21935" s="389" t="s">
        <v>519</v>
      </c>
      <c r="C21935" s="389">
        <v>34865.837904899898</v>
      </c>
      <c r="D21935" s="389" t="s">
        <v>519</v>
      </c>
      <c r="E21935" s="389" t="s">
        <v>670</v>
      </c>
      <c r="F21935" s="389" t="s">
        <v>650</v>
      </c>
      <c r="G21935" s="389" t="s">
        <v>519</v>
      </c>
    </row>
    <row r="21936" spans="1:7">
      <c r="A21936" s="389" t="s">
        <v>565</v>
      </c>
      <c r="B21936" s="389" t="s">
        <v>519</v>
      </c>
      <c r="C21936" s="389">
        <v>34865.837904899898</v>
      </c>
      <c r="D21936" s="389" t="s">
        <v>519</v>
      </c>
      <c r="E21936" s="389" t="s">
        <v>670</v>
      </c>
      <c r="F21936" s="389" t="s">
        <v>650</v>
      </c>
      <c r="G21936" s="389" t="s">
        <v>519</v>
      </c>
    </row>
    <row r="21937" spans="1:7">
      <c r="A21937" s="389" t="s">
        <v>565</v>
      </c>
      <c r="B21937" s="389" t="s">
        <v>519</v>
      </c>
      <c r="C21937" s="389">
        <v>34865.837904899898</v>
      </c>
      <c r="D21937" s="389" t="s">
        <v>519</v>
      </c>
      <c r="E21937" s="389" t="s">
        <v>670</v>
      </c>
      <c r="F21937" s="389" t="s">
        <v>650</v>
      </c>
      <c r="G21937" s="389" t="s">
        <v>519</v>
      </c>
    </row>
    <row r="21938" spans="1:7">
      <c r="A21938" s="389" t="s">
        <v>565</v>
      </c>
      <c r="B21938" s="389" t="s">
        <v>519</v>
      </c>
      <c r="C21938" s="389">
        <v>34865.837904899898</v>
      </c>
      <c r="D21938" s="389" t="s">
        <v>519</v>
      </c>
      <c r="E21938" s="389" t="s">
        <v>670</v>
      </c>
      <c r="F21938" s="389" t="s">
        <v>650</v>
      </c>
      <c r="G21938" s="389" t="s">
        <v>519</v>
      </c>
    </row>
    <row r="21939" spans="1:7">
      <c r="A21939" s="389" t="s">
        <v>565</v>
      </c>
      <c r="B21939" s="389" t="s">
        <v>519</v>
      </c>
      <c r="C21939" s="389">
        <v>34865.837904899898</v>
      </c>
      <c r="D21939" s="389" t="s">
        <v>519</v>
      </c>
      <c r="E21939" s="389" t="s">
        <v>670</v>
      </c>
      <c r="F21939" s="389" t="s">
        <v>650</v>
      </c>
      <c r="G21939" s="389" t="s">
        <v>519</v>
      </c>
    </row>
    <row r="21940" spans="1:7">
      <c r="A21940" s="389" t="s">
        <v>565</v>
      </c>
      <c r="B21940" s="389" t="s">
        <v>519</v>
      </c>
      <c r="C21940" s="389">
        <v>34865.837904899898</v>
      </c>
      <c r="D21940" s="389" t="s">
        <v>519</v>
      </c>
      <c r="E21940" s="389" t="s">
        <v>670</v>
      </c>
      <c r="F21940" s="389" t="s">
        <v>650</v>
      </c>
      <c r="G21940" s="389" t="s">
        <v>519</v>
      </c>
    </row>
    <row r="21941" spans="1:7">
      <c r="A21941" s="389" t="s">
        <v>565</v>
      </c>
      <c r="B21941" s="389" t="s">
        <v>519</v>
      </c>
      <c r="C21941" s="389">
        <v>34865.837904899898</v>
      </c>
      <c r="D21941" s="389" t="s">
        <v>519</v>
      </c>
      <c r="E21941" s="389" t="s">
        <v>670</v>
      </c>
      <c r="F21941" s="389" t="s">
        <v>650</v>
      </c>
      <c r="G21941" s="389" t="s">
        <v>519</v>
      </c>
    </row>
    <row r="21942" spans="1:7">
      <c r="A21942" s="389" t="s">
        <v>565</v>
      </c>
      <c r="B21942" s="389" t="s">
        <v>519</v>
      </c>
      <c r="C21942" s="389">
        <v>34865.837904899898</v>
      </c>
      <c r="D21942" s="389" t="s">
        <v>519</v>
      </c>
      <c r="E21942" s="389" t="s">
        <v>670</v>
      </c>
      <c r="F21942" s="389" t="s">
        <v>650</v>
      </c>
      <c r="G21942" s="389" t="s">
        <v>519</v>
      </c>
    </row>
    <row r="21943" spans="1:7">
      <c r="A21943" s="389" t="s">
        <v>565</v>
      </c>
      <c r="B21943" s="389" t="s">
        <v>519</v>
      </c>
      <c r="C21943" s="389">
        <v>34865.837904899898</v>
      </c>
      <c r="D21943" s="389" t="s">
        <v>519</v>
      </c>
      <c r="E21943" s="389" t="s">
        <v>670</v>
      </c>
      <c r="F21943" s="389" t="s">
        <v>650</v>
      </c>
      <c r="G21943" s="389" t="s">
        <v>519</v>
      </c>
    </row>
    <row r="21944" spans="1:7">
      <c r="A21944" s="389" t="s">
        <v>565</v>
      </c>
      <c r="B21944" s="389" t="s">
        <v>519</v>
      </c>
      <c r="C21944" s="389">
        <v>34865.837904899898</v>
      </c>
      <c r="D21944" s="389" t="s">
        <v>519</v>
      </c>
      <c r="E21944" s="389" t="s">
        <v>670</v>
      </c>
      <c r="F21944" s="389" t="s">
        <v>650</v>
      </c>
      <c r="G21944" s="389" t="s">
        <v>519</v>
      </c>
    </row>
    <row r="21945" spans="1:7">
      <c r="A21945" s="389" t="s">
        <v>565</v>
      </c>
      <c r="B21945" s="389" t="s">
        <v>519</v>
      </c>
      <c r="C21945" s="389">
        <v>34865.837904899898</v>
      </c>
      <c r="D21945" s="389" t="s">
        <v>519</v>
      </c>
      <c r="E21945" s="389" t="s">
        <v>670</v>
      </c>
      <c r="F21945" s="389" t="s">
        <v>650</v>
      </c>
      <c r="G21945" s="389" t="s">
        <v>519</v>
      </c>
    </row>
    <row r="21946" spans="1:7">
      <c r="A21946" s="389" t="s">
        <v>565</v>
      </c>
      <c r="B21946" s="389" t="s">
        <v>519</v>
      </c>
      <c r="C21946" s="389">
        <v>34865.837904899898</v>
      </c>
      <c r="D21946" s="389" t="s">
        <v>519</v>
      </c>
      <c r="E21946" s="389" t="s">
        <v>670</v>
      </c>
      <c r="F21946" s="389" t="s">
        <v>650</v>
      </c>
      <c r="G21946" s="389" t="s">
        <v>519</v>
      </c>
    </row>
    <row r="21947" spans="1:7">
      <c r="A21947" s="389" t="s">
        <v>565</v>
      </c>
      <c r="B21947" s="389" t="s">
        <v>519</v>
      </c>
      <c r="C21947" s="389">
        <v>34865.837904899898</v>
      </c>
      <c r="D21947" s="389" t="s">
        <v>519</v>
      </c>
      <c r="E21947" s="389" t="s">
        <v>670</v>
      </c>
      <c r="F21947" s="389" t="s">
        <v>650</v>
      </c>
      <c r="G21947" s="389" t="s">
        <v>519</v>
      </c>
    </row>
    <row r="21948" spans="1:7">
      <c r="A21948" s="389" t="s">
        <v>565</v>
      </c>
      <c r="B21948" s="389" t="s">
        <v>519</v>
      </c>
      <c r="C21948" s="389">
        <v>34865.837904899898</v>
      </c>
      <c r="D21948" s="389" t="s">
        <v>519</v>
      </c>
      <c r="E21948" s="389" t="s">
        <v>670</v>
      </c>
      <c r="F21948" s="389" t="s">
        <v>650</v>
      </c>
      <c r="G21948" s="389" t="s">
        <v>519</v>
      </c>
    </row>
    <row r="21949" spans="1:7">
      <c r="A21949" s="389" t="s">
        <v>565</v>
      </c>
      <c r="B21949" s="389" t="s">
        <v>519</v>
      </c>
      <c r="C21949" s="389">
        <v>34865.837904899898</v>
      </c>
      <c r="D21949" s="389" t="s">
        <v>519</v>
      </c>
      <c r="E21949" s="389" t="s">
        <v>670</v>
      </c>
      <c r="F21949" s="389" t="s">
        <v>650</v>
      </c>
      <c r="G21949" s="389" t="s">
        <v>519</v>
      </c>
    </row>
    <row r="21950" spans="1:7">
      <c r="A21950" s="389" t="s">
        <v>565</v>
      </c>
      <c r="B21950" s="389" t="s">
        <v>519</v>
      </c>
      <c r="C21950" s="389">
        <v>34865.837904899898</v>
      </c>
      <c r="D21950" s="389" t="s">
        <v>519</v>
      </c>
      <c r="E21950" s="389" t="s">
        <v>670</v>
      </c>
      <c r="F21950" s="389" t="s">
        <v>650</v>
      </c>
      <c r="G21950" s="389" t="s">
        <v>519</v>
      </c>
    </row>
    <row r="21951" spans="1:7">
      <c r="A21951" s="389" t="s">
        <v>565</v>
      </c>
      <c r="B21951" s="389" t="s">
        <v>519</v>
      </c>
      <c r="C21951" s="389">
        <v>34865.837904899898</v>
      </c>
      <c r="D21951" s="389" t="s">
        <v>519</v>
      </c>
      <c r="E21951" s="389" t="s">
        <v>670</v>
      </c>
      <c r="F21951" s="389" t="s">
        <v>650</v>
      </c>
      <c r="G21951" s="389" t="s">
        <v>519</v>
      </c>
    </row>
    <row r="21952" spans="1:7">
      <c r="A21952" s="389" t="s">
        <v>565</v>
      </c>
      <c r="B21952" s="389" t="s">
        <v>519</v>
      </c>
      <c r="C21952" s="389">
        <v>34865.837904899898</v>
      </c>
      <c r="D21952" s="389" t="s">
        <v>519</v>
      </c>
      <c r="E21952" s="389" t="s">
        <v>670</v>
      </c>
      <c r="F21952" s="389" t="s">
        <v>650</v>
      </c>
      <c r="G21952" s="389" t="s">
        <v>519</v>
      </c>
    </row>
    <row r="21953" spans="1:7">
      <c r="A21953" s="389" t="s">
        <v>565</v>
      </c>
      <c r="B21953" s="389" t="s">
        <v>519</v>
      </c>
      <c r="C21953" s="389">
        <v>34865.837904899898</v>
      </c>
      <c r="D21953" s="389" t="s">
        <v>519</v>
      </c>
      <c r="E21953" s="389" t="s">
        <v>670</v>
      </c>
      <c r="F21953" s="389" t="s">
        <v>650</v>
      </c>
      <c r="G21953" s="389" t="s">
        <v>519</v>
      </c>
    </row>
    <row r="21954" spans="1:7">
      <c r="A21954" s="389" t="s">
        <v>565</v>
      </c>
      <c r="B21954" s="389" t="s">
        <v>519</v>
      </c>
      <c r="C21954" s="389">
        <v>34865.837904899898</v>
      </c>
      <c r="D21954" s="389" t="s">
        <v>519</v>
      </c>
      <c r="E21954" s="389" t="s">
        <v>670</v>
      </c>
      <c r="F21954" s="389" t="s">
        <v>650</v>
      </c>
      <c r="G21954" s="389" t="s">
        <v>519</v>
      </c>
    </row>
    <row r="21955" spans="1:7">
      <c r="A21955" s="389" t="s">
        <v>565</v>
      </c>
      <c r="B21955" s="389" t="s">
        <v>519</v>
      </c>
      <c r="C21955" s="389">
        <v>34865.837904899898</v>
      </c>
      <c r="D21955" s="389" t="s">
        <v>519</v>
      </c>
      <c r="E21955" s="389" t="s">
        <v>670</v>
      </c>
      <c r="F21955" s="389" t="s">
        <v>650</v>
      </c>
      <c r="G21955" s="389" t="s">
        <v>519</v>
      </c>
    </row>
    <row r="21956" spans="1:7">
      <c r="A21956" s="389" t="s">
        <v>565</v>
      </c>
      <c r="B21956" s="389" t="s">
        <v>519</v>
      </c>
      <c r="C21956" s="389">
        <v>34865.837904899898</v>
      </c>
      <c r="D21956" s="389" t="s">
        <v>519</v>
      </c>
      <c r="E21956" s="389" t="s">
        <v>670</v>
      </c>
      <c r="F21956" s="389" t="s">
        <v>650</v>
      </c>
      <c r="G21956" s="389" t="s">
        <v>519</v>
      </c>
    </row>
    <row r="21957" spans="1:7">
      <c r="A21957" s="389" t="s">
        <v>565</v>
      </c>
      <c r="B21957" s="389" t="s">
        <v>519</v>
      </c>
      <c r="C21957" s="389">
        <v>34865.837904899898</v>
      </c>
      <c r="D21957" s="389" t="s">
        <v>519</v>
      </c>
      <c r="E21957" s="389" t="s">
        <v>670</v>
      </c>
      <c r="F21957" s="389" t="s">
        <v>650</v>
      </c>
      <c r="G21957" s="389" t="s">
        <v>519</v>
      </c>
    </row>
    <row r="21958" spans="1:7">
      <c r="A21958" s="389" t="s">
        <v>565</v>
      </c>
      <c r="B21958" s="389" t="s">
        <v>519</v>
      </c>
      <c r="C21958" s="389">
        <v>34865.837904899898</v>
      </c>
      <c r="D21958" s="389" t="s">
        <v>519</v>
      </c>
      <c r="E21958" s="389" t="s">
        <v>670</v>
      </c>
      <c r="F21958" s="389" t="s">
        <v>650</v>
      </c>
      <c r="G21958" s="389" t="s">
        <v>519</v>
      </c>
    </row>
    <row r="21959" spans="1:7">
      <c r="A21959" s="389" t="s">
        <v>566</v>
      </c>
      <c r="B21959" s="389" t="s">
        <v>519</v>
      </c>
      <c r="C21959" s="389">
        <v>34865.837904899898</v>
      </c>
      <c r="D21959" s="389" t="s">
        <v>519</v>
      </c>
      <c r="E21959" s="389" t="s">
        <v>670</v>
      </c>
      <c r="F21959" s="389" t="s">
        <v>650</v>
      </c>
      <c r="G21959" s="389" t="s">
        <v>519</v>
      </c>
    </row>
    <row r="21960" spans="1:7">
      <c r="A21960" s="389" t="s">
        <v>565</v>
      </c>
      <c r="B21960" s="389" t="s">
        <v>519</v>
      </c>
      <c r="C21960" s="389">
        <v>34865.837904899898</v>
      </c>
      <c r="D21960" s="389" t="s">
        <v>519</v>
      </c>
      <c r="E21960" s="389" t="s">
        <v>670</v>
      </c>
      <c r="F21960" s="389" t="s">
        <v>650</v>
      </c>
      <c r="G21960" s="389" t="s">
        <v>519</v>
      </c>
    </row>
    <row r="21961" spans="1:7">
      <c r="A21961" s="389" t="s">
        <v>565</v>
      </c>
      <c r="B21961" s="389" t="s">
        <v>519</v>
      </c>
      <c r="C21961" s="389">
        <v>34865.837904899898</v>
      </c>
      <c r="D21961" s="389" t="s">
        <v>519</v>
      </c>
      <c r="E21961" s="389" t="s">
        <v>670</v>
      </c>
      <c r="F21961" s="389" t="s">
        <v>650</v>
      </c>
      <c r="G21961" s="389" t="s">
        <v>519</v>
      </c>
    </row>
    <row r="21962" spans="1:7">
      <c r="A21962" s="389" t="s">
        <v>565</v>
      </c>
      <c r="B21962" s="389" t="s">
        <v>519</v>
      </c>
      <c r="C21962" s="389">
        <v>34865.837904899898</v>
      </c>
      <c r="D21962" s="389" t="s">
        <v>519</v>
      </c>
      <c r="E21962" s="389" t="s">
        <v>670</v>
      </c>
      <c r="F21962" s="389" t="s">
        <v>650</v>
      </c>
      <c r="G21962" s="389" t="s">
        <v>519</v>
      </c>
    </row>
    <row r="21963" spans="1:7">
      <c r="A21963" s="389" t="s">
        <v>565</v>
      </c>
      <c r="B21963" s="389" t="s">
        <v>519</v>
      </c>
      <c r="C21963" s="389">
        <v>34865.837904899898</v>
      </c>
      <c r="D21963" s="389" t="s">
        <v>519</v>
      </c>
      <c r="E21963" s="389" t="s">
        <v>670</v>
      </c>
      <c r="F21963" s="389" t="s">
        <v>650</v>
      </c>
      <c r="G21963" s="389" t="s">
        <v>519</v>
      </c>
    </row>
    <row r="21964" spans="1:7">
      <c r="A21964" s="389" t="s">
        <v>565</v>
      </c>
      <c r="B21964" s="389" t="s">
        <v>519</v>
      </c>
      <c r="C21964" s="389">
        <v>34865.837904899898</v>
      </c>
      <c r="D21964" s="389" t="s">
        <v>519</v>
      </c>
      <c r="E21964" s="389" t="s">
        <v>670</v>
      </c>
      <c r="F21964" s="389" t="s">
        <v>650</v>
      </c>
      <c r="G21964" s="389" t="s">
        <v>519</v>
      </c>
    </row>
    <row r="21965" spans="1:7">
      <c r="A21965" s="389" t="s">
        <v>565</v>
      </c>
      <c r="B21965" s="389" t="s">
        <v>519</v>
      </c>
      <c r="C21965" s="389">
        <v>34865.837904899898</v>
      </c>
      <c r="D21965" s="389" t="s">
        <v>519</v>
      </c>
      <c r="E21965" s="389" t="s">
        <v>670</v>
      </c>
      <c r="F21965" s="389" t="s">
        <v>650</v>
      </c>
      <c r="G21965" s="389" t="s">
        <v>519</v>
      </c>
    </row>
    <row r="21966" spans="1:7">
      <c r="A21966" s="389" t="s">
        <v>565</v>
      </c>
      <c r="B21966" s="389" t="s">
        <v>519</v>
      </c>
      <c r="C21966" s="389">
        <v>34865.837904899898</v>
      </c>
      <c r="D21966" s="389" t="s">
        <v>519</v>
      </c>
      <c r="E21966" s="389" t="s">
        <v>670</v>
      </c>
      <c r="F21966" s="389" t="s">
        <v>650</v>
      </c>
      <c r="G21966" s="389" t="s">
        <v>519</v>
      </c>
    </row>
    <row r="21967" spans="1:7">
      <c r="A21967" s="389" t="s">
        <v>565</v>
      </c>
      <c r="B21967" s="389" t="s">
        <v>519</v>
      </c>
      <c r="C21967" s="389">
        <v>34865.837904899898</v>
      </c>
      <c r="D21967" s="389" t="s">
        <v>519</v>
      </c>
      <c r="E21967" s="389" t="s">
        <v>670</v>
      </c>
      <c r="F21967" s="389" t="s">
        <v>650</v>
      </c>
      <c r="G21967" s="389" t="s">
        <v>519</v>
      </c>
    </row>
    <row r="21968" spans="1:7">
      <c r="A21968" s="389" t="s">
        <v>565</v>
      </c>
      <c r="B21968" s="389" t="s">
        <v>519</v>
      </c>
      <c r="C21968" s="389">
        <v>34865.837904899898</v>
      </c>
      <c r="D21968" s="389" t="s">
        <v>519</v>
      </c>
      <c r="E21968" s="389" t="s">
        <v>670</v>
      </c>
      <c r="F21968" s="389" t="s">
        <v>650</v>
      </c>
      <c r="G21968" s="389" t="s">
        <v>519</v>
      </c>
    </row>
    <row r="21969" spans="1:7">
      <c r="A21969" s="389" t="s">
        <v>565</v>
      </c>
      <c r="B21969" s="389" t="s">
        <v>519</v>
      </c>
      <c r="C21969" s="389">
        <v>34865.837904899898</v>
      </c>
      <c r="D21969" s="389" t="s">
        <v>519</v>
      </c>
      <c r="E21969" s="389" t="s">
        <v>670</v>
      </c>
      <c r="F21969" s="389" t="s">
        <v>650</v>
      </c>
      <c r="G21969" s="389" t="s">
        <v>519</v>
      </c>
    </row>
    <row r="21970" spans="1:7">
      <c r="A21970" s="389" t="s">
        <v>565</v>
      </c>
      <c r="B21970" s="389" t="s">
        <v>519</v>
      </c>
      <c r="C21970" s="389">
        <v>34865.837904899898</v>
      </c>
      <c r="D21970" s="389" t="s">
        <v>519</v>
      </c>
      <c r="E21970" s="389" t="s">
        <v>670</v>
      </c>
      <c r="F21970" s="389" t="s">
        <v>650</v>
      </c>
      <c r="G21970" s="389" t="s">
        <v>519</v>
      </c>
    </row>
    <row r="21971" spans="1:7">
      <c r="A21971" s="389" t="s">
        <v>565</v>
      </c>
      <c r="B21971" s="389" t="s">
        <v>519</v>
      </c>
      <c r="C21971" s="389">
        <v>34865.837904899898</v>
      </c>
      <c r="D21971" s="389" t="s">
        <v>519</v>
      </c>
      <c r="E21971" s="389" t="s">
        <v>670</v>
      </c>
      <c r="F21971" s="389" t="s">
        <v>650</v>
      </c>
      <c r="G21971" s="389" t="s">
        <v>519</v>
      </c>
    </row>
    <row r="21972" spans="1:7">
      <c r="A21972" s="389" t="s">
        <v>565</v>
      </c>
      <c r="B21972" s="389" t="s">
        <v>519</v>
      </c>
      <c r="C21972" s="389">
        <v>34865.837904899898</v>
      </c>
      <c r="D21972" s="389" t="s">
        <v>519</v>
      </c>
      <c r="E21972" s="389" t="s">
        <v>670</v>
      </c>
      <c r="F21972" s="389" t="s">
        <v>650</v>
      </c>
      <c r="G21972" s="389" t="s">
        <v>519</v>
      </c>
    </row>
    <row r="21973" spans="1:7">
      <c r="A21973" s="389" t="s">
        <v>565</v>
      </c>
      <c r="B21973" s="389" t="s">
        <v>519</v>
      </c>
      <c r="C21973" s="389">
        <v>34865.837904899898</v>
      </c>
      <c r="D21973" s="389" t="s">
        <v>519</v>
      </c>
      <c r="E21973" s="389" t="s">
        <v>670</v>
      </c>
      <c r="F21973" s="389" t="s">
        <v>650</v>
      </c>
      <c r="G21973" s="389" t="s">
        <v>519</v>
      </c>
    </row>
    <row r="21974" spans="1:7">
      <c r="A21974" s="389" t="s">
        <v>565</v>
      </c>
      <c r="B21974" s="389" t="s">
        <v>519</v>
      </c>
      <c r="C21974" s="389">
        <v>34865.837904899898</v>
      </c>
      <c r="D21974" s="389" t="s">
        <v>519</v>
      </c>
      <c r="E21974" s="389" t="s">
        <v>670</v>
      </c>
      <c r="F21974" s="389" t="s">
        <v>650</v>
      </c>
      <c r="G21974" s="389" t="s">
        <v>519</v>
      </c>
    </row>
    <row r="21975" spans="1:7">
      <c r="A21975" s="389" t="s">
        <v>566</v>
      </c>
      <c r="B21975" s="389" t="s">
        <v>519</v>
      </c>
      <c r="C21975" s="389">
        <v>34865.837904899898</v>
      </c>
      <c r="D21975" s="389" t="s">
        <v>519</v>
      </c>
      <c r="E21975" s="389" t="s">
        <v>670</v>
      </c>
      <c r="F21975" s="389" t="s">
        <v>650</v>
      </c>
      <c r="G21975" s="389" t="s">
        <v>519</v>
      </c>
    </row>
    <row r="21976" spans="1:7">
      <c r="A21976" s="389" t="s">
        <v>566</v>
      </c>
      <c r="B21976" s="389" t="s">
        <v>519</v>
      </c>
      <c r="C21976" s="389">
        <v>34865.837904899898</v>
      </c>
      <c r="D21976" s="389" t="s">
        <v>519</v>
      </c>
      <c r="E21976" s="389" t="s">
        <v>670</v>
      </c>
      <c r="F21976" s="389" t="s">
        <v>650</v>
      </c>
      <c r="G21976" s="389" t="s">
        <v>519</v>
      </c>
    </row>
    <row r="21977" spans="1:7">
      <c r="A21977" s="389" t="s">
        <v>565</v>
      </c>
      <c r="B21977" s="389" t="s">
        <v>519</v>
      </c>
      <c r="C21977" s="389">
        <v>34865.837904899898</v>
      </c>
      <c r="D21977" s="389" t="s">
        <v>519</v>
      </c>
      <c r="E21977" s="389" t="s">
        <v>670</v>
      </c>
      <c r="F21977" s="389" t="s">
        <v>650</v>
      </c>
      <c r="G21977" s="389" t="s">
        <v>519</v>
      </c>
    </row>
    <row r="21978" spans="1:7">
      <c r="A21978" s="389" t="s">
        <v>565</v>
      </c>
      <c r="B21978" s="389" t="s">
        <v>519</v>
      </c>
      <c r="C21978" s="389">
        <v>34865.837904899898</v>
      </c>
      <c r="D21978" s="389" t="s">
        <v>519</v>
      </c>
      <c r="E21978" s="389" t="s">
        <v>670</v>
      </c>
      <c r="F21978" s="389" t="s">
        <v>650</v>
      </c>
      <c r="G21978" s="389" t="s">
        <v>519</v>
      </c>
    </row>
    <row r="21979" spans="1:7">
      <c r="A21979" s="389" t="s">
        <v>565</v>
      </c>
      <c r="B21979" s="389" t="s">
        <v>519</v>
      </c>
      <c r="C21979" s="389">
        <v>34865.837904899898</v>
      </c>
      <c r="D21979" s="389" t="s">
        <v>519</v>
      </c>
      <c r="E21979" s="389" t="s">
        <v>670</v>
      </c>
      <c r="F21979" s="389" t="s">
        <v>650</v>
      </c>
      <c r="G21979" s="389" t="s">
        <v>519</v>
      </c>
    </row>
    <row r="21980" spans="1:7">
      <c r="A21980" s="389" t="s">
        <v>565</v>
      </c>
      <c r="B21980" s="389" t="s">
        <v>519</v>
      </c>
      <c r="C21980" s="389">
        <v>34865.837904899898</v>
      </c>
      <c r="D21980" s="389" t="s">
        <v>519</v>
      </c>
      <c r="E21980" s="389" t="s">
        <v>670</v>
      </c>
      <c r="F21980" s="389" t="s">
        <v>650</v>
      </c>
      <c r="G21980" s="389" t="s">
        <v>519</v>
      </c>
    </row>
    <row r="21981" spans="1:7">
      <c r="A21981" s="389" t="s">
        <v>565</v>
      </c>
      <c r="B21981" s="389" t="s">
        <v>519</v>
      </c>
      <c r="C21981" s="389">
        <v>34865.837904899898</v>
      </c>
      <c r="D21981" s="389" t="s">
        <v>519</v>
      </c>
      <c r="E21981" s="389" t="s">
        <v>670</v>
      </c>
      <c r="F21981" s="389" t="s">
        <v>650</v>
      </c>
      <c r="G21981" s="389" t="s">
        <v>519</v>
      </c>
    </row>
    <row r="21982" spans="1:7">
      <c r="A21982" s="389" t="s">
        <v>565</v>
      </c>
      <c r="B21982" s="389" t="s">
        <v>519</v>
      </c>
      <c r="C21982" s="389">
        <v>34865.837904899898</v>
      </c>
      <c r="D21982" s="389" t="s">
        <v>519</v>
      </c>
      <c r="E21982" s="389" t="s">
        <v>670</v>
      </c>
      <c r="F21982" s="389" t="s">
        <v>650</v>
      </c>
      <c r="G21982" s="389" t="s">
        <v>519</v>
      </c>
    </row>
    <row r="21983" spans="1:7">
      <c r="A21983" s="389" t="s">
        <v>565</v>
      </c>
      <c r="B21983" s="389" t="s">
        <v>519</v>
      </c>
      <c r="C21983" s="389">
        <v>34865.837904899898</v>
      </c>
      <c r="D21983" s="389" t="s">
        <v>519</v>
      </c>
      <c r="E21983" s="389" t="s">
        <v>670</v>
      </c>
      <c r="F21983" s="389" t="s">
        <v>650</v>
      </c>
      <c r="G21983" s="389" t="s">
        <v>519</v>
      </c>
    </row>
    <row r="21984" spans="1:7">
      <c r="A21984" s="389" t="s">
        <v>565</v>
      </c>
      <c r="B21984" s="389" t="s">
        <v>519</v>
      </c>
      <c r="C21984" s="389">
        <v>34865.837904899898</v>
      </c>
      <c r="D21984" s="389" t="s">
        <v>519</v>
      </c>
      <c r="E21984" s="389" t="s">
        <v>670</v>
      </c>
      <c r="F21984" s="389" t="s">
        <v>650</v>
      </c>
      <c r="G21984" s="389" t="s">
        <v>519</v>
      </c>
    </row>
    <row r="21985" spans="1:7">
      <c r="A21985" s="389" t="s">
        <v>565</v>
      </c>
      <c r="B21985" s="389" t="s">
        <v>519</v>
      </c>
      <c r="C21985" s="389">
        <v>34865.837904899898</v>
      </c>
      <c r="D21985" s="389" t="s">
        <v>519</v>
      </c>
      <c r="E21985" s="389" t="s">
        <v>670</v>
      </c>
      <c r="F21985" s="389" t="s">
        <v>650</v>
      </c>
      <c r="G21985" s="389" t="s">
        <v>519</v>
      </c>
    </row>
    <row r="21986" spans="1:7">
      <c r="A21986" s="389" t="s">
        <v>565</v>
      </c>
      <c r="B21986" s="389" t="s">
        <v>519</v>
      </c>
      <c r="C21986" s="389">
        <v>34865.837904899898</v>
      </c>
      <c r="D21986" s="389" t="s">
        <v>519</v>
      </c>
      <c r="E21986" s="389" t="s">
        <v>670</v>
      </c>
      <c r="F21986" s="389" t="s">
        <v>650</v>
      </c>
      <c r="G21986" s="389" t="s">
        <v>519</v>
      </c>
    </row>
    <row r="21987" spans="1:7">
      <c r="A21987" s="389" t="s">
        <v>565</v>
      </c>
      <c r="B21987" s="389" t="s">
        <v>519</v>
      </c>
      <c r="C21987" s="389">
        <v>34865.837904899898</v>
      </c>
      <c r="D21987" s="389" t="s">
        <v>519</v>
      </c>
      <c r="E21987" s="389" t="s">
        <v>670</v>
      </c>
      <c r="F21987" s="389" t="s">
        <v>650</v>
      </c>
      <c r="G21987" s="389" t="s">
        <v>519</v>
      </c>
    </row>
    <row r="21988" spans="1:7">
      <c r="A21988" s="389" t="s">
        <v>565</v>
      </c>
      <c r="B21988" s="389" t="s">
        <v>519</v>
      </c>
      <c r="C21988" s="389">
        <v>34865.837904899898</v>
      </c>
      <c r="D21988" s="389" t="s">
        <v>519</v>
      </c>
      <c r="E21988" s="389" t="s">
        <v>670</v>
      </c>
      <c r="F21988" s="389" t="s">
        <v>650</v>
      </c>
      <c r="G21988" s="389" t="s">
        <v>519</v>
      </c>
    </row>
    <row r="21989" spans="1:7">
      <c r="A21989" s="389" t="s">
        <v>565</v>
      </c>
      <c r="B21989" s="389" t="s">
        <v>519</v>
      </c>
      <c r="C21989" s="389">
        <v>34865.837904899898</v>
      </c>
      <c r="D21989" s="389" t="s">
        <v>519</v>
      </c>
      <c r="E21989" s="389" t="s">
        <v>670</v>
      </c>
      <c r="F21989" s="389" t="s">
        <v>650</v>
      </c>
      <c r="G21989" s="389" t="s">
        <v>519</v>
      </c>
    </row>
    <row r="21990" spans="1:7">
      <c r="A21990" s="389" t="s">
        <v>565</v>
      </c>
      <c r="B21990" s="389" t="s">
        <v>519</v>
      </c>
      <c r="C21990" s="389">
        <v>34865.837904899898</v>
      </c>
      <c r="D21990" s="389" t="s">
        <v>519</v>
      </c>
      <c r="E21990" s="389" t="s">
        <v>670</v>
      </c>
      <c r="F21990" s="389" t="s">
        <v>650</v>
      </c>
      <c r="G21990" s="389" t="s">
        <v>519</v>
      </c>
    </row>
    <row r="21991" spans="1:7">
      <c r="A21991" s="389" t="s">
        <v>565</v>
      </c>
      <c r="B21991" s="389" t="s">
        <v>519</v>
      </c>
      <c r="C21991" s="389">
        <v>34865.837904899898</v>
      </c>
      <c r="D21991" s="389" t="s">
        <v>519</v>
      </c>
      <c r="E21991" s="389" t="s">
        <v>670</v>
      </c>
      <c r="F21991" s="389" t="s">
        <v>650</v>
      </c>
      <c r="G21991" s="389" t="s">
        <v>519</v>
      </c>
    </row>
    <row r="21992" spans="1:7">
      <c r="A21992" s="389" t="s">
        <v>566</v>
      </c>
      <c r="B21992" s="389" t="s">
        <v>519</v>
      </c>
      <c r="C21992" s="389">
        <v>34865.837904899898</v>
      </c>
      <c r="D21992" s="389" t="s">
        <v>519</v>
      </c>
      <c r="E21992" s="389" t="s">
        <v>670</v>
      </c>
      <c r="F21992" s="389" t="s">
        <v>650</v>
      </c>
      <c r="G21992" s="389" t="s">
        <v>519</v>
      </c>
    </row>
    <row r="21993" spans="1:7">
      <c r="A21993" s="389" t="s">
        <v>566</v>
      </c>
      <c r="B21993" s="389" t="s">
        <v>519</v>
      </c>
      <c r="C21993" s="389">
        <v>34865.837904899898</v>
      </c>
      <c r="D21993" s="389" t="s">
        <v>519</v>
      </c>
      <c r="E21993" s="389" t="s">
        <v>670</v>
      </c>
      <c r="F21993" s="389" t="s">
        <v>650</v>
      </c>
      <c r="G21993" s="389" t="s">
        <v>519</v>
      </c>
    </row>
    <row r="21994" spans="1:7">
      <c r="A21994" s="389" t="s">
        <v>566</v>
      </c>
      <c r="B21994" s="389" t="s">
        <v>519</v>
      </c>
      <c r="C21994" s="389">
        <v>34865.837904899898</v>
      </c>
      <c r="D21994" s="389" t="s">
        <v>519</v>
      </c>
      <c r="E21994" s="389" t="s">
        <v>670</v>
      </c>
      <c r="F21994" s="389" t="s">
        <v>650</v>
      </c>
      <c r="G21994" s="389" t="s">
        <v>519</v>
      </c>
    </row>
    <row r="21995" spans="1:7">
      <c r="A21995" s="389" t="s">
        <v>566</v>
      </c>
      <c r="B21995" s="389" t="s">
        <v>519</v>
      </c>
      <c r="C21995" s="389">
        <v>34865.837904899898</v>
      </c>
      <c r="D21995" s="389" t="s">
        <v>519</v>
      </c>
      <c r="E21995" s="389" t="s">
        <v>670</v>
      </c>
      <c r="F21995" s="389" t="s">
        <v>650</v>
      </c>
      <c r="G21995" s="389" t="s">
        <v>519</v>
      </c>
    </row>
    <row r="21996" spans="1:7">
      <c r="A21996" s="389" t="s">
        <v>566</v>
      </c>
      <c r="B21996" s="389" t="s">
        <v>519</v>
      </c>
      <c r="C21996" s="389">
        <v>34865.837904899898</v>
      </c>
      <c r="D21996" s="389" t="s">
        <v>519</v>
      </c>
      <c r="E21996" s="389" t="s">
        <v>670</v>
      </c>
      <c r="F21996" s="389" t="s">
        <v>650</v>
      </c>
      <c r="G21996" s="389" t="s">
        <v>519</v>
      </c>
    </row>
    <row r="21997" spans="1:7">
      <c r="A21997" s="389" t="s">
        <v>566</v>
      </c>
      <c r="B21997" s="389" t="s">
        <v>519</v>
      </c>
      <c r="C21997" s="389">
        <v>34865.837904899898</v>
      </c>
      <c r="D21997" s="389" t="s">
        <v>519</v>
      </c>
      <c r="E21997" s="389" t="s">
        <v>670</v>
      </c>
      <c r="F21997" s="389" t="s">
        <v>650</v>
      </c>
      <c r="G21997" s="389" t="s">
        <v>519</v>
      </c>
    </row>
    <row r="21998" spans="1:7">
      <c r="A21998" s="389" t="s">
        <v>566</v>
      </c>
      <c r="B21998" s="389" t="s">
        <v>519</v>
      </c>
      <c r="C21998" s="389">
        <v>34865.837904899898</v>
      </c>
      <c r="D21998" s="389" t="s">
        <v>519</v>
      </c>
      <c r="E21998" s="389" t="s">
        <v>670</v>
      </c>
      <c r="F21998" s="389" t="s">
        <v>650</v>
      </c>
      <c r="G21998" s="389" t="s">
        <v>519</v>
      </c>
    </row>
    <row r="21999" spans="1:7">
      <c r="A21999" s="389" t="s">
        <v>566</v>
      </c>
      <c r="B21999" s="389" t="s">
        <v>519</v>
      </c>
      <c r="C21999" s="389">
        <v>34865.837904899898</v>
      </c>
      <c r="D21999" s="389" t="s">
        <v>519</v>
      </c>
      <c r="E21999" s="389" t="s">
        <v>670</v>
      </c>
      <c r="F21999" s="389" t="s">
        <v>650</v>
      </c>
      <c r="G21999" s="389" t="s">
        <v>519</v>
      </c>
    </row>
    <row r="22000" spans="1:7">
      <c r="A22000" s="389" t="s">
        <v>566</v>
      </c>
      <c r="B22000" s="389" t="s">
        <v>519</v>
      </c>
      <c r="C22000" s="389">
        <v>34865.837904899898</v>
      </c>
      <c r="D22000" s="389" t="s">
        <v>519</v>
      </c>
      <c r="E22000" s="389" t="s">
        <v>670</v>
      </c>
      <c r="F22000" s="389" t="s">
        <v>650</v>
      </c>
      <c r="G22000" s="389" t="s">
        <v>519</v>
      </c>
    </row>
    <row r="22001" spans="1:7">
      <c r="A22001" s="389" t="s">
        <v>566</v>
      </c>
      <c r="B22001" s="389" t="s">
        <v>519</v>
      </c>
      <c r="C22001" s="389">
        <v>34865.837904899898</v>
      </c>
      <c r="D22001" s="389" t="s">
        <v>519</v>
      </c>
      <c r="E22001" s="389" t="s">
        <v>670</v>
      </c>
      <c r="F22001" s="389" t="s">
        <v>650</v>
      </c>
      <c r="G22001" s="389" t="s">
        <v>519</v>
      </c>
    </row>
    <row r="22002" spans="1:7">
      <c r="A22002" s="389" t="s">
        <v>566</v>
      </c>
      <c r="B22002" s="389" t="s">
        <v>519</v>
      </c>
      <c r="C22002" s="389">
        <v>34865.837904899898</v>
      </c>
      <c r="D22002" s="389" t="s">
        <v>519</v>
      </c>
      <c r="E22002" s="389" t="s">
        <v>670</v>
      </c>
      <c r="F22002" s="389" t="s">
        <v>650</v>
      </c>
      <c r="G22002" s="389" t="s">
        <v>519</v>
      </c>
    </row>
    <row r="22003" spans="1:7">
      <c r="A22003" s="389" t="s">
        <v>566</v>
      </c>
      <c r="B22003" s="389" t="s">
        <v>519</v>
      </c>
      <c r="C22003" s="389">
        <v>34865.837904899898</v>
      </c>
      <c r="D22003" s="389" t="s">
        <v>519</v>
      </c>
      <c r="E22003" s="389" t="s">
        <v>670</v>
      </c>
      <c r="F22003" s="389" t="s">
        <v>650</v>
      </c>
      <c r="G22003" s="389" t="s">
        <v>519</v>
      </c>
    </row>
    <row r="22004" spans="1:7">
      <c r="A22004" s="389" t="s">
        <v>566</v>
      </c>
      <c r="B22004" s="389" t="s">
        <v>519</v>
      </c>
      <c r="C22004" s="389">
        <v>34865.837904899898</v>
      </c>
      <c r="D22004" s="389" t="s">
        <v>519</v>
      </c>
      <c r="E22004" s="389" t="s">
        <v>670</v>
      </c>
      <c r="F22004" s="389" t="s">
        <v>650</v>
      </c>
      <c r="G22004" s="389" t="s">
        <v>519</v>
      </c>
    </row>
    <row r="22005" spans="1:7">
      <c r="A22005" s="389" t="s">
        <v>566</v>
      </c>
      <c r="B22005" s="389" t="s">
        <v>519</v>
      </c>
      <c r="C22005" s="389">
        <v>34865.837904899898</v>
      </c>
      <c r="D22005" s="389" t="s">
        <v>519</v>
      </c>
      <c r="E22005" s="389" t="s">
        <v>670</v>
      </c>
      <c r="F22005" s="389" t="s">
        <v>650</v>
      </c>
      <c r="G22005" s="389" t="s">
        <v>519</v>
      </c>
    </row>
    <row r="22006" spans="1:7">
      <c r="A22006" s="389" t="s">
        <v>566</v>
      </c>
      <c r="B22006" s="389" t="s">
        <v>519</v>
      </c>
      <c r="C22006" s="389">
        <v>34865.837904899898</v>
      </c>
      <c r="D22006" s="389" t="s">
        <v>519</v>
      </c>
      <c r="E22006" s="389" t="s">
        <v>670</v>
      </c>
      <c r="F22006" s="389" t="s">
        <v>650</v>
      </c>
      <c r="G22006" s="389" t="s">
        <v>519</v>
      </c>
    </row>
    <row r="22007" spans="1:7">
      <c r="A22007" s="389" t="s">
        <v>566</v>
      </c>
      <c r="B22007" s="389" t="s">
        <v>519</v>
      </c>
      <c r="C22007" s="389">
        <v>34865.837904899898</v>
      </c>
      <c r="D22007" s="389" t="s">
        <v>519</v>
      </c>
      <c r="E22007" s="389" t="s">
        <v>670</v>
      </c>
      <c r="F22007" s="389" t="s">
        <v>650</v>
      </c>
      <c r="G22007" s="389" t="s">
        <v>519</v>
      </c>
    </row>
    <row r="22008" spans="1:7">
      <c r="A22008" s="389" t="s">
        <v>514</v>
      </c>
      <c r="B22008" s="389" t="s">
        <v>519</v>
      </c>
      <c r="C22008" s="389">
        <v>34865.837904899898</v>
      </c>
      <c r="D22008" s="389" t="s">
        <v>519</v>
      </c>
      <c r="E22008" s="389" t="s">
        <v>670</v>
      </c>
      <c r="F22008" s="389" t="s">
        <v>650</v>
      </c>
      <c r="G22008" s="389" t="s">
        <v>519</v>
      </c>
    </row>
    <row r="22009" spans="1:7">
      <c r="A22009" s="389" t="s">
        <v>514</v>
      </c>
      <c r="B22009" s="389" t="s">
        <v>519</v>
      </c>
      <c r="C22009" s="389">
        <v>34865.837904899898</v>
      </c>
      <c r="D22009" s="389" t="s">
        <v>519</v>
      </c>
      <c r="E22009" s="389" t="s">
        <v>670</v>
      </c>
      <c r="F22009" s="389" t="s">
        <v>650</v>
      </c>
      <c r="G22009" s="389" t="s">
        <v>519</v>
      </c>
    </row>
    <row r="22010" spans="1:7">
      <c r="A22010" s="389" t="s">
        <v>514</v>
      </c>
      <c r="B22010" s="389" t="s">
        <v>519</v>
      </c>
      <c r="C22010" s="389">
        <v>34865.837904899898</v>
      </c>
      <c r="D22010" s="389" t="s">
        <v>519</v>
      </c>
      <c r="E22010" s="389" t="s">
        <v>670</v>
      </c>
      <c r="F22010" s="389" t="s">
        <v>650</v>
      </c>
      <c r="G22010" s="389" t="s">
        <v>519</v>
      </c>
    </row>
    <row r="22011" spans="1:7">
      <c r="A22011" s="389" t="s">
        <v>514</v>
      </c>
      <c r="B22011" s="389" t="s">
        <v>519</v>
      </c>
      <c r="C22011" s="389">
        <v>34865.837904899898</v>
      </c>
      <c r="D22011" s="389" t="s">
        <v>519</v>
      </c>
      <c r="E22011" s="389" t="s">
        <v>670</v>
      </c>
      <c r="F22011" s="389" t="s">
        <v>650</v>
      </c>
      <c r="G22011" s="389" t="s">
        <v>519</v>
      </c>
    </row>
    <row r="22012" spans="1:7">
      <c r="A22012" s="389" t="s">
        <v>514</v>
      </c>
      <c r="B22012" s="389" t="s">
        <v>519</v>
      </c>
      <c r="C22012" s="389">
        <v>34865.837904899898</v>
      </c>
      <c r="D22012" s="389" t="s">
        <v>519</v>
      </c>
      <c r="E22012" s="389" t="s">
        <v>670</v>
      </c>
      <c r="F22012" s="389" t="s">
        <v>650</v>
      </c>
      <c r="G22012" s="389" t="s">
        <v>519</v>
      </c>
    </row>
    <row r="22013" spans="1:7">
      <c r="A22013" s="389" t="s">
        <v>514</v>
      </c>
      <c r="B22013" s="389" t="s">
        <v>519</v>
      </c>
      <c r="C22013" s="389">
        <v>34865.837904899898</v>
      </c>
      <c r="D22013" s="389" t="s">
        <v>519</v>
      </c>
      <c r="E22013" s="389" t="s">
        <v>670</v>
      </c>
      <c r="F22013" s="389" t="s">
        <v>650</v>
      </c>
      <c r="G22013" s="389" t="s">
        <v>519</v>
      </c>
    </row>
    <row r="22014" spans="1:7">
      <c r="A22014" s="389" t="s">
        <v>514</v>
      </c>
      <c r="B22014" s="389" t="s">
        <v>519</v>
      </c>
      <c r="C22014" s="389">
        <v>34865.837904899898</v>
      </c>
      <c r="D22014" s="389" t="s">
        <v>519</v>
      </c>
      <c r="E22014" s="389" t="s">
        <v>670</v>
      </c>
      <c r="F22014" s="389" t="s">
        <v>650</v>
      </c>
      <c r="G22014" s="389" t="s">
        <v>519</v>
      </c>
    </row>
    <row r="22015" spans="1:7">
      <c r="A22015" s="389" t="s">
        <v>514</v>
      </c>
      <c r="B22015" s="389" t="s">
        <v>519</v>
      </c>
      <c r="C22015" s="389">
        <v>34865.837904899898</v>
      </c>
      <c r="D22015" s="389" t="s">
        <v>519</v>
      </c>
      <c r="E22015" s="389" t="s">
        <v>670</v>
      </c>
      <c r="F22015" s="389" t="s">
        <v>650</v>
      </c>
      <c r="G22015" s="389" t="s">
        <v>519</v>
      </c>
    </row>
    <row r="22016" spans="1:7">
      <c r="A22016" s="389" t="s">
        <v>514</v>
      </c>
      <c r="B22016" s="389" t="s">
        <v>519</v>
      </c>
      <c r="C22016" s="389">
        <v>34865.837904899898</v>
      </c>
      <c r="D22016" s="389" t="s">
        <v>519</v>
      </c>
      <c r="E22016" s="389" t="s">
        <v>670</v>
      </c>
      <c r="F22016" s="389" t="s">
        <v>650</v>
      </c>
      <c r="G22016" s="389" t="s">
        <v>519</v>
      </c>
    </row>
    <row r="22017" spans="1:7">
      <c r="A22017" s="389" t="s">
        <v>514</v>
      </c>
      <c r="B22017" s="389" t="s">
        <v>519</v>
      </c>
      <c r="C22017" s="389">
        <v>34865.837904899898</v>
      </c>
      <c r="D22017" s="389" t="s">
        <v>519</v>
      </c>
      <c r="E22017" s="389" t="s">
        <v>670</v>
      </c>
      <c r="F22017" s="389" t="s">
        <v>650</v>
      </c>
      <c r="G22017" s="389" t="s">
        <v>519</v>
      </c>
    </row>
    <row r="22018" spans="1:7">
      <c r="A22018" s="389" t="s">
        <v>514</v>
      </c>
      <c r="B22018" s="389" t="s">
        <v>519</v>
      </c>
      <c r="C22018" s="389">
        <v>34865.837904899898</v>
      </c>
      <c r="D22018" s="389" t="s">
        <v>519</v>
      </c>
      <c r="E22018" s="389" t="s">
        <v>670</v>
      </c>
      <c r="F22018" s="389" t="s">
        <v>650</v>
      </c>
      <c r="G22018" s="389" t="s">
        <v>519</v>
      </c>
    </row>
    <row r="22019" spans="1:7">
      <c r="A22019" s="389" t="s">
        <v>514</v>
      </c>
      <c r="B22019" s="389" t="s">
        <v>519</v>
      </c>
      <c r="C22019" s="389">
        <v>34865.837904899898</v>
      </c>
      <c r="D22019" s="389" t="s">
        <v>519</v>
      </c>
      <c r="E22019" s="389" t="s">
        <v>670</v>
      </c>
      <c r="F22019" s="389" t="s">
        <v>650</v>
      </c>
      <c r="G22019" s="389" t="s">
        <v>519</v>
      </c>
    </row>
    <row r="22020" spans="1:7">
      <c r="A22020" s="389" t="s">
        <v>514</v>
      </c>
      <c r="B22020" s="389" t="s">
        <v>519</v>
      </c>
      <c r="C22020" s="389">
        <v>34865.837904899898</v>
      </c>
      <c r="D22020" s="389" t="s">
        <v>519</v>
      </c>
      <c r="E22020" s="389" t="s">
        <v>670</v>
      </c>
      <c r="F22020" s="389" t="s">
        <v>650</v>
      </c>
      <c r="G22020" s="389" t="s">
        <v>519</v>
      </c>
    </row>
    <row r="22021" spans="1:7">
      <c r="A22021" s="389" t="s">
        <v>514</v>
      </c>
      <c r="B22021" s="389" t="s">
        <v>519</v>
      </c>
      <c r="C22021" s="389">
        <v>34865.837904899898</v>
      </c>
      <c r="D22021" s="389" t="s">
        <v>519</v>
      </c>
      <c r="E22021" s="389" t="s">
        <v>670</v>
      </c>
      <c r="F22021" s="389" t="s">
        <v>650</v>
      </c>
      <c r="G22021" s="389" t="s">
        <v>519</v>
      </c>
    </row>
    <row r="22022" spans="1:7">
      <c r="A22022" s="389" t="s">
        <v>514</v>
      </c>
      <c r="B22022" s="389" t="s">
        <v>519</v>
      </c>
      <c r="C22022" s="389">
        <v>34865.837904899898</v>
      </c>
      <c r="D22022" s="389" t="s">
        <v>519</v>
      </c>
      <c r="E22022" s="389" t="s">
        <v>670</v>
      </c>
      <c r="F22022" s="389" t="s">
        <v>650</v>
      </c>
      <c r="G22022" s="389" t="s">
        <v>519</v>
      </c>
    </row>
    <row r="22023" spans="1:7">
      <c r="A22023" s="389" t="s">
        <v>514</v>
      </c>
      <c r="B22023" s="389" t="s">
        <v>519</v>
      </c>
      <c r="C22023" s="389">
        <v>34865.837904899898</v>
      </c>
      <c r="D22023" s="389" t="s">
        <v>519</v>
      </c>
      <c r="E22023" s="389" t="s">
        <v>670</v>
      </c>
      <c r="F22023" s="389" t="s">
        <v>650</v>
      </c>
      <c r="G22023" s="389" t="s">
        <v>519</v>
      </c>
    </row>
    <row r="22024" spans="1:7">
      <c r="A22024" s="389" t="s">
        <v>514</v>
      </c>
      <c r="B22024" s="389" t="s">
        <v>519</v>
      </c>
      <c r="C22024" s="389">
        <v>34865.837904899898</v>
      </c>
      <c r="D22024" s="389" t="s">
        <v>519</v>
      </c>
      <c r="E22024" s="389" t="s">
        <v>670</v>
      </c>
      <c r="F22024" s="389" t="s">
        <v>650</v>
      </c>
      <c r="G22024" s="389" t="s">
        <v>519</v>
      </c>
    </row>
    <row r="22025" spans="1:7">
      <c r="A22025" s="389" t="s">
        <v>514</v>
      </c>
      <c r="B22025" s="389" t="s">
        <v>519</v>
      </c>
      <c r="C22025" s="389">
        <v>34865.837904899898</v>
      </c>
      <c r="D22025" s="389" t="s">
        <v>519</v>
      </c>
      <c r="E22025" s="389" t="s">
        <v>670</v>
      </c>
      <c r="F22025" s="389" t="s">
        <v>650</v>
      </c>
      <c r="G22025" s="389" t="s">
        <v>519</v>
      </c>
    </row>
    <row r="22026" spans="1:7">
      <c r="A22026" s="389" t="s">
        <v>514</v>
      </c>
      <c r="B22026" s="389" t="s">
        <v>519</v>
      </c>
      <c r="C22026" s="389">
        <v>34865.837904899898</v>
      </c>
      <c r="D22026" s="389" t="s">
        <v>519</v>
      </c>
      <c r="E22026" s="389" t="s">
        <v>670</v>
      </c>
      <c r="F22026" s="389" t="s">
        <v>650</v>
      </c>
      <c r="G22026" s="389" t="s">
        <v>519</v>
      </c>
    </row>
    <row r="22027" spans="1:7">
      <c r="A22027" s="389" t="s">
        <v>514</v>
      </c>
      <c r="B22027" s="389" t="s">
        <v>519</v>
      </c>
      <c r="C22027" s="389">
        <v>34865.837904899898</v>
      </c>
      <c r="D22027" s="389" t="s">
        <v>519</v>
      </c>
      <c r="E22027" s="389" t="s">
        <v>670</v>
      </c>
      <c r="F22027" s="389" t="s">
        <v>650</v>
      </c>
      <c r="G22027" s="389" t="s">
        <v>519</v>
      </c>
    </row>
    <row r="22028" spans="1:7">
      <c r="A22028" s="389" t="s">
        <v>514</v>
      </c>
      <c r="B22028" s="389" t="s">
        <v>519</v>
      </c>
      <c r="C22028" s="389">
        <v>34865.837904899898</v>
      </c>
      <c r="D22028" s="389" t="s">
        <v>519</v>
      </c>
      <c r="E22028" s="389" t="s">
        <v>670</v>
      </c>
      <c r="F22028" s="389" t="s">
        <v>650</v>
      </c>
      <c r="G22028" s="389" t="s">
        <v>519</v>
      </c>
    </row>
    <row r="22029" spans="1:7">
      <c r="A22029" s="389" t="s">
        <v>514</v>
      </c>
      <c r="B22029" s="389" t="s">
        <v>519</v>
      </c>
      <c r="C22029" s="389">
        <v>34865.837904899898</v>
      </c>
      <c r="D22029" s="389" t="s">
        <v>519</v>
      </c>
      <c r="E22029" s="389" t="s">
        <v>670</v>
      </c>
      <c r="F22029" s="389" t="s">
        <v>650</v>
      </c>
      <c r="G22029" s="389" t="s">
        <v>519</v>
      </c>
    </row>
    <row r="22030" spans="1:7">
      <c r="A22030" s="389" t="s">
        <v>514</v>
      </c>
      <c r="B22030" s="389" t="s">
        <v>519</v>
      </c>
      <c r="C22030" s="389">
        <v>34865.837904899898</v>
      </c>
      <c r="D22030" s="389" t="s">
        <v>519</v>
      </c>
      <c r="E22030" s="389" t="s">
        <v>670</v>
      </c>
      <c r="F22030" s="389" t="s">
        <v>650</v>
      </c>
      <c r="G22030" s="389" t="s">
        <v>519</v>
      </c>
    </row>
    <row r="22031" spans="1:7">
      <c r="A22031" s="389" t="s">
        <v>514</v>
      </c>
      <c r="B22031" s="389" t="s">
        <v>519</v>
      </c>
      <c r="C22031" s="389">
        <v>34865.837904899898</v>
      </c>
      <c r="D22031" s="389" t="s">
        <v>519</v>
      </c>
      <c r="E22031" s="389" t="s">
        <v>670</v>
      </c>
      <c r="F22031" s="389" t="s">
        <v>650</v>
      </c>
      <c r="G22031" s="389" t="s">
        <v>519</v>
      </c>
    </row>
    <row r="22032" spans="1:7">
      <c r="A22032" s="389" t="s">
        <v>514</v>
      </c>
      <c r="B22032" s="389" t="s">
        <v>519</v>
      </c>
      <c r="C22032" s="389">
        <v>34865.837904899898</v>
      </c>
      <c r="D22032" s="389" t="s">
        <v>519</v>
      </c>
      <c r="E22032" s="389" t="s">
        <v>670</v>
      </c>
      <c r="F22032" s="389" t="s">
        <v>650</v>
      </c>
      <c r="G22032" s="389" t="s">
        <v>519</v>
      </c>
    </row>
    <row r="22033" spans="1:7">
      <c r="A22033" s="389" t="s">
        <v>514</v>
      </c>
      <c r="B22033" s="389" t="s">
        <v>519</v>
      </c>
      <c r="C22033" s="389">
        <v>34865.837904899898</v>
      </c>
      <c r="D22033" s="389" t="s">
        <v>519</v>
      </c>
      <c r="E22033" s="389" t="s">
        <v>670</v>
      </c>
      <c r="F22033" s="389" t="s">
        <v>650</v>
      </c>
      <c r="G22033" s="389" t="s">
        <v>519</v>
      </c>
    </row>
    <row r="22034" spans="1:7">
      <c r="A22034" s="389" t="s">
        <v>514</v>
      </c>
      <c r="B22034" s="389" t="s">
        <v>519</v>
      </c>
      <c r="C22034" s="389">
        <v>34865.837904899898</v>
      </c>
      <c r="D22034" s="389" t="s">
        <v>519</v>
      </c>
      <c r="E22034" s="389" t="s">
        <v>670</v>
      </c>
      <c r="F22034" s="389" t="s">
        <v>650</v>
      </c>
      <c r="G22034" s="389" t="s">
        <v>519</v>
      </c>
    </row>
    <row r="22035" spans="1:7">
      <c r="A22035" s="389" t="s">
        <v>514</v>
      </c>
      <c r="B22035" s="389" t="s">
        <v>519</v>
      </c>
      <c r="C22035" s="389">
        <v>34865.837904899898</v>
      </c>
      <c r="D22035" s="389" t="s">
        <v>519</v>
      </c>
      <c r="E22035" s="389" t="s">
        <v>670</v>
      </c>
      <c r="F22035" s="389" t="s">
        <v>650</v>
      </c>
      <c r="G22035" s="389" t="s">
        <v>519</v>
      </c>
    </row>
    <row r="22036" spans="1:7">
      <c r="A22036" s="389" t="s">
        <v>514</v>
      </c>
      <c r="B22036" s="389" t="s">
        <v>519</v>
      </c>
      <c r="C22036" s="389">
        <v>34865.837904899898</v>
      </c>
      <c r="D22036" s="389" t="s">
        <v>519</v>
      </c>
      <c r="E22036" s="389" t="s">
        <v>670</v>
      </c>
      <c r="F22036" s="389" t="s">
        <v>650</v>
      </c>
      <c r="G22036" s="389" t="s">
        <v>519</v>
      </c>
    </row>
    <row r="22037" spans="1:7">
      <c r="A22037" s="389" t="s">
        <v>514</v>
      </c>
      <c r="B22037" s="389" t="s">
        <v>519</v>
      </c>
      <c r="C22037" s="389">
        <v>34865.837904899898</v>
      </c>
      <c r="D22037" s="389" t="s">
        <v>519</v>
      </c>
      <c r="E22037" s="389" t="s">
        <v>670</v>
      </c>
      <c r="F22037" s="389" t="s">
        <v>650</v>
      </c>
      <c r="G22037" s="389" t="s">
        <v>519</v>
      </c>
    </row>
    <row r="22038" spans="1:7">
      <c r="A22038" s="389" t="s">
        <v>514</v>
      </c>
      <c r="B22038" s="389" t="s">
        <v>519</v>
      </c>
      <c r="C22038" s="389">
        <v>34865.837904899898</v>
      </c>
      <c r="D22038" s="389" t="s">
        <v>519</v>
      </c>
      <c r="E22038" s="389" t="s">
        <v>670</v>
      </c>
      <c r="F22038" s="389" t="s">
        <v>650</v>
      </c>
      <c r="G22038" s="389" t="s">
        <v>519</v>
      </c>
    </row>
    <row r="22039" spans="1:7">
      <c r="A22039" s="389" t="s">
        <v>514</v>
      </c>
      <c r="B22039" s="389" t="s">
        <v>519</v>
      </c>
      <c r="C22039" s="389">
        <v>34865.837904899898</v>
      </c>
      <c r="D22039" s="389" t="s">
        <v>519</v>
      </c>
      <c r="E22039" s="389" t="s">
        <v>670</v>
      </c>
      <c r="F22039" s="389" t="s">
        <v>650</v>
      </c>
      <c r="G22039" s="389" t="s">
        <v>519</v>
      </c>
    </row>
    <row r="22040" spans="1:7">
      <c r="A22040" s="389" t="s">
        <v>514</v>
      </c>
      <c r="B22040" s="389" t="s">
        <v>519</v>
      </c>
      <c r="C22040" s="389">
        <v>34865.837904899898</v>
      </c>
      <c r="D22040" s="389" t="s">
        <v>519</v>
      </c>
      <c r="E22040" s="389" t="s">
        <v>670</v>
      </c>
      <c r="F22040" s="389" t="s">
        <v>650</v>
      </c>
      <c r="G22040" s="389" t="s">
        <v>519</v>
      </c>
    </row>
    <row r="22041" spans="1:7">
      <c r="A22041" s="389" t="s">
        <v>514</v>
      </c>
      <c r="B22041" s="389" t="s">
        <v>519</v>
      </c>
      <c r="C22041" s="389">
        <v>34865.837904899898</v>
      </c>
      <c r="D22041" s="389" t="s">
        <v>519</v>
      </c>
      <c r="E22041" s="389" t="s">
        <v>670</v>
      </c>
      <c r="F22041" s="389" t="s">
        <v>650</v>
      </c>
      <c r="G22041" s="389" t="s">
        <v>519</v>
      </c>
    </row>
    <row r="22042" spans="1:7">
      <c r="A22042" s="389" t="s">
        <v>514</v>
      </c>
      <c r="B22042" s="389" t="s">
        <v>519</v>
      </c>
      <c r="C22042" s="389">
        <v>34865.837904899898</v>
      </c>
      <c r="D22042" s="389" t="s">
        <v>519</v>
      </c>
      <c r="E22042" s="389" t="s">
        <v>670</v>
      </c>
      <c r="F22042" s="389" t="s">
        <v>650</v>
      </c>
      <c r="G22042" s="389" t="s">
        <v>519</v>
      </c>
    </row>
    <row r="22043" spans="1:7">
      <c r="A22043" s="389" t="s">
        <v>514</v>
      </c>
      <c r="B22043" s="389" t="s">
        <v>519</v>
      </c>
      <c r="C22043" s="389">
        <v>34865.837904899898</v>
      </c>
      <c r="D22043" s="389" t="s">
        <v>519</v>
      </c>
      <c r="E22043" s="389" t="s">
        <v>670</v>
      </c>
      <c r="F22043" s="389" t="s">
        <v>650</v>
      </c>
      <c r="G22043" s="389" t="s">
        <v>519</v>
      </c>
    </row>
    <row r="22044" spans="1:7">
      <c r="A22044" s="389" t="s">
        <v>514</v>
      </c>
      <c r="B22044" s="389" t="s">
        <v>519</v>
      </c>
      <c r="C22044" s="389">
        <v>34865.837904899898</v>
      </c>
      <c r="D22044" s="389" t="s">
        <v>519</v>
      </c>
      <c r="E22044" s="389" t="s">
        <v>670</v>
      </c>
      <c r="F22044" s="389" t="s">
        <v>650</v>
      </c>
      <c r="G22044" s="389" t="s">
        <v>519</v>
      </c>
    </row>
    <row r="22045" spans="1:7">
      <c r="A22045" s="389" t="s">
        <v>514</v>
      </c>
      <c r="B22045" s="389" t="s">
        <v>519</v>
      </c>
      <c r="C22045" s="389">
        <v>34865.837904899898</v>
      </c>
      <c r="D22045" s="389" t="s">
        <v>519</v>
      </c>
      <c r="E22045" s="389" t="s">
        <v>670</v>
      </c>
      <c r="F22045" s="389" t="s">
        <v>650</v>
      </c>
      <c r="G22045" s="389" t="s">
        <v>519</v>
      </c>
    </row>
    <row r="22046" spans="1:7">
      <c r="A22046" s="389" t="s">
        <v>514</v>
      </c>
      <c r="B22046" s="389" t="s">
        <v>519</v>
      </c>
      <c r="C22046" s="389">
        <v>34865.837904899898</v>
      </c>
      <c r="D22046" s="389" t="s">
        <v>519</v>
      </c>
      <c r="E22046" s="389" t="s">
        <v>670</v>
      </c>
      <c r="F22046" s="389" t="s">
        <v>650</v>
      </c>
      <c r="G22046" s="389" t="s">
        <v>519</v>
      </c>
    </row>
    <row r="22047" spans="1:7">
      <c r="A22047" s="389" t="s">
        <v>514</v>
      </c>
      <c r="B22047" s="389" t="s">
        <v>519</v>
      </c>
      <c r="C22047" s="389">
        <v>34865.837904899898</v>
      </c>
      <c r="D22047" s="389" t="s">
        <v>519</v>
      </c>
      <c r="E22047" s="389" t="s">
        <v>670</v>
      </c>
      <c r="F22047" s="389" t="s">
        <v>650</v>
      </c>
      <c r="G22047" s="389" t="s">
        <v>519</v>
      </c>
    </row>
    <row r="22048" spans="1:7">
      <c r="A22048" s="389" t="s">
        <v>514</v>
      </c>
      <c r="B22048" s="389" t="s">
        <v>519</v>
      </c>
      <c r="C22048" s="389">
        <v>34865.837904899898</v>
      </c>
      <c r="D22048" s="389" t="s">
        <v>519</v>
      </c>
      <c r="E22048" s="389" t="s">
        <v>670</v>
      </c>
      <c r="F22048" s="389" t="s">
        <v>650</v>
      </c>
      <c r="G22048" s="389" t="s">
        <v>519</v>
      </c>
    </row>
    <row r="22049" spans="1:7">
      <c r="A22049" s="389" t="s">
        <v>514</v>
      </c>
      <c r="B22049" s="389" t="s">
        <v>519</v>
      </c>
      <c r="C22049" s="389">
        <v>34865.837904899898</v>
      </c>
      <c r="D22049" s="389" t="s">
        <v>519</v>
      </c>
      <c r="E22049" s="389" t="s">
        <v>670</v>
      </c>
      <c r="F22049" s="389" t="s">
        <v>650</v>
      </c>
      <c r="G22049" s="389" t="s">
        <v>519</v>
      </c>
    </row>
    <row r="22050" spans="1:7">
      <c r="A22050" s="389" t="s">
        <v>514</v>
      </c>
      <c r="B22050" s="389" t="s">
        <v>519</v>
      </c>
      <c r="C22050" s="389">
        <v>34865.837904899898</v>
      </c>
      <c r="D22050" s="389" t="s">
        <v>519</v>
      </c>
      <c r="E22050" s="389" t="s">
        <v>670</v>
      </c>
      <c r="F22050" s="389" t="s">
        <v>650</v>
      </c>
      <c r="G22050" s="389" t="s">
        <v>519</v>
      </c>
    </row>
    <row r="22051" spans="1:7">
      <c r="A22051" s="389" t="s">
        <v>514</v>
      </c>
      <c r="B22051" s="389" t="s">
        <v>519</v>
      </c>
      <c r="C22051" s="389">
        <v>34865.837904899898</v>
      </c>
      <c r="D22051" s="389" t="s">
        <v>519</v>
      </c>
      <c r="E22051" s="389" t="s">
        <v>670</v>
      </c>
      <c r="F22051" s="389" t="s">
        <v>650</v>
      </c>
      <c r="G22051" s="389" t="s">
        <v>519</v>
      </c>
    </row>
    <row r="22052" spans="1:7">
      <c r="A22052" s="389" t="s">
        <v>514</v>
      </c>
      <c r="B22052" s="389" t="s">
        <v>519</v>
      </c>
      <c r="C22052" s="389">
        <v>34865.837904899898</v>
      </c>
      <c r="D22052" s="389" t="s">
        <v>519</v>
      </c>
      <c r="E22052" s="389" t="s">
        <v>670</v>
      </c>
      <c r="F22052" s="389" t="s">
        <v>650</v>
      </c>
      <c r="G22052" s="389" t="s">
        <v>519</v>
      </c>
    </row>
    <row r="22053" spans="1:7">
      <c r="A22053" s="389" t="s">
        <v>514</v>
      </c>
      <c r="B22053" s="389" t="s">
        <v>519</v>
      </c>
      <c r="C22053" s="389">
        <v>34865.837904899898</v>
      </c>
      <c r="D22053" s="389" t="s">
        <v>519</v>
      </c>
      <c r="E22053" s="389" t="s">
        <v>670</v>
      </c>
      <c r="F22053" s="389" t="s">
        <v>650</v>
      </c>
      <c r="G22053" s="389" t="s">
        <v>519</v>
      </c>
    </row>
    <row r="22054" spans="1:7">
      <c r="A22054" s="389" t="s">
        <v>514</v>
      </c>
      <c r="B22054" s="389" t="s">
        <v>519</v>
      </c>
      <c r="C22054" s="389">
        <v>34865.837904899898</v>
      </c>
      <c r="D22054" s="389" t="s">
        <v>519</v>
      </c>
      <c r="E22054" s="389" t="s">
        <v>670</v>
      </c>
      <c r="F22054" s="389" t="s">
        <v>650</v>
      </c>
      <c r="G22054" s="389" t="s">
        <v>519</v>
      </c>
    </row>
    <row r="22055" spans="1:7">
      <c r="A22055" s="389" t="s">
        <v>514</v>
      </c>
      <c r="B22055" s="389" t="s">
        <v>519</v>
      </c>
      <c r="C22055" s="389">
        <v>34865.837904899898</v>
      </c>
      <c r="D22055" s="389" t="s">
        <v>519</v>
      </c>
      <c r="E22055" s="389" t="s">
        <v>670</v>
      </c>
      <c r="F22055" s="389" t="s">
        <v>650</v>
      </c>
      <c r="G22055" s="389" t="s">
        <v>519</v>
      </c>
    </row>
    <row r="22056" spans="1:7">
      <c r="A22056" s="389" t="s">
        <v>514</v>
      </c>
      <c r="B22056" s="389" t="s">
        <v>519</v>
      </c>
      <c r="C22056" s="389">
        <v>34865.837904899898</v>
      </c>
      <c r="D22056" s="389" t="s">
        <v>519</v>
      </c>
      <c r="E22056" s="389" t="s">
        <v>670</v>
      </c>
      <c r="F22056" s="389" t="s">
        <v>650</v>
      </c>
      <c r="G22056" s="389" t="s">
        <v>519</v>
      </c>
    </row>
    <row r="22057" spans="1:7">
      <c r="A22057" s="389" t="s">
        <v>514</v>
      </c>
      <c r="B22057" s="389" t="s">
        <v>519</v>
      </c>
      <c r="C22057" s="389">
        <v>34865.837904899898</v>
      </c>
      <c r="D22057" s="389" t="s">
        <v>519</v>
      </c>
      <c r="E22057" s="389" t="s">
        <v>670</v>
      </c>
      <c r="F22057" s="389" t="s">
        <v>650</v>
      </c>
      <c r="G22057" s="389" t="s">
        <v>519</v>
      </c>
    </row>
    <row r="22058" spans="1:7">
      <c r="A22058" s="389" t="s">
        <v>514</v>
      </c>
      <c r="B22058" s="389" t="s">
        <v>519</v>
      </c>
      <c r="C22058" s="389">
        <v>34865.837904899898</v>
      </c>
      <c r="D22058" s="389" t="s">
        <v>519</v>
      </c>
      <c r="E22058" s="389" t="s">
        <v>670</v>
      </c>
      <c r="F22058" s="389" t="s">
        <v>650</v>
      </c>
      <c r="G22058" s="389" t="s">
        <v>519</v>
      </c>
    </row>
    <row r="22059" spans="1:7">
      <c r="A22059" s="389" t="s">
        <v>514</v>
      </c>
      <c r="B22059" s="389" t="s">
        <v>519</v>
      </c>
      <c r="C22059" s="389">
        <v>34865.837904899898</v>
      </c>
      <c r="D22059" s="389" t="s">
        <v>519</v>
      </c>
      <c r="E22059" s="389" t="s">
        <v>670</v>
      </c>
      <c r="F22059" s="389" t="s">
        <v>650</v>
      </c>
      <c r="G22059" s="389" t="s">
        <v>519</v>
      </c>
    </row>
    <row r="22060" spans="1:7">
      <c r="A22060" s="389" t="s">
        <v>514</v>
      </c>
      <c r="B22060" s="389" t="s">
        <v>519</v>
      </c>
      <c r="C22060" s="389">
        <v>34865.837904899898</v>
      </c>
      <c r="D22060" s="389" t="s">
        <v>519</v>
      </c>
      <c r="E22060" s="389" t="s">
        <v>670</v>
      </c>
      <c r="F22060" s="389" t="s">
        <v>650</v>
      </c>
      <c r="G22060" s="389" t="s">
        <v>519</v>
      </c>
    </row>
    <row r="22061" spans="1:7">
      <c r="A22061" s="389" t="s">
        <v>514</v>
      </c>
      <c r="B22061" s="389" t="s">
        <v>519</v>
      </c>
      <c r="C22061" s="389">
        <v>34865.837904899898</v>
      </c>
      <c r="D22061" s="389" t="s">
        <v>519</v>
      </c>
      <c r="E22061" s="389" t="s">
        <v>670</v>
      </c>
      <c r="F22061" s="389" t="s">
        <v>650</v>
      </c>
      <c r="G22061" s="389" t="s">
        <v>519</v>
      </c>
    </row>
    <row r="22062" spans="1:7">
      <c r="A22062" s="389" t="s">
        <v>514</v>
      </c>
      <c r="B22062" s="389" t="s">
        <v>519</v>
      </c>
      <c r="C22062" s="389">
        <v>34865.837904899898</v>
      </c>
      <c r="D22062" s="389" t="s">
        <v>519</v>
      </c>
      <c r="E22062" s="389" t="s">
        <v>670</v>
      </c>
      <c r="F22062" s="389" t="s">
        <v>650</v>
      </c>
      <c r="G22062" s="389" t="s">
        <v>519</v>
      </c>
    </row>
    <row r="22063" spans="1:7">
      <c r="A22063" s="389" t="s">
        <v>514</v>
      </c>
      <c r="B22063" s="389" t="s">
        <v>519</v>
      </c>
      <c r="C22063" s="389">
        <v>34865.837904899898</v>
      </c>
      <c r="D22063" s="389" t="s">
        <v>519</v>
      </c>
      <c r="E22063" s="389" t="s">
        <v>670</v>
      </c>
      <c r="F22063" s="389" t="s">
        <v>650</v>
      </c>
      <c r="G22063" s="389" t="s">
        <v>519</v>
      </c>
    </row>
    <row r="22064" spans="1:7">
      <c r="A22064" s="389" t="s">
        <v>514</v>
      </c>
      <c r="B22064" s="389" t="s">
        <v>519</v>
      </c>
      <c r="C22064" s="389">
        <v>34865.837904899898</v>
      </c>
      <c r="D22064" s="389" t="s">
        <v>519</v>
      </c>
      <c r="E22064" s="389" t="s">
        <v>670</v>
      </c>
      <c r="F22064" s="389" t="s">
        <v>650</v>
      </c>
      <c r="G22064" s="389" t="s">
        <v>519</v>
      </c>
    </row>
    <row r="22065" spans="1:7">
      <c r="A22065" s="389" t="s">
        <v>514</v>
      </c>
      <c r="B22065" s="389" t="s">
        <v>519</v>
      </c>
      <c r="C22065" s="389">
        <v>34865.837904899898</v>
      </c>
      <c r="D22065" s="389" t="s">
        <v>519</v>
      </c>
      <c r="E22065" s="389" t="s">
        <v>670</v>
      </c>
      <c r="F22065" s="389" t="s">
        <v>650</v>
      </c>
      <c r="G22065" s="389" t="s">
        <v>519</v>
      </c>
    </row>
    <row r="22066" spans="1:7">
      <c r="A22066" s="389" t="s">
        <v>514</v>
      </c>
      <c r="B22066" s="389" t="s">
        <v>519</v>
      </c>
      <c r="C22066" s="389">
        <v>34865.837904899898</v>
      </c>
      <c r="D22066" s="389" t="s">
        <v>519</v>
      </c>
      <c r="E22066" s="389" t="s">
        <v>670</v>
      </c>
      <c r="F22066" s="389" t="s">
        <v>650</v>
      </c>
      <c r="G22066" s="389" t="s">
        <v>519</v>
      </c>
    </row>
    <row r="22067" spans="1:7">
      <c r="A22067" s="389" t="s">
        <v>514</v>
      </c>
      <c r="B22067" s="389" t="s">
        <v>519</v>
      </c>
      <c r="C22067" s="389">
        <v>34865.837904899898</v>
      </c>
      <c r="D22067" s="389" t="s">
        <v>519</v>
      </c>
      <c r="E22067" s="389" t="s">
        <v>670</v>
      </c>
      <c r="F22067" s="389" t="s">
        <v>650</v>
      </c>
      <c r="G22067" s="389" t="s">
        <v>519</v>
      </c>
    </row>
    <row r="22068" spans="1:7">
      <c r="A22068" s="389" t="s">
        <v>514</v>
      </c>
      <c r="B22068" s="389" t="s">
        <v>519</v>
      </c>
      <c r="C22068" s="389">
        <v>34865.837904899898</v>
      </c>
      <c r="D22068" s="389" t="s">
        <v>519</v>
      </c>
      <c r="E22068" s="389" t="s">
        <v>670</v>
      </c>
      <c r="F22068" s="389" t="s">
        <v>650</v>
      </c>
      <c r="G22068" s="389" t="s">
        <v>519</v>
      </c>
    </row>
    <row r="22069" spans="1:7">
      <c r="A22069" s="389" t="s">
        <v>514</v>
      </c>
      <c r="B22069" s="389" t="s">
        <v>519</v>
      </c>
      <c r="C22069" s="389">
        <v>34865.837904899898</v>
      </c>
      <c r="D22069" s="389" t="s">
        <v>519</v>
      </c>
      <c r="E22069" s="389" t="s">
        <v>670</v>
      </c>
      <c r="F22069" s="389" t="s">
        <v>650</v>
      </c>
      <c r="G22069" s="389" t="s">
        <v>519</v>
      </c>
    </row>
    <row r="22070" spans="1:7">
      <c r="A22070" s="389" t="s">
        <v>514</v>
      </c>
      <c r="B22070" s="389" t="s">
        <v>519</v>
      </c>
      <c r="C22070" s="389">
        <v>34865.837904899898</v>
      </c>
      <c r="D22070" s="389" t="s">
        <v>519</v>
      </c>
      <c r="E22070" s="389" t="s">
        <v>670</v>
      </c>
      <c r="F22070" s="389" t="s">
        <v>650</v>
      </c>
      <c r="G22070" s="389" t="s">
        <v>519</v>
      </c>
    </row>
    <row r="22071" spans="1:7">
      <c r="A22071" s="389" t="s">
        <v>514</v>
      </c>
      <c r="B22071" s="389" t="s">
        <v>519</v>
      </c>
      <c r="C22071" s="389">
        <v>34865.837904899898</v>
      </c>
      <c r="D22071" s="389" t="s">
        <v>519</v>
      </c>
      <c r="E22071" s="389" t="s">
        <v>670</v>
      </c>
      <c r="F22071" s="389" t="s">
        <v>650</v>
      </c>
      <c r="G22071" s="389" t="s">
        <v>519</v>
      </c>
    </row>
    <row r="22072" spans="1:7">
      <c r="A22072" s="389" t="s">
        <v>514</v>
      </c>
      <c r="B22072" s="389" t="s">
        <v>519</v>
      </c>
      <c r="C22072" s="389">
        <v>34865.837904899898</v>
      </c>
      <c r="D22072" s="389" t="s">
        <v>519</v>
      </c>
      <c r="E22072" s="389" t="s">
        <v>670</v>
      </c>
      <c r="F22072" s="389" t="s">
        <v>650</v>
      </c>
      <c r="G22072" s="389" t="s">
        <v>519</v>
      </c>
    </row>
    <row r="22073" spans="1:7">
      <c r="A22073" s="389" t="s">
        <v>514</v>
      </c>
      <c r="B22073" s="389" t="s">
        <v>519</v>
      </c>
      <c r="C22073" s="389">
        <v>34865.837904899898</v>
      </c>
      <c r="D22073" s="389" t="s">
        <v>519</v>
      </c>
      <c r="E22073" s="389" t="s">
        <v>670</v>
      </c>
      <c r="F22073" s="389" t="s">
        <v>650</v>
      </c>
      <c r="G22073" s="389" t="s">
        <v>519</v>
      </c>
    </row>
    <row r="22074" spans="1:7">
      <c r="A22074" s="389" t="s">
        <v>514</v>
      </c>
      <c r="B22074" s="389" t="s">
        <v>519</v>
      </c>
      <c r="C22074" s="389">
        <v>34865.837904899898</v>
      </c>
      <c r="D22074" s="389" t="s">
        <v>519</v>
      </c>
      <c r="E22074" s="389" t="s">
        <v>670</v>
      </c>
      <c r="F22074" s="389" t="s">
        <v>650</v>
      </c>
      <c r="G22074" s="389" t="s">
        <v>519</v>
      </c>
    </row>
    <row r="22075" spans="1:7">
      <c r="A22075" s="389" t="s">
        <v>514</v>
      </c>
      <c r="B22075" s="389" t="s">
        <v>519</v>
      </c>
      <c r="C22075" s="389">
        <v>34865.837904899898</v>
      </c>
      <c r="D22075" s="389" t="s">
        <v>519</v>
      </c>
      <c r="E22075" s="389" t="s">
        <v>670</v>
      </c>
      <c r="F22075" s="389" t="s">
        <v>650</v>
      </c>
      <c r="G22075" s="389" t="s">
        <v>519</v>
      </c>
    </row>
    <row r="22076" spans="1:7">
      <c r="A22076" s="389" t="s">
        <v>514</v>
      </c>
      <c r="B22076" s="389" t="s">
        <v>519</v>
      </c>
      <c r="C22076" s="389">
        <v>34865.837904899898</v>
      </c>
      <c r="D22076" s="389" t="s">
        <v>519</v>
      </c>
      <c r="E22076" s="389" t="s">
        <v>670</v>
      </c>
      <c r="F22076" s="389" t="s">
        <v>650</v>
      </c>
      <c r="G22076" s="389" t="s">
        <v>519</v>
      </c>
    </row>
    <row r="22077" spans="1:7">
      <c r="A22077" s="389" t="s">
        <v>514</v>
      </c>
      <c r="B22077" s="389" t="s">
        <v>519</v>
      </c>
      <c r="C22077" s="389">
        <v>34865.837904899898</v>
      </c>
      <c r="D22077" s="389" t="s">
        <v>519</v>
      </c>
      <c r="E22077" s="389" t="s">
        <v>670</v>
      </c>
      <c r="F22077" s="389" t="s">
        <v>650</v>
      </c>
      <c r="G22077" s="389" t="s">
        <v>519</v>
      </c>
    </row>
    <row r="22078" spans="1:7">
      <c r="A22078" s="389" t="s">
        <v>514</v>
      </c>
      <c r="B22078" s="389" t="s">
        <v>519</v>
      </c>
      <c r="C22078" s="389">
        <v>34865.837904899898</v>
      </c>
      <c r="D22078" s="389" t="s">
        <v>519</v>
      </c>
      <c r="E22078" s="389" t="s">
        <v>670</v>
      </c>
      <c r="F22078" s="389" t="s">
        <v>650</v>
      </c>
      <c r="G22078" s="389" t="s">
        <v>519</v>
      </c>
    </row>
    <row r="22079" spans="1:7">
      <c r="A22079" s="389" t="s">
        <v>514</v>
      </c>
      <c r="B22079" s="389" t="s">
        <v>519</v>
      </c>
      <c r="C22079" s="389">
        <v>34865.837904899898</v>
      </c>
      <c r="D22079" s="389" t="s">
        <v>519</v>
      </c>
      <c r="E22079" s="389" t="s">
        <v>670</v>
      </c>
      <c r="F22079" s="389" t="s">
        <v>650</v>
      </c>
      <c r="G22079" s="389" t="s">
        <v>519</v>
      </c>
    </row>
    <row r="22080" spans="1:7">
      <c r="A22080" s="389" t="s">
        <v>514</v>
      </c>
      <c r="B22080" s="389" t="s">
        <v>519</v>
      </c>
      <c r="C22080" s="389">
        <v>34865.837904899898</v>
      </c>
      <c r="D22080" s="389" t="s">
        <v>519</v>
      </c>
      <c r="E22080" s="389" t="s">
        <v>670</v>
      </c>
      <c r="F22080" s="389" t="s">
        <v>650</v>
      </c>
      <c r="G22080" s="389" t="s">
        <v>519</v>
      </c>
    </row>
    <row r="22081" spans="1:7">
      <c r="A22081" s="389" t="s">
        <v>514</v>
      </c>
      <c r="B22081" s="389" t="s">
        <v>519</v>
      </c>
      <c r="C22081" s="389">
        <v>34865.837904899898</v>
      </c>
      <c r="D22081" s="389" t="s">
        <v>519</v>
      </c>
      <c r="E22081" s="389" t="s">
        <v>670</v>
      </c>
      <c r="F22081" s="389" t="s">
        <v>650</v>
      </c>
      <c r="G22081" s="389" t="s">
        <v>519</v>
      </c>
    </row>
    <row r="22082" spans="1:7">
      <c r="A22082" s="389" t="s">
        <v>514</v>
      </c>
      <c r="B22082" s="389" t="s">
        <v>519</v>
      </c>
      <c r="C22082" s="389">
        <v>34865.837904899898</v>
      </c>
      <c r="D22082" s="389" t="s">
        <v>519</v>
      </c>
      <c r="E22082" s="389" t="s">
        <v>670</v>
      </c>
      <c r="F22082" s="389" t="s">
        <v>650</v>
      </c>
      <c r="G22082" s="389" t="s">
        <v>519</v>
      </c>
    </row>
    <row r="22083" spans="1:7">
      <c r="A22083" s="389" t="s">
        <v>514</v>
      </c>
      <c r="B22083" s="389" t="s">
        <v>519</v>
      </c>
      <c r="C22083" s="389">
        <v>34865.837904899898</v>
      </c>
      <c r="D22083" s="389" t="s">
        <v>519</v>
      </c>
      <c r="E22083" s="389" t="s">
        <v>670</v>
      </c>
      <c r="F22083" s="389" t="s">
        <v>650</v>
      </c>
      <c r="G22083" s="389" t="s">
        <v>519</v>
      </c>
    </row>
    <row r="22084" spans="1:7">
      <c r="A22084" s="389" t="s">
        <v>514</v>
      </c>
      <c r="B22084" s="389" t="s">
        <v>519</v>
      </c>
      <c r="C22084" s="389">
        <v>34865.837904899898</v>
      </c>
      <c r="D22084" s="389" t="s">
        <v>519</v>
      </c>
      <c r="E22084" s="389" t="s">
        <v>670</v>
      </c>
      <c r="F22084" s="389" t="s">
        <v>650</v>
      </c>
      <c r="G22084" s="389" t="s">
        <v>519</v>
      </c>
    </row>
    <row r="22085" spans="1:7">
      <c r="A22085" s="389" t="s">
        <v>514</v>
      </c>
      <c r="B22085" s="389" t="s">
        <v>519</v>
      </c>
      <c r="C22085" s="389">
        <v>34865.837904899898</v>
      </c>
      <c r="D22085" s="389" t="s">
        <v>519</v>
      </c>
      <c r="E22085" s="389" t="s">
        <v>670</v>
      </c>
      <c r="F22085" s="389" t="s">
        <v>650</v>
      </c>
      <c r="G22085" s="389" t="s">
        <v>519</v>
      </c>
    </row>
    <row r="22086" spans="1:7">
      <c r="A22086" s="389" t="s">
        <v>514</v>
      </c>
      <c r="B22086" s="389" t="s">
        <v>519</v>
      </c>
      <c r="C22086" s="389">
        <v>34865.837904899898</v>
      </c>
      <c r="D22086" s="389" t="s">
        <v>519</v>
      </c>
      <c r="E22086" s="389" t="s">
        <v>670</v>
      </c>
      <c r="F22086" s="389" t="s">
        <v>650</v>
      </c>
      <c r="G22086" s="389" t="s">
        <v>519</v>
      </c>
    </row>
    <row r="22087" spans="1:7">
      <c r="A22087" s="389" t="s">
        <v>514</v>
      </c>
      <c r="B22087" s="389" t="s">
        <v>519</v>
      </c>
      <c r="C22087" s="389">
        <v>34865.837904899898</v>
      </c>
      <c r="D22087" s="389" t="s">
        <v>519</v>
      </c>
      <c r="E22087" s="389" t="s">
        <v>670</v>
      </c>
      <c r="F22087" s="389" t="s">
        <v>650</v>
      </c>
      <c r="G22087" s="389" t="s">
        <v>519</v>
      </c>
    </row>
    <row r="22088" spans="1:7">
      <c r="A22088" s="389" t="s">
        <v>514</v>
      </c>
      <c r="B22088" s="389" t="s">
        <v>519</v>
      </c>
      <c r="C22088" s="389">
        <v>34865.837904899898</v>
      </c>
      <c r="D22088" s="389" t="s">
        <v>519</v>
      </c>
      <c r="E22088" s="389" t="s">
        <v>670</v>
      </c>
      <c r="F22088" s="389" t="s">
        <v>650</v>
      </c>
      <c r="G22088" s="389" t="s">
        <v>519</v>
      </c>
    </row>
    <row r="22089" spans="1:7">
      <c r="A22089" s="389" t="s">
        <v>514</v>
      </c>
      <c r="B22089" s="389" t="s">
        <v>519</v>
      </c>
      <c r="C22089" s="389">
        <v>34865.837904899898</v>
      </c>
      <c r="D22089" s="389" t="s">
        <v>519</v>
      </c>
      <c r="E22089" s="389" t="s">
        <v>670</v>
      </c>
      <c r="F22089" s="389" t="s">
        <v>650</v>
      </c>
      <c r="G22089" s="389" t="s">
        <v>519</v>
      </c>
    </row>
    <row r="22090" spans="1:7">
      <c r="A22090" s="389" t="s">
        <v>514</v>
      </c>
      <c r="B22090" s="389" t="s">
        <v>519</v>
      </c>
      <c r="C22090" s="389">
        <v>34865.837904899898</v>
      </c>
      <c r="D22090" s="389" t="s">
        <v>519</v>
      </c>
      <c r="E22090" s="389" t="s">
        <v>670</v>
      </c>
      <c r="F22090" s="389" t="s">
        <v>650</v>
      </c>
      <c r="G22090" s="389" t="s">
        <v>519</v>
      </c>
    </row>
    <row r="22091" spans="1:7">
      <c r="A22091" s="389" t="s">
        <v>514</v>
      </c>
      <c r="B22091" s="389" t="s">
        <v>519</v>
      </c>
      <c r="C22091" s="389">
        <v>34865.837904899898</v>
      </c>
      <c r="D22091" s="389" t="s">
        <v>519</v>
      </c>
      <c r="E22091" s="389" t="s">
        <v>670</v>
      </c>
      <c r="F22091" s="389" t="s">
        <v>650</v>
      </c>
      <c r="G22091" s="389" t="s">
        <v>519</v>
      </c>
    </row>
    <row r="22092" spans="1:7">
      <c r="A22092" s="389" t="s">
        <v>514</v>
      </c>
      <c r="B22092" s="389" t="s">
        <v>519</v>
      </c>
      <c r="C22092" s="389">
        <v>34865.837904899898</v>
      </c>
      <c r="D22092" s="389" t="s">
        <v>519</v>
      </c>
      <c r="E22092" s="389" t="s">
        <v>670</v>
      </c>
      <c r="F22092" s="389" t="s">
        <v>650</v>
      </c>
      <c r="G22092" s="389" t="s">
        <v>519</v>
      </c>
    </row>
    <row r="22093" spans="1:7">
      <c r="A22093" s="389" t="s">
        <v>514</v>
      </c>
      <c r="B22093" s="389" t="s">
        <v>519</v>
      </c>
      <c r="C22093" s="389">
        <v>34865.837904899898</v>
      </c>
      <c r="D22093" s="389" t="s">
        <v>519</v>
      </c>
      <c r="E22093" s="389" t="s">
        <v>670</v>
      </c>
      <c r="F22093" s="389" t="s">
        <v>650</v>
      </c>
      <c r="G22093" s="389" t="s">
        <v>519</v>
      </c>
    </row>
    <row r="22094" spans="1:7">
      <c r="A22094" s="389" t="s">
        <v>514</v>
      </c>
      <c r="B22094" s="389" t="s">
        <v>519</v>
      </c>
      <c r="C22094" s="389">
        <v>34865.837904899898</v>
      </c>
      <c r="D22094" s="389" t="s">
        <v>519</v>
      </c>
      <c r="E22094" s="389" t="s">
        <v>670</v>
      </c>
      <c r="F22094" s="389" t="s">
        <v>650</v>
      </c>
      <c r="G22094" s="389" t="s">
        <v>519</v>
      </c>
    </row>
    <row r="22095" spans="1:7">
      <c r="A22095" s="389" t="s">
        <v>514</v>
      </c>
      <c r="B22095" s="389" t="s">
        <v>519</v>
      </c>
      <c r="C22095" s="389">
        <v>34865.837904899898</v>
      </c>
      <c r="D22095" s="389" t="s">
        <v>519</v>
      </c>
      <c r="E22095" s="389" t="s">
        <v>670</v>
      </c>
      <c r="F22095" s="389" t="s">
        <v>650</v>
      </c>
      <c r="G22095" s="389" t="s">
        <v>519</v>
      </c>
    </row>
    <row r="22096" spans="1:7">
      <c r="A22096" s="389" t="s">
        <v>514</v>
      </c>
      <c r="B22096" s="389" t="s">
        <v>519</v>
      </c>
      <c r="C22096" s="389">
        <v>34865.837904899898</v>
      </c>
      <c r="D22096" s="389" t="s">
        <v>519</v>
      </c>
      <c r="E22096" s="389" t="s">
        <v>670</v>
      </c>
      <c r="F22096" s="389" t="s">
        <v>650</v>
      </c>
      <c r="G22096" s="389" t="s">
        <v>519</v>
      </c>
    </row>
    <row r="22097" spans="1:7">
      <c r="A22097" s="389" t="s">
        <v>514</v>
      </c>
      <c r="B22097" s="389" t="s">
        <v>519</v>
      </c>
      <c r="C22097" s="389">
        <v>34865.837904899898</v>
      </c>
      <c r="D22097" s="389" t="s">
        <v>519</v>
      </c>
      <c r="E22097" s="389" t="s">
        <v>670</v>
      </c>
      <c r="F22097" s="389" t="s">
        <v>650</v>
      </c>
      <c r="G22097" s="389" t="s">
        <v>519</v>
      </c>
    </row>
    <row r="22098" spans="1:7">
      <c r="A22098" s="389" t="s">
        <v>514</v>
      </c>
      <c r="B22098" s="389" t="s">
        <v>519</v>
      </c>
      <c r="C22098" s="389">
        <v>34865.837904899898</v>
      </c>
      <c r="D22098" s="389" t="s">
        <v>519</v>
      </c>
      <c r="E22098" s="389" t="s">
        <v>670</v>
      </c>
      <c r="F22098" s="389" t="s">
        <v>650</v>
      </c>
      <c r="G22098" s="389" t="s">
        <v>519</v>
      </c>
    </row>
    <row r="22099" spans="1:7">
      <c r="A22099" s="389" t="s">
        <v>514</v>
      </c>
      <c r="B22099" s="389" t="s">
        <v>519</v>
      </c>
      <c r="C22099" s="389">
        <v>34865.837904899898</v>
      </c>
      <c r="D22099" s="389" t="s">
        <v>519</v>
      </c>
      <c r="E22099" s="389" t="s">
        <v>670</v>
      </c>
      <c r="F22099" s="389" t="s">
        <v>650</v>
      </c>
      <c r="G22099" s="389" t="s">
        <v>519</v>
      </c>
    </row>
    <row r="22100" spans="1:7">
      <c r="A22100" s="389" t="s">
        <v>514</v>
      </c>
      <c r="B22100" s="389" t="s">
        <v>519</v>
      </c>
      <c r="C22100" s="389">
        <v>34865.837904899898</v>
      </c>
      <c r="D22100" s="389" t="s">
        <v>519</v>
      </c>
      <c r="E22100" s="389" t="s">
        <v>670</v>
      </c>
      <c r="F22100" s="389" t="s">
        <v>650</v>
      </c>
      <c r="G22100" s="389" t="s">
        <v>519</v>
      </c>
    </row>
    <row r="22101" spans="1:7">
      <c r="A22101" s="389" t="s">
        <v>514</v>
      </c>
      <c r="B22101" s="389" t="s">
        <v>519</v>
      </c>
      <c r="C22101" s="389">
        <v>34865.837904899898</v>
      </c>
      <c r="D22101" s="389" t="s">
        <v>519</v>
      </c>
      <c r="E22101" s="389" t="s">
        <v>670</v>
      </c>
      <c r="F22101" s="389" t="s">
        <v>650</v>
      </c>
      <c r="G22101" s="389" t="s">
        <v>519</v>
      </c>
    </row>
    <row r="22102" spans="1:7">
      <c r="A22102" s="389" t="s">
        <v>514</v>
      </c>
      <c r="B22102" s="389" t="s">
        <v>519</v>
      </c>
      <c r="C22102" s="389">
        <v>34865.837904899898</v>
      </c>
      <c r="D22102" s="389" t="s">
        <v>519</v>
      </c>
      <c r="E22102" s="389" t="s">
        <v>670</v>
      </c>
      <c r="F22102" s="389" t="s">
        <v>650</v>
      </c>
      <c r="G22102" s="389" t="s">
        <v>519</v>
      </c>
    </row>
    <row r="22103" spans="1:7">
      <c r="A22103" s="389" t="s">
        <v>514</v>
      </c>
      <c r="B22103" s="389" t="s">
        <v>519</v>
      </c>
      <c r="C22103" s="389">
        <v>34865.837904899898</v>
      </c>
      <c r="D22103" s="389" t="s">
        <v>519</v>
      </c>
      <c r="E22103" s="389" t="s">
        <v>670</v>
      </c>
      <c r="F22103" s="389" t="s">
        <v>650</v>
      </c>
      <c r="G22103" s="389" t="s">
        <v>519</v>
      </c>
    </row>
    <row r="22104" spans="1:7">
      <c r="A22104" s="389" t="s">
        <v>514</v>
      </c>
      <c r="B22104" s="389" t="s">
        <v>519</v>
      </c>
      <c r="C22104" s="389">
        <v>34865.837904899898</v>
      </c>
      <c r="D22104" s="389" t="s">
        <v>519</v>
      </c>
      <c r="E22104" s="389" t="s">
        <v>670</v>
      </c>
      <c r="F22104" s="389" t="s">
        <v>650</v>
      </c>
      <c r="G22104" s="389" t="s">
        <v>519</v>
      </c>
    </row>
    <row r="22105" spans="1:7">
      <c r="A22105" s="389" t="s">
        <v>514</v>
      </c>
      <c r="B22105" s="389" t="s">
        <v>519</v>
      </c>
      <c r="C22105" s="389">
        <v>34865.837904899898</v>
      </c>
      <c r="D22105" s="389" t="s">
        <v>519</v>
      </c>
      <c r="E22105" s="389" t="s">
        <v>670</v>
      </c>
      <c r="F22105" s="389" t="s">
        <v>650</v>
      </c>
      <c r="G22105" s="389" t="s">
        <v>519</v>
      </c>
    </row>
    <row r="22106" spans="1:7">
      <c r="A22106" s="389" t="s">
        <v>514</v>
      </c>
      <c r="B22106" s="389" t="s">
        <v>519</v>
      </c>
      <c r="C22106" s="389">
        <v>34865.837904899898</v>
      </c>
      <c r="D22106" s="389" t="s">
        <v>519</v>
      </c>
      <c r="E22106" s="389" t="s">
        <v>670</v>
      </c>
      <c r="F22106" s="389" t="s">
        <v>650</v>
      </c>
      <c r="G22106" s="389" t="s">
        <v>519</v>
      </c>
    </row>
    <row r="22107" spans="1:7">
      <c r="A22107" s="389" t="s">
        <v>514</v>
      </c>
      <c r="B22107" s="389" t="s">
        <v>519</v>
      </c>
      <c r="C22107" s="389">
        <v>34865.837904899898</v>
      </c>
      <c r="D22107" s="389" t="s">
        <v>519</v>
      </c>
      <c r="E22107" s="389" t="s">
        <v>670</v>
      </c>
      <c r="F22107" s="389" t="s">
        <v>650</v>
      </c>
      <c r="G22107" s="389" t="s">
        <v>519</v>
      </c>
    </row>
    <row r="22108" spans="1:7">
      <c r="A22108" s="389" t="s">
        <v>514</v>
      </c>
      <c r="B22108" s="389" t="s">
        <v>519</v>
      </c>
      <c r="C22108" s="389">
        <v>34865.837904899898</v>
      </c>
      <c r="D22108" s="389" t="s">
        <v>519</v>
      </c>
      <c r="E22108" s="389" t="s">
        <v>670</v>
      </c>
      <c r="F22108" s="389" t="s">
        <v>650</v>
      </c>
      <c r="G22108" s="389" t="s">
        <v>519</v>
      </c>
    </row>
    <row r="22109" spans="1:7">
      <c r="A22109" s="389" t="s">
        <v>514</v>
      </c>
      <c r="B22109" s="389" t="s">
        <v>519</v>
      </c>
      <c r="C22109" s="389">
        <v>34865.837904899898</v>
      </c>
      <c r="D22109" s="389" t="s">
        <v>519</v>
      </c>
      <c r="E22109" s="389" t="s">
        <v>670</v>
      </c>
      <c r="F22109" s="389" t="s">
        <v>650</v>
      </c>
      <c r="G22109" s="389" t="s">
        <v>519</v>
      </c>
    </row>
    <row r="22110" spans="1:7">
      <c r="A22110" s="389" t="s">
        <v>514</v>
      </c>
      <c r="B22110" s="389" t="s">
        <v>519</v>
      </c>
      <c r="C22110" s="389">
        <v>34865.837904899898</v>
      </c>
      <c r="D22110" s="389" t="s">
        <v>519</v>
      </c>
      <c r="E22110" s="389" t="s">
        <v>670</v>
      </c>
      <c r="F22110" s="389" t="s">
        <v>650</v>
      </c>
      <c r="G22110" s="389" t="s">
        <v>519</v>
      </c>
    </row>
    <row r="22111" spans="1:7">
      <c r="A22111" s="389" t="s">
        <v>514</v>
      </c>
      <c r="B22111" s="389" t="s">
        <v>519</v>
      </c>
      <c r="C22111" s="389">
        <v>34865.837904899898</v>
      </c>
      <c r="D22111" s="389" t="s">
        <v>519</v>
      </c>
      <c r="E22111" s="389" t="s">
        <v>670</v>
      </c>
      <c r="F22111" s="389" t="s">
        <v>650</v>
      </c>
      <c r="G22111" s="389" t="s">
        <v>519</v>
      </c>
    </row>
    <row r="22112" spans="1:7">
      <c r="A22112" s="389" t="s">
        <v>514</v>
      </c>
      <c r="B22112" s="389" t="s">
        <v>519</v>
      </c>
      <c r="C22112" s="389">
        <v>34865.837904899898</v>
      </c>
      <c r="D22112" s="389" t="s">
        <v>519</v>
      </c>
      <c r="E22112" s="389" t="s">
        <v>670</v>
      </c>
      <c r="F22112" s="389" t="s">
        <v>650</v>
      </c>
      <c r="G22112" s="389" t="s">
        <v>519</v>
      </c>
    </row>
    <row r="22113" spans="1:7">
      <c r="A22113" s="389" t="s">
        <v>514</v>
      </c>
      <c r="B22113" s="389" t="s">
        <v>519</v>
      </c>
      <c r="C22113" s="389">
        <v>34865.837904899898</v>
      </c>
      <c r="D22113" s="389" t="s">
        <v>519</v>
      </c>
      <c r="E22113" s="389" t="s">
        <v>670</v>
      </c>
      <c r="F22113" s="389" t="s">
        <v>650</v>
      </c>
      <c r="G22113" s="389" t="s">
        <v>519</v>
      </c>
    </row>
    <row r="22114" spans="1:7">
      <c r="A22114" s="389" t="s">
        <v>514</v>
      </c>
      <c r="B22114" s="389" t="s">
        <v>519</v>
      </c>
      <c r="C22114" s="389">
        <v>34865.837904899898</v>
      </c>
      <c r="D22114" s="389" t="s">
        <v>519</v>
      </c>
      <c r="E22114" s="389" t="s">
        <v>670</v>
      </c>
      <c r="F22114" s="389" t="s">
        <v>650</v>
      </c>
      <c r="G22114" s="389" t="s">
        <v>519</v>
      </c>
    </row>
    <row r="22115" spans="1:7">
      <c r="A22115" s="389" t="s">
        <v>514</v>
      </c>
      <c r="B22115" s="389" t="s">
        <v>519</v>
      </c>
      <c r="C22115" s="389">
        <v>34865.837904899898</v>
      </c>
      <c r="D22115" s="389" t="s">
        <v>519</v>
      </c>
      <c r="E22115" s="389" t="s">
        <v>670</v>
      </c>
      <c r="F22115" s="389" t="s">
        <v>650</v>
      </c>
      <c r="G22115" s="389" t="s">
        <v>519</v>
      </c>
    </row>
    <row r="22116" spans="1:7">
      <c r="A22116" s="389" t="s">
        <v>514</v>
      </c>
      <c r="B22116" s="389" t="s">
        <v>519</v>
      </c>
      <c r="C22116" s="389">
        <v>34865.837904899898</v>
      </c>
      <c r="D22116" s="389" t="s">
        <v>519</v>
      </c>
      <c r="E22116" s="389" t="s">
        <v>670</v>
      </c>
      <c r="F22116" s="389" t="s">
        <v>650</v>
      </c>
      <c r="G22116" s="389" t="s">
        <v>519</v>
      </c>
    </row>
    <row r="22117" spans="1:7">
      <c r="A22117" s="389" t="s">
        <v>514</v>
      </c>
      <c r="B22117" s="389" t="s">
        <v>519</v>
      </c>
      <c r="C22117" s="389">
        <v>34865.837904899898</v>
      </c>
      <c r="D22117" s="389" t="s">
        <v>519</v>
      </c>
      <c r="E22117" s="389" t="s">
        <v>670</v>
      </c>
      <c r="F22117" s="389" t="s">
        <v>650</v>
      </c>
      <c r="G22117" s="389" t="s">
        <v>519</v>
      </c>
    </row>
    <row r="22118" spans="1:7">
      <c r="A22118" s="389" t="s">
        <v>514</v>
      </c>
      <c r="B22118" s="389" t="s">
        <v>519</v>
      </c>
      <c r="C22118" s="389">
        <v>34865.837904899898</v>
      </c>
      <c r="D22118" s="389" t="s">
        <v>519</v>
      </c>
      <c r="E22118" s="389" t="s">
        <v>670</v>
      </c>
      <c r="F22118" s="389" t="s">
        <v>650</v>
      </c>
      <c r="G22118" s="389" t="s">
        <v>519</v>
      </c>
    </row>
    <row r="22119" spans="1:7">
      <c r="A22119" s="389" t="s">
        <v>514</v>
      </c>
      <c r="B22119" s="389" t="s">
        <v>519</v>
      </c>
      <c r="C22119" s="389">
        <v>34865.837904899898</v>
      </c>
      <c r="D22119" s="389" t="s">
        <v>519</v>
      </c>
      <c r="E22119" s="389" t="s">
        <v>670</v>
      </c>
      <c r="F22119" s="389" t="s">
        <v>650</v>
      </c>
      <c r="G22119" s="389" t="s">
        <v>519</v>
      </c>
    </row>
    <row r="22120" spans="1:7">
      <c r="A22120" s="389" t="s">
        <v>514</v>
      </c>
      <c r="B22120" s="389" t="s">
        <v>519</v>
      </c>
      <c r="C22120" s="389">
        <v>34865.837904899898</v>
      </c>
      <c r="D22120" s="389" t="s">
        <v>519</v>
      </c>
      <c r="E22120" s="389" t="s">
        <v>670</v>
      </c>
      <c r="F22120" s="389" t="s">
        <v>650</v>
      </c>
      <c r="G22120" s="389" t="s">
        <v>519</v>
      </c>
    </row>
    <row r="22121" spans="1:7">
      <c r="A22121" s="389" t="s">
        <v>514</v>
      </c>
      <c r="B22121" s="389" t="s">
        <v>519</v>
      </c>
      <c r="C22121" s="389">
        <v>34865.837904899898</v>
      </c>
      <c r="D22121" s="389" t="s">
        <v>519</v>
      </c>
      <c r="E22121" s="389" t="s">
        <v>670</v>
      </c>
      <c r="F22121" s="389" t="s">
        <v>650</v>
      </c>
      <c r="G22121" s="389" t="s">
        <v>519</v>
      </c>
    </row>
    <row r="22122" spans="1:7">
      <c r="A22122" s="389" t="s">
        <v>514</v>
      </c>
      <c r="B22122" s="389" t="s">
        <v>519</v>
      </c>
      <c r="C22122" s="389">
        <v>34865.837904899898</v>
      </c>
      <c r="D22122" s="389" t="s">
        <v>519</v>
      </c>
      <c r="E22122" s="389" t="s">
        <v>670</v>
      </c>
      <c r="F22122" s="389" t="s">
        <v>650</v>
      </c>
      <c r="G22122" s="389" t="s">
        <v>519</v>
      </c>
    </row>
    <row r="22123" spans="1:7">
      <c r="A22123" s="389" t="s">
        <v>514</v>
      </c>
      <c r="B22123" s="389" t="s">
        <v>519</v>
      </c>
      <c r="C22123" s="389">
        <v>34865.837904899898</v>
      </c>
      <c r="D22123" s="389" t="s">
        <v>519</v>
      </c>
      <c r="E22123" s="389" t="s">
        <v>670</v>
      </c>
      <c r="F22123" s="389" t="s">
        <v>650</v>
      </c>
      <c r="G22123" s="389" t="s">
        <v>519</v>
      </c>
    </row>
    <row r="22124" spans="1:7">
      <c r="A22124" s="389" t="s">
        <v>514</v>
      </c>
      <c r="B22124" s="389" t="s">
        <v>519</v>
      </c>
      <c r="C22124" s="389">
        <v>34865.837904899898</v>
      </c>
      <c r="D22124" s="389" t="s">
        <v>519</v>
      </c>
      <c r="E22124" s="389" t="s">
        <v>670</v>
      </c>
      <c r="F22124" s="389" t="s">
        <v>650</v>
      </c>
      <c r="G22124" s="389" t="s">
        <v>519</v>
      </c>
    </row>
    <row r="22125" spans="1:7">
      <c r="A22125" s="389" t="s">
        <v>514</v>
      </c>
      <c r="B22125" s="389" t="s">
        <v>519</v>
      </c>
      <c r="C22125" s="389">
        <v>34865.837904899898</v>
      </c>
      <c r="D22125" s="389" t="s">
        <v>519</v>
      </c>
      <c r="E22125" s="389" t="s">
        <v>670</v>
      </c>
      <c r="F22125" s="389" t="s">
        <v>650</v>
      </c>
      <c r="G22125" s="389" t="s">
        <v>519</v>
      </c>
    </row>
    <row r="22126" spans="1:7">
      <c r="A22126" s="389" t="s">
        <v>514</v>
      </c>
      <c r="B22126" s="389" t="s">
        <v>519</v>
      </c>
      <c r="C22126" s="389">
        <v>34865.837904899898</v>
      </c>
      <c r="D22126" s="389" t="s">
        <v>519</v>
      </c>
      <c r="E22126" s="389" t="s">
        <v>670</v>
      </c>
      <c r="F22126" s="389" t="s">
        <v>650</v>
      </c>
      <c r="G22126" s="389" t="s">
        <v>519</v>
      </c>
    </row>
    <row r="22127" spans="1:7">
      <c r="A22127" s="389" t="s">
        <v>514</v>
      </c>
      <c r="B22127" s="389" t="s">
        <v>519</v>
      </c>
      <c r="C22127" s="389">
        <v>34865.837904899898</v>
      </c>
      <c r="D22127" s="389" t="s">
        <v>519</v>
      </c>
      <c r="E22127" s="389" t="s">
        <v>670</v>
      </c>
      <c r="F22127" s="389" t="s">
        <v>650</v>
      </c>
      <c r="G22127" s="389" t="s">
        <v>519</v>
      </c>
    </row>
    <row r="22128" spans="1:7">
      <c r="A22128" s="389" t="s">
        <v>514</v>
      </c>
      <c r="B22128" s="389" t="s">
        <v>519</v>
      </c>
      <c r="C22128" s="389">
        <v>34865.837904899898</v>
      </c>
      <c r="D22128" s="389" t="s">
        <v>519</v>
      </c>
      <c r="E22128" s="389" t="s">
        <v>670</v>
      </c>
      <c r="F22128" s="389" t="s">
        <v>650</v>
      </c>
      <c r="G22128" s="389" t="s">
        <v>519</v>
      </c>
    </row>
    <row r="22129" spans="1:7">
      <c r="A22129" s="389" t="s">
        <v>514</v>
      </c>
      <c r="B22129" s="389" t="s">
        <v>519</v>
      </c>
      <c r="C22129" s="389">
        <v>34865.837904899898</v>
      </c>
      <c r="D22129" s="389" t="s">
        <v>519</v>
      </c>
      <c r="E22129" s="389" t="s">
        <v>670</v>
      </c>
      <c r="F22129" s="389" t="s">
        <v>650</v>
      </c>
      <c r="G22129" s="389" t="s">
        <v>519</v>
      </c>
    </row>
    <row r="22130" spans="1:7">
      <c r="A22130" s="389" t="s">
        <v>514</v>
      </c>
      <c r="B22130" s="389" t="s">
        <v>519</v>
      </c>
      <c r="C22130" s="389">
        <v>34865.837904899898</v>
      </c>
      <c r="D22130" s="389" t="s">
        <v>519</v>
      </c>
      <c r="E22130" s="389" t="s">
        <v>670</v>
      </c>
      <c r="F22130" s="389" t="s">
        <v>650</v>
      </c>
      <c r="G22130" s="389" t="s">
        <v>519</v>
      </c>
    </row>
    <row r="22131" spans="1:7">
      <c r="A22131" s="389" t="s">
        <v>514</v>
      </c>
      <c r="B22131" s="389" t="s">
        <v>519</v>
      </c>
      <c r="C22131" s="389">
        <v>34865.837904899898</v>
      </c>
      <c r="D22131" s="389" t="s">
        <v>519</v>
      </c>
      <c r="E22131" s="389" t="s">
        <v>670</v>
      </c>
      <c r="F22131" s="389" t="s">
        <v>650</v>
      </c>
      <c r="G22131" s="389" t="s">
        <v>519</v>
      </c>
    </row>
    <row r="22132" spans="1:7">
      <c r="A22132" s="389" t="s">
        <v>514</v>
      </c>
      <c r="B22132" s="389" t="s">
        <v>519</v>
      </c>
      <c r="C22132" s="389">
        <v>34865.837904899898</v>
      </c>
      <c r="D22132" s="389" t="s">
        <v>519</v>
      </c>
      <c r="E22132" s="389" t="s">
        <v>670</v>
      </c>
      <c r="F22132" s="389" t="s">
        <v>650</v>
      </c>
      <c r="G22132" s="389" t="s">
        <v>519</v>
      </c>
    </row>
    <row r="22133" spans="1:7">
      <c r="A22133" s="389" t="s">
        <v>514</v>
      </c>
      <c r="B22133" s="389" t="s">
        <v>519</v>
      </c>
      <c r="C22133" s="389">
        <v>34865.837904899898</v>
      </c>
      <c r="D22133" s="389" t="s">
        <v>519</v>
      </c>
      <c r="E22133" s="389" t="s">
        <v>670</v>
      </c>
      <c r="F22133" s="389" t="s">
        <v>650</v>
      </c>
      <c r="G22133" s="389" t="s">
        <v>519</v>
      </c>
    </row>
    <row r="22134" spans="1:7">
      <c r="A22134" s="389" t="s">
        <v>514</v>
      </c>
      <c r="B22134" s="389" t="s">
        <v>519</v>
      </c>
      <c r="C22134" s="389">
        <v>34865.837904899898</v>
      </c>
      <c r="D22134" s="389" t="s">
        <v>519</v>
      </c>
      <c r="E22134" s="389" t="s">
        <v>670</v>
      </c>
      <c r="F22134" s="389" t="s">
        <v>650</v>
      </c>
      <c r="G22134" s="389" t="s">
        <v>519</v>
      </c>
    </row>
    <row r="22135" spans="1:7">
      <c r="A22135" s="389" t="s">
        <v>514</v>
      </c>
      <c r="B22135" s="389" t="s">
        <v>519</v>
      </c>
      <c r="C22135" s="389">
        <v>34865.837904899898</v>
      </c>
      <c r="D22135" s="389" t="s">
        <v>519</v>
      </c>
      <c r="E22135" s="389" t="s">
        <v>670</v>
      </c>
      <c r="F22135" s="389" t="s">
        <v>650</v>
      </c>
      <c r="G22135" s="389" t="s">
        <v>519</v>
      </c>
    </row>
    <row r="22136" spans="1:7">
      <c r="A22136" s="389" t="s">
        <v>514</v>
      </c>
      <c r="B22136" s="389" t="s">
        <v>519</v>
      </c>
      <c r="C22136" s="389">
        <v>34865.837904899898</v>
      </c>
      <c r="D22136" s="389" t="s">
        <v>519</v>
      </c>
      <c r="E22136" s="389" t="s">
        <v>670</v>
      </c>
      <c r="F22136" s="389" t="s">
        <v>650</v>
      </c>
      <c r="G22136" s="389" t="s">
        <v>519</v>
      </c>
    </row>
    <row r="22137" spans="1:7">
      <c r="A22137" s="389" t="s">
        <v>514</v>
      </c>
      <c r="B22137" s="389" t="s">
        <v>519</v>
      </c>
      <c r="C22137" s="389">
        <v>34865.837904899898</v>
      </c>
      <c r="D22137" s="389" t="s">
        <v>519</v>
      </c>
      <c r="E22137" s="389" t="s">
        <v>670</v>
      </c>
      <c r="F22137" s="389" t="s">
        <v>650</v>
      </c>
      <c r="G22137" s="389" t="s">
        <v>519</v>
      </c>
    </row>
    <row r="22138" spans="1:7">
      <c r="A22138" s="389" t="s">
        <v>514</v>
      </c>
      <c r="B22138" s="389" t="s">
        <v>519</v>
      </c>
      <c r="C22138" s="389">
        <v>34865.837904899898</v>
      </c>
      <c r="D22138" s="389" t="s">
        <v>519</v>
      </c>
      <c r="E22138" s="389" t="s">
        <v>670</v>
      </c>
      <c r="F22138" s="389" t="s">
        <v>650</v>
      </c>
      <c r="G22138" s="389" t="s">
        <v>519</v>
      </c>
    </row>
    <row r="22139" spans="1:7">
      <c r="A22139" s="389" t="s">
        <v>514</v>
      </c>
      <c r="B22139" s="389" t="s">
        <v>519</v>
      </c>
      <c r="C22139" s="389">
        <v>34865.837904899898</v>
      </c>
      <c r="D22139" s="389" t="s">
        <v>519</v>
      </c>
      <c r="E22139" s="389" t="s">
        <v>670</v>
      </c>
      <c r="F22139" s="389" t="s">
        <v>650</v>
      </c>
      <c r="G22139" s="389" t="s">
        <v>519</v>
      </c>
    </row>
    <row r="22140" spans="1:7">
      <c r="A22140" s="389" t="s">
        <v>514</v>
      </c>
      <c r="B22140" s="389" t="s">
        <v>519</v>
      </c>
      <c r="C22140" s="389">
        <v>34865.837904899898</v>
      </c>
      <c r="D22140" s="389" t="s">
        <v>519</v>
      </c>
      <c r="E22140" s="389" t="s">
        <v>670</v>
      </c>
      <c r="F22140" s="389" t="s">
        <v>650</v>
      </c>
      <c r="G22140" s="389" t="s">
        <v>519</v>
      </c>
    </row>
    <row r="22141" spans="1:7">
      <c r="A22141" s="389" t="s">
        <v>514</v>
      </c>
      <c r="B22141" s="389" t="s">
        <v>519</v>
      </c>
      <c r="C22141" s="389">
        <v>34865.837904899898</v>
      </c>
      <c r="D22141" s="389" t="s">
        <v>519</v>
      </c>
      <c r="E22141" s="389" t="s">
        <v>670</v>
      </c>
      <c r="F22141" s="389" t="s">
        <v>650</v>
      </c>
      <c r="G22141" s="389" t="s">
        <v>519</v>
      </c>
    </row>
    <row r="22142" spans="1:7">
      <c r="A22142" s="389" t="s">
        <v>514</v>
      </c>
      <c r="B22142" s="389" t="s">
        <v>519</v>
      </c>
      <c r="C22142" s="389">
        <v>34865.837904899898</v>
      </c>
      <c r="D22142" s="389" t="s">
        <v>519</v>
      </c>
      <c r="E22142" s="389" t="s">
        <v>670</v>
      </c>
      <c r="F22142" s="389" t="s">
        <v>650</v>
      </c>
      <c r="G22142" s="389" t="s">
        <v>519</v>
      </c>
    </row>
    <row r="22143" spans="1:7">
      <c r="A22143" s="389" t="s">
        <v>514</v>
      </c>
      <c r="B22143" s="389" t="s">
        <v>519</v>
      </c>
      <c r="C22143" s="389">
        <v>34865.837904899898</v>
      </c>
      <c r="D22143" s="389" t="s">
        <v>519</v>
      </c>
      <c r="E22143" s="389" t="s">
        <v>670</v>
      </c>
      <c r="F22143" s="389" t="s">
        <v>650</v>
      </c>
      <c r="G22143" s="389" t="s">
        <v>519</v>
      </c>
    </row>
    <row r="22144" spans="1:7">
      <c r="A22144" s="389" t="s">
        <v>514</v>
      </c>
      <c r="B22144" s="389" t="s">
        <v>519</v>
      </c>
      <c r="C22144" s="389">
        <v>34865.837904899898</v>
      </c>
      <c r="D22144" s="389" t="s">
        <v>519</v>
      </c>
      <c r="E22144" s="389" t="s">
        <v>670</v>
      </c>
      <c r="F22144" s="389" t="s">
        <v>650</v>
      </c>
      <c r="G22144" s="389" t="s">
        <v>519</v>
      </c>
    </row>
    <row r="22145" spans="1:7">
      <c r="A22145" s="389" t="s">
        <v>514</v>
      </c>
      <c r="B22145" s="389" t="s">
        <v>519</v>
      </c>
      <c r="C22145" s="389">
        <v>34865.837904899898</v>
      </c>
      <c r="D22145" s="389" t="s">
        <v>519</v>
      </c>
      <c r="E22145" s="389" t="s">
        <v>670</v>
      </c>
      <c r="F22145" s="389" t="s">
        <v>650</v>
      </c>
      <c r="G22145" s="389" t="s">
        <v>519</v>
      </c>
    </row>
    <row r="22146" spans="1:7">
      <c r="A22146" s="389" t="s">
        <v>514</v>
      </c>
      <c r="B22146" s="389" t="s">
        <v>519</v>
      </c>
      <c r="C22146" s="389">
        <v>34865.837904899898</v>
      </c>
      <c r="D22146" s="389" t="s">
        <v>519</v>
      </c>
      <c r="E22146" s="389" t="s">
        <v>670</v>
      </c>
      <c r="F22146" s="389" t="s">
        <v>650</v>
      </c>
      <c r="G22146" s="389" t="s">
        <v>519</v>
      </c>
    </row>
    <row r="22147" spans="1:7">
      <c r="A22147" s="389" t="s">
        <v>514</v>
      </c>
      <c r="B22147" s="389" t="s">
        <v>519</v>
      </c>
      <c r="C22147" s="389">
        <v>34865.837904899898</v>
      </c>
      <c r="D22147" s="389" t="s">
        <v>519</v>
      </c>
      <c r="E22147" s="389" t="s">
        <v>670</v>
      </c>
      <c r="F22147" s="389" t="s">
        <v>650</v>
      </c>
      <c r="G22147" s="389" t="s">
        <v>519</v>
      </c>
    </row>
    <row r="22148" spans="1:7">
      <c r="A22148" s="389" t="s">
        <v>514</v>
      </c>
      <c r="B22148" s="389" t="s">
        <v>519</v>
      </c>
      <c r="C22148" s="389">
        <v>34865.837904899898</v>
      </c>
      <c r="D22148" s="389" t="s">
        <v>519</v>
      </c>
      <c r="E22148" s="389" t="s">
        <v>670</v>
      </c>
      <c r="F22148" s="389" t="s">
        <v>650</v>
      </c>
      <c r="G22148" s="389" t="s">
        <v>519</v>
      </c>
    </row>
    <row r="22149" spans="1:7">
      <c r="A22149" s="389" t="s">
        <v>514</v>
      </c>
      <c r="B22149" s="389" t="s">
        <v>519</v>
      </c>
      <c r="C22149" s="389">
        <v>34865.837904899898</v>
      </c>
      <c r="D22149" s="389" t="s">
        <v>519</v>
      </c>
      <c r="E22149" s="389" t="s">
        <v>670</v>
      </c>
      <c r="F22149" s="389" t="s">
        <v>650</v>
      </c>
      <c r="G22149" s="389" t="s">
        <v>519</v>
      </c>
    </row>
    <row r="22150" spans="1:7">
      <c r="A22150" s="389" t="s">
        <v>514</v>
      </c>
      <c r="B22150" s="389" t="s">
        <v>519</v>
      </c>
      <c r="C22150" s="389">
        <v>34865.837904899898</v>
      </c>
      <c r="D22150" s="389" t="s">
        <v>519</v>
      </c>
      <c r="E22150" s="389" t="s">
        <v>670</v>
      </c>
      <c r="F22150" s="389" t="s">
        <v>650</v>
      </c>
      <c r="G22150" s="389" t="s">
        <v>519</v>
      </c>
    </row>
    <row r="22151" spans="1:7">
      <c r="A22151" s="389" t="s">
        <v>514</v>
      </c>
      <c r="B22151" s="389" t="s">
        <v>519</v>
      </c>
      <c r="C22151" s="389">
        <v>34865.837904899898</v>
      </c>
      <c r="D22151" s="389" t="s">
        <v>519</v>
      </c>
      <c r="E22151" s="389" t="s">
        <v>670</v>
      </c>
      <c r="F22151" s="389" t="s">
        <v>650</v>
      </c>
      <c r="G22151" s="389" t="s">
        <v>519</v>
      </c>
    </row>
    <row r="22152" spans="1:7">
      <c r="A22152" s="389" t="s">
        <v>514</v>
      </c>
      <c r="B22152" s="389" t="s">
        <v>519</v>
      </c>
      <c r="C22152" s="389">
        <v>34865.837904899898</v>
      </c>
      <c r="D22152" s="389" t="s">
        <v>519</v>
      </c>
      <c r="E22152" s="389" t="s">
        <v>670</v>
      </c>
      <c r="F22152" s="389" t="s">
        <v>650</v>
      </c>
      <c r="G22152" s="389" t="s">
        <v>519</v>
      </c>
    </row>
    <row r="22153" spans="1:7">
      <c r="A22153" s="389" t="s">
        <v>514</v>
      </c>
      <c r="B22153" s="389" t="s">
        <v>519</v>
      </c>
      <c r="C22153" s="389">
        <v>34865.837904899898</v>
      </c>
      <c r="D22153" s="389" t="s">
        <v>519</v>
      </c>
      <c r="E22153" s="389" t="s">
        <v>670</v>
      </c>
      <c r="F22153" s="389" t="s">
        <v>650</v>
      </c>
      <c r="G22153" s="389" t="s">
        <v>519</v>
      </c>
    </row>
    <row r="22154" spans="1:7">
      <c r="A22154" s="389" t="s">
        <v>514</v>
      </c>
      <c r="B22154" s="389" t="s">
        <v>519</v>
      </c>
      <c r="C22154" s="389">
        <v>34865.837904899898</v>
      </c>
      <c r="D22154" s="389" t="s">
        <v>519</v>
      </c>
      <c r="E22154" s="389" t="s">
        <v>670</v>
      </c>
      <c r="F22154" s="389" t="s">
        <v>650</v>
      </c>
      <c r="G22154" s="389" t="s">
        <v>519</v>
      </c>
    </row>
    <row r="22155" spans="1:7">
      <c r="A22155" s="389" t="s">
        <v>514</v>
      </c>
      <c r="B22155" s="389" t="s">
        <v>519</v>
      </c>
      <c r="C22155" s="389">
        <v>34865.837904899898</v>
      </c>
      <c r="D22155" s="389" t="s">
        <v>519</v>
      </c>
      <c r="E22155" s="389" t="s">
        <v>670</v>
      </c>
      <c r="F22155" s="389" t="s">
        <v>650</v>
      </c>
      <c r="G22155" s="389" t="s">
        <v>519</v>
      </c>
    </row>
    <row r="22156" spans="1:7">
      <c r="A22156" s="389" t="s">
        <v>514</v>
      </c>
      <c r="B22156" s="389" t="s">
        <v>519</v>
      </c>
      <c r="C22156" s="389">
        <v>34865.837904899898</v>
      </c>
      <c r="D22156" s="389" t="s">
        <v>519</v>
      </c>
      <c r="E22156" s="389" t="s">
        <v>670</v>
      </c>
      <c r="F22156" s="389" t="s">
        <v>650</v>
      </c>
      <c r="G22156" s="389" t="s">
        <v>519</v>
      </c>
    </row>
    <row r="22157" spans="1:7">
      <c r="A22157" s="389" t="s">
        <v>514</v>
      </c>
      <c r="B22157" s="389" t="s">
        <v>519</v>
      </c>
      <c r="C22157" s="389">
        <v>34865.837904899898</v>
      </c>
      <c r="D22157" s="389" t="s">
        <v>519</v>
      </c>
      <c r="E22157" s="389" t="s">
        <v>670</v>
      </c>
      <c r="F22157" s="389" t="s">
        <v>650</v>
      </c>
      <c r="G22157" s="389" t="s">
        <v>519</v>
      </c>
    </row>
    <row r="22158" spans="1:7">
      <c r="A22158" s="389" t="s">
        <v>514</v>
      </c>
      <c r="B22158" s="389" t="s">
        <v>519</v>
      </c>
      <c r="C22158" s="389">
        <v>34865.837904899898</v>
      </c>
      <c r="D22158" s="389" t="s">
        <v>519</v>
      </c>
      <c r="E22158" s="389" t="s">
        <v>670</v>
      </c>
      <c r="F22158" s="389" t="s">
        <v>650</v>
      </c>
      <c r="G22158" s="389" t="s">
        <v>519</v>
      </c>
    </row>
    <row r="22159" spans="1:7">
      <c r="A22159" s="389" t="s">
        <v>514</v>
      </c>
      <c r="B22159" s="389" t="s">
        <v>519</v>
      </c>
      <c r="C22159" s="389">
        <v>34865.837904899898</v>
      </c>
      <c r="D22159" s="389" t="s">
        <v>519</v>
      </c>
      <c r="E22159" s="389" t="s">
        <v>670</v>
      </c>
      <c r="F22159" s="389" t="s">
        <v>650</v>
      </c>
      <c r="G22159" s="389" t="s">
        <v>519</v>
      </c>
    </row>
    <row r="22160" spans="1:7">
      <c r="A22160" s="389" t="s">
        <v>514</v>
      </c>
      <c r="B22160" s="389" t="s">
        <v>519</v>
      </c>
      <c r="C22160" s="389">
        <v>34865.837904899898</v>
      </c>
      <c r="D22160" s="389" t="s">
        <v>519</v>
      </c>
      <c r="E22160" s="389" t="s">
        <v>670</v>
      </c>
      <c r="F22160" s="389" t="s">
        <v>650</v>
      </c>
      <c r="G22160" s="389" t="s">
        <v>519</v>
      </c>
    </row>
    <row r="22161" spans="1:7">
      <c r="A22161" s="389" t="s">
        <v>514</v>
      </c>
      <c r="B22161" s="389" t="s">
        <v>519</v>
      </c>
      <c r="C22161" s="389">
        <v>34865.837904899898</v>
      </c>
      <c r="D22161" s="389" t="s">
        <v>519</v>
      </c>
      <c r="E22161" s="389" t="s">
        <v>670</v>
      </c>
      <c r="F22161" s="389" t="s">
        <v>650</v>
      </c>
      <c r="G22161" s="389" t="s">
        <v>519</v>
      </c>
    </row>
    <row r="22162" spans="1:7">
      <c r="A22162" s="389" t="s">
        <v>514</v>
      </c>
      <c r="B22162" s="389" t="s">
        <v>519</v>
      </c>
      <c r="C22162" s="389">
        <v>34865.837904899898</v>
      </c>
      <c r="D22162" s="389" t="s">
        <v>519</v>
      </c>
      <c r="E22162" s="389" t="s">
        <v>670</v>
      </c>
      <c r="F22162" s="389" t="s">
        <v>650</v>
      </c>
      <c r="G22162" s="389" t="s">
        <v>519</v>
      </c>
    </row>
    <row r="22163" spans="1:7">
      <c r="A22163" s="389" t="s">
        <v>514</v>
      </c>
      <c r="B22163" s="389" t="s">
        <v>519</v>
      </c>
      <c r="C22163" s="389">
        <v>34865.837904899898</v>
      </c>
      <c r="D22163" s="389" t="s">
        <v>519</v>
      </c>
      <c r="E22163" s="389" t="s">
        <v>670</v>
      </c>
      <c r="F22163" s="389" t="s">
        <v>650</v>
      </c>
      <c r="G22163" s="389" t="s">
        <v>519</v>
      </c>
    </row>
    <row r="22164" spans="1:7">
      <c r="A22164" s="389" t="s">
        <v>514</v>
      </c>
      <c r="B22164" s="389" t="s">
        <v>519</v>
      </c>
      <c r="C22164" s="389">
        <v>34865.837904899898</v>
      </c>
      <c r="D22164" s="389" t="s">
        <v>519</v>
      </c>
      <c r="E22164" s="389" t="s">
        <v>670</v>
      </c>
      <c r="F22164" s="389" t="s">
        <v>650</v>
      </c>
      <c r="G22164" s="389" t="s">
        <v>519</v>
      </c>
    </row>
    <row r="22165" spans="1:7">
      <c r="A22165" s="389" t="s">
        <v>514</v>
      </c>
      <c r="B22165" s="389" t="s">
        <v>519</v>
      </c>
      <c r="C22165" s="389">
        <v>34865.837904899898</v>
      </c>
      <c r="D22165" s="389" t="s">
        <v>519</v>
      </c>
      <c r="E22165" s="389" t="s">
        <v>670</v>
      </c>
      <c r="F22165" s="389" t="s">
        <v>650</v>
      </c>
      <c r="G22165" s="389" t="s">
        <v>519</v>
      </c>
    </row>
    <row r="22166" spans="1:7">
      <c r="A22166" s="389" t="s">
        <v>514</v>
      </c>
      <c r="B22166" s="389" t="s">
        <v>519</v>
      </c>
      <c r="C22166" s="389">
        <v>34865.837904899898</v>
      </c>
      <c r="D22166" s="389" t="s">
        <v>519</v>
      </c>
      <c r="E22166" s="389" t="s">
        <v>670</v>
      </c>
      <c r="F22166" s="389" t="s">
        <v>650</v>
      </c>
      <c r="G22166" s="389" t="s">
        <v>519</v>
      </c>
    </row>
    <row r="22167" spans="1:7">
      <c r="A22167" s="389" t="s">
        <v>514</v>
      </c>
      <c r="B22167" s="389" t="s">
        <v>519</v>
      </c>
      <c r="C22167" s="389">
        <v>34865.837904899898</v>
      </c>
      <c r="D22167" s="389" t="s">
        <v>519</v>
      </c>
      <c r="E22167" s="389" t="s">
        <v>670</v>
      </c>
      <c r="F22167" s="389" t="s">
        <v>650</v>
      </c>
      <c r="G22167" s="389" t="s">
        <v>519</v>
      </c>
    </row>
    <row r="22168" spans="1:7">
      <c r="A22168" s="389" t="s">
        <v>514</v>
      </c>
      <c r="B22168" s="389" t="s">
        <v>519</v>
      </c>
      <c r="C22168" s="389">
        <v>34865.837904899898</v>
      </c>
      <c r="D22168" s="389" t="s">
        <v>519</v>
      </c>
      <c r="E22168" s="389" t="s">
        <v>670</v>
      </c>
      <c r="F22168" s="389" t="s">
        <v>650</v>
      </c>
      <c r="G22168" s="389" t="s">
        <v>519</v>
      </c>
    </row>
    <row r="22169" spans="1:7">
      <c r="A22169" s="389" t="s">
        <v>514</v>
      </c>
      <c r="B22169" s="389" t="s">
        <v>519</v>
      </c>
      <c r="C22169" s="389">
        <v>34865.837904899898</v>
      </c>
      <c r="D22169" s="389" t="s">
        <v>519</v>
      </c>
      <c r="E22169" s="389" t="s">
        <v>670</v>
      </c>
      <c r="F22169" s="389" t="s">
        <v>650</v>
      </c>
      <c r="G22169" s="389" t="s">
        <v>519</v>
      </c>
    </row>
    <row r="22170" spans="1:7">
      <c r="A22170" s="389" t="s">
        <v>514</v>
      </c>
      <c r="B22170" s="389" t="s">
        <v>519</v>
      </c>
      <c r="C22170" s="389">
        <v>34865.837904899898</v>
      </c>
      <c r="D22170" s="389" t="s">
        <v>519</v>
      </c>
      <c r="E22170" s="389" t="s">
        <v>670</v>
      </c>
      <c r="F22170" s="389" t="s">
        <v>650</v>
      </c>
      <c r="G22170" s="389" t="s">
        <v>519</v>
      </c>
    </row>
    <row r="22171" spans="1:7">
      <c r="A22171" s="389" t="s">
        <v>514</v>
      </c>
      <c r="B22171" s="389" t="s">
        <v>519</v>
      </c>
      <c r="C22171" s="389">
        <v>34865.837904899898</v>
      </c>
      <c r="D22171" s="389" t="s">
        <v>519</v>
      </c>
      <c r="E22171" s="389" t="s">
        <v>670</v>
      </c>
      <c r="F22171" s="389" t="s">
        <v>650</v>
      </c>
      <c r="G22171" s="389" t="s">
        <v>519</v>
      </c>
    </row>
    <row r="22172" spans="1:7">
      <c r="A22172" s="389" t="s">
        <v>514</v>
      </c>
      <c r="B22172" s="389" t="s">
        <v>519</v>
      </c>
      <c r="C22172" s="389">
        <v>34865.837904899898</v>
      </c>
      <c r="D22172" s="389" t="s">
        <v>519</v>
      </c>
      <c r="E22172" s="389" t="s">
        <v>670</v>
      </c>
      <c r="F22172" s="389" t="s">
        <v>650</v>
      </c>
      <c r="G22172" s="389" t="s">
        <v>519</v>
      </c>
    </row>
    <row r="22173" spans="1:7">
      <c r="A22173" s="389" t="s">
        <v>514</v>
      </c>
      <c r="B22173" s="389" t="s">
        <v>519</v>
      </c>
      <c r="C22173" s="389">
        <v>34865.837904899898</v>
      </c>
      <c r="D22173" s="389" t="s">
        <v>519</v>
      </c>
      <c r="E22173" s="389" t="s">
        <v>670</v>
      </c>
      <c r="F22173" s="389" t="s">
        <v>650</v>
      </c>
      <c r="G22173" s="389" t="s">
        <v>519</v>
      </c>
    </row>
    <row r="22174" spans="1:7">
      <c r="A22174" s="389" t="s">
        <v>514</v>
      </c>
      <c r="B22174" s="389" t="s">
        <v>519</v>
      </c>
      <c r="C22174" s="389">
        <v>34865.837904899898</v>
      </c>
      <c r="D22174" s="389" t="s">
        <v>519</v>
      </c>
      <c r="E22174" s="389" t="s">
        <v>670</v>
      </c>
      <c r="F22174" s="389" t="s">
        <v>650</v>
      </c>
      <c r="G22174" s="389" t="s">
        <v>519</v>
      </c>
    </row>
    <row r="22175" spans="1:7">
      <c r="A22175" s="389" t="s">
        <v>514</v>
      </c>
      <c r="B22175" s="389" t="s">
        <v>519</v>
      </c>
      <c r="C22175" s="389">
        <v>34865.837904899898</v>
      </c>
      <c r="D22175" s="389" t="s">
        <v>519</v>
      </c>
      <c r="E22175" s="389" t="s">
        <v>670</v>
      </c>
      <c r="F22175" s="389" t="s">
        <v>650</v>
      </c>
      <c r="G22175" s="389" t="s">
        <v>519</v>
      </c>
    </row>
    <row r="22176" spans="1:7">
      <c r="A22176" s="389" t="s">
        <v>514</v>
      </c>
      <c r="B22176" s="389" t="s">
        <v>519</v>
      </c>
      <c r="C22176" s="389">
        <v>34865.837904899898</v>
      </c>
      <c r="D22176" s="389" t="s">
        <v>519</v>
      </c>
      <c r="E22176" s="389" t="s">
        <v>670</v>
      </c>
      <c r="F22176" s="389" t="s">
        <v>650</v>
      </c>
      <c r="G22176" s="389" t="s">
        <v>519</v>
      </c>
    </row>
    <row r="22177" spans="1:7">
      <c r="A22177" s="389" t="s">
        <v>514</v>
      </c>
      <c r="B22177" s="389" t="s">
        <v>519</v>
      </c>
      <c r="C22177" s="389">
        <v>34865.837904899898</v>
      </c>
      <c r="D22177" s="389" t="s">
        <v>519</v>
      </c>
      <c r="E22177" s="389" t="s">
        <v>670</v>
      </c>
      <c r="F22177" s="389" t="s">
        <v>650</v>
      </c>
      <c r="G22177" s="389" t="s">
        <v>519</v>
      </c>
    </row>
    <row r="22178" spans="1:7">
      <c r="A22178" s="389" t="s">
        <v>514</v>
      </c>
      <c r="B22178" s="389" t="s">
        <v>519</v>
      </c>
      <c r="C22178" s="389">
        <v>34865.837904899898</v>
      </c>
      <c r="D22178" s="389" t="s">
        <v>519</v>
      </c>
      <c r="E22178" s="389" t="s">
        <v>670</v>
      </c>
      <c r="F22178" s="389" t="s">
        <v>650</v>
      </c>
      <c r="G22178" s="389" t="s">
        <v>519</v>
      </c>
    </row>
    <row r="22179" spans="1:7">
      <c r="A22179" s="389" t="s">
        <v>514</v>
      </c>
      <c r="B22179" s="389" t="s">
        <v>519</v>
      </c>
      <c r="C22179" s="389">
        <v>34865.837904899898</v>
      </c>
      <c r="D22179" s="389" t="s">
        <v>519</v>
      </c>
      <c r="E22179" s="389" t="s">
        <v>670</v>
      </c>
      <c r="F22179" s="389" t="s">
        <v>650</v>
      </c>
      <c r="G22179" s="389" t="s">
        <v>519</v>
      </c>
    </row>
    <row r="22180" spans="1:7">
      <c r="A22180" s="389" t="s">
        <v>514</v>
      </c>
      <c r="B22180" s="389" t="s">
        <v>519</v>
      </c>
      <c r="C22180" s="389">
        <v>34865.837904899898</v>
      </c>
      <c r="D22180" s="389" t="s">
        <v>519</v>
      </c>
      <c r="E22180" s="389" t="s">
        <v>670</v>
      </c>
      <c r="F22180" s="389" t="s">
        <v>650</v>
      </c>
      <c r="G22180" s="389" t="s">
        <v>519</v>
      </c>
    </row>
    <row r="22181" spans="1:7">
      <c r="A22181" s="389" t="s">
        <v>514</v>
      </c>
      <c r="B22181" s="389" t="s">
        <v>519</v>
      </c>
      <c r="C22181" s="389">
        <v>34865.837904899898</v>
      </c>
      <c r="D22181" s="389" t="s">
        <v>519</v>
      </c>
      <c r="E22181" s="389" t="s">
        <v>670</v>
      </c>
      <c r="F22181" s="389" t="s">
        <v>650</v>
      </c>
      <c r="G22181" s="389" t="s">
        <v>519</v>
      </c>
    </row>
    <row r="22182" spans="1:7">
      <c r="A22182" s="389" t="s">
        <v>514</v>
      </c>
      <c r="B22182" s="389" t="s">
        <v>519</v>
      </c>
      <c r="C22182" s="389">
        <v>34865.837904899898</v>
      </c>
      <c r="D22182" s="389" t="s">
        <v>519</v>
      </c>
      <c r="E22182" s="389" t="s">
        <v>670</v>
      </c>
      <c r="F22182" s="389" t="s">
        <v>650</v>
      </c>
      <c r="G22182" s="389" t="s">
        <v>519</v>
      </c>
    </row>
    <row r="22183" spans="1:7">
      <c r="A22183" s="389" t="s">
        <v>514</v>
      </c>
      <c r="B22183" s="389" t="s">
        <v>519</v>
      </c>
      <c r="C22183" s="389">
        <v>34865.837904899898</v>
      </c>
      <c r="D22183" s="389" t="s">
        <v>519</v>
      </c>
      <c r="E22183" s="389" t="s">
        <v>670</v>
      </c>
      <c r="F22183" s="389" t="s">
        <v>650</v>
      </c>
      <c r="G22183" s="389" t="s">
        <v>519</v>
      </c>
    </row>
    <row r="22184" spans="1:7">
      <c r="A22184" s="389" t="s">
        <v>514</v>
      </c>
      <c r="B22184" s="389" t="s">
        <v>519</v>
      </c>
      <c r="C22184" s="389">
        <v>34865.837904899898</v>
      </c>
      <c r="D22184" s="389" t="s">
        <v>519</v>
      </c>
      <c r="E22184" s="389" t="s">
        <v>670</v>
      </c>
      <c r="F22184" s="389" t="s">
        <v>650</v>
      </c>
      <c r="G22184" s="389" t="s">
        <v>519</v>
      </c>
    </row>
    <row r="22185" spans="1:7">
      <c r="A22185" s="389" t="s">
        <v>514</v>
      </c>
      <c r="B22185" s="389" t="s">
        <v>519</v>
      </c>
      <c r="C22185" s="389">
        <v>34865.837904899898</v>
      </c>
      <c r="D22185" s="389" t="s">
        <v>519</v>
      </c>
      <c r="E22185" s="389" t="s">
        <v>670</v>
      </c>
      <c r="F22185" s="389" t="s">
        <v>650</v>
      </c>
      <c r="G22185" s="389" t="s">
        <v>519</v>
      </c>
    </row>
    <row r="22186" spans="1:7">
      <c r="A22186" s="389" t="s">
        <v>514</v>
      </c>
      <c r="B22186" s="389" t="s">
        <v>519</v>
      </c>
      <c r="C22186" s="389">
        <v>34865.837904899898</v>
      </c>
      <c r="D22186" s="389" t="s">
        <v>519</v>
      </c>
      <c r="E22186" s="389" t="s">
        <v>670</v>
      </c>
      <c r="F22186" s="389" t="s">
        <v>650</v>
      </c>
      <c r="G22186" s="389" t="s">
        <v>519</v>
      </c>
    </row>
    <row r="22187" spans="1:7">
      <c r="A22187" s="389" t="s">
        <v>514</v>
      </c>
      <c r="B22187" s="389" t="s">
        <v>519</v>
      </c>
      <c r="C22187" s="389">
        <v>34865.837904899898</v>
      </c>
      <c r="D22187" s="389" t="s">
        <v>519</v>
      </c>
      <c r="E22187" s="389" t="s">
        <v>670</v>
      </c>
      <c r="F22187" s="389" t="s">
        <v>650</v>
      </c>
      <c r="G22187" s="389" t="s">
        <v>519</v>
      </c>
    </row>
    <row r="22188" spans="1:7">
      <c r="A22188" s="389" t="s">
        <v>514</v>
      </c>
      <c r="B22188" s="389" t="s">
        <v>519</v>
      </c>
      <c r="C22188" s="389">
        <v>34865.837904899898</v>
      </c>
      <c r="D22188" s="389" t="s">
        <v>519</v>
      </c>
      <c r="E22188" s="389" t="s">
        <v>670</v>
      </c>
      <c r="F22188" s="389" t="s">
        <v>650</v>
      </c>
      <c r="G22188" s="389" t="s">
        <v>519</v>
      </c>
    </row>
    <row r="22189" spans="1:7">
      <c r="A22189" s="389" t="s">
        <v>514</v>
      </c>
      <c r="B22189" s="389" t="s">
        <v>519</v>
      </c>
      <c r="C22189" s="389">
        <v>34865.837904899898</v>
      </c>
      <c r="D22189" s="389" t="s">
        <v>519</v>
      </c>
      <c r="E22189" s="389" t="s">
        <v>670</v>
      </c>
      <c r="F22189" s="389" t="s">
        <v>650</v>
      </c>
      <c r="G22189" s="389" t="s">
        <v>519</v>
      </c>
    </row>
    <row r="22190" spans="1:7">
      <c r="A22190" s="389" t="s">
        <v>514</v>
      </c>
      <c r="B22190" s="389" t="s">
        <v>519</v>
      </c>
      <c r="C22190" s="389">
        <v>34865.837904899898</v>
      </c>
      <c r="D22190" s="389" t="s">
        <v>519</v>
      </c>
      <c r="E22190" s="389" t="s">
        <v>670</v>
      </c>
      <c r="F22190" s="389" t="s">
        <v>650</v>
      </c>
      <c r="G22190" s="389" t="s">
        <v>519</v>
      </c>
    </row>
    <row r="22191" spans="1:7">
      <c r="A22191" s="389" t="s">
        <v>514</v>
      </c>
      <c r="B22191" s="389" t="s">
        <v>519</v>
      </c>
      <c r="C22191" s="389">
        <v>34865.837904899898</v>
      </c>
      <c r="D22191" s="389" t="s">
        <v>519</v>
      </c>
      <c r="E22191" s="389" t="s">
        <v>670</v>
      </c>
      <c r="F22191" s="389" t="s">
        <v>650</v>
      </c>
      <c r="G22191" s="389" t="s">
        <v>519</v>
      </c>
    </row>
    <row r="22192" spans="1:7">
      <c r="A22192" s="389" t="s">
        <v>514</v>
      </c>
      <c r="B22192" s="389" t="s">
        <v>519</v>
      </c>
      <c r="C22192" s="389">
        <v>34865.837904899898</v>
      </c>
      <c r="D22192" s="389" t="s">
        <v>519</v>
      </c>
      <c r="E22192" s="389" t="s">
        <v>670</v>
      </c>
      <c r="F22192" s="389" t="s">
        <v>650</v>
      </c>
      <c r="G22192" s="389" t="s">
        <v>519</v>
      </c>
    </row>
    <row r="22193" spans="1:7">
      <c r="A22193" s="389" t="s">
        <v>514</v>
      </c>
      <c r="B22193" s="389" t="s">
        <v>519</v>
      </c>
      <c r="C22193" s="389">
        <v>34865.837904899898</v>
      </c>
      <c r="D22193" s="389" t="s">
        <v>519</v>
      </c>
      <c r="E22193" s="389" t="s">
        <v>670</v>
      </c>
      <c r="F22193" s="389" t="s">
        <v>650</v>
      </c>
      <c r="G22193" s="389" t="s">
        <v>519</v>
      </c>
    </row>
    <row r="22194" spans="1:7">
      <c r="A22194" s="389" t="s">
        <v>514</v>
      </c>
      <c r="B22194" s="389" t="s">
        <v>519</v>
      </c>
      <c r="C22194" s="389">
        <v>34865.837904899898</v>
      </c>
      <c r="D22194" s="389" t="s">
        <v>519</v>
      </c>
      <c r="E22194" s="389" t="s">
        <v>670</v>
      </c>
      <c r="F22194" s="389" t="s">
        <v>650</v>
      </c>
      <c r="G22194" s="389" t="s">
        <v>519</v>
      </c>
    </row>
    <row r="22195" spans="1:7">
      <c r="A22195" s="389" t="s">
        <v>514</v>
      </c>
      <c r="B22195" s="389" t="s">
        <v>519</v>
      </c>
      <c r="C22195" s="389">
        <v>34865.837904899898</v>
      </c>
      <c r="D22195" s="389" t="s">
        <v>519</v>
      </c>
      <c r="E22195" s="389" t="s">
        <v>670</v>
      </c>
      <c r="F22195" s="389" t="s">
        <v>650</v>
      </c>
      <c r="G22195" s="389" t="s">
        <v>519</v>
      </c>
    </row>
    <row r="22196" spans="1:7">
      <c r="A22196" s="389" t="s">
        <v>514</v>
      </c>
      <c r="B22196" s="389" t="s">
        <v>519</v>
      </c>
      <c r="C22196" s="389">
        <v>34865.837904899898</v>
      </c>
      <c r="D22196" s="389" t="s">
        <v>519</v>
      </c>
      <c r="E22196" s="389" t="s">
        <v>670</v>
      </c>
      <c r="F22196" s="389" t="s">
        <v>650</v>
      </c>
      <c r="G22196" s="389" t="s">
        <v>519</v>
      </c>
    </row>
    <row r="22197" spans="1:7">
      <c r="A22197" s="389" t="s">
        <v>514</v>
      </c>
      <c r="B22197" s="389" t="s">
        <v>519</v>
      </c>
      <c r="C22197" s="389">
        <v>34865.837904899898</v>
      </c>
      <c r="D22197" s="389" t="s">
        <v>519</v>
      </c>
      <c r="E22197" s="389" t="s">
        <v>670</v>
      </c>
      <c r="F22197" s="389" t="s">
        <v>650</v>
      </c>
      <c r="G22197" s="389" t="s">
        <v>519</v>
      </c>
    </row>
    <row r="22198" spans="1:7">
      <c r="A22198" s="389" t="s">
        <v>514</v>
      </c>
      <c r="B22198" s="389" t="s">
        <v>519</v>
      </c>
      <c r="C22198" s="389">
        <v>34865.837904899898</v>
      </c>
      <c r="D22198" s="389" t="s">
        <v>519</v>
      </c>
      <c r="E22198" s="389" t="s">
        <v>670</v>
      </c>
      <c r="F22198" s="389" t="s">
        <v>650</v>
      </c>
      <c r="G22198" s="389" t="s">
        <v>519</v>
      </c>
    </row>
    <row r="22199" spans="1:7">
      <c r="A22199" s="389" t="s">
        <v>514</v>
      </c>
      <c r="B22199" s="389" t="s">
        <v>519</v>
      </c>
      <c r="C22199" s="389">
        <v>34865.837904899898</v>
      </c>
      <c r="D22199" s="389" t="s">
        <v>519</v>
      </c>
      <c r="E22199" s="389" t="s">
        <v>670</v>
      </c>
      <c r="F22199" s="389" t="s">
        <v>650</v>
      </c>
      <c r="G22199" s="389" t="s">
        <v>519</v>
      </c>
    </row>
    <row r="22200" spans="1:7">
      <c r="A22200" s="389" t="s">
        <v>514</v>
      </c>
      <c r="B22200" s="389" t="s">
        <v>519</v>
      </c>
      <c r="C22200" s="389">
        <v>34865.837904899898</v>
      </c>
      <c r="D22200" s="389" t="s">
        <v>519</v>
      </c>
      <c r="E22200" s="389" t="s">
        <v>670</v>
      </c>
      <c r="F22200" s="389" t="s">
        <v>650</v>
      </c>
      <c r="G22200" s="389" t="s">
        <v>519</v>
      </c>
    </row>
    <row r="22201" spans="1:7">
      <c r="A22201" s="389" t="s">
        <v>514</v>
      </c>
      <c r="B22201" s="389" t="s">
        <v>519</v>
      </c>
      <c r="C22201" s="389">
        <v>34865.837904899898</v>
      </c>
      <c r="D22201" s="389" t="s">
        <v>519</v>
      </c>
      <c r="E22201" s="389" t="s">
        <v>670</v>
      </c>
      <c r="F22201" s="389" t="s">
        <v>650</v>
      </c>
      <c r="G22201" s="389" t="s">
        <v>519</v>
      </c>
    </row>
    <row r="22202" spans="1:7">
      <c r="A22202" s="389" t="s">
        <v>514</v>
      </c>
      <c r="B22202" s="389" t="s">
        <v>519</v>
      </c>
      <c r="C22202" s="389">
        <v>34865.837904899898</v>
      </c>
      <c r="D22202" s="389" t="s">
        <v>519</v>
      </c>
      <c r="E22202" s="389" t="s">
        <v>670</v>
      </c>
      <c r="F22202" s="389" t="s">
        <v>650</v>
      </c>
      <c r="G22202" s="389" t="s">
        <v>519</v>
      </c>
    </row>
    <row r="22203" spans="1:7">
      <c r="A22203" s="389" t="s">
        <v>514</v>
      </c>
      <c r="B22203" s="389" t="s">
        <v>519</v>
      </c>
      <c r="C22203" s="389">
        <v>34865.837904899898</v>
      </c>
      <c r="D22203" s="389" t="s">
        <v>519</v>
      </c>
      <c r="E22203" s="389" t="s">
        <v>670</v>
      </c>
      <c r="F22203" s="389" t="s">
        <v>650</v>
      </c>
      <c r="G22203" s="389" t="s">
        <v>519</v>
      </c>
    </row>
    <row r="22204" spans="1:7">
      <c r="A22204" s="389" t="s">
        <v>514</v>
      </c>
      <c r="B22204" s="389" t="s">
        <v>519</v>
      </c>
      <c r="C22204" s="389">
        <v>34865.837904899898</v>
      </c>
      <c r="D22204" s="389" t="s">
        <v>519</v>
      </c>
      <c r="E22204" s="389" t="s">
        <v>670</v>
      </c>
      <c r="F22204" s="389" t="s">
        <v>650</v>
      </c>
      <c r="G22204" s="389" t="s">
        <v>519</v>
      </c>
    </row>
    <row r="22205" spans="1:7">
      <c r="A22205" s="389" t="s">
        <v>514</v>
      </c>
      <c r="B22205" s="389" t="s">
        <v>519</v>
      </c>
      <c r="C22205" s="389">
        <v>34865.837904899898</v>
      </c>
      <c r="D22205" s="389" t="s">
        <v>519</v>
      </c>
      <c r="E22205" s="389" t="s">
        <v>670</v>
      </c>
      <c r="F22205" s="389" t="s">
        <v>650</v>
      </c>
      <c r="G22205" s="389" t="s">
        <v>519</v>
      </c>
    </row>
    <row r="22206" spans="1:7">
      <c r="A22206" s="389" t="s">
        <v>514</v>
      </c>
      <c r="B22206" s="389" t="s">
        <v>519</v>
      </c>
      <c r="C22206" s="389">
        <v>34865.837904899898</v>
      </c>
      <c r="D22206" s="389" t="s">
        <v>519</v>
      </c>
      <c r="E22206" s="389" t="s">
        <v>670</v>
      </c>
      <c r="F22206" s="389" t="s">
        <v>650</v>
      </c>
      <c r="G22206" s="389" t="s">
        <v>519</v>
      </c>
    </row>
    <row r="22207" spans="1:7">
      <c r="A22207" s="389" t="s">
        <v>514</v>
      </c>
      <c r="B22207" s="389" t="s">
        <v>519</v>
      </c>
      <c r="C22207" s="389">
        <v>34865.837904899898</v>
      </c>
      <c r="D22207" s="389" t="s">
        <v>519</v>
      </c>
      <c r="E22207" s="389" t="s">
        <v>670</v>
      </c>
      <c r="F22207" s="389" t="s">
        <v>650</v>
      </c>
      <c r="G22207" s="389" t="s">
        <v>519</v>
      </c>
    </row>
    <row r="22208" spans="1:7">
      <c r="A22208" s="389" t="s">
        <v>514</v>
      </c>
      <c r="B22208" s="389" t="s">
        <v>519</v>
      </c>
      <c r="C22208" s="389">
        <v>34865.837904899898</v>
      </c>
      <c r="D22208" s="389" t="s">
        <v>519</v>
      </c>
      <c r="E22208" s="389" t="s">
        <v>670</v>
      </c>
      <c r="F22208" s="389" t="s">
        <v>650</v>
      </c>
      <c r="G22208" s="389" t="s">
        <v>519</v>
      </c>
    </row>
    <row r="22209" spans="1:7">
      <c r="A22209" s="389" t="s">
        <v>514</v>
      </c>
      <c r="B22209" s="389" t="s">
        <v>519</v>
      </c>
      <c r="C22209" s="389">
        <v>34865.837904899898</v>
      </c>
      <c r="D22209" s="389" t="s">
        <v>519</v>
      </c>
      <c r="E22209" s="389" t="s">
        <v>670</v>
      </c>
      <c r="F22209" s="389" t="s">
        <v>650</v>
      </c>
      <c r="G22209" s="389" t="s">
        <v>519</v>
      </c>
    </row>
    <row r="22210" spans="1:7">
      <c r="A22210" s="389" t="s">
        <v>514</v>
      </c>
      <c r="B22210" s="389" t="s">
        <v>519</v>
      </c>
      <c r="C22210" s="389">
        <v>34865.837904899898</v>
      </c>
      <c r="D22210" s="389" t="s">
        <v>519</v>
      </c>
      <c r="E22210" s="389" t="s">
        <v>670</v>
      </c>
      <c r="F22210" s="389" t="s">
        <v>650</v>
      </c>
      <c r="G22210" s="389" t="s">
        <v>519</v>
      </c>
    </row>
    <row r="22211" spans="1:7">
      <c r="A22211" s="389" t="s">
        <v>514</v>
      </c>
      <c r="B22211" s="389" t="s">
        <v>519</v>
      </c>
      <c r="C22211" s="389">
        <v>34865.837904899898</v>
      </c>
      <c r="D22211" s="389" t="s">
        <v>519</v>
      </c>
      <c r="E22211" s="389" t="s">
        <v>670</v>
      </c>
      <c r="F22211" s="389" t="s">
        <v>650</v>
      </c>
      <c r="G22211" s="389" t="s">
        <v>519</v>
      </c>
    </row>
    <row r="22212" spans="1:7">
      <c r="A22212" s="389" t="s">
        <v>514</v>
      </c>
      <c r="B22212" s="389" t="s">
        <v>519</v>
      </c>
      <c r="C22212" s="389">
        <v>34865.837904899898</v>
      </c>
      <c r="D22212" s="389" t="s">
        <v>519</v>
      </c>
      <c r="E22212" s="389" t="s">
        <v>670</v>
      </c>
      <c r="F22212" s="389" t="s">
        <v>650</v>
      </c>
      <c r="G22212" s="389" t="s">
        <v>519</v>
      </c>
    </row>
    <row r="22213" spans="1:7">
      <c r="A22213" s="389" t="s">
        <v>514</v>
      </c>
      <c r="B22213" s="389" t="s">
        <v>519</v>
      </c>
      <c r="C22213" s="389">
        <v>34865.837904899898</v>
      </c>
      <c r="D22213" s="389" t="s">
        <v>519</v>
      </c>
      <c r="E22213" s="389" t="s">
        <v>670</v>
      </c>
      <c r="F22213" s="389" t="s">
        <v>650</v>
      </c>
      <c r="G22213" s="389" t="s">
        <v>519</v>
      </c>
    </row>
    <row r="22214" spans="1:7">
      <c r="A22214" s="389" t="s">
        <v>514</v>
      </c>
      <c r="B22214" s="389" t="s">
        <v>519</v>
      </c>
      <c r="C22214" s="389">
        <v>34865.837904899898</v>
      </c>
      <c r="D22214" s="389" t="s">
        <v>519</v>
      </c>
      <c r="E22214" s="389" t="s">
        <v>670</v>
      </c>
      <c r="F22214" s="389" t="s">
        <v>650</v>
      </c>
      <c r="G22214" s="389" t="s">
        <v>519</v>
      </c>
    </row>
    <row r="22215" spans="1:7">
      <c r="A22215" s="389" t="s">
        <v>514</v>
      </c>
      <c r="B22215" s="389" t="s">
        <v>519</v>
      </c>
      <c r="C22215" s="389">
        <v>34865.837904899898</v>
      </c>
      <c r="D22215" s="389" t="s">
        <v>519</v>
      </c>
      <c r="E22215" s="389" t="s">
        <v>670</v>
      </c>
      <c r="F22215" s="389" t="s">
        <v>650</v>
      </c>
      <c r="G22215" s="389" t="s">
        <v>519</v>
      </c>
    </row>
    <row r="22216" spans="1:7">
      <c r="A22216" s="389" t="s">
        <v>514</v>
      </c>
      <c r="B22216" s="389" t="s">
        <v>519</v>
      </c>
      <c r="C22216" s="389">
        <v>34865.837904899898</v>
      </c>
      <c r="D22216" s="389" t="s">
        <v>519</v>
      </c>
      <c r="E22216" s="389" t="s">
        <v>670</v>
      </c>
      <c r="F22216" s="389" t="s">
        <v>650</v>
      </c>
      <c r="G22216" s="389" t="s">
        <v>519</v>
      </c>
    </row>
    <row r="22217" spans="1:7">
      <c r="A22217" s="389" t="s">
        <v>514</v>
      </c>
      <c r="B22217" s="389" t="s">
        <v>519</v>
      </c>
      <c r="C22217" s="389">
        <v>34865.837904899898</v>
      </c>
      <c r="D22217" s="389" t="s">
        <v>519</v>
      </c>
      <c r="E22217" s="389" t="s">
        <v>670</v>
      </c>
      <c r="F22217" s="389" t="s">
        <v>650</v>
      </c>
      <c r="G22217" s="389" t="s">
        <v>519</v>
      </c>
    </row>
    <row r="22218" spans="1:7">
      <c r="A22218" s="389" t="s">
        <v>514</v>
      </c>
      <c r="B22218" s="389" t="s">
        <v>519</v>
      </c>
      <c r="C22218" s="389">
        <v>34865.837904899898</v>
      </c>
      <c r="D22218" s="389" t="s">
        <v>519</v>
      </c>
      <c r="E22218" s="389" t="s">
        <v>670</v>
      </c>
      <c r="F22218" s="389" t="s">
        <v>650</v>
      </c>
      <c r="G22218" s="389" t="s">
        <v>519</v>
      </c>
    </row>
    <row r="22219" spans="1:7">
      <c r="A22219" s="389" t="s">
        <v>514</v>
      </c>
      <c r="B22219" s="389" t="s">
        <v>519</v>
      </c>
      <c r="C22219" s="389">
        <v>34865.837904899898</v>
      </c>
      <c r="D22219" s="389" t="s">
        <v>519</v>
      </c>
      <c r="E22219" s="389" t="s">
        <v>670</v>
      </c>
      <c r="F22219" s="389" t="s">
        <v>650</v>
      </c>
      <c r="G22219" s="389" t="s">
        <v>519</v>
      </c>
    </row>
    <row r="22220" spans="1:7">
      <c r="A22220" s="389" t="s">
        <v>514</v>
      </c>
      <c r="B22220" s="389" t="s">
        <v>519</v>
      </c>
      <c r="C22220" s="389">
        <v>34865.837904899898</v>
      </c>
      <c r="D22220" s="389" t="s">
        <v>519</v>
      </c>
      <c r="E22220" s="389" t="s">
        <v>670</v>
      </c>
      <c r="F22220" s="389" t="s">
        <v>650</v>
      </c>
      <c r="G22220" s="389" t="s">
        <v>519</v>
      </c>
    </row>
    <row r="22221" spans="1:7">
      <c r="A22221" s="389" t="s">
        <v>514</v>
      </c>
      <c r="B22221" s="389" t="s">
        <v>519</v>
      </c>
      <c r="C22221" s="389">
        <v>34865.837904899898</v>
      </c>
      <c r="D22221" s="389" t="s">
        <v>519</v>
      </c>
      <c r="E22221" s="389" t="s">
        <v>670</v>
      </c>
      <c r="F22221" s="389" t="s">
        <v>650</v>
      </c>
      <c r="G22221" s="389" t="s">
        <v>519</v>
      </c>
    </row>
    <row r="22222" spans="1:7">
      <c r="A22222" s="389" t="s">
        <v>514</v>
      </c>
      <c r="B22222" s="389" t="s">
        <v>519</v>
      </c>
      <c r="C22222" s="389">
        <v>34865.837904899898</v>
      </c>
      <c r="D22222" s="389" t="s">
        <v>519</v>
      </c>
      <c r="E22222" s="389" t="s">
        <v>670</v>
      </c>
      <c r="F22222" s="389" t="s">
        <v>650</v>
      </c>
      <c r="G22222" s="389" t="s">
        <v>519</v>
      </c>
    </row>
    <row r="22223" spans="1:7">
      <c r="A22223" s="389" t="s">
        <v>514</v>
      </c>
      <c r="B22223" s="389" t="s">
        <v>519</v>
      </c>
      <c r="C22223" s="389">
        <v>34865.837904899898</v>
      </c>
      <c r="D22223" s="389" t="s">
        <v>519</v>
      </c>
      <c r="E22223" s="389" t="s">
        <v>670</v>
      </c>
      <c r="F22223" s="389" t="s">
        <v>650</v>
      </c>
      <c r="G22223" s="389" t="s">
        <v>519</v>
      </c>
    </row>
    <row r="22224" spans="1:7">
      <c r="A22224" s="389" t="s">
        <v>514</v>
      </c>
      <c r="B22224" s="389" t="s">
        <v>519</v>
      </c>
      <c r="C22224" s="389">
        <v>34865.837904899898</v>
      </c>
      <c r="D22224" s="389" t="s">
        <v>519</v>
      </c>
      <c r="E22224" s="389" t="s">
        <v>670</v>
      </c>
      <c r="F22224" s="389" t="s">
        <v>650</v>
      </c>
      <c r="G22224" s="389" t="s">
        <v>519</v>
      </c>
    </row>
    <row r="22225" spans="1:7">
      <c r="A22225" s="389" t="s">
        <v>514</v>
      </c>
      <c r="B22225" s="389" t="s">
        <v>519</v>
      </c>
      <c r="C22225" s="389">
        <v>34865.837904899898</v>
      </c>
      <c r="D22225" s="389" t="s">
        <v>519</v>
      </c>
      <c r="E22225" s="389" t="s">
        <v>670</v>
      </c>
      <c r="F22225" s="389" t="s">
        <v>650</v>
      </c>
      <c r="G22225" s="389" t="s">
        <v>519</v>
      </c>
    </row>
    <row r="22226" spans="1:7">
      <c r="A22226" s="389" t="s">
        <v>514</v>
      </c>
      <c r="B22226" s="389" t="s">
        <v>519</v>
      </c>
      <c r="C22226" s="389">
        <v>34865.837904899898</v>
      </c>
      <c r="D22226" s="389" t="s">
        <v>519</v>
      </c>
      <c r="E22226" s="389" t="s">
        <v>670</v>
      </c>
      <c r="F22226" s="389" t="s">
        <v>650</v>
      </c>
      <c r="G22226" s="389" t="s">
        <v>519</v>
      </c>
    </row>
    <row r="22227" spans="1:7">
      <c r="A22227" s="389" t="s">
        <v>514</v>
      </c>
      <c r="B22227" s="389" t="s">
        <v>519</v>
      </c>
      <c r="C22227" s="389">
        <v>34865.837904899898</v>
      </c>
      <c r="D22227" s="389" t="s">
        <v>519</v>
      </c>
      <c r="E22227" s="389" t="s">
        <v>670</v>
      </c>
      <c r="F22227" s="389" t="s">
        <v>650</v>
      </c>
      <c r="G22227" s="389" t="s">
        <v>519</v>
      </c>
    </row>
    <row r="22228" spans="1:7">
      <c r="A22228" s="389" t="s">
        <v>514</v>
      </c>
      <c r="B22228" s="389" t="s">
        <v>519</v>
      </c>
      <c r="C22228" s="389">
        <v>34865.837904899898</v>
      </c>
      <c r="D22228" s="389" t="s">
        <v>519</v>
      </c>
      <c r="E22228" s="389" t="s">
        <v>670</v>
      </c>
      <c r="F22228" s="389" t="s">
        <v>650</v>
      </c>
      <c r="G22228" s="389" t="s">
        <v>519</v>
      </c>
    </row>
    <row r="22229" spans="1:7">
      <c r="A22229" s="389" t="s">
        <v>514</v>
      </c>
      <c r="B22229" s="389" t="s">
        <v>519</v>
      </c>
      <c r="C22229" s="389">
        <v>34865.837904899898</v>
      </c>
      <c r="D22229" s="389" t="s">
        <v>519</v>
      </c>
      <c r="E22229" s="389" t="s">
        <v>670</v>
      </c>
      <c r="F22229" s="389" t="s">
        <v>650</v>
      </c>
      <c r="G22229" s="389" t="s">
        <v>519</v>
      </c>
    </row>
    <row r="22230" spans="1:7">
      <c r="A22230" s="389" t="s">
        <v>514</v>
      </c>
      <c r="B22230" s="389" t="s">
        <v>519</v>
      </c>
      <c r="C22230" s="389">
        <v>34865.837904899898</v>
      </c>
      <c r="D22230" s="389" t="s">
        <v>519</v>
      </c>
      <c r="E22230" s="389" t="s">
        <v>670</v>
      </c>
      <c r="F22230" s="389" t="s">
        <v>650</v>
      </c>
      <c r="G22230" s="389" t="s">
        <v>519</v>
      </c>
    </row>
    <row r="22231" spans="1:7">
      <c r="A22231" s="389" t="s">
        <v>514</v>
      </c>
      <c r="B22231" s="389" t="s">
        <v>519</v>
      </c>
      <c r="C22231" s="389">
        <v>34865.837904899898</v>
      </c>
      <c r="D22231" s="389" t="s">
        <v>519</v>
      </c>
      <c r="E22231" s="389" t="s">
        <v>670</v>
      </c>
      <c r="F22231" s="389" t="s">
        <v>650</v>
      </c>
      <c r="G22231" s="389" t="s">
        <v>519</v>
      </c>
    </row>
    <row r="22232" spans="1:7">
      <c r="A22232" s="389" t="s">
        <v>514</v>
      </c>
      <c r="B22232" s="389" t="s">
        <v>519</v>
      </c>
      <c r="C22232" s="389">
        <v>34865.837904899898</v>
      </c>
      <c r="D22232" s="389" t="s">
        <v>519</v>
      </c>
      <c r="E22232" s="389" t="s">
        <v>670</v>
      </c>
      <c r="F22232" s="389" t="s">
        <v>650</v>
      </c>
      <c r="G22232" s="389" t="s">
        <v>519</v>
      </c>
    </row>
    <row r="22233" spans="1:7">
      <c r="A22233" s="389" t="s">
        <v>514</v>
      </c>
      <c r="B22233" s="389" t="s">
        <v>519</v>
      </c>
      <c r="C22233" s="389">
        <v>34865.837904899898</v>
      </c>
      <c r="D22233" s="389" t="s">
        <v>519</v>
      </c>
      <c r="E22233" s="389" t="s">
        <v>670</v>
      </c>
      <c r="F22233" s="389" t="s">
        <v>650</v>
      </c>
      <c r="G22233" s="389" t="s">
        <v>519</v>
      </c>
    </row>
    <row r="22234" spans="1:7">
      <c r="A22234" s="389" t="s">
        <v>514</v>
      </c>
      <c r="B22234" s="389" t="s">
        <v>519</v>
      </c>
      <c r="C22234" s="389">
        <v>34865.837904899898</v>
      </c>
      <c r="D22234" s="389" t="s">
        <v>519</v>
      </c>
      <c r="E22234" s="389" t="s">
        <v>670</v>
      </c>
      <c r="F22234" s="389" t="s">
        <v>650</v>
      </c>
      <c r="G22234" s="389" t="s">
        <v>519</v>
      </c>
    </row>
    <row r="22235" spans="1:7">
      <c r="A22235" s="389" t="s">
        <v>514</v>
      </c>
      <c r="B22235" s="389" t="s">
        <v>519</v>
      </c>
      <c r="C22235" s="389">
        <v>34865.837904899898</v>
      </c>
      <c r="D22235" s="389" t="s">
        <v>519</v>
      </c>
      <c r="E22235" s="389" t="s">
        <v>670</v>
      </c>
      <c r="F22235" s="389" t="s">
        <v>650</v>
      </c>
      <c r="G22235" s="389" t="s">
        <v>519</v>
      </c>
    </row>
    <row r="22236" spans="1:7">
      <c r="A22236" s="389" t="s">
        <v>514</v>
      </c>
      <c r="B22236" s="389" t="s">
        <v>519</v>
      </c>
      <c r="C22236" s="389">
        <v>34865.837904899898</v>
      </c>
      <c r="D22236" s="389" t="s">
        <v>519</v>
      </c>
      <c r="E22236" s="389" t="s">
        <v>670</v>
      </c>
      <c r="F22236" s="389" t="s">
        <v>650</v>
      </c>
      <c r="G22236" s="389" t="s">
        <v>519</v>
      </c>
    </row>
    <row r="22237" spans="1:7">
      <c r="A22237" s="389" t="s">
        <v>514</v>
      </c>
      <c r="B22237" s="389" t="s">
        <v>519</v>
      </c>
      <c r="C22237" s="389">
        <v>34865.837904899898</v>
      </c>
      <c r="D22237" s="389" t="s">
        <v>519</v>
      </c>
      <c r="E22237" s="389" t="s">
        <v>670</v>
      </c>
      <c r="F22237" s="389" t="s">
        <v>650</v>
      </c>
      <c r="G22237" s="389" t="s">
        <v>519</v>
      </c>
    </row>
    <row r="22238" spans="1:7">
      <c r="A22238" s="389" t="s">
        <v>514</v>
      </c>
      <c r="B22238" s="389" t="s">
        <v>519</v>
      </c>
      <c r="C22238" s="389">
        <v>34865.837904899898</v>
      </c>
      <c r="D22238" s="389" t="s">
        <v>519</v>
      </c>
      <c r="E22238" s="389" t="s">
        <v>670</v>
      </c>
      <c r="F22238" s="389" t="s">
        <v>650</v>
      </c>
      <c r="G22238" s="389" t="s">
        <v>519</v>
      </c>
    </row>
    <row r="22239" spans="1:7">
      <c r="A22239" s="389" t="s">
        <v>514</v>
      </c>
      <c r="B22239" s="389" t="s">
        <v>519</v>
      </c>
      <c r="C22239" s="389">
        <v>34865.837904899898</v>
      </c>
      <c r="D22239" s="389" t="s">
        <v>519</v>
      </c>
      <c r="E22239" s="389" t="s">
        <v>670</v>
      </c>
      <c r="F22239" s="389" t="s">
        <v>650</v>
      </c>
      <c r="G22239" s="389" t="s">
        <v>519</v>
      </c>
    </row>
    <row r="22240" spans="1:7">
      <c r="A22240" s="389" t="s">
        <v>514</v>
      </c>
      <c r="B22240" s="389" t="s">
        <v>519</v>
      </c>
      <c r="C22240" s="389">
        <v>34865.837904899898</v>
      </c>
      <c r="D22240" s="389" t="s">
        <v>519</v>
      </c>
      <c r="E22240" s="389" t="s">
        <v>670</v>
      </c>
      <c r="F22240" s="389" t="s">
        <v>650</v>
      </c>
      <c r="G22240" s="389" t="s">
        <v>519</v>
      </c>
    </row>
    <row r="22241" spans="1:7">
      <c r="A22241" s="389" t="s">
        <v>514</v>
      </c>
      <c r="B22241" s="389" t="s">
        <v>519</v>
      </c>
      <c r="C22241" s="389">
        <v>34865.837904899898</v>
      </c>
      <c r="D22241" s="389" t="s">
        <v>519</v>
      </c>
      <c r="E22241" s="389" t="s">
        <v>670</v>
      </c>
      <c r="F22241" s="389" t="s">
        <v>650</v>
      </c>
      <c r="G22241" s="389" t="s">
        <v>519</v>
      </c>
    </row>
    <row r="22242" spans="1:7">
      <c r="A22242" s="389" t="s">
        <v>514</v>
      </c>
      <c r="B22242" s="389" t="s">
        <v>519</v>
      </c>
      <c r="C22242" s="389">
        <v>34865.837904899898</v>
      </c>
      <c r="D22242" s="389" t="s">
        <v>519</v>
      </c>
      <c r="E22242" s="389" t="s">
        <v>670</v>
      </c>
      <c r="F22242" s="389" t="s">
        <v>650</v>
      </c>
      <c r="G22242" s="389" t="s">
        <v>519</v>
      </c>
    </row>
    <row r="22243" spans="1:7">
      <c r="A22243" s="389" t="s">
        <v>514</v>
      </c>
      <c r="B22243" s="389" t="s">
        <v>519</v>
      </c>
      <c r="C22243" s="389">
        <v>34865.837904899898</v>
      </c>
      <c r="D22243" s="389" t="s">
        <v>519</v>
      </c>
      <c r="E22243" s="389" t="s">
        <v>670</v>
      </c>
      <c r="F22243" s="389" t="s">
        <v>650</v>
      </c>
      <c r="G22243" s="389" t="s">
        <v>519</v>
      </c>
    </row>
    <row r="22244" spans="1:7">
      <c r="A22244" s="389" t="s">
        <v>514</v>
      </c>
      <c r="B22244" s="389" t="s">
        <v>519</v>
      </c>
      <c r="C22244" s="389">
        <v>34865.837904899898</v>
      </c>
      <c r="D22244" s="389" t="s">
        <v>519</v>
      </c>
      <c r="E22244" s="389" t="s">
        <v>670</v>
      </c>
      <c r="F22244" s="389" t="s">
        <v>650</v>
      </c>
      <c r="G22244" s="389" t="s">
        <v>519</v>
      </c>
    </row>
    <row r="22245" spans="1:7">
      <c r="A22245" s="389" t="s">
        <v>514</v>
      </c>
      <c r="B22245" s="389" t="s">
        <v>519</v>
      </c>
      <c r="C22245" s="389">
        <v>34865.837904899898</v>
      </c>
      <c r="D22245" s="389" t="s">
        <v>519</v>
      </c>
      <c r="E22245" s="389" t="s">
        <v>670</v>
      </c>
      <c r="F22245" s="389" t="s">
        <v>650</v>
      </c>
      <c r="G22245" s="389" t="s">
        <v>519</v>
      </c>
    </row>
    <row r="22246" spans="1:7">
      <c r="A22246" s="389" t="s">
        <v>514</v>
      </c>
      <c r="B22246" s="389" t="s">
        <v>519</v>
      </c>
      <c r="C22246" s="389">
        <v>34865.837904899898</v>
      </c>
      <c r="D22246" s="389" t="s">
        <v>519</v>
      </c>
      <c r="E22246" s="389" t="s">
        <v>670</v>
      </c>
      <c r="F22246" s="389" t="s">
        <v>650</v>
      </c>
      <c r="G22246" s="389" t="s">
        <v>519</v>
      </c>
    </row>
    <row r="22247" spans="1:7">
      <c r="A22247" s="389" t="s">
        <v>514</v>
      </c>
      <c r="B22247" s="389" t="s">
        <v>519</v>
      </c>
      <c r="C22247" s="389">
        <v>34865.837904899898</v>
      </c>
      <c r="D22247" s="389" t="s">
        <v>519</v>
      </c>
      <c r="E22247" s="389" t="s">
        <v>670</v>
      </c>
      <c r="F22247" s="389" t="s">
        <v>650</v>
      </c>
      <c r="G22247" s="389" t="s">
        <v>519</v>
      </c>
    </row>
    <row r="22248" spans="1:7">
      <c r="A22248" s="389" t="s">
        <v>514</v>
      </c>
      <c r="B22248" s="389" t="s">
        <v>519</v>
      </c>
      <c r="C22248" s="389">
        <v>34865.837904899898</v>
      </c>
      <c r="D22248" s="389" t="s">
        <v>519</v>
      </c>
      <c r="E22248" s="389" t="s">
        <v>670</v>
      </c>
      <c r="F22248" s="389" t="s">
        <v>650</v>
      </c>
      <c r="G22248" s="389" t="s">
        <v>519</v>
      </c>
    </row>
    <row r="22249" spans="1:7">
      <c r="A22249" s="389" t="s">
        <v>514</v>
      </c>
      <c r="B22249" s="389" t="s">
        <v>519</v>
      </c>
      <c r="C22249" s="389">
        <v>34865.837904899898</v>
      </c>
      <c r="D22249" s="389" t="s">
        <v>519</v>
      </c>
      <c r="E22249" s="389" t="s">
        <v>670</v>
      </c>
      <c r="F22249" s="389" t="s">
        <v>650</v>
      </c>
      <c r="G22249" s="389" t="s">
        <v>519</v>
      </c>
    </row>
    <row r="22250" spans="1:7">
      <c r="A22250" s="389" t="s">
        <v>514</v>
      </c>
      <c r="B22250" s="389" t="s">
        <v>519</v>
      </c>
      <c r="C22250" s="389">
        <v>34865.837904899898</v>
      </c>
      <c r="D22250" s="389" t="s">
        <v>519</v>
      </c>
      <c r="E22250" s="389" t="s">
        <v>670</v>
      </c>
      <c r="F22250" s="389" t="s">
        <v>650</v>
      </c>
      <c r="G22250" s="389" t="s">
        <v>519</v>
      </c>
    </row>
    <row r="22251" spans="1:7">
      <c r="A22251" s="389" t="s">
        <v>514</v>
      </c>
      <c r="B22251" s="389" t="s">
        <v>519</v>
      </c>
      <c r="C22251" s="389">
        <v>34865.837904899898</v>
      </c>
      <c r="D22251" s="389" t="s">
        <v>519</v>
      </c>
      <c r="E22251" s="389" t="s">
        <v>670</v>
      </c>
      <c r="F22251" s="389" t="s">
        <v>650</v>
      </c>
      <c r="G22251" s="389" t="s">
        <v>519</v>
      </c>
    </row>
    <row r="22252" spans="1:7">
      <c r="A22252" s="389" t="s">
        <v>514</v>
      </c>
      <c r="B22252" s="389" t="s">
        <v>519</v>
      </c>
      <c r="C22252" s="389">
        <v>34865.837904899898</v>
      </c>
      <c r="D22252" s="389" t="s">
        <v>519</v>
      </c>
      <c r="E22252" s="389" t="s">
        <v>670</v>
      </c>
      <c r="F22252" s="389" t="s">
        <v>650</v>
      </c>
      <c r="G22252" s="389" t="s">
        <v>519</v>
      </c>
    </row>
    <row r="22253" spans="1:7">
      <c r="A22253" s="389" t="s">
        <v>514</v>
      </c>
      <c r="B22253" s="389" t="s">
        <v>519</v>
      </c>
      <c r="C22253" s="389">
        <v>34865.837904899898</v>
      </c>
      <c r="D22253" s="389" t="s">
        <v>519</v>
      </c>
      <c r="E22253" s="389" t="s">
        <v>670</v>
      </c>
      <c r="F22253" s="389" t="s">
        <v>650</v>
      </c>
      <c r="G22253" s="389" t="s">
        <v>519</v>
      </c>
    </row>
    <row r="22254" spans="1:7">
      <c r="A22254" s="389" t="s">
        <v>514</v>
      </c>
      <c r="B22254" s="389" t="s">
        <v>519</v>
      </c>
      <c r="C22254" s="389">
        <v>34865.837904899898</v>
      </c>
      <c r="D22254" s="389" t="s">
        <v>519</v>
      </c>
      <c r="E22254" s="389" t="s">
        <v>670</v>
      </c>
      <c r="F22254" s="389" t="s">
        <v>650</v>
      </c>
      <c r="G22254" s="389" t="s">
        <v>519</v>
      </c>
    </row>
    <row r="22255" spans="1:7">
      <c r="A22255" s="389" t="s">
        <v>514</v>
      </c>
      <c r="B22255" s="389" t="s">
        <v>519</v>
      </c>
      <c r="C22255" s="389">
        <v>34865.837904899898</v>
      </c>
      <c r="D22255" s="389" t="s">
        <v>519</v>
      </c>
      <c r="E22255" s="389" t="s">
        <v>670</v>
      </c>
      <c r="F22255" s="389" t="s">
        <v>650</v>
      </c>
      <c r="G22255" s="389" t="s">
        <v>519</v>
      </c>
    </row>
    <row r="22256" spans="1:7">
      <c r="A22256" s="389" t="s">
        <v>514</v>
      </c>
      <c r="B22256" s="389" t="s">
        <v>519</v>
      </c>
      <c r="C22256" s="389">
        <v>34865.837904899898</v>
      </c>
      <c r="D22256" s="389" t="s">
        <v>519</v>
      </c>
      <c r="E22256" s="389" t="s">
        <v>670</v>
      </c>
      <c r="F22256" s="389" t="s">
        <v>650</v>
      </c>
      <c r="G22256" s="389" t="s">
        <v>519</v>
      </c>
    </row>
    <row r="22257" spans="1:7">
      <c r="A22257" s="389" t="s">
        <v>514</v>
      </c>
      <c r="B22257" s="389" t="s">
        <v>519</v>
      </c>
      <c r="C22257" s="389">
        <v>34865.837904899898</v>
      </c>
      <c r="D22257" s="389" t="s">
        <v>519</v>
      </c>
      <c r="E22257" s="389" t="s">
        <v>670</v>
      </c>
      <c r="F22257" s="389" t="s">
        <v>650</v>
      </c>
      <c r="G22257" s="389" t="s">
        <v>519</v>
      </c>
    </row>
    <row r="22258" spans="1:7">
      <c r="A22258" s="389" t="s">
        <v>514</v>
      </c>
      <c r="B22258" s="389" t="s">
        <v>519</v>
      </c>
      <c r="C22258" s="389">
        <v>34865.837904899898</v>
      </c>
      <c r="D22258" s="389" t="s">
        <v>519</v>
      </c>
      <c r="E22258" s="389" t="s">
        <v>670</v>
      </c>
      <c r="F22258" s="389" t="s">
        <v>650</v>
      </c>
      <c r="G22258" s="389" t="s">
        <v>519</v>
      </c>
    </row>
    <row r="22259" spans="1:7">
      <c r="A22259" s="389" t="s">
        <v>514</v>
      </c>
      <c r="B22259" s="389" t="s">
        <v>519</v>
      </c>
      <c r="C22259" s="389">
        <v>34865.837904899898</v>
      </c>
      <c r="D22259" s="389" t="s">
        <v>519</v>
      </c>
      <c r="E22259" s="389" t="s">
        <v>670</v>
      </c>
      <c r="F22259" s="389" t="s">
        <v>650</v>
      </c>
      <c r="G22259" s="389" t="s">
        <v>519</v>
      </c>
    </row>
    <row r="22260" spans="1:7">
      <c r="A22260" s="389" t="s">
        <v>514</v>
      </c>
      <c r="B22260" s="389" t="s">
        <v>519</v>
      </c>
      <c r="C22260" s="389">
        <v>34865.837904899898</v>
      </c>
      <c r="D22260" s="389" t="s">
        <v>519</v>
      </c>
      <c r="E22260" s="389" t="s">
        <v>670</v>
      </c>
      <c r="F22260" s="389" t="s">
        <v>650</v>
      </c>
      <c r="G22260" s="389" t="s">
        <v>519</v>
      </c>
    </row>
    <row r="22261" spans="1:7">
      <c r="A22261" s="389" t="s">
        <v>514</v>
      </c>
      <c r="B22261" s="389" t="s">
        <v>519</v>
      </c>
      <c r="C22261" s="389">
        <v>34865.837904899898</v>
      </c>
      <c r="D22261" s="389" t="s">
        <v>519</v>
      </c>
      <c r="E22261" s="389" t="s">
        <v>670</v>
      </c>
      <c r="F22261" s="389" t="s">
        <v>650</v>
      </c>
      <c r="G22261" s="389" t="s">
        <v>519</v>
      </c>
    </row>
    <row r="22262" spans="1:7">
      <c r="A22262" s="389" t="s">
        <v>514</v>
      </c>
      <c r="B22262" s="389" t="s">
        <v>519</v>
      </c>
      <c r="C22262" s="389">
        <v>34865.837904899898</v>
      </c>
      <c r="D22262" s="389" t="s">
        <v>519</v>
      </c>
      <c r="E22262" s="389" t="s">
        <v>670</v>
      </c>
      <c r="F22262" s="389" t="s">
        <v>650</v>
      </c>
      <c r="G22262" s="389" t="s">
        <v>519</v>
      </c>
    </row>
    <row r="22263" spans="1:7">
      <c r="A22263" s="389" t="s">
        <v>514</v>
      </c>
      <c r="B22263" s="389" t="s">
        <v>519</v>
      </c>
      <c r="C22263" s="389">
        <v>34865.837904899898</v>
      </c>
      <c r="D22263" s="389" t="s">
        <v>519</v>
      </c>
      <c r="E22263" s="389" t="s">
        <v>670</v>
      </c>
      <c r="F22263" s="389" t="s">
        <v>650</v>
      </c>
      <c r="G22263" s="389" t="s">
        <v>519</v>
      </c>
    </row>
    <row r="22264" spans="1:7">
      <c r="A22264" s="389" t="s">
        <v>514</v>
      </c>
      <c r="B22264" s="389" t="s">
        <v>519</v>
      </c>
      <c r="C22264" s="389">
        <v>34865.837904899898</v>
      </c>
      <c r="D22264" s="389" t="s">
        <v>519</v>
      </c>
      <c r="E22264" s="389" t="s">
        <v>670</v>
      </c>
      <c r="F22264" s="389" t="s">
        <v>650</v>
      </c>
      <c r="G22264" s="389" t="s">
        <v>519</v>
      </c>
    </row>
    <row r="22265" spans="1:7">
      <c r="A22265" s="389" t="s">
        <v>514</v>
      </c>
      <c r="B22265" s="389" t="s">
        <v>519</v>
      </c>
      <c r="C22265" s="389">
        <v>34865.837904899898</v>
      </c>
      <c r="D22265" s="389" t="s">
        <v>519</v>
      </c>
      <c r="E22265" s="389" t="s">
        <v>670</v>
      </c>
      <c r="F22265" s="389" t="s">
        <v>650</v>
      </c>
      <c r="G22265" s="389" t="s">
        <v>519</v>
      </c>
    </row>
    <row r="22266" spans="1:7">
      <c r="A22266" s="389" t="s">
        <v>514</v>
      </c>
      <c r="B22266" s="389" t="s">
        <v>519</v>
      </c>
      <c r="C22266" s="389">
        <v>34865.837904899898</v>
      </c>
      <c r="D22266" s="389" t="s">
        <v>519</v>
      </c>
      <c r="E22266" s="389" t="s">
        <v>670</v>
      </c>
      <c r="F22266" s="389" t="s">
        <v>650</v>
      </c>
      <c r="G22266" s="389" t="s">
        <v>519</v>
      </c>
    </row>
    <row r="22267" spans="1:7">
      <c r="A22267" s="389" t="s">
        <v>514</v>
      </c>
      <c r="B22267" s="389" t="s">
        <v>519</v>
      </c>
      <c r="C22267" s="389">
        <v>34865.837904899898</v>
      </c>
      <c r="D22267" s="389" t="s">
        <v>519</v>
      </c>
      <c r="E22267" s="389" t="s">
        <v>670</v>
      </c>
      <c r="F22267" s="389" t="s">
        <v>650</v>
      </c>
      <c r="G22267" s="389" t="s">
        <v>519</v>
      </c>
    </row>
    <row r="22268" spans="1:7">
      <c r="A22268" s="389" t="s">
        <v>514</v>
      </c>
      <c r="B22268" s="389" t="s">
        <v>519</v>
      </c>
      <c r="C22268" s="389">
        <v>34865.837904899898</v>
      </c>
      <c r="D22268" s="389" t="s">
        <v>519</v>
      </c>
      <c r="E22268" s="389" t="s">
        <v>670</v>
      </c>
      <c r="F22268" s="389" t="s">
        <v>650</v>
      </c>
      <c r="G22268" s="389" t="s">
        <v>519</v>
      </c>
    </row>
    <row r="22269" spans="1:7">
      <c r="A22269" s="389" t="s">
        <v>514</v>
      </c>
      <c r="B22269" s="389" t="s">
        <v>519</v>
      </c>
      <c r="C22269" s="389">
        <v>34865.837904899898</v>
      </c>
      <c r="D22269" s="389" t="s">
        <v>519</v>
      </c>
      <c r="E22269" s="389" t="s">
        <v>670</v>
      </c>
      <c r="F22269" s="389" t="s">
        <v>650</v>
      </c>
      <c r="G22269" s="389" t="s">
        <v>519</v>
      </c>
    </row>
    <row r="22270" spans="1:7">
      <c r="A22270" s="389" t="s">
        <v>514</v>
      </c>
      <c r="B22270" s="389" t="s">
        <v>519</v>
      </c>
      <c r="C22270" s="389">
        <v>34865.837904899898</v>
      </c>
      <c r="D22270" s="389" t="s">
        <v>519</v>
      </c>
      <c r="E22270" s="389" t="s">
        <v>670</v>
      </c>
      <c r="F22270" s="389" t="s">
        <v>650</v>
      </c>
      <c r="G22270" s="389" t="s">
        <v>519</v>
      </c>
    </row>
    <row r="22271" spans="1:7">
      <c r="A22271" s="389" t="s">
        <v>514</v>
      </c>
      <c r="B22271" s="389" t="s">
        <v>519</v>
      </c>
      <c r="C22271" s="389">
        <v>34865.837904899898</v>
      </c>
      <c r="D22271" s="389" t="s">
        <v>519</v>
      </c>
      <c r="E22271" s="389" t="s">
        <v>670</v>
      </c>
      <c r="F22271" s="389" t="s">
        <v>650</v>
      </c>
      <c r="G22271" s="389" t="s">
        <v>519</v>
      </c>
    </row>
    <row r="22272" spans="1:7">
      <c r="A22272" s="389" t="s">
        <v>514</v>
      </c>
      <c r="B22272" s="389" t="s">
        <v>519</v>
      </c>
      <c r="C22272" s="389">
        <v>34865.837904899898</v>
      </c>
      <c r="D22272" s="389" t="s">
        <v>519</v>
      </c>
      <c r="E22272" s="389" t="s">
        <v>670</v>
      </c>
      <c r="F22272" s="389" t="s">
        <v>650</v>
      </c>
      <c r="G22272" s="389" t="s">
        <v>519</v>
      </c>
    </row>
    <row r="22273" spans="1:7">
      <c r="A22273" s="389" t="s">
        <v>514</v>
      </c>
      <c r="B22273" s="389" t="s">
        <v>519</v>
      </c>
      <c r="C22273" s="389">
        <v>34865.837904899898</v>
      </c>
      <c r="D22273" s="389" t="s">
        <v>519</v>
      </c>
      <c r="E22273" s="389" t="s">
        <v>670</v>
      </c>
      <c r="F22273" s="389" t="s">
        <v>650</v>
      </c>
      <c r="G22273" s="389" t="s">
        <v>519</v>
      </c>
    </row>
    <row r="22274" spans="1:7">
      <c r="A22274" s="389" t="s">
        <v>514</v>
      </c>
      <c r="B22274" s="389" t="s">
        <v>519</v>
      </c>
      <c r="C22274" s="389">
        <v>34865.837904899898</v>
      </c>
      <c r="D22274" s="389" t="s">
        <v>519</v>
      </c>
      <c r="E22274" s="389" t="s">
        <v>670</v>
      </c>
      <c r="F22274" s="389" t="s">
        <v>650</v>
      </c>
      <c r="G22274" s="389" t="s">
        <v>519</v>
      </c>
    </row>
    <row r="22275" spans="1:7">
      <c r="A22275" s="389" t="s">
        <v>514</v>
      </c>
      <c r="B22275" s="389" t="s">
        <v>519</v>
      </c>
      <c r="C22275" s="389">
        <v>34865.837904899898</v>
      </c>
      <c r="D22275" s="389" t="s">
        <v>519</v>
      </c>
      <c r="E22275" s="389" t="s">
        <v>670</v>
      </c>
      <c r="F22275" s="389" t="s">
        <v>650</v>
      </c>
      <c r="G22275" s="389" t="s">
        <v>519</v>
      </c>
    </row>
    <row r="22276" spans="1:7">
      <c r="A22276" s="389" t="s">
        <v>514</v>
      </c>
      <c r="B22276" s="389" t="s">
        <v>519</v>
      </c>
      <c r="C22276" s="389">
        <v>34865.837904899898</v>
      </c>
      <c r="D22276" s="389" t="s">
        <v>519</v>
      </c>
      <c r="E22276" s="389" t="s">
        <v>670</v>
      </c>
      <c r="F22276" s="389" t="s">
        <v>650</v>
      </c>
      <c r="G22276" s="389" t="s">
        <v>519</v>
      </c>
    </row>
    <row r="22277" spans="1:7">
      <c r="A22277" s="389" t="s">
        <v>514</v>
      </c>
      <c r="B22277" s="389" t="s">
        <v>519</v>
      </c>
      <c r="C22277" s="389">
        <v>34865.837904899898</v>
      </c>
      <c r="D22277" s="389" t="s">
        <v>519</v>
      </c>
      <c r="E22277" s="389" t="s">
        <v>670</v>
      </c>
      <c r="F22277" s="389" t="s">
        <v>650</v>
      </c>
      <c r="G22277" s="389" t="s">
        <v>519</v>
      </c>
    </row>
    <row r="22278" spans="1:7">
      <c r="A22278" s="389" t="s">
        <v>514</v>
      </c>
      <c r="B22278" s="389" t="s">
        <v>519</v>
      </c>
      <c r="C22278" s="389">
        <v>34865.837904899898</v>
      </c>
      <c r="D22278" s="389" t="s">
        <v>519</v>
      </c>
      <c r="E22278" s="389" t="s">
        <v>670</v>
      </c>
      <c r="F22278" s="389" t="s">
        <v>650</v>
      </c>
      <c r="G22278" s="389" t="s">
        <v>519</v>
      </c>
    </row>
    <row r="22279" spans="1:7">
      <c r="A22279" s="389" t="s">
        <v>514</v>
      </c>
      <c r="B22279" s="389" t="s">
        <v>519</v>
      </c>
      <c r="C22279" s="389">
        <v>34865.837904899898</v>
      </c>
      <c r="D22279" s="389" t="s">
        <v>519</v>
      </c>
      <c r="E22279" s="389" t="s">
        <v>670</v>
      </c>
      <c r="F22279" s="389" t="s">
        <v>650</v>
      </c>
      <c r="G22279" s="389" t="s">
        <v>519</v>
      </c>
    </row>
    <row r="22280" spans="1:7">
      <c r="A22280" s="389" t="s">
        <v>514</v>
      </c>
      <c r="B22280" s="389" t="s">
        <v>519</v>
      </c>
      <c r="C22280" s="389">
        <v>34865.837904899898</v>
      </c>
      <c r="D22280" s="389" t="s">
        <v>519</v>
      </c>
      <c r="E22280" s="389" t="s">
        <v>670</v>
      </c>
      <c r="F22280" s="389" t="s">
        <v>650</v>
      </c>
      <c r="G22280" s="389" t="s">
        <v>519</v>
      </c>
    </row>
    <row r="22281" spans="1:7">
      <c r="A22281" s="389" t="s">
        <v>514</v>
      </c>
      <c r="B22281" s="389" t="s">
        <v>519</v>
      </c>
      <c r="C22281" s="389">
        <v>34865.837904899898</v>
      </c>
      <c r="D22281" s="389" t="s">
        <v>519</v>
      </c>
      <c r="E22281" s="389" t="s">
        <v>670</v>
      </c>
      <c r="F22281" s="389" t="s">
        <v>650</v>
      </c>
      <c r="G22281" s="389" t="s">
        <v>519</v>
      </c>
    </row>
    <row r="22282" spans="1:7">
      <c r="A22282" s="389" t="s">
        <v>514</v>
      </c>
      <c r="B22282" s="389" t="s">
        <v>519</v>
      </c>
      <c r="C22282" s="389">
        <v>34865.837904899898</v>
      </c>
      <c r="D22282" s="389" t="s">
        <v>519</v>
      </c>
      <c r="E22282" s="389" t="s">
        <v>670</v>
      </c>
      <c r="F22282" s="389" t="s">
        <v>650</v>
      </c>
      <c r="G22282" s="389" t="s">
        <v>519</v>
      </c>
    </row>
    <row r="22283" spans="1:7">
      <c r="A22283" s="389" t="s">
        <v>514</v>
      </c>
      <c r="B22283" s="389" t="s">
        <v>519</v>
      </c>
      <c r="C22283" s="389">
        <v>34865.837904899898</v>
      </c>
      <c r="D22283" s="389" t="s">
        <v>519</v>
      </c>
      <c r="E22283" s="389" t="s">
        <v>670</v>
      </c>
      <c r="F22283" s="389" t="s">
        <v>650</v>
      </c>
      <c r="G22283" s="389" t="s">
        <v>519</v>
      </c>
    </row>
    <row r="22284" spans="1:7">
      <c r="A22284" s="389" t="s">
        <v>514</v>
      </c>
      <c r="B22284" s="389" t="s">
        <v>519</v>
      </c>
      <c r="C22284" s="389">
        <v>34865.837904899898</v>
      </c>
      <c r="D22284" s="389" t="s">
        <v>519</v>
      </c>
      <c r="E22284" s="389" t="s">
        <v>670</v>
      </c>
      <c r="F22284" s="389" t="s">
        <v>650</v>
      </c>
      <c r="G22284" s="389" t="s">
        <v>519</v>
      </c>
    </row>
    <row r="22285" spans="1:7">
      <c r="A22285" s="389" t="s">
        <v>514</v>
      </c>
      <c r="B22285" s="389" t="s">
        <v>519</v>
      </c>
      <c r="C22285" s="389">
        <v>34865.837904899898</v>
      </c>
      <c r="D22285" s="389" t="s">
        <v>519</v>
      </c>
      <c r="E22285" s="389" t="s">
        <v>670</v>
      </c>
      <c r="F22285" s="389" t="s">
        <v>650</v>
      </c>
      <c r="G22285" s="389" t="s">
        <v>519</v>
      </c>
    </row>
    <row r="22286" spans="1:7">
      <c r="A22286" s="389" t="s">
        <v>514</v>
      </c>
      <c r="B22286" s="389" t="s">
        <v>519</v>
      </c>
      <c r="C22286" s="389">
        <v>34865.837904899898</v>
      </c>
      <c r="D22286" s="389" t="s">
        <v>519</v>
      </c>
      <c r="E22286" s="389" t="s">
        <v>670</v>
      </c>
      <c r="F22286" s="389" t="s">
        <v>650</v>
      </c>
      <c r="G22286" s="389" t="s">
        <v>519</v>
      </c>
    </row>
    <row r="22287" spans="1:7">
      <c r="A22287" s="389" t="s">
        <v>514</v>
      </c>
      <c r="B22287" s="389" t="s">
        <v>519</v>
      </c>
      <c r="C22287" s="389">
        <v>34865.837904899898</v>
      </c>
      <c r="D22287" s="389" t="s">
        <v>519</v>
      </c>
      <c r="E22287" s="389" t="s">
        <v>670</v>
      </c>
      <c r="F22287" s="389" t="s">
        <v>650</v>
      </c>
      <c r="G22287" s="389" t="s">
        <v>519</v>
      </c>
    </row>
    <row r="22288" spans="1:7">
      <c r="A22288" s="389" t="s">
        <v>514</v>
      </c>
      <c r="B22288" s="389" t="s">
        <v>519</v>
      </c>
      <c r="C22288" s="389">
        <v>34865.837904899898</v>
      </c>
      <c r="D22288" s="389" t="s">
        <v>519</v>
      </c>
      <c r="E22288" s="389" t="s">
        <v>670</v>
      </c>
      <c r="F22288" s="389" t="s">
        <v>650</v>
      </c>
      <c r="G22288" s="389" t="s">
        <v>519</v>
      </c>
    </row>
    <row r="22289" spans="1:7">
      <c r="A22289" s="389" t="s">
        <v>514</v>
      </c>
      <c r="B22289" s="389" t="s">
        <v>519</v>
      </c>
      <c r="C22289" s="389">
        <v>34865.837904899898</v>
      </c>
      <c r="D22289" s="389" t="s">
        <v>519</v>
      </c>
      <c r="E22289" s="389" t="s">
        <v>670</v>
      </c>
      <c r="F22289" s="389" t="s">
        <v>650</v>
      </c>
      <c r="G22289" s="389" t="s">
        <v>519</v>
      </c>
    </row>
    <row r="22290" spans="1:7">
      <c r="A22290" s="389" t="s">
        <v>514</v>
      </c>
      <c r="B22290" s="389" t="s">
        <v>519</v>
      </c>
      <c r="C22290" s="389">
        <v>34865.837904899898</v>
      </c>
      <c r="D22290" s="389" t="s">
        <v>519</v>
      </c>
      <c r="E22290" s="389" t="s">
        <v>670</v>
      </c>
      <c r="F22290" s="389" t="s">
        <v>650</v>
      </c>
      <c r="G22290" s="389" t="s">
        <v>519</v>
      </c>
    </row>
    <row r="22291" spans="1:7">
      <c r="A22291" s="389" t="s">
        <v>514</v>
      </c>
      <c r="B22291" s="389" t="s">
        <v>519</v>
      </c>
      <c r="C22291" s="389">
        <v>34865.837904899898</v>
      </c>
      <c r="D22291" s="389" t="s">
        <v>519</v>
      </c>
      <c r="E22291" s="389" t="s">
        <v>670</v>
      </c>
      <c r="F22291" s="389" t="s">
        <v>650</v>
      </c>
      <c r="G22291" s="389" t="s">
        <v>519</v>
      </c>
    </row>
    <row r="22292" spans="1:7">
      <c r="A22292" s="389" t="s">
        <v>514</v>
      </c>
      <c r="B22292" s="389" t="s">
        <v>519</v>
      </c>
      <c r="C22292" s="389">
        <v>34865.837904899898</v>
      </c>
      <c r="D22292" s="389" t="s">
        <v>519</v>
      </c>
      <c r="E22292" s="389" t="s">
        <v>670</v>
      </c>
      <c r="F22292" s="389" t="s">
        <v>650</v>
      </c>
      <c r="G22292" s="389" t="s">
        <v>519</v>
      </c>
    </row>
    <row r="22293" spans="1:7">
      <c r="A22293" s="389" t="s">
        <v>514</v>
      </c>
      <c r="B22293" s="389" t="s">
        <v>519</v>
      </c>
      <c r="C22293" s="389">
        <v>34865.837904899898</v>
      </c>
      <c r="D22293" s="389" t="s">
        <v>519</v>
      </c>
      <c r="E22293" s="389" t="s">
        <v>670</v>
      </c>
      <c r="F22293" s="389" t="s">
        <v>650</v>
      </c>
      <c r="G22293" s="389" t="s">
        <v>519</v>
      </c>
    </row>
    <row r="22294" spans="1:7">
      <c r="A22294" s="389" t="s">
        <v>514</v>
      </c>
      <c r="B22294" s="389" t="s">
        <v>519</v>
      </c>
      <c r="C22294" s="389">
        <v>34865.837904899898</v>
      </c>
      <c r="D22294" s="389" t="s">
        <v>519</v>
      </c>
      <c r="E22294" s="389" t="s">
        <v>670</v>
      </c>
      <c r="F22294" s="389" t="s">
        <v>650</v>
      </c>
      <c r="G22294" s="389" t="s">
        <v>519</v>
      </c>
    </row>
    <row r="22295" spans="1:7">
      <c r="A22295" s="389" t="s">
        <v>514</v>
      </c>
      <c r="B22295" s="389" t="s">
        <v>519</v>
      </c>
      <c r="C22295" s="389">
        <v>34865.837904899898</v>
      </c>
      <c r="D22295" s="389" t="s">
        <v>519</v>
      </c>
      <c r="E22295" s="389" t="s">
        <v>670</v>
      </c>
      <c r="F22295" s="389" t="s">
        <v>650</v>
      </c>
      <c r="G22295" s="389" t="s">
        <v>519</v>
      </c>
    </row>
    <row r="22296" spans="1:7">
      <c r="A22296" s="389" t="s">
        <v>514</v>
      </c>
      <c r="B22296" s="389" t="s">
        <v>519</v>
      </c>
      <c r="C22296" s="389">
        <v>34865.837904899898</v>
      </c>
      <c r="D22296" s="389" t="s">
        <v>519</v>
      </c>
      <c r="E22296" s="389" t="s">
        <v>670</v>
      </c>
      <c r="F22296" s="389" t="s">
        <v>650</v>
      </c>
      <c r="G22296" s="389" t="s">
        <v>519</v>
      </c>
    </row>
    <row r="22297" spans="1:7">
      <c r="A22297" s="389" t="s">
        <v>514</v>
      </c>
      <c r="B22297" s="389" t="s">
        <v>519</v>
      </c>
      <c r="C22297" s="389">
        <v>34865.837904899898</v>
      </c>
      <c r="D22297" s="389" t="s">
        <v>519</v>
      </c>
      <c r="E22297" s="389" t="s">
        <v>670</v>
      </c>
      <c r="F22297" s="389" t="s">
        <v>650</v>
      </c>
      <c r="G22297" s="389" t="s">
        <v>519</v>
      </c>
    </row>
    <row r="22298" spans="1:7">
      <c r="A22298" s="389" t="s">
        <v>514</v>
      </c>
      <c r="B22298" s="389" t="s">
        <v>519</v>
      </c>
      <c r="C22298" s="389">
        <v>34865.837904899898</v>
      </c>
      <c r="D22298" s="389" t="s">
        <v>519</v>
      </c>
      <c r="E22298" s="389" t="s">
        <v>670</v>
      </c>
      <c r="F22298" s="389" t="s">
        <v>650</v>
      </c>
      <c r="G22298" s="389" t="s">
        <v>519</v>
      </c>
    </row>
    <row r="22299" spans="1:7">
      <c r="A22299" s="389" t="s">
        <v>514</v>
      </c>
      <c r="B22299" s="389" t="s">
        <v>519</v>
      </c>
      <c r="C22299" s="389">
        <v>34865.837904899898</v>
      </c>
      <c r="D22299" s="389" t="s">
        <v>519</v>
      </c>
      <c r="E22299" s="389" t="s">
        <v>670</v>
      </c>
      <c r="F22299" s="389" t="s">
        <v>650</v>
      </c>
      <c r="G22299" s="389" t="s">
        <v>519</v>
      </c>
    </row>
    <row r="22300" spans="1:7">
      <c r="A22300" s="389" t="s">
        <v>514</v>
      </c>
      <c r="B22300" s="389" t="s">
        <v>519</v>
      </c>
      <c r="C22300" s="389">
        <v>34865.837904899898</v>
      </c>
      <c r="D22300" s="389" t="s">
        <v>519</v>
      </c>
      <c r="E22300" s="389" t="s">
        <v>670</v>
      </c>
      <c r="F22300" s="389" t="s">
        <v>650</v>
      </c>
      <c r="G22300" s="389" t="s">
        <v>519</v>
      </c>
    </row>
    <row r="22301" spans="1:7">
      <c r="A22301" s="389" t="s">
        <v>514</v>
      </c>
      <c r="B22301" s="389" t="s">
        <v>519</v>
      </c>
      <c r="C22301" s="389">
        <v>34865.837904899898</v>
      </c>
      <c r="D22301" s="389" t="s">
        <v>519</v>
      </c>
      <c r="E22301" s="389" t="s">
        <v>670</v>
      </c>
      <c r="F22301" s="389" t="s">
        <v>650</v>
      </c>
      <c r="G22301" s="389" t="s">
        <v>519</v>
      </c>
    </row>
    <row r="22302" spans="1:7">
      <c r="A22302" s="389" t="s">
        <v>514</v>
      </c>
      <c r="B22302" s="389" t="s">
        <v>519</v>
      </c>
      <c r="C22302" s="389">
        <v>34865.837904899898</v>
      </c>
      <c r="D22302" s="389" t="s">
        <v>519</v>
      </c>
      <c r="E22302" s="389" t="s">
        <v>670</v>
      </c>
      <c r="F22302" s="389" t="s">
        <v>650</v>
      </c>
      <c r="G22302" s="389" t="s">
        <v>519</v>
      </c>
    </row>
    <row r="22303" spans="1:7">
      <c r="A22303" s="389" t="s">
        <v>514</v>
      </c>
      <c r="B22303" s="389" t="s">
        <v>519</v>
      </c>
      <c r="C22303" s="389">
        <v>34865.837904899898</v>
      </c>
      <c r="D22303" s="389" t="s">
        <v>519</v>
      </c>
      <c r="E22303" s="389" t="s">
        <v>670</v>
      </c>
      <c r="F22303" s="389" t="s">
        <v>650</v>
      </c>
      <c r="G22303" s="389" t="s">
        <v>519</v>
      </c>
    </row>
    <row r="22304" spans="1:7">
      <c r="A22304" s="389" t="s">
        <v>514</v>
      </c>
      <c r="B22304" s="389" t="s">
        <v>519</v>
      </c>
      <c r="C22304" s="389">
        <v>34865.837904899898</v>
      </c>
      <c r="D22304" s="389" t="s">
        <v>519</v>
      </c>
      <c r="E22304" s="389" t="s">
        <v>670</v>
      </c>
      <c r="F22304" s="389" t="s">
        <v>650</v>
      </c>
      <c r="G22304" s="389" t="s">
        <v>519</v>
      </c>
    </row>
    <row r="22305" spans="1:7">
      <c r="A22305" s="389" t="s">
        <v>514</v>
      </c>
      <c r="B22305" s="389" t="s">
        <v>519</v>
      </c>
      <c r="C22305" s="389">
        <v>34865.837904899898</v>
      </c>
      <c r="D22305" s="389" t="s">
        <v>519</v>
      </c>
      <c r="E22305" s="389" t="s">
        <v>670</v>
      </c>
      <c r="F22305" s="389" t="s">
        <v>650</v>
      </c>
      <c r="G22305" s="389" t="s">
        <v>519</v>
      </c>
    </row>
    <row r="22306" spans="1:7">
      <c r="A22306" s="389" t="s">
        <v>514</v>
      </c>
      <c r="B22306" s="389" t="s">
        <v>519</v>
      </c>
      <c r="C22306" s="389">
        <v>34865.837904899898</v>
      </c>
      <c r="D22306" s="389" t="s">
        <v>519</v>
      </c>
      <c r="E22306" s="389" t="s">
        <v>670</v>
      </c>
      <c r="F22306" s="389" t="s">
        <v>650</v>
      </c>
      <c r="G22306" s="389" t="s">
        <v>519</v>
      </c>
    </row>
    <row r="22307" spans="1:7">
      <c r="A22307" s="389" t="s">
        <v>514</v>
      </c>
      <c r="B22307" s="389" t="s">
        <v>519</v>
      </c>
      <c r="C22307" s="389">
        <v>34865.837904899898</v>
      </c>
      <c r="D22307" s="389" t="s">
        <v>519</v>
      </c>
      <c r="E22307" s="389" t="s">
        <v>670</v>
      </c>
      <c r="F22307" s="389" t="s">
        <v>650</v>
      </c>
      <c r="G22307" s="389" t="s">
        <v>519</v>
      </c>
    </row>
    <row r="22308" spans="1:7">
      <c r="A22308" s="389" t="s">
        <v>514</v>
      </c>
      <c r="B22308" s="389" t="s">
        <v>519</v>
      </c>
      <c r="C22308" s="389">
        <v>34865.837904899898</v>
      </c>
      <c r="D22308" s="389" t="s">
        <v>519</v>
      </c>
      <c r="E22308" s="389" t="s">
        <v>670</v>
      </c>
      <c r="F22308" s="389" t="s">
        <v>650</v>
      </c>
      <c r="G22308" s="389" t="s">
        <v>519</v>
      </c>
    </row>
    <row r="22309" spans="1:7">
      <c r="A22309" s="389" t="s">
        <v>514</v>
      </c>
      <c r="B22309" s="389" t="s">
        <v>519</v>
      </c>
      <c r="C22309" s="389">
        <v>34865.837904899898</v>
      </c>
      <c r="D22309" s="389" t="s">
        <v>519</v>
      </c>
      <c r="E22309" s="389" t="s">
        <v>670</v>
      </c>
      <c r="F22309" s="389" t="s">
        <v>650</v>
      </c>
      <c r="G22309" s="389" t="s">
        <v>519</v>
      </c>
    </row>
    <row r="22310" spans="1:7">
      <c r="A22310" s="389" t="s">
        <v>514</v>
      </c>
      <c r="B22310" s="389" t="s">
        <v>519</v>
      </c>
      <c r="C22310" s="389">
        <v>34865.837904899898</v>
      </c>
      <c r="D22310" s="389" t="s">
        <v>519</v>
      </c>
      <c r="E22310" s="389" t="s">
        <v>670</v>
      </c>
      <c r="F22310" s="389" t="s">
        <v>650</v>
      </c>
      <c r="G22310" s="389" t="s">
        <v>519</v>
      </c>
    </row>
    <row r="22311" spans="1:7">
      <c r="A22311" s="389" t="s">
        <v>514</v>
      </c>
      <c r="B22311" s="389" t="s">
        <v>519</v>
      </c>
      <c r="C22311" s="389">
        <v>34865.837904899898</v>
      </c>
      <c r="D22311" s="389" t="s">
        <v>519</v>
      </c>
      <c r="E22311" s="389" t="s">
        <v>670</v>
      </c>
      <c r="F22311" s="389" t="s">
        <v>650</v>
      </c>
      <c r="G22311" s="389" t="s">
        <v>519</v>
      </c>
    </row>
    <row r="22312" spans="1:7">
      <c r="A22312" s="389" t="s">
        <v>514</v>
      </c>
      <c r="B22312" s="389" t="s">
        <v>519</v>
      </c>
      <c r="C22312" s="389">
        <v>34865.837904899898</v>
      </c>
      <c r="D22312" s="389" t="s">
        <v>519</v>
      </c>
      <c r="E22312" s="389" t="s">
        <v>670</v>
      </c>
      <c r="F22312" s="389" t="s">
        <v>650</v>
      </c>
      <c r="G22312" s="389" t="s">
        <v>519</v>
      </c>
    </row>
    <row r="22313" spans="1:7">
      <c r="A22313" s="389" t="s">
        <v>514</v>
      </c>
      <c r="B22313" s="389" t="s">
        <v>519</v>
      </c>
      <c r="C22313" s="389">
        <v>34865.837904899898</v>
      </c>
      <c r="D22313" s="389" t="s">
        <v>519</v>
      </c>
      <c r="E22313" s="389" t="s">
        <v>670</v>
      </c>
      <c r="F22313" s="389" t="s">
        <v>650</v>
      </c>
      <c r="G22313" s="389" t="s">
        <v>519</v>
      </c>
    </row>
    <row r="22314" spans="1:7">
      <c r="A22314" s="389" t="s">
        <v>514</v>
      </c>
      <c r="B22314" s="389" t="s">
        <v>519</v>
      </c>
      <c r="C22314" s="389">
        <v>34865.837904899898</v>
      </c>
      <c r="D22314" s="389" t="s">
        <v>519</v>
      </c>
      <c r="E22314" s="389" t="s">
        <v>670</v>
      </c>
      <c r="F22314" s="389" t="s">
        <v>650</v>
      </c>
      <c r="G22314" s="389" t="s">
        <v>519</v>
      </c>
    </row>
    <row r="22315" spans="1:7">
      <c r="A22315" s="389" t="s">
        <v>514</v>
      </c>
      <c r="B22315" s="389" t="s">
        <v>519</v>
      </c>
      <c r="C22315" s="389">
        <v>34865.837904899898</v>
      </c>
      <c r="D22315" s="389" t="s">
        <v>519</v>
      </c>
      <c r="E22315" s="389" t="s">
        <v>670</v>
      </c>
      <c r="F22315" s="389" t="s">
        <v>650</v>
      </c>
      <c r="G22315" s="389" t="s">
        <v>519</v>
      </c>
    </row>
    <row r="22316" spans="1:7">
      <c r="A22316" s="389" t="s">
        <v>567</v>
      </c>
      <c r="B22316" s="389" t="s">
        <v>519</v>
      </c>
      <c r="C22316" s="389">
        <v>34865.837904899898</v>
      </c>
      <c r="D22316" s="389" t="s">
        <v>519</v>
      </c>
      <c r="E22316" s="389" t="s">
        <v>670</v>
      </c>
      <c r="F22316" s="389" t="s">
        <v>650</v>
      </c>
      <c r="G22316" s="389" t="s">
        <v>519</v>
      </c>
    </row>
    <row r="22317" spans="1:7">
      <c r="A22317" s="389" t="s">
        <v>567</v>
      </c>
      <c r="B22317" s="389" t="s">
        <v>519</v>
      </c>
      <c r="C22317" s="389">
        <v>34865.837904899898</v>
      </c>
      <c r="D22317" s="389" t="s">
        <v>519</v>
      </c>
      <c r="E22317" s="389" t="s">
        <v>670</v>
      </c>
      <c r="F22317" s="389" t="s">
        <v>650</v>
      </c>
      <c r="G22317" s="389" t="s">
        <v>519</v>
      </c>
    </row>
    <row r="22318" spans="1:7">
      <c r="A22318" s="389" t="s">
        <v>567</v>
      </c>
      <c r="B22318" s="389" t="s">
        <v>519</v>
      </c>
      <c r="C22318" s="389">
        <v>34865.837904899898</v>
      </c>
      <c r="D22318" s="389" t="s">
        <v>519</v>
      </c>
      <c r="E22318" s="389" t="s">
        <v>670</v>
      </c>
      <c r="F22318" s="389" t="s">
        <v>650</v>
      </c>
      <c r="G22318" s="389" t="s">
        <v>519</v>
      </c>
    </row>
    <row r="22319" spans="1:7">
      <c r="A22319" s="389" t="s">
        <v>567</v>
      </c>
      <c r="B22319" s="389" t="s">
        <v>519</v>
      </c>
      <c r="C22319" s="389">
        <v>34865.837904899898</v>
      </c>
      <c r="D22319" s="389" t="s">
        <v>519</v>
      </c>
      <c r="E22319" s="389" t="s">
        <v>670</v>
      </c>
      <c r="F22319" s="389" t="s">
        <v>650</v>
      </c>
      <c r="G22319" s="389" t="s">
        <v>519</v>
      </c>
    </row>
    <row r="22320" spans="1:7">
      <c r="A22320" s="389" t="s">
        <v>567</v>
      </c>
      <c r="B22320" s="389" t="s">
        <v>519</v>
      </c>
      <c r="C22320" s="389">
        <v>34865.837904899898</v>
      </c>
      <c r="D22320" s="389" t="s">
        <v>519</v>
      </c>
      <c r="E22320" s="389" t="s">
        <v>670</v>
      </c>
      <c r="F22320" s="389" t="s">
        <v>650</v>
      </c>
      <c r="G22320" s="389" t="s">
        <v>519</v>
      </c>
    </row>
    <row r="22321" spans="1:7">
      <c r="A22321" s="389" t="s">
        <v>567</v>
      </c>
      <c r="B22321" s="389" t="s">
        <v>519</v>
      </c>
      <c r="C22321" s="389">
        <v>34865.837904899898</v>
      </c>
      <c r="D22321" s="389" t="s">
        <v>519</v>
      </c>
      <c r="E22321" s="389" t="s">
        <v>670</v>
      </c>
      <c r="F22321" s="389" t="s">
        <v>650</v>
      </c>
      <c r="G22321" s="389" t="s">
        <v>519</v>
      </c>
    </row>
    <row r="22322" spans="1:7">
      <c r="A22322" s="389" t="s">
        <v>567</v>
      </c>
      <c r="B22322" s="389" t="s">
        <v>519</v>
      </c>
      <c r="C22322" s="389">
        <v>34865.837904899898</v>
      </c>
      <c r="D22322" s="389" t="s">
        <v>519</v>
      </c>
      <c r="E22322" s="389" t="s">
        <v>670</v>
      </c>
      <c r="F22322" s="389" t="s">
        <v>650</v>
      </c>
      <c r="G22322" s="389" t="s">
        <v>519</v>
      </c>
    </row>
    <row r="22323" spans="1:7">
      <c r="A22323" s="389" t="s">
        <v>567</v>
      </c>
      <c r="B22323" s="389" t="s">
        <v>519</v>
      </c>
      <c r="C22323" s="389">
        <v>34865.837904899898</v>
      </c>
      <c r="D22323" s="389" t="s">
        <v>519</v>
      </c>
      <c r="E22323" s="389" t="s">
        <v>670</v>
      </c>
      <c r="F22323" s="389" t="s">
        <v>650</v>
      </c>
      <c r="G22323" s="389" t="s">
        <v>519</v>
      </c>
    </row>
    <row r="22324" spans="1:7">
      <c r="A22324" s="389" t="s">
        <v>567</v>
      </c>
      <c r="B22324" s="389" t="s">
        <v>519</v>
      </c>
      <c r="C22324" s="389">
        <v>34865.837904899898</v>
      </c>
      <c r="D22324" s="389" t="s">
        <v>519</v>
      </c>
      <c r="E22324" s="389" t="s">
        <v>670</v>
      </c>
      <c r="F22324" s="389" t="s">
        <v>650</v>
      </c>
      <c r="G22324" s="389" t="s">
        <v>519</v>
      </c>
    </row>
    <row r="22325" spans="1:7">
      <c r="A22325" s="389" t="s">
        <v>567</v>
      </c>
      <c r="B22325" s="389" t="s">
        <v>519</v>
      </c>
      <c r="C22325" s="389">
        <v>34865.837904899898</v>
      </c>
      <c r="D22325" s="389" t="s">
        <v>519</v>
      </c>
      <c r="E22325" s="389" t="s">
        <v>670</v>
      </c>
      <c r="F22325" s="389" t="s">
        <v>650</v>
      </c>
      <c r="G22325" s="389" t="s">
        <v>519</v>
      </c>
    </row>
    <row r="22326" spans="1:7">
      <c r="A22326" s="389" t="s">
        <v>567</v>
      </c>
      <c r="B22326" s="389" t="s">
        <v>519</v>
      </c>
      <c r="C22326" s="389">
        <v>34865.837904899898</v>
      </c>
      <c r="D22326" s="389" t="s">
        <v>519</v>
      </c>
      <c r="E22326" s="389" t="s">
        <v>670</v>
      </c>
      <c r="F22326" s="389" t="s">
        <v>650</v>
      </c>
      <c r="G22326" s="389" t="s">
        <v>519</v>
      </c>
    </row>
    <row r="22327" spans="1:7">
      <c r="A22327" s="389" t="s">
        <v>567</v>
      </c>
      <c r="B22327" s="389" t="s">
        <v>519</v>
      </c>
      <c r="C22327" s="389">
        <v>34865.837904899898</v>
      </c>
      <c r="D22327" s="389" t="s">
        <v>519</v>
      </c>
      <c r="E22327" s="389" t="s">
        <v>670</v>
      </c>
      <c r="F22327" s="389" t="s">
        <v>650</v>
      </c>
      <c r="G22327" s="389" t="s">
        <v>519</v>
      </c>
    </row>
    <row r="22328" spans="1:7">
      <c r="A22328" s="389" t="s">
        <v>567</v>
      </c>
      <c r="B22328" s="389" t="s">
        <v>519</v>
      </c>
      <c r="C22328" s="389">
        <v>34865.837904899898</v>
      </c>
      <c r="D22328" s="389" t="s">
        <v>519</v>
      </c>
      <c r="E22328" s="389" t="s">
        <v>670</v>
      </c>
      <c r="F22328" s="389" t="s">
        <v>650</v>
      </c>
      <c r="G22328" s="389" t="s">
        <v>519</v>
      </c>
    </row>
    <row r="22329" spans="1:7">
      <c r="A22329" s="389" t="s">
        <v>567</v>
      </c>
      <c r="B22329" s="389" t="s">
        <v>519</v>
      </c>
      <c r="C22329" s="389">
        <v>34865.837904899898</v>
      </c>
      <c r="D22329" s="389" t="s">
        <v>519</v>
      </c>
      <c r="E22329" s="389" t="s">
        <v>670</v>
      </c>
      <c r="F22329" s="389" t="s">
        <v>650</v>
      </c>
      <c r="G22329" s="389" t="s">
        <v>519</v>
      </c>
    </row>
    <row r="22330" spans="1:7">
      <c r="A22330" s="389" t="s">
        <v>567</v>
      </c>
      <c r="B22330" s="389" t="s">
        <v>519</v>
      </c>
      <c r="C22330" s="389">
        <v>34865.837904899898</v>
      </c>
      <c r="D22330" s="389" t="s">
        <v>519</v>
      </c>
      <c r="E22330" s="389" t="s">
        <v>670</v>
      </c>
      <c r="F22330" s="389" t="s">
        <v>650</v>
      </c>
      <c r="G22330" s="389" t="s">
        <v>519</v>
      </c>
    </row>
    <row r="22331" spans="1:7">
      <c r="A22331" s="389" t="s">
        <v>568</v>
      </c>
      <c r="B22331" s="389" t="s">
        <v>519</v>
      </c>
      <c r="C22331" s="389">
        <v>34865.837904899898</v>
      </c>
      <c r="D22331" s="389" t="s">
        <v>519</v>
      </c>
      <c r="E22331" s="389" t="s">
        <v>670</v>
      </c>
      <c r="F22331" s="389" t="s">
        <v>650</v>
      </c>
      <c r="G22331" s="389" t="s">
        <v>519</v>
      </c>
    </row>
    <row r="22332" spans="1:7">
      <c r="A22332" s="389" t="s">
        <v>568</v>
      </c>
      <c r="B22332" s="389" t="s">
        <v>519</v>
      </c>
      <c r="C22332" s="389">
        <v>34865.837904899898</v>
      </c>
      <c r="D22332" s="389" t="s">
        <v>519</v>
      </c>
      <c r="E22332" s="389" t="s">
        <v>670</v>
      </c>
      <c r="F22332" s="389" t="s">
        <v>650</v>
      </c>
      <c r="G22332" s="389" t="s">
        <v>519</v>
      </c>
    </row>
    <row r="22333" spans="1:7">
      <c r="A22333" s="389" t="s">
        <v>568</v>
      </c>
      <c r="B22333" s="389" t="s">
        <v>519</v>
      </c>
      <c r="C22333" s="389">
        <v>34865.837904899898</v>
      </c>
      <c r="D22333" s="389" t="s">
        <v>519</v>
      </c>
      <c r="E22333" s="389" t="s">
        <v>670</v>
      </c>
      <c r="F22333" s="389" t="s">
        <v>650</v>
      </c>
      <c r="G22333" s="389" t="s">
        <v>519</v>
      </c>
    </row>
    <row r="22334" spans="1:7">
      <c r="A22334" s="389" t="s">
        <v>568</v>
      </c>
      <c r="B22334" s="389" t="s">
        <v>519</v>
      </c>
      <c r="C22334" s="389">
        <v>34865.837904899898</v>
      </c>
      <c r="D22334" s="389" t="s">
        <v>519</v>
      </c>
      <c r="E22334" s="389" t="s">
        <v>670</v>
      </c>
      <c r="F22334" s="389" t="s">
        <v>650</v>
      </c>
      <c r="G22334" s="389" t="s">
        <v>519</v>
      </c>
    </row>
    <row r="22335" spans="1:7">
      <c r="A22335" s="389" t="s">
        <v>568</v>
      </c>
      <c r="B22335" s="389" t="s">
        <v>519</v>
      </c>
      <c r="C22335" s="389">
        <v>34865.837904899898</v>
      </c>
      <c r="D22335" s="389" t="s">
        <v>519</v>
      </c>
      <c r="E22335" s="389" t="s">
        <v>670</v>
      </c>
      <c r="F22335" s="389" t="s">
        <v>650</v>
      </c>
      <c r="G22335" s="389" t="s">
        <v>519</v>
      </c>
    </row>
    <row r="22336" spans="1:7">
      <c r="A22336" s="389" t="s">
        <v>568</v>
      </c>
      <c r="B22336" s="389" t="s">
        <v>519</v>
      </c>
      <c r="C22336" s="389">
        <v>34865.837904899898</v>
      </c>
      <c r="D22336" s="389" t="s">
        <v>519</v>
      </c>
      <c r="E22336" s="389" t="s">
        <v>670</v>
      </c>
      <c r="F22336" s="389" t="s">
        <v>650</v>
      </c>
      <c r="G22336" s="389" t="s">
        <v>519</v>
      </c>
    </row>
    <row r="22337" spans="1:7">
      <c r="A22337" s="389" t="s">
        <v>568</v>
      </c>
      <c r="B22337" s="389" t="s">
        <v>519</v>
      </c>
      <c r="C22337" s="389">
        <v>34865.837904899898</v>
      </c>
      <c r="D22337" s="389" t="s">
        <v>519</v>
      </c>
      <c r="E22337" s="389" t="s">
        <v>670</v>
      </c>
      <c r="F22337" s="389" t="s">
        <v>650</v>
      </c>
      <c r="G22337" s="389" t="s">
        <v>519</v>
      </c>
    </row>
    <row r="22338" spans="1:7">
      <c r="A22338" s="389" t="s">
        <v>568</v>
      </c>
      <c r="B22338" s="389" t="s">
        <v>519</v>
      </c>
      <c r="C22338" s="389">
        <v>34865.837904899898</v>
      </c>
      <c r="D22338" s="389" t="s">
        <v>519</v>
      </c>
      <c r="E22338" s="389" t="s">
        <v>670</v>
      </c>
      <c r="F22338" s="389" t="s">
        <v>650</v>
      </c>
      <c r="G22338" s="389" t="s">
        <v>519</v>
      </c>
    </row>
    <row r="22339" spans="1:7">
      <c r="A22339" s="389" t="s">
        <v>568</v>
      </c>
      <c r="B22339" s="389" t="s">
        <v>519</v>
      </c>
      <c r="C22339" s="389">
        <v>34865.837904899898</v>
      </c>
      <c r="D22339" s="389" t="s">
        <v>519</v>
      </c>
      <c r="E22339" s="389" t="s">
        <v>670</v>
      </c>
      <c r="F22339" s="389" t="s">
        <v>650</v>
      </c>
      <c r="G22339" s="389" t="s">
        <v>519</v>
      </c>
    </row>
    <row r="22340" spans="1:7">
      <c r="A22340" s="389" t="s">
        <v>568</v>
      </c>
      <c r="B22340" s="389" t="s">
        <v>519</v>
      </c>
      <c r="C22340" s="389">
        <v>34865.837904899898</v>
      </c>
      <c r="D22340" s="389" t="s">
        <v>519</v>
      </c>
      <c r="E22340" s="389" t="s">
        <v>670</v>
      </c>
      <c r="F22340" s="389" t="s">
        <v>650</v>
      </c>
      <c r="G22340" s="389" t="s">
        <v>519</v>
      </c>
    </row>
    <row r="22341" spans="1:7">
      <c r="A22341" s="389" t="s">
        <v>568</v>
      </c>
      <c r="B22341" s="389" t="s">
        <v>519</v>
      </c>
      <c r="C22341" s="389">
        <v>34865.837904899898</v>
      </c>
      <c r="D22341" s="389" t="s">
        <v>519</v>
      </c>
      <c r="E22341" s="389" t="s">
        <v>670</v>
      </c>
      <c r="F22341" s="389" t="s">
        <v>650</v>
      </c>
      <c r="G22341" s="389" t="s">
        <v>519</v>
      </c>
    </row>
    <row r="22342" spans="1:7">
      <c r="A22342" s="389" t="s">
        <v>568</v>
      </c>
      <c r="B22342" s="389" t="s">
        <v>519</v>
      </c>
      <c r="C22342" s="389">
        <v>34865.837904899898</v>
      </c>
      <c r="D22342" s="389" t="s">
        <v>519</v>
      </c>
      <c r="E22342" s="389" t="s">
        <v>670</v>
      </c>
      <c r="F22342" s="389" t="s">
        <v>650</v>
      </c>
      <c r="G22342" s="389" t="s">
        <v>519</v>
      </c>
    </row>
    <row r="22343" spans="1:7">
      <c r="A22343" s="389" t="s">
        <v>568</v>
      </c>
      <c r="B22343" s="389" t="s">
        <v>519</v>
      </c>
      <c r="C22343" s="389">
        <v>34865.837904899898</v>
      </c>
      <c r="D22343" s="389" t="s">
        <v>519</v>
      </c>
      <c r="E22343" s="389" t="s">
        <v>670</v>
      </c>
      <c r="F22343" s="389" t="s">
        <v>650</v>
      </c>
      <c r="G22343" s="389" t="s">
        <v>519</v>
      </c>
    </row>
    <row r="22344" spans="1:7">
      <c r="A22344" s="389" t="s">
        <v>568</v>
      </c>
      <c r="B22344" s="389" t="s">
        <v>519</v>
      </c>
      <c r="C22344" s="389">
        <v>34865.837904899898</v>
      </c>
      <c r="D22344" s="389" t="s">
        <v>519</v>
      </c>
      <c r="E22344" s="389" t="s">
        <v>670</v>
      </c>
      <c r="F22344" s="389" t="s">
        <v>650</v>
      </c>
      <c r="G22344" s="389" t="s">
        <v>519</v>
      </c>
    </row>
    <row r="22345" spans="1:7">
      <c r="A22345" s="389" t="s">
        <v>568</v>
      </c>
      <c r="B22345" s="389" t="s">
        <v>519</v>
      </c>
      <c r="C22345" s="389">
        <v>34865.837904899898</v>
      </c>
      <c r="D22345" s="389" t="s">
        <v>519</v>
      </c>
      <c r="E22345" s="389" t="s">
        <v>670</v>
      </c>
      <c r="F22345" s="389" t="s">
        <v>650</v>
      </c>
      <c r="G22345" s="389" t="s">
        <v>519</v>
      </c>
    </row>
    <row r="22346" spans="1:7">
      <c r="A22346" s="389" t="s">
        <v>568</v>
      </c>
      <c r="B22346" s="389" t="s">
        <v>519</v>
      </c>
      <c r="C22346" s="389">
        <v>34865.837904899898</v>
      </c>
      <c r="D22346" s="389" t="s">
        <v>519</v>
      </c>
      <c r="E22346" s="389" t="s">
        <v>670</v>
      </c>
      <c r="F22346" s="389" t="s">
        <v>650</v>
      </c>
      <c r="G22346" s="389" t="s">
        <v>519</v>
      </c>
    </row>
    <row r="22347" spans="1:7">
      <c r="A22347" s="389" t="s">
        <v>568</v>
      </c>
      <c r="B22347" s="389" t="s">
        <v>519</v>
      </c>
      <c r="C22347" s="389">
        <v>34865.837904899898</v>
      </c>
      <c r="D22347" s="389" t="s">
        <v>519</v>
      </c>
      <c r="E22347" s="389" t="s">
        <v>670</v>
      </c>
      <c r="F22347" s="389" t="s">
        <v>650</v>
      </c>
      <c r="G22347" s="389" t="s">
        <v>519</v>
      </c>
    </row>
    <row r="22348" spans="1:7">
      <c r="A22348" s="389" t="s">
        <v>568</v>
      </c>
      <c r="B22348" s="389" t="s">
        <v>519</v>
      </c>
      <c r="C22348" s="389">
        <v>34865.837904899898</v>
      </c>
      <c r="D22348" s="389" t="s">
        <v>519</v>
      </c>
      <c r="E22348" s="389" t="s">
        <v>670</v>
      </c>
      <c r="F22348" s="389" t="s">
        <v>650</v>
      </c>
      <c r="G22348" s="389" t="s">
        <v>519</v>
      </c>
    </row>
    <row r="22349" spans="1:7">
      <c r="A22349" s="389" t="s">
        <v>568</v>
      </c>
      <c r="B22349" s="389" t="s">
        <v>519</v>
      </c>
      <c r="C22349" s="389">
        <v>34865.837904899898</v>
      </c>
      <c r="D22349" s="389" t="s">
        <v>519</v>
      </c>
      <c r="E22349" s="389" t="s">
        <v>670</v>
      </c>
      <c r="F22349" s="389" t="s">
        <v>650</v>
      </c>
      <c r="G22349" s="389" t="s">
        <v>519</v>
      </c>
    </row>
    <row r="22350" spans="1:7">
      <c r="A22350" s="389" t="s">
        <v>568</v>
      </c>
      <c r="B22350" s="389" t="s">
        <v>519</v>
      </c>
      <c r="C22350" s="389">
        <v>34865.837904899898</v>
      </c>
      <c r="D22350" s="389" t="s">
        <v>519</v>
      </c>
      <c r="E22350" s="389" t="s">
        <v>670</v>
      </c>
      <c r="F22350" s="389" t="s">
        <v>650</v>
      </c>
      <c r="G22350" s="389" t="s">
        <v>519</v>
      </c>
    </row>
    <row r="22351" spans="1:7">
      <c r="A22351" s="389" t="s">
        <v>568</v>
      </c>
      <c r="B22351" s="389" t="s">
        <v>519</v>
      </c>
      <c r="C22351" s="389">
        <v>34865.837904899898</v>
      </c>
      <c r="D22351" s="389" t="s">
        <v>519</v>
      </c>
      <c r="E22351" s="389" t="s">
        <v>670</v>
      </c>
      <c r="F22351" s="389" t="s">
        <v>650</v>
      </c>
      <c r="G22351" s="389" t="s">
        <v>519</v>
      </c>
    </row>
    <row r="22352" spans="1:7">
      <c r="A22352" s="389" t="s">
        <v>568</v>
      </c>
      <c r="B22352" s="389" t="s">
        <v>519</v>
      </c>
      <c r="C22352" s="389">
        <v>34865.837904899898</v>
      </c>
      <c r="D22352" s="389" t="s">
        <v>519</v>
      </c>
      <c r="E22352" s="389" t="s">
        <v>670</v>
      </c>
      <c r="F22352" s="389" t="s">
        <v>650</v>
      </c>
      <c r="G22352" s="389" t="s">
        <v>519</v>
      </c>
    </row>
    <row r="22353" spans="1:7">
      <c r="A22353" s="389" t="s">
        <v>568</v>
      </c>
      <c r="B22353" s="389" t="s">
        <v>519</v>
      </c>
      <c r="C22353" s="389">
        <v>34865.837904899898</v>
      </c>
      <c r="D22353" s="389" t="s">
        <v>519</v>
      </c>
      <c r="E22353" s="389" t="s">
        <v>670</v>
      </c>
      <c r="F22353" s="389" t="s">
        <v>650</v>
      </c>
      <c r="G22353" s="389" t="s">
        <v>519</v>
      </c>
    </row>
    <row r="22354" spans="1:7">
      <c r="A22354" s="389" t="s">
        <v>568</v>
      </c>
      <c r="B22354" s="389" t="s">
        <v>519</v>
      </c>
      <c r="C22354" s="389">
        <v>34865.837904899898</v>
      </c>
      <c r="D22354" s="389" t="s">
        <v>519</v>
      </c>
      <c r="E22354" s="389" t="s">
        <v>670</v>
      </c>
      <c r="F22354" s="389" t="s">
        <v>650</v>
      </c>
      <c r="G22354" s="389" t="s">
        <v>519</v>
      </c>
    </row>
    <row r="22355" spans="1:7">
      <c r="A22355" s="389" t="s">
        <v>568</v>
      </c>
      <c r="B22355" s="389" t="s">
        <v>519</v>
      </c>
      <c r="C22355" s="389">
        <v>34865.837904899898</v>
      </c>
      <c r="D22355" s="389" t="s">
        <v>519</v>
      </c>
      <c r="E22355" s="389" t="s">
        <v>670</v>
      </c>
      <c r="F22355" s="389" t="s">
        <v>650</v>
      </c>
      <c r="G22355" s="389" t="s">
        <v>519</v>
      </c>
    </row>
    <row r="22356" spans="1:7">
      <c r="A22356" s="389" t="s">
        <v>568</v>
      </c>
      <c r="B22356" s="389" t="s">
        <v>519</v>
      </c>
      <c r="C22356" s="389">
        <v>34865.837904899898</v>
      </c>
      <c r="D22356" s="389" t="s">
        <v>519</v>
      </c>
      <c r="E22356" s="389" t="s">
        <v>670</v>
      </c>
      <c r="F22356" s="389" t="s">
        <v>650</v>
      </c>
      <c r="G22356" s="389" t="s">
        <v>519</v>
      </c>
    </row>
    <row r="22357" spans="1:7">
      <c r="A22357" s="389" t="s">
        <v>568</v>
      </c>
      <c r="B22357" s="389" t="s">
        <v>519</v>
      </c>
      <c r="C22357" s="389">
        <v>34865.837904899898</v>
      </c>
      <c r="D22357" s="389" t="s">
        <v>519</v>
      </c>
      <c r="E22357" s="389" t="s">
        <v>670</v>
      </c>
      <c r="F22357" s="389" t="s">
        <v>650</v>
      </c>
      <c r="G22357" s="389" t="s">
        <v>519</v>
      </c>
    </row>
    <row r="22358" spans="1:7">
      <c r="A22358" s="389" t="s">
        <v>568</v>
      </c>
      <c r="B22358" s="389" t="s">
        <v>519</v>
      </c>
      <c r="C22358" s="389">
        <v>34865.837904899898</v>
      </c>
      <c r="D22358" s="389" t="s">
        <v>519</v>
      </c>
      <c r="E22358" s="389" t="s">
        <v>670</v>
      </c>
      <c r="F22358" s="389" t="s">
        <v>650</v>
      </c>
      <c r="G22358" s="389" t="s">
        <v>519</v>
      </c>
    </row>
    <row r="22359" spans="1:7">
      <c r="A22359" s="389" t="s">
        <v>568</v>
      </c>
      <c r="B22359" s="389" t="s">
        <v>519</v>
      </c>
      <c r="C22359" s="389">
        <v>34865.837904899898</v>
      </c>
      <c r="D22359" s="389" t="s">
        <v>519</v>
      </c>
      <c r="E22359" s="389" t="s">
        <v>670</v>
      </c>
      <c r="F22359" s="389" t="s">
        <v>650</v>
      </c>
      <c r="G22359" s="389" t="s">
        <v>519</v>
      </c>
    </row>
    <row r="22360" spans="1:7">
      <c r="A22360" s="389" t="s">
        <v>568</v>
      </c>
      <c r="B22360" s="389" t="s">
        <v>519</v>
      </c>
      <c r="C22360" s="389">
        <v>34865.837904899898</v>
      </c>
      <c r="D22360" s="389" t="s">
        <v>519</v>
      </c>
      <c r="E22360" s="389" t="s">
        <v>670</v>
      </c>
      <c r="F22360" s="389" t="s">
        <v>650</v>
      </c>
      <c r="G22360" s="389" t="s">
        <v>519</v>
      </c>
    </row>
    <row r="22361" spans="1:7">
      <c r="A22361" s="389" t="s">
        <v>568</v>
      </c>
      <c r="B22361" s="389" t="s">
        <v>519</v>
      </c>
      <c r="C22361" s="389">
        <v>34865.837904899898</v>
      </c>
      <c r="D22361" s="389" t="s">
        <v>519</v>
      </c>
      <c r="E22361" s="389" t="s">
        <v>670</v>
      </c>
      <c r="F22361" s="389" t="s">
        <v>650</v>
      </c>
      <c r="G22361" s="389" t="s">
        <v>519</v>
      </c>
    </row>
    <row r="22362" spans="1:7">
      <c r="A22362" s="389" t="s">
        <v>568</v>
      </c>
      <c r="B22362" s="389" t="s">
        <v>519</v>
      </c>
      <c r="C22362" s="389">
        <v>34865.837904899898</v>
      </c>
      <c r="D22362" s="389" t="s">
        <v>519</v>
      </c>
      <c r="E22362" s="389" t="s">
        <v>670</v>
      </c>
      <c r="F22362" s="389" t="s">
        <v>650</v>
      </c>
      <c r="G22362" s="389" t="s">
        <v>519</v>
      </c>
    </row>
    <row r="22363" spans="1:7">
      <c r="A22363" s="389" t="s">
        <v>568</v>
      </c>
      <c r="B22363" s="389" t="s">
        <v>519</v>
      </c>
      <c r="C22363" s="389">
        <v>34865.837904899898</v>
      </c>
      <c r="D22363" s="389" t="s">
        <v>519</v>
      </c>
      <c r="E22363" s="389" t="s">
        <v>670</v>
      </c>
      <c r="F22363" s="389" t="s">
        <v>650</v>
      </c>
      <c r="G22363" s="389" t="s">
        <v>519</v>
      </c>
    </row>
    <row r="22364" spans="1:7">
      <c r="A22364" s="389" t="s">
        <v>568</v>
      </c>
      <c r="B22364" s="389" t="s">
        <v>519</v>
      </c>
      <c r="C22364" s="389">
        <v>34865.837904899898</v>
      </c>
      <c r="D22364" s="389" t="s">
        <v>519</v>
      </c>
      <c r="E22364" s="389" t="s">
        <v>670</v>
      </c>
      <c r="F22364" s="389" t="s">
        <v>650</v>
      </c>
      <c r="G22364" s="389" t="s">
        <v>519</v>
      </c>
    </row>
    <row r="22365" spans="1:7">
      <c r="A22365" s="389" t="s">
        <v>568</v>
      </c>
      <c r="B22365" s="389" t="s">
        <v>519</v>
      </c>
      <c r="C22365" s="389">
        <v>34865.837904899898</v>
      </c>
      <c r="D22365" s="389" t="s">
        <v>519</v>
      </c>
      <c r="E22365" s="389" t="s">
        <v>670</v>
      </c>
      <c r="F22365" s="389" t="s">
        <v>650</v>
      </c>
      <c r="G22365" s="389" t="s">
        <v>519</v>
      </c>
    </row>
    <row r="22366" spans="1:7">
      <c r="A22366" s="389" t="s">
        <v>568</v>
      </c>
      <c r="B22366" s="389" t="s">
        <v>519</v>
      </c>
      <c r="C22366" s="389">
        <v>34865.837904899898</v>
      </c>
      <c r="D22366" s="389" t="s">
        <v>519</v>
      </c>
      <c r="E22366" s="389" t="s">
        <v>670</v>
      </c>
      <c r="F22366" s="389" t="s">
        <v>650</v>
      </c>
      <c r="G22366" s="389" t="s">
        <v>519</v>
      </c>
    </row>
    <row r="22367" spans="1:7">
      <c r="A22367" s="389" t="s">
        <v>568</v>
      </c>
      <c r="B22367" s="389" t="s">
        <v>519</v>
      </c>
      <c r="C22367" s="389">
        <v>34865.837904899898</v>
      </c>
      <c r="D22367" s="389" t="s">
        <v>519</v>
      </c>
      <c r="E22367" s="389" t="s">
        <v>670</v>
      </c>
      <c r="F22367" s="389" t="s">
        <v>650</v>
      </c>
      <c r="G22367" s="389" t="s">
        <v>519</v>
      </c>
    </row>
    <row r="22368" spans="1:7">
      <c r="A22368" s="389" t="s">
        <v>568</v>
      </c>
      <c r="B22368" s="389" t="s">
        <v>519</v>
      </c>
      <c r="C22368" s="389">
        <v>34865.837904899898</v>
      </c>
      <c r="D22368" s="389" t="s">
        <v>519</v>
      </c>
      <c r="E22368" s="389" t="s">
        <v>670</v>
      </c>
      <c r="F22368" s="389" t="s">
        <v>650</v>
      </c>
      <c r="G22368" s="389" t="s">
        <v>519</v>
      </c>
    </row>
    <row r="22369" spans="1:7">
      <c r="A22369" s="389" t="s">
        <v>568</v>
      </c>
      <c r="B22369" s="389" t="s">
        <v>519</v>
      </c>
      <c r="C22369" s="389">
        <v>34865.837904899898</v>
      </c>
      <c r="D22369" s="389" t="s">
        <v>519</v>
      </c>
      <c r="E22369" s="389" t="s">
        <v>670</v>
      </c>
      <c r="F22369" s="389" t="s">
        <v>650</v>
      </c>
      <c r="G22369" s="389" t="s">
        <v>519</v>
      </c>
    </row>
    <row r="22370" spans="1:7">
      <c r="A22370" s="389" t="s">
        <v>568</v>
      </c>
      <c r="B22370" s="389" t="s">
        <v>519</v>
      </c>
      <c r="C22370" s="389">
        <v>34865.837904899898</v>
      </c>
      <c r="D22370" s="389" t="s">
        <v>519</v>
      </c>
      <c r="E22370" s="389" t="s">
        <v>670</v>
      </c>
      <c r="F22370" s="389" t="s">
        <v>650</v>
      </c>
      <c r="G22370" s="389" t="s">
        <v>519</v>
      </c>
    </row>
    <row r="22371" spans="1:7">
      <c r="A22371" s="389" t="s">
        <v>568</v>
      </c>
      <c r="B22371" s="389" t="s">
        <v>519</v>
      </c>
      <c r="C22371" s="389">
        <v>34865.837904899898</v>
      </c>
      <c r="D22371" s="389" t="s">
        <v>519</v>
      </c>
      <c r="E22371" s="389" t="s">
        <v>670</v>
      </c>
      <c r="F22371" s="389" t="s">
        <v>650</v>
      </c>
      <c r="G22371" s="389" t="s">
        <v>519</v>
      </c>
    </row>
    <row r="22372" spans="1:7">
      <c r="A22372" s="389" t="s">
        <v>568</v>
      </c>
      <c r="B22372" s="389" t="s">
        <v>519</v>
      </c>
      <c r="C22372" s="389">
        <v>34865.837904899898</v>
      </c>
      <c r="D22372" s="389" t="s">
        <v>519</v>
      </c>
      <c r="E22372" s="389" t="s">
        <v>670</v>
      </c>
      <c r="F22372" s="389" t="s">
        <v>650</v>
      </c>
      <c r="G22372" s="389" t="s">
        <v>519</v>
      </c>
    </row>
    <row r="22373" spans="1:7">
      <c r="A22373" s="389" t="s">
        <v>568</v>
      </c>
      <c r="B22373" s="389" t="s">
        <v>519</v>
      </c>
      <c r="C22373" s="389">
        <v>34865.837904899898</v>
      </c>
      <c r="D22373" s="389" t="s">
        <v>519</v>
      </c>
      <c r="E22373" s="389" t="s">
        <v>670</v>
      </c>
      <c r="F22373" s="389" t="s">
        <v>650</v>
      </c>
      <c r="G22373" s="389" t="s">
        <v>519</v>
      </c>
    </row>
    <row r="22374" spans="1:7">
      <c r="A22374" s="389" t="s">
        <v>568</v>
      </c>
      <c r="B22374" s="389" t="s">
        <v>519</v>
      </c>
      <c r="C22374" s="389">
        <v>34865.837904899898</v>
      </c>
      <c r="D22374" s="389" t="s">
        <v>519</v>
      </c>
      <c r="E22374" s="389" t="s">
        <v>670</v>
      </c>
      <c r="F22374" s="389" t="s">
        <v>650</v>
      </c>
      <c r="G22374" s="389" t="s">
        <v>519</v>
      </c>
    </row>
    <row r="22375" spans="1:7">
      <c r="A22375" s="389" t="s">
        <v>568</v>
      </c>
      <c r="B22375" s="389" t="s">
        <v>519</v>
      </c>
      <c r="C22375" s="389">
        <v>34865.837904899898</v>
      </c>
      <c r="D22375" s="389" t="s">
        <v>519</v>
      </c>
      <c r="E22375" s="389" t="s">
        <v>670</v>
      </c>
      <c r="F22375" s="389" t="s">
        <v>650</v>
      </c>
      <c r="G22375" s="389" t="s">
        <v>519</v>
      </c>
    </row>
    <row r="22376" spans="1:7">
      <c r="A22376" s="389" t="s">
        <v>568</v>
      </c>
      <c r="B22376" s="389" t="s">
        <v>519</v>
      </c>
      <c r="C22376" s="389">
        <v>34865.837904899898</v>
      </c>
      <c r="D22376" s="389" t="s">
        <v>519</v>
      </c>
      <c r="E22376" s="389" t="s">
        <v>670</v>
      </c>
      <c r="F22376" s="389" t="s">
        <v>650</v>
      </c>
      <c r="G22376" s="389" t="s">
        <v>519</v>
      </c>
    </row>
    <row r="22377" spans="1:7">
      <c r="A22377" s="389" t="s">
        <v>568</v>
      </c>
      <c r="B22377" s="389" t="s">
        <v>519</v>
      </c>
      <c r="C22377" s="389">
        <v>34865.837904899898</v>
      </c>
      <c r="D22377" s="389" t="s">
        <v>519</v>
      </c>
      <c r="E22377" s="389" t="s">
        <v>670</v>
      </c>
      <c r="F22377" s="389" t="s">
        <v>650</v>
      </c>
      <c r="G22377" s="389" t="s">
        <v>519</v>
      </c>
    </row>
    <row r="22378" spans="1:7">
      <c r="A22378" s="389" t="s">
        <v>568</v>
      </c>
      <c r="B22378" s="389" t="s">
        <v>519</v>
      </c>
      <c r="C22378" s="389">
        <v>34865.837904899898</v>
      </c>
      <c r="D22378" s="389" t="s">
        <v>519</v>
      </c>
      <c r="E22378" s="389" t="s">
        <v>670</v>
      </c>
      <c r="F22378" s="389" t="s">
        <v>650</v>
      </c>
      <c r="G22378" s="389" t="s">
        <v>519</v>
      </c>
    </row>
    <row r="22379" spans="1:7">
      <c r="A22379" s="389" t="s">
        <v>568</v>
      </c>
      <c r="B22379" s="389" t="s">
        <v>519</v>
      </c>
      <c r="C22379" s="389">
        <v>34865.837904899898</v>
      </c>
      <c r="D22379" s="389" t="s">
        <v>519</v>
      </c>
      <c r="E22379" s="389" t="s">
        <v>670</v>
      </c>
      <c r="F22379" s="389" t="s">
        <v>650</v>
      </c>
      <c r="G22379" s="389" t="s">
        <v>519</v>
      </c>
    </row>
    <row r="22380" spans="1:7">
      <c r="A22380" s="389" t="s">
        <v>568</v>
      </c>
      <c r="B22380" s="389" t="s">
        <v>519</v>
      </c>
      <c r="C22380" s="389">
        <v>34865.837904899898</v>
      </c>
      <c r="D22380" s="389" t="s">
        <v>519</v>
      </c>
      <c r="E22380" s="389" t="s">
        <v>670</v>
      </c>
      <c r="F22380" s="389" t="s">
        <v>650</v>
      </c>
      <c r="G22380" s="389" t="s">
        <v>519</v>
      </c>
    </row>
    <row r="22381" spans="1:7">
      <c r="A22381" s="389" t="s">
        <v>568</v>
      </c>
      <c r="B22381" s="389" t="s">
        <v>519</v>
      </c>
      <c r="C22381" s="389">
        <v>34865.837904899898</v>
      </c>
      <c r="D22381" s="389" t="s">
        <v>519</v>
      </c>
      <c r="E22381" s="389" t="s">
        <v>670</v>
      </c>
      <c r="F22381" s="389" t="s">
        <v>650</v>
      </c>
      <c r="G22381" s="389" t="s">
        <v>519</v>
      </c>
    </row>
    <row r="22382" spans="1:7">
      <c r="A22382" s="389" t="s">
        <v>568</v>
      </c>
      <c r="B22382" s="389" t="s">
        <v>519</v>
      </c>
      <c r="C22382" s="389">
        <v>34865.837904899898</v>
      </c>
      <c r="D22382" s="389" t="s">
        <v>519</v>
      </c>
      <c r="E22382" s="389" t="s">
        <v>670</v>
      </c>
      <c r="F22382" s="389" t="s">
        <v>650</v>
      </c>
      <c r="G22382" s="389" t="s">
        <v>519</v>
      </c>
    </row>
    <row r="22383" spans="1:7">
      <c r="A22383" s="389" t="s">
        <v>568</v>
      </c>
      <c r="B22383" s="389" t="s">
        <v>519</v>
      </c>
      <c r="C22383" s="389">
        <v>34865.837904899898</v>
      </c>
      <c r="D22383" s="389" t="s">
        <v>519</v>
      </c>
      <c r="E22383" s="389" t="s">
        <v>670</v>
      </c>
      <c r="F22383" s="389" t="s">
        <v>650</v>
      </c>
      <c r="G22383" s="389" t="s">
        <v>519</v>
      </c>
    </row>
    <row r="22384" spans="1:7">
      <c r="A22384" s="389" t="s">
        <v>568</v>
      </c>
      <c r="B22384" s="389" t="s">
        <v>519</v>
      </c>
      <c r="C22384" s="389">
        <v>34865.837904899898</v>
      </c>
      <c r="D22384" s="389" t="s">
        <v>519</v>
      </c>
      <c r="E22384" s="389" t="s">
        <v>670</v>
      </c>
      <c r="F22384" s="389" t="s">
        <v>650</v>
      </c>
      <c r="G22384" s="389" t="s">
        <v>519</v>
      </c>
    </row>
    <row r="22385" spans="1:7">
      <c r="A22385" s="389" t="s">
        <v>568</v>
      </c>
      <c r="B22385" s="389" t="s">
        <v>519</v>
      </c>
      <c r="C22385" s="389">
        <v>34865.837904899898</v>
      </c>
      <c r="D22385" s="389" t="s">
        <v>519</v>
      </c>
      <c r="E22385" s="389" t="s">
        <v>670</v>
      </c>
      <c r="F22385" s="389" t="s">
        <v>650</v>
      </c>
      <c r="G22385" s="389" t="s">
        <v>519</v>
      </c>
    </row>
    <row r="22386" spans="1:7">
      <c r="A22386" s="389" t="s">
        <v>568</v>
      </c>
      <c r="B22386" s="389" t="s">
        <v>519</v>
      </c>
      <c r="C22386" s="389">
        <v>34865.837904899898</v>
      </c>
      <c r="D22386" s="389" t="s">
        <v>519</v>
      </c>
      <c r="E22386" s="389" t="s">
        <v>670</v>
      </c>
      <c r="F22386" s="389" t="s">
        <v>650</v>
      </c>
      <c r="G22386" s="389" t="s">
        <v>519</v>
      </c>
    </row>
    <row r="22387" spans="1:7">
      <c r="A22387" s="389" t="s">
        <v>568</v>
      </c>
      <c r="B22387" s="389" t="s">
        <v>519</v>
      </c>
      <c r="C22387" s="389">
        <v>34865.837904899898</v>
      </c>
      <c r="D22387" s="389" t="s">
        <v>519</v>
      </c>
      <c r="E22387" s="389" t="s">
        <v>670</v>
      </c>
      <c r="F22387" s="389" t="s">
        <v>650</v>
      </c>
      <c r="G22387" s="389" t="s">
        <v>519</v>
      </c>
    </row>
    <row r="22388" spans="1:7">
      <c r="A22388" s="389" t="s">
        <v>568</v>
      </c>
      <c r="B22388" s="389" t="s">
        <v>519</v>
      </c>
      <c r="C22388" s="389">
        <v>34865.837904899898</v>
      </c>
      <c r="D22388" s="389" t="s">
        <v>519</v>
      </c>
      <c r="E22388" s="389" t="s">
        <v>670</v>
      </c>
      <c r="F22388" s="389" t="s">
        <v>650</v>
      </c>
      <c r="G22388" s="389" t="s">
        <v>519</v>
      </c>
    </row>
    <row r="22389" spans="1:7">
      <c r="A22389" s="389" t="s">
        <v>568</v>
      </c>
      <c r="B22389" s="389" t="s">
        <v>519</v>
      </c>
      <c r="C22389" s="389">
        <v>34865.837904899898</v>
      </c>
      <c r="D22389" s="389" t="s">
        <v>519</v>
      </c>
      <c r="E22389" s="389" t="s">
        <v>670</v>
      </c>
      <c r="F22389" s="389" t="s">
        <v>650</v>
      </c>
      <c r="G22389" s="389" t="s">
        <v>519</v>
      </c>
    </row>
    <row r="22390" spans="1:7">
      <c r="A22390" s="389" t="s">
        <v>568</v>
      </c>
      <c r="B22390" s="389" t="s">
        <v>519</v>
      </c>
      <c r="C22390" s="389">
        <v>34865.837904899898</v>
      </c>
      <c r="D22390" s="389" t="s">
        <v>519</v>
      </c>
      <c r="E22390" s="389" t="s">
        <v>670</v>
      </c>
      <c r="F22390" s="389" t="s">
        <v>650</v>
      </c>
      <c r="G22390" s="389" t="s">
        <v>519</v>
      </c>
    </row>
    <row r="22391" spans="1:7">
      <c r="A22391" s="389" t="s">
        <v>568</v>
      </c>
      <c r="B22391" s="389" t="s">
        <v>519</v>
      </c>
      <c r="C22391" s="389">
        <v>34865.837904899898</v>
      </c>
      <c r="D22391" s="389" t="s">
        <v>519</v>
      </c>
      <c r="E22391" s="389" t="s">
        <v>670</v>
      </c>
      <c r="F22391" s="389" t="s">
        <v>650</v>
      </c>
      <c r="G22391" s="389" t="s">
        <v>519</v>
      </c>
    </row>
    <row r="22392" spans="1:7">
      <c r="A22392" s="389" t="s">
        <v>568</v>
      </c>
      <c r="B22392" s="389" t="s">
        <v>519</v>
      </c>
      <c r="C22392" s="389">
        <v>34865.837904899898</v>
      </c>
      <c r="D22392" s="389" t="s">
        <v>519</v>
      </c>
      <c r="E22392" s="389" t="s">
        <v>670</v>
      </c>
      <c r="F22392" s="389" t="s">
        <v>650</v>
      </c>
      <c r="G22392" s="389" t="s">
        <v>519</v>
      </c>
    </row>
    <row r="22393" spans="1:7">
      <c r="A22393" s="389" t="s">
        <v>568</v>
      </c>
      <c r="B22393" s="389" t="s">
        <v>519</v>
      </c>
      <c r="C22393" s="389">
        <v>34865.837904899898</v>
      </c>
      <c r="D22393" s="389" t="s">
        <v>519</v>
      </c>
      <c r="E22393" s="389" t="s">
        <v>670</v>
      </c>
      <c r="F22393" s="389" t="s">
        <v>650</v>
      </c>
      <c r="G22393" s="389" t="s">
        <v>519</v>
      </c>
    </row>
    <row r="22394" spans="1:7">
      <c r="A22394" s="389" t="s">
        <v>568</v>
      </c>
      <c r="B22394" s="389" t="s">
        <v>519</v>
      </c>
      <c r="C22394" s="389">
        <v>34865.837904899898</v>
      </c>
      <c r="D22394" s="389" t="s">
        <v>519</v>
      </c>
      <c r="E22394" s="389" t="s">
        <v>670</v>
      </c>
      <c r="F22394" s="389" t="s">
        <v>650</v>
      </c>
      <c r="G22394" s="389" t="s">
        <v>519</v>
      </c>
    </row>
    <row r="22395" spans="1:7">
      <c r="A22395" s="389" t="s">
        <v>568</v>
      </c>
      <c r="B22395" s="389" t="s">
        <v>519</v>
      </c>
      <c r="C22395" s="389">
        <v>34865.837904899898</v>
      </c>
      <c r="D22395" s="389" t="s">
        <v>519</v>
      </c>
      <c r="E22395" s="389" t="s">
        <v>670</v>
      </c>
      <c r="F22395" s="389" t="s">
        <v>650</v>
      </c>
      <c r="G22395" s="389" t="s">
        <v>519</v>
      </c>
    </row>
    <row r="22396" spans="1:7">
      <c r="A22396" s="389" t="s">
        <v>568</v>
      </c>
      <c r="B22396" s="389" t="s">
        <v>519</v>
      </c>
      <c r="C22396" s="389">
        <v>34865.837904899898</v>
      </c>
      <c r="D22396" s="389" t="s">
        <v>519</v>
      </c>
      <c r="E22396" s="389" t="s">
        <v>670</v>
      </c>
      <c r="F22396" s="389" t="s">
        <v>650</v>
      </c>
      <c r="G22396" s="389" t="s">
        <v>519</v>
      </c>
    </row>
    <row r="22397" spans="1:7">
      <c r="A22397" s="389" t="s">
        <v>568</v>
      </c>
      <c r="B22397" s="389" t="s">
        <v>519</v>
      </c>
      <c r="C22397" s="389">
        <v>34865.837904899898</v>
      </c>
      <c r="D22397" s="389" t="s">
        <v>519</v>
      </c>
      <c r="E22397" s="389" t="s">
        <v>670</v>
      </c>
      <c r="F22397" s="389" t="s">
        <v>650</v>
      </c>
      <c r="G22397" s="389" t="s">
        <v>519</v>
      </c>
    </row>
    <row r="22398" spans="1:7">
      <c r="A22398" s="389" t="s">
        <v>568</v>
      </c>
      <c r="B22398" s="389" t="s">
        <v>519</v>
      </c>
      <c r="C22398" s="389">
        <v>34865.837904899898</v>
      </c>
      <c r="D22398" s="389" t="s">
        <v>519</v>
      </c>
      <c r="E22398" s="389" t="s">
        <v>670</v>
      </c>
      <c r="F22398" s="389" t="s">
        <v>650</v>
      </c>
      <c r="G22398" s="389" t="s">
        <v>519</v>
      </c>
    </row>
    <row r="22399" spans="1:7">
      <c r="A22399" s="389" t="s">
        <v>568</v>
      </c>
      <c r="B22399" s="389" t="s">
        <v>519</v>
      </c>
      <c r="C22399" s="389">
        <v>34865.837904899898</v>
      </c>
      <c r="D22399" s="389" t="s">
        <v>519</v>
      </c>
      <c r="E22399" s="389" t="s">
        <v>670</v>
      </c>
      <c r="F22399" s="389" t="s">
        <v>650</v>
      </c>
      <c r="G22399" s="389" t="s">
        <v>519</v>
      </c>
    </row>
    <row r="22400" spans="1:7">
      <c r="A22400" s="389" t="s">
        <v>568</v>
      </c>
      <c r="B22400" s="389" t="s">
        <v>519</v>
      </c>
      <c r="C22400" s="389">
        <v>34865.837904899898</v>
      </c>
      <c r="D22400" s="389" t="s">
        <v>519</v>
      </c>
      <c r="E22400" s="389" t="s">
        <v>670</v>
      </c>
      <c r="F22400" s="389" t="s">
        <v>650</v>
      </c>
      <c r="G22400" s="389" t="s">
        <v>519</v>
      </c>
    </row>
    <row r="22401" spans="1:7">
      <c r="A22401" s="389" t="s">
        <v>568</v>
      </c>
      <c r="B22401" s="389" t="s">
        <v>519</v>
      </c>
      <c r="C22401" s="389">
        <v>34865.837904899898</v>
      </c>
      <c r="D22401" s="389" t="s">
        <v>519</v>
      </c>
      <c r="E22401" s="389" t="s">
        <v>670</v>
      </c>
      <c r="F22401" s="389" t="s">
        <v>650</v>
      </c>
      <c r="G22401" s="389" t="s">
        <v>519</v>
      </c>
    </row>
    <row r="22402" spans="1:7">
      <c r="A22402" s="389" t="s">
        <v>568</v>
      </c>
      <c r="B22402" s="389" t="s">
        <v>519</v>
      </c>
      <c r="C22402" s="389">
        <v>34865.837904899898</v>
      </c>
      <c r="D22402" s="389" t="s">
        <v>519</v>
      </c>
      <c r="E22402" s="389" t="s">
        <v>670</v>
      </c>
      <c r="F22402" s="389" t="s">
        <v>650</v>
      </c>
      <c r="G22402" s="389" t="s">
        <v>519</v>
      </c>
    </row>
    <row r="22403" spans="1:7">
      <c r="A22403" s="389" t="s">
        <v>568</v>
      </c>
      <c r="B22403" s="389" t="s">
        <v>519</v>
      </c>
      <c r="C22403" s="389">
        <v>34865.837904899898</v>
      </c>
      <c r="D22403" s="389" t="s">
        <v>519</v>
      </c>
      <c r="E22403" s="389" t="s">
        <v>670</v>
      </c>
      <c r="F22403" s="389" t="s">
        <v>650</v>
      </c>
      <c r="G22403" s="389" t="s">
        <v>519</v>
      </c>
    </row>
    <row r="22404" spans="1:7">
      <c r="A22404" s="389" t="s">
        <v>568</v>
      </c>
      <c r="B22404" s="389" t="s">
        <v>519</v>
      </c>
      <c r="C22404" s="389">
        <v>34865.837904899898</v>
      </c>
      <c r="D22404" s="389" t="s">
        <v>519</v>
      </c>
      <c r="E22404" s="389" t="s">
        <v>670</v>
      </c>
      <c r="F22404" s="389" t="s">
        <v>650</v>
      </c>
      <c r="G22404" s="389" t="s">
        <v>519</v>
      </c>
    </row>
    <row r="22405" spans="1:7">
      <c r="A22405" s="389" t="s">
        <v>568</v>
      </c>
      <c r="B22405" s="389" t="s">
        <v>519</v>
      </c>
      <c r="C22405" s="389">
        <v>34865.837904899898</v>
      </c>
      <c r="D22405" s="389" t="s">
        <v>519</v>
      </c>
      <c r="E22405" s="389" t="s">
        <v>670</v>
      </c>
      <c r="F22405" s="389" t="s">
        <v>650</v>
      </c>
      <c r="G22405" s="389" t="s">
        <v>519</v>
      </c>
    </row>
    <row r="22406" spans="1:7">
      <c r="A22406" s="389" t="s">
        <v>568</v>
      </c>
      <c r="B22406" s="389" t="s">
        <v>519</v>
      </c>
      <c r="C22406" s="389">
        <v>34865.837904899898</v>
      </c>
      <c r="D22406" s="389" t="s">
        <v>519</v>
      </c>
      <c r="E22406" s="389" t="s">
        <v>670</v>
      </c>
      <c r="F22406" s="389" t="s">
        <v>650</v>
      </c>
      <c r="G22406" s="389" t="s">
        <v>519</v>
      </c>
    </row>
    <row r="22407" spans="1:7">
      <c r="A22407" s="389" t="s">
        <v>568</v>
      </c>
      <c r="B22407" s="389" t="s">
        <v>519</v>
      </c>
      <c r="C22407" s="389">
        <v>34865.837904899898</v>
      </c>
      <c r="D22407" s="389" t="s">
        <v>519</v>
      </c>
      <c r="E22407" s="389" t="s">
        <v>670</v>
      </c>
      <c r="F22407" s="389" t="s">
        <v>650</v>
      </c>
      <c r="G22407" s="389" t="s">
        <v>519</v>
      </c>
    </row>
    <row r="22408" spans="1:7">
      <c r="A22408" s="389" t="s">
        <v>568</v>
      </c>
      <c r="B22408" s="389" t="s">
        <v>519</v>
      </c>
      <c r="C22408" s="389">
        <v>34865.837904899898</v>
      </c>
      <c r="D22408" s="389" t="s">
        <v>519</v>
      </c>
      <c r="E22408" s="389" t="s">
        <v>670</v>
      </c>
      <c r="F22408" s="389" t="s">
        <v>650</v>
      </c>
      <c r="G22408" s="389" t="s">
        <v>519</v>
      </c>
    </row>
    <row r="22409" spans="1:7">
      <c r="A22409" s="389" t="s">
        <v>568</v>
      </c>
      <c r="B22409" s="389" t="s">
        <v>519</v>
      </c>
      <c r="C22409" s="389">
        <v>34865.837904899898</v>
      </c>
      <c r="D22409" s="389" t="s">
        <v>519</v>
      </c>
      <c r="E22409" s="389" t="s">
        <v>670</v>
      </c>
      <c r="F22409" s="389" t="s">
        <v>650</v>
      </c>
      <c r="G22409" s="389" t="s">
        <v>519</v>
      </c>
    </row>
    <row r="22410" spans="1:7">
      <c r="A22410" s="389" t="s">
        <v>568</v>
      </c>
      <c r="B22410" s="389" t="s">
        <v>519</v>
      </c>
      <c r="C22410" s="389">
        <v>34865.837904899898</v>
      </c>
      <c r="D22410" s="389" t="s">
        <v>519</v>
      </c>
      <c r="E22410" s="389" t="s">
        <v>670</v>
      </c>
      <c r="F22410" s="389" t="s">
        <v>650</v>
      </c>
      <c r="G22410" s="389" t="s">
        <v>519</v>
      </c>
    </row>
    <row r="22411" spans="1:7">
      <c r="A22411" s="389" t="s">
        <v>568</v>
      </c>
      <c r="B22411" s="389" t="s">
        <v>519</v>
      </c>
      <c r="C22411" s="389">
        <v>34865.837904899898</v>
      </c>
      <c r="D22411" s="389" t="s">
        <v>519</v>
      </c>
      <c r="E22411" s="389" t="s">
        <v>670</v>
      </c>
      <c r="F22411" s="389" t="s">
        <v>650</v>
      </c>
      <c r="G22411" s="389" t="s">
        <v>519</v>
      </c>
    </row>
    <row r="22412" spans="1:7">
      <c r="A22412" s="389" t="s">
        <v>568</v>
      </c>
      <c r="B22412" s="389" t="s">
        <v>519</v>
      </c>
      <c r="C22412" s="389">
        <v>34865.837904899898</v>
      </c>
      <c r="D22412" s="389" t="s">
        <v>519</v>
      </c>
      <c r="E22412" s="389" t="s">
        <v>670</v>
      </c>
      <c r="F22412" s="389" t="s">
        <v>650</v>
      </c>
      <c r="G22412" s="389" t="s">
        <v>519</v>
      </c>
    </row>
    <row r="22413" spans="1:7">
      <c r="A22413" s="389" t="s">
        <v>568</v>
      </c>
      <c r="B22413" s="389" t="s">
        <v>519</v>
      </c>
      <c r="C22413" s="389">
        <v>34865.837904899898</v>
      </c>
      <c r="D22413" s="389" t="s">
        <v>519</v>
      </c>
      <c r="E22413" s="389" t="s">
        <v>670</v>
      </c>
      <c r="F22413" s="389" t="s">
        <v>650</v>
      </c>
      <c r="G22413" s="389" t="s">
        <v>519</v>
      </c>
    </row>
    <row r="22414" spans="1:7">
      <c r="A22414" s="389" t="s">
        <v>568</v>
      </c>
      <c r="B22414" s="389" t="s">
        <v>519</v>
      </c>
      <c r="C22414" s="389">
        <v>34865.837904899898</v>
      </c>
      <c r="D22414" s="389" t="s">
        <v>519</v>
      </c>
      <c r="E22414" s="389" t="s">
        <v>670</v>
      </c>
      <c r="F22414" s="389" t="s">
        <v>650</v>
      </c>
      <c r="G22414" s="389" t="s">
        <v>519</v>
      </c>
    </row>
    <row r="22415" spans="1:7">
      <c r="A22415" s="389" t="s">
        <v>568</v>
      </c>
      <c r="B22415" s="389" t="s">
        <v>519</v>
      </c>
      <c r="C22415" s="389">
        <v>34865.837904899898</v>
      </c>
      <c r="D22415" s="389" t="s">
        <v>519</v>
      </c>
      <c r="E22415" s="389" t="s">
        <v>670</v>
      </c>
      <c r="F22415" s="389" t="s">
        <v>650</v>
      </c>
      <c r="G22415" s="389" t="s">
        <v>519</v>
      </c>
    </row>
    <row r="22416" spans="1:7">
      <c r="A22416" s="389" t="s">
        <v>568</v>
      </c>
      <c r="B22416" s="389" t="s">
        <v>519</v>
      </c>
      <c r="C22416" s="389">
        <v>34865.837904899898</v>
      </c>
      <c r="D22416" s="389" t="s">
        <v>519</v>
      </c>
      <c r="E22416" s="389" t="s">
        <v>670</v>
      </c>
      <c r="F22416" s="389" t="s">
        <v>650</v>
      </c>
      <c r="G22416" s="389" t="s">
        <v>519</v>
      </c>
    </row>
    <row r="22417" spans="1:7">
      <c r="A22417" s="389" t="s">
        <v>568</v>
      </c>
      <c r="B22417" s="389" t="s">
        <v>519</v>
      </c>
      <c r="C22417" s="389">
        <v>34865.837904899898</v>
      </c>
      <c r="D22417" s="389" t="s">
        <v>519</v>
      </c>
      <c r="E22417" s="389" t="s">
        <v>670</v>
      </c>
      <c r="F22417" s="389" t="s">
        <v>650</v>
      </c>
      <c r="G22417" s="389" t="s">
        <v>519</v>
      </c>
    </row>
    <row r="22418" spans="1:7">
      <c r="A22418" s="389" t="s">
        <v>568</v>
      </c>
      <c r="B22418" s="389" t="s">
        <v>519</v>
      </c>
      <c r="C22418" s="389">
        <v>34865.837904899898</v>
      </c>
      <c r="D22418" s="389" t="s">
        <v>519</v>
      </c>
      <c r="E22418" s="389" t="s">
        <v>670</v>
      </c>
      <c r="F22418" s="389" t="s">
        <v>650</v>
      </c>
      <c r="G22418" s="389" t="s">
        <v>519</v>
      </c>
    </row>
    <row r="22419" spans="1:7">
      <c r="A22419" s="389" t="s">
        <v>568</v>
      </c>
      <c r="B22419" s="389" t="s">
        <v>519</v>
      </c>
      <c r="C22419" s="389">
        <v>34865.837904899898</v>
      </c>
      <c r="D22419" s="389" t="s">
        <v>519</v>
      </c>
      <c r="E22419" s="389" t="s">
        <v>670</v>
      </c>
      <c r="F22419" s="389" t="s">
        <v>650</v>
      </c>
      <c r="G22419" s="389" t="s">
        <v>519</v>
      </c>
    </row>
    <row r="22420" spans="1:7">
      <c r="A22420" s="389" t="s">
        <v>568</v>
      </c>
      <c r="B22420" s="389" t="s">
        <v>519</v>
      </c>
      <c r="C22420" s="389">
        <v>34865.837904899898</v>
      </c>
      <c r="D22420" s="389" t="s">
        <v>519</v>
      </c>
      <c r="E22420" s="389" t="s">
        <v>670</v>
      </c>
      <c r="F22420" s="389" t="s">
        <v>650</v>
      </c>
      <c r="G22420" s="389" t="s">
        <v>519</v>
      </c>
    </row>
    <row r="22421" spans="1:7">
      <c r="A22421" s="389" t="s">
        <v>568</v>
      </c>
      <c r="B22421" s="389" t="s">
        <v>519</v>
      </c>
      <c r="C22421" s="389">
        <v>34865.837904899898</v>
      </c>
      <c r="D22421" s="389" t="s">
        <v>519</v>
      </c>
      <c r="E22421" s="389" t="s">
        <v>670</v>
      </c>
      <c r="F22421" s="389" t="s">
        <v>650</v>
      </c>
      <c r="G22421" s="389" t="s">
        <v>519</v>
      </c>
    </row>
    <row r="22422" spans="1:7">
      <c r="A22422" s="389" t="s">
        <v>568</v>
      </c>
      <c r="B22422" s="389" t="s">
        <v>519</v>
      </c>
      <c r="C22422" s="389">
        <v>34865.837904899898</v>
      </c>
      <c r="D22422" s="389" t="s">
        <v>519</v>
      </c>
      <c r="E22422" s="389" t="s">
        <v>670</v>
      </c>
      <c r="F22422" s="389" t="s">
        <v>650</v>
      </c>
      <c r="G22422" s="389" t="s">
        <v>519</v>
      </c>
    </row>
    <row r="22423" spans="1:7">
      <c r="A22423" s="389" t="s">
        <v>568</v>
      </c>
      <c r="B22423" s="389" t="s">
        <v>519</v>
      </c>
      <c r="C22423" s="389">
        <v>34865.837904899898</v>
      </c>
      <c r="D22423" s="389" t="s">
        <v>519</v>
      </c>
      <c r="E22423" s="389" t="s">
        <v>670</v>
      </c>
      <c r="F22423" s="389" t="s">
        <v>650</v>
      </c>
      <c r="G22423" s="389" t="s">
        <v>519</v>
      </c>
    </row>
    <row r="22424" spans="1:7">
      <c r="A22424" s="389" t="s">
        <v>568</v>
      </c>
      <c r="B22424" s="389" t="s">
        <v>519</v>
      </c>
      <c r="C22424" s="389">
        <v>34865.837904899898</v>
      </c>
      <c r="D22424" s="389" t="s">
        <v>519</v>
      </c>
      <c r="E22424" s="389" t="s">
        <v>670</v>
      </c>
      <c r="F22424" s="389" t="s">
        <v>650</v>
      </c>
      <c r="G22424" s="389" t="s">
        <v>519</v>
      </c>
    </row>
    <row r="22425" spans="1:7">
      <c r="A22425" s="389" t="s">
        <v>568</v>
      </c>
      <c r="B22425" s="389" t="s">
        <v>519</v>
      </c>
      <c r="C22425" s="389">
        <v>34865.837904899898</v>
      </c>
      <c r="D22425" s="389" t="s">
        <v>519</v>
      </c>
      <c r="E22425" s="389" t="s">
        <v>670</v>
      </c>
      <c r="F22425" s="389" t="s">
        <v>650</v>
      </c>
      <c r="G22425" s="389" t="s">
        <v>519</v>
      </c>
    </row>
    <row r="22426" spans="1:7">
      <c r="A22426" s="389" t="s">
        <v>568</v>
      </c>
      <c r="B22426" s="389" t="s">
        <v>519</v>
      </c>
      <c r="C22426" s="389">
        <v>34865.837904899898</v>
      </c>
      <c r="D22426" s="389" t="s">
        <v>519</v>
      </c>
      <c r="E22426" s="389" t="s">
        <v>670</v>
      </c>
      <c r="F22426" s="389" t="s">
        <v>650</v>
      </c>
      <c r="G22426" s="389" t="s">
        <v>519</v>
      </c>
    </row>
    <row r="22427" spans="1:7">
      <c r="A22427" s="389" t="s">
        <v>568</v>
      </c>
      <c r="B22427" s="389" t="s">
        <v>519</v>
      </c>
      <c r="C22427" s="389">
        <v>34865.837904899898</v>
      </c>
      <c r="D22427" s="389" t="s">
        <v>519</v>
      </c>
      <c r="E22427" s="389" t="s">
        <v>670</v>
      </c>
      <c r="F22427" s="389" t="s">
        <v>650</v>
      </c>
      <c r="G22427" s="389" t="s">
        <v>519</v>
      </c>
    </row>
    <row r="22428" spans="1:7">
      <c r="A22428" s="389" t="s">
        <v>568</v>
      </c>
      <c r="B22428" s="389" t="s">
        <v>519</v>
      </c>
      <c r="C22428" s="389">
        <v>34865.837904899898</v>
      </c>
      <c r="D22428" s="389" t="s">
        <v>519</v>
      </c>
      <c r="E22428" s="389" t="s">
        <v>670</v>
      </c>
      <c r="F22428" s="389" t="s">
        <v>650</v>
      </c>
      <c r="G22428" s="389" t="s">
        <v>519</v>
      </c>
    </row>
    <row r="22429" spans="1:7">
      <c r="A22429" s="389" t="s">
        <v>568</v>
      </c>
      <c r="B22429" s="389" t="s">
        <v>519</v>
      </c>
      <c r="C22429" s="389">
        <v>34865.837904899898</v>
      </c>
      <c r="D22429" s="389" t="s">
        <v>519</v>
      </c>
      <c r="E22429" s="389" t="s">
        <v>670</v>
      </c>
      <c r="F22429" s="389" t="s">
        <v>650</v>
      </c>
      <c r="G22429" s="389" t="s">
        <v>519</v>
      </c>
    </row>
    <row r="22430" spans="1:7">
      <c r="A22430" s="389" t="s">
        <v>568</v>
      </c>
      <c r="B22430" s="389" t="s">
        <v>519</v>
      </c>
      <c r="C22430" s="389">
        <v>34865.837904899898</v>
      </c>
      <c r="D22430" s="389" t="s">
        <v>519</v>
      </c>
      <c r="E22430" s="389" t="s">
        <v>670</v>
      </c>
      <c r="F22430" s="389" t="s">
        <v>650</v>
      </c>
      <c r="G22430" s="389" t="s">
        <v>519</v>
      </c>
    </row>
    <row r="22431" spans="1:7">
      <c r="A22431" s="389" t="s">
        <v>568</v>
      </c>
      <c r="B22431" s="389" t="s">
        <v>519</v>
      </c>
      <c r="C22431" s="389">
        <v>34865.837904899898</v>
      </c>
      <c r="D22431" s="389" t="s">
        <v>519</v>
      </c>
      <c r="E22431" s="389" t="s">
        <v>670</v>
      </c>
      <c r="F22431" s="389" t="s">
        <v>650</v>
      </c>
      <c r="G22431" s="389" t="s">
        <v>519</v>
      </c>
    </row>
    <row r="22432" spans="1:7">
      <c r="A22432" s="389" t="s">
        <v>568</v>
      </c>
      <c r="B22432" s="389" t="s">
        <v>519</v>
      </c>
      <c r="C22432" s="389">
        <v>34865.837904899898</v>
      </c>
      <c r="D22432" s="389" t="s">
        <v>519</v>
      </c>
      <c r="E22432" s="389" t="s">
        <v>670</v>
      </c>
      <c r="F22432" s="389" t="s">
        <v>650</v>
      </c>
      <c r="G22432" s="389" t="s">
        <v>519</v>
      </c>
    </row>
    <row r="22433" spans="1:7">
      <c r="A22433" s="389" t="s">
        <v>568</v>
      </c>
      <c r="B22433" s="389" t="s">
        <v>519</v>
      </c>
      <c r="C22433" s="389">
        <v>34865.837904899898</v>
      </c>
      <c r="D22433" s="389" t="s">
        <v>519</v>
      </c>
      <c r="E22433" s="389" t="s">
        <v>670</v>
      </c>
      <c r="F22433" s="389" t="s">
        <v>650</v>
      </c>
      <c r="G22433" s="389" t="s">
        <v>519</v>
      </c>
    </row>
    <row r="22434" spans="1:7">
      <c r="A22434" s="389" t="s">
        <v>568</v>
      </c>
      <c r="B22434" s="389" t="s">
        <v>519</v>
      </c>
      <c r="C22434" s="389">
        <v>34865.837904899898</v>
      </c>
      <c r="D22434" s="389" t="s">
        <v>519</v>
      </c>
      <c r="E22434" s="389" t="s">
        <v>670</v>
      </c>
      <c r="F22434" s="389" t="s">
        <v>650</v>
      </c>
      <c r="G22434" s="389" t="s">
        <v>519</v>
      </c>
    </row>
    <row r="22435" spans="1:7">
      <c r="A22435" s="389" t="s">
        <v>568</v>
      </c>
      <c r="B22435" s="389" t="s">
        <v>519</v>
      </c>
      <c r="C22435" s="389">
        <v>34865.837904899898</v>
      </c>
      <c r="D22435" s="389" t="s">
        <v>519</v>
      </c>
      <c r="E22435" s="389" t="s">
        <v>670</v>
      </c>
      <c r="F22435" s="389" t="s">
        <v>650</v>
      </c>
      <c r="G22435" s="389" t="s">
        <v>519</v>
      </c>
    </row>
    <row r="22436" spans="1:7">
      <c r="A22436" s="389" t="s">
        <v>568</v>
      </c>
      <c r="B22436" s="389" t="s">
        <v>519</v>
      </c>
      <c r="C22436" s="389">
        <v>34865.837904899898</v>
      </c>
      <c r="D22436" s="389" t="s">
        <v>519</v>
      </c>
      <c r="E22436" s="389" t="s">
        <v>670</v>
      </c>
      <c r="F22436" s="389" t="s">
        <v>650</v>
      </c>
      <c r="G22436" s="389" t="s">
        <v>519</v>
      </c>
    </row>
    <row r="22437" spans="1:7">
      <c r="A22437" s="389" t="s">
        <v>568</v>
      </c>
      <c r="B22437" s="389" t="s">
        <v>519</v>
      </c>
      <c r="C22437" s="389">
        <v>34865.837904899898</v>
      </c>
      <c r="D22437" s="389" t="s">
        <v>519</v>
      </c>
      <c r="E22437" s="389" t="s">
        <v>670</v>
      </c>
      <c r="F22437" s="389" t="s">
        <v>650</v>
      </c>
      <c r="G22437" s="389" t="s">
        <v>519</v>
      </c>
    </row>
    <row r="22438" spans="1:7">
      <c r="A22438" s="389" t="s">
        <v>568</v>
      </c>
      <c r="B22438" s="389" t="s">
        <v>519</v>
      </c>
      <c r="C22438" s="389">
        <v>34865.837904899898</v>
      </c>
      <c r="D22438" s="389" t="s">
        <v>519</v>
      </c>
      <c r="E22438" s="389" t="s">
        <v>670</v>
      </c>
      <c r="F22438" s="389" t="s">
        <v>650</v>
      </c>
      <c r="G22438" s="389" t="s">
        <v>519</v>
      </c>
    </row>
    <row r="22439" spans="1:7">
      <c r="A22439" s="389" t="s">
        <v>568</v>
      </c>
      <c r="B22439" s="389" t="s">
        <v>519</v>
      </c>
      <c r="C22439" s="389">
        <v>34865.837904899898</v>
      </c>
      <c r="D22439" s="389" t="s">
        <v>519</v>
      </c>
      <c r="E22439" s="389" t="s">
        <v>670</v>
      </c>
      <c r="F22439" s="389" t="s">
        <v>650</v>
      </c>
      <c r="G22439" s="389" t="s">
        <v>519</v>
      </c>
    </row>
    <row r="22440" spans="1:7">
      <c r="A22440" s="389" t="s">
        <v>568</v>
      </c>
      <c r="B22440" s="389" t="s">
        <v>519</v>
      </c>
      <c r="C22440" s="389">
        <v>34865.837904899898</v>
      </c>
      <c r="D22440" s="389" t="s">
        <v>519</v>
      </c>
      <c r="E22440" s="389" t="s">
        <v>670</v>
      </c>
      <c r="F22440" s="389" t="s">
        <v>650</v>
      </c>
      <c r="G22440" s="389" t="s">
        <v>519</v>
      </c>
    </row>
    <row r="22441" spans="1:7">
      <c r="A22441" s="389" t="s">
        <v>568</v>
      </c>
      <c r="B22441" s="389" t="s">
        <v>519</v>
      </c>
      <c r="C22441" s="389">
        <v>34865.837904899898</v>
      </c>
      <c r="D22441" s="389" t="s">
        <v>519</v>
      </c>
      <c r="E22441" s="389" t="s">
        <v>670</v>
      </c>
      <c r="F22441" s="389" t="s">
        <v>650</v>
      </c>
      <c r="G22441" s="389" t="s">
        <v>519</v>
      </c>
    </row>
    <row r="22442" spans="1:7">
      <c r="A22442" s="389" t="s">
        <v>568</v>
      </c>
      <c r="B22442" s="389" t="s">
        <v>519</v>
      </c>
      <c r="C22442" s="389">
        <v>34865.837904899898</v>
      </c>
      <c r="D22442" s="389" t="s">
        <v>519</v>
      </c>
      <c r="E22442" s="389" t="s">
        <v>670</v>
      </c>
      <c r="F22442" s="389" t="s">
        <v>650</v>
      </c>
      <c r="G22442" s="389" t="s">
        <v>519</v>
      </c>
    </row>
    <row r="22443" spans="1:7">
      <c r="A22443" s="389" t="s">
        <v>568</v>
      </c>
      <c r="B22443" s="389" t="s">
        <v>519</v>
      </c>
      <c r="C22443" s="389">
        <v>34865.837904899898</v>
      </c>
      <c r="D22443" s="389" t="s">
        <v>519</v>
      </c>
      <c r="E22443" s="389" t="s">
        <v>670</v>
      </c>
      <c r="F22443" s="389" t="s">
        <v>650</v>
      </c>
      <c r="G22443" s="389" t="s">
        <v>519</v>
      </c>
    </row>
    <row r="22444" spans="1:7">
      <c r="A22444" s="389" t="s">
        <v>568</v>
      </c>
      <c r="B22444" s="389" t="s">
        <v>519</v>
      </c>
      <c r="C22444" s="389">
        <v>34865.837904899898</v>
      </c>
      <c r="D22444" s="389" t="s">
        <v>519</v>
      </c>
      <c r="E22444" s="389" t="s">
        <v>670</v>
      </c>
      <c r="F22444" s="389" t="s">
        <v>650</v>
      </c>
      <c r="G22444" s="389" t="s">
        <v>519</v>
      </c>
    </row>
    <row r="22445" spans="1:7">
      <c r="A22445" s="389" t="s">
        <v>568</v>
      </c>
      <c r="B22445" s="389" t="s">
        <v>519</v>
      </c>
      <c r="C22445" s="389">
        <v>34865.837904899898</v>
      </c>
      <c r="D22445" s="389" t="s">
        <v>519</v>
      </c>
      <c r="E22445" s="389" t="s">
        <v>670</v>
      </c>
      <c r="F22445" s="389" t="s">
        <v>650</v>
      </c>
      <c r="G22445" s="389" t="s">
        <v>519</v>
      </c>
    </row>
    <row r="22446" spans="1:7">
      <c r="A22446" s="389" t="s">
        <v>568</v>
      </c>
      <c r="B22446" s="389" t="s">
        <v>519</v>
      </c>
      <c r="C22446" s="389">
        <v>34865.837904899898</v>
      </c>
      <c r="D22446" s="389" t="s">
        <v>519</v>
      </c>
      <c r="E22446" s="389" t="s">
        <v>670</v>
      </c>
      <c r="F22446" s="389" t="s">
        <v>650</v>
      </c>
      <c r="G22446" s="389" t="s">
        <v>519</v>
      </c>
    </row>
    <row r="22447" spans="1:7">
      <c r="A22447" s="389" t="s">
        <v>568</v>
      </c>
      <c r="B22447" s="389" t="s">
        <v>519</v>
      </c>
      <c r="C22447" s="389">
        <v>34865.837904899898</v>
      </c>
      <c r="D22447" s="389" t="s">
        <v>519</v>
      </c>
      <c r="E22447" s="389" t="s">
        <v>670</v>
      </c>
      <c r="F22447" s="389" t="s">
        <v>650</v>
      </c>
      <c r="G22447" s="389" t="s">
        <v>519</v>
      </c>
    </row>
    <row r="22448" spans="1:7">
      <c r="A22448" s="389" t="s">
        <v>568</v>
      </c>
      <c r="B22448" s="389" t="s">
        <v>519</v>
      </c>
      <c r="C22448" s="389">
        <v>34865.837904899898</v>
      </c>
      <c r="D22448" s="389" t="s">
        <v>519</v>
      </c>
      <c r="E22448" s="389" t="s">
        <v>670</v>
      </c>
      <c r="F22448" s="389" t="s">
        <v>650</v>
      </c>
      <c r="G22448" s="389" t="s">
        <v>519</v>
      </c>
    </row>
    <row r="22449" spans="1:7">
      <c r="A22449" s="389" t="s">
        <v>568</v>
      </c>
      <c r="B22449" s="389" t="s">
        <v>519</v>
      </c>
      <c r="C22449" s="389">
        <v>34865.837904899898</v>
      </c>
      <c r="D22449" s="389" t="s">
        <v>519</v>
      </c>
      <c r="E22449" s="389" t="s">
        <v>670</v>
      </c>
      <c r="F22449" s="389" t="s">
        <v>650</v>
      </c>
      <c r="G22449" s="389" t="s">
        <v>519</v>
      </c>
    </row>
    <row r="22450" spans="1:7">
      <c r="A22450" s="389" t="s">
        <v>568</v>
      </c>
      <c r="B22450" s="389" t="s">
        <v>519</v>
      </c>
      <c r="C22450" s="389">
        <v>34865.837904899898</v>
      </c>
      <c r="D22450" s="389" t="s">
        <v>519</v>
      </c>
      <c r="E22450" s="389" t="s">
        <v>670</v>
      </c>
      <c r="F22450" s="389" t="s">
        <v>650</v>
      </c>
      <c r="G22450" s="389" t="s">
        <v>519</v>
      </c>
    </row>
    <row r="22451" spans="1:7">
      <c r="A22451" s="389" t="s">
        <v>568</v>
      </c>
      <c r="B22451" s="389" t="s">
        <v>519</v>
      </c>
      <c r="C22451" s="389">
        <v>34865.837904899898</v>
      </c>
      <c r="D22451" s="389" t="s">
        <v>519</v>
      </c>
      <c r="E22451" s="389" t="s">
        <v>670</v>
      </c>
      <c r="F22451" s="389" t="s">
        <v>650</v>
      </c>
      <c r="G22451" s="389" t="s">
        <v>519</v>
      </c>
    </row>
    <row r="22452" spans="1:7">
      <c r="A22452" s="389" t="s">
        <v>568</v>
      </c>
      <c r="B22452" s="389" t="s">
        <v>519</v>
      </c>
      <c r="C22452" s="389">
        <v>34865.837904899898</v>
      </c>
      <c r="D22452" s="389" t="s">
        <v>519</v>
      </c>
      <c r="E22452" s="389" t="s">
        <v>670</v>
      </c>
      <c r="F22452" s="389" t="s">
        <v>650</v>
      </c>
      <c r="G22452" s="389" t="s">
        <v>519</v>
      </c>
    </row>
    <row r="22453" spans="1:7">
      <c r="A22453" s="389" t="s">
        <v>568</v>
      </c>
      <c r="B22453" s="389" t="s">
        <v>519</v>
      </c>
      <c r="C22453" s="389">
        <v>34865.837904899898</v>
      </c>
      <c r="D22453" s="389" t="s">
        <v>519</v>
      </c>
      <c r="E22453" s="389" t="s">
        <v>670</v>
      </c>
      <c r="F22453" s="389" t="s">
        <v>650</v>
      </c>
      <c r="G22453" s="389" t="s">
        <v>519</v>
      </c>
    </row>
    <row r="22454" spans="1:7">
      <c r="A22454" s="389" t="s">
        <v>568</v>
      </c>
      <c r="B22454" s="389" t="s">
        <v>519</v>
      </c>
      <c r="C22454" s="389">
        <v>34865.837904899898</v>
      </c>
      <c r="D22454" s="389" t="s">
        <v>519</v>
      </c>
      <c r="E22454" s="389" t="s">
        <v>670</v>
      </c>
      <c r="F22454" s="389" t="s">
        <v>650</v>
      </c>
      <c r="G22454" s="389" t="s">
        <v>519</v>
      </c>
    </row>
    <row r="22455" spans="1:7">
      <c r="A22455" s="389" t="s">
        <v>568</v>
      </c>
      <c r="B22455" s="389" t="s">
        <v>519</v>
      </c>
      <c r="C22455" s="389">
        <v>34865.837904899898</v>
      </c>
      <c r="D22455" s="389" t="s">
        <v>519</v>
      </c>
      <c r="E22455" s="389" t="s">
        <v>670</v>
      </c>
      <c r="F22455" s="389" t="s">
        <v>650</v>
      </c>
      <c r="G22455" s="389" t="s">
        <v>519</v>
      </c>
    </row>
    <row r="22456" spans="1:7">
      <c r="A22456" s="389" t="s">
        <v>568</v>
      </c>
      <c r="B22456" s="389" t="s">
        <v>519</v>
      </c>
      <c r="C22456" s="389">
        <v>34865.837904899898</v>
      </c>
      <c r="D22456" s="389" t="s">
        <v>519</v>
      </c>
      <c r="E22456" s="389" t="s">
        <v>670</v>
      </c>
      <c r="F22456" s="389" t="s">
        <v>650</v>
      </c>
      <c r="G22456" s="389" t="s">
        <v>519</v>
      </c>
    </row>
    <row r="22457" spans="1:7">
      <c r="A22457" s="389" t="s">
        <v>568</v>
      </c>
      <c r="B22457" s="389" t="s">
        <v>519</v>
      </c>
      <c r="C22457" s="389">
        <v>34865.837904899898</v>
      </c>
      <c r="D22457" s="389" t="s">
        <v>519</v>
      </c>
      <c r="E22457" s="389" t="s">
        <v>670</v>
      </c>
      <c r="F22457" s="389" t="s">
        <v>650</v>
      </c>
      <c r="G22457" s="389" t="s">
        <v>519</v>
      </c>
    </row>
    <row r="22458" spans="1:7">
      <c r="A22458" s="389" t="s">
        <v>568</v>
      </c>
      <c r="B22458" s="389" t="s">
        <v>519</v>
      </c>
      <c r="C22458" s="389">
        <v>34865.837904899898</v>
      </c>
      <c r="D22458" s="389" t="s">
        <v>519</v>
      </c>
      <c r="E22458" s="389" t="s">
        <v>670</v>
      </c>
      <c r="F22458" s="389" t="s">
        <v>650</v>
      </c>
      <c r="G22458" s="389" t="s">
        <v>519</v>
      </c>
    </row>
    <row r="22459" spans="1:7">
      <c r="A22459" s="389" t="s">
        <v>568</v>
      </c>
      <c r="B22459" s="389" t="s">
        <v>519</v>
      </c>
      <c r="C22459" s="389">
        <v>34865.837904899898</v>
      </c>
      <c r="D22459" s="389" t="s">
        <v>519</v>
      </c>
      <c r="E22459" s="389" t="s">
        <v>670</v>
      </c>
      <c r="F22459" s="389" t="s">
        <v>650</v>
      </c>
      <c r="G22459" s="389" t="s">
        <v>519</v>
      </c>
    </row>
    <row r="22460" spans="1:7">
      <c r="A22460" s="389" t="s">
        <v>568</v>
      </c>
      <c r="B22460" s="389" t="s">
        <v>519</v>
      </c>
      <c r="C22460" s="389">
        <v>34865.837904899898</v>
      </c>
      <c r="D22460" s="389" t="s">
        <v>519</v>
      </c>
      <c r="E22460" s="389" t="s">
        <v>670</v>
      </c>
      <c r="F22460" s="389" t="s">
        <v>650</v>
      </c>
      <c r="G22460" s="389" t="s">
        <v>519</v>
      </c>
    </row>
    <row r="22461" spans="1:7">
      <c r="A22461" s="389" t="s">
        <v>568</v>
      </c>
      <c r="B22461" s="389" t="s">
        <v>519</v>
      </c>
      <c r="C22461" s="389">
        <v>34865.837904899898</v>
      </c>
      <c r="D22461" s="389" t="s">
        <v>519</v>
      </c>
      <c r="E22461" s="389" t="s">
        <v>670</v>
      </c>
      <c r="F22461" s="389" t="s">
        <v>650</v>
      </c>
      <c r="G22461" s="389" t="s">
        <v>519</v>
      </c>
    </row>
    <row r="22462" spans="1:7">
      <c r="A22462" s="389" t="s">
        <v>568</v>
      </c>
      <c r="B22462" s="389" t="s">
        <v>519</v>
      </c>
      <c r="C22462" s="389">
        <v>34865.837904899898</v>
      </c>
      <c r="D22462" s="389" t="s">
        <v>519</v>
      </c>
      <c r="E22462" s="389" t="s">
        <v>670</v>
      </c>
      <c r="F22462" s="389" t="s">
        <v>650</v>
      </c>
      <c r="G22462" s="389" t="s">
        <v>519</v>
      </c>
    </row>
    <row r="22463" spans="1:7">
      <c r="A22463" s="389" t="s">
        <v>568</v>
      </c>
      <c r="B22463" s="389" t="s">
        <v>519</v>
      </c>
      <c r="C22463" s="389">
        <v>34865.837904899898</v>
      </c>
      <c r="D22463" s="389" t="s">
        <v>519</v>
      </c>
      <c r="E22463" s="389" t="s">
        <v>670</v>
      </c>
      <c r="F22463" s="389" t="s">
        <v>650</v>
      </c>
      <c r="G22463" s="389" t="s">
        <v>519</v>
      </c>
    </row>
    <row r="22464" spans="1:7">
      <c r="A22464" s="389" t="s">
        <v>568</v>
      </c>
      <c r="B22464" s="389" t="s">
        <v>519</v>
      </c>
      <c r="C22464" s="389">
        <v>34865.837904899898</v>
      </c>
      <c r="D22464" s="389" t="s">
        <v>519</v>
      </c>
      <c r="E22464" s="389" t="s">
        <v>670</v>
      </c>
      <c r="F22464" s="389" t="s">
        <v>650</v>
      </c>
      <c r="G22464" s="389" t="s">
        <v>519</v>
      </c>
    </row>
    <row r="22465" spans="1:7">
      <c r="A22465" s="389" t="s">
        <v>568</v>
      </c>
      <c r="B22465" s="389" t="s">
        <v>519</v>
      </c>
      <c r="C22465" s="389">
        <v>34865.837904899898</v>
      </c>
      <c r="D22465" s="389" t="s">
        <v>519</v>
      </c>
      <c r="E22465" s="389" t="s">
        <v>670</v>
      </c>
      <c r="F22465" s="389" t="s">
        <v>650</v>
      </c>
      <c r="G22465" s="389" t="s">
        <v>519</v>
      </c>
    </row>
    <row r="22466" spans="1:7">
      <c r="A22466" s="389" t="s">
        <v>568</v>
      </c>
      <c r="B22466" s="389" t="s">
        <v>519</v>
      </c>
      <c r="C22466" s="389">
        <v>34865.837904899898</v>
      </c>
      <c r="D22466" s="389" t="s">
        <v>519</v>
      </c>
      <c r="E22466" s="389" t="s">
        <v>670</v>
      </c>
      <c r="F22466" s="389" t="s">
        <v>650</v>
      </c>
      <c r="G22466" s="389" t="s">
        <v>519</v>
      </c>
    </row>
    <row r="22467" spans="1:7">
      <c r="A22467" s="389" t="s">
        <v>568</v>
      </c>
      <c r="B22467" s="389" t="s">
        <v>519</v>
      </c>
      <c r="C22467" s="389">
        <v>34865.837904899898</v>
      </c>
      <c r="D22467" s="389" t="s">
        <v>519</v>
      </c>
      <c r="E22467" s="389" t="s">
        <v>670</v>
      </c>
      <c r="F22467" s="389" t="s">
        <v>650</v>
      </c>
      <c r="G22467" s="389" t="s">
        <v>519</v>
      </c>
    </row>
    <row r="22468" spans="1:7">
      <c r="A22468" s="389" t="s">
        <v>568</v>
      </c>
      <c r="B22468" s="389" t="s">
        <v>519</v>
      </c>
      <c r="C22468" s="389">
        <v>34865.837904899898</v>
      </c>
      <c r="D22468" s="389" t="s">
        <v>519</v>
      </c>
      <c r="E22468" s="389" t="s">
        <v>670</v>
      </c>
      <c r="F22468" s="389" t="s">
        <v>650</v>
      </c>
      <c r="G22468" s="389" t="s">
        <v>519</v>
      </c>
    </row>
    <row r="22469" spans="1:7">
      <c r="A22469" s="389" t="s">
        <v>568</v>
      </c>
      <c r="B22469" s="389" t="s">
        <v>519</v>
      </c>
      <c r="C22469" s="389">
        <v>34865.837904899898</v>
      </c>
      <c r="D22469" s="389" t="s">
        <v>519</v>
      </c>
      <c r="E22469" s="389" t="s">
        <v>670</v>
      </c>
      <c r="F22469" s="389" t="s">
        <v>650</v>
      </c>
      <c r="G22469" s="389" t="s">
        <v>519</v>
      </c>
    </row>
    <row r="22470" spans="1:7">
      <c r="A22470" s="389" t="s">
        <v>568</v>
      </c>
      <c r="B22470" s="389" t="s">
        <v>519</v>
      </c>
      <c r="C22470" s="389">
        <v>34865.837904899898</v>
      </c>
      <c r="D22470" s="389" t="s">
        <v>519</v>
      </c>
      <c r="E22470" s="389" t="s">
        <v>670</v>
      </c>
      <c r="F22470" s="389" t="s">
        <v>650</v>
      </c>
      <c r="G22470" s="389" t="s">
        <v>519</v>
      </c>
    </row>
    <row r="22471" spans="1:7">
      <c r="A22471" s="389" t="s">
        <v>568</v>
      </c>
      <c r="B22471" s="389" t="s">
        <v>519</v>
      </c>
      <c r="C22471" s="389">
        <v>34865.837904899898</v>
      </c>
      <c r="D22471" s="389" t="s">
        <v>519</v>
      </c>
      <c r="E22471" s="389" t="s">
        <v>670</v>
      </c>
      <c r="F22471" s="389" t="s">
        <v>650</v>
      </c>
      <c r="G22471" s="389" t="s">
        <v>519</v>
      </c>
    </row>
    <row r="22472" spans="1:7">
      <c r="A22472" s="389" t="s">
        <v>568</v>
      </c>
      <c r="B22472" s="389" t="s">
        <v>519</v>
      </c>
      <c r="C22472" s="389">
        <v>34865.837904899898</v>
      </c>
      <c r="D22472" s="389" t="s">
        <v>519</v>
      </c>
      <c r="E22472" s="389" t="s">
        <v>670</v>
      </c>
      <c r="F22472" s="389" t="s">
        <v>650</v>
      </c>
      <c r="G22472" s="389" t="s">
        <v>519</v>
      </c>
    </row>
    <row r="22473" spans="1:7">
      <c r="A22473" s="389" t="s">
        <v>568</v>
      </c>
      <c r="B22473" s="389" t="s">
        <v>519</v>
      </c>
      <c r="C22473" s="389">
        <v>34865.837904899898</v>
      </c>
      <c r="D22473" s="389" t="s">
        <v>519</v>
      </c>
      <c r="E22473" s="389" t="s">
        <v>670</v>
      </c>
      <c r="F22473" s="389" t="s">
        <v>650</v>
      </c>
      <c r="G22473" s="389" t="s">
        <v>519</v>
      </c>
    </row>
    <row r="22474" spans="1:7">
      <c r="A22474" s="389" t="s">
        <v>568</v>
      </c>
      <c r="B22474" s="389" t="s">
        <v>519</v>
      </c>
      <c r="C22474" s="389">
        <v>34865.837904899898</v>
      </c>
      <c r="D22474" s="389" t="s">
        <v>519</v>
      </c>
      <c r="E22474" s="389" t="s">
        <v>670</v>
      </c>
      <c r="F22474" s="389" t="s">
        <v>650</v>
      </c>
      <c r="G22474" s="389" t="s">
        <v>519</v>
      </c>
    </row>
    <row r="22475" spans="1:7">
      <c r="A22475" s="389" t="s">
        <v>568</v>
      </c>
      <c r="B22475" s="389" t="s">
        <v>519</v>
      </c>
      <c r="C22475" s="389">
        <v>34865.837904899898</v>
      </c>
      <c r="D22475" s="389" t="s">
        <v>519</v>
      </c>
      <c r="E22475" s="389" t="s">
        <v>670</v>
      </c>
      <c r="F22475" s="389" t="s">
        <v>650</v>
      </c>
      <c r="G22475" s="389" t="s">
        <v>519</v>
      </c>
    </row>
    <row r="22476" spans="1:7">
      <c r="A22476" s="389" t="s">
        <v>568</v>
      </c>
      <c r="B22476" s="389" t="s">
        <v>519</v>
      </c>
      <c r="C22476" s="389">
        <v>34865.837904899898</v>
      </c>
      <c r="D22476" s="389" t="s">
        <v>519</v>
      </c>
      <c r="E22476" s="389" t="s">
        <v>670</v>
      </c>
      <c r="F22476" s="389" t="s">
        <v>650</v>
      </c>
      <c r="G22476" s="389" t="s">
        <v>519</v>
      </c>
    </row>
    <row r="22477" spans="1:7">
      <c r="A22477" s="389" t="s">
        <v>568</v>
      </c>
      <c r="B22477" s="389" t="s">
        <v>519</v>
      </c>
      <c r="C22477" s="389">
        <v>34865.837904899898</v>
      </c>
      <c r="D22477" s="389" t="s">
        <v>519</v>
      </c>
      <c r="E22477" s="389" t="s">
        <v>670</v>
      </c>
      <c r="F22477" s="389" t="s">
        <v>650</v>
      </c>
      <c r="G22477" s="389" t="s">
        <v>519</v>
      </c>
    </row>
    <row r="22478" spans="1:7">
      <c r="A22478" s="389" t="s">
        <v>568</v>
      </c>
      <c r="B22478" s="389" t="s">
        <v>519</v>
      </c>
      <c r="C22478" s="389">
        <v>34865.837904899898</v>
      </c>
      <c r="D22478" s="389" t="s">
        <v>519</v>
      </c>
      <c r="E22478" s="389" t="s">
        <v>670</v>
      </c>
      <c r="F22478" s="389" t="s">
        <v>650</v>
      </c>
      <c r="G22478" s="389" t="s">
        <v>519</v>
      </c>
    </row>
    <row r="22479" spans="1:7">
      <c r="A22479" s="389" t="s">
        <v>568</v>
      </c>
      <c r="B22479" s="389" t="s">
        <v>519</v>
      </c>
      <c r="C22479" s="389">
        <v>34865.837904899898</v>
      </c>
      <c r="D22479" s="389" t="s">
        <v>519</v>
      </c>
      <c r="E22479" s="389" t="s">
        <v>670</v>
      </c>
      <c r="F22479" s="389" t="s">
        <v>650</v>
      </c>
      <c r="G22479" s="389" t="s">
        <v>519</v>
      </c>
    </row>
    <row r="22480" spans="1:7">
      <c r="A22480" s="389" t="s">
        <v>568</v>
      </c>
      <c r="B22480" s="389" t="s">
        <v>519</v>
      </c>
      <c r="C22480" s="389">
        <v>34865.837904899898</v>
      </c>
      <c r="D22480" s="389" t="s">
        <v>519</v>
      </c>
      <c r="E22480" s="389" t="s">
        <v>670</v>
      </c>
      <c r="F22480" s="389" t="s">
        <v>650</v>
      </c>
      <c r="G22480" s="389" t="s">
        <v>519</v>
      </c>
    </row>
    <row r="22481" spans="1:7">
      <c r="A22481" s="389" t="s">
        <v>568</v>
      </c>
      <c r="B22481" s="389" t="s">
        <v>519</v>
      </c>
      <c r="C22481" s="389">
        <v>34865.837904899898</v>
      </c>
      <c r="D22481" s="389" t="s">
        <v>519</v>
      </c>
      <c r="E22481" s="389" t="s">
        <v>670</v>
      </c>
      <c r="F22481" s="389" t="s">
        <v>650</v>
      </c>
      <c r="G22481" s="389" t="s">
        <v>519</v>
      </c>
    </row>
    <row r="22482" spans="1:7">
      <c r="A22482" s="389" t="s">
        <v>568</v>
      </c>
      <c r="B22482" s="389" t="s">
        <v>519</v>
      </c>
      <c r="C22482" s="389">
        <v>34865.837904899898</v>
      </c>
      <c r="D22482" s="389" t="s">
        <v>519</v>
      </c>
      <c r="E22482" s="389" t="s">
        <v>670</v>
      </c>
      <c r="F22482" s="389" t="s">
        <v>650</v>
      </c>
      <c r="G22482" s="389" t="s">
        <v>519</v>
      </c>
    </row>
    <row r="22483" spans="1:7">
      <c r="A22483" s="389" t="s">
        <v>568</v>
      </c>
      <c r="B22483" s="389" t="s">
        <v>519</v>
      </c>
      <c r="C22483" s="389">
        <v>34865.837904899898</v>
      </c>
      <c r="D22483" s="389" t="s">
        <v>519</v>
      </c>
      <c r="E22483" s="389" t="s">
        <v>670</v>
      </c>
      <c r="F22483" s="389" t="s">
        <v>650</v>
      </c>
      <c r="G22483" s="389" t="s">
        <v>519</v>
      </c>
    </row>
    <row r="22484" spans="1:7">
      <c r="A22484" s="389" t="s">
        <v>568</v>
      </c>
      <c r="B22484" s="389" t="s">
        <v>519</v>
      </c>
      <c r="C22484" s="389">
        <v>34865.837904899898</v>
      </c>
      <c r="D22484" s="389" t="s">
        <v>519</v>
      </c>
      <c r="E22484" s="389" t="s">
        <v>670</v>
      </c>
      <c r="F22484" s="389" t="s">
        <v>650</v>
      </c>
      <c r="G22484" s="389" t="s">
        <v>519</v>
      </c>
    </row>
    <row r="22485" spans="1:7">
      <c r="A22485" s="389" t="s">
        <v>568</v>
      </c>
      <c r="B22485" s="389" t="s">
        <v>519</v>
      </c>
      <c r="C22485" s="389">
        <v>34865.837904899898</v>
      </c>
      <c r="D22485" s="389" t="s">
        <v>519</v>
      </c>
      <c r="E22485" s="389" t="s">
        <v>670</v>
      </c>
      <c r="F22485" s="389" t="s">
        <v>650</v>
      </c>
      <c r="G22485" s="389" t="s">
        <v>519</v>
      </c>
    </row>
    <row r="22486" spans="1:7">
      <c r="A22486" s="389" t="s">
        <v>568</v>
      </c>
      <c r="B22486" s="389" t="s">
        <v>519</v>
      </c>
      <c r="C22486" s="389">
        <v>34865.837904899898</v>
      </c>
      <c r="D22486" s="389" t="s">
        <v>519</v>
      </c>
      <c r="E22486" s="389" t="s">
        <v>670</v>
      </c>
      <c r="F22486" s="389" t="s">
        <v>650</v>
      </c>
      <c r="G22486" s="389" t="s">
        <v>519</v>
      </c>
    </row>
    <row r="22487" spans="1:7">
      <c r="A22487" s="389" t="s">
        <v>568</v>
      </c>
      <c r="B22487" s="389" t="s">
        <v>519</v>
      </c>
      <c r="C22487" s="389">
        <v>34865.837904899898</v>
      </c>
      <c r="D22487" s="389" t="s">
        <v>519</v>
      </c>
      <c r="E22487" s="389" t="s">
        <v>670</v>
      </c>
      <c r="F22487" s="389" t="s">
        <v>650</v>
      </c>
      <c r="G22487" s="389" t="s">
        <v>519</v>
      </c>
    </row>
    <row r="22488" spans="1:7">
      <c r="A22488" s="389" t="s">
        <v>568</v>
      </c>
      <c r="B22488" s="389" t="s">
        <v>519</v>
      </c>
      <c r="C22488" s="389">
        <v>34865.837904899898</v>
      </c>
      <c r="D22488" s="389" t="s">
        <v>519</v>
      </c>
      <c r="E22488" s="389" t="s">
        <v>670</v>
      </c>
      <c r="F22488" s="389" t="s">
        <v>650</v>
      </c>
      <c r="G22488" s="389" t="s">
        <v>519</v>
      </c>
    </row>
    <row r="22489" spans="1:7">
      <c r="A22489" s="389" t="s">
        <v>568</v>
      </c>
      <c r="B22489" s="389" t="s">
        <v>519</v>
      </c>
      <c r="C22489" s="389">
        <v>34865.837904899898</v>
      </c>
      <c r="D22489" s="389" t="s">
        <v>519</v>
      </c>
      <c r="E22489" s="389" t="s">
        <v>670</v>
      </c>
      <c r="F22489" s="389" t="s">
        <v>650</v>
      </c>
      <c r="G22489" s="389" t="s">
        <v>519</v>
      </c>
    </row>
    <row r="22490" spans="1:7">
      <c r="A22490" s="389" t="s">
        <v>568</v>
      </c>
      <c r="B22490" s="389" t="s">
        <v>519</v>
      </c>
      <c r="C22490" s="389">
        <v>34865.837904899898</v>
      </c>
      <c r="D22490" s="389" t="s">
        <v>519</v>
      </c>
      <c r="E22490" s="389" t="s">
        <v>670</v>
      </c>
      <c r="F22490" s="389" t="s">
        <v>650</v>
      </c>
      <c r="G22490" s="389" t="s">
        <v>519</v>
      </c>
    </row>
    <row r="22491" spans="1:7">
      <c r="A22491" s="389" t="s">
        <v>568</v>
      </c>
      <c r="B22491" s="389" t="s">
        <v>519</v>
      </c>
      <c r="C22491" s="389">
        <v>34865.837904899898</v>
      </c>
      <c r="D22491" s="389" t="s">
        <v>519</v>
      </c>
      <c r="E22491" s="389" t="s">
        <v>670</v>
      </c>
      <c r="F22491" s="389" t="s">
        <v>650</v>
      </c>
      <c r="G22491" s="389" t="s">
        <v>519</v>
      </c>
    </row>
    <row r="22492" spans="1:7">
      <c r="A22492" s="389" t="s">
        <v>568</v>
      </c>
      <c r="B22492" s="389" t="s">
        <v>519</v>
      </c>
      <c r="C22492" s="389">
        <v>34865.837904899898</v>
      </c>
      <c r="D22492" s="389" t="s">
        <v>519</v>
      </c>
      <c r="E22492" s="389" t="s">
        <v>670</v>
      </c>
      <c r="F22492" s="389" t="s">
        <v>650</v>
      </c>
      <c r="G22492" s="389" t="s">
        <v>519</v>
      </c>
    </row>
    <row r="22493" spans="1:7">
      <c r="A22493" s="389" t="s">
        <v>568</v>
      </c>
      <c r="B22493" s="389" t="s">
        <v>519</v>
      </c>
      <c r="C22493" s="389">
        <v>34865.837904899898</v>
      </c>
      <c r="D22493" s="389" t="s">
        <v>519</v>
      </c>
      <c r="E22493" s="389" t="s">
        <v>670</v>
      </c>
      <c r="F22493" s="389" t="s">
        <v>650</v>
      </c>
      <c r="G22493" s="389" t="s">
        <v>519</v>
      </c>
    </row>
    <row r="22494" spans="1:7">
      <c r="A22494" s="389" t="s">
        <v>568</v>
      </c>
      <c r="B22494" s="389" t="s">
        <v>519</v>
      </c>
      <c r="C22494" s="389">
        <v>34865.837904899898</v>
      </c>
      <c r="D22494" s="389" t="s">
        <v>519</v>
      </c>
      <c r="E22494" s="389" t="s">
        <v>670</v>
      </c>
      <c r="F22494" s="389" t="s">
        <v>650</v>
      </c>
      <c r="G22494" s="389" t="s">
        <v>519</v>
      </c>
    </row>
    <row r="22495" spans="1:7">
      <c r="A22495" s="389" t="s">
        <v>568</v>
      </c>
      <c r="B22495" s="389" t="s">
        <v>519</v>
      </c>
      <c r="C22495" s="389">
        <v>34865.837904899898</v>
      </c>
      <c r="D22495" s="389" t="s">
        <v>519</v>
      </c>
      <c r="E22495" s="389" t="s">
        <v>670</v>
      </c>
      <c r="F22495" s="389" t="s">
        <v>650</v>
      </c>
      <c r="G22495" s="389" t="s">
        <v>519</v>
      </c>
    </row>
    <row r="22496" spans="1:7">
      <c r="A22496" s="389" t="s">
        <v>568</v>
      </c>
      <c r="B22496" s="389" t="s">
        <v>519</v>
      </c>
      <c r="C22496" s="389">
        <v>34865.837904899898</v>
      </c>
      <c r="D22496" s="389" t="s">
        <v>519</v>
      </c>
      <c r="E22496" s="389" t="s">
        <v>670</v>
      </c>
      <c r="F22496" s="389" t="s">
        <v>650</v>
      </c>
      <c r="G22496" s="389" t="s">
        <v>519</v>
      </c>
    </row>
    <row r="22497" spans="1:7">
      <c r="A22497" s="389" t="s">
        <v>568</v>
      </c>
      <c r="B22497" s="389" t="s">
        <v>519</v>
      </c>
      <c r="C22497" s="389">
        <v>34865.837904899898</v>
      </c>
      <c r="D22497" s="389" t="s">
        <v>519</v>
      </c>
      <c r="E22497" s="389" t="s">
        <v>670</v>
      </c>
      <c r="F22497" s="389" t="s">
        <v>650</v>
      </c>
      <c r="G22497" s="389" t="s">
        <v>519</v>
      </c>
    </row>
    <row r="22498" spans="1:7">
      <c r="A22498" s="389" t="s">
        <v>568</v>
      </c>
      <c r="B22498" s="389" t="s">
        <v>519</v>
      </c>
      <c r="C22498" s="389">
        <v>34865.837904899898</v>
      </c>
      <c r="D22498" s="389" t="s">
        <v>519</v>
      </c>
      <c r="E22498" s="389" t="s">
        <v>670</v>
      </c>
      <c r="F22498" s="389" t="s">
        <v>650</v>
      </c>
      <c r="G22498" s="389" t="s">
        <v>519</v>
      </c>
    </row>
    <row r="22499" spans="1:7">
      <c r="A22499" s="389" t="s">
        <v>568</v>
      </c>
      <c r="B22499" s="389" t="s">
        <v>519</v>
      </c>
      <c r="C22499" s="389">
        <v>34865.837904899898</v>
      </c>
      <c r="D22499" s="389" t="s">
        <v>519</v>
      </c>
      <c r="E22499" s="389" t="s">
        <v>670</v>
      </c>
      <c r="F22499" s="389" t="s">
        <v>650</v>
      </c>
      <c r="G22499" s="389" t="s">
        <v>519</v>
      </c>
    </row>
    <row r="22500" spans="1:7">
      <c r="A22500" s="389" t="s">
        <v>568</v>
      </c>
      <c r="B22500" s="389" t="s">
        <v>519</v>
      </c>
      <c r="C22500" s="389">
        <v>34865.837904899898</v>
      </c>
      <c r="D22500" s="389" t="s">
        <v>519</v>
      </c>
      <c r="E22500" s="389" t="s">
        <v>670</v>
      </c>
      <c r="F22500" s="389" t="s">
        <v>650</v>
      </c>
      <c r="G22500" s="389" t="s">
        <v>519</v>
      </c>
    </row>
    <row r="22501" spans="1:7">
      <c r="A22501" s="389" t="s">
        <v>568</v>
      </c>
      <c r="B22501" s="389" t="s">
        <v>519</v>
      </c>
      <c r="C22501" s="389">
        <v>34865.837904899898</v>
      </c>
      <c r="D22501" s="389" t="s">
        <v>519</v>
      </c>
      <c r="E22501" s="389" t="s">
        <v>670</v>
      </c>
      <c r="F22501" s="389" t="s">
        <v>650</v>
      </c>
      <c r="G22501" s="389" t="s">
        <v>519</v>
      </c>
    </row>
    <row r="22502" spans="1:7">
      <c r="A22502" s="389" t="s">
        <v>568</v>
      </c>
      <c r="B22502" s="389" t="s">
        <v>519</v>
      </c>
      <c r="C22502" s="389">
        <v>34865.837904899898</v>
      </c>
      <c r="D22502" s="389" t="s">
        <v>519</v>
      </c>
      <c r="E22502" s="389" t="s">
        <v>670</v>
      </c>
      <c r="F22502" s="389" t="s">
        <v>650</v>
      </c>
      <c r="G22502" s="389" t="s">
        <v>519</v>
      </c>
    </row>
    <row r="22503" spans="1:7">
      <c r="A22503" s="389" t="s">
        <v>568</v>
      </c>
      <c r="B22503" s="389" t="s">
        <v>519</v>
      </c>
      <c r="C22503" s="389">
        <v>34865.837904899898</v>
      </c>
      <c r="D22503" s="389" t="s">
        <v>519</v>
      </c>
      <c r="E22503" s="389" t="s">
        <v>670</v>
      </c>
      <c r="F22503" s="389" t="s">
        <v>650</v>
      </c>
      <c r="G22503" s="389" t="s">
        <v>519</v>
      </c>
    </row>
    <row r="22504" spans="1:7">
      <c r="A22504" s="389" t="s">
        <v>568</v>
      </c>
      <c r="B22504" s="389" t="s">
        <v>519</v>
      </c>
      <c r="C22504" s="389">
        <v>34865.837904899898</v>
      </c>
      <c r="D22504" s="389" t="s">
        <v>519</v>
      </c>
      <c r="E22504" s="389" t="s">
        <v>670</v>
      </c>
      <c r="F22504" s="389" t="s">
        <v>650</v>
      </c>
      <c r="G22504" s="389" t="s">
        <v>519</v>
      </c>
    </row>
    <row r="22505" spans="1:7">
      <c r="A22505" s="389" t="s">
        <v>568</v>
      </c>
      <c r="B22505" s="389" t="s">
        <v>519</v>
      </c>
      <c r="C22505" s="389">
        <v>34865.837904899898</v>
      </c>
      <c r="D22505" s="389" t="s">
        <v>519</v>
      </c>
      <c r="E22505" s="389" t="s">
        <v>670</v>
      </c>
      <c r="F22505" s="389" t="s">
        <v>650</v>
      </c>
      <c r="G22505" s="389" t="s">
        <v>519</v>
      </c>
    </row>
    <row r="22506" spans="1:7">
      <c r="A22506" s="389" t="s">
        <v>568</v>
      </c>
      <c r="B22506" s="389" t="s">
        <v>519</v>
      </c>
      <c r="C22506" s="389">
        <v>34865.837904899898</v>
      </c>
      <c r="D22506" s="389" t="s">
        <v>519</v>
      </c>
      <c r="E22506" s="389" t="s">
        <v>670</v>
      </c>
      <c r="F22506" s="389" t="s">
        <v>650</v>
      </c>
      <c r="G22506" s="389" t="s">
        <v>519</v>
      </c>
    </row>
    <row r="22507" spans="1:7">
      <c r="A22507" s="389" t="s">
        <v>568</v>
      </c>
      <c r="B22507" s="389" t="s">
        <v>519</v>
      </c>
      <c r="C22507" s="389">
        <v>34865.837904899898</v>
      </c>
      <c r="D22507" s="389" t="s">
        <v>519</v>
      </c>
      <c r="E22507" s="389" t="s">
        <v>670</v>
      </c>
      <c r="F22507" s="389" t="s">
        <v>650</v>
      </c>
      <c r="G22507" s="389" t="s">
        <v>519</v>
      </c>
    </row>
    <row r="22508" spans="1:7">
      <c r="A22508" s="389" t="s">
        <v>568</v>
      </c>
      <c r="B22508" s="389" t="s">
        <v>519</v>
      </c>
      <c r="C22508" s="389">
        <v>34865.837904899898</v>
      </c>
      <c r="D22508" s="389" t="s">
        <v>519</v>
      </c>
      <c r="E22508" s="389" t="s">
        <v>670</v>
      </c>
      <c r="F22508" s="389" t="s">
        <v>650</v>
      </c>
      <c r="G22508" s="389" t="s">
        <v>519</v>
      </c>
    </row>
    <row r="22509" spans="1:7">
      <c r="A22509" s="389" t="s">
        <v>568</v>
      </c>
      <c r="B22509" s="389" t="s">
        <v>519</v>
      </c>
      <c r="C22509" s="389">
        <v>34865.837904899898</v>
      </c>
      <c r="D22509" s="389" t="s">
        <v>519</v>
      </c>
      <c r="E22509" s="389" t="s">
        <v>670</v>
      </c>
      <c r="F22509" s="389" t="s">
        <v>650</v>
      </c>
      <c r="G22509" s="389" t="s">
        <v>519</v>
      </c>
    </row>
    <row r="22510" spans="1:7">
      <c r="A22510" s="389" t="s">
        <v>568</v>
      </c>
      <c r="B22510" s="389" t="s">
        <v>519</v>
      </c>
      <c r="C22510" s="389">
        <v>34865.837904899898</v>
      </c>
      <c r="D22510" s="389" t="s">
        <v>519</v>
      </c>
      <c r="E22510" s="389" t="s">
        <v>670</v>
      </c>
      <c r="F22510" s="389" t="s">
        <v>650</v>
      </c>
      <c r="G22510" s="389" t="s">
        <v>519</v>
      </c>
    </row>
    <row r="22511" spans="1:7">
      <c r="A22511" s="389" t="s">
        <v>568</v>
      </c>
      <c r="B22511" s="389" t="s">
        <v>519</v>
      </c>
      <c r="C22511" s="389">
        <v>34865.837904899898</v>
      </c>
      <c r="D22511" s="389" t="s">
        <v>519</v>
      </c>
      <c r="E22511" s="389" t="s">
        <v>670</v>
      </c>
      <c r="F22511" s="389" t="s">
        <v>650</v>
      </c>
      <c r="G22511" s="389" t="s">
        <v>519</v>
      </c>
    </row>
    <row r="22512" spans="1:7">
      <c r="A22512" s="389" t="s">
        <v>568</v>
      </c>
      <c r="B22512" s="389" t="s">
        <v>519</v>
      </c>
      <c r="C22512" s="389">
        <v>34865.837904899898</v>
      </c>
      <c r="D22512" s="389" t="s">
        <v>519</v>
      </c>
      <c r="E22512" s="389" t="s">
        <v>670</v>
      </c>
      <c r="F22512" s="389" t="s">
        <v>650</v>
      </c>
      <c r="G22512" s="389" t="s">
        <v>519</v>
      </c>
    </row>
    <row r="22513" spans="1:7">
      <c r="A22513" s="389" t="s">
        <v>568</v>
      </c>
      <c r="B22513" s="389" t="s">
        <v>519</v>
      </c>
      <c r="C22513" s="389">
        <v>34865.837904899898</v>
      </c>
      <c r="D22513" s="389" t="s">
        <v>519</v>
      </c>
      <c r="E22513" s="389" t="s">
        <v>670</v>
      </c>
      <c r="F22513" s="389" t="s">
        <v>650</v>
      </c>
      <c r="G22513" s="389" t="s">
        <v>519</v>
      </c>
    </row>
    <row r="22514" spans="1:7">
      <c r="A22514" s="389" t="s">
        <v>568</v>
      </c>
      <c r="B22514" s="389" t="s">
        <v>519</v>
      </c>
      <c r="C22514" s="389">
        <v>34865.837904899898</v>
      </c>
      <c r="D22514" s="389" t="s">
        <v>519</v>
      </c>
      <c r="E22514" s="389" t="s">
        <v>670</v>
      </c>
      <c r="F22514" s="389" t="s">
        <v>650</v>
      </c>
      <c r="G22514" s="389" t="s">
        <v>519</v>
      </c>
    </row>
    <row r="22515" spans="1:7">
      <c r="A22515" s="389" t="s">
        <v>568</v>
      </c>
      <c r="B22515" s="389" t="s">
        <v>519</v>
      </c>
      <c r="C22515" s="389">
        <v>34865.837904899898</v>
      </c>
      <c r="D22515" s="389" t="s">
        <v>519</v>
      </c>
      <c r="E22515" s="389" t="s">
        <v>670</v>
      </c>
      <c r="F22515" s="389" t="s">
        <v>650</v>
      </c>
      <c r="G22515" s="389" t="s">
        <v>519</v>
      </c>
    </row>
    <row r="22516" spans="1:7">
      <c r="A22516" s="389" t="s">
        <v>568</v>
      </c>
      <c r="B22516" s="389" t="s">
        <v>519</v>
      </c>
      <c r="C22516" s="389">
        <v>34865.837904899898</v>
      </c>
      <c r="D22516" s="389" t="s">
        <v>519</v>
      </c>
      <c r="E22516" s="389" t="s">
        <v>670</v>
      </c>
      <c r="F22516" s="389" t="s">
        <v>650</v>
      </c>
      <c r="G22516" s="389" t="s">
        <v>519</v>
      </c>
    </row>
    <row r="22517" spans="1:7">
      <c r="A22517" s="389" t="s">
        <v>568</v>
      </c>
      <c r="B22517" s="389" t="s">
        <v>519</v>
      </c>
      <c r="C22517" s="389">
        <v>34865.837904899898</v>
      </c>
      <c r="D22517" s="389" t="s">
        <v>519</v>
      </c>
      <c r="E22517" s="389" t="s">
        <v>670</v>
      </c>
      <c r="F22517" s="389" t="s">
        <v>650</v>
      </c>
      <c r="G22517" s="389" t="s">
        <v>519</v>
      </c>
    </row>
    <row r="22518" spans="1:7">
      <c r="A22518" s="389" t="s">
        <v>568</v>
      </c>
      <c r="B22518" s="389" t="s">
        <v>519</v>
      </c>
      <c r="C22518" s="389">
        <v>34865.837904899898</v>
      </c>
      <c r="D22518" s="389" t="s">
        <v>519</v>
      </c>
      <c r="E22518" s="389" t="s">
        <v>670</v>
      </c>
      <c r="F22518" s="389" t="s">
        <v>650</v>
      </c>
      <c r="G22518" s="389" t="s">
        <v>519</v>
      </c>
    </row>
    <row r="22519" spans="1:7">
      <c r="A22519" s="389" t="s">
        <v>568</v>
      </c>
      <c r="B22519" s="389" t="s">
        <v>519</v>
      </c>
      <c r="C22519" s="389">
        <v>34865.837904899898</v>
      </c>
      <c r="D22519" s="389" t="s">
        <v>519</v>
      </c>
      <c r="E22519" s="389" t="s">
        <v>670</v>
      </c>
      <c r="F22519" s="389" t="s">
        <v>650</v>
      </c>
      <c r="G22519" s="389" t="s">
        <v>519</v>
      </c>
    </row>
    <row r="22520" spans="1:7">
      <c r="A22520" s="389" t="s">
        <v>568</v>
      </c>
      <c r="B22520" s="389" t="s">
        <v>519</v>
      </c>
      <c r="C22520" s="389">
        <v>34865.837904899898</v>
      </c>
      <c r="D22520" s="389" t="s">
        <v>519</v>
      </c>
      <c r="E22520" s="389" t="s">
        <v>670</v>
      </c>
      <c r="F22520" s="389" t="s">
        <v>650</v>
      </c>
      <c r="G22520" s="389" t="s">
        <v>519</v>
      </c>
    </row>
    <row r="22521" spans="1:7">
      <c r="A22521" s="389" t="s">
        <v>568</v>
      </c>
      <c r="B22521" s="389" t="s">
        <v>519</v>
      </c>
      <c r="C22521" s="389">
        <v>34865.837904899898</v>
      </c>
      <c r="D22521" s="389" t="s">
        <v>519</v>
      </c>
      <c r="E22521" s="389" t="s">
        <v>670</v>
      </c>
      <c r="F22521" s="389" t="s">
        <v>650</v>
      </c>
      <c r="G22521" s="389" t="s">
        <v>519</v>
      </c>
    </row>
    <row r="22522" spans="1:7">
      <c r="A22522" s="389" t="s">
        <v>568</v>
      </c>
      <c r="B22522" s="389" t="s">
        <v>519</v>
      </c>
      <c r="C22522" s="389">
        <v>34865.837904899898</v>
      </c>
      <c r="D22522" s="389" t="s">
        <v>519</v>
      </c>
      <c r="E22522" s="389" t="s">
        <v>670</v>
      </c>
      <c r="F22522" s="389" t="s">
        <v>650</v>
      </c>
      <c r="G22522" s="389" t="s">
        <v>519</v>
      </c>
    </row>
    <row r="22523" spans="1:7">
      <c r="A22523" s="389" t="s">
        <v>568</v>
      </c>
      <c r="B22523" s="389" t="s">
        <v>519</v>
      </c>
      <c r="C22523" s="389">
        <v>34865.837904899898</v>
      </c>
      <c r="D22523" s="389" t="s">
        <v>519</v>
      </c>
      <c r="E22523" s="389" t="s">
        <v>670</v>
      </c>
      <c r="F22523" s="389" t="s">
        <v>650</v>
      </c>
      <c r="G22523" s="389" t="s">
        <v>519</v>
      </c>
    </row>
    <row r="22524" spans="1:7">
      <c r="A22524" s="389" t="s">
        <v>568</v>
      </c>
      <c r="B22524" s="389" t="s">
        <v>519</v>
      </c>
      <c r="C22524" s="389">
        <v>34865.837904899898</v>
      </c>
      <c r="D22524" s="389" t="s">
        <v>519</v>
      </c>
      <c r="E22524" s="389" t="s">
        <v>670</v>
      </c>
      <c r="F22524" s="389" t="s">
        <v>650</v>
      </c>
      <c r="G22524" s="389" t="s">
        <v>519</v>
      </c>
    </row>
    <row r="22525" spans="1:7">
      <c r="A22525" s="389" t="s">
        <v>568</v>
      </c>
      <c r="B22525" s="389" t="s">
        <v>519</v>
      </c>
      <c r="C22525" s="389">
        <v>34865.837904899898</v>
      </c>
      <c r="D22525" s="389" t="s">
        <v>519</v>
      </c>
      <c r="E22525" s="389" t="s">
        <v>670</v>
      </c>
      <c r="F22525" s="389" t="s">
        <v>650</v>
      </c>
      <c r="G22525" s="389" t="s">
        <v>519</v>
      </c>
    </row>
    <row r="22526" spans="1:7">
      <c r="A22526" s="389" t="s">
        <v>568</v>
      </c>
      <c r="B22526" s="389" t="s">
        <v>519</v>
      </c>
      <c r="C22526" s="389">
        <v>34865.837904899898</v>
      </c>
      <c r="D22526" s="389" t="s">
        <v>519</v>
      </c>
      <c r="E22526" s="389" t="s">
        <v>670</v>
      </c>
      <c r="F22526" s="389" t="s">
        <v>650</v>
      </c>
      <c r="G22526" s="389" t="s">
        <v>519</v>
      </c>
    </row>
    <row r="22527" spans="1:7">
      <c r="A22527" s="389" t="s">
        <v>568</v>
      </c>
      <c r="B22527" s="389" t="s">
        <v>519</v>
      </c>
      <c r="C22527" s="389">
        <v>34865.837904899898</v>
      </c>
      <c r="D22527" s="389" t="s">
        <v>519</v>
      </c>
      <c r="E22527" s="389" t="s">
        <v>670</v>
      </c>
      <c r="F22527" s="389" t="s">
        <v>650</v>
      </c>
      <c r="G22527" s="389" t="s">
        <v>519</v>
      </c>
    </row>
    <row r="22528" spans="1:7">
      <c r="A22528" s="389" t="s">
        <v>568</v>
      </c>
      <c r="B22528" s="389" t="s">
        <v>519</v>
      </c>
      <c r="C22528" s="389">
        <v>34865.837904899898</v>
      </c>
      <c r="D22528" s="389" t="s">
        <v>519</v>
      </c>
      <c r="E22528" s="389" t="s">
        <v>670</v>
      </c>
      <c r="F22528" s="389" t="s">
        <v>650</v>
      </c>
      <c r="G22528" s="389" t="s">
        <v>519</v>
      </c>
    </row>
    <row r="22529" spans="1:7">
      <c r="A22529" s="389" t="s">
        <v>568</v>
      </c>
      <c r="B22529" s="389" t="s">
        <v>519</v>
      </c>
      <c r="C22529" s="389">
        <v>34865.837904899898</v>
      </c>
      <c r="D22529" s="389" t="s">
        <v>519</v>
      </c>
      <c r="E22529" s="389" t="s">
        <v>670</v>
      </c>
      <c r="F22529" s="389" t="s">
        <v>650</v>
      </c>
      <c r="G22529" s="389" t="s">
        <v>519</v>
      </c>
    </row>
    <row r="22530" spans="1:7">
      <c r="A22530" s="389" t="s">
        <v>568</v>
      </c>
      <c r="B22530" s="389" t="s">
        <v>519</v>
      </c>
      <c r="C22530" s="389">
        <v>34865.837904899898</v>
      </c>
      <c r="D22530" s="389" t="s">
        <v>519</v>
      </c>
      <c r="E22530" s="389" t="s">
        <v>670</v>
      </c>
      <c r="F22530" s="389" t="s">
        <v>650</v>
      </c>
      <c r="G22530" s="389" t="s">
        <v>519</v>
      </c>
    </row>
    <row r="22531" spans="1:7">
      <c r="A22531" s="389" t="s">
        <v>568</v>
      </c>
      <c r="B22531" s="389" t="s">
        <v>519</v>
      </c>
      <c r="C22531" s="389">
        <v>34865.837904899898</v>
      </c>
      <c r="D22531" s="389" t="s">
        <v>519</v>
      </c>
      <c r="E22531" s="389" t="s">
        <v>670</v>
      </c>
      <c r="F22531" s="389" t="s">
        <v>650</v>
      </c>
      <c r="G22531" s="389" t="s">
        <v>519</v>
      </c>
    </row>
    <row r="22532" spans="1:7">
      <c r="A22532" s="389" t="s">
        <v>568</v>
      </c>
      <c r="B22532" s="389" t="s">
        <v>519</v>
      </c>
      <c r="C22532" s="389">
        <v>34865.837904899898</v>
      </c>
      <c r="D22532" s="389" t="s">
        <v>519</v>
      </c>
      <c r="E22532" s="389" t="s">
        <v>670</v>
      </c>
      <c r="F22532" s="389" t="s">
        <v>650</v>
      </c>
      <c r="G22532" s="389" t="s">
        <v>519</v>
      </c>
    </row>
    <row r="22533" spans="1:7">
      <c r="A22533" s="389" t="s">
        <v>568</v>
      </c>
      <c r="B22533" s="389" t="s">
        <v>519</v>
      </c>
      <c r="C22533" s="389">
        <v>34865.837904899898</v>
      </c>
      <c r="D22533" s="389" t="s">
        <v>519</v>
      </c>
      <c r="E22533" s="389" t="s">
        <v>670</v>
      </c>
      <c r="F22533" s="389" t="s">
        <v>650</v>
      </c>
      <c r="G22533" s="389" t="s">
        <v>519</v>
      </c>
    </row>
    <row r="22534" spans="1:7">
      <c r="A22534" s="389" t="s">
        <v>568</v>
      </c>
      <c r="B22534" s="389" t="s">
        <v>519</v>
      </c>
      <c r="C22534" s="389">
        <v>34865.837904899898</v>
      </c>
      <c r="D22534" s="389" t="s">
        <v>519</v>
      </c>
      <c r="E22534" s="389" t="s">
        <v>670</v>
      </c>
      <c r="F22534" s="389" t="s">
        <v>650</v>
      </c>
      <c r="G22534" s="389" t="s">
        <v>519</v>
      </c>
    </row>
    <row r="22535" spans="1:7">
      <c r="A22535" s="389" t="s">
        <v>568</v>
      </c>
      <c r="B22535" s="389" t="s">
        <v>519</v>
      </c>
      <c r="C22535" s="389">
        <v>34865.837904899898</v>
      </c>
      <c r="D22535" s="389" t="s">
        <v>519</v>
      </c>
      <c r="E22535" s="389" t="s">
        <v>670</v>
      </c>
      <c r="F22535" s="389" t="s">
        <v>650</v>
      </c>
      <c r="G22535" s="389" t="s">
        <v>519</v>
      </c>
    </row>
    <row r="22536" spans="1:7">
      <c r="A22536" s="389" t="s">
        <v>568</v>
      </c>
      <c r="B22536" s="389" t="s">
        <v>519</v>
      </c>
      <c r="C22536" s="389">
        <v>34865.837904899898</v>
      </c>
      <c r="D22536" s="389" t="s">
        <v>519</v>
      </c>
      <c r="E22536" s="389" t="s">
        <v>670</v>
      </c>
      <c r="F22536" s="389" t="s">
        <v>650</v>
      </c>
      <c r="G22536" s="389" t="s">
        <v>519</v>
      </c>
    </row>
    <row r="22537" spans="1:7">
      <c r="A22537" s="389" t="s">
        <v>568</v>
      </c>
      <c r="B22537" s="389" t="s">
        <v>519</v>
      </c>
      <c r="C22537" s="389">
        <v>34865.837904899898</v>
      </c>
      <c r="D22537" s="389" t="s">
        <v>519</v>
      </c>
      <c r="E22537" s="389" t="s">
        <v>670</v>
      </c>
      <c r="F22537" s="389" t="s">
        <v>650</v>
      </c>
      <c r="G22537" s="389" t="s">
        <v>519</v>
      </c>
    </row>
    <row r="22538" spans="1:7">
      <c r="A22538" s="389" t="s">
        <v>568</v>
      </c>
      <c r="B22538" s="389" t="s">
        <v>519</v>
      </c>
      <c r="C22538" s="389">
        <v>34865.837904899898</v>
      </c>
      <c r="D22538" s="389" t="s">
        <v>519</v>
      </c>
      <c r="E22538" s="389" t="s">
        <v>670</v>
      </c>
      <c r="F22538" s="389" t="s">
        <v>650</v>
      </c>
      <c r="G22538" s="389" t="s">
        <v>519</v>
      </c>
    </row>
    <row r="22539" spans="1:7">
      <c r="A22539" s="389" t="s">
        <v>568</v>
      </c>
      <c r="B22539" s="389" t="s">
        <v>519</v>
      </c>
      <c r="C22539" s="389">
        <v>34865.837904899898</v>
      </c>
      <c r="D22539" s="389" t="s">
        <v>519</v>
      </c>
      <c r="E22539" s="389" t="s">
        <v>670</v>
      </c>
      <c r="F22539" s="389" t="s">
        <v>650</v>
      </c>
      <c r="G22539" s="389" t="s">
        <v>519</v>
      </c>
    </row>
    <row r="22540" spans="1:7">
      <c r="A22540" s="389" t="s">
        <v>568</v>
      </c>
      <c r="B22540" s="389" t="s">
        <v>519</v>
      </c>
      <c r="C22540" s="389">
        <v>34865.837904899898</v>
      </c>
      <c r="D22540" s="389" t="s">
        <v>519</v>
      </c>
      <c r="E22540" s="389" t="s">
        <v>670</v>
      </c>
      <c r="F22540" s="389" t="s">
        <v>650</v>
      </c>
      <c r="G22540" s="389" t="s">
        <v>519</v>
      </c>
    </row>
    <row r="22541" spans="1:7">
      <c r="A22541" s="389" t="s">
        <v>568</v>
      </c>
      <c r="B22541" s="389" t="s">
        <v>519</v>
      </c>
      <c r="C22541" s="389">
        <v>34865.837904899898</v>
      </c>
      <c r="D22541" s="389" t="s">
        <v>519</v>
      </c>
      <c r="E22541" s="389" t="s">
        <v>670</v>
      </c>
      <c r="F22541" s="389" t="s">
        <v>650</v>
      </c>
      <c r="G22541" s="389" t="s">
        <v>519</v>
      </c>
    </row>
    <row r="22542" spans="1:7">
      <c r="A22542" s="389" t="s">
        <v>568</v>
      </c>
      <c r="B22542" s="389" t="s">
        <v>519</v>
      </c>
      <c r="C22542" s="389">
        <v>34865.837904899898</v>
      </c>
      <c r="D22542" s="389" t="s">
        <v>519</v>
      </c>
      <c r="E22542" s="389" t="s">
        <v>670</v>
      </c>
      <c r="F22542" s="389" t="s">
        <v>650</v>
      </c>
      <c r="G22542" s="389" t="s">
        <v>519</v>
      </c>
    </row>
    <row r="22543" spans="1:7">
      <c r="A22543" s="389" t="s">
        <v>568</v>
      </c>
      <c r="B22543" s="389" t="s">
        <v>519</v>
      </c>
      <c r="C22543" s="389">
        <v>34865.837904899898</v>
      </c>
      <c r="D22543" s="389" t="s">
        <v>519</v>
      </c>
      <c r="E22543" s="389" t="s">
        <v>670</v>
      </c>
      <c r="F22543" s="389" t="s">
        <v>650</v>
      </c>
      <c r="G22543" s="389" t="s">
        <v>519</v>
      </c>
    </row>
    <row r="22544" spans="1:7">
      <c r="A22544" s="389" t="s">
        <v>568</v>
      </c>
      <c r="B22544" s="389" t="s">
        <v>519</v>
      </c>
      <c r="C22544" s="389">
        <v>34865.837904899898</v>
      </c>
      <c r="D22544" s="389" t="s">
        <v>519</v>
      </c>
      <c r="E22544" s="389" t="s">
        <v>670</v>
      </c>
      <c r="F22544" s="389" t="s">
        <v>650</v>
      </c>
      <c r="G22544" s="389" t="s">
        <v>519</v>
      </c>
    </row>
    <row r="22545" spans="1:7">
      <c r="A22545" s="389" t="s">
        <v>568</v>
      </c>
      <c r="B22545" s="389" t="s">
        <v>519</v>
      </c>
      <c r="C22545" s="389">
        <v>34865.837904899898</v>
      </c>
      <c r="D22545" s="389" t="s">
        <v>519</v>
      </c>
      <c r="E22545" s="389" t="s">
        <v>670</v>
      </c>
      <c r="F22545" s="389" t="s">
        <v>650</v>
      </c>
      <c r="G22545" s="389" t="s">
        <v>519</v>
      </c>
    </row>
    <row r="22546" spans="1:7">
      <c r="A22546" s="389" t="s">
        <v>568</v>
      </c>
      <c r="B22546" s="389" t="s">
        <v>519</v>
      </c>
      <c r="C22546" s="389">
        <v>34865.837904899898</v>
      </c>
      <c r="D22546" s="389" t="s">
        <v>519</v>
      </c>
      <c r="E22546" s="389" t="s">
        <v>670</v>
      </c>
      <c r="F22546" s="389" t="s">
        <v>650</v>
      </c>
      <c r="G22546" s="389" t="s">
        <v>519</v>
      </c>
    </row>
    <row r="22547" spans="1:7">
      <c r="A22547" s="389" t="s">
        <v>568</v>
      </c>
      <c r="B22547" s="389" t="s">
        <v>519</v>
      </c>
      <c r="C22547" s="389">
        <v>34865.837904899898</v>
      </c>
      <c r="D22547" s="389" t="s">
        <v>519</v>
      </c>
      <c r="E22547" s="389" t="s">
        <v>670</v>
      </c>
      <c r="F22547" s="389" t="s">
        <v>650</v>
      </c>
      <c r="G22547" s="389" t="s">
        <v>519</v>
      </c>
    </row>
    <row r="22548" spans="1:7">
      <c r="A22548" s="389" t="s">
        <v>568</v>
      </c>
      <c r="B22548" s="389" t="s">
        <v>519</v>
      </c>
      <c r="C22548" s="389">
        <v>34865.837904899898</v>
      </c>
      <c r="D22548" s="389" t="s">
        <v>519</v>
      </c>
      <c r="E22548" s="389" t="s">
        <v>670</v>
      </c>
      <c r="F22548" s="389" t="s">
        <v>650</v>
      </c>
      <c r="G22548" s="389" t="s">
        <v>519</v>
      </c>
    </row>
    <row r="22549" spans="1:7">
      <c r="A22549" s="389" t="s">
        <v>568</v>
      </c>
      <c r="B22549" s="389" t="s">
        <v>519</v>
      </c>
      <c r="C22549" s="389">
        <v>34865.837904899898</v>
      </c>
      <c r="D22549" s="389" t="s">
        <v>519</v>
      </c>
      <c r="E22549" s="389" t="s">
        <v>670</v>
      </c>
      <c r="F22549" s="389" t="s">
        <v>650</v>
      </c>
      <c r="G22549" s="389" t="s">
        <v>519</v>
      </c>
    </row>
    <row r="22550" spans="1:7">
      <c r="A22550" s="389" t="s">
        <v>568</v>
      </c>
      <c r="B22550" s="389" t="s">
        <v>519</v>
      </c>
      <c r="C22550" s="389">
        <v>34865.837904899898</v>
      </c>
      <c r="D22550" s="389" t="s">
        <v>519</v>
      </c>
      <c r="E22550" s="389" t="s">
        <v>670</v>
      </c>
      <c r="F22550" s="389" t="s">
        <v>650</v>
      </c>
      <c r="G22550" s="389" t="s">
        <v>519</v>
      </c>
    </row>
    <row r="22551" spans="1:7">
      <c r="A22551" s="389" t="s">
        <v>568</v>
      </c>
      <c r="B22551" s="389" t="s">
        <v>519</v>
      </c>
      <c r="C22551" s="389">
        <v>34865.837904899898</v>
      </c>
      <c r="D22551" s="389" t="s">
        <v>519</v>
      </c>
      <c r="E22551" s="389" t="s">
        <v>670</v>
      </c>
      <c r="F22551" s="389" t="s">
        <v>650</v>
      </c>
      <c r="G22551" s="389" t="s">
        <v>519</v>
      </c>
    </row>
    <row r="22552" spans="1:7">
      <c r="A22552" s="389" t="s">
        <v>568</v>
      </c>
      <c r="B22552" s="389" t="s">
        <v>519</v>
      </c>
      <c r="C22552" s="389">
        <v>34865.837904899898</v>
      </c>
      <c r="D22552" s="389" t="s">
        <v>519</v>
      </c>
      <c r="E22552" s="389" t="s">
        <v>670</v>
      </c>
      <c r="F22552" s="389" t="s">
        <v>650</v>
      </c>
      <c r="G22552" s="389" t="s">
        <v>519</v>
      </c>
    </row>
    <row r="22553" spans="1:7">
      <c r="A22553" s="389" t="s">
        <v>568</v>
      </c>
      <c r="B22553" s="389" t="s">
        <v>519</v>
      </c>
      <c r="C22553" s="389">
        <v>34865.837904899898</v>
      </c>
      <c r="D22553" s="389" t="s">
        <v>519</v>
      </c>
      <c r="E22553" s="389" t="s">
        <v>670</v>
      </c>
      <c r="F22553" s="389" t="s">
        <v>650</v>
      </c>
      <c r="G22553" s="389" t="s">
        <v>519</v>
      </c>
    </row>
    <row r="22554" spans="1:7">
      <c r="A22554" s="389" t="s">
        <v>568</v>
      </c>
      <c r="B22554" s="389" t="s">
        <v>519</v>
      </c>
      <c r="C22554" s="389">
        <v>34865.837904899898</v>
      </c>
      <c r="D22554" s="389" t="s">
        <v>519</v>
      </c>
      <c r="E22554" s="389" t="s">
        <v>670</v>
      </c>
      <c r="F22554" s="389" t="s">
        <v>650</v>
      </c>
      <c r="G22554" s="389" t="s">
        <v>519</v>
      </c>
    </row>
    <row r="22555" spans="1:7">
      <c r="A22555" s="389" t="s">
        <v>568</v>
      </c>
      <c r="B22555" s="389" t="s">
        <v>519</v>
      </c>
      <c r="C22555" s="389">
        <v>34865.837904899898</v>
      </c>
      <c r="D22555" s="389" t="s">
        <v>519</v>
      </c>
      <c r="E22555" s="389" t="s">
        <v>670</v>
      </c>
      <c r="F22555" s="389" t="s">
        <v>650</v>
      </c>
      <c r="G22555" s="389" t="s">
        <v>519</v>
      </c>
    </row>
    <row r="22556" spans="1:7">
      <c r="A22556" s="389" t="s">
        <v>568</v>
      </c>
      <c r="B22556" s="389" t="s">
        <v>519</v>
      </c>
      <c r="C22556" s="389">
        <v>34865.837904899898</v>
      </c>
      <c r="D22556" s="389" t="s">
        <v>519</v>
      </c>
      <c r="E22556" s="389" t="s">
        <v>670</v>
      </c>
      <c r="F22556" s="389" t="s">
        <v>650</v>
      </c>
      <c r="G22556" s="389" t="s">
        <v>519</v>
      </c>
    </row>
    <row r="22557" spans="1:7">
      <c r="A22557" s="389" t="s">
        <v>568</v>
      </c>
      <c r="B22557" s="389" t="s">
        <v>519</v>
      </c>
      <c r="C22557" s="389">
        <v>34865.837904899898</v>
      </c>
      <c r="D22557" s="389" t="s">
        <v>519</v>
      </c>
      <c r="E22557" s="389" t="s">
        <v>670</v>
      </c>
      <c r="F22557" s="389" t="s">
        <v>650</v>
      </c>
      <c r="G22557" s="389" t="s">
        <v>519</v>
      </c>
    </row>
    <row r="22558" spans="1:7">
      <c r="A22558" s="389" t="s">
        <v>568</v>
      </c>
      <c r="B22558" s="389" t="s">
        <v>519</v>
      </c>
      <c r="C22558" s="389">
        <v>34865.837904899898</v>
      </c>
      <c r="D22558" s="389" t="s">
        <v>519</v>
      </c>
      <c r="E22558" s="389" t="s">
        <v>670</v>
      </c>
      <c r="F22558" s="389" t="s">
        <v>650</v>
      </c>
      <c r="G22558" s="389" t="s">
        <v>519</v>
      </c>
    </row>
    <row r="22559" spans="1:7">
      <c r="A22559" s="389" t="s">
        <v>568</v>
      </c>
      <c r="B22559" s="389" t="s">
        <v>519</v>
      </c>
      <c r="C22559" s="389">
        <v>34865.837904899898</v>
      </c>
      <c r="D22559" s="389" t="s">
        <v>519</v>
      </c>
      <c r="E22559" s="389" t="s">
        <v>670</v>
      </c>
      <c r="F22559" s="389" t="s">
        <v>650</v>
      </c>
      <c r="G22559" s="389" t="s">
        <v>519</v>
      </c>
    </row>
    <row r="22560" spans="1:7">
      <c r="A22560" s="389" t="s">
        <v>568</v>
      </c>
      <c r="B22560" s="389" t="s">
        <v>519</v>
      </c>
      <c r="C22560" s="389">
        <v>34865.837904899898</v>
      </c>
      <c r="D22560" s="389" t="s">
        <v>519</v>
      </c>
      <c r="E22560" s="389" t="s">
        <v>670</v>
      </c>
      <c r="F22560" s="389" t="s">
        <v>650</v>
      </c>
      <c r="G22560" s="389" t="s">
        <v>519</v>
      </c>
    </row>
    <row r="22561" spans="1:7">
      <c r="A22561" s="389" t="s">
        <v>568</v>
      </c>
      <c r="B22561" s="389" t="s">
        <v>519</v>
      </c>
      <c r="C22561" s="389">
        <v>34865.837904899898</v>
      </c>
      <c r="D22561" s="389" t="s">
        <v>519</v>
      </c>
      <c r="E22561" s="389" t="s">
        <v>670</v>
      </c>
      <c r="F22561" s="389" t="s">
        <v>650</v>
      </c>
      <c r="G22561" s="389" t="s">
        <v>519</v>
      </c>
    </row>
    <row r="22562" spans="1:7">
      <c r="A22562" s="389" t="s">
        <v>568</v>
      </c>
      <c r="B22562" s="389" t="s">
        <v>519</v>
      </c>
      <c r="C22562" s="389">
        <v>34865.837904899898</v>
      </c>
      <c r="D22562" s="389" t="s">
        <v>519</v>
      </c>
      <c r="E22562" s="389" t="s">
        <v>670</v>
      </c>
      <c r="F22562" s="389" t="s">
        <v>650</v>
      </c>
      <c r="G22562" s="389" t="s">
        <v>519</v>
      </c>
    </row>
    <row r="22563" spans="1:7">
      <c r="A22563" s="389" t="s">
        <v>568</v>
      </c>
      <c r="B22563" s="389" t="s">
        <v>519</v>
      </c>
      <c r="C22563" s="389">
        <v>34865.837904899898</v>
      </c>
      <c r="D22563" s="389" t="s">
        <v>519</v>
      </c>
      <c r="E22563" s="389" t="s">
        <v>670</v>
      </c>
      <c r="F22563" s="389" t="s">
        <v>650</v>
      </c>
      <c r="G22563" s="389" t="s">
        <v>519</v>
      </c>
    </row>
    <row r="22564" spans="1:7">
      <c r="A22564" s="389" t="s">
        <v>568</v>
      </c>
      <c r="B22564" s="389" t="s">
        <v>519</v>
      </c>
      <c r="C22564" s="389">
        <v>34865.837904899898</v>
      </c>
      <c r="D22564" s="389" t="s">
        <v>519</v>
      </c>
      <c r="E22564" s="389" t="s">
        <v>670</v>
      </c>
      <c r="F22564" s="389" t="s">
        <v>650</v>
      </c>
      <c r="G22564" s="389" t="s">
        <v>519</v>
      </c>
    </row>
    <row r="22565" spans="1:7">
      <c r="A22565" s="389" t="s">
        <v>568</v>
      </c>
      <c r="B22565" s="389" t="s">
        <v>519</v>
      </c>
      <c r="C22565" s="389">
        <v>34865.837904899898</v>
      </c>
      <c r="D22565" s="389" t="s">
        <v>519</v>
      </c>
      <c r="E22565" s="389" t="s">
        <v>670</v>
      </c>
      <c r="F22565" s="389" t="s">
        <v>650</v>
      </c>
      <c r="G22565" s="389" t="s">
        <v>519</v>
      </c>
    </row>
    <row r="22566" spans="1:7">
      <c r="A22566" s="389" t="s">
        <v>568</v>
      </c>
      <c r="B22566" s="389" t="s">
        <v>519</v>
      </c>
      <c r="C22566" s="389">
        <v>34865.837904899898</v>
      </c>
      <c r="D22566" s="389" t="s">
        <v>519</v>
      </c>
      <c r="E22566" s="389" t="s">
        <v>670</v>
      </c>
      <c r="F22566" s="389" t="s">
        <v>650</v>
      </c>
      <c r="G22566" s="389" t="s">
        <v>519</v>
      </c>
    </row>
    <row r="22567" spans="1:7">
      <c r="A22567" s="389" t="s">
        <v>568</v>
      </c>
      <c r="B22567" s="389" t="s">
        <v>519</v>
      </c>
      <c r="C22567" s="389">
        <v>34865.837904899898</v>
      </c>
      <c r="D22567" s="389" t="s">
        <v>519</v>
      </c>
      <c r="E22567" s="389" t="s">
        <v>670</v>
      </c>
      <c r="F22567" s="389" t="s">
        <v>650</v>
      </c>
      <c r="G22567" s="389" t="s">
        <v>519</v>
      </c>
    </row>
    <row r="22568" spans="1:7">
      <c r="A22568" s="389" t="s">
        <v>568</v>
      </c>
      <c r="B22568" s="389" t="s">
        <v>519</v>
      </c>
      <c r="C22568" s="389">
        <v>34865.837904899898</v>
      </c>
      <c r="D22568" s="389" t="s">
        <v>519</v>
      </c>
      <c r="E22568" s="389" t="s">
        <v>670</v>
      </c>
      <c r="F22568" s="389" t="s">
        <v>650</v>
      </c>
      <c r="G22568" s="389" t="s">
        <v>519</v>
      </c>
    </row>
    <row r="22569" spans="1:7">
      <c r="A22569" s="389" t="s">
        <v>568</v>
      </c>
      <c r="B22569" s="389" t="s">
        <v>519</v>
      </c>
      <c r="C22569" s="389">
        <v>34865.837904899898</v>
      </c>
      <c r="D22569" s="389" t="s">
        <v>519</v>
      </c>
      <c r="E22569" s="389" t="s">
        <v>670</v>
      </c>
      <c r="F22569" s="389" t="s">
        <v>650</v>
      </c>
      <c r="G22569" s="389" t="s">
        <v>519</v>
      </c>
    </row>
    <row r="22570" spans="1:7">
      <c r="A22570" s="389" t="s">
        <v>568</v>
      </c>
      <c r="B22570" s="389" t="s">
        <v>519</v>
      </c>
      <c r="C22570" s="389">
        <v>34865.837904899898</v>
      </c>
      <c r="D22570" s="389" t="s">
        <v>519</v>
      </c>
      <c r="E22570" s="389" t="s">
        <v>670</v>
      </c>
      <c r="F22570" s="389" t="s">
        <v>650</v>
      </c>
      <c r="G22570" s="389" t="s">
        <v>519</v>
      </c>
    </row>
    <row r="22571" spans="1:7">
      <c r="A22571" s="389" t="s">
        <v>568</v>
      </c>
      <c r="B22571" s="389" t="s">
        <v>519</v>
      </c>
      <c r="C22571" s="389">
        <v>34865.837904899898</v>
      </c>
      <c r="D22571" s="389" t="s">
        <v>519</v>
      </c>
      <c r="E22571" s="389" t="s">
        <v>670</v>
      </c>
      <c r="F22571" s="389" t="s">
        <v>650</v>
      </c>
      <c r="G22571" s="389" t="s">
        <v>519</v>
      </c>
    </row>
    <row r="22572" spans="1:7">
      <c r="A22572" s="389" t="s">
        <v>568</v>
      </c>
      <c r="B22572" s="389" t="s">
        <v>519</v>
      </c>
      <c r="C22572" s="389">
        <v>34865.837904899898</v>
      </c>
      <c r="D22572" s="389" t="s">
        <v>519</v>
      </c>
      <c r="E22572" s="389" t="s">
        <v>670</v>
      </c>
      <c r="F22572" s="389" t="s">
        <v>650</v>
      </c>
      <c r="G22572" s="389" t="s">
        <v>519</v>
      </c>
    </row>
    <row r="22573" spans="1:7">
      <c r="A22573" s="389" t="s">
        <v>568</v>
      </c>
      <c r="B22573" s="389" t="s">
        <v>519</v>
      </c>
      <c r="C22573" s="389">
        <v>34865.837904899898</v>
      </c>
      <c r="D22573" s="389" t="s">
        <v>519</v>
      </c>
      <c r="E22573" s="389" t="s">
        <v>670</v>
      </c>
      <c r="F22573" s="389" t="s">
        <v>650</v>
      </c>
      <c r="G22573" s="389" t="s">
        <v>519</v>
      </c>
    </row>
    <row r="22574" spans="1:7">
      <c r="A22574" s="389" t="s">
        <v>568</v>
      </c>
      <c r="B22574" s="389" t="s">
        <v>519</v>
      </c>
      <c r="C22574" s="389">
        <v>34865.837904899898</v>
      </c>
      <c r="D22574" s="389" t="s">
        <v>519</v>
      </c>
      <c r="E22574" s="389" t="s">
        <v>670</v>
      </c>
      <c r="F22574" s="389" t="s">
        <v>650</v>
      </c>
      <c r="G22574" s="389" t="s">
        <v>519</v>
      </c>
    </row>
    <row r="22575" spans="1:7">
      <c r="A22575" s="389" t="s">
        <v>568</v>
      </c>
      <c r="B22575" s="389" t="s">
        <v>519</v>
      </c>
      <c r="C22575" s="389">
        <v>34865.837904899898</v>
      </c>
      <c r="D22575" s="389" t="s">
        <v>519</v>
      </c>
      <c r="E22575" s="389" t="s">
        <v>670</v>
      </c>
      <c r="F22575" s="389" t="s">
        <v>650</v>
      </c>
      <c r="G22575" s="389" t="s">
        <v>519</v>
      </c>
    </row>
    <row r="22576" spans="1:7">
      <c r="A22576" s="389" t="s">
        <v>568</v>
      </c>
      <c r="B22576" s="389" t="s">
        <v>519</v>
      </c>
      <c r="C22576" s="389">
        <v>34865.837904899898</v>
      </c>
      <c r="D22576" s="389" t="s">
        <v>519</v>
      </c>
      <c r="E22576" s="389" t="s">
        <v>670</v>
      </c>
      <c r="F22576" s="389" t="s">
        <v>650</v>
      </c>
      <c r="G22576" s="389" t="s">
        <v>519</v>
      </c>
    </row>
    <row r="22577" spans="1:7">
      <c r="A22577" s="389" t="s">
        <v>568</v>
      </c>
      <c r="B22577" s="389" t="s">
        <v>519</v>
      </c>
      <c r="C22577" s="389">
        <v>34865.837904899898</v>
      </c>
      <c r="D22577" s="389" t="s">
        <v>519</v>
      </c>
      <c r="E22577" s="389" t="s">
        <v>670</v>
      </c>
      <c r="F22577" s="389" t="s">
        <v>650</v>
      </c>
      <c r="G22577" s="389" t="s">
        <v>519</v>
      </c>
    </row>
    <row r="22578" spans="1:7">
      <c r="A22578" s="389" t="s">
        <v>568</v>
      </c>
      <c r="B22578" s="389" t="s">
        <v>519</v>
      </c>
      <c r="C22578" s="389">
        <v>34865.837904899898</v>
      </c>
      <c r="D22578" s="389" t="s">
        <v>519</v>
      </c>
      <c r="E22578" s="389" t="s">
        <v>670</v>
      </c>
      <c r="F22578" s="389" t="s">
        <v>650</v>
      </c>
      <c r="G22578" s="389" t="s">
        <v>519</v>
      </c>
    </row>
    <row r="22579" spans="1:7">
      <c r="A22579" s="389" t="s">
        <v>568</v>
      </c>
      <c r="B22579" s="389" t="s">
        <v>519</v>
      </c>
      <c r="C22579" s="389">
        <v>34865.837904899898</v>
      </c>
      <c r="D22579" s="389" t="s">
        <v>519</v>
      </c>
      <c r="E22579" s="389" t="s">
        <v>670</v>
      </c>
      <c r="F22579" s="389" t="s">
        <v>650</v>
      </c>
      <c r="G22579" s="389" t="s">
        <v>519</v>
      </c>
    </row>
    <row r="22580" spans="1:7">
      <c r="A22580" s="389" t="s">
        <v>568</v>
      </c>
      <c r="B22580" s="389" t="s">
        <v>519</v>
      </c>
      <c r="C22580" s="389">
        <v>34865.837904899898</v>
      </c>
      <c r="D22580" s="389" t="s">
        <v>519</v>
      </c>
      <c r="E22580" s="389" t="s">
        <v>670</v>
      </c>
      <c r="F22580" s="389" t="s">
        <v>650</v>
      </c>
      <c r="G22580" s="389" t="s">
        <v>519</v>
      </c>
    </row>
    <row r="22581" spans="1:7">
      <c r="A22581" s="389" t="s">
        <v>568</v>
      </c>
      <c r="B22581" s="389" t="s">
        <v>519</v>
      </c>
      <c r="C22581" s="389">
        <v>34865.837904899898</v>
      </c>
      <c r="D22581" s="389" t="s">
        <v>519</v>
      </c>
      <c r="E22581" s="389" t="s">
        <v>670</v>
      </c>
      <c r="F22581" s="389" t="s">
        <v>650</v>
      </c>
      <c r="G22581" s="389" t="s">
        <v>519</v>
      </c>
    </row>
    <row r="22582" spans="1:7">
      <c r="A22582" s="389" t="s">
        <v>568</v>
      </c>
      <c r="B22582" s="389" t="s">
        <v>519</v>
      </c>
      <c r="C22582" s="389">
        <v>34865.837904899898</v>
      </c>
      <c r="D22582" s="389" t="s">
        <v>519</v>
      </c>
      <c r="E22582" s="389" t="s">
        <v>670</v>
      </c>
      <c r="F22582" s="389" t="s">
        <v>650</v>
      </c>
      <c r="G22582" s="389" t="s">
        <v>519</v>
      </c>
    </row>
    <row r="22583" spans="1:7">
      <c r="A22583" s="389" t="s">
        <v>568</v>
      </c>
      <c r="B22583" s="389" t="s">
        <v>519</v>
      </c>
      <c r="C22583" s="389">
        <v>34865.837904899898</v>
      </c>
      <c r="D22583" s="389" t="s">
        <v>519</v>
      </c>
      <c r="E22583" s="389" t="s">
        <v>670</v>
      </c>
      <c r="F22583" s="389" t="s">
        <v>650</v>
      </c>
      <c r="G22583" s="389" t="s">
        <v>519</v>
      </c>
    </row>
    <row r="22584" spans="1:7">
      <c r="A22584" s="389" t="s">
        <v>568</v>
      </c>
      <c r="B22584" s="389" t="s">
        <v>519</v>
      </c>
      <c r="C22584" s="389">
        <v>34865.837904899898</v>
      </c>
      <c r="D22584" s="389" t="s">
        <v>519</v>
      </c>
      <c r="E22584" s="389" t="s">
        <v>670</v>
      </c>
      <c r="F22584" s="389" t="s">
        <v>650</v>
      </c>
      <c r="G22584" s="389" t="s">
        <v>519</v>
      </c>
    </row>
    <row r="22585" spans="1:7">
      <c r="A22585" s="389" t="s">
        <v>568</v>
      </c>
      <c r="B22585" s="389" t="s">
        <v>519</v>
      </c>
      <c r="C22585" s="389">
        <v>34865.837904899898</v>
      </c>
      <c r="D22585" s="389" t="s">
        <v>519</v>
      </c>
      <c r="E22585" s="389" t="s">
        <v>670</v>
      </c>
      <c r="F22585" s="389" t="s">
        <v>650</v>
      </c>
      <c r="G22585" s="389" t="s">
        <v>519</v>
      </c>
    </row>
    <row r="22586" spans="1:7">
      <c r="A22586" s="389" t="s">
        <v>568</v>
      </c>
      <c r="B22586" s="389" t="s">
        <v>519</v>
      </c>
      <c r="C22586" s="389">
        <v>34865.837904899898</v>
      </c>
      <c r="D22586" s="389" t="s">
        <v>519</v>
      </c>
      <c r="E22586" s="389" t="s">
        <v>670</v>
      </c>
      <c r="F22586" s="389" t="s">
        <v>650</v>
      </c>
      <c r="G22586" s="389" t="s">
        <v>519</v>
      </c>
    </row>
    <row r="22587" spans="1:7">
      <c r="A22587" s="389" t="s">
        <v>569</v>
      </c>
      <c r="B22587" s="389" t="s">
        <v>519</v>
      </c>
      <c r="C22587" s="389">
        <v>34865.837904899898</v>
      </c>
      <c r="D22587" s="389" t="s">
        <v>519</v>
      </c>
      <c r="E22587" s="389" t="s">
        <v>670</v>
      </c>
      <c r="F22587" s="389" t="s">
        <v>650</v>
      </c>
      <c r="G22587" s="389" t="s">
        <v>519</v>
      </c>
    </row>
    <row r="22588" spans="1:7">
      <c r="A22588" s="389" t="s">
        <v>569</v>
      </c>
      <c r="B22588" s="389" t="s">
        <v>519</v>
      </c>
      <c r="C22588" s="389">
        <v>34865.837904899898</v>
      </c>
      <c r="D22588" s="389" t="s">
        <v>519</v>
      </c>
      <c r="E22588" s="389" t="s">
        <v>670</v>
      </c>
      <c r="F22588" s="389" t="s">
        <v>650</v>
      </c>
      <c r="G22588" s="389" t="s">
        <v>519</v>
      </c>
    </row>
    <row r="22589" spans="1:7">
      <c r="A22589" s="389" t="s">
        <v>569</v>
      </c>
      <c r="B22589" s="389" t="s">
        <v>519</v>
      </c>
      <c r="C22589" s="389">
        <v>34865.837904899898</v>
      </c>
      <c r="D22589" s="389" t="s">
        <v>519</v>
      </c>
      <c r="E22589" s="389" t="s">
        <v>670</v>
      </c>
      <c r="F22589" s="389" t="s">
        <v>650</v>
      </c>
      <c r="G22589" s="389" t="s">
        <v>519</v>
      </c>
    </row>
    <row r="22590" spans="1:7">
      <c r="A22590" s="389" t="s">
        <v>569</v>
      </c>
      <c r="B22590" s="389" t="s">
        <v>519</v>
      </c>
      <c r="C22590" s="389">
        <v>34865.837904899898</v>
      </c>
      <c r="D22590" s="389" t="s">
        <v>519</v>
      </c>
      <c r="E22590" s="389" t="s">
        <v>670</v>
      </c>
      <c r="F22590" s="389" t="s">
        <v>650</v>
      </c>
      <c r="G22590" s="389" t="s">
        <v>519</v>
      </c>
    </row>
    <row r="22591" spans="1:7">
      <c r="A22591" s="389" t="s">
        <v>569</v>
      </c>
      <c r="B22591" s="389" t="s">
        <v>519</v>
      </c>
      <c r="C22591" s="389">
        <v>34865.837904899898</v>
      </c>
      <c r="D22591" s="389" t="s">
        <v>519</v>
      </c>
      <c r="E22591" s="389" t="s">
        <v>670</v>
      </c>
      <c r="F22591" s="389" t="s">
        <v>650</v>
      </c>
      <c r="G22591" s="389" t="s">
        <v>519</v>
      </c>
    </row>
    <row r="22592" spans="1:7">
      <c r="A22592" s="389" t="s">
        <v>569</v>
      </c>
      <c r="B22592" s="389" t="s">
        <v>519</v>
      </c>
      <c r="C22592" s="389">
        <v>34865.837904899898</v>
      </c>
      <c r="D22592" s="389" t="s">
        <v>519</v>
      </c>
      <c r="E22592" s="389" t="s">
        <v>670</v>
      </c>
      <c r="F22592" s="389" t="s">
        <v>650</v>
      </c>
      <c r="G22592" s="389" t="s">
        <v>519</v>
      </c>
    </row>
    <row r="22593" spans="1:7">
      <c r="A22593" s="389" t="s">
        <v>569</v>
      </c>
      <c r="B22593" s="389" t="s">
        <v>519</v>
      </c>
      <c r="C22593" s="389">
        <v>34865.837904899898</v>
      </c>
      <c r="D22593" s="389" t="s">
        <v>519</v>
      </c>
      <c r="E22593" s="389" t="s">
        <v>670</v>
      </c>
      <c r="F22593" s="389" t="s">
        <v>650</v>
      </c>
      <c r="G22593" s="389" t="s">
        <v>519</v>
      </c>
    </row>
    <row r="22594" spans="1:7">
      <c r="A22594" s="389" t="s">
        <v>569</v>
      </c>
      <c r="B22594" s="389" t="s">
        <v>519</v>
      </c>
      <c r="C22594" s="389">
        <v>34865.837904899898</v>
      </c>
      <c r="D22594" s="389" t="s">
        <v>519</v>
      </c>
      <c r="E22594" s="389" t="s">
        <v>670</v>
      </c>
      <c r="F22594" s="389" t="s">
        <v>650</v>
      </c>
      <c r="G22594" s="389" t="s">
        <v>519</v>
      </c>
    </row>
    <row r="22595" spans="1:7">
      <c r="A22595" s="389" t="s">
        <v>569</v>
      </c>
      <c r="B22595" s="389" t="s">
        <v>519</v>
      </c>
      <c r="C22595" s="389">
        <v>34865.837904899898</v>
      </c>
      <c r="D22595" s="389" t="s">
        <v>519</v>
      </c>
      <c r="E22595" s="389" t="s">
        <v>670</v>
      </c>
      <c r="F22595" s="389" t="s">
        <v>650</v>
      </c>
      <c r="G22595" s="389" t="s">
        <v>519</v>
      </c>
    </row>
    <row r="22596" spans="1:7">
      <c r="A22596" s="389" t="s">
        <v>569</v>
      </c>
      <c r="B22596" s="389" t="s">
        <v>519</v>
      </c>
      <c r="C22596" s="389">
        <v>34865.837904899898</v>
      </c>
      <c r="D22596" s="389" t="s">
        <v>519</v>
      </c>
      <c r="E22596" s="389" t="s">
        <v>670</v>
      </c>
      <c r="F22596" s="389" t="s">
        <v>650</v>
      </c>
      <c r="G22596" s="389" t="s">
        <v>519</v>
      </c>
    </row>
    <row r="22597" spans="1:7">
      <c r="A22597" s="389" t="s">
        <v>569</v>
      </c>
      <c r="B22597" s="389" t="s">
        <v>519</v>
      </c>
      <c r="C22597" s="389">
        <v>34865.837904899898</v>
      </c>
      <c r="D22597" s="389" t="s">
        <v>519</v>
      </c>
      <c r="E22597" s="389" t="s">
        <v>670</v>
      </c>
      <c r="F22597" s="389" t="s">
        <v>650</v>
      </c>
      <c r="G22597" s="389" t="s">
        <v>519</v>
      </c>
    </row>
    <row r="22598" spans="1:7">
      <c r="A22598" s="389" t="s">
        <v>569</v>
      </c>
      <c r="B22598" s="389" t="s">
        <v>519</v>
      </c>
      <c r="C22598" s="389">
        <v>34865.837904899898</v>
      </c>
      <c r="D22598" s="389" t="s">
        <v>519</v>
      </c>
      <c r="E22598" s="389" t="s">
        <v>670</v>
      </c>
      <c r="F22598" s="389" t="s">
        <v>650</v>
      </c>
      <c r="G22598" s="389" t="s">
        <v>519</v>
      </c>
    </row>
    <row r="22599" spans="1:7">
      <c r="A22599" s="389" t="s">
        <v>569</v>
      </c>
      <c r="B22599" s="389" t="s">
        <v>519</v>
      </c>
      <c r="C22599" s="389">
        <v>34865.837904899898</v>
      </c>
      <c r="D22599" s="389" t="s">
        <v>519</v>
      </c>
      <c r="E22599" s="389" t="s">
        <v>670</v>
      </c>
      <c r="F22599" s="389" t="s">
        <v>650</v>
      </c>
      <c r="G22599" s="389" t="s">
        <v>519</v>
      </c>
    </row>
    <row r="22600" spans="1:7">
      <c r="A22600" s="389" t="s">
        <v>569</v>
      </c>
      <c r="B22600" s="389" t="s">
        <v>519</v>
      </c>
      <c r="C22600" s="389">
        <v>34865.837904899898</v>
      </c>
      <c r="D22600" s="389" t="s">
        <v>519</v>
      </c>
      <c r="E22600" s="389" t="s">
        <v>670</v>
      </c>
      <c r="F22600" s="389" t="s">
        <v>650</v>
      </c>
      <c r="G22600" s="389" t="s">
        <v>519</v>
      </c>
    </row>
    <row r="22601" spans="1:7">
      <c r="A22601" s="389" t="s">
        <v>569</v>
      </c>
      <c r="B22601" s="389" t="s">
        <v>519</v>
      </c>
      <c r="C22601" s="389">
        <v>34865.837904899898</v>
      </c>
      <c r="D22601" s="389" t="s">
        <v>519</v>
      </c>
      <c r="E22601" s="389" t="s">
        <v>670</v>
      </c>
      <c r="F22601" s="389" t="s">
        <v>650</v>
      </c>
      <c r="G22601" s="389" t="s">
        <v>519</v>
      </c>
    </row>
    <row r="22602" spans="1:7">
      <c r="A22602" s="389" t="s">
        <v>569</v>
      </c>
      <c r="B22602" s="389" t="s">
        <v>519</v>
      </c>
      <c r="C22602" s="389">
        <v>34865.837904899898</v>
      </c>
      <c r="D22602" s="389" t="s">
        <v>519</v>
      </c>
      <c r="E22602" s="389" t="s">
        <v>670</v>
      </c>
      <c r="F22602" s="389" t="s">
        <v>650</v>
      </c>
      <c r="G22602" s="389" t="s">
        <v>519</v>
      </c>
    </row>
    <row r="22603" spans="1:7">
      <c r="A22603" s="389" t="s">
        <v>569</v>
      </c>
      <c r="B22603" s="389" t="s">
        <v>519</v>
      </c>
      <c r="C22603" s="389">
        <v>34865.837904899898</v>
      </c>
      <c r="D22603" s="389" t="s">
        <v>519</v>
      </c>
      <c r="E22603" s="389" t="s">
        <v>670</v>
      </c>
      <c r="F22603" s="389" t="s">
        <v>650</v>
      </c>
      <c r="G22603" s="389" t="s">
        <v>519</v>
      </c>
    </row>
    <row r="22604" spans="1:7">
      <c r="A22604" s="389" t="s">
        <v>569</v>
      </c>
      <c r="B22604" s="389" t="s">
        <v>519</v>
      </c>
      <c r="C22604" s="389">
        <v>34865.837904899898</v>
      </c>
      <c r="D22604" s="389" t="s">
        <v>519</v>
      </c>
      <c r="E22604" s="389" t="s">
        <v>670</v>
      </c>
      <c r="F22604" s="389" t="s">
        <v>650</v>
      </c>
      <c r="G22604" s="389" t="s">
        <v>519</v>
      </c>
    </row>
    <row r="22605" spans="1:7">
      <c r="A22605" s="389" t="s">
        <v>569</v>
      </c>
      <c r="B22605" s="389" t="s">
        <v>519</v>
      </c>
      <c r="C22605" s="389">
        <v>34865.837904899898</v>
      </c>
      <c r="D22605" s="389" t="s">
        <v>519</v>
      </c>
      <c r="E22605" s="389" t="s">
        <v>670</v>
      </c>
      <c r="F22605" s="389" t="s">
        <v>650</v>
      </c>
      <c r="G22605" s="389" t="s">
        <v>519</v>
      </c>
    </row>
    <row r="22606" spans="1:7">
      <c r="A22606" s="389" t="s">
        <v>569</v>
      </c>
      <c r="B22606" s="389" t="s">
        <v>519</v>
      </c>
      <c r="C22606" s="389">
        <v>34865.837904899898</v>
      </c>
      <c r="D22606" s="389" t="s">
        <v>519</v>
      </c>
      <c r="E22606" s="389" t="s">
        <v>670</v>
      </c>
      <c r="F22606" s="389" t="s">
        <v>650</v>
      </c>
      <c r="G22606" s="389" t="s">
        <v>519</v>
      </c>
    </row>
    <row r="22607" spans="1:7">
      <c r="A22607" s="389" t="s">
        <v>569</v>
      </c>
      <c r="B22607" s="389" t="s">
        <v>519</v>
      </c>
      <c r="C22607" s="389">
        <v>34865.837904899898</v>
      </c>
      <c r="D22607" s="389" t="s">
        <v>519</v>
      </c>
      <c r="E22607" s="389" t="s">
        <v>670</v>
      </c>
      <c r="F22607" s="389" t="s">
        <v>650</v>
      </c>
      <c r="G22607" s="389" t="s">
        <v>519</v>
      </c>
    </row>
    <row r="22608" spans="1:7">
      <c r="A22608" s="389" t="s">
        <v>552</v>
      </c>
      <c r="B22608" s="389" t="s">
        <v>519</v>
      </c>
      <c r="C22608" s="389">
        <v>34865.837904899898</v>
      </c>
      <c r="D22608" s="389" t="s">
        <v>519</v>
      </c>
      <c r="E22608" s="389" t="s">
        <v>670</v>
      </c>
      <c r="F22608" s="389" t="s">
        <v>650</v>
      </c>
      <c r="G22608" s="389" t="s">
        <v>519</v>
      </c>
    </row>
    <row r="22609" spans="1:7">
      <c r="A22609" s="389" t="s">
        <v>552</v>
      </c>
      <c r="B22609" s="389" t="s">
        <v>519</v>
      </c>
      <c r="C22609" s="389">
        <v>34865.837904899898</v>
      </c>
      <c r="D22609" s="389" t="s">
        <v>519</v>
      </c>
      <c r="E22609" s="389" t="s">
        <v>670</v>
      </c>
      <c r="F22609" s="389" t="s">
        <v>650</v>
      </c>
      <c r="G22609" s="389" t="s">
        <v>519</v>
      </c>
    </row>
    <row r="22610" spans="1:7">
      <c r="A22610" s="389" t="s">
        <v>569</v>
      </c>
      <c r="B22610" s="389" t="s">
        <v>519</v>
      </c>
      <c r="C22610" s="389">
        <v>34865.837904899898</v>
      </c>
      <c r="D22610" s="389" t="s">
        <v>519</v>
      </c>
      <c r="E22610" s="389" t="s">
        <v>670</v>
      </c>
      <c r="F22610" s="389" t="s">
        <v>650</v>
      </c>
      <c r="G22610" s="389" t="s">
        <v>519</v>
      </c>
    </row>
    <row r="22611" spans="1:7">
      <c r="A22611" s="389" t="s">
        <v>570</v>
      </c>
      <c r="B22611" s="389" t="s">
        <v>519</v>
      </c>
      <c r="C22611" s="389">
        <v>34865.837904899898</v>
      </c>
      <c r="D22611" s="389" t="s">
        <v>519</v>
      </c>
      <c r="E22611" s="389" t="s">
        <v>670</v>
      </c>
      <c r="F22611" s="389" t="s">
        <v>650</v>
      </c>
      <c r="G22611" s="389" t="s">
        <v>519</v>
      </c>
    </row>
    <row r="22612" spans="1:7">
      <c r="A22612" s="389" t="s">
        <v>570</v>
      </c>
      <c r="B22612" s="389" t="s">
        <v>519</v>
      </c>
      <c r="C22612" s="389">
        <v>34865.837904899898</v>
      </c>
      <c r="D22612" s="389" t="s">
        <v>519</v>
      </c>
      <c r="E22612" s="389" t="s">
        <v>670</v>
      </c>
      <c r="F22612" s="389" t="s">
        <v>650</v>
      </c>
      <c r="G22612" s="389" t="s">
        <v>519</v>
      </c>
    </row>
    <row r="22613" spans="1:7">
      <c r="A22613" s="389" t="s">
        <v>570</v>
      </c>
      <c r="B22613" s="389" t="s">
        <v>519</v>
      </c>
      <c r="C22613" s="389">
        <v>34865.837904899898</v>
      </c>
      <c r="D22613" s="389" t="s">
        <v>519</v>
      </c>
      <c r="E22613" s="389" t="s">
        <v>670</v>
      </c>
      <c r="F22613" s="389" t="s">
        <v>650</v>
      </c>
      <c r="G22613" s="389" t="s">
        <v>519</v>
      </c>
    </row>
    <row r="22614" spans="1:7">
      <c r="A22614" s="389" t="s">
        <v>570</v>
      </c>
      <c r="B22614" s="389" t="s">
        <v>519</v>
      </c>
      <c r="C22614" s="389">
        <v>34865.837904899898</v>
      </c>
      <c r="D22614" s="389" t="s">
        <v>519</v>
      </c>
      <c r="E22614" s="389" t="s">
        <v>670</v>
      </c>
      <c r="F22614" s="389" t="s">
        <v>650</v>
      </c>
      <c r="G22614" s="389" t="s">
        <v>519</v>
      </c>
    </row>
    <row r="22615" spans="1:7">
      <c r="A22615" s="389" t="s">
        <v>570</v>
      </c>
      <c r="B22615" s="389" t="s">
        <v>519</v>
      </c>
      <c r="C22615" s="389">
        <v>34865.837904899898</v>
      </c>
      <c r="D22615" s="389" t="s">
        <v>519</v>
      </c>
      <c r="E22615" s="389" t="s">
        <v>670</v>
      </c>
      <c r="F22615" s="389" t="s">
        <v>650</v>
      </c>
      <c r="G22615" s="389" t="s">
        <v>519</v>
      </c>
    </row>
    <row r="22616" spans="1:7">
      <c r="A22616" s="389" t="s">
        <v>570</v>
      </c>
      <c r="B22616" s="389" t="s">
        <v>519</v>
      </c>
      <c r="C22616" s="389">
        <v>34865.837904899898</v>
      </c>
      <c r="D22616" s="389" t="s">
        <v>519</v>
      </c>
      <c r="E22616" s="389" t="s">
        <v>670</v>
      </c>
      <c r="F22616" s="389" t="s">
        <v>650</v>
      </c>
      <c r="G22616" s="389" t="s">
        <v>519</v>
      </c>
    </row>
    <row r="22617" spans="1:7">
      <c r="A22617" s="389" t="s">
        <v>570</v>
      </c>
      <c r="B22617" s="389" t="s">
        <v>519</v>
      </c>
      <c r="C22617" s="389">
        <v>34865.837904899898</v>
      </c>
      <c r="D22617" s="389" t="s">
        <v>519</v>
      </c>
      <c r="E22617" s="389" t="s">
        <v>670</v>
      </c>
      <c r="F22617" s="389" t="s">
        <v>650</v>
      </c>
      <c r="G22617" s="389" t="s">
        <v>519</v>
      </c>
    </row>
    <row r="22618" spans="1:7">
      <c r="A22618" s="389" t="s">
        <v>570</v>
      </c>
      <c r="B22618" s="389" t="s">
        <v>519</v>
      </c>
      <c r="C22618" s="389">
        <v>34865.837904899898</v>
      </c>
      <c r="D22618" s="389" t="s">
        <v>519</v>
      </c>
      <c r="E22618" s="389" t="s">
        <v>670</v>
      </c>
      <c r="F22618" s="389" t="s">
        <v>650</v>
      </c>
      <c r="G22618" s="389" t="s">
        <v>519</v>
      </c>
    </row>
    <row r="22619" spans="1:7">
      <c r="A22619" s="389" t="s">
        <v>570</v>
      </c>
      <c r="B22619" s="389" t="s">
        <v>519</v>
      </c>
      <c r="C22619" s="389">
        <v>34865.837904899898</v>
      </c>
      <c r="D22619" s="389" t="s">
        <v>519</v>
      </c>
      <c r="E22619" s="389" t="s">
        <v>670</v>
      </c>
      <c r="F22619" s="389" t="s">
        <v>650</v>
      </c>
      <c r="G22619" s="389" t="s">
        <v>519</v>
      </c>
    </row>
    <row r="22620" spans="1:7">
      <c r="A22620" s="389" t="s">
        <v>570</v>
      </c>
      <c r="B22620" s="389" t="s">
        <v>519</v>
      </c>
      <c r="C22620" s="389">
        <v>34865.837904899898</v>
      </c>
      <c r="D22620" s="389" t="s">
        <v>519</v>
      </c>
      <c r="E22620" s="389" t="s">
        <v>670</v>
      </c>
      <c r="F22620" s="389" t="s">
        <v>650</v>
      </c>
      <c r="G22620" s="389" t="s">
        <v>519</v>
      </c>
    </row>
    <row r="22621" spans="1:7">
      <c r="A22621" s="389" t="s">
        <v>552</v>
      </c>
      <c r="B22621" s="389" t="s">
        <v>519</v>
      </c>
      <c r="C22621" s="389">
        <v>34865.837904899898</v>
      </c>
      <c r="D22621" s="389" t="s">
        <v>519</v>
      </c>
      <c r="E22621" s="389" t="s">
        <v>670</v>
      </c>
      <c r="F22621" s="389" t="s">
        <v>650</v>
      </c>
      <c r="G22621" s="389" t="s">
        <v>519</v>
      </c>
    </row>
    <row r="22622" spans="1:7">
      <c r="A22622" s="389" t="s">
        <v>552</v>
      </c>
      <c r="B22622" s="389" t="s">
        <v>519</v>
      </c>
      <c r="C22622" s="389">
        <v>34865.837904899898</v>
      </c>
      <c r="D22622" s="389" t="s">
        <v>519</v>
      </c>
      <c r="E22622" s="389" t="s">
        <v>670</v>
      </c>
      <c r="F22622" s="389" t="s">
        <v>650</v>
      </c>
      <c r="G22622" s="389" t="s">
        <v>519</v>
      </c>
    </row>
    <row r="22623" spans="1:7">
      <c r="A22623" s="389" t="s">
        <v>552</v>
      </c>
      <c r="B22623" s="389" t="s">
        <v>519</v>
      </c>
      <c r="C22623" s="389">
        <v>34865.837904899898</v>
      </c>
      <c r="D22623" s="389" t="s">
        <v>519</v>
      </c>
      <c r="E22623" s="389" t="s">
        <v>670</v>
      </c>
      <c r="F22623" s="389" t="s">
        <v>650</v>
      </c>
      <c r="G22623" s="389" t="s">
        <v>519</v>
      </c>
    </row>
    <row r="22624" spans="1:7">
      <c r="A22624" s="389" t="s">
        <v>552</v>
      </c>
      <c r="B22624" s="389" t="s">
        <v>519</v>
      </c>
      <c r="C22624" s="389">
        <v>34865.837904899898</v>
      </c>
      <c r="D22624" s="389" t="s">
        <v>519</v>
      </c>
      <c r="E22624" s="389" t="s">
        <v>670</v>
      </c>
      <c r="F22624" s="389" t="s">
        <v>650</v>
      </c>
      <c r="G22624" s="389" t="s">
        <v>519</v>
      </c>
    </row>
    <row r="22625" spans="1:7">
      <c r="A22625" s="389" t="s">
        <v>552</v>
      </c>
      <c r="B22625" s="389" t="s">
        <v>519</v>
      </c>
      <c r="C22625" s="389">
        <v>34865.837904899898</v>
      </c>
      <c r="D22625" s="389" t="s">
        <v>519</v>
      </c>
      <c r="E22625" s="389" t="s">
        <v>670</v>
      </c>
      <c r="F22625" s="389" t="s">
        <v>650</v>
      </c>
      <c r="G22625" s="389" t="s">
        <v>519</v>
      </c>
    </row>
    <row r="22626" spans="1:7">
      <c r="A22626" s="389" t="s">
        <v>552</v>
      </c>
      <c r="B22626" s="389" t="s">
        <v>519</v>
      </c>
      <c r="C22626" s="389">
        <v>34865.837904899898</v>
      </c>
      <c r="D22626" s="389" t="s">
        <v>519</v>
      </c>
      <c r="E22626" s="389" t="s">
        <v>670</v>
      </c>
      <c r="F22626" s="389" t="s">
        <v>650</v>
      </c>
      <c r="G22626" s="389" t="s">
        <v>519</v>
      </c>
    </row>
    <row r="22627" spans="1:7">
      <c r="A22627" s="389" t="s">
        <v>552</v>
      </c>
      <c r="B22627" s="389" t="s">
        <v>519</v>
      </c>
      <c r="C22627" s="389">
        <v>34865.837904899898</v>
      </c>
      <c r="D22627" s="389" t="s">
        <v>519</v>
      </c>
      <c r="E22627" s="389" t="s">
        <v>670</v>
      </c>
      <c r="F22627" s="389" t="s">
        <v>650</v>
      </c>
      <c r="G22627" s="389" t="s">
        <v>519</v>
      </c>
    </row>
    <row r="22628" spans="1:7">
      <c r="A22628" s="389" t="s">
        <v>552</v>
      </c>
      <c r="B22628" s="389" t="s">
        <v>519</v>
      </c>
      <c r="C22628" s="389">
        <v>34865.837904899898</v>
      </c>
      <c r="D22628" s="389" t="s">
        <v>519</v>
      </c>
      <c r="E22628" s="389" t="s">
        <v>670</v>
      </c>
      <c r="F22628" s="389" t="s">
        <v>650</v>
      </c>
      <c r="G22628" s="389" t="s">
        <v>519</v>
      </c>
    </row>
    <row r="22629" spans="1:7">
      <c r="A22629" s="389" t="s">
        <v>552</v>
      </c>
      <c r="B22629" s="389" t="s">
        <v>519</v>
      </c>
      <c r="C22629" s="389">
        <v>34865.837904899898</v>
      </c>
      <c r="D22629" s="389" t="s">
        <v>519</v>
      </c>
      <c r="E22629" s="389" t="s">
        <v>670</v>
      </c>
      <c r="F22629" s="389" t="s">
        <v>650</v>
      </c>
      <c r="G22629" s="389" t="s">
        <v>519</v>
      </c>
    </row>
    <row r="22630" spans="1:7">
      <c r="A22630" s="389" t="s">
        <v>552</v>
      </c>
      <c r="B22630" s="389" t="s">
        <v>519</v>
      </c>
      <c r="C22630" s="389">
        <v>34865.837904899898</v>
      </c>
      <c r="D22630" s="389" t="s">
        <v>519</v>
      </c>
      <c r="E22630" s="389" t="s">
        <v>670</v>
      </c>
      <c r="F22630" s="389" t="s">
        <v>650</v>
      </c>
      <c r="G22630" s="389" t="s">
        <v>519</v>
      </c>
    </row>
    <row r="22631" spans="1:7">
      <c r="A22631" s="389" t="s">
        <v>552</v>
      </c>
      <c r="B22631" s="389" t="s">
        <v>519</v>
      </c>
      <c r="C22631" s="389">
        <v>34865.837904899898</v>
      </c>
      <c r="D22631" s="389" t="s">
        <v>519</v>
      </c>
      <c r="E22631" s="389" t="s">
        <v>670</v>
      </c>
      <c r="F22631" s="389" t="s">
        <v>650</v>
      </c>
      <c r="G22631" s="389" t="s">
        <v>519</v>
      </c>
    </row>
    <row r="22632" spans="1:7">
      <c r="A22632" s="389" t="s">
        <v>552</v>
      </c>
      <c r="B22632" s="389" t="s">
        <v>519</v>
      </c>
      <c r="C22632" s="389">
        <v>34865.837904899898</v>
      </c>
      <c r="D22632" s="389" t="s">
        <v>519</v>
      </c>
      <c r="E22632" s="389" t="s">
        <v>670</v>
      </c>
      <c r="F22632" s="389" t="s">
        <v>650</v>
      </c>
      <c r="G22632" s="389" t="s">
        <v>519</v>
      </c>
    </row>
    <row r="22633" spans="1:7">
      <c r="A22633" s="389" t="s">
        <v>552</v>
      </c>
      <c r="B22633" s="389" t="s">
        <v>519</v>
      </c>
      <c r="C22633" s="389">
        <v>34865.837904899898</v>
      </c>
      <c r="D22633" s="389" t="s">
        <v>519</v>
      </c>
      <c r="E22633" s="389" t="s">
        <v>670</v>
      </c>
      <c r="F22633" s="389" t="s">
        <v>650</v>
      </c>
      <c r="G22633" s="389" t="s">
        <v>519</v>
      </c>
    </row>
    <row r="22634" spans="1:7">
      <c r="A22634" s="389" t="s">
        <v>552</v>
      </c>
      <c r="B22634" s="389" t="s">
        <v>519</v>
      </c>
      <c r="C22634" s="389">
        <v>34865.837904899898</v>
      </c>
      <c r="D22634" s="389" t="s">
        <v>519</v>
      </c>
      <c r="E22634" s="389" t="s">
        <v>670</v>
      </c>
      <c r="F22634" s="389" t="s">
        <v>650</v>
      </c>
      <c r="G22634" s="389" t="s">
        <v>519</v>
      </c>
    </row>
    <row r="22635" spans="1:7">
      <c r="A22635" s="389" t="s">
        <v>552</v>
      </c>
      <c r="B22635" s="389" t="s">
        <v>519</v>
      </c>
      <c r="C22635" s="389">
        <v>34865.837904899898</v>
      </c>
      <c r="D22635" s="389" t="s">
        <v>519</v>
      </c>
      <c r="E22635" s="389" t="s">
        <v>670</v>
      </c>
      <c r="F22635" s="389" t="s">
        <v>650</v>
      </c>
      <c r="G22635" s="389" t="s">
        <v>519</v>
      </c>
    </row>
    <row r="22636" spans="1:7">
      <c r="A22636" s="389" t="s">
        <v>552</v>
      </c>
      <c r="B22636" s="389" t="s">
        <v>519</v>
      </c>
      <c r="C22636" s="389">
        <v>34865.837904899898</v>
      </c>
      <c r="D22636" s="389" t="s">
        <v>519</v>
      </c>
      <c r="E22636" s="389" t="s">
        <v>670</v>
      </c>
      <c r="F22636" s="389" t="s">
        <v>650</v>
      </c>
      <c r="G22636" s="389" t="s">
        <v>519</v>
      </c>
    </row>
    <row r="22637" spans="1:7">
      <c r="A22637" s="389" t="s">
        <v>552</v>
      </c>
      <c r="B22637" s="389" t="s">
        <v>519</v>
      </c>
      <c r="C22637" s="389">
        <v>34865.837904899898</v>
      </c>
      <c r="D22637" s="389" t="s">
        <v>519</v>
      </c>
      <c r="E22637" s="389" t="s">
        <v>670</v>
      </c>
      <c r="F22637" s="389" t="s">
        <v>650</v>
      </c>
      <c r="G22637" s="389" t="s">
        <v>519</v>
      </c>
    </row>
    <row r="22638" spans="1:7">
      <c r="A22638" s="389" t="s">
        <v>552</v>
      </c>
      <c r="B22638" s="389" t="s">
        <v>519</v>
      </c>
      <c r="C22638" s="389">
        <v>34865.837904899898</v>
      </c>
      <c r="D22638" s="389" t="s">
        <v>519</v>
      </c>
      <c r="E22638" s="389" t="s">
        <v>670</v>
      </c>
      <c r="F22638" s="389" t="s">
        <v>650</v>
      </c>
      <c r="G22638" s="389" t="s">
        <v>519</v>
      </c>
    </row>
    <row r="22639" spans="1:7">
      <c r="A22639" s="389" t="s">
        <v>552</v>
      </c>
      <c r="B22639" s="389" t="s">
        <v>519</v>
      </c>
      <c r="C22639" s="389">
        <v>34865.837904899898</v>
      </c>
      <c r="D22639" s="389" t="s">
        <v>519</v>
      </c>
      <c r="E22639" s="389" t="s">
        <v>670</v>
      </c>
      <c r="F22639" s="389" t="s">
        <v>650</v>
      </c>
      <c r="G22639" s="389" t="s">
        <v>519</v>
      </c>
    </row>
    <row r="22640" spans="1:7">
      <c r="A22640" s="389" t="s">
        <v>552</v>
      </c>
      <c r="B22640" s="389" t="s">
        <v>519</v>
      </c>
      <c r="C22640" s="389">
        <v>34865.837904899898</v>
      </c>
      <c r="D22640" s="389" t="s">
        <v>519</v>
      </c>
      <c r="E22640" s="389" t="s">
        <v>670</v>
      </c>
      <c r="F22640" s="389" t="s">
        <v>650</v>
      </c>
      <c r="G22640" s="389" t="s">
        <v>519</v>
      </c>
    </row>
    <row r="22641" spans="1:7">
      <c r="A22641" s="389" t="s">
        <v>552</v>
      </c>
      <c r="B22641" s="389" t="s">
        <v>519</v>
      </c>
      <c r="C22641" s="389">
        <v>34865.837904899898</v>
      </c>
      <c r="D22641" s="389" t="s">
        <v>519</v>
      </c>
      <c r="E22641" s="389" t="s">
        <v>670</v>
      </c>
      <c r="F22641" s="389" t="s">
        <v>650</v>
      </c>
      <c r="G22641" s="389" t="s">
        <v>519</v>
      </c>
    </row>
    <row r="22642" spans="1:7">
      <c r="A22642" s="389" t="s">
        <v>552</v>
      </c>
      <c r="B22642" s="389" t="s">
        <v>519</v>
      </c>
      <c r="C22642" s="389">
        <v>34865.837904899898</v>
      </c>
      <c r="D22642" s="389" t="s">
        <v>519</v>
      </c>
      <c r="E22642" s="389" t="s">
        <v>670</v>
      </c>
      <c r="F22642" s="389" t="s">
        <v>650</v>
      </c>
      <c r="G22642" s="389" t="s">
        <v>519</v>
      </c>
    </row>
    <row r="22643" spans="1:7">
      <c r="A22643" s="389" t="s">
        <v>552</v>
      </c>
      <c r="B22643" s="389" t="s">
        <v>519</v>
      </c>
      <c r="C22643" s="389">
        <v>34865.837904899898</v>
      </c>
      <c r="D22643" s="389" t="s">
        <v>519</v>
      </c>
      <c r="E22643" s="389" t="s">
        <v>670</v>
      </c>
      <c r="F22643" s="389" t="s">
        <v>650</v>
      </c>
      <c r="G22643" s="389" t="s">
        <v>519</v>
      </c>
    </row>
    <row r="22644" spans="1:7">
      <c r="A22644" s="389" t="s">
        <v>552</v>
      </c>
      <c r="B22644" s="389" t="s">
        <v>519</v>
      </c>
      <c r="C22644" s="389">
        <v>34865.837904899898</v>
      </c>
      <c r="D22644" s="389" t="s">
        <v>519</v>
      </c>
      <c r="E22644" s="389" t="s">
        <v>670</v>
      </c>
      <c r="F22644" s="389" t="s">
        <v>650</v>
      </c>
      <c r="G22644" s="389" t="s">
        <v>519</v>
      </c>
    </row>
    <row r="22645" spans="1:7">
      <c r="A22645" s="389" t="s">
        <v>552</v>
      </c>
      <c r="B22645" s="389" t="s">
        <v>519</v>
      </c>
      <c r="C22645" s="389">
        <v>34865.837904899898</v>
      </c>
      <c r="D22645" s="389" t="s">
        <v>519</v>
      </c>
      <c r="E22645" s="389" t="s">
        <v>670</v>
      </c>
      <c r="F22645" s="389" t="s">
        <v>650</v>
      </c>
      <c r="G22645" s="389" t="s">
        <v>519</v>
      </c>
    </row>
    <row r="22646" spans="1:7">
      <c r="A22646" s="389" t="s">
        <v>552</v>
      </c>
      <c r="B22646" s="389" t="s">
        <v>519</v>
      </c>
      <c r="C22646" s="389">
        <v>34865.837904899898</v>
      </c>
      <c r="D22646" s="389" t="s">
        <v>519</v>
      </c>
      <c r="E22646" s="389" t="s">
        <v>670</v>
      </c>
      <c r="F22646" s="389" t="s">
        <v>650</v>
      </c>
      <c r="G22646" s="389" t="s">
        <v>519</v>
      </c>
    </row>
    <row r="22647" spans="1:7">
      <c r="A22647" s="389" t="s">
        <v>552</v>
      </c>
      <c r="B22647" s="389" t="s">
        <v>519</v>
      </c>
      <c r="C22647" s="389">
        <v>34865.837904899898</v>
      </c>
      <c r="D22647" s="389" t="s">
        <v>519</v>
      </c>
      <c r="E22647" s="389" t="s">
        <v>670</v>
      </c>
      <c r="F22647" s="389" t="s">
        <v>650</v>
      </c>
      <c r="G22647" s="389" t="s">
        <v>519</v>
      </c>
    </row>
    <row r="22648" spans="1:7">
      <c r="A22648" s="389" t="s">
        <v>552</v>
      </c>
      <c r="B22648" s="389" t="s">
        <v>519</v>
      </c>
      <c r="C22648" s="389">
        <v>34865.837904899898</v>
      </c>
      <c r="D22648" s="389" t="s">
        <v>519</v>
      </c>
      <c r="E22648" s="389" t="s">
        <v>670</v>
      </c>
      <c r="F22648" s="389" t="s">
        <v>650</v>
      </c>
      <c r="G22648" s="389" t="s">
        <v>519</v>
      </c>
    </row>
    <row r="22649" spans="1:7">
      <c r="A22649" s="389" t="s">
        <v>552</v>
      </c>
      <c r="B22649" s="389" t="s">
        <v>519</v>
      </c>
      <c r="C22649" s="389">
        <v>34865.837904899898</v>
      </c>
      <c r="D22649" s="389" t="s">
        <v>519</v>
      </c>
      <c r="E22649" s="389" t="s">
        <v>670</v>
      </c>
      <c r="F22649" s="389" t="s">
        <v>650</v>
      </c>
      <c r="G22649" s="389" t="s">
        <v>519</v>
      </c>
    </row>
    <row r="22650" spans="1:7">
      <c r="A22650" s="389" t="s">
        <v>552</v>
      </c>
      <c r="B22650" s="389" t="s">
        <v>519</v>
      </c>
      <c r="C22650" s="389">
        <v>34865.837904899898</v>
      </c>
      <c r="D22650" s="389" t="s">
        <v>519</v>
      </c>
      <c r="E22650" s="389" t="s">
        <v>670</v>
      </c>
      <c r="F22650" s="389" t="s">
        <v>650</v>
      </c>
      <c r="G22650" s="389" t="s">
        <v>519</v>
      </c>
    </row>
    <row r="22651" spans="1:7">
      <c r="A22651" s="389" t="s">
        <v>552</v>
      </c>
      <c r="B22651" s="389" t="s">
        <v>519</v>
      </c>
      <c r="C22651" s="389">
        <v>34865.837904899898</v>
      </c>
      <c r="D22651" s="389" t="s">
        <v>519</v>
      </c>
      <c r="E22651" s="389" t="s">
        <v>670</v>
      </c>
      <c r="F22651" s="389" t="s">
        <v>650</v>
      </c>
      <c r="G22651" s="389" t="s">
        <v>519</v>
      </c>
    </row>
    <row r="22652" spans="1:7">
      <c r="A22652" s="389" t="s">
        <v>552</v>
      </c>
      <c r="B22652" s="389" t="s">
        <v>519</v>
      </c>
      <c r="C22652" s="389">
        <v>34865.837904899898</v>
      </c>
      <c r="D22652" s="389" t="s">
        <v>519</v>
      </c>
      <c r="E22652" s="389" t="s">
        <v>670</v>
      </c>
      <c r="F22652" s="389" t="s">
        <v>650</v>
      </c>
      <c r="G22652" s="389" t="s">
        <v>519</v>
      </c>
    </row>
    <row r="22653" spans="1:7">
      <c r="A22653" s="389" t="s">
        <v>552</v>
      </c>
      <c r="B22653" s="389" t="s">
        <v>519</v>
      </c>
      <c r="C22653" s="389">
        <v>34865.837904899898</v>
      </c>
      <c r="D22653" s="389" t="s">
        <v>519</v>
      </c>
      <c r="E22653" s="389" t="s">
        <v>670</v>
      </c>
      <c r="F22653" s="389" t="s">
        <v>650</v>
      </c>
      <c r="G22653" s="389" t="s">
        <v>519</v>
      </c>
    </row>
    <row r="22654" spans="1:7">
      <c r="A22654" s="389" t="s">
        <v>552</v>
      </c>
      <c r="B22654" s="389" t="s">
        <v>519</v>
      </c>
      <c r="C22654" s="389">
        <v>34865.837904899898</v>
      </c>
      <c r="D22654" s="389" t="s">
        <v>519</v>
      </c>
      <c r="E22654" s="389" t="s">
        <v>670</v>
      </c>
      <c r="F22654" s="389" t="s">
        <v>650</v>
      </c>
      <c r="G22654" s="389" t="s">
        <v>519</v>
      </c>
    </row>
    <row r="22655" spans="1:7">
      <c r="A22655" s="389" t="s">
        <v>552</v>
      </c>
      <c r="B22655" s="389" t="s">
        <v>519</v>
      </c>
      <c r="C22655" s="389">
        <v>34865.837904899898</v>
      </c>
      <c r="D22655" s="389" t="s">
        <v>519</v>
      </c>
      <c r="E22655" s="389" t="s">
        <v>670</v>
      </c>
      <c r="F22655" s="389" t="s">
        <v>650</v>
      </c>
      <c r="G22655" s="389" t="s">
        <v>519</v>
      </c>
    </row>
    <row r="22656" spans="1:7">
      <c r="A22656" s="389" t="s">
        <v>552</v>
      </c>
      <c r="B22656" s="389" t="s">
        <v>519</v>
      </c>
      <c r="C22656" s="389">
        <v>34865.837904899898</v>
      </c>
      <c r="D22656" s="389" t="s">
        <v>519</v>
      </c>
      <c r="E22656" s="389" t="s">
        <v>670</v>
      </c>
      <c r="F22656" s="389" t="s">
        <v>650</v>
      </c>
      <c r="G22656" s="389" t="s">
        <v>519</v>
      </c>
    </row>
    <row r="22657" spans="1:7">
      <c r="A22657" s="389" t="s">
        <v>552</v>
      </c>
      <c r="B22657" s="389" t="s">
        <v>519</v>
      </c>
      <c r="C22657" s="389">
        <v>34865.837904899898</v>
      </c>
      <c r="D22657" s="389" t="s">
        <v>519</v>
      </c>
      <c r="E22657" s="389" t="s">
        <v>670</v>
      </c>
      <c r="F22657" s="389" t="s">
        <v>650</v>
      </c>
      <c r="G22657" s="389" t="s">
        <v>519</v>
      </c>
    </row>
    <row r="22658" spans="1:7">
      <c r="A22658" s="389" t="s">
        <v>552</v>
      </c>
      <c r="B22658" s="389" t="s">
        <v>519</v>
      </c>
      <c r="C22658" s="389">
        <v>34865.837904899898</v>
      </c>
      <c r="D22658" s="389" t="s">
        <v>519</v>
      </c>
      <c r="E22658" s="389" t="s">
        <v>670</v>
      </c>
      <c r="F22658" s="389" t="s">
        <v>650</v>
      </c>
      <c r="G22658" s="389" t="s">
        <v>519</v>
      </c>
    </row>
    <row r="22659" spans="1:7">
      <c r="A22659" s="389" t="s">
        <v>552</v>
      </c>
      <c r="B22659" s="389" t="s">
        <v>519</v>
      </c>
      <c r="C22659" s="389">
        <v>34865.837904899898</v>
      </c>
      <c r="D22659" s="389" t="s">
        <v>519</v>
      </c>
      <c r="E22659" s="389" t="s">
        <v>670</v>
      </c>
      <c r="F22659" s="389" t="s">
        <v>650</v>
      </c>
      <c r="G22659" s="389" t="s">
        <v>519</v>
      </c>
    </row>
    <row r="22660" spans="1:7">
      <c r="A22660" s="389" t="s">
        <v>552</v>
      </c>
      <c r="B22660" s="389" t="s">
        <v>519</v>
      </c>
      <c r="C22660" s="389">
        <v>34865.837904899898</v>
      </c>
      <c r="D22660" s="389" t="s">
        <v>519</v>
      </c>
      <c r="E22660" s="389" t="s">
        <v>670</v>
      </c>
      <c r="F22660" s="389" t="s">
        <v>650</v>
      </c>
      <c r="G22660" s="389" t="s">
        <v>519</v>
      </c>
    </row>
    <row r="22661" spans="1:7">
      <c r="A22661" s="389" t="s">
        <v>552</v>
      </c>
      <c r="B22661" s="389" t="s">
        <v>519</v>
      </c>
      <c r="C22661" s="389">
        <v>34865.837904899898</v>
      </c>
      <c r="D22661" s="389" t="s">
        <v>519</v>
      </c>
      <c r="E22661" s="389" t="s">
        <v>670</v>
      </c>
      <c r="F22661" s="389" t="s">
        <v>650</v>
      </c>
      <c r="G22661" s="389" t="s">
        <v>519</v>
      </c>
    </row>
    <row r="22662" spans="1:7">
      <c r="A22662" s="389" t="s">
        <v>552</v>
      </c>
      <c r="B22662" s="389" t="s">
        <v>519</v>
      </c>
      <c r="C22662" s="389">
        <v>34865.837904899898</v>
      </c>
      <c r="D22662" s="389" t="s">
        <v>519</v>
      </c>
      <c r="E22662" s="389" t="s">
        <v>670</v>
      </c>
      <c r="F22662" s="389" t="s">
        <v>650</v>
      </c>
      <c r="G22662" s="389" t="s">
        <v>519</v>
      </c>
    </row>
    <row r="22663" spans="1:7">
      <c r="A22663" s="389" t="s">
        <v>571</v>
      </c>
      <c r="B22663" s="389" t="s">
        <v>519</v>
      </c>
      <c r="C22663" s="389">
        <v>34865.837904899898</v>
      </c>
      <c r="D22663" s="389" t="s">
        <v>519</v>
      </c>
      <c r="E22663" s="389" t="s">
        <v>670</v>
      </c>
      <c r="F22663" s="389" t="s">
        <v>650</v>
      </c>
      <c r="G22663" s="389" t="s">
        <v>519</v>
      </c>
    </row>
    <row r="22664" spans="1:7">
      <c r="A22664" s="389" t="s">
        <v>571</v>
      </c>
      <c r="B22664" s="389" t="s">
        <v>519</v>
      </c>
      <c r="C22664" s="389">
        <v>34865.837904899898</v>
      </c>
      <c r="D22664" s="389" t="s">
        <v>519</v>
      </c>
      <c r="E22664" s="389" t="s">
        <v>670</v>
      </c>
      <c r="F22664" s="389" t="s">
        <v>650</v>
      </c>
      <c r="G22664" s="389" t="s">
        <v>519</v>
      </c>
    </row>
    <row r="22665" spans="1:7">
      <c r="A22665" s="389" t="s">
        <v>571</v>
      </c>
      <c r="B22665" s="389" t="s">
        <v>519</v>
      </c>
      <c r="C22665" s="389">
        <v>34865.837904899898</v>
      </c>
      <c r="D22665" s="389" t="s">
        <v>519</v>
      </c>
      <c r="E22665" s="389" t="s">
        <v>670</v>
      </c>
      <c r="F22665" s="389" t="s">
        <v>650</v>
      </c>
      <c r="G22665" s="389" t="s">
        <v>519</v>
      </c>
    </row>
    <row r="22666" spans="1:7">
      <c r="A22666" s="389" t="s">
        <v>571</v>
      </c>
      <c r="B22666" s="389" t="s">
        <v>519</v>
      </c>
      <c r="C22666" s="389">
        <v>34865.837904899898</v>
      </c>
      <c r="D22666" s="389" t="s">
        <v>519</v>
      </c>
      <c r="E22666" s="389" t="s">
        <v>670</v>
      </c>
      <c r="F22666" s="389" t="s">
        <v>650</v>
      </c>
      <c r="G22666" s="389" t="s">
        <v>519</v>
      </c>
    </row>
    <row r="22667" spans="1:7">
      <c r="A22667" s="389" t="s">
        <v>571</v>
      </c>
      <c r="B22667" s="389" t="s">
        <v>519</v>
      </c>
      <c r="C22667" s="389">
        <v>34865.837904899898</v>
      </c>
      <c r="D22667" s="389" t="s">
        <v>519</v>
      </c>
      <c r="E22667" s="389" t="s">
        <v>670</v>
      </c>
      <c r="F22667" s="389" t="s">
        <v>650</v>
      </c>
      <c r="G22667" s="389" t="s">
        <v>519</v>
      </c>
    </row>
    <row r="22668" spans="1:7">
      <c r="A22668" s="389" t="s">
        <v>571</v>
      </c>
      <c r="B22668" s="389" t="s">
        <v>519</v>
      </c>
      <c r="C22668" s="389">
        <v>34865.837904899898</v>
      </c>
      <c r="D22668" s="389" t="s">
        <v>519</v>
      </c>
      <c r="E22668" s="389" t="s">
        <v>670</v>
      </c>
      <c r="F22668" s="389" t="s">
        <v>650</v>
      </c>
      <c r="G22668" s="389" t="s">
        <v>519</v>
      </c>
    </row>
    <row r="22669" spans="1:7">
      <c r="A22669" s="389" t="s">
        <v>571</v>
      </c>
      <c r="B22669" s="389" t="s">
        <v>519</v>
      </c>
      <c r="C22669" s="389">
        <v>34865.837904899898</v>
      </c>
      <c r="D22669" s="389" t="s">
        <v>519</v>
      </c>
      <c r="E22669" s="389" t="s">
        <v>670</v>
      </c>
      <c r="F22669" s="389" t="s">
        <v>650</v>
      </c>
      <c r="G22669" s="389" t="s">
        <v>519</v>
      </c>
    </row>
    <row r="22670" spans="1:7">
      <c r="A22670" s="389" t="s">
        <v>571</v>
      </c>
      <c r="B22670" s="389" t="s">
        <v>519</v>
      </c>
      <c r="C22670" s="389">
        <v>34865.837904899898</v>
      </c>
      <c r="D22670" s="389" t="s">
        <v>519</v>
      </c>
      <c r="E22670" s="389" t="s">
        <v>670</v>
      </c>
      <c r="F22670" s="389" t="s">
        <v>650</v>
      </c>
      <c r="G22670" s="389" t="s">
        <v>519</v>
      </c>
    </row>
    <row r="22671" spans="1:7">
      <c r="A22671" s="389" t="s">
        <v>571</v>
      </c>
      <c r="B22671" s="389" t="s">
        <v>519</v>
      </c>
      <c r="C22671" s="389">
        <v>34865.837904899898</v>
      </c>
      <c r="D22671" s="389" t="s">
        <v>519</v>
      </c>
      <c r="E22671" s="389" t="s">
        <v>670</v>
      </c>
      <c r="F22671" s="389" t="s">
        <v>650</v>
      </c>
      <c r="G22671" s="389" t="s">
        <v>519</v>
      </c>
    </row>
    <row r="22672" spans="1:7">
      <c r="A22672" s="389" t="s">
        <v>571</v>
      </c>
      <c r="B22672" s="389" t="s">
        <v>519</v>
      </c>
      <c r="C22672" s="389">
        <v>34865.837904899898</v>
      </c>
      <c r="D22672" s="389" t="s">
        <v>519</v>
      </c>
      <c r="E22672" s="389" t="s">
        <v>670</v>
      </c>
      <c r="F22672" s="389" t="s">
        <v>650</v>
      </c>
      <c r="G22672" s="389" t="s">
        <v>519</v>
      </c>
    </row>
    <row r="22673" spans="1:7">
      <c r="A22673" s="389" t="s">
        <v>571</v>
      </c>
      <c r="B22673" s="389" t="s">
        <v>519</v>
      </c>
      <c r="C22673" s="389">
        <v>34865.837904899898</v>
      </c>
      <c r="D22673" s="389" t="s">
        <v>519</v>
      </c>
      <c r="E22673" s="389" t="s">
        <v>670</v>
      </c>
      <c r="F22673" s="389" t="s">
        <v>650</v>
      </c>
      <c r="G22673" s="389" t="s">
        <v>519</v>
      </c>
    </row>
    <row r="22674" spans="1:7">
      <c r="A22674" s="389" t="s">
        <v>571</v>
      </c>
      <c r="B22674" s="389" t="s">
        <v>519</v>
      </c>
      <c r="C22674" s="389">
        <v>34865.837904899898</v>
      </c>
      <c r="D22674" s="389" t="s">
        <v>519</v>
      </c>
      <c r="E22674" s="389" t="s">
        <v>670</v>
      </c>
      <c r="F22674" s="389" t="s">
        <v>650</v>
      </c>
      <c r="G22674" s="389" t="s">
        <v>519</v>
      </c>
    </row>
    <row r="22675" spans="1:7">
      <c r="A22675" s="389" t="s">
        <v>571</v>
      </c>
      <c r="B22675" s="389" t="s">
        <v>519</v>
      </c>
      <c r="C22675" s="389">
        <v>34865.837904899898</v>
      </c>
      <c r="D22675" s="389" t="s">
        <v>519</v>
      </c>
      <c r="E22675" s="389" t="s">
        <v>670</v>
      </c>
      <c r="F22675" s="389" t="s">
        <v>650</v>
      </c>
      <c r="G22675" s="389" t="s">
        <v>519</v>
      </c>
    </row>
    <row r="22676" spans="1:7">
      <c r="A22676" s="389" t="s">
        <v>571</v>
      </c>
      <c r="B22676" s="389" t="s">
        <v>519</v>
      </c>
      <c r="C22676" s="389">
        <v>34865.837904899898</v>
      </c>
      <c r="D22676" s="389" t="s">
        <v>519</v>
      </c>
      <c r="E22676" s="389" t="s">
        <v>670</v>
      </c>
      <c r="F22676" s="389" t="s">
        <v>650</v>
      </c>
      <c r="G22676" s="389" t="s">
        <v>519</v>
      </c>
    </row>
    <row r="22677" spans="1:7">
      <c r="A22677" s="389" t="s">
        <v>571</v>
      </c>
      <c r="B22677" s="389" t="s">
        <v>519</v>
      </c>
      <c r="C22677" s="389">
        <v>34865.837904899898</v>
      </c>
      <c r="D22677" s="389" t="s">
        <v>519</v>
      </c>
      <c r="E22677" s="389" t="s">
        <v>670</v>
      </c>
      <c r="F22677" s="389" t="s">
        <v>650</v>
      </c>
      <c r="G22677" s="389" t="s">
        <v>519</v>
      </c>
    </row>
    <row r="22678" spans="1:7">
      <c r="A22678" s="389" t="s">
        <v>571</v>
      </c>
      <c r="B22678" s="389" t="s">
        <v>519</v>
      </c>
      <c r="C22678" s="389">
        <v>34865.837904899898</v>
      </c>
      <c r="D22678" s="389" t="s">
        <v>519</v>
      </c>
      <c r="E22678" s="389" t="s">
        <v>670</v>
      </c>
      <c r="F22678" s="389" t="s">
        <v>650</v>
      </c>
      <c r="G22678" s="389" t="s">
        <v>519</v>
      </c>
    </row>
    <row r="22679" spans="1:7">
      <c r="A22679" s="389" t="s">
        <v>571</v>
      </c>
      <c r="B22679" s="389" t="s">
        <v>519</v>
      </c>
      <c r="C22679" s="389">
        <v>34865.837904899898</v>
      </c>
      <c r="D22679" s="389" t="s">
        <v>519</v>
      </c>
      <c r="E22679" s="389" t="s">
        <v>670</v>
      </c>
      <c r="F22679" s="389" t="s">
        <v>650</v>
      </c>
      <c r="G22679" s="389" t="s">
        <v>519</v>
      </c>
    </row>
    <row r="22680" spans="1:7">
      <c r="A22680" s="389" t="s">
        <v>571</v>
      </c>
      <c r="B22680" s="389" t="s">
        <v>519</v>
      </c>
      <c r="C22680" s="389">
        <v>34865.837904899898</v>
      </c>
      <c r="D22680" s="389" t="s">
        <v>519</v>
      </c>
      <c r="E22680" s="389" t="s">
        <v>670</v>
      </c>
      <c r="F22680" s="389" t="s">
        <v>650</v>
      </c>
      <c r="G22680" s="389" t="s">
        <v>519</v>
      </c>
    </row>
    <row r="22681" spans="1:7">
      <c r="A22681" s="389" t="s">
        <v>571</v>
      </c>
      <c r="B22681" s="389" t="s">
        <v>519</v>
      </c>
      <c r="C22681" s="389">
        <v>34865.837904899898</v>
      </c>
      <c r="D22681" s="389" t="s">
        <v>519</v>
      </c>
      <c r="E22681" s="389" t="s">
        <v>670</v>
      </c>
      <c r="F22681" s="389" t="s">
        <v>650</v>
      </c>
      <c r="G22681" s="389" t="s">
        <v>519</v>
      </c>
    </row>
    <row r="22682" spans="1:7">
      <c r="A22682" s="389" t="s">
        <v>571</v>
      </c>
      <c r="B22682" s="389" t="s">
        <v>519</v>
      </c>
      <c r="C22682" s="389">
        <v>34865.837904899898</v>
      </c>
      <c r="D22682" s="389" t="s">
        <v>519</v>
      </c>
      <c r="E22682" s="389" t="s">
        <v>670</v>
      </c>
      <c r="F22682" s="389" t="s">
        <v>650</v>
      </c>
      <c r="G22682" s="389" t="s">
        <v>519</v>
      </c>
    </row>
    <row r="22683" spans="1:7">
      <c r="A22683" s="389" t="s">
        <v>571</v>
      </c>
      <c r="B22683" s="389" t="s">
        <v>519</v>
      </c>
      <c r="C22683" s="389">
        <v>34865.837904899898</v>
      </c>
      <c r="D22683" s="389" t="s">
        <v>519</v>
      </c>
      <c r="E22683" s="389" t="s">
        <v>670</v>
      </c>
      <c r="F22683" s="389" t="s">
        <v>650</v>
      </c>
      <c r="G22683" s="389" t="s">
        <v>519</v>
      </c>
    </row>
    <row r="22684" spans="1:7">
      <c r="A22684" s="389" t="s">
        <v>571</v>
      </c>
      <c r="B22684" s="389" t="s">
        <v>519</v>
      </c>
      <c r="C22684" s="389">
        <v>34865.837904899898</v>
      </c>
      <c r="D22684" s="389" t="s">
        <v>519</v>
      </c>
      <c r="E22684" s="389" t="s">
        <v>670</v>
      </c>
      <c r="F22684" s="389" t="s">
        <v>650</v>
      </c>
      <c r="G22684" s="389" t="s">
        <v>519</v>
      </c>
    </row>
    <row r="22685" spans="1:7">
      <c r="A22685" s="389" t="s">
        <v>571</v>
      </c>
      <c r="B22685" s="389" t="s">
        <v>519</v>
      </c>
      <c r="C22685" s="389">
        <v>34865.837904899898</v>
      </c>
      <c r="D22685" s="389" t="s">
        <v>519</v>
      </c>
      <c r="E22685" s="389" t="s">
        <v>670</v>
      </c>
      <c r="F22685" s="389" t="s">
        <v>650</v>
      </c>
      <c r="G22685" s="389" t="s">
        <v>519</v>
      </c>
    </row>
    <row r="22686" spans="1:7">
      <c r="A22686" s="389" t="s">
        <v>571</v>
      </c>
      <c r="B22686" s="389" t="s">
        <v>519</v>
      </c>
      <c r="C22686" s="389">
        <v>34865.837904899898</v>
      </c>
      <c r="D22686" s="389" t="s">
        <v>519</v>
      </c>
      <c r="E22686" s="389" t="s">
        <v>670</v>
      </c>
      <c r="F22686" s="389" t="s">
        <v>650</v>
      </c>
      <c r="G22686" s="389" t="s">
        <v>519</v>
      </c>
    </row>
    <row r="22687" spans="1:7">
      <c r="A22687" s="389" t="s">
        <v>571</v>
      </c>
      <c r="B22687" s="389" t="s">
        <v>519</v>
      </c>
      <c r="C22687" s="389">
        <v>34865.837904899898</v>
      </c>
      <c r="D22687" s="389" t="s">
        <v>519</v>
      </c>
      <c r="E22687" s="389" t="s">
        <v>670</v>
      </c>
      <c r="F22687" s="389" t="s">
        <v>650</v>
      </c>
      <c r="G22687" s="389" t="s">
        <v>519</v>
      </c>
    </row>
    <row r="22688" spans="1:7">
      <c r="A22688" s="389" t="s">
        <v>571</v>
      </c>
      <c r="B22688" s="389" t="s">
        <v>519</v>
      </c>
      <c r="C22688" s="389">
        <v>34865.837904899898</v>
      </c>
      <c r="D22688" s="389" t="s">
        <v>519</v>
      </c>
      <c r="E22688" s="389" t="s">
        <v>670</v>
      </c>
      <c r="F22688" s="389" t="s">
        <v>650</v>
      </c>
      <c r="G22688" s="389" t="s">
        <v>519</v>
      </c>
    </row>
    <row r="22689" spans="1:7">
      <c r="A22689" s="389" t="s">
        <v>571</v>
      </c>
      <c r="B22689" s="389" t="s">
        <v>519</v>
      </c>
      <c r="C22689" s="389">
        <v>34865.837904899898</v>
      </c>
      <c r="D22689" s="389" t="s">
        <v>519</v>
      </c>
      <c r="E22689" s="389" t="s">
        <v>670</v>
      </c>
      <c r="F22689" s="389" t="s">
        <v>650</v>
      </c>
      <c r="G22689" s="389" t="s">
        <v>519</v>
      </c>
    </row>
    <row r="22690" spans="1:7">
      <c r="A22690" s="389" t="s">
        <v>571</v>
      </c>
      <c r="B22690" s="389" t="s">
        <v>519</v>
      </c>
      <c r="C22690" s="389">
        <v>34865.837904899898</v>
      </c>
      <c r="D22690" s="389" t="s">
        <v>519</v>
      </c>
      <c r="E22690" s="389" t="s">
        <v>670</v>
      </c>
      <c r="F22690" s="389" t="s">
        <v>650</v>
      </c>
      <c r="G22690" s="389" t="s">
        <v>519</v>
      </c>
    </row>
    <row r="22691" spans="1:7">
      <c r="A22691" s="389" t="s">
        <v>571</v>
      </c>
      <c r="B22691" s="389" t="s">
        <v>519</v>
      </c>
      <c r="C22691" s="389">
        <v>34865.837904899898</v>
      </c>
      <c r="D22691" s="389" t="s">
        <v>519</v>
      </c>
      <c r="E22691" s="389" t="s">
        <v>670</v>
      </c>
      <c r="F22691" s="389" t="s">
        <v>650</v>
      </c>
      <c r="G22691" s="389" t="s">
        <v>519</v>
      </c>
    </row>
    <row r="22692" spans="1:7">
      <c r="A22692" s="389" t="s">
        <v>571</v>
      </c>
      <c r="B22692" s="389" t="s">
        <v>519</v>
      </c>
      <c r="C22692" s="389">
        <v>34865.837904899898</v>
      </c>
      <c r="D22692" s="389" t="s">
        <v>519</v>
      </c>
      <c r="E22692" s="389" t="s">
        <v>670</v>
      </c>
      <c r="F22692" s="389" t="s">
        <v>650</v>
      </c>
      <c r="G22692" s="389" t="s">
        <v>519</v>
      </c>
    </row>
    <row r="22693" spans="1:7">
      <c r="A22693" s="389" t="s">
        <v>571</v>
      </c>
      <c r="B22693" s="389" t="s">
        <v>519</v>
      </c>
      <c r="C22693" s="389">
        <v>34865.837904899898</v>
      </c>
      <c r="D22693" s="389" t="s">
        <v>519</v>
      </c>
      <c r="E22693" s="389" t="s">
        <v>670</v>
      </c>
      <c r="F22693" s="389" t="s">
        <v>650</v>
      </c>
      <c r="G22693" s="389" t="s">
        <v>519</v>
      </c>
    </row>
    <row r="22694" spans="1:7">
      <c r="A22694" s="389" t="s">
        <v>571</v>
      </c>
      <c r="B22694" s="389" t="s">
        <v>519</v>
      </c>
      <c r="C22694" s="389">
        <v>34865.837904899898</v>
      </c>
      <c r="D22694" s="389" t="s">
        <v>519</v>
      </c>
      <c r="E22694" s="389" t="s">
        <v>670</v>
      </c>
      <c r="F22694" s="389" t="s">
        <v>650</v>
      </c>
      <c r="G22694" s="389" t="s">
        <v>519</v>
      </c>
    </row>
    <row r="22695" spans="1:7">
      <c r="A22695" s="389" t="s">
        <v>571</v>
      </c>
      <c r="B22695" s="389" t="s">
        <v>519</v>
      </c>
      <c r="C22695" s="389">
        <v>34865.837904899898</v>
      </c>
      <c r="D22695" s="389" t="s">
        <v>519</v>
      </c>
      <c r="E22695" s="389" t="s">
        <v>670</v>
      </c>
      <c r="F22695" s="389" t="s">
        <v>650</v>
      </c>
      <c r="G22695" s="389" t="s">
        <v>519</v>
      </c>
    </row>
    <row r="22696" spans="1:7">
      <c r="A22696" s="389" t="s">
        <v>571</v>
      </c>
      <c r="B22696" s="389" t="s">
        <v>519</v>
      </c>
      <c r="C22696" s="389">
        <v>34865.837904899898</v>
      </c>
      <c r="D22696" s="389" t="s">
        <v>519</v>
      </c>
      <c r="E22696" s="389" t="s">
        <v>670</v>
      </c>
      <c r="F22696" s="389" t="s">
        <v>650</v>
      </c>
      <c r="G22696" s="389" t="s">
        <v>519</v>
      </c>
    </row>
    <row r="22697" spans="1:7">
      <c r="A22697" s="389" t="s">
        <v>571</v>
      </c>
      <c r="B22697" s="389" t="s">
        <v>519</v>
      </c>
      <c r="C22697" s="389">
        <v>34865.837904899898</v>
      </c>
      <c r="D22697" s="389" t="s">
        <v>519</v>
      </c>
      <c r="E22697" s="389" t="s">
        <v>670</v>
      </c>
      <c r="F22697" s="389" t="s">
        <v>650</v>
      </c>
      <c r="G22697" s="389" t="s">
        <v>519</v>
      </c>
    </row>
    <row r="22698" spans="1:7">
      <c r="A22698" s="389" t="s">
        <v>571</v>
      </c>
      <c r="B22698" s="389" t="s">
        <v>519</v>
      </c>
      <c r="C22698" s="389">
        <v>34865.837904899898</v>
      </c>
      <c r="D22698" s="389" t="s">
        <v>519</v>
      </c>
      <c r="E22698" s="389" t="s">
        <v>670</v>
      </c>
      <c r="F22698" s="389" t="s">
        <v>650</v>
      </c>
      <c r="G22698" s="389" t="s">
        <v>519</v>
      </c>
    </row>
    <row r="22699" spans="1:7">
      <c r="A22699" s="389" t="s">
        <v>571</v>
      </c>
      <c r="B22699" s="389" t="s">
        <v>519</v>
      </c>
      <c r="C22699" s="389">
        <v>34865.837904899898</v>
      </c>
      <c r="D22699" s="389" t="s">
        <v>519</v>
      </c>
      <c r="E22699" s="389" t="s">
        <v>670</v>
      </c>
      <c r="F22699" s="389" t="s">
        <v>650</v>
      </c>
      <c r="G22699" s="389" t="s">
        <v>519</v>
      </c>
    </row>
    <row r="22700" spans="1:7">
      <c r="A22700" s="389" t="s">
        <v>571</v>
      </c>
      <c r="B22700" s="389" t="s">
        <v>519</v>
      </c>
      <c r="C22700" s="389">
        <v>34865.837904899898</v>
      </c>
      <c r="D22700" s="389" t="s">
        <v>519</v>
      </c>
      <c r="E22700" s="389" t="s">
        <v>670</v>
      </c>
      <c r="F22700" s="389" t="s">
        <v>650</v>
      </c>
      <c r="G22700" s="389" t="s">
        <v>519</v>
      </c>
    </row>
    <row r="22701" spans="1:7">
      <c r="A22701" s="389" t="s">
        <v>571</v>
      </c>
      <c r="B22701" s="389" t="s">
        <v>519</v>
      </c>
      <c r="C22701" s="389">
        <v>34865.837904899898</v>
      </c>
      <c r="D22701" s="389" t="s">
        <v>519</v>
      </c>
      <c r="E22701" s="389" t="s">
        <v>670</v>
      </c>
      <c r="F22701" s="389" t="s">
        <v>650</v>
      </c>
      <c r="G22701" s="389" t="s">
        <v>519</v>
      </c>
    </row>
    <row r="22702" spans="1:7">
      <c r="A22702" s="389" t="s">
        <v>571</v>
      </c>
      <c r="B22702" s="389" t="s">
        <v>519</v>
      </c>
      <c r="C22702" s="389">
        <v>34865.837904899898</v>
      </c>
      <c r="D22702" s="389" t="s">
        <v>519</v>
      </c>
      <c r="E22702" s="389" t="s">
        <v>670</v>
      </c>
      <c r="F22702" s="389" t="s">
        <v>650</v>
      </c>
      <c r="G22702" s="389" t="s">
        <v>519</v>
      </c>
    </row>
    <row r="22703" spans="1:7">
      <c r="A22703" s="389" t="s">
        <v>571</v>
      </c>
      <c r="B22703" s="389" t="s">
        <v>519</v>
      </c>
      <c r="C22703" s="389">
        <v>34865.837904899898</v>
      </c>
      <c r="D22703" s="389" t="s">
        <v>519</v>
      </c>
      <c r="E22703" s="389" t="s">
        <v>670</v>
      </c>
      <c r="F22703" s="389" t="s">
        <v>650</v>
      </c>
      <c r="G22703" s="389" t="s">
        <v>519</v>
      </c>
    </row>
    <row r="22704" spans="1:7">
      <c r="A22704" s="389" t="s">
        <v>571</v>
      </c>
      <c r="B22704" s="389" t="s">
        <v>519</v>
      </c>
      <c r="C22704" s="389">
        <v>34865.837904899898</v>
      </c>
      <c r="D22704" s="389" t="s">
        <v>519</v>
      </c>
      <c r="E22704" s="389" t="s">
        <v>670</v>
      </c>
      <c r="F22704" s="389" t="s">
        <v>650</v>
      </c>
      <c r="G22704" s="389" t="s">
        <v>519</v>
      </c>
    </row>
    <row r="22705" spans="1:7">
      <c r="A22705" s="389" t="s">
        <v>571</v>
      </c>
      <c r="B22705" s="389" t="s">
        <v>519</v>
      </c>
      <c r="C22705" s="389">
        <v>34865.837904899898</v>
      </c>
      <c r="D22705" s="389" t="s">
        <v>519</v>
      </c>
      <c r="E22705" s="389" t="s">
        <v>670</v>
      </c>
      <c r="F22705" s="389" t="s">
        <v>650</v>
      </c>
      <c r="G22705" s="389" t="s">
        <v>519</v>
      </c>
    </row>
    <row r="22706" spans="1:7">
      <c r="A22706" s="389" t="s">
        <v>571</v>
      </c>
      <c r="B22706" s="389" t="s">
        <v>519</v>
      </c>
      <c r="C22706" s="389">
        <v>34865.837904899898</v>
      </c>
      <c r="D22706" s="389" t="s">
        <v>519</v>
      </c>
      <c r="E22706" s="389" t="s">
        <v>670</v>
      </c>
      <c r="F22706" s="389" t="s">
        <v>650</v>
      </c>
      <c r="G22706" s="389" t="s">
        <v>519</v>
      </c>
    </row>
    <row r="22707" spans="1:7">
      <c r="A22707" s="389" t="s">
        <v>571</v>
      </c>
      <c r="B22707" s="389" t="s">
        <v>519</v>
      </c>
      <c r="C22707" s="389">
        <v>34865.837904899898</v>
      </c>
      <c r="D22707" s="389" t="s">
        <v>519</v>
      </c>
      <c r="E22707" s="389" t="s">
        <v>670</v>
      </c>
      <c r="F22707" s="389" t="s">
        <v>650</v>
      </c>
      <c r="G22707" s="389" t="s">
        <v>519</v>
      </c>
    </row>
    <row r="22708" spans="1:7">
      <c r="A22708" s="389" t="s">
        <v>571</v>
      </c>
      <c r="B22708" s="389" t="s">
        <v>519</v>
      </c>
      <c r="C22708" s="389">
        <v>34865.837904899898</v>
      </c>
      <c r="D22708" s="389" t="s">
        <v>519</v>
      </c>
      <c r="E22708" s="389" t="s">
        <v>670</v>
      </c>
      <c r="F22708" s="389" t="s">
        <v>650</v>
      </c>
      <c r="G22708" s="389" t="s">
        <v>519</v>
      </c>
    </row>
    <row r="22709" spans="1:7">
      <c r="A22709" s="389" t="s">
        <v>571</v>
      </c>
      <c r="B22709" s="389" t="s">
        <v>519</v>
      </c>
      <c r="C22709" s="389">
        <v>34865.837904899898</v>
      </c>
      <c r="D22709" s="389" t="s">
        <v>519</v>
      </c>
      <c r="E22709" s="389" t="s">
        <v>670</v>
      </c>
      <c r="F22709" s="389" t="s">
        <v>650</v>
      </c>
      <c r="G22709" s="389" t="s">
        <v>519</v>
      </c>
    </row>
    <row r="22710" spans="1:7">
      <c r="A22710" s="389" t="s">
        <v>571</v>
      </c>
      <c r="B22710" s="389" t="s">
        <v>519</v>
      </c>
      <c r="C22710" s="389">
        <v>34865.837904899898</v>
      </c>
      <c r="D22710" s="389" t="s">
        <v>519</v>
      </c>
      <c r="E22710" s="389" t="s">
        <v>670</v>
      </c>
      <c r="F22710" s="389" t="s">
        <v>650</v>
      </c>
      <c r="G22710" s="389" t="s">
        <v>519</v>
      </c>
    </row>
    <row r="22711" spans="1:7">
      <c r="A22711" s="389" t="s">
        <v>571</v>
      </c>
      <c r="B22711" s="389" t="s">
        <v>519</v>
      </c>
      <c r="C22711" s="389">
        <v>34865.837904899898</v>
      </c>
      <c r="D22711" s="389" t="s">
        <v>519</v>
      </c>
      <c r="E22711" s="389" t="s">
        <v>670</v>
      </c>
      <c r="F22711" s="389" t="s">
        <v>650</v>
      </c>
      <c r="G22711" s="389" t="s">
        <v>519</v>
      </c>
    </row>
    <row r="22712" spans="1:7">
      <c r="A22712" s="389" t="s">
        <v>571</v>
      </c>
      <c r="B22712" s="389" t="s">
        <v>519</v>
      </c>
      <c r="C22712" s="389">
        <v>34865.837904899898</v>
      </c>
      <c r="D22712" s="389" t="s">
        <v>519</v>
      </c>
      <c r="E22712" s="389" t="s">
        <v>670</v>
      </c>
      <c r="F22712" s="389" t="s">
        <v>650</v>
      </c>
      <c r="G22712" s="389" t="s">
        <v>519</v>
      </c>
    </row>
    <row r="22713" spans="1:7">
      <c r="A22713" s="389" t="s">
        <v>571</v>
      </c>
      <c r="B22713" s="389" t="s">
        <v>519</v>
      </c>
      <c r="C22713" s="389">
        <v>34865.837904899898</v>
      </c>
      <c r="D22713" s="389" t="s">
        <v>519</v>
      </c>
      <c r="E22713" s="389" t="s">
        <v>670</v>
      </c>
      <c r="F22713" s="389" t="s">
        <v>650</v>
      </c>
      <c r="G22713" s="389" t="s">
        <v>519</v>
      </c>
    </row>
    <row r="22714" spans="1:7">
      <c r="A22714" s="389" t="s">
        <v>571</v>
      </c>
      <c r="B22714" s="389" t="s">
        <v>519</v>
      </c>
      <c r="C22714" s="389">
        <v>34865.837904899898</v>
      </c>
      <c r="D22714" s="389" t="s">
        <v>519</v>
      </c>
      <c r="E22714" s="389" t="s">
        <v>670</v>
      </c>
      <c r="F22714" s="389" t="s">
        <v>650</v>
      </c>
      <c r="G22714" s="389" t="s">
        <v>519</v>
      </c>
    </row>
    <row r="22715" spans="1:7">
      <c r="A22715" s="389" t="s">
        <v>571</v>
      </c>
      <c r="B22715" s="389" t="s">
        <v>519</v>
      </c>
      <c r="C22715" s="389">
        <v>34865.837904899898</v>
      </c>
      <c r="D22715" s="389" t="s">
        <v>519</v>
      </c>
      <c r="E22715" s="389" t="s">
        <v>670</v>
      </c>
      <c r="F22715" s="389" t="s">
        <v>650</v>
      </c>
      <c r="G22715" s="389" t="s">
        <v>519</v>
      </c>
    </row>
    <row r="22716" spans="1:7">
      <c r="A22716" s="389" t="s">
        <v>571</v>
      </c>
      <c r="B22716" s="389" t="s">
        <v>519</v>
      </c>
      <c r="C22716" s="389">
        <v>34865.837904899898</v>
      </c>
      <c r="D22716" s="389" t="s">
        <v>519</v>
      </c>
      <c r="E22716" s="389" t="s">
        <v>670</v>
      </c>
      <c r="F22716" s="389" t="s">
        <v>650</v>
      </c>
      <c r="G22716" s="389" t="s">
        <v>519</v>
      </c>
    </row>
    <row r="22717" spans="1:7">
      <c r="A22717" s="389" t="s">
        <v>571</v>
      </c>
      <c r="B22717" s="389" t="s">
        <v>519</v>
      </c>
      <c r="C22717" s="389">
        <v>34865.837904899898</v>
      </c>
      <c r="D22717" s="389" t="s">
        <v>519</v>
      </c>
      <c r="E22717" s="389" t="s">
        <v>670</v>
      </c>
      <c r="F22717" s="389" t="s">
        <v>650</v>
      </c>
      <c r="G22717" s="389" t="s">
        <v>519</v>
      </c>
    </row>
    <row r="22718" spans="1:7">
      <c r="A22718" s="389" t="s">
        <v>571</v>
      </c>
      <c r="B22718" s="389" t="s">
        <v>519</v>
      </c>
      <c r="C22718" s="389">
        <v>34865.837904899898</v>
      </c>
      <c r="D22718" s="389" t="s">
        <v>519</v>
      </c>
      <c r="E22718" s="389" t="s">
        <v>670</v>
      </c>
      <c r="F22718" s="389" t="s">
        <v>650</v>
      </c>
      <c r="G22718" s="389" t="s">
        <v>519</v>
      </c>
    </row>
    <row r="22719" spans="1:7">
      <c r="A22719" s="389" t="s">
        <v>571</v>
      </c>
      <c r="B22719" s="389" t="s">
        <v>519</v>
      </c>
      <c r="C22719" s="389">
        <v>34865.837904899898</v>
      </c>
      <c r="D22719" s="389" t="s">
        <v>519</v>
      </c>
      <c r="E22719" s="389" t="s">
        <v>670</v>
      </c>
      <c r="F22719" s="389" t="s">
        <v>650</v>
      </c>
      <c r="G22719" s="389" t="s">
        <v>519</v>
      </c>
    </row>
    <row r="22720" spans="1:7">
      <c r="A22720" s="389" t="s">
        <v>571</v>
      </c>
      <c r="B22720" s="389" t="s">
        <v>519</v>
      </c>
      <c r="C22720" s="389">
        <v>34865.837904899898</v>
      </c>
      <c r="D22720" s="389" t="s">
        <v>519</v>
      </c>
      <c r="E22720" s="389" t="s">
        <v>670</v>
      </c>
      <c r="F22720" s="389" t="s">
        <v>650</v>
      </c>
      <c r="G22720" s="389" t="s">
        <v>519</v>
      </c>
    </row>
    <row r="22721" spans="1:7">
      <c r="A22721" s="389" t="s">
        <v>571</v>
      </c>
      <c r="B22721" s="389" t="s">
        <v>519</v>
      </c>
      <c r="C22721" s="389">
        <v>34865.837904899898</v>
      </c>
      <c r="D22721" s="389" t="s">
        <v>519</v>
      </c>
      <c r="E22721" s="389" t="s">
        <v>670</v>
      </c>
      <c r="F22721" s="389" t="s">
        <v>650</v>
      </c>
      <c r="G22721" s="389" t="s">
        <v>519</v>
      </c>
    </row>
    <row r="22722" spans="1:7">
      <c r="A22722" s="389" t="s">
        <v>571</v>
      </c>
      <c r="B22722" s="389" t="s">
        <v>519</v>
      </c>
      <c r="C22722" s="389">
        <v>34865.837904899898</v>
      </c>
      <c r="D22722" s="389" t="s">
        <v>519</v>
      </c>
      <c r="E22722" s="389" t="s">
        <v>670</v>
      </c>
      <c r="F22722" s="389" t="s">
        <v>650</v>
      </c>
      <c r="G22722" s="389" t="s">
        <v>519</v>
      </c>
    </row>
    <row r="22723" spans="1:7">
      <c r="A22723" s="389" t="s">
        <v>571</v>
      </c>
      <c r="B22723" s="389" t="s">
        <v>519</v>
      </c>
      <c r="C22723" s="389">
        <v>34865.837904899898</v>
      </c>
      <c r="D22723" s="389" t="s">
        <v>519</v>
      </c>
      <c r="E22723" s="389" t="s">
        <v>670</v>
      </c>
      <c r="F22723" s="389" t="s">
        <v>650</v>
      </c>
      <c r="G22723" s="389" t="s">
        <v>519</v>
      </c>
    </row>
    <row r="22724" spans="1:7">
      <c r="A22724" s="389" t="s">
        <v>571</v>
      </c>
      <c r="B22724" s="389" t="s">
        <v>519</v>
      </c>
      <c r="C22724" s="389">
        <v>34865.837904899898</v>
      </c>
      <c r="D22724" s="389" t="s">
        <v>519</v>
      </c>
      <c r="E22724" s="389" t="s">
        <v>670</v>
      </c>
      <c r="F22724" s="389" t="s">
        <v>650</v>
      </c>
      <c r="G22724" s="389" t="s">
        <v>519</v>
      </c>
    </row>
    <row r="22725" spans="1:7">
      <c r="A22725" s="389" t="s">
        <v>571</v>
      </c>
      <c r="B22725" s="389" t="s">
        <v>519</v>
      </c>
      <c r="C22725" s="389">
        <v>34865.837904899898</v>
      </c>
      <c r="D22725" s="389" t="s">
        <v>519</v>
      </c>
      <c r="E22725" s="389" t="s">
        <v>670</v>
      </c>
      <c r="F22725" s="389" t="s">
        <v>650</v>
      </c>
      <c r="G22725" s="389" t="s">
        <v>519</v>
      </c>
    </row>
    <row r="22726" spans="1:7">
      <c r="A22726" s="389" t="s">
        <v>571</v>
      </c>
      <c r="B22726" s="389" t="s">
        <v>519</v>
      </c>
      <c r="C22726" s="389">
        <v>34865.837904899898</v>
      </c>
      <c r="D22726" s="389" t="s">
        <v>519</v>
      </c>
      <c r="E22726" s="389" t="s">
        <v>670</v>
      </c>
      <c r="F22726" s="389" t="s">
        <v>650</v>
      </c>
      <c r="G22726" s="389" t="s">
        <v>519</v>
      </c>
    </row>
    <row r="22727" spans="1:7">
      <c r="A22727" s="389" t="s">
        <v>571</v>
      </c>
      <c r="B22727" s="389" t="s">
        <v>519</v>
      </c>
      <c r="C22727" s="389">
        <v>34865.837904899898</v>
      </c>
      <c r="D22727" s="389" t="s">
        <v>519</v>
      </c>
      <c r="E22727" s="389" t="s">
        <v>670</v>
      </c>
      <c r="F22727" s="389" t="s">
        <v>650</v>
      </c>
      <c r="G22727" s="389" t="s">
        <v>519</v>
      </c>
    </row>
    <row r="22728" spans="1:7">
      <c r="A22728" s="389" t="s">
        <v>571</v>
      </c>
      <c r="B22728" s="389" t="s">
        <v>519</v>
      </c>
      <c r="C22728" s="389">
        <v>34865.837904899898</v>
      </c>
      <c r="D22728" s="389" t="s">
        <v>519</v>
      </c>
      <c r="E22728" s="389" t="s">
        <v>670</v>
      </c>
      <c r="F22728" s="389" t="s">
        <v>650</v>
      </c>
      <c r="G22728" s="389" t="s">
        <v>519</v>
      </c>
    </row>
    <row r="22729" spans="1:7">
      <c r="A22729" s="389" t="s">
        <v>571</v>
      </c>
      <c r="B22729" s="389" t="s">
        <v>519</v>
      </c>
      <c r="C22729" s="389">
        <v>34865.837904899898</v>
      </c>
      <c r="D22729" s="389" t="s">
        <v>519</v>
      </c>
      <c r="E22729" s="389" t="s">
        <v>670</v>
      </c>
      <c r="F22729" s="389" t="s">
        <v>650</v>
      </c>
      <c r="G22729" s="389" t="s">
        <v>519</v>
      </c>
    </row>
    <row r="22730" spans="1:7">
      <c r="A22730" s="389" t="s">
        <v>571</v>
      </c>
      <c r="B22730" s="389" t="s">
        <v>519</v>
      </c>
      <c r="C22730" s="389">
        <v>34865.837904899898</v>
      </c>
      <c r="D22730" s="389" t="s">
        <v>519</v>
      </c>
      <c r="E22730" s="389" t="s">
        <v>670</v>
      </c>
      <c r="F22730" s="389" t="s">
        <v>650</v>
      </c>
      <c r="G22730" s="389" t="s">
        <v>519</v>
      </c>
    </row>
    <row r="22731" spans="1:7">
      <c r="A22731" s="389" t="s">
        <v>571</v>
      </c>
      <c r="B22731" s="389" t="s">
        <v>519</v>
      </c>
      <c r="C22731" s="389">
        <v>34865.837904899898</v>
      </c>
      <c r="D22731" s="389" t="s">
        <v>519</v>
      </c>
      <c r="E22731" s="389" t="s">
        <v>670</v>
      </c>
      <c r="F22731" s="389" t="s">
        <v>650</v>
      </c>
      <c r="G22731" s="389" t="s">
        <v>519</v>
      </c>
    </row>
    <row r="22732" spans="1:7">
      <c r="A22732" s="389" t="s">
        <v>571</v>
      </c>
      <c r="B22732" s="389" t="s">
        <v>519</v>
      </c>
      <c r="C22732" s="389">
        <v>34865.837904899898</v>
      </c>
      <c r="D22732" s="389" t="s">
        <v>519</v>
      </c>
      <c r="E22732" s="389" t="s">
        <v>670</v>
      </c>
      <c r="F22732" s="389" t="s">
        <v>650</v>
      </c>
      <c r="G22732" s="389" t="s">
        <v>519</v>
      </c>
    </row>
    <row r="22733" spans="1:7">
      <c r="A22733" s="389" t="s">
        <v>571</v>
      </c>
      <c r="B22733" s="389" t="s">
        <v>519</v>
      </c>
      <c r="C22733" s="389">
        <v>34865.837904899898</v>
      </c>
      <c r="D22733" s="389" t="s">
        <v>519</v>
      </c>
      <c r="E22733" s="389" t="s">
        <v>670</v>
      </c>
      <c r="F22733" s="389" t="s">
        <v>650</v>
      </c>
      <c r="G22733" s="389" t="s">
        <v>519</v>
      </c>
    </row>
    <row r="22734" spans="1:7">
      <c r="A22734" s="389" t="s">
        <v>571</v>
      </c>
      <c r="B22734" s="389" t="s">
        <v>519</v>
      </c>
      <c r="C22734" s="389">
        <v>34865.837904899898</v>
      </c>
      <c r="D22734" s="389" t="s">
        <v>519</v>
      </c>
      <c r="E22734" s="389" t="s">
        <v>670</v>
      </c>
      <c r="F22734" s="389" t="s">
        <v>650</v>
      </c>
      <c r="G22734" s="389" t="s">
        <v>519</v>
      </c>
    </row>
    <row r="22735" spans="1:7">
      <c r="A22735" s="389" t="s">
        <v>571</v>
      </c>
      <c r="B22735" s="389" t="s">
        <v>519</v>
      </c>
      <c r="C22735" s="389">
        <v>34865.837904899898</v>
      </c>
      <c r="D22735" s="389" t="s">
        <v>519</v>
      </c>
      <c r="E22735" s="389" t="s">
        <v>670</v>
      </c>
      <c r="F22735" s="389" t="s">
        <v>650</v>
      </c>
      <c r="G22735" s="389" t="s">
        <v>519</v>
      </c>
    </row>
    <row r="22736" spans="1:7">
      <c r="A22736" s="389" t="s">
        <v>571</v>
      </c>
      <c r="B22736" s="389" t="s">
        <v>519</v>
      </c>
      <c r="C22736" s="389">
        <v>34865.837904899898</v>
      </c>
      <c r="D22736" s="389" t="s">
        <v>519</v>
      </c>
      <c r="E22736" s="389" t="s">
        <v>670</v>
      </c>
      <c r="F22736" s="389" t="s">
        <v>650</v>
      </c>
      <c r="G22736" s="389" t="s">
        <v>519</v>
      </c>
    </row>
    <row r="22737" spans="1:7">
      <c r="A22737" s="389" t="s">
        <v>571</v>
      </c>
      <c r="B22737" s="389" t="s">
        <v>519</v>
      </c>
      <c r="C22737" s="389">
        <v>34865.837904899898</v>
      </c>
      <c r="D22737" s="389" t="s">
        <v>519</v>
      </c>
      <c r="E22737" s="389" t="s">
        <v>670</v>
      </c>
      <c r="F22737" s="389" t="s">
        <v>650</v>
      </c>
      <c r="G22737" s="389" t="s">
        <v>519</v>
      </c>
    </row>
    <row r="22738" spans="1:7">
      <c r="A22738" s="389" t="s">
        <v>571</v>
      </c>
      <c r="B22738" s="389" t="s">
        <v>519</v>
      </c>
      <c r="C22738" s="389">
        <v>34865.837904899898</v>
      </c>
      <c r="D22738" s="389" t="s">
        <v>519</v>
      </c>
      <c r="E22738" s="389" t="s">
        <v>670</v>
      </c>
      <c r="F22738" s="389" t="s">
        <v>650</v>
      </c>
      <c r="G22738" s="389" t="s">
        <v>519</v>
      </c>
    </row>
    <row r="22739" spans="1:7">
      <c r="A22739" s="389" t="s">
        <v>572</v>
      </c>
      <c r="B22739" s="389" t="s">
        <v>519</v>
      </c>
      <c r="C22739" s="389">
        <v>34865.837904899898</v>
      </c>
      <c r="D22739" s="389" t="s">
        <v>519</v>
      </c>
      <c r="E22739" s="389" t="s">
        <v>670</v>
      </c>
      <c r="F22739" s="389" t="s">
        <v>650</v>
      </c>
      <c r="G22739" s="389" t="s">
        <v>519</v>
      </c>
    </row>
    <row r="22740" spans="1:7">
      <c r="A22740" s="389" t="s">
        <v>572</v>
      </c>
      <c r="B22740" s="389" t="s">
        <v>519</v>
      </c>
      <c r="C22740" s="389">
        <v>34865.837904899898</v>
      </c>
      <c r="D22740" s="389" t="s">
        <v>519</v>
      </c>
      <c r="E22740" s="389" t="s">
        <v>670</v>
      </c>
      <c r="F22740" s="389" t="s">
        <v>650</v>
      </c>
      <c r="G22740" s="389" t="s">
        <v>519</v>
      </c>
    </row>
    <row r="22741" spans="1:7">
      <c r="A22741" s="389" t="s">
        <v>572</v>
      </c>
      <c r="B22741" s="389" t="s">
        <v>519</v>
      </c>
      <c r="C22741" s="389">
        <v>34865.837904899898</v>
      </c>
      <c r="D22741" s="389" t="s">
        <v>519</v>
      </c>
      <c r="E22741" s="389" t="s">
        <v>670</v>
      </c>
      <c r="F22741" s="389" t="s">
        <v>650</v>
      </c>
      <c r="G22741" s="389" t="s">
        <v>519</v>
      </c>
    </row>
    <row r="22742" spans="1:7">
      <c r="A22742" s="389" t="s">
        <v>572</v>
      </c>
      <c r="B22742" s="389" t="s">
        <v>519</v>
      </c>
      <c r="C22742" s="389">
        <v>34865.837904899898</v>
      </c>
      <c r="D22742" s="389" t="s">
        <v>519</v>
      </c>
      <c r="E22742" s="389" t="s">
        <v>670</v>
      </c>
      <c r="F22742" s="389" t="s">
        <v>650</v>
      </c>
      <c r="G22742" s="389" t="s">
        <v>519</v>
      </c>
    </row>
    <row r="22743" spans="1:7">
      <c r="A22743" s="389" t="s">
        <v>572</v>
      </c>
      <c r="B22743" s="389" t="s">
        <v>519</v>
      </c>
      <c r="C22743" s="389">
        <v>34865.837904899898</v>
      </c>
      <c r="D22743" s="389" t="s">
        <v>519</v>
      </c>
      <c r="E22743" s="389" t="s">
        <v>670</v>
      </c>
      <c r="F22743" s="389" t="s">
        <v>650</v>
      </c>
      <c r="G22743" s="389" t="s">
        <v>519</v>
      </c>
    </row>
    <row r="22744" spans="1:7">
      <c r="A22744" s="389" t="s">
        <v>572</v>
      </c>
      <c r="B22744" s="389" t="s">
        <v>519</v>
      </c>
      <c r="C22744" s="389">
        <v>34865.837904899898</v>
      </c>
      <c r="D22744" s="389" t="s">
        <v>519</v>
      </c>
      <c r="E22744" s="389" t="s">
        <v>670</v>
      </c>
      <c r="F22744" s="389" t="s">
        <v>650</v>
      </c>
      <c r="G22744" s="389" t="s">
        <v>519</v>
      </c>
    </row>
    <row r="22745" spans="1:7">
      <c r="A22745" s="389" t="s">
        <v>572</v>
      </c>
      <c r="B22745" s="389" t="s">
        <v>519</v>
      </c>
      <c r="C22745" s="389">
        <v>34865.837904899898</v>
      </c>
      <c r="D22745" s="389" t="s">
        <v>519</v>
      </c>
      <c r="E22745" s="389" t="s">
        <v>670</v>
      </c>
      <c r="F22745" s="389" t="s">
        <v>650</v>
      </c>
      <c r="G22745" s="389" t="s">
        <v>519</v>
      </c>
    </row>
    <row r="22746" spans="1:7">
      <c r="A22746" s="389" t="s">
        <v>572</v>
      </c>
      <c r="B22746" s="389" t="s">
        <v>519</v>
      </c>
      <c r="C22746" s="389">
        <v>34865.837904899898</v>
      </c>
      <c r="D22746" s="389" t="s">
        <v>519</v>
      </c>
      <c r="E22746" s="389" t="s">
        <v>670</v>
      </c>
      <c r="F22746" s="389" t="s">
        <v>650</v>
      </c>
      <c r="G22746" s="389" t="s">
        <v>519</v>
      </c>
    </row>
    <row r="22747" spans="1:7">
      <c r="A22747" s="389" t="s">
        <v>572</v>
      </c>
      <c r="B22747" s="389" t="s">
        <v>519</v>
      </c>
      <c r="C22747" s="389">
        <v>34865.837904899898</v>
      </c>
      <c r="D22747" s="389" t="s">
        <v>519</v>
      </c>
      <c r="E22747" s="389" t="s">
        <v>670</v>
      </c>
      <c r="F22747" s="389" t="s">
        <v>650</v>
      </c>
      <c r="G22747" s="389" t="s">
        <v>519</v>
      </c>
    </row>
    <row r="22748" spans="1:7">
      <c r="A22748" s="389" t="s">
        <v>572</v>
      </c>
      <c r="B22748" s="389" t="s">
        <v>519</v>
      </c>
      <c r="C22748" s="389">
        <v>34865.837904899898</v>
      </c>
      <c r="D22748" s="389" t="s">
        <v>519</v>
      </c>
      <c r="E22748" s="389" t="s">
        <v>670</v>
      </c>
      <c r="F22748" s="389" t="s">
        <v>650</v>
      </c>
      <c r="G22748" s="389" t="s">
        <v>519</v>
      </c>
    </row>
    <row r="22749" spans="1:7">
      <c r="A22749" s="389" t="s">
        <v>572</v>
      </c>
      <c r="B22749" s="389" t="s">
        <v>519</v>
      </c>
      <c r="C22749" s="389">
        <v>34865.837904899898</v>
      </c>
      <c r="D22749" s="389" t="s">
        <v>519</v>
      </c>
      <c r="E22749" s="389" t="s">
        <v>670</v>
      </c>
      <c r="F22749" s="389" t="s">
        <v>650</v>
      </c>
      <c r="G22749" s="389" t="s">
        <v>519</v>
      </c>
    </row>
    <row r="22750" spans="1:7">
      <c r="A22750" s="389" t="s">
        <v>572</v>
      </c>
      <c r="B22750" s="389" t="s">
        <v>519</v>
      </c>
      <c r="C22750" s="389">
        <v>34865.837904899898</v>
      </c>
      <c r="D22750" s="389" t="s">
        <v>519</v>
      </c>
      <c r="E22750" s="389" t="s">
        <v>670</v>
      </c>
      <c r="F22750" s="389" t="s">
        <v>650</v>
      </c>
      <c r="G22750" s="389" t="s">
        <v>519</v>
      </c>
    </row>
    <row r="22751" spans="1:7">
      <c r="A22751" s="389" t="s">
        <v>572</v>
      </c>
      <c r="B22751" s="389" t="s">
        <v>519</v>
      </c>
      <c r="C22751" s="389">
        <v>34865.837904899898</v>
      </c>
      <c r="D22751" s="389" t="s">
        <v>519</v>
      </c>
      <c r="E22751" s="389" t="s">
        <v>670</v>
      </c>
      <c r="F22751" s="389" t="s">
        <v>650</v>
      </c>
      <c r="G22751" s="389" t="s">
        <v>519</v>
      </c>
    </row>
    <row r="22752" spans="1:7">
      <c r="A22752" s="389" t="s">
        <v>572</v>
      </c>
      <c r="B22752" s="389" t="s">
        <v>519</v>
      </c>
      <c r="C22752" s="389">
        <v>34865.837904899898</v>
      </c>
      <c r="D22752" s="389" t="s">
        <v>519</v>
      </c>
      <c r="E22752" s="389" t="s">
        <v>670</v>
      </c>
      <c r="F22752" s="389" t="s">
        <v>650</v>
      </c>
      <c r="G22752" s="389" t="s">
        <v>519</v>
      </c>
    </row>
    <row r="22753" spans="1:7">
      <c r="A22753" s="389" t="s">
        <v>572</v>
      </c>
      <c r="B22753" s="389" t="s">
        <v>519</v>
      </c>
      <c r="C22753" s="389">
        <v>34865.837904899898</v>
      </c>
      <c r="D22753" s="389" t="s">
        <v>519</v>
      </c>
      <c r="E22753" s="389" t="s">
        <v>670</v>
      </c>
      <c r="F22753" s="389" t="s">
        <v>650</v>
      </c>
      <c r="G22753" s="389" t="s">
        <v>519</v>
      </c>
    </row>
    <row r="22754" spans="1:7">
      <c r="A22754" s="389" t="s">
        <v>572</v>
      </c>
      <c r="B22754" s="389" t="s">
        <v>519</v>
      </c>
      <c r="C22754" s="389">
        <v>34865.837904899898</v>
      </c>
      <c r="D22754" s="389" t="s">
        <v>519</v>
      </c>
      <c r="E22754" s="389" t="s">
        <v>670</v>
      </c>
      <c r="F22754" s="389" t="s">
        <v>650</v>
      </c>
      <c r="G22754" s="389" t="s">
        <v>519</v>
      </c>
    </row>
    <row r="22755" spans="1:7">
      <c r="A22755" s="389" t="s">
        <v>572</v>
      </c>
      <c r="B22755" s="389" t="s">
        <v>519</v>
      </c>
      <c r="C22755" s="389">
        <v>34865.837904899898</v>
      </c>
      <c r="D22755" s="389" t="s">
        <v>519</v>
      </c>
      <c r="E22755" s="389" t="s">
        <v>670</v>
      </c>
      <c r="F22755" s="389" t="s">
        <v>650</v>
      </c>
      <c r="G22755" s="389" t="s">
        <v>519</v>
      </c>
    </row>
    <row r="22756" spans="1:7">
      <c r="A22756" s="389" t="s">
        <v>572</v>
      </c>
      <c r="B22756" s="389" t="s">
        <v>519</v>
      </c>
      <c r="C22756" s="389">
        <v>34865.837904899898</v>
      </c>
      <c r="D22756" s="389" t="s">
        <v>519</v>
      </c>
      <c r="E22756" s="389" t="s">
        <v>670</v>
      </c>
      <c r="F22756" s="389" t="s">
        <v>650</v>
      </c>
      <c r="G22756" s="389" t="s">
        <v>519</v>
      </c>
    </row>
    <row r="22757" spans="1:7">
      <c r="A22757" s="389" t="s">
        <v>572</v>
      </c>
      <c r="B22757" s="389" t="s">
        <v>519</v>
      </c>
      <c r="C22757" s="389">
        <v>34865.837904899898</v>
      </c>
      <c r="D22757" s="389" t="s">
        <v>519</v>
      </c>
      <c r="E22757" s="389" t="s">
        <v>670</v>
      </c>
      <c r="F22757" s="389" t="s">
        <v>650</v>
      </c>
      <c r="G22757" s="389" t="s">
        <v>519</v>
      </c>
    </row>
    <row r="22758" spans="1:7">
      <c r="A22758" s="389" t="s">
        <v>572</v>
      </c>
      <c r="B22758" s="389" t="s">
        <v>519</v>
      </c>
      <c r="C22758" s="389">
        <v>34865.837904899898</v>
      </c>
      <c r="D22758" s="389" t="s">
        <v>519</v>
      </c>
      <c r="E22758" s="389" t="s">
        <v>670</v>
      </c>
      <c r="F22758" s="389" t="s">
        <v>650</v>
      </c>
      <c r="G22758" s="389" t="s">
        <v>519</v>
      </c>
    </row>
    <row r="22759" spans="1:7">
      <c r="A22759" s="389" t="s">
        <v>572</v>
      </c>
      <c r="B22759" s="389" t="s">
        <v>519</v>
      </c>
      <c r="C22759" s="389">
        <v>34865.837904899898</v>
      </c>
      <c r="D22759" s="389" t="s">
        <v>519</v>
      </c>
      <c r="E22759" s="389" t="s">
        <v>670</v>
      </c>
      <c r="F22759" s="389" t="s">
        <v>650</v>
      </c>
      <c r="G22759" s="389" t="s">
        <v>519</v>
      </c>
    </row>
    <row r="22760" spans="1:7">
      <c r="A22760" s="389" t="s">
        <v>572</v>
      </c>
      <c r="B22760" s="389" t="s">
        <v>519</v>
      </c>
      <c r="C22760" s="389">
        <v>34865.837904899898</v>
      </c>
      <c r="D22760" s="389" t="s">
        <v>519</v>
      </c>
      <c r="E22760" s="389" t="s">
        <v>670</v>
      </c>
      <c r="F22760" s="389" t="s">
        <v>650</v>
      </c>
      <c r="G22760" s="389" t="s">
        <v>519</v>
      </c>
    </row>
    <row r="22761" spans="1:7">
      <c r="A22761" s="389" t="s">
        <v>572</v>
      </c>
      <c r="B22761" s="389" t="s">
        <v>519</v>
      </c>
      <c r="C22761" s="389">
        <v>34865.837904899898</v>
      </c>
      <c r="D22761" s="389" t="s">
        <v>519</v>
      </c>
      <c r="E22761" s="389" t="s">
        <v>670</v>
      </c>
      <c r="F22761" s="389" t="s">
        <v>650</v>
      </c>
      <c r="G22761" s="389" t="s">
        <v>519</v>
      </c>
    </row>
    <row r="22762" spans="1:7">
      <c r="A22762" s="389" t="s">
        <v>572</v>
      </c>
      <c r="B22762" s="389" t="s">
        <v>519</v>
      </c>
      <c r="C22762" s="389">
        <v>34865.837904899898</v>
      </c>
      <c r="D22762" s="389" t="s">
        <v>519</v>
      </c>
      <c r="E22762" s="389" t="s">
        <v>670</v>
      </c>
      <c r="F22762" s="389" t="s">
        <v>650</v>
      </c>
      <c r="G22762" s="389" t="s">
        <v>519</v>
      </c>
    </row>
    <row r="22763" spans="1:7">
      <c r="A22763" s="389" t="s">
        <v>572</v>
      </c>
      <c r="B22763" s="389" t="s">
        <v>519</v>
      </c>
      <c r="C22763" s="389">
        <v>34865.837904899898</v>
      </c>
      <c r="D22763" s="389" t="s">
        <v>519</v>
      </c>
      <c r="E22763" s="389" t="s">
        <v>670</v>
      </c>
      <c r="F22763" s="389" t="s">
        <v>650</v>
      </c>
      <c r="G22763" s="389" t="s">
        <v>519</v>
      </c>
    </row>
    <row r="22764" spans="1:7">
      <c r="A22764" s="389" t="s">
        <v>572</v>
      </c>
      <c r="B22764" s="389" t="s">
        <v>519</v>
      </c>
      <c r="C22764" s="389">
        <v>34865.837904899898</v>
      </c>
      <c r="D22764" s="389" t="s">
        <v>519</v>
      </c>
      <c r="E22764" s="389" t="s">
        <v>670</v>
      </c>
      <c r="F22764" s="389" t="s">
        <v>650</v>
      </c>
      <c r="G22764" s="389" t="s">
        <v>519</v>
      </c>
    </row>
    <row r="22765" spans="1:7">
      <c r="A22765" s="389" t="s">
        <v>572</v>
      </c>
      <c r="B22765" s="389" t="s">
        <v>519</v>
      </c>
      <c r="C22765" s="389">
        <v>34865.837904899898</v>
      </c>
      <c r="D22765" s="389" t="s">
        <v>519</v>
      </c>
      <c r="E22765" s="389" t="s">
        <v>670</v>
      </c>
      <c r="F22765" s="389" t="s">
        <v>650</v>
      </c>
      <c r="G22765" s="389" t="s">
        <v>519</v>
      </c>
    </row>
    <row r="22766" spans="1:7">
      <c r="A22766" s="389" t="s">
        <v>572</v>
      </c>
      <c r="B22766" s="389" t="s">
        <v>519</v>
      </c>
      <c r="C22766" s="389">
        <v>34865.837904899898</v>
      </c>
      <c r="D22766" s="389" t="s">
        <v>519</v>
      </c>
      <c r="E22766" s="389" t="s">
        <v>670</v>
      </c>
      <c r="F22766" s="389" t="s">
        <v>650</v>
      </c>
      <c r="G22766" s="389" t="s">
        <v>519</v>
      </c>
    </row>
    <row r="22767" spans="1:7">
      <c r="A22767" s="389" t="s">
        <v>572</v>
      </c>
      <c r="B22767" s="389" t="s">
        <v>519</v>
      </c>
      <c r="C22767" s="389">
        <v>34865.837904899898</v>
      </c>
      <c r="D22767" s="389" t="s">
        <v>519</v>
      </c>
      <c r="E22767" s="389" t="s">
        <v>670</v>
      </c>
      <c r="F22767" s="389" t="s">
        <v>650</v>
      </c>
      <c r="G22767" s="389" t="s">
        <v>519</v>
      </c>
    </row>
    <row r="22768" spans="1:7">
      <c r="A22768" s="389" t="s">
        <v>572</v>
      </c>
      <c r="B22768" s="389" t="s">
        <v>519</v>
      </c>
      <c r="C22768" s="389">
        <v>34865.837904899898</v>
      </c>
      <c r="D22768" s="389" t="s">
        <v>519</v>
      </c>
      <c r="E22768" s="389" t="s">
        <v>670</v>
      </c>
      <c r="F22768" s="389" t="s">
        <v>650</v>
      </c>
      <c r="G22768" s="389" t="s">
        <v>519</v>
      </c>
    </row>
    <row r="22769" spans="1:7">
      <c r="A22769" s="389" t="s">
        <v>572</v>
      </c>
      <c r="B22769" s="389" t="s">
        <v>519</v>
      </c>
      <c r="C22769" s="389">
        <v>34865.837904899898</v>
      </c>
      <c r="D22769" s="389" t="s">
        <v>519</v>
      </c>
      <c r="E22769" s="389" t="s">
        <v>670</v>
      </c>
      <c r="F22769" s="389" t="s">
        <v>650</v>
      </c>
      <c r="G22769" s="389" t="s">
        <v>519</v>
      </c>
    </row>
    <row r="22770" spans="1:7">
      <c r="A22770" s="389" t="s">
        <v>572</v>
      </c>
      <c r="B22770" s="389" t="s">
        <v>519</v>
      </c>
      <c r="C22770" s="389">
        <v>34865.837904899898</v>
      </c>
      <c r="D22770" s="389" t="s">
        <v>519</v>
      </c>
      <c r="E22770" s="389" t="s">
        <v>670</v>
      </c>
      <c r="F22770" s="389" t="s">
        <v>650</v>
      </c>
      <c r="G22770" s="389" t="s">
        <v>519</v>
      </c>
    </row>
    <row r="22771" spans="1:7">
      <c r="A22771" s="389" t="s">
        <v>572</v>
      </c>
      <c r="B22771" s="389" t="s">
        <v>519</v>
      </c>
      <c r="C22771" s="389">
        <v>34865.837904899898</v>
      </c>
      <c r="D22771" s="389" t="s">
        <v>519</v>
      </c>
      <c r="E22771" s="389" t="s">
        <v>670</v>
      </c>
      <c r="F22771" s="389" t="s">
        <v>650</v>
      </c>
      <c r="G22771" s="389" t="s">
        <v>519</v>
      </c>
    </row>
    <row r="22772" spans="1:7">
      <c r="A22772" s="389" t="s">
        <v>572</v>
      </c>
      <c r="B22772" s="389" t="s">
        <v>519</v>
      </c>
      <c r="C22772" s="389">
        <v>34865.837904899898</v>
      </c>
      <c r="D22772" s="389" t="s">
        <v>519</v>
      </c>
      <c r="E22772" s="389" t="s">
        <v>670</v>
      </c>
      <c r="F22772" s="389" t="s">
        <v>650</v>
      </c>
      <c r="G22772" s="389" t="s">
        <v>519</v>
      </c>
    </row>
    <row r="22773" spans="1:7">
      <c r="A22773" s="389" t="s">
        <v>572</v>
      </c>
      <c r="B22773" s="389" t="s">
        <v>519</v>
      </c>
      <c r="C22773" s="389">
        <v>34865.837904899898</v>
      </c>
      <c r="D22773" s="389" t="s">
        <v>519</v>
      </c>
      <c r="E22773" s="389" t="s">
        <v>670</v>
      </c>
      <c r="F22773" s="389" t="s">
        <v>650</v>
      </c>
      <c r="G22773" s="389" t="s">
        <v>519</v>
      </c>
    </row>
    <row r="22774" spans="1:7">
      <c r="A22774" s="389" t="s">
        <v>572</v>
      </c>
      <c r="B22774" s="389" t="s">
        <v>519</v>
      </c>
      <c r="C22774" s="389">
        <v>34865.837904899898</v>
      </c>
      <c r="D22774" s="389" t="s">
        <v>519</v>
      </c>
      <c r="E22774" s="389" t="s">
        <v>670</v>
      </c>
      <c r="F22774" s="389" t="s">
        <v>650</v>
      </c>
      <c r="G22774" s="389" t="s">
        <v>519</v>
      </c>
    </row>
    <row r="22775" spans="1:7">
      <c r="A22775" s="389" t="s">
        <v>572</v>
      </c>
      <c r="B22775" s="389" t="s">
        <v>519</v>
      </c>
      <c r="C22775" s="389">
        <v>34865.837904899898</v>
      </c>
      <c r="D22775" s="389" t="s">
        <v>519</v>
      </c>
      <c r="E22775" s="389" t="s">
        <v>670</v>
      </c>
      <c r="F22775" s="389" t="s">
        <v>650</v>
      </c>
      <c r="G22775" s="389" t="s">
        <v>519</v>
      </c>
    </row>
    <row r="22776" spans="1:7">
      <c r="A22776" s="389" t="s">
        <v>572</v>
      </c>
      <c r="B22776" s="389" t="s">
        <v>519</v>
      </c>
      <c r="C22776" s="389">
        <v>34865.837904899898</v>
      </c>
      <c r="D22776" s="389" t="s">
        <v>519</v>
      </c>
      <c r="E22776" s="389" t="s">
        <v>670</v>
      </c>
      <c r="F22776" s="389" t="s">
        <v>650</v>
      </c>
      <c r="G22776" s="389" t="s">
        <v>519</v>
      </c>
    </row>
    <row r="22777" spans="1:7">
      <c r="A22777" s="389" t="s">
        <v>572</v>
      </c>
      <c r="B22777" s="389" t="s">
        <v>519</v>
      </c>
      <c r="C22777" s="389">
        <v>34865.837904899898</v>
      </c>
      <c r="D22777" s="389" t="s">
        <v>519</v>
      </c>
      <c r="E22777" s="389" t="s">
        <v>670</v>
      </c>
      <c r="F22777" s="389" t="s">
        <v>650</v>
      </c>
      <c r="G22777" s="389" t="s">
        <v>519</v>
      </c>
    </row>
    <row r="22778" spans="1:7">
      <c r="A22778" s="389" t="s">
        <v>572</v>
      </c>
      <c r="B22778" s="389" t="s">
        <v>519</v>
      </c>
      <c r="C22778" s="389">
        <v>34865.837904899898</v>
      </c>
      <c r="D22778" s="389" t="s">
        <v>519</v>
      </c>
      <c r="E22778" s="389" t="s">
        <v>670</v>
      </c>
      <c r="F22778" s="389" t="s">
        <v>650</v>
      </c>
      <c r="G22778" s="389" t="s">
        <v>519</v>
      </c>
    </row>
    <row r="22779" spans="1:7">
      <c r="A22779" s="389" t="s">
        <v>573</v>
      </c>
      <c r="B22779" s="389" t="s">
        <v>519</v>
      </c>
      <c r="C22779" s="389">
        <v>34865.837904899898</v>
      </c>
      <c r="D22779" s="389" t="s">
        <v>519</v>
      </c>
      <c r="E22779" s="389" t="s">
        <v>670</v>
      </c>
      <c r="F22779" s="389" t="s">
        <v>650</v>
      </c>
      <c r="G22779" s="389" t="s">
        <v>519</v>
      </c>
    </row>
    <row r="22780" spans="1:7">
      <c r="A22780" s="389" t="s">
        <v>573</v>
      </c>
      <c r="B22780" s="389" t="s">
        <v>519</v>
      </c>
      <c r="C22780" s="389">
        <v>34865.837904899898</v>
      </c>
      <c r="D22780" s="389" t="s">
        <v>519</v>
      </c>
      <c r="E22780" s="389" t="s">
        <v>670</v>
      </c>
      <c r="F22780" s="389" t="s">
        <v>650</v>
      </c>
      <c r="G22780" s="389" t="s">
        <v>519</v>
      </c>
    </row>
    <row r="22781" spans="1:7">
      <c r="A22781" s="389" t="s">
        <v>572</v>
      </c>
      <c r="B22781" s="389" t="s">
        <v>519</v>
      </c>
      <c r="C22781" s="389">
        <v>34865.837904899898</v>
      </c>
      <c r="D22781" s="389" t="s">
        <v>519</v>
      </c>
      <c r="E22781" s="389" t="s">
        <v>670</v>
      </c>
      <c r="F22781" s="389" t="s">
        <v>650</v>
      </c>
      <c r="G22781" s="389" t="s">
        <v>519</v>
      </c>
    </row>
    <row r="22782" spans="1:7">
      <c r="A22782" s="389" t="s">
        <v>572</v>
      </c>
      <c r="B22782" s="389" t="s">
        <v>519</v>
      </c>
      <c r="C22782" s="389">
        <v>34865.837904899898</v>
      </c>
      <c r="D22782" s="389" t="s">
        <v>519</v>
      </c>
      <c r="E22782" s="389" t="s">
        <v>670</v>
      </c>
      <c r="F22782" s="389" t="s">
        <v>650</v>
      </c>
      <c r="G22782" s="389" t="s">
        <v>519</v>
      </c>
    </row>
    <row r="22783" spans="1:7">
      <c r="A22783" s="389" t="s">
        <v>572</v>
      </c>
      <c r="B22783" s="389" t="s">
        <v>519</v>
      </c>
      <c r="C22783" s="389">
        <v>34865.837904899898</v>
      </c>
      <c r="D22783" s="389" t="s">
        <v>519</v>
      </c>
      <c r="E22783" s="389" t="s">
        <v>670</v>
      </c>
      <c r="F22783" s="389" t="s">
        <v>650</v>
      </c>
      <c r="G22783" s="389" t="s">
        <v>519</v>
      </c>
    </row>
    <row r="22784" spans="1:7">
      <c r="A22784" s="389" t="s">
        <v>572</v>
      </c>
      <c r="B22784" s="389" t="s">
        <v>519</v>
      </c>
      <c r="C22784" s="389">
        <v>34865.837904899898</v>
      </c>
      <c r="D22784" s="389" t="s">
        <v>519</v>
      </c>
      <c r="E22784" s="389" t="s">
        <v>670</v>
      </c>
      <c r="F22784" s="389" t="s">
        <v>650</v>
      </c>
      <c r="G22784" s="389" t="s">
        <v>519</v>
      </c>
    </row>
    <row r="22785" spans="1:7">
      <c r="A22785" s="389" t="s">
        <v>572</v>
      </c>
      <c r="B22785" s="389" t="s">
        <v>519</v>
      </c>
      <c r="C22785" s="389">
        <v>34865.837904899898</v>
      </c>
      <c r="D22785" s="389" t="s">
        <v>519</v>
      </c>
      <c r="E22785" s="389" t="s">
        <v>670</v>
      </c>
      <c r="F22785" s="389" t="s">
        <v>650</v>
      </c>
      <c r="G22785" s="389" t="s">
        <v>519</v>
      </c>
    </row>
    <row r="22786" spans="1:7">
      <c r="A22786" s="389" t="s">
        <v>572</v>
      </c>
      <c r="B22786" s="389" t="s">
        <v>519</v>
      </c>
      <c r="C22786" s="389">
        <v>34865.837904899898</v>
      </c>
      <c r="D22786" s="389" t="s">
        <v>519</v>
      </c>
      <c r="E22786" s="389" t="s">
        <v>670</v>
      </c>
      <c r="F22786" s="389" t="s">
        <v>650</v>
      </c>
      <c r="G22786" s="389" t="s">
        <v>519</v>
      </c>
    </row>
    <row r="22787" spans="1:7">
      <c r="A22787" s="389" t="s">
        <v>572</v>
      </c>
      <c r="B22787" s="389" t="s">
        <v>519</v>
      </c>
      <c r="C22787" s="389">
        <v>34865.837904899898</v>
      </c>
      <c r="D22787" s="389" t="s">
        <v>519</v>
      </c>
      <c r="E22787" s="389" t="s">
        <v>670</v>
      </c>
      <c r="F22787" s="389" t="s">
        <v>650</v>
      </c>
      <c r="G22787" s="389" t="s">
        <v>519</v>
      </c>
    </row>
    <row r="22788" spans="1:7">
      <c r="A22788" s="389" t="s">
        <v>572</v>
      </c>
      <c r="B22788" s="389" t="s">
        <v>519</v>
      </c>
      <c r="C22788" s="389">
        <v>34865.837904899898</v>
      </c>
      <c r="D22788" s="389" t="s">
        <v>519</v>
      </c>
      <c r="E22788" s="389" t="s">
        <v>670</v>
      </c>
      <c r="F22788" s="389" t="s">
        <v>650</v>
      </c>
      <c r="G22788" s="389" t="s">
        <v>519</v>
      </c>
    </row>
    <row r="22789" spans="1:7">
      <c r="A22789" s="389" t="s">
        <v>572</v>
      </c>
      <c r="B22789" s="389" t="s">
        <v>519</v>
      </c>
      <c r="C22789" s="389">
        <v>34865.837904899898</v>
      </c>
      <c r="D22789" s="389" t="s">
        <v>519</v>
      </c>
      <c r="E22789" s="389" t="s">
        <v>670</v>
      </c>
      <c r="F22789" s="389" t="s">
        <v>650</v>
      </c>
      <c r="G22789" s="389" t="s">
        <v>519</v>
      </c>
    </row>
    <row r="22790" spans="1:7">
      <c r="A22790" s="389" t="s">
        <v>572</v>
      </c>
      <c r="B22790" s="389" t="s">
        <v>519</v>
      </c>
      <c r="C22790" s="389">
        <v>34865.837904899898</v>
      </c>
      <c r="D22790" s="389" t="s">
        <v>519</v>
      </c>
      <c r="E22790" s="389" t="s">
        <v>670</v>
      </c>
      <c r="F22790" s="389" t="s">
        <v>650</v>
      </c>
      <c r="G22790" s="389" t="s">
        <v>519</v>
      </c>
    </row>
    <row r="22791" spans="1:7">
      <c r="A22791" s="389" t="s">
        <v>572</v>
      </c>
      <c r="B22791" s="389" t="s">
        <v>519</v>
      </c>
      <c r="C22791" s="389">
        <v>34865.837904899898</v>
      </c>
      <c r="D22791" s="389" t="s">
        <v>519</v>
      </c>
      <c r="E22791" s="389" t="s">
        <v>670</v>
      </c>
      <c r="F22791" s="389" t="s">
        <v>650</v>
      </c>
      <c r="G22791" s="389" t="s">
        <v>519</v>
      </c>
    </row>
    <row r="22792" spans="1:7">
      <c r="A22792" s="389" t="s">
        <v>572</v>
      </c>
      <c r="B22792" s="389" t="s">
        <v>519</v>
      </c>
      <c r="C22792" s="389">
        <v>34865.837904899898</v>
      </c>
      <c r="D22792" s="389" t="s">
        <v>519</v>
      </c>
      <c r="E22792" s="389" t="s">
        <v>670</v>
      </c>
      <c r="F22792" s="389" t="s">
        <v>650</v>
      </c>
      <c r="G22792" s="389" t="s">
        <v>519</v>
      </c>
    </row>
    <row r="22793" spans="1:7">
      <c r="A22793" s="389" t="s">
        <v>572</v>
      </c>
      <c r="B22793" s="389" t="s">
        <v>519</v>
      </c>
      <c r="C22793" s="389">
        <v>34865.837904899898</v>
      </c>
      <c r="D22793" s="389" t="s">
        <v>519</v>
      </c>
      <c r="E22793" s="389" t="s">
        <v>670</v>
      </c>
      <c r="F22793" s="389" t="s">
        <v>650</v>
      </c>
      <c r="G22793" s="389" t="s">
        <v>519</v>
      </c>
    </row>
    <row r="22794" spans="1:7">
      <c r="A22794" s="389" t="s">
        <v>572</v>
      </c>
      <c r="B22794" s="389" t="s">
        <v>519</v>
      </c>
      <c r="C22794" s="389">
        <v>34865.837904899898</v>
      </c>
      <c r="D22794" s="389" t="s">
        <v>519</v>
      </c>
      <c r="E22794" s="389" t="s">
        <v>670</v>
      </c>
      <c r="F22794" s="389" t="s">
        <v>650</v>
      </c>
      <c r="G22794" s="389" t="s">
        <v>519</v>
      </c>
    </row>
    <row r="22795" spans="1:7">
      <c r="A22795" s="389" t="s">
        <v>572</v>
      </c>
      <c r="B22795" s="389" t="s">
        <v>519</v>
      </c>
      <c r="C22795" s="389">
        <v>34865.837904899898</v>
      </c>
      <c r="D22795" s="389" t="s">
        <v>519</v>
      </c>
      <c r="E22795" s="389" t="s">
        <v>670</v>
      </c>
      <c r="F22795" s="389" t="s">
        <v>650</v>
      </c>
      <c r="G22795" s="389" t="s">
        <v>519</v>
      </c>
    </row>
    <row r="22796" spans="1:7">
      <c r="A22796" s="389" t="s">
        <v>572</v>
      </c>
      <c r="B22796" s="389" t="s">
        <v>519</v>
      </c>
      <c r="C22796" s="389">
        <v>34865.837904899898</v>
      </c>
      <c r="D22796" s="389" t="s">
        <v>519</v>
      </c>
      <c r="E22796" s="389" t="s">
        <v>670</v>
      </c>
      <c r="F22796" s="389" t="s">
        <v>650</v>
      </c>
      <c r="G22796" s="389" t="s">
        <v>519</v>
      </c>
    </row>
    <row r="22797" spans="1:7">
      <c r="A22797" s="389" t="s">
        <v>573</v>
      </c>
      <c r="B22797" s="389" t="s">
        <v>519</v>
      </c>
      <c r="C22797" s="389">
        <v>34865.837904899898</v>
      </c>
      <c r="D22797" s="389" t="s">
        <v>519</v>
      </c>
      <c r="E22797" s="389" t="s">
        <v>670</v>
      </c>
      <c r="F22797" s="389" t="s">
        <v>650</v>
      </c>
      <c r="G22797" s="389" t="s">
        <v>519</v>
      </c>
    </row>
    <row r="22798" spans="1:7">
      <c r="A22798" s="389" t="s">
        <v>573</v>
      </c>
      <c r="B22798" s="389" t="s">
        <v>519</v>
      </c>
      <c r="C22798" s="389">
        <v>34865.837904899898</v>
      </c>
      <c r="D22798" s="389" t="s">
        <v>519</v>
      </c>
      <c r="E22798" s="389" t="s">
        <v>670</v>
      </c>
      <c r="F22798" s="389" t="s">
        <v>650</v>
      </c>
      <c r="G22798" s="389" t="s">
        <v>519</v>
      </c>
    </row>
    <row r="22799" spans="1:7">
      <c r="A22799" s="389" t="s">
        <v>573</v>
      </c>
      <c r="B22799" s="389" t="s">
        <v>519</v>
      </c>
      <c r="C22799" s="389">
        <v>34865.837904899898</v>
      </c>
      <c r="D22799" s="389" t="s">
        <v>519</v>
      </c>
      <c r="E22799" s="389" t="s">
        <v>670</v>
      </c>
      <c r="F22799" s="389" t="s">
        <v>650</v>
      </c>
      <c r="G22799" s="389" t="s">
        <v>519</v>
      </c>
    </row>
    <row r="22800" spans="1:7">
      <c r="A22800" s="389" t="s">
        <v>573</v>
      </c>
      <c r="B22800" s="389" t="s">
        <v>519</v>
      </c>
      <c r="C22800" s="389">
        <v>34865.837904899898</v>
      </c>
      <c r="D22800" s="389" t="s">
        <v>519</v>
      </c>
      <c r="E22800" s="389" t="s">
        <v>670</v>
      </c>
      <c r="F22800" s="389" t="s">
        <v>650</v>
      </c>
      <c r="G22800" s="389" t="s">
        <v>519</v>
      </c>
    </row>
    <row r="22801" spans="1:7">
      <c r="A22801" s="389" t="s">
        <v>572</v>
      </c>
      <c r="B22801" s="389" t="s">
        <v>519</v>
      </c>
      <c r="C22801" s="389">
        <v>34865.837904899898</v>
      </c>
      <c r="D22801" s="389" t="s">
        <v>519</v>
      </c>
      <c r="E22801" s="389" t="s">
        <v>670</v>
      </c>
      <c r="F22801" s="389" t="s">
        <v>650</v>
      </c>
      <c r="G22801" s="389" t="s">
        <v>519</v>
      </c>
    </row>
    <row r="22802" spans="1:7">
      <c r="A22802" s="389" t="s">
        <v>572</v>
      </c>
      <c r="B22802" s="389" t="s">
        <v>519</v>
      </c>
      <c r="C22802" s="389">
        <v>34865.837904899898</v>
      </c>
      <c r="D22802" s="389" t="s">
        <v>519</v>
      </c>
      <c r="E22802" s="389" t="s">
        <v>670</v>
      </c>
      <c r="F22802" s="389" t="s">
        <v>650</v>
      </c>
      <c r="G22802" s="389" t="s">
        <v>519</v>
      </c>
    </row>
    <row r="22803" spans="1:7">
      <c r="A22803" s="389" t="s">
        <v>572</v>
      </c>
      <c r="B22803" s="389" t="s">
        <v>519</v>
      </c>
      <c r="C22803" s="389">
        <v>34865.837904899898</v>
      </c>
      <c r="D22803" s="389" t="s">
        <v>519</v>
      </c>
      <c r="E22803" s="389" t="s">
        <v>670</v>
      </c>
      <c r="F22803" s="389" t="s">
        <v>650</v>
      </c>
      <c r="G22803" s="389" t="s">
        <v>519</v>
      </c>
    </row>
    <row r="22804" spans="1:7">
      <c r="A22804" s="389" t="s">
        <v>572</v>
      </c>
      <c r="B22804" s="389" t="s">
        <v>519</v>
      </c>
      <c r="C22804" s="389">
        <v>34865.837904899898</v>
      </c>
      <c r="D22804" s="389" t="s">
        <v>519</v>
      </c>
      <c r="E22804" s="389" t="s">
        <v>670</v>
      </c>
      <c r="F22804" s="389" t="s">
        <v>650</v>
      </c>
      <c r="G22804" s="389" t="s">
        <v>519</v>
      </c>
    </row>
    <row r="22805" spans="1:7">
      <c r="A22805" s="389" t="s">
        <v>572</v>
      </c>
      <c r="B22805" s="389" t="s">
        <v>519</v>
      </c>
      <c r="C22805" s="389">
        <v>34865.837904899898</v>
      </c>
      <c r="D22805" s="389" t="s">
        <v>519</v>
      </c>
      <c r="E22805" s="389" t="s">
        <v>670</v>
      </c>
      <c r="F22805" s="389" t="s">
        <v>650</v>
      </c>
      <c r="G22805" s="389" t="s">
        <v>519</v>
      </c>
    </row>
    <row r="22806" spans="1:7">
      <c r="A22806" s="389" t="s">
        <v>572</v>
      </c>
      <c r="B22806" s="389" t="s">
        <v>519</v>
      </c>
      <c r="C22806" s="389">
        <v>34865.837904899898</v>
      </c>
      <c r="D22806" s="389" t="s">
        <v>519</v>
      </c>
      <c r="E22806" s="389" t="s">
        <v>670</v>
      </c>
      <c r="F22806" s="389" t="s">
        <v>650</v>
      </c>
      <c r="G22806" s="389" t="s">
        <v>519</v>
      </c>
    </row>
    <row r="22807" spans="1:7">
      <c r="A22807" s="389" t="s">
        <v>572</v>
      </c>
      <c r="B22807" s="389" t="s">
        <v>519</v>
      </c>
      <c r="C22807" s="389">
        <v>34865.837904899898</v>
      </c>
      <c r="D22807" s="389" t="s">
        <v>519</v>
      </c>
      <c r="E22807" s="389" t="s">
        <v>670</v>
      </c>
      <c r="F22807" s="389" t="s">
        <v>650</v>
      </c>
      <c r="G22807" s="389" t="s">
        <v>519</v>
      </c>
    </row>
    <row r="22808" spans="1:7">
      <c r="A22808" s="389" t="s">
        <v>572</v>
      </c>
      <c r="B22808" s="389" t="s">
        <v>519</v>
      </c>
      <c r="C22808" s="389">
        <v>34865.837904899898</v>
      </c>
      <c r="D22808" s="389" t="s">
        <v>519</v>
      </c>
      <c r="E22808" s="389" t="s">
        <v>670</v>
      </c>
      <c r="F22808" s="389" t="s">
        <v>650</v>
      </c>
      <c r="G22808" s="389" t="s">
        <v>519</v>
      </c>
    </row>
    <row r="22809" spans="1:7">
      <c r="A22809" s="389" t="s">
        <v>572</v>
      </c>
      <c r="B22809" s="389" t="s">
        <v>519</v>
      </c>
      <c r="C22809" s="389">
        <v>34865.837904899898</v>
      </c>
      <c r="D22809" s="389" t="s">
        <v>519</v>
      </c>
      <c r="E22809" s="389" t="s">
        <v>670</v>
      </c>
      <c r="F22809" s="389" t="s">
        <v>650</v>
      </c>
      <c r="G22809" s="389" t="s">
        <v>519</v>
      </c>
    </row>
    <row r="22810" spans="1:7">
      <c r="A22810" s="389" t="s">
        <v>572</v>
      </c>
      <c r="B22810" s="389" t="s">
        <v>519</v>
      </c>
      <c r="C22810" s="389">
        <v>34865.837904899898</v>
      </c>
      <c r="D22810" s="389" t="s">
        <v>519</v>
      </c>
      <c r="E22810" s="389" t="s">
        <v>670</v>
      </c>
      <c r="F22810" s="389" t="s">
        <v>650</v>
      </c>
      <c r="G22810" s="389" t="s">
        <v>519</v>
      </c>
    </row>
    <row r="22811" spans="1:7">
      <c r="A22811" s="389" t="s">
        <v>572</v>
      </c>
      <c r="B22811" s="389" t="s">
        <v>519</v>
      </c>
      <c r="C22811" s="389">
        <v>34865.837904899898</v>
      </c>
      <c r="D22811" s="389" t="s">
        <v>519</v>
      </c>
      <c r="E22811" s="389" t="s">
        <v>670</v>
      </c>
      <c r="F22811" s="389" t="s">
        <v>650</v>
      </c>
      <c r="G22811" s="389" t="s">
        <v>519</v>
      </c>
    </row>
    <row r="22812" spans="1:7">
      <c r="A22812" s="389" t="s">
        <v>572</v>
      </c>
      <c r="B22812" s="389" t="s">
        <v>519</v>
      </c>
      <c r="C22812" s="389">
        <v>34865.837904899898</v>
      </c>
      <c r="D22812" s="389" t="s">
        <v>519</v>
      </c>
      <c r="E22812" s="389" t="s">
        <v>670</v>
      </c>
      <c r="F22812" s="389" t="s">
        <v>650</v>
      </c>
      <c r="G22812" s="389" t="s">
        <v>519</v>
      </c>
    </row>
    <row r="22813" spans="1:7">
      <c r="A22813" s="389" t="s">
        <v>572</v>
      </c>
      <c r="B22813" s="389" t="s">
        <v>519</v>
      </c>
      <c r="C22813" s="389">
        <v>34865.837904899898</v>
      </c>
      <c r="D22813" s="389" t="s">
        <v>519</v>
      </c>
      <c r="E22813" s="389" t="s">
        <v>670</v>
      </c>
      <c r="F22813" s="389" t="s">
        <v>650</v>
      </c>
      <c r="G22813" s="389" t="s">
        <v>519</v>
      </c>
    </row>
    <row r="22814" spans="1:7">
      <c r="A22814" s="389" t="s">
        <v>572</v>
      </c>
      <c r="B22814" s="389" t="s">
        <v>519</v>
      </c>
      <c r="C22814" s="389">
        <v>34865.837904899898</v>
      </c>
      <c r="D22814" s="389" t="s">
        <v>519</v>
      </c>
      <c r="E22814" s="389" t="s">
        <v>670</v>
      </c>
      <c r="F22814" s="389" t="s">
        <v>650</v>
      </c>
      <c r="G22814" s="389" t="s">
        <v>519</v>
      </c>
    </row>
    <row r="22815" spans="1:7">
      <c r="A22815" s="389" t="s">
        <v>572</v>
      </c>
      <c r="B22815" s="389" t="s">
        <v>519</v>
      </c>
      <c r="C22815" s="389">
        <v>34865.837904899898</v>
      </c>
      <c r="D22815" s="389" t="s">
        <v>519</v>
      </c>
      <c r="E22815" s="389" t="s">
        <v>670</v>
      </c>
      <c r="F22815" s="389" t="s">
        <v>650</v>
      </c>
      <c r="G22815" s="389" t="s">
        <v>519</v>
      </c>
    </row>
    <row r="22816" spans="1:7">
      <c r="A22816" s="389" t="s">
        <v>572</v>
      </c>
      <c r="B22816" s="389" t="s">
        <v>519</v>
      </c>
      <c r="C22816" s="389">
        <v>34865.837904899898</v>
      </c>
      <c r="D22816" s="389" t="s">
        <v>519</v>
      </c>
      <c r="E22816" s="389" t="s">
        <v>670</v>
      </c>
      <c r="F22816" s="389" t="s">
        <v>650</v>
      </c>
      <c r="G22816" s="389" t="s">
        <v>519</v>
      </c>
    </row>
    <row r="22817" spans="1:7">
      <c r="A22817" s="389" t="s">
        <v>573</v>
      </c>
      <c r="B22817" s="389" t="s">
        <v>519</v>
      </c>
      <c r="C22817" s="389">
        <v>34865.837904899898</v>
      </c>
      <c r="D22817" s="389" t="s">
        <v>519</v>
      </c>
      <c r="E22817" s="389" t="s">
        <v>670</v>
      </c>
      <c r="F22817" s="389" t="s">
        <v>650</v>
      </c>
      <c r="G22817" s="389" t="s">
        <v>519</v>
      </c>
    </row>
    <row r="22818" spans="1:7">
      <c r="A22818" s="389" t="s">
        <v>575</v>
      </c>
      <c r="B22818" s="389" t="s">
        <v>519</v>
      </c>
      <c r="C22818" s="389">
        <v>34865.837904899898</v>
      </c>
      <c r="D22818" s="389" t="s">
        <v>519</v>
      </c>
      <c r="E22818" s="389" t="s">
        <v>670</v>
      </c>
      <c r="F22818" s="389" t="s">
        <v>650</v>
      </c>
      <c r="G22818" s="389" t="s">
        <v>519</v>
      </c>
    </row>
    <row r="22819" spans="1:7">
      <c r="A22819" s="389" t="s">
        <v>575</v>
      </c>
      <c r="B22819" s="389" t="s">
        <v>519</v>
      </c>
      <c r="C22819" s="389">
        <v>34865.837904899898</v>
      </c>
      <c r="D22819" s="389" t="s">
        <v>519</v>
      </c>
      <c r="E22819" s="389" t="s">
        <v>670</v>
      </c>
      <c r="F22819" s="389" t="s">
        <v>650</v>
      </c>
      <c r="G22819" s="389" t="s">
        <v>519</v>
      </c>
    </row>
    <row r="22820" spans="1:7">
      <c r="A22820" s="389" t="s">
        <v>575</v>
      </c>
      <c r="B22820" s="389" t="s">
        <v>519</v>
      </c>
      <c r="C22820" s="389">
        <v>34865.837904899898</v>
      </c>
      <c r="D22820" s="389" t="s">
        <v>519</v>
      </c>
      <c r="E22820" s="389" t="s">
        <v>670</v>
      </c>
      <c r="F22820" s="389" t="s">
        <v>650</v>
      </c>
      <c r="G22820" s="389" t="s">
        <v>519</v>
      </c>
    </row>
    <row r="22821" spans="1:7">
      <c r="A22821" s="389" t="s">
        <v>575</v>
      </c>
      <c r="B22821" s="389" t="s">
        <v>519</v>
      </c>
      <c r="C22821" s="389">
        <v>34865.837904899898</v>
      </c>
      <c r="D22821" s="389" t="s">
        <v>519</v>
      </c>
      <c r="E22821" s="389" t="s">
        <v>670</v>
      </c>
      <c r="F22821" s="389" t="s">
        <v>650</v>
      </c>
      <c r="G22821" s="389" t="s">
        <v>519</v>
      </c>
    </row>
    <row r="22822" spans="1:7">
      <c r="A22822" s="389" t="s">
        <v>575</v>
      </c>
      <c r="B22822" s="389" t="s">
        <v>519</v>
      </c>
      <c r="C22822" s="389">
        <v>34865.837904899898</v>
      </c>
      <c r="D22822" s="389" t="s">
        <v>519</v>
      </c>
      <c r="E22822" s="389" t="s">
        <v>670</v>
      </c>
      <c r="F22822" s="389" t="s">
        <v>650</v>
      </c>
      <c r="G22822" s="389" t="s">
        <v>519</v>
      </c>
    </row>
    <row r="22823" spans="1:7">
      <c r="A22823" s="389" t="s">
        <v>575</v>
      </c>
      <c r="B22823" s="389" t="s">
        <v>519</v>
      </c>
      <c r="C22823" s="389">
        <v>34865.837904899898</v>
      </c>
      <c r="D22823" s="389" t="s">
        <v>519</v>
      </c>
      <c r="E22823" s="389" t="s">
        <v>670</v>
      </c>
      <c r="F22823" s="389" t="s">
        <v>650</v>
      </c>
      <c r="G22823" s="389" t="s">
        <v>519</v>
      </c>
    </row>
    <row r="22824" spans="1:7">
      <c r="A22824" s="389" t="s">
        <v>575</v>
      </c>
      <c r="B22824" s="389" t="s">
        <v>519</v>
      </c>
      <c r="C22824" s="389">
        <v>34865.837904899898</v>
      </c>
      <c r="D22824" s="389" t="s">
        <v>519</v>
      </c>
      <c r="E22824" s="389" t="s">
        <v>670</v>
      </c>
      <c r="F22824" s="389" t="s">
        <v>650</v>
      </c>
      <c r="G22824" s="389" t="s">
        <v>519</v>
      </c>
    </row>
    <row r="22825" spans="1:7">
      <c r="A22825" s="389" t="s">
        <v>575</v>
      </c>
      <c r="B22825" s="389" t="s">
        <v>519</v>
      </c>
      <c r="C22825" s="389">
        <v>34865.837904899898</v>
      </c>
      <c r="D22825" s="389" t="s">
        <v>519</v>
      </c>
      <c r="E22825" s="389" t="s">
        <v>670</v>
      </c>
      <c r="F22825" s="389" t="s">
        <v>650</v>
      </c>
      <c r="G22825" s="389" t="s">
        <v>519</v>
      </c>
    </row>
    <row r="22826" spans="1:7">
      <c r="A22826" s="389" t="s">
        <v>575</v>
      </c>
      <c r="B22826" s="389" t="s">
        <v>519</v>
      </c>
      <c r="C22826" s="389">
        <v>34865.837904899898</v>
      </c>
      <c r="D22826" s="389" t="s">
        <v>519</v>
      </c>
      <c r="E22826" s="389" t="s">
        <v>670</v>
      </c>
      <c r="F22826" s="389" t="s">
        <v>650</v>
      </c>
      <c r="G22826" s="389" t="s">
        <v>519</v>
      </c>
    </row>
    <row r="22827" spans="1:7">
      <c r="A22827" s="389" t="s">
        <v>575</v>
      </c>
      <c r="B22827" s="389" t="s">
        <v>519</v>
      </c>
      <c r="C22827" s="389">
        <v>34865.837904899898</v>
      </c>
      <c r="D22827" s="389" t="s">
        <v>519</v>
      </c>
      <c r="E22827" s="389" t="s">
        <v>670</v>
      </c>
      <c r="F22827" s="389" t="s">
        <v>650</v>
      </c>
      <c r="G22827" s="389" t="s">
        <v>519</v>
      </c>
    </row>
    <row r="22828" spans="1:7">
      <c r="A22828" s="389" t="s">
        <v>575</v>
      </c>
      <c r="B22828" s="389" t="s">
        <v>519</v>
      </c>
      <c r="C22828" s="389">
        <v>34865.837904899898</v>
      </c>
      <c r="D22828" s="389" t="s">
        <v>519</v>
      </c>
      <c r="E22828" s="389" t="s">
        <v>670</v>
      </c>
      <c r="F22828" s="389" t="s">
        <v>650</v>
      </c>
      <c r="G22828" s="389" t="s">
        <v>519</v>
      </c>
    </row>
    <row r="22829" spans="1:7">
      <c r="A22829" s="389" t="s">
        <v>575</v>
      </c>
      <c r="B22829" s="389" t="s">
        <v>519</v>
      </c>
      <c r="C22829" s="389">
        <v>34865.837904899898</v>
      </c>
      <c r="D22829" s="389" t="s">
        <v>519</v>
      </c>
      <c r="E22829" s="389" t="s">
        <v>670</v>
      </c>
      <c r="F22829" s="389" t="s">
        <v>650</v>
      </c>
      <c r="G22829" s="389" t="s">
        <v>519</v>
      </c>
    </row>
    <row r="22830" spans="1:7">
      <c r="A22830" s="389" t="s">
        <v>575</v>
      </c>
      <c r="B22830" s="389" t="s">
        <v>519</v>
      </c>
      <c r="C22830" s="389">
        <v>34865.837904899898</v>
      </c>
      <c r="D22830" s="389" t="s">
        <v>519</v>
      </c>
      <c r="E22830" s="389" t="s">
        <v>670</v>
      </c>
      <c r="F22830" s="389" t="s">
        <v>650</v>
      </c>
      <c r="G22830" s="389" t="s">
        <v>519</v>
      </c>
    </row>
    <row r="22831" spans="1:7">
      <c r="A22831" s="389" t="s">
        <v>575</v>
      </c>
      <c r="B22831" s="389" t="s">
        <v>519</v>
      </c>
      <c r="C22831" s="389">
        <v>34865.837904899898</v>
      </c>
      <c r="D22831" s="389" t="s">
        <v>519</v>
      </c>
      <c r="E22831" s="389" t="s">
        <v>670</v>
      </c>
      <c r="F22831" s="389" t="s">
        <v>650</v>
      </c>
      <c r="G22831" s="389" t="s">
        <v>519</v>
      </c>
    </row>
    <row r="22832" spans="1:7">
      <c r="A22832" s="389" t="s">
        <v>575</v>
      </c>
      <c r="B22832" s="389" t="s">
        <v>519</v>
      </c>
      <c r="C22832" s="389">
        <v>34865.837904899898</v>
      </c>
      <c r="D22832" s="389" t="s">
        <v>519</v>
      </c>
      <c r="E22832" s="389" t="s">
        <v>670</v>
      </c>
      <c r="F22832" s="389" t="s">
        <v>650</v>
      </c>
      <c r="G22832" s="389" t="s">
        <v>519</v>
      </c>
    </row>
    <row r="22833" spans="1:7">
      <c r="A22833" s="389" t="s">
        <v>575</v>
      </c>
      <c r="B22833" s="389" t="s">
        <v>519</v>
      </c>
      <c r="C22833" s="389">
        <v>34865.837904899898</v>
      </c>
      <c r="D22833" s="389" t="s">
        <v>519</v>
      </c>
      <c r="E22833" s="389" t="s">
        <v>670</v>
      </c>
      <c r="F22833" s="389" t="s">
        <v>650</v>
      </c>
      <c r="G22833" s="389" t="s">
        <v>519</v>
      </c>
    </row>
    <row r="22834" spans="1:7">
      <c r="A22834" s="389" t="s">
        <v>575</v>
      </c>
      <c r="B22834" s="389" t="s">
        <v>519</v>
      </c>
      <c r="C22834" s="389">
        <v>34865.837904899898</v>
      </c>
      <c r="D22834" s="389" t="s">
        <v>519</v>
      </c>
      <c r="E22834" s="389" t="s">
        <v>670</v>
      </c>
      <c r="F22834" s="389" t="s">
        <v>650</v>
      </c>
      <c r="G22834" s="389" t="s">
        <v>519</v>
      </c>
    </row>
    <row r="22835" spans="1:7">
      <c r="A22835" s="389" t="s">
        <v>575</v>
      </c>
      <c r="B22835" s="389" t="s">
        <v>519</v>
      </c>
      <c r="C22835" s="389">
        <v>34865.837904899898</v>
      </c>
      <c r="D22835" s="389" t="s">
        <v>519</v>
      </c>
      <c r="E22835" s="389" t="s">
        <v>670</v>
      </c>
      <c r="F22835" s="389" t="s">
        <v>650</v>
      </c>
      <c r="G22835" s="389" t="s">
        <v>519</v>
      </c>
    </row>
    <row r="22836" spans="1:7">
      <c r="A22836" s="389" t="s">
        <v>575</v>
      </c>
      <c r="B22836" s="389" t="s">
        <v>519</v>
      </c>
      <c r="C22836" s="389">
        <v>34865.837904899898</v>
      </c>
      <c r="D22836" s="389" t="s">
        <v>519</v>
      </c>
      <c r="E22836" s="389" t="s">
        <v>670</v>
      </c>
      <c r="F22836" s="389" t="s">
        <v>650</v>
      </c>
      <c r="G22836" s="389" t="s">
        <v>519</v>
      </c>
    </row>
    <row r="22837" spans="1:7">
      <c r="A22837" s="389" t="s">
        <v>575</v>
      </c>
      <c r="B22837" s="389" t="s">
        <v>519</v>
      </c>
      <c r="C22837" s="389">
        <v>34865.837904899898</v>
      </c>
      <c r="D22837" s="389" t="s">
        <v>519</v>
      </c>
      <c r="E22837" s="389" t="s">
        <v>670</v>
      </c>
      <c r="F22837" s="389" t="s">
        <v>650</v>
      </c>
      <c r="G22837" s="389" t="s">
        <v>519</v>
      </c>
    </row>
    <row r="22838" spans="1:7">
      <c r="A22838" s="389" t="s">
        <v>575</v>
      </c>
      <c r="B22838" s="389" t="s">
        <v>519</v>
      </c>
      <c r="C22838" s="389">
        <v>34865.837904899898</v>
      </c>
      <c r="D22838" s="389" t="s">
        <v>519</v>
      </c>
      <c r="E22838" s="389" t="s">
        <v>670</v>
      </c>
      <c r="F22838" s="389" t="s">
        <v>650</v>
      </c>
      <c r="G22838" s="389" t="s">
        <v>519</v>
      </c>
    </row>
    <row r="22839" spans="1:7">
      <c r="A22839" s="389" t="s">
        <v>575</v>
      </c>
      <c r="B22839" s="389" t="s">
        <v>519</v>
      </c>
      <c r="C22839" s="389">
        <v>34865.837904899898</v>
      </c>
      <c r="D22839" s="389" t="s">
        <v>519</v>
      </c>
      <c r="E22839" s="389" t="s">
        <v>670</v>
      </c>
      <c r="F22839" s="389" t="s">
        <v>650</v>
      </c>
      <c r="G22839" s="389" t="s">
        <v>519</v>
      </c>
    </row>
    <row r="22840" spans="1:7">
      <c r="A22840" s="389" t="s">
        <v>575</v>
      </c>
      <c r="B22840" s="389" t="s">
        <v>519</v>
      </c>
      <c r="C22840" s="389">
        <v>34865.837904899898</v>
      </c>
      <c r="D22840" s="389" t="s">
        <v>519</v>
      </c>
      <c r="E22840" s="389" t="s">
        <v>670</v>
      </c>
      <c r="F22840" s="389" t="s">
        <v>650</v>
      </c>
      <c r="G22840" s="389" t="s">
        <v>519</v>
      </c>
    </row>
    <row r="22841" spans="1:7">
      <c r="A22841" s="389" t="s">
        <v>575</v>
      </c>
      <c r="B22841" s="389" t="s">
        <v>519</v>
      </c>
      <c r="C22841" s="389">
        <v>34865.837904899898</v>
      </c>
      <c r="D22841" s="389" t="s">
        <v>519</v>
      </c>
      <c r="E22841" s="389" t="s">
        <v>670</v>
      </c>
      <c r="F22841" s="389" t="s">
        <v>650</v>
      </c>
      <c r="G22841" s="389" t="s">
        <v>519</v>
      </c>
    </row>
    <row r="22842" spans="1:7">
      <c r="A22842" s="389" t="s">
        <v>575</v>
      </c>
      <c r="B22842" s="389" t="s">
        <v>519</v>
      </c>
      <c r="C22842" s="389">
        <v>34865.837904899898</v>
      </c>
      <c r="D22842" s="389" t="s">
        <v>519</v>
      </c>
      <c r="E22842" s="389" t="s">
        <v>670</v>
      </c>
      <c r="F22842" s="389" t="s">
        <v>650</v>
      </c>
      <c r="G22842" s="389" t="s">
        <v>519</v>
      </c>
    </row>
    <row r="22843" spans="1:7">
      <c r="A22843" s="389" t="s">
        <v>575</v>
      </c>
      <c r="B22843" s="389" t="s">
        <v>519</v>
      </c>
      <c r="C22843" s="389">
        <v>34865.837904899898</v>
      </c>
      <c r="D22843" s="389" t="s">
        <v>519</v>
      </c>
      <c r="E22843" s="389" t="s">
        <v>670</v>
      </c>
      <c r="F22843" s="389" t="s">
        <v>650</v>
      </c>
      <c r="G22843" s="389" t="s">
        <v>519</v>
      </c>
    </row>
    <row r="22844" spans="1:7">
      <c r="A22844" s="389" t="s">
        <v>575</v>
      </c>
      <c r="B22844" s="389" t="s">
        <v>519</v>
      </c>
      <c r="C22844" s="389">
        <v>34865.837904899898</v>
      </c>
      <c r="D22844" s="389" t="s">
        <v>519</v>
      </c>
      <c r="E22844" s="389" t="s">
        <v>670</v>
      </c>
      <c r="F22844" s="389" t="s">
        <v>650</v>
      </c>
      <c r="G22844" s="389" t="s">
        <v>519</v>
      </c>
    </row>
    <row r="22845" spans="1:7">
      <c r="A22845" s="389" t="s">
        <v>575</v>
      </c>
      <c r="B22845" s="389" t="s">
        <v>519</v>
      </c>
      <c r="C22845" s="389">
        <v>34865.837904899898</v>
      </c>
      <c r="D22845" s="389" t="s">
        <v>519</v>
      </c>
      <c r="E22845" s="389" t="s">
        <v>670</v>
      </c>
      <c r="F22845" s="389" t="s">
        <v>650</v>
      </c>
      <c r="G22845" s="389" t="s">
        <v>519</v>
      </c>
    </row>
    <row r="22846" spans="1:7">
      <c r="A22846" s="389" t="s">
        <v>576</v>
      </c>
      <c r="B22846" s="389" t="s">
        <v>519</v>
      </c>
      <c r="C22846" s="389">
        <v>34865.837904899898</v>
      </c>
      <c r="D22846" s="389" t="s">
        <v>519</v>
      </c>
      <c r="E22846" s="389" t="s">
        <v>670</v>
      </c>
      <c r="F22846" s="389" t="s">
        <v>650</v>
      </c>
      <c r="G22846" s="389" t="s">
        <v>519</v>
      </c>
    </row>
    <row r="22847" spans="1:7">
      <c r="A22847" s="389" t="s">
        <v>576</v>
      </c>
      <c r="B22847" s="389" t="s">
        <v>519</v>
      </c>
      <c r="C22847" s="389">
        <v>34865.837904899898</v>
      </c>
      <c r="D22847" s="389" t="s">
        <v>519</v>
      </c>
      <c r="E22847" s="389" t="s">
        <v>670</v>
      </c>
      <c r="F22847" s="389" t="s">
        <v>650</v>
      </c>
      <c r="G22847" s="389" t="s">
        <v>519</v>
      </c>
    </row>
    <row r="22848" spans="1:7">
      <c r="A22848" s="389" t="s">
        <v>576</v>
      </c>
      <c r="B22848" s="389" t="s">
        <v>519</v>
      </c>
      <c r="C22848" s="389">
        <v>34865.837904899898</v>
      </c>
      <c r="D22848" s="389" t="s">
        <v>519</v>
      </c>
      <c r="E22848" s="389" t="s">
        <v>670</v>
      </c>
      <c r="F22848" s="389" t="s">
        <v>650</v>
      </c>
      <c r="G22848" s="389" t="s">
        <v>519</v>
      </c>
    </row>
    <row r="22849" spans="1:7">
      <c r="A22849" s="389" t="s">
        <v>576</v>
      </c>
      <c r="B22849" s="389" t="s">
        <v>519</v>
      </c>
      <c r="C22849" s="389">
        <v>34865.837904899898</v>
      </c>
      <c r="D22849" s="389" t="s">
        <v>519</v>
      </c>
      <c r="E22849" s="389" t="s">
        <v>670</v>
      </c>
      <c r="F22849" s="389" t="s">
        <v>650</v>
      </c>
      <c r="G22849" s="389" t="s">
        <v>519</v>
      </c>
    </row>
    <row r="22850" spans="1:7">
      <c r="A22850" s="389" t="s">
        <v>576</v>
      </c>
      <c r="B22850" s="389" t="s">
        <v>519</v>
      </c>
      <c r="C22850" s="389">
        <v>34865.837904899898</v>
      </c>
      <c r="D22850" s="389" t="s">
        <v>519</v>
      </c>
      <c r="E22850" s="389" t="s">
        <v>670</v>
      </c>
      <c r="F22850" s="389" t="s">
        <v>650</v>
      </c>
      <c r="G22850" s="389" t="s">
        <v>519</v>
      </c>
    </row>
    <row r="22851" spans="1:7">
      <c r="A22851" s="389" t="s">
        <v>576</v>
      </c>
      <c r="B22851" s="389" t="s">
        <v>519</v>
      </c>
      <c r="C22851" s="389">
        <v>34865.837904899898</v>
      </c>
      <c r="D22851" s="389" t="s">
        <v>519</v>
      </c>
      <c r="E22851" s="389" t="s">
        <v>670</v>
      </c>
      <c r="F22851" s="389" t="s">
        <v>650</v>
      </c>
      <c r="G22851" s="389" t="s">
        <v>519</v>
      </c>
    </row>
    <row r="22852" spans="1:7">
      <c r="A22852" s="389" t="s">
        <v>576</v>
      </c>
      <c r="B22852" s="389" t="s">
        <v>519</v>
      </c>
      <c r="C22852" s="389">
        <v>34865.837904899898</v>
      </c>
      <c r="D22852" s="389" t="s">
        <v>519</v>
      </c>
      <c r="E22852" s="389" t="s">
        <v>670</v>
      </c>
      <c r="F22852" s="389" t="s">
        <v>650</v>
      </c>
      <c r="G22852" s="389" t="s">
        <v>519</v>
      </c>
    </row>
    <row r="22853" spans="1:7">
      <c r="A22853" s="389" t="s">
        <v>576</v>
      </c>
      <c r="B22853" s="389" t="s">
        <v>519</v>
      </c>
      <c r="C22853" s="389">
        <v>34865.837904899898</v>
      </c>
      <c r="D22853" s="389" t="s">
        <v>519</v>
      </c>
      <c r="E22853" s="389" t="s">
        <v>670</v>
      </c>
      <c r="F22853" s="389" t="s">
        <v>650</v>
      </c>
      <c r="G22853" s="389" t="s">
        <v>519</v>
      </c>
    </row>
    <row r="22854" spans="1:7">
      <c r="A22854" s="389" t="s">
        <v>576</v>
      </c>
      <c r="B22854" s="389" t="s">
        <v>519</v>
      </c>
      <c r="C22854" s="389">
        <v>34865.837904899898</v>
      </c>
      <c r="D22854" s="389" t="s">
        <v>519</v>
      </c>
      <c r="E22854" s="389" t="s">
        <v>670</v>
      </c>
      <c r="F22854" s="389" t="s">
        <v>650</v>
      </c>
      <c r="G22854" s="389" t="s">
        <v>519</v>
      </c>
    </row>
    <row r="22855" spans="1:7">
      <c r="A22855" s="389" t="s">
        <v>576</v>
      </c>
      <c r="B22855" s="389" t="s">
        <v>519</v>
      </c>
      <c r="C22855" s="389">
        <v>34865.837904899898</v>
      </c>
      <c r="D22855" s="389" t="s">
        <v>519</v>
      </c>
      <c r="E22855" s="389" t="s">
        <v>670</v>
      </c>
      <c r="F22855" s="389" t="s">
        <v>650</v>
      </c>
      <c r="G22855" s="389" t="s">
        <v>519</v>
      </c>
    </row>
    <row r="22856" spans="1:7">
      <c r="A22856" s="389" t="s">
        <v>576</v>
      </c>
      <c r="B22856" s="389" t="s">
        <v>519</v>
      </c>
      <c r="C22856" s="389">
        <v>34865.837904899898</v>
      </c>
      <c r="D22856" s="389" t="s">
        <v>519</v>
      </c>
      <c r="E22856" s="389" t="s">
        <v>670</v>
      </c>
      <c r="F22856" s="389" t="s">
        <v>650</v>
      </c>
      <c r="G22856" s="389" t="s">
        <v>519</v>
      </c>
    </row>
    <row r="22857" spans="1:7">
      <c r="A22857" s="389" t="s">
        <v>576</v>
      </c>
      <c r="B22857" s="389" t="s">
        <v>519</v>
      </c>
      <c r="C22857" s="389">
        <v>34865.837904899898</v>
      </c>
      <c r="D22857" s="389" t="s">
        <v>519</v>
      </c>
      <c r="E22857" s="389" t="s">
        <v>670</v>
      </c>
      <c r="F22857" s="389" t="s">
        <v>650</v>
      </c>
      <c r="G22857" s="389" t="s">
        <v>519</v>
      </c>
    </row>
    <row r="22858" spans="1:7">
      <c r="A22858" s="389" t="s">
        <v>576</v>
      </c>
      <c r="B22858" s="389" t="s">
        <v>519</v>
      </c>
      <c r="C22858" s="389">
        <v>34865.837904899898</v>
      </c>
      <c r="D22858" s="389" t="s">
        <v>519</v>
      </c>
      <c r="E22858" s="389" t="s">
        <v>670</v>
      </c>
      <c r="F22858" s="389" t="s">
        <v>650</v>
      </c>
      <c r="G22858" s="389" t="s">
        <v>519</v>
      </c>
    </row>
    <row r="22859" spans="1:7">
      <c r="A22859" s="389" t="s">
        <v>576</v>
      </c>
      <c r="B22859" s="389" t="s">
        <v>519</v>
      </c>
      <c r="C22859" s="389">
        <v>34865.837904899898</v>
      </c>
      <c r="D22859" s="389" t="s">
        <v>519</v>
      </c>
      <c r="E22859" s="389" t="s">
        <v>670</v>
      </c>
      <c r="F22859" s="389" t="s">
        <v>650</v>
      </c>
      <c r="G22859" s="389" t="s">
        <v>519</v>
      </c>
    </row>
    <row r="22860" spans="1:7">
      <c r="A22860" s="389" t="s">
        <v>576</v>
      </c>
      <c r="B22860" s="389" t="s">
        <v>519</v>
      </c>
      <c r="C22860" s="389">
        <v>34865.837904899898</v>
      </c>
      <c r="D22860" s="389" t="s">
        <v>519</v>
      </c>
      <c r="E22860" s="389" t="s">
        <v>670</v>
      </c>
      <c r="F22860" s="389" t="s">
        <v>650</v>
      </c>
      <c r="G22860" s="389" t="s">
        <v>519</v>
      </c>
    </row>
    <row r="22861" spans="1:7">
      <c r="A22861" s="389" t="s">
        <v>576</v>
      </c>
      <c r="B22861" s="389" t="s">
        <v>519</v>
      </c>
      <c r="C22861" s="389">
        <v>34865.837904899898</v>
      </c>
      <c r="D22861" s="389" t="s">
        <v>519</v>
      </c>
      <c r="E22861" s="389" t="s">
        <v>670</v>
      </c>
      <c r="F22861" s="389" t="s">
        <v>650</v>
      </c>
      <c r="G22861" s="389" t="s">
        <v>519</v>
      </c>
    </row>
    <row r="22862" spans="1:7">
      <c r="A22862" s="389" t="s">
        <v>576</v>
      </c>
      <c r="B22862" s="389" t="s">
        <v>519</v>
      </c>
      <c r="C22862" s="389">
        <v>34865.837904899898</v>
      </c>
      <c r="D22862" s="389" t="s">
        <v>519</v>
      </c>
      <c r="E22862" s="389" t="s">
        <v>670</v>
      </c>
      <c r="F22862" s="389" t="s">
        <v>650</v>
      </c>
      <c r="G22862" s="389" t="s">
        <v>519</v>
      </c>
    </row>
    <row r="22863" spans="1:7">
      <c r="A22863" s="389" t="s">
        <v>576</v>
      </c>
      <c r="B22863" s="389" t="s">
        <v>519</v>
      </c>
      <c r="C22863" s="389">
        <v>34865.837904899898</v>
      </c>
      <c r="D22863" s="389" t="s">
        <v>519</v>
      </c>
      <c r="E22863" s="389" t="s">
        <v>670</v>
      </c>
      <c r="F22863" s="389" t="s">
        <v>650</v>
      </c>
      <c r="G22863" s="389" t="s">
        <v>519</v>
      </c>
    </row>
    <row r="22864" spans="1:7">
      <c r="A22864" s="389" t="s">
        <v>576</v>
      </c>
      <c r="B22864" s="389" t="s">
        <v>519</v>
      </c>
      <c r="C22864" s="389">
        <v>34865.837904899898</v>
      </c>
      <c r="D22864" s="389" t="s">
        <v>519</v>
      </c>
      <c r="E22864" s="389" t="s">
        <v>670</v>
      </c>
      <c r="F22864" s="389" t="s">
        <v>650</v>
      </c>
      <c r="G22864" s="389" t="s">
        <v>519</v>
      </c>
    </row>
    <row r="22865" spans="1:7">
      <c r="A22865" s="389" t="s">
        <v>576</v>
      </c>
      <c r="B22865" s="389" t="s">
        <v>519</v>
      </c>
      <c r="C22865" s="389">
        <v>34865.837904899898</v>
      </c>
      <c r="D22865" s="389" t="s">
        <v>519</v>
      </c>
      <c r="E22865" s="389" t="s">
        <v>670</v>
      </c>
      <c r="F22865" s="389" t="s">
        <v>650</v>
      </c>
      <c r="G22865" s="389" t="s">
        <v>519</v>
      </c>
    </row>
    <row r="22866" spans="1:7">
      <c r="A22866" s="389" t="s">
        <v>576</v>
      </c>
      <c r="B22866" s="389" t="s">
        <v>519</v>
      </c>
      <c r="C22866" s="389">
        <v>34865.837904899898</v>
      </c>
      <c r="D22866" s="389" t="s">
        <v>519</v>
      </c>
      <c r="E22866" s="389" t="s">
        <v>670</v>
      </c>
      <c r="F22866" s="389" t="s">
        <v>650</v>
      </c>
      <c r="G22866" s="389" t="s">
        <v>519</v>
      </c>
    </row>
    <row r="22867" spans="1:7">
      <c r="A22867" s="389" t="s">
        <v>576</v>
      </c>
      <c r="B22867" s="389" t="s">
        <v>519</v>
      </c>
      <c r="C22867" s="389">
        <v>34865.837904899898</v>
      </c>
      <c r="D22867" s="389" t="s">
        <v>519</v>
      </c>
      <c r="E22867" s="389" t="s">
        <v>670</v>
      </c>
      <c r="F22867" s="389" t="s">
        <v>650</v>
      </c>
      <c r="G22867" s="389" t="s">
        <v>519</v>
      </c>
    </row>
    <row r="22868" spans="1:7">
      <c r="A22868" s="389" t="s">
        <v>576</v>
      </c>
      <c r="B22868" s="389" t="s">
        <v>519</v>
      </c>
      <c r="C22868" s="389">
        <v>34865.837904899898</v>
      </c>
      <c r="D22868" s="389" t="s">
        <v>519</v>
      </c>
      <c r="E22868" s="389" t="s">
        <v>670</v>
      </c>
      <c r="F22868" s="389" t="s">
        <v>650</v>
      </c>
      <c r="G22868" s="389" t="s">
        <v>519</v>
      </c>
    </row>
    <row r="22869" spans="1:7">
      <c r="A22869" s="389" t="s">
        <v>576</v>
      </c>
      <c r="B22869" s="389" t="s">
        <v>519</v>
      </c>
      <c r="C22869" s="389">
        <v>34865.837904899898</v>
      </c>
      <c r="D22869" s="389" t="s">
        <v>519</v>
      </c>
      <c r="E22869" s="389" t="s">
        <v>670</v>
      </c>
      <c r="F22869" s="389" t="s">
        <v>650</v>
      </c>
      <c r="G22869" s="389" t="s">
        <v>519</v>
      </c>
    </row>
    <row r="22870" spans="1:7">
      <c r="A22870" s="389" t="s">
        <v>576</v>
      </c>
      <c r="B22870" s="389" t="s">
        <v>519</v>
      </c>
      <c r="C22870" s="389">
        <v>34865.837904899898</v>
      </c>
      <c r="D22870" s="389" t="s">
        <v>519</v>
      </c>
      <c r="E22870" s="389" t="s">
        <v>670</v>
      </c>
      <c r="F22870" s="389" t="s">
        <v>650</v>
      </c>
      <c r="G22870" s="389" t="s">
        <v>519</v>
      </c>
    </row>
    <row r="22871" spans="1:7">
      <c r="A22871" s="389" t="s">
        <v>576</v>
      </c>
      <c r="B22871" s="389" t="s">
        <v>519</v>
      </c>
      <c r="C22871" s="389">
        <v>34865.837904899898</v>
      </c>
      <c r="D22871" s="389" t="s">
        <v>519</v>
      </c>
      <c r="E22871" s="389" t="s">
        <v>670</v>
      </c>
      <c r="F22871" s="389" t="s">
        <v>650</v>
      </c>
      <c r="G22871" s="389" t="s">
        <v>519</v>
      </c>
    </row>
    <row r="22872" spans="1:7">
      <c r="A22872" s="389" t="s">
        <v>576</v>
      </c>
      <c r="B22872" s="389" t="s">
        <v>519</v>
      </c>
      <c r="C22872" s="389">
        <v>34865.837904899898</v>
      </c>
      <c r="D22872" s="389" t="s">
        <v>519</v>
      </c>
      <c r="E22872" s="389" t="s">
        <v>670</v>
      </c>
      <c r="F22872" s="389" t="s">
        <v>650</v>
      </c>
      <c r="G22872" s="389" t="s">
        <v>519</v>
      </c>
    </row>
    <row r="22873" spans="1:7">
      <c r="A22873" s="389" t="s">
        <v>576</v>
      </c>
      <c r="B22873" s="389" t="s">
        <v>519</v>
      </c>
      <c r="C22873" s="389">
        <v>34865.837904899898</v>
      </c>
      <c r="D22873" s="389" t="s">
        <v>519</v>
      </c>
      <c r="E22873" s="389" t="s">
        <v>670</v>
      </c>
      <c r="F22873" s="389" t="s">
        <v>650</v>
      </c>
      <c r="G22873" s="389" t="s">
        <v>519</v>
      </c>
    </row>
    <row r="22874" spans="1:7">
      <c r="A22874" s="389" t="s">
        <v>576</v>
      </c>
      <c r="B22874" s="389" t="s">
        <v>519</v>
      </c>
      <c r="C22874" s="389">
        <v>34865.837904899898</v>
      </c>
      <c r="D22874" s="389" t="s">
        <v>519</v>
      </c>
      <c r="E22874" s="389" t="s">
        <v>670</v>
      </c>
      <c r="F22874" s="389" t="s">
        <v>650</v>
      </c>
      <c r="G22874" s="389" t="s">
        <v>519</v>
      </c>
    </row>
    <row r="22875" spans="1:7">
      <c r="A22875" s="389" t="s">
        <v>576</v>
      </c>
      <c r="B22875" s="389" t="s">
        <v>519</v>
      </c>
      <c r="C22875" s="389">
        <v>34865.837904899898</v>
      </c>
      <c r="D22875" s="389" t="s">
        <v>519</v>
      </c>
      <c r="E22875" s="389" t="s">
        <v>670</v>
      </c>
      <c r="F22875" s="389" t="s">
        <v>650</v>
      </c>
      <c r="G22875" s="389" t="s">
        <v>519</v>
      </c>
    </row>
    <row r="22876" spans="1:7">
      <c r="A22876" s="389" t="s">
        <v>576</v>
      </c>
      <c r="B22876" s="389" t="s">
        <v>519</v>
      </c>
      <c r="C22876" s="389">
        <v>34865.837904899898</v>
      </c>
      <c r="D22876" s="389" t="s">
        <v>519</v>
      </c>
      <c r="E22876" s="389" t="s">
        <v>670</v>
      </c>
      <c r="F22876" s="389" t="s">
        <v>650</v>
      </c>
      <c r="G22876" s="389" t="s">
        <v>519</v>
      </c>
    </row>
    <row r="22877" spans="1:7">
      <c r="A22877" s="389" t="s">
        <v>576</v>
      </c>
      <c r="B22877" s="389" t="s">
        <v>519</v>
      </c>
      <c r="C22877" s="389">
        <v>34865.837904899898</v>
      </c>
      <c r="D22877" s="389" t="s">
        <v>519</v>
      </c>
      <c r="E22877" s="389" t="s">
        <v>670</v>
      </c>
      <c r="F22877" s="389" t="s">
        <v>650</v>
      </c>
      <c r="G22877" s="389" t="s">
        <v>519</v>
      </c>
    </row>
    <row r="22878" spans="1:7">
      <c r="A22878" s="389" t="s">
        <v>576</v>
      </c>
      <c r="B22878" s="389" t="s">
        <v>519</v>
      </c>
      <c r="C22878" s="389">
        <v>34865.837904899898</v>
      </c>
      <c r="D22878" s="389" t="s">
        <v>519</v>
      </c>
      <c r="E22878" s="389" t="s">
        <v>670</v>
      </c>
      <c r="F22878" s="389" t="s">
        <v>650</v>
      </c>
      <c r="G22878" s="389" t="s">
        <v>519</v>
      </c>
    </row>
    <row r="22879" spans="1:7">
      <c r="A22879" s="389" t="s">
        <v>576</v>
      </c>
      <c r="B22879" s="389" t="s">
        <v>519</v>
      </c>
      <c r="C22879" s="389">
        <v>34865.837904899898</v>
      </c>
      <c r="D22879" s="389" t="s">
        <v>519</v>
      </c>
      <c r="E22879" s="389" t="s">
        <v>670</v>
      </c>
      <c r="F22879" s="389" t="s">
        <v>650</v>
      </c>
      <c r="G22879" s="389" t="s">
        <v>519</v>
      </c>
    </row>
    <row r="22880" spans="1:7">
      <c r="A22880" s="389" t="s">
        <v>576</v>
      </c>
      <c r="B22880" s="389" t="s">
        <v>519</v>
      </c>
      <c r="C22880" s="389">
        <v>34865.837904899898</v>
      </c>
      <c r="D22880" s="389" t="s">
        <v>519</v>
      </c>
      <c r="E22880" s="389" t="s">
        <v>670</v>
      </c>
      <c r="F22880" s="389" t="s">
        <v>650</v>
      </c>
      <c r="G22880" s="389" t="s">
        <v>519</v>
      </c>
    </row>
    <row r="22881" spans="1:7">
      <c r="A22881" s="389" t="s">
        <v>576</v>
      </c>
      <c r="B22881" s="389" t="s">
        <v>519</v>
      </c>
      <c r="C22881" s="389">
        <v>34865.837904899898</v>
      </c>
      <c r="D22881" s="389" t="s">
        <v>519</v>
      </c>
      <c r="E22881" s="389" t="s">
        <v>670</v>
      </c>
      <c r="F22881" s="389" t="s">
        <v>650</v>
      </c>
      <c r="G22881" s="389" t="s">
        <v>519</v>
      </c>
    </row>
    <row r="22882" spans="1:7">
      <c r="A22882" s="389" t="s">
        <v>576</v>
      </c>
      <c r="B22882" s="389" t="s">
        <v>519</v>
      </c>
      <c r="C22882" s="389">
        <v>34865.837904899898</v>
      </c>
      <c r="D22882" s="389" t="s">
        <v>519</v>
      </c>
      <c r="E22882" s="389" t="s">
        <v>670</v>
      </c>
      <c r="F22882" s="389" t="s">
        <v>650</v>
      </c>
      <c r="G22882" s="389" t="s">
        <v>519</v>
      </c>
    </row>
    <row r="22883" spans="1:7">
      <c r="A22883" s="389" t="s">
        <v>576</v>
      </c>
      <c r="B22883" s="389" t="s">
        <v>519</v>
      </c>
      <c r="C22883" s="389">
        <v>34865.837904899898</v>
      </c>
      <c r="D22883" s="389" t="s">
        <v>519</v>
      </c>
      <c r="E22883" s="389" t="s">
        <v>670</v>
      </c>
      <c r="F22883" s="389" t="s">
        <v>650</v>
      </c>
      <c r="G22883" s="389" t="s">
        <v>519</v>
      </c>
    </row>
    <row r="22884" spans="1:7">
      <c r="A22884" s="389" t="s">
        <v>576</v>
      </c>
      <c r="B22884" s="389" t="s">
        <v>519</v>
      </c>
      <c r="C22884" s="389">
        <v>34865.837904899898</v>
      </c>
      <c r="D22884" s="389" t="s">
        <v>519</v>
      </c>
      <c r="E22884" s="389" t="s">
        <v>670</v>
      </c>
      <c r="F22884" s="389" t="s">
        <v>650</v>
      </c>
      <c r="G22884" s="389" t="s">
        <v>519</v>
      </c>
    </row>
    <row r="22885" spans="1:7">
      <c r="A22885" s="389" t="s">
        <v>576</v>
      </c>
      <c r="B22885" s="389" t="s">
        <v>519</v>
      </c>
      <c r="C22885" s="389">
        <v>34865.837904899898</v>
      </c>
      <c r="D22885" s="389" t="s">
        <v>519</v>
      </c>
      <c r="E22885" s="389" t="s">
        <v>670</v>
      </c>
      <c r="F22885" s="389" t="s">
        <v>650</v>
      </c>
      <c r="G22885" s="389" t="s">
        <v>519</v>
      </c>
    </row>
    <row r="22886" spans="1:7">
      <c r="A22886" s="389" t="s">
        <v>576</v>
      </c>
      <c r="B22886" s="389" t="s">
        <v>519</v>
      </c>
      <c r="C22886" s="389">
        <v>34865.837904899898</v>
      </c>
      <c r="D22886" s="389" t="s">
        <v>519</v>
      </c>
      <c r="E22886" s="389" t="s">
        <v>670</v>
      </c>
      <c r="F22886" s="389" t="s">
        <v>650</v>
      </c>
      <c r="G22886" s="389" t="s">
        <v>519</v>
      </c>
    </row>
    <row r="22887" spans="1:7">
      <c r="A22887" s="389" t="s">
        <v>576</v>
      </c>
      <c r="B22887" s="389" t="s">
        <v>519</v>
      </c>
      <c r="C22887" s="389">
        <v>34865.837904899898</v>
      </c>
      <c r="D22887" s="389" t="s">
        <v>519</v>
      </c>
      <c r="E22887" s="389" t="s">
        <v>670</v>
      </c>
      <c r="F22887" s="389" t="s">
        <v>650</v>
      </c>
      <c r="G22887" s="389" t="s">
        <v>519</v>
      </c>
    </row>
    <row r="22888" spans="1:7">
      <c r="A22888" s="389" t="s">
        <v>576</v>
      </c>
      <c r="B22888" s="389" t="s">
        <v>519</v>
      </c>
      <c r="C22888" s="389">
        <v>34865.837904899898</v>
      </c>
      <c r="D22888" s="389" t="s">
        <v>519</v>
      </c>
      <c r="E22888" s="389" t="s">
        <v>670</v>
      </c>
      <c r="F22888" s="389" t="s">
        <v>650</v>
      </c>
      <c r="G22888" s="389" t="s">
        <v>519</v>
      </c>
    </row>
    <row r="22889" spans="1:7">
      <c r="A22889" s="389" t="s">
        <v>576</v>
      </c>
      <c r="B22889" s="389" t="s">
        <v>519</v>
      </c>
      <c r="C22889" s="389">
        <v>34865.837904899898</v>
      </c>
      <c r="D22889" s="389" t="s">
        <v>519</v>
      </c>
      <c r="E22889" s="389" t="s">
        <v>670</v>
      </c>
      <c r="F22889" s="389" t="s">
        <v>650</v>
      </c>
      <c r="G22889" s="389" t="s">
        <v>519</v>
      </c>
    </row>
    <row r="22890" spans="1:7">
      <c r="A22890" s="389" t="s">
        <v>576</v>
      </c>
      <c r="B22890" s="389" t="s">
        <v>519</v>
      </c>
      <c r="C22890" s="389">
        <v>34865.837904899898</v>
      </c>
      <c r="D22890" s="389" t="s">
        <v>519</v>
      </c>
      <c r="E22890" s="389" t="s">
        <v>670</v>
      </c>
      <c r="F22890" s="389" t="s">
        <v>650</v>
      </c>
      <c r="G22890" s="389" t="s">
        <v>519</v>
      </c>
    </row>
    <row r="22891" spans="1:7">
      <c r="A22891" s="389" t="s">
        <v>576</v>
      </c>
      <c r="B22891" s="389" t="s">
        <v>519</v>
      </c>
      <c r="C22891" s="389">
        <v>34865.837904899898</v>
      </c>
      <c r="D22891" s="389" t="s">
        <v>519</v>
      </c>
      <c r="E22891" s="389" t="s">
        <v>670</v>
      </c>
      <c r="F22891" s="389" t="s">
        <v>650</v>
      </c>
      <c r="G22891" s="389" t="s">
        <v>519</v>
      </c>
    </row>
    <row r="22892" spans="1:7">
      <c r="A22892" s="389" t="s">
        <v>576</v>
      </c>
      <c r="B22892" s="389" t="s">
        <v>519</v>
      </c>
      <c r="C22892" s="389">
        <v>34865.837904899898</v>
      </c>
      <c r="D22892" s="389" t="s">
        <v>519</v>
      </c>
      <c r="E22892" s="389" t="s">
        <v>670</v>
      </c>
      <c r="F22892" s="389" t="s">
        <v>650</v>
      </c>
      <c r="G22892" s="389" t="s">
        <v>519</v>
      </c>
    </row>
    <row r="22893" spans="1:7">
      <c r="A22893" s="389" t="s">
        <v>576</v>
      </c>
      <c r="B22893" s="389" t="s">
        <v>519</v>
      </c>
      <c r="C22893" s="389">
        <v>34865.837904899898</v>
      </c>
      <c r="D22893" s="389" t="s">
        <v>519</v>
      </c>
      <c r="E22893" s="389" t="s">
        <v>670</v>
      </c>
      <c r="F22893" s="389" t="s">
        <v>650</v>
      </c>
      <c r="G22893" s="389" t="s">
        <v>519</v>
      </c>
    </row>
    <row r="22894" spans="1:7">
      <c r="A22894" s="389" t="s">
        <v>576</v>
      </c>
      <c r="B22894" s="389" t="s">
        <v>519</v>
      </c>
      <c r="C22894" s="389">
        <v>34865.837904899898</v>
      </c>
      <c r="D22894" s="389" t="s">
        <v>519</v>
      </c>
      <c r="E22894" s="389" t="s">
        <v>670</v>
      </c>
      <c r="F22894" s="389" t="s">
        <v>650</v>
      </c>
      <c r="G22894" s="389" t="s">
        <v>519</v>
      </c>
    </row>
    <row r="22895" spans="1:7">
      <c r="A22895" s="389" t="s">
        <v>576</v>
      </c>
      <c r="B22895" s="389" t="s">
        <v>519</v>
      </c>
      <c r="C22895" s="389">
        <v>34865.837904899898</v>
      </c>
      <c r="D22895" s="389" t="s">
        <v>519</v>
      </c>
      <c r="E22895" s="389" t="s">
        <v>670</v>
      </c>
      <c r="F22895" s="389" t="s">
        <v>650</v>
      </c>
      <c r="G22895" s="389" t="s">
        <v>519</v>
      </c>
    </row>
    <row r="22896" spans="1:7">
      <c r="A22896" s="389" t="s">
        <v>576</v>
      </c>
      <c r="B22896" s="389" t="s">
        <v>519</v>
      </c>
      <c r="C22896" s="389">
        <v>34865.837904899898</v>
      </c>
      <c r="D22896" s="389" t="s">
        <v>519</v>
      </c>
      <c r="E22896" s="389" t="s">
        <v>670</v>
      </c>
      <c r="F22896" s="389" t="s">
        <v>650</v>
      </c>
      <c r="G22896" s="389" t="s">
        <v>519</v>
      </c>
    </row>
    <row r="22897" spans="1:7">
      <c r="A22897" s="389" t="s">
        <v>576</v>
      </c>
      <c r="B22897" s="389" t="s">
        <v>519</v>
      </c>
      <c r="C22897" s="389">
        <v>34865.837904899898</v>
      </c>
      <c r="D22897" s="389" t="s">
        <v>519</v>
      </c>
      <c r="E22897" s="389" t="s">
        <v>670</v>
      </c>
      <c r="F22897" s="389" t="s">
        <v>650</v>
      </c>
      <c r="G22897" s="389" t="s">
        <v>519</v>
      </c>
    </row>
    <row r="22898" spans="1:7">
      <c r="A22898" s="389" t="s">
        <v>576</v>
      </c>
      <c r="B22898" s="389" t="s">
        <v>519</v>
      </c>
      <c r="C22898" s="389">
        <v>34865.837904899898</v>
      </c>
      <c r="D22898" s="389" t="s">
        <v>519</v>
      </c>
      <c r="E22898" s="389" t="s">
        <v>670</v>
      </c>
      <c r="F22898" s="389" t="s">
        <v>650</v>
      </c>
      <c r="G22898" s="389" t="s">
        <v>519</v>
      </c>
    </row>
    <row r="22899" spans="1:7">
      <c r="A22899" s="389" t="s">
        <v>576</v>
      </c>
      <c r="B22899" s="389" t="s">
        <v>519</v>
      </c>
      <c r="C22899" s="389">
        <v>34865.837904899898</v>
      </c>
      <c r="D22899" s="389" t="s">
        <v>519</v>
      </c>
      <c r="E22899" s="389" t="s">
        <v>670</v>
      </c>
      <c r="F22899" s="389" t="s">
        <v>650</v>
      </c>
      <c r="G22899" s="389" t="s">
        <v>519</v>
      </c>
    </row>
    <row r="22900" spans="1:7">
      <c r="A22900" s="389" t="s">
        <v>576</v>
      </c>
      <c r="B22900" s="389" t="s">
        <v>519</v>
      </c>
      <c r="C22900" s="389">
        <v>34865.837904899898</v>
      </c>
      <c r="D22900" s="389" t="s">
        <v>519</v>
      </c>
      <c r="E22900" s="389" t="s">
        <v>670</v>
      </c>
      <c r="F22900" s="389" t="s">
        <v>650</v>
      </c>
      <c r="G22900" s="389" t="s">
        <v>519</v>
      </c>
    </row>
    <row r="22901" spans="1:7">
      <c r="A22901" s="389" t="s">
        <v>576</v>
      </c>
      <c r="B22901" s="389" t="s">
        <v>519</v>
      </c>
      <c r="C22901" s="389">
        <v>34865.837904899898</v>
      </c>
      <c r="D22901" s="389" t="s">
        <v>519</v>
      </c>
      <c r="E22901" s="389" t="s">
        <v>670</v>
      </c>
      <c r="F22901" s="389" t="s">
        <v>650</v>
      </c>
      <c r="G22901" s="389" t="s">
        <v>519</v>
      </c>
    </row>
    <row r="22902" spans="1:7">
      <c r="A22902" s="389" t="s">
        <v>576</v>
      </c>
      <c r="B22902" s="389" t="s">
        <v>519</v>
      </c>
      <c r="C22902" s="389">
        <v>34865.837904899898</v>
      </c>
      <c r="D22902" s="389" t="s">
        <v>519</v>
      </c>
      <c r="E22902" s="389" t="s">
        <v>670</v>
      </c>
      <c r="F22902" s="389" t="s">
        <v>650</v>
      </c>
      <c r="G22902" s="389" t="s">
        <v>519</v>
      </c>
    </row>
    <row r="22903" spans="1:7">
      <c r="A22903" s="389" t="s">
        <v>576</v>
      </c>
      <c r="B22903" s="389" t="s">
        <v>519</v>
      </c>
      <c r="C22903" s="389">
        <v>34865.837904899898</v>
      </c>
      <c r="D22903" s="389" t="s">
        <v>519</v>
      </c>
      <c r="E22903" s="389" t="s">
        <v>670</v>
      </c>
      <c r="F22903" s="389" t="s">
        <v>650</v>
      </c>
      <c r="G22903" s="389" t="s">
        <v>519</v>
      </c>
    </row>
    <row r="22904" spans="1:7">
      <c r="A22904" s="389" t="s">
        <v>576</v>
      </c>
      <c r="B22904" s="389" t="s">
        <v>519</v>
      </c>
      <c r="C22904" s="389">
        <v>34865.837904899898</v>
      </c>
      <c r="D22904" s="389" t="s">
        <v>519</v>
      </c>
      <c r="E22904" s="389" t="s">
        <v>670</v>
      </c>
      <c r="F22904" s="389" t="s">
        <v>650</v>
      </c>
      <c r="G22904" s="389" t="s">
        <v>519</v>
      </c>
    </row>
    <row r="22905" spans="1:7">
      <c r="A22905" s="389" t="s">
        <v>576</v>
      </c>
      <c r="B22905" s="389" t="s">
        <v>519</v>
      </c>
      <c r="C22905" s="389">
        <v>34865.837904899898</v>
      </c>
      <c r="D22905" s="389" t="s">
        <v>519</v>
      </c>
      <c r="E22905" s="389" t="s">
        <v>670</v>
      </c>
      <c r="F22905" s="389" t="s">
        <v>650</v>
      </c>
      <c r="G22905" s="389" t="s">
        <v>519</v>
      </c>
    </row>
    <row r="22906" spans="1:7">
      <c r="A22906" s="389" t="s">
        <v>576</v>
      </c>
      <c r="B22906" s="389" t="s">
        <v>519</v>
      </c>
      <c r="C22906" s="389">
        <v>34865.837904899898</v>
      </c>
      <c r="D22906" s="389" t="s">
        <v>519</v>
      </c>
      <c r="E22906" s="389" t="s">
        <v>670</v>
      </c>
      <c r="F22906" s="389" t="s">
        <v>650</v>
      </c>
      <c r="G22906" s="389" t="s">
        <v>519</v>
      </c>
    </row>
    <row r="22907" spans="1:7">
      <c r="A22907" s="389" t="s">
        <v>576</v>
      </c>
      <c r="B22907" s="389" t="s">
        <v>519</v>
      </c>
      <c r="C22907" s="389">
        <v>34865.837904899898</v>
      </c>
      <c r="D22907" s="389" t="s">
        <v>519</v>
      </c>
      <c r="E22907" s="389" t="s">
        <v>670</v>
      </c>
      <c r="F22907" s="389" t="s">
        <v>650</v>
      </c>
      <c r="G22907" s="389" t="s">
        <v>519</v>
      </c>
    </row>
    <row r="22908" spans="1:7">
      <c r="A22908" s="389" t="s">
        <v>576</v>
      </c>
      <c r="B22908" s="389" t="s">
        <v>519</v>
      </c>
      <c r="C22908" s="389">
        <v>34865.837904899898</v>
      </c>
      <c r="D22908" s="389" t="s">
        <v>519</v>
      </c>
      <c r="E22908" s="389" t="s">
        <v>670</v>
      </c>
      <c r="F22908" s="389" t="s">
        <v>650</v>
      </c>
      <c r="G22908" s="389" t="s">
        <v>519</v>
      </c>
    </row>
    <row r="22909" spans="1:7">
      <c r="A22909" s="389" t="s">
        <v>576</v>
      </c>
      <c r="B22909" s="389" t="s">
        <v>519</v>
      </c>
      <c r="C22909" s="389">
        <v>34865.837904899898</v>
      </c>
      <c r="D22909" s="389" t="s">
        <v>519</v>
      </c>
      <c r="E22909" s="389" t="s">
        <v>670</v>
      </c>
      <c r="F22909" s="389" t="s">
        <v>650</v>
      </c>
      <c r="G22909" s="389" t="s">
        <v>519</v>
      </c>
    </row>
    <row r="22910" spans="1:7">
      <c r="A22910" s="389" t="s">
        <v>576</v>
      </c>
      <c r="B22910" s="389" t="s">
        <v>519</v>
      </c>
      <c r="C22910" s="389">
        <v>34865.837904899898</v>
      </c>
      <c r="D22910" s="389" t="s">
        <v>519</v>
      </c>
      <c r="E22910" s="389" t="s">
        <v>670</v>
      </c>
      <c r="F22910" s="389" t="s">
        <v>650</v>
      </c>
      <c r="G22910" s="389" t="s">
        <v>519</v>
      </c>
    </row>
    <row r="22911" spans="1:7">
      <c r="A22911" s="389" t="s">
        <v>576</v>
      </c>
      <c r="B22911" s="389" t="s">
        <v>519</v>
      </c>
      <c r="C22911" s="389">
        <v>34865.837904899898</v>
      </c>
      <c r="D22911" s="389" t="s">
        <v>519</v>
      </c>
      <c r="E22911" s="389" t="s">
        <v>670</v>
      </c>
      <c r="F22911" s="389" t="s">
        <v>650</v>
      </c>
      <c r="G22911" s="389" t="s">
        <v>519</v>
      </c>
    </row>
    <row r="22912" spans="1:7">
      <c r="A22912" s="389" t="s">
        <v>576</v>
      </c>
      <c r="B22912" s="389" t="s">
        <v>519</v>
      </c>
      <c r="C22912" s="389">
        <v>34865.837904899898</v>
      </c>
      <c r="D22912" s="389" t="s">
        <v>519</v>
      </c>
      <c r="E22912" s="389" t="s">
        <v>670</v>
      </c>
      <c r="F22912" s="389" t="s">
        <v>650</v>
      </c>
      <c r="G22912" s="389" t="s">
        <v>519</v>
      </c>
    </row>
    <row r="22913" spans="1:7">
      <c r="A22913" s="389" t="s">
        <v>576</v>
      </c>
      <c r="B22913" s="389" t="s">
        <v>519</v>
      </c>
      <c r="C22913" s="389">
        <v>34865.837904899898</v>
      </c>
      <c r="D22913" s="389" t="s">
        <v>519</v>
      </c>
      <c r="E22913" s="389" t="s">
        <v>670</v>
      </c>
      <c r="F22913" s="389" t="s">
        <v>650</v>
      </c>
      <c r="G22913" s="389" t="s">
        <v>519</v>
      </c>
    </row>
    <row r="22914" spans="1:7">
      <c r="A22914" s="389" t="s">
        <v>576</v>
      </c>
      <c r="B22914" s="389" t="s">
        <v>519</v>
      </c>
      <c r="C22914" s="389">
        <v>34865.837904899898</v>
      </c>
      <c r="D22914" s="389" t="s">
        <v>519</v>
      </c>
      <c r="E22914" s="389" t="s">
        <v>670</v>
      </c>
      <c r="F22914" s="389" t="s">
        <v>650</v>
      </c>
      <c r="G22914" s="389" t="s">
        <v>519</v>
      </c>
    </row>
    <row r="22915" spans="1:7">
      <c r="A22915" s="389" t="s">
        <v>576</v>
      </c>
      <c r="B22915" s="389" t="s">
        <v>519</v>
      </c>
      <c r="C22915" s="389">
        <v>34865.837904899898</v>
      </c>
      <c r="D22915" s="389" t="s">
        <v>519</v>
      </c>
      <c r="E22915" s="389" t="s">
        <v>670</v>
      </c>
      <c r="F22915" s="389" t="s">
        <v>650</v>
      </c>
      <c r="G22915" s="389" t="s">
        <v>519</v>
      </c>
    </row>
    <row r="22916" spans="1:7">
      <c r="A22916" s="389" t="s">
        <v>577</v>
      </c>
      <c r="B22916" s="389" t="s">
        <v>519</v>
      </c>
      <c r="C22916" s="389">
        <v>34865.837904899898</v>
      </c>
      <c r="D22916" s="389" t="s">
        <v>519</v>
      </c>
      <c r="E22916" s="389" t="s">
        <v>670</v>
      </c>
      <c r="F22916" s="389" t="s">
        <v>650</v>
      </c>
      <c r="G22916" s="389" t="s">
        <v>519</v>
      </c>
    </row>
    <row r="22917" spans="1:7">
      <c r="A22917" s="389" t="s">
        <v>577</v>
      </c>
      <c r="B22917" s="389" t="s">
        <v>519</v>
      </c>
      <c r="C22917" s="389">
        <v>34865.837904899898</v>
      </c>
      <c r="D22917" s="389" t="s">
        <v>519</v>
      </c>
      <c r="E22917" s="389" t="s">
        <v>670</v>
      </c>
      <c r="F22917" s="389" t="s">
        <v>650</v>
      </c>
      <c r="G22917" s="389" t="s">
        <v>519</v>
      </c>
    </row>
    <row r="22918" spans="1:7">
      <c r="A22918" s="389" t="s">
        <v>577</v>
      </c>
      <c r="B22918" s="389" t="s">
        <v>519</v>
      </c>
      <c r="C22918" s="389">
        <v>34865.837904899898</v>
      </c>
      <c r="D22918" s="389" t="s">
        <v>519</v>
      </c>
      <c r="E22918" s="389" t="s">
        <v>670</v>
      </c>
      <c r="F22918" s="389" t="s">
        <v>650</v>
      </c>
      <c r="G22918" s="389" t="s">
        <v>519</v>
      </c>
    </row>
    <row r="22919" spans="1:7">
      <c r="A22919" s="389" t="s">
        <v>577</v>
      </c>
      <c r="B22919" s="389" t="s">
        <v>519</v>
      </c>
      <c r="C22919" s="389">
        <v>34865.837904899898</v>
      </c>
      <c r="D22919" s="389" t="s">
        <v>519</v>
      </c>
      <c r="E22919" s="389" t="s">
        <v>670</v>
      </c>
      <c r="F22919" s="389" t="s">
        <v>650</v>
      </c>
      <c r="G22919" s="389" t="s">
        <v>519</v>
      </c>
    </row>
    <row r="22920" spans="1:7">
      <c r="A22920" s="389" t="s">
        <v>577</v>
      </c>
      <c r="B22920" s="389" t="s">
        <v>519</v>
      </c>
      <c r="C22920" s="389">
        <v>34865.837904899898</v>
      </c>
      <c r="D22920" s="389" t="s">
        <v>519</v>
      </c>
      <c r="E22920" s="389" t="s">
        <v>670</v>
      </c>
      <c r="F22920" s="389" t="s">
        <v>650</v>
      </c>
      <c r="G22920" s="389" t="s">
        <v>519</v>
      </c>
    </row>
    <row r="22921" spans="1:7">
      <c r="A22921" s="389" t="s">
        <v>577</v>
      </c>
      <c r="B22921" s="389" t="s">
        <v>519</v>
      </c>
      <c r="C22921" s="389">
        <v>34865.837904899898</v>
      </c>
      <c r="D22921" s="389" t="s">
        <v>519</v>
      </c>
      <c r="E22921" s="389" t="s">
        <v>670</v>
      </c>
      <c r="F22921" s="389" t="s">
        <v>650</v>
      </c>
      <c r="G22921" s="389" t="s">
        <v>519</v>
      </c>
    </row>
    <row r="22922" spans="1:7">
      <c r="A22922" s="389" t="s">
        <v>578</v>
      </c>
      <c r="B22922" s="389" t="s">
        <v>519</v>
      </c>
      <c r="C22922" s="389">
        <v>34865.837904899898</v>
      </c>
      <c r="D22922" s="389" t="s">
        <v>519</v>
      </c>
      <c r="E22922" s="389" t="s">
        <v>670</v>
      </c>
      <c r="F22922" s="389" t="s">
        <v>650</v>
      </c>
      <c r="G22922" s="389" t="s">
        <v>519</v>
      </c>
    </row>
    <row r="22923" spans="1:7">
      <c r="A22923" s="389" t="s">
        <v>577</v>
      </c>
      <c r="B22923" s="389" t="s">
        <v>519</v>
      </c>
      <c r="C22923" s="389">
        <v>34865.837904899898</v>
      </c>
      <c r="D22923" s="389" t="s">
        <v>519</v>
      </c>
      <c r="E22923" s="389" t="s">
        <v>670</v>
      </c>
      <c r="F22923" s="389" t="s">
        <v>650</v>
      </c>
      <c r="G22923" s="389" t="s">
        <v>519</v>
      </c>
    </row>
    <row r="22924" spans="1:7">
      <c r="A22924" s="389" t="s">
        <v>577</v>
      </c>
      <c r="B22924" s="389" t="s">
        <v>519</v>
      </c>
      <c r="C22924" s="389">
        <v>34865.837904899898</v>
      </c>
      <c r="D22924" s="389" t="s">
        <v>519</v>
      </c>
      <c r="E22924" s="389" t="s">
        <v>670</v>
      </c>
      <c r="F22924" s="389" t="s">
        <v>650</v>
      </c>
      <c r="G22924" s="389" t="s">
        <v>519</v>
      </c>
    </row>
    <row r="22925" spans="1:7">
      <c r="A22925" s="389" t="s">
        <v>577</v>
      </c>
      <c r="B22925" s="389" t="s">
        <v>519</v>
      </c>
      <c r="C22925" s="389">
        <v>34865.837904899898</v>
      </c>
      <c r="D22925" s="389" t="s">
        <v>519</v>
      </c>
      <c r="E22925" s="389" t="s">
        <v>670</v>
      </c>
      <c r="F22925" s="389" t="s">
        <v>650</v>
      </c>
      <c r="G22925" s="389" t="s">
        <v>519</v>
      </c>
    </row>
    <row r="22926" spans="1:7">
      <c r="A22926" s="389" t="s">
        <v>577</v>
      </c>
      <c r="B22926" s="389" t="s">
        <v>519</v>
      </c>
      <c r="C22926" s="389">
        <v>34865.837904899898</v>
      </c>
      <c r="D22926" s="389" t="s">
        <v>519</v>
      </c>
      <c r="E22926" s="389" t="s">
        <v>670</v>
      </c>
      <c r="F22926" s="389" t="s">
        <v>650</v>
      </c>
      <c r="G22926" s="389" t="s">
        <v>519</v>
      </c>
    </row>
    <row r="22927" spans="1:7">
      <c r="A22927" s="389" t="s">
        <v>577</v>
      </c>
      <c r="B22927" s="389" t="s">
        <v>519</v>
      </c>
      <c r="C22927" s="389">
        <v>34865.837904899898</v>
      </c>
      <c r="D22927" s="389" t="s">
        <v>519</v>
      </c>
      <c r="E22927" s="389" t="s">
        <v>670</v>
      </c>
      <c r="F22927" s="389" t="s">
        <v>650</v>
      </c>
      <c r="G22927" s="389" t="s">
        <v>519</v>
      </c>
    </row>
    <row r="22928" spans="1:7">
      <c r="A22928" s="389" t="s">
        <v>577</v>
      </c>
      <c r="B22928" s="389" t="s">
        <v>519</v>
      </c>
      <c r="C22928" s="389">
        <v>34865.837904899898</v>
      </c>
      <c r="D22928" s="389" t="s">
        <v>519</v>
      </c>
      <c r="E22928" s="389" t="s">
        <v>670</v>
      </c>
      <c r="F22928" s="389" t="s">
        <v>650</v>
      </c>
      <c r="G22928" s="389" t="s">
        <v>519</v>
      </c>
    </row>
    <row r="22929" spans="1:7">
      <c r="A22929" s="389" t="s">
        <v>577</v>
      </c>
      <c r="B22929" s="389" t="s">
        <v>519</v>
      </c>
      <c r="C22929" s="389">
        <v>34865.837904899898</v>
      </c>
      <c r="D22929" s="389" t="s">
        <v>519</v>
      </c>
      <c r="E22929" s="389" t="s">
        <v>670</v>
      </c>
      <c r="F22929" s="389" t="s">
        <v>650</v>
      </c>
      <c r="G22929" s="389" t="s">
        <v>519</v>
      </c>
    </row>
    <row r="22930" spans="1:7">
      <c r="A22930" s="389" t="s">
        <v>577</v>
      </c>
      <c r="B22930" s="389" t="s">
        <v>519</v>
      </c>
      <c r="C22930" s="389">
        <v>34865.837904899898</v>
      </c>
      <c r="D22930" s="389" t="s">
        <v>519</v>
      </c>
      <c r="E22930" s="389" t="s">
        <v>670</v>
      </c>
      <c r="F22930" s="389" t="s">
        <v>650</v>
      </c>
      <c r="G22930" s="389" t="s">
        <v>519</v>
      </c>
    </row>
    <row r="22931" spans="1:7">
      <c r="A22931" s="389" t="s">
        <v>577</v>
      </c>
      <c r="B22931" s="389" t="s">
        <v>519</v>
      </c>
      <c r="C22931" s="389">
        <v>34865.837904899898</v>
      </c>
      <c r="D22931" s="389" t="s">
        <v>519</v>
      </c>
      <c r="E22931" s="389" t="s">
        <v>670</v>
      </c>
      <c r="F22931" s="389" t="s">
        <v>650</v>
      </c>
      <c r="G22931" s="389" t="s">
        <v>519</v>
      </c>
    </row>
    <row r="22932" spans="1:7">
      <c r="A22932" s="389" t="s">
        <v>577</v>
      </c>
      <c r="B22932" s="389" t="s">
        <v>519</v>
      </c>
      <c r="C22932" s="389">
        <v>34865.837904899898</v>
      </c>
      <c r="D22932" s="389" t="s">
        <v>519</v>
      </c>
      <c r="E22932" s="389" t="s">
        <v>670</v>
      </c>
      <c r="F22932" s="389" t="s">
        <v>650</v>
      </c>
      <c r="G22932" s="389" t="s">
        <v>519</v>
      </c>
    </row>
    <row r="22933" spans="1:7">
      <c r="A22933" s="389" t="s">
        <v>577</v>
      </c>
      <c r="B22933" s="389" t="s">
        <v>519</v>
      </c>
      <c r="C22933" s="389">
        <v>34865.837904899898</v>
      </c>
      <c r="D22933" s="389" t="s">
        <v>519</v>
      </c>
      <c r="E22933" s="389" t="s">
        <v>670</v>
      </c>
      <c r="F22933" s="389" t="s">
        <v>650</v>
      </c>
      <c r="G22933" s="389" t="s">
        <v>519</v>
      </c>
    </row>
    <row r="22934" spans="1:7">
      <c r="A22934" s="389" t="s">
        <v>577</v>
      </c>
      <c r="B22934" s="389" t="s">
        <v>519</v>
      </c>
      <c r="C22934" s="389">
        <v>34865.837904899898</v>
      </c>
      <c r="D22934" s="389" t="s">
        <v>519</v>
      </c>
      <c r="E22934" s="389" t="s">
        <v>670</v>
      </c>
      <c r="F22934" s="389" t="s">
        <v>650</v>
      </c>
      <c r="G22934" s="389" t="s">
        <v>519</v>
      </c>
    </row>
    <row r="22935" spans="1:7">
      <c r="A22935" s="389" t="s">
        <v>577</v>
      </c>
      <c r="B22935" s="389" t="s">
        <v>519</v>
      </c>
      <c r="C22935" s="389">
        <v>34865.837904899898</v>
      </c>
      <c r="D22935" s="389" t="s">
        <v>519</v>
      </c>
      <c r="E22935" s="389" t="s">
        <v>670</v>
      </c>
      <c r="F22935" s="389" t="s">
        <v>650</v>
      </c>
      <c r="G22935" s="389" t="s">
        <v>519</v>
      </c>
    </row>
    <row r="22936" spans="1:7">
      <c r="A22936" s="389" t="s">
        <v>577</v>
      </c>
      <c r="B22936" s="389" t="s">
        <v>519</v>
      </c>
      <c r="C22936" s="389">
        <v>34865.837904899898</v>
      </c>
      <c r="D22936" s="389" t="s">
        <v>519</v>
      </c>
      <c r="E22936" s="389" t="s">
        <v>670</v>
      </c>
      <c r="F22936" s="389" t="s">
        <v>650</v>
      </c>
      <c r="G22936" s="389" t="s">
        <v>519</v>
      </c>
    </row>
    <row r="22937" spans="1:7">
      <c r="A22937" s="389" t="s">
        <v>577</v>
      </c>
      <c r="B22937" s="389" t="s">
        <v>519</v>
      </c>
      <c r="C22937" s="389">
        <v>34865.837904899898</v>
      </c>
      <c r="D22937" s="389" t="s">
        <v>519</v>
      </c>
      <c r="E22937" s="389" t="s">
        <v>670</v>
      </c>
      <c r="F22937" s="389" t="s">
        <v>650</v>
      </c>
      <c r="G22937" s="389" t="s">
        <v>519</v>
      </c>
    </row>
    <row r="22938" spans="1:7">
      <c r="A22938" s="389" t="s">
        <v>577</v>
      </c>
      <c r="B22938" s="389" t="s">
        <v>519</v>
      </c>
      <c r="C22938" s="389">
        <v>34865.837904899898</v>
      </c>
      <c r="D22938" s="389" t="s">
        <v>519</v>
      </c>
      <c r="E22938" s="389" t="s">
        <v>670</v>
      </c>
      <c r="F22938" s="389" t="s">
        <v>650</v>
      </c>
      <c r="G22938" s="389" t="s">
        <v>519</v>
      </c>
    </row>
    <row r="22939" spans="1:7">
      <c r="A22939" s="389" t="s">
        <v>577</v>
      </c>
      <c r="B22939" s="389" t="s">
        <v>519</v>
      </c>
      <c r="C22939" s="389">
        <v>34865.837904899898</v>
      </c>
      <c r="D22939" s="389" t="s">
        <v>519</v>
      </c>
      <c r="E22939" s="389" t="s">
        <v>670</v>
      </c>
      <c r="F22939" s="389" t="s">
        <v>650</v>
      </c>
      <c r="G22939" s="389" t="s">
        <v>519</v>
      </c>
    </row>
    <row r="22940" spans="1:7">
      <c r="A22940" s="389" t="s">
        <v>577</v>
      </c>
      <c r="B22940" s="389" t="s">
        <v>519</v>
      </c>
      <c r="C22940" s="389">
        <v>34865.837904899898</v>
      </c>
      <c r="D22940" s="389" t="s">
        <v>519</v>
      </c>
      <c r="E22940" s="389" t="s">
        <v>670</v>
      </c>
      <c r="F22940" s="389" t="s">
        <v>650</v>
      </c>
      <c r="G22940" s="389" t="s">
        <v>519</v>
      </c>
    </row>
    <row r="22941" spans="1:7">
      <c r="A22941" s="389" t="s">
        <v>577</v>
      </c>
      <c r="B22941" s="389" t="s">
        <v>519</v>
      </c>
      <c r="C22941" s="389">
        <v>34865.837904899898</v>
      </c>
      <c r="D22941" s="389" t="s">
        <v>519</v>
      </c>
      <c r="E22941" s="389" t="s">
        <v>670</v>
      </c>
      <c r="F22941" s="389" t="s">
        <v>650</v>
      </c>
      <c r="G22941" s="389" t="s">
        <v>519</v>
      </c>
    </row>
    <row r="22942" spans="1:7">
      <c r="A22942" s="389" t="s">
        <v>577</v>
      </c>
      <c r="B22942" s="389" t="s">
        <v>519</v>
      </c>
      <c r="C22942" s="389">
        <v>34865.837904899898</v>
      </c>
      <c r="D22942" s="389" t="s">
        <v>519</v>
      </c>
      <c r="E22942" s="389" t="s">
        <v>670</v>
      </c>
      <c r="F22942" s="389" t="s">
        <v>650</v>
      </c>
      <c r="G22942" s="389" t="s">
        <v>519</v>
      </c>
    </row>
    <row r="22943" spans="1:7">
      <c r="A22943" s="389" t="s">
        <v>577</v>
      </c>
      <c r="B22943" s="389" t="s">
        <v>519</v>
      </c>
      <c r="C22943" s="389">
        <v>34865.837904899898</v>
      </c>
      <c r="D22943" s="389" t="s">
        <v>519</v>
      </c>
      <c r="E22943" s="389" t="s">
        <v>670</v>
      </c>
      <c r="F22943" s="389" t="s">
        <v>650</v>
      </c>
      <c r="G22943" s="389" t="s">
        <v>519</v>
      </c>
    </row>
    <row r="22944" spans="1:7">
      <c r="A22944" s="389" t="s">
        <v>577</v>
      </c>
      <c r="B22944" s="389" t="s">
        <v>519</v>
      </c>
      <c r="C22944" s="389">
        <v>34865.837904899898</v>
      </c>
      <c r="D22944" s="389" t="s">
        <v>519</v>
      </c>
      <c r="E22944" s="389" t="s">
        <v>670</v>
      </c>
      <c r="F22944" s="389" t="s">
        <v>650</v>
      </c>
      <c r="G22944" s="389" t="s">
        <v>519</v>
      </c>
    </row>
    <row r="22945" spans="1:7">
      <c r="A22945" s="389" t="s">
        <v>577</v>
      </c>
      <c r="B22945" s="389" t="s">
        <v>519</v>
      </c>
      <c r="C22945" s="389">
        <v>34865.837904899898</v>
      </c>
      <c r="D22945" s="389" t="s">
        <v>519</v>
      </c>
      <c r="E22945" s="389" t="s">
        <v>670</v>
      </c>
      <c r="F22945" s="389" t="s">
        <v>650</v>
      </c>
      <c r="G22945" s="389" t="s">
        <v>519</v>
      </c>
    </row>
    <row r="22946" spans="1:7">
      <c r="A22946" s="389" t="s">
        <v>577</v>
      </c>
      <c r="B22946" s="389" t="s">
        <v>519</v>
      </c>
      <c r="C22946" s="389">
        <v>34865.837904899898</v>
      </c>
      <c r="D22946" s="389" t="s">
        <v>519</v>
      </c>
      <c r="E22946" s="389" t="s">
        <v>670</v>
      </c>
      <c r="F22946" s="389" t="s">
        <v>650</v>
      </c>
      <c r="G22946" s="389" t="s">
        <v>519</v>
      </c>
    </row>
    <row r="22947" spans="1:7">
      <c r="A22947" s="389" t="s">
        <v>577</v>
      </c>
      <c r="B22947" s="389" t="s">
        <v>519</v>
      </c>
      <c r="C22947" s="389">
        <v>34865.837904899898</v>
      </c>
      <c r="D22947" s="389" t="s">
        <v>519</v>
      </c>
      <c r="E22947" s="389" t="s">
        <v>670</v>
      </c>
      <c r="F22947" s="389" t="s">
        <v>650</v>
      </c>
      <c r="G22947" s="389" t="s">
        <v>519</v>
      </c>
    </row>
    <row r="22948" spans="1:7">
      <c r="A22948" s="389" t="s">
        <v>577</v>
      </c>
      <c r="B22948" s="389" t="s">
        <v>519</v>
      </c>
      <c r="C22948" s="389">
        <v>34865.837904899898</v>
      </c>
      <c r="D22948" s="389" t="s">
        <v>519</v>
      </c>
      <c r="E22948" s="389" t="s">
        <v>670</v>
      </c>
      <c r="F22948" s="389" t="s">
        <v>650</v>
      </c>
      <c r="G22948" s="389" t="s">
        <v>519</v>
      </c>
    </row>
    <row r="22949" spans="1:7">
      <c r="A22949" s="389" t="s">
        <v>577</v>
      </c>
      <c r="B22949" s="389" t="s">
        <v>519</v>
      </c>
      <c r="C22949" s="389">
        <v>34865.837904899898</v>
      </c>
      <c r="D22949" s="389" t="s">
        <v>519</v>
      </c>
      <c r="E22949" s="389" t="s">
        <v>670</v>
      </c>
      <c r="F22949" s="389" t="s">
        <v>650</v>
      </c>
      <c r="G22949" s="389" t="s">
        <v>519</v>
      </c>
    </row>
    <row r="22950" spans="1:7">
      <c r="A22950" s="389" t="s">
        <v>577</v>
      </c>
      <c r="B22950" s="389" t="s">
        <v>519</v>
      </c>
      <c r="C22950" s="389">
        <v>34865.837904899898</v>
      </c>
      <c r="D22950" s="389" t="s">
        <v>519</v>
      </c>
      <c r="E22950" s="389" t="s">
        <v>670</v>
      </c>
      <c r="F22950" s="389" t="s">
        <v>650</v>
      </c>
      <c r="G22950" s="389" t="s">
        <v>519</v>
      </c>
    </row>
    <row r="22951" spans="1:7">
      <c r="A22951" s="389" t="s">
        <v>577</v>
      </c>
      <c r="B22951" s="389" t="s">
        <v>519</v>
      </c>
      <c r="C22951" s="389">
        <v>34865.837904899898</v>
      </c>
      <c r="D22951" s="389" t="s">
        <v>519</v>
      </c>
      <c r="E22951" s="389" t="s">
        <v>670</v>
      </c>
      <c r="F22951" s="389" t="s">
        <v>650</v>
      </c>
      <c r="G22951" s="389" t="s">
        <v>519</v>
      </c>
    </row>
    <row r="22952" spans="1:7">
      <c r="A22952" s="389" t="s">
        <v>577</v>
      </c>
      <c r="B22952" s="389" t="s">
        <v>519</v>
      </c>
      <c r="C22952" s="389">
        <v>34865.837904899898</v>
      </c>
      <c r="D22952" s="389" t="s">
        <v>519</v>
      </c>
      <c r="E22952" s="389" t="s">
        <v>670</v>
      </c>
      <c r="F22952" s="389" t="s">
        <v>650</v>
      </c>
      <c r="G22952" s="389" t="s">
        <v>519</v>
      </c>
    </row>
    <row r="22953" spans="1:7">
      <c r="A22953" s="389" t="s">
        <v>577</v>
      </c>
      <c r="B22953" s="389" t="s">
        <v>519</v>
      </c>
      <c r="C22953" s="389">
        <v>34865.837904899898</v>
      </c>
      <c r="D22953" s="389" t="s">
        <v>519</v>
      </c>
      <c r="E22953" s="389" t="s">
        <v>670</v>
      </c>
      <c r="F22953" s="389" t="s">
        <v>650</v>
      </c>
      <c r="G22953" s="389" t="s">
        <v>519</v>
      </c>
    </row>
    <row r="22954" spans="1:7">
      <c r="A22954" s="389" t="s">
        <v>577</v>
      </c>
      <c r="B22954" s="389" t="s">
        <v>519</v>
      </c>
      <c r="C22954" s="389">
        <v>34865.837904899898</v>
      </c>
      <c r="D22954" s="389" t="s">
        <v>519</v>
      </c>
      <c r="E22954" s="389" t="s">
        <v>670</v>
      </c>
      <c r="F22954" s="389" t="s">
        <v>650</v>
      </c>
      <c r="G22954" s="389" t="s">
        <v>519</v>
      </c>
    </row>
    <row r="22955" spans="1:7">
      <c r="A22955" s="389" t="s">
        <v>577</v>
      </c>
      <c r="B22955" s="389" t="s">
        <v>519</v>
      </c>
      <c r="C22955" s="389">
        <v>34865.837904899898</v>
      </c>
      <c r="D22955" s="389" t="s">
        <v>519</v>
      </c>
      <c r="E22955" s="389" t="s">
        <v>670</v>
      </c>
      <c r="F22955" s="389" t="s">
        <v>650</v>
      </c>
      <c r="G22955" s="389" t="s">
        <v>519</v>
      </c>
    </row>
    <row r="22956" spans="1:7">
      <c r="A22956" s="389" t="s">
        <v>577</v>
      </c>
      <c r="B22956" s="389" t="s">
        <v>519</v>
      </c>
      <c r="C22956" s="389">
        <v>34865.837904899898</v>
      </c>
      <c r="D22956" s="389" t="s">
        <v>519</v>
      </c>
      <c r="E22956" s="389" t="s">
        <v>670</v>
      </c>
      <c r="F22956" s="389" t="s">
        <v>650</v>
      </c>
      <c r="G22956" s="389" t="s">
        <v>519</v>
      </c>
    </row>
    <row r="22957" spans="1:7">
      <c r="A22957" s="389" t="s">
        <v>577</v>
      </c>
      <c r="B22957" s="389" t="s">
        <v>519</v>
      </c>
      <c r="C22957" s="389">
        <v>34865.837904899898</v>
      </c>
      <c r="D22957" s="389" t="s">
        <v>519</v>
      </c>
      <c r="E22957" s="389" t="s">
        <v>670</v>
      </c>
      <c r="F22957" s="389" t="s">
        <v>650</v>
      </c>
      <c r="G22957" s="389" t="s">
        <v>519</v>
      </c>
    </row>
    <row r="22958" spans="1:7">
      <c r="A22958" s="389" t="s">
        <v>577</v>
      </c>
      <c r="B22958" s="389" t="s">
        <v>519</v>
      </c>
      <c r="C22958" s="389">
        <v>34865.837904899898</v>
      </c>
      <c r="D22958" s="389" t="s">
        <v>519</v>
      </c>
      <c r="E22958" s="389" t="s">
        <v>670</v>
      </c>
      <c r="F22958" s="389" t="s">
        <v>650</v>
      </c>
      <c r="G22958" s="389" t="s">
        <v>519</v>
      </c>
    </row>
    <row r="22959" spans="1:7">
      <c r="A22959" s="389" t="s">
        <v>578</v>
      </c>
      <c r="B22959" s="389" t="s">
        <v>519</v>
      </c>
      <c r="C22959" s="389">
        <v>34865.837904899898</v>
      </c>
      <c r="D22959" s="389" t="s">
        <v>519</v>
      </c>
      <c r="E22959" s="389" t="s">
        <v>670</v>
      </c>
      <c r="F22959" s="389" t="s">
        <v>650</v>
      </c>
      <c r="G22959" s="389" t="s">
        <v>519</v>
      </c>
    </row>
    <row r="22960" spans="1:7">
      <c r="A22960" s="389" t="s">
        <v>577</v>
      </c>
      <c r="B22960" s="389" t="s">
        <v>519</v>
      </c>
      <c r="C22960" s="389">
        <v>34865.837904899898</v>
      </c>
      <c r="D22960" s="389" t="s">
        <v>519</v>
      </c>
      <c r="E22960" s="389" t="s">
        <v>670</v>
      </c>
      <c r="F22960" s="389" t="s">
        <v>650</v>
      </c>
      <c r="G22960" s="389" t="s">
        <v>519</v>
      </c>
    </row>
    <row r="22961" spans="1:7">
      <c r="A22961" s="389" t="s">
        <v>577</v>
      </c>
      <c r="B22961" s="389" t="s">
        <v>519</v>
      </c>
      <c r="C22961" s="389">
        <v>34865.837904899898</v>
      </c>
      <c r="D22961" s="389" t="s">
        <v>519</v>
      </c>
      <c r="E22961" s="389" t="s">
        <v>670</v>
      </c>
      <c r="F22961" s="389" t="s">
        <v>650</v>
      </c>
      <c r="G22961" s="389" t="s">
        <v>519</v>
      </c>
    </row>
    <row r="22962" spans="1:7">
      <c r="A22962" s="389" t="s">
        <v>577</v>
      </c>
      <c r="B22962" s="389" t="s">
        <v>519</v>
      </c>
      <c r="C22962" s="389">
        <v>34865.837904899898</v>
      </c>
      <c r="D22962" s="389" t="s">
        <v>519</v>
      </c>
      <c r="E22962" s="389" t="s">
        <v>670</v>
      </c>
      <c r="F22962" s="389" t="s">
        <v>650</v>
      </c>
      <c r="G22962" s="389" t="s">
        <v>519</v>
      </c>
    </row>
    <row r="22963" spans="1:7">
      <c r="A22963" s="389" t="s">
        <v>577</v>
      </c>
      <c r="B22963" s="389" t="s">
        <v>519</v>
      </c>
      <c r="C22963" s="389">
        <v>34865.837904899898</v>
      </c>
      <c r="D22963" s="389" t="s">
        <v>519</v>
      </c>
      <c r="E22963" s="389" t="s">
        <v>670</v>
      </c>
      <c r="F22963" s="389" t="s">
        <v>650</v>
      </c>
      <c r="G22963" s="389" t="s">
        <v>519</v>
      </c>
    </row>
    <row r="22964" spans="1:7">
      <c r="A22964" s="389" t="s">
        <v>577</v>
      </c>
      <c r="B22964" s="389" t="s">
        <v>519</v>
      </c>
      <c r="C22964" s="389">
        <v>34865.837904899898</v>
      </c>
      <c r="D22964" s="389" t="s">
        <v>519</v>
      </c>
      <c r="E22964" s="389" t="s">
        <v>670</v>
      </c>
      <c r="F22964" s="389" t="s">
        <v>650</v>
      </c>
      <c r="G22964" s="389" t="s">
        <v>519</v>
      </c>
    </row>
    <row r="22965" spans="1:7">
      <c r="A22965" s="389" t="s">
        <v>577</v>
      </c>
      <c r="B22965" s="389" t="s">
        <v>519</v>
      </c>
      <c r="C22965" s="389">
        <v>34865.837904899898</v>
      </c>
      <c r="D22965" s="389" t="s">
        <v>519</v>
      </c>
      <c r="E22965" s="389" t="s">
        <v>670</v>
      </c>
      <c r="F22965" s="389" t="s">
        <v>650</v>
      </c>
      <c r="G22965" s="389" t="s">
        <v>519</v>
      </c>
    </row>
    <row r="22966" spans="1:7">
      <c r="A22966" s="389" t="s">
        <v>577</v>
      </c>
      <c r="B22966" s="389" t="s">
        <v>519</v>
      </c>
      <c r="C22966" s="389">
        <v>34865.837904899898</v>
      </c>
      <c r="D22966" s="389" t="s">
        <v>519</v>
      </c>
      <c r="E22966" s="389" t="s">
        <v>670</v>
      </c>
      <c r="F22966" s="389" t="s">
        <v>650</v>
      </c>
      <c r="G22966" s="389" t="s">
        <v>519</v>
      </c>
    </row>
    <row r="22967" spans="1:7">
      <c r="A22967" s="389" t="s">
        <v>579</v>
      </c>
      <c r="B22967" s="389" t="s">
        <v>519</v>
      </c>
      <c r="C22967" s="389">
        <v>34865.837904899898</v>
      </c>
      <c r="D22967" s="389" t="s">
        <v>519</v>
      </c>
      <c r="E22967" s="389" t="s">
        <v>670</v>
      </c>
      <c r="F22967" s="389" t="s">
        <v>650</v>
      </c>
      <c r="G22967" s="389" t="s">
        <v>519</v>
      </c>
    </row>
    <row r="22968" spans="1:7">
      <c r="A22968" s="389" t="s">
        <v>579</v>
      </c>
      <c r="B22968" s="389" t="s">
        <v>519</v>
      </c>
      <c r="C22968" s="389">
        <v>34865.837904899898</v>
      </c>
      <c r="D22968" s="389" t="s">
        <v>519</v>
      </c>
      <c r="E22968" s="389" t="s">
        <v>670</v>
      </c>
      <c r="F22968" s="389" t="s">
        <v>650</v>
      </c>
      <c r="G22968" s="389" t="s">
        <v>519</v>
      </c>
    </row>
    <row r="22969" spans="1:7">
      <c r="A22969" s="389" t="s">
        <v>577</v>
      </c>
      <c r="B22969" s="389" t="s">
        <v>519</v>
      </c>
      <c r="C22969" s="389">
        <v>34865.837904899898</v>
      </c>
      <c r="D22969" s="389" t="s">
        <v>519</v>
      </c>
      <c r="E22969" s="389" t="s">
        <v>670</v>
      </c>
      <c r="F22969" s="389" t="s">
        <v>650</v>
      </c>
      <c r="G22969" s="389" t="s">
        <v>519</v>
      </c>
    </row>
    <row r="22970" spans="1:7">
      <c r="A22970" s="389" t="s">
        <v>577</v>
      </c>
      <c r="B22970" s="389" t="s">
        <v>519</v>
      </c>
      <c r="C22970" s="389">
        <v>34865.837904899898</v>
      </c>
      <c r="D22970" s="389" t="s">
        <v>519</v>
      </c>
      <c r="E22970" s="389" t="s">
        <v>670</v>
      </c>
      <c r="F22970" s="389" t="s">
        <v>650</v>
      </c>
      <c r="G22970" s="389" t="s">
        <v>519</v>
      </c>
    </row>
    <row r="22971" spans="1:7">
      <c r="A22971" s="389" t="s">
        <v>577</v>
      </c>
      <c r="B22971" s="389" t="s">
        <v>519</v>
      </c>
      <c r="C22971" s="389">
        <v>34865.837904899898</v>
      </c>
      <c r="D22971" s="389" t="s">
        <v>519</v>
      </c>
      <c r="E22971" s="389" t="s">
        <v>670</v>
      </c>
      <c r="F22971" s="389" t="s">
        <v>650</v>
      </c>
      <c r="G22971" s="389" t="s">
        <v>519</v>
      </c>
    </row>
    <row r="22972" spans="1:7">
      <c r="A22972" s="389" t="s">
        <v>577</v>
      </c>
      <c r="B22972" s="389" t="s">
        <v>519</v>
      </c>
      <c r="C22972" s="389">
        <v>34865.837904899898</v>
      </c>
      <c r="D22972" s="389" t="s">
        <v>519</v>
      </c>
      <c r="E22972" s="389" t="s">
        <v>670</v>
      </c>
      <c r="F22972" s="389" t="s">
        <v>650</v>
      </c>
      <c r="G22972" s="389" t="s">
        <v>519</v>
      </c>
    </row>
    <row r="22973" spans="1:7">
      <c r="A22973" s="389" t="s">
        <v>577</v>
      </c>
      <c r="B22973" s="389" t="s">
        <v>519</v>
      </c>
      <c r="C22973" s="389">
        <v>34865.837904899898</v>
      </c>
      <c r="D22973" s="389" t="s">
        <v>519</v>
      </c>
      <c r="E22973" s="389" t="s">
        <v>670</v>
      </c>
      <c r="F22973" s="389" t="s">
        <v>650</v>
      </c>
      <c r="G22973" s="389" t="s">
        <v>519</v>
      </c>
    </row>
    <row r="22974" spans="1:7">
      <c r="A22974" s="389" t="s">
        <v>577</v>
      </c>
      <c r="B22974" s="389" t="s">
        <v>519</v>
      </c>
      <c r="C22974" s="389">
        <v>34865.837904899898</v>
      </c>
      <c r="D22974" s="389" t="s">
        <v>519</v>
      </c>
      <c r="E22974" s="389" t="s">
        <v>670</v>
      </c>
      <c r="F22974" s="389" t="s">
        <v>650</v>
      </c>
      <c r="G22974" s="389" t="s">
        <v>519</v>
      </c>
    </row>
    <row r="22975" spans="1:7">
      <c r="A22975" s="389" t="s">
        <v>577</v>
      </c>
      <c r="B22975" s="389" t="s">
        <v>519</v>
      </c>
      <c r="C22975" s="389">
        <v>34865.837904899898</v>
      </c>
      <c r="D22975" s="389" t="s">
        <v>519</v>
      </c>
      <c r="E22975" s="389" t="s">
        <v>670</v>
      </c>
      <c r="F22975" s="389" t="s">
        <v>650</v>
      </c>
      <c r="G22975" s="389" t="s">
        <v>519</v>
      </c>
    </row>
    <row r="22976" spans="1:7">
      <c r="A22976" s="389" t="s">
        <v>577</v>
      </c>
      <c r="B22976" s="389" t="s">
        <v>519</v>
      </c>
      <c r="C22976" s="389">
        <v>34865.837904899898</v>
      </c>
      <c r="D22976" s="389" t="s">
        <v>519</v>
      </c>
      <c r="E22976" s="389" t="s">
        <v>670</v>
      </c>
      <c r="F22976" s="389" t="s">
        <v>650</v>
      </c>
      <c r="G22976" s="389" t="s">
        <v>519</v>
      </c>
    </row>
    <row r="22977" spans="1:7">
      <c r="A22977" s="389" t="s">
        <v>579</v>
      </c>
      <c r="B22977" s="389" t="s">
        <v>519</v>
      </c>
      <c r="C22977" s="389">
        <v>34865.837904899898</v>
      </c>
      <c r="D22977" s="389" t="s">
        <v>519</v>
      </c>
      <c r="E22977" s="389" t="s">
        <v>670</v>
      </c>
      <c r="F22977" s="389" t="s">
        <v>650</v>
      </c>
      <c r="G22977" s="389" t="s">
        <v>519</v>
      </c>
    </row>
    <row r="22978" spans="1:7">
      <c r="A22978" s="389" t="s">
        <v>579</v>
      </c>
      <c r="B22978" s="389" t="s">
        <v>519</v>
      </c>
      <c r="C22978" s="389">
        <v>34865.837904899898</v>
      </c>
      <c r="D22978" s="389" t="s">
        <v>519</v>
      </c>
      <c r="E22978" s="389" t="s">
        <v>670</v>
      </c>
      <c r="F22978" s="389" t="s">
        <v>650</v>
      </c>
      <c r="G22978" s="389" t="s">
        <v>519</v>
      </c>
    </row>
    <row r="22979" spans="1:7">
      <c r="A22979" s="389" t="s">
        <v>579</v>
      </c>
      <c r="B22979" s="389" t="s">
        <v>519</v>
      </c>
      <c r="C22979" s="389">
        <v>34865.837904899898</v>
      </c>
      <c r="D22979" s="389" t="s">
        <v>519</v>
      </c>
      <c r="E22979" s="389" t="s">
        <v>670</v>
      </c>
      <c r="F22979" s="389" t="s">
        <v>650</v>
      </c>
      <c r="G22979" s="389" t="s">
        <v>519</v>
      </c>
    </row>
    <row r="22980" spans="1:7">
      <c r="A22980" s="389" t="s">
        <v>579</v>
      </c>
      <c r="B22980" s="389" t="s">
        <v>519</v>
      </c>
      <c r="C22980" s="389">
        <v>34865.837904899898</v>
      </c>
      <c r="D22980" s="389" t="s">
        <v>519</v>
      </c>
      <c r="E22980" s="389" t="s">
        <v>670</v>
      </c>
      <c r="F22980" s="389" t="s">
        <v>650</v>
      </c>
      <c r="G22980" s="389" t="s">
        <v>519</v>
      </c>
    </row>
    <row r="22981" spans="1:7">
      <c r="A22981" s="389" t="s">
        <v>579</v>
      </c>
      <c r="B22981" s="389" t="s">
        <v>519</v>
      </c>
      <c r="C22981" s="389">
        <v>34865.837904899898</v>
      </c>
      <c r="D22981" s="389" t="s">
        <v>519</v>
      </c>
      <c r="E22981" s="389" t="s">
        <v>670</v>
      </c>
      <c r="F22981" s="389" t="s">
        <v>650</v>
      </c>
      <c r="G22981" s="389" t="s">
        <v>519</v>
      </c>
    </row>
    <row r="22982" spans="1:7">
      <c r="A22982" s="389" t="s">
        <v>579</v>
      </c>
      <c r="B22982" s="389" t="s">
        <v>519</v>
      </c>
      <c r="C22982" s="389">
        <v>34865.837904899898</v>
      </c>
      <c r="D22982" s="389" t="s">
        <v>519</v>
      </c>
      <c r="E22982" s="389" t="s">
        <v>670</v>
      </c>
      <c r="F22982" s="389" t="s">
        <v>650</v>
      </c>
      <c r="G22982" s="389" t="s">
        <v>519</v>
      </c>
    </row>
    <row r="22983" spans="1:7">
      <c r="A22983" s="389" t="s">
        <v>579</v>
      </c>
      <c r="B22983" s="389" t="s">
        <v>519</v>
      </c>
      <c r="C22983" s="389">
        <v>34865.837904899898</v>
      </c>
      <c r="D22983" s="389" t="s">
        <v>519</v>
      </c>
      <c r="E22983" s="389" t="s">
        <v>670</v>
      </c>
      <c r="F22983" s="389" t="s">
        <v>650</v>
      </c>
      <c r="G22983" s="389" t="s">
        <v>519</v>
      </c>
    </row>
    <row r="22984" spans="1:7">
      <c r="A22984" s="389" t="s">
        <v>579</v>
      </c>
      <c r="B22984" s="389" t="s">
        <v>519</v>
      </c>
      <c r="C22984" s="389">
        <v>34865.837904899898</v>
      </c>
      <c r="D22984" s="389" t="s">
        <v>519</v>
      </c>
      <c r="E22984" s="389" t="s">
        <v>670</v>
      </c>
      <c r="F22984" s="389" t="s">
        <v>650</v>
      </c>
      <c r="G22984" s="389" t="s">
        <v>519</v>
      </c>
    </row>
    <row r="22985" spans="1:7">
      <c r="A22985" s="389" t="s">
        <v>579</v>
      </c>
      <c r="B22985" s="389" t="s">
        <v>519</v>
      </c>
      <c r="C22985" s="389">
        <v>34865.837904899898</v>
      </c>
      <c r="D22985" s="389" t="s">
        <v>519</v>
      </c>
      <c r="E22985" s="389" t="s">
        <v>670</v>
      </c>
      <c r="F22985" s="389" t="s">
        <v>650</v>
      </c>
      <c r="G22985" s="389" t="s">
        <v>519</v>
      </c>
    </row>
    <row r="22986" spans="1:7">
      <c r="A22986" s="389" t="s">
        <v>579</v>
      </c>
      <c r="B22986" s="389" t="s">
        <v>519</v>
      </c>
      <c r="C22986" s="389">
        <v>34865.837904899898</v>
      </c>
      <c r="D22986" s="389" t="s">
        <v>519</v>
      </c>
      <c r="E22986" s="389" t="s">
        <v>670</v>
      </c>
      <c r="F22986" s="389" t="s">
        <v>650</v>
      </c>
      <c r="G22986" s="389" t="s">
        <v>519</v>
      </c>
    </row>
    <row r="22987" spans="1:7">
      <c r="A22987" s="389" t="s">
        <v>579</v>
      </c>
      <c r="B22987" s="389" t="s">
        <v>519</v>
      </c>
      <c r="C22987" s="389">
        <v>34865.837904899898</v>
      </c>
      <c r="D22987" s="389" t="s">
        <v>519</v>
      </c>
      <c r="E22987" s="389" t="s">
        <v>670</v>
      </c>
      <c r="F22987" s="389" t="s">
        <v>650</v>
      </c>
      <c r="G22987" s="389" t="s">
        <v>519</v>
      </c>
    </row>
    <row r="22988" spans="1:7">
      <c r="A22988" s="389" t="s">
        <v>579</v>
      </c>
      <c r="B22988" s="389" t="s">
        <v>519</v>
      </c>
      <c r="C22988" s="389">
        <v>34865.837904899898</v>
      </c>
      <c r="D22988" s="389" t="s">
        <v>519</v>
      </c>
      <c r="E22988" s="389" t="s">
        <v>670</v>
      </c>
      <c r="F22988" s="389" t="s">
        <v>650</v>
      </c>
      <c r="G22988" s="389" t="s">
        <v>519</v>
      </c>
    </row>
    <row r="22989" spans="1:7">
      <c r="A22989" s="389" t="s">
        <v>580</v>
      </c>
      <c r="B22989" s="389" t="s">
        <v>519</v>
      </c>
      <c r="C22989" s="389">
        <v>34865.837904899898</v>
      </c>
      <c r="D22989" s="389" t="s">
        <v>519</v>
      </c>
      <c r="E22989" s="389" t="s">
        <v>670</v>
      </c>
      <c r="F22989" s="389" t="s">
        <v>650</v>
      </c>
      <c r="G22989" s="389" t="s">
        <v>519</v>
      </c>
    </row>
    <row r="22990" spans="1:7">
      <c r="A22990" s="389" t="s">
        <v>578</v>
      </c>
      <c r="B22990" s="389" t="s">
        <v>519</v>
      </c>
      <c r="C22990" s="389">
        <v>34865.837904899898</v>
      </c>
      <c r="D22990" s="389" t="s">
        <v>519</v>
      </c>
      <c r="E22990" s="389" t="s">
        <v>670</v>
      </c>
      <c r="F22990" s="389" t="s">
        <v>650</v>
      </c>
      <c r="G22990" s="389" t="s">
        <v>519</v>
      </c>
    </row>
    <row r="22991" spans="1:7">
      <c r="A22991" s="389" t="s">
        <v>578</v>
      </c>
      <c r="B22991" s="389" t="s">
        <v>519</v>
      </c>
      <c r="C22991" s="389">
        <v>34865.837904899898</v>
      </c>
      <c r="D22991" s="389" t="s">
        <v>519</v>
      </c>
      <c r="E22991" s="389" t="s">
        <v>670</v>
      </c>
      <c r="F22991" s="389" t="s">
        <v>650</v>
      </c>
      <c r="G22991" s="389" t="s">
        <v>519</v>
      </c>
    </row>
    <row r="22992" spans="1:7">
      <c r="A22992" s="389" t="s">
        <v>578</v>
      </c>
      <c r="B22992" s="389" t="s">
        <v>519</v>
      </c>
      <c r="C22992" s="389">
        <v>34865.837904899898</v>
      </c>
      <c r="D22992" s="389" t="s">
        <v>519</v>
      </c>
      <c r="E22992" s="389" t="s">
        <v>670</v>
      </c>
      <c r="F22992" s="389" t="s">
        <v>650</v>
      </c>
      <c r="G22992" s="389" t="s">
        <v>519</v>
      </c>
    </row>
    <row r="22993" spans="1:7">
      <c r="A22993" s="389" t="s">
        <v>578</v>
      </c>
      <c r="B22993" s="389" t="s">
        <v>519</v>
      </c>
      <c r="C22993" s="389">
        <v>34865.837904899898</v>
      </c>
      <c r="D22993" s="389" t="s">
        <v>519</v>
      </c>
      <c r="E22993" s="389" t="s">
        <v>670</v>
      </c>
      <c r="F22993" s="389" t="s">
        <v>650</v>
      </c>
      <c r="G22993" s="389" t="s">
        <v>519</v>
      </c>
    </row>
    <row r="22994" spans="1:7">
      <c r="A22994" s="389" t="s">
        <v>578</v>
      </c>
      <c r="B22994" s="389" t="s">
        <v>519</v>
      </c>
      <c r="C22994" s="389">
        <v>34865.837904899898</v>
      </c>
      <c r="D22994" s="389" t="s">
        <v>519</v>
      </c>
      <c r="E22994" s="389" t="s">
        <v>670</v>
      </c>
      <c r="F22994" s="389" t="s">
        <v>650</v>
      </c>
      <c r="G22994" s="389" t="s">
        <v>519</v>
      </c>
    </row>
    <row r="22995" spans="1:7">
      <c r="A22995" s="389" t="s">
        <v>578</v>
      </c>
      <c r="B22995" s="389" t="s">
        <v>519</v>
      </c>
      <c r="C22995" s="389">
        <v>34865.837904899898</v>
      </c>
      <c r="D22995" s="389" t="s">
        <v>519</v>
      </c>
      <c r="E22995" s="389" t="s">
        <v>670</v>
      </c>
      <c r="F22995" s="389" t="s">
        <v>650</v>
      </c>
      <c r="G22995" s="389" t="s">
        <v>519</v>
      </c>
    </row>
    <row r="22996" spans="1:7">
      <c r="A22996" s="389" t="s">
        <v>578</v>
      </c>
      <c r="B22996" s="389" t="s">
        <v>519</v>
      </c>
      <c r="C22996" s="389">
        <v>34865.837904899898</v>
      </c>
      <c r="D22996" s="389" t="s">
        <v>519</v>
      </c>
      <c r="E22996" s="389" t="s">
        <v>670</v>
      </c>
      <c r="F22996" s="389" t="s">
        <v>650</v>
      </c>
      <c r="G22996" s="389" t="s">
        <v>519</v>
      </c>
    </row>
    <row r="22997" spans="1:7">
      <c r="A22997" s="389" t="s">
        <v>578</v>
      </c>
      <c r="B22997" s="389" t="s">
        <v>519</v>
      </c>
      <c r="C22997" s="389">
        <v>34865.837904899898</v>
      </c>
      <c r="D22997" s="389" t="s">
        <v>519</v>
      </c>
      <c r="E22997" s="389" t="s">
        <v>670</v>
      </c>
      <c r="F22997" s="389" t="s">
        <v>650</v>
      </c>
      <c r="G22997" s="389" t="s">
        <v>519</v>
      </c>
    </row>
    <row r="22998" spans="1:7">
      <c r="A22998" s="389" t="s">
        <v>578</v>
      </c>
      <c r="B22998" s="389" t="s">
        <v>519</v>
      </c>
      <c r="C22998" s="389">
        <v>34865.837904899898</v>
      </c>
      <c r="D22998" s="389" t="s">
        <v>519</v>
      </c>
      <c r="E22998" s="389" t="s">
        <v>670</v>
      </c>
      <c r="F22998" s="389" t="s">
        <v>650</v>
      </c>
      <c r="G22998" s="389" t="s">
        <v>519</v>
      </c>
    </row>
    <row r="22999" spans="1:7">
      <c r="A22999" s="389" t="s">
        <v>578</v>
      </c>
      <c r="B22999" s="389" t="s">
        <v>519</v>
      </c>
      <c r="C22999" s="389">
        <v>34865.837904899898</v>
      </c>
      <c r="D22999" s="389" t="s">
        <v>519</v>
      </c>
      <c r="E22999" s="389" t="s">
        <v>670</v>
      </c>
      <c r="F22999" s="389" t="s">
        <v>650</v>
      </c>
      <c r="G22999" s="389" t="s">
        <v>519</v>
      </c>
    </row>
    <row r="23000" spans="1:7">
      <c r="A23000" s="389" t="s">
        <v>578</v>
      </c>
      <c r="B23000" s="389" t="s">
        <v>519</v>
      </c>
      <c r="C23000" s="389">
        <v>34865.837904899898</v>
      </c>
      <c r="D23000" s="389" t="s">
        <v>519</v>
      </c>
      <c r="E23000" s="389" t="s">
        <v>670</v>
      </c>
      <c r="F23000" s="389" t="s">
        <v>650</v>
      </c>
      <c r="G23000" s="389" t="s">
        <v>519</v>
      </c>
    </row>
    <row r="23001" spans="1:7">
      <c r="A23001" s="389" t="s">
        <v>578</v>
      </c>
      <c r="B23001" s="389" t="s">
        <v>519</v>
      </c>
      <c r="C23001" s="389">
        <v>34865.837904899898</v>
      </c>
      <c r="D23001" s="389" t="s">
        <v>519</v>
      </c>
      <c r="E23001" s="389" t="s">
        <v>670</v>
      </c>
      <c r="F23001" s="389" t="s">
        <v>650</v>
      </c>
      <c r="G23001" s="389" t="s">
        <v>519</v>
      </c>
    </row>
    <row r="23002" spans="1:7">
      <c r="A23002" s="389" t="s">
        <v>578</v>
      </c>
      <c r="B23002" s="389" t="s">
        <v>519</v>
      </c>
      <c r="C23002" s="389">
        <v>34865.837904899898</v>
      </c>
      <c r="D23002" s="389" t="s">
        <v>519</v>
      </c>
      <c r="E23002" s="389" t="s">
        <v>670</v>
      </c>
      <c r="F23002" s="389" t="s">
        <v>650</v>
      </c>
      <c r="G23002" s="389" t="s">
        <v>519</v>
      </c>
    </row>
    <row r="23003" spans="1:7">
      <c r="A23003" s="389" t="s">
        <v>578</v>
      </c>
      <c r="B23003" s="389" t="s">
        <v>519</v>
      </c>
      <c r="C23003" s="389">
        <v>34865.837904899898</v>
      </c>
      <c r="D23003" s="389" t="s">
        <v>519</v>
      </c>
      <c r="E23003" s="389" t="s">
        <v>670</v>
      </c>
      <c r="F23003" s="389" t="s">
        <v>650</v>
      </c>
      <c r="G23003" s="389" t="s">
        <v>519</v>
      </c>
    </row>
    <row r="23004" spans="1:7">
      <c r="A23004" s="389" t="s">
        <v>578</v>
      </c>
      <c r="B23004" s="389" t="s">
        <v>519</v>
      </c>
      <c r="C23004" s="389">
        <v>34865.837904899898</v>
      </c>
      <c r="D23004" s="389" t="s">
        <v>519</v>
      </c>
      <c r="E23004" s="389" t="s">
        <v>670</v>
      </c>
      <c r="F23004" s="389" t="s">
        <v>650</v>
      </c>
      <c r="G23004" s="389" t="s">
        <v>519</v>
      </c>
    </row>
    <row r="23005" spans="1:7">
      <c r="A23005" s="389" t="s">
        <v>578</v>
      </c>
      <c r="B23005" s="389" t="s">
        <v>519</v>
      </c>
      <c r="C23005" s="389">
        <v>34865.837904899898</v>
      </c>
      <c r="D23005" s="389" t="s">
        <v>519</v>
      </c>
      <c r="E23005" s="389" t="s">
        <v>670</v>
      </c>
      <c r="F23005" s="389" t="s">
        <v>650</v>
      </c>
      <c r="G23005" s="389" t="s">
        <v>519</v>
      </c>
    </row>
    <row r="23006" spans="1:7">
      <c r="A23006" s="389" t="s">
        <v>578</v>
      </c>
      <c r="B23006" s="389" t="s">
        <v>519</v>
      </c>
      <c r="C23006" s="389">
        <v>34865.837904899898</v>
      </c>
      <c r="D23006" s="389" t="s">
        <v>519</v>
      </c>
      <c r="E23006" s="389" t="s">
        <v>670</v>
      </c>
      <c r="F23006" s="389" t="s">
        <v>650</v>
      </c>
      <c r="G23006" s="389" t="s">
        <v>519</v>
      </c>
    </row>
    <row r="23007" spans="1:7">
      <c r="A23007" s="389" t="s">
        <v>578</v>
      </c>
      <c r="B23007" s="389" t="s">
        <v>519</v>
      </c>
      <c r="C23007" s="389">
        <v>34865.837904899898</v>
      </c>
      <c r="D23007" s="389" t="s">
        <v>519</v>
      </c>
      <c r="E23007" s="389" t="s">
        <v>670</v>
      </c>
      <c r="F23007" s="389" t="s">
        <v>650</v>
      </c>
      <c r="G23007" s="389" t="s">
        <v>519</v>
      </c>
    </row>
    <row r="23008" spans="1:7">
      <c r="A23008" s="389" t="s">
        <v>578</v>
      </c>
      <c r="B23008" s="389" t="s">
        <v>519</v>
      </c>
      <c r="C23008" s="389">
        <v>34865.837904899898</v>
      </c>
      <c r="D23008" s="389" t="s">
        <v>519</v>
      </c>
      <c r="E23008" s="389" t="s">
        <v>670</v>
      </c>
      <c r="F23008" s="389" t="s">
        <v>650</v>
      </c>
      <c r="G23008" s="389" t="s">
        <v>519</v>
      </c>
    </row>
    <row r="23009" spans="1:7">
      <c r="A23009" s="389" t="s">
        <v>578</v>
      </c>
      <c r="B23009" s="389" t="s">
        <v>519</v>
      </c>
      <c r="C23009" s="389">
        <v>34865.837904899898</v>
      </c>
      <c r="D23009" s="389" t="s">
        <v>519</v>
      </c>
      <c r="E23009" s="389" t="s">
        <v>670</v>
      </c>
      <c r="F23009" s="389" t="s">
        <v>650</v>
      </c>
      <c r="G23009" s="389" t="s">
        <v>519</v>
      </c>
    </row>
    <row r="23010" spans="1:7">
      <c r="A23010" s="389" t="s">
        <v>578</v>
      </c>
      <c r="B23010" s="389" t="s">
        <v>519</v>
      </c>
      <c r="C23010" s="389">
        <v>34865.837904899898</v>
      </c>
      <c r="D23010" s="389" t="s">
        <v>519</v>
      </c>
      <c r="E23010" s="389" t="s">
        <v>670</v>
      </c>
      <c r="F23010" s="389" t="s">
        <v>650</v>
      </c>
      <c r="G23010" s="389" t="s">
        <v>519</v>
      </c>
    </row>
    <row r="23011" spans="1:7">
      <c r="A23011" s="389" t="s">
        <v>578</v>
      </c>
      <c r="B23011" s="389" t="s">
        <v>519</v>
      </c>
      <c r="C23011" s="389">
        <v>34865.837904899898</v>
      </c>
      <c r="D23011" s="389" t="s">
        <v>519</v>
      </c>
      <c r="E23011" s="389" t="s">
        <v>670</v>
      </c>
      <c r="F23011" s="389" t="s">
        <v>650</v>
      </c>
      <c r="G23011" s="389" t="s">
        <v>519</v>
      </c>
    </row>
    <row r="23012" spans="1:7">
      <c r="A23012" s="389" t="s">
        <v>578</v>
      </c>
      <c r="B23012" s="389" t="s">
        <v>519</v>
      </c>
      <c r="C23012" s="389">
        <v>34865.837904899898</v>
      </c>
      <c r="D23012" s="389" t="s">
        <v>519</v>
      </c>
      <c r="E23012" s="389" t="s">
        <v>670</v>
      </c>
      <c r="F23012" s="389" t="s">
        <v>650</v>
      </c>
      <c r="G23012" s="389" t="s">
        <v>519</v>
      </c>
    </row>
    <row r="23013" spans="1:7">
      <c r="A23013" s="389" t="s">
        <v>578</v>
      </c>
      <c r="B23013" s="389" t="s">
        <v>519</v>
      </c>
      <c r="C23013" s="389">
        <v>34865.837904899898</v>
      </c>
      <c r="D23013" s="389" t="s">
        <v>519</v>
      </c>
      <c r="E23013" s="389" t="s">
        <v>670</v>
      </c>
      <c r="F23013" s="389" t="s">
        <v>650</v>
      </c>
      <c r="G23013" s="389" t="s">
        <v>519</v>
      </c>
    </row>
    <row r="23014" spans="1:7">
      <c r="A23014" s="389" t="s">
        <v>578</v>
      </c>
      <c r="B23014" s="389" t="s">
        <v>519</v>
      </c>
      <c r="C23014" s="389">
        <v>34865.837904899898</v>
      </c>
      <c r="D23014" s="389" t="s">
        <v>519</v>
      </c>
      <c r="E23014" s="389" t="s">
        <v>670</v>
      </c>
      <c r="F23014" s="389" t="s">
        <v>650</v>
      </c>
      <c r="G23014" s="389" t="s">
        <v>519</v>
      </c>
    </row>
    <row r="23015" spans="1:7">
      <c r="A23015" s="389" t="s">
        <v>578</v>
      </c>
      <c r="B23015" s="389" t="s">
        <v>519</v>
      </c>
      <c r="C23015" s="389">
        <v>34865.837904899898</v>
      </c>
      <c r="D23015" s="389" t="s">
        <v>519</v>
      </c>
      <c r="E23015" s="389" t="s">
        <v>670</v>
      </c>
      <c r="F23015" s="389" t="s">
        <v>650</v>
      </c>
      <c r="G23015" s="389" t="s">
        <v>519</v>
      </c>
    </row>
    <row r="23016" spans="1:7">
      <c r="A23016" s="389" t="s">
        <v>578</v>
      </c>
      <c r="B23016" s="389" t="s">
        <v>519</v>
      </c>
      <c r="C23016" s="389">
        <v>34865.837904899898</v>
      </c>
      <c r="D23016" s="389" t="s">
        <v>519</v>
      </c>
      <c r="E23016" s="389" t="s">
        <v>670</v>
      </c>
      <c r="F23016" s="389" t="s">
        <v>650</v>
      </c>
      <c r="G23016" s="389" t="s">
        <v>519</v>
      </c>
    </row>
    <row r="23017" spans="1:7">
      <c r="A23017" s="389" t="s">
        <v>578</v>
      </c>
      <c r="B23017" s="389" t="s">
        <v>519</v>
      </c>
      <c r="C23017" s="389">
        <v>34865.837904899898</v>
      </c>
      <c r="D23017" s="389" t="s">
        <v>519</v>
      </c>
      <c r="E23017" s="389" t="s">
        <v>670</v>
      </c>
      <c r="F23017" s="389" t="s">
        <v>650</v>
      </c>
      <c r="G23017" s="389" t="s">
        <v>519</v>
      </c>
    </row>
    <row r="23018" spans="1:7">
      <c r="A23018" s="389" t="s">
        <v>578</v>
      </c>
      <c r="B23018" s="389" t="s">
        <v>519</v>
      </c>
      <c r="C23018" s="389">
        <v>34865.837904899898</v>
      </c>
      <c r="D23018" s="389" t="s">
        <v>519</v>
      </c>
      <c r="E23018" s="389" t="s">
        <v>670</v>
      </c>
      <c r="F23018" s="389" t="s">
        <v>650</v>
      </c>
      <c r="G23018" s="389" t="s">
        <v>519</v>
      </c>
    </row>
    <row r="23019" spans="1:7">
      <c r="A23019" s="389" t="s">
        <v>578</v>
      </c>
      <c r="B23019" s="389" t="s">
        <v>519</v>
      </c>
      <c r="C23019" s="389">
        <v>34865.837904899898</v>
      </c>
      <c r="D23019" s="389" t="s">
        <v>519</v>
      </c>
      <c r="E23019" s="389" t="s">
        <v>670</v>
      </c>
      <c r="F23019" s="389" t="s">
        <v>650</v>
      </c>
      <c r="G23019" s="389" t="s">
        <v>519</v>
      </c>
    </row>
    <row r="23020" spans="1:7">
      <c r="A23020" s="389" t="s">
        <v>578</v>
      </c>
      <c r="B23020" s="389" t="s">
        <v>519</v>
      </c>
      <c r="C23020" s="389">
        <v>34865.837904899898</v>
      </c>
      <c r="D23020" s="389" t="s">
        <v>519</v>
      </c>
      <c r="E23020" s="389" t="s">
        <v>670</v>
      </c>
      <c r="F23020" s="389" t="s">
        <v>650</v>
      </c>
      <c r="G23020" s="389" t="s">
        <v>519</v>
      </c>
    </row>
    <row r="23021" spans="1:7">
      <c r="A23021" s="389" t="s">
        <v>578</v>
      </c>
      <c r="B23021" s="389" t="s">
        <v>519</v>
      </c>
      <c r="C23021" s="389">
        <v>34865.837904899898</v>
      </c>
      <c r="D23021" s="389" t="s">
        <v>519</v>
      </c>
      <c r="E23021" s="389" t="s">
        <v>670</v>
      </c>
      <c r="F23021" s="389" t="s">
        <v>650</v>
      </c>
      <c r="G23021" s="389" t="s">
        <v>519</v>
      </c>
    </row>
    <row r="23022" spans="1:7">
      <c r="A23022" s="389" t="s">
        <v>578</v>
      </c>
      <c r="B23022" s="389" t="s">
        <v>519</v>
      </c>
      <c r="C23022" s="389">
        <v>34865.837904899898</v>
      </c>
      <c r="D23022" s="389" t="s">
        <v>519</v>
      </c>
      <c r="E23022" s="389" t="s">
        <v>670</v>
      </c>
      <c r="F23022" s="389" t="s">
        <v>650</v>
      </c>
      <c r="G23022" s="389" t="s">
        <v>519</v>
      </c>
    </row>
    <row r="23023" spans="1:7">
      <c r="A23023" s="389" t="s">
        <v>578</v>
      </c>
      <c r="B23023" s="389" t="s">
        <v>519</v>
      </c>
      <c r="C23023" s="389">
        <v>34865.837904899898</v>
      </c>
      <c r="D23023" s="389" t="s">
        <v>519</v>
      </c>
      <c r="E23023" s="389" t="s">
        <v>670</v>
      </c>
      <c r="F23023" s="389" t="s">
        <v>650</v>
      </c>
      <c r="G23023" s="389" t="s">
        <v>519</v>
      </c>
    </row>
    <row r="23024" spans="1:7">
      <c r="A23024" s="389" t="s">
        <v>578</v>
      </c>
      <c r="B23024" s="389" t="s">
        <v>519</v>
      </c>
      <c r="C23024" s="389">
        <v>34865.837904899898</v>
      </c>
      <c r="D23024" s="389" t="s">
        <v>519</v>
      </c>
      <c r="E23024" s="389" t="s">
        <v>670</v>
      </c>
      <c r="F23024" s="389" t="s">
        <v>650</v>
      </c>
      <c r="G23024" s="389" t="s">
        <v>519</v>
      </c>
    </row>
    <row r="23025" spans="1:7">
      <c r="A23025" s="389" t="s">
        <v>578</v>
      </c>
      <c r="B23025" s="389" t="s">
        <v>519</v>
      </c>
      <c r="C23025" s="389">
        <v>34865.837904899898</v>
      </c>
      <c r="D23025" s="389" t="s">
        <v>519</v>
      </c>
      <c r="E23025" s="389" t="s">
        <v>670</v>
      </c>
      <c r="F23025" s="389" t="s">
        <v>650</v>
      </c>
      <c r="G23025" s="389" t="s">
        <v>519</v>
      </c>
    </row>
    <row r="23026" spans="1:7">
      <c r="A23026" s="389" t="s">
        <v>578</v>
      </c>
      <c r="B23026" s="389" t="s">
        <v>519</v>
      </c>
      <c r="C23026" s="389">
        <v>34865.837904899898</v>
      </c>
      <c r="D23026" s="389" t="s">
        <v>519</v>
      </c>
      <c r="E23026" s="389" t="s">
        <v>670</v>
      </c>
      <c r="F23026" s="389" t="s">
        <v>650</v>
      </c>
      <c r="G23026" s="389" t="s">
        <v>519</v>
      </c>
    </row>
    <row r="23027" spans="1:7">
      <c r="A23027" s="389" t="s">
        <v>578</v>
      </c>
      <c r="B23027" s="389" t="s">
        <v>519</v>
      </c>
      <c r="C23027" s="389">
        <v>34865.837904899898</v>
      </c>
      <c r="D23027" s="389" t="s">
        <v>519</v>
      </c>
      <c r="E23027" s="389" t="s">
        <v>670</v>
      </c>
      <c r="F23027" s="389" t="s">
        <v>650</v>
      </c>
      <c r="G23027" s="389" t="s">
        <v>519</v>
      </c>
    </row>
    <row r="23028" spans="1:7">
      <c r="A23028" s="389" t="s">
        <v>578</v>
      </c>
      <c r="B23028" s="389" t="s">
        <v>519</v>
      </c>
      <c r="C23028" s="389">
        <v>34865.837904899898</v>
      </c>
      <c r="D23028" s="389" t="s">
        <v>519</v>
      </c>
      <c r="E23028" s="389" t="s">
        <v>670</v>
      </c>
      <c r="F23028" s="389" t="s">
        <v>650</v>
      </c>
      <c r="G23028" s="389" t="s">
        <v>519</v>
      </c>
    </row>
    <row r="23029" spans="1:7">
      <c r="A23029" s="389" t="s">
        <v>578</v>
      </c>
      <c r="B23029" s="389" t="s">
        <v>519</v>
      </c>
      <c r="C23029" s="389">
        <v>34865.837904899898</v>
      </c>
      <c r="D23029" s="389" t="s">
        <v>519</v>
      </c>
      <c r="E23029" s="389" t="s">
        <v>670</v>
      </c>
      <c r="F23029" s="389" t="s">
        <v>650</v>
      </c>
      <c r="G23029" s="389" t="s">
        <v>519</v>
      </c>
    </row>
    <row r="23030" spans="1:7">
      <c r="A23030" s="389" t="s">
        <v>578</v>
      </c>
      <c r="B23030" s="389" t="s">
        <v>519</v>
      </c>
      <c r="C23030" s="389">
        <v>34865.837904899898</v>
      </c>
      <c r="D23030" s="389" t="s">
        <v>519</v>
      </c>
      <c r="E23030" s="389" t="s">
        <v>670</v>
      </c>
      <c r="F23030" s="389" t="s">
        <v>650</v>
      </c>
      <c r="G23030" s="389" t="s">
        <v>519</v>
      </c>
    </row>
    <row r="23031" spans="1:7">
      <c r="A23031" s="389" t="s">
        <v>578</v>
      </c>
      <c r="B23031" s="389" t="s">
        <v>519</v>
      </c>
      <c r="C23031" s="389">
        <v>34865.837904899898</v>
      </c>
      <c r="D23031" s="389" t="s">
        <v>519</v>
      </c>
      <c r="E23031" s="389" t="s">
        <v>670</v>
      </c>
      <c r="F23031" s="389" t="s">
        <v>650</v>
      </c>
      <c r="G23031" s="389" t="s">
        <v>519</v>
      </c>
    </row>
    <row r="23032" spans="1:7">
      <c r="A23032" s="389" t="s">
        <v>578</v>
      </c>
      <c r="B23032" s="389" t="s">
        <v>519</v>
      </c>
      <c r="C23032" s="389">
        <v>34865.837904899898</v>
      </c>
      <c r="D23032" s="389" t="s">
        <v>519</v>
      </c>
      <c r="E23032" s="389" t="s">
        <v>670</v>
      </c>
      <c r="F23032" s="389" t="s">
        <v>650</v>
      </c>
      <c r="G23032" s="389" t="s">
        <v>519</v>
      </c>
    </row>
    <row r="23033" spans="1:7">
      <c r="A23033" s="389" t="s">
        <v>578</v>
      </c>
      <c r="B23033" s="389" t="s">
        <v>519</v>
      </c>
      <c r="C23033" s="389">
        <v>34865.837904899898</v>
      </c>
      <c r="D23033" s="389" t="s">
        <v>519</v>
      </c>
      <c r="E23033" s="389" t="s">
        <v>670</v>
      </c>
      <c r="F23033" s="389" t="s">
        <v>650</v>
      </c>
      <c r="G23033" s="389" t="s">
        <v>519</v>
      </c>
    </row>
    <row r="23034" spans="1:7">
      <c r="A23034" s="389" t="s">
        <v>578</v>
      </c>
      <c r="B23034" s="389" t="s">
        <v>519</v>
      </c>
      <c r="C23034" s="389">
        <v>34865.837904899898</v>
      </c>
      <c r="D23034" s="389" t="s">
        <v>519</v>
      </c>
      <c r="E23034" s="389" t="s">
        <v>670</v>
      </c>
      <c r="F23034" s="389" t="s">
        <v>650</v>
      </c>
      <c r="G23034" s="389" t="s">
        <v>519</v>
      </c>
    </row>
    <row r="23035" spans="1:7">
      <c r="A23035" s="389" t="s">
        <v>578</v>
      </c>
      <c r="B23035" s="389" t="s">
        <v>519</v>
      </c>
      <c r="C23035" s="389">
        <v>34865.837904899898</v>
      </c>
      <c r="D23035" s="389" t="s">
        <v>519</v>
      </c>
      <c r="E23035" s="389" t="s">
        <v>670</v>
      </c>
      <c r="F23035" s="389" t="s">
        <v>650</v>
      </c>
      <c r="G23035" s="389" t="s">
        <v>519</v>
      </c>
    </row>
    <row r="23036" spans="1:7">
      <c r="A23036" s="389" t="s">
        <v>578</v>
      </c>
      <c r="B23036" s="389" t="s">
        <v>519</v>
      </c>
      <c r="C23036" s="389">
        <v>34865.837904899898</v>
      </c>
      <c r="D23036" s="389" t="s">
        <v>519</v>
      </c>
      <c r="E23036" s="389" t="s">
        <v>670</v>
      </c>
      <c r="F23036" s="389" t="s">
        <v>650</v>
      </c>
      <c r="G23036" s="389" t="s">
        <v>519</v>
      </c>
    </row>
    <row r="23037" spans="1:7">
      <c r="A23037" s="389" t="s">
        <v>578</v>
      </c>
      <c r="B23037" s="389" t="s">
        <v>519</v>
      </c>
      <c r="C23037" s="389">
        <v>34865.837904899898</v>
      </c>
      <c r="D23037" s="389" t="s">
        <v>519</v>
      </c>
      <c r="E23037" s="389" t="s">
        <v>670</v>
      </c>
      <c r="F23037" s="389" t="s">
        <v>650</v>
      </c>
      <c r="G23037" s="389" t="s">
        <v>519</v>
      </c>
    </row>
    <row r="23038" spans="1:7">
      <c r="A23038" s="389" t="s">
        <v>578</v>
      </c>
      <c r="B23038" s="389" t="s">
        <v>519</v>
      </c>
      <c r="C23038" s="389">
        <v>34865.837904899898</v>
      </c>
      <c r="D23038" s="389" t="s">
        <v>519</v>
      </c>
      <c r="E23038" s="389" t="s">
        <v>670</v>
      </c>
      <c r="F23038" s="389" t="s">
        <v>650</v>
      </c>
      <c r="G23038" s="389" t="s">
        <v>519</v>
      </c>
    </row>
    <row r="23039" spans="1:7">
      <c r="A23039" s="389" t="s">
        <v>578</v>
      </c>
      <c r="B23039" s="389" t="s">
        <v>519</v>
      </c>
      <c r="C23039" s="389">
        <v>34865.837904899898</v>
      </c>
      <c r="D23039" s="389" t="s">
        <v>519</v>
      </c>
      <c r="E23039" s="389" t="s">
        <v>670</v>
      </c>
      <c r="F23039" s="389" t="s">
        <v>650</v>
      </c>
      <c r="G23039" s="389" t="s">
        <v>519</v>
      </c>
    </row>
    <row r="23040" spans="1:7">
      <c r="A23040" s="389" t="s">
        <v>578</v>
      </c>
      <c r="B23040" s="389" t="s">
        <v>519</v>
      </c>
      <c r="C23040" s="389">
        <v>34865.837904899898</v>
      </c>
      <c r="D23040" s="389" t="s">
        <v>519</v>
      </c>
      <c r="E23040" s="389" t="s">
        <v>670</v>
      </c>
      <c r="F23040" s="389" t="s">
        <v>650</v>
      </c>
      <c r="G23040" s="389" t="s">
        <v>519</v>
      </c>
    </row>
    <row r="23041" spans="1:7">
      <c r="A23041" s="389" t="s">
        <v>578</v>
      </c>
      <c r="B23041" s="389" t="s">
        <v>519</v>
      </c>
      <c r="C23041" s="389">
        <v>34865.837904899898</v>
      </c>
      <c r="D23041" s="389" t="s">
        <v>519</v>
      </c>
      <c r="E23041" s="389" t="s">
        <v>670</v>
      </c>
      <c r="F23041" s="389" t="s">
        <v>650</v>
      </c>
      <c r="G23041" s="389" t="s">
        <v>519</v>
      </c>
    </row>
    <row r="23042" spans="1:7">
      <c r="A23042" s="389" t="s">
        <v>578</v>
      </c>
      <c r="B23042" s="389" t="s">
        <v>519</v>
      </c>
      <c r="C23042" s="389">
        <v>34865.837904899898</v>
      </c>
      <c r="D23042" s="389" t="s">
        <v>519</v>
      </c>
      <c r="E23042" s="389" t="s">
        <v>670</v>
      </c>
      <c r="F23042" s="389" t="s">
        <v>650</v>
      </c>
      <c r="G23042" s="389" t="s">
        <v>519</v>
      </c>
    </row>
    <row r="23043" spans="1:7">
      <c r="A23043" s="389" t="s">
        <v>578</v>
      </c>
      <c r="B23043" s="389" t="s">
        <v>519</v>
      </c>
      <c r="C23043" s="389">
        <v>34865.837904899898</v>
      </c>
      <c r="D23043" s="389" t="s">
        <v>519</v>
      </c>
      <c r="E23043" s="389" t="s">
        <v>670</v>
      </c>
      <c r="F23043" s="389" t="s">
        <v>650</v>
      </c>
      <c r="G23043" s="389" t="s">
        <v>519</v>
      </c>
    </row>
    <row r="23044" spans="1:7">
      <c r="A23044" s="389" t="s">
        <v>578</v>
      </c>
      <c r="B23044" s="389" t="s">
        <v>519</v>
      </c>
      <c r="C23044" s="389">
        <v>34865.837904899898</v>
      </c>
      <c r="D23044" s="389" t="s">
        <v>519</v>
      </c>
      <c r="E23044" s="389" t="s">
        <v>670</v>
      </c>
      <c r="F23044" s="389" t="s">
        <v>650</v>
      </c>
      <c r="G23044" s="389" t="s">
        <v>519</v>
      </c>
    </row>
    <row r="23045" spans="1:7">
      <c r="A23045" s="389" t="s">
        <v>578</v>
      </c>
      <c r="B23045" s="389" t="s">
        <v>519</v>
      </c>
      <c r="C23045" s="389">
        <v>34865.837904899898</v>
      </c>
      <c r="D23045" s="389" t="s">
        <v>519</v>
      </c>
      <c r="E23045" s="389" t="s">
        <v>670</v>
      </c>
      <c r="F23045" s="389" t="s">
        <v>650</v>
      </c>
      <c r="G23045" s="389" t="s">
        <v>519</v>
      </c>
    </row>
    <row r="23046" spans="1:7">
      <c r="A23046" s="389" t="s">
        <v>578</v>
      </c>
      <c r="B23046" s="389" t="s">
        <v>519</v>
      </c>
      <c r="C23046" s="389">
        <v>34865.837904899898</v>
      </c>
      <c r="D23046" s="389" t="s">
        <v>519</v>
      </c>
      <c r="E23046" s="389" t="s">
        <v>670</v>
      </c>
      <c r="F23046" s="389" t="s">
        <v>650</v>
      </c>
      <c r="G23046" s="389" t="s">
        <v>519</v>
      </c>
    </row>
    <row r="23047" spans="1:7">
      <c r="A23047" s="389" t="s">
        <v>578</v>
      </c>
      <c r="B23047" s="389" t="s">
        <v>519</v>
      </c>
      <c r="C23047" s="389">
        <v>34865.837904899898</v>
      </c>
      <c r="D23047" s="389" t="s">
        <v>519</v>
      </c>
      <c r="E23047" s="389" t="s">
        <v>670</v>
      </c>
      <c r="F23047" s="389" t="s">
        <v>650</v>
      </c>
      <c r="G23047" s="389" t="s">
        <v>519</v>
      </c>
    </row>
    <row r="23048" spans="1:7">
      <c r="A23048" s="389" t="s">
        <v>578</v>
      </c>
      <c r="B23048" s="389" t="s">
        <v>519</v>
      </c>
      <c r="C23048" s="389">
        <v>34865.837904899898</v>
      </c>
      <c r="D23048" s="389" t="s">
        <v>519</v>
      </c>
      <c r="E23048" s="389" t="s">
        <v>670</v>
      </c>
      <c r="F23048" s="389" t="s">
        <v>650</v>
      </c>
      <c r="G23048" s="389" t="s">
        <v>519</v>
      </c>
    </row>
    <row r="23049" spans="1:7">
      <c r="A23049" s="389" t="s">
        <v>578</v>
      </c>
      <c r="B23049" s="389" t="s">
        <v>519</v>
      </c>
      <c r="C23049" s="389">
        <v>34865.837904899898</v>
      </c>
      <c r="D23049" s="389" t="s">
        <v>519</v>
      </c>
      <c r="E23049" s="389" t="s">
        <v>670</v>
      </c>
      <c r="F23049" s="389" t="s">
        <v>650</v>
      </c>
      <c r="G23049" s="389" t="s">
        <v>519</v>
      </c>
    </row>
    <row r="23050" spans="1:7">
      <c r="A23050" s="389" t="s">
        <v>578</v>
      </c>
      <c r="B23050" s="389" t="s">
        <v>519</v>
      </c>
      <c r="C23050" s="389">
        <v>34865.837904899898</v>
      </c>
      <c r="D23050" s="389" t="s">
        <v>519</v>
      </c>
      <c r="E23050" s="389" t="s">
        <v>670</v>
      </c>
      <c r="F23050" s="389" t="s">
        <v>650</v>
      </c>
      <c r="G23050" s="389" t="s">
        <v>519</v>
      </c>
    </row>
    <row r="23051" spans="1:7">
      <c r="A23051" s="389" t="s">
        <v>578</v>
      </c>
      <c r="B23051" s="389" t="s">
        <v>519</v>
      </c>
      <c r="C23051" s="389">
        <v>34865.837904899898</v>
      </c>
      <c r="D23051" s="389" t="s">
        <v>519</v>
      </c>
      <c r="E23051" s="389" t="s">
        <v>670</v>
      </c>
      <c r="F23051" s="389" t="s">
        <v>650</v>
      </c>
      <c r="G23051" s="389" t="s">
        <v>519</v>
      </c>
    </row>
    <row r="23052" spans="1:7">
      <c r="A23052" s="389" t="s">
        <v>578</v>
      </c>
      <c r="B23052" s="389" t="s">
        <v>519</v>
      </c>
      <c r="C23052" s="389">
        <v>34865.837904899898</v>
      </c>
      <c r="D23052" s="389" t="s">
        <v>519</v>
      </c>
      <c r="E23052" s="389" t="s">
        <v>670</v>
      </c>
      <c r="F23052" s="389" t="s">
        <v>650</v>
      </c>
      <c r="G23052" s="389" t="s">
        <v>519</v>
      </c>
    </row>
    <row r="23053" spans="1:7">
      <c r="A23053" s="389" t="s">
        <v>578</v>
      </c>
      <c r="B23053" s="389" t="s">
        <v>519</v>
      </c>
      <c r="C23053" s="389">
        <v>34865.837904899898</v>
      </c>
      <c r="D23053" s="389" t="s">
        <v>519</v>
      </c>
      <c r="E23053" s="389" t="s">
        <v>670</v>
      </c>
      <c r="F23053" s="389" t="s">
        <v>650</v>
      </c>
      <c r="G23053" s="389" t="s">
        <v>519</v>
      </c>
    </row>
    <row r="23054" spans="1:7">
      <c r="A23054" s="389" t="s">
        <v>578</v>
      </c>
      <c r="B23054" s="389" t="s">
        <v>519</v>
      </c>
      <c r="C23054" s="389">
        <v>34865.837904899898</v>
      </c>
      <c r="D23054" s="389" t="s">
        <v>519</v>
      </c>
      <c r="E23054" s="389" t="s">
        <v>670</v>
      </c>
      <c r="F23054" s="389" t="s">
        <v>650</v>
      </c>
      <c r="G23054" s="389" t="s">
        <v>519</v>
      </c>
    </row>
    <row r="23055" spans="1:7">
      <c r="A23055" s="389" t="s">
        <v>578</v>
      </c>
      <c r="B23055" s="389" t="s">
        <v>519</v>
      </c>
      <c r="C23055" s="389">
        <v>34865.837904899898</v>
      </c>
      <c r="D23055" s="389" t="s">
        <v>519</v>
      </c>
      <c r="E23055" s="389" t="s">
        <v>670</v>
      </c>
      <c r="F23055" s="389" t="s">
        <v>650</v>
      </c>
      <c r="G23055" s="389" t="s">
        <v>519</v>
      </c>
    </row>
    <row r="23056" spans="1:7">
      <c r="A23056" s="389" t="s">
        <v>578</v>
      </c>
      <c r="B23056" s="389" t="s">
        <v>519</v>
      </c>
      <c r="C23056" s="389">
        <v>34865.837904899898</v>
      </c>
      <c r="D23056" s="389" t="s">
        <v>519</v>
      </c>
      <c r="E23056" s="389" t="s">
        <v>670</v>
      </c>
      <c r="F23056" s="389" t="s">
        <v>650</v>
      </c>
      <c r="G23056" s="389" t="s">
        <v>519</v>
      </c>
    </row>
    <row r="23057" spans="1:7">
      <c r="A23057" s="389" t="s">
        <v>578</v>
      </c>
      <c r="B23057" s="389" t="s">
        <v>519</v>
      </c>
      <c r="C23057" s="389">
        <v>34865.837904899898</v>
      </c>
      <c r="D23057" s="389" t="s">
        <v>519</v>
      </c>
      <c r="E23057" s="389" t="s">
        <v>670</v>
      </c>
      <c r="F23057" s="389" t="s">
        <v>650</v>
      </c>
      <c r="G23057" s="389" t="s">
        <v>519</v>
      </c>
    </row>
    <row r="23058" spans="1:7">
      <c r="A23058" s="389" t="s">
        <v>578</v>
      </c>
      <c r="B23058" s="389" t="s">
        <v>519</v>
      </c>
      <c r="C23058" s="389">
        <v>34865.837904899898</v>
      </c>
      <c r="D23058" s="389" t="s">
        <v>519</v>
      </c>
      <c r="E23058" s="389" t="s">
        <v>670</v>
      </c>
      <c r="F23058" s="389" t="s">
        <v>650</v>
      </c>
      <c r="G23058" s="389" t="s">
        <v>519</v>
      </c>
    </row>
    <row r="23059" spans="1:7">
      <c r="A23059" s="389" t="s">
        <v>578</v>
      </c>
      <c r="B23059" s="389" t="s">
        <v>519</v>
      </c>
      <c r="C23059" s="389">
        <v>34865.837904899898</v>
      </c>
      <c r="D23059" s="389" t="s">
        <v>519</v>
      </c>
      <c r="E23059" s="389" t="s">
        <v>670</v>
      </c>
      <c r="F23059" s="389" t="s">
        <v>650</v>
      </c>
      <c r="G23059" s="389" t="s">
        <v>519</v>
      </c>
    </row>
    <row r="23060" spans="1:7">
      <c r="A23060" s="389" t="s">
        <v>578</v>
      </c>
      <c r="B23060" s="389" t="s">
        <v>519</v>
      </c>
      <c r="C23060" s="389">
        <v>34865.837904899898</v>
      </c>
      <c r="D23060" s="389" t="s">
        <v>519</v>
      </c>
      <c r="E23060" s="389" t="s">
        <v>670</v>
      </c>
      <c r="F23060" s="389" t="s">
        <v>650</v>
      </c>
      <c r="G23060" s="389" t="s">
        <v>519</v>
      </c>
    </row>
    <row r="23061" spans="1:7">
      <c r="A23061" s="389" t="s">
        <v>578</v>
      </c>
      <c r="B23061" s="389" t="s">
        <v>519</v>
      </c>
      <c r="C23061" s="389">
        <v>34865.837904899898</v>
      </c>
      <c r="D23061" s="389" t="s">
        <v>519</v>
      </c>
      <c r="E23061" s="389" t="s">
        <v>670</v>
      </c>
      <c r="F23061" s="389" t="s">
        <v>650</v>
      </c>
      <c r="G23061" s="389" t="s">
        <v>519</v>
      </c>
    </row>
    <row r="23062" spans="1:7">
      <c r="A23062" s="389" t="s">
        <v>578</v>
      </c>
      <c r="B23062" s="389" t="s">
        <v>519</v>
      </c>
      <c r="C23062" s="389">
        <v>34865.837904899898</v>
      </c>
      <c r="D23062" s="389" t="s">
        <v>519</v>
      </c>
      <c r="E23062" s="389" t="s">
        <v>670</v>
      </c>
      <c r="F23062" s="389" t="s">
        <v>650</v>
      </c>
      <c r="G23062" s="389" t="s">
        <v>519</v>
      </c>
    </row>
    <row r="23063" spans="1:7">
      <c r="A23063" s="389" t="s">
        <v>578</v>
      </c>
      <c r="B23063" s="389" t="s">
        <v>519</v>
      </c>
      <c r="C23063" s="389">
        <v>34865.837904899898</v>
      </c>
      <c r="D23063" s="389" t="s">
        <v>519</v>
      </c>
      <c r="E23063" s="389" t="s">
        <v>670</v>
      </c>
      <c r="F23063" s="389" t="s">
        <v>650</v>
      </c>
      <c r="G23063" s="389" t="s">
        <v>519</v>
      </c>
    </row>
    <row r="23064" spans="1:7">
      <c r="A23064" s="389" t="s">
        <v>578</v>
      </c>
      <c r="B23064" s="389" t="s">
        <v>519</v>
      </c>
      <c r="C23064" s="389">
        <v>34865.837904899898</v>
      </c>
      <c r="D23064" s="389" t="s">
        <v>519</v>
      </c>
      <c r="E23064" s="389" t="s">
        <v>670</v>
      </c>
      <c r="F23064" s="389" t="s">
        <v>650</v>
      </c>
      <c r="G23064" s="389" t="s">
        <v>519</v>
      </c>
    </row>
    <row r="23065" spans="1:7">
      <c r="A23065" s="389" t="s">
        <v>578</v>
      </c>
      <c r="B23065" s="389" t="s">
        <v>519</v>
      </c>
      <c r="C23065" s="389">
        <v>34865.837904899898</v>
      </c>
      <c r="D23065" s="389" t="s">
        <v>519</v>
      </c>
      <c r="E23065" s="389" t="s">
        <v>670</v>
      </c>
      <c r="F23065" s="389" t="s">
        <v>650</v>
      </c>
      <c r="G23065" s="389" t="s">
        <v>519</v>
      </c>
    </row>
    <row r="23066" spans="1:7">
      <c r="A23066" s="389" t="s">
        <v>578</v>
      </c>
      <c r="B23066" s="389" t="s">
        <v>519</v>
      </c>
      <c r="C23066" s="389">
        <v>34865.837904899898</v>
      </c>
      <c r="D23066" s="389" t="s">
        <v>519</v>
      </c>
      <c r="E23066" s="389" t="s">
        <v>670</v>
      </c>
      <c r="F23066" s="389" t="s">
        <v>650</v>
      </c>
      <c r="G23066" s="389" t="s">
        <v>519</v>
      </c>
    </row>
    <row r="23067" spans="1:7">
      <c r="A23067" s="389" t="s">
        <v>578</v>
      </c>
      <c r="B23067" s="389" t="s">
        <v>519</v>
      </c>
      <c r="C23067" s="389">
        <v>34865.837904899898</v>
      </c>
      <c r="D23067" s="389" t="s">
        <v>519</v>
      </c>
      <c r="E23067" s="389" t="s">
        <v>670</v>
      </c>
      <c r="F23067" s="389" t="s">
        <v>650</v>
      </c>
      <c r="G23067" s="389" t="s">
        <v>519</v>
      </c>
    </row>
    <row r="23068" spans="1:7">
      <c r="A23068" s="389" t="s">
        <v>578</v>
      </c>
      <c r="B23068" s="389" t="s">
        <v>519</v>
      </c>
      <c r="C23068" s="389">
        <v>34865.837904899898</v>
      </c>
      <c r="D23068" s="389" t="s">
        <v>519</v>
      </c>
      <c r="E23068" s="389" t="s">
        <v>670</v>
      </c>
      <c r="F23068" s="389" t="s">
        <v>650</v>
      </c>
      <c r="G23068" s="389" t="s">
        <v>519</v>
      </c>
    </row>
    <row r="23069" spans="1:7">
      <c r="A23069" s="389" t="s">
        <v>578</v>
      </c>
      <c r="B23069" s="389" t="s">
        <v>519</v>
      </c>
      <c r="C23069" s="389">
        <v>34865.837904899898</v>
      </c>
      <c r="D23069" s="389" t="s">
        <v>519</v>
      </c>
      <c r="E23069" s="389" t="s">
        <v>670</v>
      </c>
      <c r="F23069" s="389" t="s">
        <v>650</v>
      </c>
      <c r="G23069" s="389" t="s">
        <v>519</v>
      </c>
    </row>
    <row r="23070" spans="1:7">
      <c r="A23070" s="389" t="s">
        <v>578</v>
      </c>
      <c r="B23070" s="389" t="s">
        <v>519</v>
      </c>
      <c r="C23070" s="389">
        <v>34865.837904899898</v>
      </c>
      <c r="D23070" s="389" t="s">
        <v>519</v>
      </c>
      <c r="E23070" s="389" t="s">
        <v>670</v>
      </c>
      <c r="F23070" s="389" t="s">
        <v>650</v>
      </c>
      <c r="G23070" s="389" t="s">
        <v>519</v>
      </c>
    </row>
    <row r="23071" spans="1:7">
      <c r="A23071" s="389" t="s">
        <v>578</v>
      </c>
      <c r="B23071" s="389" t="s">
        <v>519</v>
      </c>
      <c r="C23071" s="389">
        <v>34865.837904899898</v>
      </c>
      <c r="D23071" s="389" t="s">
        <v>519</v>
      </c>
      <c r="E23071" s="389" t="s">
        <v>670</v>
      </c>
      <c r="F23071" s="389" t="s">
        <v>650</v>
      </c>
      <c r="G23071" s="389" t="s">
        <v>519</v>
      </c>
    </row>
    <row r="23072" spans="1:7">
      <c r="A23072" s="389" t="s">
        <v>578</v>
      </c>
      <c r="B23072" s="389" t="s">
        <v>519</v>
      </c>
      <c r="C23072" s="389">
        <v>34865.837904899898</v>
      </c>
      <c r="D23072" s="389" t="s">
        <v>519</v>
      </c>
      <c r="E23072" s="389" t="s">
        <v>670</v>
      </c>
      <c r="F23072" s="389" t="s">
        <v>650</v>
      </c>
      <c r="G23072" s="389" t="s">
        <v>519</v>
      </c>
    </row>
    <row r="23073" spans="1:7">
      <c r="A23073" s="389" t="s">
        <v>578</v>
      </c>
      <c r="B23073" s="389" t="s">
        <v>519</v>
      </c>
      <c r="C23073" s="389">
        <v>34865.837904899898</v>
      </c>
      <c r="D23073" s="389" t="s">
        <v>519</v>
      </c>
      <c r="E23073" s="389" t="s">
        <v>670</v>
      </c>
      <c r="F23073" s="389" t="s">
        <v>650</v>
      </c>
      <c r="G23073" s="389" t="s">
        <v>519</v>
      </c>
    </row>
    <row r="23074" spans="1:7">
      <c r="A23074" s="389" t="s">
        <v>578</v>
      </c>
      <c r="B23074" s="389" t="s">
        <v>519</v>
      </c>
      <c r="C23074" s="389">
        <v>34865.837904899898</v>
      </c>
      <c r="D23074" s="389" t="s">
        <v>519</v>
      </c>
      <c r="E23074" s="389" t="s">
        <v>670</v>
      </c>
      <c r="F23074" s="389" t="s">
        <v>650</v>
      </c>
      <c r="G23074" s="389" t="s">
        <v>519</v>
      </c>
    </row>
    <row r="23075" spans="1:7">
      <c r="A23075" s="389" t="s">
        <v>578</v>
      </c>
      <c r="B23075" s="389" t="s">
        <v>519</v>
      </c>
      <c r="C23075" s="389">
        <v>34865.837904899898</v>
      </c>
      <c r="D23075" s="389" t="s">
        <v>519</v>
      </c>
      <c r="E23075" s="389" t="s">
        <v>670</v>
      </c>
      <c r="F23075" s="389" t="s">
        <v>650</v>
      </c>
      <c r="G23075" s="389" t="s">
        <v>519</v>
      </c>
    </row>
    <row r="23076" spans="1:7">
      <c r="A23076" s="389" t="s">
        <v>578</v>
      </c>
      <c r="B23076" s="389" t="s">
        <v>519</v>
      </c>
      <c r="C23076" s="389">
        <v>34865.837904899898</v>
      </c>
      <c r="D23076" s="389" t="s">
        <v>519</v>
      </c>
      <c r="E23076" s="389" t="s">
        <v>670</v>
      </c>
      <c r="F23076" s="389" t="s">
        <v>650</v>
      </c>
      <c r="G23076" s="389" t="s">
        <v>519</v>
      </c>
    </row>
    <row r="23077" spans="1:7">
      <c r="A23077" s="389" t="s">
        <v>578</v>
      </c>
      <c r="B23077" s="389" t="s">
        <v>519</v>
      </c>
      <c r="C23077" s="389">
        <v>34865.837904899898</v>
      </c>
      <c r="D23077" s="389" t="s">
        <v>519</v>
      </c>
      <c r="E23077" s="389" t="s">
        <v>670</v>
      </c>
      <c r="F23077" s="389" t="s">
        <v>650</v>
      </c>
      <c r="G23077" s="389" t="s">
        <v>519</v>
      </c>
    </row>
    <row r="23078" spans="1:7">
      <c r="A23078" s="389" t="s">
        <v>578</v>
      </c>
      <c r="B23078" s="389" t="s">
        <v>519</v>
      </c>
      <c r="C23078" s="389">
        <v>34865.837904899898</v>
      </c>
      <c r="D23078" s="389" t="s">
        <v>519</v>
      </c>
      <c r="E23078" s="389" t="s">
        <v>670</v>
      </c>
      <c r="F23078" s="389" t="s">
        <v>650</v>
      </c>
      <c r="G23078" s="389" t="s">
        <v>519</v>
      </c>
    </row>
    <row r="23079" spans="1:7">
      <c r="A23079" s="389" t="s">
        <v>578</v>
      </c>
      <c r="B23079" s="389" t="s">
        <v>519</v>
      </c>
      <c r="C23079" s="389">
        <v>34865.837904899898</v>
      </c>
      <c r="D23079" s="389" t="s">
        <v>519</v>
      </c>
      <c r="E23079" s="389" t="s">
        <v>670</v>
      </c>
      <c r="F23079" s="389" t="s">
        <v>650</v>
      </c>
      <c r="G23079" s="389" t="s">
        <v>519</v>
      </c>
    </row>
    <row r="23080" spans="1:7">
      <c r="A23080" s="389" t="s">
        <v>578</v>
      </c>
      <c r="B23080" s="389" t="s">
        <v>519</v>
      </c>
      <c r="C23080" s="389">
        <v>34865.837904899898</v>
      </c>
      <c r="D23080" s="389" t="s">
        <v>519</v>
      </c>
      <c r="E23080" s="389" t="s">
        <v>670</v>
      </c>
      <c r="F23080" s="389" t="s">
        <v>650</v>
      </c>
      <c r="G23080" s="389" t="s">
        <v>519</v>
      </c>
    </row>
    <row r="23081" spans="1:7">
      <c r="A23081" s="389" t="s">
        <v>578</v>
      </c>
      <c r="B23081" s="389" t="s">
        <v>519</v>
      </c>
      <c r="C23081" s="389">
        <v>34865.837904899898</v>
      </c>
      <c r="D23081" s="389" t="s">
        <v>519</v>
      </c>
      <c r="E23081" s="389" t="s">
        <v>670</v>
      </c>
      <c r="F23081" s="389" t="s">
        <v>650</v>
      </c>
      <c r="G23081" s="389" t="s">
        <v>519</v>
      </c>
    </row>
    <row r="23082" spans="1:7">
      <c r="A23082" s="389" t="s">
        <v>578</v>
      </c>
      <c r="B23082" s="389" t="s">
        <v>519</v>
      </c>
      <c r="C23082" s="389">
        <v>34865.837904899898</v>
      </c>
      <c r="D23082" s="389" t="s">
        <v>519</v>
      </c>
      <c r="E23082" s="389" t="s">
        <v>670</v>
      </c>
      <c r="F23082" s="389" t="s">
        <v>650</v>
      </c>
      <c r="G23082" s="389" t="s">
        <v>519</v>
      </c>
    </row>
    <row r="23083" spans="1:7">
      <c r="A23083" s="389" t="s">
        <v>578</v>
      </c>
      <c r="B23083" s="389" t="s">
        <v>519</v>
      </c>
      <c r="C23083" s="389">
        <v>34865.837904899898</v>
      </c>
      <c r="D23083" s="389" t="s">
        <v>519</v>
      </c>
      <c r="E23083" s="389" t="s">
        <v>670</v>
      </c>
      <c r="F23083" s="389" t="s">
        <v>650</v>
      </c>
      <c r="G23083" s="389" t="s">
        <v>519</v>
      </c>
    </row>
    <row r="23084" spans="1:7">
      <c r="A23084" s="389" t="s">
        <v>578</v>
      </c>
      <c r="B23084" s="389" t="s">
        <v>519</v>
      </c>
      <c r="C23084" s="389">
        <v>34865.837904899898</v>
      </c>
      <c r="D23084" s="389" t="s">
        <v>519</v>
      </c>
      <c r="E23084" s="389" t="s">
        <v>670</v>
      </c>
      <c r="F23084" s="389" t="s">
        <v>650</v>
      </c>
      <c r="G23084" s="389" t="s">
        <v>519</v>
      </c>
    </row>
    <row r="23085" spans="1:7">
      <c r="A23085" s="389" t="s">
        <v>578</v>
      </c>
      <c r="B23085" s="389" t="s">
        <v>519</v>
      </c>
      <c r="C23085" s="389">
        <v>34865.837904899898</v>
      </c>
      <c r="D23085" s="389" t="s">
        <v>519</v>
      </c>
      <c r="E23085" s="389" t="s">
        <v>670</v>
      </c>
      <c r="F23085" s="389" t="s">
        <v>650</v>
      </c>
      <c r="G23085" s="389" t="s">
        <v>519</v>
      </c>
    </row>
    <row r="23086" spans="1:7">
      <c r="A23086" s="389" t="s">
        <v>578</v>
      </c>
      <c r="B23086" s="389" t="s">
        <v>519</v>
      </c>
      <c r="C23086" s="389">
        <v>34865.837904899898</v>
      </c>
      <c r="D23086" s="389" t="s">
        <v>519</v>
      </c>
      <c r="E23086" s="389" t="s">
        <v>670</v>
      </c>
      <c r="F23086" s="389" t="s">
        <v>650</v>
      </c>
      <c r="G23086" s="389" t="s">
        <v>519</v>
      </c>
    </row>
    <row r="23087" spans="1:7">
      <c r="A23087" s="389" t="s">
        <v>578</v>
      </c>
      <c r="B23087" s="389" t="s">
        <v>519</v>
      </c>
      <c r="C23087" s="389">
        <v>34865.837904899898</v>
      </c>
      <c r="D23087" s="389" t="s">
        <v>519</v>
      </c>
      <c r="E23087" s="389" t="s">
        <v>670</v>
      </c>
      <c r="F23087" s="389" t="s">
        <v>650</v>
      </c>
      <c r="G23087" s="389" t="s">
        <v>519</v>
      </c>
    </row>
    <row r="23088" spans="1:7">
      <c r="A23088" s="389" t="s">
        <v>578</v>
      </c>
      <c r="B23088" s="389" t="s">
        <v>519</v>
      </c>
      <c r="C23088" s="389">
        <v>34865.837904899898</v>
      </c>
      <c r="D23088" s="389" t="s">
        <v>519</v>
      </c>
      <c r="E23088" s="389" t="s">
        <v>670</v>
      </c>
      <c r="F23088" s="389" t="s">
        <v>650</v>
      </c>
      <c r="G23088" s="389" t="s">
        <v>519</v>
      </c>
    </row>
    <row r="23089" spans="1:7">
      <c r="A23089" s="389" t="s">
        <v>578</v>
      </c>
      <c r="B23089" s="389" t="s">
        <v>519</v>
      </c>
      <c r="C23089" s="389">
        <v>34865.837904899898</v>
      </c>
      <c r="D23089" s="389" t="s">
        <v>519</v>
      </c>
      <c r="E23089" s="389" t="s">
        <v>670</v>
      </c>
      <c r="F23089" s="389" t="s">
        <v>650</v>
      </c>
      <c r="G23089" s="389" t="s">
        <v>519</v>
      </c>
    </row>
    <row r="23090" spans="1:7">
      <c r="A23090" s="389" t="s">
        <v>578</v>
      </c>
      <c r="B23090" s="389" t="s">
        <v>519</v>
      </c>
      <c r="C23090" s="389">
        <v>34865.837904899898</v>
      </c>
      <c r="D23090" s="389" t="s">
        <v>519</v>
      </c>
      <c r="E23090" s="389" t="s">
        <v>670</v>
      </c>
      <c r="F23090" s="389" t="s">
        <v>650</v>
      </c>
      <c r="G23090" s="389" t="s">
        <v>519</v>
      </c>
    </row>
    <row r="23091" spans="1:7">
      <c r="A23091" s="389" t="s">
        <v>578</v>
      </c>
      <c r="B23091" s="389" t="s">
        <v>519</v>
      </c>
      <c r="C23091" s="389">
        <v>34865.837904899898</v>
      </c>
      <c r="D23091" s="389" t="s">
        <v>519</v>
      </c>
      <c r="E23091" s="389" t="s">
        <v>670</v>
      </c>
      <c r="F23091" s="389" t="s">
        <v>650</v>
      </c>
      <c r="G23091" s="389" t="s">
        <v>519</v>
      </c>
    </row>
    <row r="23092" spans="1:7">
      <c r="A23092" s="389" t="s">
        <v>578</v>
      </c>
      <c r="B23092" s="389" t="s">
        <v>519</v>
      </c>
      <c r="C23092" s="389">
        <v>34865.837904899898</v>
      </c>
      <c r="D23092" s="389" t="s">
        <v>519</v>
      </c>
      <c r="E23092" s="389" t="s">
        <v>670</v>
      </c>
      <c r="F23092" s="389" t="s">
        <v>650</v>
      </c>
      <c r="G23092" s="389" t="s">
        <v>519</v>
      </c>
    </row>
    <row r="23093" spans="1:7">
      <c r="A23093" s="389" t="s">
        <v>578</v>
      </c>
      <c r="B23093" s="389" t="s">
        <v>519</v>
      </c>
      <c r="C23093" s="389">
        <v>34865.837904899898</v>
      </c>
      <c r="D23093" s="389" t="s">
        <v>519</v>
      </c>
      <c r="E23093" s="389" t="s">
        <v>670</v>
      </c>
      <c r="F23093" s="389" t="s">
        <v>650</v>
      </c>
      <c r="G23093" s="389" t="s">
        <v>519</v>
      </c>
    </row>
    <row r="23094" spans="1:7">
      <c r="A23094" s="389" t="s">
        <v>578</v>
      </c>
      <c r="B23094" s="389" t="s">
        <v>519</v>
      </c>
      <c r="C23094" s="389">
        <v>34865.837904899898</v>
      </c>
      <c r="D23094" s="389" t="s">
        <v>519</v>
      </c>
      <c r="E23094" s="389" t="s">
        <v>670</v>
      </c>
      <c r="F23094" s="389" t="s">
        <v>650</v>
      </c>
      <c r="G23094" s="389" t="s">
        <v>519</v>
      </c>
    </row>
    <row r="23095" spans="1:7">
      <c r="A23095" s="389" t="s">
        <v>578</v>
      </c>
      <c r="B23095" s="389" t="s">
        <v>519</v>
      </c>
      <c r="C23095" s="389">
        <v>34865.837904899898</v>
      </c>
      <c r="D23095" s="389" t="s">
        <v>519</v>
      </c>
      <c r="E23095" s="389" t="s">
        <v>670</v>
      </c>
      <c r="F23095" s="389" t="s">
        <v>650</v>
      </c>
      <c r="G23095" s="389" t="s">
        <v>519</v>
      </c>
    </row>
    <row r="23096" spans="1:7">
      <c r="A23096" s="389" t="s">
        <v>578</v>
      </c>
      <c r="B23096" s="389" t="s">
        <v>519</v>
      </c>
      <c r="C23096" s="389">
        <v>34865.837904899898</v>
      </c>
      <c r="D23096" s="389" t="s">
        <v>519</v>
      </c>
      <c r="E23096" s="389" t="s">
        <v>670</v>
      </c>
      <c r="F23096" s="389" t="s">
        <v>650</v>
      </c>
      <c r="G23096" s="389" t="s">
        <v>519</v>
      </c>
    </row>
    <row r="23097" spans="1:7">
      <c r="A23097" s="389" t="s">
        <v>578</v>
      </c>
      <c r="B23097" s="389" t="s">
        <v>519</v>
      </c>
      <c r="C23097" s="389">
        <v>34865.837904899898</v>
      </c>
      <c r="D23097" s="389" t="s">
        <v>519</v>
      </c>
      <c r="E23097" s="389" t="s">
        <v>670</v>
      </c>
      <c r="F23097" s="389" t="s">
        <v>650</v>
      </c>
      <c r="G23097" s="389" t="s">
        <v>519</v>
      </c>
    </row>
    <row r="23098" spans="1:7">
      <c r="A23098" s="389" t="s">
        <v>578</v>
      </c>
      <c r="B23098" s="389" t="s">
        <v>519</v>
      </c>
      <c r="C23098" s="389">
        <v>34865.837904899898</v>
      </c>
      <c r="D23098" s="389" t="s">
        <v>519</v>
      </c>
      <c r="E23098" s="389" t="s">
        <v>670</v>
      </c>
      <c r="F23098" s="389" t="s">
        <v>650</v>
      </c>
      <c r="G23098" s="389" t="s">
        <v>519</v>
      </c>
    </row>
    <row r="23099" spans="1:7">
      <c r="A23099" s="389" t="s">
        <v>578</v>
      </c>
      <c r="B23099" s="389" t="s">
        <v>519</v>
      </c>
      <c r="C23099" s="389">
        <v>34865.837904899898</v>
      </c>
      <c r="D23099" s="389" t="s">
        <v>519</v>
      </c>
      <c r="E23099" s="389" t="s">
        <v>670</v>
      </c>
      <c r="F23099" s="389" t="s">
        <v>650</v>
      </c>
      <c r="G23099" s="389" t="s">
        <v>519</v>
      </c>
    </row>
    <row r="23100" spans="1:7">
      <c r="A23100" s="389" t="s">
        <v>578</v>
      </c>
      <c r="B23100" s="389" t="s">
        <v>519</v>
      </c>
      <c r="C23100" s="389">
        <v>34865.837904899898</v>
      </c>
      <c r="D23100" s="389" t="s">
        <v>519</v>
      </c>
      <c r="E23100" s="389" t="s">
        <v>670</v>
      </c>
      <c r="F23100" s="389" t="s">
        <v>650</v>
      </c>
      <c r="G23100" s="389" t="s">
        <v>519</v>
      </c>
    </row>
    <row r="23101" spans="1:7">
      <c r="A23101" s="389" t="s">
        <v>578</v>
      </c>
      <c r="B23101" s="389" t="s">
        <v>519</v>
      </c>
      <c r="C23101" s="389">
        <v>34865.837904899898</v>
      </c>
      <c r="D23101" s="389" t="s">
        <v>519</v>
      </c>
      <c r="E23101" s="389" t="s">
        <v>670</v>
      </c>
      <c r="F23101" s="389" t="s">
        <v>650</v>
      </c>
      <c r="G23101" s="389" t="s">
        <v>519</v>
      </c>
    </row>
    <row r="23102" spans="1:7">
      <c r="A23102" s="389" t="s">
        <v>578</v>
      </c>
      <c r="B23102" s="389" t="s">
        <v>519</v>
      </c>
      <c r="C23102" s="389">
        <v>34865.837904899898</v>
      </c>
      <c r="D23102" s="389" t="s">
        <v>519</v>
      </c>
      <c r="E23102" s="389" t="s">
        <v>670</v>
      </c>
      <c r="F23102" s="389" t="s">
        <v>650</v>
      </c>
      <c r="G23102" s="389" t="s">
        <v>519</v>
      </c>
    </row>
    <row r="23103" spans="1:7">
      <c r="A23103" s="389" t="s">
        <v>578</v>
      </c>
      <c r="B23103" s="389" t="s">
        <v>519</v>
      </c>
      <c r="C23103" s="389">
        <v>34865.837904899898</v>
      </c>
      <c r="D23103" s="389" t="s">
        <v>519</v>
      </c>
      <c r="E23103" s="389" t="s">
        <v>670</v>
      </c>
      <c r="F23103" s="389" t="s">
        <v>650</v>
      </c>
      <c r="G23103" s="389" t="s">
        <v>519</v>
      </c>
    </row>
    <row r="23104" spans="1:7">
      <c r="A23104" s="389" t="s">
        <v>578</v>
      </c>
      <c r="B23104" s="389" t="s">
        <v>519</v>
      </c>
      <c r="C23104" s="389">
        <v>34865.837904899898</v>
      </c>
      <c r="D23104" s="389" t="s">
        <v>519</v>
      </c>
      <c r="E23104" s="389" t="s">
        <v>670</v>
      </c>
      <c r="F23104" s="389" t="s">
        <v>650</v>
      </c>
      <c r="G23104" s="389" t="s">
        <v>519</v>
      </c>
    </row>
    <row r="23105" spans="1:7">
      <c r="A23105" s="389" t="s">
        <v>578</v>
      </c>
      <c r="B23105" s="389" t="s">
        <v>519</v>
      </c>
      <c r="C23105" s="389">
        <v>34865.837904899898</v>
      </c>
      <c r="D23105" s="389" t="s">
        <v>519</v>
      </c>
      <c r="E23105" s="389" t="s">
        <v>670</v>
      </c>
      <c r="F23105" s="389" t="s">
        <v>650</v>
      </c>
      <c r="G23105" s="389" t="s">
        <v>519</v>
      </c>
    </row>
    <row r="23106" spans="1:7">
      <c r="A23106" s="389" t="s">
        <v>578</v>
      </c>
      <c r="B23106" s="389" t="s">
        <v>519</v>
      </c>
      <c r="C23106" s="389">
        <v>34865.837904899898</v>
      </c>
      <c r="D23106" s="389" t="s">
        <v>519</v>
      </c>
      <c r="E23106" s="389" t="s">
        <v>670</v>
      </c>
      <c r="F23106" s="389" t="s">
        <v>650</v>
      </c>
      <c r="G23106" s="389" t="s">
        <v>519</v>
      </c>
    </row>
    <row r="23107" spans="1:7">
      <c r="A23107" s="389" t="s">
        <v>578</v>
      </c>
      <c r="B23107" s="389" t="s">
        <v>519</v>
      </c>
      <c r="C23107" s="389">
        <v>34865.837904899898</v>
      </c>
      <c r="D23107" s="389" t="s">
        <v>519</v>
      </c>
      <c r="E23107" s="389" t="s">
        <v>670</v>
      </c>
      <c r="F23107" s="389" t="s">
        <v>650</v>
      </c>
      <c r="G23107" s="389" t="s">
        <v>519</v>
      </c>
    </row>
    <row r="23108" spans="1:7">
      <c r="A23108" s="389" t="s">
        <v>578</v>
      </c>
      <c r="B23108" s="389" t="s">
        <v>519</v>
      </c>
      <c r="C23108" s="389">
        <v>34865.837904899898</v>
      </c>
      <c r="D23108" s="389" t="s">
        <v>519</v>
      </c>
      <c r="E23108" s="389" t="s">
        <v>670</v>
      </c>
      <c r="F23108" s="389" t="s">
        <v>650</v>
      </c>
      <c r="G23108" s="389" t="s">
        <v>519</v>
      </c>
    </row>
    <row r="23109" spans="1:7">
      <c r="A23109" s="389" t="s">
        <v>578</v>
      </c>
      <c r="B23109" s="389" t="s">
        <v>519</v>
      </c>
      <c r="C23109" s="389">
        <v>34865.837904899898</v>
      </c>
      <c r="D23109" s="389" t="s">
        <v>519</v>
      </c>
      <c r="E23109" s="389" t="s">
        <v>670</v>
      </c>
      <c r="F23109" s="389" t="s">
        <v>650</v>
      </c>
      <c r="G23109" s="389" t="s">
        <v>519</v>
      </c>
    </row>
    <row r="23110" spans="1:7">
      <c r="A23110" s="389" t="s">
        <v>578</v>
      </c>
      <c r="B23110" s="389" t="s">
        <v>519</v>
      </c>
      <c r="C23110" s="389">
        <v>34865.837904899898</v>
      </c>
      <c r="D23110" s="389" t="s">
        <v>519</v>
      </c>
      <c r="E23110" s="389" t="s">
        <v>670</v>
      </c>
      <c r="F23110" s="389" t="s">
        <v>650</v>
      </c>
      <c r="G23110" s="389" t="s">
        <v>519</v>
      </c>
    </row>
    <row r="23111" spans="1:7">
      <c r="A23111" s="389" t="s">
        <v>578</v>
      </c>
      <c r="B23111" s="389" t="s">
        <v>519</v>
      </c>
      <c r="C23111" s="389">
        <v>34865.837904899898</v>
      </c>
      <c r="D23111" s="389" t="s">
        <v>519</v>
      </c>
      <c r="E23111" s="389" t="s">
        <v>670</v>
      </c>
      <c r="F23111" s="389" t="s">
        <v>650</v>
      </c>
      <c r="G23111" s="389" t="s">
        <v>519</v>
      </c>
    </row>
    <row r="23112" spans="1:7">
      <c r="A23112" s="389" t="s">
        <v>578</v>
      </c>
      <c r="B23112" s="389" t="s">
        <v>519</v>
      </c>
      <c r="C23112" s="389">
        <v>34865.837904899898</v>
      </c>
      <c r="D23112" s="389" t="s">
        <v>519</v>
      </c>
      <c r="E23112" s="389" t="s">
        <v>670</v>
      </c>
      <c r="F23112" s="389" t="s">
        <v>650</v>
      </c>
      <c r="G23112" s="389" t="s">
        <v>519</v>
      </c>
    </row>
    <row r="23113" spans="1:7">
      <c r="A23113" s="389" t="s">
        <v>578</v>
      </c>
      <c r="B23113" s="389" t="s">
        <v>519</v>
      </c>
      <c r="C23113" s="389">
        <v>34865.837904899898</v>
      </c>
      <c r="D23113" s="389" t="s">
        <v>519</v>
      </c>
      <c r="E23113" s="389" t="s">
        <v>670</v>
      </c>
      <c r="F23113" s="389" t="s">
        <v>650</v>
      </c>
      <c r="G23113" s="389" t="s">
        <v>519</v>
      </c>
    </row>
    <row r="23114" spans="1:7">
      <c r="A23114" s="389" t="s">
        <v>578</v>
      </c>
      <c r="B23114" s="389" t="s">
        <v>519</v>
      </c>
      <c r="C23114" s="389">
        <v>34865.837904899898</v>
      </c>
      <c r="D23114" s="389" t="s">
        <v>519</v>
      </c>
      <c r="E23114" s="389" t="s">
        <v>670</v>
      </c>
      <c r="F23114" s="389" t="s">
        <v>650</v>
      </c>
      <c r="G23114" s="389" t="s">
        <v>519</v>
      </c>
    </row>
    <row r="23115" spans="1:7">
      <c r="A23115" s="389" t="s">
        <v>578</v>
      </c>
      <c r="B23115" s="389" t="s">
        <v>519</v>
      </c>
      <c r="C23115" s="389">
        <v>34865.837904899898</v>
      </c>
      <c r="D23115" s="389" t="s">
        <v>519</v>
      </c>
      <c r="E23115" s="389" t="s">
        <v>670</v>
      </c>
      <c r="F23115" s="389" t="s">
        <v>650</v>
      </c>
      <c r="G23115" s="389" t="s">
        <v>519</v>
      </c>
    </row>
    <row r="23116" spans="1:7">
      <c r="A23116" s="389" t="s">
        <v>578</v>
      </c>
      <c r="B23116" s="389" t="s">
        <v>519</v>
      </c>
      <c r="C23116" s="389">
        <v>34865.837904899898</v>
      </c>
      <c r="D23116" s="389" t="s">
        <v>519</v>
      </c>
      <c r="E23116" s="389" t="s">
        <v>670</v>
      </c>
      <c r="F23116" s="389" t="s">
        <v>650</v>
      </c>
      <c r="G23116" s="389" t="s">
        <v>519</v>
      </c>
    </row>
    <row r="23117" spans="1:7">
      <c r="A23117" s="389" t="s">
        <v>578</v>
      </c>
      <c r="B23117" s="389" t="s">
        <v>519</v>
      </c>
      <c r="C23117" s="389">
        <v>34865.837904899898</v>
      </c>
      <c r="D23117" s="389" t="s">
        <v>519</v>
      </c>
      <c r="E23117" s="389" t="s">
        <v>670</v>
      </c>
      <c r="F23117" s="389" t="s">
        <v>650</v>
      </c>
      <c r="G23117" s="389" t="s">
        <v>519</v>
      </c>
    </row>
    <row r="23118" spans="1:7">
      <c r="A23118" s="389" t="s">
        <v>578</v>
      </c>
      <c r="B23118" s="389" t="s">
        <v>519</v>
      </c>
      <c r="C23118" s="389">
        <v>34865.837904899898</v>
      </c>
      <c r="D23118" s="389" t="s">
        <v>519</v>
      </c>
      <c r="E23118" s="389" t="s">
        <v>670</v>
      </c>
      <c r="F23118" s="389" t="s">
        <v>650</v>
      </c>
      <c r="G23118" s="389" t="s">
        <v>519</v>
      </c>
    </row>
    <row r="23119" spans="1:7">
      <c r="A23119" s="389" t="s">
        <v>578</v>
      </c>
      <c r="B23119" s="389" t="s">
        <v>519</v>
      </c>
      <c r="C23119" s="389">
        <v>34865.837904899898</v>
      </c>
      <c r="D23119" s="389" t="s">
        <v>519</v>
      </c>
      <c r="E23119" s="389" t="s">
        <v>670</v>
      </c>
      <c r="F23119" s="389" t="s">
        <v>650</v>
      </c>
      <c r="G23119" s="389" t="s">
        <v>519</v>
      </c>
    </row>
    <row r="23120" spans="1:7">
      <c r="A23120" s="389" t="s">
        <v>578</v>
      </c>
      <c r="B23120" s="389" t="s">
        <v>519</v>
      </c>
      <c r="C23120" s="389">
        <v>34865.837904899898</v>
      </c>
      <c r="D23120" s="389" t="s">
        <v>519</v>
      </c>
      <c r="E23120" s="389" t="s">
        <v>670</v>
      </c>
      <c r="F23120" s="389" t="s">
        <v>650</v>
      </c>
      <c r="G23120" s="389" t="s">
        <v>519</v>
      </c>
    </row>
    <row r="23121" spans="1:7">
      <c r="A23121" s="389" t="s">
        <v>578</v>
      </c>
      <c r="B23121" s="389" t="s">
        <v>519</v>
      </c>
      <c r="C23121" s="389">
        <v>34865.837904899898</v>
      </c>
      <c r="D23121" s="389" t="s">
        <v>519</v>
      </c>
      <c r="E23121" s="389" t="s">
        <v>670</v>
      </c>
      <c r="F23121" s="389" t="s">
        <v>650</v>
      </c>
      <c r="G23121" s="389" t="s">
        <v>519</v>
      </c>
    </row>
    <row r="23122" spans="1:7">
      <c r="A23122" s="389" t="s">
        <v>578</v>
      </c>
      <c r="B23122" s="389" t="s">
        <v>519</v>
      </c>
      <c r="C23122" s="389">
        <v>34865.837904899898</v>
      </c>
      <c r="D23122" s="389" t="s">
        <v>519</v>
      </c>
      <c r="E23122" s="389" t="s">
        <v>670</v>
      </c>
      <c r="F23122" s="389" t="s">
        <v>650</v>
      </c>
      <c r="G23122" s="389" t="s">
        <v>519</v>
      </c>
    </row>
    <row r="23123" spans="1:7">
      <c r="A23123" s="389" t="s">
        <v>578</v>
      </c>
      <c r="B23123" s="389" t="s">
        <v>519</v>
      </c>
      <c r="C23123" s="389">
        <v>34865.837904899898</v>
      </c>
      <c r="D23123" s="389" t="s">
        <v>519</v>
      </c>
      <c r="E23123" s="389" t="s">
        <v>670</v>
      </c>
      <c r="F23123" s="389" t="s">
        <v>650</v>
      </c>
      <c r="G23123" s="389" t="s">
        <v>519</v>
      </c>
    </row>
    <row r="23124" spans="1:7">
      <c r="A23124" s="389" t="s">
        <v>578</v>
      </c>
      <c r="B23124" s="389" t="s">
        <v>519</v>
      </c>
      <c r="C23124" s="389">
        <v>34865.837904899898</v>
      </c>
      <c r="D23124" s="389" t="s">
        <v>519</v>
      </c>
      <c r="E23124" s="389" t="s">
        <v>670</v>
      </c>
      <c r="F23124" s="389" t="s">
        <v>650</v>
      </c>
      <c r="G23124" s="389" t="s">
        <v>519</v>
      </c>
    </row>
    <row r="23125" spans="1:7">
      <c r="A23125" s="389" t="s">
        <v>578</v>
      </c>
      <c r="B23125" s="389" t="s">
        <v>519</v>
      </c>
      <c r="C23125" s="389">
        <v>34865.837904899898</v>
      </c>
      <c r="D23125" s="389" t="s">
        <v>519</v>
      </c>
      <c r="E23125" s="389" t="s">
        <v>670</v>
      </c>
      <c r="F23125" s="389" t="s">
        <v>650</v>
      </c>
      <c r="G23125" s="389" t="s">
        <v>519</v>
      </c>
    </row>
    <row r="23126" spans="1:7">
      <c r="A23126" s="389" t="s">
        <v>578</v>
      </c>
      <c r="B23126" s="389" t="s">
        <v>519</v>
      </c>
      <c r="C23126" s="389">
        <v>34865.837904899898</v>
      </c>
      <c r="D23126" s="389" t="s">
        <v>519</v>
      </c>
      <c r="E23126" s="389" t="s">
        <v>670</v>
      </c>
      <c r="F23126" s="389" t="s">
        <v>650</v>
      </c>
      <c r="G23126" s="389" t="s">
        <v>519</v>
      </c>
    </row>
    <row r="23127" spans="1:7">
      <c r="A23127" s="389" t="s">
        <v>578</v>
      </c>
      <c r="B23127" s="389" t="s">
        <v>519</v>
      </c>
      <c r="C23127" s="389">
        <v>34865.837904899898</v>
      </c>
      <c r="D23127" s="389" t="s">
        <v>519</v>
      </c>
      <c r="E23127" s="389" t="s">
        <v>670</v>
      </c>
      <c r="F23127" s="389" t="s">
        <v>650</v>
      </c>
      <c r="G23127" s="389" t="s">
        <v>519</v>
      </c>
    </row>
    <row r="23128" spans="1:7">
      <c r="A23128" s="389" t="s">
        <v>578</v>
      </c>
      <c r="B23128" s="389" t="s">
        <v>519</v>
      </c>
      <c r="C23128" s="389">
        <v>34865.837904899898</v>
      </c>
      <c r="D23128" s="389" t="s">
        <v>519</v>
      </c>
      <c r="E23128" s="389" t="s">
        <v>670</v>
      </c>
      <c r="F23128" s="389" t="s">
        <v>650</v>
      </c>
      <c r="G23128" s="389" t="s">
        <v>519</v>
      </c>
    </row>
    <row r="23129" spans="1:7">
      <c r="A23129" s="389" t="s">
        <v>578</v>
      </c>
      <c r="B23129" s="389" t="s">
        <v>519</v>
      </c>
      <c r="C23129" s="389">
        <v>34865.837904899898</v>
      </c>
      <c r="D23129" s="389" t="s">
        <v>519</v>
      </c>
      <c r="E23129" s="389" t="s">
        <v>670</v>
      </c>
      <c r="F23129" s="389" t="s">
        <v>650</v>
      </c>
      <c r="G23129" s="389" t="s">
        <v>519</v>
      </c>
    </row>
    <row r="23130" spans="1:7">
      <c r="A23130" s="389" t="s">
        <v>578</v>
      </c>
      <c r="B23130" s="389" t="s">
        <v>519</v>
      </c>
      <c r="C23130" s="389">
        <v>34865.837904899898</v>
      </c>
      <c r="D23130" s="389" t="s">
        <v>519</v>
      </c>
      <c r="E23130" s="389" t="s">
        <v>670</v>
      </c>
      <c r="F23130" s="389" t="s">
        <v>650</v>
      </c>
      <c r="G23130" s="389" t="s">
        <v>519</v>
      </c>
    </row>
    <row r="23131" spans="1:7">
      <c r="A23131" s="389" t="s">
        <v>578</v>
      </c>
      <c r="B23131" s="389" t="s">
        <v>519</v>
      </c>
      <c r="C23131" s="389">
        <v>34865.837904899898</v>
      </c>
      <c r="D23131" s="389" t="s">
        <v>519</v>
      </c>
      <c r="E23131" s="389" t="s">
        <v>670</v>
      </c>
      <c r="F23131" s="389" t="s">
        <v>650</v>
      </c>
      <c r="G23131" s="389" t="s">
        <v>519</v>
      </c>
    </row>
    <row r="23132" spans="1:7">
      <c r="A23132" s="389" t="s">
        <v>578</v>
      </c>
      <c r="B23132" s="389" t="s">
        <v>519</v>
      </c>
      <c r="C23132" s="389">
        <v>34865.837904899898</v>
      </c>
      <c r="D23132" s="389" t="s">
        <v>519</v>
      </c>
      <c r="E23132" s="389" t="s">
        <v>670</v>
      </c>
      <c r="F23132" s="389" t="s">
        <v>650</v>
      </c>
      <c r="G23132" s="389" t="s">
        <v>519</v>
      </c>
    </row>
    <row r="23133" spans="1:7">
      <c r="A23133" s="389" t="s">
        <v>578</v>
      </c>
      <c r="B23133" s="389" t="s">
        <v>519</v>
      </c>
      <c r="C23133" s="389">
        <v>34865.837904899898</v>
      </c>
      <c r="D23133" s="389" t="s">
        <v>519</v>
      </c>
      <c r="E23133" s="389" t="s">
        <v>670</v>
      </c>
      <c r="F23133" s="389" t="s">
        <v>650</v>
      </c>
      <c r="G23133" s="389" t="s">
        <v>519</v>
      </c>
    </row>
    <row r="23134" spans="1:7">
      <c r="A23134" s="389" t="s">
        <v>578</v>
      </c>
      <c r="B23134" s="389" t="s">
        <v>519</v>
      </c>
      <c r="C23134" s="389">
        <v>34865.837904899898</v>
      </c>
      <c r="D23134" s="389" t="s">
        <v>519</v>
      </c>
      <c r="E23134" s="389" t="s">
        <v>670</v>
      </c>
      <c r="F23134" s="389" t="s">
        <v>650</v>
      </c>
      <c r="G23134" s="389" t="s">
        <v>519</v>
      </c>
    </row>
    <row r="23135" spans="1:7">
      <c r="A23135" s="389" t="s">
        <v>578</v>
      </c>
      <c r="B23135" s="389" t="s">
        <v>519</v>
      </c>
      <c r="C23135" s="389">
        <v>34865.837904899898</v>
      </c>
      <c r="D23135" s="389" t="s">
        <v>519</v>
      </c>
      <c r="E23135" s="389" t="s">
        <v>670</v>
      </c>
      <c r="F23135" s="389" t="s">
        <v>650</v>
      </c>
      <c r="G23135" s="389" t="s">
        <v>519</v>
      </c>
    </row>
    <row r="23136" spans="1:7">
      <c r="A23136" s="389" t="s">
        <v>578</v>
      </c>
      <c r="B23136" s="389" t="s">
        <v>519</v>
      </c>
      <c r="C23136" s="389">
        <v>34865.837904899898</v>
      </c>
      <c r="D23136" s="389" t="s">
        <v>519</v>
      </c>
      <c r="E23136" s="389" t="s">
        <v>670</v>
      </c>
      <c r="F23136" s="389" t="s">
        <v>650</v>
      </c>
      <c r="G23136" s="389" t="s">
        <v>519</v>
      </c>
    </row>
    <row r="23137" spans="1:7">
      <c r="A23137" s="389" t="s">
        <v>578</v>
      </c>
      <c r="B23137" s="389" t="s">
        <v>519</v>
      </c>
      <c r="C23137" s="389">
        <v>34865.837904899898</v>
      </c>
      <c r="D23137" s="389" t="s">
        <v>519</v>
      </c>
      <c r="E23137" s="389" t="s">
        <v>670</v>
      </c>
      <c r="F23137" s="389" t="s">
        <v>650</v>
      </c>
      <c r="G23137" s="389" t="s">
        <v>519</v>
      </c>
    </row>
    <row r="23138" spans="1:7">
      <c r="A23138" s="389" t="s">
        <v>578</v>
      </c>
      <c r="B23138" s="389" t="s">
        <v>519</v>
      </c>
      <c r="C23138" s="389">
        <v>34865.837904899898</v>
      </c>
      <c r="D23138" s="389" t="s">
        <v>519</v>
      </c>
      <c r="E23138" s="389" t="s">
        <v>670</v>
      </c>
      <c r="F23138" s="389" t="s">
        <v>650</v>
      </c>
      <c r="G23138" s="389" t="s">
        <v>519</v>
      </c>
    </row>
    <row r="23139" spans="1:7">
      <c r="A23139" s="389" t="s">
        <v>578</v>
      </c>
      <c r="B23139" s="389" t="s">
        <v>519</v>
      </c>
      <c r="C23139" s="389">
        <v>34865.837904899898</v>
      </c>
      <c r="D23139" s="389" t="s">
        <v>519</v>
      </c>
      <c r="E23139" s="389" t="s">
        <v>670</v>
      </c>
      <c r="F23139" s="389" t="s">
        <v>650</v>
      </c>
      <c r="G23139" s="389" t="s">
        <v>519</v>
      </c>
    </row>
    <row r="23140" spans="1:7">
      <c r="A23140" s="389" t="s">
        <v>578</v>
      </c>
      <c r="B23140" s="389" t="s">
        <v>519</v>
      </c>
      <c r="C23140" s="389">
        <v>34865.837904899898</v>
      </c>
      <c r="D23140" s="389" t="s">
        <v>519</v>
      </c>
      <c r="E23140" s="389" t="s">
        <v>670</v>
      </c>
      <c r="F23140" s="389" t="s">
        <v>650</v>
      </c>
      <c r="G23140" s="389" t="s">
        <v>519</v>
      </c>
    </row>
    <row r="23141" spans="1:7">
      <c r="A23141" s="389" t="s">
        <v>578</v>
      </c>
      <c r="B23141" s="389" t="s">
        <v>519</v>
      </c>
      <c r="C23141" s="389">
        <v>34865.837904899898</v>
      </c>
      <c r="D23141" s="389" t="s">
        <v>519</v>
      </c>
      <c r="E23141" s="389" t="s">
        <v>670</v>
      </c>
      <c r="F23141" s="389" t="s">
        <v>650</v>
      </c>
      <c r="G23141" s="389" t="s">
        <v>519</v>
      </c>
    </row>
    <row r="23142" spans="1:7">
      <c r="A23142" s="389" t="s">
        <v>578</v>
      </c>
      <c r="B23142" s="389" t="s">
        <v>519</v>
      </c>
      <c r="C23142" s="389">
        <v>34865.837904899898</v>
      </c>
      <c r="D23142" s="389" t="s">
        <v>519</v>
      </c>
      <c r="E23142" s="389" t="s">
        <v>670</v>
      </c>
      <c r="F23142" s="389" t="s">
        <v>650</v>
      </c>
      <c r="G23142" s="389" t="s">
        <v>519</v>
      </c>
    </row>
    <row r="23143" spans="1:7">
      <c r="A23143" s="389" t="s">
        <v>578</v>
      </c>
      <c r="B23143" s="389" t="s">
        <v>519</v>
      </c>
      <c r="C23143" s="389">
        <v>34865.837904899898</v>
      </c>
      <c r="D23143" s="389" t="s">
        <v>519</v>
      </c>
      <c r="E23143" s="389" t="s">
        <v>670</v>
      </c>
      <c r="F23143" s="389" t="s">
        <v>650</v>
      </c>
      <c r="G23143" s="389" t="s">
        <v>519</v>
      </c>
    </row>
    <row r="23144" spans="1:7">
      <c r="A23144" s="389" t="s">
        <v>578</v>
      </c>
      <c r="B23144" s="389" t="s">
        <v>519</v>
      </c>
      <c r="C23144" s="389">
        <v>34865.837904899898</v>
      </c>
      <c r="D23144" s="389" t="s">
        <v>519</v>
      </c>
      <c r="E23144" s="389" t="s">
        <v>670</v>
      </c>
      <c r="F23144" s="389" t="s">
        <v>650</v>
      </c>
      <c r="G23144" s="389" t="s">
        <v>519</v>
      </c>
    </row>
    <row r="23145" spans="1:7">
      <c r="A23145" s="389" t="s">
        <v>578</v>
      </c>
      <c r="B23145" s="389" t="s">
        <v>519</v>
      </c>
      <c r="C23145" s="389">
        <v>34865.837904899898</v>
      </c>
      <c r="D23145" s="389" t="s">
        <v>519</v>
      </c>
      <c r="E23145" s="389" t="s">
        <v>670</v>
      </c>
      <c r="F23145" s="389" t="s">
        <v>650</v>
      </c>
      <c r="G23145" s="389" t="s">
        <v>519</v>
      </c>
    </row>
    <row r="23146" spans="1:7">
      <c r="A23146" s="389" t="s">
        <v>578</v>
      </c>
      <c r="B23146" s="389" t="s">
        <v>519</v>
      </c>
      <c r="C23146" s="389">
        <v>34865.837904899898</v>
      </c>
      <c r="D23146" s="389" t="s">
        <v>519</v>
      </c>
      <c r="E23146" s="389" t="s">
        <v>670</v>
      </c>
      <c r="F23146" s="389" t="s">
        <v>650</v>
      </c>
      <c r="G23146" s="389" t="s">
        <v>519</v>
      </c>
    </row>
    <row r="23147" spans="1:7">
      <c r="A23147" s="389" t="s">
        <v>578</v>
      </c>
      <c r="B23147" s="389" t="s">
        <v>519</v>
      </c>
      <c r="C23147" s="389">
        <v>34865.837904899898</v>
      </c>
      <c r="D23147" s="389" t="s">
        <v>519</v>
      </c>
      <c r="E23147" s="389" t="s">
        <v>670</v>
      </c>
      <c r="F23147" s="389" t="s">
        <v>650</v>
      </c>
      <c r="G23147" s="389" t="s">
        <v>519</v>
      </c>
    </row>
    <row r="23148" spans="1:7">
      <c r="A23148" s="389" t="s">
        <v>578</v>
      </c>
      <c r="B23148" s="389" t="s">
        <v>519</v>
      </c>
      <c r="C23148" s="389">
        <v>34865.837904899898</v>
      </c>
      <c r="D23148" s="389" t="s">
        <v>519</v>
      </c>
      <c r="E23148" s="389" t="s">
        <v>670</v>
      </c>
      <c r="F23148" s="389" t="s">
        <v>650</v>
      </c>
      <c r="G23148" s="389" t="s">
        <v>519</v>
      </c>
    </row>
    <row r="23149" spans="1:7">
      <c r="A23149" s="389" t="s">
        <v>578</v>
      </c>
      <c r="B23149" s="389" t="s">
        <v>519</v>
      </c>
      <c r="C23149" s="389">
        <v>34865.837904899898</v>
      </c>
      <c r="D23149" s="389" t="s">
        <v>519</v>
      </c>
      <c r="E23149" s="389" t="s">
        <v>670</v>
      </c>
      <c r="F23149" s="389" t="s">
        <v>650</v>
      </c>
      <c r="G23149" s="389" t="s">
        <v>519</v>
      </c>
    </row>
    <row r="23150" spans="1:7">
      <c r="A23150" s="389" t="s">
        <v>578</v>
      </c>
      <c r="B23150" s="389" t="s">
        <v>519</v>
      </c>
      <c r="C23150" s="389">
        <v>34865.837904899898</v>
      </c>
      <c r="D23150" s="389" t="s">
        <v>519</v>
      </c>
      <c r="E23150" s="389" t="s">
        <v>670</v>
      </c>
      <c r="F23150" s="389" t="s">
        <v>650</v>
      </c>
      <c r="G23150" s="389" t="s">
        <v>519</v>
      </c>
    </row>
    <row r="23151" spans="1:7">
      <c r="A23151" s="389" t="s">
        <v>578</v>
      </c>
      <c r="B23151" s="389" t="s">
        <v>519</v>
      </c>
      <c r="C23151" s="389">
        <v>34865.837904899898</v>
      </c>
      <c r="D23151" s="389" t="s">
        <v>519</v>
      </c>
      <c r="E23151" s="389" t="s">
        <v>670</v>
      </c>
      <c r="F23151" s="389" t="s">
        <v>650</v>
      </c>
      <c r="G23151" s="389" t="s">
        <v>519</v>
      </c>
    </row>
    <row r="23152" spans="1:7">
      <c r="A23152" s="389" t="s">
        <v>578</v>
      </c>
      <c r="B23152" s="389" t="s">
        <v>519</v>
      </c>
      <c r="C23152" s="389">
        <v>34865.837904899898</v>
      </c>
      <c r="D23152" s="389" t="s">
        <v>519</v>
      </c>
      <c r="E23152" s="389" t="s">
        <v>670</v>
      </c>
      <c r="F23152" s="389" t="s">
        <v>650</v>
      </c>
      <c r="G23152" s="389" t="s">
        <v>519</v>
      </c>
    </row>
    <row r="23153" spans="1:7">
      <c r="A23153" s="389" t="s">
        <v>578</v>
      </c>
      <c r="B23153" s="389" t="s">
        <v>519</v>
      </c>
      <c r="C23153" s="389">
        <v>34865.837904899898</v>
      </c>
      <c r="D23153" s="389" t="s">
        <v>519</v>
      </c>
      <c r="E23153" s="389" t="s">
        <v>670</v>
      </c>
      <c r="F23153" s="389" t="s">
        <v>650</v>
      </c>
      <c r="G23153" s="389" t="s">
        <v>519</v>
      </c>
    </row>
    <row r="23154" spans="1:7">
      <c r="A23154" s="389" t="s">
        <v>578</v>
      </c>
      <c r="B23154" s="389" t="s">
        <v>519</v>
      </c>
      <c r="C23154" s="389">
        <v>34865.837904899898</v>
      </c>
      <c r="D23154" s="389" t="s">
        <v>519</v>
      </c>
      <c r="E23154" s="389" t="s">
        <v>670</v>
      </c>
      <c r="F23154" s="389" t="s">
        <v>650</v>
      </c>
      <c r="G23154" s="389" t="s">
        <v>519</v>
      </c>
    </row>
    <row r="23155" spans="1:7">
      <c r="A23155" s="389" t="s">
        <v>578</v>
      </c>
      <c r="B23155" s="389" t="s">
        <v>519</v>
      </c>
      <c r="C23155" s="389">
        <v>34865.837904899898</v>
      </c>
      <c r="D23155" s="389" t="s">
        <v>519</v>
      </c>
      <c r="E23155" s="389" t="s">
        <v>670</v>
      </c>
      <c r="F23155" s="389" t="s">
        <v>650</v>
      </c>
      <c r="G23155" s="389" t="s">
        <v>519</v>
      </c>
    </row>
    <row r="23156" spans="1:7">
      <c r="A23156" s="389" t="s">
        <v>578</v>
      </c>
      <c r="B23156" s="389" t="s">
        <v>519</v>
      </c>
      <c r="C23156" s="389">
        <v>34865.837904899898</v>
      </c>
      <c r="D23156" s="389" t="s">
        <v>519</v>
      </c>
      <c r="E23156" s="389" t="s">
        <v>670</v>
      </c>
      <c r="F23156" s="389" t="s">
        <v>650</v>
      </c>
      <c r="G23156" s="389" t="s">
        <v>519</v>
      </c>
    </row>
    <row r="23157" spans="1:7">
      <c r="A23157" s="389" t="s">
        <v>578</v>
      </c>
      <c r="B23157" s="389" t="s">
        <v>519</v>
      </c>
      <c r="C23157" s="389">
        <v>34865.837904899898</v>
      </c>
      <c r="D23157" s="389" t="s">
        <v>519</v>
      </c>
      <c r="E23157" s="389" t="s">
        <v>670</v>
      </c>
      <c r="F23157" s="389" t="s">
        <v>650</v>
      </c>
      <c r="G23157" s="389" t="s">
        <v>519</v>
      </c>
    </row>
    <row r="23158" spans="1:7">
      <c r="A23158" s="389" t="s">
        <v>578</v>
      </c>
      <c r="B23158" s="389" t="s">
        <v>519</v>
      </c>
      <c r="C23158" s="389">
        <v>34865.837904899898</v>
      </c>
      <c r="D23158" s="389" t="s">
        <v>519</v>
      </c>
      <c r="E23158" s="389" t="s">
        <v>670</v>
      </c>
      <c r="F23158" s="389" t="s">
        <v>650</v>
      </c>
      <c r="G23158" s="389" t="s">
        <v>519</v>
      </c>
    </row>
    <row r="23159" spans="1:7">
      <c r="A23159" s="389" t="s">
        <v>578</v>
      </c>
      <c r="B23159" s="389" t="s">
        <v>519</v>
      </c>
      <c r="C23159" s="389">
        <v>34865.837904899898</v>
      </c>
      <c r="D23159" s="389" t="s">
        <v>519</v>
      </c>
      <c r="E23159" s="389" t="s">
        <v>670</v>
      </c>
      <c r="F23159" s="389" t="s">
        <v>650</v>
      </c>
      <c r="G23159" s="389" t="s">
        <v>519</v>
      </c>
    </row>
    <row r="23160" spans="1:7">
      <c r="A23160" s="389" t="s">
        <v>578</v>
      </c>
      <c r="B23160" s="389" t="s">
        <v>519</v>
      </c>
      <c r="C23160" s="389">
        <v>34865.837904899898</v>
      </c>
      <c r="D23160" s="389" t="s">
        <v>519</v>
      </c>
      <c r="E23160" s="389" t="s">
        <v>670</v>
      </c>
      <c r="F23160" s="389" t="s">
        <v>650</v>
      </c>
      <c r="G23160" s="389" t="s">
        <v>519</v>
      </c>
    </row>
    <row r="23161" spans="1:7">
      <c r="A23161" s="389" t="s">
        <v>578</v>
      </c>
      <c r="B23161" s="389" t="s">
        <v>519</v>
      </c>
      <c r="C23161" s="389">
        <v>34865.837904899898</v>
      </c>
      <c r="D23161" s="389" t="s">
        <v>519</v>
      </c>
      <c r="E23161" s="389" t="s">
        <v>670</v>
      </c>
      <c r="F23161" s="389" t="s">
        <v>650</v>
      </c>
      <c r="G23161" s="389" t="s">
        <v>519</v>
      </c>
    </row>
    <row r="23162" spans="1:7">
      <c r="A23162" s="389" t="s">
        <v>578</v>
      </c>
      <c r="B23162" s="389" t="s">
        <v>519</v>
      </c>
      <c r="C23162" s="389">
        <v>34865.837904899898</v>
      </c>
      <c r="D23162" s="389" t="s">
        <v>519</v>
      </c>
      <c r="E23162" s="389" t="s">
        <v>670</v>
      </c>
      <c r="F23162" s="389" t="s">
        <v>650</v>
      </c>
      <c r="G23162" s="389" t="s">
        <v>519</v>
      </c>
    </row>
    <row r="23163" spans="1:7">
      <c r="A23163" s="389" t="s">
        <v>578</v>
      </c>
      <c r="B23163" s="389" t="s">
        <v>519</v>
      </c>
      <c r="C23163" s="389">
        <v>34865.837904899898</v>
      </c>
      <c r="D23163" s="389" t="s">
        <v>519</v>
      </c>
      <c r="E23163" s="389" t="s">
        <v>670</v>
      </c>
      <c r="F23163" s="389" t="s">
        <v>650</v>
      </c>
      <c r="G23163" s="389" t="s">
        <v>519</v>
      </c>
    </row>
    <row r="23164" spans="1:7">
      <c r="A23164" s="389" t="s">
        <v>578</v>
      </c>
      <c r="B23164" s="389" t="s">
        <v>519</v>
      </c>
      <c r="C23164" s="389">
        <v>34865.837904899898</v>
      </c>
      <c r="D23164" s="389" t="s">
        <v>519</v>
      </c>
      <c r="E23164" s="389" t="s">
        <v>670</v>
      </c>
      <c r="F23164" s="389" t="s">
        <v>650</v>
      </c>
      <c r="G23164" s="389" t="s">
        <v>519</v>
      </c>
    </row>
    <row r="23165" spans="1:7">
      <c r="A23165" s="389" t="s">
        <v>578</v>
      </c>
      <c r="B23165" s="389" t="s">
        <v>519</v>
      </c>
      <c r="C23165" s="389">
        <v>34865.837904899898</v>
      </c>
      <c r="D23165" s="389" t="s">
        <v>519</v>
      </c>
      <c r="E23165" s="389" t="s">
        <v>670</v>
      </c>
      <c r="F23165" s="389" t="s">
        <v>650</v>
      </c>
      <c r="G23165" s="389" t="s">
        <v>519</v>
      </c>
    </row>
    <row r="23166" spans="1:7">
      <c r="A23166" s="389" t="s">
        <v>578</v>
      </c>
      <c r="B23166" s="389" t="s">
        <v>519</v>
      </c>
      <c r="C23166" s="389">
        <v>34865.837904899898</v>
      </c>
      <c r="D23166" s="389" t="s">
        <v>519</v>
      </c>
      <c r="E23166" s="389" t="s">
        <v>670</v>
      </c>
      <c r="F23166" s="389" t="s">
        <v>650</v>
      </c>
      <c r="G23166" s="389" t="s">
        <v>519</v>
      </c>
    </row>
    <row r="23167" spans="1:7">
      <c r="A23167" s="389" t="s">
        <v>578</v>
      </c>
      <c r="B23167" s="389" t="s">
        <v>519</v>
      </c>
      <c r="C23167" s="389">
        <v>34865.837904899898</v>
      </c>
      <c r="D23167" s="389" t="s">
        <v>519</v>
      </c>
      <c r="E23167" s="389" t="s">
        <v>670</v>
      </c>
      <c r="F23167" s="389" t="s">
        <v>650</v>
      </c>
      <c r="G23167" s="389" t="s">
        <v>519</v>
      </c>
    </row>
    <row r="23168" spans="1:7">
      <c r="A23168" s="389" t="s">
        <v>578</v>
      </c>
      <c r="B23168" s="389" t="s">
        <v>519</v>
      </c>
      <c r="C23168" s="389">
        <v>34865.837904899898</v>
      </c>
      <c r="D23168" s="389" t="s">
        <v>519</v>
      </c>
      <c r="E23168" s="389" t="s">
        <v>670</v>
      </c>
      <c r="F23168" s="389" t="s">
        <v>650</v>
      </c>
      <c r="G23168" s="389" t="s">
        <v>519</v>
      </c>
    </row>
    <row r="23169" spans="1:7">
      <c r="A23169" s="389" t="s">
        <v>578</v>
      </c>
      <c r="B23169" s="389" t="s">
        <v>519</v>
      </c>
      <c r="C23169" s="389">
        <v>34865.837904899898</v>
      </c>
      <c r="D23169" s="389" t="s">
        <v>519</v>
      </c>
      <c r="E23169" s="389" t="s">
        <v>670</v>
      </c>
      <c r="F23169" s="389" t="s">
        <v>650</v>
      </c>
      <c r="G23169" s="389" t="s">
        <v>519</v>
      </c>
    </row>
    <row r="23170" spans="1:7">
      <c r="A23170" s="389" t="s">
        <v>578</v>
      </c>
      <c r="B23170" s="389" t="s">
        <v>519</v>
      </c>
      <c r="C23170" s="389">
        <v>34865.837904899898</v>
      </c>
      <c r="D23170" s="389" t="s">
        <v>519</v>
      </c>
      <c r="E23170" s="389" t="s">
        <v>670</v>
      </c>
      <c r="F23170" s="389" t="s">
        <v>650</v>
      </c>
      <c r="G23170" s="389" t="s">
        <v>519</v>
      </c>
    </row>
    <row r="23171" spans="1:7">
      <c r="A23171" s="389" t="s">
        <v>578</v>
      </c>
      <c r="B23171" s="389" t="s">
        <v>519</v>
      </c>
      <c r="C23171" s="389">
        <v>34865.837904899898</v>
      </c>
      <c r="D23171" s="389" t="s">
        <v>519</v>
      </c>
      <c r="E23171" s="389" t="s">
        <v>670</v>
      </c>
      <c r="F23171" s="389" t="s">
        <v>650</v>
      </c>
      <c r="G23171" s="389" t="s">
        <v>519</v>
      </c>
    </row>
    <row r="23172" spans="1:7">
      <c r="A23172" s="389" t="s">
        <v>578</v>
      </c>
      <c r="B23172" s="389" t="s">
        <v>519</v>
      </c>
      <c r="C23172" s="389">
        <v>34865.837904899898</v>
      </c>
      <c r="D23172" s="389" t="s">
        <v>519</v>
      </c>
      <c r="E23172" s="389" t="s">
        <v>670</v>
      </c>
      <c r="F23172" s="389" t="s">
        <v>650</v>
      </c>
      <c r="G23172" s="389" t="s">
        <v>519</v>
      </c>
    </row>
    <row r="23173" spans="1:7">
      <c r="A23173" s="389" t="s">
        <v>578</v>
      </c>
      <c r="B23173" s="389" t="s">
        <v>519</v>
      </c>
      <c r="C23173" s="389">
        <v>34865.837904899898</v>
      </c>
      <c r="D23173" s="389" t="s">
        <v>519</v>
      </c>
      <c r="E23173" s="389" t="s">
        <v>670</v>
      </c>
      <c r="F23173" s="389" t="s">
        <v>650</v>
      </c>
      <c r="G23173" s="389" t="s">
        <v>519</v>
      </c>
    </row>
    <row r="23174" spans="1:7">
      <c r="A23174" s="389" t="s">
        <v>578</v>
      </c>
      <c r="B23174" s="389" t="s">
        <v>519</v>
      </c>
      <c r="C23174" s="389">
        <v>34865.837904899898</v>
      </c>
      <c r="D23174" s="389" t="s">
        <v>519</v>
      </c>
      <c r="E23174" s="389" t="s">
        <v>670</v>
      </c>
      <c r="F23174" s="389" t="s">
        <v>650</v>
      </c>
      <c r="G23174" s="389" t="s">
        <v>519</v>
      </c>
    </row>
    <row r="23175" spans="1:7">
      <c r="A23175" s="389" t="s">
        <v>578</v>
      </c>
      <c r="B23175" s="389" t="s">
        <v>519</v>
      </c>
      <c r="C23175" s="389">
        <v>34865.837904899898</v>
      </c>
      <c r="D23175" s="389" t="s">
        <v>519</v>
      </c>
      <c r="E23175" s="389" t="s">
        <v>670</v>
      </c>
      <c r="F23175" s="389" t="s">
        <v>650</v>
      </c>
      <c r="G23175" s="389" t="s">
        <v>519</v>
      </c>
    </row>
    <row r="23176" spans="1:7">
      <c r="A23176" s="389" t="s">
        <v>578</v>
      </c>
      <c r="B23176" s="389" t="s">
        <v>519</v>
      </c>
      <c r="C23176" s="389">
        <v>34865.837904899898</v>
      </c>
      <c r="D23176" s="389" t="s">
        <v>519</v>
      </c>
      <c r="E23176" s="389" t="s">
        <v>670</v>
      </c>
      <c r="F23176" s="389" t="s">
        <v>650</v>
      </c>
      <c r="G23176" s="389" t="s">
        <v>519</v>
      </c>
    </row>
    <row r="23177" spans="1:7">
      <c r="A23177" s="389" t="s">
        <v>578</v>
      </c>
      <c r="B23177" s="389" t="s">
        <v>519</v>
      </c>
      <c r="C23177" s="389">
        <v>34865.837904899898</v>
      </c>
      <c r="D23177" s="389" t="s">
        <v>519</v>
      </c>
      <c r="E23177" s="389" t="s">
        <v>670</v>
      </c>
      <c r="F23177" s="389" t="s">
        <v>650</v>
      </c>
      <c r="G23177" s="389" t="s">
        <v>519</v>
      </c>
    </row>
    <row r="23178" spans="1:7">
      <c r="A23178" s="389" t="s">
        <v>578</v>
      </c>
      <c r="B23178" s="389" t="s">
        <v>519</v>
      </c>
      <c r="C23178" s="389">
        <v>34865.837904899898</v>
      </c>
      <c r="D23178" s="389" t="s">
        <v>519</v>
      </c>
      <c r="E23178" s="389" t="s">
        <v>670</v>
      </c>
      <c r="F23178" s="389" t="s">
        <v>650</v>
      </c>
      <c r="G23178" s="389" t="s">
        <v>519</v>
      </c>
    </row>
    <row r="23179" spans="1:7">
      <c r="A23179" s="389" t="s">
        <v>578</v>
      </c>
      <c r="B23179" s="389" t="s">
        <v>519</v>
      </c>
      <c r="C23179" s="389">
        <v>34865.837904899898</v>
      </c>
      <c r="D23179" s="389" t="s">
        <v>519</v>
      </c>
      <c r="E23179" s="389" t="s">
        <v>670</v>
      </c>
      <c r="F23179" s="389" t="s">
        <v>650</v>
      </c>
      <c r="G23179" s="389" t="s">
        <v>519</v>
      </c>
    </row>
    <row r="23180" spans="1:7">
      <c r="A23180" s="389" t="s">
        <v>578</v>
      </c>
      <c r="B23180" s="389" t="s">
        <v>519</v>
      </c>
      <c r="C23180" s="389">
        <v>34865.837904899898</v>
      </c>
      <c r="D23180" s="389" t="s">
        <v>519</v>
      </c>
      <c r="E23180" s="389" t="s">
        <v>670</v>
      </c>
      <c r="F23180" s="389" t="s">
        <v>650</v>
      </c>
      <c r="G23180" s="389" t="s">
        <v>519</v>
      </c>
    </row>
    <row r="23181" spans="1:7">
      <c r="A23181" s="389" t="s">
        <v>578</v>
      </c>
      <c r="B23181" s="389" t="s">
        <v>519</v>
      </c>
      <c r="C23181" s="389">
        <v>34865.837904899898</v>
      </c>
      <c r="D23181" s="389" t="s">
        <v>519</v>
      </c>
      <c r="E23181" s="389" t="s">
        <v>670</v>
      </c>
      <c r="F23181" s="389" t="s">
        <v>650</v>
      </c>
      <c r="G23181" s="389" t="s">
        <v>519</v>
      </c>
    </row>
    <row r="23182" spans="1:7">
      <c r="A23182" s="389" t="s">
        <v>578</v>
      </c>
      <c r="B23182" s="389" t="s">
        <v>519</v>
      </c>
      <c r="C23182" s="389">
        <v>34865.837904899898</v>
      </c>
      <c r="D23182" s="389" t="s">
        <v>519</v>
      </c>
      <c r="E23182" s="389" t="s">
        <v>670</v>
      </c>
      <c r="F23182" s="389" t="s">
        <v>650</v>
      </c>
      <c r="G23182" s="389" t="s">
        <v>519</v>
      </c>
    </row>
    <row r="23183" spans="1:7">
      <c r="A23183" s="389" t="s">
        <v>578</v>
      </c>
      <c r="B23183" s="389" t="s">
        <v>519</v>
      </c>
      <c r="C23183" s="389">
        <v>34865.837904899898</v>
      </c>
      <c r="D23183" s="389" t="s">
        <v>519</v>
      </c>
      <c r="E23183" s="389" t="s">
        <v>670</v>
      </c>
      <c r="F23183" s="389" t="s">
        <v>650</v>
      </c>
      <c r="G23183" s="389" t="s">
        <v>519</v>
      </c>
    </row>
    <row r="23184" spans="1:7">
      <c r="A23184" s="389" t="s">
        <v>578</v>
      </c>
      <c r="B23184" s="389" t="s">
        <v>519</v>
      </c>
      <c r="C23184" s="389">
        <v>34865.837904899898</v>
      </c>
      <c r="D23184" s="389" t="s">
        <v>519</v>
      </c>
      <c r="E23184" s="389" t="s">
        <v>670</v>
      </c>
      <c r="F23184" s="389" t="s">
        <v>650</v>
      </c>
      <c r="G23184" s="389" t="s">
        <v>519</v>
      </c>
    </row>
    <row r="23185" spans="1:7">
      <c r="A23185" s="389" t="s">
        <v>578</v>
      </c>
      <c r="B23185" s="389" t="s">
        <v>519</v>
      </c>
      <c r="C23185" s="389">
        <v>34865.837904899898</v>
      </c>
      <c r="D23185" s="389" t="s">
        <v>519</v>
      </c>
      <c r="E23185" s="389" t="s">
        <v>670</v>
      </c>
      <c r="F23185" s="389" t="s">
        <v>650</v>
      </c>
      <c r="G23185" s="389" t="s">
        <v>519</v>
      </c>
    </row>
    <row r="23186" spans="1:7">
      <c r="A23186" s="389" t="s">
        <v>578</v>
      </c>
      <c r="B23186" s="389" t="s">
        <v>519</v>
      </c>
      <c r="C23186" s="389">
        <v>34865.837904899898</v>
      </c>
      <c r="D23186" s="389" t="s">
        <v>519</v>
      </c>
      <c r="E23186" s="389" t="s">
        <v>670</v>
      </c>
      <c r="F23186" s="389" t="s">
        <v>650</v>
      </c>
      <c r="G23186" s="389" t="s">
        <v>519</v>
      </c>
    </row>
    <row r="23187" spans="1:7">
      <c r="A23187" s="389" t="s">
        <v>578</v>
      </c>
      <c r="B23187" s="389" t="s">
        <v>519</v>
      </c>
      <c r="C23187" s="389">
        <v>34865.837904899898</v>
      </c>
      <c r="D23187" s="389" t="s">
        <v>519</v>
      </c>
      <c r="E23187" s="389" t="s">
        <v>670</v>
      </c>
      <c r="F23187" s="389" t="s">
        <v>650</v>
      </c>
      <c r="G23187" s="389" t="s">
        <v>519</v>
      </c>
    </row>
    <row r="23188" spans="1:7">
      <c r="A23188" s="389" t="s">
        <v>578</v>
      </c>
      <c r="B23188" s="389" t="s">
        <v>519</v>
      </c>
      <c r="C23188" s="389">
        <v>34865.837904899898</v>
      </c>
      <c r="D23188" s="389" t="s">
        <v>519</v>
      </c>
      <c r="E23188" s="389" t="s">
        <v>670</v>
      </c>
      <c r="F23188" s="389" t="s">
        <v>650</v>
      </c>
      <c r="G23188" s="389" t="s">
        <v>519</v>
      </c>
    </row>
    <row r="23189" spans="1:7">
      <c r="A23189" s="389" t="s">
        <v>578</v>
      </c>
      <c r="B23189" s="389" t="s">
        <v>519</v>
      </c>
      <c r="C23189" s="389">
        <v>34865.837904899898</v>
      </c>
      <c r="D23189" s="389" t="s">
        <v>519</v>
      </c>
      <c r="E23189" s="389" t="s">
        <v>670</v>
      </c>
      <c r="F23189" s="389" t="s">
        <v>650</v>
      </c>
      <c r="G23189" s="389" t="s">
        <v>519</v>
      </c>
    </row>
    <row r="23190" spans="1:7">
      <c r="A23190" s="389" t="s">
        <v>578</v>
      </c>
      <c r="B23190" s="389" t="s">
        <v>519</v>
      </c>
      <c r="C23190" s="389">
        <v>34865.837904899898</v>
      </c>
      <c r="D23190" s="389" t="s">
        <v>519</v>
      </c>
      <c r="E23190" s="389" t="s">
        <v>670</v>
      </c>
      <c r="F23190" s="389" t="s">
        <v>650</v>
      </c>
      <c r="G23190" s="389" t="s">
        <v>519</v>
      </c>
    </row>
    <row r="23191" spans="1:7">
      <c r="A23191" s="389" t="s">
        <v>578</v>
      </c>
      <c r="B23191" s="389" t="s">
        <v>519</v>
      </c>
      <c r="C23191" s="389">
        <v>34865.837904899898</v>
      </c>
      <c r="D23191" s="389" t="s">
        <v>519</v>
      </c>
      <c r="E23191" s="389" t="s">
        <v>670</v>
      </c>
      <c r="F23191" s="389" t="s">
        <v>650</v>
      </c>
      <c r="G23191" s="389" t="s">
        <v>519</v>
      </c>
    </row>
    <row r="23192" spans="1:7">
      <c r="A23192" s="389" t="s">
        <v>578</v>
      </c>
      <c r="B23192" s="389" t="s">
        <v>519</v>
      </c>
      <c r="C23192" s="389">
        <v>34865.837904899898</v>
      </c>
      <c r="D23192" s="389" t="s">
        <v>519</v>
      </c>
      <c r="E23192" s="389" t="s">
        <v>670</v>
      </c>
      <c r="F23192" s="389" t="s">
        <v>650</v>
      </c>
      <c r="G23192" s="389" t="s">
        <v>519</v>
      </c>
    </row>
    <row r="23193" spans="1:7">
      <c r="A23193" s="389" t="s">
        <v>578</v>
      </c>
      <c r="B23193" s="389" t="s">
        <v>519</v>
      </c>
      <c r="C23193" s="389">
        <v>34865.837904899898</v>
      </c>
      <c r="D23193" s="389" t="s">
        <v>519</v>
      </c>
      <c r="E23193" s="389" t="s">
        <v>670</v>
      </c>
      <c r="F23193" s="389" t="s">
        <v>650</v>
      </c>
      <c r="G23193" s="389" t="s">
        <v>519</v>
      </c>
    </row>
    <row r="23194" spans="1:7">
      <c r="A23194" s="389" t="s">
        <v>578</v>
      </c>
      <c r="B23194" s="389" t="s">
        <v>519</v>
      </c>
      <c r="C23194" s="389">
        <v>34865.837904899898</v>
      </c>
      <c r="D23194" s="389" t="s">
        <v>519</v>
      </c>
      <c r="E23194" s="389" t="s">
        <v>670</v>
      </c>
      <c r="F23194" s="389" t="s">
        <v>650</v>
      </c>
      <c r="G23194" s="389" t="s">
        <v>519</v>
      </c>
    </row>
    <row r="23195" spans="1:7">
      <c r="A23195" s="389" t="s">
        <v>578</v>
      </c>
      <c r="B23195" s="389" t="s">
        <v>519</v>
      </c>
      <c r="C23195" s="389">
        <v>34865.837904899898</v>
      </c>
      <c r="D23195" s="389" t="s">
        <v>519</v>
      </c>
      <c r="E23195" s="389" t="s">
        <v>670</v>
      </c>
      <c r="F23195" s="389" t="s">
        <v>650</v>
      </c>
      <c r="G23195" s="389" t="s">
        <v>519</v>
      </c>
    </row>
    <row r="23196" spans="1:7">
      <c r="A23196" s="389" t="s">
        <v>578</v>
      </c>
      <c r="B23196" s="389" t="s">
        <v>519</v>
      </c>
      <c r="C23196" s="389">
        <v>34865.837904899898</v>
      </c>
      <c r="D23196" s="389" t="s">
        <v>519</v>
      </c>
      <c r="E23196" s="389" t="s">
        <v>670</v>
      </c>
      <c r="F23196" s="389" t="s">
        <v>650</v>
      </c>
      <c r="G23196" s="389" t="s">
        <v>519</v>
      </c>
    </row>
    <row r="23197" spans="1:7">
      <c r="A23197" s="389" t="s">
        <v>578</v>
      </c>
      <c r="B23197" s="389" t="s">
        <v>519</v>
      </c>
      <c r="C23197" s="389">
        <v>34865.837904899898</v>
      </c>
      <c r="D23197" s="389" t="s">
        <v>519</v>
      </c>
      <c r="E23197" s="389" t="s">
        <v>670</v>
      </c>
      <c r="F23197" s="389" t="s">
        <v>650</v>
      </c>
      <c r="G23197" s="389" t="s">
        <v>519</v>
      </c>
    </row>
    <row r="23198" spans="1:7">
      <c r="A23198" s="389" t="s">
        <v>578</v>
      </c>
      <c r="B23198" s="389" t="s">
        <v>519</v>
      </c>
      <c r="C23198" s="389">
        <v>34865.837904899898</v>
      </c>
      <c r="D23198" s="389" t="s">
        <v>519</v>
      </c>
      <c r="E23198" s="389" t="s">
        <v>670</v>
      </c>
      <c r="F23198" s="389" t="s">
        <v>650</v>
      </c>
      <c r="G23198" s="389" t="s">
        <v>519</v>
      </c>
    </row>
    <row r="23199" spans="1:7">
      <c r="A23199" s="389" t="s">
        <v>578</v>
      </c>
      <c r="B23199" s="389" t="s">
        <v>519</v>
      </c>
      <c r="C23199" s="389">
        <v>34865.837904899898</v>
      </c>
      <c r="D23199" s="389" t="s">
        <v>519</v>
      </c>
      <c r="E23199" s="389" t="s">
        <v>670</v>
      </c>
      <c r="F23199" s="389" t="s">
        <v>650</v>
      </c>
      <c r="G23199" s="389" t="s">
        <v>519</v>
      </c>
    </row>
    <row r="23200" spans="1:7">
      <c r="A23200" s="389" t="s">
        <v>578</v>
      </c>
      <c r="B23200" s="389" t="s">
        <v>519</v>
      </c>
      <c r="C23200" s="389">
        <v>34865.837904899898</v>
      </c>
      <c r="D23200" s="389" t="s">
        <v>519</v>
      </c>
      <c r="E23200" s="389" t="s">
        <v>670</v>
      </c>
      <c r="F23200" s="389" t="s">
        <v>650</v>
      </c>
      <c r="G23200" s="389" t="s">
        <v>519</v>
      </c>
    </row>
    <row r="23201" spans="1:7">
      <c r="A23201" s="389" t="s">
        <v>578</v>
      </c>
      <c r="B23201" s="389" t="s">
        <v>519</v>
      </c>
      <c r="C23201" s="389">
        <v>34865.837904899898</v>
      </c>
      <c r="D23201" s="389" t="s">
        <v>519</v>
      </c>
      <c r="E23201" s="389" t="s">
        <v>670</v>
      </c>
      <c r="F23201" s="389" t="s">
        <v>650</v>
      </c>
      <c r="G23201" s="389" t="s">
        <v>519</v>
      </c>
    </row>
    <row r="23202" spans="1:7">
      <c r="A23202" s="389" t="s">
        <v>578</v>
      </c>
      <c r="B23202" s="389" t="s">
        <v>519</v>
      </c>
      <c r="C23202" s="389">
        <v>34865.837904899898</v>
      </c>
      <c r="D23202" s="389" t="s">
        <v>519</v>
      </c>
      <c r="E23202" s="389" t="s">
        <v>670</v>
      </c>
      <c r="F23202" s="389" t="s">
        <v>650</v>
      </c>
      <c r="G23202" s="389" t="s">
        <v>519</v>
      </c>
    </row>
    <row r="23203" spans="1:7">
      <c r="A23203" s="389" t="s">
        <v>578</v>
      </c>
      <c r="B23203" s="389" t="s">
        <v>519</v>
      </c>
      <c r="C23203" s="389">
        <v>34865.837904899898</v>
      </c>
      <c r="D23203" s="389" t="s">
        <v>519</v>
      </c>
      <c r="E23203" s="389" t="s">
        <v>670</v>
      </c>
      <c r="F23203" s="389" t="s">
        <v>650</v>
      </c>
      <c r="G23203" s="389" t="s">
        <v>519</v>
      </c>
    </row>
    <row r="23204" spans="1:7">
      <c r="A23204" s="389" t="s">
        <v>578</v>
      </c>
      <c r="B23204" s="389" t="s">
        <v>519</v>
      </c>
      <c r="C23204" s="389">
        <v>34865.837904899898</v>
      </c>
      <c r="D23204" s="389" t="s">
        <v>519</v>
      </c>
      <c r="E23204" s="389" t="s">
        <v>670</v>
      </c>
      <c r="F23204" s="389" t="s">
        <v>650</v>
      </c>
      <c r="G23204" s="389" t="s">
        <v>519</v>
      </c>
    </row>
    <row r="23205" spans="1:7">
      <c r="A23205" s="389" t="s">
        <v>578</v>
      </c>
      <c r="B23205" s="389" t="s">
        <v>519</v>
      </c>
      <c r="C23205" s="389">
        <v>34865.837904899898</v>
      </c>
      <c r="D23205" s="389" t="s">
        <v>519</v>
      </c>
      <c r="E23205" s="389" t="s">
        <v>670</v>
      </c>
      <c r="F23205" s="389" t="s">
        <v>650</v>
      </c>
      <c r="G23205" s="389" t="s">
        <v>519</v>
      </c>
    </row>
    <row r="23206" spans="1:7">
      <c r="A23206" s="389" t="s">
        <v>578</v>
      </c>
      <c r="B23206" s="389" t="s">
        <v>519</v>
      </c>
      <c r="C23206" s="389">
        <v>34865.837904899898</v>
      </c>
      <c r="D23206" s="389" t="s">
        <v>519</v>
      </c>
      <c r="E23206" s="389" t="s">
        <v>670</v>
      </c>
      <c r="F23206" s="389" t="s">
        <v>650</v>
      </c>
      <c r="G23206" s="389" t="s">
        <v>519</v>
      </c>
    </row>
    <row r="23207" spans="1:7">
      <c r="A23207" s="389" t="s">
        <v>578</v>
      </c>
      <c r="B23207" s="389" t="s">
        <v>519</v>
      </c>
      <c r="C23207" s="389">
        <v>34865.837904899898</v>
      </c>
      <c r="D23207" s="389" t="s">
        <v>519</v>
      </c>
      <c r="E23207" s="389" t="s">
        <v>670</v>
      </c>
      <c r="F23207" s="389" t="s">
        <v>650</v>
      </c>
      <c r="G23207" s="389" t="s">
        <v>519</v>
      </c>
    </row>
    <row r="23208" spans="1:7">
      <c r="A23208" s="389" t="s">
        <v>578</v>
      </c>
      <c r="B23208" s="389" t="s">
        <v>519</v>
      </c>
      <c r="C23208" s="389">
        <v>34865.837904899898</v>
      </c>
      <c r="D23208" s="389" t="s">
        <v>519</v>
      </c>
      <c r="E23208" s="389" t="s">
        <v>670</v>
      </c>
      <c r="F23208" s="389" t="s">
        <v>650</v>
      </c>
      <c r="G23208" s="389" t="s">
        <v>519</v>
      </c>
    </row>
    <row r="23209" spans="1:7">
      <c r="A23209" s="389" t="s">
        <v>578</v>
      </c>
      <c r="B23209" s="389" t="s">
        <v>519</v>
      </c>
      <c r="C23209" s="389">
        <v>34865.837904899898</v>
      </c>
      <c r="D23209" s="389" t="s">
        <v>519</v>
      </c>
      <c r="E23209" s="389" t="s">
        <v>670</v>
      </c>
      <c r="F23209" s="389" t="s">
        <v>650</v>
      </c>
      <c r="G23209" s="389" t="s">
        <v>519</v>
      </c>
    </row>
    <row r="23210" spans="1:7">
      <c r="A23210" s="389" t="s">
        <v>578</v>
      </c>
      <c r="B23210" s="389" t="s">
        <v>519</v>
      </c>
      <c r="C23210" s="389">
        <v>34865.837904899898</v>
      </c>
      <c r="D23210" s="389" t="s">
        <v>519</v>
      </c>
      <c r="E23210" s="389" t="s">
        <v>670</v>
      </c>
      <c r="F23210" s="389" t="s">
        <v>650</v>
      </c>
      <c r="G23210" s="389" t="s">
        <v>519</v>
      </c>
    </row>
    <row r="23211" spans="1:7">
      <c r="A23211" s="389" t="s">
        <v>578</v>
      </c>
      <c r="B23211" s="389" t="s">
        <v>519</v>
      </c>
      <c r="C23211" s="389">
        <v>34865.837904899898</v>
      </c>
      <c r="D23211" s="389" t="s">
        <v>519</v>
      </c>
      <c r="E23211" s="389" t="s">
        <v>670</v>
      </c>
      <c r="F23211" s="389" t="s">
        <v>650</v>
      </c>
      <c r="G23211" s="389" t="s">
        <v>519</v>
      </c>
    </row>
    <row r="23212" spans="1:7">
      <c r="A23212" s="389" t="s">
        <v>578</v>
      </c>
      <c r="B23212" s="389" t="s">
        <v>519</v>
      </c>
      <c r="C23212" s="389">
        <v>34865.837904899898</v>
      </c>
      <c r="D23212" s="389" t="s">
        <v>519</v>
      </c>
      <c r="E23212" s="389" t="s">
        <v>670</v>
      </c>
      <c r="F23212" s="389" t="s">
        <v>650</v>
      </c>
      <c r="G23212" s="389" t="s">
        <v>519</v>
      </c>
    </row>
    <row r="23213" spans="1:7">
      <c r="A23213" s="389" t="s">
        <v>578</v>
      </c>
      <c r="B23213" s="389" t="s">
        <v>519</v>
      </c>
      <c r="C23213" s="389">
        <v>34865.837904899898</v>
      </c>
      <c r="D23213" s="389" t="s">
        <v>519</v>
      </c>
      <c r="E23213" s="389" t="s">
        <v>670</v>
      </c>
      <c r="F23213" s="389" t="s">
        <v>650</v>
      </c>
      <c r="G23213" s="389" t="s">
        <v>519</v>
      </c>
    </row>
    <row r="23214" spans="1:7">
      <c r="A23214" s="389" t="s">
        <v>578</v>
      </c>
      <c r="B23214" s="389" t="s">
        <v>519</v>
      </c>
      <c r="C23214" s="389">
        <v>34865.837904899898</v>
      </c>
      <c r="D23214" s="389" t="s">
        <v>519</v>
      </c>
      <c r="E23214" s="389" t="s">
        <v>670</v>
      </c>
      <c r="F23214" s="389" t="s">
        <v>650</v>
      </c>
      <c r="G23214" s="389" t="s">
        <v>519</v>
      </c>
    </row>
    <row r="23215" spans="1:7">
      <c r="A23215" s="389" t="s">
        <v>578</v>
      </c>
      <c r="B23215" s="389" t="s">
        <v>519</v>
      </c>
      <c r="C23215" s="389">
        <v>34865.837904899898</v>
      </c>
      <c r="D23215" s="389" t="s">
        <v>519</v>
      </c>
      <c r="E23215" s="389" t="s">
        <v>670</v>
      </c>
      <c r="F23215" s="389" t="s">
        <v>650</v>
      </c>
      <c r="G23215" s="389" t="s">
        <v>519</v>
      </c>
    </row>
    <row r="23216" spans="1:7">
      <c r="A23216" s="389" t="s">
        <v>578</v>
      </c>
      <c r="B23216" s="389" t="s">
        <v>519</v>
      </c>
      <c r="C23216" s="389">
        <v>34865.837904899898</v>
      </c>
      <c r="D23216" s="389" t="s">
        <v>519</v>
      </c>
      <c r="E23216" s="389" t="s">
        <v>670</v>
      </c>
      <c r="F23216" s="389" t="s">
        <v>650</v>
      </c>
      <c r="G23216" s="389" t="s">
        <v>519</v>
      </c>
    </row>
    <row r="23217" spans="1:7">
      <c r="A23217" s="389" t="s">
        <v>578</v>
      </c>
      <c r="B23217" s="389" t="s">
        <v>519</v>
      </c>
      <c r="C23217" s="389">
        <v>34865.837904899898</v>
      </c>
      <c r="D23217" s="389" t="s">
        <v>519</v>
      </c>
      <c r="E23217" s="389" t="s">
        <v>670</v>
      </c>
      <c r="F23217" s="389" t="s">
        <v>650</v>
      </c>
      <c r="G23217" s="389" t="s">
        <v>519</v>
      </c>
    </row>
    <row r="23218" spans="1:7">
      <c r="A23218" s="389" t="s">
        <v>578</v>
      </c>
      <c r="B23218" s="389" t="s">
        <v>519</v>
      </c>
      <c r="C23218" s="389">
        <v>34865.837904899898</v>
      </c>
      <c r="D23218" s="389" t="s">
        <v>519</v>
      </c>
      <c r="E23218" s="389" t="s">
        <v>670</v>
      </c>
      <c r="F23218" s="389" t="s">
        <v>650</v>
      </c>
      <c r="G23218" s="389" t="s">
        <v>519</v>
      </c>
    </row>
    <row r="23219" spans="1:7">
      <c r="A23219" s="389" t="s">
        <v>578</v>
      </c>
      <c r="B23219" s="389" t="s">
        <v>519</v>
      </c>
      <c r="C23219" s="389">
        <v>34865.837904899898</v>
      </c>
      <c r="D23219" s="389" t="s">
        <v>519</v>
      </c>
      <c r="E23219" s="389" t="s">
        <v>670</v>
      </c>
      <c r="F23219" s="389" t="s">
        <v>650</v>
      </c>
      <c r="G23219" s="389" t="s">
        <v>519</v>
      </c>
    </row>
    <row r="23220" spans="1:7">
      <c r="A23220" s="389" t="s">
        <v>578</v>
      </c>
      <c r="B23220" s="389" t="s">
        <v>519</v>
      </c>
      <c r="C23220" s="389">
        <v>34865.837904899898</v>
      </c>
      <c r="D23220" s="389" t="s">
        <v>519</v>
      </c>
      <c r="E23220" s="389" t="s">
        <v>670</v>
      </c>
      <c r="F23220" s="389" t="s">
        <v>650</v>
      </c>
      <c r="G23220" s="389" t="s">
        <v>519</v>
      </c>
    </row>
    <row r="23221" spans="1:7">
      <c r="A23221" s="389" t="s">
        <v>578</v>
      </c>
      <c r="B23221" s="389" t="s">
        <v>519</v>
      </c>
      <c r="C23221" s="389">
        <v>34865.837904899898</v>
      </c>
      <c r="D23221" s="389" t="s">
        <v>519</v>
      </c>
      <c r="E23221" s="389" t="s">
        <v>670</v>
      </c>
      <c r="F23221" s="389" t="s">
        <v>650</v>
      </c>
      <c r="G23221" s="389" t="s">
        <v>519</v>
      </c>
    </row>
    <row r="23222" spans="1:7">
      <c r="A23222" s="389" t="s">
        <v>578</v>
      </c>
      <c r="B23222" s="389" t="s">
        <v>519</v>
      </c>
      <c r="C23222" s="389">
        <v>34865.837904899898</v>
      </c>
      <c r="D23222" s="389" t="s">
        <v>519</v>
      </c>
      <c r="E23222" s="389" t="s">
        <v>670</v>
      </c>
      <c r="F23222" s="389" t="s">
        <v>650</v>
      </c>
      <c r="G23222" s="389" t="s">
        <v>519</v>
      </c>
    </row>
    <row r="23223" spans="1:7">
      <c r="A23223" s="389" t="s">
        <v>578</v>
      </c>
      <c r="B23223" s="389" t="s">
        <v>519</v>
      </c>
      <c r="C23223" s="389">
        <v>34865.837904899898</v>
      </c>
      <c r="D23223" s="389" t="s">
        <v>519</v>
      </c>
      <c r="E23223" s="389" t="s">
        <v>670</v>
      </c>
      <c r="F23223" s="389" t="s">
        <v>650</v>
      </c>
      <c r="G23223" s="389" t="s">
        <v>519</v>
      </c>
    </row>
    <row r="23224" spans="1:7">
      <c r="A23224" s="389" t="s">
        <v>578</v>
      </c>
      <c r="B23224" s="389" t="s">
        <v>519</v>
      </c>
      <c r="C23224" s="389">
        <v>34865.837904899898</v>
      </c>
      <c r="D23224" s="389" t="s">
        <v>519</v>
      </c>
      <c r="E23224" s="389" t="s">
        <v>670</v>
      </c>
      <c r="F23224" s="389" t="s">
        <v>650</v>
      </c>
      <c r="G23224" s="389" t="s">
        <v>519</v>
      </c>
    </row>
    <row r="23225" spans="1:7">
      <c r="A23225" s="389" t="s">
        <v>578</v>
      </c>
      <c r="B23225" s="389" t="s">
        <v>519</v>
      </c>
      <c r="C23225" s="389">
        <v>34865.837904899898</v>
      </c>
      <c r="D23225" s="389" t="s">
        <v>519</v>
      </c>
      <c r="E23225" s="389" t="s">
        <v>670</v>
      </c>
      <c r="F23225" s="389" t="s">
        <v>650</v>
      </c>
      <c r="G23225" s="389" t="s">
        <v>519</v>
      </c>
    </row>
    <row r="23226" spans="1:7">
      <c r="A23226" s="389" t="s">
        <v>578</v>
      </c>
      <c r="B23226" s="389" t="s">
        <v>519</v>
      </c>
      <c r="C23226" s="389">
        <v>34865.837904899898</v>
      </c>
      <c r="D23226" s="389" t="s">
        <v>519</v>
      </c>
      <c r="E23226" s="389" t="s">
        <v>670</v>
      </c>
      <c r="F23226" s="389" t="s">
        <v>650</v>
      </c>
      <c r="G23226" s="389" t="s">
        <v>519</v>
      </c>
    </row>
    <row r="23227" spans="1:7">
      <c r="A23227" s="389" t="s">
        <v>578</v>
      </c>
      <c r="B23227" s="389" t="s">
        <v>519</v>
      </c>
      <c r="C23227" s="389">
        <v>34865.837904899898</v>
      </c>
      <c r="D23227" s="389" t="s">
        <v>519</v>
      </c>
      <c r="E23227" s="389" t="s">
        <v>670</v>
      </c>
      <c r="F23227" s="389" t="s">
        <v>650</v>
      </c>
      <c r="G23227" s="389" t="s">
        <v>519</v>
      </c>
    </row>
    <row r="23228" spans="1:7">
      <c r="A23228" s="389" t="s">
        <v>578</v>
      </c>
      <c r="B23228" s="389" t="s">
        <v>519</v>
      </c>
      <c r="C23228" s="389">
        <v>34865.837904899898</v>
      </c>
      <c r="D23228" s="389" t="s">
        <v>519</v>
      </c>
      <c r="E23228" s="389" t="s">
        <v>670</v>
      </c>
      <c r="F23228" s="389" t="s">
        <v>650</v>
      </c>
      <c r="G23228" s="389" t="s">
        <v>519</v>
      </c>
    </row>
    <row r="23229" spans="1:7">
      <c r="A23229" s="389" t="s">
        <v>578</v>
      </c>
      <c r="B23229" s="389" t="s">
        <v>519</v>
      </c>
      <c r="C23229" s="389">
        <v>34865.837904899898</v>
      </c>
      <c r="D23229" s="389" t="s">
        <v>519</v>
      </c>
      <c r="E23229" s="389" t="s">
        <v>670</v>
      </c>
      <c r="F23229" s="389" t="s">
        <v>650</v>
      </c>
      <c r="G23229" s="389" t="s">
        <v>519</v>
      </c>
    </row>
    <row r="23230" spans="1:7">
      <c r="A23230" s="389" t="s">
        <v>578</v>
      </c>
      <c r="B23230" s="389" t="s">
        <v>519</v>
      </c>
      <c r="C23230" s="389">
        <v>34865.837904899898</v>
      </c>
      <c r="D23230" s="389" t="s">
        <v>519</v>
      </c>
      <c r="E23230" s="389" t="s">
        <v>670</v>
      </c>
      <c r="F23230" s="389" t="s">
        <v>650</v>
      </c>
      <c r="G23230" s="389" t="s">
        <v>519</v>
      </c>
    </row>
    <row r="23231" spans="1:7">
      <c r="A23231" s="389" t="s">
        <v>578</v>
      </c>
      <c r="B23231" s="389" t="s">
        <v>519</v>
      </c>
      <c r="C23231" s="389">
        <v>34865.837904899898</v>
      </c>
      <c r="D23231" s="389" t="s">
        <v>519</v>
      </c>
      <c r="E23231" s="389" t="s">
        <v>670</v>
      </c>
      <c r="F23231" s="389" t="s">
        <v>650</v>
      </c>
      <c r="G23231" s="389" t="s">
        <v>519</v>
      </c>
    </row>
    <row r="23232" spans="1:7">
      <c r="A23232" s="389" t="s">
        <v>578</v>
      </c>
      <c r="B23232" s="389" t="s">
        <v>519</v>
      </c>
      <c r="C23232" s="389">
        <v>34865.837904899898</v>
      </c>
      <c r="D23232" s="389" t="s">
        <v>519</v>
      </c>
      <c r="E23232" s="389" t="s">
        <v>670</v>
      </c>
      <c r="F23232" s="389" t="s">
        <v>650</v>
      </c>
      <c r="G23232" s="389" t="s">
        <v>519</v>
      </c>
    </row>
    <row r="23233" spans="1:7">
      <c r="A23233" s="389" t="s">
        <v>578</v>
      </c>
      <c r="B23233" s="389" t="s">
        <v>519</v>
      </c>
      <c r="C23233" s="389">
        <v>34865.837904899898</v>
      </c>
      <c r="D23233" s="389" t="s">
        <v>519</v>
      </c>
      <c r="E23233" s="389" t="s">
        <v>670</v>
      </c>
      <c r="F23233" s="389" t="s">
        <v>650</v>
      </c>
      <c r="G23233" s="389" t="s">
        <v>519</v>
      </c>
    </row>
    <row r="23234" spans="1:7">
      <c r="A23234" s="389" t="s">
        <v>578</v>
      </c>
      <c r="B23234" s="389" t="s">
        <v>519</v>
      </c>
      <c r="C23234" s="389">
        <v>34865.837904899898</v>
      </c>
      <c r="D23234" s="389" t="s">
        <v>519</v>
      </c>
      <c r="E23234" s="389" t="s">
        <v>670</v>
      </c>
      <c r="F23234" s="389" t="s">
        <v>650</v>
      </c>
      <c r="G23234" s="389" t="s">
        <v>519</v>
      </c>
    </row>
    <row r="23235" spans="1:7">
      <c r="A23235" s="389" t="s">
        <v>578</v>
      </c>
      <c r="B23235" s="389" t="s">
        <v>519</v>
      </c>
      <c r="C23235" s="389">
        <v>34865.837904899898</v>
      </c>
      <c r="D23235" s="389" t="s">
        <v>519</v>
      </c>
      <c r="E23235" s="389" t="s">
        <v>670</v>
      </c>
      <c r="F23235" s="389" t="s">
        <v>650</v>
      </c>
      <c r="G23235" s="389" t="s">
        <v>519</v>
      </c>
    </row>
    <row r="23236" spans="1:7">
      <c r="A23236" s="389" t="s">
        <v>578</v>
      </c>
      <c r="B23236" s="389" t="s">
        <v>519</v>
      </c>
      <c r="C23236" s="389">
        <v>34865.837904899898</v>
      </c>
      <c r="D23236" s="389" t="s">
        <v>519</v>
      </c>
      <c r="E23236" s="389" t="s">
        <v>670</v>
      </c>
      <c r="F23236" s="389" t="s">
        <v>650</v>
      </c>
      <c r="G23236" s="389" t="s">
        <v>519</v>
      </c>
    </row>
    <row r="23237" spans="1:7">
      <c r="A23237" s="389" t="s">
        <v>578</v>
      </c>
      <c r="B23237" s="389" t="s">
        <v>519</v>
      </c>
      <c r="C23237" s="389">
        <v>34865.837904899898</v>
      </c>
      <c r="D23237" s="389" t="s">
        <v>519</v>
      </c>
      <c r="E23237" s="389" t="s">
        <v>670</v>
      </c>
      <c r="F23237" s="389" t="s">
        <v>650</v>
      </c>
      <c r="G23237" s="389" t="s">
        <v>519</v>
      </c>
    </row>
    <row r="23238" spans="1:7">
      <c r="A23238" s="389" t="s">
        <v>578</v>
      </c>
      <c r="B23238" s="389" t="s">
        <v>519</v>
      </c>
      <c r="C23238" s="389">
        <v>34865.837904899898</v>
      </c>
      <c r="D23238" s="389" t="s">
        <v>519</v>
      </c>
      <c r="E23238" s="389" t="s">
        <v>670</v>
      </c>
      <c r="F23238" s="389" t="s">
        <v>650</v>
      </c>
      <c r="G23238" s="389" t="s">
        <v>519</v>
      </c>
    </row>
    <row r="23239" spans="1:7">
      <c r="A23239" s="389" t="s">
        <v>578</v>
      </c>
      <c r="B23239" s="389" t="s">
        <v>519</v>
      </c>
      <c r="C23239" s="389">
        <v>34865.837904899898</v>
      </c>
      <c r="D23239" s="389" t="s">
        <v>519</v>
      </c>
      <c r="E23239" s="389" t="s">
        <v>670</v>
      </c>
      <c r="F23239" s="389" t="s">
        <v>650</v>
      </c>
      <c r="G23239" s="389" t="s">
        <v>519</v>
      </c>
    </row>
    <row r="23240" spans="1:7">
      <c r="A23240" s="389" t="s">
        <v>578</v>
      </c>
      <c r="B23240" s="389" t="s">
        <v>519</v>
      </c>
      <c r="C23240" s="389">
        <v>34865.837904899898</v>
      </c>
      <c r="D23240" s="389" t="s">
        <v>519</v>
      </c>
      <c r="E23240" s="389" t="s">
        <v>670</v>
      </c>
      <c r="F23240" s="389" t="s">
        <v>650</v>
      </c>
      <c r="G23240" s="389" t="s">
        <v>519</v>
      </c>
    </row>
    <row r="23241" spans="1:7">
      <c r="A23241" s="389" t="s">
        <v>578</v>
      </c>
      <c r="B23241" s="389" t="s">
        <v>519</v>
      </c>
      <c r="C23241" s="389">
        <v>34865.837904899898</v>
      </c>
      <c r="D23241" s="389" t="s">
        <v>519</v>
      </c>
      <c r="E23241" s="389" t="s">
        <v>670</v>
      </c>
      <c r="F23241" s="389" t="s">
        <v>650</v>
      </c>
      <c r="G23241" s="389" t="s">
        <v>519</v>
      </c>
    </row>
    <row r="23242" spans="1:7">
      <c r="A23242" s="389" t="s">
        <v>578</v>
      </c>
      <c r="B23242" s="389" t="s">
        <v>519</v>
      </c>
      <c r="C23242" s="389">
        <v>34865.837904899898</v>
      </c>
      <c r="D23242" s="389" t="s">
        <v>519</v>
      </c>
      <c r="E23242" s="389" t="s">
        <v>670</v>
      </c>
      <c r="F23242" s="389" t="s">
        <v>650</v>
      </c>
      <c r="G23242" s="389" t="s">
        <v>519</v>
      </c>
    </row>
    <row r="23243" spans="1:7">
      <c r="A23243" s="389" t="s">
        <v>581</v>
      </c>
      <c r="B23243" s="389" t="s">
        <v>519</v>
      </c>
      <c r="C23243" s="389">
        <v>34865.837904899898</v>
      </c>
      <c r="D23243" s="389" t="s">
        <v>519</v>
      </c>
      <c r="E23243" s="389" t="s">
        <v>670</v>
      </c>
      <c r="F23243" s="389" t="s">
        <v>650</v>
      </c>
      <c r="G23243" s="389" t="s">
        <v>519</v>
      </c>
    </row>
    <row r="23244" spans="1:7">
      <c r="A23244" s="389" t="s">
        <v>581</v>
      </c>
      <c r="B23244" s="389" t="s">
        <v>519</v>
      </c>
      <c r="C23244" s="389">
        <v>34865.837904899898</v>
      </c>
      <c r="D23244" s="389" t="s">
        <v>519</v>
      </c>
      <c r="E23244" s="389" t="s">
        <v>670</v>
      </c>
      <c r="F23244" s="389" t="s">
        <v>650</v>
      </c>
      <c r="G23244" s="389" t="s">
        <v>519</v>
      </c>
    </row>
    <row r="23245" spans="1:7">
      <c r="A23245" s="389" t="s">
        <v>581</v>
      </c>
      <c r="B23245" s="389" t="s">
        <v>519</v>
      </c>
      <c r="C23245" s="389">
        <v>34865.837904899898</v>
      </c>
      <c r="D23245" s="389" t="s">
        <v>519</v>
      </c>
      <c r="E23245" s="389" t="s">
        <v>670</v>
      </c>
      <c r="F23245" s="389" t="s">
        <v>650</v>
      </c>
      <c r="G23245" s="389" t="s">
        <v>519</v>
      </c>
    </row>
    <row r="23246" spans="1:7">
      <c r="A23246" s="389" t="s">
        <v>581</v>
      </c>
      <c r="B23246" s="389" t="s">
        <v>519</v>
      </c>
      <c r="C23246" s="389">
        <v>34865.837904899898</v>
      </c>
      <c r="D23246" s="389" t="s">
        <v>519</v>
      </c>
      <c r="E23246" s="389" t="s">
        <v>670</v>
      </c>
      <c r="F23246" s="389" t="s">
        <v>650</v>
      </c>
      <c r="G23246" s="389" t="s">
        <v>519</v>
      </c>
    </row>
    <row r="23247" spans="1:7">
      <c r="A23247" s="389" t="s">
        <v>581</v>
      </c>
      <c r="B23247" s="389" t="s">
        <v>519</v>
      </c>
      <c r="C23247" s="389">
        <v>34865.837904899898</v>
      </c>
      <c r="D23247" s="389" t="s">
        <v>519</v>
      </c>
      <c r="E23247" s="389" t="s">
        <v>670</v>
      </c>
      <c r="F23247" s="389" t="s">
        <v>650</v>
      </c>
      <c r="G23247" s="389" t="s">
        <v>519</v>
      </c>
    </row>
    <row r="23248" spans="1:7">
      <c r="A23248" s="389" t="s">
        <v>581</v>
      </c>
      <c r="B23248" s="389" t="s">
        <v>519</v>
      </c>
      <c r="C23248" s="389">
        <v>34865.837904899898</v>
      </c>
      <c r="D23248" s="389" t="s">
        <v>519</v>
      </c>
      <c r="E23248" s="389" t="s">
        <v>670</v>
      </c>
      <c r="F23248" s="389" t="s">
        <v>650</v>
      </c>
      <c r="G23248" s="389" t="s">
        <v>519</v>
      </c>
    </row>
    <row r="23249" spans="1:7">
      <c r="A23249" s="389" t="s">
        <v>581</v>
      </c>
      <c r="B23249" s="389" t="s">
        <v>519</v>
      </c>
      <c r="C23249" s="389">
        <v>34865.837904899898</v>
      </c>
      <c r="D23249" s="389" t="s">
        <v>519</v>
      </c>
      <c r="E23249" s="389" t="s">
        <v>670</v>
      </c>
      <c r="F23249" s="389" t="s">
        <v>650</v>
      </c>
      <c r="G23249" s="389" t="s">
        <v>519</v>
      </c>
    </row>
    <row r="23250" spans="1:7">
      <c r="A23250" s="389" t="s">
        <v>581</v>
      </c>
      <c r="B23250" s="389" t="s">
        <v>519</v>
      </c>
      <c r="C23250" s="389">
        <v>34865.837904899898</v>
      </c>
      <c r="D23250" s="389" t="s">
        <v>519</v>
      </c>
      <c r="E23250" s="389" t="s">
        <v>670</v>
      </c>
      <c r="F23250" s="389" t="s">
        <v>650</v>
      </c>
      <c r="G23250" s="389" t="s">
        <v>519</v>
      </c>
    </row>
    <row r="23251" spans="1:7">
      <c r="A23251" s="389" t="s">
        <v>581</v>
      </c>
      <c r="B23251" s="389" t="s">
        <v>519</v>
      </c>
      <c r="C23251" s="389">
        <v>34865.837904899898</v>
      </c>
      <c r="D23251" s="389" t="s">
        <v>519</v>
      </c>
      <c r="E23251" s="389" t="s">
        <v>670</v>
      </c>
      <c r="F23251" s="389" t="s">
        <v>650</v>
      </c>
      <c r="G23251" s="389" t="s">
        <v>519</v>
      </c>
    </row>
    <row r="23252" spans="1:7">
      <c r="A23252" s="389" t="s">
        <v>581</v>
      </c>
      <c r="B23252" s="389" t="s">
        <v>519</v>
      </c>
      <c r="C23252" s="389">
        <v>34865.837904899898</v>
      </c>
      <c r="D23252" s="389" t="s">
        <v>519</v>
      </c>
      <c r="E23252" s="389" t="s">
        <v>670</v>
      </c>
      <c r="F23252" s="389" t="s">
        <v>650</v>
      </c>
      <c r="G23252" s="389" t="s">
        <v>519</v>
      </c>
    </row>
    <row r="23253" spans="1:7">
      <c r="A23253" s="389" t="s">
        <v>581</v>
      </c>
      <c r="B23253" s="389" t="s">
        <v>519</v>
      </c>
      <c r="C23253" s="389">
        <v>34865.837904899898</v>
      </c>
      <c r="D23253" s="389" t="s">
        <v>519</v>
      </c>
      <c r="E23253" s="389" t="s">
        <v>670</v>
      </c>
      <c r="F23253" s="389" t="s">
        <v>650</v>
      </c>
      <c r="G23253" s="389" t="s">
        <v>519</v>
      </c>
    </row>
    <row r="23254" spans="1:7">
      <c r="A23254" s="389" t="s">
        <v>581</v>
      </c>
      <c r="B23254" s="389" t="s">
        <v>519</v>
      </c>
      <c r="C23254" s="389">
        <v>34865.837904899898</v>
      </c>
      <c r="D23254" s="389" t="s">
        <v>519</v>
      </c>
      <c r="E23254" s="389" t="s">
        <v>670</v>
      </c>
      <c r="F23254" s="389" t="s">
        <v>650</v>
      </c>
      <c r="G23254" s="389" t="s">
        <v>519</v>
      </c>
    </row>
    <row r="23255" spans="1:7">
      <c r="A23255" s="389" t="s">
        <v>581</v>
      </c>
      <c r="B23255" s="389" t="s">
        <v>519</v>
      </c>
      <c r="C23255" s="389">
        <v>34865.837904899898</v>
      </c>
      <c r="D23255" s="389" t="s">
        <v>519</v>
      </c>
      <c r="E23255" s="389" t="s">
        <v>670</v>
      </c>
      <c r="F23255" s="389" t="s">
        <v>650</v>
      </c>
      <c r="G23255" s="389" t="s">
        <v>519</v>
      </c>
    </row>
    <row r="23256" spans="1:7">
      <c r="A23256" s="389" t="s">
        <v>581</v>
      </c>
      <c r="B23256" s="389" t="s">
        <v>519</v>
      </c>
      <c r="C23256" s="389">
        <v>34865.837904899898</v>
      </c>
      <c r="D23256" s="389" t="s">
        <v>519</v>
      </c>
      <c r="E23256" s="389" t="s">
        <v>670</v>
      </c>
      <c r="F23256" s="389" t="s">
        <v>650</v>
      </c>
      <c r="G23256" s="389" t="s">
        <v>519</v>
      </c>
    </row>
    <row r="23257" spans="1:7">
      <c r="A23257" s="389" t="s">
        <v>581</v>
      </c>
      <c r="B23257" s="389" t="s">
        <v>519</v>
      </c>
      <c r="C23257" s="389">
        <v>34865.837904899898</v>
      </c>
      <c r="D23257" s="389" t="s">
        <v>519</v>
      </c>
      <c r="E23257" s="389" t="s">
        <v>670</v>
      </c>
      <c r="F23257" s="389" t="s">
        <v>650</v>
      </c>
      <c r="G23257" s="389" t="s">
        <v>519</v>
      </c>
    </row>
    <row r="23258" spans="1:7">
      <c r="A23258" s="389" t="s">
        <v>581</v>
      </c>
      <c r="B23258" s="389" t="s">
        <v>519</v>
      </c>
      <c r="C23258" s="389">
        <v>34865.837904899898</v>
      </c>
      <c r="D23258" s="389" t="s">
        <v>519</v>
      </c>
      <c r="E23258" s="389" t="s">
        <v>670</v>
      </c>
      <c r="F23258" s="389" t="s">
        <v>650</v>
      </c>
      <c r="G23258" s="389" t="s">
        <v>519</v>
      </c>
    </row>
    <row r="23259" spans="1:7">
      <c r="A23259" s="389" t="s">
        <v>581</v>
      </c>
      <c r="B23259" s="389" t="s">
        <v>519</v>
      </c>
      <c r="C23259" s="389">
        <v>34865.837904899898</v>
      </c>
      <c r="D23259" s="389" t="s">
        <v>519</v>
      </c>
      <c r="E23259" s="389" t="s">
        <v>670</v>
      </c>
      <c r="F23259" s="389" t="s">
        <v>650</v>
      </c>
      <c r="G23259" s="389" t="s">
        <v>519</v>
      </c>
    </row>
    <row r="23260" spans="1:7">
      <c r="A23260" s="389" t="s">
        <v>581</v>
      </c>
      <c r="B23260" s="389" t="s">
        <v>519</v>
      </c>
      <c r="C23260" s="389">
        <v>34865.837904899898</v>
      </c>
      <c r="D23260" s="389" t="s">
        <v>519</v>
      </c>
      <c r="E23260" s="389" t="s">
        <v>670</v>
      </c>
      <c r="F23260" s="389" t="s">
        <v>650</v>
      </c>
      <c r="G23260" s="389" t="s">
        <v>519</v>
      </c>
    </row>
    <row r="23261" spans="1:7">
      <c r="A23261" s="389" t="s">
        <v>581</v>
      </c>
      <c r="B23261" s="389" t="s">
        <v>519</v>
      </c>
      <c r="C23261" s="389">
        <v>34865.837904899898</v>
      </c>
      <c r="D23261" s="389" t="s">
        <v>519</v>
      </c>
      <c r="E23261" s="389" t="s">
        <v>670</v>
      </c>
      <c r="F23261" s="389" t="s">
        <v>650</v>
      </c>
      <c r="G23261" s="389" t="s">
        <v>519</v>
      </c>
    </row>
    <row r="23262" spans="1:7">
      <c r="A23262" s="389" t="s">
        <v>581</v>
      </c>
      <c r="B23262" s="389" t="s">
        <v>519</v>
      </c>
      <c r="C23262" s="389">
        <v>34865.837904899898</v>
      </c>
      <c r="D23262" s="389" t="s">
        <v>519</v>
      </c>
      <c r="E23262" s="389" t="s">
        <v>670</v>
      </c>
      <c r="F23262" s="389" t="s">
        <v>650</v>
      </c>
      <c r="G23262" s="389" t="s">
        <v>519</v>
      </c>
    </row>
    <row r="23263" spans="1:7">
      <c r="A23263" s="389" t="s">
        <v>581</v>
      </c>
      <c r="B23263" s="389" t="s">
        <v>519</v>
      </c>
      <c r="C23263" s="389">
        <v>34865.837904899898</v>
      </c>
      <c r="D23263" s="389" t="s">
        <v>519</v>
      </c>
      <c r="E23263" s="389" t="s">
        <v>670</v>
      </c>
      <c r="F23263" s="389" t="s">
        <v>650</v>
      </c>
      <c r="G23263" s="389" t="s">
        <v>519</v>
      </c>
    </row>
    <row r="23264" spans="1:7">
      <c r="A23264" s="389" t="s">
        <v>581</v>
      </c>
      <c r="B23264" s="389" t="s">
        <v>519</v>
      </c>
      <c r="C23264" s="389">
        <v>34865.837904899898</v>
      </c>
      <c r="D23264" s="389" t="s">
        <v>519</v>
      </c>
      <c r="E23264" s="389" t="s">
        <v>670</v>
      </c>
      <c r="F23264" s="389" t="s">
        <v>650</v>
      </c>
      <c r="G23264" s="389" t="s">
        <v>519</v>
      </c>
    </row>
    <row r="23265" spans="1:7">
      <c r="A23265" s="389" t="s">
        <v>581</v>
      </c>
      <c r="B23265" s="389" t="s">
        <v>519</v>
      </c>
      <c r="C23265" s="389">
        <v>34865.837904899898</v>
      </c>
      <c r="D23265" s="389" t="s">
        <v>519</v>
      </c>
      <c r="E23265" s="389" t="s">
        <v>670</v>
      </c>
      <c r="F23265" s="389" t="s">
        <v>650</v>
      </c>
      <c r="G23265" s="389" t="s">
        <v>519</v>
      </c>
    </row>
    <row r="23266" spans="1:7">
      <c r="A23266" s="389" t="s">
        <v>581</v>
      </c>
      <c r="B23266" s="389" t="s">
        <v>519</v>
      </c>
      <c r="C23266" s="389">
        <v>34865.837904899898</v>
      </c>
      <c r="D23266" s="389" t="s">
        <v>519</v>
      </c>
      <c r="E23266" s="389" t="s">
        <v>670</v>
      </c>
      <c r="F23266" s="389" t="s">
        <v>650</v>
      </c>
      <c r="G23266" s="389" t="s">
        <v>519</v>
      </c>
    </row>
    <row r="23267" spans="1:7">
      <c r="A23267" s="389" t="s">
        <v>581</v>
      </c>
      <c r="B23267" s="389" t="s">
        <v>519</v>
      </c>
      <c r="C23267" s="389">
        <v>34865.837904899898</v>
      </c>
      <c r="D23267" s="389" t="s">
        <v>519</v>
      </c>
      <c r="E23267" s="389" t="s">
        <v>670</v>
      </c>
      <c r="F23267" s="389" t="s">
        <v>650</v>
      </c>
      <c r="G23267" s="389" t="s">
        <v>519</v>
      </c>
    </row>
    <row r="23268" spans="1:7">
      <c r="A23268" s="389" t="s">
        <v>581</v>
      </c>
      <c r="B23268" s="389" t="s">
        <v>519</v>
      </c>
      <c r="C23268" s="389">
        <v>34865.837904899898</v>
      </c>
      <c r="D23268" s="389" t="s">
        <v>519</v>
      </c>
      <c r="E23268" s="389" t="s">
        <v>670</v>
      </c>
      <c r="F23268" s="389" t="s">
        <v>650</v>
      </c>
      <c r="G23268" s="389" t="s">
        <v>519</v>
      </c>
    </row>
    <row r="23269" spans="1:7">
      <c r="A23269" s="389" t="s">
        <v>581</v>
      </c>
      <c r="B23269" s="389" t="s">
        <v>519</v>
      </c>
      <c r="C23269" s="389">
        <v>34865.837904899898</v>
      </c>
      <c r="D23269" s="389" t="s">
        <v>519</v>
      </c>
      <c r="E23269" s="389" t="s">
        <v>670</v>
      </c>
      <c r="F23269" s="389" t="s">
        <v>650</v>
      </c>
      <c r="G23269" s="389" t="s">
        <v>519</v>
      </c>
    </row>
    <row r="23270" spans="1:7">
      <c r="A23270" s="389" t="s">
        <v>581</v>
      </c>
      <c r="B23270" s="389" t="s">
        <v>519</v>
      </c>
      <c r="C23270" s="389">
        <v>34865.837904899898</v>
      </c>
      <c r="D23270" s="389" t="s">
        <v>519</v>
      </c>
      <c r="E23270" s="389" t="s">
        <v>670</v>
      </c>
      <c r="F23270" s="389" t="s">
        <v>650</v>
      </c>
      <c r="G23270" s="389" t="s">
        <v>519</v>
      </c>
    </row>
    <row r="23271" spans="1:7">
      <c r="A23271" s="389" t="s">
        <v>581</v>
      </c>
      <c r="B23271" s="389" t="s">
        <v>519</v>
      </c>
      <c r="C23271" s="389">
        <v>34865.837904899898</v>
      </c>
      <c r="D23271" s="389" t="s">
        <v>519</v>
      </c>
      <c r="E23271" s="389" t="s">
        <v>670</v>
      </c>
      <c r="F23271" s="389" t="s">
        <v>650</v>
      </c>
      <c r="G23271" s="389" t="s">
        <v>519</v>
      </c>
    </row>
    <row r="23272" spans="1:7">
      <c r="A23272" s="389" t="s">
        <v>581</v>
      </c>
      <c r="B23272" s="389" t="s">
        <v>519</v>
      </c>
      <c r="C23272" s="389">
        <v>34865.837904899898</v>
      </c>
      <c r="D23272" s="389" t="s">
        <v>519</v>
      </c>
      <c r="E23272" s="389" t="s">
        <v>670</v>
      </c>
      <c r="F23272" s="389" t="s">
        <v>650</v>
      </c>
      <c r="G23272" s="389" t="s">
        <v>519</v>
      </c>
    </row>
    <row r="23273" spans="1:7">
      <c r="A23273" s="389" t="s">
        <v>581</v>
      </c>
      <c r="B23273" s="389" t="s">
        <v>519</v>
      </c>
      <c r="C23273" s="389">
        <v>34865.837904899898</v>
      </c>
      <c r="D23273" s="389" t="s">
        <v>519</v>
      </c>
      <c r="E23273" s="389" t="s">
        <v>670</v>
      </c>
      <c r="F23273" s="389" t="s">
        <v>650</v>
      </c>
      <c r="G23273" s="389" t="s">
        <v>519</v>
      </c>
    </row>
    <row r="23274" spans="1:7">
      <c r="A23274" s="389" t="s">
        <v>581</v>
      </c>
      <c r="B23274" s="389" t="s">
        <v>519</v>
      </c>
      <c r="C23274" s="389">
        <v>34865.837904899898</v>
      </c>
      <c r="D23274" s="389" t="s">
        <v>519</v>
      </c>
      <c r="E23274" s="389" t="s">
        <v>670</v>
      </c>
      <c r="F23274" s="389" t="s">
        <v>650</v>
      </c>
      <c r="G23274" s="389" t="s">
        <v>519</v>
      </c>
    </row>
    <row r="23275" spans="1:7">
      <c r="A23275" s="389" t="s">
        <v>581</v>
      </c>
      <c r="B23275" s="389" t="s">
        <v>519</v>
      </c>
      <c r="C23275" s="389">
        <v>34865.837904899898</v>
      </c>
      <c r="D23275" s="389" t="s">
        <v>519</v>
      </c>
      <c r="E23275" s="389" t="s">
        <v>670</v>
      </c>
      <c r="F23275" s="389" t="s">
        <v>650</v>
      </c>
      <c r="G23275" s="389" t="s">
        <v>519</v>
      </c>
    </row>
    <row r="23276" spans="1:7">
      <c r="A23276" s="389" t="s">
        <v>581</v>
      </c>
      <c r="B23276" s="389" t="s">
        <v>519</v>
      </c>
      <c r="C23276" s="389">
        <v>34865.837904899898</v>
      </c>
      <c r="D23276" s="389" t="s">
        <v>519</v>
      </c>
      <c r="E23276" s="389" t="s">
        <v>670</v>
      </c>
      <c r="F23276" s="389" t="s">
        <v>650</v>
      </c>
      <c r="G23276" s="389" t="s">
        <v>519</v>
      </c>
    </row>
    <row r="23277" spans="1:7">
      <c r="A23277" s="389" t="s">
        <v>581</v>
      </c>
      <c r="B23277" s="389" t="s">
        <v>519</v>
      </c>
      <c r="C23277" s="389">
        <v>34865.837904899898</v>
      </c>
      <c r="D23277" s="389" t="s">
        <v>519</v>
      </c>
      <c r="E23277" s="389" t="s">
        <v>670</v>
      </c>
      <c r="F23277" s="389" t="s">
        <v>650</v>
      </c>
      <c r="G23277" s="389" t="s">
        <v>519</v>
      </c>
    </row>
    <row r="23278" spans="1:7">
      <c r="A23278" s="389" t="s">
        <v>581</v>
      </c>
      <c r="B23278" s="389" t="s">
        <v>519</v>
      </c>
      <c r="C23278" s="389">
        <v>34865.837904899898</v>
      </c>
      <c r="D23278" s="389" t="s">
        <v>519</v>
      </c>
      <c r="E23278" s="389" t="s">
        <v>670</v>
      </c>
      <c r="F23278" s="389" t="s">
        <v>650</v>
      </c>
      <c r="G23278" s="389" t="s">
        <v>519</v>
      </c>
    </row>
    <row r="23279" spans="1:7">
      <c r="A23279" s="389" t="s">
        <v>581</v>
      </c>
      <c r="B23279" s="389" t="s">
        <v>519</v>
      </c>
      <c r="C23279" s="389">
        <v>34865.837904899898</v>
      </c>
      <c r="D23279" s="389" t="s">
        <v>519</v>
      </c>
      <c r="E23279" s="389" t="s">
        <v>670</v>
      </c>
      <c r="F23279" s="389" t="s">
        <v>650</v>
      </c>
      <c r="G23279" s="389" t="s">
        <v>519</v>
      </c>
    </row>
    <row r="23280" spans="1:7">
      <c r="A23280" s="389" t="s">
        <v>581</v>
      </c>
      <c r="B23280" s="389" t="s">
        <v>519</v>
      </c>
      <c r="C23280" s="389">
        <v>34865.837904899898</v>
      </c>
      <c r="D23280" s="389" t="s">
        <v>519</v>
      </c>
      <c r="E23280" s="389" t="s">
        <v>670</v>
      </c>
      <c r="F23280" s="389" t="s">
        <v>650</v>
      </c>
      <c r="G23280" s="389" t="s">
        <v>519</v>
      </c>
    </row>
    <row r="23281" spans="1:7">
      <c r="A23281" s="389" t="s">
        <v>581</v>
      </c>
      <c r="B23281" s="389" t="s">
        <v>519</v>
      </c>
      <c r="C23281" s="389">
        <v>34865.837904899898</v>
      </c>
      <c r="D23281" s="389" t="s">
        <v>519</v>
      </c>
      <c r="E23281" s="389" t="s">
        <v>670</v>
      </c>
      <c r="F23281" s="389" t="s">
        <v>650</v>
      </c>
      <c r="G23281" s="389" t="s">
        <v>519</v>
      </c>
    </row>
    <row r="23282" spans="1:7">
      <c r="A23282" s="389" t="s">
        <v>581</v>
      </c>
      <c r="B23282" s="389" t="s">
        <v>519</v>
      </c>
      <c r="C23282" s="389">
        <v>34865.837904899898</v>
      </c>
      <c r="D23282" s="389" t="s">
        <v>519</v>
      </c>
      <c r="E23282" s="389" t="s">
        <v>670</v>
      </c>
      <c r="F23282" s="389" t="s">
        <v>650</v>
      </c>
      <c r="G23282" s="389" t="s">
        <v>519</v>
      </c>
    </row>
    <row r="23283" spans="1:7">
      <c r="A23283" s="389" t="s">
        <v>581</v>
      </c>
      <c r="B23283" s="389" t="s">
        <v>519</v>
      </c>
      <c r="C23283" s="389">
        <v>34865.837904899898</v>
      </c>
      <c r="D23283" s="389" t="s">
        <v>519</v>
      </c>
      <c r="E23283" s="389" t="s">
        <v>670</v>
      </c>
      <c r="F23283" s="389" t="s">
        <v>650</v>
      </c>
      <c r="G23283" s="389" t="s">
        <v>519</v>
      </c>
    </row>
    <row r="23284" spans="1:7">
      <c r="A23284" s="389" t="s">
        <v>529</v>
      </c>
      <c r="B23284" s="389" t="s">
        <v>519</v>
      </c>
      <c r="C23284" s="389">
        <v>34865.837904899898</v>
      </c>
      <c r="D23284" s="389" t="s">
        <v>519</v>
      </c>
      <c r="E23284" s="389" t="s">
        <v>670</v>
      </c>
      <c r="F23284" s="389" t="s">
        <v>650</v>
      </c>
      <c r="G23284" s="389" t="s">
        <v>519</v>
      </c>
    </row>
    <row r="23285" spans="1:7">
      <c r="A23285" s="389" t="s">
        <v>581</v>
      </c>
      <c r="B23285" s="389" t="s">
        <v>519</v>
      </c>
      <c r="C23285" s="389">
        <v>34865.837904899898</v>
      </c>
      <c r="D23285" s="389" t="s">
        <v>519</v>
      </c>
      <c r="E23285" s="389" t="s">
        <v>670</v>
      </c>
      <c r="F23285" s="389" t="s">
        <v>650</v>
      </c>
      <c r="G23285" s="389" t="s">
        <v>519</v>
      </c>
    </row>
    <row r="23286" spans="1:7">
      <c r="A23286" s="389" t="s">
        <v>581</v>
      </c>
      <c r="B23286" s="389" t="s">
        <v>519</v>
      </c>
      <c r="C23286" s="389">
        <v>34865.837904899898</v>
      </c>
      <c r="D23286" s="389" t="s">
        <v>519</v>
      </c>
      <c r="E23286" s="389" t="s">
        <v>670</v>
      </c>
      <c r="F23286" s="389" t="s">
        <v>650</v>
      </c>
      <c r="G23286" s="389" t="s">
        <v>519</v>
      </c>
    </row>
    <row r="23287" spans="1:7">
      <c r="A23287" s="389" t="s">
        <v>581</v>
      </c>
      <c r="B23287" s="389" t="s">
        <v>519</v>
      </c>
      <c r="C23287" s="389">
        <v>34865.837904899898</v>
      </c>
      <c r="D23287" s="389" t="s">
        <v>519</v>
      </c>
      <c r="E23287" s="389" t="s">
        <v>670</v>
      </c>
      <c r="F23287" s="389" t="s">
        <v>650</v>
      </c>
      <c r="G23287" s="389" t="s">
        <v>519</v>
      </c>
    </row>
    <row r="23288" spans="1:7">
      <c r="A23288" s="389" t="s">
        <v>581</v>
      </c>
      <c r="B23288" s="389" t="s">
        <v>519</v>
      </c>
      <c r="C23288" s="389">
        <v>34865.837904899898</v>
      </c>
      <c r="D23288" s="389" t="s">
        <v>519</v>
      </c>
      <c r="E23288" s="389" t="s">
        <v>670</v>
      </c>
      <c r="F23288" s="389" t="s">
        <v>650</v>
      </c>
      <c r="G23288" s="389" t="s">
        <v>519</v>
      </c>
    </row>
    <row r="23289" spans="1:7">
      <c r="A23289" s="389" t="s">
        <v>581</v>
      </c>
      <c r="B23289" s="389" t="s">
        <v>519</v>
      </c>
      <c r="C23289" s="389">
        <v>34865.837904899898</v>
      </c>
      <c r="D23289" s="389" t="s">
        <v>519</v>
      </c>
      <c r="E23289" s="389" t="s">
        <v>670</v>
      </c>
      <c r="F23289" s="389" t="s">
        <v>650</v>
      </c>
      <c r="G23289" s="389" t="s">
        <v>519</v>
      </c>
    </row>
    <row r="23290" spans="1:7">
      <c r="A23290" s="389" t="s">
        <v>581</v>
      </c>
      <c r="B23290" s="389" t="s">
        <v>519</v>
      </c>
      <c r="C23290" s="389">
        <v>34865.837904899898</v>
      </c>
      <c r="D23290" s="389" t="s">
        <v>519</v>
      </c>
      <c r="E23290" s="389" t="s">
        <v>670</v>
      </c>
      <c r="F23290" s="389" t="s">
        <v>650</v>
      </c>
      <c r="G23290" s="389" t="s">
        <v>519</v>
      </c>
    </row>
    <row r="23291" spans="1:7">
      <c r="A23291" s="389" t="s">
        <v>581</v>
      </c>
      <c r="B23291" s="389" t="s">
        <v>519</v>
      </c>
      <c r="C23291" s="389">
        <v>34865.837904899898</v>
      </c>
      <c r="D23291" s="389" t="s">
        <v>519</v>
      </c>
      <c r="E23291" s="389" t="s">
        <v>670</v>
      </c>
      <c r="F23291" s="389" t="s">
        <v>650</v>
      </c>
      <c r="G23291" s="389" t="s">
        <v>519</v>
      </c>
    </row>
    <row r="23292" spans="1:7">
      <c r="A23292" s="389" t="s">
        <v>581</v>
      </c>
      <c r="B23292" s="389" t="s">
        <v>519</v>
      </c>
      <c r="C23292" s="389">
        <v>34865.837904899898</v>
      </c>
      <c r="D23292" s="389" t="s">
        <v>519</v>
      </c>
      <c r="E23292" s="389" t="s">
        <v>670</v>
      </c>
      <c r="F23292" s="389" t="s">
        <v>650</v>
      </c>
      <c r="G23292" s="389" t="s">
        <v>519</v>
      </c>
    </row>
    <row r="23293" spans="1:7">
      <c r="A23293" s="389" t="s">
        <v>581</v>
      </c>
      <c r="B23293" s="389" t="s">
        <v>519</v>
      </c>
      <c r="C23293" s="389">
        <v>34865.837904899898</v>
      </c>
      <c r="D23293" s="389" t="s">
        <v>519</v>
      </c>
      <c r="E23293" s="389" t="s">
        <v>670</v>
      </c>
      <c r="F23293" s="389" t="s">
        <v>650</v>
      </c>
      <c r="G23293" s="389" t="s">
        <v>519</v>
      </c>
    </row>
    <row r="23294" spans="1:7">
      <c r="A23294" s="389" t="s">
        <v>581</v>
      </c>
      <c r="B23294" s="389" t="s">
        <v>519</v>
      </c>
      <c r="C23294" s="389">
        <v>34865.837904899898</v>
      </c>
      <c r="D23294" s="389" t="s">
        <v>519</v>
      </c>
      <c r="E23294" s="389" t="s">
        <v>670</v>
      </c>
      <c r="F23294" s="389" t="s">
        <v>650</v>
      </c>
      <c r="G23294" s="389" t="s">
        <v>519</v>
      </c>
    </row>
    <row r="23295" spans="1:7">
      <c r="A23295" s="389" t="s">
        <v>581</v>
      </c>
      <c r="B23295" s="389" t="s">
        <v>519</v>
      </c>
      <c r="C23295" s="389">
        <v>34865.837904899898</v>
      </c>
      <c r="D23295" s="389" t="s">
        <v>519</v>
      </c>
      <c r="E23295" s="389" t="s">
        <v>670</v>
      </c>
      <c r="F23295" s="389" t="s">
        <v>650</v>
      </c>
      <c r="G23295" s="389" t="s">
        <v>519</v>
      </c>
    </row>
    <row r="23296" spans="1:7">
      <c r="A23296" s="389" t="s">
        <v>581</v>
      </c>
      <c r="B23296" s="389" t="s">
        <v>519</v>
      </c>
      <c r="C23296" s="389">
        <v>34865.837904899898</v>
      </c>
      <c r="D23296" s="389" t="s">
        <v>519</v>
      </c>
      <c r="E23296" s="389" t="s">
        <v>670</v>
      </c>
      <c r="F23296" s="389" t="s">
        <v>650</v>
      </c>
      <c r="G23296" s="389" t="s">
        <v>519</v>
      </c>
    </row>
    <row r="23297" spans="1:7">
      <c r="A23297" s="389" t="s">
        <v>581</v>
      </c>
      <c r="B23297" s="389" t="s">
        <v>519</v>
      </c>
      <c r="C23297" s="389">
        <v>34865.837904899898</v>
      </c>
      <c r="D23297" s="389" t="s">
        <v>519</v>
      </c>
      <c r="E23297" s="389" t="s">
        <v>670</v>
      </c>
      <c r="F23297" s="389" t="s">
        <v>650</v>
      </c>
      <c r="G23297" s="389" t="s">
        <v>519</v>
      </c>
    </row>
    <row r="23298" spans="1:7">
      <c r="A23298" s="389" t="s">
        <v>581</v>
      </c>
      <c r="B23298" s="389" t="s">
        <v>519</v>
      </c>
      <c r="C23298" s="389">
        <v>34865.837904899898</v>
      </c>
      <c r="D23298" s="389" t="s">
        <v>519</v>
      </c>
      <c r="E23298" s="389" t="s">
        <v>670</v>
      </c>
      <c r="F23298" s="389" t="s">
        <v>650</v>
      </c>
      <c r="G23298" s="389" t="s">
        <v>519</v>
      </c>
    </row>
    <row r="23299" spans="1:7">
      <c r="A23299" s="389" t="s">
        <v>581</v>
      </c>
      <c r="B23299" s="389" t="s">
        <v>519</v>
      </c>
      <c r="C23299" s="389">
        <v>34865.837904899898</v>
      </c>
      <c r="D23299" s="389" t="s">
        <v>519</v>
      </c>
      <c r="E23299" s="389" t="s">
        <v>670</v>
      </c>
      <c r="F23299" s="389" t="s">
        <v>650</v>
      </c>
      <c r="G23299" s="389" t="s">
        <v>519</v>
      </c>
    </row>
    <row r="23300" spans="1:7">
      <c r="A23300" s="389" t="s">
        <v>581</v>
      </c>
      <c r="B23300" s="389" t="s">
        <v>519</v>
      </c>
      <c r="C23300" s="389">
        <v>34865.837904899898</v>
      </c>
      <c r="D23300" s="389" t="s">
        <v>519</v>
      </c>
      <c r="E23300" s="389" t="s">
        <v>670</v>
      </c>
      <c r="F23300" s="389" t="s">
        <v>650</v>
      </c>
      <c r="G23300" s="389" t="s">
        <v>519</v>
      </c>
    </row>
    <row r="23301" spans="1:7">
      <c r="A23301" s="389" t="s">
        <v>581</v>
      </c>
      <c r="B23301" s="389" t="s">
        <v>519</v>
      </c>
      <c r="C23301" s="389">
        <v>34865.837904899898</v>
      </c>
      <c r="D23301" s="389" t="s">
        <v>519</v>
      </c>
      <c r="E23301" s="389" t="s">
        <v>670</v>
      </c>
      <c r="F23301" s="389" t="s">
        <v>650</v>
      </c>
      <c r="G23301" s="389" t="s">
        <v>519</v>
      </c>
    </row>
    <row r="23302" spans="1:7">
      <c r="A23302" s="389" t="s">
        <v>581</v>
      </c>
      <c r="B23302" s="389" t="s">
        <v>519</v>
      </c>
      <c r="C23302" s="389">
        <v>34865.837904899898</v>
      </c>
      <c r="D23302" s="389" t="s">
        <v>519</v>
      </c>
      <c r="E23302" s="389" t="s">
        <v>670</v>
      </c>
      <c r="F23302" s="389" t="s">
        <v>650</v>
      </c>
      <c r="G23302" s="389" t="s">
        <v>519</v>
      </c>
    </row>
    <row r="23303" spans="1:7">
      <c r="A23303" s="389" t="s">
        <v>581</v>
      </c>
      <c r="B23303" s="389" t="s">
        <v>519</v>
      </c>
      <c r="C23303" s="389">
        <v>34865.837904899898</v>
      </c>
      <c r="D23303" s="389" t="s">
        <v>519</v>
      </c>
      <c r="E23303" s="389" t="s">
        <v>670</v>
      </c>
      <c r="F23303" s="389" t="s">
        <v>650</v>
      </c>
      <c r="G23303" s="389" t="s">
        <v>519</v>
      </c>
    </row>
    <row r="23304" spans="1:7">
      <c r="A23304" s="389" t="s">
        <v>581</v>
      </c>
      <c r="B23304" s="389" t="s">
        <v>519</v>
      </c>
      <c r="C23304" s="389">
        <v>34865.837904899898</v>
      </c>
      <c r="D23304" s="389" t="s">
        <v>519</v>
      </c>
      <c r="E23304" s="389" t="s">
        <v>670</v>
      </c>
      <c r="F23304" s="389" t="s">
        <v>650</v>
      </c>
      <c r="G23304" s="389" t="s">
        <v>519</v>
      </c>
    </row>
    <row r="23305" spans="1:7">
      <c r="A23305" s="389" t="s">
        <v>581</v>
      </c>
      <c r="B23305" s="389" t="s">
        <v>519</v>
      </c>
      <c r="C23305" s="389">
        <v>34865.837904899898</v>
      </c>
      <c r="D23305" s="389" t="s">
        <v>519</v>
      </c>
      <c r="E23305" s="389" t="s">
        <v>670</v>
      </c>
      <c r="F23305" s="389" t="s">
        <v>650</v>
      </c>
      <c r="G23305" s="389" t="s">
        <v>519</v>
      </c>
    </row>
    <row r="23306" spans="1:7">
      <c r="A23306" s="389" t="s">
        <v>581</v>
      </c>
      <c r="B23306" s="389" t="s">
        <v>519</v>
      </c>
      <c r="C23306" s="389">
        <v>34865.837904899898</v>
      </c>
      <c r="D23306" s="389" t="s">
        <v>519</v>
      </c>
      <c r="E23306" s="389" t="s">
        <v>670</v>
      </c>
      <c r="F23306" s="389" t="s">
        <v>650</v>
      </c>
      <c r="G23306" s="389" t="s">
        <v>519</v>
      </c>
    </row>
    <row r="23307" spans="1:7">
      <c r="A23307" s="389" t="s">
        <v>581</v>
      </c>
      <c r="B23307" s="389" t="s">
        <v>519</v>
      </c>
      <c r="C23307" s="389">
        <v>34865.837904899898</v>
      </c>
      <c r="D23307" s="389" t="s">
        <v>519</v>
      </c>
      <c r="E23307" s="389" t="s">
        <v>670</v>
      </c>
      <c r="F23307" s="389" t="s">
        <v>650</v>
      </c>
      <c r="G23307" s="389" t="s">
        <v>519</v>
      </c>
    </row>
    <row r="23308" spans="1:7">
      <c r="A23308" s="389" t="s">
        <v>581</v>
      </c>
      <c r="B23308" s="389" t="s">
        <v>519</v>
      </c>
      <c r="C23308" s="389">
        <v>34865.837904899898</v>
      </c>
      <c r="D23308" s="389" t="s">
        <v>519</v>
      </c>
      <c r="E23308" s="389" t="s">
        <v>670</v>
      </c>
      <c r="F23308" s="389" t="s">
        <v>650</v>
      </c>
      <c r="G23308" s="389" t="s">
        <v>519</v>
      </c>
    </row>
    <row r="23309" spans="1:7">
      <c r="A23309" s="389" t="s">
        <v>581</v>
      </c>
      <c r="B23309" s="389" t="s">
        <v>519</v>
      </c>
      <c r="C23309" s="389">
        <v>34865.837904899898</v>
      </c>
      <c r="D23309" s="389" t="s">
        <v>519</v>
      </c>
      <c r="E23309" s="389" t="s">
        <v>670</v>
      </c>
      <c r="F23309" s="389" t="s">
        <v>650</v>
      </c>
      <c r="G23309" s="389" t="s">
        <v>519</v>
      </c>
    </row>
    <row r="23310" spans="1:7">
      <c r="A23310" s="389" t="s">
        <v>581</v>
      </c>
      <c r="B23310" s="389" t="s">
        <v>519</v>
      </c>
      <c r="C23310" s="389">
        <v>34865.837904899898</v>
      </c>
      <c r="D23310" s="389" t="s">
        <v>519</v>
      </c>
      <c r="E23310" s="389" t="s">
        <v>670</v>
      </c>
      <c r="F23310" s="389" t="s">
        <v>650</v>
      </c>
      <c r="G23310" s="389" t="s">
        <v>519</v>
      </c>
    </row>
    <row r="23311" spans="1:7">
      <c r="A23311" s="389" t="s">
        <v>581</v>
      </c>
      <c r="B23311" s="389" t="s">
        <v>519</v>
      </c>
      <c r="C23311" s="389">
        <v>34865.837904899898</v>
      </c>
      <c r="D23311" s="389" t="s">
        <v>519</v>
      </c>
      <c r="E23311" s="389" t="s">
        <v>670</v>
      </c>
      <c r="F23311" s="389" t="s">
        <v>650</v>
      </c>
      <c r="G23311" s="389" t="s">
        <v>519</v>
      </c>
    </row>
    <row r="23312" spans="1:7">
      <c r="A23312" s="389" t="s">
        <v>581</v>
      </c>
      <c r="B23312" s="389" t="s">
        <v>519</v>
      </c>
      <c r="C23312" s="389">
        <v>34865.837904899898</v>
      </c>
      <c r="D23312" s="389" t="s">
        <v>519</v>
      </c>
      <c r="E23312" s="389" t="s">
        <v>670</v>
      </c>
      <c r="F23312" s="389" t="s">
        <v>650</v>
      </c>
      <c r="G23312" s="389" t="s">
        <v>519</v>
      </c>
    </row>
    <row r="23313" spans="1:7">
      <c r="A23313" s="389" t="s">
        <v>581</v>
      </c>
      <c r="B23313" s="389" t="s">
        <v>519</v>
      </c>
      <c r="C23313" s="389">
        <v>34865.837904899898</v>
      </c>
      <c r="D23313" s="389" t="s">
        <v>519</v>
      </c>
      <c r="E23313" s="389" t="s">
        <v>670</v>
      </c>
      <c r="F23313" s="389" t="s">
        <v>650</v>
      </c>
      <c r="G23313" s="389" t="s">
        <v>519</v>
      </c>
    </row>
    <row r="23314" spans="1:7">
      <c r="A23314" s="389" t="s">
        <v>581</v>
      </c>
      <c r="B23314" s="389" t="s">
        <v>519</v>
      </c>
      <c r="C23314" s="389">
        <v>34865.837904899898</v>
      </c>
      <c r="D23314" s="389" t="s">
        <v>519</v>
      </c>
      <c r="E23314" s="389" t="s">
        <v>670</v>
      </c>
      <c r="F23314" s="389" t="s">
        <v>650</v>
      </c>
      <c r="G23314" s="389" t="s">
        <v>519</v>
      </c>
    </row>
    <row r="23315" spans="1:7">
      <c r="A23315" s="389" t="s">
        <v>581</v>
      </c>
      <c r="B23315" s="389" t="s">
        <v>519</v>
      </c>
      <c r="C23315" s="389">
        <v>34865.837904899898</v>
      </c>
      <c r="D23315" s="389" t="s">
        <v>519</v>
      </c>
      <c r="E23315" s="389" t="s">
        <v>670</v>
      </c>
      <c r="F23315" s="389" t="s">
        <v>650</v>
      </c>
      <c r="G23315" s="389" t="s">
        <v>519</v>
      </c>
    </row>
    <row r="23316" spans="1:7">
      <c r="A23316" s="389" t="s">
        <v>581</v>
      </c>
      <c r="B23316" s="389" t="s">
        <v>519</v>
      </c>
      <c r="C23316" s="389">
        <v>34865.837904899898</v>
      </c>
      <c r="D23316" s="389" t="s">
        <v>519</v>
      </c>
      <c r="E23316" s="389" t="s">
        <v>670</v>
      </c>
      <c r="F23316" s="389" t="s">
        <v>650</v>
      </c>
      <c r="G23316" s="389" t="s">
        <v>519</v>
      </c>
    </row>
    <row r="23317" spans="1:7">
      <c r="A23317" s="389" t="s">
        <v>581</v>
      </c>
      <c r="B23317" s="389" t="s">
        <v>519</v>
      </c>
      <c r="C23317" s="389">
        <v>34865.837904899898</v>
      </c>
      <c r="D23317" s="389" t="s">
        <v>519</v>
      </c>
      <c r="E23317" s="389" t="s">
        <v>670</v>
      </c>
      <c r="F23317" s="389" t="s">
        <v>650</v>
      </c>
      <c r="G23317" s="389" t="s">
        <v>519</v>
      </c>
    </row>
    <row r="23318" spans="1:7">
      <c r="A23318" s="389" t="s">
        <v>581</v>
      </c>
      <c r="B23318" s="389" t="s">
        <v>519</v>
      </c>
      <c r="C23318" s="389">
        <v>34865.837904899898</v>
      </c>
      <c r="D23318" s="389" t="s">
        <v>519</v>
      </c>
      <c r="E23318" s="389" t="s">
        <v>670</v>
      </c>
      <c r="F23318" s="389" t="s">
        <v>650</v>
      </c>
      <c r="G23318" s="389" t="s">
        <v>519</v>
      </c>
    </row>
    <row r="23319" spans="1:7">
      <c r="A23319" s="389" t="s">
        <v>581</v>
      </c>
      <c r="B23319" s="389" t="s">
        <v>519</v>
      </c>
      <c r="C23319" s="389">
        <v>34865.837904899898</v>
      </c>
      <c r="D23319" s="389" t="s">
        <v>519</v>
      </c>
      <c r="E23319" s="389" t="s">
        <v>670</v>
      </c>
      <c r="F23319" s="389" t="s">
        <v>650</v>
      </c>
      <c r="G23319" s="389" t="s">
        <v>519</v>
      </c>
    </row>
    <row r="23320" spans="1:7">
      <c r="A23320" s="389" t="s">
        <v>581</v>
      </c>
      <c r="B23320" s="389" t="s">
        <v>519</v>
      </c>
      <c r="C23320" s="389">
        <v>34865.837904899898</v>
      </c>
      <c r="D23320" s="389" t="s">
        <v>519</v>
      </c>
      <c r="E23320" s="389" t="s">
        <v>670</v>
      </c>
      <c r="F23320" s="389" t="s">
        <v>650</v>
      </c>
      <c r="G23320" s="389" t="s">
        <v>519</v>
      </c>
    </row>
    <row r="23321" spans="1:7">
      <c r="A23321" s="389" t="s">
        <v>581</v>
      </c>
      <c r="B23321" s="389" t="s">
        <v>519</v>
      </c>
      <c r="C23321" s="389">
        <v>34865.837904899898</v>
      </c>
      <c r="D23321" s="389" t="s">
        <v>519</v>
      </c>
      <c r="E23321" s="389" t="s">
        <v>670</v>
      </c>
      <c r="F23321" s="389" t="s">
        <v>650</v>
      </c>
      <c r="G23321" s="389" t="s">
        <v>519</v>
      </c>
    </row>
    <row r="23322" spans="1:7">
      <c r="A23322" s="389" t="s">
        <v>581</v>
      </c>
      <c r="B23322" s="389" t="s">
        <v>519</v>
      </c>
      <c r="C23322" s="389">
        <v>34865.837904899898</v>
      </c>
      <c r="D23322" s="389" t="s">
        <v>519</v>
      </c>
      <c r="E23322" s="389" t="s">
        <v>670</v>
      </c>
      <c r="F23322" s="389" t="s">
        <v>650</v>
      </c>
      <c r="G23322" s="389" t="s">
        <v>519</v>
      </c>
    </row>
    <row r="23323" spans="1:7">
      <c r="A23323" s="389" t="s">
        <v>581</v>
      </c>
      <c r="B23323" s="389" t="s">
        <v>519</v>
      </c>
      <c r="C23323" s="389">
        <v>34865.837904899898</v>
      </c>
      <c r="D23323" s="389" t="s">
        <v>519</v>
      </c>
      <c r="E23323" s="389" t="s">
        <v>670</v>
      </c>
      <c r="F23323" s="389" t="s">
        <v>650</v>
      </c>
      <c r="G23323" s="389" t="s">
        <v>519</v>
      </c>
    </row>
    <row r="23324" spans="1:7">
      <c r="A23324" s="389" t="s">
        <v>581</v>
      </c>
      <c r="B23324" s="389" t="s">
        <v>519</v>
      </c>
      <c r="C23324" s="389">
        <v>34865.837904899898</v>
      </c>
      <c r="D23324" s="389" t="s">
        <v>519</v>
      </c>
      <c r="E23324" s="389" t="s">
        <v>670</v>
      </c>
      <c r="F23324" s="389" t="s">
        <v>650</v>
      </c>
      <c r="G23324" s="389" t="s">
        <v>519</v>
      </c>
    </row>
    <row r="23325" spans="1:7">
      <c r="A23325" s="389" t="s">
        <v>581</v>
      </c>
      <c r="B23325" s="389" t="s">
        <v>519</v>
      </c>
      <c r="C23325" s="389">
        <v>34865.837904899898</v>
      </c>
      <c r="D23325" s="389" t="s">
        <v>519</v>
      </c>
      <c r="E23325" s="389" t="s">
        <v>670</v>
      </c>
      <c r="F23325" s="389" t="s">
        <v>650</v>
      </c>
      <c r="G23325" s="389" t="s">
        <v>519</v>
      </c>
    </row>
    <row r="23326" spans="1:7">
      <c r="A23326" s="389" t="s">
        <v>581</v>
      </c>
      <c r="B23326" s="389" t="s">
        <v>519</v>
      </c>
      <c r="C23326" s="389">
        <v>34865.837904899898</v>
      </c>
      <c r="D23326" s="389" t="s">
        <v>519</v>
      </c>
      <c r="E23326" s="389" t="s">
        <v>670</v>
      </c>
      <c r="F23326" s="389" t="s">
        <v>650</v>
      </c>
      <c r="G23326" s="389" t="s">
        <v>519</v>
      </c>
    </row>
    <row r="23327" spans="1:7">
      <c r="A23327" s="389" t="s">
        <v>581</v>
      </c>
      <c r="B23327" s="389" t="s">
        <v>519</v>
      </c>
      <c r="C23327" s="389">
        <v>34865.837904899898</v>
      </c>
      <c r="D23327" s="389" t="s">
        <v>519</v>
      </c>
      <c r="E23327" s="389" t="s">
        <v>670</v>
      </c>
      <c r="F23327" s="389" t="s">
        <v>650</v>
      </c>
      <c r="G23327" s="389" t="s">
        <v>519</v>
      </c>
    </row>
    <row r="23328" spans="1:7">
      <c r="A23328" s="389" t="s">
        <v>581</v>
      </c>
      <c r="B23328" s="389" t="s">
        <v>519</v>
      </c>
      <c r="C23328" s="389">
        <v>34865.837904899898</v>
      </c>
      <c r="D23328" s="389" t="s">
        <v>519</v>
      </c>
      <c r="E23328" s="389" t="s">
        <v>670</v>
      </c>
      <c r="F23328" s="389" t="s">
        <v>650</v>
      </c>
      <c r="G23328" s="389" t="s">
        <v>519</v>
      </c>
    </row>
    <row r="23329" spans="1:7">
      <c r="A23329" s="389" t="s">
        <v>581</v>
      </c>
      <c r="B23329" s="389" t="s">
        <v>519</v>
      </c>
      <c r="C23329" s="389">
        <v>34865.837904899898</v>
      </c>
      <c r="D23329" s="389" t="s">
        <v>519</v>
      </c>
      <c r="E23329" s="389" t="s">
        <v>670</v>
      </c>
      <c r="F23329" s="389" t="s">
        <v>650</v>
      </c>
      <c r="G23329" s="389" t="s">
        <v>519</v>
      </c>
    </row>
    <row r="23330" spans="1:7">
      <c r="A23330" s="389" t="s">
        <v>581</v>
      </c>
      <c r="B23330" s="389" t="s">
        <v>519</v>
      </c>
      <c r="C23330" s="389">
        <v>34865.837904899898</v>
      </c>
      <c r="D23330" s="389" t="s">
        <v>519</v>
      </c>
      <c r="E23330" s="389" t="s">
        <v>670</v>
      </c>
      <c r="F23330" s="389" t="s">
        <v>650</v>
      </c>
      <c r="G23330" s="389" t="s">
        <v>519</v>
      </c>
    </row>
    <row r="23331" spans="1:7">
      <c r="A23331" s="389" t="s">
        <v>581</v>
      </c>
      <c r="B23331" s="389" t="s">
        <v>519</v>
      </c>
      <c r="C23331" s="389">
        <v>34865.837904899898</v>
      </c>
      <c r="D23331" s="389" t="s">
        <v>519</v>
      </c>
      <c r="E23331" s="389" t="s">
        <v>670</v>
      </c>
      <c r="F23331" s="389" t="s">
        <v>650</v>
      </c>
      <c r="G23331" s="389" t="s">
        <v>519</v>
      </c>
    </row>
    <row r="23332" spans="1:7">
      <c r="A23332" s="389" t="s">
        <v>581</v>
      </c>
      <c r="B23332" s="389" t="s">
        <v>519</v>
      </c>
      <c r="C23332" s="389">
        <v>34865.837904899898</v>
      </c>
      <c r="D23332" s="389" t="s">
        <v>519</v>
      </c>
      <c r="E23332" s="389" t="s">
        <v>670</v>
      </c>
      <c r="F23332" s="389" t="s">
        <v>650</v>
      </c>
      <c r="G23332" s="389" t="s">
        <v>519</v>
      </c>
    </row>
    <row r="23333" spans="1:7">
      <c r="A23333" s="389" t="s">
        <v>581</v>
      </c>
      <c r="B23333" s="389" t="s">
        <v>519</v>
      </c>
      <c r="C23333" s="389">
        <v>34865.837904899898</v>
      </c>
      <c r="D23333" s="389" t="s">
        <v>519</v>
      </c>
      <c r="E23333" s="389" t="s">
        <v>670</v>
      </c>
      <c r="F23333" s="389" t="s">
        <v>650</v>
      </c>
      <c r="G23333" s="389" t="s">
        <v>519</v>
      </c>
    </row>
    <row r="23334" spans="1:7">
      <c r="A23334" s="389" t="s">
        <v>581</v>
      </c>
      <c r="B23334" s="389" t="s">
        <v>519</v>
      </c>
      <c r="C23334" s="389">
        <v>34865.837904899898</v>
      </c>
      <c r="D23334" s="389" t="s">
        <v>519</v>
      </c>
      <c r="E23334" s="389" t="s">
        <v>670</v>
      </c>
      <c r="F23334" s="389" t="s">
        <v>650</v>
      </c>
      <c r="G23334" s="389" t="s">
        <v>519</v>
      </c>
    </row>
    <row r="23335" spans="1:7">
      <c r="A23335" s="389" t="s">
        <v>581</v>
      </c>
      <c r="B23335" s="389" t="s">
        <v>519</v>
      </c>
      <c r="C23335" s="389">
        <v>34865.837904899898</v>
      </c>
      <c r="D23335" s="389" t="s">
        <v>519</v>
      </c>
      <c r="E23335" s="389" t="s">
        <v>670</v>
      </c>
      <c r="F23335" s="389" t="s">
        <v>650</v>
      </c>
      <c r="G23335" s="389" t="s">
        <v>519</v>
      </c>
    </row>
    <row r="23336" spans="1:7">
      <c r="A23336" s="389" t="s">
        <v>581</v>
      </c>
      <c r="B23336" s="389" t="s">
        <v>519</v>
      </c>
      <c r="C23336" s="389">
        <v>34865.837904899898</v>
      </c>
      <c r="D23336" s="389" t="s">
        <v>519</v>
      </c>
      <c r="E23336" s="389" t="s">
        <v>670</v>
      </c>
      <c r="F23336" s="389" t="s">
        <v>650</v>
      </c>
      <c r="G23336" s="389" t="s">
        <v>519</v>
      </c>
    </row>
    <row r="23337" spans="1:7">
      <c r="A23337" s="389" t="s">
        <v>581</v>
      </c>
      <c r="B23337" s="389" t="s">
        <v>519</v>
      </c>
      <c r="C23337" s="389">
        <v>34865.837904899898</v>
      </c>
      <c r="D23337" s="389" t="s">
        <v>519</v>
      </c>
      <c r="E23337" s="389" t="s">
        <v>670</v>
      </c>
      <c r="F23337" s="389" t="s">
        <v>650</v>
      </c>
      <c r="G23337" s="389" t="s">
        <v>519</v>
      </c>
    </row>
    <row r="23338" spans="1:7">
      <c r="A23338" s="389" t="s">
        <v>581</v>
      </c>
      <c r="B23338" s="389" t="s">
        <v>519</v>
      </c>
      <c r="C23338" s="389">
        <v>34865.837904899898</v>
      </c>
      <c r="D23338" s="389" t="s">
        <v>519</v>
      </c>
      <c r="E23338" s="389" t="s">
        <v>670</v>
      </c>
      <c r="F23338" s="389" t="s">
        <v>650</v>
      </c>
      <c r="G23338" s="389" t="s">
        <v>519</v>
      </c>
    </row>
    <row r="23339" spans="1:7">
      <c r="A23339" s="389" t="s">
        <v>581</v>
      </c>
      <c r="B23339" s="389" t="s">
        <v>519</v>
      </c>
      <c r="C23339" s="389">
        <v>34865.837904899898</v>
      </c>
      <c r="D23339" s="389" t="s">
        <v>519</v>
      </c>
      <c r="E23339" s="389" t="s">
        <v>670</v>
      </c>
      <c r="F23339" s="389" t="s">
        <v>650</v>
      </c>
      <c r="G23339" s="389" t="s">
        <v>519</v>
      </c>
    </row>
    <row r="23340" spans="1:7">
      <c r="A23340" s="389" t="s">
        <v>581</v>
      </c>
      <c r="B23340" s="389" t="s">
        <v>519</v>
      </c>
      <c r="C23340" s="389">
        <v>34865.837904899898</v>
      </c>
      <c r="D23340" s="389" t="s">
        <v>519</v>
      </c>
      <c r="E23340" s="389" t="s">
        <v>670</v>
      </c>
      <c r="F23340" s="389" t="s">
        <v>650</v>
      </c>
      <c r="G23340" s="389" t="s">
        <v>519</v>
      </c>
    </row>
    <row r="23341" spans="1:7">
      <c r="A23341" s="389" t="s">
        <v>581</v>
      </c>
      <c r="B23341" s="389" t="s">
        <v>519</v>
      </c>
      <c r="C23341" s="389">
        <v>34865.837904899898</v>
      </c>
      <c r="D23341" s="389" t="s">
        <v>519</v>
      </c>
      <c r="E23341" s="389" t="s">
        <v>670</v>
      </c>
      <c r="F23341" s="389" t="s">
        <v>650</v>
      </c>
      <c r="G23341" s="389" t="s">
        <v>519</v>
      </c>
    </row>
    <row r="23342" spans="1:7">
      <c r="A23342" s="389" t="s">
        <v>581</v>
      </c>
      <c r="B23342" s="389" t="s">
        <v>519</v>
      </c>
      <c r="C23342" s="389">
        <v>34865.837904899898</v>
      </c>
      <c r="D23342" s="389" t="s">
        <v>519</v>
      </c>
      <c r="E23342" s="389" t="s">
        <v>670</v>
      </c>
      <c r="F23342" s="389" t="s">
        <v>650</v>
      </c>
      <c r="G23342" s="389" t="s">
        <v>519</v>
      </c>
    </row>
    <row r="23343" spans="1:7">
      <c r="A23343" s="389" t="s">
        <v>581</v>
      </c>
      <c r="B23343" s="389" t="s">
        <v>519</v>
      </c>
      <c r="C23343" s="389">
        <v>34865.837904899898</v>
      </c>
      <c r="D23343" s="389" t="s">
        <v>519</v>
      </c>
      <c r="E23343" s="389" t="s">
        <v>670</v>
      </c>
      <c r="F23343" s="389" t="s">
        <v>650</v>
      </c>
      <c r="G23343" s="389" t="s">
        <v>519</v>
      </c>
    </row>
    <row r="23344" spans="1:7">
      <c r="A23344" s="389" t="s">
        <v>581</v>
      </c>
      <c r="B23344" s="389" t="s">
        <v>519</v>
      </c>
      <c r="C23344" s="389">
        <v>34865.837904899898</v>
      </c>
      <c r="D23344" s="389" t="s">
        <v>519</v>
      </c>
      <c r="E23344" s="389" t="s">
        <v>670</v>
      </c>
      <c r="F23344" s="389" t="s">
        <v>650</v>
      </c>
      <c r="G23344" s="389" t="s">
        <v>519</v>
      </c>
    </row>
    <row r="23345" spans="1:7">
      <c r="A23345" s="389" t="s">
        <v>581</v>
      </c>
      <c r="B23345" s="389" t="s">
        <v>519</v>
      </c>
      <c r="C23345" s="389">
        <v>34865.837904899898</v>
      </c>
      <c r="D23345" s="389" t="s">
        <v>519</v>
      </c>
      <c r="E23345" s="389" t="s">
        <v>670</v>
      </c>
      <c r="F23345" s="389" t="s">
        <v>650</v>
      </c>
      <c r="G23345" s="389" t="s">
        <v>519</v>
      </c>
    </row>
    <row r="23346" spans="1:7">
      <c r="A23346" s="389" t="s">
        <v>581</v>
      </c>
      <c r="B23346" s="389" t="s">
        <v>519</v>
      </c>
      <c r="C23346" s="389">
        <v>34865.837904899898</v>
      </c>
      <c r="D23346" s="389" t="s">
        <v>519</v>
      </c>
      <c r="E23346" s="389" t="s">
        <v>670</v>
      </c>
      <c r="F23346" s="389" t="s">
        <v>650</v>
      </c>
      <c r="G23346" s="389" t="s">
        <v>519</v>
      </c>
    </row>
    <row r="23347" spans="1:7">
      <c r="A23347" s="389" t="s">
        <v>581</v>
      </c>
      <c r="B23347" s="389" t="s">
        <v>519</v>
      </c>
      <c r="C23347" s="389">
        <v>34865.837904899898</v>
      </c>
      <c r="D23347" s="389" t="s">
        <v>519</v>
      </c>
      <c r="E23347" s="389" t="s">
        <v>670</v>
      </c>
      <c r="F23347" s="389" t="s">
        <v>650</v>
      </c>
      <c r="G23347" s="389" t="s">
        <v>519</v>
      </c>
    </row>
    <row r="23348" spans="1:7">
      <c r="A23348" s="389" t="s">
        <v>581</v>
      </c>
      <c r="B23348" s="389" t="s">
        <v>519</v>
      </c>
      <c r="C23348" s="389">
        <v>34865.837904899898</v>
      </c>
      <c r="D23348" s="389" t="s">
        <v>519</v>
      </c>
      <c r="E23348" s="389" t="s">
        <v>670</v>
      </c>
      <c r="F23348" s="389" t="s">
        <v>650</v>
      </c>
      <c r="G23348" s="389" t="s">
        <v>519</v>
      </c>
    </row>
    <row r="23349" spans="1:7">
      <c r="A23349" s="389" t="s">
        <v>581</v>
      </c>
      <c r="B23349" s="389" t="s">
        <v>519</v>
      </c>
      <c r="C23349" s="389">
        <v>34865.837904899898</v>
      </c>
      <c r="D23349" s="389" t="s">
        <v>519</v>
      </c>
      <c r="E23349" s="389" t="s">
        <v>670</v>
      </c>
      <c r="F23349" s="389" t="s">
        <v>650</v>
      </c>
      <c r="G23349" s="389" t="s">
        <v>519</v>
      </c>
    </row>
    <row r="23350" spans="1:7">
      <c r="A23350" s="389" t="s">
        <v>581</v>
      </c>
      <c r="B23350" s="389" t="s">
        <v>519</v>
      </c>
      <c r="C23350" s="389">
        <v>34865.837904899898</v>
      </c>
      <c r="D23350" s="389" t="s">
        <v>519</v>
      </c>
      <c r="E23350" s="389" t="s">
        <v>670</v>
      </c>
      <c r="F23350" s="389" t="s">
        <v>650</v>
      </c>
      <c r="G23350" s="389" t="s">
        <v>519</v>
      </c>
    </row>
    <row r="23351" spans="1:7">
      <c r="A23351" s="389" t="s">
        <v>581</v>
      </c>
      <c r="B23351" s="389" t="s">
        <v>519</v>
      </c>
      <c r="C23351" s="389">
        <v>34865.837904899898</v>
      </c>
      <c r="D23351" s="389" t="s">
        <v>519</v>
      </c>
      <c r="E23351" s="389" t="s">
        <v>670</v>
      </c>
      <c r="F23351" s="389" t="s">
        <v>650</v>
      </c>
      <c r="G23351" s="389" t="s">
        <v>519</v>
      </c>
    </row>
    <row r="23352" spans="1:7">
      <c r="A23352" s="389" t="s">
        <v>581</v>
      </c>
      <c r="B23352" s="389" t="s">
        <v>519</v>
      </c>
      <c r="C23352" s="389">
        <v>34865.837904899898</v>
      </c>
      <c r="D23352" s="389" t="s">
        <v>519</v>
      </c>
      <c r="E23352" s="389" t="s">
        <v>670</v>
      </c>
      <c r="F23352" s="389" t="s">
        <v>650</v>
      </c>
      <c r="G23352" s="389" t="s">
        <v>519</v>
      </c>
    </row>
    <row r="23353" spans="1:7">
      <c r="A23353" s="389" t="s">
        <v>581</v>
      </c>
      <c r="B23353" s="389" t="s">
        <v>519</v>
      </c>
      <c r="C23353" s="389">
        <v>34865.837904899898</v>
      </c>
      <c r="D23353" s="389" t="s">
        <v>519</v>
      </c>
      <c r="E23353" s="389" t="s">
        <v>670</v>
      </c>
      <c r="F23353" s="389" t="s">
        <v>650</v>
      </c>
      <c r="G23353" s="389" t="s">
        <v>519</v>
      </c>
    </row>
    <row r="23354" spans="1:7">
      <c r="A23354" s="389" t="s">
        <v>581</v>
      </c>
      <c r="B23354" s="389" t="s">
        <v>519</v>
      </c>
      <c r="C23354" s="389">
        <v>34865.837904899898</v>
      </c>
      <c r="D23354" s="389" t="s">
        <v>519</v>
      </c>
      <c r="E23354" s="389" t="s">
        <v>670</v>
      </c>
      <c r="F23354" s="389" t="s">
        <v>650</v>
      </c>
      <c r="G23354" s="389" t="s">
        <v>519</v>
      </c>
    </row>
    <row r="23355" spans="1:7">
      <c r="A23355" s="389" t="s">
        <v>581</v>
      </c>
      <c r="B23355" s="389" t="s">
        <v>519</v>
      </c>
      <c r="C23355" s="389">
        <v>34865.837904899898</v>
      </c>
      <c r="D23355" s="389" t="s">
        <v>519</v>
      </c>
      <c r="E23355" s="389" t="s">
        <v>670</v>
      </c>
      <c r="F23355" s="389" t="s">
        <v>650</v>
      </c>
      <c r="G23355" s="389" t="s">
        <v>519</v>
      </c>
    </row>
    <row r="23356" spans="1:7">
      <c r="A23356" s="389" t="s">
        <v>581</v>
      </c>
      <c r="B23356" s="389" t="s">
        <v>519</v>
      </c>
      <c r="C23356" s="389">
        <v>34865.837904899898</v>
      </c>
      <c r="D23356" s="389" t="s">
        <v>519</v>
      </c>
      <c r="E23356" s="389" t="s">
        <v>670</v>
      </c>
      <c r="F23356" s="389" t="s">
        <v>650</v>
      </c>
      <c r="G23356" s="389" t="s">
        <v>519</v>
      </c>
    </row>
    <row r="23357" spans="1:7">
      <c r="A23357" s="389" t="s">
        <v>581</v>
      </c>
      <c r="B23357" s="389" t="s">
        <v>519</v>
      </c>
      <c r="C23357" s="389">
        <v>34865.837904899898</v>
      </c>
      <c r="D23357" s="389" t="s">
        <v>519</v>
      </c>
      <c r="E23357" s="389" t="s">
        <v>670</v>
      </c>
      <c r="F23357" s="389" t="s">
        <v>650</v>
      </c>
      <c r="G23357" s="389" t="s">
        <v>519</v>
      </c>
    </row>
    <row r="23358" spans="1:7">
      <c r="A23358" s="389" t="s">
        <v>581</v>
      </c>
      <c r="B23358" s="389" t="s">
        <v>519</v>
      </c>
      <c r="C23358" s="389">
        <v>34865.837904899898</v>
      </c>
      <c r="D23358" s="389" t="s">
        <v>519</v>
      </c>
      <c r="E23358" s="389" t="s">
        <v>670</v>
      </c>
      <c r="F23358" s="389" t="s">
        <v>650</v>
      </c>
      <c r="G23358" s="389" t="s">
        <v>519</v>
      </c>
    </row>
    <row r="23359" spans="1:7">
      <c r="A23359" s="389" t="s">
        <v>581</v>
      </c>
      <c r="B23359" s="389" t="s">
        <v>519</v>
      </c>
      <c r="C23359" s="389">
        <v>34865.837904899898</v>
      </c>
      <c r="D23359" s="389" t="s">
        <v>519</v>
      </c>
      <c r="E23359" s="389" t="s">
        <v>670</v>
      </c>
      <c r="F23359" s="389" t="s">
        <v>650</v>
      </c>
      <c r="G23359" s="389" t="s">
        <v>519</v>
      </c>
    </row>
    <row r="23360" spans="1:7">
      <c r="A23360" s="389" t="s">
        <v>581</v>
      </c>
      <c r="B23360" s="389" t="s">
        <v>519</v>
      </c>
      <c r="C23360" s="389">
        <v>34865.837904899898</v>
      </c>
      <c r="D23360" s="389" t="s">
        <v>519</v>
      </c>
      <c r="E23360" s="389" t="s">
        <v>670</v>
      </c>
      <c r="F23360" s="389" t="s">
        <v>650</v>
      </c>
      <c r="G23360" s="389" t="s">
        <v>519</v>
      </c>
    </row>
    <row r="23361" spans="1:7">
      <c r="A23361" s="389" t="s">
        <v>581</v>
      </c>
      <c r="B23361" s="389" t="s">
        <v>519</v>
      </c>
      <c r="C23361" s="389">
        <v>34865.837904899898</v>
      </c>
      <c r="D23361" s="389" t="s">
        <v>519</v>
      </c>
      <c r="E23361" s="389" t="s">
        <v>670</v>
      </c>
      <c r="F23361" s="389" t="s">
        <v>650</v>
      </c>
      <c r="G23361" s="389" t="s">
        <v>519</v>
      </c>
    </row>
    <row r="23362" spans="1:7">
      <c r="A23362" s="389" t="s">
        <v>581</v>
      </c>
      <c r="B23362" s="389" t="s">
        <v>519</v>
      </c>
      <c r="C23362" s="389">
        <v>34865.837904899898</v>
      </c>
      <c r="D23362" s="389" t="s">
        <v>519</v>
      </c>
      <c r="E23362" s="389" t="s">
        <v>670</v>
      </c>
      <c r="F23362" s="389" t="s">
        <v>650</v>
      </c>
      <c r="G23362" s="389" t="s">
        <v>519</v>
      </c>
    </row>
    <row r="23363" spans="1:7">
      <c r="A23363" s="389" t="s">
        <v>581</v>
      </c>
      <c r="B23363" s="389" t="s">
        <v>519</v>
      </c>
      <c r="C23363" s="389">
        <v>34865.837904899898</v>
      </c>
      <c r="D23363" s="389" t="s">
        <v>519</v>
      </c>
      <c r="E23363" s="389" t="s">
        <v>670</v>
      </c>
      <c r="F23363" s="389" t="s">
        <v>650</v>
      </c>
      <c r="G23363" s="389" t="s">
        <v>519</v>
      </c>
    </row>
    <row r="23364" spans="1:7">
      <c r="A23364" s="389" t="s">
        <v>581</v>
      </c>
      <c r="B23364" s="389" t="s">
        <v>519</v>
      </c>
      <c r="C23364" s="389">
        <v>34865.837904899898</v>
      </c>
      <c r="D23364" s="389" t="s">
        <v>519</v>
      </c>
      <c r="E23364" s="389" t="s">
        <v>670</v>
      </c>
      <c r="F23364" s="389" t="s">
        <v>650</v>
      </c>
      <c r="G23364" s="389" t="s">
        <v>519</v>
      </c>
    </row>
    <row r="23365" spans="1:7">
      <c r="A23365" s="389" t="s">
        <v>581</v>
      </c>
      <c r="B23365" s="389" t="s">
        <v>519</v>
      </c>
      <c r="C23365" s="389">
        <v>34865.837904899898</v>
      </c>
      <c r="D23365" s="389" t="s">
        <v>519</v>
      </c>
      <c r="E23365" s="389" t="s">
        <v>670</v>
      </c>
      <c r="F23365" s="389" t="s">
        <v>650</v>
      </c>
      <c r="G23365" s="389" t="s">
        <v>519</v>
      </c>
    </row>
    <row r="23366" spans="1:7">
      <c r="A23366" s="389" t="s">
        <v>581</v>
      </c>
      <c r="B23366" s="389" t="s">
        <v>519</v>
      </c>
      <c r="C23366" s="389">
        <v>34865.837904899898</v>
      </c>
      <c r="D23366" s="389" t="s">
        <v>519</v>
      </c>
      <c r="E23366" s="389" t="s">
        <v>670</v>
      </c>
      <c r="F23366" s="389" t="s">
        <v>650</v>
      </c>
      <c r="G23366" s="389" t="s">
        <v>519</v>
      </c>
    </row>
    <row r="23367" spans="1:7">
      <c r="A23367" s="389" t="s">
        <v>581</v>
      </c>
      <c r="B23367" s="389" t="s">
        <v>519</v>
      </c>
      <c r="C23367" s="389">
        <v>34865.837904899898</v>
      </c>
      <c r="D23367" s="389" t="s">
        <v>519</v>
      </c>
      <c r="E23367" s="389" t="s">
        <v>670</v>
      </c>
      <c r="F23367" s="389" t="s">
        <v>650</v>
      </c>
      <c r="G23367" s="389" t="s">
        <v>519</v>
      </c>
    </row>
    <row r="23368" spans="1:7">
      <c r="A23368" s="389" t="s">
        <v>581</v>
      </c>
      <c r="B23368" s="389" t="s">
        <v>519</v>
      </c>
      <c r="C23368" s="389">
        <v>34865.837904899898</v>
      </c>
      <c r="D23368" s="389" t="s">
        <v>519</v>
      </c>
      <c r="E23368" s="389" t="s">
        <v>670</v>
      </c>
      <c r="F23368" s="389" t="s">
        <v>650</v>
      </c>
      <c r="G23368" s="389" t="s">
        <v>519</v>
      </c>
    </row>
    <row r="23369" spans="1:7">
      <c r="A23369" s="389" t="s">
        <v>581</v>
      </c>
      <c r="B23369" s="389" t="s">
        <v>519</v>
      </c>
      <c r="C23369" s="389">
        <v>34865.837904899898</v>
      </c>
      <c r="D23369" s="389" t="s">
        <v>519</v>
      </c>
      <c r="E23369" s="389" t="s">
        <v>670</v>
      </c>
      <c r="F23369" s="389" t="s">
        <v>650</v>
      </c>
      <c r="G23369" s="389" t="s">
        <v>519</v>
      </c>
    </row>
    <row r="23370" spans="1:7">
      <c r="A23370" s="389" t="s">
        <v>581</v>
      </c>
      <c r="B23370" s="389" t="s">
        <v>519</v>
      </c>
      <c r="C23370" s="389">
        <v>34865.837904899898</v>
      </c>
      <c r="D23370" s="389" t="s">
        <v>519</v>
      </c>
      <c r="E23370" s="389" t="s">
        <v>670</v>
      </c>
      <c r="F23370" s="389" t="s">
        <v>650</v>
      </c>
      <c r="G23370" s="389" t="s">
        <v>519</v>
      </c>
    </row>
    <row r="23371" spans="1:7">
      <c r="A23371" s="389" t="s">
        <v>581</v>
      </c>
      <c r="B23371" s="389" t="s">
        <v>519</v>
      </c>
      <c r="C23371" s="389">
        <v>34865.837904899898</v>
      </c>
      <c r="D23371" s="389" t="s">
        <v>519</v>
      </c>
      <c r="E23371" s="389" t="s">
        <v>670</v>
      </c>
      <c r="F23371" s="389" t="s">
        <v>650</v>
      </c>
      <c r="G23371" s="389" t="s">
        <v>519</v>
      </c>
    </row>
    <row r="23372" spans="1:7">
      <c r="A23372" s="389" t="s">
        <v>581</v>
      </c>
      <c r="B23372" s="389" t="s">
        <v>519</v>
      </c>
      <c r="C23372" s="389">
        <v>34865.837904899898</v>
      </c>
      <c r="D23372" s="389" t="s">
        <v>519</v>
      </c>
      <c r="E23372" s="389" t="s">
        <v>670</v>
      </c>
      <c r="F23372" s="389" t="s">
        <v>650</v>
      </c>
      <c r="G23372" s="389" t="s">
        <v>519</v>
      </c>
    </row>
    <row r="23373" spans="1:7">
      <c r="A23373" s="389" t="s">
        <v>581</v>
      </c>
      <c r="B23373" s="389" t="s">
        <v>519</v>
      </c>
      <c r="C23373" s="389">
        <v>34865.837904899898</v>
      </c>
      <c r="D23373" s="389" t="s">
        <v>519</v>
      </c>
      <c r="E23373" s="389" t="s">
        <v>670</v>
      </c>
      <c r="F23373" s="389" t="s">
        <v>650</v>
      </c>
      <c r="G23373" s="389" t="s">
        <v>519</v>
      </c>
    </row>
    <row r="23374" spans="1:7">
      <c r="A23374" s="389" t="s">
        <v>581</v>
      </c>
      <c r="B23374" s="389" t="s">
        <v>519</v>
      </c>
      <c r="C23374" s="389">
        <v>34865.837904899898</v>
      </c>
      <c r="D23374" s="389" t="s">
        <v>519</v>
      </c>
      <c r="E23374" s="389" t="s">
        <v>670</v>
      </c>
      <c r="F23374" s="389" t="s">
        <v>650</v>
      </c>
      <c r="G23374" s="389" t="s">
        <v>519</v>
      </c>
    </row>
    <row r="23375" spans="1:7">
      <c r="A23375" s="389" t="s">
        <v>581</v>
      </c>
      <c r="B23375" s="389" t="s">
        <v>519</v>
      </c>
      <c r="C23375" s="389">
        <v>34865.837904899898</v>
      </c>
      <c r="D23375" s="389" t="s">
        <v>519</v>
      </c>
      <c r="E23375" s="389" t="s">
        <v>670</v>
      </c>
      <c r="F23375" s="389" t="s">
        <v>650</v>
      </c>
      <c r="G23375" s="389" t="s">
        <v>519</v>
      </c>
    </row>
    <row r="23376" spans="1:7">
      <c r="A23376" s="389" t="s">
        <v>581</v>
      </c>
      <c r="B23376" s="389" t="s">
        <v>519</v>
      </c>
      <c r="C23376" s="389">
        <v>34865.837904899898</v>
      </c>
      <c r="D23376" s="389" t="s">
        <v>519</v>
      </c>
      <c r="E23376" s="389" t="s">
        <v>670</v>
      </c>
      <c r="F23376" s="389" t="s">
        <v>650</v>
      </c>
      <c r="G23376" s="389" t="s">
        <v>519</v>
      </c>
    </row>
    <row r="23377" spans="1:7">
      <c r="A23377" s="389" t="s">
        <v>581</v>
      </c>
      <c r="B23377" s="389" t="s">
        <v>519</v>
      </c>
      <c r="C23377" s="389">
        <v>34865.837904899898</v>
      </c>
      <c r="D23377" s="389" t="s">
        <v>519</v>
      </c>
      <c r="E23377" s="389" t="s">
        <v>670</v>
      </c>
      <c r="F23377" s="389" t="s">
        <v>650</v>
      </c>
      <c r="G23377" s="389" t="s">
        <v>519</v>
      </c>
    </row>
    <row r="23378" spans="1:7">
      <c r="A23378" s="389" t="s">
        <v>581</v>
      </c>
      <c r="B23378" s="389" t="s">
        <v>519</v>
      </c>
      <c r="C23378" s="389">
        <v>34865.837904899898</v>
      </c>
      <c r="D23378" s="389" t="s">
        <v>519</v>
      </c>
      <c r="E23378" s="389" t="s">
        <v>670</v>
      </c>
      <c r="F23378" s="389" t="s">
        <v>650</v>
      </c>
      <c r="G23378" s="389" t="s">
        <v>519</v>
      </c>
    </row>
    <row r="23379" spans="1:7">
      <c r="A23379" s="389" t="s">
        <v>581</v>
      </c>
      <c r="B23379" s="389" t="s">
        <v>519</v>
      </c>
      <c r="C23379" s="389">
        <v>34865.837904899898</v>
      </c>
      <c r="D23379" s="389" t="s">
        <v>519</v>
      </c>
      <c r="E23379" s="389" t="s">
        <v>670</v>
      </c>
      <c r="F23379" s="389" t="s">
        <v>650</v>
      </c>
      <c r="G23379" s="389" t="s">
        <v>519</v>
      </c>
    </row>
    <row r="23380" spans="1:7">
      <c r="A23380" s="389" t="s">
        <v>581</v>
      </c>
      <c r="B23380" s="389" t="s">
        <v>519</v>
      </c>
      <c r="C23380" s="389">
        <v>34865.837904899898</v>
      </c>
      <c r="D23380" s="389" t="s">
        <v>519</v>
      </c>
      <c r="E23380" s="389" t="s">
        <v>670</v>
      </c>
      <c r="F23380" s="389" t="s">
        <v>650</v>
      </c>
      <c r="G23380" s="389" t="s">
        <v>519</v>
      </c>
    </row>
    <row r="23381" spans="1:7">
      <c r="A23381" s="389" t="s">
        <v>581</v>
      </c>
      <c r="B23381" s="389" t="s">
        <v>519</v>
      </c>
      <c r="C23381" s="389">
        <v>34865.837904899898</v>
      </c>
      <c r="D23381" s="389" t="s">
        <v>519</v>
      </c>
      <c r="E23381" s="389" t="s">
        <v>670</v>
      </c>
      <c r="F23381" s="389" t="s">
        <v>650</v>
      </c>
      <c r="G23381" s="389" t="s">
        <v>519</v>
      </c>
    </row>
    <row r="23382" spans="1:7">
      <c r="A23382" s="389" t="s">
        <v>581</v>
      </c>
      <c r="B23382" s="389" t="s">
        <v>519</v>
      </c>
      <c r="C23382" s="389">
        <v>34865.837904899898</v>
      </c>
      <c r="D23382" s="389" t="s">
        <v>519</v>
      </c>
      <c r="E23382" s="389" t="s">
        <v>670</v>
      </c>
      <c r="F23382" s="389" t="s">
        <v>650</v>
      </c>
      <c r="G23382" s="389" t="s">
        <v>519</v>
      </c>
    </row>
    <row r="23383" spans="1:7">
      <c r="A23383" s="389" t="s">
        <v>581</v>
      </c>
      <c r="B23383" s="389" t="s">
        <v>519</v>
      </c>
      <c r="C23383" s="389">
        <v>34865.837904899898</v>
      </c>
      <c r="D23383" s="389" t="s">
        <v>519</v>
      </c>
      <c r="E23383" s="389" t="s">
        <v>670</v>
      </c>
      <c r="F23383" s="389" t="s">
        <v>650</v>
      </c>
      <c r="G23383" s="389" t="s">
        <v>519</v>
      </c>
    </row>
    <row r="23384" spans="1:7">
      <c r="A23384" s="389" t="s">
        <v>581</v>
      </c>
      <c r="B23384" s="389" t="s">
        <v>519</v>
      </c>
      <c r="C23384" s="389">
        <v>34865.837904899898</v>
      </c>
      <c r="D23384" s="389" t="s">
        <v>519</v>
      </c>
      <c r="E23384" s="389" t="s">
        <v>670</v>
      </c>
      <c r="F23384" s="389" t="s">
        <v>650</v>
      </c>
      <c r="G23384" s="389" t="s">
        <v>519</v>
      </c>
    </row>
    <row r="23385" spans="1:7">
      <c r="A23385" s="389" t="s">
        <v>581</v>
      </c>
      <c r="B23385" s="389" t="s">
        <v>519</v>
      </c>
      <c r="C23385" s="389">
        <v>34865.837904899898</v>
      </c>
      <c r="D23385" s="389" t="s">
        <v>519</v>
      </c>
      <c r="E23385" s="389" t="s">
        <v>670</v>
      </c>
      <c r="F23385" s="389" t="s">
        <v>650</v>
      </c>
      <c r="G23385" s="389" t="s">
        <v>519</v>
      </c>
    </row>
    <row r="23386" spans="1:7">
      <c r="A23386" s="389" t="s">
        <v>581</v>
      </c>
      <c r="B23386" s="389" t="s">
        <v>519</v>
      </c>
      <c r="C23386" s="389">
        <v>34865.837904899898</v>
      </c>
      <c r="D23386" s="389" t="s">
        <v>519</v>
      </c>
      <c r="E23386" s="389" t="s">
        <v>670</v>
      </c>
      <c r="F23386" s="389" t="s">
        <v>650</v>
      </c>
      <c r="G23386" s="389" t="s">
        <v>519</v>
      </c>
    </row>
    <row r="23387" spans="1:7">
      <c r="A23387" s="389" t="s">
        <v>581</v>
      </c>
      <c r="B23387" s="389" t="s">
        <v>519</v>
      </c>
      <c r="C23387" s="389">
        <v>34865.837904899898</v>
      </c>
      <c r="D23387" s="389" t="s">
        <v>519</v>
      </c>
      <c r="E23387" s="389" t="s">
        <v>670</v>
      </c>
      <c r="F23387" s="389" t="s">
        <v>650</v>
      </c>
      <c r="G23387" s="389" t="s">
        <v>519</v>
      </c>
    </row>
    <row r="23388" spans="1:7">
      <c r="A23388" s="389" t="s">
        <v>581</v>
      </c>
      <c r="B23388" s="389" t="s">
        <v>519</v>
      </c>
      <c r="C23388" s="389">
        <v>34865.837904899898</v>
      </c>
      <c r="D23388" s="389" t="s">
        <v>519</v>
      </c>
      <c r="E23388" s="389" t="s">
        <v>670</v>
      </c>
      <c r="F23388" s="389" t="s">
        <v>650</v>
      </c>
      <c r="G23388" s="389" t="s">
        <v>519</v>
      </c>
    </row>
    <row r="23389" spans="1:7">
      <c r="A23389" s="389" t="s">
        <v>581</v>
      </c>
      <c r="B23389" s="389" t="s">
        <v>519</v>
      </c>
      <c r="C23389" s="389">
        <v>34865.837904899898</v>
      </c>
      <c r="D23389" s="389" t="s">
        <v>519</v>
      </c>
      <c r="E23389" s="389" t="s">
        <v>670</v>
      </c>
      <c r="F23389" s="389" t="s">
        <v>650</v>
      </c>
      <c r="G23389" s="389" t="s">
        <v>519</v>
      </c>
    </row>
    <row r="23390" spans="1:7">
      <c r="A23390" s="389" t="s">
        <v>581</v>
      </c>
      <c r="B23390" s="389" t="s">
        <v>519</v>
      </c>
      <c r="C23390" s="389">
        <v>34865.837904899898</v>
      </c>
      <c r="D23390" s="389" t="s">
        <v>519</v>
      </c>
      <c r="E23390" s="389" t="s">
        <v>670</v>
      </c>
      <c r="F23390" s="389" t="s">
        <v>650</v>
      </c>
      <c r="G23390" s="389" t="s">
        <v>519</v>
      </c>
    </row>
    <row r="23391" spans="1:7">
      <c r="A23391" s="389" t="s">
        <v>581</v>
      </c>
      <c r="B23391" s="389" t="s">
        <v>519</v>
      </c>
      <c r="C23391" s="389">
        <v>34865.837904899898</v>
      </c>
      <c r="D23391" s="389" t="s">
        <v>519</v>
      </c>
      <c r="E23391" s="389" t="s">
        <v>670</v>
      </c>
      <c r="F23391" s="389" t="s">
        <v>650</v>
      </c>
      <c r="G23391" s="389" t="s">
        <v>519</v>
      </c>
    </row>
    <row r="23392" spans="1:7">
      <c r="A23392" s="389" t="s">
        <v>581</v>
      </c>
      <c r="B23392" s="389" t="s">
        <v>519</v>
      </c>
      <c r="C23392" s="389">
        <v>34865.837904899898</v>
      </c>
      <c r="D23392" s="389" t="s">
        <v>519</v>
      </c>
      <c r="E23392" s="389" t="s">
        <v>670</v>
      </c>
      <c r="F23392" s="389" t="s">
        <v>650</v>
      </c>
      <c r="G23392" s="389" t="s">
        <v>519</v>
      </c>
    </row>
    <row r="23393" spans="1:7">
      <c r="A23393" s="389" t="s">
        <v>581</v>
      </c>
      <c r="B23393" s="389" t="s">
        <v>519</v>
      </c>
      <c r="C23393" s="389">
        <v>34865.837904899898</v>
      </c>
      <c r="D23393" s="389" t="s">
        <v>519</v>
      </c>
      <c r="E23393" s="389" t="s">
        <v>670</v>
      </c>
      <c r="F23393" s="389" t="s">
        <v>650</v>
      </c>
      <c r="G23393" s="389" t="s">
        <v>519</v>
      </c>
    </row>
    <row r="23394" spans="1:7">
      <c r="A23394" s="389" t="s">
        <v>581</v>
      </c>
      <c r="B23394" s="389" t="s">
        <v>519</v>
      </c>
      <c r="C23394" s="389">
        <v>34865.837904899898</v>
      </c>
      <c r="D23394" s="389" t="s">
        <v>519</v>
      </c>
      <c r="E23394" s="389" t="s">
        <v>670</v>
      </c>
      <c r="F23394" s="389" t="s">
        <v>650</v>
      </c>
      <c r="G23394" s="389" t="s">
        <v>519</v>
      </c>
    </row>
    <row r="23395" spans="1:7">
      <c r="A23395" s="389" t="s">
        <v>581</v>
      </c>
      <c r="B23395" s="389" t="s">
        <v>519</v>
      </c>
      <c r="C23395" s="389">
        <v>34865.837904899898</v>
      </c>
      <c r="D23395" s="389" t="s">
        <v>519</v>
      </c>
      <c r="E23395" s="389" t="s">
        <v>670</v>
      </c>
      <c r="F23395" s="389" t="s">
        <v>650</v>
      </c>
      <c r="G23395" s="389" t="s">
        <v>519</v>
      </c>
    </row>
    <row r="23396" spans="1:7">
      <c r="A23396" s="389" t="s">
        <v>581</v>
      </c>
      <c r="B23396" s="389" t="s">
        <v>519</v>
      </c>
      <c r="C23396" s="389">
        <v>34865.837904899898</v>
      </c>
      <c r="D23396" s="389" t="s">
        <v>519</v>
      </c>
      <c r="E23396" s="389" t="s">
        <v>670</v>
      </c>
      <c r="F23396" s="389" t="s">
        <v>650</v>
      </c>
      <c r="G23396" s="389" t="s">
        <v>519</v>
      </c>
    </row>
    <row r="23397" spans="1:7">
      <c r="A23397" s="389" t="s">
        <v>581</v>
      </c>
      <c r="B23397" s="389" t="s">
        <v>519</v>
      </c>
      <c r="C23397" s="389">
        <v>34865.837904899898</v>
      </c>
      <c r="D23397" s="389" t="s">
        <v>519</v>
      </c>
      <c r="E23397" s="389" t="s">
        <v>670</v>
      </c>
      <c r="F23397" s="389" t="s">
        <v>650</v>
      </c>
      <c r="G23397" s="389" t="s">
        <v>519</v>
      </c>
    </row>
    <row r="23398" spans="1:7">
      <c r="A23398" s="389" t="s">
        <v>581</v>
      </c>
      <c r="B23398" s="389" t="s">
        <v>519</v>
      </c>
      <c r="C23398" s="389">
        <v>34865.837904899898</v>
      </c>
      <c r="D23398" s="389" t="s">
        <v>519</v>
      </c>
      <c r="E23398" s="389" t="s">
        <v>670</v>
      </c>
      <c r="F23398" s="389" t="s">
        <v>650</v>
      </c>
      <c r="G23398" s="389" t="s">
        <v>519</v>
      </c>
    </row>
    <row r="23399" spans="1:7">
      <c r="A23399" s="389" t="s">
        <v>581</v>
      </c>
      <c r="B23399" s="389" t="s">
        <v>519</v>
      </c>
      <c r="C23399" s="389">
        <v>34865.837904899898</v>
      </c>
      <c r="D23399" s="389" t="s">
        <v>519</v>
      </c>
      <c r="E23399" s="389" t="s">
        <v>670</v>
      </c>
      <c r="F23399" s="389" t="s">
        <v>650</v>
      </c>
      <c r="G23399" s="389" t="s">
        <v>519</v>
      </c>
    </row>
    <row r="23400" spans="1:7">
      <c r="A23400" s="389" t="s">
        <v>581</v>
      </c>
      <c r="B23400" s="389" t="s">
        <v>519</v>
      </c>
      <c r="C23400" s="389">
        <v>34865.837904899898</v>
      </c>
      <c r="D23400" s="389" t="s">
        <v>519</v>
      </c>
      <c r="E23400" s="389" t="s">
        <v>670</v>
      </c>
      <c r="F23400" s="389" t="s">
        <v>650</v>
      </c>
      <c r="G23400" s="389" t="s">
        <v>519</v>
      </c>
    </row>
    <row r="23401" spans="1:7">
      <c r="A23401" s="389" t="s">
        <v>581</v>
      </c>
      <c r="B23401" s="389" t="s">
        <v>519</v>
      </c>
      <c r="C23401" s="389">
        <v>34865.837904899898</v>
      </c>
      <c r="D23401" s="389" t="s">
        <v>519</v>
      </c>
      <c r="E23401" s="389" t="s">
        <v>670</v>
      </c>
      <c r="F23401" s="389" t="s">
        <v>650</v>
      </c>
      <c r="G23401" s="389" t="s">
        <v>519</v>
      </c>
    </row>
    <row r="23402" spans="1:7">
      <c r="A23402" s="389" t="s">
        <v>581</v>
      </c>
      <c r="B23402" s="389" t="s">
        <v>519</v>
      </c>
      <c r="C23402" s="389">
        <v>34865.837904899898</v>
      </c>
      <c r="D23402" s="389" t="s">
        <v>519</v>
      </c>
      <c r="E23402" s="389" t="s">
        <v>670</v>
      </c>
      <c r="F23402" s="389" t="s">
        <v>650</v>
      </c>
      <c r="G23402" s="389" t="s">
        <v>519</v>
      </c>
    </row>
    <row r="23403" spans="1:7">
      <c r="A23403" s="389" t="s">
        <v>581</v>
      </c>
      <c r="B23403" s="389" t="s">
        <v>519</v>
      </c>
      <c r="C23403" s="389">
        <v>34865.837904899898</v>
      </c>
      <c r="D23403" s="389" t="s">
        <v>519</v>
      </c>
      <c r="E23403" s="389" t="s">
        <v>670</v>
      </c>
      <c r="F23403" s="389" t="s">
        <v>650</v>
      </c>
      <c r="G23403" s="389" t="s">
        <v>519</v>
      </c>
    </row>
    <row r="23404" spans="1:7">
      <c r="A23404" s="389" t="s">
        <v>581</v>
      </c>
      <c r="B23404" s="389" t="s">
        <v>519</v>
      </c>
      <c r="C23404" s="389">
        <v>34865.837904899898</v>
      </c>
      <c r="D23404" s="389" t="s">
        <v>519</v>
      </c>
      <c r="E23404" s="389" t="s">
        <v>670</v>
      </c>
      <c r="F23404" s="389" t="s">
        <v>650</v>
      </c>
      <c r="G23404" s="389" t="s">
        <v>519</v>
      </c>
    </row>
    <row r="23405" spans="1:7">
      <c r="A23405" s="389" t="s">
        <v>581</v>
      </c>
      <c r="B23405" s="389" t="s">
        <v>519</v>
      </c>
      <c r="C23405" s="389">
        <v>34865.837904899898</v>
      </c>
      <c r="D23405" s="389" t="s">
        <v>519</v>
      </c>
      <c r="E23405" s="389" t="s">
        <v>670</v>
      </c>
      <c r="F23405" s="389" t="s">
        <v>650</v>
      </c>
      <c r="G23405" s="389" t="s">
        <v>519</v>
      </c>
    </row>
    <row r="23406" spans="1:7">
      <c r="A23406" s="389" t="s">
        <v>581</v>
      </c>
      <c r="B23406" s="389" t="s">
        <v>519</v>
      </c>
      <c r="C23406" s="389">
        <v>34865.837904899898</v>
      </c>
      <c r="D23406" s="389" t="s">
        <v>519</v>
      </c>
      <c r="E23406" s="389" t="s">
        <v>670</v>
      </c>
      <c r="F23406" s="389" t="s">
        <v>650</v>
      </c>
      <c r="G23406" s="389" t="s">
        <v>519</v>
      </c>
    </row>
    <row r="23407" spans="1:7">
      <c r="A23407" s="389" t="s">
        <v>581</v>
      </c>
      <c r="B23407" s="389" t="s">
        <v>519</v>
      </c>
      <c r="C23407" s="389">
        <v>34865.837904899898</v>
      </c>
      <c r="D23407" s="389" t="s">
        <v>519</v>
      </c>
      <c r="E23407" s="389" t="s">
        <v>670</v>
      </c>
      <c r="F23407" s="389" t="s">
        <v>650</v>
      </c>
      <c r="G23407" s="389" t="s">
        <v>519</v>
      </c>
    </row>
    <row r="23408" spans="1:7">
      <c r="A23408" s="389" t="s">
        <v>581</v>
      </c>
      <c r="B23408" s="389" t="s">
        <v>519</v>
      </c>
      <c r="C23408" s="389">
        <v>34865.837904899898</v>
      </c>
      <c r="D23408" s="389" t="s">
        <v>519</v>
      </c>
      <c r="E23408" s="389" t="s">
        <v>670</v>
      </c>
      <c r="F23408" s="389" t="s">
        <v>650</v>
      </c>
      <c r="G23408" s="389" t="s">
        <v>519</v>
      </c>
    </row>
    <row r="23409" spans="1:7">
      <c r="A23409" s="389" t="s">
        <v>581</v>
      </c>
      <c r="B23409" s="389" t="s">
        <v>519</v>
      </c>
      <c r="C23409" s="389">
        <v>34865.837904899898</v>
      </c>
      <c r="D23409" s="389" t="s">
        <v>519</v>
      </c>
      <c r="E23409" s="389" t="s">
        <v>670</v>
      </c>
      <c r="F23409" s="389" t="s">
        <v>650</v>
      </c>
      <c r="G23409" s="389" t="s">
        <v>519</v>
      </c>
    </row>
    <row r="23410" spans="1:7">
      <c r="A23410" s="389" t="s">
        <v>574</v>
      </c>
      <c r="B23410" s="389" t="s">
        <v>519</v>
      </c>
      <c r="C23410" s="389">
        <v>34865.837904899898</v>
      </c>
      <c r="D23410" s="389" t="s">
        <v>519</v>
      </c>
      <c r="E23410" s="389" t="s">
        <v>670</v>
      </c>
      <c r="F23410" s="389" t="s">
        <v>650</v>
      </c>
      <c r="G23410" s="389" t="s">
        <v>519</v>
      </c>
    </row>
    <row r="23411" spans="1:7">
      <c r="A23411" s="389" t="s">
        <v>529</v>
      </c>
      <c r="B23411" s="389" t="s">
        <v>519</v>
      </c>
      <c r="C23411" s="389">
        <v>34865.837904899898</v>
      </c>
      <c r="D23411" s="389" t="s">
        <v>519</v>
      </c>
      <c r="E23411" s="389" t="s">
        <v>670</v>
      </c>
      <c r="F23411" s="389" t="s">
        <v>650</v>
      </c>
      <c r="G23411" s="389" t="s">
        <v>519</v>
      </c>
    </row>
    <row r="23412" spans="1:7">
      <c r="A23412" s="389" t="s">
        <v>529</v>
      </c>
      <c r="B23412" s="389" t="s">
        <v>519</v>
      </c>
      <c r="C23412" s="389">
        <v>34865.837904899898</v>
      </c>
      <c r="D23412" s="389" t="s">
        <v>519</v>
      </c>
      <c r="E23412" s="389" t="s">
        <v>670</v>
      </c>
      <c r="F23412" s="389" t="s">
        <v>650</v>
      </c>
      <c r="G23412" s="389" t="s">
        <v>519</v>
      </c>
    </row>
    <row r="23413" spans="1:7">
      <c r="A23413" s="389" t="s">
        <v>529</v>
      </c>
      <c r="B23413" s="389" t="s">
        <v>519</v>
      </c>
      <c r="C23413" s="389">
        <v>34865.837904899898</v>
      </c>
      <c r="D23413" s="389" t="s">
        <v>519</v>
      </c>
      <c r="E23413" s="389" t="s">
        <v>670</v>
      </c>
      <c r="F23413" s="389" t="s">
        <v>650</v>
      </c>
      <c r="G23413" s="389" t="s">
        <v>519</v>
      </c>
    </row>
    <row r="23414" spans="1:7">
      <c r="A23414" s="389" t="s">
        <v>529</v>
      </c>
      <c r="B23414" s="389" t="s">
        <v>519</v>
      </c>
      <c r="C23414" s="389">
        <v>34865.837904899898</v>
      </c>
      <c r="D23414" s="389" t="s">
        <v>519</v>
      </c>
      <c r="E23414" s="389" t="s">
        <v>670</v>
      </c>
      <c r="F23414" s="389" t="s">
        <v>650</v>
      </c>
      <c r="G23414" s="389" t="s">
        <v>519</v>
      </c>
    </row>
    <row r="23415" spans="1:7">
      <c r="A23415" s="389" t="s">
        <v>529</v>
      </c>
      <c r="B23415" s="389" t="s">
        <v>519</v>
      </c>
      <c r="C23415" s="389">
        <v>34865.837904899898</v>
      </c>
      <c r="D23415" s="389" t="s">
        <v>519</v>
      </c>
      <c r="E23415" s="389" t="s">
        <v>670</v>
      </c>
      <c r="F23415" s="389" t="s">
        <v>650</v>
      </c>
      <c r="G23415" s="389" t="s">
        <v>519</v>
      </c>
    </row>
    <row r="23416" spans="1:7">
      <c r="A23416" s="389" t="s">
        <v>529</v>
      </c>
      <c r="B23416" s="389" t="s">
        <v>519</v>
      </c>
      <c r="C23416" s="389">
        <v>34865.837904899898</v>
      </c>
      <c r="D23416" s="389" t="s">
        <v>519</v>
      </c>
      <c r="E23416" s="389" t="s">
        <v>670</v>
      </c>
      <c r="F23416" s="389" t="s">
        <v>650</v>
      </c>
      <c r="G23416" s="389" t="s">
        <v>519</v>
      </c>
    </row>
    <row r="23417" spans="1:7">
      <c r="A23417" s="389" t="s">
        <v>529</v>
      </c>
      <c r="B23417" s="389" t="s">
        <v>519</v>
      </c>
      <c r="C23417" s="389">
        <v>34865.837904899898</v>
      </c>
      <c r="D23417" s="389" t="s">
        <v>519</v>
      </c>
      <c r="E23417" s="389" t="s">
        <v>670</v>
      </c>
      <c r="F23417" s="389" t="s">
        <v>650</v>
      </c>
      <c r="G23417" s="389" t="s">
        <v>519</v>
      </c>
    </row>
    <row r="23418" spans="1:7">
      <c r="A23418" s="389" t="s">
        <v>529</v>
      </c>
      <c r="B23418" s="389" t="s">
        <v>519</v>
      </c>
      <c r="C23418" s="389">
        <v>34865.837904899898</v>
      </c>
      <c r="D23418" s="389" t="s">
        <v>519</v>
      </c>
      <c r="E23418" s="389" t="s">
        <v>670</v>
      </c>
      <c r="F23418" s="389" t="s">
        <v>650</v>
      </c>
      <c r="G23418" s="389" t="s">
        <v>519</v>
      </c>
    </row>
    <row r="23419" spans="1:7">
      <c r="A23419" s="389" t="s">
        <v>529</v>
      </c>
      <c r="B23419" s="389" t="s">
        <v>519</v>
      </c>
      <c r="C23419" s="389">
        <v>34865.837904899898</v>
      </c>
      <c r="D23419" s="389" t="s">
        <v>519</v>
      </c>
      <c r="E23419" s="389" t="s">
        <v>670</v>
      </c>
      <c r="F23419" s="389" t="s">
        <v>650</v>
      </c>
      <c r="G23419" s="389" t="s">
        <v>519</v>
      </c>
    </row>
    <row r="23420" spans="1:7">
      <c r="A23420" s="389" t="s">
        <v>529</v>
      </c>
      <c r="B23420" s="389" t="s">
        <v>519</v>
      </c>
      <c r="C23420" s="389">
        <v>34865.837904899898</v>
      </c>
      <c r="D23420" s="389" t="s">
        <v>519</v>
      </c>
      <c r="E23420" s="389" t="s">
        <v>670</v>
      </c>
      <c r="F23420" s="389" t="s">
        <v>650</v>
      </c>
      <c r="G23420" s="389" t="s">
        <v>519</v>
      </c>
    </row>
    <row r="23421" spans="1:7">
      <c r="A23421" s="389" t="s">
        <v>529</v>
      </c>
      <c r="B23421" s="389" t="s">
        <v>519</v>
      </c>
      <c r="C23421" s="389">
        <v>34865.837904899898</v>
      </c>
      <c r="D23421" s="389" t="s">
        <v>519</v>
      </c>
      <c r="E23421" s="389" t="s">
        <v>670</v>
      </c>
      <c r="F23421" s="389" t="s">
        <v>650</v>
      </c>
      <c r="G23421" s="389" t="s">
        <v>519</v>
      </c>
    </row>
    <row r="23422" spans="1:7">
      <c r="A23422" s="389" t="s">
        <v>529</v>
      </c>
      <c r="B23422" s="389" t="s">
        <v>519</v>
      </c>
      <c r="C23422" s="389">
        <v>34865.837904899898</v>
      </c>
      <c r="D23422" s="389" t="s">
        <v>519</v>
      </c>
      <c r="E23422" s="389" t="s">
        <v>670</v>
      </c>
      <c r="F23422" s="389" t="s">
        <v>650</v>
      </c>
      <c r="G23422" s="389" t="s">
        <v>519</v>
      </c>
    </row>
    <row r="23423" spans="1:7">
      <c r="A23423" s="389" t="s">
        <v>529</v>
      </c>
      <c r="B23423" s="389" t="s">
        <v>519</v>
      </c>
      <c r="C23423" s="389">
        <v>34865.837904899898</v>
      </c>
      <c r="D23423" s="389" t="s">
        <v>519</v>
      </c>
      <c r="E23423" s="389" t="s">
        <v>670</v>
      </c>
      <c r="F23423" s="389" t="s">
        <v>650</v>
      </c>
      <c r="G23423" s="389" t="s">
        <v>519</v>
      </c>
    </row>
    <row r="23424" spans="1:7">
      <c r="A23424" s="389" t="s">
        <v>529</v>
      </c>
      <c r="B23424" s="389" t="s">
        <v>519</v>
      </c>
      <c r="C23424" s="389">
        <v>34865.837904899898</v>
      </c>
      <c r="D23424" s="389" t="s">
        <v>519</v>
      </c>
      <c r="E23424" s="389" t="s">
        <v>670</v>
      </c>
      <c r="F23424" s="389" t="s">
        <v>650</v>
      </c>
      <c r="G23424" s="389" t="s">
        <v>519</v>
      </c>
    </row>
    <row r="23425" spans="1:7">
      <c r="A23425" s="389" t="s">
        <v>529</v>
      </c>
      <c r="B23425" s="389" t="s">
        <v>519</v>
      </c>
      <c r="C23425" s="389">
        <v>34865.837904899898</v>
      </c>
      <c r="D23425" s="389" t="s">
        <v>519</v>
      </c>
      <c r="E23425" s="389" t="s">
        <v>670</v>
      </c>
      <c r="F23425" s="389" t="s">
        <v>650</v>
      </c>
      <c r="G23425" s="389" t="s">
        <v>519</v>
      </c>
    </row>
    <row r="23426" spans="1:7">
      <c r="A23426" s="389" t="s">
        <v>529</v>
      </c>
      <c r="B23426" s="389" t="s">
        <v>519</v>
      </c>
      <c r="C23426" s="389">
        <v>34865.837904899898</v>
      </c>
      <c r="D23426" s="389" t="s">
        <v>519</v>
      </c>
      <c r="E23426" s="389" t="s">
        <v>670</v>
      </c>
      <c r="F23426" s="389" t="s">
        <v>650</v>
      </c>
      <c r="G23426" s="389" t="s">
        <v>519</v>
      </c>
    </row>
    <row r="23427" spans="1:7">
      <c r="A23427" s="389" t="s">
        <v>529</v>
      </c>
      <c r="B23427" s="389" t="s">
        <v>519</v>
      </c>
      <c r="C23427" s="389">
        <v>34865.837904899898</v>
      </c>
      <c r="D23427" s="389" t="s">
        <v>519</v>
      </c>
      <c r="E23427" s="389" t="s">
        <v>670</v>
      </c>
      <c r="F23427" s="389" t="s">
        <v>650</v>
      </c>
      <c r="G23427" s="389" t="s">
        <v>519</v>
      </c>
    </row>
    <row r="23428" spans="1:7">
      <c r="A23428" s="389" t="s">
        <v>529</v>
      </c>
      <c r="B23428" s="389" t="s">
        <v>519</v>
      </c>
      <c r="C23428" s="389">
        <v>34865.837904899898</v>
      </c>
      <c r="D23428" s="389" t="s">
        <v>519</v>
      </c>
      <c r="E23428" s="389" t="s">
        <v>670</v>
      </c>
      <c r="F23428" s="389" t="s">
        <v>650</v>
      </c>
      <c r="G23428" s="389" t="s">
        <v>519</v>
      </c>
    </row>
    <row r="23429" spans="1:7">
      <c r="A23429" s="389" t="s">
        <v>529</v>
      </c>
      <c r="B23429" s="389" t="s">
        <v>519</v>
      </c>
      <c r="C23429" s="389">
        <v>34865.837904899898</v>
      </c>
      <c r="D23429" s="389" t="s">
        <v>519</v>
      </c>
      <c r="E23429" s="389" t="s">
        <v>670</v>
      </c>
      <c r="F23429" s="389" t="s">
        <v>650</v>
      </c>
      <c r="G23429" s="389" t="s">
        <v>519</v>
      </c>
    </row>
    <row r="23430" spans="1:7">
      <c r="A23430" s="389" t="s">
        <v>529</v>
      </c>
      <c r="B23430" s="389" t="s">
        <v>519</v>
      </c>
      <c r="C23430" s="389">
        <v>34865.837904899898</v>
      </c>
      <c r="D23430" s="389" t="s">
        <v>519</v>
      </c>
      <c r="E23430" s="389" t="s">
        <v>670</v>
      </c>
      <c r="F23430" s="389" t="s">
        <v>650</v>
      </c>
      <c r="G23430" s="389" t="s">
        <v>519</v>
      </c>
    </row>
    <row r="23431" spans="1:7">
      <c r="A23431" s="389" t="s">
        <v>529</v>
      </c>
      <c r="B23431" s="389" t="s">
        <v>519</v>
      </c>
      <c r="C23431" s="389">
        <v>34865.837904899898</v>
      </c>
      <c r="D23431" s="389" t="s">
        <v>519</v>
      </c>
      <c r="E23431" s="389" t="s">
        <v>670</v>
      </c>
      <c r="F23431" s="389" t="s">
        <v>650</v>
      </c>
      <c r="G23431" s="389" t="s">
        <v>519</v>
      </c>
    </row>
    <row r="23432" spans="1:7">
      <c r="A23432" s="389" t="s">
        <v>529</v>
      </c>
      <c r="B23432" s="389" t="s">
        <v>519</v>
      </c>
      <c r="C23432" s="389">
        <v>34865.837904899898</v>
      </c>
      <c r="D23432" s="389" t="s">
        <v>519</v>
      </c>
      <c r="E23432" s="389" t="s">
        <v>670</v>
      </c>
      <c r="F23432" s="389" t="s">
        <v>650</v>
      </c>
      <c r="G23432" s="389" t="s">
        <v>519</v>
      </c>
    </row>
    <row r="23433" spans="1:7">
      <c r="A23433" s="389" t="s">
        <v>529</v>
      </c>
      <c r="B23433" s="389" t="s">
        <v>519</v>
      </c>
      <c r="C23433" s="389">
        <v>34865.837904899898</v>
      </c>
      <c r="D23433" s="389" t="s">
        <v>519</v>
      </c>
      <c r="E23433" s="389" t="s">
        <v>670</v>
      </c>
      <c r="F23433" s="389" t="s">
        <v>650</v>
      </c>
      <c r="G23433" s="389" t="s">
        <v>519</v>
      </c>
    </row>
    <row r="23434" spans="1:7">
      <c r="A23434" s="389" t="s">
        <v>574</v>
      </c>
      <c r="B23434" s="389" t="s">
        <v>519</v>
      </c>
      <c r="C23434" s="389">
        <v>34865.837904899898</v>
      </c>
      <c r="D23434" s="389" t="s">
        <v>519</v>
      </c>
      <c r="E23434" s="389" t="s">
        <v>670</v>
      </c>
      <c r="F23434" s="389" t="s">
        <v>650</v>
      </c>
      <c r="G23434" s="389" t="s">
        <v>519</v>
      </c>
    </row>
    <row r="23435" spans="1:7">
      <c r="A23435" s="389" t="s">
        <v>529</v>
      </c>
      <c r="B23435" s="389" t="s">
        <v>519</v>
      </c>
      <c r="C23435" s="389">
        <v>34865.837904899898</v>
      </c>
      <c r="D23435" s="389" t="s">
        <v>519</v>
      </c>
      <c r="E23435" s="389" t="s">
        <v>670</v>
      </c>
      <c r="F23435" s="389" t="s">
        <v>650</v>
      </c>
      <c r="G23435" s="389" t="s">
        <v>519</v>
      </c>
    </row>
    <row r="23436" spans="1:7">
      <c r="A23436" s="389" t="s">
        <v>529</v>
      </c>
      <c r="B23436" s="389" t="s">
        <v>519</v>
      </c>
      <c r="C23436" s="389">
        <v>34865.837904899898</v>
      </c>
      <c r="D23436" s="389" t="s">
        <v>519</v>
      </c>
      <c r="E23436" s="389" t="s">
        <v>670</v>
      </c>
      <c r="F23436" s="389" t="s">
        <v>650</v>
      </c>
      <c r="G23436" s="389" t="s">
        <v>519</v>
      </c>
    </row>
    <row r="23437" spans="1:7">
      <c r="A23437" s="389" t="s">
        <v>529</v>
      </c>
      <c r="B23437" s="389" t="s">
        <v>519</v>
      </c>
      <c r="C23437" s="389">
        <v>34865.837904899898</v>
      </c>
      <c r="D23437" s="389" t="s">
        <v>519</v>
      </c>
      <c r="E23437" s="389" t="s">
        <v>670</v>
      </c>
      <c r="F23437" s="389" t="s">
        <v>650</v>
      </c>
      <c r="G23437" s="389" t="s">
        <v>519</v>
      </c>
    </row>
    <row r="23438" spans="1:7">
      <c r="A23438" s="389" t="s">
        <v>529</v>
      </c>
      <c r="B23438" s="389" t="s">
        <v>519</v>
      </c>
      <c r="C23438" s="389">
        <v>34865.837904899898</v>
      </c>
      <c r="D23438" s="389" t="s">
        <v>519</v>
      </c>
      <c r="E23438" s="389" t="s">
        <v>670</v>
      </c>
      <c r="F23438" s="389" t="s">
        <v>650</v>
      </c>
      <c r="G23438" s="389" t="s">
        <v>519</v>
      </c>
    </row>
    <row r="23439" spans="1:7">
      <c r="A23439" s="389" t="s">
        <v>529</v>
      </c>
      <c r="B23439" s="389" t="s">
        <v>519</v>
      </c>
      <c r="C23439" s="389">
        <v>34865.837904899898</v>
      </c>
      <c r="D23439" s="389" t="s">
        <v>519</v>
      </c>
      <c r="E23439" s="389" t="s">
        <v>670</v>
      </c>
      <c r="F23439" s="389" t="s">
        <v>650</v>
      </c>
      <c r="G23439" s="389" t="s">
        <v>519</v>
      </c>
    </row>
    <row r="23440" spans="1:7">
      <c r="A23440" s="389" t="s">
        <v>529</v>
      </c>
      <c r="B23440" s="389" t="s">
        <v>519</v>
      </c>
      <c r="C23440" s="389">
        <v>34865.837904899898</v>
      </c>
      <c r="D23440" s="389" t="s">
        <v>519</v>
      </c>
      <c r="E23440" s="389" t="s">
        <v>670</v>
      </c>
      <c r="F23440" s="389" t="s">
        <v>650</v>
      </c>
      <c r="G23440" s="389" t="s">
        <v>519</v>
      </c>
    </row>
    <row r="23441" spans="1:7">
      <c r="A23441" s="389" t="s">
        <v>529</v>
      </c>
      <c r="B23441" s="389" t="s">
        <v>519</v>
      </c>
      <c r="C23441" s="389">
        <v>34865.837904899898</v>
      </c>
      <c r="D23441" s="389" t="s">
        <v>519</v>
      </c>
      <c r="E23441" s="389" t="s">
        <v>670</v>
      </c>
      <c r="F23441" s="389" t="s">
        <v>650</v>
      </c>
      <c r="G23441" s="389" t="s">
        <v>519</v>
      </c>
    </row>
    <row r="23442" spans="1:7">
      <c r="A23442" s="389" t="s">
        <v>529</v>
      </c>
      <c r="B23442" s="389" t="s">
        <v>519</v>
      </c>
      <c r="C23442" s="389">
        <v>34865.837904899898</v>
      </c>
      <c r="D23442" s="389" t="s">
        <v>519</v>
      </c>
      <c r="E23442" s="389" t="s">
        <v>670</v>
      </c>
      <c r="F23442" s="389" t="s">
        <v>650</v>
      </c>
      <c r="G23442" s="389" t="s">
        <v>519</v>
      </c>
    </row>
    <row r="23443" spans="1:7">
      <c r="A23443" s="389" t="s">
        <v>529</v>
      </c>
      <c r="B23443" s="389" t="s">
        <v>519</v>
      </c>
      <c r="C23443" s="389">
        <v>34865.837904899898</v>
      </c>
      <c r="D23443" s="389" t="s">
        <v>519</v>
      </c>
      <c r="E23443" s="389" t="s">
        <v>670</v>
      </c>
      <c r="F23443" s="389" t="s">
        <v>650</v>
      </c>
      <c r="G23443" s="389" t="s">
        <v>519</v>
      </c>
    </row>
    <row r="23444" spans="1:7">
      <c r="A23444" s="389" t="s">
        <v>529</v>
      </c>
      <c r="B23444" s="389" t="s">
        <v>519</v>
      </c>
      <c r="C23444" s="389">
        <v>34865.837904899898</v>
      </c>
      <c r="D23444" s="389" t="s">
        <v>519</v>
      </c>
      <c r="E23444" s="389" t="s">
        <v>670</v>
      </c>
      <c r="F23444" s="389" t="s">
        <v>650</v>
      </c>
      <c r="G23444" s="389" t="s">
        <v>519</v>
      </c>
    </row>
    <row r="23445" spans="1:7">
      <c r="A23445" s="389" t="s">
        <v>529</v>
      </c>
      <c r="B23445" s="389" t="s">
        <v>519</v>
      </c>
      <c r="C23445" s="389">
        <v>34865.837904899898</v>
      </c>
      <c r="D23445" s="389" t="s">
        <v>519</v>
      </c>
      <c r="E23445" s="389" t="s">
        <v>670</v>
      </c>
      <c r="F23445" s="389" t="s">
        <v>650</v>
      </c>
      <c r="G23445" s="389" t="s">
        <v>519</v>
      </c>
    </row>
    <row r="23446" spans="1:7">
      <c r="A23446" s="389" t="s">
        <v>529</v>
      </c>
      <c r="B23446" s="389" t="s">
        <v>519</v>
      </c>
      <c r="C23446" s="389">
        <v>34865.837904899898</v>
      </c>
      <c r="D23446" s="389" t="s">
        <v>519</v>
      </c>
      <c r="E23446" s="389" t="s">
        <v>670</v>
      </c>
      <c r="F23446" s="389" t="s">
        <v>650</v>
      </c>
      <c r="G23446" s="389" t="s">
        <v>519</v>
      </c>
    </row>
    <row r="23447" spans="1:7">
      <c r="A23447" s="389" t="s">
        <v>529</v>
      </c>
      <c r="B23447" s="389" t="s">
        <v>519</v>
      </c>
      <c r="C23447" s="389">
        <v>34865.837904899898</v>
      </c>
      <c r="D23447" s="389" t="s">
        <v>519</v>
      </c>
      <c r="E23447" s="389" t="s">
        <v>670</v>
      </c>
      <c r="F23447" s="389" t="s">
        <v>650</v>
      </c>
      <c r="G23447" s="389" t="s">
        <v>519</v>
      </c>
    </row>
    <row r="23448" spans="1:7">
      <c r="A23448" s="389" t="s">
        <v>529</v>
      </c>
      <c r="B23448" s="389" t="s">
        <v>519</v>
      </c>
      <c r="C23448" s="389">
        <v>34865.837904899898</v>
      </c>
      <c r="D23448" s="389" t="s">
        <v>519</v>
      </c>
      <c r="E23448" s="389" t="s">
        <v>670</v>
      </c>
      <c r="F23448" s="389" t="s">
        <v>650</v>
      </c>
      <c r="G23448" s="389" t="s">
        <v>519</v>
      </c>
    </row>
    <row r="23449" spans="1:7">
      <c r="A23449" s="389" t="s">
        <v>529</v>
      </c>
      <c r="B23449" s="389" t="s">
        <v>519</v>
      </c>
      <c r="C23449" s="389">
        <v>34865.837904899898</v>
      </c>
      <c r="D23449" s="389" t="s">
        <v>519</v>
      </c>
      <c r="E23449" s="389" t="s">
        <v>670</v>
      </c>
      <c r="F23449" s="389" t="s">
        <v>650</v>
      </c>
      <c r="G23449" s="389" t="s">
        <v>519</v>
      </c>
    </row>
    <row r="23450" spans="1:7">
      <c r="A23450" s="389" t="s">
        <v>529</v>
      </c>
      <c r="B23450" s="389" t="s">
        <v>519</v>
      </c>
      <c r="C23450" s="389">
        <v>34865.837904899898</v>
      </c>
      <c r="D23450" s="389" t="s">
        <v>519</v>
      </c>
      <c r="E23450" s="389" t="s">
        <v>670</v>
      </c>
      <c r="F23450" s="389" t="s">
        <v>650</v>
      </c>
      <c r="G23450" s="389" t="s">
        <v>519</v>
      </c>
    </row>
    <row r="23451" spans="1:7">
      <c r="A23451" s="389" t="s">
        <v>529</v>
      </c>
      <c r="B23451" s="389" t="s">
        <v>519</v>
      </c>
      <c r="C23451" s="389">
        <v>34865.837904899898</v>
      </c>
      <c r="D23451" s="389" t="s">
        <v>519</v>
      </c>
      <c r="E23451" s="389" t="s">
        <v>670</v>
      </c>
      <c r="F23451" s="389" t="s">
        <v>650</v>
      </c>
      <c r="G23451" s="389" t="s">
        <v>519</v>
      </c>
    </row>
    <row r="23452" spans="1:7">
      <c r="A23452" s="389" t="s">
        <v>529</v>
      </c>
      <c r="B23452" s="389" t="s">
        <v>519</v>
      </c>
      <c r="C23452" s="389">
        <v>34865.837904899898</v>
      </c>
      <c r="D23452" s="389" t="s">
        <v>519</v>
      </c>
      <c r="E23452" s="389" t="s">
        <v>670</v>
      </c>
      <c r="F23452" s="389" t="s">
        <v>650</v>
      </c>
      <c r="G23452" s="389" t="s">
        <v>519</v>
      </c>
    </row>
    <row r="23453" spans="1:7">
      <c r="A23453" s="389" t="s">
        <v>529</v>
      </c>
      <c r="B23453" s="389" t="s">
        <v>519</v>
      </c>
      <c r="C23453" s="389">
        <v>34865.837904899898</v>
      </c>
      <c r="D23453" s="389" t="s">
        <v>519</v>
      </c>
      <c r="E23453" s="389" t="s">
        <v>670</v>
      </c>
      <c r="F23453" s="389" t="s">
        <v>650</v>
      </c>
      <c r="G23453" s="389" t="s">
        <v>519</v>
      </c>
    </row>
    <row r="23454" spans="1:7">
      <c r="A23454" s="389" t="s">
        <v>529</v>
      </c>
      <c r="B23454" s="389" t="s">
        <v>519</v>
      </c>
      <c r="C23454" s="389">
        <v>34865.837904899898</v>
      </c>
      <c r="D23454" s="389" t="s">
        <v>519</v>
      </c>
      <c r="E23454" s="389" t="s">
        <v>670</v>
      </c>
      <c r="F23454" s="389" t="s">
        <v>650</v>
      </c>
      <c r="G23454" s="389" t="s">
        <v>519</v>
      </c>
    </row>
    <row r="23455" spans="1:7">
      <c r="A23455" s="389" t="s">
        <v>529</v>
      </c>
      <c r="B23455" s="389" t="s">
        <v>519</v>
      </c>
      <c r="C23455" s="389">
        <v>34865.837904899898</v>
      </c>
      <c r="D23455" s="389" t="s">
        <v>519</v>
      </c>
      <c r="E23455" s="389" t="s">
        <v>670</v>
      </c>
      <c r="F23455" s="389" t="s">
        <v>650</v>
      </c>
      <c r="G23455" s="389" t="s">
        <v>519</v>
      </c>
    </row>
    <row r="23456" spans="1:7">
      <c r="A23456" s="389" t="s">
        <v>529</v>
      </c>
      <c r="B23456" s="389" t="s">
        <v>519</v>
      </c>
      <c r="C23456" s="389">
        <v>34865.837904899898</v>
      </c>
      <c r="D23456" s="389" t="s">
        <v>519</v>
      </c>
      <c r="E23456" s="389" t="s">
        <v>670</v>
      </c>
      <c r="F23456" s="389" t="s">
        <v>650</v>
      </c>
      <c r="G23456" s="389" t="s">
        <v>519</v>
      </c>
    </row>
    <row r="23457" spans="1:7">
      <c r="A23457" s="389" t="s">
        <v>529</v>
      </c>
      <c r="B23457" s="389" t="s">
        <v>519</v>
      </c>
      <c r="C23457" s="389">
        <v>34865.837904899898</v>
      </c>
      <c r="D23457" s="389" t="s">
        <v>519</v>
      </c>
      <c r="E23457" s="389" t="s">
        <v>670</v>
      </c>
      <c r="F23457" s="389" t="s">
        <v>650</v>
      </c>
      <c r="G23457" s="389" t="s">
        <v>519</v>
      </c>
    </row>
    <row r="23458" spans="1:7">
      <c r="A23458" s="389" t="s">
        <v>529</v>
      </c>
      <c r="B23458" s="389" t="s">
        <v>519</v>
      </c>
      <c r="C23458" s="389">
        <v>34865.837904899898</v>
      </c>
      <c r="D23458" s="389" t="s">
        <v>519</v>
      </c>
      <c r="E23458" s="389" t="s">
        <v>670</v>
      </c>
      <c r="F23458" s="389" t="s">
        <v>650</v>
      </c>
      <c r="G23458" s="389" t="s">
        <v>519</v>
      </c>
    </row>
    <row r="23459" spans="1:7">
      <c r="A23459" s="389" t="s">
        <v>529</v>
      </c>
      <c r="B23459" s="389" t="s">
        <v>519</v>
      </c>
      <c r="C23459" s="389">
        <v>34865.837904899898</v>
      </c>
      <c r="D23459" s="389" t="s">
        <v>519</v>
      </c>
      <c r="E23459" s="389" t="s">
        <v>670</v>
      </c>
      <c r="F23459" s="389" t="s">
        <v>650</v>
      </c>
      <c r="G23459" s="389" t="s">
        <v>519</v>
      </c>
    </row>
    <row r="23460" spans="1:7">
      <c r="A23460" s="389" t="s">
        <v>529</v>
      </c>
      <c r="B23460" s="389" t="s">
        <v>519</v>
      </c>
      <c r="C23460" s="389">
        <v>34865.837904899898</v>
      </c>
      <c r="D23460" s="389" t="s">
        <v>519</v>
      </c>
      <c r="E23460" s="389" t="s">
        <v>670</v>
      </c>
      <c r="F23460" s="389" t="s">
        <v>650</v>
      </c>
      <c r="G23460" s="389" t="s">
        <v>519</v>
      </c>
    </row>
    <row r="23461" spans="1:7">
      <c r="A23461" s="389" t="s">
        <v>529</v>
      </c>
      <c r="B23461" s="389" t="s">
        <v>519</v>
      </c>
      <c r="C23461" s="389">
        <v>34865.837904899898</v>
      </c>
      <c r="D23461" s="389" t="s">
        <v>519</v>
      </c>
      <c r="E23461" s="389" t="s">
        <v>670</v>
      </c>
      <c r="F23461" s="389" t="s">
        <v>650</v>
      </c>
      <c r="G23461" s="389" t="s">
        <v>519</v>
      </c>
    </row>
    <row r="23462" spans="1:7">
      <c r="A23462" s="389" t="s">
        <v>529</v>
      </c>
      <c r="B23462" s="389" t="s">
        <v>519</v>
      </c>
      <c r="C23462" s="389">
        <v>34865.837904899898</v>
      </c>
      <c r="D23462" s="389" t="s">
        <v>519</v>
      </c>
      <c r="E23462" s="389" t="s">
        <v>670</v>
      </c>
      <c r="F23462" s="389" t="s">
        <v>650</v>
      </c>
      <c r="G23462" s="389" t="s">
        <v>519</v>
      </c>
    </row>
    <row r="23463" spans="1:7">
      <c r="A23463" s="389" t="s">
        <v>529</v>
      </c>
      <c r="B23463" s="389" t="s">
        <v>519</v>
      </c>
      <c r="C23463" s="389">
        <v>34865.837904899898</v>
      </c>
      <c r="D23463" s="389" t="s">
        <v>519</v>
      </c>
      <c r="E23463" s="389" t="s">
        <v>670</v>
      </c>
      <c r="F23463" s="389" t="s">
        <v>650</v>
      </c>
      <c r="G23463" s="389" t="s">
        <v>519</v>
      </c>
    </row>
    <row r="23464" spans="1:7">
      <c r="A23464" s="389" t="s">
        <v>529</v>
      </c>
      <c r="B23464" s="389" t="s">
        <v>519</v>
      </c>
      <c r="C23464" s="389">
        <v>34865.837904899898</v>
      </c>
      <c r="D23464" s="389" t="s">
        <v>519</v>
      </c>
      <c r="E23464" s="389" t="s">
        <v>670</v>
      </c>
      <c r="F23464" s="389" t="s">
        <v>650</v>
      </c>
      <c r="G23464" s="389" t="s">
        <v>519</v>
      </c>
    </row>
    <row r="23465" spans="1:7">
      <c r="A23465" s="389" t="s">
        <v>529</v>
      </c>
      <c r="B23465" s="389" t="s">
        <v>519</v>
      </c>
      <c r="C23465" s="389">
        <v>34865.837904899898</v>
      </c>
      <c r="D23465" s="389" t="s">
        <v>519</v>
      </c>
      <c r="E23465" s="389" t="s">
        <v>670</v>
      </c>
      <c r="F23465" s="389" t="s">
        <v>650</v>
      </c>
      <c r="G23465" s="389" t="s">
        <v>519</v>
      </c>
    </row>
    <row r="23466" spans="1:7">
      <c r="A23466" s="389" t="s">
        <v>529</v>
      </c>
      <c r="B23466" s="389" t="s">
        <v>519</v>
      </c>
      <c r="C23466" s="389">
        <v>34865.837904899898</v>
      </c>
      <c r="D23466" s="389" t="s">
        <v>519</v>
      </c>
      <c r="E23466" s="389" t="s">
        <v>670</v>
      </c>
      <c r="F23466" s="389" t="s">
        <v>650</v>
      </c>
      <c r="G23466" s="389" t="s">
        <v>519</v>
      </c>
    </row>
    <row r="23467" spans="1:7">
      <c r="A23467" s="389" t="s">
        <v>529</v>
      </c>
      <c r="B23467" s="389" t="s">
        <v>519</v>
      </c>
      <c r="C23467" s="389">
        <v>34865.837904899898</v>
      </c>
      <c r="D23467" s="389" t="s">
        <v>519</v>
      </c>
      <c r="E23467" s="389" t="s">
        <v>670</v>
      </c>
      <c r="F23467" s="389" t="s">
        <v>650</v>
      </c>
      <c r="G23467" s="389" t="s">
        <v>519</v>
      </c>
    </row>
    <row r="23468" spans="1:7">
      <c r="A23468" s="389" t="s">
        <v>529</v>
      </c>
      <c r="B23468" s="389" t="s">
        <v>519</v>
      </c>
      <c r="C23468" s="389">
        <v>34865.837904899898</v>
      </c>
      <c r="D23468" s="389" t="s">
        <v>519</v>
      </c>
      <c r="E23468" s="389" t="s">
        <v>670</v>
      </c>
      <c r="F23468" s="389" t="s">
        <v>650</v>
      </c>
      <c r="G23468" s="389" t="s">
        <v>519</v>
      </c>
    </row>
    <row r="23469" spans="1:7">
      <c r="A23469" s="389" t="s">
        <v>529</v>
      </c>
      <c r="B23469" s="389" t="s">
        <v>519</v>
      </c>
      <c r="C23469" s="389">
        <v>34865.837904899898</v>
      </c>
      <c r="D23469" s="389" t="s">
        <v>519</v>
      </c>
      <c r="E23469" s="389" t="s">
        <v>670</v>
      </c>
      <c r="F23469" s="389" t="s">
        <v>650</v>
      </c>
      <c r="G23469" s="389" t="s">
        <v>519</v>
      </c>
    </row>
    <row r="23470" spans="1:7">
      <c r="A23470" s="389" t="s">
        <v>529</v>
      </c>
      <c r="B23470" s="389" t="s">
        <v>519</v>
      </c>
      <c r="C23470" s="389">
        <v>34865.837904899898</v>
      </c>
      <c r="D23470" s="389" t="s">
        <v>519</v>
      </c>
      <c r="E23470" s="389" t="s">
        <v>670</v>
      </c>
      <c r="F23470" s="389" t="s">
        <v>650</v>
      </c>
      <c r="G23470" s="389" t="s">
        <v>519</v>
      </c>
    </row>
    <row r="23471" spans="1:7">
      <c r="A23471" s="389" t="s">
        <v>529</v>
      </c>
      <c r="B23471" s="389" t="s">
        <v>519</v>
      </c>
      <c r="C23471" s="389">
        <v>34865.837904899898</v>
      </c>
      <c r="D23471" s="389" t="s">
        <v>519</v>
      </c>
      <c r="E23471" s="389" t="s">
        <v>670</v>
      </c>
      <c r="F23471" s="389" t="s">
        <v>650</v>
      </c>
      <c r="G23471" s="389" t="s">
        <v>519</v>
      </c>
    </row>
    <row r="23472" spans="1:7">
      <c r="A23472" s="389" t="s">
        <v>529</v>
      </c>
      <c r="B23472" s="389" t="s">
        <v>519</v>
      </c>
      <c r="C23472" s="389">
        <v>34865.837904899898</v>
      </c>
      <c r="D23472" s="389" t="s">
        <v>519</v>
      </c>
      <c r="E23472" s="389" t="s">
        <v>670</v>
      </c>
      <c r="F23472" s="389" t="s">
        <v>650</v>
      </c>
      <c r="G23472" s="389" t="s">
        <v>519</v>
      </c>
    </row>
    <row r="23473" spans="1:7">
      <c r="A23473" s="389" t="s">
        <v>529</v>
      </c>
      <c r="B23473" s="389" t="s">
        <v>519</v>
      </c>
      <c r="C23473" s="389">
        <v>34865.837904899898</v>
      </c>
      <c r="D23473" s="389" t="s">
        <v>519</v>
      </c>
      <c r="E23473" s="389" t="s">
        <v>670</v>
      </c>
      <c r="F23473" s="389" t="s">
        <v>650</v>
      </c>
      <c r="G23473" s="389" t="s">
        <v>519</v>
      </c>
    </row>
    <row r="23474" spans="1:7">
      <c r="A23474" s="389" t="s">
        <v>529</v>
      </c>
      <c r="B23474" s="389" t="s">
        <v>519</v>
      </c>
      <c r="C23474" s="389">
        <v>34865.837904899898</v>
      </c>
      <c r="D23474" s="389" t="s">
        <v>519</v>
      </c>
      <c r="E23474" s="389" t="s">
        <v>670</v>
      </c>
      <c r="F23474" s="389" t="s">
        <v>650</v>
      </c>
      <c r="G23474" s="389" t="s">
        <v>519</v>
      </c>
    </row>
    <row r="23475" spans="1:7">
      <c r="A23475" s="389" t="s">
        <v>529</v>
      </c>
      <c r="B23475" s="389" t="s">
        <v>519</v>
      </c>
      <c r="C23475" s="389">
        <v>34865.837904899898</v>
      </c>
      <c r="D23475" s="389" t="s">
        <v>519</v>
      </c>
      <c r="E23475" s="389" t="s">
        <v>670</v>
      </c>
      <c r="F23475" s="389" t="s">
        <v>650</v>
      </c>
      <c r="G23475" s="389" t="s">
        <v>519</v>
      </c>
    </row>
    <row r="23476" spans="1:7">
      <c r="A23476" s="389" t="s">
        <v>529</v>
      </c>
      <c r="B23476" s="389" t="s">
        <v>519</v>
      </c>
      <c r="C23476" s="389">
        <v>34865.837904899898</v>
      </c>
      <c r="D23476" s="389" t="s">
        <v>519</v>
      </c>
      <c r="E23476" s="389" t="s">
        <v>670</v>
      </c>
      <c r="F23476" s="389" t="s">
        <v>650</v>
      </c>
      <c r="G23476" s="389" t="s">
        <v>519</v>
      </c>
    </row>
    <row r="23477" spans="1:7">
      <c r="A23477" s="389" t="s">
        <v>529</v>
      </c>
      <c r="B23477" s="389" t="s">
        <v>519</v>
      </c>
      <c r="C23477" s="389">
        <v>34865.837904899898</v>
      </c>
      <c r="D23477" s="389" t="s">
        <v>519</v>
      </c>
      <c r="E23477" s="389" t="s">
        <v>670</v>
      </c>
      <c r="F23477" s="389" t="s">
        <v>650</v>
      </c>
      <c r="G23477" s="389" t="s">
        <v>519</v>
      </c>
    </row>
    <row r="23478" spans="1:7">
      <c r="A23478" s="389" t="s">
        <v>529</v>
      </c>
      <c r="B23478" s="389" t="s">
        <v>519</v>
      </c>
      <c r="C23478" s="389">
        <v>34865.837904899898</v>
      </c>
      <c r="D23478" s="389" t="s">
        <v>519</v>
      </c>
      <c r="E23478" s="389" t="s">
        <v>670</v>
      </c>
      <c r="F23478" s="389" t="s">
        <v>650</v>
      </c>
      <c r="G23478" s="389" t="s">
        <v>519</v>
      </c>
    </row>
    <row r="23479" spans="1:7">
      <c r="A23479" s="389" t="s">
        <v>529</v>
      </c>
      <c r="B23479" s="389" t="s">
        <v>519</v>
      </c>
      <c r="C23479" s="389">
        <v>34865.837904899898</v>
      </c>
      <c r="D23479" s="389" t="s">
        <v>519</v>
      </c>
      <c r="E23479" s="389" t="s">
        <v>670</v>
      </c>
      <c r="F23479" s="389" t="s">
        <v>650</v>
      </c>
      <c r="G23479" s="389" t="s">
        <v>519</v>
      </c>
    </row>
    <row r="23480" spans="1:7">
      <c r="A23480" s="389" t="s">
        <v>529</v>
      </c>
      <c r="B23480" s="389" t="s">
        <v>519</v>
      </c>
      <c r="C23480" s="389">
        <v>34865.837904899898</v>
      </c>
      <c r="D23480" s="389" t="s">
        <v>519</v>
      </c>
      <c r="E23480" s="389" t="s">
        <v>670</v>
      </c>
      <c r="F23480" s="389" t="s">
        <v>650</v>
      </c>
      <c r="G23480" s="389" t="s">
        <v>519</v>
      </c>
    </row>
    <row r="23481" spans="1:7">
      <c r="A23481" s="389" t="s">
        <v>529</v>
      </c>
      <c r="B23481" s="389" t="s">
        <v>519</v>
      </c>
      <c r="C23481" s="389">
        <v>34865.837904899898</v>
      </c>
      <c r="D23481" s="389" t="s">
        <v>519</v>
      </c>
      <c r="E23481" s="389" t="s">
        <v>670</v>
      </c>
      <c r="F23481" s="389" t="s">
        <v>650</v>
      </c>
      <c r="G23481" s="389" t="s">
        <v>519</v>
      </c>
    </row>
    <row r="23482" spans="1:7">
      <c r="A23482" s="389" t="s">
        <v>529</v>
      </c>
      <c r="B23482" s="389" t="s">
        <v>519</v>
      </c>
      <c r="C23482" s="389">
        <v>34865.837904899898</v>
      </c>
      <c r="D23482" s="389" t="s">
        <v>519</v>
      </c>
      <c r="E23482" s="389" t="s">
        <v>670</v>
      </c>
      <c r="F23482" s="389" t="s">
        <v>650</v>
      </c>
      <c r="G23482" s="389" t="s">
        <v>519</v>
      </c>
    </row>
    <row r="23483" spans="1:7">
      <c r="A23483" s="389" t="s">
        <v>529</v>
      </c>
      <c r="B23483" s="389" t="s">
        <v>519</v>
      </c>
      <c r="C23483" s="389">
        <v>34865.837904899898</v>
      </c>
      <c r="D23483" s="389" t="s">
        <v>519</v>
      </c>
      <c r="E23483" s="389" t="s">
        <v>670</v>
      </c>
      <c r="F23483" s="389" t="s">
        <v>650</v>
      </c>
      <c r="G23483" s="389" t="s">
        <v>519</v>
      </c>
    </row>
    <row r="23484" spans="1:7">
      <c r="A23484" s="389" t="s">
        <v>529</v>
      </c>
      <c r="B23484" s="389" t="s">
        <v>519</v>
      </c>
      <c r="C23484" s="389">
        <v>34865.837904899898</v>
      </c>
      <c r="D23484" s="389" t="s">
        <v>519</v>
      </c>
      <c r="E23484" s="389" t="s">
        <v>670</v>
      </c>
      <c r="F23484" s="389" t="s">
        <v>650</v>
      </c>
      <c r="G23484" s="389" t="s">
        <v>519</v>
      </c>
    </row>
    <row r="23485" spans="1:7">
      <c r="A23485" s="389" t="s">
        <v>529</v>
      </c>
      <c r="B23485" s="389" t="s">
        <v>519</v>
      </c>
      <c r="C23485" s="389">
        <v>34865.837904899898</v>
      </c>
      <c r="D23485" s="389" t="s">
        <v>519</v>
      </c>
      <c r="E23485" s="389" t="s">
        <v>670</v>
      </c>
      <c r="F23485" s="389" t="s">
        <v>650</v>
      </c>
      <c r="G23485" s="389" t="s">
        <v>519</v>
      </c>
    </row>
    <row r="23486" spans="1:7">
      <c r="A23486" s="389" t="s">
        <v>529</v>
      </c>
      <c r="B23486" s="389" t="s">
        <v>519</v>
      </c>
      <c r="C23486" s="389">
        <v>34865.837904899898</v>
      </c>
      <c r="D23486" s="389" t="s">
        <v>519</v>
      </c>
      <c r="E23486" s="389" t="s">
        <v>670</v>
      </c>
      <c r="F23486" s="389" t="s">
        <v>650</v>
      </c>
      <c r="G23486" s="389" t="s">
        <v>519</v>
      </c>
    </row>
    <row r="23487" spans="1:7">
      <c r="A23487" s="389" t="s">
        <v>529</v>
      </c>
      <c r="B23487" s="389" t="s">
        <v>519</v>
      </c>
      <c r="C23487" s="389">
        <v>34865.837904899898</v>
      </c>
      <c r="D23487" s="389" t="s">
        <v>519</v>
      </c>
      <c r="E23487" s="389" t="s">
        <v>670</v>
      </c>
      <c r="F23487" s="389" t="s">
        <v>650</v>
      </c>
      <c r="G23487" s="389" t="s">
        <v>519</v>
      </c>
    </row>
    <row r="23488" spans="1:7">
      <c r="A23488" s="389" t="s">
        <v>529</v>
      </c>
      <c r="B23488" s="389" t="s">
        <v>519</v>
      </c>
      <c r="C23488" s="389">
        <v>34865.837904899898</v>
      </c>
      <c r="D23488" s="389" t="s">
        <v>519</v>
      </c>
      <c r="E23488" s="389" t="s">
        <v>670</v>
      </c>
      <c r="F23488" s="389" t="s">
        <v>650</v>
      </c>
      <c r="G23488" s="389" t="s">
        <v>519</v>
      </c>
    </row>
    <row r="23489" spans="1:7">
      <c r="A23489" s="389" t="s">
        <v>529</v>
      </c>
      <c r="B23489" s="389" t="s">
        <v>519</v>
      </c>
      <c r="C23489" s="389">
        <v>34865.837904899898</v>
      </c>
      <c r="D23489" s="389" t="s">
        <v>519</v>
      </c>
      <c r="E23489" s="389" t="s">
        <v>670</v>
      </c>
      <c r="F23489" s="389" t="s">
        <v>650</v>
      </c>
      <c r="G23489" s="389" t="s">
        <v>519</v>
      </c>
    </row>
    <row r="23490" spans="1:7">
      <c r="A23490" s="389" t="s">
        <v>529</v>
      </c>
      <c r="B23490" s="389" t="s">
        <v>519</v>
      </c>
      <c r="C23490" s="389">
        <v>34865.837904899898</v>
      </c>
      <c r="D23490" s="389" t="s">
        <v>519</v>
      </c>
      <c r="E23490" s="389" t="s">
        <v>670</v>
      </c>
      <c r="F23490" s="389" t="s">
        <v>650</v>
      </c>
      <c r="G23490" s="389" t="s">
        <v>519</v>
      </c>
    </row>
    <row r="23491" spans="1:7">
      <c r="A23491" s="389" t="s">
        <v>529</v>
      </c>
      <c r="B23491" s="389" t="s">
        <v>519</v>
      </c>
      <c r="C23491" s="389">
        <v>34865.837904899898</v>
      </c>
      <c r="D23491" s="389" t="s">
        <v>519</v>
      </c>
      <c r="E23491" s="389" t="s">
        <v>670</v>
      </c>
      <c r="F23491" s="389" t="s">
        <v>650</v>
      </c>
      <c r="G23491" s="389" t="s">
        <v>519</v>
      </c>
    </row>
    <row r="23492" spans="1:7">
      <c r="A23492" s="389" t="s">
        <v>529</v>
      </c>
      <c r="B23492" s="389" t="s">
        <v>519</v>
      </c>
      <c r="C23492" s="389">
        <v>34865.837904899898</v>
      </c>
      <c r="D23492" s="389" t="s">
        <v>519</v>
      </c>
      <c r="E23492" s="389" t="s">
        <v>670</v>
      </c>
      <c r="F23492" s="389" t="s">
        <v>650</v>
      </c>
      <c r="G23492" s="389" t="s">
        <v>519</v>
      </c>
    </row>
    <row r="23493" spans="1:7">
      <c r="A23493" s="389" t="s">
        <v>529</v>
      </c>
      <c r="B23493" s="389" t="s">
        <v>519</v>
      </c>
      <c r="C23493" s="389">
        <v>34865.837904899898</v>
      </c>
      <c r="D23493" s="389" t="s">
        <v>519</v>
      </c>
      <c r="E23493" s="389" t="s">
        <v>670</v>
      </c>
      <c r="F23493" s="389" t="s">
        <v>650</v>
      </c>
      <c r="G23493" s="389" t="s">
        <v>519</v>
      </c>
    </row>
    <row r="23494" spans="1:7">
      <c r="A23494" s="389" t="s">
        <v>529</v>
      </c>
      <c r="B23494" s="389" t="s">
        <v>519</v>
      </c>
      <c r="C23494" s="389">
        <v>34865.837904899898</v>
      </c>
      <c r="D23494" s="389" t="s">
        <v>519</v>
      </c>
      <c r="E23494" s="389" t="s">
        <v>670</v>
      </c>
      <c r="F23494" s="389" t="s">
        <v>650</v>
      </c>
      <c r="G23494" s="389" t="s">
        <v>519</v>
      </c>
    </row>
    <row r="23495" spans="1:7">
      <c r="A23495" s="389" t="s">
        <v>529</v>
      </c>
      <c r="B23495" s="389" t="s">
        <v>519</v>
      </c>
      <c r="C23495" s="389">
        <v>34865.837904899898</v>
      </c>
      <c r="D23495" s="389" t="s">
        <v>519</v>
      </c>
      <c r="E23495" s="389" t="s">
        <v>670</v>
      </c>
      <c r="F23495" s="389" t="s">
        <v>650</v>
      </c>
      <c r="G23495" s="389" t="s">
        <v>519</v>
      </c>
    </row>
    <row r="23496" spans="1:7">
      <c r="A23496" s="389" t="s">
        <v>529</v>
      </c>
      <c r="B23496" s="389" t="s">
        <v>519</v>
      </c>
      <c r="C23496" s="389">
        <v>34865.837904899898</v>
      </c>
      <c r="D23496" s="389" t="s">
        <v>519</v>
      </c>
      <c r="E23496" s="389" t="s">
        <v>670</v>
      </c>
      <c r="F23496" s="389" t="s">
        <v>650</v>
      </c>
      <c r="G23496" s="389" t="s">
        <v>519</v>
      </c>
    </row>
    <row r="23497" spans="1:7">
      <c r="A23497" s="389" t="s">
        <v>529</v>
      </c>
      <c r="B23497" s="389" t="s">
        <v>519</v>
      </c>
      <c r="C23497" s="389">
        <v>34865.837904899898</v>
      </c>
      <c r="D23497" s="389" t="s">
        <v>519</v>
      </c>
      <c r="E23497" s="389" t="s">
        <v>670</v>
      </c>
      <c r="F23497" s="389" t="s">
        <v>650</v>
      </c>
      <c r="G23497" s="389" t="s">
        <v>519</v>
      </c>
    </row>
    <row r="23498" spans="1:7">
      <c r="A23498" s="389" t="s">
        <v>529</v>
      </c>
      <c r="B23498" s="389" t="s">
        <v>519</v>
      </c>
      <c r="C23498" s="389">
        <v>34865.837904899898</v>
      </c>
      <c r="D23498" s="389" t="s">
        <v>519</v>
      </c>
      <c r="E23498" s="389" t="s">
        <v>670</v>
      </c>
      <c r="F23498" s="389" t="s">
        <v>650</v>
      </c>
      <c r="G23498" s="389" t="s">
        <v>519</v>
      </c>
    </row>
    <row r="23499" spans="1:7">
      <c r="A23499" s="389" t="s">
        <v>529</v>
      </c>
      <c r="B23499" s="389" t="s">
        <v>519</v>
      </c>
      <c r="C23499" s="389">
        <v>34865.837904899898</v>
      </c>
      <c r="D23499" s="389" t="s">
        <v>519</v>
      </c>
      <c r="E23499" s="389" t="s">
        <v>670</v>
      </c>
      <c r="F23499" s="389" t="s">
        <v>650</v>
      </c>
      <c r="G23499" s="389" t="s">
        <v>519</v>
      </c>
    </row>
    <row r="23500" spans="1:7">
      <c r="A23500" s="389" t="s">
        <v>529</v>
      </c>
      <c r="B23500" s="389" t="s">
        <v>519</v>
      </c>
      <c r="C23500" s="389">
        <v>34865.837904899898</v>
      </c>
      <c r="D23500" s="389" t="s">
        <v>519</v>
      </c>
      <c r="E23500" s="389" t="s">
        <v>670</v>
      </c>
      <c r="F23500" s="389" t="s">
        <v>650</v>
      </c>
      <c r="G23500" s="389" t="s">
        <v>519</v>
      </c>
    </row>
    <row r="23501" spans="1:7">
      <c r="A23501" s="389" t="s">
        <v>529</v>
      </c>
      <c r="B23501" s="389" t="s">
        <v>519</v>
      </c>
      <c r="C23501" s="389">
        <v>34865.837904899898</v>
      </c>
      <c r="D23501" s="389" t="s">
        <v>519</v>
      </c>
      <c r="E23501" s="389" t="s">
        <v>670</v>
      </c>
      <c r="F23501" s="389" t="s">
        <v>650</v>
      </c>
      <c r="G23501" s="389" t="s">
        <v>519</v>
      </c>
    </row>
    <row r="23502" spans="1:7">
      <c r="A23502" s="389" t="s">
        <v>529</v>
      </c>
      <c r="B23502" s="389" t="s">
        <v>519</v>
      </c>
      <c r="C23502" s="389">
        <v>34865.837904899898</v>
      </c>
      <c r="D23502" s="389" t="s">
        <v>519</v>
      </c>
      <c r="E23502" s="389" t="s">
        <v>670</v>
      </c>
      <c r="F23502" s="389" t="s">
        <v>650</v>
      </c>
      <c r="G23502" s="389" t="s">
        <v>519</v>
      </c>
    </row>
    <row r="23503" spans="1:7">
      <c r="A23503" s="389" t="s">
        <v>529</v>
      </c>
      <c r="B23503" s="389" t="s">
        <v>519</v>
      </c>
      <c r="C23503" s="389">
        <v>34865.837904899898</v>
      </c>
      <c r="D23503" s="389" t="s">
        <v>519</v>
      </c>
      <c r="E23503" s="389" t="s">
        <v>670</v>
      </c>
      <c r="F23503" s="389" t="s">
        <v>650</v>
      </c>
      <c r="G23503" s="389" t="s">
        <v>519</v>
      </c>
    </row>
    <row r="23504" spans="1:7">
      <c r="A23504" s="389" t="s">
        <v>529</v>
      </c>
      <c r="B23504" s="389" t="s">
        <v>519</v>
      </c>
      <c r="C23504" s="389">
        <v>34865.837904899898</v>
      </c>
      <c r="D23504" s="389" t="s">
        <v>519</v>
      </c>
      <c r="E23504" s="389" t="s">
        <v>670</v>
      </c>
      <c r="F23504" s="389" t="s">
        <v>650</v>
      </c>
      <c r="G23504" s="389" t="s">
        <v>519</v>
      </c>
    </row>
    <row r="23505" spans="1:7">
      <c r="A23505" s="389" t="s">
        <v>529</v>
      </c>
      <c r="B23505" s="389" t="s">
        <v>519</v>
      </c>
      <c r="C23505" s="389">
        <v>34865.837904899898</v>
      </c>
      <c r="D23505" s="389" t="s">
        <v>519</v>
      </c>
      <c r="E23505" s="389" t="s">
        <v>670</v>
      </c>
      <c r="F23505" s="389" t="s">
        <v>650</v>
      </c>
      <c r="G23505" s="389" t="s">
        <v>519</v>
      </c>
    </row>
    <row r="23506" spans="1:7">
      <c r="A23506" s="389" t="s">
        <v>529</v>
      </c>
      <c r="B23506" s="389" t="s">
        <v>519</v>
      </c>
      <c r="C23506" s="389">
        <v>34865.837904899898</v>
      </c>
      <c r="D23506" s="389" t="s">
        <v>519</v>
      </c>
      <c r="E23506" s="389" t="s">
        <v>670</v>
      </c>
      <c r="F23506" s="389" t="s">
        <v>650</v>
      </c>
      <c r="G23506" s="389" t="s">
        <v>519</v>
      </c>
    </row>
    <row r="23507" spans="1:7">
      <c r="A23507" s="389" t="s">
        <v>529</v>
      </c>
      <c r="B23507" s="389" t="s">
        <v>519</v>
      </c>
      <c r="C23507" s="389">
        <v>34865.837904899898</v>
      </c>
      <c r="D23507" s="389" t="s">
        <v>519</v>
      </c>
      <c r="E23507" s="389" t="s">
        <v>670</v>
      </c>
      <c r="F23507" s="389" t="s">
        <v>650</v>
      </c>
      <c r="G23507" s="389" t="s">
        <v>519</v>
      </c>
    </row>
    <row r="23508" spans="1:7">
      <c r="A23508" s="389" t="s">
        <v>529</v>
      </c>
      <c r="B23508" s="389" t="s">
        <v>519</v>
      </c>
      <c r="C23508" s="389">
        <v>34865.837904899898</v>
      </c>
      <c r="D23508" s="389" t="s">
        <v>519</v>
      </c>
      <c r="E23508" s="389" t="s">
        <v>670</v>
      </c>
      <c r="F23508" s="389" t="s">
        <v>650</v>
      </c>
      <c r="G23508" s="389" t="s">
        <v>519</v>
      </c>
    </row>
    <row r="23509" spans="1:7">
      <c r="A23509" s="389" t="s">
        <v>529</v>
      </c>
      <c r="B23509" s="389" t="s">
        <v>519</v>
      </c>
      <c r="C23509" s="389">
        <v>34865.837904899898</v>
      </c>
      <c r="D23509" s="389" t="s">
        <v>519</v>
      </c>
      <c r="E23509" s="389" t="s">
        <v>670</v>
      </c>
      <c r="F23509" s="389" t="s">
        <v>650</v>
      </c>
      <c r="G23509" s="389" t="s">
        <v>519</v>
      </c>
    </row>
    <row r="23510" spans="1:7">
      <c r="A23510" s="389" t="s">
        <v>529</v>
      </c>
      <c r="B23510" s="389" t="s">
        <v>519</v>
      </c>
      <c r="C23510" s="389">
        <v>34865.837904899898</v>
      </c>
      <c r="D23510" s="389" t="s">
        <v>519</v>
      </c>
      <c r="E23510" s="389" t="s">
        <v>670</v>
      </c>
      <c r="F23510" s="389" t="s">
        <v>650</v>
      </c>
      <c r="G23510" s="389" t="s">
        <v>519</v>
      </c>
    </row>
    <row r="23511" spans="1:7">
      <c r="A23511" s="389" t="s">
        <v>529</v>
      </c>
      <c r="B23511" s="389" t="s">
        <v>519</v>
      </c>
      <c r="C23511" s="389">
        <v>34865.837904899898</v>
      </c>
      <c r="D23511" s="389" t="s">
        <v>519</v>
      </c>
      <c r="E23511" s="389" t="s">
        <v>670</v>
      </c>
      <c r="F23511" s="389" t="s">
        <v>650</v>
      </c>
      <c r="G23511" s="389" t="s">
        <v>519</v>
      </c>
    </row>
    <row r="23512" spans="1:7">
      <c r="A23512" s="389" t="s">
        <v>529</v>
      </c>
      <c r="B23512" s="389" t="s">
        <v>519</v>
      </c>
      <c r="C23512" s="389">
        <v>34865.837904899898</v>
      </c>
      <c r="D23512" s="389" t="s">
        <v>519</v>
      </c>
      <c r="E23512" s="389" t="s">
        <v>670</v>
      </c>
      <c r="F23512" s="389" t="s">
        <v>650</v>
      </c>
      <c r="G23512" s="389" t="s">
        <v>519</v>
      </c>
    </row>
    <row r="23513" spans="1:7">
      <c r="A23513" s="389" t="s">
        <v>529</v>
      </c>
      <c r="B23513" s="389" t="s">
        <v>519</v>
      </c>
      <c r="C23513" s="389">
        <v>34865.837904899898</v>
      </c>
      <c r="D23513" s="389" t="s">
        <v>519</v>
      </c>
      <c r="E23513" s="389" t="s">
        <v>670</v>
      </c>
      <c r="F23513" s="389" t="s">
        <v>650</v>
      </c>
      <c r="G23513" s="389" t="s">
        <v>519</v>
      </c>
    </row>
    <row r="23514" spans="1:7">
      <c r="A23514" s="389" t="s">
        <v>529</v>
      </c>
      <c r="B23514" s="389" t="s">
        <v>519</v>
      </c>
      <c r="C23514" s="389">
        <v>34865.837904899898</v>
      </c>
      <c r="D23514" s="389" t="s">
        <v>519</v>
      </c>
      <c r="E23514" s="389" t="s">
        <v>670</v>
      </c>
      <c r="F23514" s="389" t="s">
        <v>650</v>
      </c>
      <c r="G23514" s="389" t="s">
        <v>519</v>
      </c>
    </row>
    <row r="23515" spans="1:7">
      <c r="A23515" s="389" t="s">
        <v>529</v>
      </c>
      <c r="B23515" s="389" t="s">
        <v>519</v>
      </c>
      <c r="C23515" s="389">
        <v>34865.837904899898</v>
      </c>
      <c r="D23515" s="389" t="s">
        <v>519</v>
      </c>
      <c r="E23515" s="389" t="s">
        <v>670</v>
      </c>
      <c r="F23515" s="389" t="s">
        <v>650</v>
      </c>
      <c r="G23515" s="389" t="s">
        <v>519</v>
      </c>
    </row>
    <row r="23516" spans="1:7">
      <c r="A23516" s="389" t="s">
        <v>529</v>
      </c>
      <c r="B23516" s="389" t="s">
        <v>519</v>
      </c>
      <c r="C23516" s="389">
        <v>34865.837904899898</v>
      </c>
      <c r="D23516" s="389" t="s">
        <v>519</v>
      </c>
      <c r="E23516" s="389" t="s">
        <v>670</v>
      </c>
      <c r="F23516" s="389" t="s">
        <v>650</v>
      </c>
      <c r="G23516" s="389" t="s">
        <v>519</v>
      </c>
    </row>
    <row r="23517" spans="1:7">
      <c r="A23517" s="389" t="s">
        <v>529</v>
      </c>
      <c r="B23517" s="389" t="s">
        <v>519</v>
      </c>
      <c r="C23517" s="389">
        <v>34865.837904899898</v>
      </c>
      <c r="D23517" s="389" t="s">
        <v>519</v>
      </c>
      <c r="E23517" s="389" t="s">
        <v>670</v>
      </c>
      <c r="F23517" s="389" t="s">
        <v>650</v>
      </c>
      <c r="G23517" s="389" t="s">
        <v>519</v>
      </c>
    </row>
    <row r="23518" spans="1:7">
      <c r="A23518" s="389" t="s">
        <v>529</v>
      </c>
      <c r="B23518" s="389" t="s">
        <v>519</v>
      </c>
      <c r="C23518" s="389">
        <v>34865.837904899898</v>
      </c>
      <c r="D23518" s="389" t="s">
        <v>519</v>
      </c>
      <c r="E23518" s="389" t="s">
        <v>670</v>
      </c>
      <c r="F23518" s="389" t="s">
        <v>650</v>
      </c>
      <c r="G23518" s="389" t="s">
        <v>519</v>
      </c>
    </row>
    <row r="23519" spans="1:7">
      <c r="A23519" s="389" t="s">
        <v>529</v>
      </c>
      <c r="B23519" s="389" t="s">
        <v>519</v>
      </c>
      <c r="C23519" s="389">
        <v>34865.837904899898</v>
      </c>
      <c r="D23519" s="389" t="s">
        <v>519</v>
      </c>
      <c r="E23519" s="389" t="s">
        <v>670</v>
      </c>
      <c r="F23519" s="389" t="s">
        <v>650</v>
      </c>
      <c r="G23519" s="389" t="s">
        <v>519</v>
      </c>
    </row>
    <row r="23520" spans="1:7">
      <c r="A23520" s="389" t="s">
        <v>529</v>
      </c>
      <c r="B23520" s="389" t="s">
        <v>519</v>
      </c>
      <c r="C23520" s="389">
        <v>34865.837904899898</v>
      </c>
      <c r="D23520" s="389" t="s">
        <v>519</v>
      </c>
      <c r="E23520" s="389" t="s">
        <v>670</v>
      </c>
      <c r="F23520" s="389" t="s">
        <v>650</v>
      </c>
      <c r="G23520" s="389" t="s">
        <v>519</v>
      </c>
    </row>
    <row r="23521" spans="1:7">
      <c r="A23521" s="389" t="s">
        <v>529</v>
      </c>
      <c r="B23521" s="389" t="s">
        <v>519</v>
      </c>
      <c r="C23521" s="389">
        <v>34865.837904899898</v>
      </c>
      <c r="D23521" s="389" t="s">
        <v>519</v>
      </c>
      <c r="E23521" s="389" t="s">
        <v>670</v>
      </c>
      <c r="F23521" s="389" t="s">
        <v>650</v>
      </c>
      <c r="G23521" s="389" t="s">
        <v>519</v>
      </c>
    </row>
    <row r="23522" spans="1:7">
      <c r="A23522" s="389" t="s">
        <v>529</v>
      </c>
      <c r="B23522" s="389" t="s">
        <v>519</v>
      </c>
      <c r="C23522" s="389">
        <v>34865.837904899898</v>
      </c>
      <c r="D23522" s="389" t="s">
        <v>519</v>
      </c>
      <c r="E23522" s="389" t="s">
        <v>670</v>
      </c>
      <c r="F23522" s="389" t="s">
        <v>650</v>
      </c>
      <c r="G23522" s="389" t="s">
        <v>519</v>
      </c>
    </row>
    <row r="23523" spans="1:7">
      <c r="A23523" s="389" t="s">
        <v>529</v>
      </c>
      <c r="B23523" s="389" t="s">
        <v>519</v>
      </c>
      <c r="C23523" s="389">
        <v>34865.837904899898</v>
      </c>
      <c r="D23523" s="389" t="s">
        <v>519</v>
      </c>
      <c r="E23523" s="389" t="s">
        <v>670</v>
      </c>
      <c r="F23523" s="389" t="s">
        <v>650</v>
      </c>
      <c r="G23523" s="389" t="s">
        <v>519</v>
      </c>
    </row>
    <row r="23524" spans="1:7">
      <c r="A23524" s="389" t="s">
        <v>529</v>
      </c>
      <c r="B23524" s="389" t="s">
        <v>519</v>
      </c>
      <c r="C23524" s="389">
        <v>34865.837904899898</v>
      </c>
      <c r="D23524" s="389" t="s">
        <v>519</v>
      </c>
      <c r="E23524" s="389" t="s">
        <v>670</v>
      </c>
      <c r="F23524" s="389" t="s">
        <v>650</v>
      </c>
      <c r="G23524" s="389" t="s">
        <v>519</v>
      </c>
    </row>
    <row r="23525" spans="1:7">
      <c r="A23525" s="389" t="s">
        <v>529</v>
      </c>
      <c r="B23525" s="389" t="s">
        <v>519</v>
      </c>
      <c r="C23525" s="389">
        <v>34865.837904899898</v>
      </c>
      <c r="D23525" s="389" t="s">
        <v>519</v>
      </c>
      <c r="E23525" s="389" t="s">
        <v>670</v>
      </c>
      <c r="F23525" s="389" t="s">
        <v>650</v>
      </c>
      <c r="G23525" s="389" t="s">
        <v>519</v>
      </c>
    </row>
    <row r="23526" spans="1:7">
      <c r="A23526" s="389" t="s">
        <v>529</v>
      </c>
      <c r="B23526" s="389" t="s">
        <v>519</v>
      </c>
      <c r="C23526" s="389">
        <v>34865.837904899898</v>
      </c>
      <c r="D23526" s="389" t="s">
        <v>519</v>
      </c>
      <c r="E23526" s="389" t="s">
        <v>670</v>
      </c>
      <c r="F23526" s="389" t="s">
        <v>650</v>
      </c>
      <c r="G23526" s="389" t="s">
        <v>519</v>
      </c>
    </row>
    <row r="23527" spans="1:7">
      <c r="A23527" s="389" t="s">
        <v>529</v>
      </c>
      <c r="B23527" s="389" t="s">
        <v>519</v>
      </c>
      <c r="C23527" s="389">
        <v>34865.837904899898</v>
      </c>
      <c r="D23527" s="389" t="s">
        <v>519</v>
      </c>
      <c r="E23527" s="389" t="s">
        <v>670</v>
      </c>
      <c r="F23527" s="389" t="s">
        <v>650</v>
      </c>
      <c r="G23527" s="389" t="s">
        <v>519</v>
      </c>
    </row>
    <row r="23528" spans="1:7">
      <c r="A23528" s="389" t="s">
        <v>529</v>
      </c>
      <c r="B23528" s="389" t="s">
        <v>519</v>
      </c>
      <c r="C23528" s="389">
        <v>34865.837904899898</v>
      </c>
      <c r="D23528" s="389" t="s">
        <v>519</v>
      </c>
      <c r="E23528" s="389" t="s">
        <v>670</v>
      </c>
      <c r="F23528" s="389" t="s">
        <v>650</v>
      </c>
      <c r="G23528" s="389" t="s">
        <v>519</v>
      </c>
    </row>
    <row r="23529" spans="1:7">
      <c r="A23529" s="389" t="s">
        <v>529</v>
      </c>
      <c r="B23529" s="389" t="s">
        <v>519</v>
      </c>
      <c r="C23529" s="389">
        <v>34865.837904899898</v>
      </c>
      <c r="D23529" s="389" t="s">
        <v>519</v>
      </c>
      <c r="E23529" s="389" t="s">
        <v>670</v>
      </c>
      <c r="F23529" s="389" t="s">
        <v>650</v>
      </c>
      <c r="G23529" s="389" t="s">
        <v>519</v>
      </c>
    </row>
    <row r="23530" spans="1:7">
      <c r="A23530" s="389" t="s">
        <v>529</v>
      </c>
      <c r="B23530" s="389" t="s">
        <v>519</v>
      </c>
      <c r="C23530" s="389">
        <v>34865.837904899898</v>
      </c>
      <c r="D23530" s="389" t="s">
        <v>519</v>
      </c>
      <c r="E23530" s="389" t="s">
        <v>670</v>
      </c>
      <c r="F23530" s="389" t="s">
        <v>650</v>
      </c>
      <c r="G23530" s="389" t="s">
        <v>519</v>
      </c>
    </row>
    <row r="23531" spans="1:7">
      <c r="A23531" s="389" t="s">
        <v>529</v>
      </c>
      <c r="B23531" s="389" t="s">
        <v>519</v>
      </c>
      <c r="C23531" s="389">
        <v>34865.837904899898</v>
      </c>
      <c r="D23531" s="389" t="s">
        <v>519</v>
      </c>
      <c r="E23531" s="389" t="s">
        <v>670</v>
      </c>
      <c r="F23531" s="389" t="s">
        <v>650</v>
      </c>
      <c r="G23531" s="389" t="s">
        <v>519</v>
      </c>
    </row>
    <row r="23532" spans="1:7">
      <c r="A23532" s="389" t="s">
        <v>529</v>
      </c>
      <c r="B23532" s="389" t="s">
        <v>519</v>
      </c>
      <c r="C23532" s="389">
        <v>34865.837904899898</v>
      </c>
      <c r="D23532" s="389" t="s">
        <v>519</v>
      </c>
      <c r="E23532" s="389" t="s">
        <v>670</v>
      </c>
      <c r="F23532" s="389" t="s">
        <v>650</v>
      </c>
      <c r="G23532" s="389" t="s">
        <v>519</v>
      </c>
    </row>
    <row r="23533" spans="1:7">
      <c r="A23533" s="389" t="s">
        <v>529</v>
      </c>
      <c r="B23533" s="389" t="s">
        <v>519</v>
      </c>
      <c r="C23533" s="389">
        <v>34865.837904899898</v>
      </c>
      <c r="D23533" s="389" t="s">
        <v>519</v>
      </c>
      <c r="E23533" s="389" t="s">
        <v>670</v>
      </c>
      <c r="F23533" s="389" t="s">
        <v>650</v>
      </c>
      <c r="G23533" s="389" t="s">
        <v>519</v>
      </c>
    </row>
    <row r="23534" spans="1:7">
      <c r="A23534" s="389" t="s">
        <v>529</v>
      </c>
      <c r="B23534" s="389" t="s">
        <v>519</v>
      </c>
      <c r="C23534" s="389">
        <v>34865.837904899898</v>
      </c>
      <c r="D23534" s="389" t="s">
        <v>519</v>
      </c>
      <c r="E23534" s="389" t="s">
        <v>670</v>
      </c>
      <c r="F23534" s="389" t="s">
        <v>650</v>
      </c>
      <c r="G23534" s="389" t="s">
        <v>519</v>
      </c>
    </row>
    <row r="23535" spans="1:7">
      <c r="A23535" s="389" t="s">
        <v>529</v>
      </c>
      <c r="B23535" s="389" t="s">
        <v>519</v>
      </c>
      <c r="C23535" s="389">
        <v>34865.837904899898</v>
      </c>
      <c r="D23535" s="389" t="s">
        <v>519</v>
      </c>
      <c r="E23535" s="389" t="s">
        <v>670</v>
      </c>
      <c r="F23535" s="389" t="s">
        <v>650</v>
      </c>
      <c r="G23535" s="389" t="s">
        <v>519</v>
      </c>
    </row>
    <row r="23536" spans="1:7">
      <c r="A23536" s="389" t="s">
        <v>529</v>
      </c>
      <c r="B23536" s="389" t="s">
        <v>519</v>
      </c>
      <c r="C23536" s="389">
        <v>34865.837904899898</v>
      </c>
      <c r="D23536" s="389" t="s">
        <v>519</v>
      </c>
      <c r="E23536" s="389" t="s">
        <v>670</v>
      </c>
      <c r="F23536" s="389" t="s">
        <v>650</v>
      </c>
      <c r="G23536" s="389" t="s">
        <v>519</v>
      </c>
    </row>
    <row r="23537" spans="1:7">
      <c r="A23537" s="389" t="s">
        <v>529</v>
      </c>
      <c r="B23537" s="389" t="s">
        <v>519</v>
      </c>
      <c r="C23537" s="389">
        <v>34865.837904899898</v>
      </c>
      <c r="D23537" s="389" t="s">
        <v>519</v>
      </c>
      <c r="E23537" s="389" t="s">
        <v>670</v>
      </c>
      <c r="F23537" s="389" t="s">
        <v>650</v>
      </c>
      <c r="G23537" s="389" t="s">
        <v>519</v>
      </c>
    </row>
    <row r="23538" spans="1:7">
      <c r="A23538" s="389" t="s">
        <v>529</v>
      </c>
      <c r="B23538" s="389" t="s">
        <v>519</v>
      </c>
      <c r="C23538" s="389">
        <v>34865.837904899898</v>
      </c>
      <c r="D23538" s="389" t="s">
        <v>519</v>
      </c>
      <c r="E23538" s="389" t="s">
        <v>670</v>
      </c>
      <c r="F23538" s="389" t="s">
        <v>650</v>
      </c>
      <c r="G23538" s="389" t="s">
        <v>519</v>
      </c>
    </row>
    <row r="23539" spans="1:7">
      <c r="A23539" s="389" t="s">
        <v>529</v>
      </c>
      <c r="B23539" s="389" t="s">
        <v>519</v>
      </c>
      <c r="C23539" s="389">
        <v>34865.837904899898</v>
      </c>
      <c r="D23539" s="389" t="s">
        <v>519</v>
      </c>
      <c r="E23539" s="389" t="s">
        <v>670</v>
      </c>
      <c r="F23539" s="389" t="s">
        <v>650</v>
      </c>
      <c r="G23539" s="389" t="s">
        <v>519</v>
      </c>
    </row>
    <row r="23540" spans="1:7">
      <c r="A23540" s="389" t="s">
        <v>529</v>
      </c>
      <c r="B23540" s="389" t="s">
        <v>519</v>
      </c>
      <c r="C23540" s="389">
        <v>34865.837904899898</v>
      </c>
      <c r="D23540" s="389" t="s">
        <v>519</v>
      </c>
      <c r="E23540" s="389" t="s">
        <v>670</v>
      </c>
      <c r="F23540" s="389" t="s">
        <v>650</v>
      </c>
      <c r="G23540" s="389" t="s">
        <v>519</v>
      </c>
    </row>
    <row r="23541" spans="1:7">
      <c r="A23541" s="389" t="s">
        <v>529</v>
      </c>
      <c r="B23541" s="389" t="s">
        <v>519</v>
      </c>
      <c r="C23541" s="389">
        <v>34865.837904899898</v>
      </c>
      <c r="D23541" s="389" t="s">
        <v>519</v>
      </c>
      <c r="E23541" s="389" t="s">
        <v>670</v>
      </c>
      <c r="F23541" s="389" t="s">
        <v>650</v>
      </c>
      <c r="G23541" s="389" t="s">
        <v>519</v>
      </c>
    </row>
    <row r="23542" spans="1:7">
      <c r="A23542" s="389" t="s">
        <v>529</v>
      </c>
      <c r="B23542" s="389" t="s">
        <v>519</v>
      </c>
      <c r="C23542" s="389">
        <v>34865.837904899898</v>
      </c>
      <c r="D23542" s="389" t="s">
        <v>519</v>
      </c>
      <c r="E23542" s="389" t="s">
        <v>670</v>
      </c>
      <c r="F23542" s="389" t="s">
        <v>650</v>
      </c>
      <c r="G23542" s="389" t="s">
        <v>519</v>
      </c>
    </row>
    <row r="23543" spans="1:7">
      <c r="A23543" s="389" t="s">
        <v>529</v>
      </c>
      <c r="B23543" s="389" t="s">
        <v>519</v>
      </c>
      <c r="C23543" s="389">
        <v>34865.837904899898</v>
      </c>
      <c r="D23543" s="389" t="s">
        <v>519</v>
      </c>
      <c r="E23543" s="389" t="s">
        <v>670</v>
      </c>
      <c r="F23543" s="389" t="s">
        <v>650</v>
      </c>
      <c r="G23543" s="389" t="s">
        <v>519</v>
      </c>
    </row>
    <row r="23544" spans="1:7">
      <c r="A23544" s="389" t="s">
        <v>529</v>
      </c>
      <c r="B23544" s="389" t="s">
        <v>519</v>
      </c>
      <c r="C23544" s="389">
        <v>34865.837904899898</v>
      </c>
      <c r="D23544" s="389" t="s">
        <v>519</v>
      </c>
      <c r="E23544" s="389" t="s">
        <v>670</v>
      </c>
      <c r="F23544" s="389" t="s">
        <v>650</v>
      </c>
      <c r="G23544" s="389" t="s">
        <v>519</v>
      </c>
    </row>
    <row r="23545" spans="1:7">
      <c r="A23545" s="389" t="s">
        <v>574</v>
      </c>
      <c r="B23545" s="389" t="s">
        <v>519</v>
      </c>
      <c r="C23545" s="389">
        <v>34865.837904899898</v>
      </c>
      <c r="D23545" s="389" t="s">
        <v>519</v>
      </c>
      <c r="E23545" s="389" t="s">
        <v>670</v>
      </c>
      <c r="F23545" s="389" t="s">
        <v>650</v>
      </c>
      <c r="G23545" s="389" t="s">
        <v>519</v>
      </c>
    </row>
    <row r="23546" spans="1:7">
      <c r="A23546" s="389" t="s">
        <v>529</v>
      </c>
      <c r="B23546" s="389" t="s">
        <v>519</v>
      </c>
      <c r="C23546" s="389">
        <v>34865.837904899898</v>
      </c>
      <c r="D23546" s="389" t="s">
        <v>519</v>
      </c>
      <c r="E23546" s="389" t="s">
        <v>670</v>
      </c>
      <c r="F23546" s="389" t="s">
        <v>650</v>
      </c>
      <c r="G23546" s="389" t="s">
        <v>519</v>
      </c>
    </row>
    <row r="23547" spans="1:7">
      <c r="A23547" s="389" t="s">
        <v>529</v>
      </c>
      <c r="B23547" s="389" t="s">
        <v>519</v>
      </c>
      <c r="C23547" s="389">
        <v>34865.837904899898</v>
      </c>
      <c r="D23547" s="389" t="s">
        <v>519</v>
      </c>
      <c r="E23547" s="389" t="s">
        <v>670</v>
      </c>
      <c r="F23547" s="389" t="s">
        <v>650</v>
      </c>
      <c r="G23547" s="389" t="s">
        <v>519</v>
      </c>
    </row>
    <row r="23548" spans="1:7">
      <c r="A23548" s="389" t="s">
        <v>529</v>
      </c>
      <c r="B23548" s="389" t="s">
        <v>519</v>
      </c>
      <c r="C23548" s="389">
        <v>34865.837904899898</v>
      </c>
      <c r="D23548" s="389" t="s">
        <v>519</v>
      </c>
      <c r="E23548" s="389" t="s">
        <v>670</v>
      </c>
      <c r="F23548" s="389" t="s">
        <v>650</v>
      </c>
      <c r="G23548" s="389" t="s">
        <v>519</v>
      </c>
    </row>
    <row r="23549" spans="1:7">
      <c r="A23549" s="389" t="s">
        <v>529</v>
      </c>
      <c r="B23549" s="389" t="s">
        <v>519</v>
      </c>
      <c r="C23549" s="389">
        <v>34865.837904899898</v>
      </c>
      <c r="D23549" s="389" t="s">
        <v>519</v>
      </c>
      <c r="E23549" s="389" t="s">
        <v>670</v>
      </c>
      <c r="F23549" s="389" t="s">
        <v>650</v>
      </c>
      <c r="G23549" s="389" t="s">
        <v>519</v>
      </c>
    </row>
    <row r="23550" spans="1:7">
      <c r="A23550" s="389" t="s">
        <v>529</v>
      </c>
      <c r="B23550" s="389" t="s">
        <v>519</v>
      </c>
      <c r="C23550" s="389">
        <v>34865.837904899898</v>
      </c>
      <c r="D23550" s="389" t="s">
        <v>519</v>
      </c>
      <c r="E23550" s="389" t="s">
        <v>670</v>
      </c>
      <c r="F23550" s="389" t="s">
        <v>650</v>
      </c>
      <c r="G23550" s="389" t="s">
        <v>519</v>
      </c>
    </row>
    <row r="23551" spans="1:7">
      <c r="A23551" s="389" t="s">
        <v>529</v>
      </c>
      <c r="B23551" s="389" t="s">
        <v>519</v>
      </c>
      <c r="C23551" s="389">
        <v>34865.837904899898</v>
      </c>
      <c r="D23551" s="389" t="s">
        <v>519</v>
      </c>
      <c r="E23551" s="389" t="s">
        <v>670</v>
      </c>
      <c r="F23551" s="389" t="s">
        <v>650</v>
      </c>
      <c r="G23551" s="389" t="s">
        <v>519</v>
      </c>
    </row>
    <row r="23552" spans="1:7">
      <c r="A23552" s="389" t="s">
        <v>529</v>
      </c>
      <c r="B23552" s="389" t="s">
        <v>519</v>
      </c>
      <c r="C23552" s="389">
        <v>34865.837904899898</v>
      </c>
      <c r="D23552" s="389" t="s">
        <v>519</v>
      </c>
      <c r="E23552" s="389" t="s">
        <v>670</v>
      </c>
      <c r="F23552" s="389" t="s">
        <v>650</v>
      </c>
      <c r="G23552" s="389" t="s">
        <v>519</v>
      </c>
    </row>
    <row r="23553" spans="1:7">
      <c r="A23553" s="389" t="s">
        <v>529</v>
      </c>
      <c r="B23553" s="389" t="s">
        <v>519</v>
      </c>
      <c r="C23553" s="389">
        <v>34865.837904899898</v>
      </c>
      <c r="D23553" s="389" t="s">
        <v>519</v>
      </c>
      <c r="E23553" s="389" t="s">
        <v>670</v>
      </c>
      <c r="F23553" s="389" t="s">
        <v>650</v>
      </c>
      <c r="G23553" s="389" t="s">
        <v>519</v>
      </c>
    </row>
    <row r="23554" spans="1:7">
      <c r="A23554" s="389" t="s">
        <v>529</v>
      </c>
      <c r="B23554" s="389" t="s">
        <v>519</v>
      </c>
      <c r="C23554" s="389">
        <v>34865.837904899898</v>
      </c>
      <c r="D23554" s="389" t="s">
        <v>519</v>
      </c>
      <c r="E23554" s="389" t="s">
        <v>670</v>
      </c>
      <c r="F23554" s="389" t="s">
        <v>650</v>
      </c>
      <c r="G23554" s="389" t="s">
        <v>519</v>
      </c>
    </row>
    <row r="23555" spans="1:7">
      <c r="A23555" s="389" t="s">
        <v>529</v>
      </c>
      <c r="B23555" s="389" t="s">
        <v>519</v>
      </c>
      <c r="C23555" s="389">
        <v>34865.837904899898</v>
      </c>
      <c r="D23555" s="389" t="s">
        <v>519</v>
      </c>
      <c r="E23555" s="389" t="s">
        <v>670</v>
      </c>
      <c r="F23555" s="389" t="s">
        <v>650</v>
      </c>
      <c r="G23555" s="389" t="s">
        <v>519</v>
      </c>
    </row>
    <row r="23556" spans="1:7">
      <c r="A23556" s="389" t="s">
        <v>529</v>
      </c>
      <c r="B23556" s="389" t="s">
        <v>519</v>
      </c>
      <c r="C23556" s="389">
        <v>34865.837904899898</v>
      </c>
      <c r="D23556" s="389" t="s">
        <v>519</v>
      </c>
      <c r="E23556" s="389" t="s">
        <v>670</v>
      </c>
      <c r="F23556" s="389" t="s">
        <v>650</v>
      </c>
      <c r="G23556" s="389" t="s">
        <v>519</v>
      </c>
    </row>
    <row r="23557" spans="1:7">
      <c r="A23557" s="389" t="s">
        <v>529</v>
      </c>
      <c r="B23557" s="389" t="s">
        <v>519</v>
      </c>
      <c r="C23557" s="389">
        <v>34865.837904899898</v>
      </c>
      <c r="D23557" s="389" t="s">
        <v>519</v>
      </c>
      <c r="E23557" s="389" t="s">
        <v>670</v>
      </c>
      <c r="F23557" s="389" t="s">
        <v>650</v>
      </c>
      <c r="G23557" s="389" t="s">
        <v>519</v>
      </c>
    </row>
    <row r="23558" spans="1:7">
      <c r="A23558" s="389" t="s">
        <v>529</v>
      </c>
      <c r="B23558" s="389" t="s">
        <v>519</v>
      </c>
      <c r="C23558" s="389">
        <v>34865.837904899898</v>
      </c>
      <c r="D23558" s="389" t="s">
        <v>519</v>
      </c>
      <c r="E23558" s="389" t="s">
        <v>670</v>
      </c>
      <c r="F23558" s="389" t="s">
        <v>650</v>
      </c>
      <c r="G23558" s="389" t="s">
        <v>519</v>
      </c>
    </row>
    <row r="23559" spans="1:7">
      <c r="A23559" s="389" t="s">
        <v>529</v>
      </c>
      <c r="B23559" s="389" t="s">
        <v>519</v>
      </c>
      <c r="C23559" s="389">
        <v>34865.837904899898</v>
      </c>
      <c r="D23559" s="389" t="s">
        <v>519</v>
      </c>
      <c r="E23559" s="389" t="s">
        <v>670</v>
      </c>
      <c r="F23559" s="389" t="s">
        <v>650</v>
      </c>
      <c r="G23559" s="389" t="s">
        <v>519</v>
      </c>
    </row>
    <row r="23560" spans="1:7">
      <c r="A23560" s="389" t="s">
        <v>529</v>
      </c>
      <c r="B23560" s="389" t="s">
        <v>519</v>
      </c>
      <c r="C23560" s="389">
        <v>34865.837904899898</v>
      </c>
      <c r="D23560" s="389" t="s">
        <v>519</v>
      </c>
      <c r="E23560" s="389" t="s">
        <v>670</v>
      </c>
      <c r="F23560" s="389" t="s">
        <v>650</v>
      </c>
      <c r="G23560" s="389" t="s">
        <v>519</v>
      </c>
    </row>
    <row r="23561" spans="1:7">
      <c r="A23561" s="389" t="s">
        <v>529</v>
      </c>
      <c r="B23561" s="389" t="s">
        <v>519</v>
      </c>
      <c r="C23561" s="389">
        <v>34865.837904899898</v>
      </c>
      <c r="D23561" s="389" t="s">
        <v>519</v>
      </c>
      <c r="E23561" s="389" t="s">
        <v>670</v>
      </c>
      <c r="F23561" s="389" t="s">
        <v>650</v>
      </c>
      <c r="G23561" s="389" t="s">
        <v>519</v>
      </c>
    </row>
    <row r="23562" spans="1:7">
      <c r="A23562" s="389" t="s">
        <v>529</v>
      </c>
      <c r="B23562" s="389" t="s">
        <v>519</v>
      </c>
      <c r="C23562" s="389">
        <v>34865.837904899898</v>
      </c>
      <c r="D23562" s="389" t="s">
        <v>519</v>
      </c>
      <c r="E23562" s="389" t="s">
        <v>670</v>
      </c>
      <c r="F23562" s="389" t="s">
        <v>650</v>
      </c>
      <c r="G23562" s="389" t="s">
        <v>519</v>
      </c>
    </row>
    <row r="23563" spans="1:7">
      <c r="A23563" s="389" t="s">
        <v>529</v>
      </c>
      <c r="B23563" s="389" t="s">
        <v>519</v>
      </c>
      <c r="C23563" s="389">
        <v>34865.837904899898</v>
      </c>
      <c r="D23563" s="389" t="s">
        <v>519</v>
      </c>
      <c r="E23563" s="389" t="s">
        <v>670</v>
      </c>
      <c r="F23563" s="389" t="s">
        <v>650</v>
      </c>
      <c r="G23563" s="389" t="s">
        <v>519</v>
      </c>
    </row>
    <row r="23564" spans="1:7">
      <c r="A23564" s="389" t="s">
        <v>529</v>
      </c>
      <c r="B23564" s="389" t="s">
        <v>519</v>
      </c>
      <c r="C23564" s="389">
        <v>34865.837904899898</v>
      </c>
      <c r="D23564" s="389" t="s">
        <v>519</v>
      </c>
      <c r="E23564" s="389" t="s">
        <v>670</v>
      </c>
      <c r="F23564" s="389" t="s">
        <v>650</v>
      </c>
      <c r="G23564" s="389" t="s">
        <v>519</v>
      </c>
    </row>
    <row r="23565" spans="1:7">
      <c r="A23565" s="389" t="s">
        <v>529</v>
      </c>
      <c r="B23565" s="389" t="s">
        <v>519</v>
      </c>
      <c r="C23565" s="389">
        <v>34865.837904899898</v>
      </c>
      <c r="D23565" s="389" t="s">
        <v>519</v>
      </c>
      <c r="E23565" s="389" t="s">
        <v>670</v>
      </c>
      <c r="F23565" s="389" t="s">
        <v>650</v>
      </c>
      <c r="G23565" s="389" t="s">
        <v>519</v>
      </c>
    </row>
    <row r="23566" spans="1:7">
      <c r="A23566" s="389" t="s">
        <v>529</v>
      </c>
      <c r="B23566" s="389" t="s">
        <v>519</v>
      </c>
      <c r="C23566" s="389">
        <v>34865.837904899898</v>
      </c>
      <c r="D23566" s="389" t="s">
        <v>519</v>
      </c>
      <c r="E23566" s="389" t="s">
        <v>670</v>
      </c>
      <c r="F23566" s="389" t="s">
        <v>650</v>
      </c>
      <c r="G23566" s="389" t="s">
        <v>519</v>
      </c>
    </row>
    <row r="23567" spans="1:7">
      <c r="A23567" s="389" t="s">
        <v>529</v>
      </c>
      <c r="B23567" s="389" t="s">
        <v>519</v>
      </c>
      <c r="C23567" s="389">
        <v>34865.837904899898</v>
      </c>
      <c r="D23567" s="389" t="s">
        <v>519</v>
      </c>
      <c r="E23567" s="389" t="s">
        <v>670</v>
      </c>
      <c r="F23567" s="389" t="s">
        <v>650</v>
      </c>
      <c r="G23567" s="389" t="s">
        <v>519</v>
      </c>
    </row>
    <row r="23568" spans="1:7">
      <c r="A23568" s="389" t="s">
        <v>529</v>
      </c>
      <c r="B23568" s="389" t="s">
        <v>519</v>
      </c>
      <c r="C23568" s="389">
        <v>34865.837904899898</v>
      </c>
      <c r="D23568" s="389" t="s">
        <v>519</v>
      </c>
      <c r="E23568" s="389" t="s">
        <v>670</v>
      </c>
      <c r="F23568" s="389" t="s">
        <v>650</v>
      </c>
      <c r="G23568" s="389" t="s">
        <v>519</v>
      </c>
    </row>
    <row r="23569" spans="1:7">
      <c r="A23569" s="389" t="s">
        <v>529</v>
      </c>
      <c r="B23569" s="389" t="s">
        <v>519</v>
      </c>
      <c r="C23569" s="389">
        <v>34865.837904899898</v>
      </c>
      <c r="D23569" s="389" t="s">
        <v>519</v>
      </c>
      <c r="E23569" s="389" t="s">
        <v>670</v>
      </c>
      <c r="F23569" s="389" t="s">
        <v>650</v>
      </c>
      <c r="G23569" s="389" t="s">
        <v>519</v>
      </c>
    </row>
    <row r="23570" spans="1:7">
      <c r="A23570" s="389" t="s">
        <v>529</v>
      </c>
      <c r="B23570" s="389" t="s">
        <v>519</v>
      </c>
      <c r="C23570" s="389">
        <v>34865.837904899898</v>
      </c>
      <c r="D23570" s="389" t="s">
        <v>519</v>
      </c>
      <c r="E23570" s="389" t="s">
        <v>670</v>
      </c>
      <c r="F23570" s="389" t="s">
        <v>650</v>
      </c>
      <c r="G23570" s="389" t="s">
        <v>519</v>
      </c>
    </row>
    <row r="23571" spans="1:7">
      <c r="A23571" s="389" t="s">
        <v>529</v>
      </c>
      <c r="B23571" s="389" t="s">
        <v>519</v>
      </c>
      <c r="C23571" s="389">
        <v>34865.837904899898</v>
      </c>
      <c r="D23571" s="389" t="s">
        <v>519</v>
      </c>
      <c r="E23571" s="389" t="s">
        <v>670</v>
      </c>
      <c r="F23571" s="389" t="s">
        <v>650</v>
      </c>
      <c r="G23571" s="389" t="s">
        <v>519</v>
      </c>
    </row>
    <row r="23572" spans="1:7">
      <c r="A23572" s="389" t="s">
        <v>529</v>
      </c>
      <c r="B23572" s="389" t="s">
        <v>519</v>
      </c>
      <c r="C23572" s="389">
        <v>34865.837904899898</v>
      </c>
      <c r="D23572" s="389" t="s">
        <v>519</v>
      </c>
      <c r="E23572" s="389" t="s">
        <v>670</v>
      </c>
      <c r="F23572" s="389" t="s">
        <v>650</v>
      </c>
      <c r="G23572" s="389" t="s">
        <v>519</v>
      </c>
    </row>
    <row r="23573" spans="1:7">
      <c r="A23573" s="389" t="s">
        <v>529</v>
      </c>
      <c r="B23573" s="389" t="s">
        <v>519</v>
      </c>
      <c r="C23573" s="389">
        <v>34865.837904899898</v>
      </c>
      <c r="D23573" s="389" t="s">
        <v>519</v>
      </c>
      <c r="E23573" s="389" t="s">
        <v>670</v>
      </c>
      <c r="F23573" s="389" t="s">
        <v>650</v>
      </c>
      <c r="G23573" s="389" t="s">
        <v>519</v>
      </c>
    </row>
    <row r="23574" spans="1:7">
      <c r="A23574" s="389" t="s">
        <v>529</v>
      </c>
      <c r="B23574" s="389" t="s">
        <v>519</v>
      </c>
      <c r="C23574" s="389">
        <v>34865.837904899898</v>
      </c>
      <c r="D23574" s="389" t="s">
        <v>519</v>
      </c>
      <c r="E23574" s="389" t="s">
        <v>670</v>
      </c>
      <c r="F23574" s="389" t="s">
        <v>650</v>
      </c>
      <c r="G23574" s="389" t="s">
        <v>519</v>
      </c>
    </row>
    <row r="23575" spans="1:7">
      <c r="A23575" s="389" t="s">
        <v>529</v>
      </c>
      <c r="B23575" s="389" t="s">
        <v>519</v>
      </c>
      <c r="C23575" s="389">
        <v>34865.837904899898</v>
      </c>
      <c r="D23575" s="389" t="s">
        <v>519</v>
      </c>
      <c r="E23575" s="389" t="s">
        <v>670</v>
      </c>
      <c r="F23575" s="389" t="s">
        <v>650</v>
      </c>
      <c r="G23575" s="389" t="s">
        <v>519</v>
      </c>
    </row>
    <row r="23576" spans="1:7">
      <c r="A23576" s="389" t="s">
        <v>529</v>
      </c>
      <c r="B23576" s="389" t="s">
        <v>519</v>
      </c>
      <c r="C23576" s="389">
        <v>34865.837904899898</v>
      </c>
      <c r="D23576" s="389" t="s">
        <v>519</v>
      </c>
      <c r="E23576" s="389" t="s">
        <v>670</v>
      </c>
      <c r="F23576" s="389" t="s">
        <v>650</v>
      </c>
      <c r="G23576" s="389" t="s">
        <v>519</v>
      </c>
    </row>
    <row r="23577" spans="1:7">
      <c r="A23577" s="389" t="s">
        <v>529</v>
      </c>
      <c r="B23577" s="389" t="s">
        <v>519</v>
      </c>
      <c r="C23577" s="389">
        <v>34865.837904899898</v>
      </c>
      <c r="D23577" s="389" t="s">
        <v>519</v>
      </c>
      <c r="E23577" s="389" t="s">
        <v>670</v>
      </c>
      <c r="F23577" s="389" t="s">
        <v>650</v>
      </c>
      <c r="G23577" s="389" t="s">
        <v>519</v>
      </c>
    </row>
    <row r="23578" spans="1:7">
      <c r="A23578" s="389" t="s">
        <v>529</v>
      </c>
      <c r="B23578" s="389" t="s">
        <v>519</v>
      </c>
      <c r="C23578" s="389">
        <v>34865.837904899898</v>
      </c>
      <c r="D23578" s="389" t="s">
        <v>519</v>
      </c>
      <c r="E23578" s="389" t="s">
        <v>670</v>
      </c>
      <c r="F23578" s="389" t="s">
        <v>650</v>
      </c>
      <c r="G23578" s="389" t="s">
        <v>519</v>
      </c>
    </row>
    <row r="23579" spans="1:7">
      <c r="A23579" s="389" t="s">
        <v>529</v>
      </c>
      <c r="B23579" s="389" t="s">
        <v>519</v>
      </c>
      <c r="C23579" s="389">
        <v>34865.837904899898</v>
      </c>
      <c r="D23579" s="389" t="s">
        <v>519</v>
      </c>
      <c r="E23579" s="389" t="s">
        <v>670</v>
      </c>
      <c r="F23579" s="389" t="s">
        <v>650</v>
      </c>
      <c r="G23579" s="389" t="s">
        <v>519</v>
      </c>
    </row>
    <row r="23580" spans="1:7">
      <c r="A23580" s="389" t="s">
        <v>529</v>
      </c>
      <c r="B23580" s="389" t="s">
        <v>519</v>
      </c>
      <c r="C23580" s="389">
        <v>34865.837904899898</v>
      </c>
      <c r="D23580" s="389" t="s">
        <v>519</v>
      </c>
      <c r="E23580" s="389" t="s">
        <v>670</v>
      </c>
      <c r="F23580" s="389" t="s">
        <v>650</v>
      </c>
      <c r="G23580" s="389" t="s">
        <v>519</v>
      </c>
    </row>
    <row r="23581" spans="1:7">
      <c r="A23581" s="389" t="s">
        <v>529</v>
      </c>
      <c r="B23581" s="389" t="s">
        <v>519</v>
      </c>
      <c r="C23581" s="389">
        <v>34865.837904899898</v>
      </c>
      <c r="D23581" s="389" t="s">
        <v>519</v>
      </c>
      <c r="E23581" s="389" t="s">
        <v>670</v>
      </c>
      <c r="F23581" s="389" t="s">
        <v>650</v>
      </c>
      <c r="G23581" s="389" t="s">
        <v>519</v>
      </c>
    </row>
    <row r="23582" spans="1:7">
      <c r="A23582" s="389" t="s">
        <v>529</v>
      </c>
      <c r="B23582" s="389" t="s">
        <v>519</v>
      </c>
      <c r="C23582" s="389">
        <v>34865.837904899898</v>
      </c>
      <c r="D23582" s="389" t="s">
        <v>519</v>
      </c>
      <c r="E23582" s="389" t="s">
        <v>670</v>
      </c>
      <c r="F23582" s="389" t="s">
        <v>650</v>
      </c>
      <c r="G23582" s="389" t="s">
        <v>519</v>
      </c>
    </row>
    <row r="23583" spans="1:7">
      <c r="A23583" s="389" t="s">
        <v>529</v>
      </c>
      <c r="B23583" s="389" t="s">
        <v>519</v>
      </c>
      <c r="C23583" s="389">
        <v>34865.837904899898</v>
      </c>
      <c r="D23583" s="389" t="s">
        <v>519</v>
      </c>
      <c r="E23583" s="389" t="s">
        <v>670</v>
      </c>
      <c r="F23583" s="389" t="s">
        <v>650</v>
      </c>
      <c r="G23583" s="389" t="s">
        <v>519</v>
      </c>
    </row>
    <row r="23584" spans="1:7">
      <c r="A23584" s="389" t="s">
        <v>529</v>
      </c>
      <c r="B23584" s="389" t="s">
        <v>519</v>
      </c>
      <c r="C23584" s="389">
        <v>34865.837904899898</v>
      </c>
      <c r="D23584" s="389" t="s">
        <v>519</v>
      </c>
      <c r="E23584" s="389" t="s">
        <v>670</v>
      </c>
      <c r="F23584" s="389" t="s">
        <v>650</v>
      </c>
      <c r="G23584" s="389" t="s">
        <v>519</v>
      </c>
    </row>
    <row r="23585" spans="1:7">
      <c r="A23585" s="389" t="s">
        <v>529</v>
      </c>
      <c r="B23585" s="389" t="s">
        <v>519</v>
      </c>
      <c r="C23585" s="389">
        <v>34865.837904899898</v>
      </c>
      <c r="D23585" s="389" t="s">
        <v>519</v>
      </c>
      <c r="E23585" s="389" t="s">
        <v>670</v>
      </c>
      <c r="F23585" s="389" t="s">
        <v>650</v>
      </c>
      <c r="G23585" s="389" t="s">
        <v>519</v>
      </c>
    </row>
    <row r="23586" spans="1:7">
      <c r="A23586" s="389" t="s">
        <v>529</v>
      </c>
      <c r="B23586" s="389" t="s">
        <v>519</v>
      </c>
      <c r="C23586" s="389">
        <v>34865.837904899898</v>
      </c>
      <c r="D23586" s="389" t="s">
        <v>519</v>
      </c>
      <c r="E23586" s="389" t="s">
        <v>670</v>
      </c>
      <c r="F23586" s="389" t="s">
        <v>650</v>
      </c>
      <c r="G23586" s="389" t="s">
        <v>519</v>
      </c>
    </row>
    <row r="23587" spans="1:7">
      <c r="A23587" s="389" t="s">
        <v>529</v>
      </c>
      <c r="B23587" s="389" t="s">
        <v>519</v>
      </c>
      <c r="C23587" s="389">
        <v>34865.837904899898</v>
      </c>
      <c r="D23587" s="389" t="s">
        <v>519</v>
      </c>
      <c r="E23587" s="389" t="s">
        <v>670</v>
      </c>
      <c r="F23587" s="389" t="s">
        <v>650</v>
      </c>
      <c r="G23587" s="389" t="s">
        <v>519</v>
      </c>
    </row>
    <row r="23588" spans="1:7">
      <c r="A23588" s="389" t="s">
        <v>529</v>
      </c>
      <c r="B23588" s="389" t="s">
        <v>519</v>
      </c>
      <c r="C23588" s="389">
        <v>34865.837904899898</v>
      </c>
      <c r="D23588" s="389" t="s">
        <v>519</v>
      </c>
      <c r="E23588" s="389" t="s">
        <v>670</v>
      </c>
      <c r="F23588" s="389" t="s">
        <v>650</v>
      </c>
      <c r="G23588" s="389" t="s">
        <v>519</v>
      </c>
    </row>
    <row r="23589" spans="1:7">
      <c r="A23589" s="389" t="s">
        <v>529</v>
      </c>
      <c r="B23589" s="389" t="s">
        <v>519</v>
      </c>
      <c r="C23589" s="389">
        <v>34865.837904899898</v>
      </c>
      <c r="D23589" s="389" t="s">
        <v>519</v>
      </c>
      <c r="E23589" s="389" t="s">
        <v>670</v>
      </c>
      <c r="F23589" s="389" t="s">
        <v>650</v>
      </c>
      <c r="G23589" s="389" t="s">
        <v>519</v>
      </c>
    </row>
    <row r="23590" spans="1:7">
      <c r="A23590" s="389" t="s">
        <v>529</v>
      </c>
      <c r="B23590" s="389" t="s">
        <v>519</v>
      </c>
      <c r="C23590" s="389">
        <v>34865.837904899898</v>
      </c>
      <c r="D23590" s="389" t="s">
        <v>519</v>
      </c>
      <c r="E23590" s="389" t="s">
        <v>670</v>
      </c>
      <c r="F23590" s="389" t="s">
        <v>650</v>
      </c>
      <c r="G23590" s="389" t="s">
        <v>519</v>
      </c>
    </row>
    <row r="23591" spans="1:7">
      <c r="A23591" s="389" t="s">
        <v>529</v>
      </c>
      <c r="B23591" s="389" t="s">
        <v>519</v>
      </c>
      <c r="C23591" s="389">
        <v>34865.837904899898</v>
      </c>
      <c r="D23591" s="389" t="s">
        <v>519</v>
      </c>
      <c r="E23591" s="389" t="s">
        <v>670</v>
      </c>
      <c r="F23591" s="389" t="s">
        <v>650</v>
      </c>
      <c r="G23591" s="389" t="s">
        <v>519</v>
      </c>
    </row>
    <row r="23592" spans="1:7">
      <c r="A23592" s="389" t="s">
        <v>529</v>
      </c>
      <c r="B23592" s="389" t="s">
        <v>519</v>
      </c>
      <c r="C23592" s="389">
        <v>34865.837904899898</v>
      </c>
      <c r="D23592" s="389" t="s">
        <v>519</v>
      </c>
      <c r="E23592" s="389" t="s">
        <v>670</v>
      </c>
      <c r="F23592" s="389" t="s">
        <v>650</v>
      </c>
      <c r="G23592" s="389" t="s">
        <v>519</v>
      </c>
    </row>
    <row r="23593" spans="1:7">
      <c r="A23593" s="389" t="s">
        <v>529</v>
      </c>
      <c r="B23593" s="389" t="s">
        <v>519</v>
      </c>
      <c r="C23593" s="389">
        <v>34865.837904899898</v>
      </c>
      <c r="D23593" s="389" t="s">
        <v>519</v>
      </c>
      <c r="E23593" s="389" t="s">
        <v>670</v>
      </c>
      <c r="F23593" s="389" t="s">
        <v>650</v>
      </c>
      <c r="G23593" s="389" t="s">
        <v>519</v>
      </c>
    </row>
    <row r="23594" spans="1:7">
      <c r="A23594" s="389" t="s">
        <v>529</v>
      </c>
      <c r="B23594" s="389" t="s">
        <v>519</v>
      </c>
      <c r="C23594" s="389">
        <v>34865.837904899898</v>
      </c>
      <c r="D23594" s="389" t="s">
        <v>519</v>
      </c>
      <c r="E23594" s="389" t="s">
        <v>670</v>
      </c>
      <c r="F23594" s="389" t="s">
        <v>650</v>
      </c>
      <c r="G23594" s="389" t="s">
        <v>519</v>
      </c>
    </row>
    <row r="23595" spans="1:7">
      <c r="A23595" s="389" t="s">
        <v>529</v>
      </c>
      <c r="B23595" s="389" t="s">
        <v>519</v>
      </c>
      <c r="C23595" s="389">
        <v>34865.837904899898</v>
      </c>
      <c r="D23595" s="389" t="s">
        <v>519</v>
      </c>
      <c r="E23595" s="389" t="s">
        <v>670</v>
      </c>
      <c r="F23595" s="389" t="s">
        <v>650</v>
      </c>
      <c r="G23595" s="389" t="s">
        <v>519</v>
      </c>
    </row>
    <row r="23596" spans="1:7">
      <c r="A23596" s="389" t="s">
        <v>529</v>
      </c>
      <c r="B23596" s="389" t="s">
        <v>519</v>
      </c>
      <c r="C23596" s="389">
        <v>34865.837904899898</v>
      </c>
      <c r="D23596" s="389" t="s">
        <v>519</v>
      </c>
      <c r="E23596" s="389" t="s">
        <v>670</v>
      </c>
      <c r="F23596" s="389" t="s">
        <v>650</v>
      </c>
      <c r="G23596" s="389" t="s">
        <v>519</v>
      </c>
    </row>
    <row r="23597" spans="1:7">
      <c r="A23597" s="389" t="s">
        <v>529</v>
      </c>
      <c r="B23597" s="389" t="s">
        <v>519</v>
      </c>
      <c r="C23597" s="389">
        <v>34865.837904899898</v>
      </c>
      <c r="D23597" s="389" t="s">
        <v>519</v>
      </c>
      <c r="E23597" s="389" t="s">
        <v>670</v>
      </c>
      <c r="F23597" s="389" t="s">
        <v>650</v>
      </c>
      <c r="G23597" s="389" t="s">
        <v>519</v>
      </c>
    </row>
    <row r="23598" spans="1:7">
      <c r="A23598" s="389" t="s">
        <v>529</v>
      </c>
      <c r="B23598" s="389" t="s">
        <v>519</v>
      </c>
      <c r="C23598" s="389">
        <v>34865.837904899898</v>
      </c>
      <c r="D23598" s="389" t="s">
        <v>519</v>
      </c>
      <c r="E23598" s="389" t="s">
        <v>670</v>
      </c>
      <c r="F23598" s="389" t="s">
        <v>650</v>
      </c>
      <c r="G23598" s="389" t="s">
        <v>519</v>
      </c>
    </row>
    <row r="23599" spans="1:7">
      <c r="A23599" s="389" t="s">
        <v>529</v>
      </c>
      <c r="B23599" s="389" t="s">
        <v>519</v>
      </c>
      <c r="C23599" s="389">
        <v>34865.837904899898</v>
      </c>
      <c r="D23599" s="389" t="s">
        <v>519</v>
      </c>
      <c r="E23599" s="389" t="s">
        <v>670</v>
      </c>
      <c r="F23599" s="389" t="s">
        <v>650</v>
      </c>
      <c r="G23599" s="389" t="s">
        <v>519</v>
      </c>
    </row>
    <row r="23600" spans="1:7">
      <c r="A23600" s="389" t="s">
        <v>574</v>
      </c>
      <c r="B23600" s="389" t="s">
        <v>519</v>
      </c>
      <c r="C23600" s="389">
        <v>34865.837904899898</v>
      </c>
      <c r="D23600" s="389" t="s">
        <v>519</v>
      </c>
      <c r="E23600" s="389" t="s">
        <v>670</v>
      </c>
      <c r="F23600" s="389" t="s">
        <v>650</v>
      </c>
      <c r="G23600" s="389" t="s">
        <v>519</v>
      </c>
    </row>
    <row r="23601" spans="1:7">
      <c r="A23601" s="389" t="s">
        <v>529</v>
      </c>
      <c r="B23601" s="389" t="s">
        <v>519</v>
      </c>
      <c r="C23601" s="389">
        <v>34865.837904899898</v>
      </c>
      <c r="D23601" s="389" t="s">
        <v>519</v>
      </c>
      <c r="E23601" s="389" t="s">
        <v>670</v>
      </c>
      <c r="F23601" s="389" t="s">
        <v>650</v>
      </c>
      <c r="G23601" s="389" t="s">
        <v>519</v>
      </c>
    </row>
    <row r="23602" spans="1:7">
      <c r="A23602" s="389" t="s">
        <v>529</v>
      </c>
      <c r="B23602" s="389" t="s">
        <v>519</v>
      </c>
      <c r="C23602" s="389">
        <v>34865.837904899898</v>
      </c>
      <c r="D23602" s="389" t="s">
        <v>519</v>
      </c>
      <c r="E23602" s="389" t="s">
        <v>670</v>
      </c>
      <c r="F23602" s="389" t="s">
        <v>650</v>
      </c>
      <c r="G23602" s="389" t="s">
        <v>519</v>
      </c>
    </row>
    <row r="23603" spans="1:7">
      <c r="A23603" s="389" t="s">
        <v>529</v>
      </c>
      <c r="B23603" s="389" t="s">
        <v>519</v>
      </c>
      <c r="C23603" s="389">
        <v>34865.837904899898</v>
      </c>
      <c r="D23603" s="389" t="s">
        <v>519</v>
      </c>
      <c r="E23603" s="389" t="s">
        <v>670</v>
      </c>
      <c r="F23603" s="389" t="s">
        <v>650</v>
      </c>
      <c r="G23603" s="389" t="s">
        <v>519</v>
      </c>
    </row>
    <row r="23604" spans="1:7">
      <c r="A23604" s="389" t="s">
        <v>529</v>
      </c>
      <c r="B23604" s="389" t="s">
        <v>519</v>
      </c>
      <c r="C23604" s="389">
        <v>34865.837904899898</v>
      </c>
      <c r="D23604" s="389" t="s">
        <v>519</v>
      </c>
      <c r="E23604" s="389" t="s">
        <v>670</v>
      </c>
      <c r="F23604" s="389" t="s">
        <v>650</v>
      </c>
      <c r="G23604" s="389" t="s">
        <v>519</v>
      </c>
    </row>
    <row r="23605" spans="1:7">
      <c r="A23605" s="389" t="s">
        <v>529</v>
      </c>
      <c r="B23605" s="389" t="s">
        <v>519</v>
      </c>
      <c r="C23605" s="389">
        <v>34865.837904899898</v>
      </c>
      <c r="D23605" s="389" t="s">
        <v>519</v>
      </c>
      <c r="E23605" s="389" t="s">
        <v>670</v>
      </c>
      <c r="F23605" s="389" t="s">
        <v>650</v>
      </c>
      <c r="G23605" s="389" t="s">
        <v>519</v>
      </c>
    </row>
    <row r="23606" spans="1:7">
      <c r="A23606" s="389" t="s">
        <v>529</v>
      </c>
      <c r="B23606" s="389" t="s">
        <v>519</v>
      </c>
      <c r="C23606" s="389">
        <v>34865.837904899898</v>
      </c>
      <c r="D23606" s="389" t="s">
        <v>519</v>
      </c>
      <c r="E23606" s="389" t="s">
        <v>670</v>
      </c>
      <c r="F23606" s="389" t="s">
        <v>650</v>
      </c>
      <c r="G23606" s="389" t="s">
        <v>519</v>
      </c>
    </row>
    <row r="23607" spans="1:7">
      <c r="A23607" s="389" t="s">
        <v>529</v>
      </c>
      <c r="B23607" s="389" t="s">
        <v>519</v>
      </c>
      <c r="C23607" s="389">
        <v>34865.837904899898</v>
      </c>
      <c r="D23607" s="389" t="s">
        <v>519</v>
      </c>
      <c r="E23607" s="389" t="s">
        <v>670</v>
      </c>
      <c r="F23607" s="389" t="s">
        <v>650</v>
      </c>
      <c r="G23607" s="389" t="s">
        <v>519</v>
      </c>
    </row>
    <row r="23608" spans="1:7">
      <c r="A23608" s="389" t="s">
        <v>529</v>
      </c>
      <c r="B23608" s="389" t="s">
        <v>519</v>
      </c>
      <c r="C23608" s="389">
        <v>34865.837904899898</v>
      </c>
      <c r="D23608" s="389" t="s">
        <v>519</v>
      </c>
      <c r="E23608" s="389" t="s">
        <v>670</v>
      </c>
      <c r="F23608" s="389" t="s">
        <v>650</v>
      </c>
      <c r="G23608" s="389" t="s">
        <v>519</v>
      </c>
    </row>
    <row r="23609" spans="1:7">
      <c r="A23609" s="389" t="s">
        <v>529</v>
      </c>
      <c r="B23609" s="389" t="s">
        <v>519</v>
      </c>
      <c r="C23609" s="389">
        <v>34865.837904899898</v>
      </c>
      <c r="D23609" s="389" t="s">
        <v>519</v>
      </c>
      <c r="E23609" s="389" t="s">
        <v>670</v>
      </c>
      <c r="F23609" s="389" t="s">
        <v>650</v>
      </c>
      <c r="G23609" s="389" t="s">
        <v>519</v>
      </c>
    </row>
    <row r="23610" spans="1:7">
      <c r="A23610" s="389" t="s">
        <v>529</v>
      </c>
      <c r="B23610" s="389" t="s">
        <v>519</v>
      </c>
      <c r="C23610" s="389">
        <v>34865.837904899898</v>
      </c>
      <c r="D23610" s="389" t="s">
        <v>519</v>
      </c>
      <c r="E23610" s="389" t="s">
        <v>670</v>
      </c>
      <c r="F23610" s="389" t="s">
        <v>650</v>
      </c>
      <c r="G23610" s="389" t="s">
        <v>519</v>
      </c>
    </row>
    <row r="23611" spans="1:7">
      <c r="A23611" s="389" t="s">
        <v>529</v>
      </c>
      <c r="B23611" s="389" t="s">
        <v>519</v>
      </c>
      <c r="C23611" s="389">
        <v>34865.837904899898</v>
      </c>
      <c r="D23611" s="389" t="s">
        <v>519</v>
      </c>
      <c r="E23611" s="389" t="s">
        <v>670</v>
      </c>
      <c r="F23611" s="389" t="s">
        <v>650</v>
      </c>
      <c r="G23611" s="389" t="s">
        <v>519</v>
      </c>
    </row>
    <row r="23612" spans="1:7">
      <c r="A23612" s="389" t="s">
        <v>529</v>
      </c>
      <c r="B23612" s="389" t="s">
        <v>519</v>
      </c>
      <c r="C23612" s="389">
        <v>34865.837904899898</v>
      </c>
      <c r="D23612" s="389" t="s">
        <v>519</v>
      </c>
      <c r="E23612" s="389" t="s">
        <v>670</v>
      </c>
      <c r="F23612" s="389" t="s">
        <v>650</v>
      </c>
      <c r="G23612" s="389" t="s">
        <v>519</v>
      </c>
    </row>
    <row r="23613" spans="1:7">
      <c r="A23613" s="389" t="s">
        <v>529</v>
      </c>
      <c r="B23613" s="389" t="s">
        <v>519</v>
      </c>
      <c r="C23613" s="389">
        <v>34865.837904899898</v>
      </c>
      <c r="D23613" s="389" t="s">
        <v>519</v>
      </c>
      <c r="E23613" s="389" t="s">
        <v>670</v>
      </c>
      <c r="F23613" s="389" t="s">
        <v>650</v>
      </c>
      <c r="G23613" s="389" t="s">
        <v>519</v>
      </c>
    </row>
    <row r="23614" spans="1:7">
      <c r="A23614" s="389" t="s">
        <v>529</v>
      </c>
      <c r="B23614" s="389" t="s">
        <v>519</v>
      </c>
      <c r="C23614" s="389">
        <v>34865.837904899898</v>
      </c>
      <c r="D23614" s="389" t="s">
        <v>519</v>
      </c>
      <c r="E23614" s="389" t="s">
        <v>670</v>
      </c>
      <c r="F23614" s="389" t="s">
        <v>650</v>
      </c>
      <c r="G23614" s="389" t="s">
        <v>519</v>
      </c>
    </row>
    <row r="23615" spans="1:7">
      <c r="A23615" s="389" t="s">
        <v>529</v>
      </c>
      <c r="B23615" s="389" t="s">
        <v>519</v>
      </c>
      <c r="C23615" s="389">
        <v>34865.837904899898</v>
      </c>
      <c r="D23615" s="389" t="s">
        <v>519</v>
      </c>
      <c r="E23615" s="389" t="s">
        <v>670</v>
      </c>
      <c r="F23615" s="389" t="s">
        <v>650</v>
      </c>
      <c r="G23615" s="389" t="s">
        <v>519</v>
      </c>
    </row>
    <row r="23616" spans="1:7">
      <c r="A23616" s="389" t="s">
        <v>529</v>
      </c>
      <c r="B23616" s="389" t="s">
        <v>519</v>
      </c>
      <c r="C23616" s="389">
        <v>34865.837904899898</v>
      </c>
      <c r="D23616" s="389" t="s">
        <v>519</v>
      </c>
      <c r="E23616" s="389" t="s">
        <v>670</v>
      </c>
      <c r="F23616" s="389" t="s">
        <v>650</v>
      </c>
      <c r="G23616" s="389" t="s">
        <v>519</v>
      </c>
    </row>
    <row r="23617" spans="1:7">
      <c r="A23617" s="389" t="s">
        <v>529</v>
      </c>
      <c r="B23617" s="389" t="s">
        <v>519</v>
      </c>
      <c r="C23617" s="389">
        <v>34865.837904899898</v>
      </c>
      <c r="D23617" s="389" t="s">
        <v>519</v>
      </c>
      <c r="E23617" s="389" t="s">
        <v>670</v>
      </c>
      <c r="F23617" s="389" t="s">
        <v>650</v>
      </c>
      <c r="G23617" s="389" t="s">
        <v>519</v>
      </c>
    </row>
    <row r="23618" spans="1:7">
      <c r="A23618" s="389" t="s">
        <v>529</v>
      </c>
      <c r="B23618" s="389" t="s">
        <v>519</v>
      </c>
      <c r="C23618" s="389">
        <v>34865.837904899898</v>
      </c>
      <c r="D23618" s="389" t="s">
        <v>519</v>
      </c>
      <c r="E23618" s="389" t="s">
        <v>670</v>
      </c>
      <c r="F23618" s="389" t="s">
        <v>650</v>
      </c>
      <c r="G23618" s="389" t="s">
        <v>519</v>
      </c>
    </row>
    <row r="23619" spans="1:7">
      <c r="A23619" s="389" t="s">
        <v>529</v>
      </c>
      <c r="B23619" s="389" t="s">
        <v>519</v>
      </c>
      <c r="C23619" s="389">
        <v>34865.837904899898</v>
      </c>
      <c r="D23619" s="389" t="s">
        <v>519</v>
      </c>
      <c r="E23619" s="389" t="s">
        <v>670</v>
      </c>
      <c r="F23619" s="389" t="s">
        <v>650</v>
      </c>
      <c r="G23619" s="389" t="s">
        <v>519</v>
      </c>
    </row>
    <row r="23620" spans="1:7">
      <c r="A23620" s="389" t="s">
        <v>529</v>
      </c>
      <c r="B23620" s="389" t="s">
        <v>519</v>
      </c>
      <c r="C23620" s="389">
        <v>34865.837904899898</v>
      </c>
      <c r="D23620" s="389" t="s">
        <v>519</v>
      </c>
      <c r="E23620" s="389" t="s">
        <v>670</v>
      </c>
      <c r="F23620" s="389" t="s">
        <v>650</v>
      </c>
      <c r="G23620" s="389" t="s">
        <v>519</v>
      </c>
    </row>
    <row r="23621" spans="1:7">
      <c r="A23621" s="389" t="s">
        <v>529</v>
      </c>
      <c r="B23621" s="389" t="s">
        <v>519</v>
      </c>
      <c r="C23621" s="389">
        <v>34865.837904899898</v>
      </c>
      <c r="D23621" s="389" t="s">
        <v>519</v>
      </c>
      <c r="E23621" s="389" t="s">
        <v>670</v>
      </c>
      <c r="F23621" s="389" t="s">
        <v>650</v>
      </c>
      <c r="G23621" s="389" t="s">
        <v>519</v>
      </c>
    </row>
    <row r="23622" spans="1:7">
      <c r="A23622" s="389" t="s">
        <v>529</v>
      </c>
      <c r="B23622" s="389" t="s">
        <v>519</v>
      </c>
      <c r="C23622" s="389">
        <v>34865.837904899898</v>
      </c>
      <c r="D23622" s="389" t="s">
        <v>519</v>
      </c>
      <c r="E23622" s="389" t="s">
        <v>670</v>
      </c>
      <c r="F23622" s="389" t="s">
        <v>650</v>
      </c>
      <c r="G23622" s="389" t="s">
        <v>519</v>
      </c>
    </row>
    <row r="23623" spans="1:7">
      <c r="A23623" s="389" t="s">
        <v>529</v>
      </c>
      <c r="B23623" s="389" t="s">
        <v>519</v>
      </c>
      <c r="C23623" s="389">
        <v>34865.837904899898</v>
      </c>
      <c r="D23623" s="389" t="s">
        <v>519</v>
      </c>
      <c r="E23623" s="389" t="s">
        <v>670</v>
      </c>
      <c r="F23623" s="389" t="s">
        <v>650</v>
      </c>
      <c r="G23623" s="389" t="s">
        <v>519</v>
      </c>
    </row>
    <row r="23624" spans="1:7">
      <c r="A23624" s="389" t="s">
        <v>529</v>
      </c>
      <c r="B23624" s="389" t="s">
        <v>519</v>
      </c>
      <c r="C23624" s="389">
        <v>34865.837904899898</v>
      </c>
      <c r="D23624" s="389" t="s">
        <v>519</v>
      </c>
      <c r="E23624" s="389" t="s">
        <v>670</v>
      </c>
      <c r="F23624" s="389" t="s">
        <v>650</v>
      </c>
      <c r="G23624" s="389" t="s">
        <v>519</v>
      </c>
    </row>
    <row r="23625" spans="1:7">
      <c r="A23625" s="389" t="s">
        <v>529</v>
      </c>
      <c r="B23625" s="389" t="s">
        <v>519</v>
      </c>
      <c r="C23625" s="389">
        <v>34865.837904899898</v>
      </c>
      <c r="D23625" s="389" t="s">
        <v>519</v>
      </c>
      <c r="E23625" s="389" t="s">
        <v>670</v>
      </c>
      <c r="F23625" s="389" t="s">
        <v>650</v>
      </c>
      <c r="G23625" s="389" t="s">
        <v>519</v>
      </c>
    </row>
    <row r="23626" spans="1:7">
      <c r="A23626" s="389" t="s">
        <v>529</v>
      </c>
      <c r="B23626" s="389" t="s">
        <v>519</v>
      </c>
      <c r="C23626" s="389">
        <v>34865.837904899898</v>
      </c>
      <c r="D23626" s="389" t="s">
        <v>519</v>
      </c>
      <c r="E23626" s="389" t="s">
        <v>670</v>
      </c>
      <c r="F23626" s="389" t="s">
        <v>650</v>
      </c>
      <c r="G23626" s="389" t="s">
        <v>519</v>
      </c>
    </row>
    <row r="23627" spans="1:7">
      <c r="A23627" s="389" t="s">
        <v>529</v>
      </c>
      <c r="B23627" s="389" t="s">
        <v>519</v>
      </c>
      <c r="C23627" s="389">
        <v>34865.837904899898</v>
      </c>
      <c r="D23627" s="389" t="s">
        <v>519</v>
      </c>
      <c r="E23627" s="389" t="s">
        <v>670</v>
      </c>
      <c r="F23627" s="389" t="s">
        <v>650</v>
      </c>
      <c r="G23627" s="389" t="s">
        <v>519</v>
      </c>
    </row>
    <row r="23628" spans="1:7">
      <c r="A23628" s="389" t="s">
        <v>529</v>
      </c>
      <c r="B23628" s="389" t="s">
        <v>519</v>
      </c>
      <c r="C23628" s="389">
        <v>34865.837904899898</v>
      </c>
      <c r="D23628" s="389" t="s">
        <v>519</v>
      </c>
      <c r="E23628" s="389" t="s">
        <v>670</v>
      </c>
      <c r="F23628" s="389" t="s">
        <v>650</v>
      </c>
      <c r="G23628" s="389" t="s">
        <v>519</v>
      </c>
    </row>
    <row r="23629" spans="1:7">
      <c r="A23629" s="389" t="s">
        <v>574</v>
      </c>
      <c r="B23629" s="389" t="s">
        <v>519</v>
      </c>
      <c r="C23629" s="389">
        <v>34865.837904899898</v>
      </c>
      <c r="D23629" s="389" t="s">
        <v>519</v>
      </c>
      <c r="E23629" s="389" t="s">
        <v>670</v>
      </c>
      <c r="F23629" s="389" t="s">
        <v>650</v>
      </c>
      <c r="G23629" s="389" t="s">
        <v>519</v>
      </c>
    </row>
    <row r="23630" spans="1:7">
      <c r="A23630" s="389" t="s">
        <v>574</v>
      </c>
      <c r="B23630" s="389" t="s">
        <v>519</v>
      </c>
      <c r="C23630" s="389">
        <v>34865.837904899898</v>
      </c>
      <c r="D23630" s="389" t="s">
        <v>519</v>
      </c>
      <c r="E23630" s="389" t="s">
        <v>670</v>
      </c>
      <c r="F23630" s="389" t="s">
        <v>650</v>
      </c>
      <c r="G23630" s="389" t="s">
        <v>519</v>
      </c>
    </row>
    <row r="23631" spans="1:7">
      <c r="A23631" s="389" t="s">
        <v>574</v>
      </c>
      <c r="B23631" s="389" t="s">
        <v>519</v>
      </c>
      <c r="C23631" s="389">
        <v>34865.837904899898</v>
      </c>
      <c r="D23631" s="389" t="s">
        <v>519</v>
      </c>
      <c r="E23631" s="389" t="s">
        <v>670</v>
      </c>
      <c r="F23631" s="389" t="s">
        <v>650</v>
      </c>
      <c r="G23631" s="389" t="s">
        <v>519</v>
      </c>
    </row>
    <row r="23632" spans="1:7">
      <c r="A23632" s="389" t="s">
        <v>574</v>
      </c>
      <c r="B23632" s="389" t="s">
        <v>519</v>
      </c>
      <c r="C23632" s="389">
        <v>34865.837904899898</v>
      </c>
      <c r="D23632" s="389" t="s">
        <v>519</v>
      </c>
      <c r="E23632" s="389" t="s">
        <v>670</v>
      </c>
      <c r="F23632" s="389" t="s">
        <v>650</v>
      </c>
      <c r="G23632" s="389" t="s">
        <v>519</v>
      </c>
    </row>
    <row r="23633" spans="1:7">
      <c r="A23633" s="389" t="s">
        <v>574</v>
      </c>
      <c r="B23633" s="389" t="s">
        <v>519</v>
      </c>
      <c r="C23633" s="389">
        <v>34865.837904899898</v>
      </c>
      <c r="D23633" s="389" t="s">
        <v>519</v>
      </c>
      <c r="E23633" s="389" t="s">
        <v>670</v>
      </c>
      <c r="F23633" s="389" t="s">
        <v>650</v>
      </c>
      <c r="G23633" s="389" t="s">
        <v>519</v>
      </c>
    </row>
    <row r="23634" spans="1:7">
      <c r="A23634" s="389" t="s">
        <v>574</v>
      </c>
      <c r="B23634" s="389" t="s">
        <v>519</v>
      </c>
      <c r="C23634" s="389">
        <v>34865.837904899898</v>
      </c>
      <c r="D23634" s="389" t="s">
        <v>519</v>
      </c>
      <c r="E23634" s="389" t="s">
        <v>670</v>
      </c>
      <c r="F23634" s="389" t="s">
        <v>650</v>
      </c>
      <c r="G23634" s="389" t="s">
        <v>519</v>
      </c>
    </row>
    <row r="23635" spans="1:7">
      <c r="A23635" s="389" t="s">
        <v>574</v>
      </c>
      <c r="B23635" s="389" t="s">
        <v>519</v>
      </c>
      <c r="C23635" s="389">
        <v>34865.837904899898</v>
      </c>
      <c r="D23635" s="389" t="s">
        <v>519</v>
      </c>
      <c r="E23635" s="389" t="s">
        <v>670</v>
      </c>
      <c r="F23635" s="389" t="s">
        <v>650</v>
      </c>
      <c r="G23635" s="389" t="s">
        <v>519</v>
      </c>
    </row>
    <row r="23636" spans="1:7">
      <c r="A23636" s="389" t="s">
        <v>574</v>
      </c>
      <c r="B23636" s="389" t="s">
        <v>519</v>
      </c>
      <c r="C23636" s="389">
        <v>34865.837904899898</v>
      </c>
      <c r="D23636" s="389" t="s">
        <v>519</v>
      </c>
      <c r="E23636" s="389" t="s">
        <v>670</v>
      </c>
      <c r="F23636" s="389" t="s">
        <v>650</v>
      </c>
      <c r="G23636" s="389" t="s">
        <v>519</v>
      </c>
    </row>
    <row r="23637" spans="1:7">
      <c r="A23637" s="389" t="s">
        <v>574</v>
      </c>
      <c r="B23637" s="389" t="s">
        <v>519</v>
      </c>
      <c r="C23637" s="389">
        <v>34865.837904899898</v>
      </c>
      <c r="D23637" s="389" t="s">
        <v>519</v>
      </c>
      <c r="E23637" s="389" t="s">
        <v>670</v>
      </c>
      <c r="F23637" s="389" t="s">
        <v>650</v>
      </c>
      <c r="G23637" s="389" t="s">
        <v>519</v>
      </c>
    </row>
    <row r="23638" spans="1:7">
      <c r="A23638" s="389" t="s">
        <v>574</v>
      </c>
      <c r="B23638" s="389" t="s">
        <v>519</v>
      </c>
      <c r="C23638" s="389">
        <v>34865.837904899898</v>
      </c>
      <c r="D23638" s="389" t="s">
        <v>519</v>
      </c>
      <c r="E23638" s="389" t="s">
        <v>670</v>
      </c>
      <c r="F23638" s="389" t="s">
        <v>650</v>
      </c>
      <c r="G23638" s="389" t="s">
        <v>519</v>
      </c>
    </row>
    <row r="23639" spans="1:7">
      <c r="A23639" s="389" t="s">
        <v>574</v>
      </c>
      <c r="B23639" s="389" t="s">
        <v>519</v>
      </c>
      <c r="C23639" s="389">
        <v>34865.837904899898</v>
      </c>
      <c r="D23639" s="389" t="s">
        <v>519</v>
      </c>
      <c r="E23639" s="389" t="s">
        <v>670</v>
      </c>
      <c r="F23639" s="389" t="s">
        <v>650</v>
      </c>
      <c r="G23639" s="389" t="s">
        <v>519</v>
      </c>
    </row>
    <row r="23640" spans="1:7">
      <c r="A23640" s="389" t="s">
        <v>574</v>
      </c>
      <c r="B23640" s="389" t="s">
        <v>519</v>
      </c>
      <c r="C23640" s="389">
        <v>34865.837904899898</v>
      </c>
      <c r="D23640" s="389" t="s">
        <v>519</v>
      </c>
      <c r="E23640" s="389" t="s">
        <v>670</v>
      </c>
      <c r="F23640" s="389" t="s">
        <v>650</v>
      </c>
      <c r="G23640" s="389" t="s">
        <v>519</v>
      </c>
    </row>
    <row r="23641" spans="1:7">
      <c r="A23641" s="389" t="s">
        <v>574</v>
      </c>
      <c r="B23641" s="389" t="s">
        <v>519</v>
      </c>
      <c r="C23641" s="389">
        <v>34865.837904899898</v>
      </c>
      <c r="D23641" s="389" t="s">
        <v>519</v>
      </c>
      <c r="E23641" s="389" t="s">
        <v>670</v>
      </c>
      <c r="F23641" s="389" t="s">
        <v>650</v>
      </c>
      <c r="G23641" s="389" t="s">
        <v>519</v>
      </c>
    </row>
    <row r="23642" spans="1:7">
      <c r="A23642" s="389" t="s">
        <v>574</v>
      </c>
      <c r="B23642" s="389" t="s">
        <v>519</v>
      </c>
      <c r="C23642" s="389">
        <v>34865.837904899898</v>
      </c>
      <c r="D23642" s="389" t="s">
        <v>519</v>
      </c>
      <c r="E23642" s="389" t="s">
        <v>670</v>
      </c>
      <c r="F23642" s="389" t="s">
        <v>650</v>
      </c>
      <c r="G23642" s="389" t="s">
        <v>519</v>
      </c>
    </row>
    <row r="23643" spans="1:7">
      <c r="A23643" s="389" t="s">
        <v>574</v>
      </c>
      <c r="B23643" s="389" t="s">
        <v>519</v>
      </c>
      <c r="C23643" s="389">
        <v>34865.837904899898</v>
      </c>
      <c r="D23643" s="389" t="s">
        <v>519</v>
      </c>
      <c r="E23643" s="389" t="s">
        <v>670</v>
      </c>
      <c r="F23643" s="389" t="s">
        <v>650</v>
      </c>
      <c r="G23643" s="389" t="s">
        <v>519</v>
      </c>
    </row>
    <row r="23644" spans="1:7">
      <c r="A23644" s="389" t="s">
        <v>574</v>
      </c>
      <c r="B23644" s="389" t="s">
        <v>519</v>
      </c>
      <c r="C23644" s="389">
        <v>34865.837904899898</v>
      </c>
      <c r="D23644" s="389" t="s">
        <v>519</v>
      </c>
      <c r="E23644" s="389" t="s">
        <v>670</v>
      </c>
      <c r="F23644" s="389" t="s">
        <v>650</v>
      </c>
      <c r="G23644" s="389" t="s">
        <v>519</v>
      </c>
    </row>
    <row r="23645" spans="1:7">
      <c r="A23645" s="389" t="s">
        <v>574</v>
      </c>
      <c r="B23645" s="389" t="s">
        <v>519</v>
      </c>
      <c r="C23645" s="389">
        <v>34865.837904899898</v>
      </c>
      <c r="D23645" s="389" t="s">
        <v>519</v>
      </c>
      <c r="E23645" s="389" t="s">
        <v>670</v>
      </c>
      <c r="F23645" s="389" t="s">
        <v>650</v>
      </c>
      <c r="G23645" s="389" t="s">
        <v>519</v>
      </c>
    </row>
    <row r="23646" spans="1:7">
      <c r="A23646" s="389" t="s">
        <v>574</v>
      </c>
      <c r="B23646" s="389" t="s">
        <v>519</v>
      </c>
      <c r="C23646" s="389">
        <v>34865.837904899898</v>
      </c>
      <c r="D23646" s="389" t="s">
        <v>519</v>
      </c>
      <c r="E23646" s="389" t="s">
        <v>670</v>
      </c>
      <c r="F23646" s="389" t="s">
        <v>650</v>
      </c>
      <c r="G23646" s="389" t="s">
        <v>519</v>
      </c>
    </row>
    <row r="23647" spans="1:7">
      <c r="A23647" s="389" t="s">
        <v>574</v>
      </c>
      <c r="B23647" s="389" t="s">
        <v>519</v>
      </c>
      <c r="C23647" s="389">
        <v>34865.837904899898</v>
      </c>
      <c r="D23647" s="389" t="s">
        <v>519</v>
      </c>
      <c r="E23647" s="389" t="s">
        <v>670</v>
      </c>
      <c r="F23647" s="389" t="s">
        <v>650</v>
      </c>
      <c r="G23647" s="389" t="s">
        <v>519</v>
      </c>
    </row>
    <row r="23648" spans="1:7">
      <c r="A23648" s="389" t="s">
        <v>574</v>
      </c>
      <c r="B23648" s="389" t="s">
        <v>519</v>
      </c>
      <c r="C23648" s="389">
        <v>34865.837904899898</v>
      </c>
      <c r="D23648" s="389" t="s">
        <v>519</v>
      </c>
      <c r="E23648" s="389" t="s">
        <v>670</v>
      </c>
      <c r="F23648" s="389" t="s">
        <v>650</v>
      </c>
      <c r="G23648" s="389" t="s">
        <v>519</v>
      </c>
    </row>
    <row r="23649" spans="1:7">
      <c r="A23649" s="389" t="s">
        <v>574</v>
      </c>
      <c r="B23649" s="389" t="s">
        <v>519</v>
      </c>
      <c r="C23649" s="389">
        <v>34865.837904899898</v>
      </c>
      <c r="D23649" s="389" t="s">
        <v>519</v>
      </c>
      <c r="E23649" s="389" t="s">
        <v>670</v>
      </c>
      <c r="F23649" s="389" t="s">
        <v>650</v>
      </c>
      <c r="G23649" s="389" t="s">
        <v>519</v>
      </c>
    </row>
    <row r="23650" spans="1:7">
      <c r="A23650" s="389" t="s">
        <v>574</v>
      </c>
      <c r="B23650" s="389" t="s">
        <v>519</v>
      </c>
      <c r="C23650" s="389">
        <v>34865.837904899898</v>
      </c>
      <c r="D23650" s="389" t="s">
        <v>519</v>
      </c>
      <c r="E23650" s="389" t="s">
        <v>670</v>
      </c>
      <c r="F23650" s="389" t="s">
        <v>650</v>
      </c>
      <c r="G23650" s="389" t="s">
        <v>519</v>
      </c>
    </row>
    <row r="23651" spans="1:7">
      <c r="A23651" s="389" t="s">
        <v>574</v>
      </c>
      <c r="B23651" s="389" t="s">
        <v>519</v>
      </c>
      <c r="C23651" s="389">
        <v>34865.837904899898</v>
      </c>
      <c r="D23651" s="389" t="s">
        <v>519</v>
      </c>
      <c r="E23651" s="389" t="s">
        <v>670</v>
      </c>
      <c r="F23651" s="389" t="s">
        <v>650</v>
      </c>
      <c r="G23651" s="389" t="s">
        <v>519</v>
      </c>
    </row>
    <row r="23652" spans="1:7">
      <c r="A23652" s="389" t="s">
        <v>574</v>
      </c>
      <c r="B23652" s="389" t="s">
        <v>519</v>
      </c>
      <c r="C23652" s="389">
        <v>34865.837904899898</v>
      </c>
      <c r="D23652" s="389" t="s">
        <v>519</v>
      </c>
      <c r="E23652" s="389" t="s">
        <v>670</v>
      </c>
      <c r="F23652" s="389" t="s">
        <v>650</v>
      </c>
      <c r="G23652" s="389" t="s">
        <v>519</v>
      </c>
    </row>
    <row r="23653" spans="1:7">
      <c r="A23653" s="389" t="s">
        <v>574</v>
      </c>
      <c r="B23653" s="389" t="s">
        <v>519</v>
      </c>
      <c r="C23653" s="389">
        <v>34865.837904899898</v>
      </c>
      <c r="D23653" s="389" t="s">
        <v>519</v>
      </c>
      <c r="E23653" s="389" t="s">
        <v>670</v>
      </c>
      <c r="F23653" s="389" t="s">
        <v>650</v>
      </c>
      <c r="G23653" s="389" t="s">
        <v>519</v>
      </c>
    </row>
    <row r="23654" spans="1:7">
      <c r="A23654" s="389" t="s">
        <v>574</v>
      </c>
      <c r="B23654" s="389" t="s">
        <v>519</v>
      </c>
      <c r="C23654" s="389">
        <v>34865.837904899898</v>
      </c>
      <c r="D23654" s="389" t="s">
        <v>519</v>
      </c>
      <c r="E23654" s="389" t="s">
        <v>670</v>
      </c>
      <c r="F23654" s="389" t="s">
        <v>650</v>
      </c>
      <c r="G23654" s="389" t="s">
        <v>519</v>
      </c>
    </row>
    <row r="23655" spans="1:7">
      <c r="A23655" s="389" t="s">
        <v>574</v>
      </c>
      <c r="B23655" s="389" t="s">
        <v>519</v>
      </c>
      <c r="C23655" s="389">
        <v>34865.837904899898</v>
      </c>
      <c r="D23655" s="389" t="s">
        <v>519</v>
      </c>
      <c r="E23655" s="389" t="s">
        <v>670</v>
      </c>
      <c r="F23655" s="389" t="s">
        <v>650</v>
      </c>
      <c r="G23655" s="389" t="s">
        <v>519</v>
      </c>
    </row>
    <row r="23656" spans="1:7">
      <c r="A23656" s="389" t="s">
        <v>574</v>
      </c>
      <c r="B23656" s="389" t="s">
        <v>519</v>
      </c>
      <c r="C23656" s="389">
        <v>34865.837904899898</v>
      </c>
      <c r="D23656" s="389" t="s">
        <v>519</v>
      </c>
      <c r="E23656" s="389" t="s">
        <v>670</v>
      </c>
      <c r="F23656" s="389" t="s">
        <v>650</v>
      </c>
      <c r="G23656" s="389" t="s">
        <v>519</v>
      </c>
    </row>
    <row r="23657" spans="1:7">
      <c r="A23657" s="389" t="s">
        <v>574</v>
      </c>
      <c r="B23657" s="389" t="s">
        <v>519</v>
      </c>
      <c r="C23657" s="389">
        <v>34865.837904899898</v>
      </c>
      <c r="D23657" s="389" t="s">
        <v>519</v>
      </c>
      <c r="E23657" s="389" t="s">
        <v>670</v>
      </c>
      <c r="F23657" s="389" t="s">
        <v>650</v>
      </c>
      <c r="G23657" s="389" t="s">
        <v>519</v>
      </c>
    </row>
    <row r="23658" spans="1:7">
      <c r="A23658" s="389" t="s">
        <v>574</v>
      </c>
      <c r="B23658" s="389" t="s">
        <v>519</v>
      </c>
      <c r="C23658" s="389">
        <v>34865.837904899898</v>
      </c>
      <c r="D23658" s="389" t="s">
        <v>519</v>
      </c>
      <c r="E23658" s="389" t="s">
        <v>670</v>
      </c>
      <c r="F23658" s="389" t="s">
        <v>650</v>
      </c>
      <c r="G23658" s="389" t="s">
        <v>519</v>
      </c>
    </row>
    <row r="23659" spans="1:7">
      <c r="A23659" s="389" t="s">
        <v>574</v>
      </c>
      <c r="B23659" s="389" t="s">
        <v>519</v>
      </c>
      <c r="C23659" s="389">
        <v>34865.837904899898</v>
      </c>
      <c r="D23659" s="389" t="s">
        <v>519</v>
      </c>
      <c r="E23659" s="389" t="s">
        <v>670</v>
      </c>
      <c r="F23659" s="389" t="s">
        <v>650</v>
      </c>
      <c r="G23659" s="389" t="s">
        <v>519</v>
      </c>
    </row>
    <row r="23660" spans="1:7">
      <c r="A23660" s="389" t="s">
        <v>574</v>
      </c>
      <c r="B23660" s="389" t="s">
        <v>519</v>
      </c>
      <c r="C23660" s="389">
        <v>34865.837904899898</v>
      </c>
      <c r="D23660" s="389" t="s">
        <v>519</v>
      </c>
      <c r="E23660" s="389" t="s">
        <v>670</v>
      </c>
      <c r="F23660" s="389" t="s">
        <v>650</v>
      </c>
      <c r="G23660" s="389" t="s">
        <v>519</v>
      </c>
    </row>
    <row r="23661" spans="1:7">
      <c r="A23661" s="389" t="s">
        <v>574</v>
      </c>
      <c r="B23661" s="389" t="s">
        <v>519</v>
      </c>
      <c r="C23661" s="389">
        <v>34865.837904899898</v>
      </c>
      <c r="D23661" s="389" t="s">
        <v>519</v>
      </c>
      <c r="E23661" s="389" t="s">
        <v>670</v>
      </c>
      <c r="F23661" s="389" t="s">
        <v>650</v>
      </c>
      <c r="G23661" s="389" t="s">
        <v>519</v>
      </c>
    </row>
    <row r="23662" spans="1:7">
      <c r="A23662" s="389" t="s">
        <v>574</v>
      </c>
      <c r="B23662" s="389" t="s">
        <v>519</v>
      </c>
      <c r="C23662" s="389">
        <v>34865.837904899898</v>
      </c>
      <c r="D23662" s="389" t="s">
        <v>519</v>
      </c>
      <c r="E23662" s="389" t="s">
        <v>670</v>
      </c>
      <c r="F23662" s="389" t="s">
        <v>650</v>
      </c>
      <c r="G23662" s="389" t="s">
        <v>519</v>
      </c>
    </row>
    <row r="23663" spans="1:7">
      <c r="A23663" s="389" t="s">
        <v>574</v>
      </c>
      <c r="B23663" s="389" t="s">
        <v>519</v>
      </c>
      <c r="C23663" s="389">
        <v>34865.837904899898</v>
      </c>
      <c r="D23663" s="389" t="s">
        <v>519</v>
      </c>
      <c r="E23663" s="389" t="s">
        <v>670</v>
      </c>
      <c r="F23663" s="389" t="s">
        <v>650</v>
      </c>
      <c r="G23663" s="389" t="s">
        <v>519</v>
      </c>
    </row>
    <row r="23664" spans="1:7">
      <c r="A23664" s="389" t="s">
        <v>574</v>
      </c>
      <c r="B23664" s="389" t="s">
        <v>519</v>
      </c>
      <c r="C23664" s="389">
        <v>34865.837904899898</v>
      </c>
      <c r="D23664" s="389" t="s">
        <v>519</v>
      </c>
      <c r="E23664" s="389" t="s">
        <v>670</v>
      </c>
      <c r="F23664" s="389" t="s">
        <v>650</v>
      </c>
      <c r="G23664" s="389" t="s">
        <v>519</v>
      </c>
    </row>
    <row r="23665" spans="1:7">
      <c r="A23665" s="389" t="s">
        <v>574</v>
      </c>
      <c r="B23665" s="389" t="s">
        <v>519</v>
      </c>
      <c r="C23665" s="389">
        <v>34865.837904899898</v>
      </c>
      <c r="D23665" s="389" t="s">
        <v>519</v>
      </c>
      <c r="E23665" s="389" t="s">
        <v>670</v>
      </c>
      <c r="F23665" s="389" t="s">
        <v>650</v>
      </c>
      <c r="G23665" s="389" t="s">
        <v>519</v>
      </c>
    </row>
    <row r="23666" spans="1:7">
      <c r="A23666" s="389" t="s">
        <v>574</v>
      </c>
      <c r="B23666" s="389" t="s">
        <v>519</v>
      </c>
      <c r="C23666" s="389">
        <v>34865.837904899898</v>
      </c>
      <c r="D23666" s="389" t="s">
        <v>519</v>
      </c>
      <c r="E23666" s="389" t="s">
        <v>670</v>
      </c>
      <c r="F23666" s="389" t="s">
        <v>650</v>
      </c>
      <c r="G23666" s="389" t="s">
        <v>519</v>
      </c>
    </row>
    <row r="23667" spans="1:7">
      <c r="A23667" s="389" t="s">
        <v>574</v>
      </c>
      <c r="B23667" s="389" t="s">
        <v>519</v>
      </c>
      <c r="C23667" s="389">
        <v>34865.837904899898</v>
      </c>
      <c r="D23667" s="389" t="s">
        <v>519</v>
      </c>
      <c r="E23667" s="389" t="s">
        <v>670</v>
      </c>
      <c r="F23667" s="389" t="s">
        <v>650</v>
      </c>
      <c r="G23667" s="389" t="s">
        <v>519</v>
      </c>
    </row>
    <row r="23668" spans="1:7">
      <c r="A23668" s="389" t="s">
        <v>574</v>
      </c>
      <c r="B23668" s="389" t="s">
        <v>519</v>
      </c>
      <c r="C23668" s="389">
        <v>34865.837904899898</v>
      </c>
      <c r="D23668" s="389" t="s">
        <v>519</v>
      </c>
      <c r="E23668" s="389" t="s">
        <v>670</v>
      </c>
      <c r="F23668" s="389" t="s">
        <v>650</v>
      </c>
      <c r="G23668" s="389" t="s">
        <v>519</v>
      </c>
    </row>
    <row r="23669" spans="1:7">
      <c r="A23669" s="389" t="s">
        <v>574</v>
      </c>
      <c r="B23669" s="389" t="s">
        <v>519</v>
      </c>
      <c r="C23669" s="389">
        <v>34865.837904899898</v>
      </c>
      <c r="D23669" s="389" t="s">
        <v>519</v>
      </c>
      <c r="E23669" s="389" t="s">
        <v>670</v>
      </c>
      <c r="F23669" s="389" t="s">
        <v>650</v>
      </c>
      <c r="G23669" s="389" t="s">
        <v>519</v>
      </c>
    </row>
    <row r="23670" spans="1:7">
      <c r="A23670" s="389" t="s">
        <v>574</v>
      </c>
      <c r="B23670" s="389" t="s">
        <v>519</v>
      </c>
      <c r="C23670" s="389">
        <v>34865.837904899898</v>
      </c>
      <c r="D23670" s="389" t="s">
        <v>519</v>
      </c>
      <c r="E23670" s="389" t="s">
        <v>670</v>
      </c>
      <c r="F23670" s="389" t="s">
        <v>650</v>
      </c>
      <c r="G23670" s="389" t="s">
        <v>519</v>
      </c>
    </row>
    <row r="23671" spans="1:7">
      <c r="A23671" s="389" t="s">
        <v>574</v>
      </c>
      <c r="B23671" s="389" t="s">
        <v>519</v>
      </c>
      <c r="C23671" s="389">
        <v>34865.837904899898</v>
      </c>
      <c r="D23671" s="389" t="s">
        <v>519</v>
      </c>
      <c r="E23671" s="389" t="s">
        <v>670</v>
      </c>
      <c r="F23671" s="389" t="s">
        <v>650</v>
      </c>
      <c r="G23671" s="389" t="s">
        <v>519</v>
      </c>
    </row>
    <row r="23672" spans="1:7">
      <c r="A23672" s="389" t="s">
        <v>574</v>
      </c>
      <c r="B23672" s="389" t="s">
        <v>519</v>
      </c>
      <c r="C23672" s="389">
        <v>34865.837904899898</v>
      </c>
      <c r="D23672" s="389" t="s">
        <v>519</v>
      </c>
      <c r="E23672" s="389" t="s">
        <v>670</v>
      </c>
      <c r="F23672" s="389" t="s">
        <v>650</v>
      </c>
      <c r="G23672" s="389" t="s">
        <v>519</v>
      </c>
    </row>
    <row r="23673" spans="1:7">
      <c r="A23673" s="389" t="s">
        <v>574</v>
      </c>
      <c r="B23673" s="389" t="s">
        <v>519</v>
      </c>
      <c r="C23673" s="389">
        <v>34865.837904899898</v>
      </c>
      <c r="D23673" s="389" t="s">
        <v>519</v>
      </c>
      <c r="E23673" s="389" t="s">
        <v>670</v>
      </c>
      <c r="F23673" s="389" t="s">
        <v>650</v>
      </c>
      <c r="G23673" s="389" t="s">
        <v>519</v>
      </c>
    </row>
    <row r="23674" spans="1:7">
      <c r="A23674" s="389" t="s">
        <v>574</v>
      </c>
      <c r="B23674" s="389" t="s">
        <v>519</v>
      </c>
      <c r="C23674" s="389">
        <v>34865.837904899898</v>
      </c>
      <c r="D23674" s="389" t="s">
        <v>519</v>
      </c>
      <c r="E23674" s="389" t="s">
        <v>670</v>
      </c>
      <c r="F23674" s="389" t="s">
        <v>650</v>
      </c>
      <c r="G23674" s="389" t="s">
        <v>519</v>
      </c>
    </row>
    <row r="23675" spans="1:7">
      <c r="A23675" s="389" t="s">
        <v>574</v>
      </c>
      <c r="B23675" s="389" t="s">
        <v>519</v>
      </c>
      <c r="C23675" s="389">
        <v>34865.837904899898</v>
      </c>
      <c r="D23675" s="389" t="s">
        <v>519</v>
      </c>
      <c r="E23675" s="389" t="s">
        <v>670</v>
      </c>
      <c r="F23675" s="389" t="s">
        <v>650</v>
      </c>
      <c r="G23675" s="389" t="s">
        <v>519</v>
      </c>
    </row>
    <row r="23676" spans="1:7">
      <c r="A23676" s="389" t="s">
        <v>574</v>
      </c>
      <c r="B23676" s="389" t="s">
        <v>519</v>
      </c>
      <c r="C23676" s="389">
        <v>34865.837904899898</v>
      </c>
      <c r="D23676" s="389" t="s">
        <v>519</v>
      </c>
      <c r="E23676" s="389" t="s">
        <v>670</v>
      </c>
      <c r="F23676" s="389" t="s">
        <v>650</v>
      </c>
      <c r="G23676" s="389" t="s">
        <v>519</v>
      </c>
    </row>
    <row r="23677" spans="1:7">
      <c r="A23677" s="389" t="s">
        <v>574</v>
      </c>
      <c r="B23677" s="389" t="s">
        <v>519</v>
      </c>
      <c r="C23677" s="389">
        <v>34865.837904899898</v>
      </c>
      <c r="D23677" s="389" t="s">
        <v>519</v>
      </c>
      <c r="E23677" s="389" t="s">
        <v>670</v>
      </c>
      <c r="F23677" s="389" t="s">
        <v>650</v>
      </c>
      <c r="G23677" s="389" t="s">
        <v>519</v>
      </c>
    </row>
    <row r="23678" spans="1:7">
      <c r="A23678" s="389" t="s">
        <v>574</v>
      </c>
      <c r="B23678" s="389" t="s">
        <v>519</v>
      </c>
      <c r="C23678" s="389">
        <v>34865.837904899898</v>
      </c>
      <c r="D23678" s="389" t="s">
        <v>519</v>
      </c>
      <c r="E23678" s="389" t="s">
        <v>670</v>
      </c>
      <c r="F23678" s="389" t="s">
        <v>650</v>
      </c>
      <c r="G23678" s="389" t="s">
        <v>519</v>
      </c>
    </row>
    <row r="23679" spans="1:7">
      <c r="A23679" s="389" t="s">
        <v>574</v>
      </c>
      <c r="B23679" s="389" t="s">
        <v>519</v>
      </c>
      <c r="C23679" s="389">
        <v>34865.837904899898</v>
      </c>
      <c r="D23679" s="389" t="s">
        <v>519</v>
      </c>
      <c r="E23679" s="389" t="s">
        <v>670</v>
      </c>
      <c r="F23679" s="389" t="s">
        <v>650</v>
      </c>
      <c r="G23679" s="389" t="s">
        <v>519</v>
      </c>
    </row>
    <row r="23680" spans="1:7">
      <c r="A23680" s="389" t="s">
        <v>574</v>
      </c>
      <c r="B23680" s="389" t="s">
        <v>519</v>
      </c>
      <c r="C23680" s="389">
        <v>34865.837904899898</v>
      </c>
      <c r="D23680" s="389" t="s">
        <v>519</v>
      </c>
      <c r="E23680" s="389" t="s">
        <v>670</v>
      </c>
      <c r="F23680" s="389" t="s">
        <v>650</v>
      </c>
      <c r="G23680" s="389" t="s">
        <v>519</v>
      </c>
    </row>
    <row r="23681" spans="1:7">
      <c r="A23681" s="389" t="s">
        <v>574</v>
      </c>
      <c r="B23681" s="389" t="s">
        <v>519</v>
      </c>
      <c r="C23681" s="389">
        <v>34865.837904899898</v>
      </c>
      <c r="D23681" s="389" t="s">
        <v>519</v>
      </c>
      <c r="E23681" s="389" t="s">
        <v>670</v>
      </c>
      <c r="F23681" s="389" t="s">
        <v>650</v>
      </c>
      <c r="G23681" s="389" t="s">
        <v>519</v>
      </c>
    </row>
    <row r="23682" spans="1:7">
      <c r="A23682" s="389" t="s">
        <v>574</v>
      </c>
      <c r="B23682" s="389" t="s">
        <v>519</v>
      </c>
      <c r="C23682" s="389">
        <v>34865.837904899898</v>
      </c>
      <c r="D23682" s="389" t="s">
        <v>519</v>
      </c>
      <c r="E23682" s="389" t="s">
        <v>670</v>
      </c>
      <c r="F23682" s="389" t="s">
        <v>650</v>
      </c>
      <c r="G23682" s="389" t="s">
        <v>519</v>
      </c>
    </row>
    <row r="23683" spans="1:7">
      <c r="A23683" s="389" t="s">
        <v>574</v>
      </c>
      <c r="B23683" s="389" t="s">
        <v>519</v>
      </c>
      <c r="C23683" s="389">
        <v>34865.837904899898</v>
      </c>
      <c r="D23683" s="389" t="s">
        <v>519</v>
      </c>
      <c r="E23683" s="389" t="s">
        <v>670</v>
      </c>
      <c r="F23683" s="389" t="s">
        <v>650</v>
      </c>
      <c r="G23683" s="389" t="s">
        <v>519</v>
      </c>
    </row>
    <row r="23684" spans="1:7">
      <c r="A23684" s="389" t="s">
        <v>574</v>
      </c>
      <c r="B23684" s="389" t="s">
        <v>519</v>
      </c>
      <c r="C23684" s="389">
        <v>34865.837904899898</v>
      </c>
      <c r="D23684" s="389" t="s">
        <v>519</v>
      </c>
      <c r="E23684" s="389" t="s">
        <v>670</v>
      </c>
      <c r="F23684" s="389" t="s">
        <v>650</v>
      </c>
      <c r="G23684" s="389" t="s">
        <v>519</v>
      </c>
    </row>
    <row r="23685" spans="1:7">
      <c r="A23685" s="389" t="s">
        <v>574</v>
      </c>
      <c r="B23685" s="389" t="s">
        <v>519</v>
      </c>
      <c r="C23685" s="389">
        <v>34865.837904899898</v>
      </c>
      <c r="D23685" s="389" t="s">
        <v>519</v>
      </c>
      <c r="E23685" s="389" t="s">
        <v>670</v>
      </c>
      <c r="F23685" s="389" t="s">
        <v>650</v>
      </c>
      <c r="G23685" s="389" t="s">
        <v>519</v>
      </c>
    </row>
    <row r="23686" spans="1:7">
      <c r="A23686" s="389" t="s">
        <v>574</v>
      </c>
      <c r="B23686" s="389" t="s">
        <v>519</v>
      </c>
      <c r="C23686" s="389">
        <v>34865.837904899898</v>
      </c>
      <c r="D23686" s="389" t="s">
        <v>519</v>
      </c>
      <c r="E23686" s="389" t="s">
        <v>670</v>
      </c>
      <c r="F23686" s="389" t="s">
        <v>650</v>
      </c>
      <c r="G23686" s="389" t="s">
        <v>519</v>
      </c>
    </row>
    <row r="23687" spans="1:7">
      <c r="A23687" s="389" t="s">
        <v>574</v>
      </c>
      <c r="B23687" s="389" t="s">
        <v>519</v>
      </c>
      <c r="C23687" s="389">
        <v>34865.837904899898</v>
      </c>
      <c r="D23687" s="389" t="s">
        <v>519</v>
      </c>
      <c r="E23687" s="389" t="s">
        <v>670</v>
      </c>
      <c r="F23687" s="389" t="s">
        <v>650</v>
      </c>
      <c r="G23687" s="389" t="s">
        <v>519</v>
      </c>
    </row>
    <row r="23688" spans="1:7">
      <c r="A23688" s="389" t="s">
        <v>574</v>
      </c>
      <c r="B23688" s="389" t="s">
        <v>519</v>
      </c>
      <c r="C23688" s="389">
        <v>34865.837904899898</v>
      </c>
      <c r="D23688" s="389" t="s">
        <v>519</v>
      </c>
      <c r="E23688" s="389" t="s">
        <v>670</v>
      </c>
      <c r="F23688" s="389" t="s">
        <v>650</v>
      </c>
      <c r="G23688" s="389" t="s">
        <v>519</v>
      </c>
    </row>
    <row r="23689" spans="1:7">
      <c r="A23689" s="389" t="s">
        <v>574</v>
      </c>
      <c r="B23689" s="389" t="s">
        <v>519</v>
      </c>
      <c r="C23689" s="389">
        <v>34865.837904899898</v>
      </c>
      <c r="D23689" s="389" t="s">
        <v>519</v>
      </c>
      <c r="E23689" s="389" t="s">
        <v>670</v>
      </c>
      <c r="F23689" s="389" t="s">
        <v>650</v>
      </c>
      <c r="G23689" s="389" t="s">
        <v>519</v>
      </c>
    </row>
    <row r="23690" spans="1:7">
      <c r="A23690" s="389" t="s">
        <v>574</v>
      </c>
      <c r="B23690" s="389" t="s">
        <v>519</v>
      </c>
      <c r="C23690" s="389">
        <v>34865.837904899898</v>
      </c>
      <c r="D23690" s="389" t="s">
        <v>519</v>
      </c>
      <c r="E23690" s="389" t="s">
        <v>670</v>
      </c>
      <c r="F23690" s="389" t="s">
        <v>650</v>
      </c>
      <c r="G23690" s="389" t="s">
        <v>519</v>
      </c>
    </row>
    <row r="23691" spans="1:7">
      <c r="A23691" s="389" t="s">
        <v>574</v>
      </c>
      <c r="B23691" s="389" t="s">
        <v>519</v>
      </c>
      <c r="C23691" s="389">
        <v>34865.837904899898</v>
      </c>
      <c r="D23691" s="389" t="s">
        <v>519</v>
      </c>
      <c r="E23691" s="389" t="s">
        <v>670</v>
      </c>
      <c r="F23691" s="389" t="s">
        <v>650</v>
      </c>
      <c r="G23691" s="389" t="s">
        <v>519</v>
      </c>
    </row>
    <row r="23692" spans="1:7">
      <c r="A23692" s="389" t="s">
        <v>574</v>
      </c>
      <c r="B23692" s="389" t="s">
        <v>519</v>
      </c>
      <c r="C23692" s="389">
        <v>34865.837904899898</v>
      </c>
      <c r="D23692" s="389" t="s">
        <v>519</v>
      </c>
      <c r="E23692" s="389" t="s">
        <v>670</v>
      </c>
      <c r="F23692" s="389" t="s">
        <v>650</v>
      </c>
      <c r="G23692" s="389" t="s">
        <v>519</v>
      </c>
    </row>
    <row r="23693" spans="1:7">
      <c r="A23693" s="389" t="s">
        <v>574</v>
      </c>
      <c r="B23693" s="389" t="s">
        <v>519</v>
      </c>
      <c r="C23693" s="389">
        <v>34865.837904899898</v>
      </c>
      <c r="D23693" s="389" t="s">
        <v>519</v>
      </c>
      <c r="E23693" s="389" t="s">
        <v>670</v>
      </c>
      <c r="F23693" s="389" t="s">
        <v>650</v>
      </c>
      <c r="G23693" s="389" t="s">
        <v>519</v>
      </c>
    </row>
    <row r="23694" spans="1:7">
      <c r="A23694" s="389" t="s">
        <v>574</v>
      </c>
      <c r="B23694" s="389" t="s">
        <v>519</v>
      </c>
      <c r="C23694" s="389">
        <v>34865.837904899898</v>
      </c>
      <c r="D23694" s="389" t="s">
        <v>519</v>
      </c>
      <c r="E23694" s="389" t="s">
        <v>670</v>
      </c>
      <c r="F23694" s="389" t="s">
        <v>650</v>
      </c>
      <c r="G23694" s="389" t="s">
        <v>519</v>
      </c>
    </row>
    <row r="23695" spans="1:7">
      <c r="A23695" s="389" t="s">
        <v>574</v>
      </c>
      <c r="B23695" s="389" t="s">
        <v>519</v>
      </c>
      <c r="C23695" s="389">
        <v>34865.837904899898</v>
      </c>
      <c r="D23695" s="389" t="s">
        <v>519</v>
      </c>
      <c r="E23695" s="389" t="s">
        <v>670</v>
      </c>
      <c r="F23695" s="389" t="s">
        <v>650</v>
      </c>
      <c r="G23695" s="389" t="s">
        <v>519</v>
      </c>
    </row>
    <row r="23696" spans="1:7">
      <c r="A23696" s="389" t="s">
        <v>574</v>
      </c>
      <c r="B23696" s="389" t="s">
        <v>519</v>
      </c>
      <c r="C23696" s="389">
        <v>34865.837904899898</v>
      </c>
      <c r="D23696" s="389" t="s">
        <v>519</v>
      </c>
      <c r="E23696" s="389" t="s">
        <v>670</v>
      </c>
      <c r="F23696" s="389" t="s">
        <v>650</v>
      </c>
      <c r="G23696" s="389" t="s">
        <v>519</v>
      </c>
    </row>
    <row r="23697" spans="1:7">
      <c r="A23697" s="389" t="s">
        <v>574</v>
      </c>
      <c r="B23697" s="389" t="s">
        <v>519</v>
      </c>
      <c r="C23697" s="389">
        <v>34865.837904899898</v>
      </c>
      <c r="D23697" s="389" t="s">
        <v>519</v>
      </c>
      <c r="E23697" s="389" t="s">
        <v>670</v>
      </c>
      <c r="F23697" s="389" t="s">
        <v>650</v>
      </c>
      <c r="G23697" s="389" t="s">
        <v>519</v>
      </c>
    </row>
    <row r="23698" spans="1:7">
      <c r="A23698" s="389" t="s">
        <v>574</v>
      </c>
      <c r="B23698" s="389" t="s">
        <v>519</v>
      </c>
      <c r="C23698" s="389">
        <v>34865.837904899898</v>
      </c>
      <c r="D23698" s="389" t="s">
        <v>519</v>
      </c>
      <c r="E23698" s="389" t="s">
        <v>670</v>
      </c>
      <c r="F23698" s="389" t="s">
        <v>650</v>
      </c>
      <c r="G23698" s="389" t="s">
        <v>519</v>
      </c>
    </row>
    <row r="23699" spans="1:7">
      <c r="A23699" s="389" t="s">
        <v>574</v>
      </c>
      <c r="B23699" s="389" t="s">
        <v>519</v>
      </c>
      <c r="C23699" s="389">
        <v>34865.837904899898</v>
      </c>
      <c r="D23699" s="389" t="s">
        <v>519</v>
      </c>
      <c r="E23699" s="389" t="s">
        <v>670</v>
      </c>
      <c r="F23699" s="389" t="s">
        <v>650</v>
      </c>
      <c r="G23699" s="389" t="s">
        <v>519</v>
      </c>
    </row>
    <row r="23700" spans="1:7">
      <c r="A23700" s="389" t="s">
        <v>574</v>
      </c>
      <c r="B23700" s="389" t="s">
        <v>519</v>
      </c>
      <c r="C23700" s="389">
        <v>34865.837904899898</v>
      </c>
      <c r="D23700" s="389" t="s">
        <v>519</v>
      </c>
      <c r="E23700" s="389" t="s">
        <v>670</v>
      </c>
      <c r="F23700" s="389" t="s">
        <v>650</v>
      </c>
      <c r="G23700" s="389" t="s">
        <v>519</v>
      </c>
    </row>
    <row r="23701" spans="1:7">
      <c r="A23701" s="389" t="s">
        <v>574</v>
      </c>
      <c r="B23701" s="389" t="s">
        <v>519</v>
      </c>
      <c r="C23701" s="389">
        <v>34865.837904899898</v>
      </c>
      <c r="D23701" s="389" t="s">
        <v>519</v>
      </c>
      <c r="E23701" s="389" t="s">
        <v>670</v>
      </c>
      <c r="F23701" s="389" t="s">
        <v>650</v>
      </c>
      <c r="G23701" s="389" t="s">
        <v>519</v>
      </c>
    </row>
    <row r="23702" spans="1:7">
      <c r="A23702" s="389" t="s">
        <v>574</v>
      </c>
      <c r="B23702" s="389" t="s">
        <v>519</v>
      </c>
      <c r="C23702" s="389">
        <v>34865.837904899898</v>
      </c>
      <c r="D23702" s="389" t="s">
        <v>519</v>
      </c>
      <c r="E23702" s="389" t="s">
        <v>670</v>
      </c>
      <c r="F23702" s="389" t="s">
        <v>650</v>
      </c>
      <c r="G23702" s="389" t="s">
        <v>519</v>
      </c>
    </row>
    <row r="23703" spans="1:7">
      <c r="A23703" s="389" t="s">
        <v>574</v>
      </c>
      <c r="B23703" s="389" t="s">
        <v>519</v>
      </c>
      <c r="C23703" s="389">
        <v>34865.837904899898</v>
      </c>
      <c r="D23703" s="389" t="s">
        <v>519</v>
      </c>
      <c r="E23703" s="389" t="s">
        <v>670</v>
      </c>
      <c r="F23703" s="389" t="s">
        <v>650</v>
      </c>
      <c r="G23703" s="389" t="s">
        <v>519</v>
      </c>
    </row>
    <row r="23704" spans="1:7">
      <c r="A23704" s="389" t="s">
        <v>574</v>
      </c>
      <c r="B23704" s="389" t="s">
        <v>519</v>
      </c>
      <c r="C23704" s="389">
        <v>34865.837904899898</v>
      </c>
      <c r="D23704" s="389" t="s">
        <v>519</v>
      </c>
      <c r="E23704" s="389" t="s">
        <v>670</v>
      </c>
      <c r="F23704" s="389" t="s">
        <v>650</v>
      </c>
      <c r="G23704" s="389" t="s">
        <v>519</v>
      </c>
    </row>
    <row r="23705" spans="1:7">
      <c r="A23705" s="389" t="s">
        <v>574</v>
      </c>
      <c r="B23705" s="389" t="s">
        <v>519</v>
      </c>
      <c r="C23705" s="389">
        <v>34865.837904899898</v>
      </c>
      <c r="D23705" s="389" t="s">
        <v>519</v>
      </c>
      <c r="E23705" s="389" t="s">
        <v>670</v>
      </c>
      <c r="F23705" s="389" t="s">
        <v>650</v>
      </c>
      <c r="G23705" s="389" t="s">
        <v>519</v>
      </c>
    </row>
    <row r="23706" spans="1:7">
      <c r="A23706" s="389" t="s">
        <v>574</v>
      </c>
      <c r="B23706" s="389" t="s">
        <v>519</v>
      </c>
      <c r="C23706" s="389">
        <v>34865.837904899898</v>
      </c>
      <c r="D23706" s="389" t="s">
        <v>519</v>
      </c>
      <c r="E23706" s="389" t="s">
        <v>670</v>
      </c>
      <c r="F23706" s="389" t="s">
        <v>650</v>
      </c>
      <c r="G23706" s="389" t="s">
        <v>519</v>
      </c>
    </row>
    <row r="23707" spans="1:7">
      <c r="A23707" s="389" t="s">
        <v>574</v>
      </c>
      <c r="B23707" s="389" t="s">
        <v>519</v>
      </c>
      <c r="C23707" s="389">
        <v>34865.837904899898</v>
      </c>
      <c r="D23707" s="389" t="s">
        <v>519</v>
      </c>
      <c r="E23707" s="389" t="s">
        <v>670</v>
      </c>
      <c r="F23707" s="389" t="s">
        <v>650</v>
      </c>
      <c r="G23707" s="389" t="s">
        <v>519</v>
      </c>
    </row>
    <row r="23708" spans="1:7">
      <c r="A23708" s="389" t="s">
        <v>574</v>
      </c>
      <c r="B23708" s="389" t="s">
        <v>519</v>
      </c>
      <c r="C23708" s="389">
        <v>34865.837904899898</v>
      </c>
      <c r="D23708" s="389" t="s">
        <v>519</v>
      </c>
      <c r="E23708" s="389" t="s">
        <v>670</v>
      </c>
      <c r="F23708" s="389" t="s">
        <v>650</v>
      </c>
      <c r="G23708" s="389" t="s">
        <v>519</v>
      </c>
    </row>
    <row r="23709" spans="1:7">
      <c r="A23709" s="389" t="s">
        <v>574</v>
      </c>
      <c r="B23709" s="389" t="s">
        <v>519</v>
      </c>
      <c r="C23709" s="389">
        <v>34865.837904899898</v>
      </c>
      <c r="D23709" s="389" t="s">
        <v>519</v>
      </c>
      <c r="E23709" s="389" t="s">
        <v>670</v>
      </c>
      <c r="F23709" s="389" t="s">
        <v>650</v>
      </c>
      <c r="G23709" s="389" t="s">
        <v>519</v>
      </c>
    </row>
    <row r="23710" spans="1:7">
      <c r="A23710" s="389" t="s">
        <v>574</v>
      </c>
      <c r="B23710" s="389" t="s">
        <v>519</v>
      </c>
      <c r="C23710" s="389">
        <v>34865.837904899898</v>
      </c>
      <c r="D23710" s="389" t="s">
        <v>519</v>
      </c>
      <c r="E23710" s="389" t="s">
        <v>670</v>
      </c>
      <c r="F23710" s="389" t="s">
        <v>650</v>
      </c>
      <c r="G23710" s="389" t="s">
        <v>519</v>
      </c>
    </row>
    <row r="23711" spans="1:7">
      <c r="A23711" s="389" t="s">
        <v>574</v>
      </c>
      <c r="B23711" s="389" t="s">
        <v>519</v>
      </c>
      <c r="C23711" s="389">
        <v>34865.837904899898</v>
      </c>
      <c r="D23711" s="389" t="s">
        <v>519</v>
      </c>
      <c r="E23711" s="389" t="s">
        <v>670</v>
      </c>
      <c r="F23711" s="389" t="s">
        <v>650</v>
      </c>
      <c r="G23711" s="389" t="s">
        <v>519</v>
      </c>
    </row>
    <row r="23712" spans="1:7">
      <c r="A23712" s="389" t="s">
        <v>574</v>
      </c>
      <c r="B23712" s="389" t="s">
        <v>519</v>
      </c>
      <c r="C23712" s="389">
        <v>34865.837904899898</v>
      </c>
      <c r="D23712" s="389" t="s">
        <v>519</v>
      </c>
      <c r="E23712" s="389" t="s">
        <v>670</v>
      </c>
      <c r="F23712" s="389" t="s">
        <v>650</v>
      </c>
      <c r="G23712" s="389" t="s">
        <v>519</v>
      </c>
    </row>
    <row r="23713" spans="1:7">
      <c r="A23713" s="389" t="s">
        <v>574</v>
      </c>
      <c r="B23713" s="389" t="s">
        <v>519</v>
      </c>
      <c r="C23713" s="389">
        <v>34865.837904899898</v>
      </c>
      <c r="D23713" s="389" t="s">
        <v>519</v>
      </c>
      <c r="E23713" s="389" t="s">
        <v>670</v>
      </c>
      <c r="F23713" s="389" t="s">
        <v>650</v>
      </c>
      <c r="G23713" s="389" t="s">
        <v>519</v>
      </c>
    </row>
    <row r="23714" spans="1:7">
      <c r="A23714" s="389" t="s">
        <v>574</v>
      </c>
      <c r="B23714" s="389" t="s">
        <v>519</v>
      </c>
      <c r="C23714" s="389">
        <v>34865.837904899898</v>
      </c>
      <c r="D23714" s="389" t="s">
        <v>519</v>
      </c>
      <c r="E23714" s="389" t="s">
        <v>670</v>
      </c>
      <c r="F23714" s="389" t="s">
        <v>650</v>
      </c>
      <c r="G23714" s="389" t="s">
        <v>519</v>
      </c>
    </row>
    <row r="23715" spans="1:7">
      <c r="A23715" s="389" t="s">
        <v>574</v>
      </c>
      <c r="B23715" s="389" t="s">
        <v>519</v>
      </c>
      <c r="C23715" s="389">
        <v>34865.837904899898</v>
      </c>
      <c r="D23715" s="389" t="s">
        <v>519</v>
      </c>
      <c r="E23715" s="389" t="s">
        <v>670</v>
      </c>
      <c r="F23715" s="389" t="s">
        <v>650</v>
      </c>
      <c r="G23715" s="389" t="s">
        <v>519</v>
      </c>
    </row>
    <row r="23716" spans="1:7">
      <c r="A23716" s="389" t="s">
        <v>574</v>
      </c>
      <c r="B23716" s="389" t="s">
        <v>519</v>
      </c>
      <c r="C23716" s="389">
        <v>34865.837904899898</v>
      </c>
      <c r="D23716" s="389" t="s">
        <v>519</v>
      </c>
      <c r="E23716" s="389" t="s">
        <v>670</v>
      </c>
      <c r="F23716" s="389" t="s">
        <v>650</v>
      </c>
      <c r="G23716" s="389" t="s">
        <v>519</v>
      </c>
    </row>
    <row r="23717" spans="1:7">
      <c r="A23717" s="389" t="s">
        <v>574</v>
      </c>
      <c r="B23717" s="389" t="s">
        <v>519</v>
      </c>
      <c r="C23717" s="389">
        <v>34865.837904899898</v>
      </c>
      <c r="D23717" s="389" t="s">
        <v>519</v>
      </c>
      <c r="E23717" s="389" t="s">
        <v>670</v>
      </c>
      <c r="F23717" s="389" t="s">
        <v>650</v>
      </c>
      <c r="G23717" s="389" t="s">
        <v>519</v>
      </c>
    </row>
    <row r="23718" spans="1:7">
      <c r="A23718" s="389" t="s">
        <v>574</v>
      </c>
      <c r="B23718" s="389" t="s">
        <v>519</v>
      </c>
      <c r="C23718" s="389">
        <v>34865.837904899898</v>
      </c>
      <c r="D23718" s="389" t="s">
        <v>519</v>
      </c>
      <c r="E23718" s="389" t="s">
        <v>670</v>
      </c>
      <c r="F23718" s="389" t="s">
        <v>650</v>
      </c>
      <c r="G23718" s="389" t="s">
        <v>519</v>
      </c>
    </row>
    <row r="23719" spans="1:7">
      <c r="A23719" s="389" t="s">
        <v>574</v>
      </c>
      <c r="B23719" s="389" t="s">
        <v>519</v>
      </c>
      <c r="C23719" s="389">
        <v>34865.837904899898</v>
      </c>
      <c r="D23719" s="389" t="s">
        <v>519</v>
      </c>
      <c r="E23719" s="389" t="s">
        <v>670</v>
      </c>
      <c r="F23719" s="389" t="s">
        <v>650</v>
      </c>
      <c r="G23719" s="389" t="s">
        <v>519</v>
      </c>
    </row>
    <row r="23720" spans="1:7">
      <c r="A23720" s="389" t="s">
        <v>574</v>
      </c>
      <c r="B23720" s="389" t="s">
        <v>519</v>
      </c>
      <c r="C23720" s="389">
        <v>34865.837904899898</v>
      </c>
      <c r="D23720" s="389" t="s">
        <v>519</v>
      </c>
      <c r="E23720" s="389" t="s">
        <v>670</v>
      </c>
      <c r="F23720" s="389" t="s">
        <v>650</v>
      </c>
      <c r="G23720" s="389" t="s">
        <v>519</v>
      </c>
    </row>
    <row r="23721" spans="1:7">
      <c r="A23721" s="389" t="s">
        <v>574</v>
      </c>
      <c r="B23721" s="389" t="s">
        <v>519</v>
      </c>
      <c r="C23721" s="389">
        <v>34865.837904899898</v>
      </c>
      <c r="D23721" s="389" t="s">
        <v>519</v>
      </c>
      <c r="E23721" s="389" t="s">
        <v>670</v>
      </c>
      <c r="F23721" s="389" t="s">
        <v>650</v>
      </c>
      <c r="G23721" s="389" t="s">
        <v>519</v>
      </c>
    </row>
    <row r="23722" spans="1:7">
      <c r="A23722" s="389" t="s">
        <v>574</v>
      </c>
      <c r="B23722" s="389" t="s">
        <v>519</v>
      </c>
      <c r="C23722" s="389">
        <v>34865.837904899898</v>
      </c>
      <c r="D23722" s="389" t="s">
        <v>519</v>
      </c>
      <c r="E23722" s="389" t="s">
        <v>670</v>
      </c>
      <c r="F23722" s="389" t="s">
        <v>650</v>
      </c>
      <c r="G23722" s="389" t="s">
        <v>519</v>
      </c>
    </row>
    <row r="23723" spans="1:7">
      <c r="A23723" s="389" t="s">
        <v>574</v>
      </c>
      <c r="B23723" s="389" t="s">
        <v>519</v>
      </c>
      <c r="C23723" s="389">
        <v>34865.837904899898</v>
      </c>
      <c r="D23723" s="389" t="s">
        <v>519</v>
      </c>
      <c r="E23723" s="389" t="s">
        <v>670</v>
      </c>
      <c r="F23723" s="389" t="s">
        <v>650</v>
      </c>
      <c r="G23723" s="389" t="s">
        <v>519</v>
      </c>
    </row>
    <row r="23724" spans="1:7">
      <c r="A23724" s="389" t="s">
        <v>574</v>
      </c>
      <c r="B23724" s="389" t="s">
        <v>519</v>
      </c>
      <c r="C23724" s="389">
        <v>34865.837904899898</v>
      </c>
      <c r="D23724" s="389" t="s">
        <v>519</v>
      </c>
      <c r="E23724" s="389" t="s">
        <v>670</v>
      </c>
      <c r="F23724" s="389" t="s">
        <v>650</v>
      </c>
      <c r="G23724" s="389" t="s">
        <v>519</v>
      </c>
    </row>
    <row r="23725" spans="1:7">
      <c r="A23725" s="389" t="s">
        <v>574</v>
      </c>
      <c r="B23725" s="389" t="s">
        <v>519</v>
      </c>
      <c r="C23725" s="389">
        <v>34865.837904899898</v>
      </c>
      <c r="D23725" s="389" t="s">
        <v>519</v>
      </c>
      <c r="E23725" s="389" t="s">
        <v>670</v>
      </c>
      <c r="F23725" s="389" t="s">
        <v>650</v>
      </c>
      <c r="G23725" s="389" t="s">
        <v>519</v>
      </c>
    </row>
    <row r="23726" spans="1:7">
      <c r="A23726" s="389" t="s">
        <v>574</v>
      </c>
      <c r="B23726" s="389" t="s">
        <v>519</v>
      </c>
      <c r="C23726" s="389">
        <v>34865.837904899898</v>
      </c>
      <c r="D23726" s="389" t="s">
        <v>519</v>
      </c>
      <c r="E23726" s="389" t="s">
        <v>670</v>
      </c>
      <c r="F23726" s="389" t="s">
        <v>650</v>
      </c>
      <c r="G23726" s="389" t="s">
        <v>519</v>
      </c>
    </row>
    <row r="23727" spans="1:7">
      <c r="A23727" s="389" t="s">
        <v>574</v>
      </c>
      <c r="B23727" s="389" t="s">
        <v>519</v>
      </c>
      <c r="C23727" s="389">
        <v>34865.837904899898</v>
      </c>
      <c r="D23727" s="389" t="s">
        <v>519</v>
      </c>
      <c r="E23727" s="389" t="s">
        <v>670</v>
      </c>
      <c r="F23727" s="389" t="s">
        <v>650</v>
      </c>
      <c r="G23727" s="389" t="s">
        <v>519</v>
      </c>
    </row>
    <row r="23728" spans="1:7">
      <c r="A23728" s="389" t="s">
        <v>574</v>
      </c>
      <c r="B23728" s="389" t="s">
        <v>519</v>
      </c>
      <c r="C23728" s="389">
        <v>34865.837904899898</v>
      </c>
      <c r="D23728" s="389" t="s">
        <v>519</v>
      </c>
      <c r="E23728" s="389" t="s">
        <v>670</v>
      </c>
      <c r="F23728" s="389" t="s">
        <v>650</v>
      </c>
      <c r="G23728" s="389" t="s">
        <v>519</v>
      </c>
    </row>
    <row r="23729" spans="1:7">
      <c r="A23729" s="389" t="s">
        <v>574</v>
      </c>
      <c r="B23729" s="389" t="s">
        <v>519</v>
      </c>
      <c r="C23729" s="389">
        <v>34865.837904899898</v>
      </c>
      <c r="D23729" s="389" t="s">
        <v>519</v>
      </c>
      <c r="E23729" s="389" t="s">
        <v>670</v>
      </c>
      <c r="F23729" s="389" t="s">
        <v>650</v>
      </c>
      <c r="G23729" s="389" t="s">
        <v>519</v>
      </c>
    </row>
    <row r="23730" spans="1:7">
      <c r="A23730" s="389" t="s">
        <v>574</v>
      </c>
      <c r="B23730" s="389" t="s">
        <v>519</v>
      </c>
      <c r="C23730" s="389">
        <v>34865.837904899898</v>
      </c>
      <c r="D23730" s="389" t="s">
        <v>519</v>
      </c>
      <c r="E23730" s="389" t="s">
        <v>670</v>
      </c>
      <c r="F23730" s="389" t="s">
        <v>650</v>
      </c>
      <c r="G23730" s="389" t="s">
        <v>519</v>
      </c>
    </row>
    <row r="23731" spans="1:7">
      <c r="A23731" s="389" t="s">
        <v>574</v>
      </c>
      <c r="B23731" s="389" t="s">
        <v>519</v>
      </c>
      <c r="C23731" s="389">
        <v>34865.837904899898</v>
      </c>
      <c r="D23731" s="389" t="s">
        <v>519</v>
      </c>
      <c r="E23731" s="389" t="s">
        <v>670</v>
      </c>
      <c r="F23731" s="389" t="s">
        <v>650</v>
      </c>
      <c r="G23731" s="389" t="s">
        <v>519</v>
      </c>
    </row>
    <row r="23732" spans="1:7">
      <c r="A23732" s="389" t="s">
        <v>574</v>
      </c>
      <c r="B23732" s="389" t="s">
        <v>519</v>
      </c>
      <c r="C23732" s="389">
        <v>34865.837904899898</v>
      </c>
      <c r="D23732" s="389" t="s">
        <v>519</v>
      </c>
      <c r="E23732" s="389" t="s">
        <v>670</v>
      </c>
      <c r="F23732" s="389" t="s">
        <v>650</v>
      </c>
      <c r="G23732" s="389" t="s">
        <v>519</v>
      </c>
    </row>
    <row r="23733" spans="1:7">
      <c r="A23733" s="389" t="s">
        <v>574</v>
      </c>
      <c r="B23733" s="389" t="s">
        <v>519</v>
      </c>
      <c r="C23733" s="389">
        <v>34865.837904899898</v>
      </c>
      <c r="D23733" s="389" t="s">
        <v>519</v>
      </c>
      <c r="E23733" s="389" t="s">
        <v>670</v>
      </c>
      <c r="F23733" s="389" t="s">
        <v>650</v>
      </c>
      <c r="G23733" s="389" t="s">
        <v>519</v>
      </c>
    </row>
    <row r="23734" spans="1:7">
      <c r="A23734" s="389" t="s">
        <v>574</v>
      </c>
      <c r="B23734" s="389" t="s">
        <v>519</v>
      </c>
      <c r="C23734" s="389">
        <v>34865.837904899898</v>
      </c>
      <c r="D23734" s="389" t="s">
        <v>519</v>
      </c>
      <c r="E23734" s="389" t="s">
        <v>670</v>
      </c>
      <c r="F23734" s="389" t="s">
        <v>650</v>
      </c>
      <c r="G23734" s="389" t="s">
        <v>519</v>
      </c>
    </row>
    <row r="23735" spans="1:7">
      <c r="A23735" s="389" t="s">
        <v>574</v>
      </c>
      <c r="B23735" s="389" t="s">
        <v>519</v>
      </c>
      <c r="C23735" s="389">
        <v>34865.837904899898</v>
      </c>
      <c r="D23735" s="389" t="s">
        <v>519</v>
      </c>
      <c r="E23735" s="389" t="s">
        <v>670</v>
      </c>
      <c r="F23735" s="389" t="s">
        <v>650</v>
      </c>
      <c r="G23735" s="389" t="s">
        <v>519</v>
      </c>
    </row>
    <row r="23736" spans="1:7">
      <c r="A23736" s="389" t="s">
        <v>574</v>
      </c>
      <c r="B23736" s="389" t="s">
        <v>519</v>
      </c>
      <c r="C23736" s="389">
        <v>34865.837904899898</v>
      </c>
      <c r="D23736" s="389" t="s">
        <v>519</v>
      </c>
      <c r="E23736" s="389" t="s">
        <v>670</v>
      </c>
      <c r="F23736" s="389" t="s">
        <v>650</v>
      </c>
      <c r="G23736" s="389" t="s">
        <v>519</v>
      </c>
    </row>
    <row r="23737" spans="1:7">
      <c r="A23737" s="389" t="s">
        <v>574</v>
      </c>
      <c r="B23737" s="389" t="s">
        <v>519</v>
      </c>
      <c r="C23737" s="389">
        <v>34865.837904899898</v>
      </c>
      <c r="D23737" s="389" t="s">
        <v>519</v>
      </c>
      <c r="E23737" s="389" t="s">
        <v>670</v>
      </c>
      <c r="F23737" s="389" t="s">
        <v>650</v>
      </c>
      <c r="G23737" s="389" t="s">
        <v>519</v>
      </c>
    </row>
    <row r="23738" spans="1:7">
      <c r="A23738" s="389" t="s">
        <v>574</v>
      </c>
      <c r="B23738" s="389" t="s">
        <v>519</v>
      </c>
      <c r="C23738" s="389">
        <v>34865.837904899898</v>
      </c>
      <c r="D23738" s="389" t="s">
        <v>519</v>
      </c>
      <c r="E23738" s="389" t="s">
        <v>670</v>
      </c>
      <c r="F23738" s="389" t="s">
        <v>650</v>
      </c>
      <c r="G23738" s="389" t="s">
        <v>519</v>
      </c>
    </row>
    <row r="23739" spans="1:7">
      <c r="A23739" s="389" t="s">
        <v>574</v>
      </c>
      <c r="B23739" s="389" t="s">
        <v>519</v>
      </c>
      <c r="C23739" s="389">
        <v>34865.837904899898</v>
      </c>
      <c r="D23739" s="389" t="s">
        <v>519</v>
      </c>
      <c r="E23739" s="389" t="s">
        <v>670</v>
      </c>
      <c r="F23739" s="389" t="s">
        <v>650</v>
      </c>
      <c r="G23739" s="389" t="s">
        <v>519</v>
      </c>
    </row>
    <row r="23740" spans="1:7">
      <c r="A23740" s="389" t="s">
        <v>574</v>
      </c>
      <c r="B23740" s="389" t="s">
        <v>519</v>
      </c>
      <c r="C23740" s="389">
        <v>34865.837904899898</v>
      </c>
      <c r="D23740" s="389" t="s">
        <v>519</v>
      </c>
      <c r="E23740" s="389" t="s">
        <v>670</v>
      </c>
      <c r="F23740" s="389" t="s">
        <v>650</v>
      </c>
      <c r="G23740" s="389" t="s">
        <v>519</v>
      </c>
    </row>
    <row r="23741" spans="1:7">
      <c r="A23741" s="389" t="s">
        <v>574</v>
      </c>
      <c r="B23741" s="389" t="s">
        <v>519</v>
      </c>
      <c r="C23741" s="389">
        <v>34865.837904899898</v>
      </c>
      <c r="D23741" s="389" t="s">
        <v>519</v>
      </c>
      <c r="E23741" s="389" t="s">
        <v>670</v>
      </c>
      <c r="F23741" s="389" t="s">
        <v>650</v>
      </c>
      <c r="G23741" s="389" t="s">
        <v>519</v>
      </c>
    </row>
    <row r="23742" spans="1:7">
      <c r="A23742" s="389" t="s">
        <v>574</v>
      </c>
      <c r="B23742" s="389" t="s">
        <v>519</v>
      </c>
      <c r="C23742" s="389">
        <v>34865.837904899898</v>
      </c>
      <c r="D23742" s="389" t="s">
        <v>519</v>
      </c>
      <c r="E23742" s="389" t="s">
        <v>670</v>
      </c>
      <c r="F23742" s="389" t="s">
        <v>650</v>
      </c>
      <c r="G23742" s="389" t="s">
        <v>519</v>
      </c>
    </row>
    <row r="23743" spans="1:7">
      <c r="A23743" s="389" t="s">
        <v>574</v>
      </c>
      <c r="B23743" s="389" t="s">
        <v>519</v>
      </c>
      <c r="C23743" s="389">
        <v>34865.837904899898</v>
      </c>
      <c r="D23743" s="389" t="s">
        <v>519</v>
      </c>
      <c r="E23743" s="389" t="s">
        <v>670</v>
      </c>
      <c r="F23743" s="389" t="s">
        <v>650</v>
      </c>
      <c r="G23743" s="389" t="s">
        <v>519</v>
      </c>
    </row>
    <row r="23744" spans="1:7">
      <c r="A23744" s="389" t="s">
        <v>574</v>
      </c>
      <c r="B23744" s="389" t="s">
        <v>519</v>
      </c>
      <c r="C23744" s="389">
        <v>34865.837904899898</v>
      </c>
      <c r="D23744" s="389" t="s">
        <v>519</v>
      </c>
      <c r="E23744" s="389" t="s">
        <v>670</v>
      </c>
      <c r="F23744" s="389" t="s">
        <v>650</v>
      </c>
      <c r="G23744" s="389" t="s">
        <v>519</v>
      </c>
    </row>
    <row r="23745" spans="1:7">
      <c r="A23745" s="389" t="s">
        <v>574</v>
      </c>
      <c r="B23745" s="389" t="s">
        <v>519</v>
      </c>
      <c r="C23745" s="389">
        <v>34865.837904899898</v>
      </c>
      <c r="D23745" s="389" t="s">
        <v>519</v>
      </c>
      <c r="E23745" s="389" t="s">
        <v>670</v>
      </c>
      <c r="F23745" s="389" t="s">
        <v>650</v>
      </c>
      <c r="G23745" s="389" t="s">
        <v>519</v>
      </c>
    </row>
    <row r="23746" spans="1:7">
      <c r="A23746" s="389" t="s">
        <v>574</v>
      </c>
      <c r="B23746" s="389" t="s">
        <v>519</v>
      </c>
      <c r="C23746" s="389">
        <v>34865.837904899898</v>
      </c>
      <c r="D23746" s="389" t="s">
        <v>519</v>
      </c>
      <c r="E23746" s="389" t="s">
        <v>670</v>
      </c>
      <c r="F23746" s="389" t="s">
        <v>650</v>
      </c>
      <c r="G23746" s="389" t="s">
        <v>519</v>
      </c>
    </row>
    <row r="23747" spans="1:7">
      <c r="A23747" s="389" t="s">
        <v>574</v>
      </c>
      <c r="B23747" s="389" t="s">
        <v>519</v>
      </c>
      <c r="C23747" s="389">
        <v>34865.837904899898</v>
      </c>
      <c r="D23747" s="389" t="s">
        <v>519</v>
      </c>
      <c r="E23747" s="389" t="s">
        <v>670</v>
      </c>
      <c r="F23747" s="389" t="s">
        <v>650</v>
      </c>
      <c r="G23747" s="389" t="s">
        <v>519</v>
      </c>
    </row>
    <row r="23748" spans="1:7">
      <c r="A23748" s="389" t="s">
        <v>574</v>
      </c>
      <c r="B23748" s="389" t="s">
        <v>519</v>
      </c>
      <c r="C23748" s="389">
        <v>34865.837904899898</v>
      </c>
      <c r="D23748" s="389" t="s">
        <v>519</v>
      </c>
      <c r="E23748" s="389" t="s">
        <v>670</v>
      </c>
      <c r="F23748" s="389" t="s">
        <v>650</v>
      </c>
      <c r="G23748" s="389" t="s">
        <v>519</v>
      </c>
    </row>
    <row r="23749" spans="1:7">
      <c r="A23749" s="389" t="s">
        <v>574</v>
      </c>
      <c r="B23749" s="389" t="s">
        <v>519</v>
      </c>
      <c r="C23749" s="389">
        <v>34865.837904899898</v>
      </c>
      <c r="D23749" s="389" t="s">
        <v>519</v>
      </c>
      <c r="E23749" s="389" t="s">
        <v>670</v>
      </c>
      <c r="F23749" s="389" t="s">
        <v>650</v>
      </c>
      <c r="G23749" s="389" t="s">
        <v>519</v>
      </c>
    </row>
    <row r="23750" spans="1:7">
      <c r="A23750" s="389" t="s">
        <v>574</v>
      </c>
      <c r="B23750" s="389" t="s">
        <v>519</v>
      </c>
      <c r="C23750" s="389">
        <v>34865.837904899898</v>
      </c>
      <c r="D23750" s="389" t="s">
        <v>519</v>
      </c>
      <c r="E23750" s="389" t="s">
        <v>670</v>
      </c>
      <c r="F23750" s="389" t="s">
        <v>650</v>
      </c>
      <c r="G23750" s="389" t="s">
        <v>519</v>
      </c>
    </row>
    <row r="23751" spans="1:7">
      <c r="A23751" s="389" t="s">
        <v>574</v>
      </c>
      <c r="B23751" s="389" t="s">
        <v>519</v>
      </c>
      <c r="C23751" s="389">
        <v>34865.837904899898</v>
      </c>
      <c r="D23751" s="389" t="s">
        <v>519</v>
      </c>
      <c r="E23751" s="389" t="s">
        <v>670</v>
      </c>
      <c r="F23751" s="389" t="s">
        <v>650</v>
      </c>
      <c r="G23751" s="389" t="s">
        <v>519</v>
      </c>
    </row>
    <row r="23752" spans="1:7">
      <c r="A23752" s="389" t="s">
        <v>574</v>
      </c>
      <c r="B23752" s="389" t="s">
        <v>519</v>
      </c>
      <c r="C23752" s="389">
        <v>34865.837904899898</v>
      </c>
      <c r="D23752" s="389" t="s">
        <v>519</v>
      </c>
      <c r="E23752" s="389" t="s">
        <v>670</v>
      </c>
      <c r="F23752" s="389" t="s">
        <v>650</v>
      </c>
      <c r="G23752" s="389" t="s">
        <v>519</v>
      </c>
    </row>
    <row r="23753" spans="1:7">
      <c r="A23753" s="389" t="s">
        <v>574</v>
      </c>
      <c r="B23753" s="389" t="s">
        <v>519</v>
      </c>
      <c r="C23753" s="389">
        <v>34865.837904899898</v>
      </c>
      <c r="D23753" s="389" t="s">
        <v>519</v>
      </c>
      <c r="E23753" s="389" t="s">
        <v>670</v>
      </c>
      <c r="F23753" s="389" t="s">
        <v>650</v>
      </c>
      <c r="G23753" s="389" t="s">
        <v>519</v>
      </c>
    </row>
    <row r="23754" spans="1:7">
      <c r="A23754" s="389" t="s">
        <v>574</v>
      </c>
      <c r="B23754" s="389" t="s">
        <v>519</v>
      </c>
      <c r="C23754" s="389">
        <v>34865.837904899898</v>
      </c>
      <c r="D23754" s="389" t="s">
        <v>519</v>
      </c>
      <c r="E23754" s="389" t="s">
        <v>670</v>
      </c>
      <c r="F23754" s="389" t="s">
        <v>650</v>
      </c>
      <c r="G23754" s="389" t="s">
        <v>519</v>
      </c>
    </row>
    <row r="23755" spans="1:7">
      <c r="A23755" s="389" t="s">
        <v>574</v>
      </c>
      <c r="B23755" s="389" t="s">
        <v>519</v>
      </c>
      <c r="C23755" s="389">
        <v>34865.837904899898</v>
      </c>
      <c r="D23755" s="389" t="s">
        <v>519</v>
      </c>
      <c r="E23755" s="389" t="s">
        <v>670</v>
      </c>
      <c r="F23755" s="389" t="s">
        <v>650</v>
      </c>
      <c r="G23755" s="389" t="s">
        <v>519</v>
      </c>
    </row>
    <row r="23756" spans="1:7">
      <c r="A23756" s="389" t="s">
        <v>574</v>
      </c>
      <c r="B23756" s="389" t="s">
        <v>519</v>
      </c>
      <c r="C23756" s="389">
        <v>34865.837904899898</v>
      </c>
      <c r="D23756" s="389" t="s">
        <v>519</v>
      </c>
      <c r="E23756" s="389" t="s">
        <v>670</v>
      </c>
      <c r="F23756" s="389" t="s">
        <v>650</v>
      </c>
      <c r="G23756" s="389" t="s">
        <v>519</v>
      </c>
    </row>
    <row r="23757" spans="1:7">
      <c r="A23757" s="389" t="s">
        <v>574</v>
      </c>
      <c r="B23757" s="389" t="s">
        <v>519</v>
      </c>
      <c r="C23757" s="389">
        <v>34865.837904899898</v>
      </c>
      <c r="D23757" s="389" t="s">
        <v>519</v>
      </c>
      <c r="E23757" s="389" t="s">
        <v>670</v>
      </c>
      <c r="F23757" s="389" t="s">
        <v>650</v>
      </c>
      <c r="G23757" s="389" t="s">
        <v>519</v>
      </c>
    </row>
    <row r="23758" spans="1:7">
      <c r="A23758" s="389" t="s">
        <v>574</v>
      </c>
      <c r="B23758" s="389" t="s">
        <v>519</v>
      </c>
      <c r="C23758" s="389">
        <v>34865.837904899898</v>
      </c>
      <c r="D23758" s="389" t="s">
        <v>519</v>
      </c>
      <c r="E23758" s="389" t="s">
        <v>670</v>
      </c>
      <c r="F23758" s="389" t="s">
        <v>650</v>
      </c>
      <c r="G23758" s="389" t="s">
        <v>519</v>
      </c>
    </row>
    <row r="23759" spans="1:7">
      <c r="A23759" s="389" t="s">
        <v>574</v>
      </c>
      <c r="B23759" s="389" t="s">
        <v>519</v>
      </c>
      <c r="C23759" s="389">
        <v>34865.837904899898</v>
      </c>
      <c r="D23759" s="389" t="s">
        <v>519</v>
      </c>
      <c r="E23759" s="389" t="s">
        <v>670</v>
      </c>
      <c r="F23759" s="389" t="s">
        <v>650</v>
      </c>
      <c r="G23759" s="389" t="s">
        <v>519</v>
      </c>
    </row>
    <row r="23760" spans="1:7">
      <c r="A23760" s="389" t="s">
        <v>574</v>
      </c>
      <c r="B23760" s="389" t="s">
        <v>519</v>
      </c>
      <c r="C23760" s="389">
        <v>34865.837904899898</v>
      </c>
      <c r="D23760" s="389" t="s">
        <v>519</v>
      </c>
      <c r="E23760" s="389" t="s">
        <v>670</v>
      </c>
      <c r="F23760" s="389" t="s">
        <v>650</v>
      </c>
      <c r="G23760" s="389" t="s">
        <v>519</v>
      </c>
    </row>
    <row r="23761" spans="1:7">
      <c r="A23761" s="389" t="s">
        <v>574</v>
      </c>
      <c r="B23761" s="389" t="s">
        <v>519</v>
      </c>
      <c r="C23761" s="389">
        <v>34865.837904899898</v>
      </c>
      <c r="D23761" s="389" t="s">
        <v>519</v>
      </c>
      <c r="E23761" s="389" t="s">
        <v>670</v>
      </c>
      <c r="F23761" s="389" t="s">
        <v>650</v>
      </c>
      <c r="G23761" s="389" t="s">
        <v>519</v>
      </c>
    </row>
    <row r="23762" spans="1:7">
      <c r="A23762" s="389" t="s">
        <v>574</v>
      </c>
      <c r="B23762" s="389" t="s">
        <v>519</v>
      </c>
      <c r="C23762" s="389">
        <v>34865.837904899898</v>
      </c>
      <c r="D23762" s="389" t="s">
        <v>519</v>
      </c>
      <c r="E23762" s="389" t="s">
        <v>670</v>
      </c>
      <c r="F23762" s="389" t="s">
        <v>650</v>
      </c>
      <c r="G23762" s="389" t="s">
        <v>519</v>
      </c>
    </row>
    <row r="23763" spans="1:7">
      <c r="A23763" s="389" t="s">
        <v>574</v>
      </c>
      <c r="B23763" s="389" t="s">
        <v>519</v>
      </c>
      <c r="C23763" s="389">
        <v>34865.837904899898</v>
      </c>
      <c r="D23763" s="389" t="s">
        <v>519</v>
      </c>
      <c r="E23763" s="389" t="s">
        <v>670</v>
      </c>
      <c r="F23763" s="389" t="s">
        <v>650</v>
      </c>
      <c r="G23763" s="389" t="s">
        <v>519</v>
      </c>
    </row>
    <row r="23764" spans="1:7">
      <c r="A23764" s="389" t="s">
        <v>574</v>
      </c>
      <c r="B23764" s="389" t="s">
        <v>519</v>
      </c>
      <c r="C23764" s="389">
        <v>34865.837904899898</v>
      </c>
      <c r="D23764" s="389" t="s">
        <v>519</v>
      </c>
      <c r="E23764" s="389" t="s">
        <v>670</v>
      </c>
      <c r="F23764" s="389" t="s">
        <v>650</v>
      </c>
      <c r="G23764" s="389" t="s">
        <v>519</v>
      </c>
    </row>
    <row r="23765" spans="1:7">
      <c r="A23765" s="389" t="s">
        <v>574</v>
      </c>
      <c r="B23765" s="389" t="s">
        <v>519</v>
      </c>
      <c r="C23765" s="389">
        <v>34865.837904899898</v>
      </c>
      <c r="D23765" s="389" t="s">
        <v>519</v>
      </c>
      <c r="E23765" s="389" t="s">
        <v>670</v>
      </c>
      <c r="F23765" s="389" t="s">
        <v>650</v>
      </c>
      <c r="G23765" s="389" t="s">
        <v>519</v>
      </c>
    </row>
    <row r="23766" spans="1:7">
      <c r="A23766" s="389" t="s">
        <v>574</v>
      </c>
      <c r="B23766" s="389" t="s">
        <v>519</v>
      </c>
      <c r="C23766" s="389">
        <v>34865.837904899898</v>
      </c>
      <c r="D23766" s="389" t="s">
        <v>519</v>
      </c>
      <c r="E23766" s="389" t="s">
        <v>670</v>
      </c>
      <c r="F23766" s="389" t="s">
        <v>650</v>
      </c>
      <c r="G23766" s="389" t="s">
        <v>519</v>
      </c>
    </row>
    <row r="23767" spans="1:7">
      <c r="A23767" s="389" t="s">
        <v>574</v>
      </c>
      <c r="B23767" s="389" t="s">
        <v>519</v>
      </c>
      <c r="C23767" s="389">
        <v>34865.837904899898</v>
      </c>
      <c r="D23767" s="389" t="s">
        <v>519</v>
      </c>
      <c r="E23767" s="389" t="s">
        <v>670</v>
      </c>
      <c r="F23767" s="389" t="s">
        <v>650</v>
      </c>
      <c r="G23767" s="389" t="s">
        <v>519</v>
      </c>
    </row>
    <row r="23768" spans="1:7">
      <c r="A23768" s="389" t="s">
        <v>574</v>
      </c>
      <c r="B23768" s="389" t="s">
        <v>519</v>
      </c>
      <c r="C23768" s="389">
        <v>34865.837904899898</v>
      </c>
      <c r="D23768" s="389" t="s">
        <v>519</v>
      </c>
      <c r="E23768" s="389" t="s">
        <v>670</v>
      </c>
      <c r="F23768" s="389" t="s">
        <v>650</v>
      </c>
      <c r="G23768" s="389" t="s">
        <v>519</v>
      </c>
    </row>
    <row r="23769" spans="1:7">
      <c r="A23769" s="389" t="s">
        <v>574</v>
      </c>
      <c r="B23769" s="389" t="s">
        <v>519</v>
      </c>
      <c r="C23769" s="389">
        <v>34865.837904899898</v>
      </c>
      <c r="D23769" s="389" t="s">
        <v>519</v>
      </c>
      <c r="E23769" s="389" t="s">
        <v>670</v>
      </c>
      <c r="F23769" s="389" t="s">
        <v>650</v>
      </c>
      <c r="G23769" s="389" t="s">
        <v>519</v>
      </c>
    </row>
    <row r="23770" spans="1:7">
      <c r="A23770" s="389" t="s">
        <v>574</v>
      </c>
      <c r="B23770" s="389" t="s">
        <v>519</v>
      </c>
      <c r="C23770" s="389">
        <v>34865.837904899898</v>
      </c>
      <c r="D23770" s="389" t="s">
        <v>519</v>
      </c>
      <c r="E23770" s="389" t="s">
        <v>670</v>
      </c>
      <c r="F23770" s="389" t="s">
        <v>650</v>
      </c>
      <c r="G23770" s="389" t="s">
        <v>519</v>
      </c>
    </row>
    <row r="23771" spans="1:7">
      <c r="A23771" s="389" t="s">
        <v>574</v>
      </c>
      <c r="B23771" s="389" t="s">
        <v>519</v>
      </c>
      <c r="C23771" s="389">
        <v>34865.837904899898</v>
      </c>
      <c r="D23771" s="389" t="s">
        <v>519</v>
      </c>
      <c r="E23771" s="389" t="s">
        <v>670</v>
      </c>
      <c r="F23771" s="389" t="s">
        <v>650</v>
      </c>
      <c r="G23771" s="389" t="s">
        <v>519</v>
      </c>
    </row>
    <row r="23772" spans="1:7">
      <c r="A23772" s="389" t="s">
        <v>574</v>
      </c>
      <c r="B23772" s="389" t="s">
        <v>519</v>
      </c>
      <c r="C23772" s="389">
        <v>34865.837904899898</v>
      </c>
      <c r="D23772" s="389" t="s">
        <v>519</v>
      </c>
      <c r="E23772" s="389" t="s">
        <v>670</v>
      </c>
      <c r="F23772" s="389" t="s">
        <v>650</v>
      </c>
      <c r="G23772" s="389" t="s">
        <v>519</v>
      </c>
    </row>
    <row r="23773" spans="1:7">
      <c r="A23773" s="389" t="s">
        <v>574</v>
      </c>
      <c r="B23773" s="389" t="s">
        <v>519</v>
      </c>
      <c r="C23773" s="389">
        <v>34865.837904899898</v>
      </c>
      <c r="D23773" s="389" t="s">
        <v>519</v>
      </c>
      <c r="E23773" s="389" t="s">
        <v>670</v>
      </c>
      <c r="F23773" s="389" t="s">
        <v>650</v>
      </c>
      <c r="G23773" s="389" t="s">
        <v>519</v>
      </c>
    </row>
    <row r="23774" spans="1:7">
      <c r="A23774" s="389" t="s">
        <v>574</v>
      </c>
      <c r="B23774" s="389" t="s">
        <v>519</v>
      </c>
      <c r="C23774" s="389">
        <v>34865.837904899898</v>
      </c>
      <c r="D23774" s="389" t="s">
        <v>519</v>
      </c>
      <c r="E23774" s="389" t="s">
        <v>670</v>
      </c>
      <c r="F23774" s="389" t="s">
        <v>650</v>
      </c>
      <c r="G23774" s="389" t="s">
        <v>519</v>
      </c>
    </row>
    <row r="23775" spans="1:7">
      <c r="A23775" s="389" t="s">
        <v>574</v>
      </c>
      <c r="B23775" s="389" t="s">
        <v>519</v>
      </c>
      <c r="C23775" s="389">
        <v>34865.837904899898</v>
      </c>
      <c r="D23775" s="389" t="s">
        <v>519</v>
      </c>
      <c r="E23775" s="389" t="s">
        <v>670</v>
      </c>
      <c r="F23775" s="389" t="s">
        <v>650</v>
      </c>
      <c r="G23775" s="389" t="s">
        <v>519</v>
      </c>
    </row>
    <row r="23776" spans="1:7">
      <c r="A23776" s="389" t="s">
        <v>574</v>
      </c>
      <c r="B23776" s="389" t="s">
        <v>519</v>
      </c>
      <c r="C23776" s="389">
        <v>34865.837904899898</v>
      </c>
      <c r="D23776" s="389" t="s">
        <v>519</v>
      </c>
      <c r="E23776" s="389" t="s">
        <v>670</v>
      </c>
      <c r="F23776" s="389" t="s">
        <v>650</v>
      </c>
      <c r="G23776" s="389" t="s">
        <v>519</v>
      </c>
    </row>
    <row r="23777" spans="1:7">
      <c r="A23777" s="389" t="s">
        <v>574</v>
      </c>
      <c r="B23777" s="389" t="s">
        <v>519</v>
      </c>
      <c r="C23777" s="389">
        <v>34865.837904899898</v>
      </c>
      <c r="D23777" s="389" t="s">
        <v>519</v>
      </c>
      <c r="E23777" s="389" t="s">
        <v>670</v>
      </c>
      <c r="F23777" s="389" t="s">
        <v>650</v>
      </c>
      <c r="G23777" s="389" t="s">
        <v>519</v>
      </c>
    </row>
    <row r="23778" spans="1:7">
      <c r="A23778" s="389" t="s">
        <v>574</v>
      </c>
      <c r="B23778" s="389" t="s">
        <v>519</v>
      </c>
      <c r="C23778" s="389">
        <v>34865.837904899898</v>
      </c>
      <c r="D23778" s="389" t="s">
        <v>519</v>
      </c>
      <c r="E23778" s="389" t="s">
        <v>670</v>
      </c>
      <c r="F23778" s="389" t="s">
        <v>650</v>
      </c>
      <c r="G23778" s="389" t="s">
        <v>519</v>
      </c>
    </row>
    <row r="23779" spans="1:7">
      <c r="A23779" s="389" t="s">
        <v>574</v>
      </c>
      <c r="B23779" s="389" t="s">
        <v>519</v>
      </c>
      <c r="C23779" s="389">
        <v>34865.837904899898</v>
      </c>
      <c r="D23779" s="389" t="s">
        <v>519</v>
      </c>
      <c r="E23779" s="389" t="s">
        <v>670</v>
      </c>
      <c r="F23779" s="389" t="s">
        <v>650</v>
      </c>
      <c r="G23779" s="389" t="s">
        <v>519</v>
      </c>
    </row>
    <row r="23780" spans="1:7">
      <c r="A23780" s="389" t="s">
        <v>574</v>
      </c>
      <c r="B23780" s="389" t="s">
        <v>519</v>
      </c>
      <c r="C23780" s="389">
        <v>34865.837904899898</v>
      </c>
      <c r="D23780" s="389" t="s">
        <v>519</v>
      </c>
      <c r="E23780" s="389" t="s">
        <v>670</v>
      </c>
      <c r="F23780" s="389" t="s">
        <v>650</v>
      </c>
      <c r="G23780" s="389" t="s">
        <v>519</v>
      </c>
    </row>
    <row r="23781" spans="1:7">
      <c r="A23781" s="389" t="s">
        <v>574</v>
      </c>
      <c r="B23781" s="389" t="s">
        <v>519</v>
      </c>
      <c r="C23781" s="389">
        <v>34865.837904899898</v>
      </c>
      <c r="D23781" s="389" t="s">
        <v>519</v>
      </c>
      <c r="E23781" s="389" t="s">
        <v>670</v>
      </c>
      <c r="F23781" s="389" t="s">
        <v>650</v>
      </c>
      <c r="G23781" s="389" t="s">
        <v>519</v>
      </c>
    </row>
    <row r="23782" spans="1:7">
      <c r="A23782" s="389" t="s">
        <v>574</v>
      </c>
      <c r="B23782" s="389" t="s">
        <v>519</v>
      </c>
      <c r="C23782" s="389">
        <v>34865.837904899898</v>
      </c>
      <c r="D23782" s="389" t="s">
        <v>519</v>
      </c>
      <c r="E23782" s="389" t="s">
        <v>670</v>
      </c>
      <c r="F23782" s="389" t="s">
        <v>650</v>
      </c>
      <c r="G23782" s="389" t="s">
        <v>519</v>
      </c>
    </row>
    <row r="23783" spans="1:7">
      <c r="A23783" s="389" t="s">
        <v>574</v>
      </c>
      <c r="B23783" s="389" t="s">
        <v>519</v>
      </c>
      <c r="C23783" s="389">
        <v>34865.837904899898</v>
      </c>
      <c r="D23783" s="389" t="s">
        <v>519</v>
      </c>
      <c r="E23783" s="389" t="s">
        <v>670</v>
      </c>
      <c r="F23783" s="389" t="s">
        <v>650</v>
      </c>
      <c r="G23783" s="389" t="s">
        <v>519</v>
      </c>
    </row>
    <row r="23784" spans="1:7">
      <c r="A23784" s="389" t="s">
        <v>574</v>
      </c>
      <c r="B23784" s="389" t="s">
        <v>519</v>
      </c>
      <c r="C23784" s="389">
        <v>34865.837904899898</v>
      </c>
      <c r="D23784" s="389" t="s">
        <v>519</v>
      </c>
      <c r="E23784" s="389" t="s">
        <v>670</v>
      </c>
      <c r="F23784" s="389" t="s">
        <v>650</v>
      </c>
      <c r="G23784" s="389" t="s">
        <v>519</v>
      </c>
    </row>
    <row r="23785" spans="1:7">
      <c r="A23785" s="389" t="s">
        <v>574</v>
      </c>
      <c r="B23785" s="389" t="s">
        <v>519</v>
      </c>
      <c r="C23785" s="389">
        <v>34865.837904899898</v>
      </c>
      <c r="D23785" s="389" t="s">
        <v>519</v>
      </c>
      <c r="E23785" s="389" t="s">
        <v>670</v>
      </c>
      <c r="F23785" s="389" t="s">
        <v>650</v>
      </c>
      <c r="G23785" s="389" t="s">
        <v>519</v>
      </c>
    </row>
    <row r="23786" spans="1:7">
      <c r="A23786" s="389" t="s">
        <v>574</v>
      </c>
      <c r="B23786" s="389" t="s">
        <v>519</v>
      </c>
      <c r="C23786" s="389">
        <v>34865.837904899898</v>
      </c>
      <c r="D23786" s="389" t="s">
        <v>519</v>
      </c>
      <c r="E23786" s="389" t="s">
        <v>670</v>
      </c>
      <c r="F23786" s="389" t="s">
        <v>650</v>
      </c>
      <c r="G23786" s="389" t="s">
        <v>519</v>
      </c>
    </row>
    <row r="23787" spans="1:7">
      <c r="A23787" s="389" t="s">
        <v>574</v>
      </c>
      <c r="B23787" s="389" t="s">
        <v>519</v>
      </c>
      <c r="C23787" s="389">
        <v>34865.837904899898</v>
      </c>
      <c r="D23787" s="389" t="s">
        <v>519</v>
      </c>
      <c r="E23787" s="389" t="s">
        <v>670</v>
      </c>
      <c r="F23787" s="389" t="s">
        <v>650</v>
      </c>
      <c r="G23787" s="389" t="s">
        <v>519</v>
      </c>
    </row>
    <row r="23788" spans="1:7">
      <c r="A23788" s="389" t="s">
        <v>574</v>
      </c>
      <c r="B23788" s="389" t="s">
        <v>519</v>
      </c>
      <c r="C23788" s="389">
        <v>34865.837904899898</v>
      </c>
      <c r="D23788" s="389" t="s">
        <v>519</v>
      </c>
      <c r="E23788" s="389" t="s">
        <v>670</v>
      </c>
      <c r="F23788" s="389" t="s">
        <v>650</v>
      </c>
      <c r="G23788" s="389" t="s">
        <v>519</v>
      </c>
    </row>
    <row r="23789" spans="1:7">
      <c r="A23789" s="389" t="s">
        <v>574</v>
      </c>
      <c r="B23789" s="389" t="s">
        <v>519</v>
      </c>
      <c r="C23789" s="389">
        <v>34865.837904899898</v>
      </c>
      <c r="D23789" s="389" t="s">
        <v>519</v>
      </c>
      <c r="E23789" s="389" t="s">
        <v>670</v>
      </c>
      <c r="F23789" s="389" t="s">
        <v>650</v>
      </c>
      <c r="G23789" s="389" t="s">
        <v>519</v>
      </c>
    </row>
    <row r="23790" spans="1:7">
      <c r="A23790" s="389" t="s">
        <v>574</v>
      </c>
      <c r="B23790" s="389" t="s">
        <v>519</v>
      </c>
      <c r="C23790" s="389">
        <v>34865.837904899898</v>
      </c>
      <c r="D23790" s="389" t="s">
        <v>519</v>
      </c>
      <c r="E23790" s="389" t="s">
        <v>670</v>
      </c>
      <c r="F23790" s="389" t="s">
        <v>650</v>
      </c>
      <c r="G23790" s="389" t="s">
        <v>519</v>
      </c>
    </row>
    <row r="23791" spans="1:7">
      <c r="A23791" s="389" t="s">
        <v>574</v>
      </c>
      <c r="B23791" s="389" t="s">
        <v>519</v>
      </c>
      <c r="C23791" s="389">
        <v>34865.837904899898</v>
      </c>
      <c r="D23791" s="389" t="s">
        <v>519</v>
      </c>
      <c r="E23791" s="389" t="s">
        <v>670</v>
      </c>
      <c r="F23791" s="389" t="s">
        <v>650</v>
      </c>
      <c r="G23791" s="389" t="s">
        <v>519</v>
      </c>
    </row>
    <row r="23792" spans="1:7">
      <c r="A23792" s="389" t="s">
        <v>574</v>
      </c>
      <c r="B23792" s="389" t="s">
        <v>519</v>
      </c>
      <c r="C23792" s="389">
        <v>34865.837904899898</v>
      </c>
      <c r="D23792" s="389" t="s">
        <v>519</v>
      </c>
      <c r="E23792" s="389" t="s">
        <v>670</v>
      </c>
      <c r="F23792" s="389" t="s">
        <v>650</v>
      </c>
      <c r="G23792" s="389" t="s">
        <v>519</v>
      </c>
    </row>
    <row r="23793" spans="1:7">
      <c r="A23793" s="389" t="s">
        <v>574</v>
      </c>
      <c r="B23793" s="389" t="s">
        <v>519</v>
      </c>
      <c r="C23793" s="389">
        <v>34865.837904899898</v>
      </c>
      <c r="D23793" s="389" t="s">
        <v>519</v>
      </c>
      <c r="E23793" s="389" t="s">
        <v>670</v>
      </c>
      <c r="F23793" s="389" t="s">
        <v>650</v>
      </c>
      <c r="G23793" s="389" t="s">
        <v>519</v>
      </c>
    </row>
    <row r="23794" spans="1:7">
      <c r="A23794" s="389" t="s">
        <v>574</v>
      </c>
      <c r="B23794" s="389" t="s">
        <v>519</v>
      </c>
      <c r="C23794" s="389">
        <v>34865.837904899898</v>
      </c>
      <c r="D23794" s="389" t="s">
        <v>519</v>
      </c>
      <c r="E23794" s="389" t="s">
        <v>670</v>
      </c>
      <c r="F23794" s="389" t="s">
        <v>650</v>
      </c>
      <c r="G23794" s="389" t="s">
        <v>519</v>
      </c>
    </row>
    <row r="23795" spans="1:7">
      <c r="A23795" s="389" t="s">
        <v>574</v>
      </c>
      <c r="B23795" s="389" t="s">
        <v>519</v>
      </c>
      <c r="C23795" s="389">
        <v>34865.837904899898</v>
      </c>
      <c r="D23795" s="389" t="s">
        <v>519</v>
      </c>
      <c r="E23795" s="389" t="s">
        <v>670</v>
      </c>
      <c r="F23795" s="389" t="s">
        <v>650</v>
      </c>
      <c r="G23795" s="389" t="s">
        <v>519</v>
      </c>
    </row>
    <row r="23796" spans="1:7">
      <c r="A23796" s="389" t="s">
        <v>574</v>
      </c>
      <c r="B23796" s="389" t="s">
        <v>519</v>
      </c>
      <c r="C23796" s="389">
        <v>34865.837904899898</v>
      </c>
      <c r="D23796" s="389" t="s">
        <v>519</v>
      </c>
      <c r="E23796" s="389" t="s">
        <v>670</v>
      </c>
      <c r="F23796" s="389" t="s">
        <v>650</v>
      </c>
      <c r="G23796" s="389" t="s">
        <v>519</v>
      </c>
    </row>
    <row r="23797" spans="1:7">
      <c r="A23797" s="389" t="s">
        <v>574</v>
      </c>
      <c r="B23797" s="389" t="s">
        <v>519</v>
      </c>
      <c r="C23797" s="389">
        <v>34865.837904899898</v>
      </c>
      <c r="D23797" s="389" t="s">
        <v>519</v>
      </c>
      <c r="E23797" s="389" t="s">
        <v>670</v>
      </c>
      <c r="F23797" s="389" t="s">
        <v>650</v>
      </c>
      <c r="G23797" s="389" t="s">
        <v>519</v>
      </c>
    </row>
    <row r="23798" spans="1:7">
      <c r="A23798" s="389" t="s">
        <v>574</v>
      </c>
      <c r="B23798" s="389" t="s">
        <v>519</v>
      </c>
      <c r="C23798" s="389">
        <v>34865.837904899898</v>
      </c>
      <c r="D23798" s="389" t="s">
        <v>519</v>
      </c>
      <c r="E23798" s="389" t="s">
        <v>670</v>
      </c>
      <c r="F23798" s="389" t="s">
        <v>650</v>
      </c>
      <c r="G23798" s="389" t="s">
        <v>519</v>
      </c>
    </row>
    <row r="23799" spans="1:7">
      <c r="A23799" s="389" t="s">
        <v>574</v>
      </c>
      <c r="B23799" s="389" t="s">
        <v>519</v>
      </c>
      <c r="C23799" s="389">
        <v>34865.837904899898</v>
      </c>
      <c r="D23799" s="389" t="s">
        <v>519</v>
      </c>
      <c r="E23799" s="389" t="s">
        <v>670</v>
      </c>
      <c r="F23799" s="389" t="s">
        <v>650</v>
      </c>
      <c r="G23799" s="389" t="s">
        <v>519</v>
      </c>
    </row>
    <row r="23800" spans="1:7">
      <c r="A23800" s="389" t="s">
        <v>574</v>
      </c>
      <c r="B23800" s="389" t="s">
        <v>519</v>
      </c>
      <c r="C23800" s="389">
        <v>34865.837904899898</v>
      </c>
      <c r="D23800" s="389" t="s">
        <v>519</v>
      </c>
      <c r="E23800" s="389" t="s">
        <v>670</v>
      </c>
      <c r="F23800" s="389" t="s">
        <v>650</v>
      </c>
      <c r="G23800" s="389" t="s">
        <v>519</v>
      </c>
    </row>
    <row r="23801" spans="1:7">
      <c r="A23801" s="389" t="s">
        <v>574</v>
      </c>
      <c r="B23801" s="389" t="s">
        <v>519</v>
      </c>
      <c r="C23801" s="389">
        <v>34865.837904899898</v>
      </c>
      <c r="D23801" s="389" t="s">
        <v>519</v>
      </c>
      <c r="E23801" s="389" t="s">
        <v>670</v>
      </c>
      <c r="F23801" s="389" t="s">
        <v>650</v>
      </c>
      <c r="G23801" s="389" t="s">
        <v>519</v>
      </c>
    </row>
    <row r="23802" spans="1:7">
      <c r="A23802" s="389" t="s">
        <v>574</v>
      </c>
      <c r="B23802" s="389" t="s">
        <v>519</v>
      </c>
      <c r="C23802" s="389">
        <v>34865.837904899898</v>
      </c>
      <c r="D23802" s="389" t="s">
        <v>519</v>
      </c>
      <c r="E23802" s="389" t="s">
        <v>670</v>
      </c>
      <c r="F23802" s="389" t="s">
        <v>650</v>
      </c>
      <c r="G23802" s="389" t="s">
        <v>519</v>
      </c>
    </row>
    <row r="23803" spans="1:7">
      <c r="A23803" s="389" t="s">
        <v>574</v>
      </c>
      <c r="B23803" s="389" t="s">
        <v>519</v>
      </c>
      <c r="C23803" s="389">
        <v>34865.837904899898</v>
      </c>
      <c r="D23803" s="389" t="s">
        <v>519</v>
      </c>
      <c r="E23803" s="389" t="s">
        <v>670</v>
      </c>
      <c r="F23803" s="389" t="s">
        <v>650</v>
      </c>
      <c r="G23803" s="389" t="s">
        <v>519</v>
      </c>
    </row>
    <row r="23804" spans="1:7">
      <c r="A23804" s="389" t="s">
        <v>574</v>
      </c>
      <c r="B23804" s="389" t="s">
        <v>519</v>
      </c>
      <c r="C23804" s="389">
        <v>34865.837904899898</v>
      </c>
      <c r="D23804" s="389" t="s">
        <v>519</v>
      </c>
      <c r="E23804" s="389" t="s">
        <v>670</v>
      </c>
      <c r="F23804" s="389" t="s">
        <v>650</v>
      </c>
      <c r="G23804" s="389" t="s">
        <v>519</v>
      </c>
    </row>
    <row r="23805" spans="1:7">
      <c r="A23805" s="389" t="s">
        <v>574</v>
      </c>
      <c r="B23805" s="389" t="s">
        <v>519</v>
      </c>
      <c r="C23805" s="389">
        <v>34865.837904899898</v>
      </c>
      <c r="D23805" s="389" t="s">
        <v>519</v>
      </c>
      <c r="E23805" s="389" t="s">
        <v>670</v>
      </c>
      <c r="F23805" s="389" t="s">
        <v>650</v>
      </c>
      <c r="G23805" s="389" t="s">
        <v>519</v>
      </c>
    </row>
    <row r="23806" spans="1:7">
      <c r="A23806" s="389" t="s">
        <v>574</v>
      </c>
      <c r="B23806" s="389" t="s">
        <v>519</v>
      </c>
      <c r="C23806" s="389">
        <v>34865.837904899898</v>
      </c>
      <c r="D23806" s="389" t="s">
        <v>519</v>
      </c>
      <c r="E23806" s="389" t="s">
        <v>670</v>
      </c>
      <c r="F23806" s="389" t="s">
        <v>650</v>
      </c>
      <c r="G23806" s="389" t="s">
        <v>519</v>
      </c>
    </row>
    <row r="23807" spans="1:7">
      <c r="A23807" s="389" t="s">
        <v>574</v>
      </c>
      <c r="B23807" s="389" t="s">
        <v>519</v>
      </c>
      <c r="C23807" s="389">
        <v>34865.837904899898</v>
      </c>
      <c r="D23807" s="389" t="s">
        <v>519</v>
      </c>
      <c r="E23807" s="389" t="s">
        <v>670</v>
      </c>
      <c r="F23807" s="389" t="s">
        <v>650</v>
      </c>
      <c r="G23807" s="389" t="s">
        <v>519</v>
      </c>
    </row>
    <row r="23808" spans="1:7">
      <c r="A23808" s="389" t="s">
        <v>574</v>
      </c>
      <c r="B23808" s="389" t="s">
        <v>519</v>
      </c>
      <c r="C23808" s="389">
        <v>34865.837904899898</v>
      </c>
      <c r="D23808" s="389" t="s">
        <v>519</v>
      </c>
      <c r="E23808" s="389" t="s">
        <v>670</v>
      </c>
      <c r="F23808" s="389" t="s">
        <v>650</v>
      </c>
      <c r="G23808" s="389" t="s">
        <v>519</v>
      </c>
    </row>
    <row r="23809" spans="1:7">
      <c r="A23809" s="389" t="s">
        <v>574</v>
      </c>
      <c r="B23809" s="389" t="s">
        <v>519</v>
      </c>
      <c r="C23809" s="389">
        <v>34865.837904899898</v>
      </c>
      <c r="D23809" s="389" t="s">
        <v>519</v>
      </c>
      <c r="E23809" s="389" t="s">
        <v>670</v>
      </c>
      <c r="F23809" s="389" t="s">
        <v>650</v>
      </c>
      <c r="G23809" s="389" t="s">
        <v>519</v>
      </c>
    </row>
    <row r="23810" spans="1:7">
      <c r="A23810" s="389" t="s">
        <v>574</v>
      </c>
      <c r="B23810" s="389" t="s">
        <v>519</v>
      </c>
      <c r="C23810" s="389">
        <v>34865.837904899898</v>
      </c>
      <c r="D23810" s="389" t="s">
        <v>519</v>
      </c>
      <c r="E23810" s="389" t="s">
        <v>670</v>
      </c>
      <c r="F23810" s="389" t="s">
        <v>650</v>
      </c>
      <c r="G23810" s="389" t="s">
        <v>519</v>
      </c>
    </row>
    <row r="23811" spans="1:7">
      <c r="A23811" s="389" t="s">
        <v>574</v>
      </c>
      <c r="B23811" s="389" t="s">
        <v>519</v>
      </c>
      <c r="C23811" s="389">
        <v>34865.837904899898</v>
      </c>
      <c r="D23811" s="389" t="s">
        <v>519</v>
      </c>
      <c r="E23811" s="389" t="s">
        <v>670</v>
      </c>
      <c r="F23811" s="389" t="s">
        <v>650</v>
      </c>
      <c r="G23811" s="389" t="s">
        <v>519</v>
      </c>
    </row>
    <row r="23812" spans="1:7">
      <c r="A23812" s="389" t="s">
        <v>574</v>
      </c>
      <c r="B23812" s="389" t="s">
        <v>519</v>
      </c>
      <c r="C23812" s="389">
        <v>34865.837904899898</v>
      </c>
      <c r="D23812" s="389" t="s">
        <v>519</v>
      </c>
      <c r="E23812" s="389" t="s">
        <v>670</v>
      </c>
      <c r="F23812" s="389" t="s">
        <v>650</v>
      </c>
      <c r="G23812" s="389" t="s">
        <v>519</v>
      </c>
    </row>
    <row r="23813" spans="1:7">
      <c r="A23813" s="389" t="s">
        <v>574</v>
      </c>
      <c r="B23813" s="389" t="s">
        <v>519</v>
      </c>
      <c r="C23813" s="389">
        <v>34865.837904899898</v>
      </c>
      <c r="D23813" s="389" t="s">
        <v>519</v>
      </c>
      <c r="E23813" s="389" t="s">
        <v>670</v>
      </c>
      <c r="F23813" s="389" t="s">
        <v>650</v>
      </c>
      <c r="G23813" s="389" t="s">
        <v>519</v>
      </c>
    </row>
    <row r="23814" spans="1:7">
      <c r="A23814" s="389" t="s">
        <v>574</v>
      </c>
      <c r="B23814" s="389" t="s">
        <v>519</v>
      </c>
      <c r="C23814" s="389">
        <v>34865.837904899898</v>
      </c>
      <c r="D23814" s="389" t="s">
        <v>519</v>
      </c>
      <c r="E23814" s="389" t="s">
        <v>670</v>
      </c>
      <c r="F23814" s="389" t="s">
        <v>650</v>
      </c>
      <c r="G23814" s="389" t="s">
        <v>519</v>
      </c>
    </row>
    <row r="23815" spans="1:7">
      <c r="A23815" s="389" t="s">
        <v>574</v>
      </c>
      <c r="B23815" s="389" t="s">
        <v>519</v>
      </c>
      <c r="C23815" s="389">
        <v>34865.837904899898</v>
      </c>
      <c r="D23815" s="389" t="s">
        <v>519</v>
      </c>
      <c r="E23815" s="389" t="s">
        <v>670</v>
      </c>
      <c r="F23815" s="389" t="s">
        <v>650</v>
      </c>
      <c r="G23815" s="389" t="s">
        <v>519</v>
      </c>
    </row>
    <row r="23816" spans="1:7">
      <c r="A23816" s="389" t="s">
        <v>574</v>
      </c>
      <c r="B23816" s="389" t="s">
        <v>519</v>
      </c>
      <c r="C23816" s="389">
        <v>34865.837904899898</v>
      </c>
      <c r="D23816" s="389" t="s">
        <v>519</v>
      </c>
      <c r="E23816" s="389" t="s">
        <v>670</v>
      </c>
      <c r="F23816" s="389" t="s">
        <v>650</v>
      </c>
      <c r="G23816" s="389" t="s">
        <v>519</v>
      </c>
    </row>
    <row r="23817" spans="1:7">
      <c r="A23817" s="389" t="s">
        <v>574</v>
      </c>
      <c r="B23817" s="389" t="s">
        <v>519</v>
      </c>
      <c r="C23817" s="389">
        <v>34865.837904899898</v>
      </c>
      <c r="D23817" s="389" t="s">
        <v>519</v>
      </c>
      <c r="E23817" s="389" t="s">
        <v>670</v>
      </c>
      <c r="F23817" s="389" t="s">
        <v>650</v>
      </c>
      <c r="G23817" s="389" t="s">
        <v>519</v>
      </c>
    </row>
    <row r="23818" spans="1:7">
      <c r="A23818" s="389" t="s">
        <v>574</v>
      </c>
      <c r="B23818" s="389" t="s">
        <v>519</v>
      </c>
      <c r="C23818" s="389">
        <v>34865.837904899898</v>
      </c>
      <c r="D23818" s="389" t="s">
        <v>519</v>
      </c>
      <c r="E23818" s="389" t="s">
        <v>670</v>
      </c>
      <c r="F23818" s="389" t="s">
        <v>650</v>
      </c>
      <c r="G23818" s="389" t="s">
        <v>519</v>
      </c>
    </row>
    <row r="23819" spans="1:7">
      <c r="A23819" s="389" t="s">
        <v>574</v>
      </c>
      <c r="B23819" s="389" t="s">
        <v>519</v>
      </c>
      <c r="C23819" s="389">
        <v>34865.837904899898</v>
      </c>
      <c r="D23819" s="389" t="s">
        <v>519</v>
      </c>
      <c r="E23819" s="389" t="s">
        <v>670</v>
      </c>
      <c r="F23819" s="389" t="s">
        <v>650</v>
      </c>
      <c r="G23819" s="389" t="s">
        <v>519</v>
      </c>
    </row>
    <row r="23820" spans="1:7">
      <c r="A23820" s="389" t="s">
        <v>549</v>
      </c>
      <c r="B23820" s="389" t="s">
        <v>519</v>
      </c>
      <c r="C23820" s="389">
        <v>1.0065048129800001</v>
      </c>
      <c r="D23820" s="389" t="s">
        <v>519</v>
      </c>
      <c r="E23820" s="389" t="s">
        <v>670</v>
      </c>
      <c r="F23820" s="389" t="s">
        <v>650</v>
      </c>
      <c r="G23820" s="389" t="s">
        <v>519</v>
      </c>
    </row>
    <row r="23821" spans="1:7">
      <c r="A23821" s="389" t="s">
        <v>562</v>
      </c>
      <c r="B23821" s="389" t="s">
        <v>519</v>
      </c>
      <c r="C23821" s="389">
        <v>1.9555065498699999</v>
      </c>
      <c r="D23821" s="389" t="s">
        <v>519</v>
      </c>
      <c r="E23821" s="389" t="s">
        <v>670</v>
      </c>
      <c r="F23821" s="389" t="s">
        <v>650</v>
      </c>
      <c r="G23821" s="389" t="s">
        <v>519</v>
      </c>
    </row>
    <row r="23822" spans="1:7">
      <c r="A23822" s="389" t="s">
        <v>562</v>
      </c>
      <c r="B23822" s="389" t="s">
        <v>519</v>
      </c>
      <c r="C23822" s="389">
        <v>1.9555065498699999</v>
      </c>
      <c r="D23822" s="389" t="s">
        <v>519</v>
      </c>
      <c r="E23822" s="389" t="s">
        <v>670</v>
      </c>
      <c r="F23822" s="389" t="s">
        <v>650</v>
      </c>
      <c r="G23822" s="389" t="s">
        <v>519</v>
      </c>
    </row>
    <row r="23823" spans="1:7">
      <c r="A23823" s="389" t="s">
        <v>562</v>
      </c>
      <c r="B23823" s="389" t="s">
        <v>519</v>
      </c>
      <c r="C23823" s="389">
        <v>3.93997117863</v>
      </c>
      <c r="D23823" s="389" t="s">
        <v>519</v>
      </c>
      <c r="E23823" s="389" t="s">
        <v>670</v>
      </c>
      <c r="F23823" s="389" t="s">
        <v>650</v>
      </c>
      <c r="G23823" s="389" t="s">
        <v>519</v>
      </c>
    </row>
    <row r="23824" spans="1:7">
      <c r="A23824" s="389" t="s">
        <v>563</v>
      </c>
      <c r="B23824" s="389" t="s">
        <v>519</v>
      </c>
      <c r="C23824" s="389">
        <v>3.93997117863</v>
      </c>
      <c r="D23824" s="389" t="s">
        <v>519</v>
      </c>
      <c r="E23824" s="389" t="s">
        <v>670</v>
      </c>
      <c r="F23824" s="389" t="s">
        <v>650</v>
      </c>
      <c r="G23824" s="389" t="s">
        <v>519</v>
      </c>
    </row>
    <row r="23825" spans="1:7">
      <c r="A23825" s="389" t="s">
        <v>563</v>
      </c>
      <c r="B23825" s="389" t="s">
        <v>519</v>
      </c>
      <c r="C23825" s="389">
        <v>3.93997117863</v>
      </c>
      <c r="D23825" s="389" t="s">
        <v>519</v>
      </c>
      <c r="E23825" s="389" t="s">
        <v>670</v>
      </c>
      <c r="F23825" s="389" t="s">
        <v>650</v>
      </c>
      <c r="G23825" s="389" t="s">
        <v>519</v>
      </c>
    </row>
    <row r="23826" spans="1:7">
      <c r="A23826" s="389" t="s">
        <v>550</v>
      </c>
      <c r="B23826" s="389" t="s">
        <v>519</v>
      </c>
      <c r="C23826" s="389">
        <v>0.91976030426300004</v>
      </c>
      <c r="D23826" s="389" t="s">
        <v>519</v>
      </c>
      <c r="E23826" s="389" t="s">
        <v>670</v>
      </c>
      <c r="F23826" s="389" t="s">
        <v>650</v>
      </c>
      <c r="G23826" s="389" t="s">
        <v>519</v>
      </c>
    </row>
    <row r="23827" spans="1:7">
      <c r="A23827" s="389" t="s">
        <v>549</v>
      </c>
      <c r="B23827" s="389" t="s">
        <v>519</v>
      </c>
      <c r="C23827" s="389">
        <v>1.45659387421</v>
      </c>
      <c r="D23827" s="389" t="s">
        <v>519</v>
      </c>
      <c r="E23827" s="389" t="s">
        <v>670</v>
      </c>
      <c r="F23827" s="389" t="s">
        <v>650</v>
      </c>
      <c r="G23827" s="389" t="s">
        <v>519</v>
      </c>
    </row>
    <row r="23828" spans="1:7">
      <c r="A23828" s="389" t="s">
        <v>537</v>
      </c>
      <c r="B23828" s="389" t="s">
        <v>519</v>
      </c>
      <c r="C23828" s="389">
        <v>1.3392513124400001</v>
      </c>
      <c r="D23828" s="389" t="s">
        <v>519</v>
      </c>
      <c r="E23828" s="389" t="s">
        <v>670</v>
      </c>
      <c r="F23828" s="389" t="s">
        <v>650</v>
      </c>
      <c r="G23828" s="389" t="s">
        <v>519</v>
      </c>
    </row>
    <row r="23829" spans="1:7">
      <c r="A23829" s="389" t="s">
        <v>550</v>
      </c>
      <c r="B23829" s="389" t="s">
        <v>519</v>
      </c>
      <c r="C23829" s="389">
        <v>0.70683573765999996</v>
      </c>
      <c r="D23829" s="389" t="s">
        <v>519</v>
      </c>
      <c r="E23829" s="389" t="s">
        <v>670</v>
      </c>
      <c r="F23829" s="389" t="s">
        <v>650</v>
      </c>
      <c r="G23829" s="389" t="s">
        <v>519</v>
      </c>
    </row>
    <row r="23830" spans="1:7">
      <c r="A23830" s="389" t="s">
        <v>544</v>
      </c>
      <c r="B23830" s="389" t="s">
        <v>519</v>
      </c>
      <c r="C23830" s="389">
        <v>1.66049237227</v>
      </c>
      <c r="D23830" s="389" t="s">
        <v>519</v>
      </c>
      <c r="E23830" s="389" t="s">
        <v>670</v>
      </c>
      <c r="F23830" s="389" t="s">
        <v>650</v>
      </c>
      <c r="G23830" s="389" t="s">
        <v>519</v>
      </c>
    </row>
    <row r="23831" spans="1:7">
      <c r="A23831" s="389" t="s">
        <v>560</v>
      </c>
      <c r="B23831" s="389" t="s">
        <v>519</v>
      </c>
      <c r="C23831" s="389">
        <v>0.502723388499</v>
      </c>
      <c r="D23831" s="389" t="s">
        <v>519</v>
      </c>
      <c r="E23831" s="389" t="s">
        <v>670</v>
      </c>
      <c r="F23831" s="389" t="s">
        <v>650</v>
      </c>
      <c r="G23831" s="389" t="s">
        <v>519</v>
      </c>
    </row>
    <row r="23832" spans="1:7">
      <c r="A23832" s="389" t="s">
        <v>564</v>
      </c>
      <c r="B23832" s="389" t="s">
        <v>519</v>
      </c>
      <c r="C23832" s="389">
        <v>0.17930998157</v>
      </c>
      <c r="D23832" s="389" t="s">
        <v>519</v>
      </c>
      <c r="E23832" s="389" t="s">
        <v>670</v>
      </c>
      <c r="F23832" s="389" t="s">
        <v>650</v>
      </c>
      <c r="G23832" s="389" t="s">
        <v>519</v>
      </c>
    </row>
    <row r="23833" spans="1:7">
      <c r="A23833" s="389" t="s">
        <v>578</v>
      </c>
      <c r="B23833" s="389" t="s">
        <v>519</v>
      </c>
      <c r="C23833" s="389">
        <v>2.03991225598</v>
      </c>
      <c r="D23833" s="389" t="s">
        <v>519</v>
      </c>
      <c r="E23833" s="389" t="s">
        <v>670</v>
      </c>
      <c r="F23833" s="389" t="s">
        <v>650</v>
      </c>
      <c r="G23833" s="389" t="s">
        <v>519</v>
      </c>
    </row>
    <row r="23834" spans="1:7">
      <c r="A23834" s="389" t="s">
        <v>578</v>
      </c>
      <c r="B23834" s="389" t="s">
        <v>519</v>
      </c>
      <c r="C23834" s="389">
        <v>2.03991225598</v>
      </c>
      <c r="D23834" s="389" t="s">
        <v>519</v>
      </c>
      <c r="E23834" s="389" t="s">
        <v>670</v>
      </c>
      <c r="F23834" s="389" t="s">
        <v>650</v>
      </c>
      <c r="G23834" s="389" t="s">
        <v>519</v>
      </c>
    </row>
    <row r="23835" spans="1:7">
      <c r="A23835" s="389" t="s">
        <v>577</v>
      </c>
      <c r="B23835" s="389" t="s">
        <v>519</v>
      </c>
      <c r="C23835" s="389">
        <v>1.20140318494</v>
      </c>
      <c r="D23835" s="389" t="s">
        <v>519</v>
      </c>
      <c r="E23835" s="389" t="s">
        <v>670</v>
      </c>
      <c r="F23835" s="389" t="s">
        <v>679</v>
      </c>
      <c r="G23835" s="389" t="s">
        <v>519</v>
      </c>
    </row>
    <row r="23836" spans="1:7">
      <c r="A23836" s="389" t="s">
        <v>549</v>
      </c>
      <c r="B23836" s="389" t="s">
        <v>519</v>
      </c>
      <c r="C23836" s="389">
        <v>2.12195530319</v>
      </c>
      <c r="D23836" s="389" t="s">
        <v>519</v>
      </c>
      <c r="E23836" s="389" t="s">
        <v>670</v>
      </c>
      <c r="F23836" s="389" t="s">
        <v>679</v>
      </c>
      <c r="G23836" s="389" t="s">
        <v>519</v>
      </c>
    </row>
    <row r="23837" spans="1:7">
      <c r="A23837" s="389" t="s">
        <v>550</v>
      </c>
      <c r="B23837" s="389" t="s">
        <v>519</v>
      </c>
      <c r="C23837" s="389">
        <v>0.55715764846000004</v>
      </c>
      <c r="D23837" s="389" t="s">
        <v>519</v>
      </c>
      <c r="E23837" s="389" t="s">
        <v>670</v>
      </c>
      <c r="F23837" s="389" t="s">
        <v>679</v>
      </c>
      <c r="G23837" s="389" t="s">
        <v>519</v>
      </c>
    </row>
    <row r="23838" spans="1:7">
      <c r="A23838" s="389" t="s">
        <v>550</v>
      </c>
      <c r="B23838" s="389" t="s">
        <v>519</v>
      </c>
      <c r="C23838" s="389">
        <v>0.12091998226099999</v>
      </c>
      <c r="D23838" s="389" t="s">
        <v>519</v>
      </c>
      <c r="E23838" s="389" t="s">
        <v>670</v>
      </c>
      <c r="F23838" s="389" t="s">
        <v>679</v>
      </c>
      <c r="G23838" s="389" t="s">
        <v>519</v>
      </c>
    </row>
    <row r="23839" spans="1:7">
      <c r="A23839" s="389" t="s">
        <v>550</v>
      </c>
      <c r="B23839" s="389" t="s">
        <v>519</v>
      </c>
      <c r="C23839" s="389">
        <v>0.12091998226099999</v>
      </c>
      <c r="D23839" s="389" t="s">
        <v>519</v>
      </c>
      <c r="E23839" s="389" t="s">
        <v>670</v>
      </c>
      <c r="F23839" s="389" t="s">
        <v>679</v>
      </c>
      <c r="G23839" s="389" t="s">
        <v>519</v>
      </c>
    </row>
    <row r="23840" spans="1:7">
      <c r="A23840" s="389" t="s">
        <v>549</v>
      </c>
      <c r="B23840" s="389" t="s">
        <v>519</v>
      </c>
      <c r="C23840" s="389">
        <v>0.16342511256600001</v>
      </c>
      <c r="D23840" s="389" t="s">
        <v>519</v>
      </c>
      <c r="E23840" s="389" t="s">
        <v>670</v>
      </c>
      <c r="F23840" s="389" t="s">
        <v>679</v>
      </c>
      <c r="G23840" s="389" t="s">
        <v>519</v>
      </c>
    </row>
    <row r="23841" spans="1:7">
      <c r="A23841" s="389" t="s">
        <v>578</v>
      </c>
      <c r="B23841" s="389" t="s">
        <v>519</v>
      </c>
      <c r="C23841" s="389">
        <v>0.42127529158900001</v>
      </c>
      <c r="D23841" s="389" t="s">
        <v>519</v>
      </c>
      <c r="E23841" s="389" t="s">
        <v>670</v>
      </c>
      <c r="F23841" s="389" t="s">
        <v>679</v>
      </c>
      <c r="G23841" s="389" t="s">
        <v>519</v>
      </c>
    </row>
    <row r="23842" spans="1:7">
      <c r="A23842" s="389" t="s">
        <v>525</v>
      </c>
      <c r="B23842" s="389" t="s">
        <v>519</v>
      </c>
      <c r="C23842" s="389">
        <v>0.65101419677700001</v>
      </c>
      <c r="D23842" s="389" t="s">
        <v>519</v>
      </c>
      <c r="E23842" s="389" t="s">
        <v>670</v>
      </c>
      <c r="F23842" s="389" t="s">
        <v>679</v>
      </c>
      <c r="G23842" s="389" t="s">
        <v>519</v>
      </c>
    </row>
    <row r="23843" spans="1:7">
      <c r="A23843" s="389" t="s">
        <v>549</v>
      </c>
      <c r="B23843" s="389" t="s">
        <v>519</v>
      </c>
      <c r="C23843" s="389">
        <v>0.90897085453399995</v>
      </c>
      <c r="D23843" s="389" t="s">
        <v>519</v>
      </c>
      <c r="E23843" s="389" t="s">
        <v>670</v>
      </c>
      <c r="F23843" s="389" t="s">
        <v>679</v>
      </c>
      <c r="G23843" s="389" t="s">
        <v>519</v>
      </c>
    </row>
    <row r="23844" spans="1:7">
      <c r="A23844" s="389" t="s">
        <v>577</v>
      </c>
      <c r="B23844" s="389" t="s">
        <v>519</v>
      </c>
      <c r="C23844" s="389">
        <v>1.03071795679</v>
      </c>
      <c r="D23844" s="389" t="s">
        <v>519</v>
      </c>
      <c r="E23844" s="389" t="s">
        <v>670</v>
      </c>
      <c r="F23844" s="389" t="s">
        <v>679</v>
      </c>
      <c r="G23844" s="389" t="s">
        <v>519</v>
      </c>
    </row>
    <row r="23845" spans="1:7">
      <c r="A23845" s="389" t="s">
        <v>578</v>
      </c>
      <c r="B23845" s="389" t="s">
        <v>519</v>
      </c>
      <c r="C23845" s="389">
        <v>1.03071795679</v>
      </c>
      <c r="D23845" s="389" t="s">
        <v>519</v>
      </c>
      <c r="E23845" s="389" t="s">
        <v>670</v>
      </c>
      <c r="F23845" s="389" t="s">
        <v>679</v>
      </c>
      <c r="G23845" s="389" t="s">
        <v>519</v>
      </c>
    </row>
    <row r="23846" spans="1:7">
      <c r="A23846" s="389" t="s">
        <v>578</v>
      </c>
      <c r="B23846" s="389" t="s">
        <v>519</v>
      </c>
      <c r="C23846" s="389">
        <v>1.03071795679</v>
      </c>
      <c r="D23846" s="389" t="s">
        <v>519</v>
      </c>
      <c r="E23846" s="389" t="s">
        <v>670</v>
      </c>
      <c r="F23846" s="389" t="s">
        <v>679</v>
      </c>
      <c r="G23846" s="389" t="s">
        <v>519</v>
      </c>
    </row>
    <row r="23847" spans="1:7">
      <c r="A23847" s="389" t="s">
        <v>542</v>
      </c>
      <c r="B23847" s="389" t="s">
        <v>519</v>
      </c>
      <c r="C23847" s="389">
        <v>2.3820430052099999</v>
      </c>
      <c r="D23847" s="389" t="s">
        <v>519</v>
      </c>
      <c r="E23847" s="389" t="s">
        <v>670</v>
      </c>
      <c r="F23847" s="389" t="s">
        <v>679</v>
      </c>
      <c r="G23847" s="389" t="s">
        <v>519</v>
      </c>
    </row>
    <row r="23848" spans="1:7">
      <c r="A23848" s="389" t="s">
        <v>525</v>
      </c>
      <c r="B23848" s="389" t="s">
        <v>519</v>
      </c>
      <c r="C23848" s="389">
        <v>0.29450081005200002</v>
      </c>
      <c r="D23848" s="389" t="s">
        <v>519</v>
      </c>
      <c r="E23848" s="389" t="s">
        <v>670</v>
      </c>
      <c r="F23848" s="389" t="s">
        <v>679</v>
      </c>
      <c r="G23848" s="389" t="s">
        <v>519</v>
      </c>
    </row>
    <row r="23849" spans="1:7">
      <c r="A23849" s="389" t="s">
        <v>568</v>
      </c>
      <c r="B23849" s="389" t="s">
        <v>519</v>
      </c>
      <c r="C23849" s="389">
        <v>0.29450081005200002</v>
      </c>
      <c r="D23849" s="389" t="s">
        <v>519</v>
      </c>
      <c r="E23849" s="389" t="s">
        <v>670</v>
      </c>
      <c r="F23849" s="389" t="s">
        <v>679</v>
      </c>
      <c r="G23849" s="389" t="s">
        <v>519</v>
      </c>
    </row>
    <row r="23850" spans="1:7">
      <c r="A23850" s="389" t="s">
        <v>526</v>
      </c>
      <c r="B23850" s="389" t="s">
        <v>519</v>
      </c>
      <c r="C23850" s="389">
        <v>0.79764574028699997</v>
      </c>
      <c r="D23850" s="389" t="s">
        <v>519</v>
      </c>
      <c r="E23850" s="389" t="s">
        <v>670</v>
      </c>
      <c r="F23850" s="389" t="s">
        <v>679</v>
      </c>
      <c r="G23850" s="389" t="s">
        <v>519</v>
      </c>
    </row>
    <row r="23851" spans="1:7">
      <c r="A23851" s="389" t="s">
        <v>514</v>
      </c>
      <c r="B23851" s="389" t="s">
        <v>519</v>
      </c>
      <c r="C23851" s="389">
        <v>0.51276125157200003</v>
      </c>
      <c r="D23851" s="389" t="s">
        <v>519</v>
      </c>
      <c r="E23851" s="389" t="s">
        <v>670</v>
      </c>
      <c r="F23851" s="389" t="s">
        <v>679</v>
      </c>
      <c r="G23851" s="389" t="s">
        <v>519</v>
      </c>
    </row>
    <row r="23852" spans="1:7">
      <c r="A23852" s="389" t="s">
        <v>550</v>
      </c>
      <c r="B23852" s="389" t="s">
        <v>519</v>
      </c>
      <c r="C23852" s="389">
        <v>1.30763827335</v>
      </c>
      <c r="D23852" s="389" t="s">
        <v>519</v>
      </c>
      <c r="E23852" s="389" t="s">
        <v>670</v>
      </c>
      <c r="F23852" s="389" t="s">
        <v>679</v>
      </c>
      <c r="G23852" s="389" t="s">
        <v>519</v>
      </c>
    </row>
    <row r="23853" spans="1:7">
      <c r="A23853" s="389" t="s">
        <v>550</v>
      </c>
      <c r="B23853" s="389" t="s">
        <v>519</v>
      </c>
      <c r="C23853" s="389">
        <v>1.30763827335</v>
      </c>
      <c r="D23853" s="389" t="s">
        <v>519</v>
      </c>
      <c r="E23853" s="389" t="s">
        <v>670</v>
      </c>
      <c r="F23853" s="389" t="s">
        <v>679</v>
      </c>
      <c r="G23853" s="389" t="s">
        <v>519</v>
      </c>
    </row>
    <row r="23854" spans="1:7">
      <c r="A23854" s="389" t="s">
        <v>550</v>
      </c>
      <c r="B23854" s="389" t="s">
        <v>519</v>
      </c>
      <c r="C23854" s="389">
        <v>1.2689485283599999</v>
      </c>
      <c r="D23854" s="389" t="s">
        <v>519</v>
      </c>
      <c r="E23854" s="389" t="s">
        <v>670</v>
      </c>
      <c r="F23854" s="389" t="s">
        <v>679</v>
      </c>
      <c r="G23854" s="389" t="s">
        <v>519</v>
      </c>
    </row>
    <row r="23855" spans="1:7">
      <c r="A23855" s="389" t="s">
        <v>526</v>
      </c>
      <c r="B23855" s="389" t="s">
        <v>519</v>
      </c>
      <c r="C23855" s="389">
        <v>0.93835870671800004</v>
      </c>
      <c r="D23855" s="389" t="s">
        <v>519</v>
      </c>
      <c r="E23855" s="389" t="s">
        <v>670</v>
      </c>
      <c r="F23855" s="389" t="s">
        <v>679</v>
      </c>
      <c r="G23855" s="389" t="s">
        <v>519</v>
      </c>
    </row>
    <row r="23856" spans="1:7">
      <c r="A23856" s="389" t="s">
        <v>560</v>
      </c>
      <c r="B23856" s="389" t="s">
        <v>519</v>
      </c>
      <c r="C23856" s="389">
        <v>0.93917612577700005</v>
      </c>
      <c r="D23856" s="389" t="s">
        <v>519</v>
      </c>
      <c r="E23856" s="389" t="s">
        <v>670</v>
      </c>
      <c r="F23856" s="389" t="s">
        <v>679</v>
      </c>
      <c r="G23856" s="389" t="s">
        <v>519</v>
      </c>
    </row>
    <row r="23857" spans="1:7">
      <c r="A23857" s="389" t="s">
        <v>550</v>
      </c>
      <c r="B23857" s="389" t="s">
        <v>519</v>
      </c>
      <c r="C23857" s="389">
        <v>0.20612468402199999</v>
      </c>
      <c r="D23857" s="389" t="s">
        <v>519</v>
      </c>
      <c r="E23857" s="389" t="s">
        <v>670</v>
      </c>
      <c r="F23857" s="389" t="s">
        <v>679</v>
      </c>
      <c r="G23857" s="389" t="s">
        <v>519</v>
      </c>
    </row>
    <row r="23858" spans="1:7">
      <c r="A23858" s="389" t="s">
        <v>572</v>
      </c>
      <c r="B23858" s="389" t="s">
        <v>519</v>
      </c>
      <c r="C23858" s="389">
        <v>1.5900629687500001</v>
      </c>
      <c r="D23858" s="389" t="s">
        <v>519</v>
      </c>
      <c r="E23858" s="389" t="s">
        <v>670</v>
      </c>
      <c r="F23858" s="389" t="s">
        <v>679</v>
      </c>
      <c r="G23858" s="389" t="s">
        <v>519</v>
      </c>
    </row>
    <row r="23859" spans="1:7">
      <c r="A23859" s="389" t="s">
        <v>549</v>
      </c>
      <c r="B23859" s="389" t="s">
        <v>519</v>
      </c>
      <c r="C23859" s="389">
        <v>2.5958304970300001</v>
      </c>
      <c r="D23859" s="389" t="s">
        <v>519</v>
      </c>
      <c r="E23859" s="389" t="s">
        <v>670</v>
      </c>
      <c r="F23859" s="389" t="s">
        <v>679</v>
      </c>
      <c r="G23859" s="389" t="s">
        <v>519</v>
      </c>
    </row>
    <row r="23860" spans="1:7">
      <c r="A23860" s="389" t="s">
        <v>550</v>
      </c>
      <c r="B23860" s="389" t="s">
        <v>519</v>
      </c>
      <c r="C23860" s="389">
        <v>1.2151011525199999</v>
      </c>
      <c r="D23860" s="389" t="s">
        <v>519</v>
      </c>
      <c r="E23860" s="389" t="s">
        <v>670</v>
      </c>
      <c r="F23860" s="389" t="s">
        <v>679</v>
      </c>
      <c r="G23860" s="389" t="s">
        <v>519</v>
      </c>
    </row>
    <row r="23861" spans="1:7">
      <c r="A23861" s="389" t="s">
        <v>550</v>
      </c>
      <c r="B23861" s="389" t="s">
        <v>519</v>
      </c>
      <c r="C23861" s="389">
        <v>1.2151011525199999</v>
      </c>
      <c r="D23861" s="389" t="s">
        <v>519</v>
      </c>
      <c r="E23861" s="389" t="s">
        <v>670</v>
      </c>
      <c r="F23861" s="389" t="s">
        <v>679</v>
      </c>
      <c r="G23861" s="389" t="s">
        <v>519</v>
      </c>
    </row>
    <row r="23862" spans="1:7">
      <c r="A23862" s="389" t="s">
        <v>556</v>
      </c>
      <c r="B23862" s="389" t="s">
        <v>519</v>
      </c>
      <c r="C23862" s="389">
        <v>2.2938846765499998</v>
      </c>
      <c r="D23862" s="389" t="s">
        <v>519</v>
      </c>
      <c r="E23862" s="389" t="s">
        <v>670</v>
      </c>
      <c r="F23862" s="389" t="s">
        <v>679</v>
      </c>
      <c r="G23862" s="389" t="s">
        <v>519</v>
      </c>
    </row>
    <row r="23863" spans="1:7">
      <c r="A23863" s="389" t="s">
        <v>564</v>
      </c>
      <c r="B23863" s="389" t="s">
        <v>519</v>
      </c>
      <c r="C23863" s="389">
        <v>1.3243513498499999</v>
      </c>
      <c r="D23863" s="389" t="s">
        <v>519</v>
      </c>
      <c r="E23863" s="389" t="s">
        <v>670</v>
      </c>
      <c r="F23863" s="389" t="s">
        <v>679</v>
      </c>
      <c r="G23863" s="389" t="s">
        <v>519</v>
      </c>
    </row>
    <row r="23864" spans="1:7">
      <c r="A23864" s="389" t="s">
        <v>564</v>
      </c>
      <c r="B23864" s="389" t="s">
        <v>519</v>
      </c>
      <c r="C23864" s="389">
        <v>1.3243513498499999</v>
      </c>
      <c r="D23864" s="389" t="s">
        <v>519</v>
      </c>
      <c r="E23864" s="389" t="s">
        <v>670</v>
      </c>
      <c r="F23864" s="389" t="s">
        <v>679</v>
      </c>
      <c r="G23864" s="389" t="s">
        <v>519</v>
      </c>
    </row>
    <row r="23865" spans="1:7">
      <c r="A23865" s="389" t="s">
        <v>566</v>
      </c>
      <c r="B23865" s="389" t="s">
        <v>519</v>
      </c>
      <c r="C23865" s="389">
        <v>1.3379405558599999</v>
      </c>
      <c r="D23865" s="389" t="s">
        <v>519</v>
      </c>
      <c r="E23865" s="389" t="s">
        <v>670</v>
      </c>
      <c r="F23865" s="389" t="s">
        <v>679</v>
      </c>
      <c r="G23865" s="389" t="s">
        <v>519</v>
      </c>
    </row>
    <row r="23866" spans="1:7">
      <c r="A23866" s="389" t="s">
        <v>566</v>
      </c>
      <c r="B23866" s="389" t="s">
        <v>519</v>
      </c>
      <c r="C23866" s="389">
        <v>1.3379405558599999</v>
      </c>
      <c r="D23866" s="389" t="s">
        <v>519</v>
      </c>
      <c r="E23866" s="389" t="s">
        <v>670</v>
      </c>
      <c r="F23866" s="389" t="s">
        <v>679</v>
      </c>
      <c r="G23866" s="389" t="s">
        <v>519</v>
      </c>
    </row>
    <row r="23867" spans="1:7">
      <c r="A23867" s="389" t="s">
        <v>556</v>
      </c>
      <c r="B23867" s="389" t="s">
        <v>519</v>
      </c>
      <c r="C23867" s="389">
        <v>3.7334531741900001</v>
      </c>
      <c r="D23867" s="389" t="s">
        <v>519</v>
      </c>
      <c r="E23867" s="389" t="s">
        <v>670</v>
      </c>
      <c r="F23867" s="389" t="s">
        <v>679</v>
      </c>
      <c r="G23867" s="389" t="s">
        <v>519</v>
      </c>
    </row>
    <row r="23868" spans="1:7">
      <c r="A23868" s="389" t="s">
        <v>550</v>
      </c>
      <c r="B23868" s="389" t="s">
        <v>519</v>
      </c>
      <c r="C23868" s="389">
        <v>1.7353231334100001</v>
      </c>
      <c r="D23868" s="389" t="s">
        <v>519</v>
      </c>
      <c r="E23868" s="389" t="s">
        <v>670</v>
      </c>
      <c r="F23868" s="389" t="s">
        <v>679</v>
      </c>
      <c r="G23868" s="389" t="s">
        <v>519</v>
      </c>
    </row>
    <row r="23869" spans="1:7">
      <c r="A23869" s="389" t="s">
        <v>550</v>
      </c>
      <c r="B23869" s="389" t="s">
        <v>519</v>
      </c>
      <c r="C23869" s="389">
        <v>4.0229995614999998</v>
      </c>
      <c r="D23869" s="389" t="s">
        <v>519</v>
      </c>
      <c r="E23869" s="389" t="s">
        <v>670</v>
      </c>
      <c r="F23869" s="389" t="s">
        <v>679</v>
      </c>
      <c r="G23869" s="389" t="s">
        <v>519</v>
      </c>
    </row>
    <row r="23870" spans="1:7">
      <c r="A23870" s="389" t="s">
        <v>563</v>
      </c>
      <c r="B23870" s="389" t="s">
        <v>519</v>
      </c>
      <c r="C23870" s="389">
        <v>3.4403180285300001</v>
      </c>
      <c r="D23870" s="389" t="s">
        <v>519</v>
      </c>
      <c r="E23870" s="389" t="s">
        <v>670</v>
      </c>
      <c r="F23870" s="389" t="s">
        <v>651</v>
      </c>
      <c r="G23870" s="389" t="s">
        <v>519</v>
      </c>
    </row>
    <row r="23871" spans="1:7">
      <c r="A23871" s="389" t="s">
        <v>571</v>
      </c>
      <c r="B23871" s="389" t="s">
        <v>519</v>
      </c>
      <c r="C23871" s="389">
        <v>0.27162250524699999</v>
      </c>
      <c r="D23871" s="389" t="s">
        <v>519</v>
      </c>
      <c r="E23871" s="389" t="s">
        <v>670</v>
      </c>
      <c r="F23871" s="389" t="s">
        <v>651</v>
      </c>
      <c r="G23871" s="389" t="s">
        <v>519</v>
      </c>
    </row>
    <row r="23872" spans="1:7">
      <c r="A23872" s="389" t="s">
        <v>542</v>
      </c>
      <c r="B23872" s="389" t="s">
        <v>519</v>
      </c>
      <c r="C23872" s="389">
        <v>2.8909317700499999</v>
      </c>
      <c r="D23872" s="389" t="s">
        <v>519</v>
      </c>
      <c r="E23872" s="389" t="s">
        <v>670</v>
      </c>
      <c r="F23872" s="389" t="s">
        <v>651</v>
      </c>
      <c r="G23872" s="389" t="s">
        <v>519</v>
      </c>
    </row>
    <row r="23873" spans="1:7">
      <c r="A23873" s="389" t="s">
        <v>563</v>
      </c>
      <c r="B23873" s="389" t="s">
        <v>519</v>
      </c>
      <c r="C23873" s="389">
        <v>0.35139215911999999</v>
      </c>
      <c r="D23873" s="389" t="s">
        <v>519</v>
      </c>
      <c r="E23873" s="389" t="s">
        <v>670</v>
      </c>
      <c r="F23873" s="389" t="s">
        <v>651</v>
      </c>
      <c r="G23873" s="389" t="s">
        <v>519</v>
      </c>
    </row>
    <row r="23874" spans="1:7">
      <c r="A23874" s="389" t="s">
        <v>563</v>
      </c>
      <c r="B23874" s="389" t="s">
        <v>519</v>
      </c>
      <c r="C23874" s="389">
        <v>0.35139215911999999</v>
      </c>
      <c r="D23874" s="389" t="s">
        <v>519</v>
      </c>
      <c r="E23874" s="389" t="s">
        <v>670</v>
      </c>
      <c r="F23874" s="389" t="s">
        <v>651</v>
      </c>
      <c r="G23874" s="389" t="s">
        <v>519</v>
      </c>
    </row>
    <row r="23875" spans="1:7">
      <c r="A23875" s="389" t="s">
        <v>531</v>
      </c>
      <c r="B23875" s="389" t="s">
        <v>519</v>
      </c>
      <c r="C23875" s="389">
        <v>0.51769401972399998</v>
      </c>
      <c r="D23875" s="389" t="s">
        <v>519</v>
      </c>
      <c r="E23875" s="389" t="s">
        <v>670</v>
      </c>
      <c r="F23875" s="389" t="s">
        <v>651</v>
      </c>
      <c r="G23875" s="389" t="s">
        <v>519</v>
      </c>
    </row>
    <row r="23876" spans="1:7">
      <c r="A23876" s="389" t="s">
        <v>560</v>
      </c>
      <c r="B23876" s="389" t="s">
        <v>519</v>
      </c>
      <c r="C23876" s="389">
        <v>0.51769401972399998</v>
      </c>
      <c r="D23876" s="389" t="s">
        <v>519</v>
      </c>
      <c r="E23876" s="389" t="s">
        <v>670</v>
      </c>
      <c r="F23876" s="389" t="s">
        <v>651</v>
      </c>
      <c r="G23876" s="389" t="s">
        <v>519</v>
      </c>
    </row>
    <row r="23877" spans="1:7">
      <c r="A23877" s="389" t="s">
        <v>560</v>
      </c>
      <c r="B23877" s="389" t="s">
        <v>519</v>
      </c>
      <c r="C23877" s="389">
        <v>0.51769401972399998</v>
      </c>
      <c r="D23877" s="389" t="s">
        <v>519</v>
      </c>
      <c r="E23877" s="389" t="s">
        <v>670</v>
      </c>
      <c r="F23877" s="389" t="s">
        <v>651</v>
      </c>
      <c r="G23877" s="389" t="s">
        <v>519</v>
      </c>
    </row>
    <row r="23878" spans="1:7">
      <c r="A23878" s="389" t="s">
        <v>562</v>
      </c>
      <c r="B23878" s="389" t="s">
        <v>519</v>
      </c>
      <c r="C23878" s="389">
        <v>1.15387057544</v>
      </c>
      <c r="D23878" s="389" t="s">
        <v>519</v>
      </c>
      <c r="E23878" s="389" t="s">
        <v>670</v>
      </c>
      <c r="F23878" s="389" t="s">
        <v>651</v>
      </c>
      <c r="G23878" s="389" t="s">
        <v>519</v>
      </c>
    </row>
    <row r="23879" spans="1:7">
      <c r="A23879" s="389" t="s">
        <v>542</v>
      </c>
      <c r="B23879" s="389" t="s">
        <v>519</v>
      </c>
      <c r="C23879" s="389">
        <v>1.24479662481</v>
      </c>
      <c r="D23879" s="389" t="s">
        <v>519</v>
      </c>
      <c r="E23879" s="389" t="s">
        <v>670</v>
      </c>
      <c r="F23879" s="389" t="s">
        <v>651</v>
      </c>
      <c r="G23879" s="389" t="s">
        <v>519</v>
      </c>
    </row>
    <row r="23880" spans="1:7">
      <c r="A23880" s="389" t="s">
        <v>563</v>
      </c>
      <c r="B23880" s="389" t="s">
        <v>519</v>
      </c>
      <c r="C23880" s="389">
        <v>0.339716074664</v>
      </c>
      <c r="D23880" s="389" t="s">
        <v>519</v>
      </c>
      <c r="E23880" s="389" t="s">
        <v>670</v>
      </c>
      <c r="F23880" s="389" t="s">
        <v>651</v>
      </c>
      <c r="G23880" s="389" t="s">
        <v>519</v>
      </c>
    </row>
    <row r="23881" spans="1:7">
      <c r="A23881" s="389" t="s">
        <v>554</v>
      </c>
      <c r="B23881" s="389" t="s">
        <v>519</v>
      </c>
      <c r="C23881" s="389">
        <v>0.61655408739200002</v>
      </c>
      <c r="D23881" s="389" t="s">
        <v>519</v>
      </c>
      <c r="E23881" s="389" t="s">
        <v>670</v>
      </c>
      <c r="F23881" s="389" t="s">
        <v>651</v>
      </c>
      <c r="G23881" s="389" t="s">
        <v>519</v>
      </c>
    </row>
    <row r="23882" spans="1:7">
      <c r="A23882" s="389" t="s">
        <v>554</v>
      </c>
      <c r="B23882" s="389" t="s">
        <v>519</v>
      </c>
      <c r="C23882" s="389">
        <v>0.61655408739200002</v>
      </c>
      <c r="D23882" s="389" t="s">
        <v>519</v>
      </c>
      <c r="E23882" s="389" t="s">
        <v>670</v>
      </c>
      <c r="F23882" s="389" t="s">
        <v>651</v>
      </c>
      <c r="G23882" s="389" t="s">
        <v>519</v>
      </c>
    </row>
    <row r="23883" spans="1:7">
      <c r="A23883" s="389" t="s">
        <v>554</v>
      </c>
      <c r="B23883" s="389" t="s">
        <v>519</v>
      </c>
      <c r="C23883" s="389">
        <v>0.61655408739200002</v>
      </c>
      <c r="D23883" s="389" t="s">
        <v>519</v>
      </c>
      <c r="E23883" s="389" t="s">
        <v>670</v>
      </c>
      <c r="F23883" s="389" t="s">
        <v>651</v>
      </c>
      <c r="G23883" s="389" t="s">
        <v>519</v>
      </c>
    </row>
    <row r="23884" spans="1:7">
      <c r="A23884" s="389" t="s">
        <v>550</v>
      </c>
      <c r="B23884" s="389" t="s">
        <v>519</v>
      </c>
      <c r="C23884" s="389">
        <v>2.1866400719899999</v>
      </c>
      <c r="D23884" s="389" t="s">
        <v>519</v>
      </c>
      <c r="E23884" s="389" t="s">
        <v>670</v>
      </c>
      <c r="F23884" s="389" t="s">
        <v>651</v>
      </c>
      <c r="G23884" s="389" t="s">
        <v>519</v>
      </c>
    </row>
    <row r="23885" spans="1:7">
      <c r="A23885" s="389" t="s">
        <v>550</v>
      </c>
      <c r="B23885" s="389" t="s">
        <v>519</v>
      </c>
      <c r="C23885" s="389">
        <v>2.1866400719899999</v>
      </c>
      <c r="D23885" s="389" t="s">
        <v>519</v>
      </c>
      <c r="E23885" s="389" t="s">
        <v>670</v>
      </c>
      <c r="F23885" s="389" t="s">
        <v>651</v>
      </c>
      <c r="G23885" s="389" t="s">
        <v>519</v>
      </c>
    </row>
    <row r="23886" spans="1:7">
      <c r="A23886" s="389" t="s">
        <v>550</v>
      </c>
      <c r="B23886" s="389" t="s">
        <v>519</v>
      </c>
      <c r="C23886" s="389">
        <v>2.1866400719899999</v>
      </c>
      <c r="D23886" s="389" t="s">
        <v>519</v>
      </c>
      <c r="E23886" s="389" t="s">
        <v>670</v>
      </c>
      <c r="F23886" s="389" t="s">
        <v>651</v>
      </c>
      <c r="G23886" s="389" t="s">
        <v>519</v>
      </c>
    </row>
    <row r="23887" spans="1:7">
      <c r="A23887" s="389" t="s">
        <v>581</v>
      </c>
      <c r="B23887" s="389" t="s">
        <v>519</v>
      </c>
      <c r="C23887" s="389">
        <v>0.66807984661599995</v>
      </c>
      <c r="D23887" s="389" t="s">
        <v>519</v>
      </c>
      <c r="E23887" s="389" t="s">
        <v>670</v>
      </c>
      <c r="F23887" s="389" t="s">
        <v>651</v>
      </c>
      <c r="G23887" s="389" t="s">
        <v>519</v>
      </c>
    </row>
    <row r="23888" spans="1:7">
      <c r="A23888" s="389" t="s">
        <v>549</v>
      </c>
      <c r="B23888" s="389" t="s">
        <v>519</v>
      </c>
      <c r="C23888" s="389">
        <v>1.6208407468199999</v>
      </c>
      <c r="D23888" s="389" t="s">
        <v>519</v>
      </c>
      <c r="E23888" s="389" t="s">
        <v>670</v>
      </c>
      <c r="F23888" s="389" t="s">
        <v>651</v>
      </c>
      <c r="G23888" s="389" t="s">
        <v>519</v>
      </c>
    </row>
    <row r="23889" spans="1:7">
      <c r="A23889" s="389" t="s">
        <v>562</v>
      </c>
      <c r="B23889" s="389" t="s">
        <v>519</v>
      </c>
      <c r="C23889" s="389">
        <v>0.70985133980899995</v>
      </c>
      <c r="D23889" s="389" t="s">
        <v>519</v>
      </c>
      <c r="E23889" s="389" t="s">
        <v>670</v>
      </c>
      <c r="F23889" s="389" t="s">
        <v>651</v>
      </c>
      <c r="G23889" s="389" t="s">
        <v>519</v>
      </c>
    </row>
    <row r="23890" spans="1:7">
      <c r="A23890" s="389" t="s">
        <v>563</v>
      </c>
      <c r="B23890" s="389" t="s">
        <v>519</v>
      </c>
      <c r="C23890" s="389">
        <v>1.62800516151</v>
      </c>
      <c r="D23890" s="389" t="s">
        <v>519</v>
      </c>
      <c r="E23890" s="389" t="s">
        <v>670</v>
      </c>
      <c r="F23890" s="389" t="s">
        <v>651</v>
      </c>
      <c r="G23890" s="389" t="s">
        <v>519</v>
      </c>
    </row>
    <row r="23891" spans="1:7">
      <c r="A23891" s="389" t="s">
        <v>574</v>
      </c>
      <c r="B23891" s="389" t="s">
        <v>519</v>
      </c>
      <c r="C23891" s="389">
        <v>0.91477530441900001</v>
      </c>
      <c r="D23891" s="389" t="s">
        <v>519</v>
      </c>
      <c r="E23891" s="389" t="s">
        <v>670</v>
      </c>
      <c r="F23891" s="389" t="s">
        <v>651</v>
      </c>
      <c r="G23891" s="389" t="s">
        <v>519</v>
      </c>
    </row>
    <row r="23892" spans="1:7">
      <c r="A23892" s="389" t="s">
        <v>574</v>
      </c>
      <c r="B23892" s="389" t="s">
        <v>519</v>
      </c>
      <c r="C23892" s="389">
        <v>0.91477530441900001</v>
      </c>
      <c r="D23892" s="389" t="s">
        <v>519</v>
      </c>
      <c r="E23892" s="389" t="s">
        <v>670</v>
      </c>
      <c r="F23892" s="389" t="s">
        <v>651</v>
      </c>
      <c r="G23892" s="389" t="s">
        <v>519</v>
      </c>
    </row>
    <row r="23893" spans="1:7">
      <c r="A23893" s="389" t="s">
        <v>525</v>
      </c>
      <c r="B23893" s="389" t="s">
        <v>519</v>
      </c>
      <c r="C23893" s="389">
        <v>3.17226966539</v>
      </c>
      <c r="D23893" s="389" t="s">
        <v>519</v>
      </c>
      <c r="E23893" s="389" t="s">
        <v>670</v>
      </c>
      <c r="F23893" s="389" t="s">
        <v>651</v>
      </c>
      <c r="G23893" s="389" t="s">
        <v>519</v>
      </c>
    </row>
    <row r="23894" spans="1:7">
      <c r="A23894" s="389" t="s">
        <v>525</v>
      </c>
      <c r="B23894" s="389" t="s">
        <v>519</v>
      </c>
      <c r="C23894" s="389">
        <v>3.17226966539</v>
      </c>
      <c r="D23894" s="389" t="s">
        <v>519</v>
      </c>
      <c r="E23894" s="389" t="s">
        <v>670</v>
      </c>
      <c r="F23894" s="389" t="s">
        <v>651</v>
      </c>
      <c r="G23894" s="389" t="s">
        <v>519</v>
      </c>
    </row>
    <row r="23895" spans="1:7">
      <c r="A23895" s="389" t="s">
        <v>525</v>
      </c>
      <c r="B23895" s="389" t="s">
        <v>519</v>
      </c>
      <c r="C23895" s="389">
        <v>3.17226966539</v>
      </c>
      <c r="D23895" s="389" t="s">
        <v>519</v>
      </c>
      <c r="E23895" s="389" t="s">
        <v>670</v>
      </c>
      <c r="F23895" s="389" t="s">
        <v>651</v>
      </c>
      <c r="G23895" s="389" t="s">
        <v>519</v>
      </c>
    </row>
    <row r="23896" spans="1:7">
      <c r="A23896" s="389" t="s">
        <v>554</v>
      </c>
      <c r="B23896" s="389" t="s">
        <v>519</v>
      </c>
      <c r="C23896" s="389">
        <v>0.43104179198800002</v>
      </c>
      <c r="D23896" s="389" t="s">
        <v>519</v>
      </c>
      <c r="E23896" s="389" t="s">
        <v>670</v>
      </c>
      <c r="F23896" s="389" t="s">
        <v>651</v>
      </c>
      <c r="G23896" s="389" t="s">
        <v>519</v>
      </c>
    </row>
    <row r="23897" spans="1:7">
      <c r="A23897" s="389" t="s">
        <v>563</v>
      </c>
      <c r="B23897" s="389" t="s">
        <v>519</v>
      </c>
      <c r="C23897" s="389">
        <v>1.4667707803100001</v>
      </c>
      <c r="D23897" s="389" t="s">
        <v>519</v>
      </c>
      <c r="E23897" s="389" t="s">
        <v>670</v>
      </c>
      <c r="F23897" s="389" t="s">
        <v>651</v>
      </c>
      <c r="G23897" s="389" t="s">
        <v>519</v>
      </c>
    </row>
    <row r="23898" spans="1:7">
      <c r="A23898" s="389" t="s">
        <v>550</v>
      </c>
      <c r="B23898" s="389" t="s">
        <v>519</v>
      </c>
      <c r="C23898" s="389">
        <v>0.93764964366799997</v>
      </c>
      <c r="D23898" s="389" t="s">
        <v>519</v>
      </c>
      <c r="E23898" s="389" t="s">
        <v>670</v>
      </c>
      <c r="F23898" s="389" t="s">
        <v>651</v>
      </c>
      <c r="G23898" s="389" t="s">
        <v>519</v>
      </c>
    </row>
    <row r="23899" spans="1:7">
      <c r="A23899" s="389" t="s">
        <v>564</v>
      </c>
      <c r="B23899" s="389" t="s">
        <v>519</v>
      </c>
      <c r="C23899" s="389">
        <v>0.60496331550299998</v>
      </c>
      <c r="D23899" s="389" t="s">
        <v>519</v>
      </c>
      <c r="E23899" s="389" t="s">
        <v>670</v>
      </c>
      <c r="F23899" s="389" t="s">
        <v>651</v>
      </c>
      <c r="G23899" s="389" t="s">
        <v>519</v>
      </c>
    </row>
    <row r="23900" spans="1:7">
      <c r="A23900" s="389" t="s">
        <v>535</v>
      </c>
      <c r="B23900" s="389" t="s">
        <v>519</v>
      </c>
      <c r="C23900" s="389">
        <v>0.110106482518</v>
      </c>
      <c r="D23900" s="389" t="s">
        <v>519</v>
      </c>
      <c r="E23900" s="389" t="s">
        <v>670</v>
      </c>
      <c r="F23900" s="389" t="s">
        <v>651</v>
      </c>
      <c r="G23900" s="389" t="s">
        <v>519</v>
      </c>
    </row>
    <row r="23901" spans="1:7">
      <c r="A23901" s="389" t="s">
        <v>576</v>
      </c>
      <c r="B23901" s="389" t="s">
        <v>519</v>
      </c>
      <c r="C23901" s="389">
        <v>0.105166708884</v>
      </c>
      <c r="D23901" s="389" t="s">
        <v>519</v>
      </c>
      <c r="E23901" s="389" t="s">
        <v>670</v>
      </c>
      <c r="F23901" s="389" t="s">
        <v>651</v>
      </c>
      <c r="G23901" s="389" t="s">
        <v>519</v>
      </c>
    </row>
    <row r="23902" spans="1:7">
      <c r="A23902" s="389" t="s">
        <v>578</v>
      </c>
      <c r="B23902" s="389" t="s">
        <v>519</v>
      </c>
      <c r="C23902" s="389">
        <v>0.105166708884</v>
      </c>
      <c r="D23902" s="389" t="s">
        <v>519</v>
      </c>
      <c r="E23902" s="389" t="s">
        <v>670</v>
      </c>
      <c r="F23902" s="389" t="s">
        <v>651</v>
      </c>
      <c r="G23902" s="389" t="s">
        <v>519</v>
      </c>
    </row>
    <row r="23903" spans="1:7">
      <c r="A23903" s="389" t="s">
        <v>525</v>
      </c>
      <c r="B23903" s="389" t="s">
        <v>519</v>
      </c>
      <c r="C23903" s="389">
        <v>0.43464900998</v>
      </c>
      <c r="D23903" s="389" t="s">
        <v>519</v>
      </c>
      <c r="E23903" s="389" t="s">
        <v>670</v>
      </c>
      <c r="F23903" s="389" t="s">
        <v>651</v>
      </c>
      <c r="G23903" s="389" t="s">
        <v>519</v>
      </c>
    </row>
    <row r="23904" spans="1:7">
      <c r="A23904" s="389" t="s">
        <v>568</v>
      </c>
      <c r="B23904" s="389" t="s">
        <v>519</v>
      </c>
      <c r="C23904" s="389">
        <v>0.43464900998</v>
      </c>
      <c r="D23904" s="389" t="s">
        <v>519</v>
      </c>
      <c r="E23904" s="389" t="s">
        <v>670</v>
      </c>
      <c r="F23904" s="389" t="s">
        <v>651</v>
      </c>
      <c r="G23904" s="389" t="s">
        <v>519</v>
      </c>
    </row>
    <row r="23905" spans="1:7">
      <c r="A23905" s="389" t="s">
        <v>530</v>
      </c>
      <c r="B23905" s="389" t="s">
        <v>519</v>
      </c>
      <c r="C23905" s="389">
        <v>0.123761897877</v>
      </c>
      <c r="D23905" s="389" t="s">
        <v>519</v>
      </c>
      <c r="E23905" s="389" t="s">
        <v>670</v>
      </c>
      <c r="F23905" s="389" t="s">
        <v>651</v>
      </c>
      <c r="G23905" s="389" t="s">
        <v>519</v>
      </c>
    </row>
    <row r="23906" spans="1:7">
      <c r="A23906" s="389" t="s">
        <v>543</v>
      </c>
      <c r="B23906" s="389" t="s">
        <v>519</v>
      </c>
      <c r="C23906" s="389">
        <v>20.889406290099899</v>
      </c>
      <c r="D23906" s="389" t="s">
        <v>519</v>
      </c>
      <c r="E23906" s="389" t="s">
        <v>670</v>
      </c>
      <c r="F23906" s="389" t="s">
        <v>651</v>
      </c>
      <c r="G23906" s="389" t="s">
        <v>519</v>
      </c>
    </row>
    <row r="23907" spans="1:7">
      <c r="A23907" s="389" t="s">
        <v>581</v>
      </c>
      <c r="B23907" s="389" t="s">
        <v>519</v>
      </c>
      <c r="C23907" s="389">
        <v>1.3917913479099999</v>
      </c>
      <c r="D23907" s="389" t="s">
        <v>519</v>
      </c>
      <c r="E23907" s="389" t="s">
        <v>670</v>
      </c>
      <c r="F23907" s="389" t="s">
        <v>651</v>
      </c>
      <c r="G23907" s="389" t="s">
        <v>519</v>
      </c>
    </row>
    <row r="23908" spans="1:7">
      <c r="A23908" s="389" t="s">
        <v>581</v>
      </c>
      <c r="B23908" s="389" t="s">
        <v>519</v>
      </c>
      <c r="C23908" s="389">
        <v>1.3917913479099999</v>
      </c>
      <c r="D23908" s="389" t="s">
        <v>519</v>
      </c>
      <c r="E23908" s="389" t="s">
        <v>670</v>
      </c>
      <c r="F23908" s="389" t="s">
        <v>651</v>
      </c>
      <c r="G23908" s="389" t="s">
        <v>519</v>
      </c>
    </row>
    <row r="23909" spans="1:7">
      <c r="A23909" s="389" t="s">
        <v>542</v>
      </c>
      <c r="B23909" s="389" t="s">
        <v>519</v>
      </c>
      <c r="C23909" s="389">
        <v>0.45076673673700002</v>
      </c>
      <c r="D23909" s="389" t="s">
        <v>519</v>
      </c>
      <c r="E23909" s="389" t="s">
        <v>670</v>
      </c>
      <c r="F23909" s="389" t="s">
        <v>651</v>
      </c>
      <c r="G23909" s="389" t="s">
        <v>519</v>
      </c>
    </row>
    <row r="23910" spans="1:7">
      <c r="A23910" s="389" t="s">
        <v>543</v>
      </c>
      <c r="B23910" s="389" t="s">
        <v>519</v>
      </c>
      <c r="C23910" s="389">
        <v>0.55351320584300001</v>
      </c>
      <c r="D23910" s="389" t="s">
        <v>519</v>
      </c>
      <c r="E23910" s="389" t="s">
        <v>670</v>
      </c>
      <c r="F23910" s="389" t="s">
        <v>651</v>
      </c>
      <c r="G23910" s="389" t="s">
        <v>519</v>
      </c>
    </row>
    <row r="23911" spans="1:7">
      <c r="A23911" s="389" t="s">
        <v>547</v>
      </c>
      <c r="B23911" s="389" t="s">
        <v>519</v>
      </c>
      <c r="C23911" s="389">
        <v>0.426485413102</v>
      </c>
      <c r="D23911" s="389" t="s">
        <v>519</v>
      </c>
      <c r="E23911" s="389" t="s">
        <v>670</v>
      </c>
      <c r="F23911" s="389" t="s">
        <v>651</v>
      </c>
      <c r="G23911" s="389" t="s">
        <v>519</v>
      </c>
    </row>
    <row r="23912" spans="1:7">
      <c r="A23912" s="389" t="s">
        <v>547</v>
      </c>
      <c r="B23912" s="389" t="s">
        <v>519</v>
      </c>
      <c r="C23912" s="389">
        <v>1.6331772716599999</v>
      </c>
      <c r="D23912" s="389" t="s">
        <v>519</v>
      </c>
      <c r="E23912" s="389" t="s">
        <v>670</v>
      </c>
      <c r="F23912" s="389" t="s">
        <v>651</v>
      </c>
      <c r="G23912" s="389" t="s">
        <v>519</v>
      </c>
    </row>
    <row r="23913" spans="1:7">
      <c r="A23913" s="389" t="s">
        <v>547</v>
      </c>
      <c r="B23913" s="389" t="s">
        <v>519</v>
      </c>
      <c r="C23913" s="389">
        <v>1.6331772716599999</v>
      </c>
      <c r="D23913" s="389" t="s">
        <v>519</v>
      </c>
      <c r="E23913" s="389" t="s">
        <v>670</v>
      </c>
      <c r="F23913" s="389" t="s">
        <v>651</v>
      </c>
      <c r="G23913" s="389" t="s">
        <v>519</v>
      </c>
    </row>
    <row r="23914" spans="1:7">
      <c r="A23914" s="389" t="s">
        <v>550</v>
      </c>
      <c r="B23914" s="389" t="s">
        <v>519</v>
      </c>
      <c r="C23914" s="389">
        <v>1.6331772716599999</v>
      </c>
      <c r="D23914" s="389" t="s">
        <v>519</v>
      </c>
      <c r="E23914" s="389" t="s">
        <v>670</v>
      </c>
      <c r="F23914" s="389" t="s">
        <v>651</v>
      </c>
      <c r="G23914" s="389" t="s">
        <v>519</v>
      </c>
    </row>
    <row r="23915" spans="1:7">
      <c r="A23915" s="389" t="s">
        <v>543</v>
      </c>
      <c r="B23915" s="389" t="s">
        <v>519</v>
      </c>
      <c r="C23915" s="389">
        <v>0.59655192173600002</v>
      </c>
      <c r="D23915" s="389" t="s">
        <v>519</v>
      </c>
      <c r="E23915" s="389" t="s">
        <v>670</v>
      </c>
      <c r="F23915" s="389" t="s">
        <v>651</v>
      </c>
      <c r="G23915" s="389" t="s">
        <v>519</v>
      </c>
    </row>
    <row r="23916" spans="1:7">
      <c r="A23916" s="389" t="s">
        <v>577</v>
      </c>
      <c r="B23916" s="389" t="s">
        <v>519</v>
      </c>
      <c r="C23916" s="389">
        <v>0.58153481808100005</v>
      </c>
      <c r="D23916" s="389" t="s">
        <v>519</v>
      </c>
      <c r="E23916" s="389" t="s">
        <v>670</v>
      </c>
      <c r="F23916" s="389" t="s">
        <v>651</v>
      </c>
      <c r="G23916" s="389" t="s">
        <v>519</v>
      </c>
    </row>
    <row r="23917" spans="1:7">
      <c r="A23917" s="389" t="s">
        <v>549</v>
      </c>
      <c r="B23917" s="389" t="s">
        <v>519</v>
      </c>
      <c r="C23917" s="389">
        <v>2.4026120349600002</v>
      </c>
      <c r="D23917" s="389" t="s">
        <v>519</v>
      </c>
      <c r="E23917" s="389" t="s">
        <v>670</v>
      </c>
      <c r="F23917" s="389" t="s">
        <v>651</v>
      </c>
      <c r="G23917" s="389" t="s">
        <v>519</v>
      </c>
    </row>
    <row r="23918" spans="1:7">
      <c r="A23918" s="389" t="s">
        <v>565</v>
      </c>
      <c r="B23918" s="389" t="s">
        <v>519</v>
      </c>
      <c r="C23918" s="389">
        <v>1.40407412807</v>
      </c>
      <c r="D23918" s="389" t="s">
        <v>519</v>
      </c>
      <c r="E23918" s="389" t="s">
        <v>670</v>
      </c>
      <c r="F23918" s="389" t="s">
        <v>651</v>
      </c>
      <c r="G23918" s="389" t="s">
        <v>519</v>
      </c>
    </row>
    <row r="23919" spans="1:7">
      <c r="A23919" s="389" t="s">
        <v>565</v>
      </c>
      <c r="B23919" s="389" t="s">
        <v>519</v>
      </c>
      <c r="C23919" s="389">
        <v>1.40407412807</v>
      </c>
      <c r="D23919" s="389" t="s">
        <v>519</v>
      </c>
      <c r="E23919" s="389" t="s">
        <v>670</v>
      </c>
      <c r="F23919" s="389" t="s">
        <v>651</v>
      </c>
      <c r="G23919" s="389" t="s">
        <v>519</v>
      </c>
    </row>
    <row r="23920" spans="1:7">
      <c r="A23920" s="389" t="s">
        <v>571</v>
      </c>
      <c r="B23920" s="389" t="s">
        <v>519</v>
      </c>
      <c r="C23920" s="389">
        <v>0.67175742230900004</v>
      </c>
      <c r="D23920" s="389" t="s">
        <v>519</v>
      </c>
      <c r="E23920" s="389" t="s">
        <v>670</v>
      </c>
      <c r="F23920" s="389" t="s">
        <v>651</v>
      </c>
      <c r="G23920" s="389" t="s">
        <v>519</v>
      </c>
    </row>
    <row r="23921" spans="1:7">
      <c r="A23921" s="389" t="s">
        <v>535</v>
      </c>
      <c r="B23921" s="389" t="s">
        <v>519</v>
      </c>
      <c r="C23921" s="389">
        <v>0.69786491349799995</v>
      </c>
      <c r="D23921" s="389" t="s">
        <v>519</v>
      </c>
      <c r="E23921" s="389" t="s">
        <v>670</v>
      </c>
      <c r="F23921" s="389" t="s">
        <v>651</v>
      </c>
      <c r="G23921" s="389" t="s">
        <v>519</v>
      </c>
    </row>
    <row r="23922" spans="1:7">
      <c r="A23922" s="389" t="s">
        <v>562</v>
      </c>
      <c r="B23922" s="389" t="s">
        <v>519</v>
      </c>
      <c r="C23922" s="389">
        <v>0.41953555038500001</v>
      </c>
      <c r="D23922" s="389" t="s">
        <v>519</v>
      </c>
      <c r="E23922" s="389" t="s">
        <v>670</v>
      </c>
      <c r="F23922" s="389" t="s">
        <v>651</v>
      </c>
      <c r="G23922" s="389" t="s">
        <v>519</v>
      </c>
    </row>
    <row r="23923" spans="1:7">
      <c r="A23923" s="389" t="s">
        <v>556</v>
      </c>
      <c r="B23923" s="389" t="s">
        <v>519</v>
      </c>
      <c r="C23923" s="389">
        <v>1.2059710368500001</v>
      </c>
      <c r="D23923" s="389" t="s">
        <v>519</v>
      </c>
      <c r="E23923" s="389" t="s">
        <v>670</v>
      </c>
      <c r="F23923" s="389" t="s">
        <v>674</v>
      </c>
      <c r="G23923" s="389" t="s">
        <v>519</v>
      </c>
    </row>
    <row r="23924" spans="1:7">
      <c r="A23924" s="389" t="s">
        <v>578</v>
      </c>
      <c r="B23924" s="389" t="s">
        <v>519</v>
      </c>
      <c r="C23924" s="389">
        <v>0.719200931604</v>
      </c>
      <c r="D23924" s="389" t="s">
        <v>519</v>
      </c>
      <c r="E23924" s="389" t="s">
        <v>670</v>
      </c>
      <c r="F23924" s="389" t="s">
        <v>674</v>
      </c>
      <c r="G23924" s="389" t="s">
        <v>519</v>
      </c>
    </row>
    <row r="23925" spans="1:7">
      <c r="A23925" s="389" t="s">
        <v>544</v>
      </c>
      <c r="B23925" s="389" t="s">
        <v>519</v>
      </c>
      <c r="C23925" s="389">
        <v>1.0052204328000001</v>
      </c>
      <c r="D23925" s="389" t="s">
        <v>519</v>
      </c>
      <c r="E23925" s="389" t="s">
        <v>670</v>
      </c>
      <c r="F23925" s="389" t="s">
        <v>674</v>
      </c>
      <c r="G23925" s="389" t="s">
        <v>519</v>
      </c>
    </row>
    <row r="23926" spans="1:7">
      <c r="A23926" s="389" t="s">
        <v>544</v>
      </c>
      <c r="B23926" s="389" t="s">
        <v>519</v>
      </c>
      <c r="C23926" s="389">
        <v>1.0052204328000001</v>
      </c>
      <c r="D23926" s="389" t="s">
        <v>519</v>
      </c>
      <c r="E23926" s="389" t="s">
        <v>670</v>
      </c>
      <c r="F23926" s="389" t="s">
        <v>674</v>
      </c>
      <c r="G23926" s="389" t="s">
        <v>519</v>
      </c>
    </row>
    <row r="23927" spans="1:7">
      <c r="A23927" s="389" t="s">
        <v>525</v>
      </c>
      <c r="B23927" s="389" t="s">
        <v>519</v>
      </c>
      <c r="C23927" s="389">
        <v>0.61581450579100006</v>
      </c>
      <c r="D23927" s="389" t="s">
        <v>519</v>
      </c>
      <c r="E23927" s="389" t="s">
        <v>670</v>
      </c>
      <c r="F23927" s="389" t="s">
        <v>674</v>
      </c>
      <c r="G23927" s="389" t="s">
        <v>519</v>
      </c>
    </row>
    <row r="23928" spans="1:7">
      <c r="A23928" s="389" t="s">
        <v>525</v>
      </c>
      <c r="B23928" s="389" t="s">
        <v>519</v>
      </c>
      <c r="C23928" s="389">
        <v>0.61581450579100006</v>
      </c>
      <c r="D23928" s="389" t="s">
        <v>519</v>
      </c>
      <c r="E23928" s="389" t="s">
        <v>670</v>
      </c>
      <c r="F23928" s="389" t="s">
        <v>674</v>
      </c>
      <c r="G23928" s="389" t="s">
        <v>519</v>
      </c>
    </row>
    <row r="23929" spans="1:7">
      <c r="A23929" s="389" t="s">
        <v>526</v>
      </c>
      <c r="B23929" s="389" t="s">
        <v>519</v>
      </c>
      <c r="C23929" s="389">
        <v>0.61581450579100006</v>
      </c>
      <c r="D23929" s="389" t="s">
        <v>519</v>
      </c>
      <c r="E23929" s="389" t="s">
        <v>670</v>
      </c>
      <c r="F23929" s="389" t="s">
        <v>674</v>
      </c>
      <c r="G23929" s="389" t="s">
        <v>519</v>
      </c>
    </row>
    <row r="23930" spans="1:7">
      <c r="A23930" s="389" t="s">
        <v>568</v>
      </c>
      <c r="B23930" s="389" t="s">
        <v>519</v>
      </c>
      <c r="C23930" s="389">
        <v>0.61581450579100006</v>
      </c>
      <c r="D23930" s="389" t="s">
        <v>519</v>
      </c>
      <c r="E23930" s="389" t="s">
        <v>670</v>
      </c>
      <c r="F23930" s="389" t="s">
        <v>674</v>
      </c>
      <c r="G23930" s="389" t="s">
        <v>519</v>
      </c>
    </row>
    <row r="23931" spans="1:7">
      <c r="A23931" s="389" t="s">
        <v>568</v>
      </c>
      <c r="B23931" s="389" t="s">
        <v>519</v>
      </c>
      <c r="C23931" s="389">
        <v>0.61581450579100006</v>
      </c>
      <c r="D23931" s="389" t="s">
        <v>519</v>
      </c>
      <c r="E23931" s="389" t="s">
        <v>670</v>
      </c>
      <c r="F23931" s="389" t="s">
        <v>674</v>
      </c>
      <c r="G23931" s="389" t="s">
        <v>519</v>
      </c>
    </row>
    <row r="23932" spans="1:7">
      <c r="A23932" s="389" t="s">
        <v>551</v>
      </c>
      <c r="B23932" s="389" t="s">
        <v>519</v>
      </c>
      <c r="C23932" s="389">
        <v>0.53350790179200003</v>
      </c>
      <c r="D23932" s="389" t="s">
        <v>519</v>
      </c>
      <c r="E23932" s="389" t="s">
        <v>670</v>
      </c>
      <c r="F23932" s="389" t="s">
        <v>674</v>
      </c>
      <c r="G23932" s="389" t="s">
        <v>519</v>
      </c>
    </row>
    <row r="23933" spans="1:7">
      <c r="A23933" s="389" t="s">
        <v>549</v>
      </c>
      <c r="B23933" s="389" t="s">
        <v>519</v>
      </c>
      <c r="C23933" s="389">
        <v>6.4457005377099996</v>
      </c>
      <c r="D23933" s="389" t="s">
        <v>519</v>
      </c>
      <c r="E23933" s="389" t="s">
        <v>670</v>
      </c>
      <c r="F23933" s="389" t="s">
        <v>674</v>
      </c>
      <c r="G23933" s="389" t="s">
        <v>519</v>
      </c>
    </row>
    <row r="23934" spans="1:7">
      <c r="A23934" s="389" t="s">
        <v>563</v>
      </c>
      <c r="B23934" s="389" t="s">
        <v>519</v>
      </c>
      <c r="C23934" s="389">
        <v>2.3639927417200002</v>
      </c>
      <c r="D23934" s="389" t="s">
        <v>519</v>
      </c>
      <c r="E23934" s="389" t="s">
        <v>670</v>
      </c>
      <c r="F23934" s="389" t="s">
        <v>674</v>
      </c>
      <c r="G23934" s="389" t="s">
        <v>519</v>
      </c>
    </row>
    <row r="23935" spans="1:7">
      <c r="A23935" s="389" t="s">
        <v>566</v>
      </c>
      <c r="B23935" s="389" t="s">
        <v>519</v>
      </c>
      <c r="C23935" s="389">
        <v>0.44757832707900003</v>
      </c>
      <c r="D23935" s="389" t="s">
        <v>519</v>
      </c>
      <c r="E23935" s="389" t="s">
        <v>670</v>
      </c>
      <c r="F23935" s="389" t="s">
        <v>674</v>
      </c>
      <c r="G23935" s="389" t="s">
        <v>519</v>
      </c>
    </row>
    <row r="23936" spans="1:7">
      <c r="A23936" s="389" t="s">
        <v>560</v>
      </c>
      <c r="B23936" s="389" t="s">
        <v>519</v>
      </c>
      <c r="C23936" s="389">
        <v>2.5734441482100001</v>
      </c>
      <c r="D23936" s="389" t="s">
        <v>519</v>
      </c>
      <c r="E23936" s="389" t="s">
        <v>670</v>
      </c>
      <c r="F23936" s="389" t="s">
        <v>674</v>
      </c>
      <c r="G23936" s="389" t="s">
        <v>519</v>
      </c>
    </row>
    <row r="23937" spans="1:7">
      <c r="A23937" s="389" t="s">
        <v>560</v>
      </c>
      <c r="B23937" s="389" t="s">
        <v>519</v>
      </c>
      <c r="C23937" s="389">
        <v>2.5734441482100001</v>
      </c>
      <c r="D23937" s="389" t="s">
        <v>519</v>
      </c>
      <c r="E23937" s="389" t="s">
        <v>670</v>
      </c>
      <c r="F23937" s="389" t="s">
        <v>674</v>
      </c>
      <c r="G23937" s="389" t="s">
        <v>519</v>
      </c>
    </row>
    <row r="23938" spans="1:7">
      <c r="A23938" s="389" t="s">
        <v>560</v>
      </c>
      <c r="B23938" s="389" t="s">
        <v>519</v>
      </c>
      <c r="C23938" s="389">
        <v>2.5734441482100001</v>
      </c>
      <c r="D23938" s="389" t="s">
        <v>519</v>
      </c>
      <c r="E23938" s="389" t="s">
        <v>670</v>
      </c>
      <c r="F23938" s="389" t="s">
        <v>674</v>
      </c>
      <c r="G23938" s="389" t="s">
        <v>519</v>
      </c>
    </row>
    <row r="23939" spans="1:7">
      <c r="A23939" s="389" t="s">
        <v>560</v>
      </c>
      <c r="B23939" s="389" t="s">
        <v>519</v>
      </c>
      <c r="C23939" s="389">
        <v>2.5734441482100001</v>
      </c>
      <c r="D23939" s="389" t="s">
        <v>519</v>
      </c>
      <c r="E23939" s="389" t="s">
        <v>670</v>
      </c>
      <c r="F23939" s="389" t="s">
        <v>674</v>
      </c>
      <c r="G23939" s="389" t="s">
        <v>519</v>
      </c>
    </row>
    <row r="23940" spans="1:7">
      <c r="A23940" s="389" t="s">
        <v>560</v>
      </c>
      <c r="B23940" s="389" t="s">
        <v>519</v>
      </c>
      <c r="C23940" s="389">
        <v>2.5734441482100001</v>
      </c>
      <c r="D23940" s="389" t="s">
        <v>519</v>
      </c>
      <c r="E23940" s="389" t="s">
        <v>670</v>
      </c>
      <c r="F23940" s="389" t="s">
        <v>674</v>
      </c>
      <c r="G23940" s="389" t="s">
        <v>519</v>
      </c>
    </row>
    <row r="23941" spans="1:7">
      <c r="A23941" s="389" t="s">
        <v>569</v>
      </c>
      <c r="B23941" s="389" t="s">
        <v>519</v>
      </c>
      <c r="C23941" s="389">
        <v>1.0279065858300001</v>
      </c>
      <c r="D23941" s="389" t="s">
        <v>519</v>
      </c>
      <c r="E23941" s="389" t="s">
        <v>670</v>
      </c>
      <c r="F23941" s="389" t="s">
        <v>674</v>
      </c>
      <c r="G23941" s="389" t="s">
        <v>519</v>
      </c>
    </row>
    <row r="23942" spans="1:7">
      <c r="A23942" s="389" t="s">
        <v>569</v>
      </c>
      <c r="B23942" s="389" t="s">
        <v>519</v>
      </c>
      <c r="C23942" s="389">
        <v>1.0279065858300001</v>
      </c>
      <c r="D23942" s="389" t="s">
        <v>519</v>
      </c>
      <c r="E23942" s="389" t="s">
        <v>670</v>
      </c>
      <c r="F23942" s="389" t="s">
        <v>674</v>
      </c>
      <c r="G23942" s="389" t="s">
        <v>519</v>
      </c>
    </row>
    <row r="23943" spans="1:7">
      <c r="A23943" s="389" t="s">
        <v>542</v>
      </c>
      <c r="B23943" s="389" t="s">
        <v>519</v>
      </c>
      <c r="C23943" s="389">
        <v>2.6127203947000002</v>
      </c>
      <c r="D23943" s="389" t="s">
        <v>519</v>
      </c>
      <c r="E23943" s="389" t="s">
        <v>670</v>
      </c>
      <c r="F23943" s="389" t="s">
        <v>674</v>
      </c>
      <c r="G23943" s="389" t="s">
        <v>519</v>
      </c>
    </row>
    <row r="23944" spans="1:7">
      <c r="A23944" s="389" t="s">
        <v>542</v>
      </c>
      <c r="B23944" s="389" t="s">
        <v>519</v>
      </c>
      <c r="C23944" s="389">
        <v>2.6127203947000002</v>
      </c>
      <c r="D23944" s="389" t="s">
        <v>519</v>
      </c>
      <c r="E23944" s="389" t="s">
        <v>670</v>
      </c>
      <c r="F23944" s="389" t="s">
        <v>674</v>
      </c>
      <c r="G23944" s="389" t="s">
        <v>519</v>
      </c>
    </row>
    <row r="23945" spans="1:7">
      <c r="A23945" s="389" t="s">
        <v>547</v>
      </c>
      <c r="B23945" s="389" t="s">
        <v>519</v>
      </c>
      <c r="C23945" s="389">
        <v>1.4658369559</v>
      </c>
      <c r="D23945" s="389" t="s">
        <v>519</v>
      </c>
      <c r="E23945" s="389" t="s">
        <v>670</v>
      </c>
      <c r="F23945" s="389" t="s">
        <v>653</v>
      </c>
      <c r="G23945" s="389" t="s">
        <v>519</v>
      </c>
    </row>
    <row r="23946" spans="1:7">
      <c r="A23946" s="389" t="s">
        <v>532</v>
      </c>
      <c r="B23946" s="389" t="s">
        <v>519</v>
      </c>
      <c r="C23946" s="389">
        <v>0.91085030210499995</v>
      </c>
      <c r="D23946" s="389" t="s">
        <v>519</v>
      </c>
      <c r="E23946" s="389" t="s">
        <v>670</v>
      </c>
      <c r="F23946" s="389" t="s">
        <v>664</v>
      </c>
      <c r="G23946" s="389" t="s">
        <v>519</v>
      </c>
    </row>
    <row r="23947" spans="1:7">
      <c r="A23947" s="389" t="s">
        <v>532</v>
      </c>
      <c r="B23947" s="389" t="s">
        <v>519</v>
      </c>
      <c r="C23947" s="389">
        <v>0.91085030210499995</v>
      </c>
      <c r="D23947" s="389" t="s">
        <v>519</v>
      </c>
      <c r="E23947" s="389" t="s">
        <v>670</v>
      </c>
      <c r="F23947" s="389" t="s">
        <v>664</v>
      </c>
      <c r="G23947" s="389" t="s">
        <v>519</v>
      </c>
    </row>
    <row r="23948" spans="1:7">
      <c r="A23948" s="389" t="s">
        <v>578</v>
      </c>
      <c r="B23948" s="389" t="s">
        <v>519</v>
      </c>
      <c r="C23948" s="389">
        <v>1.7139280185400001</v>
      </c>
      <c r="D23948" s="389" t="s">
        <v>519</v>
      </c>
      <c r="E23948" s="389" t="s">
        <v>670</v>
      </c>
      <c r="F23948" s="389" t="s">
        <v>664</v>
      </c>
      <c r="G23948" s="389" t="s">
        <v>519</v>
      </c>
    </row>
    <row r="23949" spans="1:7">
      <c r="A23949" s="389" t="s">
        <v>578</v>
      </c>
      <c r="B23949" s="389" t="s">
        <v>519</v>
      </c>
      <c r="C23949" s="389">
        <v>1.7139280185400001</v>
      </c>
      <c r="D23949" s="389" t="s">
        <v>519</v>
      </c>
      <c r="E23949" s="389" t="s">
        <v>670</v>
      </c>
      <c r="F23949" s="389" t="s">
        <v>664</v>
      </c>
      <c r="G23949" s="389" t="s">
        <v>519</v>
      </c>
    </row>
    <row r="23950" spans="1:7">
      <c r="A23950" s="389" t="s">
        <v>578</v>
      </c>
      <c r="B23950" s="389" t="s">
        <v>519</v>
      </c>
      <c r="C23950" s="389">
        <v>1.7139280185400001</v>
      </c>
      <c r="D23950" s="389" t="s">
        <v>519</v>
      </c>
      <c r="E23950" s="389" t="s">
        <v>670</v>
      </c>
      <c r="F23950" s="389" t="s">
        <v>664</v>
      </c>
      <c r="G23950" s="389" t="s">
        <v>519</v>
      </c>
    </row>
    <row r="23951" spans="1:7">
      <c r="A23951" s="389" t="s">
        <v>577</v>
      </c>
      <c r="B23951" s="389" t="s">
        <v>519</v>
      </c>
      <c r="C23951" s="389">
        <v>0.74636393056200001</v>
      </c>
      <c r="D23951" s="389" t="s">
        <v>519</v>
      </c>
      <c r="E23951" s="389" t="s">
        <v>670</v>
      </c>
      <c r="F23951" s="389" t="s">
        <v>664</v>
      </c>
      <c r="G23951" s="389" t="s">
        <v>519</v>
      </c>
    </row>
    <row r="23952" spans="1:7">
      <c r="A23952" s="389" t="s">
        <v>577</v>
      </c>
      <c r="B23952" s="389" t="s">
        <v>519</v>
      </c>
      <c r="C23952" s="389">
        <v>0.15300018215</v>
      </c>
      <c r="D23952" s="389" t="s">
        <v>519</v>
      </c>
      <c r="E23952" s="389" t="s">
        <v>670</v>
      </c>
      <c r="F23952" s="389" t="s">
        <v>664</v>
      </c>
      <c r="G23952" s="389" t="s">
        <v>519</v>
      </c>
    </row>
    <row r="23953" spans="1:7">
      <c r="A23953" s="389" t="s">
        <v>514</v>
      </c>
      <c r="B23953" s="389" t="s">
        <v>519</v>
      </c>
      <c r="C23953" s="389">
        <v>5.6022689994299997</v>
      </c>
      <c r="D23953" s="389" t="s">
        <v>519</v>
      </c>
      <c r="E23953" s="389" t="s">
        <v>670</v>
      </c>
      <c r="F23953" s="389" t="s">
        <v>664</v>
      </c>
      <c r="G23953" s="389" t="s">
        <v>519</v>
      </c>
    </row>
    <row r="23954" spans="1:7">
      <c r="A23954" s="389" t="s">
        <v>547</v>
      </c>
      <c r="B23954" s="389" t="s">
        <v>519</v>
      </c>
      <c r="C23954" s="389">
        <v>0.50256746965800003</v>
      </c>
      <c r="D23954" s="389" t="s">
        <v>519</v>
      </c>
      <c r="E23954" s="389" t="s">
        <v>670</v>
      </c>
      <c r="F23954" s="389" t="s">
        <v>664</v>
      </c>
      <c r="G23954" s="389" t="s">
        <v>519</v>
      </c>
    </row>
    <row r="23955" spans="1:7">
      <c r="A23955" s="389" t="s">
        <v>547</v>
      </c>
      <c r="B23955" s="389" t="s">
        <v>519</v>
      </c>
      <c r="C23955" s="389">
        <v>0.50256746965800003</v>
      </c>
      <c r="D23955" s="389" t="s">
        <v>519</v>
      </c>
      <c r="E23955" s="389" t="s">
        <v>670</v>
      </c>
      <c r="F23955" s="389" t="s">
        <v>664</v>
      </c>
      <c r="G23955" s="389" t="s">
        <v>519</v>
      </c>
    </row>
    <row r="23956" spans="1:7">
      <c r="A23956" s="389" t="s">
        <v>550</v>
      </c>
      <c r="B23956" s="389" t="s">
        <v>519</v>
      </c>
      <c r="C23956" s="389">
        <v>0.96871331395100002</v>
      </c>
      <c r="D23956" s="389" t="s">
        <v>519</v>
      </c>
      <c r="E23956" s="389" t="s">
        <v>670</v>
      </c>
      <c r="F23956" s="389" t="s">
        <v>664</v>
      </c>
      <c r="G23956" s="389" t="s">
        <v>519</v>
      </c>
    </row>
    <row r="23957" spans="1:7">
      <c r="A23957" s="389" t="s">
        <v>547</v>
      </c>
      <c r="B23957" s="389" t="s">
        <v>519</v>
      </c>
      <c r="C23957" s="389">
        <v>1.0602518301899999</v>
      </c>
      <c r="D23957" s="389" t="s">
        <v>519</v>
      </c>
      <c r="E23957" s="389" t="s">
        <v>670</v>
      </c>
      <c r="F23957" s="389" t="s">
        <v>664</v>
      </c>
      <c r="G23957" s="389" t="s">
        <v>519</v>
      </c>
    </row>
    <row r="23958" spans="1:7">
      <c r="A23958" s="389" t="s">
        <v>577</v>
      </c>
      <c r="B23958" s="389" t="s">
        <v>519</v>
      </c>
      <c r="C23958" s="389">
        <v>0.419977983123</v>
      </c>
      <c r="D23958" s="389" t="s">
        <v>519</v>
      </c>
      <c r="E23958" s="389" t="s">
        <v>670</v>
      </c>
      <c r="F23958" s="389" t="s">
        <v>664</v>
      </c>
      <c r="G23958" s="389" t="s">
        <v>519</v>
      </c>
    </row>
    <row r="23959" spans="1:7">
      <c r="A23959" s="389" t="s">
        <v>577</v>
      </c>
      <c r="B23959" s="389" t="s">
        <v>519</v>
      </c>
      <c r="C23959" s="389">
        <v>0.419977983123</v>
      </c>
      <c r="D23959" s="389" t="s">
        <v>519</v>
      </c>
      <c r="E23959" s="389" t="s">
        <v>670</v>
      </c>
      <c r="F23959" s="389" t="s">
        <v>664</v>
      </c>
      <c r="G23959" s="389" t="s">
        <v>519</v>
      </c>
    </row>
    <row r="23960" spans="1:7">
      <c r="A23960" s="389" t="s">
        <v>560</v>
      </c>
      <c r="B23960" s="389" t="s">
        <v>519</v>
      </c>
      <c r="C23960" s="389">
        <v>0.83135719198900004</v>
      </c>
      <c r="D23960" s="389" t="s">
        <v>519</v>
      </c>
      <c r="E23960" s="389" t="s">
        <v>670</v>
      </c>
      <c r="F23960" s="389" t="s">
        <v>664</v>
      </c>
      <c r="G23960" s="389" t="s">
        <v>519</v>
      </c>
    </row>
    <row r="23961" spans="1:7">
      <c r="A23961" s="389" t="s">
        <v>560</v>
      </c>
      <c r="B23961" s="389" t="s">
        <v>519</v>
      </c>
      <c r="C23961" s="389">
        <v>0.83135719198900004</v>
      </c>
      <c r="D23961" s="389" t="s">
        <v>519</v>
      </c>
      <c r="E23961" s="389" t="s">
        <v>670</v>
      </c>
      <c r="F23961" s="389" t="s">
        <v>664</v>
      </c>
      <c r="G23961" s="389" t="s">
        <v>519</v>
      </c>
    </row>
    <row r="23962" spans="1:7">
      <c r="A23962" s="389" t="s">
        <v>526</v>
      </c>
      <c r="B23962" s="389" t="s">
        <v>519</v>
      </c>
      <c r="C23962" s="389">
        <v>1.2626686091299999</v>
      </c>
      <c r="D23962" s="389" t="s">
        <v>519</v>
      </c>
      <c r="E23962" s="389" t="s">
        <v>670</v>
      </c>
      <c r="F23962" s="389" t="s">
        <v>664</v>
      </c>
      <c r="G23962" s="389" t="s">
        <v>519</v>
      </c>
    </row>
    <row r="23963" spans="1:7">
      <c r="A23963" s="389" t="s">
        <v>544</v>
      </c>
      <c r="B23963" s="389" t="s">
        <v>519</v>
      </c>
      <c r="C23963" s="389">
        <v>6.4325345606199997</v>
      </c>
      <c r="D23963" s="389" t="s">
        <v>519</v>
      </c>
      <c r="E23963" s="389" t="s">
        <v>670</v>
      </c>
      <c r="F23963" s="389" t="s">
        <v>664</v>
      </c>
      <c r="G23963" s="389" t="s">
        <v>519</v>
      </c>
    </row>
    <row r="23964" spans="1:7">
      <c r="A23964" s="389" t="s">
        <v>564</v>
      </c>
      <c r="B23964" s="389" t="s">
        <v>519</v>
      </c>
      <c r="C23964" s="389">
        <v>0.96562768850400005</v>
      </c>
      <c r="D23964" s="389" t="s">
        <v>519</v>
      </c>
      <c r="E23964" s="389" t="s">
        <v>670</v>
      </c>
      <c r="F23964" s="389" t="s">
        <v>664</v>
      </c>
      <c r="G23964" s="389" t="s">
        <v>519</v>
      </c>
    </row>
    <row r="23965" spans="1:7">
      <c r="A23965" s="389" t="s">
        <v>526</v>
      </c>
      <c r="B23965" s="389" t="s">
        <v>519</v>
      </c>
      <c r="C23965" s="389">
        <v>0.49688187467900002</v>
      </c>
      <c r="D23965" s="389" t="s">
        <v>519</v>
      </c>
      <c r="E23965" s="389" t="s">
        <v>670</v>
      </c>
      <c r="F23965" s="389" t="s">
        <v>664</v>
      </c>
      <c r="G23965" s="389" t="s">
        <v>519</v>
      </c>
    </row>
    <row r="23966" spans="1:7">
      <c r="A23966" s="389" t="s">
        <v>570</v>
      </c>
      <c r="B23966" s="389" t="s">
        <v>519</v>
      </c>
      <c r="C23966" s="389">
        <v>0.49688187467900002</v>
      </c>
      <c r="D23966" s="389" t="s">
        <v>519</v>
      </c>
      <c r="E23966" s="389" t="s">
        <v>670</v>
      </c>
      <c r="F23966" s="389" t="s">
        <v>664</v>
      </c>
      <c r="G23966" s="389" t="s">
        <v>519</v>
      </c>
    </row>
    <row r="23967" spans="1:7">
      <c r="A23967" s="389" t="s">
        <v>577</v>
      </c>
      <c r="B23967" s="389" t="s">
        <v>519</v>
      </c>
      <c r="C23967" s="389">
        <v>0.68008347488800003</v>
      </c>
      <c r="D23967" s="389" t="s">
        <v>519</v>
      </c>
      <c r="E23967" s="389" t="s">
        <v>670</v>
      </c>
      <c r="F23967" s="389" t="s">
        <v>664</v>
      </c>
      <c r="G23967" s="389" t="s">
        <v>519</v>
      </c>
    </row>
    <row r="23968" spans="1:7">
      <c r="A23968" s="389" t="s">
        <v>523</v>
      </c>
      <c r="B23968" s="389" t="s">
        <v>519</v>
      </c>
      <c r="C23968" s="389">
        <v>0.50432704986700005</v>
      </c>
      <c r="D23968" s="389" t="s">
        <v>519</v>
      </c>
      <c r="E23968" s="389" t="s">
        <v>670</v>
      </c>
      <c r="F23968" s="389" t="s">
        <v>664</v>
      </c>
      <c r="G23968" s="389" t="s">
        <v>519</v>
      </c>
    </row>
    <row r="23969" spans="1:7">
      <c r="A23969" s="389" t="s">
        <v>577</v>
      </c>
      <c r="B23969" s="389" t="s">
        <v>519</v>
      </c>
      <c r="C23969" s="389">
        <v>0.38693886455199999</v>
      </c>
      <c r="D23969" s="389" t="s">
        <v>519</v>
      </c>
      <c r="E23969" s="389" t="s">
        <v>670</v>
      </c>
      <c r="F23969" s="389" t="s">
        <v>664</v>
      </c>
      <c r="G23969" s="389" t="s">
        <v>519</v>
      </c>
    </row>
    <row r="23970" spans="1:7">
      <c r="A23970" s="389" t="s">
        <v>551</v>
      </c>
      <c r="B23970" s="389" t="s">
        <v>519</v>
      </c>
      <c r="C23970" s="389">
        <v>0.29912059682800002</v>
      </c>
      <c r="D23970" s="389" t="s">
        <v>519</v>
      </c>
      <c r="E23970" s="389" t="s">
        <v>670</v>
      </c>
      <c r="F23970" s="389" t="s">
        <v>664</v>
      </c>
      <c r="G23970" s="389" t="s">
        <v>519</v>
      </c>
    </row>
    <row r="23971" spans="1:7">
      <c r="A23971" s="389" t="s">
        <v>578</v>
      </c>
      <c r="B23971" s="389" t="s">
        <v>519</v>
      </c>
      <c r="C23971" s="389">
        <v>1.1557484378</v>
      </c>
      <c r="D23971" s="389" t="s">
        <v>519</v>
      </c>
      <c r="E23971" s="389" t="s">
        <v>670</v>
      </c>
      <c r="F23971" s="389" t="s">
        <v>664</v>
      </c>
      <c r="G23971" s="389" t="s">
        <v>519</v>
      </c>
    </row>
    <row r="23972" spans="1:7">
      <c r="A23972" s="389" t="s">
        <v>556</v>
      </c>
      <c r="B23972" s="389" t="s">
        <v>519</v>
      </c>
      <c r="C23972" s="389">
        <v>1.2315763416900001</v>
      </c>
      <c r="D23972" s="389" t="s">
        <v>519</v>
      </c>
      <c r="E23972" s="389" t="s">
        <v>670</v>
      </c>
      <c r="F23972" s="389" t="s">
        <v>664</v>
      </c>
      <c r="G23972" s="389" t="s">
        <v>519</v>
      </c>
    </row>
    <row r="23973" spans="1:7">
      <c r="A23973" s="389" t="s">
        <v>571</v>
      </c>
      <c r="B23973" s="389" t="s">
        <v>519</v>
      </c>
      <c r="C23973" s="389">
        <v>0.94992776034500004</v>
      </c>
      <c r="D23973" s="389" t="s">
        <v>519</v>
      </c>
      <c r="E23973" s="389" t="s">
        <v>670</v>
      </c>
      <c r="F23973" s="389" t="s">
        <v>664</v>
      </c>
      <c r="G23973" s="389" t="s">
        <v>519</v>
      </c>
    </row>
    <row r="23974" spans="1:7">
      <c r="A23974" s="389" t="s">
        <v>552</v>
      </c>
      <c r="B23974" s="389" t="s">
        <v>519</v>
      </c>
      <c r="C23974" s="389">
        <v>3.6571310546500002</v>
      </c>
      <c r="D23974" s="389" t="s">
        <v>519</v>
      </c>
      <c r="E23974" s="389" t="s">
        <v>670</v>
      </c>
      <c r="F23974" s="389" t="s">
        <v>664</v>
      </c>
      <c r="G23974" s="389" t="s">
        <v>519</v>
      </c>
    </row>
    <row r="23975" spans="1:7">
      <c r="A23975" s="389" t="s">
        <v>556</v>
      </c>
      <c r="B23975" s="389" t="s">
        <v>519</v>
      </c>
      <c r="C23975" s="389">
        <v>1.0048018025200001</v>
      </c>
      <c r="D23975" s="389" t="s">
        <v>519</v>
      </c>
      <c r="E23975" s="389" t="s">
        <v>670</v>
      </c>
      <c r="F23975" s="389" t="s">
        <v>655</v>
      </c>
      <c r="G23975" s="389" t="s">
        <v>519</v>
      </c>
    </row>
    <row r="23976" spans="1:7">
      <c r="A23976" s="389" t="s">
        <v>556</v>
      </c>
      <c r="B23976" s="389" t="s">
        <v>519</v>
      </c>
      <c r="C23976" s="389">
        <v>3.38613632686</v>
      </c>
      <c r="D23976" s="389" t="s">
        <v>519</v>
      </c>
      <c r="E23976" s="389" t="s">
        <v>670</v>
      </c>
      <c r="F23976" s="389" t="s">
        <v>655</v>
      </c>
      <c r="G23976" s="389" t="s">
        <v>519</v>
      </c>
    </row>
    <row r="23977" spans="1:7">
      <c r="A23977" s="389" t="s">
        <v>572</v>
      </c>
      <c r="B23977" s="389" t="s">
        <v>519</v>
      </c>
      <c r="C23977" s="389">
        <v>4.63406031323</v>
      </c>
      <c r="D23977" s="389" t="s">
        <v>519</v>
      </c>
      <c r="E23977" s="389" t="s">
        <v>670</v>
      </c>
      <c r="F23977" s="389" t="s">
        <v>655</v>
      </c>
      <c r="G23977" s="389" t="s">
        <v>519</v>
      </c>
    </row>
    <row r="23978" spans="1:7">
      <c r="A23978" s="389" t="s">
        <v>563</v>
      </c>
      <c r="B23978" s="389" t="s">
        <v>519</v>
      </c>
      <c r="C23978" s="389">
        <v>7.0046573085399997</v>
      </c>
      <c r="D23978" s="389" t="s">
        <v>519</v>
      </c>
      <c r="E23978" s="389" t="s">
        <v>670</v>
      </c>
      <c r="F23978" s="389" t="s">
        <v>655</v>
      </c>
      <c r="G23978" s="389" t="s">
        <v>519</v>
      </c>
    </row>
    <row r="23979" spans="1:7">
      <c r="A23979" s="389" t="s">
        <v>574</v>
      </c>
      <c r="B23979" s="389" t="s">
        <v>519</v>
      </c>
      <c r="C23979" s="389">
        <v>5.1565450618300002</v>
      </c>
      <c r="D23979" s="389" t="s">
        <v>519</v>
      </c>
      <c r="E23979" s="389" t="s">
        <v>670</v>
      </c>
      <c r="F23979" s="389" t="s">
        <v>666</v>
      </c>
      <c r="G23979" s="389" t="s">
        <v>519</v>
      </c>
    </row>
    <row r="23980" spans="1:7">
      <c r="A23980" s="389" t="s">
        <v>556</v>
      </c>
      <c r="B23980" s="389" t="s">
        <v>519</v>
      </c>
      <c r="C23980" s="389">
        <v>0.75482086184399999</v>
      </c>
      <c r="D23980" s="389" t="s">
        <v>519</v>
      </c>
      <c r="E23980" s="389" t="s">
        <v>670</v>
      </c>
      <c r="F23980" s="389" t="s">
        <v>666</v>
      </c>
      <c r="G23980" s="389" t="s">
        <v>519</v>
      </c>
    </row>
    <row r="23981" spans="1:7">
      <c r="A23981" s="389" t="s">
        <v>571</v>
      </c>
      <c r="B23981" s="389" t="s">
        <v>519</v>
      </c>
      <c r="C23981" s="389">
        <v>3.4545842041400001</v>
      </c>
      <c r="D23981" s="389" t="s">
        <v>519</v>
      </c>
      <c r="E23981" s="389" t="s">
        <v>670</v>
      </c>
      <c r="F23981" s="389" t="s">
        <v>671</v>
      </c>
      <c r="G23981" s="389" t="s">
        <v>519</v>
      </c>
    </row>
    <row r="23982" spans="1:7">
      <c r="A23982" s="389" t="s">
        <v>571</v>
      </c>
      <c r="B23982" s="389" t="s">
        <v>519</v>
      </c>
      <c r="C23982" s="389">
        <v>3.4545842041400001</v>
      </c>
      <c r="D23982" s="389" t="s">
        <v>519</v>
      </c>
      <c r="E23982" s="389" t="s">
        <v>670</v>
      </c>
      <c r="F23982" s="389" t="s">
        <v>671</v>
      </c>
      <c r="G23982" s="389" t="s">
        <v>519</v>
      </c>
    </row>
    <row r="23983" spans="1:7">
      <c r="A23983" s="389" t="s">
        <v>571</v>
      </c>
      <c r="B23983" s="389" t="s">
        <v>519</v>
      </c>
      <c r="C23983" s="389">
        <v>3.4545842041400001</v>
      </c>
      <c r="D23983" s="389" t="s">
        <v>519</v>
      </c>
      <c r="E23983" s="389" t="s">
        <v>670</v>
      </c>
      <c r="F23983" s="389" t="s">
        <v>671</v>
      </c>
      <c r="G23983" s="389" t="s">
        <v>519</v>
      </c>
    </row>
    <row r="23984" spans="1:7">
      <c r="A23984" s="389" t="s">
        <v>572</v>
      </c>
      <c r="B23984" s="389" t="s">
        <v>519</v>
      </c>
      <c r="C23984" s="389">
        <v>0.62871250129699996</v>
      </c>
      <c r="D23984" s="389" t="s">
        <v>519</v>
      </c>
      <c r="E23984" s="389" t="s">
        <v>670</v>
      </c>
      <c r="F23984" s="389" t="s">
        <v>671</v>
      </c>
      <c r="G23984" s="389" t="s">
        <v>519</v>
      </c>
    </row>
    <row r="23985" spans="1:7">
      <c r="A23985" s="389" t="s">
        <v>565</v>
      </c>
      <c r="B23985" s="389" t="s">
        <v>519</v>
      </c>
      <c r="C23985" s="389">
        <v>1.19805616343</v>
      </c>
      <c r="D23985" s="389" t="s">
        <v>519</v>
      </c>
      <c r="E23985" s="389" t="s">
        <v>670</v>
      </c>
      <c r="F23985" s="389" t="s">
        <v>671</v>
      </c>
      <c r="G23985" s="389" t="s">
        <v>519</v>
      </c>
    </row>
    <row r="23986" spans="1:7">
      <c r="A23986" s="389" t="s">
        <v>565</v>
      </c>
      <c r="B23986" s="389" t="s">
        <v>519</v>
      </c>
      <c r="C23986" s="389">
        <v>1.19805616343</v>
      </c>
      <c r="D23986" s="389" t="s">
        <v>519</v>
      </c>
      <c r="E23986" s="389" t="s">
        <v>670</v>
      </c>
      <c r="F23986" s="389" t="s">
        <v>671</v>
      </c>
      <c r="G23986" s="389" t="s">
        <v>519</v>
      </c>
    </row>
    <row r="23987" spans="1:7">
      <c r="A23987" s="389" t="s">
        <v>556</v>
      </c>
      <c r="B23987" s="389" t="s">
        <v>519</v>
      </c>
      <c r="C23987" s="389">
        <v>1.0955223239</v>
      </c>
      <c r="D23987" s="389" t="s">
        <v>519</v>
      </c>
      <c r="E23987" s="389" t="s">
        <v>670</v>
      </c>
      <c r="F23987" s="389" t="s">
        <v>671</v>
      </c>
      <c r="G23987" s="389" t="s">
        <v>519</v>
      </c>
    </row>
    <row r="23988" spans="1:7">
      <c r="A23988" s="389" t="s">
        <v>526</v>
      </c>
      <c r="B23988" s="389" t="s">
        <v>517</v>
      </c>
      <c r="C23988" s="389">
        <v>1.0043029699699999</v>
      </c>
      <c r="D23988" s="389" t="s">
        <v>700</v>
      </c>
      <c r="E23988" s="389" t="s">
        <v>648</v>
      </c>
      <c r="F23988" s="389" t="s">
        <v>651</v>
      </c>
      <c r="G23988" s="389" t="s">
        <v>649</v>
      </c>
    </row>
    <row r="23989" spans="1:7">
      <c r="A23989" s="389" t="s">
        <v>528</v>
      </c>
      <c r="B23989" s="389" t="s">
        <v>517</v>
      </c>
      <c r="C23989" s="389">
        <v>2.4481658280800001</v>
      </c>
      <c r="D23989" s="389" t="s">
        <v>700</v>
      </c>
      <c r="E23989" s="389" t="s">
        <v>648</v>
      </c>
      <c r="F23989" s="389" t="s">
        <v>664</v>
      </c>
      <c r="G23989" s="389" t="s">
        <v>649</v>
      </c>
    </row>
    <row r="23990" spans="1:7">
      <c r="A23990" s="389" t="s">
        <v>528</v>
      </c>
      <c r="B23990" s="389" t="s">
        <v>517</v>
      </c>
      <c r="C23990" s="389">
        <v>2.4481658280800001</v>
      </c>
      <c r="D23990" s="389" t="s">
        <v>700</v>
      </c>
      <c r="E23990" s="389" t="s">
        <v>648</v>
      </c>
      <c r="F23990" s="389" t="s">
        <v>664</v>
      </c>
      <c r="G23990" s="389" t="s">
        <v>649</v>
      </c>
    </row>
    <row r="23991" spans="1:7">
      <c r="A23991" s="389" t="s">
        <v>535</v>
      </c>
      <c r="B23991" s="389" t="s">
        <v>517</v>
      </c>
      <c r="C23991" s="389">
        <v>2.18433963251</v>
      </c>
      <c r="D23991" s="389" t="s">
        <v>700</v>
      </c>
      <c r="E23991" s="389" t="s">
        <v>648</v>
      </c>
      <c r="F23991" s="389" t="s">
        <v>701</v>
      </c>
      <c r="G23991" s="389" t="s">
        <v>649</v>
      </c>
    </row>
    <row r="23992" spans="1:7">
      <c r="A23992" s="389" t="s">
        <v>535</v>
      </c>
      <c r="B23992" s="389" t="s">
        <v>517</v>
      </c>
      <c r="C23992" s="389">
        <v>2.18433963251</v>
      </c>
      <c r="D23992" s="389" t="s">
        <v>700</v>
      </c>
      <c r="E23992" s="389" t="s">
        <v>648</v>
      </c>
      <c r="F23992" s="389" t="s">
        <v>701</v>
      </c>
      <c r="G23992" s="389" t="s">
        <v>649</v>
      </c>
    </row>
    <row r="23993" spans="1:7">
      <c r="A23993" s="389" t="s">
        <v>535</v>
      </c>
      <c r="B23993" s="389" t="s">
        <v>517</v>
      </c>
      <c r="C23993" s="389">
        <v>0.57064638782999999</v>
      </c>
      <c r="D23993" s="389" t="s">
        <v>700</v>
      </c>
      <c r="E23993" s="389" t="s">
        <v>652</v>
      </c>
      <c r="F23993" s="389" t="s">
        <v>647</v>
      </c>
      <c r="G23993" s="389" t="s">
        <v>649</v>
      </c>
    </row>
    <row r="23994" spans="1:7">
      <c r="A23994" s="389" t="s">
        <v>560</v>
      </c>
      <c r="B23994" s="389" t="s">
        <v>517</v>
      </c>
      <c r="C23994" s="389">
        <v>1.4908107592099999</v>
      </c>
      <c r="D23994" s="389" t="s">
        <v>700</v>
      </c>
      <c r="E23994" s="389" t="s">
        <v>652</v>
      </c>
      <c r="F23994" s="389" t="s">
        <v>647</v>
      </c>
      <c r="G23994" s="389" t="s">
        <v>649</v>
      </c>
    </row>
    <row r="23995" spans="1:7">
      <c r="A23995" s="389" t="s">
        <v>578</v>
      </c>
      <c r="B23995" s="389" t="s">
        <v>517</v>
      </c>
      <c r="C23995" s="389">
        <v>4.0154166672500002</v>
      </c>
      <c r="D23995" s="389" t="s">
        <v>700</v>
      </c>
      <c r="E23995" s="389" t="s">
        <v>652</v>
      </c>
      <c r="F23995" s="389" t="s">
        <v>647</v>
      </c>
      <c r="G23995" s="389" t="s">
        <v>649</v>
      </c>
    </row>
    <row r="23996" spans="1:7">
      <c r="A23996" s="389" t="s">
        <v>535</v>
      </c>
      <c r="B23996" s="389" t="s">
        <v>517</v>
      </c>
      <c r="C23996" s="389">
        <v>49.237484320900002</v>
      </c>
      <c r="D23996" s="389" t="s">
        <v>700</v>
      </c>
      <c r="E23996" s="389" t="s">
        <v>652</v>
      </c>
      <c r="F23996" s="389" t="s">
        <v>647</v>
      </c>
      <c r="G23996" s="389" t="s">
        <v>649</v>
      </c>
    </row>
    <row r="23997" spans="1:7">
      <c r="A23997" s="389" t="s">
        <v>535</v>
      </c>
      <c r="B23997" s="389" t="s">
        <v>517</v>
      </c>
      <c r="C23997" s="389">
        <v>49.237484320900002</v>
      </c>
      <c r="D23997" s="389" t="s">
        <v>700</v>
      </c>
      <c r="E23997" s="389" t="s">
        <v>652</v>
      </c>
      <c r="F23997" s="389" t="s">
        <v>647</v>
      </c>
      <c r="G23997" s="389" t="s">
        <v>649</v>
      </c>
    </row>
    <row r="23998" spans="1:7">
      <c r="A23998" s="389" t="s">
        <v>534</v>
      </c>
      <c r="B23998" s="389" t="s">
        <v>517</v>
      </c>
      <c r="C23998" s="389">
        <v>34.688759964699898</v>
      </c>
      <c r="D23998" s="389" t="s">
        <v>700</v>
      </c>
      <c r="E23998" s="389" t="s">
        <v>652</v>
      </c>
      <c r="F23998" s="389" t="s">
        <v>647</v>
      </c>
      <c r="G23998" s="389" t="s">
        <v>649</v>
      </c>
    </row>
    <row r="23999" spans="1:7">
      <c r="A23999" s="389" t="s">
        <v>558</v>
      </c>
      <c r="B23999" s="389" t="s">
        <v>517</v>
      </c>
      <c r="C23999" s="389">
        <v>34.688759964699898</v>
      </c>
      <c r="D23999" s="389" t="s">
        <v>700</v>
      </c>
      <c r="E23999" s="389" t="s">
        <v>652</v>
      </c>
      <c r="F23999" s="389" t="s">
        <v>647</v>
      </c>
      <c r="G23999" s="389" t="s">
        <v>649</v>
      </c>
    </row>
    <row r="24000" spans="1:7">
      <c r="A24000" s="389" t="s">
        <v>535</v>
      </c>
      <c r="B24000" s="389" t="s">
        <v>517</v>
      </c>
      <c r="C24000" s="389">
        <v>25.468840864899899</v>
      </c>
      <c r="D24000" s="389" t="s">
        <v>700</v>
      </c>
      <c r="E24000" s="389" t="s">
        <v>652</v>
      </c>
      <c r="F24000" s="389" t="s">
        <v>647</v>
      </c>
      <c r="G24000" s="389" t="s">
        <v>649</v>
      </c>
    </row>
    <row r="24001" spans="1:7">
      <c r="A24001" s="389" t="s">
        <v>535</v>
      </c>
      <c r="B24001" s="389" t="s">
        <v>517</v>
      </c>
      <c r="C24001" s="389">
        <v>25.468840864899899</v>
      </c>
      <c r="D24001" s="389" t="s">
        <v>700</v>
      </c>
      <c r="E24001" s="389" t="s">
        <v>652</v>
      </c>
      <c r="F24001" s="389" t="s">
        <v>647</v>
      </c>
      <c r="G24001" s="389" t="s">
        <v>649</v>
      </c>
    </row>
    <row r="24002" spans="1:7">
      <c r="A24002" s="389" t="s">
        <v>535</v>
      </c>
      <c r="B24002" s="389" t="s">
        <v>517</v>
      </c>
      <c r="C24002" s="389">
        <v>0.92147473926000001</v>
      </c>
      <c r="D24002" s="389" t="s">
        <v>700</v>
      </c>
      <c r="E24002" s="389" t="s">
        <v>652</v>
      </c>
      <c r="F24002" s="389" t="s">
        <v>647</v>
      </c>
      <c r="G24002" s="389" t="s">
        <v>649</v>
      </c>
    </row>
    <row r="24003" spans="1:7">
      <c r="A24003" s="389" t="s">
        <v>534</v>
      </c>
      <c r="B24003" s="389" t="s">
        <v>517</v>
      </c>
      <c r="C24003" s="389">
        <v>2.4839310289899998</v>
      </c>
      <c r="D24003" s="389" t="s">
        <v>700</v>
      </c>
      <c r="E24003" s="389" t="s">
        <v>652</v>
      </c>
      <c r="F24003" s="389" t="s">
        <v>647</v>
      </c>
      <c r="G24003" s="389" t="s">
        <v>649</v>
      </c>
    </row>
    <row r="24004" spans="1:7">
      <c r="A24004" s="389" t="s">
        <v>534</v>
      </c>
      <c r="B24004" s="389" t="s">
        <v>517</v>
      </c>
      <c r="C24004" s="389">
        <v>2.4839310289899998</v>
      </c>
      <c r="D24004" s="389" t="s">
        <v>700</v>
      </c>
      <c r="E24004" s="389" t="s">
        <v>652</v>
      </c>
      <c r="F24004" s="389" t="s">
        <v>647</v>
      </c>
      <c r="G24004" s="389" t="s">
        <v>649</v>
      </c>
    </row>
    <row r="24005" spans="1:7">
      <c r="A24005" s="389" t="s">
        <v>541</v>
      </c>
      <c r="B24005" s="389" t="s">
        <v>517</v>
      </c>
      <c r="C24005" s="389">
        <v>2.4839310289899998</v>
      </c>
      <c r="D24005" s="389" t="s">
        <v>700</v>
      </c>
      <c r="E24005" s="389" t="s">
        <v>652</v>
      </c>
      <c r="F24005" s="389" t="s">
        <v>647</v>
      </c>
      <c r="G24005" s="389" t="s">
        <v>649</v>
      </c>
    </row>
    <row r="24006" spans="1:7">
      <c r="A24006" s="389" t="s">
        <v>541</v>
      </c>
      <c r="B24006" s="389" t="s">
        <v>517</v>
      </c>
      <c r="C24006" s="389">
        <v>2.4839310289899998</v>
      </c>
      <c r="D24006" s="389" t="s">
        <v>700</v>
      </c>
      <c r="E24006" s="389" t="s">
        <v>652</v>
      </c>
      <c r="F24006" s="389" t="s">
        <v>647</v>
      </c>
      <c r="G24006" s="389" t="s">
        <v>649</v>
      </c>
    </row>
    <row r="24007" spans="1:7">
      <c r="A24007" s="389" t="s">
        <v>562</v>
      </c>
      <c r="B24007" s="389" t="s">
        <v>517</v>
      </c>
      <c r="C24007" s="389">
        <v>1.3151794023300001</v>
      </c>
      <c r="D24007" s="389" t="s">
        <v>700</v>
      </c>
      <c r="E24007" s="389" t="s">
        <v>652</v>
      </c>
      <c r="F24007" s="389" t="s">
        <v>647</v>
      </c>
      <c r="G24007" s="389" t="s">
        <v>649</v>
      </c>
    </row>
    <row r="24008" spans="1:7">
      <c r="A24008" s="389" t="s">
        <v>578</v>
      </c>
      <c r="B24008" s="389" t="s">
        <v>517</v>
      </c>
      <c r="C24008" s="389">
        <v>4.1173031619399998</v>
      </c>
      <c r="D24008" s="389" t="s">
        <v>700</v>
      </c>
      <c r="E24008" s="389" t="s">
        <v>652</v>
      </c>
      <c r="F24008" s="389" t="s">
        <v>647</v>
      </c>
      <c r="G24008" s="389" t="s">
        <v>649</v>
      </c>
    </row>
    <row r="24009" spans="1:7">
      <c r="A24009" s="389" t="s">
        <v>575</v>
      </c>
      <c r="B24009" s="389" t="s">
        <v>517</v>
      </c>
      <c r="C24009" s="389">
        <v>23.332225637499899</v>
      </c>
      <c r="D24009" s="389" t="s">
        <v>700</v>
      </c>
      <c r="E24009" s="389" t="s">
        <v>652</v>
      </c>
      <c r="F24009" s="389" t="s">
        <v>326</v>
      </c>
      <c r="G24009" s="389" t="s">
        <v>649</v>
      </c>
    </row>
    <row r="24010" spans="1:7">
      <c r="A24010" s="389" t="s">
        <v>575</v>
      </c>
      <c r="B24010" s="389" t="s">
        <v>517</v>
      </c>
      <c r="C24010" s="389">
        <v>23.332225637499899</v>
      </c>
      <c r="D24010" s="389" t="s">
        <v>700</v>
      </c>
      <c r="E24010" s="389" t="s">
        <v>652</v>
      </c>
      <c r="F24010" s="389" t="s">
        <v>326</v>
      </c>
      <c r="G24010" s="389" t="s">
        <v>649</v>
      </c>
    </row>
    <row r="24011" spans="1:7">
      <c r="A24011" s="389" t="s">
        <v>524</v>
      </c>
      <c r="B24011" s="389" t="s">
        <v>517</v>
      </c>
      <c r="C24011" s="389">
        <v>1.33894547416</v>
      </c>
      <c r="D24011" s="389" t="s">
        <v>700</v>
      </c>
      <c r="E24011" s="389" t="s">
        <v>652</v>
      </c>
      <c r="F24011" s="389" t="s">
        <v>326</v>
      </c>
      <c r="G24011" s="389" t="s">
        <v>649</v>
      </c>
    </row>
    <row r="24012" spans="1:7">
      <c r="A24012" s="389" t="s">
        <v>524</v>
      </c>
      <c r="B24012" s="389" t="s">
        <v>517</v>
      </c>
      <c r="C24012" s="389">
        <v>1.33894547416</v>
      </c>
      <c r="D24012" s="389" t="s">
        <v>700</v>
      </c>
      <c r="E24012" s="389" t="s">
        <v>652</v>
      </c>
      <c r="F24012" s="389" t="s">
        <v>326</v>
      </c>
      <c r="G24012" s="389" t="s">
        <v>649</v>
      </c>
    </row>
    <row r="24013" spans="1:7">
      <c r="A24013" s="389" t="s">
        <v>535</v>
      </c>
      <c r="B24013" s="389" t="s">
        <v>517</v>
      </c>
      <c r="C24013" s="389">
        <v>38.525174962000001</v>
      </c>
      <c r="D24013" s="389" t="s">
        <v>700</v>
      </c>
      <c r="E24013" s="389" t="s">
        <v>652</v>
      </c>
      <c r="F24013" s="389" t="s">
        <v>634</v>
      </c>
      <c r="G24013" s="389" t="s">
        <v>649</v>
      </c>
    </row>
    <row r="24014" spans="1:7">
      <c r="A24014" s="389" t="s">
        <v>535</v>
      </c>
      <c r="B24014" s="389" t="s">
        <v>517</v>
      </c>
      <c r="C24014" s="389">
        <v>64.991284272499897</v>
      </c>
      <c r="D24014" s="389" t="s">
        <v>700</v>
      </c>
      <c r="E24014" s="389" t="s">
        <v>652</v>
      </c>
      <c r="F24014" s="389" t="s">
        <v>634</v>
      </c>
      <c r="G24014" s="389" t="s">
        <v>649</v>
      </c>
    </row>
    <row r="24015" spans="1:7">
      <c r="A24015" s="389" t="s">
        <v>514</v>
      </c>
      <c r="B24015" s="389" t="s">
        <v>517</v>
      </c>
      <c r="C24015" s="389">
        <v>0.275900411515</v>
      </c>
      <c r="D24015" s="389" t="s">
        <v>700</v>
      </c>
      <c r="E24015" s="389" t="s">
        <v>652</v>
      </c>
      <c r="F24015" s="389" t="s">
        <v>650</v>
      </c>
      <c r="G24015" s="389" t="s">
        <v>649</v>
      </c>
    </row>
    <row r="24016" spans="1:7">
      <c r="A24016" s="389" t="s">
        <v>514</v>
      </c>
      <c r="B24016" s="389" t="s">
        <v>517</v>
      </c>
      <c r="C24016" s="389">
        <v>0.29596839440200001</v>
      </c>
      <c r="D24016" s="389" t="s">
        <v>700</v>
      </c>
      <c r="E24016" s="389" t="s">
        <v>652</v>
      </c>
      <c r="F24016" s="389" t="s">
        <v>650</v>
      </c>
      <c r="G24016" s="389" t="s">
        <v>649</v>
      </c>
    </row>
    <row r="24017" spans="1:7">
      <c r="A24017" s="389" t="s">
        <v>531</v>
      </c>
      <c r="B24017" s="389" t="s">
        <v>517</v>
      </c>
      <c r="C24017" s="389">
        <v>0.74955623204900002</v>
      </c>
      <c r="D24017" s="389" t="s">
        <v>700</v>
      </c>
      <c r="E24017" s="389" t="s">
        <v>652</v>
      </c>
      <c r="F24017" s="389" t="s">
        <v>651</v>
      </c>
      <c r="G24017" s="389" t="s">
        <v>649</v>
      </c>
    </row>
    <row r="24018" spans="1:7">
      <c r="A24018" s="389" t="s">
        <v>531</v>
      </c>
      <c r="B24018" s="389" t="s">
        <v>517</v>
      </c>
      <c r="C24018" s="389">
        <v>0.74955623204900002</v>
      </c>
      <c r="D24018" s="389" t="s">
        <v>700</v>
      </c>
      <c r="E24018" s="389" t="s">
        <v>652</v>
      </c>
      <c r="F24018" s="389" t="s">
        <v>651</v>
      </c>
      <c r="G24018" s="389" t="s">
        <v>649</v>
      </c>
    </row>
    <row r="24019" spans="1:7">
      <c r="A24019" s="389" t="s">
        <v>532</v>
      </c>
      <c r="B24019" s="389" t="s">
        <v>517</v>
      </c>
      <c r="C24019" s="389">
        <v>0.74955623204900002</v>
      </c>
      <c r="D24019" s="389" t="s">
        <v>700</v>
      </c>
      <c r="E24019" s="389" t="s">
        <v>652</v>
      </c>
      <c r="F24019" s="389" t="s">
        <v>651</v>
      </c>
      <c r="G24019" s="389" t="s">
        <v>649</v>
      </c>
    </row>
    <row r="24020" spans="1:7">
      <c r="A24020" s="389" t="s">
        <v>532</v>
      </c>
      <c r="B24020" s="389" t="s">
        <v>517</v>
      </c>
      <c r="C24020" s="389">
        <v>0.74955623204900002</v>
      </c>
      <c r="D24020" s="389" t="s">
        <v>700</v>
      </c>
      <c r="E24020" s="389" t="s">
        <v>652</v>
      </c>
      <c r="F24020" s="389" t="s">
        <v>651</v>
      </c>
      <c r="G24020" s="389" t="s">
        <v>649</v>
      </c>
    </row>
    <row r="24021" spans="1:7">
      <c r="A24021" s="389" t="s">
        <v>562</v>
      </c>
      <c r="B24021" s="389" t="s">
        <v>517</v>
      </c>
      <c r="C24021" s="389">
        <v>1.15467853558</v>
      </c>
      <c r="D24021" s="389" t="s">
        <v>700</v>
      </c>
      <c r="E24021" s="389" t="s">
        <v>652</v>
      </c>
      <c r="F24021" s="389" t="s">
        <v>651</v>
      </c>
      <c r="G24021" s="389" t="s">
        <v>649</v>
      </c>
    </row>
    <row r="24022" spans="1:7">
      <c r="A24022" s="389" t="s">
        <v>514</v>
      </c>
      <c r="B24022" s="389" t="s">
        <v>517</v>
      </c>
      <c r="C24022" s="389">
        <v>0.218055994344</v>
      </c>
      <c r="D24022" s="389" t="s">
        <v>700</v>
      </c>
      <c r="E24022" s="389" t="s">
        <v>652</v>
      </c>
      <c r="F24022" s="389" t="s">
        <v>651</v>
      </c>
      <c r="G24022" s="389" t="s">
        <v>649</v>
      </c>
    </row>
    <row r="24023" spans="1:7">
      <c r="A24023" s="389" t="s">
        <v>514</v>
      </c>
      <c r="B24023" s="389" t="s">
        <v>517</v>
      </c>
      <c r="C24023" s="389">
        <v>0.439928204682</v>
      </c>
      <c r="D24023" s="389" t="s">
        <v>700</v>
      </c>
      <c r="E24023" s="389" t="s">
        <v>652</v>
      </c>
      <c r="F24023" s="389" t="s">
        <v>651</v>
      </c>
      <c r="G24023" s="389" t="s">
        <v>649</v>
      </c>
    </row>
    <row r="24024" spans="1:7">
      <c r="A24024" s="389" t="s">
        <v>550</v>
      </c>
      <c r="B24024" s="389" t="s">
        <v>517</v>
      </c>
      <c r="C24024" s="389">
        <v>1.7802504321399999</v>
      </c>
      <c r="D24024" s="389" t="s">
        <v>700</v>
      </c>
      <c r="E24024" s="389" t="s">
        <v>652</v>
      </c>
      <c r="F24024" s="389" t="s">
        <v>674</v>
      </c>
      <c r="G24024" s="389" t="s">
        <v>649</v>
      </c>
    </row>
    <row r="24025" spans="1:7">
      <c r="A24025" s="389" t="s">
        <v>575</v>
      </c>
      <c r="B24025" s="389" t="s">
        <v>517</v>
      </c>
      <c r="C24025" s="389">
        <v>1.29359717276</v>
      </c>
      <c r="D24025" s="389" t="s">
        <v>700</v>
      </c>
      <c r="E24025" s="389" t="s">
        <v>652</v>
      </c>
      <c r="F24025" s="389" t="s">
        <v>701</v>
      </c>
      <c r="G24025" s="389" t="s">
        <v>649</v>
      </c>
    </row>
    <row r="24026" spans="1:7">
      <c r="A24026" s="389" t="s">
        <v>575</v>
      </c>
      <c r="B24026" s="389" t="s">
        <v>517</v>
      </c>
      <c r="C24026" s="389">
        <v>1.29359717276</v>
      </c>
      <c r="D24026" s="389" t="s">
        <v>700</v>
      </c>
      <c r="E24026" s="389" t="s">
        <v>652</v>
      </c>
      <c r="F24026" s="389" t="s">
        <v>701</v>
      </c>
      <c r="G24026" s="389" t="s">
        <v>649</v>
      </c>
    </row>
    <row r="24027" spans="1:7">
      <c r="A24027" s="389" t="s">
        <v>535</v>
      </c>
      <c r="B24027" s="389" t="s">
        <v>517</v>
      </c>
      <c r="C24027" s="389">
        <v>123.47921311</v>
      </c>
      <c r="D24027" s="389" t="s">
        <v>700</v>
      </c>
      <c r="E24027" s="389" t="s">
        <v>652</v>
      </c>
      <c r="F24027" s="389" t="s">
        <v>701</v>
      </c>
      <c r="G24027" s="389" t="s">
        <v>649</v>
      </c>
    </row>
    <row r="24028" spans="1:7">
      <c r="A24028" s="389" t="s">
        <v>535</v>
      </c>
      <c r="B24028" s="389" t="s">
        <v>517</v>
      </c>
      <c r="C24028" s="389">
        <v>4.8775510537000004</v>
      </c>
      <c r="D24028" s="389" t="s">
        <v>700</v>
      </c>
      <c r="E24028" s="389" t="s">
        <v>652</v>
      </c>
      <c r="F24028" s="389" t="s">
        <v>701</v>
      </c>
      <c r="G24028" s="389" t="s">
        <v>649</v>
      </c>
    </row>
    <row r="24029" spans="1:7">
      <c r="A24029" s="389" t="s">
        <v>535</v>
      </c>
      <c r="B24029" s="389" t="s">
        <v>517</v>
      </c>
      <c r="C24029" s="389">
        <v>8.7514974283099995</v>
      </c>
      <c r="D24029" s="389" t="s">
        <v>700</v>
      </c>
      <c r="E24029" s="389" t="s">
        <v>652</v>
      </c>
      <c r="F24029" s="389" t="s">
        <v>701</v>
      </c>
      <c r="G24029" s="389" t="s">
        <v>649</v>
      </c>
    </row>
    <row r="24030" spans="1:7">
      <c r="A24030" s="389" t="s">
        <v>535</v>
      </c>
      <c r="B24030" s="389" t="s">
        <v>517</v>
      </c>
      <c r="C24030" s="389">
        <v>20.9615714524999</v>
      </c>
      <c r="D24030" s="389" t="s">
        <v>700</v>
      </c>
      <c r="E24030" s="389" t="s">
        <v>652</v>
      </c>
      <c r="F24030" s="389" t="s">
        <v>701</v>
      </c>
      <c r="G24030" s="389" t="s">
        <v>649</v>
      </c>
    </row>
    <row r="24031" spans="1:7">
      <c r="A24031" s="389" t="s">
        <v>535</v>
      </c>
      <c r="B24031" s="389" t="s">
        <v>517</v>
      </c>
      <c r="C24031" s="389">
        <v>20.9615714524999</v>
      </c>
      <c r="D24031" s="389" t="s">
        <v>700</v>
      </c>
      <c r="E24031" s="389" t="s">
        <v>652</v>
      </c>
      <c r="F24031" s="389" t="s">
        <v>701</v>
      </c>
      <c r="G24031" s="389" t="s">
        <v>649</v>
      </c>
    </row>
    <row r="24032" spans="1:7">
      <c r="A24032" s="389" t="s">
        <v>535</v>
      </c>
      <c r="B24032" s="389" t="s">
        <v>517</v>
      </c>
      <c r="C24032" s="389">
        <v>29.227124932199899</v>
      </c>
      <c r="D24032" s="389" t="s">
        <v>700</v>
      </c>
      <c r="E24032" s="389" t="s">
        <v>652</v>
      </c>
      <c r="F24032" s="389" t="s">
        <v>701</v>
      </c>
      <c r="G24032" s="389" t="s">
        <v>649</v>
      </c>
    </row>
    <row r="24033" spans="1:7">
      <c r="A24033" s="389" t="s">
        <v>535</v>
      </c>
      <c r="B24033" s="389" t="s">
        <v>517</v>
      </c>
      <c r="C24033" s="389">
        <v>38.810870649000002</v>
      </c>
      <c r="D24033" s="389" t="s">
        <v>700</v>
      </c>
      <c r="E24033" s="389" t="s">
        <v>652</v>
      </c>
      <c r="F24033" s="389" t="s">
        <v>701</v>
      </c>
      <c r="G24033" s="389" t="s">
        <v>649</v>
      </c>
    </row>
    <row r="24034" spans="1:7">
      <c r="A24034" s="389" t="s">
        <v>535</v>
      </c>
      <c r="B24034" s="389" t="s">
        <v>517</v>
      </c>
      <c r="C24034" s="389">
        <v>38.810870649000002</v>
      </c>
      <c r="D24034" s="389" t="s">
        <v>700</v>
      </c>
      <c r="E24034" s="389" t="s">
        <v>652</v>
      </c>
      <c r="F24034" s="389" t="s">
        <v>701</v>
      </c>
      <c r="G24034" s="389" t="s">
        <v>649</v>
      </c>
    </row>
    <row r="24035" spans="1:7">
      <c r="A24035" s="389" t="s">
        <v>544</v>
      </c>
      <c r="B24035" s="389" t="s">
        <v>517</v>
      </c>
      <c r="C24035" s="389">
        <v>1.58426630114</v>
      </c>
      <c r="D24035" s="389" t="s">
        <v>700</v>
      </c>
      <c r="E24035" s="389" t="s">
        <v>652</v>
      </c>
      <c r="F24035" s="389" t="s">
        <v>655</v>
      </c>
      <c r="G24035" s="389" t="s">
        <v>649</v>
      </c>
    </row>
    <row r="24036" spans="1:7">
      <c r="A24036" s="389" t="s">
        <v>562</v>
      </c>
      <c r="B24036" s="389" t="s">
        <v>517</v>
      </c>
      <c r="C24036" s="389">
        <v>1.58426630114</v>
      </c>
      <c r="D24036" s="389" t="s">
        <v>700</v>
      </c>
      <c r="E24036" s="389" t="s">
        <v>652</v>
      </c>
      <c r="F24036" s="389" t="s">
        <v>655</v>
      </c>
      <c r="G24036" s="389" t="s">
        <v>649</v>
      </c>
    </row>
    <row r="24037" spans="1:7">
      <c r="A24037" s="389" t="s">
        <v>535</v>
      </c>
      <c r="B24037" s="389" t="s">
        <v>517</v>
      </c>
      <c r="C24037" s="389">
        <v>85.728992708999897</v>
      </c>
      <c r="D24037" s="389" t="s">
        <v>700</v>
      </c>
      <c r="E24037" s="389" t="s">
        <v>652</v>
      </c>
      <c r="F24037" s="389" t="s">
        <v>666</v>
      </c>
      <c r="G24037" s="389" t="s">
        <v>649</v>
      </c>
    </row>
    <row r="24038" spans="1:7">
      <c r="A24038" s="389" t="s">
        <v>524</v>
      </c>
      <c r="B24038" s="389" t="s">
        <v>517</v>
      </c>
      <c r="C24038" s="389">
        <v>1.3467716656199999</v>
      </c>
      <c r="D24038" s="389" t="s">
        <v>700</v>
      </c>
      <c r="E24038" s="389" t="s">
        <v>652</v>
      </c>
      <c r="F24038" s="389" t="s">
        <v>666</v>
      </c>
      <c r="G24038" s="389" t="s">
        <v>649</v>
      </c>
    </row>
    <row r="24039" spans="1:7">
      <c r="A24039" s="389" t="s">
        <v>524</v>
      </c>
      <c r="B24039" s="389" t="s">
        <v>517</v>
      </c>
      <c r="C24039" s="389">
        <v>1.3467716656199999</v>
      </c>
      <c r="D24039" s="389" t="s">
        <v>700</v>
      </c>
      <c r="E24039" s="389" t="s">
        <v>652</v>
      </c>
      <c r="F24039" s="389" t="s">
        <v>666</v>
      </c>
      <c r="G24039" s="389" t="s">
        <v>649</v>
      </c>
    </row>
    <row r="24040" spans="1:7">
      <c r="A24040" s="389" t="s">
        <v>535</v>
      </c>
      <c r="B24040" s="389" t="s">
        <v>517</v>
      </c>
      <c r="C24040" s="389">
        <v>17.939793544600001</v>
      </c>
      <c r="D24040" s="389" t="s">
        <v>700</v>
      </c>
      <c r="E24040" s="389" t="s">
        <v>652</v>
      </c>
      <c r="F24040" s="389" t="s">
        <v>666</v>
      </c>
      <c r="G24040" s="389" t="s">
        <v>649</v>
      </c>
    </row>
    <row r="24041" spans="1:7">
      <c r="A24041" s="389" t="s">
        <v>514</v>
      </c>
      <c r="B24041" s="389" t="s">
        <v>517</v>
      </c>
      <c r="C24041" s="389">
        <v>15.2093336466999</v>
      </c>
      <c r="D24041" s="389" t="s">
        <v>700</v>
      </c>
      <c r="E24041" s="389" t="s">
        <v>652</v>
      </c>
      <c r="F24041" s="389" t="s">
        <v>666</v>
      </c>
      <c r="G24041" s="389" t="s">
        <v>649</v>
      </c>
    </row>
    <row r="24042" spans="1:7">
      <c r="A24042" s="389" t="s">
        <v>514</v>
      </c>
      <c r="B24042" s="389" t="s">
        <v>517</v>
      </c>
      <c r="C24042" s="389">
        <v>11.8450522853</v>
      </c>
      <c r="D24042" s="389" t="s">
        <v>700</v>
      </c>
      <c r="E24042" s="389" t="s">
        <v>652</v>
      </c>
      <c r="F24042" s="389" t="s">
        <v>666</v>
      </c>
      <c r="G24042" s="389" t="s">
        <v>649</v>
      </c>
    </row>
    <row r="24043" spans="1:7">
      <c r="A24043" s="389" t="s">
        <v>535</v>
      </c>
      <c r="B24043" s="389" t="s">
        <v>517</v>
      </c>
      <c r="C24043" s="389">
        <v>8.8783503851300001</v>
      </c>
      <c r="D24043" s="389" t="s">
        <v>700</v>
      </c>
      <c r="E24043" s="389" t="s">
        <v>652</v>
      </c>
      <c r="F24043" s="389" t="s">
        <v>666</v>
      </c>
      <c r="G24043" s="389" t="s">
        <v>649</v>
      </c>
    </row>
    <row r="24044" spans="1:7">
      <c r="A24044" s="389" t="s">
        <v>535</v>
      </c>
      <c r="B24044" s="389" t="s">
        <v>517</v>
      </c>
      <c r="C24044" s="389">
        <v>10.431983234100001</v>
      </c>
      <c r="D24044" s="389" t="s">
        <v>700</v>
      </c>
      <c r="E24044" s="389" t="s">
        <v>652</v>
      </c>
      <c r="F24044" s="389" t="s">
        <v>666</v>
      </c>
      <c r="G24044" s="389" t="s">
        <v>649</v>
      </c>
    </row>
    <row r="24045" spans="1:7">
      <c r="A24045" s="389" t="s">
        <v>514</v>
      </c>
      <c r="B24045" s="389" t="s">
        <v>517</v>
      </c>
      <c r="C24045" s="389">
        <v>58.719429415999898</v>
      </c>
      <c r="D24045" s="389" t="s">
        <v>700</v>
      </c>
      <c r="E24045" s="389" t="s">
        <v>652</v>
      </c>
      <c r="F24045" s="389" t="s">
        <v>666</v>
      </c>
      <c r="G24045" s="389" t="s">
        <v>649</v>
      </c>
    </row>
    <row r="24046" spans="1:7">
      <c r="A24046" s="389" t="s">
        <v>514</v>
      </c>
      <c r="B24046" s="389" t="s">
        <v>517</v>
      </c>
      <c r="C24046" s="389">
        <v>26.332979956700001</v>
      </c>
      <c r="D24046" s="389" t="s">
        <v>700</v>
      </c>
      <c r="E24046" s="389" t="s">
        <v>652</v>
      </c>
      <c r="F24046" s="389" t="s">
        <v>666</v>
      </c>
      <c r="G24046" s="389" t="s">
        <v>649</v>
      </c>
    </row>
    <row r="24047" spans="1:7">
      <c r="A24047" s="389" t="s">
        <v>514</v>
      </c>
      <c r="B24047" s="389" t="s">
        <v>517</v>
      </c>
      <c r="C24047" s="389">
        <v>2.6587894732700001</v>
      </c>
      <c r="D24047" s="389" t="s">
        <v>700</v>
      </c>
      <c r="E24047" s="389" t="s">
        <v>652</v>
      </c>
      <c r="F24047" s="389" t="s">
        <v>666</v>
      </c>
      <c r="G24047" s="389" t="s">
        <v>649</v>
      </c>
    </row>
    <row r="24048" spans="1:7">
      <c r="A24048" s="389" t="s">
        <v>535</v>
      </c>
      <c r="B24048" s="389" t="s">
        <v>517</v>
      </c>
      <c r="C24048" s="389">
        <v>17.9816263533999</v>
      </c>
      <c r="D24048" s="389" t="s">
        <v>700</v>
      </c>
      <c r="E24048" s="389" t="s">
        <v>652</v>
      </c>
      <c r="F24048" s="389" t="s">
        <v>666</v>
      </c>
      <c r="G24048" s="389" t="s">
        <v>649</v>
      </c>
    </row>
    <row r="24049" spans="1:7">
      <c r="A24049" s="389" t="s">
        <v>535</v>
      </c>
      <c r="B24049" s="389" t="s">
        <v>517</v>
      </c>
      <c r="C24049" s="389">
        <v>22.6372153875</v>
      </c>
      <c r="D24049" s="389" t="s">
        <v>700</v>
      </c>
      <c r="E24049" s="389" t="s">
        <v>652</v>
      </c>
      <c r="F24049" s="389" t="s">
        <v>666</v>
      </c>
      <c r="G24049" s="389" t="s">
        <v>649</v>
      </c>
    </row>
    <row r="24050" spans="1:7">
      <c r="A24050" s="389" t="s">
        <v>541</v>
      </c>
      <c r="B24050" s="389" t="s">
        <v>517</v>
      </c>
      <c r="C24050" s="389">
        <v>49.586438618400003</v>
      </c>
      <c r="D24050" s="389" t="s">
        <v>700</v>
      </c>
      <c r="E24050" s="389" t="s">
        <v>652</v>
      </c>
      <c r="F24050" s="389" t="s">
        <v>666</v>
      </c>
      <c r="G24050" s="389" t="s">
        <v>649</v>
      </c>
    </row>
    <row r="24051" spans="1:7">
      <c r="A24051" s="389" t="s">
        <v>541</v>
      </c>
      <c r="B24051" s="389" t="s">
        <v>517</v>
      </c>
      <c r="C24051" s="389">
        <v>49.586438618400003</v>
      </c>
      <c r="D24051" s="389" t="s">
        <v>700</v>
      </c>
      <c r="E24051" s="389" t="s">
        <v>652</v>
      </c>
      <c r="F24051" s="389" t="s">
        <v>666</v>
      </c>
      <c r="G24051" s="389" t="s">
        <v>649</v>
      </c>
    </row>
    <row r="24052" spans="1:7">
      <c r="A24052" s="389" t="s">
        <v>514</v>
      </c>
      <c r="B24052" s="389" t="s">
        <v>517</v>
      </c>
      <c r="C24052" s="389">
        <v>49.586438618400003</v>
      </c>
      <c r="D24052" s="389" t="s">
        <v>700</v>
      </c>
      <c r="E24052" s="389" t="s">
        <v>652</v>
      </c>
      <c r="F24052" s="389" t="s">
        <v>666</v>
      </c>
      <c r="G24052" s="389" t="s">
        <v>649</v>
      </c>
    </row>
    <row r="24053" spans="1:7">
      <c r="A24053" s="389" t="s">
        <v>514</v>
      </c>
      <c r="B24053" s="389" t="s">
        <v>517</v>
      </c>
      <c r="C24053" s="389">
        <v>49.586438618400003</v>
      </c>
      <c r="D24053" s="389" t="s">
        <v>700</v>
      </c>
      <c r="E24053" s="389" t="s">
        <v>652</v>
      </c>
      <c r="F24053" s="389" t="s">
        <v>666</v>
      </c>
      <c r="G24053" s="389" t="s">
        <v>649</v>
      </c>
    </row>
    <row r="24054" spans="1:7">
      <c r="A24054" s="389" t="s">
        <v>525</v>
      </c>
      <c r="B24054" s="389" t="s">
        <v>517</v>
      </c>
      <c r="C24054" s="389">
        <v>0.71666493381399998</v>
      </c>
      <c r="D24054" s="389" t="s">
        <v>702</v>
      </c>
      <c r="E24054" s="389" t="s">
        <v>683</v>
      </c>
      <c r="F24054" s="389" t="s">
        <v>647</v>
      </c>
      <c r="G24054" s="389" t="s">
        <v>649</v>
      </c>
    </row>
    <row r="24055" spans="1:7">
      <c r="A24055" s="389" t="s">
        <v>525</v>
      </c>
      <c r="B24055" s="389" t="s">
        <v>517</v>
      </c>
      <c r="C24055" s="389">
        <v>0.80427603438700002</v>
      </c>
      <c r="D24055" s="389" t="s">
        <v>702</v>
      </c>
      <c r="E24055" s="389" t="s">
        <v>683</v>
      </c>
      <c r="F24055" s="389" t="s">
        <v>647</v>
      </c>
      <c r="G24055" s="389" t="s">
        <v>649</v>
      </c>
    </row>
    <row r="24056" spans="1:7">
      <c r="A24056" s="389" t="s">
        <v>525</v>
      </c>
      <c r="B24056" s="389" t="s">
        <v>517</v>
      </c>
      <c r="C24056" s="389">
        <v>0.84631348667799999</v>
      </c>
      <c r="D24056" s="389" t="s">
        <v>702</v>
      </c>
      <c r="E24056" s="389" t="s">
        <v>683</v>
      </c>
      <c r="F24056" s="389" t="s">
        <v>647</v>
      </c>
      <c r="G24056" s="389" t="s">
        <v>649</v>
      </c>
    </row>
    <row r="24057" spans="1:7">
      <c r="A24057" s="389" t="s">
        <v>525</v>
      </c>
      <c r="B24057" s="389" t="s">
        <v>517</v>
      </c>
      <c r="C24057" s="389">
        <v>2.1504116241600002</v>
      </c>
      <c r="D24057" s="389" t="s">
        <v>702</v>
      </c>
      <c r="E24057" s="389" t="s">
        <v>683</v>
      </c>
      <c r="F24057" s="389" t="s">
        <v>647</v>
      </c>
      <c r="G24057" s="389" t="s">
        <v>649</v>
      </c>
    </row>
    <row r="24058" spans="1:7">
      <c r="A24058" s="389" t="s">
        <v>577</v>
      </c>
      <c r="B24058" s="389" t="s">
        <v>517</v>
      </c>
      <c r="C24058" s="389">
        <v>0.66781896469400004</v>
      </c>
      <c r="D24058" s="389" t="s">
        <v>702</v>
      </c>
      <c r="E24058" s="389" t="s">
        <v>652</v>
      </c>
      <c r="F24058" s="389" t="s">
        <v>647</v>
      </c>
      <c r="G24058" s="389" t="s">
        <v>649</v>
      </c>
    </row>
    <row r="24059" spans="1:7">
      <c r="A24059" s="389" t="s">
        <v>577</v>
      </c>
      <c r="B24059" s="389" t="s">
        <v>517</v>
      </c>
      <c r="C24059" s="389">
        <v>0.66781896469400004</v>
      </c>
      <c r="D24059" s="389" t="s">
        <v>702</v>
      </c>
      <c r="E24059" s="389" t="s">
        <v>652</v>
      </c>
      <c r="F24059" s="389" t="s">
        <v>647</v>
      </c>
      <c r="G24059" s="389" t="s">
        <v>649</v>
      </c>
    </row>
    <row r="24060" spans="1:7">
      <c r="A24060" s="389" t="s">
        <v>535</v>
      </c>
      <c r="B24060" s="389" t="s">
        <v>517</v>
      </c>
      <c r="C24060" s="389">
        <v>0.67724481161299999</v>
      </c>
      <c r="D24060" s="389" t="s">
        <v>702</v>
      </c>
      <c r="E24060" s="389" t="s">
        <v>652</v>
      </c>
      <c r="F24060" s="389" t="s">
        <v>647</v>
      </c>
      <c r="G24060" s="389" t="s">
        <v>649</v>
      </c>
    </row>
    <row r="24061" spans="1:7">
      <c r="A24061" s="389" t="s">
        <v>514</v>
      </c>
      <c r="B24061" s="389" t="s">
        <v>691</v>
      </c>
      <c r="C24061" s="389">
        <v>2.2155069857499998</v>
      </c>
      <c r="D24061" s="389" t="s">
        <v>691</v>
      </c>
      <c r="E24061" s="389" t="s">
        <v>670</v>
      </c>
      <c r="F24061" s="389" t="s">
        <v>647</v>
      </c>
      <c r="G24061" s="389" t="s">
        <v>691</v>
      </c>
    </row>
    <row r="24062" spans="1:7">
      <c r="A24062" s="389" t="s">
        <v>581</v>
      </c>
      <c r="B24062" s="389" t="s">
        <v>691</v>
      </c>
      <c r="C24062" s="389">
        <v>6.8105585190499998</v>
      </c>
      <c r="D24062" s="389" t="s">
        <v>691</v>
      </c>
      <c r="E24062" s="389" t="s">
        <v>670</v>
      </c>
      <c r="F24062" s="389" t="s">
        <v>647</v>
      </c>
      <c r="G24062" s="389" t="s">
        <v>691</v>
      </c>
    </row>
    <row r="24063" spans="1:7">
      <c r="A24063" s="389" t="s">
        <v>581</v>
      </c>
      <c r="B24063" s="389" t="s">
        <v>691</v>
      </c>
      <c r="C24063" s="389">
        <v>6.8105585190499998</v>
      </c>
      <c r="D24063" s="389" t="s">
        <v>691</v>
      </c>
      <c r="E24063" s="389" t="s">
        <v>670</v>
      </c>
      <c r="F24063" s="389" t="s">
        <v>647</v>
      </c>
      <c r="G24063" s="389" t="s">
        <v>691</v>
      </c>
    </row>
    <row r="24064" spans="1:7">
      <c r="A24064" s="389" t="s">
        <v>581</v>
      </c>
      <c r="B24064" s="389" t="s">
        <v>691</v>
      </c>
      <c r="C24064" s="389">
        <v>6.8105585190499998</v>
      </c>
      <c r="D24064" s="389" t="s">
        <v>691</v>
      </c>
      <c r="E24064" s="389" t="s">
        <v>670</v>
      </c>
      <c r="F24064" s="389" t="s">
        <v>647</v>
      </c>
      <c r="G24064" s="389" t="s">
        <v>691</v>
      </c>
    </row>
    <row r="24065" spans="1:7">
      <c r="A24065" s="389" t="s">
        <v>577</v>
      </c>
      <c r="B24065" s="389" t="s">
        <v>691</v>
      </c>
      <c r="C24065" s="389">
        <v>1.2349951511499999</v>
      </c>
      <c r="D24065" s="389" t="s">
        <v>691</v>
      </c>
      <c r="E24065" s="389" t="s">
        <v>670</v>
      </c>
      <c r="F24065" s="389" t="s">
        <v>647</v>
      </c>
      <c r="G24065" s="389" t="s">
        <v>691</v>
      </c>
    </row>
    <row r="24066" spans="1:7">
      <c r="A24066" s="389" t="s">
        <v>524</v>
      </c>
      <c r="B24066" s="389" t="s">
        <v>691</v>
      </c>
      <c r="C24066" s="389">
        <v>0.178966478511</v>
      </c>
      <c r="D24066" s="389" t="s">
        <v>691</v>
      </c>
      <c r="E24066" s="389" t="s">
        <v>670</v>
      </c>
      <c r="F24066" s="389" t="s">
        <v>647</v>
      </c>
      <c r="G24066" s="389" t="s">
        <v>691</v>
      </c>
    </row>
    <row r="24067" spans="1:7">
      <c r="A24067" s="389" t="s">
        <v>581</v>
      </c>
      <c r="B24067" s="389" t="s">
        <v>691</v>
      </c>
      <c r="C24067" s="389">
        <v>0.50945045783800003</v>
      </c>
      <c r="D24067" s="389" t="s">
        <v>691</v>
      </c>
      <c r="E24067" s="389" t="s">
        <v>670</v>
      </c>
      <c r="F24067" s="389" t="s">
        <v>647</v>
      </c>
      <c r="G24067" s="389" t="s">
        <v>691</v>
      </c>
    </row>
    <row r="24068" spans="1:7">
      <c r="A24068" s="389" t="s">
        <v>574</v>
      </c>
      <c r="B24068" s="389" t="s">
        <v>691</v>
      </c>
      <c r="C24068" s="389">
        <v>0.47009891988399999</v>
      </c>
      <c r="D24068" s="389" t="s">
        <v>691</v>
      </c>
      <c r="E24068" s="389" t="s">
        <v>670</v>
      </c>
      <c r="F24068" s="389" t="s">
        <v>647</v>
      </c>
      <c r="G24068" s="389" t="s">
        <v>691</v>
      </c>
    </row>
    <row r="24069" spans="1:7">
      <c r="A24069" s="389" t="s">
        <v>535</v>
      </c>
      <c r="B24069" s="389" t="s">
        <v>691</v>
      </c>
      <c r="C24069" s="389">
        <v>0.44226736805900002</v>
      </c>
      <c r="D24069" s="389" t="s">
        <v>691</v>
      </c>
      <c r="E24069" s="389" t="s">
        <v>670</v>
      </c>
      <c r="F24069" s="389" t="s">
        <v>647</v>
      </c>
      <c r="G24069" s="389" t="s">
        <v>691</v>
      </c>
    </row>
    <row r="24070" spans="1:7">
      <c r="A24070" s="389" t="s">
        <v>571</v>
      </c>
      <c r="B24070" s="389" t="s">
        <v>691</v>
      </c>
      <c r="C24070" s="389">
        <v>5.0659986850799997E-2</v>
      </c>
      <c r="D24070" s="389" t="s">
        <v>691</v>
      </c>
      <c r="E24070" s="389" t="s">
        <v>670</v>
      </c>
      <c r="F24070" s="389" t="s">
        <v>647</v>
      </c>
      <c r="G24070" s="389" t="s">
        <v>691</v>
      </c>
    </row>
    <row r="24071" spans="1:7">
      <c r="A24071" s="389" t="s">
        <v>579</v>
      </c>
      <c r="B24071" s="389" t="s">
        <v>691</v>
      </c>
      <c r="C24071" s="389">
        <v>2.9088832196899999</v>
      </c>
      <c r="D24071" s="389" t="s">
        <v>691</v>
      </c>
      <c r="E24071" s="389" t="s">
        <v>670</v>
      </c>
      <c r="F24071" s="389" t="s">
        <v>647</v>
      </c>
      <c r="G24071" s="389" t="s">
        <v>691</v>
      </c>
    </row>
    <row r="24072" spans="1:7">
      <c r="A24072" s="389" t="s">
        <v>525</v>
      </c>
      <c r="B24072" s="389" t="s">
        <v>691</v>
      </c>
      <c r="C24072" s="389">
        <v>9.7089870630599998E-2</v>
      </c>
      <c r="D24072" s="389" t="s">
        <v>691</v>
      </c>
      <c r="E24072" s="389" t="s">
        <v>670</v>
      </c>
      <c r="F24072" s="389" t="s">
        <v>647</v>
      </c>
      <c r="G24072" s="389" t="s">
        <v>691</v>
      </c>
    </row>
    <row r="24073" spans="1:7">
      <c r="A24073" s="389" t="s">
        <v>568</v>
      </c>
      <c r="B24073" s="389" t="s">
        <v>691</v>
      </c>
      <c r="C24073" s="389">
        <v>9.7089870630599998E-2</v>
      </c>
      <c r="D24073" s="389" t="s">
        <v>691</v>
      </c>
      <c r="E24073" s="389" t="s">
        <v>670</v>
      </c>
      <c r="F24073" s="389" t="s">
        <v>647</v>
      </c>
      <c r="G24073" s="389" t="s">
        <v>691</v>
      </c>
    </row>
    <row r="24074" spans="1:7">
      <c r="A24074" s="389" t="s">
        <v>535</v>
      </c>
      <c r="B24074" s="389" t="s">
        <v>691</v>
      </c>
      <c r="C24074" s="389">
        <v>3.4034333143</v>
      </c>
      <c r="D24074" s="389" t="s">
        <v>691</v>
      </c>
      <c r="E24074" s="389" t="s">
        <v>670</v>
      </c>
      <c r="F24074" s="389" t="s">
        <v>647</v>
      </c>
      <c r="G24074" s="389" t="s">
        <v>691</v>
      </c>
    </row>
    <row r="24075" spans="1:7">
      <c r="A24075" s="389" t="s">
        <v>535</v>
      </c>
      <c r="B24075" s="389" t="s">
        <v>691</v>
      </c>
      <c r="C24075" s="389">
        <v>5.7619117160800002</v>
      </c>
      <c r="D24075" s="389" t="s">
        <v>691</v>
      </c>
      <c r="E24075" s="389" t="s">
        <v>670</v>
      </c>
      <c r="F24075" s="389" t="s">
        <v>647</v>
      </c>
      <c r="G24075" s="389" t="s">
        <v>691</v>
      </c>
    </row>
    <row r="24076" spans="1:7">
      <c r="A24076" s="389" t="s">
        <v>535</v>
      </c>
      <c r="B24076" s="389" t="s">
        <v>691</v>
      </c>
      <c r="C24076" s="389">
        <v>5.7619117160800002</v>
      </c>
      <c r="D24076" s="389" t="s">
        <v>691</v>
      </c>
      <c r="E24076" s="389" t="s">
        <v>670</v>
      </c>
      <c r="F24076" s="389" t="s">
        <v>647</v>
      </c>
      <c r="G24076" s="389" t="s">
        <v>691</v>
      </c>
    </row>
    <row r="24077" spans="1:7">
      <c r="A24077" s="389" t="s">
        <v>535</v>
      </c>
      <c r="B24077" s="389" t="s">
        <v>691</v>
      </c>
      <c r="C24077" s="389">
        <v>5.7619117160800002</v>
      </c>
      <c r="D24077" s="389" t="s">
        <v>691</v>
      </c>
      <c r="E24077" s="389" t="s">
        <v>670</v>
      </c>
      <c r="F24077" s="389" t="s">
        <v>647</v>
      </c>
      <c r="G24077" s="389" t="s">
        <v>691</v>
      </c>
    </row>
    <row r="24078" spans="1:7">
      <c r="A24078" s="389" t="s">
        <v>578</v>
      </c>
      <c r="B24078" s="389" t="s">
        <v>691</v>
      </c>
      <c r="C24078" s="389">
        <v>0.64458446612800002</v>
      </c>
      <c r="D24078" s="389" t="s">
        <v>691</v>
      </c>
      <c r="E24078" s="389" t="s">
        <v>670</v>
      </c>
      <c r="F24078" s="389" t="s">
        <v>647</v>
      </c>
      <c r="G24078" s="389" t="s">
        <v>691</v>
      </c>
    </row>
    <row r="24079" spans="1:7">
      <c r="A24079" s="389" t="s">
        <v>581</v>
      </c>
      <c r="B24079" s="389" t="s">
        <v>691</v>
      </c>
      <c r="C24079" s="389">
        <v>3.2117277952099998</v>
      </c>
      <c r="D24079" s="389" t="s">
        <v>691</v>
      </c>
      <c r="E24079" s="389" t="s">
        <v>670</v>
      </c>
      <c r="F24079" s="389" t="s">
        <v>647</v>
      </c>
      <c r="G24079" s="389" t="s">
        <v>691</v>
      </c>
    </row>
    <row r="24080" spans="1:7">
      <c r="A24080" s="389" t="s">
        <v>571</v>
      </c>
      <c r="B24080" s="389" t="s">
        <v>691</v>
      </c>
      <c r="C24080" s="389">
        <v>8.9599262825399997</v>
      </c>
      <c r="D24080" s="389" t="s">
        <v>691</v>
      </c>
      <c r="E24080" s="389" t="s">
        <v>670</v>
      </c>
      <c r="F24080" s="389" t="s">
        <v>647</v>
      </c>
      <c r="G24080" s="389" t="s">
        <v>691</v>
      </c>
    </row>
    <row r="24081" spans="1:7">
      <c r="A24081" s="389" t="s">
        <v>571</v>
      </c>
      <c r="B24081" s="389" t="s">
        <v>691</v>
      </c>
      <c r="C24081" s="389">
        <v>8.9599262825399997</v>
      </c>
      <c r="D24081" s="389" t="s">
        <v>691</v>
      </c>
      <c r="E24081" s="389" t="s">
        <v>670</v>
      </c>
      <c r="F24081" s="389" t="s">
        <v>647</v>
      </c>
      <c r="G24081" s="389" t="s">
        <v>691</v>
      </c>
    </row>
    <row r="24082" spans="1:7">
      <c r="A24082" s="389" t="s">
        <v>571</v>
      </c>
      <c r="B24082" s="389" t="s">
        <v>691</v>
      </c>
      <c r="C24082" s="389">
        <v>8.9599262825399997</v>
      </c>
      <c r="D24082" s="389" t="s">
        <v>691</v>
      </c>
      <c r="E24082" s="389" t="s">
        <v>670</v>
      </c>
      <c r="F24082" s="389" t="s">
        <v>647</v>
      </c>
      <c r="G24082" s="389" t="s">
        <v>691</v>
      </c>
    </row>
    <row r="24083" spans="1:7">
      <c r="A24083" s="389" t="s">
        <v>535</v>
      </c>
      <c r="B24083" s="389" t="s">
        <v>691</v>
      </c>
      <c r="C24083" s="389">
        <v>0.88383288355</v>
      </c>
      <c r="D24083" s="389" t="s">
        <v>691</v>
      </c>
      <c r="E24083" s="389" t="s">
        <v>670</v>
      </c>
      <c r="F24083" s="389" t="s">
        <v>647</v>
      </c>
      <c r="G24083" s="389" t="s">
        <v>691</v>
      </c>
    </row>
    <row r="24084" spans="1:7">
      <c r="A24084" s="389" t="s">
        <v>581</v>
      </c>
      <c r="B24084" s="389" t="s">
        <v>691</v>
      </c>
      <c r="C24084" s="389">
        <v>0.83035976483399998</v>
      </c>
      <c r="D24084" s="389" t="s">
        <v>691</v>
      </c>
      <c r="E24084" s="389" t="s">
        <v>670</v>
      </c>
      <c r="F24084" s="389" t="s">
        <v>647</v>
      </c>
      <c r="G24084" s="389" t="s">
        <v>691</v>
      </c>
    </row>
    <row r="24085" spans="1:7">
      <c r="A24085" s="389" t="s">
        <v>581</v>
      </c>
      <c r="B24085" s="389" t="s">
        <v>691</v>
      </c>
      <c r="C24085" s="389">
        <v>0.18711270417</v>
      </c>
      <c r="D24085" s="389" t="s">
        <v>691</v>
      </c>
      <c r="E24085" s="389" t="s">
        <v>670</v>
      </c>
      <c r="F24085" s="389" t="s">
        <v>647</v>
      </c>
      <c r="G24085" s="389" t="s">
        <v>691</v>
      </c>
    </row>
    <row r="24086" spans="1:7">
      <c r="A24086" s="389" t="s">
        <v>526</v>
      </c>
      <c r="B24086" s="389" t="s">
        <v>691</v>
      </c>
      <c r="C24086" s="389">
        <v>0.357926301261</v>
      </c>
      <c r="D24086" s="389" t="s">
        <v>691</v>
      </c>
      <c r="E24086" s="389" t="s">
        <v>670</v>
      </c>
      <c r="F24086" s="389" t="s">
        <v>647</v>
      </c>
      <c r="G24086" s="389" t="s">
        <v>691</v>
      </c>
    </row>
    <row r="24087" spans="1:7">
      <c r="A24087" s="389" t="s">
        <v>577</v>
      </c>
      <c r="B24087" s="389" t="s">
        <v>691</v>
      </c>
      <c r="C24087" s="389">
        <v>0.67384097499200002</v>
      </c>
      <c r="D24087" s="389" t="s">
        <v>691</v>
      </c>
      <c r="E24087" s="389" t="s">
        <v>670</v>
      </c>
      <c r="F24087" s="389" t="s">
        <v>647</v>
      </c>
      <c r="G24087" s="389" t="s">
        <v>691</v>
      </c>
    </row>
    <row r="24088" spans="1:7">
      <c r="A24088" s="389" t="s">
        <v>577</v>
      </c>
      <c r="B24088" s="389" t="s">
        <v>691</v>
      </c>
      <c r="C24088" s="389">
        <v>0.67384097499200002</v>
      </c>
      <c r="D24088" s="389" t="s">
        <v>691</v>
      </c>
      <c r="E24088" s="389" t="s">
        <v>670</v>
      </c>
      <c r="F24088" s="389" t="s">
        <v>647</v>
      </c>
      <c r="G24088" s="389" t="s">
        <v>691</v>
      </c>
    </row>
    <row r="24089" spans="1:7">
      <c r="A24089" s="389" t="s">
        <v>543</v>
      </c>
      <c r="B24089" s="389" t="s">
        <v>691</v>
      </c>
      <c r="C24089" s="389">
        <v>0.51331876335100002</v>
      </c>
      <c r="D24089" s="389" t="s">
        <v>691</v>
      </c>
      <c r="E24089" s="389" t="s">
        <v>670</v>
      </c>
      <c r="F24089" s="389" t="s">
        <v>647</v>
      </c>
      <c r="G24089" s="389" t="s">
        <v>691</v>
      </c>
    </row>
    <row r="24090" spans="1:7">
      <c r="A24090" s="389" t="s">
        <v>535</v>
      </c>
      <c r="B24090" s="389" t="s">
        <v>691</v>
      </c>
      <c r="C24090" s="389">
        <v>10.7152601999999</v>
      </c>
      <c r="D24090" s="389" t="s">
        <v>691</v>
      </c>
      <c r="E24090" s="389" t="s">
        <v>670</v>
      </c>
      <c r="F24090" s="389" t="s">
        <v>647</v>
      </c>
      <c r="G24090" s="389" t="s">
        <v>691</v>
      </c>
    </row>
    <row r="24091" spans="1:7">
      <c r="A24091" s="389" t="s">
        <v>535</v>
      </c>
      <c r="B24091" s="389" t="s">
        <v>691</v>
      </c>
      <c r="C24091" s="389">
        <v>10.7152601999999</v>
      </c>
      <c r="D24091" s="389" t="s">
        <v>691</v>
      </c>
      <c r="E24091" s="389" t="s">
        <v>670</v>
      </c>
      <c r="F24091" s="389" t="s">
        <v>647</v>
      </c>
      <c r="G24091" s="389" t="s">
        <v>691</v>
      </c>
    </row>
    <row r="24092" spans="1:7">
      <c r="A24092" s="389" t="s">
        <v>581</v>
      </c>
      <c r="B24092" s="389" t="s">
        <v>691</v>
      </c>
      <c r="C24092" s="389">
        <v>1.8867727861100001</v>
      </c>
      <c r="D24092" s="389" t="s">
        <v>691</v>
      </c>
      <c r="E24092" s="389" t="s">
        <v>670</v>
      </c>
      <c r="F24092" s="389" t="s">
        <v>647</v>
      </c>
      <c r="G24092" s="389" t="s">
        <v>691</v>
      </c>
    </row>
    <row r="24093" spans="1:7">
      <c r="A24093" s="389" t="s">
        <v>581</v>
      </c>
      <c r="B24093" s="389" t="s">
        <v>691</v>
      </c>
      <c r="C24093" s="389">
        <v>1.8867727861100001</v>
      </c>
      <c r="D24093" s="389" t="s">
        <v>691</v>
      </c>
      <c r="E24093" s="389" t="s">
        <v>670</v>
      </c>
      <c r="F24093" s="389" t="s">
        <v>647</v>
      </c>
      <c r="G24093" s="389" t="s">
        <v>691</v>
      </c>
    </row>
    <row r="24094" spans="1:7">
      <c r="A24094" s="389" t="s">
        <v>535</v>
      </c>
      <c r="B24094" s="389" t="s">
        <v>691</v>
      </c>
      <c r="C24094" s="389">
        <v>0.58824928328699999</v>
      </c>
      <c r="D24094" s="389" t="s">
        <v>691</v>
      </c>
      <c r="E24094" s="389" t="s">
        <v>670</v>
      </c>
      <c r="F24094" s="389" t="s">
        <v>647</v>
      </c>
      <c r="G24094" s="389" t="s">
        <v>691</v>
      </c>
    </row>
    <row r="24095" spans="1:7">
      <c r="A24095" s="389" t="s">
        <v>581</v>
      </c>
      <c r="B24095" s="389" t="s">
        <v>691</v>
      </c>
      <c r="C24095" s="389">
        <v>1.1832618107999999</v>
      </c>
      <c r="D24095" s="389" t="s">
        <v>691</v>
      </c>
      <c r="E24095" s="389" t="s">
        <v>670</v>
      </c>
      <c r="F24095" s="389" t="s">
        <v>647</v>
      </c>
      <c r="G24095" s="389" t="s">
        <v>691</v>
      </c>
    </row>
    <row r="24096" spans="1:7">
      <c r="A24096" s="389" t="s">
        <v>579</v>
      </c>
      <c r="B24096" s="389" t="s">
        <v>691</v>
      </c>
      <c r="C24096" s="389">
        <v>0.195226980695</v>
      </c>
      <c r="D24096" s="389" t="s">
        <v>691</v>
      </c>
      <c r="E24096" s="389" t="s">
        <v>670</v>
      </c>
      <c r="F24096" s="389" t="s">
        <v>647</v>
      </c>
      <c r="G24096" s="389" t="s">
        <v>691</v>
      </c>
    </row>
    <row r="24097" spans="1:7">
      <c r="A24097" s="389" t="s">
        <v>581</v>
      </c>
      <c r="B24097" s="389" t="s">
        <v>691</v>
      </c>
      <c r="C24097" s="389">
        <v>12.187398924</v>
      </c>
      <c r="D24097" s="389" t="s">
        <v>691</v>
      </c>
      <c r="E24097" s="389" t="s">
        <v>670</v>
      </c>
      <c r="F24097" s="389" t="s">
        <v>647</v>
      </c>
      <c r="G24097" s="389" t="s">
        <v>691</v>
      </c>
    </row>
    <row r="24098" spans="1:7">
      <c r="A24098" s="389" t="s">
        <v>581</v>
      </c>
      <c r="B24098" s="389" t="s">
        <v>691</v>
      </c>
      <c r="C24098" s="389">
        <v>12.187398924</v>
      </c>
      <c r="D24098" s="389" t="s">
        <v>691</v>
      </c>
      <c r="E24098" s="389" t="s">
        <v>670</v>
      </c>
      <c r="F24098" s="389" t="s">
        <v>647</v>
      </c>
      <c r="G24098" s="389" t="s">
        <v>691</v>
      </c>
    </row>
    <row r="24099" spans="1:7">
      <c r="A24099" s="389" t="s">
        <v>581</v>
      </c>
      <c r="B24099" s="389" t="s">
        <v>691</v>
      </c>
      <c r="C24099" s="389">
        <v>12.187398924</v>
      </c>
      <c r="D24099" s="389" t="s">
        <v>691</v>
      </c>
      <c r="E24099" s="389" t="s">
        <v>670</v>
      </c>
      <c r="F24099" s="389" t="s">
        <v>647</v>
      </c>
      <c r="G24099" s="389" t="s">
        <v>691</v>
      </c>
    </row>
    <row r="24100" spans="1:7">
      <c r="A24100" s="389" t="s">
        <v>581</v>
      </c>
      <c r="B24100" s="389" t="s">
        <v>691</v>
      </c>
      <c r="C24100" s="389">
        <v>12.187398924</v>
      </c>
      <c r="D24100" s="389" t="s">
        <v>691</v>
      </c>
      <c r="E24100" s="389" t="s">
        <v>670</v>
      </c>
      <c r="F24100" s="389" t="s">
        <v>647</v>
      </c>
      <c r="G24100" s="389" t="s">
        <v>691</v>
      </c>
    </row>
    <row r="24101" spans="1:7">
      <c r="A24101" s="389" t="s">
        <v>562</v>
      </c>
      <c r="B24101" s="389" t="s">
        <v>691</v>
      </c>
      <c r="C24101" s="389">
        <v>0.71469858132700004</v>
      </c>
      <c r="D24101" s="389" t="s">
        <v>691</v>
      </c>
      <c r="E24101" s="389" t="s">
        <v>670</v>
      </c>
      <c r="F24101" s="389" t="s">
        <v>647</v>
      </c>
      <c r="G24101" s="389" t="s">
        <v>691</v>
      </c>
    </row>
    <row r="24102" spans="1:7">
      <c r="A24102" s="389" t="s">
        <v>535</v>
      </c>
      <c r="B24102" s="389" t="s">
        <v>691</v>
      </c>
      <c r="C24102" s="389">
        <v>1.1103023051300001</v>
      </c>
      <c r="D24102" s="389" t="s">
        <v>691</v>
      </c>
      <c r="E24102" s="389" t="s">
        <v>670</v>
      </c>
      <c r="F24102" s="389" t="s">
        <v>647</v>
      </c>
      <c r="G24102" s="389" t="s">
        <v>691</v>
      </c>
    </row>
    <row r="24103" spans="1:7">
      <c r="A24103" s="389" t="s">
        <v>525</v>
      </c>
      <c r="B24103" s="389" t="s">
        <v>691</v>
      </c>
      <c r="C24103" s="389">
        <v>0.12727917529999999</v>
      </c>
      <c r="D24103" s="389" t="s">
        <v>691</v>
      </c>
      <c r="E24103" s="389" t="s">
        <v>670</v>
      </c>
      <c r="F24103" s="389" t="s">
        <v>647</v>
      </c>
      <c r="G24103" s="389" t="s">
        <v>691</v>
      </c>
    </row>
    <row r="24104" spans="1:7">
      <c r="A24104" s="389" t="s">
        <v>525</v>
      </c>
      <c r="B24104" s="389" t="s">
        <v>691</v>
      </c>
      <c r="C24104" s="389">
        <v>0.12727917529999999</v>
      </c>
      <c r="D24104" s="389" t="s">
        <v>691</v>
      </c>
      <c r="E24104" s="389" t="s">
        <v>670</v>
      </c>
      <c r="F24104" s="389" t="s">
        <v>647</v>
      </c>
      <c r="G24104" s="389" t="s">
        <v>691</v>
      </c>
    </row>
    <row r="24105" spans="1:7">
      <c r="A24105" s="389" t="s">
        <v>568</v>
      </c>
      <c r="B24105" s="389" t="s">
        <v>691</v>
      </c>
      <c r="C24105" s="389">
        <v>0.12727917529999999</v>
      </c>
      <c r="D24105" s="389" t="s">
        <v>691</v>
      </c>
      <c r="E24105" s="389" t="s">
        <v>670</v>
      </c>
      <c r="F24105" s="389" t="s">
        <v>647</v>
      </c>
      <c r="G24105" s="389" t="s">
        <v>691</v>
      </c>
    </row>
    <row r="24106" spans="1:7">
      <c r="A24106" s="389" t="s">
        <v>568</v>
      </c>
      <c r="B24106" s="389" t="s">
        <v>691</v>
      </c>
      <c r="C24106" s="389">
        <v>0.12727917529999999</v>
      </c>
      <c r="D24106" s="389" t="s">
        <v>691</v>
      </c>
      <c r="E24106" s="389" t="s">
        <v>670</v>
      </c>
      <c r="F24106" s="389" t="s">
        <v>647</v>
      </c>
      <c r="G24106" s="389" t="s">
        <v>691</v>
      </c>
    </row>
    <row r="24107" spans="1:7">
      <c r="A24107" s="389" t="s">
        <v>535</v>
      </c>
      <c r="B24107" s="389" t="s">
        <v>691</v>
      </c>
      <c r="C24107" s="389">
        <v>4.4717354024500002</v>
      </c>
      <c r="D24107" s="389" t="s">
        <v>691</v>
      </c>
      <c r="E24107" s="389" t="s">
        <v>670</v>
      </c>
      <c r="F24107" s="389" t="s">
        <v>647</v>
      </c>
      <c r="G24107" s="389" t="s">
        <v>691</v>
      </c>
    </row>
    <row r="24108" spans="1:7">
      <c r="A24108" s="389" t="s">
        <v>526</v>
      </c>
      <c r="B24108" s="389" t="s">
        <v>691</v>
      </c>
      <c r="C24108" s="389">
        <v>0.50441048050199999</v>
      </c>
      <c r="D24108" s="389" t="s">
        <v>691</v>
      </c>
      <c r="E24108" s="389" t="s">
        <v>670</v>
      </c>
      <c r="F24108" s="389" t="s">
        <v>647</v>
      </c>
      <c r="G24108" s="389" t="s">
        <v>691</v>
      </c>
    </row>
    <row r="24109" spans="1:7">
      <c r="A24109" s="389" t="s">
        <v>514</v>
      </c>
      <c r="B24109" s="389" t="s">
        <v>691</v>
      </c>
      <c r="C24109" s="389">
        <v>0.50441048050199999</v>
      </c>
      <c r="D24109" s="389" t="s">
        <v>691</v>
      </c>
      <c r="E24109" s="389" t="s">
        <v>670</v>
      </c>
      <c r="F24109" s="389" t="s">
        <v>647</v>
      </c>
      <c r="G24109" s="389" t="s">
        <v>691</v>
      </c>
    </row>
    <row r="24110" spans="1:7">
      <c r="A24110" s="389" t="s">
        <v>569</v>
      </c>
      <c r="B24110" s="389" t="s">
        <v>691</v>
      </c>
      <c r="C24110" s="389">
        <v>0.50441048050199999</v>
      </c>
      <c r="D24110" s="389" t="s">
        <v>691</v>
      </c>
      <c r="E24110" s="389" t="s">
        <v>670</v>
      </c>
      <c r="F24110" s="389" t="s">
        <v>647</v>
      </c>
      <c r="G24110" s="389" t="s">
        <v>691</v>
      </c>
    </row>
    <row r="24111" spans="1:7">
      <c r="A24111" s="389" t="s">
        <v>526</v>
      </c>
      <c r="B24111" s="389" t="s">
        <v>691</v>
      </c>
      <c r="C24111" s="389">
        <v>1.66578753232</v>
      </c>
      <c r="D24111" s="389" t="s">
        <v>691</v>
      </c>
      <c r="E24111" s="389" t="s">
        <v>670</v>
      </c>
      <c r="F24111" s="389" t="s">
        <v>647</v>
      </c>
      <c r="G24111" s="389" t="s">
        <v>691</v>
      </c>
    </row>
    <row r="24112" spans="1:7">
      <c r="A24112" s="389" t="s">
        <v>526</v>
      </c>
      <c r="B24112" s="389" t="s">
        <v>691</v>
      </c>
      <c r="C24112" s="389">
        <v>1.66578753232</v>
      </c>
      <c r="D24112" s="389" t="s">
        <v>691</v>
      </c>
      <c r="E24112" s="389" t="s">
        <v>670</v>
      </c>
      <c r="F24112" s="389" t="s">
        <v>647</v>
      </c>
      <c r="G24112" s="389" t="s">
        <v>691</v>
      </c>
    </row>
    <row r="24113" spans="1:7">
      <c r="A24113" s="389" t="s">
        <v>534</v>
      </c>
      <c r="B24113" s="389" t="s">
        <v>691</v>
      </c>
      <c r="C24113" s="389">
        <v>0.25262407264699999</v>
      </c>
      <c r="D24113" s="389" t="s">
        <v>691</v>
      </c>
      <c r="E24113" s="389" t="s">
        <v>670</v>
      </c>
      <c r="F24113" s="389" t="s">
        <v>647</v>
      </c>
      <c r="G24113" s="389" t="s">
        <v>691</v>
      </c>
    </row>
    <row r="24114" spans="1:7">
      <c r="A24114" s="389" t="s">
        <v>547</v>
      </c>
      <c r="B24114" s="389" t="s">
        <v>691</v>
      </c>
      <c r="C24114" s="389">
        <v>0.25821505465900002</v>
      </c>
      <c r="D24114" s="389" t="s">
        <v>691</v>
      </c>
      <c r="E24114" s="389" t="s">
        <v>670</v>
      </c>
      <c r="F24114" s="389" t="s">
        <v>647</v>
      </c>
      <c r="G24114" s="389" t="s">
        <v>691</v>
      </c>
    </row>
    <row r="24115" spans="1:7">
      <c r="A24115" s="389" t="s">
        <v>535</v>
      </c>
      <c r="B24115" s="389" t="s">
        <v>691</v>
      </c>
      <c r="C24115" s="389">
        <v>2.5350499217000002</v>
      </c>
      <c r="D24115" s="389" t="s">
        <v>691</v>
      </c>
      <c r="E24115" s="389" t="s">
        <v>670</v>
      </c>
      <c r="F24115" s="389" t="s">
        <v>647</v>
      </c>
      <c r="G24115" s="389" t="s">
        <v>691</v>
      </c>
    </row>
    <row r="24116" spans="1:7">
      <c r="A24116" s="389" t="s">
        <v>535</v>
      </c>
      <c r="B24116" s="389" t="s">
        <v>691</v>
      </c>
      <c r="C24116" s="389">
        <v>2.23774792629</v>
      </c>
      <c r="D24116" s="389" t="s">
        <v>691</v>
      </c>
      <c r="E24116" s="389" t="s">
        <v>670</v>
      </c>
      <c r="F24116" s="389" t="s">
        <v>647</v>
      </c>
      <c r="G24116" s="389" t="s">
        <v>691</v>
      </c>
    </row>
    <row r="24117" spans="1:7">
      <c r="A24117" s="389" t="s">
        <v>581</v>
      </c>
      <c r="B24117" s="389" t="s">
        <v>691</v>
      </c>
      <c r="C24117" s="389">
        <v>3.50798021577</v>
      </c>
      <c r="D24117" s="389" t="s">
        <v>691</v>
      </c>
      <c r="E24117" s="389" t="s">
        <v>670</v>
      </c>
      <c r="F24117" s="389" t="s">
        <v>647</v>
      </c>
      <c r="G24117" s="389" t="s">
        <v>691</v>
      </c>
    </row>
    <row r="24118" spans="1:7">
      <c r="A24118" s="389" t="s">
        <v>550</v>
      </c>
      <c r="B24118" s="389" t="s">
        <v>691</v>
      </c>
      <c r="C24118" s="389">
        <v>0.20401984141499999</v>
      </c>
      <c r="D24118" s="389" t="s">
        <v>691</v>
      </c>
      <c r="E24118" s="389" t="s">
        <v>670</v>
      </c>
      <c r="F24118" s="389" t="s">
        <v>647</v>
      </c>
      <c r="G24118" s="389" t="s">
        <v>691</v>
      </c>
    </row>
    <row r="24119" spans="1:7">
      <c r="A24119" s="389" t="s">
        <v>535</v>
      </c>
      <c r="B24119" s="389" t="s">
        <v>691</v>
      </c>
      <c r="C24119" s="389">
        <v>2.82351044908</v>
      </c>
      <c r="D24119" s="389" t="s">
        <v>691</v>
      </c>
      <c r="E24119" s="389" t="s">
        <v>670</v>
      </c>
      <c r="F24119" s="389" t="s">
        <v>647</v>
      </c>
      <c r="G24119" s="389" t="s">
        <v>691</v>
      </c>
    </row>
    <row r="24120" spans="1:7">
      <c r="A24120" s="389" t="s">
        <v>551</v>
      </c>
      <c r="B24120" s="389" t="s">
        <v>691</v>
      </c>
      <c r="C24120" s="389">
        <v>0.23298871277800001</v>
      </c>
      <c r="D24120" s="389" t="s">
        <v>691</v>
      </c>
      <c r="E24120" s="389" t="s">
        <v>670</v>
      </c>
      <c r="F24120" s="389" t="s">
        <v>647</v>
      </c>
      <c r="G24120" s="389" t="s">
        <v>691</v>
      </c>
    </row>
    <row r="24121" spans="1:7">
      <c r="A24121" s="389" t="s">
        <v>551</v>
      </c>
      <c r="B24121" s="389" t="s">
        <v>691</v>
      </c>
      <c r="C24121" s="389">
        <v>0.23298871277800001</v>
      </c>
      <c r="D24121" s="389" t="s">
        <v>691</v>
      </c>
      <c r="E24121" s="389" t="s">
        <v>670</v>
      </c>
      <c r="F24121" s="389" t="s">
        <v>647</v>
      </c>
      <c r="G24121" s="389" t="s">
        <v>691</v>
      </c>
    </row>
    <row r="24122" spans="1:7">
      <c r="A24122" s="389" t="s">
        <v>535</v>
      </c>
      <c r="B24122" s="389" t="s">
        <v>691</v>
      </c>
      <c r="C24122" s="389">
        <v>1.22304398051E-2</v>
      </c>
      <c r="D24122" s="389" t="s">
        <v>691</v>
      </c>
      <c r="E24122" s="389" t="s">
        <v>670</v>
      </c>
      <c r="F24122" s="389" t="s">
        <v>647</v>
      </c>
      <c r="G24122" s="389" t="s">
        <v>691</v>
      </c>
    </row>
    <row r="24123" spans="1:7">
      <c r="A24123" s="389" t="s">
        <v>526</v>
      </c>
      <c r="B24123" s="389" t="s">
        <v>691</v>
      </c>
      <c r="C24123" s="389">
        <v>0.70575522871200003</v>
      </c>
      <c r="D24123" s="389" t="s">
        <v>691</v>
      </c>
      <c r="E24123" s="389" t="s">
        <v>670</v>
      </c>
      <c r="F24123" s="389" t="s">
        <v>647</v>
      </c>
      <c r="G24123" s="389" t="s">
        <v>691</v>
      </c>
    </row>
    <row r="24124" spans="1:7">
      <c r="A24124" s="389" t="s">
        <v>514</v>
      </c>
      <c r="B24124" s="389" t="s">
        <v>691</v>
      </c>
      <c r="C24124" s="389">
        <v>0.70575522871200003</v>
      </c>
      <c r="D24124" s="389" t="s">
        <v>691</v>
      </c>
      <c r="E24124" s="389" t="s">
        <v>670</v>
      </c>
      <c r="F24124" s="389" t="s">
        <v>647</v>
      </c>
      <c r="G24124" s="389" t="s">
        <v>691</v>
      </c>
    </row>
    <row r="24125" spans="1:7">
      <c r="A24125" s="389" t="s">
        <v>535</v>
      </c>
      <c r="B24125" s="389" t="s">
        <v>691</v>
      </c>
      <c r="C24125" s="389">
        <v>0.85824277091599999</v>
      </c>
      <c r="D24125" s="389" t="s">
        <v>691</v>
      </c>
      <c r="E24125" s="389" t="s">
        <v>670</v>
      </c>
      <c r="F24125" s="389" t="s">
        <v>647</v>
      </c>
      <c r="G24125" s="389" t="s">
        <v>691</v>
      </c>
    </row>
    <row r="24126" spans="1:7">
      <c r="A24126" s="389" t="s">
        <v>535</v>
      </c>
      <c r="B24126" s="389" t="s">
        <v>691</v>
      </c>
      <c r="C24126" s="389">
        <v>3.29094785308</v>
      </c>
      <c r="D24126" s="389" t="s">
        <v>691</v>
      </c>
      <c r="E24126" s="389" t="s">
        <v>670</v>
      </c>
      <c r="F24126" s="389" t="s">
        <v>647</v>
      </c>
      <c r="G24126" s="389" t="s">
        <v>691</v>
      </c>
    </row>
    <row r="24127" spans="1:7">
      <c r="A24127" s="389" t="s">
        <v>525</v>
      </c>
      <c r="B24127" s="389" t="s">
        <v>691</v>
      </c>
      <c r="C24127" s="389">
        <v>0.58555963075200002</v>
      </c>
      <c r="D24127" s="389" t="s">
        <v>691</v>
      </c>
      <c r="E24127" s="389" t="s">
        <v>670</v>
      </c>
      <c r="F24127" s="389" t="s">
        <v>647</v>
      </c>
      <c r="G24127" s="389" t="s">
        <v>691</v>
      </c>
    </row>
    <row r="24128" spans="1:7">
      <c r="A24128" s="389" t="s">
        <v>526</v>
      </c>
      <c r="B24128" s="389" t="s">
        <v>691</v>
      </c>
      <c r="C24128" s="389">
        <v>0.58555963075200002</v>
      </c>
      <c r="D24128" s="389" t="s">
        <v>691</v>
      </c>
      <c r="E24128" s="389" t="s">
        <v>670</v>
      </c>
      <c r="F24128" s="389" t="s">
        <v>647</v>
      </c>
      <c r="G24128" s="389" t="s">
        <v>691</v>
      </c>
    </row>
    <row r="24129" spans="1:7">
      <c r="A24129" s="389" t="s">
        <v>570</v>
      </c>
      <c r="B24129" s="389" t="s">
        <v>691</v>
      </c>
      <c r="C24129" s="389">
        <v>0.230146075383</v>
      </c>
      <c r="D24129" s="389" t="s">
        <v>691</v>
      </c>
      <c r="E24129" s="389" t="s">
        <v>670</v>
      </c>
      <c r="F24129" s="389" t="s">
        <v>647</v>
      </c>
      <c r="G24129" s="389" t="s">
        <v>691</v>
      </c>
    </row>
    <row r="24130" spans="1:7">
      <c r="A24130" s="389" t="s">
        <v>535</v>
      </c>
      <c r="B24130" s="389" t="s">
        <v>691</v>
      </c>
      <c r="C24130" s="389">
        <v>0.27522196723300002</v>
      </c>
      <c r="D24130" s="389" t="s">
        <v>691</v>
      </c>
      <c r="E24130" s="389" t="s">
        <v>670</v>
      </c>
      <c r="F24130" s="389" t="s">
        <v>647</v>
      </c>
      <c r="G24130" s="389" t="s">
        <v>691</v>
      </c>
    </row>
    <row r="24131" spans="1:7">
      <c r="A24131" s="389" t="s">
        <v>525</v>
      </c>
      <c r="B24131" s="389" t="s">
        <v>691</v>
      </c>
      <c r="C24131" s="389">
        <v>1.2586319483599999</v>
      </c>
      <c r="D24131" s="389" t="s">
        <v>691</v>
      </c>
      <c r="E24131" s="389" t="s">
        <v>670</v>
      </c>
      <c r="F24131" s="389" t="s">
        <v>647</v>
      </c>
      <c r="G24131" s="389" t="s">
        <v>691</v>
      </c>
    </row>
    <row r="24132" spans="1:7">
      <c r="A24132" s="389" t="s">
        <v>526</v>
      </c>
      <c r="B24132" s="389" t="s">
        <v>691</v>
      </c>
      <c r="C24132" s="389">
        <v>1.2586319483599999</v>
      </c>
      <c r="D24132" s="389" t="s">
        <v>691</v>
      </c>
      <c r="E24132" s="389" t="s">
        <v>670</v>
      </c>
      <c r="F24132" s="389" t="s">
        <v>647</v>
      </c>
      <c r="G24132" s="389" t="s">
        <v>691</v>
      </c>
    </row>
    <row r="24133" spans="1:7">
      <c r="A24133" s="389" t="s">
        <v>524</v>
      </c>
      <c r="B24133" s="389" t="s">
        <v>691</v>
      </c>
      <c r="C24133" s="389">
        <v>0.12848891032500001</v>
      </c>
      <c r="D24133" s="389" t="s">
        <v>691</v>
      </c>
      <c r="E24133" s="389" t="s">
        <v>670</v>
      </c>
      <c r="F24133" s="389" t="s">
        <v>647</v>
      </c>
      <c r="G24133" s="389" t="s">
        <v>691</v>
      </c>
    </row>
    <row r="24134" spans="1:7">
      <c r="A24134" s="389" t="s">
        <v>554</v>
      </c>
      <c r="B24134" s="389" t="s">
        <v>691</v>
      </c>
      <c r="C24134" s="389">
        <v>0.26570077633200001</v>
      </c>
      <c r="D24134" s="389" t="s">
        <v>691</v>
      </c>
      <c r="E24134" s="389" t="s">
        <v>670</v>
      </c>
      <c r="F24134" s="389" t="s">
        <v>647</v>
      </c>
      <c r="G24134" s="389" t="s">
        <v>691</v>
      </c>
    </row>
    <row r="24135" spans="1:7">
      <c r="A24135" s="389" t="s">
        <v>578</v>
      </c>
      <c r="B24135" s="389" t="s">
        <v>691</v>
      </c>
      <c r="C24135" s="389">
        <v>0.26570077633200001</v>
      </c>
      <c r="D24135" s="389" t="s">
        <v>691</v>
      </c>
      <c r="E24135" s="389" t="s">
        <v>670</v>
      </c>
      <c r="F24135" s="389" t="s">
        <v>647</v>
      </c>
      <c r="G24135" s="389" t="s">
        <v>691</v>
      </c>
    </row>
    <row r="24136" spans="1:7">
      <c r="A24136" s="389" t="s">
        <v>525</v>
      </c>
      <c r="B24136" s="389" t="s">
        <v>691</v>
      </c>
      <c r="C24136" s="389">
        <v>0.60853491871400001</v>
      </c>
      <c r="D24136" s="389" t="s">
        <v>691</v>
      </c>
      <c r="E24136" s="389" t="s">
        <v>670</v>
      </c>
      <c r="F24136" s="389" t="s">
        <v>647</v>
      </c>
      <c r="G24136" s="389" t="s">
        <v>691</v>
      </c>
    </row>
    <row r="24137" spans="1:7">
      <c r="A24137" s="389" t="s">
        <v>547</v>
      </c>
      <c r="B24137" s="389" t="s">
        <v>691</v>
      </c>
      <c r="C24137" s="389">
        <v>0.78217552017500003</v>
      </c>
      <c r="D24137" s="389" t="s">
        <v>691</v>
      </c>
      <c r="E24137" s="389" t="s">
        <v>670</v>
      </c>
      <c r="F24137" s="389" t="s">
        <v>647</v>
      </c>
      <c r="G24137" s="389" t="s">
        <v>691</v>
      </c>
    </row>
    <row r="24138" spans="1:7">
      <c r="A24138" s="389" t="s">
        <v>547</v>
      </c>
      <c r="B24138" s="389" t="s">
        <v>691</v>
      </c>
      <c r="C24138" s="389">
        <v>0.78217552017500003</v>
      </c>
      <c r="D24138" s="389" t="s">
        <v>691</v>
      </c>
      <c r="E24138" s="389" t="s">
        <v>670</v>
      </c>
      <c r="F24138" s="389" t="s">
        <v>647</v>
      </c>
      <c r="G24138" s="389" t="s">
        <v>691</v>
      </c>
    </row>
    <row r="24139" spans="1:7">
      <c r="A24139" s="389" t="s">
        <v>514</v>
      </c>
      <c r="B24139" s="389" t="s">
        <v>691</v>
      </c>
      <c r="C24139" s="389">
        <v>1.8009820754400001</v>
      </c>
      <c r="D24139" s="389" t="s">
        <v>691</v>
      </c>
      <c r="E24139" s="389" t="s">
        <v>670</v>
      </c>
      <c r="F24139" s="389" t="s">
        <v>647</v>
      </c>
      <c r="G24139" s="389" t="s">
        <v>691</v>
      </c>
    </row>
    <row r="24140" spans="1:7">
      <c r="A24140" s="389" t="s">
        <v>535</v>
      </c>
      <c r="B24140" s="389" t="s">
        <v>691</v>
      </c>
      <c r="C24140" s="389">
        <v>0.46183604245400001</v>
      </c>
      <c r="D24140" s="389" t="s">
        <v>691</v>
      </c>
      <c r="E24140" s="389" t="s">
        <v>670</v>
      </c>
      <c r="F24140" s="389" t="s">
        <v>647</v>
      </c>
      <c r="G24140" s="389" t="s">
        <v>691</v>
      </c>
    </row>
    <row r="24141" spans="1:7">
      <c r="A24141" s="389" t="s">
        <v>535</v>
      </c>
      <c r="B24141" s="389" t="s">
        <v>691</v>
      </c>
      <c r="C24141" s="389">
        <v>0.32353764093100001</v>
      </c>
      <c r="D24141" s="389" t="s">
        <v>691</v>
      </c>
      <c r="E24141" s="389" t="s">
        <v>670</v>
      </c>
      <c r="F24141" s="389" t="s">
        <v>647</v>
      </c>
      <c r="G24141" s="389" t="s">
        <v>691</v>
      </c>
    </row>
    <row r="24142" spans="1:7">
      <c r="A24142" s="389" t="s">
        <v>514</v>
      </c>
      <c r="B24142" s="389" t="s">
        <v>691</v>
      </c>
      <c r="C24142" s="389">
        <v>3.0203305871000001</v>
      </c>
      <c r="D24142" s="389" t="s">
        <v>691</v>
      </c>
      <c r="E24142" s="389" t="s">
        <v>670</v>
      </c>
      <c r="F24142" s="389" t="s">
        <v>647</v>
      </c>
      <c r="G24142" s="389" t="s">
        <v>691</v>
      </c>
    </row>
    <row r="24143" spans="1:7">
      <c r="A24143" s="389" t="s">
        <v>514</v>
      </c>
      <c r="B24143" s="389" t="s">
        <v>691</v>
      </c>
      <c r="C24143" s="389">
        <v>3.0203305871000001</v>
      </c>
      <c r="D24143" s="389" t="s">
        <v>691</v>
      </c>
      <c r="E24143" s="389" t="s">
        <v>670</v>
      </c>
      <c r="F24143" s="389" t="s">
        <v>647</v>
      </c>
      <c r="G24143" s="389" t="s">
        <v>691</v>
      </c>
    </row>
    <row r="24144" spans="1:7">
      <c r="A24144" s="389" t="s">
        <v>514</v>
      </c>
      <c r="B24144" s="389" t="s">
        <v>691</v>
      </c>
      <c r="C24144" s="389">
        <v>3.0203305871000001</v>
      </c>
      <c r="D24144" s="389" t="s">
        <v>691</v>
      </c>
      <c r="E24144" s="389" t="s">
        <v>670</v>
      </c>
      <c r="F24144" s="389" t="s">
        <v>647</v>
      </c>
      <c r="G24144" s="389" t="s">
        <v>691</v>
      </c>
    </row>
    <row r="24145" spans="1:7">
      <c r="A24145" s="389" t="s">
        <v>543</v>
      </c>
      <c r="B24145" s="389" t="s">
        <v>691</v>
      </c>
      <c r="C24145" s="389">
        <v>0.438428792608</v>
      </c>
      <c r="D24145" s="389" t="s">
        <v>691</v>
      </c>
      <c r="E24145" s="389" t="s">
        <v>670</v>
      </c>
      <c r="F24145" s="389" t="s">
        <v>647</v>
      </c>
      <c r="G24145" s="389" t="s">
        <v>691</v>
      </c>
    </row>
    <row r="24146" spans="1:7">
      <c r="A24146" s="389" t="s">
        <v>535</v>
      </c>
      <c r="B24146" s="389" t="s">
        <v>691</v>
      </c>
      <c r="C24146" s="389">
        <v>3.1510290036700002</v>
      </c>
      <c r="D24146" s="389" t="s">
        <v>691</v>
      </c>
      <c r="E24146" s="389" t="s">
        <v>670</v>
      </c>
      <c r="F24146" s="389" t="s">
        <v>647</v>
      </c>
      <c r="G24146" s="389" t="s">
        <v>691</v>
      </c>
    </row>
    <row r="24147" spans="1:7">
      <c r="A24147" s="389" t="s">
        <v>559</v>
      </c>
      <c r="B24147" s="389" t="s">
        <v>691</v>
      </c>
      <c r="C24147" s="389">
        <v>0.88191927935600001</v>
      </c>
      <c r="D24147" s="389" t="s">
        <v>691</v>
      </c>
      <c r="E24147" s="389" t="s">
        <v>670</v>
      </c>
      <c r="F24147" s="389" t="s">
        <v>647</v>
      </c>
      <c r="G24147" s="389" t="s">
        <v>691</v>
      </c>
    </row>
    <row r="24148" spans="1:7">
      <c r="A24148" s="389" t="s">
        <v>514</v>
      </c>
      <c r="B24148" s="389" t="s">
        <v>691</v>
      </c>
      <c r="C24148" s="389">
        <v>2.1318788441800001</v>
      </c>
      <c r="D24148" s="389" t="s">
        <v>691</v>
      </c>
      <c r="E24148" s="389" t="s">
        <v>670</v>
      </c>
      <c r="F24148" s="389" t="s">
        <v>647</v>
      </c>
      <c r="G24148" s="389" t="s">
        <v>691</v>
      </c>
    </row>
    <row r="24149" spans="1:7">
      <c r="A24149" s="389" t="s">
        <v>543</v>
      </c>
      <c r="B24149" s="389" t="s">
        <v>691</v>
      </c>
      <c r="C24149" s="389">
        <v>1.07030195385</v>
      </c>
      <c r="D24149" s="389" t="s">
        <v>691</v>
      </c>
      <c r="E24149" s="389" t="s">
        <v>670</v>
      </c>
      <c r="F24149" s="389" t="s">
        <v>647</v>
      </c>
      <c r="G24149" s="389" t="s">
        <v>691</v>
      </c>
    </row>
    <row r="24150" spans="1:7">
      <c r="A24150" s="389" t="s">
        <v>526</v>
      </c>
      <c r="B24150" s="389" t="s">
        <v>691</v>
      </c>
      <c r="C24150" s="389">
        <v>4.6956537146899997</v>
      </c>
      <c r="D24150" s="389" t="s">
        <v>691</v>
      </c>
      <c r="E24150" s="389" t="s">
        <v>670</v>
      </c>
      <c r="F24150" s="389" t="s">
        <v>647</v>
      </c>
      <c r="G24150" s="389" t="s">
        <v>691</v>
      </c>
    </row>
    <row r="24151" spans="1:7">
      <c r="A24151" s="389" t="s">
        <v>551</v>
      </c>
      <c r="B24151" s="389" t="s">
        <v>691</v>
      </c>
      <c r="C24151" s="389">
        <v>0.950056614696</v>
      </c>
      <c r="D24151" s="389" t="s">
        <v>691</v>
      </c>
      <c r="E24151" s="389" t="s">
        <v>670</v>
      </c>
      <c r="F24151" s="389" t="s">
        <v>647</v>
      </c>
      <c r="G24151" s="389" t="s">
        <v>691</v>
      </c>
    </row>
    <row r="24152" spans="1:7">
      <c r="A24152" s="389" t="s">
        <v>525</v>
      </c>
      <c r="B24152" s="389" t="s">
        <v>691</v>
      </c>
      <c r="C24152" s="389">
        <v>0.95631429943099999</v>
      </c>
      <c r="D24152" s="389" t="s">
        <v>691</v>
      </c>
      <c r="E24152" s="389" t="s">
        <v>670</v>
      </c>
      <c r="F24152" s="389" t="s">
        <v>647</v>
      </c>
      <c r="G24152" s="389" t="s">
        <v>691</v>
      </c>
    </row>
    <row r="24153" spans="1:7">
      <c r="A24153" s="389" t="s">
        <v>568</v>
      </c>
      <c r="B24153" s="389" t="s">
        <v>691</v>
      </c>
      <c r="C24153" s="389">
        <v>0.95631429943099999</v>
      </c>
      <c r="D24153" s="389" t="s">
        <v>691</v>
      </c>
      <c r="E24153" s="389" t="s">
        <v>670</v>
      </c>
      <c r="F24153" s="389" t="s">
        <v>647</v>
      </c>
      <c r="G24153" s="389" t="s">
        <v>691</v>
      </c>
    </row>
    <row r="24154" spans="1:7">
      <c r="A24154" s="389" t="s">
        <v>547</v>
      </c>
      <c r="B24154" s="389" t="s">
        <v>691</v>
      </c>
      <c r="C24154" s="389">
        <v>0.73259663551099996</v>
      </c>
      <c r="D24154" s="389" t="s">
        <v>691</v>
      </c>
      <c r="E24154" s="389" t="s">
        <v>670</v>
      </c>
      <c r="F24154" s="389" t="s">
        <v>647</v>
      </c>
      <c r="G24154" s="389" t="s">
        <v>691</v>
      </c>
    </row>
    <row r="24155" spans="1:7">
      <c r="A24155" s="389" t="s">
        <v>525</v>
      </c>
      <c r="B24155" s="389" t="s">
        <v>691</v>
      </c>
      <c r="C24155" s="389">
        <v>0.10921389875699999</v>
      </c>
      <c r="D24155" s="389" t="s">
        <v>691</v>
      </c>
      <c r="E24155" s="389" t="s">
        <v>670</v>
      </c>
      <c r="F24155" s="389" t="s">
        <v>647</v>
      </c>
      <c r="G24155" s="389" t="s">
        <v>691</v>
      </c>
    </row>
    <row r="24156" spans="1:7">
      <c r="A24156" s="389" t="s">
        <v>581</v>
      </c>
      <c r="B24156" s="389" t="s">
        <v>691</v>
      </c>
      <c r="C24156" s="389">
        <v>0.18645393349700001</v>
      </c>
      <c r="D24156" s="389" t="s">
        <v>691</v>
      </c>
      <c r="E24156" s="389" t="s">
        <v>670</v>
      </c>
      <c r="F24156" s="389" t="s">
        <v>647</v>
      </c>
      <c r="G24156" s="389" t="s">
        <v>691</v>
      </c>
    </row>
    <row r="24157" spans="1:7">
      <c r="A24157" s="389" t="s">
        <v>535</v>
      </c>
      <c r="B24157" s="389" t="s">
        <v>691</v>
      </c>
      <c r="C24157" s="389">
        <v>0.65426092151899995</v>
      </c>
      <c r="D24157" s="389" t="s">
        <v>691</v>
      </c>
      <c r="E24157" s="389" t="s">
        <v>670</v>
      </c>
      <c r="F24157" s="389" t="s">
        <v>647</v>
      </c>
      <c r="G24157" s="389" t="s">
        <v>691</v>
      </c>
    </row>
    <row r="24158" spans="1:7">
      <c r="A24158" s="389" t="s">
        <v>581</v>
      </c>
      <c r="B24158" s="389" t="s">
        <v>691</v>
      </c>
      <c r="C24158" s="389">
        <v>2.6176949188099998</v>
      </c>
      <c r="D24158" s="389" t="s">
        <v>691</v>
      </c>
      <c r="E24158" s="389" t="s">
        <v>670</v>
      </c>
      <c r="F24158" s="389" t="s">
        <v>647</v>
      </c>
      <c r="G24158" s="389" t="s">
        <v>691</v>
      </c>
    </row>
    <row r="24159" spans="1:7">
      <c r="A24159" s="389" t="s">
        <v>535</v>
      </c>
      <c r="B24159" s="389" t="s">
        <v>691</v>
      </c>
      <c r="C24159" s="389">
        <v>0.422373079564</v>
      </c>
      <c r="D24159" s="389" t="s">
        <v>691</v>
      </c>
      <c r="E24159" s="389" t="s">
        <v>670</v>
      </c>
      <c r="F24159" s="389" t="s">
        <v>647</v>
      </c>
      <c r="G24159" s="389" t="s">
        <v>691</v>
      </c>
    </row>
    <row r="24160" spans="1:7">
      <c r="A24160" s="389" t="s">
        <v>571</v>
      </c>
      <c r="B24160" s="389" t="s">
        <v>691</v>
      </c>
      <c r="C24160" s="389">
        <v>0.35141202195799998</v>
      </c>
      <c r="D24160" s="389" t="s">
        <v>691</v>
      </c>
      <c r="E24160" s="389" t="s">
        <v>670</v>
      </c>
      <c r="F24160" s="389" t="s">
        <v>647</v>
      </c>
      <c r="G24160" s="389" t="s">
        <v>691</v>
      </c>
    </row>
    <row r="24161" spans="1:7">
      <c r="A24161" s="389" t="s">
        <v>514</v>
      </c>
      <c r="B24161" s="389" t="s">
        <v>691</v>
      </c>
      <c r="C24161" s="389">
        <v>0.59939358437199997</v>
      </c>
      <c r="D24161" s="389" t="s">
        <v>691</v>
      </c>
      <c r="E24161" s="389" t="s">
        <v>670</v>
      </c>
      <c r="F24161" s="389" t="s">
        <v>326</v>
      </c>
      <c r="G24161" s="389" t="s">
        <v>691</v>
      </c>
    </row>
    <row r="24162" spans="1:7">
      <c r="A24162" s="389" t="s">
        <v>514</v>
      </c>
      <c r="B24162" s="389" t="s">
        <v>691</v>
      </c>
      <c r="C24162" s="389">
        <v>1.06369357954</v>
      </c>
      <c r="D24162" s="389" t="s">
        <v>691</v>
      </c>
      <c r="E24162" s="389" t="s">
        <v>670</v>
      </c>
      <c r="F24162" s="389" t="s">
        <v>326</v>
      </c>
      <c r="G24162" s="389" t="s">
        <v>691</v>
      </c>
    </row>
    <row r="24163" spans="1:7">
      <c r="A24163" s="389" t="s">
        <v>535</v>
      </c>
      <c r="B24163" s="389" t="s">
        <v>691</v>
      </c>
      <c r="C24163" s="389">
        <v>2.8217177843600001</v>
      </c>
      <c r="D24163" s="389" t="s">
        <v>691</v>
      </c>
      <c r="E24163" s="389" t="s">
        <v>670</v>
      </c>
      <c r="F24163" s="389" t="s">
        <v>634</v>
      </c>
      <c r="G24163" s="389" t="s">
        <v>691</v>
      </c>
    </row>
    <row r="24164" spans="1:7">
      <c r="A24164" s="389" t="s">
        <v>535</v>
      </c>
      <c r="B24164" s="389" t="s">
        <v>691</v>
      </c>
      <c r="C24164" s="389">
        <v>2.8217177843600001</v>
      </c>
      <c r="D24164" s="389" t="s">
        <v>691</v>
      </c>
      <c r="E24164" s="389" t="s">
        <v>670</v>
      </c>
      <c r="F24164" s="389" t="s">
        <v>634</v>
      </c>
      <c r="G24164" s="389" t="s">
        <v>691</v>
      </c>
    </row>
    <row r="24165" spans="1:7">
      <c r="A24165" s="389" t="s">
        <v>581</v>
      </c>
      <c r="B24165" s="389" t="s">
        <v>691</v>
      </c>
      <c r="C24165" s="389">
        <v>6.9514288334399996</v>
      </c>
      <c r="D24165" s="389" t="s">
        <v>691</v>
      </c>
      <c r="E24165" s="389" t="s">
        <v>670</v>
      </c>
      <c r="F24165" s="389" t="s">
        <v>634</v>
      </c>
      <c r="G24165" s="389" t="s">
        <v>691</v>
      </c>
    </row>
    <row r="24166" spans="1:7">
      <c r="A24166" s="389" t="s">
        <v>581</v>
      </c>
      <c r="B24166" s="389" t="s">
        <v>691</v>
      </c>
      <c r="C24166" s="389">
        <v>1.3506924066799999</v>
      </c>
      <c r="D24166" s="389" t="s">
        <v>691</v>
      </c>
      <c r="E24166" s="389" t="s">
        <v>670</v>
      </c>
      <c r="F24166" s="389" t="s">
        <v>634</v>
      </c>
      <c r="G24166" s="389" t="s">
        <v>691</v>
      </c>
    </row>
    <row r="24167" spans="1:7">
      <c r="A24167" s="389" t="s">
        <v>581</v>
      </c>
      <c r="B24167" s="389" t="s">
        <v>691</v>
      </c>
      <c r="C24167" s="389">
        <v>1.3506924066799999</v>
      </c>
      <c r="D24167" s="389" t="s">
        <v>691</v>
      </c>
      <c r="E24167" s="389" t="s">
        <v>670</v>
      </c>
      <c r="F24167" s="389" t="s">
        <v>634</v>
      </c>
      <c r="G24167" s="389" t="s">
        <v>691</v>
      </c>
    </row>
    <row r="24168" spans="1:7">
      <c r="A24168" s="389" t="s">
        <v>581</v>
      </c>
      <c r="B24168" s="389" t="s">
        <v>691</v>
      </c>
      <c r="C24168" s="389">
        <v>1.3506924066799999</v>
      </c>
      <c r="D24168" s="389" t="s">
        <v>691</v>
      </c>
      <c r="E24168" s="389" t="s">
        <v>670</v>
      </c>
      <c r="F24168" s="389" t="s">
        <v>634</v>
      </c>
      <c r="G24168" s="389" t="s">
        <v>691</v>
      </c>
    </row>
    <row r="24169" spans="1:7">
      <c r="A24169" s="389" t="s">
        <v>535</v>
      </c>
      <c r="B24169" s="389" t="s">
        <v>691</v>
      </c>
      <c r="C24169" s="389">
        <v>5.07446139763E-2</v>
      </c>
      <c r="D24169" s="389" t="s">
        <v>691</v>
      </c>
      <c r="E24169" s="389" t="s">
        <v>670</v>
      </c>
      <c r="F24169" s="389" t="s">
        <v>634</v>
      </c>
      <c r="G24169" s="389" t="s">
        <v>691</v>
      </c>
    </row>
    <row r="24170" spans="1:7">
      <c r="A24170" s="389" t="s">
        <v>532</v>
      </c>
      <c r="B24170" s="389" t="s">
        <v>691</v>
      </c>
      <c r="C24170" s="389">
        <v>0.49847396900199997</v>
      </c>
      <c r="D24170" s="389" t="s">
        <v>691</v>
      </c>
      <c r="E24170" s="389" t="s">
        <v>670</v>
      </c>
      <c r="F24170" s="389" t="s">
        <v>634</v>
      </c>
      <c r="G24170" s="389" t="s">
        <v>691</v>
      </c>
    </row>
    <row r="24171" spans="1:7">
      <c r="A24171" s="389" t="s">
        <v>535</v>
      </c>
      <c r="B24171" s="389" t="s">
        <v>691</v>
      </c>
      <c r="C24171" s="389">
        <v>6.4138890371699997</v>
      </c>
      <c r="D24171" s="389" t="s">
        <v>691</v>
      </c>
      <c r="E24171" s="389" t="s">
        <v>670</v>
      </c>
      <c r="F24171" s="389" t="s">
        <v>634</v>
      </c>
      <c r="G24171" s="389" t="s">
        <v>691</v>
      </c>
    </row>
    <row r="24172" spans="1:7">
      <c r="A24172" s="389" t="s">
        <v>535</v>
      </c>
      <c r="B24172" s="389" t="s">
        <v>691</v>
      </c>
      <c r="C24172" s="389">
        <v>6.4138890371699997</v>
      </c>
      <c r="D24172" s="389" t="s">
        <v>691</v>
      </c>
      <c r="E24172" s="389" t="s">
        <v>670</v>
      </c>
      <c r="F24172" s="389" t="s">
        <v>634</v>
      </c>
      <c r="G24172" s="389" t="s">
        <v>691</v>
      </c>
    </row>
    <row r="24173" spans="1:7">
      <c r="A24173" s="389" t="s">
        <v>535</v>
      </c>
      <c r="B24173" s="389" t="s">
        <v>691</v>
      </c>
      <c r="C24173" s="389">
        <v>0.56029186364200001</v>
      </c>
      <c r="D24173" s="389" t="s">
        <v>691</v>
      </c>
      <c r="E24173" s="389" t="s">
        <v>670</v>
      </c>
      <c r="F24173" s="389" t="s">
        <v>634</v>
      </c>
      <c r="G24173" s="389" t="s">
        <v>691</v>
      </c>
    </row>
    <row r="24174" spans="1:7">
      <c r="A24174" s="389" t="s">
        <v>572</v>
      </c>
      <c r="B24174" s="389" t="s">
        <v>691</v>
      </c>
      <c r="C24174" s="389">
        <v>0.286272572798</v>
      </c>
      <c r="D24174" s="389" t="s">
        <v>691</v>
      </c>
      <c r="E24174" s="389" t="s">
        <v>670</v>
      </c>
      <c r="F24174" s="389" t="s">
        <v>703</v>
      </c>
      <c r="G24174" s="389" t="s">
        <v>691</v>
      </c>
    </row>
    <row r="24175" spans="1:7">
      <c r="A24175" s="389" t="s">
        <v>564</v>
      </c>
      <c r="B24175" s="389" t="s">
        <v>691</v>
      </c>
      <c r="C24175" s="389">
        <v>1.0649319232200001</v>
      </c>
      <c r="D24175" s="389" t="s">
        <v>691</v>
      </c>
      <c r="E24175" s="389" t="s">
        <v>670</v>
      </c>
      <c r="F24175" s="389" t="s">
        <v>650</v>
      </c>
      <c r="G24175" s="389" t="s">
        <v>691</v>
      </c>
    </row>
    <row r="24176" spans="1:7">
      <c r="A24176" s="389" t="s">
        <v>564</v>
      </c>
      <c r="B24176" s="389" t="s">
        <v>691</v>
      </c>
      <c r="C24176" s="389">
        <v>1.0649319232200001</v>
      </c>
      <c r="D24176" s="389" t="s">
        <v>691</v>
      </c>
      <c r="E24176" s="389" t="s">
        <v>670</v>
      </c>
      <c r="F24176" s="389" t="s">
        <v>650</v>
      </c>
      <c r="G24176" s="389" t="s">
        <v>691</v>
      </c>
    </row>
    <row r="24177" spans="1:7">
      <c r="A24177" s="389" t="s">
        <v>564</v>
      </c>
      <c r="B24177" s="389" t="s">
        <v>691</v>
      </c>
      <c r="C24177" s="389">
        <v>0.197129603791</v>
      </c>
      <c r="D24177" s="389" t="s">
        <v>691</v>
      </c>
      <c r="E24177" s="389" t="s">
        <v>670</v>
      </c>
      <c r="F24177" s="389" t="s">
        <v>650</v>
      </c>
      <c r="G24177" s="389" t="s">
        <v>691</v>
      </c>
    </row>
    <row r="24178" spans="1:7">
      <c r="A24178" s="389" t="s">
        <v>535</v>
      </c>
      <c r="B24178" s="389" t="s">
        <v>691</v>
      </c>
      <c r="C24178" s="389">
        <v>0.94580841929199999</v>
      </c>
      <c r="D24178" s="389" t="s">
        <v>691</v>
      </c>
      <c r="E24178" s="389" t="s">
        <v>670</v>
      </c>
      <c r="F24178" s="389" t="s">
        <v>650</v>
      </c>
      <c r="G24178" s="389" t="s">
        <v>691</v>
      </c>
    </row>
    <row r="24179" spans="1:7">
      <c r="A24179" s="389" t="s">
        <v>547</v>
      </c>
      <c r="B24179" s="389" t="s">
        <v>691</v>
      </c>
      <c r="C24179" s="389">
        <v>5.4903811138299998</v>
      </c>
      <c r="D24179" s="389" t="s">
        <v>691</v>
      </c>
      <c r="E24179" s="389" t="s">
        <v>670</v>
      </c>
      <c r="F24179" s="389" t="s">
        <v>650</v>
      </c>
      <c r="G24179" s="389" t="s">
        <v>691</v>
      </c>
    </row>
    <row r="24180" spans="1:7">
      <c r="A24180" s="389" t="s">
        <v>526</v>
      </c>
      <c r="B24180" s="389" t="s">
        <v>691</v>
      </c>
      <c r="C24180" s="389">
        <v>0.114000711133</v>
      </c>
      <c r="D24180" s="389" t="s">
        <v>691</v>
      </c>
      <c r="E24180" s="389" t="s">
        <v>670</v>
      </c>
      <c r="F24180" s="389" t="s">
        <v>650</v>
      </c>
      <c r="G24180" s="389" t="s">
        <v>691</v>
      </c>
    </row>
    <row r="24181" spans="1:7">
      <c r="A24181" s="389" t="s">
        <v>535</v>
      </c>
      <c r="B24181" s="389" t="s">
        <v>691</v>
      </c>
      <c r="C24181" s="389">
        <v>0.66646635222299999</v>
      </c>
      <c r="D24181" s="389" t="s">
        <v>691</v>
      </c>
      <c r="E24181" s="389" t="s">
        <v>670</v>
      </c>
      <c r="F24181" s="389" t="s">
        <v>650</v>
      </c>
      <c r="G24181" s="389" t="s">
        <v>691</v>
      </c>
    </row>
    <row r="24182" spans="1:7">
      <c r="A24182" s="389" t="s">
        <v>525</v>
      </c>
      <c r="B24182" s="389" t="s">
        <v>691</v>
      </c>
      <c r="C24182" s="389">
        <v>0.54320050704300005</v>
      </c>
      <c r="D24182" s="389" t="s">
        <v>691</v>
      </c>
      <c r="E24182" s="389" t="s">
        <v>670</v>
      </c>
      <c r="F24182" s="389" t="s">
        <v>650</v>
      </c>
      <c r="G24182" s="389" t="s">
        <v>691</v>
      </c>
    </row>
    <row r="24183" spans="1:7">
      <c r="A24183" s="389" t="s">
        <v>526</v>
      </c>
      <c r="B24183" s="389" t="s">
        <v>691</v>
      </c>
      <c r="C24183" s="389">
        <v>0.54320050704300005</v>
      </c>
      <c r="D24183" s="389" t="s">
        <v>691</v>
      </c>
      <c r="E24183" s="389" t="s">
        <v>670</v>
      </c>
      <c r="F24183" s="389" t="s">
        <v>650</v>
      </c>
      <c r="G24183" s="389" t="s">
        <v>691</v>
      </c>
    </row>
    <row r="24184" spans="1:7">
      <c r="A24184" s="389" t="s">
        <v>536</v>
      </c>
      <c r="B24184" s="389" t="s">
        <v>691</v>
      </c>
      <c r="C24184" s="389">
        <v>0.54320050704300005</v>
      </c>
      <c r="D24184" s="389" t="s">
        <v>691</v>
      </c>
      <c r="E24184" s="389" t="s">
        <v>670</v>
      </c>
      <c r="F24184" s="389" t="s">
        <v>650</v>
      </c>
      <c r="G24184" s="389" t="s">
        <v>691</v>
      </c>
    </row>
    <row r="24185" spans="1:7">
      <c r="A24185" s="389" t="s">
        <v>525</v>
      </c>
      <c r="B24185" s="389" t="s">
        <v>691</v>
      </c>
      <c r="C24185" s="389">
        <v>9.1337712222800002E-2</v>
      </c>
      <c r="D24185" s="389" t="s">
        <v>691</v>
      </c>
      <c r="E24185" s="389" t="s">
        <v>670</v>
      </c>
      <c r="F24185" s="389" t="s">
        <v>650</v>
      </c>
      <c r="G24185" s="389" t="s">
        <v>691</v>
      </c>
    </row>
    <row r="24186" spans="1:7">
      <c r="A24186" s="389" t="s">
        <v>568</v>
      </c>
      <c r="B24186" s="389" t="s">
        <v>691</v>
      </c>
      <c r="C24186" s="389">
        <v>9.1337712222800002E-2</v>
      </c>
      <c r="D24186" s="389" t="s">
        <v>691</v>
      </c>
      <c r="E24186" s="389" t="s">
        <v>670</v>
      </c>
      <c r="F24186" s="389" t="s">
        <v>650</v>
      </c>
      <c r="G24186" s="389" t="s">
        <v>691</v>
      </c>
    </row>
    <row r="24187" spans="1:7">
      <c r="A24187" s="389" t="s">
        <v>581</v>
      </c>
      <c r="B24187" s="389" t="s">
        <v>691</v>
      </c>
      <c r="C24187" s="389">
        <v>0.74902043548399999</v>
      </c>
      <c r="D24187" s="389" t="s">
        <v>691</v>
      </c>
      <c r="E24187" s="389" t="s">
        <v>670</v>
      </c>
      <c r="F24187" s="389" t="s">
        <v>650</v>
      </c>
      <c r="G24187" s="389" t="s">
        <v>691</v>
      </c>
    </row>
    <row r="24188" spans="1:7">
      <c r="A24188" s="389" t="s">
        <v>525</v>
      </c>
      <c r="B24188" s="389" t="s">
        <v>691</v>
      </c>
      <c r="C24188" s="389">
        <v>0.84901765188800005</v>
      </c>
      <c r="D24188" s="389" t="s">
        <v>691</v>
      </c>
      <c r="E24188" s="389" t="s">
        <v>670</v>
      </c>
      <c r="F24188" s="389" t="s">
        <v>650</v>
      </c>
      <c r="G24188" s="389" t="s">
        <v>691</v>
      </c>
    </row>
    <row r="24189" spans="1:7">
      <c r="A24189" s="389" t="s">
        <v>526</v>
      </c>
      <c r="B24189" s="389" t="s">
        <v>691</v>
      </c>
      <c r="C24189" s="389">
        <v>0.84901765188800005</v>
      </c>
      <c r="D24189" s="389" t="s">
        <v>691</v>
      </c>
      <c r="E24189" s="389" t="s">
        <v>670</v>
      </c>
      <c r="F24189" s="389" t="s">
        <v>650</v>
      </c>
      <c r="G24189" s="389" t="s">
        <v>691</v>
      </c>
    </row>
    <row r="24190" spans="1:7">
      <c r="A24190" s="389" t="s">
        <v>526</v>
      </c>
      <c r="B24190" s="389" t="s">
        <v>691</v>
      </c>
      <c r="C24190" s="389">
        <v>0.84901765188800005</v>
      </c>
      <c r="D24190" s="389" t="s">
        <v>691</v>
      </c>
      <c r="E24190" s="389" t="s">
        <v>670</v>
      </c>
      <c r="F24190" s="389" t="s">
        <v>650</v>
      </c>
      <c r="G24190" s="389" t="s">
        <v>691</v>
      </c>
    </row>
    <row r="24191" spans="1:7">
      <c r="A24191" s="389" t="s">
        <v>565</v>
      </c>
      <c r="B24191" s="389" t="s">
        <v>691</v>
      </c>
      <c r="C24191" s="389">
        <v>1.4618818471199999</v>
      </c>
      <c r="D24191" s="389" t="s">
        <v>691</v>
      </c>
      <c r="E24191" s="389" t="s">
        <v>670</v>
      </c>
      <c r="F24191" s="389" t="s">
        <v>650</v>
      </c>
      <c r="G24191" s="389" t="s">
        <v>691</v>
      </c>
    </row>
    <row r="24192" spans="1:7">
      <c r="A24192" s="389" t="s">
        <v>525</v>
      </c>
      <c r="B24192" s="389" t="s">
        <v>691</v>
      </c>
      <c r="C24192" s="389">
        <v>0.52460731238500002</v>
      </c>
      <c r="D24192" s="389" t="s">
        <v>691</v>
      </c>
      <c r="E24192" s="389" t="s">
        <v>670</v>
      </c>
      <c r="F24192" s="389" t="s">
        <v>650</v>
      </c>
      <c r="G24192" s="389" t="s">
        <v>691</v>
      </c>
    </row>
    <row r="24193" spans="1:7">
      <c r="A24193" s="389" t="s">
        <v>526</v>
      </c>
      <c r="B24193" s="389" t="s">
        <v>691</v>
      </c>
      <c r="C24193" s="389">
        <v>0.52460731238500002</v>
      </c>
      <c r="D24193" s="389" t="s">
        <v>691</v>
      </c>
      <c r="E24193" s="389" t="s">
        <v>670</v>
      </c>
      <c r="F24193" s="389" t="s">
        <v>650</v>
      </c>
      <c r="G24193" s="389" t="s">
        <v>691</v>
      </c>
    </row>
    <row r="24194" spans="1:7">
      <c r="A24194" s="389" t="s">
        <v>526</v>
      </c>
      <c r="B24194" s="389" t="s">
        <v>691</v>
      </c>
      <c r="C24194" s="389">
        <v>0.57594937384900002</v>
      </c>
      <c r="D24194" s="389" t="s">
        <v>691</v>
      </c>
      <c r="E24194" s="389" t="s">
        <v>670</v>
      </c>
      <c r="F24194" s="389" t="s">
        <v>650</v>
      </c>
      <c r="G24194" s="389" t="s">
        <v>691</v>
      </c>
    </row>
    <row r="24195" spans="1:7">
      <c r="A24195" s="389" t="s">
        <v>547</v>
      </c>
      <c r="B24195" s="389" t="s">
        <v>691</v>
      </c>
      <c r="C24195" s="389">
        <v>1.5835105176299999</v>
      </c>
      <c r="D24195" s="389" t="s">
        <v>691</v>
      </c>
      <c r="E24195" s="389" t="s">
        <v>670</v>
      </c>
      <c r="F24195" s="389" t="s">
        <v>650</v>
      </c>
      <c r="G24195" s="389" t="s">
        <v>691</v>
      </c>
    </row>
    <row r="24196" spans="1:7">
      <c r="A24196" s="389" t="s">
        <v>525</v>
      </c>
      <c r="B24196" s="389" t="s">
        <v>691</v>
      </c>
      <c r="C24196" s="389">
        <v>0.31881479218699998</v>
      </c>
      <c r="D24196" s="389" t="s">
        <v>691</v>
      </c>
      <c r="E24196" s="389" t="s">
        <v>670</v>
      </c>
      <c r="F24196" s="389" t="s">
        <v>650</v>
      </c>
      <c r="G24196" s="389" t="s">
        <v>691</v>
      </c>
    </row>
    <row r="24197" spans="1:7">
      <c r="A24197" s="389" t="s">
        <v>526</v>
      </c>
      <c r="B24197" s="389" t="s">
        <v>691</v>
      </c>
      <c r="C24197" s="389">
        <v>0.31881479218699998</v>
      </c>
      <c r="D24197" s="389" t="s">
        <v>691</v>
      </c>
      <c r="E24197" s="389" t="s">
        <v>670</v>
      </c>
      <c r="F24197" s="389" t="s">
        <v>650</v>
      </c>
      <c r="G24197" s="389" t="s">
        <v>691</v>
      </c>
    </row>
    <row r="24198" spans="1:7">
      <c r="A24198" s="389" t="s">
        <v>550</v>
      </c>
      <c r="B24198" s="389" t="s">
        <v>691</v>
      </c>
      <c r="C24198" s="389">
        <v>1.2192018725</v>
      </c>
      <c r="D24198" s="389" t="s">
        <v>691</v>
      </c>
      <c r="E24198" s="389" t="s">
        <v>670</v>
      </c>
      <c r="F24198" s="389" t="s">
        <v>650</v>
      </c>
      <c r="G24198" s="389" t="s">
        <v>691</v>
      </c>
    </row>
    <row r="24199" spans="1:7">
      <c r="A24199" s="389" t="s">
        <v>526</v>
      </c>
      <c r="B24199" s="389" t="s">
        <v>691</v>
      </c>
      <c r="C24199" s="389">
        <v>0.14546438770100001</v>
      </c>
      <c r="D24199" s="389" t="s">
        <v>691</v>
      </c>
      <c r="E24199" s="389" t="s">
        <v>670</v>
      </c>
      <c r="F24199" s="389" t="s">
        <v>679</v>
      </c>
      <c r="G24199" s="389" t="s">
        <v>691</v>
      </c>
    </row>
    <row r="24200" spans="1:7">
      <c r="A24200" s="389" t="s">
        <v>552</v>
      </c>
      <c r="B24200" s="389" t="s">
        <v>691</v>
      </c>
      <c r="C24200" s="389">
        <v>0.45622060974700002</v>
      </c>
      <c r="D24200" s="389" t="s">
        <v>691</v>
      </c>
      <c r="E24200" s="389" t="s">
        <v>670</v>
      </c>
      <c r="F24200" s="389" t="s">
        <v>679</v>
      </c>
      <c r="G24200" s="389" t="s">
        <v>691</v>
      </c>
    </row>
    <row r="24201" spans="1:7">
      <c r="A24201" s="389" t="s">
        <v>524</v>
      </c>
      <c r="B24201" s="389" t="s">
        <v>691</v>
      </c>
      <c r="C24201" s="389">
        <v>0.38375798213399998</v>
      </c>
      <c r="D24201" s="389" t="s">
        <v>691</v>
      </c>
      <c r="E24201" s="389" t="s">
        <v>670</v>
      </c>
      <c r="F24201" s="389" t="s">
        <v>679</v>
      </c>
      <c r="G24201" s="389" t="s">
        <v>691</v>
      </c>
    </row>
    <row r="24202" spans="1:7">
      <c r="A24202" s="389" t="s">
        <v>526</v>
      </c>
      <c r="B24202" s="389" t="s">
        <v>691</v>
      </c>
      <c r="C24202" s="389">
        <v>0.25414488459200002</v>
      </c>
      <c r="D24202" s="389" t="s">
        <v>691</v>
      </c>
      <c r="E24202" s="389" t="s">
        <v>670</v>
      </c>
      <c r="F24202" s="389" t="s">
        <v>679</v>
      </c>
      <c r="G24202" s="389" t="s">
        <v>691</v>
      </c>
    </row>
    <row r="24203" spans="1:7">
      <c r="A24203" s="389" t="s">
        <v>535</v>
      </c>
      <c r="B24203" s="389" t="s">
        <v>691</v>
      </c>
      <c r="C24203" s="389">
        <v>1.5634534635099999</v>
      </c>
      <c r="D24203" s="389" t="s">
        <v>691</v>
      </c>
      <c r="E24203" s="389" t="s">
        <v>670</v>
      </c>
      <c r="F24203" s="389" t="s">
        <v>679</v>
      </c>
      <c r="G24203" s="389" t="s">
        <v>691</v>
      </c>
    </row>
    <row r="24204" spans="1:7">
      <c r="A24204" s="389" t="s">
        <v>578</v>
      </c>
      <c r="B24204" s="389" t="s">
        <v>691</v>
      </c>
      <c r="C24204" s="389">
        <v>0.421663556015</v>
      </c>
      <c r="D24204" s="389" t="s">
        <v>691</v>
      </c>
      <c r="E24204" s="389" t="s">
        <v>670</v>
      </c>
      <c r="F24204" s="389" t="s">
        <v>679</v>
      </c>
      <c r="G24204" s="389" t="s">
        <v>691</v>
      </c>
    </row>
    <row r="24205" spans="1:7">
      <c r="A24205" s="389" t="s">
        <v>525</v>
      </c>
      <c r="B24205" s="389" t="s">
        <v>691</v>
      </c>
      <c r="C24205" s="389">
        <v>8.4568260467600007E-2</v>
      </c>
      <c r="D24205" s="389" t="s">
        <v>691</v>
      </c>
      <c r="E24205" s="389" t="s">
        <v>670</v>
      </c>
      <c r="F24205" s="389" t="s">
        <v>679</v>
      </c>
      <c r="G24205" s="389" t="s">
        <v>691</v>
      </c>
    </row>
    <row r="24206" spans="1:7">
      <c r="A24206" s="389" t="s">
        <v>568</v>
      </c>
      <c r="B24206" s="389" t="s">
        <v>691</v>
      </c>
      <c r="C24206" s="389">
        <v>8.4568260467600007E-2</v>
      </c>
      <c r="D24206" s="389" t="s">
        <v>691</v>
      </c>
      <c r="E24206" s="389" t="s">
        <v>670</v>
      </c>
      <c r="F24206" s="389" t="s">
        <v>679</v>
      </c>
      <c r="G24206" s="389" t="s">
        <v>691</v>
      </c>
    </row>
    <row r="24207" spans="1:7">
      <c r="A24207" s="389" t="s">
        <v>550</v>
      </c>
      <c r="B24207" s="389" t="s">
        <v>691</v>
      </c>
      <c r="C24207" s="389">
        <v>0.23766987792499999</v>
      </c>
      <c r="D24207" s="389" t="s">
        <v>691</v>
      </c>
      <c r="E24207" s="389" t="s">
        <v>670</v>
      </c>
      <c r="F24207" s="389" t="s">
        <v>679</v>
      </c>
      <c r="G24207" s="389" t="s">
        <v>691</v>
      </c>
    </row>
    <row r="24208" spans="1:7">
      <c r="A24208" s="389" t="s">
        <v>549</v>
      </c>
      <c r="B24208" s="389" t="s">
        <v>691</v>
      </c>
      <c r="C24208" s="389">
        <v>4.15587745882</v>
      </c>
      <c r="D24208" s="389" t="s">
        <v>691</v>
      </c>
      <c r="E24208" s="389" t="s">
        <v>670</v>
      </c>
      <c r="F24208" s="389" t="s">
        <v>651</v>
      </c>
      <c r="G24208" s="389" t="s">
        <v>691</v>
      </c>
    </row>
    <row r="24209" spans="1:7">
      <c r="A24209" s="389" t="s">
        <v>581</v>
      </c>
      <c r="B24209" s="389" t="s">
        <v>691</v>
      </c>
      <c r="C24209" s="389">
        <v>10.323527671100001</v>
      </c>
      <c r="D24209" s="389" t="s">
        <v>691</v>
      </c>
      <c r="E24209" s="389" t="s">
        <v>670</v>
      </c>
      <c r="F24209" s="389" t="s">
        <v>651</v>
      </c>
      <c r="G24209" s="389" t="s">
        <v>691</v>
      </c>
    </row>
    <row r="24210" spans="1:7">
      <c r="A24210" s="389" t="s">
        <v>548</v>
      </c>
      <c r="B24210" s="389" t="s">
        <v>691</v>
      </c>
      <c r="C24210" s="389">
        <v>2.05702777103</v>
      </c>
      <c r="D24210" s="389" t="s">
        <v>691</v>
      </c>
      <c r="E24210" s="389" t="s">
        <v>670</v>
      </c>
      <c r="F24210" s="389" t="s">
        <v>651</v>
      </c>
      <c r="G24210" s="389" t="s">
        <v>691</v>
      </c>
    </row>
    <row r="24211" spans="1:7">
      <c r="A24211" s="389" t="s">
        <v>548</v>
      </c>
      <c r="B24211" s="389" t="s">
        <v>691</v>
      </c>
      <c r="C24211" s="389">
        <v>2.05702777103</v>
      </c>
      <c r="D24211" s="389" t="s">
        <v>691</v>
      </c>
      <c r="E24211" s="389" t="s">
        <v>670</v>
      </c>
      <c r="F24211" s="389" t="s">
        <v>651</v>
      </c>
      <c r="G24211" s="389" t="s">
        <v>691</v>
      </c>
    </row>
    <row r="24212" spans="1:7">
      <c r="A24212" s="389" t="s">
        <v>549</v>
      </c>
      <c r="B24212" s="389" t="s">
        <v>691</v>
      </c>
      <c r="C24212" s="389">
        <v>0.60393952747500002</v>
      </c>
      <c r="D24212" s="389" t="s">
        <v>691</v>
      </c>
      <c r="E24212" s="389" t="s">
        <v>670</v>
      </c>
      <c r="F24212" s="389" t="s">
        <v>651</v>
      </c>
      <c r="G24212" s="389" t="s">
        <v>691</v>
      </c>
    </row>
    <row r="24213" spans="1:7">
      <c r="A24213" s="389" t="s">
        <v>549</v>
      </c>
      <c r="B24213" s="389" t="s">
        <v>691</v>
      </c>
      <c r="C24213" s="389">
        <v>0.849219195742</v>
      </c>
      <c r="D24213" s="389" t="s">
        <v>691</v>
      </c>
      <c r="E24213" s="389" t="s">
        <v>670</v>
      </c>
      <c r="F24213" s="389" t="s">
        <v>651</v>
      </c>
      <c r="G24213" s="389" t="s">
        <v>691</v>
      </c>
    </row>
    <row r="24214" spans="1:7">
      <c r="A24214" s="389" t="s">
        <v>564</v>
      </c>
      <c r="B24214" s="389" t="s">
        <v>691</v>
      </c>
      <c r="C24214" s="389">
        <v>2.5776036332399999</v>
      </c>
      <c r="D24214" s="389" t="s">
        <v>691</v>
      </c>
      <c r="E24214" s="389" t="s">
        <v>670</v>
      </c>
      <c r="F24214" s="389" t="s">
        <v>651</v>
      </c>
      <c r="G24214" s="389" t="s">
        <v>691</v>
      </c>
    </row>
    <row r="24215" spans="1:7">
      <c r="A24215" s="389" t="s">
        <v>571</v>
      </c>
      <c r="B24215" s="389" t="s">
        <v>691</v>
      </c>
      <c r="C24215" s="389">
        <v>0.29751446826400002</v>
      </c>
      <c r="D24215" s="389" t="s">
        <v>691</v>
      </c>
      <c r="E24215" s="389" t="s">
        <v>670</v>
      </c>
      <c r="F24215" s="389" t="s">
        <v>651</v>
      </c>
      <c r="G24215" s="389" t="s">
        <v>691</v>
      </c>
    </row>
    <row r="24216" spans="1:7">
      <c r="A24216" s="389" t="s">
        <v>532</v>
      </c>
      <c r="B24216" s="389" t="s">
        <v>691</v>
      </c>
      <c r="C24216" s="389">
        <v>0.99312374227599998</v>
      </c>
      <c r="D24216" s="389" t="s">
        <v>691</v>
      </c>
      <c r="E24216" s="389" t="s">
        <v>670</v>
      </c>
      <c r="F24216" s="389" t="s">
        <v>651</v>
      </c>
      <c r="G24216" s="389" t="s">
        <v>691</v>
      </c>
    </row>
    <row r="24217" spans="1:7">
      <c r="A24217" s="389" t="s">
        <v>532</v>
      </c>
      <c r="B24217" s="389" t="s">
        <v>691</v>
      </c>
      <c r="C24217" s="389">
        <v>0.99312374227599998</v>
      </c>
      <c r="D24217" s="389" t="s">
        <v>691</v>
      </c>
      <c r="E24217" s="389" t="s">
        <v>670</v>
      </c>
      <c r="F24217" s="389" t="s">
        <v>651</v>
      </c>
      <c r="G24217" s="389" t="s">
        <v>691</v>
      </c>
    </row>
    <row r="24218" spans="1:7">
      <c r="A24218" s="389" t="s">
        <v>532</v>
      </c>
      <c r="B24218" s="389" t="s">
        <v>691</v>
      </c>
      <c r="C24218" s="389">
        <v>0.99312374227599998</v>
      </c>
      <c r="D24218" s="389" t="s">
        <v>691</v>
      </c>
      <c r="E24218" s="389" t="s">
        <v>670</v>
      </c>
      <c r="F24218" s="389" t="s">
        <v>651</v>
      </c>
      <c r="G24218" s="389" t="s">
        <v>691</v>
      </c>
    </row>
    <row r="24219" spans="1:7">
      <c r="A24219" s="389" t="s">
        <v>532</v>
      </c>
      <c r="B24219" s="389" t="s">
        <v>691</v>
      </c>
      <c r="C24219" s="389">
        <v>0.99312374227599998</v>
      </c>
      <c r="D24219" s="389" t="s">
        <v>691</v>
      </c>
      <c r="E24219" s="389" t="s">
        <v>670</v>
      </c>
      <c r="F24219" s="389" t="s">
        <v>651</v>
      </c>
      <c r="G24219" s="389" t="s">
        <v>691</v>
      </c>
    </row>
    <row r="24220" spans="1:7">
      <c r="A24220" s="389" t="s">
        <v>532</v>
      </c>
      <c r="B24220" s="389" t="s">
        <v>691</v>
      </c>
      <c r="C24220" s="389">
        <v>0.99312374227599998</v>
      </c>
      <c r="D24220" s="389" t="s">
        <v>691</v>
      </c>
      <c r="E24220" s="389" t="s">
        <v>670</v>
      </c>
      <c r="F24220" s="389" t="s">
        <v>651</v>
      </c>
      <c r="G24220" s="389" t="s">
        <v>691</v>
      </c>
    </row>
    <row r="24221" spans="1:7">
      <c r="A24221" s="389" t="s">
        <v>574</v>
      </c>
      <c r="B24221" s="389" t="s">
        <v>691</v>
      </c>
      <c r="C24221" s="389">
        <v>0.87436264537099995</v>
      </c>
      <c r="D24221" s="389" t="s">
        <v>691</v>
      </c>
      <c r="E24221" s="389" t="s">
        <v>670</v>
      </c>
      <c r="F24221" s="389" t="s">
        <v>651</v>
      </c>
      <c r="G24221" s="389" t="s">
        <v>691</v>
      </c>
    </row>
    <row r="24222" spans="1:7">
      <c r="A24222" s="389" t="s">
        <v>551</v>
      </c>
      <c r="B24222" s="389" t="s">
        <v>691</v>
      </c>
      <c r="C24222" s="389">
        <v>3.8207284722099999E-2</v>
      </c>
      <c r="D24222" s="389" t="s">
        <v>691</v>
      </c>
      <c r="E24222" s="389" t="s">
        <v>670</v>
      </c>
      <c r="F24222" s="389" t="s">
        <v>651</v>
      </c>
      <c r="G24222" s="389" t="s">
        <v>691</v>
      </c>
    </row>
    <row r="24223" spans="1:7">
      <c r="A24223" s="389" t="s">
        <v>525</v>
      </c>
      <c r="B24223" s="389" t="s">
        <v>691</v>
      </c>
      <c r="C24223" s="389">
        <v>0.61408742191700005</v>
      </c>
      <c r="D24223" s="389" t="s">
        <v>691</v>
      </c>
      <c r="E24223" s="389" t="s">
        <v>670</v>
      </c>
      <c r="F24223" s="389" t="s">
        <v>651</v>
      </c>
      <c r="G24223" s="389" t="s">
        <v>691</v>
      </c>
    </row>
    <row r="24224" spans="1:7">
      <c r="A24224" s="389" t="s">
        <v>525</v>
      </c>
      <c r="B24224" s="389" t="s">
        <v>691</v>
      </c>
      <c r="C24224" s="389">
        <v>0.61408742191700005</v>
      </c>
      <c r="D24224" s="389" t="s">
        <v>691</v>
      </c>
      <c r="E24224" s="389" t="s">
        <v>670</v>
      </c>
      <c r="F24224" s="389" t="s">
        <v>651</v>
      </c>
      <c r="G24224" s="389" t="s">
        <v>691</v>
      </c>
    </row>
    <row r="24225" spans="1:7">
      <c r="A24225" s="389" t="s">
        <v>526</v>
      </c>
      <c r="B24225" s="389" t="s">
        <v>691</v>
      </c>
      <c r="C24225" s="389">
        <v>0.64995016250500004</v>
      </c>
      <c r="D24225" s="389" t="s">
        <v>691</v>
      </c>
      <c r="E24225" s="389" t="s">
        <v>670</v>
      </c>
      <c r="F24225" s="389" t="s">
        <v>651</v>
      </c>
      <c r="G24225" s="389" t="s">
        <v>691</v>
      </c>
    </row>
    <row r="24226" spans="1:7">
      <c r="A24226" s="389" t="s">
        <v>525</v>
      </c>
      <c r="B24226" s="389" t="s">
        <v>691</v>
      </c>
      <c r="C24226" s="389">
        <v>0.31445234831000002</v>
      </c>
      <c r="D24226" s="389" t="s">
        <v>691</v>
      </c>
      <c r="E24226" s="389" t="s">
        <v>670</v>
      </c>
      <c r="F24226" s="389" t="s">
        <v>651</v>
      </c>
      <c r="G24226" s="389" t="s">
        <v>691</v>
      </c>
    </row>
    <row r="24227" spans="1:7">
      <c r="A24227" s="389" t="s">
        <v>526</v>
      </c>
      <c r="B24227" s="389" t="s">
        <v>691</v>
      </c>
      <c r="C24227" s="389">
        <v>0.31445234831000002</v>
      </c>
      <c r="D24227" s="389" t="s">
        <v>691</v>
      </c>
      <c r="E24227" s="389" t="s">
        <v>670</v>
      </c>
      <c r="F24227" s="389" t="s">
        <v>651</v>
      </c>
      <c r="G24227" s="389" t="s">
        <v>691</v>
      </c>
    </row>
    <row r="24228" spans="1:7">
      <c r="A24228" s="389" t="s">
        <v>540</v>
      </c>
      <c r="B24228" s="389" t="s">
        <v>691</v>
      </c>
      <c r="C24228" s="389">
        <v>0.31445234831000002</v>
      </c>
      <c r="D24228" s="389" t="s">
        <v>691</v>
      </c>
      <c r="E24228" s="389" t="s">
        <v>670</v>
      </c>
      <c r="F24228" s="389" t="s">
        <v>651</v>
      </c>
      <c r="G24228" s="389" t="s">
        <v>691</v>
      </c>
    </row>
    <row r="24229" spans="1:7">
      <c r="A24229" s="389" t="s">
        <v>571</v>
      </c>
      <c r="B24229" s="389" t="s">
        <v>691</v>
      </c>
      <c r="C24229" s="389">
        <v>0.96663728075900002</v>
      </c>
      <c r="D24229" s="389" t="s">
        <v>691</v>
      </c>
      <c r="E24229" s="389" t="s">
        <v>670</v>
      </c>
      <c r="F24229" s="389" t="s">
        <v>651</v>
      </c>
      <c r="G24229" s="389" t="s">
        <v>691</v>
      </c>
    </row>
    <row r="24230" spans="1:7">
      <c r="A24230" s="389" t="s">
        <v>549</v>
      </c>
      <c r="B24230" s="389" t="s">
        <v>691</v>
      </c>
      <c r="C24230" s="389">
        <v>1.5175188739100001</v>
      </c>
      <c r="D24230" s="389" t="s">
        <v>691</v>
      </c>
      <c r="E24230" s="389" t="s">
        <v>670</v>
      </c>
      <c r="F24230" s="389" t="s">
        <v>651</v>
      </c>
      <c r="G24230" s="389" t="s">
        <v>691</v>
      </c>
    </row>
    <row r="24231" spans="1:7">
      <c r="A24231" s="389" t="s">
        <v>525</v>
      </c>
      <c r="B24231" s="389" t="s">
        <v>691</v>
      </c>
      <c r="C24231" s="389">
        <v>0.40454314591000001</v>
      </c>
      <c r="D24231" s="389" t="s">
        <v>691</v>
      </c>
      <c r="E24231" s="389" t="s">
        <v>670</v>
      </c>
      <c r="F24231" s="389" t="s">
        <v>651</v>
      </c>
      <c r="G24231" s="389" t="s">
        <v>691</v>
      </c>
    </row>
    <row r="24232" spans="1:7">
      <c r="A24232" s="389" t="s">
        <v>525</v>
      </c>
      <c r="B24232" s="389" t="s">
        <v>691</v>
      </c>
      <c r="C24232" s="389">
        <v>0.40454314591000001</v>
      </c>
      <c r="D24232" s="389" t="s">
        <v>691</v>
      </c>
      <c r="E24232" s="389" t="s">
        <v>670</v>
      </c>
      <c r="F24232" s="389" t="s">
        <v>651</v>
      </c>
      <c r="G24232" s="389" t="s">
        <v>691</v>
      </c>
    </row>
    <row r="24233" spans="1:7">
      <c r="A24233" s="389" t="s">
        <v>549</v>
      </c>
      <c r="B24233" s="389" t="s">
        <v>691</v>
      </c>
      <c r="C24233" s="389">
        <v>3.73256582978</v>
      </c>
      <c r="D24233" s="389" t="s">
        <v>691</v>
      </c>
      <c r="E24233" s="389" t="s">
        <v>670</v>
      </c>
      <c r="F24233" s="389" t="s">
        <v>651</v>
      </c>
      <c r="G24233" s="389" t="s">
        <v>691</v>
      </c>
    </row>
    <row r="24234" spans="1:7">
      <c r="A24234" s="389" t="s">
        <v>549</v>
      </c>
      <c r="B24234" s="389" t="s">
        <v>691</v>
      </c>
      <c r="C24234" s="389">
        <v>3.73256582978</v>
      </c>
      <c r="D24234" s="389" t="s">
        <v>691</v>
      </c>
      <c r="E24234" s="389" t="s">
        <v>670</v>
      </c>
      <c r="F24234" s="389" t="s">
        <v>651</v>
      </c>
      <c r="G24234" s="389" t="s">
        <v>691</v>
      </c>
    </row>
    <row r="24235" spans="1:7">
      <c r="A24235" s="389" t="s">
        <v>549</v>
      </c>
      <c r="B24235" s="389" t="s">
        <v>691</v>
      </c>
      <c r="C24235" s="389">
        <v>3.73256582978</v>
      </c>
      <c r="D24235" s="389" t="s">
        <v>691</v>
      </c>
      <c r="E24235" s="389" t="s">
        <v>670</v>
      </c>
      <c r="F24235" s="389" t="s">
        <v>651</v>
      </c>
      <c r="G24235" s="389" t="s">
        <v>691</v>
      </c>
    </row>
    <row r="24236" spans="1:7">
      <c r="A24236" s="389" t="s">
        <v>525</v>
      </c>
      <c r="B24236" s="389" t="s">
        <v>691</v>
      </c>
      <c r="C24236" s="389">
        <v>0.17969134845000001</v>
      </c>
      <c r="D24236" s="389" t="s">
        <v>691</v>
      </c>
      <c r="E24236" s="389" t="s">
        <v>670</v>
      </c>
      <c r="F24236" s="389" t="s">
        <v>651</v>
      </c>
      <c r="G24236" s="389" t="s">
        <v>691</v>
      </c>
    </row>
    <row r="24237" spans="1:7">
      <c r="A24237" s="389" t="s">
        <v>568</v>
      </c>
      <c r="B24237" s="389" t="s">
        <v>691</v>
      </c>
      <c r="C24237" s="389">
        <v>0.17969134845000001</v>
      </c>
      <c r="D24237" s="389" t="s">
        <v>691</v>
      </c>
      <c r="E24237" s="389" t="s">
        <v>670</v>
      </c>
      <c r="F24237" s="389" t="s">
        <v>651</v>
      </c>
      <c r="G24237" s="389" t="s">
        <v>691</v>
      </c>
    </row>
    <row r="24238" spans="1:7">
      <c r="A24238" s="389" t="s">
        <v>571</v>
      </c>
      <c r="B24238" s="389" t="s">
        <v>691</v>
      </c>
      <c r="C24238" s="389">
        <v>0.15971820885999999</v>
      </c>
      <c r="D24238" s="389" t="s">
        <v>691</v>
      </c>
      <c r="E24238" s="389" t="s">
        <v>670</v>
      </c>
      <c r="F24238" s="389" t="s">
        <v>651</v>
      </c>
      <c r="G24238" s="389" t="s">
        <v>691</v>
      </c>
    </row>
    <row r="24239" spans="1:7">
      <c r="A24239" s="389" t="s">
        <v>552</v>
      </c>
      <c r="B24239" s="389" t="s">
        <v>691</v>
      </c>
      <c r="C24239" s="389">
        <v>0.59840562704800004</v>
      </c>
      <c r="D24239" s="389" t="s">
        <v>691</v>
      </c>
      <c r="E24239" s="389" t="s">
        <v>670</v>
      </c>
      <c r="F24239" s="389" t="s">
        <v>651</v>
      </c>
      <c r="G24239" s="389" t="s">
        <v>691</v>
      </c>
    </row>
    <row r="24240" spans="1:7">
      <c r="A24240" s="389" t="s">
        <v>549</v>
      </c>
      <c r="B24240" s="389" t="s">
        <v>691</v>
      </c>
      <c r="C24240" s="389">
        <v>8.0559555186799997E-2</v>
      </c>
      <c r="D24240" s="389" t="s">
        <v>691</v>
      </c>
      <c r="E24240" s="389" t="s">
        <v>670</v>
      </c>
      <c r="F24240" s="389" t="s">
        <v>651</v>
      </c>
      <c r="G24240" s="389" t="s">
        <v>691</v>
      </c>
    </row>
    <row r="24241" spans="1:7">
      <c r="A24241" s="389" t="s">
        <v>525</v>
      </c>
      <c r="B24241" s="389" t="s">
        <v>691</v>
      </c>
      <c r="C24241" s="389">
        <v>0.27444622872000002</v>
      </c>
      <c r="D24241" s="389" t="s">
        <v>691</v>
      </c>
      <c r="E24241" s="389" t="s">
        <v>670</v>
      </c>
      <c r="F24241" s="389" t="s">
        <v>651</v>
      </c>
      <c r="G24241" s="389" t="s">
        <v>691</v>
      </c>
    </row>
    <row r="24242" spans="1:7">
      <c r="A24242" s="389" t="s">
        <v>526</v>
      </c>
      <c r="B24242" s="389" t="s">
        <v>691</v>
      </c>
      <c r="C24242" s="389">
        <v>0.27444622872000002</v>
      </c>
      <c r="D24242" s="389" t="s">
        <v>691</v>
      </c>
      <c r="E24242" s="389" t="s">
        <v>670</v>
      </c>
      <c r="F24242" s="389" t="s">
        <v>651</v>
      </c>
      <c r="G24242" s="389" t="s">
        <v>691</v>
      </c>
    </row>
    <row r="24243" spans="1:7">
      <c r="A24243" s="389" t="s">
        <v>549</v>
      </c>
      <c r="B24243" s="389" t="s">
        <v>691</v>
      </c>
      <c r="C24243" s="389">
        <v>1.5491482059299999</v>
      </c>
      <c r="D24243" s="389" t="s">
        <v>691</v>
      </c>
      <c r="E24243" s="389" t="s">
        <v>670</v>
      </c>
      <c r="F24243" s="389" t="s">
        <v>651</v>
      </c>
      <c r="G24243" s="389" t="s">
        <v>691</v>
      </c>
    </row>
    <row r="24244" spans="1:7">
      <c r="A24244" s="389" t="s">
        <v>564</v>
      </c>
      <c r="B24244" s="389" t="s">
        <v>691</v>
      </c>
      <c r="C24244" s="389">
        <v>0.82083255045799997</v>
      </c>
      <c r="D24244" s="389" t="s">
        <v>691</v>
      </c>
      <c r="E24244" s="389" t="s">
        <v>670</v>
      </c>
      <c r="F24244" s="389" t="s">
        <v>651</v>
      </c>
      <c r="G24244" s="389" t="s">
        <v>691</v>
      </c>
    </row>
    <row r="24245" spans="1:7">
      <c r="B24245" s="389" t="s">
        <v>691</v>
      </c>
      <c r="C24245" s="389">
        <v>0.30174641410500003</v>
      </c>
      <c r="D24245" s="389" t="s">
        <v>691</v>
      </c>
      <c r="E24245" s="389" t="s">
        <v>670</v>
      </c>
      <c r="F24245" s="389" t="s">
        <v>651</v>
      </c>
      <c r="G24245" s="389" t="s">
        <v>691</v>
      </c>
    </row>
    <row r="24246" spans="1:7">
      <c r="A24246" s="389" t="s">
        <v>576</v>
      </c>
      <c r="B24246" s="389" t="s">
        <v>691</v>
      </c>
      <c r="C24246" s="389">
        <v>6.5979355693399997</v>
      </c>
      <c r="D24246" s="389" t="s">
        <v>691</v>
      </c>
      <c r="E24246" s="389" t="s">
        <v>670</v>
      </c>
      <c r="F24246" s="389" t="s">
        <v>676</v>
      </c>
      <c r="G24246" s="389" t="s">
        <v>691</v>
      </c>
    </row>
    <row r="24247" spans="1:7">
      <c r="A24247" s="389" t="s">
        <v>578</v>
      </c>
      <c r="B24247" s="389" t="s">
        <v>691</v>
      </c>
      <c r="C24247" s="389">
        <v>6.5979355693399997</v>
      </c>
      <c r="D24247" s="389" t="s">
        <v>691</v>
      </c>
      <c r="E24247" s="389" t="s">
        <v>670</v>
      </c>
      <c r="F24247" s="389" t="s">
        <v>676</v>
      </c>
      <c r="G24247" s="389" t="s">
        <v>691</v>
      </c>
    </row>
    <row r="24248" spans="1:7">
      <c r="A24248" s="389" t="s">
        <v>578</v>
      </c>
      <c r="B24248" s="389" t="s">
        <v>691</v>
      </c>
      <c r="C24248" s="389">
        <v>6.5979355693399997</v>
      </c>
      <c r="D24248" s="389" t="s">
        <v>691</v>
      </c>
      <c r="E24248" s="389" t="s">
        <v>670</v>
      </c>
      <c r="F24248" s="389" t="s">
        <v>676</v>
      </c>
      <c r="G24248" s="389" t="s">
        <v>691</v>
      </c>
    </row>
    <row r="24249" spans="1:7">
      <c r="A24249" s="389" t="s">
        <v>535</v>
      </c>
      <c r="B24249" s="389" t="s">
        <v>691</v>
      </c>
      <c r="C24249" s="389">
        <v>1.1453124781999999</v>
      </c>
      <c r="D24249" s="389" t="s">
        <v>691</v>
      </c>
      <c r="E24249" s="389" t="s">
        <v>670</v>
      </c>
      <c r="F24249" s="389" t="s">
        <v>661</v>
      </c>
      <c r="G24249" s="389" t="s">
        <v>691</v>
      </c>
    </row>
    <row r="24250" spans="1:7">
      <c r="A24250" s="389" t="s">
        <v>535</v>
      </c>
      <c r="B24250" s="389" t="s">
        <v>691</v>
      </c>
      <c r="C24250" s="389">
        <v>0.23508275287399999</v>
      </c>
      <c r="D24250" s="389" t="s">
        <v>691</v>
      </c>
      <c r="E24250" s="389" t="s">
        <v>670</v>
      </c>
      <c r="F24250" s="389" t="s">
        <v>661</v>
      </c>
      <c r="G24250" s="389" t="s">
        <v>691</v>
      </c>
    </row>
    <row r="24251" spans="1:7">
      <c r="A24251" s="389" t="s">
        <v>525</v>
      </c>
      <c r="B24251" s="389" t="s">
        <v>691</v>
      </c>
      <c r="C24251" s="389">
        <v>0.189708799845</v>
      </c>
      <c r="D24251" s="389" t="s">
        <v>691</v>
      </c>
      <c r="E24251" s="389" t="s">
        <v>670</v>
      </c>
      <c r="F24251" s="389" t="s">
        <v>674</v>
      </c>
      <c r="G24251" s="389" t="s">
        <v>691</v>
      </c>
    </row>
    <row r="24252" spans="1:7">
      <c r="A24252" s="389" t="s">
        <v>550</v>
      </c>
      <c r="B24252" s="389" t="s">
        <v>691</v>
      </c>
      <c r="C24252" s="389">
        <v>0.37538213246300001</v>
      </c>
      <c r="D24252" s="389" t="s">
        <v>691</v>
      </c>
      <c r="E24252" s="389" t="s">
        <v>670</v>
      </c>
      <c r="F24252" s="389" t="s">
        <v>674</v>
      </c>
      <c r="G24252" s="389" t="s">
        <v>691</v>
      </c>
    </row>
    <row r="24253" spans="1:7">
      <c r="A24253" s="389" t="s">
        <v>525</v>
      </c>
      <c r="B24253" s="389" t="s">
        <v>691</v>
      </c>
      <c r="C24253" s="389">
        <v>0.62382564135999996</v>
      </c>
      <c r="D24253" s="389" t="s">
        <v>691</v>
      </c>
      <c r="E24253" s="389" t="s">
        <v>670</v>
      </c>
      <c r="F24253" s="389" t="s">
        <v>674</v>
      </c>
      <c r="G24253" s="389" t="s">
        <v>691</v>
      </c>
    </row>
    <row r="24254" spans="1:7">
      <c r="A24254" s="389" t="s">
        <v>526</v>
      </c>
      <c r="B24254" s="389" t="s">
        <v>691</v>
      </c>
      <c r="C24254" s="389">
        <v>0.62382564135999996</v>
      </c>
      <c r="D24254" s="389" t="s">
        <v>691</v>
      </c>
      <c r="E24254" s="389" t="s">
        <v>670</v>
      </c>
      <c r="F24254" s="389" t="s">
        <v>674</v>
      </c>
      <c r="G24254" s="389" t="s">
        <v>691</v>
      </c>
    </row>
    <row r="24255" spans="1:7">
      <c r="A24255" s="389" t="s">
        <v>563</v>
      </c>
      <c r="B24255" s="389" t="s">
        <v>691</v>
      </c>
      <c r="C24255" s="389">
        <v>0.48976327980899997</v>
      </c>
      <c r="D24255" s="389" t="s">
        <v>691</v>
      </c>
      <c r="E24255" s="389" t="s">
        <v>670</v>
      </c>
      <c r="F24255" s="389" t="s">
        <v>674</v>
      </c>
      <c r="G24255" s="389" t="s">
        <v>691</v>
      </c>
    </row>
    <row r="24256" spans="1:7">
      <c r="A24256" s="389" t="s">
        <v>550</v>
      </c>
      <c r="B24256" s="389" t="s">
        <v>691</v>
      </c>
      <c r="C24256" s="389">
        <v>0.25875801971899998</v>
      </c>
      <c r="D24256" s="389" t="s">
        <v>691</v>
      </c>
      <c r="E24256" s="389" t="s">
        <v>670</v>
      </c>
      <c r="F24256" s="389" t="s">
        <v>674</v>
      </c>
      <c r="G24256" s="389" t="s">
        <v>691</v>
      </c>
    </row>
    <row r="24257" spans="1:7">
      <c r="A24257" s="389" t="s">
        <v>551</v>
      </c>
      <c r="B24257" s="389" t="s">
        <v>691</v>
      </c>
      <c r="C24257" s="389">
        <v>0.295498369953</v>
      </c>
      <c r="D24257" s="389" t="s">
        <v>691</v>
      </c>
      <c r="E24257" s="389" t="s">
        <v>670</v>
      </c>
      <c r="F24257" s="389" t="s">
        <v>674</v>
      </c>
      <c r="G24257" s="389" t="s">
        <v>691</v>
      </c>
    </row>
    <row r="24258" spans="1:7">
      <c r="A24258" s="389" t="s">
        <v>551</v>
      </c>
      <c r="B24258" s="389" t="s">
        <v>691</v>
      </c>
      <c r="C24258" s="389">
        <v>4.5395796944300004</v>
      </c>
      <c r="D24258" s="389" t="s">
        <v>691</v>
      </c>
      <c r="E24258" s="389" t="s">
        <v>670</v>
      </c>
      <c r="F24258" s="389" t="s">
        <v>674</v>
      </c>
      <c r="G24258" s="389" t="s">
        <v>691</v>
      </c>
    </row>
    <row r="24259" spans="1:7">
      <c r="A24259" s="389" t="s">
        <v>551</v>
      </c>
      <c r="B24259" s="389" t="s">
        <v>691</v>
      </c>
      <c r="C24259" s="389">
        <v>4.5395796944300004</v>
      </c>
      <c r="D24259" s="389" t="s">
        <v>691</v>
      </c>
      <c r="E24259" s="389" t="s">
        <v>670</v>
      </c>
      <c r="F24259" s="389" t="s">
        <v>674</v>
      </c>
      <c r="G24259" s="389" t="s">
        <v>691</v>
      </c>
    </row>
    <row r="24260" spans="1:7">
      <c r="A24260" s="389" t="s">
        <v>571</v>
      </c>
      <c r="B24260" s="389" t="s">
        <v>691</v>
      </c>
      <c r="C24260" s="389">
        <v>4.5395796944300004</v>
      </c>
      <c r="D24260" s="389" t="s">
        <v>691</v>
      </c>
      <c r="E24260" s="389" t="s">
        <v>670</v>
      </c>
      <c r="F24260" s="389" t="s">
        <v>674</v>
      </c>
      <c r="G24260" s="389" t="s">
        <v>691</v>
      </c>
    </row>
    <row r="24261" spans="1:7">
      <c r="A24261" s="389" t="s">
        <v>571</v>
      </c>
      <c r="B24261" s="389" t="s">
        <v>691</v>
      </c>
      <c r="C24261" s="389">
        <v>4.5395796944300004</v>
      </c>
      <c r="D24261" s="389" t="s">
        <v>691</v>
      </c>
      <c r="E24261" s="389" t="s">
        <v>670</v>
      </c>
      <c r="F24261" s="389" t="s">
        <v>674</v>
      </c>
      <c r="G24261" s="389" t="s">
        <v>691</v>
      </c>
    </row>
    <row r="24262" spans="1:7">
      <c r="A24262" s="389" t="s">
        <v>571</v>
      </c>
      <c r="B24262" s="389" t="s">
        <v>691</v>
      </c>
      <c r="C24262" s="389">
        <v>4.5395796944300004</v>
      </c>
      <c r="D24262" s="389" t="s">
        <v>691</v>
      </c>
      <c r="E24262" s="389" t="s">
        <v>670</v>
      </c>
      <c r="F24262" s="389" t="s">
        <v>674</v>
      </c>
      <c r="G24262" s="389" t="s">
        <v>691</v>
      </c>
    </row>
    <row r="24263" spans="1:7">
      <c r="A24263" s="389" t="s">
        <v>552</v>
      </c>
      <c r="B24263" s="389" t="s">
        <v>691</v>
      </c>
      <c r="C24263" s="389">
        <v>0.336636958328</v>
      </c>
      <c r="D24263" s="389" t="s">
        <v>691</v>
      </c>
      <c r="E24263" s="389" t="s">
        <v>670</v>
      </c>
      <c r="F24263" s="389" t="s">
        <v>674</v>
      </c>
      <c r="G24263" s="389" t="s">
        <v>691</v>
      </c>
    </row>
    <row r="24264" spans="1:7">
      <c r="A24264" s="389" t="s">
        <v>544</v>
      </c>
      <c r="B24264" s="389" t="s">
        <v>691</v>
      </c>
      <c r="C24264" s="389">
        <v>0.64731490533500002</v>
      </c>
      <c r="D24264" s="389" t="s">
        <v>691</v>
      </c>
      <c r="E24264" s="389" t="s">
        <v>670</v>
      </c>
      <c r="F24264" s="389" t="s">
        <v>674</v>
      </c>
      <c r="G24264" s="389" t="s">
        <v>691</v>
      </c>
    </row>
    <row r="24265" spans="1:7">
      <c r="A24265" s="389" t="s">
        <v>534</v>
      </c>
      <c r="B24265" s="389" t="s">
        <v>691</v>
      </c>
      <c r="C24265" s="389">
        <v>0.51903043210300004</v>
      </c>
      <c r="D24265" s="389" t="s">
        <v>691</v>
      </c>
      <c r="E24265" s="389" t="s">
        <v>670</v>
      </c>
      <c r="F24265" s="389" t="s">
        <v>674</v>
      </c>
      <c r="G24265" s="389" t="s">
        <v>691</v>
      </c>
    </row>
    <row r="24266" spans="1:7">
      <c r="A24266" s="389" t="s">
        <v>541</v>
      </c>
      <c r="B24266" s="389" t="s">
        <v>691</v>
      </c>
      <c r="C24266" s="389">
        <v>0.51903043210300004</v>
      </c>
      <c r="D24266" s="389" t="s">
        <v>691</v>
      </c>
      <c r="E24266" s="389" t="s">
        <v>670</v>
      </c>
      <c r="F24266" s="389" t="s">
        <v>674</v>
      </c>
      <c r="G24266" s="389" t="s">
        <v>691</v>
      </c>
    </row>
    <row r="24267" spans="1:7">
      <c r="A24267" s="389" t="s">
        <v>558</v>
      </c>
      <c r="B24267" s="389" t="s">
        <v>691</v>
      </c>
      <c r="C24267" s="389">
        <v>0.51474439013899997</v>
      </c>
      <c r="D24267" s="389" t="s">
        <v>691</v>
      </c>
      <c r="E24267" s="389" t="s">
        <v>670</v>
      </c>
      <c r="F24267" s="389" t="s">
        <v>674</v>
      </c>
      <c r="G24267" s="389" t="s">
        <v>691</v>
      </c>
    </row>
    <row r="24268" spans="1:7">
      <c r="A24268" s="389" t="s">
        <v>535</v>
      </c>
      <c r="B24268" s="389" t="s">
        <v>691</v>
      </c>
      <c r="C24268" s="389">
        <v>1.0144349931500001</v>
      </c>
      <c r="D24268" s="389" t="s">
        <v>691</v>
      </c>
      <c r="E24268" s="389" t="s">
        <v>670</v>
      </c>
      <c r="F24268" s="389" t="s">
        <v>674</v>
      </c>
      <c r="G24268" s="389" t="s">
        <v>691</v>
      </c>
    </row>
    <row r="24269" spans="1:7">
      <c r="A24269" s="389" t="s">
        <v>547</v>
      </c>
      <c r="B24269" s="389" t="s">
        <v>691</v>
      </c>
      <c r="C24269" s="389">
        <v>0.118538638009</v>
      </c>
      <c r="D24269" s="389" t="s">
        <v>691</v>
      </c>
      <c r="E24269" s="389" t="s">
        <v>670</v>
      </c>
      <c r="F24269" s="389" t="s">
        <v>674</v>
      </c>
      <c r="G24269" s="389" t="s">
        <v>691</v>
      </c>
    </row>
    <row r="24270" spans="1:7">
      <c r="A24270" s="389" t="s">
        <v>524</v>
      </c>
      <c r="B24270" s="389" t="s">
        <v>691</v>
      </c>
      <c r="C24270" s="389">
        <v>0.59134230878799998</v>
      </c>
      <c r="D24270" s="389" t="s">
        <v>691</v>
      </c>
      <c r="E24270" s="389" t="s">
        <v>670</v>
      </c>
      <c r="F24270" s="389" t="s">
        <v>674</v>
      </c>
      <c r="G24270" s="389" t="s">
        <v>691</v>
      </c>
    </row>
    <row r="24271" spans="1:7">
      <c r="A24271" s="389" t="s">
        <v>552</v>
      </c>
      <c r="B24271" s="389" t="s">
        <v>691</v>
      </c>
      <c r="C24271" s="389">
        <v>0.54880652228399995</v>
      </c>
      <c r="D24271" s="389" t="s">
        <v>691</v>
      </c>
      <c r="E24271" s="389" t="s">
        <v>670</v>
      </c>
      <c r="F24271" s="389" t="s">
        <v>674</v>
      </c>
      <c r="G24271" s="389" t="s">
        <v>691</v>
      </c>
    </row>
    <row r="24272" spans="1:7">
      <c r="A24272" s="389" t="s">
        <v>526</v>
      </c>
      <c r="B24272" s="389" t="s">
        <v>691</v>
      </c>
      <c r="C24272" s="389">
        <v>0.46934933328299999</v>
      </c>
      <c r="D24272" s="389" t="s">
        <v>691</v>
      </c>
      <c r="E24272" s="389" t="s">
        <v>670</v>
      </c>
      <c r="F24272" s="389" t="s">
        <v>674</v>
      </c>
      <c r="G24272" s="389" t="s">
        <v>691</v>
      </c>
    </row>
    <row r="24273" spans="1:7">
      <c r="A24273" s="389" t="s">
        <v>550</v>
      </c>
      <c r="B24273" s="389" t="s">
        <v>691</v>
      </c>
      <c r="C24273" s="389">
        <v>8.0288397623600002E-2</v>
      </c>
      <c r="D24273" s="389" t="s">
        <v>691</v>
      </c>
      <c r="E24273" s="389" t="s">
        <v>670</v>
      </c>
      <c r="F24273" s="389" t="s">
        <v>674</v>
      </c>
      <c r="G24273" s="389" t="s">
        <v>691</v>
      </c>
    </row>
    <row r="24274" spans="1:7">
      <c r="A24274" s="389" t="s">
        <v>526</v>
      </c>
      <c r="B24274" s="389" t="s">
        <v>691</v>
      </c>
      <c r="C24274" s="389">
        <v>0.526725137186</v>
      </c>
      <c r="D24274" s="389" t="s">
        <v>691</v>
      </c>
      <c r="E24274" s="389" t="s">
        <v>670</v>
      </c>
      <c r="F24274" s="389" t="s">
        <v>674</v>
      </c>
      <c r="G24274" s="389" t="s">
        <v>691</v>
      </c>
    </row>
    <row r="24275" spans="1:7">
      <c r="A24275" s="389" t="s">
        <v>526</v>
      </c>
      <c r="B24275" s="389" t="s">
        <v>691</v>
      </c>
      <c r="C24275" s="389">
        <v>0.526725137186</v>
      </c>
      <c r="D24275" s="389" t="s">
        <v>691</v>
      </c>
      <c r="E24275" s="389" t="s">
        <v>670</v>
      </c>
      <c r="F24275" s="389" t="s">
        <v>674</v>
      </c>
      <c r="G24275" s="389" t="s">
        <v>691</v>
      </c>
    </row>
    <row r="24276" spans="1:7">
      <c r="A24276" s="389" t="s">
        <v>514</v>
      </c>
      <c r="B24276" s="389" t="s">
        <v>691</v>
      </c>
      <c r="C24276" s="389">
        <v>0.526725137186</v>
      </c>
      <c r="D24276" s="389" t="s">
        <v>691</v>
      </c>
      <c r="E24276" s="389" t="s">
        <v>670</v>
      </c>
      <c r="F24276" s="389" t="s">
        <v>674</v>
      </c>
      <c r="G24276" s="389" t="s">
        <v>691</v>
      </c>
    </row>
    <row r="24277" spans="1:7">
      <c r="A24277" s="389" t="s">
        <v>514</v>
      </c>
      <c r="B24277" s="389" t="s">
        <v>691</v>
      </c>
      <c r="C24277" s="389">
        <v>0.526725137186</v>
      </c>
      <c r="D24277" s="389" t="s">
        <v>691</v>
      </c>
      <c r="E24277" s="389" t="s">
        <v>670</v>
      </c>
      <c r="F24277" s="389" t="s">
        <v>674</v>
      </c>
      <c r="G24277" s="389" t="s">
        <v>691</v>
      </c>
    </row>
    <row r="24278" spans="1:7">
      <c r="A24278" s="389" t="s">
        <v>514</v>
      </c>
      <c r="B24278" s="389" t="s">
        <v>691</v>
      </c>
      <c r="C24278" s="389">
        <v>0.526725137186</v>
      </c>
      <c r="D24278" s="389" t="s">
        <v>691</v>
      </c>
      <c r="E24278" s="389" t="s">
        <v>670</v>
      </c>
      <c r="F24278" s="389" t="s">
        <v>674</v>
      </c>
      <c r="G24278" s="389" t="s">
        <v>691</v>
      </c>
    </row>
    <row r="24279" spans="1:7">
      <c r="A24279" s="389" t="s">
        <v>526</v>
      </c>
      <c r="B24279" s="389" t="s">
        <v>691</v>
      </c>
      <c r="C24279" s="389">
        <v>0.71741501718199996</v>
      </c>
      <c r="D24279" s="389" t="s">
        <v>691</v>
      </c>
      <c r="E24279" s="389" t="s">
        <v>670</v>
      </c>
      <c r="F24279" s="389" t="s">
        <v>674</v>
      </c>
      <c r="G24279" s="389" t="s">
        <v>691</v>
      </c>
    </row>
    <row r="24280" spans="1:7">
      <c r="A24280" s="389" t="s">
        <v>560</v>
      </c>
      <c r="B24280" s="389" t="s">
        <v>691</v>
      </c>
      <c r="C24280" s="389">
        <v>0.116196820889</v>
      </c>
      <c r="D24280" s="389" t="s">
        <v>691</v>
      </c>
      <c r="E24280" s="389" t="s">
        <v>670</v>
      </c>
      <c r="F24280" s="389" t="s">
        <v>674</v>
      </c>
      <c r="G24280" s="389" t="s">
        <v>691</v>
      </c>
    </row>
    <row r="24281" spans="1:7">
      <c r="A24281" s="389" t="s">
        <v>552</v>
      </c>
      <c r="B24281" s="389" t="s">
        <v>691</v>
      </c>
      <c r="C24281" s="389">
        <v>0.24321280368699999</v>
      </c>
      <c r="D24281" s="389" t="s">
        <v>691</v>
      </c>
      <c r="E24281" s="389" t="s">
        <v>670</v>
      </c>
      <c r="F24281" s="389" t="s">
        <v>674</v>
      </c>
      <c r="G24281" s="389" t="s">
        <v>691</v>
      </c>
    </row>
    <row r="24282" spans="1:7">
      <c r="B24282" s="389" t="s">
        <v>691</v>
      </c>
      <c r="C24282" s="389">
        <v>0.67256125329899996</v>
      </c>
      <c r="D24282" s="389" t="s">
        <v>691</v>
      </c>
      <c r="E24282" s="389" t="s">
        <v>670</v>
      </c>
      <c r="F24282" s="389" t="s">
        <v>674</v>
      </c>
      <c r="G24282" s="389" t="s">
        <v>691</v>
      </c>
    </row>
    <row r="24283" spans="1:7">
      <c r="A24283" s="389" t="s">
        <v>550</v>
      </c>
      <c r="B24283" s="389" t="s">
        <v>691</v>
      </c>
      <c r="C24283" s="389">
        <v>0.46249699340799999</v>
      </c>
      <c r="D24283" s="389" t="s">
        <v>691</v>
      </c>
      <c r="E24283" s="389" t="s">
        <v>670</v>
      </c>
      <c r="F24283" s="389" t="s">
        <v>653</v>
      </c>
      <c r="G24283" s="389" t="s">
        <v>691</v>
      </c>
    </row>
    <row r="24284" spans="1:7">
      <c r="A24284" s="389" t="s">
        <v>524</v>
      </c>
      <c r="B24284" s="389" t="s">
        <v>691</v>
      </c>
      <c r="C24284" s="389">
        <v>0.72582265162799997</v>
      </c>
      <c r="D24284" s="389" t="s">
        <v>691</v>
      </c>
      <c r="E24284" s="389" t="s">
        <v>670</v>
      </c>
      <c r="F24284" s="389" t="s">
        <v>653</v>
      </c>
      <c r="G24284" s="389" t="s">
        <v>691</v>
      </c>
    </row>
    <row r="24285" spans="1:7">
      <c r="A24285" s="389" t="s">
        <v>550</v>
      </c>
      <c r="B24285" s="389" t="s">
        <v>691</v>
      </c>
      <c r="C24285" s="389">
        <v>3.7700298323000001</v>
      </c>
      <c r="D24285" s="389" t="s">
        <v>691</v>
      </c>
      <c r="E24285" s="389" t="s">
        <v>670</v>
      </c>
      <c r="F24285" s="389" t="s">
        <v>653</v>
      </c>
      <c r="G24285" s="389" t="s">
        <v>691</v>
      </c>
    </row>
    <row r="24286" spans="1:7">
      <c r="A24286" s="389" t="s">
        <v>550</v>
      </c>
      <c r="B24286" s="389" t="s">
        <v>691</v>
      </c>
      <c r="C24286" s="389">
        <v>3.7700298323000001</v>
      </c>
      <c r="D24286" s="389" t="s">
        <v>691</v>
      </c>
      <c r="E24286" s="389" t="s">
        <v>670</v>
      </c>
      <c r="F24286" s="389" t="s">
        <v>653</v>
      </c>
      <c r="G24286" s="389" t="s">
        <v>691</v>
      </c>
    </row>
    <row r="24287" spans="1:7">
      <c r="A24287" s="389" t="s">
        <v>550</v>
      </c>
      <c r="B24287" s="389" t="s">
        <v>691</v>
      </c>
      <c r="C24287" s="389">
        <v>3.7700298323000001</v>
      </c>
      <c r="D24287" s="389" t="s">
        <v>691</v>
      </c>
      <c r="E24287" s="389" t="s">
        <v>670</v>
      </c>
      <c r="F24287" s="389" t="s">
        <v>653</v>
      </c>
      <c r="G24287" s="389" t="s">
        <v>691</v>
      </c>
    </row>
    <row r="24288" spans="1:7">
      <c r="A24288" s="389" t="s">
        <v>547</v>
      </c>
      <c r="B24288" s="389" t="s">
        <v>691</v>
      </c>
      <c r="C24288" s="389">
        <v>1.2004713544900001</v>
      </c>
      <c r="D24288" s="389" t="s">
        <v>691</v>
      </c>
      <c r="E24288" s="389" t="s">
        <v>670</v>
      </c>
      <c r="F24288" s="389" t="s">
        <v>653</v>
      </c>
      <c r="G24288" s="389" t="s">
        <v>691</v>
      </c>
    </row>
    <row r="24289" spans="1:7">
      <c r="A24289" s="389" t="s">
        <v>535</v>
      </c>
      <c r="B24289" s="389" t="s">
        <v>691</v>
      </c>
      <c r="C24289" s="389">
        <v>3.5739089830599999</v>
      </c>
      <c r="D24289" s="389" t="s">
        <v>691</v>
      </c>
      <c r="E24289" s="389" t="s">
        <v>670</v>
      </c>
      <c r="F24289" s="389" t="s">
        <v>653</v>
      </c>
      <c r="G24289" s="389" t="s">
        <v>691</v>
      </c>
    </row>
    <row r="24290" spans="1:7">
      <c r="A24290" s="389" t="s">
        <v>535</v>
      </c>
      <c r="B24290" s="389" t="s">
        <v>691</v>
      </c>
      <c r="C24290" s="389">
        <v>3.5739089830599999</v>
      </c>
      <c r="D24290" s="389" t="s">
        <v>691</v>
      </c>
      <c r="E24290" s="389" t="s">
        <v>670</v>
      </c>
      <c r="F24290" s="389" t="s">
        <v>653</v>
      </c>
      <c r="G24290" s="389" t="s">
        <v>691</v>
      </c>
    </row>
    <row r="24291" spans="1:7">
      <c r="A24291" s="389" t="s">
        <v>514</v>
      </c>
      <c r="B24291" s="389" t="s">
        <v>691</v>
      </c>
      <c r="C24291" s="389">
        <v>0.97021556458299996</v>
      </c>
      <c r="D24291" s="389" t="s">
        <v>691</v>
      </c>
      <c r="E24291" s="389" t="s">
        <v>670</v>
      </c>
      <c r="F24291" s="389" t="s">
        <v>653</v>
      </c>
      <c r="G24291" s="389" t="s">
        <v>691</v>
      </c>
    </row>
    <row r="24292" spans="1:7">
      <c r="A24292" s="389" t="s">
        <v>514</v>
      </c>
      <c r="B24292" s="389" t="s">
        <v>691</v>
      </c>
      <c r="C24292" s="389">
        <v>0.97021556458299996</v>
      </c>
      <c r="D24292" s="389" t="s">
        <v>691</v>
      </c>
      <c r="E24292" s="389" t="s">
        <v>670</v>
      </c>
      <c r="F24292" s="389" t="s">
        <v>653</v>
      </c>
      <c r="G24292" s="389" t="s">
        <v>691</v>
      </c>
    </row>
    <row r="24293" spans="1:7">
      <c r="A24293" s="389" t="s">
        <v>547</v>
      </c>
      <c r="B24293" s="389" t="s">
        <v>691</v>
      </c>
      <c r="C24293" s="389">
        <v>3.6564098354799999</v>
      </c>
      <c r="D24293" s="389" t="s">
        <v>691</v>
      </c>
      <c r="E24293" s="389" t="s">
        <v>670</v>
      </c>
      <c r="F24293" s="389" t="s">
        <v>653</v>
      </c>
      <c r="G24293" s="389" t="s">
        <v>691</v>
      </c>
    </row>
    <row r="24294" spans="1:7">
      <c r="A24294" s="389" t="s">
        <v>547</v>
      </c>
      <c r="B24294" s="389" t="s">
        <v>691</v>
      </c>
      <c r="C24294" s="389">
        <v>5.28185089704</v>
      </c>
      <c r="D24294" s="389" t="s">
        <v>691</v>
      </c>
      <c r="E24294" s="389" t="s">
        <v>670</v>
      </c>
      <c r="F24294" s="389" t="s">
        <v>653</v>
      </c>
      <c r="G24294" s="389" t="s">
        <v>691</v>
      </c>
    </row>
    <row r="24295" spans="1:7">
      <c r="A24295" s="389" t="s">
        <v>514</v>
      </c>
      <c r="B24295" s="389" t="s">
        <v>691</v>
      </c>
      <c r="C24295" s="389">
        <v>4.6451193524500001</v>
      </c>
      <c r="D24295" s="389" t="s">
        <v>691</v>
      </c>
      <c r="E24295" s="389" t="s">
        <v>670</v>
      </c>
      <c r="F24295" s="389" t="s">
        <v>653</v>
      </c>
      <c r="G24295" s="389" t="s">
        <v>691</v>
      </c>
    </row>
    <row r="24296" spans="1:7">
      <c r="A24296" s="389" t="s">
        <v>514</v>
      </c>
      <c r="B24296" s="389" t="s">
        <v>691</v>
      </c>
      <c r="C24296" s="389">
        <v>6.8703537919000004</v>
      </c>
      <c r="D24296" s="389" t="s">
        <v>691</v>
      </c>
      <c r="E24296" s="389" t="s">
        <v>670</v>
      </c>
      <c r="F24296" s="389" t="s">
        <v>653</v>
      </c>
      <c r="G24296" s="389" t="s">
        <v>691</v>
      </c>
    </row>
    <row r="24297" spans="1:7">
      <c r="A24297" s="389" t="s">
        <v>581</v>
      </c>
      <c r="B24297" s="389" t="s">
        <v>691</v>
      </c>
      <c r="C24297" s="389">
        <v>9.9011874312200002E-2</v>
      </c>
      <c r="D24297" s="389" t="s">
        <v>691</v>
      </c>
      <c r="E24297" s="389" t="s">
        <v>670</v>
      </c>
      <c r="F24297" s="389" t="s">
        <v>653</v>
      </c>
      <c r="G24297" s="389" t="s">
        <v>691</v>
      </c>
    </row>
    <row r="24298" spans="1:7">
      <c r="A24298" s="389" t="s">
        <v>581</v>
      </c>
      <c r="B24298" s="389" t="s">
        <v>691</v>
      </c>
      <c r="C24298" s="389">
        <v>1.9642631096800001</v>
      </c>
      <c r="D24298" s="389" t="s">
        <v>691</v>
      </c>
      <c r="E24298" s="389" t="s">
        <v>670</v>
      </c>
      <c r="F24298" s="389" t="s">
        <v>653</v>
      </c>
      <c r="G24298" s="389" t="s">
        <v>691</v>
      </c>
    </row>
    <row r="24299" spans="1:7">
      <c r="A24299" s="389" t="s">
        <v>526</v>
      </c>
      <c r="B24299" s="389" t="s">
        <v>691</v>
      </c>
      <c r="C24299" s="389">
        <v>1.7581417287100001</v>
      </c>
      <c r="D24299" s="389" t="s">
        <v>691</v>
      </c>
      <c r="E24299" s="389" t="s">
        <v>670</v>
      </c>
      <c r="F24299" s="389" t="s">
        <v>653</v>
      </c>
      <c r="G24299" s="389" t="s">
        <v>691</v>
      </c>
    </row>
    <row r="24300" spans="1:7">
      <c r="A24300" s="389" t="s">
        <v>526</v>
      </c>
      <c r="B24300" s="389" t="s">
        <v>691</v>
      </c>
      <c r="C24300" s="389">
        <v>1.7581417287100001</v>
      </c>
      <c r="D24300" s="389" t="s">
        <v>691</v>
      </c>
      <c r="E24300" s="389" t="s">
        <v>670</v>
      </c>
      <c r="F24300" s="389" t="s">
        <v>653</v>
      </c>
      <c r="G24300" s="389" t="s">
        <v>691</v>
      </c>
    </row>
    <row r="24301" spans="1:7">
      <c r="A24301" s="389" t="s">
        <v>514</v>
      </c>
      <c r="B24301" s="389" t="s">
        <v>691</v>
      </c>
      <c r="C24301" s="389">
        <v>1.7581417287100001</v>
      </c>
      <c r="D24301" s="389" t="s">
        <v>691</v>
      </c>
      <c r="E24301" s="389" t="s">
        <v>670</v>
      </c>
      <c r="F24301" s="389" t="s">
        <v>653</v>
      </c>
      <c r="G24301" s="389" t="s">
        <v>691</v>
      </c>
    </row>
    <row r="24302" spans="1:7">
      <c r="A24302" s="389" t="s">
        <v>551</v>
      </c>
      <c r="B24302" s="389" t="s">
        <v>691</v>
      </c>
      <c r="C24302" s="389">
        <v>5.2973492024000004</v>
      </c>
      <c r="D24302" s="389" t="s">
        <v>691</v>
      </c>
      <c r="E24302" s="389" t="s">
        <v>670</v>
      </c>
      <c r="F24302" s="389" t="s">
        <v>653</v>
      </c>
      <c r="G24302" s="389" t="s">
        <v>691</v>
      </c>
    </row>
    <row r="24303" spans="1:7">
      <c r="A24303" s="389" t="s">
        <v>535</v>
      </c>
      <c r="B24303" s="389" t="s">
        <v>691</v>
      </c>
      <c r="C24303" s="389">
        <v>0.55872508137599997</v>
      </c>
      <c r="D24303" s="389" t="s">
        <v>691</v>
      </c>
      <c r="E24303" s="389" t="s">
        <v>670</v>
      </c>
      <c r="F24303" s="389" t="s">
        <v>653</v>
      </c>
      <c r="G24303" s="389" t="s">
        <v>691</v>
      </c>
    </row>
    <row r="24304" spans="1:7">
      <c r="A24304" s="389" t="s">
        <v>535</v>
      </c>
      <c r="B24304" s="389" t="s">
        <v>691</v>
      </c>
      <c r="C24304" s="389">
        <v>21.697196222300001</v>
      </c>
      <c r="D24304" s="389" t="s">
        <v>691</v>
      </c>
      <c r="E24304" s="389" t="s">
        <v>670</v>
      </c>
      <c r="F24304" s="389" t="s">
        <v>653</v>
      </c>
      <c r="G24304" s="389" t="s">
        <v>691</v>
      </c>
    </row>
    <row r="24305" spans="1:7">
      <c r="A24305" s="389" t="s">
        <v>535</v>
      </c>
      <c r="B24305" s="389" t="s">
        <v>691</v>
      </c>
      <c r="C24305" s="389">
        <v>21.697196222300001</v>
      </c>
      <c r="D24305" s="389" t="s">
        <v>691</v>
      </c>
      <c r="E24305" s="389" t="s">
        <v>670</v>
      </c>
      <c r="F24305" s="389" t="s">
        <v>653</v>
      </c>
      <c r="G24305" s="389" t="s">
        <v>691</v>
      </c>
    </row>
    <row r="24306" spans="1:7">
      <c r="A24306" s="389" t="s">
        <v>535</v>
      </c>
      <c r="B24306" s="389" t="s">
        <v>691</v>
      </c>
      <c r="C24306" s="389">
        <v>21.697196222300001</v>
      </c>
      <c r="D24306" s="389" t="s">
        <v>691</v>
      </c>
      <c r="E24306" s="389" t="s">
        <v>670</v>
      </c>
      <c r="F24306" s="389" t="s">
        <v>653</v>
      </c>
      <c r="G24306" s="389" t="s">
        <v>691</v>
      </c>
    </row>
    <row r="24307" spans="1:7">
      <c r="A24307" s="389" t="s">
        <v>514</v>
      </c>
      <c r="B24307" s="389" t="s">
        <v>691</v>
      </c>
      <c r="C24307" s="389">
        <v>21.697196222300001</v>
      </c>
      <c r="D24307" s="389" t="s">
        <v>691</v>
      </c>
      <c r="E24307" s="389" t="s">
        <v>670</v>
      </c>
      <c r="F24307" s="389" t="s">
        <v>653</v>
      </c>
      <c r="G24307" s="389" t="s">
        <v>691</v>
      </c>
    </row>
    <row r="24308" spans="1:7">
      <c r="A24308" s="389" t="s">
        <v>514</v>
      </c>
      <c r="B24308" s="389" t="s">
        <v>691</v>
      </c>
      <c r="C24308" s="389">
        <v>21.697196222300001</v>
      </c>
      <c r="D24308" s="389" t="s">
        <v>691</v>
      </c>
      <c r="E24308" s="389" t="s">
        <v>670</v>
      </c>
      <c r="F24308" s="389" t="s">
        <v>653</v>
      </c>
      <c r="G24308" s="389" t="s">
        <v>691</v>
      </c>
    </row>
    <row r="24309" spans="1:7">
      <c r="A24309" s="389" t="s">
        <v>514</v>
      </c>
      <c r="B24309" s="389" t="s">
        <v>691</v>
      </c>
      <c r="C24309" s="389">
        <v>21.697196222300001</v>
      </c>
      <c r="D24309" s="389" t="s">
        <v>691</v>
      </c>
      <c r="E24309" s="389" t="s">
        <v>670</v>
      </c>
      <c r="F24309" s="389" t="s">
        <v>653</v>
      </c>
      <c r="G24309" s="389" t="s">
        <v>691</v>
      </c>
    </row>
    <row r="24310" spans="1:7">
      <c r="A24310" s="389" t="s">
        <v>514</v>
      </c>
      <c r="B24310" s="389" t="s">
        <v>691</v>
      </c>
      <c r="C24310" s="389">
        <v>21.697196222300001</v>
      </c>
      <c r="D24310" s="389" t="s">
        <v>691</v>
      </c>
      <c r="E24310" s="389" t="s">
        <v>670</v>
      </c>
      <c r="F24310" s="389" t="s">
        <v>653</v>
      </c>
      <c r="G24310" s="389" t="s">
        <v>691</v>
      </c>
    </row>
    <row r="24311" spans="1:7">
      <c r="A24311" s="389" t="s">
        <v>514</v>
      </c>
      <c r="B24311" s="389" t="s">
        <v>691</v>
      </c>
      <c r="C24311" s="389">
        <v>21.697196222300001</v>
      </c>
      <c r="D24311" s="389" t="s">
        <v>691</v>
      </c>
      <c r="E24311" s="389" t="s">
        <v>670</v>
      </c>
      <c r="F24311" s="389" t="s">
        <v>653</v>
      </c>
      <c r="G24311" s="389" t="s">
        <v>691</v>
      </c>
    </row>
    <row r="24312" spans="1:7">
      <c r="A24312" s="389" t="s">
        <v>547</v>
      </c>
      <c r="B24312" s="389" t="s">
        <v>691</v>
      </c>
      <c r="C24312" s="389">
        <v>3.4186618452399999</v>
      </c>
      <c r="D24312" s="389" t="s">
        <v>691</v>
      </c>
      <c r="E24312" s="389" t="s">
        <v>670</v>
      </c>
      <c r="F24312" s="389" t="s">
        <v>653</v>
      </c>
      <c r="G24312" s="389" t="s">
        <v>691</v>
      </c>
    </row>
    <row r="24313" spans="1:7">
      <c r="A24313" s="389" t="s">
        <v>551</v>
      </c>
      <c r="B24313" s="389" t="s">
        <v>691</v>
      </c>
      <c r="C24313" s="389">
        <v>3.4700833466100001</v>
      </c>
      <c r="D24313" s="389" t="s">
        <v>691</v>
      </c>
      <c r="E24313" s="389" t="s">
        <v>670</v>
      </c>
      <c r="F24313" s="389" t="s">
        <v>653</v>
      </c>
      <c r="G24313" s="389" t="s">
        <v>691</v>
      </c>
    </row>
    <row r="24314" spans="1:7">
      <c r="A24314" s="389" t="s">
        <v>535</v>
      </c>
      <c r="B24314" s="389" t="s">
        <v>691</v>
      </c>
      <c r="C24314" s="389">
        <v>0.58345063534099995</v>
      </c>
      <c r="D24314" s="389" t="s">
        <v>691</v>
      </c>
      <c r="E24314" s="389" t="s">
        <v>670</v>
      </c>
      <c r="F24314" s="389" t="s">
        <v>653</v>
      </c>
      <c r="G24314" s="389" t="s">
        <v>691</v>
      </c>
    </row>
    <row r="24315" spans="1:7">
      <c r="A24315" s="389" t="s">
        <v>564</v>
      </c>
      <c r="B24315" s="389" t="s">
        <v>691</v>
      </c>
      <c r="C24315" s="389">
        <v>2.5759728685800001</v>
      </c>
      <c r="D24315" s="389" t="s">
        <v>691</v>
      </c>
      <c r="E24315" s="389" t="s">
        <v>670</v>
      </c>
      <c r="F24315" s="389" t="s">
        <v>653</v>
      </c>
      <c r="G24315" s="389" t="s">
        <v>691</v>
      </c>
    </row>
    <row r="24316" spans="1:7">
      <c r="A24316" s="389" t="s">
        <v>564</v>
      </c>
      <c r="B24316" s="389" t="s">
        <v>691</v>
      </c>
      <c r="C24316" s="389">
        <v>2.5759728685800001</v>
      </c>
      <c r="D24316" s="389" t="s">
        <v>691</v>
      </c>
      <c r="E24316" s="389" t="s">
        <v>670</v>
      </c>
      <c r="F24316" s="389" t="s">
        <v>653</v>
      </c>
      <c r="G24316" s="389" t="s">
        <v>691</v>
      </c>
    </row>
    <row r="24317" spans="1:7">
      <c r="A24317" s="389" t="s">
        <v>547</v>
      </c>
      <c r="B24317" s="389" t="s">
        <v>691</v>
      </c>
      <c r="C24317" s="389">
        <v>1.03777593763</v>
      </c>
      <c r="D24317" s="389" t="s">
        <v>691</v>
      </c>
      <c r="E24317" s="389" t="s">
        <v>670</v>
      </c>
      <c r="F24317" s="389" t="s">
        <v>653</v>
      </c>
      <c r="G24317" s="389" t="s">
        <v>691</v>
      </c>
    </row>
    <row r="24318" spans="1:7">
      <c r="A24318" s="389" t="s">
        <v>535</v>
      </c>
      <c r="B24318" s="389" t="s">
        <v>691</v>
      </c>
      <c r="C24318" s="389">
        <v>1.95234925405</v>
      </c>
      <c r="D24318" s="389" t="s">
        <v>691</v>
      </c>
      <c r="E24318" s="389" t="s">
        <v>670</v>
      </c>
      <c r="F24318" s="389" t="s">
        <v>653</v>
      </c>
      <c r="G24318" s="389" t="s">
        <v>691</v>
      </c>
    </row>
    <row r="24319" spans="1:7">
      <c r="A24319" s="389" t="s">
        <v>550</v>
      </c>
      <c r="B24319" s="389" t="s">
        <v>691</v>
      </c>
      <c r="C24319" s="389">
        <v>1.1427296630999999</v>
      </c>
      <c r="D24319" s="389" t="s">
        <v>691</v>
      </c>
      <c r="E24319" s="389" t="s">
        <v>670</v>
      </c>
      <c r="F24319" s="389" t="s">
        <v>653</v>
      </c>
      <c r="G24319" s="389" t="s">
        <v>691</v>
      </c>
    </row>
    <row r="24320" spans="1:7">
      <c r="A24320" s="389" t="s">
        <v>550</v>
      </c>
      <c r="B24320" s="389" t="s">
        <v>691</v>
      </c>
      <c r="C24320" s="389">
        <v>1.1427296630999999</v>
      </c>
      <c r="D24320" s="389" t="s">
        <v>691</v>
      </c>
      <c r="E24320" s="389" t="s">
        <v>670</v>
      </c>
      <c r="F24320" s="389" t="s">
        <v>653</v>
      </c>
      <c r="G24320" s="389" t="s">
        <v>691</v>
      </c>
    </row>
    <row r="24321" spans="1:7">
      <c r="A24321" s="389" t="s">
        <v>535</v>
      </c>
      <c r="B24321" s="389" t="s">
        <v>691</v>
      </c>
      <c r="C24321" s="389">
        <v>19.846326641600001</v>
      </c>
      <c r="D24321" s="389" t="s">
        <v>691</v>
      </c>
      <c r="E24321" s="389" t="s">
        <v>670</v>
      </c>
      <c r="F24321" s="389" t="s">
        <v>653</v>
      </c>
      <c r="G24321" s="389" t="s">
        <v>691</v>
      </c>
    </row>
    <row r="24322" spans="1:7">
      <c r="A24322" s="389" t="s">
        <v>535</v>
      </c>
      <c r="B24322" s="389" t="s">
        <v>691</v>
      </c>
      <c r="C24322" s="389">
        <v>19.846326641600001</v>
      </c>
      <c r="D24322" s="389" t="s">
        <v>691</v>
      </c>
      <c r="E24322" s="389" t="s">
        <v>670</v>
      </c>
      <c r="F24322" s="389" t="s">
        <v>653</v>
      </c>
      <c r="G24322" s="389" t="s">
        <v>691</v>
      </c>
    </row>
    <row r="24323" spans="1:7">
      <c r="A24323" s="389" t="s">
        <v>535</v>
      </c>
      <c r="B24323" s="389" t="s">
        <v>691</v>
      </c>
      <c r="C24323" s="389">
        <v>19.846326641600001</v>
      </c>
      <c r="D24323" s="389" t="s">
        <v>691</v>
      </c>
      <c r="E24323" s="389" t="s">
        <v>670</v>
      </c>
      <c r="F24323" s="389" t="s">
        <v>653</v>
      </c>
      <c r="G24323" s="389" t="s">
        <v>691</v>
      </c>
    </row>
    <row r="24324" spans="1:7">
      <c r="A24324" s="389" t="s">
        <v>581</v>
      </c>
      <c r="B24324" s="389" t="s">
        <v>691</v>
      </c>
      <c r="C24324" s="389">
        <v>2.4439675537899999</v>
      </c>
      <c r="D24324" s="389" t="s">
        <v>691</v>
      </c>
      <c r="E24324" s="389" t="s">
        <v>670</v>
      </c>
      <c r="F24324" s="389" t="s">
        <v>653</v>
      </c>
      <c r="G24324" s="389" t="s">
        <v>691</v>
      </c>
    </row>
    <row r="24325" spans="1:7">
      <c r="A24325" s="389" t="s">
        <v>551</v>
      </c>
      <c r="B24325" s="389" t="s">
        <v>691</v>
      </c>
      <c r="C24325" s="389">
        <v>4.6204405078399997</v>
      </c>
      <c r="D24325" s="389" t="s">
        <v>691</v>
      </c>
      <c r="E24325" s="389" t="s">
        <v>670</v>
      </c>
      <c r="F24325" s="389" t="s">
        <v>653</v>
      </c>
      <c r="G24325" s="389" t="s">
        <v>691</v>
      </c>
    </row>
    <row r="24326" spans="1:7">
      <c r="A24326" s="389" t="s">
        <v>534</v>
      </c>
      <c r="B24326" s="389" t="s">
        <v>691</v>
      </c>
      <c r="C24326" s="389">
        <v>1.00781453479</v>
      </c>
      <c r="D24326" s="389" t="s">
        <v>691</v>
      </c>
      <c r="E24326" s="389" t="s">
        <v>670</v>
      </c>
      <c r="F24326" s="389" t="s">
        <v>653</v>
      </c>
      <c r="G24326" s="389" t="s">
        <v>691</v>
      </c>
    </row>
    <row r="24327" spans="1:7">
      <c r="A24327" s="389" t="s">
        <v>541</v>
      </c>
      <c r="B24327" s="389" t="s">
        <v>691</v>
      </c>
      <c r="C24327" s="389">
        <v>1.00781453479</v>
      </c>
      <c r="D24327" s="389" t="s">
        <v>691</v>
      </c>
      <c r="E24327" s="389" t="s">
        <v>670</v>
      </c>
      <c r="F24327" s="389" t="s">
        <v>653</v>
      </c>
      <c r="G24327" s="389" t="s">
        <v>691</v>
      </c>
    </row>
    <row r="24328" spans="1:7">
      <c r="A24328" s="389" t="s">
        <v>578</v>
      </c>
      <c r="B24328" s="389" t="s">
        <v>691</v>
      </c>
      <c r="C24328" s="389">
        <v>3.9781616152799999</v>
      </c>
      <c r="D24328" s="389" t="s">
        <v>691</v>
      </c>
      <c r="E24328" s="389" t="s">
        <v>670</v>
      </c>
      <c r="F24328" s="389" t="s">
        <v>653</v>
      </c>
      <c r="G24328" s="389" t="s">
        <v>691</v>
      </c>
    </row>
    <row r="24329" spans="1:7">
      <c r="A24329" s="389" t="s">
        <v>578</v>
      </c>
      <c r="B24329" s="389" t="s">
        <v>691</v>
      </c>
      <c r="C24329" s="389">
        <v>3.9781616152799999</v>
      </c>
      <c r="D24329" s="389" t="s">
        <v>691</v>
      </c>
      <c r="E24329" s="389" t="s">
        <v>670</v>
      </c>
      <c r="F24329" s="389" t="s">
        <v>653</v>
      </c>
      <c r="G24329" s="389" t="s">
        <v>691</v>
      </c>
    </row>
    <row r="24330" spans="1:7">
      <c r="A24330" s="389" t="s">
        <v>581</v>
      </c>
      <c r="B24330" s="389" t="s">
        <v>691</v>
      </c>
      <c r="C24330" s="389">
        <v>4.1163174278900003</v>
      </c>
      <c r="D24330" s="389" t="s">
        <v>691</v>
      </c>
      <c r="E24330" s="389" t="s">
        <v>670</v>
      </c>
      <c r="F24330" s="389" t="s">
        <v>653</v>
      </c>
      <c r="G24330" s="389" t="s">
        <v>691</v>
      </c>
    </row>
    <row r="24331" spans="1:7">
      <c r="A24331" s="389" t="s">
        <v>514</v>
      </c>
      <c r="B24331" s="389" t="s">
        <v>691</v>
      </c>
      <c r="C24331" s="389">
        <v>28.7218176822999</v>
      </c>
      <c r="D24331" s="389" t="s">
        <v>691</v>
      </c>
      <c r="E24331" s="389" t="s">
        <v>670</v>
      </c>
      <c r="F24331" s="389" t="s">
        <v>653</v>
      </c>
      <c r="G24331" s="389" t="s">
        <v>691</v>
      </c>
    </row>
    <row r="24332" spans="1:7">
      <c r="A24332" s="389" t="s">
        <v>514</v>
      </c>
      <c r="B24332" s="389" t="s">
        <v>691</v>
      </c>
      <c r="C24332" s="389">
        <v>28.7218176822999</v>
      </c>
      <c r="D24332" s="389" t="s">
        <v>691</v>
      </c>
      <c r="E24332" s="389" t="s">
        <v>670</v>
      </c>
      <c r="F24332" s="389" t="s">
        <v>653</v>
      </c>
      <c r="G24332" s="389" t="s">
        <v>691</v>
      </c>
    </row>
    <row r="24333" spans="1:7">
      <c r="A24333" s="389" t="s">
        <v>514</v>
      </c>
      <c r="B24333" s="389" t="s">
        <v>691</v>
      </c>
      <c r="C24333" s="389">
        <v>28.7218176822999</v>
      </c>
      <c r="D24333" s="389" t="s">
        <v>691</v>
      </c>
      <c r="E24333" s="389" t="s">
        <v>670</v>
      </c>
      <c r="F24333" s="389" t="s">
        <v>653</v>
      </c>
      <c r="G24333" s="389" t="s">
        <v>691</v>
      </c>
    </row>
    <row r="24334" spans="1:7">
      <c r="A24334" s="389" t="s">
        <v>514</v>
      </c>
      <c r="B24334" s="389" t="s">
        <v>691</v>
      </c>
      <c r="C24334" s="389">
        <v>28.7218176822999</v>
      </c>
      <c r="D24334" s="389" t="s">
        <v>691</v>
      </c>
      <c r="E24334" s="389" t="s">
        <v>670</v>
      </c>
      <c r="F24334" s="389" t="s">
        <v>653</v>
      </c>
      <c r="G24334" s="389" t="s">
        <v>691</v>
      </c>
    </row>
    <row r="24335" spans="1:7">
      <c r="A24335" s="389" t="s">
        <v>547</v>
      </c>
      <c r="B24335" s="389" t="s">
        <v>691</v>
      </c>
      <c r="C24335" s="389">
        <v>2.8013025036000001</v>
      </c>
      <c r="D24335" s="389" t="s">
        <v>691</v>
      </c>
      <c r="E24335" s="389" t="s">
        <v>670</v>
      </c>
      <c r="F24335" s="389" t="s">
        <v>653</v>
      </c>
      <c r="G24335" s="389" t="s">
        <v>691</v>
      </c>
    </row>
    <row r="24336" spans="1:7">
      <c r="A24336" s="389" t="s">
        <v>514</v>
      </c>
      <c r="B24336" s="389" t="s">
        <v>691</v>
      </c>
      <c r="C24336" s="389">
        <v>2.2768312851400001</v>
      </c>
      <c r="D24336" s="389" t="s">
        <v>691</v>
      </c>
      <c r="E24336" s="389" t="s">
        <v>670</v>
      </c>
      <c r="F24336" s="389" t="s">
        <v>653</v>
      </c>
      <c r="G24336" s="389" t="s">
        <v>691</v>
      </c>
    </row>
    <row r="24337" spans="1:7">
      <c r="A24337" s="389" t="s">
        <v>535</v>
      </c>
      <c r="B24337" s="389" t="s">
        <v>691</v>
      </c>
      <c r="C24337" s="389">
        <v>11.408762940700001</v>
      </c>
      <c r="D24337" s="389" t="s">
        <v>691</v>
      </c>
      <c r="E24337" s="389" t="s">
        <v>670</v>
      </c>
      <c r="F24337" s="389" t="s">
        <v>653</v>
      </c>
      <c r="G24337" s="389" t="s">
        <v>691</v>
      </c>
    </row>
    <row r="24338" spans="1:7">
      <c r="B24338" s="389" t="s">
        <v>691</v>
      </c>
      <c r="C24338" s="389">
        <v>0.21081859559300001</v>
      </c>
      <c r="D24338" s="389" t="s">
        <v>691</v>
      </c>
      <c r="E24338" s="389" t="s">
        <v>670</v>
      </c>
      <c r="F24338" s="389" t="s">
        <v>653</v>
      </c>
      <c r="G24338" s="389" t="s">
        <v>691</v>
      </c>
    </row>
    <row r="24339" spans="1:7">
      <c r="A24339" s="389" t="s">
        <v>535</v>
      </c>
      <c r="B24339" s="389" t="s">
        <v>691</v>
      </c>
      <c r="C24339" s="389">
        <v>0.918577030011</v>
      </c>
      <c r="D24339" s="389" t="s">
        <v>691</v>
      </c>
      <c r="E24339" s="389" t="s">
        <v>670</v>
      </c>
      <c r="F24339" s="389" t="s">
        <v>653</v>
      </c>
      <c r="G24339" s="389" t="s">
        <v>691</v>
      </c>
    </row>
    <row r="24340" spans="1:7">
      <c r="A24340" s="389" t="s">
        <v>514</v>
      </c>
      <c r="B24340" s="389" t="s">
        <v>691</v>
      </c>
      <c r="C24340" s="389">
        <v>33.002911873599899</v>
      </c>
      <c r="D24340" s="389" t="s">
        <v>691</v>
      </c>
      <c r="E24340" s="389" t="s">
        <v>670</v>
      </c>
      <c r="F24340" s="389" t="s">
        <v>653</v>
      </c>
      <c r="G24340" s="389" t="s">
        <v>691</v>
      </c>
    </row>
    <row r="24341" spans="1:7">
      <c r="A24341" s="389" t="s">
        <v>547</v>
      </c>
      <c r="B24341" s="389" t="s">
        <v>691</v>
      </c>
      <c r="C24341" s="389">
        <v>0.90902231815500001</v>
      </c>
      <c r="D24341" s="389" t="s">
        <v>691</v>
      </c>
      <c r="E24341" s="389" t="s">
        <v>670</v>
      </c>
      <c r="F24341" s="389" t="s">
        <v>653</v>
      </c>
      <c r="G24341" s="389" t="s">
        <v>691</v>
      </c>
    </row>
    <row r="24342" spans="1:7">
      <c r="A24342" s="389" t="s">
        <v>571</v>
      </c>
      <c r="B24342" s="389" t="s">
        <v>691</v>
      </c>
      <c r="C24342" s="389">
        <v>0.78612216619599995</v>
      </c>
      <c r="D24342" s="389" t="s">
        <v>691</v>
      </c>
      <c r="E24342" s="389" t="s">
        <v>670</v>
      </c>
      <c r="F24342" s="389" t="s">
        <v>653</v>
      </c>
      <c r="G24342" s="389" t="s">
        <v>691</v>
      </c>
    </row>
    <row r="24343" spans="1:7">
      <c r="A24343" s="389" t="s">
        <v>571</v>
      </c>
      <c r="B24343" s="389" t="s">
        <v>691</v>
      </c>
      <c r="C24343" s="389">
        <v>6.1873182058099996</v>
      </c>
      <c r="D24343" s="389" t="s">
        <v>691</v>
      </c>
      <c r="E24343" s="389" t="s">
        <v>670</v>
      </c>
      <c r="F24343" s="389" t="s">
        <v>653</v>
      </c>
      <c r="G24343" s="389" t="s">
        <v>691</v>
      </c>
    </row>
    <row r="24344" spans="1:7">
      <c r="A24344" s="389" t="s">
        <v>581</v>
      </c>
      <c r="B24344" s="389" t="s">
        <v>691</v>
      </c>
      <c r="C24344" s="389">
        <v>0.54825555944500004</v>
      </c>
      <c r="D24344" s="389" t="s">
        <v>691</v>
      </c>
      <c r="E24344" s="389" t="s">
        <v>670</v>
      </c>
      <c r="F24344" s="389" t="s">
        <v>653</v>
      </c>
      <c r="G24344" s="389" t="s">
        <v>691</v>
      </c>
    </row>
    <row r="24345" spans="1:7">
      <c r="B24345" s="389" t="s">
        <v>691</v>
      </c>
      <c r="C24345" s="389">
        <v>0.81902042391600005</v>
      </c>
      <c r="D24345" s="389" t="s">
        <v>691</v>
      </c>
      <c r="E24345" s="389" t="s">
        <v>670</v>
      </c>
      <c r="F24345" s="389" t="s">
        <v>653</v>
      </c>
      <c r="G24345" s="389" t="s">
        <v>691</v>
      </c>
    </row>
    <row r="24346" spans="1:7">
      <c r="A24346" s="389" t="s">
        <v>575</v>
      </c>
      <c r="B24346" s="389" t="s">
        <v>691</v>
      </c>
      <c r="C24346" s="389">
        <v>7.8220725781700002</v>
      </c>
      <c r="D24346" s="389" t="s">
        <v>691</v>
      </c>
      <c r="E24346" s="389" t="s">
        <v>670</v>
      </c>
      <c r="F24346" s="389" t="s">
        <v>653</v>
      </c>
      <c r="G24346" s="389" t="s">
        <v>691</v>
      </c>
    </row>
    <row r="24347" spans="1:7">
      <c r="A24347" s="389" t="s">
        <v>575</v>
      </c>
      <c r="B24347" s="389" t="s">
        <v>691</v>
      </c>
      <c r="C24347" s="389">
        <v>7.8220725781700002</v>
      </c>
      <c r="D24347" s="389" t="s">
        <v>691</v>
      </c>
      <c r="E24347" s="389" t="s">
        <v>670</v>
      </c>
      <c r="F24347" s="389" t="s">
        <v>653</v>
      </c>
      <c r="G24347" s="389" t="s">
        <v>691</v>
      </c>
    </row>
    <row r="24348" spans="1:7">
      <c r="A24348" s="389" t="s">
        <v>550</v>
      </c>
      <c r="B24348" s="389" t="s">
        <v>691</v>
      </c>
      <c r="C24348" s="389">
        <v>0.41453743346900002</v>
      </c>
      <c r="D24348" s="389" t="s">
        <v>691</v>
      </c>
      <c r="E24348" s="389" t="s">
        <v>670</v>
      </c>
      <c r="F24348" s="389" t="s">
        <v>653</v>
      </c>
      <c r="G24348" s="389" t="s">
        <v>691</v>
      </c>
    </row>
    <row r="24349" spans="1:7">
      <c r="A24349" s="389" t="s">
        <v>547</v>
      </c>
      <c r="B24349" s="389" t="s">
        <v>691</v>
      </c>
      <c r="C24349" s="389">
        <v>2.1072141971499998</v>
      </c>
      <c r="D24349" s="389" t="s">
        <v>691</v>
      </c>
      <c r="E24349" s="389" t="s">
        <v>670</v>
      </c>
      <c r="F24349" s="389" t="s">
        <v>653</v>
      </c>
      <c r="G24349" s="389" t="s">
        <v>691</v>
      </c>
    </row>
    <row r="24350" spans="1:7">
      <c r="A24350" s="389" t="s">
        <v>551</v>
      </c>
      <c r="B24350" s="389" t="s">
        <v>691</v>
      </c>
      <c r="C24350" s="389">
        <v>15.4654093233999</v>
      </c>
      <c r="D24350" s="389" t="s">
        <v>691</v>
      </c>
      <c r="E24350" s="389" t="s">
        <v>670</v>
      </c>
      <c r="F24350" s="389" t="s">
        <v>653</v>
      </c>
      <c r="G24350" s="389" t="s">
        <v>691</v>
      </c>
    </row>
    <row r="24351" spans="1:7">
      <c r="A24351" s="389" t="s">
        <v>551</v>
      </c>
      <c r="B24351" s="389" t="s">
        <v>691</v>
      </c>
      <c r="C24351" s="389">
        <v>15.4654093233999</v>
      </c>
      <c r="D24351" s="389" t="s">
        <v>691</v>
      </c>
      <c r="E24351" s="389" t="s">
        <v>670</v>
      </c>
      <c r="F24351" s="389" t="s">
        <v>653</v>
      </c>
      <c r="G24351" s="389" t="s">
        <v>691</v>
      </c>
    </row>
    <row r="24352" spans="1:7">
      <c r="A24352" s="389" t="s">
        <v>551</v>
      </c>
      <c r="B24352" s="389" t="s">
        <v>691</v>
      </c>
      <c r="C24352" s="389">
        <v>15.4654093233999</v>
      </c>
      <c r="D24352" s="389" t="s">
        <v>691</v>
      </c>
      <c r="E24352" s="389" t="s">
        <v>670</v>
      </c>
      <c r="F24352" s="389" t="s">
        <v>653</v>
      </c>
      <c r="G24352" s="389" t="s">
        <v>691</v>
      </c>
    </row>
    <row r="24353" spans="1:7">
      <c r="A24353" s="389" t="s">
        <v>551</v>
      </c>
      <c r="B24353" s="389" t="s">
        <v>691</v>
      </c>
      <c r="C24353" s="389">
        <v>15.4654093233999</v>
      </c>
      <c r="D24353" s="389" t="s">
        <v>691</v>
      </c>
      <c r="E24353" s="389" t="s">
        <v>670</v>
      </c>
      <c r="F24353" s="389" t="s">
        <v>653</v>
      </c>
      <c r="G24353" s="389" t="s">
        <v>691</v>
      </c>
    </row>
    <row r="24354" spans="1:7">
      <c r="A24354" s="389" t="s">
        <v>581</v>
      </c>
      <c r="B24354" s="389" t="s">
        <v>691</v>
      </c>
      <c r="C24354" s="389">
        <v>64.200852608800005</v>
      </c>
      <c r="D24354" s="389" t="s">
        <v>691</v>
      </c>
      <c r="E24354" s="389" t="s">
        <v>670</v>
      </c>
      <c r="F24354" s="389" t="s">
        <v>653</v>
      </c>
      <c r="G24354" s="389" t="s">
        <v>691</v>
      </c>
    </row>
    <row r="24355" spans="1:7">
      <c r="A24355" s="389" t="s">
        <v>577</v>
      </c>
      <c r="B24355" s="389" t="s">
        <v>691</v>
      </c>
      <c r="C24355" s="389">
        <v>1.89010879597</v>
      </c>
      <c r="D24355" s="389" t="s">
        <v>691</v>
      </c>
      <c r="E24355" s="389" t="s">
        <v>670</v>
      </c>
      <c r="F24355" s="389" t="s">
        <v>653</v>
      </c>
      <c r="G24355" s="389" t="s">
        <v>691</v>
      </c>
    </row>
    <row r="24356" spans="1:7">
      <c r="A24356" s="389" t="s">
        <v>535</v>
      </c>
      <c r="B24356" s="389" t="s">
        <v>691</v>
      </c>
      <c r="C24356" s="389">
        <v>1.6412121418300001</v>
      </c>
      <c r="D24356" s="389" t="s">
        <v>691</v>
      </c>
      <c r="E24356" s="389" t="s">
        <v>670</v>
      </c>
      <c r="F24356" s="389" t="s">
        <v>653</v>
      </c>
      <c r="G24356" s="389" t="s">
        <v>691</v>
      </c>
    </row>
    <row r="24357" spans="1:7">
      <c r="A24357" s="389" t="s">
        <v>551</v>
      </c>
      <c r="B24357" s="389" t="s">
        <v>691</v>
      </c>
      <c r="C24357" s="389">
        <v>366.35997882800001</v>
      </c>
      <c r="D24357" s="389" t="s">
        <v>691</v>
      </c>
      <c r="E24357" s="389" t="s">
        <v>670</v>
      </c>
      <c r="F24357" s="389" t="s">
        <v>693</v>
      </c>
      <c r="G24357" s="389" t="s">
        <v>691</v>
      </c>
    </row>
    <row r="24358" spans="1:7">
      <c r="A24358" s="389" t="s">
        <v>551</v>
      </c>
      <c r="B24358" s="389" t="s">
        <v>691</v>
      </c>
      <c r="C24358" s="389">
        <v>366.35997882800001</v>
      </c>
      <c r="D24358" s="389" t="s">
        <v>691</v>
      </c>
      <c r="E24358" s="389" t="s">
        <v>670</v>
      </c>
      <c r="F24358" s="389" t="s">
        <v>693</v>
      </c>
      <c r="G24358" s="389" t="s">
        <v>691</v>
      </c>
    </row>
    <row r="24359" spans="1:7">
      <c r="A24359" s="389" t="s">
        <v>551</v>
      </c>
      <c r="B24359" s="389" t="s">
        <v>691</v>
      </c>
      <c r="C24359" s="389">
        <v>366.35997882800001</v>
      </c>
      <c r="D24359" s="389" t="s">
        <v>691</v>
      </c>
      <c r="E24359" s="389" t="s">
        <v>670</v>
      </c>
      <c r="F24359" s="389" t="s">
        <v>693</v>
      </c>
      <c r="G24359" s="389" t="s">
        <v>691</v>
      </c>
    </row>
    <row r="24360" spans="1:7">
      <c r="A24360" s="389" t="s">
        <v>552</v>
      </c>
      <c r="B24360" s="389" t="s">
        <v>691</v>
      </c>
      <c r="C24360" s="389">
        <v>366.35997882800001</v>
      </c>
      <c r="D24360" s="389" t="s">
        <v>691</v>
      </c>
      <c r="E24360" s="389" t="s">
        <v>670</v>
      </c>
      <c r="F24360" s="389" t="s">
        <v>693</v>
      </c>
      <c r="G24360" s="389" t="s">
        <v>691</v>
      </c>
    </row>
    <row r="24361" spans="1:7">
      <c r="A24361" s="389" t="s">
        <v>546</v>
      </c>
      <c r="B24361" s="389" t="s">
        <v>691</v>
      </c>
      <c r="C24361" s="389">
        <v>8.8764252533299999</v>
      </c>
      <c r="D24361" s="389" t="s">
        <v>691</v>
      </c>
      <c r="E24361" s="389" t="s">
        <v>670</v>
      </c>
      <c r="F24361" s="389" t="s">
        <v>693</v>
      </c>
      <c r="G24361" s="389" t="s">
        <v>691</v>
      </c>
    </row>
    <row r="24362" spans="1:7">
      <c r="A24362" s="389" t="s">
        <v>514</v>
      </c>
      <c r="B24362" s="389" t="s">
        <v>691</v>
      </c>
      <c r="C24362" s="389">
        <v>8.0104929116299903</v>
      </c>
      <c r="D24362" s="389" t="s">
        <v>691</v>
      </c>
      <c r="E24362" s="389" t="s">
        <v>670</v>
      </c>
      <c r="F24362" s="389" t="s">
        <v>693</v>
      </c>
      <c r="G24362" s="389" t="s">
        <v>691</v>
      </c>
    </row>
    <row r="24363" spans="1:7">
      <c r="A24363" s="389" t="s">
        <v>571</v>
      </c>
      <c r="B24363" s="389" t="s">
        <v>691</v>
      </c>
      <c r="C24363" s="389">
        <v>0.20218527672299999</v>
      </c>
      <c r="D24363" s="389" t="s">
        <v>691</v>
      </c>
      <c r="E24363" s="389" t="s">
        <v>670</v>
      </c>
      <c r="F24363" s="389" t="s">
        <v>693</v>
      </c>
      <c r="G24363" s="389" t="s">
        <v>691</v>
      </c>
    </row>
    <row r="24364" spans="1:7">
      <c r="A24364" s="389" t="s">
        <v>581</v>
      </c>
      <c r="B24364" s="389" t="s">
        <v>691</v>
      </c>
      <c r="C24364" s="389">
        <v>216.88007324500001</v>
      </c>
      <c r="D24364" s="389" t="s">
        <v>691</v>
      </c>
      <c r="E24364" s="389" t="s">
        <v>670</v>
      </c>
      <c r="F24364" s="389" t="s">
        <v>693</v>
      </c>
      <c r="G24364" s="389" t="s">
        <v>691</v>
      </c>
    </row>
    <row r="24365" spans="1:7">
      <c r="A24365" s="389" t="s">
        <v>581</v>
      </c>
      <c r="B24365" s="389" t="s">
        <v>691</v>
      </c>
      <c r="C24365" s="389">
        <v>216.88007324500001</v>
      </c>
      <c r="D24365" s="389" t="s">
        <v>691</v>
      </c>
      <c r="E24365" s="389" t="s">
        <v>670</v>
      </c>
      <c r="F24365" s="389" t="s">
        <v>693</v>
      </c>
      <c r="G24365" s="389" t="s">
        <v>691</v>
      </c>
    </row>
    <row r="24366" spans="1:7">
      <c r="A24366" s="389" t="s">
        <v>525</v>
      </c>
      <c r="B24366" s="389" t="s">
        <v>691</v>
      </c>
      <c r="C24366" s="389">
        <v>1.86066289265</v>
      </c>
      <c r="D24366" s="389" t="s">
        <v>691</v>
      </c>
      <c r="E24366" s="389" t="s">
        <v>670</v>
      </c>
      <c r="F24366" s="389" t="s">
        <v>693</v>
      </c>
      <c r="G24366" s="389" t="s">
        <v>691</v>
      </c>
    </row>
    <row r="24367" spans="1:7">
      <c r="A24367" s="389" t="s">
        <v>525</v>
      </c>
      <c r="B24367" s="389" t="s">
        <v>691</v>
      </c>
      <c r="C24367" s="389">
        <v>1.86066289265</v>
      </c>
      <c r="D24367" s="389" t="s">
        <v>691</v>
      </c>
      <c r="E24367" s="389" t="s">
        <v>670</v>
      </c>
      <c r="F24367" s="389" t="s">
        <v>693</v>
      </c>
      <c r="G24367" s="389" t="s">
        <v>691</v>
      </c>
    </row>
    <row r="24368" spans="1:7">
      <c r="A24368" s="389" t="s">
        <v>526</v>
      </c>
      <c r="B24368" s="389" t="s">
        <v>691</v>
      </c>
      <c r="C24368" s="389">
        <v>1.86066289265</v>
      </c>
      <c r="D24368" s="389" t="s">
        <v>691</v>
      </c>
      <c r="E24368" s="389" t="s">
        <v>670</v>
      </c>
      <c r="F24368" s="389" t="s">
        <v>693</v>
      </c>
      <c r="G24368" s="389" t="s">
        <v>691</v>
      </c>
    </row>
    <row r="24369" spans="1:7">
      <c r="A24369" s="389" t="s">
        <v>526</v>
      </c>
      <c r="B24369" s="389" t="s">
        <v>691</v>
      </c>
      <c r="C24369" s="389">
        <v>1.86066289265</v>
      </c>
      <c r="D24369" s="389" t="s">
        <v>691</v>
      </c>
      <c r="E24369" s="389" t="s">
        <v>670</v>
      </c>
      <c r="F24369" s="389" t="s">
        <v>693</v>
      </c>
      <c r="G24369" s="389" t="s">
        <v>691</v>
      </c>
    </row>
    <row r="24370" spans="1:7">
      <c r="A24370" s="389" t="s">
        <v>568</v>
      </c>
      <c r="B24370" s="389" t="s">
        <v>691</v>
      </c>
      <c r="C24370" s="389">
        <v>1.86066289265</v>
      </c>
      <c r="D24370" s="389" t="s">
        <v>691</v>
      </c>
      <c r="E24370" s="389" t="s">
        <v>670</v>
      </c>
      <c r="F24370" s="389" t="s">
        <v>693</v>
      </c>
      <c r="G24370" s="389" t="s">
        <v>691</v>
      </c>
    </row>
    <row r="24371" spans="1:7">
      <c r="A24371" s="389" t="s">
        <v>568</v>
      </c>
      <c r="B24371" s="389" t="s">
        <v>691</v>
      </c>
      <c r="C24371" s="389">
        <v>1.86066289265</v>
      </c>
      <c r="D24371" s="389" t="s">
        <v>691</v>
      </c>
      <c r="E24371" s="389" t="s">
        <v>670</v>
      </c>
      <c r="F24371" s="389" t="s">
        <v>693</v>
      </c>
      <c r="G24371" s="389" t="s">
        <v>691</v>
      </c>
    </row>
    <row r="24372" spans="1:7">
      <c r="A24372" s="389" t="s">
        <v>547</v>
      </c>
      <c r="B24372" s="389" t="s">
        <v>691</v>
      </c>
      <c r="C24372" s="389">
        <v>0.70145376143799998</v>
      </c>
      <c r="D24372" s="389" t="s">
        <v>691</v>
      </c>
      <c r="E24372" s="389" t="s">
        <v>670</v>
      </c>
      <c r="F24372" s="389" t="s">
        <v>693</v>
      </c>
      <c r="G24372" s="389" t="s">
        <v>691</v>
      </c>
    </row>
    <row r="24373" spans="1:7">
      <c r="A24373" s="389" t="s">
        <v>547</v>
      </c>
      <c r="B24373" s="389" t="s">
        <v>691</v>
      </c>
      <c r="C24373" s="389">
        <v>0.70145376143799998</v>
      </c>
      <c r="D24373" s="389" t="s">
        <v>691</v>
      </c>
      <c r="E24373" s="389" t="s">
        <v>670</v>
      </c>
      <c r="F24373" s="389" t="s">
        <v>693</v>
      </c>
      <c r="G24373" s="389" t="s">
        <v>691</v>
      </c>
    </row>
    <row r="24374" spans="1:7">
      <c r="A24374" s="389" t="s">
        <v>547</v>
      </c>
      <c r="B24374" s="389" t="s">
        <v>691</v>
      </c>
      <c r="C24374" s="389">
        <v>0.70145376143799998</v>
      </c>
      <c r="D24374" s="389" t="s">
        <v>691</v>
      </c>
      <c r="E24374" s="389" t="s">
        <v>670</v>
      </c>
      <c r="F24374" s="389" t="s">
        <v>693</v>
      </c>
      <c r="G24374" s="389" t="s">
        <v>691</v>
      </c>
    </row>
    <row r="24375" spans="1:7">
      <c r="A24375" s="389" t="s">
        <v>547</v>
      </c>
      <c r="B24375" s="389" t="s">
        <v>691</v>
      </c>
      <c r="C24375" s="389">
        <v>0.70145376143799998</v>
      </c>
      <c r="D24375" s="389" t="s">
        <v>691</v>
      </c>
      <c r="E24375" s="389" t="s">
        <v>670</v>
      </c>
      <c r="F24375" s="389" t="s">
        <v>693</v>
      </c>
      <c r="G24375" s="389" t="s">
        <v>691</v>
      </c>
    </row>
    <row r="24376" spans="1:7">
      <c r="A24376" s="389" t="s">
        <v>547</v>
      </c>
      <c r="B24376" s="389" t="s">
        <v>691</v>
      </c>
      <c r="C24376" s="389">
        <v>0.70145376143799998</v>
      </c>
      <c r="D24376" s="389" t="s">
        <v>691</v>
      </c>
      <c r="E24376" s="389" t="s">
        <v>670</v>
      </c>
      <c r="F24376" s="389" t="s">
        <v>693</v>
      </c>
      <c r="G24376" s="389" t="s">
        <v>691</v>
      </c>
    </row>
    <row r="24377" spans="1:7">
      <c r="A24377" s="389" t="s">
        <v>547</v>
      </c>
      <c r="B24377" s="389" t="s">
        <v>691</v>
      </c>
      <c r="C24377" s="389">
        <v>0.70145376143799998</v>
      </c>
      <c r="D24377" s="389" t="s">
        <v>691</v>
      </c>
      <c r="E24377" s="389" t="s">
        <v>670</v>
      </c>
      <c r="F24377" s="389" t="s">
        <v>693</v>
      </c>
      <c r="G24377" s="389" t="s">
        <v>691</v>
      </c>
    </row>
    <row r="24378" spans="1:7">
      <c r="A24378" s="389" t="s">
        <v>581</v>
      </c>
      <c r="B24378" s="389" t="s">
        <v>691</v>
      </c>
      <c r="C24378" s="389">
        <v>1.50278165902</v>
      </c>
      <c r="D24378" s="389" t="s">
        <v>691</v>
      </c>
      <c r="E24378" s="389" t="s">
        <v>670</v>
      </c>
      <c r="F24378" s="389" t="s">
        <v>693</v>
      </c>
      <c r="G24378" s="389" t="s">
        <v>691</v>
      </c>
    </row>
    <row r="24379" spans="1:7">
      <c r="A24379" s="389" t="s">
        <v>581</v>
      </c>
      <c r="B24379" s="389" t="s">
        <v>691</v>
      </c>
      <c r="C24379" s="389">
        <v>1.5140957966599999</v>
      </c>
      <c r="D24379" s="389" t="s">
        <v>691</v>
      </c>
      <c r="E24379" s="389" t="s">
        <v>670</v>
      </c>
      <c r="F24379" s="389" t="s">
        <v>693</v>
      </c>
      <c r="G24379" s="389" t="s">
        <v>691</v>
      </c>
    </row>
    <row r="24380" spans="1:7">
      <c r="A24380" s="389" t="s">
        <v>552</v>
      </c>
      <c r="B24380" s="389" t="s">
        <v>691</v>
      </c>
      <c r="C24380" s="389">
        <v>0.59281604204100002</v>
      </c>
      <c r="D24380" s="389" t="s">
        <v>691</v>
      </c>
      <c r="E24380" s="389" t="s">
        <v>670</v>
      </c>
      <c r="F24380" s="389" t="s">
        <v>693</v>
      </c>
      <c r="G24380" s="389" t="s">
        <v>691</v>
      </c>
    </row>
    <row r="24381" spans="1:7">
      <c r="A24381" s="389" t="s">
        <v>544</v>
      </c>
      <c r="B24381" s="389" t="s">
        <v>691</v>
      </c>
      <c r="C24381" s="389">
        <v>376.16672910400001</v>
      </c>
      <c r="D24381" s="389" t="s">
        <v>691</v>
      </c>
      <c r="E24381" s="389" t="s">
        <v>670</v>
      </c>
      <c r="F24381" s="389" t="s">
        <v>693</v>
      </c>
      <c r="G24381" s="389" t="s">
        <v>691</v>
      </c>
    </row>
    <row r="24382" spans="1:7">
      <c r="A24382" s="389" t="s">
        <v>514</v>
      </c>
      <c r="B24382" s="389" t="s">
        <v>691</v>
      </c>
      <c r="C24382" s="389">
        <v>65.559254980000006</v>
      </c>
      <c r="D24382" s="389" t="s">
        <v>691</v>
      </c>
      <c r="E24382" s="389" t="s">
        <v>670</v>
      </c>
      <c r="F24382" s="389" t="s">
        <v>693</v>
      </c>
      <c r="G24382" s="389" t="s">
        <v>691</v>
      </c>
    </row>
    <row r="24383" spans="1:7">
      <c r="A24383" s="389" t="s">
        <v>547</v>
      </c>
      <c r="B24383" s="389" t="s">
        <v>691</v>
      </c>
      <c r="C24383" s="389">
        <v>921.75680325899896</v>
      </c>
      <c r="D24383" s="389" t="s">
        <v>691</v>
      </c>
      <c r="E24383" s="389" t="s">
        <v>670</v>
      </c>
      <c r="F24383" s="389" t="s">
        <v>693</v>
      </c>
      <c r="G24383" s="389" t="s">
        <v>691</v>
      </c>
    </row>
    <row r="24384" spans="1:7">
      <c r="A24384" s="389" t="s">
        <v>581</v>
      </c>
      <c r="B24384" s="389" t="s">
        <v>691</v>
      </c>
      <c r="C24384" s="389">
        <v>88.226508451599898</v>
      </c>
      <c r="D24384" s="389" t="s">
        <v>691</v>
      </c>
      <c r="E24384" s="389" t="s">
        <v>670</v>
      </c>
      <c r="F24384" s="389" t="s">
        <v>693</v>
      </c>
      <c r="G24384" s="389" t="s">
        <v>691</v>
      </c>
    </row>
    <row r="24385" spans="1:7">
      <c r="A24385" s="389" t="s">
        <v>523</v>
      </c>
      <c r="B24385" s="389" t="s">
        <v>691</v>
      </c>
      <c r="C24385" s="389">
        <v>1543.1088541900001</v>
      </c>
      <c r="D24385" s="389" t="s">
        <v>691</v>
      </c>
      <c r="E24385" s="389" t="s">
        <v>670</v>
      </c>
      <c r="F24385" s="389" t="s">
        <v>693</v>
      </c>
      <c r="G24385" s="389" t="s">
        <v>691</v>
      </c>
    </row>
    <row r="24386" spans="1:7">
      <c r="A24386" s="389" t="s">
        <v>523</v>
      </c>
      <c r="B24386" s="389" t="s">
        <v>691</v>
      </c>
      <c r="C24386" s="389">
        <v>1543.1088541900001</v>
      </c>
      <c r="D24386" s="389" t="s">
        <v>691</v>
      </c>
      <c r="E24386" s="389" t="s">
        <v>670</v>
      </c>
      <c r="F24386" s="389" t="s">
        <v>693</v>
      </c>
      <c r="G24386" s="389" t="s">
        <v>691</v>
      </c>
    </row>
    <row r="24387" spans="1:7">
      <c r="A24387" s="389" t="s">
        <v>523</v>
      </c>
      <c r="B24387" s="389" t="s">
        <v>691</v>
      </c>
      <c r="C24387" s="389">
        <v>1543.1088541900001</v>
      </c>
      <c r="D24387" s="389" t="s">
        <v>691</v>
      </c>
      <c r="E24387" s="389" t="s">
        <v>670</v>
      </c>
      <c r="F24387" s="389" t="s">
        <v>693</v>
      </c>
      <c r="G24387" s="389" t="s">
        <v>691</v>
      </c>
    </row>
    <row r="24388" spans="1:7">
      <c r="A24388" s="389" t="s">
        <v>581</v>
      </c>
      <c r="B24388" s="389" t="s">
        <v>691</v>
      </c>
      <c r="C24388" s="389">
        <v>1543.1088541900001</v>
      </c>
      <c r="D24388" s="389" t="s">
        <v>691</v>
      </c>
      <c r="E24388" s="389" t="s">
        <v>670</v>
      </c>
      <c r="F24388" s="389" t="s">
        <v>693</v>
      </c>
      <c r="G24388" s="389" t="s">
        <v>691</v>
      </c>
    </row>
    <row r="24389" spans="1:7">
      <c r="A24389" s="389" t="s">
        <v>581</v>
      </c>
      <c r="B24389" s="389" t="s">
        <v>691</v>
      </c>
      <c r="C24389" s="389">
        <v>1543.1088541900001</v>
      </c>
      <c r="D24389" s="389" t="s">
        <v>691</v>
      </c>
      <c r="E24389" s="389" t="s">
        <v>670</v>
      </c>
      <c r="F24389" s="389" t="s">
        <v>693</v>
      </c>
      <c r="G24389" s="389" t="s">
        <v>691</v>
      </c>
    </row>
    <row r="24390" spans="1:7">
      <c r="A24390" s="389" t="s">
        <v>581</v>
      </c>
      <c r="B24390" s="389" t="s">
        <v>691</v>
      </c>
      <c r="C24390" s="389">
        <v>1543.1088541900001</v>
      </c>
      <c r="D24390" s="389" t="s">
        <v>691</v>
      </c>
      <c r="E24390" s="389" t="s">
        <v>670</v>
      </c>
      <c r="F24390" s="389" t="s">
        <v>693</v>
      </c>
      <c r="G24390" s="389" t="s">
        <v>691</v>
      </c>
    </row>
    <row r="24391" spans="1:7">
      <c r="A24391" s="389" t="s">
        <v>581</v>
      </c>
      <c r="B24391" s="389" t="s">
        <v>691</v>
      </c>
      <c r="C24391" s="389">
        <v>1543.1088541900001</v>
      </c>
      <c r="D24391" s="389" t="s">
        <v>691</v>
      </c>
      <c r="E24391" s="389" t="s">
        <v>670</v>
      </c>
      <c r="F24391" s="389" t="s">
        <v>693</v>
      </c>
      <c r="G24391" s="389" t="s">
        <v>691</v>
      </c>
    </row>
    <row r="24392" spans="1:7">
      <c r="A24392" s="389" t="s">
        <v>581</v>
      </c>
      <c r="B24392" s="389" t="s">
        <v>691</v>
      </c>
      <c r="C24392" s="389">
        <v>1543.1088541900001</v>
      </c>
      <c r="D24392" s="389" t="s">
        <v>691</v>
      </c>
      <c r="E24392" s="389" t="s">
        <v>670</v>
      </c>
      <c r="F24392" s="389" t="s">
        <v>693</v>
      </c>
      <c r="G24392" s="389" t="s">
        <v>691</v>
      </c>
    </row>
    <row r="24393" spans="1:7">
      <c r="A24393" s="389" t="s">
        <v>581</v>
      </c>
      <c r="B24393" s="389" t="s">
        <v>691</v>
      </c>
      <c r="C24393" s="389">
        <v>1543.1088541900001</v>
      </c>
      <c r="D24393" s="389" t="s">
        <v>691</v>
      </c>
      <c r="E24393" s="389" t="s">
        <v>670</v>
      </c>
      <c r="F24393" s="389" t="s">
        <v>693</v>
      </c>
      <c r="G24393" s="389" t="s">
        <v>691</v>
      </c>
    </row>
    <row r="24394" spans="1:7">
      <c r="A24394" s="389" t="s">
        <v>581</v>
      </c>
      <c r="B24394" s="389" t="s">
        <v>691</v>
      </c>
      <c r="C24394" s="389">
        <v>1543.1088541900001</v>
      </c>
      <c r="D24394" s="389" t="s">
        <v>691</v>
      </c>
      <c r="E24394" s="389" t="s">
        <v>670</v>
      </c>
      <c r="F24394" s="389" t="s">
        <v>693</v>
      </c>
      <c r="G24394" s="389" t="s">
        <v>691</v>
      </c>
    </row>
    <row r="24395" spans="1:7">
      <c r="A24395" s="389" t="s">
        <v>581</v>
      </c>
      <c r="B24395" s="389" t="s">
        <v>691</v>
      </c>
      <c r="C24395" s="389">
        <v>1543.1088541900001</v>
      </c>
      <c r="D24395" s="389" t="s">
        <v>691</v>
      </c>
      <c r="E24395" s="389" t="s">
        <v>670</v>
      </c>
      <c r="F24395" s="389" t="s">
        <v>693</v>
      </c>
      <c r="G24395" s="389" t="s">
        <v>691</v>
      </c>
    </row>
    <row r="24396" spans="1:7">
      <c r="A24396" s="389" t="s">
        <v>581</v>
      </c>
      <c r="B24396" s="389" t="s">
        <v>691</v>
      </c>
      <c r="C24396" s="389">
        <v>2.1445391431999998</v>
      </c>
      <c r="D24396" s="389" t="s">
        <v>691</v>
      </c>
      <c r="E24396" s="389" t="s">
        <v>670</v>
      </c>
      <c r="F24396" s="389" t="s">
        <v>693</v>
      </c>
      <c r="G24396" s="389" t="s">
        <v>691</v>
      </c>
    </row>
    <row r="24397" spans="1:7">
      <c r="A24397" s="389" t="s">
        <v>514</v>
      </c>
      <c r="B24397" s="389" t="s">
        <v>691</v>
      </c>
      <c r="C24397" s="389">
        <v>10.9194376165</v>
      </c>
      <c r="D24397" s="389" t="s">
        <v>691</v>
      </c>
      <c r="E24397" s="389" t="s">
        <v>670</v>
      </c>
      <c r="F24397" s="389" t="s">
        <v>693</v>
      </c>
      <c r="G24397" s="389" t="s">
        <v>691</v>
      </c>
    </row>
    <row r="24398" spans="1:7">
      <c r="A24398" s="389" t="s">
        <v>514</v>
      </c>
      <c r="B24398" s="389" t="s">
        <v>691</v>
      </c>
      <c r="C24398" s="389">
        <v>10.9194376165</v>
      </c>
      <c r="D24398" s="389" t="s">
        <v>691</v>
      </c>
      <c r="E24398" s="389" t="s">
        <v>670</v>
      </c>
      <c r="F24398" s="389" t="s">
        <v>693</v>
      </c>
      <c r="G24398" s="389" t="s">
        <v>691</v>
      </c>
    </row>
    <row r="24399" spans="1:7">
      <c r="A24399" s="389" t="s">
        <v>581</v>
      </c>
      <c r="B24399" s="389" t="s">
        <v>691</v>
      </c>
      <c r="C24399" s="389">
        <v>1.9592031029800001</v>
      </c>
      <c r="D24399" s="389" t="s">
        <v>691</v>
      </c>
      <c r="E24399" s="389" t="s">
        <v>670</v>
      </c>
      <c r="F24399" s="389" t="s">
        <v>693</v>
      </c>
      <c r="G24399" s="389" t="s">
        <v>691</v>
      </c>
    </row>
    <row r="24400" spans="1:7">
      <c r="A24400" s="389" t="s">
        <v>547</v>
      </c>
      <c r="B24400" s="389" t="s">
        <v>691</v>
      </c>
      <c r="C24400" s="389">
        <v>18.117361926800001</v>
      </c>
      <c r="D24400" s="389" t="s">
        <v>691</v>
      </c>
      <c r="E24400" s="389" t="s">
        <v>670</v>
      </c>
      <c r="F24400" s="389" t="s">
        <v>693</v>
      </c>
      <c r="G24400" s="389" t="s">
        <v>691</v>
      </c>
    </row>
    <row r="24401" spans="1:7">
      <c r="A24401" s="389" t="s">
        <v>547</v>
      </c>
      <c r="B24401" s="389" t="s">
        <v>691</v>
      </c>
      <c r="C24401" s="389">
        <v>18.117361926800001</v>
      </c>
      <c r="D24401" s="389" t="s">
        <v>691</v>
      </c>
      <c r="E24401" s="389" t="s">
        <v>670</v>
      </c>
      <c r="F24401" s="389" t="s">
        <v>693</v>
      </c>
      <c r="G24401" s="389" t="s">
        <v>691</v>
      </c>
    </row>
    <row r="24402" spans="1:7">
      <c r="A24402" s="389" t="s">
        <v>547</v>
      </c>
      <c r="B24402" s="389" t="s">
        <v>691</v>
      </c>
      <c r="C24402" s="389">
        <v>18.117361926800001</v>
      </c>
      <c r="D24402" s="389" t="s">
        <v>691</v>
      </c>
      <c r="E24402" s="389" t="s">
        <v>670</v>
      </c>
      <c r="F24402" s="389" t="s">
        <v>693</v>
      </c>
      <c r="G24402" s="389" t="s">
        <v>691</v>
      </c>
    </row>
    <row r="24403" spans="1:7">
      <c r="A24403" s="389" t="s">
        <v>547</v>
      </c>
      <c r="B24403" s="389" t="s">
        <v>691</v>
      </c>
      <c r="C24403" s="389">
        <v>18.117361926800001</v>
      </c>
      <c r="D24403" s="389" t="s">
        <v>691</v>
      </c>
      <c r="E24403" s="389" t="s">
        <v>670</v>
      </c>
      <c r="F24403" s="389" t="s">
        <v>693</v>
      </c>
      <c r="G24403" s="389" t="s">
        <v>691</v>
      </c>
    </row>
    <row r="24404" spans="1:7">
      <c r="A24404" s="389" t="s">
        <v>547</v>
      </c>
      <c r="B24404" s="389" t="s">
        <v>691</v>
      </c>
      <c r="C24404" s="389">
        <v>18.117361926800001</v>
      </c>
      <c r="D24404" s="389" t="s">
        <v>691</v>
      </c>
      <c r="E24404" s="389" t="s">
        <v>670</v>
      </c>
      <c r="F24404" s="389" t="s">
        <v>693</v>
      </c>
      <c r="G24404" s="389" t="s">
        <v>691</v>
      </c>
    </row>
    <row r="24405" spans="1:7">
      <c r="A24405" s="389" t="s">
        <v>550</v>
      </c>
      <c r="B24405" s="389" t="s">
        <v>691</v>
      </c>
      <c r="C24405" s="389">
        <v>1.4196411447299999</v>
      </c>
      <c r="D24405" s="389" t="s">
        <v>691</v>
      </c>
      <c r="E24405" s="389" t="s">
        <v>670</v>
      </c>
      <c r="F24405" s="389" t="s">
        <v>693</v>
      </c>
      <c r="G24405" s="389" t="s">
        <v>691</v>
      </c>
    </row>
    <row r="24406" spans="1:7">
      <c r="A24406" s="389" t="s">
        <v>550</v>
      </c>
      <c r="B24406" s="389" t="s">
        <v>691</v>
      </c>
      <c r="C24406" s="389">
        <v>1.4196411447299999</v>
      </c>
      <c r="D24406" s="389" t="s">
        <v>691</v>
      </c>
      <c r="E24406" s="389" t="s">
        <v>670</v>
      </c>
      <c r="F24406" s="389" t="s">
        <v>693</v>
      </c>
      <c r="G24406" s="389" t="s">
        <v>691</v>
      </c>
    </row>
    <row r="24407" spans="1:7">
      <c r="A24407" s="389" t="s">
        <v>535</v>
      </c>
      <c r="B24407" s="389" t="s">
        <v>691</v>
      </c>
      <c r="C24407" s="389">
        <v>2.7384767866200002</v>
      </c>
      <c r="D24407" s="389" t="s">
        <v>691</v>
      </c>
      <c r="E24407" s="389" t="s">
        <v>670</v>
      </c>
      <c r="F24407" s="389" t="s">
        <v>693</v>
      </c>
      <c r="G24407" s="389" t="s">
        <v>691</v>
      </c>
    </row>
    <row r="24408" spans="1:7">
      <c r="A24408" s="389" t="s">
        <v>551</v>
      </c>
      <c r="B24408" s="389" t="s">
        <v>691</v>
      </c>
      <c r="C24408" s="389">
        <v>0.549564365419</v>
      </c>
      <c r="D24408" s="389" t="s">
        <v>691</v>
      </c>
      <c r="E24408" s="389" t="s">
        <v>670</v>
      </c>
      <c r="F24408" s="389" t="s">
        <v>693</v>
      </c>
      <c r="G24408" s="389" t="s">
        <v>691</v>
      </c>
    </row>
    <row r="24409" spans="1:7">
      <c r="A24409" s="389" t="s">
        <v>555</v>
      </c>
      <c r="B24409" s="389" t="s">
        <v>691</v>
      </c>
      <c r="C24409" s="389">
        <v>12.8001221476</v>
      </c>
      <c r="D24409" s="389" t="s">
        <v>691</v>
      </c>
      <c r="E24409" s="389" t="s">
        <v>670</v>
      </c>
      <c r="F24409" s="389" t="s">
        <v>664</v>
      </c>
      <c r="G24409" s="389" t="s">
        <v>691</v>
      </c>
    </row>
    <row r="24410" spans="1:7">
      <c r="A24410" s="389" t="s">
        <v>571</v>
      </c>
      <c r="B24410" s="389" t="s">
        <v>691</v>
      </c>
      <c r="C24410" s="389">
        <v>2.9020825848899999E-2</v>
      </c>
      <c r="D24410" s="389" t="s">
        <v>691</v>
      </c>
      <c r="E24410" s="389" t="s">
        <v>670</v>
      </c>
      <c r="F24410" s="389" t="s">
        <v>664</v>
      </c>
      <c r="G24410" s="389" t="s">
        <v>691</v>
      </c>
    </row>
    <row r="24411" spans="1:7">
      <c r="A24411" s="389" t="s">
        <v>514</v>
      </c>
      <c r="B24411" s="389" t="s">
        <v>691</v>
      </c>
      <c r="C24411" s="389">
        <v>0.64355156659099999</v>
      </c>
      <c r="D24411" s="389" t="s">
        <v>691</v>
      </c>
      <c r="E24411" s="389" t="s">
        <v>670</v>
      </c>
      <c r="F24411" s="389" t="s">
        <v>664</v>
      </c>
      <c r="G24411" s="389" t="s">
        <v>691</v>
      </c>
    </row>
    <row r="24412" spans="1:7">
      <c r="A24412" s="389" t="s">
        <v>514</v>
      </c>
      <c r="B24412" s="389" t="s">
        <v>691</v>
      </c>
      <c r="C24412" s="389">
        <v>0.64355156659099999</v>
      </c>
      <c r="D24412" s="389" t="s">
        <v>691</v>
      </c>
      <c r="E24412" s="389" t="s">
        <v>670</v>
      </c>
      <c r="F24412" s="389" t="s">
        <v>664</v>
      </c>
      <c r="G24412" s="389" t="s">
        <v>691</v>
      </c>
    </row>
    <row r="24413" spans="1:7">
      <c r="A24413" s="389" t="s">
        <v>535</v>
      </c>
      <c r="B24413" s="389" t="s">
        <v>691</v>
      </c>
      <c r="C24413" s="389">
        <v>0.37065926865600002</v>
      </c>
      <c r="D24413" s="389" t="s">
        <v>691</v>
      </c>
      <c r="E24413" s="389" t="s">
        <v>670</v>
      </c>
      <c r="F24413" s="389" t="s">
        <v>664</v>
      </c>
      <c r="G24413" s="389" t="s">
        <v>691</v>
      </c>
    </row>
    <row r="24414" spans="1:7">
      <c r="A24414" s="389" t="s">
        <v>577</v>
      </c>
      <c r="B24414" s="389" t="s">
        <v>691</v>
      </c>
      <c r="C24414" s="389">
        <v>0.50709184564200005</v>
      </c>
      <c r="D24414" s="389" t="s">
        <v>691</v>
      </c>
      <c r="E24414" s="389" t="s">
        <v>670</v>
      </c>
      <c r="F24414" s="389" t="s">
        <v>664</v>
      </c>
      <c r="G24414" s="389" t="s">
        <v>691</v>
      </c>
    </row>
    <row r="24415" spans="1:7">
      <c r="A24415" s="389" t="s">
        <v>535</v>
      </c>
      <c r="B24415" s="389" t="s">
        <v>691</v>
      </c>
      <c r="C24415" s="389">
        <v>0.231723202189</v>
      </c>
      <c r="D24415" s="389" t="s">
        <v>691</v>
      </c>
      <c r="E24415" s="389" t="s">
        <v>670</v>
      </c>
      <c r="F24415" s="389" t="s">
        <v>664</v>
      </c>
      <c r="G24415" s="389" t="s">
        <v>691</v>
      </c>
    </row>
    <row r="24416" spans="1:7">
      <c r="A24416" s="389" t="s">
        <v>551</v>
      </c>
      <c r="B24416" s="389" t="s">
        <v>691</v>
      </c>
      <c r="C24416" s="389">
        <v>2.5447564796800002</v>
      </c>
      <c r="D24416" s="389" t="s">
        <v>691</v>
      </c>
      <c r="E24416" s="389" t="s">
        <v>670</v>
      </c>
      <c r="F24416" s="389" t="s">
        <v>664</v>
      </c>
      <c r="G24416" s="389" t="s">
        <v>691</v>
      </c>
    </row>
    <row r="24417" spans="1:7">
      <c r="A24417" s="389" t="s">
        <v>525</v>
      </c>
      <c r="B24417" s="389" t="s">
        <v>691</v>
      </c>
      <c r="C24417" s="389">
        <v>0.97081888273600003</v>
      </c>
      <c r="D24417" s="389" t="s">
        <v>691</v>
      </c>
      <c r="E24417" s="389" t="s">
        <v>670</v>
      </c>
      <c r="F24417" s="389" t="s">
        <v>664</v>
      </c>
      <c r="G24417" s="389" t="s">
        <v>691</v>
      </c>
    </row>
    <row r="24418" spans="1:7">
      <c r="A24418" s="389" t="s">
        <v>526</v>
      </c>
      <c r="B24418" s="389" t="s">
        <v>691</v>
      </c>
      <c r="C24418" s="389">
        <v>0.97081888273600003</v>
      </c>
      <c r="D24418" s="389" t="s">
        <v>691</v>
      </c>
      <c r="E24418" s="389" t="s">
        <v>670</v>
      </c>
      <c r="F24418" s="389" t="s">
        <v>664</v>
      </c>
      <c r="G24418" s="389" t="s">
        <v>691</v>
      </c>
    </row>
    <row r="24419" spans="1:7">
      <c r="A24419" s="389" t="s">
        <v>551</v>
      </c>
      <c r="B24419" s="389" t="s">
        <v>691</v>
      </c>
      <c r="C24419" s="389">
        <v>8.9940544312200004</v>
      </c>
      <c r="D24419" s="389" t="s">
        <v>691</v>
      </c>
      <c r="E24419" s="389" t="s">
        <v>670</v>
      </c>
      <c r="F24419" s="389" t="s">
        <v>664</v>
      </c>
      <c r="G24419" s="389" t="s">
        <v>691</v>
      </c>
    </row>
    <row r="24420" spans="1:7">
      <c r="A24420" s="389" t="s">
        <v>551</v>
      </c>
      <c r="B24420" s="389" t="s">
        <v>691</v>
      </c>
      <c r="C24420" s="389">
        <v>8.9940544312200004</v>
      </c>
      <c r="D24420" s="389" t="s">
        <v>691</v>
      </c>
      <c r="E24420" s="389" t="s">
        <v>670</v>
      </c>
      <c r="F24420" s="389" t="s">
        <v>664</v>
      </c>
      <c r="G24420" s="389" t="s">
        <v>691</v>
      </c>
    </row>
    <row r="24421" spans="1:7">
      <c r="A24421" s="389" t="s">
        <v>522</v>
      </c>
      <c r="B24421" s="389" t="s">
        <v>691</v>
      </c>
      <c r="C24421" s="389">
        <v>0.19062710456500001</v>
      </c>
      <c r="D24421" s="389" t="s">
        <v>691</v>
      </c>
      <c r="E24421" s="389" t="s">
        <v>670</v>
      </c>
      <c r="F24421" s="389" t="s">
        <v>664</v>
      </c>
      <c r="G24421" s="389" t="s">
        <v>691</v>
      </c>
    </row>
    <row r="24422" spans="1:7">
      <c r="A24422" s="389" t="s">
        <v>547</v>
      </c>
      <c r="B24422" s="389" t="s">
        <v>691</v>
      </c>
      <c r="C24422" s="389">
        <v>9.3081745764099999</v>
      </c>
      <c r="D24422" s="389" t="s">
        <v>691</v>
      </c>
      <c r="E24422" s="389" t="s">
        <v>670</v>
      </c>
      <c r="F24422" s="389" t="s">
        <v>664</v>
      </c>
      <c r="G24422" s="389" t="s">
        <v>691</v>
      </c>
    </row>
    <row r="24423" spans="1:7">
      <c r="A24423" s="389" t="s">
        <v>571</v>
      </c>
      <c r="B24423" s="389" t="s">
        <v>691</v>
      </c>
      <c r="C24423" s="389">
        <v>0.67808876426099995</v>
      </c>
      <c r="D24423" s="389" t="s">
        <v>691</v>
      </c>
      <c r="E24423" s="389" t="s">
        <v>670</v>
      </c>
      <c r="F24423" s="389" t="s">
        <v>664</v>
      </c>
      <c r="G24423" s="389" t="s">
        <v>691</v>
      </c>
    </row>
    <row r="24424" spans="1:7">
      <c r="A24424" s="389" t="s">
        <v>535</v>
      </c>
      <c r="B24424" s="389" t="s">
        <v>691</v>
      </c>
      <c r="C24424" s="389">
        <v>0.40977209933499997</v>
      </c>
      <c r="D24424" s="389" t="s">
        <v>691</v>
      </c>
      <c r="E24424" s="389" t="s">
        <v>670</v>
      </c>
      <c r="F24424" s="389" t="s">
        <v>664</v>
      </c>
      <c r="G24424" s="389" t="s">
        <v>691</v>
      </c>
    </row>
    <row r="24425" spans="1:7">
      <c r="A24425" s="389" t="s">
        <v>524</v>
      </c>
      <c r="B24425" s="389" t="s">
        <v>691</v>
      </c>
      <c r="C24425" s="389">
        <v>7.4345952910299999</v>
      </c>
      <c r="D24425" s="389" t="s">
        <v>691</v>
      </c>
      <c r="E24425" s="389" t="s">
        <v>670</v>
      </c>
      <c r="F24425" s="389" t="s">
        <v>664</v>
      </c>
      <c r="G24425" s="389" t="s">
        <v>691</v>
      </c>
    </row>
    <row r="24426" spans="1:7">
      <c r="A24426" s="389" t="s">
        <v>524</v>
      </c>
      <c r="B24426" s="389" t="s">
        <v>691</v>
      </c>
      <c r="C24426" s="389">
        <v>7.4345952910299999</v>
      </c>
      <c r="D24426" s="389" t="s">
        <v>691</v>
      </c>
      <c r="E24426" s="389" t="s">
        <v>670</v>
      </c>
      <c r="F24426" s="389" t="s">
        <v>664</v>
      </c>
      <c r="G24426" s="389" t="s">
        <v>691</v>
      </c>
    </row>
    <row r="24427" spans="1:7">
      <c r="A24427" s="389" t="s">
        <v>551</v>
      </c>
      <c r="B24427" s="389" t="s">
        <v>691</v>
      </c>
      <c r="C24427" s="389">
        <v>3.5786080743999999</v>
      </c>
      <c r="D24427" s="389" t="s">
        <v>691</v>
      </c>
      <c r="E24427" s="389" t="s">
        <v>670</v>
      </c>
      <c r="F24427" s="389" t="s">
        <v>664</v>
      </c>
      <c r="G24427" s="389" t="s">
        <v>691</v>
      </c>
    </row>
    <row r="24428" spans="1:7">
      <c r="A24428" s="389" t="s">
        <v>571</v>
      </c>
      <c r="B24428" s="389" t="s">
        <v>691</v>
      </c>
      <c r="C24428" s="389">
        <v>3.5786080743999999</v>
      </c>
      <c r="D24428" s="389" t="s">
        <v>691</v>
      </c>
      <c r="E24428" s="389" t="s">
        <v>670</v>
      </c>
      <c r="F24428" s="389" t="s">
        <v>664</v>
      </c>
      <c r="G24428" s="389" t="s">
        <v>691</v>
      </c>
    </row>
    <row r="24429" spans="1:7">
      <c r="A24429" s="389" t="s">
        <v>571</v>
      </c>
      <c r="B24429" s="389" t="s">
        <v>691</v>
      </c>
      <c r="C24429" s="389">
        <v>0.177760551224</v>
      </c>
      <c r="D24429" s="389" t="s">
        <v>691</v>
      </c>
      <c r="E24429" s="389" t="s">
        <v>670</v>
      </c>
      <c r="F24429" s="389" t="s">
        <v>664</v>
      </c>
      <c r="G24429" s="389" t="s">
        <v>691</v>
      </c>
    </row>
    <row r="24430" spans="1:7">
      <c r="A24430" s="389" t="s">
        <v>571</v>
      </c>
      <c r="B24430" s="389" t="s">
        <v>691</v>
      </c>
      <c r="C24430" s="389">
        <v>0.11335457299399999</v>
      </c>
      <c r="D24430" s="389" t="s">
        <v>691</v>
      </c>
      <c r="E24430" s="389" t="s">
        <v>670</v>
      </c>
      <c r="F24430" s="389" t="s">
        <v>664</v>
      </c>
      <c r="G24430" s="389" t="s">
        <v>691</v>
      </c>
    </row>
    <row r="24431" spans="1:7">
      <c r="A24431" s="389" t="s">
        <v>581</v>
      </c>
      <c r="B24431" s="389" t="s">
        <v>691</v>
      </c>
      <c r="C24431" s="389">
        <v>1.5781676087500001</v>
      </c>
      <c r="D24431" s="389" t="s">
        <v>691</v>
      </c>
      <c r="E24431" s="389" t="s">
        <v>670</v>
      </c>
      <c r="F24431" s="389" t="s">
        <v>664</v>
      </c>
      <c r="G24431" s="389" t="s">
        <v>691</v>
      </c>
    </row>
    <row r="24432" spans="1:7">
      <c r="A24432" s="389" t="s">
        <v>577</v>
      </c>
      <c r="B24432" s="389" t="s">
        <v>691</v>
      </c>
      <c r="C24432" s="389">
        <v>0.46828872602799998</v>
      </c>
      <c r="D24432" s="389" t="s">
        <v>691</v>
      </c>
      <c r="E24432" s="389" t="s">
        <v>670</v>
      </c>
      <c r="F24432" s="389" t="s">
        <v>664</v>
      </c>
      <c r="G24432" s="389" t="s">
        <v>691</v>
      </c>
    </row>
    <row r="24433" spans="1:7">
      <c r="A24433" s="389" t="s">
        <v>535</v>
      </c>
      <c r="B24433" s="389" t="s">
        <v>691</v>
      </c>
      <c r="C24433" s="389">
        <v>0.68833975138799997</v>
      </c>
      <c r="D24433" s="389" t="s">
        <v>691</v>
      </c>
      <c r="E24433" s="389" t="s">
        <v>670</v>
      </c>
      <c r="F24433" s="389" t="s">
        <v>664</v>
      </c>
      <c r="G24433" s="389" t="s">
        <v>691</v>
      </c>
    </row>
    <row r="24434" spans="1:7">
      <c r="A24434" s="389" t="s">
        <v>544</v>
      </c>
      <c r="B24434" s="389" t="s">
        <v>691</v>
      </c>
      <c r="C24434" s="389">
        <v>0.62771088967699995</v>
      </c>
      <c r="D24434" s="389" t="s">
        <v>691</v>
      </c>
      <c r="E24434" s="389" t="s">
        <v>670</v>
      </c>
      <c r="F24434" s="389" t="s">
        <v>664</v>
      </c>
      <c r="G24434" s="389" t="s">
        <v>691</v>
      </c>
    </row>
    <row r="24435" spans="1:7">
      <c r="A24435" s="389" t="s">
        <v>547</v>
      </c>
      <c r="B24435" s="389" t="s">
        <v>691</v>
      </c>
      <c r="C24435" s="389">
        <v>1.7867675884300001</v>
      </c>
      <c r="D24435" s="389" t="s">
        <v>691</v>
      </c>
      <c r="E24435" s="389" t="s">
        <v>670</v>
      </c>
      <c r="F24435" s="389" t="s">
        <v>664</v>
      </c>
      <c r="G24435" s="389" t="s">
        <v>691</v>
      </c>
    </row>
    <row r="24436" spans="1:7">
      <c r="A24436" s="389" t="s">
        <v>547</v>
      </c>
      <c r="B24436" s="389" t="s">
        <v>691</v>
      </c>
      <c r="C24436" s="389">
        <v>1.7867675884300001</v>
      </c>
      <c r="D24436" s="389" t="s">
        <v>691</v>
      </c>
      <c r="E24436" s="389" t="s">
        <v>670</v>
      </c>
      <c r="F24436" s="389" t="s">
        <v>664</v>
      </c>
      <c r="G24436" s="389" t="s">
        <v>691</v>
      </c>
    </row>
    <row r="24437" spans="1:7">
      <c r="A24437" s="389" t="s">
        <v>547</v>
      </c>
      <c r="B24437" s="389" t="s">
        <v>691</v>
      </c>
      <c r="C24437" s="389">
        <v>1.7867675884300001</v>
      </c>
      <c r="D24437" s="389" t="s">
        <v>691</v>
      </c>
      <c r="E24437" s="389" t="s">
        <v>670</v>
      </c>
      <c r="F24437" s="389" t="s">
        <v>664</v>
      </c>
      <c r="G24437" s="389" t="s">
        <v>691</v>
      </c>
    </row>
    <row r="24438" spans="1:7">
      <c r="A24438" s="389" t="s">
        <v>571</v>
      </c>
      <c r="B24438" s="389" t="s">
        <v>691</v>
      </c>
      <c r="C24438" s="389">
        <v>0.14261614387300001</v>
      </c>
      <c r="D24438" s="389" t="s">
        <v>691</v>
      </c>
      <c r="E24438" s="389" t="s">
        <v>670</v>
      </c>
      <c r="F24438" s="389" t="s">
        <v>664</v>
      </c>
      <c r="G24438" s="389" t="s">
        <v>691</v>
      </c>
    </row>
    <row r="24439" spans="1:7">
      <c r="A24439" s="389" t="s">
        <v>556</v>
      </c>
      <c r="B24439" s="389" t="s">
        <v>691</v>
      </c>
      <c r="C24439" s="389">
        <v>1.4151446565000001</v>
      </c>
      <c r="D24439" s="389" t="s">
        <v>691</v>
      </c>
      <c r="E24439" s="389" t="s">
        <v>670</v>
      </c>
      <c r="F24439" s="389" t="s">
        <v>664</v>
      </c>
      <c r="G24439" s="389" t="s">
        <v>691</v>
      </c>
    </row>
    <row r="24440" spans="1:7">
      <c r="A24440" s="389" t="s">
        <v>556</v>
      </c>
      <c r="B24440" s="389" t="s">
        <v>691</v>
      </c>
      <c r="C24440" s="389">
        <v>1.4151446565000001</v>
      </c>
      <c r="D24440" s="389" t="s">
        <v>691</v>
      </c>
      <c r="E24440" s="389" t="s">
        <v>670</v>
      </c>
      <c r="F24440" s="389" t="s">
        <v>664</v>
      </c>
      <c r="G24440" s="389" t="s">
        <v>691</v>
      </c>
    </row>
    <row r="24441" spans="1:7">
      <c r="A24441" s="389" t="s">
        <v>535</v>
      </c>
      <c r="B24441" s="389" t="s">
        <v>691</v>
      </c>
      <c r="C24441" s="389">
        <v>1.42037827421</v>
      </c>
      <c r="D24441" s="389" t="s">
        <v>691</v>
      </c>
      <c r="E24441" s="389" t="s">
        <v>670</v>
      </c>
      <c r="F24441" s="389" t="s">
        <v>664</v>
      </c>
      <c r="G24441" s="389" t="s">
        <v>691</v>
      </c>
    </row>
    <row r="24442" spans="1:7">
      <c r="A24442" s="389" t="s">
        <v>577</v>
      </c>
      <c r="B24442" s="389" t="s">
        <v>691</v>
      </c>
      <c r="C24442" s="389">
        <v>1.00010120255</v>
      </c>
      <c r="D24442" s="389" t="s">
        <v>691</v>
      </c>
      <c r="E24442" s="389" t="s">
        <v>670</v>
      </c>
      <c r="F24442" s="389" t="s">
        <v>664</v>
      </c>
      <c r="G24442" s="389" t="s">
        <v>691</v>
      </c>
    </row>
    <row r="24443" spans="1:7">
      <c r="A24443" s="389" t="s">
        <v>535</v>
      </c>
      <c r="B24443" s="389" t="s">
        <v>691</v>
      </c>
      <c r="C24443" s="389">
        <v>1.6678132973899999</v>
      </c>
      <c r="D24443" s="389" t="s">
        <v>691</v>
      </c>
      <c r="E24443" s="389" t="s">
        <v>670</v>
      </c>
      <c r="F24443" s="389" t="s">
        <v>664</v>
      </c>
      <c r="G24443" s="389" t="s">
        <v>691</v>
      </c>
    </row>
    <row r="24444" spans="1:7">
      <c r="A24444" s="389" t="s">
        <v>525</v>
      </c>
      <c r="B24444" s="389" t="s">
        <v>691</v>
      </c>
      <c r="C24444" s="389">
        <v>0.75774880048600002</v>
      </c>
      <c r="D24444" s="389" t="s">
        <v>691</v>
      </c>
      <c r="E24444" s="389" t="s">
        <v>670</v>
      </c>
      <c r="F24444" s="389" t="s">
        <v>664</v>
      </c>
      <c r="G24444" s="389" t="s">
        <v>691</v>
      </c>
    </row>
    <row r="24445" spans="1:7">
      <c r="A24445" s="389" t="s">
        <v>571</v>
      </c>
      <c r="B24445" s="389" t="s">
        <v>691</v>
      </c>
      <c r="C24445" s="389">
        <v>0.239446663447</v>
      </c>
      <c r="D24445" s="389" t="s">
        <v>691</v>
      </c>
      <c r="E24445" s="389" t="s">
        <v>670</v>
      </c>
      <c r="F24445" s="389" t="s">
        <v>664</v>
      </c>
      <c r="G24445" s="389" t="s">
        <v>691</v>
      </c>
    </row>
    <row r="24446" spans="1:7">
      <c r="A24446" s="389" t="s">
        <v>535</v>
      </c>
      <c r="B24446" s="389" t="s">
        <v>691</v>
      </c>
      <c r="C24446" s="389">
        <v>0.434046002519</v>
      </c>
      <c r="D24446" s="389" t="s">
        <v>691</v>
      </c>
      <c r="E24446" s="389" t="s">
        <v>670</v>
      </c>
      <c r="F24446" s="389" t="s">
        <v>664</v>
      </c>
      <c r="G24446" s="389" t="s">
        <v>691</v>
      </c>
    </row>
    <row r="24447" spans="1:7">
      <c r="A24447" s="389" t="s">
        <v>552</v>
      </c>
      <c r="B24447" s="389" t="s">
        <v>691</v>
      </c>
      <c r="C24447" s="389">
        <v>0.34226102980000001</v>
      </c>
      <c r="D24447" s="389" t="s">
        <v>691</v>
      </c>
      <c r="E24447" s="389" t="s">
        <v>670</v>
      </c>
      <c r="F24447" s="389" t="s">
        <v>664</v>
      </c>
      <c r="G24447" s="389" t="s">
        <v>691</v>
      </c>
    </row>
    <row r="24448" spans="1:7">
      <c r="A24448" s="389" t="s">
        <v>581</v>
      </c>
      <c r="B24448" s="389" t="s">
        <v>691</v>
      </c>
      <c r="C24448" s="389">
        <v>3.34568829567</v>
      </c>
      <c r="D24448" s="389" t="s">
        <v>691</v>
      </c>
      <c r="E24448" s="389" t="s">
        <v>670</v>
      </c>
      <c r="F24448" s="389" t="s">
        <v>664</v>
      </c>
      <c r="G24448" s="389" t="s">
        <v>691</v>
      </c>
    </row>
    <row r="24449" spans="1:7">
      <c r="A24449" s="389" t="s">
        <v>546</v>
      </c>
      <c r="B24449" s="389" t="s">
        <v>691</v>
      </c>
      <c r="C24449" s="389">
        <v>1.6553586583</v>
      </c>
      <c r="D24449" s="389" t="s">
        <v>691</v>
      </c>
      <c r="E24449" s="389" t="s">
        <v>670</v>
      </c>
      <c r="F24449" s="389" t="s">
        <v>664</v>
      </c>
      <c r="G24449" s="389" t="s">
        <v>691</v>
      </c>
    </row>
    <row r="24450" spans="1:7">
      <c r="A24450" s="389" t="s">
        <v>581</v>
      </c>
      <c r="B24450" s="389" t="s">
        <v>691</v>
      </c>
      <c r="C24450" s="389">
        <v>0.38563391045500001</v>
      </c>
      <c r="D24450" s="389" t="s">
        <v>691</v>
      </c>
      <c r="E24450" s="389" t="s">
        <v>670</v>
      </c>
      <c r="F24450" s="389" t="s">
        <v>664</v>
      </c>
      <c r="G24450" s="389" t="s">
        <v>691</v>
      </c>
    </row>
    <row r="24451" spans="1:7">
      <c r="A24451" s="389" t="s">
        <v>534</v>
      </c>
      <c r="B24451" s="389" t="s">
        <v>691</v>
      </c>
      <c r="C24451" s="389">
        <v>0.72304310315999998</v>
      </c>
      <c r="D24451" s="389" t="s">
        <v>691</v>
      </c>
      <c r="E24451" s="389" t="s">
        <v>670</v>
      </c>
      <c r="F24451" s="389" t="s">
        <v>664</v>
      </c>
      <c r="G24451" s="389" t="s">
        <v>691</v>
      </c>
    </row>
    <row r="24452" spans="1:7">
      <c r="A24452" s="389" t="s">
        <v>534</v>
      </c>
      <c r="B24452" s="389" t="s">
        <v>691</v>
      </c>
      <c r="C24452" s="389">
        <v>0.72304310315999998</v>
      </c>
      <c r="D24452" s="389" t="s">
        <v>691</v>
      </c>
      <c r="E24452" s="389" t="s">
        <v>670</v>
      </c>
      <c r="F24452" s="389" t="s">
        <v>664</v>
      </c>
      <c r="G24452" s="389" t="s">
        <v>691</v>
      </c>
    </row>
    <row r="24453" spans="1:7">
      <c r="A24453" s="389" t="s">
        <v>541</v>
      </c>
      <c r="B24453" s="389" t="s">
        <v>691</v>
      </c>
      <c r="C24453" s="389">
        <v>0.72304310315999998</v>
      </c>
      <c r="D24453" s="389" t="s">
        <v>691</v>
      </c>
      <c r="E24453" s="389" t="s">
        <v>670</v>
      </c>
      <c r="F24453" s="389" t="s">
        <v>664</v>
      </c>
      <c r="G24453" s="389" t="s">
        <v>691</v>
      </c>
    </row>
    <row r="24454" spans="1:7">
      <c r="A24454" s="389" t="s">
        <v>535</v>
      </c>
      <c r="B24454" s="389" t="s">
        <v>691</v>
      </c>
      <c r="C24454" s="389">
        <v>0.110497052766</v>
      </c>
      <c r="D24454" s="389" t="s">
        <v>691</v>
      </c>
      <c r="E24454" s="389" t="s">
        <v>670</v>
      </c>
      <c r="F24454" s="389" t="s">
        <v>664</v>
      </c>
      <c r="G24454" s="389" t="s">
        <v>691</v>
      </c>
    </row>
    <row r="24455" spans="1:7">
      <c r="A24455" s="389" t="s">
        <v>525</v>
      </c>
      <c r="B24455" s="389" t="s">
        <v>691</v>
      </c>
      <c r="C24455" s="389">
        <v>0.17216586292200001</v>
      </c>
      <c r="D24455" s="389" t="s">
        <v>691</v>
      </c>
      <c r="E24455" s="389" t="s">
        <v>670</v>
      </c>
      <c r="F24455" s="389" t="s">
        <v>664</v>
      </c>
      <c r="G24455" s="389" t="s">
        <v>691</v>
      </c>
    </row>
    <row r="24456" spans="1:7">
      <c r="A24456" s="389" t="s">
        <v>568</v>
      </c>
      <c r="B24456" s="389" t="s">
        <v>691</v>
      </c>
      <c r="C24456" s="389">
        <v>0.17216586292200001</v>
      </c>
      <c r="D24456" s="389" t="s">
        <v>691</v>
      </c>
      <c r="E24456" s="389" t="s">
        <v>670</v>
      </c>
      <c r="F24456" s="389" t="s">
        <v>664</v>
      </c>
      <c r="G24456" s="389" t="s">
        <v>691</v>
      </c>
    </row>
    <row r="24457" spans="1:7">
      <c r="A24457" s="389" t="s">
        <v>551</v>
      </c>
      <c r="B24457" s="389" t="s">
        <v>691</v>
      </c>
      <c r="C24457" s="389">
        <v>14.6970102556</v>
      </c>
      <c r="D24457" s="389" t="s">
        <v>691</v>
      </c>
      <c r="E24457" s="389" t="s">
        <v>670</v>
      </c>
      <c r="F24457" s="389" t="s">
        <v>664</v>
      </c>
      <c r="G24457" s="389" t="s">
        <v>691</v>
      </c>
    </row>
    <row r="24458" spans="1:7">
      <c r="A24458" s="389" t="s">
        <v>571</v>
      </c>
      <c r="B24458" s="389" t="s">
        <v>691</v>
      </c>
      <c r="C24458" s="389">
        <v>14.6970102556</v>
      </c>
      <c r="D24458" s="389" t="s">
        <v>691</v>
      </c>
      <c r="E24458" s="389" t="s">
        <v>670</v>
      </c>
      <c r="F24458" s="389" t="s">
        <v>664</v>
      </c>
      <c r="G24458" s="389" t="s">
        <v>691</v>
      </c>
    </row>
    <row r="24459" spans="1:7">
      <c r="A24459" s="389" t="s">
        <v>581</v>
      </c>
      <c r="B24459" s="389" t="s">
        <v>691</v>
      </c>
      <c r="C24459" s="389">
        <v>0.57800243154800002</v>
      </c>
      <c r="D24459" s="389" t="s">
        <v>691</v>
      </c>
      <c r="E24459" s="389" t="s">
        <v>670</v>
      </c>
      <c r="F24459" s="389" t="s">
        <v>664</v>
      </c>
      <c r="G24459" s="389" t="s">
        <v>691</v>
      </c>
    </row>
    <row r="24460" spans="1:7">
      <c r="A24460" s="389" t="s">
        <v>550</v>
      </c>
      <c r="B24460" s="389" t="s">
        <v>691</v>
      </c>
      <c r="C24460" s="389">
        <v>6.7587045155200004E-2</v>
      </c>
      <c r="D24460" s="389" t="s">
        <v>691</v>
      </c>
      <c r="E24460" s="389" t="s">
        <v>670</v>
      </c>
      <c r="F24460" s="389" t="s">
        <v>664</v>
      </c>
      <c r="G24460" s="389" t="s">
        <v>691</v>
      </c>
    </row>
    <row r="24461" spans="1:7">
      <c r="A24461" s="389" t="s">
        <v>552</v>
      </c>
      <c r="B24461" s="389" t="s">
        <v>691</v>
      </c>
      <c r="C24461" s="389">
        <v>0.32202127054000002</v>
      </c>
      <c r="D24461" s="389" t="s">
        <v>691</v>
      </c>
      <c r="E24461" s="389" t="s">
        <v>670</v>
      </c>
      <c r="F24461" s="389" t="s">
        <v>664</v>
      </c>
      <c r="G24461" s="389" t="s">
        <v>691</v>
      </c>
    </row>
    <row r="24462" spans="1:7">
      <c r="A24462" s="389" t="s">
        <v>542</v>
      </c>
      <c r="B24462" s="389" t="s">
        <v>691</v>
      </c>
      <c r="C24462" s="389">
        <v>11.2123155316</v>
      </c>
      <c r="D24462" s="389" t="s">
        <v>691</v>
      </c>
      <c r="E24462" s="389" t="s">
        <v>670</v>
      </c>
      <c r="F24462" s="389" t="s">
        <v>664</v>
      </c>
      <c r="G24462" s="389" t="s">
        <v>691</v>
      </c>
    </row>
    <row r="24463" spans="1:7">
      <c r="A24463" s="389" t="s">
        <v>535</v>
      </c>
      <c r="B24463" s="389" t="s">
        <v>691</v>
      </c>
      <c r="C24463" s="389">
        <v>0.32845177248899998</v>
      </c>
      <c r="D24463" s="389" t="s">
        <v>691</v>
      </c>
      <c r="E24463" s="389" t="s">
        <v>670</v>
      </c>
      <c r="F24463" s="389" t="s">
        <v>664</v>
      </c>
      <c r="G24463" s="389" t="s">
        <v>691</v>
      </c>
    </row>
    <row r="24464" spans="1:7">
      <c r="A24464" s="389" t="s">
        <v>547</v>
      </c>
      <c r="B24464" s="389" t="s">
        <v>691</v>
      </c>
      <c r="C24464" s="389">
        <v>2.6314696285600001</v>
      </c>
      <c r="D24464" s="389" t="s">
        <v>691</v>
      </c>
      <c r="E24464" s="389" t="s">
        <v>670</v>
      </c>
      <c r="F24464" s="389" t="s">
        <v>664</v>
      </c>
      <c r="G24464" s="389" t="s">
        <v>691</v>
      </c>
    </row>
    <row r="24465" spans="1:7">
      <c r="A24465" s="389" t="s">
        <v>547</v>
      </c>
      <c r="B24465" s="389" t="s">
        <v>691</v>
      </c>
      <c r="C24465" s="389">
        <v>2.6314696285600001</v>
      </c>
      <c r="D24465" s="389" t="s">
        <v>691</v>
      </c>
      <c r="E24465" s="389" t="s">
        <v>670</v>
      </c>
      <c r="F24465" s="389" t="s">
        <v>664</v>
      </c>
      <c r="G24465" s="389" t="s">
        <v>691</v>
      </c>
    </row>
    <row r="24466" spans="1:7">
      <c r="A24466" s="389" t="s">
        <v>535</v>
      </c>
      <c r="B24466" s="389" t="s">
        <v>691</v>
      </c>
      <c r="C24466" s="389">
        <v>1.1366621826300001</v>
      </c>
      <c r="D24466" s="389" t="s">
        <v>691</v>
      </c>
      <c r="E24466" s="389" t="s">
        <v>670</v>
      </c>
      <c r="F24466" s="389" t="s">
        <v>664</v>
      </c>
      <c r="G24466" s="389" t="s">
        <v>691</v>
      </c>
    </row>
    <row r="24467" spans="1:7">
      <c r="A24467" s="389" t="s">
        <v>550</v>
      </c>
      <c r="B24467" s="389" t="s">
        <v>691</v>
      </c>
      <c r="C24467" s="389">
        <v>0.55962918264799999</v>
      </c>
      <c r="D24467" s="389" t="s">
        <v>691</v>
      </c>
      <c r="E24467" s="389" t="s">
        <v>670</v>
      </c>
      <c r="F24467" s="389" t="s">
        <v>664</v>
      </c>
      <c r="G24467" s="389" t="s">
        <v>691</v>
      </c>
    </row>
    <row r="24468" spans="1:7">
      <c r="A24468" s="389" t="s">
        <v>530</v>
      </c>
      <c r="B24468" s="389" t="s">
        <v>691</v>
      </c>
      <c r="C24468" s="389">
        <v>1.38288167889</v>
      </c>
      <c r="D24468" s="389" t="s">
        <v>691</v>
      </c>
      <c r="E24468" s="389" t="s">
        <v>670</v>
      </c>
      <c r="F24468" s="389" t="s">
        <v>664</v>
      </c>
      <c r="G24468" s="389" t="s">
        <v>691</v>
      </c>
    </row>
    <row r="24469" spans="1:7">
      <c r="A24469" s="389" t="s">
        <v>571</v>
      </c>
      <c r="B24469" s="389" t="s">
        <v>691</v>
      </c>
      <c r="C24469" s="389">
        <v>0.11272436636700001</v>
      </c>
      <c r="D24469" s="389" t="s">
        <v>691</v>
      </c>
      <c r="E24469" s="389" t="s">
        <v>670</v>
      </c>
      <c r="F24469" s="389" t="s">
        <v>664</v>
      </c>
      <c r="G24469" s="389" t="s">
        <v>691</v>
      </c>
    </row>
    <row r="24470" spans="1:7">
      <c r="A24470" s="389" t="s">
        <v>571</v>
      </c>
      <c r="B24470" s="389" t="s">
        <v>691</v>
      </c>
      <c r="C24470" s="389">
        <v>7.4868075949899998E-2</v>
      </c>
      <c r="D24470" s="389" t="s">
        <v>691</v>
      </c>
      <c r="E24470" s="389" t="s">
        <v>670</v>
      </c>
      <c r="F24470" s="389" t="s">
        <v>664</v>
      </c>
      <c r="G24470" s="389" t="s">
        <v>691</v>
      </c>
    </row>
    <row r="24471" spans="1:7">
      <c r="A24471" s="389" t="s">
        <v>514</v>
      </c>
      <c r="B24471" s="389" t="s">
        <v>691</v>
      </c>
      <c r="C24471" s="389">
        <v>0.36136691063499998</v>
      </c>
      <c r="D24471" s="389" t="s">
        <v>691</v>
      </c>
      <c r="E24471" s="389" t="s">
        <v>670</v>
      </c>
      <c r="F24471" s="389" t="s">
        <v>664</v>
      </c>
      <c r="G24471" s="389" t="s">
        <v>691</v>
      </c>
    </row>
    <row r="24472" spans="1:7">
      <c r="A24472" s="389" t="s">
        <v>514</v>
      </c>
      <c r="B24472" s="389" t="s">
        <v>691</v>
      </c>
      <c r="C24472" s="389">
        <v>1.44810587014</v>
      </c>
      <c r="D24472" s="389" t="s">
        <v>691</v>
      </c>
      <c r="E24472" s="389" t="s">
        <v>670</v>
      </c>
      <c r="F24472" s="389" t="s">
        <v>664</v>
      </c>
      <c r="G24472" s="389" t="s">
        <v>691</v>
      </c>
    </row>
    <row r="24473" spans="1:7">
      <c r="A24473" s="389" t="s">
        <v>514</v>
      </c>
      <c r="B24473" s="389" t="s">
        <v>691</v>
      </c>
      <c r="C24473" s="389">
        <v>1.44810587014</v>
      </c>
      <c r="D24473" s="389" t="s">
        <v>691</v>
      </c>
      <c r="E24473" s="389" t="s">
        <v>670</v>
      </c>
      <c r="F24473" s="389" t="s">
        <v>664</v>
      </c>
      <c r="G24473" s="389" t="s">
        <v>691</v>
      </c>
    </row>
    <row r="24474" spans="1:7">
      <c r="A24474" s="389" t="s">
        <v>581</v>
      </c>
      <c r="B24474" s="389" t="s">
        <v>691</v>
      </c>
      <c r="C24474" s="389">
        <v>0.81309496023100003</v>
      </c>
      <c r="D24474" s="389" t="s">
        <v>691</v>
      </c>
      <c r="E24474" s="389" t="s">
        <v>670</v>
      </c>
      <c r="F24474" s="389" t="s">
        <v>664</v>
      </c>
      <c r="G24474" s="389" t="s">
        <v>691</v>
      </c>
    </row>
    <row r="24475" spans="1:7">
      <c r="A24475" s="389" t="s">
        <v>581</v>
      </c>
      <c r="B24475" s="389" t="s">
        <v>691</v>
      </c>
      <c r="C24475" s="389">
        <v>0.81309496023100003</v>
      </c>
      <c r="D24475" s="389" t="s">
        <v>691</v>
      </c>
      <c r="E24475" s="389" t="s">
        <v>670</v>
      </c>
      <c r="F24475" s="389" t="s">
        <v>664</v>
      </c>
      <c r="G24475" s="389" t="s">
        <v>691</v>
      </c>
    </row>
    <row r="24476" spans="1:7">
      <c r="A24476" s="389" t="s">
        <v>551</v>
      </c>
      <c r="B24476" s="389" t="s">
        <v>691</v>
      </c>
      <c r="C24476" s="389">
        <v>0.62370702173799997</v>
      </c>
      <c r="D24476" s="389" t="s">
        <v>691</v>
      </c>
      <c r="E24476" s="389" t="s">
        <v>670</v>
      </c>
      <c r="F24476" s="389" t="s">
        <v>664</v>
      </c>
      <c r="G24476" s="389" t="s">
        <v>691</v>
      </c>
    </row>
    <row r="24477" spans="1:7">
      <c r="A24477" s="389" t="s">
        <v>525</v>
      </c>
      <c r="B24477" s="389" t="s">
        <v>691</v>
      </c>
      <c r="C24477" s="389">
        <v>0.11960661771</v>
      </c>
      <c r="D24477" s="389" t="s">
        <v>691</v>
      </c>
      <c r="E24477" s="389" t="s">
        <v>670</v>
      </c>
      <c r="F24477" s="389" t="s">
        <v>664</v>
      </c>
      <c r="G24477" s="389" t="s">
        <v>691</v>
      </c>
    </row>
    <row r="24478" spans="1:7">
      <c r="A24478" s="389" t="s">
        <v>568</v>
      </c>
      <c r="B24478" s="389" t="s">
        <v>691</v>
      </c>
      <c r="C24478" s="389">
        <v>0.11960661771</v>
      </c>
      <c r="D24478" s="389" t="s">
        <v>691</v>
      </c>
      <c r="E24478" s="389" t="s">
        <v>670</v>
      </c>
      <c r="F24478" s="389" t="s">
        <v>664</v>
      </c>
      <c r="G24478" s="389" t="s">
        <v>691</v>
      </c>
    </row>
    <row r="24479" spans="1:7">
      <c r="A24479" s="389" t="s">
        <v>571</v>
      </c>
      <c r="B24479" s="389" t="s">
        <v>691</v>
      </c>
      <c r="C24479" s="389">
        <v>0.222770909229</v>
      </c>
      <c r="D24479" s="389" t="s">
        <v>691</v>
      </c>
      <c r="E24479" s="389" t="s">
        <v>670</v>
      </c>
      <c r="F24479" s="389" t="s">
        <v>664</v>
      </c>
      <c r="G24479" s="389" t="s">
        <v>691</v>
      </c>
    </row>
    <row r="24480" spans="1:7">
      <c r="A24480" s="389" t="s">
        <v>564</v>
      </c>
      <c r="B24480" s="389" t="s">
        <v>691</v>
      </c>
      <c r="C24480" s="389">
        <v>1.3981171216299999</v>
      </c>
      <c r="D24480" s="389" t="s">
        <v>691</v>
      </c>
      <c r="E24480" s="389" t="s">
        <v>670</v>
      </c>
      <c r="F24480" s="389" t="s">
        <v>655</v>
      </c>
      <c r="G24480" s="389" t="s">
        <v>691</v>
      </c>
    </row>
    <row r="24481" spans="1:7">
      <c r="A24481" s="389" t="s">
        <v>543</v>
      </c>
      <c r="B24481" s="389" t="s">
        <v>691</v>
      </c>
      <c r="C24481" s="389">
        <v>0.34879062522900001</v>
      </c>
      <c r="D24481" s="389" t="s">
        <v>691</v>
      </c>
      <c r="E24481" s="389" t="s">
        <v>670</v>
      </c>
      <c r="F24481" s="389" t="s">
        <v>655</v>
      </c>
      <c r="G24481" s="389" t="s">
        <v>691</v>
      </c>
    </row>
    <row r="24482" spans="1:7">
      <c r="A24482" s="389" t="s">
        <v>514</v>
      </c>
      <c r="B24482" s="389" t="s">
        <v>691</v>
      </c>
      <c r="C24482" s="389">
        <v>0.24883340519</v>
      </c>
      <c r="D24482" s="389" t="s">
        <v>691</v>
      </c>
      <c r="E24482" s="389" t="s">
        <v>670</v>
      </c>
      <c r="F24482" s="389" t="s">
        <v>655</v>
      </c>
      <c r="G24482" s="389" t="s">
        <v>691</v>
      </c>
    </row>
    <row r="24483" spans="1:7">
      <c r="A24483" s="389" t="s">
        <v>574</v>
      </c>
      <c r="B24483" s="389" t="s">
        <v>691</v>
      </c>
      <c r="C24483" s="389">
        <v>0.230409494957</v>
      </c>
      <c r="D24483" s="389" t="s">
        <v>691</v>
      </c>
      <c r="E24483" s="389" t="s">
        <v>670</v>
      </c>
      <c r="F24483" s="389" t="s">
        <v>696</v>
      </c>
      <c r="G24483" s="389" t="s">
        <v>691</v>
      </c>
    </row>
    <row r="24484" spans="1:7">
      <c r="A24484" s="389" t="s">
        <v>569</v>
      </c>
      <c r="B24484" s="389" t="s">
        <v>691</v>
      </c>
      <c r="C24484" s="389">
        <v>0.55697141545899997</v>
      </c>
      <c r="D24484" s="389" t="s">
        <v>691</v>
      </c>
      <c r="E24484" s="389" t="s">
        <v>670</v>
      </c>
      <c r="F24484" s="389" t="s">
        <v>666</v>
      </c>
      <c r="G24484" s="389" t="s">
        <v>691</v>
      </c>
    </row>
    <row r="24485" spans="1:7">
      <c r="A24485" s="389" t="s">
        <v>534</v>
      </c>
      <c r="B24485" s="389" t="s">
        <v>691</v>
      </c>
      <c r="C24485" s="389">
        <v>0.41213542186199997</v>
      </c>
      <c r="D24485" s="389" t="s">
        <v>691</v>
      </c>
      <c r="E24485" s="389" t="s">
        <v>670</v>
      </c>
      <c r="F24485" s="389" t="s">
        <v>666</v>
      </c>
      <c r="G24485" s="389" t="s">
        <v>691</v>
      </c>
    </row>
    <row r="24486" spans="1:7">
      <c r="A24486" s="389" t="s">
        <v>541</v>
      </c>
      <c r="B24486" s="389" t="s">
        <v>691</v>
      </c>
      <c r="C24486" s="389">
        <v>0.41213542186199997</v>
      </c>
      <c r="D24486" s="389" t="s">
        <v>691</v>
      </c>
      <c r="E24486" s="389" t="s">
        <v>670</v>
      </c>
      <c r="F24486" s="389" t="s">
        <v>666</v>
      </c>
      <c r="G24486" s="389" t="s">
        <v>691</v>
      </c>
    </row>
    <row r="24487" spans="1:7">
      <c r="A24487" s="389" t="s">
        <v>574</v>
      </c>
      <c r="B24487" s="389" t="s">
        <v>691</v>
      </c>
      <c r="C24487" s="389">
        <v>0.30235548013699998</v>
      </c>
      <c r="D24487" s="389" t="s">
        <v>691</v>
      </c>
      <c r="E24487" s="389" t="s">
        <v>670</v>
      </c>
      <c r="F24487" s="389" t="s">
        <v>666</v>
      </c>
      <c r="G24487" s="389" t="s">
        <v>691</v>
      </c>
    </row>
    <row r="24488" spans="1:7">
      <c r="A24488" s="389" t="s">
        <v>564</v>
      </c>
      <c r="B24488" s="389" t="s">
        <v>691</v>
      </c>
      <c r="C24488" s="389">
        <v>0.57921609389299999</v>
      </c>
      <c r="D24488" s="389" t="s">
        <v>691</v>
      </c>
      <c r="E24488" s="389" t="s">
        <v>670</v>
      </c>
      <c r="F24488" s="389" t="s">
        <v>671</v>
      </c>
      <c r="G24488" s="389" t="s">
        <v>691</v>
      </c>
    </row>
    <row r="24489" spans="1:7">
      <c r="A24489" s="389" t="s">
        <v>560</v>
      </c>
      <c r="B24489" s="389" t="s">
        <v>691</v>
      </c>
      <c r="C24489" s="389">
        <v>0.379485630909</v>
      </c>
      <c r="D24489" s="389" t="s">
        <v>691</v>
      </c>
      <c r="E24489" s="389" t="s">
        <v>670</v>
      </c>
      <c r="F24489" s="389" t="s">
        <v>671</v>
      </c>
      <c r="G24489" s="389" t="s">
        <v>691</v>
      </c>
    </row>
    <row r="24490" spans="1:7">
      <c r="A24490" s="389" t="s">
        <v>514</v>
      </c>
      <c r="B24490" s="389" t="s">
        <v>691</v>
      </c>
      <c r="C24490" s="389">
        <v>0.56273145320999995</v>
      </c>
      <c r="D24490" s="389" t="s">
        <v>691</v>
      </c>
      <c r="E24490" s="389" t="s">
        <v>670</v>
      </c>
      <c r="F24490" s="389" t="s">
        <v>671</v>
      </c>
      <c r="G24490" s="389" t="s">
        <v>691</v>
      </c>
    </row>
    <row r="24491" spans="1:7">
      <c r="A24491" s="389" t="s">
        <v>514</v>
      </c>
      <c r="B24491" s="389" t="s">
        <v>691</v>
      </c>
      <c r="C24491" s="389">
        <v>5.3385434794800002</v>
      </c>
      <c r="D24491" s="389" t="s">
        <v>691</v>
      </c>
      <c r="E24491" s="389" t="s">
        <v>670</v>
      </c>
      <c r="F24491" s="389" t="s">
        <v>671</v>
      </c>
      <c r="G24491" s="389" t="s">
        <v>691</v>
      </c>
    </row>
    <row r="24492" spans="1:7">
      <c r="A24492" s="389" t="s">
        <v>571</v>
      </c>
      <c r="B24492" s="389" t="s">
        <v>691</v>
      </c>
      <c r="C24492" s="389">
        <v>5.4035471617099997</v>
      </c>
      <c r="D24492" s="389" t="s">
        <v>691</v>
      </c>
      <c r="E24492" s="389" t="s">
        <v>670</v>
      </c>
      <c r="F24492" s="389" t="s">
        <v>671</v>
      </c>
      <c r="G24492" s="389" t="s">
        <v>691</v>
      </c>
    </row>
    <row r="24493" spans="1:7">
      <c r="A24493" s="389" t="s">
        <v>571</v>
      </c>
      <c r="B24493" s="389" t="s">
        <v>691</v>
      </c>
      <c r="C24493" s="389">
        <v>5.4035471617099997</v>
      </c>
      <c r="D24493" s="389" t="s">
        <v>691</v>
      </c>
      <c r="E24493" s="389" t="s">
        <v>670</v>
      </c>
      <c r="F24493" s="389" t="s">
        <v>671</v>
      </c>
      <c r="G24493" s="389" t="s">
        <v>691</v>
      </c>
    </row>
    <row r="24494" spans="1:7">
      <c r="A24494" s="389" t="s">
        <v>576</v>
      </c>
      <c r="B24494" s="389" t="s">
        <v>691</v>
      </c>
      <c r="C24494" s="389">
        <v>1.8446054913800001</v>
      </c>
      <c r="D24494" s="389" t="s">
        <v>691</v>
      </c>
      <c r="E24494" s="389" t="s">
        <v>670</v>
      </c>
      <c r="F24494" s="389" t="s">
        <v>671</v>
      </c>
      <c r="G24494" s="389" t="s">
        <v>691</v>
      </c>
    </row>
    <row r="24495" spans="1:7">
      <c r="A24495" s="389" t="s">
        <v>578</v>
      </c>
      <c r="B24495" s="389" t="s">
        <v>691</v>
      </c>
      <c r="C24495" s="389">
        <v>1.8446054913800001</v>
      </c>
      <c r="D24495" s="389" t="s">
        <v>691</v>
      </c>
      <c r="E24495" s="389" t="s">
        <v>670</v>
      </c>
      <c r="F24495" s="389" t="s">
        <v>671</v>
      </c>
      <c r="G24495" s="389" t="s">
        <v>691</v>
      </c>
    </row>
    <row r="24496" spans="1:7">
      <c r="A24496" s="389" t="s">
        <v>556</v>
      </c>
      <c r="B24496" s="389" t="s">
        <v>691</v>
      </c>
      <c r="C24496" s="389">
        <v>2.2667028794999999</v>
      </c>
      <c r="D24496" s="389" t="s">
        <v>691</v>
      </c>
      <c r="E24496" s="389" t="s">
        <v>670</v>
      </c>
      <c r="F24496" s="389" t="s">
        <v>671</v>
      </c>
      <c r="G24496" s="389" t="s">
        <v>691</v>
      </c>
    </row>
    <row r="24497" spans="1:7">
      <c r="A24497" s="389" t="s">
        <v>556</v>
      </c>
      <c r="B24497" s="389" t="s">
        <v>691</v>
      </c>
      <c r="C24497" s="389">
        <v>2.2667028794999999</v>
      </c>
      <c r="D24497" s="389" t="s">
        <v>691</v>
      </c>
      <c r="E24497" s="389" t="s">
        <v>670</v>
      </c>
      <c r="F24497" s="389" t="s">
        <v>671</v>
      </c>
      <c r="G24497" s="389" t="s">
        <v>691</v>
      </c>
    </row>
    <row r="24498" spans="1:7">
      <c r="A24498" s="389" t="s">
        <v>560</v>
      </c>
      <c r="B24498" s="389" t="s">
        <v>691</v>
      </c>
      <c r="C24498" s="389">
        <v>2.2667028794999999</v>
      </c>
      <c r="D24498" s="389" t="s">
        <v>691</v>
      </c>
      <c r="E24498" s="389" t="s">
        <v>670</v>
      </c>
      <c r="F24498" s="389" t="s">
        <v>671</v>
      </c>
      <c r="G24498" s="389" t="s">
        <v>691</v>
      </c>
    </row>
    <row r="24499" spans="1:7">
      <c r="A24499" s="389" t="s">
        <v>560</v>
      </c>
      <c r="B24499" s="389" t="s">
        <v>691</v>
      </c>
      <c r="C24499" s="389">
        <v>2.2667028794999999</v>
      </c>
      <c r="D24499" s="389" t="s">
        <v>691</v>
      </c>
      <c r="E24499" s="389" t="s">
        <v>670</v>
      </c>
      <c r="F24499" s="389" t="s">
        <v>671</v>
      </c>
      <c r="G24499" s="389" t="s">
        <v>691</v>
      </c>
    </row>
    <row r="24500" spans="1:7">
      <c r="A24500" s="389" t="s">
        <v>556</v>
      </c>
      <c r="B24500" s="389" t="s">
        <v>691</v>
      </c>
      <c r="C24500" s="389">
        <v>1.76373067579</v>
      </c>
      <c r="D24500" s="389" t="s">
        <v>691</v>
      </c>
      <c r="E24500" s="389" t="s">
        <v>670</v>
      </c>
      <c r="F24500" s="389" t="s">
        <v>671</v>
      </c>
      <c r="G24500" s="389" t="s">
        <v>691</v>
      </c>
    </row>
    <row r="24501" spans="1:7">
      <c r="A24501" s="389" t="s">
        <v>525</v>
      </c>
      <c r="B24501" s="389" t="s">
        <v>691</v>
      </c>
      <c r="C24501" s="389">
        <v>0.114754367195</v>
      </c>
      <c r="D24501" s="389" t="s">
        <v>691</v>
      </c>
      <c r="E24501" s="389" t="s">
        <v>670</v>
      </c>
      <c r="F24501" s="389" t="s">
        <v>671</v>
      </c>
      <c r="G24501" s="389" t="s">
        <v>691</v>
      </c>
    </row>
    <row r="24502" spans="1:7">
      <c r="A24502" s="389" t="s">
        <v>564</v>
      </c>
      <c r="B24502" s="389" t="s">
        <v>691</v>
      </c>
      <c r="C24502" s="389">
        <v>6.7563242320299999</v>
      </c>
      <c r="D24502" s="389" t="s">
        <v>691</v>
      </c>
      <c r="E24502" s="389" t="s">
        <v>670</v>
      </c>
      <c r="F24502" s="389" t="s">
        <v>671</v>
      </c>
      <c r="G24502" s="389" t="s">
        <v>691</v>
      </c>
    </row>
    <row r="24503" spans="1:7">
      <c r="A24503" s="389" t="s">
        <v>564</v>
      </c>
      <c r="B24503" s="389" t="s">
        <v>691</v>
      </c>
      <c r="C24503" s="389">
        <v>6.7563242320299999</v>
      </c>
      <c r="D24503" s="389" t="s">
        <v>691</v>
      </c>
      <c r="E24503" s="389" t="s">
        <v>670</v>
      </c>
      <c r="F24503" s="389" t="s">
        <v>671</v>
      </c>
      <c r="G24503" s="389" t="s">
        <v>691</v>
      </c>
    </row>
    <row r="24504" spans="1:7">
      <c r="A24504" s="389" t="s">
        <v>564</v>
      </c>
      <c r="B24504" s="389" t="s">
        <v>691</v>
      </c>
      <c r="C24504" s="389">
        <v>6.7563242320299999</v>
      </c>
      <c r="D24504" s="389" t="s">
        <v>691</v>
      </c>
      <c r="E24504" s="389" t="s">
        <v>670</v>
      </c>
      <c r="F24504" s="389" t="s">
        <v>671</v>
      </c>
      <c r="G24504" s="389" t="s">
        <v>691</v>
      </c>
    </row>
    <row r="24505" spans="1:7">
      <c r="A24505" s="389" t="s">
        <v>549</v>
      </c>
      <c r="B24505" s="389" t="s">
        <v>691</v>
      </c>
      <c r="C24505" s="389">
        <v>6.3608995722400001</v>
      </c>
      <c r="D24505" s="389" t="s">
        <v>691</v>
      </c>
      <c r="E24505" s="389" t="s">
        <v>670</v>
      </c>
      <c r="F24505" s="389" t="s">
        <v>671</v>
      </c>
      <c r="G24505" s="389" t="s">
        <v>691</v>
      </c>
    </row>
    <row r="24506" spans="1:7">
      <c r="A24506" s="389" t="s">
        <v>549</v>
      </c>
      <c r="B24506" s="389" t="s">
        <v>691</v>
      </c>
      <c r="C24506" s="389">
        <v>6.3608995722400001</v>
      </c>
      <c r="D24506" s="389" t="s">
        <v>691</v>
      </c>
      <c r="E24506" s="389" t="s">
        <v>670</v>
      </c>
      <c r="F24506" s="389" t="s">
        <v>671</v>
      </c>
      <c r="G24506" s="389" t="s">
        <v>691</v>
      </c>
    </row>
    <row r="24507" spans="1:7">
      <c r="A24507" s="389" t="s">
        <v>550</v>
      </c>
      <c r="B24507" s="389" t="s">
        <v>691</v>
      </c>
      <c r="C24507" s="389">
        <v>0.48610985722400002</v>
      </c>
      <c r="D24507" s="389" t="s">
        <v>691</v>
      </c>
      <c r="E24507" s="389" t="s">
        <v>670</v>
      </c>
      <c r="F24507" s="389" t="s">
        <v>671</v>
      </c>
      <c r="G24507" s="389" t="s">
        <v>691</v>
      </c>
    </row>
    <row r="24508" spans="1:7">
      <c r="A24508" s="389" t="s">
        <v>571</v>
      </c>
      <c r="B24508" s="389" t="s">
        <v>691</v>
      </c>
      <c r="C24508" s="389">
        <v>12.0580875274</v>
      </c>
      <c r="D24508" s="389" t="s">
        <v>691</v>
      </c>
      <c r="E24508" s="389" t="s">
        <v>670</v>
      </c>
      <c r="F24508" s="389" t="s">
        <v>671</v>
      </c>
      <c r="G24508" s="389" t="s">
        <v>691</v>
      </c>
    </row>
    <row r="24509" spans="1:7">
      <c r="A24509" s="389" t="s">
        <v>571</v>
      </c>
      <c r="B24509" s="389" t="s">
        <v>691</v>
      </c>
      <c r="C24509" s="389">
        <v>12.0580875274</v>
      </c>
      <c r="D24509" s="389" t="s">
        <v>691</v>
      </c>
      <c r="E24509" s="389" t="s">
        <v>670</v>
      </c>
      <c r="F24509" s="389" t="s">
        <v>671</v>
      </c>
      <c r="G24509" s="389" t="s">
        <v>691</v>
      </c>
    </row>
    <row r="24510" spans="1:7">
      <c r="A24510" s="389" t="s">
        <v>571</v>
      </c>
      <c r="B24510" s="389" t="s">
        <v>691</v>
      </c>
      <c r="C24510" s="389">
        <v>12.0580875274</v>
      </c>
      <c r="D24510" s="389" t="s">
        <v>691</v>
      </c>
      <c r="E24510" s="389" t="s">
        <v>670</v>
      </c>
      <c r="F24510" s="389" t="s">
        <v>671</v>
      </c>
      <c r="G24510" s="389" t="s">
        <v>691</v>
      </c>
    </row>
    <row r="24511" spans="1:7">
      <c r="A24511" s="389" t="s">
        <v>571</v>
      </c>
      <c r="B24511" s="389" t="s">
        <v>691</v>
      </c>
      <c r="C24511" s="389">
        <v>12.0580875274</v>
      </c>
      <c r="D24511" s="389" t="s">
        <v>691</v>
      </c>
      <c r="E24511" s="389" t="s">
        <v>670</v>
      </c>
      <c r="F24511" s="389" t="s">
        <v>671</v>
      </c>
      <c r="G24511" s="389" t="s">
        <v>691</v>
      </c>
    </row>
    <row r="24512" spans="1:7">
      <c r="A24512" s="389" t="s">
        <v>571</v>
      </c>
      <c r="B24512" s="389" t="s">
        <v>691</v>
      </c>
      <c r="C24512" s="389">
        <v>12.0580875274</v>
      </c>
      <c r="D24512" s="389" t="s">
        <v>691</v>
      </c>
      <c r="E24512" s="389" t="s">
        <v>670</v>
      </c>
      <c r="F24512" s="389" t="s">
        <v>671</v>
      </c>
      <c r="G24512" s="389" t="s">
        <v>691</v>
      </c>
    </row>
    <row r="24513" spans="1:7">
      <c r="A24513" s="389" t="s">
        <v>571</v>
      </c>
      <c r="B24513" s="389" t="s">
        <v>691</v>
      </c>
      <c r="C24513" s="389">
        <v>12.0580875274</v>
      </c>
      <c r="D24513" s="389" t="s">
        <v>691</v>
      </c>
      <c r="E24513" s="389" t="s">
        <v>670</v>
      </c>
      <c r="F24513" s="389" t="s">
        <v>671</v>
      </c>
      <c r="G24513" s="389" t="s">
        <v>691</v>
      </c>
    </row>
    <row r="24514" spans="1:7">
      <c r="A24514" s="389" t="s">
        <v>570</v>
      </c>
      <c r="B24514" s="389" t="s">
        <v>691</v>
      </c>
      <c r="C24514" s="389">
        <v>2.0524592359999998</v>
      </c>
      <c r="D24514" s="389" t="s">
        <v>691</v>
      </c>
      <c r="E24514" s="389" t="s">
        <v>670</v>
      </c>
      <c r="F24514" s="389" t="s">
        <v>671</v>
      </c>
      <c r="G24514" s="389" t="s">
        <v>691</v>
      </c>
    </row>
    <row r="24515" spans="1:7">
      <c r="A24515" s="389" t="s">
        <v>570</v>
      </c>
      <c r="B24515" s="389" t="s">
        <v>691</v>
      </c>
      <c r="C24515" s="389">
        <v>2.0524592359999998</v>
      </c>
      <c r="D24515" s="389" t="s">
        <v>691</v>
      </c>
      <c r="E24515" s="389" t="s">
        <v>670</v>
      </c>
      <c r="F24515" s="389" t="s">
        <v>671</v>
      </c>
      <c r="G24515" s="389" t="s">
        <v>691</v>
      </c>
    </row>
    <row r="24516" spans="1:7">
      <c r="A24516" s="389" t="s">
        <v>564</v>
      </c>
      <c r="B24516" s="389" t="s">
        <v>691</v>
      </c>
      <c r="C24516" s="389">
        <v>1.0391105807300001</v>
      </c>
      <c r="D24516" s="389" t="s">
        <v>691</v>
      </c>
      <c r="E24516" s="389" t="s">
        <v>670</v>
      </c>
      <c r="F24516" s="389" t="s">
        <v>671</v>
      </c>
      <c r="G24516" s="389" t="s">
        <v>691</v>
      </c>
    </row>
    <row r="24517" spans="1:7">
      <c r="A24517" s="389" t="s">
        <v>558</v>
      </c>
      <c r="B24517" s="389" t="s">
        <v>691</v>
      </c>
      <c r="C24517" s="389">
        <v>0.88364829693299995</v>
      </c>
      <c r="D24517" s="389" t="s">
        <v>704</v>
      </c>
      <c r="E24517" s="389" t="s">
        <v>670</v>
      </c>
      <c r="F24517" s="389" t="s">
        <v>674</v>
      </c>
      <c r="G24517" s="389" t="s">
        <v>705</v>
      </c>
    </row>
    <row r="24518" spans="1:7">
      <c r="A24518" s="389" t="s">
        <v>558</v>
      </c>
      <c r="B24518" s="389" t="s">
        <v>691</v>
      </c>
      <c r="C24518" s="389">
        <v>0.88364829693299995</v>
      </c>
      <c r="D24518" s="389" t="s">
        <v>704</v>
      </c>
      <c r="E24518" s="389" t="s">
        <v>670</v>
      </c>
      <c r="F24518" s="389" t="s">
        <v>674</v>
      </c>
      <c r="G24518" s="389" t="s">
        <v>705</v>
      </c>
    </row>
    <row r="24519" spans="1:7">
      <c r="A24519" s="389" t="s">
        <v>543</v>
      </c>
      <c r="B24519" s="389" t="s">
        <v>691</v>
      </c>
      <c r="C24519" s="389">
        <v>1.5974645305299999</v>
      </c>
      <c r="D24519" s="389" t="s">
        <v>704</v>
      </c>
      <c r="E24519" s="389" t="s">
        <v>670</v>
      </c>
      <c r="F24519" s="389" t="s">
        <v>653</v>
      </c>
      <c r="G24519" s="389" t="s">
        <v>705</v>
      </c>
    </row>
  </sheetData>
  <autoFilter ref="B1:O1" xr:uid="{BD1CEE90-F383-4FC1-B520-52E9B7ACE7E6}"/>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03736-CE8C-A64A-8BA5-39D6CF14A403}">
  <dimension ref="A2:CX38"/>
  <sheetViews>
    <sheetView topLeftCell="CP1" zoomScale="70" zoomScaleNormal="130" workbookViewId="0">
      <selection activeCell="CW38" sqref="CW38"/>
    </sheetView>
  </sheetViews>
  <sheetFormatPr defaultColWidth="11" defaultRowHeight="15.5"/>
  <cols>
    <col min="1" max="1" width="25" bestFit="1" customWidth="1"/>
    <col min="2" max="11" width="8.5" bestFit="1" customWidth="1"/>
    <col min="12" max="101" width="9.5" bestFit="1" customWidth="1"/>
  </cols>
  <sheetData>
    <row r="2" spans="1:102" ht="18.5">
      <c r="A2" s="216" t="s">
        <v>706</v>
      </c>
      <c r="B2" s="1015" t="s">
        <v>707</v>
      </c>
      <c r="C2" s="1015"/>
      <c r="D2" s="1015"/>
      <c r="E2" s="1015"/>
      <c r="F2" s="1015"/>
      <c r="G2" s="1015"/>
      <c r="H2" s="1015"/>
      <c r="I2" s="1015"/>
      <c r="J2" s="1015"/>
      <c r="K2" s="1015"/>
      <c r="L2" s="1015"/>
      <c r="M2" s="1015"/>
      <c r="N2" s="1015"/>
      <c r="O2" s="1015"/>
      <c r="P2" s="1015"/>
      <c r="Q2" s="1015"/>
      <c r="R2" s="1015"/>
      <c r="S2" s="1015"/>
      <c r="T2" s="1015"/>
      <c r="U2" s="1015"/>
      <c r="V2" s="1015"/>
      <c r="W2" s="1015"/>
      <c r="X2" s="1015"/>
      <c r="Y2" s="1015"/>
      <c r="Z2" s="1015"/>
      <c r="AA2" s="1015"/>
      <c r="AB2" s="1015"/>
      <c r="AC2" s="1015"/>
      <c r="AD2" s="1015"/>
      <c r="AE2" s="1015"/>
      <c r="AF2" s="1015"/>
      <c r="AG2" s="1015"/>
      <c r="AH2" s="1015"/>
      <c r="AI2" s="1015"/>
      <c r="AJ2" s="1015"/>
      <c r="AK2" s="1015"/>
      <c r="AL2" s="1015"/>
      <c r="AM2" s="1015"/>
      <c r="AN2" s="1015"/>
      <c r="AO2" s="1015"/>
      <c r="AP2" s="1015"/>
      <c r="AQ2" s="1015"/>
      <c r="AR2" s="1015"/>
      <c r="AS2" s="1015"/>
      <c r="AT2" s="1015"/>
      <c r="AU2" s="1015"/>
      <c r="AV2" s="1015"/>
      <c r="AW2" s="1015"/>
      <c r="AX2" s="1015"/>
      <c r="AY2" s="1015"/>
      <c r="AZ2" s="1015"/>
      <c r="BA2" s="1015"/>
      <c r="BB2" s="1015"/>
      <c r="BC2" s="1015"/>
      <c r="BD2" s="1015"/>
      <c r="BE2" s="1015"/>
      <c r="BF2" s="1015"/>
      <c r="BG2" s="1015"/>
      <c r="BH2" s="1015"/>
      <c r="BI2" s="1015"/>
      <c r="BJ2" s="1015"/>
      <c r="BK2" s="1015"/>
      <c r="BL2" s="1015"/>
      <c r="BM2" s="1015"/>
      <c r="BN2" s="1015"/>
      <c r="BO2" s="1015"/>
      <c r="BP2" s="1015"/>
      <c r="BQ2" s="1015"/>
      <c r="BR2" s="1015"/>
      <c r="BS2" s="1015"/>
      <c r="BT2" s="1015"/>
      <c r="BU2" s="1015"/>
      <c r="BV2" s="1015"/>
      <c r="BW2" s="1015"/>
      <c r="BX2" s="1015"/>
      <c r="BY2" s="1015"/>
      <c r="BZ2" s="1015"/>
      <c r="CA2" s="1015"/>
      <c r="CB2" s="1015"/>
      <c r="CC2" s="1015"/>
      <c r="CD2" s="1015"/>
      <c r="CE2" s="1015"/>
      <c r="CF2" s="1015"/>
      <c r="CG2" s="1015"/>
      <c r="CH2" s="1015"/>
      <c r="CI2" s="1015"/>
      <c r="CJ2" s="1015"/>
      <c r="CK2" s="1015"/>
      <c r="CL2" s="1015"/>
      <c r="CM2" s="1015"/>
      <c r="CN2" s="1015"/>
      <c r="CO2" s="1015"/>
      <c r="CP2" s="1015"/>
      <c r="CQ2" s="1015"/>
      <c r="CR2" s="1015"/>
      <c r="CS2" s="1015"/>
      <c r="CT2" s="1015"/>
      <c r="CU2" s="1015"/>
      <c r="CV2" s="1015"/>
      <c r="CW2" s="1015"/>
    </row>
    <row r="3" spans="1:102" s="49" customFormat="1" ht="14.25" customHeight="1">
      <c r="B3" s="48">
        <v>0</v>
      </c>
      <c r="C3" s="48">
        <v>1</v>
      </c>
      <c r="D3" s="48">
        <v>2</v>
      </c>
      <c r="E3" s="48">
        <v>3</v>
      </c>
      <c r="F3" s="48">
        <v>4</v>
      </c>
      <c r="G3" s="48">
        <v>5</v>
      </c>
      <c r="H3" s="48">
        <v>6</v>
      </c>
      <c r="I3" s="48">
        <v>7</v>
      </c>
      <c r="J3" s="48">
        <v>8</v>
      </c>
      <c r="K3" s="48">
        <v>9</v>
      </c>
      <c r="L3" s="48">
        <v>10</v>
      </c>
      <c r="M3" s="48">
        <v>11</v>
      </c>
      <c r="N3" s="48">
        <v>12</v>
      </c>
      <c r="O3" s="48">
        <v>13</v>
      </c>
      <c r="P3" s="48">
        <v>14</v>
      </c>
      <c r="Q3" s="48">
        <v>15</v>
      </c>
      <c r="R3" s="48">
        <v>16</v>
      </c>
      <c r="S3" s="48">
        <v>17</v>
      </c>
      <c r="T3" s="48">
        <v>18</v>
      </c>
      <c r="U3" s="48">
        <v>19</v>
      </c>
      <c r="V3" s="48">
        <v>20</v>
      </c>
      <c r="W3" s="48">
        <v>21</v>
      </c>
      <c r="X3" s="48">
        <v>22</v>
      </c>
      <c r="Y3" s="48">
        <v>23</v>
      </c>
      <c r="Z3" s="48">
        <v>24</v>
      </c>
      <c r="AA3" s="48">
        <v>25</v>
      </c>
      <c r="AB3" s="48">
        <v>26</v>
      </c>
      <c r="AC3" s="48">
        <v>27</v>
      </c>
      <c r="AD3" s="48">
        <v>28</v>
      </c>
      <c r="AE3" s="48">
        <v>29</v>
      </c>
      <c r="AF3" s="48">
        <v>30</v>
      </c>
      <c r="AG3" s="48">
        <v>31</v>
      </c>
      <c r="AH3" s="48">
        <v>32</v>
      </c>
      <c r="AI3" s="48">
        <v>33</v>
      </c>
      <c r="AJ3" s="48">
        <v>34</v>
      </c>
      <c r="AK3" s="48">
        <v>35</v>
      </c>
      <c r="AL3" s="48">
        <v>36</v>
      </c>
      <c r="AM3" s="48">
        <v>37</v>
      </c>
      <c r="AN3" s="48">
        <v>38</v>
      </c>
      <c r="AO3" s="48">
        <v>39</v>
      </c>
      <c r="AP3" s="48">
        <v>40</v>
      </c>
      <c r="AQ3" s="48">
        <v>41</v>
      </c>
      <c r="AR3" s="48">
        <v>42</v>
      </c>
      <c r="AS3" s="48">
        <v>43</v>
      </c>
      <c r="AT3" s="48">
        <v>44</v>
      </c>
      <c r="AU3" s="48">
        <v>45</v>
      </c>
      <c r="AV3" s="48">
        <v>46</v>
      </c>
      <c r="AW3" s="48">
        <v>47</v>
      </c>
      <c r="AX3" s="48">
        <v>48</v>
      </c>
      <c r="AY3" s="48">
        <v>49</v>
      </c>
      <c r="AZ3" s="48">
        <v>50</v>
      </c>
      <c r="BA3" s="48">
        <v>51</v>
      </c>
      <c r="BB3" s="48">
        <v>52</v>
      </c>
      <c r="BC3" s="48">
        <v>53</v>
      </c>
      <c r="BD3" s="48">
        <v>54</v>
      </c>
      <c r="BE3" s="48">
        <v>55</v>
      </c>
      <c r="BF3" s="48">
        <v>56</v>
      </c>
      <c r="BG3" s="48">
        <v>57</v>
      </c>
      <c r="BH3" s="48">
        <v>58</v>
      </c>
      <c r="BI3" s="48">
        <v>59</v>
      </c>
      <c r="BJ3" s="48">
        <v>60</v>
      </c>
      <c r="BK3" s="48">
        <v>61</v>
      </c>
      <c r="BL3" s="48">
        <v>62</v>
      </c>
      <c r="BM3" s="48">
        <v>63</v>
      </c>
      <c r="BN3" s="48">
        <v>64</v>
      </c>
      <c r="BO3" s="48">
        <v>65</v>
      </c>
      <c r="BP3" s="48">
        <v>66</v>
      </c>
      <c r="BQ3" s="48">
        <v>67</v>
      </c>
      <c r="BR3" s="48">
        <v>68</v>
      </c>
      <c r="BS3" s="48">
        <v>69</v>
      </c>
      <c r="BT3" s="48">
        <v>70</v>
      </c>
      <c r="BU3" s="48">
        <v>71</v>
      </c>
      <c r="BV3" s="48">
        <v>72</v>
      </c>
      <c r="BW3" s="48">
        <v>73</v>
      </c>
      <c r="BX3" s="48">
        <v>74</v>
      </c>
      <c r="BY3" s="48">
        <v>75</v>
      </c>
      <c r="BZ3" s="48">
        <v>76</v>
      </c>
      <c r="CA3" s="48">
        <v>77</v>
      </c>
      <c r="CB3" s="48">
        <v>78</v>
      </c>
      <c r="CC3" s="48">
        <v>79</v>
      </c>
      <c r="CD3" s="48">
        <v>80</v>
      </c>
      <c r="CE3" s="48">
        <v>81</v>
      </c>
      <c r="CF3" s="48">
        <v>82</v>
      </c>
      <c r="CG3" s="48">
        <v>83</v>
      </c>
      <c r="CH3" s="48">
        <v>84</v>
      </c>
      <c r="CI3" s="48">
        <v>85</v>
      </c>
      <c r="CJ3" s="48">
        <v>86</v>
      </c>
      <c r="CK3" s="48">
        <v>87</v>
      </c>
      <c r="CL3" s="48">
        <v>88</v>
      </c>
      <c r="CM3" s="48">
        <v>89</v>
      </c>
      <c r="CN3" s="48">
        <v>90</v>
      </c>
      <c r="CO3" s="48">
        <v>91</v>
      </c>
      <c r="CP3" s="48">
        <v>92</v>
      </c>
      <c r="CQ3" s="48">
        <v>93</v>
      </c>
      <c r="CR3" s="48">
        <v>94</v>
      </c>
      <c r="CS3" s="48">
        <v>95</v>
      </c>
      <c r="CT3" s="48">
        <v>96</v>
      </c>
      <c r="CU3" s="48">
        <v>97</v>
      </c>
      <c r="CV3" s="48">
        <v>98</v>
      </c>
      <c r="CW3" s="48">
        <v>99</v>
      </c>
      <c r="CX3" s="49">
        <v>100</v>
      </c>
    </row>
    <row r="4" spans="1:102">
      <c r="A4" s="213" t="s">
        <v>20</v>
      </c>
      <c r="B4" t="s">
        <v>708</v>
      </c>
      <c r="C4" t="s">
        <v>21</v>
      </c>
      <c r="D4" t="s">
        <v>22</v>
      </c>
      <c r="E4" t="s">
        <v>23</v>
      </c>
      <c r="F4" t="s">
        <v>24</v>
      </c>
      <c r="G4" t="s">
        <v>25</v>
      </c>
      <c r="H4" t="s">
        <v>26</v>
      </c>
      <c r="I4" t="s">
        <v>27</v>
      </c>
      <c r="J4" t="s">
        <v>28</v>
      </c>
      <c r="K4" t="s">
        <v>29</v>
      </c>
      <c r="L4" t="s">
        <v>30</v>
      </c>
      <c r="M4" t="s">
        <v>31</v>
      </c>
      <c r="N4" t="s">
        <v>32</v>
      </c>
      <c r="O4" t="s">
        <v>33</v>
      </c>
      <c r="P4" t="s">
        <v>34</v>
      </c>
      <c r="Q4" t="s">
        <v>35</v>
      </c>
      <c r="R4" t="s">
        <v>36</v>
      </c>
      <c r="S4" t="s">
        <v>37</v>
      </c>
      <c r="T4" t="s">
        <v>38</v>
      </c>
      <c r="U4" t="s">
        <v>39</v>
      </c>
      <c r="V4" t="s">
        <v>40</v>
      </c>
      <c r="W4" t="s">
        <v>41</v>
      </c>
      <c r="X4" t="s">
        <v>42</v>
      </c>
      <c r="Y4" t="s">
        <v>43</v>
      </c>
      <c r="Z4" t="s">
        <v>44</v>
      </c>
      <c r="AA4" t="s">
        <v>45</v>
      </c>
      <c r="AB4" t="s">
        <v>46</v>
      </c>
      <c r="AC4" t="s">
        <v>47</v>
      </c>
      <c r="AD4" t="s">
        <v>48</v>
      </c>
      <c r="AE4" t="s">
        <v>49</v>
      </c>
      <c r="AF4" t="s">
        <v>50</v>
      </c>
      <c r="AG4" t="s">
        <v>51</v>
      </c>
      <c r="AH4" t="s">
        <v>52</v>
      </c>
      <c r="AI4" t="s">
        <v>53</v>
      </c>
      <c r="AJ4" t="s">
        <v>54</v>
      </c>
      <c r="AK4" t="s">
        <v>55</v>
      </c>
      <c r="AL4" t="s">
        <v>56</v>
      </c>
      <c r="AM4" t="s">
        <v>57</v>
      </c>
      <c r="AN4" t="s">
        <v>58</v>
      </c>
      <c r="AO4" t="s">
        <v>59</v>
      </c>
      <c r="AP4" t="s">
        <v>60</v>
      </c>
      <c r="AQ4" t="s">
        <v>61</v>
      </c>
      <c r="AR4" t="s">
        <v>62</v>
      </c>
      <c r="AS4" t="s">
        <v>63</v>
      </c>
      <c r="AT4" t="s">
        <v>64</v>
      </c>
      <c r="AU4" t="s">
        <v>65</v>
      </c>
      <c r="AV4" t="s">
        <v>66</v>
      </c>
      <c r="AW4" t="s">
        <v>67</v>
      </c>
      <c r="AX4" t="s">
        <v>68</v>
      </c>
      <c r="AY4" t="s">
        <v>69</v>
      </c>
      <c r="AZ4" t="s">
        <v>70</v>
      </c>
      <c r="BA4" t="s">
        <v>71</v>
      </c>
      <c r="BB4" t="s">
        <v>72</v>
      </c>
      <c r="BC4" t="s">
        <v>73</v>
      </c>
      <c r="BD4" t="s">
        <v>74</v>
      </c>
      <c r="BE4" t="s">
        <v>75</v>
      </c>
      <c r="BF4" t="s">
        <v>76</v>
      </c>
      <c r="BG4" t="s">
        <v>77</v>
      </c>
      <c r="BH4" t="s">
        <v>78</v>
      </c>
      <c r="BI4" t="s">
        <v>79</v>
      </c>
      <c r="BJ4" t="s">
        <v>80</v>
      </c>
      <c r="BK4" t="s">
        <v>81</v>
      </c>
      <c r="BL4" t="s">
        <v>82</v>
      </c>
      <c r="BM4" t="s">
        <v>83</v>
      </c>
      <c r="BN4" t="s">
        <v>84</v>
      </c>
      <c r="BO4" t="s">
        <v>85</v>
      </c>
      <c r="BP4" t="s">
        <v>86</v>
      </c>
      <c r="BQ4" t="s">
        <v>87</v>
      </c>
      <c r="BR4" t="s">
        <v>88</v>
      </c>
      <c r="BS4" t="s">
        <v>89</v>
      </c>
      <c r="BT4" t="s">
        <v>90</v>
      </c>
      <c r="BU4" t="s">
        <v>91</v>
      </c>
      <c r="BV4" t="s">
        <v>92</v>
      </c>
      <c r="BW4" t="s">
        <v>93</v>
      </c>
      <c r="BX4" t="s">
        <v>94</v>
      </c>
      <c r="BY4" t="s">
        <v>95</v>
      </c>
      <c r="BZ4" t="s">
        <v>96</v>
      </c>
      <c r="CA4" t="s">
        <v>97</v>
      </c>
      <c r="CB4" t="s">
        <v>98</v>
      </c>
      <c r="CC4" t="s">
        <v>99</v>
      </c>
      <c r="CD4" t="s">
        <v>100</v>
      </c>
      <c r="CE4" t="s">
        <v>101</v>
      </c>
      <c r="CF4" t="s">
        <v>102</v>
      </c>
      <c r="CG4" t="s">
        <v>103</v>
      </c>
      <c r="CH4" t="s">
        <v>104</v>
      </c>
      <c r="CI4" t="s">
        <v>105</v>
      </c>
      <c r="CJ4" t="s">
        <v>106</v>
      </c>
      <c r="CK4" t="s">
        <v>107</v>
      </c>
      <c r="CL4" t="s">
        <v>108</v>
      </c>
      <c r="CM4" t="s">
        <v>109</v>
      </c>
      <c r="CN4" t="s">
        <v>110</v>
      </c>
      <c r="CO4" t="s">
        <v>111</v>
      </c>
      <c r="CP4" t="s">
        <v>112</v>
      </c>
      <c r="CQ4" t="s">
        <v>113</v>
      </c>
      <c r="CR4" t="s">
        <v>114</v>
      </c>
      <c r="CS4" t="s">
        <v>115</v>
      </c>
      <c r="CT4" t="s">
        <v>116</v>
      </c>
      <c r="CU4" t="s">
        <v>117</v>
      </c>
      <c r="CV4" t="s">
        <v>118</v>
      </c>
      <c r="CW4" t="s">
        <v>119</v>
      </c>
      <c r="CX4" s="218" t="s">
        <v>120</v>
      </c>
    </row>
    <row r="5" spans="1:102">
      <c r="A5" s="214" t="s">
        <v>12</v>
      </c>
      <c r="B5" s="215">
        <v>0</v>
      </c>
      <c r="C5" s="215">
        <v>42.006840840000002</v>
      </c>
      <c r="D5" s="215">
        <v>42.61478898</v>
      </c>
      <c r="E5" s="215">
        <v>43.222737119999998</v>
      </c>
      <c r="F5" s="215">
        <v>43.830685260000003</v>
      </c>
      <c r="G5" s="215">
        <v>44.438633400000001</v>
      </c>
      <c r="H5" s="215">
        <v>44.458384080000002</v>
      </c>
      <c r="I5" s="215">
        <v>44.478134760000003</v>
      </c>
      <c r="J5" s="215">
        <v>44.497885439999997</v>
      </c>
      <c r="K5" s="215">
        <v>44.517636119999999</v>
      </c>
      <c r="L5" s="215">
        <v>44.5373868</v>
      </c>
      <c r="M5" s="215">
        <v>44.55650292</v>
      </c>
      <c r="N5" s="215">
        <v>44.575619039999999</v>
      </c>
      <c r="O5" s="215">
        <v>44.594735159999999</v>
      </c>
      <c r="P5" s="215">
        <v>44.613851279999999</v>
      </c>
      <c r="Q5" s="215">
        <v>44.632967399999998</v>
      </c>
      <c r="R5" s="215">
        <v>45.126099840000002</v>
      </c>
      <c r="S5" s="215">
        <v>45.619232279999999</v>
      </c>
      <c r="T5" s="215">
        <v>46.112364720000002</v>
      </c>
      <c r="U5" s="215">
        <v>46.605497159999999</v>
      </c>
      <c r="V5" s="215">
        <v>47.098629600000002</v>
      </c>
      <c r="W5" s="215">
        <v>47.537903759999999</v>
      </c>
      <c r="X5" s="215">
        <v>47.977177920000003</v>
      </c>
      <c r="Y5" s="215">
        <v>48.416452079999999</v>
      </c>
      <c r="Z5" s="215">
        <v>48.855726240000003</v>
      </c>
      <c r="AA5" s="215">
        <v>49.295000399999999</v>
      </c>
      <c r="AB5" s="215">
        <v>49.46069988</v>
      </c>
      <c r="AC5" s="215">
        <v>49.6263993600001</v>
      </c>
      <c r="AD5" s="215">
        <v>49.792098840000101</v>
      </c>
      <c r="AE5" s="215">
        <v>49.957798320000101</v>
      </c>
      <c r="AF5" s="215">
        <v>50.123497800000102</v>
      </c>
      <c r="AG5" s="215">
        <v>51.656436120000102</v>
      </c>
      <c r="AH5" s="215">
        <v>53.189374440000101</v>
      </c>
      <c r="AI5" s="215">
        <v>54.722312760000101</v>
      </c>
      <c r="AJ5" s="215">
        <v>56.2552510800001</v>
      </c>
      <c r="AK5" s="215">
        <v>57.7881894000001</v>
      </c>
      <c r="AL5" s="215">
        <v>58.058432639999999</v>
      </c>
      <c r="AM5" s="215">
        <v>58.328675879999999</v>
      </c>
      <c r="AN5" s="215">
        <v>58.598919119999998</v>
      </c>
      <c r="AO5" s="215">
        <v>58.869162359999997</v>
      </c>
      <c r="AP5" s="215">
        <v>59.139405600000003</v>
      </c>
      <c r="AQ5" s="215">
        <v>59.273971979999999</v>
      </c>
      <c r="AR5" s="215">
        <v>59.408538360000001</v>
      </c>
      <c r="AS5" s="215">
        <v>59.543104739999997</v>
      </c>
      <c r="AT5" s="215">
        <v>59.677671119999999</v>
      </c>
      <c r="AU5" s="215">
        <v>59.812237500000101</v>
      </c>
      <c r="AV5" s="215">
        <v>60.019143720000002</v>
      </c>
      <c r="AW5" s="215">
        <v>60.226049940000003</v>
      </c>
      <c r="AX5" s="215">
        <v>60.432956160000003</v>
      </c>
      <c r="AY5" s="215">
        <v>60.639862379999997</v>
      </c>
      <c r="AZ5" s="215">
        <v>60.846768599999997</v>
      </c>
      <c r="BA5" s="215">
        <v>62.005673459999997</v>
      </c>
      <c r="BB5" s="215">
        <v>63.164578319999997</v>
      </c>
      <c r="BC5" s="215">
        <v>64.323483179999997</v>
      </c>
      <c r="BD5" s="215">
        <v>65.482388040000004</v>
      </c>
      <c r="BE5" s="215">
        <v>66.641292899999996</v>
      </c>
      <c r="BF5" s="215">
        <v>68.265409559999995</v>
      </c>
      <c r="BG5" s="215">
        <v>69.889526219999993</v>
      </c>
      <c r="BH5" s="215">
        <v>71.513642880000006</v>
      </c>
      <c r="BI5" s="215">
        <v>73.137759539999905</v>
      </c>
      <c r="BJ5" s="215">
        <v>74.761876199999904</v>
      </c>
      <c r="BK5" s="215">
        <v>75.588668219999903</v>
      </c>
      <c r="BL5" s="215">
        <v>76.415460239999902</v>
      </c>
      <c r="BM5" s="215">
        <v>77.242252260000001</v>
      </c>
      <c r="BN5" s="215">
        <v>78.06904428</v>
      </c>
      <c r="BO5" s="215">
        <v>78.895836299999999</v>
      </c>
      <c r="BP5" s="215">
        <v>78.902340539999997</v>
      </c>
      <c r="BQ5" s="215">
        <v>78.908844779999995</v>
      </c>
      <c r="BR5" s="215">
        <v>78.915349019999994</v>
      </c>
      <c r="BS5" s="215">
        <v>78.921853260000006</v>
      </c>
      <c r="BT5" s="215">
        <v>78.928357500000004</v>
      </c>
      <c r="BU5" s="215">
        <v>79.678447079999998</v>
      </c>
      <c r="BV5" s="215">
        <v>80.428536660000006</v>
      </c>
      <c r="BW5" s="215">
        <v>81.17862624</v>
      </c>
      <c r="BX5" s="215">
        <v>81.928715819999994</v>
      </c>
      <c r="BY5" s="215">
        <v>82.678805400000002</v>
      </c>
      <c r="BZ5" s="215">
        <v>83.870429759999993</v>
      </c>
      <c r="CA5" s="215">
        <v>85.062054119999999</v>
      </c>
      <c r="CB5" s="215">
        <v>86.253678480000005</v>
      </c>
      <c r="CC5" s="215">
        <v>87.445302839999997</v>
      </c>
      <c r="CD5" s="215">
        <v>88.636927200000002</v>
      </c>
      <c r="CE5" s="215">
        <v>89.323838400000099</v>
      </c>
      <c r="CF5" s="215">
        <v>90.010749599999997</v>
      </c>
      <c r="CG5" s="215">
        <v>90.697660799999994</v>
      </c>
      <c r="CH5" s="215">
        <v>91.384572000000006</v>
      </c>
      <c r="CI5" s="215">
        <v>92.071483200000003</v>
      </c>
      <c r="CJ5" s="215">
        <v>95.455274399999993</v>
      </c>
      <c r="CK5" s="215">
        <v>98.839065599999998</v>
      </c>
      <c r="CL5" s="215">
        <v>102.2228568</v>
      </c>
      <c r="CM5" s="215">
        <v>105.60664800000001</v>
      </c>
      <c r="CN5" s="215">
        <v>108.9904392</v>
      </c>
      <c r="CO5" s="215">
        <v>118.14904368000001</v>
      </c>
      <c r="CP5" s="215">
        <v>127.30764816</v>
      </c>
      <c r="CQ5" s="215">
        <v>136.46625263999999</v>
      </c>
      <c r="CR5" s="215">
        <v>145.62485712</v>
      </c>
      <c r="CS5" s="215">
        <v>154.78346160000001</v>
      </c>
      <c r="CT5" s="215">
        <v>158.45209091999999</v>
      </c>
      <c r="CU5" s="215">
        <v>162.12072024</v>
      </c>
      <c r="CV5" s="215">
        <v>165.78934956000001</v>
      </c>
      <c r="CW5" s="215">
        <v>169.45797888000001</v>
      </c>
      <c r="CX5" s="215">
        <v>173.126608</v>
      </c>
    </row>
    <row r="6" spans="1:102">
      <c r="A6" s="214" t="s">
        <v>13</v>
      </c>
      <c r="B6" s="215">
        <v>0</v>
      </c>
      <c r="C6" s="215">
        <v>2.5333281090000002</v>
      </c>
      <c r="D6" s="215">
        <v>2.549872278</v>
      </c>
      <c r="E6" s="215">
        <v>2.5664164469999999</v>
      </c>
      <c r="F6" s="215">
        <v>2.5829606159999998</v>
      </c>
      <c r="G6" s="215">
        <v>2.5995047849999899</v>
      </c>
      <c r="H6" s="215">
        <v>2.6160489539999898</v>
      </c>
      <c r="I6" s="215">
        <v>2.6325931229999902</v>
      </c>
      <c r="J6" s="215">
        <v>2.64913729199999</v>
      </c>
      <c r="K6" s="215">
        <v>2.6656814609999899</v>
      </c>
      <c r="L6" s="215">
        <v>2.6822256299999898</v>
      </c>
      <c r="M6" s="215">
        <v>2.7376227179999901</v>
      </c>
      <c r="N6" s="215">
        <v>2.79301980599999</v>
      </c>
      <c r="O6" s="215">
        <v>2.8484168939999899</v>
      </c>
      <c r="P6" s="215">
        <v>2.9038139819999902</v>
      </c>
      <c r="Q6" s="215">
        <v>2.9592110699999901</v>
      </c>
      <c r="R6" s="215">
        <v>3.0146081579999899</v>
      </c>
      <c r="S6" s="215">
        <v>3.0700052459999898</v>
      </c>
      <c r="T6" s="215">
        <v>3.1254023339999901</v>
      </c>
      <c r="U6" s="215">
        <v>3.18079942199999</v>
      </c>
      <c r="V6" s="215">
        <v>3.2361965099999899</v>
      </c>
      <c r="W6" s="215">
        <v>3.26979447899999</v>
      </c>
      <c r="X6" s="215">
        <v>3.3033924479999901</v>
      </c>
      <c r="Y6" s="215">
        <v>3.3369904169999902</v>
      </c>
      <c r="Z6" s="215">
        <v>3.3705883860000001</v>
      </c>
      <c r="AA6" s="215">
        <v>3.4041863550000002</v>
      </c>
      <c r="AB6" s="215">
        <v>3.4377843239999999</v>
      </c>
      <c r="AC6" s="215">
        <v>3.471382293</v>
      </c>
      <c r="AD6" s="215">
        <v>3.5049802620000001</v>
      </c>
      <c r="AE6" s="215">
        <v>3.5385782309999998</v>
      </c>
      <c r="AF6" s="215">
        <v>3.5721761999999999</v>
      </c>
      <c r="AG6" s="215">
        <v>3.61968888</v>
      </c>
      <c r="AH6" s="215">
        <v>3.6672015600000001</v>
      </c>
      <c r="AI6" s="215">
        <v>3.7147142400000002</v>
      </c>
      <c r="AJ6" s="215">
        <v>3.7622269199999998</v>
      </c>
      <c r="AK6" s="215">
        <v>3.8097395999999999</v>
      </c>
      <c r="AL6" s="215">
        <v>3.85725228</v>
      </c>
      <c r="AM6" s="215">
        <v>3.9047649600000001</v>
      </c>
      <c r="AN6" s="215">
        <v>3.9522776400000001</v>
      </c>
      <c r="AO6" s="215">
        <v>3.9997903199999998</v>
      </c>
      <c r="AP6" s="215">
        <v>4.0473030000000003</v>
      </c>
      <c r="AQ6" s="215">
        <v>4.5073986599999998</v>
      </c>
      <c r="AR6" s="215">
        <v>4.9674943200000001</v>
      </c>
      <c r="AS6" s="215">
        <v>5.4275899799999898</v>
      </c>
      <c r="AT6" s="215">
        <v>5.8876856399999999</v>
      </c>
      <c r="AU6" s="215">
        <v>6.3477812999999896</v>
      </c>
      <c r="AV6" s="215">
        <v>6.8078769599999998</v>
      </c>
      <c r="AW6" s="215">
        <v>7.2679726199999903</v>
      </c>
      <c r="AX6" s="215">
        <v>7.7280682799999898</v>
      </c>
      <c r="AY6" s="215">
        <v>8.1881639399999901</v>
      </c>
      <c r="AZ6" s="215">
        <v>8.6482595999999905</v>
      </c>
      <c r="BA6" s="215">
        <v>8.7875841407142499</v>
      </c>
      <c r="BB6" s="215">
        <v>8.9269086814285092</v>
      </c>
      <c r="BC6" s="215">
        <v>9.0662332221427704</v>
      </c>
      <c r="BD6" s="215">
        <v>9.2055577628570298</v>
      </c>
      <c r="BE6" s="215">
        <v>9.3448823035712998</v>
      </c>
      <c r="BF6" s="215">
        <v>9.4842068442855592</v>
      </c>
      <c r="BG6" s="215">
        <v>9.6235313849998203</v>
      </c>
      <c r="BH6" s="215">
        <v>9.7628559257140797</v>
      </c>
      <c r="BI6" s="215">
        <v>9.9021804664283408</v>
      </c>
      <c r="BJ6" s="215">
        <v>10.0415050071426</v>
      </c>
      <c r="BK6" s="215">
        <v>10.3560138124283</v>
      </c>
      <c r="BL6" s="215">
        <v>10.6705226177141</v>
      </c>
      <c r="BM6" s="215">
        <v>10.9850314229998</v>
      </c>
      <c r="BN6" s="215">
        <v>11.299540228285601</v>
      </c>
      <c r="BO6" s="215">
        <v>11.6140490335713</v>
      </c>
      <c r="BP6" s="215">
        <v>11.928557838856999</v>
      </c>
      <c r="BQ6" s="215">
        <v>12.2430666441428</v>
      </c>
      <c r="BR6" s="215">
        <v>12.5575754494285</v>
      </c>
      <c r="BS6" s="215">
        <v>12.8720842547143</v>
      </c>
      <c r="BT6" s="215">
        <v>13.18659306</v>
      </c>
      <c r="BU6" s="215">
        <v>13.209790194</v>
      </c>
      <c r="BV6" s="215">
        <v>13.232987328</v>
      </c>
      <c r="BW6" s="215">
        <v>13.256184462</v>
      </c>
      <c r="BX6" s="215">
        <v>13.279381596</v>
      </c>
      <c r="BY6" s="215">
        <v>13.30257873</v>
      </c>
      <c r="BZ6" s="215">
        <v>13.325775864000001</v>
      </c>
      <c r="CA6" s="215">
        <v>13.348972998000001</v>
      </c>
      <c r="CB6" s="215">
        <v>13.372170132000001</v>
      </c>
      <c r="CC6" s="215">
        <v>13.395367265999999</v>
      </c>
      <c r="CD6" s="215">
        <v>13.418564399999999</v>
      </c>
      <c r="CE6" s="215">
        <v>14.52632769</v>
      </c>
      <c r="CF6" s="215">
        <v>15.63409098</v>
      </c>
      <c r="CG6" s="215">
        <v>16.741854270000001</v>
      </c>
      <c r="CH6" s="215">
        <v>17.849617559999999</v>
      </c>
      <c r="CI6" s="215">
        <v>18.95738085</v>
      </c>
      <c r="CJ6" s="215">
        <v>20.065144140000001</v>
      </c>
      <c r="CK6" s="215">
        <v>21.172907429999999</v>
      </c>
      <c r="CL6" s="215">
        <v>22.28067072</v>
      </c>
      <c r="CM6" s="215">
        <v>23.388434010000001</v>
      </c>
      <c r="CN6" s="215">
        <v>24.496197299999999</v>
      </c>
      <c r="CO6" s="215">
        <v>25.66390668</v>
      </c>
      <c r="CP6" s="215">
        <v>26.831616060000002</v>
      </c>
      <c r="CQ6" s="215">
        <v>27.99932544</v>
      </c>
      <c r="CR6" s="215">
        <v>29.167034819999898</v>
      </c>
      <c r="CS6" s="215">
        <v>30.3347441999999</v>
      </c>
      <c r="CT6" s="215">
        <v>31.502453579999901</v>
      </c>
      <c r="CU6" s="215">
        <v>32.670162959999899</v>
      </c>
      <c r="CV6" s="215">
        <v>33.837872339999898</v>
      </c>
      <c r="CW6" s="215">
        <v>35.005581719999903</v>
      </c>
      <c r="CX6" s="215">
        <v>36.173290999999999</v>
      </c>
    </row>
    <row r="7" spans="1:102">
      <c r="A7" s="214" t="s">
        <v>14</v>
      </c>
      <c r="B7" s="215">
        <v>0</v>
      </c>
      <c r="C7" s="215">
        <v>90.078183498000001</v>
      </c>
      <c r="D7" s="215">
        <v>93.154264655999995</v>
      </c>
      <c r="E7" s="215">
        <v>96.230345814000003</v>
      </c>
      <c r="F7" s="215">
        <v>99.306426971999997</v>
      </c>
      <c r="G7" s="215">
        <v>102.38250813000001</v>
      </c>
      <c r="H7" s="215">
        <v>103.303409364</v>
      </c>
      <c r="I7" s="215">
        <v>104.224310598</v>
      </c>
      <c r="J7" s="215">
        <v>105.145211832</v>
      </c>
      <c r="K7" s="215">
        <v>106.066113066</v>
      </c>
      <c r="L7" s="215">
        <v>106.9870143</v>
      </c>
      <c r="M7" s="215">
        <v>107.701810446</v>
      </c>
      <c r="N7" s="215">
        <v>108.41660659199999</v>
      </c>
      <c r="O7" s="215">
        <v>109.13140273800001</v>
      </c>
      <c r="P7" s="215">
        <v>109.846198884</v>
      </c>
      <c r="Q7" s="215">
        <v>110.56099503</v>
      </c>
      <c r="R7" s="215">
        <v>110.82237426</v>
      </c>
      <c r="S7" s="215">
        <v>111.08375349000001</v>
      </c>
      <c r="T7" s="215">
        <v>111.34513272</v>
      </c>
      <c r="U7" s="215">
        <v>111.60651195</v>
      </c>
      <c r="V7" s="215">
        <v>111.86789118</v>
      </c>
      <c r="W7" s="215">
        <v>113.76157686000001</v>
      </c>
      <c r="X7" s="215">
        <v>115.65526254</v>
      </c>
      <c r="Y7" s="215">
        <v>117.54894822</v>
      </c>
      <c r="Z7" s="215">
        <v>119.4426339</v>
      </c>
      <c r="AA7" s="215">
        <v>121.33631957999999</v>
      </c>
      <c r="AB7" s="215">
        <v>122.509557564</v>
      </c>
      <c r="AC7" s="215">
        <v>123.682795548</v>
      </c>
      <c r="AD7" s="215">
        <v>124.856033532</v>
      </c>
      <c r="AE7" s="215">
        <v>126.02927151599999</v>
      </c>
      <c r="AF7" s="215">
        <v>127.20250950000001</v>
      </c>
      <c r="AG7" s="215">
        <v>128.99140949400001</v>
      </c>
      <c r="AH7" s="215">
        <v>130.780309488</v>
      </c>
      <c r="AI7" s="215">
        <v>132.56920948199999</v>
      </c>
      <c r="AJ7" s="215">
        <v>134.35810947600001</v>
      </c>
      <c r="AK7" s="215">
        <v>136.14700947</v>
      </c>
      <c r="AL7" s="215">
        <v>136.78585671600001</v>
      </c>
      <c r="AM7" s="215">
        <v>137.424703962</v>
      </c>
      <c r="AN7" s="215">
        <v>138.06355120800001</v>
      </c>
      <c r="AO7" s="215">
        <v>138.70239845399999</v>
      </c>
      <c r="AP7" s="215">
        <v>139.3412457</v>
      </c>
      <c r="AQ7" s="215">
        <v>140.21297646599999</v>
      </c>
      <c r="AR7" s="215">
        <v>141.084707232</v>
      </c>
      <c r="AS7" s="215">
        <v>141.95643799800001</v>
      </c>
      <c r="AT7" s="215">
        <v>142.828168764</v>
      </c>
      <c r="AU7" s="215">
        <v>143.69989953000001</v>
      </c>
      <c r="AV7" s="215">
        <v>144.44944973400001</v>
      </c>
      <c r="AW7" s="215">
        <v>145.19899993799999</v>
      </c>
      <c r="AX7" s="215">
        <v>145.94855014199999</v>
      </c>
      <c r="AY7" s="215">
        <v>146.69810034599999</v>
      </c>
      <c r="AZ7" s="215">
        <v>147.44765054999999</v>
      </c>
      <c r="BA7" s="215">
        <v>147.73369829999999</v>
      </c>
      <c r="BB7" s="215">
        <v>148.01974605000001</v>
      </c>
      <c r="BC7" s="215">
        <v>148.3057938</v>
      </c>
      <c r="BD7" s="215">
        <v>148.59184155</v>
      </c>
      <c r="BE7" s="215">
        <v>148.87788929999999</v>
      </c>
      <c r="BF7" s="215">
        <v>150.01575453000001</v>
      </c>
      <c r="BG7" s="215">
        <v>151.15361976</v>
      </c>
      <c r="BH7" s="215">
        <v>152.29148498999999</v>
      </c>
      <c r="BI7" s="215">
        <v>153.42935022</v>
      </c>
      <c r="BJ7" s="215">
        <v>154.56721544999999</v>
      </c>
      <c r="BK7" s="215">
        <v>155.61652386599999</v>
      </c>
      <c r="BL7" s="215">
        <v>156.665832282</v>
      </c>
      <c r="BM7" s="215">
        <v>157.715140698</v>
      </c>
      <c r="BN7" s="215">
        <v>158.764449114</v>
      </c>
      <c r="BO7" s="215">
        <v>159.81375753</v>
      </c>
      <c r="BP7" s="215">
        <v>160.164601788</v>
      </c>
      <c r="BQ7" s="215">
        <v>160.51544604599999</v>
      </c>
      <c r="BR7" s="215">
        <v>160.86629030399999</v>
      </c>
      <c r="BS7" s="215">
        <v>161.21713456200001</v>
      </c>
      <c r="BT7" s="215">
        <v>161.56797882000001</v>
      </c>
      <c r="BU7" s="215">
        <v>163.072651458</v>
      </c>
      <c r="BV7" s="215">
        <v>164.57732409600001</v>
      </c>
      <c r="BW7" s="215">
        <v>166.081996734</v>
      </c>
      <c r="BX7" s="215">
        <v>167.58666937199999</v>
      </c>
      <c r="BY7" s="215">
        <v>169.09134201000001</v>
      </c>
      <c r="BZ7" s="215">
        <v>172.87848730799999</v>
      </c>
      <c r="CA7" s="215">
        <v>176.665632606</v>
      </c>
      <c r="CB7" s="215">
        <v>180.45277790399999</v>
      </c>
      <c r="CC7" s="215">
        <v>184.239923202</v>
      </c>
      <c r="CD7" s="215">
        <v>188.02706850000001</v>
      </c>
      <c r="CE7" s="215">
        <v>191.32375444199999</v>
      </c>
      <c r="CF7" s="215">
        <v>194.62044038400001</v>
      </c>
      <c r="CG7" s="215">
        <v>197.91712632599999</v>
      </c>
      <c r="CH7" s="215">
        <v>201.213812268</v>
      </c>
      <c r="CI7" s="215">
        <v>204.51049821000001</v>
      </c>
      <c r="CJ7" s="215">
        <v>211.072241244</v>
      </c>
      <c r="CK7" s="215">
        <v>217.63398427800001</v>
      </c>
      <c r="CL7" s="215">
        <v>224.195727312</v>
      </c>
      <c r="CM7" s="215">
        <v>230.75747034599999</v>
      </c>
      <c r="CN7" s="215">
        <v>237.31921338000001</v>
      </c>
      <c r="CO7" s="215">
        <v>249.44419945800001</v>
      </c>
      <c r="CP7" s="215">
        <v>261.56918553600002</v>
      </c>
      <c r="CQ7" s="215">
        <v>273.69417161400003</v>
      </c>
      <c r="CR7" s="215">
        <v>285.81915769199998</v>
      </c>
      <c r="CS7" s="215">
        <v>297.94414376999998</v>
      </c>
      <c r="CT7" s="215">
        <v>299.463264546</v>
      </c>
      <c r="CU7" s="215">
        <v>300.98238532200003</v>
      </c>
      <c r="CV7" s="215">
        <v>302.50150609799999</v>
      </c>
      <c r="CW7" s="215">
        <v>304.02062687400002</v>
      </c>
      <c r="CX7" s="215">
        <v>305.53974799999997</v>
      </c>
    </row>
    <row r="8" spans="1:102">
      <c r="A8" s="214" t="s">
        <v>15</v>
      </c>
      <c r="B8" s="215">
        <v>0</v>
      </c>
      <c r="C8" s="215">
        <v>1.18751883612</v>
      </c>
      <c r="D8" s="215">
        <v>1.3444031672400001</v>
      </c>
      <c r="E8" s="215">
        <v>1.50128749836</v>
      </c>
      <c r="F8" s="215">
        <v>1.6581718294800001</v>
      </c>
      <c r="G8" s="215">
        <v>1.8150561606</v>
      </c>
      <c r="H8" s="215">
        <v>1.9719404917200001</v>
      </c>
      <c r="I8" s="215">
        <v>2.12882482284</v>
      </c>
      <c r="J8" s="215">
        <v>2.2857091539600001</v>
      </c>
      <c r="K8" s="215">
        <v>2.4425934850800002</v>
      </c>
      <c r="L8" s="215">
        <v>2.5994778161999998</v>
      </c>
      <c r="M8" s="215">
        <v>2.75636214732</v>
      </c>
      <c r="N8" s="215">
        <v>2.9132464784400001</v>
      </c>
      <c r="O8" s="215">
        <v>3.0701308095600002</v>
      </c>
      <c r="P8" s="215">
        <v>3.2270151406799998</v>
      </c>
      <c r="Q8" s="215">
        <v>3.3838994717999999</v>
      </c>
      <c r="R8" s="215">
        <v>3.5407838029200001</v>
      </c>
      <c r="S8" s="215">
        <v>3.6976681340400002</v>
      </c>
      <c r="T8" s="215">
        <v>3.8545524651599998</v>
      </c>
      <c r="U8" s="215">
        <v>4.0114367962799999</v>
      </c>
      <c r="V8" s="215">
        <v>4.1683211273999996</v>
      </c>
      <c r="W8" s="215">
        <v>4.3252054585200002</v>
      </c>
      <c r="X8" s="215">
        <v>4.4820897896399901</v>
      </c>
      <c r="Y8" s="215">
        <v>4.6389741207600004</v>
      </c>
      <c r="Z8" s="215">
        <v>4.79585845188</v>
      </c>
      <c r="AA8" s="215">
        <v>4.9527427829999899</v>
      </c>
      <c r="AB8" s="215">
        <v>5.0181746442000001</v>
      </c>
      <c r="AC8" s="215">
        <v>5.0836065053999899</v>
      </c>
      <c r="AD8" s="215">
        <v>5.1490383666000001</v>
      </c>
      <c r="AE8" s="215">
        <v>5.2144702277999899</v>
      </c>
      <c r="AF8" s="215">
        <v>5.2799020890000001</v>
      </c>
      <c r="AG8" s="215">
        <v>5.3453339501999899</v>
      </c>
      <c r="AH8" s="215">
        <v>5.4107658114000001</v>
      </c>
      <c r="AI8" s="215">
        <v>5.4761976725999899</v>
      </c>
      <c r="AJ8" s="215">
        <v>5.5416295338000001</v>
      </c>
      <c r="AK8" s="215">
        <v>5.6070613949999899</v>
      </c>
      <c r="AL8" s="215">
        <v>5.6724932562000001</v>
      </c>
      <c r="AM8" s="215">
        <v>5.7379251173999899</v>
      </c>
      <c r="AN8" s="215">
        <v>5.8033569786000001</v>
      </c>
      <c r="AO8" s="215">
        <v>5.8687888397999899</v>
      </c>
      <c r="AP8" s="215">
        <v>5.9342207009999903</v>
      </c>
      <c r="AQ8" s="215">
        <v>5.9996525621999899</v>
      </c>
      <c r="AR8" s="215">
        <v>6.0650844233999903</v>
      </c>
      <c r="AS8" s="215">
        <v>6.1305162845999899</v>
      </c>
      <c r="AT8" s="215">
        <v>6.1959481457999903</v>
      </c>
      <c r="AU8" s="215">
        <v>6.2613800069999899</v>
      </c>
      <c r="AV8" s="215">
        <v>6.3268118681999903</v>
      </c>
      <c r="AW8" s="215">
        <v>6.3922437293999899</v>
      </c>
      <c r="AX8" s="215">
        <v>6.4576755905999903</v>
      </c>
      <c r="AY8" s="215">
        <v>6.5231074517999899</v>
      </c>
      <c r="AZ8" s="215">
        <v>6.5885393129999903</v>
      </c>
      <c r="BA8" s="215">
        <v>6.5932056292799901</v>
      </c>
      <c r="BB8" s="215">
        <v>6.5978719455599899</v>
      </c>
      <c r="BC8" s="215">
        <v>6.6025382618399897</v>
      </c>
      <c r="BD8" s="215">
        <v>6.6072045781200002</v>
      </c>
      <c r="BE8" s="215">
        <v>6.6118708944</v>
      </c>
      <c r="BF8" s="215">
        <v>6.6165372106799998</v>
      </c>
      <c r="BG8" s="215">
        <v>6.6212035269599996</v>
      </c>
      <c r="BH8" s="215">
        <v>6.6258698432400003</v>
      </c>
      <c r="BI8" s="215">
        <v>6.6305361595200001</v>
      </c>
      <c r="BJ8" s="215">
        <v>6.6352024757999999</v>
      </c>
      <c r="BK8" s="215">
        <v>6.6398687920799997</v>
      </c>
      <c r="BL8" s="215">
        <v>6.6445351083600004</v>
      </c>
      <c r="BM8" s="215">
        <v>6.6492014246400002</v>
      </c>
      <c r="BN8" s="215">
        <v>6.65386774092</v>
      </c>
      <c r="BO8" s="215">
        <v>6.6585340571999998</v>
      </c>
      <c r="BP8" s="215">
        <v>6.6632003734799996</v>
      </c>
      <c r="BQ8" s="215">
        <v>6.6678666897600003</v>
      </c>
      <c r="BR8" s="215">
        <v>6.6725330060400001</v>
      </c>
      <c r="BS8" s="215">
        <v>6.6771993223199999</v>
      </c>
      <c r="BT8" s="215">
        <v>6.6818656385999997</v>
      </c>
      <c r="BU8" s="215">
        <v>6.6865319548800004</v>
      </c>
      <c r="BV8" s="215">
        <v>6.6911982711600002</v>
      </c>
      <c r="BW8" s="215">
        <v>6.69586458744</v>
      </c>
      <c r="BX8" s="215">
        <v>6.7005309037199998</v>
      </c>
      <c r="BY8" s="215">
        <v>6.7051972199999996</v>
      </c>
      <c r="BZ8" s="215">
        <v>6.7885635711600001</v>
      </c>
      <c r="CA8" s="215">
        <v>6.8719299223199997</v>
      </c>
      <c r="CB8" s="215">
        <v>6.9552962734800001</v>
      </c>
      <c r="CC8" s="215">
        <v>7.0386626246399997</v>
      </c>
      <c r="CD8" s="215">
        <v>7.1220289758000002</v>
      </c>
      <c r="CE8" s="215">
        <v>7.2053953269599997</v>
      </c>
      <c r="CF8" s="215">
        <v>7.2887616781200002</v>
      </c>
      <c r="CG8" s="215">
        <v>7.3721280292799998</v>
      </c>
      <c r="CH8" s="215">
        <v>7.4554943804400002</v>
      </c>
      <c r="CI8" s="215">
        <v>7.5388607315999998</v>
      </c>
      <c r="CJ8" s="215">
        <v>7.6222270827600003</v>
      </c>
      <c r="CK8" s="215">
        <v>7.7055934339199998</v>
      </c>
      <c r="CL8" s="215">
        <v>7.7889597850800003</v>
      </c>
      <c r="CM8" s="215">
        <v>7.8723261362399999</v>
      </c>
      <c r="CN8" s="215">
        <v>7.9556924874000003</v>
      </c>
      <c r="CO8" s="215">
        <v>8.0390588385600008</v>
      </c>
      <c r="CP8" s="215">
        <v>8.1224251897199995</v>
      </c>
      <c r="CQ8" s="215">
        <v>8.20579154088</v>
      </c>
      <c r="CR8" s="215">
        <v>8.2891578920400004</v>
      </c>
      <c r="CS8" s="215">
        <v>8.3725242432000009</v>
      </c>
      <c r="CT8" s="215">
        <v>8.4558905943599996</v>
      </c>
      <c r="CU8" s="215">
        <v>8.53925694552</v>
      </c>
      <c r="CV8" s="215">
        <v>8.6226232966800005</v>
      </c>
      <c r="CW8" s="215">
        <v>8.7059896478399992</v>
      </c>
      <c r="CX8" s="215">
        <v>8.7893559999999997</v>
      </c>
    </row>
    <row r="9" spans="1:102">
      <c r="A9" s="214" t="s">
        <v>17</v>
      </c>
      <c r="B9" s="215">
        <v>0</v>
      </c>
      <c r="C9" s="215">
        <v>135.80587128312001</v>
      </c>
      <c r="D9" s="215">
        <v>139.66332908123999</v>
      </c>
      <c r="E9" s="215">
        <v>143.52078687936</v>
      </c>
      <c r="F9" s="215">
        <v>147.37824467748001</v>
      </c>
      <c r="G9" s="215">
        <v>151.23570247559999</v>
      </c>
      <c r="H9" s="215">
        <v>152.34978288971999</v>
      </c>
      <c r="I9" s="215">
        <v>153.46386330383999</v>
      </c>
      <c r="J9" s="215">
        <v>154.57794371795998</v>
      </c>
      <c r="K9" s="215">
        <v>155.69202413208001</v>
      </c>
      <c r="L9" s="215">
        <v>156.80610454619998</v>
      </c>
      <c r="M9" s="215">
        <v>157.75229823132</v>
      </c>
      <c r="N9" s="215">
        <v>158.69849191643996</v>
      </c>
      <c r="O9" s="215">
        <v>159.64468560155998</v>
      </c>
      <c r="P9" s="215">
        <v>160.59087928668001</v>
      </c>
      <c r="Q9" s="215">
        <v>161.53707297179997</v>
      </c>
      <c r="R9" s="215">
        <v>162.50386606091999</v>
      </c>
      <c r="S9" s="215">
        <v>163.47065915003998</v>
      </c>
      <c r="T9" s="215">
        <v>164.43745223916</v>
      </c>
      <c r="U9" s="215">
        <v>165.40424532828001</v>
      </c>
      <c r="V9" s="215">
        <v>166.3710384174</v>
      </c>
      <c r="W9" s="215">
        <v>168.89448055751998</v>
      </c>
      <c r="X9" s="215">
        <v>171.41792269763997</v>
      </c>
      <c r="Y9" s="215">
        <v>173.94136483775998</v>
      </c>
      <c r="Z9" s="215">
        <v>176.46480697788002</v>
      </c>
      <c r="AA9" s="215">
        <v>178.98824911799997</v>
      </c>
      <c r="AB9" s="215">
        <v>180.42621641220001</v>
      </c>
      <c r="AC9" s="215">
        <v>181.86418370640007</v>
      </c>
      <c r="AD9" s="215">
        <v>183.30215100060008</v>
      </c>
      <c r="AE9" s="215">
        <v>184.74011829480008</v>
      </c>
      <c r="AF9" s="215">
        <v>186.17808558900009</v>
      </c>
      <c r="AG9" s="215">
        <v>189.6128684442001</v>
      </c>
      <c r="AH9" s="215">
        <v>193.04765129940012</v>
      </c>
      <c r="AI9" s="215">
        <v>196.48243415460007</v>
      </c>
      <c r="AJ9" s="215">
        <v>199.91721700980011</v>
      </c>
      <c r="AK9" s="215">
        <v>203.3519998650001</v>
      </c>
      <c r="AL9" s="215">
        <v>204.3740348922</v>
      </c>
      <c r="AM9" s="215">
        <v>205.39606991939996</v>
      </c>
      <c r="AN9" s="215">
        <v>206.41810494660001</v>
      </c>
      <c r="AO9" s="215">
        <v>207.4401399738</v>
      </c>
      <c r="AP9" s="215">
        <v>208.46217500099999</v>
      </c>
      <c r="AQ9" s="215">
        <v>209.99399966819999</v>
      </c>
      <c r="AR9" s="215">
        <v>211.52582433539999</v>
      </c>
      <c r="AS9" s="215">
        <v>213.05764900259999</v>
      </c>
      <c r="AT9" s="215">
        <v>214.58947366979999</v>
      </c>
      <c r="AU9" s="215">
        <v>216.12129833700007</v>
      </c>
      <c r="AV9" s="215">
        <v>217.60328228220001</v>
      </c>
      <c r="AW9" s="215">
        <v>219.08526622739996</v>
      </c>
      <c r="AX9" s="215">
        <v>220.56725017259998</v>
      </c>
      <c r="AY9" s="215">
        <v>222.04923411779998</v>
      </c>
      <c r="AZ9" s="215">
        <v>223.53121806299995</v>
      </c>
      <c r="BA9" s="215">
        <v>225.12016152999422</v>
      </c>
      <c r="BB9" s="215">
        <v>226.70910499698851</v>
      </c>
      <c r="BC9" s="215">
        <v>228.29804846398275</v>
      </c>
      <c r="BD9" s="215">
        <v>229.88699193097702</v>
      </c>
      <c r="BE9" s="215">
        <v>231.47593539797128</v>
      </c>
      <c r="BF9" s="215">
        <v>234.38190814496556</v>
      </c>
      <c r="BG9" s="215">
        <v>237.28788089195982</v>
      </c>
      <c r="BH9" s="215">
        <v>240.19385363895407</v>
      </c>
      <c r="BI9" s="215">
        <v>243.09982638594826</v>
      </c>
      <c r="BJ9" s="215">
        <v>246.00579913294251</v>
      </c>
      <c r="BK9" s="215">
        <v>248.20107469050819</v>
      </c>
      <c r="BL9" s="215">
        <v>250.39635024807399</v>
      </c>
      <c r="BM9" s="215">
        <v>252.59162580563981</v>
      </c>
      <c r="BN9" s="215">
        <v>254.7869013632056</v>
      </c>
      <c r="BO9" s="215">
        <v>256.98217692077128</v>
      </c>
      <c r="BP9" s="215">
        <v>257.65870054033701</v>
      </c>
      <c r="BQ9" s="215">
        <v>258.33522415990279</v>
      </c>
      <c r="BR9" s="215">
        <v>259.01174777946846</v>
      </c>
      <c r="BS9" s="215">
        <v>259.68827139903431</v>
      </c>
      <c r="BT9" s="215">
        <v>260.36479501860003</v>
      </c>
      <c r="BU9" s="215">
        <v>262.64742068688003</v>
      </c>
      <c r="BV9" s="215">
        <v>264.93004635515996</v>
      </c>
      <c r="BW9" s="215">
        <v>267.21267202344001</v>
      </c>
      <c r="BX9" s="215">
        <v>269.49529769171994</v>
      </c>
      <c r="BY9" s="215">
        <v>271.77792335999999</v>
      </c>
      <c r="BZ9" s="215">
        <v>276.86325650315996</v>
      </c>
      <c r="CA9" s="215">
        <v>281.94858964632004</v>
      </c>
      <c r="CB9" s="215">
        <v>287.03392278947996</v>
      </c>
      <c r="CC9" s="215">
        <v>292.11925593263999</v>
      </c>
      <c r="CD9" s="215">
        <v>297.20458907580002</v>
      </c>
      <c r="CE9" s="215">
        <v>302.37931585896013</v>
      </c>
      <c r="CF9" s="215">
        <v>307.55404264212001</v>
      </c>
      <c r="CG9" s="215">
        <v>312.72876942528001</v>
      </c>
      <c r="CH9" s="215">
        <v>317.90349620843995</v>
      </c>
      <c r="CI9" s="215">
        <v>323.0782229916</v>
      </c>
      <c r="CJ9" s="215">
        <v>334.21488686675997</v>
      </c>
      <c r="CK9" s="215">
        <v>345.35155074191999</v>
      </c>
      <c r="CL9" s="215">
        <v>356.48821461708002</v>
      </c>
      <c r="CM9" s="215">
        <v>367.62487849224004</v>
      </c>
      <c r="CN9" s="215">
        <v>378.76154236740001</v>
      </c>
      <c r="CO9" s="215">
        <v>401.29620865656</v>
      </c>
      <c r="CP9" s="215">
        <v>423.83087494572004</v>
      </c>
      <c r="CQ9" s="215">
        <v>446.36554123488003</v>
      </c>
      <c r="CR9" s="215">
        <v>468.9002075240399</v>
      </c>
      <c r="CS9" s="215">
        <v>491.43487381319994</v>
      </c>
      <c r="CT9" s="215">
        <v>497.87369964035986</v>
      </c>
      <c r="CU9" s="215">
        <v>504.31252546751989</v>
      </c>
      <c r="CV9" s="215">
        <v>510.75135129467992</v>
      </c>
      <c r="CW9" s="215">
        <v>517.19017712183995</v>
      </c>
      <c r="CX9" s="219">
        <f>SUM(CX5:CX8)</f>
        <v>523.62900300000001</v>
      </c>
    </row>
    <row r="11" spans="1:102" s="1" customFormat="1">
      <c r="A1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s="46"/>
      <c r="CW11" s="46"/>
    </row>
    <row r="12" spans="1:102" s="1" customFormat="1">
      <c r="A12"/>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s="46"/>
      <c r="CW12" s="46"/>
    </row>
    <row r="13" spans="1:102" s="1" customFormat="1" ht="14.5">
      <c r="A13" s="47"/>
      <c r="B13" s="140"/>
      <c r="C13" s="46"/>
      <c r="D13" s="46"/>
      <c r="E13" s="46"/>
      <c r="F13" s="46"/>
      <c r="G13" s="46"/>
      <c r="H13" s="46"/>
      <c r="I13" s="46"/>
      <c r="J13" s="46"/>
      <c r="K13" s="46"/>
      <c r="L13" s="46"/>
      <c r="M13" s="46"/>
      <c r="N13" s="46"/>
      <c r="O13" s="46"/>
      <c r="P13" s="46"/>
      <c r="Q13" s="46"/>
      <c r="R13" s="46"/>
      <c r="S13" s="46"/>
      <c r="T13" s="46"/>
      <c r="U13" s="46"/>
      <c r="V13" s="46"/>
      <c r="W13" s="46"/>
      <c r="X13" s="46"/>
      <c r="Y13" s="46"/>
      <c r="Z13" s="46"/>
      <c r="AA13" s="46"/>
      <c r="AB13" s="46"/>
      <c r="AC13" s="46"/>
      <c r="AD13" s="46"/>
      <c r="AE13" s="46"/>
      <c r="AF13" s="46"/>
      <c r="AG13" s="46"/>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6"/>
      <c r="CK13" s="46"/>
      <c r="CL13" s="46"/>
      <c r="CM13" s="46"/>
      <c r="CN13" s="46"/>
      <c r="CO13" s="46"/>
      <c r="CP13" s="46"/>
      <c r="CQ13" s="46"/>
      <c r="CR13" s="46"/>
      <c r="CS13" s="46"/>
      <c r="CT13" s="46"/>
      <c r="CU13" s="46"/>
      <c r="CV13" s="46"/>
      <c r="CW13" s="46"/>
    </row>
    <row r="32" spans="2:101" s="1" customFormat="1" ht="14.5">
      <c r="B32" s="1">
        <v>0</v>
      </c>
      <c r="C32" s="1">
        <v>1</v>
      </c>
      <c r="D32" s="1">
        <v>2</v>
      </c>
      <c r="E32" s="1">
        <v>3</v>
      </c>
      <c r="F32" s="1">
        <v>4</v>
      </c>
      <c r="G32" s="1">
        <v>5</v>
      </c>
      <c r="H32" s="1">
        <v>6</v>
      </c>
      <c r="I32" s="1">
        <v>7</v>
      </c>
      <c r="J32" s="1">
        <v>8</v>
      </c>
      <c r="K32" s="1">
        <v>9</v>
      </c>
      <c r="L32" s="1">
        <v>10</v>
      </c>
      <c r="M32" s="1">
        <v>11</v>
      </c>
      <c r="N32" s="1">
        <v>12</v>
      </c>
      <c r="O32" s="1">
        <v>13</v>
      </c>
      <c r="P32" s="1">
        <v>14</v>
      </c>
      <c r="Q32" s="1">
        <v>15</v>
      </c>
      <c r="R32" s="1">
        <v>16</v>
      </c>
      <c r="S32" s="1">
        <v>17</v>
      </c>
      <c r="T32" s="1">
        <v>18</v>
      </c>
      <c r="U32" s="1">
        <v>19</v>
      </c>
      <c r="V32" s="1">
        <v>20</v>
      </c>
      <c r="W32" s="1">
        <v>21</v>
      </c>
      <c r="X32" s="1">
        <v>22</v>
      </c>
      <c r="Y32" s="1">
        <v>23</v>
      </c>
      <c r="Z32" s="1">
        <v>24</v>
      </c>
      <c r="AA32" s="1">
        <v>25</v>
      </c>
      <c r="AB32" s="1">
        <v>26</v>
      </c>
      <c r="AC32" s="1">
        <v>27</v>
      </c>
      <c r="AD32" s="1">
        <v>28</v>
      </c>
      <c r="AE32" s="1">
        <v>29</v>
      </c>
      <c r="AF32" s="1">
        <v>30</v>
      </c>
      <c r="AG32" s="1">
        <v>31</v>
      </c>
      <c r="AH32" s="1">
        <v>32</v>
      </c>
      <c r="AI32" s="1">
        <v>33</v>
      </c>
      <c r="AJ32" s="1">
        <v>34</v>
      </c>
      <c r="AK32" s="1">
        <v>35</v>
      </c>
      <c r="AL32" s="1">
        <v>36</v>
      </c>
      <c r="AM32" s="1">
        <v>37</v>
      </c>
      <c r="AN32" s="1">
        <v>38</v>
      </c>
      <c r="AO32" s="1">
        <v>39</v>
      </c>
      <c r="AP32" s="1">
        <v>40</v>
      </c>
      <c r="AQ32" s="1">
        <v>41</v>
      </c>
      <c r="AR32" s="1">
        <v>42</v>
      </c>
      <c r="AS32" s="1">
        <v>43</v>
      </c>
      <c r="AT32" s="1">
        <v>44</v>
      </c>
      <c r="AU32" s="1">
        <v>45</v>
      </c>
      <c r="AV32" s="1">
        <v>46</v>
      </c>
      <c r="AW32" s="1">
        <v>47</v>
      </c>
      <c r="AX32" s="1">
        <v>48</v>
      </c>
      <c r="AY32" s="1">
        <v>49</v>
      </c>
      <c r="AZ32" s="1">
        <v>50</v>
      </c>
      <c r="BA32" s="1">
        <v>51</v>
      </c>
      <c r="BB32" s="1">
        <v>52</v>
      </c>
      <c r="BC32" s="1">
        <v>53</v>
      </c>
      <c r="BD32" s="1">
        <v>54</v>
      </c>
      <c r="BE32" s="1">
        <v>55</v>
      </c>
      <c r="BF32" s="1">
        <v>56</v>
      </c>
      <c r="BG32" s="1">
        <v>57</v>
      </c>
      <c r="BH32" s="1">
        <v>58</v>
      </c>
      <c r="BI32" s="1">
        <v>59</v>
      </c>
      <c r="BJ32" s="1">
        <v>60</v>
      </c>
      <c r="BK32" s="1">
        <v>61</v>
      </c>
      <c r="BL32" s="1">
        <v>62</v>
      </c>
      <c r="BM32" s="1">
        <v>63</v>
      </c>
      <c r="BN32" s="1">
        <v>64</v>
      </c>
      <c r="BO32" s="1">
        <v>65</v>
      </c>
      <c r="BP32" s="1">
        <v>66</v>
      </c>
      <c r="BQ32" s="1">
        <v>67</v>
      </c>
      <c r="BR32" s="1">
        <v>68</v>
      </c>
      <c r="BS32" s="1">
        <v>69</v>
      </c>
      <c r="BT32" s="1">
        <v>70</v>
      </c>
      <c r="BU32" s="1">
        <v>71</v>
      </c>
      <c r="BV32" s="1">
        <v>72</v>
      </c>
      <c r="BW32" s="1">
        <v>73</v>
      </c>
      <c r="BX32" s="1">
        <v>74</v>
      </c>
      <c r="BY32" s="1">
        <v>75</v>
      </c>
      <c r="BZ32" s="1">
        <v>76</v>
      </c>
      <c r="CA32" s="1">
        <v>77</v>
      </c>
      <c r="CB32" s="1">
        <v>78</v>
      </c>
      <c r="CC32" s="1">
        <v>79</v>
      </c>
      <c r="CD32" s="1">
        <v>80</v>
      </c>
      <c r="CE32" s="1">
        <v>81</v>
      </c>
      <c r="CF32" s="1">
        <v>82</v>
      </c>
      <c r="CG32" s="1">
        <v>83</v>
      </c>
      <c r="CH32" s="1">
        <v>84</v>
      </c>
      <c r="CI32" s="1">
        <v>85</v>
      </c>
      <c r="CJ32" s="1">
        <v>86</v>
      </c>
      <c r="CK32" s="1">
        <v>87</v>
      </c>
      <c r="CL32" s="1">
        <v>88</v>
      </c>
      <c r="CM32" s="1">
        <v>89</v>
      </c>
      <c r="CN32" s="1">
        <v>90</v>
      </c>
      <c r="CO32" s="1">
        <v>91</v>
      </c>
      <c r="CP32" s="1">
        <v>92</v>
      </c>
      <c r="CQ32" s="1">
        <v>93</v>
      </c>
      <c r="CR32" s="1">
        <v>94</v>
      </c>
      <c r="CS32" s="1">
        <v>95</v>
      </c>
      <c r="CT32" s="1">
        <v>96</v>
      </c>
      <c r="CU32" s="1">
        <v>97</v>
      </c>
      <c r="CV32" s="1">
        <v>98</v>
      </c>
      <c r="CW32" s="1">
        <v>99</v>
      </c>
    </row>
    <row r="33" spans="1:101">
      <c r="A33" s="214" t="s">
        <v>13</v>
      </c>
      <c r="B33" s="215">
        <v>0</v>
      </c>
      <c r="C33" s="215">
        <v>2.5333281090000002</v>
      </c>
      <c r="D33" s="215">
        <v>2.549872278</v>
      </c>
      <c r="E33" s="215">
        <v>2.5829606159999998</v>
      </c>
      <c r="F33" s="215">
        <v>2.5664164469999999</v>
      </c>
      <c r="G33" s="215">
        <v>2.5995047849999899</v>
      </c>
      <c r="H33" s="215">
        <v>2.6160489539999898</v>
      </c>
      <c r="I33" s="215">
        <v>2.6325931229999902</v>
      </c>
      <c r="J33" s="215">
        <v>2.64913729199999</v>
      </c>
      <c r="K33" s="215">
        <v>2.6656814609999899</v>
      </c>
      <c r="L33" s="215">
        <v>2.6822256299999898</v>
      </c>
      <c r="M33" s="215">
        <v>2.7376227179999901</v>
      </c>
      <c r="N33" s="215">
        <v>2.79301980599999</v>
      </c>
      <c r="O33" s="215">
        <v>2.8484168939999899</v>
      </c>
      <c r="P33" s="215">
        <v>2.9038139819999902</v>
      </c>
      <c r="Q33" s="215">
        <v>2.9592110699999901</v>
      </c>
      <c r="R33" s="215">
        <v>3.0146081579999899</v>
      </c>
      <c r="S33" s="215">
        <v>3.0700052459999898</v>
      </c>
      <c r="T33" s="215">
        <v>3.1254023339999901</v>
      </c>
      <c r="U33" s="215">
        <v>3.18079942199999</v>
      </c>
      <c r="V33" s="215">
        <v>3.2361965099999899</v>
      </c>
      <c r="W33" s="215">
        <v>3.26979447899999</v>
      </c>
      <c r="X33" s="215">
        <v>3.3033924479999901</v>
      </c>
      <c r="Y33" s="215">
        <v>3.3369904169999902</v>
      </c>
      <c r="Z33" s="215">
        <v>3.3705883860000001</v>
      </c>
      <c r="AA33" s="215">
        <v>3.4041863550000002</v>
      </c>
      <c r="AB33" s="215">
        <v>3.4377843239999999</v>
      </c>
      <c r="AC33" s="215">
        <v>3.471382293</v>
      </c>
      <c r="AD33" s="215">
        <v>3.5049802620000001</v>
      </c>
      <c r="AE33" s="215">
        <v>3.5385782309999998</v>
      </c>
      <c r="AF33" s="215">
        <v>3.5721761999999999</v>
      </c>
      <c r="AG33" s="215">
        <v>3.61968888</v>
      </c>
      <c r="AH33" s="215">
        <v>3.6672015600000001</v>
      </c>
      <c r="AI33" s="215">
        <v>3.7147142400000002</v>
      </c>
      <c r="AJ33" s="215">
        <v>3.7622269199999998</v>
      </c>
      <c r="AK33" s="215">
        <v>3.8097395999999999</v>
      </c>
      <c r="AL33" s="215">
        <v>3.85725228</v>
      </c>
      <c r="AM33" s="215">
        <v>3.9047649600000001</v>
      </c>
      <c r="AN33" s="215">
        <v>3.9522776400000001</v>
      </c>
      <c r="AO33" s="215">
        <v>3.9997903199999998</v>
      </c>
      <c r="AP33" s="215">
        <v>4.0473030000000003</v>
      </c>
      <c r="AQ33" s="215">
        <v>4.5073986599999998</v>
      </c>
      <c r="AR33" s="215">
        <v>4.9674943200000001</v>
      </c>
      <c r="AS33" s="215">
        <v>5.4275899799999898</v>
      </c>
      <c r="AT33" s="215">
        <v>5.8876856399999999</v>
      </c>
      <c r="AU33" s="215">
        <v>6.3477812999999896</v>
      </c>
      <c r="AV33" s="215">
        <v>6.8078769599999998</v>
      </c>
      <c r="AW33" s="215">
        <v>7.2679726199999903</v>
      </c>
      <c r="AX33" s="215">
        <v>7.7280682799999898</v>
      </c>
      <c r="AY33" s="215">
        <v>8.1881639399999901</v>
      </c>
      <c r="AZ33" s="215">
        <v>8.6482595999999905</v>
      </c>
      <c r="BA33" s="215">
        <v>8.7875841407142499</v>
      </c>
      <c r="BB33" s="215">
        <v>8.9269086814285092</v>
      </c>
      <c r="BC33" s="215">
        <v>9.0662332221427704</v>
      </c>
      <c r="BD33" s="215">
        <v>9.2055577628570298</v>
      </c>
      <c r="BE33" s="215">
        <v>9.3448823035712998</v>
      </c>
      <c r="BF33" s="215">
        <v>9.4842068442855592</v>
      </c>
      <c r="BG33" s="215">
        <v>9.6235313849998203</v>
      </c>
      <c r="BH33" s="215">
        <v>9.7628559257140797</v>
      </c>
      <c r="BI33" s="215">
        <v>9.9021804664283408</v>
      </c>
      <c r="BJ33" s="215">
        <v>10.0415050071426</v>
      </c>
      <c r="BK33" s="215">
        <v>10.3560138124283</v>
      </c>
      <c r="BL33" s="215">
        <v>10.6705226177141</v>
      </c>
      <c r="BM33" s="215">
        <v>10.9850314229998</v>
      </c>
      <c r="BN33" s="215">
        <v>11.299540228285601</v>
      </c>
      <c r="BO33" s="215">
        <v>11.6140490335713</v>
      </c>
      <c r="BP33" s="215">
        <v>11.928557838856999</v>
      </c>
      <c r="BQ33" s="215">
        <v>12.2430666441428</v>
      </c>
      <c r="BR33" s="215">
        <v>12.5575754494285</v>
      </c>
      <c r="BS33" s="215">
        <v>12.8720842547143</v>
      </c>
      <c r="BT33" s="215">
        <v>13.18659306</v>
      </c>
      <c r="BU33" s="215">
        <v>13.209790194</v>
      </c>
      <c r="BV33" s="215">
        <v>13.232987328</v>
      </c>
      <c r="BW33" s="215">
        <v>13.256184462</v>
      </c>
      <c r="BX33" s="215">
        <v>13.279381596</v>
      </c>
      <c r="BY33" s="215">
        <v>13.30257873</v>
      </c>
      <c r="BZ33" s="215">
        <v>13.325775864000001</v>
      </c>
      <c r="CA33" s="215">
        <v>13.348972998000001</v>
      </c>
      <c r="CB33" s="215">
        <v>13.372170132000001</v>
      </c>
      <c r="CC33" s="215">
        <v>13.395367265999999</v>
      </c>
      <c r="CD33" s="215">
        <v>13.418564399999999</v>
      </c>
      <c r="CE33" s="215">
        <v>14.52632769</v>
      </c>
      <c r="CF33" s="215">
        <v>15.63409098</v>
      </c>
      <c r="CG33" s="215">
        <v>16.741854270000001</v>
      </c>
      <c r="CH33" s="215">
        <v>17.849617559999999</v>
      </c>
      <c r="CI33" s="215">
        <v>18.95738085</v>
      </c>
      <c r="CJ33" s="215">
        <v>20.065144140000001</v>
      </c>
      <c r="CK33" s="215">
        <v>21.172907429999999</v>
      </c>
      <c r="CL33" s="215">
        <v>22.28067072</v>
      </c>
      <c r="CM33" s="215">
        <v>23.388434010000001</v>
      </c>
      <c r="CN33" s="215">
        <v>24.496197299999999</v>
      </c>
      <c r="CO33" s="215">
        <v>25.66390668</v>
      </c>
      <c r="CP33" s="215">
        <v>26.831616060000002</v>
      </c>
      <c r="CQ33" s="215">
        <v>27.99932544</v>
      </c>
      <c r="CR33" s="215">
        <v>29.167034819999898</v>
      </c>
      <c r="CS33" s="215">
        <v>30.3347441999999</v>
      </c>
      <c r="CT33" s="215">
        <v>31.502453579999901</v>
      </c>
      <c r="CU33" s="215">
        <v>32.670162959999899</v>
      </c>
      <c r="CV33" s="215">
        <v>33.837872339999898</v>
      </c>
      <c r="CW33" s="215">
        <v>35.005581719999903</v>
      </c>
    </row>
    <row r="34" spans="1:101">
      <c r="A34" s="214" t="s">
        <v>15</v>
      </c>
      <c r="B34" s="215">
        <v>0</v>
      </c>
      <c r="C34" s="215">
        <v>1.18751883612</v>
      </c>
      <c r="D34" s="215">
        <v>1.3444031672400001</v>
      </c>
      <c r="E34" s="215">
        <v>1.6581718294800001</v>
      </c>
      <c r="F34" s="215">
        <v>1.50128749836</v>
      </c>
      <c r="G34" s="215">
        <v>1.8150561606</v>
      </c>
      <c r="H34" s="215">
        <v>1.9719404917200001</v>
      </c>
      <c r="I34" s="215">
        <v>2.12882482284</v>
      </c>
      <c r="J34" s="215">
        <v>2.2857091539600001</v>
      </c>
      <c r="K34" s="215">
        <v>2.4425934850800002</v>
      </c>
      <c r="L34" s="215">
        <v>2.5994778161999998</v>
      </c>
      <c r="M34" s="215">
        <v>2.75636214732</v>
      </c>
      <c r="N34" s="215">
        <v>2.9132464784400001</v>
      </c>
      <c r="O34" s="215">
        <v>3.0701308095600002</v>
      </c>
      <c r="P34" s="215">
        <v>3.2270151406799998</v>
      </c>
      <c r="Q34" s="215">
        <v>3.3838994717999999</v>
      </c>
      <c r="R34" s="215">
        <v>3.5407838029200001</v>
      </c>
      <c r="S34" s="215">
        <v>3.6976681340400002</v>
      </c>
      <c r="T34" s="215">
        <v>3.8545524651599998</v>
      </c>
      <c r="U34" s="215">
        <v>4.0114367962799999</v>
      </c>
      <c r="V34" s="215">
        <v>4.1683211273999996</v>
      </c>
      <c r="W34" s="215">
        <v>4.3252054585200002</v>
      </c>
      <c r="X34" s="215">
        <v>4.4820897896399901</v>
      </c>
      <c r="Y34" s="215">
        <v>4.6389741207600004</v>
      </c>
      <c r="Z34" s="215">
        <v>4.79585845188</v>
      </c>
      <c r="AA34" s="215">
        <v>4.9527427829999899</v>
      </c>
      <c r="AB34" s="215">
        <v>5.0181746442000001</v>
      </c>
      <c r="AC34" s="215">
        <v>5.0836065053999899</v>
      </c>
      <c r="AD34" s="215">
        <v>5.1490383666000001</v>
      </c>
      <c r="AE34" s="215">
        <v>5.2144702277999899</v>
      </c>
      <c r="AF34" s="215">
        <v>5.2799020890000001</v>
      </c>
      <c r="AG34" s="215">
        <v>5.3453339501999899</v>
      </c>
      <c r="AH34" s="215">
        <v>5.4107658114000001</v>
      </c>
      <c r="AI34" s="215">
        <v>5.4761976725999899</v>
      </c>
      <c r="AJ34" s="215">
        <v>5.5416295338000001</v>
      </c>
      <c r="AK34" s="215">
        <v>5.6070613949999899</v>
      </c>
      <c r="AL34" s="215">
        <v>5.6724932562000001</v>
      </c>
      <c r="AM34" s="215">
        <v>5.7379251173999899</v>
      </c>
      <c r="AN34" s="215">
        <v>5.8033569786000001</v>
      </c>
      <c r="AO34" s="215">
        <v>5.8687888397999899</v>
      </c>
      <c r="AP34" s="215">
        <v>5.9342207009999903</v>
      </c>
      <c r="AQ34" s="215">
        <v>5.9996525621999899</v>
      </c>
      <c r="AR34" s="215">
        <v>6.0650844233999903</v>
      </c>
      <c r="AS34" s="215">
        <v>6.1305162845999899</v>
      </c>
      <c r="AT34" s="215">
        <v>6.1959481457999903</v>
      </c>
      <c r="AU34" s="215">
        <v>6.2613800069999899</v>
      </c>
      <c r="AV34" s="215">
        <v>6.3268118681999903</v>
      </c>
      <c r="AW34" s="215">
        <v>6.3922437293999899</v>
      </c>
      <c r="AX34" s="215">
        <v>6.4576755905999903</v>
      </c>
      <c r="AY34" s="215">
        <v>6.5231074517999899</v>
      </c>
      <c r="AZ34" s="215">
        <v>6.5885393129999903</v>
      </c>
      <c r="BA34" s="215">
        <v>6.5932056292799901</v>
      </c>
      <c r="BB34" s="215">
        <v>6.5978719455599899</v>
      </c>
      <c r="BC34" s="215">
        <v>6.6025382618399897</v>
      </c>
      <c r="BD34" s="215">
        <v>6.6072045781200002</v>
      </c>
      <c r="BE34" s="215">
        <v>6.6118708944</v>
      </c>
      <c r="BF34" s="215">
        <v>6.6165372106799998</v>
      </c>
      <c r="BG34" s="215">
        <v>6.6212035269599996</v>
      </c>
      <c r="BH34" s="215">
        <v>6.6258698432400003</v>
      </c>
      <c r="BI34" s="215">
        <v>6.6305361595200001</v>
      </c>
      <c r="BJ34" s="215">
        <v>6.6352024757999999</v>
      </c>
      <c r="BK34" s="215">
        <v>6.6398687920799997</v>
      </c>
      <c r="BL34" s="215">
        <v>6.6445351083600004</v>
      </c>
      <c r="BM34" s="215">
        <v>6.6492014246400002</v>
      </c>
      <c r="BN34" s="215">
        <v>6.65386774092</v>
      </c>
      <c r="BO34" s="215">
        <v>6.6585340571999998</v>
      </c>
      <c r="BP34" s="215">
        <v>6.6632003734799996</v>
      </c>
      <c r="BQ34" s="215">
        <v>6.6678666897600003</v>
      </c>
      <c r="BR34" s="215">
        <v>6.6725330060400001</v>
      </c>
      <c r="BS34" s="215">
        <v>6.6771993223199999</v>
      </c>
      <c r="BT34" s="215">
        <v>6.6818656385999997</v>
      </c>
      <c r="BU34" s="215">
        <v>6.6865319548800004</v>
      </c>
      <c r="BV34" s="215">
        <v>6.6911982711600002</v>
      </c>
      <c r="BW34" s="215">
        <v>6.69586458744</v>
      </c>
      <c r="BX34" s="215">
        <v>6.7005309037199998</v>
      </c>
      <c r="BY34" s="215">
        <v>6.7051972199999996</v>
      </c>
      <c r="BZ34" s="215">
        <v>6.7885635711600001</v>
      </c>
      <c r="CA34" s="215">
        <v>6.8719299223199997</v>
      </c>
      <c r="CB34" s="215">
        <v>6.9552962734800001</v>
      </c>
      <c r="CC34" s="215">
        <v>7.0386626246399997</v>
      </c>
      <c r="CD34" s="215">
        <v>7.1220289758000002</v>
      </c>
      <c r="CE34" s="215">
        <v>7.2053953269599997</v>
      </c>
      <c r="CF34" s="215">
        <v>7.2887616781200002</v>
      </c>
      <c r="CG34" s="215">
        <v>7.3721280292799998</v>
      </c>
      <c r="CH34" s="215">
        <v>7.4554943804400002</v>
      </c>
      <c r="CI34" s="215">
        <v>7.5388607315999998</v>
      </c>
      <c r="CJ34" s="215">
        <v>7.6222270827600003</v>
      </c>
      <c r="CK34" s="215">
        <v>7.7055934339199998</v>
      </c>
      <c r="CL34" s="215">
        <v>7.7889597850800003</v>
      </c>
      <c r="CM34" s="215">
        <v>7.8723261362399999</v>
      </c>
      <c r="CN34" s="215">
        <v>7.9556924874000003</v>
      </c>
      <c r="CO34" s="215">
        <v>8.0390588385600008</v>
      </c>
      <c r="CP34" s="215">
        <v>8.1224251897199995</v>
      </c>
      <c r="CQ34" s="215">
        <v>8.20579154088</v>
      </c>
      <c r="CR34" s="215">
        <v>8.2891578920400004</v>
      </c>
      <c r="CS34" s="215">
        <v>8.3725242432000009</v>
      </c>
      <c r="CT34" s="215">
        <v>8.4558905943599996</v>
      </c>
      <c r="CU34" s="215">
        <v>8.53925694552</v>
      </c>
      <c r="CV34" s="215">
        <v>8.6226232966800005</v>
      </c>
      <c r="CW34" s="215">
        <v>8.7059896478399992</v>
      </c>
    </row>
    <row r="35" spans="1:101" s="1" customFormat="1">
      <c r="A35" s="214" t="s">
        <v>16</v>
      </c>
      <c r="B35" s="215">
        <f>SUM(B33:B34)</f>
        <v>0</v>
      </c>
      <c r="C35" s="215">
        <f t="shared" ref="C35:H35" si="0">SUM(C33:C34)</f>
        <v>3.7208469451199999</v>
      </c>
      <c r="D35" s="215">
        <f t="shared" si="0"/>
        <v>3.8942754452399999</v>
      </c>
      <c r="E35" s="215">
        <f t="shared" si="0"/>
        <v>4.2411324454799999</v>
      </c>
      <c r="F35" s="215">
        <f t="shared" si="0"/>
        <v>4.0677039453599999</v>
      </c>
      <c r="G35" s="215">
        <f t="shared" si="0"/>
        <v>4.4145609455999901</v>
      </c>
      <c r="H35" s="215">
        <f t="shared" si="0"/>
        <v>4.5879894457199901</v>
      </c>
      <c r="I35" s="215">
        <f t="shared" ref="I35:AY35" si="1">SUM(I33:I34)</f>
        <v>4.7614179458399901</v>
      </c>
      <c r="J35" s="215">
        <f t="shared" si="1"/>
        <v>4.9348464459599901</v>
      </c>
      <c r="K35" s="215">
        <f t="shared" si="1"/>
        <v>5.1082749460799901</v>
      </c>
      <c r="L35" s="215">
        <f t="shared" si="1"/>
        <v>5.2817034461999892</v>
      </c>
      <c r="M35" s="215">
        <f t="shared" si="1"/>
        <v>5.4939848653199901</v>
      </c>
      <c r="N35" s="215">
        <f t="shared" si="1"/>
        <v>5.7062662844399901</v>
      </c>
      <c r="O35" s="215">
        <f t="shared" si="1"/>
        <v>5.91854770355999</v>
      </c>
      <c r="P35" s="215">
        <f t="shared" si="1"/>
        <v>6.13082912267999</v>
      </c>
      <c r="Q35" s="215">
        <f t="shared" si="1"/>
        <v>6.34311054179999</v>
      </c>
      <c r="R35" s="215">
        <f t="shared" si="1"/>
        <v>6.55539196091999</v>
      </c>
      <c r="S35" s="215">
        <f t="shared" si="1"/>
        <v>6.76767338003999</v>
      </c>
      <c r="T35" s="215">
        <f t="shared" si="1"/>
        <v>6.97995479915999</v>
      </c>
      <c r="U35" s="215">
        <f t="shared" si="1"/>
        <v>7.1922362182799899</v>
      </c>
      <c r="V35" s="215">
        <f t="shared" si="1"/>
        <v>7.404517637399989</v>
      </c>
      <c r="W35" s="215">
        <f t="shared" si="1"/>
        <v>7.5949999375199901</v>
      </c>
      <c r="X35" s="215">
        <f t="shared" si="1"/>
        <v>7.7854822376399806</v>
      </c>
      <c r="Y35" s="215">
        <f t="shared" si="1"/>
        <v>7.9759645377599906</v>
      </c>
      <c r="Z35" s="215">
        <f t="shared" si="1"/>
        <v>8.1664468378800006</v>
      </c>
      <c r="AA35" s="215">
        <f t="shared" si="1"/>
        <v>8.356929137999991</v>
      </c>
      <c r="AB35" s="215">
        <f t="shared" si="1"/>
        <v>8.4559589682000009</v>
      </c>
      <c r="AC35" s="215">
        <f t="shared" si="1"/>
        <v>8.5549887983999895</v>
      </c>
      <c r="AD35" s="215">
        <f t="shared" si="1"/>
        <v>8.6540186285999994</v>
      </c>
      <c r="AE35" s="215">
        <f t="shared" si="1"/>
        <v>8.7530484587999897</v>
      </c>
      <c r="AF35" s="215">
        <f t="shared" si="1"/>
        <v>8.8520782889999996</v>
      </c>
      <c r="AG35" s="215">
        <f t="shared" si="1"/>
        <v>8.9650228301999899</v>
      </c>
      <c r="AH35" s="215">
        <f t="shared" si="1"/>
        <v>9.0779673713999998</v>
      </c>
      <c r="AI35" s="215">
        <f t="shared" si="1"/>
        <v>9.1909119125999901</v>
      </c>
      <c r="AJ35" s="215">
        <f t="shared" si="1"/>
        <v>9.3038564537999999</v>
      </c>
      <c r="AK35" s="215">
        <f t="shared" si="1"/>
        <v>9.4168009949999902</v>
      </c>
      <c r="AL35" s="215">
        <f t="shared" si="1"/>
        <v>9.5297455362000001</v>
      </c>
      <c r="AM35" s="215">
        <f t="shared" si="1"/>
        <v>9.6426900773999904</v>
      </c>
      <c r="AN35" s="215">
        <f t="shared" si="1"/>
        <v>9.7556346186000003</v>
      </c>
      <c r="AO35" s="215">
        <f t="shared" si="1"/>
        <v>9.8685791597999888</v>
      </c>
      <c r="AP35" s="215">
        <f t="shared" si="1"/>
        <v>9.9815237009999898</v>
      </c>
      <c r="AQ35" s="215">
        <f t="shared" si="1"/>
        <v>10.507051222199991</v>
      </c>
      <c r="AR35" s="215">
        <f t="shared" si="1"/>
        <v>11.032578743399991</v>
      </c>
      <c r="AS35" s="215">
        <f t="shared" si="1"/>
        <v>11.55810626459998</v>
      </c>
      <c r="AT35" s="215">
        <f t="shared" si="1"/>
        <v>12.083633785799989</v>
      </c>
      <c r="AU35" s="215">
        <f t="shared" si="1"/>
        <v>12.60916130699998</v>
      </c>
      <c r="AV35" s="215">
        <f t="shared" si="1"/>
        <v>13.134688828199991</v>
      </c>
      <c r="AW35" s="215">
        <f t="shared" si="1"/>
        <v>13.660216349399981</v>
      </c>
      <c r="AX35" s="215">
        <f t="shared" si="1"/>
        <v>14.18574387059998</v>
      </c>
      <c r="AY35" s="215">
        <f t="shared" si="1"/>
        <v>14.711271391799979</v>
      </c>
      <c r="AZ35" s="215">
        <f t="shared" ref="AZ35:CU35" si="2">SUM(AZ33:AZ34)</f>
        <v>15.23679891299998</v>
      </c>
      <c r="BA35" s="215">
        <f t="shared" si="2"/>
        <v>15.380789769994241</v>
      </c>
      <c r="BB35" s="215">
        <f t="shared" si="2"/>
        <v>15.524780626988498</v>
      </c>
      <c r="BC35" s="215">
        <f t="shared" si="2"/>
        <v>15.668771483982759</v>
      </c>
      <c r="BD35" s="215">
        <f t="shared" si="2"/>
        <v>15.812762340977031</v>
      </c>
      <c r="BE35" s="215">
        <f t="shared" si="2"/>
        <v>15.956753197971299</v>
      </c>
      <c r="BF35" s="215">
        <f t="shared" si="2"/>
        <v>16.10074405496556</v>
      </c>
      <c r="BG35" s="215">
        <f t="shared" si="2"/>
        <v>16.244734911959821</v>
      </c>
      <c r="BH35" s="215">
        <f t="shared" si="2"/>
        <v>16.388725768954082</v>
      </c>
      <c r="BI35" s="215">
        <f t="shared" si="2"/>
        <v>16.532716625948339</v>
      </c>
      <c r="BJ35" s="215">
        <f t="shared" si="2"/>
        <v>16.6767074829426</v>
      </c>
      <c r="BK35" s="215">
        <f t="shared" si="2"/>
        <v>16.995882604508299</v>
      </c>
      <c r="BL35" s="215">
        <f t="shared" si="2"/>
        <v>17.315057726074102</v>
      </c>
      <c r="BM35" s="215">
        <f t="shared" si="2"/>
        <v>17.634232847639801</v>
      </c>
      <c r="BN35" s="215">
        <f t="shared" si="2"/>
        <v>17.9534079692056</v>
      </c>
      <c r="BO35" s="215">
        <f t="shared" si="2"/>
        <v>18.272583090771299</v>
      </c>
      <c r="BP35" s="215">
        <f t="shared" si="2"/>
        <v>18.591758212336998</v>
      </c>
      <c r="BQ35" s="215">
        <f t="shared" si="2"/>
        <v>18.910933333902801</v>
      </c>
      <c r="BR35" s="215">
        <f t="shared" si="2"/>
        <v>19.2301084554685</v>
      </c>
      <c r="BS35" s="215">
        <f t="shared" si="2"/>
        <v>19.549283577034302</v>
      </c>
      <c r="BT35" s="215">
        <f t="shared" si="2"/>
        <v>19.868458698600001</v>
      </c>
      <c r="BU35" s="215">
        <f t="shared" si="2"/>
        <v>19.89632214888</v>
      </c>
      <c r="BV35" s="215">
        <f t="shared" si="2"/>
        <v>19.924185599160001</v>
      </c>
      <c r="BW35" s="215">
        <f t="shared" si="2"/>
        <v>19.952049049439999</v>
      </c>
      <c r="BX35" s="215">
        <f t="shared" si="2"/>
        <v>19.979912499720001</v>
      </c>
      <c r="BY35" s="215">
        <f t="shared" si="2"/>
        <v>20.007775949999999</v>
      </c>
      <c r="BZ35" s="215">
        <f t="shared" si="2"/>
        <v>20.114339435160002</v>
      </c>
      <c r="CA35" s="215">
        <f t="shared" si="2"/>
        <v>20.22090292032</v>
      </c>
      <c r="CB35" s="215">
        <f t="shared" si="2"/>
        <v>20.327466405480003</v>
      </c>
      <c r="CC35" s="215">
        <f t="shared" si="2"/>
        <v>20.434029890639998</v>
      </c>
      <c r="CD35" s="215">
        <f t="shared" si="2"/>
        <v>20.5405933758</v>
      </c>
      <c r="CE35" s="215">
        <f t="shared" si="2"/>
        <v>21.73172301696</v>
      </c>
      <c r="CF35" s="215">
        <f t="shared" si="2"/>
        <v>22.92285265812</v>
      </c>
      <c r="CG35" s="215">
        <f t="shared" si="2"/>
        <v>24.11398229928</v>
      </c>
      <c r="CH35" s="215">
        <f t="shared" si="2"/>
        <v>25.30511194044</v>
      </c>
      <c r="CI35" s="215">
        <f t="shared" si="2"/>
        <v>26.4962415816</v>
      </c>
      <c r="CJ35" s="215">
        <f t="shared" si="2"/>
        <v>27.68737122276</v>
      </c>
      <c r="CK35" s="215">
        <f t="shared" si="2"/>
        <v>28.878500863919999</v>
      </c>
      <c r="CL35" s="215">
        <f t="shared" si="2"/>
        <v>30.069630505079999</v>
      </c>
      <c r="CM35" s="215">
        <f t="shared" si="2"/>
        <v>31.260760146240003</v>
      </c>
      <c r="CN35" s="215">
        <f t="shared" si="2"/>
        <v>32.451889787399999</v>
      </c>
      <c r="CO35" s="215">
        <f t="shared" si="2"/>
        <v>33.702965518559999</v>
      </c>
      <c r="CP35" s="215">
        <f t="shared" si="2"/>
        <v>34.954041249719999</v>
      </c>
      <c r="CQ35" s="215">
        <f t="shared" si="2"/>
        <v>36.20511698088</v>
      </c>
      <c r="CR35" s="215">
        <f t="shared" si="2"/>
        <v>37.456192712039901</v>
      </c>
      <c r="CS35" s="215">
        <f t="shared" si="2"/>
        <v>38.707268443199901</v>
      </c>
      <c r="CT35" s="215">
        <f t="shared" si="2"/>
        <v>39.958344174359901</v>
      </c>
      <c r="CU35" s="215">
        <f t="shared" si="2"/>
        <v>41.209419905519901</v>
      </c>
      <c r="CV35" s="215">
        <f>SUM(CV33:CV34)</f>
        <v>42.460495636679894</v>
      </c>
      <c r="CW35" s="215">
        <f>SUM(CW33:CW34)</f>
        <v>43.711571367839902</v>
      </c>
    </row>
    <row r="36" spans="1:101" s="1"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s="46"/>
    </row>
    <row r="37" spans="1:101" s="1" customFormat="1">
      <c r="A37" t="s">
        <v>17</v>
      </c>
      <c r="B37">
        <v>0</v>
      </c>
      <c r="C37">
        <v>135.80587128312001</v>
      </c>
      <c r="D37">
        <v>139.66332908123999</v>
      </c>
      <c r="E37">
        <v>147.37824467748001</v>
      </c>
      <c r="F37">
        <v>143.52078687936</v>
      </c>
      <c r="G37">
        <v>151.23570247559999</v>
      </c>
      <c r="H37">
        <v>152.34978288971999</v>
      </c>
      <c r="I37">
        <v>153.46386330383999</v>
      </c>
      <c r="J37">
        <v>154.57794371795998</v>
      </c>
      <c r="K37">
        <v>155.69202413208001</v>
      </c>
      <c r="L37">
        <v>156.80610454619998</v>
      </c>
      <c r="M37">
        <v>157.75229823132</v>
      </c>
      <c r="N37">
        <v>158.69849191643996</v>
      </c>
      <c r="O37">
        <v>159.64468560155998</v>
      </c>
      <c r="P37">
        <v>160.59087928668001</v>
      </c>
      <c r="Q37">
        <v>161.53707297179997</v>
      </c>
      <c r="R37">
        <v>162.50386606091999</v>
      </c>
      <c r="S37">
        <v>163.47065915003998</v>
      </c>
      <c r="T37">
        <v>164.43745223916</v>
      </c>
      <c r="U37">
        <v>165.40424532828001</v>
      </c>
      <c r="V37">
        <v>166.3710384174</v>
      </c>
      <c r="W37">
        <v>168.89448055751998</v>
      </c>
      <c r="X37">
        <v>171.41792269763997</v>
      </c>
      <c r="Y37">
        <v>173.94136483775998</v>
      </c>
      <c r="Z37">
        <v>176.46480697788002</v>
      </c>
      <c r="AA37">
        <v>178.98824911799997</v>
      </c>
      <c r="AB37">
        <v>180.42621641220001</v>
      </c>
      <c r="AC37">
        <v>181.86418370640007</v>
      </c>
      <c r="AD37">
        <v>183.30215100060008</v>
      </c>
      <c r="AE37">
        <v>184.74011829480008</v>
      </c>
      <c r="AF37">
        <v>186.17808558900009</v>
      </c>
      <c r="AG37">
        <v>189.6128684442001</v>
      </c>
      <c r="AH37">
        <v>193.04765129940012</v>
      </c>
      <c r="AI37">
        <v>196.48243415460007</v>
      </c>
      <c r="AJ37">
        <v>199.91721700980011</v>
      </c>
      <c r="AK37">
        <v>203.3519998650001</v>
      </c>
      <c r="AL37">
        <v>204.3740348922</v>
      </c>
      <c r="AM37">
        <v>205.39606991939996</v>
      </c>
      <c r="AN37">
        <v>206.41810494660001</v>
      </c>
      <c r="AO37">
        <v>207.4401399738</v>
      </c>
      <c r="AP37">
        <v>208.46217500099999</v>
      </c>
      <c r="AQ37">
        <v>209.99399966819999</v>
      </c>
      <c r="AR37">
        <v>211.52582433539999</v>
      </c>
      <c r="AS37">
        <v>213.05764900259999</v>
      </c>
      <c r="AT37">
        <v>214.58947366979999</v>
      </c>
      <c r="AU37">
        <v>216.12129833700007</v>
      </c>
      <c r="AV37">
        <v>217.60328228220001</v>
      </c>
      <c r="AW37">
        <v>219.08526622739996</v>
      </c>
      <c r="AX37">
        <v>220.56725017259998</v>
      </c>
      <c r="AY37">
        <v>222.04923411779998</v>
      </c>
      <c r="AZ37">
        <v>223.53121806299995</v>
      </c>
      <c r="BA37">
        <v>225.12016152999422</v>
      </c>
      <c r="BB37">
        <v>226.70910499698851</v>
      </c>
      <c r="BC37">
        <v>228.29804846398275</v>
      </c>
      <c r="BD37">
        <v>229.88699193097702</v>
      </c>
      <c r="BE37">
        <v>231.47593539797128</v>
      </c>
      <c r="BF37">
        <v>234.38190814496556</v>
      </c>
      <c r="BG37">
        <v>237.28788089195982</v>
      </c>
      <c r="BH37">
        <v>240.19385363895407</v>
      </c>
      <c r="BI37">
        <v>243.09982638594826</v>
      </c>
      <c r="BJ37">
        <v>246.00579913294251</v>
      </c>
      <c r="BK37">
        <v>248.20107469050819</v>
      </c>
      <c r="BL37">
        <v>250.39635024807399</v>
      </c>
      <c r="BM37">
        <v>252.59162580563981</v>
      </c>
      <c r="BN37">
        <v>254.7869013632056</v>
      </c>
      <c r="BO37">
        <v>256.98217692077128</v>
      </c>
      <c r="BP37">
        <v>257.65870054033701</v>
      </c>
      <c r="BQ37">
        <v>258.33522415990279</v>
      </c>
      <c r="BR37">
        <v>259.01174777946846</v>
      </c>
      <c r="BS37">
        <v>259.68827139903431</v>
      </c>
      <c r="BT37">
        <v>260.36479501860003</v>
      </c>
      <c r="BU37">
        <v>262.64742068688003</v>
      </c>
      <c r="BV37">
        <v>264.93004635515996</v>
      </c>
      <c r="BW37">
        <v>267.21267202344001</v>
      </c>
      <c r="BX37">
        <v>269.49529769171994</v>
      </c>
      <c r="BY37">
        <v>271.77792335999999</v>
      </c>
      <c r="BZ37">
        <v>276.86325650315996</v>
      </c>
      <c r="CA37">
        <v>281.94858964632004</v>
      </c>
      <c r="CB37">
        <v>287.03392278947996</v>
      </c>
      <c r="CC37">
        <v>292.11925593263999</v>
      </c>
      <c r="CD37">
        <v>297.20458907580002</v>
      </c>
      <c r="CE37">
        <v>302.37931585896013</v>
      </c>
      <c r="CF37">
        <v>307.55404264212001</v>
      </c>
      <c r="CG37">
        <v>312.72876942528001</v>
      </c>
      <c r="CH37">
        <v>317.90349620843995</v>
      </c>
      <c r="CI37">
        <v>323.0782229916</v>
      </c>
      <c r="CJ37">
        <v>334.21488686675997</v>
      </c>
      <c r="CK37">
        <v>345.35155074191999</v>
      </c>
      <c r="CL37">
        <v>356.48821461708002</v>
      </c>
      <c r="CM37">
        <v>367.62487849224004</v>
      </c>
      <c r="CN37">
        <v>378.76154236740001</v>
      </c>
      <c r="CO37">
        <v>401.29620865656</v>
      </c>
      <c r="CP37">
        <v>423.83087494572004</v>
      </c>
      <c r="CQ37">
        <v>446.36554123488003</v>
      </c>
      <c r="CR37">
        <v>468.9002075240399</v>
      </c>
      <c r="CS37">
        <v>491.43487381319994</v>
      </c>
      <c r="CT37">
        <v>497.87369964035986</v>
      </c>
      <c r="CU37">
        <v>504.31252546751989</v>
      </c>
      <c r="CV37" s="46">
        <v>510.75135129467992</v>
      </c>
      <c r="CW37" s="46">
        <v>517.19017712183995</v>
      </c>
    </row>
    <row r="38" spans="1:101" s="1"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s="46"/>
      <c r="CW38" s="46"/>
    </row>
  </sheetData>
  <mergeCells count="1">
    <mergeCell ref="B2:CW2"/>
  </mergeCell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8C9DA-0BB2-4609-9EF7-6C3DD9E10BA1}">
  <dimension ref="A1:H64"/>
  <sheetViews>
    <sheetView zoomScale="120" workbookViewId="0">
      <selection activeCell="H5" sqref="H5"/>
    </sheetView>
  </sheetViews>
  <sheetFormatPr defaultColWidth="9" defaultRowHeight="14.5"/>
  <cols>
    <col min="1" max="1" width="32.08203125" style="255" bestFit="1" customWidth="1"/>
    <col min="2" max="2" width="15.5" style="255" bestFit="1" customWidth="1"/>
    <col min="3" max="4" width="9" style="255"/>
    <col min="5" max="5" width="32.08203125" style="255" bestFit="1" customWidth="1"/>
    <col min="6" max="6" width="15.08203125" style="255" bestFit="1" customWidth="1"/>
    <col min="7" max="7" width="9" style="255"/>
    <col min="8" max="8" width="49.58203125" style="255" bestFit="1" customWidth="1"/>
    <col min="9" max="16384" width="9" style="255"/>
  </cols>
  <sheetData>
    <row r="1" spans="1:8">
      <c r="A1" s="255" t="s">
        <v>20</v>
      </c>
      <c r="B1" s="255" t="s">
        <v>709</v>
      </c>
      <c r="E1" s="255" t="s">
        <v>710</v>
      </c>
      <c r="F1" s="255" t="s">
        <v>711</v>
      </c>
    </row>
    <row r="2" spans="1:8">
      <c r="A2" s="256" t="s">
        <v>522</v>
      </c>
      <c r="B2" s="255">
        <v>214.54191215610749</v>
      </c>
      <c r="E2" s="255" t="s">
        <v>522</v>
      </c>
      <c r="F2" s="255">
        <v>214.54191215610749</v>
      </c>
    </row>
    <row r="3" spans="1:8">
      <c r="A3" s="256" t="s">
        <v>523</v>
      </c>
      <c r="B3" s="255">
        <v>631.41907409923738</v>
      </c>
      <c r="E3" s="255" t="s">
        <v>523</v>
      </c>
      <c r="F3" s="255">
        <v>631.41907409923738</v>
      </c>
    </row>
    <row r="4" spans="1:8">
      <c r="A4" s="256" t="s">
        <v>524</v>
      </c>
      <c r="B4" s="255">
        <v>2731.3217316469368</v>
      </c>
      <c r="E4" s="255" t="s">
        <v>455</v>
      </c>
      <c r="F4" s="255">
        <v>2731.3217316469368</v>
      </c>
    </row>
    <row r="5" spans="1:8">
      <c r="A5" s="256" t="s">
        <v>525</v>
      </c>
      <c r="B5" s="255">
        <v>4608.6853512370908</v>
      </c>
      <c r="E5" s="255" t="s">
        <v>525</v>
      </c>
      <c r="F5" s="255">
        <v>4608.6853512370908</v>
      </c>
    </row>
    <row r="6" spans="1:8">
      <c r="A6" s="256" t="s">
        <v>526</v>
      </c>
      <c r="B6" s="255">
        <v>4844.158654904063</v>
      </c>
      <c r="E6" s="255" t="s">
        <v>526</v>
      </c>
      <c r="F6" s="255">
        <v>4844.158654904063</v>
      </c>
    </row>
    <row r="7" spans="1:8">
      <c r="A7" s="256" t="s">
        <v>527</v>
      </c>
      <c r="B7" s="255">
        <v>514.41624656901558</v>
      </c>
      <c r="E7" s="255" t="s">
        <v>527</v>
      </c>
      <c r="F7" s="255">
        <v>514.41624656901558</v>
      </c>
    </row>
    <row r="8" spans="1:8">
      <c r="A8" s="256" t="s">
        <v>528</v>
      </c>
      <c r="B8" s="255">
        <v>680.4373118322078</v>
      </c>
      <c r="E8" s="255" t="s">
        <v>528</v>
      </c>
      <c r="F8" s="255">
        <v>680.4373118322078</v>
      </c>
    </row>
    <row r="9" spans="1:8">
      <c r="A9" s="256" t="s">
        <v>529</v>
      </c>
      <c r="B9" s="255">
        <v>208.74722195413685</v>
      </c>
      <c r="E9" s="255" t="s">
        <v>482</v>
      </c>
      <c r="F9" s="255">
        <v>208.74722195413685</v>
      </c>
    </row>
    <row r="10" spans="1:8">
      <c r="A10" s="256" t="s">
        <v>530</v>
      </c>
      <c r="B10" s="255">
        <v>169.10068209719898</v>
      </c>
      <c r="E10" s="255" t="s">
        <v>530</v>
      </c>
      <c r="F10" s="255">
        <v>169.10068209719898</v>
      </c>
      <c r="H10" s="255" t="s">
        <v>471</v>
      </c>
    </row>
    <row r="11" spans="1:8">
      <c r="A11" s="256" t="s">
        <v>531</v>
      </c>
      <c r="B11" s="255">
        <v>279.60925568501705</v>
      </c>
      <c r="E11" s="255" t="s">
        <v>531</v>
      </c>
      <c r="F11" s="255">
        <v>279.60925568501705</v>
      </c>
      <c r="H11" s="255" t="s">
        <v>472</v>
      </c>
    </row>
    <row r="12" spans="1:8">
      <c r="A12" s="256" t="s">
        <v>532</v>
      </c>
      <c r="B12" s="255">
        <v>1014.802851517527</v>
      </c>
      <c r="E12" s="255" t="s">
        <v>532</v>
      </c>
      <c r="F12" s="255">
        <v>1014.802851517527</v>
      </c>
      <c r="H12" s="255" t="s">
        <v>421</v>
      </c>
    </row>
    <row r="13" spans="1:8">
      <c r="A13" s="256" t="s">
        <v>533</v>
      </c>
      <c r="B13" s="255">
        <v>7.0518732279889997</v>
      </c>
      <c r="E13" s="255" t="s">
        <v>533</v>
      </c>
      <c r="F13" s="255">
        <v>7.0518732279889997</v>
      </c>
      <c r="H13" s="255" t="s">
        <v>424</v>
      </c>
    </row>
    <row r="14" spans="1:8">
      <c r="A14" s="256" t="s">
        <v>534</v>
      </c>
      <c r="B14" s="255">
        <v>1252.361700081168</v>
      </c>
      <c r="E14" s="255" t="s">
        <v>534</v>
      </c>
      <c r="F14" s="255">
        <v>1252.361700081168</v>
      </c>
      <c r="H14" s="255" t="s">
        <v>427</v>
      </c>
    </row>
    <row r="15" spans="1:8">
      <c r="A15" s="256" t="s">
        <v>535</v>
      </c>
      <c r="B15" s="255">
        <v>13583.463897057987</v>
      </c>
      <c r="E15" s="255" t="s">
        <v>535</v>
      </c>
      <c r="F15" s="255">
        <v>13583.463897057987</v>
      </c>
      <c r="H15" s="255" t="s">
        <v>429</v>
      </c>
    </row>
    <row r="16" spans="1:8">
      <c r="A16" s="256" t="s">
        <v>536</v>
      </c>
      <c r="B16" s="255">
        <v>16.520893194270659</v>
      </c>
      <c r="E16" s="255" t="s">
        <v>536</v>
      </c>
      <c r="F16" s="255">
        <v>16.520893194270659</v>
      </c>
      <c r="H16" s="255" t="s">
        <v>432</v>
      </c>
    </row>
    <row r="17" spans="1:8">
      <c r="A17" s="256" t="s">
        <v>537</v>
      </c>
      <c r="B17" s="255">
        <v>257.9611593828796</v>
      </c>
      <c r="E17" s="255" t="s">
        <v>537</v>
      </c>
      <c r="F17" s="255">
        <v>257.9611593828796</v>
      </c>
      <c r="H17" s="255" t="s">
        <v>434</v>
      </c>
    </row>
    <row r="18" spans="1:8">
      <c r="A18" s="256" t="s">
        <v>538</v>
      </c>
      <c r="B18" s="255">
        <v>45.721348830246981</v>
      </c>
      <c r="E18" s="255" t="s">
        <v>538</v>
      </c>
      <c r="F18" s="255">
        <v>45.721348830246981</v>
      </c>
      <c r="H18" s="255" t="s">
        <v>436</v>
      </c>
    </row>
    <row r="19" spans="1:8">
      <c r="A19" s="256" t="s">
        <v>539</v>
      </c>
      <c r="B19" s="255">
        <v>31.608306724545255</v>
      </c>
      <c r="E19" s="255" t="s">
        <v>539</v>
      </c>
      <c r="F19" s="255">
        <v>31.608306724545255</v>
      </c>
      <c r="H19" s="255" t="s">
        <v>437</v>
      </c>
    </row>
    <row r="20" spans="1:8">
      <c r="A20" s="256" t="s">
        <v>540</v>
      </c>
      <c r="B20" s="255">
        <v>71.2435883733</v>
      </c>
      <c r="E20" s="255" t="s">
        <v>540</v>
      </c>
      <c r="F20" s="255">
        <v>71.2435883733</v>
      </c>
      <c r="H20" s="255" t="s">
        <v>438</v>
      </c>
    </row>
    <row r="21" spans="1:8">
      <c r="A21" s="256" t="s">
        <v>541</v>
      </c>
      <c r="B21" s="255">
        <v>1027.340365922458</v>
      </c>
      <c r="E21" s="255" t="s">
        <v>541</v>
      </c>
      <c r="F21" s="255">
        <v>1027.340365922458</v>
      </c>
      <c r="H21" s="255" t="s">
        <v>441</v>
      </c>
    </row>
    <row r="22" spans="1:8">
      <c r="A22" s="256" t="s">
        <v>542</v>
      </c>
      <c r="B22" s="255">
        <v>1973.4780494681097</v>
      </c>
      <c r="E22" s="255" t="s">
        <v>451</v>
      </c>
      <c r="F22" s="255">
        <v>1973.4780494681097</v>
      </c>
      <c r="H22" s="255" t="s">
        <v>443</v>
      </c>
    </row>
    <row r="23" spans="1:8">
      <c r="A23" s="256" t="s">
        <v>543</v>
      </c>
      <c r="B23" s="255">
        <v>2177.1701595182844</v>
      </c>
      <c r="E23" s="255" t="s">
        <v>476</v>
      </c>
      <c r="F23" s="255">
        <v>2177.1701595182844</v>
      </c>
      <c r="H23" s="255" t="s">
        <v>493</v>
      </c>
    </row>
    <row r="24" spans="1:8">
      <c r="A24" s="256" t="s">
        <v>544</v>
      </c>
      <c r="B24" s="255">
        <v>2272.915881653706</v>
      </c>
      <c r="E24" s="255" t="s">
        <v>469</v>
      </c>
      <c r="F24" s="255">
        <v>2272.915881653706</v>
      </c>
    </row>
    <row r="25" spans="1:8">
      <c r="A25" s="256" t="s">
        <v>545</v>
      </c>
      <c r="B25" s="255">
        <v>44.403614976457177</v>
      </c>
      <c r="E25" s="255" t="s">
        <v>545</v>
      </c>
      <c r="F25" s="255">
        <v>44.403614976457177</v>
      </c>
    </row>
    <row r="26" spans="1:8">
      <c r="A26" s="256" t="s">
        <v>546</v>
      </c>
      <c r="B26" s="255">
        <v>455.11951360646276</v>
      </c>
      <c r="E26" s="255" t="s">
        <v>546</v>
      </c>
      <c r="F26" s="255">
        <v>455.11951360646276</v>
      </c>
    </row>
    <row r="27" spans="1:8">
      <c r="A27" s="256" t="s">
        <v>547</v>
      </c>
      <c r="B27" s="255">
        <v>1912.6410922072394</v>
      </c>
      <c r="E27" s="255" t="s">
        <v>496</v>
      </c>
      <c r="F27" s="255">
        <v>1912.6410922072394</v>
      </c>
      <c r="H27" s="255" t="s">
        <v>449</v>
      </c>
    </row>
    <row r="28" spans="1:8">
      <c r="A28" s="256" t="s">
        <v>446</v>
      </c>
      <c r="B28" s="255">
        <v>37.7404624445645</v>
      </c>
      <c r="E28" s="255" t="s">
        <v>446</v>
      </c>
      <c r="F28" s="255">
        <v>37.7404624445645</v>
      </c>
      <c r="H28" s="255" t="s">
        <v>450</v>
      </c>
    </row>
    <row r="29" spans="1:8">
      <c r="A29" s="256" t="s">
        <v>548</v>
      </c>
      <c r="B29" s="255">
        <v>180.72120579837019</v>
      </c>
      <c r="E29" s="255" t="s">
        <v>448</v>
      </c>
      <c r="F29" s="255">
        <v>180.72120579837019</v>
      </c>
    </row>
    <row r="30" spans="1:8">
      <c r="A30" s="256" t="s">
        <v>549</v>
      </c>
      <c r="B30" s="255">
        <v>1240.3198175809084</v>
      </c>
      <c r="E30" s="255" t="s">
        <v>549</v>
      </c>
      <c r="F30" s="255">
        <v>1240.3198175809084</v>
      </c>
      <c r="H30" s="255" t="s">
        <v>452</v>
      </c>
    </row>
    <row r="31" spans="1:8">
      <c r="A31" s="256" t="s">
        <v>550</v>
      </c>
      <c r="B31" s="255">
        <v>2149.3553367526188</v>
      </c>
      <c r="E31" s="255" t="s">
        <v>494</v>
      </c>
      <c r="F31" s="255">
        <v>2149.3553367526188</v>
      </c>
    </row>
    <row r="32" spans="1:8">
      <c r="A32" s="256" t="s">
        <v>551</v>
      </c>
      <c r="B32" s="255">
        <v>2526.9962414755805</v>
      </c>
      <c r="E32" s="255" t="s">
        <v>460</v>
      </c>
      <c r="F32" s="255">
        <v>2526.9962414755805</v>
      </c>
    </row>
    <row r="33" spans="1:8">
      <c r="A33" s="256" t="s">
        <v>552</v>
      </c>
      <c r="B33" s="255">
        <v>823.628626364198</v>
      </c>
      <c r="E33" s="255" t="s">
        <v>495</v>
      </c>
      <c r="F33" s="255">
        <v>823.628626364198</v>
      </c>
    </row>
    <row r="34" spans="1:8">
      <c r="A34" s="256" t="s">
        <v>553</v>
      </c>
      <c r="B34" s="255">
        <v>371.29473335647555</v>
      </c>
      <c r="E34" s="255" t="s">
        <v>553</v>
      </c>
      <c r="F34" s="255">
        <v>371.29473335647555</v>
      </c>
    </row>
    <row r="35" spans="1:8">
      <c r="A35" s="256" t="s">
        <v>554</v>
      </c>
      <c r="B35" s="255">
        <v>345.61495021341779</v>
      </c>
      <c r="E35" s="255" t="s">
        <v>554</v>
      </c>
      <c r="F35" s="255">
        <v>345.61495021341779</v>
      </c>
    </row>
    <row r="36" spans="1:8">
      <c r="A36" s="256" t="s">
        <v>555</v>
      </c>
      <c r="B36" s="255">
        <v>390.60848719643911</v>
      </c>
      <c r="E36" s="255" t="s">
        <v>555</v>
      </c>
      <c r="F36" s="255">
        <v>390.60848719643911</v>
      </c>
    </row>
    <row r="37" spans="1:8">
      <c r="A37" s="256" t="s">
        <v>556</v>
      </c>
      <c r="B37" s="255">
        <v>650.54634230249565</v>
      </c>
      <c r="E37" s="255" t="s">
        <v>477</v>
      </c>
      <c r="F37" s="255">
        <v>650.54634230249565</v>
      </c>
      <c r="H37" s="255" t="s">
        <v>459</v>
      </c>
    </row>
    <row r="38" spans="1:8">
      <c r="A38" s="256" t="s">
        <v>557</v>
      </c>
      <c r="B38" s="255">
        <v>17.7672800882</v>
      </c>
      <c r="E38" s="255" t="s">
        <v>557</v>
      </c>
      <c r="F38" s="255">
        <v>17.7672800882</v>
      </c>
    </row>
    <row r="39" spans="1:8">
      <c r="A39" s="256" t="s">
        <v>558</v>
      </c>
      <c r="B39" s="255">
        <v>869.4822987538646</v>
      </c>
      <c r="E39" s="255" t="s">
        <v>558</v>
      </c>
      <c r="F39" s="255">
        <v>869.4822987538646</v>
      </c>
    </row>
    <row r="40" spans="1:8">
      <c r="A40" s="256" t="s">
        <v>559</v>
      </c>
      <c r="B40" s="255">
        <v>1571.9352845679221</v>
      </c>
      <c r="E40" s="255" t="s">
        <v>559</v>
      </c>
      <c r="F40" s="255">
        <v>1571.9352845679221</v>
      </c>
    </row>
    <row r="41" spans="1:8">
      <c r="A41" s="256" t="s">
        <v>560</v>
      </c>
      <c r="B41" s="255">
        <v>2906.8686497995773</v>
      </c>
      <c r="E41" s="255" t="s">
        <v>478</v>
      </c>
      <c r="F41" s="255">
        <v>2906.8686497995773</v>
      </c>
    </row>
    <row r="42" spans="1:8">
      <c r="A42" s="256" t="s">
        <v>561</v>
      </c>
      <c r="B42" s="255">
        <v>15.365738850762158</v>
      </c>
      <c r="E42" s="255" t="s">
        <v>561</v>
      </c>
      <c r="F42" s="255">
        <v>15.365738850762158</v>
      </c>
      <c r="H42" s="255" t="s">
        <v>479</v>
      </c>
    </row>
    <row r="43" spans="1:8">
      <c r="A43" s="256" t="s">
        <v>562</v>
      </c>
      <c r="B43" s="255">
        <v>1738.2617535613545</v>
      </c>
      <c r="E43" s="255" t="s">
        <v>464</v>
      </c>
      <c r="F43" s="255">
        <v>1738.2617535613545</v>
      </c>
      <c r="H43" s="255" t="s">
        <v>466</v>
      </c>
    </row>
    <row r="44" spans="1:8">
      <c r="A44" s="256" t="s">
        <v>563</v>
      </c>
      <c r="B44" s="255">
        <v>2579.8424705968187</v>
      </c>
      <c r="E44" s="255" t="s">
        <v>468</v>
      </c>
      <c r="F44" s="255">
        <v>2579.8424705968187</v>
      </c>
      <c r="H44" s="255" t="s">
        <v>502</v>
      </c>
    </row>
    <row r="45" spans="1:8">
      <c r="A45" s="256" t="s">
        <v>564</v>
      </c>
      <c r="B45" s="255">
        <v>1047.1262980712609</v>
      </c>
      <c r="E45" s="255" t="s">
        <v>564</v>
      </c>
      <c r="F45" s="255">
        <v>1047.1262980712609</v>
      </c>
    </row>
    <row r="46" spans="1:8">
      <c r="A46" s="256" t="s">
        <v>565</v>
      </c>
      <c r="B46" s="255">
        <v>269.50061986262767</v>
      </c>
      <c r="E46" s="255" t="s">
        <v>447</v>
      </c>
      <c r="F46" s="255">
        <v>269.50061986262767</v>
      </c>
    </row>
    <row r="47" spans="1:8">
      <c r="A47" s="256" t="s">
        <v>566</v>
      </c>
      <c r="B47" s="255">
        <v>184.1538755317809</v>
      </c>
      <c r="E47" s="255" t="s">
        <v>458</v>
      </c>
      <c r="F47" s="255">
        <v>184.1538755317809</v>
      </c>
    </row>
    <row r="48" spans="1:8">
      <c r="A48" s="256" t="s">
        <v>514</v>
      </c>
      <c r="B48" s="255">
        <v>6969.1420416472783</v>
      </c>
      <c r="E48" s="255" t="s">
        <v>514</v>
      </c>
      <c r="F48" s="255">
        <v>6969.1420416472783</v>
      </c>
    </row>
    <row r="49" spans="1:6">
      <c r="A49" s="256" t="s">
        <v>567</v>
      </c>
      <c r="B49" s="255">
        <v>988.56195802211823</v>
      </c>
      <c r="E49" s="255" t="s">
        <v>567</v>
      </c>
      <c r="F49" s="255">
        <v>988.56195802211823</v>
      </c>
    </row>
    <row r="50" spans="1:6">
      <c r="A50" s="256" t="s">
        <v>568</v>
      </c>
      <c r="B50" s="255">
        <v>2049.2068925696954</v>
      </c>
      <c r="E50" s="255" t="s">
        <v>568</v>
      </c>
      <c r="F50" s="255">
        <v>2049.2068925696954</v>
      </c>
    </row>
    <row r="51" spans="1:6">
      <c r="A51" s="256" t="s">
        <v>569</v>
      </c>
      <c r="B51" s="255">
        <v>1741.8206082009624</v>
      </c>
      <c r="E51" s="255" t="s">
        <v>569</v>
      </c>
      <c r="F51" s="255">
        <v>1741.8206082009624</v>
      </c>
    </row>
    <row r="52" spans="1:6">
      <c r="A52" s="256" t="s">
        <v>570</v>
      </c>
      <c r="B52" s="255">
        <v>489.68287158925938</v>
      </c>
      <c r="E52" s="255" t="s">
        <v>570</v>
      </c>
      <c r="F52" s="255">
        <v>489.68287158925938</v>
      </c>
    </row>
    <row r="53" spans="1:6">
      <c r="A53" s="256" t="s">
        <v>571</v>
      </c>
      <c r="B53" s="255">
        <v>1578.5734322973963</v>
      </c>
      <c r="E53" s="255" t="s">
        <v>483</v>
      </c>
      <c r="F53" s="255">
        <v>1578.5734322973963</v>
      </c>
    </row>
    <row r="54" spans="1:6">
      <c r="A54" s="256" t="s">
        <v>572</v>
      </c>
      <c r="B54" s="255">
        <v>931.77641217435394</v>
      </c>
      <c r="E54" s="255" t="s">
        <v>572</v>
      </c>
      <c r="F54" s="255">
        <v>931.77641217435394</v>
      </c>
    </row>
    <row r="55" spans="1:6">
      <c r="A55" s="256" t="s">
        <v>573</v>
      </c>
      <c r="B55" s="255">
        <v>8.0154002240760001</v>
      </c>
      <c r="E55" s="255" t="s">
        <v>453</v>
      </c>
      <c r="F55" s="255">
        <v>8.0154002240760001</v>
      </c>
    </row>
    <row r="56" spans="1:6">
      <c r="A56" s="256" t="s">
        <v>574</v>
      </c>
      <c r="B56" s="255">
        <v>2854.0111260056751</v>
      </c>
      <c r="E56" s="255" t="s">
        <v>574</v>
      </c>
      <c r="F56" s="255">
        <v>2854.0111260056751</v>
      </c>
    </row>
    <row r="57" spans="1:6">
      <c r="A57" s="256" t="s">
        <v>575</v>
      </c>
      <c r="B57" s="255">
        <v>602.65342712639153</v>
      </c>
      <c r="E57" s="255" t="s">
        <v>575</v>
      </c>
      <c r="F57" s="255">
        <v>602.65342712639153</v>
      </c>
    </row>
    <row r="58" spans="1:6">
      <c r="A58" s="256" t="s">
        <v>576</v>
      </c>
      <c r="B58" s="255">
        <v>759.0013406824778</v>
      </c>
      <c r="E58" s="255" t="s">
        <v>576</v>
      </c>
      <c r="F58" s="255">
        <v>759.0013406824778</v>
      </c>
    </row>
    <row r="59" spans="1:6">
      <c r="A59" s="256" t="s">
        <v>577</v>
      </c>
      <c r="B59" s="255">
        <v>2742.4639340188323</v>
      </c>
      <c r="E59" s="255" t="s">
        <v>467</v>
      </c>
      <c r="F59" s="255">
        <v>2742.4639340188323</v>
      </c>
    </row>
    <row r="60" spans="1:6">
      <c r="A60" s="256" t="s">
        <v>578</v>
      </c>
      <c r="B60" s="255">
        <v>4614.4616446444888</v>
      </c>
      <c r="E60" s="255" t="s">
        <v>470</v>
      </c>
      <c r="F60" s="255">
        <v>4614.4616446444888</v>
      </c>
    </row>
    <row r="61" spans="1:6">
      <c r="A61" s="256" t="s">
        <v>579</v>
      </c>
      <c r="B61" s="255">
        <v>546.50602803566358</v>
      </c>
      <c r="E61" s="255" t="s">
        <v>579</v>
      </c>
      <c r="F61" s="255">
        <v>546.50602803566358</v>
      </c>
    </row>
    <row r="62" spans="1:6">
      <c r="A62" s="256" t="s">
        <v>580</v>
      </c>
      <c r="B62" s="255">
        <v>29.5352430658</v>
      </c>
      <c r="E62" s="255" t="s">
        <v>580</v>
      </c>
      <c r="F62" s="255">
        <v>29.5352430658</v>
      </c>
    </row>
    <row r="63" spans="1:6">
      <c r="A63" s="256" t="s">
        <v>581</v>
      </c>
      <c r="B63" s="255">
        <v>12618.522283963421</v>
      </c>
      <c r="E63" s="255" t="s">
        <v>581</v>
      </c>
      <c r="F63" s="255">
        <v>12618.522283963421</v>
      </c>
    </row>
    <row r="64" spans="1:6">
      <c r="A64" s="256" t="s">
        <v>17</v>
      </c>
      <c r="B64" s="255">
        <v>100467.30685536077</v>
      </c>
      <c r="E64" s="255" t="s">
        <v>17</v>
      </c>
      <c r="F64" s="255">
        <v>100467.30685536077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F2ADA-93F6-4F70-BE65-11702131BF31}">
  <dimension ref="A1:CX49"/>
  <sheetViews>
    <sheetView zoomScale="117" workbookViewId="0">
      <selection activeCell="AF14" sqref="AF14"/>
    </sheetView>
  </sheetViews>
  <sheetFormatPr defaultColWidth="9" defaultRowHeight="14.5"/>
  <cols>
    <col min="1" max="16384" width="9" style="239"/>
  </cols>
  <sheetData>
    <row r="1" spans="1:102">
      <c r="A1" s="239" t="s">
        <v>2</v>
      </c>
      <c r="B1" s="239" t="s">
        <v>3</v>
      </c>
      <c r="C1" s="239">
        <v>1</v>
      </c>
      <c r="D1" s="239">
        <v>2</v>
      </c>
      <c r="E1" s="239">
        <v>3</v>
      </c>
      <c r="F1" s="239">
        <v>4</v>
      </c>
      <c r="G1" s="239">
        <v>5</v>
      </c>
      <c r="H1" s="239">
        <v>6</v>
      </c>
      <c r="I1" s="239">
        <v>7</v>
      </c>
      <c r="J1" s="239">
        <v>8</v>
      </c>
      <c r="K1" s="239">
        <v>9</v>
      </c>
      <c r="L1" s="239">
        <v>10</v>
      </c>
      <c r="M1" s="239">
        <v>11</v>
      </c>
      <c r="N1" s="239">
        <v>12</v>
      </c>
      <c r="O1" s="239">
        <v>13</v>
      </c>
      <c r="P1" s="239">
        <v>14</v>
      </c>
      <c r="Q1" s="239">
        <v>15</v>
      </c>
      <c r="R1" s="239">
        <v>16</v>
      </c>
      <c r="S1" s="239">
        <v>17</v>
      </c>
      <c r="T1" s="239">
        <v>18</v>
      </c>
      <c r="U1" s="239">
        <v>19</v>
      </c>
      <c r="V1" s="239">
        <v>20</v>
      </c>
      <c r="W1" s="239">
        <v>21</v>
      </c>
      <c r="X1" s="239">
        <v>22</v>
      </c>
      <c r="Y1" s="239">
        <v>23</v>
      </c>
      <c r="Z1" s="239">
        <v>24</v>
      </c>
      <c r="AA1" s="239">
        <v>25</v>
      </c>
      <c r="AB1" s="239">
        <v>26</v>
      </c>
      <c r="AC1" s="239">
        <v>27</v>
      </c>
      <c r="AD1" s="239">
        <v>28</v>
      </c>
      <c r="AE1" s="239">
        <v>29</v>
      </c>
      <c r="AF1" s="239">
        <v>30</v>
      </c>
      <c r="AG1" s="239">
        <v>31</v>
      </c>
      <c r="AH1" s="239">
        <v>32</v>
      </c>
      <c r="AI1" s="239">
        <v>33</v>
      </c>
      <c r="AJ1" s="239">
        <v>34</v>
      </c>
      <c r="AK1" s="239">
        <v>35</v>
      </c>
      <c r="AL1" s="239">
        <v>36</v>
      </c>
      <c r="AM1" s="239">
        <v>37</v>
      </c>
      <c r="AN1" s="239">
        <v>38</v>
      </c>
      <c r="AO1" s="239">
        <v>39</v>
      </c>
      <c r="AP1" s="239">
        <v>40</v>
      </c>
      <c r="AQ1" s="239">
        <v>41</v>
      </c>
      <c r="AR1" s="239">
        <v>42</v>
      </c>
      <c r="AS1" s="239">
        <v>43</v>
      </c>
      <c r="AT1" s="239">
        <v>44</v>
      </c>
      <c r="AU1" s="239">
        <v>45</v>
      </c>
      <c r="AV1" s="239">
        <v>46</v>
      </c>
      <c r="AW1" s="239">
        <v>47</v>
      </c>
      <c r="AX1" s="239">
        <v>48</v>
      </c>
      <c r="AY1" s="239">
        <v>49</v>
      </c>
      <c r="AZ1" s="239">
        <v>50</v>
      </c>
      <c r="BA1" s="239">
        <v>51</v>
      </c>
      <c r="BB1" s="239">
        <v>52</v>
      </c>
      <c r="BC1" s="239">
        <v>53</v>
      </c>
      <c r="BD1" s="239">
        <v>54</v>
      </c>
      <c r="BE1" s="239">
        <v>55</v>
      </c>
      <c r="BF1" s="239">
        <v>56</v>
      </c>
      <c r="BG1" s="239">
        <v>57</v>
      </c>
      <c r="BH1" s="239">
        <v>58</v>
      </c>
      <c r="BI1" s="239">
        <v>59</v>
      </c>
      <c r="BJ1" s="239">
        <v>60</v>
      </c>
      <c r="BK1" s="239">
        <v>61</v>
      </c>
      <c r="BL1" s="239">
        <v>62</v>
      </c>
      <c r="BM1" s="239">
        <v>63</v>
      </c>
      <c r="BN1" s="239">
        <v>64</v>
      </c>
      <c r="BO1" s="239">
        <v>65</v>
      </c>
      <c r="BP1" s="239">
        <v>66</v>
      </c>
      <c r="BQ1" s="239">
        <v>67</v>
      </c>
      <c r="BR1" s="239">
        <v>68</v>
      </c>
      <c r="BS1" s="239">
        <v>69</v>
      </c>
      <c r="BT1" s="239">
        <v>70</v>
      </c>
      <c r="BU1" s="239">
        <v>71</v>
      </c>
      <c r="BV1" s="239">
        <v>72</v>
      </c>
      <c r="BW1" s="239">
        <v>73</v>
      </c>
      <c r="BX1" s="239">
        <v>74</v>
      </c>
      <c r="BY1" s="239">
        <v>75</v>
      </c>
      <c r="BZ1" s="239">
        <v>76</v>
      </c>
      <c r="CA1" s="239">
        <v>77</v>
      </c>
      <c r="CB1" s="239">
        <v>78</v>
      </c>
      <c r="CC1" s="239">
        <v>79</v>
      </c>
      <c r="CD1" s="239">
        <v>80</v>
      </c>
      <c r="CE1" s="239">
        <v>81</v>
      </c>
      <c r="CF1" s="239">
        <v>82</v>
      </c>
      <c r="CG1" s="239">
        <v>83</v>
      </c>
      <c r="CH1" s="239">
        <v>84</v>
      </c>
      <c r="CI1" s="239">
        <v>85</v>
      </c>
      <c r="CJ1" s="239">
        <v>86</v>
      </c>
      <c r="CK1" s="239">
        <v>87</v>
      </c>
      <c r="CL1" s="239">
        <v>88</v>
      </c>
      <c r="CM1" s="239">
        <v>89</v>
      </c>
      <c r="CN1" s="239">
        <v>90</v>
      </c>
      <c r="CO1" s="239">
        <v>91</v>
      </c>
      <c r="CP1" s="239">
        <v>92</v>
      </c>
      <c r="CQ1" s="239">
        <v>93</v>
      </c>
      <c r="CR1" s="239">
        <v>94</v>
      </c>
      <c r="CS1" s="239">
        <v>95</v>
      </c>
      <c r="CT1" s="239">
        <v>96</v>
      </c>
      <c r="CU1" s="239">
        <v>97</v>
      </c>
      <c r="CV1" s="239">
        <v>98</v>
      </c>
      <c r="CW1" s="239">
        <v>99</v>
      </c>
      <c r="CX1" s="239">
        <v>100</v>
      </c>
    </row>
    <row r="2" spans="1:102">
      <c r="A2" s="239" t="s">
        <v>4</v>
      </c>
      <c r="B2" s="239">
        <v>1</v>
      </c>
      <c r="C2" s="239">
        <v>2.6833162800000001</v>
      </c>
      <c r="D2" s="239">
        <v>2.74986576</v>
      </c>
      <c r="E2" s="239">
        <v>2.81641524</v>
      </c>
      <c r="F2" s="239">
        <v>2.8829647199999999</v>
      </c>
      <c r="G2" s="239">
        <v>2.9495141999999999</v>
      </c>
      <c r="H2" s="239">
        <v>2.9604603599999999</v>
      </c>
      <c r="I2" s="239">
        <v>2.9714065199999999</v>
      </c>
      <c r="J2" s="239">
        <v>2.98235268</v>
      </c>
      <c r="K2" s="239">
        <v>2.99329884</v>
      </c>
      <c r="L2" s="239">
        <v>3.0042450000000001</v>
      </c>
      <c r="M2" s="239">
        <v>3.0118200599999998</v>
      </c>
      <c r="N2" s="239">
        <v>3.01939512</v>
      </c>
      <c r="O2" s="239">
        <v>3.0269701800000002</v>
      </c>
      <c r="P2" s="239">
        <v>3.0345452399999999</v>
      </c>
      <c r="Q2" s="239">
        <v>3.0421203000000001</v>
      </c>
      <c r="R2" s="239">
        <v>3.0650041200000002</v>
      </c>
      <c r="S2" s="239">
        <v>3.0878879399999999</v>
      </c>
      <c r="T2" s="239">
        <v>3.11077176</v>
      </c>
      <c r="U2" s="239">
        <v>3.1336555800000001</v>
      </c>
      <c r="V2" s="239">
        <v>3.1565394000000002</v>
      </c>
      <c r="W2" s="239">
        <v>3.1813269000000002</v>
      </c>
      <c r="X2" s="239">
        <v>3.2061144000000001</v>
      </c>
      <c r="Y2" s="239">
        <v>3.2309019000000001</v>
      </c>
      <c r="Z2" s="239">
        <v>3.2556894000000001</v>
      </c>
      <c r="AA2" s="239">
        <v>3.2804769</v>
      </c>
      <c r="AB2" s="239">
        <v>3.2817063599999998</v>
      </c>
      <c r="AC2" s="239">
        <v>3.2829358200000001</v>
      </c>
      <c r="AD2" s="239">
        <v>3.2841652799999999</v>
      </c>
      <c r="AE2" s="239">
        <v>3.2853947400000001</v>
      </c>
      <c r="AF2" s="239">
        <v>3.2866241999999999</v>
      </c>
      <c r="AG2" s="239">
        <v>3.3097459800000002</v>
      </c>
      <c r="AH2" s="239">
        <v>3.3328677600000001</v>
      </c>
      <c r="AI2" s="239">
        <v>3.3559895399999999</v>
      </c>
      <c r="AJ2" s="239">
        <v>3.3791113199999998</v>
      </c>
      <c r="AK2" s="239">
        <v>3.4022331000000001</v>
      </c>
      <c r="AL2" s="239">
        <v>3.4750885199999999</v>
      </c>
      <c r="AM2" s="239">
        <v>3.5479439400000001</v>
      </c>
      <c r="AN2" s="239">
        <v>3.6207993599999999</v>
      </c>
      <c r="AO2" s="239">
        <v>3.6936547800000001</v>
      </c>
      <c r="AP2" s="239">
        <v>3.7665101999999999</v>
      </c>
      <c r="AQ2" s="239">
        <v>3.7873317000000002</v>
      </c>
      <c r="AR2" s="239">
        <v>3.8081532</v>
      </c>
      <c r="AS2" s="239">
        <v>3.8289746999999998</v>
      </c>
      <c r="AT2" s="239">
        <v>3.8497962000000001</v>
      </c>
      <c r="AU2" s="239">
        <v>3.8706176999999999</v>
      </c>
      <c r="AV2" s="239">
        <v>3.8756545199999999</v>
      </c>
      <c r="AW2" s="239">
        <v>3.8806913399999998</v>
      </c>
      <c r="AX2" s="239">
        <v>3.8857281600000002</v>
      </c>
      <c r="AY2" s="239">
        <v>3.8907649800000002</v>
      </c>
      <c r="AZ2" s="239">
        <v>3.8958018000000001</v>
      </c>
      <c r="BA2" s="239">
        <v>3.9165439800000001</v>
      </c>
      <c r="BB2" s="239">
        <v>3.9372861600000002</v>
      </c>
      <c r="BC2" s="239">
        <v>3.9580283399999998</v>
      </c>
      <c r="BD2" s="239">
        <v>3.9787705199999999</v>
      </c>
      <c r="BE2" s="239">
        <v>3.9995126999999999</v>
      </c>
      <c r="BF2" s="239">
        <v>4.0103795399999997</v>
      </c>
      <c r="BG2" s="239">
        <v>4.02124638</v>
      </c>
      <c r="BH2" s="239">
        <v>4.0321132200000003</v>
      </c>
      <c r="BI2" s="239">
        <v>4.0429800599999997</v>
      </c>
      <c r="BJ2" s="239">
        <v>4.0538468999999999</v>
      </c>
      <c r="BK2" s="239">
        <v>4.1036995200000002</v>
      </c>
      <c r="BL2" s="239">
        <v>4.1535521400000004</v>
      </c>
      <c r="BM2" s="239">
        <v>4.2034047599999997</v>
      </c>
      <c r="BN2" s="239">
        <v>4.25325738</v>
      </c>
      <c r="BO2" s="239">
        <v>4.3031100000000002</v>
      </c>
      <c r="BP2" s="239">
        <v>4.3435235399999996</v>
      </c>
      <c r="BQ2" s="239">
        <v>4.3839370799999999</v>
      </c>
      <c r="BR2" s="239">
        <v>4.4243506200000002</v>
      </c>
      <c r="BS2" s="239">
        <v>4.4647641599999996</v>
      </c>
      <c r="BT2" s="239">
        <v>4.5051777</v>
      </c>
      <c r="BU2" s="239">
        <v>4.5276649200000003</v>
      </c>
      <c r="BV2" s="239">
        <v>4.5501521399999998</v>
      </c>
      <c r="BW2" s="239">
        <v>4.5726393600000002</v>
      </c>
      <c r="BX2" s="239">
        <v>4.5951265799999996</v>
      </c>
      <c r="BY2" s="239">
        <v>4.6176138</v>
      </c>
      <c r="BZ2" s="239">
        <v>4.7084748599999999</v>
      </c>
      <c r="CA2" s="239">
        <v>4.7993359199999999</v>
      </c>
      <c r="CB2" s="239">
        <v>4.8901969799999998</v>
      </c>
      <c r="CC2" s="239">
        <v>4.9810580399999997</v>
      </c>
      <c r="CD2" s="239">
        <v>5.0719190999999997</v>
      </c>
      <c r="CE2" s="239">
        <v>5.0938114199999998</v>
      </c>
      <c r="CF2" s="239">
        <v>5.1157037399999998</v>
      </c>
      <c r="CG2" s="239">
        <v>5.1375960599999999</v>
      </c>
      <c r="CH2" s="239">
        <v>5.15948838</v>
      </c>
      <c r="CI2" s="239">
        <v>5.1813807000000001</v>
      </c>
      <c r="CJ2" s="239">
        <v>5.2103324999999998</v>
      </c>
      <c r="CK2" s="239">
        <v>5.2392842999999996</v>
      </c>
      <c r="CL2" s="239">
        <v>5.2682361000000002</v>
      </c>
      <c r="CM2" s="239">
        <v>5.2971878999999999</v>
      </c>
      <c r="CN2" s="239">
        <v>5.3261396999999997</v>
      </c>
      <c r="CO2" s="239">
        <v>5.4677258999999996</v>
      </c>
      <c r="CP2" s="239">
        <v>5.6093121000000004</v>
      </c>
      <c r="CQ2" s="239">
        <v>5.7508983000000002</v>
      </c>
      <c r="CR2" s="239">
        <v>5.8924845000000001</v>
      </c>
      <c r="CS2" s="239">
        <v>6.0340707</v>
      </c>
      <c r="CT2" s="239">
        <v>6.2911071600000001</v>
      </c>
      <c r="CU2" s="239">
        <v>6.5481436200000003</v>
      </c>
      <c r="CV2" s="239">
        <v>6.8051800800000004</v>
      </c>
      <c r="CW2" s="239">
        <v>7.0622165399999997</v>
      </c>
      <c r="CX2" s="239">
        <v>7.3192529999999998</v>
      </c>
    </row>
    <row r="3" spans="1:102">
      <c r="A3" s="239" t="s">
        <v>4</v>
      </c>
      <c r="B3" s="239">
        <v>2</v>
      </c>
      <c r="C3" s="239">
        <v>2.6156959799999999</v>
      </c>
      <c r="D3" s="239">
        <v>2.6612256599999999</v>
      </c>
      <c r="E3" s="239">
        <v>2.70675534</v>
      </c>
      <c r="F3" s="239">
        <v>2.75228502</v>
      </c>
      <c r="G3" s="239">
        <v>2.7978147</v>
      </c>
      <c r="H3" s="239">
        <v>2.8425511800000001</v>
      </c>
      <c r="I3" s="239">
        <v>2.8872876600000001</v>
      </c>
      <c r="J3" s="239">
        <v>2.9320241399999998</v>
      </c>
      <c r="K3" s="239">
        <v>2.9767606199999999</v>
      </c>
      <c r="L3" s="239">
        <v>3.0214970999999999</v>
      </c>
      <c r="M3" s="239">
        <v>3.0313724400000002</v>
      </c>
      <c r="N3" s="239">
        <v>3.04124778</v>
      </c>
      <c r="O3" s="239">
        <v>3.0511231200000002</v>
      </c>
      <c r="P3" s="239">
        <v>3.06099846</v>
      </c>
      <c r="Q3" s="239">
        <v>3.0708738000000002</v>
      </c>
      <c r="R3" s="239">
        <v>3.0920918999999998</v>
      </c>
      <c r="S3" s="239">
        <v>3.1133099999999998</v>
      </c>
      <c r="T3" s="239">
        <v>3.1345280999999998</v>
      </c>
      <c r="U3" s="239">
        <v>3.1557461999999998</v>
      </c>
      <c r="V3" s="239">
        <v>3.1769642999999999</v>
      </c>
      <c r="W3" s="239">
        <v>3.1968736199999999</v>
      </c>
      <c r="X3" s="239">
        <v>3.2167829399999999</v>
      </c>
      <c r="Y3" s="239">
        <v>3.2366922599999999</v>
      </c>
      <c r="Z3" s="239">
        <v>3.2566015799999999</v>
      </c>
      <c r="AA3" s="239">
        <v>3.2765108999999999</v>
      </c>
      <c r="AB3" s="239">
        <v>3.2771454599999998</v>
      </c>
      <c r="AC3" s="239">
        <v>3.2777800199999998</v>
      </c>
      <c r="AD3" s="239">
        <v>3.2784145800000002</v>
      </c>
      <c r="AE3" s="239">
        <v>3.2790491400000001</v>
      </c>
      <c r="AF3" s="239">
        <v>3.2796837000000001</v>
      </c>
      <c r="AG3" s="239">
        <v>3.3172417200000002</v>
      </c>
      <c r="AH3" s="239">
        <v>3.3547997399999998</v>
      </c>
      <c r="AI3" s="239">
        <v>3.3923577599999999</v>
      </c>
      <c r="AJ3" s="239">
        <v>3.42991578</v>
      </c>
      <c r="AK3" s="239">
        <v>3.4674738000000001</v>
      </c>
      <c r="AL3" s="239">
        <v>3.4747712399999999</v>
      </c>
      <c r="AM3" s="239">
        <v>3.4820686799999998</v>
      </c>
      <c r="AN3" s="239">
        <v>3.4893661200000001</v>
      </c>
      <c r="AO3" s="239">
        <v>3.49666356</v>
      </c>
      <c r="AP3" s="239">
        <v>3.5039609999999999</v>
      </c>
      <c r="AQ3" s="239">
        <v>3.5065388999999998</v>
      </c>
      <c r="AR3" s="239">
        <v>3.5091168000000001</v>
      </c>
      <c r="AS3" s="239">
        <v>3.5116947000000001</v>
      </c>
      <c r="AT3" s="239">
        <v>3.5142726</v>
      </c>
      <c r="AU3" s="239">
        <v>3.5168504999999999</v>
      </c>
      <c r="AV3" s="239">
        <v>3.5244652200000002</v>
      </c>
      <c r="AW3" s="239">
        <v>3.53207994</v>
      </c>
      <c r="AX3" s="239">
        <v>3.5396946599999999</v>
      </c>
      <c r="AY3" s="239">
        <v>3.5473093800000002</v>
      </c>
      <c r="AZ3" s="239">
        <v>3.5549241</v>
      </c>
      <c r="BA3" s="239">
        <v>3.5642838600000002</v>
      </c>
      <c r="BB3" s="239">
        <v>3.5736436199999999</v>
      </c>
      <c r="BC3" s="239">
        <v>3.5830033800000001</v>
      </c>
      <c r="BD3" s="239">
        <v>3.5923631399999998</v>
      </c>
      <c r="BE3" s="239">
        <v>3.6017228999999999</v>
      </c>
      <c r="BF3" s="239">
        <v>3.62000616</v>
      </c>
      <c r="BG3" s="239">
        <v>3.63828942</v>
      </c>
      <c r="BH3" s="239">
        <v>3.65657268</v>
      </c>
      <c r="BI3" s="239">
        <v>3.67485594</v>
      </c>
      <c r="BJ3" s="239">
        <v>3.6931392000000001</v>
      </c>
      <c r="BK3" s="239">
        <v>3.7029352200000001</v>
      </c>
      <c r="BL3" s="239">
        <v>3.7127312400000001</v>
      </c>
      <c r="BM3" s="239">
        <v>3.7225272600000001</v>
      </c>
      <c r="BN3" s="239">
        <v>3.7323232800000001</v>
      </c>
      <c r="BO3" s="239">
        <v>3.7421193000000001</v>
      </c>
      <c r="BP3" s="239">
        <v>3.83262342</v>
      </c>
      <c r="BQ3" s="239">
        <v>3.9231275399999999</v>
      </c>
      <c r="BR3" s="239">
        <v>4.0136316599999997</v>
      </c>
      <c r="BS3" s="239">
        <v>4.10413578</v>
      </c>
      <c r="BT3" s="239">
        <v>4.1946399000000003</v>
      </c>
      <c r="BU3" s="239">
        <v>4.2227984999999997</v>
      </c>
      <c r="BV3" s="239">
        <v>4.2509570999999999</v>
      </c>
      <c r="BW3" s="239">
        <v>4.2791157000000002</v>
      </c>
      <c r="BX3" s="239">
        <v>4.3072742999999996</v>
      </c>
      <c r="BY3" s="239">
        <v>4.3354328999999998</v>
      </c>
      <c r="BZ3" s="239">
        <v>4.3550646000000004</v>
      </c>
      <c r="CA3" s="239">
        <v>4.3746963000000001</v>
      </c>
      <c r="CB3" s="239">
        <v>4.3943279999999998</v>
      </c>
      <c r="CC3" s="239">
        <v>4.4139597000000004</v>
      </c>
      <c r="CD3" s="239">
        <v>4.4335914000000001</v>
      </c>
      <c r="CE3" s="239">
        <v>4.4479483200000001</v>
      </c>
      <c r="CF3" s="239">
        <v>4.4623052400000001</v>
      </c>
      <c r="CG3" s="239">
        <v>4.4766621600000001</v>
      </c>
      <c r="CH3" s="239">
        <v>4.4910190800000001</v>
      </c>
      <c r="CI3" s="239">
        <v>4.505376</v>
      </c>
      <c r="CJ3" s="239">
        <v>4.6510075200000003</v>
      </c>
      <c r="CK3" s="239">
        <v>4.7966390399999996</v>
      </c>
      <c r="CL3" s="239">
        <v>4.9422705599999999</v>
      </c>
      <c r="CM3" s="239">
        <v>5.0879020800000001</v>
      </c>
      <c r="CN3" s="239">
        <v>5.2335336000000003</v>
      </c>
      <c r="CO3" s="239">
        <v>5.4186664799999997</v>
      </c>
      <c r="CP3" s="239">
        <v>5.60379936</v>
      </c>
      <c r="CQ3" s="239">
        <v>5.7889322400000003</v>
      </c>
      <c r="CR3" s="239">
        <v>5.9740651199999997</v>
      </c>
      <c r="CS3" s="239">
        <v>6.159198</v>
      </c>
      <c r="CT3" s="239">
        <v>6.9905112600000097</v>
      </c>
      <c r="CU3" s="239">
        <v>7.8218245199999901</v>
      </c>
      <c r="CV3" s="239">
        <v>8.6531377800000104</v>
      </c>
      <c r="CW3" s="239">
        <v>9.4844510399999997</v>
      </c>
      <c r="CX3" s="239">
        <v>10.3157643</v>
      </c>
    </row>
    <row r="4" spans="1:102">
      <c r="A4" s="239" t="s">
        <v>4</v>
      </c>
      <c r="B4" s="239">
        <v>3</v>
      </c>
      <c r="C4" s="239">
        <v>3.6814791599999999</v>
      </c>
      <c r="D4" s="239">
        <v>3.7318870199999998</v>
      </c>
      <c r="E4" s="239">
        <v>3.7822948799999998</v>
      </c>
      <c r="F4" s="239">
        <v>3.8327027400000002</v>
      </c>
      <c r="G4" s="239">
        <v>3.8831106000000002</v>
      </c>
      <c r="H4" s="239">
        <v>3.9351445200000001</v>
      </c>
      <c r="I4" s="239">
        <v>3.9871784400000001</v>
      </c>
      <c r="J4" s="239">
        <v>4.0392123599999996</v>
      </c>
      <c r="K4" s="239">
        <v>4.09124628</v>
      </c>
      <c r="L4" s="239">
        <v>4.1432802000000004</v>
      </c>
      <c r="M4" s="239">
        <v>4.1477221200000001</v>
      </c>
      <c r="N4" s="239">
        <v>4.1521640399999997</v>
      </c>
      <c r="O4" s="239">
        <v>4.1566059600000003</v>
      </c>
      <c r="P4" s="239">
        <v>4.1610478799999999</v>
      </c>
      <c r="Q4" s="239">
        <v>4.1654897999999996</v>
      </c>
      <c r="R4" s="239">
        <v>4.1707645800000002</v>
      </c>
      <c r="S4" s="239">
        <v>4.1760393599999999</v>
      </c>
      <c r="T4" s="239">
        <v>4.1813141399999996</v>
      </c>
      <c r="U4" s="239">
        <v>4.1865889200000002</v>
      </c>
      <c r="V4" s="239">
        <v>4.1918636999999999</v>
      </c>
      <c r="W4" s="239">
        <v>4.2279146399999998</v>
      </c>
      <c r="X4" s="239">
        <v>4.2639655799999998</v>
      </c>
      <c r="Y4" s="239">
        <v>4.3000165199999998</v>
      </c>
      <c r="Z4" s="239">
        <v>4.3360674599999998</v>
      </c>
      <c r="AA4" s="239">
        <v>4.3721183999999997</v>
      </c>
      <c r="AB4" s="239">
        <v>4.3938520800000003</v>
      </c>
      <c r="AC4" s="239">
        <v>4.4155857599999999</v>
      </c>
      <c r="AD4" s="239">
        <v>4.4373194399999996</v>
      </c>
      <c r="AE4" s="239">
        <v>4.4590531200000001</v>
      </c>
      <c r="AF4" s="239">
        <v>4.4807867999999997</v>
      </c>
      <c r="AG4" s="239">
        <v>4.4889171000000001</v>
      </c>
      <c r="AH4" s="239">
        <v>4.4970473999999996</v>
      </c>
      <c r="AI4" s="239">
        <v>4.5051777</v>
      </c>
      <c r="AJ4" s="239">
        <v>4.5133080000000003</v>
      </c>
      <c r="AK4" s="239">
        <v>4.5214382999999998</v>
      </c>
      <c r="AL4" s="239">
        <v>4.5363901200000001</v>
      </c>
      <c r="AM4" s="239">
        <v>4.5513419400000004</v>
      </c>
      <c r="AN4" s="239">
        <v>4.5662937599999998</v>
      </c>
      <c r="AO4" s="239">
        <v>4.58124558</v>
      </c>
      <c r="AP4" s="239">
        <v>4.5961974000000003</v>
      </c>
      <c r="AQ4" s="239">
        <v>4.6050019200000003</v>
      </c>
      <c r="AR4" s="239">
        <v>4.6138064400000003</v>
      </c>
      <c r="AS4" s="239">
        <v>4.6226109600000003</v>
      </c>
      <c r="AT4" s="239">
        <v>4.6314154800000003</v>
      </c>
      <c r="AU4" s="239">
        <v>4.6402200000000002</v>
      </c>
      <c r="AV4" s="239">
        <v>4.7432963399999997</v>
      </c>
      <c r="AW4" s="239">
        <v>4.84637268</v>
      </c>
      <c r="AX4" s="239">
        <v>4.9494490200000003</v>
      </c>
      <c r="AY4" s="239">
        <v>5.0525253599999997</v>
      </c>
      <c r="AZ4" s="239">
        <v>5.1556017000000001</v>
      </c>
      <c r="BA4" s="239">
        <v>5.1986724600000001</v>
      </c>
      <c r="BB4" s="239">
        <v>5.24174322</v>
      </c>
      <c r="BC4" s="239">
        <v>5.28481398</v>
      </c>
      <c r="BD4" s="239">
        <v>5.32788474</v>
      </c>
      <c r="BE4" s="239">
        <v>5.3709555</v>
      </c>
      <c r="BF4" s="239">
        <v>5.3894767200000002</v>
      </c>
      <c r="BG4" s="239">
        <v>5.4079979399999996</v>
      </c>
      <c r="BH4" s="239">
        <v>5.4265191599999998</v>
      </c>
      <c r="BI4" s="239">
        <v>5.44504038</v>
      </c>
      <c r="BJ4" s="239">
        <v>5.4635616000000002</v>
      </c>
      <c r="BK4" s="239">
        <v>5.4728420399999997</v>
      </c>
      <c r="BL4" s="239">
        <v>5.4821224800000001</v>
      </c>
      <c r="BM4" s="239">
        <v>5.4914029199999996</v>
      </c>
      <c r="BN4" s="239">
        <v>5.50068336</v>
      </c>
      <c r="BO4" s="239">
        <v>5.5099638000000004</v>
      </c>
      <c r="BP4" s="239">
        <v>5.7116349</v>
      </c>
      <c r="BQ4" s="239">
        <v>5.9133060000000004</v>
      </c>
      <c r="BR4" s="239">
        <v>6.1149770999999999</v>
      </c>
      <c r="BS4" s="239">
        <v>6.3166482000000004</v>
      </c>
      <c r="BT4" s="239">
        <v>6.5183192999999999</v>
      </c>
      <c r="BU4" s="239">
        <v>6.5339453399999998</v>
      </c>
      <c r="BV4" s="239">
        <v>6.5495713799999997</v>
      </c>
      <c r="BW4" s="239">
        <v>6.5651974199999996</v>
      </c>
      <c r="BX4" s="239">
        <v>6.5808234600000004</v>
      </c>
      <c r="BY4" s="239">
        <v>6.5964495000000003</v>
      </c>
      <c r="BZ4" s="239">
        <v>6.6160018799999998</v>
      </c>
      <c r="CA4" s="239">
        <v>6.6355542600000001</v>
      </c>
      <c r="CB4" s="239">
        <v>6.6551066399999996</v>
      </c>
      <c r="CC4" s="239">
        <v>6.67465902</v>
      </c>
      <c r="CD4" s="239">
        <v>6.6942114000000004</v>
      </c>
      <c r="CE4" s="239">
        <v>6.8472989999999996</v>
      </c>
      <c r="CF4" s="239">
        <v>7.0003865999999997</v>
      </c>
      <c r="CG4" s="239">
        <v>7.1534741999999998</v>
      </c>
      <c r="CH4" s="239">
        <v>7.3065617999999999</v>
      </c>
      <c r="CI4" s="239">
        <v>7.4596494</v>
      </c>
      <c r="CJ4" s="239">
        <v>7.4905841999999998</v>
      </c>
      <c r="CK4" s="239">
        <v>7.5215189999999996</v>
      </c>
      <c r="CL4" s="239">
        <v>7.5524538000000003</v>
      </c>
      <c r="CM4" s="239">
        <v>7.5833886000000001</v>
      </c>
      <c r="CN4" s="239">
        <v>7.6143234</v>
      </c>
      <c r="CO4" s="239">
        <v>7.6903119599999998</v>
      </c>
      <c r="CP4" s="239">
        <v>7.7663005199999997</v>
      </c>
      <c r="CQ4" s="239">
        <v>7.8422890799999996</v>
      </c>
      <c r="CR4" s="239">
        <v>7.9182776400000003</v>
      </c>
      <c r="CS4" s="239">
        <v>7.9942662000000002</v>
      </c>
      <c r="CT4" s="239">
        <v>10.97098716</v>
      </c>
      <c r="CU4" s="239">
        <v>13.94770812</v>
      </c>
      <c r="CV4" s="239">
        <v>16.924429079999999</v>
      </c>
      <c r="CW4" s="239">
        <v>19.901150040000001</v>
      </c>
      <c r="CX4" s="239">
        <v>22.877870999999999</v>
      </c>
    </row>
    <row r="5" spans="1:102">
      <c r="A5" s="239" t="s">
        <v>4</v>
      </c>
      <c r="B5" s="239">
        <v>4</v>
      </c>
      <c r="C5" s="239">
        <v>3.7090032000000002</v>
      </c>
      <c r="D5" s="239">
        <v>3.7799946000000002</v>
      </c>
      <c r="E5" s="239">
        <v>3.8509859999999998</v>
      </c>
      <c r="F5" s="239">
        <v>3.9219773999999998</v>
      </c>
      <c r="G5" s="239">
        <v>3.9929687999999999</v>
      </c>
      <c r="H5" s="239">
        <v>4.2766567799999997</v>
      </c>
      <c r="I5" s="239">
        <v>4.5603447600000004</v>
      </c>
      <c r="J5" s="239">
        <v>4.8440327400000003</v>
      </c>
      <c r="K5" s="239">
        <v>5.1277207200000001</v>
      </c>
      <c r="L5" s="239">
        <v>5.4114087</v>
      </c>
      <c r="M5" s="239">
        <v>5.4378222599999999</v>
      </c>
      <c r="N5" s="239">
        <v>5.4642358199999999</v>
      </c>
      <c r="O5" s="239">
        <v>5.4906493799999998</v>
      </c>
      <c r="P5" s="239">
        <v>5.5170629399999997</v>
      </c>
      <c r="Q5" s="239">
        <v>5.5434764999999997</v>
      </c>
      <c r="R5" s="239">
        <v>5.5607286</v>
      </c>
      <c r="S5" s="239">
        <v>5.5779807000000003</v>
      </c>
      <c r="T5" s="239">
        <v>5.5952327999999998</v>
      </c>
      <c r="U5" s="239">
        <v>5.6124849000000001</v>
      </c>
      <c r="V5" s="239">
        <v>5.6297370000000004</v>
      </c>
      <c r="W5" s="239">
        <v>5.6366775000000002</v>
      </c>
      <c r="X5" s="239">
        <v>5.643618</v>
      </c>
      <c r="Y5" s="239">
        <v>5.6505584999999998</v>
      </c>
      <c r="Z5" s="239">
        <v>5.6574989999999996</v>
      </c>
      <c r="AA5" s="239">
        <v>5.6644395000000003</v>
      </c>
      <c r="AB5" s="239">
        <v>5.7736234800000004</v>
      </c>
      <c r="AC5" s="239">
        <v>5.8828074600000004</v>
      </c>
      <c r="AD5" s="239">
        <v>5.9919914399999996</v>
      </c>
      <c r="AE5" s="239">
        <v>6.1011754199999997</v>
      </c>
      <c r="AF5" s="239">
        <v>6.2103593999999998</v>
      </c>
      <c r="AG5" s="239">
        <v>6.2113509000000002</v>
      </c>
      <c r="AH5" s="239">
        <v>6.2123423999999998</v>
      </c>
      <c r="AI5" s="239">
        <v>6.2133339000000003</v>
      </c>
      <c r="AJ5" s="239">
        <v>6.2143253999999999</v>
      </c>
      <c r="AK5" s="239">
        <v>6.2153169000000004</v>
      </c>
      <c r="AL5" s="239">
        <v>6.2184500399999996</v>
      </c>
      <c r="AM5" s="239">
        <v>6.2215831799999997</v>
      </c>
      <c r="AN5" s="239">
        <v>6.2247163199999997</v>
      </c>
      <c r="AO5" s="239">
        <v>6.2278494599999998</v>
      </c>
      <c r="AP5" s="239">
        <v>6.2309825999999999</v>
      </c>
      <c r="AQ5" s="239">
        <v>6.2497021200000002</v>
      </c>
      <c r="AR5" s="239">
        <v>6.2684216399999997</v>
      </c>
      <c r="AS5" s="239">
        <v>6.28714116</v>
      </c>
      <c r="AT5" s="239">
        <v>6.3058606800000003</v>
      </c>
      <c r="AU5" s="239">
        <v>6.3245801999999998</v>
      </c>
      <c r="AV5" s="239">
        <v>6.6781887600000003</v>
      </c>
      <c r="AW5" s="239">
        <v>7.0317973199999999</v>
      </c>
      <c r="AX5" s="239">
        <v>7.3854058800000004</v>
      </c>
      <c r="AY5" s="239">
        <v>7.7390144400000001</v>
      </c>
      <c r="AZ5" s="239">
        <v>8.0926229999999997</v>
      </c>
      <c r="BA5" s="239">
        <v>8.3165037000000002</v>
      </c>
      <c r="BB5" s="239">
        <v>8.5403844000000007</v>
      </c>
      <c r="BC5" s="239">
        <v>8.7642650999999994</v>
      </c>
      <c r="BD5" s="239">
        <v>8.9881457999999999</v>
      </c>
      <c r="BE5" s="239">
        <v>9.2120265000000003</v>
      </c>
      <c r="BF5" s="239">
        <v>9.2744909999999994</v>
      </c>
      <c r="BG5" s="239">
        <v>9.3369555000000002</v>
      </c>
      <c r="BH5" s="239">
        <v>9.3994199999999992</v>
      </c>
      <c r="BI5" s="239">
        <v>9.4618845</v>
      </c>
      <c r="BJ5" s="239">
        <v>9.5243490000000008</v>
      </c>
      <c r="BK5" s="239">
        <v>9.6441222</v>
      </c>
      <c r="BL5" s="239">
        <v>9.7638953999999991</v>
      </c>
      <c r="BM5" s="239">
        <v>9.8836686</v>
      </c>
      <c r="BN5" s="239">
        <v>10.003441799999999</v>
      </c>
      <c r="BO5" s="239">
        <v>10.123215</v>
      </c>
      <c r="BP5" s="239">
        <v>10.268767199999999</v>
      </c>
      <c r="BQ5" s="239">
        <v>10.4143194</v>
      </c>
      <c r="BR5" s="239">
        <v>10.559871599999999</v>
      </c>
      <c r="BS5" s="239">
        <v>10.7054238</v>
      </c>
      <c r="BT5" s="239">
        <v>10.850975999999999</v>
      </c>
      <c r="BU5" s="239">
        <v>11.180748899999999</v>
      </c>
      <c r="BV5" s="239">
        <v>11.510521799999999</v>
      </c>
      <c r="BW5" s="239">
        <v>11.840294699999999</v>
      </c>
      <c r="BX5" s="239">
        <v>12.170067599999999</v>
      </c>
      <c r="BY5" s="239">
        <v>12.499840499999999</v>
      </c>
      <c r="BZ5" s="239">
        <v>13.16898402</v>
      </c>
      <c r="CA5" s="239">
        <v>13.83812754</v>
      </c>
      <c r="CB5" s="239">
        <v>14.507271060000001</v>
      </c>
      <c r="CC5" s="239">
        <v>15.176414579999999</v>
      </c>
      <c r="CD5" s="239">
        <v>15.8455581</v>
      </c>
      <c r="CE5" s="239">
        <v>16.109812680000001</v>
      </c>
      <c r="CF5" s="239">
        <v>16.37406726</v>
      </c>
      <c r="CG5" s="239">
        <v>16.63832184</v>
      </c>
      <c r="CH5" s="239">
        <v>16.902576419999999</v>
      </c>
      <c r="CI5" s="239">
        <v>17.166830999999998</v>
      </c>
      <c r="CJ5" s="239">
        <v>18.121447199999999</v>
      </c>
      <c r="CK5" s="239">
        <v>19.076063399999999</v>
      </c>
      <c r="CL5" s="239">
        <v>20.030679599999999</v>
      </c>
      <c r="CM5" s="239">
        <v>20.985295799999999</v>
      </c>
      <c r="CN5" s="239">
        <v>21.939912</v>
      </c>
      <c r="CO5" s="239">
        <v>22.300421400000001</v>
      </c>
      <c r="CP5" s="239">
        <v>22.660930799999999</v>
      </c>
      <c r="CQ5" s="239">
        <v>23.021440200000001</v>
      </c>
      <c r="CR5" s="239">
        <v>23.381949599999999</v>
      </c>
      <c r="CS5" s="239">
        <v>23.742459</v>
      </c>
      <c r="CT5" s="239">
        <v>25.124213399999999</v>
      </c>
      <c r="CU5" s="239">
        <v>26.505967800000001</v>
      </c>
      <c r="CV5" s="239">
        <v>27.887722199999999</v>
      </c>
      <c r="CW5" s="239">
        <v>29.269476600000001</v>
      </c>
      <c r="CX5" s="239">
        <v>30.651230999999999</v>
      </c>
    </row>
    <row r="6" spans="1:102">
      <c r="A6" s="239" t="s">
        <v>4</v>
      </c>
      <c r="B6" s="239">
        <v>5</v>
      </c>
      <c r="C6" s="239">
        <v>4.5205657800000001</v>
      </c>
      <c r="D6" s="239">
        <v>4.6426392600000002</v>
      </c>
      <c r="E6" s="239">
        <v>4.7647127400000002</v>
      </c>
      <c r="F6" s="239">
        <v>4.8867862200000003</v>
      </c>
      <c r="G6" s="239">
        <v>5.0088597000000004</v>
      </c>
      <c r="H6" s="239">
        <v>5.0335678799999997</v>
      </c>
      <c r="I6" s="239">
        <v>5.0582760599999999</v>
      </c>
      <c r="J6" s="239">
        <v>5.08298424</v>
      </c>
      <c r="K6" s="239">
        <v>5.1076924200000002</v>
      </c>
      <c r="L6" s="239">
        <v>5.1324006000000004</v>
      </c>
      <c r="M6" s="239">
        <v>5.2071597000000001</v>
      </c>
      <c r="N6" s="239">
        <v>5.2819187999999997</v>
      </c>
      <c r="O6" s="239">
        <v>5.3566779000000002</v>
      </c>
      <c r="P6" s="239">
        <v>5.4314369999999998</v>
      </c>
      <c r="Q6" s="239">
        <v>5.5061961000000004</v>
      </c>
      <c r="R6" s="239">
        <v>5.5923376200000003</v>
      </c>
      <c r="S6" s="239">
        <v>5.6784791400000003</v>
      </c>
      <c r="T6" s="239">
        <v>5.7646206600000003</v>
      </c>
      <c r="U6" s="239">
        <v>5.8507621800000003</v>
      </c>
      <c r="V6" s="239">
        <v>5.9369037000000002</v>
      </c>
      <c r="W6" s="239">
        <v>5.9591133000000003</v>
      </c>
      <c r="X6" s="239">
        <v>5.9813229000000003</v>
      </c>
      <c r="Y6" s="239">
        <v>6.0035325000000004</v>
      </c>
      <c r="Z6" s="239">
        <v>6.0257421000000004</v>
      </c>
      <c r="AA6" s="239">
        <v>6.0479516999999996</v>
      </c>
      <c r="AB6" s="239">
        <v>6.1347674400000001</v>
      </c>
      <c r="AC6" s="239">
        <v>6.2215831799999997</v>
      </c>
      <c r="AD6" s="239">
        <v>6.3083989200000001</v>
      </c>
      <c r="AE6" s="239">
        <v>6.3952146599999997</v>
      </c>
      <c r="AF6" s="239">
        <v>6.4820304000000002</v>
      </c>
      <c r="AG6" s="239">
        <v>6.5066195999999996</v>
      </c>
      <c r="AH6" s="239">
        <v>6.5312087999999999</v>
      </c>
      <c r="AI6" s="239">
        <v>6.5557980000000002</v>
      </c>
      <c r="AJ6" s="239">
        <v>6.5803871999999997</v>
      </c>
      <c r="AK6" s="239">
        <v>6.6049764</v>
      </c>
      <c r="AL6" s="239">
        <v>6.7117411200000001</v>
      </c>
      <c r="AM6" s="239">
        <v>6.8185058400000003</v>
      </c>
      <c r="AN6" s="239">
        <v>6.9252705600000004</v>
      </c>
      <c r="AO6" s="239">
        <v>7.0320352799999997</v>
      </c>
      <c r="AP6" s="239">
        <v>7.1387999999999998</v>
      </c>
      <c r="AQ6" s="239">
        <v>7.2697573200000001</v>
      </c>
      <c r="AR6" s="239">
        <v>7.4007146400000003</v>
      </c>
      <c r="AS6" s="239">
        <v>7.5316719599999997</v>
      </c>
      <c r="AT6" s="239">
        <v>7.66262928</v>
      </c>
      <c r="AU6" s="239">
        <v>7.7935866000000003</v>
      </c>
      <c r="AV6" s="239">
        <v>7.9180396799999997</v>
      </c>
      <c r="AW6" s="239">
        <v>8.04249276</v>
      </c>
      <c r="AX6" s="239">
        <v>8.1669458400000003</v>
      </c>
      <c r="AY6" s="239">
        <v>8.2913989200000007</v>
      </c>
      <c r="AZ6" s="239">
        <v>8.4158519999999992</v>
      </c>
      <c r="BA6" s="239">
        <v>8.7192509999999999</v>
      </c>
      <c r="BB6" s="239">
        <v>9.0226500000000005</v>
      </c>
      <c r="BC6" s="239">
        <v>9.3260489999999994</v>
      </c>
      <c r="BD6" s="239">
        <v>9.629448</v>
      </c>
      <c r="BE6" s="239">
        <v>9.9328470000000006</v>
      </c>
      <c r="BF6" s="239">
        <v>9.9506940000000004</v>
      </c>
      <c r="BG6" s="239">
        <v>9.9685410000000001</v>
      </c>
      <c r="BH6" s="239">
        <v>9.9863879999999998</v>
      </c>
      <c r="BI6" s="239">
        <v>10.004235</v>
      </c>
      <c r="BJ6" s="239">
        <v>10.022081999999999</v>
      </c>
      <c r="BK6" s="239">
        <v>10.043498400000001</v>
      </c>
      <c r="BL6" s="239">
        <v>10.0649148</v>
      </c>
      <c r="BM6" s="239">
        <v>10.0863312</v>
      </c>
      <c r="BN6" s="239">
        <v>10.1077476</v>
      </c>
      <c r="BO6" s="239">
        <v>10.129163999999999</v>
      </c>
      <c r="BP6" s="239">
        <v>10.945763400000001</v>
      </c>
      <c r="BQ6" s="239">
        <v>11.7623628</v>
      </c>
      <c r="BR6" s="239">
        <v>12.578962199999999</v>
      </c>
      <c r="BS6" s="239">
        <v>13.395561600000001</v>
      </c>
      <c r="BT6" s="239">
        <v>14.212161</v>
      </c>
      <c r="BU6" s="239">
        <v>14.302585799999999</v>
      </c>
      <c r="BV6" s="239">
        <v>14.3930106</v>
      </c>
      <c r="BW6" s="239">
        <v>14.483435399999999</v>
      </c>
      <c r="BX6" s="239">
        <v>14.5738602</v>
      </c>
      <c r="BY6" s="239">
        <v>14.664285</v>
      </c>
      <c r="BZ6" s="239">
        <v>14.744398199999999</v>
      </c>
      <c r="CA6" s="239">
        <v>14.8245114</v>
      </c>
      <c r="CB6" s="239">
        <v>14.9046246</v>
      </c>
      <c r="CC6" s="239">
        <v>14.9847378</v>
      </c>
      <c r="CD6" s="239">
        <v>15.064851000000001</v>
      </c>
      <c r="CE6" s="239">
        <v>16.397030399999998</v>
      </c>
      <c r="CF6" s="239">
        <v>17.7292098</v>
      </c>
      <c r="CG6" s="239">
        <v>19.061389200000001</v>
      </c>
      <c r="CH6" s="239">
        <v>20.393568599999998</v>
      </c>
      <c r="CI6" s="239">
        <v>21.725747999999999</v>
      </c>
      <c r="CJ6" s="239">
        <v>21.733283400000001</v>
      </c>
      <c r="CK6" s="239">
        <v>21.7408188</v>
      </c>
      <c r="CL6" s="239">
        <v>21.748354200000001</v>
      </c>
      <c r="CM6" s="239">
        <v>21.7558896</v>
      </c>
      <c r="CN6" s="239">
        <v>21.763425000000002</v>
      </c>
      <c r="CO6" s="239">
        <v>22.690279199999999</v>
      </c>
      <c r="CP6" s="239">
        <v>23.6171334</v>
      </c>
      <c r="CQ6" s="239">
        <v>24.543987600000001</v>
      </c>
      <c r="CR6" s="239">
        <v>25.470841799999999</v>
      </c>
      <c r="CS6" s="239">
        <v>26.397696</v>
      </c>
      <c r="CT6" s="239">
        <v>30.444999000000099</v>
      </c>
      <c r="CU6" s="239">
        <v>34.492302000000002</v>
      </c>
      <c r="CV6" s="239">
        <v>38.539605000000002</v>
      </c>
      <c r="CW6" s="239">
        <v>42.586908000000001</v>
      </c>
      <c r="CX6" s="239">
        <v>46.634211000000001</v>
      </c>
    </row>
    <row r="7" spans="1:102">
      <c r="A7" s="239" t="s">
        <v>4</v>
      </c>
      <c r="B7" s="239">
        <v>6</v>
      </c>
      <c r="C7" s="239">
        <v>3.3570207000000001</v>
      </c>
      <c r="D7" s="239">
        <v>3.3893436000000001</v>
      </c>
      <c r="E7" s="239">
        <v>3.4216665000000002</v>
      </c>
      <c r="F7" s="239">
        <v>3.4539894000000002</v>
      </c>
      <c r="G7" s="239">
        <v>3.4863122999999998</v>
      </c>
      <c r="H7" s="239">
        <v>3.5659495799999998</v>
      </c>
      <c r="I7" s="239">
        <v>3.6455868599999999</v>
      </c>
      <c r="J7" s="239">
        <v>3.7252241399999999</v>
      </c>
      <c r="K7" s="239">
        <v>3.8048614199999999</v>
      </c>
      <c r="L7" s="239">
        <v>3.8844987</v>
      </c>
      <c r="M7" s="239">
        <v>3.92090658</v>
      </c>
      <c r="N7" s="239">
        <v>3.9573144600000001</v>
      </c>
      <c r="O7" s="239">
        <v>3.9937223400000001</v>
      </c>
      <c r="P7" s="239">
        <v>4.0301302200000002</v>
      </c>
      <c r="Q7" s="239">
        <v>4.0665380999999998</v>
      </c>
      <c r="R7" s="239">
        <v>4.0849403400000002</v>
      </c>
      <c r="S7" s="239">
        <v>4.1033425799999996</v>
      </c>
      <c r="T7" s="239">
        <v>4.12174482</v>
      </c>
      <c r="U7" s="239">
        <v>4.1401470600000003</v>
      </c>
      <c r="V7" s="239">
        <v>4.1585492999999998</v>
      </c>
      <c r="W7" s="239">
        <v>4.2044755800000004</v>
      </c>
      <c r="X7" s="239">
        <v>4.2504018600000002</v>
      </c>
      <c r="Y7" s="239">
        <v>4.29632814</v>
      </c>
      <c r="Z7" s="239">
        <v>4.3422544199999997</v>
      </c>
      <c r="AA7" s="239">
        <v>4.3881807000000004</v>
      </c>
      <c r="AB7" s="239">
        <v>4.4114214599999997</v>
      </c>
      <c r="AC7" s="239">
        <v>4.4346622199999999</v>
      </c>
      <c r="AD7" s="239">
        <v>4.4579029800000001</v>
      </c>
      <c r="AE7" s="239">
        <v>4.4811437400000003</v>
      </c>
      <c r="AF7" s="239">
        <v>4.5043844999999996</v>
      </c>
      <c r="AG7" s="239">
        <v>4.5044241600000001</v>
      </c>
      <c r="AH7" s="239">
        <v>4.5044638199999998</v>
      </c>
      <c r="AI7" s="239">
        <v>4.5045034800000003</v>
      </c>
      <c r="AJ7" s="239">
        <v>4.50454314</v>
      </c>
      <c r="AK7" s="239">
        <v>4.5045827999999997</v>
      </c>
      <c r="AL7" s="239">
        <v>4.7158516199999996</v>
      </c>
      <c r="AM7" s="239">
        <v>4.9271204400000004</v>
      </c>
      <c r="AN7" s="239">
        <v>5.1383892600000003</v>
      </c>
      <c r="AO7" s="239">
        <v>5.3496580800000002</v>
      </c>
      <c r="AP7" s="239">
        <v>5.5609269000000001</v>
      </c>
      <c r="AQ7" s="239">
        <v>5.6029665</v>
      </c>
      <c r="AR7" s="239">
        <v>5.6450060999999998</v>
      </c>
      <c r="AS7" s="239">
        <v>5.6870456999999996</v>
      </c>
      <c r="AT7" s="239">
        <v>5.7290853000000004</v>
      </c>
      <c r="AU7" s="239">
        <v>5.7711249000000002</v>
      </c>
      <c r="AV7" s="239">
        <v>5.8146319200000001</v>
      </c>
      <c r="AW7" s="239">
        <v>5.8581389399999999</v>
      </c>
      <c r="AX7" s="239">
        <v>5.9016459599999997</v>
      </c>
      <c r="AY7" s="239">
        <v>5.9451529799999996</v>
      </c>
      <c r="AZ7" s="239">
        <v>5.9886600000000003</v>
      </c>
      <c r="BA7" s="239">
        <v>6.0093228600000002</v>
      </c>
      <c r="BB7" s="239">
        <v>6.02998572</v>
      </c>
      <c r="BC7" s="239">
        <v>6.0506485799999998</v>
      </c>
      <c r="BD7" s="239">
        <v>6.0713114399999997</v>
      </c>
      <c r="BE7" s="239">
        <v>6.0919743000000004</v>
      </c>
      <c r="BF7" s="239">
        <v>6.1031980800000003</v>
      </c>
      <c r="BG7" s="239">
        <v>6.1144218600000002</v>
      </c>
      <c r="BH7" s="239">
        <v>6.1256456400000001</v>
      </c>
      <c r="BI7" s="239">
        <v>6.13686942</v>
      </c>
      <c r="BJ7" s="239">
        <v>6.1480931999999999</v>
      </c>
      <c r="BK7" s="239">
        <v>6.1891413000000002</v>
      </c>
      <c r="BL7" s="239">
        <v>6.2301894000000004</v>
      </c>
      <c r="BM7" s="239">
        <v>6.2712374999999998</v>
      </c>
      <c r="BN7" s="239">
        <v>6.3122856000000001</v>
      </c>
      <c r="BO7" s="239">
        <v>6.3533337000000003</v>
      </c>
      <c r="BP7" s="239">
        <v>6.6815201999999996</v>
      </c>
      <c r="BQ7" s="239">
        <v>7.0097066999999997</v>
      </c>
      <c r="BR7" s="239">
        <v>7.3378931999999999</v>
      </c>
      <c r="BS7" s="239">
        <v>7.6660797000000001</v>
      </c>
      <c r="BT7" s="239">
        <v>7.9942662000000002</v>
      </c>
      <c r="BU7" s="239">
        <v>8.0476485600000007</v>
      </c>
      <c r="BV7" s="239">
        <v>8.1010309199999995</v>
      </c>
      <c r="BW7" s="239">
        <v>8.15441328</v>
      </c>
      <c r="BX7" s="239">
        <v>8.2077956400000005</v>
      </c>
      <c r="BY7" s="239">
        <v>8.2611779999999992</v>
      </c>
      <c r="BZ7" s="239">
        <v>8.6954550000000008</v>
      </c>
      <c r="CA7" s="239">
        <v>9.1297320000000006</v>
      </c>
      <c r="CB7" s="239">
        <v>9.5640090000000004</v>
      </c>
      <c r="CC7" s="239">
        <v>9.9982860000000002</v>
      </c>
      <c r="CD7" s="239">
        <v>10.432563</v>
      </c>
      <c r="CE7" s="239">
        <v>10.515452399999999</v>
      </c>
      <c r="CF7" s="239">
        <v>10.5983418</v>
      </c>
      <c r="CG7" s="239">
        <v>10.681231199999999</v>
      </c>
      <c r="CH7" s="239">
        <v>10.7641206</v>
      </c>
      <c r="CI7" s="239">
        <v>10.847009999999999</v>
      </c>
      <c r="CJ7" s="239">
        <v>10.9037238</v>
      </c>
      <c r="CK7" s="239">
        <v>10.960437600000001</v>
      </c>
      <c r="CL7" s="239">
        <v>11.017151399999999</v>
      </c>
      <c r="CM7" s="239">
        <v>11.0738652</v>
      </c>
      <c r="CN7" s="239">
        <v>11.130579000000001</v>
      </c>
      <c r="CO7" s="239">
        <v>11.9463852</v>
      </c>
      <c r="CP7" s="239">
        <v>12.762191400000001</v>
      </c>
      <c r="CQ7" s="239">
        <v>13.5779976</v>
      </c>
      <c r="CR7" s="239">
        <v>14.393803800000001</v>
      </c>
      <c r="CS7" s="239">
        <v>15.20961</v>
      </c>
      <c r="CT7" s="239">
        <v>18.4419</v>
      </c>
      <c r="CU7" s="239">
        <v>21.674189999999999</v>
      </c>
      <c r="CV7" s="239">
        <v>24.906479999999998</v>
      </c>
      <c r="CW7" s="239">
        <v>28.138770000000001</v>
      </c>
      <c r="CX7" s="239">
        <v>31.37106</v>
      </c>
    </row>
    <row r="8" spans="1:102">
      <c r="A8" s="239" t="s">
        <v>4</v>
      </c>
      <c r="B8" s="239">
        <v>7</v>
      </c>
      <c r="C8" s="239">
        <v>3.0562392599999999</v>
      </c>
      <c r="D8" s="239">
        <v>3.0642109199999998</v>
      </c>
      <c r="E8" s="239">
        <v>3.0721825800000002</v>
      </c>
      <c r="F8" s="239">
        <v>3.0801542400000002</v>
      </c>
      <c r="G8" s="239">
        <v>3.0881259000000001</v>
      </c>
      <c r="H8" s="239">
        <v>3.15027312</v>
      </c>
      <c r="I8" s="239">
        <v>3.21242034</v>
      </c>
      <c r="J8" s="239">
        <v>3.2745675599999999</v>
      </c>
      <c r="K8" s="239">
        <v>3.3367147799999999</v>
      </c>
      <c r="L8" s="239">
        <v>3.3988619999999998</v>
      </c>
      <c r="M8" s="239">
        <v>3.4000914600000001</v>
      </c>
      <c r="N8" s="239">
        <v>3.4013209199999999</v>
      </c>
      <c r="O8" s="239">
        <v>3.4025503800000001</v>
      </c>
      <c r="P8" s="239">
        <v>3.4037798399999999</v>
      </c>
      <c r="Q8" s="239">
        <v>3.4050093000000001</v>
      </c>
      <c r="R8" s="239">
        <v>3.4525219800000002</v>
      </c>
      <c r="S8" s="239">
        <v>3.5000346599999999</v>
      </c>
      <c r="T8" s="239">
        <v>3.5475473399999999</v>
      </c>
      <c r="U8" s="239">
        <v>3.59506002</v>
      </c>
      <c r="V8" s="239">
        <v>3.6425727000000001</v>
      </c>
      <c r="W8" s="239">
        <v>3.6761250599999999</v>
      </c>
      <c r="X8" s="239">
        <v>3.7096774199999998</v>
      </c>
      <c r="Y8" s="239">
        <v>3.7432297800000001</v>
      </c>
      <c r="Z8" s="239">
        <v>3.7767821399999999</v>
      </c>
      <c r="AA8" s="239">
        <v>3.8103345000000002</v>
      </c>
      <c r="AB8" s="239">
        <v>3.8419435200000001</v>
      </c>
      <c r="AC8" s="239">
        <v>3.8735525399999999</v>
      </c>
      <c r="AD8" s="239">
        <v>3.9051615599999998</v>
      </c>
      <c r="AE8" s="239">
        <v>3.9367705800000001</v>
      </c>
      <c r="AF8" s="239">
        <v>3.9683796</v>
      </c>
      <c r="AG8" s="239">
        <v>3.9966571800000001</v>
      </c>
      <c r="AH8" s="239">
        <v>4.0249347599999998</v>
      </c>
      <c r="AI8" s="239">
        <v>4.05321234</v>
      </c>
      <c r="AJ8" s="239">
        <v>4.0814899200000001</v>
      </c>
      <c r="AK8" s="239">
        <v>4.1097675000000002</v>
      </c>
      <c r="AL8" s="239">
        <v>4.2451667400000002</v>
      </c>
      <c r="AM8" s="239">
        <v>4.3805659800000001</v>
      </c>
      <c r="AN8" s="239">
        <v>4.51596522</v>
      </c>
      <c r="AO8" s="239">
        <v>4.6513644599999999</v>
      </c>
      <c r="AP8" s="239">
        <v>4.7867636999999998</v>
      </c>
      <c r="AQ8" s="239">
        <v>4.8159137999999997</v>
      </c>
      <c r="AR8" s="239">
        <v>4.8450639000000004</v>
      </c>
      <c r="AS8" s="239">
        <v>4.8742140000000003</v>
      </c>
      <c r="AT8" s="239">
        <v>4.9033641000000001</v>
      </c>
      <c r="AU8" s="239">
        <v>4.9325142</v>
      </c>
      <c r="AV8" s="239">
        <v>4.9721345399999999</v>
      </c>
      <c r="AW8" s="239">
        <v>5.0117548799999998</v>
      </c>
      <c r="AX8" s="239">
        <v>5.0513752199999997</v>
      </c>
      <c r="AY8" s="239">
        <v>5.0909955599999996</v>
      </c>
      <c r="AZ8" s="239">
        <v>5.1306158999999996</v>
      </c>
      <c r="BA8" s="239">
        <v>5.1396187199999996</v>
      </c>
      <c r="BB8" s="239">
        <v>5.1486215399999997</v>
      </c>
      <c r="BC8" s="239">
        <v>5.1576243599999998</v>
      </c>
      <c r="BD8" s="239">
        <v>5.1666271799999999</v>
      </c>
      <c r="BE8" s="239">
        <v>5.17563</v>
      </c>
      <c r="BF8" s="239">
        <v>5.2281398399999999</v>
      </c>
      <c r="BG8" s="239">
        <v>5.2806496799999998</v>
      </c>
      <c r="BH8" s="239">
        <v>5.3331595199999997</v>
      </c>
      <c r="BI8" s="239">
        <v>5.3856693599999996</v>
      </c>
      <c r="BJ8" s="239">
        <v>5.4381792000000004</v>
      </c>
      <c r="BK8" s="239">
        <v>5.4714142800000003</v>
      </c>
      <c r="BL8" s="239">
        <v>5.5046493600000002</v>
      </c>
      <c r="BM8" s="239">
        <v>5.53788444</v>
      </c>
      <c r="BN8" s="239">
        <v>5.5711195199999999</v>
      </c>
      <c r="BO8" s="239">
        <v>5.6043545999999997</v>
      </c>
      <c r="BP8" s="239">
        <v>5.61343674</v>
      </c>
      <c r="BQ8" s="239">
        <v>5.6225188800000003</v>
      </c>
      <c r="BR8" s="239">
        <v>5.6316010199999997</v>
      </c>
      <c r="BS8" s="239">
        <v>5.64068316</v>
      </c>
      <c r="BT8" s="239">
        <v>5.6497653000000003</v>
      </c>
      <c r="BU8" s="239">
        <v>5.8342239600000001</v>
      </c>
      <c r="BV8" s="239">
        <v>6.0186826199999999</v>
      </c>
      <c r="BW8" s="239">
        <v>6.2031412799999996</v>
      </c>
      <c r="BX8" s="239">
        <v>6.3875999400000003</v>
      </c>
      <c r="BY8" s="239">
        <v>6.5720586000000001</v>
      </c>
      <c r="BZ8" s="239">
        <v>6.7825738800000002</v>
      </c>
      <c r="CA8" s="239">
        <v>6.9930891600000002</v>
      </c>
      <c r="CB8" s="239">
        <v>7.2036044400000003</v>
      </c>
      <c r="CC8" s="239">
        <v>7.4141197200000004</v>
      </c>
      <c r="CD8" s="239">
        <v>7.6246349999999996</v>
      </c>
      <c r="CE8" s="239">
        <v>7.7348898000000004</v>
      </c>
      <c r="CF8" s="239">
        <v>7.8451446000000002</v>
      </c>
      <c r="CG8" s="239">
        <v>7.9553994000000001</v>
      </c>
      <c r="CH8" s="239">
        <v>8.0656542000000009</v>
      </c>
      <c r="CI8" s="239">
        <v>8.1759090000000008</v>
      </c>
      <c r="CJ8" s="239">
        <v>8.2540391999999994</v>
      </c>
      <c r="CK8" s="239">
        <v>8.3321693999999997</v>
      </c>
      <c r="CL8" s="239">
        <v>8.4102996000000001</v>
      </c>
      <c r="CM8" s="239">
        <v>8.4884298000000005</v>
      </c>
      <c r="CN8" s="239">
        <v>8.5665600000000008</v>
      </c>
      <c r="CO8" s="239">
        <v>9.3220829999999992</v>
      </c>
      <c r="CP8" s="239">
        <v>10.077605999999999</v>
      </c>
      <c r="CQ8" s="239">
        <v>10.833129</v>
      </c>
      <c r="CR8" s="239">
        <v>11.588652</v>
      </c>
      <c r="CS8" s="239">
        <v>12.344175</v>
      </c>
      <c r="CT8" s="239">
        <v>13.3947684</v>
      </c>
      <c r="CU8" s="239">
        <v>14.445361800000001</v>
      </c>
      <c r="CV8" s="239">
        <v>15.495955199999999</v>
      </c>
      <c r="CW8" s="239">
        <v>16.546548600000001</v>
      </c>
      <c r="CX8" s="239">
        <v>17.597142000000002</v>
      </c>
    </row>
    <row r="9" spans="1:102">
      <c r="A9" s="239" t="s">
        <v>4</v>
      </c>
      <c r="B9" s="239">
        <v>8</v>
      </c>
      <c r="C9" s="239">
        <v>2.9111233200000002</v>
      </c>
      <c r="D9" s="239">
        <v>2.9455085400000001</v>
      </c>
      <c r="E9" s="239">
        <v>2.9798937599999999</v>
      </c>
      <c r="F9" s="239">
        <v>3.0142789799999998</v>
      </c>
      <c r="G9" s="239">
        <v>3.0486642000000002</v>
      </c>
      <c r="H9" s="239">
        <v>3.0612364200000002</v>
      </c>
      <c r="I9" s="239">
        <v>3.0738086400000002</v>
      </c>
      <c r="J9" s="239">
        <v>3.0863808599999998</v>
      </c>
      <c r="K9" s="239">
        <v>3.0989530799999998</v>
      </c>
      <c r="L9" s="239">
        <v>3.1115252999999998</v>
      </c>
      <c r="M9" s="239">
        <v>3.1483694400000002</v>
      </c>
      <c r="N9" s="239">
        <v>3.1852135800000001</v>
      </c>
      <c r="O9" s="239">
        <v>3.22205772</v>
      </c>
      <c r="P9" s="239">
        <v>3.2589018599999999</v>
      </c>
      <c r="Q9" s="239">
        <v>3.2957459999999998</v>
      </c>
      <c r="R9" s="239">
        <v>3.30887346</v>
      </c>
      <c r="S9" s="239">
        <v>3.3220009199999998</v>
      </c>
      <c r="T9" s="239">
        <v>3.33512838</v>
      </c>
      <c r="U9" s="239">
        <v>3.3482558400000002</v>
      </c>
      <c r="V9" s="239">
        <v>3.3613833</v>
      </c>
      <c r="W9" s="239">
        <v>3.39434076</v>
      </c>
      <c r="X9" s="239">
        <v>3.42729822</v>
      </c>
      <c r="Y9" s="239">
        <v>3.4602556799999999</v>
      </c>
      <c r="Z9" s="239">
        <v>3.4932131399999999</v>
      </c>
      <c r="AA9" s="239">
        <v>3.5261705999999999</v>
      </c>
      <c r="AB9" s="239">
        <v>3.5517116400000002</v>
      </c>
      <c r="AC9" s="239">
        <v>3.57725268</v>
      </c>
      <c r="AD9" s="239">
        <v>3.6027937200000002</v>
      </c>
      <c r="AE9" s="239">
        <v>3.62833476</v>
      </c>
      <c r="AF9" s="239">
        <v>3.6538757999999998</v>
      </c>
      <c r="AG9" s="239">
        <v>3.67779078</v>
      </c>
      <c r="AH9" s="239">
        <v>3.7017057599999998</v>
      </c>
      <c r="AI9" s="239">
        <v>3.7256207400000001</v>
      </c>
      <c r="AJ9" s="239">
        <v>3.7495357199999999</v>
      </c>
      <c r="AK9" s="239">
        <v>3.7734507000000002</v>
      </c>
      <c r="AL9" s="239">
        <v>3.9143230199999999</v>
      </c>
      <c r="AM9" s="239">
        <v>4.05519534</v>
      </c>
      <c r="AN9" s="239">
        <v>4.1960676599999998</v>
      </c>
      <c r="AO9" s="239">
        <v>4.3369399800000004</v>
      </c>
      <c r="AP9" s="239">
        <v>4.4778123000000001</v>
      </c>
      <c r="AQ9" s="239">
        <v>4.5018462599999998</v>
      </c>
      <c r="AR9" s="239">
        <v>4.5258802200000003</v>
      </c>
      <c r="AS9" s="239">
        <v>4.54991418</v>
      </c>
      <c r="AT9" s="239">
        <v>4.5739481399999997</v>
      </c>
      <c r="AU9" s="239">
        <v>4.5979821000000003</v>
      </c>
      <c r="AV9" s="239">
        <v>4.6071832199999996</v>
      </c>
      <c r="AW9" s="239">
        <v>4.6163843399999998</v>
      </c>
      <c r="AX9" s="239">
        <v>4.6255854599999999</v>
      </c>
      <c r="AY9" s="239">
        <v>4.6347865800000001</v>
      </c>
      <c r="AZ9" s="239">
        <v>4.6439877000000003</v>
      </c>
      <c r="BA9" s="239">
        <v>4.6723049400000001</v>
      </c>
      <c r="BB9" s="239">
        <v>4.7006221799999999</v>
      </c>
      <c r="BC9" s="239">
        <v>4.7289394199999997</v>
      </c>
      <c r="BD9" s="239">
        <v>4.7572566600000004</v>
      </c>
      <c r="BE9" s="239">
        <v>4.7855739000000002</v>
      </c>
      <c r="BF9" s="239">
        <v>4.7972339399999999</v>
      </c>
      <c r="BG9" s="239">
        <v>4.8088939799999997</v>
      </c>
      <c r="BH9" s="239">
        <v>4.8205540200000003</v>
      </c>
      <c r="BI9" s="239">
        <v>4.8322140600000001</v>
      </c>
      <c r="BJ9" s="239">
        <v>4.8438740999999998</v>
      </c>
      <c r="BK9" s="239">
        <v>4.8969391800000004</v>
      </c>
      <c r="BL9" s="239">
        <v>4.95000426</v>
      </c>
      <c r="BM9" s="239">
        <v>5.0030693399999997</v>
      </c>
      <c r="BN9" s="239">
        <v>5.0561344200000002</v>
      </c>
      <c r="BO9" s="239">
        <v>5.1091994999999999</v>
      </c>
      <c r="BP9" s="239">
        <v>5.1157037399999998</v>
      </c>
      <c r="BQ9" s="239">
        <v>5.1222079799999998</v>
      </c>
      <c r="BR9" s="239">
        <v>5.1287122199999997</v>
      </c>
      <c r="BS9" s="239">
        <v>5.1352164599999996</v>
      </c>
      <c r="BT9" s="239">
        <v>5.1417206999999996</v>
      </c>
      <c r="BU9" s="239">
        <v>5.2824740400000003</v>
      </c>
      <c r="BV9" s="239">
        <v>5.4232273800000002</v>
      </c>
      <c r="BW9" s="239">
        <v>5.56398072</v>
      </c>
      <c r="BX9" s="239">
        <v>5.7047340599999998</v>
      </c>
      <c r="BY9" s="239">
        <v>5.8454873999999997</v>
      </c>
      <c r="BZ9" s="239">
        <v>5.9172719999999996</v>
      </c>
      <c r="CA9" s="239">
        <v>5.9890565999999996</v>
      </c>
      <c r="CB9" s="239">
        <v>6.0608411999999996</v>
      </c>
      <c r="CC9" s="239">
        <v>6.1326257999999996</v>
      </c>
      <c r="CD9" s="239">
        <v>6.2044104000000004</v>
      </c>
      <c r="CE9" s="239">
        <v>6.4035829199999998</v>
      </c>
      <c r="CF9" s="239">
        <v>6.6027554400000001</v>
      </c>
      <c r="CG9" s="239">
        <v>6.8019279600000004</v>
      </c>
      <c r="CH9" s="239">
        <v>7.0011004799999998</v>
      </c>
      <c r="CI9" s="239">
        <v>7.2002730000000001</v>
      </c>
      <c r="CJ9" s="239">
        <v>7.2581765999999996</v>
      </c>
      <c r="CK9" s="239">
        <v>7.3160802</v>
      </c>
      <c r="CL9" s="239">
        <v>7.3739838000000004</v>
      </c>
      <c r="CM9" s="239">
        <v>7.4318873999999999</v>
      </c>
      <c r="CN9" s="239">
        <v>7.4897910000000003</v>
      </c>
      <c r="CO9" s="239">
        <v>8.1374388</v>
      </c>
      <c r="CP9" s="239">
        <v>8.7850866000000103</v>
      </c>
      <c r="CQ9" s="239">
        <v>9.4327343999999993</v>
      </c>
      <c r="CR9" s="239">
        <v>10.080382200000001</v>
      </c>
      <c r="CS9" s="239">
        <v>10.72803</v>
      </c>
      <c r="CT9" s="239">
        <v>11.3649696</v>
      </c>
      <c r="CU9" s="239">
        <v>12.0019092</v>
      </c>
      <c r="CV9" s="239">
        <v>12.6388488</v>
      </c>
      <c r="CW9" s="239">
        <v>13.2757884</v>
      </c>
      <c r="CX9" s="239">
        <v>13.912728</v>
      </c>
    </row>
    <row r="10" spans="1:102">
      <c r="A10" s="239" t="s">
        <v>4</v>
      </c>
      <c r="B10" s="239">
        <v>9</v>
      </c>
      <c r="C10" s="239">
        <v>2.6482964999999998</v>
      </c>
      <c r="D10" s="239">
        <v>2.6699112</v>
      </c>
      <c r="E10" s="239">
        <v>2.6915258999999998</v>
      </c>
      <c r="F10" s="239">
        <v>2.7131406</v>
      </c>
      <c r="G10" s="239">
        <v>2.7347552999999998</v>
      </c>
      <c r="H10" s="239">
        <v>2.74887426</v>
      </c>
      <c r="I10" s="239">
        <v>2.7629932199999998</v>
      </c>
      <c r="J10" s="239">
        <v>2.77711218</v>
      </c>
      <c r="K10" s="239">
        <v>2.7912311399999998</v>
      </c>
      <c r="L10" s="239">
        <v>2.8053501000000001</v>
      </c>
      <c r="M10" s="239">
        <v>2.8352140800000001</v>
      </c>
      <c r="N10" s="239">
        <v>2.8650780600000001</v>
      </c>
      <c r="O10" s="239">
        <v>2.8949420400000001</v>
      </c>
      <c r="P10" s="239">
        <v>2.9248060200000001</v>
      </c>
      <c r="Q10" s="239">
        <v>2.9546700000000001</v>
      </c>
      <c r="R10" s="239">
        <v>3.0065849400000002</v>
      </c>
      <c r="S10" s="239">
        <v>3.0584998799999998</v>
      </c>
      <c r="T10" s="239">
        <v>3.1104148199999999</v>
      </c>
      <c r="U10" s="239">
        <v>3.16232976</v>
      </c>
      <c r="V10" s="239">
        <v>3.2142447000000001</v>
      </c>
      <c r="W10" s="239">
        <v>3.2424032999999999</v>
      </c>
      <c r="X10" s="239">
        <v>3.2705619000000001</v>
      </c>
      <c r="Y10" s="239">
        <v>3.2987204999999999</v>
      </c>
      <c r="Z10" s="239">
        <v>3.3268791000000002</v>
      </c>
      <c r="AA10" s="239">
        <v>3.3550377</v>
      </c>
      <c r="AB10" s="239">
        <v>3.38605182</v>
      </c>
      <c r="AC10" s="239">
        <v>3.4170659400000001</v>
      </c>
      <c r="AD10" s="239">
        <v>3.4480800600000001</v>
      </c>
      <c r="AE10" s="239">
        <v>3.4790941800000001</v>
      </c>
      <c r="AF10" s="239">
        <v>3.5101083000000002</v>
      </c>
      <c r="AG10" s="239">
        <v>3.5285502000000002</v>
      </c>
      <c r="AH10" s="239">
        <v>3.5469921000000002</v>
      </c>
      <c r="AI10" s="239">
        <v>3.5654340000000002</v>
      </c>
      <c r="AJ10" s="239">
        <v>3.5838758999999998</v>
      </c>
      <c r="AK10" s="239">
        <v>3.6023177999999998</v>
      </c>
      <c r="AL10" s="239">
        <v>3.6500684400000001</v>
      </c>
      <c r="AM10" s="239">
        <v>3.6978190799999999</v>
      </c>
      <c r="AN10" s="239">
        <v>3.7455697200000002</v>
      </c>
      <c r="AO10" s="239">
        <v>3.7933203600000001</v>
      </c>
      <c r="AP10" s="239">
        <v>3.8410709999999999</v>
      </c>
      <c r="AQ10" s="239">
        <v>3.8460285000000001</v>
      </c>
      <c r="AR10" s="239">
        <v>3.8509859999999998</v>
      </c>
      <c r="AS10" s="239">
        <v>3.8559435</v>
      </c>
      <c r="AT10" s="239">
        <v>3.8609010000000001</v>
      </c>
      <c r="AU10" s="239">
        <v>3.8658584999999999</v>
      </c>
      <c r="AV10" s="239">
        <v>3.92090658</v>
      </c>
      <c r="AW10" s="239">
        <v>3.9759546600000002</v>
      </c>
      <c r="AX10" s="239">
        <v>4.0310027399999999</v>
      </c>
      <c r="AY10" s="239">
        <v>4.0860508199999996</v>
      </c>
      <c r="AZ10" s="239">
        <v>4.1410989000000002</v>
      </c>
      <c r="BA10" s="239">
        <v>4.1566059600000003</v>
      </c>
      <c r="BB10" s="239">
        <v>4.1721130200000003</v>
      </c>
      <c r="BC10" s="239">
        <v>4.1876200800000003</v>
      </c>
      <c r="BD10" s="239">
        <v>4.2031271400000003</v>
      </c>
      <c r="BE10" s="239">
        <v>4.2186342000000003</v>
      </c>
      <c r="BF10" s="239">
        <v>4.24770498</v>
      </c>
      <c r="BG10" s="239">
        <v>4.2767757599999996</v>
      </c>
      <c r="BH10" s="239">
        <v>4.3058465400000001</v>
      </c>
      <c r="BI10" s="239">
        <v>4.3349173199999997</v>
      </c>
      <c r="BJ10" s="239">
        <v>4.3639881000000003</v>
      </c>
      <c r="BK10" s="239">
        <v>4.3792968600000002</v>
      </c>
      <c r="BL10" s="239">
        <v>4.3946056200000001</v>
      </c>
      <c r="BM10" s="239">
        <v>4.40991438</v>
      </c>
      <c r="BN10" s="239">
        <v>4.4252231399999999</v>
      </c>
      <c r="BO10" s="239">
        <v>4.4405318999999999</v>
      </c>
      <c r="BP10" s="239">
        <v>4.4427132</v>
      </c>
      <c r="BQ10" s="239">
        <v>4.4448945000000002</v>
      </c>
      <c r="BR10" s="239">
        <v>4.4470758000000004</v>
      </c>
      <c r="BS10" s="239">
        <v>4.4492570999999996</v>
      </c>
      <c r="BT10" s="239">
        <v>4.4514383999999998</v>
      </c>
      <c r="BU10" s="239">
        <v>4.6266562799999997</v>
      </c>
      <c r="BV10" s="239">
        <v>4.8018741599999997</v>
      </c>
      <c r="BW10" s="239">
        <v>4.9770920399999996</v>
      </c>
      <c r="BX10" s="239">
        <v>5.1523099200000004</v>
      </c>
      <c r="BY10" s="239">
        <v>5.3275278000000004</v>
      </c>
      <c r="BZ10" s="239">
        <v>5.3713917599999998</v>
      </c>
      <c r="CA10" s="239">
        <v>5.4152557200000002</v>
      </c>
      <c r="CB10" s="239">
        <v>5.4591196799999997</v>
      </c>
      <c r="CC10" s="239">
        <v>5.5029836400000001</v>
      </c>
      <c r="CD10" s="239">
        <v>5.5468476000000004</v>
      </c>
      <c r="CE10" s="239">
        <v>5.61260388</v>
      </c>
      <c r="CF10" s="239">
        <v>5.6783601600000004</v>
      </c>
      <c r="CG10" s="239">
        <v>5.74411644</v>
      </c>
      <c r="CH10" s="239">
        <v>5.8098727200000004</v>
      </c>
      <c r="CI10" s="239">
        <v>5.875629</v>
      </c>
      <c r="CJ10" s="239">
        <v>5.9739858000000003</v>
      </c>
      <c r="CK10" s="239">
        <v>6.0723425999999998</v>
      </c>
      <c r="CL10" s="239">
        <v>6.1706994000000002</v>
      </c>
      <c r="CM10" s="239">
        <v>6.2690561999999996</v>
      </c>
      <c r="CN10" s="239">
        <v>6.367413</v>
      </c>
      <c r="CO10" s="239">
        <v>6.9498597599999998</v>
      </c>
      <c r="CP10" s="239">
        <v>7.5323065200000103</v>
      </c>
      <c r="CQ10" s="239">
        <v>8.1147532800000004</v>
      </c>
      <c r="CR10" s="239">
        <v>8.6972000400000002</v>
      </c>
      <c r="CS10" s="239">
        <v>9.2796468000000001</v>
      </c>
      <c r="CT10" s="239">
        <v>9.72320424000001</v>
      </c>
      <c r="CU10" s="239">
        <v>10.16676168</v>
      </c>
      <c r="CV10" s="239">
        <v>10.61031912</v>
      </c>
      <c r="CW10" s="239">
        <v>11.053876560000001</v>
      </c>
      <c r="CX10" s="239">
        <v>11.497434</v>
      </c>
    </row>
    <row r="11" spans="1:102">
      <c r="A11" s="239" t="s">
        <v>4</v>
      </c>
      <c r="B11" s="239">
        <v>10</v>
      </c>
      <c r="C11" s="239">
        <v>2.8236730200000002</v>
      </c>
      <c r="D11" s="239">
        <v>2.85964464</v>
      </c>
      <c r="E11" s="239">
        <v>2.8956162600000002</v>
      </c>
      <c r="F11" s="239">
        <v>2.9315878799999999</v>
      </c>
      <c r="G11" s="239">
        <v>2.9675595000000001</v>
      </c>
      <c r="H11" s="239">
        <v>3.0021430200000001</v>
      </c>
      <c r="I11" s="239">
        <v>3.0367265400000001</v>
      </c>
      <c r="J11" s="239">
        <v>3.0713100600000001</v>
      </c>
      <c r="K11" s="239">
        <v>3.10589358</v>
      </c>
      <c r="L11" s="239">
        <v>3.1404771</v>
      </c>
      <c r="M11" s="239">
        <v>3.1517008799999999</v>
      </c>
      <c r="N11" s="239">
        <v>3.1629246599999998</v>
      </c>
      <c r="O11" s="239">
        <v>3.1741484400000002</v>
      </c>
      <c r="P11" s="239">
        <v>3.1853722200000001</v>
      </c>
      <c r="Q11" s="239">
        <v>3.196596</v>
      </c>
      <c r="R11" s="239">
        <v>3.20738352</v>
      </c>
      <c r="S11" s="239">
        <v>3.2181710400000001</v>
      </c>
      <c r="T11" s="239">
        <v>3.2289585600000001</v>
      </c>
      <c r="U11" s="239">
        <v>3.2397460800000002</v>
      </c>
      <c r="V11" s="239">
        <v>3.2505335999999998</v>
      </c>
      <c r="W11" s="239">
        <v>3.3080802600000001</v>
      </c>
      <c r="X11" s="239">
        <v>3.36562692</v>
      </c>
      <c r="Y11" s="239">
        <v>3.4231735799999998</v>
      </c>
      <c r="Z11" s="239">
        <v>3.4807202400000001</v>
      </c>
      <c r="AA11" s="239">
        <v>3.5382669</v>
      </c>
      <c r="AB11" s="239">
        <v>3.5413207199999999</v>
      </c>
      <c r="AC11" s="239">
        <v>3.5443745400000002</v>
      </c>
      <c r="AD11" s="239">
        <v>3.5474283600000001</v>
      </c>
      <c r="AE11" s="239">
        <v>3.5504821799999999</v>
      </c>
      <c r="AF11" s="239">
        <v>3.5535359999999998</v>
      </c>
      <c r="AG11" s="239">
        <v>3.5542895400000001</v>
      </c>
      <c r="AH11" s="239">
        <v>3.5550430799999999</v>
      </c>
      <c r="AI11" s="239">
        <v>3.5557966200000002</v>
      </c>
      <c r="AJ11" s="239">
        <v>3.55655016</v>
      </c>
      <c r="AK11" s="239">
        <v>3.5573036999999998</v>
      </c>
      <c r="AL11" s="239">
        <v>3.58772292</v>
      </c>
      <c r="AM11" s="239">
        <v>3.6181421399999998</v>
      </c>
      <c r="AN11" s="239">
        <v>3.64856136</v>
      </c>
      <c r="AO11" s="239">
        <v>3.6789805800000002</v>
      </c>
      <c r="AP11" s="239">
        <v>3.7093997999999999</v>
      </c>
      <c r="AQ11" s="239">
        <v>3.7903855200000001</v>
      </c>
      <c r="AR11" s="239">
        <v>3.8713712400000002</v>
      </c>
      <c r="AS11" s="239">
        <v>3.9523569599999999</v>
      </c>
      <c r="AT11" s="239">
        <v>4.0333426799999996</v>
      </c>
      <c r="AU11" s="239">
        <v>4.1143283999999998</v>
      </c>
      <c r="AV11" s="239">
        <v>4.1489119199999998</v>
      </c>
      <c r="AW11" s="239">
        <v>4.1834954399999997</v>
      </c>
      <c r="AX11" s="239">
        <v>4.2180789599999997</v>
      </c>
      <c r="AY11" s="239">
        <v>4.2526624799999997</v>
      </c>
      <c r="AZ11" s="239">
        <v>4.2872459999999997</v>
      </c>
      <c r="BA11" s="239">
        <v>4.3263507600000004</v>
      </c>
      <c r="BB11" s="239">
        <v>4.3654555200000003</v>
      </c>
      <c r="BC11" s="239">
        <v>4.4045602800000001</v>
      </c>
      <c r="BD11" s="239">
        <v>4.44366504</v>
      </c>
      <c r="BE11" s="239">
        <v>4.4827697999999998</v>
      </c>
      <c r="BF11" s="239">
        <v>4.4946281399999997</v>
      </c>
      <c r="BG11" s="239">
        <v>4.5064864800000004</v>
      </c>
      <c r="BH11" s="239">
        <v>4.5183448200000003</v>
      </c>
      <c r="BI11" s="239">
        <v>4.5302031600000001</v>
      </c>
      <c r="BJ11" s="239">
        <v>4.5420615</v>
      </c>
      <c r="BK11" s="239">
        <v>4.5440048400000004</v>
      </c>
      <c r="BL11" s="239">
        <v>4.5459481799999999</v>
      </c>
      <c r="BM11" s="239">
        <v>4.5478915200000003</v>
      </c>
      <c r="BN11" s="239">
        <v>4.5498348599999998</v>
      </c>
      <c r="BO11" s="239">
        <v>4.5517782000000002</v>
      </c>
      <c r="BP11" s="239">
        <v>4.5565373999999998</v>
      </c>
      <c r="BQ11" s="239">
        <v>4.5612966000000004</v>
      </c>
      <c r="BR11" s="239">
        <v>4.5660558</v>
      </c>
      <c r="BS11" s="239">
        <v>4.5708149999999996</v>
      </c>
      <c r="BT11" s="239">
        <v>4.5755742000000001</v>
      </c>
      <c r="BU11" s="239">
        <v>4.7004238799999998</v>
      </c>
      <c r="BV11" s="239">
        <v>4.8252735600000003</v>
      </c>
      <c r="BW11" s="239">
        <v>4.9501232399999999</v>
      </c>
      <c r="BX11" s="239">
        <v>5.0749729200000004</v>
      </c>
      <c r="BY11" s="239">
        <v>5.1998226000000001</v>
      </c>
      <c r="BZ11" s="239">
        <v>5.2022815199999997</v>
      </c>
      <c r="CA11" s="239">
        <v>5.2047404400000001</v>
      </c>
      <c r="CB11" s="239">
        <v>5.2071993599999997</v>
      </c>
      <c r="CC11" s="239">
        <v>5.2096582800000002</v>
      </c>
      <c r="CD11" s="239">
        <v>5.2121171999999998</v>
      </c>
      <c r="CE11" s="239">
        <v>5.3416071000000001</v>
      </c>
      <c r="CF11" s="239">
        <v>5.4710970000000003</v>
      </c>
      <c r="CG11" s="239">
        <v>5.6005868999999997</v>
      </c>
      <c r="CH11" s="239">
        <v>5.7300768</v>
      </c>
      <c r="CI11" s="239">
        <v>5.8595667000000002</v>
      </c>
      <c r="CJ11" s="239">
        <v>5.9018839200000004</v>
      </c>
      <c r="CK11" s="239">
        <v>5.9442011399999997</v>
      </c>
      <c r="CL11" s="239">
        <v>5.9865183599999998</v>
      </c>
      <c r="CM11" s="239">
        <v>6.02883558</v>
      </c>
      <c r="CN11" s="239">
        <v>6.0711528000000001</v>
      </c>
      <c r="CO11" s="239">
        <v>6.5488178399999999</v>
      </c>
      <c r="CP11" s="239">
        <v>7.0264828799999997</v>
      </c>
      <c r="CQ11" s="239">
        <v>7.5041479200000003</v>
      </c>
      <c r="CR11" s="239">
        <v>7.9818129600000001</v>
      </c>
      <c r="CS11" s="239">
        <v>8.4594780000000007</v>
      </c>
      <c r="CT11" s="239">
        <v>8.8124520000000093</v>
      </c>
      <c r="CU11" s="239">
        <v>9.1654260000000001</v>
      </c>
      <c r="CV11" s="239">
        <v>9.5183999999999997</v>
      </c>
      <c r="CW11" s="239">
        <v>9.8713739999999994</v>
      </c>
      <c r="CX11" s="239">
        <v>10.224348000000001</v>
      </c>
    </row>
    <row r="12" spans="1:102">
      <c r="A12" s="239" t="s">
        <v>4</v>
      </c>
      <c r="B12" s="239">
        <v>11</v>
      </c>
      <c r="C12" s="239">
        <v>2.70643806</v>
      </c>
      <c r="D12" s="239">
        <v>2.7298771199999998</v>
      </c>
      <c r="E12" s="239">
        <v>2.7533161800000001</v>
      </c>
      <c r="F12" s="239">
        <v>2.77675524</v>
      </c>
      <c r="G12" s="239">
        <v>2.8001942999999998</v>
      </c>
      <c r="H12" s="239">
        <v>2.8391404200000001</v>
      </c>
      <c r="I12" s="239">
        <v>2.87808654</v>
      </c>
      <c r="J12" s="239">
        <v>2.9170326599999998</v>
      </c>
      <c r="K12" s="239">
        <v>2.9559787800000001</v>
      </c>
      <c r="L12" s="239">
        <v>2.9949249</v>
      </c>
      <c r="M12" s="239">
        <v>3.0063866400000001</v>
      </c>
      <c r="N12" s="239">
        <v>3.0178483800000002</v>
      </c>
      <c r="O12" s="239">
        <v>3.0293101199999999</v>
      </c>
      <c r="P12" s="239">
        <v>3.04077186</v>
      </c>
      <c r="Q12" s="239">
        <v>3.0522336000000001</v>
      </c>
      <c r="R12" s="239">
        <v>3.0648058200000001</v>
      </c>
      <c r="S12" s="239">
        <v>3.0773780400000001</v>
      </c>
      <c r="T12" s="239">
        <v>3.0899502600000002</v>
      </c>
      <c r="U12" s="239">
        <v>3.1025224800000002</v>
      </c>
      <c r="V12" s="239">
        <v>3.1150947000000002</v>
      </c>
      <c r="W12" s="239">
        <v>3.1507093799999999</v>
      </c>
      <c r="X12" s="239">
        <v>3.18632406</v>
      </c>
      <c r="Y12" s="239">
        <v>3.2219387400000001</v>
      </c>
      <c r="Z12" s="239">
        <v>3.2575534199999998</v>
      </c>
      <c r="AA12" s="239">
        <v>3.2931680999999999</v>
      </c>
      <c r="AB12" s="239">
        <v>3.3022898999999999</v>
      </c>
      <c r="AC12" s="239">
        <v>3.3114116999999998</v>
      </c>
      <c r="AD12" s="239">
        <v>3.3205334999999998</v>
      </c>
      <c r="AE12" s="239">
        <v>3.3296553000000002</v>
      </c>
      <c r="AF12" s="239">
        <v>3.3387771000000002</v>
      </c>
      <c r="AG12" s="239">
        <v>3.34980258</v>
      </c>
      <c r="AH12" s="239">
        <v>3.3608280599999998</v>
      </c>
      <c r="AI12" s="239">
        <v>3.37185354</v>
      </c>
      <c r="AJ12" s="239">
        <v>3.3828790199999998</v>
      </c>
      <c r="AK12" s="239">
        <v>3.3939045000000001</v>
      </c>
      <c r="AL12" s="239">
        <v>3.4339214400000002</v>
      </c>
      <c r="AM12" s="239">
        <v>3.4739383799999999</v>
      </c>
      <c r="AN12" s="239">
        <v>3.51395532</v>
      </c>
      <c r="AO12" s="239">
        <v>3.5539722600000001</v>
      </c>
      <c r="AP12" s="239">
        <v>3.5939892000000002</v>
      </c>
      <c r="AQ12" s="239">
        <v>3.6587936399999998</v>
      </c>
      <c r="AR12" s="239">
        <v>3.7235980799999999</v>
      </c>
      <c r="AS12" s="239">
        <v>3.78840252</v>
      </c>
      <c r="AT12" s="239">
        <v>3.8532069600000001</v>
      </c>
      <c r="AU12" s="239">
        <v>3.9180114000000001</v>
      </c>
      <c r="AV12" s="239">
        <v>3.9214221600000001</v>
      </c>
      <c r="AW12" s="239">
        <v>3.9248329200000001</v>
      </c>
      <c r="AX12" s="239">
        <v>3.92824368</v>
      </c>
      <c r="AY12" s="239">
        <v>3.93165444</v>
      </c>
      <c r="AZ12" s="239">
        <v>3.9350651999999999</v>
      </c>
      <c r="BA12" s="239">
        <v>3.98079318</v>
      </c>
      <c r="BB12" s="239">
        <v>4.0265211599999997</v>
      </c>
      <c r="BC12" s="239">
        <v>4.0722491400000003</v>
      </c>
      <c r="BD12" s="239">
        <v>4.1179771199999999</v>
      </c>
      <c r="BE12" s="239">
        <v>4.1637050999999996</v>
      </c>
      <c r="BF12" s="239">
        <v>4.1765549399999999</v>
      </c>
      <c r="BG12" s="239">
        <v>4.1894047800000003</v>
      </c>
      <c r="BH12" s="239">
        <v>4.2022546199999997</v>
      </c>
      <c r="BI12" s="239">
        <v>4.2151044600000001</v>
      </c>
      <c r="BJ12" s="239">
        <v>4.2279543000000004</v>
      </c>
      <c r="BK12" s="239">
        <v>4.2304925400000002</v>
      </c>
      <c r="BL12" s="239">
        <v>4.23303078</v>
      </c>
      <c r="BM12" s="239">
        <v>4.2355690199999998</v>
      </c>
      <c r="BN12" s="239">
        <v>4.2381072599999996</v>
      </c>
      <c r="BO12" s="239">
        <v>4.2406455000000003</v>
      </c>
      <c r="BP12" s="239">
        <v>4.2476653200000003</v>
      </c>
      <c r="BQ12" s="239">
        <v>4.2546851400000003</v>
      </c>
      <c r="BR12" s="239">
        <v>4.2617049600000003</v>
      </c>
      <c r="BS12" s="239">
        <v>4.2687247800000003</v>
      </c>
      <c r="BT12" s="239">
        <v>4.2757446000000003</v>
      </c>
      <c r="BU12" s="239">
        <v>4.3393988999999999</v>
      </c>
      <c r="BV12" s="239">
        <v>4.4030531999999996</v>
      </c>
      <c r="BW12" s="239">
        <v>4.4667075000000001</v>
      </c>
      <c r="BX12" s="239">
        <v>4.5303617999999997</v>
      </c>
      <c r="BY12" s="239">
        <v>4.5940161000000002</v>
      </c>
      <c r="BZ12" s="239">
        <v>4.6059140999999997</v>
      </c>
      <c r="CA12" s="239">
        <v>4.6178121000000001</v>
      </c>
      <c r="CB12" s="239">
        <v>4.6297100999999996</v>
      </c>
      <c r="CC12" s="239">
        <v>4.6416081</v>
      </c>
      <c r="CD12" s="239">
        <v>4.6535061000000004</v>
      </c>
      <c r="CE12" s="239">
        <v>4.7817665399999996</v>
      </c>
      <c r="CF12" s="239">
        <v>4.9100269799999996</v>
      </c>
      <c r="CG12" s="239">
        <v>5.0382874199999996</v>
      </c>
      <c r="CH12" s="239">
        <v>5.1665478599999997</v>
      </c>
      <c r="CI12" s="239">
        <v>5.2948082999999997</v>
      </c>
      <c r="CJ12" s="239">
        <v>5.3211028799999998</v>
      </c>
      <c r="CK12" s="239">
        <v>5.3473974599999998</v>
      </c>
      <c r="CL12" s="239">
        <v>5.3736920399999999</v>
      </c>
      <c r="CM12" s="239">
        <v>5.39998662</v>
      </c>
      <c r="CN12" s="239">
        <v>5.4262812</v>
      </c>
      <c r="CO12" s="239">
        <v>5.7969435599999999</v>
      </c>
      <c r="CP12" s="239">
        <v>6.1676059199999997</v>
      </c>
      <c r="CQ12" s="239">
        <v>6.5382682799999996</v>
      </c>
      <c r="CR12" s="239">
        <v>6.9089306400000003</v>
      </c>
      <c r="CS12" s="239">
        <v>7.2795930000000002</v>
      </c>
      <c r="CT12" s="239">
        <v>7.5770430000000104</v>
      </c>
      <c r="CU12" s="239">
        <v>7.8744930000000002</v>
      </c>
      <c r="CV12" s="239">
        <v>8.1719430000000006</v>
      </c>
      <c r="CW12" s="239">
        <v>8.4693930000000002</v>
      </c>
      <c r="CX12" s="239">
        <v>8.7668429999999997</v>
      </c>
    </row>
    <row r="13" spans="1:102">
      <c r="A13" s="239" t="s">
        <v>4</v>
      </c>
      <c r="B13" s="239">
        <v>12</v>
      </c>
      <c r="C13" s="239">
        <v>2.7420527400000001</v>
      </c>
      <c r="D13" s="239">
        <v>2.79912348</v>
      </c>
      <c r="E13" s="239">
        <v>2.8561942199999999</v>
      </c>
      <c r="F13" s="239">
        <v>2.9132649599999998</v>
      </c>
      <c r="G13" s="239">
        <v>2.9703357000000001</v>
      </c>
      <c r="H13" s="239">
        <v>2.9729929199999998</v>
      </c>
      <c r="I13" s="239">
        <v>2.9756501399999999</v>
      </c>
      <c r="J13" s="239">
        <v>2.9783073600000001</v>
      </c>
      <c r="K13" s="239">
        <v>2.9809645800000002</v>
      </c>
      <c r="L13" s="239">
        <v>2.9836217999999999</v>
      </c>
      <c r="M13" s="239">
        <v>2.9950042200000002</v>
      </c>
      <c r="N13" s="239">
        <v>3.0063866400000001</v>
      </c>
      <c r="O13" s="239">
        <v>3.01776906</v>
      </c>
      <c r="P13" s="239">
        <v>3.0291514799999999</v>
      </c>
      <c r="Q13" s="239">
        <v>3.0405338999999998</v>
      </c>
      <c r="R13" s="239">
        <v>3.0508454999999999</v>
      </c>
      <c r="S13" s="239">
        <v>3.0611571</v>
      </c>
      <c r="T13" s="239">
        <v>3.0714687000000001</v>
      </c>
      <c r="U13" s="239">
        <v>3.0817803000000001</v>
      </c>
      <c r="V13" s="239">
        <v>3.0920918999999998</v>
      </c>
      <c r="W13" s="239">
        <v>3.1121598599999998</v>
      </c>
      <c r="X13" s="239">
        <v>3.1322278200000002</v>
      </c>
      <c r="Y13" s="239">
        <v>3.1522957800000002</v>
      </c>
      <c r="Z13" s="239">
        <v>3.1723637400000002</v>
      </c>
      <c r="AA13" s="239">
        <v>3.1924317000000002</v>
      </c>
      <c r="AB13" s="239">
        <v>3.2220973800000001</v>
      </c>
      <c r="AC13" s="239">
        <v>3.25176306</v>
      </c>
      <c r="AD13" s="239">
        <v>3.28142874</v>
      </c>
      <c r="AE13" s="239">
        <v>3.3110944199999999</v>
      </c>
      <c r="AF13" s="239">
        <v>3.3407600999999998</v>
      </c>
      <c r="AG13" s="239">
        <v>3.3722897999999999</v>
      </c>
      <c r="AH13" s="239">
        <v>3.4038195</v>
      </c>
      <c r="AI13" s="239">
        <v>3.4353492000000001</v>
      </c>
      <c r="AJ13" s="239">
        <v>3.4668789000000002</v>
      </c>
      <c r="AK13" s="239">
        <v>3.4984085999999999</v>
      </c>
      <c r="AL13" s="239">
        <v>3.5564311800000001</v>
      </c>
      <c r="AM13" s="239">
        <v>3.61445376</v>
      </c>
      <c r="AN13" s="239">
        <v>3.6724763399999998</v>
      </c>
      <c r="AO13" s="239">
        <v>3.7304989200000001</v>
      </c>
      <c r="AP13" s="239">
        <v>3.7885214999999999</v>
      </c>
      <c r="AQ13" s="239">
        <v>3.8134279800000002</v>
      </c>
      <c r="AR13" s="239">
        <v>3.83833446</v>
      </c>
      <c r="AS13" s="239">
        <v>3.8632409399999998</v>
      </c>
      <c r="AT13" s="239">
        <v>3.8881474200000001</v>
      </c>
      <c r="AU13" s="239">
        <v>3.9130539</v>
      </c>
      <c r="AV13" s="239">
        <v>3.9276091200000001</v>
      </c>
      <c r="AW13" s="239">
        <v>3.9421643400000002</v>
      </c>
      <c r="AX13" s="239">
        <v>3.9567195599999998</v>
      </c>
      <c r="AY13" s="239">
        <v>3.9712747799999999</v>
      </c>
      <c r="AZ13" s="239">
        <v>3.98583</v>
      </c>
      <c r="BA13" s="239">
        <v>4.0199772600000001</v>
      </c>
      <c r="BB13" s="239">
        <v>4.0541245200000002</v>
      </c>
      <c r="BC13" s="239">
        <v>4.0882717800000004</v>
      </c>
      <c r="BD13" s="239">
        <v>4.1224190399999996</v>
      </c>
      <c r="BE13" s="239">
        <v>4.1565662999999997</v>
      </c>
      <c r="BF13" s="239">
        <v>4.1655294600000001</v>
      </c>
      <c r="BG13" s="239">
        <v>4.1744926199999997</v>
      </c>
      <c r="BH13" s="239">
        <v>4.1834557800000001</v>
      </c>
      <c r="BI13" s="239">
        <v>4.1924189399999996</v>
      </c>
      <c r="BJ13" s="239">
        <v>4.2013821</v>
      </c>
      <c r="BK13" s="239">
        <v>4.2068948400000004</v>
      </c>
      <c r="BL13" s="239">
        <v>4.2124075799999998</v>
      </c>
      <c r="BM13" s="239">
        <v>4.2179203200000002</v>
      </c>
      <c r="BN13" s="239">
        <v>4.2234330599999996</v>
      </c>
      <c r="BO13" s="239">
        <v>4.2289458</v>
      </c>
      <c r="BP13" s="239">
        <v>4.2620619</v>
      </c>
      <c r="BQ13" s="239">
        <v>4.2951779999999999</v>
      </c>
      <c r="BR13" s="239">
        <v>4.3282940999999999</v>
      </c>
      <c r="BS13" s="239">
        <v>4.3614101999999999</v>
      </c>
      <c r="BT13" s="239">
        <v>4.3945262999999999</v>
      </c>
      <c r="BU13" s="239">
        <v>4.4496140400000002</v>
      </c>
      <c r="BV13" s="239">
        <v>4.5047017800000004</v>
      </c>
      <c r="BW13" s="239">
        <v>4.5597895199999998</v>
      </c>
      <c r="BX13" s="239">
        <v>4.6148772600000001</v>
      </c>
      <c r="BY13" s="239">
        <v>4.6699650000000004</v>
      </c>
      <c r="BZ13" s="239">
        <v>4.6868601600000002</v>
      </c>
      <c r="CA13" s="239">
        <v>4.70375532</v>
      </c>
      <c r="CB13" s="239">
        <v>4.7206504799999998</v>
      </c>
      <c r="CC13" s="239">
        <v>4.7375456399999996</v>
      </c>
      <c r="CD13" s="239">
        <v>4.7544408000000002</v>
      </c>
      <c r="CE13" s="239">
        <v>4.8130582799999999</v>
      </c>
      <c r="CF13" s="239">
        <v>4.8716757599999996</v>
      </c>
      <c r="CG13" s="239">
        <v>4.9302932400000001</v>
      </c>
      <c r="CH13" s="239">
        <v>4.9889107199999998</v>
      </c>
      <c r="CI13" s="239">
        <v>5.0475282000000004</v>
      </c>
      <c r="CJ13" s="239">
        <v>5.0999587200000001</v>
      </c>
      <c r="CK13" s="239">
        <v>5.1523892399999998</v>
      </c>
      <c r="CL13" s="239">
        <v>5.2048197600000004</v>
      </c>
      <c r="CM13" s="239">
        <v>5.2572502800000001</v>
      </c>
      <c r="CN13" s="239">
        <v>5.3096807999999998</v>
      </c>
      <c r="CO13" s="239">
        <v>5.5553348400000004</v>
      </c>
      <c r="CP13" s="239">
        <v>5.8009888800000002</v>
      </c>
      <c r="CQ13" s="239">
        <v>6.04664292</v>
      </c>
      <c r="CR13" s="239">
        <v>6.2922969599999998</v>
      </c>
      <c r="CS13" s="239">
        <v>6.5379509999999996</v>
      </c>
      <c r="CT13" s="239">
        <v>6.7858260000000001</v>
      </c>
      <c r="CU13" s="239">
        <v>7.0337009999999998</v>
      </c>
      <c r="CV13" s="239">
        <v>7.2815760000000003</v>
      </c>
      <c r="CW13" s="239">
        <v>7.5294509999999999</v>
      </c>
      <c r="CX13" s="239">
        <v>7.7773260000000004</v>
      </c>
    </row>
    <row r="14" spans="1:102">
      <c r="A14" s="239" t="s">
        <v>6</v>
      </c>
      <c r="B14" s="239">
        <v>2</v>
      </c>
      <c r="C14" s="239">
        <v>6.9454526119050002E-3</v>
      </c>
      <c r="D14" s="239">
        <v>6.9454526119050002E-3</v>
      </c>
      <c r="E14" s="239">
        <v>6.9454526119050002E-3</v>
      </c>
      <c r="F14" s="239">
        <v>6.9454526119050002E-3</v>
      </c>
      <c r="G14" s="239">
        <v>6.9454526119050002E-3</v>
      </c>
      <c r="H14" s="239">
        <v>6.9454526119050002E-3</v>
      </c>
      <c r="I14" s="239">
        <v>6.9454526119050002E-3</v>
      </c>
      <c r="J14" s="239">
        <v>6.9454526119050002E-3</v>
      </c>
      <c r="K14" s="239">
        <v>6.9454526119050002E-3</v>
      </c>
      <c r="L14" s="239">
        <v>6.9454526119050002E-3</v>
      </c>
      <c r="M14" s="239">
        <v>6.9454526119050002E-3</v>
      </c>
      <c r="N14" s="239">
        <v>6.9454526119050002E-3</v>
      </c>
      <c r="O14" s="239">
        <v>6.9454526119050002E-3</v>
      </c>
      <c r="P14" s="239">
        <v>6.9454526119050002E-3</v>
      </c>
      <c r="Q14" s="239">
        <v>6.9454526119050002E-3</v>
      </c>
      <c r="R14" s="239">
        <v>6.9454526119050002E-3</v>
      </c>
      <c r="S14" s="239">
        <v>6.9454526119050002E-3</v>
      </c>
      <c r="T14" s="239">
        <v>6.9454526119050002E-3</v>
      </c>
      <c r="U14" s="239">
        <v>6.9454526119050002E-3</v>
      </c>
      <c r="V14" s="239">
        <v>6.9454526119050002E-3</v>
      </c>
      <c r="W14" s="239">
        <v>6.9454526119050002E-3</v>
      </c>
      <c r="X14" s="239">
        <v>6.9454526119050002E-3</v>
      </c>
      <c r="Y14" s="239">
        <v>6.9454526119050002E-3</v>
      </c>
      <c r="Z14" s="239">
        <v>6.9454526119050002E-3</v>
      </c>
      <c r="AA14" s="239">
        <v>6.9454526119050002E-3</v>
      </c>
      <c r="AB14" s="239">
        <v>6.9454526119050002E-3</v>
      </c>
      <c r="AC14" s="239">
        <v>6.9454526119050002E-3</v>
      </c>
      <c r="AD14" s="239">
        <v>6.9454526119050002E-3</v>
      </c>
      <c r="AE14" s="239">
        <v>6.9454526119050002E-3</v>
      </c>
      <c r="AG14" s="239">
        <v>6.9454526119050002E-3</v>
      </c>
      <c r="AH14" s="239">
        <v>6.9454526119050002E-3</v>
      </c>
      <c r="AI14" s="239">
        <v>6.9454526119050002E-3</v>
      </c>
      <c r="AJ14" s="239">
        <v>6.9454526119050002E-3</v>
      </c>
      <c r="AK14" s="239">
        <v>6.9454526119050002E-3</v>
      </c>
      <c r="AL14" s="239">
        <v>6.9454526119050002E-3</v>
      </c>
      <c r="AM14" s="239">
        <v>6.9454526119050002E-3</v>
      </c>
      <c r="AN14" s="239">
        <v>6.9454526119050002E-3</v>
      </c>
      <c r="AO14" s="239">
        <v>6.9454526119050002E-3</v>
      </c>
      <c r="AP14" s="239">
        <v>6.9454526119050002E-3</v>
      </c>
      <c r="AQ14" s="239">
        <v>6.9454526119050002E-3</v>
      </c>
      <c r="AR14" s="239">
        <v>6.9454526119050002E-3</v>
      </c>
      <c r="AS14" s="239">
        <v>6.9454526119050002E-3</v>
      </c>
      <c r="AT14" s="239">
        <v>6.9454526119050002E-3</v>
      </c>
      <c r="AU14" s="239">
        <v>6.9454526119050002E-3</v>
      </c>
      <c r="AV14" s="239">
        <v>6.9454526119050002E-3</v>
      </c>
      <c r="AW14" s="239">
        <v>6.9454526119050002E-3</v>
      </c>
      <c r="AX14" s="239">
        <v>6.9454526119050002E-3</v>
      </c>
      <c r="AY14" s="239">
        <v>6.9454526119050002E-3</v>
      </c>
      <c r="AZ14" s="239">
        <v>6.9454526119050002E-3</v>
      </c>
      <c r="BA14" s="239">
        <v>6.9454526119050002E-3</v>
      </c>
      <c r="BB14" s="239">
        <v>6.9454526119050002E-3</v>
      </c>
      <c r="BC14" s="239">
        <v>6.9454526119050002E-3</v>
      </c>
      <c r="BD14" s="239">
        <v>6.9454526119050002E-3</v>
      </c>
      <c r="BE14" s="239">
        <v>6.9454526119050002E-3</v>
      </c>
      <c r="BF14" s="239">
        <v>6.9454526119050002E-3</v>
      </c>
      <c r="BG14" s="239">
        <v>6.9454526119050002E-3</v>
      </c>
      <c r="BH14" s="239">
        <v>6.9454526119050002E-3</v>
      </c>
      <c r="BI14" s="239">
        <v>6.9454526119050002E-3</v>
      </c>
      <c r="BJ14" s="239">
        <v>6.9454526119050002E-3</v>
      </c>
      <c r="BK14" s="239">
        <v>6.9454526119050002E-3</v>
      </c>
      <c r="BL14" s="239">
        <v>6.9454526119050002E-3</v>
      </c>
      <c r="BM14" s="239">
        <v>6.9454526119050002E-3</v>
      </c>
      <c r="BN14" s="239">
        <v>6.9454526119050002E-3</v>
      </c>
      <c r="BO14" s="239">
        <v>6.9454526119050002E-3</v>
      </c>
      <c r="BP14" s="239">
        <v>6.9454526119050002E-3</v>
      </c>
      <c r="BQ14" s="239">
        <v>6.9454526119050002E-3</v>
      </c>
      <c r="BR14" s="239">
        <v>6.9454526119050002E-3</v>
      </c>
      <c r="BS14" s="239">
        <v>6.9454526119050002E-3</v>
      </c>
      <c r="BT14" s="239">
        <v>6.9454526119050002E-3</v>
      </c>
      <c r="BU14" s="239">
        <v>6.9454526119050002E-3</v>
      </c>
      <c r="BV14" s="239">
        <v>6.9454526119050002E-3</v>
      </c>
      <c r="BW14" s="239">
        <v>6.9454526119050002E-3</v>
      </c>
      <c r="BX14" s="239">
        <v>6.9454526119050002E-3</v>
      </c>
      <c r="BY14" s="239">
        <v>6.9454526119050002E-3</v>
      </c>
      <c r="BZ14" s="239">
        <v>6.9454526119050002E-3</v>
      </c>
      <c r="CA14" s="239">
        <v>6.9454526119050002E-3</v>
      </c>
      <c r="CB14" s="239">
        <v>6.9454526119050002E-3</v>
      </c>
      <c r="CC14" s="239">
        <v>6.9454526119050002E-3</v>
      </c>
      <c r="CD14" s="239">
        <v>6.9454526119050002E-3</v>
      </c>
      <c r="CE14" s="239">
        <v>6.9454526119050002E-3</v>
      </c>
      <c r="CF14" s="239">
        <v>6.9454526119050002E-3</v>
      </c>
      <c r="CG14" s="239">
        <v>6.9454526119050002E-3</v>
      </c>
      <c r="CH14" s="239">
        <v>6.9454526119050002E-3</v>
      </c>
      <c r="CI14" s="239">
        <v>6.9454526119050002E-3</v>
      </c>
      <c r="CJ14" s="239">
        <v>6.9454526119050002E-3</v>
      </c>
      <c r="CK14" s="239">
        <v>6.9454526119050002E-3</v>
      </c>
      <c r="CL14" s="239">
        <v>6.9454526119050002E-3</v>
      </c>
      <c r="CM14" s="239">
        <v>6.9454526119050002E-3</v>
      </c>
      <c r="CN14" s="239">
        <v>6.9454526119050002E-3</v>
      </c>
      <c r="CO14" s="239">
        <v>6.9454526119050002E-3</v>
      </c>
      <c r="CP14" s="239">
        <v>6.9454526119050002E-3</v>
      </c>
      <c r="CQ14" s="239">
        <v>6.9454526119050002E-3</v>
      </c>
      <c r="CR14" s="239">
        <v>6.9454526119050002E-3</v>
      </c>
      <c r="CS14" s="239">
        <v>6.9454526119050002E-3</v>
      </c>
      <c r="CT14" s="239">
        <v>6.9454526119050002E-3</v>
      </c>
      <c r="CU14" s="239">
        <v>6.9454526119050002E-3</v>
      </c>
      <c r="CV14" s="239">
        <v>6.9454526119050002E-3</v>
      </c>
      <c r="CW14" s="239">
        <v>6.9454526119050002E-3</v>
      </c>
      <c r="CX14" s="239">
        <v>6.9454526119050002E-3</v>
      </c>
    </row>
    <row r="15" spans="1:102">
      <c r="A15" s="239" t="s">
        <v>6</v>
      </c>
      <c r="B15" s="239">
        <v>3</v>
      </c>
      <c r="C15" s="239">
        <v>6.3693201607599004E-2</v>
      </c>
      <c r="D15" s="239">
        <v>6.3693201607599004E-2</v>
      </c>
      <c r="E15" s="239">
        <v>6.3693201607599004E-2</v>
      </c>
      <c r="F15" s="239">
        <v>6.3693201607599004E-2</v>
      </c>
      <c r="G15" s="239">
        <v>6.3693201607599004E-2</v>
      </c>
      <c r="H15" s="239">
        <v>6.3693201607599004E-2</v>
      </c>
      <c r="I15" s="239">
        <v>6.3693201607599004E-2</v>
      </c>
      <c r="J15" s="239">
        <v>6.3693201607599004E-2</v>
      </c>
      <c r="K15" s="239">
        <v>6.3693201607599004E-2</v>
      </c>
      <c r="L15" s="239">
        <v>6.3693201607599004E-2</v>
      </c>
      <c r="M15" s="239">
        <v>6.3693201607599004E-2</v>
      </c>
      <c r="N15" s="239">
        <v>6.3693201607599004E-2</v>
      </c>
      <c r="O15" s="239">
        <v>6.3693201607599004E-2</v>
      </c>
      <c r="P15" s="239">
        <v>6.3693201607599004E-2</v>
      </c>
      <c r="Q15" s="239">
        <v>6.3693201607599004E-2</v>
      </c>
      <c r="R15" s="239">
        <v>6.3693201607599004E-2</v>
      </c>
      <c r="S15" s="239">
        <v>6.3693201607599004E-2</v>
      </c>
      <c r="T15" s="239">
        <v>6.3693201607599004E-2</v>
      </c>
      <c r="U15" s="239">
        <v>6.3693201607599004E-2</v>
      </c>
      <c r="V15" s="239">
        <v>6.3693201607599004E-2</v>
      </c>
      <c r="W15" s="239">
        <v>6.3693201607599004E-2</v>
      </c>
      <c r="X15" s="239">
        <v>6.3693201607599004E-2</v>
      </c>
      <c r="Y15" s="239">
        <v>6.3693201607599004E-2</v>
      </c>
      <c r="Z15" s="239">
        <v>6.3693201607599004E-2</v>
      </c>
      <c r="AA15" s="239">
        <v>6.3693201607599004E-2</v>
      </c>
      <c r="AB15" s="239">
        <v>6.3693201607599004E-2</v>
      </c>
      <c r="AC15" s="239">
        <v>6.3693201607599004E-2</v>
      </c>
      <c r="AD15" s="239">
        <v>6.3693201607599004E-2</v>
      </c>
      <c r="AE15" s="239">
        <v>6.3693201607599004E-2</v>
      </c>
      <c r="AF15" s="239">
        <v>6.3693201607599004E-2</v>
      </c>
      <c r="AG15" s="239">
        <v>6.3693201607599004E-2</v>
      </c>
      <c r="AH15" s="239">
        <v>6.3693201607599004E-2</v>
      </c>
      <c r="AI15" s="239">
        <v>6.3693201607599004E-2</v>
      </c>
      <c r="AJ15" s="239">
        <v>6.3693201607599004E-2</v>
      </c>
      <c r="AK15" s="239">
        <v>6.3693201607599004E-2</v>
      </c>
      <c r="AL15" s="239">
        <v>6.3693201607599004E-2</v>
      </c>
      <c r="AM15" s="239">
        <v>6.3693201607599004E-2</v>
      </c>
      <c r="AN15" s="239">
        <v>6.3693201607599004E-2</v>
      </c>
      <c r="AO15" s="239">
        <v>6.3693201607599004E-2</v>
      </c>
      <c r="AP15" s="239">
        <v>6.3693201607599004E-2</v>
      </c>
      <c r="AQ15" s="239">
        <v>6.3693201607599004E-2</v>
      </c>
      <c r="AR15" s="239">
        <v>6.3693201607599004E-2</v>
      </c>
      <c r="AS15" s="239">
        <v>6.3693201607599004E-2</v>
      </c>
      <c r="AT15" s="239">
        <v>6.3693201607599004E-2</v>
      </c>
      <c r="AU15" s="239">
        <v>6.3693201607599004E-2</v>
      </c>
      <c r="AV15" s="239">
        <v>6.3693201607599004E-2</v>
      </c>
      <c r="AW15" s="239">
        <v>6.3693201607599004E-2</v>
      </c>
      <c r="AX15" s="239">
        <v>6.3693201607599004E-2</v>
      </c>
      <c r="AY15" s="239">
        <v>6.3693201607599004E-2</v>
      </c>
      <c r="AZ15" s="239">
        <v>6.3693201607599004E-2</v>
      </c>
      <c r="BA15" s="239">
        <v>6.3693201607599004E-2</v>
      </c>
      <c r="BB15" s="239">
        <v>6.3693201607599004E-2</v>
      </c>
      <c r="BC15" s="239">
        <v>6.3693201607599004E-2</v>
      </c>
      <c r="BD15" s="239">
        <v>6.3693201607599004E-2</v>
      </c>
      <c r="BE15" s="239">
        <v>6.3693201607599004E-2</v>
      </c>
      <c r="BF15" s="239">
        <v>6.3693201607599004E-2</v>
      </c>
      <c r="BG15" s="239">
        <v>6.3693201607599004E-2</v>
      </c>
      <c r="BH15" s="239">
        <v>6.3693201607599004E-2</v>
      </c>
      <c r="BI15" s="239">
        <v>6.3693201607599004E-2</v>
      </c>
      <c r="BJ15" s="239">
        <v>6.3693201607599004E-2</v>
      </c>
      <c r="BK15" s="239">
        <v>6.3693201607599004E-2</v>
      </c>
      <c r="BL15" s="239">
        <v>6.3693201607599004E-2</v>
      </c>
      <c r="BM15" s="239">
        <v>6.3693201607599004E-2</v>
      </c>
      <c r="BN15" s="239">
        <v>6.3693201607599004E-2</v>
      </c>
      <c r="BO15" s="239">
        <v>6.3693201607599004E-2</v>
      </c>
      <c r="BP15" s="239">
        <v>6.3693201607599004E-2</v>
      </c>
      <c r="BQ15" s="239">
        <v>6.3693201607599004E-2</v>
      </c>
      <c r="BR15" s="239">
        <v>6.3693201607599004E-2</v>
      </c>
      <c r="BS15" s="239">
        <v>6.3693201607599004E-2</v>
      </c>
      <c r="BT15" s="239">
        <v>6.3693201607599004E-2</v>
      </c>
      <c r="BU15" s="239">
        <v>6.3693201607599004E-2</v>
      </c>
      <c r="BV15" s="239">
        <v>6.3693201607599004E-2</v>
      </c>
      <c r="BW15" s="239">
        <v>6.3693201607599004E-2</v>
      </c>
      <c r="BX15" s="239">
        <v>6.3693201607599004E-2</v>
      </c>
      <c r="BY15" s="239">
        <v>6.3693201607599004E-2</v>
      </c>
      <c r="BZ15" s="239">
        <v>6.3693201607599004E-2</v>
      </c>
      <c r="CA15" s="239">
        <v>6.3693201607599004E-2</v>
      </c>
      <c r="CB15" s="239">
        <v>6.3693201607599004E-2</v>
      </c>
      <c r="CC15" s="239">
        <v>6.3693201607599004E-2</v>
      </c>
      <c r="CD15" s="239">
        <v>6.3693201607599004E-2</v>
      </c>
      <c r="CE15" s="239">
        <v>6.3693201607599004E-2</v>
      </c>
      <c r="CF15" s="239">
        <v>6.3693201607599004E-2</v>
      </c>
      <c r="CG15" s="239">
        <v>6.3693201607599004E-2</v>
      </c>
      <c r="CH15" s="239">
        <v>6.3693201607599004E-2</v>
      </c>
      <c r="CI15" s="239">
        <v>6.3693201607599004E-2</v>
      </c>
      <c r="CJ15" s="239">
        <v>6.3693201607599004E-2</v>
      </c>
      <c r="CK15" s="239">
        <v>6.3693201607599004E-2</v>
      </c>
      <c r="CL15" s="239">
        <v>6.3693201607599004E-2</v>
      </c>
      <c r="CM15" s="239">
        <v>6.3693201607599004E-2</v>
      </c>
      <c r="CN15" s="239">
        <v>6.3693201607599004E-2</v>
      </c>
      <c r="CO15" s="239">
        <v>6.3693201607599004E-2</v>
      </c>
      <c r="CP15" s="239">
        <v>6.3693201607599004E-2</v>
      </c>
      <c r="CQ15" s="239">
        <v>6.3693201607599004E-2</v>
      </c>
      <c r="CR15" s="239">
        <v>6.3693201607599004E-2</v>
      </c>
      <c r="CS15" s="239">
        <v>6.3693201607599004E-2</v>
      </c>
      <c r="CT15" s="239">
        <v>6.3693201607599004E-2</v>
      </c>
      <c r="CU15" s="239">
        <v>6.3693201607599004E-2</v>
      </c>
      <c r="CV15" s="239">
        <v>6.3693201607599004E-2</v>
      </c>
      <c r="CW15" s="239">
        <v>6.3693201607599004E-2</v>
      </c>
      <c r="CX15" s="239">
        <v>6.3693201607599004E-2</v>
      </c>
    </row>
    <row r="16" spans="1:102">
      <c r="A16" s="239" t="s">
        <v>6</v>
      </c>
      <c r="B16" s="239">
        <v>4</v>
      </c>
      <c r="C16" s="239">
        <v>3.90205322746881</v>
      </c>
      <c r="D16" s="239">
        <v>3.90205322746881</v>
      </c>
      <c r="E16" s="239">
        <v>3.90205322746881</v>
      </c>
      <c r="F16" s="239">
        <v>3.90205322746881</v>
      </c>
      <c r="G16" s="239">
        <v>3.90205322746881</v>
      </c>
      <c r="H16" s="239">
        <v>3.90205322746881</v>
      </c>
      <c r="I16" s="239">
        <v>3.90205322746881</v>
      </c>
      <c r="J16" s="239">
        <v>3.90205322746881</v>
      </c>
      <c r="K16" s="239">
        <v>3.90205322746881</v>
      </c>
      <c r="L16" s="239">
        <v>3.90205322746881</v>
      </c>
      <c r="M16" s="239">
        <v>3.90205322746881</v>
      </c>
      <c r="N16" s="239">
        <v>3.90205322746881</v>
      </c>
      <c r="O16" s="239">
        <v>3.90205322746881</v>
      </c>
      <c r="P16" s="239">
        <v>3.90205322746881</v>
      </c>
      <c r="Q16" s="239">
        <v>3.90205322746881</v>
      </c>
      <c r="R16" s="239">
        <v>3.90205322746881</v>
      </c>
      <c r="S16" s="239">
        <v>3.90205322746881</v>
      </c>
      <c r="T16" s="239">
        <v>3.90205322746881</v>
      </c>
      <c r="U16" s="239">
        <v>3.90205322746881</v>
      </c>
      <c r="V16" s="239">
        <v>3.90205322746881</v>
      </c>
      <c r="W16" s="239">
        <v>3.90205322746881</v>
      </c>
      <c r="X16" s="239">
        <v>3.90205322746881</v>
      </c>
      <c r="Y16" s="239">
        <v>3.90205322746881</v>
      </c>
      <c r="Z16" s="239">
        <v>3.90205322746881</v>
      </c>
      <c r="AA16" s="239">
        <v>3.90205322746881</v>
      </c>
      <c r="AB16" s="239">
        <v>3.90205322746881</v>
      </c>
      <c r="AC16" s="239">
        <v>3.90205322746881</v>
      </c>
      <c r="AD16" s="239">
        <v>3.90205322746881</v>
      </c>
      <c r="AE16" s="239">
        <v>3.90205322746881</v>
      </c>
      <c r="AF16" s="239">
        <v>3.90205322746881</v>
      </c>
      <c r="AG16" s="239">
        <v>3.90205322746881</v>
      </c>
      <c r="AH16" s="239">
        <v>3.90205322746881</v>
      </c>
      <c r="AI16" s="239">
        <v>3.90205322746881</v>
      </c>
      <c r="AJ16" s="239">
        <v>3.90205322746881</v>
      </c>
      <c r="AK16" s="239">
        <v>3.90205322746881</v>
      </c>
      <c r="AL16" s="239">
        <v>3.90205322746881</v>
      </c>
      <c r="AM16" s="239">
        <v>3.90205322746881</v>
      </c>
      <c r="AN16" s="239">
        <v>3.90205322746881</v>
      </c>
      <c r="AO16" s="239">
        <v>3.90205322746881</v>
      </c>
      <c r="AP16" s="239">
        <v>3.90205322746881</v>
      </c>
      <c r="AQ16" s="239">
        <v>3.90205322746881</v>
      </c>
      <c r="AR16" s="239">
        <v>3.90205322746881</v>
      </c>
      <c r="AS16" s="239">
        <v>3.90205322746881</v>
      </c>
      <c r="AT16" s="239">
        <v>3.90205322746881</v>
      </c>
      <c r="AU16" s="239">
        <v>3.90205322746881</v>
      </c>
      <c r="AV16" s="239">
        <v>3.90205322746881</v>
      </c>
      <c r="AW16" s="239">
        <v>3.90205322746881</v>
      </c>
      <c r="AX16" s="239">
        <v>3.90205322746881</v>
      </c>
      <c r="AY16" s="239">
        <v>3.90205322746881</v>
      </c>
      <c r="AZ16" s="239">
        <v>3.90205322746881</v>
      </c>
      <c r="BA16" s="239">
        <v>3.90205322746881</v>
      </c>
      <c r="BB16" s="239">
        <v>3.90205322746881</v>
      </c>
      <c r="BC16" s="239">
        <v>3.90205322746881</v>
      </c>
      <c r="BD16" s="239">
        <v>3.90205322746881</v>
      </c>
      <c r="BE16" s="239">
        <v>3.90205322746881</v>
      </c>
      <c r="BF16" s="239">
        <v>3.90205322746881</v>
      </c>
      <c r="BG16" s="239">
        <v>3.90205322746881</v>
      </c>
      <c r="BH16" s="239">
        <v>3.90205322746881</v>
      </c>
      <c r="BI16" s="239">
        <v>3.90205322746881</v>
      </c>
      <c r="BJ16" s="239">
        <v>3.90205322746881</v>
      </c>
      <c r="BK16" s="239">
        <v>3.90205322746881</v>
      </c>
      <c r="BL16" s="239">
        <v>3.90205322746881</v>
      </c>
      <c r="BM16" s="239">
        <v>3.90205322746881</v>
      </c>
      <c r="BN16" s="239">
        <v>3.90205322746881</v>
      </c>
      <c r="BO16" s="239">
        <v>3.90205322746881</v>
      </c>
      <c r="BP16" s="239">
        <v>3.90205322746881</v>
      </c>
      <c r="BQ16" s="239">
        <v>3.90205322746881</v>
      </c>
      <c r="BR16" s="239">
        <v>3.90205322746881</v>
      </c>
      <c r="BS16" s="239">
        <v>3.90205322746881</v>
      </c>
      <c r="BT16" s="239">
        <v>3.90205322746881</v>
      </c>
      <c r="BU16" s="239">
        <v>3.90205322746881</v>
      </c>
      <c r="BV16" s="239">
        <v>3.90205322746881</v>
      </c>
      <c r="BW16" s="239">
        <v>3.90205322746881</v>
      </c>
      <c r="BX16" s="239">
        <v>3.90205322746881</v>
      </c>
      <c r="BY16" s="239">
        <v>3.90205322746881</v>
      </c>
      <c r="BZ16" s="239">
        <v>3.90205322746881</v>
      </c>
      <c r="CA16" s="239">
        <v>3.90205322746881</v>
      </c>
      <c r="CB16" s="239">
        <v>3.90205322746881</v>
      </c>
      <c r="CC16" s="239">
        <v>3.90205322746881</v>
      </c>
      <c r="CD16" s="239">
        <v>3.90205322746881</v>
      </c>
      <c r="CE16" s="239">
        <v>3.90205322746881</v>
      </c>
      <c r="CF16" s="239">
        <v>3.90205322746881</v>
      </c>
      <c r="CG16" s="239">
        <v>3.90205322746881</v>
      </c>
      <c r="CH16" s="239">
        <v>3.90205322746881</v>
      </c>
      <c r="CI16" s="239">
        <v>3.90205322746881</v>
      </c>
      <c r="CJ16" s="239">
        <v>3.90205322746881</v>
      </c>
      <c r="CK16" s="239">
        <v>3.90205322746881</v>
      </c>
      <c r="CL16" s="239">
        <v>3.90205322746881</v>
      </c>
      <c r="CM16" s="239">
        <v>3.90205322746881</v>
      </c>
      <c r="CN16" s="239">
        <v>3.90205322746881</v>
      </c>
      <c r="CO16" s="239">
        <v>3.90205322746881</v>
      </c>
      <c r="CP16" s="239">
        <v>3.90205322746881</v>
      </c>
      <c r="CQ16" s="239">
        <v>3.90205322746881</v>
      </c>
      <c r="CR16" s="239">
        <v>3.90205322746881</v>
      </c>
      <c r="CS16" s="239">
        <v>3.90205322746881</v>
      </c>
      <c r="CT16" s="239">
        <v>3.90205322746881</v>
      </c>
      <c r="CU16" s="239">
        <v>3.90205322746881</v>
      </c>
      <c r="CV16" s="239">
        <v>3.90205322746881</v>
      </c>
      <c r="CW16" s="239">
        <v>3.90205322746881</v>
      </c>
      <c r="CX16" s="239">
        <v>3.90205322746881</v>
      </c>
    </row>
    <row r="17" spans="1:102">
      <c r="A17" s="239" t="s">
        <v>6</v>
      </c>
      <c r="B17" s="239">
        <v>5</v>
      </c>
      <c r="C17" s="239">
        <v>1.472282316</v>
      </c>
      <c r="D17" s="239">
        <v>1.5245383320000001</v>
      </c>
      <c r="E17" s="239">
        <v>1.576794348</v>
      </c>
      <c r="F17" s="239">
        <v>1.629050364</v>
      </c>
      <c r="G17" s="239">
        <v>1.6813063800000001</v>
      </c>
      <c r="H17" s="239">
        <v>1.7335623959999999</v>
      </c>
      <c r="I17" s="239">
        <v>1.785818412</v>
      </c>
      <c r="J17" s="239">
        <v>1.8380744280000001</v>
      </c>
      <c r="K17" s="239">
        <v>1.8903304439999999</v>
      </c>
      <c r="L17" s="239">
        <v>1.94258646</v>
      </c>
      <c r="M17" s="239">
        <v>1.9948424760000001</v>
      </c>
      <c r="N17" s="239">
        <v>2.008374468</v>
      </c>
      <c r="O17" s="239">
        <v>2.0170659569999998</v>
      </c>
      <c r="P17" s="239">
        <v>2.0257574460000001</v>
      </c>
      <c r="Q17" s="239">
        <v>2.0344489349999999</v>
      </c>
      <c r="R17" s="239">
        <v>2.0431404240000002</v>
      </c>
      <c r="S17" s="239">
        <v>2.051831913</v>
      </c>
      <c r="T17" s="239">
        <v>2.0605234019999998</v>
      </c>
      <c r="U17" s="239">
        <v>2.0692148910000001</v>
      </c>
      <c r="V17" s="239">
        <v>2.0779063799999999</v>
      </c>
      <c r="W17" s="239">
        <v>2.0865978690000002</v>
      </c>
      <c r="X17" s="239">
        <v>2.095289358</v>
      </c>
      <c r="Y17" s="239">
        <v>2.1196663770000002</v>
      </c>
      <c r="Z17" s="239">
        <v>2.148524976</v>
      </c>
      <c r="AA17" s="239">
        <v>2.1773835749999999</v>
      </c>
      <c r="AB17" s="239">
        <v>2.2062421739999998</v>
      </c>
      <c r="AC17" s="239">
        <v>2.2351007730000001</v>
      </c>
      <c r="AD17" s="239">
        <v>2.263959372</v>
      </c>
      <c r="AE17" s="239">
        <v>2.2928179709999998</v>
      </c>
      <c r="AF17" s="239">
        <v>2.3216765700000002</v>
      </c>
      <c r="AG17" s="239">
        <v>2.350535169</v>
      </c>
      <c r="AH17" s="239">
        <v>2.3793937679999999</v>
      </c>
      <c r="AI17" s="239">
        <v>2.4082523669999998</v>
      </c>
      <c r="AJ17" s="239">
        <v>2.4238066223999999</v>
      </c>
      <c r="AK17" s="239">
        <v>2.4327087060000001</v>
      </c>
      <c r="AL17" s="239">
        <v>2.4416107895999999</v>
      </c>
      <c r="AM17" s="239">
        <v>2.4505128732000001</v>
      </c>
      <c r="AN17" s="239">
        <v>2.4594149567999999</v>
      </c>
      <c r="AO17" s="239">
        <v>2.4683170404000001</v>
      </c>
      <c r="AP17" s="239">
        <v>2.4772191239999999</v>
      </c>
      <c r="AQ17" s="239">
        <v>2.4861212076000001</v>
      </c>
      <c r="AR17" s="239">
        <v>2.4950232911999999</v>
      </c>
      <c r="AS17" s="239">
        <v>2.5039253748000001</v>
      </c>
      <c r="AT17" s="239">
        <v>2.5128274583999999</v>
      </c>
      <c r="AU17" s="239">
        <v>2.5549599503712601</v>
      </c>
      <c r="AV17" s="239">
        <v>2.6236767690395402</v>
      </c>
      <c r="AW17" s="239">
        <v>2.69239358770781</v>
      </c>
      <c r="AX17" s="239">
        <v>2.7611104063760799</v>
      </c>
      <c r="AY17" s="239">
        <v>2.8298272250443599</v>
      </c>
      <c r="AZ17" s="239">
        <v>2.8985440437126302</v>
      </c>
      <c r="BA17" s="239">
        <v>2.9672608623809</v>
      </c>
      <c r="BB17" s="239">
        <v>3.0359776810491801</v>
      </c>
      <c r="BC17" s="239">
        <v>3.1046944997174499</v>
      </c>
      <c r="BD17" s="239">
        <v>3.1734113183857202</v>
      </c>
      <c r="BE17" s="239">
        <v>3.2421281370539998</v>
      </c>
      <c r="BF17" s="239">
        <v>3.3400929551282501</v>
      </c>
      <c r="BG17" s="239">
        <v>3.4746177724599798</v>
      </c>
      <c r="BH17" s="239">
        <v>3.6091425897917002</v>
      </c>
      <c r="BI17" s="239">
        <v>3.7436674071234299</v>
      </c>
      <c r="BJ17" s="239">
        <v>3.8781922244551601</v>
      </c>
      <c r="BK17" s="239">
        <v>4.01271704178688</v>
      </c>
      <c r="BL17" s="239">
        <v>4.1472418591186102</v>
      </c>
      <c r="BM17" s="239">
        <v>4.2817666764503404</v>
      </c>
      <c r="BN17" s="239">
        <v>4.4162914937820599</v>
      </c>
      <c r="BO17" s="239">
        <v>4.55081631111379</v>
      </c>
      <c r="BP17" s="239">
        <v>4.6853411284455202</v>
      </c>
      <c r="BQ17" s="239">
        <v>4.7805462018</v>
      </c>
      <c r="BR17" s="239">
        <v>4.7971117872000004</v>
      </c>
      <c r="BS17" s="239">
        <v>4.8136773725999999</v>
      </c>
      <c r="BT17" s="239">
        <v>4.8302429580000004</v>
      </c>
      <c r="BU17" s="239">
        <v>4.8468085433999999</v>
      </c>
      <c r="BV17" s="239">
        <v>4.8633741288000003</v>
      </c>
      <c r="BW17" s="239">
        <v>4.8799397141999998</v>
      </c>
      <c r="BX17" s="239">
        <v>4.8965052996000002</v>
      </c>
      <c r="BY17" s="239">
        <v>4.9130708849999998</v>
      </c>
      <c r="BZ17" s="239">
        <v>4.9296364704000002</v>
      </c>
      <c r="CA17" s="239">
        <v>4.9462020557999997</v>
      </c>
      <c r="CB17" s="239">
        <v>5.2493619059999901</v>
      </c>
      <c r="CC17" s="239">
        <v>6.5556016829999901</v>
      </c>
      <c r="CD17" s="239">
        <v>7.8618414599999902</v>
      </c>
      <c r="CE17" s="239">
        <v>9.1680812370000098</v>
      </c>
      <c r="CF17" s="239">
        <v>10.474321013999999</v>
      </c>
      <c r="CG17" s="239">
        <v>11.780560790999999</v>
      </c>
      <c r="CH17" s="239">
        <v>13.086800567999999</v>
      </c>
      <c r="CI17" s="239">
        <v>14.393040344999999</v>
      </c>
      <c r="CJ17" s="239">
        <v>15.699280121999999</v>
      </c>
      <c r="CK17" s="239">
        <v>17.005519898999999</v>
      </c>
      <c r="CL17" s="239">
        <v>18.311759676000001</v>
      </c>
      <c r="CM17" s="239">
        <v>19.545441483000001</v>
      </c>
      <c r="CN17" s="239">
        <v>20.19865953</v>
      </c>
      <c r="CO17" s="239">
        <v>20.851877577</v>
      </c>
      <c r="CP17" s="239">
        <v>21.505095623999999</v>
      </c>
      <c r="CQ17" s="239">
        <v>22.158313670999998</v>
      </c>
      <c r="CR17" s="239">
        <v>22.811531718000001</v>
      </c>
      <c r="CS17" s="239">
        <v>23.464749765000001</v>
      </c>
      <c r="CT17" s="239">
        <v>24.117967812</v>
      </c>
      <c r="CU17" s="239">
        <v>24.771185858999999</v>
      </c>
      <c r="CV17" s="239">
        <v>25.424403905999998</v>
      </c>
      <c r="CW17" s="239">
        <v>26.077621953000001</v>
      </c>
      <c r="CX17" s="239">
        <v>26.730840000000001</v>
      </c>
    </row>
    <row r="18" spans="1:102">
      <c r="A18" s="239" t="s">
        <v>6</v>
      </c>
      <c r="B18" s="239">
        <v>6</v>
      </c>
      <c r="C18" s="239">
        <v>0.7619239257</v>
      </c>
      <c r="D18" s="239">
        <v>0.7619792514</v>
      </c>
      <c r="E18" s="239">
        <v>0.7620345771</v>
      </c>
      <c r="F18" s="239">
        <v>0.7620899028</v>
      </c>
      <c r="G18" s="239">
        <v>0.76214522849999999</v>
      </c>
      <c r="H18" s="239">
        <v>0.76220055419999999</v>
      </c>
      <c r="I18" s="239">
        <v>0.76225587989999999</v>
      </c>
      <c r="J18" s="239">
        <v>0.76231120559999999</v>
      </c>
      <c r="K18" s="239">
        <v>0.76236653129999998</v>
      </c>
      <c r="L18" s="239">
        <v>0.76242185699999998</v>
      </c>
      <c r="M18" s="239">
        <v>0.76247718269999998</v>
      </c>
      <c r="N18" s="239">
        <v>0.77522053560000004</v>
      </c>
      <c r="O18" s="239">
        <v>0.78954989190000002</v>
      </c>
      <c r="P18" s="239">
        <v>0.80387924820000001</v>
      </c>
      <c r="Q18" s="239">
        <v>0.81820860449999999</v>
      </c>
      <c r="R18" s="239">
        <v>0.83253796079999998</v>
      </c>
      <c r="S18" s="239">
        <v>0.84686731709999996</v>
      </c>
      <c r="T18" s="239">
        <v>0.86119667339999995</v>
      </c>
      <c r="U18" s="239">
        <v>0.87552602970000004</v>
      </c>
      <c r="V18" s="239">
        <v>0.88985538600000003</v>
      </c>
      <c r="W18" s="239">
        <v>0.90418474230000001</v>
      </c>
      <c r="X18" s="239">
        <v>0.9185140986</v>
      </c>
      <c r="Y18" s="239">
        <v>0.92261454600000004</v>
      </c>
      <c r="Z18" s="239">
        <v>0.92379244800000004</v>
      </c>
      <c r="AA18" s="239">
        <v>0.92497035000000005</v>
      </c>
      <c r="AB18" s="239">
        <v>0.92614825199999995</v>
      </c>
      <c r="AC18" s="239">
        <v>0.92732615399999996</v>
      </c>
      <c r="AD18" s="239">
        <v>0.92850405599999997</v>
      </c>
      <c r="AE18" s="239">
        <v>0.92968195799999997</v>
      </c>
      <c r="AF18" s="239">
        <v>0.93085985999999998</v>
      </c>
      <c r="AG18" s="239">
        <v>0.93203776199999999</v>
      </c>
      <c r="AH18" s="239">
        <v>0.933215664</v>
      </c>
      <c r="AI18" s="239">
        <v>0.93439356600000001</v>
      </c>
      <c r="AJ18" s="239">
        <v>0.94336075701106903</v>
      </c>
      <c r="AK18" s="239">
        <v>0.95622259252767094</v>
      </c>
      <c r="AL18" s="239">
        <v>0.96908442804427497</v>
      </c>
      <c r="AM18" s="239">
        <v>0.981946263560877</v>
      </c>
      <c r="AN18" s="239">
        <v>0.99480809907748002</v>
      </c>
      <c r="AO18" s="239">
        <v>1.0076699345940801</v>
      </c>
      <c r="AP18" s="239">
        <v>1.02053177011069</v>
      </c>
      <c r="AQ18" s="239">
        <v>1.0333936056272901</v>
      </c>
      <c r="AR18" s="239">
        <v>1.04625544114389</v>
      </c>
      <c r="AS18" s="239">
        <v>1.0591172766604899</v>
      </c>
      <c r="AT18" s="239">
        <v>1.0719791121771001</v>
      </c>
      <c r="AU18" s="239">
        <v>1.1099918893419201</v>
      </c>
      <c r="AV18" s="239">
        <v>1.1681254198253199</v>
      </c>
      <c r="AW18" s="239">
        <v>1.22625895030871</v>
      </c>
      <c r="AX18" s="239">
        <v>1.2843924807921101</v>
      </c>
      <c r="AY18" s="239">
        <v>1.34252601127551</v>
      </c>
      <c r="AZ18" s="239">
        <v>1.4006595417589001</v>
      </c>
      <c r="BA18" s="239">
        <v>1.4587930722422999</v>
      </c>
      <c r="BB18" s="239">
        <v>1.5169266027257</v>
      </c>
      <c r="BC18" s="239">
        <v>1.5750601332091001</v>
      </c>
      <c r="BD18" s="239">
        <v>1.63319366369249</v>
      </c>
      <c r="BE18" s="239">
        <v>1.6913271941758901</v>
      </c>
      <c r="BF18" s="239">
        <v>1.7601472871999999</v>
      </c>
      <c r="BG18" s="239">
        <v>1.8423255834000001</v>
      </c>
      <c r="BH18" s="239">
        <v>1.9245038796</v>
      </c>
      <c r="BI18" s="239">
        <v>2.0066821758</v>
      </c>
      <c r="BJ18" s="239">
        <v>2.0888604719999999</v>
      </c>
      <c r="BK18" s="239">
        <v>2.1710387681999999</v>
      </c>
      <c r="BL18" s="239">
        <v>2.2532170643999998</v>
      </c>
      <c r="BM18" s="239">
        <v>2.3353953606000002</v>
      </c>
      <c r="BN18" s="239">
        <v>2.4175736568000001</v>
      </c>
      <c r="BO18" s="239">
        <v>2.4997519530000001</v>
      </c>
      <c r="BP18" s="239">
        <v>2.5819302492</v>
      </c>
      <c r="BQ18" s="239">
        <v>2.6439759396000002</v>
      </c>
      <c r="BR18" s="239">
        <v>2.6657564184</v>
      </c>
      <c r="BS18" s="239">
        <v>2.6875368972000002</v>
      </c>
      <c r="BT18" s="239">
        <v>2.709317376</v>
      </c>
      <c r="BU18" s="239">
        <v>2.7310978547999998</v>
      </c>
      <c r="BV18" s="239">
        <v>2.7528783336</v>
      </c>
      <c r="BW18" s="239">
        <v>2.7746588123999998</v>
      </c>
      <c r="BX18" s="239">
        <v>2.7964392912</v>
      </c>
      <c r="BY18" s="239">
        <v>2.8182197699999998</v>
      </c>
      <c r="BZ18" s="239">
        <v>2.8400002488</v>
      </c>
      <c r="CA18" s="239">
        <v>2.8617807275999998</v>
      </c>
      <c r="CB18" s="239">
        <v>2.8799862539999999</v>
      </c>
      <c r="CC18" s="239">
        <v>2.8856794469999998</v>
      </c>
      <c r="CD18" s="239">
        <v>2.8913726400000002</v>
      </c>
      <c r="CE18" s="239">
        <v>2.8970658330000001</v>
      </c>
      <c r="CF18" s="239">
        <v>2.902759026</v>
      </c>
      <c r="CG18" s="239">
        <v>2.9084522189999999</v>
      </c>
      <c r="CH18" s="239">
        <v>2.9141454119999999</v>
      </c>
      <c r="CI18" s="239">
        <v>2.9198386049999998</v>
      </c>
      <c r="CJ18" s="239">
        <v>2.9255317980000002</v>
      </c>
      <c r="CK18" s="239">
        <v>2.9312249910000001</v>
      </c>
      <c r="CL18" s="239">
        <v>2.936918184</v>
      </c>
      <c r="CM18" s="239">
        <v>2.9607459120000001</v>
      </c>
      <c r="CN18" s="239">
        <v>3.1296499199999999</v>
      </c>
      <c r="CO18" s="239">
        <v>3.298553928</v>
      </c>
      <c r="CP18" s="239">
        <v>3.4674579360000002</v>
      </c>
      <c r="CQ18" s="239">
        <v>3.6363619439999999</v>
      </c>
      <c r="CR18" s="239">
        <v>3.8052659520000001</v>
      </c>
      <c r="CS18" s="239">
        <v>3.9741699599999998</v>
      </c>
      <c r="CT18" s="239">
        <v>4.1430739680000004</v>
      </c>
      <c r="CU18" s="239">
        <v>4.3119779759999997</v>
      </c>
      <c r="CV18" s="239">
        <v>4.4808819839999998</v>
      </c>
      <c r="CW18" s="239">
        <v>4.649785992</v>
      </c>
      <c r="CX18" s="239">
        <v>4.8186900000000001</v>
      </c>
    </row>
    <row r="19" spans="1:102">
      <c r="A19" s="239" t="s">
        <v>6</v>
      </c>
      <c r="B19" s="239">
        <v>7</v>
      </c>
      <c r="C19" s="239">
        <v>0.33520632</v>
      </c>
      <c r="D19" s="239">
        <v>0.34401083999999998</v>
      </c>
      <c r="E19" s="239">
        <v>0.35281536000000002</v>
      </c>
      <c r="F19" s="239">
        <v>0.36161988</v>
      </c>
      <c r="G19" s="239">
        <v>0.37042439999999999</v>
      </c>
      <c r="H19" s="239">
        <v>0.37922892000000002</v>
      </c>
      <c r="I19" s="239">
        <v>0.38803344000000001</v>
      </c>
      <c r="J19" s="239">
        <v>0.39683795999999999</v>
      </c>
      <c r="K19" s="239">
        <v>0.40564248000000003</v>
      </c>
      <c r="L19" s="239">
        <v>0.41444700000000001</v>
      </c>
      <c r="M19" s="239">
        <v>0.42325151999999999</v>
      </c>
      <c r="N19" s="239">
        <v>0.43205603999999997</v>
      </c>
      <c r="O19" s="239">
        <v>0.44243338863220399</v>
      </c>
      <c r="P19" s="239">
        <v>0.454383565896611</v>
      </c>
      <c r="Q19" s="239">
        <v>0.466333743161018</v>
      </c>
      <c r="R19" s="239">
        <v>0.478283920425425</v>
      </c>
      <c r="S19" s="239">
        <v>0.490234097689832</v>
      </c>
      <c r="T19" s="239">
        <v>0.50218427495423901</v>
      </c>
      <c r="U19" s="239">
        <v>0.51413445221864595</v>
      </c>
      <c r="V19" s="239">
        <v>0.52608462948305301</v>
      </c>
      <c r="W19" s="239">
        <v>0.53803480674746096</v>
      </c>
      <c r="X19" s="239">
        <v>0.54998498401186802</v>
      </c>
      <c r="Y19" s="239">
        <v>0.56193516127627496</v>
      </c>
      <c r="Z19" s="239">
        <v>0.57388533854068202</v>
      </c>
      <c r="AA19" s="239">
        <v>0.58583551580508897</v>
      </c>
      <c r="AB19" s="239">
        <v>0.60497877854068205</v>
      </c>
      <c r="AC19" s="239">
        <v>0.62412204127627502</v>
      </c>
      <c r="AD19" s="239">
        <v>0.64326530401186799</v>
      </c>
      <c r="AE19" s="239">
        <v>0.66240856674746096</v>
      </c>
      <c r="AF19" s="239">
        <v>0.68155182948305304</v>
      </c>
      <c r="AG19" s="239">
        <v>0.70069509221864601</v>
      </c>
      <c r="AH19" s="239">
        <v>0.71983835495423898</v>
      </c>
      <c r="AI19" s="239">
        <v>0.73898161768983195</v>
      </c>
      <c r="AJ19" s="239">
        <v>0.75812488042542503</v>
      </c>
      <c r="AK19" s="239">
        <v>0.777268143161018</v>
      </c>
      <c r="AL19" s="239">
        <v>0.79641140589661097</v>
      </c>
      <c r="AM19" s="239">
        <v>0.81555466863220305</v>
      </c>
      <c r="AN19" s="239">
        <v>0.82611542039999997</v>
      </c>
      <c r="AO19" s="239">
        <v>0.82809366120000005</v>
      </c>
      <c r="AP19" s="239">
        <v>0.83007190200000003</v>
      </c>
      <c r="AQ19" s="239">
        <v>0.8320501428</v>
      </c>
      <c r="AR19" s="239">
        <v>0.83402838359999998</v>
      </c>
      <c r="AS19" s="239">
        <v>0.83600662439999995</v>
      </c>
      <c r="AT19" s="239">
        <v>0.83798486520000004</v>
      </c>
      <c r="AU19" s="239">
        <v>0.83996310600000001</v>
      </c>
      <c r="AV19" s="239">
        <v>0.84194134679999999</v>
      </c>
      <c r="AW19" s="239">
        <v>0.84391958759999997</v>
      </c>
      <c r="AX19" s="239">
        <v>0.84589782840000005</v>
      </c>
      <c r="AY19" s="239">
        <v>0.84787606920000003</v>
      </c>
      <c r="AZ19" s="239">
        <v>0.84985431</v>
      </c>
      <c r="BA19" s="239">
        <v>0.90340006920000004</v>
      </c>
      <c r="BB19" s="239">
        <v>0.95694582839999998</v>
      </c>
      <c r="BC19" s="239">
        <v>1.0104915876</v>
      </c>
      <c r="BD19" s="239">
        <v>1.0640373468</v>
      </c>
      <c r="BE19" s="239">
        <v>1.1175831060000001</v>
      </c>
      <c r="BF19" s="239">
        <v>1.1711288652</v>
      </c>
      <c r="BG19" s="239">
        <v>1.2246746244</v>
      </c>
      <c r="BH19" s="239">
        <v>1.2782203835999999</v>
      </c>
      <c r="BI19" s="239">
        <v>1.3317661428000001</v>
      </c>
      <c r="BJ19" s="239">
        <v>1.385311902</v>
      </c>
      <c r="BK19" s="239">
        <v>1.4388576611999999</v>
      </c>
      <c r="BL19" s="239">
        <v>1.4924034204000001</v>
      </c>
      <c r="BM19" s="239">
        <v>1.5337315199999999</v>
      </c>
      <c r="BN19" s="239">
        <v>1.5628419600000001</v>
      </c>
      <c r="BO19" s="239">
        <v>1.5919524</v>
      </c>
      <c r="BP19" s="239">
        <v>1.62106284</v>
      </c>
      <c r="BQ19" s="239">
        <v>1.65017328</v>
      </c>
      <c r="BR19" s="239">
        <v>1.6792837199999999</v>
      </c>
      <c r="BS19" s="239">
        <v>1.7083941600000001</v>
      </c>
      <c r="BT19" s="239">
        <v>1.7375046000000001</v>
      </c>
      <c r="BU19" s="239">
        <v>1.76661504</v>
      </c>
      <c r="BV19" s="239">
        <v>1.79572548</v>
      </c>
      <c r="BW19" s="239">
        <v>1.8248359199999999</v>
      </c>
      <c r="BX19" s="239">
        <v>1.8539463599999999</v>
      </c>
      <c r="BY19" s="239">
        <v>1.8830568000000001</v>
      </c>
      <c r="BZ19" s="239">
        <v>1.9027281599999999</v>
      </c>
      <c r="CA19" s="239">
        <v>1.9223995199999999</v>
      </c>
      <c r="CB19" s="239">
        <v>1.9420708799999999</v>
      </c>
      <c r="CC19" s="239">
        <v>1.96174224</v>
      </c>
      <c r="CD19" s="239">
        <v>1.9814136</v>
      </c>
      <c r="CE19" s="239">
        <v>2.00108496</v>
      </c>
      <c r="CF19" s="239">
        <v>2.0207563199999998</v>
      </c>
      <c r="CG19" s="239">
        <v>2.0404276800000001</v>
      </c>
      <c r="CH19" s="239">
        <v>2.0600990399999999</v>
      </c>
      <c r="CI19" s="239">
        <v>2.0797704000000001</v>
      </c>
      <c r="CJ19" s="239">
        <v>2.0994417599999999</v>
      </c>
      <c r="CK19" s="239">
        <v>2.1191131200000002</v>
      </c>
      <c r="CL19" s="239">
        <v>2.1301155972000001</v>
      </c>
      <c r="CM19" s="239">
        <v>2.1324491916000001</v>
      </c>
      <c r="CN19" s="239">
        <v>2.1347827860000002</v>
      </c>
      <c r="CO19" s="239">
        <v>2.1371163804000002</v>
      </c>
      <c r="CP19" s="239">
        <v>2.1394499748000002</v>
      </c>
      <c r="CQ19" s="239">
        <v>2.1417835691999998</v>
      </c>
      <c r="CR19" s="239">
        <v>2.1441171635999998</v>
      </c>
      <c r="CS19" s="239">
        <v>2.1464507579999998</v>
      </c>
      <c r="CT19" s="239">
        <v>2.1487843523999999</v>
      </c>
      <c r="CU19" s="239">
        <v>2.1511179467999999</v>
      </c>
      <c r="CV19" s="239">
        <v>2.1534515411999999</v>
      </c>
      <c r="CW19" s="239">
        <v>2.1557851356</v>
      </c>
      <c r="CX19" s="239">
        <v>2.15811873</v>
      </c>
    </row>
    <row r="20" spans="1:102">
      <c r="A20" s="239" t="s">
        <v>6</v>
      </c>
      <c r="B20" s="239">
        <v>8</v>
      </c>
      <c r="C20" s="239">
        <v>0.26326506300000002</v>
      </c>
      <c r="D20" s="239">
        <v>0.26378262600000002</v>
      </c>
      <c r="E20" s="239">
        <v>0.26430018900000002</v>
      </c>
      <c r="F20" s="239">
        <v>0.26481775200000002</v>
      </c>
      <c r="G20" s="239">
        <v>0.26533531500000002</v>
      </c>
      <c r="H20" s="239">
        <v>0.26585287800000001</v>
      </c>
      <c r="I20" s="239">
        <v>0.26637044100000001</v>
      </c>
      <c r="J20" s="239">
        <v>0.26688800400000001</v>
      </c>
      <c r="K20" s="239">
        <v>0.26740556700000001</v>
      </c>
      <c r="L20" s="239">
        <v>0.26792313000000001</v>
      </c>
      <c r="M20" s="239">
        <v>0.26844069300000001</v>
      </c>
      <c r="N20" s="239">
        <v>0.27162340800000001</v>
      </c>
      <c r="O20" s="239">
        <v>0.27513926700000002</v>
      </c>
      <c r="P20" s="239">
        <v>0.27865512599999998</v>
      </c>
      <c r="Q20" s="239">
        <v>0.28217098499999999</v>
      </c>
      <c r="R20" s="239">
        <v>0.285686844</v>
      </c>
      <c r="S20" s="239">
        <v>0.28920270300000001</v>
      </c>
      <c r="T20" s="239">
        <v>0.29271856200000002</v>
      </c>
      <c r="U20" s="239">
        <v>0.29623442100000003</v>
      </c>
      <c r="V20" s="239">
        <v>0.29975027999999998</v>
      </c>
      <c r="W20" s="239">
        <v>0.30326613899999999</v>
      </c>
      <c r="X20" s="239">
        <v>0.306781998</v>
      </c>
      <c r="Y20" s="239">
        <v>0.32066847310428598</v>
      </c>
      <c r="Z20" s="239">
        <v>0.33751798138122502</v>
      </c>
      <c r="AA20" s="239">
        <v>0.354367489658165</v>
      </c>
      <c r="AB20" s="239">
        <v>0.37121699793510399</v>
      </c>
      <c r="AC20" s="239">
        <v>0.38806650621204303</v>
      </c>
      <c r="AD20" s="239">
        <v>0.40491601448898201</v>
      </c>
      <c r="AE20" s="239">
        <v>0.421765522765921</v>
      </c>
      <c r="AF20" s="239">
        <v>0.43861503104286098</v>
      </c>
      <c r="AG20" s="239">
        <v>0.45546453931980002</v>
      </c>
      <c r="AH20" s="239">
        <v>0.47231404759673901</v>
      </c>
      <c r="AI20" s="239">
        <v>0.48916355587367799</v>
      </c>
      <c r="AJ20" s="239">
        <v>0.50884220111469902</v>
      </c>
      <c r="AK20" s="239">
        <v>0.52993541483775897</v>
      </c>
      <c r="AL20" s="239">
        <v>0.55102862856082002</v>
      </c>
      <c r="AM20" s="239">
        <v>0.57212184228388097</v>
      </c>
      <c r="AN20" s="239">
        <v>0.59321505600694202</v>
      </c>
      <c r="AO20" s="239">
        <v>0.61430826973000296</v>
      </c>
      <c r="AP20" s="239">
        <v>0.63540148345306302</v>
      </c>
      <c r="AQ20" s="239">
        <v>0.65649469717612396</v>
      </c>
      <c r="AR20" s="239">
        <v>0.67758791089918502</v>
      </c>
      <c r="AS20" s="239">
        <v>0.69868112462224596</v>
      </c>
      <c r="AT20" s="239">
        <v>0.71977433834530602</v>
      </c>
      <c r="AU20" s="239">
        <v>0.72957544500000004</v>
      </c>
      <c r="AV20" s="239">
        <v>0.73034286599999998</v>
      </c>
      <c r="AW20" s="239">
        <v>0.73111028700000003</v>
      </c>
      <c r="AX20" s="239">
        <v>0.73187770799999996</v>
      </c>
      <c r="AY20" s="239">
        <v>0.73264512900000001</v>
      </c>
      <c r="AZ20" s="239">
        <v>0.73341255000000005</v>
      </c>
      <c r="BA20" s="239">
        <v>0.73417997099999999</v>
      </c>
      <c r="BB20" s="239">
        <v>0.73494739200000003</v>
      </c>
      <c r="BC20" s="239">
        <v>0.73571481299999997</v>
      </c>
      <c r="BD20" s="239">
        <v>0.73648223400000001</v>
      </c>
      <c r="BE20" s="239">
        <v>0.73724965499999995</v>
      </c>
      <c r="BF20" s="239">
        <v>0.76512072000000098</v>
      </c>
      <c r="BG20" s="239">
        <v>0.82687134000000095</v>
      </c>
      <c r="BH20" s="239">
        <v>0.88862196000000004</v>
      </c>
      <c r="BI20" s="239">
        <v>0.95037258000000002</v>
      </c>
      <c r="BJ20" s="239">
        <v>1.0121232</v>
      </c>
      <c r="BK20" s="239">
        <v>1.07387382</v>
      </c>
      <c r="BL20" s="239">
        <v>1.13562444</v>
      </c>
      <c r="BM20" s="239">
        <v>1.1973750599999999</v>
      </c>
      <c r="BN20" s="239">
        <v>1.2591256799999999</v>
      </c>
      <c r="BO20" s="239">
        <v>1.3208762999999999</v>
      </c>
      <c r="BP20" s="239">
        <v>1.3826269200000001</v>
      </c>
      <c r="BQ20" s="239">
        <v>1.426435356</v>
      </c>
      <c r="BR20" s="239">
        <v>1.4343594239999999</v>
      </c>
      <c r="BS20" s="239">
        <v>1.4422834920000001</v>
      </c>
      <c r="BT20" s="239">
        <v>1.45020756</v>
      </c>
      <c r="BU20" s="239">
        <v>1.4581316280000001</v>
      </c>
      <c r="BV20" s="239">
        <v>1.466055696</v>
      </c>
      <c r="BW20" s="239">
        <v>1.4739797640000001</v>
      </c>
      <c r="BX20" s="239">
        <v>1.481903832</v>
      </c>
      <c r="BY20" s="239">
        <v>1.4898279000000001</v>
      </c>
      <c r="BZ20" s="239">
        <v>1.497751968</v>
      </c>
      <c r="CA20" s="239">
        <v>1.5056760360000001</v>
      </c>
      <c r="CB20" s="239">
        <v>1.517240892</v>
      </c>
      <c r="CC20" s="239">
        <v>1.541548506</v>
      </c>
      <c r="CD20" s="239">
        <v>1.5658561200000001</v>
      </c>
      <c r="CE20" s="239">
        <v>1.5901637340000001</v>
      </c>
      <c r="CF20" s="239">
        <v>1.6144713479999999</v>
      </c>
      <c r="CG20" s="239">
        <v>1.638778962</v>
      </c>
      <c r="CH20" s="239">
        <v>1.663086576</v>
      </c>
      <c r="CI20" s="239">
        <v>1.68739419</v>
      </c>
      <c r="CJ20" s="239">
        <v>1.711701804</v>
      </c>
      <c r="CK20" s="239">
        <v>1.7360094180000001</v>
      </c>
      <c r="CL20" s="239">
        <v>1.7603170319999999</v>
      </c>
      <c r="CM20" s="239">
        <v>1.7828629488000001</v>
      </c>
      <c r="CN20" s="239">
        <v>1.7913152880000001</v>
      </c>
      <c r="CO20" s="239">
        <v>1.7997676272000001</v>
      </c>
      <c r="CP20" s="239">
        <v>1.8082199664</v>
      </c>
      <c r="CQ20" s="239">
        <v>1.8166723056</v>
      </c>
      <c r="CR20" s="239">
        <v>1.8251246448</v>
      </c>
      <c r="CS20" s="239">
        <v>1.833576984</v>
      </c>
      <c r="CT20" s="239">
        <v>1.8420293232</v>
      </c>
      <c r="CU20" s="239">
        <v>1.8504816624</v>
      </c>
      <c r="CV20" s="239">
        <v>1.8589340016</v>
      </c>
      <c r="CW20" s="239">
        <v>1.8673863408</v>
      </c>
      <c r="CX20" s="239">
        <v>1.87583868</v>
      </c>
    </row>
    <row r="21" spans="1:102">
      <c r="A21" s="239" t="s">
        <v>6</v>
      </c>
      <c r="B21" s="239">
        <v>9</v>
      </c>
      <c r="C21" s="239">
        <v>0.22147333799999999</v>
      </c>
      <c r="D21" s="239">
        <v>0.22243707600000001</v>
      </c>
      <c r="E21" s="239">
        <v>0.223400814</v>
      </c>
      <c r="F21" s="239">
        <v>0.22436455199999999</v>
      </c>
      <c r="G21" s="239">
        <v>0.22532828999999999</v>
      </c>
      <c r="H21" s="239">
        <v>0.22629202800000001</v>
      </c>
      <c r="I21" s="239">
        <v>0.227255766</v>
      </c>
      <c r="J21" s="239">
        <v>0.22821950399999999</v>
      </c>
      <c r="K21" s="239">
        <v>0.22918324200000001</v>
      </c>
      <c r="L21" s="239">
        <v>0.23014698</v>
      </c>
      <c r="M21" s="239">
        <v>0.23111071799999999</v>
      </c>
      <c r="N21" s="239">
        <v>0.23546935199999999</v>
      </c>
      <c r="O21" s="239">
        <v>0.240252348</v>
      </c>
      <c r="P21" s="239">
        <v>0.24503534399999999</v>
      </c>
      <c r="Q21" s="239">
        <v>0.24981834</v>
      </c>
      <c r="R21" s="239">
        <v>0.25460133600000001</v>
      </c>
      <c r="S21" s="239">
        <v>0.259384332</v>
      </c>
      <c r="T21" s="239">
        <v>0.26416732799999998</v>
      </c>
      <c r="U21" s="239">
        <v>0.26895032400000002</v>
      </c>
      <c r="V21" s="239">
        <v>0.27373332</v>
      </c>
      <c r="W21" s="239">
        <v>0.27851631599999999</v>
      </c>
      <c r="X21" s="239">
        <v>0.28329931200000003</v>
      </c>
      <c r="Y21" s="239">
        <v>0.298974159321508</v>
      </c>
      <c r="Z21" s="239">
        <v>0.31776096416344601</v>
      </c>
      <c r="AA21" s="239">
        <v>0.33654776900538402</v>
      </c>
      <c r="AB21" s="239">
        <v>0.35533457384732198</v>
      </c>
      <c r="AC21" s="239">
        <v>0.37412137868925999</v>
      </c>
      <c r="AD21" s="239">
        <v>0.392908183531198</v>
      </c>
      <c r="AE21" s="239">
        <v>0.41169498837313601</v>
      </c>
      <c r="AF21" s="239">
        <v>0.43048179321507501</v>
      </c>
      <c r="AG21" s="239">
        <v>0.44926859805701302</v>
      </c>
      <c r="AH21" s="239">
        <v>0.46805540289895098</v>
      </c>
      <c r="AI21" s="239">
        <v>0.48684220774088899</v>
      </c>
      <c r="AJ21" s="239">
        <v>0.49893855346024302</v>
      </c>
      <c r="AK21" s="239">
        <v>0.50768966961830497</v>
      </c>
      <c r="AL21" s="239">
        <v>0.51644078577636698</v>
      </c>
      <c r="AM21" s="239">
        <v>0.525191901934428</v>
      </c>
      <c r="AN21" s="239">
        <v>0.53394301809249001</v>
      </c>
      <c r="AO21" s="239">
        <v>0.54269413425055202</v>
      </c>
      <c r="AP21" s="239">
        <v>0.55144525040861403</v>
      </c>
      <c r="AQ21" s="239">
        <v>0.56019636656667604</v>
      </c>
      <c r="AR21" s="239">
        <v>0.56894748272473805</v>
      </c>
      <c r="AS21" s="239">
        <v>0.57769859888279995</v>
      </c>
      <c r="AT21" s="239">
        <v>0.58644971504086096</v>
      </c>
      <c r="AU21" s="239">
        <v>0.59651614500000005</v>
      </c>
      <c r="AV21" s="239">
        <v>0.60763482599999996</v>
      </c>
      <c r="AW21" s="239">
        <v>0.61875350699999998</v>
      </c>
      <c r="AX21" s="239">
        <v>0.629872188</v>
      </c>
      <c r="AY21" s="239">
        <v>0.64099086900000002</v>
      </c>
      <c r="AZ21" s="239">
        <v>0.65210955000000004</v>
      </c>
      <c r="BA21" s="239">
        <v>0.66322823099999995</v>
      </c>
      <c r="BB21" s="239">
        <v>0.67434691199999997</v>
      </c>
      <c r="BC21" s="239">
        <v>0.68546559299999998</v>
      </c>
      <c r="BD21" s="239">
        <v>0.696584274</v>
      </c>
      <c r="BE21" s="239">
        <v>0.70770295500000002</v>
      </c>
      <c r="BF21" s="239">
        <v>0.73800121200000002</v>
      </c>
      <c r="BG21" s="239">
        <v>0.79227393899999998</v>
      </c>
      <c r="BH21" s="239">
        <v>0.84654666599999995</v>
      </c>
      <c r="BI21" s="239">
        <v>0.90081939300000002</v>
      </c>
      <c r="BJ21" s="239">
        <v>0.95509211999999999</v>
      </c>
      <c r="BK21" s="239">
        <v>1.0093648470000001</v>
      </c>
      <c r="BL21" s="239">
        <v>1.0636375739999999</v>
      </c>
      <c r="BM21" s="239">
        <v>1.117910301</v>
      </c>
      <c r="BN21" s="239">
        <v>1.1721830280000001</v>
      </c>
      <c r="BO21" s="239">
        <v>1.2264557549999999</v>
      </c>
      <c r="BP21" s="239">
        <v>1.280728482</v>
      </c>
      <c r="BQ21" s="239">
        <v>1.321675449</v>
      </c>
      <c r="BR21" s="239">
        <v>1.3359708960000001</v>
      </c>
      <c r="BS21" s="239">
        <v>1.3502663429999999</v>
      </c>
      <c r="BT21" s="239">
        <v>1.36456179</v>
      </c>
      <c r="BU21" s="239">
        <v>1.3788572370000001</v>
      </c>
      <c r="BV21" s="239">
        <v>1.3931526839999999</v>
      </c>
      <c r="BW21" s="239">
        <v>1.407448131</v>
      </c>
      <c r="BX21" s="239">
        <v>1.4217435780000001</v>
      </c>
      <c r="BY21" s="239">
        <v>1.4360390249999999</v>
      </c>
      <c r="BZ21" s="239">
        <v>1.450334472</v>
      </c>
      <c r="CA21" s="239">
        <v>1.4646299190000001</v>
      </c>
      <c r="CB21" s="239">
        <v>1.47836616</v>
      </c>
      <c r="CC21" s="239">
        <v>1.4901451800000001</v>
      </c>
      <c r="CD21" s="239">
        <v>1.5019241999999999</v>
      </c>
      <c r="CE21" s="239">
        <v>1.51370322</v>
      </c>
      <c r="CF21" s="239">
        <v>1.5254822400000001</v>
      </c>
      <c r="CG21" s="239">
        <v>1.53726126</v>
      </c>
      <c r="CH21" s="239">
        <v>1.54904028</v>
      </c>
      <c r="CI21" s="239">
        <v>1.5608192999999999</v>
      </c>
      <c r="CJ21" s="239">
        <v>1.57259832</v>
      </c>
      <c r="CK21" s="239">
        <v>1.5843773400000001</v>
      </c>
      <c r="CL21" s="239">
        <v>1.5961563599999999</v>
      </c>
      <c r="CM21" s="239">
        <v>1.6079692892999999</v>
      </c>
      <c r="CN21" s="239">
        <v>1.6200534929999999</v>
      </c>
      <c r="CO21" s="239">
        <v>1.6321376967000001</v>
      </c>
      <c r="CP21" s="239">
        <v>1.6442219004</v>
      </c>
      <c r="CQ21" s="239">
        <v>1.6563061041</v>
      </c>
      <c r="CR21" s="239">
        <v>1.6683903078</v>
      </c>
      <c r="CS21" s="239">
        <v>1.6804745114999999</v>
      </c>
      <c r="CT21" s="239">
        <v>1.6925587151999999</v>
      </c>
      <c r="CU21" s="239">
        <v>1.7046429189000001</v>
      </c>
      <c r="CV21" s="239">
        <v>1.7167271226</v>
      </c>
      <c r="CW21" s="239">
        <v>1.7288113263</v>
      </c>
      <c r="CX21" s="239">
        <v>1.74089553</v>
      </c>
    </row>
    <row r="22" spans="1:102">
      <c r="A22" s="239" t="s">
        <v>6</v>
      </c>
      <c r="B22" s="239">
        <v>11</v>
      </c>
      <c r="C22" s="239">
        <v>1.72520012466E-4</v>
      </c>
      <c r="D22" s="239">
        <v>1.72520012466E-4</v>
      </c>
      <c r="E22" s="239">
        <v>1.72520012466E-4</v>
      </c>
      <c r="F22" s="239">
        <v>1.72520012466E-4</v>
      </c>
      <c r="G22" s="239">
        <v>1.72520012466E-4</v>
      </c>
      <c r="H22" s="239">
        <v>1.72520012466E-4</v>
      </c>
      <c r="I22" s="239">
        <v>1.72520012466E-4</v>
      </c>
      <c r="J22" s="239">
        <v>1.72520012466E-4</v>
      </c>
      <c r="K22" s="239">
        <v>1.72520012466E-4</v>
      </c>
      <c r="L22" s="239">
        <v>1.72520012466E-4</v>
      </c>
      <c r="M22" s="239">
        <v>1.72520012466E-4</v>
      </c>
      <c r="N22" s="239">
        <v>1.72520012466E-4</v>
      </c>
      <c r="O22" s="239">
        <v>1.72520012466E-4</v>
      </c>
      <c r="P22" s="239">
        <v>1.72520012466E-4</v>
      </c>
      <c r="Q22" s="239">
        <v>1.72520012466E-4</v>
      </c>
      <c r="R22" s="239">
        <v>1.72520012466E-4</v>
      </c>
      <c r="S22" s="239">
        <v>1.72520012466E-4</v>
      </c>
      <c r="T22" s="239">
        <v>1.72520012466E-4</v>
      </c>
      <c r="U22" s="239">
        <v>1.72520012466E-4</v>
      </c>
      <c r="V22" s="239">
        <v>1.72520012466E-4</v>
      </c>
      <c r="W22" s="239">
        <v>1.72520012466E-4</v>
      </c>
      <c r="X22" s="239">
        <v>1.72520012466E-4</v>
      </c>
      <c r="Y22" s="239">
        <v>1.72520012466E-4</v>
      </c>
      <c r="Z22" s="239">
        <v>1.72520012466E-4</v>
      </c>
      <c r="AA22" s="239">
        <v>1.72520012466E-4</v>
      </c>
      <c r="AB22" s="239">
        <v>1.72520012466E-4</v>
      </c>
      <c r="AC22" s="239">
        <v>1.72520012466E-4</v>
      </c>
      <c r="AD22" s="239">
        <v>1.72520012466E-4</v>
      </c>
      <c r="AE22" s="239">
        <v>1.72520012466E-4</v>
      </c>
      <c r="AF22" s="239">
        <v>1.72520012466E-4</v>
      </c>
      <c r="AG22" s="239">
        <v>1.72520012466E-4</v>
      </c>
      <c r="AH22" s="239">
        <v>1.72520012466E-4</v>
      </c>
      <c r="AI22" s="239">
        <v>1.72520012466E-4</v>
      </c>
      <c r="AJ22" s="239">
        <v>1.72520012466E-4</v>
      </c>
      <c r="AK22" s="239">
        <v>1.72520012466E-4</v>
      </c>
      <c r="AL22" s="239">
        <v>1.72520012466E-4</v>
      </c>
      <c r="AM22" s="239">
        <v>1.72520012466E-4</v>
      </c>
      <c r="AN22" s="239">
        <v>1.72520012466E-4</v>
      </c>
      <c r="AO22" s="239">
        <v>1.72520012466E-4</v>
      </c>
      <c r="AP22" s="239">
        <v>1.72520012466E-4</v>
      </c>
      <c r="AQ22" s="239">
        <v>1.72520012466E-4</v>
      </c>
      <c r="AR22" s="239">
        <v>1.72520012466E-4</v>
      </c>
      <c r="AS22" s="239">
        <v>1.72520012466E-4</v>
      </c>
      <c r="AT22" s="239">
        <v>1.72520012466E-4</v>
      </c>
      <c r="AU22" s="239">
        <v>1.72520012466E-4</v>
      </c>
      <c r="AV22" s="239">
        <v>1.72520012466E-4</v>
      </c>
      <c r="AW22" s="239">
        <v>1.72520012466E-4</v>
      </c>
      <c r="AX22" s="239">
        <v>1.72520012466E-4</v>
      </c>
      <c r="AY22" s="239">
        <v>1.72520012466E-4</v>
      </c>
      <c r="AZ22" s="239">
        <v>1.72520012466E-4</v>
      </c>
      <c r="BA22" s="239">
        <v>1.72520012466E-4</v>
      </c>
      <c r="BB22" s="239">
        <v>1.72520012466E-4</v>
      </c>
      <c r="BC22" s="239">
        <v>1.72520012466E-4</v>
      </c>
      <c r="BD22" s="239">
        <v>1.72520012466E-4</v>
      </c>
      <c r="BE22" s="239">
        <v>1.72520012466E-4</v>
      </c>
      <c r="BF22" s="239">
        <v>1.72520012466E-4</v>
      </c>
      <c r="BG22" s="239">
        <v>1.72520012466E-4</v>
      </c>
      <c r="BH22" s="239">
        <v>1.72520012466E-4</v>
      </c>
      <c r="BI22" s="239">
        <v>1.72520012466E-4</v>
      </c>
      <c r="BJ22" s="239">
        <v>1.72520012466E-4</v>
      </c>
      <c r="BK22" s="239">
        <v>1.72520012466E-4</v>
      </c>
      <c r="BL22" s="239">
        <v>1.72520012466E-4</v>
      </c>
      <c r="BM22" s="239">
        <v>1.72520012466E-4</v>
      </c>
      <c r="BN22" s="239">
        <v>1.72520012466E-4</v>
      </c>
      <c r="BO22" s="239">
        <v>1.72520012466E-4</v>
      </c>
      <c r="BP22" s="239">
        <v>1.72520012466E-4</v>
      </c>
      <c r="BQ22" s="239">
        <v>1.72520012466E-4</v>
      </c>
      <c r="BR22" s="239">
        <v>1.72520012466E-4</v>
      </c>
      <c r="BS22" s="239">
        <v>1.72520012466E-4</v>
      </c>
      <c r="BT22" s="239">
        <v>1.72520012466E-4</v>
      </c>
      <c r="BU22" s="239">
        <v>1.72520012466E-4</v>
      </c>
      <c r="BV22" s="239">
        <v>1.72520012466E-4</v>
      </c>
      <c r="BW22" s="239">
        <v>1.72520012466E-4</v>
      </c>
      <c r="BX22" s="239">
        <v>1.72520012466E-4</v>
      </c>
      <c r="BY22" s="239">
        <v>1.72520012466E-4</v>
      </c>
      <c r="BZ22" s="239">
        <v>1.72520012466E-4</v>
      </c>
      <c r="CA22" s="239">
        <v>1.72520012466E-4</v>
      </c>
      <c r="CB22" s="239">
        <v>1.72520012466E-4</v>
      </c>
      <c r="CC22" s="239">
        <v>1.72520012466E-4</v>
      </c>
      <c r="CD22" s="239">
        <v>1.72520012466E-4</v>
      </c>
      <c r="CE22" s="239">
        <v>1.72520012466E-4</v>
      </c>
      <c r="CF22" s="239">
        <v>1.72520012466E-4</v>
      </c>
      <c r="CG22" s="239">
        <v>1.72520012466E-4</v>
      </c>
      <c r="CH22" s="239">
        <v>1.72520012466E-4</v>
      </c>
      <c r="CI22" s="239">
        <v>1.72520012466E-4</v>
      </c>
      <c r="CJ22" s="239">
        <v>1.72520012466E-4</v>
      </c>
      <c r="CK22" s="239">
        <v>1.72520012466E-4</v>
      </c>
      <c r="CL22" s="239">
        <v>1.72520012466E-4</v>
      </c>
      <c r="CM22" s="239">
        <v>1.72520012466E-4</v>
      </c>
      <c r="CN22" s="239">
        <v>1.72520012466E-4</v>
      </c>
      <c r="CO22" s="239">
        <v>1.72520012466E-4</v>
      </c>
      <c r="CP22" s="239">
        <v>1.72520012466E-4</v>
      </c>
      <c r="CQ22" s="239">
        <v>1.72520012466E-4</v>
      </c>
      <c r="CR22" s="239">
        <v>1.72520012466E-4</v>
      </c>
      <c r="CS22" s="239">
        <v>1.72520012466E-4</v>
      </c>
      <c r="CT22" s="239">
        <v>1.72520012466E-4</v>
      </c>
      <c r="CU22" s="239">
        <v>1.72520012466E-4</v>
      </c>
      <c r="CV22" s="239">
        <v>1.72520012466E-4</v>
      </c>
      <c r="CW22" s="239">
        <v>1.72520012466E-4</v>
      </c>
      <c r="CX22" s="239">
        <v>1.72520012466E-4</v>
      </c>
    </row>
    <row r="23" spans="1:102">
      <c r="A23" s="239" t="s">
        <v>6</v>
      </c>
      <c r="B23" s="239">
        <v>12</v>
      </c>
      <c r="C23" s="239">
        <v>0.136920924039477</v>
      </c>
      <c r="D23" s="239">
        <v>0.136920924039477</v>
      </c>
      <c r="E23" s="239">
        <v>0.136920924039477</v>
      </c>
      <c r="F23" s="239">
        <v>0.136920924039477</v>
      </c>
      <c r="G23" s="239">
        <v>0.136920924039477</v>
      </c>
      <c r="H23" s="239">
        <v>0.136920924039477</v>
      </c>
      <c r="I23" s="239">
        <v>0.136920924039477</v>
      </c>
      <c r="J23" s="239">
        <v>0.136920924039477</v>
      </c>
      <c r="K23" s="239">
        <v>0.136920924039477</v>
      </c>
      <c r="L23" s="239">
        <v>0.136920924039477</v>
      </c>
      <c r="M23" s="239">
        <v>0.136920924039477</v>
      </c>
      <c r="N23" s="239">
        <v>0.136920924039477</v>
      </c>
      <c r="O23" s="239">
        <v>0.136920924039477</v>
      </c>
      <c r="P23" s="239">
        <v>0.136920924039477</v>
      </c>
      <c r="Q23" s="239">
        <v>0.136920924039477</v>
      </c>
      <c r="R23" s="239">
        <v>0.136920924039477</v>
      </c>
      <c r="S23" s="239">
        <v>0.136920924039477</v>
      </c>
      <c r="T23" s="239">
        <v>0.136920924039477</v>
      </c>
      <c r="U23" s="239">
        <v>0.136920924039477</v>
      </c>
      <c r="V23" s="239">
        <v>0.136920924039477</v>
      </c>
      <c r="W23" s="239">
        <v>0.136920924039477</v>
      </c>
      <c r="X23" s="239">
        <v>0.136920924039477</v>
      </c>
      <c r="Y23" s="239">
        <v>0.136920924039477</v>
      </c>
      <c r="Z23" s="239">
        <v>0.136920924039477</v>
      </c>
      <c r="AA23" s="239">
        <v>0.136920924039477</v>
      </c>
      <c r="AB23" s="239">
        <v>0.136920924039477</v>
      </c>
      <c r="AC23" s="239">
        <v>0.136920924039477</v>
      </c>
      <c r="AD23" s="239">
        <v>0.136920924039477</v>
      </c>
      <c r="AE23" s="239">
        <v>0.136920924039477</v>
      </c>
      <c r="AF23" s="239">
        <v>0.136920924039477</v>
      </c>
      <c r="AG23" s="239">
        <v>0.136920924039477</v>
      </c>
      <c r="AH23" s="239">
        <v>0.136920924039477</v>
      </c>
      <c r="AI23" s="239">
        <v>0.136920924039477</v>
      </c>
      <c r="AJ23" s="239">
        <v>0.136920924039477</v>
      </c>
      <c r="AK23" s="239">
        <v>0.136920924039477</v>
      </c>
      <c r="AL23" s="239">
        <v>0.136920924039477</v>
      </c>
      <c r="AM23" s="239">
        <v>0.136920924039477</v>
      </c>
      <c r="AN23" s="239">
        <v>0.136920924039477</v>
      </c>
      <c r="AO23" s="239">
        <v>0.136920924039477</v>
      </c>
      <c r="AP23" s="239">
        <v>0.136920924039477</v>
      </c>
      <c r="AQ23" s="239">
        <v>0.136920924039477</v>
      </c>
      <c r="AR23" s="239">
        <v>0.136920924039477</v>
      </c>
      <c r="AS23" s="239">
        <v>0.136920924039477</v>
      </c>
      <c r="AT23" s="239">
        <v>0.136920924039477</v>
      </c>
      <c r="AU23" s="239">
        <v>0.136920924039477</v>
      </c>
      <c r="AV23" s="239">
        <v>0.136920924039477</v>
      </c>
      <c r="AW23" s="239">
        <v>0.136920924039477</v>
      </c>
      <c r="AX23" s="239">
        <v>0.136920924039477</v>
      </c>
      <c r="AY23" s="239">
        <v>0.136920924039477</v>
      </c>
      <c r="AZ23" s="239">
        <v>0.136920924039477</v>
      </c>
      <c r="BA23" s="239">
        <v>0.136920924039477</v>
      </c>
      <c r="BB23" s="239">
        <v>0.136920924039477</v>
      </c>
      <c r="BC23" s="239">
        <v>0.136920924039477</v>
      </c>
      <c r="BD23" s="239">
        <v>0.136920924039477</v>
      </c>
      <c r="BE23" s="239">
        <v>0.136920924039477</v>
      </c>
      <c r="BF23" s="239">
        <v>0.136920924039477</v>
      </c>
      <c r="BG23" s="239">
        <v>0.136920924039477</v>
      </c>
      <c r="BH23" s="239">
        <v>0.136920924039477</v>
      </c>
      <c r="BI23" s="239">
        <v>0.136920924039477</v>
      </c>
      <c r="BJ23" s="239">
        <v>0.136920924039477</v>
      </c>
      <c r="BK23" s="239">
        <v>0.136920924039477</v>
      </c>
      <c r="BL23" s="239">
        <v>0.136920924039477</v>
      </c>
      <c r="BM23" s="239">
        <v>0.136920924039477</v>
      </c>
      <c r="BN23" s="239">
        <v>0.136920924039477</v>
      </c>
      <c r="BO23" s="239">
        <v>0.136920924039477</v>
      </c>
      <c r="BP23" s="239">
        <v>0.136920924039477</v>
      </c>
      <c r="BQ23" s="239">
        <v>0.136920924039477</v>
      </c>
      <c r="BR23" s="239">
        <v>0.136920924039477</v>
      </c>
      <c r="BS23" s="239">
        <v>0.136920924039477</v>
      </c>
      <c r="BT23" s="239">
        <v>0.136920924039477</v>
      </c>
      <c r="BU23" s="239">
        <v>0.136920924039477</v>
      </c>
      <c r="BV23" s="239">
        <v>0.136920924039477</v>
      </c>
      <c r="BW23" s="239">
        <v>0.136920924039477</v>
      </c>
      <c r="BX23" s="239">
        <v>0.136920924039477</v>
      </c>
      <c r="BY23" s="239">
        <v>0.136920924039477</v>
      </c>
      <c r="BZ23" s="239">
        <v>0.136920924039477</v>
      </c>
      <c r="CA23" s="239">
        <v>0.136920924039477</v>
      </c>
      <c r="CB23" s="239">
        <v>0.136920924039477</v>
      </c>
      <c r="CC23" s="239">
        <v>0.136920924039477</v>
      </c>
      <c r="CD23" s="239">
        <v>0.136920924039477</v>
      </c>
      <c r="CE23" s="239">
        <v>0.136920924039477</v>
      </c>
      <c r="CF23" s="239">
        <v>0.136920924039477</v>
      </c>
      <c r="CG23" s="239">
        <v>0.136920924039477</v>
      </c>
      <c r="CH23" s="239">
        <v>0.136920924039477</v>
      </c>
      <c r="CI23" s="239">
        <v>0.136920924039477</v>
      </c>
      <c r="CJ23" s="239">
        <v>0.136920924039477</v>
      </c>
      <c r="CK23" s="239">
        <v>0.136920924039477</v>
      </c>
      <c r="CL23" s="239">
        <v>0.136920924039477</v>
      </c>
      <c r="CM23" s="239">
        <v>0.136920924039477</v>
      </c>
      <c r="CN23" s="239">
        <v>0.136920924039477</v>
      </c>
      <c r="CO23" s="239">
        <v>0.136920924039477</v>
      </c>
      <c r="CP23" s="239">
        <v>0.136920924039477</v>
      </c>
      <c r="CQ23" s="239">
        <v>0.136920924039477</v>
      </c>
      <c r="CR23" s="239">
        <v>0.136920924039477</v>
      </c>
      <c r="CS23" s="239">
        <v>0.136920924039477</v>
      </c>
      <c r="CT23" s="239">
        <v>0.136920924039477</v>
      </c>
      <c r="CU23" s="239">
        <v>0.136920924039477</v>
      </c>
      <c r="CV23" s="239">
        <v>0.136920924039477</v>
      </c>
      <c r="CW23" s="239">
        <v>0.136920924039477</v>
      </c>
      <c r="CX23" s="239">
        <v>0.136920924039477</v>
      </c>
    </row>
    <row r="24" spans="1:102">
      <c r="A24" s="239" t="s">
        <v>8</v>
      </c>
      <c r="B24" s="239">
        <v>1</v>
      </c>
      <c r="C24" s="239">
        <v>4.5610189800000001</v>
      </c>
      <c r="D24" s="239">
        <v>4.57224276</v>
      </c>
      <c r="E24" s="239">
        <v>4.5834665399999999</v>
      </c>
      <c r="F24" s="239">
        <v>4.5946903199999998</v>
      </c>
      <c r="G24" s="239">
        <v>4.6059140999999997</v>
      </c>
      <c r="H24" s="239">
        <v>4.6192001999999999</v>
      </c>
      <c r="I24" s="239">
        <v>4.6324863000000001</v>
      </c>
      <c r="J24" s="239">
        <v>4.6457724000000002</v>
      </c>
      <c r="K24" s="239">
        <v>4.6590585000000004</v>
      </c>
      <c r="L24" s="239">
        <v>4.6723445999999997</v>
      </c>
      <c r="M24" s="239">
        <v>4.7182907099999998</v>
      </c>
      <c r="N24" s="239">
        <v>4.7642368199999998</v>
      </c>
      <c r="O24" s="239">
        <v>4.8101829299999999</v>
      </c>
      <c r="P24" s="239">
        <v>4.8561290399999999</v>
      </c>
      <c r="Q24" s="239">
        <v>4.9020751499999999</v>
      </c>
      <c r="R24" s="239">
        <v>4.9496869800000001</v>
      </c>
      <c r="S24" s="239">
        <v>4.9972988100000002</v>
      </c>
      <c r="T24" s="239">
        <v>5.0449106400000003</v>
      </c>
      <c r="U24" s="239">
        <v>5.0925224699999996</v>
      </c>
      <c r="V24" s="239">
        <v>5.1401342999999997</v>
      </c>
      <c r="W24" s="239">
        <v>5.1491371199999998</v>
      </c>
      <c r="X24" s="239">
        <v>5.1581399399999999</v>
      </c>
      <c r="Y24" s="239">
        <v>5.1671427599999999</v>
      </c>
      <c r="Z24" s="239">
        <v>5.17614558</v>
      </c>
      <c r="AA24" s="239">
        <v>5.1851484000000001</v>
      </c>
      <c r="AB24" s="239">
        <v>5.2091030399999996</v>
      </c>
      <c r="AC24" s="239">
        <v>5.2330576799999999</v>
      </c>
      <c r="AD24" s="239">
        <v>5.2570123200000003</v>
      </c>
      <c r="AE24" s="239">
        <v>5.2809669599999998</v>
      </c>
      <c r="AF24" s="239">
        <v>5.3049216000000001</v>
      </c>
      <c r="AG24" s="239">
        <v>5.3401833060000001</v>
      </c>
      <c r="AH24" s="239">
        <v>5.3754450120000001</v>
      </c>
      <c r="AI24" s="239">
        <v>5.4107067180000001</v>
      </c>
      <c r="AJ24" s="239">
        <v>5.4459684240000001</v>
      </c>
      <c r="AK24" s="239">
        <v>5.4812301300000001</v>
      </c>
      <c r="AL24" s="239">
        <v>5.4895944239999999</v>
      </c>
      <c r="AM24" s="239">
        <v>5.4979587179999996</v>
      </c>
      <c r="AN24" s="239">
        <v>5.5063230120000002</v>
      </c>
      <c r="AO24" s="239">
        <v>5.5146873059999999</v>
      </c>
      <c r="AP24" s="239">
        <v>5.5230515999999996</v>
      </c>
      <c r="AQ24" s="239">
        <v>5.5562073600000002</v>
      </c>
      <c r="AR24" s="239">
        <v>5.5893631199999998</v>
      </c>
      <c r="AS24" s="239">
        <v>5.6225188800000003</v>
      </c>
      <c r="AT24" s="239">
        <v>5.65567464</v>
      </c>
      <c r="AU24" s="239">
        <v>5.6888303999999996</v>
      </c>
      <c r="AV24" s="239">
        <v>5.6980830779999998</v>
      </c>
      <c r="AW24" s="239">
        <v>5.707335756</v>
      </c>
      <c r="AX24" s="239">
        <v>5.7165884340000002</v>
      </c>
      <c r="AY24" s="239">
        <v>5.7258411120000003</v>
      </c>
      <c r="AZ24" s="239">
        <v>5.7350937899999996</v>
      </c>
      <c r="BA24" s="239">
        <v>5.7694671120000001</v>
      </c>
      <c r="BB24" s="239">
        <v>5.8038404339999996</v>
      </c>
      <c r="BC24" s="239">
        <v>5.838213756</v>
      </c>
      <c r="BD24" s="239">
        <v>5.8725870779999996</v>
      </c>
      <c r="BE24" s="239">
        <v>5.9069604</v>
      </c>
      <c r="BF24" s="239">
        <v>5.9704164000000004</v>
      </c>
      <c r="BG24" s="239">
        <v>6.0338723999999999</v>
      </c>
      <c r="BH24" s="239">
        <v>6.0973284000000003</v>
      </c>
      <c r="BI24" s="239">
        <v>6.1607843999999998</v>
      </c>
      <c r="BJ24" s="239">
        <v>6.2242404000000002</v>
      </c>
      <c r="BK24" s="239">
        <v>6.2307049799999996</v>
      </c>
      <c r="BL24" s="239">
        <v>6.2371695599999999</v>
      </c>
      <c r="BM24" s="239">
        <v>6.2436341400000002</v>
      </c>
      <c r="BN24" s="239">
        <v>6.2500987200000004</v>
      </c>
      <c r="BO24" s="239">
        <v>6.2565632999999998</v>
      </c>
      <c r="BP24" s="239">
        <v>6.2574159900000001</v>
      </c>
      <c r="BQ24" s="239">
        <v>6.2582686799999996</v>
      </c>
      <c r="BR24" s="239">
        <v>6.2591213699999999</v>
      </c>
      <c r="BS24" s="239">
        <v>6.2599740600000002</v>
      </c>
      <c r="BT24" s="239">
        <v>6.2608267499999997</v>
      </c>
      <c r="BU24" s="239">
        <v>6.2828578799999999</v>
      </c>
      <c r="BV24" s="239">
        <v>6.3048890100000001</v>
      </c>
      <c r="BW24" s="239">
        <v>6.3269201400000004</v>
      </c>
      <c r="BX24" s="239">
        <v>6.3489512699999997</v>
      </c>
      <c r="BY24" s="239">
        <v>6.3709823999999999</v>
      </c>
      <c r="BZ24" s="239">
        <v>6.4479624600000003</v>
      </c>
      <c r="CA24" s="239">
        <v>6.5249425199999997</v>
      </c>
      <c r="CB24" s="239">
        <v>6.6019225800000001</v>
      </c>
      <c r="CC24" s="239">
        <v>6.6789026399999996</v>
      </c>
      <c r="CD24" s="239">
        <v>6.7558826999999999</v>
      </c>
      <c r="CE24" s="239">
        <v>6.8603074800000003</v>
      </c>
      <c r="CF24" s="239">
        <v>6.9647322599999999</v>
      </c>
      <c r="CG24" s="239">
        <v>7.0691570400000003</v>
      </c>
      <c r="CH24" s="239">
        <v>7.1735818199999999</v>
      </c>
      <c r="CI24" s="239">
        <v>7.2780066000000003</v>
      </c>
      <c r="CJ24" s="239">
        <v>7.454200116</v>
      </c>
      <c r="CK24" s="239">
        <v>7.6303936319999996</v>
      </c>
      <c r="CL24" s="239">
        <v>7.8065871480000002</v>
      </c>
      <c r="CM24" s="239">
        <v>7.9827806639999999</v>
      </c>
      <c r="CN24" s="239">
        <v>8.1589741799999995</v>
      </c>
      <c r="CO24" s="239">
        <v>8.2083667439999992</v>
      </c>
      <c r="CP24" s="239">
        <v>8.2577593080000007</v>
      </c>
      <c r="CQ24" s="239">
        <v>8.3071518720000004</v>
      </c>
      <c r="CR24" s="239">
        <v>8.3565444360000001</v>
      </c>
      <c r="CS24" s="239">
        <v>8.4059369999999998</v>
      </c>
      <c r="CT24" s="239">
        <v>8.7483376439999994</v>
      </c>
      <c r="CU24" s="239">
        <v>9.0907382880000007</v>
      </c>
      <c r="CV24" s="239">
        <v>9.4331389320000003</v>
      </c>
      <c r="CW24" s="239">
        <v>9.7755395759999999</v>
      </c>
      <c r="CX24" s="239">
        <v>10.117940219999999</v>
      </c>
    </row>
    <row r="25" spans="1:102">
      <c r="A25" s="239" t="s">
        <v>8</v>
      </c>
      <c r="B25" s="239">
        <v>2</v>
      </c>
      <c r="C25" s="239">
        <v>3.9495807599999999</v>
      </c>
      <c r="D25" s="239">
        <v>4.0219999199999998</v>
      </c>
      <c r="E25" s="239">
        <v>4.0944190799999998</v>
      </c>
      <c r="F25" s="239">
        <v>4.1668382399999997</v>
      </c>
      <c r="G25" s="239">
        <v>4.2392573999999996</v>
      </c>
      <c r="H25" s="239">
        <v>4.2411610800000004</v>
      </c>
      <c r="I25" s="239">
        <v>4.2430647600000002</v>
      </c>
      <c r="J25" s="239">
        <v>4.2449684400000001</v>
      </c>
      <c r="K25" s="239">
        <v>4.2468721199999999</v>
      </c>
      <c r="L25" s="239">
        <v>4.2487757999999998</v>
      </c>
      <c r="M25" s="239">
        <v>4.2552007200000004</v>
      </c>
      <c r="N25" s="239">
        <v>4.2616256400000001</v>
      </c>
      <c r="O25" s="239">
        <v>4.2680505599999998</v>
      </c>
      <c r="P25" s="239">
        <v>4.2744754800000004</v>
      </c>
      <c r="Q25" s="239">
        <v>4.2809004000000002</v>
      </c>
      <c r="R25" s="239">
        <v>4.3190136600000004</v>
      </c>
      <c r="S25" s="239">
        <v>4.3571269199999998</v>
      </c>
      <c r="T25" s="239">
        <v>4.3952401800000001</v>
      </c>
      <c r="U25" s="239">
        <v>4.4333534400000003</v>
      </c>
      <c r="V25" s="239">
        <v>4.4714666999999997</v>
      </c>
      <c r="W25" s="239">
        <v>4.5046224600000002</v>
      </c>
      <c r="X25" s="239">
        <v>4.5377782199999999</v>
      </c>
      <c r="Y25" s="239">
        <v>4.5709339800000004</v>
      </c>
      <c r="Z25" s="239">
        <v>4.60408974</v>
      </c>
      <c r="AA25" s="239">
        <v>4.6372454999999997</v>
      </c>
      <c r="AB25" s="239">
        <v>4.6996227480000003</v>
      </c>
      <c r="AC25" s="239">
        <v>4.7619999960000001</v>
      </c>
      <c r="AD25" s="239">
        <v>4.8243772439999999</v>
      </c>
      <c r="AE25" s="239">
        <v>4.8867544919999997</v>
      </c>
      <c r="AF25" s="239">
        <v>4.9491317400000003</v>
      </c>
      <c r="AG25" s="239">
        <v>4.9720234919999999</v>
      </c>
      <c r="AH25" s="239">
        <v>4.9949152440000004</v>
      </c>
      <c r="AI25" s="239">
        <v>5.017806996</v>
      </c>
      <c r="AJ25" s="239">
        <v>5.0406987479999996</v>
      </c>
      <c r="AK25" s="239">
        <v>5.0635905000000001</v>
      </c>
      <c r="AL25" s="239">
        <v>5.0698964399999999</v>
      </c>
      <c r="AM25" s="239">
        <v>5.0762023799999998</v>
      </c>
      <c r="AN25" s="239">
        <v>5.0825083199999996</v>
      </c>
      <c r="AO25" s="239">
        <v>5.0888142600000004</v>
      </c>
      <c r="AP25" s="239">
        <v>5.0951202000000002</v>
      </c>
      <c r="AQ25" s="239">
        <v>5.0969842200000004</v>
      </c>
      <c r="AR25" s="239">
        <v>5.0988482399999997</v>
      </c>
      <c r="AS25" s="239">
        <v>5.1007122599999999</v>
      </c>
      <c r="AT25" s="239">
        <v>5.1025762800000001</v>
      </c>
      <c r="AU25" s="239">
        <v>5.1044403000000003</v>
      </c>
      <c r="AV25" s="239">
        <v>5.1142799459999999</v>
      </c>
      <c r="AW25" s="239">
        <v>5.1241195919999996</v>
      </c>
      <c r="AX25" s="239">
        <v>5.1339592380000001</v>
      </c>
      <c r="AY25" s="239">
        <v>5.1437988839999997</v>
      </c>
      <c r="AZ25" s="239">
        <v>5.1536385300000003</v>
      </c>
      <c r="BA25" s="239">
        <v>5.1610113240000004</v>
      </c>
      <c r="BB25" s="239">
        <v>5.1683841179999996</v>
      </c>
      <c r="BC25" s="239">
        <v>5.1757569119999998</v>
      </c>
      <c r="BD25" s="239">
        <v>5.1831297059999999</v>
      </c>
      <c r="BE25" s="239">
        <v>5.1905025</v>
      </c>
      <c r="BF25" s="239">
        <v>5.2233409799999997</v>
      </c>
      <c r="BG25" s="239">
        <v>5.2561794600000002</v>
      </c>
      <c r="BH25" s="239">
        <v>5.2890179399999999</v>
      </c>
      <c r="BI25" s="239">
        <v>5.3218564199999996</v>
      </c>
      <c r="BJ25" s="239">
        <v>5.3546949000000001</v>
      </c>
      <c r="BK25" s="239">
        <v>5.3841226200000003</v>
      </c>
      <c r="BL25" s="239">
        <v>5.4135503399999996</v>
      </c>
      <c r="BM25" s="239">
        <v>5.4429780599999997</v>
      </c>
      <c r="BN25" s="239">
        <v>5.4724057799999999</v>
      </c>
      <c r="BO25" s="239">
        <v>5.5018335</v>
      </c>
      <c r="BP25" s="239">
        <v>5.5233292199999999</v>
      </c>
      <c r="BQ25" s="239">
        <v>5.5448249399999998</v>
      </c>
      <c r="BR25" s="239">
        <v>5.5663206599999997</v>
      </c>
      <c r="BS25" s="239">
        <v>5.5878163799999996</v>
      </c>
      <c r="BT25" s="239">
        <v>5.6093121000000004</v>
      </c>
      <c r="BU25" s="239">
        <v>5.6180373000000001</v>
      </c>
      <c r="BV25" s="239">
        <v>5.6267624999999999</v>
      </c>
      <c r="BW25" s="239">
        <v>5.6354876999999997</v>
      </c>
      <c r="BX25" s="239">
        <v>5.6442129000000003</v>
      </c>
      <c r="BY25" s="239">
        <v>5.6529381000000001</v>
      </c>
      <c r="BZ25" s="239">
        <v>5.7213833279999999</v>
      </c>
      <c r="CA25" s="239">
        <v>5.7898285559999998</v>
      </c>
      <c r="CB25" s="239">
        <v>5.8582737839999997</v>
      </c>
      <c r="CC25" s="239">
        <v>5.9267190120000004</v>
      </c>
      <c r="CD25" s="239">
        <v>5.9951642400000003</v>
      </c>
      <c r="CE25" s="239">
        <v>6.1756687980000002</v>
      </c>
      <c r="CF25" s="239">
        <v>6.3561733560000002</v>
      </c>
      <c r="CG25" s="239">
        <v>6.5366779140000002</v>
      </c>
      <c r="CH25" s="239">
        <v>6.7171824720000002</v>
      </c>
      <c r="CI25" s="239">
        <v>6.8976870300000002</v>
      </c>
      <c r="CJ25" s="239">
        <v>6.9510654240000003</v>
      </c>
      <c r="CK25" s="239">
        <v>7.0044438180000004</v>
      </c>
      <c r="CL25" s="239">
        <v>7.0578222119999996</v>
      </c>
      <c r="CM25" s="239">
        <v>7.1112006059999997</v>
      </c>
      <c r="CN25" s="239">
        <v>7.1645789999999998</v>
      </c>
      <c r="CO25" s="239">
        <v>7.4275485960000003</v>
      </c>
      <c r="CP25" s="239">
        <v>7.6905181919999999</v>
      </c>
      <c r="CQ25" s="239">
        <v>7.9534877880000003</v>
      </c>
      <c r="CR25" s="239">
        <v>8.2164573839999999</v>
      </c>
      <c r="CS25" s="239">
        <v>8.4794269799999995</v>
      </c>
      <c r="CT25" s="239">
        <v>9.3336795840000093</v>
      </c>
      <c r="CU25" s="239">
        <v>10.187932188</v>
      </c>
      <c r="CV25" s="239">
        <v>11.042184792</v>
      </c>
      <c r="CW25" s="239">
        <v>11.896437396</v>
      </c>
      <c r="CX25" s="239">
        <v>12.750690000000001</v>
      </c>
    </row>
    <row r="26" spans="1:102">
      <c r="A26" s="239" t="s">
        <v>8</v>
      </c>
      <c r="B26" s="239">
        <v>3</v>
      </c>
      <c r="C26" s="239">
        <v>5.0690635799999999</v>
      </c>
      <c r="D26" s="239">
        <v>5.0949615599999998</v>
      </c>
      <c r="E26" s="239">
        <v>5.1208595399999997</v>
      </c>
      <c r="F26" s="239">
        <v>5.1467575200000004</v>
      </c>
      <c r="G26" s="239">
        <v>5.1726555000000003</v>
      </c>
      <c r="H26" s="239">
        <v>5.2411721160000004</v>
      </c>
      <c r="I26" s="239">
        <v>5.3096887319999997</v>
      </c>
      <c r="J26" s="239">
        <v>5.3782053479999998</v>
      </c>
      <c r="K26" s="239">
        <v>5.446721964</v>
      </c>
      <c r="L26" s="239">
        <v>5.5152385800000001</v>
      </c>
      <c r="M26" s="239">
        <v>5.5313762339999997</v>
      </c>
      <c r="N26" s="239">
        <v>5.5475138880000001</v>
      </c>
      <c r="O26" s="239">
        <v>5.5636515419999997</v>
      </c>
      <c r="P26" s="239">
        <v>5.5797891960000001</v>
      </c>
      <c r="Q26" s="239">
        <v>5.5959268499999997</v>
      </c>
      <c r="R26" s="239">
        <v>5.6540882400000001</v>
      </c>
      <c r="S26" s="239">
        <v>5.7122496299999996</v>
      </c>
      <c r="T26" s="239">
        <v>5.7704110200000001</v>
      </c>
      <c r="U26" s="239">
        <v>5.8285724099999996</v>
      </c>
      <c r="V26" s="239">
        <v>5.8867338</v>
      </c>
      <c r="W26" s="239">
        <v>5.9046204600000003</v>
      </c>
      <c r="X26" s="239">
        <v>5.9225071199999997</v>
      </c>
      <c r="Y26" s="239">
        <v>5.94039378</v>
      </c>
      <c r="Z26" s="239">
        <v>5.9582804400000002</v>
      </c>
      <c r="AA26" s="239">
        <v>5.9761670999999996</v>
      </c>
      <c r="AB26" s="239">
        <v>6.0216571200000004</v>
      </c>
      <c r="AC26" s="239">
        <v>6.0671471400000003</v>
      </c>
      <c r="AD26" s="239">
        <v>6.1126371600000002</v>
      </c>
      <c r="AE26" s="239">
        <v>6.1581271800000001</v>
      </c>
      <c r="AF26" s="239">
        <v>6.2036172000000001</v>
      </c>
      <c r="AG26" s="239">
        <v>6.2132149200000004</v>
      </c>
      <c r="AH26" s="239">
        <v>6.2228126399999999</v>
      </c>
      <c r="AI26" s="239">
        <v>6.2324103600000003</v>
      </c>
      <c r="AJ26" s="239">
        <v>6.2420080799999997</v>
      </c>
      <c r="AK26" s="239">
        <v>6.2516058000000001</v>
      </c>
      <c r="AL26" s="239">
        <v>6.2612035199999996</v>
      </c>
      <c r="AM26" s="239">
        <v>6.2708012399999999</v>
      </c>
      <c r="AN26" s="239">
        <v>6.2803989600000003</v>
      </c>
      <c r="AO26" s="239">
        <v>6.2899966799999998</v>
      </c>
      <c r="AP26" s="239">
        <v>6.2995944000000001</v>
      </c>
      <c r="AQ26" s="239">
        <v>6.3495620339999999</v>
      </c>
      <c r="AR26" s="239">
        <v>6.3995296679999996</v>
      </c>
      <c r="AS26" s="239">
        <v>6.4494973020000002</v>
      </c>
      <c r="AT26" s="239">
        <v>6.4994649359999999</v>
      </c>
      <c r="AU26" s="239">
        <v>6.5494325699999996</v>
      </c>
      <c r="AV26" s="239">
        <v>6.5495158560000002</v>
      </c>
      <c r="AW26" s="239">
        <v>6.5495991419999999</v>
      </c>
      <c r="AX26" s="239">
        <v>6.5496824279999997</v>
      </c>
      <c r="AY26" s="239">
        <v>6.5497657140000003</v>
      </c>
      <c r="AZ26" s="239">
        <v>6.549849</v>
      </c>
      <c r="BA26" s="239">
        <v>6.5615487000000003</v>
      </c>
      <c r="BB26" s="239">
        <v>6.5732483999999998</v>
      </c>
      <c r="BC26" s="239">
        <v>6.5849481000000001</v>
      </c>
      <c r="BD26" s="239">
        <v>6.5966478000000004</v>
      </c>
      <c r="BE26" s="239">
        <v>6.6083474999999998</v>
      </c>
      <c r="BF26" s="239">
        <v>6.6088630799999999</v>
      </c>
      <c r="BG26" s="239">
        <v>6.60937866</v>
      </c>
      <c r="BH26" s="239">
        <v>6.60989424</v>
      </c>
      <c r="BI26" s="239">
        <v>6.6104098200000001</v>
      </c>
      <c r="BJ26" s="239">
        <v>6.6109254000000002</v>
      </c>
      <c r="BK26" s="239">
        <v>6.6838085820000002</v>
      </c>
      <c r="BL26" s="239">
        <v>6.7566917640000002</v>
      </c>
      <c r="BM26" s="239">
        <v>6.8295749460000001</v>
      </c>
      <c r="BN26" s="239">
        <v>6.9024581280000001</v>
      </c>
      <c r="BO26" s="239">
        <v>6.9753413100000001</v>
      </c>
      <c r="BP26" s="239">
        <v>7.0072398480000002</v>
      </c>
      <c r="BQ26" s="239">
        <v>7.0391383860000003</v>
      </c>
      <c r="BR26" s="239">
        <v>7.0710369240000004</v>
      </c>
      <c r="BS26" s="239">
        <v>7.1029354619999996</v>
      </c>
      <c r="BT26" s="239">
        <v>7.1348339999999997</v>
      </c>
      <c r="BU26" s="239">
        <v>7.3318767779999998</v>
      </c>
      <c r="BV26" s="239">
        <v>7.528919556</v>
      </c>
      <c r="BW26" s="239">
        <v>7.7259623340000001</v>
      </c>
      <c r="BX26" s="239">
        <v>7.9230051120000002</v>
      </c>
      <c r="BY26" s="239">
        <v>8.1200478900000004</v>
      </c>
      <c r="BZ26" s="239">
        <v>8.1398659920000007</v>
      </c>
      <c r="CA26" s="239">
        <v>8.1596840939999993</v>
      </c>
      <c r="CB26" s="239">
        <v>8.1795021959999996</v>
      </c>
      <c r="CC26" s="239">
        <v>8.199320298</v>
      </c>
      <c r="CD26" s="239">
        <v>8.2191384000000003</v>
      </c>
      <c r="CE26" s="239">
        <v>8.2501525200000003</v>
      </c>
      <c r="CF26" s="239">
        <v>8.2811666400000004</v>
      </c>
      <c r="CG26" s="239">
        <v>8.3121807600000004</v>
      </c>
      <c r="CH26" s="239">
        <v>8.3431948800000004</v>
      </c>
      <c r="CI26" s="239">
        <v>8.3742090000000005</v>
      </c>
      <c r="CJ26" s="239">
        <v>8.6699020620000002</v>
      </c>
      <c r="CK26" s="239">
        <v>8.965595124</v>
      </c>
      <c r="CL26" s="239">
        <v>9.2612881859999998</v>
      </c>
      <c r="CM26" s="239">
        <v>9.5569812479999996</v>
      </c>
      <c r="CN26" s="239">
        <v>9.8526743099999994</v>
      </c>
      <c r="CO26" s="239">
        <v>9.9301421879999996</v>
      </c>
      <c r="CP26" s="239">
        <v>10.007610066</v>
      </c>
      <c r="CQ26" s="239">
        <v>10.085077944</v>
      </c>
      <c r="CR26" s="239">
        <v>10.162545822</v>
      </c>
      <c r="CS26" s="239">
        <v>10.2400137</v>
      </c>
      <c r="CT26" s="239">
        <v>13.175289960000001</v>
      </c>
      <c r="CU26" s="239">
        <v>16.110566219999999</v>
      </c>
      <c r="CV26" s="239">
        <v>19.045842480000001</v>
      </c>
      <c r="CW26" s="239">
        <v>21.981118739999999</v>
      </c>
      <c r="CX26" s="239">
        <v>24.916395000000001</v>
      </c>
    </row>
    <row r="27" spans="1:102">
      <c r="A27" s="239" t="s">
        <v>8</v>
      </c>
      <c r="B27" s="239">
        <v>4</v>
      </c>
      <c r="C27" s="239">
        <v>7.0891099860000004</v>
      </c>
      <c r="D27" s="239">
        <v>7.1296861319999998</v>
      </c>
      <c r="E27" s="239">
        <v>7.170262278</v>
      </c>
      <c r="F27" s="239">
        <v>7.2108384240000003</v>
      </c>
      <c r="G27" s="239">
        <v>7.2514145699999997</v>
      </c>
      <c r="H27" s="239">
        <v>7.3914460980000003</v>
      </c>
      <c r="I27" s="239">
        <v>7.531477626</v>
      </c>
      <c r="J27" s="239">
        <v>7.6715091539999998</v>
      </c>
      <c r="K27" s="239">
        <v>7.8115406820000004</v>
      </c>
      <c r="L27" s="239">
        <v>7.9515722100000001</v>
      </c>
      <c r="M27" s="239">
        <v>8.1134365679999991</v>
      </c>
      <c r="N27" s="239">
        <v>8.2753009259999999</v>
      </c>
      <c r="O27" s="239">
        <v>8.4371652840000007</v>
      </c>
      <c r="P27" s="239">
        <v>8.5990296419999996</v>
      </c>
      <c r="Q27" s="239">
        <v>8.7608940000000004</v>
      </c>
      <c r="R27" s="239">
        <v>8.9460030840000009</v>
      </c>
      <c r="S27" s="239">
        <v>9.1311121679999996</v>
      </c>
      <c r="T27" s="239">
        <v>9.3162212520000001</v>
      </c>
      <c r="U27" s="239">
        <v>9.5013303360000005</v>
      </c>
      <c r="V27" s="239">
        <v>9.6864394199999992</v>
      </c>
      <c r="W27" s="239">
        <v>9.7498398959999992</v>
      </c>
      <c r="X27" s="239">
        <v>9.8132403719999992</v>
      </c>
      <c r="Y27" s="239">
        <v>9.8766408479999992</v>
      </c>
      <c r="Z27" s="239">
        <v>9.9400413239999992</v>
      </c>
      <c r="AA27" s="239">
        <v>10.003441799999999</v>
      </c>
      <c r="AB27" s="239">
        <v>10.06574766</v>
      </c>
      <c r="AC27" s="239">
        <v>10.12805352</v>
      </c>
      <c r="AD27" s="239">
        <v>10.19035938</v>
      </c>
      <c r="AE27" s="239">
        <v>10.252665240000001</v>
      </c>
      <c r="AF27" s="239">
        <v>10.314971099999999</v>
      </c>
      <c r="AG27" s="239">
        <v>10.495939679999999</v>
      </c>
      <c r="AH27" s="239">
        <v>10.676908259999999</v>
      </c>
      <c r="AI27" s="239">
        <v>10.857876839999999</v>
      </c>
      <c r="AJ27" s="239">
        <v>11.038845419999999</v>
      </c>
      <c r="AK27" s="239">
        <v>11.219814</v>
      </c>
      <c r="AL27" s="239">
        <v>11.223228726</v>
      </c>
      <c r="AM27" s="239">
        <v>11.226643451999999</v>
      </c>
      <c r="AN27" s="239">
        <v>11.230058178</v>
      </c>
      <c r="AO27" s="239">
        <v>11.233472903999999</v>
      </c>
      <c r="AP27" s="239">
        <v>11.23688763</v>
      </c>
      <c r="AQ27" s="239">
        <v>11.594854824</v>
      </c>
      <c r="AR27" s="239">
        <v>11.952822018000001</v>
      </c>
      <c r="AS27" s="239">
        <v>12.310789212</v>
      </c>
      <c r="AT27" s="239">
        <v>12.668756406</v>
      </c>
      <c r="AU27" s="239">
        <v>13.0267236</v>
      </c>
      <c r="AV27" s="239">
        <v>13.090992630000001</v>
      </c>
      <c r="AW27" s="239">
        <v>13.155261660000001</v>
      </c>
      <c r="AX27" s="239">
        <v>13.219530689999999</v>
      </c>
      <c r="AY27" s="239">
        <v>13.283799719999999</v>
      </c>
      <c r="AZ27" s="239">
        <v>13.348068749999999</v>
      </c>
      <c r="BA27" s="239">
        <v>13.473148458000001</v>
      </c>
      <c r="BB27" s="239">
        <v>13.598228166</v>
      </c>
      <c r="BC27" s="239">
        <v>13.723307874</v>
      </c>
      <c r="BD27" s="239">
        <v>13.848387582000001</v>
      </c>
      <c r="BE27" s="239">
        <v>13.97346729</v>
      </c>
      <c r="BF27" s="239">
        <v>14.13803646</v>
      </c>
      <c r="BG27" s="239">
        <v>14.30260563</v>
      </c>
      <c r="BH27" s="239">
        <v>14.4671748</v>
      </c>
      <c r="BI27" s="239">
        <v>14.63174397</v>
      </c>
      <c r="BJ27" s="239">
        <v>14.796313140000001</v>
      </c>
      <c r="BK27" s="239">
        <v>14.889748134</v>
      </c>
      <c r="BL27" s="239">
        <v>14.983183128</v>
      </c>
      <c r="BM27" s="239">
        <v>15.076618121999999</v>
      </c>
      <c r="BN27" s="239">
        <v>15.170053116</v>
      </c>
      <c r="BO27" s="239">
        <v>15.263488110000001</v>
      </c>
      <c r="BP27" s="239">
        <v>15.489962574</v>
      </c>
      <c r="BQ27" s="239">
        <v>15.716437038</v>
      </c>
      <c r="BR27" s="239">
        <v>15.942911501999999</v>
      </c>
      <c r="BS27" s="239">
        <v>16.169385966</v>
      </c>
      <c r="BT27" s="239">
        <v>16.395860429999999</v>
      </c>
      <c r="BU27" s="239">
        <v>16.477663146000001</v>
      </c>
      <c r="BV27" s="239">
        <v>16.559465862</v>
      </c>
      <c r="BW27" s="239">
        <v>16.641268577999998</v>
      </c>
      <c r="BX27" s="239">
        <v>16.723071294</v>
      </c>
      <c r="BY27" s="239">
        <v>16.804874009999999</v>
      </c>
      <c r="BZ27" s="239">
        <v>16.815395808000002</v>
      </c>
      <c r="CA27" s="239">
        <v>16.825917606000001</v>
      </c>
      <c r="CB27" s="239">
        <v>16.836439404</v>
      </c>
      <c r="CC27" s="239">
        <v>16.846961201999999</v>
      </c>
      <c r="CD27" s="239">
        <v>16.857482999999998</v>
      </c>
      <c r="CE27" s="239">
        <v>17.018502600000001</v>
      </c>
      <c r="CF27" s="239">
        <v>17.179522200000001</v>
      </c>
      <c r="CG27" s="239">
        <v>17.3405418</v>
      </c>
      <c r="CH27" s="239">
        <v>17.5015614</v>
      </c>
      <c r="CI27" s="239">
        <v>17.662580999999999</v>
      </c>
      <c r="CJ27" s="239">
        <v>17.7272268</v>
      </c>
      <c r="CK27" s="239">
        <v>17.791872600000001</v>
      </c>
      <c r="CL27" s="239">
        <v>17.856518399999999</v>
      </c>
      <c r="CM27" s="239">
        <v>17.9211642</v>
      </c>
      <c r="CN27" s="239">
        <v>17.985810000000001</v>
      </c>
      <c r="CO27" s="239">
        <v>19.166087634</v>
      </c>
      <c r="CP27" s="239">
        <v>20.346365268</v>
      </c>
      <c r="CQ27" s="239">
        <v>21.526642901999999</v>
      </c>
      <c r="CR27" s="239">
        <v>22.706920535999998</v>
      </c>
      <c r="CS27" s="239">
        <v>23.887198170000001</v>
      </c>
      <c r="CT27" s="239">
        <v>26.04081549</v>
      </c>
      <c r="CU27" s="239">
        <v>28.194432809999999</v>
      </c>
      <c r="CV27" s="239">
        <v>30.348050130000001</v>
      </c>
      <c r="CW27" s="239">
        <v>32.501667449999999</v>
      </c>
      <c r="CX27" s="239">
        <v>34.655284770000002</v>
      </c>
    </row>
    <row r="28" spans="1:102">
      <c r="A28" s="239" t="s">
        <v>8</v>
      </c>
      <c r="B28" s="239">
        <v>5</v>
      </c>
      <c r="C28" s="239">
        <v>16.088404212</v>
      </c>
      <c r="D28" s="239">
        <v>16.378247424000001</v>
      </c>
      <c r="E28" s="239">
        <v>16.668090635999999</v>
      </c>
      <c r="F28" s="239">
        <v>16.957933848</v>
      </c>
      <c r="G28" s="239">
        <v>17.247777060000001</v>
      </c>
      <c r="H28" s="239">
        <v>17.915429364000001</v>
      </c>
      <c r="I28" s="239">
        <v>18.583081667999998</v>
      </c>
      <c r="J28" s="239">
        <v>19.250733971999999</v>
      </c>
      <c r="K28" s="239">
        <v>19.918386276</v>
      </c>
      <c r="L28" s="239">
        <v>20.58603858</v>
      </c>
      <c r="M28" s="239">
        <v>20.720898443999999</v>
      </c>
      <c r="N28" s="239">
        <v>20.855758307999999</v>
      </c>
      <c r="O28" s="239">
        <v>20.990618172000001</v>
      </c>
      <c r="P28" s="239">
        <v>21.125478036000001</v>
      </c>
      <c r="Q28" s="239">
        <v>21.2603379</v>
      </c>
      <c r="R28" s="239">
        <v>21.284459112</v>
      </c>
      <c r="S28" s="239">
        <v>21.308580324000001</v>
      </c>
      <c r="T28" s="239">
        <v>21.332701535999998</v>
      </c>
      <c r="U28" s="239">
        <v>21.356822747999999</v>
      </c>
      <c r="V28" s="239">
        <v>21.38094396</v>
      </c>
      <c r="W28" s="239">
        <v>21.544295567999999</v>
      </c>
      <c r="X28" s="239">
        <v>21.707647175999998</v>
      </c>
      <c r="Y28" s="239">
        <v>21.870998784000001</v>
      </c>
      <c r="Z28" s="239">
        <v>22.034350392</v>
      </c>
      <c r="AA28" s="239">
        <v>22.197702</v>
      </c>
      <c r="AB28" s="239">
        <v>22.681427088</v>
      </c>
      <c r="AC28" s="239">
        <v>23.165152175999999</v>
      </c>
      <c r="AD28" s="239">
        <v>23.648877263999999</v>
      </c>
      <c r="AE28" s="239">
        <v>24.132602351999999</v>
      </c>
      <c r="AF28" s="239">
        <v>24.616327439999999</v>
      </c>
      <c r="AG28" s="239">
        <v>24.616771631999999</v>
      </c>
      <c r="AH28" s="239">
        <v>24.617215823999999</v>
      </c>
      <c r="AI28" s="239">
        <v>24.617660015999999</v>
      </c>
      <c r="AJ28" s="239">
        <v>24.618104207999998</v>
      </c>
      <c r="AK28" s="239">
        <v>24.618548400000002</v>
      </c>
      <c r="AL28" s="239">
        <v>24.65392512</v>
      </c>
      <c r="AM28" s="239">
        <v>24.689301839999999</v>
      </c>
      <c r="AN28" s="239">
        <v>24.724678560000001</v>
      </c>
      <c r="AO28" s="239">
        <v>24.76005528</v>
      </c>
      <c r="AP28" s="239">
        <v>24.795432000000002</v>
      </c>
      <c r="AQ28" s="239">
        <v>24.93785106</v>
      </c>
      <c r="AR28" s="239">
        <v>25.080270120000002</v>
      </c>
      <c r="AS28" s="239">
        <v>25.22268918</v>
      </c>
      <c r="AT28" s="239">
        <v>25.365108240000001</v>
      </c>
      <c r="AU28" s="239">
        <v>25.5075273</v>
      </c>
      <c r="AV28" s="239">
        <v>25.535983349999999</v>
      </c>
      <c r="AW28" s="239">
        <v>25.564439400000001</v>
      </c>
      <c r="AX28" s="239">
        <v>25.59289545</v>
      </c>
      <c r="AY28" s="239">
        <v>25.621351499999999</v>
      </c>
      <c r="AZ28" s="239">
        <v>25.649807549999998</v>
      </c>
      <c r="BA28" s="239">
        <v>26.480625060000001</v>
      </c>
      <c r="BB28" s="239">
        <v>27.311442570000001</v>
      </c>
      <c r="BC28" s="239">
        <v>28.14226008</v>
      </c>
      <c r="BD28" s="239">
        <v>28.973077589999999</v>
      </c>
      <c r="BE28" s="239">
        <v>29.803895099999998</v>
      </c>
      <c r="BF28" s="239">
        <v>30.247888799999998</v>
      </c>
      <c r="BG28" s="239">
        <v>30.691882499999998</v>
      </c>
      <c r="BH28" s="239">
        <v>31.135876199999998</v>
      </c>
      <c r="BI28" s="239">
        <v>31.579869899999998</v>
      </c>
      <c r="BJ28" s="239">
        <v>32.023863599999999</v>
      </c>
      <c r="BK28" s="239">
        <v>32.305965180000001</v>
      </c>
      <c r="BL28" s="239">
        <v>32.588066759999997</v>
      </c>
      <c r="BM28" s="239">
        <v>32.870168339999999</v>
      </c>
      <c r="BN28" s="239">
        <v>33.152269920000002</v>
      </c>
      <c r="BO28" s="239">
        <v>33.434371499999997</v>
      </c>
      <c r="BP28" s="239">
        <v>33.558269340000003</v>
      </c>
      <c r="BQ28" s="239">
        <v>33.68216718</v>
      </c>
      <c r="BR28" s="239">
        <v>33.806065019999998</v>
      </c>
      <c r="BS28" s="239">
        <v>33.929962860000003</v>
      </c>
      <c r="BT28" s="239">
        <v>34.053860700000001</v>
      </c>
      <c r="BU28" s="239">
        <v>34.17771888</v>
      </c>
      <c r="BV28" s="239">
        <v>34.30157706</v>
      </c>
      <c r="BW28" s="239">
        <v>34.425435239999999</v>
      </c>
      <c r="BX28" s="239">
        <v>34.549293419999998</v>
      </c>
      <c r="BY28" s="239">
        <v>34.673151599999997</v>
      </c>
      <c r="BZ28" s="239">
        <v>36.176828772</v>
      </c>
      <c r="CA28" s="239">
        <v>37.680505943999997</v>
      </c>
      <c r="CB28" s="239">
        <v>39.184183116</v>
      </c>
      <c r="CC28" s="239">
        <v>40.687860288000003</v>
      </c>
      <c r="CD28" s="239">
        <v>42.191537459999999</v>
      </c>
      <c r="CE28" s="239">
        <v>43.358334659999997</v>
      </c>
      <c r="CF28" s="239">
        <v>44.525131860000002</v>
      </c>
      <c r="CG28" s="239">
        <v>45.69192906</v>
      </c>
      <c r="CH28" s="239">
        <v>46.858726259999997</v>
      </c>
      <c r="CI28" s="239">
        <v>48.025523460000002</v>
      </c>
      <c r="CJ28" s="239">
        <v>48.371652144000002</v>
      </c>
      <c r="CK28" s="239">
        <v>48.717780828000002</v>
      </c>
      <c r="CL28" s="239">
        <v>49.063909512000002</v>
      </c>
      <c r="CM28" s="239">
        <v>49.410038196000002</v>
      </c>
      <c r="CN28" s="239">
        <v>49.756166880000002</v>
      </c>
      <c r="CO28" s="239">
        <v>51.923720723999999</v>
      </c>
      <c r="CP28" s="239">
        <v>54.091274568000003</v>
      </c>
      <c r="CQ28" s="239">
        <v>56.258828412</v>
      </c>
      <c r="CR28" s="239">
        <v>58.426382255999997</v>
      </c>
      <c r="CS28" s="239">
        <v>60.593936100000001</v>
      </c>
      <c r="CT28" s="239">
        <v>61.597484807999997</v>
      </c>
      <c r="CU28" s="239">
        <v>62.601033516000001</v>
      </c>
      <c r="CV28" s="239">
        <v>63.604582223999998</v>
      </c>
      <c r="CW28" s="239">
        <v>64.608130931999995</v>
      </c>
      <c r="CX28" s="239">
        <v>65.611679640000006</v>
      </c>
    </row>
    <row r="29" spans="1:102">
      <c r="A29" s="239" t="s">
        <v>8</v>
      </c>
      <c r="B29" s="239">
        <v>6</v>
      </c>
      <c r="C29" s="239">
        <v>12.69679206</v>
      </c>
      <c r="D29" s="239">
        <v>13.462468019999999</v>
      </c>
      <c r="E29" s="239">
        <v>14.22814398</v>
      </c>
      <c r="F29" s="239">
        <v>14.99381994</v>
      </c>
      <c r="G29" s="239">
        <v>15.759495899999999</v>
      </c>
      <c r="H29" s="239">
        <v>15.934317180000001</v>
      </c>
      <c r="I29" s="239">
        <v>16.10913846</v>
      </c>
      <c r="J29" s="239">
        <v>16.28395974</v>
      </c>
      <c r="K29" s="239">
        <v>16.45878102</v>
      </c>
      <c r="L29" s="239">
        <v>16.6336023</v>
      </c>
      <c r="M29" s="239">
        <v>17.15203782</v>
      </c>
      <c r="N29" s="239">
        <v>17.670473340000001</v>
      </c>
      <c r="O29" s="239">
        <v>18.188908860000002</v>
      </c>
      <c r="P29" s="239">
        <v>18.707344379999999</v>
      </c>
      <c r="Q29" s="239">
        <v>19.225779899999999</v>
      </c>
      <c r="R29" s="239">
        <v>19.52945652</v>
      </c>
      <c r="S29" s="239">
        <v>19.833133140000001</v>
      </c>
      <c r="T29" s="239">
        <v>20.136809759999998</v>
      </c>
      <c r="U29" s="239">
        <v>20.440486379999999</v>
      </c>
      <c r="V29" s="239">
        <v>20.744163</v>
      </c>
      <c r="W29" s="239">
        <v>20.86191354</v>
      </c>
      <c r="X29" s="239">
        <v>20.979664079999999</v>
      </c>
      <c r="Y29" s="239">
        <v>21.097414619999999</v>
      </c>
      <c r="Z29" s="239">
        <v>21.215165160000002</v>
      </c>
      <c r="AA29" s="239">
        <v>21.332915700000001</v>
      </c>
      <c r="AB29" s="239">
        <v>21.33823014</v>
      </c>
      <c r="AC29" s="239">
        <v>21.34354458</v>
      </c>
      <c r="AD29" s="239">
        <v>21.348859019999999</v>
      </c>
      <c r="AE29" s="239">
        <v>21.354173459999998</v>
      </c>
      <c r="AF29" s="239">
        <v>21.359487900000001</v>
      </c>
      <c r="AG29" s="239">
        <v>21.698263619999999</v>
      </c>
      <c r="AH29" s="239">
        <v>22.03703934</v>
      </c>
      <c r="AI29" s="239">
        <v>22.375815060000001</v>
      </c>
      <c r="AJ29" s="239">
        <v>22.714590780000002</v>
      </c>
      <c r="AK29" s="239">
        <v>23.053366499999999</v>
      </c>
      <c r="AL29" s="239">
        <v>23.119202099999999</v>
      </c>
      <c r="AM29" s="239">
        <v>23.185037699999999</v>
      </c>
      <c r="AN29" s="239">
        <v>23.250873299999999</v>
      </c>
      <c r="AO29" s="239">
        <v>23.316708899999998</v>
      </c>
      <c r="AP29" s="239">
        <v>23.382544500000002</v>
      </c>
      <c r="AQ29" s="239">
        <v>23.54245362</v>
      </c>
      <c r="AR29" s="239">
        <v>23.702362740000002</v>
      </c>
      <c r="AS29" s="239">
        <v>23.86227186</v>
      </c>
      <c r="AT29" s="239">
        <v>24.022180980000002</v>
      </c>
      <c r="AU29" s="239">
        <v>24.1820901</v>
      </c>
      <c r="AV29" s="239">
        <v>25.340003459999998</v>
      </c>
      <c r="AW29" s="239">
        <v>26.49791682</v>
      </c>
      <c r="AX29" s="239">
        <v>27.655830179999999</v>
      </c>
      <c r="AY29" s="239">
        <v>28.813743540000001</v>
      </c>
      <c r="AZ29" s="239">
        <v>29.971656899999999</v>
      </c>
      <c r="BA29" s="239">
        <v>30.080008020000001</v>
      </c>
      <c r="BB29" s="239">
        <v>30.188359139999999</v>
      </c>
      <c r="BC29" s="239">
        <v>30.296710260000001</v>
      </c>
      <c r="BD29" s="239">
        <v>30.405061379999999</v>
      </c>
      <c r="BE29" s="239">
        <v>30.513412500000001</v>
      </c>
      <c r="BF29" s="239">
        <v>30.78377472</v>
      </c>
      <c r="BG29" s="239">
        <v>31.054136939999999</v>
      </c>
      <c r="BH29" s="239">
        <v>31.324499159999998</v>
      </c>
      <c r="BI29" s="239">
        <v>31.594861380000001</v>
      </c>
      <c r="BJ29" s="239">
        <v>31.8652236</v>
      </c>
      <c r="BK29" s="239">
        <v>32.947188060000002</v>
      </c>
      <c r="BL29" s="239">
        <v>34.029152519999997</v>
      </c>
      <c r="BM29" s="239">
        <v>35.111116979999998</v>
      </c>
      <c r="BN29" s="239">
        <v>36.19308144</v>
      </c>
      <c r="BO29" s="239">
        <v>37.275045900000002</v>
      </c>
      <c r="BP29" s="239">
        <v>37.36741404</v>
      </c>
      <c r="BQ29" s="239">
        <v>37.459782179999998</v>
      </c>
      <c r="BR29" s="239">
        <v>37.552150320000003</v>
      </c>
      <c r="BS29" s="239">
        <v>37.64451846</v>
      </c>
      <c r="BT29" s="239">
        <v>37.736886599999998</v>
      </c>
      <c r="BU29" s="239">
        <v>38.736516899999998</v>
      </c>
      <c r="BV29" s="239">
        <v>39.736147199999998</v>
      </c>
      <c r="BW29" s="239">
        <v>40.735777499999998</v>
      </c>
      <c r="BX29" s="239">
        <v>41.735407799999997</v>
      </c>
      <c r="BY29" s="239">
        <v>42.735038099999997</v>
      </c>
      <c r="BZ29" s="239">
        <v>43.124816580000001</v>
      </c>
      <c r="CA29" s="239">
        <v>43.514595059999998</v>
      </c>
      <c r="CB29" s="239">
        <v>43.904373540000002</v>
      </c>
      <c r="CC29" s="239">
        <v>44.294152019999999</v>
      </c>
      <c r="CD29" s="239">
        <v>44.683930500000002</v>
      </c>
      <c r="CE29" s="239">
        <v>45.873849479999997</v>
      </c>
      <c r="CF29" s="239">
        <v>47.063768459999999</v>
      </c>
      <c r="CG29" s="239">
        <v>48.25368744</v>
      </c>
      <c r="CH29" s="239">
        <v>49.443606420000002</v>
      </c>
      <c r="CI29" s="239">
        <v>50.633525400000003</v>
      </c>
      <c r="CJ29" s="239">
        <v>51.153983580000002</v>
      </c>
      <c r="CK29" s="239">
        <v>51.674441760000001</v>
      </c>
      <c r="CL29" s="239">
        <v>52.194899939999999</v>
      </c>
      <c r="CM29" s="239">
        <v>52.715358119999998</v>
      </c>
      <c r="CN29" s="239">
        <v>53.235816300000003</v>
      </c>
      <c r="CO29" s="239">
        <v>56.529618960000001</v>
      </c>
      <c r="CP29" s="239">
        <v>59.823421619999998</v>
      </c>
      <c r="CQ29" s="239">
        <v>63.117224280000002</v>
      </c>
      <c r="CR29" s="239">
        <v>66.411026939999999</v>
      </c>
      <c r="CS29" s="239">
        <v>69.704829599999997</v>
      </c>
      <c r="CT29" s="239">
        <v>71.83746678</v>
      </c>
      <c r="CU29" s="239">
        <v>73.970103960000003</v>
      </c>
      <c r="CV29" s="239">
        <v>76.102741140000006</v>
      </c>
      <c r="CW29" s="239">
        <v>78.235378319999995</v>
      </c>
      <c r="CX29" s="239">
        <v>80.368015499999998</v>
      </c>
    </row>
    <row r="30" spans="1:102">
      <c r="A30" s="239" t="s">
        <v>8</v>
      </c>
      <c r="B30" s="239">
        <v>7</v>
      </c>
      <c r="C30" s="239">
        <v>7.7142666000000002</v>
      </c>
      <c r="D30" s="239">
        <v>8.1160224000000003</v>
      </c>
      <c r="E30" s="239">
        <v>8.5177782000000004</v>
      </c>
      <c r="F30" s="239">
        <v>8.9195340000000005</v>
      </c>
      <c r="G30" s="239">
        <v>9.3212898000000006</v>
      </c>
      <c r="H30" s="239">
        <v>9.5541733200000003</v>
      </c>
      <c r="I30" s="239">
        <v>9.78705684</v>
      </c>
      <c r="J30" s="239">
        <v>10.01994036</v>
      </c>
      <c r="K30" s="239">
        <v>10.252823879999999</v>
      </c>
      <c r="L30" s="239">
        <v>10.485707400000001</v>
      </c>
      <c r="M30" s="239">
        <v>10.54408692</v>
      </c>
      <c r="N30" s="239">
        <v>10.602466440000001</v>
      </c>
      <c r="O30" s="239">
        <v>10.66084596</v>
      </c>
      <c r="P30" s="239">
        <v>10.71922548</v>
      </c>
      <c r="Q30" s="239">
        <v>10.777604999999999</v>
      </c>
      <c r="R30" s="239">
        <v>10.795848599999999</v>
      </c>
      <c r="S30" s="239">
        <v>10.814092199999999</v>
      </c>
      <c r="T30" s="239">
        <v>10.832335799999999</v>
      </c>
      <c r="U30" s="239">
        <v>10.850579400000001</v>
      </c>
      <c r="V30" s="239">
        <v>10.868823000000001</v>
      </c>
      <c r="W30" s="239">
        <v>10.90606374</v>
      </c>
      <c r="X30" s="239">
        <v>10.94330448</v>
      </c>
      <c r="Y30" s="239">
        <v>10.98054522</v>
      </c>
      <c r="Z30" s="239">
        <v>11.017785959999999</v>
      </c>
      <c r="AA30" s="239">
        <v>11.055026700000001</v>
      </c>
      <c r="AB30" s="239">
        <v>11.16163278</v>
      </c>
      <c r="AC30" s="239">
        <v>11.26823886</v>
      </c>
      <c r="AD30" s="239">
        <v>11.374844939999999</v>
      </c>
      <c r="AE30" s="239">
        <v>11.48145102</v>
      </c>
      <c r="AF30" s="239">
        <v>11.5880571</v>
      </c>
      <c r="AG30" s="239">
        <v>11.67177936</v>
      </c>
      <c r="AH30" s="239">
        <v>11.75550162</v>
      </c>
      <c r="AI30" s="239">
        <v>11.83922388</v>
      </c>
      <c r="AJ30" s="239">
        <v>11.922946140000001</v>
      </c>
      <c r="AK30" s="239">
        <v>12.006668400000001</v>
      </c>
      <c r="AL30" s="239">
        <v>12.24371622</v>
      </c>
      <c r="AM30" s="239">
        <v>12.48076404</v>
      </c>
      <c r="AN30" s="239">
        <v>12.717811859999999</v>
      </c>
      <c r="AO30" s="239">
        <v>12.95485968</v>
      </c>
      <c r="AP30" s="239">
        <v>13.191907499999999</v>
      </c>
      <c r="AQ30" s="239">
        <v>13.198411739999999</v>
      </c>
      <c r="AR30" s="239">
        <v>13.204915980000001</v>
      </c>
      <c r="AS30" s="239">
        <v>13.211420220000001</v>
      </c>
      <c r="AT30" s="239">
        <v>13.217924460000001</v>
      </c>
      <c r="AU30" s="239">
        <v>13.224428700000001</v>
      </c>
      <c r="AV30" s="239">
        <v>13.467941100000001</v>
      </c>
      <c r="AW30" s="239">
        <v>13.711453499999999</v>
      </c>
      <c r="AX30" s="239">
        <v>13.954965899999999</v>
      </c>
      <c r="AY30" s="239">
        <v>14.1984783</v>
      </c>
      <c r="AZ30" s="239">
        <v>14.4419907</v>
      </c>
      <c r="BA30" s="239">
        <v>14.512783799999999</v>
      </c>
      <c r="BB30" s="239">
        <v>14.583576900000001</v>
      </c>
      <c r="BC30" s="239">
        <v>14.65437</v>
      </c>
      <c r="BD30" s="239">
        <v>14.7251631</v>
      </c>
      <c r="BE30" s="239">
        <v>14.795956199999999</v>
      </c>
      <c r="BF30" s="239">
        <v>14.8927266</v>
      </c>
      <c r="BG30" s="239">
        <v>14.989497</v>
      </c>
      <c r="BH30" s="239">
        <v>15.086267400000001</v>
      </c>
      <c r="BI30" s="239">
        <v>15.183037799999999</v>
      </c>
      <c r="BJ30" s="239">
        <v>15.2798082</v>
      </c>
      <c r="BK30" s="239">
        <v>15.75318996</v>
      </c>
      <c r="BL30" s="239">
        <v>16.226571719999999</v>
      </c>
      <c r="BM30" s="239">
        <v>16.699953480000001</v>
      </c>
      <c r="BN30" s="239">
        <v>17.17333524</v>
      </c>
      <c r="BO30" s="239">
        <v>17.646716999999999</v>
      </c>
      <c r="BP30" s="239">
        <v>18.163010880000002</v>
      </c>
      <c r="BQ30" s="239">
        <v>18.679304760000001</v>
      </c>
      <c r="BR30" s="239">
        <v>19.19559864</v>
      </c>
      <c r="BS30" s="239">
        <v>19.711892519999999</v>
      </c>
      <c r="BT30" s="239">
        <v>20.228186399999998</v>
      </c>
      <c r="BU30" s="239">
        <v>20.506202999999999</v>
      </c>
      <c r="BV30" s="239">
        <v>20.7842196</v>
      </c>
      <c r="BW30" s="239">
        <v>21.062236200000001</v>
      </c>
      <c r="BX30" s="239">
        <v>21.340252799999998</v>
      </c>
      <c r="BY30" s="239">
        <v>21.618269399999999</v>
      </c>
      <c r="BZ30" s="239">
        <v>21.74034288</v>
      </c>
      <c r="CA30" s="239">
        <v>21.862416360000001</v>
      </c>
      <c r="CB30" s="239">
        <v>21.984489839999998</v>
      </c>
      <c r="CC30" s="239">
        <v>22.106563319999999</v>
      </c>
      <c r="CD30" s="239">
        <v>22.2286368</v>
      </c>
      <c r="CE30" s="239">
        <v>22.484642099999999</v>
      </c>
      <c r="CF30" s="239">
        <v>22.7406474</v>
      </c>
      <c r="CG30" s="239">
        <v>22.996652699999999</v>
      </c>
      <c r="CH30" s="239">
        <v>23.252658</v>
      </c>
      <c r="CI30" s="239">
        <v>23.508663299999998</v>
      </c>
      <c r="CJ30" s="239">
        <v>24.116095860000001</v>
      </c>
      <c r="CK30" s="239">
        <v>24.723528420000001</v>
      </c>
      <c r="CL30" s="239">
        <v>25.33096098</v>
      </c>
      <c r="CM30" s="239">
        <v>25.93839354</v>
      </c>
      <c r="CN30" s="239">
        <v>26.545826099999999</v>
      </c>
      <c r="CO30" s="239">
        <v>27.53209098</v>
      </c>
      <c r="CP30" s="239">
        <v>28.51835586</v>
      </c>
      <c r="CQ30" s="239">
        <v>29.50462074</v>
      </c>
      <c r="CR30" s="239">
        <v>30.49088562</v>
      </c>
      <c r="CS30" s="239">
        <v>31.4771505</v>
      </c>
      <c r="CT30" s="239">
        <v>38.924901900000101</v>
      </c>
      <c r="CU30" s="239">
        <v>46.372653299999897</v>
      </c>
      <c r="CV30" s="239">
        <v>53.820404700000097</v>
      </c>
      <c r="CW30" s="239">
        <v>61.268156099999999</v>
      </c>
      <c r="CX30" s="239">
        <v>68.7159075</v>
      </c>
    </row>
    <row r="31" spans="1:102">
      <c r="A31" s="239" t="s">
        <v>8</v>
      </c>
      <c r="B31" s="239">
        <v>8</v>
      </c>
      <c r="C31" s="239">
        <v>6.2724273000000004</v>
      </c>
      <c r="D31" s="239">
        <v>6.4532768999999996</v>
      </c>
      <c r="E31" s="239">
        <v>6.6341264999999998</v>
      </c>
      <c r="F31" s="239">
        <v>6.8149761</v>
      </c>
      <c r="G31" s="239">
        <v>6.9958257000000001</v>
      </c>
      <c r="H31" s="239">
        <v>7.1034232800000003</v>
      </c>
      <c r="I31" s="239">
        <v>7.2110208599999996</v>
      </c>
      <c r="J31" s="239">
        <v>7.3186184399999998</v>
      </c>
      <c r="K31" s="239">
        <v>7.42621602</v>
      </c>
      <c r="L31" s="239">
        <v>7.5338136000000002</v>
      </c>
      <c r="M31" s="239">
        <v>7.5985387199999996</v>
      </c>
      <c r="N31" s="239">
        <v>7.6632638399999999</v>
      </c>
      <c r="O31" s="239">
        <v>7.7279889600000002</v>
      </c>
      <c r="P31" s="239">
        <v>7.7927140799999997</v>
      </c>
      <c r="Q31" s="239">
        <v>7.8574392</v>
      </c>
      <c r="R31" s="239">
        <v>7.8653315399999997</v>
      </c>
      <c r="S31" s="239">
        <v>7.8732238800000003</v>
      </c>
      <c r="T31" s="239">
        <v>7.88111622</v>
      </c>
      <c r="U31" s="239">
        <v>7.8890085599999997</v>
      </c>
      <c r="V31" s="239">
        <v>7.8969009000000003</v>
      </c>
      <c r="W31" s="239">
        <v>7.9501246200000004</v>
      </c>
      <c r="X31" s="239">
        <v>8.0033483400000005</v>
      </c>
      <c r="Y31" s="239">
        <v>8.0565720600000006</v>
      </c>
      <c r="Z31" s="239">
        <v>8.1097957800000007</v>
      </c>
      <c r="AA31" s="239">
        <v>8.1630195000000008</v>
      </c>
      <c r="AB31" s="239">
        <v>8.2881071399999993</v>
      </c>
      <c r="AC31" s="239">
        <v>8.4131947799999995</v>
      </c>
      <c r="AD31" s="239">
        <v>8.5382824199999998</v>
      </c>
      <c r="AE31" s="239">
        <v>8.6633700600000001</v>
      </c>
      <c r="AF31" s="239">
        <v>8.7884577000000004</v>
      </c>
      <c r="AG31" s="239">
        <v>8.8876077000000002</v>
      </c>
      <c r="AH31" s="239">
        <v>8.9867577000000001</v>
      </c>
      <c r="AI31" s="239">
        <v>9.0859076999999999</v>
      </c>
      <c r="AJ31" s="239">
        <v>9.1850576999999998</v>
      </c>
      <c r="AK31" s="239">
        <v>9.2842076999999996</v>
      </c>
      <c r="AL31" s="239">
        <v>9.3303719399999991</v>
      </c>
      <c r="AM31" s="239">
        <v>9.3765361800000004</v>
      </c>
      <c r="AN31" s="239">
        <v>9.42270042</v>
      </c>
      <c r="AO31" s="239">
        <v>9.4688646599999995</v>
      </c>
      <c r="AP31" s="239">
        <v>9.5150289000000008</v>
      </c>
      <c r="AQ31" s="239">
        <v>9.6189777599999999</v>
      </c>
      <c r="AR31" s="239">
        <v>9.7229266200000009</v>
      </c>
      <c r="AS31" s="239">
        <v>9.82687548</v>
      </c>
      <c r="AT31" s="239">
        <v>9.9308243399999991</v>
      </c>
      <c r="AU31" s="239">
        <v>10.0347732</v>
      </c>
      <c r="AV31" s="239">
        <v>10.05940206</v>
      </c>
      <c r="AW31" s="239">
        <v>10.08403092</v>
      </c>
      <c r="AX31" s="239">
        <v>10.10865978</v>
      </c>
      <c r="AY31" s="239">
        <v>10.13328864</v>
      </c>
      <c r="AZ31" s="239">
        <v>10.1579175</v>
      </c>
      <c r="BA31" s="239">
        <v>10.21391742</v>
      </c>
      <c r="BB31" s="239">
        <v>10.269917339999999</v>
      </c>
      <c r="BC31" s="239">
        <v>10.325917260000001</v>
      </c>
      <c r="BD31" s="239">
        <v>10.38191718</v>
      </c>
      <c r="BE31" s="239">
        <v>10.4379171</v>
      </c>
      <c r="BF31" s="239">
        <v>10.45409838</v>
      </c>
      <c r="BG31" s="239">
        <v>10.470279659999999</v>
      </c>
      <c r="BH31" s="239">
        <v>10.486460940000001</v>
      </c>
      <c r="BI31" s="239">
        <v>10.50264222</v>
      </c>
      <c r="BJ31" s="239">
        <v>10.5188235</v>
      </c>
      <c r="BK31" s="239">
        <v>10.66441536</v>
      </c>
      <c r="BL31" s="239">
        <v>10.810007219999999</v>
      </c>
      <c r="BM31" s="239">
        <v>10.955599080000001</v>
      </c>
      <c r="BN31" s="239">
        <v>11.10119094</v>
      </c>
      <c r="BO31" s="239">
        <v>11.2467828</v>
      </c>
      <c r="BP31" s="239">
        <v>11.481530340000001</v>
      </c>
      <c r="BQ31" s="239">
        <v>11.71627788</v>
      </c>
      <c r="BR31" s="239">
        <v>11.951025420000001</v>
      </c>
      <c r="BS31" s="239">
        <v>12.18577296</v>
      </c>
      <c r="BT31" s="239">
        <v>12.4205205</v>
      </c>
      <c r="BU31" s="239">
        <v>12.49678668</v>
      </c>
      <c r="BV31" s="239">
        <v>12.573052860000001</v>
      </c>
      <c r="BW31" s="239">
        <v>12.64931904</v>
      </c>
      <c r="BX31" s="239">
        <v>12.725585219999999</v>
      </c>
      <c r="BY31" s="239">
        <v>12.8018514</v>
      </c>
      <c r="BZ31" s="239">
        <v>13.067732039999999</v>
      </c>
      <c r="CA31" s="239">
        <v>13.33361268</v>
      </c>
      <c r="CB31" s="239">
        <v>13.599493320000001</v>
      </c>
      <c r="CC31" s="239">
        <v>13.865373959999999</v>
      </c>
      <c r="CD31" s="239">
        <v>14.1312546</v>
      </c>
      <c r="CE31" s="239">
        <v>14.1556455</v>
      </c>
      <c r="CF31" s="239">
        <v>14.180036400000001</v>
      </c>
      <c r="CG31" s="239">
        <v>14.204427300000001</v>
      </c>
      <c r="CH31" s="239">
        <v>14.228818199999999</v>
      </c>
      <c r="CI31" s="239">
        <v>14.253209099999999</v>
      </c>
      <c r="CJ31" s="239">
        <v>14.450715900000001</v>
      </c>
      <c r="CK31" s="239">
        <v>14.6482227</v>
      </c>
      <c r="CL31" s="239">
        <v>14.845729499999999</v>
      </c>
      <c r="CM31" s="239">
        <v>15.0432363</v>
      </c>
      <c r="CN31" s="239">
        <v>15.2407431</v>
      </c>
      <c r="CO31" s="239">
        <v>15.921031080000001</v>
      </c>
      <c r="CP31" s="239">
        <v>16.601319060000002</v>
      </c>
      <c r="CQ31" s="239">
        <v>17.281607040000001</v>
      </c>
      <c r="CR31" s="239">
        <v>17.96189502</v>
      </c>
      <c r="CS31" s="239">
        <v>18.642182999999999</v>
      </c>
      <c r="CT31" s="239">
        <v>20.771528400000001</v>
      </c>
      <c r="CU31" s="239">
        <v>22.900873799999999</v>
      </c>
      <c r="CV31" s="239">
        <v>25.030219200000001</v>
      </c>
      <c r="CW31" s="239">
        <v>27.1595646</v>
      </c>
      <c r="CX31" s="239">
        <v>29.288910000000001</v>
      </c>
    </row>
    <row r="32" spans="1:102">
      <c r="A32" s="239" t="s">
        <v>8</v>
      </c>
      <c r="B32" s="239">
        <v>9</v>
      </c>
      <c r="C32" s="239">
        <v>5.4214030199999996</v>
      </c>
      <c r="D32" s="239">
        <v>5.5477994400000004</v>
      </c>
      <c r="E32" s="239">
        <v>5.6741958600000002</v>
      </c>
      <c r="F32" s="239">
        <v>5.80059228</v>
      </c>
      <c r="G32" s="239">
        <v>5.9269886999999999</v>
      </c>
      <c r="H32" s="239">
        <v>5.9986939799999996</v>
      </c>
      <c r="I32" s="239">
        <v>6.0703992600000003</v>
      </c>
      <c r="J32" s="239">
        <v>6.1421045400000001</v>
      </c>
      <c r="K32" s="239">
        <v>6.2138098199999998</v>
      </c>
      <c r="L32" s="239">
        <v>6.2855150999999996</v>
      </c>
      <c r="M32" s="239">
        <v>6.3201382800000001</v>
      </c>
      <c r="N32" s="239">
        <v>6.3547614599999998</v>
      </c>
      <c r="O32" s="239">
        <v>6.3893846400000003</v>
      </c>
      <c r="P32" s="239">
        <v>6.4240078199999999</v>
      </c>
      <c r="Q32" s="239">
        <v>6.4586309999999996</v>
      </c>
      <c r="R32" s="239">
        <v>6.5172088199999996</v>
      </c>
      <c r="S32" s="239">
        <v>6.5757866399999996</v>
      </c>
      <c r="T32" s="239">
        <v>6.6343644599999996</v>
      </c>
      <c r="U32" s="239">
        <v>6.6929422799999996</v>
      </c>
      <c r="V32" s="239">
        <v>6.7515200999999996</v>
      </c>
      <c r="W32" s="239">
        <v>6.8659391999999997</v>
      </c>
      <c r="X32" s="239">
        <v>6.9803582999999998</v>
      </c>
      <c r="Y32" s="239">
        <v>7.0947773999999999</v>
      </c>
      <c r="Z32" s="239">
        <v>7.2091965</v>
      </c>
      <c r="AA32" s="239">
        <v>7.3236156000000001</v>
      </c>
      <c r="AB32" s="239">
        <v>7.3622047799999999</v>
      </c>
      <c r="AC32" s="239">
        <v>7.4007939599999997</v>
      </c>
      <c r="AD32" s="239">
        <v>7.4393831400000003</v>
      </c>
      <c r="AE32" s="239">
        <v>7.4779723200000001</v>
      </c>
      <c r="AF32" s="239">
        <v>7.5165614999999999</v>
      </c>
      <c r="AG32" s="239">
        <v>7.5233036999999996</v>
      </c>
      <c r="AH32" s="239">
        <v>7.5300459000000002</v>
      </c>
      <c r="AI32" s="239">
        <v>7.5367880999999999</v>
      </c>
      <c r="AJ32" s="239">
        <v>7.5435302999999996</v>
      </c>
      <c r="AK32" s="239">
        <v>7.5502725000000002</v>
      </c>
      <c r="AL32" s="239">
        <v>7.5585614400000001</v>
      </c>
      <c r="AM32" s="239">
        <v>7.56685038</v>
      </c>
      <c r="AN32" s="239">
        <v>7.5751393199999999</v>
      </c>
      <c r="AO32" s="239">
        <v>7.5834282599999998</v>
      </c>
      <c r="AP32" s="239">
        <v>7.5917171999999997</v>
      </c>
      <c r="AQ32" s="239">
        <v>7.6777794000000004</v>
      </c>
      <c r="AR32" s="239">
        <v>7.7638416000000001</v>
      </c>
      <c r="AS32" s="239">
        <v>7.8499037999999999</v>
      </c>
      <c r="AT32" s="239">
        <v>7.9359659999999996</v>
      </c>
      <c r="AU32" s="239">
        <v>8.0220281999999994</v>
      </c>
      <c r="AV32" s="239">
        <v>8.0510196599999997</v>
      </c>
      <c r="AW32" s="239">
        <v>8.08001112</v>
      </c>
      <c r="AX32" s="239">
        <v>8.1090025800000003</v>
      </c>
      <c r="AY32" s="239">
        <v>8.1379940400000006</v>
      </c>
      <c r="AZ32" s="239">
        <v>8.1669854999999991</v>
      </c>
      <c r="BA32" s="239">
        <v>8.1706342200000002</v>
      </c>
      <c r="BB32" s="239">
        <v>8.1742829399999994</v>
      </c>
      <c r="BC32" s="239">
        <v>8.1779316600000005</v>
      </c>
      <c r="BD32" s="239">
        <v>8.1815803799999998</v>
      </c>
      <c r="BE32" s="239">
        <v>8.1852291000000008</v>
      </c>
      <c r="BF32" s="239">
        <v>8.1987135000000002</v>
      </c>
      <c r="BG32" s="239">
        <v>8.2121978999999996</v>
      </c>
      <c r="BH32" s="239">
        <v>8.2256823000000008</v>
      </c>
      <c r="BI32" s="239">
        <v>8.2391667000000002</v>
      </c>
      <c r="BJ32" s="239">
        <v>8.2526510999999996</v>
      </c>
      <c r="BK32" s="239">
        <v>8.36818068</v>
      </c>
      <c r="BL32" s="239">
        <v>8.4837102600000005</v>
      </c>
      <c r="BM32" s="239">
        <v>8.5992398399999992</v>
      </c>
      <c r="BN32" s="239">
        <v>8.7147694199999997</v>
      </c>
      <c r="BO32" s="239">
        <v>8.8302990000000001</v>
      </c>
      <c r="BP32" s="239">
        <v>8.8701573000000007</v>
      </c>
      <c r="BQ32" s="239">
        <v>8.9100155999999995</v>
      </c>
      <c r="BR32" s="239">
        <v>8.9498739</v>
      </c>
      <c r="BS32" s="239">
        <v>8.9897322000000006</v>
      </c>
      <c r="BT32" s="239">
        <v>9.0295904999999994</v>
      </c>
      <c r="BU32" s="239">
        <v>9.2274542400000001</v>
      </c>
      <c r="BV32" s="239">
        <v>9.4253179800000009</v>
      </c>
      <c r="BW32" s="239">
        <v>9.6231817199999998</v>
      </c>
      <c r="BX32" s="239">
        <v>9.8210454600000006</v>
      </c>
      <c r="BY32" s="239">
        <v>10.0189092</v>
      </c>
      <c r="BZ32" s="239">
        <v>10.149707879999999</v>
      </c>
      <c r="CA32" s="239">
        <v>10.280506559999999</v>
      </c>
      <c r="CB32" s="239">
        <v>10.411305240000001</v>
      </c>
      <c r="CC32" s="239">
        <v>10.542103920000001</v>
      </c>
      <c r="CD32" s="239">
        <v>10.6729026</v>
      </c>
      <c r="CE32" s="239">
        <v>10.735724039999999</v>
      </c>
      <c r="CF32" s="239">
        <v>10.79854548</v>
      </c>
      <c r="CG32" s="239">
        <v>10.86136692</v>
      </c>
      <c r="CH32" s="239">
        <v>10.92418836</v>
      </c>
      <c r="CI32" s="239">
        <v>10.987009799999999</v>
      </c>
      <c r="CJ32" s="239">
        <v>11.145530819999999</v>
      </c>
      <c r="CK32" s="239">
        <v>11.30405184</v>
      </c>
      <c r="CL32" s="239">
        <v>11.46257286</v>
      </c>
      <c r="CM32" s="239">
        <v>11.62109388</v>
      </c>
      <c r="CN32" s="239">
        <v>11.7796149</v>
      </c>
      <c r="CO32" s="239">
        <v>12.337710420000001</v>
      </c>
      <c r="CP32" s="239">
        <v>12.895805940000001</v>
      </c>
      <c r="CQ32" s="239">
        <v>13.453901460000001</v>
      </c>
      <c r="CR32" s="239">
        <v>14.011996979999999</v>
      </c>
      <c r="CS32" s="239">
        <v>14.570092499999999</v>
      </c>
      <c r="CT32" s="239">
        <v>15.364363320000001</v>
      </c>
      <c r="CU32" s="239">
        <v>16.15863414</v>
      </c>
      <c r="CV32" s="239">
        <v>16.952904960000001</v>
      </c>
      <c r="CW32" s="239">
        <v>17.747175779999999</v>
      </c>
      <c r="CX32" s="239">
        <v>18.5414466</v>
      </c>
    </row>
    <row r="33" spans="1:102">
      <c r="A33" s="239" t="s">
        <v>8</v>
      </c>
      <c r="B33" s="239">
        <v>10</v>
      </c>
      <c r="C33" s="239">
        <v>5.2359766560000001</v>
      </c>
      <c r="D33" s="239">
        <v>5.408680092</v>
      </c>
      <c r="E33" s="239">
        <v>5.5813835279999999</v>
      </c>
      <c r="F33" s="239">
        <v>5.7540869639999999</v>
      </c>
      <c r="G33" s="239">
        <v>5.9267903999999998</v>
      </c>
      <c r="H33" s="239">
        <v>6.0076967999999997</v>
      </c>
      <c r="I33" s="239">
        <v>6.0886031999999997</v>
      </c>
      <c r="J33" s="239">
        <v>6.1695095999999996</v>
      </c>
      <c r="K33" s="239">
        <v>6.2504160000000004</v>
      </c>
      <c r="L33" s="239">
        <v>6.3313224000000003</v>
      </c>
      <c r="M33" s="239">
        <v>6.3596396400000001</v>
      </c>
      <c r="N33" s="239">
        <v>6.3879568799999999</v>
      </c>
      <c r="O33" s="239">
        <v>6.4162741199999997</v>
      </c>
      <c r="P33" s="239">
        <v>6.4445913600000004</v>
      </c>
      <c r="Q33" s="239">
        <v>6.4729086000000002</v>
      </c>
      <c r="R33" s="239">
        <v>6.4799680799999999</v>
      </c>
      <c r="S33" s="239">
        <v>6.4870275599999996</v>
      </c>
      <c r="T33" s="239">
        <v>6.4940870400000001</v>
      </c>
      <c r="U33" s="239">
        <v>6.5011465199999998</v>
      </c>
      <c r="V33" s="239">
        <v>6.5082060000000004</v>
      </c>
      <c r="W33" s="239">
        <v>6.5392597800000001</v>
      </c>
      <c r="X33" s="239">
        <v>6.5703135599999998</v>
      </c>
      <c r="Y33" s="239">
        <v>6.6013673400000004</v>
      </c>
      <c r="Z33" s="239">
        <v>6.6324211200000001</v>
      </c>
      <c r="AA33" s="239">
        <v>6.6634748999999998</v>
      </c>
      <c r="AB33" s="239">
        <v>6.7001405700000003</v>
      </c>
      <c r="AC33" s="239">
        <v>6.7368062399999999</v>
      </c>
      <c r="AD33" s="239">
        <v>6.7734719099999996</v>
      </c>
      <c r="AE33" s="239">
        <v>6.8101375800000001</v>
      </c>
      <c r="AF33" s="239">
        <v>6.8468032499999998</v>
      </c>
      <c r="AG33" s="239">
        <v>6.8636587499999999</v>
      </c>
      <c r="AH33" s="239">
        <v>6.8805142500000001</v>
      </c>
      <c r="AI33" s="239">
        <v>6.8973697500000002</v>
      </c>
      <c r="AJ33" s="239">
        <v>6.9142252500000003</v>
      </c>
      <c r="AK33" s="239">
        <v>6.9310807499999996</v>
      </c>
      <c r="AL33" s="239">
        <v>6.9746869199999999</v>
      </c>
      <c r="AM33" s="239">
        <v>7.0182930900000002</v>
      </c>
      <c r="AN33" s="239">
        <v>7.0618992599999997</v>
      </c>
      <c r="AO33" s="239">
        <v>7.10550543</v>
      </c>
      <c r="AP33" s="239">
        <v>7.1491116000000003</v>
      </c>
      <c r="AQ33" s="239">
        <v>7.1631909</v>
      </c>
      <c r="AR33" s="239">
        <v>7.1772701999999997</v>
      </c>
      <c r="AS33" s="239">
        <v>7.1913495000000003</v>
      </c>
      <c r="AT33" s="239">
        <v>7.2054288</v>
      </c>
      <c r="AU33" s="239">
        <v>7.2195080999999997</v>
      </c>
      <c r="AV33" s="239">
        <v>7.2885839219999999</v>
      </c>
      <c r="AW33" s="239">
        <v>7.3576597440000002</v>
      </c>
      <c r="AX33" s="239">
        <v>7.4267355659999996</v>
      </c>
      <c r="AY33" s="239">
        <v>7.4958113879999999</v>
      </c>
      <c r="AZ33" s="239">
        <v>7.5648872100000002</v>
      </c>
      <c r="BA33" s="239">
        <v>7.5930021840000004</v>
      </c>
      <c r="BB33" s="239">
        <v>7.6211171579999997</v>
      </c>
      <c r="BC33" s="239">
        <v>7.6492321319999999</v>
      </c>
      <c r="BD33" s="239">
        <v>7.677347106</v>
      </c>
      <c r="BE33" s="239">
        <v>7.7054620800000002</v>
      </c>
      <c r="BF33" s="239">
        <v>7.7201918039999997</v>
      </c>
      <c r="BG33" s="239">
        <v>7.7349215280000001</v>
      </c>
      <c r="BH33" s="239">
        <v>7.7496512519999996</v>
      </c>
      <c r="BI33" s="239">
        <v>7.764380976</v>
      </c>
      <c r="BJ33" s="239">
        <v>7.7791107000000004</v>
      </c>
      <c r="BK33" s="239">
        <v>7.8592238999999999</v>
      </c>
      <c r="BL33" s="239">
        <v>7.9393371000000004</v>
      </c>
      <c r="BM33" s="239">
        <v>8.0194503000000008</v>
      </c>
      <c r="BN33" s="239">
        <v>8.0995635000000004</v>
      </c>
      <c r="BO33" s="239">
        <v>8.1796766999999999</v>
      </c>
      <c r="BP33" s="239">
        <v>8.1935576999999995</v>
      </c>
      <c r="BQ33" s="239">
        <v>8.2074387000000009</v>
      </c>
      <c r="BR33" s="239">
        <v>8.2213197000000005</v>
      </c>
      <c r="BS33" s="239">
        <v>8.2352007</v>
      </c>
      <c r="BT33" s="239">
        <v>8.2490816999999996</v>
      </c>
      <c r="BU33" s="239">
        <v>8.4049851600000007</v>
      </c>
      <c r="BV33" s="239">
        <v>8.5608886200000001</v>
      </c>
      <c r="BW33" s="239">
        <v>8.7167920799999994</v>
      </c>
      <c r="BX33" s="239">
        <v>8.8726955400000005</v>
      </c>
      <c r="BY33" s="239">
        <v>9.0285989999999998</v>
      </c>
      <c r="BZ33" s="239">
        <v>9.0880057139999995</v>
      </c>
      <c r="CA33" s="239">
        <v>9.1474124280000009</v>
      </c>
      <c r="CB33" s="239">
        <v>9.2068191420000005</v>
      </c>
      <c r="CC33" s="239">
        <v>9.2662258560000001</v>
      </c>
      <c r="CD33" s="239">
        <v>9.3256325699999998</v>
      </c>
      <c r="CE33" s="239">
        <v>9.398174676</v>
      </c>
      <c r="CF33" s="239">
        <v>9.4707167820000002</v>
      </c>
      <c r="CG33" s="239">
        <v>9.5432588880000004</v>
      </c>
      <c r="CH33" s="239">
        <v>9.6158009940000007</v>
      </c>
      <c r="CI33" s="239">
        <v>9.6883431000000009</v>
      </c>
      <c r="CJ33" s="239">
        <v>9.8181145860000001</v>
      </c>
      <c r="CK33" s="239">
        <v>9.9478860719999993</v>
      </c>
      <c r="CL33" s="239">
        <v>10.077657558</v>
      </c>
      <c r="CM33" s="239">
        <v>10.207429044</v>
      </c>
      <c r="CN33" s="239">
        <v>10.33720053</v>
      </c>
      <c r="CO33" s="239">
        <v>10.783121705999999</v>
      </c>
      <c r="CP33" s="239">
        <v>11.229042882</v>
      </c>
      <c r="CQ33" s="239">
        <v>11.674964058</v>
      </c>
      <c r="CR33" s="239">
        <v>12.120885233999999</v>
      </c>
      <c r="CS33" s="239">
        <v>12.56680641</v>
      </c>
      <c r="CT33" s="239">
        <v>13.279191228</v>
      </c>
      <c r="CU33" s="239">
        <v>13.991576046</v>
      </c>
      <c r="CV33" s="239">
        <v>14.703960864000001</v>
      </c>
      <c r="CW33" s="239">
        <v>15.416345681999999</v>
      </c>
      <c r="CX33" s="239">
        <v>16.1287305</v>
      </c>
    </row>
    <row r="34" spans="1:102">
      <c r="A34" s="239" t="s">
        <v>8</v>
      </c>
      <c r="B34" s="239">
        <v>11</v>
      </c>
      <c r="C34" s="239">
        <v>4.7147014800000004</v>
      </c>
      <c r="D34" s="239">
        <v>4.8066333600000002</v>
      </c>
      <c r="E34" s="239">
        <v>4.8985652399999999</v>
      </c>
      <c r="F34" s="239">
        <v>4.9904971199999997</v>
      </c>
      <c r="G34" s="239">
        <v>5.0824290000000003</v>
      </c>
      <c r="H34" s="239">
        <v>5.1275620799999997</v>
      </c>
      <c r="I34" s="239">
        <v>5.17269516</v>
      </c>
      <c r="J34" s="239">
        <v>5.2178282400000002</v>
      </c>
      <c r="K34" s="239">
        <v>5.2629613199999996</v>
      </c>
      <c r="L34" s="239">
        <v>5.3080943999999999</v>
      </c>
      <c r="M34" s="239">
        <v>5.3092762679999996</v>
      </c>
      <c r="N34" s="239">
        <v>5.3104581360000003</v>
      </c>
      <c r="O34" s="239">
        <v>5.311640004</v>
      </c>
      <c r="P34" s="239">
        <v>5.3128218719999998</v>
      </c>
      <c r="Q34" s="239">
        <v>5.3140037400000004</v>
      </c>
      <c r="R34" s="239">
        <v>5.389817796</v>
      </c>
      <c r="S34" s="239">
        <v>5.4656318519999996</v>
      </c>
      <c r="T34" s="239">
        <v>5.541445908</v>
      </c>
      <c r="U34" s="239">
        <v>5.6172599639999996</v>
      </c>
      <c r="V34" s="239">
        <v>5.6930740200000001</v>
      </c>
      <c r="W34" s="239">
        <v>5.7129357479999996</v>
      </c>
      <c r="X34" s="239">
        <v>5.732797476</v>
      </c>
      <c r="Y34" s="239">
        <v>5.7526592040000004</v>
      </c>
      <c r="Z34" s="239">
        <v>5.7725209319999999</v>
      </c>
      <c r="AA34" s="239">
        <v>5.7923826600000003</v>
      </c>
      <c r="AB34" s="239">
        <v>5.8125418379999996</v>
      </c>
      <c r="AC34" s="239">
        <v>5.8327010159999997</v>
      </c>
      <c r="AD34" s="239">
        <v>5.8528601939999998</v>
      </c>
      <c r="AE34" s="239">
        <v>5.8730193719999999</v>
      </c>
      <c r="AF34" s="239">
        <v>5.89317855</v>
      </c>
      <c r="AG34" s="239">
        <v>5.94499434</v>
      </c>
      <c r="AH34" s="239">
        <v>5.9968101300000001</v>
      </c>
      <c r="AI34" s="239">
        <v>6.0486259200000001</v>
      </c>
      <c r="AJ34" s="239">
        <v>6.1004417100000001</v>
      </c>
      <c r="AK34" s="239">
        <v>6.1522575000000002</v>
      </c>
      <c r="AL34" s="239">
        <v>6.1530982920000001</v>
      </c>
      <c r="AM34" s="239">
        <v>6.1539390840000001</v>
      </c>
      <c r="AN34" s="239">
        <v>6.1547798760000001</v>
      </c>
      <c r="AO34" s="239">
        <v>6.1556206680000001</v>
      </c>
      <c r="AP34" s="239">
        <v>6.1564614600000001</v>
      </c>
      <c r="AQ34" s="239">
        <v>6.2284760879999999</v>
      </c>
      <c r="AR34" s="239">
        <v>6.3004907159999997</v>
      </c>
      <c r="AS34" s="239">
        <v>6.3725053440000003</v>
      </c>
      <c r="AT34" s="239">
        <v>6.4445199720000002</v>
      </c>
      <c r="AU34" s="239">
        <v>6.5165346</v>
      </c>
      <c r="AV34" s="239">
        <v>6.5228008800000001</v>
      </c>
      <c r="AW34" s="239">
        <v>6.5290671600000003</v>
      </c>
      <c r="AX34" s="239">
        <v>6.5353334399999996</v>
      </c>
      <c r="AY34" s="239">
        <v>6.5415997199999998</v>
      </c>
      <c r="AZ34" s="239">
        <v>6.547866</v>
      </c>
      <c r="BA34" s="239">
        <v>6.5696789999999998</v>
      </c>
      <c r="BB34" s="239">
        <v>6.5914919999999997</v>
      </c>
      <c r="BC34" s="239">
        <v>6.6133050000000004</v>
      </c>
      <c r="BD34" s="239">
        <v>6.6351180000000003</v>
      </c>
      <c r="BE34" s="239">
        <v>6.6569310000000002</v>
      </c>
      <c r="BF34" s="239">
        <v>6.692002338</v>
      </c>
      <c r="BG34" s="239">
        <v>6.7270736759999998</v>
      </c>
      <c r="BH34" s="239">
        <v>6.7621450139999997</v>
      </c>
      <c r="BI34" s="239">
        <v>6.7972163520000004</v>
      </c>
      <c r="BJ34" s="239">
        <v>6.8322876900000002</v>
      </c>
      <c r="BK34" s="239">
        <v>6.8769567479999996</v>
      </c>
      <c r="BL34" s="239">
        <v>6.9216258059999998</v>
      </c>
      <c r="BM34" s="239">
        <v>6.966294864</v>
      </c>
      <c r="BN34" s="239">
        <v>7.0109639220000002</v>
      </c>
      <c r="BO34" s="239">
        <v>7.0556329800000004</v>
      </c>
      <c r="BP34" s="239">
        <v>7.1726061840000002</v>
      </c>
      <c r="BQ34" s="239">
        <v>7.2895793879999999</v>
      </c>
      <c r="BR34" s="239">
        <v>7.4065525919999997</v>
      </c>
      <c r="BS34" s="239">
        <v>7.5235257960000004</v>
      </c>
      <c r="BT34" s="239">
        <v>7.6404990000000002</v>
      </c>
      <c r="BU34" s="239">
        <v>7.6797624000000004</v>
      </c>
      <c r="BV34" s="239">
        <v>7.7190257999999998</v>
      </c>
      <c r="BW34" s="239">
        <v>7.7582892000000001</v>
      </c>
      <c r="BX34" s="239">
        <v>7.7975526000000004</v>
      </c>
      <c r="BY34" s="239">
        <v>7.8368159999999998</v>
      </c>
      <c r="BZ34" s="239">
        <v>7.8495071999999997</v>
      </c>
      <c r="CA34" s="239">
        <v>7.8621983999999996</v>
      </c>
      <c r="CB34" s="239">
        <v>7.8748896000000004</v>
      </c>
      <c r="CC34" s="239">
        <v>7.8875808000000003</v>
      </c>
      <c r="CD34" s="239">
        <v>7.9002720000000002</v>
      </c>
      <c r="CE34" s="239">
        <v>7.9803455400000001</v>
      </c>
      <c r="CF34" s="239">
        <v>8.0604190800000008</v>
      </c>
      <c r="CG34" s="239">
        <v>8.1404926199999998</v>
      </c>
      <c r="CH34" s="239">
        <v>8.2205661600000006</v>
      </c>
      <c r="CI34" s="239">
        <v>8.3006396999999996</v>
      </c>
      <c r="CJ34" s="239">
        <v>8.5259203980000002</v>
      </c>
      <c r="CK34" s="239">
        <v>8.7512010960000008</v>
      </c>
      <c r="CL34" s="239">
        <v>8.9764817939999997</v>
      </c>
      <c r="CM34" s="239">
        <v>9.2017624920000003</v>
      </c>
      <c r="CN34" s="239">
        <v>9.4270431899999991</v>
      </c>
      <c r="CO34" s="239">
        <v>9.7292801519999994</v>
      </c>
      <c r="CP34" s="239">
        <v>10.031517114</v>
      </c>
      <c r="CQ34" s="239">
        <v>10.333754076</v>
      </c>
      <c r="CR34" s="239">
        <v>10.635991038</v>
      </c>
      <c r="CS34" s="239">
        <v>10.938228000000001</v>
      </c>
      <c r="CT34" s="239">
        <v>11.381507819999999</v>
      </c>
      <c r="CU34" s="239">
        <v>11.82478764</v>
      </c>
      <c r="CV34" s="239">
        <v>12.268067459999999</v>
      </c>
      <c r="CW34" s="239">
        <v>12.71134728</v>
      </c>
      <c r="CX34" s="239">
        <v>13.154627100000001</v>
      </c>
    </row>
    <row r="35" spans="1:102">
      <c r="A35" s="239" t="s">
        <v>8</v>
      </c>
      <c r="B35" s="239">
        <v>12</v>
      </c>
      <c r="C35" s="239">
        <v>4.5330983399999996</v>
      </c>
      <c r="D35" s="239">
        <v>4.5433702800000004</v>
      </c>
      <c r="E35" s="239">
        <v>4.5536422200000004</v>
      </c>
      <c r="F35" s="239">
        <v>4.5639141600000004</v>
      </c>
      <c r="G35" s="239">
        <v>4.5741861000000004</v>
      </c>
      <c r="H35" s="239">
        <v>4.6227140760000003</v>
      </c>
      <c r="I35" s="239">
        <v>4.6712420520000002</v>
      </c>
      <c r="J35" s="239">
        <v>4.7197700280000001</v>
      </c>
      <c r="K35" s="239">
        <v>4.768298004</v>
      </c>
      <c r="L35" s="239">
        <v>4.81682598</v>
      </c>
      <c r="M35" s="239">
        <v>4.8835499640000002</v>
      </c>
      <c r="N35" s="239">
        <v>4.9502739480000004</v>
      </c>
      <c r="O35" s="239">
        <v>5.0169979319999998</v>
      </c>
      <c r="P35" s="239">
        <v>5.083721916</v>
      </c>
      <c r="Q35" s="239">
        <v>5.1504459000000002</v>
      </c>
      <c r="R35" s="239">
        <v>5.1556492919999997</v>
      </c>
      <c r="S35" s="239">
        <v>5.160852684</v>
      </c>
      <c r="T35" s="239">
        <v>5.1660560760000003</v>
      </c>
      <c r="U35" s="239">
        <v>5.1712594679999997</v>
      </c>
      <c r="V35" s="239">
        <v>5.17646286</v>
      </c>
      <c r="W35" s="239">
        <v>5.2458995880000003</v>
      </c>
      <c r="X35" s="239">
        <v>5.3153363159999998</v>
      </c>
      <c r="Y35" s="239">
        <v>5.3847730440000001</v>
      </c>
      <c r="Z35" s="239">
        <v>5.4542097719999996</v>
      </c>
      <c r="AA35" s="239">
        <v>5.5236464999999999</v>
      </c>
      <c r="AB35" s="239">
        <v>5.528976804</v>
      </c>
      <c r="AC35" s="239">
        <v>5.5343071080000001</v>
      </c>
      <c r="AD35" s="239">
        <v>5.5396374120000003</v>
      </c>
      <c r="AE35" s="239">
        <v>5.5449677160000004</v>
      </c>
      <c r="AF35" s="239">
        <v>5.5502980199999996</v>
      </c>
      <c r="AG35" s="239">
        <v>5.5799161079999999</v>
      </c>
      <c r="AH35" s="239">
        <v>5.6095341960000003</v>
      </c>
      <c r="AI35" s="239">
        <v>5.6391522839999997</v>
      </c>
      <c r="AJ35" s="239">
        <v>5.668770372</v>
      </c>
      <c r="AK35" s="239">
        <v>5.6983884600000003</v>
      </c>
      <c r="AL35" s="239">
        <v>5.7414076620000003</v>
      </c>
      <c r="AM35" s="239">
        <v>5.7844268640000003</v>
      </c>
      <c r="AN35" s="239">
        <v>5.8274460660000003</v>
      </c>
      <c r="AO35" s="239">
        <v>5.8704652680000002</v>
      </c>
      <c r="AP35" s="239">
        <v>5.9134844700000002</v>
      </c>
      <c r="AQ35" s="239">
        <v>5.9471597760000003</v>
      </c>
      <c r="AR35" s="239">
        <v>5.9808350819999996</v>
      </c>
      <c r="AS35" s="239">
        <v>6.0145103879999997</v>
      </c>
      <c r="AT35" s="239">
        <v>6.0481856939999998</v>
      </c>
      <c r="AU35" s="239">
        <v>6.081861</v>
      </c>
      <c r="AV35" s="239">
        <v>6.08856354</v>
      </c>
      <c r="AW35" s="239">
        <v>6.09526608</v>
      </c>
      <c r="AX35" s="239">
        <v>6.1019686200000001</v>
      </c>
      <c r="AY35" s="239">
        <v>6.1086711600000001</v>
      </c>
      <c r="AZ35" s="239">
        <v>6.1153737000000001</v>
      </c>
      <c r="BA35" s="239">
        <v>6.1200932400000001</v>
      </c>
      <c r="BB35" s="239">
        <v>6.1248127800000001</v>
      </c>
      <c r="BC35" s="239">
        <v>6.12953232</v>
      </c>
      <c r="BD35" s="239">
        <v>6.13425186</v>
      </c>
      <c r="BE35" s="239">
        <v>6.1389714</v>
      </c>
      <c r="BF35" s="239">
        <v>6.1941384599999996</v>
      </c>
      <c r="BG35" s="239">
        <v>6.2493055200000001</v>
      </c>
      <c r="BH35" s="239">
        <v>6.3044725799999997</v>
      </c>
      <c r="BI35" s="239">
        <v>6.3596396400000001</v>
      </c>
      <c r="BJ35" s="239">
        <v>6.4148066999999998</v>
      </c>
      <c r="BK35" s="239">
        <v>6.4759227599999996</v>
      </c>
      <c r="BL35" s="239">
        <v>6.5370388200000002</v>
      </c>
      <c r="BM35" s="239">
        <v>6.5981548800000001</v>
      </c>
      <c r="BN35" s="239">
        <v>6.6592709399999999</v>
      </c>
      <c r="BO35" s="239">
        <v>6.7203869999999997</v>
      </c>
      <c r="BP35" s="239">
        <v>6.7572707999999997</v>
      </c>
      <c r="BQ35" s="239">
        <v>6.7941545999999997</v>
      </c>
      <c r="BR35" s="239">
        <v>6.8310383999999997</v>
      </c>
      <c r="BS35" s="239">
        <v>6.8679221999999998</v>
      </c>
      <c r="BT35" s="239">
        <v>6.9048059999999998</v>
      </c>
      <c r="BU35" s="239">
        <v>6.9435141600000003</v>
      </c>
      <c r="BV35" s="239">
        <v>6.98222232</v>
      </c>
      <c r="BW35" s="239">
        <v>7.0209304799999996</v>
      </c>
      <c r="BX35" s="239">
        <v>7.0596386400000002</v>
      </c>
      <c r="BY35" s="239">
        <v>7.0983467999999998</v>
      </c>
      <c r="BZ35" s="239">
        <v>7.1464940400000003</v>
      </c>
      <c r="CA35" s="239">
        <v>7.1946412799999999</v>
      </c>
      <c r="CB35" s="239">
        <v>7.2427885200000004</v>
      </c>
      <c r="CC35" s="239">
        <v>7.29093576</v>
      </c>
      <c r="CD35" s="239">
        <v>7.3390829999999996</v>
      </c>
      <c r="CE35" s="239">
        <v>7.365389478</v>
      </c>
      <c r="CF35" s="239">
        <v>7.3916959560000004</v>
      </c>
      <c r="CG35" s="239">
        <v>7.4180024339999999</v>
      </c>
      <c r="CH35" s="239">
        <v>7.4443089120000003</v>
      </c>
      <c r="CI35" s="239">
        <v>7.4706153899999999</v>
      </c>
      <c r="CJ35" s="239">
        <v>7.7394586319999998</v>
      </c>
      <c r="CK35" s="239">
        <v>8.0083018740000007</v>
      </c>
      <c r="CL35" s="239">
        <v>8.2771451159999998</v>
      </c>
      <c r="CM35" s="239">
        <v>8.5459883580000007</v>
      </c>
      <c r="CN35" s="239">
        <v>8.8148315999999998</v>
      </c>
      <c r="CO35" s="239">
        <v>8.9329390800000006</v>
      </c>
      <c r="CP35" s="239">
        <v>9.0510465599999996</v>
      </c>
      <c r="CQ35" s="239">
        <v>9.1691540400000004</v>
      </c>
      <c r="CR35" s="239">
        <v>9.2872615199999995</v>
      </c>
      <c r="CS35" s="239">
        <v>9.4053690000000003</v>
      </c>
      <c r="CT35" s="239">
        <v>9.7870330439999993</v>
      </c>
      <c r="CU35" s="239">
        <v>10.168697088</v>
      </c>
      <c r="CV35" s="239">
        <v>10.550361132000001</v>
      </c>
      <c r="CW35" s="239">
        <v>10.932025176</v>
      </c>
      <c r="CX35" s="239">
        <v>11.313689220000001</v>
      </c>
    </row>
    <row r="36" spans="1:102">
      <c r="A36" s="239" t="s">
        <v>9</v>
      </c>
      <c r="B36" s="239">
        <v>1</v>
      </c>
      <c r="C36" s="239">
        <v>3.6750125969999999E-2</v>
      </c>
      <c r="D36" s="239">
        <v>3.7348178939999997E-2</v>
      </c>
      <c r="E36" s="239">
        <v>3.7946231910000003E-2</v>
      </c>
      <c r="F36" s="239">
        <v>3.8544284880000002E-2</v>
      </c>
      <c r="G36" s="239">
        <v>3.914233785E-2</v>
      </c>
      <c r="H36" s="239">
        <v>3.9740390819999999E-2</v>
      </c>
      <c r="I36" s="239">
        <v>4.0338443789999998E-2</v>
      </c>
      <c r="J36" s="239">
        <v>4.0936496760000003E-2</v>
      </c>
      <c r="K36" s="239">
        <v>4.1534549730000002E-2</v>
      </c>
      <c r="L36" s="239">
        <v>4.2132602700000001E-2</v>
      </c>
      <c r="M36" s="239">
        <v>4.2730655669999999E-2</v>
      </c>
      <c r="N36" s="239">
        <v>4.3328708639999998E-2</v>
      </c>
      <c r="O36" s="239">
        <v>4.3926761609999997E-2</v>
      </c>
      <c r="P36" s="239">
        <v>4.4524814580000002E-2</v>
      </c>
      <c r="Q36" s="239">
        <v>4.5122867550000001E-2</v>
      </c>
      <c r="R36" s="239">
        <v>4.572092052E-2</v>
      </c>
      <c r="S36" s="239">
        <v>4.6318973489999998E-2</v>
      </c>
      <c r="T36" s="239">
        <v>4.6917026459999997E-2</v>
      </c>
      <c r="U36" s="239">
        <v>4.7515079430000003E-2</v>
      </c>
      <c r="V36" s="239">
        <v>4.8113132400000001E-2</v>
      </c>
      <c r="W36" s="239">
        <v>4.871118537E-2</v>
      </c>
      <c r="X36" s="239">
        <v>4.9309238339999999E-2</v>
      </c>
      <c r="Y36" s="239">
        <v>4.9907291309999997E-2</v>
      </c>
      <c r="Z36" s="239">
        <v>5.0505344280000003E-2</v>
      </c>
      <c r="AA36" s="239">
        <v>5.1103397250000002E-2</v>
      </c>
      <c r="AB36" s="239">
        <v>5.170145022E-2</v>
      </c>
      <c r="AC36" s="239">
        <v>5.2299503189999999E-2</v>
      </c>
      <c r="AD36" s="239">
        <v>5.2897556159999998E-2</v>
      </c>
      <c r="AE36" s="239">
        <v>5.3495609130000003E-2</v>
      </c>
      <c r="AF36" s="239">
        <v>5.4093662100000002E-2</v>
      </c>
      <c r="AG36" s="239">
        <v>5.4691715070000001E-2</v>
      </c>
      <c r="AH36" s="239">
        <v>5.5289768039999999E-2</v>
      </c>
      <c r="AI36" s="239">
        <v>5.5887821009999998E-2</v>
      </c>
      <c r="AJ36" s="239">
        <v>5.8216834680000003E-2</v>
      </c>
      <c r="AK36" s="239">
        <v>6.1411328699999997E-2</v>
      </c>
      <c r="AL36" s="239">
        <v>6.4605822719999997E-2</v>
      </c>
      <c r="AM36" s="239">
        <v>6.7800316740000005E-2</v>
      </c>
      <c r="AN36" s="239">
        <v>7.0994810759999999E-2</v>
      </c>
      <c r="AO36" s="239">
        <v>7.4189304780000007E-2</v>
      </c>
      <c r="AP36" s="239">
        <v>7.73837988E-2</v>
      </c>
      <c r="AQ36" s="239">
        <v>8.0578292819999994E-2</v>
      </c>
      <c r="AR36" s="239">
        <v>8.3772786840000002E-2</v>
      </c>
      <c r="AS36" s="239">
        <v>8.6967280859999996E-2</v>
      </c>
      <c r="AT36" s="239">
        <v>9.0161774880000004E-2</v>
      </c>
      <c r="AU36" s="239">
        <v>9.3356268899999997E-2</v>
      </c>
      <c r="AV36" s="239">
        <v>9.6550762920000005E-2</v>
      </c>
      <c r="AW36" s="239">
        <v>9.9745256939999999E-2</v>
      </c>
      <c r="AX36" s="239">
        <v>0.10293975096000001</v>
      </c>
      <c r="AY36" s="239">
        <v>0.10613424498</v>
      </c>
      <c r="AZ36" s="239">
        <v>0.10932873899999999</v>
      </c>
      <c r="BA36" s="239">
        <v>0.11252323302</v>
      </c>
      <c r="BB36" s="239">
        <v>0.11571772704</v>
      </c>
      <c r="BC36" s="239">
        <v>0.11891222106</v>
      </c>
      <c r="BD36" s="239">
        <v>0.12210671508</v>
      </c>
      <c r="BE36" s="239">
        <v>0.12530120910000001</v>
      </c>
      <c r="BF36" s="239">
        <v>0.12849570312</v>
      </c>
      <c r="BG36" s="239">
        <v>0.13169019713999999</v>
      </c>
      <c r="BH36" s="239">
        <v>0.13488469115999999</v>
      </c>
      <c r="BI36" s="239">
        <v>0.13807918518000001</v>
      </c>
      <c r="BJ36" s="239">
        <v>0.1412736792</v>
      </c>
      <c r="BK36" s="239">
        <v>0.14446817322</v>
      </c>
      <c r="BL36" s="239">
        <v>0.14766266723999999</v>
      </c>
      <c r="BM36" s="239">
        <v>0.15085716126000001</v>
      </c>
      <c r="BN36" s="239">
        <v>0.15405165528</v>
      </c>
      <c r="BO36" s="239">
        <v>0.1572461493</v>
      </c>
      <c r="BP36" s="239">
        <v>0.16044064331999999</v>
      </c>
      <c r="BQ36" s="239">
        <v>0.16292264544000001</v>
      </c>
      <c r="BR36" s="239">
        <v>0.16397966376000001</v>
      </c>
      <c r="BS36" s="239">
        <v>0.16503668208</v>
      </c>
      <c r="BT36" s="239">
        <v>0.16609370039999999</v>
      </c>
      <c r="BU36" s="239">
        <v>0.16715071872000001</v>
      </c>
      <c r="BV36" s="239">
        <v>0.16820773704</v>
      </c>
      <c r="BW36" s="239">
        <v>0.16926475535999999</v>
      </c>
      <c r="BX36" s="239">
        <v>0.17032177368000001</v>
      </c>
      <c r="BY36" s="239">
        <v>0.171378792</v>
      </c>
      <c r="BZ36" s="239">
        <v>0.17243581031999999</v>
      </c>
      <c r="CA36" s="239">
        <v>0.17349282864000001</v>
      </c>
      <c r="CB36" s="239">
        <v>0.17454984696</v>
      </c>
      <c r="CC36" s="239">
        <v>0.17560686528</v>
      </c>
      <c r="CD36" s="239">
        <v>0.17666388359999999</v>
      </c>
      <c r="CE36" s="239">
        <v>0.17772090192000001</v>
      </c>
      <c r="CF36" s="239">
        <v>0.17877792024</v>
      </c>
      <c r="CG36" s="239">
        <v>0.17983493855999999</v>
      </c>
      <c r="CH36" s="239">
        <v>0.18089195688000001</v>
      </c>
      <c r="CI36" s="239">
        <v>0.1819489752</v>
      </c>
      <c r="CJ36" s="239">
        <v>0.18300599351999999</v>
      </c>
      <c r="CK36" s="239">
        <v>0.18406301184000001</v>
      </c>
      <c r="CL36" s="239">
        <v>0.18512003016</v>
      </c>
      <c r="CM36" s="239">
        <v>0.18617704848</v>
      </c>
      <c r="CN36" s="239">
        <v>0.18723406679999999</v>
      </c>
      <c r="CO36" s="239">
        <v>0.18829108512000001</v>
      </c>
      <c r="CP36" s="239">
        <v>0.18934810344</v>
      </c>
      <c r="CQ36" s="239">
        <v>0.19040512175999999</v>
      </c>
      <c r="CR36" s="239">
        <v>0.19146214008000001</v>
      </c>
      <c r="CS36" s="239">
        <v>0.1925191584</v>
      </c>
      <c r="CT36" s="239">
        <v>0.19357617671999999</v>
      </c>
      <c r="CU36" s="239">
        <v>0.19463319504000001</v>
      </c>
      <c r="CV36" s="239">
        <v>0.19569021336</v>
      </c>
      <c r="CW36" s="239">
        <v>0.19674723168</v>
      </c>
      <c r="CX36" s="239">
        <v>0.19780424999999999</v>
      </c>
    </row>
    <row r="37" spans="1:102">
      <c r="A37" s="239" t="s">
        <v>9</v>
      </c>
      <c r="B37" s="239">
        <v>2</v>
      </c>
      <c r="C37" s="239">
        <v>4.2013087290000001E-2</v>
      </c>
      <c r="D37" s="239">
        <v>4.3323116580000001E-2</v>
      </c>
      <c r="E37" s="239">
        <v>4.4633145870000002E-2</v>
      </c>
      <c r="F37" s="239">
        <v>4.5943175160000002E-2</v>
      </c>
      <c r="G37" s="239">
        <v>4.7253204450000003E-2</v>
      </c>
      <c r="H37" s="239">
        <v>4.8563233740000003E-2</v>
      </c>
      <c r="I37" s="239">
        <v>4.9873263029999997E-2</v>
      </c>
      <c r="J37" s="239">
        <v>5.1183292319999997E-2</v>
      </c>
      <c r="K37" s="239">
        <v>5.2493321609999997E-2</v>
      </c>
      <c r="L37" s="239">
        <v>5.3803350899999998E-2</v>
      </c>
      <c r="M37" s="239">
        <v>5.5113380189999998E-2</v>
      </c>
      <c r="N37" s="239">
        <v>5.6423409479999999E-2</v>
      </c>
      <c r="O37" s="239">
        <v>5.7733438769999999E-2</v>
      </c>
      <c r="P37" s="239">
        <v>5.904346806E-2</v>
      </c>
      <c r="Q37" s="239">
        <v>6.035349735E-2</v>
      </c>
      <c r="R37" s="239">
        <v>6.1663526640000001E-2</v>
      </c>
      <c r="S37" s="239">
        <v>6.2973555929999994E-2</v>
      </c>
      <c r="T37" s="239">
        <v>6.4283585219999995E-2</v>
      </c>
      <c r="U37" s="239">
        <v>6.5593614509999995E-2</v>
      </c>
      <c r="V37" s="239">
        <v>6.6903643799999996E-2</v>
      </c>
      <c r="W37" s="239">
        <v>6.8213673089999996E-2</v>
      </c>
      <c r="X37" s="239">
        <v>6.9523702379999996E-2</v>
      </c>
      <c r="Y37" s="239">
        <v>7.0833731669999997E-2</v>
      </c>
      <c r="Z37" s="239">
        <v>7.2143760959999997E-2</v>
      </c>
      <c r="AA37" s="239">
        <v>7.3453790249999998E-2</v>
      </c>
      <c r="AB37" s="239">
        <v>7.4763819539999998E-2</v>
      </c>
      <c r="AC37" s="239">
        <v>7.6073848829999999E-2</v>
      </c>
      <c r="AD37" s="239">
        <v>7.7383878119999999E-2</v>
      </c>
      <c r="AE37" s="239">
        <v>7.869390741E-2</v>
      </c>
      <c r="AF37" s="239">
        <v>8.00039367E-2</v>
      </c>
      <c r="AG37" s="239">
        <v>8.1313965990000001E-2</v>
      </c>
      <c r="AH37" s="239">
        <v>8.2623995280000001E-2</v>
      </c>
      <c r="AI37" s="239">
        <v>8.3934024570000001E-2</v>
      </c>
      <c r="AJ37" s="239">
        <v>8.580199074E-2</v>
      </c>
      <c r="AK37" s="239">
        <v>8.7948925349999998E-2</v>
      </c>
      <c r="AL37" s="239">
        <v>9.0095859959999997E-2</v>
      </c>
      <c r="AM37" s="239">
        <v>9.2242794569999995E-2</v>
      </c>
      <c r="AN37" s="239">
        <v>9.4389729180000007E-2</v>
      </c>
      <c r="AO37" s="239">
        <v>9.6536663790000005E-2</v>
      </c>
      <c r="AP37" s="239">
        <v>9.8683598400000003E-2</v>
      </c>
      <c r="AQ37" s="239">
        <v>0.10083053301</v>
      </c>
      <c r="AR37" s="239">
        <v>0.10297746762</v>
      </c>
      <c r="AS37" s="239">
        <v>0.10512440223</v>
      </c>
      <c r="AT37" s="239">
        <v>0.10727133684</v>
      </c>
      <c r="AU37" s="239">
        <v>0.10941827144999999</v>
      </c>
      <c r="AV37" s="239">
        <v>0.11156520606000001</v>
      </c>
      <c r="AW37" s="239">
        <v>0.11371214067</v>
      </c>
      <c r="AX37" s="239">
        <v>0.11585907528</v>
      </c>
      <c r="AY37" s="239">
        <v>0.11800600989</v>
      </c>
      <c r="AZ37" s="239">
        <v>0.1201529445</v>
      </c>
      <c r="BA37" s="239">
        <v>0.12229987911</v>
      </c>
      <c r="BB37" s="239">
        <v>0.12444681371999999</v>
      </c>
      <c r="BC37" s="239">
        <v>0.12659374833000001</v>
      </c>
      <c r="BD37" s="239">
        <v>0.12874068293999999</v>
      </c>
      <c r="BE37" s="239">
        <v>0.13088761755</v>
      </c>
      <c r="BF37" s="239">
        <v>0.13303455216000001</v>
      </c>
      <c r="BG37" s="239">
        <v>0.13518148677</v>
      </c>
      <c r="BH37" s="239">
        <v>0.13732842138000001</v>
      </c>
      <c r="BI37" s="239">
        <v>0.13947535598999999</v>
      </c>
      <c r="BJ37" s="239">
        <v>0.14162229060000001</v>
      </c>
      <c r="BK37" s="239">
        <v>0.14376922520999999</v>
      </c>
      <c r="BL37" s="239">
        <v>0.14591615982</v>
      </c>
      <c r="BM37" s="239">
        <v>0.14806309442999999</v>
      </c>
      <c r="BN37" s="239">
        <v>0.15021002904</v>
      </c>
      <c r="BO37" s="239">
        <v>0.15235696365000001</v>
      </c>
      <c r="BP37" s="239">
        <v>0.15450389825999999</v>
      </c>
      <c r="BQ37" s="239">
        <v>0.15765139517999999</v>
      </c>
      <c r="BR37" s="239">
        <v>0.16280001672</v>
      </c>
      <c r="BS37" s="239">
        <v>0.16794863826</v>
      </c>
      <c r="BT37" s="239">
        <v>0.17309725979999999</v>
      </c>
      <c r="BU37" s="239">
        <v>0.17824588134</v>
      </c>
      <c r="BV37" s="239">
        <v>0.18339450288</v>
      </c>
      <c r="BW37" s="239">
        <v>0.18854312442000001</v>
      </c>
      <c r="BX37" s="239">
        <v>0.19369174595999999</v>
      </c>
      <c r="BY37" s="239">
        <v>0.1988403675</v>
      </c>
      <c r="BZ37" s="239">
        <v>0.20398898904000001</v>
      </c>
      <c r="CA37" s="239">
        <v>0.20913761057999999</v>
      </c>
      <c r="CB37" s="239">
        <v>0.21428623212</v>
      </c>
      <c r="CC37" s="239">
        <v>0.21943485366000001</v>
      </c>
      <c r="CD37" s="239">
        <v>0.22458347519999999</v>
      </c>
      <c r="CE37" s="239">
        <v>0.22973209674</v>
      </c>
      <c r="CF37" s="239">
        <v>0.23488071828000001</v>
      </c>
      <c r="CG37" s="239">
        <v>0.24002933981999999</v>
      </c>
      <c r="CH37" s="239">
        <v>0.24517796136</v>
      </c>
      <c r="CI37" s="239">
        <v>0.25032658289999998</v>
      </c>
      <c r="CJ37" s="239">
        <v>0.25547520443999999</v>
      </c>
      <c r="CK37" s="239">
        <v>0.26062382598</v>
      </c>
      <c r="CL37" s="239">
        <v>0.26577244752000001</v>
      </c>
      <c r="CM37" s="239">
        <v>0.27092106906000002</v>
      </c>
      <c r="CN37" s="239">
        <v>0.27606969059999997</v>
      </c>
      <c r="CO37" s="239">
        <v>0.28121831213999998</v>
      </c>
      <c r="CP37" s="239">
        <v>0.28636693367999999</v>
      </c>
      <c r="CQ37" s="239">
        <v>0.29151555522</v>
      </c>
      <c r="CR37" s="239">
        <v>0.29666417676000001</v>
      </c>
      <c r="CS37" s="239">
        <v>0.30181279830000002</v>
      </c>
      <c r="CT37" s="239">
        <v>0.30696141984000003</v>
      </c>
      <c r="CU37" s="239">
        <v>0.31211004137999998</v>
      </c>
      <c r="CV37" s="239">
        <v>0.31725866291999999</v>
      </c>
      <c r="CW37" s="239">
        <v>0.32240728446</v>
      </c>
      <c r="CX37" s="239">
        <v>0.32755590600000001</v>
      </c>
    </row>
    <row r="38" spans="1:102">
      <c r="A38" s="239" t="s">
        <v>9</v>
      </c>
      <c r="B38" s="239">
        <v>3</v>
      </c>
      <c r="C38" s="239">
        <v>5.753365152E-2</v>
      </c>
      <c r="D38" s="239">
        <v>6.9969917039999996E-2</v>
      </c>
      <c r="E38" s="239">
        <v>8.2406182559999999E-2</v>
      </c>
      <c r="F38" s="239">
        <v>9.48424480800001E-2</v>
      </c>
      <c r="G38" s="239">
        <v>0.10727871360000001</v>
      </c>
      <c r="H38" s="239">
        <v>0.11971497912</v>
      </c>
      <c r="I38" s="239">
        <v>0.13215124464</v>
      </c>
      <c r="J38" s="239">
        <v>0.14458751015999999</v>
      </c>
      <c r="K38" s="239">
        <v>0.15702377568000001</v>
      </c>
      <c r="L38" s="239">
        <v>0.16946004119999999</v>
      </c>
      <c r="M38" s="239">
        <v>0.18189630672000001</v>
      </c>
      <c r="N38" s="239">
        <v>0.19433257224</v>
      </c>
      <c r="O38" s="239">
        <v>0.20676883775999999</v>
      </c>
      <c r="P38" s="239">
        <v>0.21920510328000001</v>
      </c>
      <c r="Q38" s="239">
        <v>0.2316413688</v>
      </c>
      <c r="R38" s="239">
        <v>0.24407763431999999</v>
      </c>
      <c r="S38" s="239">
        <v>0.25651389984</v>
      </c>
      <c r="T38" s="239">
        <v>0.26895016535999999</v>
      </c>
      <c r="U38" s="239">
        <v>0.28138643087999998</v>
      </c>
      <c r="V38" s="239">
        <v>0.29382269640000003</v>
      </c>
      <c r="W38" s="239">
        <v>0.30625896192000002</v>
      </c>
      <c r="X38" s="239">
        <v>0.31869522744000001</v>
      </c>
      <c r="Y38" s="239">
        <v>0.33113149296</v>
      </c>
      <c r="Z38" s="239">
        <v>0.34356775847999999</v>
      </c>
      <c r="AA38" s="239">
        <v>0.35600402399999997</v>
      </c>
      <c r="AB38" s="239">
        <v>0.36844028952000002</v>
      </c>
      <c r="AC38" s="239">
        <v>0.38087655504000001</v>
      </c>
      <c r="AD38" s="239">
        <v>0.39331282056</v>
      </c>
      <c r="AE38" s="239">
        <v>0.40574908607999999</v>
      </c>
      <c r="AF38" s="239">
        <v>0.41818535159999998</v>
      </c>
      <c r="AG38" s="239">
        <v>0.43062161712000002</v>
      </c>
      <c r="AH38" s="239">
        <v>0.44305788264000001</v>
      </c>
      <c r="AI38" s="239">
        <v>0.45549414816</v>
      </c>
      <c r="AJ38" s="239">
        <v>0.46414439076000003</v>
      </c>
      <c r="AK38" s="239">
        <v>0.47090162190000001</v>
      </c>
      <c r="AL38" s="239">
        <v>0.47765885304</v>
      </c>
      <c r="AM38" s="239">
        <v>0.48441608417999998</v>
      </c>
      <c r="AN38" s="239">
        <v>0.49117331532000003</v>
      </c>
      <c r="AO38" s="239">
        <v>0.49793054646000001</v>
      </c>
      <c r="AP38" s="239">
        <v>0.50468777760000005</v>
      </c>
      <c r="AQ38" s="239">
        <v>0.51144500873999998</v>
      </c>
      <c r="AR38" s="239">
        <v>0.51820223988000003</v>
      </c>
      <c r="AS38" s="239">
        <v>0.52495947101999996</v>
      </c>
      <c r="AT38" s="239">
        <v>0.53171670216</v>
      </c>
      <c r="AU38" s="239">
        <v>0.53847393330000004</v>
      </c>
      <c r="AV38" s="239">
        <v>0.54523116443999997</v>
      </c>
      <c r="AW38" s="239">
        <v>0.55198839558000001</v>
      </c>
      <c r="AX38" s="239">
        <v>0.55874562672000005</v>
      </c>
      <c r="AY38" s="239">
        <v>0.56550285785999999</v>
      </c>
      <c r="AZ38" s="239">
        <v>0.57226008900000003</v>
      </c>
      <c r="BA38" s="239">
        <v>0.57901732013999996</v>
      </c>
      <c r="BB38" s="239">
        <v>0.58577455128</v>
      </c>
      <c r="BC38" s="239">
        <v>0.59253178242000004</v>
      </c>
      <c r="BD38" s="239">
        <v>0.59928901355999997</v>
      </c>
      <c r="BE38" s="239">
        <v>0.60604624470000001</v>
      </c>
      <c r="BF38" s="239">
        <v>0.61280347583999994</v>
      </c>
      <c r="BG38" s="239">
        <v>0.61956070697999999</v>
      </c>
      <c r="BH38" s="239">
        <v>0.62631793812000003</v>
      </c>
      <c r="BI38" s="239">
        <v>0.63307516925999996</v>
      </c>
      <c r="BJ38" s="239">
        <v>0.6398324004</v>
      </c>
      <c r="BK38" s="239">
        <v>0.64658963154000004</v>
      </c>
      <c r="BL38" s="239">
        <v>0.65334686267999997</v>
      </c>
      <c r="BM38" s="239">
        <v>0.66010409382000002</v>
      </c>
      <c r="BN38" s="239">
        <v>0.66686132495999995</v>
      </c>
      <c r="BO38" s="239">
        <v>0.67361855609999999</v>
      </c>
      <c r="BP38" s="239">
        <v>0.68037578724000003</v>
      </c>
      <c r="BQ38" s="239">
        <v>0.68556097530000004</v>
      </c>
      <c r="BR38" s="239">
        <v>0.68760207719999999</v>
      </c>
      <c r="BS38" s="239">
        <v>0.68964317909999995</v>
      </c>
      <c r="BT38" s="239">
        <v>0.69168428100000001</v>
      </c>
      <c r="BU38" s="239">
        <v>0.69372538289999996</v>
      </c>
      <c r="BV38" s="239">
        <v>0.69576648480000003</v>
      </c>
      <c r="BW38" s="239">
        <v>0.69780758669999998</v>
      </c>
      <c r="BX38" s="239">
        <v>0.69984868860000005</v>
      </c>
      <c r="BY38" s="239">
        <v>0.7018897905</v>
      </c>
      <c r="BZ38" s="239">
        <v>0.70393089239999995</v>
      </c>
      <c r="CA38" s="239">
        <v>0.70597199430000002</v>
      </c>
      <c r="CB38" s="239">
        <v>0.70801309619999997</v>
      </c>
      <c r="CC38" s="239">
        <v>0.71005419810000003</v>
      </c>
      <c r="CD38" s="239">
        <v>0.71209529999999999</v>
      </c>
      <c r="CE38" s="239">
        <v>0.71413640190000005</v>
      </c>
      <c r="CF38" s="239">
        <v>0.7161775038</v>
      </c>
      <c r="CG38" s="239">
        <v>0.71821860569999996</v>
      </c>
      <c r="CH38" s="239">
        <v>0.72025970760000002</v>
      </c>
      <c r="CI38" s="239">
        <v>0.72230080949999997</v>
      </c>
      <c r="CJ38" s="239">
        <v>0.72434191140000004</v>
      </c>
      <c r="CK38" s="239">
        <v>0.72638301329999999</v>
      </c>
      <c r="CL38" s="239">
        <v>0.72842411520000006</v>
      </c>
      <c r="CM38" s="239">
        <v>0.73046521710000001</v>
      </c>
      <c r="CN38" s="239">
        <v>0.73250631899999996</v>
      </c>
      <c r="CO38" s="239">
        <v>0.73454742090000003</v>
      </c>
      <c r="CP38" s="239">
        <v>0.73658852279999998</v>
      </c>
      <c r="CQ38" s="239">
        <v>0.73862962470000004</v>
      </c>
      <c r="CR38" s="239">
        <v>0.7406707266</v>
      </c>
      <c r="CS38" s="239">
        <v>0.74271182849999995</v>
      </c>
      <c r="CT38" s="239">
        <v>0.74475293040000001</v>
      </c>
      <c r="CU38" s="239">
        <v>0.74679403229999997</v>
      </c>
      <c r="CV38" s="239">
        <v>0.74883513420000003</v>
      </c>
      <c r="CW38" s="239">
        <v>0.75087623609999998</v>
      </c>
      <c r="CX38" s="239">
        <v>0.75291733800000005</v>
      </c>
    </row>
    <row r="39" spans="1:102">
      <c r="A39" s="239" t="s">
        <v>9</v>
      </c>
      <c r="B39" s="239">
        <v>4</v>
      </c>
      <c r="C39" s="239">
        <v>0.12881054403</v>
      </c>
      <c r="D39" s="239">
        <v>0.13779633006</v>
      </c>
      <c r="E39" s="239">
        <v>0.14678211609</v>
      </c>
      <c r="F39" s="239">
        <v>0.15576790212</v>
      </c>
      <c r="G39" s="239">
        <v>0.16475368814999999</v>
      </c>
      <c r="H39" s="239">
        <v>0.17373947417999999</v>
      </c>
      <c r="I39" s="239">
        <v>0.18272526020999999</v>
      </c>
      <c r="J39" s="239">
        <v>0.19171104623999999</v>
      </c>
      <c r="K39" s="239">
        <v>0.20069683226999999</v>
      </c>
      <c r="L39" s="239">
        <v>0.20968261830000001</v>
      </c>
      <c r="M39" s="239">
        <v>0.21866840433000001</v>
      </c>
      <c r="N39" s="239">
        <v>0.22765419036000001</v>
      </c>
      <c r="O39" s="239">
        <v>0.23663997639000001</v>
      </c>
      <c r="P39" s="239">
        <v>0.24562576242</v>
      </c>
      <c r="Q39" s="239">
        <v>0.25461154845</v>
      </c>
      <c r="R39" s="239">
        <v>0.26359733448</v>
      </c>
      <c r="S39" s="239">
        <v>0.27258312051</v>
      </c>
      <c r="T39" s="239">
        <v>0.28156890654</v>
      </c>
      <c r="U39" s="239">
        <v>0.29055469256999999</v>
      </c>
      <c r="V39" s="239">
        <v>0.29954047859999999</v>
      </c>
      <c r="W39" s="239">
        <v>0.30852626462999999</v>
      </c>
      <c r="X39" s="239">
        <v>0.31751205065999999</v>
      </c>
      <c r="Y39" s="239">
        <v>0.32649783668999999</v>
      </c>
      <c r="Z39" s="239">
        <v>0.33548362271999999</v>
      </c>
      <c r="AA39" s="239">
        <v>0.34446940874999998</v>
      </c>
      <c r="AB39" s="239">
        <v>0.35345519477999998</v>
      </c>
      <c r="AC39" s="239">
        <v>0.36244098080999998</v>
      </c>
      <c r="AD39" s="239">
        <v>0.37142676683999998</v>
      </c>
      <c r="AE39" s="239">
        <v>0.38041255286999998</v>
      </c>
      <c r="AF39" s="239">
        <v>0.38939833889999997</v>
      </c>
      <c r="AG39" s="239">
        <v>0.39838412493000003</v>
      </c>
      <c r="AH39" s="239">
        <v>0.40736991096000003</v>
      </c>
      <c r="AI39" s="239">
        <v>0.41635569699000002</v>
      </c>
      <c r="AJ39" s="239">
        <v>0.42295561673999998</v>
      </c>
      <c r="AK39" s="239">
        <v>0.42836260334999998</v>
      </c>
      <c r="AL39" s="239">
        <v>0.43376958995999998</v>
      </c>
      <c r="AM39" s="239">
        <v>0.43917657656999998</v>
      </c>
      <c r="AN39" s="239">
        <v>0.44458356317999997</v>
      </c>
      <c r="AO39" s="239">
        <v>0.44999054979000003</v>
      </c>
      <c r="AP39" s="239">
        <v>0.45539753640000002</v>
      </c>
      <c r="AQ39" s="239">
        <v>0.46080452301000002</v>
      </c>
      <c r="AR39" s="239">
        <v>0.46621150962000002</v>
      </c>
      <c r="AS39" s="239">
        <v>0.47161849623000002</v>
      </c>
      <c r="AT39" s="239">
        <v>0.47702548284000001</v>
      </c>
      <c r="AU39" s="239">
        <v>0.48243246945000001</v>
      </c>
      <c r="AV39" s="239">
        <v>0.48783945606000001</v>
      </c>
      <c r="AW39" s="239">
        <v>0.49324644267000001</v>
      </c>
      <c r="AX39" s="239">
        <v>0.49865342928</v>
      </c>
      <c r="AY39" s="239">
        <v>0.50406041588999995</v>
      </c>
      <c r="AZ39" s="239">
        <v>0.5094674025</v>
      </c>
      <c r="BA39" s="239">
        <v>0.51487438911000005</v>
      </c>
      <c r="BB39" s="239">
        <v>0.52028137571999999</v>
      </c>
      <c r="BC39" s="239">
        <v>0.52568836233000005</v>
      </c>
      <c r="BD39" s="239">
        <v>0.53109534893999999</v>
      </c>
      <c r="BE39" s="239">
        <v>0.53650233555000004</v>
      </c>
      <c r="BF39" s="239">
        <v>0.54190932215999998</v>
      </c>
      <c r="BG39" s="239">
        <v>0.54731630877000004</v>
      </c>
      <c r="BH39" s="239">
        <v>0.55272329537999998</v>
      </c>
      <c r="BI39" s="239">
        <v>0.55813028199000003</v>
      </c>
      <c r="BJ39" s="239">
        <v>0.56353726859999997</v>
      </c>
      <c r="BK39" s="239">
        <v>0.56894425521000003</v>
      </c>
      <c r="BL39" s="239">
        <v>0.57435124181999997</v>
      </c>
      <c r="BM39" s="239">
        <v>0.57975822843000002</v>
      </c>
      <c r="BN39" s="239">
        <v>0.58516521503999996</v>
      </c>
      <c r="BO39" s="239">
        <v>0.59057220165000002</v>
      </c>
      <c r="BP39" s="239">
        <v>0.59597918825999996</v>
      </c>
      <c r="BQ39" s="239">
        <v>0.60345343253999995</v>
      </c>
      <c r="BR39" s="239">
        <v>0.61506219216000002</v>
      </c>
      <c r="BS39" s="239">
        <v>0.62667095177999999</v>
      </c>
      <c r="BT39" s="239">
        <v>0.63827971139999995</v>
      </c>
      <c r="BU39" s="239">
        <v>0.64988847102000002</v>
      </c>
      <c r="BV39" s="239">
        <v>0.66149723063999999</v>
      </c>
      <c r="BW39" s="239">
        <v>0.67310599025999995</v>
      </c>
      <c r="BX39" s="239">
        <v>0.68471474988000003</v>
      </c>
      <c r="BY39" s="239">
        <v>0.69632350949999999</v>
      </c>
      <c r="BZ39" s="239">
        <v>0.70793226911999996</v>
      </c>
      <c r="CA39" s="239">
        <v>0.71954102874000003</v>
      </c>
      <c r="CB39" s="239">
        <v>0.73114978836</v>
      </c>
      <c r="CC39" s="239">
        <v>0.74275854797999996</v>
      </c>
      <c r="CD39" s="239">
        <v>0.75436730760000004</v>
      </c>
      <c r="CE39" s="239">
        <v>0.76597606722</v>
      </c>
      <c r="CF39" s="239">
        <v>0.77758482683999997</v>
      </c>
      <c r="CG39" s="239">
        <v>0.78919358646000004</v>
      </c>
      <c r="CH39" s="239">
        <v>0.80080234608</v>
      </c>
      <c r="CI39" s="239">
        <v>0.81241110569999997</v>
      </c>
      <c r="CJ39" s="239">
        <v>0.82401986532000004</v>
      </c>
      <c r="CK39" s="239">
        <v>0.83562862494000001</v>
      </c>
      <c r="CL39" s="239">
        <v>0.84723738455999997</v>
      </c>
      <c r="CM39" s="239">
        <v>0.85884614418000005</v>
      </c>
      <c r="CN39" s="239">
        <v>0.87045490380000001</v>
      </c>
      <c r="CO39" s="239">
        <v>0.88206366341999998</v>
      </c>
      <c r="CP39" s="239">
        <v>0.89367242304000005</v>
      </c>
      <c r="CQ39" s="239">
        <v>0.90528118266000002</v>
      </c>
      <c r="CR39" s="239">
        <v>0.91688994227999998</v>
      </c>
      <c r="CS39" s="239">
        <v>0.92849870189999995</v>
      </c>
      <c r="CT39" s="239">
        <v>0.94010746152000002</v>
      </c>
      <c r="CU39" s="239">
        <v>0.95171622113999998</v>
      </c>
      <c r="CV39" s="239">
        <v>0.96332498075999995</v>
      </c>
      <c r="CW39" s="239">
        <v>0.97493374038000002</v>
      </c>
      <c r="CX39" s="239">
        <v>0.98654249999999999</v>
      </c>
    </row>
    <row r="40" spans="1:102">
      <c r="A40" s="239" t="s">
        <v>9</v>
      </c>
      <c r="B40" s="239">
        <v>5</v>
      </c>
      <c r="C40" s="239">
        <v>0.42143509200000001</v>
      </c>
      <c r="D40" s="239">
        <v>0.42912119999999998</v>
      </c>
      <c r="E40" s="239">
        <v>0.43680730800000001</v>
      </c>
      <c r="F40" s="239">
        <v>0.44449341599999997</v>
      </c>
      <c r="G40" s="239">
        <v>0.452179524</v>
      </c>
      <c r="H40" s="239">
        <v>0.45986563200000002</v>
      </c>
      <c r="I40" s="239">
        <v>0.46755173999999999</v>
      </c>
      <c r="J40" s="239">
        <v>0.47523784800000002</v>
      </c>
      <c r="K40" s="239">
        <v>0.48292395599999999</v>
      </c>
      <c r="L40" s="239">
        <v>0.49061006400000001</v>
      </c>
      <c r="M40" s="239">
        <v>0.49829617199999998</v>
      </c>
      <c r="N40" s="239">
        <v>0.50598228000000001</v>
      </c>
      <c r="O40" s="239">
        <v>0.51366838800000003</v>
      </c>
      <c r="P40" s="239">
        <v>0.52135449599999995</v>
      </c>
      <c r="Q40" s="239">
        <v>0.52904060399999997</v>
      </c>
      <c r="R40" s="239">
        <v>0.53672671199999999</v>
      </c>
      <c r="S40" s="239">
        <v>0.54441282000000002</v>
      </c>
      <c r="T40" s="239">
        <v>0.55209892800000004</v>
      </c>
      <c r="U40" s="239">
        <v>0.55978503599999996</v>
      </c>
      <c r="V40" s="239">
        <v>0.56747114399999998</v>
      </c>
      <c r="W40" s="239">
        <v>0.57515725200000001</v>
      </c>
      <c r="X40" s="239">
        <v>0.58284336000000003</v>
      </c>
      <c r="Y40" s="239">
        <v>0.59052946799999995</v>
      </c>
      <c r="Z40" s="239">
        <v>0.59821557599999997</v>
      </c>
      <c r="AA40" s="239">
        <v>0.605901684</v>
      </c>
      <c r="AB40" s="239">
        <v>0.61358779200000002</v>
      </c>
      <c r="AC40" s="239">
        <v>0.62127390000000005</v>
      </c>
      <c r="AD40" s="239">
        <v>0.62896000799999996</v>
      </c>
      <c r="AE40" s="239">
        <v>0.63664611599999998</v>
      </c>
      <c r="AF40" s="239">
        <v>0.64433222400000001</v>
      </c>
      <c r="AG40" s="239">
        <v>0.65201833200000003</v>
      </c>
      <c r="AH40" s="239">
        <v>0.65970443999999995</v>
      </c>
      <c r="AI40" s="239">
        <v>0.66739054799999997</v>
      </c>
      <c r="AJ40" s="239">
        <v>0.67089550050000002</v>
      </c>
      <c r="AK40" s="239">
        <v>0.67230987524999997</v>
      </c>
      <c r="AL40" s="239">
        <v>0.67372425000000002</v>
      </c>
      <c r="AM40" s="239">
        <v>0.67513862474999997</v>
      </c>
      <c r="AN40" s="239">
        <v>0.67655299950000003</v>
      </c>
      <c r="AO40" s="239">
        <v>0.67796737424999998</v>
      </c>
      <c r="AP40" s="239">
        <v>0.67938174900000003</v>
      </c>
      <c r="AQ40" s="239">
        <v>0.68079612374999998</v>
      </c>
      <c r="AR40" s="239">
        <v>0.68221049850000004</v>
      </c>
      <c r="AS40" s="239">
        <v>0.68362487324999999</v>
      </c>
      <c r="AT40" s="239">
        <v>0.68503924800000005</v>
      </c>
      <c r="AU40" s="239">
        <v>0.68645362274999999</v>
      </c>
      <c r="AV40" s="239">
        <v>0.68786799750000005</v>
      </c>
      <c r="AW40" s="239">
        <v>0.68928237225</v>
      </c>
      <c r="AX40" s="239">
        <v>0.69069674700000006</v>
      </c>
      <c r="AY40" s="239">
        <v>0.69211112175</v>
      </c>
      <c r="AZ40" s="239">
        <v>0.69352549649999995</v>
      </c>
      <c r="BA40" s="239">
        <v>0.69493987125000001</v>
      </c>
      <c r="BB40" s="239">
        <v>0.69635424599999995</v>
      </c>
      <c r="BC40" s="239">
        <v>0.69776862075000001</v>
      </c>
      <c r="BD40" s="239">
        <v>0.69918299549999996</v>
      </c>
      <c r="BE40" s="239">
        <v>0.70059737025000002</v>
      </c>
      <c r="BF40" s="239">
        <v>0.70201174499999996</v>
      </c>
      <c r="BG40" s="239">
        <v>0.70342611975000002</v>
      </c>
      <c r="BH40" s="239">
        <v>0.70484049449999997</v>
      </c>
      <c r="BI40" s="239">
        <v>0.70625486925000003</v>
      </c>
      <c r="BJ40" s="239">
        <v>0.70766924399999998</v>
      </c>
      <c r="BK40" s="239">
        <v>0.70908361875000003</v>
      </c>
      <c r="BL40" s="239">
        <v>0.71049799349999998</v>
      </c>
      <c r="BM40" s="239">
        <v>0.71191236825000004</v>
      </c>
      <c r="BN40" s="239">
        <v>0.71332674299999999</v>
      </c>
      <c r="BO40" s="239">
        <v>0.71474111775000004</v>
      </c>
      <c r="BP40" s="239">
        <v>0.71615549249999999</v>
      </c>
      <c r="BQ40" s="239">
        <v>0.72312647120999995</v>
      </c>
      <c r="BR40" s="239">
        <v>0.74121065783999995</v>
      </c>
      <c r="BS40" s="239">
        <v>0.75929484446999995</v>
      </c>
      <c r="BT40" s="239">
        <v>0.77737903109999995</v>
      </c>
      <c r="BU40" s="239">
        <v>0.79546321772999995</v>
      </c>
      <c r="BV40" s="239">
        <v>0.81354740435999995</v>
      </c>
      <c r="BW40" s="239">
        <v>0.83163159098999995</v>
      </c>
      <c r="BX40" s="239">
        <v>0.84971577761999995</v>
      </c>
      <c r="BY40" s="239">
        <v>0.86779996425000006</v>
      </c>
      <c r="BZ40" s="239">
        <v>0.88588415088000005</v>
      </c>
      <c r="CA40" s="239">
        <v>0.90396833751000005</v>
      </c>
      <c r="CB40" s="239">
        <v>0.92205252414000005</v>
      </c>
      <c r="CC40" s="239">
        <v>0.94013671077000005</v>
      </c>
      <c r="CD40" s="239">
        <v>0.95822089740000005</v>
      </c>
      <c r="CE40" s="239">
        <v>0.97630508403000005</v>
      </c>
      <c r="CF40" s="239">
        <v>0.99438927066000005</v>
      </c>
      <c r="CG40" s="239">
        <v>1.01247345729</v>
      </c>
      <c r="CH40" s="239">
        <v>1.0305576439199999</v>
      </c>
      <c r="CI40" s="239">
        <v>1.04864183055</v>
      </c>
      <c r="CJ40" s="239">
        <v>1.0667260171799999</v>
      </c>
      <c r="CK40" s="239">
        <v>1.08481020381</v>
      </c>
      <c r="CL40" s="239">
        <v>1.1028943904399999</v>
      </c>
      <c r="CM40" s="239">
        <v>1.12097857707</v>
      </c>
      <c r="CN40" s="239">
        <v>1.1390627636999999</v>
      </c>
      <c r="CO40" s="239">
        <v>1.15714695033</v>
      </c>
      <c r="CP40" s="239">
        <v>1.1752311369599999</v>
      </c>
      <c r="CQ40" s="239">
        <v>1.19331532359</v>
      </c>
      <c r="CR40" s="239">
        <v>1.2113995102199999</v>
      </c>
      <c r="CS40" s="239">
        <v>1.22948369685</v>
      </c>
      <c r="CT40" s="239">
        <v>1.2475678834799999</v>
      </c>
      <c r="CU40" s="239">
        <v>1.26565207011</v>
      </c>
      <c r="CV40" s="239">
        <v>1.2837362567399999</v>
      </c>
      <c r="CW40" s="239">
        <v>1.30182044337</v>
      </c>
      <c r="CX40" s="239">
        <v>1.3199046299999999</v>
      </c>
    </row>
    <row r="41" spans="1:102">
      <c r="A41" s="239" t="s">
        <v>9</v>
      </c>
      <c r="B41" s="239">
        <v>6</v>
      </c>
      <c r="C41" s="239">
        <v>0.38623156722000002</v>
      </c>
      <c r="D41" s="239">
        <v>0.39461834843999999</v>
      </c>
      <c r="E41" s="239">
        <v>0.40300512966000002</v>
      </c>
      <c r="F41" s="239">
        <v>0.41139191087999999</v>
      </c>
      <c r="G41" s="239">
        <v>0.41977869210000002</v>
      </c>
      <c r="H41" s="239">
        <v>0.42816547331999999</v>
      </c>
      <c r="I41" s="239">
        <v>0.43655225454000002</v>
      </c>
      <c r="J41" s="239">
        <v>0.44493903575999999</v>
      </c>
      <c r="K41" s="239">
        <v>0.45332581698000002</v>
      </c>
      <c r="L41" s="239">
        <v>0.46171259819999999</v>
      </c>
      <c r="M41" s="239">
        <v>0.47009937942000002</v>
      </c>
      <c r="N41" s="239">
        <v>0.47848616063999999</v>
      </c>
      <c r="O41" s="239">
        <v>0.48687294186000002</v>
      </c>
      <c r="P41" s="239">
        <v>0.49525972307999999</v>
      </c>
      <c r="Q41" s="239">
        <v>0.50364650430000002</v>
      </c>
      <c r="R41" s="239">
        <v>0.51203328552000005</v>
      </c>
      <c r="S41" s="239">
        <v>0.52042006673999996</v>
      </c>
      <c r="T41" s="239">
        <v>0.52880684795999999</v>
      </c>
      <c r="U41" s="239">
        <v>0.53719362918000002</v>
      </c>
      <c r="V41" s="239">
        <v>0.54558041040000005</v>
      </c>
      <c r="W41" s="239">
        <v>0.55396719161999997</v>
      </c>
      <c r="X41" s="239">
        <v>0.56235397283999999</v>
      </c>
      <c r="Y41" s="239">
        <v>0.57074075406000002</v>
      </c>
      <c r="Z41" s="239">
        <v>0.57912753528000005</v>
      </c>
      <c r="AA41" s="239">
        <v>0.58751431649999997</v>
      </c>
      <c r="AB41" s="239">
        <v>0.59590109771999999</v>
      </c>
      <c r="AC41" s="239">
        <v>0.60428787894000002</v>
      </c>
      <c r="AD41" s="239">
        <v>0.61267466016000005</v>
      </c>
      <c r="AE41" s="239">
        <v>0.62106144137999997</v>
      </c>
      <c r="AF41" s="239">
        <v>0.6294482226</v>
      </c>
      <c r="AG41" s="239">
        <v>0.63783500382000002</v>
      </c>
      <c r="AH41" s="239">
        <v>0.64622178504000005</v>
      </c>
      <c r="AI41" s="239">
        <v>0.65460856625999997</v>
      </c>
      <c r="AJ41" s="239">
        <v>0.65928523380000004</v>
      </c>
      <c r="AK41" s="239">
        <v>0.66210684450000001</v>
      </c>
      <c r="AL41" s="239">
        <v>0.66492845519999999</v>
      </c>
      <c r="AM41" s="239">
        <v>0.66775006589999997</v>
      </c>
      <c r="AN41" s="239">
        <v>0.67057167660000006</v>
      </c>
      <c r="AO41" s="239">
        <v>0.67339328730000003</v>
      </c>
      <c r="AP41" s="239">
        <v>0.67621489800000001</v>
      </c>
      <c r="AQ41" s="239">
        <v>0.67903650869999999</v>
      </c>
      <c r="AR41" s="239">
        <v>0.68185811939999996</v>
      </c>
      <c r="AS41" s="239">
        <v>0.68467973010000005</v>
      </c>
      <c r="AT41" s="239">
        <v>0.68750134080000003</v>
      </c>
      <c r="AU41" s="239">
        <v>0.6903229515</v>
      </c>
      <c r="AV41" s="239">
        <v>0.69314456219999998</v>
      </c>
      <c r="AW41" s="239">
        <v>0.69596617289999996</v>
      </c>
      <c r="AX41" s="239">
        <v>0.69878778360000005</v>
      </c>
      <c r="AY41" s="239">
        <v>0.70160939430000002</v>
      </c>
      <c r="AZ41" s="239">
        <v>0.704431005</v>
      </c>
      <c r="BA41" s="239">
        <v>0.70725261569999998</v>
      </c>
      <c r="BB41" s="239">
        <v>0.71007422639999995</v>
      </c>
      <c r="BC41" s="239">
        <v>0.71289583710000004</v>
      </c>
      <c r="BD41" s="239">
        <v>0.71571744780000002</v>
      </c>
      <c r="BE41" s="239">
        <v>0.71853905849999999</v>
      </c>
      <c r="BF41" s="239">
        <v>0.72136066919999997</v>
      </c>
      <c r="BG41" s="239">
        <v>0.72418227989999995</v>
      </c>
      <c r="BH41" s="239">
        <v>0.72700389060000004</v>
      </c>
      <c r="BI41" s="239">
        <v>0.72982550130000001</v>
      </c>
      <c r="BJ41" s="239">
        <v>0.73264711199999999</v>
      </c>
      <c r="BK41" s="239">
        <v>0.73546872269999997</v>
      </c>
      <c r="BL41" s="239">
        <v>0.73829033340000005</v>
      </c>
      <c r="BM41" s="239">
        <v>0.74111194410000003</v>
      </c>
      <c r="BN41" s="239">
        <v>0.74393355480000001</v>
      </c>
      <c r="BO41" s="239">
        <v>0.74675516549999998</v>
      </c>
      <c r="BP41" s="239">
        <v>0.74957677619999996</v>
      </c>
      <c r="BQ41" s="239">
        <v>0.75802792559999999</v>
      </c>
      <c r="BR41" s="239">
        <v>0.77773815239999999</v>
      </c>
      <c r="BS41" s="239">
        <v>0.7974483792</v>
      </c>
      <c r="BT41" s="239">
        <v>0.81715860600000001</v>
      </c>
      <c r="BU41" s="239">
        <v>0.83686883280000002</v>
      </c>
      <c r="BV41" s="239">
        <v>0.85657905960000003</v>
      </c>
      <c r="BW41" s="239">
        <v>0.87628928640000003</v>
      </c>
      <c r="BX41" s="239">
        <v>0.89599951320000004</v>
      </c>
      <c r="BY41" s="239">
        <v>0.91570974000000005</v>
      </c>
      <c r="BZ41" s="239">
        <v>0.93541996679999995</v>
      </c>
      <c r="CA41" s="239">
        <v>0.95513019359999995</v>
      </c>
      <c r="CB41" s="239">
        <v>0.97484042039999996</v>
      </c>
      <c r="CC41" s="239">
        <v>0.99455064719999997</v>
      </c>
      <c r="CD41" s="239">
        <v>1.0142608740000001</v>
      </c>
      <c r="CE41" s="239">
        <v>1.0339711008000001</v>
      </c>
      <c r="CF41" s="239">
        <v>1.0536813276000001</v>
      </c>
      <c r="CG41" s="239">
        <v>1.0733915543999999</v>
      </c>
      <c r="CH41" s="239">
        <v>1.0931017811999999</v>
      </c>
      <c r="CI41" s="239">
        <v>1.1128120079999999</v>
      </c>
      <c r="CJ41" s="239">
        <v>1.1325222347999999</v>
      </c>
      <c r="CK41" s="239">
        <v>1.1522324615999999</v>
      </c>
      <c r="CL41" s="239">
        <v>1.1719426883999999</v>
      </c>
      <c r="CM41" s="239">
        <v>1.1916529151999999</v>
      </c>
      <c r="CN41" s="239">
        <v>1.2113631419999999</v>
      </c>
      <c r="CO41" s="239">
        <v>1.2310733688</v>
      </c>
      <c r="CP41" s="239">
        <v>1.2507835956</v>
      </c>
      <c r="CQ41" s="239">
        <v>1.2704938224</v>
      </c>
      <c r="CR41" s="239">
        <v>1.2902040492</v>
      </c>
      <c r="CS41" s="239">
        <v>1.309914276</v>
      </c>
      <c r="CT41" s="239">
        <v>1.3296245028</v>
      </c>
      <c r="CU41" s="239">
        <v>1.3493347296</v>
      </c>
      <c r="CV41" s="239">
        <v>1.3690449564</v>
      </c>
      <c r="CW41" s="239">
        <v>1.3887551832</v>
      </c>
      <c r="CX41" s="239">
        <v>1.40846541</v>
      </c>
    </row>
    <row r="42" spans="1:102">
      <c r="A42" s="239" t="s">
        <v>9</v>
      </c>
      <c r="B42" s="239">
        <v>7</v>
      </c>
      <c r="C42" s="239">
        <v>2.1564173159999998E-2</v>
      </c>
      <c r="D42" s="239">
        <v>3.0786154319999998E-2</v>
      </c>
      <c r="E42" s="239">
        <v>4.0008135479999998E-2</v>
      </c>
      <c r="F42" s="239">
        <v>4.9230116640000002E-2</v>
      </c>
      <c r="G42" s="239">
        <v>5.8452097799999998E-2</v>
      </c>
      <c r="H42" s="239">
        <v>6.7674078959999995E-2</v>
      </c>
      <c r="I42" s="239">
        <v>7.6896060119999998E-2</v>
      </c>
      <c r="J42" s="239">
        <v>8.6118041280000002E-2</v>
      </c>
      <c r="K42" s="239">
        <v>9.5340022440000005E-2</v>
      </c>
      <c r="L42" s="239">
        <v>0.10456200359999999</v>
      </c>
      <c r="M42" s="239">
        <v>0.11378398476</v>
      </c>
      <c r="N42" s="239">
        <v>0.12300596592</v>
      </c>
      <c r="O42" s="239">
        <v>0.13222794707999999</v>
      </c>
      <c r="P42" s="239">
        <v>0.14144992823999999</v>
      </c>
      <c r="Q42" s="239">
        <v>0.1506719094</v>
      </c>
      <c r="R42" s="239">
        <v>0.15989389056</v>
      </c>
      <c r="S42" s="239">
        <v>0.16911587172000001</v>
      </c>
      <c r="T42" s="239">
        <v>0.17833785288000001</v>
      </c>
      <c r="U42" s="239">
        <v>0.18755983404000001</v>
      </c>
      <c r="V42" s="239">
        <v>0.19678181519999999</v>
      </c>
      <c r="W42" s="239">
        <v>0.20600379635999999</v>
      </c>
      <c r="X42" s="239">
        <v>0.21522577751999999</v>
      </c>
      <c r="Y42" s="239">
        <v>0.22444775868</v>
      </c>
      <c r="Z42" s="239">
        <v>0.23366973984</v>
      </c>
      <c r="AA42" s="239">
        <v>0.242891721</v>
      </c>
      <c r="AB42" s="239">
        <v>0.25775732016000003</v>
      </c>
      <c r="AC42" s="239">
        <v>0.27262291931999999</v>
      </c>
      <c r="AD42" s="239">
        <v>0.28748851848000001</v>
      </c>
      <c r="AE42" s="239">
        <v>0.30235411763999998</v>
      </c>
      <c r="AF42" s="239">
        <v>0.3172197168</v>
      </c>
      <c r="AG42" s="239">
        <v>0.33208531596000002</v>
      </c>
      <c r="AH42" s="239">
        <v>0.34695091511999998</v>
      </c>
      <c r="AI42" s="239">
        <v>0.36181651428</v>
      </c>
      <c r="AJ42" s="239">
        <v>0.37668211344000002</v>
      </c>
      <c r="AK42" s="239">
        <v>0.39154771259999999</v>
      </c>
      <c r="AL42" s="239">
        <v>0.40641331176000001</v>
      </c>
      <c r="AM42" s="239">
        <v>0.42127891092000003</v>
      </c>
      <c r="AN42" s="239">
        <v>0.43614451007999999</v>
      </c>
      <c r="AO42" s="239">
        <v>0.45101010924000001</v>
      </c>
      <c r="AP42" s="239">
        <v>0.46587570839999998</v>
      </c>
      <c r="AQ42" s="239">
        <v>0.48074130756</v>
      </c>
      <c r="AR42" s="239">
        <v>0.49560690672000002</v>
      </c>
      <c r="AS42" s="239">
        <v>0.51047250588000004</v>
      </c>
      <c r="AT42" s="239">
        <v>0.52533810504</v>
      </c>
      <c r="AU42" s="239">
        <v>0.54020370419999997</v>
      </c>
      <c r="AV42" s="239">
        <v>0.55506930336000004</v>
      </c>
      <c r="AW42" s="239">
        <v>0.56993490252000001</v>
      </c>
      <c r="AX42" s="239">
        <v>0.58480050167999997</v>
      </c>
      <c r="AY42" s="239">
        <v>0.59966610084000005</v>
      </c>
      <c r="AZ42" s="239">
        <v>0.61453170000000001</v>
      </c>
      <c r="BA42" s="239">
        <v>0.61546450320000001</v>
      </c>
      <c r="BB42" s="239">
        <v>0.61639730640000001</v>
      </c>
      <c r="BC42" s="239">
        <v>0.61733010960000001</v>
      </c>
      <c r="BD42" s="239">
        <v>0.61826291280000001</v>
      </c>
      <c r="BE42" s="239">
        <v>0.61919571600000001</v>
      </c>
      <c r="BF42" s="239">
        <v>0.62012851920000001</v>
      </c>
      <c r="BG42" s="239">
        <v>0.6210613224</v>
      </c>
      <c r="BH42" s="239">
        <v>0.6219941256</v>
      </c>
      <c r="BI42" s="239">
        <v>0.6229269288</v>
      </c>
      <c r="BJ42" s="239">
        <v>0.623859732</v>
      </c>
      <c r="BK42" s="239">
        <v>0.6247925352</v>
      </c>
      <c r="BL42" s="239">
        <v>0.6257253384</v>
      </c>
      <c r="BM42" s="239">
        <v>0.6266581416</v>
      </c>
      <c r="BN42" s="239">
        <v>0.62759094479999999</v>
      </c>
      <c r="BO42" s="239">
        <v>0.62852374799999999</v>
      </c>
      <c r="BP42" s="239">
        <v>0.62945655119999999</v>
      </c>
      <c r="BQ42" s="239">
        <v>0.63038935439999999</v>
      </c>
      <c r="BR42" s="239">
        <v>0.63132215759999999</v>
      </c>
      <c r="BS42" s="239">
        <v>0.63225496079999999</v>
      </c>
      <c r="BT42" s="239">
        <v>0.63318776399999999</v>
      </c>
      <c r="BU42" s="239">
        <v>0.63412056719999998</v>
      </c>
      <c r="BV42" s="239">
        <v>0.63505337039999998</v>
      </c>
      <c r="BW42" s="239">
        <v>0.63598617359999998</v>
      </c>
      <c r="BX42" s="239">
        <v>0.63691897679999998</v>
      </c>
      <c r="BY42" s="239">
        <v>0.63785177999999998</v>
      </c>
      <c r="BZ42" s="239">
        <v>0.65020428360000004</v>
      </c>
      <c r="CA42" s="239">
        <v>0.6625567872</v>
      </c>
      <c r="CB42" s="239">
        <v>0.67490929079999995</v>
      </c>
      <c r="CC42" s="239">
        <v>0.68726179440000001</v>
      </c>
      <c r="CD42" s="239">
        <v>0.69961429799999997</v>
      </c>
      <c r="CE42" s="239">
        <v>0.71196680160000003</v>
      </c>
      <c r="CF42" s="239">
        <v>0.72431930519999999</v>
      </c>
      <c r="CG42" s="239">
        <v>0.73667180880000005</v>
      </c>
      <c r="CH42" s="239">
        <v>0.7490243124</v>
      </c>
      <c r="CI42" s="239">
        <v>0.76137681599999996</v>
      </c>
      <c r="CJ42" s="239">
        <v>0.77372931960000002</v>
      </c>
      <c r="CK42" s="239">
        <v>0.78608182319999997</v>
      </c>
      <c r="CL42" s="239">
        <v>0.79843432680000004</v>
      </c>
      <c r="CM42" s="239">
        <v>0.81078683039999999</v>
      </c>
      <c r="CN42" s="239">
        <v>0.82313933399999994</v>
      </c>
      <c r="CO42" s="239">
        <v>0.83549183760000001</v>
      </c>
      <c r="CP42" s="239">
        <v>0.84784434119999996</v>
      </c>
      <c r="CQ42" s="239">
        <v>0.86019684480000003</v>
      </c>
      <c r="CR42" s="239">
        <v>0.87254934839999998</v>
      </c>
      <c r="CS42" s="239">
        <v>0.88490185200000004</v>
      </c>
      <c r="CT42" s="239">
        <v>0.8972543556</v>
      </c>
      <c r="CU42" s="239">
        <v>0.90960685919999995</v>
      </c>
      <c r="CV42" s="239">
        <v>0.92195936280000002</v>
      </c>
      <c r="CW42" s="239">
        <v>0.93431186639999997</v>
      </c>
      <c r="CX42" s="239">
        <v>0.94666437000000003</v>
      </c>
    </row>
    <row r="43" spans="1:102">
      <c r="A43" s="239" t="s">
        <v>9</v>
      </c>
      <c r="B43" s="239">
        <v>8</v>
      </c>
      <c r="C43" s="239">
        <v>0.45387046776000001</v>
      </c>
      <c r="D43" s="239">
        <v>0.45423478451999999</v>
      </c>
      <c r="E43" s="239">
        <v>0.45459910127999997</v>
      </c>
      <c r="F43" s="239">
        <v>0.45496341804000001</v>
      </c>
      <c r="G43" s="239">
        <v>0.45532773479999999</v>
      </c>
      <c r="H43" s="239">
        <v>0.45569205155999998</v>
      </c>
      <c r="I43" s="239">
        <v>0.45605636832000002</v>
      </c>
      <c r="J43" s="239">
        <v>0.45642068508</v>
      </c>
      <c r="K43" s="239">
        <v>0.45678500183999998</v>
      </c>
      <c r="L43" s="239">
        <v>0.45714931860000002</v>
      </c>
      <c r="M43" s="239">
        <v>0.45751363536</v>
      </c>
      <c r="N43" s="239">
        <v>0.45787795211999999</v>
      </c>
      <c r="O43" s="239">
        <v>0.45824226888000003</v>
      </c>
      <c r="P43" s="239">
        <v>0.45860658564000001</v>
      </c>
      <c r="Q43" s="239">
        <v>0.45897090239999999</v>
      </c>
      <c r="R43" s="239">
        <v>0.45933521915999997</v>
      </c>
      <c r="S43" s="239">
        <v>0.45969953592000001</v>
      </c>
      <c r="T43" s="239">
        <v>0.46006385268</v>
      </c>
      <c r="U43" s="239">
        <v>0.46042816943999998</v>
      </c>
      <c r="V43" s="239">
        <v>0.46079248620000002</v>
      </c>
      <c r="W43" s="239">
        <v>0.46115680296</v>
      </c>
      <c r="X43" s="239">
        <v>0.46152111971999998</v>
      </c>
      <c r="Y43" s="239">
        <v>0.46188543648000002</v>
      </c>
      <c r="Z43" s="239">
        <v>0.46224975324000001</v>
      </c>
      <c r="AA43" s="239">
        <v>0.46261406999999999</v>
      </c>
      <c r="AB43" s="239">
        <v>0.46364610251999999</v>
      </c>
      <c r="AC43" s="239">
        <v>0.46467813504</v>
      </c>
      <c r="AD43" s="239">
        <v>0.46571016756</v>
      </c>
      <c r="AE43" s="239">
        <v>0.46674220008</v>
      </c>
      <c r="AF43" s="239">
        <v>0.46777423260000001</v>
      </c>
      <c r="AG43" s="239">
        <v>0.46880626512000001</v>
      </c>
      <c r="AH43" s="239">
        <v>0.46983829764000001</v>
      </c>
      <c r="AI43" s="239">
        <v>0.47087033016000002</v>
      </c>
      <c r="AJ43" s="239">
        <v>0.47190236268000002</v>
      </c>
      <c r="AK43" s="239">
        <v>0.47293439520000002</v>
      </c>
      <c r="AL43" s="239">
        <v>0.47396642772000003</v>
      </c>
      <c r="AM43" s="239">
        <v>0.47499846023999998</v>
      </c>
      <c r="AN43" s="239">
        <v>0.47603049275999998</v>
      </c>
      <c r="AO43" s="239">
        <v>0.47706252527999998</v>
      </c>
      <c r="AP43" s="239">
        <v>0.47809455779999999</v>
      </c>
      <c r="AQ43" s="239">
        <v>0.47912659031999999</v>
      </c>
      <c r="AR43" s="239">
        <v>0.48015862283999999</v>
      </c>
      <c r="AS43" s="239">
        <v>0.48119065536</v>
      </c>
      <c r="AT43" s="239">
        <v>0.48222268788</v>
      </c>
      <c r="AU43" s="239">
        <v>0.4832547204</v>
      </c>
      <c r="AV43" s="239">
        <v>0.48428675292000001</v>
      </c>
      <c r="AW43" s="239">
        <v>0.48531878544000001</v>
      </c>
      <c r="AX43" s="239">
        <v>0.48635081796000001</v>
      </c>
      <c r="AY43" s="239">
        <v>0.48738285048000002</v>
      </c>
      <c r="AZ43" s="239">
        <v>0.48841488300000002</v>
      </c>
      <c r="BA43" s="239">
        <v>0.49007663699999998</v>
      </c>
      <c r="BB43" s="239">
        <v>0.491738391</v>
      </c>
      <c r="BC43" s="239">
        <v>0.49340014500000001</v>
      </c>
      <c r="BD43" s="239">
        <v>0.49506189900000003</v>
      </c>
      <c r="BE43" s="239">
        <v>0.49672365299999999</v>
      </c>
      <c r="BF43" s="239">
        <v>0.498385407</v>
      </c>
      <c r="BG43" s="239">
        <v>0.50004716100000002</v>
      </c>
      <c r="BH43" s="239">
        <v>0.50170891500000003</v>
      </c>
      <c r="BI43" s="239">
        <v>0.50337066900000005</v>
      </c>
      <c r="BJ43" s="239">
        <v>0.50503242299999995</v>
      </c>
      <c r="BK43" s="239">
        <v>0.50669417699999997</v>
      </c>
      <c r="BL43" s="239">
        <v>0.50835593099999998</v>
      </c>
      <c r="BM43" s="239">
        <v>0.510017685</v>
      </c>
      <c r="BN43" s="239">
        <v>0.51167943900000001</v>
      </c>
      <c r="BO43" s="239">
        <v>0.51334119300000003</v>
      </c>
      <c r="BP43" s="239">
        <v>0.51500294700000004</v>
      </c>
      <c r="BQ43" s="239">
        <v>0.51666470099999995</v>
      </c>
      <c r="BR43" s="239">
        <v>0.51832645499999996</v>
      </c>
      <c r="BS43" s="239">
        <v>0.51998820899999998</v>
      </c>
      <c r="BT43" s="239">
        <v>0.52164996299999999</v>
      </c>
      <c r="BU43" s="239">
        <v>0.52331171700000001</v>
      </c>
      <c r="BV43" s="239">
        <v>0.52497347100000002</v>
      </c>
      <c r="BW43" s="239">
        <v>0.52663522500000004</v>
      </c>
      <c r="BX43" s="239">
        <v>0.52829697900000006</v>
      </c>
      <c r="BY43" s="239">
        <v>0.52995873299999996</v>
      </c>
      <c r="BZ43" s="239">
        <v>0.54361200527999998</v>
      </c>
      <c r="CA43" s="239">
        <v>0.55726527755999999</v>
      </c>
      <c r="CB43" s="239">
        <v>0.57091854984000001</v>
      </c>
      <c r="CC43" s="239">
        <v>0.58457182212000003</v>
      </c>
      <c r="CD43" s="239">
        <v>0.59822509440000005</v>
      </c>
      <c r="CE43" s="239">
        <v>0.61187836667999995</v>
      </c>
      <c r="CF43" s="239">
        <v>0.62553163895999997</v>
      </c>
      <c r="CG43" s="239">
        <v>0.63918491123999999</v>
      </c>
      <c r="CH43" s="239">
        <v>0.65283818352</v>
      </c>
      <c r="CI43" s="239">
        <v>0.66649145580000002</v>
      </c>
      <c r="CJ43" s="239">
        <v>0.68014472808000004</v>
      </c>
      <c r="CK43" s="239">
        <v>0.69379800035999994</v>
      </c>
      <c r="CL43" s="239">
        <v>0.70745127263999996</v>
      </c>
      <c r="CM43" s="239">
        <v>0.72110454491999998</v>
      </c>
      <c r="CN43" s="239">
        <v>0.7347578172</v>
      </c>
      <c r="CO43" s="239">
        <v>0.74841108948000001</v>
      </c>
      <c r="CP43" s="239">
        <v>0.76206436176000003</v>
      </c>
      <c r="CQ43" s="239">
        <v>0.77571763404000005</v>
      </c>
      <c r="CR43" s="239">
        <v>0.78937090631999995</v>
      </c>
      <c r="CS43" s="239">
        <v>0.80302417859999997</v>
      </c>
      <c r="CT43" s="239">
        <v>0.81667745087999999</v>
      </c>
      <c r="CU43" s="239">
        <v>0.83033072316000001</v>
      </c>
      <c r="CV43" s="239">
        <v>0.84398399544000002</v>
      </c>
      <c r="CW43" s="239">
        <v>0.85763726772000004</v>
      </c>
      <c r="CX43" s="239">
        <v>0.87129053999999995</v>
      </c>
    </row>
    <row r="44" spans="1:102">
      <c r="A44" s="239" t="s">
        <v>9</v>
      </c>
      <c r="B44" s="239">
        <v>9</v>
      </c>
      <c r="C44" s="239">
        <v>0.41272178999999998</v>
      </c>
      <c r="D44" s="239">
        <v>0.41809572</v>
      </c>
      <c r="E44" s="239">
        <v>0.42346964999999998</v>
      </c>
      <c r="F44" s="239">
        <v>0.42884358</v>
      </c>
      <c r="G44" s="239">
        <v>0.43421750999999997</v>
      </c>
      <c r="H44" s="239">
        <v>0.43959144</v>
      </c>
      <c r="I44" s="239">
        <v>0.44496537000000003</v>
      </c>
      <c r="J44" s="239">
        <v>0.4503393</v>
      </c>
      <c r="K44" s="239">
        <v>0.45571323000000002</v>
      </c>
      <c r="L44" s="239">
        <v>0.46108716</v>
      </c>
      <c r="M44" s="239">
        <v>0.46646109000000002</v>
      </c>
      <c r="N44" s="239">
        <v>0.47183501999999999</v>
      </c>
      <c r="O44" s="239">
        <v>0.47720895000000002</v>
      </c>
      <c r="P44" s="239">
        <v>0.48258287999999999</v>
      </c>
      <c r="Q44" s="239">
        <v>0.48795681000000002</v>
      </c>
      <c r="R44" s="239">
        <v>0.49333073999999999</v>
      </c>
      <c r="S44" s="239">
        <v>0.49870467000000002</v>
      </c>
      <c r="T44" s="239">
        <v>0.50407860000000004</v>
      </c>
      <c r="U44" s="239">
        <v>0.50945253000000001</v>
      </c>
      <c r="V44" s="239">
        <v>0.51482645999999999</v>
      </c>
      <c r="W44" s="239">
        <v>0.52020038999999996</v>
      </c>
      <c r="X44" s="239">
        <v>0.52557432000000004</v>
      </c>
      <c r="Y44" s="239">
        <v>0.53094825000000001</v>
      </c>
      <c r="Z44" s="239">
        <v>0.53632217999999998</v>
      </c>
      <c r="AA44" s="239">
        <v>0.54169610999999995</v>
      </c>
      <c r="AB44" s="239">
        <v>0.54261971208000004</v>
      </c>
      <c r="AC44" s="239">
        <v>0.54354331416000001</v>
      </c>
      <c r="AD44" s="239">
        <v>0.54446691623999999</v>
      </c>
      <c r="AE44" s="239">
        <v>0.54539051831999996</v>
      </c>
      <c r="AF44" s="239">
        <v>0.54631412040000005</v>
      </c>
      <c r="AG44" s="239">
        <v>0.54723772248000002</v>
      </c>
      <c r="AH44" s="239">
        <v>0.54816132456</v>
      </c>
      <c r="AI44" s="239">
        <v>0.54908492663999997</v>
      </c>
      <c r="AJ44" s="239">
        <v>0.55000852871999995</v>
      </c>
      <c r="AK44" s="239">
        <v>0.55093213080000003</v>
      </c>
      <c r="AL44" s="239">
        <v>0.55185573288000001</v>
      </c>
      <c r="AM44" s="239">
        <v>0.55277933495999998</v>
      </c>
      <c r="AN44" s="239">
        <v>0.55370293703999995</v>
      </c>
      <c r="AO44" s="239">
        <v>0.55462653912000004</v>
      </c>
      <c r="AP44" s="239">
        <v>0.55555014120000001</v>
      </c>
      <c r="AQ44" s="239">
        <v>0.55647374327999999</v>
      </c>
      <c r="AR44" s="239">
        <v>0.55739734535999996</v>
      </c>
      <c r="AS44" s="239">
        <v>0.55832094744000005</v>
      </c>
      <c r="AT44" s="239">
        <v>0.55924454952000002</v>
      </c>
      <c r="AU44" s="239">
        <v>0.5601681516</v>
      </c>
      <c r="AV44" s="239">
        <v>0.56109175367999997</v>
      </c>
      <c r="AW44" s="239">
        <v>0.56201535575999995</v>
      </c>
      <c r="AX44" s="239">
        <v>0.56293895784000003</v>
      </c>
      <c r="AY44" s="239">
        <v>0.56386255992000001</v>
      </c>
      <c r="AZ44" s="239">
        <v>0.56478616199999998</v>
      </c>
      <c r="BA44" s="239">
        <v>0.56522924352000004</v>
      </c>
      <c r="BB44" s="239">
        <v>0.56567232503999998</v>
      </c>
      <c r="BC44" s="239">
        <v>0.56611540656000003</v>
      </c>
      <c r="BD44" s="239">
        <v>0.56655848807999998</v>
      </c>
      <c r="BE44" s="239">
        <v>0.56700156960000003</v>
      </c>
      <c r="BF44" s="239">
        <v>0.56744465111999998</v>
      </c>
      <c r="BG44" s="239">
        <v>0.56788773264000003</v>
      </c>
      <c r="BH44" s="239">
        <v>0.56833081415999998</v>
      </c>
      <c r="BI44" s="239">
        <v>0.56877389568000003</v>
      </c>
      <c r="BJ44" s="239">
        <v>0.56921697719999997</v>
      </c>
      <c r="BK44" s="239">
        <v>0.56966005872000003</v>
      </c>
      <c r="BL44" s="239">
        <v>0.57010314023999997</v>
      </c>
      <c r="BM44" s="239">
        <v>0.57054622176000003</v>
      </c>
      <c r="BN44" s="239">
        <v>0.57098930327999997</v>
      </c>
      <c r="BO44" s="239">
        <v>0.57143238480000003</v>
      </c>
      <c r="BP44" s="239">
        <v>0.57187546631999997</v>
      </c>
      <c r="BQ44" s="239">
        <v>0.57231854784000002</v>
      </c>
      <c r="BR44" s="239">
        <v>0.57276162935999997</v>
      </c>
      <c r="BS44" s="239">
        <v>0.57320471088000002</v>
      </c>
      <c r="BT44" s="239">
        <v>0.57364779239999997</v>
      </c>
      <c r="BU44" s="239">
        <v>0.57409087392000002</v>
      </c>
      <c r="BV44" s="239">
        <v>0.57453395543999997</v>
      </c>
      <c r="BW44" s="239">
        <v>0.57497703696000002</v>
      </c>
      <c r="BX44" s="239">
        <v>0.57542011847999996</v>
      </c>
      <c r="BY44" s="239">
        <v>0.57586320000000002</v>
      </c>
      <c r="BZ44" s="239">
        <v>0.58404347160000003</v>
      </c>
      <c r="CA44" s="239">
        <v>0.59222374320000004</v>
      </c>
      <c r="CB44" s="239">
        <v>0.60040401480000005</v>
      </c>
      <c r="CC44" s="239">
        <v>0.60858428639999995</v>
      </c>
      <c r="CD44" s="239">
        <v>0.61676455799999996</v>
      </c>
      <c r="CE44" s="239">
        <v>0.62494482959999997</v>
      </c>
      <c r="CF44" s="239">
        <v>0.63312510119999998</v>
      </c>
      <c r="CG44" s="239">
        <v>0.6413053728</v>
      </c>
      <c r="CH44" s="239">
        <v>0.64948564440000001</v>
      </c>
      <c r="CI44" s="239">
        <v>0.65766591600000002</v>
      </c>
      <c r="CJ44" s="239">
        <v>0.66584618760000003</v>
      </c>
      <c r="CK44" s="239">
        <v>0.67402645920000004</v>
      </c>
      <c r="CL44" s="239">
        <v>0.68220673080000005</v>
      </c>
      <c r="CM44" s="239">
        <v>0.69038700239999995</v>
      </c>
      <c r="CN44" s="239">
        <v>0.69856727399999996</v>
      </c>
      <c r="CO44" s="239">
        <v>0.70674754559999997</v>
      </c>
      <c r="CP44" s="239">
        <v>0.71492781719999998</v>
      </c>
      <c r="CQ44" s="239">
        <v>0.72310808879999999</v>
      </c>
      <c r="CR44" s="239">
        <v>0.7312883604</v>
      </c>
      <c r="CS44" s="239">
        <v>0.73946863200000001</v>
      </c>
      <c r="CT44" s="239">
        <v>0.74764890360000003</v>
      </c>
      <c r="CU44" s="239">
        <v>0.75582917520000004</v>
      </c>
      <c r="CV44" s="239">
        <v>0.76400944680000005</v>
      </c>
      <c r="CW44" s="239">
        <v>0.77218971839999995</v>
      </c>
      <c r="CX44" s="239">
        <v>0.78036998999999996</v>
      </c>
    </row>
    <row r="45" spans="1:102">
      <c r="A45" s="239" t="s">
        <v>9</v>
      </c>
      <c r="B45" s="239">
        <v>10</v>
      </c>
      <c r="C45" s="239">
        <v>0.58718787504000003</v>
      </c>
      <c r="D45" s="239">
        <v>0.59015618808000003</v>
      </c>
      <c r="E45" s="239">
        <v>0.59312450112000004</v>
      </c>
      <c r="F45" s="239">
        <v>0.59609281416000004</v>
      </c>
      <c r="G45" s="239">
        <v>0.59906112720000004</v>
      </c>
      <c r="H45" s="239">
        <v>0.60202944024000005</v>
      </c>
      <c r="I45" s="239">
        <v>0.60499775328000005</v>
      </c>
      <c r="J45" s="239">
        <v>0.60796606632000005</v>
      </c>
      <c r="K45" s="239">
        <v>0.61093437935999995</v>
      </c>
      <c r="L45" s="239">
        <v>0.61390269239999995</v>
      </c>
      <c r="M45" s="239">
        <v>0.61687100543999995</v>
      </c>
      <c r="N45" s="239">
        <v>0.61983931847999996</v>
      </c>
      <c r="O45" s="239">
        <v>0.62280763151999996</v>
      </c>
      <c r="P45" s="239">
        <v>0.62577594455999996</v>
      </c>
      <c r="Q45" s="239">
        <v>0.62874425759999997</v>
      </c>
      <c r="R45" s="239">
        <v>0.63171257063999997</v>
      </c>
      <c r="S45" s="239">
        <v>0.63468088367999997</v>
      </c>
      <c r="T45" s="239">
        <v>0.63764919671999998</v>
      </c>
      <c r="U45" s="239">
        <v>0.64061750975999998</v>
      </c>
      <c r="V45" s="239">
        <v>0.64358582279999998</v>
      </c>
      <c r="W45" s="239">
        <v>0.64655413583999999</v>
      </c>
      <c r="X45" s="239">
        <v>0.64952244887999999</v>
      </c>
      <c r="Y45" s="239">
        <v>0.65249076192</v>
      </c>
      <c r="Z45" s="239">
        <v>0.65545907496</v>
      </c>
      <c r="AA45" s="239">
        <v>0.658427388</v>
      </c>
      <c r="AB45" s="239">
        <v>0.66139570104000001</v>
      </c>
      <c r="AC45" s="239">
        <v>0.66436401408000001</v>
      </c>
      <c r="AD45" s="239">
        <v>0.66733232712000001</v>
      </c>
      <c r="AE45" s="239">
        <v>0.67030064016000002</v>
      </c>
      <c r="AF45" s="239">
        <v>0.67326895320000002</v>
      </c>
      <c r="AG45" s="239">
        <v>0.67623726624000002</v>
      </c>
      <c r="AH45" s="239">
        <v>0.67920557928000003</v>
      </c>
      <c r="AI45" s="239">
        <v>0.68217389232000003</v>
      </c>
      <c r="AJ45" s="239">
        <v>0.68385460379999996</v>
      </c>
      <c r="AK45" s="239">
        <v>0.68489151449999996</v>
      </c>
      <c r="AL45" s="239">
        <v>0.68592842519999997</v>
      </c>
      <c r="AM45" s="239">
        <v>0.68696533589999997</v>
      </c>
      <c r="AN45" s="239">
        <v>0.68800224659999998</v>
      </c>
      <c r="AO45" s="239">
        <v>0.68903915729999998</v>
      </c>
      <c r="AP45" s="239">
        <v>0.69007606799999999</v>
      </c>
      <c r="AQ45" s="239">
        <v>0.69111297869999999</v>
      </c>
      <c r="AR45" s="239">
        <v>0.6921498894</v>
      </c>
      <c r="AS45" s="239">
        <v>0.6931868001</v>
      </c>
      <c r="AT45" s="239">
        <v>0.6942237108</v>
      </c>
      <c r="AU45" s="239">
        <v>0.69526062150000001</v>
      </c>
      <c r="AV45" s="239">
        <v>0.69629753220000001</v>
      </c>
      <c r="AW45" s="239">
        <v>0.69733444290000002</v>
      </c>
      <c r="AX45" s="239">
        <v>0.69837135360000002</v>
      </c>
      <c r="AY45" s="239">
        <v>0.69940826430000003</v>
      </c>
      <c r="AZ45" s="239">
        <v>0.70044517500000003</v>
      </c>
      <c r="BA45" s="239">
        <v>0.70148208570000004</v>
      </c>
      <c r="BB45" s="239">
        <v>0.70251899640000004</v>
      </c>
      <c r="BC45" s="239">
        <v>0.70355590710000004</v>
      </c>
      <c r="BD45" s="239">
        <v>0.70459281780000005</v>
      </c>
      <c r="BE45" s="239">
        <v>0.70562972850000005</v>
      </c>
      <c r="BF45" s="239">
        <v>0.70666663919999995</v>
      </c>
      <c r="BG45" s="239">
        <v>0.70770354989999995</v>
      </c>
      <c r="BH45" s="239">
        <v>0.70874046059999996</v>
      </c>
      <c r="BI45" s="239">
        <v>0.70977737129999996</v>
      </c>
      <c r="BJ45" s="239">
        <v>0.71081428199999996</v>
      </c>
      <c r="BK45" s="239">
        <v>0.71185119269999997</v>
      </c>
      <c r="BL45" s="239">
        <v>0.71288810339999997</v>
      </c>
      <c r="BM45" s="239">
        <v>0.71392501409999998</v>
      </c>
      <c r="BN45" s="239">
        <v>0.71496192479999998</v>
      </c>
      <c r="BO45" s="239">
        <v>0.71599883549999999</v>
      </c>
      <c r="BP45" s="239">
        <v>0.71703574619999999</v>
      </c>
      <c r="BQ45" s="239">
        <v>0.71795288369999999</v>
      </c>
      <c r="BR45" s="239">
        <v>0.71863047479999997</v>
      </c>
      <c r="BS45" s="239">
        <v>0.71930806589999996</v>
      </c>
      <c r="BT45" s="239">
        <v>0.71998565699999995</v>
      </c>
      <c r="BU45" s="239">
        <v>0.72066324810000004</v>
      </c>
      <c r="BV45" s="239">
        <v>0.72134083920000003</v>
      </c>
      <c r="BW45" s="239">
        <v>0.72201843030000001</v>
      </c>
      <c r="BX45" s="239">
        <v>0.7226960214</v>
      </c>
      <c r="BY45" s="239">
        <v>0.72337361249999999</v>
      </c>
      <c r="BZ45" s="239">
        <v>0.72405120359999997</v>
      </c>
      <c r="CA45" s="239">
        <v>0.72472879469999996</v>
      </c>
      <c r="CB45" s="239">
        <v>0.72540638580000005</v>
      </c>
      <c r="CC45" s="239">
        <v>0.72608397690000004</v>
      </c>
      <c r="CD45" s="239">
        <v>0.72676156800000002</v>
      </c>
      <c r="CE45" s="239">
        <v>0.72743915910000001</v>
      </c>
      <c r="CF45" s="239">
        <v>0.7281167502</v>
      </c>
      <c r="CG45" s="239">
        <v>0.72879434129999998</v>
      </c>
      <c r="CH45" s="239">
        <v>0.72947193239999997</v>
      </c>
      <c r="CI45" s="239">
        <v>0.73014952349999995</v>
      </c>
      <c r="CJ45" s="239">
        <v>0.73082711460000005</v>
      </c>
      <c r="CK45" s="239">
        <v>0.73150470570000004</v>
      </c>
      <c r="CL45" s="239">
        <v>0.73218229680000002</v>
      </c>
      <c r="CM45" s="239">
        <v>0.73285988790000001</v>
      </c>
      <c r="CN45" s="239">
        <v>0.73353747899999999</v>
      </c>
      <c r="CO45" s="239">
        <v>0.73421507009999998</v>
      </c>
      <c r="CP45" s="239">
        <v>0.73489266119999996</v>
      </c>
      <c r="CQ45" s="239">
        <v>0.73557025229999995</v>
      </c>
      <c r="CR45" s="239">
        <v>0.73624784340000005</v>
      </c>
      <c r="CS45" s="239">
        <v>0.73692543450000003</v>
      </c>
      <c r="CT45" s="239">
        <v>0.73760302560000002</v>
      </c>
      <c r="CU45" s="239">
        <v>0.7382806167</v>
      </c>
      <c r="CV45" s="239">
        <v>0.73895820779999999</v>
      </c>
      <c r="CW45" s="239">
        <v>0.73963579889999997</v>
      </c>
      <c r="CX45" s="239">
        <v>0.74031338999999996</v>
      </c>
    </row>
    <row r="46" spans="1:102">
      <c r="A46" s="239" t="s">
        <v>9</v>
      </c>
      <c r="B46" s="239">
        <v>11</v>
      </c>
      <c r="C46" s="239">
        <v>0.72467882309999998</v>
      </c>
      <c r="D46" s="239">
        <v>0.7255229862</v>
      </c>
      <c r="E46" s="239">
        <v>0.72636714930000001</v>
      </c>
      <c r="F46" s="239">
        <v>0.72721131240000003</v>
      </c>
      <c r="G46" s="239">
        <v>0.72805547550000005</v>
      </c>
      <c r="H46" s="239">
        <v>0.72889963859999995</v>
      </c>
      <c r="I46" s="239">
        <v>0.72974380169999997</v>
      </c>
      <c r="J46" s="239">
        <v>0.73058796479999999</v>
      </c>
      <c r="K46" s="239">
        <v>0.73143212790000001</v>
      </c>
      <c r="L46" s="239">
        <v>0.73227629100000002</v>
      </c>
      <c r="M46" s="239">
        <v>0.73312045410000004</v>
      </c>
      <c r="N46" s="239">
        <v>0.73396461719999995</v>
      </c>
      <c r="O46" s="239">
        <v>0.73480878029999996</v>
      </c>
      <c r="P46" s="239">
        <v>0.73565294339999998</v>
      </c>
      <c r="Q46" s="239">
        <v>0.7364971065</v>
      </c>
      <c r="R46" s="239">
        <v>0.73734126960000002</v>
      </c>
      <c r="S46" s="239">
        <v>0.73818543270000003</v>
      </c>
      <c r="T46" s="239">
        <v>0.73902959580000005</v>
      </c>
      <c r="U46" s="239">
        <v>0.73987375889999996</v>
      </c>
      <c r="V46" s="239">
        <v>0.74071792199999997</v>
      </c>
      <c r="W46" s="239">
        <v>0.74156208509999999</v>
      </c>
      <c r="X46" s="239">
        <v>0.74240624820000001</v>
      </c>
      <c r="Y46" s="239">
        <v>0.74325041130000002</v>
      </c>
      <c r="Z46" s="239">
        <v>0.74409457440000004</v>
      </c>
      <c r="AA46" s="239">
        <v>0.74493873749999995</v>
      </c>
      <c r="AB46" s="239">
        <v>0.74578290059999996</v>
      </c>
      <c r="AC46" s="239">
        <v>0.74662706369999998</v>
      </c>
      <c r="AD46" s="239">
        <v>0.7474712268</v>
      </c>
      <c r="AE46" s="239">
        <v>0.74831538990000002</v>
      </c>
      <c r="AF46" s="239">
        <v>0.74915955300000003</v>
      </c>
      <c r="AG46" s="239">
        <v>0.75000371610000005</v>
      </c>
      <c r="AH46" s="239">
        <v>0.75084787919999996</v>
      </c>
      <c r="AI46" s="239">
        <v>0.75169204229999997</v>
      </c>
      <c r="AJ46" s="239">
        <v>0.75225184320000005</v>
      </c>
      <c r="AK46" s="239">
        <v>0.75266946300000004</v>
      </c>
      <c r="AL46" s="239">
        <v>0.75308708280000003</v>
      </c>
      <c r="AM46" s="239">
        <v>0.75350470260000002</v>
      </c>
      <c r="AN46" s="239">
        <v>0.75392232240000001</v>
      </c>
      <c r="AO46" s="239">
        <v>0.7543399422</v>
      </c>
      <c r="AP46" s="239">
        <v>0.75475756199999999</v>
      </c>
      <c r="AQ46" s="239">
        <v>0.75517518179999998</v>
      </c>
      <c r="AR46" s="239">
        <v>0.75559280159999997</v>
      </c>
      <c r="AS46" s="239">
        <v>0.75601042139999997</v>
      </c>
      <c r="AT46" s="239">
        <v>0.75642804119999996</v>
      </c>
      <c r="AU46" s="239">
        <v>0.75684566099999995</v>
      </c>
      <c r="AV46" s="239">
        <v>0.75726328080000005</v>
      </c>
      <c r="AW46" s="239">
        <v>0.75768090060000004</v>
      </c>
      <c r="AX46" s="239">
        <v>0.75809852040000003</v>
      </c>
      <c r="AY46" s="239">
        <v>0.75851614020000002</v>
      </c>
      <c r="AZ46" s="239">
        <v>0.75893376000000001</v>
      </c>
      <c r="BA46" s="239">
        <v>0.7593513798</v>
      </c>
      <c r="BB46" s="239">
        <v>0.75976899959999999</v>
      </c>
      <c r="BC46" s="239">
        <v>0.76018661939999999</v>
      </c>
      <c r="BD46" s="239">
        <v>0.76060423919999998</v>
      </c>
      <c r="BE46" s="239">
        <v>0.76102185899999997</v>
      </c>
      <c r="BF46" s="239">
        <v>0.76143947879999996</v>
      </c>
      <c r="BG46" s="239">
        <v>0.76185709859999995</v>
      </c>
      <c r="BH46" s="239">
        <v>0.76227471840000005</v>
      </c>
      <c r="BI46" s="239">
        <v>0.76269233820000004</v>
      </c>
      <c r="BJ46" s="239">
        <v>0.76310995800000003</v>
      </c>
      <c r="BK46" s="239">
        <v>0.76352757780000002</v>
      </c>
      <c r="BL46" s="239">
        <v>0.76394519760000001</v>
      </c>
      <c r="BM46" s="239">
        <v>0.76436281740000001</v>
      </c>
      <c r="BN46" s="239">
        <v>0.7647804372</v>
      </c>
      <c r="BO46" s="239">
        <v>0.76519805699999999</v>
      </c>
      <c r="BP46" s="239">
        <v>0.76561567679999998</v>
      </c>
      <c r="BQ46" s="239">
        <v>0.76727227499999995</v>
      </c>
      <c r="BR46" s="239">
        <v>0.77140682999999999</v>
      </c>
      <c r="BS46" s="239">
        <v>0.77554138500000003</v>
      </c>
      <c r="BT46" s="239">
        <v>0.77967593999999996</v>
      </c>
      <c r="BU46" s="239">
        <v>0.783810495</v>
      </c>
      <c r="BV46" s="239">
        <v>0.78794505000000004</v>
      </c>
      <c r="BW46" s="239">
        <v>0.79207960499999996</v>
      </c>
      <c r="BX46" s="239">
        <v>0.79621416</v>
      </c>
      <c r="BY46" s="239">
        <v>0.80034871500000004</v>
      </c>
      <c r="BZ46" s="239">
        <v>0.80448326999999997</v>
      </c>
      <c r="CA46" s="239">
        <v>0.80861782500000001</v>
      </c>
      <c r="CB46" s="239">
        <v>0.81275238000000005</v>
      </c>
      <c r="CC46" s="239">
        <v>0.81688693499999998</v>
      </c>
      <c r="CD46" s="239">
        <v>0.82102149000000002</v>
      </c>
      <c r="CE46" s="239">
        <v>0.82515604499999995</v>
      </c>
      <c r="CF46" s="239">
        <v>0.82929059999999999</v>
      </c>
      <c r="CG46" s="239">
        <v>0.83342515500000003</v>
      </c>
      <c r="CH46" s="239">
        <v>0.83755970999999996</v>
      </c>
      <c r="CI46" s="239">
        <v>0.841694265</v>
      </c>
      <c r="CJ46" s="239">
        <v>0.84582882000000004</v>
      </c>
      <c r="CK46" s="239">
        <v>0.84996337499999997</v>
      </c>
      <c r="CL46" s="239">
        <v>0.85409793000000001</v>
      </c>
      <c r="CM46" s="239">
        <v>0.85823248500000004</v>
      </c>
      <c r="CN46" s="239">
        <v>0.86236703999999997</v>
      </c>
      <c r="CO46" s="239">
        <v>0.86650159500000001</v>
      </c>
      <c r="CP46" s="239">
        <v>0.87063615000000005</v>
      </c>
      <c r="CQ46" s="239">
        <v>0.87477070499999998</v>
      </c>
      <c r="CR46" s="239">
        <v>0.87890526000000002</v>
      </c>
      <c r="CS46" s="239">
        <v>0.88303981499999995</v>
      </c>
      <c r="CT46" s="239">
        <v>0.88717436999999999</v>
      </c>
      <c r="CU46" s="239">
        <v>0.89130892500000003</v>
      </c>
      <c r="CV46" s="239">
        <v>0.89544347999999996</v>
      </c>
      <c r="CW46" s="239">
        <v>0.899578035</v>
      </c>
      <c r="CX46" s="239">
        <v>0.90371259000000004</v>
      </c>
    </row>
    <row r="47" spans="1:102">
      <c r="A47" s="239" t="s">
        <v>9</v>
      </c>
      <c r="B47" s="239">
        <v>12</v>
      </c>
      <c r="C47" s="239">
        <v>0.34481367738000002</v>
      </c>
      <c r="D47" s="239">
        <v>0.35704256076000002</v>
      </c>
      <c r="E47" s="239">
        <v>0.36927144414000002</v>
      </c>
      <c r="F47" s="239">
        <v>0.38150032752000002</v>
      </c>
      <c r="G47" s="239">
        <v>0.39372921090000002</v>
      </c>
      <c r="H47" s="239">
        <v>0.40595809428000001</v>
      </c>
      <c r="I47" s="239">
        <v>0.41818697766000001</v>
      </c>
      <c r="J47" s="239">
        <v>0.43041586104000001</v>
      </c>
      <c r="K47" s="239">
        <v>0.44264474442000001</v>
      </c>
      <c r="L47" s="239">
        <v>0.45487362780000001</v>
      </c>
      <c r="M47" s="239">
        <v>0.46710251118000001</v>
      </c>
      <c r="N47" s="239">
        <v>0.47933139456000001</v>
      </c>
      <c r="O47" s="239">
        <v>0.49156027794000001</v>
      </c>
      <c r="P47" s="239">
        <v>0.50378916131999996</v>
      </c>
      <c r="Q47" s="239">
        <v>0.51601804470000001</v>
      </c>
      <c r="R47" s="239">
        <v>0.52824692807999996</v>
      </c>
      <c r="S47" s="239">
        <v>0.54047581146000001</v>
      </c>
      <c r="T47" s="239">
        <v>0.55270469483999995</v>
      </c>
      <c r="U47" s="239">
        <v>0.56493357822000001</v>
      </c>
      <c r="V47" s="239">
        <v>0.57716246159999995</v>
      </c>
      <c r="W47" s="239">
        <v>0.58939134498000001</v>
      </c>
      <c r="X47" s="239">
        <v>0.60162022835999995</v>
      </c>
      <c r="Y47" s="239">
        <v>0.61384911174000001</v>
      </c>
      <c r="Z47" s="239">
        <v>0.62607799511999995</v>
      </c>
      <c r="AA47" s="239">
        <v>0.63830687850000001</v>
      </c>
      <c r="AB47" s="239">
        <v>0.65053576187999995</v>
      </c>
      <c r="AC47" s="239">
        <v>0.66276464526000001</v>
      </c>
      <c r="AD47" s="239">
        <v>0.67499352863999995</v>
      </c>
      <c r="AE47" s="239">
        <v>0.68722241202000001</v>
      </c>
      <c r="AF47" s="239">
        <v>0.69945129539999995</v>
      </c>
      <c r="AG47" s="239">
        <v>0.71168017878000001</v>
      </c>
      <c r="AH47" s="239">
        <v>0.72390906215999995</v>
      </c>
      <c r="AI47" s="239">
        <v>0.73613794554</v>
      </c>
      <c r="AJ47" s="239">
        <v>0.74024993400000005</v>
      </c>
      <c r="AK47" s="239">
        <v>0.74030347500000004</v>
      </c>
      <c r="AL47" s="239">
        <v>0.74035701600000003</v>
      </c>
      <c r="AM47" s="239">
        <v>0.74041055700000002</v>
      </c>
      <c r="AN47" s="239">
        <v>0.74046409800000001</v>
      </c>
      <c r="AO47" s="239">
        <v>0.74051763900000001</v>
      </c>
      <c r="AP47" s="239">
        <v>0.74057118</v>
      </c>
      <c r="AQ47" s="239">
        <v>0.74062472099999999</v>
      </c>
      <c r="AR47" s="239">
        <v>0.74067826199999998</v>
      </c>
      <c r="AS47" s="239">
        <v>0.74073180299999997</v>
      </c>
      <c r="AT47" s="239">
        <v>0.74078534399999996</v>
      </c>
      <c r="AU47" s="239">
        <v>0.74083888499999995</v>
      </c>
      <c r="AV47" s="239">
        <v>0.74089242600000005</v>
      </c>
      <c r="AW47" s="239">
        <v>0.74094596700000004</v>
      </c>
      <c r="AX47" s="239">
        <v>0.74099950800000003</v>
      </c>
      <c r="AY47" s="239">
        <v>0.74105304900000002</v>
      </c>
      <c r="AZ47" s="239">
        <v>0.74110659000000001</v>
      </c>
      <c r="BA47" s="239">
        <v>0.741160131</v>
      </c>
      <c r="BB47" s="239">
        <v>0.74121367199999999</v>
      </c>
      <c r="BC47" s="239">
        <v>0.74126721299999998</v>
      </c>
      <c r="BD47" s="239">
        <v>0.74132075399999997</v>
      </c>
      <c r="BE47" s="239">
        <v>0.74137429499999996</v>
      </c>
      <c r="BF47" s="239">
        <v>0.74142783599999995</v>
      </c>
      <c r="BG47" s="239">
        <v>0.74148137700000005</v>
      </c>
      <c r="BH47" s="239">
        <v>0.74153491800000004</v>
      </c>
      <c r="BI47" s="239">
        <v>0.74158845900000003</v>
      </c>
      <c r="BJ47" s="239">
        <v>0.74164200000000002</v>
      </c>
      <c r="BK47" s="239">
        <v>0.74169554100000001</v>
      </c>
      <c r="BL47" s="239">
        <v>0.741749082</v>
      </c>
      <c r="BM47" s="239">
        <v>0.74180262299999999</v>
      </c>
      <c r="BN47" s="239">
        <v>0.74185616399999998</v>
      </c>
      <c r="BO47" s="239">
        <v>0.74190970499999997</v>
      </c>
      <c r="BP47" s="239">
        <v>0.74196324599999997</v>
      </c>
      <c r="BQ47" s="239">
        <v>0.74263706939999996</v>
      </c>
      <c r="BR47" s="239">
        <v>0.74455145759999997</v>
      </c>
      <c r="BS47" s="239">
        <v>0.74646584579999997</v>
      </c>
      <c r="BT47" s="239">
        <v>0.74838023399999998</v>
      </c>
      <c r="BU47" s="239">
        <v>0.75029462219999998</v>
      </c>
      <c r="BV47" s="239">
        <v>0.75220901039999999</v>
      </c>
      <c r="BW47" s="239">
        <v>0.75412339859999999</v>
      </c>
      <c r="BX47" s="239">
        <v>0.7560377868</v>
      </c>
      <c r="BY47" s="239">
        <v>0.75795217500000001</v>
      </c>
      <c r="BZ47" s="239">
        <v>0.75986656320000001</v>
      </c>
      <c r="CA47" s="239">
        <v>0.76178095140000002</v>
      </c>
      <c r="CB47" s="239">
        <v>0.76369533960000002</v>
      </c>
      <c r="CC47" s="239">
        <v>0.76560972780000003</v>
      </c>
      <c r="CD47" s="239">
        <v>0.76752411600000003</v>
      </c>
      <c r="CE47" s="239">
        <v>0.76943850420000004</v>
      </c>
      <c r="CF47" s="239">
        <v>0.77135289240000005</v>
      </c>
      <c r="CG47" s="239">
        <v>0.77326728060000005</v>
      </c>
      <c r="CH47" s="239">
        <v>0.77518166879999995</v>
      </c>
      <c r="CI47" s="239">
        <v>0.77709605699999995</v>
      </c>
      <c r="CJ47" s="239">
        <v>0.77901044519999996</v>
      </c>
      <c r="CK47" s="239">
        <v>0.78092483339999996</v>
      </c>
      <c r="CL47" s="239">
        <v>0.78283922159999997</v>
      </c>
      <c r="CM47" s="239">
        <v>0.78475360979999997</v>
      </c>
      <c r="CN47" s="239">
        <v>0.78666799799999998</v>
      </c>
      <c r="CO47" s="239">
        <v>0.78858238619999999</v>
      </c>
      <c r="CP47" s="239">
        <v>0.79049677439999999</v>
      </c>
      <c r="CQ47" s="239">
        <v>0.7924111626</v>
      </c>
      <c r="CR47" s="239">
        <v>0.7943255508</v>
      </c>
      <c r="CS47" s="239">
        <v>0.79623993900000001</v>
      </c>
      <c r="CT47" s="239">
        <v>0.79815432720000001</v>
      </c>
      <c r="CU47" s="239">
        <v>0.80006871540000002</v>
      </c>
      <c r="CV47" s="239">
        <v>0.80198310360000002</v>
      </c>
      <c r="CW47" s="239">
        <v>0.80389749180000003</v>
      </c>
      <c r="CX47" s="239">
        <v>0.80581188000000004</v>
      </c>
    </row>
    <row r="49" spans="3:3">
      <c r="C49" s="239">
        <f>SUM(C35,C34,C33,C26,C25,C24,)</f>
        <v>28.063439796000001</v>
      </c>
    </row>
  </sheetData>
  <autoFilter ref="A1:B47" xr:uid="{9F1F2ADA-93F6-4F70-BE65-11702131BF31}"/>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705E4-7060-5E4A-862C-1219ABB762FE}">
  <dimension ref="A1:G26"/>
  <sheetViews>
    <sheetView workbookViewId="0">
      <selection activeCell="I6" sqref="I6"/>
    </sheetView>
  </sheetViews>
  <sheetFormatPr defaultColWidth="8.58203125" defaultRowHeight="14.5"/>
  <cols>
    <col min="1" max="1" width="8.58203125" style="1"/>
    <col min="2" max="2" width="10.58203125" style="1" bestFit="1" customWidth="1"/>
    <col min="3" max="3" width="13.5" style="49" bestFit="1" customWidth="1"/>
    <col min="4" max="4" width="5" style="1" bestFit="1" customWidth="1"/>
    <col min="5" max="5" width="6.5" style="1" bestFit="1" customWidth="1"/>
    <col min="6" max="6" width="8.5" style="1" bestFit="1" customWidth="1"/>
    <col min="7" max="7" width="7.08203125" style="1" bestFit="1" customWidth="1"/>
    <col min="8" max="16384" width="8.58203125" style="1"/>
  </cols>
  <sheetData>
    <row r="1" spans="1:7">
      <c r="A1" s="1" t="s">
        <v>712</v>
      </c>
      <c r="B1" s="1" t="s">
        <v>713</v>
      </c>
      <c r="C1" s="49" t="s">
        <v>714</v>
      </c>
      <c r="D1" s="1" t="s">
        <v>715</v>
      </c>
      <c r="E1" s="1" t="s">
        <v>716</v>
      </c>
      <c r="F1" s="1" t="s">
        <v>18</v>
      </c>
      <c r="G1" s="1" t="s">
        <v>11</v>
      </c>
    </row>
    <row r="2" spans="1:7" s="49" customFormat="1">
      <c r="B2" s="49" t="s">
        <v>717</v>
      </c>
      <c r="C2" s="49" t="s">
        <v>416</v>
      </c>
      <c r="D2" s="49" t="s">
        <v>416</v>
      </c>
      <c r="E2" s="49" t="s">
        <v>416</v>
      </c>
      <c r="F2" s="49" t="s">
        <v>416</v>
      </c>
      <c r="G2" s="49" t="s">
        <v>416</v>
      </c>
    </row>
    <row r="4" spans="1:7">
      <c r="A4" s="1">
        <v>1996</v>
      </c>
      <c r="B4" s="1">
        <v>12.71</v>
      </c>
      <c r="C4" s="50">
        <f t="shared" ref="C4:C26" si="0">AVERAGE(D4:G4)</f>
        <v>1104.5</v>
      </c>
      <c r="D4" s="1">
        <v>456</v>
      </c>
      <c r="E4" s="1">
        <v>2360</v>
      </c>
      <c r="F4" s="1">
        <v>785</v>
      </c>
      <c r="G4" s="1">
        <v>817</v>
      </c>
    </row>
    <row r="5" spans="1:7">
      <c r="A5" s="1">
        <v>1997</v>
      </c>
      <c r="B5" s="1">
        <v>25.75</v>
      </c>
      <c r="C5" s="50">
        <f t="shared" si="0"/>
        <v>2261.75</v>
      </c>
      <c r="D5" s="1">
        <v>965</v>
      </c>
      <c r="E5" s="1">
        <v>3796</v>
      </c>
      <c r="F5" s="1">
        <v>2309</v>
      </c>
      <c r="G5" s="1">
        <v>1977</v>
      </c>
    </row>
    <row r="6" spans="1:7">
      <c r="A6" s="1">
        <v>1998</v>
      </c>
      <c r="B6" s="1">
        <v>17.89</v>
      </c>
      <c r="C6" s="50">
        <f t="shared" si="0"/>
        <v>2507.25</v>
      </c>
      <c r="D6" s="1">
        <v>1947</v>
      </c>
      <c r="E6" s="1">
        <v>3961</v>
      </c>
      <c r="F6" s="1">
        <v>1903</v>
      </c>
      <c r="G6" s="1">
        <v>2218</v>
      </c>
    </row>
    <row r="7" spans="1:7">
      <c r="A7" s="1">
        <v>1999</v>
      </c>
      <c r="B7" s="1">
        <v>15.3</v>
      </c>
      <c r="C7" s="50">
        <f t="shared" si="0"/>
        <v>2289.75</v>
      </c>
      <c r="D7" s="1">
        <v>1923</v>
      </c>
      <c r="E7" s="1">
        <v>3410</v>
      </c>
      <c r="F7" s="1">
        <v>1691</v>
      </c>
      <c r="G7" s="1">
        <v>2135</v>
      </c>
    </row>
    <row r="8" spans="1:7">
      <c r="A8" s="1">
        <v>2000</v>
      </c>
      <c r="B8" s="1">
        <v>11.56</v>
      </c>
      <c r="C8" s="50">
        <f t="shared" si="0"/>
        <v>1011.5</v>
      </c>
      <c r="D8" s="1">
        <v>1099</v>
      </c>
      <c r="E8" s="1">
        <v>1191</v>
      </c>
      <c r="F8" s="1">
        <v>68</v>
      </c>
      <c r="G8" s="1">
        <v>1688</v>
      </c>
    </row>
    <row r="9" spans="1:7">
      <c r="A9" s="1">
        <v>2001</v>
      </c>
      <c r="B9" s="1">
        <v>11.35</v>
      </c>
      <c r="C9" s="50">
        <f t="shared" si="0"/>
        <v>407.25</v>
      </c>
      <c r="D9" s="1">
        <v>288</v>
      </c>
      <c r="E9" s="1">
        <v>703</v>
      </c>
      <c r="F9" s="1">
        <v>44</v>
      </c>
      <c r="G9" s="1">
        <v>594</v>
      </c>
    </row>
    <row r="10" spans="1:7">
      <c r="A10" s="1">
        <v>2002</v>
      </c>
      <c r="B10" s="1">
        <v>15.65</v>
      </c>
      <c r="C10" s="50">
        <f t="shared" si="0"/>
        <v>369.5</v>
      </c>
      <c r="D10" s="1">
        <v>184</v>
      </c>
      <c r="E10" s="1">
        <v>701</v>
      </c>
      <c r="F10" s="1">
        <v>48</v>
      </c>
      <c r="G10" s="1">
        <v>545</v>
      </c>
    </row>
    <row r="11" spans="1:7">
      <c r="A11" s="1">
        <v>2003</v>
      </c>
      <c r="B11" s="1">
        <v>10.63</v>
      </c>
      <c r="C11" s="50">
        <f t="shared" si="0"/>
        <v>344.5</v>
      </c>
      <c r="D11" s="1">
        <v>217</v>
      </c>
      <c r="E11" s="1">
        <v>580</v>
      </c>
      <c r="F11" s="1">
        <v>31</v>
      </c>
      <c r="G11" s="1">
        <v>550</v>
      </c>
    </row>
    <row r="12" spans="1:7">
      <c r="A12" s="1">
        <v>2004</v>
      </c>
      <c r="B12" s="1">
        <v>17.18</v>
      </c>
      <c r="C12" s="50">
        <f t="shared" si="0"/>
        <v>418</v>
      </c>
      <c r="D12" s="1">
        <v>230</v>
      </c>
      <c r="E12" s="1">
        <v>850</v>
      </c>
      <c r="F12" s="1">
        <v>114</v>
      </c>
      <c r="G12" s="1">
        <v>478</v>
      </c>
    </row>
    <row r="13" spans="1:7">
      <c r="A13" s="1">
        <v>2005</v>
      </c>
      <c r="B13" s="1">
        <v>30.08</v>
      </c>
      <c r="C13" s="50">
        <f t="shared" si="0"/>
        <v>1535</v>
      </c>
      <c r="D13" s="1">
        <v>540</v>
      </c>
      <c r="E13" s="1">
        <v>3506</v>
      </c>
      <c r="F13" s="1">
        <v>1057</v>
      </c>
      <c r="G13" s="1">
        <v>1037</v>
      </c>
    </row>
    <row r="14" spans="1:7">
      <c r="A14" s="1">
        <v>2006</v>
      </c>
      <c r="B14" s="1">
        <v>20.149999999999999</v>
      </c>
      <c r="C14" s="50">
        <f t="shared" si="0"/>
        <v>1521</v>
      </c>
      <c r="D14" s="1">
        <v>774</v>
      </c>
      <c r="E14" s="1">
        <v>3548</v>
      </c>
      <c r="F14" s="1">
        <v>397</v>
      </c>
      <c r="G14" s="1">
        <v>1365</v>
      </c>
    </row>
    <row r="15" spans="1:7">
      <c r="A15" s="1">
        <v>2007</v>
      </c>
      <c r="B15" s="1">
        <v>11.96</v>
      </c>
      <c r="C15" s="50">
        <f t="shared" si="0"/>
        <v>807.25</v>
      </c>
      <c r="D15" s="1">
        <v>822</v>
      </c>
      <c r="E15" s="1">
        <v>1241</v>
      </c>
      <c r="F15" s="1">
        <v>31</v>
      </c>
      <c r="G15" s="1">
        <v>1135</v>
      </c>
    </row>
    <row r="16" spans="1:7">
      <c r="A16" s="1">
        <v>2008</v>
      </c>
      <c r="B16" s="1">
        <v>9.39</v>
      </c>
      <c r="C16" s="50">
        <f t="shared" si="0"/>
        <v>698.75</v>
      </c>
      <c r="D16" s="1">
        <v>417</v>
      </c>
      <c r="E16" s="1">
        <v>1123</v>
      </c>
      <c r="F16" s="1">
        <v>414</v>
      </c>
      <c r="G16" s="1">
        <v>841</v>
      </c>
    </row>
    <row r="17" spans="1:7">
      <c r="A17" s="1">
        <v>2009</v>
      </c>
      <c r="B17" s="1">
        <v>10.36</v>
      </c>
      <c r="C17" s="50">
        <f t="shared" si="0"/>
        <v>1229.5</v>
      </c>
      <c r="D17" s="1">
        <v>554</v>
      </c>
      <c r="E17" s="1">
        <v>2388</v>
      </c>
      <c r="F17" s="1">
        <v>981</v>
      </c>
      <c r="G17" s="1">
        <v>995</v>
      </c>
    </row>
    <row r="18" spans="1:7">
      <c r="A18" s="1">
        <v>2010</v>
      </c>
      <c r="B18" s="1">
        <v>12.49</v>
      </c>
      <c r="C18" s="50">
        <f t="shared" si="0"/>
        <v>721.25</v>
      </c>
      <c r="D18" s="1">
        <v>555</v>
      </c>
      <c r="E18" s="1">
        <v>1057</v>
      </c>
      <c r="F18" s="1">
        <v>457</v>
      </c>
      <c r="G18" s="1">
        <v>816</v>
      </c>
    </row>
    <row r="19" spans="1:7">
      <c r="A19" s="1">
        <v>2011</v>
      </c>
      <c r="B19" s="1">
        <v>24.66</v>
      </c>
      <c r="C19" s="50">
        <f t="shared" si="0"/>
        <v>2255.25</v>
      </c>
      <c r="D19" s="1">
        <v>748</v>
      </c>
      <c r="E19" s="1">
        <v>3951</v>
      </c>
      <c r="F19" s="1">
        <v>3010</v>
      </c>
      <c r="G19" s="1">
        <v>1312</v>
      </c>
    </row>
    <row r="20" spans="1:7">
      <c r="A20" s="1">
        <v>2012</v>
      </c>
      <c r="B20" s="1">
        <v>11.44</v>
      </c>
      <c r="C20" s="50">
        <f t="shared" si="0"/>
        <v>1051.75</v>
      </c>
      <c r="D20" s="1">
        <v>1372</v>
      </c>
      <c r="E20" s="1">
        <v>1208</v>
      </c>
      <c r="F20" s="1">
        <v>28</v>
      </c>
      <c r="G20" s="1">
        <v>1599</v>
      </c>
    </row>
    <row r="21" spans="1:7">
      <c r="A21" s="1">
        <v>2013</v>
      </c>
      <c r="B21" s="1">
        <v>12.79</v>
      </c>
      <c r="C21" s="50">
        <f t="shared" si="0"/>
        <v>555</v>
      </c>
      <c r="D21" s="1">
        <v>397</v>
      </c>
      <c r="E21" s="1">
        <v>1019</v>
      </c>
      <c r="F21" s="1">
        <v>5</v>
      </c>
      <c r="G21" s="1">
        <v>799</v>
      </c>
    </row>
    <row r="22" spans="1:7">
      <c r="A22" s="1">
        <v>2014</v>
      </c>
      <c r="B22" s="1">
        <v>19.43</v>
      </c>
      <c r="C22" s="50">
        <f t="shared" si="0"/>
        <v>695.5</v>
      </c>
      <c r="D22" s="1">
        <v>763</v>
      </c>
      <c r="E22" s="1">
        <v>979</v>
      </c>
      <c r="F22" s="1">
        <v>116</v>
      </c>
      <c r="G22" s="1">
        <v>924</v>
      </c>
    </row>
    <row r="23" spans="1:7">
      <c r="A23" s="1">
        <v>2015</v>
      </c>
      <c r="B23" s="1">
        <v>17.68</v>
      </c>
      <c r="C23" s="50">
        <f t="shared" si="0"/>
        <v>639.25</v>
      </c>
      <c r="D23" s="1">
        <v>541</v>
      </c>
      <c r="E23" s="1">
        <v>1041</v>
      </c>
      <c r="F23" s="1">
        <v>121</v>
      </c>
      <c r="G23" s="1">
        <v>854</v>
      </c>
    </row>
    <row r="24" spans="1:7">
      <c r="A24" s="1">
        <v>2016</v>
      </c>
      <c r="B24" s="1">
        <v>22.93</v>
      </c>
      <c r="C24" s="50">
        <f t="shared" si="0"/>
        <v>952.25</v>
      </c>
      <c r="D24" s="1">
        <v>836</v>
      </c>
      <c r="E24" s="1">
        <v>1823</v>
      </c>
      <c r="F24" s="1">
        <v>74</v>
      </c>
      <c r="G24" s="1">
        <v>1076</v>
      </c>
    </row>
    <row r="25" spans="1:7">
      <c r="A25" s="1">
        <v>2017</v>
      </c>
      <c r="B25" s="1">
        <v>18.61</v>
      </c>
      <c r="C25" s="50">
        <f t="shared" si="0"/>
        <v>2617.5</v>
      </c>
      <c r="D25" s="1">
        <v>2035</v>
      </c>
      <c r="E25" s="1">
        <v>4787</v>
      </c>
      <c r="F25" s="1">
        <v>720</v>
      </c>
      <c r="G25" s="1">
        <v>2928</v>
      </c>
    </row>
    <row r="26" spans="1:7">
      <c r="A26" s="1">
        <v>2018</v>
      </c>
      <c r="B26" s="1">
        <v>10.36</v>
      </c>
      <c r="C26" s="50">
        <f t="shared" si="0"/>
        <v>1157.75</v>
      </c>
      <c r="D26" s="1">
        <v>621</v>
      </c>
      <c r="E26" s="1">
        <v>1729</v>
      </c>
      <c r="F26" s="1">
        <v>90</v>
      </c>
      <c r="G26" s="1">
        <v>2191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2BB3-D1B9-5444-A96A-0C3E4D891688}">
  <dimension ref="A1:F24"/>
  <sheetViews>
    <sheetView zoomScale="155" zoomScaleNormal="155" workbookViewId="0">
      <selection activeCell="C1" sqref="C1"/>
    </sheetView>
  </sheetViews>
  <sheetFormatPr defaultColWidth="8.58203125" defaultRowHeight="14.5"/>
  <cols>
    <col min="1" max="1" width="10" style="49" bestFit="1" customWidth="1"/>
    <col min="2" max="2" width="10.08203125" style="49" bestFit="1" customWidth="1"/>
    <col min="3" max="16384" width="8.58203125" style="1"/>
  </cols>
  <sheetData>
    <row r="1" spans="1:6">
      <c r="A1" s="49" t="s">
        <v>718</v>
      </c>
      <c r="B1" s="49" t="s">
        <v>719</v>
      </c>
    </row>
    <row r="2" spans="1:6">
      <c r="A2" s="49">
        <v>2000</v>
      </c>
    </row>
    <row r="3" spans="1:6">
      <c r="A3" s="49">
        <v>2001</v>
      </c>
    </row>
    <row r="4" spans="1:6">
      <c r="A4" s="49">
        <v>2002</v>
      </c>
    </row>
    <row r="5" spans="1:6">
      <c r="A5" s="49">
        <v>2003</v>
      </c>
    </row>
    <row r="6" spans="1:6">
      <c r="A6" s="49">
        <v>2004</v>
      </c>
    </row>
    <row r="7" spans="1:6">
      <c r="A7" s="49">
        <v>2005</v>
      </c>
    </row>
    <row r="8" spans="1:6">
      <c r="A8" s="49">
        <v>2006</v>
      </c>
    </row>
    <row r="9" spans="1:6">
      <c r="A9" s="49">
        <v>2007</v>
      </c>
    </row>
    <row r="10" spans="1:6">
      <c r="A10" s="49">
        <v>2008</v>
      </c>
    </row>
    <row r="11" spans="1:6">
      <c r="A11" s="49">
        <v>2009</v>
      </c>
    </row>
    <row r="12" spans="1:6">
      <c r="A12" s="49">
        <v>2010</v>
      </c>
    </row>
    <row r="13" spans="1:6">
      <c r="A13" s="49">
        <v>2011</v>
      </c>
    </row>
    <row r="14" spans="1:6">
      <c r="A14" s="49">
        <v>2012</v>
      </c>
    </row>
    <row r="15" spans="1:6">
      <c r="A15" s="49">
        <v>2013</v>
      </c>
      <c r="B15" s="48">
        <v>386.16336086219701</v>
      </c>
      <c r="E15" s="49"/>
      <c r="F15" s="49"/>
    </row>
    <row r="16" spans="1:6">
      <c r="A16" s="49">
        <v>2014</v>
      </c>
      <c r="B16" s="48">
        <v>546.55920369888895</v>
      </c>
    </row>
    <row r="17" spans="1:2">
      <c r="A17" s="49">
        <v>2015</v>
      </c>
      <c r="B17" s="48">
        <v>869.22076901829303</v>
      </c>
    </row>
    <row r="18" spans="1:2">
      <c r="A18" s="49">
        <v>2018</v>
      </c>
      <c r="B18" s="48">
        <v>6.5327274448560004</v>
      </c>
    </row>
    <row r="19" spans="1:2">
      <c r="A19" s="49">
        <v>2017</v>
      </c>
    </row>
    <row r="20" spans="1:2">
      <c r="A20" s="49">
        <v>2018</v>
      </c>
    </row>
    <row r="21" spans="1:2">
      <c r="A21" s="49">
        <v>2019</v>
      </c>
    </row>
    <row r="22" spans="1:2">
      <c r="A22" s="49">
        <v>2020</v>
      </c>
    </row>
    <row r="23" spans="1:2">
      <c r="A23" s="49">
        <v>2021</v>
      </c>
    </row>
    <row r="24" spans="1:2">
      <c r="B24" s="49">
        <f>AVERAGE(B2:B23)</f>
        <v>452.11901525605873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3358D-3BB6-BA46-A26C-CCC005521EDF}">
  <dimension ref="A1:B3"/>
  <sheetViews>
    <sheetView zoomScale="145" zoomScaleNormal="145" workbookViewId="0">
      <selection activeCell="J21" sqref="J21"/>
    </sheetView>
  </sheetViews>
  <sheetFormatPr defaultColWidth="8.58203125" defaultRowHeight="14.5"/>
  <cols>
    <col min="1" max="1" width="21.08203125" style="1" customWidth="1"/>
    <col min="2" max="2" width="14" style="1" customWidth="1"/>
    <col min="3" max="16384" width="8.58203125" style="1"/>
  </cols>
  <sheetData>
    <row r="1" spans="1:2" s="36" customFormat="1">
      <c r="A1" s="36" t="s">
        <v>720</v>
      </c>
      <c r="B1" s="36" t="s">
        <v>2</v>
      </c>
    </row>
    <row r="2" spans="1:2">
      <c r="A2" s="1" t="s">
        <v>721</v>
      </c>
      <c r="B2" s="1" t="s">
        <v>426</v>
      </c>
    </row>
    <row r="3" spans="1:2">
      <c r="A3" s="1" t="s">
        <v>4</v>
      </c>
      <c r="B3" s="1" t="s">
        <v>722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CF447-E0C8-A148-94FB-307B6293D9AE}">
  <dimension ref="A1:C4"/>
  <sheetViews>
    <sheetView workbookViewId="0">
      <selection activeCell="B5" sqref="B5"/>
    </sheetView>
  </sheetViews>
  <sheetFormatPr defaultColWidth="8.58203125" defaultRowHeight="14.5"/>
  <cols>
    <col min="1" max="16384" width="8.58203125" style="1"/>
  </cols>
  <sheetData>
    <row r="1" spans="1:3">
      <c r="A1" s="36" t="s">
        <v>720</v>
      </c>
      <c r="B1" s="36" t="s">
        <v>723</v>
      </c>
      <c r="C1" s="36"/>
    </row>
    <row r="2" spans="1:3">
      <c r="A2" s="1" t="s">
        <v>724</v>
      </c>
      <c r="B2" s="1" t="s">
        <v>287</v>
      </c>
    </row>
    <row r="3" spans="1:3">
      <c r="A3" s="1" t="s">
        <v>725</v>
      </c>
      <c r="B3" s="1" t="s">
        <v>286</v>
      </c>
    </row>
    <row r="4" spans="1:3">
      <c r="A4" s="1" t="s">
        <v>275</v>
      </c>
      <c r="B4" s="1" t="s">
        <v>618</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ED1B9-32DE-EF47-8CCE-BD79672E9E35}">
  <dimension ref="A1:G115"/>
  <sheetViews>
    <sheetView zoomScale="170" zoomScaleNormal="110" workbookViewId="0">
      <selection activeCell="G3" sqref="G3"/>
    </sheetView>
  </sheetViews>
  <sheetFormatPr defaultColWidth="8.58203125" defaultRowHeight="14.5"/>
  <cols>
    <col min="1" max="6" width="8.58203125" style="1"/>
    <col min="7" max="7" width="57" style="1" bestFit="1" customWidth="1"/>
    <col min="8" max="16384" width="8.58203125" style="1"/>
  </cols>
  <sheetData>
    <row r="1" spans="1:7">
      <c r="B1" s="1" t="s">
        <v>718</v>
      </c>
      <c r="C1" s="1" t="s">
        <v>2</v>
      </c>
      <c r="D1" s="1" t="s">
        <v>726</v>
      </c>
      <c r="G1" s="1" t="s">
        <v>727</v>
      </c>
    </row>
    <row r="2" spans="1:7">
      <c r="A2" s="1">
        <v>1</v>
      </c>
      <c r="B2" s="1">
        <v>2017</v>
      </c>
      <c r="C2" s="1" t="s">
        <v>728</v>
      </c>
      <c r="D2" s="1">
        <v>0.51531725250000004</v>
      </c>
      <c r="G2" s="1" t="s">
        <v>729</v>
      </c>
    </row>
    <row r="3" spans="1:7">
      <c r="A3" s="1">
        <v>2</v>
      </c>
      <c r="B3" s="1">
        <v>2018</v>
      </c>
      <c r="C3" s="1" t="s">
        <v>728</v>
      </c>
      <c r="D3" s="1">
        <v>4.3946779994999998</v>
      </c>
      <c r="G3" s="1" t="s">
        <v>730</v>
      </c>
    </row>
    <row r="4" spans="1:7">
      <c r="A4" s="1">
        <v>3</v>
      </c>
      <c r="B4" s="1">
        <v>2019</v>
      </c>
      <c r="C4" s="1" t="s">
        <v>728</v>
      </c>
      <c r="D4" s="1">
        <v>3.3525986099999998</v>
      </c>
    </row>
    <row r="5" spans="1:7">
      <c r="A5" s="1">
        <v>4</v>
      </c>
      <c r="B5" s="1">
        <v>2020</v>
      </c>
      <c r="C5" s="1" t="s">
        <v>728</v>
      </c>
      <c r="D5" s="1">
        <v>2.4763713914999999</v>
      </c>
    </row>
    <row r="6" spans="1:7">
      <c r="A6" s="1">
        <v>5</v>
      </c>
      <c r="B6" s="1">
        <v>2021</v>
      </c>
      <c r="C6" s="1" t="s">
        <v>728</v>
      </c>
      <c r="D6" s="1">
        <v>3.2942696565</v>
      </c>
    </row>
    <row r="7" spans="1:7">
      <c r="A7" s="1">
        <v>6</v>
      </c>
      <c r="B7" s="1">
        <v>2001</v>
      </c>
      <c r="C7" s="1" t="s">
        <v>4</v>
      </c>
      <c r="D7" s="1">
        <v>49.295000399999999</v>
      </c>
    </row>
    <row r="8" spans="1:7">
      <c r="A8" s="1">
        <v>7</v>
      </c>
      <c r="B8" s="1">
        <v>2002</v>
      </c>
      <c r="C8" s="1" t="s">
        <v>4</v>
      </c>
      <c r="D8" s="1">
        <v>47.098629600000002</v>
      </c>
    </row>
    <row r="9" spans="1:7">
      <c r="A9" s="1">
        <v>8</v>
      </c>
      <c r="B9" s="1">
        <v>2003</v>
      </c>
      <c r="C9" s="1" t="s">
        <v>4</v>
      </c>
      <c r="D9" s="1">
        <v>41.398892699999998</v>
      </c>
    </row>
    <row r="10" spans="1:7">
      <c r="A10" s="1">
        <v>9</v>
      </c>
      <c r="B10" s="1">
        <v>2004</v>
      </c>
      <c r="C10" s="1" t="s">
        <v>4</v>
      </c>
      <c r="D10" s="1">
        <v>88.636927200000002</v>
      </c>
    </row>
    <row r="11" spans="1:7">
      <c r="A11" s="1">
        <v>10</v>
      </c>
      <c r="B11" s="1">
        <v>2005</v>
      </c>
      <c r="C11" s="1" t="s">
        <v>4</v>
      </c>
      <c r="D11" s="1">
        <v>108.9904392</v>
      </c>
    </row>
    <row r="12" spans="1:7">
      <c r="A12" s="1">
        <v>11</v>
      </c>
      <c r="B12" s="1">
        <v>2006</v>
      </c>
      <c r="C12" s="1" t="s">
        <v>4</v>
      </c>
      <c r="D12" s="1">
        <v>59.812237500000002</v>
      </c>
    </row>
    <row r="13" spans="1:7">
      <c r="A13" s="1">
        <v>12</v>
      </c>
      <c r="B13" s="1">
        <v>2007</v>
      </c>
      <c r="C13" s="1" t="s">
        <v>4</v>
      </c>
      <c r="D13" s="1">
        <v>66.641292899999996</v>
      </c>
    </row>
    <row r="14" spans="1:7">
      <c r="A14" s="1">
        <v>13</v>
      </c>
      <c r="B14" s="1">
        <v>2008</v>
      </c>
      <c r="C14" s="1" t="s">
        <v>4</v>
      </c>
      <c r="D14" s="1">
        <v>78.928357500000004</v>
      </c>
    </row>
    <row r="15" spans="1:7">
      <c r="A15" s="1">
        <v>14</v>
      </c>
      <c r="B15" s="1">
        <v>2009</v>
      </c>
      <c r="C15" s="1" t="s">
        <v>4</v>
      </c>
      <c r="D15" s="1">
        <v>57.7881894</v>
      </c>
    </row>
    <row r="16" spans="1:7">
      <c r="A16" s="1">
        <v>15</v>
      </c>
      <c r="B16" s="1">
        <v>2010</v>
      </c>
      <c r="C16" s="1" t="s">
        <v>4</v>
      </c>
      <c r="D16" s="1">
        <v>173.12660819999999</v>
      </c>
    </row>
    <row r="17" spans="1:4">
      <c r="A17" s="1">
        <v>16</v>
      </c>
      <c r="B17" s="1">
        <v>2011</v>
      </c>
      <c r="C17" s="1" t="s">
        <v>4</v>
      </c>
      <c r="D17" s="1">
        <v>82.678805400000002</v>
      </c>
    </row>
    <row r="18" spans="1:4">
      <c r="A18" s="1">
        <v>17</v>
      </c>
      <c r="B18" s="1">
        <v>2012</v>
      </c>
      <c r="C18" s="1" t="s">
        <v>4</v>
      </c>
      <c r="D18" s="1">
        <v>50.123497800000003</v>
      </c>
    </row>
    <row r="19" spans="1:4">
      <c r="A19" s="1">
        <v>18</v>
      </c>
      <c r="B19" s="1">
        <v>2013</v>
      </c>
      <c r="C19" s="1" t="s">
        <v>4</v>
      </c>
      <c r="D19" s="1">
        <v>59.139405600000003</v>
      </c>
    </row>
    <row r="20" spans="1:4">
      <c r="A20" s="1">
        <v>19</v>
      </c>
      <c r="B20" s="1">
        <v>2014</v>
      </c>
      <c r="C20" s="1" t="s">
        <v>4</v>
      </c>
      <c r="D20" s="1">
        <v>44.438633400000001</v>
      </c>
    </row>
    <row r="21" spans="1:4">
      <c r="A21" s="1">
        <v>20</v>
      </c>
      <c r="B21" s="1">
        <v>2015</v>
      </c>
      <c r="C21" s="1" t="s">
        <v>4</v>
      </c>
      <c r="D21" s="1">
        <v>60.846768599999997</v>
      </c>
    </row>
    <row r="22" spans="1:4">
      <c r="A22" s="1">
        <v>21</v>
      </c>
      <c r="B22" s="1">
        <v>2016</v>
      </c>
      <c r="C22" s="1" t="s">
        <v>4</v>
      </c>
      <c r="D22" s="1">
        <v>154.78346160000001</v>
      </c>
    </row>
    <row r="23" spans="1:4">
      <c r="A23" s="1">
        <v>22</v>
      </c>
      <c r="B23" s="1">
        <v>2017</v>
      </c>
      <c r="C23" s="1" t="s">
        <v>4</v>
      </c>
      <c r="D23" s="1">
        <v>78.895836299999999</v>
      </c>
    </row>
    <row r="24" spans="1:4">
      <c r="A24" s="1">
        <v>23</v>
      </c>
      <c r="B24" s="1">
        <v>2018</v>
      </c>
      <c r="C24" s="1" t="s">
        <v>4</v>
      </c>
      <c r="D24" s="1">
        <v>92.071483200000003</v>
      </c>
    </row>
    <row r="25" spans="1:4">
      <c r="A25" s="1">
        <v>24</v>
      </c>
      <c r="B25" s="1">
        <v>2019</v>
      </c>
      <c r="C25" s="1" t="s">
        <v>4</v>
      </c>
      <c r="D25" s="1">
        <v>74.761876200000003</v>
      </c>
    </row>
    <row r="26" spans="1:4">
      <c r="A26" s="1">
        <v>25</v>
      </c>
      <c r="B26" s="1">
        <v>2020</v>
      </c>
      <c r="C26" s="1" t="s">
        <v>4</v>
      </c>
      <c r="D26" s="1">
        <v>44.632967399999998</v>
      </c>
    </row>
    <row r="27" spans="1:4">
      <c r="A27" s="1">
        <v>26</v>
      </c>
      <c r="B27" s="1">
        <v>2021</v>
      </c>
      <c r="C27" s="1" t="s">
        <v>4</v>
      </c>
      <c r="D27" s="1">
        <v>44.5373868</v>
      </c>
    </row>
    <row r="28" spans="1:4">
      <c r="A28" s="1">
        <v>27</v>
      </c>
      <c r="B28" s="1">
        <v>2001</v>
      </c>
      <c r="C28" s="1" t="s">
        <v>731</v>
      </c>
      <c r="D28" s="1">
        <v>0.75116039999999995</v>
      </c>
    </row>
    <row r="29" spans="1:4">
      <c r="A29" s="1">
        <v>28</v>
      </c>
      <c r="B29" s="1">
        <v>2002</v>
      </c>
      <c r="C29" s="1" t="s">
        <v>731</v>
      </c>
      <c r="D29" s="1">
        <v>1.0914432000000001</v>
      </c>
    </row>
    <row r="30" spans="1:4">
      <c r="A30" s="1">
        <v>29</v>
      </c>
      <c r="B30" s="1">
        <v>2003</v>
      </c>
      <c r="C30" s="1" t="s">
        <v>731</v>
      </c>
      <c r="D30" s="1">
        <v>0.95997030000000005</v>
      </c>
    </row>
    <row r="31" spans="1:4">
      <c r="A31" s="1">
        <v>30</v>
      </c>
      <c r="B31" s="1">
        <v>2004</v>
      </c>
      <c r="C31" s="1" t="s">
        <v>731</v>
      </c>
      <c r="D31" s="1">
        <v>2.6764551000000001</v>
      </c>
    </row>
    <row r="32" spans="1:4">
      <c r="A32" s="1">
        <v>31</v>
      </c>
      <c r="B32" s="1">
        <v>2005</v>
      </c>
      <c r="C32" s="1" t="s">
        <v>731</v>
      </c>
      <c r="D32" s="1">
        <v>2.4349257</v>
      </c>
    </row>
    <row r="33" spans="1:4">
      <c r="A33" s="1">
        <v>32</v>
      </c>
      <c r="B33" s="1">
        <v>2006</v>
      </c>
      <c r="C33" s="1" t="s">
        <v>731</v>
      </c>
      <c r="D33" s="1">
        <v>0.73172700000000002</v>
      </c>
    </row>
    <row r="34" spans="1:4">
      <c r="A34" s="1">
        <v>33</v>
      </c>
      <c r="B34" s="1">
        <v>2007</v>
      </c>
      <c r="C34" s="1" t="s">
        <v>731</v>
      </c>
      <c r="D34" s="1">
        <v>1.0999701</v>
      </c>
    </row>
    <row r="35" spans="1:4">
      <c r="A35" s="1">
        <v>34</v>
      </c>
      <c r="B35" s="1">
        <v>2008</v>
      </c>
      <c r="C35" s="1" t="s">
        <v>731</v>
      </c>
      <c r="D35" s="1">
        <v>1.3198848000000001</v>
      </c>
    </row>
    <row r="36" spans="1:4">
      <c r="A36" s="1">
        <v>35</v>
      </c>
      <c r="B36" s="1">
        <v>2009</v>
      </c>
      <c r="C36" s="1" t="s">
        <v>731</v>
      </c>
      <c r="D36" s="1">
        <v>1.294899</v>
      </c>
    </row>
    <row r="37" spans="1:4">
      <c r="A37" s="1">
        <v>36</v>
      </c>
      <c r="B37" s="1">
        <v>2010</v>
      </c>
      <c r="C37" s="1" t="s">
        <v>731</v>
      </c>
      <c r="D37" s="1">
        <v>1.7297708999999999</v>
      </c>
    </row>
    <row r="38" spans="1:4">
      <c r="A38" s="1">
        <v>37</v>
      </c>
      <c r="B38" s="1">
        <v>2011</v>
      </c>
      <c r="C38" s="1" t="s">
        <v>731</v>
      </c>
      <c r="D38" s="1">
        <v>0.65498489999999998</v>
      </c>
    </row>
    <row r="39" spans="1:4">
      <c r="A39" s="1">
        <v>38</v>
      </c>
      <c r="B39" s="1">
        <v>2012</v>
      </c>
      <c r="C39" s="1" t="s">
        <v>731</v>
      </c>
      <c r="D39" s="1">
        <v>0.61849770000000004</v>
      </c>
    </row>
    <row r="40" spans="1:4">
      <c r="A40" s="1">
        <v>39</v>
      </c>
      <c r="B40" s="1">
        <v>2013</v>
      </c>
      <c r="C40" s="1" t="s">
        <v>731</v>
      </c>
      <c r="D40" s="1">
        <v>0.90107519999999997</v>
      </c>
    </row>
    <row r="41" spans="1:4">
      <c r="A41" s="1">
        <v>40</v>
      </c>
      <c r="B41" s="1">
        <v>2017</v>
      </c>
      <c r="C41" s="1" t="s">
        <v>731</v>
      </c>
      <c r="D41" s="1">
        <v>8.4376649999999997E-2</v>
      </c>
    </row>
    <row r="42" spans="1:4">
      <c r="A42" s="1">
        <v>41</v>
      </c>
      <c r="B42" s="1">
        <v>2001</v>
      </c>
      <c r="C42" s="1" t="s">
        <v>6</v>
      </c>
      <c r="D42" s="1">
        <v>4.0473030000000003</v>
      </c>
    </row>
    <row r="43" spans="1:4">
      <c r="A43" s="1">
        <v>42</v>
      </c>
      <c r="B43" s="1">
        <v>2002</v>
      </c>
      <c r="C43" s="1" t="s">
        <v>6</v>
      </c>
      <c r="D43" s="1">
        <v>3.5721761999999999</v>
      </c>
    </row>
    <row r="44" spans="1:4">
      <c r="A44" s="1">
        <v>43</v>
      </c>
      <c r="B44" s="1">
        <v>2003</v>
      </c>
      <c r="C44" s="1" t="s">
        <v>6</v>
      </c>
      <c r="D44" s="1">
        <v>2.68222563</v>
      </c>
    </row>
    <row r="45" spans="1:4">
      <c r="A45" s="1">
        <v>44</v>
      </c>
      <c r="B45" s="1">
        <v>2004</v>
      </c>
      <c r="C45" s="1" t="s">
        <v>6</v>
      </c>
      <c r="D45" s="1">
        <v>13.418564399999999</v>
      </c>
    </row>
    <row r="46" spans="1:4">
      <c r="A46" s="1">
        <v>45</v>
      </c>
      <c r="B46" s="1">
        <v>2005</v>
      </c>
      <c r="C46" s="1" t="s">
        <v>6</v>
      </c>
      <c r="D46" s="1">
        <v>13.18659306</v>
      </c>
    </row>
    <row r="47" spans="1:4">
      <c r="A47" s="1">
        <v>46</v>
      </c>
      <c r="B47" s="1">
        <v>2006</v>
      </c>
      <c r="C47" s="1" t="s">
        <v>6</v>
      </c>
      <c r="D47" s="1">
        <v>8.6482595999999994</v>
      </c>
    </row>
    <row r="48" spans="1:4">
      <c r="A48" s="1">
        <v>47</v>
      </c>
      <c r="B48" s="1">
        <v>2007</v>
      </c>
      <c r="C48" s="1" t="s">
        <v>6</v>
      </c>
      <c r="D48" s="1">
        <v>24.496197299999999</v>
      </c>
    </row>
    <row r="49" spans="1:4">
      <c r="A49" s="1">
        <v>48</v>
      </c>
      <c r="B49" s="1">
        <v>2008</v>
      </c>
      <c r="C49" s="1" t="s">
        <v>6</v>
      </c>
      <c r="D49" s="1">
        <v>36.1732911</v>
      </c>
    </row>
    <row r="50" spans="1:4">
      <c r="A50" s="1">
        <v>49</v>
      </c>
      <c r="B50" s="1">
        <v>2012</v>
      </c>
      <c r="C50" s="1" t="s">
        <v>6</v>
      </c>
      <c r="D50" s="1">
        <v>2.5167839399999998</v>
      </c>
    </row>
    <row r="51" spans="1:4">
      <c r="A51" s="1">
        <v>50</v>
      </c>
      <c r="B51" s="1">
        <v>2017</v>
      </c>
      <c r="C51" s="1" t="s">
        <v>6</v>
      </c>
      <c r="D51" s="1">
        <v>3.2361965100000001</v>
      </c>
    </row>
    <row r="52" spans="1:4">
      <c r="A52" s="1">
        <v>51</v>
      </c>
      <c r="B52" s="1">
        <v>2021</v>
      </c>
      <c r="C52" s="1" t="s">
        <v>6</v>
      </c>
      <c r="D52" s="1">
        <v>10.0415050071426</v>
      </c>
    </row>
    <row r="53" spans="1:4">
      <c r="A53" s="1">
        <v>52</v>
      </c>
      <c r="B53" s="1">
        <v>2001</v>
      </c>
      <c r="C53" s="1" t="s">
        <v>7</v>
      </c>
      <c r="D53" s="1">
        <v>32.179529100000003</v>
      </c>
    </row>
    <row r="54" spans="1:4">
      <c r="A54" s="1">
        <v>53</v>
      </c>
      <c r="B54" s="1">
        <v>2002</v>
      </c>
      <c r="C54" s="1" t="s">
        <v>7</v>
      </c>
      <c r="D54" s="1">
        <v>26.672837250000001</v>
      </c>
    </row>
    <row r="55" spans="1:4">
      <c r="A55" s="1">
        <v>54</v>
      </c>
      <c r="B55" s="1">
        <v>2003</v>
      </c>
      <c r="C55" s="1" t="s">
        <v>7</v>
      </c>
      <c r="D55" s="1">
        <v>28.605369899999999</v>
      </c>
    </row>
    <row r="56" spans="1:4">
      <c r="A56" s="1">
        <v>55</v>
      </c>
      <c r="B56" s="1">
        <v>2004</v>
      </c>
      <c r="C56" s="1" t="s">
        <v>7</v>
      </c>
      <c r="D56" s="1">
        <v>86.344182599999996</v>
      </c>
    </row>
    <row r="57" spans="1:4">
      <c r="A57" s="1">
        <v>56</v>
      </c>
      <c r="B57" s="1">
        <v>2005</v>
      </c>
      <c r="C57" s="1" t="s">
        <v>7</v>
      </c>
      <c r="D57" s="1">
        <v>88.970467799999994</v>
      </c>
    </row>
    <row r="58" spans="1:4">
      <c r="A58" s="1">
        <v>57</v>
      </c>
      <c r="B58" s="1">
        <v>2006</v>
      </c>
      <c r="C58" s="1" t="s">
        <v>7</v>
      </c>
      <c r="D58" s="1">
        <v>40.983057600000002</v>
      </c>
    </row>
    <row r="59" spans="1:4">
      <c r="A59" s="1">
        <v>58</v>
      </c>
      <c r="B59" s="1">
        <v>2007</v>
      </c>
      <c r="C59" s="1" t="s">
        <v>7</v>
      </c>
      <c r="D59" s="1">
        <v>55.3334337</v>
      </c>
    </row>
    <row r="60" spans="1:4">
      <c r="A60" s="1">
        <v>59</v>
      </c>
      <c r="B60" s="1">
        <v>2008</v>
      </c>
      <c r="C60" s="1" t="s">
        <v>7</v>
      </c>
      <c r="D60" s="1">
        <v>74.870148</v>
      </c>
    </row>
    <row r="61" spans="1:4">
      <c r="A61" s="1">
        <v>60</v>
      </c>
      <c r="B61" s="1">
        <v>2009</v>
      </c>
      <c r="C61" s="1" t="s">
        <v>7</v>
      </c>
      <c r="D61" s="1">
        <v>44.360503199999997</v>
      </c>
    </row>
    <row r="62" spans="1:4">
      <c r="A62" s="1">
        <v>61</v>
      </c>
      <c r="B62" s="1">
        <v>2010</v>
      </c>
      <c r="C62" s="1" t="s">
        <v>7</v>
      </c>
      <c r="D62" s="1">
        <v>136.25867220000001</v>
      </c>
    </row>
    <row r="63" spans="1:4">
      <c r="A63" s="1">
        <v>62</v>
      </c>
      <c r="B63" s="1">
        <v>2011</v>
      </c>
      <c r="C63" s="1" t="s">
        <v>7</v>
      </c>
      <c r="D63" s="1">
        <v>47.654266200000002</v>
      </c>
    </row>
    <row r="64" spans="1:4">
      <c r="A64" s="1">
        <v>63</v>
      </c>
      <c r="B64" s="1">
        <v>2012</v>
      </c>
      <c r="C64" s="1" t="s">
        <v>7</v>
      </c>
      <c r="D64" s="1">
        <v>32.316752700000002</v>
      </c>
    </row>
    <row r="65" spans="1:5">
      <c r="A65" s="1">
        <v>64</v>
      </c>
      <c r="B65" s="1">
        <v>2013</v>
      </c>
      <c r="C65" s="1" t="s">
        <v>7</v>
      </c>
      <c r="D65" s="1">
        <v>30.268512000000001</v>
      </c>
    </row>
    <row r="66" spans="1:5">
      <c r="A66" s="1">
        <v>65</v>
      </c>
      <c r="B66" s="1">
        <v>2014</v>
      </c>
      <c r="C66" s="1" t="s">
        <v>7</v>
      </c>
      <c r="D66" s="1">
        <v>22.55963916</v>
      </c>
    </row>
    <row r="67" spans="1:5">
      <c r="A67" s="1">
        <v>66</v>
      </c>
      <c r="B67" s="1">
        <v>2015</v>
      </c>
      <c r="C67" s="1" t="s">
        <v>7</v>
      </c>
      <c r="D67" s="1">
        <v>45.990529199999997</v>
      </c>
    </row>
    <row r="68" spans="1:5">
      <c r="A68" s="1">
        <v>67</v>
      </c>
      <c r="B68" s="1">
        <v>2016</v>
      </c>
      <c r="C68" s="1" t="s">
        <v>7</v>
      </c>
      <c r="D68" s="1">
        <v>139.4645883</v>
      </c>
    </row>
    <row r="69" spans="1:5">
      <c r="A69" s="1">
        <v>68</v>
      </c>
      <c r="B69" s="1">
        <v>2017</v>
      </c>
      <c r="C69" s="1" t="s">
        <v>7</v>
      </c>
      <c r="D69" s="1">
        <v>56.407624800000001</v>
      </c>
    </row>
    <row r="70" spans="1:5">
      <c r="A70" s="1">
        <v>69</v>
      </c>
      <c r="B70" s="1">
        <v>2018</v>
      </c>
      <c r="C70" s="1" t="s">
        <v>7</v>
      </c>
      <c r="D70" s="1">
        <v>79.719772800000001</v>
      </c>
    </row>
    <row r="71" spans="1:5">
      <c r="A71" s="1">
        <v>70</v>
      </c>
      <c r="B71" s="1">
        <v>2019</v>
      </c>
      <c r="C71" s="1" t="s">
        <v>7</v>
      </c>
      <c r="D71" s="1">
        <v>46.108319399999999</v>
      </c>
    </row>
    <row r="72" spans="1:5">
      <c r="A72" s="1">
        <v>71</v>
      </c>
      <c r="B72" s="1">
        <v>2020</v>
      </c>
      <c r="C72" s="1" t="s">
        <v>7</v>
      </c>
      <c r="D72" s="1">
        <v>20.67525375</v>
      </c>
    </row>
    <row r="73" spans="1:5">
      <c r="A73" s="1">
        <v>72</v>
      </c>
      <c r="B73" s="1">
        <v>2021</v>
      </c>
      <c r="C73" s="1" t="s">
        <v>7</v>
      </c>
      <c r="D73" s="1">
        <v>30.154092899999998</v>
      </c>
    </row>
    <row r="74" spans="1:5">
      <c r="A74" s="1">
        <v>73</v>
      </c>
      <c r="B74" s="1">
        <v>2001</v>
      </c>
      <c r="C74" s="1" t="s">
        <v>8</v>
      </c>
      <c r="D74" s="1">
        <v>110.56099503</v>
      </c>
      <c r="E74" s="1">
        <f>MAX(D74:D94)</f>
        <v>305.53974764999998</v>
      </c>
    </row>
    <row r="75" spans="1:5">
      <c r="A75" s="1">
        <v>74</v>
      </c>
      <c r="B75" s="1">
        <v>2002</v>
      </c>
      <c r="C75" s="1" t="s">
        <v>8</v>
      </c>
      <c r="D75" s="1">
        <v>121.33631957999999</v>
      </c>
    </row>
    <row r="76" spans="1:5">
      <c r="A76" s="1">
        <v>75</v>
      </c>
      <c r="B76" s="1">
        <v>2003</v>
      </c>
      <c r="C76" s="1" t="s">
        <v>8</v>
      </c>
      <c r="D76" s="1">
        <v>111.86789118</v>
      </c>
    </row>
    <row r="77" spans="1:5">
      <c r="A77" s="1">
        <v>76</v>
      </c>
      <c r="B77" s="1">
        <v>2004</v>
      </c>
      <c r="C77" s="1" t="s">
        <v>8</v>
      </c>
      <c r="D77" s="1">
        <v>204.51049821000001</v>
      </c>
    </row>
    <row r="78" spans="1:5">
      <c r="A78" s="1">
        <v>77</v>
      </c>
      <c r="B78" s="1">
        <v>2005</v>
      </c>
      <c r="C78" s="1" t="s">
        <v>8</v>
      </c>
      <c r="D78" s="1">
        <v>237.31921338000001</v>
      </c>
    </row>
    <row r="79" spans="1:5">
      <c r="A79" s="1">
        <v>78</v>
      </c>
      <c r="B79" s="1">
        <v>2006</v>
      </c>
      <c r="C79" s="1" t="s">
        <v>8</v>
      </c>
      <c r="D79" s="1">
        <v>136.14700947</v>
      </c>
    </row>
    <row r="80" spans="1:5">
      <c r="A80" s="1">
        <v>79</v>
      </c>
      <c r="B80" s="1">
        <v>2007</v>
      </c>
      <c r="C80" s="1" t="s">
        <v>8</v>
      </c>
      <c r="D80" s="1">
        <v>147.44765054999999</v>
      </c>
    </row>
    <row r="81" spans="1:4">
      <c r="A81" s="1">
        <v>80</v>
      </c>
      <c r="B81" s="1">
        <v>2008</v>
      </c>
      <c r="C81" s="1" t="s">
        <v>8</v>
      </c>
      <c r="D81" s="1">
        <v>188.02706850000001</v>
      </c>
    </row>
    <row r="82" spans="1:4">
      <c r="A82" s="1">
        <v>81</v>
      </c>
      <c r="B82" s="1">
        <v>2009</v>
      </c>
      <c r="C82" s="1" t="s">
        <v>8</v>
      </c>
      <c r="D82" s="1">
        <v>143.69989953000001</v>
      </c>
    </row>
    <row r="83" spans="1:4">
      <c r="A83" s="1">
        <v>82</v>
      </c>
      <c r="B83" s="1">
        <v>2010</v>
      </c>
      <c r="C83" s="1" t="s">
        <v>8</v>
      </c>
      <c r="D83" s="1">
        <v>305.53974764999998</v>
      </c>
    </row>
    <row r="84" spans="1:4">
      <c r="A84" s="1">
        <v>83</v>
      </c>
      <c r="B84" s="1">
        <v>2011</v>
      </c>
      <c r="C84" s="1" t="s">
        <v>8</v>
      </c>
      <c r="D84" s="1">
        <v>159.81375753</v>
      </c>
    </row>
    <row r="85" spans="1:4">
      <c r="A85" s="1">
        <v>84</v>
      </c>
      <c r="B85" s="1">
        <v>2012</v>
      </c>
      <c r="C85" s="1" t="s">
        <v>8</v>
      </c>
      <c r="D85" s="1">
        <v>106.9870143</v>
      </c>
    </row>
    <row r="86" spans="1:4">
      <c r="A86" s="1">
        <v>85</v>
      </c>
      <c r="B86" s="1">
        <v>2013</v>
      </c>
      <c r="C86" s="1" t="s">
        <v>8</v>
      </c>
      <c r="D86" s="1">
        <v>139.3412457</v>
      </c>
    </row>
    <row r="87" spans="1:4">
      <c r="A87" s="1">
        <v>86</v>
      </c>
      <c r="B87" s="1">
        <v>2014</v>
      </c>
      <c r="C87" s="1" t="s">
        <v>8</v>
      </c>
      <c r="D87" s="1">
        <v>127.20250950000001</v>
      </c>
    </row>
    <row r="88" spans="1:4">
      <c r="A88" s="1">
        <v>87</v>
      </c>
      <c r="B88" s="1">
        <v>2015</v>
      </c>
      <c r="C88" s="1" t="s">
        <v>8</v>
      </c>
      <c r="D88" s="1">
        <v>148.87788929999999</v>
      </c>
    </row>
    <row r="89" spans="1:4">
      <c r="A89" s="1">
        <v>88</v>
      </c>
      <c r="B89" s="1">
        <v>2016</v>
      </c>
      <c r="C89" s="1" t="s">
        <v>8</v>
      </c>
      <c r="D89" s="1">
        <v>297.94414376999998</v>
      </c>
    </row>
    <row r="90" spans="1:4">
      <c r="A90" s="1">
        <v>89</v>
      </c>
      <c r="B90" s="1">
        <v>2017</v>
      </c>
      <c r="C90" s="1" t="s">
        <v>8</v>
      </c>
      <c r="D90" s="1">
        <v>161.56797882000001</v>
      </c>
    </row>
    <row r="91" spans="1:4">
      <c r="A91" s="1">
        <v>90</v>
      </c>
      <c r="B91" s="1">
        <v>2018</v>
      </c>
      <c r="C91" s="1" t="s">
        <v>8</v>
      </c>
      <c r="D91" s="1">
        <v>169.09134201000001</v>
      </c>
    </row>
    <row r="92" spans="1:4">
      <c r="A92" s="1">
        <v>91</v>
      </c>
      <c r="B92" s="1">
        <v>2019</v>
      </c>
      <c r="C92" s="1" t="s">
        <v>8</v>
      </c>
      <c r="D92" s="1">
        <v>154.56721544999999</v>
      </c>
    </row>
    <row r="93" spans="1:4">
      <c r="A93" s="1">
        <v>92</v>
      </c>
      <c r="B93" s="1">
        <v>2020</v>
      </c>
      <c r="C93" s="1" t="s">
        <v>8</v>
      </c>
      <c r="D93" s="1">
        <v>87.002102339999993</v>
      </c>
    </row>
    <row r="94" spans="1:4">
      <c r="A94" s="1">
        <v>93</v>
      </c>
      <c r="B94" s="1">
        <v>2021</v>
      </c>
      <c r="C94" s="1" t="s">
        <v>8</v>
      </c>
      <c r="D94" s="1">
        <v>102.38250813000001</v>
      </c>
    </row>
    <row r="95" spans="1:4">
      <c r="A95" s="1">
        <v>94</v>
      </c>
      <c r="B95" s="1">
        <v>2017</v>
      </c>
      <c r="C95" s="1" t="s">
        <v>9</v>
      </c>
      <c r="D95" s="1">
        <v>1.0306345050000001</v>
      </c>
    </row>
    <row r="96" spans="1:4">
      <c r="A96" s="1">
        <v>95</v>
      </c>
      <c r="B96" s="1">
        <v>2018</v>
      </c>
      <c r="C96" s="1" t="s">
        <v>9</v>
      </c>
      <c r="D96" s="1">
        <v>8.7893559989999996</v>
      </c>
    </row>
    <row r="97" spans="1:4">
      <c r="A97" s="1">
        <v>96</v>
      </c>
      <c r="B97" s="1">
        <v>2019</v>
      </c>
      <c r="C97" s="1" t="s">
        <v>9</v>
      </c>
      <c r="D97" s="1">
        <v>6.7051972199999996</v>
      </c>
    </row>
    <row r="98" spans="1:4">
      <c r="A98" s="1">
        <v>97</v>
      </c>
      <c r="B98" s="1">
        <v>2020</v>
      </c>
      <c r="C98" s="1" t="s">
        <v>9</v>
      </c>
      <c r="D98" s="1">
        <v>4.9527427829999997</v>
      </c>
    </row>
    <row r="99" spans="1:4">
      <c r="A99" s="1">
        <v>98</v>
      </c>
      <c r="B99" s="1">
        <v>2021</v>
      </c>
      <c r="C99" s="1" t="s">
        <v>9</v>
      </c>
      <c r="D99" s="1">
        <v>6.5885393130000001</v>
      </c>
    </row>
    <row r="100" spans="1:4">
      <c r="A100" s="1">
        <v>99</v>
      </c>
    </row>
    <row r="101" spans="1:4">
      <c r="A101" s="1">
        <v>100</v>
      </c>
    </row>
    <row r="102" spans="1:4">
      <c r="A102" s="1">
        <v>101</v>
      </c>
    </row>
    <row r="103" spans="1:4">
      <c r="A103" s="1">
        <v>102</v>
      </c>
    </row>
    <row r="104" spans="1:4">
      <c r="A104" s="1">
        <v>103</v>
      </c>
    </row>
    <row r="105" spans="1:4">
      <c r="A105" s="1">
        <v>104</v>
      </c>
    </row>
    <row r="106" spans="1:4">
      <c r="A106" s="1">
        <v>105</v>
      </c>
    </row>
    <row r="107" spans="1:4">
      <c r="A107" s="1">
        <v>106</v>
      </c>
    </row>
    <row r="108" spans="1:4">
      <c r="A108" s="1">
        <v>107</v>
      </c>
    </row>
    <row r="109" spans="1:4">
      <c r="A109" s="1">
        <v>108</v>
      </c>
    </row>
    <row r="110" spans="1:4">
      <c r="A110" s="1">
        <v>109</v>
      </c>
    </row>
    <row r="111" spans="1:4">
      <c r="A111" s="1">
        <v>110</v>
      </c>
    </row>
    <row r="112" spans="1:4">
      <c r="A112" s="1">
        <v>111</v>
      </c>
    </row>
    <row r="113" spans="1:1">
      <c r="A113" s="1">
        <v>112</v>
      </c>
    </row>
    <row r="114" spans="1:1">
      <c r="A114" s="1">
        <v>113</v>
      </c>
    </row>
    <row r="115" spans="1:1">
      <c r="A115" s="1">
        <v>114</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72E3E7-B514-F442-8BA3-10E8865073B3}">
  <dimension ref="A1:B14"/>
  <sheetViews>
    <sheetView zoomScale="149" zoomScaleNormal="250" workbookViewId="0">
      <selection activeCell="A4" sqref="A4"/>
    </sheetView>
  </sheetViews>
  <sheetFormatPr defaultColWidth="11" defaultRowHeight="15.5"/>
  <cols>
    <col min="1" max="1" width="22" bestFit="1" customWidth="1"/>
    <col min="2" max="2" width="25.08203125" bestFit="1" customWidth="1"/>
  </cols>
  <sheetData>
    <row r="1" spans="1:2" ht="16" thickBot="1">
      <c r="A1" s="251" t="s">
        <v>629</v>
      </c>
      <c r="B1" s="250" t="s">
        <v>630</v>
      </c>
    </row>
    <row r="2" spans="1:2">
      <c r="A2" s="252" t="s">
        <v>732</v>
      </c>
      <c r="B2" s="248" t="s">
        <v>733</v>
      </c>
    </row>
    <row r="3" spans="1:2">
      <c r="A3" s="252" t="s">
        <v>734</v>
      </c>
      <c r="B3" s="248" t="s">
        <v>735</v>
      </c>
    </row>
    <row r="4" spans="1:2">
      <c r="A4" s="252" t="s">
        <v>736</v>
      </c>
      <c r="B4" s="248" t="s">
        <v>737</v>
      </c>
    </row>
    <row r="5" spans="1:2">
      <c r="A5" s="252" t="s">
        <v>738</v>
      </c>
      <c r="B5" s="248" t="s">
        <v>739</v>
      </c>
    </row>
    <row r="6" spans="1:2">
      <c r="A6" s="252" t="s">
        <v>740</v>
      </c>
      <c r="B6" s="248" t="s">
        <v>741</v>
      </c>
    </row>
    <row r="7" spans="1:2">
      <c r="A7" s="252" t="s">
        <v>742</v>
      </c>
      <c r="B7" s="248"/>
    </row>
    <row r="8" spans="1:2">
      <c r="A8" s="252" t="s">
        <v>743</v>
      </c>
      <c r="B8" s="248"/>
    </row>
    <row r="9" spans="1:2">
      <c r="A9" s="252" t="s">
        <v>744</v>
      </c>
      <c r="B9" s="248"/>
    </row>
    <row r="10" spans="1:2">
      <c r="A10" s="252" t="s">
        <v>745</v>
      </c>
      <c r="B10" s="248"/>
    </row>
    <row r="11" spans="1:2">
      <c r="A11" s="252"/>
      <c r="B11" s="248"/>
    </row>
    <row r="12" spans="1:2">
      <c r="A12" s="252"/>
      <c r="B12" s="248"/>
    </row>
    <row r="13" spans="1:2">
      <c r="A13" s="252"/>
      <c r="B13" s="248"/>
    </row>
    <row r="14" spans="1:2" ht="16" thickBot="1">
      <c r="A14" s="253"/>
      <c r="B14" s="249"/>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D5B8E-8A39-CC46-9531-9BC3E69B1CF0}">
  <dimension ref="A1:CX65"/>
  <sheetViews>
    <sheetView workbookViewId="0">
      <selection activeCell="B6" sqref="B6"/>
    </sheetView>
  </sheetViews>
  <sheetFormatPr defaultColWidth="11" defaultRowHeight="15.5"/>
  <sheetData>
    <row r="1" spans="1:102">
      <c r="A1" t="s">
        <v>2</v>
      </c>
      <c r="B1" t="s">
        <v>3</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c r="A2" t="s">
        <v>731</v>
      </c>
      <c r="B2">
        <v>4</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row>
    <row r="3" spans="1:102">
      <c r="A3" t="s">
        <v>731</v>
      </c>
      <c r="B3">
        <v>5</v>
      </c>
      <c r="C3">
        <v>2.8047552E-2</v>
      </c>
      <c r="D3">
        <v>5.6095104E-2</v>
      </c>
      <c r="E3">
        <v>8.4142655999999996E-2</v>
      </c>
      <c r="F3">
        <v>0.112190208</v>
      </c>
      <c r="G3">
        <v>0.14023775999999999</v>
      </c>
      <c r="H3">
        <v>0.16828531199999999</v>
      </c>
      <c r="I3">
        <v>0.196332864</v>
      </c>
      <c r="J3">
        <v>0.21670223999999999</v>
      </c>
      <c r="K3">
        <v>0.21979572</v>
      </c>
      <c r="L3">
        <v>0.22288920000000001</v>
      </c>
      <c r="M3">
        <v>0.22598267999999999</v>
      </c>
      <c r="N3">
        <v>0.22907616</v>
      </c>
      <c r="O3">
        <v>0.23216964000000001</v>
      </c>
      <c r="P3">
        <v>0.23526311999999999</v>
      </c>
      <c r="Q3">
        <v>0.2383566</v>
      </c>
      <c r="R3">
        <v>0.239990592</v>
      </c>
      <c r="S3">
        <v>0.24071240399999999</v>
      </c>
      <c r="T3">
        <v>0.24143421600000001</v>
      </c>
      <c r="U3">
        <v>0.242156028</v>
      </c>
      <c r="V3">
        <v>0.24287784000000001</v>
      </c>
      <c r="W3">
        <v>0.243599652</v>
      </c>
      <c r="X3">
        <v>0.24432146399999999</v>
      </c>
      <c r="Y3">
        <v>0.245043276</v>
      </c>
      <c r="Z3">
        <v>0.24909652800000001</v>
      </c>
      <c r="AA3">
        <v>0.25342740000000002</v>
      </c>
      <c r="AB3">
        <v>0.25775827200000001</v>
      </c>
      <c r="AC3">
        <v>0.262089144</v>
      </c>
      <c r="AD3">
        <v>0.26642001599999998</v>
      </c>
      <c r="AE3">
        <v>0.27075088800000002</v>
      </c>
      <c r="AF3">
        <v>0.27508176000000001</v>
      </c>
      <c r="AG3">
        <v>0.27915087599999999</v>
      </c>
      <c r="AH3">
        <v>0.28234747199999999</v>
      </c>
      <c r="AI3">
        <v>0.28554406799999998</v>
      </c>
      <c r="AJ3">
        <v>0.28874066399999998</v>
      </c>
      <c r="AK3">
        <v>0.29193725999999998</v>
      </c>
      <c r="AL3">
        <v>0.29513385600000003</v>
      </c>
      <c r="AM3">
        <v>0.29833045200000002</v>
      </c>
      <c r="AN3">
        <v>0.30152704800000002</v>
      </c>
      <c r="AO3">
        <v>0.30377973600000002</v>
      </c>
      <c r="AP3">
        <v>0.30522336</v>
      </c>
      <c r="AQ3">
        <v>0.30666698399999998</v>
      </c>
      <c r="AR3">
        <v>0.30811060800000001</v>
      </c>
      <c r="AS3">
        <v>0.30955423199999998</v>
      </c>
      <c r="AT3">
        <v>0.31099785600000002</v>
      </c>
      <c r="AU3">
        <v>0.31244147999999999</v>
      </c>
      <c r="AV3">
        <v>0.31388510400000003</v>
      </c>
      <c r="AW3">
        <v>0.32370492000000001</v>
      </c>
      <c r="AX3">
        <v>0.33504768000000001</v>
      </c>
      <c r="AY3">
        <v>0.34639044000000002</v>
      </c>
      <c r="AZ3">
        <v>0.35773319999999997</v>
      </c>
      <c r="BA3">
        <v>0.36907595999999998</v>
      </c>
      <c r="BB3">
        <v>0.38041871999999999</v>
      </c>
      <c r="BC3">
        <v>0.39176148</v>
      </c>
      <c r="BD3">
        <v>0.40191047400000002</v>
      </c>
      <c r="BE3">
        <v>0.40549375500000001</v>
      </c>
      <c r="BF3">
        <v>0.409077036</v>
      </c>
      <c r="BG3">
        <v>0.412660317</v>
      </c>
      <c r="BH3">
        <v>0.41624359799999999</v>
      </c>
      <c r="BI3">
        <v>0.41982687899999999</v>
      </c>
      <c r="BJ3">
        <v>0.42341015999999998</v>
      </c>
      <c r="BK3">
        <v>0.42699344099999997</v>
      </c>
      <c r="BL3">
        <v>0.42986284200000002</v>
      </c>
      <c r="BM3">
        <v>0.43189938300000003</v>
      </c>
      <c r="BN3">
        <v>0.43393592399999997</v>
      </c>
      <c r="BO3">
        <v>0.43597246499999998</v>
      </c>
      <c r="BP3">
        <v>0.43800900599999998</v>
      </c>
      <c r="BQ3">
        <v>0.44004554699999998</v>
      </c>
      <c r="BR3">
        <v>0.44208208799999998</v>
      </c>
      <c r="BS3">
        <v>0.44411862899999999</v>
      </c>
      <c r="BT3">
        <v>0.45952059000000001</v>
      </c>
      <c r="BU3">
        <v>0.47893217700000001</v>
      </c>
      <c r="BV3">
        <v>0.49834376400000002</v>
      </c>
      <c r="BW3">
        <v>0.51775535100000003</v>
      </c>
      <c r="BX3">
        <v>0.53716693800000004</v>
      </c>
      <c r="BY3">
        <v>0.55657852500000005</v>
      </c>
      <c r="BZ3">
        <v>0.57599011200000005</v>
      </c>
      <c r="CA3">
        <v>0.595264872</v>
      </c>
      <c r="CB3">
        <v>0.61289770799999999</v>
      </c>
      <c r="CC3">
        <v>0.63053054399999997</v>
      </c>
      <c r="CD3">
        <v>0.64816337999999996</v>
      </c>
      <c r="CE3">
        <v>0.66579621600000005</v>
      </c>
      <c r="CF3">
        <v>0.68342905200000004</v>
      </c>
      <c r="CG3">
        <v>0.70106188800000002</v>
      </c>
      <c r="CH3">
        <v>0.71869472400000001</v>
      </c>
      <c r="CI3">
        <v>0.74669865000000002</v>
      </c>
      <c r="CJ3">
        <v>0.79129632000000005</v>
      </c>
      <c r="CK3">
        <v>0.83589398999999998</v>
      </c>
      <c r="CL3">
        <v>0.88049166000000001</v>
      </c>
      <c r="CM3">
        <v>0.92508933000000004</v>
      </c>
      <c r="CN3">
        <v>0.96968700000000096</v>
      </c>
      <c r="CO3">
        <v>1.0142846700000001</v>
      </c>
      <c r="CP3">
        <v>1.05888234</v>
      </c>
      <c r="CQ3">
        <v>1.095716565</v>
      </c>
      <c r="CR3">
        <v>1.12910037</v>
      </c>
      <c r="CS3">
        <v>1.1624841749999999</v>
      </c>
      <c r="CT3">
        <v>1.1958679800000001</v>
      </c>
      <c r="CU3">
        <v>1.229251785</v>
      </c>
      <c r="CV3">
        <v>1.2626355899999999</v>
      </c>
      <c r="CW3">
        <v>1.2960193950000001</v>
      </c>
      <c r="CX3">
        <v>1.3294032</v>
      </c>
    </row>
    <row r="4" spans="1:102">
      <c r="A4" t="s">
        <v>731</v>
      </c>
      <c r="B4">
        <v>6</v>
      </c>
      <c r="C4">
        <v>3.5434623599999999E-2</v>
      </c>
      <c r="D4">
        <v>5.1118567199999999E-2</v>
      </c>
      <c r="E4">
        <v>6.6802510800000006E-2</v>
      </c>
      <c r="F4">
        <v>8.2486454400000006E-2</v>
      </c>
      <c r="G4">
        <v>9.8170398000000006E-2</v>
      </c>
      <c r="H4">
        <v>0.11385434160000001</v>
      </c>
      <c r="I4">
        <v>0.12953828519999999</v>
      </c>
      <c r="J4">
        <v>0.14088025200000001</v>
      </c>
      <c r="K4">
        <v>0.14245277100000001</v>
      </c>
      <c r="L4">
        <v>0.14402529</v>
      </c>
      <c r="M4">
        <v>0.14559780899999999</v>
      </c>
      <c r="N4">
        <v>0.14717032799999999</v>
      </c>
      <c r="O4">
        <v>0.14874284700000001</v>
      </c>
      <c r="P4">
        <v>0.15031536600000001</v>
      </c>
      <c r="Q4">
        <v>0.151887885</v>
      </c>
      <c r="R4">
        <v>0.15290516400000001</v>
      </c>
      <c r="S4">
        <v>0.15357541799999999</v>
      </c>
      <c r="T4">
        <v>0.154245672</v>
      </c>
      <c r="U4">
        <v>0.15491592600000001</v>
      </c>
      <c r="V4">
        <v>0.15558617999999999</v>
      </c>
      <c r="W4">
        <v>0.156256434</v>
      </c>
      <c r="X4">
        <v>0.15692668800000001</v>
      </c>
      <c r="Y4">
        <v>0.15759694199999999</v>
      </c>
      <c r="Z4">
        <v>0.16516803599999999</v>
      </c>
      <c r="AA4">
        <v>0.1733142</v>
      </c>
      <c r="AB4">
        <v>0.18146036400000001</v>
      </c>
      <c r="AC4">
        <v>0.189606528</v>
      </c>
      <c r="AD4">
        <v>0.19775269200000001</v>
      </c>
      <c r="AE4">
        <v>0.20589885599999999</v>
      </c>
      <c r="AF4">
        <v>0.21404502</v>
      </c>
      <c r="AG4">
        <v>0.220584954</v>
      </c>
      <c r="AH4">
        <v>0.221770788</v>
      </c>
      <c r="AI4">
        <v>0.22295662199999999</v>
      </c>
      <c r="AJ4">
        <v>0.22414245599999999</v>
      </c>
      <c r="AK4">
        <v>0.22532828999999999</v>
      </c>
      <c r="AL4">
        <v>0.22651412400000001</v>
      </c>
      <c r="AM4">
        <v>0.22769995800000001</v>
      </c>
      <c r="AN4">
        <v>0.228885792</v>
      </c>
      <c r="AO4">
        <v>0.23265349199999999</v>
      </c>
      <c r="AP4">
        <v>0.23863422000000001</v>
      </c>
      <c r="AQ4">
        <v>0.244614948</v>
      </c>
      <c r="AR4">
        <v>0.25059567599999999</v>
      </c>
      <c r="AS4">
        <v>0.25657640399999998</v>
      </c>
      <c r="AT4">
        <v>0.26255713200000003</v>
      </c>
      <c r="AU4">
        <v>0.26853786000000002</v>
      </c>
      <c r="AV4">
        <v>0.27451858800000001</v>
      </c>
      <c r="AW4">
        <v>0.27631122000000002</v>
      </c>
      <c r="AX4">
        <v>0.27734238</v>
      </c>
      <c r="AY4">
        <v>0.27837353999999997</v>
      </c>
      <c r="AZ4">
        <v>0.27940470000000001</v>
      </c>
      <c r="BA4">
        <v>0.28043585999999998</v>
      </c>
      <c r="BB4">
        <v>0.28146702000000001</v>
      </c>
      <c r="BC4">
        <v>0.28249817999999999</v>
      </c>
      <c r="BD4">
        <v>0.28389421199999998</v>
      </c>
      <c r="BE4">
        <v>0.28729704</v>
      </c>
      <c r="BF4">
        <v>0.29069986799999997</v>
      </c>
      <c r="BG4">
        <v>0.294102696</v>
      </c>
      <c r="BH4">
        <v>0.29750552400000002</v>
      </c>
      <c r="BI4">
        <v>0.30090835199999999</v>
      </c>
      <c r="BJ4">
        <v>0.30431118000000001</v>
      </c>
      <c r="BK4">
        <v>0.30771400799999998</v>
      </c>
      <c r="BL4">
        <v>0.310462446</v>
      </c>
      <c r="BM4">
        <v>0.312447429</v>
      </c>
      <c r="BN4">
        <v>0.31443241199999999</v>
      </c>
      <c r="BO4">
        <v>0.31641739499999999</v>
      </c>
      <c r="BP4">
        <v>0.31840237799999999</v>
      </c>
      <c r="BQ4">
        <v>0.32038736099999998</v>
      </c>
      <c r="BR4">
        <v>0.32237234399999998</v>
      </c>
      <c r="BS4">
        <v>0.32435732699999997</v>
      </c>
      <c r="BT4">
        <v>0.33564258000000002</v>
      </c>
      <c r="BU4">
        <v>0.34971791400000002</v>
      </c>
      <c r="BV4">
        <v>0.36379324800000001</v>
      </c>
      <c r="BW4">
        <v>0.37786858200000001</v>
      </c>
      <c r="BX4">
        <v>0.391943916</v>
      </c>
      <c r="BY4">
        <v>0.40601925</v>
      </c>
      <c r="BZ4">
        <v>0.42009458399999999</v>
      </c>
      <c r="CA4">
        <v>0.43308720000000001</v>
      </c>
      <c r="CB4">
        <v>0.43308720000000001</v>
      </c>
      <c r="CC4">
        <v>0.43308720000000001</v>
      </c>
      <c r="CD4">
        <v>0.43308720000000001</v>
      </c>
      <c r="CE4">
        <v>0.43308720000000001</v>
      </c>
      <c r="CF4">
        <v>0.43308720000000001</v>
      </c>
      <c r="CG4">
        <v>0.43308720000000001</v>
      </c>
      <c r="CH4">
        <v>0.43308720000000001</v>
      </c>
      <c r="CI4">
        <v>0.44011693499999999</v>
      </c>
      <c r="CJ4">
        <v>0.45839424600000001</v>
      </c>
      <c r="CK4">
        <v>0.47667155700000002</v>
      </c>
      <c r="CL4">
        <v>0.49494886799999999</v>
      </c>
      <c r="CM4">
        <v>0.513226179</v>
      </c>
      <c r="CN4">
        <v>0.53150348999999997</v>
      </c>
      <c r="CO4">
        <v>0.54978080100000004</v>
      </c>
      <c r="CP4">
        <v>0.568058112</v>
      </c>
      <c r="CQ4">
        <v>0.604289505</v>
      </c>
      <c r="CR4">
        <v>0.64850048999999999</v>
      </c>
      <c r="CS4">
        <v>0.69271147500000096</v>
      </c>
      <c r="CT4">
        <v>0.73692245999999995</v>
      </c>
      <c r="CU4">
        <v>0.78113344500000004</v>
      </c>
      <c r="CV4">
        <v>0.82534443000000002</v>
      </c>
      <c r="CW4">
        <v>0.869555415</v>
      </c>
      <c r="CX4">
        <v>0.91376639999999998</v>
      </c>
    </row>
    <row r="5" spans="1:102">
      <c r="A5" t="s">
        <v>731</v>
      </c>
      <c r="B5">
        <v>7</v>
      </c>
      <c r="C5">
        <v>3.3234683399999999E-2</v>
      </c>
      <c r="D5">
        <v>4.4180446800000002E-2</v>
      </c>
      <c r="E5">
        <v>5.5126210199999998E-2</v>
      </c>
      <c r="F5">
        <v>6.60719736E-2</v>
      </c>
      <c r="G5">
        <v>7.7017737000000003E-2</v>
      </c>
      <c r="H5">
        <v>8.7963500400000005E-2</v>
      </c>
      <c r="I5">
        <v>9.8909263799999994E-2</v>
      </c>
      <c r="J5">
        <v>0.10666160399999999</v>
      </c>
      <c r="K5">
        <v>0.107228742</v>
      </c>
      <c r="L5">
        <v>0.10779588</v>
      </c>
      <c r="M5">
        <v>0.10836301800000001</v>
      </c>
      <c r="N5">
        <v>0.108930156</v>
      </c>
      <c r="O5">
        <v>0.109497294</v>
      </c>
      <c r="P5">
        <v>0.110064432</v>
      </c>
      <c r="Q5">
        <v>0.11063157</v>
      </c>
      <c r="R5">
        <v>0.11165876399999999</v>
      </c>
      <c r="S5">
        <v>0.11297349299999999</v>
      </c>
      <c r="T5">
        <v>0.11428822199999999</v>
      </c>
      <c r="U5">
        <v>0.115602951</v>
      </c>
      <c r="V5">
        <v>0.11691768</v>
      </c>
      <c r="W5">
        <v>0.118232409</v>
      </c>
      <c r="X5">
        <v>0.119547138</v>
      </c>
      <c r="Y5">
        <v>0.120861867</v>
      </c>
      <c r="Z5">
        <v>0.121605492</v>
      </c>
      <c r="AA5">
        <v>0.12230152499999999</v>
      </c>
      <c r="AB5">
        <v>0.12299755800000001</v>
      </c>
      <c r="AC5">
        <v>0.12369359100000001</v>
      </c>
      <c r="AD5">
        <v>0.124389624</v>
      </c>
      <c r="AE5">
        <v>0.12508565699999999</v>
      </c>
      <c r="AF5">
        <v>0.12578169</v>
      </c>
      <c r="AG5">
        <v>0.126364692</v>
      </c>
      <c r="AH5">
        <v>0.126570924</v>
      </c>
      <c r="AI5">
        <v>0.126777156</v>
      </c>
      <c r="AJ5">
        <v>0.126983388</v>
      </c>
      <c r="AK5">
        <v>0.12718962</v>
      </c>
      <c r="AL5">
        <v>0.127395852</v>
      </c>
      <c r="AM5">
        <v>0.127602084</v>
      </c>
      <c r="AN5">
        <v>0.12780831600000001</v>
      </c>
      <c r="AO5">
        <v>0.12805619100000001</v>
      </c>
      <c r="AP5">
        <v>0.12833976</v>
      </c>
      <c r="AQ5">
        <v>0.12862332900000001</v>
      </c>
      <c r="AR5">
        <v>0.12890689799999999</v>
      </c>
      <c r="AS5">
        <v>0.129190467</v>
      </c>
      <c r="AT5">
        <v>0.12947403599999999</v>
      </c>
      <c r="AU5">
        <v>0.129757605</v>
      </c>
      <c r="AV5">
        <v>0.13004117400000001</v>
      </c>
      <c r="AW5">
        <v>0.130608312</v>
      </c>
      <c r="AX5">
        <v>0.13122700800000001</v>
      </c>
      <c r="AY5">
        <v>0.13184570400000001</v>
      </c>
      <c r="AZ5">
        <v>0.13246440000000001</v>
      </c>
      <c r="BA5">
        <v>0.13308309600000001</v>
      </c>
      <c r="BB5">
        <v>0.13370179200000001</v>
      </c>
      <c r="BC5">
        <v>0.13432048799999999</v>
      </c>
      <c r="BD5">
        <v>0.13569669000000001</v>
      </c>
      <c r="BE5">
        <v>0.14123917499999999</v>
      </c>
      <c r="BF5">
        <v>0.14678166000000001</v>
      </c>
      <c r="BG5">
        <v>0.15232414499999999</v>
      </c>
      <c r="BH5">
        <v>0.15786663000000001</v>
      </c>
      <c r="BI5">
        <v>0.16340911499999999</v>
      </c>
      <c r="BJ5">
        <v>0.16895160000000001</v>
      </c>
      <c r="BK5">
        <v>0.17449408499999999</v>
      </c>
      <c r="BL5">
        <v>0.17841844200000001</v>
      </c>
      <c r="BM5">
        <v>0.18045498300000001</v>
      </c>
      <c r="BN5">
        <v>0.18249152399999999</v>
      </c>
      <c r="BO5">
        <v>0.18452806499999999</v>
      </c>
      <c r="BP5">
        <v>0.18656460599999999</v>
      </c>
      <c r="BQ5">
        <v>0.188601147</v>
      </c>
      <c r="BR5">
        <v>0.190637688</v>
      </c>
      <c r="BS5">
        <v>0.192674229</v>
      </c>
      <c r="BT5">
        <v>0.19807195499999999</v>
      </c>
      <c r="BU5">
        <v>0.20447803649999999</v>
      </c>
      <c r="BV5">
        <v>0.21088411800000001</v>
      </c>
      <c r="BW5">
        <v>0.2172901995</v>
      </c>
      <c r="BX5">
        <v>0.223696281</v>
      </c>
      <c r="BY5">
        <v>0.23010236249999999</v>
      </c>
      <c r="BZ5">
        <v>0.23650844400000001</v>
      </c>
      <c r="CA5">
        <v>0.24249412949999999</v>
      </c>
      <c r="CB5">
        <v>0.24343506300000001</v>
      </c>
      <c r="CC5">
        <v>0.2443759965</v>
      </c>
      <c r="CD5">
        <v>0.24531692999999999</v>
      </c>
      <c r="CE5">
        <v>0.24625786350000001</v>
      </c>
      <c r="CF5">
        <v>0.247198797</v>
      </c>
      <c r="CG5">
        <v>0.24813973049999999</v>
      </c>
      <c r="CH5">
        <v>0.24908066400000001</v>
      </c>
      <c r="CI5">
        <v>0.24967953000000001</v>
      </c>
      <c r="CJ5">
        <v>0.24973108799999999</v>
      </c>
      <c r="CK5">
        <v>0.249782646</v>
      </c>
      <c r="CL5">
        <v>0.249834204</v>
      </c>
      <c r="CM5">
        <v>0.24988576200000001</v>
      </c>
      <c r="CN5">
        <v>0.24993731999999999</v>
      </c>
      <c r="CO5">
        <v>0.249988878</v>
      </c>
      <c r="CP5">
        <v>0.25004043599999998</v>
      </c>
      <c r="CQ5">
        <v>0.25730218199999999</v>
      </c>
      <c r="CR5">
        <v>0.26776845599999999</v>
      </c>
      <c r="CS5">
        <v>0.27823472999999999</v>
      </c>
      <c r="CT5">
        <v>0.28870100399999998</v>
      </c>
      <c r="CU5">
        <v>0.29916727799999998</v>
      </c>
      <c r="CV5">
        <v>0.30963355199999998</v>
      </c>
      <c r="CW5">
        <v>0.32009982599999998</v>
      </c>
      <c r="CX5">
        <v>0.33056609999999997</v>
      </c>
    </row>
    <row r="6" spans="1:102">
      <c r="A6" t="s">
        <v>731</v>
      </c>
      <c r="B6">
        <v>8</v>
      </c>
      <c r="C6">
        <v>3.0190183499999999E-2</v>
      </c>
      <c r="D6">
        <v>3.8864817000000003E-2</v>
      </c>
      <c r="E6">
        <v>4.7539450499999997E-2</v>
      </c>
      <c r="F6">
        <v>5.6214083999999997E-2</v>
      </c>
      <c r="G6">
        <v>6.4888717499999998E-2</v>
      </c>
      <c r="H6">
        <v>7.3563350999999999E-2</v>
      </c>
      <c r="I6">
        <v>8.22379845E-2</v>
      </c>
      <c r="J6">
        <v>8.8410072000000006E-2</v>
      </c>
      <c r="K6">
        <v>8.8951430999999997E-2</v>
      </c>
      <c r="L6">
        <v>8.9492790000000003E-2</v>
      </c>
      <c r="M6">
        <v>9.0034148999999994E-2</v>
      </c>
      <c r="N6">
        <v>9.0575507999999999E-2</v>
      </c>
      <c r="O6">
        <v>9.1116867000000004E-2</v>
      </c>
      <c r="P6">
        <v>9.1658225999999995E-2</v>
      </c>
      <c r="Q6">
        <v>9.2199585000000001E-2</v>
      </c>
      <c r="R6">
        <v>9.2471256000000002E-2</v>
      </c>
      <c r="S6">
        <v>9.2574372000000002E-2</v>
      </c>
      <c r="T6">
        <v>9.2677488000000002E-2</v>
      </c>
      <c r="U6">
        <v>9.2780604000000003E-2</v>
      </c>
      <c r="V6">
        <v>9.2883720000000003E-2</v>
      </c>
      <c r="W6">
        <v>9.2986836000000003E-2</v>
      </c>
      <c r="X6">
        <v>9.3089952000000004E-2</v>
      </c>
      <c r="Y6">
        <v>9.3193068000000004E-2</v>
      </c>
      <c r="Z6">
        <v>9.3748308000000002E-2</v>
      </c>
      <c r="AA6">
        <v>9.4341225000000001E-2</v>
      </c>
      <c r="AB6">
        <v>9.4934141999999999E-2</v>
      </c>
      <c r="AC6">
        <v>9.5527058999999998E-2</v>
      </c>
      <c r="AD6">
        <v>9.6119975999999996E-2</v>
      </c>
      <c r="AE6">
        <v>9.6712892999999994E-2</v>
      </c>
      <c r="AF6">
        <v>9.7305810000000006E-2</v>
      </c>
      <c r="AG6">
        <v>9.7845186000000001E-2</v>
      </c>
      <c r="AH6">
        <v>9.8206091999999995E-2</v>
      </c>
      <c r="AI6">
        <v>9.85669980000001E-2</v>
      </c>
      <c r="AJ6">
        <v>9.8927903999999997E-2</v>
      </c>
      <c r="AK6">
        <v>9.9288810000000005E-2</v>
      </c>
      <c r="AL6">
        <v>9.9649715999999999E-2</v>
      </c>
      <c r="AM6">
        <v>0.10001062199999999</v>
      </c>
      <c r="AN6">
        <v>0.100371528</v>
      </c>
      <c r="AO6">
        <v>0.100746315</v>
      </c>
      <c r="AP6">
        <v>0.101133</v>
      </c>
      <c r="AQ6">
        <v>0.101519685</v>
      </c>
      <c r="AR6">
        <v>0.10190637</v>
      </c>
      <c r="AS6">
        <v>0.10229305499999999</v>
      </c>
      <c r="AT6">
        <v>0.10267974000000001</v>
      </c>
      <c r="AU6">
        <v>0.103066425</v>
      </c>
      <c r="AV6">
        <v>0.10345311</v>
      </c>
      <c r="AW6">
        <v>0.104428746</v>
      </c>
      <c r="AX6">
        <v>0.105511464</v>
      </c>
      <c r="AY6">
        <v>0.106594182</v>
      </c>
      <c r="AZ6">
        <v>0.10767690000000001</v>
      </c>
      <c r="BA6">
        <v>0.108759618</v>
      </c>
      <c r="BB6">
        <v>0.109842336</v>
      </c>
      <c r="BC6">
        <v>0.110925054</v>
      </c>
      <c r="BD6">
        <v>0.112114854</v>
      </c>
      <c r="BE6">
        <v>0.11389360499999999</v>
      </c>
      <c r="BF6">
        <v>0.115672356</v>
      </c>
      <c r="BG6">
        <v>0.117451107</v>
      </c>
      <c r="BH6">
        <v>0.11922985799999999</v>
      </c>
      <c r="BI6">
        <v>0.121008609</v>
      </c>
      <c r="BJ6">
        <v>0.12278736</v>
      </c>
      <c r="BK6">
        <v>0.12456611099999999</v>
      </c>
      <c r="BL6">
        <v>0.12588083999999999</v>
      </c>
      <c r="BM6">
        <v>0.12665420999999999</v>
      </c>
      <c r="BN6">
        <v>0.12742758000000001</v>
      </c>
      <c r="BO6">
        <v>0.12820095000000001</v>
      </c>
      <c r="BP6">
        <v>0.12897432</v>
      </c>
      <c r="BQ6">
        <v>0.12974769</v>
      </c>
      <c r="BR6">
        <v>0.13052105999999999</v>
      </c>
      <c r="BS6">
        <v>0.13129442999999999</v>
      </c>
      <c r="BT6">
        <v>0.13443550200000001</v>
      </c>
      <c r="BU6">
        <v>0.13828688459999999</v>
      </c>
      <c r="BV6">
        <v>0.1421382672</v>
      </c>
      <c r="BW6">
        <v>0.14598964980000001</v>
      </c>
      <c r="BX6">
        <v>0.14984103239999999</v>
      </c>
      <c r="BY6">
        <v>0.153692415</v>
      </c>
      <c r="BZ6">
        <v>0.15754379760000001</v>
      </c>
      <c r="CA6">
        <v>0.16131823980000001</v>
      </c>
      <c r="CB6">
        <v>0.16416939720000001</v>
      </c>
      <c r="CC6">
        <v>0.16702055460000001</v>
      </c>
      <c r="CD6">
        <v>0.16987171200000001</v>
      </c>
      <c r="CE6">
        <v>0.17272286940000001</v>
      </c>
      <c r="CF6">
        <v>0.1755740268</v>
      </c>
      <c r="CG6">
        <v>0.1784251842</v>
      </c>
      <c r="CH6">
        <v>0.1812763416</v>
      </c>
      <c r="CI6">
        <v>0.18308047499999999</v>
      </c>
      <c r="CJ6">
        <v>0.18320937000000001</v>
      </c>
      <c r="CK6">
        <v>0.183338265</v>
      </c>
      <c r="CL6">
        <v>0.18346715999999999</v>
      </c>
      <c r="CM6">
        <v>0.18359605500000001</v>
      </c>
      <c r="CN6">
        <v>0.18372495</v>
      </c>
      <c r="CO6">
        <v>0.18385384499999999</v>
      </c>
      <c r="CP6">
        <v>0.18398274000000001</v>
      </c>
      <c r="CQ6">
        <v>0.18603911100000001</v>
      </c>
      <c r="CR6">
        <v>0.18895213799999999</v>
      </c>
      <c r="CS6">
        <v>0.191865165</v>
      </c>
      <c r="CT6">
        <v>0.19477819199999999</v>
      </c>
      <c r="CU6">
        <v>0.197691219</v>
      </c>
      <c r="CV6">
        <v>0.20060424600000001</v>
      </c>
      <c r="CW6">
        <v>0.203517273</v>
      </c>
      <c r="CX6">
        <v>0.20643030000000001</v>
      </c>
    </row>
    <row r="7" spans="1:102">
      <c r="A7" t="s">
        <v>731</v>
      </c>
      <c r="B7">
        <v>9</v>
      </c>
      <c r="C7">
        <v>2.314161E-2</v>
      </c>
      <c r="D7">
        <v>2.546172E-2</v>
      </c>
      <c r="E7">
        <v>2.778183E-2</v>
      </c>
      <c r="F7">
        <v>3.0101940000000001E-2</v>
      </c>
      <c r="G7">
        <v>3.2422050000000001E-2</v>
      </c>
      <c r="H7">
        <v>3.4742160000000001E-2</v>
      </c>
      <c r="I7">
        <v>3.7062270000000001E-2</v>
      </c>
      <c r="J7">
        <v>3.9469631999999998E-2</v>
      </c>
      <c r="K7">
        <v>4.2073311000000002E-2</v>
      </c>
      <c r="L7">
        <v>4.467699E-2</v>
      </c>
      <c r="M7">
        <v>4.7280668999999997E-2</v>
      </c>
      <c r="N7">
        <v>4.9884348000000002E-2</v>
      </c>
      <c r="O7">
        <v>5.2488027E-2</v>
      </c>
      <c r="P7">
        <v>5.5091705999999997E-2</v>
      </c>
      <c r="Q7">
        <v>5.7695385000000002E-2</v>
      </c>
      <c r="R7">
        <v>5.8950624E-2</v>
      </c>
      <c r="S7">
        <v>5.9363088000000001E-2</v>
      </c>
      <c r="T7">
        <v>5.9775552000000003E-2</v>
      </c>
      <c r="U7">
        <v>6.0188015999999997E-2</v>
      </c>
      <c r="V7">
        <v>6.0600479999999998E-2</v>
      </c>
      <c r="W7">
        <v>6.1012944E-2</v>
      </c>
      <c r="X7">
        <v>6.1425408000000001E-2</v>
      </c>
      <c r="Y7">
        <v>6.1837872000000002E-2</v>
      </c>
      <c r="Z7">
        <v>6.2559684000000004E-2</v>
      </c>
      <c r="AA7">
        <v>6.3307274999999996E-2</v>
      </c>
      <c r="AB7">
        <v>6.4054866000000002E-2</v>
      </c>
      <c r="AC7">
        <v>6.4802456999999994E-2</v>
      </c>
      <c r="AD7">
        <v>6.5550048E-2</v>
      </c>
      <c r="AE7">
        <v>6.6297639000000005E-2</v>
      </c>
      <c r="AF7">
        <v>6.7045229999999997E-2</v>
      </c>
      <c r="AG7">
        <v>6.7763076000000005E-2</v>
      </c>
      <c r="AH7">
        <v>6.8381771999999993E-2</v>
      </c>
      <c r="AI7">
        <v>6.9000467999999995E-2</v>
      </c>
      <c r="AJ7">
        <v>6.9619163999999997E-2</v>
      </c>
      <c r="AK7">
        <v>7.0237859999999999E-2</v>
      </c>
      <c r="AL7">
        <v>7.0856556000000001E-2</v>
      </c>
      <c r="AM7">
        <v>7.1475251999999906E-2</v>
      </c>
      <c r="AN7">
        <v>7.2093947999999894E-2</v>
      </c>
      <c r="AO7">
        <v>7.2865335000000003E-2</v>
      </c>
      <c r="AP7">
        <v>7.3767599999999905E-2</v>
      </c>
      <c r="AQ7">
        <v>7.4669865000000002E-2</v>
      </c>
      <c r="AR7">
        <v>7.5572130000000001E-2</v>
      </c>
      <c r="AS7">
        <v>7.6474395000000001E-2</v>
      </c>
      <c r="AT7">
        <v>7.737666E-2</v>
      </c>
      <c r="AU7">
        <v>7.8278924999999999E-2</v>
      </c>
      <c r="AV7">
        <v>7.9181189999999999E-2</v>
      </c>
      <c r="AW7">
        <v>8.1065040000000005E-2</v>
      </c>
      <c r="AX7">
        <v>8.3127359999999997E-2</v>
      </c>
      <c r="AY7">
        <v>8.5189680000000004E-2</v>
      </c>
      <c r="AZ7">
        <v>8.7251999999999996E-2</v>
      </c>
      <c r="BA7">
        <v>8.9314320000000003E-2</v>
      </c>
      <c r="BB7">
        <v>9.1376639999999995E-2</v>
      </c>
      <c r="BC7">
        <v>9.3438960000000001E-2</v>
      </c>
      <c r="BD7">
        <v>9.5251422000000002E-2</v>
      </c>
      <c r="BE7">
        <v>9.5689664999999993E-2</v>
      </c>
      <c r="BF7">
        <v>9.6127907999999998E-2</v>
      </c>
      <c r="BG7">
        <v>9.6566151000000003E-2</v>
      </c>
      <c r="BH7">
        <v>9.7004393999999994E-2</v>
      </c>
      <c r="BI7">
        <v>9.7442636999999999E-2</v>
      </c>
      <c r="BJ7">
        <v>9.7880880000000003E-2</v>
      </c>
      <c r="BK7">
        <v>9.8319122999999994E-2</v>
      </c>
      <c r="BL7">
        <v>9.9530735999999995E-2</v>
      </c>
      <c r="BM7">
        <v>0.10164461399999999</v>
      </c>
      <c r="BN7">
        <v>0.10375849199999999</v>
      </c>
      <c r="BO7">
        <v>0.10587236999999999</v>
      </c>
      <c r="BP7">
        <v>0.10798624800000001</v>
      </c>
      <c r="BQ7">
        <v>0.11010012600000001</v>
      </c>
      <c r="BR7">
        <v>0.11221400400000001</v>
      </c>
      <c r="BS7">
        <v>0.11432788200000001</v>
      </c>
      <c r="BT7">
        <v>0.116166123</v>
      </c>
      <c r="BU7">
        <v>0.1179216729</v>
      </c>
      <c r="BV7">
        <v>0.1196772228</v>
      </c>
      <c r="BW7">
        <v>0.1214327727</v>
      </c>
      <c r="BX7">
        <v>0.1231883226</v>
      </c>
      <c r="BY7">
        <v>0.1249438725</v>
      </c>
      <c r="BZ7">
        <v>0.12669942240000001</v>
      </c>
      <c r="CA7">
        <v>0.1283812047</v>
      </c>
      <c r="CB7">
        <v>0.12917777580000001</v>
      </c>
      <c r="CC7">
        <v>0.12997434690000001</v>
      </c>
      <c r="CD7">
        <v>0.13077091800000001</v>
      </c>
      <c r="CE7">
        <v>0.13156748909999999</v>
      </c>
      <c r="CF7">
        <v>0.13236406019999999</v>
      </c>
      <c r="CG7">
        <v>0.1331606313</v>
      </c>
      <c r="CH7">
        <v>0.1339572024</v>
      </c>
      <c r="CI7">
        <v>0.13465561500000001</v>
      </c>
      <c r="CJ7">
        <v>0.135196974</v>
      </c>
      <c r="CK7">
        <v>0.13573833299999999</v>
      </c>
      <c r="CL7">
        <v>0.13627969200000001</v>
      </c>
      <c r="CM7">
        <v>0.136821051</v>
      </c>
      <c r="CN7">
        <v>0.13736240999999999</v>
      </c>
      <c r="CO7">
        <v>0.13790376900000001</v>
      </c>
      <c r="CP7">
        <v>0.138445128</v>
      </c>
      <c r="CQ7">
        <v>0.13991453100000001</v>
      </c>
      <c r="CR7">
        <v>0.14179639799999999</v>
      </c>
      <c r="CS7">
        <v>0.143678265</v>
      </c>
      <c r="CT7">
        <v>0.14556013200000001</v>
      </c>
      <c r="CU7">
        <v>0.14744199899999999</v>
      </c>
      <c r="CV7">
        <v>0.149323866</v>
      </c>
      <c r="CW7">
        <v>0.15120573300000001</v>
      </c>
      <c r="CX7">
        <v>0.15308759999999999</v>
      </c>
    </row>
    <row r="8" spans="1:102">
      <c r="A8" t="s">
        <v>4</v>
      </c>
      <c r="B8">
        <v>1</v>
      </c>
      <c r="C8">
        <v>5.3666325600000002</v>
      </c>
      <c r="D8">
        <v>5.4997315200000001</v>
      </c>
      <c r="E8">
        <v>5.63283048</v>
      </c>
      <c r="F8">
        <v>5.7659294399999999</v>
      </c>
      <c r="G8">
        <v>5.8990283999999997</v>
      </c>
      <c r="H8">
        <v>5.9209207199999998</v>
      </c>
      <c r="I8">
        <v>5.9428130399999999</v>
      </c>
      <c r="J8">
        <v>5.96470536</v>
      </c>
      <c r="K8">
        <v>5.98659768</v>
      </c>
      <c r="L8">
        <v>6.0084900000000001</v>
      </c>
      <c r="M8">
        <v>6.0236401199999996</v>
      </c>
      <c r="N8">
        <v>6.03879024</v>
      </c>
      <c r="O8">
        <v>6.0539403600000004</v>
      </c>
      <c r="P8">
        <v>6.0690904799999998</v>
      </c>
      <c r="Q8">
        <v>6.0842406000000002</v>
      </c>
      <c r="R8">
        <v>6.1300082400000004</v>
      </c>
      <c r="S8">
        <v>6.1757758799999998</v>
      </c>
      <c r="T8">
        <v>6.22154352</v>
      </c>
      <c r="U8">
        <v>6.2673111600000002</v>
      </c>
      <c r="V8">
        <v>6.3130788000000004</v>
      </c>
      <c r="W8">
        <v>6.3626538000000004</v>
      </c>
      <c r="X8">
        <v>6.4122288000000003</v>
      </c>
      <c r="Y8">
        <v>6.4618038000000002</v>
      </c>
      <c r="Z8">
        <v>6.5113788000000001</v>
      </c>
      <c r="AA8">
        <v>6.5609538000000001</v>
      </c>
      <c r="AB8">
        <v>6.5634127199999996</v>
      </c>
      <c r="AC8">
        <v>6.5658716400000001</v>
      </c>
      <c r="AD8">
        <v>6.5683305599999997</v>
      </c>
      <c r="AE8">
        <v>6.5707894800000002</v>
      </c>
      <c r="AF8">
        <v>6.5732483999999998</v>
      </c>
      <c r="AG8">
        <v>6.6194919600000004</v>
      </c>
      <c r="AH8">
        <v>6.6657355200000001</v>
      </c>
      <c r="AI8">
        <v>6.7119790799999999</v>
      </c>
      <c r="AJ8">
        <v>6.7582226399999996</v>
      </c>
      <c r="AK8">
        <v>6.8044662000000002</v>
      </c>
      <c r="AL8">
        <v>6.9501770399999998</v>
      </c>
      <c r="AM8">
        <v>7.0958878800000003</v>
      </c>
      <c r="AN8">
        <v>7.2415987199999998</v>
      </c>
      <c r="AO8">
        <v>7.3873095600000003</v>
      </c>
      <c r="AP8">
        <v>7.5330203999999998</v>
      </c>
      <c r="AQ8">
        <v>7.5746634000000004</v>
      </c>
      <c r="AR8">
        <v>7.6163064</v>
      </c>
      <c r="AS8">
        <v>7.6579493999999997</v>
      </c>
      <c r="AT8">
        <v>7.6995924000000002</v>
      </c>
      <c r="AU8">
        <v>7.7412353999999999</v>
      </c>
      <c r="AV8">
        <v>7.7513090399999998</v>
      </c>
      <c r="AW8">
        <v>7.7613826799999996</v>
      </c>
      <c r="AX8">
        <v>7.7714563200000004</v>
      </c>
      <c r="AY8">
        <v>7.7815299600000003</v>
      </c>
      <c r="AZ8">
        <v>7.7916036000000002</v>
      </c>
      <c r="BA8">
        <v>7.8330879600000003</v>
      </c>
      <c r="BB8">
        <v>7.8745723200000004</v>
      </c>
      <c r="BC8">
        <v>7.9160566799999996</v>
      </c>
      <c r="BD8">
        <v>7.9575410399999997</v>
      </c>
      <c r="BE8">
        <v>7.9990253999999998</v>
      </c>
      <c r="BF8">
        <v>8.0207590799999995</v>
      </c>
      <c r="BG8">
        <v>8.04249276</v>
      </c>
      <c r="BH8">
        <v>8.0642264400000006</v>
      </c>
      <c r="BI8">
        <v>8.0859601199999993</v>
      </c>
      <c r="BJ8">
        <v>8.1076937999999998</v>
      </c>
      <c r="BK8">
        <v>8.2073990400000003</v>
      </c>
      <c r="BL8">
        <v>8.3071042800000008</v>
      </c>
      <c r="BM8">
        <v>8.4068095199999995</v>
      </c>
      <c r="BN8">
        <v>8.50651476</v>
      </c>
      <c r="BO8">
        <v>8.6062200000000004</v>
      </c>
      <c r="BP8">
        <v>8.6870470799999993</v>
      </c>
      <c r="BQ8">
        <v>8.7678741599999999</v>
      </c>
      <c r="BR8">
        <v>8.8487012400000005</v>
      </c>
      <c r="BS8">
        <v>8.9295283199999993</v>
      </c>
      <c r="BT8">
        <v>9.0103553999999999</v>
      </c>
      <c r="BU8">
        <v>9.0553298400000006</v>
      </c>
      <c r="BV8">
        <v>9.1003042799999996</v>
      </c>
      <c r="BW8">
        <v>9.1452787200000003</v>
      </c>
      <c r="BX8">
        <v>9.1902531599999993</v>
      </c>
      <c r="BY8">
        <v>9.2352276</v>
      </c>
      <c r="BZ8">
        <v>9.4169497199999999</v>
      </c>
      <c r="CA8">
        <v>9.5986718399999997</v>
      </c>
      <c r="CB8">
        <v>9.7803939599999996</v>
      </c>
      <c r="CC8">
        <v>9.9621160799999995</v>
      </c>
      <c r="CD8">
        <v>10.143838199999999</v>
      </c>
      <c r="CE8">
        <v>10.18762284</v>
      </c>
      <c r="CF8">
        <v>10.23140748</v>
      </c>
      <c r="CG8">
        <v>10.27519212</v>
      </c>
      <c r="CH8">
        <v>10.31897676</v>
      </c>
      <c r="CI8">
        <v>10.3627614</v>
      </c>
      <c r="CJ8">
        <v>10.420665</v>
      </c>
      <c r="CK8">
        <v>10.478568599999999</v>
      </c>
      <c r="CL8">
        <v>10.5364722</v>
      </c>
      <c r="CM8">
        <v>10.5943758</v>
      </c>
      <c r="CN8">
        <v>10.652279399999999</v>
      </c>
      <c r="CO8">
        <v>10.935451799999999</v>
      </c>
      <c r="CP8">
        <v>11.218624200000001</v>
      </c>
      <c r="CQ8">
        <v>11.5017966</v>
      </c>
      <c r="CR8">
        <v>11.784969</v>
      </c>
      <c r="CS8">
        <v>12.0681414</v>
      </c>
      <c r="CT8">
        <v>12.58221432</v>
      </c>
      <c r="CU8">
        <v>13.096287240000001</v>
      </c>
      <c r="CV8">
        <v>13.610360160000001</v>
      </c>
      <c r="CW8">
        <v>14.124433079999999</v>
      </c>
      <c r="CX8">
        <v>14.638506</v>
      </c>
    </row>
    <row r="9" spans="1:102">
      <c r="A9" t="s">
        <v>4</v>
      </c>
      <c r="B9">
        <v>2</v>
      </c>
      <c r="C9">
        <v>5.2313919599999998</v>
      </c>
      <c r="D9">
        <v>5.3224513199999999</v>
      </c>
      <c r="E9">
        <v>5.4135106799999999</v>
      </c>
      <c r="F9">
        <v>5.5045700399999999</v>
      </c>
      <c r="G9">
        <v>5.5956294</v>
      </c>
      <c r="H9">
        <v>5.6851023600000001</v>
      </c>
      <c r="I9">
        <v>5.7745753200000003</v>
      </c>
      <c r="J9">
        <v>5.8640482799999996</v>
      </c>
      <c r="K9">
        <v>5.9535212399999997</v>
      </c>
      <c r="L9">
        <v>6.0429941999999999</v>
      </c>
      <c r="M9">
        <v>6.0627448800000003</v>
      </c>
      <c r="N9">
        <v>6.0824955599999999</v>
      </c>
      <c r="O9">
        <v>6.1022462400000004</v>
      </c>
      <c r="P9">
        <v>6.12199692</v>
      </c>
      <c r="Q9">
        <v>6.1417476000000004</v>
      </c>
      <c r="R9">
        <v>6.1841837999999996</v>
      </c>
      <c r="S9">
        <v>6.2266199999999996</v>
      </c>
      <c r="T9">
        <v>6.2690561999999996</v>
      </c>
      <c r="U9">
        <v>6.3114923999999997</v>
      </c>
      <c r="V9">
        <v>6.3539285999999997</v>
      </c>
      <c r="W9">
        <v>6.3937472399999997</v>
      </c>
      <c r="X9">
        <v>6.4335658799999997</v>
      </c>
      <c r="Y9">
        <v>6.4733845199999998</v>
      </c>
      <c r="Z9">
        <v>6.5132031599999998</v>
      </c>
      <c r="AA9">
        <v>6.5530217999999998</v>
      </c>
      <c r="AB9">
        <v>6.5542909199999997</v>
      </c>
      <c r="AC9">
        <v>6.5555600399999996</v>
      </c>
      <c r="AD9">
        <v>6.5568291600000004</v>
      </c>
      <c r="AE9">
        <v>6.5580982800000003</v>
      </c>
      <c r="AF9">
        <v>6.5593674000000002</v>
      </c>
      <c r="AG9">
        <v>6.6344834400000003</v>
      </c>
      <c r="AH9">
        <v>6.7095994799999996</v>
      </c>
      <c r="AI9">
        <v>6.7847155199999998</v>
      </c>
      <c r="AJ9">
        <v>6.8598315599999999</v>
      </c>
      <c r="AK9">
        <v>6.9349476000000001</v>
      </c>
      <c r="AL9">
        <v>6.9495424799999999</v>
      </c>
      <c r="AM9">
        <v>6.9641373599999996</v>
      </c>
      <c r="AN9">
        <v>6.9787322400000003</v>
      </c>
      <c r="AO9">
        <v>6.99332712</v>
      </c>
      <c r="AP9">
        <v>7.0079219999999998</v>
      </c>
      <c r="AQ9">
        <v>7.0130777999999996</v>
      </c>
      <c r="AR9">
        <v>7.0182336000000003</v>
      </c>
      <c r="AS9">
        <v>7.0233894000000001</v>
      </c>
      <c r="AT9">
        <v>7.0285451999999999</v>
      </c>
      <c r="AU9">
        <v>7.0337009999999998</v>
      </c>
      <c r="AV9">
        <v>7.0489304400000004</v>
      </c>
      <c r="AW9">
        <v>7.0641598800000001</v>
      </c>
      <c r="AX9">
        <v>7.0793893199999998</v>
      </c>
      <c r="AY9">
        <v>7.0946187600000004</v>
      </c>
      <c r="AZ9">
        <v>7.1098482000000001</v>
      </c>
      <c r="BA9">
        <v>7.1285677200000004</v>
      </c>
      <c r="BB9">
        <v>7.1472872399999998</v>
      </c>
      <c r="BC9">
        <v>7.1660067600000001</v>
      </c>
      <c r="BD9">
        <v>7.1847262799999996</v>
      </c>
      <c r="BE9">
        <v>7.2034457999999999</v>
      </c>
      <c r="BF9">
        <v>7.2400123199999999</v>
      </c>
      <c r="BG9">
        <v>7.27657884</v>
      </c>
      <c r="BH9">
        <v>7.31314536</v>
      </c>
      <c r="BI9">
        <v>7.3497118800000001</v>
      </c>
      <c r="BJ9">
        <v>7.3862784000000001</v>
      </c>
      <c r="BK9">
        <v>7.4058704400000002</v>
      </c>
      <c r="BL9">
        <v>7.4254624800000002</v>
      </c>
      <c r="BM9">
        <v>7.4450545200000002</v>
      </c>
      <c r="BN9">
        <v>7.4646465600000003</v>
      </c>
      <c r="BO9">
        <v>7.4842386000000003</v>
      </c>
      <c r="BP9">
        <v>7.66524684</v>
      </c>
      <c r="BQ9">
        <v>7.8462550799999997</v>
      </c>
      <c r="BR9">
        <v>8.0272633199999994</v>
      </c>
      <c r="BS9">
        <v>8.20827156</v>
      </c>
      <c r="BT9">
        <v>8.3892798000000006</v>
      </c>
      <c r="BU9">
        <v>8.4455969999999994</v>
      </c>
      <c r="BV9">
        <v>8.5019141999999999</v>
      </c>
      <c r="BW9">
        <v>8.5582314000000004</v>
      </c>
      <c r="BX9">
        <v>8.6145485999999991</v>
      </c>
      <c r="BY9">
        <v>8.6708657999999996</v>
      </c>
      <c r="BZ9">
        <v>8.7101292000000008</v>
      </c>
      <c r="CA9">
        <v>8.7493926000000002</v>
      </c>
      <c r="CB9">
        <v>8.7886559999999996</v>
      </c>
      <c r="CC9">
        <v>8.8279194000000007</v>
      </c>
      <c r="CD9">
        <v>8.8671828000000001</v>
      </c>
      <c r="CE9">
        <v>8.8958966400000001</v>
      </c>
      <c r="CF9">
        <v>8.9246104800000001</v>
      </c>
      <c r="CG9">
        <v>8.9533243200000001</v>
      </c>
      <c r="CH9">
        <v>8.9820381600000001</v>
      </c>
      <c r="CI9">
        <v>9.0107520000000001</v>
      </c>
      <c r="CJ9">
        <v>9.3020150400000006</v>
      </c>
      <c r="CK9">
        <v>9.5932780799999993</v>
      </c>
      <c r="CL9">
        <v>9.8845411199999997</v>
      </c>
      <c r="CM9">
        <v>10.17580416</v>
      </c>
      <c r="CN9">
        <v>10.467067200000001</v>
      </c>
      <c r="CO9">
        <v>10.837332959999999</v>
      </c>
      <c r="CP9">
        <v>11.20759872</v>
      </c>
      <c r="CQ9">
        <v>11.577864480000001</v>
      </c>
      <c r="CR9">
        <v>11.948130239999999</v>
      </c>
      <c r="CS9">
        <v>12.318396</v>
      </c>
      <c r="CT9">
        <v>13.98102252</v>
      </c>
      <c r="CU9">
        <v>15.64364904</v>
      </c>
      <c r="CV9">
        <v>17.30627556</v>
      </c>
      <c r="CW9">
        <v>18.968902079999999</v>
      </c>
      <c r="CX9">
        <v>20.631528599999999</v>
      </c>
    </row>
    <row r="10" spans="1:102">
      <c r="A10" t="s">
        <v>4</v>
      </c>
      <c r="B10">
        <v>3</v>
      </c>
      <c r="C10">
        <v>7.3629583199999997</v>
      </c>
      <c r="D10">
        <v>7.4637740399999997</v>
      </c>
      <c r="E10">
        <v>7.5645897599999996</v>
      </c>
      <c r="F10">
        <v>7.6654054800000004</v>
      </c>
      <c r="G10">
        <v>7.7662212000000004</v>
      </c>
      <c r="H10">
        <v>7.8702890400000003</v>
      </c>
      <c r="I10">
        <v>7.9743568800000002</v>
      </c>
      <c r="J10">
        <v>8.0784247199999992</v>
      </c>
      <c r="K10">
        <v>8.18249256</v>
      </c>
      <c r="L10">
        <v>8.2865604000000008</v>
      </c>
      <c r="M10">
        <v>8.2954442400000001</v>
      </c>
      <c r="N10">
        <v>8.3043280799999994</v>
      </c>
      <c r="O10">
        <v>8.3132119200000005</v>
      </c>
      <c r="P10">
        <v>8.3220957599999998</v>
      </c>
      <c r="Q10">
        <v>8.3309795999999992</v>
      </c>
      <c r="R10">
        <v>8.3415291600000003</v>
      </c>
      <c r="S10">
        <v>8.3520787199999997</v>
      </c>
      <c r="T10">
        <v>8.3626282799999991</v>
      </c>
      <c r="U10">
        <v>8.3731778400000003</v>
      </c>
      <c r="V10">
        <v>8.3837273999999997</v>
      </c>
      <c r="W10">
        <v>8.4558292799999997</v>
      </c>
      <c r="X10">
        <v>8.5279311599999996</v>
      </c>
      <c r="Y10">
        <v>8.6000330399999996</v>
      </c>
      <c r="Z10">
        <v>8.6721349199999995</v>
      </c>
      <c r="AA10">
        <v>8.7442367999999995</v>
      </c>
      <c r="AB10">
        <v>8.7877041600000005</v>
      </c>
      <c r="AC10">
        <v>8.8311715199999998</v>
      </c>
      <c r="AD10">
        <v>8.8746388799999991</v>
      </c>
      <c r="AE10">
        <v>8.9181062400000002</v>
      </c>
      <c r="AF10">
        <v>8.9615735999999995</v>
      </c>
      <c r="AG10">
        <v>8.9778342000000002</v>
      </c>
      <c r="AH10">
        <v>8.9940947999999992</v>
      </c>
      <c r="AI10">
        <v>9.0103553999999999</v>
      </c>
      <c r="AJ10">
        <v>9.0266160000000006</v>
      </c>
      <c r="AK10">
        <v>9.0428765999999996</v>
      </c>
      <c r="AL10">
        <v>9.0727802400000002</v>
      </c>
      <c r="AM10">
        <v>9.1026838800000007</v>
      </c>
      <c r="AN10">
        <v>9.1325875199999995</v>
      </c>
      <c r="AO10">
        <v>9.1624911600000001</v>
      </c>
      <c r="AP10">
        <v>9.1923948000000006</v>
      </c>
      <c r="AQ10">
        <v>9.2100038400000006</v>
      </c>
      <c r="AR10">
        <v>9.2276128800000006</v>
      </c>
      <c r="AS10">
        <v>9.2452219200000005</v>
      </c>
      <c r="AT10">
        <v>9.2628309600000005</v>
      </c>
      <c r="AU10">
        <v>9.2804400000000005</v>
      </c>
      <c r="AV10">
        <v>9.4865926799999993</v>
      </c>
      <c r="AW10">
        <v>9.69274536</v>
      </c>
      <c r="AX10">
        <v>9.8988980400000006</v>
      </c>
      <c r="AY10">
        <v>10.105050719999999</v>
      </c>
      <c r="AZ10">
        <v>10.3112034</v>
      </c>
      <c r="BA10">
        <v>10.39734492</v>
      </c>
      <c r="BB10">
        <v>10.48348644</v>
      </c>
      <c r="BC10">
        <v>10.56962796</v>
      </c>
      <c r="BD10">
        <v>10.65576948</v>
      </c>
      <c r="BE10">
        <v>10.741911</v>
      </c>
      <c r="BF10">
        <v>10.77895344</v>
      </c>
      <c r="BG10">
        <v>10.815995879999999</v>
      </c>
      <c r="BH10">
        <v>10.85303832</v>
      </c>
      <c r="BI10">
        <v>10.89008076</v>
      </c>
      <c r="BJ10">
        <v>10.9271232</v>
      </c>
      <c r="BK10">
        <v>10.945684079999999</v>
      </c>
      <c r="BL10">
        <v>10.96424496</v>
      </c>
      <c r="BM10">
        <v>10.982805839999999</v>
      </c>
      <c r="BN10">
        <v>11.00136672</v>
      </c>
      <c r="BO10">
        <v>11.019927600000001</v>
      </c>
      <c r="BP10">
        <v>11.4232698</v>
      </c>
      <c r="BQ10">
        <v>11.826612000000001</v>
      </c>
      <c r="BR10">
        <v>12.2299542</v>
      </c>
      <c r="BS10">
        <v>12.633296400000001</v>
      </c>
      <c r="BT10">
        <v>13.0366386</v>
      </c>
      <c r="BU10">
        <v>13.06789068</v>
      </c>
      <c r="BV10">
        <v>13.099142759999999</v>
      </c>
      <c r="BW10">
        <v>13.130394839999999</v>
      </c>
      <c r="BX10">
        <v>13.161646920000001</v>
      </c>
      <c r="BY10">
        <v>13.192899000000001</v>
      </c>
      <c r="BZ10">
        <v>13.23200376</v>
      </c>
      <c r="CA10">
        <v>13.27110852</v>
      </c>
      <c r="CB10">
        <v>13.310213279999999</v>
      </c>
      <c r="CC10">
        <v>13.34931804</v>
      </c>
      <c r="CD10">
        <v>13.388422800000001</v>
      </c>
      <c r="CE10">
        <v>13.694597999999999</v>
      </c>
      <c r="CF10">
        <v>14.000773199999999</v>
      </c>
      <c r="CG10">
        <v>14.3069484</v>
      </c>
      <c r="CH10">
        <v>14.6131236</v>
      </c>
      <c r="CI10">
        <v>14.9192988</v>
      </c>
      <c r="CJ10">
        <v>14.9811684</v>
      </c>
      <c r="CK10">
        <v>15.043037999999999</v>
      </c>
      <c r="CL10">
        <v>15.104907600000001</v>
      </c>
      <c r="CM10">
        <v>15.1667772</v>
      </c>
      <c r="CN10">
        <v>15.2286468</v>
      </c>
      <c r="CO10">
        <v>15.38062392</v>
      </c>
      <c r="CP10">
        <v>15.532601039999999</v>
      </c>
      <c r="CQ10">
        <v>15.684578159999999</v>
      </c>
      <c r="CR10">
        <v>15.836555280000001</v>
      </c>
      <c r="CS10">
        <v>15.9885324</v>
      </c>
      <c r="CT10">
        <v>21.941974320000099</v>
      </c>
      <c r="CU10">
        <v>27.895416239999999</v>
      </c>
      <c r="CV10">
        <v>33.848858159999999</v>
      </c>
      <c r="CW10">
        <v>39.802300080000002</v>
      </c>
      <c r="CX10">
        <v>45.755741999999998</v>
      </c>
    </row>
    <row r="11" spans="1:102">
      <c r="A11" t="s">
        <v>4</v>
      </c>
      <c r="B11">
        <v>4</v>
      </c>
      <c r="C11">
        <v>7.4180064000000003</v>
      </c>
      <c r="D11">
        <v>7.5599892000000004</v>
      </c>
      <c r="E11">
        <v>7.7019719999999996</v>
      </c>
      <c r="F11">
        <v>7.8439547999999997</v>
      </c>
      <c r="G11">
        <v>7.9859375999999997</v>
      </c>
      <c r="H11">
        <v>8.5533135599999994</v>
      </c>
      <c r="I11">
        <v>9.1206895200000009</v>
      </c>
      <c r="J11">
        <v>9.6880654800000006</v>
      </c>
      <c r="K11">
        <v>10.25544144</v>
      </c>
      <c r="L11">
        <v>10.8228174</v>
      </c>
      <c r="M11">
        <v>10.87564452</v>
      </c>
      <c r="N11">
        <v>10.92847164</v>
      </c>
      <c r="O11">
        <v>10.98129876</v>
      </c>
      <c r="P11">
        <v>11.034125879999999</v>
      </c>
      <c r="Q11">
        <v>11.086952999999999</v>
      </c>
      <c r="R11">
        <v>11.1214572</v>
      </c>
      <c r="S11">
        <v>11.155961400000001</v>
      </c>
      <c r="T11">
        <v>11.1904656</v>
      </c>
      <c r="U11">
        <v>11.2249698</v>
      </c>
      <c r="V11">
        <v>11.259474000000001</v>
      </c>
      <c r="W11">
        <v>11.273355</v>
      </c>
      <c r="X11">
        <v>11.287236</v>
      </c>
      <c r="Y11">
        <v>11.301117</v>
      </c>
      <c r="Z11">
        <v>11.314997999999999</v>
      </c>
      <c r="AA11">
        <v>11.328879000000001</v>
      </c>
      <c r="AB11">
        <v>11.547246960000001</v>
      </c>
      <c r="AC11">
        <v>11.765614920000001</v>
      </c>
      <c r="AD11">
        <v>11.983982879999999</v>
      </c>
      <c r="AE11">
        <v>12.202350839999999</v>
      </c>
      <c r="AF11">
        <v>12.4207188</v>
      </c>
      <c r="AG11">
        <v>12.4227018</v>
      </c>
      <c r="AH11">
        <v>12.4246848</v>
      </c>
      <c r="AI11">
        <v>12.426667800000001</v>
      </c>
      <c r="AJ11">
        <v>12.4286508</v>
      </c>
      <c r="AK11">
        <v>12.430633800000001</v>
      </c>
      <c r="AL11">
        <v>12.436900079999999</v>
      </c>
      <c r="AM11">
        <v>12.443166359999999</v>
      </c>
      <c r="AN11">
        <v>12.449432639999999</v>
      </c>
      <c r="AO11">
        <v>12.45569892</v>
      </c>
      <c r="AP11">
        <v>12.4619652</v>
      </c>
      <c r="AQ11">
        <v>12.49940424</v>
      </c>
      <c r="AR11">
        <v>12.536843279999999</v>
      </c>
      <c r="AS11">
        <v>12.57428232</v>
      </c>
      <c r="AT11">
        <v>12.611721360000001</v>
      </c>
      <c r="AU11">
        <v>12.6491604</v>
      </c>
      <c r="AV11">
        <v>13.356377520000001</v>
      </c>
      <c r="AW11">
        <v>14.06359464</v>
      </c>
      <c r="AX11">
        <v>14.770811760000001</v>
      </c>
      <c r="AY11">
        <v>15.47802888</v>
      </c>
      <c r="AZ11">
        <v>16.185245999999999</v>
      </c>
      <c r="BA11">
        <v>16.6330074</v>
      </c>
      <c r="BB11">
        <v>17.080768800000001</v>
      </c>
      <c r="BC11">
        <v>17.528530199999999</v>
      </c>
      <c r="BD11">
        <v>17.9762916</v>
      </c>
      <c r="BE11">
        <v>18.424053000000001</v>
      </c>
      <c r="BF11">
        <v>18.548981999999999</v>
      </c>
      <c r="BG11">
        <v>18.673911</v>
      </c>
      <c r="BH11">
        <v>18.798839999999998</v>
      </c>
      <c r="BI11">
        <v>18.923769</v>
      </c>
      <c r="BJ11">
        <v>19.048698000000002</v>
      </c>
      <c r="BK11">
        <v>19.2882444</v>
      </c>
      <c r="BL11">
        <v>19.527790799999998</v>
      </c>
      <c r="BM11">
        <v>19.7673372</v>
      </c>
      <c r="BN11">
        <v>20.006883599999998</v>
      </c>
      <c r="BO11">
        <v>20.24643</v>
      </c>
      <c r="BP11">
        <v>20.537534399999998</v>
      </c>
      <c r="BQ11">
        <v>20.8286388</v>
      </c>
      <c r="BR11">
        <v>21.119743199999998</v>
      </c>
      <c r="BS11">
        <v>21.4108476</v>
      </c>
      <c r="BT11">
        <v>21.701951999999999</v>
      </c>
      <c r="BU11">
        <v>22.361497799999999</v>
      </c>
      <c r="BV11">
        <v>23.021043599999999</v>
      </c>
      <c r="BW11">
        <v>23.680589399999999</v>
      </c>
      <c r="BX11">
        <v>24.340135199999999</v>
      </c>
      <c r="BY11">
        <v>24.999680999999999</v>
      </c>
      <c r="BZ11">
        <v>26.33796804</v>
      </c>
      <c r="CA11">
        <v>27.676255080000001</v>
      </c>
      <c r="CB11">
        <v>29.014542120000002</v>
      </c>
      <c r="CC11">
        <v>30.352829159999999</v>
      </c>
      <c r="CD11">
        <v>31.6911162</v>
      </c>
      <c r="CE11">
        <v>32.219625360000002</v>
      </c>
      <c r="CF11">
        <v>32.748134520000001</v>
      </c>
      <c r="CG11">
        <v>33.276643679999999</v>
      </c>
      <c r="CH11">
        <v>33.805152839999998</v>
      </c>
      <c r="CI11">
        <v>34.333661999999997</v>
      </c>
      <c r="CJ11">
        <v>36.242894399999997</v>
      </c>
      <c r="CK11">
        <v>38.152126799999998</v>
      </c>
      <c r="CL11">
        <v>40.061359199999998</v>
      </c>
      <c r="CM11">
        <v>41.970591599999999</v>
      </c>
      <c r="CN11">
        <v>43.879823999999999</v>
      </c>
      <c r="CO11">
        <v>44.600842800000002</v>
      </c>
      <c r="CP11">
        <v>45.321861599999998</v>
      </c>
      <c r="CQ11">
        <v>46.042880400000001</v>
      </c>
      <c r="CR11">
        <v>46.763899199999997</v>
      </c>
      <c r="CS11">
        <v>47.484918</v>
      </c>
      <c r="CT11">
        <v>50.248426799999997</v>
      </c>
      <c r="CU11">
        <v>53.011935600000001</v>
      </c>
      <c r="CV11">
        <v>55.775444399999998</v>
      </c>
      <c r="CW11">
        <v>58.538953200000002</v>
      </c>
      <c r="CX11">
        <v>61.302461999999998</v>
      </c>
    </row>
    <row r="12" spans="1:102">
      <c r="A12" t="s">
        <v>4</v>
      </c>
      <c r="B12">
        <v>5</v>
      </c>
      <c r="C12">
        <v>9.0411315600000002</v>
      </c>
      <c r="D12">
        <v>9.2852785200000003</v>
      </c>
      <c r="E12">
        <v>9.5294254800000004</v>
      </c>
      <c r="F12">
        <v>9.7735724400000006</v>
      </c>
      <c r="G12">
        <v>10.017719400000001</v>
      </c>
      <c r="H12">
        <v>10.067135759999999</v>
      </c>
      <c r="I12">
        <v>10.11655212</v>
      </c>
      <c r="J12">
        <v>10.16596848</v>
      </c>
      <c r="K12">
        <v>10.21538484</v>
      </c>
      <c r="L12">
        <v>10.264801200000001</v>
      </c>
      <c r="M12">
        <v>10.4143194</v>
      </c>
      <c r="N12">
        <v>10.563837599999999</v>
      </c>
      <c r="O12">
        <v>10.7133558</v>
      </c>
      <c r="P12">
        <v>10.862874</v>
      </c>
      <c r="Q12">
        <v>11.012392200000001</v>
      </c>
      <c r="R12">
        <v>11.184675240000001</v>
      </c>
      <c r="S12">
        <v>11.356958280000001</v>
      </c>
      <c r="T12">
        <v>11.529241320000001</v>
      </c>
      <c r="U12">
        <v>11.701524360000001</v>
      </c>
      <c r="V12">
        <v>11.8738074</v>
      </c>
      <c r="W12">
        <v>11.918226600000001</v>
      </c>
      <c r="X12">
        <v>11.962645800000001</v>
      </c>
      <c r="Y12">
        <v>12.007065000000001</v>
      </c>
      <c r="Z12">
        <v>12.051484200000001</v>
      </c>
      <c r="AA12">
        <v>12.095903399999999</v>
      </c>
      <c r="AB12">
        <v>12.26953488</v>
      </c>
      <c r="AC12">
        <v>12.443166359999999</v>
      </c>
      <c r="AD12">
        <v>12.61679784</v>
      </c>
      <c r="AE12">
        <v>12.790429319999999</v>
      </c>
      <c r="AF12">
        <v>12.9640608</v>
      </c>
      <c r="AG12">
        <v>13.013239199999999</v>
      </c>
      <c r="AH12">
        <v>13.0624176</v>
      </c>
      <c r="AI12">
        <v>13.111596</v>
      </c>
      <c r="AJ12">
        <v>13.160774399999999</v>
      </c>
      <c r="AK12">
        <v>13.2099528</v>
      </c>
      <c r="AL12">
        <v>13.42348224</v>
      </c>
      <c r="AM12">
        <v>13.637011680000001</v>
      </c>
      <c r="AN12">
        <v>13.850541120000001</v>
      </c>
      <c r="AO12">
        <v>14.064070559999999</v>
      </c>
      <c r="AP12">
        <v>14.2776</v>
      </c>
      <c r="AQ12">
        <v>14.53951464</v>
      </c>
      <c r="AR12">
        <v>14.801429280000001</v>
      </c>
      <c r="AS12">
        <v>15.063343919999999</v>
      </c>
      <c r="AT12">
        <v>15.32525856</v>
      </c>
      <c r="AU12">
        <v>15.587173200000001</v>
      </c>
      <c r="AV12">
        <v>15.836079359999999</v>
      </c>
      <c r="AW12">
        <v>16.08498552</v>
      </c>
      <c r="AX12">
        <v>16.333891680000001</v>
      </c>
      <c r="AY12">
        <v>16.582797840000001</v>
      </c>
      <c r="AZ12">
        <v>16.831703999999998</v>
      </c>
      <c r="BA12">
        <v>17.438502</v>
      </c>
      <c r="BB12">
        <v>18.045300000000001</v>
      </c>
      <c r="BC12">
        <v>18.652097999999999</v>
      </c>
      <c r="BD12">
        <v>19.258896</v>
      </c>
      <c r="BE12">
        <v>19.865694000000001</v>
      </c>
      <c r="BF12">
        <v>19.901388000000001</v>
      </c>
      <c r="BG12">
        <v>19.937082</v>
      </c>
      <c r="BH12">
        <v>19.972776</v>
      </c>
      <c r="BI12">
        <v>20.008469999999999</v>
      </c>
      <c r="BJ12">
        <v>20.044163999999999</v>
      </c>
      <c r="BK12">
        <v>20.086996800000001</v>
      </c>
      <c r="BL12">
        <v>20.129829600000001</v>
      </c>
      <c r="BM12">
        <v>20.1726624</v>
      </c>
      <c r="BN12">
        <v>20.215495199999999</v>
      </c>
      <c r="BO12">
        <v>20.258327999999999</v>
      </c>
      <c r="BP12">
        <v>21.891526800000001</v>
      </c>
      <c r="BQ12">
        <v>23.5247256</v>
      </c>
      <c r="BR12">
        <v>25.157924399999999</v>
      </c>
      <c r="BS12">
        <v>26.791123200000001</v>
      </c>
      <c r="BT12">
        <v>28.424322</v>
      </c>
      <c r="BU12">
        <v>28.605171599999998</v>
      </c>
      <c r="BV12">
        <v>28.7860212</v>
      </c>
      <c r="BW12">
        <v>28.966870799999999</v>
      </c>
      <c r="BX12">
        <v>29.147720400000001</v>
      </c>
      <c r="BY12">
        <v>29.328569999999999</v>
      </c>
      <c r="BZ12">
        <v>29.488796399999998</v>
      </c>
      <c r="CA12">
        <v>29.649022800000001</v>
      </c>
      <c r="CB12">
        <v>29.8092492</v>
      </c>
      <c r="CC12">
        <v>29.969475599999999</v>
      </c>
      <c r="CD12">
        <v>30.129702000000002</v>
      </c>
      <c r="CE12">
        <v>32.794060799999997</v>
      </c>
      <c r="CF12">
        <v>35.458419599999999</v>
      </c>
      <c r="CG12">
        <v>38.122778400000001</v>
      </c>
      <c r="CH12">
        <v>40.787137199999997</v>
      </c>
      <c r="CI12">
        <v>43.451495999999999</v>
      </c>
      <c r="CJ12">
        <v>43.466566800000003</v>
      </c>
      <c r="CK12">
        <v>43.481637599999999</v>
      </c>
      <c r="CL12">
        <v>43.496708400000003</v>
      </c>
      <c r="CM12">
        <v>43.511779199999999</v>
      </c>
      <c r="CN12">
        <v>43.526850000000003</v>
      </c>
      <c r="CO12">
        <v>45.380558399999998</v>
      </c>
      <c r="CP12">
        <v>47.2342668</v>
      </c>
      <c r="CQ12">
        <v>49.087975200000002</v>
      </c>
      <c r="CR12">
        <v>50.941683599999998</v>
      </c>
      <c r="CS12">
        <v>52.795392</v>
      </c>
      <c r="CT12">
        <v>60.889998000000098</v>
      </c>
      <c r="CU12">
        <v>68.984603999999905</v>
      </c>
      <c r="CV12">
        <v>77.079210000000003</v>
      </c>
      <c r="CW12">
        <v>85.173816000000002</v>
      </c>
      <c r="CX12">
        <v>93.268422000000001</v>
      </c>
    </row>
    <row r="13" spans="1:102">
      <c r="A13" t="s">
        <v>4</v>
      </c>
      <c r="B13">
        <v>6</v>
      </c>
      <c r="C13">
        <v>6.7140414000000002</v>
      </c>
      <c r="D13">
        <v>6.7786872000000002</v>
      </c>
      <c r="E13">
        <v>6.8433330000000003</v>
      </c>
      <c r="F13">
        <v>6.9079788000000004</v>
      </c>
      <c r="G13">
        <v>6.9726245999999996</v>
      </c>
      <c r="H13">
        <v>7.1318991599999997</v>
      </c>
      <c r="I13">
        <v>7.2911737199999997</v>
      </c>
      <c r="J13">
        <v>7.4504482799999998</v>
      </c>
      <c r="K13">
        <v>7.6097228399999999</v>
      </c>
      <c r="L13">
        <v>7.7689973999999999</v>
      </c>
      <c r="M13">
        <v>7.8418131600000001</v>
      </c>
      <c r="N13">
        <v>7.9146289200000002</v>
      </c>
      <c r="O13">
        <v>7.9874446800000003</v>
      </c>
      <c r="P13">
        <v>8.0602604400000004</v>
      </c>
      <c r="Q13">
        <v>8.1330761999999996</v>
      </c>
      <c r="R13">
        <v>8.1698806800000003</v>
      </c>
      <c r="S13">
        <v>8.2066851599999993</v>
      </c>
      <c r="T13">
        <v>8.24348964</v>
      </c>
      <c r="U13">
        <v>8.2802941200000006</v>
      </c>
      <c r="V13">
        <v>8.3170985999999996</v>
      </c>
      <c r="W13">
        <v>8.4089511600000009</v>
      </c>
      <c r="X13">
        <v>8.5008037200000004</v>
      </c>
      <c r="Y13">
        <v>8.5926562799999999</v>
      </c>
      <c r="Z13">
        <v>8.6845088399999995</v>
      </c>
      <c r="AA13">
        <v>8.7763614000000008</v>
      </c>
      <c r="AB13">
        <v>8.8228429199999994</v>
      </c>
      <c r="AC13">
        <v>8.8693244399999998</v>
      </c>
      <c r="AD13">
        <v>8.9158059600000001</v>
      </c>
      <c r="AE13">
        <v>8.9622874800000005</v>
      </c>
      <c r="AF13">
        <v>9.0087689999999991</v>
      </c>
      <c r="AG13">
        <v>9.0088483200000002</v>
      </c>
      <c r="AH13">
        <v>9.0089276399999996</v>
      </c>
      <c r="AI13">
        <v>9.0090069600000007</v>
      </c>
      <c r="AJ13">
        <v>9.00908628</v>
      </c>
      <c r="AK13">
        <v>9.0091655999999993</v>
      </c>
      <c r="AL13">
        <v>9.4317032399999992</v>
      </c>
      <c r="AM13">
        <v>9.8542408800000008</v>
      </c>
      <c r="AN13">
        <v>10.276778520000001</v>
      </c>
      <c r="AO13">
        <v>10.69931616</v>
      </c>
      <c r="AP13">
        <v>11.1218538</v>
      </c>
      <c r="AQ13">
        <v>11.205933</v>
      </c>
      <c r="AR13">
        <v>11.2900122</v>
      </c>
      <c r="AS13">
        <v>11.374091399999999</v>
      </c>
      <c r="AT13">
        <v>11.458170600000001</v>
      </c>
      <c r="AU13">
        <v>11.5422498</v>
      </c>
      <c r="AV13">
        <v>11.62926384</v>
      </c>
      <c r="AW13">
        <v>11.71627788</v>
      </c>
      <c r="AX13">
        <v>11.803291919999999</v>
      </c>
      <c r="AY13">
        <v>11.890305959999999</v>
      </c>
      <c r="AZ13">
        <v>11.977320000000001</v>
      </c>
      <c r="BA13">
        <v>12.01864572</v>
      </c>
      <c r="BB13">
        <v>12.05997144</v>
      </c>
      <c r="BC13">
        <v>12.10129716</v>
      </c>
      <c r="BD13">
        <v>12.142622879999999</v>
      </c>
      <c r="BE13">
        <v>12.183948600000001</v>
      </c>
      <c r="BF13">
        <v>12.206396160000001</v>
      </c>
      <c r="BG13">
        <v>12.22884372</v>
      </c>
      <c r="BH13">
        <v>12.25129128</v>
      </c>
      <c r="BI13">
        <v>12.27373884</v>
      </c>
      <c r="BJ13">
        <v>12.2961864</v>
      </c>
      <c r="BK13">
        <v>12.3782826</v>
      </c>
      <c r="BL13">
        <v>12.460378800000001</v>
      </c>
      <c r="BM13">
        <v>12.542475</v>
      </c>
      <c r="BN13">
        <v>12.6245712</v>
      </c>
      <c r="BO13">
        <v>12.706667400000001</v>
      </c>
      <c r="BP13">
        <v>13.363040399999999</v>
      </c>
      <c r="BQ13">
        <v>14.019413399999999</v>
      </c>
      <c r="BR13">
        <v>14.6757864</v>
      </c>
      <c r="BS13">
        <v>15.3321594</v>
      </c>
      <c r="BT13">
        <v>15.9885324</v>
      </c>
      <c r="BU13">
        <v>16.095297120000001</v>
      </c>
      <c r="BV13">
        <v>16.202061839999999</v>
      </c>
      <c r="BW13">
        <v>16.30882656</v>
      </c>
      <c r="BX13">
        <v>16.415591280000001</v>
      </c>
      <c r="BY13">
        <v>16.522355999999998</v>
      </c>
      <c r="BZ13">
        <v>17.390910000000002</v>
      </c>
      <c r="CA13">
        <v>18.259464000000001</v>
      </c>
      <c r="CB13">
        <v>19.128018000000001</v>
      </c>
      <c r="CC13">
        <v>19.996572</v>
      </c>
      <c r="CD13">
        <v>20.865126</v>
      </c>
      <c r="CE13">
        <v>21.030904799999998</v>
      </c>
      <c r="CF13">
        <v>21.1966836</v>
      </c>
      <c r="CG13">
        <v>21.362462399999998</v>
      </c>
      <c r="CH13">
        <v>21.5282412</v>
      </c>
      <c r="CI13">
        <v>21.694019999999998</v>
      </c>
      <c r="CJ13">
        <v>21.8074476</v>
      </c>
      <c r="CK13">
        <v>21.920875200000001</v>
      </c>
      <c r="CL13">
        <v>22.034302799999999</v>
      </c>
      <c r="CM13">
        <v>22.1477304</v>
      </c>
      <c r="CN13">
        <v>22.261158000000002</v>
      </c>
      <c r="CO13">
        <v>23.8927704</v>
      </c>
      <c r="CP13">
        <v>25.524382800000001</v>
      </c>
      <c r="CQ13">
        <v>27.1559952</v>
      </c>
      <c r="CR13">
        <v>28.787607600000001</v>
      </c>
      <c r="CS13">
        <v>30.419219999999999</v>
      </c>
      <c r="CT13">
        <v>36.8838000000001</v>
      </c>
      <c r="CU13">
        <v>43.348379999999999</v>
      </c>
      <c r="CV13">
        <v>49.812959999999997</v>
      </c>
      <c r="CW13">
        <v>56.277540000000002</v>
      </c>
      <c r="CX13">
        <v>62.74212</v>
      </c>
    </row>
    <row r="14" spans="1:102">
      <c r="A14" t="s">
        <v>4</v>
      </c>
      <c r="B14">
        <v>7</v>
      </c>
      <c r="C14">
        <v>6.1124785199999998</v>
      </c>
      <c r="D14">
        <v>6.1284218399999997</v>
      </c>
      <c r="E14">
        <v>6.1443651600000004</v>
      </c>
      <c r="F14">
        <v>6.1603084800000003</v>
      </c>
      <c r="G14">
        <v>6.1762518000000002</v>
      </c>
      <c r="H14">
        <v>6.3005462400000001</v>
      </c>
      <c r="I14">
        <v>6.42484068</v>
      </c>
      <c r="J14">
        <v>6.5491351199999999</v>
      </c>
      <c r="K14">
        <v>6.6734295599999998</v>
      </c>
      <c r="L14">
        <v>6.7977239999999997</v>
      </c>
      <c r="M14">
        <v>6.8001829200000001</v>
      </c>
      <c r="N14">
        <v>6.8026418399999997</v>
      </c>
      <c r="O14">
        <v>6.8051007600000002</v>
      </c>
      <c r="P14">
        <v>6.8075596799999998</v>
      </c>
      <c r="Q14">
        <v>6.8100186000000003</v>
      </c>
      <c r="R14">
        <v>6.9050439600000004</v>
      </c>
      <c r="S14">
        <v>7.0000693199999997</v>
      </c>
      <c r="T14">
        <v>7.0950946799999999</v>
      </c>
      <c r="U14">
        <v>7.19012004</v>
      </c>
      <c r="V14">
        <v>7.2851454000000002</v>
      </c>
      <c r="W14">
        <v>7.3522501199999999</v>
      </c>
      <c r="X14">
        <v>7.4193548399999996</v>
      </c>
      <c r="Y14">
        <v>7.4864595600000001</v>
      </c>
      <c r="Z14">
        <v>7.5535642799999998</v>
      </c>
      <c r="AA14">
        <v>7.6206690000000004</v>
      </c>
      <c r="AB14">
        <v>7.6838870400000001</v>
      </c>
      <c r="AC14">
        <v>7.7471050799999999</v>
      </c>
      <c r="AD14">
        <v>7.8103231199999996</v>
      </c>
      <c r="AE14">
        <v>7.8735411600000003</v>
      </c>
      <c r="AF14">
        <v>7.9367592</v>
      </c>
      <c r="AG14">
        <v>7.9933143600000003</v>
      </c>
      <c r="AH14">
        <v>8.0498695199999997</v>
      </c>
      <c r="AI14">
        <v>8.1064246799999999</v>
      </c>
      <c r="AJ14">
        <v>8.1629798400000002</v>
      </c>
      <c r="AK14">
        <v>8.2195350000000005</v>
      </c>
      <c r="AL14">
        <v>8.4903334800000003</v>
      </c>
      <c r="AM14">
        <v>8.7611319600000002</v>
      </c>
      <c r="AN14">
        <v>9.03193044</v>
      </c>
      <c r="AO14">
        <v>9.3027289199999998</v>
      </c>
      <c r="AP14">
        <v>9.5735273999999997</v>
      </c>
      <c r="AQ14">
        <v>9.6318275999999994</v>
      </c>
      <c r="AR14">
        <v>9.6901278000000008</v>
      </c>
      <c r="AS14">
        <v>9.7484280000000005</v>
      </c>
      <c r="AT14">
        <v>9.8067282000000002</v>
      </c>
      <c r="AU14">
        <v>9.8650283999999999</v>
      </c>
      <c r="AV14">
        <v>9.9442690799999998</v>
      </c>
      <c r="AW14">
        <v>10.02350976</v>
      </c>
      <c r="AX14">
        <v>10.102750439999999</v>
      </c>
      <c r="AY14">
        <v>10.181991119999999</v>
      </c>
      <c r="AZ14">
        <v>10.261231799999999</v>
      </c>
      <c r="BA14">
        <v>10.279237439999999</v>
      </c>
      <c r="BB14">
        <v>10.297243079999999</v>
      </c>
      <c r="BC14">
        <v>10.31524872</v>
      </c>
      <c r="BD14">
        <v>10.33325436</v>
      </c>
      <c r="BE14">
        <v>10.35126</v>
      </c>
      <c r="BF14">
        <v>10.45627968</v>
      </c>
      <c r="BG14">
        <v>10.56129936</v>
      </c>
      <c r="BH14">
        <v>10.666319039999999</v>
      </c>
      <c r="BI14">
        <v>10.771338719999999</v>
      </c>
      <c r="BJ14">
        <v>10.876358400000001</v>
      </c>
      <c r="BK14">
        <v>10.942828560000001</v>
      </c>
      <c r="BL14">
        <v>11.00929872</v>
      </c>
      <c r="BM14">
        <v>11.07576888</v>
      </c>
      <c r="BN14">
        <v>11.14223904</v>
      </c>
      <c r="BO14">
        <v>11.208709199999999</v>
      </c>
      <c r="BP14">
        <v>11.22687348</v>
      </c>
      <c r="BQ14">
        <v>11.245037760000001</v>
      </c>
      <c r="BR14">
        <v>11.263202039999999</v>
      </c>
      <c r="BS14">
        <v>11.28136632</v>
      </c>
      <c r="BT14">
        <v>11.299530600000001</v>
      </c>
      <c r="BU14">
        <v>11.66844792</v>
      </c>
      <c r="BV14">
        <v>12.03736524</v>
      </c>
      <c r="BW14">
        <v>12.406282559999999</v>
      </c>
      <c r="BX14">
        <v>12.775199880000001</v>
      </c>
      <c r="BY14">
        <v>13.1441172</v>
      </c>
      <c r="BZ14">
        <v>13.56514776</v>
      </c>
      <c r="CA14">
        <v>13.98617832</v>
      </c>
      <c r="CB14">
        <v>14.407208880000001</v>
      </c>
      <c r="CC14">
        <v>14.828239440000001</v>
      </c>
      <c r="CD14">
        <v>15.249269999999999</v>
      </c>
      <c r="CE14">
        <v>15.469779600000001</v>
      </c>
      <c r="CF14">
        <v>15.6902892</v>
      </c>
      <c r="CG14">
        <v>15.9107988</v>
      </c>
      <c r="CH14">
        <v>16.131308400000002</v>
      </c>
      <c r="CI14">
        <v>16.351818000000002</v>
      </c>
      <c r="CJ14">
        <v>16.508078399999999</v>
      </c>
      <c r="CK14">
        <v>16.664338799999999</v>
      </c>
      <c r="CL14">
        <v>16.8205992</v>
      </c>
      <c r="CM14">
        <v>16.976859600000001</v>
      </c>
      <c r="CN14">
        <v>17.133120000000002</v>
      </c>
      <c r="CO14">
        <v>18.644165999999998</v>
      </c>
      <c r="CP14">
        <v>20.155211999999999</v>
      </c>
      <c r="CQ14">
        <v>21.666257999999999</v>
      </c>
      <c r="CR14">
        <v>23.177303999999999</v>
      </c>
      <c r="CS14">
        <v>24.68835</v>
      </c>
      <c r="CT14">
        <v>26.7895368</v>
      </c>
      <c r="CU14">
        <v>28.890723600000001</v>
      </c>
      <c r="CV14">
        <v>30.991910399999998</v>
      </c>
      <c r="CW14">
        <v>33.093097200000003</v>
      </c>
      <c r="CX14">
        <v>35.194284000000003</v>
      </c>
    </row>
    <row r="15" spans="1:102">
      <c r="A15" t="s">
        <v>4</v>
      </c>
      <c r="B15">
        <v>8</v>
      </c>
      <c r="C15">
        <v>5.8222466400000004</v>
      </c>
      <c r="D15">
        <v>5.8910170800000001</v>
      </c>
      <c r="E15">
        <v>5.9597875199999999</v>
      </c>
      <c r="F15">
        <v>6.0285579599999997</v>
      </c>
      <c r="G15">
        <v>6.0973284000000003</v>
      </c>
      <c r="H15">
        <v>6.1224728400000004</v>
      </c>
      <c r="I15">
        <v>6.1476172800000004</v>
      </c>
      <c r="J15">
        <v>6.1727617199999996</v>
      </c>
      <c r="K15">
        <v>6.1979061599999996</v>
      </c>
      <c r="L15">
        <v>6.2230505999999997</v>
      </c>
      <c r="M15">
        <v>6.2967388800000004</v>
      </c>
      <c r="N15">
        <v>6.3704271600000002</v>
      </c>
      <c r="O15">
        <v>6.44411544</v>
      </c>
      <c r="P15">
        <v>6.5178037199999999</v>
      </c>
      <c r="Q15">
        <v>6.5914919999999997</v>
      </c>
      <c r="R15">
        <v>6.6177469200000001</v>
      </c>
      <c r="S15">
        <v>6.6440018399999996</v>
      </c>
      <c r="T15">
        <v>6.67025676</v>
      </c>
      <c r="U15">
        <v>6.6965116800000004</v>
      </c>
      <c r="V15">
        <v>6.7227665999999999</v>
      </c>
      <c r="W15">
        <v>6.7886815199999999</v>
      </c>
      <c r="X15">
        <v>6.8545964399999999</v>
      </c>
      <c r="Y15">
        <v>6.9205113599999999</v>
      </c>
      <c r="Z15">
        <v>6.9864262799999999</v>
      </c>
      <c r="AA15">
        <v>7.0523411999999999</v>
      </c>
      <c r="AB15">
        <v>7.1034232800000003</v>
      </c>
      <c r="AC15">
        <v>7.1545053599999999</v>
      </c>
      <c r="AD15">
        <v>7.2055874400000004</v>
      </c>
      <c r="AE15">
        <v>7.25666952</v>
      </c>
      <c r="AF15">
        <v>7.3077515999999996</v>
      </c>
      <c r="AG15">
        <v>7.3555815600000001</v>
      </c>
      <c r="AH15">
        <v>7.4034115199999997</v>
      </c>
      <c r="AI15">
        <v>7.4512414800000002</v>
      </c>
      <c r="AJ15">
        <v>7.4990714399999998</v>
      </c>
      <c r="AK15">
        <v>7.5469014000000003</v>
      </c>
      <c r="AL15">
        <v>7.8286460399999998</v>
      </c>
      <c r="AM15">
        <v>8.1103906800000001</v>
      </c>
      <c r="AN15">
        <v>8.3921353199999995</v>
      </c>
      <c r="AO15">
        <v>8.6738799600000007</v>
      </c>
      <c r="AP15">
        <v>8.9556246000000002</v>
      </c>
      <c r="AQ15">
        <v>9.0036925199999995</v>
      </c>
      <c r="AR15">
        <v>9.0517604400000007</v>
      </c>
      <c r="AS15">
        <v>9.0998283600000001</v>
      </c>
      <c r="AT15">
        <v>9.1478962799999994</v>
      </c>
      <c r="AU15">
        <v>9.1959642000000006</v>
      </c>
      <c r="AV15">
        <v>9.2143664399999992</v>
      </c>
      <c r="AW15">
        <v>9.2327686799999995</v>
      </c>
      <c r="AX15">
        <v>9.2511709199999999</v>
      </c>
      <c r="AY15">
        <v>9.2695731600000002</v>
      </c>
      <c r="AZ15">
        <v>9.2879754000000005</v>
      </c>
      <c r="BA15">
        <v>9.3446098800000001</v>
      </c>
      <c r="BB15">
        <v>9.4012443599999997</v>
      </c>
      <c r="BC15">
        <v>9.4578788399999993</v>
      </c>
      <c r="BD15">
        <v>9.5145133200000007</v>
      </c>
      <c r="BE15">
        <v>9.5711478000000003</v>
      </c>
      <c r="BF15">
        <v>9.5944678799999998</v>
      </c>
      <c r="BG15">
        <v>9.6177879599999994</v>
      </c>
      <c r="BH15">
        <v>9.6411080400000007</v>
      </c>
      <c r="BI15">
        <v>9.6644281200000002</v>
      </c>
      <c r="BJ15">
        <v>9.6877481999999997</v>
      </c>
      <c r="BK15">
        <v>9.7938783600000008</v>
      </c>
      <c r="BL15">
        <v>9.9000085200000001</v>
      </c>
      <c r="BM15">
        <v>10.006138679999999</v>
      </c>
      <c r="BN15">
        <v>10.11226884</v>
      </c>
      <c r="BO15">
        <v>10.218399</v>
      </c>
      <c r="BP15">
        <v>10.23140748</v>
      </c>
      <c r="BQ15">
        <v>10.24441596</v>
      </c>
      <c r="BR15">
        <v>10.257424439999999</v>
      </c>
      <c r="BS15">
        <v>10.270432919999999</v>
      </c>
      <c r="BT15">
        <v>10.283441399999999</v>
      </c>
      <c r="BU15">
        <v>10.564948080000001</v>
      </c>
      <c r="BV15">
        <v>10.84645476</v>
      </c>
      <c r="BW15">
        <v>11.12796144</v>
      </c>
      <c r="BX15">
        <v>11.40946812</v>
      </c>
      <c r="BY15">
        <v>11.690974799999999</v>
      </c>
      <c r="BZ15">
        <v>11.834543999999999</v>
      </c>
      <c r="CA15">
        <v>11.978113199999999</v>
      </c>
      <c r="CB15">
        <v>12.121682399999999</v>
      </c>
      <c r="CC15">
        <v>12.265251599999999</v>
      </c>
      <c r="CD15">
        <v>12.408820800000001</v>
      </c>
      <c r="CE15">
        <v>12.80716584</v>
      </c>
      <c r="CF15">
        <v>13.20551088</v>
      </c>
      <c r="CG15">
        <v>13.603855920000001</v>
      </c>
      <c r="CH15">
        <v>14.00220096</v>
      </c>
      <c r="CI15">
        <v>14.400546</v>
      </c>
      <c r="CJ15">
        <v>14.516353199999999</v>
      </c>
      <c r="CK15">
        <v>14.6321604</v>
      </c>
      <c r="CL15">
        <v>14.747967600000001</v>
      </c>
      <c r="CM15">
        <v>14.8637748</v>
      </c>
      <c r="CN15">
        <v>14.979582000000001</v>
      </c>
      <c r="CO15">
        <v>16.2748776</v>
      </c>
      <c r="CP15">
        <v>17.570173199999999</v>
      </c>
      <c r="CQ15">
        <v>18.865468799999999</v>
      </c>
      <c r="CR15">
        <v>20.160764400000001</v>
      </c>
      <c r="CS15">
        <v>21.456060000000001</v>
      </c>
      <c r="CT15">
        <v>22.7299392</v>
      </c>
      <c r="CU15">
        <v>24.0038184</v>
      </c>
      <c r="CV15">
        <v>25.2776976</v>
      </c>
      <c r="CW15">
        <v>26.551576799999999</v>
      </c>
      <c r="CX15">
        <v>27.825455999999999</v>
      </c>
    </row>
    <row r="16" spans="1:102">
      <c r="A16" t="s">
        <v>4</v>
      </c>
      <c r="B16">
        <v>9</v>
      </c>
      <c r="C16">
        <v>5.2965929999999997</v>
      </c>
      <c r="D16">
        <v>5.3398224000000001</v>
      </c>
      <c r="E16">
        <v>5.3830517999999996</v>
      </c>
      <c r="F16">
        <v>5.4262812</v>
      </c>
      <c r="G16">
        <v>5.4695105999999996</v>
      </c>
      <c r="H16">
        <v>5.49774852</v>
      </c>
      <c r="I16">
        <v>5.5259864399999996</v>
      </c>
      <c r="J16">
        <v>5.5542243600000001</v>
      </c>
      <c r="K16">
        <v>5.5824622799999997</v>
      </c>
      <c r="L16">
        <v>5.6107002000000001</v>
      </c>
      <c r="M16">
        <v>5.6704281600000002</v>
      </c>
      <c r="N16">
        <v>5.7301561200000002</v>
      </c>
      <c r="O16">
        <v>5.7898840800000002</v>
      </c>
      <c r="P16">
        <v>5.8496120400000002</v>
      </c>
      <c r="Q16">
        <v>5.9093400000000003</v>
      </c>
      <c r="R16">
        <v>6.0131698800000004</v>
      </c>
      <c r="S16">
        <v>6.1169997599999997</v>
      </c>
      <c r="T16">
        <v>6.2208296399999998</v>
      </c>
      <c r="U16">
        <v>6.32465952</v>
      </c>
      <c r="V16">
        <v>6.4284894000000001</v>
      </c>
      <c r="W16">
        <v>6.4848065999999998</v>
      </c>
      <c r="X16">
        <v>6.5411238000000003</v>
      </c>
      <c r="Y16">
        <v>6.5974409999999999</v>
      </c>
      <c r="Z16">
        <v>6.6537582000000004</v>
      </c>
      <c r="AA16">
        <v>6.7100754</v>
      </c>
      <c r="AB16">
        <v>6.7721036400000001</v>
      </c>
      <c r="AC16">
        <v>6.8341318800000002</v>
      </c>
      <c r="AD16">
        <v>6.8961601200000002</v>
      </c>
      <c r="AE16">
        <v>6.9581883600000003</v>
      </c>
      <c r="AF16">
        <v>7.0202166000000004</v>
      </c>
      <c r="AG16">
        <v>7.0571004000000004</v>
      </c>
      <c r="AH16">
        <v>7.0939842000000004</v>
      </c>
      <c r="AI16">
        <v>7.1308680000000004</v>
      </c>
      <c r="AJ16">
        <v>7.1677517999999996</v>
      </c>
      <c r="AK16">
        <v>7.2046355999999996</v>
      </c>
      <c r="AL16">
        <v>7.3001368800000002</v>
      </c>
      <c r="AM16">
        <v>7.3956381599999998</v>
      </c>
      <c r="AN16">
        <v>7.4911394400000004</v>
      </c>
      <c r="AO16">
        <v>7.5866407200000001</v>
      </c>
      <c r="AP16">
        <v>7.6821419999999998</v>
      </c>
      <c r="AQ16">
        <v>7.6920570000000001</v>
      </c>
      <c r="AR16">
        <v>7.7019719999999996</v>
      </c>
      <c r="AS16">
        <v>7.7118869999999999</v>
      </c>
      <c r="AT16">
        <v>7.7218020000000003</v>
      </c>
      <c r="AU16">
        <v>7.7317169999999997</v>
      </c>
      <c r="AV16">
        <v>7.8418131600000001</v>
      </c>
      <c r="AW16">
        <v>7.9519093200000004</v>
      </c>
      <c r="AX16">
        <v>8.0620054799999998</v>
      </c>
      <c r="AY16">
        <v>8.1721016399999993</v>
      </c>
      <c r="AZ16">
        <v>8.2821978000000005</v>
      </c>
      <c r="BA16">
        <v>8.3132119200000005</v>
      </c>
      <c r="BB16">
        <v>8.3442260400000006</v>
      </c>
      <c r="BC16">
        <v>8.3752401600000006</v>
      </c>
      <c r="BD16">
        <v>8.4062542800000006</v>
      </c>
      <c r="BE16">
        <v>8.4372684000000007</v>
      </c>
      <c r="BF16">
        <v>8.4954099599999999</v>
      </c>
      <c r="BG16">
        <v>8.5535515199999992</v>
      </c>
      <c r="BH16">
        <v>8.6116930800000002</v>
      </c>
      <c r="BI16">
        <v>8.6698346399999995</v>
      </c>
      <c r="BJ16">
        <v>8.7279762000000005</v>
      </c>
      <c r="BK16">
        <v>8.7585937200000004</v>
      </c>
      <c r="BL16">
        <v>8.7892112400000002</v>
      </c>
      <c r="BM16">
        <v>8.81982876</v>
      </c>
      <c r="BN16">
        <v>8.8504462799999999</v>
      </c>
      <c r="BO16">
        <v>8.8810637999999997</v>
      </c>
      <c r="BP16">
        <v>8.8854264000000001</v>
      </c>
      <c r="BQ16">
        <v>8.8897890000000004</v>
      </c>
      <c r="BR16">
        <v>8.8941516000000007</v>
      </c>
      <c r="BS16">
        <v>8.8985141999999993</v>
      </c>
      <c r="BT16">
        <v>8.9028767999999996</v>
      </c>
      <c r="BU16">
        <v>9.2533125599999995</v>
      </c>
      <c r="BV16">
        <v>9.6037483199999993</v>
      </c>
      <c r="BW16">
        <v>9.9541840799999992</v>
      </c>
      <c r="BX16">
        <v>10.304619840000001</v>
      </c>
      <c r="BY16">
        <v>10.655055600000001</v>
      </c>
      <c r="BZ16">
        <v>10.74278352</v>
      </c>
      <c r="CA16">
        <v>10.83051144</v>
      </c>
      <c r="CB16">
        <v>10.918239359999999</v>
      </c>
      <c r="CC16">
        <v>11.00596728</v>
      </c>
      <c r="CD16">
        <v>11.093695200000001</v>
      </c>
      <c r="CE16">
        <v>11.22520776</v>
      </c>
      <c r="CF16">
        <v>11.356720320000001</v>
      </c>
      <c r="CG16">
        <v>11.48823288</v>
      </c>
      <c r="CH16">
        <v>11.619745440000001</v>
      </c>
      <c r="CI16">
        <v>11.751258</v>
      </c>
      <c r="CJ16">
        <v>11.947971600000001</v>
      </c>
      <c r="CK16">
        <v>12.1446852</v>
      </c>
      <c r="CL16">
        <v>12.3413988</v>
      </c>
      <c r="CM16">
        <v>12.538112399999999</v>
      </c>
      <c r="CN16">
        <v>12.734826</v>
      </c>
      <c r="CO16">
        <v>13.89971952</v>
      </c>
      <c r="CP16">
        <v>15.064613039999999</v>
      </c>
      <c r="CQ16">
        <v>16.229506560000001</v>
      </c>
      <c r="CR16">
        <v>17.39440008</v>
      </c>
      <c r="CS16">
        <v>18.5592936</v>
      </c>
      <c r="CT16">
        <v>19.446408479999999</v>
      </c>
      <c r="CU16">
        <v>20.333523360000001</v>
      </c>
      <c r="CV16">
        <v>21.22063824</v>
      </c>
      <c r="CW16">
        <v>22.107753120000002</v>
      </c>
      <c r="CX16">
        <v>22.994868</v>
      </c>
    </row>
    <row r="17" spans="1:102">
      <c r="A17" t="s">
        <v>4</v>
      </c>
      <c r="B17">
        <v>10</v>
      </c>
      <c r="C17">
        <v>5.6473460400000004</v>
      </c>
      <c r="D17">
        <v>5.7192892799999999</v>
      </c>
      <c r="E17">
        <v>5.7912325200000003</v>
      </c>
      <c r="F17">
        <v>5.8631757599999998</v>
      </c>
      <c r="G17">
        <v>5.9351190000000003</v>
      </c>
      <c r="H17">
        <v>6.0042860400000002</v>
      </c>
      <c r="I17">
        <v>6.0734530800000002</v>
      </c>
      <c r="J17">
        <v>6.1426201200000001</v>
      </c>
      <c r="K17">
        <v>6.2117871600000001</v>
      </c>
      <c r="L17">
        <v>6.2809542</v>
      </c>
      <c r="M17">
        <v>6.3034017599999999</v>
      </c>
      <c r="N17">
        <v>6.3258493199999997</v>
      </c>
      <c r="O17">
        <v>6.3482968800000004</v>
      </c>
      <c r="P17">
        <v>6.3707444400000002</v>
      </c>
      <c r="Q17">
        <v>6.393192</v>
      </c>
      <c r="R17">
        <v>6.4147670400000001</v>
      </c>
      <c r="S17">
        <v>6.4363420800000002</v>
      </c>
      <c r="T17">
        <v>6.4579171200000003</v>
      </c>
      <c r="U17">
        <v>6.4794921600000004</v>
      </c>
      <c r="V17">
        <v>6.5010671999999996</v>
      </c>
      <c r="W17">
        <v>6.6161605200000002</v>
      </c>
      <c r="X17">
        <v>6.7312538399999999</v>
      </c>
      <c r="Y17">
        <v>6.8463471599999997</v>
      </c>
      <c r="Z17">
        <v>6.9614404800000003</v>
      </c>
      <c r="AA17">
        <v>7.0765338</v>
      </c>
      <c r="AB17">
        <v>7.0826414399999997</v>
      </c>
      <c r="AC17">
        <v>7.0887490800000004</v>
      </c>
      <c r="AD17">
        <v>7.0948567200000001</v>
      </c>
      <c r="AE17">
        <v>7.1009643599999999</v>
      </c>
      <c r="AF17">
        <v>7.1070719999999996</v>
      </c>
      <c r="AG17">
        <v>7.1085790800000002</v>
      </c>
      <c r="AH17">
        <v>7.1100861599999998</v>
      </c>
      <c r="AI17">
        <v>7.1115932400000004</v>
      </c>
      <c r="AJ17">
        <v>7.11310032</v>
      </c>
      <c r="AK17">
        <v>7.1146073999999997</v>
      </c>
      <c r="AL17">
        <v>7.1754458400000001</v>
      </c>
      <c r="AM17">
        <v>7.2362842799999996</v>
      </c>
      <c r="AN17">
        <v>7.29712272</v>
      </c>
      <c r="AO17">
        <v>7.3579611600000003</v>
      </c>
      <c r="AP17">
        <v>7.4187995999999998</v>
      </c>
      <c r="AQ17">
        <v>7.5807710400000001</v>
      </c>
      <c r="AR17">
        <v>7.7427424800000004</v>
      </c>
      <c r="AS17">
        <v>7.9047139199999998</v>
      </c>
      <c r="AT17">
        <v>8.0666853599999992</v>
      </c>
      <c r="AU17">
        <v>8.2286567999999995</v>
      </c>
      <c r="AV17">
        <v>8.2978238399999995</v>
      </c>
      <c r="AW17">
        <v>8.3669908799999995</v>
      </c>
      <c r="AX17">
        <v>8.4361579199999994</v>
      </c>
      <c r="AY17">
        <v>8.5053249599999994</v>
      </c>
      <c r="AZ17">
        <v>8.5744919999999993</v>
      </c>
      <c r="BA17">
        <v>8.6527015200000008</v>
      </c>
      <c r="BB17">
        <v>8.7309110400000005</v>
      </c>
      <c r="BC17">
        <v>8.8091205600000002</v>
      </c>
      <c r="BD17">
        <v>8.8873300799999999</v>
      </c>
      <c r="BE17">
        <v>8.9655395999999996</v>
      </c>
      <c r="BF17">
        <v>8.9892562799999993</v>
      </c>
      <c r="BG17">
        <v>9.0129729600000008</v>
      </c>
      <c r="BH17">
        <v>9.0366896400000005</v>
      </c>
      <c r="BI17">
        <v>9.0604063200000002</v>
      </c>
      <c r="BJ17">
        <v>9.0841229999999999</v>
      </c>
      <c r="BK17">
        <v>9.0880096800000008</v>
      </c>
      <c r="BL17">
        <v>9.0918963599999998</v>
      </c>
      <c r="BM17">
        <v>9.0957830400000006</v>
      </c>
      <c r="BN17">
        <v>9.0996697199999996</v>
      </c>
      <c r="BO17">
        <v>9.1035564000000004</v>
      </c>
      <c r="BP17">
        <v>9.1130747999999997</v>
      </c>
      <c r="BQ17">
        <v>9.1225932000000007</v>
      </c>
      <c r="BR17">
        <v>9.1321116</v>
      </c>
      <c r="BS17">
        <v>9.1416299999999993</v>
      </c>
      <c r="BT17">
        <v>9.1511484000000003</v>
      </c>
      <c r="BU17">
        <v>9.4008477599999996</v>
      </c>
      <c r="BV17">
        <v>9.6505471200000006</v>
      </c>
      <c r="BW17">
        <v>9.9002464799999998</v>
      </c>
      <c r="BX17">
        <v>10.149945840000001</v>
      </c>
      <c r="BY17">
        <v>10.3996452</v>
      </c>
      <c r="BZ17">
        <v>10.404563039999999</v>
      </c>
      <c r="CA17">
        <v>10.40948088</v>
      </c>
      <c r="CB17">
        <v>10.414398719999999</v>
      </c>
      <c r="CC17">
        <v>10.41931656</v>
      </c>
      <c r="CD17">
        <v>10.4242344</v>
      </c>
      <c r="CE17">
        <v>10.6832142</v>
      </c>
      <c r="CF17">
        <v>10.942194000000001</v>
      </c>
      <c r="CG17">
        <v>11.201173799999999</v>
      </c>
      <c r="CH17">
        <v>11.4601536</v>
      </c>
      <c r="CI17">
        <v>11.7191334</v>
      </c>
      <c r="CJ17">
        <v>11.803767840000001</v>
      </c>
      <c r="CK17">
        <v>11.888402279999999</v>
      </c>
      <c r="CL17">
        <v>11.97303672</v>
      </c>
      <c r="CM17">
        <v>12.05767116</v>
      </c>
      <c r="CN17">
        <v>12.1423056</v>
      </c>
      <c r="CO17">
        <v>13.09763568</v>
      </c>
      <c r="CP17">
        <v>14.052965759999999</v>
      </c>
      <c r="CQ17">
        <v>15.008295840000001</v>
      </c>
      <c r="CR17">
        <v>15.96362592</v>
      </c>
      <c r="CS17">
        <v>16.918956000000001</v>
      </c>
      <c r="CT17">
        <v>17.624904000000001</v>
      </c>
      <c r="CU17">
        <v>18.330852</v>
      </c>
      <c r="CV17">
        <v>19.036799999999999</v>
      </c>
      <c r="CW17">
        <v>19.742747999999999</v>
      </c>
      <c r="CX17">
        <v>20.448696000000002</v>
      </c>
    </row>
    <row r="18" spans="1:102">
      <c r="A18" t="s">
        <v>4</v>
      </c>
      <c r="B18">
        <v>11</v>
      </c>
      <c r="C18">
        <v>5.41287612</v>
      </c>
      <c r="D18">
        <v>5.4597542399999996</v>
      </c>
      <c r="E18">
        <v>5.5066323600000002</v>
      </c>
      <c r="F18">
        <v>5.5535104799999999</v>
      </c>
      <c r="G18">
        <v>5.6003885999999996</v>
      </c>
      <c r="H18">
        <v>5.6782808400000002</v>
      </c>
      <c r="I18">
        <v>5.7561730799999999</v>
      </c>
      <c r="J18">
        <v>5.8340653199999997</v>
      </c>
      <c r="K18">
        <v>5.9119575600000003</v>
      </c>
      <c r="L18">
        <v>5.9898498</v>
      </c>
      <c r="M18">
        <v>6.0127732800000002</v>
      </c>
      <c r="N18">
        <v>6.0356967600000004</v>
      </c>
      <c r="O18">
        <v>6.0586202399999998</v>
      </c>
      <c r="P18">
        <v>6.08154372</v>
      </c>
      <c r="Q18">
        <v>6.1044672000000002</v>
      </c>
      <c r="R18">
        <v>6.1296116400000002</v>
      </c>
      <c r="S18">
        <v>6.1547560800000003</v>
      </c>
      <c r="T18">
        <v>6.1799005200000003</v>
      </c>
      <c r="U18">
        <v>6.2050449600000004</v>
      </c>
      <c r="V18">
        <v>6.2301894000000004</v>
      </c>
      <c r="W18">
        <v>6.3014187599999998</v>
      </c>
      <c r="X18">
        <v>6.37264812</v>
      </c>
      <c r="Y18">
        <v>6.4438774800000003</v>
      </c>
      <c r="Z18">
        <v>6.5151068399999996</v>
      </c>
      <c r="AA18">
        <v>6.5863361999999999</v>
      </c>
      <c r="AB18">
        <v>6.6045797999999998</v>
      </c>
      <c r="AC18">
        <v>6.6228233999999997</v>
      </c>
      <c r="AD18">
        <v>6.6410669999999996</v>
      </c>
      <c r="AE18">
        <v>6.6593106000000004</v>
      </c>
      <c r="AF18">
        <v>6.6775542000000003</v>
      </c>
      <c r="AG18">
        <v>6.6996051599999999</v>
      </c>
      <c r="AH18">
        <v>6.7216561199999996</v>
      </c>
      <c r="AI18">
        <v>6.7437070800000001</v>
      </c>
      <c r="AJ18">
        <v>6.7657580399999997</v>
      </c>
      <c r="AK18">
        <v>6.7878090000000002</v>
      </c>
      <c r="AL18">
        <v>6.8678428800000004</v>
      </c>
      <c r="AM18">
        <v>6.9478767599999998</v>
      </c>
      <c r="AN18">
        <v>7.02791064</v>
      </c>
      <c r="AO18">
        <v>7.1079445200000002</v>
      </c>
      <c r="AP18">
        <v>7.1879784000000004</v>
      </c>
      <c r="AQ18">
        <v>7.3175872799999997</v>
      </c>
      <c r="AR18">
        <v>7.4471961599999998</v>
      </c>
      <c r="AS18">
        <v>7.57680504</v>
      </c>
      <c r="AT18">
        <v>7.7064139200000001</v>
      </c>
      <c r="AU18">
        <v>7.8360228000000003</v>
      </c>
      <c r="AV18">
        <v>7.8428443200000002</v>
      </c>
      <c r="AW18">
        <v>7.8496658400000001</v>
      </c>
      <c r="AX18">
        <v>7.85648736</v>
      </c>
      <c r="AY18">
        <v>7.8633088799999999</v>
      </c>
      <c r="AZ18">
        <v>7.8701303999999999</v>
      </c>
      <c r="BA18">
        <v>7.9615863600000001</v>
      </c>
      <c r="BB18">
        <v>8.0530423199999994</v>
      </c>
      <c r="BC18">
        <v>8.1444982800000005</v>
      </c>
      <c r="BD18">
        <v>8.2359542399999999</v>
      </c>
      <c r="BE18">
        <v>8.3274101999999992</v>
      </c>
      <c r="BF18">
        <v>8.3531098799999999</v>
      </c>
      <c r="BG18">
        <v>8.3788095600000005</v>
      </c>
      <c r="BH18">
        <v>8.4045092399999994</v>
      </c>
      <c r="BI18">
        <v>8.4302089200000001</v>
      </c>
      <c r="BJ18">
        <v>8.4559086000000008</v>
      </c>
      <c r="BK18">
        <v>8.4609850800000004</v>
      </c>
      <c r="BL18">
        <v>8.46606156</v>
      </c>
      <c r="BM18">
        <v>8.4711380399999996</v>
      </c>
      <c r="BN18">
        <v>8.4762145199999992</v>
      </c>
      <c r="BO18">
        <v>8.4812910000000006</v>
      </c>
      <c r="BP18">
        <v>8.4953306400000006</v>
      </c>
      <c r="BQ18">
        <v>8.5093702800000006</v>
      </c>
      <c r="BR18">
        <v>8.5234099200000006</v>
      </c>
      <c r="BS18">
        <v>8.5374495600000007</v>
      </c>
      <c r="BT18">
        <v>8.5514892000000007</v>
      </c>
      <c r="BU18">
        <v>8.6787977999999999</v>
      </c>
      <c r="BV18">
        <v>8.8061063999999991</v>
      </c>
      <c r="BW18">
        <v>8.9334150000000001</v>
      </c>
      <c r="BX18">
        <v>9.0607235999999993</v>
      </c>
      <c r="BY18">
        <v>9.1880322000000003</v>
      </c>
      <c r="BZ18">
        <v>9.2118281999999994</v>
      </c>
      <c r="CA18">
        <v>9.2356242000000002</v>
      </c>
      <c r="CB18">
        <v>9.2594201999999992</v>
      </c>
      <c r="CC18">
        <v>9.2832162</v>
      </c>
      <c r="CD18">
        <v>9.3070122000000008</v>
      </c>
      <c r="CE18">
        <v>9.5635330799999991</v>
      </c>
      <c r="CF18">
        <v>9.8200539599999992</v>
      </c>
      <c r="CG18">
        <v>10.076574839999999</v>
      </c>
      <c r="CH18">
        <v>10.333095719999999</v>
      </c>
      <c r="CI18">
        <v>10.589616599999999</v>
      </c>
      <c r="CJ18">
        <v>10.64220576</v>
      </c>
      <c r="CK18">
        <v>10.69479492</v>
      </c>
      <c r="CL18">
        <v>10.74738408</v>
      </c>
      <c r="CM18">
        <v>10.79997324</v>
      </c>
      <c r="CN18">
        <v>10.8525624</v>
      </c>
      <c r="CO18">
        <v>11.59388712</v>
      </c>
      <c r="CP18">
        <v>12.335211839999999</v>
      </c>
      <c r="CQ18">
        <v>13.076536559999999</v>
      </c>
      <c r="CR18">
        <v>13.817861280000001</v>
      </c>
      <c r="CS18">
        <v>14.559186</v>
      </c>
      <c r="CT18">
        <v>15.154086</v>
      </c>
      <c r="CU18">
        <v>15.748986</v>
      </c>
      <c r="CV18">
        <v>16.343886000000001</v>
      </c>
      <c r="CW18">
        <v>16.938786</v>
      </c>
      <c r="CX18">
        <v>17.533685999999999</v>
      </c>
    </row>
    <row r="19" spans="1:102">
      <c r="A19" t="s">
        <v>4</v>
      </c>
      <c r="B19">
        <v>12</v>
      </c>
      <c r="C19">
        <v>5.4841054800000002</v>
      </c>
      <c r="D19">
        <v>5.59824696</v>
      </c>
      <c r="E19">
        <v>5.7123884399999998</v>
      </c>
      <c r="F19">
        <v>5.8265299199999996</v>
      </c>
      <c r="G19">
        <v>5.9406714000000003</v>
      </c>
      <c r="H19">
        <v>5.9459858399999996</v>
      </c>
      <c r="I19">
        <v>5.9513002799999999</v>
      </c>
      <c r="J19">
        <v>5.9566147200000001</v>
      </c>
      <c r="K19">
        <v>5.9619291600000004</v>
      </c>
      <c r="L19">
        <v>5.9672435999999998</v>
      </c>
      <c r="M19">
        <v>5.9900084400000004</v>
      </c>
      <c r="N19">
        <v>6.0127732800000002</v>
      </c>
      <c r="O19">
        <v>6.03553812</v>
      </c>
      <c r="P19">
        <v>6.0583029599999998</v>
      </c>
      <c r="Q19">
        <v>6.0810677999999996</v>
      </c>
      <c r="R19">
        <v>6.1016909999999998</v>
      </c>
      <c r="S19">
        <v>6.1223141999999999</v>
      </c>
      <c r="T19">
        <v>6.1429374000000001</v>
      </c>
      <c r="U19">
        <v>6.1635606000000003</v>
      </c>
      <c r="V19">
        <v>6.1841837999999996</v>
      </c>
      <c r="W19">
        <v>6.2243197199999996</v>
      </c>
      <c r="X19">
        <v>6.2644556400000004</v>
      </c>
      <c r="Y19">
        <v>6.3045915600000004</v>
      </c>
      <c r="Z19">
        <v>6.3447274800000004</v>
      </c>
      <c r="AA19">
        <v>6.3848634000000004</v>
      </c>
      <c r="AB19">
        <v>6.4441947600000002</v>
      </c>
      <c r="AC19">
        <v>6.5035261200000001</v>
      </c>
      <c r="AD19">
        <v>6.5628574799999999</v>
      </c>
      <c r="AE19">
        <v>6.6221888399999997</v>
      </c>
      <c r="AF19">
        <v>6.6815201999999996</v>
      </c>
      <c r="AG19">
        <v>6.7445795999999998</v>
      </c>
      <c r="AH19">
        <v>6.807639</v>
      </c>
      <c r="AI19">
        <v>6.8706984000000002</v>
      </c>
      <c r="AJ19">
        <v>6.9337578000000004</v>
      </c>
      <c r="AK19">
        <v>6.9968171999999997</v>
      </c>
      <c r="AL19">
        <v>7.1128623600000003</v>
      </c>
      <c r="AM19">
        <v>7.2289075199999999</v>
      </c>
      <c r="AN19">
        <v>7.3449526799999996</v>
      </c>
      <c r="AO19">
        <v>7.4609978400000001</v>
      </c>
      <c r="AP19">
        <v>7.5770429999999998</v>
      </c>
      <c r="AQ19">
        <v>7.6268559600000003</v>
      </c>
      <c r="AR19">
        <v>7.67666892</v>
      </c>
      <c r="AS19">
        <v>7.7264818799999997</v>
      </c>
      <c r="AT19">
        <v>7.7762948400000003</v>
      </c>
      <c r="AU19">
        <v>7.8261077999999999</v>
      </c>
      <c r="AV19">
        <v>7.8552182400000001</v>
      </c>
      <c r="AW19">
        <v>7.8843286800000003</v>
      </c>
      <c r="AX19">
        <v>7.9134391199999996</v>
      </c>
      <c r="AY19">
        <v>7.9425495599999998</v>
      </c>
      <c r="AZ19">
        <v>7.97166</v>
      </c>
      <c r="BA19">
        <v>8.0399545200000002</v>
      </c>
      <c r="BB19">
        <v>8.1082490400000005</v>
      </c>
      <c r="BC19">
        <v>8.1765435600000007</v>
      </c>
      <c r="BD19">
        <v>8.2448380799999992</v>
      </c>
      <c r="BE19">
        <v>8.3131325999999994</v>
      </c>
      <c r="BF19">
        <v>8.3310589200000003</v>
      </c>
      <c r="BG19">
        <v>8.3489852399999993</v>
      </c>
      <c r="BH19">
        <v>8.3669115600000001</v>
      </c>
      <c r="BI19">
        <v>8.3848378799999992</v>
      </c>
      <c r="BJ19">
        <v>8.4027642</v>
      </c>
      <c r="BK19">
        <v>8.4137896800000007</v>
      </c>
      <c r="BL19">
        <v>8.4248151599999996</v>
      </c>
      <c r="BM19">
        <v>8.4358406400000003</v>
      </c>
      <c r="BN19">
        <v>8.4468661199999993</v>
      </c>
      <c r="BO19">
        <v>8.4578916</v>
      </c>
      <c r="BP19">
        <v>8.5241237999999999</v>
      </c>
      <c r="BQ19">
        <v>8.5903559999999999</v>
      </c>
      <c r="BR19">
        <v>8.6565881999999998</v>
      </c>
      <c r="BS19">
        <v>8.7228203999999998</v>
      </c>
      <c r="BT19">
        <v>8.7890525999999998</v>
      </c>
      <c r="BU19">
        <v>8.8992280800000003</v>
      </c>
      <c r="BV19">
        <v>9.0094035600000009</v>
      </c>
      <c r="BW19">
        <v>9.1195790399999996</v>
      </c>
      <c r="BX19">
        <v>9.2297545200000002</v>
      </c>
      <c r="BY19">
        <v>9.3399300000000007</v>
      </c>
      <c r="BZ19">
        <v>9.3737203200000003</v>
      </c>
      <c r="CA19">
        <v>9.4075106399999999</v>
      </c>
      <c r="CB19">
        <v>9.4413009599999995</v>
      </c>
      <c r="CC19">
        <v>9.4750912799999991</v>
      </c>
      <c r="CD19">
        <v>9.5088816000000005</v>
      </c>
      <c r="CE19">
        <v>9.6261165599999998</v>
      </c>
      <c r="CF19">
        <v>9.7433515199999992</v>
      </c>
      <c r="CG19">
        <v>9.8605864800000003</v>
      </c>
      <c r="CH19">
        <v>9.9778214399999996</v>
      </c>
      <c r="CI19">
        <v>10.095056400000001</v>
      </c>
      <c r="CJ19">
        <v>10.19991744</v>
      </c>
      <c r="CK19">
        <v>10.30477848</v>
      </c>
      <c r="CL19">
        <v>10.409639520000001</v>
      </c>
      <c r="CM19">
        <v>10.51450056</v>
      </c>
      <c r="CN19">
        <v>10.6193616</v>
      </c>
      <c r="CO19">
        <v>11.110669680000001</v>
      </c>
      <c r="CP19">
        <v>11.60197776</v>
      </c>
      <c r="CQ19">
        <v>12.09328584</v>
      </c>
      <c r="CR19">
        <v>12.58459392</v>
      </c>
      <c r="CS19">
        <v>13.075901999999999</v>
      </c>
      <c r="CT19">
        <v>13.571652</v>
      </c>
      <c r="CU19">
        <v>14.067402</v>
      </c>
      <c r="CV19">
        <v>14.563152000000001</v>
      </c>
      <c r="CW19">
        <v>15.058902</v>
      </c>
      <c r="CX19">
        <v>15.554652000000001</v>
      </c>
    </row>
    <row r="20" spans="1:102">
      <c r="A20" t="s">
        <v>6</v>
      </c>
      <c r="B20">
        <v>2</v>
      </c>
      <c r="C20">
        <v>6.9454526119050002E-3</v>
      </c>
      <c r="D20">
        <v>6.9454526119050002E-3</v>
      </c>
      <c r="E20">
        <v>6.9454526119050002E-3</v>
      </c>
      <c r="F20">
        <v>6.9454526119050002E-3</v>
      </c>
      <c r="G20">
        <v>6.9454526119050002E-3</v>
      </c>
      <c r="H20">
        <v>6.9454526119050002E-3</v>
      </c>
      <c r="I20">
        <v>6.9454526119050002E-3</v>
      </c>
      <c r="J20">
        <v>6.9454526119050002E-3</v>
      </c>
      <c r="K20">
        <v>6.9454526119050002E-3</v>
      </c>
      <c r="L20">
        <v>6.9454526119050002E-3</v>
      </c>
      <c r="M20">
        <v>6.9454526119050002E-3</v>
      </c>
      <c r="N20">
        <v>6.9454526119050002E-3</v>
      </c>
      <c r="O20">
        <v>6.9454526119050002E-3</v>
      </c>
      <c r="P20">
        <v>6.9454526119050002E-3</v>
      </c>
      <c r="Q20">
        <v>6.9454526119050002E-3</v>
      </c>
      <c r="R20">
        <v>6.9454526119050002E-3</v>
      </c>
      <c r="S20">
        <v>6.9454526119050002E-3</v>
      </c>
      <c r="T20">
        <v>6.9454526119050002E-3</v>
      </c>
      <c r="U20">
        <v>6.9454526119050002E-3</v>
      </c>
      <c r="V20">
        <v>6.9454526119050002E-3</v>
      </c>
      <c r="W20">
        <v>6.9454526119050002E-3</v>
      </c>
      <c r="X20">
        <v>6.9454526119050002E-3</v>
      </c>
      <c r="Y20">
        <v>6.9454526119050002E-3</v>
      </c>
      <c r="Z20">
        <v>6.9454526119050002E-3</v>
      </c>
      <c r="AA20">
        <v>6.9454526119050002E-3</v>
      </c>
      <c r="AB20">
        <v>6.9454526119050002E-3</v>
      </c>
      <c r="AC20">
        <v>6.9454526119050002E-3</v>
      </c>
      <c r="AD20">
        <v>6.9454526119050002E-3</v>
      </c>
      <c r="AE20">
        <v>6.9454526119050002E-3</v>
      </c>
      <c r="AF20">
        <v>6.9454526119050002E-3</v>
      </c>
      <c r="AG20">
        <v>6.9454526119050002E-3</v>
      </c>
      <c r="AH20">
        <v>6.9454526119050002E-3</v>
      </c>
      <c r="AI20">
        <v>6.9454526119050002E-3</v>
      </c>
      <c r="AJ20">
        <v>6.9454526119050002E-3</v>
      </c>
      <c r="AK20">
        <v>6.9454526119050002E-3</v>
      </c>
      <c r="AL20">
        <v>6.9454526119050002E-3</v>
      </c>
      <c r="AM20">
        <v>6.9454526119050002E-3</v>
      </c>
      <c r="AN20">
        <v>6.9454526119050002E-3</v>
      </c>
      <c r="AO20">
        <v>6.9454526119050002E-3</v>
      </c>
      <c r="AP20">
        <v>6.9454526119050002E-3</v>
      </c>
      <c r="AQ20">
        <v>6.9454526119050002E-3</v>
      </c>
      <c r="AR20">
        <v>6.9454526119050002E-3</v>
      </c>
      <c r="AS20">
        <v>6.9454526119050002E-3</v>
      </c>
      <c r="AT20">
        <v>6.9454526119050002E-3</v>
      </c>
      <c r="AU20">
        <v>6.9454526119050002E-3</v>
      </c>
      <c r="AV20">
        <v>6.9454526119050002E-3</v>
      </c>
      <c r="AW20">
        <v>6.9454526119050002E-3</v>
      </c>
      <c r="AX20">
        <v>6.9454526119050002E-3</v>
      </c>
      <c r="AY20">
        <v>6.9454526119050002E-3</v>
      </c>
      <c r="AZ20">
        <v>6.9454526119050002E-3</v>
      </c>
      <c r="BA20">
        <v>6.9454526119050002E-3</v>
      </c>
      <c r="BB20">
        <v>6.9454526119050002E-3</v>
      </c>
      <c r="BC20">
        <v>6.9454526119050002E-3</v>
      </c>
      <c r="BD20">
        <v>6.9454526119050002E-3</v>
      </c>
      <c r="BE20">
        <v>6.9454526119050002E-3</v>
      </c>
      <c r="BF20">
        <v>6.9454526119050002E-3</v>
      </c>
      <c r="BG20">
        <v>6.9454526119050002E-3</v>
      </c>
      <c r="BH20">
        <v>6.9454526119050002E-3</v>
      </c>
      <c r="BI20">
        <v>6.9454526119050002E-3</v>
      </c>
      <c r="BJ20">
        <v>6.9454526119050002E-3</v>
      </c>
      <c r="BK20">
        <v>6.9454526119050002E-3</v>
      </c>
      <c r="BL20">
        <v>6.9454526119050002E-3</v>
      </c>
      <c r="BM20">
        <v>6.9454526119050002E-3</v>
      </c>
      <c r="BN20">
        <v>6.9454526119050002E-3</v>
      </c>
      <c r="BO20">
        <v>6.9454526119050002E-3</v>
      </c>
      <c r="BP20">
        <v>6.9454526119050002E-3</v>
      </c>
      <c r="BQ20">
        <v>6.9454526119050002E-3</v>
      </c>
      <c r="BR20">
        <v>6.9454526119050002E-3</v>
      </c>
      <c r="BS20">
        <v>6.9454526119050002E-3</v>
      </c>
      <c r="BT20">
        <v>6.9454526119050002E-3</v>
      </c>
      <c r="BU20">
        <v>6.9454526119050002E-3</v>
      </c>
      <c r="BV20">
        <v>6.9454526119050002E-3</v>
      </c>
      <c r="BW20">
        <v>6.9454526119050002E-3</v>
      </c>
      <c r="BX20">
        <v>6.9454526119050002E-3</v>
      </c>
      <c r="BY20">
        <v>6.9454526119050002E-3</v>
      </c>
      <c r="BZ20">
        <v>6.9454526119050002E-3</v>
      </c>
      <c r="CA20">
        <v>6.9454526119050002E-3</v>
      </c>
      <c r="CB20">
        <v>6.9454526119050002E-3</v>
      </c>
      <c r="CC20">
        <v>6.9454526119050002E-3</v>
      </c>
      <c r="CD20">
        <v>6.9454526119050002E-3</v>
      </c>
      <c r="CE20">
        <v>6.9454526119050002E-3</v>
      </c>
      <c r="CF20">
        <v>6.9454526119050002E-3</v>
      </c>
      <c r="CG20">
        <v>6.9454526119050002E-3</v>
      </c>
      <c r="CH20">
        <v>6.9454526119050002E-3</v>
      </c>
      <c r="CI20">
        <v>6.9454526119050002E-3</v>
      </c>
      <c r="CJ20">
        <v>6.9454526119050002E-3</v>
      </c>
      <c r="CK20">
        <v>6.9454526119050002E-3</v>
      </c>
      <c r="CL20">
        <v>6.9454526119050002E-3</v>
      </c>
      <c r="CM20">
        <v>6.9454526119050002E-3</v>
      </c>
      <c r="CN20">
        <v>6.9454526119050002E-3</v>
      </c>
      <c r="CO20">
        <v>6.9454526119050002E-3</v>
      </c>
      <c r="CP20">
        <v>6.9454526119050002E-3</v>
      </c>
      <c r="CQ20">
        <v>6.9454526119050002E-3</v>
      </c>
      <c r="CR20">
        <v>6.9454526119050002E-3</v>
      </c>
      <c r="CS20">
        <v>6.9454526119050002E-3</v>
      </c>
      <c r="CT20">
        <v>6.9454526119050002E-3</v>
      </c>
      <c r="CU20">
        <v>6.9454526119050002E-3</v>
      </c>
      <c r="CV20">
        <v>6.9454526119050002E-3</v>
      </c>
      <c r="CW20">
        <v>6.9454526119050002E-3</v>
      </c>
      <c r="CX20">
        <v>6.9454526119050002E-3</v>
      </c>
    </row>
    <row r="21" spans="1:102">
      <c r="A21" t="s">
        <v>6</v>
      </c>
      <c r="B21">
        <v>3</v>
      </c>
      <c r="C21">
        <v>6.3693201607599004E-2</v>
      </c>
      <c r="D21">
        <v>6.3693201607599004E-2</v>
      </c>
      <c r="E21">
        <v>6.3693201607599004E-2</v>
      </c>
      <c r="F21">
        <v>6.3693201607599004E-2</v>
      </c>
      <c r="G21">
        <v>6.3693201607599004E-2</v>
      </c>
      <c r="H21">
        <v>6.3693201607599004E-2</v>
      </c>
      <c r="I21">
        <v>6.3693201607599004E-2</v>
      </c>
      <c r="J21">
        <v>6.3693201607599004E-2</v>
      </c>
      <c r="K21">
        <v>6.3693201607599004E-2</v>
      </c>
      <c r="L21">
        <v>6.3693201607599004E-2</v>
      </c>
      <c r="M21">
        <v>6.3693201607599004E-2</v>
      </c>
      <c r="N21">
        <v>6.3693201607599004E-2</v>
      </c>
      <c r="O21">
        <v>6.3693201607599004E-2</v>
      </c>
      <c r="P21">
        <v>6.3693201607599004E-2</v>
      </c>
      <c r="Q21">
        <v>6.3693201607599004E-2</v>
      </c>
      <c r="R21">
        <v>6.3693201607599004E-2</v>
      </c>
      <c r="S21">
        <v>6.3693201607599004E-2</v>
      </c>
      <c r="T21">
        <v>6.3693201607599004E-2</v>
      </c>
      <c r="U21">
        <v>6.3693201607599004E-2</v>
      </c>
      <c r="V21">
        <v>6.3693201607599004E-2</v>
      </c>
      <c r="W21">
        <v>6.3693201607599004E-2</v>
      </c>
      <c r="X21">
        <v>6.3693201607599004E-2</v>
      </c>
      <c r="Y21">
        <v>6.3693201607599004E-2</v>
      </c>
      <c r="Z21">
        <v>6.3693201607599004E-2</v>
      </c>
      <c r="AA21">
        <v>6.3693201607599004E-2</v>
      </c>
      <c r="AB21">
        <v>6.3693201607599004E-2</v>
      </c>
      <c r="AC21">
        <v>6.3693201607599004E-2</v>
      </c>
      <c r="AD21">
        <v>6.3693201607599004E-2</v>
      </c>
      <c r="AE21">
        <v>6.3693201607599004E-2</v>
      </c>
      <c r="AF21">
        <v>6.3693201607599004E-2</v>
      </c>
      <c r="AG21">
        <v>6.3693201607599004E-2</v>
      </c>
      <c r="AH21">
        <v>6.3693201607599004E-2</v>
      </c>
      <c r="AI21">
        <v>6.3693201607599004E-2</v>
      </c>
      <c r="AJ21">
        <v>6.3693201607599004E-2</v>
      </c>
      <c r="AK21">
        <v>6.3693201607599004E-2</v>
      </c>
      <c r="AL21">
        <v>6.3693201607599004E-2</v>
      </c>
      <c r="AM21">
        <v>6.3693201607599004E-2</v>
      </c>
      <c r="AN21">
        <v>6.3693201607599004E-2</v>
      </c>
      <c r="AO21">
        <v>6.3693201607599004E-2</v>
      </c>
      <c r="AP21">
        <v>6.3693201607599004E-2</v>
      </c>
      <c r="AQ21">
        <v>6.3693201607599004E-2</v>
      </c>
      <c r="AR21">
        <v>6.3693201607599004E-2</v>
      </c>
      <c r="AS21">
        <v>6.3693201607599004E-2</v>
      </c>
      <c r="AT21">
        <v>6.3693201607599004E-2</v>
      </c>
      <c r="AU21">
        <v>6.3693201607599004E-2</v>
      </c>
      <c r="AV21">
        <v>6.3693201607599004E-2</v>
      </c>
      <c r="AW21">
        <v>6.3693201607599004E-2</v>
      </c>
      <c r="AX21">
        <v>6.3693201607599004E-2</v>
      </c>
      <c r="AY21">
        <v>6.3693201607599004E-2</v>
      </c>
      <c r="AZ21">
        <v>6.3693201607599004E-2</v>
      </c>
      <c r="BA21">
        <v>6.3693201607599004E-2</v>
      </c>
      <c r="BB21">
        <v>6.3693201607599004E-2</v>
      </c>
      <c r="BC21">
        <v>6.3693201607599004E-2</v>
      </c>
      <c r="BD21">
        <v>6.3693201607599004E-2</v>
      </c>
      <c r="BE21">
        <v>6.3693201607599004E-2</v>
      </c>
      <c r="BF21">
        <v>6.3693201607599004E-2</v>
      </c>
      <c r="BG21">
        <v>6.3693201607599004E-2</v>
      </c>
      <c r="BH21">
        <v>6.3693201607599004E-2</v>
      </c>
      <c r="BI21">
        <v>6.3693201607599004E-2</v>
      </c>
      <c r="BJ21">
        <v>6.3693201607599004E-2</v>
      </c>
      <c r="BK21">
        <v>6.3693201607599004E-2</v>
      </c>
      <c r="BL21">
        <v>6.3693201607599004E-2</v>
      </c>
      <c r="BM21">
        <v>6.3693201607599004E-2</v>
      </c>
      <c r="BN21">
        <v>6.3693201607599004E-2</v>
      </c>
      <c r="BO21">
        <v>6.3693201607599004E-2</v>
      </c>
      <c r="BP21">
        <v>6.3693201607599004E-2</v>
      </c>
      <c r="BQ21">
        <v>6.3693201607599004E-2</v>
      </c>
      <c r="BR21">
        <v>6.3693201607599004E-2</v>
      </c>
      <c r="BS21">
        <v>6.3693201607599004E-2</v>
      </c>
      <c r="BT21">
        <v>6.3693201607599004E-2</v>
      </c>
      <c r="BU21">
        <v>6.3693201607599004E-2</v>
      </c>
      <c r="BV21">
        <v>6.3693201607599004E-2</v>
      </c>
      <c r="BW21">
        <v>6.3693201607599004E-2</v>
      </c>
      <c r="BX21">
        <v>6.3693201607599004E-2</v>
      </c>
      <c r="BY21">
        <v>6.3693201607599004E-2</v>
      </c>
      <c r="BZ21">
        <v>6.3693201607599004E-2</v>
      </c>
      <c r="CA21">
        <v>6.3693201607599004E-2</v>
      </c>
      <c r="CB21">
        <v>6.3693201607599004E-2</v>
      </c>
      <c r="CC21">
        <v>6.3693201607599004E-2</v>
      </c>
      <c r="CD21">
        <v>6.3693201607599004E-2</v>
      </c>
      <c r="CE21">
        <v>6.3693201607599004E-2</v>
      </c>
      <c r="CF21">
        <v>6.3693201607599004E-2</v>
      </c>
      <c r="CG21">
        <v>6.3693201607599004E-2</v>
      </c>
      <c r="CH21">
        <v>6.3693201607599004E-2</v>
      </c>
      <c r="CI21">
        <v>6.3693201607599004E-2</v>
      </c>
      <c r="CJ21">
        <v>6.3693201607599004E-2</v>
      </c>
      <c r="CK21">
        <v>6.3693201607599004E-2</v>
      </c>
      <c r="CL21">
        <v>6.3693201607599004E-2</v>
      </c>
      <c r="CM21">
        <v>6.3693201607599004E-2</v>
      </c>
      <c r="CN21">
        <v>6.3693201607599004E-2</v>
      </c>
      <c r="CO21">
        <v>6.3693201607599004E-2</v>
      </c>
      <c r="CP21">
        <v>6.3693201607599004E-2</v>
      </c>
      <c r="CQ21">
        <v>6.3693201607599004E-2</v>
      </c>
      <c r="CR21">
        <v>6.3693201607599004E-2</v>
      </c>
      <c r="CS21">
        <v>6.3693201607599004E-2</v>
      </c>
      <c r="CT21">
        <v>6.3693201607599004E-2</v>
      </c>
      <c r="CU21">
        <v>6.3693201607599004E-2</v>
      </c>
      <c r="CV21">
        <v>6.3693201607599004E-2</v>
      </c>
      <c r="CW21">
        <v>6.3693201607599004E-2</v>
      </c>
      <c r="CX21">
        <v>6.3693201607599004E-2</v>
      </c>
    </row>
    <row r="22" spans="1:102">
      <c r="A22" t="s">
        <v>6</v>
      </c>
      <c r="B22">
        <v>4</v>
      </c>
      <c r="C22">
        <v>3.90205322746881</v>
      </c>
      <c r="D22">
        <v>3.90205322746881</v>
      </c>
      <c r="E22">
        <v>3.90205322746881</v>
      </c>
      <c r="F22">
        <v>3.90205322746881</v>
      </c>
      <c r="G22">
        <v>3.90205322746881</v>
      </c>
      <c r="H22">
        <v>3.90205322746881</v>
      </c>
      <c r="I22">
        <v>3.90205322746881</v>
      </c>
      <c r="J22">
        <v>3.90205322746881</v>
      </c>
      <c r="K22">
        <v>3.90205322746881</v>
      </c>
      <c r="L22">
        <v>3.90205322746881</v>
      </c>
      <c r="M22">
        <v>3.90205322746881</v>
      </c>
      <c r="N22">
        <v>3.90205322746881</v>
      </c>
      <c r="O22">
        <v>3.90205322746881</v>
      </c>
      <c r="P22">
        <v>3.90205322746881</v>
      </c>
      <c r="Q22">
        <v>3.90205322746881</v>
      </c>
      <c r="R22">
        <v>3.90205322746881</v>
      </c>
      <c r="S22">
        <v>3.90205322746881</v>
      </c>
      <c r="T22">
        <v>3.90205322746881</v>
      </c>
      <c r="U22">
        <v>3.90205322746881</v>
      </c>
      <c r="V22">
        <v>3.90205322746881</v>
      </c>
      <c r="W22">
        <v>3.90205322746881</v>
      </c>
      <c r="X22">
        <v>3.90205322746881</v>
      </c>
      <c r="Y22">
        <v>3.90205322746881</v>
      </c>
      <c r="Z22">
        <v>3.90205322746881</v>
      </c>
      <c r="AA22">
        <v>3.90205322746881</v>
      </c>
      <c r="AB22">
        <v>3.90205322746881</v>
      </c>
      <c r="AC22">
        <v>3.90205322746881</v>
      </c>
      <c r="AD22">
        <v>3.90205322746881</v>
      </c>
      <c r="AE22">
        <v>3.90205322746881</v>
      </c>
      <c r="AF22">
        <v>3.90205322746881</v>
      </c>
      <c r="AG22">
        <v>3.90205322746881</v>
      </c>
      <c r="AH22">
        <v>3.90205322746881</v>
      </c>
      <c r="AI22">
        <v>3.90205322746881</v>
      </c>
      <c r="AJ22">
        <v>3.90205322746881</v>
      </c>
      <c r="AK22">
        <v>3.90205322746881</v>
      </c>
      <c r="AL22">
        <v>3.90205322746881</v>
      </c>
      <c r="AM22">
        <v>3.90205322746881</v>
      </c>
      <c r="AN22">
        <v>3.90205322746881</v>
      </c>
      <c r="AO22">
        <v>3.90205322746881</v>
      </c>
      <c r="AP22">
        <v>3.90205322746881</v>
      </c>
      <c r="AQ22">
        <v>3.90205322746881</v>
      </c>
      <c r="AR22">
        <v>3.90205322746881</v>
      </c>
      <c r="AS22">
        <v>3.90205322746881</v>
      </c>
      <c r="AT22">
        <v>3.90205322746881</v>
      </c>
      <c r="AU22">
        <v>3.90205322746881</v>
      </c>
      <c r="AV22">
        <v>3.90205322746881</v>
      </c>
      <c r="AW22">
        <v>3.90205322746881</v>
      </c>
      <c r="AX22">
        <v>3.90205322746881</v>
      </c>
      <c r="AY22">
        <v>3.90205322746881</v>
      </c>
      <c r="AZ22">
        <v>3.90205322746881</v>
      </c>
      <c r="BA22">
        <v>3.90205322746881</v>
      </c>
      <c r="BB22">
        <v>3.90205322746881</v>
      </c>
      <c r="BC22">
        <v>3.90205322746881</v>
      </c>
      <c r="BD22">
        <v>3.90205322746881</v>
      </c>
      <c r="BE22">
        <v>3.90205322746881</v>
      </c>
      <c r="BF22">
        <v>3.90205322746881</v>
      </c>
      <c r="BG22">
        <v>3.90205322746881</v>
      </c>
      <c r="BH22">
        <v>3.90205322746881</v>
      </c>
      <c r="BI22">
        <v>3.90205322746881</v>
      </c>
      <c r="BJ22">
        <v>3.90205322746881</v>
      </c>
      <c r="BK22">
        <v>3.90205322746881</v>
      </c>
      <c r="BL22">
        <v>3.90205322746881</v>
      </c>
      <c r="BM22">
        <v>3.90205322746881</v>
      </c>
      <c r="BN22">
        <v>3.90205322746881</v>
      </c>
      <c r="BO22">
        <v>3.90205322746881</v>
      </c>
      <c r="BP22">
        <v>3.90205322746881</v>
      </c>
      <c r="BQ22">
        <v>3.90205322746881</v>
      </c>
      <c r="BR22">
        <v>3.90205322746881</v>
      </c>
      <c r="BS22">
        <v>3.90205322746881</v>
      </c>
      <c r="BT22">
        <v>3.90205322746881</v>
      </c>
      <c r="BU22">
        <v>3.90205322746881</v>
      </c>
      <c r="BV22">
        <v>3.90205322746881</v>
      </c>
      <c r="BW22">
        <v>3.90205322746881</v>
      </c>
      <c r="BX22">
        <v>3.90205322746881</v>
      </c>
      <c r="BY22">
        <v>3.90205322746881</v>
      </c>
      <c r="BZ22">
        <v>3.90205322746881</v>
      </c>
      <c r="CA22">
        <v>3.90205322746881</v>
      </c>
      <c r="CB22">
        <v>3.90205322746881</v>
      </c>
      <c r="CC22">
        <v>3.90205322746881</v>
      </c>
      <c r="CD22">
        <v>3.90205322746881</v>
      </c>
      <c r="CE22">
        <v>3.90205322746881</v>
      </c>
      <c r="CF22">
        <v>3.90205322746881</v>
      </c>
      <c r="CG22">
        <v>3.90205322746881</v>
      </c>
      <c r="CH22">
        <v>3.90205322746881</v>
      </c>
      <c r="CI22">
        <v>3.90205322746881</v>
      </c>
      <c r="CJ22">
        <v>3.90205322746881</v>
      </c>
      <c r="CK22">
        <v>3.90205322746881</v>
      </c>
      <c r="CL22">
        <v>3.90205322746881</v>
      </c>
      <c r="CM22">
        <v>3.90205322746881</v>
      </c>
      <c r="CN22">
        <v>3.90205322746881</v>
      </c>
      <c r="CO22">
        <v>3.90205322746881</v>
      </c>
      <c r="CP22">
        <v>3.90205322746881</v>
      </c>
      <c r="CQ22">
        <v>3.90205322746881</v>
      </c>
      <c r="CR22">
        <v>3.90205322746881</v>
      </c>
      <c r="CS22">
        <v>3.90205322746881</v>
      </c>
      <c r="CT22">
        <v>3.90205322746881</v>
      </c>
      <c r="CU22">
        <v>3.90205322746881</v>
      </c>
      <c r="CV22">
        <v>3.90205322746881</v>
      </c>
      <c r="CW22">
        <v>3.90205322746881</v>
      </c>
      <c r="CX22">
        <v>3.90205322746881</v>
      </c>
    </row>
    <row r="23" spans="1:102">
      <c r="A23" t="s">
        <v>6</v>
      </c>
      <c r="B23">
        <v>5</v>
      </c>
      <c r="C23">
        <v>1.472282316</v>
      </c>
      <c r="D23">
        <v>1.5245383320000001</v>
      </c>
      <c r="E23">
        <v>1.576794348</v>
      </c>
      <c r="F23">
        <v>1.629050364</v>
      </c>
      <c r="G23">
        <v>1.6813063800000001</v>
      </c>
      <c r="H23">
        <v>1.7335623959999999</v>
      </c>
      <c r="I23">
        <v>1.785818412</v>
      </c>
      <c r="J23">
        <v>1.8380744280000001</v>
      </c>
      <c r="K23">
        <v>1.8903304439999999</v>
      </c>
      <c r="L23">
        <v>1.94258646</v>
      </c>
      <c r="M23">
        <v>1.9948424760000001</v>
      </c>
      <c r="N23">
        <v>2.008374468</v>
      </c>
      <c r="O23">
        <v>2.0170659569999998</v>
      </c>
      <c r="P23">
        <v>2.0257574460000001</v>
      </c>
      <c r="Q23">
        <v>2.0344489349999999</v>
      </c>
      <c r="R23">
        <v>2.0431404240000002</v>
      </c>
      <c r="S23">
        <v>2.051831913</v>
      </c>
      <c r="T23">
        <v>2.0605234019999998</v>
      </c>
      <c r="U23">
        <v>2.0692148910000001</v>
      </c>
      <c r="V23">
        <v>2.0779063799999999</v>
      </c>
      <c r="W23">
        <v>2.0865978690000002</v>
      </c>
      <c r="X23">
        <v>2.095289358</v>
      </c>
      <c r="Y23">
        <v>2.1196663770000002</v>
      </c>
      <c r="Z23">
        <v>2.148524976</v>
      </c>
      <c r="AA23">
        <v>2.1773835749999999</v>
      </c>
      <c r="AB23">
        <v>2.2062421739999998</v>
      </c>
      <c r="AC23">
        <v>2.2351007730000001</v>
      </c>
      <c r="AD23">
        <v>2.263959372</v>
      </c>
      <c r="AE23">
        <v>2.2928179709999998</v>
      </c>
      <c r="AF23">
        <v>2.3216765700000002</v>
      </c>
      <c r="AG23">
        <v>2.350535169</v>
      </c>
      <c r="AH23">
        <v>2.3793937679999999</v>
      </c>
      <c r="AI23">
        <v>2.4082523669999998</v>
      </c>
      <c r="AJ23">
        <v>2.4238066223999999</v>
      </c>
      <c r="AK23">
        <v>2.4327087060000001</v>
      </c>
      <c r="AL23">
        <v>2.4416107895999999</v>
      </c>
      <c r="AM23">
        <v>2.4505128732000001</v>
      </c>
      <c r="AN23">
        <v>2.4594149567999999</v>
      </c>
      <c r="AO23">
        <v>2.4683170404000001</v>
      </c>
      <c r="AP23">
        <v>2.4772191239999999</v>
      </c>
      <c r="AQ23">
        <v>2.4861212076000001</v>
      </c>
      <c r="AR23">
        <v>2.4950232911999999</v>
      </c>
      <c r="AS23">
        <v>2.5039253748000001</v>
      </c>
      <c r="AT23">
        <v>2.5128274583999999</v>
      </c>
      <c r="AU23">
        <v>2.5549599503712601</v>
      </c>
      <c r="AV23">
        <v>2.6236767690395402</v>
      </c>
      <c r="AW23">
        <v>2.69239358770781</v>
      </c>
      <c r="AX23">
        <v>2.7611104063760799</v>
      </c>
      <c r="AY23">
        <v>2.8298272250443599</v>
      </c>
      <c r="AZ23">
        <v>2.8985440437126302</v>
      </c>
      <c r="BA23">
        <v>2.9672608623809</v>
      </c>
      <c r="BB23">
        <v>3.0359776810491801</v>
      </c>
      <c r="BC23">
        <v>3.1046944997174499</v>
      </c>
      <c r="BD23">
        <v>3.1734113183857202</v>
      </c>
      <c r="BE23">
        <v>3.2421281370539998</v>
      </c>
      <c r="BF23">
        <v>3.3400929551282501</v>
      </c>
      <c r="BG23">
        <v>3.4746177724599798</v>
      </c>
      <c r="BH23">
        <v>3.6091425897917002</v>
      </c>
      <c r="BI23">
        <v>3.7436674071234299</v>
      </c>
      <c r="BJ23">
        <v>3.8781922244551601</v>
      </c>
      <c r="BK23">
        <v>4.01271704178688</v>
      </c>
      <c r="BL23">
        <v>4.1472418591186102</v>
      </c>
      <c r="BM23">
        <v>4.2817666764503404</v>
      </c>
      <c r="BN23">
        <v>4.4162914937820599</v>
      </c>
      <c r="BO23">
        <v>4.55081631111379</v>
      </c>
      <c r="BP23">
        <v>4.6853411284455202</v>
      </c>
      <c r="BQ23">
        <v>4.7805462018</v>
      </c>
      <c r="BR23">
        <v>4.7971117872000004</v>
      </c>
      <c r="BS23">
        <v>4.8136773725999999</v>
      </c>
      <c r="BT23">
        <v>4.8302429580000004</v>
      </c>
      <c r="BU23">
        <v>4.8468085433999999</v>
      </c>
      <c r="BV23">
        <v>4.8633741288000003</v>
      </c>
      <c r="BW23">
        <v>4.8799397141999998</v>
      </c>
      <c r="BX23">
        <v>4.8965052996000002</v>
      </c>
      <c r="BY23">
        <v>4.9130708849999998</v>
      </c>
      <c r="BZ23">
        <v>4.9296364704000002</v>
      </c>
      <c r="CA23">
        <v>4.9462020557999997</v>
      </c>
      <c r="CB23">
        <v>5.2493619059999901</v>
      </c>
      <c r="CC23">
        <v>6.5556016829999901</v>
      </c>
      <c r="CD23">
        <v>7.8618414599999902</v>
      </c>
      <c r="CE23">
        <v>9.1680812370000098</v>
      </c>
      <c r="CF23">
        <v>10.474321013999999</v>
      </c>
      <c r="CG23">
        <v>11.780560790999999</v>
      </c>
      <c r="CH23">
        <v>13.086800567999999</v>
      </c>
      <c r="CI23">
        <v>14.393040344999999</v>
      </c>
      <c r="CJ23">
        <v>15.699280121999999</v>
      </c>
      <c r="CK23">
        <v>17.005519898999999</v>
      </c>
      <c r="CL23">
        <v>18.311759676000001</v>
      </c>
      <c r="CM23">
        <v>19.545441483000001</v>
      </c>
      <c r="CN23">
        <v>20.19865953</v>
      </c>
      <c r="CO23">
        <v>20.851877577</v>
      </c>
      <c r="CP23">
        <v>21.505095623999999</v>
      </c>
      <c r="CQ23">
        <v>22.158313670999998</v>
      </c>
      <c r="CR23">
        <v>22.811531718000001</v>
      </c>
      <c r="CS23">
        <v>23.464749765000001</v>
      </c>
      <c r="CT23">
        <v>24.117967812</v>
      </c>
      <c r="CU23">
        <v>24.771185858999999</v>
      </c>
      <c r="CV23">
        <v>25.424403905999998</v>
      </c>
      <c r="CW23">
        <v>26.077621953000001</v>
      </c>
      <c r="CX23">
        <v>26.730840000000001</v>
      </c>
    </row>
    <row r="24" spans="1:102">
      <c r="A24" t="s">
        <v>6</v>
      </c>
      <c r="B24">
        <v>6</v>
      </c>
      <c r="C24">
        <v>0.7619239257</v>
      </c>
      <c r="D24">
        <v>0.7619792514</v>
      </c>
      <c r="E24">
        <v>0.7620345771</v>
      </c>
      <c r="F24">
        <v>0.7620899028</v>
      </c>
      <c r="G24">
        <v>0.76214522849999999</v>
      </c>
      <c r="H24">
        <v>0.76220055419999999</v>
      </c>
      <c r="I24">
        <v>0.76225587989999999</v>
      </c>
      <c r="J24">
        <v>0.76231120559999999</v>
      </c>
      <c r="K24">
        <v>0.76236653129999998</v>
      </c>
      <c r="L24">
        <v>0.76242185699999998</v>
      </c>
      <c r="M24">
        <v>0.76247718269999998</v>
      </c>
      <c r="N24">
        <v>0.77522053560000004</v>
      </c>
      <c r="O24">
        <v>0.78954989190000002</v>
      </c>
      <c r="P24">
        <v>0.80387924820000001</v>
      </c>
      <c r="Q24">
        <v>0.81820860449999999</v>
      </c>
      <c r="R24">
        <v>0.83253796079999998</v>
      </c>
      <c r="S24">
        <v>0.84686731709999996</v>
      </c>
      <c r="T24">
        <v>0.86119667339999995</v>
      </c>
      <c r="U24">
        <v>0.87552602970000004</v>
      </c>
      <c r="V24">
        <v>0.88985538600000003</v>
      </c>
      <c r="W24">
        <v>0.90418474230000001</v>
      </c>
      <c r="X24">
        <v>0.9185140986</v>
      </c>
      <c r="Y24">
        <v>0.92261454600000004</v>
      </c>
      <c r="Z24">
        <v>0.92379244800000004</v>
      </c>
      <c r="AA24">
        <v>0.92497035000000005</v>
      </c>
      <c r="AB24">
        <v>0.92614825199999995</v>
      </c>
      <c r="AC24">
        <v>0.92732615399999996</v>
      </c>
      <c r="AD24">
        <v>0.92850405599999997</v>
      </c>
      <c r="AE24">
        <v>0.92968195799999997</v>
      </c>
      <c r="AF24">
        <v>0.93085985999999998</v>
      </c>
      <c r="AG24">
        <v>0.93203776199999999</v>
      </c>
      <c r="AH24">
        <v>0.933215664</v>
      </c>
      <c r="AI24">
        <v>0.93439356600000001</v>
      </c>
      <c r="AJ24">
        <v>0.94336075701106903</v>
      </c>
      <c r="AK24">
        <v>0.95622259252767094</v>
      </c>
      <c r="AL24">
        <v>0.96908442804427497</v>
      </c>
      <c r="AM24">
        <v>0.981946263560877</v>
      </c>
      <c r="AN24">
        <v>0.99480809907748002</v>
      </c>
      <c r="AO24">
        <v>1.0076699345940801</v>
      </c>
      <c r="AP24">
        <v>1.02053177011069</v>
      </c>
      <c r="AQ24">
        <v>1.0333936056272901</v>
      </c>
      <c r="AR24">
        <v>1.04625544114389</v>
      </c>
      <c r="AS24">
        <v>1.0591172766604899</v>
      </c>
      <c r="AT24">
        <v>1.0719791121771001</v>
      </c>
      <c r="AU24">
        <v>1.1099918893419201</v>
      </c>
      <c r="AV24">
        <v>1.1681254198253199</v>
      </c>
      <c r="AW24">
        <v>1.22625895030871</v>
      </c>
      <c r="AX24">
        <v>1.2843924807921101</v>
      </c>
      <c r="AY24">
        <v>1.34252601127551</v>
      </c>
      <c r="AZ24">
        <v>1.4006595417589001</v>
      </c>
      <c r="BA24">
        <v>1.4587930722422999</v>
      </c>
      <c r="BB24">
        <v>1.5169266027257</v>
      </c>
      <c r="BC24">
        <v>1.5750601332091001</v>
      </c>
      <c r="BD24">
        <v>1.63319366369249</v>
      </c>
      <c r="BE24">
        <v>1.6913271941758901</v>
      </c>
      <c r="BF24">
        <v>1.7601472871999999</v>
      </c>
      <c r="BG24">
        <v>1.8423255834000001</v>
      </c>
      <c r="BH24">
        <v>1.9245038796</v>
      </c>
      <c r="BI24">
        <v>2.0066821758</v>
      </c>
      <c r="BJ24">
        <v>2.0888604719999999</v>
      </c>
      <c r="BK24">
        <v>2.1710387681999999</v>
      </c>
      <c r="BL24">
        <v>2.2532170643999998</v>
      </c>
      <c r="BM24">
        <v>2.3353953606000002</v>
      </c>
      <c r="BN24">
        <v>2.4175736568000001</v>
      </c>
      <c r="BO24">
        <v>2.4997519530000001</v>
      </c>
      <c r="BP24">
        <v>2.5819302492</v>
      </c>
      <c r="BQ24">
        <v>2.6439759396000002</v>
      </c>
      <c r="BR24">
        <v>2.6657564184</v>
      </c>
      <c r="BS24">
        <v>2.6875368972000002</v>
      </c>
      <c r="BT24">
        <v>2.709317376</v>
      </c>
      <c r="BU24">
        <v>2.7310978547999998</v>
      </c>
      <c r="BV24">
        <v>2.7528783336</v>
      </c>
      <c r="BW24">
        <v>2.7746588123999998</v>
      </c>
      <c r="BX24">
        <v>2.7964392912</v>
      </c>
      <c r="BY24">
        <v>2.8182197699999998</v>
      </c>
      <c r="BZ24">
        <v>2.8400002488</v>
      </c>
      <c r="CA24">
        <v>2.8617807275999998</v>
      </c>
      <c r="CB24">
        <v>2.8799862539999999</v>
      </c>
      <c r="CC24">
        <v>2.8856794469999998</v>
      </c>
      <c r="CD24">
        <v>2.8913726400000002</v>
      </c>
      <c r="CE24">
        <v>2.8970658330000001</v>
      </c>
      <c r="CF24">
        <v>2.902759026</v>
      </c>
      <c r="CG24">
        <v>2.9084522189999999</v>
      </c>
      <c r="CH24">
        <v>2.9141454119999999</v>
      </c>
      <c r="CI24">
        <v>2.9198386049999998</v>
      </c>
      <c r="CJ24">
        <v>2.9255317980000002</v>
      </c>
      <c r="CK24">
        <v>2.9312249910000001</v>
      </c>
      <c r="CL24">
        <v>2.936918184</v>
      </c>
      <c r="CM24">
        <v>2.9607459120000001</v>
      </c>
      <c r="CN24">
        <v>3.1296499199999999</v>
      </c>
      <c r="CO24">
        <v>3.298553928</v>
      </c>
      <c r="CP24">
        <v>3.4674579360000002</v>
      </c>
      <c r="CQ24">
        <v>3.6363619439999999</v>
      </c>
      <c r="CR24">
        <v>3.8052659520000001</v>
      </c>
      <c r="CS24">
        <v>3.9741699599999998</v>
      </c>
      <c r="CT24">
        <v>4.1430739680000004</v>
      </c>
      <c r="CU24">
        <v>4.3119779759999997</v>
      </c>
      <c r="CV24">
        <v>4.4808819839999998</v>
      </c>
      <c r="CW24">
        <v>4.649785992</v>
      </c>
      <c r="CX24">
        <v>4.8186900000000001</v>
      </c>
    </row>
    <row r="25" spans="1:102">
      <c r="A25" t="s">
        <v>6</v>
      </c>
      <c r="B25">
        <v>7</v>
      </c>
      <c r="C25">
        <v>0.33520632</v>
      </c>
      <c r="D25">
        <v>0.34401083999999998</v>
      </c>
      <c r="E25">
        <v>0.35281536000000002</v>
      </c>
      <c r="F25">
        <v>0.36161988</v>
      </c>
      <c r="G25">
        <v>0.37042439999999999</v>
      </c>
      <c r="H25">
        <v>0.37922892000000002</v>
      </c>
      <c r="I25">
        <v>0.38803344000000001</v>
      </c>
      <c r="J25">
        <v>0.39683795999999999</v>
      </c>
      <c r="K25">
        <v>0.40564248000000003</v>
      </c>
      <c r="L25">
        <v>0.41444700000000001</v>
      </c>
      <c r="M25">
        <v>0.42325151999999999</v>
      </c>
      <c r="N25">
        <v>0.43205603999999997</v>
      </c>
      <c r="O25">
        <v>0.442433388632203</v>
      </c>
      <c r="P25">
        <v>0.454383565896611</v>
      </c>
      <c r="Q25">
        <v>0.466333743161018</v>
      </c>
      <c r="R25">
        <v>0.478283920425425</v>
      </c>
      <c r="S25">
        <v>0.490234097689832</v>
      </c>
      <c r="T25">
        <v>0.50218427495423901</v>
      </c>
      <c r="U25">
        <v>0.51413445221864595</v>
      </c>
      <c r="V25">
        <v>0.52608462948305301</v>
      </c>
      <c r="W25">
        <v>0.53803480674745996</v>
      </c>
      <c r="X25">
        <v>0.54998498401186802</v>
      </c>
      <c r="Y25">
        <v>0.56193516127627496</v>
      </c>
      <c r="Z25">
        <v>0.57388533854068202</v>
      </c>
      <c r="AA25">
        <v>0.58583551580508897</v>
      </c>
      <c r="AB25">
        <v>0.60497877854068205</v>
      </c>
      <c r="AC25">
        <v>0.62412204127627502</v>
      </c>
      <c r="AD25">
        <v>0.64326530401186799</v>
      </c>
      <c r="AE25">
        <v>0.66240856674745996</v>
      </c>
      <c r="AF25">
        <v>0.68155182948305304</v>
      </c>
      <c r="AG25">
        <v>0.70069509221864601</v>
      </c>
      <c r="AH25">
        <v>0.71983835495423898</v>
      </c>
      <c r="AI25">
        <v>0.73898161768983195</v>
      </c>
      <c r="AJ25">
        <v>0.75812488042542503</v>
      </c>
      <c r="AK25">
        <v>0.777268143161018</v>
      </c>
      <c r="AL25">
        <v>0.79641140589660997</v>
      </c>
      <c r="AM25">
        <v>0.81555466863220305</v>
      </c>
      <c r="AN25">
        <v>0.82611542039999997</v>
      </c>
      <c r="AO25">
        <v>0.82809366120000005</v>
      </c>
      <c r="AP25">
        <v>0.83007190200000003</v>
      </c>
      <c r="AQ25">
        <v>0.8320501428</v>
      </c>
      <c r="AR25">
        <v>0.83402838359999998</v>
      </c>
      <c r="AS25">
        <v>0.83600662439999995</v>
      </c>
      <c r="AT25">
        <v>0.83798486520000004</v>
      </c>
      <c r="AU25">
        <v>0.83996310600000001</v>
      </c>
      <c r="AV25">
        <v>0.84194134679999999</v>
      </c>
      <c r="AW25">
        <v>0.84391958759999997</v>
      </c>
      <c r="AX25">
        <v>0.84589782840000005</v>
      </c>
      <c r="AY25">
        <v>0.84787606920000003</v>
      </c>
      <c r="AZ25">
        <v>0.84985431</v>
      </c>
      <c r="BA25">
        <v>0.90340006920000104</v>
      </c>
      <c r="BB25">
        <v>0.95694582840000098</v>
      </c>
      <c r="BC25">
        <v>1.0104915876</v>
      </c>
      <c r="BD25">
        <v>1.0640373468</v>
      </c>
      <c r="BE25">
        <v>1.1175831060000001</v>
      </c>
      <c r="BF25">
        <v>1.1711288652</v>
      </c>
      <c r="BG25">
        <v>1.2246746244</v>
      </c>
      <c r="BH25">
        <v>1.2782203835999999</v>
      </c>
      <c r="BI25">
        <v>1.3317661428000001</v>
      </c>
      <c r="BJ25">
        <v>1.385311902</v>
      </c>
      <c r="BK25">
        <v>1.4388576611999999</v>
      </c>
      <c r="BL25">
        <v>1.4924034204000001</v>
      </c>
      <c r="BM25">
        <v>1.5337315199999999</v>
      </c>
      <c r="BN25">
        <v>1.5628419600000001</v>
      </c>
      <c r="BO25">
        <v>1.5919524</v>
      </c>
      <c r="BP25">
        <v>1.62106284</v>
      </c>
      <c r="BQ25">
        <v>1.65017328</v>
      </c>
      <c r="BR25">
        <v>1.6792837199999999</v>
      </c>
      <c r="BS25">
        <v>1.7083941600000001</v>
      </c>
      <c r="BT25">
        <v>1.7375046000000001</v>
      </c>
      <c r="BU25">
        <v>1.76661504</v>
      </c>
      <c r="BV25">
        <v>1.79572548</v>
      </c>
      <c r="BW25">
        <v>1.8248359199999999</v>
      </c>
      <c r="BX25">
        <v>1.8539463599999999</v>
      </c>
      <c r="BY25">
        <v>1.8830568000000001</v>
      </c>
      <c r="BZ25">
        <v>1.9027281599999999</v>
      </c>
      <c r="CA25">
        <v>1.9223995199999999</v>
      </c>
      <c r="CB25">
        <v>1.9420708799999999</v>
      </c>
      <c r="CC25">
        <v>1.96174224</v>
      </c>
      <c r="CD25">
        <v>1.9814136</v>
      </c>
      <c r="CE25">
        <v>2.00108496</v>
      </c>
      <c r="CF25">
        <v>2.0207563199999998</v>
      </c>
      <c r="CG25">
        <v>2.0404276800000001</v>
      </c>
      <c r="CH25">
        <v>2.0600990399999999</v>
      </c>
      <c r="CI25">
        <v>2.0797704000000001</v>
      </c>
      <c r="CJ25">
        <v>2.0994417599999999</v>
      </c>
      <c r="CK25">
        <v>2.1191131200000002</v>
      </c>
      <c r="CL25">
        <v>2.1301155972000001</v>
      </c>
      <c r="CM25">
        <v>2.1324491916000001</v>
      </c>
      <c r="CN25">
        <v>2.1347827860000002</v>
      </c>
      <c r="CO25">
        <v>2.1371163804000002</v>
      </c>
      <c r="CP25">
        <v>2.1394499748000002</v>
      </c>
      <c r="CQ25">
        <v>2.1417835691999998</v>
      </c>
      <c r="CR25">
        <v>2.1441171635999998</v>
      </c>
      <c r="CS25">
        <v>2.1464507579999998</v>
      </c>
      <c r="CT25">
        <v>2.1487843523999999</v>
      </c>
      <c r="CU25">
        <v>2.1511179467999999</v>
      </c>
      <c r="CV25">
        <v>2.1534515411999999</v>
      </c>
      <c r="CW25">
        <v>2.1557851356</v>
      </c>
      <c r="CX25">
        <v>2.15811873</v>
      </c>
    </row>
    <row r="26" spans="1:102">
      <c r="A26" t="s">
        <v>6</v>
      </c>
      <c r="B26">
        <v>8</v>
      </c>
      <c r="C26">
        <v>0.26326506300000002</v>
      </c>
      <c r="D26">
        <v>0.26378262600000002</v>
      </c>
      <c r="E26">
        <v>0.26430018900000002</v>
      </c>
      <c r="F26">
        <v>0.26481775200000002</v>
      </c>
      <c r="G26">
        <v>0.26533531500000002</v>
      </c>
      <c r="H26">
        <v>0.26585287800000001</v>
      </c>
      <c r="I26">
        <v>0.26637044100000001</v>
      </c>
      <c r="J26">
        <v>0.26688800400000001</v>
      </c>
      <c r="K26">
        <v>0.26740556700000001</v>
      </c>
      <c r="L26">
        <v>0.26792313000000001</v>
      </c>
      <c r="M26">
        <v>0.26844069300000001</v>
      </c>
      <c r="N26">
        <v>0.27162340800000001</v>
      </c>
      <c r="O26">
        <v>0.27513926700000002</v>
      </c>
      <c r="P26">
        <v>0.27865512599999998</v>
      </c>
      <c r="Q26">
        <v>0.28217098499999999</v>
      </c>
      <c r="R26">
        <v>0.285686844</v>
      </c>
      <c r="S26">
        <v>0.28920270300000001</v>
      </c>
      <c r="T26">
        <v>0.29271856200000002</v>
      </c>
      <c r="U26">
        <v>0.29623442100000003</v>
      </c>
      <c r="V26">
        <v>0.29975027999999998</v>
      </c>
      <c r="W26">
        <v>0.30326613899999999</v>
      </c>
      <c r="X26">
        <v>0.306781998</v>
      </c>
      <c r="Y26">
        <v>0.32066847310428598</v>
      </c>
      <c r="Z26">
        <v>0.33751798138122502</v>
      </c>
      <c r="AA26">
        <v>0.354367489658164</v>
      </c>
      <c r="AB26">
        <v>0.37121699793510399</v>
      </c>
      <c r="AC26">
        <v>0.38806650621204303</v>
      </c>
      <c r="AD26">
        <v>0.40491601448898201</v>
      </c>
      <c r="AE26">
        <v>0.421765522765921</v>
      </c>
      <c r="AF26">
        <v>0.43861503104285998</v>
      </c>
      <c r="AG26">
        <v>0.45546453931980002</v>
      </c>
      <c r="AH26">
        <v>0.47231404759673901</v>
      </c>
      <c r="AI26">
        <v>0.48916355587367799</v>
      </c>
      <c r="AJ26">
        <v>0.50884220111469902</v>
      </c>
      <c r="AK26">
        <v>0.52993541483775897</v>
      </c>
      <c r="AL26">
        <v>0.55102862856082002</v>
      </c>
      <c r="AM26">
        <v>0.57212184228388097</v>
      </c>
      <c r="AN26">
        <v>0.59321505600694202</v>
      </c>
      <c r="AO26">
        <v>0.61430826973000197</v>
      </c>
      <c r="AP26">
        <v>0.63540148345306302</v>
      </c>
      <c r="AQ26">
        <v>0.65649469717612396</v>
      </c>
      <c r="AR26">
        <v>0.67758791089918502</v>
      </c>
      <c r="AS26">
        <v>0.69868112462224596</v>
      </c>
      <c r="AT26">
        <v>0.71977433834530602</v>
      </c>
      <c r="AU26">
        <v>0.72957544500000004</v>
      </c>
      <c r="AV26">
        <v>0.73034286599999998</v>
      </c>
      <c r="AW26">
        <v>0.73111028700000003</v>
      </c>
      <c r="AX26">
        <v>0.73187770799999996</v>
      </c>
      <c r="AY26">
        <v>0.73264512900000001</v>
      </c>
      <c r="AZ26">
        <v>0.73341255000000005</v>
      </c>
      <c r="BA26">
        <v>0.73417997099999999</v>
      </c>
      <c r="BB26">
        <v>0.73494739200000003</v>
      </c>
      <c r="BC26">
        <v>0.73571481299999997</v>
      </c>
      <c r="BD26">
        <v>0.73648223400000001</v>
      </c>
      <c r="BE26">
        <v>0.73724965499999995</v>
      </c>
      <c r="BF26">
        <v>0.76512072000000098</v>
      </c>
      <c r="BG26">
        <v>0.82687134000000095</v>
      </c>
      <c r="BH26">
        <v>0.88862196000000104</v>
      </c>
      <c r="BI26">
        <v>0.95037258000000002</v>
      </c>
      <c r="BJ26">
        <v>1.0121232</v>
      </c>
      <c r="BK26">
        <v>1.07387382</v>
      </c>
      <c r="BL26">
        <v>1.13562444</v>
      </c>
      <c r="BM26">
        <v>1.1973750599999999</v>
      </c>
      <c r="BN26">
        <v>1.2591256799999999</v>
      </c>
      <c r="BO26">
        <v>1.3208762999999999</v>
      </c>
      <c r="BP26">
        <v>1.3826269200000001</v>
      </c>
      <c r="BQ26">
        <v>1.426435356</v>
      </c>
      <c r="BR26">
        <v>1.4343594239999999</v>
      </c>
      <c r="BS26">
        <v>1.4422834920000001</v>
      </c>
      <c r="BT26">
        <v>1.45020756</v>
      </c>
      <c r="BU26">
        <v>1.4581316280000001</v>
      </c>
      <c r="BV26">
        <v>1.466055696</v>
      </c>
      <c r="BW26">
        <v>1.4739797640000001</v>
      </c>
      <c r="BX26">
        <v>1.481903832</v>
      </c>
      <c r="BY26">
        <v>1.4898279000000001</v>
      </c>
      <c r="BZ26">
        <v>1.497751968</v>
      </c>
      <c r="CA26">
        <v>1.5056760360000001</v>
      </c>
      <c r="CB26">
        <v>1.517240892</v>
      </c>
      <c r="CC26">
        <v>1.541548506</v>
      </c>
      <c r="CD26">
        <v>1.5658561200000001</v>
      </c>
      <c r="CE26">
        <v>1.5901637340000001</v>
      </c>
      <c r="CF26">
        <v>1.6144713479999999</v>
      </c>
      <c r="CG26">
        <v>1.638778962</v>
      </c>
      <c r="CH26">
        <v>1.663086576</v>
      </c>
      <c r="CI26">
        <v>1.68739419</v>
      </c>
      <c r="CJ26">
        <v>1.711701804</v>
      </c>
      <c r="CK26">
        <v>1.7360094180000001</v>
      </c>
      <c r="CL26">
        <v>1.7603170319999999</v>
      </c>
      <c r="CM26">
        <v>1.7828629488000001</v>
      </c>
      <c r="CN26">
        <v>1.7913152880000001</v>
      </c>
      <c r="CO26">
        <v>1.7997676272000001</v>
      </c>
      <c r="CP26">
        <v>1.8082199664</v>
      </c>
      <c r="CQ26">
        <v>1.8166723056</v>
      </c>
      <c r="CR26">
        <v>1.8251246448</v>
      </c>
      <c r="CS26">
        <v>1.833576984</v>
      </c>
      <c r="CT26">
        <v>1.8420293232</v>
      </c>
      <c r="CU26">
        <v>1.8504816624</v>
      </c>
      <c r="CV26">
        <v>1.8589340016</v>
      </c>
      <c r="CW26">
        <v>1.8673863408</v>
      </c>
      <c r="CX26">
        <v>1.87583868</v>
      </c>
    </row>
    <row r="27" spans="1:102">
      <c r="A27" t="s">
        <v>6</v>
      </c>
      <c r="B27">
        <v>9</v>
      </c>
      <c r="C27">
        <v>0.22147333799999999</v>
      </c>
      <c r="D27">
        <v>0.22243707600000001</v>
      </c>
      <c r="E27">
        <v>0.223400814</v>
      </c>
      <c r="F27">
        <v>0.22436455199999999</v>
      </c>
      <c r="G27">
        <v>0.22532828999999999</v>
      </c>
      <c r="H27">
        <v>0.22629202800000001</v>
      </c>
      <c r="I27">
        <v>0.227255766</v>
      </c>
      <c r="J27">
        <v>0.22821950399999999</v>
      </c>
      <c r="K27">
        <v>0.22918324200000001</v>
      </c>
      <c r="L27">
        <v>0.23014698</v>
      </c>
      <c r="M27">
        <v>0.23111071799999999</v>
      </c>
      <c r="N27">
        <v>0.23546935199999999</v>
      </c>
      <c r="O27">
        <v>0.240252348</v>
      </c>
      <c r="P27">
        <v>0.24503534399999999</v>
      </c>
      <c r="Q27">
        <v>0.24981834</v>
      </c>
      <c r="R27">
        <v>0.25460133600000001</v>
      </c>
      <c r="S27">
        <v>0.259384332</v>
      </c>
      <c r="T27">
        <v>0.26416732799999998</v>
      </c>
      <c r="U27">
        <v>0.26895032400000002</v>
      </c>
      <c r="V27">
        <v>0.27373332</v>
      </c>
      <c r="W27">
        <v>0.27851631599999999</v>
      </c>
      <c r="X27">
        <v>0.28329931200000003</v>
      </c>
      <c r="Y27">
        <v>0.298974159321508</v>
      </c>
      <c r="Z27">
        <v>0.31776096416344601</v>
      </c>
      <c r="AA27">
        <v>0.33654776900538402</v>
      </c>
      <c r="AB27">
        <v>0.35533457384732198</v>
      </c>
      <c r="AC27">
        <v>0.37412137868925999</v>
      </c>
      <c r="AD27">
        <v>0.392908183531198</v>
      </c>
      <c r="AE27">
        <v>0.41169498837313601</v>
      </c>
      <c r="AF27">
        <v>0.43048179321507402</v>
      </c>
      <c r="AG27">
        <v>0.44926859805701302</v>
      </c>
      <c r="AH27">
        <v>0.46805540289895098</v>
      </c>
      <c r="AI27">
        <v>0.48684220774088899</v>
      </c>
      <c r="AJ27">
        <v>0.49893855346024302</v>
      </c>
      <c r="AK27">
        <v>0.50768966961830497</v>
      </c>
      <c r="AL27">
        <v>0.51644078577636698</v>
      </c>
      <c r="AM27">
        <v>0.525191901934428</v>
      </c>
      <c r="AN27">
        <v>0.53394301809249001</v>
      </c>
      <c r="AO27">
        <v>0.54269413425055202</v>
      </c>
      <c r="AP27">
        <v>0.55144525040861403</v>
      </c>
      <c r="AQ27">
        <v>0.56019636656667604</v>
      </c>
      <c r="AR27">
        <v>0.56894748272473805</v>
      </c>
      <c r="AS27">
        <v>0.57769859888279995</v>
      </c>
      <c r="AT27">
        <v>0.58644971504086096</v>
      </c>
      <c r="AU27">
        <v>0.59651614500000005</v>
      </c>
      <c r="AV27">
        <v>0.60763482599999996</v>
      </c>
      <c r="AW27">
        <v>0.61875350699999998</v>
      </c>
      <c r="AX27">
        <v>0.629872188</v>
      </c>
      <c r="AY27">
        <v>0.64099086900000002</v>
      </c>
      <c r="AZ27">
        <v>0.65210955000000004</v>
      </c>
      <c r="BA27">
        <v>0.66322823099999995</v>
      </c>
      <c r="BB27">
        <v>0.67434691199999997</v>
      </c>
      <c r="BC27">
        <v>0.68546559299999998</v>
      </c>
      <c r="BD27">
        <v>0.696584274</v>
      </c>
      <c r="BE27">
        <v>0.70770295500000002</v>
      </c>
      <c r="BF27">
        <v>0.73800121200000102</v>
      </c>
      <c r="BG27">
        <v>0.79227393900000098</v>
      </c>
      <c r="BH27">
        <v>0.84654666600000095</v>
      </c>
      <c r="BI27">
        <v>0.90081939300000002</v>
      </c>
      <c r="BJ27">
        <v>0.95509211999999999</v>
      </c>
      <c r="BK27">
        <v>1.0093648470000001</v>
      </c>
      <c r="BL27">
        <v>1.0636375739999999</v>
      </c>
      <c r="BM27">
        <v>1.117910301</v>
      </c>
      <c r="BN27">
        <v>1.1721830280000001</v>
      </c>
      <c r="BO27">
        <v>1.2264557549999999</v>
      </c>
      <c r="BP27">
        <v>1.280728482</v>
      </c>
      <c r="BQ27">
        <v>1.321675449</v>
      </c>
      <c r="BR27">
        <v>1.3359708960000001</v>
      </c>
      <c r="BS27">
        <v>1.3502663429999999</v>
      </c>
      <c r="BT27">
        <v>1.36456179</v>
      </c>
      <c r="BU27">
        <v>1.3788572370000001</v>
      </c>
      <c r="BV27">
        <v>1.3931526839999999</v>
      </c>
      <c r="BW27">
        <v>1.407448131</v>
      </c>
      <c r="BX27">
        <v>1.4217435780000001</v>
      </c>
      <c r="BY27">
        <v>1.4360390249999999</v>
      </c>
      <c r="BZ27">
        <v>1.450334472</v>
      </c>
      <c r="CA27">
        <v>1.4646299190000001</v>
      </c>
      <c r="CB27">
        <v>1.47836616</v>
      </c>
      <c r="CC27">
        <v>1.4901451800000001</v>
      </c>
      <c r="CD27">
        <v>1.5019241999999999</v>
      </c>
      <c r="CE27">
        <v>1.51370322</v>
      </c>
      <c r="CF27">
        <v>1.5254822400000001</v>
      </c>
      <c r="CG27">
        <v>1.53726126</v>
      </c>
      <c r="CH27">
        <v>1.54904028</v>
      </c>
      <c r="CI27">
        <v>1.5608192999999999</v>
      </c>
      <c r="CJ27">
        <v>1.57259832</v>
      </c>
      <c r="CK27">
        <v>1.5843773400000001</v>
      </c>
      <c r="CL27">
        <v>1.5961563599999999</v>
      </c>
      <c r="CM27">
        <v>1.6079692892999999</v>
      </c>
      <c r="CN27">
        <v>1.6200534929999999</v>
      </c>
      <c r="CO27">
        <v>1.6321376967000001</v>
      </c>
      <c r="CP27">
        <v>1.6442219004</v>
      </c>
      <c r="CQ27">
        <v>1.6563061041</v>
      </c>
      <c r="CR27">
        <v>1.6683903078</v>
      </c>
      <c r="CS27">
        <v>1.6804745114999999</v>
      </c>
      <c r="CT27">
        <v>1.6925587151999999</v>
      </c>
      <c r="CU27">
        <v>1.7046429189000001</v>
      </c>
      <c r="CV27">
        <v>1.7167271226</v>
      </c>
      <c r="CW27">
        <v>1.7288113263</v>
      </c>
      <c r="CX27">
        <v>1.74089553</v>
      </c>
    </row>
    <row r="28" spans="1:102">
      <c r="A28" t="s">
        <v>6</v>
      </c>
      <c r="B28">
        <v>11</v>
      </c>
      <c r="C28">
        <v>1.72520012466E-4</v>
      </c>
      <c r="D28">
        <v>1.72520012466E-4</v>
      </c>
      <c r="E28">
        <v>1.72520012466E-4</v>
      </c>
      <c r="F28">
        <v>1.72520012466E-4</v>
      </c>
      <c r="G28">
        <v>1.72520012466E-4</v>
      </c>
      <c r="H28">
        <v>1.72520012466E-4</v>
      </c>
      <c r="I28">
        <v>1.72520012466E-4</v>
      </c>
      <c r="J28">
        <v>1.72520012466E-4</v>
      </c>
      <c r="K28">
        <v>1.72520012466E-4</v>
      </c>
      <c r="L28">
        <v>1.72520012466E-4</v>
      </c>
      <c r="M28">
        <v>1.72520012466E-4</v>
      </c>
      <c r="N28">
        <v>1.72520012466E-4</v>
      </c>
      <c r="O28">
        <v>1.72520012466E-4</v>
      </c>
      <c r="P28">
        <v>1.72520012466E-4</v>
      </c>
      <c r="Q28">
        <v>1.72520012466E-4</v>
      </c>
      <c r="R28">
        <v>1.72520012466E-4</v>
      </c>
      <c r="S28">
        <v>1.72520012466E-4</v>
      </c>
      <c r="T28">
        <v>1.72520012466E-4</v>
      </c>
      <c r="U28">
        <v>1.72520012466E-4</v>
      </c>
      <c r="V28">
        <v>1.72520012466E-4</v>
      </c>
      <c r="W28">
        <v>1.72520012466E-4</v>
      </c>
      <c r="X28">
        <v>1.72520012466E-4</v>
      </c>
      <c r="Y28">
        <v>1.72520012466E-4</v>
      </c>
      <c r="Z28">
        <v>1.72520012466E-4</v>
      </c>
      <c r="AA28">
        <v>1.72520012466E-4</v>
      </c>
      <c r="AB28">
        <v>1.72520012466E-4</v>
      </c>
      <c r="AC28">
        <v>1.72520012466E-4</v>
      </c>
      <c r="AD28">
        <v>1.72520012466E-4</v>
      </c>
      <c r="AE28">
        <v>1.72520012466E-4</v>
      </c>
      <c r="AF28">
        <v>1.72520012466E-4</v>
      </c>
      <c r="AG28">
        <v>1.72520012466E-4</v>
      </c>
      <c r="AH28">
        <v>1.72520012466E-4</v>
      </c>
      <c r="AI28">
        <v>1.72520012466E-4</v>
      </c>
      <c r="AJ28">
        <v>1.72520012466E-4</v>
      </c>
      <c r="AK28">
        <v>1.72520012466E-4</v>
      </c>
      <c r="AL28">
        <v>1.72520012466E-4</v>
      </c>
      <c r="AM28">
        <v>1.72520012466E-4</v>
      </c>
      <c r="AN28">
        <v>1.72520012466E-4</v>
      </c>
      <c r="AO28">
        <v>1.72520012466E-4</v>
      </c>
      <c r="AP28">
        <v>1.72520012466E-4</v>
      </c>
      <c r="AQ28">
        <v>1.72520012466E-4</v>
      </c>
      <c r="AR28">
        <v>1.72520012466E-4</v>
      </c>
      <c r="AS28">
        <v>1.72520012466E-4</v>
      </c>
      <c r="AT28">
        <v>1.72520012466E-4</v>
      </c>
      <c r="AU28">
        <v>1.72520012466E-4</v>
      </c>
      <c r="AV28">
        <v>1.72520012466E-4</v>
      </c>
      <c r="AW28">
        <v>1.72520012466E-4</v>
      </c>
      <c r="AX28">
        <v>1.72520012466E-4</v>
      </c>
      <c r="AY28">
        <v>1.72520012466E-4</v>
      </c>
      <c r="AZ28">
        <v>1.72520012466E-4</v>
      </c>
      <c r="BA28">
        <v>1.72520012466E-4</v>
      </c>
      <c r="BB28">
        <v>1.72520012466E-4</v>
      </c>
      <c r="BC28">
        <v>1.72520012466E-4</v>
      </c>
      <c r="BD28">
        <v>1.72520012466E-4</v>
      </c>
      <c r="BE28">
        <v>1.72520012466E-4</v>
      </c>
      <c r="BF28">
        <v>1.72520012466E-4</v>
      </c>
      <c r="BG28">
        <v>1.72520012466E-4</v>
      </c>
      <c r="BH28">
        <v>1.72520012466E-4</v>
      </c>
      <c r="BI28">
        <v>1.72520012466E-4</v>
      </c>
      <c r="BJ28">
        <v>1.72520012466E-4</v>
      </c>
      <c r="BK28">
        <v>1.72520012466E-4</v>
      </c>
      <c r="BL28">
        <v>1.72520012466E-4</v>
      </c>
      <c r="BM28">
        <v>1.72520012466E-4</v>
      </c>
      <c r="BN28">
        <v>1.72520012466E-4</v>
      </c>
      <c r="BO28">
        <v>1.72520012466E-4</v>
      </c>
      <c r="BP28">
        <v>1.72520012466E-4</v>
      </c>
      <c r="BQ28">
        <v>1.72520012466E-4</v>
      </c>
      <c r="BR28">
        <v>1.72520012466E-4</v>
      </c>
      <c r="BS28">
        <v>1.72520012466E-4</v>
      </c>
      <c r="BT28">
        <v>1.72520012466E-4</v>
      </c>
      <c r="BU28">
        <v>1.72520012466E-4</v>
      </c>
      <c r="BV28">
        <v>1.72520012466E-4</v>
      </c>
      <c r="BW28">
        <v>1.72520012466E-4</v>
      </c>
      <c r="BX28">
        <v>1.72520012466E-4</v>
      </c>
      <c r="BY28">
        <v>1.72520012466E-4</v>
      </c>
      <c r="BZ28">
        <v>1.72520012466E-4</v>
      </c>
      <c r="CA28">
        <v>1.72520012466E-4</v>
      </c>
      <c r="CB28">
        <v>1.72520012466E-4</v>
      </c>
      <c r="CC28">
        <v>1.72520012466E-4</v>
      </c>
      <c r="CD28">
        <v>1.72520012466E-4</v>
      </c>
      <c r="CE28">
        <v>1.72520012466E-4</v>
      </c>
      <c r="CF28">
        <v>1.72520012466E-4</v>
      </c>
      <c r="CG28">
        <v>1.72520012466E-4</v>
      </c>
      <c r="CH28">
        <v>1.72520012466E-4</v>
      </c>
      <c r="CI28">
        <v>1.72520012466E-4</v>
      </c>
      <c r="CJ28">
        <v>1.72520012466E-4</v>
      </c>
      <c r="CK28">
        <v>1.72520012466E-4</v>
      </c>
      <c r="CL28">
        <v>1.72520012466E-4</v>
      </c>
      <c r="CM28">
        <v>1.72520012466E-4</v>
      </c>
      <c r="CN28">
        <v>1.72520012466E-4</v>
      </c>
      <c r="CO28">
        <v>1.72520012466E-4</v>
      </c>
      <c r="CP28">
        <v>1.72520012466E-4</v>
      </c>
      <c r="CQ28">
        <v>1.72520012466E-4</v>
      </c>
      <c r="CR28">
        <v>1.72520012466E-4</v>
      </c>
      <c r="CS28">
        <v>1.72520012466E-4</v>
      </c>
      <c r="CT28">
        <v>1.72520012466E-4</v>
      </c>
      <c r="CU28">
        <v>1.72520012466E-4</v>
      </c>
      <c r="CV28">
        <v>1.72520012466E-4</v>
      </c>
      <c r="CW28">
        <v>1.72520012466E-4</v>
      </c>
      <c r="CX28">
        <v>1.72520012466E-4</v>
      </c>
    </row>
    <row r="29" spans="1:102">
      <c r="A29" t="s">
        <v>6</v>
      </c>
      <c r="B29">
        <v>12</v>
      </c>
      <c r="C29">
        <v>0.136920924039477</v>
      </c>
      <c r="D29">
        <v>0.136920924039477</v>
      </c>
      <c r="E29">
        <v>0.136920924039477</v>
      </c>
      <c r="F29">
        <v>0.136920924039477</v>
      </c>
      <c r="G29">
        <v>0.136920924039477</v>
      </c>
      <c r="H29">
        <v>0.136920924039477</v>
      </c>
      <c r="I29">
        <v>0.136920924039477</v>
      </c>
      <c r="J29">
        <v>0.136920924039477</v>
      </c>
      <c r="K29">
        <v>0.136920924039477</v>
      </c>
      <c r="L29">
        <v>0.136920924039477</v>
      </c>
      <c r="M29">
        <v>0.136920924039477</v>
      </c>
      <c r="N29">
        <v>0.136920924039477</v>
      </c>
      <c r="O29">
        <v>0.136920924039477</v>
      </c>
      <c r="P29">
        <v>0.136920924039477</v>
      </c>
      <c r="Q29">
        <v>0.136920924039477</v>
      </c>
      <c r="R29">
        <v>0.136920924039477</v>
      </c>
      <c r="S29">
        <v>0.136920924039477</v>
      </c>
      <c r="T29">
        <v>0.136920924039477</v>
      </c>
      <c r="U29">
        <v>0.136920924039477</v>
      </c>
      <c r="V29">
        <v>0.136920924039477</v>
      </c>
      <c r="W29">
        <v>0.136920924039477</v>
      </c>
      <c r="X29">
        <v>0.136920924039477</v>
      </c>
      <c r="Y29">
        <v>0.136920924039477</v>
      </c>
      <c r="Z29">
        <v>0.136920924039477</v>
      </c>
      <c r="AA29">
        <v>0.136920924039477</v>
      </c>
      <c r="AB29">
        <v>0.136920924039477</v>
      </c>
      <c r="AC29">
        <v>0.136920924039477</v>
      </c>
      <c r="AD29">
        <v>0.136920924039477</v>
      </c>
      <c r="AE29">
        <v>0.136920924039477</v>
      </c>
      <c r="AF29">
        <v>0.136920924039477</v>
      </c>
      <c r="AG29">
        <v>0.136920924039477</v>
      </c>
      <c r="AH29">
        <v>0.136920924039477</v>
      </c>
      <c r="AI29">
        <v>0.136920924039477</v>
      </c>
      <c r="AJ29">
        <v>0.136920924039477</v>
      </c>
      <c r="AK29">
        <v>0.136920924039477</v>
      </c>
      <c r="AL29">
        <v>0.136920924039477</v>
      </c>
      <c r="AM29">
        <v>0.136920924039477</v>
      </c>
      <c r="AN29">
        <v>0.136920924039477</v>
      </c>
      <c r="AO29">
        <v>0.136920924039477</v>
      </c>
      <c r="AP29">
        <v>0.136920924039477</v>
      </c>
      <c r="AQ29">
        <v>0.136920924039477</v>
      </c>
      <c r="AR29">
        <v>0.136920924039477</v>
      </c>
      <c r="AS29">
        <v>0.136920924039477</v>
      </c>
      <c r="AT29">
        <v>0.136920924039477</v>
      </c>
      <c r="AU29">
        <v>0.136920924039477</v>
      </c>
      <c r="AV29">
        <v>0.136920924039477</v>
      </c>
      <c r="AW29">
        <v>0.136920924039477</v>
      </c>
      <c r="AX29">
        <v>0.136920924039477</v>
      </c>
      <c r="AY29">
        <v>0.136920924039477</v>
      </c>
      <c r="AZ29">
        <v>0.136920924039477</v>
      </c>
      <c r="BA29">
        <v>0.136920924039477</v>
      </c>
      <c r="BB29">
        <v>0.136920924039477</v>
      </c>
      <c r="BC29">
        <v>0.136920924039477</v>
      </c>
      <c r="BD29">
        <v>0.136920924039477</v>
      </c>
      <c r="BE29">
        <v>0.136920924039477</v>
      </c>
      <c r="BF29">
        <v>0.136920924039477</v>
      </c>
      <c r="BG29">
        <v>0.136920924039477</v>
      </c>
      <c r="BH29">
        <v>0.136920924039477</v>
      </c>
      <c r="BI29">
        <v>0.136920924039477</v>
      </c>
      <c r="BJ29">
        <v>0.136920924039477</v>
      </c>
      <c r="BK29">
        <v>0.136920924039477</v>
      </c>
      <c r="BL29">
        <v>0.136920924039477</v>
      </c>
      <c r="BM29">
        <v>0.136920924039477</v>
      </c>
      <c r="BN29">
        <v>0.136920924039477</v>
      </c>
      <c r="BO29">
        <v>0.136920924039477</v>
      </c>
      <c r="BP29">
        <v>0.136920924039477</v>
      </c>
      <c r="BQ29">
        <v>0.136920924039477</v>
      </c>
      <c r="BR29">
        <v>0.136920924039477</v>
      </c>
      <c r="BS29">
        <v>0.136920924039477</v>
      </c>
      <c r="BT29">
        <v>0.136920924039477</v>
      </c>
      <c r="BU29">
        <v>0.136920924039477</v>
      </c>
      <c r="BV29">
        <v>0.136920924039477</v>
      </c>
      <c r="BW29">
        <v>0.136920924039477</v>
      </c>
      <c r="BX29">
        <v>0.136920924039477</v>
      </c>
      <c r="BY29">
        <v>0.136920924039477</v>
      </c>
      <c r="BZ29">
        <v>0.136920924039477</v>
      </c>
      <c r="CA29">
        <v>0.136920924039477</v>
      </c>
      <c r="CB29">
        <v>0.136920924039477</v>
      </c>
      <c r="CC29">
        <v>0.136920924039477</v>
      </c>
      <c r="CD29">
        <v>0.136920924039477</v>
      </c>
      <c r="CE29">
        <v>0.136920924039477</v>
      </c>
      <c r="CF29">
        <v>0.136920924039477</v>
      </c>
      <c r="CG29">
        <v>0.136920924039477</v>
      </c>
      <c r="CH29">
        <v>0.136920924039477</v>
      </c>
      <c r="CI29">
        <v>0.136920924039477</v>
      </c>
      <c r="CJ29">
        <v>0.136920924039477</v>
      </c>
      <c r="CK29">
        <v>0.136920924039477</v>
      </c>
      <c r="CL29">
        <v>0.136920924039477</v>
      </c>
      <c r="CM29">
        <v>0.136920924039477</v>
      </c>
      <c r="CN29">
        <v>0.136920924039477</v>
      </c>
      <c r="CO29">
        <v>0.136920924039477</v>
      </c>
      <c r="CP29">
        <v>0.136920924039477</v>
      </c>
      <c r="CQ29">
        <v>0.136920924039477</v>
      </c>
      <c r="CR29">
        <v>0.136920924039477</v>
      </c>
      <c r="CS29">
        <v>0.136920924039477</v>
      </c>
      <c r="CT29">
        <v>0.136920924039477</v>
      </c>
      <c r="CU29">
        <v>0.136920924039477</v>
      </c>
      <c r="CV29">
        <v>0.136920924039477</v>
      </c>
      <c r="CW29">
        <v>0.136920924039477</v>
      </c>
      <c r="CX29">
        <v>0.136920924039477</v>
      </c>
    </row>
    <row r="30" spans="1:102">
      <c r="A30" t="s">
        <v>7</v>
      </c>
      <c r="B30">
        <v>1</v>
      </c>
      <c r="C30">
        <v>2.61946368</v>
      </c>
      <c r="D30">
        <v>2.8010271599999998</v>
      </c>
      <c r="E30">
        <v>2.9825906400000002</v>
      </c>
      <c r="F30">
        <v>3.1641541200000001</v>
      </c>
      <c r="G30">
        <v>3.3457176</v>
      </c>
      <c r="H30">
        <v>3.3580122000000001</v>
      </c>
      <c r="I30">
        <v>3.3703067999999998</v>
      </c>
      <c r="J30">
        <v>3.3826014</v>
      </c>
      <c r="K30">
        <v>3.3948960000000001</v>
      </c>
      <c r="L30">
        <v>3.4071905999999998</v>
      </c>
      <c r="M30">
        <v>3.4404256800000002</v>
      </c>
      <c r="N30">
        <v>3.47366076</v>
      </c>
      <c r="O30">
        <v>3.5068958399999999</v>
      </c>
      <c r="P30">
        <v>3.5401309200000002</v>
      </c>
      <c r="Q30">
        <v>3.573366</v>
      </c>
      <c r="R30">
        <v>3.6003348000000002</v>
      </c>
      <c r="S30">
        <v>3.6273035999999999</v>
      </c>
      <c r="T30">
        <v>3.6542724</v>
      </c>
      <c r="U30">
        <v>3.6812412000000001</v>
      </c>
      <c r="V30">
        <v>3.7082099999999998</v>
      </c>
      <c r="W30">
        <v>3.7697623199999999</v>
      </c>
      <c r="X30">
        <v>3.83131464</v>
      </c>
      <c r="Y30">
        <v>3.8928669600000001</v>
      </c>
      <c r="Z30">
        <v>3.9544192800000002</v>
      </c>
      <c r="AA30">
        <v>4.0159716000000003</v>
      </c>
      <c r="AB30">
        <v>4.0170820799999998</v>
      </c>
      <c r="AC30">
        <v>4.0181925600000001</v>
      </c>
      <c r="AD30">
        <v>4.0193030399999996</v>
      </c>
      <c r="AE30">
        <v>4.02041352</v>
      </c>
      <c r="AF30">
        <v>4.0215240000000003</v>
      </c>
      <c r="AG30">
        <v>4.0521415200000002</v>
      </c>
      <c r="AH30">
        <v>4.08275904</v>
      </c>
      <c r="AI30">
        <v>4.1133765599999998</v>
      </c>
      <c r="AJ30">
        <v>4.1439940799999997</v>
      </c>
      <c r="AK30">
        <v>4.1746116000000004</v>
      </c>
      <c r="AL30">
        <v>4.19174472</v>
      </c>
      <c r="AM30">
        <v>4.2088778400000004</v>
      </c>
      <c r="AN30">
        <v>4.22601096</v>
      </c>
      <c r="AO30">
        <v>4.2431440800000004</v>
      </c>
      <c r="AP30">
        <v>4.2602772</v>
      </c>
      <c r="AQ30">
        <v>4.3176255599999998</v>
      </c>
      <c r="AR30">
        <v>4.3749739200000004</v>
      </c>
      <c r="AS30">
        <v>4.4323222800000002</v>
      </c>
      <c r="AT30">
        <v>4.4896706399999999</v>
      </c>
      <c r="AU30">
        <v>4.5470189999999997</v>
      </c>
      <c r="AV30">
        <v>4.5649453199999996</v>
      </c>
      <c r="AW30">
        <v>4.5828716399999996</v>
      </c>
      <c r="AX30">
        <v>4.6007979600000004</v>
      </c>
      <c r="AY30">
        <v>4.6187242800000003</v>
      </c>
      <c r="AZ30">
        <v>4.6366506000000003</v>
      </c>
      <c r="BA30">
        <v>4.6739309999999996</v>
      </c>
      <c r="BB30">
        <v>4.7112113999999998</v>
      </c>
      <c r="BC30">
        <v>4.7484918</v>
      </c>
      <c r="BD30">
        <v>4.7857722000000003</v>
      </c>
      <c r="BE30">
        <v>4.8230525999999996</v>
      </c>
      <c r="BF30">
        <v>4.8320950800000002</v>
      </c>
      <c r="BG30">
        <v>4.84113756</v>
      </c>
      <c r="BH30">
        <v>4.8501800399999997</v>
      </c>
      <c r="BI30">
        <v>4.8592225200000003</v>
      </c>
      <c r="BJ30">
        <v>4.8682650000000001</v>
      </c>
      <c r="BK30">
        <v>4.9153810800000004</v>
      </c>
      <c r="BL30">
        <v>4.9624971599999999</v>
      </c>
      <c r="BM30">
        <v>5.0096132400000002</v>
      </c>
      <c r="BN30">
        <v>5.0567293199999996</v>
      </c>
      <c r="BO30">
        <v>5.1038454</v>
      </c>
      <c r="BP30">
        <v>5.1792787200000001</v>
      </c>
      <c r="BQ30">
        <v>5.2547120400000003</v>
      </c>
      <c r="BR30">
        <v>5.3301453600000004</v>
      </c>
      <c r="BS30">
        <v>5.4055786799999996</v>
      </c>
      <c r="BT30">
        <v>5.4810119999999998</v>
      </c>
      <c r="BU30">
        <v>5.55287592</v>
      </c>
      <c r="BV30">
        <v>5.6247398400000002</v>
      </c>
      <c r="BW30">
        <v>5.6966037600000003</v>
      </c>
      <c r="BX30">
        <v>5.7684676799999997</v>
      </c>
      <c r="BY30">
        <v>5.8403315999999998</v>
      </c>
      <c r="BZ30">
        <v>6.1457135999999997</v>
      </c>
      <c r="CA30">
        <v>6.4510956000000004</v>
      </c>
      <c r="CB30">
        <v>6.7564776000000002</v>
      </c>
      <c r="CC30">
        <v>7.0618596</v>
      </c>
      <c r="CD30">
        <v>7.3672415999999998</v>
      </c>
      <c r="CE30">
        <v>7.4271282000000003</v>
      </c>
      <c r="CF30">
        <v>7.4870147999999999</v>
      </c>
      <c r="CG30">
        <v>7.5469014000000003</v>
      </c>
      <c r="CH30">
        <v>7.6067879999999999</v>
      </c>
      <c r="CI30">
        <v>7.6666746000000003</v>
      </c>
      <c r="CJ30">
        <v>7.6867425599999999</v>
      </c>
      <c r="CK30">
        <v>7.7068105200000003</v>
      </c>
      <c r="CL30">
        <v>7.7268784799999999</v>
      </c>
      <c r="CM30">
        <v>7.7469464400000003</v>
      </c>
      <c r="CN30">
        <v>7.7670143999999999</v>
      </c>
      <c r="CO30">
        <v>7.8978130799999997</v>
      </c>
      <c r="CP30">
        <v>8.0286117600000004</v>
      </c>
      <c r="CQ30">
        <v>8.1594104400000003</v>
      </c>
      <c r="CR30">
        <v>8.2902091200000001</v>
      </c>
      <c r="CS30">
        <v>8.4210077999999999</v>
      </c>
      <c r="CT30">
        <v>8.6419139999999999</v>
      </c>
      <c r="CU30">
        <v>8.8628201999999998</v>
      </c>
      <c r="CV30">
        <v>9.0837263999999998</v>
      </c>
      <c r="CW30">
        <v>9.3046325999999997</v>
      </c>
      <c r="CX30">
        <v>9.5255387999999996</v>
      </c>
    </row>
    <row r="31" spans="1:102">
      <c r="A31" t="s">
        <v>7</v>
      </c>
      <c r="B31">
        <v>2</v>
      </c>
      <c r="C31">
        <v>2.4855715200000001</v>
      </c>
      <c r="D31">
        <v>2.52808704</v>
      </c>
      <c r="E31">
        <v>2.5706025600000002</v>
      </c>
      <c r="F31">
        <v>2.61311808</v>
      </c>
      <c r="G31">
        <v>2.6556335999999998</v>
      </c>
      <c r="H31">
        <v>2.78706684</v>
      </c>
      <c r="I31">
        <v>2.9185000799999998</v>
      </c>
      <c r="J31">
        <v>3.0499333200000001</v>
      </c>
      <c r="K31">
        <v>3.1813665599999998</v>
      </c>
      <c r="L31">
        <v>3.3127998000000001</v>
      </c>
      <c r="M31">
        <v>3.4172642400000002</v>
      </c>
      <c r="N31">
        <v>3.5217286799999998</v>
      </c>
      <c r="O31">
        <v>3.6261931199999999</v>
      </c>
      <c r="P31">
        <v>3.73065756</v>
      </c>
      <c r="Q31">
        <v>3.8351220000000001</v>
      </c>
      <c r="R31">
        <v>3.83964324</v>
      </c>
      <c r="S31">
        <v>3.8441644799999999</v>
      </c>
      <c r="T31">
        <v>3.8486857200000002</v>
      </c>
      <c r="U31">
        <v>3.8532069600000001</v>
      </c>
      <c r="V31">
        <v>3.8577281999999999</v>
      </c>
      <c r="W31">
        <v>3.8609803199999999</v>
      </c>
      <c r="X31">
        <v>3.8642324399999999</v>
      </c>
      <c r="Y31">
        <v>3.8674845599999998</v>
      </c>
      <c r="Z31">
        <v>3.8707366799999998</v>
      </c>
      <c r="AA31">
        <v>3.8739887999999998</v>
      </c>
      <c r="AB31">
        <v>3.960051</v>
      </c>
      <c r="AC31">
        <v>4.0461131999999997</v>
      </c>
      <c r="AD31">
        <v>4.1321754000000004</v>
      </c>
      <c r="AE31">
        <v>4.2182376000000001</v>
      </c>
      <c r="AF31">
        <v>4.3042997999999999</v>
      </c>
      <c r="AG31">
        <v>4.3296821999999997</v>
      </c>
      <c r="AH31">
        <v>4.3550646000000004</v>
      </c>
      <c r="AI31">
        <v>4.3804470000000002</v>
      </c>
      <c r="AJ31">
        <v>4.4058294</v>
      </c>
      <c r="AK31">
        <v>4.4312117999999998</v>
      </c>
      <c r="AL31">
        <v>4.4386678799999997</v>
      </c>
      <c r="AM31">
        <v>4.4461239600000004</v>
      </c>
      <c r="AN31">
        <v>4.4535800400000003</v>
      </c>
      <c r="AO31">
        <v>4.4610361200000002</v>
      </c>
      <c r="AP31">
        <v>4.4684922</v>
      </c>
      <c r="AQ31">
        <v>4.5139425600000003</v>
      </c>
      <c r="AR31">
        <v>4.5593929199999996</v>
      </c>
      <c r="AS31">
        <v>4.6048432799999999</v>
      </c>
      <c r="AT31">
        <v>4.6502936400000001</v>
      </c>
      <c r="AU31">
        <v>4.6957440000000004</v>
      </c>
      <c r="AV31">
        <v>4.7239819199999999</v>
      </c>
      <c r="AW31">
        <v>4.7522198400000004</v>
      </c>
      <c r="AX31">
        <v>4.78045776</v>
      </c>
      <c r="AY31">
        <v>4.8086956799999996</v>
      </c>
      <c r="AZ31">
        <v>4.8369336000000001</v>
      </c>
      <c r="BA31">
        <v>4.8473245199999999</v>
      </c>
      <c r="BB31">
        <v>4.8577154399999998</v>
      </c>
      <c r="BC31">
        <v>4.8681063599999996</v>
      </c>
      <c r="BD31">
        <v>4.8784972800000004</v>
      </c>
      <c r="BE31">
        <v>4.8888882000000002</v>
      </c>
      <c r="BF31">
        <v>4.96321104</v>
      </c>
      <c r="BG31">
        <v>5.0375338799999998</v>
      </c>
      <c r="BH31">
        <v>5.1118567199999996</v>
      </c>
      <c r="BI31">
        <v>5.1861795600000002</v>
      </c>
      <c r="BJ31">
        <v>5.2605024</v>
      </c>
      <c r="BK31">
        <v>5.2818394800000004</v>
      </c>
      <c r="BL31">
        <v>5.3031765599999998</v>
      </c>
      <c r="BM31">
        <v>5.3245136400000002</v>
      </c>
      <c r="BN31">
        <v>5.3458507199999996</v>
      </c>
      <c r="BO31">
        <v>5.3671878</v>
      </c>
      <c r="BP31">
        <v>5.3847968399999999</v>
      </c>
      <c r="BQ31">
        <v>5.4024058799999999</v>
      </c>
      <c r="BR31">
        <v>5.4200149199999998</v>
      </c>
      <c r="BS31">
        <v>5.4376239599999998</v>
      </c>
      <c r="BT31">
        <v>5.4552329999999998</v>
      </c>
      <c r="BU31">
        <v>5.4626890799999996</v>
      </c>
      <c r="BV31">
        <v>5.4701451600000004</v>
      </c>
      <c r="BW31">
        <v>5.4776012400000003</v>
      </c>
      <c r="BX31">
        <v>5.4850573200000001</v>
      </c>
      <c r="BY31">
        <v>5.4925134</v>
      </c>
      <c r="BZ31">
        <v>5.5438334400000002</v>
      </c>
      <c r="CA31">
        <v>5.5951534799999996</v>
      </c>
      <c r="CB31">
        <v>5.6464735199999998</v>
      </c>
      <c r="CC31">
        <v>5.69779356</v>
      </c>
      <c r="CD31">
        <v>5.7491136000000003</v>
      </c>
      <c r="CE31">
        <v>5.9145751200000003</v>
      </c>
      <c r="CF31">
        <v>6.0800366400000003</v>
      </c>
      <c r="CG31">
        <v>6.2454981600000004</v>
      </c>
      <c r="CH31">
        <v>6.4109596800000004</v>
      </c>
      <c r="CI31">
        <v>6.5764212000000004</v>
      </c>
      <c r="CJ31">
        <v>6.59878944</v>
      </c>
      <c r="CK31">
        <v>6.6211576799999996</v>
      </c>
      <c r="CL31">
        <v>6.6435259200000001</v>
      </c>
      <c r="CM31">
        <v>6.6658941599999997</v>
      </c>
      <c r="CN31">
        <v>6.6882624000000002</v>
      </c>
      <c r="CO31">
        <v>7.0183129199999996</v>
      </c>
      <c r="CP31">
        <v>7.34836344</v>
      </c>
      <c r="CQ31">
        <v>7.6784139600000003</v>
      </c>
      <c r="CR31">
        <v>8.0084644800000007</v>
      </c>
      <c r="CS31">
        <v>8.3385149999999992</v>
      </c>
      <c r="CT31">
        <v>12.1854556800001</v>
      </c>
      <c r="CU31">
        <v>16.03239636</v>
      </c>
      <c r="CV31">
        <v>19.879337039999999</v>
      </c>
      <c r="CW31">
        <v>23.726277719999999</v>
      </c>
      <c r="CX31">
        <v>27.573218399999998</v>
      </c>
    </row>
    <row r="32" spans="1:102">
      <c r="A32" t="s">
        <v>7</v>
      </c>
      <c r="B32">
        <v>3</v>
      </c>
      <c r="C32">
        <v>4.1186116799999999</v>
      </c>
      <c r="D32">
        <v>4.2430647600000002</v>
      </c>
      <c r="E32">
        <v>4.3675178399999997</v>
      </c>
      <c r="F32">
        <v>4.49197092</v>
      </c>
      <c r="G32">
        <v>4.6164240000000003</v>
      </c>
      <c r="H32">
        <v>4.8918230400000002</v>
      </c>
      <c r="I32">
        <v>5.1672220800000002</v>
      </c>
      <c r="J32">
        <v>5.4426211200000001</v>
      </c>
      <c r="K32">
        <v>5.71802016</v>
      </c>
      <c r="L32">
        <v>5.9934191999999999</v>
      </c>
      <c r="M32">
        <v>6.1910846399999997</v>
      </c>
      <c r="N32">
        <v>6.3887500800000003</v>
      </c>
      <c r="O32">
        <v>6.5864155200000001</v>
      </c>
      <c r="P32">
        <v>6.7840809599999998</v>
      </c>
      <c r="Q32">
        <v>6.9817463999999996</v>
      </c>
      <c r="R32">
        <v>7.0085565599999997</v>
      </c>
      <c r="S32">
        <v>7.0353667199999999</v>
      </c>
      <c r="T32">
        <v>7.06217688</v>
      </c>
      <c r="U32">
        <v>7.0889870400000001</v>
      </c>
      <c r="V32">
        <v>7.1157972000000003</v>
      </c>
      <c r="W32">
        <v>7.1191286399999996</v>
      </c>
      <c r="X32">
        <v>7.1224600799999997</v>
      </c>
      <c r="Y32">
        <v>7.1257915199999999</v>
      </c>
      <c r="Z32">
        <v>7.1291229600000001</v>
      </c>
      <c r="AA32">
        <v>7.1324544000000003</v>
      </c>
      <c r="AB32">
        <v>7.196307</v>
      </c>
      <c r="AC32">
        <v>7.2601595999999997</v>
      </c>
      <c r="AD32">
        <v>7.3240122000000003</v>
      </c>
      <c r="AE32">
        <v>7.3878648</v>
      </c>
      <c r="AF32">
        <v>7.4517173999999997</v>
      </c>
      <c r="AG32">
        <v>7.8553768799999997</v>
      </c>
      <c r="AH32">
        <v>8.2590363599999996</v>
      </c>
      <c r="AI32">
        <v>8.6626958399999996</v>
      </c>
      <c r="AJ32">
        <v>9.0663553199999996</v>
      </c>
      <c r="AK32">
        <v>9.4700147999999995</v>
      </c>
      <c r="AL32">
        <v>9.6109664400000003</v>
      </c>
      <c r="AM32">
        <v>9.7519180799999994</v>
      </c>
      <c r="AN32">
        <v>9.8928697200000002</v>
      </c>
      <c r="AO32">
        <v>10.033821359999999</v>
      </c>
      <c r="AP32">
        <v>10.174773</v>
      </c>
      <c r="AQ32">
        <v>10.185322559999999</v>
      </c>
      <c r="AR32">
        <v>10.195872120000001</v>
      </c>
      <c r="AS32">
        <v>10.20642168</v>
      </c>
      <c r="AT32">
        <v>10.216971239999999</v>
      </c>
      <c r="AU32">
        <v>10.227520800000001</v>
      </c>
      <c r="AV32">
        <v>10.30176432</v>
      </c>
      <c r="AW32">
        <v>10.37600784</v>
      </c>
      <c r="AX32">
        <v>10.450251359999999</v>
      </c>
      <c r="AY32">
        <v>10.524494880000001</v>
      </c>
      <c r="AZ32">
        <v>10.5987384</v>
      </c>
      <c r="BA32">
        <v>10.63546356</v>
      </c>
      <c r="BB32">
        <v>10.672188719999999</v>
      </c>
      <c r="BC32">
        <v>10.708913880000001</v>
      </c>
      <c r="BD32">
        <v>10.74563904</v>
      </c>
      <c r="BE32">
        <v>10.7823642</v>
      </c>
      <c r="BF32">
        <v>10.879293240000001</v>
      </c>
      <c r="BG32">
        <v>10.97622228</v>
      </c>
      <c r="BH32">
        <v>11.073151319999999</v>
      </c>
      <c r="BI32">
        <v>11.17008036</v>
      </c>
      <c r="BJ32">
        <v>11.267009399999999</v>
      </c>
      <c r="BK32">
        <v>11.64877656</v>
      </c>
      <c r="BL32">
        <v>12.030543720000001</v>
      </c>
      <c r="BM32">
        <v>12.41231088</v>
      </c>
      <c r="BN32">
        <v>12.79407804</v>
      </c>
      <c r="BO32">
        <v>13.175845199999999</v>
      </c>
      <c r="BP32">
        <v>13.2987912</v>
      </c>
      <c r="BQ32">
        <v>13.421737200000001</v>
      </c>
      <c r="BR32">
        <v>13.5446832</v>
      </c>
      <c r="BS32">
        <v>13.6676292</v>
      </c>
      <c r="BT32">
        <v>13.790575199999999</v>
      </c>
      <c r="BU32">
        <v>13.9400934</v>
      </c>
      <c r="BV32">
        <v>14.0896116</v>
      </c>
      <c r="BW32">
        <v>14.239129800000001</v>
      </c>
      <c r="BX32">
        <v>14.388648</v>
      </c>
      <c r="BY32">
        <v>14.538166199999999</v>
      </c>
      <c r="BZ32">
        <v>14.67999036</v>
      </c>
      <c r="CA32">
        <v>14.82181452</v>
      </c>
      <c r="CB32">
        <v>14.963638680000001</v>
      </c>
      <c r="CC32">
        <v>15.10546284</v>
      </c>
      <c r="CD32">
        <v>15.247287</v>
      </c>
      <c r="CE32">
        <v>15.25815384</v>
      </c>
      <c r="CF32">
        <v>15.269020680000001</v>
      </c>
      <c r="CG32">
        <v>15.279887520000001</v>
      </c>
      <c r="CH32">
        <v>15.290754359999999</v>
      </c>
      <c r="CI32">
        <v>15.3016212</v>
      </c>
      <c r="CJ32">
        <v>15.649836000000001</v>
      </c>
      <c r="CK32">
        <v>15.9980508</v>
      </c>
      <c r="CL32">
        <v>16.346265599999999</v>
      </c>
      <c r="CM32">
        <v>16.6944804</v>
      </c>
      <c r="CN32">
        <v>17.042695200000001</v>
      </c>
      <c r="CO32">
        <v>17.75728908</v>
      </c>
      <c r="CP32">
        <v>18.471882959999999</v>
      </c>
      <c r="CQ32">
        <v>19.186476840000001</v>
      </c>
      <c r="CR32">
        <v>19.90107072</v>
      </c>
      <c r="CS32">
        <v>20.615664599999999</v>
      </c>
      <c r="CT32">
        <v>27.8789176800001</v>
      </c>
      <c r="CU32">
        <v>35.142170759999999</v>
      </c>
      <c r="CV32">
        <v>42.405423840000097</v>
      </c>
      <c r="CW32">
        <v>49.668676920000003</v>
      </c>
      <c r="CX32">
        <v>56.931930000000001</v>
      </c>
    </row>
    <row r="33" spans="1:102">
      <c r="A33" t="s">
        <v>7</v>
      </c>
      <c r="B33">
        <v>4</v>
      </c>
      <c r="C33">
        <v>4.7983840799999999</v>
      </c>
      <c r="D33">
        <v>4.8387579599999997</v>
      </c>
      <c r="E33">
        <v>4.8791318400000003</v>
      </c>
      <c r="F33">
        <v>4.9195057200000001</v>
      </c>
      <c r="G33">
        <v>4.9598795999999998</v>
      </c>
      <c r="H33">
        <v>5.57278524</v>
      </c>
      <c r="I33">
        <v>6.1856908800000001</v>
      </c>
      <c r="J33">
        <v>6.7985965200000003</v>
      </c>
      <c r="K33">
        <v>7.4115021600000004</v>
      </c>
      <c r="L33">
        <v>8.0244078000000005</v>
      </c>
      <c r="M33">
        <v>8.1225266400000002</v>
      </c>
      <c r="N33">
        <v>8.2206454799999999</v>
      </c>
      <c r="O33">
        <v>8.3187643199999997</v>
      </c>
      <c r="P33">
        <v>8.4168831599999994</v>
      </c>
      <c r="Q33">
        <v>8.5150020000000008</v>
      </c>
      <c r="R33">
        <v>8.6270811599999995</v>
      </c>
      <c r="S33">
        <v>8.7391603199999999</v>
      </c>
      <c r="T33">
        <v>8.8512394800000003</v>
      </c>
      <c r="U33">
        <v>8.9633186400000007</v>
      </c>
      <c r="V33">
        <v>9.0753977999999993</v>
      </c>
      <c r="W33">
        <v>9.1425025200000007</v>
      </c>
      <c r="X33">
        <v>9.2096072400000004</v>
      </c>
      <c r="Y33">
        <v>9.2767119600000001</v>
      </c>
      <c r="Z33">
        <v>9.3438166799999998</v>
      </c>
      <c r="AA33">
        <v>9.4109213999999994</v>
      </c>
      <c r="AB33">
        <v>9.8656629599999999</v>
      </c>
      <c r="AC33">
        <v>10.32040452</v>
      </c>
      <c r="AD33">
        <v>10.775146080000001</v>
      </c>
      <c r="AE33">
        <v>11.229887639999999</v>
      </c>
      <c r="AF33">
        <v>11.6846292</v>
      </c>
      <c r="AG33">
        <v>11.965422</v>
      </c>
      <c r="AH33">
        <v>12.246214800000001</v>
      </c>
      <c r="AI33">
        <v>12.527007599999999</v>
      </c>
      <c r="AJ33">
        <v>12.8078004</v>
      </c>
      <c r="AK33">
        <v>13.0885932</v>
      </c>
      <c r="AL33">
        <v>13.47377112</v>
      </c>
      <c r="AM33">
        <v>13.858949040000001</v>
      </c>
      <c r="AN33">
        <v>14.244126959999999</v>
      </c>
      <c r="AO33">
        <v>14.629304879999999</v>
      </c>
      <c r="AP33">
        <v>15.0144828</v>
      </c>
      <c r="AQ33">
        <v>15.19557036</v>
      </c>
      <c r="AR33">
        <v>15.37665792</v>
      </c>
      <c r="AS33">
        <v>15.557745479999999</v>
      </c>
      <c r="AT33">
        <v>15.738833039999999</v>
      </c>
      <c r="AU33">
        <v>15.919920599999999</v>
      </c>
      <c r="AV33">
        <v>15.99257772</v>
      </c>
      <c r="AW33">
        <v>16.065234839999999</v>
      </c>
      <c r="AX33">
        <v>16.137891960000001</v>
      </c>
      <c r="AY33">
        <v>16.21054908</v>
      </c>
      <c r="AZ33">
        <v>16.283206199999999</v>
      </c>
      <c r="BA33">
        <v>16.600724159999999</v>
      </c>
      <c r="BB33">
        <v>16.918242119999999</v>
      </c>
      <c r="BC33">
        <v>17.235760079999999</v>
      </c>
      <c r="BD33">
        <v>17.553278039999999</v>
      </c>
      <c r="BE33">
        <v>17.870795999999999</v>
      </c>
      <c r="BF33">
        <v>18.339656519999998</v>
      </c>
      <c r="BG33">
        <v>18.808517040000002</v>
      </c>
      <c r="BH33">
        <v>19.277377560000001</v>
      </c>
      <c r="BI33">
        <v>19.746238080000001</v>
      </c>
      <c r="BJ33">
        <v>20.215098600000001</v>
      </c>
      <c r="BK33">
        <v>21.056683799999998</v>
      </c>
      <c r="BL33">
        <v>21.898268999999999</v>
      </c>
      <c r="BM33">
        <v>22.7398542</v>
      </c>
      <c r="BN33">
        <v>23.581439400000001</v>
      </c>
      <c r="BO33">
        <v>24.423024600000002</v>
      </c>
      <c r="BP33">
        <v>25.105890479999999</v>
      </c>
      <c r="BQ33">
        <v>25.788756360000001</v>
      </c>
      <c r="BR33">
        <v>26.471622239999999</v>
      </c>
      <c r="BS33">
        <v>27.15448812</v>
      </c>
      <c r="BT33">
        <v>27.837354000000001</v>
      </c>
      <c r="BU33">
        <v>30.0440364</v>
      </c>
      <c r="BV33">
        <v>32.250718800000001</v>
      </c>
      <c r="BW33">
        <v>34.4574012</v>
      </c>
      <c r="BX33">
        <v>36.664083599999998</v>
      </c>
      <c r="BY33">
        <v>38.870766000000003</v>
      </c>
      <c r="BZ33">
        <v>39.525156000000003</v>
      </c>
      <c r="CA33">
        <v>40.179546000000002</v>
      </c>
      <c r="CB33">
        <v>40.833936000000001</v>
      </c>
      <c r="CC33">
        <v>41.488326000000001</v>
      </c>
      <c r="CD33">
        <v>42.142716</v>
      </c>
      <c r="CE33">
        <v>42.457537080000002</v>
      </c>
      <c r="CF33">
        <v>42.772358160000003</v>
      </c>
      <c r="CG33">
        <v>43.087179239999998</v>
      </c>
      <c r="CH33">
        <v>43.402000319999999</v>
      </c>
      <c r="CI33">
        <v>43.716821400000001</v>
      </c>
      <c r="CJ33">
        <v>44.087325120000003</v>
      </c>
      <c r="CK33">
        <v>44.457828839999998</v>
      </c>
      <c r="CL33">
        <v>44.82833256</v>
      </c>
      <c r="CM33">
        <v>45.198836280000002</v>
      </c>
      <c r="CN33">
        <v>45.569339999999997</v>
      </c>
      <c r="CO33">
        <v>47.080385999999997</v>
      </c>
      <c r="CP33">
        <v>48.591431999999998</v>
      </c>
      <c r="CQ33">
        <v>50.102477999999998</v>
      </c>
      <c r="CR33">
        <v>51.613523999999998</v>
      </c>
      <c r="CS33">
        <v>53.124569999999999</v>
      </c>
      <c r="CT33">
        <v>55.277314799999999</v>
      </c>
      <c r="CU33">
        <v>57.4300596</v>
      </c>
      <c r="CV33">
        <v>59.582804400000001</v>
      </c>
      <c r="CW33">
        <v>61.735549200000001</v>
      </c>
      <c r="CX33">
        <v>63.888294000000002</v>
      </c>
    </row>
    <row r="34" spans="1:102">
      <c r="A34" t="s">
        <v>7</v>
      </c>
      <c r="B34">
        <v>5</v>
      </c>
      <c r="C34">
        <v>4.5067244400000002</v>
      </c>
      <c r="D34">
        <v>5.4801394800000001</v>
      </c>
      <c r="E34">
        <v>6.45355452</v>
      </c>
      <c r="F34">
        <v>7.4269695599999999</v>
      </c>
      <c r="G34">
        <v>8.4003846000000006</v>
      </c>
      <c r="H34">
        <v>8.6473077600000003</v>
      </c>
      <c r="I34">
        <v>8.89423092</v>
      </c>
      <c r="J34">
        <v>9.1411540799999997</v>
      </c>
      <c r="K34">
        <v>9.3880772399999994</v>
      </c>
      <c r="L34">
        <v>9.6350003999999991</v>
      </c>
      <c r="M34">
        <v>9.7470795599999995</v>
      </c>
      <c r="N34">
        <v>9.8591587199999999</v>
      </c>
      <c r="O34">
        <v>9.9712378800000003</v>
      </c>
      <c r="P34">
        <v>10.083317040000001</v>
      </c>
      <c r="Q34">
        <v>10.195396199999999</v>
      </c>
      <c r="R34">
        <v>10.22006472</v>
      </c>
      <c r="S34">
        <v>10.24473324</v>
      </c>
      <c r="T34">
        <v>10.269401759999999</v>
      </c>
      <c r="U34">
        <v>10.29407028</v>
      </c>
      <c r="V34">
        <v>10.3187388</v>
      </c>
      <c r="W34">
        <v>10.465956719999999</v>
      </c>
      <c r="X34">
        <v>10.61317464</v>
      </c>
      <c r="Y34">
        <v>10.76039256</v>
      </c>
      <c r="Z34">
        <v>10.907610480000001</v>
      </c>
      <c r="AA34">
        <v>11.0548284</v>
      </c>
      <c r="AB34">
        <v>11.076482759999999</v>
      </c>
      <c r="AC34">
        <v>11.098137120000001</v>
      </c>
      <c r="AD34">
        <v>11.11979148</v>
      </c>
      <c r="AE34">
        <v>11.141445839999999</v>
      </c>
      <c r="AF34">
        <v>11.163100200000001</v>
      </c>
      <c r="AG34">
        <v>11.322929999999999</v>
      </c>
      <c r="AH34">
        <v>11.4827598</v>
      </c>
      <c r="AI34">
        <v>11.642589600000001</v>
      </c>
      <c r="AJ34">
        <v>11.8024194</v>
      </c>
      <c r="AK34">
        <v>11.9622492</v>
      </c>
      <c r="AL34">
        <v>12.58245228</v>
      </c>
      <c r="AM34">
        <v>13.20265536</v>
      </c>
      <c r="AN34">
        <v>13.822858439999999</v>
      </c>
      <c r="AO34">
        <v>14.443061520000001</v>
      </c>
      <c r="AP34">
        <v>15.0632646</v>
      </c>
      <c r="AQ34">
        <v>15.145519439999999</v>
      </c>
      <c r="AR34">
        <v>15.22777428</v>
      </c>
      <c r="AS34">
        <v>15.310029119999999</v>
      </c>
      <c r="AT34">
        <v>15.39228396</v>
      </c>
      <c r="AU34">
        <v>15.474538799999999</v>
      </c>
      <c r="AV34">
        <v>15.66038556</v>
      </c>
      <c r="AW34">
        <v>15.84623232</v>
      </c>
      <c r="AX34">
        <v>16.032079079999999</v>
      </c>
      <c r="AY34">
        <v>16.217925839999999</v>
      </c>
      <c r="AZ34">
        <v>16.4037726</v>
      </c>
      <c r="BA34">
        <v>16.799024159999998</v>
      </c>
      <c r="BB34">
        <v>17.19427572</v>
      </c>
      <c r="BC34">
        <v>17.589527279999999</v>
      </c>
      <c r="BD34">
        <v>17.984778840000001</v>
      </c>
      <c r="BE34">
        <v>18.380030399999999</v>
      </c>
      <c r="BF34">
        <v>18.853253519999999</v>
      </c>
      <c r="BG34">
        <v>19.326476639999999</v>
      </c>
      <c r="BH34">
        <v>19.799699759999999</v>
      </c>
      <c r="BI34">
        <v>20.272922879999999</v>
      </c>
      <c r="BJ34">
        <v>20.746146</v>
      </c>
      <c r="BK34">
        <v>22.102518</v>
      </c>
      <c r="BL34">
        <v>23.45889</v>
      </c>
      <c r="BM34">
        <v>24.815262000000001</v>
      </c>
      <c r="BN34">
        <v>26.171634000000001</v>
      </c>
      <c r="BO34">
        <v>27.528006000000001</v>
      </c>
      <c r="BP34">
        <v>30.175707599999999</v>
      </c>
      <c r="BQ34">
        <v>32.8234092</v>
      </c>
      <c r="BR34">
        <v>35.471110799999998</v>
      </c>
      <c r="BS34">
        <v>38.118812400000003</v>
      </c>
      <c r="BT34">
        <v>40.766514000000001</v>
      </c>
      <c r="BU34">
        <v>40.9497432</v>
      </c>
      <c r="BV34">
        <v>41.1329724</v>
      </c>
      <c r="BW34">
        <v>41.316201599999999</v>
      </c>
      <c r="BX34">
        <v>41.499430799999999</v>
      </c>
      <c r="BY34">
        <v>41.682659999999998</v>
      </c>
      <c r="BZ34">
        <v>41.942036399999999</v>
      </c>
      <c r="CA34">
        <v>42.2014128</v>
      </c>
      <c r="CB34">
        <v>42.460789200000001</v>
      </c>
      <c r="CC34">
        <v>42.720165600000001</v>
      </c>
      <c r="CD34">
        <v>42.979542000000002</v>
      </c>
      <c r="CE34">
        <v>43.027133999999997</v>
      </c>
      <c r="CF34">
        <v>43.074725999999998</v>
      </c>
      <c r="CG34">
        <v>43.122318</v>
      </c>
      <c r="CH34">
        <v>43.169910000000002</v>
      </c>
      <c r="CI34">
        <v>43.217502000000003</v>
      </c>
      <c r="CJ34">
        <v>46.721066399999998</v>
      </c>
      <c r="CK34">
        <v>50.2246308</v>
      </c>
      <c r="CL34">
        <v>53.728195200000002</v>
      </c>
      <c r="CM34">
        <v>57.231759599999997</v>
      </c>
      <c r="CN34">
        <v>60.735323999999999</v>
      </c>
      <c r="CO34">
        <v>61.177136400000002</v>
      </c>
      <c r="CP34">
        <v>61.618948799999998</v>
      </c>
      <c r="CQ34">
        <v>62.060761200000002</v>
      </c>
      <c r="CR34">
        <v>62.502573599999998</v>
      </c>
      <c r="CS34">
        <v>62.944386000000002</v>
      </c>
      <c r="CT34">
        <v>67.406929200000107</v>
      </c>
      <c r="CU34">
        <v>71.869472400000006</v>
      </c>
      <c r="CV34">
        <v>76.332015600000005</v>
      </c>
      <c r="CW34">
        <v>80.794558800000004</v>
      </c>
      <c r="CX34">
        <v>85.257102000000003</v>
      </c>
    </row>
    <row r="35" spans="1:102">
      <c r="A35" t="s">
        <v>7</v>
      </c>
      <c r="B35">
        <v>6</v>
      </c>
      <c r="C35">
        <v>1.57791276</v>
      </c>
      <c r="D35">
        <v>1.58687592</v>
      </c>
      <c r="E35">
        <v>1.59583908</v>
      </c>
      <c r="F35">
        <v>1.6048022399999999</v>
      </c>
      <c r="G35">
        <v>1.6137653999999999</v>
      </c>
      <c r="H35">
        <v>1.7802580800000001</v>
      </c>
      <c r="I35">
        <v>1.94675076</v>
      </c>
      <c r="J35">
        <v>2.1132434400000002</v>
      </c>
      <c r="K35">
        <v>2.2797361199999999</v>
      </c>
      <c r="L35">
        <v>2.4462288000000001</v>
      </c>
      <c r="M35">
        <v>2.50801908</v>
      </c>
      <c r="N35">
        <v>2.5698093599999998</v>
      </c>
      <c r="O35">
        <v>2.6315996400000001</v>
      </c>
      <c r="P35">
        <v>2.69338992</v>
      </c>
      <c r="Q35">
        <v>2.7551801999999999</v>
      </c>
      <c r="R35">
        <v>2.7737410800000002</v>
      </c>
      <c r="S35">
        <v>2.7923019600000001</v>
      </c>
      <c r="T35">
        <v>2.81086284</v>
      </c>
      <c r="U35">
        <v>2.8294237199999999</v>
      </c>
      <c r="V35">
        <v>2.8479846000000002</v>
      </c>
      <c r="W35">
        <v>2.9032706400000001</v>
      </c>
      <c r="X35">
        <v>2.95855668</v>
      </c>
      <c r="Y35">
        <v>3.01384272</v>
      </c>
      <c r="Z35">
        <v>3.0691287599999999</v>
      </c>
      <c r="AA35">
        <v>3.1244147999999998</v>
      </c>
      <c r="AB35">
        <v>3.1584430800000001</v>
      </c>
      <c r="AC35">
        <v>3.1924713599999999</v>
      </c>
      <c r="AD35">
        <v>3.2264996400000001</v>
      </c>
      <c r="AE35">
        <v>3.2605279199999999</v>
      </c>
      <c r="AF35">
        <v>3.2945562000000002</v>
      </c>
      <c r="AG35">
        <v>3.36776856</v>
      </c>
      <c r="AH35">
        <v>3.4409809199999999</v>
      </c>
      <c r="AI35">
        <v>3.5141932800000002</v>
      </c>
      <c r="AJ35">
        <v>3.5874056400000001</v>
      </c>
      <c r="AK35">
        <v>3.6606179999999999</v>
      </c>
      <c r="AL35">
        <v>3.6679154399999998</v>
      </c>
      <c r="AM35">
        <v>3.6752128800000001</v>
      </c>
      <c r="AN35">
        <v>3.68251032</v>
      </c>
      <c r="AO35">
        <v>3.6898077599999999</v>
      </c>
      <c r="AP35">
        <v>3.6971052000000002</v>
      </c>
      <c r="AQ35">
        <v>3.743713632</v>
      </c>
      <c r="AR35">
        <v>3.7903220640000002</v>
      </c>
      <c r="AS35">
        <v>3.8369304959999999</v>
      </c>
      <c r="AT35">
        <v>3.8835389280000001</v>
      </c>
      <c r="AU35">
        <v>3.9301473599999999</v>
      </c>
      <c r="AV35">
        <v>3.938824968</v>
      </c>
      <c r="AW35">
        <v>3.9475025760000002</v>
      </c>
      <c r="AX35">
        <v>3.9561801839999999</v>
      </c>
      <c r="AY35">
        <v>3.9648577920000001</v>
      </c>
      <c r="AZ35">
        <v>3.9735353999999998</v>
      </c>
      <c r="BA35">
        <v>4.1527985999999997</v>
      </c>
      <c r="BB35">
        <v>4.3320618</v>
      </c>
      <c r="BC35">
        <v>4.5113250000000003</v>
      </c>
      <c r="BD35">
        <v>4.6905881999999997</v>
      </c>
      <c r="BE35">
        <v>4.8698513999999999</v>
      </c>
      <c r="BF35">
        <v>5.0518114799999996</v>
      </c>
      <c r="BG35">
        <v>5.2337715600000001</v>
      </c>
      <c r="BH35">
        <v>5.4157316399999997</v>
      </c>
      <c r="BI35">
        <v>5.5976917200000003</v>
      </c>
      <c r="BJ35">
        <v>5.7796517999999999</v>
      </c>
      <c r="BK35">
        <v>7.0298143199999998</v>
      </c>
      <c r="BL35">
        <v>8.2799768399999998</v>
      </c>
      <c r="BM35">
        <v>9.5301393599999997</v>
      </c>
      <c r="BN35">
        <v>10.78030188</v>
      </c>
      <c r="BO35">
        <v>12.0304644</v>
      </c>
      <c r="BP35">
        <v>12.64408392</v>
      </c>
      <c r="BQ35">
        <v>13.25770344</v>
      </c>
      <c r="BR35">
        <v>13.871322960000001</v>
      </c>
      <c r="BS35">
        <v>14.484942480000001</v>
      </c>
      <c r="BT35">
        <v>15.098561999999999</v>
      </c>
      <c r="BU35">
        <v>15.51134328</v>
      </c>
      <c r="BV35">
        <v>15.924124559999999</v>
      </c>
      <c r="BW35">
        <v>16.33690584</v>
      </c>
      <c r="BX35">
        <v>16.749687120000001</v>
      </c>
      <c r="BY35">
        <v>17.162468400000002</v>
      </c>
      <c r="BZ35">
        <v>17.324122559999999</v>
      </c>
      <c r="CA35">
        <v>17.48577672</v>
      </c>
      <c r="CB35">
        <v>17.647430880000002</v>
      </c>
      <c r="CC35">
        <v>17.809085039999999</v>
      </c>
      <c r="CD35">
        <v>17.970739200000001</v>
      </c>
      <c r="CE35">
        <v>18.86681724</v>
      </c>
      <c r="CF35">
        <v>19.762895279999999</v>
      </c>
      <c r="CG35">
        <v>20.658973320000001</v>
      </c>
      <c r="CH35">
        <v>21.55505136</v>
      </c>
      <c r="CI35">
        <v>22.451129399999999</v>
      </c>
      <c r="CJ35">
        <v>22.787763479999999</v>
      </c>
      <c r="CK35">
        <v>23.124397559999998</v>
      </c>
      <c r="CL35">
        <v>23.461031640000002</v>
      </c>
      <c r="CM35">
        <v>23.797665720000001</v>
      </c>
      <c r="CN35">
        <v>24.134299800000001</v>
      </c>
      <c r="CO35">
        <v>24.42929088</v>
      </c>
      <c r="CP35">
        <v>24.724281959999999</v>
      </c>
      <c r="CQ35">
        <v>25.019273040000002</v>
      </c>
      <c r="CR35">
        <v>25.314264120000001</v>
      </c>
      <c r="CS35">
        <v>25.6092552</v>
      </c>
      <c r="CT35">
        <v>34.216109760000101</v>
      </c>
      <c r="CU35">
        <v>42.822964319999897</v>
      </c>
      <c r="CV35">
        <v>51.429818880000099</v>
      </c>
      <c r="CW35">
        <v>60.036673440000001</v>
      </c>
      <c r="CX35">
        <v>68.643528000000003</v>
      </c>
    </row>
    <row r="36" spans="1:102">
      <c r="A36" t="s">
        <v>7</v>
      </c>
      <c r="B36">
        <v>7</v>
      </c>
      <c r="C36">
        <v>1.4705134799999999</v>
      </c>
      <c r="D36">
        <v>1.52219046</v>
      </c>
      <c r="E36">
        <v>1.5738674399999999</v>
      </c>
      <c r="F36">
        <v>1.62554442</v>
      </c>
      <c r="G36">
        <v>1.6772214000000001</v>
      </c>
      <c r="H36">
        <v>1.6843602</v>
      </c>
      <c r="I36">
        <v>1.6914990000000001</v>
      </c>
      <c r="J36">
        <v>1.6986378</v>
      </c>
      <c r="K36">
        <v>1.7057766000000001</v>
      </c>
      <c r="L36">
        <v>1.7129154</v>
      </c>
      <c r="M36">
        <v>1.7314762800000001</v>
      </c>
      <c r="N36">
        <v>1.75003716</v>
      </c>
      <c r="O36">
        <v>1.7685980400000001</v>
      </c>
      <c r="P36">
        <v>1.78715892</v>
      </c>
      <c r="Q36">
        <v>1.8057198000000001</v>
      </c>
      <c r="R36">
        <v>1.824566232</v>
      </c>
      <c r="S36">
        <v>1.8434126639999999</v>
      </c>
      <c r="T36">
        <v>1.8622590960000001</v>
      </c>
      <c r="U36">
        <v>1.881105528</v>
      </c>
      <c r="V36">
        <v>1.8999519600000001</v>
      </c>
      <c r="W36">
        <v>1.9022046480000001</v>
      </c>
      <c r="X36">
        <v>1.9044573359999999</v>
      </c>
      <c r="Y36">
        <v>1.9067100239999999</v>
      </c>
      <c r="Z36">
        <v>1.9089627119999999</v>
      </c>
      <c r="AA36">
        <v>1.9112153999999999</v>
      </c>
      <c r="AB36">
        <v>1.9322352</v>
      </c>
      <c r="AC36">
        <v>1.953255</v>
      </c>
      <c r="AD36">
        <v>1.9742748000000001</v>
      </c>
      <c r="AE36">
        <v>1.9952946</v>
      </c>
      <c r="AF36">
        <v>2.0163144000000002</v>
      </c>
      <c r="AG36">
        <v>2.0742180000000001</v>
      </c>
      <c r="AH36">
        <v>2.1321216000000001</v>
      </c>
      <c r="AI36">
        <v>2.1900252</v>
      </c>
      <c r="AJ36">
        <v>2.2479287999999999</v>
      </c>
      <c r="AK36">
        <v>2.3058323999999999</v>
      </c>
      <c r="AL36">
        <v>2.3077360800000002</v>
      </c>
      <c r="AM36">
        <v>2.30963976</v>
      </c>
      <c r="AN36">
        <v>2.3115434399999999</v>
      </c>
      <c r="AO36">
        <v>2.3134471200000002</v>
      </c>
      <c r="AP36">
        <v>2.3153508</v>
      </c>
      <c r="AQ36">
        <v>2.3367672000000002</v>
      </c>
      <c r="AR36">
        <v>2.3581835999999998</v>
      </c>
      <c r="AS36">
        <v>2.3795999999999999</v>
      </c>
      <c r="AT36">
        <v>2.4010164000000001</v>
      </c>
      <c r="AU36">
        <v>2.4224328000000002</v>
      </c>
      <c r="AV36">
        <v>2.4313959600000001</v>
      </c>
      <c r="AW36">
        <v>2.4403591200000001</v>
      </c>
      <c r="AX36">
        <v>2.4493222800000001</v>
      </c>
      <c r="AY36">
        <v>2.45828544</v>
      </c>
      <c r="AZ36">
        <v>2.4672486</v>
      </c>
      <c r="BA36">
        <v>2.4776395199999999</v>
      </c>
      <c r="BB36">
        <v>2.4880304400000002</v>
      </c>
      <c r="BC36">
        <v>2.49842136</v>
      </c>
      <c r="BD36">
        <v>2.5088122799999999</v>
      </c>
      <c r="BE36">
        <v>2.5192032000000002</v>
      </c>
      <c r="BF36">
        <v>2.5209482400000001</v>
      </c>
      <c r="BG36">
        <v>2.5226932799999999</v>
      </c>
      <c r="BH36">
        <v>2.5244383199999998</v>
      </c>
      <c r="BI36">
        <v>2.5261833600000001</v>
      </c>
      <c r="BJ36">
        <v>2.5279284</v>
      </c>
      <c r="BK36">
        <v>2.5749651600000001</v>
      </c>
      <c r="BL36">
        <v>2.6220019200000002</v>
      </c>
      <c r="BM36">
        <v>2.6690386799999999</v>
      </c>
      <c r="BN36">
        <v>2.71607544</v>
      </c>
      <c r="BO36">
        <v>2.7631122000000001</v>
      </c>
      <c r="BP36">
        <v>2.80142376</v>
      </c>
      <c r="BQ36">
        <v>2.83973532</v>
      </c>
      <c r="BR36">
        <v>2.8780468799999999</v>
      </c>
      <c r="BS36">
        <v>2.9163584400000002</v>
      </c>
      <c r="BT36">
        <v>2.9546700000000001</v>
      </c>
      <c r="BU36">
        <v>3.23998404</v>
      </c>
      <c r="BV36">
        <v>3.5252980799999998</v>
      </c>
      <c r="BW36">
        <v>3.81061212</v>
      </c>
      <c r="BX36">
        <v>4.0959261600000003</v>
      </c>
      <c r="BY36">
        <v>4.3812401999999997</v>
      </c>
      <c r="BZ36">
        <v>4.4726961599999999</v>
      </c>
      <c r="CA36">
        <v>4.5641521200000001</v>
      </c>
      <c r="CB36">
        <v>4.6556080800000004</v>
      </c>
      <c r="CC36">
        <v>4.7470640399999997</v>
      </c>
      <c r="CD36">
        <v>4.8385199999999999</v>
      </c>
      <c r="CE36">
        <v>4.8482763599999998</v>
      </c>
      <c r="CF36">
        <v>4.8580327199999997</v>
      </c>
      <c r="CG36">
        <v>4.8677890799999997</v>
      </c>
      <c r="CH36">
        <v>4.8775454399999996</v>
      </c>
      <c r="CI36">
        <v>4.8873018000000004</v>
      </c>
      <c r="CJ36">
        <v>4.9049108400000003</v>
      </c>
      <c r="CK36">
        <v>4.9225198800000003</v>
      </c>
      <c r="CL36">
        <v>4.9401289200000003</v>
      </c>
      <c r="CM36">
        <v>4.9577379600000002</v>
      </c>
      <c r="CN36">
        <v>4.9753470000000002</v>
      </c>
      <c r="CO36">
        <v>5.55842832</v>
      </c>
      <c r="CP36">
        <v>6.1415096400000104</v>
      </c>
      <c r="CQ36">
        <v>6.7245909599999996</v>
      </c>
      <c r="CR36">
        <v>7.3076722800000002</v>
      </c>
      <c r="CS36">
        <v>7.8907536</v>
      </c>
      <c r="CT36">
        <v>9.3522246000000209</v>
      </c>
      <c r="CU36">
        <v>10.813695600000001</v>
      </c>
      <c r="CV36">
        <v>12.2751666</v>
      </c>
      <c r="CW36">
        <v>13.7366376</v>
      </c>
      <c r="CX36">
        <v>15.198108599999999</v>
      </c>
    </row>
    <row r="37" spans="1:102">
      <c r="A37" t="s">
        <v>7</v>
      </c>
      <c r="B37">
        <v>8</v>
      </c>
      <c r="C37">
        <v>1.6978446</v>
      </c>
      <c r="D37">
        <v>1.7347284000000001</v>
      </c>
      <c r="E37">
        <v>1.7716122000000001</v>
      </c>
      <c r="F37">
        <v>1.8084960000000001</v>
      </c>
      <c r="G37">
        <v>1.8453797999999999</v>
      </c>
      <c r="H37">
        <v>1.85830896</v>
      </c>
      <c r="I37">
        <v>1.8712381199999999</v>
      </c>
      <c r="J37">
        <v>1.88416728</v>
      </c>
      <c r="K37">
        <v>1.8970964400000001</v>
      </c>
      <c r="L37">
        <v>1.9100256</v>
      </c>
      <c r="M37">
        <v>1.9277139599999999</v>
      </c>
      <c r="N37">
        <v>1.9454023199999999</v>
      </c>
      <c r="O37">
        <v>1.9630906800000001</v>
      </c>
      <c r="P37">
        <v>1.98077904</v>
      </c>
      <c r="Q37">
        <v>1.9984674</v>
      </c>
      <c r="R37">
        <v>1.9996571999999999</v>
      </c>
      <c r="S37">
        <v>2.0008469999999998</v>
      </c>
      <c r="T37">
        <v>2.0020367999999999</v>
      </c>
      <c r="U37">
        <v>2.0032266000000001</v>
      </c>
      <c r="V37">
        <v>2.0044164000000002</v>
      </c>
      <c r="W37">
        <v>2.01020676</v>
      </c>
      <c r="X37">
        <v>2.0159971200000002</v>
      </c>
      <c r="Y37">
        <v>2.02178748</v>
      </c>
      <c r="Z37">
        <v>2.0275778400000002</v>
      </c>
      <c r="AA37">
        <v>2.0333682</v>
      </c>
      <c r="AB37">
        <v>2.0369375999999999</v>
      </c>
      <c r="AC37">
        <v>2.0405069999999998</v>
      </c>
      <c r="AD37">
        <v>2.0440763999999998</v>
      </c>
      <c r="AE37">
        <v>2.0476458000000002</v>
      </c>
      <c r="AF37">
        <v>2.0512152000000001</v>
      </c>
      <c r="AG37">
        <v>2.0918270400000001</v>
      </c>
      <c r="AH37">
        <v>2.13243888</v>
      </c>
      <c r="AI37">
        <v>2.17305072</v>
      </c>
      <c r="AJ37">
        <v>2.2136625599999999</v>
      </c>
      <c r="AK37">
        <v>2.2542743999999999</v>
      </c>
      <c r="AL37">
        <v>2.27862564</v>
      </c>
      <c r="AM37">
        <v>2.3029768800000001</v>
      </c>
      <c r="AN37">
        <v>2.3273281199999998</v>
      </c>
      <c r="AO37">
        <v>2.3516793599999999</v>
      </c>
      <c r="AP37">
        <v>2.3760306</v>
      </c>
      <c r="AQ37">
        <v>2.3950673999999998</v>
      </c>
      <c r="AR37">
        <v>2.4141042000000001</v>
      </c>
      <c r="AS37">
        <v>2.433141</v>
      </c>
      <c r="AT37">
        <v>2.4521777999999999</v>
      </c>
      <c r="AU37">
        <v>2.4712146000000002</v>
      </c>
      <c r="AV37">
        <v>2.4913618799999999</v>
      </c>
      <c r="AW37">
        <v>2.5115091600000001</v>
      </c>
      <c r="AX37">
        <v>2.5316564399999999</v>
      </c>
      <c r="AY37">
        <v>2.5518037200000001</v>
      </c>
      <c r="AZ37">
        <v>2.5719509999999999</v>
      </c>
      <c r="BA37">
        <v>2.5732201200000002</v>
      </c>
      <c r="BB37">
        <v>2.5744892400000001</v>
      </c>
      <c r="BC37">
        <v>2.57575836</v>
      </c>
      <c r="BD37">
        <v>2.5770274799999999</v>
      </c>
      <c r="BE37">
        <v>2.5782965999999998</v>
      </c>
      <c r="BF37">
        <v>2.5844835599999998</v>
      </c>
      <c r="BG37">
        <v>2.5906705200000002</v>
      </c>
      <c r="BH37">
        <v>2.5968574800000002</v>
      </c>
      <c r="BI37">
        <v>2.6030444400000001</v>
      </c>
      <c r="BJ37">
        <v>2.6092314000000001</v>
      </c>
      <c r="BK37">
        <v>2.6176393199999999</v>
      </c>
      <c r="BL37">
        <v>2.6260472400000001</v>
      </c>
      <c r="BM37">
        <v>2.6344551599999999</v>
      </c>
      <c r="BN37">
        <v>2.6428630800000001</v>
      </c>
      <c r="BO37">
        <v>2.6512709999999999</v>
      </c>
      <c r="BP37">
        <v>2.65944096</v>
      </c>
      <c r="BQ37">
        <v>2.66761092</v>
      </c>
      <c r="BR37">
        <v>2.67578088</v>
      </c>
      <c r="BS37">
        <v>2.6839508400000001</v>
      </c>
      <c r="BT37">
        <v>2.6921208000000001</v>
      </c>
      <c r="BU37">
        <v>2.8839165599999999</v>
      </c>
      <c r="BV37">
        <v>3.0757123200000001</v>
      </c>
      <c r="BW37">
        <v>3.2675080799999998</v>
      </c>
      <c r="BX37">
        <v>3.45930384</v>
      </c>
      <c r="BY37">
        <v>3.6510995999999998</v>
      </c>
      <c r="BZ37">
        <v>3.7130485200000001</v>
      </c>
      <c r="CA37">
        <v>3.7749974399999999</v>
      </c>
      <c r="CB37">
        <v>3.8369463599999998</v>
      </c>
      <c r="CC37">
        <v>3.8988952800000001</v>
      </c>
      <c r="CD37">
        <v>3.9608441999999999</v>
      </c>
      <c r="CE37">
        <v>3.9963795599999998</v>
      </c>
      <c r="CF37">
        <v>4.0319149200000002</v>
      </c>
      <c r="CG37">
        <v>4.0674502800000001</v>
      </c>
      <c r="CH37">
        <v>4.10298564</v>
      </c>
      <c r="CI37">
        <v>4.1385209999999999</v>
      </c>
      <c r="CJ37">
        <v>4.2122885999999999</v>
      </c>
      <c r="CK37">
        <v>4.2860562</v>
      </c>
      <c r="CL37">
        <v>4.3598238</v>
      </c>
      <c r="CM37">
        <v>4.4335914000000001</v>
      </c>
      <c r="CN37">
        <v>4.5073590000000001</v>
      </c>
      <c r="CO37">
        <v>4.5720841200000004</v>
      </c>
      <c r="CP37">
        <v>4.6368092399999998</v>
      </c>
      <c r="CQ37">
        <v>4.7015343600000001</v>
      </c>
      <c r="CR37">
        <v>4.7662594800000004</v>
      </c>
      <c r="CS37">
        <v>4.8309845999999999</v>
      </c>
      <c r="CT37">
        <v>5.3911424400000101</v>
      </c>
      <c r="CU37">
        <v>5.9513002799999999</v>
      </c>
      <c r="CV37">
        <v>6.5114581200000003</v>
      </c>
      <c r="CW37">
        <v>7.0716159599999999</v>
      </c>
      <c r="CX37">
        <v>7.6317738000000004</v>
      </c>
    </row>
    <row r="38" spans="1:102">
      <c r="A38" t="s">
        <v>7</v>
      </c>
      <c r="B38">
        <v>9</v>
      </c>
      <c r="C38">
        <v>1.79033172</v>
      </c>
      <c r="D38">
        <v>1.7908076399999999</v>
      </c>
      <c r="E38">
        <v>1.7912835600000001</v>
      </c>
      <c r="F38">
        <v>1.7917594800000001</v>
      </c>
      <c r="G38">
        <v>1.7922354</v>
      </c>
      <c r="H38">
        <v>1.8240030599999999</v>
      </c>
      <c r="I38">
        <v>1.85577072</v>
      </c>
      <c r="J38">
        <v>1.8875383800000001</v>
      </c>
      <c r="K38">
        <v>1.9193060399999999</v>
      </c>
      <c r="L38">
        <v>1.9510737</v>
      </c>
      <c r="M38">
        <v>2.0116345199999999</v>
      </c>
      <c r="N38">
        <v>2.0721953399999999</v>
      </c>
      <c r="O38">
        <v>2.13275616</v>
      </c>
      <c r="P38">
        <v>2.1933169800000001</v>
      </c>
      <c r="Q38">
        <v>2.2538778000000002</v>
      </c>
      <c r="R38">
        <v>2.2627616399999999</v>
      </c>
      <c r="S38">
        <v>2.2716454800000001</v>
      </c>
      <c r="T38">
        <v>2.2805293199999999</v>
      </c>
      <c r="U38">
        <v>2.2894131600000001</v>
      </c>
      <c r="V38">
        <v>2.2982969999999998</v>
      </c>
      <c r="W38">
        <v>2.3157473999999998</v>
      </c>
      <c r="X38">
        <v>2.3331978000000002</v>
      </c>
      <c r="Y38">
        <v>2.3506482000000002</v>
      </c>
      <c r="Z38">
        <v>2.3680986000000002</v>
      </c>
      <c r="AA38">
        <v>2.3855490000000001</v>
      </c>
      <c r="AB38">
        <v>2.3937189600000002</v>
      </c>
      <c r="AC38">
        <v>2.4018889200000002</v>
      </c>
      <c r="AD38">
        <v>2.4100588799999998</v>
      </c>
      <c r="AE38">
        <v>2.4182288399999998</v>
      </c>
      <c r="AF38">
        <v>2.4263987999999999</v>
      </c>
      <c r="AG38">
        <v>2.4423421200000002</v>
      </c>
      <c r="AH38">
        <v>2.45828544</v>
      </c>
      <c r="AI38">
        <v>2.4742287599999999</v>
      </c>
      <c r="AJ38">
        <v>2.4901720799999998</v>
      </c>
      <c r="AK38">
        <v>2.5061154000000001</v>
      </c>
      <c r="AL38">
        <v>2.5151578799999998</v>
      </c>
      <c r="AM38">
        <v>2.52420036</v>
      </c>
      <c r="AN38">
        <v>2.5332428400000002</v>
      </c>
      <c r="AO38">
        <v>2.54228532</v>
      </c>
      <c r="AP38">
        <v>2.5513278000000001</v>
      </c>
      <c r="AQ38">
        <v>2.5779793199999999</v>
      </c>
      <c r="AR38">
        <v>2.60463084</v>
      </c>
      <c r="AS38">
        <v>2.6312823600000002</v>
      </c>
      <c r="AT38">
        <v>2.6579338799999999</v>
      </c>
      <c r="AU38">
        <v>2.6845854</v>
      </c>
      <c r="AV38">
        <v>2.6882341200000002</v>
      </c>
      <c r="AW38">
        <v>2.6918828399999999</v>
      </c>
      <c r="AX38">
        <v>2.69553156</v>
      </c>
      <c r="AY38">
        <v>2.6991802800000002</v>
      </c>
      <c r="AZ38">
        <v>2.7028289999999999</v>
      </c>
      <c r="BA38">
        <v>2.7232935600000001</v>
      </c>
      <c r="BB38">
        <v>2.7437581199999999</v>
      </c>
      <c r="BC38">
        <v>2.76422268</v>
      </c>
      <c r="BD38">
        <v>2.7846872399999998</v>
      </c>
      <c r="BE38">
        <v>2.8051518</v>
      </c>
      <c r="BF38">
        <v>2.8347381600000001</v>
      </c>
      <c r="BG38">
        <v>2.8643245199999998</v>
      </c>
      <c r="BH38">
        <v>2.89391088</v>
      </c>
      <c r="BI38">
        <v>2.9234972400000001</v>
      </c>
      <c r="BJ38">
        <v>2.9530835999999998</v>
      </c>
      <c r="BK38">
        <v>2.9840184000000001</v>
      </c>
      <c r="BL38">
        <v>3.0149531999999999</v>
      </c>
      <c r="BM38">
        <v>3.0458880000000002</v>
      </c>
      <c r="BN38">
        <v>3.0768228</v>
      </c>
      <c r="BO38">
        <v>3.1077575999999998</v>
      </c>
      <c r="BP38">
        <v>3.2112702</v>
      </c>
      <c r="BQ38">
        <v>3.3147828000000001</v>
      </c>
      <c r="BR38">
        <v>3.4182953999999999</v>
      </c>
      <c r="BS38">
        <v>3.521808</v>
      </c>
      <c r="BT38">
        <v>3.6253205999999998</v>
      </c>
      <c r="BU38">
        <v>3.8035526399999999</v>
      </c>
      <c r="BV38">
        <v>3.9817846800000001</v>
      </c>
      <c r="BW38">
        <v>4.1600167199999998</v>
      </c>
      <c r="BX38">
        <v>4.3382487599999999</v>
      </c>
      <c r="BY38">
        <v>4.5164808000000001</v>
      </c>
      <c r="BZ38">
        <v>4.5984976800000004</v>
      </c>
      <c r="CA38">
        <v>4.6805145599999998</v>
      </c>
      <c r="CB38">
        <v>4.7625314400000001</v>
      </c>
      <c r="CC38">
        <v>4.8445483200000004</v>
      </c>
      <c r="CD38">
        <v>4.9265651999999998</v>
      </c>
      <c r="CE38">
        <v>4.9278343199999997</v>
      </c>
      <c r="CF38">
        <v>4.9291034399999996</v>
      </c>
      <c r="CG38">
        <v>4.9303725600000003</v>
      </c>
      <c r="CH38">
        <v>4.9316416800000002</v>
      </c>
      <c r="CI38">
        <v>4.9329108000000002</v>
      </c>
      <c r="CJ38">
        <v>5.0184970800000004</v>
      </c>
      <c r="CK38">
        <v>5.1040833599999997</v>
      </c>
      <c r="CL38">
        <v>5.18966964</v>
      </c>
      <c r="CM38">
        <v>5.2752559200000002</v>
      </c>
      <c r="CN38">
        <v>5.3608421999999996</v>
      </c>
      <c r="CO38">
        <v>5.3886041999999996</v>
      </c>
      <c r="CP38">
        <v>5.4163661999999997</v>
      </c>
      <c r="CQ38">
        <v>5.4441281999999998</v>
      </c>
      <c r="CR38">
        <v>5.4718901999999998</v>
      </c>
      <c r="CS38">
        <v>5.4996521999999999</v>
      </c>
      <c r="CT38">
        <v>5.8193911199999997</v>
      </c>
      <c r="CU38">
        <v>6.1391300400000004</v>
      </c>
      <c r="CV38">
        <v>6.4588689600000002</v>
      </c>
      <c r="CW38">
        <v>6.77860788</v>
      </c>
      <c r="CX38">
        <v>7.0983467999999998</v>
      </c>
    </row>
    <row r="39" spans="1:102">
      <c r="A39" t="s">
        <v>7</v>
      </c>
      <c r="B39">
        <v>10</v>
      </c>
      <c r="C39">
        <v>2.3312941199999999</v>
      </c>
      <c r="D39">
        <v>2.4384554399999998</v>
      </c>
      <c r="E39">
        <v>2.5456167600000001</v>
      </c>
      <c r="F39">
        <v>2.65277808</v>
      </c>
      <c r="G39">
        <v>2.7599393999999999</v>
      </c>
      <c r="H39">
        <v>2.83680048</v>
      </c>
      <c r="I39">
        <v>2.91366156</v>
      </c>
      <c r="J39">
        <v>2.99052264</v>
      </c>
      <c r="K39">
        <v>3.06738372</v>
      </c>
      <c r="L39">
        <v>3.1442448000000001</v>
      </c>
      <c r="M39">
        <v>3.2022277200000002</v>
      </c>
      <c r="N39">
        <v>3.2602106399999999</v>
      </c>
      <c r="O39">
        <v>3.3181935600000001</v>
      </c>
      <c r="P39">
        <v>3.3761764799999998</v>
      </c>
      <c r="Q39">
        <v>3.4341594</v>
      </c>
      <c r="R39">
        <v>3.4643009999999999</v>
      </c>
      <c r="S39">
        <v>3.4944426000000002</v>
      </c>
      <c r="T39">
        <v>3.5245842000000001</v>
      </c>
      <c r="U39">
        <v>3.5547257999999999</v>
      </c>
      <c r="V39">
        <v>3.5848673999999998</v>
      </c>
      <c r="W39">
        <v>3.6065217600000001</v>
      </c>
      <c r="X39">
        <v>3.62817612</v>
      </c>
      <c r="Y39">
        <v>3.6498304799999999</v>
      </c>
      <c r="Z39">
        <v>3.6714848400000002</v>
      </c>
      <c r="AA39">
        <v>3.6931392000000001</v>
      </c>
      <c r="AB39">
        <v>3.70535448</v>
      </c>
      <c r="AC39">
        <v>3.7175697599999999</v>
      </c>
      <c r="AD39">
        <v>3.7297850399999999</v>
      </c>
      <c r="AE39">
        <v>3.7420003199999998</v>
      </c>
      <c r="AF39">
        <v>3.7542156000000002</v>
      </c>
      <c r="AG39">
        <v>3.75707112</v>
      </c>
      <c r="AH39">
        <v>3.7599266400000002</v>
      </c>
      <c r="AI39">
        <v>3.76278216</v>
      </c>
      <c r="AJ39">
        <v>3.7656376800000002</v>
      </c>
      <c r="AK39">
        <v>3.7684932</v>
      </c>
      <c r="AL39">
        <v>3.7765838399999998</v>
      </c>
      <c r="AM39">
        <v>3.7846744800000001</v>
      </c>
      <c r="AN39">
        <v>3.7927651199999999</v>
      </c>
      <c r="AO39">
        <v>3.8008557600000001</v>
      </c>
      <c r="AP39">
        <v>3.8089464</v>
      </c>
      <c r="AQ39">
        <v>3.8232240000000002</v>
      </c>
      <c r="AR39">
        <v>3.8375016</v>
      </c>
      <c r="AS39">
        <v>3.8517792000000002</v>
      </c>
      <c r="AT39">
        <v>3.8660568</v>
      </c>
      <c r="AU39">
        <v>3.8803344000000002</v>
      </c>
      <c r="AV39">
        <v>3.8951672400000001</v>
      </c>
      <c r="AW39">
        <v>3.9100000800000001</v>
      </c>
      <c r="AX39">
        <v>3.9248329200000001</v>
      </c>
      <c r="AY39">
        <v>3.93966576</v>
      </c>
      <c r="AZ39">
        <v>3.9544986</v>
      </c>
      <c r="BA39">
        <v>3.9759943199999999</v>
      </c>
      <c r="BB39">
        <v>3.9974900400000002</v>
      </c>
      <c r="BC39">
        <v>4.0189857599999996</v>
      </c>
      <c r="BD39">
        <v>4.0404814800000004</v>
      </c>
      <c r="BE39">
        <v>4.0619772000000003</v>
      </c>
      <c r="BF39">
        <v>4.0841074800000001</v>
      </c>
      <c r="BG39">
        <v>4.10623776</v>
      </c>
      <c r="BH39">
        <v>4.1283680399999998</v>
      </c>
      <c r="BI39">
        <v>4.1504983199999996</v>
      </c>
      <c r="BJ39">
        <v>4.1726286000000004</v>
      </c>
      <c r="BK39">
        <v>4.1817504000000003</v>
      </c>
      <c r="BL39">
        <v>4.1908722000000003</v>
      </c>
      <c r="BM39">
        <v>4.1999940000000002</v>
      </c>
      <c r="BN39">
        <v>4.2091158000000002</v>
      </c>
      <c r="BO39">
        <v>4.2182376000000001</v>
      </c>
      <c r="BP39">
        <v>4.2983507999999997</v>
      </c>
      <c r="BQ39">
        <v>4.3784640000000001</v>
      </c>
      <c r="BR39">
        <v>4.4585771999999997</v>
      </c>
      <c r="BS39">
        <v>4.5386904000000001</v>
      </c>
      <c r="BT39">
        <v>4.6188035999999997</v>
      </c>
      <c r="BU39">
        <v>4.8465313200000004</v>
      </c>
      <c r="BV39">
        <v>5.0742590400000003</v>
      </c>
      <c r="BW39">
        <v>5.3019867600000001</v>
      </c>
      <c r="BX39">
        <v>5.52971448</v>
      </c>
      <c r="BY39">
        <v>5.7574421999999998</v>
      </c>
      <c r="BZ39">
        <v>5.8043203200000004</v>
      </c>
      <c r="CA39">
        <v>5.8511984400000001</v>
      </c>
      <c r="CB39">
        <v>5.8980765599999998</v>
      </c>
      <c r="CC39">
        <v>5.9449546800000004</v>
      </c>
      <c r="CD39">
        <v>5.9918328000000001</v>
      </c>
      <c r="CE39">
        <v>6.0591754800000004</v>
      </c>
      <c r="CF39">
        <v>6.1265181599999998</v>
      </c>
      <c r="CG39">
        <v>6.1938608400000001</v>
      </c>
      <c r="CH39">
        <v>6.2612035199999996</v>
      </c>
      <c r="CI39">
        <v>6.3285461999999999</v>
      </c>
      <c r="CJ39">
        <v>6.3648747600000002</v>
      </c>
      <c r="CK39">
        <v>6.4012033199999996</v>
      </c>
      <c r="CL39">
        <v>6.4375318799999999</v>
      </c>
      <c r="CM39">
        <v>6.4738604400000002</v>
      </c>
      <c r="CN39">
        <v>6.5101889999999996</v>
      </c>
      <c r="CO39">
        <v>6.6854068800000004</v>
      </c>
      <c r="CP39">
        <v>6.8606247600000003</v>
      </c>
      <c r="CQ39">
        <v>7.0358426400000003</v>
      </c>
      <c r="CR39">
        <v>7.2110605200000002</v>
      </c>
      <c r="CS39">
        <v>7.3862784000000001</v>
      </c>
      <c r="CT39">
        <v>7.5284198399999998</v>
      </c>
      <c r="CU39">
        <v>7.6705612800000003</v>
      </c>
      <c r="CV39">
        <v>7.8127027199999999</v>
      </c>
      <c r="CW39">
        <v>7.9548441600000004</v>
      </c>
      <c r="CX39">
        <v>8.0969856</v>
      </c>
    </row>
    <row r="40" spans="1:102">
      <c r="A40" t="s">
        <v>7</v>
      </c>
      <c r="B40">
        <v>11</v>
      </c>
      <c r="C40">
        <v>3.0843582</v>
      </c>
      <c r="D40">
        <v>3.2307036</v>
      </c>
      <c r="E40">
        <v>3.377049</v>
      </c>
      <c r="F40">
        <v>3.5233943999999999</v>
      </c>
      <c r="G40">
        <v>3.6697397999999999</v>
      </c>
      <c r="H40">
        <v>3.6729919199999999</v>
      </c>
      <c r="I40">
        <v>3.6762440399999998</v>
      </c>
      <c r="J40">
        <v>3.6794961599999998</v>
      </c>
      <c r="K40">
        <v>3.6827482800000002</v>
      </c>
      <c r="L40">
        <v>3.6860004000000002</v>
      </c>
      <c r="M40">
        <v>3.6878247599999998</v>
      </c>
      <c r="N40">
        <v>3.6896491199999999</v>
      </c>
      <c r="O40">
        <v>3.69147348</v>
      </c>
      <c r="P40">
        <v>3.6932978400000001</v>
      </c>
      <c r="Q40">
        <v>3.6951222000000001</v>
      </c>
      <c r="R40">
        <v>3.70551312</v>
      </c>
      <c r="S40">
        <v>3.7159040399999999</v>
      </c>
      <c r="T40">
        <v>3.7262949600000002</v>
      </c>
      <c r="U40">
        <v>3.73668588</v>
      </c>
      <c r="V40">
        <v>3.7470767999999999</v>
      </c>
      <c r="W40">
        <v>3.7623855599999998</v>
      </c>
      <c r="X40">
        <v>3.7776943200000002</v>
      </c>
      <c r="Y40">
        <v>3.7930030800000001</v>
      </c>
      <c r="Z40">
        <v>3.80831184</v>
      </c>
      <c r="AA40">
        <v>3.8236205999999999</v>
      </c>
      <c r="AB40">
        <v>3.8343288000000002</v>
      </c>
      <c r="AC40">
        <v>3.845037</v>
      </c>
      <c r="AD40">
        <v>3.8557451999999999</v>
      </c>
      <c r="AE40">
        <v>3.8664534000000002</v>
      </c>
      <c r="AF40">
        <v>3.8771616</v>
      </c>
      <c r="AG40">
        <v>3.8904873599999998</v>
      </c>
      <c r="AH40">
        <v>3.9038131200000001</v>
      </c>
      <c r="AI40">
        <v>3.91713888</v>
      </c>
      <c r="AJ40">
        <v>3.9304646399999998</v>
      </c>
      <c r="AK40">
        <v>3.9437904000000001</v>
      </c>
      <c r="AL40">
        <v>3.94878756</v>
      </c>
      <c r="AM40">
        <v>3.9537847199999998</v>
      </c>
      <c r="AN40">
        <v>3.9587818800000001</v>
      </c>
      <c r="AO40">
        <v>3.9637790399999999</v>
      </c>
      <c r="AP40">
        <v>3.9687762000000002</v>
      </c>
      <c r="AQ40">
        <v>4.0336599599999996</v>
      </c>
      <c r="AR40">
        <v>4.0985437200000003</v>
      </c>
      <c r="AS40">
        <v>4.1634274800000002</v>
      </c>
      <c r="AT40">
        <v>4.22831124</v>
      </c>
      <c r="AU40">
        <v>4.2931949999999999</v>
      </c>
      <c r="AV40">
        <v>4.3211949599999997</v>
      </c>
      <c r="AW40">
        <v>4.3491949200000004</v>
      </c>
      <c r="AX40">
        <v>4.3771948800000002</v>
      </c>
      <c r="AY40">
        <v>4.4051948400000001</v>
      </c>
      <c r="AZ40">
        <v>4.4331947999999999</v>
      </c>
      <c r="BA40">
        <v>4.4811833999999999</v>
      </c>
      <c r="BB40">
        <v>4.529172</v>
      </c>
      <c r="BC40">
        <v>4.5771606</v>
      </c>
      <c r="BD40">
        <v>4.6251492000000001</v>
      </c>
      <c r="BE40">
        <v>4.6731378000000001</v>
      </c>
      <c r="BF40">
        <v>4.685829</v>
      </c>
      <c r="BG40">
        <v>4.6985201999999999</v>
      </c>
      <c r="BH40">
        <v>4.7112113999999998</v>
      </c>
      <c r="BI40">
        <v>4.7239025999999997</v>
      </c>
      <c r="BJ40">
        <v>4.7365937999999996</v>
      </c>
      <c r="BK40">
        <v>4.7379422399999997</v>
      </c>
      <c r="BL40">
        <v>4.7392906799999999</v>
      </c>
      <c r="BM40">
        <v>4.74063912</v>
      </c>
      <c r="BN40">
        <v>4.7419875600000001</v>
      </c>
      <c r="BO40">
        <v>4.7433360000000002</v>
      </c>
      <c r="BP40">
        <v>4.7707807200000003</v>
      </c>
      <c r="BQ40">
        <v>4.7982254400000004</v>
      </c>
      <c r="BR40">
        <v>4.8256701599999996</v>
      </c>
      <c r="BS40">
        <v>4.8531148799999997</v>
      </c>
      <c r="BT40">
        <v>4.8805595999999998</v>
      </c>
      <c r="BU40">
        <v>4.9463158800000002</v>
      </c>
      <c r="BV40">
        <v>5.0120721599999998</v>
      </c>
      <c r="BW40">
        <v>5.0778284400000002</v>
      </c>
      <c r="BX40">
        <v>5.1435847199999998</v>
      </c>
      <c r="BY40">
        <v>5.2093410000000002</v>
      </c>
      <c r="BZ40">
        <v>5.3017488000000004</v>
      </c>
      <c r="CA40">
        <v>5.3941565999999996</v>
      </c>
      <c r="CB40">
        <v>5.4865643999999998</v>
      </c>
      <c r="CC40">
        <v>5.5789721999999999</v>
      </c>
      <c r="CD40">
        <v>5.6713800000000001</v>
      </c>
      <c r="CE40">
        <v>5.7988472399999997</v>
      </c>
      <c r="CF40">
        <v>5.9263144800000003</v>
      </c>
      <c r="CG40">
        <v>6.0537817199999999</v>
      </c>
      <c r="CH40">
        <v>6.1812489599999996</v>
      </c>
      <c r="CI40">
        <v>6.3087162000000001</v>
      </c>
      <c r="CJ40">
        <v>6.4132599600000004</v>
      </c>
      <c r="CK40">
        <v>6.5178037199999999</v>
      </c>
      <c r="CL40">
        <v>6.6223474800000002</v>
      </c>
      <c r="CM40">
        <v>6.7268912399999996</v>
      </c>
      <c r="CN40">
        <v>6.8314349999999999</v>
      </c>
      <c r="CO40">
        <v>7.0307661599999998</v>
      </c>
      <c r="CP40">
        <v>7.2300973199999996</v>
      </c>
      <c r="CQ40">
        <v>7.4294284800000003</v>
      </c>
      <c r="CR40">
        <v>7.6287596400000002</v>
      </c>
      <c r="CS40">
        <v>7.8280908</v>
      </c>
      <c r="CT40">
        <v>8.4452797200000091</v>
      </c>
      <c r="CU40">
        <v>9.0624686400000005</v>
      </c>
      <c r="CV40">
        <v>9.6796575600000008</v>
      </c>
      <c r="CW40">
        <v>10.296846479999999</v>
      </c>
      <c r="CX40">
        <v>10.914035399999999</v>
      </c>
    </row>
    <row r="41" spans="1:102">
      <c r="A41" t="s">
        <v>7</v>
      </c>
      <c r="B41">
        <v>12</v>
      </c>
      <c r="C41">
        <v>3.4597004400000002</v>
      </c>
      <c r="D41">
        <v>3.46858428</v>
      </c>
      <c r="E41">
        <v>3.4774681200000002</v>
      </c>
      <c r="F41">
        <v>3.4863519599999999</v>
      </c>
      <c r="G41">
        <v>3.4952358000000001</v>
      </c>
      <c r="H41">
        <v>3.5356096799999999</v>
      </c>
      <c r="I41">
        <v>3.5759835600000001</v>
      </c>
      <c r="J41">
        <v>3.6163574399999998</v>
      </c>
      <c r="K41">
        <v>3.65673132</v>
      </c>
      <c r="L41">
        <v>3.6971052000000002</v>
      </c>
      <c r="M41">
        <v>3.71677656</v>
      </c>
      <c r="N41">
        <v>3.7364479199999998</v>
      </c>
      <c r="O41">
        <v>3.7561192800000001</v>
      </c>
      <c r="P41">
        <v>3.7757906399999999</v>
      </c>
      <c r="Q41">
        <v>3.7954620000000001</v>
      </c>
      <c r="R41">
        <v>3.8083911600000002</v>
      </c>
      <c r="S41">
        <v>3.8213203199999999</v>
      </c>
      <c r="T41">
        <v>3.83424948</v>
      </c>
      <c r="U41">
        <v>3.8471786400000001</v>
      </c>
      <c r="V41">
        <v>3.8601078000000002</v>
      </c>
      <c r="W41">
        <v>3.8664534000000002</v>
      </c>
      <c r="X41">
        <v>3.8727990000000001</v>
      </c>
      <c r="Y41">
        <v>3.8791446000000001</v>
      </c>
      <c r="Z41">
        <v>3.8854902</v>
      </c>
      <c r="AA41">
        <v>3.8918358</v>
      </c>
      <c r="AB41">
        <v>3.9326856000000001</v>
      </c>
      <c r="AC41">
        <v>3.9735353999999998</v>
      </c>
      <c r="AD41">
        <v>4.0143852000000004</v>
      </c>
      <c r="AE41">
        <v>4.0552349999999997</v>
      </c>
      <c r="AF41">
        <v>4.0960847999999999</v>
      </c>
      <c r="AG41">
        <v>4.10822076</v>
      </c>
      <c r="AH41">
        <v>4.1203567200000002</v>
      </c>
      <c r="AI41">
        <v>4.1324926800000004</v>
      </c>
      <c r="AJ41">
        <v>4.1446286399999996</v>
      </c>
      <c r="AK41">
        <v>4.1567645999999998</v>
      </c>
      <c r="AL41">
        <v>4.1579544000000004</v>
      </c>
      <c r="AM41">
        <v>4.1591442000000001</v>
      </c>
      <c r="AN41">
        <v>4.1603339999999998</v>
      </c>
      <c r="AO41">
        <v>4.1615238000000003</v>
      </c>
      <c r="AP41">
        <v>4.1627136</v>
      </c>
      <c r="AQ41">
        <v>4.2012631200000001</v>
      </c>
      <c r="AR41">
        <v>4.2398126400000002</v>
      </c>
      <c r="AS41">
        <v>4.2783621600000004</v>
      </c>
      <c r="AT41">
        <v>4.3169116799999996</v>
      </c>
      <c r="AU41">
        <v>4.3554611999999997</v>
      </c>
      <c r="AV41">
        <v>4.4418406800000003</v>
      </c>
      <c r="AW41">
        <v>4.52822016</v>
      </c>
      <c r="AX41">
        <v>4.6145996399999998</v>
      </c>
      <c r="AY41">
        <v>4.7009791200000004</v>
      </c>
      <c r="AZ41">
        <v>4.7873586000000001</v>
      </c>
      <c r="BA41">
        <v>4.8193245600000001</v>
      </c>
      <c r="BB41">
        <v>4.8512905200000001</v>
      </c>
      <c r="BC41">
        <v>4.88325648</v>
      </c>
      <c r="BD41">
        <v>4.91522244</v>
      </c>
      <c r="BE41">
        <v>4.9471883999999999</v>
      </c>
      <c r="BF41">
        <v>4.9625764800000001</v>
      </c>
      <c r="BG41">
        <v>4.9779645600000002</v>
      </c>
      <c r="BH41">
        <v>4.9933526400000003</v>
      </c>
      <c r="BI41">
        <v>5.0087407199999996</v>
      </c>
      <c r="BJ41">
        <v>5.0241287999999997</v>
      </c>
      <c r="BK41">
        <v>5.1988707600000001</v>
      </c>
      <c r="BL41">
        <v>5.3736127199999997</v>
      </c>
      <c r="BM41">
        <v>5.5483546800000001</v>
      </c>
      <c r="BN41">
        <v>5.7230966399999996</v>
      </c>
      <c r="BO41">
        <v>5.8978386</v>
      </c>
      <c r="BP41">
        <v>5.8995836400000004</v>
      </c>
      <c r="BQ41">
        <v>5.9013286799999998</v>
      </c>
      <c r="BR41">
        <v>5.9030737200000001</v>
      </c>
      <c r="BS41">
        <v>5.9048187600000004</v>
      </c>
      <c r="BT41">
        <v>5.9065637999999998</v>
      </c>
      <c r="BU41">
        <v>6.0038101199999998</v>
      </c>
      <c r="BV41">
        <v>6.1010564399999998</v>
      </c>
      <c r="BW41">
        <v>6.1983027599999998</v>
      </c>
      <c r="BX41">
        <v>6.2955490799999998</v>
      </c>
      <c r="BY41">
        <v>6.3927953999999998</v>
      </c>
      <c r="BZ41">
        <v>6.5458036799999997</v>
      </c>
      <c r="CA41">
        <v>6.6988119599999996</v>
      </c>
      <c r="CB41">
        <v>6.8518202400000003</v>
      </c>
      <c r="CC41">
        <v>7.0048285200000002</v>
      </c>
      <c r="CD41">
        <v>7.1578368000000001</v>
      </c>
      <c r="CE41">
        <v>7.2438196799999997</v>
      </c>
      <c r="CF41">
        <v>7.3298025600000001</v>
      </c>
      <c r="CG41">
        <v>7.4157854399999996</v>
      </c>
      <c r="CH41">
        <v>7.50176832</v>
      </c>
      <c r="CI41">
        <v>7.5877511999999996</v>
      </c>
      <c r="CJ41">
        <v>7.6820626799999996</v>
      </c>
      <c r="CK41">
        <v>7.7763741599999996</v>
      </c>
      <c r="CL41">
        <v>7.8706856399999996</v>
      </c>
      <c r="CM41">
        <v>7.9649971199999996</v>
      </c>
      <c r="CN41">
        <v>8.0593085999999996</v>
      </c>
      <c r="CO41">
        <v>8.0766003600000005</v>
      </c>
      <c r="CP41">
        <v>8.0938921199999996</v>
      </c>
      <c r="CQ41">
        <v>8.1111838800000005</v>
      </c>
      <c r="CR41">
        <v>8.1284756399999996</v>
      </c>
      <c r="CS41">
        <v>8.1457674000000004</v>
      </c>
      <c r="CT41">
        <v>8.1913763999999993</v>
      </c>
      <c r="CU41">
        <v>8.2369854</v>
      </c>
      <c r="CV41">
        <v>8.2825944000000007</v>
      </c>
      <c r="CW41">
        <v>8.3282033999999996</v>
      </c>
      <c r="CX41">
        <v>8.3738124000000003</v>
      </c>
    </row>
    <row r="42" spans="1:102">
      <c r="A42" t="s">
        <v>8</v>
      </c>
      <c r="B42">
        <v>1</v>
      </c>
      <c r="C42">
        <v>9.1220379600000001</v>
      </c>
      <c r="D42">
        <v>9.1444855199999999</v>
      </c>
      <c r="E42">
        <v>9.1669330799999997</v>
      </c>
      <c r="F42">
        <v>9.1893806399999995</v>
      </c>
      <c r="G42">
        <v>9.2118281999999994</v>
      </c>
      <c r="H42">
        <v>9.2384003999999997</v>
      </c>
      <c r="I42">
        <v>9.2649726000000001</v>
      </c>
      <c r="J42">
        <v>9.2915448000000005</v>
      </c>
      <c r="K42">
        <v>9.3181170000000009</v>
      </c>
      <c r="L42">
        <v>9.3446891999999995</v>
      </c>
      <c r="M42">
        <v>9.4365814199999996</v>
      </c>
      <c r="N42">
        <v>9.5284736399999996</v>
      </c>
      <c r="O42">
        <v>9.6203658599999997</v>
      </c>
      <c r="P42">
        <v>9.7122580799999998</v>
      </c>
      <c r="Q42">
        <v>9.8041502999999999</v>
      </c>
      <c r="R42">
        <v>9.8993739600000001</v>
      </c>
      <c r="S42">
        <v>9.9945976200000004</v>
      </c>
      <c r="T42">
        <v>10.089821280000001</v>
      </c>
      <c r="U42">
        <v>10.185044939999999</v>
      </c>
      <c r="V42">
        <v>10.280268599999999</v>
      </c>
      <c r="W42">
        <v>10.29827424</v>
      </c>
      <c r="X42">
        <v>10.31627988</v>
      </c>
      <c r="Y42">
        <v>10.33428552</v>
      </c>
      <c r="Z42">
        <v>10.35229116</v>
      </c>
      <c r="AA42">
        <v>10.3702968</v>
      </c>
      <c r="AB42">
        <v>10.418206079999999</v>
      </c>
      <c r="AC42">
        <v>10.46611536</v>
      </c>
      <c r="AD42">
        <v>10.514024640000001</v>
      </c>
      <c r="AE42">
        <v>10.56193392</v>
      </c>
      <c r="AF42">
        <v>10.6098432</v>
      </c>
      <c r="AG42">
        <v>10.680366612</v>
      </c>
      <c r="AH42">
        <v>10.750890024</v>
      </c>
      <c r="AI42">
        <v>10.821413436</v>
      </c>
      <c r="AJ42">
        <v>10.891936848</v>
      </c>
      <c r="AK42">
        <v>10.96246026</v>
      </c>
      <c r="AL42">
        <v>10.979188848</v>
      </c>
      <c r="AM42">
        <v>10.995917435999999</v>
      </c>
      <c r="AN42">
        <v>11.012646024</v>
      </c>
      <c r="AO42">
        <v>11.029374612</v>
      </c>
      <c r="AP42">
        <v>11.046103199999999</v>
      </c>
      <c r="AQ42">
        <v>11.11241472</v>
      </c>
      <c r="AR42">
        <v>11.17872624</v>
      </c>
      <c r="AS42">
        <v>11.245037760000001</v>
      </c>
      <c r="AT42">
        <v>11.31134928</v>
      </c>
      <c r="AU42">
        <v>11.377660799999999</v>
      </c>
      <c r="AV42">
        <v>11.396166156</v>
      </c>
      <c r="AW42">
        <v>11.414671512</v>
      </c>
      <c r="AX42">
        <v>11.433176868</v>
      </c>
      <c r="AY42">
        <v>11.451682224000001</v>
      </c>
      <c r="AZ42">
        <v>11.470187579999999</v>
      </c>
      <c r="BA42">
        <v>11.538934224</v>
      </c>
      <c r="BB42">
        <v>11.607680867999999</v>
      </c>
      <c r="BC42">
        <v>11.676427512</v>
      </c>
      <c r="BD42">
        <v>11.745174155999999</v>
      </c>
      <c r="BE42">
        <v>11.8139208</v>
      </c>
      <c r="BF42">
        <v>11.940832800000001</v>
      </c>
      <c r="BG42">
        <v>12.0677448</v>
      </c>
      <c r="BH42">
        <v>12.194656800000001</v>
      </c>
      <c r="BI42">
        <v>12.3215688</v>
      </c>
      <c r="BJ42">
        <v>12.4484808</v>
      </c>
      <c r="BK42">
        <v>12.461409959999999</v>
      </c>
      <c r="BL42">
        <v>12.47433912</v>
      </c>
      <c r="BM42">
        <v>12.48726828</v>
      </c>
      <c r="BN42">
        <v>12.500197440000001</v>
      </c>
      <c r="BO42">
        <v>12.5131266</v>
      </c>
      <c r="BP42">
        <v>12.51483198</v>
      </c>
      <c r="BQ42">
        <v>12.516537359999999</v>
      </c>
      <c r="BR42">
        <v>12.51824274</v>
      </c>
      <c r="BS42">
        <v>12.51994812</v>
      </c>
      <c r="BT42">
        <v>12.521653499999999</v>
      </c>
      <c r="BU42">
        <v>12.56571576</v>
      </c>
      <c r="BV42">
        <v>12.60977802</v>
      </c>
      <c r="BW42">
        <v>12.653840280000001</v>
      </c>
      <c r="BX42">
        <v>12.697902539999999</v>
      </c>
      <c r="BY42">
        <v>12.7419648</v>
      </c>
      <c r="BZ42">
        <v>12.895924920000001</v>
      </c>
      <c r="CA42">
        <v>13.049885039999999</v>
      </c>
      <c r="CB42">
        <v>13.20384516</v>
      </c>
      <c r="CC42">
        <v>13.357805279999999</v>
      </c>
      <c r="CD42">
        <v>13.5117654</v>
      </c>
      <c r="CE42">
        <v>13.720614960000001</v>
      </c>
      <c r="CF42">
        <v>13.92946452</v>
      </c>
      <c r="CG42">
        <v>14.138314080000001</v>
      </c>
      <c r="CH42">
        <v>14.34716364</v>
      </c>
      <c r="CI42">
        <v>14.556013200000001</v>
      </c>
      <c r="CJ42">
        <v>14.908400232</v>
      </c>
      <c r="CK42">
        <v>15.260787263999999</v>
      </c>
      <c r="CL42">
        <v>15.613174296</v>
      </c>
      <c r="CM42">
        <v>15.965561328</v>
      </c>
      <c r="CN42">
        <v>16.317948359999999</v>
      </c>
      <c r="CO42">
        <v>16.416733487999998</v>
      </c>
      <c r="CP42">
        <v>16.515518616000001</v>
      </c>
      <c r="CQ42">
        <v>16.614303744000001</v>
      </c>
      <c r="CR42">
        <v>16.713088872</v>
      </c>
      <c r="CS42">
        <v>16.811874</v>
      </c>
      <c r="CT42">
        <v>17.496675287999999</v>
      </c>
      <c r="CU42">
        <v>18.181476576000001</v>
      </c>
      <c r="CV42">
        <v>18.866277864000001</v>
      </c>
      <c r="CW42">
        <v>19.551079152</v>
      </c>
      <c r="CX42">
        <v>20.235880439999999</v>
      </c>
    </row>
    <row r="43" spans="1:102">
      <c r="A43" t="s">
        <v>8</v>
      </c>
      <c r="B43">
        <v>2</v>
      </c>
      <c r="C43">
        <v>7.8991615199999998</v>
      </c>
      <c r="D43">
        <v>8.0439998399999997</v>
      </c>
      <c r="E43">
        <v>8.1888381599999995</v>
      </c>
      <c r="F43">
        <v>8.3336764799999994</v>
      </c>
      <c r="G43">
        <v>8.4785147999999992</v>
      </c>
      <c r="H43">
        <v>8.4823221600000007</v>
      </c>
      <c r="I43">
        <v>8.4861295200000004</v>
      </c>
      <c r="J43">
        <v>8.4899368800000001</v>
      </c>
      <c r="K43">
        <v>8.4937442399999998</v>
      </c>
      <c r="L43">
        <v>8.4975515999999995</v>
      </c>
      <c r="M43">
        <v>8.5104014400000008</v>
      </c>
      <c r="N43">
        <v>8.5232512800000002</v>
      </c>
      <c r="O43">
        <v>8.5361011199999997</v>
      </c>
      <c r="P43">
        <v>8.5489509600000009</v>
      </c>
      <c r="Q43">
        <v>8.5618008000000003</v>
      </c>
      <c r="R43">
        <v>8.6380273200000008</v>
      </c>
      <c r="S43">
        <v>8.7142538399999996</v>
      </c>
      <c r="T43">
        <v>8.7904803600000001</v>
      </c>
      <c r="U43">
        <v>8.8667068800000006</v>
      </c>
      <c r="V43">
        <v>8.9429333999999994</v>
      </c>
      <c r="W43">
        <v>9.0092449200000004</v>
      </c>
      <c r="X43">
        <v>9.0755564399999997</v>
      </c>
      <c r="Y43">
        <v>9.1418679600000008</v>
      </c>
      <c r="Z43">
        <v>9.2081794800000001</v>
      </c>
      <c r="AA43">
        <v>9.2744909999999994</v>
      </c>
      <c r="AB43">
        <v>9.3992454960000007</v>
      </c>
      <c r="AC43">
        <v>9.5239999920000002</v>
      </c>
      <c r="AD43">
        <v>9.6487544879999998</v>
      </c>
      <c r="AE43">
        <v>9.7735089839999993</v>
      </c>
      <c r="AF43">
        <v>9.8982634800000007</v>
      </c>
      <c r="AG43">
        <v>9.9440469839999999</v>
      </c>
      <c r="AH43">
        <v>9.9898304880000008</v>
      </c>
      <c r="AI43">
        <v>10.035613992</v>
      </c>
      <c r="AJ43">
        <v>10.081397495999999</v>
      </c>
      <c r="AK43">
        <v>10.127181</v>
      </c>
      <c r="AL43">
        <v>10.13979288</v>
      </c>
      <c r="AM43">
        <v>10.15240476</v>
      </c>
      <c r="AN43">
        <v>10.165016639999999</v>
      </c>
      <c r="AO43">
        <v>10.177628520000001</v>
      </c>
      <c r="AP43">
        <v>10.1902404</v>
      </c>
      <c r="AQ43">
        <v>10.193968440000001</v>
      </c>
      <c r="AR43">
        <v>10.197696479999999</v>
      </c>
      <c r="AS43">
        <v>10.20142452</v>
      </c>
      <c r="AT43">
        <v>10.20515256</v>
      </c>
      <c r="AU43">
        <v>10.208880600000001</v>
      </c>
      <c r="AV43">
        <v>10.228559892</v>
      </c>
      <c r="AW43">
        <v>10.248239183999999</v>
      </c>
      <c r="AX43">
        <v>10.267918476</v>
      </c>
      <c r="AY43">
        <v>10.287597767999999</v>
      </c>
      <c r="AZ43">
        <v>10.307277060000001</v>
      </c>
      <c r="BA43">
        <v>10.322022648000001</v>
      </c>
      <c r="BB43">
        <v>10.336768235999999</v>
      </c>
      <c r="BC43">
        <v>10.351513824</v>
      </c>
      <c r="BD43">
        <v>10.366259412</v>
      </c>
      <c r="BE43">
        <v>10.381005</v>
      </c>
      <c r="BF43">
        <v>10.446681959999999</v>
      </c>
      <c r="BG43">
        <v>10.51235892</v>
      </c>
      <c r="BH43">
        <v>10.57803588</v>
      </c>
      <c r="BI43">
        <v>10.643712839999999</v>
      </c>
      <c r="BJ43">
        <v>10.7093898</v>
      </c>
      <c r="BK43">
        <v>10.768245240000001</v>
      </c>
      <c r="BL43">
        <v>10.827100679999999</v>
      </c>
      <c r="BM43">
        <v>10.885956119999999</v>
      </c>
      <c r="BN43">
        <v>10.94481156</v>
      </c>
      <c r="BO43">
        <v>11.003667</v>
      </c>
      <c r="BP43">
        <v>11.04665844</v>
      </c>
      <c r="BQ43">
        <v>11.08964988</v>
      </c>
      <c r="BR43">
        <v>11.132641319999999</v>
      </c>
      <c r="BS43">
        <v>11.175632759999999</v>
      </c>
      <c r="BT43">
        <v>11.218624200000001</v>
      </c>
      <c r="BU43">
        <v>11.2360746</v>
      </c>
      <c r="BV43">
        <v>11.253525</v>
      </c>
      <c r="BW43">
        <v>11.270975399999999</v>
      </c>
      <c r="BX43">
        <v>11.288425800000001</v>
      </c>
      <c r="BY43">
        <v>11.3058762</v>
      </c>
      <c r="BZ43">
        <v>11.442766656</v>
      </c>
      <c r="CA43">
        <v>11.579657112</v>
      </c>
      <c r="CB43">
        <v>11.716547567999999</v>
      </c>
      <c r="CC43">
        <v>11.853438024000001</v>
      </c>
      <c r="CD43">
        <v>11.990328480000001</v>
      </c>
      <c r="CE43">
        <v>12.351337596</v>
      </c>
      <c r="CF43">
        <v>12.712346712</v>
      </c>
      <c r="CG43">
        <v>13.073355828</v>
      </c>
      <c r="CH43">
        <v>13.434364944</v>
      </c>
      <c r="CI43">
        <v>13.79537406</v>
      </c>
      <c r="CJ43">
        <v>13.902130848000001</v>
      </c>
      <c r="CK43">
        <v>14.008887636000001</v>
      </c>
      <c r="CL43">
        <v>14.115644423999999</v>
      </c>
      <c r="CM43">
        <v>14.222401211999999</v>
      </c>
      <c r="CN43">
        <v>14.329158</v>
      </c>
      <c r="CO43">
        <v>14.855097192000001</v>
      </c>
      <c r="CP43">
        <v>15.381036384</v>
      </c>
      <c r="CQ43">
        <v>15.906975576000001</v>
      </c>
      <c r="CR43">
        <v>16.432914768</v>
      </c>
      <c r="CS43">
        <v>16.958853959999999</v>
      </c>
      <c r="CT43">
        <v>18.667359168000001</v>
      </c>
      <c r="CU43">
        <v>20.375864375999999</v>
      </c>
      <c r="CV43">
        <v>22.084369584000001</v>
      </c>
      <c r="CW43">
        <v>23.792874791999999</v>
      </c>
      <c r="CX43">
        <v>25.501380000000001</v>
      </c>
    </row>
    <row r="44" spans="1:102">
      <c r="A44" t="s">
        <v>8</v>
      </c>
      <c r="B44">
        <v>3</v>
      </c>
      <c r="C44">
        <v>10.13812716</v>
      </c>
      <c r="D44">
        <v>10.18992312</v>
      </c>
      <c r="E44">
        <v>10.241719079999999</v>
      </c>
      <c r="F44">
        <v>10.293515040000001</v>
      </c>
      <c r="G44">
        <v>10.345311000000001</v>
      </c>
      <c r="H44">
        <v>10.482344232000001</v>
      </c>
      <c r="I44">
        <v>10.619377463999999</v>
      </c>
      <c r="J44">
        <v>10.756410696</v>
      </c>
      <c r="K44">
        <v>10.893443928</v>
      </c>
      <c r="L44">
        <v>11.03047716</v>
      </c>
      <c r="M44">
        <v>11.062752467999999</v>
      </c>
      <c r="N44">
        <v>11.095027776</v>
      </c>
      <c r="O44">
        <v>11.127303083999999</v>
      </c>
      <c r="P44">
        <v>11.159578392</v>
      </c>
      <c r="Q44">
        <v>11.191853699999999</v>
      </c>
      <c r="R44">
        <v>11.30817648</v>
      </c>
      <c r="S44">
        <v>11.424499259999999</v>
      </c>
      <c r="T44">
        <v>11.54082204</v>
      </c>
      <c r="U44">
        <v>11.657144819999999</v>
      </c>
      <c r="V44">
        <v>11.7734676</v>
      </c>
      <c r="W44">
        <v>11.809240920000001</v>
      </c>
      <c r="X44">
        <v>11.845014239999999</v>
      </c>
      <c r="Y44">
        <v>11.88078756</v>
      </c>
      <c r="Z44">
        <v>11.91656088</v>
      </c>
      <c r="AA44">
        <v>11.952334199999999</v>
      </c>
      <c r="AB44">
        <v>12.043314240000001</v>
      </c>
      <c r="AC44">
        <v>12.134294280000001</v>
      </c>
      <c r="AD44">
        <v>12.22527432</v>
      </c>
      <c r="AE44">
        <v>12.31625436</v>
      </c>
      <c r="AF44">
        <v>12.4072344</v>
      </c>
      <c r="AG44">
        <v>12.426429840000001</v>
      </c>
      <c r="AH44">
        <v>12.44562528</v>
      </c>
      <c r="AI44">
        <v>12.464820720000001</v>
      </c>
      <c r="AJ44">
        <v>12.484016159999999</v>
      </c>
      <c r="AK44">
        <v>12.5032116</v>
      </c>
      <c r="AL44">
        <v>12.522407039999999</v>
      </c>
      <c r="AM44">
        <v>12.54160248</v>
      </c>
      <c r="AN44">
        <v>12.560797920000001</v>
      </c>
      <c r="AO44">
        <v>12.57999336</v>
      </c>
      <c r="AP44">
        <v>12.5991888</v>
      </c>
      <c r="AQ44">
        <v>12.699124068</v>
      </c>
      <c r="AR44">
        <v>12.799059335999999</v>
      </c>
      <c r="AS44">
        <v>12.898994604</v>
      </c>
      <c r="AT44">
        <v>12.998929872</v>
      </c>
      <c r="AU44">
        <v>13.098865139999999</v>
      </c>
      <c r="AV44">
        <v>13.099031712</v>
      </c>
      <c r="AW44">
        <v>13.099198284</v>
      </c>
      <c r="AX44">
        <v>13.099364855999999</v>
      </c>
      <c r="AY44">
        <v>13.099531428000001</v>
      </c>
      <c r="AZ44">
        <v>13.099698</v>
      </c>
      <c r="BA44">
        <v>13.123097400000001</v>
      </c>
      <c r="BB44">
        <v>13.1464968</v>
      </c>
      <c r="BC44">
        <v>13.1698962</v>
      </c>
      <c r="BD44">
        <v>13.193295600000001</v>
      </c>
      <c r="BE44">
        <v>13.216695</v>
      </c>
      <c r="BF44">
        <v>13.21772616</v>
      </c>
      <c r="BG44">
        <v>13.21875732</v>
      </c>
      <c r="BH44">
        <v>13.21978848</v>
      </c>
      <c r="BI44">
        <v>13.22081964</v>
      </c>
      <c r="BJ44">
        <v>13.2218508</v>
      </c>
      <c r="BK44">
        <v>13.367617164</v>
      </c>
      <c r="BL44">
        <v>13.513383528</v>
      </c>
      <c r="BM44">
        <v>13.659149892</v>
      </c>
      <c r="BN44">
        <v>13.804916256</v>
      </c>
      <c r="BO44">
        <v>13.95068262</v>
      </c>
      <c r="BP44">
        <v>14.014479696</v>
      </c>
      <c r="BQ44">
        <v>14.078276772000001</v>
      </c>
      <c r="BR44">
        <v>14.142073848000001</v>
      </c>
      <c r="BS44">
        <v>14.205870923999999</v>
      </c>
      <c r="BT44">
        <v>14.269667999999999</v>
      </c>
      <c r="BU44">
        <v>14.663753556</v>
      </c>
      <c r="BV44">
        <v>15.057839112</v>
      </c>
      <c r="BW44">
        <v>15.451924668</v>
      </c>
      <c r="BX44">
        <v>15.846010224</v>
      </c>
      <c r="BY44">
        <v>16.240095780000001</v>
      </c>
      <c r="BZ44">
        <v>16.279731984000001</v>
      </c>
      <c r="CA44">
        <v>16.319368187999999</v>
      </c>
      <c r="CB44">
        <v>16.359004391999999</v>
      </c>
      <c r="CC44">
        <v>16.398640596</v>
      </c>
      <c r="CD44">
        <v>16.438276800000001</v>
      </c>
      <c r="CE44">
        <v>16.500305040000001</v>
      </c>
      <c r="CF44">
        <v>16.562333280000001</v>
      </c>
      <c r="CG44">
        <v>16.624361520000001</v>
      </c>
      <c r="CH44">
        <v>16.686389760000001</v>
      </c>
      <c r="CI44">
        <v>16.748418000000001</v>
      </c>
      <c r="CJ44">
        <v>17.339804124</v>
      </c>
      <c r="CK44">
        <v>17.931190248</v>
      </c>
      <c r="CL44">
        <v>18.522576372</v>
      </c>
      <c r="CM44">
        <v>19.113962495999999</v>
      </c>
      <c r="CN44">
        <v>19.705348619999999</v>
      </c>
      <c r="CO44">
        <v>19.860284375999999</v>
      </c>
      <c r="CP44">
        <v>20.015220132</v>
      </c>
      <c r="CQ44">
        <v>20.170155888</v>
      </c>
      <c r="CR44">
        <v>20.325091644</v>
      </c>
      <c r="CS44">
        <v>20.480027400000001</v>
      </c>
      <c r="CT44">
        <v>26.350579920000101</v>
      </c>
      <c r="CU44">
        <v>32.221132439999998</v>
      </c>
      <c r="CV44">
        <v>38.091684960000002</v>
      </c>
      <c r="CW44">
        <v>43.962237479999999</v>
      </c>
      <c r="CX44">
        <v>49.832790000000003</v>
      </c>
    </row>
    <row r="45" spans="1:102">
      <c r="A45" t="s">
        <v>8</v>
      </c>
      <c r="B45">
        <v>4</v>
      </c>
      <c r="C45">
        <v>14.178219972000001</v>
      </c>
      <c r="D45">
        <v>14.259372264</v>
      </c>
      <c r="E45">
        <v>14.340524556</v>
      </c>
      <c r="F45">
        <v>14.421676848000001</v>
      </c>
      <c r="G45">
        <v>14.502829139999999</v>
      </c>
      <c r="H45">
        <v>14.782892196000001</v>
      </c>
      <c r="I45">
        <v>15.062955252</v>
      </c>
      <c r="J45">
        <v>15.343018308</v>
      </c>
      <c r="K45">
        <v>15.623081364000001</v>
      </c>
      <c r="L45">
        <v>15.90314442</v>
      </c>
      <c r="M45">
        <v>16.226873135999998</v>
      </c>
      <c r="N45">
        <v>16.550601852</v>
      </c>
      <c r="O45">
        <v>16.874330568000001</v>
      </c>
      <c r="P45">
        <v>17.198059283999999</v>
      </c>
      <c r="Q45">
        <v>17.521788000000001</v>
      </c>
      <c r="R45">
        <v>17.892006168000002</v>
      </c>
      <c r="S45">
        <v>18.262224335999999</v>
      </c>
      <c r="T45">
        <v>18.632442504</v>
      </c>
      <c r="U45">
        <v>19.002660672000001</v>
      </c>
      <c r="V45">
        <v>19.372878839999998</v>
      </c>
      <c r="W45">
        <v>19.499679791999998</v>
      </c>
      <c r="X45">
        <v>19.626480743999998</v>
      </c>
      <c r="Y45">
        <v>19.753281695999998</v>
      </c>
      <c r="Z45">
        <v>19.880082647999998</v>
      </c>
      <c r="AA45">
        <v>20.006883599999998</v>
      </c>
      <c r="AB45">
        <v>20.131495319999999</v>
      </c>
      <c r="AC45">
        <v>20.25610704</v>
      </c>
      <c r="AD45">
        <v>20.380718760000001</v>
      </c>
      <c r="AE45">
        <v>20.505330480000001</v>
      </c>
      <c r="AF45">
        <v>20.629942199999999</v>
      </c>
      <c r="AG45">
        <v>20.991879359999999</v>
      </c>
      <c r="AH45">
        <v>21.353816519999999</v>
      </c>
      <c r="AI45">
        <v>21.715753679999999</v>
      </c>
      <c r="AJ45">
        <v>22.077690839999999</v>
      </c>
      <c r="AK45">
        <v>22.439627999999999</v>
      </c>
      <c r="AL45">
        <v>22.446457452000001</v>
      </c>
      <c r="AM45">
        <v>22.453286903999999</v>
      </c>
      <c r="AN45">
        <v>22.460116356</v>
      </c>
      <c r="AO45">
        <v>22.466945807999998</v>
      </c>
      <c r="AP45">
        <v>22.47377526</v>
      </c>
      <c r="AQ45">
        <v>23.189709648000001</v>
      </c>
      <c r="AR45">
        <v>23.905644036000002</v>
      </c>
      <c r="AS45">
        <v>24.621578423999999</v>
      </c>
      <c r="AT45">
        <v>25.337512812</v>
      </c>
      <c r="AU45">
        <v>26.053447200000001</v>
      </c>
      <c r="AV45">
        <v>26.181985260000001</v>
      </c>
      <c r="AW45">
        <v>26.310523320000001</v>
      </c>
      <c r="AX45">
        <v>26.439061379999998</v>
      </c>
      <c r="AY45">
        <v>26.567599439999999</v>
      </c>
      <c r="AZ45">
        <v>26.696137499999999</v>
      </c>
      <c r="BA45">
        <v>26.946296916000001</v>
      </c>
      <c r="BB45">
        <v>27.196456332</v>
      </c>
      <c r="BC45">
        <v>27.446615747999999</v>
      </c>
      <c r="BD45">
        <v>27.696775164000002</v>
      </c>
      <c r="BE45">
        <v>27.946934580000001</v>
      </c>
      <c r="BF45">
        <v>28.276072920000001</v>
      </c>
      <c r="BG45">
        <v>28.605211260000001</v>
      </c>
      <c r="BH45">
        <v>28.934349600000001</v>
      </c>
      <c r="BI45">
        <v>29.263487940000001</v>
      </c>
      <c r="BJ45">
        <v>29.592626280000001</v>
      </c>
      <c r="BK45">
        <v>29.779496267999999</v>
      </c>
      <c r="BL45">
        <v>29.966366256000001</v>
      </c>
      <c r="BM45">
        <v>30.153236243999999</v>
      </c>
      <c r="BN45">
        <v>30.340106232</v>
      </c>
      <c r="BO45">
        <v>30.526976220000002</v>
      </c>
      <c r="BP45">
        <v>30.979925148</v>
      </c>
      <c r="BQ45">
        <v>31.432874076000001</v>
      </c>
      <c r="BR45">
        <v>31.885823003999999</v>
      </c>
      <c r="BS45">
        <v>32.338771932</v>
      </c>
      <c r="BT45">
        <v>32.791720859999998</v>
      </c>
      <c r="BU45">
        <v>32.955326292000002</v>
      </c>
      <c r="BV45">
        <v>33.118931723999999</v>
      </c>
      <c r="BW45">
        <v>33.282537155999997</v>
      </c>
      <c r="BX45">
        <v>33.446142588000001</v>
      </c>
      <c r="BY45">
        <v>33.609748019999998</v>
      </c>
      <c r="BZ45">
        <v>33.630791616000003</v>
      </c>
      <c r="CA45">
        <v>33.651835212000002</v>
      </c>
      <c r="CB45">
        <v>33.672878808</v>
      </c>
      <c r="CC45">
        <v>33.693922403999998</v>
      </c>
      <c r="CD45">
        <v>33.714965999999997</v>
      </c>
      <c r="CE45">
        <v>34.037005200000003</v>
      </c>
      <c r="CF45">
        <v>34.359044400000002</v>
      </c>
      <c r="CG45">
        <v>34.681083600000001</v>
      </c>
      <c r="CH45">
        <v>35.0031228</v>
      </c>
      <c r="CI45">
        <v>35.325161999999999</v>
      </c>
      <c r="CJ45">
        <v>35.454453600000001</v>
      </c>
      <c r="CK45">
        <v>35.583745200000003</v>
      </c>
      <c r="CL45">
        <v>35.713036799999998</v>
      </c>
      <c r="CM45">
        <v>35.8423284</v>
      </c>
      <c r="CN45">
        <v>35.971620000000001</v>
      </c>
      <c r="CO45">
        <v>38.332175268</v>
      </c>
      <c r="CP45">
        <v>40.692730535999999</v>
      </c>
      <c r="CQ45">
        <v>43.053285803999998</v>
      </c>
      <c r="CR45">
        <v>45.413841071999997</v>
      </c>
      <c r="CS45">
        <v>47.774396340000003</v>
      </c>
      <c r="CT45">
        <v>52.081630980000099</v>
      </c>
      <c r="CU45">
        <v>56.388865619999997</v>
      </c>
      <c r="CV45">
        <v>60.696100260000001</v>
      </c>
      <c r="CW45">
        <v>65.003334899999999</v>
      </c>
      <c r="CX45">
        <v>69.310569540000003</v>
      </c>
    </row>
    <row r="46" spans="1:102">
      <c r="A46" t="s">
        <v>8</v>
      </c>
      <c r="B46">
        <v>5</v>
      </c>
      <c r="C46">
        <v>32.176808424000001</v>
      </c>
      <c r="D46">
        <v>32.756494848000003</v>
      </c>
      <c r="E46">
        <v>33.336181271999997</v>
      </c>
      <c r="F46">
        <v>33.915867695999999</v>
      </c>
      <c r="G46">
        <v>34.495554120000001</v>
      </c>
      <c r="H46">
        <v>35.830858728000003</v>
      </c>
      <c r="I46">
        <v>37.166163335999997</v>
      </c>
      <c r="J46">
        <v>38.501467943999998</v>
      </c>
      <c r="K46">
        <v>39.836772551999999</v>
      </c>
      <c r="L46">
        <v>41.172077160000001</v>
      </c>
      <c r="M46">
        <v>41.441796887999999</v>
      </c>
      <c r="N46">
        <v>41.711516615999997</v>
      </c>
      <c r="O46">
        <v>41.981236344000003</v>
      </c>
      <c r="P46">
        <v>42.250956072000001</v>
      </c>
      <c r="Q46">
        <v>42.520675799999999</v>
      </c>
      <c r="R46">
        <v>42.568918224000001</v>
      </c>
      <c r="S46">
        <v>42.617160648000002</v>
      </c>
      <c r="T46">
        <v>42.665403071999997</v>
      </c>
      <c r="U46">
        <v>42.713645495999998</v>
      </c>
      <c r="V46">
        <v>42.761887919999999</v>
      </c>
      <c r="W46">
        <v>43.088591135999998</v>
      </c>
      <c r="X46">
        <v>43.415294351999997</v>
      </c>
      <c r="Y46">
        <v>43.741997568000002</v>
      </c>
      <c r="Z46">
        <v>44.068700784000001</v>
      </c>
      <c r="AA46">
        <v>44.395403999999999</v>
      </c>
      <c r="AB46">
        <v>45.362854175999999</v>
      </c>
      <c r="AC46">
        <v>46.330304351999999</v>
      </c>
      <c r="AD46">
        <v>47.297754527999999</v>
      </c>
      <c r="AE46">
        <v>48.265204703999999</v>
      </c>
      <c r="AF46">
        <v>49.232654879999998</v>
      </c>
      <c r="AG46">
        <v>49.233543263999998</v>
      </c>
      <c r="AH46">
        <v>49.234431647999997</v>
      </c>
      <c r="AI46">
        <v>49.235320031999997</v>
      </c>
      <c r="AJ46">
        <v>49.236208415999997</v>
      </c>
      <c r="AK46">
        <v>49.237096800000003</v>
      </c>
      <c r="AL46">
        <v>49.30785024</v>
      </c>
      <c r="AM46">
        <v>49.378603679999998</v>
      </c>
      <c r="AN46">
        <v>49.449357120000002</v>
      </c>
      <c r="AO46">
        <v>49.520110559999999</v>
      </c>
      <c r="AP46">
        <v>49.590864000000003</v>
      </c>
      <c r="AQ46">
        <v>49.87570212</v>
      </c>
      <c r="AR46">
        <v>50.160540240000003</v>
      </c>
      <c r="AS46">
        <v>50.445378359999999</v>
      </c>
      <c r="AT46">
        <v>50.730216480000003</v>
      </c>
      <c r="AU46">
        <v>51.015054599999999</v>
      </c>
      <c r="AV46">
        <v>51.071966699999997</v>
      </c>
      <c r="AW46">
        <v>51.128878800000003</v>
      </c>
      <c r="AX46">
        <v>51.185790900000001</v>
      </c>
      <c r="AY46">
        <v>51.242702999999999</v>
      </c>
      <c r="AZ46">
        <v>51.299615099999997</v>
      </c>
      <c r="BA46">
        <v>52.961250120000003</v>
      </c>
      <c r="BB46">
        <v>54.622885140000001</v>
      </c>
      <c r="BC46">
        <v>56.28452016</v>
      </c>
      <c r="BD46">
        <v>57.946155179999998</v>
      </c>
      <c r="BE46">
        <v>59.607790199999997</v>
      </c>
      <c r="BF46">
        <v>60.495777599999997</v>
      </c>
      <c r="BG46">
        <v>61.383764999999997</v>
      </c>
      <c r="BH46">
        <v>62.271752399999997</v>
      </c>
      <c r="BI46">
        <v>63.159739799999997</v>
      </c>
      <c r="BJ46">
        <v>64.047727199999997</v>
      </c>
      <c r="BK46">
        <v>64.611930360000002</v>
      </c>
      <c r="BL46">
        <v>65.176133519999993</v>
      </c>
      <c r="BM46">
        <v>65.740336679999999</v>
      </c>
      <c r="BN46">
        <v>66.304539840000004</v>
      </c>
      <c r="BO46">
        <v>66.868742999999995</v>
      </c>
      <c r="BP46">
        <v>67.116538680000005</v>
      </c>
      <c r="BQ46">
        <v>67.364334360000001</v>
      </c>
      <c r="BR46">
        <v>67.612130039999997</v>
      </c>
      <c r="BS46">
        <v>67.859925720000007</v>
      </c>
      <c r="BT46">
        <v>68.107721400000003</v>
      </c>
      <c r="BU46">
        <v>68.355437760000001</v>
      </c>
      <c r="BV46">
        <v>68.603154119999999</v>
      </c>
      <c r="BW46">
        <v>68.850870479999998</v>
      </c>
      <c r="BX46">
        <v>69.098586839999996</v>
      </c>
      <c r="BY46">
        <v>69.346303199999994</v>
      </c>
      <c r="BZ46">
        <v>72.353657544000001</v>
      </c>
      <c r="CA46">
        <v>75.361011887999993</v>
      </c>
      <c r="CB46">
        <v>78.368366232</v>
      </c>
      <c r="CC46">
        <v>81.375720576000006</v>
      </c>
      <c r="CD46">
        <v>84.383074919999999</v>
      </c>
      <c r="CE46">
        <v>86.716669319999994</v>
      </c>
      <c r="CF46">
        <v>89.050263720000004</v>
      </c>
      <c r="CG46">
        <v>91.383858119999999</v>
      </c>
      <c r="CH46">
        <v>93.717452519999995</v>
      </c>
      <c r="CI46">
        <v>96.051046920000005</v>
      </c>
      <c r="CJ46">
        <v>96.743304288000004</v>
      </c>
      <c r="CK46">
        <v>97.435561656000004</v>
      </c>
      <c r="CL46">
        <v>98.127819024000004</v>
      </c>
      <c r="CM46">
        <v>98.820076392000004</v>
      </c>
      <c r="CN46">
        <v>99.512333760000004</v>
      </c>
      <c r="CO46">
        <v>103.847441448</v>
      </c>
      <c r="CP46">
        <v>108.18254913600001</v>
      </c>
      <c r="CQ46">
        <v>112.517656824</v>
      </c>
      <c r="CR46">
        <v>116.85276451199999</v>
      </c>
      <c r="CS46">
        <v>121.1878722</v>
      </c>
      <c r="CT46">
        <v>123.19496961599999</v>
      </c>
      <c r="CU46">
        <v>125.202067032</v>
      </c>
      <c r="CV46">
        <v>127.209164448</v>
      </c>
      <c r="CW46">
        <v>129.21626186399999</v>
      </c>
      <c r="CX46">
        <v>131.22335928000001</v>
      </c>
    </row>
    <row r="47" spans="1:102">
      <c r="A47" t="s">
        <v>8</v>
      </c>
      <c r="B47">
        <v>6</v>
      </c>
      <c r="C47">
        <v>25.39358412</v>
      </c>
      <c r="D47">
        <v>26.924936039999999</v>
      </c>
      <c r="E47">
        <v>28.456287960000001</v>
      </c>
      <c r="F47">
        <v>29.98763988</v>
      </c>
      <c r="G47">
        <v>31.518991799999998</v>
      </c>
      <c r="H47">
        <v>31.868634360000001</v>
      </c>
      <c r="I47">
        <v>32.218276920000001</v>
      </c>
      <c r="J47">
        <v>32.56791948</v>
      </c>
      <c r="K47">
        <v>32.91756204</v>
      </c>
      <c r="L47">
        <v>33.267204599999999</v>
      </c>
      <c r="M47">
        <v>34.304075640000001</v>
      </c>
      <c r="N47">
        <v>35.340946680000002</v>
      </c>
      <c r="O47">
        <v>36.377817720000003</v>
      </c>
      <c r="P47">
        <v>37.414688759999997</v>
      </c>
      <c r="Q47">
        <v>38.451559799999998</v>
      </c>
      <c r="R47">
        <v>39.05891304</v>
      </c>
      <c r="S47">
        <v>39.666266280000002</v>
      </c>
      <c r="T47">
        <v>40.273619519999997</v>
      </c>
      <c r="U47">
        <v>40.880972759999999</v>
      </c>
      <c r="V47">
        <v>41.488326000000001</v>
      </c>
      <c r="W47">
        <v>41.72382708</v>
      </c>
      <c r="X47">
        <v>41.959328159999998</v>
      </c>
      <c r="Y47">
        <v>42.194829239999997</v>
      </c>
      <c r="Z47">
        <v>42.430330320000003</v>
      </c>
      <c r="AA47">
        <v>42.665831400000002</v>
      </c>
      <c r="AB47">
        <v>42.676460280000001</v>
      </c>
      <c r="AC47">
        <v>42.687089159999999</v>
      </c>
      <c r="AD47">
        <v>42.697718039999998</v>
      </c>
      <c r="AE47">
        <v>42.708346919999997</v>
      </c>
      <c r="AF47">
        <v>42.718975800000003</v>
      </c>
      <c r="AG47">
        <v>43.396527239999998</v>
      </c>
      <c r="AH47">
        <v>44.07407868</v>
      </c>
      <c r="AI47">
        <v>44.751630120000002</v>
      </c>
      <c r="AJ47">
        <v>45.429181560000004</v>
      </c>
      <c r="AK47">
        <v>46.106732999999998</v>
      </c>
      <c r="AL47">
        <v>46.238404199999998</v>
      </c>
      <c r="AM47">
        <v>46.370075399999998</v>
      </c>
      <c r="AN47">
        <v>46.501746599999997</v>
      </c>
      <c r="AO47">
        <v>46.633417799999997</v>
      </c>
      <c r="AP47">
        <v>46.765089000000003</v>
      </c>
      <c r="AQ47">
        <v>47.08490724</v>
      </c>
      <c r="AR47">
        <v>47.404725480000003</v>
      </c>
      <c r="AS47">
        <v>47.72454372</v>
      </c>
      <c r="AT47">
        <v>48.044361960000003</v>
      </c>
      <c r="AU47">
        <v>48.3641802</v>
      </c>
      <c r="AV47">
        <v>50.680006919999997</v>
      </c>
      <c r="AW47">
        <v>52.995833640000001</v>
      </c>
      <c r="AX47">
        <v>55.311660359999998</v>
      </c>
      <c r="AY47">
        <v>57.627487080000002</v>
      </c>
      <c r="AZ47">
        <v>59.943313799999999</v>
      </c>
      <c r="BA47">
        <v>60.160016040000002</v>
      </c>
      <c r="BB47">
        <v>60.376718279999999</v>
      </c>
      <c r="BC47">
        <v>60.593420520000002</v>
      </c>
      <c r="BD47">
        <v>60.810122759999999</v>
      </c>
      <c r="BE47">
        <v>61.026825000000002</v>
      </c>
      <c r="BF47">
        <v>61.567549440000001</v>
      </c>
      <c r="BG47">
        <v>62.108273879999999</v>
      </c>
      <c r="BH47">
        <v>62.648998319999997</v>
      </c>
      <c r="BI47">
        <v>63.189722760000002</v>
      </c>
      <c r="BJ47">
        <v>63.7304472</v>
      </c>
      <c r="BK47">
        <v>65.894376120000004</v>
      </c>
      <c r="BL47">
        <v>68.058305039999993</v>
      </c>
      <c r="BM47">
        <v>70.222233959999997</v>
      </c>
      <c r="BN47">
        <v>72.386162880000001</v>
      </c>
      <c r="BO47">
        <v>74.550091800000004</v>
      </c>
      <c r="BP47">
        <v>74.73482808</v>
      </c>
      <c r="BQ47">
        <v>74.919564359999995</v>
      </c>
      <c r="BR47">
        <v>75.104300640000005</v>
      </c>
      <c r="BS47">
        <v>75.289036920000001</v>
      </c>
      <c r="BT47">
        <v>75.473773199999997</v>
      </c>
      <c r="BU47">
        <v>77.473033799999996</v>
      </c>
      <c r="BV47">
        <v>79.472294399999996</v>
      </c>
      <c r="BW47">
        <v>81.471554999999995</v>
      </c>
      <c r="BX47">
        <v>83.470815599999995</v>
      </c>
      <c r="BY47">
        <v>85.470076199999994</v>
      </c>
      <c r="BZ47">
        <v>86.249633160000002</v>
      </c>
      <c r="CA47">
        <v>87.029190119999996</v>
      </c>
      <c r="CB47">
        <v>87.808747080000003</v>
      </c>
      <c r="CC47">
        <v>88.588304039999997</v>
      </c>
      <c r="CD47">
        <v>89.367861000000005</v>
      </c>
      <c r="CE47">
        <v>91.747698960000093</v>
      </c>
      <c r="CF47">
        <v>94.127536919999997</v>
      </c>
      <c r="CG47">
        <v>96.50737488</v>
      </c>
      <c r="CH47">
        <v>98.887212840000004</v>
      </c>
      <c r="CI47">
        <v>101.26705080000001</v>
      </c>
      <c r="CJ47">
        <v>102.30796716</v>
      </c>
      <c r="CK47">
        <v>103.34888352</v>
      </c>
      <c r="CL47">
        <v>104.38979988</v>
      </c>
      <c r="CM47">
        <v>105.43071624</v>
      </c>
      <c r="CN47">
        <v>106.47163260000001</v>
      </c>
      <c r="CO47">
        <v>113.05923792</v>
      </c>
      <c r="CP47">
        <v>119.64684324</v>
      </c>
      <c r="CQ47">
        <v>126.23444856</v>
      </c>
      <c r="CR47">
        <v>132.82205388</v>
      </c>
      <c r="CS47">
        <v>139.40965919999999</v>
      </c>
      <c r="CT47">
        <v>143.67493356</v>
      </c>
      <c r="CU47">
        <v>147.94020792000001</v>
      </c>
      <c r="CV47">
        <v>152.20548228000001</v>
      </c>
      <c r="CW47">
        <v>156.47075663999999</v>
      </c>
      <c r="CX47">
        <v>160.736031</v>
      </c>
    </row>
    <row r="48" spans="1:102">
      <c r="A48" t="s">
        <v>8</v>
      </c>
      <c r="B48">
        <v>7</v>
      </c>
      <c r="C48">
        <v>15.4285332</v>
      </c>
      <c r="D48">
        <v>16.232044800000001</v>
      </c>
      <c r="E48">
        <v>17.035556400000001</v>
      </c>
      <c r="F48">
        <v>17.839068000000001</v>
      </c>
      <c r="G48">
        <v>18.642579600000001</v>
      </c>
      <c r="H48">
        <v>19.108346640000001</v>
      </c>
      <c r="I48">
        <v>19.57411368</v>
      </c>
      <c r="J48">
        <v>20.039880719999999</v>
      </c>
      <c r="K48">
        <v>20.505647759999999</v>
      </c>
      <c r="L48">
        <v>20.971414800000002</v>
      </c>
      <c r="M48">
        <v>21.08817384</v>
      </c>
      <c r="N48">
        <v>21.204932880000001</v>
      </c>
      <c r="O48">
        <v>21.321691919999999</v>
      </c>
      <c r="P48">
        <v>21.438450960000001</v>
      </c>
      <c r="Q48">
        <v>21.555209999999999</v>
      </c>
      <c r="R48">
        <v>21.591697199999999</v>
      </c>
      <c r="S48">
        <v>21.628184399999999</v>
      </c>
      <c r="T48">
        <v>21.664671599999998</v>
      </c>
      <c r="U48">
        <v>21.701158800000002</v>
      </c>
      <c r="V48">
        <v>21.737646000000002</v>
      </c>
      <c r="W48">
        <v>21.812127480000001</v>
      </c>
      <c r="X48">
        <v>21.88660896</v>
      </c>
      <c r="Y48">
        <v>21.96109044</v>
      </c>
      <c r="Z48">
        <v>22.035571919999999</v>
      </c>
      <c r="AA48">
        <v>22.110053400000002</v>
      </c>
      <c r="AB48">
        <v>22.323265559999999</v>
      </c>
      <c r="AC48">
        <v>22.536477720000001</v>
      </c>
      <c r="AD48">
        <v>22.749689879999998</v>
      </c>
      <c r="AE48">
        <v>22.962902039999999</v>
      </c>
      <c r="AF48">
        <v>23.176114200000001</v>
      </c>
      <c r="AG48">
        <v>23.343558720000001</v>
      </c>
      <c r="AH48">
        <v>23.511003240000001</v>
      </c>
      <c r="AI48">
        <v>23.678447760000001</v>
      </c>
      <c r="AJ48">
        <v>23.845892280000001</v>
      </c>
      <c r="AK48">
        <v>24.013336800000001</v>
      </c>
      <c r="AL48">
        <v>24.487432439999999</v>
      </c>
      <c r="AM48">
        <v>24.961528080000001</v>
      </c>
      <c r="AN48">
        <v>25.435623719999999</v>
      </c>
      <c r="AO48">
        <v>25.90971936</v>
      </c>
      <c r="AP48">
        <v>26.383814999999998</v>
      </c>
      <c r="AQ48">
        <v>26.396823479999998</v>
      </c>
      <c r="AR48">
        <v>26.409831960000002</v>
      </c>
      <c r="AS48">
        <v>26.422840440000002</v>
      </c>
      <c r="AT48">
        <v>26.435848920000002</v>
      </c>
      <c r="AU48">
        <v>26.448857400000001</v>
      </c>
      <c r="AV48">
        <v>26.935882200000002</v>
      </c>
      <c r="AW48">
        <v>27.422906999999999</v>
      </c>
      <c r="AX48">
        <v>27.909931799999999</v>
      </c>
      <c r="AY48">
        <v>28.396956599999999</v>
      </c>
      <c r="AZ48">
        <v>28.8839814</v>
      </c>
      <c r="BA48">
        <v>29.025567599999999</v>
      </c>
      <c r="BB48">
        <v>29.167153800000001</v>
      </c>
      <c r="BC48">
        <v>29.30874</v>
      </c>
      <c r="BD48">
        <v>29.450326199999999</v>
      </c>
      <c r="BE48">
        <v>29.591912399999998</v>
      </c>
      <c r="BF48">
        <v>29.785453199999999</v>
      </c>
      <c r="BG48">
        <v>29.978994</v>
      </c>
      <c r="BH48">
        <v>30.172534800000001</v>
      </c>
      <c r="BI48">
        <v>30.366075599999999</v>
      </c>
      <c r="BJ48">
        <v>30.559616399999999</v>
      </c>
      <c r="BK48">
        <v>31.506379920000001</v>
      </c>
      <c r="BL48">
        <v>32.453143439999998</v>
      </c>
      <c r="BM48">
        <v>33.399906960000003</v>
      </c>
      <c r="BN48">
        <v>34.34667048</v>
      </c>
      <c r="BO48">
        <v>35.293433999999998</v>
      </c>
      <c r="BP48">
        <v>36.326021760000003</v>
      </c>
      <c r="BQ48">
        <v>37.358609520000002</v>
      </c>
      <c r="BR48">
        <v>38.39119728</v>
      </c>
      <c r="BS48">
        <v>39.423785039999999</v>
      </c>
      <c r="BT48">
        <v>40.456372799999997</v>
      </c>
      <c r="BU48">
        <v>41.012405999999999</v>
      </c>
      <c r="BV48">
        <v>41.5684392</v>
      </c>
      <c r="BW48">
        <v>42.124472400000002</v>
      </c>
      <c r="BX48">
        <v>42.680505599999996</v>
      </c>
      <c r="BY48">
        <v>43.236538799999998</v>
      </c>
      <c r="BZ48">
        <v>43.48068576</v>
      </c>
      <c r="CA48">
        <v>43.724832720000002</v>
      </c>
      <c r="CB48">
        <v>43.968979679999997</v>
      </c>
      <c r="CC48">
        <v>44.213126639999999</v>
      </c>
      <c r="CD48">
        <v>44.457273600000001</v>
      </c>
      <c r="CE48">
        <v>44.969284199999997</v>
      </c>
      <c r="CF48">
        <v>45.481294800000001</v>
      </c>
      <c r="CG48">
        <v>45.993305399999997</v>
      </c>
      <c r="CH48">
        <v>46.505316000000001</v>
      </c>
      <c r="CI48">
        <v>47.017326599999997</v>
      </c>
      <c r="CJ48">
        <v>48.232191720000003</v>
      </c>
      <c r="CK48">
        <v>49.447056840000002</v>
      </c>
      <c r="CL48">
        <v>50.661921960000001</v>
      </c>
      <c r="CM48">
        <v>51.87678708</v>
      </c>
      <c r="CN48">
        <v>53.091652199999999</v>
      </c>
      <c r="CO48">
        <v>55.064181959999999</v>
      </c>
      <c r="CP48">
        <v>57.03671172</v>
      </c>
      <c r="CQ48">
        <v>59.00924148</v>
      </c>
      <c r="CR48">
        <v>60.98177124</v>
      </c>
      <c r="CS48">
        <v>62.954301000000001</v>
      </c>
      <c r="CT48">
        <v>77.849803800000203</v>
      </c>
      <c r="CU48">
        <v>92.745306599999907</v>
      </c>
      <c r="CV48">
        <v>107.64080939999999</v>
      </c>
      <c r="CW48">
        <v>122.5363122</v>
      </c>
      <c r="CX48">
        <v>137.431815</v>
      </c>
    </row>
    <row r="49" spans="1:102">
      <c r="A49" t="s">
        <v>8</v>
      </c>
      <c r="B49">
        <v>8</v>
      </c>
      <c r="C49">
        <v>12.544854600000001</v>
      </c>
      <c r="D49">
        <v>12.906553799999999</v>
      </c>
      <c r="E49">
        <v>13.268253</v>
      </c>
      <c r="F49">
        <v>13.6299522</v>
      </c>
      <c r="G49">
        <v>13.9916514</v>
      </c>
      <c r="H49">
        <v>14.206846560000001</v>
      </c>
      <c r="I49">
        <v>14.422041719999999</v>
      </c>
      <c r="J49">
        <v>14.63723688</v>
      </c>
      <c r="K49">
        <v>14.85243204</v>
      </c>
      <c r="L49">
        <v>15.0676272</v>
      </c>
      <c r="M49">
        <v>15.197077439999999</v>
      </c>
      <c r="N49">
        <v>15.32652768</v>
      </c>
      <c r="O49">
        <v>15.45597792</v>
      </c>
      <c r="P49">
        <v>15.585428159999999</v>
      </c>
      <c r="Q49">
        <v>15.7148784</v>
      </c>
      <c r="R49">
        <v>15.730663079999999</v>
      </c>
      <c r="S49">
        <v>15.746447760000001</v>
      </c>
      <c r="T49">
        <v>15.76223244</v>
      </c>
      <c r="U49">
        <v>15.778017119999999</v>
      </c>
      <c r="V49">
        <v>15.793801800000001</v>
      </c>
      <c r="W49">
        <v>15.900249240000001</v>
      </c>
      <c r="X49">
        <v>16.006696680000001</v>
      </c>
      <c r="Y49">
        <v>16.113144120000001</v>
      </c>
      <c r="Z49">
        <v>16.219591560000001</v>
      </c>
      <c r="AA49">
        <v>16.326039000000002</v>
      </c>
      <c r="AB49">
        <v>16.576214279999999</v>
      </c>
      <c r="AC49">
        <v>16.826389559999999</v>
      </c>
      <c r="AD49">
        <v>17.07656484</v>
      </c>
      <c r="AE49">
        <v>17.32674012</v>
      </c>
      <c r="AF49">
        <v>17.576915400000001</v>
      </c>
      <c r="AG49">
        <v>17.7752154</v>
      </c>
      <c r="AH49">
        <v>17.9735154</v>
      </c>
      <c r="AI49">
        <v>18.1718154</v>
      </c>
      <c r="AJ49">
        <v>18.3701154</v>
      </c>
      <c r="AK49">
        <v>18.568415399999999</v>
      </c>
      <c r="AL49">
        <v>18.660743879999998</v>
      </c>
      <c r="AM49">
        <v>18.753072360000001</v>
      </c>
      <c r="AN49">
        <v>18.84540084</v>
      </c>
      <c r="AO49">
        <v>18.937729319999999</v>
      </c>
      <c r="AP49">
        <v>19.030057800000002</v>
      </c>
      <c r="AQ49">
        <v>19.23795552</v>
      </c>
      <c r="AR49">
        <v>19.445853240000002</v>
      </c>
      <c r="AS49">
        <v>19.65375096</v>
      </c>
      <c r="AT49">
        <v>19.861648679999998</v>
      </c>
      <c r="AU49">
        <v>20.0695464</v>
      </c>
      <c r="AV49">
        <v>20.11880412</v>
      </c>
      <c r="AW49">
        <v>20.16806184</v>
      </c>
      <c r="AX49">
        <v>20.21731956</v>
      </c>
      <c r="AY49">
        <v>20.26657728</v>
      </c>
      <c r="AZ49">
        <v>20.315835</v>
      </c>
      <c r="BA49">
        <v>20.427834839999999</v>
      </c>
      <c r="BB49">
        <v>20.539834679999998</v>
      </c>
      <c r="BC49">
        <v>20.651834520000001</v>
      </c>
      <c r="BD49">
        <v>20.763834360000001</v>
      </c>
      <c r="BE49">
        <v>20.8758342</v>
      </c>
      <c r="BF49">
        <v>20.908196759999999</v>
      </c>
      <c r="BG49">
        <v>20.940559319999998</v>
      </c>
      <c r="BH49">
        <v>20.972921880000001</v>
      </c>
      <c r="BI49">
        <v>21.005284440000001</v>
      </c>
      <c r="BJ49">
        <v>21.037647</v>
      </c>
      <c r="BK49">
        <v>21.328830719999999</v>
      </c>
      <c r="BL49">
        <v>21.620014439999999</v>
      </c>
      <c r="BM49">
        <v>21.911198160000001</v>
      </c>
      <c r="BN49">
        <v>22.202381880000001</v>
      </c>
      <c r="BO49">
        <v>22.4935656</v>
      </c>
      <c r="BP49">
        <v>22.963060680000002</v>
      </c>
      <c r="BQ49">
        <v>23.43255576</v>
      </c>
      <c r="BR49">
        <v>23.902050840000001</v>
      </c>
      <c r="BS49">
        <v>24.371545919999999</v>
      </c>
      <c r="BT49">
        <v>24.841041000000001</v>
      </c>
      <c r="BU49">
        <v>24.993573359999999</v>
      </c>
      <c r="BV49">
        <v>25.146105720000001</v>
      </c>
      <c r="BW49">
        <v>25.29863808</v>
      </c>
      <c r="BX49">
        <v>25.451170439999999</v>
      </c>
      <c r="BY49">
        <v>25.603702800000001</v>
      </c>
      <c r="BZ49">
        <v>26.135464079999998</v>
      </c>
      <c r="CA49">
        <v>26.66722536</v>
      </c>
      <c r="CB49">
        <v>27.198986640000001</v>
      </c>
      <c r="CC49">
        <v>27.730747919999999</v>
      </c>
      <c r="CD49">
        <v>28.2625092</v>
      </c>
      <c r="CE49">
        <v>28.311291000000001</v>
      </c>
      <c r="CF49">
        <v>28.360072800000001</v>
      </c>
      <c r="CG49">
        <v>28.408854600000002</v>
      </c>
      <c r="CH49">
        <v>28.457636399999998</v>
      </c>
      <c r="CI49">
        <v>28.506418199999999</v>
      </c>
      <c r="CJ49">
        <v>28.901431800000001</v>
      </c>
      <c r="CK49">
        <v>29.2964454</v>
      </c>
      <c r="CL49">
        <v>29.691458999999998</v>
      </c>
      <c r="CM49">
        <v>30.0864726</v>
      </c>
      <c r="CN49">
        <v>30.481486199999999</v>
      </c>
      <c r="CO49">
        <v>31.842062160000001</v>
      </c>
      <c r="CP49">
        <v>33.202638120000003</v>
      </c>
      <c r="CQ49">
        <v>34.563214080000002</v>
      </c>
      <c r="CR49">
        <v>35.92379004</v>
      </c>
      <c r="CS49">
        <v>37.284365999999999</v>
      </c>
      <c r="CT49">
        <v>41.543056800000102</v>
      </c>
      <c r="CU49">
        <v>45.801747599999999</v>
      </c>
      <c r="CV49">
        <v>50.060438400000002</v>
      </c>
      <c r="CW49">
        <v>54.319129199999999</v>
      </c>
      <c r="CX49">
        <v>58.577820000000003</v>
      </c>
    </row>
    <row r="50" spans="1:102">
      <c r="A50" t="s">
        <v>8</v>
      </c>
      <c r="B50">
        <v>9</v>
      </c>
      <c r="C50">
        <v>10.842806039999999</v>
      </c>
      <c r="D50">
        <v>11.095598880000001</v>
      </c>
      <c r="E50">
        <v>11.34839172</v>
      </c>
      <c r="F50">
        <v>11.60118456</v>
      </c>
      <c r="G50">
        <v>11.8539774</v>
      </c>
      <c r="H50">
        <v>11.997387959999999</v>
      </c>
      <c r="I50">
        <v>12.140798520000001</v>
      </c>
      <c r="J50">
        <v>12.28420908</v>
      </c>
      <c r="K50">
        <v>12.42761964</v>
      </c>
      <c r="L50">
        <v>12.571030199999999</v>
      </c>
      <c r="M50">
        <v>12.64027656</v>
      </c>
      <c r="N50">
        <v>12.70952292</v>
      </c>
      <c r="O50">
        <v>12.778769280000001</v>
      </c>
      <c r="P50">
        <v>12.84801564</v>
      </c>
      <c r="Q50">
        <v>12.917261999999999</v>
      </c>
      <c r="R50">
        <v>13.034417639999999</v>
      </c>
      <c r="S50">
        <v>13.151573279999999</v>
      </c>
      <c r="T50">
        <v>13.268728919999999</v>
      </c>
      <c r="U50">
        <v>13.385884559999999</v>
      </c>
      <c r="V50">
        <v>13.503040199999999</v>
      </c>
      <c r="W50">
        <v>13.731878399999999</v>
      </c>
      <c r="X50">
        <v>13.9607166</v>
      </c>
      <c r="Y50">
        <v>14.1895548</v>
      </c>
      <c r="Z50">
        <v>14.418393</v>
      </c>
      <c r="AA50">
        <v>14.6472312</v>
      </c>
      <c r="AB50">
        <v>14.72440956</v>
      </c>
      <c r="AC50">
        <v>14.801587919999999</v>
      </c>
      <c r="AD50">
        <v>14.878766280000001</v>
      </c>
      <c r="AE50">
        <v>14.95594464</v>
      </c>
      <c r="AF50">
        <v>15.033123</v>
      </c>
      <c r="AG50">
        <v>15.046607399999999</v>
      </c>
      <c r="AH50">
        <v>15.0600918</v>
      </c>
      <c r="AI50">
        <v>15.0735762</v>
      </c>
      <c r="AJ50">
        <v>15.087060599999999</v>
      </c>
      <c r="AK50">
        <v>15.100545</v>
      </c>
      <c r="AL50">
        <v>15.11712288</v>
      </c>
      <c r="AM50">
        <v>15.13370076</v>
      </c>
      <c r="AN50">
        <v>15.15027864</v>
      </c>
      <c r="AO50">
        <v>15.16685652</v>
      </c>
      <c r="AP50">
        <v>15.183434399999999</v>
      </c>
      <c r="AQ50">
        <v>15.355558800000001</v>
      </c>
      <c r="AR50">
        <v>15.5276832</v>
      </c>
      <c r="AS50">
        <v>15.6998076</v>
      </c>
      <c r="AT50">
        <v>15.871931999999999</v>
      </c>
      <c r="AU50">
        <v>16.044056399999999</v>
      </c>
      <c r="AV50">
        <v>16.102039319999999</v>
      </c>
      <c r="AW50">
        <v>16.16002224</v>
      </c>
      <c r="AX50">
        <v>16.218005160000001</v>
      </c>
      <c r="AY50">
        <v>16.275988080000001</v>
      </c>
      <c r="AZ50">
        <v>16.333970999999998</v>
      </c>
      <c r="BA50">
        <v>16.34126844</v>
      </c>
      <c r="BB50">
        <v>16.348565879999999</v>
      </c>
      <c r="BC50">
        <v>16.355863320000001</v>
      </c>
      <c r="BD50">
        <v>16.36316076</v>
      </c>
      <c r="BE50">
        <v>16.370458200000002</v>
      </c>
      <c r="BF50">
        <v>16.397427</v>
      </c>
      <c r="BG50">
        <v>16.424395799999999</v>
      </c>
      <c r="BH50">
        <v>16.451364600000002</v>
      </c>
      <c r="BI50">
        <v>16.4783334</v>
      </c>
      <c r="BJ50">
        <v>16.505302199999999</v>
      </c>
      <c r="BK50">
        <v>16.73636136</v>
      </c>
      <c r="BL50">
        <v>16.967420520000001</v>
      </c>
      <c r="BM50">
        <v>17.198479679999998</v>
      </c>
      <c r="BN50">
        <v>17.429538839999999</v>
      </c>
      <c r="BO50">
        <v>17.660598</v>
      </c>
      <c r="BP50">
        <v>17.740314600000001</v>
      </c>
      <c r="BQ50">
        <v>17.820031199999999</v>
      </c>
      <c r="BR50">
        <v>17.8997478</v>
      </c>
      <c r="BS50">
        <v>17.979464400000001</v>
      </c>
      <c r="BT50">
        <v>18.059180999999999</v>
      </c>
      <c r="BU50">
        <v>18.45490848</v>
      </c>
      <c r="BV50">
        <v>18.850635960000002</v>
      </c>
      <c r="BW50">
        <v>19.24636344</v>
      </c>
      <c r="BX50">
        <v>19.642090920000001</v>
      </c>
      <c r="BY50">
        <v>20.037818399999999</v>
      </c>
      <c r="BZ50">
        <v>20.299415759999999</v>
      </c>
      <c r="CA50">
        <v>20.561013119999998</v>
      </c>
      <c r="CB50">
        <v>20.822610480000002</v>
      </c>
      <c r="CC50">
        <v>21.084207840000001</v>
      </c>
      <c r="CD50">
        <v>21.345805200000001</v>
      </c>
      <c r="CE50">
        <v>21.471448079999998</v>
      </c>
      <c r="CF50">
        <v>21.597090959999999</v>
      </c>
      <c r="CG50">
        <v>21.72273384</v>
      </c>
      <c r="CH50">
        <v>21.848376720000001</v>
      </c>
      <c r="CI50">
        <v>21.974019599999998</v>
      </c>
      <c r="CJ50">
        <v>22.291061639999999</v>
      </c>
      <c r="CK50">
        <v>22.608103679999999</v>
      </c>
      <c r="CL50">
        <v>22.92514572</v>
      </c>
      <c r="CM50">
        <v>23.24218776</v>
      </c>
      <c r="CN50">
        <v>23.559229800000001</v>
      </c>
      <c r="CO50">
        <v>24.675420840000001</v>
      </c>
      <c r="CP50">
        <v>25.791611880000001</v>
      </c>
      <c r="CQ50">
        <v>26.907802920000002</v>
      </c>
      <c r="CR50">
        <v>28.023993959999999</v>
      </c>
      <c r="CS50">
        <v>29.140184999999999</v>
      </c>
      <c r="CT50">
        <v>30.728726640000001</v>
      </c>
      <c r="CU50">
        <v>32.31726828</v>
      </c>
      <c r="CV50">
        <v>33.905809920000003</v>
      </c>
      <c r="CW50">
        <v>35.494351559999998</v>
      </c>
      <c r="CX50">
        <v>37.082893200000001</v>
      </c>
    </row>
    <row r="51" spans="1:102">
      <c r="A51" t="s">
        <v>8</v>
      </c>
      <c r="B51">
        <v>10</v>
      </c>
      <c r="C51">
        <v>10.471953312</v>
      </c>
      <c r="D51">
        <v>10.817360184</v>
      </c>
      <c r="E51">
        <v>11.162767056</v>
      </c>
      <c r="F51">
        <v>11.508173928</v>
      </c>
      <c r="G51">
        <v>11.8535808</v>
      </c>
      <c r="H51">
        <v>12.015393599999999</v>
      </c>
      <c r="I51">
        <v>12.177206399999999</v>
      </c>
      <c r="J51">
        <v>12.339019199999999</v>
      </c>
      <c r="K51">
        <v>12.500832000000001</v>
      </c>
      <c r="L51">
        <v>12.662644800000001</v>
      </c>
      <c r="M51">
        <v>12.71927928</v>
      </c>
      <c r="N51">
        <v>12.77591376</v>
      </c>
      <c r="O51">
        <v>12.832548239999999</v>
      </c>
      <c r="P51">
        <v>12.889182720000001</v>
      </c>
      <c r="Q51">
        <v>12.9458172</v>
      </c>
      <c r="R51">
        <v>12.95993616</v>
      </c>
      <c r="S51">
        <v>12.974055119999999</v>
      </c>
      <c r="T51">
        <v>12.98817408</v>
      </c>
      <c r="U51">
        <v>13.00229304</v>
      </c>
      <c r="V51">
        <v>13.016412000000001</v>
      </c>
      <c r="W51">
        <v>13.07851956</v>
      </c>
      <c r="X51">
        <v>13.14062712</v>
      </c>
      <c r="Y51">
        <v>13.202734680000001</v>
      </c>
      <c r="Z51">
        <v>13.26484224</v>
      </c>
      <c r="AA51">
        <v>13.3269498</v>
      </c>
      <c r="AB51">
        <v>13.400281140000001</v>
      </c>
      <c r="AC51">
        <v>13.47361248</v>
      </c>
      <c r="AD51">
        <v>13.546943819999999</v>
      </c>
      <c r="AE51">
        <v>13.62027516</v>
      </c>
      <c r="AF51">
        <v>13.6936065</v>
      </c>
      <c r="AG51">
        <v>13.7273175</v>
      </c>
      <c r="AH51">
        <v>13.7610285</v>
      </c>
      <c r="AI51">
        <v>13.7947395</v>
      </c>
      <c r="AJ51">
        <v>13.828450500000001</v>
      </c>
      <c r="AK51">
        <v>13.862161499999999</v>
      </c>
      <c r="AL51">
        <v>13.94937384</v>
      </c>
      <c r="AM51">
        <v>14.03658618</v>
      </c>
      <c r="AN51">
        <v>14.123798519999999</v>
      </c>
      <c r="AO51">
        <v>14.21101086</v>
      </c>
      <c r="AP51">
        <v>14.298223200000001</v>
      </c>
      <c r="AQ51">
        <v>14.3263818</v>
      </c>
      <c r="AR51">
        <v>14.354540399999999</v>
      </c>
      <c r="AS51">
        <v>14.382699000000001</v>
      </c>
      <c r="AT51">
        <v>14.4108576</v>
      </c>
      <c r="AU51">
        <v>14.439016199999999</v>
      </c>
      <c r="AV51">
        <v>14.577167844</v>
      </c>
      <c r="AW51">
        <v>14.715319488</v>
      </c>
      <c r="AX51">
        <v>14.853471131999999</v>
      </c>
      <c r="AY51">
        <v>14.991622776</v>
      </c>
      <c r="AZ51">
        <v>15.12977442</v>
      </c>
      <c r="BA51">
        <v>15.186004368000001</v>
      </c>
      <c r="BB51">
        <v>15.242234315999999</v>
      </c>
      <c r="BC51">
        <v>15.298464264</v>
      </c>
      <c r="BD51">
        <v>15.354694212</v>
      </c>
      <c r="BE51">
        <v>15.41092416</v>
      </c>
      <c r="BF51">
        <v>15.440383607999999</v>
      </c>
      <c r="BG51">
        <v>15.469843056</v>
      </c>
      <c r="BH51">
        <v>15.499302503999999</v>
      </c>
      <c r="BI51">
        <v>15.528761952</v>
      </c>
      <c r="BJ51">
        <v>15.558221400000001</v>
      </c>
      <c r="BK51">
        <v>15.7184478</v>
      </c>
      <c r="BL51">
        <v>15.878674200000001</v>
      </c>
      <c r="BM51">
        <v>16.038900600000002</v>
      </c>
      <c r="BN51">
        <v>16.199127000000001</v>
      </c>
      <c r="BO51">
        <v>16.3593534</v>
      </c>
      <c r="BP51">
        <v>16.387115399999999</v>
      </c>
      <c r="BQ51">
        <v>16.414877400000002</v>
      </c>
      <c r="BR51">
        <v>16.442639400000001</v>
      </c>
      <c r="BS51">
        <v>16.4704014</v>
      </c>
      <c r="BT51">
        <v>16.498163399999999</v>
      </c>
      <c r="BU51">
        <v>16.809970320000001</v>
      </c>
      <c r="BV51">
        <v>17.12177724</v>
      </c>
      <c r="BW51">
        <v>17.433584159999999</v>
      </c>
      <c r="BX51">
        <v>17.745391080000001</v>
      </c>
      <c r="BY51">
        <v>18.057198</v>
      </c>
      <c r="BZ51">
        <v>18.176011427999999</v>
      </c>
      <c r="CA51">
        <v>18.294824856000002</v>
      </c>
      <c r="CB51">
        <v>18.413638284000001</v>
      </c>
      <c r="CC51">
        <v>18.532451712</v>
      </c>
      <c r="CD51">
        <v>18.65126514</v>
      </c>
      <c r="CE51">
        <v>18.796349352</v>
      </c>
      <c r="CF51">
        <v>18.941433564</v>
      </c>
      <c r="CG51">
        <v>19.086517776000001</v>
      </c>
      <c r="CH51">
        <v>19.231601988000001</v>
      </c>
      <c r="CI51">
        <v>19.376686200000002</v>
      </c>
      <c r="CJ51">
        <v>19.636229172</v>
      </c>
      <c r="CK51">
        <v>19.895772143999999</v>
      </c>
      <c r="CL51">
        <v>20.155315116000001</v>
      </c>
      <c r="CM51">
        <v>20.414858087999999</v>
      </c>
      <c r="CN51">
        <v>20.674401060000001</v>
      </c>
      <c r="CO51">
        <v>21.566243411999999</v>
      </c>
      <c r="CP51">
        <v>22.458085764</v>
      </c>
      <c r="CQ51">
        <v>23.349928116000001</v>
      </c>
      <c r="CR51">
        <v>24.241770467999999</v>
      </c>
      <c r="CS51">
        <v>25.13361282</v>
      </c>
      <c r="CT51">
        <v>26.558382456</v>
      </c>
      <c r="CU51">
        <v>27.983152092000001</v>
      </c>
      <c r="CV51">
        <v>29.407921728000002</v>
      </c>
      <c r="CW51">
        <v>30.832691363999999</v>
      </c>
      <c r="CX51">
        <v>32.257460999999999</v>
      </c>
    </row>
    <row r="52" spans="1:102">
      <c r="A52" t="s">
        <v>8</v>
      </c>
      <c r="B52">
        <v>11</v>
      </c>
      <c r="C52">
        <v>9.4294029600000009</v>
      </c>
      <c r="D52">
        <v>9.6132667200000004</v>
      </c>
      <c r="E52">
        <v>9.7971304799999999</v>
      </c>
      <c r="F52">
        <v>9.9809942399999994</v>
      </c>
      <c r="G52">
        <v>10.164858000000001</v>
      </c>
      <c r="H52">
        <v>10.255124159999999</v>
      </c>
      <c r="I52">
        <v>10.34539032</v>
      </c>
      <c r="J52">
        <v>10.43565648</v>
      </c>
      <c r="K52">
        <v>10.525922639999999</v>
      </c>
      <c r="L52">
        <v>10.6161888</v>
      </c>
      <c r="M52">
        <v>10.618552535999999</v>
      </c>
      <c r="N52">
        <v>10.620916272000001</v>
      </c>
      <c r="O52">
        <v>10.623280008</v>
      </c>
      <c r="P52">
        <v>10.625643744</v>
      </c>
      <c r="Q52">
        <v>10.628007480000001</v>
      </c>
      <c r="R52">
        <v>10.779635592</v>
      </c>
      <c r="S52">
        <v>10.931263703999999</v>
      </c>
      <c r="T52">
        <v>11.082891816</v>
      </c>
      <c r="U52">
        <v>11.234519927999999</v>
      </c>
      <c r="V52">
        <v>11.38614804</v>
      </c>
      <c r="W52">
        <v>11.425871495999999</v>
      </c>
      <c r="X52">
        <v>11.465594952</v>
      </c>
      <c r="Y52">
        <v>11.505318408000001</v>
      </c>
      <c r="Z52">
        <v>11.545041864</v>
      </c>
      <c r="AA52">
        <v>11.584765320000001</v>
      </c>
      <c r="AB52">
        <v>11.625083675999999</v>
      </c>
      <c r="AC52">
        <v>11.665402031999999</v>
      </c>
      <c r="AD52">
        <v>11.705720388</v>
      </c>
      <c r="AE52">
        <v>11.746038744</v>
      </c>
      <c r="AF52">
        <v>11.7863571</v>
      </c>
      <c r="AG52">
        <v>11.88998868</v>
      </c>
      <c r="AH52">
        <v>11.99362026</v>
      </c>
      <c r="AI52">
        <v>12.09725184</v>
      </c>
      <c r="AJ52">
        <v>12.20088342</v>
      </c>
      <c r="AK52">
        <v>12.304515</v>
      </c>
      <c r="AL52">
        <v>12.306196584</v>
      </c>
      <c r="AM52">
        <v>12.307878168</v>
      </c>
      <c r="AN52">
        <v>12.309559752</v>
      </c>
      <c r="AO52">
        <v>12.311241336</v>
      </c>
      <c r="AP52">
        <v>12.31292292</v>
      </c>
      <c r="AQ52">
        <v>12.456952176</v>
      </c>
      <c r="AR52">
        <v>12.600981431999999</v>
      </c>
      <c r="AS52">
        <v>12.745010688000001</v>
      </c>
      <c r="AT52">
        <v>12.889039944</v>
      </c>
      <c r="AU52">
        <v>13.0330692</v>
      </c>
      <c r="AV52">
        <v>13.04560176</v>
      </c>
      <c r="AW52">
        <v>13.058134320000001</v>
      </c>
      <c r="AX52">
        <v>13.070666879999999</v>
      </c>
      <c r="AY52">
        <v>13.08319944</v>
      </c>
      <c r="AZ52">
        <v>13.095732</v>
      </c>
      <c r="BA52">
        <v>13.139358</v>
      </c>
      <c r="BB52">
        <v>13.182983999999999</v>
      </c>
      <c r="BC52">
        <v>13.226610000000001</v>
      </c>
      <c r="BD52">
        <v>13.270236000000001</v>
      </c>
      <c r="BE52">
        <v>13.313862</v>
      </c>
      <c r="BF52">
        <v>13.384004676</v>
      </c>
      <c r="BG52">
        <v>13.454147352</v>
      </c>
      <c r="BH52">
        <v>13.524290027999999</v>
      </c>
      <c r="BI52">
        <v>13.594432704000001</v>
      </c>
      <c r="BJ52">
        <v>13.66457538</v>
      </c>
      <c r="BK52">
        <v>13.753913495999999</v>
      </c>
      <c r="BL52">
        <v>13.843251612</v>
      </c>
      <c r="BM52">
        <v>13.932589728</v>
      </c>
      <c r="BN52">
        <v>14.021927844</v>
      </c>
      <c r="BO52">
        <v>14.111265960000001</v>
      </c>
      <c r="BP52">
        <v>14.345212368</v>
      </c>
      <c r="BQ52">
        <v>14.579158776</v>
      </c>
      <c r="BR52">
        <v>14.813105183999999</v>
      </c>
      <c r="BS52">
        <v>15.047051592000001</v>
      </c>
      <c r="BT52">
        <v>15.280998</v>
      </c>
      <c r="BU52">
        <v>15.359524800000001</v>
      </c>
      <c r="BV52">
        <v>15.4380516</v>
      </c>
      <c r="BW52">
        <v>15.5165784</v>
      </c>
      <c r="BX52">
        <v>15.595105200000001</v>
      </c>
      <c r="BY52">
        <v>15.673632</v>
      </c>
      <c r="BZ52">
        <v>15.699014399999999</v>
      </c>
      <c r="CA52">
        <v>15.724396799999999</v>
      </c>
      <c r="CB52">
        <v>15.749779200000001</v>
      </c>
      <c r="CC52">
        <v>15.775161600000001</v>
      </c>
      <c r="CD52">
        <v>15.800544</v>
      </c>
      <c r="CE52">
        <v>15.96069108</v>
      </c>
      <c r="CF52">
        <v>16.120838160000002</v>
      </c>
      <c r="CG52">
        <v>16.28098524</v>
      </c>
      <c r="CH52">
        <v>16.441132320000001</v>
      </c>
      <c r="CI52">
        <v>16.601279399999999</v>
      </c>
      <c r="CJ52">
        <v>17.051840796</v>
      </c>
      <c r="CK52">
        <v>17.502402192000002</v>
      </c>
      <c r="CL52">
        <v>17.952963587999999</v>
      </c>
      <c r="CM52">
        <v>18.403524984000001</v>
      </c>
      <c r="CN52">
        <v>18.854086379999998</v>
      </c>
      <c r="CO52">
        <v>19.458560303999999</v>
      </c>
      <c r="CP52">
        <v>20.063034227999999</v>
      </c>
      <c r="CQ52">
        <v>20.667508152</v>
      </c>
      <c r="CR52">
        <v>21.271982076</v>
      </c>
      <c r="CS52">
        <v>21.876456000000001</v>
      </c>
      <c r="CT52">
        <v>22.763015639999999</v>
      </c>
      <c r="CU52">
        <v>23.649575280000001</v>
      </c>
      <c r="CV52">
        <v>24.536134919999999</v>
      </c>
      <c r="CW52">
        <v>25.42269456</v>
      </c>
      <c r="CX52">
        <v>26.309254200000002</v>
      </c>
    </row>
    <row r="53" spans="1:102">
      <c r="A53" t="s">
        <v>8</v>
      </c>
      <c r="B53">
        <v>12</v>
      </c>
      <c r="C53">
        <v>9.0661966799999991</v>
      </c>
      <c r="D53">
        <v>9.0867405600000009</v>
      </c>
      <c r="E53">
        <v>9.1072844400000008</v>
      </c>
      <c r="F53">
        <v>9.1278283200000008</v>
      </c>
      <c r="G53">
        <v>9.1483722000000007</v>
      </c>
      <c r="H53">
        <v>9.2454281520000006</v>
      </c>
      <c r="I53">
        <v>9.3424841040000004</v>
      </c>
      <c r="J53">
        <v>9.4395400560000002</v>
      </c>
      <c r="K53">
        <v>9.5365960080000001</v>
      </c>
      <c r="L53">
        <v>9.6336519599999999</v>
      </c>
      <c r="M53">
        <v>9.7670999280000004</v>
      </c>
      <c r="N53">
        <v>9.9005478960000008</v>
      </c>
      <c r="O53">
        <v>10.033995864</v>
      </c>
      <c r="P53">
        <v>10.167443832</v>
      </c>
      <c r="Q53">
        <v>10.3008918</v>
      </c>
      <c r="R53">
        <v>10.311298583999999</v>
      </c>
      <c r="S53">
        <v>10.321705368</v>
      </c>
      <c r="T53">
        <v>10.332112152000001</v>
      </c>
      <c r="U53">
        <v>10.342518935999999</v>
      </c>
      <c r="V53">
        <v>10.35292572</v>
      </c>
      <c r="W53">
        <v>10.491799176000001</v>
      </c>
      <c r="X53">
        <v>10.630672632</v>
      </c>
      <c r="Y53">
        <v>10.769546088</v>
      </c>
      <c r="Z53">
        <v>10.908419543999999</v>
      </c>
      <c r="AA53">
        <v>11.047293</v>
      </c>
      <c r="AB53">
        <v>11.057953608</v>
      </c>
      <c r="AC53">
        <v>11.068614216</v>
      </c>
      <c r="AD53">
        <v>11.079274824000001</v>
      </c>
      <c r="AE53">
        <v>11.089935432000001</v>
      </c>
      <c r="AF53">
        <v>11.100596039999999</v>
      </c>
      <c r="AG53">
        <v>11.159832216</v>
      </c>
      <c r="AH53">
        <v>11.219068392000001</v>
      </c>
      <c r="AI53">
        <v>11.278304567999999</v>
      </c>
      <c r="AJ53">
        <v>11.337540744</v>
      </c>
      <c r="AK53">
        <v>11.396776920000001</v>
      </c>
      <c r="AL53">
        <v>11.482815324000001</v>
      </c>
      <c r="AM53">
        <v>11.568853728000001</v>
      </c>
      <c r="AN53">
        <v>11.654892132000001</v>
      </c>
      <c r="AO53">
        <v>11.740930536</v>
      </c>
      <c r="AP53">
        <v>11.82696894</v>
      </c>
      <c r="AQ53">
        <v>11.894319552000001</v>
      </c>
      <c r="AR53">
        <v>11.961670163999999</v>
      </c>
      <c r="AS53">
        <v>12.029020775999999</v>
      </c>
      <c r="AT53">
        <v>12.096371388</v>
      </c>
      <c r="AU53">
        <v>12.163722</v>
      </c>
      <c r="AV53">
        <v>12.17712708</v>
      </c>
      <c r="AW53">
        <v>12.19053216</v>
      </c>
      <c r="AX53">
        <v>12.20393724</v>
      </c>
      <c r="AY53">
        <v>12.21734232</v>
      </c>
      <c r="AZ53">
        <v>12.2307474</v>
      </c>
      <c r="BA53">
        <v>12.24018648</v>
      </c>
      <c r="BB53">
        <v>12.24962556</v>
      </c>
      <c r="BC53">
        <v>12.25906464</v>
      </c>
      <c r="BD53">
        <v>12.26850372</v>
      </c>
      <c r="BE53">
        <v>12.2779428</v>
      </c>
      <c r="BF53">
        <v>12.388276919999999</v>
      </c>
      <c r="BG53">
        <v>12.49861104</v>
      </c>
      <c r="BH53">
        <v>12.608945159999999</v>
      </c>
      <c r="BI53">
        <v>12.71927928</v>
      </c>
      <c r="BJ53">
        <v>12.8296134</v>
      </c>
      <c r="BK53">
        <v>12.951845519999999</v>
      </c>
      <c r="BL53">
        <v>13.07407764</v>
      </c>
      <c r="BM53">
        <v>13.19630976</v>
      </c>
      <c r="BN53">
        <v>13.31854188</v>
      </c>
      <c r="BO53">
        <v>13.440773999999999</v>
      </c>
      <c r="BP53">
        <v>13.514541599999999</v>
      </c>
      <c r="BQ53">
        <v>13.588309199999999</v>
      </c>
      <c r="BR53">
        <v>13.662076799999999</v>
      </c>
      <c r="BS53">
        <v>13.7358444</v>
      </c>
      <c r="BT53">
        <v>13.809612</v>
      </c>
      <c r="BU53">
        <v>13.887028320000001</v>
      </c>
      <c r="BV53">
        <v>13.96444464</v>
      </c>
      <c r="BW53">
        <v>14.041860959999999</v>
      </c>
      <c r="BX53">
        <v>14.11927728</v>
      </c>
      <c r="BY53">
        <v>14.1966936</v>
      </c>
      <c r="BZ53">
        <v>14.292988080000001</v>
      </c>
      <c r="CA53">
        <v>14.38928256</v>
      </c>
      <c r="CB53">
        <v>14.485577040000001</v>
      </c>
      <c r="CC53">
        <v>14.58187152</v>
      </c>
      <c r="CD53">
        <v>14.678165999999999</v>
      </c>
      <c r="CE53">
        <v>14.730778956</v>
      </c>
      <c r="CF53">
        <v>14.783391912000001</v>
      </c>
      <c r="CG53">
        <v>14.836004868</v>
      </c>
      <c r="CH53">
        <v>14.888617824000001</v>
      </c>
      <c r="CI53">
        <v>14.94123078</v>
      </c>
      <c r="CJ53">
        <v>15.478917264</v>
      </c>
      <c r="CK53">
        <v>16.016603748000001</v>
      </c>
      <c r="CL53">
        <v>16.554290232</v>
      </c>
      <c r="CM53">
        <v>17.091976716000001</v>
      </c>
      <c r="CN53">
        <v>17.6296632</v>
      </c>
      <c r="CO53">
        <v>17.865878160000001</v>
      </c>
      <c r="CP53">
        <v>18.102093119999999</v>
      </c>
      <c r="CQ53">
        <v>18.338308080000001</v>
      </c>
      <c r="CR53">
        <v>18.574523039999999</v>
      </c>
      <c r="CS53">
        <v>18.810738000000001</v>
      </c>
      <c r="CT53">
        <v>19.574066087999999</v>
      </c>
      <c r="CU53">
        <v>20.337394176</v>
      </c>
      <c r="CV53">
        <v>21.100722264000002</v>
      </c>
      <c r="CW53">
        <v>21.864050352</v>
      </c>
      <c r="CX53">
        <v>22.627378440000001</v>
      </c>
    </row>
    <row r="54" spans="1:102">
      <c r="A54" t="s">
        <v>9</v>
      </c>
      <c r="B54">
        <v>1</v>
      </c>
      <c r="C54">
        <v>3.6750125969999999E-2</v>
      </c>
      <c r="D54">
        <v>3.7348178939999997E-2</v>
      </c>
      <c r="E54">
        <v>3.7946231910000003E-2</v>
      </c>
      <c r="F54">
        <v>3.8544284880000002E-2</v>
      </c>
      <c r="G54">
        <v>3.914233785E-2</v>
      </c>
      <c r="H54">
        <v>3.9740390819999999E-2</v>
      </c>
      <c r="I54">
        <v>4.0338443789999998E-2</v>
      </c>
      <c r="J54">
        <v>4.0936496760000003E-2</v>
      </c>
      <c r="K54">
        <v>4.1534549730000002E-2</v>
      </c>
      <c r="L54">
        <v>4.2132602700000001E-2</v>
      </c>
      <c r="M54">
        <v>4.2730655669999999E-2</v>
      </c>
      <c r="N54">
        <v>4.3328708639999998E-2</v>
      </c>
      <c r="O54">
        <v>4.3926761609999997E-2</v>
      </c>
      <c r="P54">
        <v>4.4524814580000002E-2</v>
      </c>
      <c r="Q54">
        <v>4.5122867550000001E-2</v>
      </c>
      <c r="R54">
        <v>4.572092052E-2</v>
      </c>
      <c r="S54">
        <v>4.6318973489999998E-2</v>
      </c>
      <c r="T54">
        <v>4.6917026459999997E-2</v>
      </c>
      <c r="U54">
        <v>4.7515079430000003E-2</v>
      </c>
      <c r="V54">
        <v>4.8113132400000001E-2</v>
      </c>
      <c r="W54">
        <v>4.871118537E-2</v>
      </c>
      <c r="X54">
        <v>4.9309238339999999E-2</v>
      </c>
      <c r="Y54">
        <v>4.9907291309999997E-2</v>
      </c>
      <c r="Z54">
        <v>5.0505344280000003E-2</v>
      </c>
      <c r="AA54">
        <v>5.1103397250000002E-2</v>
      </c>
      <c r="AB54">
        <v>5.170145022E-2</v>
      </c>
      <c r="AC54">
        <v>5.2299503189999999E-2</v>
      </c>
      <c r="AD54">
        <v>5.2897556159999998E-2</v>
      </c>
      <c r="AE54">
        <v>5.3495609130000003E-2</v>
      </c>
      <c r="AF54">
        <v>5.4093662100000002E-2</v>
      </c>
      <c r="AG54">
        <v>5.4691715070000001E-2</v>
      </c>
      <c r="AH54">
        <v>5.5289768039999999E-2</v>
      </c>
      <c r="AI54">
        <v>5.5887821009999998E-2</v>
      </c>
      <c r="AJ54">
        <v>5.8216834680000003E-2</v>
      </c>
      <c r="AK54">
        <v>6.1411328699999997E-2</v>
      </c>
      <c r="AL54">
        <v>6.4605822719999997E-2</v>
      </c>
      <c r="AM54">
        <v>6.7800316740000005E-2</v>
      </c>
      <c r="AN54">
        <v>7.0994810759999999E-2</v>
      </c>
      <c r="AO54">
        <v>7.4189304780000007E-2</v>
      </c>
      <c r="AP54">
        <v>7.73837988E-2</v>
      </c>
      <c r="AQ54">
        <v>8.0578292819999994E-2</v>
      </c>
      <c r="AR54">
        <v>8.3772786840000002E-2</v>
      </c>
      <c r="AS54">
        <v>8.6967280859999996E-2</v>
      </c>
      <c r="AT54">
        <v>9.0161774880000004E-2</v>
      </c>
      <c r="AU54">
        <v>9.3356268899999997E-2</v>
      </c>
      <c r="AV54">
        <v>9.6550762920000005E-2</v>
      </c>
      <c r="AW54">
        <v>9.9745256939999999E-2</v>
      </c>
      <c r="AX54">
        <v>0.10293975096000001</v>
      </c>
      <c r="AY54">
        <v>0.10613424498</v>
      </c>
      <c r="AZ54">
        <v>0.10932873899999999</v>
      </c>
      <c r="BA54">
        <v>0.11252323302</v>
      </c>
      <c r="BB54">
        <v>0.11571772704</v>
      </c>
      <c r="BC54">
        <v>0.11891222106</v>
      </c>
      <c r="BD54">
        <v>0.12210671508</v>
      </c>
      <c r="BE54">
        <v>0.12530120910000001</v>
      </c>
      <c r="BF54">
        <v>0.12849570312</v>
      </c>
      <c r="BG54">
        <v>0.13169019713999999</v>
      </c>
      <c r="BH54">
        <v>0.13488469115999999</v>
      </c>
      <c r="BI54">
        <v>0.13807918518000001</v>
      </c>
      <c r="BJ54">
        <v>0.1412736792</v>
      </c>
      <c r="BK54">
        <v>0.14446817322</v>
      </c>
      <c r="BL54">
        <v>0.14766266723999999</v>
      </c>
      <c r="BM54">
        <v>0.15085716126000001</v>
      </c>
      <c r="BN54">
        <v>0.15405165528</v>
      </c>
      <c r="BO54">
        <v>0.1572461493</v>
      </c>
      <c r="BP54">
        <v>0.16044064331999999</v>
      </c>
      <c r="BQ54">
        <v>0.16292264544000001</v>
      </c>
      <c r="BR54">
        <v>0.16397966376000001</v>
      </c>
      <c r="BS54">
        <v>0.16503668208</v>
      </c>
      <c r="BT54">
        <v>0.16609370039999999</v>
      </c>
      <c r="BU54">
        <v>0.16715071872000001</v>
      </c>
      <c r="BV54">
        <v>0.16820773704</v>
      </c>
      <c r="BW54">
        <v>0.16926475535999999</v>
      </c>
      <c r="BX54">
        <v>0.17032177368000001</v>
      </c>
      <c r="BY54">
        <v>0.171378792</v>
      </c>
      <c r="BZ54">
        <v>0.17243581031999999</v>
      </c>
      <c r="CA54">
        <v>0.17349282864000001</v>
      </c>
      <c r="CB54">
        <v>0.17454984696</v>
      </c>
      <c r="CC54">
        <v>0.17560686528</v>
      </c>
      <c r="CD54">
        <v>0.17666388359999999</v>
      </c>
      <c r="CE54">
        <v>0.17772090192000001</v>
      </c>
      <c r="CF54">
        <v>0.17877792024</v>
      </c>
      <c r="CG54">
        <v>0.17983493855999999</v>
      </c>
      <c r="CH54">
        <v>0.18089195688000001</v>
      </c>
      <c r="CI54">
        <v>0.1819489752</v>
      </c>
      <c r="CJ54">
        <v>0.18300599351999999</v>
      </c>
      <c r="CK54">
        <v>0.18406301184000001</v>
      </c>
      <c r="CL54">
        <v>0.18512003016</v>
      </c>
      <c r="CM54">
        <v>0.18617704848</v>
      </c>
      <c r="CN54">
        <v>0.18723406679999999</v>
      </c>
      <c r="CO54">
        <v>0.18829108512000001</v>
      </c>
      <c r="CP54">
        <v>0.18934810344</v>
      </c>
      <c r="CQ54">
        <v>0.19040512175999999</v>
      </c>
      <c r="CR54">
        <v>0.19146214008000001</v>
      </c>
      <c r="CS54">
        <v>0.1925191584</v>
      </c>
      <c r="CT54">
        <v>0.19357617671999999</v>
      </c>
      <c r="CU54">
        <v>0.19463319504000001</v>
      </c>
      <c r="CV54">
        <v>0.19569021336</v>
      </c>
      <c r="CW54">
        <v>0.19674723168</v>
      </c>
      <c r="CX54">
        <v>0.19780424999999999</v>
      </c>
    </row>
    <row r="55" spans="1:102">
      <c r="A55" t="s">
        <v>9</v>
      </c>
      <c r="B55">
        <v>2</v>
      </c>
      <c r="C55">
        <v>4.2013087290000001E-2</v>
      </c>
      <c r="D55">
        <v>4.3323116580000001E-2</v>
      </c>
      <c r="E55">
        <v>4.4633145870000002E-2</v>
      </c>
      <c r="F55">
        <v>4.5943175160000002E-2</v>
      </c>
      <c r="G55">
        <v>4.7253204450000003E-2</v>
      </c>
      <c r="H55">
        <v>4.8563233740000003E-2</v>
      </c>
      <c r="I55">
        <v>4.9873263029999997E-2</v>
      </c>
      <c r="J55">
        <v>5.1183292319999997E-2</v>
      </c>
      <c r="K55">
        <v>5.2493321609999997E-2</v>
      </c>
      <c r="L55">
        <v>5.3803350899999998E-2</v>
      </c>
      <c r="M55">
        <v>5.5113380189999998E-2</v>
      </c>
      <c r="N55">
        <v>5.6423409479999999E-2</v>
      </c>
      <c r="O55">
        <v>5.7733438769999999E-2</v>
      </c>
      <c r="P55">
        <v>5.904346806E-2</v>
      </c>
      <c r="Q55">
        <v>6.035349735E-2</v>
      </c>
      <c r="R55">
        <v>6.1663526640000001E-2</v>
      </c>
      <c r="S55">
        <v>6.2973555929999994E-2</v>
      </c>
      <c r="T55">
        <v>6.4283585219999995E-2</v>
      </c>
      <c r="U55">
        <v>6.5593614509999995E-2</v>
      </c>
      <c r="V55">
        <v>6.6903643799999996E-2</v>
      </c>
      <c r="W55">
        <v>6.8213673089999996E-2</v>
      </c>
      <c r="X55">
        <v>6.9523702379999996E-2</v>
      </c>
      <c r="Y55">
        <v>7.0833731669999997E-2</v>
      </c>
      <c r="Z55">
        <v>7.2143760959999997E-2</v>
      </c>
      <c r="AA55">
        <v>7.3453790249999998E-2</v>
      </c>
      <c r="AB55">
        <v>7.4763819539999998E-2</v>
      </c>
      <c r="AC55">
        <v>7.6073848829999999E-2</v>
      </c>
      <c r="AD55">
        <v>7.7383878119999999E-2</v>
      </c>
      <c r="AE55">
        <v>7.869390741E-2</v>
      </c>
      <c r="AF55">
        <v>8.00039367E-2</v>
      </c>
      <c r="AG55">
        <v>8.1313965990000001E-2</v>
      </c>
      <c r="AH55">
        <v>8.2623995280000001E-2</v>
      </c>
      <c r="AI55">
        <v>8.3934024570000001E-2</v>
      </c>
      <c r="AJ55">
        <v>8.580199074E-2</v>
      </c>
      <c r="AK55">
        <v>8.7948925349999998E-2</v>
      </c>
      <c r="AL55">
        <v>9.0095859959999997E-2</v>
      </c>
      <c r="AM55">
        <v>9.2242794569999995E-2</v>
      </c>
      <c r="AN55">
        <v>9.4389729180000007E-2</v>
      </c>
      <c r="AO55">
        <v>9.6536663790000005E-2</v>
      </c>
      <c r="AP55">
        <v>9.8683598400000003E-2</v>
      </c>
      <c r="AQ55">
        <v>0.10083053301</v>
      </c>
      <c r="AR55">
        <v>0.10297746762</v>
      </c>
      <c r="AS55">
        <v>0.10512440223</v>
      </c>
      <c r="AT55">
        <v>0.10727133684</v>
      </c>
      <c r="AU55">
        <v>0.10941827144999999</v>
      </c>
      <c r="AV55">
        <v>0.11156520606000001</v>
      </c>
      <c r="AW55">
        <v>0.11371214067</v>
      </c>
      <c r="AX55">
        <v>0.11585907528</v>
      </c>
      <c r="AY55">
        <v>0.11800600989</v>
      </c>
      <c r="AZ55">
        <v>0.1201529445</v>
      </c>
      <c r="BA55">
        <v>0.12229987911</v>
      </c>
      <c r="BB55">
        <v>0.12444681371999999</v>
      </c>
      <c r="BC55">
        <v>0.12659374833000001</v>
      </c>
      <c r="BD55">
        <v>0.12874068293999999</v>
      </c>
      <c r="BE55">
        <v>0.13088761755</v>
      </c>
      <c r="BF55">
        <v>0.13303455216000001</v>
      </c>
      <c r="BG55">
        <v>0.13518148677</v>
      </c>
      <c r="BH55">
        <v>0.13732842138000001</v>
      </c>
      <c r="BI55">
        <v>0.13947535598999999</v>
      </c>
      <c r="BJ55">
        <v>0.14162229060000001</v>
      </c>
      <c r="BK55">
        <v>0.14376922520999999</v>
      </c>
      <c r="BL55">
        <v>0.14591615982</v>
      </c>
      <c r="BM55">
        <v>0.14806309442999999</v>
      </c>
      <c r="BN55">
        <v>0.15021002904</v>
      </c>
      <c r="BO55">
        <v>0.15235696365000001</v>
      </c>
      <c r="BP55">
        <v>0.15450389825999999</v>
      </c>
      <c r="BQ55">
        <v>0.15765139517999999</v>
      </c>
      <c r="BR55">
        <v>0.16280001672</v>
      </c>
      <c r="BS55">
        <v>0.16794863826</v>
      </c>
      <c r="BT55">
        <v>0.17309725979999999</v>
      </c>
      <c r="BU55">
        <v>0.17824588134</v>
      </c>
      <c r="BV55">
        <v>0.18339450288</v>
      </c>
      <c r="BW55">
        <v>0.18854312442000001</v>
      </c>
      <c r="BX55">
        <v>0.19369174595999999</v>
      </c>
      <c r="BY55">
        <v>0.1988403675</v>
      </c>
      <c r="BZ55">
        <v>0.20398898904000001</v>
      </c>
      <c r="CA55">
        <v>0.20913761057999999</v>
      </c>
      <c r="CB55">
        <v>0.21428623212</v>
      </c>
      <c r="CC55">
        <v>0.21943485366000001</v>
      </c>
      <c r="CD55">
        <v>0.22458347519999999</v>
      </c>
      <c r="CE55">
        <v>0.22973209674</v>
      </c>
      <c r="CF55">
        <v>0.23488071828000001</v>
      </c>
      <c r="CG55">
        <v>0.24002933981999999</v>
      </c>
      <c r="CH55">
        <v>0.24517796136</v>
      </c>
      <c r="CI55">
        <v>0.25032658289999998</v>
      </c>
      <c r="CJ55">
        <v>0.25547520443999999</v>
      </c>
      <c r="CK55">
        <v>0.26062382598</v>
      </c>
      <c r="CL55">
        <v>0.26577244752000001</v>
      </c>
      <c r="CM55">
        <v>0.27092106906000002</v>
      </c>
      <c r="CN55">
        <v>0.27606969059999997</v>
      </c>
      <c r="CO55">
        <v>0.28121831213999998</v>
      </c>
      <c r="CP55">
        <v>0.28636693367999999</v>
      </c>
      <c r="CQ55">
        <v>0.29151555522</v>
      </c>
      <c r="CR55">
        <v>0.29666417676000001</v>
      </c>
      <c r="CS55">
        <v>0.30181279830000002</v>
      </c>
      <c r="CT55">
        <v>0.30696141984000003</v>
      </c>
      <c r="CU55">
        <v>0.31211004137999998</v>
      </c>
      <c r="CV55">
        <v>0.31725866291999999</v>
      </c>
      <c r="CW55">
        <v>0.32240728446</v>
      </c>
      <c r="CX55">
        <v>0.32755590600000001</v>
      </c>
    </row>
    <row r="56" spans="1:102">
      <c r="A56" t="s">
        <v>9</v>
      </c>
      <c r="B56">
        <v>3</v>
      </c>
      <c r="C56">
        <v>5.753365152E-2</v>
      </c>
      <c r="D56">
        <v>6.9969917039999996E-2</v>
      </c>
      <c r="E56">
        <v>8.2406182559999999E-2</v>
      </c>
      <c r="F56">
        <v>9.4842448080000002E-2</v>
      </c>
      <c r="G56">
        <v>0.10727871360000001</v>
      </c>
      <c r="H56">
        <v>0.11971497912</v>
      </c>
      <c r="I56">
        <v>0.13215124464</v>
      </c>
      <c r="J56">
        <v>0.14458751015999999</v>
      </c>
      <c r="K56">
        <v>0.15702377568000001</v>
      </c>
      <c r="L56">
        <v>0.16946004119999999</v>
      </c>
      <c r="M56">
        <v>0.18189630672000001</v>
      </c>
      <c r="N56">
        <v>0.19433257224</v>
      </c>
      <c r="O56">
        <v>0.20676883775999999</v>
      </c>
      <c r="P56">
        <v>0.21920510328000001</v>
      </c>
      <c r="Q56">
        <v>0.2316413688</v>
      </c>
      <c r="R56">
        <v>0.24407763431999999</v>
      </c>
      <c r="S56">
        <v>0.25651389984</v>
      </c>
      <c r="T56">
        <v>0.26895016535999999</v>
      </c>
      <c r="U56">
        <v>0.28138643087999998</v>
      </c>
      <c r="V56">
        <v>0.29382269640000003</v>
      </c>
      <c r="W56">
        <v>0.30625896192000002</v>
      </c>
      <c r="X56">
        <v>0.31869522744000001</v>
      </c>
      <c r="Y56">
        <v>0.33113149296</v>
      </c>
      <c r="Z56">
        <v>0.34356775847999999</v>
      </c>
      <c r="AA56">
        <v>0.35600402399999997</v>
      </c>
      <c r="AB56">
        <v>0.36844028952000002</v>
      </c>
      <c r="AC56">
        <v>0.38087655504000001</v>
      </c>
      <c r="AD56">
        <v>0.39331282056</v>
      </c>
      <c r="AE56">
        <v>0.40574908607999999</v>
      </c>
      <c r="AF56">
        <v>0.41818535159999998</v>
      </c>
      <c r="AG56">
        <v>0.43062161712000002</v>
      </c>
      <c r="AH56">
        <v>0.44305788264000001</v>
      </c>
      <c r="AI56">
        <v>0.45549414816</v>
      </c>
      <c r="AJ56">
        <v>0.46414439076000003</v>
      </c>
      <c r="AK56">
        <v>0.47090162190000001</v>
      </c>
      <c r="AL56">
        <v>0.47765885304</v>
      </c>
      <c r="AM56">
        <v>0.48441608417999998</v>
      </c>
      <c r="AN56">
        <v>0.49117331532000003</v>
      </c>
      <c r="AO56">
        <v>0.49793054646000001</v>
      </c>
      <c r="AP56">
        <v>0.50468777760000005</v>
      </c>
      <c r="AQ56">
        <v>0.51144500873999998</v>
      </c>
      <c r="AR56">
        <v>0.51820223988000003</v>
      </c>
      <c r="AS56">
        <v>0.52495947101999996</v>
      </c>
      <c r="AT56">
        <v>0.53171670216</v>
      </c>
      <c r="AU56">
        <v>0.53847393330000004</v>
      </c>
      <c r="AV56">
        <v>0.54523116443999997</v>
      </c>
      <c r="AW56">
        <v>0.55198839558000001</v>
      </c>
      <c r="AX56">
        <v>0.55874562672000005</v>
      </c>
      <c r="AY56">
        <v>0.56550285785999999</v>
      </c>
      <c r="AZ56">
        <v>0.57226008900000003</v>
      </c>
      <c r="BA56">
        <v>0.57901732013999996</v>
      </c>
      <c r="BB56">
        <v>0.58577455128</v>
      </c>
      <c r="BC56">
        <v>0.59253178242000004</v>
      </c>
      <c r="BD56">
        <v>0.59928901355999997</v>
      </c>
      <c r="BE56">
        <v>0.60604624470000001</v>
      </c>
      <c r="BF56">
        <v>0.61280347583999994</v>
      </c>
      <c r="BG56">
        <v>0.61956070697999999</v>
      </c>
      <c r="BH56">
        <v>0.62631793812000003</v>
      </c>
      <c r="BI56">
        <v>0.63307516925999996</v>
      </c>
      <c r="BJ56">
        <v>0.6398324004</v>
      </c>
      <c r="BK56">
        <v>0.64658963154000004</v>
      </c>
      <c r="BL56">
        <v>0.65334686267999997</v>
      </c>
      <c r="BM56">
        <v>0.66010409382000002</v>
      </c>
      <c r="BN56">
        <v>0.66686132495999995</v>
      </c>
      <c r="BO56">
        <v>0.67361855609999999</v>
      </c>
      <c r="BP56">
        <v>0.68037578724000003</v>
      </c>
      <c r="BQ56">
        <v>0.68556097530000004</v>
      </c>
      <c r="BR56">
        <v>0.68760207719999999</v>
      </c>
      <c r="BS56">
        <v>0.68964317909999995</v>
      </c>
      <c r="BT56">
        <v>0.69168428100000001</v>
      </c>
      <c r="BU56">
        <v>0.69372538289999996</v>
      </c>
      <c r="BV56">
        <v>0.69576648480000003</v>
      </c>
      <c r="BW56">
        <v>0.69780758669999998</v>
      </c>
      <c r="BX56">
        <v>0.69984868860000005</v>
      </c>
      <c r="BY56">
        <v>0.7018897905</v>
      </c>
      <c r="BZ56">
        <v>0.70393089239999995</v>
      </c>
      <c r="CA56">
        <v>0.70597199430000002</v>
      </c>
      <c r="CB56">
        <v>0.70801309619999997</v>
      </c>
      <c r="CC56">
        <v>0.71005419810000003</v>
      </c>
      <c r="CD56">
        <v>0.71209529999999999</v>
      </c>
      <c r="CE56">
        <v>0.71413640190000005</v>
      </c>
      <c r="CF56">
        <v>0.7161775038</v>
      </c>
      <c r="CG56">
        <v>0.71821860569999996</v>
      </c>
      <c r="CH56">
        <v>0.72025970760000002</v>
      </c>
      <c r="CI56">
        <v>0.72230080949999997</v>
      </c>
      <c r="CJ56">
        <v>0.72434191140000004</v>
      </c>
      <c r="CK56">
        <v>0.72638301329999999</v>
      </c>
      <c r="CL56">
        <v>0.72842411520000006</v>
      </c>
      <c r="CM56">
        <v>0.73046521710000001</v>
      </c>
      <c r="CN56">
        <v>0.73250631899999996</v>
      </c>
      <c r="CO56">
        <v>0.73454742090000003</v>
      </c>
      <c r="CP56">
        <v>0.73658852279999998</v>
      </c>
      <c r="CQ56">
        <v>0.73862962470000004</v>
      </c>
      <c r="CR56">
        <v>0.7406707266</v>
      </c>
      <c r="CS56">
        <v>0.74271182849999995</v>
      </c>
      <c r="CT56">
        <v>0.74475293040000001</v>
      </c>
      <c r="CU56">
        <v>0.74679403229999997</v>
      </c>
      <c r="CV56">
        <v>0.74883513420000003</v>
      </c>
      <c r="CW56">
        <v>0.75087623609999998</v>
      </c>
      <c r="CX56">
        <v>0.75291733800000005</v>
      </c>
    </row>
    <row r="57" spans="1:102">
      <c r="A57" t="s">
        <v>9</v>
      </c>
      <c r="B57">
        <v>4</v>
      </c>
      <c r="C57">
        <v>0.12881054403</v>
      </c>
      <c r="D57">
        <v>0.13779633006</v>
      </c>
      <c r="E57">
        <v>0.14678211609</v>
      </c>
      <c r="F57">
        <v>0.15576790212</v>
      </c>
      <c r="G57">
        <v>0.16475368814999999</v>
      </c>
      <c r="H57">
        <v>0.17373947417999999</v>
      </c>
      <c r="I57">
        <v>0.18272526020999999</v>
      </c>
      <c r="J57">
        <v>0.19171104623999999</v>
      </c>
      <c r="K57">
        <v>0.20069683226999999</v>
      </c>
      <c r="L57">
        <v>0.20968261830000001</v>
      </c>
      <c r="M57">
        <v>0.21866840433000001</v>
      </c>
      <c r="N57">
        <v>0.22765419036000001</v>
      </c>
      <c r="O57">
        <v>0.23663997639000001</v>
      </c>
      <c r="P57">
        <v>0.24562576242</v>
      </c>
      <c r="Q57">
        <v>0.25461154845</v>
      </c>
      <c r="R57">
        <v>0.26359733448</v>
      </c>
      <c r="S57">
        <v>0.27258312051</v>
      </c>
      <c r="T57">
        <v>0.28156890654</v>
      </c>
      <c r="U57">
        <v>0.29055469256999999</v>
      </c>
      <c r="V57">
        <v>0.29954047859999999</v>
      </c>
      <c r="W57">
        <v>0.30852626462999999</v>
      </c>
      <c r="X57">
        <v>0.31751205065999999</v>
      </c>
      <c r="Y57">
        <v>0.32649783668999999</v>
      </c>
      <c r="Z57">
        <v>0.33548362271999999</v>
      </c>
      <c r="AA57">
        <v>0.34446940874999998</v>
      </c>
      <c r="AB57">
        <v>0.35345519477999998</v>
      </c>
      <c r="AC57">
        <v>0.36244098080999998</v>
      </c>
      <c r="AD57">
        <v>0.37142676683999998</v>
      </c>
      <c r="AE57">
        <v>0.38041255286999998</v>
      </c>
      <c r="AF57">
        <v>0.38939833889999997</v>
      </c>
      <c r="AG57">
        <v>0.39838412493000003</v>
      </c>
      <c r="AH57">
        <v>0.40736991096000003</v>
      </c>
      <c r="AI57">
        <v>0.41635569699000002</v>
      </c>
      <c r="AJ57">
        <v>0.42295561673999998</v>
      </c>
      <c r="AK57">
        <v>0.42836260334999998</v>
      </c>
      <c r="AL57">
        <v>0.43376958995999998</v>
      </c>
      <c r="AM57">
        <v>0.43917657656999998</v>
      </c>
      <c r="AN57">
        <v>0.44458356317999997</v>
      </c>
      <c r="AO57">
        <v>0.44999054979000003</v>
      </c>
      <c r="AP57">
        <v>0.45539753640000002</v>
      </c>
      <c r="AQ57">
        <v>0.46080452301000002</v>
      </c>
      <c r="AR57">
        <v>0.46621150962000002</v>
      </c>
      <c r="AS57">
        <v>0.47161849623000002</v>
      </c>
      <c r="AT57">
        <v>0.47702548284000001</v>
      </c>
      <c r="AU57">
        <v>0.48243246945000001</v>
      </c>
      <c r="AV57">
        <v>0.48783945606000001</v>
      </c>
      <c r="AW57">
        <v>0.49324644267000001</v>
      </c>
      <c r="AX57">
        <v>0.49865342928</v>
      </c>
      <c r="AY57">
        <v>0.50406041588999995</v>
      </c>
      <c r="AZ57">
        <v>0.5094674025</v>
      </c>
      <c r="BA57">
        <v>0.51487438911000005</v>
      </c>
      <c r="BB57">
        <v>0.52028137571999999</v>
      </c>
      <c r="BC57">
        <v>0.52568836233000005</v>
      </c>
      <c r="BD57">
        <v>0.53109534893999999</v>
      </c>
      <c r="BE57">
        <v>0.53650233555000004</v>
      </c>
      <c r="BF57">
        <v>0.54190932215999998</v>
      </c>
      <c r="BG57">
        <v>0.54731630877000004</v>
      </c>
      <c r="BH57">
        <v>0.55272329537999998</v>
      </c>
      <c r="BI57">
        <v>0.55813028199000003</v>
      </c>
      <c r="BJ57">
        <v>0.56353726859999997</v>
      </c>
      <c r="BK57">
        <v>0.56894425521000003</v>
      </c>
      <c r="BL57">
        <v>0.57435124181999997</v>
      </c>
      <c r="BM57">
        <v>0.57975822843000002</v>
      </c>
      <c r="BN57">
        <v>0.58516521503999996</v>
      </c>
      <c r="BO57">
        <v>0.59057220165000002</v>
      </c>
      <c r="BP57">
        <v>0.59597918825999996</v>
      </c>
      <c r="BQ57">
        <v>0.60345343253999995</v>
      </c>
      <c r="BR57">
        <v>0.61506219216000002</v>
      </c>
      <c r="BS57">
        <v>0.62667095177999999</v>
      </c>
      <c r="BT57">
        <v>0.63827971139999995</v>
      </c>
      <c r="BU57">
        <v>0.64988847102000002</v>
      </c>
      <c r="BV57">
        <v>0.66149723063999999</v>
      </c>
      <c r="BW57">
        <v>0.67310599025999995</v>
      </c>
      <c r="BX57">
        <v>0.68471474988000003</v>
      </c>
      <c r="BY57">
        <v>0.69632350949999999</v>
      </c>
      <c r="BZ57">
        <v>0.70793226911999996</v>
      </c>
      <c r="CA57">
        <v>0.71954102874000003</v>
      </c>
      <c r="CB57">
        <v>0.73114978836</v>
      </c>
      <c r="CC57">
        <v>0.74275854797999996</v>
      </c>
      <c r="CD57">
        <v>0.75436730760000004</v>
      </c>
      <c r="CE57">
        <v>0.76597606722</v>
      </c>
      <c r="CF57">
        <v>0.77758482683999997</v>
      </c>
      <c r="CG57">
        <v>0.78919358646000004</v>
      </c>
      <c r="CH57">
        <v>0.80080234608</v>
      </c>
      <c r="CI57">
        <v>0.81241110569999997</v>
      </c>
      <c r="CJ57">
        <v>0.82401986532000004</v>
      </c>
      <c r="CK57">
        <v>0.83562862494000001</v>
      </c>
      <c r="CL57">
        <v>0.84723738455999997</v>
      </c>
      <c r="CM57">
        <v>0.85884614418000005</v>
      </c>
      <c r="CN57">
        <v>0.87045490380000001</v>
      </c>
      <c r="CO57">
        <v>0.88206366341999998</v>
      </c>
      <c r="CP57">
        <v>0.89367242304000005</v>
      </c>
      <c r="CQ57">
        <v>0.90528118266000002</v>
      </c>
      <c r="CR57">
        <v>0.91688994227999998</v>
      </c>
      <c r="CS57">
        <v>0.92849870189999995</v>
      </c>
      <c r="CT57">
        <v>0.94010746152000002</v>
      </c>
      <c r="CU57">
        <v>0.95171622113999998</v>
      </c>
      <c r="CV57">
        <v>0.96332498075999995</v>
      </c>
      <c r="CW57">
        <v>0.97493374038000002</v>
      </c>
      <c r="CX57">
        <v>0.98654249999999999</v>
      </c>
    </row>
    <row r="58" spans="1:102">
      <c r="A58" t="s">
        <v>9</v>
      </c>
      <c r="B58">
        <v>5</v>
      </c>
      <c r="C58">
        <v>0.42143509200000001</v>
      </c>
      <c r="D58">
        <v>0.42912119999999998</v>
      </c>
      <c r="E58">
        <v>0.43680730800000001</v>
      </c>
      <c r="F58">
        <v>0.44449341599999997</v>
      </c>
      <c r="G58">
        <v>0.452179524</v>
      </c>
      <c r="H58">
        <v>0.45986563200000002</v>
      </c>
      <c r="I58">
        <v>0.46755173999999999</v>
      </c>
      <c r="J58">
        <v>0.47523784800000002</v>
      </c>
      <c r="K58">
        <v>0.48292395599999999</v>
      </c>
      <c r="L58">
        <v>0.49061006400000001</v>
      </c>
      <c r="M58">
        <v>0.49829617199999998</v>
      </c>
      <c r="N58">
        <v>0.50598228000000001</v>
      </c>
      <c r="O58">
        <v>0.51366838800000003</v>
      </c>
      <c r="P58">
        <v>0.52135449599999995</v>
      </c>
      <c r="Q58">
        <v>0.52904060399999997</v>
      </c>
      <c r="R58">
        <v>0.53672671199999999</v>
      </c>
      <c r="S58">
        <v>0.54441282000000002</v>
      </c>
      <c r="T58">
        <v>0.55209892800000004</v>
      </c>
      <c r="U58">
        <v>0.55978503599999996</v>
      </c>
      <c r="V58">
        <v>0.56747114399999998</v>
      </c>
      <c r="W58">
        <v>0.57515725200000001</v>
      </c>
      <c r="X58">
        <v>0.58284336000000003</v>
      </c>
      <c r="Y58">
        <v>0.59052946799999995</v>
      </c>
      <c r="Z58">
        <v>0.59821557599999997</v>
      </c>
      <c r="AA58">
        <v>0.605901684</v>
      </c>
      <c r="AB58">
        <v>0.61358779200000002</v>
      </c>
      <c r="AC58">
        <v>0.62127390000000005</v>
      </c>
      <c r="AD58">
        <v>0.62896000799999996</v>
      </c>
      <c r="AE58">
        <v>0.63664611599999998</v>
      </c>
      <c r="AF58">
        <v>0.64433222400000001</v>
      </c>
      <c r="AG58">
        <v>0.65201833200000003</v>
      </c>
      <c r="AH58">
        <v>0.65970443999999995</v>
      </c>
      <c r="AI58">
        <v>0.66739054799999997</v>
      </c>
      <c r="AJ58">
        <v>0.67089550050000002</v>
      </c>
      <c r="AK58">
        <v>0.67230987524999997</v>
      </c>
      <c r="AL58">
        <v>0.67372425000000002</v>
      </c>
      <c r="AM58">
        <v>0.67513862474999997</v>
      </c>
      <c r="AN58">
        <v>0.67655299950000003</v>
      </c>
      <c r="AO58">
        <v>0.67796737424999998</v>
      </c>
      <c r="AP58">
        <v>0.67938174900000003</v>
      </c>
      <c r="AQ58">
        <v>0.68079612374999998</v>
      </c>
      <c r="AR58">
        <v>0.68221049850000004</v>
      </c>
      <c r="AS58">
        <v>0.68362487324999999</v>
      </c>
      <c r="AT58">
        <v>0.68503924800000005</v>
      </c>
      <c r="AU58">
        <v>0.68645362274999999</v>
      </c>
      <c r="AV58">
        <v>0.68786799750000005</v>
      </c>
      <c r="AW58">
        <v>0.68928237225</v>
      </c>
      <c r="AX58">
        <v>0.69069674700000006</v>
      </c>
      <c r="AY58">
        <v>0.69211112175</v>
      </c>
      <c r="AZ58">
        <v>0.69352549649999995</v>
      </c>
      <c r="BA58">
        <v>0.69493987125000001</v>
      </c>
      <c r="BB58">
        <v>0.69635424599999995</v>
      </c>
      <c r="BC58">
        <v>0.69776862075000001</v>
      </c>
      <c r="BD58">
        <v>0.69918299549999996</v>
      </c>
      <c r="BE58">
        <v>0.70059737025000002</v>
      </c>
      <c r="BF58">
        <v>0.70201174499999996</v>
      </c>
      <c r="BG58">
        <v>0.70342611975000002</v>
      </c>
      <c r="BH58">
        <v>0.70484049449999997</v>
      </c>
      <c r="BI58">
        <v>0.70625486925000003</v>
      </c>
      <c r="BJ58">
        <v>0.70766924399999998</v>
      </c>
      <c r="BK58">
        <v>0.70908361875000003</v>
      </c>
      <c r="BL58">
        <v>0.71049799349999998</v>
      </c>
      <c r="BM58">
        <v>0.71191236825000004</v>
      </c>
      <c r="BN58">
        <v>0.71332674299999999</v>
      </c>
      <c r="BO58">
        <v>0.71474111775000004</v>
      </c>
      <c r="BP58">
        <v>0.71615549249999999</v>
      </c>
      <c r="BQ58">
        <v>0.72312647120999995</v>
      </c>
      <c r="BR58">
        <v>0.74121065783999995</v>
      </c>
      <c r="BS58">
        <v>0.75929484446999995</v>
      </c>
      <c r="BT58">
        <v>0.77737903109999995</v>
      </c>
      <c r="BU58">
        <v>0.79546321772999995</v>
      </c>
      <c r="BV58">
        <v>0.81354740435999995</v>
      </c>
      <c r="BW58">
        <v>0.83163159098999995</v>
      </c>
      <c r="BX58">
        <v>0.84971577761999995</v>
      </c>
      <c r="BY58">
        <v>0.86779996425000006</v>
      </c>
      <c r="BZ58">
        <v>0.88588415088000005</v>
      </c>
      <c r="CA58">
        <v>0.90396833751000005</v>
      </c>
      <c r="CB58">
        <v>0.92205252414000005</v>
      </c>
      <c r="CC58">
        <v>0.94013671077000005</v>
      </c>
      <c r="CD58">
        <v>0.95822089740000005</v>
      </c>
      <c r="CE58">
        <v>0.97630508403000005</v>
      </c>
      <c r="CF58">
        <v>0.99438927066000005</v>
      </c>
      <c r="CG58">
        <v>1.01247345729</v>
      </c>
      <c r="CH58">
        <v>1.0305576439199999</v>
      </c>
      <c r="CI58">
        <v>1.04864183055</v>
      </c>
      <c r="CJ58">
        <v>1.0667260171799999</v>
      </c>
      <c r="CK58">
        <v>1.08481020381</v>
      </c>
      <c r="CL58">
        <v>1.1028943904399999</v>
      </c>
      <c r="CM58">
        <v>1.12097857707</v>
      </c>
      <c r="CN58">
        <v>1.1390627636999999</v>
      </c>
      <c r="CO58">
        <v>1.15714695033</v>
      </c>
      <c r="CP58">
        <v>1.1752311369599999</v>
      </c>
      <c r="CQ58">
        <v>1.19331532359</v>
      </c>
      <c r="CR58">
        <v>1.2113995102199999</v>
      </c>
      <c r="CS58">
        <v>1.22948369685</v>
      </c>
      <c r="CT58">
        <v>1.2475678834799999</v>
      </c>
      <c r="CU58">
        <v>1.26565207011</v>
      </c>
      <c r="CV58">
        <v>1.2837362567399999</v>
      </c>
      <c r="CW58">
        <v>1.30182044337</v>
      </c>
      <c r="CX58">
        <v>1.3199046299999999</v>
      </c>
    </row>
    <row r="59" spans="1:102">
      <c r="A59" t="s">
        <v>9</v>
      </c>
      <c r="B59">
        <v>6</v>
      </c>
      <c r="C59">
        <v>0.38623156722000002</v>
      </c>
      <c r="D59">
        <v>0.39461834843999999</v>
      </c>
      <c r="E59">
        <v>0.40300512966000002</v>
      </c>
      <c r="F59">
        <v>0.41139191087999999</v>
      </c>
      <c r="G59">
        <v>0.41977869210000002</v>
      </c>
      <c r="H59">
        <v>0.42816547331999999</v>
      </c>
      <c r="I59">
        <v>0.43655225454000002</v>
      </c>
      <c r="J59">
        <v>0.44493903575999999</v>
      </c>
      <c r="K59">
        <v>0.45332581698000002</v>
      </c>
      <c r="L59">
        <v>0.46171259819999999</v>
      </c>
      <c r="M59">
        <v>0.47009937942000002</v>
      </c>
      <c r="N59">
        <v>0.47848616063999999</v>
      </c>
      <c r="O59">
        <v>0.48687294186000002</v>
      </c>
      <c r="P59">
        <v>0.49525972307999999</v>
      </c>
      <c r="Q59">
        <v>0.50364650430000002</v>
      </c>
      <c r="R59">
        <v>0.51203328552000005</v>
      </c>
      <c r="S59">
        <v>0.52042006673999996</v>
      </c>
      <c r="T59">
        <v>0.52880684795999999</v>
      </c>
      <c r="U59">
        <v>0.53719362918000002</v>
      </c>
      <c r="V59">
        <v>0.54558041040000005</v>
      </c>
      <c r="W59">
        <v>0.55396719161999997</v>
      </c>
      <c r="X59">
        <v>0.56235397283999999</v>
      </c>
      <c r="Y59">
        <v>0.57074075406000002</v>
      </c>
      <c r="Z59">
        <v>0.57912753528000005</v>
      </c>
      <c r="AA59">
        <v>0.58751431649999997</v>
      </c>
      <c r="AB59">
        <v>0.59590109771999999</v>
      </c>
      <c r="AC59">
        <v>0.60428787894000002</v>
      </c>
      <c r="AD59">
        <v>0.61267466016000005</v>
      </c>
      <c r="AE59">
        <v>0.62106144137999997</v>
      </c>
      <c r="AF59">
        <v>0.6294482226</v>
      </c>
      <c r="AG59">
        <v>0.63783500382000002</v>
      </c>
      <c r="AH59">
        <v>0.64622178504000005</v>
      </c>
      <c r="AI59">
        <v>0.65460856625999997</v>
      </c>
      <c r="AJ59">
        <v>0.65928523380000004</v>
      </c>
      <c r="AK59">
        <v>0.66210684450000001</v>
      </c>
      <c r="AL59">
        <v>0.66492845519999999</v>
      </c>
      <c r="AM59">
        <v>0.66775006589999997</v>
      </c>
      <c r="AN59">
        <v>0.67057167660000006</v>
      </c>
      <c r="AO59">
        <v>0.67339328730000003</v>
      </c>
      <c r="AP59">
        <v>0.67621489800000001</v>
      </c>
      <c r="AQ59">
        <v>0.67903650869999999</v>
      </c>
      <c r="AR59">
        <v>0.68185811939999996</v>
      </c>
      <c r="AS59">
        <v>0.68467973010000005</v>
      </c>
      <c r="AT59">
        <v>0.68750134080000003</v>
      </c>
      <c r="AU59">
        <v>0.6903229515</v>
      </c>
      <c r="AV59">
        <v>0.69314456219999998</v>
      </c>
      <c r="AW59">
        <v>0.69596617289999996</v>
      </c>
      <c r="AX59">
        <v>0.69878778360000005</v>
      </c>
      <c r="AY59">
        <v>0.70160939430000002</v>
      </c>
      <c r="AZ59">
        <v>0.704431005</v>
      </c>
      <c r="BA59">
        <v>0.70725261569999998</v>
      </c>
      <c r="BB59">
        <v>0.71007422639999995</v>
      </c>
      <c r="BC59">
        <v>0.71289583710000004</v>
      </c>
      <c r="BD59">
        <v>0.71571744780000002</v>
      </c>
      <c r="BE59">
        <v>0.71853905849999999</v>
      </c>
      <c r="BF59">
        <v>0.72136066919999997</v>
      </c>
      <c r="BG59">
        <v>0.72418227989999995</v>
      </c>
      <c r="BH59">
        <v>0.72700389060000004</v>
      </c>
      <c r="BI59">
        <v>0.72982550130000001</v>
      </c>
      <c r="BJ59">
        <v>0.73264711199999999</v>
      </c>
      <c r="BK59">
        <v>0.73546872269999997</v>
      </c>
      <c r="BL59">
        <v>0.73829033340000005</v>
      </c>
      <c r="BM59">
        <v>0.74111194410000003</v>
      </c>
      <c r="BN59">
        <v>0.74393355480000001</v>
      </c>
      <c r="BO59">
        <v>0.74675516549999998</v>
      </c>
      <c r="BP59">
        <v>0.74957677619999996</v>
      </c>
      <c r="BQ59">
        <v>0.75802792559999999</v>
      </c>
      <c r="BR59">
        <v>0.77773815239999999</v>
      </c>
      <c r="BS59">
        <v>0.7974483792</v>
      </c>
      <c r="BT59">
        <v>0.81715860600000001</v>
      </c>
      <c r="BU59">
        <v>0.83686883280000002</v>
      </c>
      <c r="BV59">
        <v>0.85657905960000003</v>
      </c>
      <c r="BW59">
        <v>0.87628928640000003</v>
      </c>
      <c r="BX59">
        <v>0.89599951320000004</v>
      </c>
      <c r="BY59">
        <v>0.91570974000000005</v>
      </c>
      <c r="BZ59">
        <v>0.93541996679999995</v>
      </c>
      <c r="CA59">
        <v>0.95513019359999995</v>
      </c>
      <c r="CB59">
        <v>0.97484042039999996</v>
      </c>
      <c r="CC59">
        <v>0.99455064719999997</v>
      </c>
      <c r="CD59">
        <v>1.0142608740000001</v>
      </c>
      <c r="CE59">
        <v>1.0339711008000001</v>
      </c>
      <c r="CF59">
        <v>1.0536813276000001</v>
      </c>
      <c r="CG59">
        <v>1.0733915543999999</v>
      </c>
      <c r="CH59">
        <v>1.0931017811999999</v>
      </c>
      <c r="CI59">
        <v>1.1128120079999999</v>
      </c>
      <c r="CJ59">
        <v>1.1325222347999999</v>
      </c>
      <c r="CK59">
        <v>1.1522324615999999</v>
      </c>
      <c r="CL59">
        <v>1.1719426883999999</v>
      </c>
      <c r="CM59">
        <v>1.1916529151999999</v>
      </c>
      <c r="CN59">
        <v>1.2113631419999999</v>
      </c>
      <c r="CO59">
        <v>1.2310733688</v>
      </c>
      <c r="CP59">
        <v>1.2507835956</v>
      </c>
      <c r="CQ59">
        <v>1.2704938224</v>
      </c>
      <c r="CR59">
        <v>1.2902040492</v>
      </c>
      <c r="CS59">
        <v>1.309914276</v>
      </c>
      <c r="CT59">
        <v>1.3296245028</v>
      </c>
      <c r="CU59">
        <v>1.3493347296</v>
      </c>
      <c r="CV59">
        <v>1.3690449564</v>
      </c>
      <c r="CW59">
        <v>1.3887551832</v>
      </c>
      <c r="CX59">
        <v>1.40846541</v>
      </c>
    </row>
    <row r="60" spans="1:102">
      <c r="A60" t="s">
        <v>9</v>
      </c>
      <c r="B60">
        <v>7</v>
      </c>
      <c r="C60">
        <v>2.1564173159999998E-2</v>
      </c>
      <c r="D60">
        <v>3.0786154319999998E-2</v>
      </c>
      <c r="E60">
        <v>4.0008135479999998E-2</v>
      </c>
      <c r="F60">
        <v>4.9230116640000002E-2</v>
      </c>
      <c r="G60">
        <v>5.8452097799999998E-2</v>
      </c>
      <c r="H60">
        <v>6.7674078959999995E-2</v>
      </c>
      <c r="I60">
        <v>7.6896060119999998E-2</v>
      </c>
      <c r="J60">
        <v>8.6118041280000002E-2</v>
      </c>
      <c r="K60">
        <v>9.5340022440000005E-2</v>
      </c>
      <c r="L60">
        <v>0.10456200359999999</v>
      </c>
      <c r="M60">
        <v>0.11378398476</v>
      </c>
      <c r="N60">
        <v>0.12300596592</v>
      </c>
      <c r="O60">
        <v>0.13222794707999999</v>
      </c>
      <c r="P60">
        <v>0.14144992823999999</v>
      </c>
      <c r="Q60">
        <v>0.1506719094</v>
      </c>
      <c r="R60">
        <v>0.15989389056</v>
      </c>
      <c r="S60">
        <v>0.16911587172000001</v>
      </c>
      <c r="T60">
        <v>0.17833785288000001</v>
      </c>
      <c r="U60">
        <v>0.18755983404000001</v>
      </c>
      <c r="V60">
        <v>0.19678181519999999</v>
      </c>
      <c r="W60">
        <v>0.20600379635999999</v>
      </c>
      <c r="X60">
        <v>0.21522577751999999</v>
      </c>
      <c r="Y60">
        <v>0.22444775868</v>
      </c>
      <c r="Z60">
        <v>0.23366973984</v>
      </c>
      <c r="AA60">
        <v>0.242891721</v>
      </c>
      <c r="AB60">
        <v>0.25775732016000003</v>
      </c>
      <c r="AC60">
        <v>0.27262291931999999</v>
      </c>
      <c r="AD60">
        <v>0.28748851848000001</v>
      </c>
      <c r="AE60">
        <v>0.30235411763999998</v>
      </c>
      <c r="AF60">
        <v>0.3172197168</v>
      </c>
      <c r="AG60">
        <v>0.33208531596000002</v>
      </c>
      <c r="AH60">
        <v>0.34695091511999998</v>
      </c>
      <c r="AI60">
        <v>0.36181651428</v>
      </c>
      <c r="AJ60">
        <v>0.37668211344000002</v>
      </c>
      <c r="AK60">
        <v>0.39154771259999999</v>
      </c>
      <c r="AL60">
        <v>0.40641331176000001</v>
      </c>
      <c r="AM60">
        <v>0.42127891092000003</v>
      </c>
      <c r="AN60">
        <v>0.43614451007999999</v>
      </c>
      <c r="AO60">
        <v>0.45101010924000001</v>
      </c>
      <c r="AP60">
        <v>0.46587570839999998</v>
      </c>
      <c r="AQ60">
        <v>0.48074130756</v>
      </c>
      <c r="AR60">
        <v>0.49560690672000002</v>
      </c>
      <c r="AS60">
        <v>0.51047250588000004</v>
      </c>
      <c r="AT60">
        <v>0.52533810504</v>
      </c>
      <c r="AU60">
        <v>0.54020370419999997</v>
      </c>
      <c r="AV60">
        <v>0.55506930336000004</v>
      </c>
      <c r="AW60">
        <v>0.56993490252000001</v>
      </c>
      <c r="AX60">
        <v>0.58480050167999997</v>
      </c>
      <c r="AY60">
        <v>0.59966610084000005</v>
      </c>
      <c r="AZ60">
        <v>0.61453170000000001</v>
      </c>
      <c r="BA60">
        <v>0.61546450320000001</v>
      </c>
      <c r="BB60">
        <v>0.61639730640000001</v>
      </c>
      <c r="BC60">
        <v>0.61733010960000001</v>
      </c>
      <c r="BD60">
        <v>0.61826291280000001</v>
      </c>
      <c r="BE60">
        <v>0.61919571600000001</v>
      </c>
      <c r="BF60">
        <v>0.62012851920000001</v>
      </c>
      <c r="BG60">
        <v>0.6210613224</v>
      </c>
      <c r="BH60">
        <v>0.6219941256</v>
      </c>
      <c r="BI60">
        <v>0.6229269288</v>
      </c>
      <c r="BJ60">
        <v>0.623859732</v>
      </c>
      <c r="BK60">
        <v>0.6247925352</v>
      </c>
      <c r="BL60">
        <v>0.6257253384</v>
      </c>
      <c r="BM60">
        <v>0.6266581416</v>
      </c>
      <c r="BN60">
        <v>0.62759094479999999</v>
      </c>
      <c r="BO60">
        <v>0.62852374799999999</v>
      </c>
      <c r="BP60">
        <v>0.62945655119999999</v>
      </c>
      <c r="BQ60">
        <v>0.63038935439999999</v>
      </c>
      <c r="BR60">
        <v>0.63132215759999999</v>
      </c>
      <c r="BS60">
        <v>0.63225496079999999</v>
      </c>
      <c r="BT60">
        <v>0.63318776399999999</v>
      </c>
      <c r="BU60">
        <v>0.63412056719999998</v>
      </c>
      <c r="BV60">
        <v>0.63505337039999998</v>
      </c>
      <c r="BW60">
        <v>0.63598617359999998</v>
      </c>
      <c r="BX60">
        <v>0.63691897679999998</v>
      </c>
      <c r="BY60">
        <v>0.63785177999999998</v>
      </c>
      <c r="BZ60">
        <v>0.65020428360000004</v>
      </c>
      <c r="CA60">
        <v>0.6625567872</v>
      </c>
      <c r="CB60">
        <v>0.67490929079999995</v>
      </c>
      <c r="CC60">
        <v>0.68726179440000001</v>
      </c>
      <c r="CD60">
        <v>0.69961429799999997</v>
      </c>
      <c r="CE60">
        <v>0.71196680160000003</v>
      </c>
      <c r="CF60">
        <v>0.72431930519999999</v>
      </c>
      <c r="CG60">
        <v>0.73667180880000005</v>
      </c>
      <c r="CH60">
        <v>0.7490243124</v>
      </c>
      <c r="CI60">
        <v>0.76137681599999996</v>
      </c>
      <c r="CJ60">
        <v>0.77372931960000002</v>
      </c>
      <c r="CK60">
        <v>0.78608182319999997</v>
      </c>
      <c r="CL60">
        <v>0.79843432680000004</v>
      </c>
      <c r="CM60">
        <v>0.81078683039999999</v>
      </c>
      <c r="CN60">
        <v>0.82313933399999994</v>
      </c>
      <c r="CO60">
        <v>0.83549183760000001</v>
      </c>
      <c r="CP60">
        <v>0.84784434119999996</v>
      </c>
      <c r="CQ60">
        <v>0.86019684480000003</v>
      </c>
      <c r="CR60">
        <v>0.87254934839999998</v>
      </c>
      <c r="CS60">
        <v>0.88490185200000004</v>
      </c>
      <c r="CT60">
        <v>0.8972543556</v>
      </c>
      <c r="CU60">
        <v>0.90960685919999995</v>
      </c>
      <c r="CV60">
        <v>0.92195936280000002</v>
      </c>
      <c r="CW60">
        <v>0.93431186639999997</v>
      </c>
      <c r="CX60">
        <v>0.94666437000000003</v>
      </c>
    </row>
    <row r="61" spans="1:102">
      <c r="A61" t="s">
        <v>9</v>
      </c>
      <c r="B61">
        <v>8</v>
      </c>
      <c r="C61">
        <v>0.45387046776000001</v>
      </c>
      <c r="D61">
        <v>0.45423478451999999</v>
      </c>
      <c r="E61">
        <v>0.45459910127999997</v>
      </c>
      <c r="F61">
        <v>0.45496341804000001</v>
      </c>
      <c r="G61">
        <v>0.45532773479999999</v>
      </c>
      <c r="H61">
        <v>0.45569205155999998</v>
      </c>
      <c r="I61">
        <v>0.45605636832000002</v>
      </c>
      <c r="J61">
        <v>0.45642068508</v>
      </c>
      <c r="K61">
        <v>0.45678500183999998</v>
      </c>
      <c r="L61">
        <v>0.45714931860000002</v>
      </c>
      <c r="M61">
        <v>0.45751363536</v>
      </c>
      <c r="N61">
        <v>0.45787795211999999</v>
      </c>
      <c r="O61">
        <v>0.45824226888000003</v>
      </c>
      <c r="P61">
        <v>0.45860658564000001</v>
      </c>
      <c r="Q61">
        <v>0.45897090239999999</v>
      </c>
      <c r="R61">
        <v>0.45933521915999997</v>
      </c>
      <c r="S61">
        <v>0.45969953592000001</v>
      </c>
      <c r="T61">
        <v>0.46006385268</v>
      </c>
      <c r="U61">
        <v>0.46042816943999998</v>
      </c>
      <c r="V61">
        <v>0.46079248620000002</v>
      </c>
      <c r="W61">
        <v>0.46115680296</v>
      </c>
      <c r="X61">
        <v>0.46152111971999998</v>
      </c>
      <c r="Y61">
        <v>0.46188543648000002</v>
      </c>
      <c r="Z61">
        <v>0.46224975324000001</v>
      </c>
      <c r="AA61">
        <v>0.46261406999999999</v>
      </c>
      <c r="AB61">
        <v>0.46364610251999999</v>
      </c>
      <c r="AC61">
        <v>0.46467813504</v>
      </c>
      <c r="AD61">
        <v>0.46571016756</v>
      </c>
      <c r="AE61">
        <v>0.46674220008</v>
      </c>
      <c r="AF61">
        <v>0.46777423260000001</v>
      </c>
      <c r="AG61">
        <v>0.46880626512000001</v>
      </c>
      <c r="AH61">
        <v>0.46983829764000001</v>
      </c>
      <c r="AI61">
        <v>0.47087033016000002</v>
      </c>
      <c r="AJ61">
        <v>0.47190236268000002</v>
      </c>
      <c r="AK61">
        <v>0.47293439520000002</v>
      </c>
      <c r="AL61">
        <v>0.47396642772000003</v>
      </c>
      <c r="AM61">
        <v>0.47499846023999998</v>
      </c>
      <c r="AN61">
        <v>0.47603049275999998</v>
      </c>
      <c r="AO61">
        <v>0.47706252527999998</v>
      </c>
      <c r="AP61">
        <v>0.47809455779999999</v>
      </c>
      <c r="AQ61">
        <v>0.47912659031999999</v>
      </c>
      <c r="AR61">
        <v>0.48015862283999999</v>
      </c>
      <c r="AS61">
        <v>0.48119065536</v>
      </c>
      <c r="AT61">
        <v>0.48222268788</v>
      </c>
      <c r="AU61">
        <v>0.4832547204</v>
      </c>
      <c r="AV61">
        <v>0.48428675292000001</v>
      </c>
      <c r="AW61">
        <v>0.48531878544000001</v>
      </c>
      <c r="AX61">
        <v>0.48635081796000001</v>
      </c>
      <c r="AY61">
        <v>0.48738285048000002</v>
      </c>
      <c r="AZ61">
        <v>0.48841488300000002</v>
      </c>
      <c r="BA61">
        <v>0.49007663699999998</v>
      </c>
      <c r="BB61">
        <v>0.491738391</v>
      </c>
      <c r="BC61">
        <v>0.49340014500000001</v>
      </c>
      <c r="BD61">
        <v>0.49506189900000003</v>
      </c>
      <c r="BE61">
        <v>0.49672365299999999</v>
      </c>
      <c r="BF61">
        <v>0.498385407</v>
      </c>
      <c r="BG61">
        <v>0.50004716100000002</v>
      </c>
      <c r="BH61">
        <v>0.50170891500000003</v>
      </c>
      <c r="BI61">
        <v>0.50337066900000005</v>
      </c>
      <c r="BJ61">
        <v>0.50503242299999995</v>
      </c>
      <c r="BK61">
        <v>0.50669417699999997</v>
      </c>
      <c r="BL61">
        <v>0.50835593099999998</v>
      </c>
      <c r="BM61">
        <v>0.510017685</v>
      </c>
      <c r="BN61">
        <v>0.51167943900000001</v>
      </c>
      <c r="BO61">
        <v>0.51334119300000003</v>
      </c>
      <c r="BP61">
        <v>0.51500294700000004</v>
      </c>
      <c r="BQ61">
        <v>0.51666470099999995</v>
      </c>
      <c r="BR61">
        <v>0.51832645499999996</v>
      </c>
      <c r="BS61">
        <v>0.51998820899999998</v>
      </c>
      <c r="BT61">
        <v>0.52164996299999999</v>
      </c>
      <c r="BU61">
        <v>0.52331171700000001</v>
      </c>
      <c r="BV61">
        <v>0.52497347100000002</v>
      </c>
      <c r="BW61">
        <v>0.52663522500000004</v>
      </c>
      <c r="BX61">
        <v>0.52829697900000006</v>
      </c>
      <c r="BY61">
        <v>0.52995873299999996</v>
      </c>
      <c r="BZ61">
        <v>0.54361200527999998</v>
      </c>
      <c r="CA61">
        <v>0.55726527755999999</v>
      </c>
      <c r="CB61">
        <v>0.57091854984000001</v>
      </c>
      <c r="CC61">
        <v>0.58457182212000003</v>
      </c>
      <c r="CD61">
        <v>0.59822509440000005</v>
      </c>
      <c r="CE61">
        <v>0.61187836667999995</v>
      </c>
      <c r="CF61">
        <v>0.62553163895999997</v>
      </c>
      <c r="CG61">
        <v>0.63918491123999999</v>
      </c>
      <c r="CH61">
        <v>0.65283818352</v>
      </c>
      <c r="CI61">
        <v>0.66649145580000002</v>
      </c>
      <c r="CJ61">
        <v>0.68014472808000004</v>
      </c>
      <c r="CK61">
        <v>0.69379800035999994</v>
      </c>
      <c r="CL61">
        <v>0.70745127263999996</v>
      </c>
      <c r="CM61">
        <v>0.72110454491999998</v>
      </c>
      <c r="CN61">
        <v>0.7347578172</v>
      </c>
      <c r="CO61">
        <v>0.74841108948000001</v>
      </c>
      <c r="CP61">
        <v>0.76206436176000003</v>
      </c>
      <c r="CQ61">
        <v>0.77571763404000005</v>
      </c>
      <c r="CR61">
        <v>0.78937090631999995</v>
      </c>
      <c r="CS61">
        <v>0.80302417859999997</v>
      </c>
      <c r="CT61">
        <v>0.81667745087999999</v>
      </c>
      <c r="CU61">
        <v>0.83033072316000001</v>
      </c>
      <c r="CV61">
        <v>0.84398399544000002</v>
      </c>
      <c r="CW61">
        <v>0.85763726772000004</v>
      </c>
      <c r="CX61">
        <v>0.87129053999999995</v>
      </c>
    </row>
    <row r="62" spans="1:102">
      <c r="A62" t="s">
        <v>9</v>
      </c>
      <c r="B62">
        <v>9</v>
      </c>
      <c r="C62">
        <v>0.41272178999999998</v>
      </c>
      <c r="D62">
        <v>0.41809572</v>
      </c>
      <c r="E62">
        <v>0.42346964999999998</v>
      </c>
      <c r="F62">
        <v>0.42884358</v>
      </c>
      <c r="G62">
        <v>0.43421750999999997</v>
      </c>
      <c r="H62">
        <v>0.43959144</v>
      </c>
      <c r="I62">
        <v>0.44496537000000003</v>
      </c>
      <c r="J62">
        <v>0.4503393</v>
      </c>
      <c r="K62">
        <v>0.45571323000000002</v>
      </c>
      <c r="L62">
        <v>0.46108716</v>
      </c>
      <c r="M62">
        <v>0.46646109000000002</v>
      </c>
      <c r="N62">
        <v>0.47183501999999999</v>
      </c>
      <c r="O62">
        <v>0.47720895000000002</v>
      </c>
      <c r="P62">
        <v>0.48258287999999999</v>
      </c>
      <c r="Q62">
        <v>0.48795681000000002</v>
      </c>
      <c r="R62">
        <v>0.49333073999999999</v>
      </c>
      <c r="S62">
        <v>0.49870467000000002</v>
      </c>
      <c r="T62">
        <v>0.50407860000000004</v>
      </c>
      <c r="U62">
        <v>0.50945253000000001</v>
      </c>
      <c r="V62">
        <v>0.51482645999999999</v>
      </c>
      <c r="W62">
        <v>0.52020038999999996</v>
      </c>
      <c r="X62">
        <v>0.52557432000000004</v>
      </c>
      <c r="Y62">
        <v>0.53094825000000001</v>
      </c>
      <c r="Z62">
        <v>0.53632217999999998</v>
      </c>
      <c r="AA62">
        <v>0.54169610999999995</v>
      </c>
      <c r="AB62">
        <v>0.54261971208000004</v>
      </c>
      <c r="AC62">
        <v>0.54354331416000001</v>
      </c>
      <c r="AD62">
        <v>0.54446691623999999</v>
      </c>
      <c r="AE62">
        <v>0.54539051831999996</v>
      </c>
      <c r="AF62">
        <v>0.54631412040000005</v>
      </c>
      <c r="AG62">
        <v>0.54723772248000002</v>
      </c>
      <c r="AH62">
        <v>0.54816132456</v>
      </c>
      <c r="AI62">
        <v>0.54908492663999997</v>
      </c>
      <c r="AJ62">
        <v>0.55000852871999995</v>
      </c>
      <c r="AK62">
        <v>0.55093213080000003</v>
      </c>
      <c r="AL62">
        <v>0.55185573288000001</v>
      </c>
      <c r="AM62">
        <v>0.55277933495999998</v>
      </c>
      <c r="AN62">
        <v>0.55370293703999995</v>
      </c>
      <c r="AO62">
        <v>0.55462653912000004</v>
      </c>
      <c r="AP62">
        <v>0.55555014120000001</v>
      </c>
      <c r="AQ62">
        <v>0.55647374327999999</v>
      </c>
      <c r="AR62">
        <v>0.55739734535999996</v>
      </c>
      <c r="AS62">
        <v>0.55832094744000005</v>
      </c>
      <c r="AT62">
        <v>0.55924454952000002</v>
      </c>
      <c r="AU62">
        <v>0.5601681516</v>
      </c>
      <c r="AV62">
        <v>0.56109175367999997</v>
      </c>
      <c r="AW62">
        <v>0.56201535575999995</v>
      </c>
      <c r="AX62">
        <v>0.56293895784000003</v>
      </c>
      <c r="AY62">
        <v>0.56386255992000001</v>
      </c>
      <c r="AZ62">
        <v>0.56478616199999998</v>
      </c>
      <c r="BA62">
        <v>0.56522924352000004</v>
      </c>
      <c r="BB62">
        <v>0.56567232503999998</v>
      </c>
      <c r="BC62">
        <v>0.56611540656000003</v>
      </c>
      <c r="BD62">
        <v>0.56655848807999998</v>
      </c>
      <c r="BE62">
        <v>0.56700156960000003</v>
      </c>
      <c r="BF62">
        <v>0.56744465111999998</v>
      </c>
      <c r="BG62">
        <v>0.56788773264000003</v>
      </c>
      <c r="BH62">
        <v>0.56833081415999998</v>
      </c>
      <c r="BI62">
        <v>0.56877389568000003</v>
      </c>
      <c r="BJ62">
        <v>0.56921697719999997</v>
      </c>
      <c r="BK62">
        <v>0.56966005872000003</v>
      </c>
      <c r="BL62">
        <v>0.57010314023999997</v>
      </c>
      <c r="BM62">
        <v>0.57054622176000003</v>
      </c>
      <c r="BN62">
        <v>0.57098930327999997</v>
      </c>
      <c r="BO62">
        <v>0.57143238480000003</v>
      </c>
      <c r="BP62">
        <v>0.57187546631999997</v>
      </c>
      <c r="BQ62">
        <v>0.57231854784000002</v>
      </c>
      <c r="BR62">
        <v>0.57276162935999997</v>
      </c>
      <c r="BS62">
        <v>0.57320471088000002</v>
      </c>
      <c r="BT62">
        <v>0.57364779239999997</v>
      </c>
      <c r="BU62">
        <v>0.57409087392000002</v>
      </c>
      <c r="BV62">
        <v>0.57453395543999997</v>
      </c>
      <c r="BW62">
        <v>0.57497703696000002</v>
      </c>
      <c r="BX62">
        <v>0.57542011847999996</v>
      </c>
      <c r="BY62">
        <v>0.57586320000000002</v>
      </c>
      <c r="BZ62">
        <v>0.58404347160000003</v>
      </c>
      <c r="CA62">
        <v>0.59222374320000004</v>
      </c>
      <c r="CB62">
        <v>0.60040401480000005</v>
      </c>
      <c r="CC62">
        <v>0.60858428639999995</v>
      </c>
      <c r="CD62">
        <v>0.61676455799999996</v>
      </c>
      <c r="CE62">
        <v>0.62494482959999997</v>
      </c>
      <c r="CF62">
        <v>0.63312510119999998</v>
      </c>
      <c r="CG62">
        <v>0.6413053728</v>
      </c>
      <c r="CH62">
        <v>0.64948564440000001</v>
      </c>
      <c r="CI62">
        <v>0.65766591600000002</v>
      </c>
      <c r="CJ62">
        <v>0.66584618760000003</v>
      </c>
      <c r="CK62">
        <v>0.67402645920000004</v>
      </c>
      <c r="CL62">
        <v>0.68220673080000005</v>
      </c>
      <c r="CM62">
        <v>0.69038700239999995</v>
      </c>
      <c r="CN62">
        <v>0.69856727399999996</v>
      </c>
      <c r="CO62">
        <v>0.70674754559999997</v>
      </c>
      <c r="CP62">
        <v>0.71492781719999998</v>
      </c>
      <c r="CQ62">
        <v>0.72310808879999999</v>
      </c>
      <c r="CR62">
        <v>0.7312883604</v>
      </c>
      <c r="CS62">
        <v>0.73946863200000001</v>
      </c>
      <c r="CT62">
        <v>0.74764890360000003</v>
      </c>
      <c r="CU62">
        <v>0.75582917520000004</v>
      </c>
      <c r="CV62">
        <v>0.76400944680000005</v>
      </c>
      <c r="CW62">
        <v>0.77218971839999995</v>
      </c>
      <c r="CX62">
        <v>0.78036998999999996</v>
      </c>
    </row>
    <row r="63" spans="1:102">
      <c r="A63" t="s">
        <v>9</v>
      </c>
      <c r="B63">
        <v>10</v>
      </c>
      <c r="C63">
        <v>0.58718787504000003</v>
      </c>
      <c r="D63">
        <v>0.59015618808000003</v>
      </c>
      <c r="E63">
        <v>0.59312450112000004</v>
      </c>
      <c r="F63">
        <v>0.59609281416000004</v>
      </c>
      <c r="G63">
        <v>0.59906112720000004</v>
      </c>
      <c r="H63">
        <v>0.60202944024000005</v>
      </c>
      <c r="I63">
        <v>0.60499775328000005</v>
      </c>
      <c r="J63">
        <v>0.60796606632000005</v>
      </c>
      <c r="K63">
        <v>0.61093437935999995</v>
      </c>
      <c r="L63">
        <v>0.61390269239999995</v>
      </c>
      <c r="M63">
        <v>0.61687100543999995</v>
      </c>
      <c r="N63">
        <v>0.61983931847999996</v>
      </c>
      <c r="O63">
        <v>0.62280763151999996</v>
      </c>
      <c r="P63">
        <v>0.62577594455999996</v>
      </c>
      <c r="Q63">
        <v>0.62874425759999997</v>
      </c>
      <c r="R63">
        <v>0.63171257063999997</v>
      </c>
      <c r="S63">
        <v>0.63468088367999997</v>
      </c>
      <c r="T63">
        <v>0.63764919671999998</v>
      </c>
      <c r="U63">
        <v>0.64061750975999998</v>
      </c>
      <c r="V63">
        <v>0.64358582279999998</v>
      </c>
      <c r="W63">
        <v>0.64655413583999999</v>
      </c>
      <c r="X63">
        <v>0.64952244887999999</v>
      </c>
      <c r="Y63">
        <v>0.65249076192</v>
      </c>
      <c r="Z63">
        <v>0.65545907496</v>
      </c>
      <c r="AA63">
        <v>0.658427388</v>
      </c>
      <c r="AB63">
        <v>0.66139570104000001</v>
      </c>
      <c r="AC63">
        <v>0.66436401408000001</v>
      </c>
      <c r="AD63">
        <v>0.66733232712000001</v>
      </c>
      <c r="AE63">
        <v>0.67030064016000002</v>
      </c>
      <c r="AF63">
        <v>0.67326895320000002</v>
      </c>
      <c r="AG63">
        <v>0.67623726624000002</v>
      </c>
      <c r="AH63">
        <v>0.67920557928000003</v>
      </c>
      <c r="AI63">
        <v>0.68217389232000003</v>
      </c>
      <c r="AJ63">
        <v>0.68385460379999996</v>
      </c>
      <c r="AK63">
        <v>0.68489151449999996</v>
      </c>
      <c r="AL63">
        <v>0.68592842519999997</v>
      </c>
      <c r="AM63">
        <v>0.68696533589999997</v>
      </c>
      <c r="AN63">
        <v>0.68800224659999998</v>
      </c>
      <c r="AO63">
        <v>0.68903915729999998</v>
      </c>
      <c r="AP63">
        <v>0.69007606799999999</v>
      </c>
      <c r="AQ63">
        <v>0.69111297869999999</v>
      </c>
      <c r="AR63">
        <v>0.6921498894</v>
      </c>
      <c r="AS63">
        <v>0.6931868001</v>
      </c>
      <c r="AT63">
        <v>0.6942237108</v>
      </c>
      <c r="AU63">
        <v>0.69526062150000001</v>
      </c>
      <c r="AV63">
        <v>0.69629753220000001</v>
      </c>
      <c r="AW63">
        <v>0.69733444290000002</v>
      </c>
      <c r="AX63">
        <v>0.69837135360000002</v>
      </c>
      <c r="AY63">
        <v>0.69940826430000003</v>
      </c>
      <c r="AZ63">
        <v>0.70044517500000003</v>
      </c>
      <c r="BA63">
        <v>0.70148208570000004</v>
      </c>
      <c r="BB63">
        <v>0.70251899640000004</v>
      </c>
      <c r="BC63">
        <v>0.70355590710000004</v>
      </c>
      <c r="BD63">
        <v>0.70459281780000005</v>
      </c>
      <c r="BE63">
        <v>0.70562972850000005</v>
      </c>
      <c r="BF63">
        <v>0.70666663919999995</v>
      </c>
      <c r="BG63">
        <v>0.70770354989999995</v>
      </c>
      <c r="BH63">
        <v>0.70874046059999996</v>
      </c>
      <c r="BI63">
        <v>0.70977737129999996</v>
      </c>
      <c r="BJ63">
        <v>0.71081428199999996</v>
      </c>
      <c r="BK63">
        <v>0.71185119269999997</v>
      </c>
      <c r="BL63">
        <v>0.71288810339999997</v>
      </c>
      <c r="BM63">
        <v>0.71392501409999998</v>
      </c>
      <c r="BN63">
        <v>0.71496192479999998</v>
      </c>
      <c r="BO63">
        <v>0.71599883549999999</v>
      </c>
      <c r="BP63">
        <v>0.71703574619999999</v>
      </c>
      <c r="BQ63">
        <v>0.71795288369999999</v>
      </c>
      <c r="BR63">
        <v>0.71863047479999997</v>
      </c>
      <c r="BS63">
        <v>0.71930806589999996</v>
      </c>
      <c r="BT63">
        <v>0.71998565699999995</v>
      </c>
      <c r="BU63">
        <v>0.72066324810000004</v>
      </c>
      <c r="BV63">
        <v>0.72134083920000003</v>
      </c>
      <c r="BW63">
        <v>0.72201843030000001</v>
      </c>
      <c r="BX63">
        <v>0.7226960214</v>
      </c>
      <c r="BY63">
        <v>0.72337361249999999</v>
      </c>
      <c r="BZ63">
        <v>0.72405120359999997</v>
      </c>
      <c r="CA63">
        <v>0.72472879469999996</v>
      </c>
      <c r="CB63">
        <v>0.72540638580000005</v>
      </c>
      <c r="CC63">
        <v>0.72608397690000004</v>
      </c>
      <c r="CD63">
        <v>0.72676156800000002</v>
      </c>
      <c r="CE63">
        <v>0.72743915910000001</v>
      </c>
      <c r="CF63">
        <v>0.7281167502</v>
      </c>
      <c r="CG63">
        <v>0.72879434129999998</v>
      </c>
      <c r="CH63">
        <v>0.72947193239999997</v>
      </c>
      <c r="CI63">
        <v>0.73014952349999995</v>
      </c>
      <c r="CJ63">
        <v>0.73082711460000005</v>
      </c>
      <c r="CK63">
        <v>0.73150470570000004</v>
      </c>
      <c r="CL63">
        <v>0.73218229680000002</v>
      </c>
      <c r="CM63">
        <v>0.73285988790000001</v>
      </c>
      <c r="CN63">
        <v>0.73353747899999999</v>
      </c>
      <c r="CO63">
        <v>0.73421507009999998</v>
      </c>
      <c r="CP63">
        <v>0.73489266119999996</v>
      </c>
      <c r="CQ63">
        <v>0.73557025229999995</v>
      </c>
      <c r="CR63">
        <v>0.73624784340000005</v>
      </c>
      <c r="CS63">
        <v>0.73692543450000003</v>
      </c>
      <c r="CT63">
        <v>0.73760302560000002</v>
      </c>
      <c r="CU63">
        <v>0.7382806167</v>
      </c>
      <c r="CV63">
        <v>0.73895820779999999</v>
      </c>
      <c r="CW63">
        <v>0.73963579889999997</v>
      </c>
      <c r="CX63">
        <v>0.74031338999999996</v>
      </c>
    </row>
    <row r="64" spans="1:102">
      <c r="A64" t="s">
        <v>9</v>
      </c>
      <c r="B64">
        <v>11</v>
      </c>
      <c r="C64">
        <v>0.72467882309999998</v>
      </c>
      <c r="D64">
        <v>0.7255229862</v>
      </c>
      <c r="E64">
        <v>0.72636714930000001</v>
      </c>
      <c r="F64">
        <v>0.72721131240000003</v>
      </c>
      <c r="G64">
        <v>0.72805547550000005</v>
      </c>
      <c r="H64">
        <v>0.72889963859999995</v>
      </c>
      <c r="I64">
        <v>0.72974380169999997</v>
      </c>
      <c r="J64">
        <v>0.73058796479999999</v>
      </c>
      <c r="K64">
        <v>0.73143212790000001</v>
      </c>
      <c r="L64">
        <v>0.73227629100000002</v>
      </c>
      <c r="M64">
        <v>0.73312045410000004</v>
      </c>
      <c r="N64">
        <v>0.73396461719999995</v>
      </c>
      <c r="O64">
        <v>0.73480878029999996</v>
      </c>
      <c r="P64">
        <v>0.73565294339999998</v>
      </c>
      <c r="Q64">
        <v>0.7364971065</v>
      </c>
      <c r="R64">
        <v>0.73734126960000002</v>
      </c>
      <c r="S64">
        <v>0.73818543270000003</v>
      </c>
      <c r="T64">
        <v>0.73902959580000005</v>
      </c>
      <c r="U64">
        <v>0.73987375889999996</v>
      </c>
      <c r="V64">
        <v>0.74071792199999997</v>
      </c>
      <c r="W64">
        <v>0.74156208509999999</v>
      </c>
      <c r="X64">
        <v>0.74240624820000001</v>
      </c>
      <c r="Y64">
        <v>0.74325041130000002</v>
      </c>
      <c r="Z64">
        <v>0.74409457440000004</v>
      </c>
      <c r="AA64">
        <v>0.74493873749999995</v>
      </c>
      <c r="AB64">
        <v>0.74578290059999996</v>
      </c>
      <c r="AC64">
        <v>0.74662706369999998</v>
      </c>
      <c r="AD64">
        <v>0.7474712268</v>
      </c>
      <c r="AE64">
        <v>0.74831538990000002</v>
      </c>
      <c r="AF64">
        <v>0.74915955300000003</v>
      </c>
      <c r="AG64">
        <v>0.75000371610000005</v>
      </c>
      <c r="AH64">
        <v>0.75084787919999996</v>
      </c>
      <c r="AI64">
        <v>0.75169204229999997</v>
      </c>
      <c r="AJ64">
        <v>0.75225184320000005</v>
      </c>
      <c r="AK64">
        <v>0.75266946300000004</v>
      </c>
      <c r="AL64">
        <v>0.75308708280000003</v>
      </c>
      <c r="AM64">
        <v>0.75350470260000002</v>
      </c>
      <c r="AN64">
        <v>0.75392232240000001</v>
      </c>
      <c r="AO64">
        <v>0.7543399422</v>
      </c>
      <c r="AP64">
        <v>0.75475756199999999</v>
      </c>
      <c r="AQ64">
        <v>0.75517518179999998</v>
      </c>
      <c r="AR64">
        <v>0.75559280159999997</v>
      </c>
      <c r="AS64">
        <v>0.75601042139999997</v>
      </c>
      <c r="AT64">
        <v>0.75642804119999996</v>
      </c>
      <c r="AU64">
        <v>0.75684566099999995</v>
      </c>
      <c r="AV64">
        <v>0.75726328080000005</v>
      </c>
      <c r="AW64">
        <v>0.75768090060000004</v>
      </c>
      <c r="AX64">
        <v>0.75809852040000003</v>
      </c>
      <c r="AY64">
        <v>0.75851614020000002</v>
      </c>
      <c r="AZ64">
        <v>0.75893376000000001</v>
      </c>
      <c r="BA64">
        <v>0.7593513798</v>
      </c>
      <c r="BB64">
        <v>0.75976899959999999</v>
      </c>
      <c r="BC64">
        <v>0.76018661939999999</v>
      </c>
      <c r="BD64">
        <v>0.76060423919999998</v>
      </c>
      <c r="BE64">
        <v>0.76102185899999997</v>
      </c>
      <c r="BF64">
        <v>0.76143947879999996</v>
      </c>
      <c r="BG64">
        <v>0.76185709859999995</v>
      </c>
      <c r="BH64">
        <v>0.76227471840000005</v>
      </c>
      <c r="BI64">
        <v>0.76269233820000004</v>
      </c>
      <c r="BJ64">
        <v>0.76310995800000003</v>
      </c>
      <c r="BK64">
        <v>0.76352757780000002</v>
      </c>
      <c r="BL64">
        <v>0.76394519760000001</v>
      </c>
      <c r="BM64">
        <v>0.76436281740000001</v>
      </c>
      <c r="BN64">
        <v>0.7647804372</v>
      </c>
      <c r="BO64">
        <v>0.76519805699999999</v>
      </c>
      <c r="BP64">
        <v>0.76561567679999998</v>
      </c>
      <c r="BQ64">
        <v>0.76727227499999995</v>
      </c>
      <c r="BR64">
        <v>0.77140682999999999</v>
      </c>
      <c r="BS64">
        <v>0.77554138500000003</v>
      </c>
      <c r="BT64">
        <v>0.77967593999999996</v>
      </c>
      <c r="BU64">
        <v>0.783810495</v>
      </c>
      <c r="BV64">
        <v>0.78794505000000004</v>
      </c>
      <c r="BW64">
        <v>0.79207960499999996</v>
      </c>
      <c r="BX64">
        <v>0.79621416</v>
      </c>
      <c r="BY64">
        <v>0.80034871500000004</v>
      </c>
      <c r="BZ64">
        <v>0.80448326999999997</v>
      </c>
      <c r="CA64">
        <v>0.80861782500000001</v>
      </c>
      <c r="CB64">
        <v>0.81275238000000005</v>
      </c>
      <c r="CC64">
        <v>0.81688693499999998</v>
      </c>
      <c r="CD64">
        <v>0.82102149000000002</v>
      </c>
      <c r="CE64">
        <v>0.82515604499999995</v>
      </c>
      <c r="CF64">
        <v>0.82929059999999999</v>
      </c>
      <c r="CG64">
        <v>0.83342515500000003</v>
      </c>
      <c r="CH64">
        <v>0.83755970999999996</v>
      </c>
      <c r="CI64">
        <v>0.841694265</v>
      </c>
      <c r="CJ64">
        <v>0.84582882000000004</v>
      </c>
      <c r="CK64">
        <v>0.84996337499999997</v>
      </c>
      <c r="CL64">
        <v>0.85409793000000001</v>
      </c>
      <c r="CM64">
        <v>0.85823248500000004</v>
      </c>
      <c r="CN64">
        <v>0.86236703999999997</v>
      </c>
      <c r="CO64">
        <v>0.86650159500000001</v>
      </c>
      <c r="CP64">
        <v>0.87063615000000005</v>
      </c>
      <c r="CQ64">
        <v>0.87477070499999998</v>
      </c>
      <c r="CR64">
        <v>0.87890526000000002</v>
      </c>
      <c r="CS64">
        <v>0.88303981499999995</v>
      </c>
      <c r="CT64">
        <v>0.88717436999999999</v>
      </c>
      <c r="CU64">
        <v>0.89130892500000003</v>
      </c>
      <c r="CV64">
        <v>0.89544347999999996</v>
      </c>
      <c r="CW64">
        <v>0.899578035</v>
      </c>
      <c r="CX64">
        <v>0.90371259000000004</v>
      </c>
    </row>
    <row r="65" spans="1:102">
      <c r="A65" t="s">
        <v>9</v>
      </c>
      <c r="B65">
        <v>12</v>
      </c>
      <c r="C65">
        <v>0.34481367738000002</v>
      </c>
      <c r="D65">
        <v>0.35704256076000002</v>
      </c>
      <c r="E65">
        <v>0.36927144414000002</v>
      </c>
      <c r="F65">
        <v>0.38150032752000002</v>
      </c>
      <c r="G65">
        <v>0.39372921090000002</v>
      </c>
      <c r="H65">
        <v>0.40595809428000001</v>
      </c>
      <c r="I65">
        <v>0.41818697766000001</v>
      </c>
      <c r="J65">
        <v>0.43041586104000001</v>
      </c>
      <c r="K65">
        <v>0.44264474442000001</v>
      </c>
      <c r="L65">
        <v>0.45487362780000001</v>
      </c>
      <c r="M65">
        <v>0.46710251118000001</v>
      </c>
      <c r="N65">
        <v>0.47933139456000001</v>
      </c>
      <c r="O65">
        <v>0.49156027794000001</v>
      </c>
      <c r="P65">
        <v>0.50378916131999996</v>
      </c>
      <c r="Q65">
        <v>0.51601804470000001</v>
      </c>
      <c r="R65">
        <v>0.52824692807999996</v>
      </c>
      <c r="S65">
        <v>0.54047581146000001</v>
      </c>
      <c r="T65">
        <v>0.55270469483999995</v>
      </c>
      <c r="U65">
        <v>0.56493357822000001</v>
      </c>
      <c r="V65">
        <v>0.57716246159999995</v>
      </c>
      <c r="W65">
        <v>0.58939134498000001</v>
      </c>
      <c r="X65">
        <v>0.60162022835999995</v>
      </c>
      <c r="Y65">
        <v>0.61384911174000001</v>
      </c>
      <c r="Z65">
        <v>0.62607799511999995</v>
      </c>
      <c r="AA65">
        <v>0.63830687850000001</v>
      </c>
      <c r="AB65">
        <v>0.65053576187999995</v>
      </c>
      <c r="AC65">
        <v>0.66276464526000001</v>
      </c>
      <c r="AD65">
        <v>0.67499352863999995</v>
      </c>
      <c r="AE65">
        <v>0.68722241202000001</v>
      </c>
      <c r="AF65">
        <v>0.69945129539999995</v>
      </c>
      <c r="AG65">
        <v>0.71168017878000001</v>
      </c>
      <c r="AH65">
        <v>0.72390906215999995</v>
      </c>
      <c r="AI65">
        <v>0.73613794554</v>
      </c>
      <c r="AJ65">
        <v>0.74024993400000005</v>
      </c>
      <c r="AK65">
        <v>0.74030347500000004</v>
      </c>
      <c r="AL65">
        <v>0.74035701600000003</v>
      </c>
      <c r="AM65">
        <v>0.74041055700000002</v>
      </c>
      <c r="AN65">
        <v>0.74046409800000001</v>
      </c>
      <c r="AO65">
        <v>0.74051763900000001</v>
      </c>
      <c r="AP65">
        <v>0.74057118</v>
      </c>
      <c r="AQ65">
        <v>0.74062472099999999</v>
      </c>
      <c r="AR65">
        <v>0.74067826199999998</v>
      </c>
      <c r="AS65">
        <v>0.74073180299999997</v>
      </c>
      <c r="AT65">
        <v>0.74078534399999996</v>
      </c>
      <c r="AU65">
        <v>0.74083888499999995</v>
      </c>
      <c r="AV65">
        <v>0.74089242600000005</v>
      </c>
      <c r="AW65">
        <v>0.74094596700000004</v>
      </c>
      <c r="AX65">
        <v>0.74099950800000003</v>
      </c>
      <c r="AY65">
        <v>0.74105304900000002</v>
      </c>
      <c r="AZ65">
        <v>0.74110659000000001</v>
      </c>
      <c r="BA65">
        <v>0.741160131</v>
      </c>
      <c r="BB65">
        <v>0.74121367199999999</v>
      </c>
      <c r="BC65">
        <v>0.74126721299999998</v>
      </c>
      <c r="BD65">
        <v>0.74132075399999997</v>
      </c>
      <c r="BE65">
        <v>0.74137429499999996</v>
      </c>
      <c r="BF65">
        <v>0.74142783599999995</v>
      </c>
      <c r="BG65">
        <v>0.74148137700000005</v>
      </c>
      <c r="BH65">
        <v>0.74153491800000004</v>
      </c>
      <c r="BI65">
        <v>0.74158845900000003</v>
      </c>
      <c r="BJ65">
        <v>0.74164200000000002</v>
      </c>
      <c r="BK65">
        <v>0.74169554100000001</v>
      </c>
      <c r="BL65">
        <v>0.741749082</v>
      </c>
      <c r="BM65">
        <v>0.74180262299999999</v>
      </c>
      <c r="BN65">
        <v>0.74185616399999998</v>
      </c>
      <c r="BO65">
        <v>0.74190970499999997</v>
      </c>
      <c r="BP65">
        <v>0.74196324599999997</v>
      </c>
      <c r="BQ65">
        <v>0.74263706939999996</v>
      </c>
      <c r="BR65">
        <v>0.74455145759999997</v>
      </c>
      <c r="BS65">
        <v>0.74646584579999997</v>
      </c>
      <c r="BT65">
        <v>0.74838023399999998</v>
      </c>
      <c r="BU65">
        <v>0.75029462219999998</v>
      </c>
      <c r="BV65">
        <v>0.75220901039999999</v>
      </c>
      <c r="BW65">
        <v>0.75412339859999999</v>
      </c>
      <c r="BX65">
        <v>0.7560377868</v>
      </c>
      <c r="BY65">
        <v>0.75795217500000001</v>
      </c>
      <c r="BZ65">
        <v>0.75986656320000001</v>
      </c>
      <c r="CA65">
        <v>0.76178095140000002</v>
      </c>
      <c r="CB65">
        <v>0.76369533960000002</v>
      </c>
      <c r="CC65">
        <v>0.76560972780000003</v>
      </c>
      <c r="CD65">
        <v>0.76752411600000003</v>
      </c>
      <c r="CE65">
        <v>0.76943850420000004</v>
      </c>
      <c r="CF65">
        <v>0.77135289240000005</v>
      </c>
      <c r="CG65">
        <v>0.77326728060000005</v>
      </c>
      <c r="CH65">
        <v>0.77518166879999995</v>
      </c>
      <c r="CI65">
        <v>0.77709605699999995</v>
      </c>
      <c r="CJ65">
        <v>0.77901044519999996</v>
      </c>
      <c r="CK65">
        <v>0.78092483339999996</v>
      </c>
      <c r="CL65">
        <v>0.78283922159999997</v>
      </c>
      <c r="CM65">
        <v>0.78475360979999997</v>
      </c>
      <c r="CN65">
        <v>0.78666799799999998</v>
      </c>
      <c r="CO65">
        <v>0.78858238619999999</v>
      </c>
      <c r="CP65">
        <v>0.79049677439999999</v>
      </c>
      <c r="CQ65">
        <v>0.7924111626</v>
      </c>
      <c r="CR65">
        <v>0.7943255508</v>
      </c>
      <c r="CS65">
        <v>0.79623993900000001</v>
      </c>
      <c r="CT65">
        <v>0.79815432720000001</v>
      </c>
      <c r="CU65">
        <v>0.80006871540000002</v>
      </c>
      <c r="CV65">
        <v>0.80198310360000002</v>
      </c>
      <c r="CW65">
        <v>0.80389749180000003</v>
      </c>
      <c r="CX65">
        <v>0.80581188000000004</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01102-ACDF-4FBF-AF1B-31DA1CB260C1}">
  <sheetPr filterMode="1"/>
  <dimension ref="A1:CY22"/>
  <sheetViews>
    <sheetView workbookViewId="0">
      <selection activeCell="E15" sqref="E15"/>
    </sheetView>
  </sheetViews>
  <sheetFormatPr defaultColWidth="9" defaultRowHeight="14.5"/>
  <cols>
    <col min="1" max="16384" width="9" style="239"/>
  </cols>
  <sheetData>
    <row r="1" spans="1:103">
      <c r="B1" s="239" t="s">
        <v>2</v>
      </c>
      <c r="C1" s="239" t="s">
        <v>746</v>
      </c>
      <c r="D1" s="239">
        <v>1</v>
      </c>
      <c r="E1" s="239">
        <v>2</v>
      </c>
      <c r="F1" s="239">
        <v>3</v>
      </c>
      <c r="G1" s="239">
        <v>4</v>
      </c>
      <c r="H1" s="239">
        <v>5</v>
      </c>
      <c r="I1" s="239">
        <v>6</v>
      </c>
      <c r="J1" s="239">
        <v>7</v>
      </c>
      <c r="K1" s="239">
        <v>8</v>
      </c>
      <c r="L1" s="239">
        <v>9</v>
      </c>
      <c r="M1" s="239">
        <v>10</v>
      </c>
      <c r="N1" s="239">
        <v>11</v>
      </c>
      <c r="O1" s="239">
        <v>12</v>
      </c>
      <c r="P1" s="239">
        <v>13</v>
      </c>
      <c r="Q1" s="239">
        <v>14</v>
      </c>
      <c r="R1" s="239">
        <v>15</v>
      </c>
      <c r="S1" s="239">
        <v>16</v>
      </c>
      <c r="T1" s="239">
        <v>17</v>
      </c>
      <c r="U1" s="239">
        <v>18</v>
      </c>
      <c r="V1" s="239">
        <v>19</v>
      </c>
      <c r="W1" s="239">
        <v>20</v>
      </c>
      <c r="X1" s="239">
        <v>21</v>
      </c>
      <c r="Y1" s="239">
        <v>22</v>
      </c>
      <c r="Z1" s="239">
        <v>23</v>
      </c>
      <c r="AA1" s="239">
        <v>24</v>
      </c>
      <c r="AB1" s="239">
        <v>25</v>
      </c>
      <c r="AC1" s="239">
        <v>26</v>
      </c>
      <c r="AD1" s="239">
        <v>27</v>
      </c>
      <c r="AE1" s="239">
        <v>28</v>
      </c>
      <c r="AF1" s="239">
        <v>29</v>
      </c>
      <c r="AG1" s="239">
        <v>30</v>
      </c>
      <c r="AH1" s="239">
        <v>31</v>
      </c>
      <c r="AI1" s="239">
        <v>32</v>
      </c>
      <c r="AJ1" s="239">
        <v>33</v>
      </c>
      <c r="AK1" s="239">
        <v>34</v>
      </c>
      <c r="AL1" s="239">
        <v>35</v>
      </c>
      <c r="AM1" s="239">
        <v>36</v>
      </c>
      <c r="AN1" s="239">
        <v>37</v>
      </c>
      <c r="AO1" s="239">
        <v>38</v>
      </c>
      <c r="AP1" s="239">
        <v>39</v>
      </c>
      <c r="AQ1" s="239">
        <v>40</v>
      </c>
      <c r="AR1" s="239">
        <v>41</v>
      </c>
      <c r="AS1" s="239">
        <v>42</v>
      </c>
      <c r="AT1" s="239">
        <v>43</v>
      </c>
      <c r="AU1" s="239">
        <v>44</v>
      </c>
      <c r="AV1" s="239">
        <v>45</v>
      </c>
      <c r="AW1" s="239">
        <v>46</v>
      </c>
      <c r="AX1" s="239">
        <v>47</v>
      </c>
      <c r="AY1" s="239">
        <v>48</v>
      </c>
      <c r="AZ1" s="239">
        <v>49</v>
      </c>
      <c r="BA1" s="239">
        <v>50</v>
      </c>
      <c r="BB1" s="239">
        <v>51</v>
      </c>
      <c r="BC1" s="239">
        <v>52</v>
      </c>
      <c r="BD1" s="239">
        <v>53</v>
      </c>
      <c r="BE1" s="239">
        <v>54</v>
      </c>
      <c r="BF1" s="239">
        <v>55</v>
      </c>
      <c r="BG1" s="239">
        <v>56</v>
      </c>
      <c r="BH1" s="239">
        <v>57</v>
      </c>
      <c r="BI1" s="239">
        <v>58</v>
      </c>
      <c r="BJ1" s="239">
        <v>59</v>
      </c>
      <c r="BK1" s="239">
        <v>60</v>
      </c>
      <c r="BL1" s="239">
        <v>61</v>
      </c>
      <c r="BM1" s="239">
        <v>62</v>
      </c>
      <c r="BN1" s="239">
        <v>63</v>
      </c>
      <c r="BO1" s="239">
        <v>64</v>
      </c>
      <c r="BP1" s="239">
        <v>65</v>
      </c>
      <c r="BQ1" s="239">
        <v>66</v>
      </c>
      <c r="BR1" s="239">
        <v>67</v>
      </c>
      <c r="BS1" s="239">
        <v>68</v>
      </c>
      <c r="BT1" s="239">
        <v>69</v>
      </c>
      <c r="BU1" s="239">
        <v>70</v>
      </c>
      <c r="BV1" s="239">
        <v>71</v>
      </c>
      <c r="BW1" s="239">
        <v>72</v>
      </c>
      <c r="BX1" s="239">
        <v>73</v>
      </c>
      <c r="BY1" s="239">
        <v>74</v>
      </c>
      <c r="BZ1" s="239">
        <v>75</v>
      </c>
      <c r="CA1" s="239">
        <v>76</v>
      </c>
      <c r="CB1" s="239">
        <v>77</v>
      </c>
      <c r="CC1" s="239">
        <v>78</v>
      </c>
      <c r="CD1" s="239">
        <v>79</v>
      </c>
      <c r="CE1" s="239">
        <v>80</v>
      </c>
      <c r="CF1" s="239">
        <v>81</v>
      </c>
      <c r="CG1" s="239">
        <v>82</v>
      </c>
      <c r="CH1" s="239">
        <v>83</v>
      </c>
      <c r="CI1" s="239">
        <v>84</v>
      </c>
      <c r="CJ1" s="239">
        <v>85</v>
      </c>
      <c r="CK1" s="239">
        <v>86</v>
      </c>
      <c r="CL1" s="239">
        <v>87</v>
      </c>
      <c r="CM1" s="239">
        <v>88</v>
      </c>
      <c r="CN1" s="239">
        <v>89</v>
      </c>
      <c r="CO1" s="239">
        <v>90</v>
      </c>
      <c r="CP1" s="239">
        <v>91</v>
      </c>
      <c r="CQ1" s="239">
        <v>92</v>
      </c>
      <c r="CR1" s="239">
        <v>93</v>
      </c>
      <c r="CS1" s="239">
        <v>94</v>
      </c>
      <c r="CT1" s="239">
        <v>95</v>
      </c>
      <c r="CU1" s="239">
        <v>96</v>
      </c>
      <c r="CV1" s="239">
        <v>97</v>
      </c>
      <c r="CW1" s="239">
        <v>98</v>
      </c>
      <c r="CX1" s="239">
        <v>99</v>
      </c>
      <c r="CY1" s="239">
        <v>100</v>
      </c>
    </row>
    <row r="2" spans="1:103" hidden="1">
      <c r="A2" s="239">
        <v>1</v>
      </c>
      <c r="B2" s="239" t="s">
        <v>731</v>
      </c>
      <c r="C2" s="239" t="s">
        <v>18</v>
      </c>
      <c r="D2" s="239">
        <v>0.15381238650000001</v>
      </c>
      <c r="E2" s="239">
        <v>0.22324812299999999</v>
      </c>
      <c r="F2" s="239">
        <v>0.29268385949999998</v>
      </c>
      <c r="G2" s="239">
        <v>0.36211959599999999</v>
      </c>
      <c r="H2" s="239">
        <v>0.4315553325</v>
      </c>
      <c r="I2" s="239">
        <v>0.50099106900000001</v>
      </c>
      <c r="J2" s="239">
        <v>0.57042680550000002</v>
      </c>
      <c r="K2" s="239">
        <v>0.61995718799999999</v>
      </c>
      <c r="L2" s="239">
        <v>0.62470052399999998</v>
      </c>
      <c r="M2" s="239">
        <v>0.62944385999999997</v>
      </c>
      <c r="N2" s="239">
        <v>0.63418719599999995</v>
      </c>
      <c r="O2" s="239">
        <v>0.63893053200000005</v>
      </c>
      <c r="P2" s="239">
        <v>0.64367386800000004</v>
      </c>
      <c r="Q2" s="239">
        <v>0.64841720400000002</v>
      </c>
      <c r="R2" s="239">
        <v>0.65316054000000001</v>
      </c>
      <c r="S2" s="239">
        <v>0.66112426800000001</v>
      </c>
      <c r="T2" s="239">
        <v>0.67110074099999995</v>
      </c>
      <c r="U2" s="239">
        <v>0.68107721399999999</v>
      </c>
      <c r="V2" s="239">
        <v>0.69105368700000003</v>
      </c>
      <c r="W2" s="239">
        <v>0.70103015999999996</v>
      </c>
      <c r="X2" s="239">
        <v>0.711006633</v>
      </c>
      <c r="Y2" s="239">
        <v>0.72098310600000004</v>
      </c>
      <c r="Z2" s="239">
        <v>0.73095957899999997</v>
      </c>
      <c r="AA2" s="239">
        <v>0.73405900800000001</v>
      </c>
      <c r="AB2" s="239">
        <v>0.73658535000000003</v>
      </c>
      <c r="AC2" s="239">
        <v>0.73911169200000004</v>
      </c>
      <c r="AD2" s="239">
        <v>0.74163803399999995</v>
      </c>
      <c r="AE2" s="239">
        <v>0.74416437599999996</v>
      </c>
      <c r="AF2" s="239">
        <v>0.74669071799999998</v>
      </c>
      <c r="AG2" s="239">
        <v>0.74921705999999999</v>
      </c>
      <c r="AH2" s="239">
        <v>0.75565784400000002</v>
      </c>
      <c r="AI2" s="239">
        <v>0.77514676800000004</v>
      </c>
      <c r="AJ2" s="239">
        <v>0.79463569199999995</v>
      </c>
      <c r="AK2" s="239">
        <v>0.81412461599999997</v>
      </c>
      <c r="AL2" s="239">
        <v>0.83361353999999999</v>
      </c>
      <c r="AM2" s="239">
        <v>0.853102464</v>
      </c>
      <c r="AN2" s="239">
        <v>0.87259138800000002</v>
      </c>
      <c r="AO2" s="239">
        <v>0.89208031200000004</v>
      </c>
      <c r="AP2" s="239">
        <v>0.90519785699999999</v>
      </c>
      <c r="AQ2" s="239">
        <v>0.91285422000000005</v>
      </c>
      <c r="AR2" s="239">
        <v>0.92051058299999999</v>
      </c>
      <c r="AS2" s="239">
        <v>0.92816694600000005</v>
      </c>
      <c r="AT2" s="239">
        <v>0.93582330899999999</v>
      </c>
      <c r="AU2" s="239">
        <v>0.94347967200000005</v>
      </c>
      <c r="AV2" s="239">
        <v>0.95113603499999999</v>
      </c>
      <c r="AW2" s="239">
        <v>0.95879239800000005</v>
      </c>
      <c r="AX2" s="239">
        <v>0.97443231900000005</v>
      </c>
      <c r="AY2" s="239">
        <v>0.99152379599999996</v>
      </c>
      <c r="AZ2" s="239">
        <v>1.008615273</v>
      </c>
      <c r="BA2" s="239">
        <v>1.0257067499999999</v>
      </c>
      <c r="BB2" s="239">
        <v>1.042798227</v>
      </c>
      <c r="BC2" s="239">
        <v>1.0598897039999999</v>
      </c>
      <c r="BD2" s="239">
        <v>1.0769811810000001</v>
      </c>
      <c r="BE2" s="239">
        <v>1.0916137379999999</v>
      </c>
      <c r="BF2" s="239">
        <v>1.0927222350000001</v>
      </c>
      <c r="BG2" s="239">
        <v>1.093830732</v>
      </c>
      <c r="BH2" s="239">
        <v>1.094939229</v>
      </c>
      <c r="BI2" s="239">
        <v>1.0960477260000001</v>
      </c>
      <c r="BJ2" s="239">
        <v>1.097156223</v>
      </c>
      <c r="BK2" s="239">
        <v>1.09826472</v>
      </c>
      <c r="BL2" s="239">
        <v>1.0993732169999999</v>
      </c>
      <c r="BM2" s="239">
        <v>1.1116658340000001</v>
      </c>
      <c r="BN2" s="239">
        <v>1.137006591</v>
      </c>
      <c r="BO2" s="239">
        <v>1.1623473479999999</v>
      </c>
      <c r="BP2" s="239">
        <v>1.1876881050000001</v>
      </c>
      <c r="BQ2" s="239">
        <v>1.213028862</v>
      </c>
      <c r="BR2" s="239">
        <v>1.238369619</v>
      </c>
      <c r="BS2" s="239">
        <v>1.2637103759999999</v>
      </c>
      <c r="BT2" s="239">
        <v>1.2890511330000001</v>
      </c>
      <c r="BU2" s="239">
        <v>1.2973975799999999</v>
      </c>
      <c r="BV2" s="239">
        <v>1.3006457339999999</v>
      </c>
      <c r="BW2" s="239">
        <v>1.3038938879999999</v>
      </c>
      <c r="BX2" s="239">
        <v>1.3071420419999999</v>
      </c>
      <c r="BY2" s="239">
        <v>1.310390196</v>
      </c>
      <c r="BZ2" s="239">
        <v>1.31363835</v>
      </c>
      <c r="CA2" s="239">
        <v>1.316886504</v>
      </c>
      <c r="CB2" s="239">
        <v>1.323983661</v>
      </c>
      <c r="CC2" s="239">
        <v>1.377268854</v>
      </c>
      <c r="CD2" s="239">
        <v>1.430554047</v>
      </c>
      <c r="CE2" s="239">
        <v>1.48383924</v>
      </c>
      <c r="CF2" s="239">
        <v>1.537124433</v>
      </c>
      <c r="CG2" s="239">
        <v>1.590409626</v>
      </c>
      <c r="CH2" s="239">
        <v>1.643694819</v>
      </c>
      <c r="CI2" s="239">
        <v>1.696980012</v>
      </c>
      <c r="CJ2" s="239">
        <v>1.7650286399999999</v>
      </c>
      <c r="CK2" s="239">
        <v>1.8566987639999999</v>
      </c>
      <c r="CL2" s="239">
        <v>1.9483688880000001</v>
      </c>
      <c r="CM2" s="239">
        <v>2.0400390119999998</v>
      </c>
      <c r="CN2" s="239">
        <v>2.131709136</v>
      </c>
      <c r="CO2" s="239">
        <v>2.2233792600000002</v>
      </c>
      <c r="CP2" s="239">
        <v>2.3150493839999999</v>
      </c>
      <c r="CQ2" s="239">
        <v>2.4067195080000001</v>
      </c>
      <c r="CR2" s="239">
        <v>2.456663346</v>
      </c>
      <c r="CS2" s="239">
        <v>2.4880621679999999</v>
      </c>
      <c r="CT2" s="239">
        <v>2.5194609899999998</v>
      </c>
      <c r="CU2" s="239">
        <v>2.5508598120000001</v>
      </c>
      <c r="CV2" s="239">
        <v>2.582258634</v>
      </c>
      <c r="CW2" s="239">
        <v>2.6136574559999999</v>
      </c>
      <c r="CX2" s="239">
        <v>2.6450562780000002</v>
      </c>
      <c r="CY2" s="239">
        <v>2.6764551000000001</v>
      </c>
    </row>
    <row r="3" spans="1:103" hidden="1">
      <c r="A3" s="239">
        <v>2</v>
      </c>
      <c r="B3" s="239" t="s">
        <v>4</v>
      </c>
      <c r="C3" s="239" t="s">
        <v>18</v>
      </c>
      <c r="D3" s="239">
        <v>21.306224520000001</v>
      </c>
      <c r="E3" s="239">
        <v>21.844688340000001</v>
      </c>
      <c r="F3" s="239">
        <v>22.383152160000002</v>
      </c>
      <c r="G3" s="239">
        <v>22.921615979999999</v>
      </c>
      <c r="H3" s="239">
        <v>23.460079799999999</v>
      </c>
      <c r="I3" s="239">
        <v>23.533212840000001</v>
      </c>
      <c r="J3" s="239">
        <v>23.606345879999999</v>
      </c>
      <c r="K3" s="239">
        <v>23.679478920000001</v>
      </c>
      <c r="L3" s="239">
        <v>23.752611959999999</v>
      </c>
      <c r="M3" s="239">
        <v>23.825745000000001</v>
      </c>
      <c r="N3" s="239">
        <v>24.129064679999999</v>
      </c>
      <c r="O3" s="239">
        <v>24.43238436</v>
      </c>
      <c r="P3" s="239">
        <v>24.735704040000002</v>
      </c>
      <c r="Q3" s="239">
        <v>25.039023719999999</v>
      </c>
      <c r="R3" s="239">
        <v>25.342343400000001</v>
      </c>
      <c r="S3" s="239">
        <v>25.342502039999999</v>
      </c>
      <c r="T3" s="239">
        <v>25.342660680000002</v>
      </c>
      <c r="U3" s="239">
        <v>25.34281932</v>
      </c>
      <c r="V3" s="239">
        <v>25.342977959999999</v>
      </c>
      <c r="W3" s="239">
        <v>25.343136600000001</v>
      </c>
      <c r="X3" s="239">
        <v>25.560433740000001</v>
      </c>
      <c r="Y3" s="239">
        <v>25.77773088</v>
      </c>
      <c r="Z3" s="239">
        <v>25.995028019999999</v>
      </c>
      <c r="AA3" s="239">
        <v>26.212325159999999</v>
      </c>
      <c r="AB3" s="239">
        <v>26.429622299999998</v>
      </c>
      <c r="AC3" s="239">
        <v>26.790409319999998</v>
      </c>
      <c r="AD3" s="239">
        <v>27.151196339999998</v>
      </c>
      <c r="AE3" s="239">
        <v>27.511983359999999</v>
      </c>
      <c r="AF3" s="239">
        <v>27.872770379999999</v>
      </c>
      <c r="AG3" s="239">
        <v>28.233557399999999</v>
      </c>
      <c r="AH3" s="239">
        <v>28.237126799999999</v>
      </c>
      <c r="AI3" s="239">
        <v>28.240696199999999</v>
      </c>
      <c r="AJ3" s="239">
        <v>28.244265599999999</v>
      </c>
      <c r="AK3" s="239">
        <v>28.247834999999998</v>
      </c>
      <c r="AL3" s="239">
        <v>28.251404399999998</v>
      </c>
      <c r="AM3" s="239">
        <v>28.878825599999999</v>
      </c>
      <c r="AN3" s="239">
        <v>29.5062468</v>
      </c>
      <c r="AO3" s="239">
        <v>30.133668</v>
      </c>
      <c r="AP3" s="239">
        <v>30.761089200000001</v>
      </c>
      <c r="AQ3" s="239">
        <v>31.388510400000001</v>
      </c>
      <c r="AR3" s="239">
        <v>32.105245920000002</v>
      </c>
      <c r="AS3" s="239">
        <v>32.821981440000002</v>
      </c>
      <c r="AT3" s="239">
        <v>33.538716960000002</v>
      </c>
      <c r="AU3" s="239">
        <v>34.255452480000002</v>
      </c>
      <c r="AV3" s="239">
        <v>34.972188000000003</v>
      </c>
      <c r="AW3" s="239">
        <v>35.628917940000001</v>
      </c>
      <c r="AX3" s="239">
        <v>36.285647879999999</v>
      </c>
      <c r="AY3" s="239">
        <v>36.942377819999997</v>
      </c>
      <c r="AZ3" s="239">
        <v>37.599107760000003</v>
      </c>
      <c r="BA3" s="239">
        <v>38.255837700000001</v>
      </c>
      <c r="BB3" s="239">
        <v>38.355622259999997</v>
      </c>
      <c r="BC3" s="239">
        <v>38.45540682</v>
      </c>
      <c r="BD3" s="239">
        <v>38.555191379999997</v>
      </c>
      <c r="BE3" s="239">
        <v>38.65497594</v>
      </c>
      <c r="BF3" s="239">
        <v>38.754760500000003</v>
      </c>
      <c r="BG3" s="239">
        <v>39.173332139999999</v>
      </c>
      <c r="BH3" s="239">
        <v>39.591903780000003</v>
      </c>
      <c r="BI3" s="239">
        <v>40.010475419999999</v>
      </c>
      <c r="BJ3" s="239">
        <v>40.429047060000002</v>
      </c>
      <c r="BK3" s="239">
        <v>40.847618699999998</v>
      </c>
      <c r="BL3" s="239">
        <v>41.014745939999997</v>
      </c>
      <c r="BM3" s="239">
        <v>41.181873179999997</v>
      </c>
      <c r="BN3" s="239">
        <v>41.349000420000003</v>
      </c>
      <c r="BO3" s="239">
        <v>41.516127660000002</v>
      </c>
      <c r="BP3" s="239">
        <v>41.683254900000001</v>
      </c>
      <c r="BQ3" s="239">
        <v>42.078546119999999</v>
      </c>
      <c r="BR3" s="239">
        <v>42.473837340000003</v>
      </c>
      <c r="BS3" s="239">
        <v>42.86912856</v>
      </c>
      <c r="BT3" s="239">
        <v>43.264419779999997</v>
      </c>
      <c r="BU3" s="239">
        <v>43.659711000000001</v>
      </c>
      <c r="BV3" s="239">
        <v>45.561844260000001</v>
      </c>
      <c r="BW3" s="239">
        <v>47.46397752</v>
      </c>
      <c r="BX3" s="239">
        <v>49.36611078</v>
      </c>
      <c r="BY3" s="239">
        <v>51.268244039999999</v>
      </c>
      <c r="BZ3" s="239">
        <v>53.170377299999998</v>
      </c>
      <c r="CA3" s="239">
        <v>55.693506839999998</v>
      </c>
      <c r="CB3" s="239">
        <v>58.216636379999997</v>
      </c>
      <c r="CC3" s="239">
        <v>60.739765920000004</v>
      </c>
      <c r="CD3" s="239">
        <v>63.262895460000003</v>
      </c>
      <c r="CE3" s="239">
        <v>65.786024999999995</v>
      </c>
      <c r="CF3" s="239">
        <v>66.195197219999997</v>
      </c>
      <c r="CG3" s="239">
        <v>66.604369439999999</v>
      </c>
      <c r="CH3" s="239">
        <v>67.013541660000001</v>
      </c>
      <c r="CI3" s="239">
        <v>67.422713880000003</v>
      </c>
      <c r="CJ3" s="239">
        <v>67.831886100000006</v>
      </c>
      <c r="CK3" s="239">
        <v>69.696025079999998</v>
      </c>
      <c r="CL3" s="239">
        <v>71.560164060000005</v>
      </c>
      <c r="CM3" s="239">
        <v>73.424303039999998</v>
      </c>
      <c r="CN3" s="239">
        <v>75.288442020000005</v>
      </c>
      <c r="CO3" s="239">
        <v>77.152580999999998</v>
      </c>
      <c r="CP3" s="239">
        <v>82.644142560000006</v>
      </c>
      <c r="CQ3" s="239">
        <v>88.135704120000099</v>
      </c>
      <c r="CR3" s="239">
        <v>93.627265680000093</v>
      </c>
      <c r="CS3" s="239">
        <v>99.118827240000002</v>
      </c>
      <c r="CT3" s="239">
        <v>104.6103888</v>
      </c>
      <c r="CU3" s="239">
        <v>112.27880844000001</v>
      </c>
      <c r="CV3" s="239">
        <v>119.94722808</v>
      </c>
      <c r="CW3" s="239">
        <v>127.61564772</v>
      </c>
      <c r="CX3" s="239">
        <v>135.28406735999999</v>
      </c>
      <c r="CY3" s="239">
        <v>142.95248699999999</v>
      </c>
    </row>
    <row r="4" spans="1:103" hidden="1">
      <c r="A4" s="239">
        <v>3</v>
      </c>
      <c r="B4" s="239" t="s">
        <v>4</v>
      </c>
      <c r="C4" s="239" t="s">
        <v>11</v>
      </c>
      <c r="D4" s="239">
        <v>18.190059000000002</v>
      </c>
      <c r="E4" s="239">
        <v>18.441305100000001</v>
      </c>
      <c r="F4" s="239">
        <v>18.6925512</v>
      </c>
      <c r="G4" s="239">
        <v>18.9437973</v>
      </c>
      <c r="H4" s="239">
        <v>19.195043399999999</v>
      </c>
      <c r="I4" s="239">
        <v>19.355864700000001</v>
      </c>
      <c r="J4" s="239">
        <v>19.516686</v>
      </c>
      <c r="K4" s="239">
        <v>19.677507299999998</v>
      </c>
      <c r="L4" s="239">
        <v>19.838328600000001</v>
      </c>
      <c r="M4" s="239">
        <v>19.999149899999999</v>
      </c>
      <c r="N4" s="239">
        <v>20.1218976</v>
      </c>
      <c r="O4" s="239">
        <v>20.244645299999998</v>
      </c>
      <c r="P4" s="239">
        <v>20.367393</v>
      </c>
      <c r="Q4" s="239">
        <v>20.490140700000001</v>
      </c>
      <c r="R4" s="239">
        <v>20.612888399999999</v>
      </c>
      <c r="S4" s="239">
        <v>20.624112180000001</v>
      </c>
      <c r="T4" s="239">
        <v>20.635335959999999</v>
      </c>
      <c r="U4" s="239">
        <v>20.646559740000001</v>
      </c>
      <c r="V4" s="239">
        <v>20.657783519999999</v>
      </c>
      <c r="W4" s="239">
        <v>20.669007300000001</v>
      </c>
      <c r="X4" s="239">
        <v>20.696214059999999</v>
      </c>
      <c r="Y4" s="239">
        <v>20.723420820000001</v>
      </c>
      <c r="Z4" s="239">
        <v>20.75062758</v>
      </c>
      <c r="AA4" s="239">
        <v>20.777834339999998</v>
      </c>
      <c r="AB4" s="239">
        <v>20.8050411</v>
      </c>
      <c r="AC4" s="239">
        <v>20.820746459999999</v>
      </c>
      <c r="AD4" s="239">
        <v>20.836451820000001</v>
      </c>
      <c r="AE4" s="239">
        <v>20.852157179999999</v>
      </c>
      <c r="AF4" s="239">
        <v>20.867862540000001</v>
      </c>
      <c r="AG4" s="239">
        <v>20.883567899999999</v>
      </c>
      <c r="AH4" s="239">
        <v>20.919142919999999</v>
      </c>
      <c r="AI4" s="239">
        <v>20.954717939999998</v>
      </c>
      <c r="AJ4" s="239">
        <v>20.990292960000001</v>
      </c>
      <c r="AK4" s="239">
        <v>21.025867980000001</v>
      </c>
      <c r="AL4" s="239">
        <v>21.061443000000001</v>
      </c>
      <c r="AM4" s="239">
        <v>21.445470780000001</v>
      </c>
      <c r="AN4" s="239">
        <v>21.829498560000001</v>
      </c>
      <c r="AO4" s="239">
        <v>22.213526340000001</v>
      </c>
      <c r="AP4" s="239">
        <v>22.597554120000002</v>
      </c>
      <c r="AQ4" s="239">
        <v>22.981581899999998</v>
      </c>
      <c r="AR4" s="239">
        <v>23.15830686</v>
      </c>
      <c r="AS4" s="239">
        <v>23.335031820000001</v>
      </c>
      <c r="AT4" s="239">
        <v>23.511756779999999</v>
      </c>
      <c r="AU4" s="239">
        <v>23.68848174</v>
      </c>
      <c r="AV4" s="239">
        <v>23.865206700000002</v>
      </c>
      <c r="AW4" s="239">
        <v>24.0482376</v>
      </c>
      <c r="AX4" s="239">
        <v>24.231268499999999</v>
      </c>
      <c r="AY4" s="239">
        <v>24.414299400000001</v>
      </c>
      <c r="AZ4" s="239">
        <v>24.597330299999999</v>
      </c>
      <c r="BA4" s="239">
        <v>24.780361200000002</v>
      </c>
      <c r="BB4" s="239">
        <v>24.975885000000002</v>
      </c>
      <c r="BC4" s="239">
        <v>25.171408799999998</v>
      </c>
      <c r="BD4" s="239">
        <v>25.366932599999998</v>
      </c>
      <c r="BE4" s="239">
        <v>25.562456399999999</v>
      </c>
      <c r="BF4" s="239">
        <v>25.757980199999999</v>
      </c>
      <c r="BG4" s="239">
        <v>25.8634758</v>
      </c>
      <c r="BH4" s="239">
        <v>25.968971400000001</v>
      </c>
      <c r="BI4" s="239">
        <v>26.074466999999999</v>
      </c>
      <c r="BJ4" s="239">
        <v>26.1799626</v>
      </c>
      <c r="BK4" s="239">
        <v>26.285458200000001</v>
      </c>
      <c r="BL4" s="239">
        <v>26.308302359999999</v>
      </c>
      <c r="BM4" s="239">
        <v>26.331146520000001</v>
      </c>
      <c r="BN4" s="239">
        <v>26.353990679999999</v>
      </c>
      <c r="BO4" s="239">
        <v>26.376834840000001</v>
      </c>
      <c r="BP4" s="239">
        <v>26.399678999999999</v>
      </c>
      <c r="BQ4" s="239">
        <v>27.154567440000001</v>
      </c>
      <c r="BR4" s="239">
        <v>27.909455879999999</v>
      </c>
      <c r="BS4" s="239">
        <v>28.664344320000001</v>
      </c>
      <c r="BT4" s="239">
        <v>29.41923276</v>
      </c>
      <c r="BU4" s="239">
        <v>30.174121199999998</v>
      </c>
      <c r="BV4" s="239">
        <v>30.451463579999999</v>
      </c>
      <c r="BW4" s="239">
        <v>30.728805959999999</v>
      </c>
      <c r="BX4" s="239">
        <v>31.006148339999999</v>
      </c>
      <c r="BY4" s="239">
        <v>31.28349072</v>
      </c>
      <c r="BZ4" s="239">
        <v>31.5608331</v>
      </c>
      <c r="CA4" s="239">
        <v>31.616238119999998</v>
      </c>
      <c r="CB4" s="239">
        <v>31.67164314</v>
      </c>
      <c r="CC4" s="239">
        <v>31.727048159999999</v>
      </c>
      <c r="CD4" s="239">
        <v>31.782453180000001</v>
      </c>
      <c r="CE4" s="239">
        <v>31.837858199999999</v>
      </c>
      <c r="CF4" s="239">
        <v>32.086010819999998</v>
      </c>
      <c r="CG4" s="239">
        <v>32.334163439999998</v>
      </c>
      <c r="CH4" s="239">
        <v>32.582316059999997</v>
      </c>
      <c r="CI4" s="239">
        <v>32.830468680000003</v>
      </c>
      <c r="CJ4" s="239">
        <v>33.078621300000002</v>
      </c>
      <c r="CK4" s="239">
        <v>34.491112200000003</v>
      </c>
      <c r="CL4" s="239">
        <v>35.903603099999998</v>
      </c>
      <c r="CM4" s="239">
        <v>37.316094</v>
      </c>
      <c r="CN4" s="239">
        <v>38.728584900000001</v>
      </c>
      <c r="CO4" s="239">
        <v>40.141075800000003</v>
      </c>
      <c r="CP4" s="239">
        <v>41.654184119999996</v>
      </c>
      <c r="CQ4" s="239">
        <v>43.167292439999997</v>
      </c>
      <c r="CR4" s="239">
        <v>44.680400759999998</v>
      </c>
      <c r="CS4" s="239">
        <v>46.193509079999998</v>
      </c>
      <c r="CT4" s="239">
        <v>47.706617399999999</v>
      </c>
      <c r="CU4" s="239">
        <v>48.199908479999998</v>
      </c>
      <c r="CV4" s="239">
        <v>48.693199559999996</v>
      </c>
      <c r="CW4" s="239">
        <v>49.186490640000002</v>
      </c>
      <c r="CX4" s="239">
        <v>49.679781720000001</v>
      </c>
      <c r="CY4" s="239">
        <v>50.1730728</v>
      </c>
    </row>
    <row r="5" spans="1:103" hidden="1">
      <c r="A5" s="239">
        <v>4</v>
      </c>
      <c r="B5" s="239" t="s">
        <v>6</v>
      </c>
      <c r="C5" s="239" t="s">
        <v>18</v>
      </c>
      <c r="D5" s="239">
        <v>2.5333281090000002</v>
      </c>
      <c r="E5" s="239">
        <v>2.549872278</v>
      </c>
      <c r="F5" s="239">
        <v>2.5664164469999999</v>
      </c>
      <c r="G5" s="239">
        <v>2.5829606159999998</v>
      </c>
      <c r="H5" s="239">
        <v>2.5995047850000002</v>
      </c>
      <c r="I5" s="239">
        <v>2.616048954</v>
      </c>
      <c r="J5" s="239">
        <v>2.6325931229999999</v>
      </c>
      <c r="K5" s="239">
        <v>2.6491372919999998</v>
      </c>
      <c r="L5" s="239">
        <v>2.6656814610000001</v>
      </c>
      <c r="M5" s="239">
        <v>2.68222563</v>
      </c>
      <c r="N5" s="239">
        <v>2.7376227179999999</v>
      </c>
      <c r="O5" s="239">
        <v>2.7930198060000002</v>
      </c>
      <c r="P5" s="239">
        <v>2.8484168940000001</v>
      </c>
      <c r="Q5" s="239">
        <v>2.903813982</v>
      </c>
      <c r="R5" s="239">
        <v>2.9592110699999998</v>
      </c>
      <c r="S5" s="239">
        <v>3.0146081580000001</v>
      </c>
      <c r="T5" s="239">
        <v>3.070005246</v>
      </c>
      <c r="U5" s="239">
        <v>3.1254023339999999</v>
      </c>
      <c r="V5" s="239">
        <v>3.1807994220000002</v>
      </c>
      <c r="W5" s="239">
        <v>3.2361965100000001</v>
      </c>
      <c r="X5" s="239">
        <v>3.2697944790000002</v>
      </c>
      <c r="Y5" s="239">
        <v>3.3033924479999999</v>
      </c>
      <c r="Z5" s="239">
        <v>3.336990417</v>
      </c>
      <c r="AA5" s="239">
        <v>3.3705883860000001</v>
      </c>
      <c r="AB5" s="239">
        <v>3.4041863550000002</v>
      </c>
      <c r="AC5" s="239">
        <v>3.4377843239999999</v>
      </c>
      <c r="AD5" s="239">
        <v>3.471382293</v>
      </c>
      <c r="AE5" s="239">
        <v>3.5049802620000001</v>
      </c>
      <c r="AF5" s="239">
        <v>3.5385782309999998</v>
      </c>
      <c r="AG5" s="239">
        <v>3.5721761999999999</v>
      </c>
      <c r="AH5" s="239">
        <v>3.61968888</v>
      </c>
      <c r="AI5" s="239">
        <v>3.6672015600000001</v>
      </c>
      <c r="AJ5" s="239">
        <v>3.7147142400000002</v>
      </c>
      <c r="AK5" s="239">
        <v>3.7622269199999998</v>
      </c>
      <c r="AL5" s="239">
        <v>3.8097395999999999</v>
      </c>
      <c r="AM5" s="239">
        <v>3.85725228</v>
      </c>
      <c r="AN5" s="239">
        <v>3.9047649600000001</v>
      </c>
      <c r="AO5" s="239">
        <v>3.9522776400000001</v>
      </c>
      <c r="AP5" s="239">
        <v>3.9997903199999998</v>
      </c>
      <c r="AQ5" s="239">
        <v>4.0473030000000003</v>
      </c>
      <c r="AR5" s="239">
        <v>4.5073986599999998</v>
      </c>
      <c r="AS5" s="239">
        <v>4.9674943200000001</v>
      </c>
      <c r="AT5" s="239">
        <v>5.4275899799999996</v>
      </c>
      <c r="AU5" s="239">
        <v>5.8876856399999999</v>
      </c>
      <c r="AV5" s="239">
        <v>6.3477813000000003</v>
      </c>
      <c r="AW5" s="239">
        <v>6.8078769599999998</v>
      </c>
      <c r="AX5" s="239">
        <v>7.2679726200000001</v>
      </c>
      <c r="AY5" s="239">
        <v>7.7280682799999996</v>
      </c>
      <c r="AZ5" s="239">
        <v>8.1881639400000008</v>
      </c>
      <c r="BA5" s="239">
        <v>8.6482595999999994</v>
      </c>
      <c r="BB5" s="239">
        <v>8.7668109308871198</v>
      </c>
      <c r="BC5" s="239">
        <v>8.8853622617742296</v>
      </c>
      <c r="BD5" s="239">
        <v>9.0039135926613501</v>
      </c>
      <c r="BE5" s="239">
        <v>9.1224649235484705</v>
      </c>
      <c r="BF5" s="239">
        <v>9.2410162544355803</v>
      </c>
      <c r="BG5" s="239">
        <v>9.3595675853227007</v>
      </c>
      <c r="BH5" s="239">
        <v>9.4781189162098194</v>
      </c>
      <c r="BI5" s="239">
        <v>9.5966702470969292</v>
      </c>
      <c r="BJ5" s="239">
        <v>9.7152215779840496</v>
      </c>
      <c r="BK5" s="239">
        <v>9.8337729088711594</v>
      </c>
      <c r="BL5" s="239">
        <v>10.169054923984</v>
      </c>
      <c r="BM5" s="239">
        <v>10.5043369390969</v>
      </c>
      <c r="BN5" s="239">
        <v>10.839618954209801</v>
      </c>
      <c r="BO5" s="239">
        <v>11.174900969322699</v>
      </c>
      <c r="BP5" s="239">
        <v>11.5101829844356</v>
      </c>
      <c r="BQ5" s="239">
        <v>11.845464999548501</v>
      </c>
      <c r="BR5" s="239">
        <v>12.1807470146613</v>
      </c>
      <c r="BS5" s="239">
        <v>12.516029029774201</v>
      </c>
      <c r="BT5" s="239">
        <v>12.851311044887099</v>
      </c>
      <c r="BU5" s="239">
        <v>13.18659306</v>
      </c>
      <c r="BV5" s="239">
        <v>13.209790194</v>
      </c>
      <c r="BW5" s="239">
        <v>13.232987328</v>
      </c>
      <c r="BX5" s="239">
        <v>13.256184462</v>
      </c>
      <c r="BY5" s="239">
        <v>13.279381596</v>
      </c>
      <c r="BZ5" s="239">
        <v>13.30257873</v>
      </c>
      <c r="CA5" s="239">
        <v>13.325775864000001</v>
      </c>
      <c r="CB5" s="239">
        <v>13.348972998000001</v>
      </c>
      <c r="CC5" s="239">
        <v>13.372170132000001</v>
      </c>
      <c r="CD5" s="239">
        <v>13.395367265999999</v>
      </c>
      <c r="CE5" s="239">
        <v>13.418564399999999</v>
      </c>
      <c r="CF5" s="239">
        <v>14.52632769</v>
      </c>
      <c r="CG5" s="239">
        <v>15.63409098</v>
      </c>
      <c r="CH5" s="239">
        <v>16.741854270000001</v>
      </c>
      <c r="CI5" s="239">
        <v>17.849617559999999</v>
      </c>
      <c r="CJ5" s="239">
        <v>18.95738085</v>
      </c>
      <c r="CK5" s="239">
        <v>20.065144140000001</v>
      </c>
      <c r="CL5" s="239">
        <v>21.172907429999999</v>
      </c>
      <c r="CM5" s="239">
        <v>22.28067072</v>
      </c>
      <c r="CN5" s="239">
        <v>23.388434010000001</v>
      </c>
      <c r="CO5" s="239">
        <v>24.496197299999999</v>
      </c>
      <c r="CP5" s="239">
        <v>25.66390668</v>
      </c>
      <c r="CQ5" s="239">
        <v>26.831616060000002</v>
      </c>
      <c r="CR5" s="239">
        <v>27.99932544</v>
      </c>
      <c r="CS5" s="239">
        <v>29.167034820000001</v>
      </c>
      <c r="CT5" s="239">
        <v>30.334744199999999</v>
      </c>
      <c r="CU5" s="239">
        <v>31.502453580000001</v>
      </c>
      <c r="CV5" s="239">
        <v>32.670162959999999</v>
      </c>
      <c r="CW5" s="239">
        <v>33.837872339999997</v>
      </c>
      <c r="CX5" s="239">
        <v>35.005581720000002</v>
      </c>
      <c r="CY5" s="239">
        <v>36.1732911</v>
      </c>
    </row>
    <row r="6" spans="1:103" hidden="1">
      <c r="A6" s="239">
        <v>5</v>
      </c>
      <c r="B6" s="239" t="s">
        <v>6</v>
      </c>
      <c r="C6" s="239" t="s">
        <v>11</v>
      </c>
      <c r="D6" s="239">
        <v>0.20773209827144701</v>
      </c>
      <c r="E6" s="239">
        <v>0.20773209827144701</v>
      </c>
      <c r="F6" s="239">
        <v>0.20773209827144701</v>
      </c>
      <c r="G6" s="239">
        <v>0.20773209827144701</v>
      </c>
      <c r="H6" s="239">
        <v>0.20773209827144701</v>
      </c>
      <c r="I6" s="239">
        <v>0.20773209827144701</v>
      </c>
      <c r="J6" s="239">
        <v>0.20773209827144701</v>
      </c>
      <c r="K6" s="239">
        <v>0.20773209827144701</v>
      </c>
      <c r="L6" s="239">
        <v>0.20773209827144701</v>
      </c>
      <c r="M6" s="239">
        <v>0.20773209827144701</v>
      </c>
      <c r="N6" s="239">
        <v>0.20773209827144701</v>
      </c>
      <c r="O6" s="239">
        <v>0.20773209827144701</v>
      </c>
      <c r="P6" s="239">
        <v>0.20773209827144701</v>
      </c>
      <c r="Q6" s="239">
        <v>0.20773209827144701</v>
      </c>
      <c r="R6" s="239">
        <v>0.20773209827144701</v>
      </c>
      <c r="S6" s="239">
        <v>0.20773209827144701</v>
      </c>
      <c r="T6" s="239">
        <v>0.20773209827144701</v>
      </c>
      <c r="U6" s="239">
        <v>0.20773209827144701</v>
      </c>
      <c r="V6" s="239">
        <v>0.20773209827144701</v>
      </c>
      <c r="W6" s="239">
        <v>0.20773209827144701</v>
      </c>
      <c r="X6" s="239">
        <v>0.20773209827144701</v>
      </c>
      <c r="Y6" s="239">
        <v>0.20773209827144701</v>
      </c>
      <c r="Z6" s="239">
        <v>0.20773209827144701</v>
      </c>
      <c r="AA6" s="239">
        <v>0.20773209827144701</v>
      </c>
      <c r="AB6" s="239">
        <v>0.20773209827144701</v>
      </c>
      <c r="AC6" s="239">
        <v>0.20773209827144701</v>
      </c>
      <c r="AD6" s="239">
        <v>0.20773209827144701</v>
      </c>
      <c r="AE6" s="239">
        <v>0.20773209827144701</v>
      </c>
      <c r="AF6" s="239">
        <v>0.20773209827144701</v>
      </c>
      <c r="AG6" s="239">
        <v>0.20773209827144701</v>
      </c>
      <c r="AH6" s="239">
        <v>0.20773209827144701</v>
      </c>
      <c r="AI6" s="239">
        <v>0.20773209827144701</v>
      </c>
      <c r="AJ6" s="239">
        <v>0.20773209827144701</v>
      </c>
      <c r="AK6" s="239">
        <v>0.20773209827144701</v>
      </c>
      <c r="AL6" s="239">
        <v>0.20773209827144701</v>
      </c>
      <c r="AM6" s="239">
        <v>0.20773209827144701</v>
      </c>
      <c r="AN6" s="239">
        <v>0.20773209827144701</v>
      </c>
      <c r="AO6" s="239">
        <v>0.20773209827144701</v>
      </c>
      <c r="AP6" s="239">
        <v>0.20773209827144701</v>
      </c>
      <c r="AQ6" s="239">
        <v>0.20773209827144701</v>
      </c>
      <c r="AR6" s="239">
        <v>0.20773209827144701</v>
      </c>
      <c r="AS6" s="239">
        <v>0.20773209827144701</v>
      </c>
      <c r="AT6" s="239">
        <v>0.20773209827144701</v>
      </c>
      <c r="AU6" s="239">
        <v>0.20773209827144701</v>
      </c>
      <c r="AV6" s="239">
        <v>0.20773209827144701</v>
      </c>
      <c r="AW6" s="239">
        <v>0.20773209827144701</v>
      </c>
      <c r="AX6" s="239">
        <v>0.20773209827144701</v>
      </c>
      <c r="AY6" s="239">
        <v>0.20773209827144701</v>
      </c>
      <c r="AZ6" s="239">
        <v>0.20773209827144701</v>
      </c>
      <c r="BA6" s="239">
        <v>0.20773209827144701</v>
      </c>
      <c r="BB6" s="239">
        <v>0.20773209827144701</v>
      </c>
      <c r="BC6" s="239">
        <v>0.20773209827144701</v>
      </c>
      <c r="BD6" s="239">
        <v>0.20773209827144701</v>
      </c>
      <c r="BE6" s="239">
        <v>0.20773209827144701</v>
      </c>
      <c r="BF6" s="239">
        <v>0.20773209827144701</v>
      </c>
      <c r="BG6" s="239">
        <v>0.20773209827144701</v>
      </c>
      <c r="BH6" s="239">
        <v>0.20773209827144701</v>
      </c>
      <c r="BI6" s="239">
        <v>0.20773209827144701</v>
      </c>
      <c r="BJ6" s="239">
        <v>0.20773209827144701</v>
      </c>
      <c r="BK6" s="239">
        <v>0.20773209827144701</v>
      </c>
      <c r="BL6" s="239">
        <v>0.20773209827144701</v>
      </c>
      <c r="BM6" s="239">
        <v>0.20773209827144701</v>
      </c>
      <c r="BN6" s="239">
        <v>0.20773209827144701</v>
      </c>
      <c r="BO6" s="239">
        <v>0.20773209827144701</v>
      </c>
      <c r="BP6" s="239">
        <v>0.20773209827144701</v>
      </c>
      <c r="BQ6" s="239">
        <v>0.20773209827144701</v>
      </c>
      <c r="BR6" s="239">
        <v>0.20773209827144701</v>
      </c>
      <c r="BS6" s="239">
        <v>0.20773209827144701</v>
      </c>
      <c r="BT6" s="239">
        <v>0.20773209827144701</v>
      </c>
      <c r="BU6" s="239">
        <v>0.20773209827144701</v>
      </c>
      <c r="BV6" s="239">
        <v>0.20773209827144701</v>
      </c>
      <c r="BW6" s="239">
        <v>0.20773209827144701</v>
      </c>
      <c r="BX6" s="239">
        <v>0.20773209827144701</v>
      </c>
      <c r="BY6" s="239">
        <v>0.20773209827144701</v>
      </c>
      <c r="BZ6" s="239">
        <v>0.20773209827144701</v>
      </c>
      <c r="CA6" s="239">
        <v>0.20773209827144701</v>
      </c>
      <c r="CB6" s="239">
        <v>0.20773209827144701</v>
      </c>
      <c r="CC6" s="239">
        <v>0.20773209827144701</v>
      </c>
      <c r="CD6" s="239">
        <v>0.20773209827144701</v>
      </c>
      <c r="CE6" s="239">
        <v>0.20773209827144701</v>
      </c>
      <c r="CF6" s="239">
        <v>0.20773209827144701</v>
      </c>
      <c r="CG6" s="239">
        <v>0.20773209827144701</v>
      </c>
      <c r="CH6" s="239">
        <v>0.20773209827144701</v>
      </c>
      <c r="CI6" s="239">
        <v>0.20773209827144701</v>
      </c>
      <c r="CJ6" s="239">
        <v>0.20773209827144701</v>
      </c>
      <c r="CK6" s="239">
        <v>0.20773209827144701</v>
      </c>
      <c r="CL6" s="239">
        <v>0.20773209827144701</v>
      </c>
      <c r="CM6" s="239">
        <v>0.20773209827144701</v>
      </c>
      <c r="CN6" s="239">
        <v>0.20773209827144701</v>
      </c>
      <c r="CO6" s="239">
        <v>0.20773209827144701</v>
      </c>
      <c r="CP6" s="239">
        <v>0.20773209827144701</v>
      </c>
      <c r="CQ6" s="239">
        <v>0.20773209827144701</v>
      </c>
      <c r="CR6" s="239">
        <v>0.20773209827144701</v>
      </c>
      <c r="CS6" s="239">
        <v>0.20773209827144701</v>
      </c>
      <c r="CT6" s="239">
        <v>0.20773209827144701</v>
      </c>
      <c r="CU6" s="239">
        <v>0.20773209827144701</v>
      </c>
      <c r="CV6" s="239">
        <v>0.20773209827144701</v>
      </c>
      <c r="CW6" s="239">
        <v>0.20773209827144701</v>
      </c>
      <c r="CX6" s="239">
        <v>0.20773209827144701</v>
      </c>
      <c r="CY6" s="239">
        <v>0.20773209827144701</v>
      </c>
    </row>
    <row r="7" spans="1:103" hidden="1">
      <c r="A7" s="239">
        <v>6</v>
      </c>
      <c r="B7" s="239" t="s">
        <v>7</v>
      </c>
      <c r="C7" s="239" t="s">
        <v>18</v>
      </c>
      <c r="D7" s="239">
        <v>8.6954232719999993</v>
      </c>
      <c r="E7" s="239">
        <v>9.3576143940000005</v>
      </c>
      <c r="F7" s="239">
        <v>10.019805516</v>
      </c>
      <c r="G7" s="239">
        <v>10.681996637999999</v>
      </c>
      <c r="H7" s="239">
        <v>11.344187760000001</v>
      </c>
      <c r="I7" s="239">
        <v>11.722595718000001</v>
      </c>
      <c r="J7" s="239">
        <v>12.101003675999999</v>
      </c>
      <c r="K7" s="239">
        <v>12.479411634</v>
      </c>
      <c r="L7" s="239">
        <v>12.857819592</v>
      </c>
      <c r="M7" s="239">
        <v>13.236227550000001</v>
      </c>
      <c r="N7" s="239">
        <v>13.597589640000001</v>
      </c>
      <c r="O7" s="239">
        <v>13.958951730000001</v>
      </c>
      <c r="P7" s="239">
        <v>14.320313820000001</v>
      </c>
      <c r="Q7" s="239">
        <v>14.681675909999999</v>
      </c>
      <c r="R7" s="239">
        <v>15.043037999999999</v>
      </c>
      <c r="S7" s="239">
        <v>15.091383540000001</v>
      </c>
      <c r="T7" s="239">
        <v>15.13972908</v>
      </c>
      <c r="U7" s="239">
        <v>15.18807462</v>
      </c>
      <c r="V7" s="239">
        <v>15.23642016</v>
      </c>
      <c r="W7" s="239">
        <v>15.284765699999999</v>
      </c>
      <c r="X7" s="239">
        <v>15.394623899999999</v>
      </c>
      <c r="Y7" s="239">
        <v>15.504482100000001</v>
      </c>
      <c r="Z7" s="239">
        <v>15.6143403</v>
      </c>
      <c r="AA7" s="239">
        <v>15.7241985</v>
      </c>
      <c r="AB7" s="239">
        <v>15.8340567</v>
      </c>
      <c r="AC7" s="239">
        <v>16.043818439999999</v>
      </c>
      <c r="AD7" s="239">
        <v>16.25358018</v>
      </c>
      <c r="AE7" s="239">
        <v>16.463341920000001</v>
      </c>
      <c r="AF7" s="239">
        <v>16.673103659999999</v>
      </c>
      <c r="AG7" s="239">
        <v>16.8828654</v>
      </c>
      <c r="AH7" s="239">
        <v>17.337844919999998</v>
      </c>
      <c r="AI7" s="239">
        <v>17.79282444</v>
      </c>
      <c r="AJ7" s="239">
        <v>18.247803959999999</v>
      </c>
      <c r="AK7" s="239">
        <v>18.702783480000001</v>
      </c>
      <c r="AL7" s="239">
        <v>19.157762999999999</v>
      </c>
      <c r="AM7" s="239">
        <v>19.237638239999999</v>
      </c>
      <c r="AN7" s="239">
        <v>19.317513479999999</v>
      </c>
      <c r="AO7" s="239">
        <v>19.397388719999999</v>
      </c>
      <c r="AP7" s="239">
        <v>19.477263959999998</v>
      </c>
      <c r="AQ7" s="239">
        <v>19.557139200000002</v>
      </c>
      <c r="AR7" s="239">
        <v>19.705745220000001</v>
      </c>
      <c r="AS7" s="239">
        <v>19.85435124</v>
      </c>
      <c r="AT7" s="239">
        <v>20.002957259999999</v>
      </c>
      <c r="AU7" s="239">
        <v>20.151563280000001</v>
      </c>
      <c r="AV7" s="239">
        <v>20.3001693</v>
      </c>
      <c r="AW7" s="239">
        <v>21.020236260000001</v>
      </c>
      <c r="AX7" s="239">
        <v>21.740303220000001</v>
      </c>
      <c r="AY7" s="239">
        <v>22.460370180000002</v>
      </c>
      <c r="AZ7" s="239">
        <v>23.180437139999999</v>
      </c>
      <c r="BA7" s="239">
        <v>23.900504099999999</v>
      </c>
      <c r="BB7" s="239">
        <v>24.836837039999999</v>
      </c>
      <c r="BC7" s="239">
        <v>25.773169979999999</v>
      </c>
      <c r="BD7" s="239">
        <v>26.709502919999998</v>
      </c>
      <c r="BE7" s="239">
        <v>27.645835859999998</v>
      </c>
      <c r="BF7" s="239">
        <v>28.582168800000002</v>
      </c>
      <c r="BG7" s="239">
        <v>28.591687199999999</v>
      </c>
      <c r="BH7" s="239">
        <v>28.6012056</v>
      </c>
      <c r="BI7" s="239">
        <v>28.610724000000001</v>
      </c>
      <c r="BJ7" s="239">
        <v>28.620242399999999</v>
      </c>
      <c r="BK7" s="239">
        <v>28.6297608</v>
      </c>
      <c r="BL7" s="239">
        <v>29.346694620000001</v>
      </c>
      <c r="BM7" s="239">
        <v>30.063628439999999</v>
      </c>
      <c r="BN7" s="239">
        <v>30.78056226</v>
      </c>
      <c r="BO7" s="239">
        <v>31.497496080000001</v>
      </c>
      <c r="BP7" s="239">
        <v>32.214429899999999</v>
      </c>
      <c r="BQ7" s="239">
        <v>34.031175179999998</v>
      </c>
      <c r="BR7" s="239">
        <v>35.847920459999997</v>
      </c>
      <c r="BS7" s="239">
        <v>37.664665739999997</v>
      </c>
      <c r="BT7" s="239">
        <v>39.481411020000003</v>
      </c>
      <c r="BU7" s="239">
        <v>41.298156300000002</v>
      </c>
      <c r="BV7" s="239">
        <v>44.154747120000003</v>
      </c>
      <c r="BW7" s="239">
        <v>47.011337939999997</v>
      </c>
      <c r="BX7" s="239">
        <v>49.867928759999998</v>
      </c>
      <c r="BY7" s="239">
        <v>52.724519579999999</v>
      </c>
      <c r="BZ7" s="239">
        <v>55.5811104</v>
      </c>
      <c r="CA7" s="239">
        <v>56.79157326</v>
      </c>
      <c r="CB7" s="239">
        <v>58.00203612</v>
      </c>
      <c r="CC7" s="239">
        <v>59.212498979999999</v>
      </c>
      <c r="CD7" s="239">
        <v>60.422961839999999</v>
      </c>
      <c r="CE7" s="239">
        <v>61.633424699999999</v>
      </c>
      <c r="CF7" s="239">
        <v>61.748993939999998</v>
      </c>
      <c r="CG7" s="239">
        <v>61.864563179999998</v>
      </c>
      <c r="CH7" s="239">
        <v>61.980132419999997</v>
      </c>
      <c r="CI7" s="239">
        <v>62.095701660000003</v>
      </c>
      <c r="CJ7" s="239">
        <v>62.211270900000002</v>
      </c>
      <c r="CK7" s="239">
        <v>63.972928439999997</v>
      </c>
      <c r="CL7" s="239">
        <v>65.734585980000006</v>
      </c>
      <c r="CM7" s="239">
        <v>67.496243519999993</v>
      </c>
      <c r="CN7" s="239">
        <v>69.257901059999995</v>
      </c>
      <c r="CO7" s="239">
        <v>71.019558599999996</v>
      </c>
      <c r="CP7" s="239">
        <v>73.868098439999997</v>
      </c>
      <c r="CQ7" s="239">
        <v>76.716638279999998</v>
      </c>
      <c r="CR7" s="239">
        <v>79.565178119999999</v>
      </c>
      <c r="CS7" s="239">
        <v>82.41371796</v>
      </c>
      <c r="CT7" s="239">
        <v>85.2622578</v>
      </c>
      <c r="CU7" s="239">
        <v>90.806963760000102</v>
      </c>
      <c r="CV7" s="239">
        <v>96.351669720000004</v>
      </c>
      <c r="CW7" s="239">
        <v>101.89637568000001</v>
      </c>
      <c r="CX7" s="239">
        <v>107.44108163999999</v>
      </c>
      <c r="CY7" s="239">
        <v>112.98578759999999</v>
      </c>
    </row>
    <row r="8" spans="1:103" hidden="1">
      <c r="A8" s="239">
        <v>7</v>
      </c>
      <c r="B8" s="239" t="s">
        <v>7</v>
      </c>
      <c r="C8" s="239" t="s">
        <v>11</v>
      </c>
      <c r="D8" s="239">
        <v>11.34823308</v>
      </c>
      <c r="E8" s="239">
        <v>11.481014760000001</v>
      </c>
      <c r="F8" s="239">
        <v>11.61379644</v>
      </c>
      <c r="G8" s="239">
        <v>11.746578120000001</v>
      </c>
      <c r="H8" s="239">
        <v>11.8793598</v>
      </c>
      <c r="I8" s="239">
        <v>12.03189216</v>
      </c>
      <c r="J8" s="239">
        <v>12.18442452</v>
      </c>
      <c r="K8" s="239">
        <v>12.336956880000001</v>
      </c>
      <c r="L8" s="239">
        <v>12.489489239999999</v>
      </c>
      <c r="M8" s="239">
        <v>12.6420216</v>
      </c>
      <c r="N8" s="239">
        <v>12.77773812</v>
      </c>
      <c r="O8" s="239">
        <v>12.913454639999999</v>
      </c>
      <c r="P8" s="239">
        <v>13.04917116</v>
      </c>
      <c r="Q8" s="239">
        <v>13.184887679999999</v>
      </c>
      <c r="R8" s="239">
        <v>13.3206042</v>
      </c>
      <c r="S8" s="239">
        <v>13.33361268</v>
      </c>
      <c r="T8" s="239">
        <v>13.34662116</v>
      </c>
      <c r="U8" s="239">
        <v>13.35962964</v>
      </c>
      <c r="V8" s="239">
        <v>13.37263812</v>
      </c>
      <c r="W8" s="239">
        <v>13.385646599999999</v>
      </c>
      <c r="X8" s="239">
        <v>13.395839219999999</v>
      </c>
      <c r="Y8" s="239">
        <v>13.406031840000001</v>
      </c>
      <c r="Z8" s="239">
        <v>13.41622446</v>
      </c>
      <c r="AA8" s="239">
        <v>13.42641708</v>
      </c>
      <c r="AB8" s="239">
        <v>13.4366097</v>
      </c>
      <c r="AC8" s="239">
        <v>13.50450762</v>
      </c>
      <c r="AD8" s="239">
        <v>13.57240554</v>
      </c>
      <c r="AE8" s="239">
        <v>13.64030346</v>
      </c>
      <c r="AF8" s="239">
        <v>13.70820138</v>
      </c>
      <c r="AG8" s="239">
        <v>13.7760993</v>
      </c>
      <c r="AH8" s="239">
        <v>13.827934920000001</v>
      </c>
      <c r="AI8" s="239">
        <v>13.879770540000001</v>
      </c>
      <c r="AJ8" s="239">
        <v>13.931606159999999</v>
      </c>
      <c r="AK8" s="239">
        <v>13.98344178</v>
      </c>
      <c r="AL8" s="239">
        <v>14.0352774</v>
      </c>
      <c r="AM8" s="239">
        <v>14.09222916</v>
      </c>
      <c r="AN8" s="239">
        <v>14.149180919999999</v>
      </c>
      <c r="AO8" s="239">
        <v>14.20613268</v>
      </c>
      <c r="AP8" s="239">
        <v>14.26308444</v>
      </c>
      <c r="AQ8" s="239">
        <v>14.320036200000001</v>
      </c>
      <c r="AR8" s="239">
        <v>14.520953759999999</v>
      </c>
      <c r="AS8" s="239">
        <v>14.72187132</v>
      </c>
      <c r="AT8" s="239">
        <v>14.922788880000001</v>
      </c>
      <c r="AU8" s="239">
        <v>15.123706439999999</v>
      </c>
      <c r="AV8" s="239">
        <v>15.324624</v>
      </c>
      <c r="AW8" s="239">
        <v>15.41536608</v>
      </c>
      <c r="AX8" s="239">
        <v>15.50610816</v>
      </c>
      <c r="AY8" s="239">
        <v>15.59685024</v>
      </c>
      <c r="AZ8" s="239">
        <v>15.68759232</v>
      </c>
      <c r="BA8" s="239">
        <v>15.7783344</v>
      </c>
      <c r="BB8" s="239">
        <v>16.077410459999999</v>
      </c>
      <c r="BC8" s="239">
        <v>16.37648652</v>
      </c>
      <c r="BD8" s="239">
        <v>16.675562580000001</v>
      </c>
      <c r="BE8" s="239">
        <v>16.974638639999998</v>
      </c>
      <c r="BF8" s="239">
        <v>17.273714699999999</v>
      </c>
      <c r="BG8" s="239">
        <v>17.320672139999999</v>
      </c>
      <c r="BH8" s="239">
        <v>17.367629579999999</v>
      </c>
      <c r="BI8" s="239">
        <v>17.414587019999999</v>
      </c>
      <c r="BJ8" s="239">
        <v>17.461544459999999</v>
      </c>
      <c r="BK8" s="239">
        <v>17.508501899999999</v>
      </c>
      <c r="BL8" s="239">
        <v>17.864609040000001</v>
      </c>
      <c r="BM8" s="239">
        <v>18.22071618</v>
      </c>
      <c r="BN8" s="239">
        <v>18.576823319999999</v>
      </c>
      <c r="BO8" s="239">
        <v>18.932930460000001</v>
      </c>
      <c r="BP8" s="239">
        <v>19.2890376</v>
      </c>
      <c r="BQ8" s="239">
        <v>19.796289000000002</v>
      </c>
      <c r="BR8" s="239">
        <v>20.303540399999999</v>
      </c>
      <c r="BS8" s="239">
        <v>20.810791800000001</v>
      </c>
      <c r="BT8" s="239">
        <v>21.318043200000002</v>
      </c>
      <c r="BU8" s="239">
        <v>21.825294599999999</v>
      </c>
      <c r="BV8" s="239">
        <v>21.90179874</v>
      </c>
      <c r="BW8" s="239">
        <v>21.978302880000001</v>
      </c>
      <c r="BX8" s="239">
        <v>22.054807019999998</v>
      </c>
      <c r="BY8" s="239">
        <v>22.131311159999999</v>
      </c>
      <c r="BZ8" s="239">
        <v>22.2078153</v>
      </c>
      <c r="CA8" s="239">
        <v>22.42082916</v>
      </c>
      <c r="CB8" s="239">
        <v>22.63384302</v>
      </c>
      <c r="CC8" s="239">
        <v>22.846856880000001</v>
      </c>
      <c r="CD8" s="239">
        <v>23.059870740000001</v>
      </c>
      <c r="CE8" s="239">
        <v>23.272884600000001</v>
      </c>
      <c r="CF8" s="239">
        <v>24.085716300000001</v>
      </c>
      <c r="CG8" s="239">
        <v>24.898548000000002</v>
      </c>
      <c r="CH8" s="239">
        <v>25.711379699999998</v>
      </c>
      <c r="CI8" s="239">
        <v>26.524211399999999</v>
      </c>
      <c r="CJ8" s="239">
        <v>27.337043099999999</v>
      </c>
      <c r="CK8" s="239">
        <v>27.425207279999999</v>
      </c>
      <c r="CL8" s="239">
        <v>27.513371459999998</v>
      </c>
      <c r="CM8" s="239">
        <v>27.601535640000002</v>
      </c>
      <c r="CN8" s="239">
        <v>27.689699820000001</v>
      </c>
      <c r="CO8" s="239">
        <v>27.777864000000001</v>
      </c>
      <c r="CP8" s="239">
        <v>27.841716600000002</v>
      </c>
      <c r="CQ8" s="239">
        <v>27.905569199999999</v>
      </c>
      <c r="CR8" s="239">
        <v>27.969421799999999</v>
      </c>
      <c r="CS8" s="239">
        <v>28.0332744</v>
      </c>
      <c r="CT8" s="239">
        <v>28.097127</v>
      </c>
      <c r="CU8" s="239">
        <v>33.318167700000103</v>
      </c>
      <c r="CV8" s="239">
        <v>38.5392084</v>
      </c>
      <c r="CW8" s="239">
        <v>43.760249100000003</v>
      </c>
      <c r="CX8" s="239">
        <v>48.981289799999999</v>
      </c>
      <c r="CY8" s="239">
        <v>54.202330500000002</v>
      </c>
    </row>
    <row r="9" spans="1:103" hidden="1">
      <c r="A9" s="239">
        <v>8</v>
      </c>
      <c r="B9" s="239" t="s">
        <v>8</v>
      </c>
      <c r="C9" s="239" t="s">
        <v>18</v>
      </c>
      <c r="D9" s="239">
        <v>56.680612512000003</v>
      </c>
      <c r="E9" s="239">
        <v>59.883918983999997</v>
      </c>
      <c r="F9" s="239">
        <v>63.087225455999999</v>
      </c>
      <c r="G9" s="239">
        <v>66.290531927999993</v>
      </c>
      <c r="H9" s="239">
        <v>69.493838400000001</v>
      </c>
      <c r="I9" s="239">
        <v>70.498652261999993</v>
      </c>
      <c r="J9" s="239">
        <v>71.503466123999999</v>
      </c>
      <c r="K9" s="239">
        <v>72.508279986000005</v>
      </c>
      <c r="L9" s="239">
        <v>73.513093847999997</v>
      </c>
      <c r="M9" s="239">
        <v>74.517907710000003</v>
      </c>
      <c r="N9" s="239">
        <v>75.088745987999999</v>
      </c>
      <c r="O9" s="239">
        <v>75.659584265999996</v>
      </c>
      <c r="P9" s="239">
        <v>76.230422544000007</v>
      </c>
      <c r="Q9" s="239">
        <v>76.801260822000003</v>
      </c>
      <c r="R9" s="239">
        <v>77.3720991</v>
      </c>
      <c r="S9" s="239">
        <v>77.830616292000002</v>
      </c>
      <c r="T9" s="239">
        <v>78.289133484000004</v>
      </c>
      <c r="U9" s="239">
        <v>78.747650676000006</v>
      </c>
      <c r="V9" s="239">
        <v>79.206167867999994</v>
      </c>
      <c r="W9" s="239">
        <v>79.664685059999996</v>
      </c>
      <c r="X9" s="239">
        <v>80.263467774000006</v>
      </c>
      <c r="Y9" s="239">
        <v>80.862250488000001</v>
      </c>
      <c r="Z9" s="239">
        <v>81.461033201999996</v>
      </c>
      <c r="AA9" s="239">
        <v>82.059815916000005</v>
      </c>
      <c r="AB9" s="239">
        <v>82.65859863</v>
      </c>
      <c r="AC9" s="239">
        <v>83.200096439999996</v>
      </c>
      <c r="AD9" s="239">
        <v>83.741594250000006</v>
      </c>
      <c r="AE9" s="239">
        <v>84.283092060000001</v>
      </c>
      <c r="AF9" s="239">
        <v>84.824589869999997</v>
      </c>
      <c r="AG9" s="239">
        <v>85.366087680000007</v>
      </c>
      <c r="AH9" s="239">
        <v>86.202572603999997</v>
      </c>
      <c r="AI9" s="239">
        <v>87.039057528000001</v>
      </c>
      <c r="AJ9" s="239">
        <v>87.875542452000005</v>
      </c>
      <c r="AK9" s="239">
        <v>88.712027375999995</v>
      </c>
      <c r="AL9" s="239">
        <v>89.548512299999999</v>
      </c>
      <c r="AM9" s="239">
        <v>89.714675802000002</v>
      </c>
      <c r="AN9" s="239">
        <v>89.880839304000006</v>
      </c>
      <c r="AO9" s="239">
        <v>90.047002805999995</v>
      </c>
      <c r="AP9" s="239">
        <v>90.213166307999998</v>
      </c>
      <c r="AQ9" s="239">
        <v>90.379329810000002</v>
      </c>
      <c r="AR9" s="239">
        <v>92.845844700000001</v>
      </c>
      <c r="AS9" s="239">
        <v>95.31235959</v>
      </c>
      <c r="AT9" s="239">
        <v>97.778874479999999</v>
      </c>
      <c r="AU9" s="239">
        <v>100.24538937</v>
      </c>
      <c r="AV9" s="239">
        <v>102.71190426</v>
      </c>
      <c r="AW9" s="239">
        <v>103.11209349000001</v>
      </c>
      <c r="AX9" s="239">
        <v>103.51228272</v>
      </c>
      <c r="AY9" s="239">
        <v>103.91247195</v>
      </c>
      <c r="AZ9" s="239">
        <v>104.31266118000001</v>
      </c>
      <c r="BA9" s="239">
        <v>104.71285041</v>
      </c>
      <c r="BB9" s="239">
        <v>105.56690074799999</v>
      </c>
      <c r="BC9" s="239">
        <v>106.420951086</v>
      </c>
      <c r="BD9" s="239">
        <v>107.275001424</v>
      </c>
      <c r="BE9" s="239">
        <v>108.129051762</v>
      </c>
      <c r="BF9" s="239">
        <v>108.9831021</v>
      </c>
      <c r="BG9" s="239">
        <v>109.47145551</v>
      </c>
      <c r="BH9" s="239">
        <v>109.95980892</v>
      </c>
      <c r="BI9" s="239">
        <v>110.44816233</v>
      </c>
      <c r="BJ9" s="239">
        <v>110.93651574</v>
      </c>
      <c r="BK9" s="239">
        <v>111.42486915000001</v>
      </c>
      <c r="BL9" s="239">
        <v>111.65883935399999</v>
      </c>
      <c r="BM9" s="239">
        <v>111.892809558</v>
      </c>
      <c r="BN9" s="239">
        <v>112.126779762</v>
      </c>
      <c r="BO9" s="239">
        <v>112.360749966</v>
      </c>
      <c r="BP9" s="239">
        <v>112.59472017</v>
      </c>
      <c r="BQ9" s="239">
        <v>113.031579036</v>
      </c>
      <c r="BR9" s="239">
        <v>113.46843790200001</v>
      </c>
      <c r="BS9" s="239">
        <v>113.905296768</v>
      </c>
      <c r="BT9" s="239">
        <v>114.34215563399999</v>
      </c>
      <c r="BU9" s="239">
        <v>114.7790145</v>
      </c>
      <c r="BV9" s="239">
        <v>118.14369354599999</v>
      </c>
      <c r="BW9" s="239">
        <v>121.508372592</v>
      </c>
      <c r="BX9" s="239">
        <v>124.87305163800001</v>
      </c>
      <c r="BY9" s="239">
        <v>128.23773068400001</v>
      </c>
      <c r="BZ9" s="239">
        <v>131.60240973000001</v>
      </c>
      <c r="CA9" s="239">
        <v>135.02284280399999</v>
      </c>
      <c r="CB9" s="239">
        <v>138.44327587800001</v>
      </c>
      <c r="CC9" s="239">
        <v>141.863708952</v>
      </c>
      <c r="CD9" s="239">
        <v>145.28414202600001</v>
      </c>
      <c r="CE9" s="239">
        <v>148.7045751</v>
      </c>
      <c r="CF9" s="239">
        <v>153.287351556</v>
      </c>
      <c r="CG9" s="239">
        <v>157.87012801200001</v>
      </c>
      <c r="CH9" s="239">
        <v>162.45290446800001</v>
      </c>
      <c r="CI9" s="239">
        <v>167.03568092399999</v>
      </c>
      <c r="CJ9" s="239">
        <v>171.61845738</v>
      </c>
      <c r="CK9" s="239">
        <v>175.59148116599999</v>
      </c>
      <c r="CL9" s="239">
        <v>179.56450495199999</v>
      </c>
      <c r="CM9" s="239">
        <v>183.53752873799999</v>
      </c>
      <c r="CN9" s="239">
        <v>187.51055252399999</v>
      </c>
      <c r="CO9" s="239">
        <v>191.48357630999999</v>
      </c>
      <c r="CP9" s="239">
        <v>199.11555634199999</v>
      </c>
      <c r="CQ9" s="239">
        <v>206.74753637399999</v>
      </c>
      <c r="CR9" s="239">
        <v>214.37951640599999</v>
      </c>
      <c r="CS9" s="239">
        <v>222.01149643799999</v>
      </c>
      <c r="CT9" s="239">
        <v>229.64347647</v>
      </c>
      <c r="CU9" s="239">
        <v>236.29990378799999</v>
      </c>
      <c r="CV9" s="239">
        <v>242.95633110599999</v>
      </c>
      <c r="CW9" s="239">
        <v>249.61275842399999</v>
      </c>
      <c r="CX9" s="239">
        <v>256.26918574199999</v>
      </c>
      <c r="CY9" s="239">
        <v>262.92561305999999</v>
      </c>
    </row>
    <row r="10" spans="1:103">
      <c r="A10" s="239">
        <v>9</v>
      </c>
      <c r="B10" s="239" t="s">
        <v>8</v>
      </c>
      <c r="C10" s="239" t="s">
        <v>11</v>
      </c>
      <c r="D10" s="239">
        <v>28.363309055999999</v>
      </c>
      <c r="E10" s="239">
        <v>28.862017691999998</v>
      </c>
      <c r="F10" s="239">
        <v>29.360726327999998</v>
      </c>
      <c r="G10" s="239">
        <v>29.859434963999998</v>
      </c>
      <c r="H10" s="239">
        <v>30.358143599999998</v>
      </c>
      <c r="I10" s="239">
        <v>30.727156103999999</v>
      </c>
      <c r="J10" s="239">
        <v>31.096168607999999</v>
      </c>
      <c r="K10" s="239">
        <v>31.465181112</v>
      </c>
      <c r="L10" s="239">
        <v>31.834193616</v>
      </c>
      <c r="M10" s="239">
        <v>32.203206119999997</v>
      </c>
      <c r="N10" s="239">
        <v>32.340973062000003</v>
      </c>
      <c r="O10" s="239">
        <v>32.478740004000002</v>
      </c>
      <c r="P10" s="239">
        <v>32.616506946000001</v>
      </c>
      <c r="Q10" s="239">
        <v>32.754273888</v>
      </c>
      <c r="R10" s="239">
        <v>32.892040829999999</v>
      </c>
      <c r="S10" s="239">
        <v>32.95141185</v>
      </c>
      <c r="T10" s="239">
        <v>33.01078287</v>
      </c>
      <c r="U10" s="239">
        <v>33.07015389</v>
      </c>
      <c r="V10" s="239">
        <v>33.129524910000001</v>
      </c>
      <c r="W10" s="239">
        <v>33.188895930000001</v>
      </c>
      <c r="X10" s="239">
        <v>33.256076004000001</v>
      </c>
      <c r="Y10" s="239">
        <v>33.323256078</v>
      </c>
      <c r="Z10" s="239">
        <v>33.390436151999999</v>
      </c>
      <c r="AA10" s="239">
        <v>33.457616225999999</v>
      </c>
      <c r="AB10" s="239">
        <v>33.524796299999998</v>
      </c>
      <c r="AC10" s="239">
        <v>33.639612</v>
      </c>
      <c r="AD10" s="239">
        <v>33.754427700000001</v>
      </c>
      <c r="AE10" s="239">
        <v>33.869243400000002</v>
      </c>
      <c r="AF10" s="239">
        <v>33.984059100000003</v>
      </c>
      <c r="AG10" s="239">
        <v>34.098874799999997</v>
      </c>
      <c r="AH10" s="239">
        <v>34.249685915999997</v>
      </c>
      <c r="AI10" s="239">
        <v>34.400497031999997</v>
      </c>
      <c r="AJ10" s="239">
        <v>34.551308147999997</v>
      </c>
      <c r="AK10" s="239">
        <v>34.702119263999997</v>
      </c>
      <c r="AL10" s="239">
        <v>34.852930379999997</v>
      </c>
      <c r="AM10" s="239">
        <v>35.076390684000003</v>
      </c>
      <c r="AN10" s="239">
        <v>35.299850988000003</v>
      </c>
      <c r="AO10" s="239">
        <v>35.523311292000002</v>
      </c>
      <c r="AP10" s="239">
        <v>35.746771596000002</v>
      </c>
      <c r="AQ10" s="239">
        <v>35.970231900000002</v>
      </c>
      <c r="AR10" s="239">
        <v>36.273971975999999</v>
      </c>
      <c r="AS10" s="239">
        <v>36.577712052000003</v>
      </c>
      <c r="AT10" s="239">
        <v>36.881452127999999</v>
      </c>
      <c r="AU10" s="239">
        <v>37.185192204000003</v>
      </c>
      <c r="AV10" s="239">
        <v>37.48893228</v>
      </c>
      <c r="AW10" s="239">
        <v>37.489781004000001</v>
      </c>
      <c r="AX10" s="239">
        <v>37.490629728000002</v>
      </c>
      <c r="AY10" s="239">
        <v>37.491478452000003</v>
      </c>
      <c r="AZ10" s="239">
        <v>37.492327176000003</v>
      </c>
      <c r="BA10" s="239">
        <v>37.493175899999997</v>
      </c>
      <c r="BB10" s="239">
        <v>37.525340159999999</v>
      </c>
      <c r="BC10" s="239">
        <v>37.557504420000001</v>
      </c>
      <c r="BD10" s="239">
        <v>37.589668680000003</v>
      </c>
      <c r="BE10" s="239">
        <v>37.621832939999997</v>
      </c>
      <c r="BF10" s="239">
        <v>37.653997199999999</v>
      </c>
      <c r="BG10" s="239">
        <v>37.987696440000001</v>
      </c>
      <c r="BH10" s="239">
        <v>38.321395680000002</v>
      </c>
      <c r="BI10" s="239">
        <v>38.655094920000003</v>
      </c>
      <c r="BJ10" s="239">
        <v>38.988794159999998</v>
      </c>
      <c r="BK10" s="239">
        <v>39.322493399999999</v>
      </c>
      <c r="BL10" s="239">
        <v>39.655593774000003</v>
      </c>
      <c r="BM10" s="239">
        <v>39.988694148</v>
      </c>
      <c r="BN10" s="239">
        <v>40.321794521999998</v>
      </c>
      <c r="BO10" s="239">
        <v>40.654894896000002</v>
      </c>
      <c r="BP10" s="239">
        <v>40.987995269999999</v>
      </c>
      <c r="BQ10" s="239">
        <v>41.313223133999998</v>
      </c>
      <c r="BR10" s="239">
        <v>41.638450998000003</v>
      </c>
      <c r="BS10" s="239">
        <v>41.963678862000002</v>
      </c>
      <c r="BT10" s="239">
        <v>42.288906726</v>
      </c>
      <c r="BU10" s="239">
        <v>42.614134589999999</v>
      </c>
      <c r="BV10" s="239">
        <v>42.719776932000002</v>
      </c>
      <c r="BW10" s="239">
        <v>42.825419273999998</v>
      </c>
      <c r="BX10" s="239">
        <v>42.931061616000001</v>
      </c>
      <c r="BY10" s="239">
        <v>43.036703957999997</v>
      </c>
      <c r="BZ10" s="239">
        <v>43.1423463</v>
      </c>
      <c r="CA10" s="239">
        <v>43.681004454000004</v>
      </c>
      <c r="CB10" s="239">
        <v>44.219662608</v>
      </c>
      <c r="CC10" s="239">
        <v>44.758320761999997</v>
      </c>
      <c r="CD10" s="239">
        <v>45.296978916</v>
      </c>
      <c r="CE10" s="239">
        <v>45.835637069999997</v>
      </c>
      <c r="CF10" s="239">
        <v>47.366191823999998</v>
      </c>
      <c r="CG10" s="239">
        <v>48.896746577999998</v>
      </c>
      <c r="CH10" s="239">
        <v>50.427301331999999</v>
      </c>
      <c r="CI10" s="239">
        <v>51.957856086</v>
      </c>
      <c r="CJ10" s="239">
        <v>53.48841084</v>
      </c>
      <c r="CK10" s="239">
        <v>54.161754354000003</v>
      </c>
      <c r="CL10" s="239">
        <v>54.835097867999998</v>
      </c>
      <c r="CM10" s="239">
        <v>55.508441382000001</v>
      </c>
      <c r="CN10" s="239">
        <v>56.181784896000003</v>
      </c>
      <c r="CO10" s="239">
        <v>56.855128409999999</v>
      </c>
      <c r="CP10" s="239">
        <v>59.144236188000001</v>
      </c>
      <c r="CQ10" s="239">
        <v>61.433343966000002</v>
      </c>
      <c r="CR10" s="239">
        <v>63.722451743999997</v>
      </c>
      <c r="CS10" s="239">
        <v>66.011559521999999</v>
      </c>
      <c r="CT10" s="239">
        <v>68.300667300000001</v>
      </c>
      <c r="CU10" s="239">
        <v>68.527419383999998</v>
      </c>
      <c r="CV10" s="239">
        <v>68.754171467999996</v>
      </c>
      <c r="CW10" s="239">
        <v>68.980923551999993</v>
      </c>
      <c r="CX10" s="239">
        <v>69.207675636000005</v>
      </c>
      <c r="CY10" s="239">
        <v>69.434427720000002</v>
      </c>
    </row>
    <row r="11" spans="1:103" hidden="1">
      <c r="A11" s="239">
        <v>10</v>
      </c>
      <c r="B11" s="239" t="s">
        <v>9</v>
      </c>
      <c r="C11" s="239" t="s">
        <v>18</v>
      </c>
      <c r="D11" s="239">
        <v>1.0919483890799999</v>
      </c>
      <c r="E11" s="239">
        <v>1.15326227316</v>
      </c>
      <c r="F11" s="239">
        <v>1.21457615724</v>
      </c>
      <c r="G11" s="239">
        <v>1.2758900413200001</v>
      </c>
      <c r="H11" s="239">
        <v>1.3372039254000001</v>
      </c>
      <c r="I11" s="239">
        <v>1.3985178094799999</v>
      </c>
      <c r="J11" s="239">
        <v>1.45983169356</v>
      </c>
      <c r="K11" s="239">
        <v>1.52114557764</v>
      </c>
      <c r="L11" s="239">
        <v>1.5824594617200001</v>
      </c>
      <c r="M11" s="239">
        <v>1.6437733457999999</v>
      </c>
      <c r="N11" s="239">
        <v>1.7050872298799999</v>
      </c>
      <c r="O11" s="239">
        <v>1.76640111396</v>
      </c>
      <c r="P11" s="239">
        <v>1.82771499804</v>
      </c>
      <c r="Q11" s="239">
        <v>1.8890288821200001</v>
      </c>
      <c r="R11" s="239">
        <v>1.9503427661999999</v>
      </c>
      <c r="S11" s="239">
        <v>2.01165665028</v>
      </c>
      <c r="T11" s="239">
        <v>2.07297053436</v>
      </c>
      <c r="U11" s="239">
        <v>2.1342844184400001</v>
      </c>
      <c r="V11" s="239">
        <v>2.1955983025200001</v>
      </c>
      <c r="W11" s="239">
        <v>2.2569121866000001</v>
      </c>
      <c r="X11" s="239">
        <v>2.3182260706800002</v>
      </c>
      <c r="Y11" s="239">
        <v>2.3795399547599998</v>
      </c>
      <c r="Z11" s="239">
        <v>2.4408538388399998</v>
      </c>
      <c r="AA11" s="239">
        <v>2.5021677229199999</v>
      </c>
      <c r="AB11" s="239">
        <v>2.5634816069999999</v>
      </c>
      <c r="AC11" s="239">
        <v>2.5881836000399998</v>
      </c>
      <c r="AD11" s="239">
        <v>2.6128855930800001</v>
      </c>
      <c r="AE11" s="239">
        <v>2.63758758612</v>
      </c>
      <c r="AF11" s="239">
        <v>2.6622895791599999</v>
      </c>
      <c r="AG11" s="239">
        <v>2.6869915722000002</v>
      </c>
      <c r="AH11" s="239">
        <v>2.71169356524</v>
      </c>
      <c r="AI11" s="239">
        <v>2.7363955582799999</v>
      </c>
      <c r="AJ11" s="239">
        <v>2.7610975513199998</v>
      </c>
      <c r="AK11" s="239">
        <v>2.7857995443600001</v>
      </c>
      <c r="AL11" s="239">
        <v>2.8105015374</v>
      </c>
      <c r="AM11" s="239">
        <v>2.8352035304399998</v>
      </c>
      <c r="AN11" s="239">
        <v>2.8599055234800002</v>
      </c>
      <c r="AO11" s="239">
        <v>2.88460751652</v>
      </c>
      <c r="AP11" s="239">
        <v>2.9093095095599999</v>
      </c>
      <c r="AQ11" s="239">
        <v>2.9340115026000002</v>
      </c>
      <c r="AR11" s="239">
        <v>2.9587134956400001</v>
      </c>
      <c r="AS11" s="239">
        <v>2.9834154886799999</v>
      </c>
      <c r="AT11" s="239">
        <v>3.0081174817199998</v>
      </c>
      <c r="AU11" s="239">
        <v>3.0328194747600001</v>
      </c>
      <c r="AV11" s="239">
        <v>3.0575214678</v>
      </c>
      <c r="AW11" s="239">
        <v>3.0822234608399999</v>
      </c>
      <c r="AX11" s="239">
        <v>3.1069254538800002</v>
      </c>
      <c r="AY11" s="239">
        <v>3.1316274469200001</v>
      </c>
      <c r="AZ11" s="239">
        <v>3.1563294399599999</v>
      </c>
      <c r="BA11" s="239">
        <v>3.1810314329999998</v>
      </c>
      <c r="BB11" s="239">
        <v>3.2157947714400001</v>
      </c>
      <c r="BC11" s="239">
        <v>3.25055810988</v>
      </c>
      <c r="BD11" s="239">
        <v>3.2853214483199999</v>
      </c>
      <c r="BE11" s="239">
        <v>3.3200847867599999</v>
      </c>
      <c r="BF11" s="239">
        <v>3.3548481252000002</v>
      </c>
      <c r="BG11" s="239">
        <v>3.3896114636400001</v>
      </c>
      <c r="BH11" s="239">
        <v>3.42437480208</v>
      </c>
      <c r="BI11" s="239">
        <v>3.4591381405199999</v>
      </c>
      <c r="BJ11" s="239">
        <v>3.4939014789599998</v>
      </c>
      <c r="BK11" s="239">
        <v>3.5286648174000002</v>
      </c>
      <c r="BL11" s="239">
        <v>3.5634281558400001</v>
      </c>
      <c r="BM11" s="239">
        <v>3.59819149428</v>
      </c>
      <c r="BN11" s="239">
        <v>3.6329548327199999</v>
      </c>
      <c r="BO11" s="239">
        <v>3.6677181711600002</v>
      </c>
      <c r="BP11" s="239">
        <v>3.7024815096000001</v>
      </c>
      <c r="BQ11" s="239">
        <v>3.73724484804</v>
      </c>
      <c r="BR11" s="239">
        <v>3.7720081864799999</v>
      </c>
      <c r="BS11" s="239">
        <v>3.8067715249199998</v>
      </c>
      <c r="BT11" s="239">
        <v>3.8415348633600002</v>
      </c>
      <c r="BU11" s="239">
        <v>3.8762982018000001</v>
      </c>
      <c r="BV11" s="239">
        <v>3.91106154024</v>
      </c>
      <c r="BW11" s="239">
        <v>3.9458248786799999</v>
      </c>
      <c r="BX11" s="239">
        <v>3.9805882171200002</v>
      </c>
      <c r="BY11" s="239">
        <v>4.0153515555599997</v>
      </c>
      <c r="BZ11" s="239">
        <v>4.050114894</v>
      </c>
      <c r="CA11" s="239">
        <v>4.1179521342000003</v>
      </c>
      <c r="CB11" s="239">
        <v>4.1857893743999997</v>
      </c>
      <c r="CC11" s="239">
        <v>4.2536266145999999</v>
      </c>
      <c r="CD11" s="239">
        <v>4.3214638548000002</v>
      </c>
      <c r="CE11" s="239">
        <v>4.3893010950000004</v>
      </c>
      <c r="CF11" s="239">
        <v>4.4571383351999998</v>
      </c>
      <c r="CG11" s="239">
        <v>4.5249755754000001</v>
      </c>
      <c r="CH11" s="239">
        <v>4.5928128156000003</v>
      </c>
      <c r="CI11" s="239">
        <v>4.6606500557999997</v>
      </c>
      <c r="CJ11" s="239">
        <v>4.728487296</v>
      </c>
      <c r="CK11" s="239">
        <v>4.7963245362000002</v>
      </c>
      <c r="CL11" s="239">
        <v>4.8641617763999996</v>
      </c>
      <c r="CM11" s="239">
        <v>4.9319990165999998</v>
      </c>
      <c r="CN11" s="239">
        <v>4.9998362568000001</v>
      </c>
      <c r="CO11" s="239">
        <v>5.0676734970000004</v>
      </c>
      <c r="CP11" s="239">
        <v>5.1355107371999997</v>
      </c>
      <c r="CQ11" s="239">
        <v>5.2033479774</v>
      </c>
      <c r="CR11" s="239">
        <v>5.2711852176000003</v>
      </c>
      <c r="CS11" s="239">
        <v>5.3390224577999996</v>
      </c>
      <c r="CT11" s="239">
        <v>5.4068596979999999</v>
      </c>
      <c r="CU11" s="239">
        <v>5.4746969382000001</v>
      </c>
      <c r="CV11" s="239">
        <v>5.5425341784000004</v>
      </c>
      <c r="CW11" s="239">
        <v>5.6103714185999998</v>
      </c>
      <c r="CX11" s="239">
        <v>5.6782086588</v>
      </c>
      <c r="CY11" s="239">
        <v>5.7460458990000003</v>
      </c>
    </row>
    <row r="12" spans="1:103" hidden="1">
      <c r="A12" s="239">
        <v>11</v>
      </c>
      <c r="B12" s="239" t="s">
        <v>9</v>
      </c>
      <c r="C12" s="239" t="s">
        <v>11</v>
      </c>
      <c r="D12" s="239">
        <v>2.3972358104999998</v>
      </c>
      <c r="E12" s="239">
        <v>2.4052104449999998</v>
      </c>
      <c r="F12" s="239">
        <v>2.4131850794999998</v>
      </c>
      <c r="G12" s="239">
        <v>2.4211597139999999</v>
      </c>
      <c r="H12" s="239">
        <v>2.4291343484999999</v>
      </c>
      <c r="I12" s="239">
        <v>2.4371089829999999</v>
      </c>
      <c r="J12" s="239">
        <v>2.4450836174999999</v>
      </c>
      <c r="K12" s="239">
        <v>2.4530582519999999</v>
      </c>
      <c r="L12" s="239">
        <v>2.4610328865</v>
      </c>
      <c r="M12" s="239">
        <v>2.469007521</v>
      </c>
      <c r="N12" s="239">
        <v>2.4769821555</v>
      </c>
      <c r="O12" s="239">
        <v>2.48495679</v>
      </c>
      <c r="P12" s="239">
        <v>2.4929314245</v>
      </c>
      <c r="Q12" s="239">
        <v>2.5009060590000001</v>
      </c>
      <c r="R12" s="239">
        <v>2.5088806935000001</v>
      </c>
      <c r="S12" s="239">
        <v>2.5168553280000001</v>
      </c>
      <c r="T12" s="239">
        <v>2.5248299625000001</v>
      </c>
      <c r="U12" s="239">
        <v>2.5328045970000002</v>
      </c>
      <c r="V12" s="239">
        <v>2.5407792315000002</v>
      </c>
      <c r="W12" s="239">
        <v>2.5487538660000002</v>
      </c>
      <c r="X12" s="239">
        <v>2.5567285004999998</v>
      </c>
      <c r="Y12" s="239">
        <v>2.5647031349999998</v>
      </c>
      <c r="Z12" s="239">
        <v>2.5726777694999998</v>
      </c>
      <c r="AA12" s="239">
        <v>2.5806524039999998</v>
      </c>
      <c r="AB12" s="239">
        <v>2.5886270384999999</v>
      </c>
      <c r="AC12" s="239">
        <v>2.5966016729999999</v>
      </c>
      <c r="AD12" s="239">
        <v>2.6045763074999999</v>
      </c>
      <c r="AE12" s="239">
        <v>2.6125509419999999</v>
      </c>
      <c r="AF12" s="239">
        <v>2.6205255765</v>
      </c>
      <c r="AG12" s="239">
        <v>2.628500211</v>
      </c>
      <c r="AH12" s="239">
        <v>2.6364748455</v>
      </c>
      <c r="AI12" s="239">
        <v>2.64444948</v>
      </c>
      <c r="AJ12" s="239">
        <v>2.6524241145</v>
      </c>
      <c r="AK12" s="239">
        <v>2.6628468814800001</v>
      </c>
      <c r="AL12" s="239">
        <v>2.6744937147000001</v>
      </c>
      <c r="AM12" s="239">
        <v>2.68614054792</v>
      </c>
      <c r="AN12" s="239">
        <v>2.6977873811399999</v>
      </c>
      <c r="AO12" s="239">
        <v>2.7094342143599999</v>
      </c>
      <c r="AP12" s="239">
        <v>2.7210810475799998</v>
      </c>
      <c r="AQ12" s="239">
        <v>2.7327278808000002</v>
      </c>
      <c r="AR12" s="239">
        <v>2.7443747140200001</v>
      </c>
      <c r="AS12" s="239">
        <v>2.75602154724</v>
      </c>
      <c r="AT12" s="239">
        <v>2.76766838046</v>
      </c>
      <c r="AU12" s="239">
        <v>2.7793152136799999</v>
      </c>
      <c r="AV12" s="239">
        <v>2.7909620468999998</v>
      </c>
      <c r="AW12" s="239">
        <v>2.8026088801200002</v>
      </c>
      <c r="AX12" s="239">
        <v>2.8142557133400001</v>
      </c>
      <c r="AY12" s="239">
        <v>2.8259025465600001</v>
      </c>
      <c r="AZ12" s="239">
        <v>2.83754937978</v>
      </c>
      <c r="BA12" s="239">
        <v>2.8491962129999999</v>
      </c>
      <c r="BB12" s="239">
        <v>2.8608430462199999</v>
      </c>
      <c r="BC12" s="239">
        <v>2.8724898794399998</v>
      </c>
      <c r="BD12" s="239">
        <v>2.8841367126600002</v>
      </c>
      <c r="BE12" s="239">
        <v>2.8957835458800001</v>
      </c>
      <c r="BF12" s="239">
        <v>2.9074303791</v>
      </c>
      <c r="BG12" s="239">
        <v>2.9190772123199999</v>
      </c>
      <c r="BH12" s="239">
        <v>2.9307240455399999</v>
      </c>
      <c r="BI12" s="239">
        <v>2.9423708787599998</v>
      </c>
      <c r="BJ12" s="239">
        <v>2.9540177119800002</v>
      </c>
      <c r="BK12" s="239">
        <v>2.9656645452000001</v>
      </c>
      <c r="BL12" s="239">
        <v>2.97731137842</v>
      </c>
      <c r="BM12" s="239">
        <v>2.98895821164</v>
      </c>
      <c r="BN12" s="239">
        <v>3.0006050448599999</v>
      </c>
      <c r="BO12" s="239">
        <v>3.0122518780799998</v>
      </c>
      <c r="BP12" s="239">
        <v>3.0238987113000002</v>
      </c>
      <c r="BQ12" s="239">
        <v>3.0355455445200001</v>
      </c>
      <c r="BR12" s="239">
        <v>3.0469520777999999</v>
      </c>
      <c r="BS12" s="239">
        <v>3.0578780112000001</v>
      </c>
      <c r="BT12" s="239">
        <v>3.0688039445999999</v>
      </c>
      <c r="BU12" s="239">
        <v>3.0797298780000002</v>
      </c>
      <c r="BV12" s="239">
        <v>3.0906558114</v>
      </c>
      <c r="BW12" s="239">
        <v>3.1015817447999998</v>
      </c>
      <c r="BX12" s="239">
        <v>3.1125076782000001</v>
      </c>
      <c r="BY12" s="239">
        <v>3.1234336115999999</v>
      </c>
      <c r="BZ12" s="239">
        <v>3.1343595450000001</v>
      </c>
      <c r="CA12" s="239">
        <v>3.1452854783999999</v>
      </c>
      <c r="CB12" s="239">
        <v>3.1562114118000002</v>
      </c>
      <c r="CC12" s="239">
        <v>3.1671373452</v>
      </c>
      <c r="CD12" s="239">
        <v>3.1780632785999998</v>
      </c>
      <c r="CE12" s="239">
        <v>3.1889892120000001</v>
      </c>
      <c r="CF12" s="239">
        <v>3.1999151453999999</v>
      </c>
      <c r="CG12" s="239">
        <v>3.2108410788000001</v>
      </c>
      <c r="CH12" s="239">
        <v>3.2217670121999999</v>
      </c>
      <c r="CI12" s="239">
        <v>3.2326929456000002</v>
      </c>
      <c r="CJ12" s="239">
        <v>3.243618879</v>
      </c>
      <c r="CK12" s="239">
        <v>3.2545448123999998</v>
      </c>
      <c r="CL12" s="239">
        <v>3.2654707458000001</v>
      </c>
      <c r="CM12" s="239">
        <v>3.2763966791999999</v>
      </c>
      <c r="CN12" s="239">
        <v>3.2873226126000001</v>
      </c>
      <c r="CO12" s="239">
        <v>3.2982485459999999</v>
      </c>
      <c r="CP12" s="239">
        <v>3.3091744794000002</v>
      </c>
      <c r="CQ12" s="239">
        <v>3.3201004128</v>
      </c>
      <c r="CR12" s="239">
        <v>3.3310263461999998</v>
      </c>
      <c r="CS12" s="239">
        <v>3.3419522796000001</v>
      </c>
      <c r="CT12" s="239">
        <v>3.3528782129999999</v>
      </c>
      <c r="CU12" s="239">
        <v>3.3638041464000001</v>
      </c>
      <c r="CV12" s="239">
        <v>3.3747300797999999</v>
      </c>
      <c r="CW12" s="239">
        <v>3.3856560132000002</v>
      </c>
      <c r="CX12" s="239">
        <v>3.3965819466</v>
      </c>
      <c r="CY12" s="239">
        <v>3.4075078799999998</v>
      </c>
    </row>
    <row r="13" spans="1:103" hidden="1"/>
    <row r="14" spans="1:103" hidden="1"/>
    <row r="15" spans="1:103" hidden="1"/>
    <row r="16" spans="1:103" hidden="1"/>
    <row r="17" hidden="1"/>
    <row r="18" hidden="1"/>
    <row r="19" hidden="1"/>
    <row r="20" hidden="1"/>
    <row r="21" hidden="1"/>
    <row r="22" ht="12.75" hidden="1" customHeight="1"/>
  </sheetData>
  <autoFilter ref="B1:C22" xr:uid="{86D01102-ACDF-4FBF-AF1B-31DA1CB260C1}">
    <filterColumn colId="0">
      <filters>
        <filter val="Logan"/>
      </filters>
    </filterColumn>
    <filterColumn colId="1">
      <filters>
        <filter val="Winter"/>
      </filters>
    </filterColumn>
  </autoFilter>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93CB8-2411-AD4D-B5DF-94F2C969A6B5}">
  <sheetPr filterMode="1"/>
  <dimension ref="A1:D1625"/>
  <sheetViews>
    <sheetView zoomScale="125" workbookViewId="0">
      <selection activeCell="D1353" sqref="D257:D1353"/>
    </sheetView>
  </sheetViews>
  <sheetFormatPr defaultColWidth="11" defaultRowHeight="15.5"/>
  <sheetData>
    <row r="1" spans="1:4">
      <c r="A1" t="s">
        <v>747</v>
      </c>
      <c r="B1" t="s">
        <v>3</v>
      </c>
      <c r="C1" t="s">
        <v>748</v>
      </c>
      <c r="D1" t="s">
        <v>749</v>
      </c>
    </row>
    <row r="2" spans="1:4" hidden="1">
      <c r="A2">
        <v>2013</v>
      </c>
      <c r="B2">
        <v>5</v>
      </c>
      <c r="C2">
        <v>1</v>
      </c>
      <c r="D2">
        <v>11664.6</v>
      </c>
    </row>
    <row r="3" spans="1:4" hidden="1">
      <c r="A3">
        <v>2013</v>
      </c>
      <c r="B3">
        <v>5</v>
      </c>
      <c r="C3">
        <v>2</v>
      </c>
      <c r="D3">
        <v>11783.2</v>
      </c>
    </row>
    <row r="4" spans="1:4" hidden="1">
      <c r="A4">
        <v>2013</v>
      </c>
      <c r="B4">
        <v>5</v>
      </c>
      <c r="C4">
        <v>3</v>
      </c>
      <c r="D4">
        <v>11901.8</v>
      </c>
    </row>
    <row r="5" spans="1:4" hidden="1">
      <c r="A5">
        <v>2013</v>
      </c>
      <c r="B5">
        <v>5</v>
      </c>
      <c r="C5">
        <v>4</v>
      </c>
      <c r="D5">
        <v>12020.4</v>
      </c>
    </row>
    <row r="6" spans="1:4" hidden="1">
      <c r="A6">
        <v>2013</v>
      </c>
      <c r="B6">
        <v>5</v>
      </c>
      <c r="C6">
        <v>5</v>
      </c>
      <c r="D6">
        <v>12139</v>
      </c>
    </row>
    <row r="7" spans="1:4" hidden="1">
      <c r="A7">
        <v>2013</v>
      </c>
      <c r="B7">
        <v>5</v>
      </c>
      <c r="C7">
        <v>6</v>
      </c>
      <c r="D7">
        <v>12258</v>
      </c>
    </row>
    <row r="8" spans="1:4" hidden="1">
      <c r="A8">
        <v>2013</v>
      </c>
      <c r="B8">
        <v>5</v>
      </c>
      <c r="C8">
        <v>7</v>
      </c>
      <c r="D8">
        <v>12269</v>
      </c>
    </row>
    <row r="9" spans="1:4" hidden="1">
      <c r="A9">
        <v>2013</v>
      </c>
      <c r="B9">
        <v>5</v>
      </c>
      <c r="C9">
        <v>8</v>
      </c>
      <c r="D9">
        <v>12456</v>
      </c>
    </row>
    <row r="10" spans="1:4" hidden="1">
      <c r="A10">
        <v>2013</v>
      </c>
      <c r="B10">
        <v>5</v>
      </c>
      <c r="C10">
        <v>9</v>
      </c>
      <c r="D10">
        <v>12564</v>
      </c>
    </row>
    <row r="11" spans="1:4" hidden="1">
      <c r="A11">
        <v>2013</v>
      </c>
      <c r="B11">
        <v>5</v>
      </c>
      <c r="C11">
        <v>10</v>
      </c>
      <c r="D11">
        <v>12624</v>
      </c>
    </row>
    <row r="12" spans="1:4" hidden="1">
      <c r="A12">
        <v>2013</v>
      </c>
      <c r="B12">
        <v>5</v>
      </c>
      <c r="C12">
        <v>11</v>
      </c>
      <c r="D12">
        <v>12792</v>
      </c>
    </row>
    <row r="13" spans="1:4" hidden="1">
      <c r="A13">
        <v>2013</v>
      </c>
      <c r="B13">
        <v>5</v>
      </c>
      <c r="C13">
        <v>12</v>
      </c>
      <c r="D13">
        <v>12888</v>
      </c>
    </row>
    <row r="14" spans="1:4" hidden="1">
      <c r="A14">
        <v>2013</v>
      </c>
      <c r="B14">
        <v>5</v>
      </c>
      <c r="C14">
        <v>13</v>
      </c>
      <c r="D14">
        <v>13003</v>
      </c>
    </row>
    <row r="15" spans="1:4" hidden="1">
      <c r="A15">
        <v>2013</v>
      </c>
      <c r="B15">
        <v>5</v>
      </c>
      <c r="C15">
        <v>14</v>
      </c>
      <c r="D15">
        <v>13196</v>
      </c>
    </row>
    <row r="16" spans="1:4" hidden="1">
      <c r="A16">
        <v>2013</v>
      </c>
      <c r="B16">
        <v>5</v>
      </c>
      <c r="C16">
        <v>15</v>
      </c>
      <c r="D16">
        <v>13196</v>
      </c>
    </row>
    <row r="17" spans="1:4" hidden="1">
      <c r="A17">
        <v>2013</v>
      </c>
      <c r="B17">
        <v>5</v>
      </c>
      <c r="C17">
        <v>16</v>
      </c>
      <c r="D17">
        <v>13196</v>
      </c>
    </row>
    <row r="18" spans="1:4" hidden="1">
      <c r="A18">
        <v>2013</v>
      </c>
      <c r="B18">
        <v>5</v>
      </c>
      <c r="C18">
        <v>17</v>
      </c>
      <c r="D18">
        <v>13196</v>
      </c>
    </row>
    <row r="19" spans="1:4" hidden="1">
      <c r="A19">
        <v>2013</v>
      </c>
      <c r="B19">
        <v>5</v>
      </c>
      <c r="C19">
        <v>18</v>
      </c>
      <c r="D19">
        <v>13196</v>
      </c>
    </row>
    <row r="20" spans="1:4" hidden="1">
      <c r="A20">
        <v>2013</v>
      </c>
      <c r="B20">
        <v>5</v>
      </c>
      <c r="C20">
        <v>19</v>
      </c>
      <c r="D20">
        <v>13196</v>
      </c>
    </row>
    <row r="21" spans="1:4" hidden="1">
      <c r="A21">
        <v>2013</v>
      </c>
      <c r="B21">
        <v>5</v>
      </c>
      <c r="C21">
        <v>20</v>
      </c>
      <c r="D21">
        <v>13196</v>
      </c>
    </row>
    <row r="22" spans="1:4" hidden="1">
      <c r="A22">
        <v>2013</v>
      </c>
      <c r="B22">
        <v>5</v>
      </c>
      <c r="C22">
        <v>21</v>
      </c>
      <c r="D22">
        <v>13196</v>
      </c>
    </row>
    <row r="23" spans="1:4" hidden="1">
      <c r="A23">
        <v>2013</v>
      </c>
      <c r="B23">
        <v>5</v>
      </c>
      <c r="C23">
        <v>22</v>
      </c>
      <c r="D23">
        <v>13196</v>
      </c>
    </row>
    <row r="24" spans="1:4" hidden="1">
      <c r="A24">
        <v>2013</v>
      </c>
      <c r="B24">
        <v>5</v>
      </c>
      <c r="C24">
        <v>23</v>
      </c>
      <c r="D24">
        <v>13196</v>
      </c>
    </row>
    <row r="25" spans="1:4" hidden="1">
      <c r="A25">
        <v>2013</v>
      </c>
      <c r="B25">
        <v>5</v>
      </c>
      <c r="C25">
        <v>24</v>
      </c>
      <c r="D25">
        <v>13196</v>
      </c>
    </row>
    <row r="26" spans="1:4" hidden="1">
      <c r="A26">
        <v>2013</v>
      </c>
      <c r="B26">
        <v>5</v>
      </c>
      <c r="C26">
        <v>25</v>
      </c>
      <c r="D26">
        <v>13196</v>
      </c>
    </row>
    <row r="27" spans="1:4" hidden="1">
      <c r="A27">
        <v>2013</v>
      </c>
      <c r="B27">
        <v>5</v>
      </c>
      <c r="C27">
        <v>26</v>
      </c>
      <c r="D27">
        <v>13196</v>
      </c>
    </row>
    <row r="28" spans="1:4" hidden="1">
      <c r="A28">
        <v>2013</v>
      </c>
      <c r="B28">
        <v>5</v>
      </c>
      <c r="C28">
        <v>27</v>
      </c>
      <c r="D28">
        <v>13196</v>
      </c>
    </row>
    <row r="29" spans="1:4" hidden="1">
      <c r="A29">
        <v>2019</v>
      </c>
      <c r="B29">
        <v>2</v>
      </c>
      <c r="C29">
        <v>11</v>
      </c>
      <c r="D29">
        <v>5313</v>
      </c>
    </row>
    <row r="30" spans="1:4" hidden="1">
      <c r="A30">
        <v>2019</v>
      </c>
      <c r="B30">
        <v>2</v>
      </c>
      <c r="C30">
        <v>12</v>
      </c>
      <c r="D30">
        <v>5313</v>
      </c>
    </row>
    <row r="31" spans="1:4" hidden="1">
      <c r="A31">
        <v>2019</v>
      </c>
      <c r="B31">
        <v>2</v>
      </c>
      <c r="C31">
        <v>13</v>
      </c>
      <c r="D31">
        <v>5313</v>
      </c>
    </row>
    <row r="32" spans="1:4" hidden="1">
      <c r="A32">
        <v>2019</v>
      </c>
      <c r="B32">
        <v>2</v>
      </c>
      <c r="C32">
        <v>14</v>
      </c>
      <c r="D32">
        <v>5313</v>
      </c>
    </row>
    <row r="33" spans="1:4" hidden="1">
      <c r="A33">
        <v>2019</v>
      </c>
      <c r="B33">
        <v>2</v>
      </c>
      <c r="C33">
        <v>15</v>
      </c>
      <c r="D33">
        <v>5313</v>
      </c>
    </row>
    <row r="34" spans="1:4" hidden="1">
      <c r="A34">
        <v>2019</v>
      </c>
      <c r="B34">
        <v>2</v>
      </c>
      <c r="C34">
        <v>18</v>
      </c>
      <c r="D34">
        <v>5313</v>
      </c>
    </row>
    <row r="35" spans="1:4" hidden="1">
      <c r="A35">
        <v>2019</v>
      </c>
      <c r="B35">
        <v>2</v>
      </c>
      <c r="C35">
        <v>19</v>
      </c>
      <c r="D35">
        <v>5313</v>
      </c>
    </row>
    <row r="36" spans="1:4" hidden="1">
      <c r="A36">
        <v>2019</v>
      </c>
      <c r="B36">
        <v>2</v>
      </c>
      <c r="C36">
        <v>20</v>
      </c>
      <c r="D36">
        <v>5313</v>
      </c>
    </row>
    <row r="37" spans="1:4" hidden="1">
      <c r="A37">
        <v>2019</v>
      </c>
      <c r="B37">
        <v>2</v>
      </c>
      <c r="C37">
        <v>21</v>
      </c>
      <c r="D37">
        <v>5313</v>
      </c>
    </row>
    <row r="38" spans="1:4" hidden="1">
      <c r="A38">
        <v>2019</v>
      </c>
      <c r="B38">
        <v>2</v>
      </c>
      <c r="C38">
        <v>22</v>
      </c>
      <c r="D38">
        <v>5313</v>
      </c>
    </row>
    <row r="39" spans="1:4" hidden="1">
      <c r="A39">
        <v>2019</v>
      </c>
      <c r="B39">
        <v>2</v>
      </c>
      <c r="C39">
        <v>23</v>
      </c>
      <c r="D39">
        <v>5313</v>
      </c>
    </row>
    <row r="40" spans="1:4" hidden="1">
      <c r="A40">
        <v>2019</v>
      </c>
      <c r="B40">
        <v>2</v>
      </c>
      <c r="C40">
        <v>24</v>
      </c>
      <c r="D40">
        <v>5313</v>
      </c>
    </row>
    <row r="41" spans="1:4" hidden="1">
      <c r="A41">
        <v>2019</v>
      </c>
      <c r="B41">
        <v>2</v>
      </c>
      <c r="C41">
        <v>25</v>
      </c>
      <c r="D41">
        <v>5313</v>
      </c>
    </row>
    <row r="42" spans="1:4" hidden="1">
      <c r="A42">
        <v>2019</v>
      </c>
      <c r="B42">
        <v>2</v>
      </c>
      <c r="C42">
        <v>26</v>
      </c>
      <c r="D42">
        <v>5313</v>
      </c>
    </row>
    <row r="43" spans="1:4" hidden="1">
      <c r="A43">
        <v>2019</v>
      </c>
      <c r="B43">
        <v>2</v>
      </c>
      <c r="C43">
        <v>27</v>
      </c>
      <c r="D43">
        <v>5350.3249999999998</v>
      </c>
    </row>
    <row r="44" spans="1:4" hidden="1">
      <c r="A44">
        <v>2019</v>
      </c>
      <c r="B44">
        <v>2</v>
      </c>
      <c r="C44">
        <v>28</v>
      </c>
      <c r="D44">
        <v>5350.4790000000003</v>
      </c>
    </row>
    <row r="45" spans="1:4" hidden="1">
      <c r="A45">
        <v>2019</v>
      </c>
      <c r="B45">
        <v>3</v>
      </c>
      <c r="C45">
        <v>1</v>
      </c>
      <c r="D45">
        <v>5350.6229999999996</v>
      </c>
    </row>
    <row r="46" spans="1:4" hidden="1">
      <c r="A46">
        <v>2019</v>
      </c>
      <c r="B46">
        <v>3</v>
      </c>
      <c r="C46">
        <v>2</v>
      </c>
      <c r="D46">
        <v>5350.8140000000003</v>
      </c>
    </row>
    <row r="47" spans="1:4" hidden="1">
      <c r="A47">
        <v>2019</v>
      </c>
      <c r="B47">
        <v>3</v>
      </c>
      <c r="C47">
        <v>3</v>
      </c>
      <c r="D47">
        <v>5350.982</v>
      </c>
    </row>
    <row r="48" spans="1:4" hidden="1">
      <c r="A48">
        <v>2019</v>
      </c>
      <c r="B48">
        <v>3</v>
      </c>
      <c r="C48">
        <v>4</v>
      </c>
      <c r="D48">
        <v>5351.143</v>
      </c>
    </row>
    <row r="49" spans="1:4" hidden="1">
      <c r="A49">
        <v>2019</v>
      </c>
      <c r="B49">
        <v>3</v>
      </c>
      <c r="C49">
        <v>5</v>
      </c>
      <c r="D49">
        <v>5351.308</v>
      </c>
    </row>
    <row r="50" spans="1:4" hidden="1">
      <c r="A50">
        <v>2019</v>
      </c>
      <c r="B50">
        <v>3</v>
      </c>
      <c r="C50">
        <v>6</v>
      </c>
      <c r="D50">
        <v>5351.4830000000002</v>
      </c>
    </row>
    <row r="51" spans="1:4" hidden="1">
      <c r="A51">
        <v>2019</v>
      </c>
      <c r="B51">
        <v>3</v>
      </c>
      <c r="C51">
        <v>7</v>
      </c>
      <c r="D51">
        <v>5351.768</v>
      </c>
    </row>
    <row r="52" spans="1:4" hidden="1">
      <c r="A52">
        <v>2019</v>
      </c>
      <c r="B52">
        <v>3</v>
      </c>
      <c r="C52">
        <v>8</v>
      </c>
      <c r="D52">
        <v>5352.0330000000004</v>
      </c>
    </row>
    <row r="53" spans="1:4" hidden="1">
      <c r="A53">
        <v>2019</v>
      </c>
      <c r="B53">
        <v>3</v>
      </c>
      <c r="C53">
        <v>9</v>
      </c>
      <c r="D53">
        <v>5352.2629999999999</v>
      </c>
    </row>
    <row r="54" spans="1:4" hidden="1">
      <c r="A54">
        <v>2019</v>
      </c>
      <c r="B54">
        <v>3</v>
      </c>
      <c r="C54">
        <v>10</v>
      </c>
      <c r="D54">
        <v>5352.4679999999998</v>
      </c>
    </row>
    <row r="55" spans="1:4" hidden="1">
      <c r="A55">
        <v>2019</v>
      </c>
      <c r="B55">
        <v>3</v>
      </c>
      <c r="C55">
        <v>11</v>
      </c>
      <c r="D55">
        <v>5352.6589999999997</v>
      </c>
    </row>
    <row r="56" spans="1:4" hidden="1">
      <c r="A56">
        <v>2019</v>
      </c>
      <c r="B56">
        <v>3</v>
      </c>
      <c r="C56">
        <v>12</v>
      </c>
      <c r="D56">
        <v>5352.857</v>
      </c>
    </row>
    <row r="57" spans="1:4" hidden="1">
      <c r="A57">
        <v>2019</v>
      </c>
      <c r="B57">
        <v>3</v>
      </c>
      <c r="C57">
        <v>13</v>
      </c>
      <c r="D57">
        <v>5353.0889999999999</v>
      </c>
    </row>
    <row r="58" spans="1:4" hidden="1">
      <c r="A58">
        <v>2019</v>
      </c>
      <c r="B58">
        <v>3</v>
      </c>
      <c r="C58">
        <v>14</v>
      </c>
      <c r="D58">
        <v>5353.32</v>
      </c>
    </row>
    <row r="59" spans="1:4" hidden="1">
      <c r="A59">
        <v>2019</v>
      </c>
      <c r="B59">
        <v>3</v>
      </c>
      <c r="C59">
        <v>15</v>
      </c>
      <c r="D59">
        <v>5353.5240000000003</v>
      </c>
    </row>
    <row r="60" spans="1:4" hidden="1">
      <c r="A60">
        <v>2019</v>
      </c>
      <c r="B60">
        <v>3</v>
      </c>
      <c r="C60">
        <v>16</v>
      </c>
      <c r="D60">
        <v>5353.7340000000004</v>
      </c>
    </row>
    <row r="61" spans="1:4" hidden="1">
      <c r="A61">
        <v>2019</v>
      </c>
      <c r="B61">
        <v>3</v>
      </c>
      <c r="C61">
        <v>17</v>
      </c>
      <c r="D61">
        <v>5353.9560000000001</v>
      </c>
    </row>
    <row r="62" spans="1:4" hidden="1">
      <c r="A62">
        <v>2019</v>
      </c>
      <c r="B62">
        <v>3</v>
      </c>
      <c r="C62">
        <v>18</v>
      </c>
      <c r="D62">
        <v>5354.2089999999998</v>
      </c>
    </row>
    <row r="63" spans="1:4" hidden="1">
      <c r="A63">
        <v>2019</v>
      </c>
      <c r="B63">
        <v>3</v>
      </c>
      <c r="C63">
        <v>19</v>
      </c>
      <c r="D63">
        <v>5354.4949999999999</v>
      </c>
    </row>
    <row r="64" spans="1:4" hidden="1">
      <c r="A64">
        <v>2019</v>
      </c>
      <c r="B64">
        <v>3</v>
      </c>
      <c r="C64">
        <v>20</v>
      </c>
      <c r="D64">
        <v>5354.8130000000001</v>
      </c>
    </row>
    <row r="65" spans="1:4" hidden="1">
      <c r="A65">
        <v>2019</v>
      </c>
      <c r="B65">
        <v>3</v>
      </c>
      <c r="C65">
        <v>21</v>
      </c>
      <c r="D65">
        <v>5355.14</v>
      </c>
    </row>
    <row r="66" spans="1:4" hidden="1">
      <c r="A66">
        <v>2019</v>
      </c>
      <c r="B66">
        <v>3</v>
      </c>
      <c r="C66">
        <v>22</v>
      </c>
      <c r="D66">
        <v>5355.4970000000003</v>
      </c>
    </row>
    <row r="67" spans="1:4" hidden="1">
      <c r="A67">
        <v>2019</v>
      </c>
      <c r="B67">
        <v>3</v>
      </c>
      <c r="C67">
        <v>23</v>
      </c>
      <c r="D67">
        <v>5355.8609999999999</v>
      </c>
    </row>
    <row r="68" spans="1:4" hidden="1">
      <c r="A68">
        <v>2019</v>
      </c>
      <c r="B68">
        <v>3</v>
      </c>
      <c r="C68">
        <v>24</v>
      </c>
      <c r="D68">
        <v>5356.2389999999996</v>
      </c>
    </row>
    <row r="69" spans="1:4" hidden="1">
      <c r="A69">
        <v>2019</v>
      </c>
      <c r="B69">
        <v>3</v>
      </c>
      <c r="C69">
        <v>25</v>
      </c>
      <c r="D69">
        <v>5356.6080000000002</v>
      </c>
    </row>
    <row r="70" spans="1:4" hidden="1">
      <c r="A70">
        <v>2019</v>
      </c>
      <c r="B70">
        <v>3</v>
      </c>
      <c r="C70">
        <v>26</v>
      </c>
      <c r="D70">
        <v>5356.9809999999998</v>
      </c>
    </row>
    <row r="71" spans="1:4" hidden="1">
      <c r="A71">
        <v>2019</v>
      </c>
      <c r="B71">
        <v>3</v>
      </c>
      <c r="C71">
        <v>27</v>
      </c>
      <c r="D71">
        <v>5357.4</v>
      </c>
    </row>
    <row r="72" spans="1:4" hidden="1">
      <c r="A72">
        <v>2019</v>
      </c>
      <c r="B72">
        <v>3</v>
      </c>
      <c r="C72">
        <v>28</v>
      </c>
      <c r="D72">
        <v>5357.8909999999996</v>
      </c>
    </row>
    <row r="73" spans="1:4" hidden="1">
      <c r="A73">
        <v>2019</v>
      </c>
      <c r="B73">
        <v>3</v>
      </c>
      <c r="C73">
        <v>29</v>
      </c>
      <c r="D73">
        <v>5358.5060000000003</v>
      </c>
    </row>
    <row r="74" spans="1:4" hidden="1">
      <c r="A74">
        <v>2019</v>
      </c>
      <c r="B74">
        <v>3</v>
      </c>
      <c r="C74">
        <v>30</v>
      </c>
      <c r="D74">
        <v>5359.0550000000003</v>
      </c>
    </row>
    <row r="75" spans="1:4" hidden="1">
      <c r="A75">
        <v>2019</v>
      </c>
      <c r="B75">
        <v>3</v>
      </c>
      <c r="C75">
        <v>31</v>
      </c>
      <c r="D75">
        <v>5359.5450000000001</v>
      </c>
    </row>
    <row r="76" spans="1:4" hidden="1">
      <c r="A76">
        <v>2019</v>
      </c>
      <c r="B76">
        <v>4</v>
      </c>
      <c r="C76">
        <v>1</v>
      </c>
      <c r="D76">
        <v>5360.0339999999997</v>
      </c>
    </row>
    <row r="77" spans="1:4" hidden="1">
      <c r="A77">
        <v>2019</v>
      </c>
      <c r="B77">
        <v>4</v>
      </c>
      <c r="C77">
        <v>2</v>
      </c>
      <c r="D77">
        <v>5360.5360000000001</v>
      </c>
    </row>
    <row r="78" spans="1:4" hidden="1">
      <c r="A78">
        <v>2019</v>
      </c>
      <c r="B78">
        <v>4</v>
      </c>
      <c r="C78">
        <v>3</v>
      </c>
      <c r="D78">
        <v>5361.1229999999996</v>
      </c>
    </row>
    <row r="79" spans="1:4" hidden="1">
      <c r="A79">
        <v>2019</v>
      </c>
      <c r="B79">
        <v>4</v>
      </c>
      <c r="C79">
        <v>4</v>
      </c>
      <c r="D79">
        <v>5361.83</v>
      </c>
    </row>
    <row r="80" spans="1:4" hidden="1">
      <c r="A80">
        <v>2019</v>
      </c>
      <c r="B80">
        <v>4</v>
      </c>
      <c r="C80">
        <v>5</v>
      </c>
      <c r="D80">
        <v>5362.6840000000002</v>
      </c>
    </row>
    <row r="81" spans="1:4" hidden="1">
      <c r="A81">
        <v>2019</v>
      </c>
      <c r="B81">
        <v>4</v>
      </c>
      <c r="C81">
        <v>6</v>
      </c>
      <c r="D81">
        <v>5363.7209999999995</v>
      </c>
    </row>
    <row r="82" spans="1:4" hidden="1">
      <c r="A82">
        <v>2019</v>
      </c>
      <c r="B82">
        <v>4</v>
      </c>
      <c r="C82">
        <v>7</v>
      </c>
      <c r="D82">
        <v>5364.8419999999996</v>
      </c>
    </row>
    <row r="83" spans="1:4" hidden="1">
      <c r="A83">
        <v>2019</v>
      </c>
      <c r="B83">
        <v>4</v>
      </c>
      <c r="C83">
        <v>8</v>
      </c>
      <c r="D83">
        <v>5365.973</v>
      </c>
    </row>
    <row r="84" spans="1:4" hidden="1">
      <c r="A84">
        <v>2019</v>
      </c>
      <c r="B84">
        <v>4</v>
      </c>
      <c r="C84">
        <v>9</v>
      </c>
      <c r="D84">
        <v>5367.3959999999997</v>
      </c>
    </row>
    <row r="85" spans="1:4" hidden="1">
      <c r="A85">
        <v>2019</v>
      </c>
      <c r="B85">
        <v>4</v>
      </c>
      <c r="C85">
        <v>10</v>
      </c>
      <c r="D85">
        <v>5369.0060000000003</v>
      </c>
    </row>
    <row r="86" spans="1:4" hidden="1">
      <c r="A86">
        <v>2019</v>
      </c>
      <c r="B86">
        <v>4</v>
      </c>
      <c r="C86">
        <v>11</v>
      </c>
      <c r="D86">
        <v>5370.3090000000002</v>
      </c>
    </row>
    <row r="87" spans="1:4" hidden="1">
      <c r="A87">
        <v>2019</v>
      </c>
      <c r="B87">
        <v>4</v>
      </c>
      <c r="C87">
        <v>12</v>
      </c>
      <c r="D87">
        <v>5371.3450000000003</v>
      </c>
    </row>
    <row r="88" spans="1:4" hidden="1">
      <c r="A88">
        <v>2019</v>
      </c>
      <c r="B88">
        <v>4</v>
      </c>
      <c r="C88">
        <v>13</v>
      </c>
      <c r="D88">
        <v>5372.2060000000001</v>
      </c>
    </row>
    <row r="89" spans="1:4" hidden="1">
      <c r="A89">
        <v>2019</v>
      </c>
      <c r="B89">
        <v>4</v>
      </c>
      <c r="C89">
        <v>14</v>
      </c>
      <c r="D89">
        <v>5372.5789999999997</v>
      </c>
    </row>
    <row r="90" spans="1:4" hidden="1">
      <c r="A90">
        <v>2019</v>
      </c>
      <c r="B90">
        <v>4</v>
      </c>
      <c r="C90">
        <v>15</v>
      </c>
      <c r="D90">
        <v>5373.12</v>
      </c>
    </row>
    <row r="91" spans="1:4" hidden="1">
      <c r="A91">
        <v>2019</v>
      </c>
      <c r="B91">
        <v>4</v>
      </c>
      <c r="C91">
        <v>16</v>
      </c>
      <c r="D91">
        <v>5374.2359999999999</v>
      </c>
    </row>
    <row r="92" spans="1:4" hidden="1">
      <c r="A92">
        <v>2019</v>
      </c>
      <c r="B92">
        <v>4</v>
      </c>
      <c r="C92">
        <v>18</v>
      </c>
      <c r="D92">
        <v>5375.9319999999998</v>
      </c>
    </row>
    <row r="93" spans="1:4" hidden="1">
      <c r="A93">
        <v>2019</v>
      </c>
      <c r="B93">
        <v>4</v>
      </c>
      <c r="C93">
        <v>20</v>
      </c>
      <c r="D93">
        <v>5378.4049999999997</v>
      </c>
    </row>
    <row r="94" spans="1:4" hidden="1">
      <c r="A94">
        <v>2019</v>
      </c>
      <c r="B94">
        <v>4</v>
      </c>
      <c r="C94">
        <v>21</v>
      </c>
      <c r="D94">
        <v>5382.3450000000003</v>
      </c>
    </row>
    <row r="95" spans="1:4" hidden="1">
      <c r="A95">
        <v>2019</v>
      </c>
      <c r="B95">
        <v>4</v>
      </c>
      <c r="C95">
        <v>22</v>
      </c>
      <c r="D95">
        <v>5383.6229999999996</v>
      </c>
    </row>
    <row r="96" spans="1:4" hidden="1">
      <c r="A96">
        <v>2019</v>
      </c>
      <c r="B96">
        <v>4</v>
      </c>
      <c r="C96">
        <v>23</v>
      </c>
      <c r="D96">
        <v>5383.49</v>
      </c>
    </row>
    <row r="97" spans="1:4" hidden="1">
      <c r="A97">
        <v>2019</v>
      </c>
      <c r="B97">
        <v>4</v>
      </c>
      <c r="C97">
        <v>24</v>
      </c>
      <c r="D97">
        <v>5383.5510000000004</v>
      </c>
    </row>
    <row r="98" spans="1:4" hidden="1">
      <c r="A98">
        <v>2019</v>
      </c>
      <c r="B98">
        <v>4</v>
      </c>
      <c r="C98">
        <v>25</v>
      </c>
      <c r="D98">
        <v>5383.6170000000002</v>
      </c>
    </row>
    <row r="99" spans="1:4" hidden="1">
      <c r="A99">
        <v>2019</v>
      </c>
      <c r="B99">
        <v>4</v>
      </c>
      <c r="C99">
        <v>26</v>
      </c>
      <c r="D99">
        <v>5383.6540000000005</v>
      </c>
    </row>
    <row r="100" spans="1:4" hidden="1">
      <c r="A100">
        <v>2019</v>
      </c>
      <c r="B100">
        <v>4</v>
      </c>
      <c r="C100">
        <v>27</v>
      </c>
      <c r="D100">
        <v>5383.6790000000001</v>
      </c>
    </row>
    <row r="101" spans="1:4" hidden="1">
      <c r="A101">
        <v>2019</v>
      </c>
      <c r="B101">
        <v>4</v>
      </c>
      <c r="C101">
        <v>28</v>
      </c>
      <c r="D101">
        <v>5383.5129999999999</v>
      </c>
    </row>
    <row r="102" spans="1:4" hidden="1">
      <c r="A102">
        <v>2019</v>
      </c>
      <c r="B102">
        <v>4</v>
      </c>
      <c r="C102">
        <v>29</v>
      </c>
      <c r="D102">
        <v>5383.3320000000003</v>
      </c>
    </row>
    <row r="103" spans="1:4" hidden="1">
      <c r="A103">
        <v>2019</v>
      </c>
      <c r="B103">
        <v>4</v>
      </c>
      <c r="C103">
        <v>30</v>
      </c>
      <c r="D103">
        <v>5383.1930000000002</v>
      </c>
    </row>
    <row r="104" spans="1:4" hidden="1">
      <c r="A104">
        <v>2019</v>
      </c>
      <c r="B104">
        <v>5</v>
      </c>
      <c r="C104">
        <v>1</v>
      </c>
      <c r="D104">
        <v>5383.049</v>
      </c>
    </row>
    <row r="105" spans="1:4" hidden="1">
      <c r="A105">
        <v>2019</v>
      </c>
      <c r="B105">
        <v>5</v>
      </c>
      <c r="C105">
        <v>2</v>
      </c>
      <c r="D105">
        <v>5382.7830000000004</v>
      </c>
    </row>
    <row r="106" spans="1:4" hidden="1">
      <c r="A106">
        <v>2019</v>
      </c>
      <c r="B106">
        <v>5</v>
      </c>
      <c r="C106">
        <v>3</v>
      </c>
      <c r="D106">
        <v>5382.4120000000003</v>
      </c>
    </row>
    <row r="107" spans="1:4" hidden="1">
      <c r="A107">
        <v>2019</v>
      </c>
      <c r="B107">
        <v>5</v>
      </c>
      <c r="C107">
        <v>4</v>
      </c>
      <c r="D107">
        <v>5382.085</v>
      </c>
    </row>
    <row r="108" spans="1:4" hidden="1">
      <c r="A108">
        <v>2019</v>
      </c>
      <c r="B108">
        <v>5</v>
      </c>
      <c r="C108">
        <v>5</v>
      </c>
      <c r="D108">
        <v>5382.1090000000004</v>
      </c>
    </row>
    <row r="109" spans="1:4" hidden="1">
      <c r="A109">
        <v>2019</v>
      </c>
      <c r="B109">
        <v>5</v>
      </c>
      <c r="C109">
        <v>6</v>
      </c>
      <c r="D109">
        <v>5383.3869999999997</v>
      </c>
    </row>
    <row r="110" spans="1:4" hidden="1">
      <c r="A110">
        <v>2019</v>
      </c>
      <c r="B110">
        <v>5</v>
      </c>
      <c r="C110">
        <v>7</v>
      </c>
      <c r="D110">
        <v>5383.6189999999997</v>
      </c>
    </row>
    <row r="111" spans="1:4" hidden="1">
      <c r="A111">
        <v>2019</v>
      </c>
      <c r="B111">
        <v>5</v>
      </c>
      <c r="C111">
        <v>8</v>
      </c>
      <c r="D111">
        <v>5383.6080000000002</v>
      </c>
    </row>
    <row r="112" spans="1:4" hidden="1">
      <c r="A112">
        <v>2019</v>
      </c>
      <c r="B112">
        <v>5</v>
      </c>
      <c r="C112">
        <v>13</v>
      </c>
      <c r="D112">
        <v>5383.5190000000002</v>
      </c>
    </row>
    <row r="113" spans="1:4" hidden="1">
      <c r="A113">
        <v>2019</v>
      </c>
      <c r="B113">
        <v>5</v>
      </c>
      <c r="C113">
        <v>19</v>
      </c>
      <c r="D113">
        <v>5383.5349999999999</v>
      </c>
    </row>
    <row r="114" spans="1:4" hidden="1">
      <c r="A114">
        <v>2019</v>
      </c>
      <c r="B114">
        <v>5</v>
      </c>
      <c r="C114">
        <v>20</v>
      </c>
      <c r="D114">
        <v>5383.4629999999997</v>
      </c>
    </row>
    <row r="115" spans="1:4" hidden="1">
      <c r="A115">
        <v>2019</v>
      </c>
      <c r="B115">
        <v>5</v>
      </c>
      <c r="C115">
        <v>21</v>
      </c>
      <c r="D115">
        <v>5383.4470000000001</v>
      </c>
    </row>
    <row r="116" spans="1:4" hidden="1">
      <c r="A116">
        <v>2019</v>
      </c>
      <c r="B116">
        <v>5</v>
      </c>
      <c r="C116">
        <v>22</v>
      </c>
      <c r="D116">
        <v>5383.473</v>
      </c>
    </row>
    <row r="117" spans="1:4" hidden="1">
      <c r="A117">
        <v>2019</v>
      </c>
      <c r="B117">
        <v>5</v>
      </c>
      <c r="C117">
        <v>23</v>
      </c>
      <c r="D117">
        <v>5383.4290000000001</v>
      </c>
    </row>
    <row r="118" spans="1:4" hidden="1">
      <c r="A118">
        <v>2019</v>
      </c>
      <c r="B118">
        <v>5</v>
      </c>
      <c r="C118">
        <v>24</v>
      </c>
      <c r="D118">
        <v>5383.4470000000001</v>
      </c>
    </row>
    <row r="119" spans="1:4" hidden="1">
      <c r="A119">
        <v>2019</v>
      </c>
      <c r="B119">
        <v>5</v>
      </c>
      <c r="C119">
        <v>25</v>
      </c>
      <c r="D119">
        <v>5383.442</v>
      </c>
    </row>
    <row r="120" spans="1:4" hidden="1">
      <c r="A120">
        <v>2019</v>
      </c>
      <c r="B120">
        <v>5</v>
      </c>
      <c r="C120">
        <v>26</v>
      </c>
      <c r="D120">
        <v>5383.424</v>
      </c>
    </row>
    <row r="121" spans="1:4" hidden="1">
      <c r="A121">
        <v>2019</v>
      </c>
      <c r="B121">
        <v>5</v>
      </c>
      <c r="C121">
        <v>27</v>
      </c>
      <c r="D121">
        <v>5383.424</v>
      </c>
    </row>
    <row r="122" spans="1:4" hidden="1">
      <c r="A122">
        <v>2019</v>
      </c>
      <c r="B122">
        <v>5</v>
      </c>
      <c r="C122">
        <v>28</v>
      </c>
      <c r="D122">
        <v>5383.4260000000004</v>
      </c>
    </row>
    <row r="123" spans="1:4" hidden="1">
      <c r="A123">
        <v>2019</v>
      </c>
      <c r="B123">
        <v>5</v>
      </c>
      <c r="C123">
        <v>29</v>
      </c>
      <c r="D123">
        <v>5383.4520000000002</v>
      </c>
    </row>
    <row r="124" spans="1:4" hidden="1">
      <c r="A124">
        <v>2019</v>
      </c>
      <c r="B124">
        <v>5</v>
      </c>
      <c r="C124">
        <v>30</v>
      </c>
      <c r="D124">
        <v>5383.4260000000004</v>
      </c>
    </row>
    <row r="125" spans="1:4" hidden="1">
      <c r="A125">
        <v>2019</v>
      </c>
      <c r="B125">
        <v>5</v>
      </c>
      <c r="C125">
        <v>31</v>
      </c>
      <c r="D125">
        <v>5383.4250000000002</v>
      </c>
    </row>
    <row r="126" spans="1:4" hidden="1">
      <c r="A126">
        <v>2019</v>
      </c>
      <c r="B126">
        <v>6</v>
      </c>
      <c r="C126">
        <v>1</v>
      </c>
      <c r="D126">
        <v>5383.42</v>
      </c>
    </row>
    <row r="127" spans="1:4" hidden="1">
      <c r="A127">
        <v>2019</v>
      </c>
      <c r="B127">
        <v>6</v>
      </c>
      <c r="C127">
        <v>2</v>
      </c>
      <c r="D127">
        <v>5383.4189999999999</v>
      </c>
    </row>
    <row r="128" spans="1:4" hidden="1">
      <c r="A128">
        <v>2019</v>
      </c>
      <c r="B128">
        <v>6</v>
      </c>
      <c r="C128">
        <v>3</v>
      </c>
      <c r="D128">
        <v>5383.415</v>
      </c>
    </row>
    <row r="129" spans="1:4" hidden="1">
      <c r="A129">
        <v>2019</v>
      </c>
      <c r="B129">
        <v>6</v>
      </c>
      <c r="C129">
        <v>4</v>
      </c>
      <c r="D129">
        <v>5383.402</v>
      </c>
    </row>
    <row r="130" spans="1:4" hidden="1">
      <c r="A130">
        <v>2019</v>
      </c>
      <c r="B130">
        <v>6</v>
      </c>
      <c r="C130">
        <v>5</v>
      </c>
      <c r="D130">
        <v>5383.3940000000002</v>
      </c>
    </row>
    <row r="131" spans="1:4" hidden="1">
      <c r="A131">
        <v>2019</v>
      </c>
      <c r="B131">
        <v>6</v>
      </c>
      <c r="C131">
        <v>6</v>
      </c>
      <c r="D131">
        <v>5383.3890000000001</v>
      </c>
    </row>
    <row r="132" spans="1:4" hidden="1">
      <c r="A132">
        <v>2019</v>
      </c>
      <c r="B132">
        <v>6</v>
      </c>
      <c r="C132">
        <v>7</v>
      </c>
      <c r="D132">
        <v>5383.3990000000003</v>
      </c>
    </row>
    <row r="133" spans="1:4" hidden="1">
      <c r="A133">
        <v>2019</v>
      </c>
      <c r="B133">
        <v>6</v>
      </c>
      <c r="C133">
        <v>8</v>
      </c>
      <c r="D133">
        <v>5383.3729999999996</v>
      </c>
    </row>
    <row r="134" spans="1:4" hidden="1">
      <c r="A134">
        <v>2019</v>
      </c>
      <c r="B134">
        <v>6</v>
      </c>
      <c r="C134">
        <v>9</v>
      </c>
      <c r="D134">
        <v>5383.3440000000001</v>
      </c>
    </row>
    <row r="135" spans="1:4" hidden="1">
      <c r="A135">
        <v>2019</v>
      </c>
      <c r="B135">
        <v>6</v>
      </c>
      <c r="C135">
        <v>10</v>
      </c>
      <c r="D135">
        <v>5383.3230000000003</v>
      </c>
    </row>
    <row r="136" spans="1:4" hidden="1">
      <c r="A136">
        <v>2019</v>
      </c>
      <c r="B136">
        <v>6</v>
      </c>
      <c r="C136">
        <v>11</v>
      </c>
      <c r="D136">
        <v>5383.3059999999996</v>
      </c>
    </row>
    <row r="137" spans="1:4" hidden="1">
      <c r="A137">
        <v>2019</v>
      </c>
      <c r="B137">
        <v>6</v>
      </c>
      <c r="C137">
        <v>12</v>
      </c>
      <c r="D137">
        <v>5383.2920000000004</v>
      </c>
    </row>
    <row r="138" spans="1:4" hidden="1">
      <c r="A138">
        <v>2019</v>
      </c>
      <c r="B138">
        <v>6</v>
      </c>
      <c r="C138">
        <v>13</v>
      </c>
      <c r="D138">
        <v>5383.2849999999999</v>
      </c>
    </row>
    <row r="139" spans="1:4" hidden="1">
      <c r="A139">
        <v>2019</v>
      </c>
      <c r="B139">
        <v>6</v>
      </c>
      <c r="C139">
        <v>14</v>
      </c>
      <c r="D139">
        <v>5383.2780000000002</v>
      </c>
    </row>
    <row r="140" spans="1:4" hidden="1">
      <c r="A140">
        <v>2019</v>
      </c>
      <c r="B140">
        <v>6</v>
      </c>
      <c r="C140">
        <v>15</v>
      </c>
      <c r="D140">
        <v>5383.2709999999997</v>
      </c>
    </row>
    <row r="141" spans="1:4" hidden="1">
      <c r="A141">
        <v>2019</v>
      </c>
      <c r="B141">
        <v>6</v>
      </c>
      <c r="C141">
        <v>16</v>
      </c>
      <c r="D141">
        <v>5383.2610000000004</v>
      </c>
    </row>
    <row r="142" spans="1:4" hidden="1">
      <c r="A142">
        <v>2019</v>
      </c>
      <c r="B142">
        <v>6</v>
      </c>
      <c r="C142">
        <v>17</v>
      </c>
      <c r="D142">
        <v>5383.2510000000002</v>
      </c>
    </row>
    <row r="143" spans="1:4" hidden="1">
      <c r="A143">
        <v>2019</v>
      </c>
      <c r="B143">
        <v>6</v>
      </c>
      <c r="C143">
        <v>18</v>
      </c>
      <c r="D143">
        <v>5383.2439999999997</v>
      </c>
    </row>
    <row r="144" spans="1:4" hidden="1">
      <c r="A144">
        <v>2019</v>
      </c>
      <c r="B144">
        <v>6</v>
      </c>
      <c r="C144">
        <v>19</v>
      </c>
      <c r="D144">
        <v>5383.2380000000003</v>
      </c>
    </row>
    <row r="145" spans="1:4" hidden="1">
      <c r="A145">
        <v>2019</v>
      </c>
      <c r="B145">
        <v>6</v>
      </c>
      <c r="C145">
        <v>20</v>
      </c>
      <c r="D145">
        <v>5383.2309999999998</v>
      </c>
    </row>
    <row r="146" spans="1:4" hidden="1">
      <c r="A146">
        <v>2019</v>
      </c>
      <c r="B146">
        <v>6</v>
      </c>
      <c r="C146">
        <v>21</v>
      </c>
      <c r="D146">
        <v>5383.2280000000001</v>
      </c>
    </row>
    <row r="147" spans="1:4" hidden="1">
      <c r="A147">
        <v>2019</v>
      </c>
      <c r="B147">
        <v>6</v>
      </c>
      <c r="C147">
        <v>22</v>
      </c>
      <c r="D147">
        <v>5383.223</v>
      </c>
    </row>
    <row r="148" spans="1:4" hidden="1">
      <c r="A148">
        <v>2019</v>
      </c>
      <c r="B148">
        <v>6</v>
      </c>
      <c r="C148">
        <v>23</v>
      </c>
      <c r="D148">
        <v>5383.2179999999998</v>
      </c>
    </row>
    <row r="149" spans="1:4" hidden="1">
      <c r="A149">
        <v>2019</v>
      </c>
      <c r="B149">
        <v>6</v>
      </c>
      <c r="C149">
        <v>24</v>
      </c>
      <c r="D149">
        <v>5383.2129999999997</v>
      </c>
    </row>
    <row r="150" spans="1:4" hidden="1">
      <c r="A150">
        <v>2019</v>
      </c>
      <c r="B150">
        <v>6</v>
      </c>
      <c r="C150">
        <v>25</v>
      </c>
      <c r="D150">
        <v>5383.2079999999996</v>
      </c>
    </row>
    <row r="151" spans="1:4" hidden="1">
      <c r="A151">
        <v>2019</v>
      </c>
      <c r="B151">
        <v>6</v>
      </c>
      <c r="C151">
        <v>26</v>
      </c>
      <c r="D151">
        <v>5383.2020000000002</v>
      </c>
    </row>
    <row r="152" spans="1:4" hidden="1">
      <c r="A152">
        <v>2019</v>
      </c>
      <c r="B152">
        <v>6</v>
      </c>
      <c r="C152">
        <v>27</v>
      </c>
      <c r="D152">
        <v>5383.1719999999996</v>
      </c>
    </row>
    <row r="153" spans="1:4" hidden="1">
      <c r="A153">
        <v>2019</v>
      </c>
      <c r="B153">
        <v>6</v>
      </c>
      <c r="C153">
        <v>28</v>
      </c>
      <c r="D153">
        <v>5383.1090000000004</v>
      </c>
    </row>
    <row r="154" spans="1:4" hidden="1">
      <c r="A154">
        <v>2019</v>
      </c>
      <c r="B154">
        <v>6</v>
      </c>
      <c r="C154">
        <v>29</v>
      </c>
      <c r="D154">
        <v>5382.9759999999997</v>
      </c>
    </row>
    <row r="155" spans="1:4" hidden="1">
      <c r="A155">
        <v>2019</v>
      </c>
      <c r="B155">
        <v>6</v>
      </c>
      <c r="C155">
        <v>30</v>
      </c>
      <c r="D155">
        <v>5382.6940000000004</v>
      </c>
    </row>
    <row r="156" spans="1:4" hidden="1">
      <c r="A156">
        <v>2019</v>
      </c>
      <c r="B156">
        <v>7</v>
      </c>
      <c r="C156">
        <v>1</v>
      </c>
      <c r="D156">
        <v>5382.4139999999998</v>
      </c>
    </row>
    <row r="157" spans="1:4" hidden="1">
      <c r="A157">
        <v>2019</v>
      </c>
      <c r="B157">
        <v>7</v>
      </c>
      <c r="C157">
        <v>2</v>
      </c>
      <c r="D157">
        <v>5382.1710000000003</v>
      </c>
    </row>
    <row r="158" spans="1:4" hidden="1">
      <c r="A158">
        <v>2019</v>
      </c>
      <c r="B158">
        <v>7</v>
      </c>
      <c r="C158">
        <v>3</v>
      </c>
      <c r="D158">
        <v>5381.8549999999996</v>
      </c>
    </row>
    <row r="159" spans="1:4" hidden="1">
      <c r="A159">
        <v>2019</v>
      </c>
      <c r="B159">
        <v>7</v>
      </c>
      <c r="C159">
        <v>4</v>
      </c>
      <c r="D159">
        <v>5381.491</v>
      </c>
    </row>
    <row r="160" spans="1:4" hidden="1">
      <c r="A160">
        <v>2019</v>
      </c>
      <c r="B160">
        <v>7</v>
      </c>
      <c r="C160">
        <v>5</v>
      </c>
      <c r="D160">
        <v>5381.1279999999997</v>
      </c>
    </row>
    <row r="161" spans="1:4" hidden="1">
      <c r="A161">
        <v>2019</v>
      </c>
      <c r="B161">
        <v>7</v>
      </c>
      <c r="C161">
        <v>6</v>
      </c>
      <c r="D161">
        <v>5380.7370000000001</v>
      </c>
    </row>
    <row r="162" spans="1:4" hidden="1">
      <c r="A162">
        <v>2019</v>
      </c>
      <c r="B162">
        <v>7</v>
      </c>
      <c r="C162">
        <v>7</v>
      </c>
      <c r="D162">
        <v>5380.33</v>
      </c>
    </row>
    <row r="163" spans="1:4" hidden="1">
      <c r="A163">
        <v>2019</v>
      </c>
      <c r="B163">
        <v>7</v>
      </c>
      <c r="C163">
        <v>8</v>
      </c>
      <c r="D163">
        <v>5379.9129999999996</v>
      </c>
    </row>
    <row r="164" spans="1:4" hidden="1">
      <c r="A164">
        <v>2019</v>
      </c>
      <c r="B164">
        <v>7</v>
      </c>
      <c r="C164">
        <v>9</v>
      </c>
      <c r="D164">
        <v>5379.4939999999997</v>
      </c>
    </row>
    <row r="165" spans="1:4" hidden="1">
      <c r="A165">
        <v>2019</v>
      </c>
      <c r="B165">
        <v>7</v>
      </c>
      <c r="C165">
        <v>10</v>
      </c>
      <c r="D165">
        <v>5379.0619999999999</v>
      </c>
    </row>
    <row r="166" spans="1:4" hidden="1">
      <c r="A166">
        <v>2019</v>
      </c>
      <c r="B166">
        <v>7</v>
      </c>
      <c r="C166">
        <v>11</v>
      </c>
      <c r="D166">
        <v>5378.6210000000001</v>
      </c>
    </row>
    <row r="167" spans="1:4" hidden="1">
      <c r="A167">
        <v>2019</v>
      </c>
      <c r="B167">
        <v>7</v>
      </c>
      <c r="C167">
        <v>12</v>
      </c>
      <c r="D167">
        <v>5378.1509999999998</v>
      </c>
    </row>
    <row r="168" spans="1:4" hidden="1">
      <c r="A168">
        <v>2019</v>
      </c>
      <c r="B168">
        <v>7</v>
      </c>
      <c r="C168">
        <v>13</v>
      </c>
      <c r="D168">
        <v>5377.67</v>
      </c>
    </row>
    <row r="169" spans="1:4" hidden="1">
      <c r="A169">
        <v>2019</v>
      </c>
      <c r="B169">
        <v>7</v>
      </c>
      <c r="C169">
        <v>14</v>
      </c>
      <c r="D169">
        <v>5377.1859999999997</v>
      </c>
    </row>
    <row r="170" spans="1:4" hidden="1">
      <c r="A170">
        <v>2019</v>
      </c>
      <c r="B170">
        <v>7</v>
      </c>
      <c r="C170">
        <v>15</v>
      </c>
      <c r="D170">
        <v>5376.6940000000004</v>
      </c>
    </row>
    <row r="171" spans="1:4" hidden="1">
      <c r="A171">
        <v>2019</v>
      </c>
      <c r="B171">
        <v>7</v>
      </c>
      <c r="C171">
        <v>16</v>
      </c>
      <c r="D171">
        <v>5376.1930000000002</v>
      </c>
    </row>
    <row r="172" spans="1:4" hidden="1">
      <c r="A172">
        <v>2019</v>
      </c>
      <c r="B172">
        <v>7</v>
      </c>
      <c r="C172">
        <v>17</v>
      </c>
      <c r="D172">
        <v>5375.6859999999997</v>
      </c>
    </row>
    <row r="173" spans="1:4" hidden="1">
      <c r="A173">
        <v>2019</v>
      </c>
      <c r="B173">
        <v>7</v>
      </c>
      <c r="C173">
        <v>18</v>
      </c>
      <c r="D173">
        <v>5375.1729999999998</v>
      </c>
    </row>
    <row r="174" spans="1:4" hidden="1">
      <c r="A174">
        <v>2019</v>
      </c>
      <c r="B174">
        <v>7</v>
      </c>
      <c r="C174">
        <v>19</v>
      </c>
      <c r="D174">
        <v>5374.6490000000003</v>
      </c>
    </row>
    <row r="175" spans="1:4" hidden="1">
      <c r="A175">
        <v>2019</v>
      </c>
      <c r="B175">
        <v>7</v>
      </c>
      <c r="C175">
        <v>20</v>
      </c>
      <c r="D175">
        <v>5374.1229999999996</v>
      </c>
    </row>
    <row r="176" spans="1:4" hidden="1">
      <c r="A176">
        <v>2019</v>
      </c>
      <c r="B176">
        <v>7</v>
      </c>
      <c r="C176">
        <v>21</v>
      </c>
      <c r="D176">
        <v>5373.634</v>
      </c>
    </row>
    <row r="177" spans="1:4" hidden="1">
      <c r="A177">
        <v>2019</v>
      </c>
      <c r="B177">
        <v>7</v>
      </c>
      <c r="C177">
        <v>22</v>
      </c>
      <c r="D177">
        <v>5373.3180000000002</v>
      </c>
    </row>
    <row r="178" spans="1:4" hidden="1">
      <c r="A178">
        <v>2019</v>
      </c>
      <c r="B178">
        <v>7</v>
      </c>
      <c r="C178">
        <v>23</v>
      </c>
      <c r="D178">
        <v>5373.1310000000003</v>
      </c>
    </row>
    <row r="179" spans="1:4" hidden="1">
      <c r="A179">
        <v>2019</v>
      </c>
      <c r="B179">
        <v>7</v>
      </c>
      <c r="C179">
        <v>24</v>
      </c>
      <c r="D179">
        <v>5372.71</v>
      </c>
    </row>
    <row r="180" spans="1:4" hidden="1">
      <c r="A180">
        <v>2019</v>
      </c>
      <c r="B180">
        <v>7</v>
      </c>
      <c r="C180">
        <v>25</v>
      </c>
      <c r="D180">
        <v>5372.2380000000003</v>
      </c>
    </row>
    <row r="181" spans="1:4" hidden="1">
      <c r="A181">
        <v>2019</v>
      </c>
      <c r="B181">
        <v>7</v>
      </c>
      <c r="C181">
        <v>26</v>
      </c>
      <c r="D181">
        <v>5371.7719999999999</v>
      </c>
    </row>
    <row r="182" spans="1:4" hidden="1">
      <c r="A182">
        <v>2019</v>
      </c>
      <c r="B182">
        <v>7</v>
      </c>
      <c r="C182">
        <v>27</v>
      </c>
      <c r="D182">
        <v>5371.375</v>
      </c>
    </row>
    <row r="183" spans="1:4" hidden="1">
      <c r="A183">
        <v>2019</v>
      </c>
      <c r="B183">
        <v>7</v>
      </c>
      <c r="C183">
        <v>28</v>
      </c>
      <c r="D183">
        <v>5370.982</v>
      </c>
    </row>
    <row r="184" spans="1:4" hidden="1">
      <c r="A184">
        <v>2019</v>
      </c>
      <c r="B184">
        <v>7</v>
      </c>
      <c r="C184">
        <v>29</v>
      </c>
      <c r="D184">
        <v>5370.6660000000002</v>
      </c>
    </row>
    <row r="185" spans="1:4" hidden="1">
      <c r="A185">
        <v>2019</v>
      </c>
      <c r="B185">
        <v>7</v>
      </c>
      <c r="C185">
        <v>30</v>
      </c>
      <c r="D185">
        <v>5370.3590000000004</v>
      </c>
    </row>
    <row r="186" spans="1:4" hidden="1">
      <c r="A186">
        <v>2019</v>
      </c>
      <c r="B186">
        <v>7</v>
      </c>
      <c r="C186">
        <v>31</v>
      </c>
      <c r="D186">
        <v>5370.04</v>
      </c>
    </row>
    <row r="187" spans="1:4" hidden="1">
      <c r="A187">
        <v>2019</v>
      </c>
      <c r="B187">
        <v>8</v>
      </c>
      <c r="C187">
        <v>1</v>
      </c>
      <c r="D187">
        <v>5369.7209999999995</v>
      </c>
    </row>
    <row r="188" spans="1:4" hidden="1">
      <c r="A188">
        <v>2019</v>
      </c>
      <c r="B188">
        <v>8</v>
      </c>
      <c r="C188">
        <v>2</v>
      </c>
      <c r="D188">
        <v>5369.3990000000003</v>
      </c>
    </row>
    <row r="189" spans="1:4" hidden="1">
      <c r="A189">
        <v>2019</v>
      </c>
      <c r="B189">
        <v>8</v>
      </c>
      <c r="C189">
        <v>3</v>
      </c>
      <c r="D189">
        <v>5369.0829999999996</v>
      </c>
    </row>
    <row r="190" spans="1:4" hidden="1">
      <c r="A190">
        <v>2019</v>
      </c>
      <c r="B190">
        <v>8</v>
      </c>
      <c r="C190">
        <v>4</v>
      </c>
      <c r="D190">
        <v>5368.8029999999999</v>
      </c>
    </row>
    <row r="191" spans="1:4" hidden="1">
      <c r="A191">
        <v>2019</v>
      </c>
      <c r="B191">
        <v>8</v>
      </c>
      <c r="C191">
        <v>5</v>
      </c>
      <c r="D191">
        <v>5368.5389999999998</v>
      </c>
    </row>
    <row r="192" spans="1:4" hidden="1">
      <c r="A192">
        <v>2019</v>
      </c>
      <c r="B192">
        <v>8</v>
      </c>
      <c r="C192">
        <v>6</v>
      </c>
      <c r="D192">
        <v>5368.2560000000003</v>
      </c>
    </row>
    <row r="193" spans="1:4" hidden="1">
      <c r="A193">
        <v>2019</v>
      </c>
      <c r="B193">
        <v>8</v>
      </c>
      <c r="C193">
        <v>7</v>
      </c>
      <c r="D193">
        <v>5367.9740000000002</v>
      </c>
    </row>
    <row r="194" spans="1:4" hidden="1">
      <c r="A194">
        <v>2019</v>
      </c>
      <c r="B194">
        <v>8</v>
      </c>
      <c r="C194">
        <v>8</v>
      </c>
      <c r="D194">
        <v>5367.6980000000003</v>
      </c>
    </row>
    <row r="195" spans="1:4" hidden="1">
      <c r="A195">
        <v>2019</v>
      </c>
      <c r="B195">
        <v>8</v>
      </c>
      <c r="C195">
        <v>9</v>
      </c>
      <c r="D195">
        <v>5367.3969999999999</v>
      </c>
    </row>
    <row r="196" spans="1:4" hidden="1">
      <c r="A196">
        <v>2019</v>
      </c>
      <c r="B196">
        <v>8</v>
      </c>
      <c r="C196">
        <v>10</v>
      </c>
      <c r="D196">
        <v>5367.0789999999997</v>
      </c>
    </row>
    <row r="197" spans="1:4" hidden="1">
      <c r="A197">
        <v>2019</v>
      </c>
      <c r="B197">
        <v>8</v>
      </c>
      <c r="C197">
        <v>11</v>
      </c>
      <c r="D197">
        <v>5366.7479999999996</v>
      </c>
    </row>
    <row r="198" spans="1:4" hidden="1">
      <c r="A198">
        <v>2019</v>
      </c>
      <c r="B198">
        <v>8</v>
      </c>
      <c r="C198">
        <v>12</v>
      </c>
      <c r="D198">
        <v>5366.41</v>
      </c>
    </row>
    <row r="199" spans="1:4" hidden="1">
      <c r="A199">
        <v>2019</v>
      </c>
      <c r="B199">
        <v>8</v>
      </c>
      <c r="C199">
        <v>13</v>
      </c>
      <c r="D199">
        <v>5366.04</v>
      </c>
    </row>
    <row r="200" spans="1:4" hidden="1">
      <c r="A200">
        <v>2019</v>
      </c>
      <c r="B200">
        <v>8</v>
      </c>
      <c r="C200">
        <v>14</v>
      </c>
      <c r="D200">
        <v>5365.5940000000001</v>
      </c>
    </row>
    <row r="201" spans="1:4" hidden="1">
      <c r="A201">
        <v>2019</v>
      </c>
      <c r="B201">
        <v>8</v>
      </c>
      <c r="C201">
        <v>15</v>
      </c>
      <c r="D201">
        <v>5365.0510000000004</v>
      </c>
    </row>
    <row r="202" spans="1:4" hidden="1">
      <c r="A202">
        <v>2019</v>
      </c>
      <c r="B202">
        <v>8</v>
      </c>
      <c r="C202">
        <v>16</v>
      </c>
      <c r="D202">
        <v>5364.4520000000002</v>
      </c>
    </row>
    <row r="203" spans="1:4" hidden="1">
      <c r="A203">
        <v>2019</v>
      </c>
      <c r="B203">
        <v>8</v>
      </c>
      <c r="C203">
        <v>17</v>
      </c>
      <c r="D203">
        <v>5363.85</v>
      </c>
    </row>
    <row r="204" spans="1:4" hidden="1">
      <c r="A204">
        <v>2019</v>
      </c>
      <c r="B204">
        <v>8</v>
      </c>
      <c r="C204">
        <v>18</v>
      </c>
      <c r="D204">
        <v>5363.241</v>
      </c>
    </row>
    <row r="205" spans="1:4" hidden="1">
      <c r="A205">
        <v>2019</v>
      </c>
      <c r="B205">
        <v>8</v>
      </c>
      <c r="C205">
        <v>19</v>
      </c>
      <c r="D205">
        <v>5362.6289999999999</v>
      </c>
    </row>
    <row r="206" spans="1:4" hidden="1">
      <c r="A206">
        <v>2019</v>
      </c>
      <c r="B206">
        <v>8</v>
      </c>
      <c r="C206">
        <v>20</v>
      </c>
      <c r="D206">
        <v>5362.0129999999999</v>
      </c>
    </row>
    <row r="207" spans="1:4" hidden="1">
      <c r="A207">
        <v>2019</v>
      </c>
      <c r="B207">
        <v>8</v>
      </c>
      <c r="C207">
        <v>21</v>
      </c>
      <c r="D207">
        <v>5361.3969999999999</v>
      </c>
    </row>
    <row r="208" spans="1:4" hidden="1">
      <c r="A208">
        <v>2019</v>
      </c>
      <c r="B208">
        <v>8</v>
      </c>
      <c r="C208">
        <v>22</v>
      </c>
      <c r="D208">
        <v>5360.7790000000005</v>
      </c>
    </row>
    <row r="209" spans="1:4" hidden="1">
      <c r="A209">
        <v>2019</v>
      </c>
      <c r="B209">
        <v>8</v>
      </c>
      <c r="C209">
        <v>23</v>
      </c>
      <c r="D209">
        <v>5360.1610000000001</v>
      </c>
    </row>
    <row r="210" spans="1:4" hidden="1">
      <c r="A210">
        <v>2019</v>
      </c>
      <c r="B210">
        <v>8</v>
      </c>
      <c r="C210">
        <v>24</v>
      </c>
      <c r="D210">
        <v>5359.5379999999996</v>
      </c>
    </row>
    <row r="211" spans="1:4" hidden="1">
      <c r="A211">
        <v>2019</v>
      </c>
      <c r="B211">
        <v>8</v>
      </c>
      <c r="C211">
        <v>25</v>
      </c>
      <c r="D211">
        <v>5358.9160000000002</v>
      </c>
    </row>
    <row r="212" spans="1:4" hidden="1">
      <c r="A212">
        <v>2019</v>
      </c>
      <c r="B212">
        <v>8</v>
      </c>
      <c r="C212">
        <v>26</v>
      </c>
      <c r="D212">
        <v>5358.2849999999999</v>
      </c>
    </row>
    <row r="213" spans="1:4" hidden="1">
      <c r="A213">
        <v>2019</v>
      </c>
      <c r="B213">
        <v>8</v>
      </c>
      <c r="C213">
        <v>27</v>
      </c>
      <c r="D213">
        <v>5357.6729999999998</v>
      </c>
    </row>
    <row r="214" spans="1:4" hidden="1">
      <c r="A214">
        <v>2019</v>
      </c>
      <c r="B214">
        <v>8</v>
      </c>
      <c r="C214">
        <v>28</v>
      </c>
      <c r="D214">
        <v>5357.0649999999996</v>
      </c>
    </row>
    <row r="215" spans="1:4" hidden="1">
      <c r="A215">
        <v>2019</v>
      </c>
      <c r="B215">
        <v>8</v>
      </c>
      <c r="C215">
        <v>29</v>
      </c>
      <c r="D215">
        <v>5356.4319999999998</v>
      </c>
    </row>
    <row r="216" spans="1:4" hidden="1">
      <c r="A216">
        <v>2019</v>
      </c>
      <c r="B216">
        <v>8</v>
      </c>
      <c r="C216">
        <v>30</v>
      </c>
      <c r="D216">
        <v>5355.7650000000003</v>
      </c>
    </row>
    <row r="217" spans="1:4" hidden="1">
      <c r="A217">
        <v>2019</v>
      </c>
      <c r="B217">
        <v>8</v>
      </c>
      <c r="C217">
        <v>31</v>
      </c>
      <c r="D217">
        <v>5355.0630000000001</v>
      </c>
    </row>
    <row r="218" spans="1:4" hidden="1">
      <c r="A218">
        <v>2019</v>
      </c>
      <c r="B218">
        <v>9</v>
      </c>
      <c r="C218">
        <v>1</v>
      </c>
      <c r="D218">
        <v>5354.37</v>
      </c>
    </row>
    <row r="219" spans="1:4" hidden="1">
      <c r="A219">
        <v>2019</v>
      </c>
      <c r="B219">
        <v>9</v>
      </c>
      <c r="C219">
        <v>2</v>
      </c>
      <c r="D219">
        <v>5353.7049999999999</v>
      </c>
    </row>
    <row r="220" spans="1:4" hidden="1">
      <c r="A220">
        <v>2019</v>
      </c>
      <c r="B220">
        <v>9</v>
      </c>
      <c r="C220">
        <v>3</v>
      </c>
      <c r="D220">
        <v>5353.09</v>
      </c>
    </row>
    <row r="221" spans="1:4" hidden="1">
      <c r="A221">
        <v>2019</v>
      </c>
      <c r="B221">
        <v>9</v>
      </c>
      <c r="C221">
        <v>4</v>
      </c>
      <c r="D221">
        <v>5352.4530000000004</v>
      </c>
    </row>
    <row r="222" spans="1:4" hidden="1">
      <c r="A222">
        <v>2019</v>
      </c>
      <c r="B222">
        <v>9</v>
      </c>
      <c r="C222">
        <v>5</v>
      </c>
      <c r="D222">
        <v>5351.799</v>
      </c>
    </row>
    <row r="223" spans="1:4" hidden="1">
      <c r="A223">
        <v>2019</v>
      </c>
      <c r="B223">
        <v>9</v>
      </c>
      <c r="C223">
        <v>6</v>
      </c>
      <c r="D223">
        <v>5351.14</v>
      </c>
    </row>
    <row r="224" spans="1:4" hidden="1">
      <c r="A224">
        <v>2019</v>
      </c>
      <c r="B224">
        <v>9</v>
      </c>
      <c r="C224">
        <v>7</v>
      </c>
      <c r="D224">
        <v>5350.5320000000002</v>
      </c>
    </row>
    <row r="225" spans="1:4" hidden="1">
      <c r="A225">
        <v>2019</v>
      </c>
      <c r="B225">
        <v>9</v>
      </c>
      <c r="C225">
        <v>8</v>
      </c>
      <c r="D225">
        <v>5349.9889999999996</v>
      </c>
    </row>
    <row r="226" spans="1:4" hidden="1">
      <c r="A226">
        <v>2019</v>
      </c>
      <c r="B226">
        <v>9</v>
      </c>
      <c r="C226">
        <v>9</v>
      </c>
      <c r="D226">
        <v>5349.6329999999998</v>
      </c>
    </row>
    <row r="227" spans="1:4" hidden="1">
      <c r="A227">
        <v>2019</v>
      </c>
      <c r="B227">
        <v>9</v>
      </c>
      <c r="C227">
        <v>10</v>
      </c>
      <c r="D227">
        <v>5349.43</v>
      </c>
    </row>
    <row r="228" spans="1:4" hidden="1">
      <c r="A228">
        <v>2019</v>
      </c>
      <c r="B228">
        <v>9</v>
      </c>
      <c r="C228">
        <v>11</v>
      </c>
      <c r="D228">
        <v>5349.3</v>
      </c>
    </row>
    <row r="229" spans="1:4" hidden="1">
      <c r="A229">
        <v>2019</v>
      </c>
      <c r="B229">
        <v>9</v>
      </c>
      <c r="C229">
        <v>12</v>
      </c>
      <c r="D229">
        <v>5349.192</v>
      </c>
    </row>
    <row r="230" spans="1:4" hidden="1">
      <c r="A230">
        <v>2019</v>
      </c>
      <c r="B230">
        <v>9</v>
      </c>
      <c r="C230">
        <v>13</v>
      </c>
      <c r="D230">
        <v>5349.1909999999998</v>
      </c>
    </row>
    <row r="231" spans="1:4" hidden="1">
      <c r="A231">
        <v>2019</v>
      </c>
      <c r="B231">
        <v>9</v>
      </c>
      <c r="C231">
        <v>14</v>
      </c>
      <c r="D231">
        <v>5349.1379999999999</v>
      </c>
    </row>
    <row r="232" spans="1:4" hidden="1">
      <c r="A232">
        <v>2019</v>
      </c>
      <c r="B232">
        <v>9</v>
      </c>
      <c r="C232">
        <v>15</v>
      </c>
      <c r="D232">
        <v>5349.1419999999998</v>
      </c>
    </row>
    <row r="233" spans="1:4" hidden="1">
      <c r="A233">
        <v>2019</v>
      </c>
      <c r="B233">
        <v>9</v>
      </c>
      <c r="C233">
        <v>16</v>
      </c>
      <c r="D233">
        <v>5349.1790000000001</v>
      </c>
    </row>
    <row r="234" spans="1:4" hidden="1">
      <c r="A234">
        <v>2019</v>
      </c>
      <c r="B234">
        <v>9</v>
      </c>
      <c r="C234">
        <v>17</v>
      </c>
      <c r="D234">
        <v>5349.223</v>
      </c>
    </row>
    <row r="235" spans="1:4" hidden="1">
      <c r="A235">
        <v>2019</v>
      </c>
      <c r="B235">
        <v>9</v>
      </c>
      <c r="C235">
        <v>18</v>
      </c>
      <c r="D235">
        <v>5349.2560000000003</v>
      </c>
    </row>
    <row r="236" spans="1:4" hidden="1">
      <c r="A236">
        <v>2019</v>
      </c>
      <c r="B236">
        <v>9</v>
      </c>
      <c r="C236">
        <v>19</v>
      </c>
      <c r="D236">
        <v>5349.2749999999996</v>
      </c>
    </row>
    <row r="237" spans="1:4" hidden="1">
      <c r="A237">
        <v>2019</v>
      </c>
      <c r="B237">
        <v>9</v>
      </c>
      <c r="C237">
        <v>20</v>
      </c>
      <c r="D237">
        <v>5349.2939999999999</v>
      </c>
    </row>
    <row r="238" spans="1:4" hidden="1">
      <c r="A238">
        <v>2019</v>
      </c>
      <c r="B238">
        <v>9</v>
      </c>
      <c r="C238">
        <v>21</v>
      </c>
      <c r="D238">
        <v>5349.33</v>
      </c>
    </row>
    <row r="239" spans="1:4" hidden="1">
      <c r="A239">
        <v>2019</v>
      </c>
      <c r="B239">
        <v>9</v>
      </c>
      <c r="C239">
        <v>22</v>
      </c>
      <c r="D239">
        <v>5349.36</v>
      </c>
    </row>
    <row r="240" spans="1:4" hidden="1">
      <c r="A240">
        <v>2019</v>
      </c>
      <c r="B240">
        <v>9</v>
      </c>
      <c r="C240">
        <v>23</v>
      </c>
      <c r="D240">
        <v>5349.4480000000003</v>
      </c>
    </row>
    <row r="241" spans="1:4" hidden="1">
      <c r="A241">
        <v>2019</v>
      </c>
      <c r="B241">
        <v>9</v>
      </c>
      <c r="C241">
        <v>24</v>
      </c>
      <c r="D241">
        <v>5349.5379999999996</v>
      </c>
    </row>
    <row r="242" spans="1:4" hidden="1">
      <c r="A242">
        <v>2019</v>
      </c>
      <c r="B242">
        <v>9</v>
      </c>
      <c r="C242">
        <v>25</v>
      </c>
      <c r="D242">
        <v>5349.6419999999998</v>
      </c>
    </row>
    <row r="243" spans="1:4" hidden="1">
      <c r="A243">
        <v>2019</v>
      </c>
      <c r="B243">
        <v>9</v>
      </c>
      <c r="C243">
        <v>26</v>
      </c>
      <c r="D243">
        <v>5349.8140000000003</v>
      </c>
    </row>
    <row r="244" spans="1:4" hidden="1">
      <c r="A244">
        <v>2019</v>
      </c>
      <c r="B244">
        <v>9</v>
      </c>
      <c r="C244">
        <v>27</v>
      </c>
      <c r="D244">
        <v>5349.9939999999997</v>
      </c>
    </row>
    <row r="245" spans="1:4" hidden="1">
      <c r="A245">
        <v>2019</v>
      </c>
      <c r="B245">
        <v>9</v>
      </c>
      <c r="C245">
        <v>28</v>
      </c>
      <c r="D245">
        <v>5350.21</v>
      </c>
    </row>
    <row r="246" spans="1:4" hidden="1">
      <c r="A246">
        <v>2019</v>
      </c>
      <c r="B246">
        <v>9</v>
      </c>
      <c r="C246">
        <v>29</v>
      </c>
      <c r="D246">
        <v>5350.473</v>
      </c>
    </row>
    <row r="247" spans="1:4" hidden="1">
      <c r="A247">
        <v>2019</v>
      </c>
      <c r="B247">
        <v>9</v>
      </c>
      <c r="C247">
        <v>30</v>
      </c>
      <c r="D247">
        <v>5350.6679999999997</v>
      </c>
    </row>
    <row r="248" spans="1:4" hidden="1">
      <c r="A248">
        <v>2019</v>
      </c>
      <c r="B248">
        <v>10</v>
      </c>
      <c r="C248">
        <v>1</v>
      </c>
      <c r="D248">
        <v>5350.8530000000001</v>
      </c>
    </row>
    <row r="249" spans="1:4" hidden="1">
      <c r="A249">
        <v>2019</v>
      </c>
      <c r="B249">
        <v>10</v>
      </c>
      <c r="C249">
        <v>2</v>
      </c>
      <c r="D249">
        <v>5351.0320000000002</v>
      </c>
    </row>
    <row r="250" spans="1:4" hidden="1">
      <c r="A250">
        <v>2019</v>
      </c>
      <c r="B250">
        <v>10</v>
      </c>
      <c r="C250">
        <v>3</v>
      </c>
      <c r="D250">
        <v>5351.2070000000003</v>
      </c>
    </row>
    <row r="251" spans="1:4" hidden="1">
      <c r="A251">
        <v>2019</v>
      </c>
      <c r="B251">
        <v>10</v>
      </c>
      <c r="C251">
        <v>4</v>
      </c>
      <c r="D251">
        <v>5351.384</v>
      </c>
    </row>
    <row r="252" spans="1:4" hidden="1">
      <c r="A252">
        <v>2019</v>
      </c>
      <c r="B252">
        <v>10</v>
      </c>
      <c r="C252">
        <v>5</v>
      </c>
      <c r="D252">
        <v>5351.558</v>
      </c>
    </row>
    <row r="253" spans="1:4" hidden="1">
      <c r="A253">
        <v>2019</v>
      </c>
      <c r="B253">
        <v>10</v>
      </c>
      <c r="C253">
        <v>6</v>
      </c>
      <c r="D253">
        <v>5351.7290000000003</v>
      </c>
    </row>
    <row r="254" spans="1:4" hidden="1">
      <c r="A254">
        <v>2019</v>
      </c>
      <c r="B254">
        <v>10</v>
      </c>
      <c r="C254">
        <v>7</v>
      </c>
      <c r="D254">
        <v>5351.902</v>
      </c>
    </row>
    <row r="255" spans="1:4" hidden="1">
      <c r="A255">
        <v>2019</v>
      </c>
      <c r="B255">
        <v>10</v>
      </c>
      <c r="C255">
        <v>8</v>
      </c>
      <c r="D255">
        <v>5352.0749999999998</v>
      </c>
    </row>
    <row r="256" spans="1:4" hidden="1">
      <c r="A256">
        <v>2019</v>
      </c>
      <c r="B256">
        <v>10</v>
      </c>
      <c r="C256">
        <v>9</v>
      </c>
      <c r="D256">
        <v>5352.2460000000001</v>
      </c>
    </row>
    <row r="257" spans="1:4">
      <c r="A257">
        <v>2019</v>
      </c>
      <c r="B257">
        <v>10</v>
      </c>
      <c r="C257">
        <v>10</v>
      </c>
      <c r="D257">
        <v>5352.4030000000002</v>
      </c>
    </row>
    <row r="258" spans="1:4" hidden="1">
      <c r="A258">
        <v>2019</v>
      </c>
      <c r="B258">
        <v>10</v>
      </c>
      <c r="C258">
        <v>11</v>
      </c>
      <c r="D258">
        <v>5352.5649999999996</v>
      </c>
    </row>
    <row r="259" spans="1:4" hidden="1">
      <c r="A259">
        <v>2019</v>
      </c>
      <c r="B259">
        <v>10</v>
      </c>
      <c r="C259">
        <v>12</v>
      </c>
      <c r="D259">
        <v>5352.7330000000002</v>
      </c>
    </row>
    <row r="260" spans="1:4" hidden="1">
      <c r="A260">
        <v>2019</v>
      </c>
      <c r="B260">
        <v>10</v>
      </c>
      <c r="C260">
        <v>13</v>
      </c>
      <c r="D260">
        <v>5352.8990000000003</v>
      </c>
    </row>
    <row r="261" spans="1:4" hidden="1">
      <c r="A261">
        <v>2019</v>
      </c>
      <c r="B261">
        <v>10</v>
      </c>
      <c r="C261">
        <v>14</v>
      </c>
      <c r="D261">
        <v>5353.0649999999996</v>
      </c>
    </row>
    <row r="262" spans="1:4" hidden="1">
      <c r="A262">
        <v>2019</v>
      </c>
      <c r="B262">
        <v>10</v>
      </c>
      <c r="C262">
        <v>15</v>
      </c>
      <c r="D262">
        <v>5353.2290000000003</v>
      </c>
    </row>
    <row r="263" spans="1:4" hidden="1">
      <c r="A263">
        <v>2019</v>
      </c>
      <c r="B263">
        <v>10</v>
      </c>
      <c r="C263">
        <v>16</v>
      </c>
      <c r="D263">
        <v>5353.393</v>
      </c>
    </row>
    <row r="264" spans="1:4" hidden="1">
      <c r="A264">
        <v>2019</v>
      </c>
      <c r="B264">
        <v>10</v>
      </c>
      <c r="C264">
        <v>17</v>
      </c>
      <c r="D264">
        <v>5353.5619999999999</v>
      </c>
    </row>
    <row r="265" spans="1:4" hidden="1">
      <c r="A265">
        <v>2019</v>
      </c>
      <c r="B265">
        <v>10</v>
      </c>
      <c r="C265">
        <v>18</v>
      </c>
      <c r="D265">
        <v>5353.7420000000002</v>
      </c>
    </row>
    <row r="266" spans="1:4" hidden="1">
      <c r="A266">
        <v>2019</v>
      </c>
      <c r="B266">
        <v>10</v>
      </c>
      <c r="C266">
        <v>19</v>
      </c>
      <c r="D266">
        <v>5353.9189999999999</v>
      </c>
    </row>
    <row r="267" spans="1:4" hidden="1">
      <c r="A267">
        <v>2019</v>
      </c>
      <c r="B267">
        <v>10</v>
      </c>
      <c r="C267">
        <v>20</v>
      </c>
      <c r="D267">
        <v>5354.1180000000004</v>
      </c>
    </row>
    <row r="268" spans="1:4" hidden="1">
      <c r="A268">
        <v>2019</v>
      </c>
      <c r="B268">
        <v>10</v>
      </c>
      <c r="C268">
        <v>21</v>
      </c>
      <c r="D268">
        <v>5354.2879999999996</v>
      </c>
    </row>
    <row r="269" spans="1:4" hidden="1">
      <c r="A269">
        <v>2019</v>
      </c>
      <c r="B269">
        <v>10</v>
      </c>
      <c r="C269">
        <v>22</v>
      </c>
      <c r="D269">
        <v>5354.4560000000001</v>
      </c>
    </row>
    <row r="270" spans="1:4" hidden="1">
      <c r="A270">
        <v>2019</v>
      </c>
      <c r="B270">
        <v>10</v>
      </c>
      <c r="C270">
        <v>23</v>
      </c>
      <c r="D270">
        <v>5354.6210000000001</v>
      </c>
    </row>
    <row r="271" spans="1:4" hidden="1">
      <c r="A271">
        <v>2019</v>
      </c>
      <c r="B271">
        <v>10</v>
      </c>
      <c r="C271">
        <v>24</v>
      </c>
      <c r="D271">
        <v>5354.7830000000004</v>
      </c>
    </row>
    <row r="272" spans="1:4" hidden="1">
      <c r="A272">
        <v>2019</v>
      </c>
      <c r="B272">
        <v>10</v>
      </c>
      <c r="C272">
        <v>25</v>
      </c>
      <c r="D272">
        <v>5354.9459999999999</v>
      </c>
    </row>
    <row r="273" spans="1:4" hidden="1">
      <c r="A273">
        <v>2019</v>
      </c>
      <c r="B273">
        <v>10</v>
      </c>
      <c r="C273">
        <v>26</v>
      </c>
      <c r="D273">
        <v>5355.1120000000001</v>
      </c>
    </row>
    <row r="274" spans="1:4" hidden="1">
      <c r="A274">
        <v>2019</v>
      </c>
      <c r="B274">
        <v>10</v>
      </c>
      <c r="C274">
        <v>27</v>
      </c>
      <c r="D274">
        <v>5355.2759999999998</v>
      </c>
    </row>
    <row r="275" spans="1:4" hidden="1">
      <c r="A275">
        <v>2019</v>
      </c>
      <c r="B275">
        <v>10</v>
      </c>
      <c r="C275">
        <v>28</v>
      </c>
      <c r="D275">
        <v>5355.4319999999998</v>
      </c>
    </row>
    <row r="276" spans="1:4" hidden="1">
      <c r="A276">
        <v>2019</v>
      </c>
      <c r="B276">
        <v>10</v>
      </c>
      <c r="C276">
        <v>29</v>
      </c>
      <c r="D276">
        <v>5355.6019999999999</v>
      </c>
    </row>
    <row r="277" spans="1:4" hidden="1">
      <c r="A277">
        <v>2019</v>
      </c>
      <c r="B277">
        <v>10</v>
      </c>
      <c r="C277">
        <v>30</v>
      </c>
      <c r="D277">
        <v>5355.7370000000001</v>
      </c>
    </row>
    <row r="278" spans="1:4" hidden="1">
      <c r="A278">
        <v>2019</v>
      </c>
      <c r="B278">
        <v>10</v>
      </c>
      <c r="C278">
        <v>31</v>
      </c>
      <c r="D278">
        <v>5355.8829999999998</v>
      </c>
    </row>
    <row r="279" spans="1:4" hidden="1">
      <c r="A279">
        <v>2019</v>
      </c>
      <c r="B279">
        <v>11</v>
      </c>
      <c r="C279">
        <v>1</v>
      </c>
      <c r="D279">
        <v>5356.0339999999997</v>
      </c>
    </row>
    <row r="280" spans="1:4" hidden="1">
      <c r="A280">
        <v>2019</v>
      </c>
      <c r="B280">
        <v>11</v>
      </c>
      <c r="C280">
        <v>2</v>
      </c>
      <c r="D280">
        <v>5356.1840000000002</v>
      </c>
    </row>
    <row r="281" spans="1:4" hidden="1">
      <c r="A281">
        <v>2019</v>
      </c>
      <c r="B281">
        <v>11</v>
      </c>
      <c r="C281">
        <v>3</v>
      </c>
      <c r="D281">
        <v>5356.3429999999998</v>
      </c>
    </row>
    <row r="282" spans="1:4" hidden="1">
      <c r="A282">
        <v>2019</v>
      </c>
      <c r="B282">
        <v>11</v>
      </c>
      <c r="C282">
        <v>4</v>
      </c>
      <c r="D282">
        <v>5356.5</v>
      </c>
    </row>
    <row r="283" spans="1:4" hidden="1">
      <c r="A283">
        <v>2019</v>
      </c>
      <c r="B283">
        <v>11</v>
      </c>
      <c r="C283">
        <v>5</v>
      </c>
      <c r="D283">
        <v>5356.652</v>
      </c>
    </row>
    <row r="284" spans="1:4" hidden="1">
      <c r="A284">
        <v>2019</v>
      </c>
      <c r="B284">
        <v>11</v>
      </c>
      <c r="C284">
        <v>6</v>
      </c>
      <c r="D284">
        <v>5356.8069999999998</v>
      </c>
    </row>
    <row r="285" spans="1:4" hidden="1">
      <c r="A285">
        <v>2019</v>
      </c>
      <c r="B285">
        <v>11</v>
      </c>
      <c r="C285">
        <v>7</v>
      </c>
      <c r="D285">
        <v>5356.9589999999998</v>
      </c>
    </row>
    <row r="286" spans="1:4" hidden="1">
      <c r="A286">
        <v>2019</v>
      </c>
      <c r="B286">
        <v>11</v>
      </c>
      <c r="C286">
        <v>8</v>
      </c>
      <c r="D286">
        <v>5357.11</v>
      </c>
    </row>
    <row r="287" spans="1:4" hidden="1">
      <c r="A287">
        <v>2019</v>
      </c>
      <c r="B287">
        <v>11</v>
      </c>
      <c r="C287">
        <v>9</v>
      </c>
      <c r="D287">
        <v>5357.2619999999997</v>
      </c>
    </row>
    <row r="288" spans="1:4" hidden="1">
      <c r="A288">
        <v>2019</v>
      </c>
      <c r="B288">
        <v>11</v>
      </c>
      <c r="C288">
        <v>10</v>
      </c>
      <c r="D288">
        <v>5357.4120000000003</v>
      </c>
    </row>
    <row r="289" spans="1:4" hidden="1">
      <c r="A289">
        <v>2019</v>
      </c>
      <c r="B289">
        <v>11</v>
      </c>
      <c r="C289">
        <v>11</v>
      </c>
      <c r="D289">
        <v>5357.5619999999999</v>
      </c>
    </row>
    <row r="290" spans="1:4" hidden="1">
      <c r="A290">
        <v>2019</v>
      </c>
      <c r="B290">
        <v>11</v>
      </c>
      <c r="C290">
        <v>12</v>
      </c>
      <c r="D290">
        <v>5357.7079999999996</v>
      </c>
    </row>
    <row r="291" spans="1:4" hidden="1">
      <c r="A291">
        <v>2019</v>
      </c>
      <c r="B291">
        <v>11</v>
      </c>
      <c r="C291">
        <v>13</v>
      </c>
      <c r="D291">
        <v>5357.8559999999998</v>
      </c>
    </row>
    <row r="292" spans="1:4" hidden="1">
      <c r="A292">
        <v>2019</v>
      </c>
      <c r="B292">
        <v>11</v>
      </c>
      <c r="C292">
        <v>14</v>
      </c>
      <c r="D292">
        <v>5358.0039999999999</v>
      </c>
    </row>
    <row r="293" spans="1:4" hidden="1">
      <c r="A293">
        <v>2019</v>
      </c>
      <c r="B293">
        <v>11</v>
      </c>
      <c r="C293">
        <v>15</v>
      </c>
      <c r="D293">
        <v>5358.152</v>
      </c>
    </row>
    <row r="294" spans="1:4" hidden="1">
      <c r="A294">
        <v>2019</v>
      </c>
      <c r="B294">
        <v>11</v>
      </c>
      <c r="C294">
        <v>16</v>
      </c>
      <c r="D294">
        <v>5358.2979999999998</v>
      </c>
    </row>
    <row r="295" spans="1:4" hidden="1">
      <c r="A295">
        <v>2019</v>
      </c>
      <c r="B295">
        <v>11</v>
      </c>
      <c r="C295">
        <v>17</v>
      </c>
      <c r="D295">
        <v>5358.442</v>
      </c>
    </row>
    <row r="296" spans="1:4" hidden="1">
      <c r="A296">
        <v>2019</v>
      </c>
      <c r="B296">
        <v>11</v>
      </c>
      <c r="C296">
        <v>18</v>
      </c>
      <c r="D296">
        <v>5358.5870000000004</v>
      </c>
    </row>
    <row r="297" spans="1:4" hidden="1">
      <c r="A297">
        <v>2019</v>
      </c>
      <c r="B297">
        <v>11</v>
      </c>
      <c r="C297">
        <v>19</v>
      </c>
      <c r="D297">
        <v>5358.7359999999999</v>
      </c>
    </row>
    <row r="298" spans="1:4" hidden="1">
      <c r="A298">
        <v>2019</v>
      </c>
      <c r="B298">
        <v>11</v>
      </c>
      <c r="C298">
        <v>20</v>
      </c>
      <c r="D298">
        <v>5358.8829999999998</v>
      </c>
    </row>
    <row r="299" spans="1:4" hidden="1">
      <c r="A299">
        <v>2019</v>
      </c>
      <c r="B299">
        <v>11</v>
      </c>
      <c r="C299">
        <v>21</v>
      </c>
      <c r="D299">
        <v>5359.0290000000005</v>
      </c>
    </row>
    <row r="300" spans="1:4" hidden="1">
      <c r="A300">
        <v>2019</v>
      </c>
      <c r="B300">
        <v>11</v>
      </c>
      <c r="C300">
        <v>22</v>
      </c>
      <c r="D300">
        <v>5359.1610000000001</v>
      </c>
    </row>
    <row r="301" spans="1:4" hidden="1">
      <c r="A301">
        <v>2019</v>
      </c>
      <c r="B301">
        <v>11</v>
      </c>
      <c r="C301">
        <v>23</v>
      </c>
      <c r="D301">
        <v>5359.3010000000004</v>
      </c>
    </row>
    <row r="302" spans="1:4" hidden="1">
      <c r="A302">
        <v>2019</v>
      </c>
      <c r="B302">
        <v>11</v>
      </c>
      <c r="C302">
        <v>24</v>
      </c>
      <c r="D302">
        <v>5359.442</v>
      </c>
    </row>
    <row r="303" spans="1:4" hidden="1">
      <c r="A303">
        <v>2019</v>
      </c>
      <c r="B303">
        <v>11</v>
      </c>
      <c r="C303">
        <v>25</v>
      </c>
      <c r="D303">
        <v>5359.6109999999999</v>
      </c>
    </row>
    <row r="304" spans="1:4" hidden="1">
      <c r="A304">
        <v>2019</v>
      </c>
      <c r="B304">
        <v>11</v>
      </c>
      <c r="C304">
        <v>26</v>
      </c>
      <c r="D304">
        <v>5359.7610000000004</v>
      </c>
    </row>
    <row r="305" spans="1:4" hidden="1">
      <c r="A305">
        <v>2019</v>
      </c>
      <c r="B305">
        <v>11</v>
      </c>
      <c r="C305">
        <v>27</v>
      </c>
      <c r="D305">
        <v>5359.9110000000001</v>
      </c>
    </row>
    <row r="306" spans="1:4" hidden="1">
      <c r="A306">
        <v>2019</v>
      </c>
      <c r="B306">
        <v>11</v>
      </c>
      <c r="C306">
        <v>28</v>
      </c>
      <c r="D306">
        <v>5360.1120000000001</v>
      </c>
    </row>
    <row r="307" spans="1:4" hidden="1">
      <c r="A307">
        <v>2019</v>
      </c>
      <c r="B307">
        <v>11</v>
      </c>
      <c r="C307">
        <v>29</v>
      </c>
      <c r="D307">
        <v>5360.2820000000002</v>
      </c>
    </row>
    <row r="308" spans="1:4" hidden="1">
      <c r="A308">
        <v>2019</v>
      </c>
      <c r="B308">
        <v>11</v>
      </c>
      <c r="C308">
        <v>30</v>
      </c>
      <c r="D308">
        <v>5360.451</v>
      </c>
    </row>
    <row r="309" spans="1:4" hidden="1">
      <c r="A309">
        <v>2019</v>
      </c>
      <c r="B309">
        <v>12</v>
      </c>
      <c r="C309">
        <v>1</v>
      </c>
      <c r="D309">
        <v>5360.5860000000002</v>
      </c>
    </row>
    <row r="310" spans="1:4" hidden="1">
      <c r="A310">
        <v>2019</v>
      </c>
      <c r="B310">
        <v>12</v>
      </c>
      <c r="C310">
        <v>2</v>
      </c>
      <c r="D310">
        <v>5360.7259999999997</v>
      </c>
    </row>
    <row r="311" spans="1:4" hidden="1">
      <c r="A311">
        <v>2019</v>
      </c>
      <c r="B311">
        <v>12</v>
      </c>
      <c r="C311">
        <v>3</v>
      </c>
      <c r="D311">
        <v>5360.87</v>
      </c>
    </row>
    <row r="312" spans="1:4" hidden="1">
      <c r="A312">
        <v>2019</v>
      </c>
      <c r="B312">
        <v>12</v>
      </c>
      <c r="C312">
        <v>4</v>
      </c>
      <c r="D312">
        <v>5361.0129999999999</v>
      </c>
    </row>
    <row r="313" spans="1:4" hidden="1">
      <c r="A313">
        <v>2019</v>
      </c>
      <c r="B313">
        <v>12</v>
      </c>
      <c r="C313">
        <v>5</v>
      </c>
      <c r="D313">
        <v>5361.1809999999996</v>
      </c>
    </row>
    <row r="314" spans="1:4" hidden="1">
      <c r="A314">
        <v>2019</v>
      </c>
      <c r="B314">
        <v>12</v>
      </c>
      <c r="C314">
        <v>6</v>
      </c>
      <c r="D314">
        <v>5361.3270000000002</v>
      </c>
    </row>
    <row r="315" spans="1:4" hidden="1">
      <c r="A315">
        <v>2019</v>
      </c>
      <c r="B315">
        <v>12</v>
      </c>
      <c r="C315">
        <v>7</v>
      </c>
      <c r="D315">
        <v>5361.4709999999995</v>
      </c>
    </row>
    <row r="316" spans="1:4" hidden="1">
      <c r="A316">
        <v>2019</v>
      </c>
      <c r="B316">
        <v>12</v>
      </c>
      <c r="C316">
        <v>8</v>
      </c>
      <c r="D316">
        <v>5361.6379999999999</v>
      </c>
    </row>
    <row r="317" spans="1:4" hidden="1">
      <c r="A317">
        <v>2019</v>
      </c>
      <c r="B317">
        <v>12</v>
      </c>
      <c r="C317">
        <v>9</v>
      </c>
      <c r="D317">
        <v>5361.7920000000004</v>
      </c>
    </row>
    <row r="318" spans="1:4" hidden="1">
      <c r="A318">
        <v>2019</v>
      </c>
      <c r="B318">
        <v>12</v>
      </c>
      <c r="C318">
        <v>10</v>
      </c>
      <c r="D318">
        <v>5361.9309999999996</v>
      </c>
    </row>
    <row r="319" spans="1:4" hidden="1">
      <c r="A319">
        <v>2019</v>
      </c>
      <c r="B319">
        <v>12</v>
      </c>
      <c r="C319">
        <v>11</v>
      </c>
      <c r="D319">
        <v>5362.0659999999998</v>
      </c>
    </row>
    <row r="320" spans="1:4" hidden="1">
      <c r="A320">
        <v>2019</v>
      </c>
      <c r="B320">
        <v>12</v>
      </c>
      <c r="C320">
        <v>12</v>
      </c>
      <c r="D320">
        <v>5362.2209999999995</v>
      </c>
    </row>
    <row r="321" spans="1:4" hidden="1">
      <c r="A321">
        <v>2019</v>
      </c>
      <c r="B321">
        <v>12</v>
      </c>
      <c r="C321">
        <v>13</v>
      </c>
      <c r="D321">
        <v>5362.4179999999997</v>
      </c>
    </row>
    <row r="322" spans="1:4" hidden="1">
      <c r="A322">
        <v>2019</v>
      </c>
      <c r="B322">
        <v>12</v>
      </c>
      <c r="C322">
        <v>14</v>
      </c>
      <c r="D322">
        <v>5362.6049999999996</v>
      </c>
    </row>
    <row r="323" spans="1:4" hidden="1">
      <c r="A323">
        <v>2019</v>
      </c>
      <c r="B323">
        <v>12</v>
      </c>
      <c r="C323">
        <v>15</v>
      </c>
      <c r="D323">
        <v>5362.7610000000004</v>
      </c>
    </row>
    <row r="324" spans="1:4" hidden="1">
      <c r="A324">
        <v>2019</v>
      </c>
      <c r="B324">
        <v>12</v>
      </c>
      <c r="C324">
        <v>16</v>
      </c>
      <c r="D324">
        <v>5362.8940000000002</v>
      </c>
    </row>
    <row r="325" spans="1:4" hidden="1">
      <c r="A325">
        <v>2019</v>
      </c>
      <c r="B325">
        <v>12</v>
      </c>
      <c r="C325">
        <v>17</v>
      </c>
      <c r="D325">
        <v>5363.02</v>
      </c>
    </row>
    <row r="326" spans="1:4" hidden="1">
      <c r="A326">
        <v>2019</v>
      </c>
      <c r="B326">
        <v>12</v>
      </c>
      <c r="C326">
        <v>18</v>
      </c>
      <c r="D326">
        <v>5363.1490000000003</v>
      </c>
    </row>
    <row r="327" spans="1:4" hidden="1">
      <c r="A327">
        <v>2019</v>
      </c>
      <c r="B327">
        <v>12</v>
      </c>
      <c r="C327">
        <v>19</v>
      </c>
      <c r="D327">
        <v>5363.2830000000004</v>
      </c>
    </row>
    <row r="328" spans="1:4" hidden="1">
      <c r="A328">
        <v>2019</v>
      </c>
      <c r="B328">
        <v>12</v>
      </c>
      <c r="C328">
        <v>20</v>
      </c>
      <c r="D328">
        <v>5363.4129999999996</v>
      </c>
    </row>
    <row r="329" spans="1:4" hidden="1">
      <c r="A329">
        <v>2019</v>
      </c>
      <c r="B329">
        <v>12</v>
      </c>
      <c r="C329">
        <v>21</v>
      </c>
      <c r="D329">
        <v>5363.5450000000001</v>
      </c>
    </row>
    <row r="330" spans="1:4" hidden="1">
      <c r="A330">
        <v>2019</v>
      </c>
      <c r="B330">
        <v>12</v>
      </c>
      <c r="C330">
        <v>22</v>
      </c>
      <c r="D330">
        <v>5363.683</v>
      </c>
    </row>
    <row r="331" spans="1:4" hidden="1">
      <c r="A331">
        <v>2019</v>
      </c>
      <c r="B331">
        <v>12</v>
      </c>
      <c r="C331">
        <v>23</v>
      </c>
      <c r="D331">
        <v>5363.8130000000001</v>
      </c>
    </row>
    <row r="332" spans="1:4" hidden="1">
      <c r="A332">
        <v>2019</v>
      </c>
      <c r="B332">
        <v>12</v>
      </c>
      <c r="C332">
        <v>24</v>
      </c>
      <c r="D332">
        <v>5363.951</v>
      </c>
    </row>
    <row r="333" spans="1:4" hidden="1">
      <c r="A333">
        <v>2019</v>
      </c>
      <c r="B333">
        <v>12</v>
      </c>
      <c r="C333">
        <v>25</v>
      </c>
      <c r="D333">
        <v>5364.0990000000002</v>
      </c>
    </row>
    <row r="334" spans="1:4" hidden="1">
      <c r="A334">
        <v>2019</v>
      </c>
      <c r="B334">
        <v>12</v>
      </c>
      <c r="C334">
        <v>26</v>
      </c>
      <c r="D334">
        <v>5364.2389999999996</v>
      </c>
    </row>
    <row r="335" spans="1:4" hidden="1">
      <c r="A335">
        <v>2019</v>
      </c>
      <c r="B335">
        <v>12</v>
      </c>
      <c r="C335">
        <v>27</v>
      </c>
      <c r="D335">
        <v>5364.375</v>
      </c>
    </row>
    <row r="336" spans="1:4" hidden="1">
      <c r="A336">
        <v>2019</v>
      </c>
      <c r="B336">
        <v>12</v>
      </c>
      <c r="C336">
        <v>28</v>
      </c>
      <c r="D336">
        <v>5364.5079999999998</v>
      </c>
    </row>
    <row r="337" spans="1:4" hidden="1">
      <c r="A337">
        <v>2019</v>
      </c>
      <c r="B337">
        <v>12</v>
      </c>
      <c r="C337">
        <v>29</v>
      </c>
      <c r="D337">
        <v>5364.6310000000003</v>
      </c>
    </row>
    <row r="338" spans="1:4" hidden="1">
      <c r="A338">
        <v>2019</v>
      </c>
      <c r="B338">
        <v>12</v>
      </c>
      <c r="C338">
        <v>30</v>
      </c>
      <c r="D338">
        <v>5364.7650000000003</v>
      </c>
    </row>
    <row r="339" spans="1:4" hidden="1">
      <c r="A339">
        <v>2019</v>
      </c>
      <c r="B339">
        <v>12</v>
      </c>
      <c r="C339">
        <v>31</v>
      </c>
      <c r="D339">
        <v>5364.8890000000001</v>
      </c>
    </row>
    <row r="340" spans="1:4" hidden="1">
      <c r="A340">
        <v>2020</v>
      </c>
      <c r="B340">
        <v>1</v>
      </c>
      <c r="C340">
        <v>1</v>
      </c>
      <c r="D340">
        <v>5365.0410000000002</v>
      </c>
    </row>
    <row r="341" spans="1:4" hidden="1">
      <c r="A341">
        <v>2020</v>
      </c>
      <c r="B341">
        <v>1</v>
      </c>
      <c r="C341">
        <v>2</v>
      </c>
      <c r="D341">
        <v>5365.19</v>
      </c>
    </row>
    <row r="342" spans="1:4" hidden="1">
      <c r="A342">
        <v>2020</v>
      </c>
      <c r="B342">
        <v>1</v>
      </c>
      <c r="C342">
        <v>3</v>
      </c>
      <c r="D342">
        <v>5365.317</v>
      </c>
    </row>
    <row r="343" spans="1:4" hidden="1">
      <c r="A343">
        <v>2020</v>
      </c>
      <c r="B343">
        <v>1</v>
      </c>
      <c r="C343">
        <v>4</v>
      </c>
      <c r="D343">
        <v>5365.4430000000002</v>
      </c>
    </row>
    <row r="344" spans="1:4" hidden="1">
      <c r="A344">
        <v>2020</v>
      </c>
      <c r="B344">
        <v>1</v>
      </c>
      <c r="C344">
        <v>5</v>
      </c>
      <c r="D344">
        <v>5365.5709999999999</v>
      </c>
    </row>
    <row r="345" spans="1:4" hidden="1">
      <c r="A345">
        <v>2020</v>
      </c>
      <c r="B345">
        <v>1</v>
      </c>
      <c r="C345">
        <v>6</v>
      </c>
      <c r="D345">
        <v>5365.6989999999996</v>
      </c>
    </row>
    <row r="346" spans="1:4" hidden="1">
      <c r="A346">
        <v>2020</v>
      </c>
      <c r="B346">
        <v>1</v>
      </c>
      <c r="C346">
        <v>7</v>
      </c>
      <c r="D346">
        <v>5365.8239999999996</v>
      </c>
    </row>
    <row r="347" spans="1:4" hidden="1">
      <c r="A347">
        <v>2020</v>
      </c>
      <c r="B347">
        <v>1</v>
      </c>
      <c r="C347">
        <v>8</v>
      </c>
      <c r="D347">
        <v>5365.96</v>
      </c>
    </row>
    <row r="348" spans="1:4" hidden="1">
      <c r="A348">
        <v>2020</v>
      </c>
      <c r="B348">
        <v>1</v>
      </c>
      <c r="C348">
        <v>9</v>
      </c>
      <c r="D348">
        <v>5366.0990000000002</v>
      </c>
    </row>
    <row r="349" spans="1:4" hidden="1">
      <c r="A349">
        <v>2020</v>
      </c>
      <c r="B349">
        <v>1</v>
      </c>
      <c r="C349">
        <v>10</v>
      </c>
      <c r="D349">
        <v>5366.2290000000003</v>
      </c>
    </row>
    <row r="350" spans="1:4" hidden="1">
      <c r="A350">
        <v>2020</v>
      </c>
      <c r="B350">
        <v>1</v>
      </c>
      <c r="C350">
        <v>11</v>
      </c>
      <c r="D350">
        <v>5366.3609999999999</v>
      </c>
    </row>
    <row r="351" spans="1:4" hidden="1">
      <c r="A351">
        <v>2020</v>
      </c>
      <c r="B351">
        <v>1</v>
      </c>
      <c r="C351">
        <v>12</v>
      </c>
      <c r="D351">
        <v>5366.5060000000003</v>
      </c>
    </row>
    <row r="352" spans="1:4" hidden="1">
      <c r="A352">
        <v>2020</v>
      </c>
      <c r="B352">
        <v>1</v>
      </c>
      <c r="C352">
        <v>13</v>
      </c>
      <c r="D352">
        <v>5366.6509999999998</v>
      </c>
    </row>
    <row r="353" spans="1:4" hidden="1">
      <c r="A353">
        <v>2020</v>
      </c>
      <c r="B353">
        <v>1</v>
      </c>
      <c r="C353">
        <v>14</v>
      </c>
      <c r="D353">
        <v>5366.7950000000001</v>
      </c>
    </row>
    <row r="354" spans="1:4" hidden="1">
      <c r="A354">
        <v>2020</v>
      </c>
      <c r="B354">
        <v>1</v>
      </c>
      <c r="C354">
        <v>15</v>
      </c>
      <c r="D354">
        <v>5366.933</v>
      </c>
    </row>
    <row r="355" spans="1:4" hidden="1">
      <c r="A355">
        <v>2020</v>
      </c>
      <c r="B355">
        <v>1</v>
      </c>
      <c r="C355">
        <v>16</v>
      </c>
      <c r="D355">
        <v>5367.0640000000003</v>
      </c>
    </row>
    <row r="356" spans="1:4" hidden="1">
      <c r="A356">
        <v>2020</v>
      </c>
      <c r="B356">
        <v>1</v>
      </c>
      <c r="C356">
        <v>17</v>
      </c>
      <c r="D356">
        <v>5367.2070000000003</v>
      </c>
    </row>
    <row r="357" spans="1:4" hidden="1">
      <c r="A357">
        <v>2020</v>
      </c>
      <c r="B357">
        <v>1</v>
      </c>
      <c r="C357">
        <v>18</v>
      </c>
      <c r="D357">
        <v>5367.3320000000003</v>
      </c>
    </row>
    <row r="358" spans="1:4" hidden="1">
      <c r="A358">
        <v>2020</v>
      </c>
      <c r="B358">
        <v>1</v>
      </c>
      <c r="C358">
        <v>19</v>
      </c>
      <c r="D358">
        <v>5367.4560000000001</v>
      </c>
    </row>
    <row r="359" spans="1:4" hidden="1">
      <c r="A359">
        <v>2020</v>
      </c>
      <c r="B359">
        <v>1</v>
      </c>
      <c r="C359">
        <v>20</v>
      </c>
      <c r="D359">
        <v>5367.5810000000001</v>
      </c>
    </row>
    <row r="360" spans="1:4" hidden="1">
      <c r="A360">
        <v>2020</v>
      </c>
      <c r="B360">
        <v>1</v>
      </c>
      <c r="C360">
        <v>21</v>
      </c>
      <c r="D360">
        <v>5367.7089999999998</v>
      </c>
    </row>
    <row r="361" spans="1:4" hidden="1">
      <c r="A361">
        <v>2020</v>
      </c>
      <c r="B361">
        <v>1</v>
      </c>
      <c r="C361">
        <v>22</v>
      </c>
      <c r="D361">
        <v>5367.8450000000003</v>
      </c>
    </row>
    <row r="362" spans="1:4" hidden="1">
      <c r="A362">
        <v>2020</v>
      </c>
      <c r="B362">
        <v>1</v>
      </c>
      <c r="C362">
        <v>23</v>
      </c>
      <c r="D362">
        <v>5367.9759999999997</v>
      </c>
    </row>
    <row r="363" spans="1:4" hidden="1">
      <c r="A363">
        <v>2020</v>
      </c>
      <c r="B363">
        <v>1</v>
      </c>
      <c r="C363">
        <v>24</v>
      </c>
      <c r="D363">
        <v>5368.1059999999998</v>
      </c>
    </row>
    <row r="364" spans="1:4" hidden="1">
      <c r="A364">
        <v>2020</v>
      </c>
      <c r="B364">
        <v>1</v>
      </c>
      <c r="C364">
        <v>25</v>
      </c>
      <c r="D364">
        <v>5368.2460000000001</v>
      </c>
    </row>
    <row r="365" spans="1:4" hidden="1">
      <c r="A365">
        <v>2020</v>
      </c>
      <c r="B365">
        <v>1</v>
      </c>
      <c r="C365">
        <v>26</v>
      </c>
      <c r="D365">
        <v>5368.3760000000002</v>
      </c>
    </row>
    <row r="366" spans="1:4" hidden="1">
      <c r="A366">
        <v>2020</v>
      </c>
      <c r="B366">
        <v>1</v>
      </c>
      <c r="C366">
        <v>27</v>
      </c>
      <c r="D366">
        <v>5368.527</v>
      </c>
    </row>
    <row r="367" spans="1:4" hidden="1">
      <c r="A367">
        <v>2020</v>
      </c>
      <c r="B367">
        <v>1</v>
      </c>
      <c r="C367">
        <v>28</v>
      </c>
      <c r="D367">
        <v>5368.6570000000002</v>
      </c>
    </row>
    <row r="368" spans="1:4" hidden="1">
      <c r="A368">
        <v>2020</v>
      </c>
      <c r="B368">
        <v>1</v>
      </c>
      <c r="C368">
        <v>29</v>
      </c>
      <c r="D368">
        <v>5368.7950000000001</v>
      </c>
    </row>
    <row r="369" spans="1:4" hidden="1">
      <c r="A369">
        <v>2020</v>
      </c>
      <c r="B369">
        <v>1</v>
      </c>
      <c r="C369">
        <v>30</v>
      </c>
      <c r="D369">
        <v>5368.9340000000002</v>
      </c>
    </row>
    <row r="370" spans="1:4" hidden="1">
      <c r="A370">
        <v>2020</v>
      </c>
      <c r="B370">
        <v>1</v>
      </c>
      <c r="C370">
        <v>31</v>
      </c>
      <c r="D370">
        <v>5369.0640000000003</v>
      </c>
    </row>
    <row r="371" spans="1:4" hidden="1">
      <c r="A371">
        <v>2020</v>
      </c>
      <c r="B371">
        <v>2</v>
      </c>
      <c r="C371">
        <v>1</v>
      </c>
      <c r="D371">
        <v>5369.1930000000002</v>
      </c>
    </row>
    <row r="372" spans="1:4" hidden="1">
      <c r="A372">
        <v>2020</v>
      </c>
      <c r="B372">
        <v>2</v>
      </c>
      <c r="C372">
        <v>2</v>
      </c>
      <c r="D372">
        <v>5369.3310000000001</v>
      </c>
    </row>
    <row r="373" spans="1:4" hidden="1">
      <c r="A373">
        <v>2020</v>
      </c>
      <c r="B373">
        <v>2</v>
      </c>
      <c r="C373">
        <v>3</v>
      </c>
      <c r="D373">
        <v>5369.5039999999999</v>
      </c>
    </row>
    <row r="374" spans="1:4" hidden="1">
      <c r="A374">
        <v>2020</v>
      </c>
      <c r="B374">
        <v>2</v>
      </c>
      <c r="C374">
        <v>4</v>
      </c>
      <c r="D374">
        <v>5369.6310000000003</v>
      </c>
    </row>
    <row r="375" spans="1:4" hidden="1">
      <c r="A375">
        <v>2020</v>
      </c>
      <c r="B375">
        <v>2</v>
      </c>
      <c r="C375">
        <v>5</v>
      </c>
      <c r="D375">
        <v>5369.7569999999996</v>
      </c>
    </row>
    <row r="376" spans="1:4" hidden="1">
      <c r="A376">
        <v>2020</v>
      </c>
      <c r="B376">
        <v>2</v>
      </c>
      <c r="C376">
        <v>6</v>
      </c>
      <c r="D376">
        <v>5369.9059999999999</v>
      </c>
    </row>
    <row r="377" spans="1:4" hidden="1">
      <c r="A377">
        <v>2020</v>
      </c>
      <c r="B377">
        <v>2</v>
      </c>
      <c r="C377">
        <v>7</v>
      </c>
      <c r="D377">
        <v>5370.116</v>
      </c>
    </row>
    <row r="378" spans="1:4" hidden="1">
      <c r="A378">
        <v>2020</v>
      </c>
      <c r="B378">
        <v>2</v>
      </c>
      <c r="C378">
        <v>8</v>
      </c>
      <c r="D378">
        <v>5370.2849999999999</v>
      </c>
    </row>
    <row r="379" spans="1:4" hidden="1">
      <c r="A379">
        <v>2020</v>
      </c>
      <c r="B379">
        <v>2</v>
      </c>
      <c r="C379">
        <v>9</v>
      </c>
      <c r="D379">
        <v>5370.4219999999996</v>
      </c>
    </row>
    <row r="380" spans="1:4" hidden="1">
      <c r="A380">
        <v>2020</v>
      </c>
      <c r="B380">
        <v>2</v>
      </c>
      <c r="C380">
        <v>10</v>
      </c>
      <c r="D380">
        <v>5370.5510000000004</v>
      </c>
    </row>
    <row r="381" spans="1:4" hidden="1">
      <c r="A381">
        <v>2020</v>
      </c>
      <c r="B381">
        <v>2</v>
      </c>
      <c r="C381">
        <v>11</v>
      </c>
      <c r="D381">
        <v>5370.6790000000001</v>
      </c>
    </row>
    <row r="382" spans="1:4" hidden="1">
      <c r="A382">
        <v>2020</v>
      </c>
      <c r="B382">
        <v>2</v>
      </c>
      <c r="C382">
        <v>12</v>
      </c>
      <c r="D382">
        <v>5370.8109999999997</v>
      </c>
    </row>
    <row r="383" spans="1:4" hidden="1">
      <c r="A383">
        <v>2020</v>
      </c>
      <c r="B383">
        <v>2</v>
      </c>
      <c r="C383">
        <v>13</v>
      </c>
      <c r="D383">
        <v>5370.94</v>
      </c>
    </row>
    <row r="384" spans="1:4" hidden="1">
      <c r="A384">
        <v>2020</v>
      </c>
      <c r="B384">
        <v>2</v>
      </c>
      <c r="C384">
        <v>14</v>
      </c>
      <c r="D384">
        <v>5371.07</v>
      </c>
    </row>
    <row r="385" spans="1:4" hidden="1">
      <c r="A385">
        <v>2020</v>
      </c>
      <c r="B385">
        <v>2</v>
      </c>
      <c r="C385">
        <v>15</v>
      </c>
      <c r="D385">
        <v>5371.1970000000001</v>
      </c>
    </row>
    <row r="386" spans="1:4" hidden="1">
      <c r="A386">
        <v>2020</v>
      </c>
      <c r="B386">
        <v>2</v>
      </c>
      <c r="C386">
        <v>16</v>
      </c>
      <c r="D386">
        <v>5371.3459999999995</v>
      </c>
    </row>
    <row r="387" spans="1:4" hidden="1">
      <c r="A387">
        <v>2020</v>
      </c>
      <c r="B387">
        <v>2</v>
      </c>
      <c r="C387">
        <v>17</v>
      </c>
      <c r="D387">
        <v>5371.4939999999997</v>
      </c>
    </row>
    <row r="388" spans="1:4" hidden="1">
      <c r="A388">
        <v>2020</v>
      </c>
      <c r="B388">
        <v>2</v>
      </c>
      <c r="C388">
        <v>18</v>
      </c>
      <c r="D388">
        <v>5371.6180000000004</v>
      </c>
    </row>
    <row r="389" spans="1:4" hidden="1">
      <c r="A389">
        <v>2020</v>
      </c>
      <c r="B389">
        <v>2</v>
      </c>
      <c r="C389">
        <v>19</v>
      </c>
      <c r="D389">
        <v>5371.7380000000003</v>
      </c>
    </row>
    <row r="390" spans="1:4" hidden="1">
      <c r="A390">
        <v>2020</v>
      </c>
      <c r="B390">
        <v>2</v>
      </c>
      <c r="C390">
        <v>20</v>
      </c>
      <c r="D390">
        <v>5371.8530000000001</v>
      </c>
    </row>
    <row r="391" spans="1:4" hidden="1">
      <c r="A391">
        <v>2020</v>
      </c>
      <c r="B391">
        <v>2</v>
      </c>
      <c r="C391">
        <v>21</v>
      </c>
      <c r="D391">
        <v>5371.9769999999999</v>
      </c>
    </row>
    <row r="392" spans="1:4" hidden="1">
      <c r="A392">
        <v>2020</v>
      </c>
      <c r="B392">
        <v>2</v>
      </c>
      <c r="C392">
        <v>22</v>
      </c>
      <c r="D392">
        <v>5372.1040000000003</v>
      </c>
    </row>
    <row r="393" spans="1:4" hidden="1">
      <c r="A393">
        <v>2020</v>
      </c>
      <c r="B393">
        <v>2</v>
      </c>
      <c r="C393">
        <v>23</v>
      </c>
      <c r="D393">
        <v>5372.2309999999998</v>
      </c>
    </row>
    <row r="394" spans="1:4" hidden="1">
      <c r="A394">
        <v>2020</v>
      </c>
      <c r="B394">
        <v>2</v>
      </c>
      <c r="C394">
        <v>24</v>
      </c>
      <c r="D394">
        <v>5372.3609999999999</v>
      </c>
    </row>
    <row r="395" spans="1:4" hidden="1">
      <c r="A395">
        <v>2020</v>
      </c>
      <c r="B395">
        <v>2</v>
      </c>
      <c r="C395">
        <v>25</v>
      </c>
      <c r="D395">
        <v>5372.49</v>
      </c>
    </row>
    <row r="396" spans="1:4" hidden="1">
      <c r="A396">
        <v>2020</v>
      </c>
      <c r="B396">
        <v>2</v>
      </c>
      <c r="C396">
        <v>26</v>
      </c>
      <c r="D396">
        <v>5372.6170000000002</v>
      </c>
    </row>
    <row r="397" spans="1:4" hidden="1">
      <c r="A397">
        <v>2020</v>
      </c>
      <c r="B397">
        <v>2</v>
      </c>
      <c r="C397">
        <v>27</v>
      </c>
      <c r="D397">
        <v>5372.7520000000004</v>
      </c>
    </row>
    <row r="398" spans="1:4" hidden="1">
      <c r="A398">
        <v>2020</v>
      </c>
      <c r="B398">
        <v>2</v>
      </c>
      <c r="C398">
        <v>28</v>
      </c>
      <c r="D398">
        <v>5372.8879999999999</v>
      </c>
    </row>
    <row r="399" spans="1:4" hidden="1">
      <c r="A399">
        <v>2020</v>
      </c>
      <c r="B399">
        <v>2</v>
      </c>
      <c r="C399">
        <v>29</v>
      </c>
      <c r="D399">
        <v>5373.0410000000002</v>
      </c>
    </row>
    <row r="400" spans="1:4" hidden="1">
      <c r="A400">
        <v>2020</v>
      </c>
      <c r="B400">
        <v>3</v>
      </c>
      <c r="C400">
        <v>1</v>
      </c>
      <c r="D400">
        <v>5373.2290000000003</v>
      </c>
    </row>
    <row r="401" spans="1:4" hidden="1">
      <c r="A401">
        <v>2020</v>
      </c>
      <c r="B401">
        <v>3</v>
      </c>
      <c r="C401">
        <v>2</v>
      </c>
      <c r="D401">
        <v>5373.3969999999999</v>
      </c>
    </row>
    <row r="402" spans="1:4" hidden="1">
      <c r="A402">
        <v>2020</v>
      </c>
      <c r="B402">
        <v>3</v>
      </c>
      <c r="C402">
        <v>3</v>
      </c>
      <c r="D402">
        <v>5373.5550000000003</v>
      </c>
    </row>
    <row r="403" spans="1:4" hidden="1">
      <c r="A403">
        <v>2020</v>
      </c>
      <c r="B403">
        <v>3</v>
      </c>
      <c r="C403">
        <v>4</v>
      </c>
      <c r="D403">
        <v>5373.71</v>
      </c>
    </row>
    <row r="404" spans="1:4" hidden="1">
      <c r="A404">
        <v>2020</v>
      </c>
      <c r="B404">
        <v>3</v>
      </c>
      <c r="C404">
        <v>5</v>
      </c>
      <c r="D404">
        <v>5373.8670000000002</v>
      </c>
    </row>
    <row r="405" spans="1:4" hidden="1">
      <c r="A405">
        <v>2020</v>
      </c>
      <c r="B405">
        <v>3</v>
      </c>
      <c r="C405">
        <v>6</v>
      </c>
      <c r="D405">
        <v>5374.058</v>
      </c>
    </row>
    <row r="406" spans="1:4" hidden="1">
      <c r="A406">
        <v>2020</v>
      </c>
      <c r="B406">
        <v>3</v>
      </c>
      <c r="C406">
        <v>7</v>
      </c>
      <c r="D406">
        <v>5374.3010000000004</v>
      </c>
    </row>
    <row r="407" spans="1:4" hidden="1">
      <c r="A407">
        <v>2020</v>
      </c>
      <c r="B407">
        <v>3</v>
      </c>
      <c r="C407">
        <v>8</v>
      </c>
      <c r="D407">
        <v>5374.6270000000004</v>
      </c>
    </row>
    <row r="408" spans="1:4" hidden="1">
      <c r="A408">
        <v>2020</v>
      </c>
      <c r="B408">
        <v>3</v>
      </c>
      <c r="C408">
        <v>9</v>
      </c>
      <c r="D408">
        <v>5374.9759999999997</v>
      </c>
    </row>
    <row r="409" spans="1:4" hidden="1">
      <c r="A409">
        <v>2020</v>
      </c>
      <c r="B409">
        <v>3</v>
      </c>
      <c r="C409">
        <v>10</v>
      </c>
      <c r="D409">
        <v>5375.3230000000003</v>
      </c>
    </row>
    <row r="410" spans="1:4" hidden="1">
      <c r="A410">
        <v>2020</v>
      </c>
      <c r="B410">
        <v>3</v>
      </c>
      <c r="C410">
        <v>11</v>
      </c>
      <c r="D410">
        <v>5375.6719999999996</v>
      </c>
    </row>
    <row r="411" spans="1:4" hidden="1">
      <c r="A411">
        <v>2020</v>
      </c>
      <c r="B411">
        <v>3</v>
      </c>
      <c r="C411">
        <v>12</v>
      </c>
      <c r="D411">
        <v>5376.0290000000005</v>
      </c>
    </row>
    <row r="412" spans="1:4" hidden="1">
      <c r="A412">
        <v>2020</v>
      </c>
      <c r="B412">
        <v>3</v>
      </c>
      <c r="C412">
        <v>13</v>
      </c>
      <c r="D412">
        <v>5376.3990000000003</v>
      </c>
    </row>
    <row r="413" spans="1:4" hidden="1">
      <c r="A413">
        <v>2020</v>
      </c>
      <c r="B413">
        <v>3</v>
      </c>
      <c r="C413">
        <v>14</v>
      </c>
      <c r="D413">
        <v>5376.7569999999996</v>
      </c>
    </row>
    <row r="414" spans="1:4" hidden="1">
      <c r="A414">
        <v>2020</v>
      </c>
      <c r="B414">
        <v>3</v>
      </c>
      <c r="C414">
        <v>15</v>
      </c>
      <c r="D414">
        <v>5377.1149999999998</v>
      </c>
    </row>
    <row r="415" spans="1:4" hidden="1">
      <c r="A415">
        <v>2020</v>
      </c>
      <c r="B415">
        <v>3</v>
      </c>
      <c r="C415">
        <v>16</v>
      </c>
      <c r="D415">
        <v>5377.4920000000002</v>
      </c>
    </row>
    <row r="416" spans="1:4" hidden="1">
      <c r="A416">
        <v>2020</v>
      </c>
      <c r="B416">
        <v>3</v>
      </c>
      <c r="C416">
        <v>17</v>
      </c>
      <c r="D416">
        <v>5377.8819999999996</v>
      </c>
    </row>
    <row r="417" spans="1:4" hidden="1">
      <c r="A417">
        <v>2020</v>
      </c>
      <c r="B417">
        <v>3</v>
      </c>
      <c r="C417">
        <v>18</v>
      </c>
      <c r="D417">
        <v>5378.2759999999998</v>
      </c>
    </row>
    <row r="418" spans="1:4" hidden="1">
      <c r="A418">
        <v>2020</v>
      </c>
      <c r="B418">
        <v>3</v>
      </c>
      <c r="C418">
        <v>19</v>
      </c>
      <c r="D418">
        <v>5377.8879999999999</v>
      </c>
    </row>
    <row r="419" spans="1:4" hidden="1">
      <c r="A419">
        <v>2020</v>
      </c>
      <c r="B419">
        <v>3</v>
      </c>
      <c r="C419">
        <v>20</v>
      </c>
      <c r="D419">
        <v>5376.7889999999998</v>
      </c>
    </row>
    <row r="420" spans="1:4" hidden="1">
      <c r="A420">
        <v>2020</v>
      </c>
      <c r="B420">
        <v>3</v>
      </c>
      <c r="C420">
        <v>21</v>
      </c>
      <c r="D420">
        <v>5375.4880000000003</v>
      </c>
    </row>
    <row r="421" spans="1:4" hidden="1">
      <c r="A421">
        <v>2020</v>
      </c>
      <c r="B421">
        <v>3</v>
      </c>
      <c r="C421">
        <v>22</v>
      </c>
      <c r="D421">
        <v>5374.1670000000004</v>
      </c>
    </row>
    <row r="422" spans="1:4" hidden="1">
      <c r="A422">
        <v>2020</v>
      </c>
      <c r="B422">
        <v>3</v>
      </c>
      <c r="C422">
        <v>23</v>
      </c>
      <c r="D422">
        <v>5372.8770000000004</v>
      </c>
    </row>
    <row r="423" spans="1:4" hidden="1">
      <c r="A423">
        <v>2020</v>
      </c>
      <c r="B423">
        <v>3</v>
      </c>
      <c r="C423">
        <v>24</v>
      </c>
      <c r="D423">
        <v>5372.4480000000003</v>
      </c>
    </row>
    <row r="424" spans="1:4" hidden="1">
      <c r="A424">
        <v>2020</v>
      </c>
      <c r="B424">
        <v>3</v>
      </c>
      <c r="C424">
        <v>25</v>
      </c>
      <c r="D424">
        <v>5372.4049999999997</v>
      </c>
    </row>
    <row r="425" spans="1:4" hidden="1">
      <c r="A425">
        <v>2020</v>
      </c>
      <c r="B425">
        <v>3</v>
      </c>
      <c r="C425">
        <v>26</v>
      </c>
      <c r="D425">
        <v>5372.3320000000003</v>
      </c>
    </row>
    <row r="426" spans="1:4" hidden="1">
      <c r="A426">
        <v>2020</v>
      </c>
      <c r="B426">
        <v>3</v>
      </c>
      <c r="C426">
        <v>27</v>
      </c>
      <c r="D426">
        <v>5372.2020000000002</v>
      </c>
    </row>
    <row r="427" spans="1:4" hidden="1">
      <c r="A427">
        <v>2020</v>
      </c>
      <c r="B427">
        <v>3</v>
      </c>
      <c r="C427">
        <v>28</v>
      </c>
      <c r="D427">
        <v>5372.0559999999996</v>
      </c>
    </row>
    <row r="428" spans="1:4" hidden="1">
      <c r="A428">
        <v>2020</v>
      </c>
      <c r="B428">
        <v>3</v>
      </c>
      <c r="C428">
        <v>29</v>
      </c>
      <c r="D428">
        <v>5371.8959999999997</v>
      </c>
    </row>
    <row r="429" spans="1:4" hidden="1">
      <c r="A429">
        <v>2020</v>
      </c>
      <c r="B429">
        <v>3</v>
      </c>
      <c r="C429">
        <v>30</v>
      </c>
      <c r="D429">
        <v>5371.732</v>
      </c>
    </row>
    <row r="430" spans="1:4" hidden="1">
      <c r="A430">
        <v>2020</v>
      </c>
      <c r="B430">
        <v>3</v>
      </c>
      <c r="C430">
        <v>31</v>
      </c>
      <c r="D430">
        <v>5371.5889999999999</v>
      </c>
    </row>
    <row r="431" spans="1:4" hidden="1">
      <c r="A431">
        <v>2020</v>
      </c>
      <c r="B431">
        <v>4</v>
      </c>
      <c r="C431">
        <v>1</v>
      </c>
      <c r="D431">
        <v>5371.54</v>
      </c>
    </row>
    <row r="432" spans="1:4" hidden="1">
      <c r="A432">
        <v>2020</v>
      </c>
      <c r="B432">
        <v>4</v>
      </c>
      <c r="C432">
        <v>2</v>
      </c>
      <c r="D432">
        <v>5371.5889999999999</v>
      </c>
    </row>
    <row r="433" spans="1:4" hidden="1">
      <c r="A433">
        <v>2020</v>
      </c>
      <c r="B433">
        <v>4</v>
      </c>
      <c r="C433">
        <v>3</v>
      </c>
      <c r="D433">
        <v>5371.6090000000004</v>
      </c>
    </row>
    <row r="434" spans="1:4" hidden="1">
      <c r="A434">
        <v>2020</v>
      </c>
      <c r="B434">
        <v>4</v>
      </c>
      <c r="C434">
        <v>4</v>
      </c>
      <c r="D434">
        <v>5371.58</v>
      </c>
    </row>
    <row r="435" spans="1:4" hidden="1">
      <c r="A435">
        <v>2020</v>
      </c>
      <c r="B435">
        <v>4</v>
      </c>
      <c r="C435">
        <v>5</v>
      </c>
      <c r="D435">
        <v>5371.527</v>
      </c>
    </row>
    <row r="436" spans="1:4" hidden="1">
      <c r="A436">
        <v>2020</v>
      </c>
      <c r="B436">
        <v>4</v>
      </c>
      <c r="C436">
        <v>6</v>
      </c>
      <c r="D436">
        <v>5371.5309999999999</v>
      </c>
    </row>
    <row r="437" spans="1:4" hidden="1">
      <c r="A437">
        <v>2020</v>
      </c>
      <c r="B437">
        <v>4</v>
      </c>
      <c r="C437">
        <v>7</v>
      </c>
      <c r="D437">
        <v>5371.7160000000003</v>
      </c>
    </row>
    <row r="438" spans="1:4" hidden="1">
      <c r="A438">
        <v>2020</v>
      </c>
      <c r="B438">
        <v>4</v>
      </c>
      <c r="C438">
        <v>8</v>
      </c>
      <c r="D438">
        <v>5372.25</v>
      </c>
    </row>
    <row r="439" spans="1:4" hidden="1">
      <c r="A439">
        <v>2020</v>
      </c>
      <c r="B439">
        <v>4</v>
      </c>
      <c r="C439">
        <v>9</v>
      </c>
      <c r="D439">
        <v>5373.433</v>
      </c>
    </row>
    <row r="440" spans="1:4" hidden="1">
      <c r="A440">
        <v>2020</v>
      </c>
      <c r="B440">
        <v>4</v>
      </c>
      <c r="C440">
        <v>10</v>
      </c>
      <c r="D440">
        <v>5374.9690000000001</v>
      </c>
    </row>
    <row r="441" spans="1:4" hidden="1">
      <c r="A441">
        <v>2020</v>
      </c>
      <c r="B441">
        <v>4</v>
      </c>
      <c r="C441">
        <v>11</v>
      </c>
      <c r="D441">
        <v>5376.692</v>
      </c>
    </row>
    <row r="442" spans="1:4" hidden="1">
      <c r="A442">
        <v>2020</v>
      </c>
      <c r="B442">
        <v>4</v>
      </c>
      <c r="C442">
        <v>12</v>
      </c>
      <c r="D442">
        <v>5378.2209999999995</v>
      </c>
    </row>
    <row r="443" spans="1:4" hidden="1">
      <c r="A443">
        <v>2020</v>
      </c>
      <c r="B443">
        <v>4</v>
      </c>
      <c r="C443">
        <v>13</v>
      </c>
      <c r="D443">
        <v>5379.4319999999998</v>
      </c>
    </row>
    <row r="444" spans="1:4" hidden="1">
      <c r="A444">
        <v>2020</v>
      </c>
      <c r="B444">
        <v>4</v>
      </c>
      <c r="C444">
        <v>14</v>
      </c>
      <c r="D444">
        <v>5380.3649999999998</v>
      </c>
    </row>
    <row r="445" spans="1:4" hidden="1">
      <c r="A445">
        <v>2020</v>
      </c>
      <c r="B445">
        <v>4</v>
      </c>
      <c r="C445">
        <v>15</v>
      </c>
      <c r="D445">
        <v>5381.2079999999996</v>
      </c>
    </row>
    <row r="446" spans="1:4" hidden="1">
      <c r="A446">
        <v>2020</v>
      </c>
      <c r="B446">
        <v>4</v>
      </c>
      <c r="C446">
        <v>16</v>
      </c>
      <c r="D446">
        <v>5381.9070000000002</v>
      </c>
    </row>
    <row r="447" spans="1:4" hidden="1">
      <c r="A447">
        <v>2020</v>
      </c>
      <c r="B447">
        <v>4</v>
      </c>
      <c r="C447">
        <v>17</v>
      </c>
      <c r="D447">
        <v>5381.6490000000003</v>
      </c>
    </row>
    <row r="448" spans="1:4" hidden="1">
      <c r="A448">
        <v>2020</v>
      </c>
      <c r="B448">
        <v>4</v>
      </c>
      <c r="C448">
        <v>18</v>
      </c>
      <c r="D448">
        <v>5381.1480000000001</v>
      </c>
    </row>
    <row r="449" spans="1:4" hidden="1">
      <c r="A449">
        <v>2020</v>
      </c>
      <c r="B449">
        <v>4</v>
      </c>
      <c r="C449">
        <v>19</v>
      </c>
      <c r="D449">
        <v>5380.7759999999998</v>
      </c>
    </row>
    <row r="450" spans="1:4" hidden="1">
      <c r="A450">
        <v>2020</v>
      </c>
      <c r="B450">
        <v>4</v>
      </c>
      <c r="C450">
        <v>20</v>
      </c>
      <c r="D450">
        <v>5380.59</v>
      </c>
    </row>
    <row r="451" spans="1:4" hidden="1">
      <c r="A451">
        <v>2020</v>
      </c>
      <c r="B451">
        <v>4</v>
      </c>
      <c r="C451">
        <v>21</v>
      </c>
      <c r="D451">
        <v>5380.6769999999997</v>
      </c>
    </row>
    <row r="452" spans="1:4" hidden="1">
      <c r="A452">
        <v>2020</v>
      </c>
      <c r="B452">
        <v>4</v>
      </c>
      <c r="C452">
        <v>22</v>
      </c>
      <c r="D452">
        <v>5381.09</v>
      </c>
    </row>
    <row r="453" spans="1:4" hidden="1">
      <c r="A453">
        <v>2020</v>
      </c>
      <c r="B453">
        <v>4</v>
      </c>
      <c r="C453">
        <v>23</v>
      </c>
      <c r="D453">
        <v>5381.6310000000003</v>
      </c>
    </row>
    <row r="454" spans="1:4" hidden="1">
      <c r="A454">
        <v>2020</v>
      </c>
      <c r="B454">
        <v>4</v>
      </c>
      <c r="C454">
        <v>24</v>
      </c>
      <c r="D454">
        <v>5382.41</v>
      </c>
    </row>
    <row r="455" spans="1:4" hidden="1">
      <c r="A455">
        <v>2020</v>
      </c>
      <c r="B455">
        <v>4</v>
      </c>
      <c r="C455">
        <v>25</v>
      </c>
      <c r="D455">
        <v>5382.9530000000004</v>
      </c>
    </row>
    <row r="456" spans="1:4" hidden="1">
      <c r="A456">
        <v>2020</v>
      </c>
      <c r="B456">
        <v>4</v>
      </c>
      <c r="C456">
        <v>26</v>
      </c>
      <c r="D456">
        <v>5383.31</v>
      </c>
    </row>
    <row r="457" spans="1:4" hidden="1">
      <c r="A457">
        <v>2020</v>
      </c>
      <c r="B457">
        <v>4</v>
      </c>
      <c r="C457">
        <v>27</v>
      </c>
      <c r="D457">
        <v>5383.4939999999997</v>
      </c>
    </row>
    <row r="458" spans="1:4" hidden="1">
      <c r="A458">
        <v>2020</v>
      </c>
      <c r="B458">
        <v>4</v>
      </c>
      <c r="C458">
        <v>28</v>
      </c>
      <c r="D458">
        <v>5383.6540000000005</v>
      </c>
    </row>
    <row r="459" spans="1:4" hidden="1">
      <c r="A459">
        <v>2020</v>
      </c>
      <c r="B459">
        <v>4</v>
      </c>
      <c r="C459">
        <v>29</v>
      </c>
      <c r="D459">
        <v>5383.6469999999999</v>
      </c>
    </row>
    <row r="460" spans="1:4" hidden="1">
      <c r="A460">
        <v>2020</v>
      </c>
      <c r="B460">
        <v>4</v>
      </c>
      <c r="C460">
        <v>30</v>
      </c>
      <c r="D460">
        <v>5383.6570000000002</v>
      </c>
    </row>
    <row r="461" spans="1:4" hidden="1">
      <c r="A461">
        <v>2020</v>
      </c>
      <c r="B461">
        <v>5</v>
      </c>
      <c r="C461">
        <v>1</v>
      </c>
      <c r="D461">
        <v>5383.6679999999997</v>
      </c>
    </row>
    <row r="462" spans="1:4" hidden="1">
      <c r="A462">
        <v>2020</v>
      </c>
      <c r="B462">
        <v>5</v>
      </c>
      <c r="C462">
        <v>2</v>
      </c>
      <c r="D462">
        <v>5383.6189999999997</v>
      </c>
    </row>
    <row r="463" spans="1:4" hidden="1">
      <c r="A463">
        <v>2020</v>
      </c>
      <c r="B463">
        <v>5</v>
      </c>
      <c r="C463">
        <v>3</v>
      </c>
      <c r="D463">
        <v>5383.5889999999999</v>
      </c>
    </row>
    <row r="464" spans="1:4" hidden="1">
      <c r="A464">
        <v>2020</v>
      </c>
      <c r="B464">
        <v>5</v>
      </c>
      <c r="C464">
        <v>4</v>
      </c>
      <c r="D464">
        <v>5383.5609999999997</v>
      </c>
    </row>
    <row r="465" spans="1:4" hidden="1">
      <c r="A465">
        <v>2020</v>
      </c>
      <c r="B465">
        <v>5</v>
      </c>
      <c r="C465">
        <v>5</v>
      </c>
      <c r="D465">
        <v>5383.5249999999996</v>
      </c>
    </row>
    <row r="466" spans="1:4" hidden="1">
      <c r="A466">
        <v>2020</v>
      </c>
      <c r="B466">
        <v>5</v>
      </c>
      <c r="C466">
        <v>6</v>
      </c>
      <c r="D466">
        <v>5383.5029999999997</v>
      </c>
    </row>
    <row r="467" spans="1:4" hidden="1">
      <c r="A467">
        <v>2020</v>
      </c>
      <c r="B467">
        <v>5</v>
      </c>
      <c r="C467">
        <v>7</v>
      </c>
      <c r="D467">
        <v>5383.4870000000001</v>
      </c>
    </row>
    <row r="468" spans="1:4" hidden="1">
      <c r="A468">
        <v>2020</v>
      </c>
      <c r="B468">
        <v>5</v>
      </c>
      <c r="C468">
        <v>8</v>
      </c>
      <c r="D468">
        <v>5383.4639999999999</v>
      </c>
    </row>
    <row r="469" spans="1:4" hidden="1">
      <c r="A469">
        <v>2020</v>
      </c>
      <c r="B469">
        <v>5</v>
      </c>
      <c r="C469">
        <v>9</v>
      </c>
      <c r="D469">
        <v>5383.4449999999997</v>
      </c>
    </row>
    <row r="470" spans="1:4" hidden="1">
      <c r="A470">
        <v>2020</v>
      </c>
      <c r="B470">
        <v>5</v>
      </c>
      <c r="C470">
        <v>10</v>
      </c>
      <c r="D470">
        <v>5383.433</v>
      </c>
    </row>
    <row r="471" spans="1:4" hidden="1">
      <c r="A471">
        <v>2020</v>
      </c>
      <c r="B471">
        <v>5</v>
      </c>
      <c r="C471">
        <v>11</v>
      </c>
      <c r="D471">
        <v>5383.43</v>
      </c>
    </row>
    <row r="472" spans="1:4" hidden="1">
      <c r="A472">
        <v>2020</v>
      </c>
      <c r="B472">
        <v>5</v>
      </c>
      <c r="C472">
        <v>12</v>
      </c>
      <c r="D472">
        <v>5383.4350000000004</v>
      </c>
    </row>
    <row r="473" spans="1:4" hidden="1">
      <c r="A473">
        <v>2020</v>
      </c>
      <c r="B473">
        <v>5</v>
      </c>
      <c r="C473">
        <v>13</v>
      </c>
      <c r="D473">
        <v>5383.4340000000002</v>
      </c>
    </row>
    <row r="474" spans="1:4" hidden="1">
      <c r="A474">
        <v>2020</v>
      </c>
      <c r="B474">
        <v>5</v>
      </c>
      <c r="C474">
        <v>14</v>
      </c>
      <c r="D474">
        <v>5383.4179999999997</v>
      </c>
    </row>
    <row r="475" spans="1:4" hidden="1">
      <c r="A475">
        <v>2020</v>
      </c>
      <c r="B475">
        <v>5</v>
      </c>
      <c r="C475">
        <v>15</v>
      </c>
      <c r="D475">
        <v>5383.3980000000001</v>
      </c>
    </row>
    <row r="476" spans="1:4" hidden="1">
      <c r="A476">
        <v>2020</v>
      </c>
      <c r="B476">
        <v>5</v>
      </c>
      <c r="C476">
        <v>16</v>
      </c>
      <c r="D476">
        <v>5383.3829999999998</v>
      </c>
    </row>
    <row r="477" spans="1:4" hidden="1">
      <c r="A477">
        <v>2020</v>
      </c>
      <c r="B477">
        <v>5</v>
      </c>
      <c r="C477">
        <v>17</v>
      </c>
      <c r="D477">
        <v>5383.3729999999996</v>
      </c>
    </row>
    <row r="478" spans="1:4" hidden="1">
      <c r="A478">
        <v>2020</v>
      </c>
      <c r="B478">
        <v>5</v>
      </c>
      <c r="C478">
        <v>18</v>
      </c>
      <c r="D478">
        <v>5383.37</v>
      </c>
    </row>
    <row r="479" spans="1:4" hidden="1">
      <c r="A479">
        <v>2020</v>
      </c>
      <c r="B479">
        <v>5</v>
      </c>
      <c r="C479">
        <v>19</v>
      </c>
      <c r="D479">
        <v>5383.3739999999998</v>
      </c>
    </row>
    <row r="480" spans="1:4" hidden="1">
      <c r="A480">
        <v>2020</v>
      </c>
      <c r="B480">
        <v>5</v>
      </c>
      <c r="C480">
        <v>20</v>
      </c>
      <c r="D480">
        <v>5383.3670000000002</v>
      </c>
    </row>
    <row r="481" spans="1:4" hidden="1">
      <c r="A481">
        <v>2020</v>
      </c>
      <c r="B481">
        <v>5</v>
      </c>
      <c r="C481">
        <v>21</v>
      </c>
      <c r="D481">
        <v>5383.37</v>
      </c>
    </row>
    <row r="482" spans="1:4" hidden="1">
      <c r="A482">
        <v>2020</v>
      </c>
      <c r="B482">
        <v>5</v>
      </c>
      <c r="C482">
        <v>22</v>
      </c>
      <c r="D482">
        <v>5383.3519999999999</v>
      </c>
    </row>
    <row r="483" spans="1:4" hidden="1">
      <c r="A483">
        <v>2020</v>
      </c>
      <c r="B483">
        <v>5</v>
      </c>
      <c r="C483">
        <v>23</v>
      </c>
      <c r="D483">
        <v>5383.3509999999997</v>
      </c>
    </row>
    <row r="484" spans="1:4" hidden="1">
      <c r="A484">
        <v>2020</v>
      </c>
      <c r="B484">
        <v>5</v>
      </c>
      <c r="C484">
        <v>24</v>
      </c>
      <c r="D484">
        <v>5383.3339999999998</v>
      </c>
    </row>
    <row r="485" spans="1:4" hidden="1">
      <c r="A485">
        <v>2020</v>
      </c>
      <c r="B485">
        <v>5</v>
      </c>
      <c r="C485">
        <v>25</v>
      </c>
      <c r="D485">
        <v>5383.3220000000001</v>
      </c>
    </row>
    <row r="486" spans="1:4" hidden="1">
      <c r="A486">
        <v>2020</v>
      </c>
      <c r="B486">
        <v>5</v>
      </c>
      <c r="C486">
        <v>26</v>
      </c>
      <c r="D486">
        <v>5383.3119999999999</v>
      </c>
    </row>
    <row r="487" spans="1:4" hidden="1">
      <c r="A487">
        <v>2020</v>
      </c>
      <c r="B487">
        <v>5</v>
      </c>
      <c r="C487">
        <v>27</v>
      </c>
      <c r="D487">
        <v>5383.308</v>
      </c>
    </row>
    <row r="488" spans="1:4" hidden="1">
      <c r="A488">
        <v>2020</v>
      </c>
      <c r="B488">
        <v>5</v>
      </c>
      <c r="C488">
        <v>28</v>
      </c>
      <c r="D488">
        <v>5383.3010000000004</v>
      </c>
    </row>
    <row r="489" spans="1:4" hidden="1">
      <c r="A489">
        <v>2020</v>
      </c>
      <c r="B489">
        <v>5</v>
      </c>
      <c r="C489">
        <v>29</v>
      </c>
      <c r="D489">
        <v>5383.2860000000001</v>
      </c>
    </row>
    <row r="490" spans="1:4" hidden="1">
      <c r="A490">
        <v>2020</v>
      </c>
      <c r="B490">
        <v>5</v>
      </c>
      <c r="C490">
        <v>30</v>
      </c>
      <c r="D490">
        <v>5383.2209999999995</v>
      </c>
    </row>
    <row r="491" spans="1:4" hidden="1">
      <c r="A491">
        <v>2020</v>
      </c>
      <c r="B491">
        <v>5</v>
      </c>
      <c r="C491">
        <v>31</v>
      </c>
      <c r="D491">
        <v>5383.1090000000004</v>
      </c>
    </row>
    <row r="492" spans="1:4" hidden="1">
      <c r="A492">
        <v>2020</v>
      </c>
      <c r="B492">
        <v>6</v>
      </c>
      <c r="C492">
        <v>1</v>
      </c>
      <c r="D492">
        <v>5382.8779999999997</v>
      </c>
    </row>
    <row r="493" spans="1:4" hidden="1">
      <c r="A493">
        <v>2020</v>
      </c>
      <c r="B493">
        <v>6</v>
      </c>
      <c r="C493">
        <v>2</v>
      </c>
      <c r="D493">
        <v>5382.6490000000003</v>
      </c>
    </row>
    <row r="494" spans="1:4" hidden="1">
      <c r="A494">
        <v>2020</v>
      </c>
      <c r="B494">
        <v>6</v>
      </c>
      <c r="C494">
        <v>3</v>
      </c>
      <c r="D494">
        <v>5382.4390000000003</v>
      </c>
    </row>
    <row r="495" spans="1:4" hidden="1">
      <c r="A495">
        <v>2020</v>
      </c>
      <c r="B495">
        <v>6</v>
      </c>
      <c r="C495">
        <v>4</v>
      </c>
      <c r="D495">
        <v>5382.2219999999998</v>
      </c>
    </row>
    <row r="496" spans="1:4" hidden="1">
      <c r="A496">
        <v>2020</v>
      </c>
      <c r="B496">
        <v>6</v>
      </c>
      <c r="C496">
        <v>5</v>
      </c>
      <c r="D496">
        <v>5382.0219999999999</v>
      </c>
    </row>
    <row r="497" spans="1:4" hidden="1">
      <c r="A497">
        <v>2020</v>
      </c>
      <c r="B497">
        <v>6</v>
      </c>
      <c r="C497">
        <v>6</v>
      </c>
      <c r="D497">
        <v>5381.8310000000001</v>
      </c>
    </row>
    <row r="498" spans="1:4" hidden="1">
      <c r="A498">
        <v>2020</v>
      </c>
      <c r="B498">
        <v>6</v>
      </c>
      <c r="C498">
        <v>7</v>
      </c>
      <c r="D498">
        <v>5381.777</v>
      </c>
    </row>
    <row r="499" spans="1:4" hidden="1">
      <c r="A499">
        <v>2020</v>
      </c>
      <c r="B499">
        <v>6</v>
      </c>
      <c r="C499">
        <v>8</v>
      </c>
      <c r="D499">
        <v>5381.8440000000001</v>
      </c>
    </row>
    <row r="500" spans="1:4" hidden="1">
      <c r="A500">
        <v>2020</v>
      </c>
      <c r="B500">
        <v>6</v>
      </c>
      <c r="C500">
        <v>9</v>
      </c>
      <c r="D500">
        <v>5382</v>
      </c>
    </row>
    <row r="501" spans="1:4" hidden="1">
      <c r="A501">
        <v>2020</v>
      </c>
      <c r="B501">
        <v>6</v>
      </c>
      <c r="C501">
        <v>10</v>
      </c>
      <c r="D501">
        <v>5382.1329999999998</v>
      </c>
    </row>
    <row r="502" spans="1:4" hidden="1">
      <c r="A502">
        <v>2020</v>
      </c>
      <c r="B502">
        <v>6</v>
      </c>
      <c r="C502">
        <v>11</v>
      </c>
      <c r="D502">
        <v>5382.2460000000001</v>
      </c>
    </row>
    <row r="503" spans="1:4" hidden="1">
      <c r="A503">
        <v>2020</v>
      </c>
      <c r="B503">
        <v>6</v>
      </c>
      <c r="C503">
        <v>12</v>
      </c>
      <c r="D503">
        <v>5382.2969999999996</v>
      </c>
    </row>
    <row r="504" spans="1:4" hidden="1">
      <c r="A504">
        <v>2020</v>
      </c>
      <c r="B504">
        <v>6</v>
      </c>
      <c r="C504">
        <v>13</v>
      </c>
      <c r="D504">
        <v>5382.277</v>
      </c>
    </row>
    <row r="505" spans="1:4" hidden="1">
      <c r="A505">
        <v>2020</v>
      </c>
      <c r="B505">
        <v>6</v>
      </c>
      <c r="C505">
        <v>14</v>
      </c>
      <c r="D505">
        <v>5382.18</v>
      </c>
    </row>
    <row r="506" spans="1:4" hidden="1">
      <c r="A506">
        <v>2020</v>
      </c>
      <c r="B506">
        <v>6</v>
      </c>
      <c r="C506">
        <v>15</v>
      </c>
      <c r="D506">
        <v>5382.0590000000002</v>
      </c>
    </row>
    <row r="507" spans="1:4" hidden="1">
      <c r="A507">
        <v>2020</v>
      </c>
      <c r="B507">
        <v>6</v>
      </c>
      <c r="C507">
        <v>16</v>
      </c>
      <c r="D507">
        <v>5381.9309999999996</v>
      </c>
    </row>
    <row r="508" spans="1:4" hidden="1">
      <c r="A508">
        <v>2020</v>
      </c>
      <c r="B508">
        <v>6</v>
      </c>
      <c r="C508">
        <v>17</v>
      </c>
      <c r="D508">
        <v>5382.0039999999999</v>
      </c>
    </row>
    <row r="509" spans="1:4" hidden="1">
      <c r="A509">
        <v>2020</v>
      </c>
      <c r="B509">
        <v>6</v>
      </c>
      <c r="C509">
        <v>18</v>
      </c>
      <c r="D509">
        <v>5382.1710000000003</v>
      </c>
    </row>
    <row r="510" spans="1:4" hidden="1">
      <c r="A510">
        <v>2020</v>
      </c>
      <c r="B510">
        <v>6</v>
      </c>
      <c r="C510">
        <v>19</v>
      </c>
      <c r="D510">
        <v>5382.3109999999997</v>
      </c>
    </row>
    <row r="511" spans="1:4" hidden="1">
      <c r="A511">
        <v>2020</v>
      </c>
      <c r="B511">
        <v>6</v>
      </c>
      <c r="C511">
        <v>20</v>
      </c>
      <c r="D511">
        <v>5382.3710000000001</v>
      </c>
    </row>
    <row r="512" spans="1:4" hidden="1">
      <c r="A512">
        <v>2020</v>
      </c>
      <c r="B512">
        <v>6</v>
      </c>
      <c r="C512">
        <v>21</v>
      </c>
      <c r="D512">
        <v>5382.4080000000004</v>
      </c>
    </row>
    <row r="513" spans="1:4" hidden="1">
      <c r="A513">
        <v>2020</v>
      </c>
      <c r="B513">
        <v>6</v>
      </c>
      <c r="C513">
        <v>22</v>
      </c>
      <c r="D513">
        <v>5382.3980000000001</v>
      </c>
    </row>
    <row r="514" spans="1:4" hidden="1">
      <c r="A514">
        <v>2020</v>
      </c>
      <c r="B514">
        <v>6</v>
      </c>
      <c r="C514">
        <v>23</v>
      </c>
      <c r="D514">
        <v>5382.3220000000001</v>
      </c>
    </row>
    <row r="515" spans="1:4" hidden="1">
      <c r="A515">
        <v>2020</v>
      </c>
      <c r="B515">
        <v>6</v>
      </c>
      <c r="C515">
        <v>24</v>
      </c>
      <c r="D515">
        <v>5382.1419999999998</v>
      </c>
    </row>
    <row r="516" spans="1:4" hidden="1">
      <c r="A516">
        <v>2020</v>
      </c>
      <c r="B516">
        <v>6</v>
      </c>
      <c r="C516">
        <v>25</v>
      </c>
      <c r="D516">
        <v>5381.9260000000004</v>
      </c>
    </row>
    <row r="517" spans="1:4" hidden="1">
      <c r="A517">
        <v>2020</v>
      </c>
      <c r="B517">
        <v>6</v>
      </c>
      <c r="C517">
        <v>26</v>
      </c>
      <c r="D517">
        <v>5381.6909999999998</v>
      </c>
    </row>
    <row r="518" spans="1:4" hidden="1">
      <c r="A518">
        <v>2020</v>
      </c>
      <c r="B518">
        <v>6</v>
      </c>
      <c r="C518">
        <v>27</v>
      </c>
      <c r="D518">
        <v>5381.4219999999996</v>
      </c>
    </row>
    <row r="519" spans="1:4" hidden="1">
      <c r="A519">
        <v>2020</v>
      </c>
      <c r="B519">
        <v>6</v>
      </c>
      <c r="C519">
        <v>28</v>
      </c>
      <c r="D519">
        <v>5381.1419999999998</v>
      </c>
    </row>
    <row r="520" spans="1:4" hidden="1">
      <c r="A520">
        <v>2020</v>
      </c>
      <c r="B520">
        <v>6</v>
      </c>
      <c r="C520">
        <v>29</v>
      </c>
      <c r="D520">
        <v>5380.875</v>
      </c>
    </row>
    <row r="521" spans="1:4" hidden="1">
      <c r="A521">
        <v>2020</v>
      </c>
      <c r="B521">
        <v>6</v>
      </c>
      <c r="C521">
        <v>30</v>
      </c>
      <c r="D521">
        <v>5380.6850000000004</v>
      </c>
    </row>
    <row r="522" spans="1:4" hidden="1">
      <c r="A522">
        <v>2020</v>
      </c>
      <c r="B522">
        <v>7</v>
      </c>
      <c r="C522">
        <v>1</v>
      </c>
      <c r="D522">
        <v>5380.4930000000004</v>
      </c>
    </row>
    <row r="523" spans="1:4" hidden="1">
      <c r="A523">
        <v>2020</v>
      </c>
      <c r="B523">
        <v>7</v>
      </c>
      <c r="C523">
        <v>2</v>
      </c>
      <c r="D523">
        <v>5380.3239999999996</v>
      </c>
    </row>
    <row r="524" spans="1:4" hidden="1">
      <c r="A524">
        <v>2020</v>
      </c>
      <c r="B524">
        <v>7</v>
      </c>
      <c r="C524">
        <v>3</v>
      </c>
      <c r="D524">
        <v>5380.107</v>
      </c>
    </row>
    <row r="525" spans="1:4" hidden="1">
      <c r="A525">
        <v>2020</v>
      </c>
      <c r="B525">
        <v>7</v>
      </c>
      <c r="C525">
        <v>4</v>
      </c>
      <c r="D525">
        <v>5379.8559999999998</v>
      </c>
    </row>
    <row r="526" spans="1:4" hidden="1">
      <c r="A526">
        <v>2020</v>
      </c>
      <c r="B526">
        <v>7</v>
      </c>
      <c r="C526">
        <v>5</v>
      </c>
      <c r="D526">
        <v>5379.558</v>
      </c>
    </row>
    <row r="527" spans="1:4" hidden="1">
      <c r="A527">
        <v>2020</v>
      </c>
      <c r="B527">
        <v>7</v>
      </c>
      <c r="C527">
        <v>6</v>
      </c>
      <c r="D527">
        <v>5379.2470000000003</v>
      </c>
    </row>
    <row r="528" spans="1:4" hidden="1">
      <c r="A528">
        <v>2020</v>
      </c>
      <c r="B528">
        <v>7</v>
      </c>
      <c r="C528">
        <v>7</v>
      </c>
      <c r="D528">
        <v>5378.8440000000001</v>
      </c>
    </row>
    <row r="529" spans="1:4" hidden="1">
      <c r="A529">
        <v>2020</v>
      </c>
      <c r="B529">
        <v>7</v>
      </c>
      <c r="C529">
        <v>8</v>
      </c>
      <c r="D529">
        <v>5378.3270000000002</v>
      </c>
    </row>
    <row r="530" spans="1:4" hidden="1">
      <c r="A530">
        <v>2020</v>
      </c>
      <c r="B530">
        <v>7</v>
      </c>
      <c r="C530">
        <v>9</v>
      </c>
      <c r="D530">
        <v>5377.79</v>
      </c>
    </row>
    <row r="531" spans="1:4" hidden="1">
      <c r="A531">
        <v>2020</v>
      </c>
      <c r="B531">
        <v>7</v>
      </c>
      <c r="C531">
        <v>10</v>
      </c>
      <c r="D531">
        <v>5377.22</v>
      </c>
    </row>
    <row r="532" spans="1:4" hidden="1">
      <c r="A532">
        <v>2020</v>
      </c>
      <c r="B532">
        <v>7</v>
      </c>
      <c r="C532">
        <v>11</v>
      </c>
      <c r="D532">
        <v>5376.5839999999998</v>
      </c>
    </row>
    <row r="533" spans="1:4" hidden="1">
      <c r="A533">
        <v>2020</v>
      </c>
      <c r="B533">
        <v>7</v>
      </c>
      <c r="C533">
        <v>12</v>
      </c>
      <c r="D533">
        <v>5375.8819999999996</v>
      </c>
    </row>
    <row r="534" spans="1:4" hidden="1">
      <c r="A534">
        <v>2020</v>
      </c>
      <c r="B534">
        <v>7</v>
      </c>
      <c r="C534">
        <v>13</v>
      </c>
      <c r="D534">
        <v>5375.165</v>
      </c>
    </row>
    <row r="535" spans="1:4" hidden="1">
      <c r="A535">
        <v>2020</v>
      </c>
      <c r="B535">
        <v>7</v>
      </c>
      <c r="C535">
        <v>14</v>
      </c>
      <c r="D535">
        <v>5374.4409999999998</v>
      </c>
    </row>
    <row r="536" spans="1:4" hidden="1">
      <c r="A536">
        <v>2020</v>
      </c>
      <c r="B536">
        <v>7</v>
      </c>
      <c r="C536">
        <v>15</v>
      </c>
      <c r="D536">
        <v>5373.7129999999997</v>
      </c>
    </row>
    <row r="537" spans="1:4" hidden="1">
      <c r="A537">
        <v>2020</v>
      </c>
      <c r="B537">
        <v>7</v>
      </c>
      <c r="C537">
        <v>16</v>
      </c>
      <c r="D537">
        <v>5372.9830000000002</v>
      </c>
    </row>
    <row r="538" spans="1:4" hidden="1">
      <c r="A538">
        <v>2020</v>
      </c>
      <c r="B538">
        <v>7</v>
      </c>
      <c r="C538">
        <v>17</v>
      </c>
      <c r="D538">
        <v>5372.2510000000002</v>
      </c>
    </row>
    <row r="539" spans="1:4" hidden="1">
      <c r="A539">
        <v>2020</v>
      </c>
      <c r="B539">
        <v>7</v>
      </c>
      <c r="C539">
        <v>18</v>
      </c>
      <c r="D539">
        <v>5371.5129999999999</v>
      </c>
    </row>
    <row r="540" spans="1:4" hidden="1">
      <c r="A540">
        <v>2020</v>
      </c>
      <c r="B540">
        <v>7</v>
      </c>
      <c r="C540">
        <v>19</v>
      </c>
      <c r="D540">
        <v>5370.7780000000002</v>
      </c>
    </row>
    <row r="541" spans="1:4" hidden="1">
      <c r="A541">
        <v>2020</v>
      </c>
      <c r="B541">
        <v>7</v>
      </c>
      <c r="C541">
        <v>20</v>
      </c>
      <c r="D541">
        <v>5370.0820000000003</v>
      </c>
    </row>
    <row r="542" spans="1:4" hidden="1">
      <c r="A542">
        <v>2020</v>
      </c>
      <c r="B542">
        <v>7</v>
      </c>
      <c r="C542">
        <v>21</v>
      </c>
      <c r="D542">
        <v>5369.4070000000002</v>
      </c>
    </row>
    <row r="543" spans="1:4" hidden="1">
      <c r="A543">
        <v>2020</v>
      </c>
      <c r="B543">
        <v>7</v>
      </c>
      <c r="C543">
        <v>22</v>
      </c>
      <c r="D543">
        <v>5368.7370000000001</v>
      </c>
    </row>
    <row r="544" spans="1:4" hidden="1">
      <c r="A544">
        <v>2020</v>
      </c>
      <c r="B544">
        <v>7</v>
      </c>
      <c r="C544">
        <v>23</v>
      </c>
      <c r="D544">
        <v>5368.0829999999996</v>
      </c>
    </row>
    <row r="545" spans="1:4" hidden="1">
      <c r="A545">
        <v>2020</v>
      </c>
      <c r="B545">
        <v>7</v>
      </c>
      <c r="C545">
        <v>24</v>
      </c>
      <c r="D545">
        <v>5367.4160000000002</v>
      </c>
    </row>
    <row r="546" spans="1:4" hidden="1">
      <c r="A546">
        <v>2020</v>
      </c>
      <c r="B546">
        <v>7</v>
      </c>
      <c r="C546">
        <v>25</v>
      </c>
      <c r="D546">
        <v>5366.7650000000003</v>
      </c>
    </row>
    <row r="547" spans="1:4" hidden="1">
      <c r="A547">
        <v>2020</v>
      </c>
      <c r="B547">
        <v>7</v>
      </c>
      <c r="C547">
        <v>26</v>
      </c>
      <c r="D547">
        <v>5366.1480000000001</v>
      </c>
    </row>
    <row r="548" spans="1:4" hidden="1">
      <c r="A548">
        <v>2020</v>
      </c>
      <c r="B548">
        <v>7</v>
      </c>
      <c r="C548">
        <v>27</v>
      </c>
      <c r="D548">
        <v>5365.875</v>
      </c>
    </row>
    <row r="549" spans="1:4" hidden="1">
      <c r="A549">
        <v>2020</v>
      </c>
      <c r="B549">
        <v>7</v>
      </c>
      <c r="C549">
        <v>28</v>
      </c>
      <c r="D549">
        <v>5365.7380000000003</v>
      </c>
    </row>
    <row r="550" spans="1:4" hidden="1">
      <c r="A550">
        <v>2020</v>
      </c>
      <c r="B550">
        <v>7</v>
      </c>
      <c r="C550">
        <v>29</v>
      </c>
      <c r="D550">
        <v>5365.2780000000002</v>
      </c>
    </row>
    <row r="551" spans="1:4" hidden="1">
      <c r="A551">
        <v>2020</v>
      </c>
      <c r="B551">
        <v>7</v>
      </c>
      <c r="C551">
        <v>30</v>
      </c>
      <c r="D551">
        <v>5364.6970000000001</v>
      </c>
    </row>
    <row r="552" spans="1:4" hidden="1">
      <c r="A552">
        <v>2020</v>
      </c>
      <c r="B552">
        <v>7</v>
      </c>
      <c r="C552">
        <v>31</v>
      </c>
      <c r="D552">
        <v>5364.0889999999999</v>
      </c>
    </row>
    <row r="553" spans="1:4" hidden="1">
      <c r="A553">
        <v>2020</v>
      </c>
      <c r="B553">
        <v>8</v>
      </c>
      <c r="C553">
        <v>1</v>
      </c>
      <c r="D553">
        <v>5363.4719999999998</v>
      </c>
    </row>
    <row r="554" spans="1:4" hidden="1">
      <c r="A554">
        <v>2020</v>
      </c>
      <c r="B554">
        <v>8</v>
      </c>
      <c r="C554">
        <v>2</v>
      </c>
      <c r="D554">
        <v>5362.8239999999996</v>
      </c>
    </row>
    <row r="555" spans="1:4" hidden="1">
      <c r="A555">
        <v>2020</v>
      </c>
      <c r="B555">
        <v>8</v>
      </c>
      <c r="C555">
        <v>3</v>
      </c>
      <c r="D555">
        <v>5362.1220000000003</v>
      </c>
    </row>
    <row r="556" spans="1:4" hidden="1">
      <c r="A556">
        <v>2020</v>
      </c>
      <c r="B556">
        <v>8</v>
      </c>
      <c r="C556">
        <v>4</v>
      </c>
      <c r="D556">
        <v>5361.4089999999997</v>
      </c>
    </row>
    <row r="557" spans="1:4" hidden="1">
      <c r="A557">
        <v>2020</v>
      </c>
      <c r="B557">
        <v>8</v>
      </c>
      <c r="C557">
        <v>5</v>
      </c>
      <c r="D557">
        <v>5360.665</v>
      </c>
    </row>
    <row r="558" spans="1:4" hidden="1">
      <c r="A558">
        <v>2020</v>
      </c>
      <c r="B558">
        <v>8</v>
      </c>
      <c r="C558">
        <v>6</v>
      </c>
      <c r="D558">
        <v>5359.88</v>
      </c>
    </row>
    <row r="559" spans="1:4" hidden="1">
      <c r="A559">
        <v>2020</v>
      </c>
      <c r="B559">
        <v>8</v>
      </c>
      <c r="C559">
        <v>7</v>
      </c>
      <c r="D559">
        <v>5359.0780000000004</v>
      </c>
    </row>
    <row r="560" spans="1:4" hidden="1">
      <c r="A560">
        <v>2020</v>
      </c>
      <c r="B560">
        <v>8</v>
      </c>
      <c r="C560">
        <v>8</v>
      </c>
      <c r="D560">
        <v>5358.223</v>
      </c>
    </row>
    <row r="561" spans="1:4" hidden="1">
      <c r="A561">
        <v>2020</v>
      </c>
      <c r="B561">
        <v>8</v>
      </c>
      <c r="C561">
        <v>9</v>
      </c>
      <c r="D561">
        <v>5357.3440000000001</v>
      </c>
    </row>
    <row r="562" spans="1:4" hidden="1">
      <c r="A562">
        <v>2020</v>
      </c>
      <c r="B562">
        <v>8</v>
      </c>
      <c r="C562">
        <v>10</v>
      </c>
      <c r="D562">
        <v>5356.4629999999997</v>
      </c>
    </row>
    <row r="563" spans="1:4" hidden="1">
      <c r="A563">
        <v>2020</v>
      </c>
      <c r="B563">
        <v>8</v>
      </c>
      <c r="C563">
        <v>11</v>
      </c>
      <c r="D563">
        <v>5355.58</v>
      </c>
    </row>
    <row r="564" spans="1:4" hidden="1">
      <c r="A564">
        <v>2020</v>
      </c>
      <c r="B564">
        <v>8</v>
      </c>
      <c r="C564">
        <v>12</v>
      </c>
      <c r="D564">
        <v>5354.68</v>
      </c>
    </row>
    <row r="565" spans="1:4" hidden="1">
      <c r="A565">
        <v>2020</v>
      </c>
      <c r="B565">
        <v>8</v>
      </c>
      <c r="C565">
        <v>13</v>
      </c>
      <c r="D565">
        <v>5353.768</v>
      </c>
    </row>
    <row r="566" spans="1:4" hidden="1">
      <c r="A566">
        <v>2020</v>
      </c>
      <c r="B566">
        <v>8</v>
      </c>
      <c r="C566">
        <v>14</v>
      </c>
      <c r="D566">
        <v>5352.85</v>
      </c>
    </row>
    <row r="567" spans="1:4" hidden="1">
      <c r="A567">
        <v>2020</v>
      </c>
      <c r="B567">
        <v>8</v>
      </c>
      <c r="C567">
        <v>15</v>
      </c>
      <c r="D567">
        <v>5351.9340000000002</v>
      </c>
    </row>
    <row r="568" spans="1:4" hidden="1">
      <c r="A568">
        <v>2020</v>
      </c>
      <c r="B568">
        <v>8</v>
      </c>
      <c r="C568">
        <v>16</v>
      </c>
      <c r="D568">
        <v>5351.0150000000003</v>
      </c>
    </row>
    <row r="569" spans="1:4" hidden="1">
      <c r="A569">
        <v>2020</v>
      </c>
      <c r="B569">
        <v>8</v>
      </c>
      <c r="C569">
        <v>17</v>
      </c>
      <c r="D569">
        <v>5350.0950000000003</v>
      </c>
    </row>
    <row r="570" spans="1:4" hidden="1">
      <c r="A570">
        <v>2020</v>
      </c>
      <c r="B570">
        <v>8</v>
      </c>
      <c r="C570">
        <v>18</v>
      </c>
      <c r="D570">
        <v>5349.1729999999998</v>
      </c>
    </row>
    <row r="571" spans="1:4" hidden="1">
      <c r="A571">
        <v>2020</v>
      </c>
      <c r="B571">
        <v>8</v>
      </c>
      <c r="C571">
        <v>19</v>
      </c>
      <c r="D571">
        <v>5348.24</v>
      </c>
    </row>
    <row r="572" spans="1:4" hidden="1">
      <c r="A572">
        <v>2020</v>
      </c>
      <c r="B572">
        <v>8</v>
      </c>
      <c r="C572">
        <v>20</v>
      </c>
      <c r="D572">
        <v>5347.268</v>
      </c>
    </row>
    <row r="573" spans="1:4" hidden="1">
      <c r="A573">
        <v>2020</v>
      </c>
      <c r="B573">
        <v>8</v>
      </c>
      <c r="C573">
        <v>21</v>
      </c>
      <c r="D573">
        <v>5346.259</v>
      </c>
    </row>
    <row r="574" spans="1:4" hidden="1">
      <c r="A574">
        <v>2020</v>
      </c>
      <c r="B574">
        <v>8</v>
      </c>
      <c r="C574">
        <v>22</v>
      </c>
      <c r="D574">
        <v>5345.24</v>
      </c>
    </row>
    <row r="575" spans="1:4" hidden="1">
      <c r="A575">
        <v>2020</v>
      </c>
      <c r="B575">
        <v>8</v>
      </c>
      <c r="C575">
        <v>23</v>
      </c>
      <c r="D575">
        <v>5344.2190000000001</v>
      </c>
    </row>
    <row r="576" spans="1:4" hidden="1">
      <c r="A576">
        <v>2020</v>
      </c>
      <c r="B576">
        <v>8</v>
      </c>
      <c r="C576">
        <v>24</v>
      </c>
      <c r="D576">
        <v>5343.2280000000001</v>
      </c>
    </row>
    <row r="577" spans="1:4" hidden="1">
      <c r="A577">
        <v>2020</v>
      </c>
      <c r="B577">
        <v>8</v>
      </c>
      <c r="C577">
        <v>25</v>
      </c>
      <c r="D577">
        <v>5342.4189999999999</v>
      </c>
    </row>
    <row r="578" spans="1:4" hidden="1">
      <c r="A578">
        <v>2020</v>
      </c>
      <c r="B578">
        <v>8</v>
      </c>
      <c r="C578">
        <v>26</v>
      </c>
      <c r="D578">
        <v>5341.6350000000002</v>
      </c>
    </row>
    <row r="579" spans="1:4" hidden="1">
      <c r="A579">
        <v>2020</v>
      </c>
      <c r="B579">
        <v>8</v>
      </c>
      <c r="C579">
        <v>27</v>
      </c>
      <c r="D579">
        <v>5340.8329999999996</v>
      </c>
    </row>
    <row r="580" spans="1:4" hidden="1">
      <c r="A580">
        <v>2020</v>
      </c>
      <c r="B580">
        <v>8</v>
      </c>
      <c r="C580">
        <v>28</v>
      </c>
      <c r="D580">
        <v>5339.973</v>
      </c>
    </row>
    <row r="581" spans="1:4" hidden="1">
      <c r="A581">
        <v>2020</v>
      </c>
      <c r="B581">
        <v>8</v>
      </c>
      <c r="C581">
        <v>29</v>
      </c>
      <c r="D581">
        <v>5339.1180000000004</v>
      </c>
    </row>
    <row r="582" spans="1:4" hidden="1">
      <c r="A582">
        <v>2020</v>
      </c>
      <c r="B582">
        <v>8</v>
      </c>
      <c r="C582">
        <v>30</v>
      </c>
      <c r="D582">
        <v>5338.3</v>
      </c>
    </row>
    <row r="583" spans="1:4" hidden="1">
      <c r="A583">
        <v>2020</v>
      </c>
      <c r="B583">
        <v>8</v>
      </c>
      <c r="C583">
        <v>31</v>
      </c>
      <c r="D583">
        <v>5337.4960000000001</v>
      </c>
    </row>
    <row r="584" spans="1:4" hidden="1">
      <c r="A584">
        <v>2020</v>
      </c>
      <c r="B584">
        <v>9</v>
      </c>
      <c r="C584">
        <v>1</v>
      </c>
      <c r="D584">
        <v>5336.8270000000002</v>
      </c>
    </row>
    <row r="585" spans="1:4" hidden="1">
      <c r="A585">
        <v>2020</v>
      </c>
      <c r="B585">
        <v>9</v>
      </c>
      <c r="C585">
        <v>2</v>
      </c>
      <c r="D585">
        <v>5336.2479999999996</v>
      </c>
    </row>
    <row r="586" spans="1:4" hidden="1">
      <c r="A586">
        <v>2020</v>
      </c>
      <c r="B586">
        <v>9</v>
      </c>
      <c r="C586">
        <v>3</v>
      </c>
      <c r="D586">
        <v>5335.6790000000001</v>
      </c>
    </row>
    <row r="587" spans="1:4" hidden="1">
      <c r="A587">
        <v>2020</v>
      </c>
      <c r="B587">
        <v>9</v>
      </c>
      <c r="C587">
        <v>4</v>
      </c>
      <c r="D587">
        <v>5335.107</v>
      </c>
    </row>
    <row r="588" spans="1:4" hidden="1">
      <c r="A588">
        <v>2020</v>
      </c>
      <c r="B588">
        <v>9</v>
      </c>
      <c r="C588">
        <v>5</v>
      </c>
      <c r="D588">
        <v>5334.5320000000002</v>
      </c>
    </row>
    <row r="589" spans="1:4" hidden="1">
      <c r="A589">
        <v>2020</v>
      </c>
      <c r="B589">
        <v>9</v>
      </c>
      <c r="C589">
        <v>6</v>
      </c>
      <c r="D589">
        <v>5333.9859999999999</v>
      </c>
    </row>
    <row r="590" spans="1:4" hidden="1">
      <c r="A590">
        <v>2020</v>
      </c>
      <c r="B590">
        <v>9</v>
      </c>
      <c r="C590">
        <v>7</v>
      </c>
      <c r="D590">
        <v>5333.4849999999997</v>
      </c>
    </row>
    <row r="591" spans="1:4" hidden="1">
      <c r="A591">
        <v>2020</v>
      </c>
      <c r="B591">
        <v>9</v>
      </c>
      <c r="C591">
        <v>8</v>
      </c>
      <c r="D591">
        <v>5333.0050000000001</v>
      </c>
    </row>
    <row r="592" spans="1:4" hidden="1">
      <c r="A592">
        <v>2020</v>
      </c>
      <c r="B592">
        <v>9</v>
      </c>
      <c r="C592">
        <v>9</v>
      </c>
      <c r="D592">
        <v>5332.6120000000001</v>
      </c>
    </row>
    <row r="593" spans="1:4" hidden="1">
      <c r="A593">
        <v>2020</v>
      </c>
      <c r="B593">
        <v>9</v>
      </c>
      <c r="C593">
        <v>10</v>
      </c>
      <c r="D593">
        <v>5332.3680000000004</v>
      </c>
    </row>
    <row r="594" spans="1:4" hidden="1">
      <c r="A594">
        <v>2020</v>
      </c>
      <c r="B594">
        <v>9</v>
      </c>
      <c r="C594">
        <v>11</v>
      </c>
      <c r="D594">
        <v>5332.0919999999996</v>
      </c>
    </row>
    <row r="595" spans="1:4" hidden="1">
      <c r="A595">
        <v>2020</v>
      </c>
      <c r="B595">
        <v>9</v>
      </c>
      <c r="C595">
        <v>12</v>
      </c>
      <c r="D595">
        <v>5331.8050000000003</v>
      </c>
    </row>
    <row r="596" spans="1:4" hidden="1">
      <c r="A596">
        <v>2020</v>
      </c>
      <c r="B596">
        <v>9</v>
      </c>
      <c r="C596">
        <v>13</v>
      </c>
      <c r="D596">
        <v>5331.4859999999999</v>
      </c>
    </row>
    <row r="597" spans="1:4" hidden="1">
      <c r="A597">
        <v>2020</v>
      </c>
      <c r="B597">
        <v>9</v>
      </c>
      <c r="C597">
        <v>14</v>
      </c>
      <c r="D597">
        <v>5331.1639999999998</v>
      </c>
    </row>
    <row r="598" spans="1:4" hidden="1">
      <c r="A598">
        <v>2020</v>
      </c>
      <c r="B598">
        <v>9</v>
      </c>
      <c r="C598">
        <v>15</v>
      </c>
      <c r="D598">
        <v>5330.848</v>
      </c>
    </row>
    <row r="599" spans="1:4" hidden="1">
      <c r="A599">
        <v>2020</v>
      </c>
      <c r="B599">
        <v>9</v>
      </c>
      <c r="C599">
        <v>16</v>
      </c>
      <c r="D599">
        <v>5330.576</v>
      </c>
    </row>
    <row r="600" spans="1:4" hidden="1">
      <c r="A600">
        <v>2020</v>
      </c>
      <c r="B600">
        <v>9</v>
      </c>
      <c r="C600">
        <v>17</v>
      </c>
      <c r="D600">
        <v>5330.3</v>
      </c>
    </row>
    <row r="601" spans="1:4" hidden="1">
      <c r="A601">
        <v>2020</v>
      </c>
      <c r="B601">
        <v>9</v>
      </c>
      <c r="C601">
        <v>18</v>
      </c>
      <c r="D601">
        <v>5329.9840000000004</v>
      </c>
    </row>
    <row r="602" spans="1:4" hidden="1">
      <c r="A602">
        <v>2020</v>
      </c>
      <c r="B602">
        <v>9</v>
      </c>
      <c r="C602">
        <v>19</v>
      </c>
      <c r="D602">
        <v>5329.6930000000002</v>
      </c>
    </row>
    <row r="603" spans="1:4" hidden="1">
      <c r="A603">
        <v>2020</v>
      </c>
      <c r="B603">
        <v>9</v>
      </c>
      <c r="C603">
        <v>20</v>
      </c>
      <c r="D603">
        <v>5329.4709999999995</v>
      </c>
    </row>
    <row r="604" spans="1:4" hidden="1">
      <c r="A604">
        <v>2020</v>
      </c>
      <c r="B604">
        <v>9</v>
      </c>
      <c r="C604">
        <v>21</v>
      </c>
      <c r="D604">
        <v>5329.3549999999996</v>
      </c>
    </row>
    <row r="605" spans="1:4" hidden="1">
      <c r="A605">
        <v>2020</v>
      </c>
      <c r="B605">
        <v>9</v>
      </c>
      <c r="C605">
        <v>22</v>
      </c>
      <c r="D605">
        <v>5329.2539999999999</v>
      </c>
    </row>
    <row r="606" spans="1:4" hidden="1">
      <c r="A606">
        <v>2020</v>
      </c>
      <c r="B606">
        <v>9</v>
      </c>
      <c r="C606">
        <v>23</v>
      </c>
      <c r="D606">
        <v>5329.1469999999999</v>
      </c>
    </row>
    <row r="607" spans="1:4" hidden="1">
      <c r="A607">
        <v>2020</v>
      </c>
      <c r="B607">
        <v>9</v>
      </c>
      <c r="C607">
        <v>24</v>
      </c>
      <c r="D607">
        <v>5329.04</v>
      </c>
    </row>
    <row r="608" spans="1:4" hidden="1">
      <c r="A608">
        <v>2020</v>
      </c>
      <c r="B608">
        <v>9</v>
      </c>
      <c r="C608">
        <v>25</v>
      </c>
      <c r="D608">
        <v>5328.9359999999997</v>
      </c>
    </row>
    <row r="609" spans="1:4" hidden="1">
      <c r="A609">
        <v>2020</v>
      </c>
      <c r="B609">
        <v>9</v>
      </c>
      <c r="C609">
        <v>26</v>
      </c>
      <c r="D609">
        <v>5328.8639999999996</v>
      </c>
    </row>
    <row r="610" spans="1:4" hidden="1">
      <c r="A610">
        <v>2020</v>
      </c>
      <c r="B610">
        <v>9</v>
      </c>
      <c r="C610">
        <v>27</v>
      </c>
      <c r="D610">
        <v>5328.7939999999999</v>
      </c>
    </row>
    <row r="611" spans="1:4" hidden="1">
      <c r="A611">
        <v>2020</v>
      </c>
      <c r="B611">
        <v>9</v>
      </c>
      <c r="C611">
        <v>28</v>
      </c>
      <c r="D611">
        <v>5328.7250000000004</v>
      </c>
    </row>
    <row r="612" spans="1:4" hidden="1">
      <c r="A612">
        <v>2020</v>
      </c>
      <c r="B612">
        <v>9</v>
      </c>
      <c r="C612">
        <v>29</v>
      </c>
      <c r="D612">
        <v>5328.6559999999999</v>
      </c>
    </row>
    <row r="613" spans="1:4" hidden="1">
      <c r="A613">
        <v>2020</v>
      </c>
      <c r="B613">
        <v>9</v>
      </c>
      <c r="C613">
        <v>30</v>
      </c>
      <c r="D613">
        <v>5328.59</v>
      </c>
    </row>
    <row r="614" spans="1:4" hidden="1">
      <c r="A614">
        <v>2020</v>
      </c>
      <c r="B614">
        <v>10</v>
      </c>
      <c r="C614">
        <v>1</v>
      </c>
      <c r="D614">
        <v>5328.5240000000003</v>
      </c>
    </row>
    <row r="615" spans="1:4" hidden="1">
      <c r="A615">
        <v>2020</v>
      </c>
      <c r="B615">
        <v>10</v>
      </c>
      <c r="C615">
        <v>2</v>
      </c>
      <c r="D615">
        <v>5328.4560000000001</v>
      </c>
    </row>
    <row r="616" spans="1:4" hidden="1">
      <c r="A616">
        <v>2020</v>
      </c>
      <c r="B616">
        <v>10</v>
      </c>
      <c r="C616">
        <v>3</v>
      </c>
      <c r="D616">
        <v>5328.3909999999996</v>
      </c>
    </row>
    <row r="617" spans="1:4" hidden="1">
      <c r="A617">
        <v>2020</v>
      </c>
      <c r="B617">
        <v>10</v>
      </c>
      <c r="C617">
        <v>4</v>
      </c>
      <c r="D617">
        <v>5328.3249999999998</v>
      </c>
    </row>
    <row r="618" spans="1:4" hidden="1">
      <c r="A618">
        <v>2020</v>
      </c>
      <c r="B618">
        <v>10</v>
      </c>
      <c r="C618">
        <v>5</v>
      </c>
      <c r="D618">
        <v>5328.2579999999998</v>
      </c>
    </row>
    <row r="619" spans="1:4" hidden="1">
      <c r="A619">
        <v>2020</v>
      </c>
      <c r="B619">
        <v>10</v>
      </c>
      <c r="C619">
        <v>6</v>
      </c>
      <c r="D619">
        <v>5328.19</v>
      </c>
    </row>
    <row r="620" spans="1:4" hidden="1">
      <c r="A620">
        <v>2020</v>
      </c>
      <c r="B620">
        <v>10</v>
      </c>
      <c r="C620">
        <v>7</v>
      </c>
      <c r="D620">
        <v>5328.1229999999996</v>
      </c>
    </row>
    <row r="621" spans="1:4" hidden="1">
      <c r="A621">
        <v>2020</v>
      </c>
      <c r="B621">
        <v>10</v>
      </c>
      <c r="C621">
        <v>8</v>
      </c>
      <c r="D621">
        <v>5328.0550000000003</v>
      </c>
    </row>
    <row r="622" spans="1:4" hidden="1">
      <c r="A622">
        <v>2020</v>
      </c>
      <c r="B622">
        <v>10</v>
      </c>
      <c r="C622">
        <v>9</v>
      </c>
      <c r="D622">
        <v>5327.9880000000003</v>
      </c>
    </row>
    <row r="623" spans="1:4">
      <c r="A623">
        <v>2020</v>
      </c>
      <c r="B623">
        <v>10</v>
      </c>
      <c r="C623">
        <v>10</v>
      </c>
      <c r="D623">
        <v>5327.9219999999996</v>
      </c>
    </row>
    <row r="624" spans="1:4" hidden="1">
      <c r="A624">
        <v>2020</v>
      </c>
      <c r="B624">
        <v>10</v>
      </c>
      <c r="C624">
        <v>11</v>
      </c>
      <c r="D624">
        <v>5327.8969999999999</v>
      </c>
    </row>
    <row r="625" spans="1:4" hidden="1">
      <c r="A625">
        <v>2020</v>
      </c>
      <c r="B625">
        <v>10</v>
      </c>
      <c r="C625">
        <v>12</v>
      </c>
      <c r="D625">
        <v>5327.8919999999998</v>
      </c>
    </row>
    <row r="626" spans="1:4" hidden="1">
      <c r="A626">
        <v>2020</v>
      </c>
      <c r="B626">
        <v>10</v>
      </c>
      <c r="C626">
        <v>13</v>
      </c>
      <c r="D626">
        <v>5328.0469999999996</v>
      </c>
    </row>
    <row r="627" spans="1:4" hidden="1">
      <c r="A627">
        <v>2020</v>
      </c>
      <c r="B627">
        <v>10</v>
      </c>
      <c r="C627">
        <v>14</v>
      </c>
      <c r="D627">
        <v>5328.2209999999995</v>
      </c>
    </row>
    <row r="628" spans="1:4" hidden="1">
      <c r="A628">
        <v>2020</v>
      </c>
      <c r="B628">
        <v>10</v>
      </c>
      <c r="C628">
        <v>15</v>
      </c>
      <c r="D628">
        <v>5328.3819999999996</v>
      </c>
    </row>
    <row r="629" spans="1:4" hidden="1">
      <c r="A629">
        <v>2020</v>
      </c>
      <c r="B629">
        <v>10</v>
      </c>
      <c r="C629">
        <v>16</v>
      </c>
      <c r="D629">
        <v>5328.5519999999997</v>
      </c>
    </row>
    <row r="630" spans="1:4" hidden="1">
      <c r="A630">
        <v>2020</v>
      </c>
      <c r="B630">
        <v>10</v>
      </c>
      <c r="C630">
        <v>17</v>
      </c>
      <c r="D630">
        <v>5328.73</v>
      </c>
    </row>
    <row r="631" spans="1:4" hidden="1">
      <c r="A631">
        <v>2020</v>
      </c>
      <c r="B631">
        <v>10</v>
      </c>
      <c r="C631">
        <v>18</v>
      </c>
      <c r="D631">
        <v>5328.8890000000001</v>
      </c>
    </row>
    <row r="632" spans="1:4" hidden="1">
      <c r="A632">
        <v>2020</v>
      </c>
      <c r="B632">
        <v>10</v>
      </c>
      <c r="C632">
        <v>19</v>
      </c>
      <c r="D632">
        <v>5329.058</v>
      </c>
    </row>
    <row r="633" spans="1:4" hidden="1">
      <c r="A633">
        <v>2020</v>
      </c>
      <c r="B633">
        <v>10</v>
      </c>
      <c r="C633">
        <v>20</v>
      </c>
      <c r="D633">
        <v>5329.2250000000004</v>
      </c>
    </row>
    <row r="634" spans="1:4" hidden="1">
      <c r="A634">
        <v>2020</v>
      </c>
      <c r="B634">
        <v>10</v>
      </c>
      <c r="C634">
        <v>21</v>
      </c>
      <c r="D634">
        <v>5329.3940000000002</v>
      </c>
    </row>
    <row r="635" spans="1:4" hidden="1">
      <c r="A635">
        <v>2020</v>
      </c>
      <c r="B635">
        <v>10</v>
      </c>
      <c r="C635">
        <v>22</v>
      </c>
      <c r="D635">
        <v>5329.558</v>
      </c>
    </row>
    <row r="636" spans="1:4" hidden="1">
      <c r="A636">
        <v>2020</v>
      </c>
      <c r="B636">
        <v>10</v>
      </c>
      <c r="C636">
        <v>23</v>
      </c>
      <c r="D636">
        <v>5329.7150000000001</v>
      </c>
    </row>
    <row r="637" spans="1:4" hidden="1">
      <c r="A637">
        <v>2020</v>
      </c>
      <c r="B637">
        <v>10</v>
      </c>
      <c r="C637">
        <v>24</v>
      </c>
      <c r="D637">
        <v>5329.8810000000003</v>
      </c>
    </row>
    <row r="638" spans="1:4" hidden="1">
      <c r="A638">
        <v>2020</v>
      </c>
      <c r="B638">
        <v>10</v>
      </c>
      <c r="C638">
        <v>25</v>
      </c>
      <c r="D638">
        <v>5330.0569999999998</v>
      </c>
    </row>
    <row r="639" spans="1:4" hidden="1">
      <c r="A639">
        <v>2020</v>
      </c>
      <c r="B639">
        <v>10</v>
      </c>
      <c r="C639">
        <v>26</v>
      </c>
      <c r="D639">
        <v>5330.2039999999997</v>
      </c>
    </row>
    <row r="640" spans="1:4" hidden="1">
      <c r="A640">
        <v>2020</v>
      </c>
      <c r="B640">
        <v>10</v>
      </c>
      <c r="C640">
        <v>27</v>
      </c>
      <c r="D640">
        <v>5330.3559999999998</v>
      </c>
    </row>
    <row r="641" spans="1:4" hidden="1">
      <c r="A641">
        <v>2020</v>
      </c>
      <c r="B641">
        <v>10</v>
      </c>
      <c r="C641">
        <v>28</v>
      </c>
      <c r="D641">
        <v>5330.5159999999996</v>
      </c>
    </row>
    <row r="642" spans="1:4" hidden="1">
      <c r="A642">
        <v>2020</v>
      </c>
      <c r="B642">
        <v>10</v>
      </c>
      <c r="C642">
        <v>29</v>
      </c>
      <c r="D642">
        <v>5330.6769999999997</v>
      </c>
    </row>
    <row r="643" spans="1:4" hidden="1">
      <c r="A643">
        <v>2020</v>
      </c>
      <c r="B643">
        <v>10</v>
      </c>
      <c r="C643">
        <v>30</v>
      </c>
      <c r="D643">
        <v>5330.8389999999999</v>
      </c>
    </row>
    <row r="644" spans="1:4" hidden="1">
      <c r="A644">
        <v>2020</v>
      </c>
      <c r="B644">
        <v>10</v>
      </c>
      <c r="C644">
        <v>31</v>
      </c>
      <c r="D644">
        <v>5330.9989999999998</v>
      </c>
    </row>
    <row r="645" spans="1:4" hidden="1">
      <c r="A645">
        <v>2020</v>
      </c>
      <c r="B645">
        <v>11</v>
      </c>
      <c r="C645">
        <v>1</v>
      </c>
      <c r="D645">
        <v>5331.16</v>
      </c>
    </row>
    <row r="646" spans="1:4" hidden="1">
      <c r="A646">
        <v>2020</v>
      </c>
      <c r="B646">
        <v>11</v>
      </c>
      <c r="C646">
        <v>2</v>
      </c>
      <c r="D646">
        <v>5331.3230000000003</v>
      </c>
    </row>
    <row r="647" spans="1:4" hidden="1">
      <c r="A647">
        <v>2020</v>
      </c>
      <c r="B647">
        <v>11</v>
      </c>
      <c r="C647">
        <v>3</v>
      </c>
      <c r="D647">
        <v>5331.4830000000002</v>
      </c>
    </row>
    <row r="648" spans="1:4" hidden="1">
      <c r="A648">
        <v>2020</v>
      </c>
      <c r="B648">
        <v>11</v>
      </c>
      <c r="C648">
        <v>4</v>
      </c>
      <c r="D648">
        <v>5331.643</v>
      </c>
    </row>
    <row r="649" spans="1:4" hidden="1">
      <c r="A649">
        <v>2020</v>
      </c>
      <c r="B649">
        <v>11</v>
      </c>
      <c r="C649">
        <v>5</v>
      </c>
      <c r="D649">
        <v>5331.8</v>
      </c>
    </row>
    <row r="650" spans="1:4" hidden="1">
      <c r="A650">
        <v>2020</v>
      </c>
      <c r="B650">
        <v>11</v>
      </c>
      <c r="C650">
        <v>6</v>
      </c>
      <c r="D650">
        <v>5331.9650000000001</v>
      </c>
    </row>
    <row r="651" spans="1:4" hidden="1">
      <c r="A651">
        <v>2020</v>
      </c>
      <c r="B651">
        <v>11</v>
      </c>
      <c r="C651">
        <v>7</v>
      </c>
      <c r="D651">
        <v>5332.13</v>
      </c>
    </row>
    <row r="652" spans="1:4" hidden="1">
      <c r="A652">
        <v>2020</v>
      </c>
      <c r="B652">
        <v>11</v>
      </c>
      <c r="C652">
        <v>8</v>
      </c>
      <c r="D652">
        <v>5332.3209999999999</v>
      </c>
    </row>
    <row r="653" spans="1:4" hidden="1">
      <c r="A653">
        <v>2020</v>
      </c>
      <c r="B653">
        <v>11</v>
      </c>
      <c r="C653">
        <v>9</v>
      </c>
      <c r="D653">
        <v>5332.4849999999997</v>
      </c>
    </row>
    <row r="654" spans="1:4" hidden="1">
      <c r="A654">
        <v>2020</v>
      </c>
      <c r="B654">
        <v>11</v>
      </c>
      <c r="C654">
        <v>10</v>
      </c>
      <c r="D654">
        <v>5332.6390000000001</v>
      </c>
    </row>
    <row r="655" spans="1:4" hidden="1">
      <c r="A655">
        <v>2020</v>
      </c>
      <c r="B655">
        <v>11</v>
      </c>
      <c r="C655">
        <v>11</v>
      </c>
      <c r="D655">
        <v>5332.808</v>
      </c>
    </row>
    <row r="656" spans="1:4" hidden="1">
      <c r="A656">
        <v>2020</v>
      </c>
      <c r="B656">
        <v>11</v>
      </c>
      <c r="C656">
        <v>12</v>
      </c>
      <c r="D656">
        <v>5332.9669999999996</v>
      </c>
    </row>
    <row r="657" spans="1:4" hidden="1">
      <c r="A657">
        <v>2020</v>
      </c>
      <c r="B657">
        <v>11</v>
      </c>
      <c r="C657">
        <v>13</v>
      </c>
      <c r="D657">
        <v>5333.1239999999998</v>
      </c>
    </row>
    <row r="658" spans="1:4" hidden="1">
      <c r="A658">
        <v>2020</v>
      </c>
      <c r="B658">
        <v>11</v>
      </c>
      <c r="C658">
        <v>14</v>
      </c>
      <c r="D658">
        <v>5333.3459999999995</v>
      </c>
    </row>
    <row r="659" spans="1:4" hidden="1">
      <c r="A659">
        <v>2020</v>
      </c>
      <c r="B659">
        <v>11</v>
      </c>
      <c r="C659">
        <v>15</v>
      </c>
      <c r="D659">
        <v>5333.4949999999999</v>
      </c>
    </row>
    <row r="660" spans="1:4" hidden="1">
      <c r="A660">
        <v>2020</v>
      </c>
      <c r="B660">
        <v>11</v>
      </c>
      <c r="C660">
        <v>16</v>
      </c>
      <c r="D660">
        <v>5333.6620000000003</v>
      </c>
    </row>
    <row r="661" spans="1:4" hidden="1">
      <c r="A661">
        <v>2020</v>
      </c>
      <c r="B661">
        <v>11</v>
      </c>
      <c r="C661">
        <v>17</v>
      </c>
      <c r="D661">
        <v>5333.8249999999998</v>
      </c>
    </row>
    <row r="662" spans="1:4" hidden="1">
      <c r="A662">
        <v>2020</v>
      </c>
      <c r="B662">
        <v>11</v>
      </c>
      <c r="C662">
        <v>18</v>
      </c>
      <c r="D662">
        <v>5333.9889999999996</v>
      </c>
    </row>
    <row r="663" spans="1:4" hidden="1">
      <c r="A663">
        <v>2020</v>
      </c>
      <c r="B663">
        <v>11</v>
      </c>
      <c r="C663">
        <v>19</v>
      </c>
      <c r="D663">
        <v>5334.1719999999996</v>
      </c>
    </row>
    <row r="664" spans="1:4" hidden="1">
      <c r="A664">
        <v>2020</v>
      </c>
      <c r="B664">
        <v>11</v>
      </c>
      <c r="C664">
        <v>20</v>
      </c>
      <c r="D664">
        <v>5334.3370000000004</v>
      </c>
    </row>
    <row r="665" spans="1:4" hidden="1">
      <c r="A665">
        <v>2020</v>
      </c>
      <c r="B665">
        <v>11</v>
      </c>
      <c r="C665">
        <v>21</v>
      </c>
      <c r="D665">
        <v>5334.4920000000002</v>
      </c>
    </row>
    <row r="666" spans="1:4" hidden="1">
      <c r="A666">
        <v>2020</v>
      </c>
      <c r="B666">
        <v>11</v>
      </c>
      <c r="C666">
        <v>22</v>
      </c>
      <c r="D666">
        <v>5334.6409999999996</v>
      </c>
    </row>
    <row r="667" spans="1:4" hidden="1">
      <c r="A667">
        <v>2020</v>
      </c>
      <c r="B667">
        <v>11</v>
      </c>
      <c r="C667">
        <v>23</v>
      </c>
      <c r="D667">
        <v>5334.7929999999997</v>
      </c>
    </row>
    <row r="668" spans="1:4" hidden="1">
      <c r="A668">
        <v>2020</v>
      </c>
      <c r="B668">
        <v>11</v>
      </c>
      <c r="C668">
        <v>24</v>
      </c>
      <c r="D668">
        <v>5334.9470000000001</v>
      </c>
    </row>
    <row r="669" spans="1:4" hidden="1">
      <c r="A669">
        <v>2020</v>
      </c>
      <c r="B669">
        <v>11</v>
      </c>
      <c r="C669">
        <v>25</v>
      </c>
      <c r="D669">
        <v>5335.1</v>
      </c>
    </row>
    <row r="670" spans="1:4" hidden="1">
      <c r="A670">
        <v>2020</v>
      </c>
      <c r="B670">
        <v>11</v>
      </c>
      <c r="C670">
        <v>26</v>
      </c>
      <c r="D670">
        <v>5335.2489999999998</v>
      </c>
    </row>
    <row r="671" spans="1:4" hidden="1">
      <c r="A671">
        <v>2020</v>
      </c>
      <c r="B671">
        <v>11</v>
      </c>
      <c r="C671">
        <v>27</v>
      </c>
      <c r="D671">
        <v>5335.3909999999996</v>
      </c>
    </row>
    <row r="672" spans="1:4" hidden="1">
      <c r="A672">
        <v>2020</v>
      </c>
      <c r="B672">
        <v>11</v>
      </c>
      <c r="C672">
        <v>28</v>
      </c>
      <c r="D672">
        <v>5335.5349999999999</v>
      </c>
    </row>
    <row r="673" spans="1:4" hidden="1">
      <c r="A673">
        <v>2020</v>
      </c>
      <c r="B673">
        <v>11</v>
      </c>
      <c r="C673">
        <v>29</v>
      </c>
      <c r="D673">
        <v>5335.6779999999999</v>
      </c>
    </row>
    <row r="674" spans="1:4" hidden="1">
      <c r="A674">
        <v>2020</v>
      </c>
      <c r="B674">
        <v>11</v>
      </c>
      <c r="C674">
        <v>30</v>
      </c>
      <c r="D674">
        <v>5335.8190000000004</v>
      </c>
    </row>
    <row r="675" spans="1:4" hidden="1">
      <c r="A675">
        <v>2020</v>
      </c>
      <c r="B675">
        <v>12</v>
      </c>
      <c r="C675">
        <v>1</v>
      </c>
      <c r="D675">
        <v>5335.9620000000004</v>
      </c>
    </row>
    <row r="676" spans="1:4" hidden="1">
      <c r="A676">
        <v>2020</v>
      </c>
      <c r="B676">
        <v>12</v>
      </c>
      <c r="C676">
        <v>2</v>
      </c>
      <c r="D676">
        <v>5336.1030000000001</v>
      </c>
    </row>
    <row r="677" spans="1:4" hidden="1">
      <c r="A677">
        <v>2020</v>
      </c>
      <c r="B677">
        <v>12</v>
      </c>
      <c r="C677">
        <v>3</v>
      </c>
      <c r="D677">
        <v>5336.2380000000003</v>
      </c>
    </row>
    <row r="678" spans="1:4" hidden="1">
      <c r="A678">
        <v>2020</v>
      </c>
      <c r="B678">
        <v>12</v>
      </c>
      <c r="C678">
        <v>4</v>
      </c>
      <c r="D678">
        <v>5336.3760000000002</v>
      </c>
    </row>
    <row r="679" spans="1:4" hidden="1">
      <c r="A679">
        <v>2020</v>
      </c>
      <c r="B679">
        <v>12</v>
      </c>
      <c r="C679">
        <v>5</v>
      </c>
      <c r="D679">
        <v>5336.5150000000003</v>
      </c>
    </row>
    <row r="680" spans="1:4" hidden="1">
      <c r="A680">
        <v>2020</v>
      </c>
      <c r="B680">
        <v>12</v>
      </c>
      <c r="C680">
        <v>6</v>
      </c>
      <c r="D680">
        <v>5336.6540000000005</v>
      </c>
    </row>
    <row r="681" spans="1:4" hidden="1">
      <c r="A681">
        <v>2020</v>
      </c>
      <c r="B681">
        <v>12</v>
      </c>
      <c r="C681">
        <v>7</v>
      </c>
      <c r="D681">
        <v>5336.7910000000002</v>
      </c>
    </row>
    <row r="682" spans="1:4" hidden="1">
      <c r="A682">
        <v>2020</v>
      </c>
      <c r="B682">
        <v>12</v>
      </c>
      <c r="C682">
        <v>8</v>
      </c>
      <c r="D682">
        <v>5336.9279999999999</v>
      </c>
    </row>
    <row r="683" spans="1:4" hidden="1">
      <c r="A683">
        <v>2020</v>
      </c>
      <c r="B683">
        <v>12</v>
      </c>
      <c r="C683">
        <v>9</v>
      </c>
      <c r="D683">
        <v>5337.0649999999996</v>
      </c>
    </row>
    <row r="684" spans="1:4" hidden="1">
      <c r="A684">
        <v>2020</v>
      </c>
      <c r="B684">
        <v>12</v>
      </c>
      <c r="C684">
        <v>10</v>
      </c>
      <c r="D684">
        <v>5337.2030000000004</v>
      </c>
    </row>
    <row r="685" spans="1:4" hidden="1">
      <c r="A685">
        <v>2020</v>
      </c>
      <c r="B685">
        <v>12</v>
      </c>
      <c r="C685">
        <v>11</v>
      </c>
      <c r="D685">
        <v>5337.3389999999999</v>
      </c>
    </row>
    <row r="686" spans="1:4" hidden="1">
      <c r="A686">
        <v>2020</v>
      </c>
      <c r="B686">
        <v>12</v>
      </c>
      <c r="C686">
        <v>12</v>
      </c>
      <c r="D686">
        <v>5337.4790000000003</v>
      </c>
    </row>
    <row r="687" spans="1:4" hidden="1">
      <c r="A687">
        <v>2020</v>
      </c>
      <c r="B687">
        <v>12</v>
      </c>
      <c r="C687">
        <v>13</v>
      </c>
      <c r="D687">
        <v>5337.6109999999999</v>
      </c>
    </row>
    <row r="688" spans="1:4" hidden="1">
      <c r="A688">
        <v>2020</v>
      </c>
      <c r="B688">
        <v>12</v>
      </c>
      <c r="C688">
        <v>14</v>
      </c>
      <c r="D688">
        <v>5337.7539999999999</v>
      </c>
    </row>
    <row r="689" spans="1:4" hidden="1">
      <c r="A689">
        <v>2020</v>
      </c>
      <c r="B689">
        <v>12</v>
      </c>
      <c r="C689">
        <v>15</v>
      </c>
      <c r="D689">
        <v>5337.8890000000001</v>
      </c>
    </row>
    <row r="690" spans="1:4" hidden="1">
      <c r="A690">
        <v>2020</v>
      </c>
      <c r="B690">
        <v>12</v>
      </c>
      <c r="C690">
        <v>16</v>
      </c>
      <c r="D690">
        <v>5338.0259999999998</v>
      </c>
    </row>
    <row r="691" spans="1:4" hidden="1">
      <c r="A691">
        <v>2020</v>
      </c>
      <c r="B691">
        <v>12</v>
      </c>
      <c r="C691">
        <v>17</v>
      </c>
      <c r="D691">
        <v>5338.1710000000003</v>
      </c>
    </row>
    <row r="692" spans="1:4" hidden="1">
      <c r="A692">
        <v>2020</v>
      </c>
      <c r="B692">
        <v>12</v>
      </c>
      <c r="C692">
        <v>18</v>
      </c>
      <c r="D692">
        <v>5338.326</v>
      </c>
    </row>
    <row r="693" spans="1:4" hidden="1">
      <c r="A693">
        <v>2020</v>
      </c>
      <c r="B693">
        <v>12</v>
      </c>
      <c r="C693">
        <v>19</v>
      </c>
      <c r="D693">
        <v>5338.4629999999997</v>
      </c>
    </row>
    <row r="694" spans="1:4" hidden="1">
      <c r="A694">
        <v>2020</v>
      </c>
      <c r="B694">
        <v>12</v>
      </c>
      <c r="C694">
        <v>20</v>
      </c>
      <c r="D694">
        <v>5338.598</v>
      </c>
    </row>
    <row r="695" spans="1:4" hidden="1">
      <c r="A695">
        <v>2020</v>
      </c>
      <c r="B695">
        <v>12</v>
      </c>
      <c r="C695">
        <v>21</v>
      </c>
      <c r="D695">
        <v>5338.7370000000001</v>
      </c>
    </row>
    <row r="696" spans="1:4" hidden="1">
      <c r="A696">
        <v>2020</v>
      </c>
      <c r="B696">
        <v>12</v>
      </c>
      <c r="C696">
        <v>22</v>
      </c>
      <c r="D696">
        <v>5338.8850000000002</v>
      </c>
    </row>
    <row r="697" spans="1:4" hidden="1">
      <c r="A697">
        <v>2020</v>
      </c>
      <c r="B697">
        <v>12</v>
      </c>
      <c r="C697">
        <v>23</v>
      </c>
      <c r="D697">
        <v>5339.0259999999998</v>
      </c>
    </row>
    <row r="698" spans="1:4" hidden="1">
      <c r="A698">
        <v>2020</v>
      </c>
      <c r="B698">
        <v>12</v>
      </c>
      <c r="C698">
        <v>24</v>
      </c>
      <c r="D698">
        <v>5339.1570000000002</v>
      </c>
    </row>
    <row r="699" spans="1:4" hidden="1">
      <c r="A699">
        <v>2020</v>
      </c>
      <c r="B699">
        <v>12</v>
      </c>
      <c r="C699">
        <v>25</v>
      </c>
      <c r="D699">
        <v>5339.2939999999999</v>
      </c>
    </row>
    <row r="700" spans="1:4" hidden="1">
      <c r="A700">
        <v>2020</v>
      </c>
      <c r="B700">
        <v>12</v>
      </c>
      <c r="C700">
        <v>26</v>
      </c>
      <c r="D700">
        <v>5339.4350000000004</v>
      </c>
    </row>
    <row r="701" spans="1:4" hidden="1">
      <c r="A701">
        <v>2020</v>
      </c>
      <c r="B701">
        <v>12</v>
      </c>
      <c r="C701">
        <v>27</v>
      </c>
      <c r="D701">
        <v>5339.58</v>
      </c>
    </row>
    <row r="702" spans="1:4" hidden="1">
      <c r="A702">
        <v>2020</v>
      </c>
      <c r="B702">
        <v>12</v>
      </c>
      <c r="C702">
        <v>28</v>
      </c>
      <c r="D702">
        <v>5339.7160000000003</v>
      </c>
    </row>
    <row r="703" spans="1:4" hidden="1">
      <c r="A703">
        <v>2020</v>
      </c>
      <c r="B703">
        <v>12</v>
      </c>
      <c r="C703">
        <v>29</v>
      </c>
      <c r="D703">
        <v>5339.8519999999999</v>
      </c>
    </row>
    <row r="704" spans="1:4" hidden="1">
      <c r="A704">
        <v>2020</v>
      </c>
      <c r="B704">
        <v>12</v>
      </c>
      <c r="C704">
        <v>30</v>
      </c>
      <c r="D704">
        <v>5339.982</v>
      </c>
    </row>
    <row r="705" spans="1:4" hidden="1">
      <c r="A705">
        <v>2020</v>
      </c>
      <c r="B705">
        <v>12</v>
      </c>
      <c r="C705">
        <v>31</v>
      </c>
      <c r="D705">
        <v>5340.12</v>
      </c>
    </row>
    <row r="706" spans="1:4" hidden="1">
      <c r="A706">
        <v>2021</v>
      </c>
      <c r="B706">
        <v>1</v>
      </c>
      <c r="C706">
        <v>1</v>
      </c>
      <c r="D706">
        <v>5340.2550000000001</v>
      </c>
    </row>
    <row r="707" spans="1:4" hidden="1">
      <c r="A707">
        <v>2021</v>
      </c>
      <c r="B707">
        <v>1</v>
      </c>
      <c r="C707">
        <v>2</v>
      </c>
      <c r="D707">
        <v>5340.3869999999997</v>
      </c>
    </row>
    <row r="708" spans="1:4" hidden="1">
      <c r="A708">
        <v>2021</v>
      </c>
      <c r="B708">
        <v>1</v>
      </c>
      <c r="C708">
        <v>3</v>
      </c>
      <c r="D708">
        <v>5340.5209999999997</v>
      </c>
    </row>
    <row r="709" spans="1:4" hidden="1">
      <c r="A709">
        <v>2021</v>
      </c>
      <c r="B709">
        <v>1</v>
      </c>
      <c r="C709">
        <v>4</v>
      </c>
      <c r="D709">
        <v>5340.6580000000004</v>
      </c>
    </row>
    <row r="710" spans="1:4" hidden="1">
      <c r="A710">
        <v>2021</v>
      </c>
      <c r="B710">
        <v>1</v>
      </c>
      <c r="C710">
        <v>5</v>
      </c>
      <c r="D710">
        <v>5340.8050000000003</v>
      </c>
    </row>
    <row r="711" spans="1:4" hidden="1">
      <c r="A711">
        <v>2021</v>
      </c>
      <c r="B711">
        <v>1</v>
      </c>
      <c r="C711">
        <v>6</v>
      </c>
      <c r="D711">
        <v>5340.94</v>
      </c>
    </row>
    <row r="712" spans="1:4" hidden="1">
      <c r="A712">
        <v>2021</v>
      </c>
      <c r="B712">
        <v>1</v>
      </c>
      <c r="C712">
        <v>7</v>
      </c>
      <c r="D712">
        <v>5341.0749999999998</v>
      </c>
    </row>
    <row r="713" spans="1:4" hidden="1">
      <c r="A713">
        <v>2021</v>
      </c>
      <c r="B713">
        <v>1</v>
      </c>
      <c r="C713">
        <v>8</v>
      </c>
      <c r="D713">
        <v>5341.2070000000003</v>
      </c>
    </row>
    <row r="714" spans="1:4" hidden="1">
      <c r="A714">
        <v>2021</v>
      </c>
      <c r="B714">
        <v>1</v>
      </c>
      <c r="C714">
        <v>9</v>
      </c>
      <c r="D714">
        <v>5341.34</v>
      </c>
    </row>
    <row r="715" spans="1:4" hidden="1">
      <c r="A715">
        <v>2021</v>
      </c>
      <c r="B715">
        <v>1</v>
      </c>
      <c r="C715">
        <v>10</v>
      </c>
      <c r="D715">
        <v>5341.4719999999998</v>
      </c>
    </row>
    <row r="716" spans="1:4" hidden="1">
      <c r="A716">
        <v>2021</v>
      </c>
      <c r="B716">
        <v>1</v>
      </c>
      <c r="C716">
        <v>11</v>
      </c>
      <c r="D716">
        <v>5341.6</v>
      </c>
    </row>
    <row r="717" spans="1:4" hidden="1">
      <c r="A717">
        <v>2021</v>
      </c>
      <c r="B717">
        <v>1</v>
      </c>
      <c r="C717">
        <v>12</v>
      </c>
      <c r="D717">
        <v>5341.7309999999998</v>
      </c>
    </row>
    <row r="718" spans="1:4" hidden="1">
      <c r="A718">
        <v>2021</v>
      </c>
      <c r="B718">
        <v>1</v>
      </c>
      <c r="C718">
        <v>13</v>
      </c>
      <c r="D718">
        <v>5341.8639999999996</v>
      </c>
    </row>
    <row r="719" spans="1:4" hidden="1">
      <c r="A719">
        <v>2021</v>
      </c>
      <c r="B719">
        <v>1</v>
      </c>
      <c r="C719">
        <v>14</v>
      </c>
      <c r="D719">
        <v>5341.9870000000001</v>
      </c>
    </row>
    <row r="720" spans="1:4" hidden="1">
      <c r="A720">
        <v>2021</v>
      </c>
      <c r="B720">
        <v>1</v>
      </c>
      <c r="C720">
        <v>15</v>
      </c>
      <c r="D720">
        <v>5342.116</v>
      </c>
    </row>
    <row r="721" spans="1:4" hidden="1">
      <c r="A721">
        <v>2021</v>
      </c>
      <c r="B721">
        <v>1</v>
      </c>
      <c r="C721">
        <v>16</v>
      </c>
      <c r="D721">
        <v>5342.2470000000003</v>
      </c>
    </row>
    <row r="722" spans="1:4" hidden="1">
      <c r="A722">
        <v>2021</v>
      </c>
      <c r="B722">
        <v>1</v>
      </c>
      <c r="C722">
        <v>17</v>
      </c>
      <c r="D722">
        <v>5342.3770000000004</v>
      </c>
    </row>
    <row r="723" spans="1:4" hidden="1">
      <c r="A723">
        <v>2021</v>
      </c>
      <c r="B723">
        <v>1</v>
      </c>
      <c r="C723">
        <v>18</v>
      </c>
      <c r="D723">
        <v>5342.509</v>
      </c>
    </row>
    <row r="724" spans="1:4" hidden="1">
      <c r="A724">
        <v>2021</v>
      </c>
      <c r="B724">
        <v>1</v>
      </c>
      <c r="C724">
        <v>19</v>
      </c>
      <c r="D724">
        <v>5342.6450000000004</v>
      </c>
    </row>
    <row r="725" spans="1:4" hidden="1">
      <c r="A725">
        <v>2021</v>
      </c>
      <c r="B725">
        <v>1</v>
      </c>
      <c r="C725">
        <v>20</v>
      </c>
      <c r="D725">
        <v>5342.7629999999999</v>
      </c>
    </row>
    <row r="726" spans="1:4" hidden="1">
      <c r="A726">
        <v>2021</v>
      </c>
      <c r="B726">
        <v>1</v>
      </c>
      <c r="C726">
        <v>21</v>
      </c>
      <c r="D726">
        <v>5342.8919999999998</v>
      </c>
    </row>
    <row r="727" spans="1:4" hidden="1">
      <c r="A727">
        <v>2021</v>
      </c>
      <c r="B727">
        <v>1</v>
      </c>
      <c r="C727">
        <v>22</v>
      </c>
      <c r="D727">
        <v>5343.0209999999997</v>
      </c>
    </row>
    <row r="728" spans="1:4" hidden="1">
      <c r="A728">
        <v>2021</v>
      </c>
      <c r="B728">
        <v>1</v>
      </c>
      <c r="C728">
        <v>23</v>
      </c>
      <c r="D728">
        <v>5343.1790000000001</v>
      </c>
    </row>
    <row r="729" spans="1:4" hidden="1">
      <c r="A729">
        <v>2021</v>
      </c>
      <c r="B729">
        <v>1</v>
      </c>
      <c r="C729">
        <v>24</v>
      </c>
      <c r="D729">
        <v>5343.3209999999999</v>
      </c>
    </row>
    <row r="730" spans="1:4" hidden="1">
      <c r="A730">
        <v>2021</v>
      </c>
      <c r="B730">
        <v>1</v>
      </c>
      <c r="C730">
        <v>25</v>
      </c>
      <c r="D730">
        <v>5343.451</v>
      </c>
    </row>
    <row r="731" spans="1:4" hidden="1">
      <c r="A731">
        <v>2021</v>
      </c>
      <c r="B731">
        <v>1</v>
      </c>
      <c r="C731">
        <v>26</v>
      </c>
      <c r="D731">
        <v>5343.5780000000004</v>
      </c>
    </row>
    <row r="732" spans="1:4" hidden="1">
      <c r="A732">
        <v>2021</v>
      </c>
      <c r="B732">
        <v>1</v>
      </c>
      <c r="C732">
        <v>27</v>
      </c>
      <c r="D732">
        <v>5343.7070000000003</v>
      </c>
    </row>
    <row r="733" spans="1:4" hidden="1">
      <c r="A733">
        <v>2021</v>
      </c>
      <c r="B733">
        <v>1</v>
      </c>
      <c r="C733">
        <v>28</v>
      </c>
      <c r="D733">
        <v>5343.8450000000003</v>
      </c>
    </row>
    <row r="734" spans="1:4" hidden="1">
      <c r="A734">
        <v>2021</v>
      </c>
      <c r="B734">
        <v>1</v>
      </c>
      <c r="C734">
        <v>29</v>
      </c>
      <c r="D734">
        <v>5343.9709999999995</v>
      </c>
    </row>
    <row r="735" spans="1:4" hidden="1">
      <c r="A735">
        <v>2021</v>
      </c>
      <c r="B735">
        <v>1</v>
      </c>
      <c r="C735">
        <v>30</v>
      </c>
      <c r="D735">
        <v>5344.1419999999998</v>
      </c>
    </row>
    <row r="736" spans="1:4" hidden="1">
      <c r="A736">
        <v>2021</v>
      </c>
      <c r="B736">
        <v>1</v>
      </c>
      <c r="C736">
        <v>31</v>
      </c>
      <c r="D736">
        <v>5344.2709999999997</v>
      </c>
    </row>
    <row r="737" spans="1:4" hidden="1">
      <c r="A737">
        <v>2021</v>
      </c>
      <c r="B737">
        <v>2</v>
      </c>
      <c r="C737">
        <v>1</v>
      </c>
      <c r="D737">
        <v>5344.3959999999997</v>
      </c>
    </row>
    <row r="738" spans="1:4" hidden="1">
      <c r="A738">
        <v>2021</v>
      </c>
      <c r="B738">
        <v>2</v>
      </c>
      <c r="C738">
        <v>2</v>
      </c>
      <c r="D738">
        <v>5344.5219999999999</v>
      </c>
    </row>
    <row r="739" spans="1:4" hidden="1">
      <c r="A739">
        <v>2021</v>
      </c>
      <c r="B739">
        <v>2</v>
      </c>
      <c r="C739">
        <v>3</v>
      </c>
      <c r="D739">
        <v>5344.6729999999998</v>
      </c>
    </row>
    <row r="740" spans="1:4" hidden="1">
      <c r="A740">
        <v>2021</v>
      </c>
      <c r="B740">
        <v>2</v>
      </c>
      <c r="C740">
        <v>4</v>
      </c>
      <c r="D740">
        <v>5344.808</v>
      </c>
    </row>
    <row r="741" spans="1:4" hidden="1">
      <c r="A741">
        <v>2021</v>
      </c>
      <c r="B741">
        <v>2</v>
      </c>
      <c r="C741">
        <v>5</v>
      </c>
      <c r="D741">
        <v>5344.951</v>
      </c>
    </row>
    <row r="742" spans="1:4" hidden="1">
      <c r="A742">
        <v>2021</v>
      </c>
      <c r="B742">
        <v>2</v>
      </c>
      <c r="C742">
        <v>6</v>
      </c>
      <c r="D742">
        <v>5345.0940000000001</v>
      </c>
    </row>
    <row r="743" spans="1:4" hidden="1">
      <c r="A743">
        <v>2021</v>
      </c>
      <c r="B743">
        <v>2</v>
      </c>
      <c r="C743">
        <v>7</v>
      </c>
      <c r="D743">
        <v>5345.2190000000001</v>
      </c>
    </row>
    <row r="744" spans="1:4" hidden="1">
      <c r="A744">
        <v>2021</v>
      </c>
      <c r="B744">
        <v>2</v>
      </c>
      <c r="C744">
        <v>8</v>
      </c>
      <c r="D744">
        <v>5345.3379999999997</v>
      </c>
    </row>
    <row r="745" spans="1:4" hidden="1">
      <c r="A745">
        <v>2021</v>
      </c>
      <c r="B745">
        <v>2</v>
      </c>
      <c r="C745">
        <v>9</v>
      </c>
      <c r="D745">
        <v>5345.4610000000002</v>
      </c>
    </row>
    <row r="746" spans="1:4" hidden="1">
      <c r="A746">
        <v>2021</v>
      </c>
      <c r="B746">
        <v>2</v>
      </c>
      <c r="C746">
        <v>10</v>
      </c>
      <c r="D746">
        <v>5345.5889999999999</v>
      </c>
    </row>
    <row r="747" spans="1:4" hidden="1">
      <c r="A747">
        <v>2021</v>
      </c>
      <c r="B747">
        <v>2</v>
      </c>
      <c r="C747">
        <v>11</v>
      </c>
      <c r="D747">
        <v>5345.7129999999997</v>
      </c>
    </row>
    <row r="748" spans="1:4" hidden="1">
      <c r="A748">
        <v>2021</v>
      </c>
      <c r="B748">
        <v>2</v>
      </c>
      <c r="C748">
        <v>12</v>
      </c>
      <c r="D748">
        <v>5345.8710000000001</v>
      </c>
    </row>
    <row r="749" spans="1:4" hidden="1">
      <c r="A749">
        <v>2021</v>
      </c>
      <c r="B749">
        <v>2</v>
      </c>
      <c r="C749">
        <v>13</v>
      </c>
      <c r="D749">
        <v>5346.0360000000001</v>
      </c>
    </row>
    <row r="750" spans="1:4" hidden="1">
      <c r="A750">
        <v>2021</v>
      </c>
      <c r="B750">
        <v>2</v>
      </c>
      <c r="C750">
        <v>14</v>
      </c>
      <c r="D750">
        <v>5346.1809999999996</v>
      </c>
    </row>
    <row r="751" spans="1:4" hidden="1">
      <c r="A751">
        <v>2021</v>
      </c>
      <c r="B751">
        <v>2</v>
      </c>
      <c r="C751">
        <v>15</v>
      </c>
      <c r="D751">
        <v>5346.308</v>
      </c>
    </row>
    <row r="752" spans="1:4" hidden="1">
      <c r="A752">
        <v>2021</v>
      </c>
      <c r="B752">
        <v>2</v>
      </c>
      <c r="C752">
        <v>16</v>
      </c>
      <c r="D752">
        <v>5346.4870000000001</v>
      </c>
    </row>
    <row r="753" spans="1:4" hidden="1">
      <c r="A753">
        <v>2021</v>
      </c>
      <c r="B753">
        <v>2</v>
      </c>
      <c r="C753">
        <v>17</v>
      </c>
      <c r="D753">
        <v>5346.6620000000003</v>
      </c>
    </row>
    <row r="754" spans="1:4" hidden="1">
      <c r="A754">
        <v>2021</v>
      </c>
      <c r="B754">
        <v>2</v>
      </c>
      <c r="C754">
        <v>18</v>
      </c>
      <c r="D754">
        <v>5346.7870000000003</v>
      </c>
    </row>
    <row r="755" spans="1:4" hidden="1">
      <c r="A755">
        <v>2021</v>
      </c>
      <c r="B755">
        <v>2</v>
      </c>
      <c r="C755">
        <v>19</v>
      </c>
      <c r="D755">
        <v>5346.9089999999997</v>
      </c>
    </row>
    <row r="756" spans="1:4" hidden="1">
      <c r="A756">
        <v>2021</v>
      </c>
      <c r="B756">
        <v>2</v>
      </c>
      <c r="C756">
        <v>20</v>
      </c>
      <c r="D756">
        <v>5347.0550000000003</v>
      </c>
    </row>
    <row r="757" spans="1:4" hidden="1">
      <c r="A757">
        <v>2021</v>
      </c>
      <c r="B757">
        <v>2</v>
      </c>
      <c r="C757">
        <v>21</v>
      </c>
      <c r="D757">
        <v>5347.1769999999997</v>
      </c>
    </row>
    <row r="758" spans="1:4" hidden="1">
      <c r="A758">
        <v>2021</v>
      </c>
      <c r="B758">
        <v>2</v>
      </c>
      <c r="C758">
        <v>22</v>
      </c>
      <c r="D758">
        <v>5347.2960000000003</v>
      </c>
    </row>
    <row r="759" spans="1:4" hidden="1">
      <c r="A759">
        <v>2021</v>
      </c>
      <c r="B759">
        <v>2</v>
      </c>
      <c r="C759">
        <v>23</v>
      </c>
      <c r="D759">
        <v>5347.42</v>
      </c>
    </row>
    <row r="760" spans="1:4" hidden="1">
      <c r="A760">
        <v>2021</v>
      </c>
      <c r="B760">
        <v>2</v>
      </c>
      <c r="C760">
        <v>24</v>
      </c>
      <c r="D760">
        <v>5347.5439999999999</v>
      </c>
    </row>
    <row r="761" spans="1:4" hidden="1">
      <c r="A761">
        <v>2021</v>
      </c>
      <c r="B761">
        <v>2</v>
      </c>
      <c r="C761">
        <v>25</v>
      </c>
      <c r="D761">
        <v>5347.6610000000001</v>
      </c>
    </row>
    <row r="762" spans="1:4" hidden="1">
      <c r="A762">
        <v>2021</v>
      </c>
      <c r="B762">
        <v>2</v>
      </c>
      <c r="C762">
        <v>26</v>
      </c>
      <c r="D762">
        <v>5347.7960000000003</v>
      </c>
    </row>
    <row r="763" spans="1:4" hidden="1">
      <c r="A763">
        <v>2021</v>
      </c>
      <c r="B763">
        <v>2</v>
      </c>
      <c r="C763">
        <v>27</v>
      </c>
      <c r="D763">
        <v>5347.9380000000001</v>
      </c>
    </row>
    <row r="764" spans="1:4" hidden="1">
      <c r="A764">
        <v>2021</v>
      </c>
      <c r="B764">
        <v>2</v>
      </c>
      <c r="C764">
        <v>28</v>
      </c>
      <c r="D764">
        <v>5348.067</v>
      </c>
    </row>
    <row r="765" spans="1:4" hidden="1">
      <c r="A765">
        <v>2021</v>
      </c>
      <c r="B765">
        <v>3</v>
      </c>
      <c r="C765">
        <v>1</v>
      </c>
      <c r="D765">
        <v>5348.1840000000002</v>
      </c>
    </row>
    <row r="766" spans="1:4" hidden="1">
      <c r="A766">
        <v>2021</v>
      </c>
      <c r="B766">
        <v>3</v>
      </c>
      <c r="C766">
        <v>2</v>
      </c>
      <c r="D766">
        <v>5348.3010000000004</v>
      </c>
    </row>
    <row r="767" spans="1:4" hidden="1">
      <c r="A767">
        <v>2021</v>
      </c>
      <c r="B767">
        <v>3</v>
      </c>
      <c r="C767">
        <v>3</v>
      </c>
      <c r="D767">
        <v>5348.424</v>
      </c>
    </row>
    <row r="768" spans="1:4" hidden="1">
      <c r="A768">
        <v>2021</v>
      </c>
      <c r="B768">
        <v>3</v>
      </c>
      <c r="C768">
        <v>4</v>
      </c>
      <c r="D768">
        <v>5348.549</v>
      </c>
    </row>
    <row r="769" spans="1:4" hidden="1">
      <c r="A769">
        <v>2021</v>
      </c>
      <c r="B769">
        <v>3</v>
      </c>
      <c r="C769">
        <v>5</v>
      </c>
      <c r="D769">
        <v>5348.6790000000001</v>
      </c>
    </row>
    <row r="770" spans="1:4" hidden="1">
      <c r="A770">
        <v>2021</v>
      </c>
      <c r="B770">
        <v>3</v>
      </c>
      <c r="C770">
        <v>6</v>
      </c>
      <c r="D770">
        <v>5348.82</v>
      </c>
    </row>
    <row r="771" spans="1:4" hidden="1">
      <c r="A771">
        <v>2021</v>
      </c>
      <c r="B771">
        <v>3</v>
      </c>
      <c r="C771">
        <v>7</v>
      </c>
      <c r="D771">
        <v>5348.9570000000003</v>
      </c>
    </row>
    <row r="772" spans="1:4" hidden="1">
      <c r="A772">
        <v>2021</v>
      </c>
      <c r="B772">
        <v>3</v>
      </c>
      <c r="C772">
        <v>8</v>
      </c>
      <c r="D772">
        <v>5349.1059999999998</v>
      </c>
    </row>
    <row r="773" spans="1:4" hidden="1">
      <c r="A773">
        <v>2021</v>
      </c>
      <c r="B773">
        <v>3</v>
      </c>
      <c r="C773">
        <v>9</v>
      </c>
      <c r="D773">
        <v>5349.2749999999996</v>
      </c>
    </row>
    <row r="774" spans="1:4" hidden="1">
      <c r="A774">
        <v>2021</v>
      </c>
      <c r="B774">
        <v>3</v>
      </c>
      <c r="C774">
        <v>10</v>
      </c>
      <c r="D774">
        <v>5349.433</v>
      </c>
    </row>
    <row r="775" spans="1:4" hidden="1">
      <c r="A775">
        <v>2021</v>
      </c>
      <c r="B775">
        <v>3</v>
      </c>
      <c r="C775">
        <v>11</v>
      </c>
      <c r="D775">
        <v>5349.58</v>
      </c>
    </row>
    <row r="776" spans="1:4" hidden="1">
      <c r="A776">
        <v>2021</v>
      </c>
      <c r="B776">
        <v>3</v>
      </c>
      <c r="C776">
        <v>12</v>
      </c>
      <c r="D776">
        <v>5349.7209999999995</v>
      </c>
    </row>
    <row r="777" spans="1:4" hidden="1">
      <c r="A777">
        <v>2021</v>
      </c>
      <c r="B777">
        <v>3</v>
      </c>
      <c r="C777">
        <v>13</v>
      </c>
      <c r="D777">
        <v>5349.8549999999996</v>
      </c>
    </row>
    <row r="778" spans="1:4" hidden="1">
      <c r="A778">
        <v>2021</v>
      </c>
      <c r="B778">
        <v>3</v>
      </c>
      <c r="C778">
        <v>14</v>
      </c>
      <c r="D778">
        <v>5349.9880000000003</v>
      </c>
    </row>
    <row r="779" spans="1:4" hidden="1">
      <c r="A779">
        <v>2021</v>
      </c>
      <c r="B779">
        <v>3</v>
      </c>
      <c r="C779">
        <v>15</v>
      </c>
      <c r="D779">
        <v>5350.1260000000002</v>
      </c>
    </row>
    <row r="780" spans="1:4" hidden="1">
      <c r="A780">
        <v>2021</v>
      </c>
      <c r="B780">
        <v>3</v>
      </c>
      <c r="C780">
        <v>16</v>
      </c>
      <c r="D780">
        <v>5350.2749999999996</v>
      </c>
    </row>
    <row r="781" spans="1:4" hidden="1">
      <c r="A781">
        <v>2021</v>
      </c>
      <c r="B781">
        <v>3</v>
      </c>
      <c r="C781">
        <v>17</v>
      </c>
      <c r="D781">
        <v>5350.424</v>
      </c>
    </row>
    <row r="782" spans="1:4" hidden="1">
      <c r="A782">
        <v>2021</v>
      </c>
      <c r="B782">
        <v>3</v>
      </c>
      <c r="C782">
        <v>18</v>
      </c>
      <c r="D782">
        <v>5350.576</v>
      </c>
    </row>
    <row r="783" spans="1:4" hidden="1">
      <c r="A783">
        <v>2021</v>
      </c>
      <c r="B783">
        <v>3</v>
      </c>
      <c r="C783">
        <v>19</v>
      </c>
      <c r="D783">
        <v>5350.74</v>
      </c>
    </row>
    <row r="784" spans="1:4" hidden="1">
      <c r="A784">
        <v>2021</v>
      </c>
      <c r="B784">
        <v>3</v>
      </c>
      <c r="C784">
        <v>20</v>
      </c>
      <c r="D784">
        <v>5350.9570000000003</v>
      </c>
    </row>
    <row r="785" spans="1:4" hidden="1">
      <c r="A785">
        <v>2021</v>
      </c>
      <c r="B785">
        <v>3</v>
      </c>
      <c r="C785">
        <v>21</v>
      </c>
      <c r="D785">
        <v>5351.1869999999999</v>
      </c>
    </row>
    <row r="786" spans="1:4" hidden="1">
      <c r="A786">
        <v>2021</v>
      </c>
      <c r="B786">
        <v>3</v>
      </c>
      <c r="C786">
        <v>22</v>
      </c>
      <c r="D786">
        <v>5351.3689999999997</v>
      </c>
    </row>
    <row r="787" spans="1:4" hidden="1">
      <c r="A787">
        <v>2021</v>
      </c>
      <c r="B787">
        <v>3</v>
      </c>
      <c r="C787">
        <v>23</v>
      </c>
      <c r="D787">
        <v>5351.5510000000004</v>
      </c>
    </row>
    <row r="788" spans="1:4" hidden="1">
      <c r="A788">
        <v>2021</v>
      </c>
      <c r="B788">
        <v>3</v>
      </c>
      <c r="C788">
        <v>24</v>
      </c>
      <c r="D788">
        <v>5351.7219999999998</v>
      </c>
    </row>
    <row r="789" spans="1:4" hidden="1">
      <c r="A789">
        <v>2021</v>
      </c>
      <c r="B789">
        <v>3</v>
      </c>
      <c r="C789">
        <v>25</v>
      </c>
      <c r="D789">
        <v>5351.8879999999999</v>
      </c>
    </row>
    <row r="790" spans="1:4" hidden="1">
      <c r="A790">
        <v>2021</v>
      </c>
      <c r="B790">
        <v>3</v>
      </c>
      <c r="C790">
        <v>26</v>
      </c>
      <c r="D790">
        <v>5352.058</v>
      </c>
    </row>
    <row r="791" spans="1:4" hidden="1">
      <c r="A791">
        <v>2021</v>
      </c>
      <c r="B791">
        <v>3</v>
      </c>
      <c r="C791">
        <v>27</v>
      </c>
      <c r="D791">
        <v>5352.2120000000004</v>
      </c>
    </row>
    <row r="792" spans="1:4" hidden="1">
      <c r="A792">
        <v>2021</v>
      </c>
      <c r="B792">
        <v>3</v>
      </c>
      <c r="C792">
        <v>28</v>
      </c>
      <c r="D792">
        <v>5352.37</v>
      </c>
    </row>
    <row r="793" spans="1:4" hidden="1">
      <c r="A793">
        <v>2021</v>
      </c>
      <c r="B793">
        <v>3</v>
      </c>
      <c r="C793">
        <v>29</v>
      </c>
      <c r="D793">
        <v>5352.5420000000004</v>
      </c>
    </row>
    <row r="794" spans="1:4" hidden="1">
      <c r="A794">
        <v>2021</v>
      </c>
      <c r="B794">
        <v>3</v>
      </c>
      <c r="C794">
        <v>30</v>
      </c>
      <c r="D794">
        <v>5352.7</v>
      </c>
    </row>
    <row r="795" spans="1:4" hidden="1">
      <c r="A795">
        <v>2021</v>
      </c>
      <c r="B795">
        <v>3</v>
      </c>
      <c r="C795">
        <v>31</v>
      </c>
      <c r="D795">
        <v>5352.86</v>
      </c>
    </row>
    <row r="796" spans="1:4" hidden="1">
      <c r="A796">
        <v>2021</v>
      </c>
      <c r="B796">
        <v>4</v>
      </c>
      <c r="C796">
        <v>1</v>
      </c>
      <c r="D796">
        <v>5353.0230000000001</v>
      </c>
    </row>
    <row r="797" spans="1:4" hidden="1">
      <c r="A797">
        <v>2021</v>
      </c>
      <c r="B797">
        <v>4</v>
      </c>
      <c r="C797">
        <v>2</v>
      </c>
      <c r="D797">
        <v>5353.1940000000004</v>
      </c>
    </row>
    <row r="798" spans="1:4" hidden="1">
      <c r="A798">
        <v>2021</v>
      </c>
      <c r="B798">
        <v>4</v>
      </c>
      <c r="C798">
        <v>3</v>
      </c>
      <c r="D798">
        <v>5353.38</v>
      </c>
    </row>
    <row r="799" spans="1:4" hidden="1">
      <c r="A799">
        <v>2021</v>
      </c>
      <c r="B799">
        <v>4</v>
      </c>
      <c r="C799">
        <v>4</v>
      </c>
      <c r="D799">
        <v>5353.5460000000003</v>
      </c>
    </row>
    <row r="800" spans="1:4" hidden="1">
      <c r="A800">
        <v>2021</v>
      </c>
      <c r="B800">
        <v>4</v>
      </c>
      <c r="C800">
        <v>5</v>
      </c>
      <c r="D800">
        <v>5353.77</v>
      </c>
    </row>
    <row r="801" spans="1:4" hidden="1">
      <c r="A801">
        <v>2021</v>
      </c>
      <c r="B801">
        <v>4</v>
      </c>
      <c r="C801">
        <v>6</v>
      </c>
      <c r="D801">
        <v>5354.1729999999998</v>
      </c>
    </row>
    <row r="802" spans="1:4" hidden="1">
      <c r="A802">
        <v>2021</v>
      </c>
      <c r="B802">
        <v>4</v>
      </c>
      <c r="C802">
        <v>7</v>
      </c>
      <c r="D802">
        <v>5354.5169999999998</v>
      </c>
    </row>
    <row r="803" spans="1:4" hidden="1">
      <c r="A803">
        <v>2021</v>
      </c>
      <c r="B803">
        <v>4</v>
      </c>
      <c r="C803">
        <v>8</v>
      </c>
      <c r="D803">
        <v>5354.9160000000002</v>
      </c>
    </row>
    <row r="804" spans="1:4" hidden="1">
      <c r="A804">
        <v>2021</v>
      </c>
      <c r="B804">
        <v>4</v>
      </c>
      <c r="C804">
        <v>9</v>
      </c>
      <c r="D804">
        <v>5355.1319999999996</v>
      </c>
    </row>
    <row r="805" spans="1:4" hidden="1">
      <c r="A805">
        <v>2021</v>
      </c>
      <c r="B805">
        <v>4</v>
      </c>
      <c r="C805">
        <v>10</v>
      </c>
      <c r="D805">
        <v>5355.2730000000001</v>
      </c>
    </row>
    <row r="806" spans="1:4" hidden="1">
      <c r="A806">
        <v>2021</v>
      </c>
      <c r="B806">
        <v>4</v>
      </c>
      <c r="C806">
        <v>11</v>
      </c>
      <c r="D806">
        <v>5355.7979999999998</v>
      </c>
    </row>
    <row r="807" spans="1:4" hidden="1">
      <c r="A807">
        <v>2021</v>
      </c>
      <c r="B807">
        <v>4</v>
      </c>
      <c r="C807">
        <v>12</v>
      </c>
      <c r="D807">
        <v>5356.0910000000003</v>
      </c>
    </row>
    <row r="808" spans="1:4" hidden="1">
      <c r="A808">
        <v>2021</v>
      </c>
      <c r="B808">
        <v>4</v>
      </c>
      <c r="C808">
        <v>13</v>
      </c>
      <c r="D808">
        <v>5356.41</v>
      </c>
    </row>
    <row r="809" spans="1:4" hidden="1">
      <c r="A809">
        <v>2021</v>
      </c>
      <c r="B809">
        <v>4</v>
      </c>
      <c r="C809">
        <v>14</v>
      </c>
      <c r="D809">
        <v>5356.7169999999996</v>
      </c>
    </row>
    <row r="810" spans="1:4" hidden="1">
      <c r="A810">
        <v>2021</v>
      </c>
      <c r="B810">
        <v>4</v>
      </c>
      <c r="C810">
        <v>15</v>
      </c>
      <c r="D810">
        <v>5357.0079999999998</v>
      </c>
    </row>
    <row r="811" spans="1:4" hidden="1">
      <c r="A811">
        <v>2021</v>
      </c>
      <c r="B811">
        <v>4</v>
      </c>
      <c r="C811">
        <v>16</v>
      </c>
      <c r="D811">
        <v>5357.2749999999996</v>
      </c>
    </row>
    <row r="812" spans="1:4" hidden="1">
      <c r="A812">
        <v>2021</v>
      </c>
      <c r="B812">
        <v>4</v>
      </c>
      <c r="C812">
        <v>17</v>
      </c>
      <c r="D812">
        <v>5357.5240000000003</v>
      </c>
    </row>
    <row r="813" spans="1:4" hidden="1">
      <c r="A813">
        <v>2021</v>
      </c>
      <c r="B813">
        <v>4</v>
      </c>
      <c r="C813">
        <v>18</v>
      </c>
      <c r="D813">
        <v>5357.7610000000004</v>
      </c>
    </row>
    <row r="814" spans="1:4" hidden="1">
      <c r="A814">
        <v>2021</v>
      </c>
      <c r="B814">
        <v>4</v>
      </c>
      <c r="C814">
        <v>19</v>
      </c>
      <c r="D814">
        <v>5358.0159999999996</v>
      </c>
    </row>
    <row r="815" spans="1:4" hidden="1">
      <c r="A815">
        <v>2021</v>
      </c>
      <c r="B815">
        <v>4</v>
      </c>
      <c r="C815">
        <v>20</v>
      </c>
      <c r="D815">
        <v>5358.2809999999999</v>
      </c>
    </row>
    <row r="816" spans="1:4" hidden="1">
      <c r="A816">
        <v>2021</v>
      </c>
      <c r="B816">
        <v>4</v>
      </c>
      <c r="C816">
        <v>21</v>
      </c>
      <c r="D816">
        <v>5358.59</v>
      </c>
    </row>
    <row r="817" spans="1:4" hidden="1">
      <c r="A817">
        <v>2021</v>
      </c>
      <c r="B817">
        <v>4</v>
      </c>
      <c r="C817">
        <v>22</v>
      </c>
      <c r="D817">
        <v>5358.7910000000002</v>
      </c>
    </row>
    <row r="818" spans="1:4" hidden="1">
      <c r="A818">
        <v>2021</v>
      </c>
      <c r="B818">
        <v>4</v>
      </c>
      <c r="C818">
        <v>23</v>
      </c>
      <c r="D818">
        <v>5359.0720000000001</v>
      </c>
    </row>
    <row r="819" spans="1:4" hidden="1">
      <c r="A819">
        <v>2021</v>
      </c>
      <c r="B819">
        <v>4</v>
      </c>
      <c r="C819">
        <v>24</v>
      </c>
      <c r="D819">
        <v>5359.3670000000002</v>
      </c>
    </row>
    <row r="820" spans="1:4" hidden="1">
      <c r="A820">
        <v>2021</v>
      </c>
      <c r="B820">
        <v>4</v>
      </c>
      <c r="C820">
        <v>25</v>
      </c>
      <c r="D820">
        <v>5359.6840000000002</v>
      </c>
    </row>
    <row r="821" spans="1:4" hidden="1">
      <c r="A821">
        <v>2021</v>
      </c>
      <c r="B821">
        <v>4</v>
      </c>
      <c r="C821">
        <v>26</v>
      </c>
      <c r="D821">
        <v>5360.0720000000001</v>
      </c>
    </row>
    <row r="822" spans="1:4" hidden="1">
      <c r="A822">
        <v>2021</v>
      </c>
      <c r="B822">
        <v>4</v>
      </c>
      <c r="C822">
        <v>27</v>
      </c>
      <c r="D822">
        <v>5360.4780000000001</v>
      </c>
    </row>
    <row r="823" spans="1:4" hidden="1">
      <c r="A823">
        <v>2021</v>
      </c>
      <c r="B823">
        <v>4</v>
      </c>
      <c r="C823">
        <v>28</v>
      </c>
      <c r="D823">
        <v>5360.8310000000001</v>
      </c>
    </row>
    <row r="824" spans="1:4" hidden="1">
      <c r="A824">
        <v>2021</v>
      </c>
      <c r="B824">
        <v>4</v>
      </c>
      <c r="C824">
        <v>29</v>
      </c>
      <c r="D824">
        <v>5361.1909999999998</v>
      </c>
    </row>
    <row r="825" spans="1:4" hidden="1">
      <c r="A825">
        <v>2021</v>
      </c>
      <c r="B825">
        <v>4</v>
      </c>
      <c r="C825">
        <v>30</v>
      </c>
      <c r="D825">
        <v>5361.6009999999997</v>
      </c>
    </row>
    <row r="826" spans="1:4" hidden="1">
      <c r="A826">
        <v>2021</v>
      </c>
      <c r="B826">
        <v>5</v>
      </c>
      <c r="C826">
        <v>1</v>
      </c>
      <c r="D826">
        <v>5362.08</v>
      </c>
    </row>
    <row r="827" spans="1:4" hidden="1">
      <c r="A827">
        <v>2021</v>
      </c>
      <c r="B827">
        <v>5</v>
      </c>
      <c r="C827">
        <v>2</v>
      </c>
      <c r="D827">
        <v>5362.5860000000002</v>
      </c>
    </row>
    <row r="828" spans="1:4" hidden="1">
      <c r="A828">
        <v>2021</v>
      </c>
      <c r="B828">
        <v>5</v>
      </c>
      <c r="C828">
        <v>3</v>
      </c>
      <c r="D828">
        <v>5363.0739999999996</v>
      </c>
    </row>
    <row r="829" spans="1:4" hidden="1">
      <c r="A829">
        <v>2021</v>
      </c>
      <c r="B829">
        <v>5</v>
      </c>
      <c r="C829">
        <v>4</v>
      </c>
      <c r="D829">
        <v>5363.5159999999996</v>
      </c>
    </row>
    <row r="830" spans="1:4" hidden="1">
      <c r="A830">
        <v>2021</v>
      </c>
      <c r="B830">
        <v>5</v>
      </c>
      <c r="C830">
        <v>5</v>
      </c>
      <c r="D830">
        <v>5363.9179999999997</v>
      </c>
    </row>
    <row r="831" spans="1:4" hidden="1">
      <c r="A831">
        <v>2021</v>
      </c>
      <c r="B831">
        <v>5</v>
      </c>
      <c r="C831">
        <v>6</v>
      </c>
      <c r="D831">
        <v>5364.2979999999998</v>
      </c>
    </row>
    <row r="832" spans="1:4" hidden="1">
      <c r="A832">
        <v>2021</v>
      </c>
      <c r="B832">
        <v>5</v>
      </c>
      <c r="C832">
        <v>7</v>
      </c>
      <c r="D832">
        <v>5364.6760000000004</v>
      </c>
    </row>
    <row r="833" spans="1:4" hidden="1">
      <c r="A833">
        <v>2021</v>
      </c>
      <c r="B833">
        <v>5</v>
      </c>
      <c r="C833">
        <v>8</v>
      </c>
      <c r="D833">
        <v>5365.049</v>
      </c>
    </row>
    <row r="834" spans="1:4" hidden="1">
      <c r="A834">
        <v>2021</v>
      </c>
      <c r="B834">
        <v>5</v>
      </c>
      <c r="C834">
        <v>9</v>
      </c>
      <c r="D834">
        <v>5365.3090000000002</v>
      </c>
    </row>
    <row r="835" spans="1:4" hidden="1">
      <c r="A835">
        <v>2021</v>
      </c>
      <c r="B835">
        <v>5</v>
      </c>
      <c r="C835">
        <v>10</v>
      </c>
      <c r="D835">
        <v>5365.5330000000004</v>
      </c>
    </row>
    <row r="836" spans="1:4" hidden="1">
      <c r="A836">
        <v>2021</v>
      </c>
      <c r="B836">
        <v>5</v>
      </c>
      <c r="C836">
        <v>11</v>
      </c>
      <c r="D836">
        <v>5365.7290000000003</v>
      </c>
    </row>
    <row r="837" spans="1:4" hidden="1">
      <c r="A837">
        <v>2021</v>
      </c>
      <c r="B837">
        <v>5</v>
      </c>
      <c r="C837">
        <v>12</v>
      </c>
      <c r="D837">
        <v>5365.87</v>
      </c>
    </row>
    <row r="838" spans="1:4" hidden="1">
      <c r="A838">
        <v>2021</v>
      </c>
      <c r="B838">
        <v>5</v>
      </c>
      <c r="C838">
        <v>13</v>
      </c>
      <c r="D838">
        <v>5365.942</v>
      </c>
    </row>
    <row r="839" spans="1:4" hidden="1">
      <c r="A839">
        <v>2021</v>
      </c>
      <c r="B839">
        <v>5</v>
      </c>
      <c r="C839">
        <v>14</v>
      </c>
      <c r="D839">
        <v>5365.8670000000002</v>
      </c>
    </row>
    <row r="840" spans="1:4" hidden="1">
      <c r="A840">
        <v>2021</v>
      </c>
      <c r="B840">
        <v>5</v>
      </c>
      <c r="C840">
        <v>15</v>
      </c>
      <c r="D840">
        <v>5365.6670000000004</v>
      </c>
    </row>
    <row r="841" spans="1:4" hidden="1">
      <c r="A841">
        <v>2021</v>
      </c>
      <c r="B841">
        <v>5</v>
      </c>
      <c r="C841">
        <v>16</v>
      </c>
      <c r="D841">
        <v>5365.3739999999998</v>
      </c>
    </row>
    <row r="842" spans="1:4" hidden="1">
      <c r="A842">
        <v>2021</v>
      </c>
      <c r="B842">
        <v>5</v>
      </c>
      <c r="C842">
        <v>17</v>
      </c>
      <c r="D842">
        <v>5365.067</v>
      </c>
    </row>
    <row r="843" spans="1:4" hidden="1">
      <c r="A843">
        <v>2021</v>
      </c>
      <c r="B843">
        <v>5</v>
      </c>
      <c r="C843">
        <v>18</v>
      </c>
      <c r="D843">
        <v>5364.6459999999997</v>
      </c>
    </row>
    <row r="844" spans="1:4" hidden="1">
      <c r="A844">
        <v>2021</v>
      </c>
      <c r="B844">
        <v>5</v>
      </c>
      <c r="C844">
        <v>19</v>
      </c>
      <c r="D844">
        <v>5364.1220000000003</v>
      </c>
    </row>
    <row r="845" spans="1:4" hidden="1">
      <c r="A845">
        <v>2021</v>
      </c>
      <c r="B845">
        <v>5</v>
      </c>
      <c r="C845">
        <v>20</v>
      </c>
      <c r="D845">
        <v>5363.5559999999996</v>
      </c>
    </row>
    <row r="846" spans="1:4" hidden="1">
      <c r="A846">
        <v>2021</v>
      </c>
      <c r="B846">
        <v>5</v>
      </c>
      <c r="C846">
        <v>21</v>
      </c>
      <c r="D846">
        <v>5362.98</v>
      </c>
    </row>
    <row r="847" spans="1:4" hidden="1">
      <c r="A847">
        <v>2021</v>
      </c>
      <c r="B847">
        <v>5</v>
      </c>
      <c r="C847">
        <v>22</v>
      </c>
      <c r="D847">
        <v>5362.451</v>
      </c>
    </row>
    <row r="848" spans="1:4" hidden="1">
      <c r="A848">
        <v>2021</v>
      </c>
      <c r="B848">
        <v>5</v>
      </c>
      <c r="C848">
        <v>23</v>
      </c>
      <c r="D848">
        <v>5361.942</v>
      </c>
    </row>
    <row r="849" spans="1:4" hidden="1">
      <c r="A849">
        <v>2021</v>
      </c>
      <c r="B849">
        <v>5</v>
      </c>
      <c r="C849">
        <v>24</v>
      </c>
      <c r="D849">
        <v>5361.5029999999997</v>
      </c>
    </row>
    <row r="850" spans="1:4" hidden="1">
      <c r="A850">
        <v>2021</v>
      </c>
      <c r="B850">
        <v>5</v>
      </c>
      <c r="C850">
        <v>25</v>
      </c>
      <c r="D850">
        <v>5361.1289999999999</v>
      </c>
    </row>
    <row r="851" spans="1:4" hidden="1">
      <c r="A851">
        <v>2021</v>
      </c>
      <c r="B851">
        <v>5</v>
      </c>
      <c r="C851">
        <v>26</v>
      </c>
      <c r="D851">
        <v>5360.7449999999999</v>
      </c>
    </row>
    <row r="852" spans="1:4" hidden="1">
      <c r="A852">
        <v>2021</v>
      </c>
      <c r="B852">
        <v>5</v>
      </c>
      <c r="C852">
        <v>27</v>
      </c>
      <c r="D852">
        <v>5360.3339999999998</v>
      </c>
    </row>
    <row r="853" spans="1:4" hidden="1">
      <c r="A853">
        <v>2021</v>
      </c>
      <c r="B853">
        <v>5</v>
      </c>
      <c r="C853">
        <v>28</v>
      </c>
      <c r="D853">
        <v>5359.875</v>
      </c>
    </row>
    <row r="854" spans="1:4" hidden="1">
      <c r="A854">
        <v>2021</v>
      </c>
      <c r="B854">
        <v>5</v>
      </c>
      <c r="C854">
        <v>29</v>
      </c>
      <c r="D854">
        <v>5359.47</v>
      </c>
    </row>
    <row r="855" spans="1:4" hidden="1">
      <c r="A855">
        <v>2021</v>
      </c>
      <c r="B855">
        <v>5</v>
      </c>
      <c r="C855">
        <v>30</v>
      </c>
      <c r="D855">
        <v>5359.0659999999998</v>
      </c>
    </row>
    <row r="856" spans="1:4" hidden="1">
      <c r="A856">
        <v>2021</v>
      </c>
      <c r="B856">
        <v>5</v>
      </c>
      <c r="C856">
        <v>31</v>
      </c>
      <c r="D856">
        <v>5358.643</v>
      </c>
    </row>
    <row r="857" spans="1:4" hidden="1">
      <c r="A857">
        <v>2021</v>
      </c>
      <c r="B857">
        <v>6</v>
      </c>
      <c r="C857">
        <v>1</v>
      </c>
      <c r="D857">
        <v>5358.22</v>
      </c>
    </row>
    <row r="858" spans="1:4" hidden="1">
      <c r="A858">
        <v>2021</v>
      </c>
      <c r="B858">
        <v>6</v>
      </c>
      <c r="C858">
        <v>2</v>
      </c>
      <c r="D858">
        <v>5357.8289999999997</v>
      </c>
    </row>
    <row r="859" spans="1:4" hidden="1">
      <c r="A859">
        <v>2021</v>
      </c>
      <c r="B859">
        <v>6</v>
      </c>
      <c r="C859">
        <v>3</v>
      </c>
      <c r="D859">
        <v>5357.4120000000003</v>
      </c>
    </row>
    <row r="860" spans="1:4" hidden="1">
      <c r="A860">
        <v>2021</v>
      </c>
      <c r="B860">
        <v>6</v>
      </c>
      <c r="C860">
        <v>4</v>
      </c>
      <c r="D860">
        <v>5357.0150000000003</v>
      </c>
    </row>
    <row r="861" spans="1:4" hidden="1">
      <c r="A861">
        <v>2021</v>
      </c>
      <c r="B861">
        <v>6</v>
      </c>
      <c r="C861">
        <v>5</v>
      </c>
      <c r="D861">
        <v>5356.6220000000003</v>
      </c>
    </row>
    <row r="862" spans="1:4" hidden="1">
      <c r="A862">
        <v>2021</v>
      </c>
      <c r="B862">
        <v>6</v>
      </c>
      <c r="C862">
        <v>6</v>
      </c>
      <c r="D862">
        <v>5356.1880000000001</v>
      </c>
    </row>
    <row r="863" spans="1:4" hidden="1">
      <c r="A863">
        <v>2021</v>
      </c>
      <c r="B863">
        <v>6</v>
      </c>
      <c r="C863">
        <v>7</v>
      </c>
      <c r="D863">
        <v>5355.7359999999999</v>
      </c>
    </row>
    <row r="864" spans="1:4" hidden="1">
      <c r="A864">
        <v>2021</v>
      </c>
      <c r="B864">
        <v>6</v>
      </c>
      <c r="C864">
        <v>8</v>
      </c>
      <c r="D864">
        <v>5355.2579999999998</v>
      </c>
    </row>
    <row r="865" spans="1:4" hidden="1">
      <c r="A865">
        <v>2021</v>
      </c>
      <c r="B865">
        <v>6</v>
      </c>
      <c r="C865">
        <v>9</v>
      </c>
      <c r="D865">
        <v>5354.8249999999998</v>
      </c>
    </row>
    <row r="866" spans="1:4" hidden="1">
      <c r="A866">
        <v>2021</v>
      </c>
      <c r="B866">
        <v>6</v>
      </c>
      <c r="C866">
        <v>10</v>
      </c>
      <c r="D866">
        <v>5354.4359999999997</v>
      </c>
    </row>
    <row r="867" spans="1:4" hidden="1">
      <c r="A867">
        <v>2021</v>
      </c>
      <c r="B867">
        <v>6</v>
      </c>
      <c r="C867">
        <v>11</v>
      </c>
      <c r="D867">
        <v>5354.0770000000002</v>
      </c>
    </row>
    <row r="868" spans="1:4" hidden="1">
      <c r="A868">
        <v>2021</v>
      </c>
      <c r="B868">
        <v>6</v>
      </c>
      <c r="C868">
        <v>12</v>
      </c>
      <c r="D868">
        <v>5353.6689999999999</v>
      </c>
    </row>
    <row r="869" spans="1:4" hidden="1">
      <c r="A869">
        <v>2021</v>
      </c>
      <c r="B869">
        <v>6</v>
      </c>
      <c r="C869">
        <v>13</v>
      </c>
      <c r="D869">
        <v>5353.2049999999999</v>
      </c>
    </row>
    <row r="870" spans="1:4" hidden="1">
      <c r="A870">
        <v>2021</v>
      </c>
      <c r="B870">
        <v>6</v>
      </c>
      <c r="C870">
        <v>14</v>
      </c>
      <c r="D870">
        <v>5352.68</v>
      </c>
    </row>
    <row r="871" spans="1:4" hidden="1">
      <c r="A871">
        <v>2021</v>
      </c>
      <c r="B871">
        <v>6</v>
      </c>
      <c r="C871">
        <v>15</v>
      </c>
      <c r="D871">
        <v>5352.0609999999997</v>
      </c>
    </row>
    <row r="872" spans="1:4" hidden="1">
      <c r="A872">
        <v>2021</v>
      </c>
      <c r="B872">
        <v>6</v>
      </c>
      <c r="C872">
        <v>16</v>
      </c>
      <c r="D872">
        <v>5351.34</v>
      </c>
    </row>
    <row r="873" spans="1:4" hidden="1">
      <c r="A873">
        <v>2021</v>
      </c>
      <c r="B873">
        <v>6</v>
      </c>
      <c r="C873">
        <v>17</v>
      </c>
      <c r="D873">
        <v>5350.5910000000003</v>
      </c>
    </row>
    <row r="874" spans="1:4" hidden="1">
      <c r="A874">
        <v>2021</v>
      </c>
      <c r="B874">
        <v>6</v>
      </c>
      <c r="C874">
        <v>18</v>
      </c>
      <c r="D874">
        <v>5349.8190000000004</v>
      </c>
    </row>
    <row r="875" spans="1:4" hidden="1">
      <c r="A875">
        <v>2021</v>
      </c>
      <c r="B875">
        <v>6</v>
      </c>
      <c r="C875">
        <v>19</v>
      </c>
      <c r="D875">
        <v>5349.1059999999998</v>
      </c>
    </row>
    <row r="876" spans="1:4" hidden="1">
      <c r="A876">
        <v>2021</v>
      </c>
      <c r="B876">
        <v>6</v>
      </c>
      <c r="C876">
        <v>20</v>
      </c>
      <c r="D876">
        <v>5348.402</v>
      </c>
    </row>
    <row r="877" spans="1:4" hidden="1">
      <c r="A877">
        <v>2021</v>
      </c>
      <c r="B877">
        <v>6</v>
      </c>
      <c r="C877">
        <v>21</v>
      </c>
      <c r="D877">
        <v>5347.6869999999999</v>
      </c>
    </row>
    <row r="878" spans="1:4" hidden="1">
      <c r="A878">
        <v>2021</v>
      </c>
      <c r="B878">
        <v>6</v>
      </c>
      <c r="C878">
        <v>22</v>
      </c>
      <c r="D878">
        <v>5346.9740000000002</v>
      </c>
    </row>
    <row r="879" spans="1:4" hidden="1">
      <c r="A879">
        <v>2021</v>
      </c>
      <c r="B879">
        <v>6</v>
      </c>
      <c r="C879">
        <v>23</v>
      </c>
      <c r="D879">
        <v>5346.2560000000003</v>
      </c>
    </row>
    <row r="880" spans="1:4" hidden="1">
      <c r="A880">
        <v>2021</v>
      </c>
      <c r="B880">
        <v>6</v>
      </c>
      <c r="C880">
        <v>24</v>
      </c>
      <c r="D880">
        <v>5345.4989999999998</v>
      </c>
    </row>
    <row r="881" spans="1:4" hidden="1">
      <c r="A881">
        <v>2021</v>
      </c>
      <c r="B881">
        <v>6</v>
      </c>
      <c r="C881">
        <v>25</v>
      </c>
      <c r="D881">
        <v>5344.7439999999997</v>
      </c>
    </row>
    <row r="882" spans="1:4" hidden="1">
      <c r="A882">
        <v>2021</v>
      </c>
      <c r="B882">
        <v>6</v>
      </c>
      <c r="C882">
        <v>26</v>
      </c>
      <c r="D882">
        <v>5343.9840000000004</v>
      </c>
    </row>
    <row r="883" spans="1:4" hidden="1">
      <c r="A883">
        <v>2021</v>
      </c>
      <c r="B883">
        <v>6</v>
      </c>
      <c r="C883">
        <v>27</v>
      </c>
      <c r="D883">
        <v>5343.2139999999999</v>
      </c>
    </row>
    <row r="884" spans="1:4" hidden="1">
      <c r="A884">
        <v>2021</v>
      </c>
      <c r="B884">
        <v>6</v>
      </c>
      <c r="C884">
        <v>28</v>
      </c>
      <c r="D884">
        <v>5342.5</v>
      </c>
    </row>
    <row r="885" spans="1:4" hidden="1">
      <c r="A885">
        <v>2021</v>
      </c>
      <c r="B885">
        <v>6</v>
      </c>
      <c r="C885">
        <v>29</v>
      </c>
      <c r="D885">
        <v>5342.21</v>
      </c>
    </row>
    <row r="886" spans="1:4" hidden="1">
      <c r="A886">
        <v>2021</v>
      </c>
      <c r="B886">
        <v>6</v>
      </c>
      <c r="C886">
        <v>30</v>
      </c>
      <c r="D886">
        <v>5341.942</v>
      </c>
    </row>
    <row r="887" spans="1:4" hidden="1">
      <c r="A887">
        <v>2021</v>
      </c>
      <c r="B887">
        <v>7</v>
      </c>
      <c r="C887">
        <v>1</v>
      </c>
      <c r="D887">
        <v>5341.2290000000003</v>
      </c>
    </row>
    <row r="888" spans="1:4" hidden="1">
      <c r="A888">
        <v>2021</v>
      </c>
      <c r="B888">
        <v>7</v>
      </c>
      <c r="C888">
        <v>2</v>
      </c>
      <c r="D888">
        <v>5340.3969999999999</v>
      </c>
    </row>
    <row r="889" spans="1:4" hidden="1">
      <c r="A889">
        <v>2021</v>
      </c>
      <c r="B889">
        <v>7</v>
      </c>
      <c r="C889">
        <v>3</v>
      </c>
      <c r="D889">
        <v>5339.5950000000003</v>
      </c>
    </row>
    <row r="890" spans="1:4" hidden="1">
      <c r="A890">
        <v>2021</v>
      </c>
      <c r="B890">
        <v>7</v>
      </c>
      <c r="C890">
        <v>4</v>
      </c>
      <c r="D890">
        <v>5338.8040000000001</v>
      </c>
    </row>
    <row r="891" spans="1:4" hidden="1">
      <c r="A891">
        <v>2021</v>
      </c>
      <c r="B891">
        <v>7</v>
      </c>
      <c r="C891">
        <v>5</v>
      </c>
      <c r="D891">
        <v>5338.0339999999997</v>
      </c>
    </row>
    <row r="892" spans="1:4" hidden="1">
      <c r="A892">
        <v>2021</v>
      </c>
      <c r="B892">
        <v>7</v>
      </c>
      <c r="C892">
        <v>6</v>
      </c>
      <c r="D892">
        <v>5337.3</v>
      </c>
    </row>
    <row r="893" spans="1:4" hidden="1">
      <c r="A893">
        <v>2021</v>
      </c>
      <c r="B893">
        <v>7</v>
      </c>
      <c r="C893">
        <v>7</v>
      </c>
      <c r="D893">
        <v>5336.5119999999997</v>
      </c>
    </row>
    <row r="894" spans="1:4" hidden="1">
      <c r="A894">
        <v>2021</v>
      </c>
      <c r="B894">
        <v>7</v>
      </c>
      <c r="C894">
        <v>8</v>
      </c>
      <c r="D894">
        <v>5335.674</v>
      </c>
    </row>
    <row r="895" spans="1:4" hidden="1">
      <c r="A895">
        <v>2021</v>
      </c>
      <c r="B895">
        <v>7</v>
      </c>
      <c r="C895">
        <v>9</v>
      </c>
      <c r="D895">
        <v>5334.875</v>
      </c>
    </row>
    <row r="896" spans="1:4" hidden="1">
      <c r="A896">
        <v>2021</v>
      </c>
      <c r="B896">
        <v>7</v>
      </c>
      <c r="C896">
        <v>10</v>
      </c>
      <c r="D896">
        <v>5334.1019999999999</v>
      </c>
    </row>
    <row r="897" spans="1:4" hidden="1">
      <c r="A897">
        <v>2021</v>
      </c>
      <c r="B897">
        <v>7</v>
      </c>
      <c r="C897">
        <v>11</v>
      </c>
      <c r="D897">
        <v>5333.3789999999999</v>
      </c>
    </row>
    <row r="898" spans="1:4" hidden="1">
      <c r="A898">
        <v>2021</v>
      </c>
      <c r="B898">
        <v>7</v>
      </c>
      <c r="C898">
        <v>12</v>
      </c>
      <c r="D898">
        <v>5332.6390000000001</v>
      </c>
    </row>
    <row r="899" spans="1:4" hidden="1">
      <c r="A899">
        <v>2021</v>
      </c>
      <c r="B899">
        <v>7</v>
      </c>
      <c r="C899">
        <v>13</v>
      </c>
      <c r="D899">
        <v>5331.8419999999996</v>
      </c>
    </row>
    <row r="900" spans="1:4" hidden="1">
      <c r="A900">
        <v>2021</v>
      </c>
      <c r="B900">
        <v>7</v>
      </c>
      <c r="C900">
        <v>14</v>
      </c>
      <c r="D900">
        <v>5331.0619999999999</v>
      </c>
    </row>
    <row r="901" spans="1:4" hidden="1">
      <c r="A901">
        <v>2021</v>
      </c>
      <c r="B901">
        <v>7</v>
      </c>
      <c r="C901">
        <v>15</v>
      </c>
      <c r="D901">
        <v>5330.2889999999998</v>
      </c>
    </row>
    <row r="902" spans="1:4" hidden="1">
      <c r="A902">
        <v>2021</v>
      </c>
      <c r="B902">
        <v>7</v>
      </c>
      <c r="C902">
        <v>16</v>
      </c>
      <c r="D902">
        <v>5329.51</v>
      </c>
    </row>
    <row r="903" spans="1:4" hidden="1">
      <c r="A903">
        <v>2021</v>
      </c>
      <c r="B903">
        <v>7</v>
      </c>
      <c r="C903">
        <v>17</v>
      </c>
      <c r="D903">
        <v>5328.7160000000003</v>
      </c>
    </row>
    <row r="904" spans="1:4" hidden="1">
      <c r="A904">
        <v>2021</v>
      </c>
      <c r="B904">
        <v>7</v>
      </c>
      <c r="C904">
        <v>18</v>
      </c>
      <c r="D904">
        <v>5327.8879999999999</v>
      </c>
    </row>
    <row r="905" spans="1:4" hidden="1">
      <c r="A905">
        <v>2021</v>
      </c>
      <c r="B905">
        <v>7</v>
      </c>
      <c r="C905">
        <v>19</v>
      </c>
      <c r="D905">
        <v>5327.049</v>
      </c>
    </row>
    <row r="906" spans="1:4" hidden="1">
      <c r="A906">
        <v>2021</v>
      </c>
      <c r="B906">
        <v>7</v>
      </c>
      <c r="C906">
        <v>20</v>
      </c>
      <c r="D906">
        <v>5326.1670000000004</v>
      </c>
    </row>
    <row r="907" spans="1:4" hidden="1">
      <c r="A907">
        <v>2021</v>
      </c>
      <c r="B907">
        <v>7</v>
      </c>
      <c r="C907">
        <v>21</v>
      </c>
      <c r="D907">
        <v>5325.2730000000001</v>
      </c>
    </row>
    <row r="908" spans="1:4" hidden="1">
      <c r="A908">
        <v>2021</v>
      </c>
      <c r="B908">
        <v>7</v>
      </c>
      <c r="C908">
        <v>22</v>
      </c>
      <c r="D908">
        <v>5324.3609999999999</v>
      </c>
    </row>
    <row r="909" spans="1:4" hidden="1">
      <c r="A909">
        <v>2021</v>
      </c>
      <c r="B909">
        <v>7</v>
      </c>
      <c r="C909">
        <v>23</v>
      </c>
      <c r="D909">
        <v>5323.4359999999997</v>
      </c>
    </row>
    <row r="910" spans="1:4" hidden="1">
      <c r="A910">
        <v>2021</v>
      </c>
      <c r="B910">
        <v>7</v>
      </c>
      <c r="C910">
        <v>24</v>
      </c>
      <c r="D910">
        <v>5322.4709999999995</v>
      </c>
    </row>
    <row r="911" spans="1:4" hidden="1">
      <c r="A911">
        <v>2021</v>
      </c>
      <c r="B911">
        <v>7</v>
      </c>
      <c r="C911">
        <v>25</v>
      </c>
      <c r="D911">
        <v>5321.4930000000004</v>
      </c>
    </row>
    <row r="912" spans="1:4" hidden="1">
      <c r="A912">
        <v>2021</v>
      </c>
      <c r="B912">
        <v>7</v>
      </c>
      <c r="C912">
        <v>26</v>
      </c>
      <c r="D912">
        <v>5320.5150000000003</v>
      </c>
    </row>
    <row r="913" spans="1:4" hidden="1">
      <c r="A913">
        <v>2021</v>
      </c>
      <c r="B913">
        <v>7</v>
      </c>
      <c r="C913">
        <v>27</v>
      </c>
      <c r="D913">
        <v>5319.5129999999999</v>
      </c>
    </row>
    <row r="914" spans="1:4" hidden="1">
      <c r="A914">
        <v>2021</v>
      </c>
      <c r="B914">
        <v>7</v>
      </c>
      <c r="C914">
        <v>28</v>
      </c>
      <c r="D914">
        <v>5318.4</v>
      </c>
    </row>
    <row r="915" spans="1:4" hidden="1">
      <c r="A915">
        <v>2021</v>
      </c>
      <c r="B915">
        <v>7</v>
      </c>
      <c r="C915">
        <v>29</v>
      </c>
      <c r="D915">
        <v>5317.2380000000003</v>
      </c>
    </row>
    <row r="916" spans="1:4" hidden="1">
      <c r="A916">
        <v>2021</v>
      </c>
      <c r="B916">
        <v>7</v>
      </c>
      <c r="C916">
        <v>30</v>
      </c>
      <c r="D916">
        <v>5316.085</v>
      </c>
    </row>
    <row r="917" spans="1:4" hidden="1">
      <c r="A917">
        <v>2021</v>
      </c>
      <c r="B917">
        <v>7</v>
      </c>
      <c r="C917">
        <v>31</v>
      </c>
      <c r="D917">
        <v>5315.0029999999997</v>
      </c>
    </row>
    <row r="918" spans="1:4" hidden="1">
      <c r="A918">
        <v>2021</v>
      </c>
      <c r="B918">
        <v>8</v>
      </c>
      <c r="C918">
        <v>1</v>
      </c>
      <c r="D918">
        <v>5314.0829999999996</v>
      </c>
    </row>
    <row r="919" spans="1:4" hidden="1">
      <c r="A919">
        <v>2021</v>
      </c>
      <c r="B919">
        <v>8</v>
      </c>
      <c r="C919">
        <v>2</v>
      </c>
      <c r="D919">
        <v>5313.402</v>
      </c>
    </row>
    <row r="920" spans="1:4" hidden="1">
      <c r="A920">
        <v>2021</v>
      </c>
      <c r="B920">
        <v>8</v>
      </c>
      <c r="C920">
        <v>3</v>
      </c>
      <c r="D920">
        <v>5313.3459999999995</v>
      </c>
    </row>
    <row r="921" spans="1:4" hidden="1">
      <c r="A921">
        <v>2021</v>
      </c>
      <c r="B921">
        <v>8</v>
      </c>
      <c r="C921">
        <v>4</v>
      </c>
      <c r="D921">
        <v>5313.3459999999995</v>
      </c>
    </row>
    <row r="922" spans="1:4" hidden="1">
      <c r="A922">
        <v>2021</v>
      </c>
      <c r="B922">
        <v>8</v>
      </c>
      <c r="C922">
        <v>5</v>
      </c>
      <c r="D922">
        <v>5313.3429999999998</v>
      </c>
    </row>
    <row r="923" spans="1:4" hidden="1">
      <c r="A923">
        <v>2021</v>
      </c>
      <c r="B923">
        <v>8</v>
      </c>
      <c r="C923">
        <v>6</v>
      </c>
      <c r="D923">
        <v>5313.3459999999995</v>
      </c>
    </row>
    <row r="924" spans="1:4" hidden="1">
      <c r="A924">
        <v>2021</v>
      </c>
      <c r="B924">
        <v>8</v>
      </c>
      <c r="C924">
        <v>7</v>
      </c>
      <c r="D924">
        <v>5313.3429999999998</v>
      </c>
    </row>
    <row r="925" spans="1:4" hidden="1">
      <c r="A925">
        <v>2021</v>
      </c>
      <c r="B925">
        <v>8</v>
      </c>
      <c r="C925">
        <v>8</v>
      </c>
      <c r="D925">
        <v>5313.3450000000003</v>
      </c>
    </row>
    <row r="926" spans="1:4" hidden="1">
      <c r="A926">
        <v>2021</v>
      </c>
      <c r="B926">
        <v>8</v>
      </c>
      <c r="C926">
        <v>9</v>
      </c>
      <c r="D926">
        <v>5313.348</v>
      </c>
    </row>
    <row r="927" spans="1:4" hidden="1">
      <c r="A927">
        <v>2021</v>
      </c>
      <c r="B927">
        <v>8</v>
      </c>
      <c r="C927">
        <v>10</v>
      </c>
      <c r="D927">
        <v>5313.348</v>
      </c>
    </row>
    <row r="928" spans="1:4" hidden="1">
      <c r="A928">
        <v>2021</v>
      </c>
      <c r="B928">
        <v>8</v>
      </c>
      <c r="C928">
        <v>11</v>
      </c>
      <c r="D928">
        <v>5313.3509999999997</v>
      </c>
    </row>
    <row r="929" spans="1:4" hidden="1">
      <c r="A929">
        <v>2021</v>
      </c>
      <c r="B929">
        <v>8</v>
      </c>
      <c r="C929">
        <v>12</v>
      </c>
      <c r="D929">
        <v>5313.3530000000001</v>
      </c>
    </row>
    <row r="930" spans="1:4" hidden="1">
      <c r="A930">
        <v>2021</v>
      </c>
      <c r="B930">
        <v>8</v>
      </c>
      <c r="C930">
        <v>13</v>
      </c>
      <c r="D930">
        <v>5313.3540000000003</v>
      </c>
    </row>
    <row r="931" spans="1:4" hidden="1">
      <c r="A931">
        <v>2021</v>
      </c>
      <c r="B931">
        <v>8</v>
      </c>
      <c r="C931">
        <v>14</v>
      </c>
      <c r="D931">
        <v>5313.3540000000003</v>
      </c>
    </row>
    <row r="932" spans="1:4" hidden="1">
      <c r="A932">
        <v>2021</v>
      </c>
      <c r="B932">
        <v>8</v>
      </c>
      <c r="C932">
        <v>15</v>
      </c>
      <c r="D932">
        <v>5313.3549999999996</v>
      </c>
    </row>
    <row r="933" spans="1:4" hidden="1">
      <c r="A933">
        <v>2021</v>
      </c>
      <c r="B933">
        <v>8</v>
      </c>
      <c r="C933">
        <v>16</v>
      </c>
      <c r="D933">
        <v>5313.3530000000001</v>
      </c>
    </row>
    <row r="934" spans="1:4" hidden="1">
      <c r="A934">
        <v>2021</v>
      </c>
      <c r="B934">
        <v>8</v>
      </c>
      <c r="C934">
        <v>17</v>
      </c>
      <c r="D934">
        <v>5313.3590000000004</v>
      </c>
    </row>
    <row r="935" spans="1:4" hidden="1">
      <c r="A935">
        <v>2021</v>
      </c>
      <c r="B935">
        <v>8</v>
      </c>
      <c r="C935">
        <v>18</v>
      </c>
      <c r="D935">
        <v>5313.3490000000002</v>
      </c>
    </row>
    <row r="936" spans="1:4" hidden="1">
      <c r="A936">
        <v>2021</v>
      </c>
      <c r="B936">
        <v>8</v>
      </c>
      <c r="C936">
        <v>19</v>
      </c>
      <c r="D936">
        <v>5313.3419999999996</v>
      </c>
    </row>
    <row r="937" spans="1:4" hidden="1">
      <c r="A937">
        <v>2021</v>
      </c>
      <c r="B937">
        <v>8</v>
      </c>
      <c r="C937">
        <v>20</v>
      </c>
      <c r="D937">
        <v>5313.35</v>
      </c>
    </row>
    <row r="938" spans="1:4" hidden="1">
      <c r="A938">
        <v>2021</v>
      </c>
      <c r="B938">
        <v>8</v>
      </c>
      <c r="C938">
        <v>21</v>
      </c>
      <c r="D938">
        <v>5313.3540000000003</v>
      </c>
    </row>
    <row r="939" spans="1:4" hidden="1">
      <c r="A939">
        <v>2021</v>
      </c>
      <c r="B939">
        <v>8</v>
      </c>
      <c r="C939">
        <v>22</v>
      </c>
      <c r="D939">
        <v>5313.3509999999997</v>
      </c>
    </row>
    <row r="940" spans="1:4" hidden="1">
      <c r="A940">
        <v>2021</v>
      </c>
      <c r="B940">
        <v>8</v>
      </c>
      <c r="C940">
        <v>23</v>
      </c>
      <c r="D940">
        <v>5313.3540000000003</v>
      </c>
    </row>
    <row r="941" spans="1:4" hidden="1">
      <c r="A941">
        <v>2021</v>
      </c>
      <c r="B941">
        <v>8</v>
      </c>
      <c r="C941">
        <v>24</v>
      </c>
      <c r="D941">
        <v>5313.3549999999996</v>
      </c>
    </row>
    <row r="942" spans="1:4" hidden="1">
      <c r="A942">
        <v>2021</v>
      </c>
      <c r="B942">
        <v>8</v>
      </c>
      <c r="C942">
        <v>25</v>
      </c>
      <c r="D942">
        <v>5313.3559999999998</v>
      </c>
    </row>
    <row r="943" spans="1:4" hidden="1">
      <c r="A943">
        <v>2021</v>
      </c>
      <c r="B943">
        <v>8</v>
      </c>
      <c r="C943">
        <v>26</v>
      </c>
      <c r="D943">
        <v>5313.3549999999996</v>
      </c>
    </row>
    <row r="944" spans="1:4" hidden="1">
      <c r="A944">
        <v>2021</v>
      </c>
      <c r="B944">
        <v>8</v>
      </c>
      <c r="C944">
        <v>27</v>
      </c>
      <c r="D944">
        <v>5313.3530000000001</v>
      </c>
    </row>
    <row r="945" spans="1:4" hidden="1">
      <c r="A945">
        <v>2021</v>
      </c>
      <c r="B945">
        <v>8</v>
      </c>
      <c r="C945">
        <v>28</v>
      </c>
      <c r="D945">
        <v>5313.3540000000003</v>
      </c>
    </row>
    <row r="946" spans="1:4" hidden="1">
      <c r="A946">
        <v>2021</v>
      </c>
      <c r="B946">
        <v>8</v>
      </c>
      <c r="C946">
        <v>29</v>
      </c>
      <c r="D946">
        <v>5313.3530000000001</v>
      </c>
    </row>
    <row r="947" spans="1:4" hidden="1">
      <c r="A947">
        <v>2021</v>
      </c>
      <c r="B947">
        <v>8</v>
      </c>
      <c r="C947">
        <v>30</v>
      </c>
      <c r="D947">
        <v>5313.3530000000001</v>
      </c>
    </row>
    <row r="948" spans="1:4" hidden="1">
      <c r="A948">
        <v>2021</v>
      </c>
      <c r="B948">
        <v>8</v>
      </c>
      <c r="C948">
        <v>31</v>
      </c>
      <c r="D948">
        <v>5313.3549999999996</v>
      </c>
    </row>
    <row r="949" spans="1:4" hidden="1">
      <c r="A949">
        <v>2021</v>
      </c>
      <c r="B949">
        <v>9</v>
      </c>
      <c r="C949">
        <v>1</v>
      </c>
      <c r="D949">
        <v>5313.3559999999998</v>
      </c>
    </row>
    <row r="950" spans="1:4" hidden="1">
      <c r="A950">
        <v>2021</v>
      </c>
      <c r="B950">
        <v>9</v>
      </c>
      <c r="C950">
        <v>2</v>
      </c>
      <c r="D950">
        <v>5313.3559999999998</v>
      </c>
    </row>
    <row r="951" spans="1:4" hidden="1">
      <c r="A951">
        <v>2021</v>
      </c>
      <c r="B951">
        <v>9</v>
      </c>
      <c r="C951">
        <v>3</v>
      </c>
      <c r="D951">
        <v>5313.3580000000002</v>
      </c>
    </row>
    <row r="952" spans="1:4" hidden="1">
      <c r="A952">
        <v>2021</v>
      </c>
      <c r="B952">
        <v>9</v>
      </c>
      <c r="C952">
        <v>4</v>
      </c>
      <c r="D952">
        <v>5313.3530000000001</v>
      </c>
    </row>
    <row r="953" spans="1:4" hidden="1">
      <c r="A953">
        <v>2021</v>
      </c>
      <c r="B953">
        <v>9</v>
      </c>
      <c r="C953">
        <v>5</v>
      </c>
      <c r="D953">
        <v>5313.3540000000003</v>
      </c>
    </row>
    <row r="954" spans="1:4" hidden="1">
      <c r="A954">
        <v>2021</v>
      </c>
      <c r="B954">
        <v>9</v>
      </c>
      <c r="C954">
        <v>6</v>
      </c>
      <c r="D954">
        <v>5313.3549999999996</v>
      </c>
    </row>
    <row r="955" spans="1:4" hidden="1">
      <c r="A955">
        <v>2021</v>
      </c>
      <c r="B955">
        <v>9</v>
      </c>
      <c r="C955">
        <v>7</v>
      </c>
      <c r="D955">
        <v>5313.3559999999998</v>
      </c>
    </row>
    <row r="956" spans="1:4" hidden="1">
      <c r="A956">
        <v>2021</v>
      </c>
      <c r="B956">
        <v>9</v>
      </c>
      <c r="C956">
        <v>8</v>
      </c>
      <c r="D956">
        <v>5313.3559999999998</v>
      </c>
    </row>
    <row r="957" spans="1:4" hidden="1">
      <c r="A957">
        <v>2021</v>
      </c>
      <c r="B957">
        <v>9</v>
      </c>
      <c r="C957">
        <v>9</v>
      </c>
      <c r="D957">
        <v>5313.3559999999998</v>
      </c>
    </row>
    <row r="958" spans="1:4" hidden="1">
      <c r="A958">
        <v>2021</v>
      </c>
      <c r="B958">
        <v>9</v>
      </c>
      <c r="C958">
        <v>10</v>
      </c>
      <c r="D958">
        <v>5313.3590000000004</v>
      </c>
    </row>
    <row r="959" spans="1:4" hidden="1">
      <c r="A959">
        <v>2021</v>
      </c>
      <c r="B959">
        <v>9</v>
      </c>
      <c r="C959">
        <v>11</v>
      </c>
      <c r="D959">
        <v>5313.3540000000003</v>
      </c>
    </row>
    <row r="960" spans="1:4" hidden="1">
      <c r="A960">
        <v>2021</v>
      </c>
      <c r="B960">
        <v>9</v>
      </c>
      <c r="C960">
        <v>12</v>
      </c>
      <c r="D960">
        <v>5313.3549999999996</v>
      </c>
    </row>
    <row r="961" spans="1:4" hidden="1">
      <c r="A961">
        <v>2021</v>
      </c>
      <c r="B961">
        <v>9</v>
      </c>
      <c r="C961">
        <v>13</v>
      </c>
      <c r="D961">
        <v>5313.357</v>
      </c>
    </row>
    <row r="962" spans="1:4" hidden="1">
      <c r="A962">
        <v>2021</v>
      </c>
      <c r="B962">
        <v>9</v>
      </c>
      <c r="C962">
        <v>14</v>
      </c>
      <c r="D962">
        <v>5313.3559999999998</v>
      </c>
    </row>
    <row r="963" spans="1:4" hidden="1">
      <c r="A963">
        <v>2021</v>
      </c>
      <c r="B963">
        <v>9</v>
      </c>
      <c r="C963">
        <v>15</v>
      </c>
      <c r="D963">
        <v>5313.3549999999996</v>
      </c>
    </row>
    <row r="964" spans="1:4" hidden="1">
      <c r="A964">
        <v>2021</v>
      </c>
      <c r="B964">
        <v>9</v>
      </c>
      <c r="C964">
        <v>16</v>
      </c>
      <c r="D964">
        <v>5313.3559999999998</v>
      </c>
    </row>
    <row r="965" spans="1:4" hidden="1">
      <c r="A965">
        <v>2021</v>
      </c>
      <c r="B965">
        <v>9</v>
      </c>
      <c r="C965">
        <v>17</v>
      </c>
      <c r="D965">
        <v>5313.3540000000003</v>
      </c>
    </row>
    <row r="966" spans="1:4" hidden="1">
      <c r="A966">
        <v>2021</v>
      </c>
      <c r="B966">
        <v>9</v>
      </c>
      <c r="C966">
        <v>18</v>
      </c>
      <c r="D966">
        <v>5313.3559999999998</v>
      </c>
    </row>
    <row r="967" spans="1:4" hidden="1">
      <c r="A967">
        <v>2021</v>
      </c>
      <c r="B967">
        <v>9</v>
      </c>
      <c r="C967">
        <v>19</v>
      </c>
      <c r="D967">
        <v>5313.3559999999998</v>
      </c>
    </row>
    <row r="968" spans="1:4" hidden="1">
      <c r="A968">
        <v>2021</v>
      </c>
      <c r="B968">
        <v>9</v>
      </c>
      <c r="C968">
        <v>20</v>
      </c>
      <c r="D968">
        <v>5313.348</v>
      </c>
    </row>
    <row r="969" spans="1:4" hidden="1">
      <c r="A969">
        <v>2021</v>
      </c>
      <c r="B969">
        <v>9</v>
      </c>
      <c r="C969">
        <v>21</v>
      </c>
      <c r="D969">
        <v>5313.35</v>
      </c>
    </row>
    <row r="970" spans="1:4" hidden="1">
      <c r="A970">
        <v>2021</v>
      </c>
      <c r="B970">
        <v>9</v>
      </c>
      <c r="C970">
        <v>22</v>
      </c>
      <c r="D970">
        <v>5313.3530000000001</v>
      </c>
    </row>
    <row r="971" spans="1:4" hidden="1">
      <c r="A971">
        <v>2021</v>
      </c>
      <c r="B971">
        <v>9</v>
      </c>
      <c r="C971">
        <v>23</v>
      </c>
      <c r="D971">
        <v>5313.3549999999996</v>
      </c>
    </row>
    <row r="972" spans="1:4" hidden="1">
      <c r="A972">
        <v>2021</v>
      </c>
      <c r="B972">
        <v>9</v>
      </c>
      <c r="C972">
        <v>24</v>
      </c>
      <c r="D972">
        <v>5313.3559999999998</v>
      </c>
    </row>
    <row r="973" spans="1:4" hidden="1">
      <c r="A973">
        <v>2021</v>
      </c>
      <c r="B973">
        <v>9</v>
      </c>
      <c r="C973">
        <v>25</v>
      </c>
      <c r="D973">
        <v>5313.3549999999996</v>
      </c>
    </row>
    <row r="974" spans="1:4" hidden="1">
      <c r="A974">
        <v>2021</v>
      </c>
      <c r="B974">
        <v>9</v>
      </c>
      <c r="C974">
        <v>26</v>
      </c>
      <c r="D974">
        <v>5313.3559999999998</v>
      </c>
    </row>
    <row r="975" spans="1:4" hidden="1">
      <c r="A975">
        <v>2021</v>
      </c>
      <c r="B975">
        <v>9</v>
      </c>
      <c r="C975">
        <v>27</v>
      </c>
      <c r="D975">
        <v>5313.357</v>
      </c>
    </row>
    <row r="976" spans="1:4" hidden="1">
      <c r="A976">
        <v>2021</v>
      </c>
      <c r="B976">
        <v>9</v>
      </c>
      <c r="C976">
        <v>28</v>
      </c>
      <c r="D976">
        <v>5311.7579999999998</v>
      </c>
    </row>
    <row r="977" spans="1:4" hidden="1">
      <c r="A977">
        <v>2021</v>
      </c>
      <c r="B977">
        <v>9</v>
      </c>
      <c r="C977">
        <v>29</v>
      </c>
      <c r="D977">
        <v>5308.3040000000001</v>
      </c>
    </row>
    <row r="978" spans="1:4" hidden="1">
      <c r="A978">
        <v>2021</v>
      </c>
      <c r="B978">
        <v>9</v>
      </c>
      <c r="C978">
        <v>30</v>
      </c>
      <c r="D978">
        <v>5308.4570000000003</v>
      </c>
    </row>
    <row r="979" spans="1:4" hidden="1">
      <c r="A979">
        <v>2021</v>
      </c>
      <c r="B979">
        <v>10</v>
      </c>
      <c r="C979">
        <v>1</v>
      </c>
      <c r="D979">
        <v>5308.6120000000001</v>
      </c>
    </row>
    <row r="980" spans="1:4" hidden="1">
      <c r="A980">
        <v>2021</v>
      </c>
      <c r="B980">
        <v>10</v>
      </c>
      <c r="C980">
        <v>2</v>
      </c>
      <c r="D980">
        <v>5308.7690000000002</v>
      </c>
    </row>
    <row r="981" spans="1:4" hidden="1">
      <c r="A981">
        <v>2021</v>
      </c>
      <c r="B981">
        <v>10</v>
      </c>
      <c r="C981">
        <v>3</v>
      </c>
      <c r="D981">
        <v>5308.924</v>
      </c>
    </row>
    <row r="982" spans="1:4" hidden="1">
      <c r="A982">
        <v>2021</v>
      </c>
      <c r="B982">
        <v>10</v>
      </c>
      <c r="C982">
        <v>4</v>
      </c>
      <c r="D982">
        <v>5309.076</v>
      </c>
    </row>
    <row r="983" spans="1:4" hidden="1">
      <c r="A983">
        <v>2021</v>
      </c>
      <c r="B983">
        <v>10</v>
      </c>
      <c r="C983">
        <v>5</v>
      </c>
      <c r="D983">
        <v>5309.23</v>
      </c>
    </row>
    <row r="984" spans="1:4" hidden="1">
      <c r="A984">
        <v>2021</v>
      </c>
      <c r="B984">
        <v>10</v>
      </c>
      <c r="C984">
        <v>6</v>
      </c>
      <c r="D984">
        <v>5309.3860000000004</v>
      </c>
    </row>
    <row r="985" spans="1:4" hidden="1">
      <c r="A985">
        <v>2021</v>
      </c>
      <c r="B985">
        <v>10</v>
      </c>
      <c r="C985">
        <v>7</v>
      </c>
      <c r="D985">
        <v>5309.5619999999999</v>
      </c>
    </row>
    <row r="986" spans="1:4" hidden="1">
      <c r="A986">
        <v>2021</v>
      </c>
      <c r="B986">
        <v>10</v>
      </c>
      <c r="C986">
        <v>8</v>
      </c>
      <c r="D986">
        <v>5309.7629999999999</v>
      </c>
    </row>
    <row r="987" spans="1:4" hidden="1">
      <c r="A987">
        <v>2021</v>
      </c>
      <c r="B987">
        <v>10</v>
      </c>
      <c r="C987">
        <v>9</v>
      </c>
      <c r="D987">
        <v>5309.9719999999998</v>
      </c>
    </row>
    <row r="988" spans="1:4">
      <c r="A988">
        <v>2021</v>
      </c>
      <c r="B988">
        <v>10</v>
      </c>
      <c r="C988">
        <v>10</v>
      </c>
      <c r="D988">
        <v>5310.1480000000001</v>
      </c>
    </row>
    <row r="989" spans="1:4" hidden="1">
      <c r="A989">
        <v>2021</v>
      </c>
      <c r="B989">
        <v>10</v>
      </c>
      <c r="C989">
        <v>11</v>
      </c>
      <c r="D989">
        <v>5310.3159999999998</v>
      </c>
    </row>
    <row r="990" spans="1:4" hidden="1">
      <c r="A990">
        <v>2021</v>
      </c>
      <c r="B990">
        <v>10</v>
      </c>
      <c r="C990">
        <v>12</v>
      </c>
      <c r="D990">
        <v>5310.5389999999998</v>
      </c>
    </row>
    <row r="991" spans="1:4" hidden="1">
      <c r="A991">
        <v>2021</v>
      </c>
      <c r="B991">
        <v>10</v>
      </c>
      <c r="C991">
        <v>13</v>
      </c>
      <c r="D991">
        <v>5310.7120000000004</v>
      </c>
    </row>
    <row r="992" spans="1:4" hidden="1">
      <c r="A992">
        <v>2021</v>
      </c>
      <c r="B992">
        <v>10</v>
      </c>
      <c r="C992">
        <v>14</v>
      </c>
      <c r="D992">
        <v>5310.8819999999996</v>
      </c>
    </row>
    <row r="993" spans="1:4" hidden="1">
      <c r="A993">
        <v>2021</v>
      </c>
      <c r="B993">
        <v>10</v>
      </c>
      <c r="C993">
        <v>15</v>
      </c>
      <c r="D993">
        <v>5311.0429999999997</v>
      </c>
    </row>
    <row r="994" spans="1:4" hidden="1">
      <c r="A994">
        <v>2021</v>
      </c>
      <c r="B994">
        <v>10</v>
      </c>
      <c r="C994">
        <v>16</v>
      </c>
      <c r="D994">
        <v>5311.2060000000001</v>
      </c>
    </row>
    <row r="995" spans="1:4" hidden="1">
      <c r="A995">
        <v>2021</v>
      </c>
      <c r="B995">
        <v>10</v>
      </c>
      <c r="C995">
        <v>17</v>
      </c>
      <c r="D995">
        <v>5311.37</v>
      </c>
    </row>
    <row r="996" spans="1:4" hidden="1">
      <c r="A996">
        <v>2021</v>
      </c>
      <c r="B996">
        <v>10</v>
      </c>
      <c r="C996">
        <v>18</v>
      </c>
      <c r="D996">
        <v>5311.5339999999997</v>
      </c>
    </row>
    <row r="997" spans="1:4" hidden="1">
      <c r="A997">
        <v>2021</v>
      </c>
      <c r="B997">
        <v>10</v>
      </c>
      <c r="C997">
        <v>19</v>
      </c>
      <c r="D997">
        <v>5311.76</v>
      </c>
    </row>
    <row r="998" spans="1:4" hidden="1">
      <c r="A998">
        <v>2021</v>
      </c>
      <c r="B998">
        <v>10</v>
      </c>
      <c r="C998">
        <v>20</v>
      </c>
      <c r="D998">
        <v>5311.9539999999997</v>
      </c>
    </row>
    <row r="999" spans="1:4" hidden="1">
      <c r="A999">
        <v>2021</v>
      </c>
      <c r="B999">
        <v>10</v>
      </c>
      <c r="C999">
        <v>21</v>
      </c>
      <c r="D999">
        <v>5312.1279999999997</v>
      </c>
    </row>
    <row r="1000" spans="1:4" hidden="1">
      <c r="A1000">
        <v>2021</v>
      </c>
      <c r="B1000">
        <v>10</v>
      </c>
      <c r="C1000">
        <v>22</v>
      </c>
      <c r="D1000">
        <v>5312.2939999999999</v>
      </c>
    </row>
    <row r="1001" spans="1:4" hidden="1">
      <c r="A1001">
        <v>2021</v>
      </c>
      <c r="B1001">
        <v>10</v>
      </c>
      <c r="C1001">
        <v>23</v>
      </c>
      <c r="D1001">
        <v>5312.4809999999998</v>
      </c>
    </row>
    <row r="1002" spans="1:4" hidden="1">
      <c r="A1002">
        <v>2021</v>
      </c>
      <c r="B1002">
        <v>10</v>
      </c>
      <c r="C1002">
        <v>24</v>
      </c>
      <c r="D1002">
        <v>5312.6729999999998</v>
      </c>
    </row>
    <row r="1003" spans="1:4" hidden="1">
      <c r="A1003">
        <v>2021</v>
      </c>
      <c r="B1003">
        <v>10</v>
      </c>
      <c r="C1003">
        <v>25</v>
      </c>
      <c r="D1003">
        <v>5312.8689999999997</v>
      </c>
    </row>
    <row r="1004" spans="1:4" hidden="1">
      <c r="A1004">
        <v>2021</v>
      </c>
      <c r="B1004">
        <v>10</v>
      </c>
      <c r="C1004">
        <v>26</v>
      </c>
      <c r="D1004">
        <v>5313.1660000000002</v>
      </c>
    </row>
    <row r="1005" spans="1:4" hidden="1">
      <c r="A1005">
        <v>2021</v>
      </c>
      <c r="B1005">
        <v>10</v>
      </c>
      <c r="C1005">
        <v>27</v>
      </c>
      <c r="D1005">
        <v>5313.366</v>
      </c>
    </row>
    <row r="1006" spans="1:4" hidden="1">
      <c r="A1006">
        <v>2021</v>
      </c>
      <c r="B1006">
        <v>10</v>
      </c>
      <c r="C1006">
        <v>28</v>
      </c>
      <c r="D1006">
        <v>5313.5479999999998</v>
      </c>
    </row>
    <row r="1007" spans="1:4" hidden="1">
      <c r="A1007">
        <v>2021</v>
      </c>
      <c r="B1007">
        <v>10</v>
      </c>
      <c r="C1007">
        <v>29</v>
      </c>
      <c r="D1007">
        <v>5313.7280000000001</v>
      </c>
    </row>
    <row r="1008" spans="1:4" hidden="1">
      <c r="A1008">
        <v>2021</v>
      </c>
      <c r="B1008">
        <v>10</v>
      </c>
      <c r="C1008">
        <v>30</v>
      </c>
      <c r="D1008">
        <v>5313.9009999999998</v>
      </c>
    </row>
    <row r="1009" spans="1:4" hidden="1">
      <c r="A1009">
        <v>2021</v>
      </c>
      <c r="B1009">
        <v>10</v>
      </c>
      <c r="C1009">
        <v>31</v>
      </c>
      <c r="D1009">
        <v>5314.0730000000003</v>
      </c>
    </row>
    <row r="1010" spans="1:4" hidden="1">
      <c r="A1010">
        <v>2021</v>
      </c>
      <c r="B1010">
        <v>11</v>
      </c>
      <c r="C1010">
        <v>1</v>
      </c>
      <c r="D1010">
        <v>5314.2449999999999</v>
      </c>
    </row>
    <row r="1011" spans="1:4" hidden="1">
      <c r="A1011">
        <v>2021</v>
      </c>
      <c r="B1011">
        <v>11</v>
      </c>
      <c r="C1011">
        <v>2</v>
      </c>
      <c r="D1011">
        <v>5314.424</v>
      </c>
    </row>
    <row r="1012" spans="1:4" hidden="1">
      <c r="A1012">
        <v>2021</v>
      </c>
      <c r="B1012">
        <v>11</v>
      </c>
      <c r="C1012">
        <v>3</v>
      </c>
      <c r="D1012">
        <v>5314.5940000000001</v>
      </c>
    </row>
    <row r="1013" spans="1:4" hidden="1">
      <c r="A1013">
        <v>2021</v>
      </c>
      <c r="B1013">
        <v>11</v>
      </c>
      <c r="C1013">
        <v>4</v>
      </c>
      <c r="D1013">
        <v>5314.7569999999996</v>
      </c>
    </row>
    <row r="1014" spans="1:4" hidden="1">
      <c r="A1014">
        <v>2021</v>
      </c>
      <c r="B1014">
        <v>11</v>
      </c>
      <c r="C1014">
        <v>5</v>
      </c>
      <c r="D1014">
        <v>5314.92</v>
      </c>
    </row>
    <row r="1015" spans="1:4" hidden="1">
      <c r="A1015">
        <v>2021</v>
      </c>
      <c r="B1015">
        <v>11</v>
      </c>
      <c r="C1015">
        <v>6</v>
      </c>
      <c r="D1015">
        <v>5315.0789999999997</v>
      </c>
    </row>
    <row r="1016" spans="1:4" hidden="1">
      <c r="A1016">
        <v>2021</v>
      </c>
      <c r="B1016">
        <v>11</v>
      </c>
      <c r="C1016">
        <v>7</v>
      </c>
      <c r="D1016">
        <v>5315.2380000000003</v>
      </c>
    </row>
    <row r="1017" spans="1:4" hidden="1">
      <c r="A1017">
        <v>2021</v>
      </c>
      <c r="B1017">
        <v>11</v>
      </c>
      <c r="C1017">
        <v>8</v>
      </c>
      <c r="D1017">
        <v>5315.4049999999997</v>
      </c>
    </row>
    <row r="1018" spans="1:4" hidden="1">
      <c r="A1018">
        <v>2021</v>
      </c>
      <c r="B1018">
        <v>11</v>
      </c>
      <c r="C1018">
        <v>9</v>
      </c>
      <c r="D1018">
        <v>5315.5680000000002</v>
      </c>
    </row>
    <row r="1019" spans="1:4" hidden="1">
      <c r="A1019">
        <v>2021</v>
      </c>
      <c r="B1019">
        <v>11</v>
      </c>
      <c r="C1019">
        <v>10</v>
      </c>
      <c r="D1019">
        <v>5315.7640000000001</v>
      </c>
    </row>
    <row r="1020" spans="1:4" hidden="1">
      <c r="A1020">
        <v>2021</v>
      </c>
      <c r="B1020">
        <v>11</v>
      </c>
      <c r="C1020">
        <v>11</v>
      </c>
      <c r="D1020">
        <v>5315.9290000000001</v>
      </c>
    </row>
    <row r="1021" spans="1:4" hidden="1">
      <c r="A1021">
        <v>2021</v>
      </c>
      <c r="B1021">
        <v>11</v>
      </c>
      <c r="C1021">
        <v>12</v>
      </c>
      <c r="D1021">
        <v>5316.0940000000001</v>
      </c>
    </row>
    <row r="1022" spans="1:4" hidden="1">
      <c r="A1022">
        <v>2021</v>
      </c>
      <c r="B1022">
        <v>11</v>
      </c>
      <c r="C1022">
        <v>13</v>
      </c>
      <c r="D1022">
        <v>5316.2560000000003</v>
      </c>
    </row>
    <row r="1023" spans="1:4" hidden="1">
      <c r="A1023">
        <v>2021</v>
      </c>
      <c r="B1023">
        <v>11</v>
      </c>
      <c r="C1023">
        <v>14</v>
      </c>
      <c r="D1023">
        <v>5316.415</v>
      </c>
    </row>
    <row r="1024" spans="1:4" hidden="1">
      <c r="A1024">
        <v>2021</v>
      </c>
      <c r="B1024">
        <v>11</v>
      </c>
      <c r="C1024">
        <v>15</v>
      </c>
      <c r="D1024">
        <v>5316.5709999999999</v>
      </c>
    </row>
    <row r="1025" spans="1:4" hidden="1">
      <c r="A1025">
        <v>2021</v>
      </c>
      <c r="B1025">
        <v>11</v>
      </c>
      <c r="C1025">
        <v>16</v>
      </c>
      <c r="D1025">
        <v>5316.7280000000001</v>
      </c>
    </row>
    <row r="1026" spans="1:4" hidden="1">
      <c r="A1026">
        <v>2021</v>
      </c>
      <c r="B1026">
        <v>11</v>
      </c>
      <c r="C1026">
        <v>17</v>
      </c>
      <c r="D1026">
        <v>5316.8710000000001</v>
      </c>
    </row>
    <row r="1027" spans="1:4" hidden="1">
      <c r="A1027">
        <v>2021</v>
      </c>
      <c r="B1027">
        <v>11</v>
      </c>
      <c r="C1027">
        <v>18</v>
      </c>
      <c r="D1027">
        <v>5317.0190000000002</v>
      </c>
    </row>
    <row r="1028" spans="1:4" hidden="1">
      <c r="A1028">
        <v>2021</v>
      </c>
      <c r="B1028">
        <v>11</v>
      </c>
      <c r="C1028">
        <v>19</v>
      </c>
      <c r="D1028">
        <v>5317.17</v>
      </c>
    </row>
    <row r="1029" spans="1:4" hidden="1">
      <c r="A1029">
        <v>2021</v>
      </c>
      <c r="B1029">
        <v>11</v>
      </c>
      <c r="C1029">
        <v>20</v>
      </c>
      <c r="D1029">
        <v>5317.3310000000001</v>
      </c>
    </row>
    <row r="1030" spans="1:4" hidden="1">
      <c r="A1030">
        <v>2021</v>
      </c>
      <c r="B1030">
        <v>11</v>
      </c>
      <c r="C1030">
        <v>21</v>
      </c>
      <c r="D1030">
        <v>5317.4780000000001</v>
      </c>
    </row>
    <row r="1031" spans="1:4" hidden="1">
      <c r="A1031">
        <v>2021</v>
      </c>
      <c r="B1031">
        <v>11</v>
      </c>
      <c r="C1031">
        <v>22</v>
      </c>
      <c r="D1031">
        <v>5317.6260000000002</v>
      </c>
    </row>
    <row r="1032" spans="1:4" hidden="1">
      <c r="A1032">
        <v>2021</v>
      </c>
      <c r="B1032">
        <v>11</v>
      </c>
      <c r="C1032">
        <v>23</v>
      </c>
      <c r="D1032">
        <v>5317.7730000000001</v>
      </c>
    </row>
    <row r="1033" spans="1:4" hidden="1">
      <c r="A1033">
        <v>2021</v>
      </c>
      <c r="B1033">
        <v>11</v>
      </c>
      <c r="C1033">
        <v>24</v>
      </c>
      <c r="D1033">
        <v>5317.9139999999998</v>
      </c>
    </row>
    <row r="1034" spans="1:4" hidden="1">
      <c r="A1034">
        <v>2021</v>
      </c>
      <c r="B1034">
        <v>11</v>
      </c>
      <c r="C1034">
        <v>25</v>
      </c>
      <c r="D1034">
        <v>5318.0529999999999</v>
      </c>
    </row>
    <row r="1035" spans="1:4" hidden="1">
      <c r="A1035">
        <v>2021</v>
      </c>
      <c r="B1035">
        <v>11</v>
      </c>
      <c r="C1035">
        <v>26</v>
      </c>
      <c r="D1035">
        <v>5318.1959999999999</v>
      </c>
    </row>
    <row r="1036" spans="1:4" hidden="1">
      <c r="A1036">
        <v>2021</v>
      </c>
      <c r="B1036">
        <v>11</v>
      </c>
      <c r="C1036">
        <v>27</v>
      </c>
      <c r="D1036">
        <v>5318.3379999999997</v>
      </c>
    </row>
    <row r="1037" spans="1:4" hidden="1">
      <c r="A1037">
        <v>2021</v>
      </c>
      <c r="B1037">
        <v>11</v>
      </c>
      <c r="C1037">
        <v>28</v>
      </c>
      <c r="D1037">
        <v>5318.482</v>
      </c>
    </row>
    <row r="1038" spans="1:4" hidden="1">
      <c r="A1038">
        <v>2021</v>
      </c>
      <c r="B1038">
        <v>11</v>
      </c>
      <c r="C1038">
        <v>29</v>
      </c>
      <c r="D1038">
        <v>5318.6260000000002</v>
      </c>
    </row>
    <row r="1039" spans="1:4" hidden="1">
      <c r="A1039">
        <v>2021</v>
      </c>
      <c r="B1039">
        <v>11</v>
      </c>
      <c r="C1039">
        <v>30</v>
      </c>
      <c r="D1039">
        <v>5318.7669999999998</v>
      </c>
    </row>
    <row r="1040" spans="1:4" hidden="1">
      <c r="A1040">
        <v>2021</v>
      </c>
      <c r="B1040">
        <v>12</v>
      </c>
      <c r="C1040">
        <v>1</v>
      </c>
      <c r="D1040">
        <v>5318.91</v>
      </c>
    </row>
    <row r="1041" spans="1:4" hidden="1">
      <c r="A1041">
        <v>2021</v>
      </c>
      <c r="B1041">
        <v>12</v>
      </c>
      <c r="C1041">
        <v>2</v>
      </c>
      <c r="D1041">
        <v>5319.0529999999999</v>
      </c>
    </row>
    <row r="1042" spans="1:4" hidden="1">
      <c r="A1042">
        <v>2021</v>
      </c>
      <c r="B1042">
        <v>12</v>
      </c>
      <c r="C1042">
        <v>3</v>
      </c>
      <c r="D1042">
        <v>5319.1949999999997</v>
      </c>
    </row>
    <row r="1043" spans="1:4" hidden="1">
      <c r="A1043">
        <v>2021</v>
      </c>
      <c r="B1043">
        <v>12</v>
      </c>
      <c r="C1043">
        <v>4</v>
      </c>
      <c r="D1043">
        <v>5319.335</v>
      </c>
    </row>
    <row r="1044" spans="1:4" hidden="1">
      <c r="A1044">
        <v>2021</v>
      </c>
      <c r="B1044">
        <v>12</v>
      </c>
      <c r="C1044">
        <v>5</v>
      </c>
      <c r="D1044">
        <v>5319.4759999999997</v>
      </c>
    </row>
    <row r="1045" spans="1:4" hidden="1">
      <c r="A1045">
        <v>2021</v>
      </c>
      <c r="B1045">
        <v>12</v>
      </c>
      <c r="C1045">
        <v>6</v>
      </c>
      <c r="D1045">
        <v>5319.6049999999996</v>
      </c>
    </row>
    <row r="1046" spans="1:4" hidden="1">
      <c r="A1046">
        <v>2021</v>
      </c>
      <c r="B1046">
        <v>12</v>
      </c>
      <c r="C1046">
        <v>7</v>
      </c>
      <c r="D1046">
        <v>5319.7460000000001</v>
      </c>
    </row>
    <row r="1047" spans="1:4" hidden="1">
      <c r="A1047">
        <v>2021</v>
      </c>
      <c r="B1047">
        <v>12</v>
      </c>
      <c r="C1047">
        <v>8</v>
      </c>
      <c r="D1047">
        <v>5319.8850000000002</v>
      </c>
    </row>
    <row r="1048" spans="1:4" hidden="1">
      <c r="A1048">
        <v>2021</v>
      </c>
      <c r="B1048">
        <v>12</v>
      </c>
      <c r="C1048">
        <v>9</v>
      </c>
      <c r="D1048">
        <v>5320.05</v>
      </c>
    </row>
    <row r="1049" spans="1:4" hidden="1">
      <c r="A1049">
        <v>2021</v>
      </c>
      <c r="B1049">
        <v>12</v>
      </c>
      <c r="C1049">
        <v>10</v>
      </c>
      <c r="D1049">
        <v>5320.2030000000004</v>
      </c>
    </row>
    <row r="1050" spans="1:4" hidden="1">
      <c r="A1050">
        <v>2021</v>
      </c>
      <c r="B1050">
        <v>12</v>
      </c>
      <c r="C1050">
        <v>11</v>
      </c>
      <c r="D1050">
        <v>5320.3389999999999</v>
      </c>
    </row>
    <row r="1051" spans="1:4" hidden="1">
      <c r="A1051">
        <v>2021</v>
      </c>
      <c r="B1051">
        <v>12</v>
      </c>
      <c r="C1051">
        <v>12</v>
      </c>
      <c r="D1051">
        <v>5320.4740000000002</v>
      </c>
    </row>
    <row r="1052" spans="1:4" hidden="1">
      <c r="A1052">
        <v>2021</v>
      </c>
      <c r="B1052">
        <v>12</v>
      </c>
      <c r="C1052">
        <v>13</v>
      </c>
      <c r="D1052">
        <v>5320.6120000000001</v>
      </c>
    </row>
    <row r="1053" spans="1:4" hidden="1">
      <c r="A1053">
        <v>2021</v>
      </c>
      <c r="B1053">
        <v>12</v>
      </c>
      <c r="C1053">
        <v>14</v>
      </c>
      <c r="D1053">
        <v>5320.7650000000003</v>
      </c>
    </row>
    <row r="1054" spans="1:4" hidden="1">
      <c r="A1054">
        <v>2021</v>
      </c>
      <c r="B1054">
        <v>12</v>
      </c>
      <c r="C1054">
        <v>15</v>
      </c>
      <c r="D1054">
        <v>5320.9870000000001</v>
      </c>
    </row>
    <row r="1055" spans="1:4" hidden="1">
      <c r="A1055">
        <v>2021</v>
      </c>
      <c r="B1055">
        <v>12</v>
      </c>
      <c r="C1055">
        <v>16</v>
      </c>
      <c r="D1055">
        <v>5321.13</v>
      </c>
    </row>
    <row r="1056" spans="1:4" hidden="1">
      <c r="A1056">
        <v>2021</v>
      </c>
      <c r="B1056">
        <v>12</v>
      </c>
      <c r="C1056">
        <v>17</v>
      </c>
      <c r="D1056">
        <v>5321.28</v>
      </c>
    </row>
    <row r="1057" spans="1:4" hidden="1">
      <c r="A1057">
        <v>2021</v>
      </c>
      <c r="B1057">
        <v>12</v>
      </c>
      <c r="C1057">
        <v>18</v>
      </c>
      <c r="D1057">
        <v>5321.4129999999996</v>
      </c>
    </row>
    <row r="1058" spans="1:4" hidden="1">
      <c r="A1058">
        <v>2021</v>
      </c>
      <c r="B1058">
        <v>12</v>
      </c>
      <c r="C1058">
        <v>19</v>
      </c>
      <c r="D1058">
        <v>5321.5450000000001</v>
      </c>
    </row>
    <row r="1059" spans="1:4" hidden="1">
      <c r="A1059">
        <v>2021</v>
      </c>
      <c r="B1059">
        <v>12</v>
      </c>
      <c r="C1059">
        <v>20</v>
      </c>
      <c r="D1059">
        <v>5321.68</v>
      </c>
    </row>
    <row r="1060" spans="1:4" hidden="1">
      <c r="A1060">
        <v>2021</v>
      </c>
      <c r="B1060">
        <v>12</v>
      </c>
      <c r="C1060">
        <v>21</v>
      </c>
      <c r="D1060">
        <v>5321.8149999999996</v>
      </c>
    </row>
    <row r="1061" spans="1:4" hidden="1">
      <c r="A1061">
        <v>2021</v>
      </c>
      <c r="B1061">
        <v>12</v>
      </c>
      <c r="C1061">
        <v>22</v>
      </c>
      <c r="D1061">
        <v>5321.951</v>
      </c>
    </row>
    <row r="1062" spans="1:4" hidden="1">
      <c r="A1062">
        <v>2021</v>
      </c>
      <c r="B1062">
        <v>12</v>
      </c>
      <c r="C1062">
        <v>23</v>
      </c>
      <c r="D1062">
        <v>5322.1</v>
      </c>
    </row>
    <row r="1063" spans="1:4" hidden="1">
      <c r="A1063">
        <v>2021</v>
      </c>
      <c r="B1063">
        <v>12</v>
      </c>
      <c r="C1063">
        <v>24</v>
      </c>
      <c r="D1063">
        <v>5322.3019999999997</v>
      </c>
    </row>
    <row r="1064" spans="1:4" hidden="1">
      <c r="A1064">
        <v>2021</v>
      </c>
      <c r="B1064">
        <v>12</v>
      </c>
      <c r="C1064">
        <v>25</v>
      </c>
      <c r="D1064">
        <v>5322.482</v>
      </c>
    </row>
    <row r="1065" spans="1:4" hidden="1">
      <c r="A1065">
        <v>2021</v>
      </c>
      <c r="B1065">
        <v>12</v>
      </c>
      <c r="C1065">
        <v>26</v>
      </c>
      <c r="D1065">
        <v>5322.665</v>
      </c>
    </row>
    <row r="1066" spans="1:4" hidden="1">
      <c r="A1066">
        <v>2021</v>
      </c>
      <c r="B1066">
        <v>12</v>
      </c>
      <c r="C1066">
        <v>27</v>
      </c>
      <c r="D1066">
        <v>5322.8249999999998</v>
      </c>
    </row>
    <row r="1067" spans="1:4" hidden="1">
      <c r="A1067">
        <v>2021</v>
      </c>
      <c r="B1067">
        <v>12</v>
      </c>
      <c r="C1067">
        <v>28</v>
      </c>
      <c r="D1067">
        <v>5322.9690000000001</v>
      </c>
    </row>
    <row r="1068" spans="1:4" hidden="1">
      <c r="A1068">
        <v>2021</v>
      </c>
      <c r="B1068">
        <v>12</v>
      </c>
      <c r="C1068">
        <v>29</v>
      </c>
      <c r="D1068">
        <v>5323.1120000000001</v>
      </c>
    </row>
    <row r="1069" spans="1:4" hidden="1">
      <c r="A1069">
        <v>2021</v>
      </c>
      <c r="B1069">
        <v>12</v>
      </c>
      <c r="C1069">
        <v>30</v>
      </c>
      <c r="D1069">
        <v>5323.2870000000003</v>
      </c>
    </row>
    <row r="1070" spans="1:4" hidden="1">
      <c r="A1070">
        <v>2021</v>
      </c>
      <c r="B1070">
        <v>12</v>
      </c>
      <c r="C1070">
        <v>31</v>
      </c>
      <c r="D1070">
        <v>5323.4610000000002</v>
      </c>
    </row>
    <row r="1071" spans="1:4" hidden="1">
      <c r="A1071">
        <v>2022</v>
      </c>
      <c r="B1071">
        <v>1</v>
      </c>
      <c r="C1071">
        <v>1</v>
      </c>
      <c r="D1071">
        <v>5323.6030000000001</v>
      </c>
    </row>
    <row r="1072" spans="1:4" hidden="1">
      <c r="A1072">
        <v>2022</v>
      </c>
      <c r="B1072">
        <v>1</v>
      </c>
      <c r="C1072">
        <v>2</v>
      </c>
      <c r="D1072">
        <v>5323.7259999999997</v>
      </c>
    </row>
    <row r="1073" spans="1:4" hidden="1">
      <c r="A1073">
        <v>2022</v>
      </c>
      <c r="B1073">
        <v>1</v>
      </c>
      <c r="C1073">
        <v>3</v>
      </c>
      <c r="D1073">
        <v>5323.8620000000001</v>
      </c>
    </row>
    <row r="1074" spans="1:4" hidden="1">
      <c r="A1074">
        <v>2022</v>
      </c>
      <c r="B1074">
        <v>1</v>
      </c>
      <c r="C1074">
        <v>4</v>
      </c>
      <c r="D1074">
        <v>5324.0290000000005</v>
      </c>
    </row>
    <row r="1075" spans="1:4" hidden="1">
      <c r="A1075">
        <v>2022</v>
      </c>
      <c r="B1075">
        <v>1</v>
      </c>
      <c r="C1075">
        <v>5</v>
      </c>
      <c r="D1075">
        <v>5324.2330000000002</v>
      </c>
    </row>
    <row r="1076" spans="1:4" hidden="1">
      <c r="A1076">
        <v>2022</v>
      </c>
      <c r="B1076">
        <v>1</v>
      </c>
      <c r="C1076">
        <v>6</v>
      </c>
      <c r="D1076">
        <v>5324.4589999999998</v>
      </c>
    </row>
    <row r="1077" spans="1:4" hidden="1">
      <c r="A1077">
        <v>2022</v>
      </c>
      <c r="B1077">
        <v>1</v>
      </c>
      <c r="C1077">
        <v>7</v>
      </c>
      <c r="D1077">
        <v>5324.6289999999999</v>
      </c>
    </row>
    <row r="1078" spans="1:4" hidden="1">
      <c r="A1078">
        <v>2022</v>
      </c>
      <c r="B1078">
        <v>1</v>
      </c>
      <c r="C1078">
        <v>8</v>
      </c>
      <c r="D1078">
        <v>5324.7969999999996</v>
      </c>
    </row>
    <row r="1079" spans="1:4" hidden="1">
      <c r="A1079">
        <v>2022</v>
      </c>
      <c r="B1079">
        <v>1</v>
      </c>
      <c r="C1079">
        <v>9</v>
      </c>
      <c r="D1079">
        <v>5324.9530000000004</v>
      </c>
    </row>
    <row r="1080" spans="1:4" hidden="1">
      <c r="A1080">
        <v>2022</v>
      </c>
      <c r="B1080">
        <v>1</v>
      </c>
      <c r="C1080">
        <v>10</v>
      </c>
      <c r="D1080">
        <v>5325.1030000000001</v>
      </c>
    </row>
    <row r="1081" spans="1:4" hidden="1">
      <c r="A1081">
        <v>2022</v>
      </c>
      <c r="B1081">
        <v>1</v>
      </c>
      <c r="C1081">
        <v>11</v>
      </c>
      <c r="D1081">
        <v>5325.2520000000004</v>
      </c>
    </row>
    <row r="1082" spans="1:4" hidden="1">
      <c r="A1082">
        <v>2022</v>
      </c>
      <c r="B1082">
        <v>1</v>
      </c>
      <c r="C1082">
        <v>12</v>
      </c>
      <c r="D1082">
        <v>5325.4059999999999</v>
      </c>
    </row>
    <row r="1083" spans="1:4" hidden="1">
      <c r="A1083">
        <v>2022</v>
      </c>
      <c r="B1083">
        <v>1</v>
      </c>
      <c r="C1083">
        <v>13</v>
      </c>
      <c r="D1083">
        <v>5325.5619999999999</v>
      </c>
    </row>
    <row r="1084" spans="1:4" hidden="1">
      <c r="A1084">
        <v>2022</v>
      </c>
      <c r="B1084">
        <v>1</v>
      </c>
      <c r="C1084">
        <v>14</v>
      </c>
      <c r="D1084">
        <v>5325.7169999999996</v>
      </c>
    </row>
    <row r="1085" spans="1:4" hidden="1">
      <c r="A1085">
        <v>2022</v>
      </c>
      <c r="B1085">
        <v>1</v>
      </c>
      <c r="C1085">
        <v>15</v>
      </c>
      <c r="D1085">
        <v>5325.8720000000003</v>
      </c>
    </row>
    <row r="1086" spans="1:4" hidden="1">
      <c r="A1086">
        <v>2022</v>
      </c>
      <c r="B1086">
        <v>1</v>
      </c>
      <c r="C1086">
        <v>16</v>
      </c>
      <c r="D1086">
        <v>5326.0259999999998</v>
      </c>
    </row>
    <row r="1087" spans="1:4" hidden="1">
      <c r="A1087">
        <v>2022</v>
      </c>
      <c r="B1087">
        <v>1</v>
      </c>
      <c r="C1087">
        <v>17</v>
      </c>
      <c r="D1087">
        <v>5326.1850000000004</v>
      </c>
    </row>
    <row r="1088" spans="1:4" hidden="1">
      <c r="A1088">
        <v>2022</v>
      </c>
      <c r="B1088">
        <v>1</v>
      </c>
      <c r="C1088">
        <v>18</v>
      </c>
      <c r="D1088">
        <v>5326.3450000000003</v>
      </c>
    </row>
    <row r="1089" spans="1:4" hidden="1">
      <c r="A1089">
        <v>2022</v>
      </c>
      <c r="B1089">
        <v>1</v>
      </c>
      <c r="C1089">
        <v>19</v>
      </c>
      <c r="D1089">
        <v>5326.5029999999997</v>
      </c>
    </row>
    <row r="1090" spans="1:4" hidden="1">
      <c r="A1090">
        <v>2022</v>
      </c>
      <c r="B1090">
        <v>1</v>
      </c>
      <c r="C1090">
        <v>20</v>
      </c>
      <c r="D1090">
        <v>5326.6570000000002</v>
      </c>
    </row>
    <row r="1091" spans="1:4" hidden="1">
      <c r="A1091">
        <v>2022</v>
      </c>
      <c r="B1091">
        <v>1</v>
      </c>
      <c r="C1091">
        <v>21</v>
      </c>
      <c r="D1091">
        <v>5326.8230000000003</v>
      </c>
    </row>
    <row r="1092" spans="1:4" hidden="1">
      <c r="A1092">
        <v>2022</v>
      </c>
      <c r="B1092">
        <v>1</v>
      </c>
      <c r="C1092">
        <v>22</v>
      </c>
      <c r="D1092">
        <v>5326.9780000000001</v>
      </c>
    </row>
    <row r="1093" spans="1:4" hidden="1">
      <c r="A1093">
        <v>2022</v>
      </c>
      <c r="B1093">
        <v>1</v>
      </c>
      <c r="C1093">
        <v>23</v>
      </c>
      <c r="D1093">
        <v>5327.1239999999998</v>
      </c>
    </row>
    <row r="1094" spans="1:4" hidden="1">
      <c r="A1094">
        <v>2022</v>
      </c>
      <c r="B1094">
        <v>1</v>
      </c>
      <c r="C1094">
        <v>24</v>
      </c>
      <c r="D1094">
        <v>5327.2690000000002</v>
      </c>
    </row>
    <row r="1095" spans="1:4" hidden="1">
      <c r="A1095">
        <v>2022</v>
      </c>
      <c r="B1095">
        <v>1</v>
      </c>
      <c r="C1095">
        <v>25</v>
      </c>
      <c r="D1095">
        <v>5327.4279999999999</v>
      </c>
    </row>
    <row r="1096" spans="1:4" hidden="1">
      <c r="A1096">
        <v>2022</v>
      </c>
      <c r="B1096">
        <v>1</v>
      </c>
      <c r="C1096">
        <v>26</v>
      </c>
      <c r="D1096">
        <v>5327.5720000000001</v>
      </c>
    </row>
    <row r="1097" spans="1:4" hidden="1">
      <c r="A1097">
        <v>2022</v>
      </c>
      <c r="B1097">
        <v>1</v>
      </c>
      <c r="C1097">
        <v>27</v>
      </c>
      <c r="D1097">
        <v>5327.7129999999997</v>
      </c>
    </row>
    <row r="1098" spans="1:4" hidden="1">
      <c r="A1098">
        <v>2022</v>
      </c>
      <c r="B1098">
        <v>1</v>
      </c>
      <c r="C1098">
        <v>28</v>
      </c>
      <c r="D1098">
        <v>5327.85</v>
      </c>
    </row>
    <row r="1099" spans="1:4" hidden="1">
      <c r="A1099">
        <v>2022</v>
      </c>
      <c r="B1099">
        <v>1</v>
      </c>
      <c r="C1099">
        <v>29</v>
      </c>
      <c r="D1099">
        <v>5327.9920000000002</v>
      </c>
    </row>
    <row r="1100" spans="1:4" hidden="1">
      <c r="A1100">
        <v>2022</v>
      </c>
      <c r="B1100">
        <v>1</v>
      </c>
      <c r="C1100">
        <v>30</v>
      </c>
      <c r="D1100">
        <v>5328.14</v>
      </c>
    </row>
    <row r="1101" spans="1:4" hidden="1">
      <c r="A1101">
        <v>2022</v>
      </c>
      <c r="B1101">
        <v>1</v>
      </c>
      <c r="C1101">
        <v>31</v>
      </c>
      <c r="D1101">
        <v>5328.2910000000002</v>
      </c>
    </row>
    <row r="1102" spans="1:4" hidden="1">
      <c r="A1102">
        <v>2022</v>
      </c>
      <c r="B1102">
        <v>2</v>
      </c>
      <c r="C1102">
        <v>1</v>
      </c>
      <c r="D1102">
        <v>5328.4390000000003</v>
      </c>
    </row>
    <row r="1103" spans="1:4" hidden="1">
      <c r="A1103">
        <v>2022</v>
      </c>
      <c r="B1103">
        <v>2</v>
      </c>
      <c r="C1103">
        <v>2</v>
      </c>
      <c r="D1103">
        <v>5328.5889999999999</v>
      </c>
    </row>
    <row r="1104" spans="1:4" hidden="1">
      <c r="A1104">
        <v>2022</v>
      </c>
      <c r="B1104">
        <v>2</v>
      </c>
      <c r="C1104">
        <v>3</v>
      </c>
      <c r="D1104">
        <v>5328.7290000000003</v>
      </c>
    </row>
    <row r="1105" spans="1:4" hidden="1">
      <c r="A1105">
        <v>2022</v>
      </c>
      <c r="B1105">
        <v>2</v>
      </c>
      <c r="C1105">
        <v>4</v>
      </c>
      <c r="D1105">
        <v>5328.8710000000001</v>
      </c>
    </row>
    <row r="1106" spans="1:4" hidden="1">
      <c r="A1106">
        <v>2022</v>
      </c>
      <c r="B1106">
        <v>2</v>
      </c>
      <c r="C1106">
        <v>5</v>
      </c>
      <c r="D1106">
        <v>5329.0110000000004</v>
      </c>
    </row>
    <row r="1107" spans="1:4" hidden="1">
      <c r="A1107">
        <v>2022</v>
      </c>
      <c r="B1107">
        <v>2</v>
      </c>
      <c r="C1107">
        <v>6</v>
      </c>
      <c r="D1107">
        <v>5329.1559999999999</v>
      </c>
    </row>
    <row r="1108" spans="1:4" hidden="1">
      <c r="A1108">
        <v>2022</v>
      </c>
      <c r="B1108">
        <v>2</v>
      </c>
      <c r="C1108">
        <v>7</v>
      </c>
      <c r="D1108">
        <v>5329.2939999999999</v>
      </c>
    </row>
    <row r="1109" spans="1:4" hidden="1">
      <c r="A1109">
        <v>2022</v>
      </c>
      <c r="B1109">
        <v>2</v>
      </c>
      <c r="C1109">
        <v>8</v>
      </c>
      <c r="D1109">
        <v>5329.4319999999998</v>
      </c>
    </row>
    <row r="1110" spans="1:4" hidden="1">
      <c r="A1110">
        <v>2022</v>
      </c>
      <c r="B1110">
        <v>2</v>
      </c>
      <c r="C1110">
        <v>9</v>
      </c>
      <c r="D1110">
        <v>5329.567</v>
      </c>
    </row>
    <row r="1111" spans="1:4" hidden="1">
      <c r="A1111">
        <v>2022</v>
      </c>
      <c r="B1111">
        <v>2</v>
      </c>
      <c r="C1111">
        <v>10</v>
      </c>
      <c r="D1111">
        <v>5329.7049999999999</v>
      </c>
    </row>
    <row r="1112" spans="1:4" hidden="1">
      <c r="A1112">
        <v>2022</v>
      </c>
      <c r="B1112">
        <v>2</v>
      </c>
      <c r="C1112">
        <v>11</v>
      </c>
      <c r="D1112">
        <v>5329.8419999999996</v>
      </c>
    </row>
    <row r="1113" spans="1:4" hidden="1">
      <c r="A1113">
        <v>2022</v>
      </c>
      <c r="B1113">
        <v>2</v>
      </c>
      <c r="C1113">
        <v>12</v>
      </c>
      <c r="D1113">
        <v>5329.982</v>
      </c>
    </row>
    <row r="1114" spans="1:4" hidden="1">
      <c r="A1114">
        <v>2022</v>
      </c>
      <c r="B1114">
        <v>2</v>
      </c>
      <c r="C1114">
        <v>13</v>
      </c>
      <c r="D1114">
        <v>5330.1260000000002</v>
      </c>
    </row>
    <row r="1115" spans="1:4" hidden="1">
      <c r="A1115">
        <v>2022</v>
      </c>
      <c r="B1115">
        <v>2</v>
      </c>
      <c r="C1115">
        <v>14</v>
      </c>
      <c r="D1115">
        <v>5330.2740000000003</v>
      </c>
    </row>
    <row r="1116" spans="1:4" hidden="1">
      <c r="A1116">
        <v>2022</v>
      </c>
      <c r="B1116">
        <v>2</v>
      </c>
      <c r="C1116">
        <v>15</v>
      </c>
      <c r="D1116">
        <v>5330.4359999999997</v>
      </c>
    </row>
    <row r="1117" spans="1:4" hidden="1">
      <c r="A1117">
        <v>2022</v>
      </c>
      <c r="B1117">
        <v>2</v>
      </c>
      <c r="C1117">
        <v>16</v>
      </c>
      <c r="D1117">
        <v>5330.6040000000003</v>
      </c>
    </row>
    <row r="1118" spans="1:4" hidden="1">
      <c r="A1118">
        <v>2022</v>
      </c>
      <c r="B1118">
        <v>2</v>
      </c>
      <c r="C1118">
        <v>17</v>
      </c>
      <c r="D1118">
        <v>5330.7640000000001</v>
      </c>
    </row>
    <row r="1119" spans="1:4" hidden="1">
      <c r="A1119">
        <v>2022</v>
      </c>
      <c r="B1119">
        <v>2</v>
      </c>
      <c r="C1119">
        <v>18</v>
      </c>
      <c r="D1119">
        <v>5330.9170000000004</v>
      </c>
    </row>
    <row r="1120" spans="1:4" hidden="1">
      <c r="A1120">
        <v>2022</v>
      </c>
      <c r="B1120">
        <v>2</v>
      </c>
      <c r="C1120">
        <v>19</v>
      </c>
      <c r="D1120">
        <v>5331.0720000000001</v>
      </c>
    </row>
    <row r="1121" spans="1:4" hidden="1">
      <c r="A1121">
        <v>2022</v>
      </c>
      <c r="B1121">
        <v>2</v>
      </c>
      <c r="C1121">
        <v>20</v>
      </c>
      <c r="D1121">
        <v>5331.2290000000003</v>
      </c>
    </row>
    <row r="1122" spans="1:4" hidden="1">
      <c r="A1122">
        <v>2022</v>
      </c>
      <c r="B1122">
        <v>2</v>
      </c>
      <c r="C1122">
        <v>21</v>
      </c>
      <c r="D1122">
        <v>5331.3950000000004</v>
      </c>
    </row>
    <row r="1123" spans="1:4" hidden="1">
      <c r="A1123">
        <v>2022</v>
      </c>
      <c r="B1123">
        <v>2</v>
      </c>
      <c r="C1123">
        <v>22</v>
      </c>
      <c r="D1123">
        <v>5331.56</v>
      </c>
    </row>
    <row r="1124" spans="1:4" hidden="1">
      <c r="A1124">
        <v>2022</v>
      </c>
      <c r="B1124">
        <v>2</v>
      </c>
      <c r="C1124">
        <v>23</v>
      </c>
      <c r="D1124">
        <v>5331.7070000000003</v>
      </c>
    </row>
    <row r="1125" spans="1:4" hidden="1">
      <c r="A1125">
        <v>2022</v>
      </c>
      <c r="B1125">
        <v>2</v>
      </c>
      <c r="C1125">
        <v>24</v>
      </c>
      <c r="D1125">
        <v>5331.8419999999996</v>
      </c>
    </row>
    <row r="1126" spans="1:4" hidden="1">
      <c r="A1126">
        <v>2022</v>
      </c>
      <c r="B1126">
        <v>2</v>
      </c>
      <c r="C1126">
        <v>25</v>
      </c>
      <c r="D1126">
        <v>5332.0029999999997</v>
      </c>
    </row>
    <row r="1127" spans="1:4" hidden="1">
      <c r="A1127">
        <v>2022</v>
      </c>
      <c r="B1127">
        <v>2</v>
      </c>
      <c r="C1127">
        <v>26</v>
      </c>
      <c r="D1127">
        <v>5332.1419999999998</v>
      </c>
    </row>
    <row r="1128" spans="1:4" hidden="1">
      <c r="A1128">
        <v>2022</v>
      </c>
      <c r="B1128">
        <v>2</v>
      </c>
      <c r="C1128">
        <v>27</v>
      </c>
      <c r="D1128">
        <v>5332.2830000000004</v>
      </c>
    </row>
    <row r="1129" spans="1:4" hidden="1">
      <c r="A1129">
        <v>2022</v>
      </c>
      <c r="B1129">
        <v>2</v>
      </c>
      <c r="C1129">
        <v>28</v>
      </c>
      <c r="D1129">
        <v>5332.4250000000002</v>
      </c>
    </row>
    <row r="1130" spans="1:4" hidden="1">
      <c r="A1130">
        <v>2022</v>
      </c>
      <c r="B1130">
        <v>3</v>
      </c>
      <c r="C1130">
        <v>1</v>
      </c>
      <c r="D1130">
        <v>5332.5680000000002</v>
      </c>
    </row>
    <row r="1131" spans="1:4" hidden="1">
      <c r="A1131">
        <v>2022</v>
      </c>
      <c r="B1131">
        <v>3</v>
      </c>
      <c r="C1131">
        <v>2</v>
      </c>
      <c r="D1131">
        <v>5332.7120000000004</v>
      </c>
    </row>
    <row r="1132" spans="1:4" hidden="1">
      <c r="A1132">
        <v>2022</v>
      </c>
      <c r="B1132">
        <v>3</v>
      </c>
      <c r="C1132">
        <v>3</v>
      </c>
      <c r="D1132">
        <v>5332.8680000000004</v>
      </c>
    </row>
    <row r="1133" spans="1:4" hidden="1">
      <c r="A1133">
        <v>2022</v>
      </c>
      <c r="B1133">
        <v>3</v>
      </c>
      <c r="C1133">
        <v>4</v>
      </c>
      <c r="D1133">
        <v>5333.04</v>
      </c>
    </row>
    <row r="1134" spans="1:4" hidden="1">
      <c r="A1134">
        <v>2022</v>
      </c>
      <c r="B1134">
        <v>3</v>
      </c>
      <c r="C1134">
        <v>5</v>
      </c>
      <c r="D1134">
        <v>5333.24</v>
      </c>
    </row>
    <row r="1135" spans="1:4" hidden="1">
      <c r="A1135">
        <v>2022</v>
      </c>
      <c r="B1135">
        <v>3</v>
      </c>
      <c r="C1135">
        <v>6</v>
      </c>
      <c r="D1135">
        <v>5333.4560000000001</v>
      </c>
    </row>
    <row r="1136" spans="1:4" hidden="1">
      <c r="A1136">
        <v>2022</v>
      </c>
      <c r="B1136">
        <v>3</v>
      </c>
      <c r="C1136">
        <v>7</v>
      </c>
      <c r="D1136">
        <v>5333.6379999999999</v>
      </c>
    </row>
    <row r="1137" spans="1:4" hidden="1">
      <c r="A1137">
        <v>2022</v>
      </c>
      <c r="B1137">
        <v>3</v>
      </c>
      <c r="C1137">
        <v>8</v>
      </c>
      <c r="D1137">
        <v>5333.8270000000002</v>
      </c>
    </row>
    <row r="1138" spans="1:4" hidden="1">
      <c r="A1138">
        <v>2022</v>
      </c>
      <c r="B1138">
        <v>3</v>
      </c>
      <c r="C1138">
        <v>9</v>
      </c>
      <c r="D1138">
        <v>5334.0640000000003</v>
      </c>
    </row>
    <row r="1139" spans="1:4" hidden="1">
      <c r="A1139">
        <v>2022</v>
      </c>
      <c r="B1139">
        <v>3</v>
      </c>
      <c r="C1139">
        <v>10</v>
      </c>
      <c r="D1139">
        <v>5334.2550000000001</v>
      </c>
    </row>
    <row r="1140" spans="1:4" hidden="1">
      <c r="A1140">
        <v>2022</v>
      </c>
      <c r="B1140">
        <v>3</v>
      </c>
      <c r="C1140">
        <v>11</v>
      </c>
      <c r="D1140">
        <v>5334.4179999999997</v>
      </c>
    </row>
    <row r="1141" spans="1:4" hidden="1">
      <c r="A1141">
        <v>2022</v>
      </c>
      <c r="B1141">
        <v>3</v>
      </c>
      <c r="C1141">
        <v>12</v>
      </c>
      <c r="D1141">
        <v>5334.5910000000003</v>
      </c>
    </row>
    <row r="1142" spans="1:4" hidden="1">
      <c r="A1142">
        <v>2022</v>
      </c>
      <c r="B1142">
        <v>3</v>
      </c>
      <c r="C1142">
        <v>13</v>
      </c>
      <c r="D1142">
        <v>5334.78</v>
      </c>
    </row>
    <row r="1143" spans="1:4" hidden="1">
      <c r="A1143">
        <v>2022</v>
      </c>
      <c r="B1143">
        <v>3</v>
      </c>
      <c r="C1143">
        <v>14</v>
      </c>
      <c r="D1143">
        <v>5334.9759999999997</v>
      </c>
    </row>
    <row r="1144" spans="1:4" hidden="1">
      <c r="A1144">
        <v>2022</v>
      </c>
      <c r="B1144">
        <v>3</v>
      </c>
      <c r="C1144">
        <v>15</v>
      </c>
      <c r="D1144">
        <v>5335.1689999999999</v>
      </c>
    </row>
    <row r="1145" spans="1:4" hidden="1">
      <c r="A1145">
        <v>2022</v>
      </c>
      <c r="B1145">
        <v>3</v>
      </c>
      <c r="C1145">
        <v>16</v>
      </c>
      <c r="D1145">
        <v>5335.3959999999997</v>
      </c>
    </row>
    <row r="1146" spans="1:4" hidden="1">
      <c r="A1146">
        <v>2022</v>
      </c>
      <c r="B1146">
        <v>3</v>
      </c>
      <c r="C1146">
        <v>17</v>
      </c>
      <c r="D1146">
        <v>5335.6189999999997</v>
      </c>
    </row>
    <row r="1147" spans="1:4" hidden="1">
      <c r="A1147">
        <v>2022</v>
      </c>
      <c r="B1147">
        <v>3</v>
      </c>
      <c r="C1147">
        <v>18</v>
      </c>
      <c r="D1147">
        <v>5335.8530000000001</v>
      </c>
    </row>
    <row r="1148" spans="1:4" hidden="1">
      <c r="A1148">
        <v>2022</v>
      </c>
      <c r="B1148">
        <v>3</v>
      </c>
      <c r="C1148">
        <v>19</v>
      </c>
      <c r="D1148">
        <v>5336.0969999999998</v>
      </c>
    </row>
    <row r="1149" spans="1:4" hidden="1">
      <c r="A1149">
        <v>2022</v>
      </c>
      <c r="B1149">
        <v>3</v>
      </c>
      <c r="C1149">
        <v>20</v>
      </c>
      <c r="D1149">
        <v>5336.366</v>
      </c>
    </row>
    <row r="1150" spans="1:4" hidden="1">
      <c r="A1150">
        <v>2022</v>
      </c>
      <c r="B1150">
        <v>3</v>
      </c>
      <c r="C1150">
        <v>21</v>
      </c>
      <c r="D1150">
        <v>5336.6180000000004</v>
      </c>
    </row>
    <row r="1151" spans="1:4" hidden="1">
      <c r="A1151">
        <v>2022</v>
      </c>
      <c r="B1151">
        <v>3</v>
      </c>
      <c r="C1151">
        <v>22</v>
      </c>
      <c r="D1151">
        <v>5336.866</v>
      </c>
    </row>
    <row r="1152" spans="1:4" hidden="1">
      <c r="A1152">
        <v>2022</v>
      </c>
      <c r="B1152">
        <v>3</v>
      </c>
      <c r="C1152">
        <v>23</v>
      </c>
      <c r="D1152">
        <v>5337.116</v>
      </c>
    </row>
    <row r="1153" spans="1:4" hidden="1">
      <c r="A1153">
        <v>2022</v>
      </c>
      <c r="B1153">
        <v>3</v>
      </c>
      <c r="C1153">
        <v>24</v>
      </c>
      <c r="D1153">
        <v>5337.3909999999996</v>
      </c>
    </row>
    <row r="1154" spans="1:4" hidden="1">
      <c r="A1154">
        <v>2022</v>
      </c>
      <c r="B1154">
        <v>3</v>
      </c>
      <c r="C1154">
        <v>25</v>
      </c>
      <c r="D1154">
        <v>5337.7129999999997</v>
      </c>
    </row>
    <row r="1155" spans="1:4" hidden="1">
      <c r="A1155">
        <v>2022</v>
      </c>
      <c r="B1155">
        <v>3</v>
      </c>
      <c r="C1155">
        <v>26</v>
      </c>
      <c r="D1155">
        <v>5338.1329999999998</v>
      </c>
    </row>
    <row r="1156" spans="1:4" hidden="1">
      <c r="A1156">
        <v>2022</v>
      </c>
      <c r="B1156">
        <v>3</v>
      </c>
      <c r="C1156">
        <v>27</v>
      </c>
      <c r="D1156">
        <v>5338.7749999999996</v>
      </c>
    </row>
    <row r="1157" spans="1:4" hidden="1">
      <c r="A1157">
        <v>2022</v>
      </c>
      <c r="B1157">
        <v>3</v>
      </c>
      <c r="C1157">
        <v>28</v>
      </c>
      <c r="D1157">
        <v>5339.6040000000003</v>
      </c>
    </row>
    <row r="1158" spans="1:4" hidden="1">
      <c r="A1158">
        <v>2022</v>
      </c>
      <c r="B1158">
        <v>3</v>
      </c>
      <c r="C1158">
        <v>29</v>
      </c>
      <c r="D1158">
        <v>5340.5810000000001</v>
      </c>
    </row>
    <row r="1159" spans="1:4" hidden="1">
      <c r="A1159">
        <v>2022</v>
      </c>
      <c r="B1159">
        <v>3</v>
      </c>
      <c r="C1159">
        <v>30</v>
      </c>
      <c r="D1159">
        <v>5341.5870000000004</v>
      </c>
    </row>
    <row r="1160" spans="1:4" hidden="1">
      <c r="A1160">
        <v>2022</v>
      </c>
      <c r="B1160">
        <v>3</v>
      </c>
      <c r="C1160">
        <v>31</v>
      </c>
      <c r="D1160">
        <v>5342.5420000000004</v>
      </c>
    </row>
    <row r="1161" spans="1:4" hidden="1">
      <c r="A1161">
        <v>2022</v>
      </c>
      <c r="B1161">
        <v>4</v>
      </c>
      <c r="C1161">
        <v>1</v>
      </c>
      <c r="D1161">
        <v>5343.2939999999999</v>
      </c>
    </row>
    <row r="1162" spans="1:4" hidden="1">
      <c r="A1162">
        <v>2022</v>
      </c>
      <c r="B1162">
        <v>4</v>
      </c>
      <c r="C1162">
        <v>2</v>
      </c>
      <c r="D1162">
        <v>5343.9620000000004</v>
      </c>
    </row>
    <row r="1163" spans="1:4" hidden="1">
      <c r="A1163">
        <v>2022</v>
      </c>
      <c r="B1163">
        <v>4</v>
      </c>
      <c r="C1163">
        <v>3</v>
      </c>
      <c r="D1163">
        <v>5344.7129999999997</v>
      </c>
    </row>
    <row r="1164" spans="1:4" hidden="1">
      <c r="A1164">
        <v>2022</v>
      </c>
      <c r="B1164">
        <v>4</v>
      </c>
      <c r="C1164">
        <v>4</v>
      </c>
      <c r="D1164">
        <v>5345.5129999999999</v>
      </c>
    </row>
    <row r="1165" spans="1:4" hidden="1">
      <c r="A1165">
        <v>2022</v>
      </c>
      <c r="B1165">
        <v>4</v>
      </c>
      <c r="C1165">
        <v>5</v>
      </c>
      <c r="D1165">
        <v>5346.2650000000003</v>
      </c>
    </row>
    <row r="1166" spans="1:4" hidden="1">
      <c r="A1166">
        <v>2022</v>
      </c>
      <c r="B1166">
        <v>4</v>
      </c>
      <c r="C1166">
        <v>6</v>
      </c>
      <c r="D1166">
        <v>5346.893</v>
      </c>
    </row>
    <row r="1167" spans="1:4" hidden="1">
      <c r="A1167">
        <v>2022</v>
      </c>
      <c r="B1167">
        <v>4</v>
      </c>
      <c r="C1167">
        <v>7</v>
      </c>
      <c r="D1167">
        <v>5347.4380000000001</v>
      </c>
    </row>
    <row r="1168" spans="1:4" hidden="1">
      <c r="A1168">
        <v>2022</v>
      </c>
      <c r="B1168">
        <v>4</v>
      </c>
      <c r="C1168">
        <v>8</v>
      </c>
      <c r="D1168">
        <v>5348.0219999999999</v>
      </c>
    </row>
    <row r="1169" spans="1:4" hidden="1">
      <c r="A1169">
        <v>2022</v>
      </c>
      <c r="B1169">
        <v>4</v>
      </c>
      <c r="C1169">
        <v>9</v>
      </c>
      <c r="D1169">
        <v>5348.8509999999997</v>
      </c>
    </row>
    <row r="1170" spans="1:4" hidden="1">
      <c r="A1170">
        <v>2022</v>
      </c>
      <c r="B1170">
        <v>4</v>
      </c>
      <c r="C1170">
        <v>10</v>
      </c>
      <c r="D1170">
        <v>5349.5879999999997</v>
      </c>
    </row>
    <row r="1171" spans="1:4" hidden="1">
      <c r="A1171">
        <v>2022</v>
      </c>
      <c r="B1171">
        <v>4</v>
      </c>
      <c r="C1171">
        <v>11</v>
      </c>
      <c r="D1171">
        <v>5350.21</v>
      </c>
    </row>
    <row r="1172" spans="1:4" hidden="1">
      <c r="A1172">
        <v>2022</v>
      </c>
      <c r="B1172">
        <v>4</v>
      </c>
      <c r="C1172">
        <v>12</v>
      </c>
      <c r="D1172">
        <v>5350.8069999999998</v>
      </c>
    </row>
    <row r="1173" spans="1:4" hidden="1">
      <c r="A1173">
        <v>2022</v>
      </c>
      <c r="B1173">
        <v>4</v>
      </c>
      <c r="C1173">
        <v>13</v>
      </c>
      <c r="D1173">
        <v>5351.308</v>
      </c>
    </row>
    <row r="1174" spans="1:4" hidden="1">
      <c r="A1174">
        <v>2022</v>
      </c>
      <c r="B1174">
        <v>4</v>
      </c>
      <c r="C1174">
        <v>14</v>
      </c>
      <c r="D1174">
        <v>5351.7619999999997</v>
      </c>
    </row>
    <row r="1175" spans="1:4" hidden="1">
      <c r="A1175">
        <v>2022</v>
      </c>
      <c r="B1175">
        <v>4</v>
      </c>
      <c r="C1175">
        <v>15</v>
      </c>
      <c r="D1175">
        <v>5352.21</v>
      </c>
    </row>
    <row r="1176" spans="1:4" hidden="1">
      <c r="A1176">
        <v>2022</v>
      </c>
      <c r="B1176">
        <v>4</v>
      </c>
      <c r="C1176">
        <v>16</v>
      </c>
      <c r="D1176">
        <v>5352.6610000000001</v>
      </c>
    </row>
    <row r="1177" spans="1:4" hidden="1">
      <c r="A1177">
        <v>2022</v>
      </c>
      <c r="B1177">
        <v>4</v>
      </c>
      <c r="C1177">
        <v>17</v>
      </c>
      <c r="D1177">
        <v>5353.241</v>
      </c>
    </row>
    <row r="1178" spans="1:4" hidden="1">
      <c r="A1178">
        <v>2022</v>
      </c>
      <c r="B1178">
        <v>4</v>
      </c>
      <c r="C1178">
        <v>18</v>
      </c>
      <c r="D1178">
        <v>5354.11</v>
      </c>
    </row>
    <row r="1179" spans="1:4" hidden="1">
      <c r="A1179">
        <v>2022</v>
      </c>
      <c r="B1179">
        <v>4</v>
      </c>
      <c r="C1179">
        <v>19</v>
      </c>
      <c r="D1179">
        <v>5355.1769999999997</v>
      </c>
    </row>
    <row r="1180" spans="1:4" hidden="1">
      <c r="A1180">
        <v>2022</v>
      </c>
      <c r="B1180">
        <v>4</v>
      </c>
      <c r="C1180">
        <v>20</v>
      </c>
      <c r="D1180">
        <v>5356.2579999999998</v>
      </c>
    </row>
    <row r="1181" spans="1:4" hidden="1">
      <c r="A1181">
        <v>2022</v>
      </c>
      <c r="B1181">
        <v>4</v>
      </c>
      <c r="C1181">
        <v>21</v>
      </c>
      <c r="D1181">
        <v>5357.3509999999997</v>
      </c>
    </row>
    <row r="1182" spans="1:4" hidden="1">
      <c r="A1182">
        <v>2022</v>
      </c>
      <c r="B1182">
        <v>4</v>
      </c>
      <c r="C1182">
        <v>22</v>
      </c>
      <c r="D1182">
        <v>5358.5680000000002</v>
      </c>
    </row>
    <row r="1183" spans="1:4" hidden="1">
      <c r="A1183">
        <v>2022</v>
      </c>
      <c r="B1183">
        <v>4</v>
      </c>
      <c r="C1183">
        <v>23</v>
      </c>
      <c r="D1183">
        <v>5359.82</v>
      </c>
    </row>
    <row r="1184" spans="1:4" hidden="1">
      <c r="A1184">
        <v>2022</v>
      </c>
      <c r="B1184">
        <v>4</v>
      </c>
      <c r="C1184">
        <v>24</v>
      </c>
      <c r="D1184">
        <v>5360.8530000000001</v>
      </c>
    </row>
    <row r="1185" spans="1:4" hidden="1">
      <c r="A1185">
        <v>2022</v>
      </c>
      <c r="B1185">
        <v>4</v>
      </c>
      <c r="C1185">
        <v>25</v>
      </c>
      <c r="D1185">
        <v>5361.7529999999997</v>
      </c>
    </row>
    <row r="1186" spans="1:4" hidden="1">
      <c r="A1186">
        <v>2022</v>
      </c>
      <c r="B1186">
        <v>4</v>
      </c>
      <c r="C1186">
        <v>26</v>
      </c>
      <c r="D1186">
        <v>5362.6390000000001</v>
      </c>
    </row>
    <row r="1187" spans="1:4" hidden="1">
      <c r="A1187">
        <v>2022</v>
      </c>
      <c r="B1187">
        <v>4</v>
      </c>
      <c r="C1187">
        <v>27</v>
      </c>
      <c r="D1187">
        <v>5363.5609999999997</v>
      </c>
    </row>
    <row r="1188" spans="1:4" hidden="1">
      <c r="A1188">
        <v>2022</v>
      </c>
      <c r="B1188">
        <v>4</v>
      </c>
      <c r="C1188">
        <v>28</v>
      </c>
      <c r="D1188">
        <v>5364.5879999999997</v>
      </c>
    </row>
    <row r="1189" spans="1:4" hidden="1">
      <c r="A1189">
        <v>2022</v>
      </c>
      <c r="B1189">
        <v>4</v>
      </c>
      <c r="C1189">
        <v>29</v>
      </c>
      <c r="D1189">
        <v>5365.6660000000002</v>
      </c>
    </row>
    <row r="1190" spans="1:4" hidden="1">
      <c r="A1190">
        <v>2022</v>
      </c>
      <c r="B1190">
        <v>4</v>
      </c>
      <c r="C1190">
        <v>30</v>
      </c>
      <c r="D1190">
        <v>5366.6419999999998</v>
      </c>
    </row>
    <row r="1191" spans="1:4" hidden="1">
      <c r="A1191">
        <v>2022</v>
      </c>
      <c r="B1191">
        <v>5</v>
      </c>
      <c r="C1191">
        <v>1</v>
      </c>
      <c r="D1191">
        <v>5367.5630000000001</v>
      </c>
    </row>
    <row r="1192" spans="1:4" hidden="1">
      <c r="A1192">
        <v>2022</v>
      </c>
      <c r="B1192">
        <v>5</v>
      </c>
      <c r="C1192">
        <v>2</v>
      </c>
      <c r="D1192">
        <v>5368.5550000000003</v>
      </c>
    </row>
    <row r="1193" spans="1:4" hidden="1">
      <c r="A1193">
        <v>2022</v>
      </c>
      <c r="B1193">
        <v>5</v>
      </c>
      <c r="C1193">
        <v>3</v>
      </c>
      <c r="D1193">
        <v>5369.6869999999999</v>
      </c>
    </row>
    <row r="1194" spans="1:4" hidden="1">
      <c r="A1194">
        <v>2022</v>
      </c>
      <c r="B1194">
        <v>5</v>
      </c>
      <c r="C1194">
        <v>4</v>
      </c>
      <c r="D1194">
        <v>5370.74</v>
      </c>
    </row>
    <row r="1195" spans="1:4" hidden="1">
      <c r="A1195">
        <v>2022</v>
      </c>
      <c r="B1195">
        <v>5</v>
      </c>
      <c r="C1195">
        <v>5</v>
      </c>
      <c r="D1195">
        <v>5371.6409999999996</v>
      </c>
    </row>
    <row r="1196" spans="1:4" hidden="1">
      <c r="A1196">
        <v>2022</v>
      </c>
      <c r="B1196">
        <v>5</v>
      </c>
      <c r="C1196">
        <v>6</v>
      </c>
      <c r="D1196">
        <v>5372.5069999999996</v>
      </c>
    </row>
    <row r="1197" spans="1:4" hidden="1">
      <c r="A1197">
        <v>2022</v>
      </c>
      <c r="B1197">
        <v>5</v>
      </c>
      <c r="C1197">
        <v>7</v>
      </c>
      <c r="D1197">
        <v>5373.44</v>
      </c>
    </row>
    <row r="1198" spans="1:4" hidden="1">
      <c r="A1198">
        <v>2022</v>
      </c>
      <c r="B1198">
        <v>5</v>
      </c>
      <c r="C1198">
        <v>8</v>
      </c>
      <c r="D1198">
        <v>5374.3729999999996</v>
      </c>
    </row>
    <row r="1199" spans="1:4" hidden="1">
      <c r="A1199">
        <v>2022</v>
      </c>
      <c r="B1199">
        <v>5</v>
      </c>
      <c r="C1199">
        <v>9</v>
      </c>
      <c r="D1199">
        <v>5375.2370000000001</v>
      </c>
    </row>
    <row r="1200" spans="1:4" hidden="1">
      <c r="A1200">
        <v>2022</v>
      </c>
      <c r="B1200">
        <v>5</v>
      </c>
      <c r="C1200">
        <v>10</v>
      </c>
      <c r="D1200">
        <v>5376.0190000000002</v>
      </c>
    </row>
    <row r="1201" spans="1:4" hidden="1">
      <c r="A1201">
        <v>2022</v>
      </c>
      <c r="B1201">
        <v>5</v>
      </c>
      <c r="C1201">
        <v>11</v>
      </c>
      <c r="D1201">
        <v>5376.7049999999999</v>
      </c>
    </row>
    <row r="1202" spans="1:4" hidden="1">
      <c r="A1202">
        <v>2022</v>
      </c>
      <c r="B1202">
        <v>5</v>
      </c>
      <c r="C1202">
        <v>12</v>
      </c>
      <c r="D1202">
        <v>5377.3469999999998</v>
      </c>
    </row>
    <row r="1203" spans="1:4" hidden="1">
      <c r="A1203">
        <v>2022</v>
      </c>
      <c r="B1203">
        <v>5</v>
      </c>
      <c r="C1203">
        <v>13</v>
      </c>
      <c r="D1203">
        <v>5377.942</v>
      </c>
    </row>
    <row r="1204" spans="1:4" hidden="1">
      <c r="A1204">
        <v>2022</v>
      </c>
      <c r="B1204">
        <v>5</v>
      </c>
      <c r="C1204">
        <v>14</v>
      </c>
      <c r="D1204">
        <v>5378.49</v>
      </c>
    </row>
    <row r="1205" spans="1:4" hidden="1">
      <c r="A1205">
        <v>2022</v>
      </c>
      <c r="B1205">
        <v>5</v>
      </c>
      <c r="C1205">
        <v>15</v>
      </c>
      <c r="D1205">
        <v>5379.0259999999998</v>
      </c>
    </row>
    <row r="1206" spans="1:4" hidden="1">
      <c r="A1206">
        <v>2022</v>
      </c>
      <c r="B1206">
        <v>5</v>
      </c>
      <c r="C1206">
        <v>16</v>
      </c>
      <c r="D1206">
        <v>5379.5879999999997</v>
      </c>
    </row>
    <row r="1207" spans="1:4" hidden="1">
      <c r="A1207">
        <v>2022</v>
      </c>
      <c r="B1207">
        <v>5</v>
      </c>
      <c r="C1207">
        <v>17</v>
      </c>
      <c r="D1207">
        <v>5380.1710000000003</v>
      </c>
    </row>
    <row r="1208" spans="1:4" hidden="1">
      <c r="A1208">
        <v>2022</v>
      </c>
      <c r="B1208">
        <v>5</v>
      </c>
      <c r="C1208">
        <v>18</v>
      </c>
      <c r="D1208">
        <v>5380.7709999999997</v>
      </c>
    </row>
    <row r="1209" spans="1:4" hidden="1">
      <c r="A1209">
        <v>2022</v>
      </c>
      <c r="B1209">
        <v>5</v>
      </c>
      <c r="C1209">
        <v>19</v>
      </c>
      <c r="D1209">
        <v>5381.3530000000001</v>
      </c>
    </row>
    <row r="1210" spans="1:4" hidden="1">
      <c r="A1210">
        <v>2022</v>
      </c>
      <c r="B1210">
        <v>5</v>
      </c>
      <c r="C1210">
        <v>20</v>
      </c>
      <c r="D1210">
        <v>5381.9</v>
      </c>
    </row>
    <row r="1211" spans="1:4" hidden="1">
      <c r="A1211">
        <v>2022</v>
      </c>
      <c r="B1211">
        <v>5</v>
      </c>
      <c r="C1211">
        <v>21</v>
      </c>
      <c r="D1211">
        <v>5382.3950000000004</v>
      </c>
    </row>
    <row r="1212" spans="1:4" hidden="1">
      <c r="A1212">
        <v>2022</v>
      </c>
      <c r="B1212">
        <v>5</v>
      </c>
      <c r="C1212">
        <v>22</v>
      </c>
      <c r="D1212">
        <v>5382.8270000000002</v>
      </c>
    </row>
    <row r="1213" spans="1:4" hidden="1">
      <c r="A1213">
        <v>2022</v>
      </c>
      <c r="B1213">
        <v>5</v>
      </c>
      <c r="C1213">
        <v>23</v>
      </c>
      <c r="D1213">
        <v>5383.2269999999999</v>
      </c>
    </row>
    <row r="1214" spans="1:4" hidden="1">
      <c r="A1214">
        <v>2022</v>
      </c>
      <c r="B1214">
        <v>5</v>
      </c>
      <c r="C1214">
        <v>24</v>
      </c>
      <c r="D1214">
        <v>5383.4570000000003</v>
      </c>
    </row>
    <row r="1215" spans="1:4" hidden="1">
      <c r="A1215">
        <v>2022</v>
      </c>
      <c r="B1215">
        <v>5</v>
      </c>
      <c r="C1215">
        <v>25</v>
      </c>
      <c r="D1215">
        <v>5383.4750000000004</v>
      </c>
    </row>
    <row r="1216" spans="1:4" hidden="1">
      <c r="A1216">
        <v>2022</v>
      </c>
      <c r="B1216">
        <v>5</v>
      </c>
      <c r="C1216">
        <v>26</v>
      </c>
      <c r="D1216">
        <v>5383.4369999999999</v>
      </c>
    </row>
    <row r="1217" spans="1:4" hidden="1">
      <c r="A1217">
        <v>2022</v>
      </c>
      <c r="B1217">
        <v>5</v>
      </c>
      <c r="C1217">
        <v>27</v>
      </c>
      <c r="D1217">
        <v>5383.3580000000002</v>
      </c>
    </row>
    <row r="1218" spans="1:4" hidden="1">
      <c r="A1218">
        <v>2022</v>
      </c>
      <c r="B1218">
        <v>5</v>
      </c>
      <c r="C1218">
        <v>28</v>
      </c>
      <c r="D1218">
        <v>5383.2979999999998</v>
      </c>
    </row>
    <row r="1219" spans="1:4" hidden="1">
      <c r="A1219">
        <v>2022</v>
      </c>
      <c r="B1219">
        <v>5</v>
      </c>
      <c r="C1219">
        <v>29</v>
      </c>
      <c r="D1219">
        <v>5383.42</v>
      </c>
    </row>
    <row r="1220" spans="1:4" hidden="1">
      <c r="A1220">
        <v>2022</v>
      </c>
      <c r="B1220">
        <v>5</v>
      </c>
      <c r="C1220">
        <v>30</v>
      </c>
      <c r="D1220">
        <v>5383.5219999999999</v>
      </c>
    </row>
    <row r="1221" spans="1:4" hidden="1">
      <c r="A1221">
        <v>2022</v>
      </c>
      <c r="B1221">
        <v>5</v>
      </c>
      <c r="C1221">
        <v>31</v>
      </c>
      <c r="D1221">
        <v>5383.5020000000004</v>
      </c>
    </row>
    <row r="1222" spans="1:4" hidden="1">
      <c r="A1222">
        <v>2022</v>
      </c>
      <c r="B1222">
        <v>6</v>
      </c>
      <c r="C1222">
        <v>1</v>
      </c>
      <c r="D1222">
        <v>5383.4870000000001</v>
      </c>
    </row>
    <row r="1223" spans="1:4" hidden="1">
      <c r="A1223">
        <v>2022</v>
      </c>
      <c r="B1223">
        <v>6</v>
      </c>
      <c r="C1223">
        <v>2</v>
      </c>
      <c r="D1223">
        <v>5383.4809999999998</v>
      </c>
    </row>
    <row r="1224" spans="1:4" hidden="1">
      <c r="A1224">
        <v>2022</v>
      </c>
      <c r="B1224">
        <v>6</v>
      </c>
      <c r="C1224">
        <v>3</v>
      </c>
      <c r="D1224">
        <v>5383.4769999999999</v>
      </c>
    </row>
    <row r="1225" spans="1:4" hidden="1">
      <c r="A1225">
        <v>2022</v>
      </c>
      <c r="B1225">
        <v>6</v>
      </c>
      <c r="C1225">
        <v>4</v>
      </c>
      <c r="D1225">
        <v>5383.46</v>
      </c>
    </row>
    <row r="1226" spans="1:4" hidden="1">
      <c r="A1226">
        <v>2022</v>
      </c>
      <c r="B1226">
        <v>6</v>
      </c>
      <c r="C1226">
        <v>5</v>
      </c>
      <c r="D1226">
        <v>5383.4340000000002</v>
      </c>
    </row>
    <row r="1227" spans="1:4" hidden="1">
      <c r="A1227">
        <v>2022</v>
      </c>
      <c r="B1227">
        <v>6</v>
      </c>
      <c r="C1227">
        <v>6</v>
      </c>
      <c r="D1227">
        <v>5383.4170000000004</v>
      </c>
    </row>
    <row r="1228" spans="1:4" hidden="1">
      <c r="A1228">
        <v>2022</v>
      </c>
      <c r="B1228">
        <v>6</v>
      </c>
      <c r="C1228">
        <v>7</v>
      </c>
      <c r="D1228">
        <v>5383.39</v>
      </c>
    </row>
    <row r="1229" spans="1:4" hidden="1">
      <c r="A1229">
        <v>2022</v>
      </c>
      <c r="B1229">
        <v>6</v>
      </c>
      <c r="C1229">
        <v>8</v>
      </c>
      <c r="D1229">
        <v>5383.3040000000001</v>
      </c>
    </row>
    <row r="1230" spans="1:4" hidden="1">
      <c r="A1230">
        <v>2022</v>
      </c>
      <c r="B1230">
        <v>6</v>
      </c>
      <c r="C1230">
        <v>9</v>
      </c>
      <c r="D1230">
        <v>5383.1130000000003</v>
      </c>
    </row>
    <row r="1231" spans="1:4" hidden="1">
      <c r="A1231">
        <v>2022</v>
      </c>
      <c r="B1231">
        <v>6</v>
      </c>
      <c r="C1231">
        <v>10</v>
      </c>
      <c r="D1231">
        <v>5382.9089999999997</v>
      </c>
    </row>
    <row r="1232" spans="1:4" hidden="1">
      <c r="A1232">
        <v>2022</v>
      </c>
      <c r="B1232">
        <v>6</v>
      </c>
      <c r="C1232">
        <v>11</v>
      </c>
      <c r="D1232">
        <v>5382.6890000000003</v>
      </c>
    </row>
    <row r="1233" spans="1:4" hidden="1">
      <c r="A1233">
        <v>2022</v>
      </c>
      <c r="B1233">
        <v>6</v>
      </c>
      <c r="C1233">
        <v>12</v>
      </c>
      <c r="D1233">
        <v>5382.4210000000003</v>
      </c>
    </row>
    <row r="1234" spans="1:4" hidden="1">
      <c r="A1234">
        <v>2022</v>
      </c>
      <c r="B1234">
        <v>6</v>
      </c>
      <c r="C1234">
        <v>13</v>
      </c>
      <c r="D1234">
        <v>5382.1909999999998</v>
      </c>
    </row>
    <row r="1235" spans="1:4" hidden="1">
      <c r="A1235">
        <v>2022</v>
      </c>
      <c r="B1235">
        <v>6</v>
      </c>
      <c r="C1235">
        <v>14</v>
      </c>
      <c r="D1235">
        <v>5382.0519999999997</v>
      </c>
    </row>
    <row r="1236" spans="1:4" hidden="1">
      <c r="A1236">
        <v>2022</v>
      </c>
      <c r="B1236">
        <v>6</v>
      </c>
      <c r="C1236">
        <v>15</v>
      </c>
      <c r="D1236">
        <v>5381.9620000000004</v>
      </c>
    </row>
    <row r="1237" spans="1:4" hidden="1">
      <c r="A1237">
        <v>2022</v>
      </c>
      <c r="B1237">
        <v>6</v>
      </c>
      <c r="C1237">
        <v>16</v>
      </c>
      <c r="D1237">
        <v>5381.8810000000003</v>
      </c>
    </row>
    <row r="1238" spans="1:4" hidden="1">
      <c r="A1238">
        <v>2022</v>
      </c>
      <c r="B1238">
        <v>6</v>
      </c>
      <c r="C1238">
        <v>17</v>
      </c>
      <c r="D1238">
        <v>5381.7839999999997</v>
      </c>
    </row>
    <row r="1239" spans="1:4" hidden="1">
      <c r="A1239">
        <v>2022</v>
      </c>
      <c r="B1239">
        <v>6</v>
      </c>
      <c r="C1239">
        <v>18</v>
      </c>
      <c r="D1239">
        <v>5381.6559999999999</v>
      </c>
    </row>
    <row r="1240" spans="1:4" hidden="1">
      <c r="A1240">
        <v>2022</v>
      </c>
      <c r="B1240">
        <v>6</v>
      </c>
      <c r="C1240">
        <v>19</v>
      </c>
      <c r="D1240">
        <v>5381.5280000000002</v>
      </c>
    </row>
    <row r="1241" spans="1:4" hidden="1">
      <c r="A1241">
        <v>2022</v>
      </c>
      <c r="B1241">
        <v>6</v>
      </c>
      <c r="C1241">
        <v>20</v>
      </c>
      <c r="D1241">
        <v>5381.4870000000001</v>
      </c>
    </row>
    <row r="1242" spans="1:4" hidden="1">
      <c r="A1242">
        <v>2022</v>
      </c>
      <c r="B1242">
        <v>6</v>
      </c>
      <c r="C1242">
        <v>21</v>
      </c>
      <c r="D1242">
        <v>5381.527</v>
      </c>
    </row>
    <row r="1243" spans="1:4" hidden="1">
      <c r="A1243">
        <v>2022</v>
      </c>
      <c r="B1243">
        <v>6</v>
      </c>
      <c r="C1243">
        <v>22</v>
      </c>
      <c r="D1243">
        <v>5381.4059999999999</v>
      </c>
    </row>
    <row r="1244" spans="1:4" hidden="1">
      <c r="A1244">
        <v>2022</v>
      </c>
      <c r="B1244">
        <v>6</v>
      </c>
      <c r="C1244">
        <v>23</v>
      </c>
      <c r="D1244">
        <v>5381.2629999999999</v>
      </c>
    </row>
    <row r="1245" spans="1:4" hidden="1">
      <c r="A1245">
        <v>2022</v>
      </c>
      <c r="B1245">
        <v>6</v>
      </c>
      <c r="C1245">
        <v>24</v>
      </c>
      <c r="D1245">
        <v>5381.04</v>
      </c>
    </row>
    <row r="1246" spans="1:4" hidden="1">
      <c r="A1246">
        <v>2022</v>
      </c>
      <c r="B1246">
        <v>6</v>
      </c>
      <c r="C1246">
        <v>25</v>
      </c>
      <c r="D1246">
        <v>5380.7039999999997</v>
      </c>
    </row>
    <row r="1247" spans="1:4" hidden="1">
      <c r="A1247">
        <v>2022</v>
      </c>
      <c r="B1247">
        <v>6</v>
      </c>
      <c r="C1247">
        <v>26</v>
      </c>
      <c r="D1247">
        <v>5380.3410000000003</v>
      </c>
    </row>
    <row r="1248" spans="1:4" hidden="1">
      <c r="A1248">
        <v>2022</v>
      </c>
      <c r="B1248">
        <v>6</v>
      </c>
      <c r="C1248">
        <v>27</v>
      </c>
      <c r="D1248">
        <v>5379.9809999999998</v>
      </c>
    </row>
    <row r="1249" spans="1:4" hidden="1">
      <c r="A1249">
        <v>2022</v>
      </c>
      <c r="B1249">
        <v>6</v>
      </c>
      <c r="C1249">
        <v>28</v>
      </c>
      <c r="D1249">
        <v>5379.6390000000001</v>
      </c>
    </row>
    <row r="1250" spans="1:4" hidden="1">
      <c r="A1250">
        <v>2022</v>
      </c>
      <c r="B1250">
        <v>6</v>
      </c>
      <c r="C1250">
        <v>29</v>
      </c>
      <c r="D1250">
        <v>5379.2539999999999</v>
      </c>
    </row>
    <row r="1251" spans="1:4" hidden="1">
      <c r="A1251">
        <v>2022</v>
      </c>
      <c r="B1251">
        <v>6</v>
      </c>
      <c r="C1251">
        <v>30</v>
      </c>
      <c r="D1251">
        <v>5378.8540000000003</v>
      </c>
    </row>
    <row r="1252" spans="1:4" hidden="1">
      <c r="A1252">
        <v>2022</v>
      </c>
      <c r="B1252">
        <v>7</v>
      </c>
      <c r="C1252">
        <v>1</v>
      </c>
      <c r="D1252">
        <v>5378.4539999999997</v>
      </c>
    </row>
    <row r="1253" spans="1:4" hidden="1">
      <c r="A1253">
        <v>2022</v>
      </c>
      <c r="B1253">
        <v>7</v>
      </c>
      <c r="C1253">
        <v>2</v>
      </c>
      <c r="D1253">
        <v>5377.9870000000001</v>
      </c>
    </row>
    <row r="1254" spans="1:4" hidden="1">
      <c r="A1254">
        <v>2022</v>
      </c>
      <c r="B1254">
        <v>7</v>
      </c>
      <c r="C1254">
        <v>3</v>
      </c>
      <c r="D1254">
        <v>5377.4380000000001</v>
      </c>
    </row>
    <row r="1255" spans="1:4" hidden="1">
      <c r="A1255">
        <v>2022</v>
      </c>
      <c r="B1255">
        <v>7</v>
      </c>
      <c r="C1255">
        <v>4</v>
      </c>
      <c r="D1255">
        <v>5376.8810000000003</v>
      </c>
    </row>
    <row r="1256" spans="1:4" hidden="1">
      <c r="A1256">
        <v>2022</v>
      </c>
      <c r="B1256">
        <v>7</v>
      </c>
      <c r="C1256">
        <v>5</v>
      </c>
      <c r="D1256">
        <v>5376.3239999999996</v>
      </c>
    </row>
    <row r="1257" spans="1:4" hidden="1">
      <c r="A1257">
        <v>2022</v>
      </c>
      <c r="B1257">
        <v>7</v>
      </c>
      <c r="C1257">
        <v>6</v>
      </c>
      <c r="D1257">
        <v>5375.7550000000001</v>
      </c>
    </row>
    <row r="1258" spans="1:4" hidden="1">
      <c r="A1258">
        <v>2022</v>
      </c>
      <c r="B1258">
        <v>7</v>
      </c>
      <c r="C1258">
        <v>7</v>
      </c>
      <c r="D1258">
        <v>5375.1620000000003</v>
      </c>
    </row>
    <row r="1259" spans="1:4" hidden="1">
      <c r="A1259">
        <v>2022</v>
      </c>
      <c r="B1259">
        <v>7</v>
      </c>
      <c r="C1259">
        <v>8</v>
      </c>
      <c r="D1259">
        <v>5374.5529999999999</v>
      </c>
    </row>
    <row r="1260" spans="1:4" hidden="1">
      <c r="A1260">
        <v>2022</v>
      </c>
      <c r="B1260">
        <v>7</v>
      </c>
      <c r="C1260">
        <v>9</v>
      </c>
      <c r="D1260">
        <v>5373.8969999999999</v>
      </c>
    </row>
    <row r="1261" spans="1:4" hidden="1">
      <c r="A1261">
        <v>2022</v>
      </c>
      <c r="B1261">
        <v>7</v>
      </c>
      <c r="C1261">
        <v>10</v>
      </c>
      <c r="D1261">
        <v>5373.1670000000004</v>
      </c>
    </row>
    <row r="1262" spans="1:4" hidden="1">
      <c r="A1262">
        <v>2022</v>
      </c>
      <c r="B1262">
        <v>7</v>
      </c>
      <c r="C1262">
        <v>11</v>
      </c>
      <c r="D1262">
        <v>5372.4179999999997</v>
      </c>
    </row>
    <row r="1263" spans="1:4" hidden="1">
      <c r="A1263">
        <v>2022</v>
      </c>
      <c r="B1263">
        <v>7</v>
      </c>
      <c r="C1263">
        <v>12</v>
      </c>
      <c r="D1263">
        <v>5371.665</v>
      </c>
    </row>
    <row r="1264" spans="1:4" hidden="1">
      <c r="A1264">
        <v>2022</v>
      </c>
      <c r="B1264">
        <v>7</v>
      </c>
      <c r="C1264">
        <v>13</v>
      </c>
      <c r="D1264">
        <v>5370.817</v>
      </c>
    </row>
    <row r="1265" spans="1:4" hidden="1">
      <c r="A1265">
        <v>2022</v>
      </c>
      <c r="B1265">
        <v>7</v>
      </c>
      <c r="C1265">
        <v>14</v>
      </c>
      <c r="D1265">
        <v>5369.92</v>
      </c>
    </row>
    <row r="1266" spans="1:4" hidden="1">
      <c r="A1266">
        <v>2022</v>
      </c>
      <c r="B1266">
        <v>7</v>
      </c>
      <c r="C1266">
        <v>15</v>
      </c>
      <c r="D1266">
        <v>5369.0209999999997</v>
      </c>
    </row>
    <row r="1267" spans="1:4" hidden="1">
      <c r="A1267">
        <v>2022</v>
      </c>
      <c r="B1267">
        <v>7</v>
      </c>
      <c r="C1267">
        <v>16</v>
      </c>
      <c r="D1267">
        <v>5368.1120000000001</v>
      </c>
    </row>
    <row r="1268" spans="1:4" hidden="1">
      <c r="A1268">
        <v>2022</v>
      </c>
      <c r="B1268">
        <v>7</v>
      </c>
      <c r="C1268">
        <v>17</v>
      </c>
      <c r="D1268">
        <v>5367.1859999999997</v>
      </c>
    </row>
    <row r="1269" spans="1:4" hidden="1">
      <c r="A1269">
        <v>2022</v>
      </c>
      <c r="B1269">
        <v>7</v>
      </c>
      <c r="C1269">
        <v>18</v>
      </c>
      <c r="D1269">
        <v>5366.2560000000003</v>
      </c>
    </row>
    <row r="1270" spans="1:4" hidden="1">
      <c r="A1270">
        <v>2022</v>
      </c>
      <c r="B1270">
        <v>7</v>
      </c>
      <c r="C1270">
        <v>19</v>
      </c>
      <c r="D1270">
        <v>5365.3710000000001</v>
      </c>
    </row>
    <row r="1271" spans="1:4" hidden="1">
      <c r="A1271">
        <v>2022</v>
      </c>
      <c r="B1271">
        <v>7</v>
      </c>
      <c r="C1271">
        <v>20</v>
      </c>
      <c r="D1271">
        <v>5364.5870000000004</v>
      </c>
    </row>
    <row r="1272" spans="1:4" hidden="1">
      <c r="A1272">
        <v>2022</v>
      </c>
      <c r="B1272">
        <v>7</v>
      </c>
      <c r="C1272">
        <v>21</v>
      </c>
      <c r="D1272">
        <v>5363.8130000000001</v>
      </c>
    </row>
    <row r="1273" spans="1:4" hidden="1">
      <c r="A1273">
        <v>2022</v>
      </c>
      <c r="B1273">
        <v>7</v>
      </c>
      <c r="C1273">
        <v>22</v>
      </c>
      <c r="D1273">
        <v>5363.0339999999997</v>
      </c>
    </row>
    <row r="1274" spans="1:4" hidden="1">
      <c r="A1274">
        <v>2022</v>
      </c>
      <c r="B1274">
        <v>7</v>
      </c>
      <c r="C1274">
        <v>23</v>
      </c>
      <c r="D1274">
        <v>5362.25</v>
      </c>
    </row>
    <row r="1275" spans="1:4" hidden="1">
      <c r="A1275">
        <v>2022</v>
      </c>
      <c r="B1275">
        <v>7</v>
      </c>
      <c r="C1275">
        <v>24</v>
      </c>
      <c r="D1275">
        <v>5361.4639999999999</v>
      </c>
    </row>
    <row r="1276" spans="1:4" hidden="1">
      <c r="A1276">
        <v>2022</v>
      </c>
      <c r="B1276">
        <v>7</v>
      </c>
      <c r="C1276">
        <v>25</v>
      </c>
      <c r="D1276">
        <v>5360.6850000000004</v>
      </c>
    </row>
    <row r="1277" spans="1:4" hidden="1">
      <c r="A1277">
        <v>2022</v>
      </c>
      <c r="B1277">
        <v>7</v>
      </c>
      <c r="C1277">
        <v>26</v>
      </c>
      <c r="D1277">
        <v>5359.9930000000004</v>
      </c>
    </row>
    <row r="1278" spans="1:4" hidden="1">
      <c r="A1278">
        <v>2022</v>
      </c>
      <c r="B1278">
        <v>7</v>
      </c>
      <c r="C1278">
        <v>27</v>
      </c>
      <c r="D1278">
        <v>5359.36</v>
      </c>
    </row>
    <row r="1279" spans="1:4" hidden="1">
      <c r="A1279">
        <v>2022</v>
      </c>
      <c r="B1279">
        <v>7</v>
      </c>
      <c r="C1279">
        <v>28</v>
      </c>
      <c r="D1279">
        <v>5358.7430000000004</v>
      </c>
    </row>
    <row r="1280" spans="1:4" hidden="1">
      <c r="A1280">
        <v>2022</v>
      </c>
      <c r="B1280">
        <v>7</v>
      </c>
      <c r="C1280">
        <v>29</v>
      </c>
      <c r="D1280">
        <v>5358.1310000000003</v>
      </c>
    </row>
    <row r="1281" spans="1:4" hidden="1">
      <c r="A1281">
        <v>2022</v>
      </c>
      <c r="B1281">
        <v>7</v>
      </c>
      <c r="C1281">
        <v>30</v>
      </c>
      <c r="D1281">
        <v>5357.6009999999997</v>
      </c>
    </row>
    <row r="1282" spans="1:4" hidden="1">
      <c r="A1282">
        <v>2022</v>
      </c>
      <c r="B1282">
        <v>7</v>
      </c>
      <c r="C1282">
        <v>31</v>
      </c>
      <c r="D1282">
        <v>5356.9859999999999</v>
      </c>
    </row>
    <row r="1283" spans="1:4" hidden="1">
      <c r="A1283">
        <v>2022</v>
      </c>
      <c r="B1283">
        <v>8</v>
      </c>
      <c r="C1283">
        <v>1</v>
      </c>
      <c r="D1283">
        <v>5356.3969999999999</v>
      </c>
    </row>
    <row r="1284" spans="1:4" hidden="1">
      <c r="A1284">
        <v>2022</v>
      </c>
      <c r="B1284">
        <v>8</v>
      </c>
      <c r="C1284">
        <v>2</v>
      </c>
      <c r="D1284">
        <v>5356.1170000000002</v>
      </c>
    </row>
    <row r="1285" spans="1:4" hidden="1">
      <c r="A1285">
        <v>2022</v>
      </c>
      <c r="B1285">
        <v>8</v>
      </c>
      <c r="C1285">
        <v>3</v>
      </c>
      <c r="D1285">
        <v>5355.91</v>
      </c>
    </row>
    <row r="1286" spans="1:4" hidden="1">
      <c r="A1286">
        <v>2022</v>
      </c>
      <c r="B1286">
        <v>8</v>
      </c>
      <c r="C1286">
        <v>4</v>
      </c>
      <c r="D1286">
        <v>5355.5929999999998</v>
      </c>
    </row>
    <row r="1287" spans="1:4" hidden="1">
      <c r="A1287">
        <v>2022</v>
      </c>
      <c r="B1287">
        <v>8</v>
      </c>
      <c r="C1287">
        <v>5</v>
      </c>
      <c r="D1287">
        <v>5355.22</v>
      </c>
    </row>
    <row r="1288" spans="1:4" hidden="1">
      <c r="A1288">
        <v>2022</v>
      </c>
      <c r="B1288">
        <v>8</v>
      </c>
      <c r="C1288">
        <v>6</v>
      </c>
      <c r="D1288">
        <v>5354.82</v>
      </c>
    </row>
    <row r="1289" spans="1:4" hidden="1">
      <c r="A1289">
        <v>2022</v>
      </c>
      <c r="B1289">
        <v>8</v>
      </c>
      <c r="C1289">
        <v>7</v>
      </c>
      <c r="D1289">
        <v>5354.5630000000001</v>
      </c>
    </row>
    <row r="1290" spans="1:4" hidden="1">
      <c r="A1290">
        <v>2022</v>
      </c>
      <c r="B1290">
        <v>8</v>
      </c>
      <c r="C1290">
        <v>8</v>
      </c>
      <c r="D1290">
        <v>5354.2920000000004</v>
      </c>
    </row>
    <row r="1291" spans="1:4" hidden="1">
      <c r="A1291">
        <v>2022</v>
      </c>
      <c r="B1291">
        <v>8</v>
      </c>
      <c r="C1291">
        <v>9</v>
      </c>
      <c r="D1291">
        <v>5353.9579999999996</v>
      </c>
    </row>
    <row r="1292" spans="1:4" hidden="1">
      <c r="A1292">
        <v>2022</v>
      </c>
      <c r="B1292">
        <v>8</v>
      </c>
      <c r="C1292">
        <v>10</v>
      </c>
      <c r="D1292">
        <v>5353.6409999999996</v>
      </c>
    </row>
    <row r="1293" spans="1:4" hidden="1">
      <c r="A1293">
        <v>2022</v>
      </c>
      <c r="B1293">
        <v>8</v>
      </c>
      <c r="C1293">
        <v>11</v>
      </c>
      <c r="D1293">
        <v>5353.3270000000002</v>
      </c>
    </row>
    <row r="1294" spans="1:4" hidden="1">
      <c r="A1294">
        <v>2022</v>
      </c>
      <c r="B1294">
        <v>8</v>
      </c>
      <c r="C1294">
        <v>12</v>
      </c>
      <c r="D1294">
        <v>5353.009</v>
      </c>
    </row>
    <row r="1295" spans="1:4" hidden="1">
      <c r="A1295">
        <v>2022</v>
      </c>
      <c r="B1295">
        <v>8</v>
      </c>
      <c r="C1295">
        <v>13</v>
      </c>
      <c r="D1295">
        <v>5352.6949999999997</v>
      </c>
    </row>
    <row r="1296" spans="1:4" hidden="1">
      <c r="A1296">
        <v>2022</v>
      </c>
      <c r="B1296">
        <v>8</v>
      </c>
      <c r="C1296">
        <v>14</v>
      </c>
      <c r="D1296">
        <v>5352.3789999999999</v>
      </c>
    </row>
    <row r="1297" spans="1:4" hidden="1">
      <c r="A1297">
        <v>2022</v>
      </c>
      <c r="B1297">
        <v>8</v>
      </c>
      <c r="C1297">
        <v>15</v>
      </c>
      <c r="D1297">
        <v>5352.0969999999998</v>
      </c>
    </row>
    <row r="1298" spans="1:4" hidden="1">
      <c r="A1298">
        <v>2022</v>
      </c>
      <c r="B1298">
        <v>8</v>
      </c>
      <c r="C1298">
        <v>16</v>
      </c>
      <c r="D1298">
        <v>5351.8159999999998</v>
      </c>
    </row>
    <row r="1299" spans="1:4" hidden="1">
      <c r="A1299">
        <v>2022</v>
      </c>
      <c r="B1299">
        <v>8</v>
      </c>
      <c r="C1299">
        <v>17</v>
      </c>
      <c r="D1299">
        <v>5351.5010000000002</v>
      </c>
    </row>
    <row r="1300" spans="1:4" hidden="1">
      <c r="A1300">
        <v>2022</v>
      </c>
      <c r="B1300">
        <v>8</v>
      </c>
      <c r="C1300">
        <v>18</v>
      </c>
      <c r="D1300">
        <v>5351.165</v>
      </c>
    </row>
    <row r="1301" spans="1:4" hidden="1">
      <c r="A1301">
        <v>2022</v>
      </c>
      <c r="B1301">
        <v>8</v>
      </c>
      <c r="C1301">
        <v>19</v>
      </c>
      <c r="D1301">
        <v>5350.8119999999999</v>
      </c>
    </row>
    <row r="1302" spans="1:4" hidden="1">
      <c r="A1302">
        <v>2022</v>
      </c>
      <c r="B1302">
        <v>8</v>
      </c>
      <c r="C1302">
        <v>20</v>
      </c>
      <c r="D1302">
        <v>5350.451</v>
      </c>
    </row>
    <row r="1303" spans="1:4" hidden="1">
      <c r="A1303">
        <v>2022</v>
      </c>
      <c r="B1303">
        <v>8</v>
      </c>
      <c r="C1303">
        <v>21</v>
      </c>
      <c r="D1303">
        <v>5350.11</v>
      </c>
    </row>
    <row r="1304" spans="1:4" hidden="1">
      <c r="A1304">
        <v>2022</v>
      </c>
      <c r="B1304">
        <v>8</v>
      </c>
      <c r="C1304">
        <v>22</v>
      </c>
      <c r="D1304">
        <v>5349.7370000000001</v>
      </c>
    </row>
    <row r="1305" spans="1:4" hidden="1">
      <c r="A1305">
        <v>2022</v>
      </c>
      <c r="B1305">
        <v>8</v>
      </c>
      <c r="C1305">
        <v>23</v>
      </c>
      <c r="D1305">
        <v>5349.3109999999997</v>
      </c>
    </row>
    <row r="1306" spans="1:4" hidden="1">
      <c r="A1306">
        <v>2022</v>
      </c>
      <c r="B1306">
        <v>8</v>
      </c>
      <c r="C1306">
        <v>24</v>
      </c>
      <c r="D1306">
        <v>5348.8019999999997</v>
      </c>
    </row>
    <row r="1307" spans="1:4" hidden="1">
      <c r="A1307">
        <v>2022</v>
      </c>
      <c r="B1307">
        <v>8</v>
      </c>
      <c r="C1307">
        <v>25</v>
      </c>
      <c r="D1307">
        <v>5348.2579999999998</v>
      </c>
    </row>
    <row r="1308" spans="1:4" hidden="1">
      <c r="A1308">
        <v>2022</v>
      </c>
      <c r="B1308">
        <v>8</v>
      </c>
      <c r="C1308">
        <v>26</v>
      </c>
      <c r="D1308">
        <v>5347.6549999999997</v>
      </c>
    </row>
    <row r="1309" spans="1:4" hidden="1">
      <c r="A1309">
        <v>2022</v>
      </c>
      <c r="B1309">
        <v>8</v>
      </c>
      <c r="C1309">
        <v>27</v>
      </c>
      <c r="D1309">
        <v>5347.0320000000002</v>
      </c>
    </row>
    <row r="1310" spans="1:4" hidden="1">
      <c r="A1310">
        <v>2022</v>
      </c>
      <c r="B1310">
        <v>8</v>
      </c>
      <c r="C1310">
        <v>28</v>
      </c>
      <c r="D1310">
        <v>5346.3980000000001</v>
      </c>
    </row>
    <row r="1311" spans="1:4" hidden="1">
      <c r="A1311">
        <v>2022</v>
      </c>
      <c r="B1311">
        <v>8</v>
      </c>
      <c r="C1311">
        <v>29</v>
      </c>
      <c r="D1311">
        <v>5345.7110000000002</v>
      </c>
    </row>
    <row r="1312" spans="1:4" hidden="1">
      <c r="A1312">
        <v>2022</v>
      </c>
      <c r="B1312">
        <v>8</v>
      </c>
      <c r="C1312">
        <v>30</v>
      </c>
      <c r="D1312">
        <v>5344.9870000000001</v>
      </c>
    </row>
    <row r="1313" spans="1:4" hidden="1">
      <c r="A1313">
        <v>2022</v>
      </c>
      <c r="B1313">
        <v>8</v>
      </c>
      <c r="C1313">
        <v>31</v>
      </c>
      <c r="D1313">
        <v>5344.1530000000002</v>
      </c>
    </row>
    <row r="1314" spans="1:4" hidden="1">
      <c r="A1314">
        <v>2022</v>
      </c>
      <c r="B1314">
        <v>9</v>
      </c>
      <c r="C1314">
        <v>1</v>
      </c>
      <c r="D1314">
        <v>5343.299</v>
      </c>
    </row>
    <row r="1315" spans="1:4" hidden="1">
      <c r="A1315">
        <v>2022</v>
      </c>
      <c r="B1315">
        <v>9</v>
      </c>
      <c r="C1315">
        <v>2</v>
      </c>
      <c r="D1315">
        <v>5342.4390000000003</v>
      </c>
    </row>
    <row r="1316" spans="1:4" hidden="1">
      <c r="A1316">
        <v>2022</v>
      </c>
      <c r="B1316">
        <v>9</v>
      </c>
      <c r="C1316">
        <v>3</v>
      </c>
      <c r="D1316">
        <v>5341.5730000000003</v>
      </c>
    </row>
    <row r="1317" spans="1:4" hidden="1">
      <c r="A1317">
        <v>2022</v>
      </c>
      <c r="B1317">
        <v>9</v>
      </c>
      <c r="C1317">
        <v>4</v>
      </c>
      <c r="D1317">
        <v>5340.701</v>
      </c>
    </row>
    <row r="1318" spans="1:4" hidden="1">
      <c r="A1318">
        <v>2022</v>
      </c>
      <c r="B1318">
        <v>9</v>
      </c>
      <c r="C1318">
        <v>5</v>
      </c>
      <c r="D1318">
        <v>5339.8209999999999</v>
      </c>
    </row>
    <row r="1319" spans="1:4" hidden="1">
      <c r="A1319">
        <v>2022</v>
      </c>
      <c r="B1319">
        <v>9</v>
      </c>
      <c r="C1319">
        <v>6</v>
      </c>
      <c r="D1319">
        <v>5338.8860000000004</v>
      </c>
    </row>
    <row r="1320" spans="1:4" hidden="1">
      <c r="A1320">
        <v>2022</v>
      </c>
      <c r="B1320">
        <v>9</v>
      </c>
      <c r="C1320">
        <v>7</v>
      </c>
      <c r="D1320">
        <v>5337.9309999999996</v>
      </c>
    </row>
    <row r="1321" spans="1:4" hidden="1">
      <c r="A1321">
        <v>2022</v>
      </c>
      <c r="B1321">
        <v>9</v>
      </c>
      <c r="C1321">
        <v>8</v>
      </c>
      <c r="D1321">
        <v>5336.9780000000001</v>
      </c>
    </row>
    <row r="1322" spans="1:4" hidden="1">
      <c r="A1322">
        <v>2022</v>
      </c>
      <c r="B1322">
        <v>9</v>
      </c>
      <c r="C1322">
        <v>9</v>
      </c>
      <c r="D1322">
        <v>5335.9939999999997</v>
      </c>
    </row>
    <row r="1323" spans="1:4" hidden="1">
      <c r="A1323">
        <v>2022</v>
      </c>
      <c r="B1323">
        <v>9</v>
      </c>
      <c r="C1323">
        <v>10</v>
      </c>
      <c r="D1323">
        <v>5335.0069999999996</v>
      </c>
    </row>
    <row r="1324" spans="1:4" hidden="1">
      <c r="A1324">
        <v>2022</v>
      </c>
      <c r="B1324">
        <v>9</v>
      </c>
      <c r="C1324">
        <v>11</v>
      </c>
      <c r="D1324">
        <v>5334.0339999999997</v>
      </c>
    </row>
    <row r="1325" spans="1:4" hidden="1">
      <c r="A1325">
        <v>2022</v>
      </c>
      <c r="B1325">
        <v>9</v>
      </c>
      <c r="C1325">
        <v>12</v>
      </c>
      <c r="D1325">
        <v>5333.18</v>
      </c>
    </row>
    <row r="1326" spans="1:4" hidden="1">
      <c r="A1326">
        <v>2022</v>
      </c>
      <c r="B1326">
        <v>9</v>
      </c>
      <c r="C1326">
        <v>13</v>
      </c>
      <c r="D1326">
        <v>5332.4889999999996</v>
      </c>
    </row>
    <row r="1327" spans="1:4" hidden="1">
      <c r="A1327">
        <v>2022</v>
      </c>
      <c r="B1327">
        <v>9</v>
      </c>
      <c r="C1327">
        <v>14</v>
      </c>
      <c r="D1327">
        <v>5331.9939999999997</v>
      </c>
    </row>
    <row r="1328" spans="1:4" hidden="1">
      <c r="A1328">
        <v>2022</v>
      </c>
      <c r="B1328">
        <v>9</v>
      </c>
      <c r="C1328">
        <v>15</v>
      </c>
      <c r="D1328">
        <v>5331.5519999999997</v>
      </c>
    </row>
    <row r="1329" spans="1:4" hidden="1">
      <c r="A1329">
        <v>2022</v>
      </c>
      <c r="B1329">
        <v>9</v>
      </c>
      <c r="C1329">
        <v>16</v>
      </c>
      <c r="D1329">
        <v>5331.2550000000001</v>
      </c>
    </row>
    <row r="1330" spans="1:4" hidden="1">
      <c r="A1330">
        <v>2022</v>
      </c>
      <c r="B1330">
        <v>9</v>
      </c>
      <c r="C1330">
        <v>17</v>
      </c>
      <c r="D1330">
        <v>5330.9639999999999</v>
      </c>
    </row>
    <row r="1331" spans="1:4" hidden="1">
      <c r="A1331">
        <v>2022</v>
      </c>
      <c r="B1331">
        <v>9</v>
      </c>
      <c r="C1331">
        <v>18</v>
      </c>
      <c r="D1331">
        <v>5330.6660000000002</v>
      </c>
    </row>
    <row r="1332" spans="1:4" hidden="1">
      <c r="A1332">
        <v>2022</v>
      </c>
      <c r="B1332">
        <v>9</v>
      </c>
      <c r="C1332">
        <v>19</v>
      </c>
      <c r="D1332">
        <v>5330.3850000000002</v>
      </c>
    </row>
    <row r="1333" spans="1:4" hidden="1">
      <c r="A1333">
        <v>2022</v>
      </c>
      <c r="B1333">
        <v>9</v>
      </c>
      <c r="C1333">
        <v>20</v>
      </c>
      <c r="D1333">
        <v>5330.2550000000001</v>
      </c>
    </row>
    <row r="1334" spans="1:4" hidden="1">
      <c r="A1334">
        <v>2022</v>
      </c>
      <c r="B1334">
        <v>9</v>
      </c>
      <c r="C1334">
        <v>21</v>
      </c>
      <c r="D1334">
        <v>5330.1409999999996</v>
      </c>
    </row>
    <row r="1335" spans="1:4" hidden="1">
      <c r="A1335">
        <v>2022</v>
      </c>
      <c r="B1335">
        <v>9</v>
      </c>
      <c r="C1335">
        <v>22</v>
      </c>
      <c r="D1335">
        <v>5330.04</v>
      </c>
    </row>
    <row r="1336" spans="1:4" hidden="1">
      <c r="A1336">
        <v>2022</v>
      </c>
      <c r="B1336">
        <v>9</v>
      </c>
      <c r="C1336">
        <v>23</v>
      </c>
      <c r="D1336">
        <v>5329.933</v>
      </c>
    </row>
    <row r="1337" spans="1:4" hidden="1">
      <c r="A1337">
        <v>2022</v>
      </c>
      <c r="B1337">
        <v>9</v>
      </c>
      <c r="C1337">
        <v>24</v>
      </c>
      <c r="D1337">
        <v>5329.86</v>
      </c>
    </row>
    <row r="1338" spans="1:4" hidden="1">
      <c r="A1338">
        <v>2022</v>
      </c>
      <c r="B1338">
        <v>9</v>
      </c>
      <c r="C1338">
        <v>25</v>
      </c>
      <c r="D1338">
        <v>5329.7939999999999</v>
      </c>
    </row>
    <row r="1339" spans="1:4" hidden="1">
      <c r="A1339">
        <v>2022</v>
      </c>
      <c r="B1339">
        <v>9</v>
      </c>
      <c r="C1339">
        <v>26</v>
      </c>
      <c r="D1339">
        <v>5329.7269999999999</v>
      </c>
    </row>
    <row r="1340" spans="1:4" hidden="1">
      <c r="A1340">
        <v>2022</v>
      </c>
      <c r="B1340">
        <v>9</v>
      </c>
      <c r="C1340">
        <v>27</v>
      </c>
      <c r="D1340">
        <v>5329.6570000000002</v>
      </c>
    </row>
    <row r="1341" spans="1:4" hidden="1">
      <c r="A1341">
        <v>2022</v>
      </c>
      <c r="B1341">
        <v>9</v>
      </c>
      <c r="C1341">
        <v>28</v>
      </c>
      <c r="D1341">
        <v>5329.5860000000002</v>
      </c>
    </row>
    <row r="1342" spans="1:4" hidden="1">
      <c r="A1342">
        <v>2022</v>
      </c>
      <c r="B1342">
        <v>9</v>
      </c>
      <c r="C1342">
        <v>29</v>
      </c>
      <c r="D1342">
        <v>5329.5159999999996</v>
      </c>
    </row>
    <row r="1343" spans="1:4" hidden="1">
      <c r="A1343">
        <v>2022</v>
      </c>
      <c r="B1343">
        <v>9</v>
      </c>
      <c r="C1343">
        <v>30</v>
      </c>
      <c r="D1343">
        <v>5329.4430000000002</v>
      </c>
    </row>
    <row r="1344" spans="1:4" hidden="1">
      <c r="A1344">
        <v>2022</v>
      </c>
      <c r="B1344">
        <v>10</v>
      </c>
      <c r="C1344">
        <v>1</v>
      </c>
      <c r="D1344">
        <v>5329.4049999999997</v>
      </c>
    </row>
    <row r="1345" spans="1:4" hidden="1">
      <c r="A1345">
        <v>2022</v>
      </c>
      <c r="B1345">
        <v>10</v>
      </c>
      <c r="C1345">
        <v>2</v>
      </c>
      <c r="D1345">
        <v>5329.5190000000002</v>
      </c>
    </row>
    <row r="1346" spans="1:4" hidden="1">
      <c r="A1346">
        <v>2022</v>
      </c>
      <c r="B1346">
        <v>10</v>
      </c>
      <c r="C1346">
        <v>3</v>
      </c>
      <c r="D1346">
        <v>5329.6490000000003</v>
      </c>
    </row>
    <row r="1347" spans="1:4" hidden="1">
      <c r="A1347">
        <v>2022</v>
      </c>
      <c r="B1347">
        <v>10</v>
      </c>
      <c r="C1347">
        <v>4</v>
      </c>
      <c r="D1347">
        <v>5329.78</v>
      </c>
    </row>
    <row r="1348" spans="1:4" hidden="1">
      <c r="A1348">
        <v>2022</v>
      </c>
      <c r="B1348">
        <v>10</v>
      </c>
      <c r="C1348">
        <v>5</v>
      </c>
      <c r="D1348">
        <v>5329.9089999999997</v>
      </c>
    </row>
    <row r="1349" spans="1:4" hidden="1">
      <c r="A1349">
        <v>2022</v>
      </c>
      <c r="B1349">
        <v>10</v>
      </c>
      <c r="C1349">
        <v>6</v>
      </c>
      <c r="D1349">
        <v>5330.0360000000001</v>
      </c>
    </row>
    <row r="1350" spans="1:4" hidden="1">
      <c r="A1350">
        <v>2022</v>
      </c>
      <c r="B1350">
        <v>10</v>
      </c>
      <c r="C1350">
        <v>7</v>
      </c>
      <c r="D1350">
        <v>5330.1620000000003</v>
      </c>
    </row>
    <row r="1351" spans="1:4" hidden="1">
      <c r="A1351">
        <v>2022</v>
      </c>
      <c r="B1351">
        <v>10</v>
      </c>
      <c r="C1351">
        <v>8</v>
      </c>
      <c r="D1351">
        <v>5330.2889999999998</v>
      </c>
    </row>
    <row r="1352" spans="1:4" hidden="1">
      <c r="A1352">
        <v>2022</v>
      </c>
      <c r="B1352">
        <v>10</v>
      </c>
      <c r="C1352">
        <v>9</v>
      </c>
      <c r="D1352">
        <v>5330.4160000000002</v>
      </c>
    </row>
    <row r="1353" spans="1:4">
      <c r="A1353">
        <v>2022</v>
      </c>
      <c r="B1353">
        <v>10</v>
      </c>
      <c r="C1353">
        <v>10</v>
      </c>
      <c r="D1353">
        <v>5330.5420000000004</v>
      </c>
    </row>
    <row r="1354" spans="1:4" hidden="1">
      <c r="A1354">
        <v>2022</v>
      </c>
      <c r="B1354">
        <v>10</v>
      </c>
      <c r="C1354">
        <v>11</v>
      </c>
      <c r="D1354">
        <v>5330.67</v>
      </c>
    </row>
    <row r="1355" spans="1:4" hidden="1">
      <c r="A1355">
        <v>2022</v>
      </c>
      <c r="B1355">
        <v>10</v>
      </c>
      <c r="C1355">
        <v>12</v>
      </c>
      <c r="D1355">
        <v>5330.7920000000004</v>
      </c>
    </row>
    <row r="1356" spans="1:4" hidden="1">
      <c r="A1356">
        <v>2022</v>
      </c>
      <c r="B1356">
        <v>10</v>
      </c>
      <c r="C1356">
        <v>13</v>
      </c>
      <c r="D1356">
        <v>5330.9170000000004</v>
      </c>
    </row>
    <row r="1357" spans="1:4" hidden="1">
      <c r="A1357">
        <v>2022</v>
      </c>
      <c r="B1357">
        <v>10</v>
      </c>
      <c r="C1357">
        <v>14</v>
      </c>
      <c r="D1357">
        <v>5331.04</v>
      </c>
    </row>
    <row r="1358" spans="1:4" hidden="1">
      <c r="A1358">
        <v>2022</v>
      </c>
      <c r="B1358">
        <v>10</v>
      </c>
      <c r="C1358">
        <v>15</v>
      </c>
      <c r="D1358">
        <v>5331.1639999999998</v>
      </c>
    </row>
    <row r="1359" spans="1:4" hidden="1">
      <c r="A1359">
        <v>2022</v>
      </c>
      <c r="B1359">
        <v>10</v>
      </c>
      <c r="C1359">
        <v>16</v>
      </c>
      <c r="D1359">
        <v>5331.2830000000004</v>
      </c>
    </row>
    <row r="1360" spans="1:4" hidden="1">
      <c r="A1360">
        <v>2022</v>
      </c>
      <c r="B1360">
        <v>10</v>
      </c>
      <c r="C1360">
        <v>17</v>
      </c>
      <c r="D1360">
        <v>5331.3990000000003</v>
      </c>
    </row>
    <row r="1361" spans="1:4" hidden="1">
      <c r="A1361">
        <v>2022</v>
      </c>
      <c r="B1361">
        <v>10</v>
      </c>
      <c r="C1361">
        <v>18</v>
      </c>
      <c r="D1361">
        <v>5331.5209999999997</v>
      </c>
    </row>
    <row r="1362" spans="1:4" hidden="1">
      <c r="A1362">
        <v>2022</v>
      </c>
      <c r="B1362">
        <v>10</v>
      </c>
      <c r="C1362">
        <v>19</v>
      </c>
      <c r="D1362">
        <v>5331.643</v>
      </c>
    </row>
    <row r="1363" spans="1:4" hidden="1">
      <c r="A1363">
        <v>2022</v>
      </c>
      <c r="B1363">
        <v>10</v>
      </c>
      <c r="C1363">
        <v>20</v>
      </c>
      <c r="D1363">
        <v>5331.7640000000001</v>
      </c>
    </row>
    <row r="1364" spans="1:4" hidden="1">
      <c r="A1364">
        <v>2022</v>
      </c>
      <c r="B1364">
        <v>10</v>
      </c>
      <c r="C1364">
        <v>21</v>
      </c>
      <c r="D1364">
        <v>5331.8879999999999</v>
      </c>
    </row>
    <row r="1365" spans="1:4" hidden="1">
      <c r="A1365">
        <v>2022</v>
      </c>
      <c r="B1365">
        <v>10</v>
      </c>
      <c r="C1365">
        <v>22</v>
      </c>
      <c r="D1365">
        <v>5332.0280000000002</v>
      </c>
    </row>
    <row r="1366" spans="1:4" hidden="1">
      <c r="A1366">
        <v>2022</v>
      </c>
      <c r="B1366">
        <v>10</v>
      </c>
      <c r="C1366">
        <v>23</v>
      </c>
      <c r="D1366">
        <v>5332.1970000000001</v>
      </c>
    </row>
    <row r="1367" spans="1:4" hidden="1">
      <c r="A1367">
        <v>2022</v>
      </c>
      <c r="B1367">
        <v>10</v>
      </c>
      <c r="C1367">
        <v>24</v>
      </c>
      <c r="D1367">
        <v>5332.326</v>
      </c>
    </row>
    <row r="1368" spans="1:4" hidden="1">
      <c r="A1368">
        <v>2022</v>
      </c>
      <c r="B1368">
        <v>10</v>
      </c>
      <c r="C1368">
        <v>25</v>
      </c>
      <c r="D1368">
        <v>5332.451</v>
      </c>
    </row>
    <row r="1369" spans="1:4" hidden="1">
      <c r="A1369">
        <v>2022</v>
      </c>
      <c r="B1369">
        <v>10</v>
      </c>
      <c r="C1369">
        <v>26</v>
      </c>
      <c r="D1369">
        <v>5332.5810000000001</v>
      </c>
    </row>
    <row r="1370" spans="1:4" hidden="1">
      <c r="A1370">
        <v>2022</v>
      </c>
      <c r="B1370">
        <v>10</v>
      </c>
      <c r="C1370">
        <v>27</v>
      </c>
      <c r="D1370">
        <v>5332.7160000000003</v>
      </c>
    </row>
    <row r="1371" spans="1:4" hidden="1">
      <c r="A1371">
        <v>2022</v>
      </c>
      <c r="B1371">
        <v>10</v>
      </c>
      <c r="C1371">
        <v>28</v>
      </c>
      <c r="D1371">
        <v>5332.8370000000004</v>
      </c>
    </row>
    <row r="1372" spans="1:4" hidden="1">
      <c r="A1372">
        <v>2022</v>
      </c>
      <c r="B1372">
        <v>10</v>
      </c>
      <c r="C1372">
        <v>29</v>
      </c>
      <c r="D1372">
        <v>5332.9589999999998</v>
      </c>
    </row>
    <row r="1373" spans="1:4" hidden="1">
      <c r="A1373">
        <v>2022</v>
      </c>
      <c r="B1373">
        <v>10</v>
      </c>
      <c r="C1373">
        <v>30</v>
      </c>
      <c r="D1373">
        <v>5333.08</v>
      </c>
    </row>
    <row r="1374" spans="1:4" hidden="1">
      <c r="A1374">
        <v>2022</v>
      </c>
      <c r="B1374">
        <v>10</v>
      </c>
      <c r="C1374">
        <v>31</v>
      </c>
      <c r="D1374">
        <v>5333.2020000000002</v>
      </c>
    </row>
    <row r="1375" spans="1:4" hidden="1">
      <c r="A1375">
        <v>2022</v>
      </c>
      <c r="B1375">
        <v>11</v>
      </c>
      <c r="C1375">
        <v>1</v>
      </c>
      <c r="D1375">
        <v>5333.3249999999998</v>
      </c>
    </row>
    <row r="1376" spans="1:4" hidden="1">
      <c r="A1376">
        <v>2022</v>
      </c>
      <c r="B1376">
        <v>11</v>
      </c>
      <c r="C1376">
        <v>2</v>
      </c>
      <c r="D1376">
        <v>5333.473</v>
      </c>
    </row>
    <row r="1377" spans="1:4" hidden="1">
      <c r="A1377">
        <v>2022</v>
      </c>
      <c r="B1377">
        <v>11</v>
      </c>
      <c r="C1377">
        <v>3</v>
      </c>
      <c r="D1377">
        <v>5333.6180000000004</v>
      </c>
    </row>
    <row r="1378" spans="1:4" hidden="1">
      <c r="A1378">
        <v>2022</v>
      </c>
      <c r="B1378">
        <v>11</v>
      </c>
      <c r="C1378">
        <v>4</v>
      </c>
      <c r="D1378">
        <v>5333.7349999999997</v>
      </c>
    </row>
    <row r="1379" spans="1:4" hidden="1">
      <c r="A1379">
        <v>2022</v>
      </c>
      <c r="B1379">
        <v>11</v>
      </c>
      <c r="C1379">
        <v>5</v>
      </c>
      <c r="D1379">
        <v>5333.8890000000001</v>
      </c>
    </row>
    <row r="1380" spans="1:4" hidden="1">
      <c r="A1380">
        <v>2022</v>
      </c>
      <c r="B1380">
        <v>11</v>
      </c>
      <c r="C1380">
        <v>6</v>
      </c>
      <c r="D1380">
        <v>5334.0730000000003</v>
      </c>
    </row>
    <row r="1381" spans="1:4" hidden="1">
      <c r="A1381">
        <v>2022</v>
      </c>
      <c r="B1381">
        <v>11</v>
      </c>
      <c r="C1381">
        <v>7</v>
      </c>
      <c r="D1381">
        <v>5334.2190000000001</v>
      </c>
    </row>
    <row r="1382" spans="1:4" hidden="1">
      <c r="A1382">
        <v>2022</v>
      </c>
      <c r="B1382">
        <v>11</v>
      </c>
      <c r="C1382">
        <v>8</v>
      </c>
      <c r="D1382">
        <v>5334.3670000000002</v>
      </c>
    </row>
    <row r="1383" spans="1:4" hidden="1">
      <c r="A1383">
        <v>2022</v>
      </c>
      <c r="B1383">
        <v>11</v>
      </c>
      <c r="C1383">
        <v>9</v>
      </c>
      <c r="D1383">
        <v>5334.6639999999998</v>
      </c>
    </row>
    <row r="1384" spans="1:4" hidden="1">
      <c r="A1384">
        <v>2022</v>
      </c>
      <c r="B1384">
        <v>11</v>
      </c>
      <c r="C1384">
        <v>10</v>
      </c>
      <c r="D1384">
        <v>5334.8590000000004</v>
      </c>
    </row>
    <row r="1385" spans="1:4" hidden="1">
      <c r="A1385">
        <v>2022</v>
      </c>
      <c r="B1385">
        <v>11</v>
      </c>
      <c r="C1385">
        <v>11</v>
      </c>
      <c r="D1385">
        <v>5335.0039999999999</v>
      </c>
    </row>
    <row r="1386" spans="1:4" hidden="1">
      <c r="A1386">
        <v>2022</v>
      </c>
      <c r="B1386">
        <v>11</v>
      </c>
      <c r="C1386">
        <v>12</v>
      </c>
      <c r="D1386">
        <v>5335.1379999999999</v>
      </c>
    </row>
    <row r="1387" spans="1:4" hidden="1">
      <c r="A1387">
        <v>2022</v>
      </c>
      <c r="B1387">
        <v>11</v>
      </c>
      <c r="C1387">
        <v>13</v>
      </c>
      <c r="D1387">
        <v>5335.2719999999999</v>
      </c>
    </row>
    <row r="1388" spans="1:4" hidden="1">
      <c r="A1388">
        <v>2022</v>
      </c>
      <c r="B1388">
        <v>11</v>
      </c>
      <c r="C1388">
        <v>14</v>
      </c>
      <c r="D1388">
        <v>5335.4009999999998</v>
      </c>
    </row>
    <row r="1389" spans="1:4" hidden="1">
      <c r="A1389">
        <v>2022</v>
      </c>
      <c r="B1389">
        <v>11</v>
      </c>
      <c r="C1389">
        <v>15</v>
      </c>
      <c r="D1389">
        <v>5335.5209999999997</v>
      </c>
    </row>
    <row r="1390" spans="1:4" hidden="1">
      <c r="A1390">
        <v>2022</v>
      </c>
      <c r="B1390">
        <v>11</v>
      </c>
      <c r="C1390">
        <v>16</v>
      </c>
      <c r="D1390">
        <v>5335.6390000000001</v>
      </c>
    </row>
    <row r="1391" spans="1:4" hidden="1">
      <c r="A1391">
        <v>2022</v>
      </c>
      <c r="B1391">
        <v>11</v>
      </c>
      <c r="C1391">
        <v>17</v>
      </c>
      <c r="D1391">
        <v>5335.7619999999997</v>
      </c>
    </row>
    <row r="1392" spans="1:4" hidden="1">
      <c r="A1392">
        <v>2022</v>
      </c>
      <c r="B1392">
        <v>11</v>
      </c>
      <c r="C1392">
        <v>18</v>
      </c>
      <c r="D1392">
        <v>5335.8860000000004</v>
      </c>
    </row>
    <row r="1393" spans="1:4" hidden="1">
      <c r="A1393">
        <v>2022</v>
      </c>
      <c r="B1393">
        <v>11</v>
      </c>
      <c r="C1393">
        <v>19</v>
      </c>
      <c r="D1393">
        <v>5335.9979999999996</v>
      </c>
    </row>
    <row r="1394" spans="1:4" hidden="1">
      <c r="A1394">
        <v>2022</v>
      </c>
      <c r="B1394">
        <v>11</v>
      </c>
      <c r="C1394">
        <v>20</v>
      </c>
      <c r="D1394">
        <v>5336.1120000000001</v>
      </c>
    </row>
    <row r="1395" spans="1:4" hidden="1">
      <c r="A1395">
        <v>2022</v>
      </c>
      <c r="B1395">
        <v>11</v>
      </c>
      <c r="C1395">
        <v>21</v>
      </c>
      <c r="D1395">
        <v>5336.232</v>
      </c>
    </row>
    <row r="1396" spans="1:4" hidden="1">
      <c r="A1396">
        <v>2022</v>
      </c>
      <c r="B1396">
        <v>11</v>
      </c>
      <c r="C1396">
        <v>22</v>
      </c>
      <c r="D1396">
        <v>5336.3519999999999</v>
      </c>
    </row>
    <row r="1397" spans="1:4" hidden="1">
      <c r="A1397">
        <v>2022</v>
      </c>
      <c r="B1397">
        <v>11</v>
      </c>
      <c r="C1397">
        <v>23</v>
      </c>
      <c r="D1397">
        <v>5336.4719999999998</v>
      </c>
    </row>
    <row r="1398" spans="1:4" hidden="1">
      <c r="A1398">
        <v>2022</v>
      </c>
      <c r="B1398">
        <v>11</v>
      </c>
      <c r="C1398">
        <v>24</v>
      </c>
      <c r="D1398">
        <v>5336.5889999999999</v>
      </c>
    </row>
    <row r="1399" spans="1:4" hidden="1">
      <c r="A1399">
        <v>2022</v>
      </c>
      <c r="B1399">
        <v>11</v>
      </c>
      <c r="C1399">
        <v>25</v>
      </c>
      <c r="D1399">
        <v>5336.7060000000001</v>
      </c>
    </row>
    <row r="1400" spans="1:4" hidden="1">
      <c r="A1400">
        <v>2022</v>
      </c>
      <c r="B1400">
        <v>11</v>
      </c>
      <c r="C1400">
        <v>26</v>
      </c>
      <c r="D1400">
        <v>5336.8270000000002</v>
      </c>
    </row>
    <row r="1401" spans="1:4" hidden="1">
      <c r="A1401">
        <v>2022</v>
      </c>
      <c r="B1401">
        <v>11</v>
      </c>
      <c r="C1401">
        <v>27</v>
      </c>
      <c r="D1401">
        <v>5336.951</v>
      </c>
    </row>
    <row r="1402" spans="1:4" hidden="1">
      <c r="A1402">
        <v>2022</v>
      </c>
      <c r="B1402">
        <v>11</v>
      </c>
      <c r="C1402">
        <v>28</v>
      </c>
      <c r="D1402">
        <v>5337.0839999999998</v>
      </c>
    </row>
    <row r="1403" spans="1:4" hidden="1">
      <c r="A1403">
        <v>2022</v>
      </c>
      <c r="B1403">
        <v>11</v>
      </c>
      <c r="C1403">
        <v>29</v>
      </c>
      <c r="D1403">
        <v>5337.2269999999999</v>
      </c>
    </row>
    <row r="1404" spans="1:4" hidden="1">
      <c r="A1404">
        <v>2022</v>
      </c>
      <c r="B1404">
        <v>11</v>
      </c>
      <c r="C1404">
        <v>30</v>
      </c>
      <c r="D1404">
        <v>5337.34</v>
      </c>
    </row>
    <row r="1405" spans="1:4" hidden="1">
      <c r="A1405">
        <v>2022</v>
      </c>
      <c r="B1405">
        <v>12</v>
      </c>
      <c r="C1405">
        <v>1</v>
      </c>
      <c r="D1405">
        <v>5337.4589999999998</v>
      </c>
    </row>
    <row r="1406" spans="1:4" hidden="1">
      <c r="A1406">
        <v>2022</v>
      </c>
      <c r="B1406">
        <v>12</v>
      </c>
      <c r="C1406">
        <v>2</v>
      </c>
      <c r="D1406">
        <v>5337.634</v>
      </c>
    </row>
    <row r="1407" spans="1:4" hidden="1">
      <c r="A1407">
        <v>2022</v>
      </c>
      <c r="B1407">
        <v>12</v>
      </c>
      <c r="C1407">
        <v>3</v>
      </c>
      <c r="D1407">
        <v>5337.7460000000001</v>
      </c>
    </row>
    <row r="1408" spans="1:4" hidden="1">
      <c r="A1408">
        <v>2022</v>
      </c>
      <c r="B1408">
        <v>12</v>
      </c>
      <c r="C1408">
        <v>4</v>
      </c>
      <c r="D1408">
        <v>5337.8639999999996</v>
      </c>
    </row>
    <row r="1409" spans="1:4" hidden="1">
      <c r="A1409">
        <v>2022</v>
      </c>
      <c r="B1409">
        <v>12</v>
      </c>
      <c r="C1409">
        <v>5</v>
      </c>
      <c r="D1409">
        <v>5338.0069999999996</v>
      </c>
    </row>
    <row r="1410" spans="1:4" hidden="1">
      <c r="A1410">
        <v>2022</v>
      </c>
      <c r="B1410">
        <v>12</v>
      </c>
      <c r="C1410">
        <v>6</v>
      </c>
      <c r="D1410">
        <v>5338.1279999999997</v>
      </c>
    </row>
    <row r="1411" spans="1:4" hidden="1">
      <c r="A1411">
        <v>2022</v>
      </c>
      <c r="B1411">
        <v>12</v>
      </c>
      <c r="C1411">
        <v>7</v>
      </c>
      <c r="D1411">
        <v>5338.2439999999997</v>
      </c>
    </row>
    <row r="1412" spans="1:4" hidden="1">
      <c r="A1412">
        <v>2022</v>
      </c>
      <c r="B1412">
        <v>12</v>
      </c>
      <c r="C1412">
        <v>8</v>
      </c>
      <c r="D1412">
        <v>5338.3590000000004</v>
      </c>
    </row>
    <row r="1413" spans="1:4" hidden="1">
      <c r="A1413">
        <v>2022</v>
      </c>
      <c r="B1413">
        <v>12</v>
      </c>
      <c r="C1413">
        <v>9</v>
      </c>
      <c r="D1413">
        <v>5338.4790000000003</v>
      </c>
    </row>
    <row r="1414" spans="1:4" hidden="1">
      <c r="A1414">
        <v>2022</v>
      </c>
      <c r="B1414">
        <v>12</v>
      </c>
      <c r="C1414">
        <v>10</v>
      </c>
      <c r="D1414">
        <v>5338.5940000000001</v>
      </c>
    </row>
    <row r="1415" spans="1:4" hidden="1">
      <c r="A1415">
        <v>2022</v>
      </c>
      <c r="B1415">
        <v>12</v>
      </c>
      <c r="C1415">
        <v>11</v>
      </c>
      <c r="D1415">
        <v>5338.7240000000002</v>
      </c>
    </row>
    <row r="1416" spans="1:4" hidden="1">
      <c r="A1416">
        <v>2022</v>
      </c>
      <c r="B1416">
        <v>12</v>
      </c>
      <c r="C1416">
        <v>12</v>
      </c>
      <c r="D1416">
        <v>5338.88</v>
      </c>
    </row>
    <row r="1417" spans="1:4" hidden="1">
      <c r="A1417">
        <v>2022</v>
      </c>
      <c r="B1417">
        <v>12</v>
      </c>
      <c r="C1417">
        <v>13</v>
      </c>
      <c r="D1417">
        <v>5339.0219999999999</v>
      </c>
    </row>
    <row r="1418" spans="1:4" hidden="1">
      <c r="A1418">
        <v>2022</v>
      </c>
      <c r="B1418">
        <v>12</v>
      </c>
      <c r="C1418">
        <v>14</v>
      </c>
      <c r="D1418">
        <v>5339.15</v>
      </c>
    </row>
    <row r="1419" spans="1:4" hidden="1">
      <c r="A1419">
        <v>2022</v>
      </c>
      <c r="B1419">
        <v>12</v>
      </c>
      <c r="C1419">
        <v>15</v>
      </c>
      <c r="D1419">
        <v>5339.2820000000002</v>
      </c>
    </row>
    <row r="1420" spans="1:4" hidden="1">
      <c r="A1420">
        <v>2022</v>
      </c>
      <c r="B1420">
        <v>12</v>
      </c>
      <c r="C1420">
        <v>16</v>
      </c>
      <c r="D1420">
        <v>5339.4009999999998</v>
      </c>
    </row>
    <row r="1421" spans="1:4" hidden="1">
      <c r="A1421">
        <v>2022</v>
      </c>
      <c r="B1421">
        <v>12</v>
      </c>
      <c r="C1421">
        <v>17</v>
      </c>
      <c r="D1421">
        <v>5339.5150000000003</v>
      </c>
    </row>
    <row r="1422" spans="1:4" hidden="1">
      <c r="A1422">
        <v>2022</v>
      </c>
      <c r="B1422">
        <v>12</v>
      </c>
      <c r="C1422">
        <v>18</v>
      </c>
      <c r="D1422">
        <v>5339.6260000000002</v>
      </c>
    </row>
    <row r="1423" spans="1:4" hidden="1">
      <c r="A1423">
        <v>2022</v>
      </c>
      <c r="B1423">
        <v>12</v>
      </c>
      <c r="C1423">
        <v>19</v>
      </c>
      <c r="D1423">
        <v>5339.7389999999996</v>
      </c>
    </row>
    <row r="1424" spans="1:4" hidden="1">
      <c r="A1424">
        <v>2022</v>
      </c>
      <c r="B1424">
        <v>12</v>
      </c>
      <c r="C1424">
        <v>20</v>
      </c>
      <c r="D1424">
        <v>5339.8590000000004</v>
      </c>
    </row>
    <row r="1425" spans="1:4" hidden="1">
      <c r="A1425">
        <v>2022</v>
      </c>
      <c r="B1425">
        <v>12</v>
      </c>
      <c r="C1425">
        <v>21</v>
      </c>
      <c r="D1425">
        <v>5339.9979999999996</v>
      </c>
    </row>
    <row r="1426" spans="1:4" hidden="1">
      <c r="A1426">
        <v>2022</v>
      </c>
      <c r="B1426">
        <v>12</v>
      </c>
      <c r="C1426">
        <v>22</v>
      </c>
      <c r="D1426">
        <v>5340.11</v>
      </c>
    </row>
    <row r="1427" spans="1:4" hidden="1">
      <c r="A1427">
        <v>2022</v>
      </c>
      <c r="B1427">
        <v>12</v>
      </c>
      <c r="C1427">
        <v>23</v>
      </c>
      <c r="D1427">
        <v>5340.2259999999997</v>
      </c>
    </row>
    <row r="1428" spans="1:4" hidden="1">
      <c r="A1428">
        <v>2022</v>
      </c>
      <c r="B1428">
        <v>12</v>
      </c>
      <c r="C1428">
        <v>24</v>
      </c>
      <c r="D1428">
        <v>5340.348</v>
      </c>
    </row>
    <row r="1429" spans="1:4" hidden="1">
      <c r="A1429">
        <v>2022</v>
      </c>
      <c r="B1429">
        <v>12</v>
      </c>
      <c r="C1429">
        <v>25</v>
      </c>
      <c r="D1429">
        <v>5340.4669999999996</v>
      </c>
    </row>
    <row r="1430" spans="1:4" hidden="1">
      <c r="A1430">
        <v>2022</v>
      </c>
      <c r="B1430">
        <v>12</v>
      </c>
      <c r="C1430">
        <v>26</v>
      </c>
      <c r="D1430">
        <v>5340.5889999999999</v>
      </c>
    </row>
    <row r="1431" spans="1:4" hidden="1">
      <c r="A1431">
        <v>2022</v>
      </c>
      <c r="B1431">
        <v>12</v>
      </c>
      <c r="C1431">
        <v>27</v>
      </c>
      <c r="D1431">
        <v>5340.73</v>
      </c>
    </row>
    <row r="1432" spans="1:4" hidden="1">
      <c r="A1432">
        <v>2022</v>
      </c>
      <c r="B1432">
        <v>12</v>
      </c>
      <c r="C1432">
        <v>28</v>
      </c>
      <c r="D1432">
        <v>5340.9449999999997</v>
      </c>
    </row>
    <row r="1433" spans="1:4" hidden="1">
      <c r="A1433">
        <v>2022</v>
      </c>
      <c r="B1433">
        <v>12</v>
      </c>
      <c r="C1433">
        <v>29</v>
      </c>
      <c r="D1433">
        <v>5341.1210000000001</v>
      </c>
    </row>
    <row r="1434" spans="1:4" hidden="1">
      <c r="A1434">
        <v>2022</v>
      </c>
      <c r="B1434">
        <v>12</v>
      </c>
      <c r="C1434">
        <v>30</v>
      </c>
      <c r="D1434">
        <v>5341.2759999999998</v>
      </c>
    </row>
    <row r="1435" spans="1:4" hidden="1">
      <c r="A1435">
        <v>2022</v>
      </c>
      <c r="B1435">
        <v>12</v>
      </c>
      <c r="C1435">
        <v>31</v>
      </c>
      <c r="D1435">
        <v>5341.4620000000004</v>
      </c>
    </row>
    <row r="1436" spans="1:4" hidden="1">
      <c r="A1436">
        <v>2023</v>
      </c>
      <c r="B1436">
        <v>1</v>
      </c>
      <c r="C1436">
        <v>1</v>
      </c>
      <c r="D1436">
        <v>5341.6869999999999</v>
      </c>
    </row>
    <row r="1437" spans="1:4" hidden="1">
      <c r="A1437">
        <v>2023</v>
      </c>
      <c r="B1437">
        <v>1</v>
      </c>
      <c r="C1437">
        <v>2</v>
      </c>
      <c r="D1437">
        <v>5341.89</v>
      </c>
    </row>
    <row r="1438" spans="1:4" hidden="1">
      <c r="A1438">
        <v>2023</v>
      </c>
      <c r="B1438">
        <v>1</v>
      </c>
      <c r="C1438">
        <v>3</v>
      </c>
      <c r="D1438">
        <v>5342.0630000000001</v>
      </c>
    </row>
    <row r="1439" spans="1:4" hidden="1">
      <c r="A1439">
        <v>2023</v>
      </c>
      <c r="B1439">
        <v>1</v>
      </c>
      <c r="C1439">
        <v>4</v>
      </c>
      <c r="D1439">
        <v>5342.2290000000003</v>
      </c>
    </row>
    <row r="1440" spans="1:4" hidden="1">
      <c r="A1440">
        <v>2023</v>
      </c>
      <c r="B1440">
        <v>1</v>
      </c>
      <c r="C1440">
        <v>5</v>
      </c>
      <c r="D1440">
        <v>5342.3959999999997</v>
      </c>
    </row>
    <row r="1441" spans="1:4" hidden="1">
      <c r="A1441">
        <v>2023</v>
      </c>
      <c r="B1441">
        <v>1</v>
      </c>
      <c r="C1441">
        <v>6</v>
      </c>
      <c r="D1441">
        <v>5342.5749999999998</v>
      </c>
    </row>
    <row r="1442" spans="1:4" hidden="1">
      <c r="A1442">
        <v>2023</v>
      </c>
      <c r="B1442">
        <v>1</v>
      </c>
      <c r="C1442">
        <v>7</v>
      </c>
      <c r="D1442">
        <v>5342.7579999999998</v>
      </c>
    </row>
    <row r="1443" spans="1:4" hidden="1">
      <c r="A1443">
        <v>2023</v>
      </c>
      <c r="B1443">
        <v>1</v>
      </c>
      <c r="C1443">
        <v>8</v>
      </c>
      <c r="D1443">
        <v>5342.9179999999997</v>
      </c>
    </row>
    <row r="1444" spans="1:4" hidden="1">
      <c r="A1444">
        <v>2023</v>
      </c>
      <c r="B1444">
        <v>1</v>
      </c>
      <c r="C1444">
        <v>9</v>
      </c>
      <c r="D1444">
        <v>5343.08</v>
      </c>
    </row>
    <row r="1445" spans="1:4" hidden="1">
      <c r="A1445">
        <v>2023</v>
      </c>
      <c r="B1445">
        <v>1</v>
      </c>
      <c r="C1445">
        <v>10</v>
      </c>
      <c r="D1445">
        <v>5343.2950000000001</v>
      </c>
    </row>
    <row r="1446" spans="1:4" hidden="1">
      <c r="A1446">
        <v>2023</v>
      </c>
      <c r="B1446">
        <v>1</v>
      </c>
      <c r="C1446">
        <v>11</v>
      </c>
      <c r="D1446">
        <v>5343.5439999999999</v>
      </c>
    </row>
    <row r="1447" spans="1:4" hidden="1">
      <c r="A1447">
        <v>2023</v>
      </c>
      <c r="B1447">
        <v>1</v>
      </c>
      <c r="C1447">
        <v>12</v>
      </c>
      <c r="D1447">
        <v>5343.7209999999995</v>
      </c>
    </row>
    <row r="1448" spans="1:4" hidden="1">
      <c r="A1448">
        <v>2023</v>
      </c>
      <c r="B1448">
        <v>1</v>
      </c>
      <c r="C1448">
        <v>13</v>
      </c>
      <c r="D1448">
        <v>5343.8950000000004</v>
      </c>
    </row>
    <row r="1449" spans="1:4" hidden="1">
      <c r="A1449">
        <v>2023</v>
      </c>
      <c r="B1449">
        <v>1</v>
      </c>
      <c r="C1449">
        <v>14</v>
      </c>
      <c r="D1449">
        <v>5344.0690000000004</v>
      </c>
    </row>
    <row r="1450" spans="1:4" hidden="1">
      <c r="A1450">
        <v>2023</v>
      </c>
      <c r="B1450">
        <v>1</v>
      </c>
      <c r="C1450">
        <v>15</v>
      </c>
      <c r="D1450">
        <v>5344.2579999999998</v>
      </c>
    </row>
    <row r="1451" spans="1:4" hidden="1">
      <c r="A1451">
        <v>2023</v>
      </c>
      <c r="B1451">
        <v>1</v>
      </c>
      <c r="C1451">
        <v>16</v>
      </c>
      <c r="D1451">
        <v>5344.4480000000003</v>
      </c>
    </row>
    <row r="1452" spans="1:4" hidden="1">
      <c r="A1452">
        <v>2023</v>
      </c>
      <c r="B1452">
        <v>1</v>
      </c>
      <c r="C1452">
        <v>17</v>
      </c>
      <c r="D1452">
        <v>5344.6360000000004</v>
      </c>
    </row>
    <row r="1453" spans="1:4" hidden="1">
      <c r="A1453">
        <v>2023</v>
      </c>
      <c r="B1453">
        <v>1</v>
      </c>
      <c r="C1453">
        <v>18</v>
      </c>
      <c r="D1453">
        <v>5344.8130000000001</v>
      </c>
    </row>
    <row r="1454" spans="1:4" hidden="1">
      <c r="A1454">
        <v>2023</v>
      </c>
      <c r="B1454">
        <v>1</v>
      </c>
      <c r="C1454">
        <v>19</v>
      </c>
      <c r="D1454">
        <v>5344.9889999999996</v>
      </c>
    </row>
    <row r="1455" spans="1:4" hidden="1">
      <c r="A1455">
        <v>2023</v>
      </c>
      <c r="B1455">
        <v>1</v>
      </c>
      <c r="C1455">
        <v>20</v>
      </c>
      <c r="D1455">
        <v>5345.165</v>
      </c>
    </row>
    <row r="1456" spans="1:4" hidden="1">
      <c r="A1456">
        <v>2023</v>
      </c>
      <c r="B1456">
        <v>1</v>
      </c>
      <c r="C1456">
        <v>21</v>
      </c>
      <c r="D1456">
        <v>5345.3329999999996</v>
      </c>
    </row>
    <row r="1457" spans="1:4" hidden="1">
      <c r="A1457">
        <v>2023</v>
      </c>
      <c r="B1457">
        <v>1</v>
      </c>
      <c r="C1457">
        <v>22</v>
      </c>
      <c r="D1457">
        <v>5345.4949999999999</v>
      </c>
    </row>
    <row r="1458" spans="1:4" hidden="1">
      <c r="A1458">
        <v>2023</v>
      </c>
      <c r="B1458">
        <v>1</v>
      </c>
      <c r="C1458">
        <v>23</v>
      </c>
      <c r="D1458">
        <v>5345.6629999999996</v>
      </c>
    </row>
    <row r="1459" spans="1:4" hidden="1">
      <c r="A1459">
        <v>2023</v>
      </c>
      <c r="B1459">
        <v>1</v>
      </c>
      <c r="C1459">
        <v>24</v>
      </c>
      <c r="D1459">
        <v>5345.8239999999996</v>
      </c>
    </row>
    <row r="1460" spans="1:4" hidden="1">
      <c r="A1460">
        <v>2023</v>
      </c>
      <c r="B1460">
        <v>1</v>
      </c>
      <c r="C1460">
        <v>25</v>
      </c>
      <c r="D1460">
        <v>5345.9960000000001</v>
      </c>
    </row>
    <row r="1461" spans="1:4" hidden="1">
      <c r="A1461">
        <v>2023</v>
      </c>
      <c r="B1461">
        <v>1</v>
      </c>
      <c r="C1461">
        <v>26</v>
      </c>
      <c r="D1461">
        <v>5346.1559999999999</v>
      </c>
    </row>
    <row r="1462" spans="1:4" hidden="1">
      <c r="A1462">
        <v>2023</v>
      </c>
      <c r="B1462">
        <v>1</v>
      </c>
      <c r="C1462">
        <v>27</v>
      </c>
      <c r="D1462">
        <v>5346.3370000000004</v>
      </c>
    </row>
    <row r="1463" spans="1:4" hidden="1">
      <c r="A1463">
        <v>2023</v>
      </c>
      <c r="B1463">
        <v>1</v>
      </c>
      <c r="C1463">
        <v>28</v>
      </c>
      <c r="D1463">
        <v>5346.518</v>
      </c>
    </row>
    <row r="1464" spans="1:4" hidden="1">
      <c r="A1464">
        <v>2023</v>
      </c>
      <c r="B1464">
        <v>1</v>
      </c>
      <c r="C1464">
        <v>29</v>
      </c>
      <c r="D1464">
        <v>5346.7129999999997</v>
      </c>
    </row>
    <row r="1465" spans="1:4" hidden="1">
      <c r="A1465">
        <v>2023</v>
      </c>
      <c r="B1465">
        <v>1</v>
      </c>
      <c r="C1465">
        <v>30</v>
      </c>
      <c r="D1465">
        <v>5346.8540000000003</v>
      </c>
    </row>
    <row r="1466" spans="1:4" hidden="1">
      <c r="A1466">
        <v>2023</v>
      </c>
      <c r="B1466">
        <v>1</v>
      </c>
      <c r="C1466">
        <v>31</v>
      </c>
      <c r="D1466">
        <v>5346.9769999999999</v>
      </c>
    </row>
    <row r="1467" spans="1:4" hidden="1">
      <c r="A1467">
        <v>2023</v>
      </c>
      <c r="B1467">
        <v>2</v>
      </c>
      <c r="C1467">
        <v>1</v>
      </c>
      <c r="D1467">
        <v>5347.1229999999996</v>
      </c>
    </row>
    <row r="1468" spans="1:4" hidden="1">
      <c r="A1468">
        <v>2023</v>
      </c>
      <c r="B1468">
        <v>2</v>
      </c>
      <c r="C1468">
        <v>2</v>
      </c>
      <c r="D1468">
        <v>5347.2790000000005</v>
      </c>
    </row>
    <row r="1469" spans="1:4" hidden="1">
      <c r="A1469">
        <v>2023</v>
      </c>
      <c r="B1469">
        <v>2</v>
      </c>
      <c r="C1469">
        <v>3</v>
      </c>
      <c r="D1469">
        <v>5347.433</v>
      </c>
    </row>
    <row r="1470" spans="1:4" hidden="1">
      <c r="A1470">
        <v>2023</v>
      </c>
      <c r="B1470">
        <v>2</v>
      </c>
      <c r="C1470">
        <v>4</v>
      </c>
      <c r="D1470">
        <v>5347.585</v>
      </c>
    </row>
    <row r="1471" spans="1:4" hidden="1">
      <c r="A1471">
        <v>2023</v>
      </c>
      <c r="B1471">
        <v>2</v>
      </c>
      <c r="C1471">
        <v>5</v>
      </c>
      <c r="D1471">
        <v>5347.7449999999999</v>
      </c>
    </row>
    <row r="1472" spans="1:4" hidden="1">
      <c r="A1472">
        <v>2023</v>
      </c>
      <c r="B1472">
        <v>2</v>
      </c>
      <c r="C1472">
        <v>6</v>
      </c>
      <c r="D1472">
        <v>5347.9170000000004</v>
      </c>
    </row>
    <row r="1473" spans="1:4" hidden="1">
      <c r="A1473">
        <v>2023</v>
      </c>
      <c r="B1473">
        <v>2</v>
      </c>
      <c r="C1473">
        <v>7</v>
      </c>
      <c r="D1473">
        <v>5348.0789999999997</v>
      </c>
    </row>
    <row r="1474" spans="1:4" hidden="1">
      <c r="A1474">
        <v>2023</v>
      </c>
      <c r="B1474">
        <v>2</v>
      </c>
      <c r="C1474">
        <v>8</v>
      </c>
      <c r="D1474">
        <v>5348.241</v>
      </c>
    </row>
    <row r="1475" spans="1:4" hidden="1">
      <c r="A1475">
        <v>2023</v>
      </c>
      <c r="B1475">
        <v>2</v>
      </c>
      <c r="C1475">
        <v>9</v>
      </c>
      <c r="D1475">
        <v>5348.3980000000001</v>
      </c>
    </row>
    <row r="1476" spans="1:4" hidden="1">
      <c r="A1476">
        <v>2023</v>
      </c>
      <c r="B1476">
        <v>2</v>
      </c>
      <c r="C1476">
        <v>10</v>
      </c>
      <c r="D1476">
        <v>5348.5479999999998</v>
      </c>
    </row>
    <row r="1477" spans="1:4" hidden="1">
      <c r="A1477">
        <v>2023</v>
      </c>
      <c r="B1477">
        <v>2</v>
      </c>
      <c r="C1477">
        <v>11</v>
      </c>
      <c r="D1477">
        <v>5348.71</v>
      </c>
    </row>
    <row r="1478" spans="1:4" hidden="1">
      <c r="A1478">
        <v>2023</v>
      </c>
      <c r="B1478">
        <v>2</v>
      </c>
      <c r="C1478">
        <v>12</v>
      </c>
      <c r="D1478">
        <v>5348.8729999999996</v>
      </c>
    </row>
    <row r="1479" spans="1:4" hidden="1">
      <c r="A1479">
        <v>2023</v>
      </c>
      <c r="B1479">
        <v>2</v>
      </c>
      <c r="C1479">
        <v>13</v>
      </c>
      <c r="D1479">
        <v>5349.0330000000004</v>
      </c>
    </row>
    <row r="1480" spans="1:4" hidden="1">
      <c r="A1480">
        <v>2023</v>
      </c>
      <c r="B1480">
        <v>2</v>
      </c>
      <c r="C1480">
        <v>14</v>
      </c>
      <c r="D1480">
        <v>5349.2179999999998</v>
      </c>
    </row>
    <row r="1481" spans="1:4" hidden="1">
      <c r="A1481">
        <v>2023</v>
      </c>
      <c r="B1481">
        <v>2</v>
      </c>
      <c r="C1481">
        <v>15</v>
      </c>
      <c r="D1481">
        <v>5349.3860000000004</v>
      </c>
    </row>
    <row r="1482" spans="1:4" hidden="1">
      <c r="A1482">
        <v>2023</v>
      </c>
      <c r="B1482">
        <v>2</v>
      </c>
      <c r="C1482">
        <v>16</v>
      </c>
      <c r="D1482">
        <v>5349.5339999999997</v>
      </c>
    </row>
    <row r="1483" spans="1:4" hidden="1">
      <c r="A1483">
        <v>2023</v>
      </c>
      <c r="B1483">
        <v>2</v>
      </c>
      <c r="C1483">
        <v>17</v>
      </c>
      <c r="D1483">
        <v>5349.6880000000001</v>
      </c>
    </row>
    <row r="1484" spans="1:4" hidden="1">
      <c r="A1484">
        <v>2023</v>
      </c>
      <c r="B1484">
        <v>2</v>
      </c>
      <c r="C1484">
        <v>18</v>
      </c>
      <c r="D1484">
        <v>5349.8540000000003</v>
      </c>
    </row>
    <row r="1485" spans="1:4" hidden="1">
      <c r="A1485">
        <v>2023</v>
      </c>
      <c r="B1485">
        <v>2</v>
      </c>
      <c r="C1485">
        <v>19</v>
      </c>
      <c r="D1485">
        <v>5350.0249999999996</v>
      </c>
    </row>
    <row r="1486" spans="1:4" hidden="1">
      <c r="A1486">
        <v>2023</v>
      </c>
      <c r="B1486">
        <v>2</v>
      </c>
      <c r="C1486">
        <v>20</v>
      </c>
      <c r="D1486">
        <v>5350.1880000000001</v>
      </c>
    </row>
    <row r="1487" spans="1:4" hidden="1">
      <c r="A1487">
        <v>2023</v>
      </c>
      <c r="B1487">
        <v>2</v>
      </c>
      <c r="C1487">
        <v>21</v>
      </c>
      <c r="D1487">
        <v>5350.3720000000003</v>
      </c>
    </row>
    <row r="1488" spans="1:4" hidden="1">
      <c r="A1488">
        <v>2023</v>
      </c>
      <c r="B1488">
        <v>2</v>
      </c>
      <c r="C1488">
        <v>22</v>
      </c>
      <c r="D1488">
        <v>5350.598</v>
      </c>
    </row>
    <row r="1489" spans="1:4" hidden="1">
      <c r="A1489">
        <v>2023</v>
      </c>
      <c r="B1489">
        <v>2</v>
      </c>
      <c r="C1489">
        <v>23</v>
      </c>
      <c r="D1489">
        <v>5350.7650000000003</v>
      </c>
    </row>
    <row r="1490" spans="1:4" hidden="1">
      <c r="A1490">
        <v>2023</v>
      </c>
      <c r="B1490">
        <v>2</v>
      </c>
      <c r="C1490">
        <v>24</v>
      </c>
      <c r="D1490">
        <v>5350.924</v>
      </c>
    </row>
    <row r="1491" spans="1:4" hidden="1">
      <c r="A1491">
        <v>2023</v>
      </c>
      <c r="B1491">
        <v>2</v>
      </c>
      <c r="C1491">
        <v>25</v>
      </c>
      <c r="D1491">
        <v>5351.0829999999996</v>
      </c>
    </row>
    <row r="1492" spans="1:4" hidden="1">
      <c r="A1492">
        <v>2023</v>
      </c>
      <c r="B1492">
        <v>2</v>
      </c>
      <c r="C1492">
        <v>26</v>
      </c>
      <c r="D1492">
        <v>5351.2449999999999</v>
      </c>
    </row>
    <row r="1493" spans="1:4" hidden="1">
      <c r="A1493">
        <v>2023</v>
      </c>
      <c r="B1493">
        <v>2</v>
      </c>
      <c r="C1493">
        <v>27</v>
      </c>
      <c r="D1493">
        <v>5351.4309999999996</v>
      </c>
    </row>
    <row r="1494" spans="1:4" hidden="1">
      <c r="A1494">
        <v>2023</v>
      </c>
      <c r="B1494">
        <v>2</v>
      </c>
      <c r="C1494">
        <v>28</v>
      </c>
      <c r="D1494">
        <v>5351.6469999999999</v>
      </c>
    </row>
    <row r="1495" spans="1:4" hidden="1">
      <c r="A1495">
        <v>2023</v>
      </c>
      <c r="B1495">
        <v>3</v>
      </c>
      <c r="C1495">
        <v>1</v>
      </c>
      <c r="D1495">
        <v>5351.82</v>
      </c>
    </row>
    <row r="1496" spans="1:4" hidden="1">
      <c r="A1496">
        <v>2023</v>
      </c>
      <c r="B1496">
        <v>3</v>
      </c>
      <c r="C1496">
        <v>2</v>
      </c>
      <c r="D1496">
        <v>5351.97</v>
      </c>
    </row>
    <row r="1497" spans="1:4" hidden="1">
      <c r="A1497">
        <v>2023</v>
      </c>
      <c r="B1497">
        <v>3</v>
      </c>
      <c r="C1497">
        <v>3</v>
      </c>
      <c r="D1497">
        <v>5352.1289999999999</v>
      </c>
    </row>
    <row r="1498" spans="1:4" hidden="1">
      <c r="A1498">
        <v>2023</v>
      </c>
      <c r="B1498">
        <v>3</v>
      </c>
      <c r="C1498">
        <v>4</v>
      </c>
      <c r="D1498">
        <v>5352.2950000000001</v>
      </c>
    </row>
    <row r="1499" spans="1:4" hidden="1">
      <c r="A1499">
        <v>2023</v>
      </c>
      <c r="B1499">
        <v>3</v>
      </c>
      <c r="C1499">
        <v>5</v>
      </c>
      <c r="D1499">
        <v>5352.5020000000004</v>
      </c>
    </row>
    <row r="1500" spans="1:4" hidden="1">
      <c r="A1500">
        <v>2023</v>
      </c>
      <c r="B1500">
        <v>3</v>
      </c>
      <c r="C1500">
        <v>6</v>
      </c>
      <c r="D1500">
        <v>5352.683</v>
      </c>
    </row>
    <row r="1501" spans="1:4" hidden="1">
      <c r="A1501">
        <v>2023</v>
      </c>
      <c r="B1501">
        <v>3</v>
      </c>
      <c r="C1501">
        <v>7</v>
      </c>
      <c r="D1501">
        <v>5352.8429999999998</v>
      </c>
    </row>
    <row r="1502" spans="1:4" hidden="1">
      <c r="A1502">
        <v>2023</v>
      </c>
      <c r="B1502">
        <v>3</v>
      </c>
      <c r="C1502">
        <v>8</v>
      </c>
      <c r="D1502">
        <v>5353.0029999999997</v>
      </c>
    </row>
    <row r="1503" spans="1:4" hidden="1">
      <c r="A1503">
        <v>2023</v>
      </c>
      <c r="B1503">
        <v>3</v>
      </c>
      <c r="C1503">
        <v>9</v>
      </c>
      <c r="D1503">
        <v>5353.174</v>
      </c>
    </row>
    <row r="1504" spans="1:4" hidden="1">
      <c r="A1504">
        <v>2023</v>
      </c>
      <c r="B1504">
        <v>3</v>
      </c>
      <c r="C1504">
        <v>10</v>
      </c>
      <c r="D1504">
        <v>5353.3609999999999</v>
      </c>
    </row>
    <row r="1505" spans="1:4" hidden="1">
      <c r="A1505">
        <v>2023</v>
      </c>
      <c r="B1505">
        <v>3</v>
      </c>
      <c r="C1505">
        <v>11</v>
      </c>
      <c r="D1505">
        <v>5353.5940000000001</v>
      </c>
    </row>
    <row r="1506" spans="1:4" hidden="1">
      <c r="A1506">
        <v>2023</v>
      </c>
      <c r="B1506">
        <v>3</v>
      </c>
      <c r="C1506">
        <v>12</v>
      </c>
      <c r="D1506">
        <v>5353.808</v>
      </c>
    </row>
    <row r="1507" spans="1:4" hidden="1">
      <c r="A1507">
        <v>2023</v>
      </c>
      <c r="B1507">
        <v>3</v>
      </c>
      <c r="C1507">
        <v>13</v>
      </c>
      <c r="D1507">
        <v>5354.0219999999999</v>
      </c>
    </row>
    <row r="1508" spans="1:4" hidden="1">
      <c r="A1508">
        <v>2023</v>
      </c>
      <c r="B1508">
        <v>3</v>
      </c>
      <c r="C1508">
        <v>14</v>
      </c>
      <c r="D1508">
        <v>5354.2479999999996</v>
      </c>
    </row>
    <row r="1509" spans="1:4" hidden="1">
      <c r="A1509">
        <v>2023</v>
      </c>
      <c r="B1509">
        <v>3</v>
      </c>
      <c r="C1509">
        <v>15</v>
      </c>
      <c r="D1509">
        <v>5354.5810000000001</v>
      </c>
    </row>
    <row r="1510" spans="1:4" hidden="1">
      <c r="A1510">
        <v>2023</v>
      </c>
      <c r="B1510">
        <v>3</v>
      </c>
      <c r="C1510">
        <v>16</v>
      </c>
      <c r="D1510">
        <v>5354.9790000000003</v>
      </c>
    </row>
    <row r="1511" spans="1:4" hidden="1">
      <c r="A1511">
        <v>2023</v>
      </c>
      <c r="B1511">
        <v>3</v>
      </c>
      <c r="C1511">
        <v>17</v>
      </c>
      <c r="D1511">
        <v>5355.3389999999999</v>
      </c>
    </row>
    <row r="1512" spans="1:4" hidden="1">
      <c r="A1512">
        <v>2023</v>
      </c>
      <c r="B1512">
        <v>3</v>
      </c>
      <c r="C1512">
        <v>18</v>
      </c>
      <c r="D1512">
        <v>5355.6719999999996</v>
      </c>
    </row>
    <row r="1513" spans="1:4" hidden="1">
      <c r="A1513">
        <v>2023</v>
      </c>
      <c r="B1513">
        <v>3</v>
      </c>
      <c r="C1513">
        <v>19</v>
      </c>
      <c r="D1513">
        <v>5355.991</v>
      </c>
    </row>
    <row r="1514" spans="1:4" hidden="1">
      <c r="A1514">
        <v>2023</v>
      </c>
      <c r="B1514">
        <v>3</v>
      </c>
      <c r="C1514">
        <v>20</v>
      </c>
      <c r="D1514">
        <v>5356.3180000000002</v>
      </c>
    </row>
    <row r="1515" spans="1:4" hidden="1">
      <c r="A1515">
        <v>2023</v>
      </c>
      <c r="B1515">
        <v>3</v>
      </c>
      <c r="C1515">
        <v>21</v>
      </c>
      <c r="D1515">
        <v>5356.643</v>
      </c>
    </row>
    <row r="1516" spans="1:4" hidden="1">
      <c r="A1516">
        <v>2023</v>
      </c>
      <c r="B1516">
        <v>3</v>
      </c>
      <c r="C1516">
        <v>22</v>
      </c>
      <c r="D1516">
        <v>5356.9560000000001</v>
      </c>
    </row>
    <row r="1517" spans="1:4" hidden="1">
      <c r="A1517">
        <v>2023</v>
      </c>
      <c r="B1517">
        <v>3</v>
      </c>
      <c r="C1517">
        <v>23</v>
      </c>
      <c r="D1517">
        <v>5357.259</v>
      </c>
    </row>
    <row r="1518" spans="1:4" hidden="1">
      <c r="A1518">
        <v>2023</v>
      </c>
      <c r="B1518">
        <v>3</v>
      </c>
      <c r="C1518">
        <v>24</v>
      </c>
      <c r="D1518">
        <v>5357.5870000000004</v>
      </c>
    </row>
    <row r="1519" spans="1:4" hidden="1">
      <c r="A1519">
        <v>2023</v>
      </c>
      <c r="B1519">
        <v>3</v>
      </c>
      <c r="C1519">
        <v>25</v>
      </c>
      <c r="D1519">
        <v>5357.8919999999998</v>
      </c>
    </row>
    <row r="1520" spans="1:4" hidden="1">
      <c r="A1520">
        <v>2023</v>
      </c>
      <c r="B1520">
        <v>3</v>
      </c>
      <c r="C1520">
        <v>26</v>
      </c>
      <c r="D1520">
        <v>5358.1679999999997</v>
      </c>
    </row>
    <row r="1521" spans="1:4" hidden="1">
      <c r="A1521">
        <v>2023</v>
      </c>
      <c r="B1521">
        <v>3</v>
      </c>
      <c r="C1521">
        <v>27</v>
      </c>
      <c r="D1521">
        <v>5358.433</v>
      </c>
    </row>
    <row r="1522" spans="1:4" hidden="1">
      <c r="A1522">
        <v>2023</v>
      </c>
      <c r="B1522">
        <v>3</v>
      </c>
      <c r="C1522">
        <v>28</v>
      </c>
      <c r="D1522">
        <v>5358.6809999999996</v>
      </c>
    </row>
    <row r="1523" spans="1:4" hidden="1">
      <c r="A1523">
        <v>2023</v>
      </c>
      <c r="B1523">
        <v>3</v>
      </c>
      <c r="C1523">
        <v>29</v>
      </c>
      <c r="D1523">
        <v>5358.9340000000002</v>
      </c>
    </row>
    <row r="1524" spans="1:4" hidden="1">
      <c r="A1524">
        <v>2023</v>
      </c>
      <c r="B1524">
        <v>3</v>
      </c>
      <c r="C1524">
        <v>30</v>
      </c>
      <c r="D1524">
        <v>5359.259</v>
      </c>
    </row>
    <row r="1525" spans="1:4" hidden="1">
      <c r="A1525">
        <v>2023</v>
      </c>
      <c r="B1525">
        <v>3</v>
      </c>
      <c r="C1525">
        <v>31</v>
      </c>
      <c r="D1525">
        <v>5359.5950000000003</v>
      </c>
    </row>
    <row r="1526" spans="1:4" hidden="1">
      <c r="A1526">
        <v>2023</v>
      </c>
      <c r="B1526">
        <v>4</v>
      </c>
      <c r="C1526">
        <v>1</v>
      </c>
      <c r="D1526">
        <v>5359.7110000000002</v>
      </c>
    </row>
    <row r="1527" spans="1:4" hidden="1">
      <c r="A1527">
        <v>2023</v>
      </c>
      <c r="B1527">
        <v>4</v>
      </c>
      <c r="C1527">
        <v>2</v>
      </c>
      <c r="D1527">
        <v>5358.7939999999999</v>
      </c>
    </row>
    <row r="1528" spans="1:4" hidden="1">
      <c r="A1528">
        <v>2023</v>
      </c>
      <c r="B1528">
        <v>4</v>
      </c>
      <c r="C1528">
        <v>3</v>
      </c>
      <c r="D1528">
        <v>5357.7579999999998</v>
      </c>
    </row>
    <row r="1529" spans="1:4" hidden="1">
      <c r="A1529">
        <v>2023</v>
      </c>
      <c r="B1529">
        <v>4</v>
      </c>
      <c r="C1529">
        <v>4</v>
      </c>
      <c r="D1529">
        <v>5356.7030000000004</v>
      </c>
    </row>
    <row r="1530" spans="1:4" hidden="1">
      <c r="A1530">
        <v>2023</v>
      </c>
      <c r="B1530">
        <v>4</v>
      </c>
      <c r="C1530">
        <v>5</v>
      </c>
      <c r="D1530">
        <v>5355.6130000000003</v>
      </c>
    </row>
    <row r="1531" spans="1:4" hidden="1">
      <c r="A1531">
        <v>2023</v>
      </c>
      <c r="B1531">
        <v>4</v>
      </c>
      <c r="C1531">
        <v>6</v>
      </c>
      <c r="D1531">
        <v>5354.4759999999997</v>
      </c>
    </row>
    <row r="1532" spans="1:4" hidden="1">
      <c r="A1532">
        <v>2023</v>
      </c>
      <c r="B1532">
        <v>4</v>
      </c>
      <c r="C1532">
        <v>7</v>
      </c>
      <c r="D1532">
        <v>5353.3239999999996</v>
      </c>
    </row>
    <row r="1533" spans="1:4" hidden="1">
      <c r="A1533">
        <v>2023</v>
      </c>
      <c r="B1533">
        <v>4</v>
      </c>
      <c r="C1533">
        <v>8</v>
      </c>
      <c r="D1533">
        <v>5352.1840000000002</v>
      </c>
    </row>
    <row r="1534" spans="1:4" hidden="1">
      <c r="A1534">
        <v>2023</v>
      </c>
      <c r="B1534">
        <v>4</v>
      </c>
      <c r="C1534">
        <v>9</v>
      </c>
      <c r="D1534">
        <v>5351.134</v>
      </c>
    </row>
    <row r="1535" spans="1:4" hidden="1">
      <c r="A1535">
        <v>2023</v>
      </c>
      <c r="B1535">
        <v>4</v>
      </c>
      <c r="C1535">
        <v>10</v>
      </c>
      <c r="D1535">
        <v>5350.2979999999998</v>
      </c>
    </row>
    <row r="1536" spans="1:4" hidden="1">
      <c r="A1536">
        <v>2023</v>
      </c>
      <c r="B1536">
        <v>4</v>
      </c>
      <c r="C1536">
        <v>11</v>
      </c>
      <c r="D1536">
        <v>5349.88</v>
      </c>
    </row>
    <row r="1537" spans="1:4" hidden="1">
      <c r="A1537">
        <v>2023</v>
      </c>
      <c r="B1537">
        <v>4</v>
      </c>
      <c r="C1537">
        <v>12</v>
      </c>
      <c r="D1537">
        <v>5350.3509999999997</v>
      </c>
    </row>
    <row r="1538" spans="1:4" hidden="1">
      <c r="A1538">
        <v>2023</v>
      </c>
      <c r="B1538">
        <v>4</v>
      </c>
      <c r="C1538">
        <v>13</v>
      </c>
      <c r="D1538">
        <v>5351.8159999999998</v>
      </c>
    </row>
    <row r="1539" spans="1:4" hidden="1">
      <c r="A1539">
        <v>2023</v>
      </c>
      <c r="B1539">
        <v>4</v>
      </c>
      <c r="C1539">
        <v>14</v>
      </c>
      <c r="D1539">
        <v>5352.9780000000001</v>
      </c>
    </row>
    <row r="1540" spans="1:4" hidden="1">
      <c r="A1540">
        <v>2023</v>
      </c>
      <c r="B1540">
        <v>4</v>
      </c>
      <c r="C1540">
        <v>15</v>
      </c>
      <c r="D1540">
        <v>5353.6559999999999</v>
      </c>
    </row>
    <row r="1541" spans="1:4" hidden="1">
      <c r="A1541">
        <v>2023</v>
      </c>
      <c r="B1541">
        <v>4</v>
      </c>
      <c r="C1541">
        <v>16</v>
      </c>
      <c r="D1541">
        <v>5354.1580000000004</v>
      </c>
    </row>
    <row r="1542" spans="1:4" hidden="1">
      <c r="A1542">
        <v>2023</v>
      </c>
      <c r="B1542">
        <v>4</v>
      </c>
      <c r="C1542">
        <v>17</v>
      </c>
      <c r="D1542">
        <v>5354.7749999999996</v>
      </c>
    </row>
    <row r="1543" spans="1:4" hidden="1">
      <c r="A1543">
        <v>2023</v>
      </c>
      <c r="B1543">
        <v>4</v>
      </c>
      <c r="C1543">
        <v>18</v>
      </c>
      <c r="D1543">
        <v>5355.8819999999996</v>
      </c>
    </row>
    <row r="1544" spans="1:4" hidden="1">
      <c r="A1544">
        <v>2023</v>
      </c>
      <c r="B1544">
        <v>4</v>
      </c>
      <c r="C1544">
        <v>19</v>
      </c>
      <c r="D1544">
        <v>5356.9629999999997</v>
      </c>
    </row>
    <row r="1545" spans="1:4" hidden="1">
      <c r="A1545">
        <v>2023</v>
      </c>
      <c r="B1545">
        <v>4</v>
      </c>
      <c r="C1545">
        <v>20</v>
      </c>
      <c r="D1545">
        <v>5357.5590000000002</v>
      </c>
    </row>
    <row r="1546" spans="1:4" hidden="1">
      <c r="A1546">
        <v>2023</v>
      </c>
      <c r="B1546">
        <v>4</v>
      </c>
      <c r="C1546">
        <v>21</v>
      </c>
      <c r="D1546">
        <v>5357.0940000000001</v>
      </c>
    </row>
    <row r="1547" spans="1:4" hidden="1">
      <c r="A1547">
        <v>2023</v>
      </c>
      <c r="B1547">
        <v>4</v>
      </c>
      <c r="C1547">
        <v>22</v>
      </c>
      <c r="D1547">
        <v>5356.3109999999997</v>
      </c>
    </row>
    <row r="1548" spans="1:4" hidden="1">
      <c r="A1548">
        <v>2023</v>
      </c>
      <c r="B1548">
        <v>4</v>
      </c>
      <c r="C1548">
        <v>23</v>
      </c>
      <c r="D1548">
        <v>5355.4309999999996</v>
      </c>
    </row>
    <row r="1549" spans="1:4" hidden="1">
      <c r="A1549">
        <v>2023</v>
      </c>
      <c r="B1549">
        <v>4</v>
      </c>
      <c r="C1549">
        <v>24</v>
      </c>
      <c r="D1549">
        <v>5354.6080000000002</v>
      </c>
    </row>
    <row r="1550" spans="1:4" hidden="1">
      <c r="A1550">
        <v>2023</v>
      </c>
      <c r="B1550">
        <v>4</v>
      </c>
      <c r="C1550">
        <v>25</v>
      </c>
      <c r="D1550">
        <v>5353.9009999999998</v>
      </c>
    </row>
    <row r="1551" spans="1:4" hidden="1">
      <c r="A1551">
        <v>2023</v>
      </c>
      <c r="B1551">
        <v>4</v>
      </c>
      <c r="C1551">
        <v>26</v>
      </c>
      <c r="D1551">
        <v>5353.201</v>
      </c>
    </row>
    <row r="1552" spans="1:4" hidden="1">
      <c r="A1552">
        <v>2023</v>
      </c>
      <c r="B1552">
        <v>4</v>
      </c>
      <c r="C1552">
        <v>27</v>
      </c>
      <c r="D1552">
        <v>5352.9089999999997</v>
      </c>
    </row>
    <row r="1553" spans="1:4" hidden="1">
      <c r="A1553">
        <v>2023</v>
      </c>
      <c r="B1553">
        <v>4</v>
      </c>
      <c r="C1553">
        <v>28</v>
      </c>
      <c r="D1553">
        <v>5353.6819999999998</v>
      </c>
    </row>
    <row r="1554" spans="1:4" hidden="1">
      <c r="A1554">
        <v>2023</v>
      </c>
      <c r="B1554">
        <v>4</v>
      </c>
      <c r="C1554">
        <v>29</v>
      </c>
      <c r="D1554">
        <v>5355.3130000000001</v>
      </c>
    </row>
    <row r="1555" spans="1:4" hidden="1">
      <c r="A1555">
        <v>2023</v>
      </c>
      <c r="B1555">
        <v>4</v>
      </c>
      <c r="C1555">
        <v>30</v>
      </c>
      <c r="D1555">
        <v>5357.893</v>
      </c>
    </row>
    <row r="1556" spans="1:4" hidden="1">
      <c r="A1556">
        <v>2023</v>
      </c>
      <c r="B1556">
        <v>5</v>
      </c>
      <c r="C1556">
        <v>1</v>
      </c>
      <c r="D1556">
        <v>5361.96</v>
      </c>
    </row>
    <row r="1557" spans="1:4" hidden="1">
      <c r="A1557">
        <v>2023</v>
      </c>
      <c r="B1557">
        <v>5</v>
      </c>
      <c r="C1557">
        <v>2</v>
      </c>
      <c r="D1557">
        <v>5366.8130000000001</v>
      </c>
    </row>
    <row r="1558" spans="1:4" hidden="1">
      <c r="A1558">
        <v>2023</v>
      </c>
      <c r="B1558">
        <v>5</v>
      </c>
      <c r="C1558">
        <v>3</v>
      </c>
      <c r="D1558">
        <v>5371.0209999999997</v>
      </c>
    </row>
    <row r="1559" spans="1:4" hidden="1">
      <c r="A1559">
        <v>2023</v>
      </c>
      <c r="B1559">
        <v>5</v>
      </c>
      <c r="C1559">
        <v>4</v>
      </c>
      <c r="D1559">
        <v>5375.393</v>
      </c>
    </row>
    <row r="1560" spans="1:4" hidden="1">
      <c r="A1560">
        <v>2023</v>
      </c>
      <c r="B1560">
        <v>5</v>
      </c>
      <c r="C1560">
        <v>5</v>
      </c>
      <c r="D1560">
        <v>5379.759</v>
      </c>
    </row>
    <row r="1561" spans="1:4" hidden="1">
      <c r="A1561">
        <v>2023</v>
      </c>
      <c r="B1561">
        <v>5</v>
      </c>
      <c r="C1561">
        <v>6</v>
      </c>
      <c r="D1561">
        <v>5382.9250000000002</v>
      </c>
    </row>
    <row r="1562" spans="1:4" hidden="1">
      <c r="A1562">
        <v>2023</v>
      </c>
      <c r="B1562">
        <v>5</v>
      </c>
      <c r="C1562">
        <v>7</v>
      </c>
      <c r="D1562">
        <v>5383.8270000000002</v>
      </c>
    </row>
    <row r="1563" spans="1:4" hidden="1">
      <c r="A1563">
        <v>2023</v>
      </c>
      <c r="B1563">
        <v>5</v>
      </c>
      <c r="C1563">
        <v>8</v>
      </c>
      <c r="D1563">
        <v>5383.9049999999997</v>
      </c>
    </row>
    <row r="1564" spans="1:4" hidden="1">
      <c r="A1564">
        <v>2023</v>
      </c>
      <c r="B1564">
        <v>5</v>
      </c>
      <c r="C1564">
        <v>9</v>
      </c>
      <c r="D1564">
        <v>5383.9650000000001</v>
      </c>
    </row>
    <row r="1565" spans="1:4" hidden="1">
      <c r="A1565">
        <v>2023</v>
      </c>
      <c r="B1565">
        <v>5</v>
      </c>
      <c r="C1565">
        <v>10</v>
      </c>
      <c r="D1565">
        <v>5384.0360000000001</v>
      </c>
    </row>
    <row r="1566" spans="1:4" hidden="1">
      <c r="A1566">
        <v>2023</v>
      </c>
      <c r="B1566">
        <v>5</v>
      </c>
      <c r="C1566">
        <v>11</v>
      </c>
      <c r="D1566">
        <v>5384.0460000000003</v>
      </c>
    </row>
    <row r="1567" spans="1:4" hidden="1">
      <c r="A1567">
        <v>2023</v>
      </c>
      <c r="B1567">
        <v>5</v>
      </c>
      <c r="C1567">
        <v>12</v>
      </c>
      <c r="D1567">
        <v>5384.0259999999998</v>
      </c>
    </row>
    <row r="1568" spans="1:4" hidden="1">
      <c r="A1568">
        <v>2023</v>
      </c>
      <c r="B1568">
        <v>5</v>
      </c>
      <c r="C1568">
        <v>13</v>
      </c>
      <c r="D1568">
        <v>5383.9920000000002</v>
      </c>
    </row>
    <row r="1569" spans="1:4" hidden="1">
      <c r="A1569">
        <v>2023</v>
      </c>
      <c r="B1569">
        <v>5</v>
      </c>
      <c r="C1569">
        <v>14</v>
      </c>
      <c r="D1569">
        <v>5384.2209999999995</v>
      </c>
    </row>
    <row r="1570" spans="1:4" hidden="1">
      <c r="A1570">
        <v>2023</v>
      </c>
      <c r="B1570">
        <v>5</v>
      </c>
      <c r="C1570">
        <v>15</v>
      </c>
      <c r="D1570">
        <v>5384.2479999999996</v>
      </c>
    </row>
    <row r="1571" spans="1:4" hidden="1">
      <c r="A1571">
        <v>2023</v>
      </c>
      <c r="B1571">
        <v>5</v>
      </c>
      <c r="C1571">
        <v>16</v>
      </c>
      <c r="D1571">
        <v>5384.1639999999998</v>
      </c>
    </row>
    <row r="1572" spans="1:4" hidden="1">
      <c r="A1572">
        <v>2023</v>
      </c>
      <c r="B1572">
        <v>5</v>
      </c>
      <c r="C1572">
        <v>17</v>
      </c>
      <c r="D1572">
        <v>5384.0789999999997</v>
      </c>
    </row>
    <row r="1573" spans="1:4" hidden="1">
      <c r="A1573">
        <v>2023</v>
      </c>
      <c r="B1573">
        <v>5</v>
      </c>
      <c r="C1573">
        <v>18</v>
      </c>
      <c r="D1573">
        <v>5383.9470000000001</v>
      </c>
    </row>
    <row r="1574" spans="1:4" hidden="1">
      <c r="A1574">
        <v>2023</v>
      </c>
      <c r="B1574">
        <v>5</v>
      </c>
      <c r="C1574">
        <v>19</v>
      </c>
      <c r="D1574">
        <v>5383.8370000000004</v>
      </c>
    </row>
    <row r="1575" spans="1:4" hidden="1">
      <c r="A1575">
        <v>2023</v>
      </c>
      <c r="B1575">
        <v>5</v>
      </c>
      <c r="C1575">
        <v>20</v>
      </c>
      <c r="D1575">
        <v>5383.7650000000003</v>
      </c>
    </row>
    <row r="1576" spans="1:4" hidden="1">
      <c r="A1576">
        <v>2023</v>
      </c>
      <c r="B1576">
        <v>5</v>
      </c>
      <c r="C1576">
        <v>21</v>
      </c>
      <c r="D1576">
        <v>5383.7039999999997</v>
      </c>
    </row>
    <row r="1577" spans="1:4" hidden="1">
      <c r="A1577">
        <v>2023</v>
      </c>
      <c r="B1577">
        <v>5</v>
      </c>
      <c r="C1577">
        <v>22</v>
      </c>
      <c r="D1577">
        <v>5383.6589999999997</v>
      </c>
    </row>
    <row r="1578" spans="1:4" hidden="1">
      <c r="A1578">
        <v>2023</v>
      </c>
      <c r="B1578">
        <v>5</v>
      </c>
      <c r="C1578">
        <v>23</v>
      </c>
      <c r="D1578">
        <v>5383.6570000000002</v>
      </c>
    </row>
    <row r="1579" spans="1:4" hidden="1">
      <c r="A1579">
        <v>2023</v>
      </c>
      <c r="B1579">
        <v>5</v>
      </c>
      <c r="C1579">
        <v>24</v>
      </c>
      <c r="D1579">
        <v>5383.6379999999999</v>
      </c>
    </row>
    <row r="1580" spans="1:4" hidden="1">
      <c r="A1580">
        <v>2023</v>
      </c>
      <c r="B1580">
        <v>5</v>
      </c>
      <c r="C1580">
        <v>25</v>
      </c>
      <c r="D1580">
        <v>5383.5709999999999</v>
      </c>
    </row>
    <row r="1581" spans="1:4" hidden="1">
      <c r="A1581">
        <v>2023</v>
      </c>
      <c r="B1581">
        <v>5</v>
      </c>
      <c r="C1581">
        <v>26</v>
      </c>
      <c r="D1581">
        <v>5383.48</v>
      </c>
    </row>
    <row r="1582" spans="1:4" hidden="1">
      <c r="A1582">
        <v>2023</v>
      </c>
      <c r="B1582">
        <v>5</v>
      </c>
      <c r="C1582">
        <v>27</v>
      </c>
      <c r="D1582">
        <v>5383.3789999999999</v>
      </c>
    </row>
    <row r="1583" spans="1:4" hidden="1">
      <c r="A1583">
        <v>2023</v>
      </c>
      <c r="B1583">
        <v>5</v>
      </c>
      <c r="C1583">
        <v>28</v>
      </c>
      <c r="D1583">
        <v>5383.2730000000001</v>
      </c>
    </row>
    <row r="1584" spans="1:4" hidden="1">
      <c r="A1584">
        <v>2023</v>
      </c>
      <c r="B1584">
        <v>5</v>
      </c>
      <c r="C1584">
        <v>29</v>
      </c>
      <c r="D1584">
        <v>5383.1260000000002</v>
      </c>
    </row>
    <row r="1585" spans="1:4" hidden="1">
      <c r="A1585">
        <v>2023</v>
      </c>
      <c r="B1585">
        <v>5</v>
      </c>
      <c r="C1585">
        <v>30</v>
      </c>
      <c r="D1585">
        <v>5383.1819999999998</v>
      </c>
    </row>
    <row r="1586" spans="1:4" hidden="1">
      <c r="A1586">
        <v>2023</v>
      </c>
      <c r="B1586">
        <v>5</v>
      </c>
      <c r="C1586">
        <v>31</v>
      </c>
      <c r="D1586">
        <v>5383.2780000000002</v>
      </c>
    </row>
    <row r="1587" spans="1:4" hidden="1">
      <c r="A1587">
        <v>2023</v>
      </c>
      <c r="B1587">
        <v>6</v>
      </c>
      <c r="C1587">
        <v>1</v>
      </c>
      <c r="D1587">
        <v>5383.23</v>
      </c>
    </row>
    <row r="1588" spans="1:4" hidden="1">
      <c r="A1588">
        <v>2023</v>
      </c>
      <c r="B1588">
        <v>6</v>
      </c>
      <c r="C1588">
        <v>2</v>
      </c>
      <c r="D1588">
        <v>5383.1360000000004</v>
      </c>
    </row>
    <row r="1589" spans="1:4" hidden="1">
      <c r="A1589">
        <v>2023</v>
      </c>
      <c r="B1589">
        <v>6</v>
      </c>
      <c r="C1589">
        <v>3</v>
      </c>
      <c r="D1589">
        <v>5383.4979999999996</v>
      </c>
    </row>
    <row r="1590" spans="1:4" hidden="1">
      <c r="A1590">
        <v>2023</v>
      </c>
      <c r="B1590">
        <v>6</v>
      </c>
      <c r="C1590">
        <v>4</v>
      </c>
      <c r="D1590">
        <v>5383.5429999999997</v>
      </c>
    </row>
    <row r="1591" spans="1:4" hidden="1">
      <c r="A1591">
        <v>2023</v>
      </c>
      <c r="B1591">
        <v>6</v>
      </c>
      <c r="C1591">
        <v>5</v>
      </c>
      <c r="D1591">
        <v>5383.5420000000004</v>
      </c>
    </row>
    <row r="1592" spans="1:4" hidden="1">
      <c r="A1592">
        <v>2023</v>
      </c>
      <c r="B1592">
        <v>6</v>
      </c>
      <c r="C1592">
        <v>6</v>
      </c>
      <c r="D1592">
        <v>5383.5129999999999</v>
      </c>
    </row>
    <row r="1593" spans="1:4" hidden="1">
      <c r="A1593">
        <v>2023</v>
      </c>
      <c r="B1593">
        <v>6</v>
      </c>
      <c r="C1593">
        <v>7</v>
      </c>
      <c r="D1593">
        <v>5383.4930000000004</v>
      </c>
    </row>
    <row r="1594" spans="1:4" hidden="1">
      <c r="A1594">
        <v>2023</v>
      </c>
      <c r="B1594">
        <v>6</v>
      </c>
      <c r="C1594">
        <v>8</v>
      </c>
      <c r="D1594">
        <v>5383.4809999999998</v>
      </c>
    </row>
    <row r="1595" spans="1:4" hidden="1">
      <c r="A1595">
        <v>2023</v>
      </c>
      <c r="B1595">
        <v>6</v>
      </c>
      <c r="C1595">
        <v>9</v>
      </c>
      <c r="D1595">
        <v>5383.4579999999996</v>
      </c>
    </row>
    <row r="1596" spans="1:4" hidden="1">
      <c r="A1596">
        <v>2023</v>
      </c>
      <c r="B1596">
        <v>6</v>
      </c>
      <c r="C1596">
        <v>10</v>
      </c>
      <c r="D1596">
        <v>5383.433</v>
      </c>
    </row>
    <row r="1597" spans="1:4" hidden="1">
      <c r="A1597">
        <v>2023</v>
      </c>
      <c r="B1597">
        <v>6</v>
      </c>
      <c r="C1597">
        <v>11</v>
      </c>
      <c r="D1597">
        <v>5383.4219999999996</v>
      </c>
    </row>
    <row r="1598" spans="1:4" hidden="1">
      <c r="A1598">
        <v>2023</v>
      </c>
      <c r="B1598">
        <v>6</v>
      </c>
      <c r="C1598">
        <v>12</v>
      </c>
      <c r="D1598">
        <v>5383.41</v>
      </c>
    </row>
    <row r="1599" spans="1:4" hidden="1">
      <c r="A1599">
        <v>2023</v>
      </c>
      <c r="B1599">
        <v>6</v>
      </c>
      <c r="C1599">
        <v>13</v>
      </c>
      <c r="D1599">
        <v>5383.3919999999998</v>
      </c>
    </row>
    <row r="1600" spans="1:4" hidden="1">
      <c r="A1600">
        <v>2023</v>
      </c>
      <c r="B1600">
        <v>6</v>
      </c>
      <c r="C1600">
        <v>14</v>
      </c>
      <c r="D1600">
        <v>5383.3770000000004</v>
      </c>
    </row>
    <row r="1601" spans="1:4" hidden="1">
      <c r="A1601">
        <v>2023</v>
      </c>
      <c r="B1601">
        <v>6</v>
      </c>
      <c r="C1601">
        <v>15</v>
      </c>
      <c r="D1601">
        <v>5383.3770000000004</v>
      </c>
    </row>
    <row r="1602" spans="1:4" hidden="1">
      <c r="A1602">
        <v>2023</v>
      </c>
      <c r="B1602">
        <v>6</v>
      </c>
      <c r="C1602">
        <v>16</v>
      </c>
      <c r="D1602">
        <v>5383.4210000000003</v>
      </c>
    </row>
    <row r="1603" spans="1:4" hidden="1">
      <c r="A1603">
        <v>2023</v>
      </c>
      <c r="B1603">
        <v>6</v>
      </c>
      <c r="C1603">
        <v>17</v>
      </c>
      <c r="D1603">
        <v>5383.4170000000004</v>
      </c>
    </row>
    <row r="1604" spans="1:4" hidden="1">
      <c r="A1604">
        <v>2023</v>
      </c>
      <c r="B1604">
        <v>6</v>
      </c>
      <c r="C1604">
        <v>18</v>
      </c>
      <c r="D1604">
        <v>5383.41</v>
      </c>
    </row>
    <row r="1605" spans="1:4" hidden="1">
      <c r="A1605">
        <v>2023</v>
      </c>
      <c r="B1605">
        <v>6</v>
      </c>
      <c r="C1605">
        <v>19</v>
      </c>
      <c r="D1605">
        <v>5383.41</v>
      </c>
    </row>
    <row r="1606" spans="1:4" hidden="1">
      <c r="A1606">
        <v>2023</v>
      </c>
      <c r="B1606">
        <v>6</v>
      </c>
      <c r="C1606">
        <v>20</v>
      </c>
      <c r="D1606">
        <v>5383.4139999999998</v>
      </c>
    </row>
    <row r="1607" spans="1:4" hidden="1">
      <c r="A1607">
        <v>2023</v>
      </c>
      <c r="B1607">
        <v>6</v>
      </c>
      <c r="C1607">
        <v>21</v>
      </c>
      <c r="D1607">
        <v>5383.451</v>
      </c>
    </row>
    <row r="1608" spans="1:4" hidden="1">
      <c r="A1608">
        <v>2023</v>
      </c>
      <c r="B1608">
        <v>6</v>
      </c>
      <c r="C1608">
        <v>22</v>
      </c>
      <c r="D1608">
        <v>5383.4459999999999</v>
      </c>
    </row>
    <row r="1609" spans="1:4" hidden="1">
      <c r="A1609">
        <v>2023</v>
      </c>
      <c r="B1609">
        <v>6</v>
      </c>
      <c r="C1609">
        <v>23</v>
      </c>
      <c r="D1609">
        <v>5383.4369999999999</v>
      </c>
    </row>
    <row r="1610" spans="1:4" hidden="1">
      <c r="A1610">
        <v>2023</v>
      </c>
      <c r="B1610">
        <v>6</v>
      </c>
      <c r="C1610">
        <v>24</v>
      </c>
      <c r="D1610">
        <v>5383.4269999999997</v>
      </c>
    </row>
    <row r="1611" spans="1:4" hidden="1">
      <c r="A1611">
        <v>2023</v>
      </c>
      <c r="B1611">
        <v>6</v>
      </c>
      <c r="C1611">
        <v>25</v>
      </c>
      <c r="D1611">
        <v>5383.4210000000003</v>
      </c>
    </row>
    <row r="1612" spans="1:4" hidden="1">
      <c r="A1612">
        <v>2023</v>
      </c>
      <c r="B1612">
        <v>6</v>
      </c>
      <c r="C1612">
        <v>26</v>
      </c>
      <c r="D1612">
        <v>5383.4139999999998</v>
      </c>
    </row>
    <row r="1613" spans="1:4" hidden="1">
      <c r="A1613">
        <v>2023</v>
      </c>
      <c r="B1613">
        <v>6</v>
      </c>
      <c r="C1613">
        <v>27</v>
      </c>
      <c r="D1613">
        <v>5383.4089999999997</v>
      </c>
    </row>
    <row r="1614" spans="1:4" hidden="1">
      <c r="A1614">
        <v>2023</v>
      </c>
      <c r="B1614">
        <v>6</v>
      </c>
      <c r="C1614">
        <v>28</v>
      </c>
      <c r="D1614">
        <v>5383.4049999999997</v>
      </c>
    </row>
    <row r="1615" spans="1:4" hidden="1">
      <c r="A1615">
        <v>2023</v>
      </c>
      <c r="B1615">
        <v>6</v>
      </c>
      <c r="C1615">
        <v>29</v>
      </c>
      <c r="D1615">
        <v>5383.3980000000001</v>
      </c>
    </row>
    <row r="1616" spans="1:4" hidden="1">
      <c r="A1616">
        <v>2023</v>
      </c>
      <c r="B1616">
        <v>6</v>
      </c>
      <c r="C1616">
        <v>30</v>
      </c>
      <c r="D1616">
        <v>5383.3940000000002</v>
      </c>
    </row>
    <row r="1617" spans="1:4" hidden="1">
      <c r="A1617">
        <v>2023</v>
      </c>
      <c r="B1617">
        <v>7</v>
      </c>
      <c r="C1617">
        <v>1</v>
      </c>
      <c r="D1617">
        <v>5383.3869999999997</v>
      </c>
    </row>
    <row r="1618" spans="1:4" hidden="1">
      <c r="A1618">
        <v>2023</v>
      </c>
      <c r="B1618">
        <v>7</v>
      </c>
      <c r="C1618">
        <v>2</v>
      </c>
      <c r="D1618">
        <v>5383.3819999999996</v>
      </c>
    </row>
    <row r="1619" spans="1:4" hidden="1">
      <c r="A1619">
        <v>2023</v>
      </c>
      <c r="B1619">
        <v>7</v>
      </c>
      <c r="C1619">
        <v>3</v>
      </c>
      <c r="D1619">
        <v>5383.3789999999999</v>
      </c>
    </row>
    <row r="1620" spans="1:4" hidden="1">
      <c r="A1620">
        <v>2023</v>
      </c>
      <c r="B1620">
        <v>7</v>
      </c>
      <c r="C1620">
        <v>4</v>
      </c>
      <c r="D1620">
        <v>5383.3770000000004</v>
      </c>
    </row>
    <row r="1621" spans="1:4" hidden="1">
      <c r="A1621">
        <v>2023</v>
      </c>
      <c r="B1621">
        <v>7</v>
      </c>
      <c r="C1621">
        <v>5</v>
      </c>
      <c r="D1621">
        <v>5383.3649999999998</v>
      </c>
    </row>
    <row r="1622" spans="1:4" hidden="1">
      <c r="A1622">
        <v>2023</v>
      </c>
      <c r="B1622">
        <v>7</v>
      </c>
      <c r="C1622">
        <v>6</v>
      </c>
      <c r="D1622">
        <v>5383.3019999999997</v>
      </c>
    </row>
    <row r="1623" spans="1:4" hidden="1">
      <c r="A1623">
        <v>2023</v>
      </c>
      <c r="B1623">
        <v>7</v>
      </c>
      <c r="C1623">
        <v>7</v>
      </c>
      <c r="D1623">
        <v>5383.2079999999996</v>
      </c>
    </row>
    <row r="1624" spans="1:4" hidden="1">
      <c r="A1624">
        <v>2023</v>
      </c>
      <c r="B1624">
        <v>7</v>
      </c>
      <c r="C1624">
        <v>8</v>
      </c>
      <c r="D1624">
        <v>5382.98</v>
      </c>
    </row>
    <row r="1625" spans="1:4" hidden="1">
      <c r="A1625">
        <v>2023</v>
      </c>
      <c r="B1625">
        <v>7</v>
      </c>
      <c r="C1625">
        <v>9</v>
      </c>
      <c r="D1625">
        <v>5382.7079999999996</v>
      </c>
    </row>
  </sheetData>
  <autoFilter ref="A1:D1625" xr:uid="{11D93CB8-2411-AD4D-B5DF-94F2C969A6B5}">
    <filterColumn colId="1">
      <filters>
        <filter val="10"/>
      </filters>
    </filterColumn>
    <filterColumn colId="2">
      <filters>
        <filter val="10"/>
      </filters>
    </filterColumn>
  </autoFilter>
  <pageMargins left="0.75" right="0.75" top="1" bottom="1" header="0.5" footer="0.5"/>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E20A1-CF78-544E-81CF-FD249D8278CC}">
  <dimension ref="A1:C14"/>
  <sheetViews>
    <sheetView zoomScale="145" zoomScaleNormal="145" workbookViewId="0">
      <selection activeCell="A17" sqref="A17"/>
    </sheetView>
  </sheetViews>
  <sheetFormatPr defaultColWidth="11" defaultRowHeight="15.5"/>
  <cols>
    <col min="1" max="1" width="47" style="25" customWidth="1"/>
    <col min="2" max="2" width="6.08203125" style="51" bestFit="1" customWidth="1"/>
    <col min="3" max="3" width="16.58203125" bestFit="1" customWidth="1"/>
  </cols>
  <sheetData>
    <row r="1" spans="1:3" ht="16" thickBot="1">
      <c r="A1" s="118" t="s">
        <v>750</v>
      </c>
      <c r="B1" s="119"/>
    </row>
    <row r="2" spans="1:3">
      <c r="A2" s="117" t="s">
        <v>408</v>
      </c>
      <c r="B2" s="104" t="s">
        <v>266</v>
      </c>
      <c r="C2" s="713" t="s">
        <v>751</v>
      </c>
    </row>
    <row r="3" spans="1:3">
      <c r="A3" s="236"/>
      <c r="B3" s="90"/>
      <c r="C3" s="395"/>
    </row>
    <row r="4" spans="1:3" ht="16" thickBot="1">
      <c r="A4" s="236" t="s">
        <v>419</v>
      </c>
      <c r="B4" s="90"/>
      <c r="C4" s="395"/>
    </row>
    <row r="5" spans="1:3">
      <c r="A5" s="112" t="s">
        <v>471</v>
      </c>
      <c r="B5" s="711" t="s">
        <v>273</v>
      </c>
      <c r="C5" s="398">
        <f>_xlfn.XLOOKUP(A5,WaterUse!$A$6:$A$55,WaterUse!$I$6:$I$55)</f>
        <v>10225.600000000002</v>
      </c>
    </row>
    <row r="6" spans="1:3" s="210" customFormat="1" ht="13.5" customHeight="1">
      <c r="A6" s="402" t="s">
        <v>472</v>
      </c>
      <c r="B6" s="113" t="s">
        <v>273</v>
      </c>
      <c r="C6" s="401">
        <f>_xlfn.XLOOKUP(A6,WaterUse!$A$6:$A$55,WaterUse!$I$6:$I$55)</f>
        <v>1234.4230769230771</v>
      </c>
    </row>
    <row r="7" spans="1:3">
      <c r="A7" s="682" t="s">
        <v>421</v>
      </c>
      <c r="B7" s="51" t="s">
        <v>273</v>
      </c>
      <c r="C7" s="399">
        <f>_xlfn.XLOOKUP(A7,WaterUse!$A$6:$A$55,WaterUse!$I$6:$I$55)</f>
        <v>380.42727272727274</v>
      </c>
    </row>
    <row r="8" spans="1:3" ht="16" thickBot="1">
      <c r="A8" s="85" t="s">
        <v>443</v>
      </c>
      <c r="B8" s="384"/>
      <c r="C8" s="400">
        <f>_xlfn.XLOOKUP(A8,WaterUse!$A$6:$A$55,WaterUse!$I$6:$I$55)</f>
        <v>6965.916666666667</v>
      </c>
    </row>
    <row r="9" spans="1:3">
      <c r="A9" s="682" t="s">
        <v>444</v>
      </c>
      <c r="B9" s="90" t="s">
        <v>269</v>
      </c>
      <c r="C9" s="396">
        <f>_xlfn.XLOOKUP(A9,WaterUse!$A$6:$A$55,WaterUse!$I$6:$I$55)</f>
        <v>32196.923076923078</v>
      </c>
    </row>
    <row r="10" spans="1:3">
      <c r="A10" s="91" t="s">
        <v>449</v>
      </c>
      <c r="B10" s="90" t="s">
        <v>269</v>
      </c>
      <c r="C10" s="396">
        <f>_xlfn.XLOOKUP(A10,WaterUse!$A$6:$A$55,WaterUse!$I$6:$I$55)</f>
        <v>425</v>
      </c>
    </row>
    <row r="11" spans="1:3">
      <c r="A11" s="91" t="s">
        <v>450</v>
      </c>
      <c r="B11" s="90" t="s">
        <v>269</v>
      </c>
      <c r="C11" s="396">
        <f>_xlfn.XLOOKUP(A11,WaterUse!$A$6:$A$55,WaterUse!$I$6:$I$55)</f>
        <v>796.46153846153845</v>
      </c>
    </row>
    <row r="12" spans="1:3" ht="16" thickBot="1">
      <c r="A12" s="85" t="s">
        <v>452</v>
      </c>
      <c r="B12" s="84" t="s">
        <v>269</v>
      </c>
      <c r="C12" s="397">
        <f>_xlfn.XLOOKUP(A12,WaterUse!$A$6:$A$55,WaterUse!$I$6:$I$55)</f>
        <v>527.15384615384619</v>
      </c>
    </row>
    <row r="13" spans="1:3">
      <c r="C13" s="394"/>
    </row>
    <row r="14" spans="1:3">
      <c r="C14" s="394"/>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D07A7-70C8-AE45-B31F-B14ECC56CB07}">
  <dimension ref="A1:F12"/>
  <sheetViews>
    <sheetView zoomScale="115" zoomScaleNormal="115" workbookViewId="0">
      <selection activeCell="A31" sqref="A31"/>
    </sheetView>
  </sheetViews>
  <sheetFormatPr defaultColWidth="11" defaultRowHeight="15.5"/>
  <cols>
    <col min="1" max="1" width="14.33203125" customWidth="1"/>
    <col min="2" max="2" width="11" customWidth="1"/>
    <col min="3" max="3" width="13.58203125" customWidth="1"/>
    <col min="5" max="5" width="17.08203125" bestFit="1" customWidth="1"/>
  </cols>
  <sheetData>
    <row r="1" spans="1:6" ht="18" customHeight="1">
      <c r="A1" s="325" t="s">
        <v>752</v>
      </c>
      <c r="B1" s="324" t="s">
        <v>753</v>
      </c>
      <c r="C1" s="254"/>
      <c r="D1" s="254"/>
    </row>
    <row r="2" spans="1:6">
      <c r="A2" s="715" t="s">
        <v>628</v>
      </c>
      <c r="B2" s="1016" t="s">
        <v>754</v>
      </c>
      <c r="C2" s="1016"/>
    </row>
    <row r="3" spans="1:6" s="240" customFormat="1">
      <c r="A3" s="715"/>
      <c r="B3" s="715" t="s">
        <v>717</v>
      </c>
      <c r="C3" s="240" t="s">
        <v>608</v>
      </c>
      <c r="E3" s="240" t="s">
        <v>755</v>
      </c>
      <c r="F3" s="444">
        <v>0.7</v>
      </c>
    </row>
    <row r="4" spans="1:6">
      <c r="A4" s="210" t="s">
        <v>325</v>
      </c>
      <c r="B4" s="257">
        <f>AVERAGE(B10:B11)</f>
        <v>24.145000000000003</v>
      </c>
      <c r="C4" s="258">
        <f>B4*(1/12)</f>
        <v>2.0120833333333334</v>
      </c>
    </row>
    <row r="5" spans="1:6">
      <c r="A5" s="210" t="s">
        <v>339</v>
      </c>
      <c r="B5" s="257">
        <v>18.579999999999998</v>
      </c>
      <c r="C5" s="258">
        <f t="shared" ref="C5:C12" si="0">B5*(1/12)</f>
        <v>1.5483333333333331</v>
      </c>
    </row>
    <row r="6" spans="1:6">
      <c r="A6" s="210" t="s">
        <v>327</v>
      </c>
      <c r="B6" s="210">
        <v>17.5</v>
      </c>
      <c r="C6" s="258">
        <f t="shared" si="0"/>
        <v>1.4583333333333333</v>
      </c>
    </row>
    <row r="7" spans="1:6">
      <c r="A7" s="210" t="s">
        <v>326</v>
      </c>
      <c r="B7" s="210">
        <v>17.48</v>
      </c>
      <c r="C7" s="258">
        <f t="shared" si="0"/>
        <v>1.4566666666666666</v>
      </c>
    </row>
    <row r="8" spans="1:6">
      <c r="A8" s="210" t="s">
        <v>756</v>
      </c>
      <c r="B8" s="257">
        <v>21.01</v>
      </c>
      <c r="C8" s="258">
        <f>B8*(1/12)</f>
        <v>1.7508333333333335</v>
      </c>
    </row>
    <row r="9" spans="1:6">
      <c r="A9" s="210" t="s">
        <v>673</v>
      </c>
      <c r="B9" s="210">
        <v>20.36</v>
      </c>
      <c r="C9" s="258">
        <f t="shared" si="0"/>
        <v>1.6966666666666665</v>
      </c>
    </row>
    <row r="10" spans="1:6">
      <c r="A10" t="s">
        <v>757</v>
      </c>
      <c r="B10" s="210">
        <v>24.85</v>
      </c>
      <c r="C10" s="258">
        <f t="shared" si="0"/>
        <v>2.0708333333333333</v>
      </c>
    </row>
    <row r="11" spans="1:6">
      <c r="A11" t="s">
        <v>758</v>
      </c>
      <c r="B11" s="210">
        <v>23.44</v>
      </c>
      <c r="C11" s="258">
        <f t="shared" si="0"/>
        <v>1.9533333333333334</v>
      </c>
    </row>
    <row r="12" spans="1:6">
      <c r="A12" s="210" t="s">
        <v>759</v>
      </c>
      <c r="B12" s="210">
        <v>25.48</v>
      </c>
      <c r="C12" s="258">
        <f t="shared" si="0"/>
        <v>2.1233333333333331</v>
      </c>
    </row>
  </sheetData>
  <mergeCells count="1">
    <mergeCell ref="B2:C2"/>
  </mergeCells>
  <hyperlinks>
    <hyperlink ref="B1" r:id="rId1" display="Utah Consumptive Use Report" xr:uid="{E70E9BA3-D706-47F7-91EB-923AE90C1F5A}"/>
  </hyperlinks>
  <pageMargins left="0.7" right="0.7" top="0.75" bottom="0.75" header="0.3" footer="0.3"/>
  <legacy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1A944-3805-714C-9017-43A311DE88D4}">
  <dimension ref="A1:G3"/>
  <sheetViews>
    <sheetView zoomScale="269" workbookViewId="0">
      <selection activeCell="B1" sqref="B1"/>
    </sheetView>
  </sheetViews>
  <sheetFormatPr defaultColWidth="8.58203125" defaultRowHeight="14.5"/>
  <cols>
    <col min="1" max="5" width="8.58203125" style="1"/>
    <col min="6" max="6" width="14.08203125" style="1" bestFit="1" customWidth="1"/>
    <col min="7" max="16384" width="8.58203125" style="1"/>
  </cols>
  <sheetData>
    <row r="1" spans="1:7">
      <c r="A1" s="1" t="s">
        <v>760</v>
      </c>
      <c r="B1" s="1" t="s">
        <v>761</v>
      </c>
      <c r="E1" s="1" t="s">
        <v>762</v>
      </c>
      <c r="F1" s="1" t="s">
        <v>763</v>
      </c>
      <c r="G1" s="1" t="s">
        <v>764</v>
      </c>
    </row>
    <row r="2" spans="1:7">
      <c r="A2" s="1" t="s">
        <v>765</v>
      </c>
      <c r="E2" s="1" t="s">
        <v>766</v>
      </c>
      <c r="F2" s="1" t="s">
        <v>767</v>
      </c>
      <c r="G2" s="1" t="s">
        <v>768</v>
      </c>
    </row>
    <row r="3" spans="1:7">
      <c r="F3" s="1" t="s">
        <v>769</v>
      </c>
      <c r="G3" s="1" t="s">
        <v>770</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EE08A-C3ED-4645-8F2B-8110D6E66962}">
  <sheetPr filterMode="1"/>
  <dimension ref="A1:G7388"/>
  <sheetViews>
    <sheetView workbookViewId="0">
      <selection activeCell="D1031" sqref="D1031:D7107"/>
    </sheetView>
  </sheetViews>
  <sheetFormatPr defaultColWidth="11" defaultRowHeight="15.5"/>
  <sheetData>
    <row r="1" spans="1:4">
      <c r="A1" t="s">
        <v>712</v>
      </c>
      <c r="B1" t="s">
        <v>3</v>
      </c>
      <c r="C1" t="s">
        <v>748</v>
      </c>
      <c r="D1" t="s">
        <v>771</v>
      </c>
    </row>
    <row r="2" spans="1:4" hidden="1">
      <c r="A2">
        <v>1993</v>
      </c>
      <c r="B2">
        <v>5</v>
      </c>
      <c r="C2">
        <v>1</v>
      </c>
      <c r="D2">
        <v>4672</v>
      </c>
    </row>
    <row r="3" spans="1:4" hidden="1">
      <c r="A3">
        <v>1993</v>
      </c>
      <c r="B3">
        <v>5</v>
      </c>
      <c r="C3">
        <v>2</v>
      </c>
      <c r="D3">
        <v>4672</v>
      </c>
    </row>
    <row r="4" spans="1:4" hidden="1">
      <c r="A4">
        <v>1993</v>
      </c>
      <c r="B4">
        <v>5</v>
      </c>
      <c r="C4">
        <v>3</v>
      </c>
      <c r="D4">
        <v>4672</v>
      </c>
    </row>
    <row r="5" spans="1:4" hidden="1">
      <c r="A5">
        <v>1993</v>
      </c>
      <c r="B5">
        <v>5</v>
      </c>
      <c r="C5">
        <v>4</v>
      </c>
      <c r="D5">
        <v>4672</v>
      </c>
    </row>
    <row r="6" spans="1:4" hidden="1">
      <c r="A6">
        <v>1993</v>
      </c>
      <c r="B6">
        <v>5</v>
      </c>
      <c r="C6">
        <v>5</v>
      </c>
      <c r="D6">
        <v>4672</v>
      </c>
    </row>
    <row r="7" spans="1:4" hidden="1">
      <c r="A7">
        <v>1993</v>
      </c>
      <c r="B7">
        <v>5</v>
      </c>
      <c r="C7">
        <v>6</v>
      </c>
      <c r="D7">
        <v>4672</v>
      </c>
    </row>
    <row r="8" spans="1:4" hidden="1">
      <c r="A8">
        <v>1993</v>
      </c>
      <c r="B8">
        <v>5</v>
      </c>
      <c r="C8">
        <v>7</v>
      </c>
      <c r="D8">
        <v>4672</v>
      </c>
    </row>
    <row r="9" spans="1:4" hidden="1">
      <c r="A9">
        <v>1993</v>
      </c>
      <c r="B9">
        <v>5</v>
      </c>
      <c r="C9">
        <v>8</v>
      </c>
      <c r="D9">
        <v>4672</v>
      </c>
    </row>
    <row r="10" spans="1:4" hidden="1">
      <c r="A10">
        <v>1993</v>
      </c>
      <c r="B10">
        <v>5</v>
      </c>
      <c r="C10">
        <v>9</v>
      </c>
      <c r="D10">
        <v>4672</v>
      </c>
    </row>
    <row r="11" spans="1:4" hidden="1">
      <c r="A11">
        <v>1993</v>
      </c>
      <c r="B11">
        <v>5</v>
      </c>
      <c r="C11">
        <v>10</v>
      </c>
      <c r="D11">
        <v>4672</v>
      </c>
    </row>
    <row r="12" spans="1:4" hidden="1">
      <c r="A12">
        <v>1993</v>
      </c>
      <c r="B12">
        <v>5</v>
      </c>
      <c r="C12">
        <v>11</v>
      </c>
      <c r="D12">
        <v>4672</v>
      </c>
    </row>
    <row r="13" spans="1:4" hidden="1">
      <c r="A13">
        <v>1993</v>
      </c>
      <c r="B13">
        <v>5</v>
      </c>
      <c r="C13">
        <v>12</v>
      </c>
      <c r="D13">
        <v>4672</v>
      </c>
    </row>
    <row r="14" spans="1:4" hidden="1">
      <c r="A14">
        <v>1993</v>
      </c>
      <c r="B14">
        <v>5</v>
      </c>
      <c r="C14">
        <v>13</v>
      </c>
      <c r="D14">
        <v>4672</v>
      </c>
    </row>
    <row r="15" spans="1:4" hidden="1">
      <c r="A15">
        <v>1993</v>
      </c>
      <c r="B15">
        <v>5</v>
      </c>
      <c r="C15">
        <v>14</v>
      </c>
      <c r="D15">
        <v>4672</v>
      </c>
    </row>
    <row r="16" spans="1:4" hidden="1">
      <c r="A16">
        <v>1993</v>
      </c>
      <c r="B16">
        <v>5</v>
      </c>
      <c r="C16">
        <v>15</v>
      </c>
      <c r="D16">
        <v>4672</v>
      </c>
    </row>
    <row r="17" spans="1:4" hidden="1">
      <c r="A17">
        <v>1993</v>
      </c>
      <c r="B17">
        <v>5</v>
      </c>
      <c r="C17">
        <v>16</v>
      </c>
      <c r="D17">
        <v>4672</v>
      </c>
    </row>
    <row r="18" spans="1:4" hidden="1">
      <c r="A18">
        <v>1993</v>
      </c>
      <c r="B18">
        <v>5</v>
      </c>
      <c r="C18">
        <v>17</v>
      </c>
      <c r="D18">
        <v>4672</v>
      </c>
    </row>
    <row r="19" spans="1:4" hidden="1">
      <c r="A19">
        <v>1993</v>
      </c>
      <c r="B19">
        <v>5</v>
      </c>
      <c r="C19">
        <v>18</v>
      </c>
      <c r="D19">
        <v>4672</v>
      </c>
    </row>
    <row r="20" spans="1:4" hidden="1">
      <c r="A20">
        <v>1993</v>
      </c>
      <c r="B20">
        <v>5</v>
      </c>
      <c r="C20">
        <v>19</v>
      </c>
      <c r="D20">
        <v>4672</v>
      </c>
    </row>
    <row r="21" spans="1:4" hidden="1">
      <c r="A21">
        <v>1993</v>
      </c>
      <c r="B21">
        <v>5</v>
      </c>
      <c r="C21">
        <v>20</v>
      </c>
      <c r="D21">
        <v>4672</v>
      </c>
    </row>
    <row r="22" spans="1:4" hidden="1">
      <c r="A22">
        <v>1993</v>
      </c>
      <c r="B22">
        <v>5</v>
      </c>
      <c r="C22">
        <v>21</v>
      </c>
      <c r="D22">
        <v>4672</v>
      </c>
    </row>
    <row r="23" spans="1:4" hidden="1">
      <c r="A23">
        <v>1993</v>
      </c>
      <c r="B23">
        <v>5</v>
      </c>
      <c r="C23">
        <v>22</v>
      </c>
      <c r="D23">
        <v>4672</v>
      </c>
    </row>
    <row r="24" spans="1:4" hidden="1">
      <c r="A24">
        <v>1993</v>
      </c>
      <c r="B24">
        <v>5</v>
      </c>
      <c r="C24">
        <v>23</v>
      </c>
      <c r="D24">
        <v>4672</v>
      </c>
    </row>
    <row r="25" spans="1:4" hidden="1">
      <c r="A25">
        <v>1993</v>
      </c>
      <c r="B25">
        <v>5</v>
      </c>
      <c r="C25">
        <v>24</v>
      </c>
      <c r="D25">
        <v>4672</v>
      </c>
    </row>
    <row r="26" spans="1:4" hidden="1">
      <c r="A26">
        <v>1993</v>
      </c>
      <c r="B26">
        <v>5</v>
      </c>
      <c r="C26">
        <v>25</v>
      </c>
      <c r="D26">
        <v>4672</v>
      </c>
    </row>
    <row r="27" spans="1:4" hidden="1">
      <c r="A27">
        <v>1993</v>
      </c>
      <c r="B27">
        <v>5</v>
      </c>
      <c r="C27">
        <v>26</v>
      </c>
      <c r="D27">
        <v>4672</v>
      </c>
    </row>
    <row r="28" spans="1:4" hidden="1">
      <c r="A28">
        <v>1993</v>
      </c>
      <c r="B28">
        <v>5</v>
      </c>
      <c r="C28">
        <v>27</v>
      </c>
      <c r="D28">
        <v>4672</v>
      </c>
    </row>
    <row r="29" spans="1:4" hidden="1">
      <c r="A29">
        <v>1993</v>
      </c>
      <c r="B29">
        <v>5</v>
      </c>
      <c r="C29">
        <v>28</v>
      </c>
      <c r="D29">
        <v>4672</v>
      </c>
    </row>
    <row r="30" spans="1:4" hidden="1">
      <c r="A30">
        <v>1993</v>
      </c>
      <c r="B30">
        <v>5</v>
      </c>
      <c r="C30">
        <v>29</v>
      </c>
      <c r="D30">
        <v>4672</v>
      </c>
    </row>
    <row r="31" spans="1:4" hidden="1">
      <c r="A31">
        <v>1993</v>
      </c>
      <c r="B31">
        <v>5</v>
      </c>
      <c r="C31">
        <v>30</v>
      </c>
      <c r="D31">
        <v>4672</v>
      </c>
    </row>
    <row r="32" spans="1:4" hidden="1">
      <c r="A32">
        <v>1993</v>
      </c>
      <c r="B32">
        <v>5</v>
      </c>
      <c r="C32">
        <v>31</v>
      </c>
      <c r="D32">
        <v>4672</v>
      </c>
    </row>
    <row r="33" spans="1:4" hidden="1">
      <c r="A33">
        <v>1993</v>
      </c>
      <c r="B33">
        <v>6</v>
      </c>
      <c r="C33">
        <v>1</v>
      </c>
      <c r="D33">
        <v>4672</v>
      </c>
    </row>
    <row r="34" spans="1:4" hidden="1">
      <c r="A34">
        <v>1993</v>
      </c>
      <c r="B34">
        <v>6</v>
      </c>
      <c r="C34">
        <v>2</v>
      </c>
      <c r="D34">
        <v>4672</v>
      </c>
    </row>
    <row r="35" spans="1:4" hidden="1">
      <c r="A35">
        <v>1993</v>
      </c>
      <c r="B35">
        <v>6</v>
      </c>
      <c r="C35">
        <v>3</v>
      </c>
      <c r="D35">
        <v>4672</v>
      </c>
    </row>
    <row r="36" spans="1:4" hidden="1">
      <c r="A36">
        <v>1993</v>
      </c>
      <c r="B36">
        <v>6</v>
      </c>
      <c r="C36">
        <v>4</v>
      </c>
      <c r="D36">
        <v>4672</v>
      </c>
    </row>
    <row r="37" spans="1:4" hidden="1">
      <c r="A37">
        <v>1993</v>
      </c>
      <c r="B37">
        <v>6</v>
      </c>
      <c r="C37">
        <v>5</v>
      </c>
      <c r="D37">
        <v>4672</v>
      </c>
    </row>
    <row r="38" spans="1:4" hidden="1">
      <c r="A38">
        <v>1993</v>
      </c>
      <c r="B38">
        <v>6</v>
      </c>
      <c r="C38">
        <v>6</v>
      </c>
      <c r="D38">
        <v>4672</v>
      </c>
    </row>
    <row r="39" spans="1:4" hidden="1">
      <c r="A39">
        <v>1993</v>
      </c>
      <c r="B39">
        <v>6</v>
      </c>
      <c r="C39">
        <v>7</v>
      </c>
      <c r="D39">
        <v>4672</v>
      </c>
    </row>
    <row r="40" spans="1:4" hidden="1">
      <c r="A40">
        <v>1993</v>
      </c>
      <c r="B40">
        <v>6</v>
      </c>
      <c r="C40">
        <v>8</v>
      </c>
      <c r="D40">
        <v>4672</v>
      </c>
    </row>
    <row r="41" spans="1:4" hidden="1">
      <c r="A41">
        <v>1993</v>
      </c>
      <c r="B41">
        <v>6</v>
      </c>
      <c r="C41">
        <v>9</v>
      </c>
      <c r="D41">
        <v>4672</v>
      </c>
    </row>
    <row r="42" spans="1:4" hidden="1">
      <c r="A42">
        <v>1993</v>
      </c>
      <c r="B42">
        <v>6</v>
      </c>
      <c r="C42">
        <v>10</v>
      </c>
      <c r="D42">
        <v>4672</v>
      </c>
    </row>
    <row r="43" spans="1:4" hidden="1">
      <c r="A43">
        <v>1993</v>
      </c>
      <c r="B43">
        <v>6</v>
      </c>
      <c r="C43">
        <v>11</v>
      </c>
      <c r="D43">
        <v>4672</v>
      </c>
    </row>
    <row r="44" spans="1:4" hidden="1">
      <c r="A44">
        <v>1993</v>
      </c>
      <c r="B44">
        <v>6</v>
      </c>
      <c r="C44">
        <v>12</v>
      </c>
      <c r="D44">
        <v>4672</v>
      </c>
    </row>
    <row r="45" spans="1:4" hidden="1">
      <c r="A45">
        <v>1993</v>
      </c>
      <c r="B45">
        <v>6</v>
      </c>
      <c r="C45">
        <v>13</v>
      </c>
      <c r="D45">
        <v>4672</v>
      </c>
    </row>
    <row r="46" spans="1:4" hidden="1">
      <c r="A46">
        <v>1993</v>
      </c>
      <c r="B46">
        <v>6</v>
      </c>
      <c r="C46">
        <v>14</v>
      </c>
      <c r="D46">
        <v>4672</v>
      </c>
    </row>
    <row r="47" spans="1:4" hidden="1">
      <c r="A47">
        <v>1993</v>
      </c>
      <c r="B47">
        <v>6</v>
      </c>
      <c r="C47">
        <v>15</v>
      </c>
      <c r="D47">
        <v>4672</v>
      </c>
    </row>
    <row r="48" spans="1:4" hidden="1">
      <c r="A48">
        <v>1993</v>
      </c>
      <c r="B48">
        <v>6</v>
      </c>
      <c r="C48">
        <v>16</v>
      </c>
      <c r="D48">
        <v>4672</v>
      </c>
    </row>
    <row r="49" spans="1:4" hidden="1">
      <c r="A49">
        <v>1993</v>
      </c>
      <c r="B49">
        <v>6</v>
      </c>
      <c r="C49">
        <v>17</v>
      </c>
      <c r="D49">
        <v>4672</v>
      </c>
    </row>
    <row r="50" spans="1:4" hidden="1">
      <c r="A50">
        <v>1993</v>
      </c>
      <c r="B50">
        <v>6</v>
      </c>
      <c r="C50">
        <v>18</v>
      </c>
      <c r="D50">
        <v>4672</v>
      </c>
    </row>
    <row r="51" spans="1:4" hidden="1">
      <c r="A51">
        <v>1993</v>
      </c>
      <c r="B51">
        <v>6</v>
      </c>
      <c r="C51">
        <v>19</v>
      </c>
      <c r="D51">
        <v>4672</v>
      </c>
    </row>
    <row r="52" spans="1:4" hidden="1">
      <c r="A52">
        <v>1993</v>
      </c>
      <c r="B52">
        <v>6</v>
      </c>
      <c r="C52">
        <v>20</v>
      </c>
      <c r="D52">
        <v>4672</v>
      </c>
    </row>
    <row r="53" spans="1:4" hidden="1">
      <c r="A53">
        <v>1993</v>
      </c>
      <c r="B53">
        <v>6</v>
      </c>
      <c r="C53">
        <v>21</v>
      </c>
      <c r="D53">
        <v>4672</v>
      </c>
    </row>
    <row r="54" spans="1:4" hidden="1">
      <c r="A54">
        <v>1993</v>
      </c>
      <c r="B54">
        <v>6</v>
      </c>
      <c r="C54">
        <v>22</v>
      </c>
      <c r="D54">
        <v>4672</v>
      </c>
    </row>
    <row r="55" spans="1:4" hidden="1">
      <c r="A55">
        <v>1993</v>
      </c>
      <c r="B55">
        <v>6</v>
      </c>
      <c r="C55">
        <v>23</v>
      </c>
      <c r="D55">
        <v>4672</v>
      </c>
    </row>
    <row r="56" spans="1:4" hidden="1">
      <c r="A56">
        <v>1993</v>
      </c>
      <c r="B56">
        <v>6</v>
      </c>
      <c r="C56">
        <v>24</v>
      </c>
      <c r="D56">
        <v>4672</v>
      </c>
    </row>
    <row r="57" spans="1:4" hidden="1">
      <c r="A57">
        <v>1993</v>
      </c>
      <c r="B57">
        <v>6</v>
      </c>
      <c r="C57">
        <v>25</v>
      </c>
      <c r="D57">
        <v>4672</v>
      </c>
    </row>
    <row r="58" spans="1:4" hidden="1">
      <c r="A58">
        <v>1993</v>
      </c>
      <c r="B58">
        <v>6</v>
      </c>
      <c r="C58">
        <v>26</v>
      </c>
      <c r="D58">
        <v>4672</v>
      </c>
    </row>
    <row r="59" spans="1:4" hidden="1">
      <c r="A59">
        <v>1993</v>
      </c>
      <c r="B59">
        <v>6</v>
      </c>
      <c r="C59">
        <v>27</v>
      </c>
      <c r="D59">
        <v>4672</v>
      </c>
    </row>
    <row r="60" spans="1:4" hidden="1">
      <c r="A60">
        <v>1993</v>
      </c>
      <c r="B60">
        <v>6</v>
      </c>
      <c r="C60">
        <v>28</v>
      </c>
      <c r="D60">
        <v>4671.7997999999998</v>
      </c>
    </row>
    <row r="61" spans="1:4" hidden="1">
      <c r="A61">
        <v>1993</v>
      </c>
      <c r="B61">
        <v>6</v>
      </c>
      <c r="C61">
        <v>29</v>
      </c>
      <c r="D61">
        <v>4671.7002000000002</v>
      </c>
    </row>
    <row r="62" spans="1:4" hidden="1">
      <c r="A62">
        <v>1993</v>
      </c>
      <c r="B62">
        <v>6</v>
      </c>
      <c r="C62">
        <v>30</v>
      </c>
      <c r="D62">
        <v>4671.5</v>
      </c>
    </row>
    <row r="63" spans="1:4" hidden="1">
      <c r="A63">
        <v>1993</v>
      </c>
      <c r="B63">
        <v>7</v>
      </c>
      <c r="C63">
        <v>1</v>
      </c>
      <c r="D63">
        <v>4671.5</v>
      </c>
    </row>
    <row r="64" spans="1:4" hidden="1">
      <c r="A64">
        <v>1993</v>
      </c>
      <c r="B64">
        <v>7</v>
      </c>
      <c r="C64">
        <v>2</v>
      </c>
      <c r="D64">
        <v>4671.2997999999998</v>
      </c>
    </row>
    <row r="65" spans="1:4" hidden="1">
      <c r="A65">
        <v>1993</v>
      </c>
      <c r="B65">
        <v>7</v>
      </c>
      <c r="C65">
        <v>3</v>
      </c>
      <c r="D65">
        <v>4671.2002000000002</v>
      </c>
    </row>
    <row r="66" spans="1:4" hidden="1">
      <c r="A66">
        <v>1993</v>
      </c>
      <c r="B66">
        <v>7</v>
      </c>
      <c r="C66">
        <v>4</v>
      </c>
      <c r="D66">
        <v>4671</v>
      </c>
    </row>
    <row r="67" spans="1:4" hidden="1">
      <c r="A67">
        <v>1993</v>
      </c>
      <c r="B67">
        <v>7</v>
      </c>
      <c r="C67">
        <v>5</v>
      </c>
      <c r="D67">
        <v>4670.7997999999998</v>
      </c>
    </row>
    <row r="68" spans="1:4" hidden="1">
      <c r="A68">
        <v>1993</v>
      </c>
      <c r="B68">
        <v>7</v>
      </c>
      <c r="C68">
        <v>6</v>
      </c>
      <c r="D68">
        <v>4668</v>
      </c>
    </row>
    <row r="69" spans="1:4" hidden="1">
      <c r="A69">
        <v>1993</v>
      </c>
      <c r="B69">
        <v>7</v>
      </c>
      <c r="C69">
        <v>7</v>
      </c>
      <c r="D69">
        <v>4667.7002000000002</v>
      </c>
    </row>
    <row r="70" spans="1:4" hidden="1">
      <c r="A70">
        <v>1993</v>
      </c>
      <c r="B70">
        <v>7</v>
      </c>
      <c r="C70">
        <v>8</v>
      </c>
      <c r="D70">
        <v>4667.4003899999998</v>
      </c>
    </row>
    <row r="71" spans="1:4" hidden="1">
      <c r="A71">
        <v>1993</v>
      </c>
      <c r="B71">
        <v>7</v>
      </c>
      <c r="C71">
        <v>9</v>
      </c>
      <c r="D71">
        <v>4667.10059</v>
      </c>
    </row>
    <row r="72" spans="1:4" hidden="1">
      <c r="A72">
        <v>1993</v>
      </c>
      <c r="B72">
        <v>7</v>
      </c>
      <c r="C72">
        <v>10</v>
      </c>
      <c r="D72">
        <v>4666.7997999999998</v>
      </c>
    </row>
    <row r="73" spans="1:4" hidden="1">
      <c r="A73">
        <v>1993</v>
      </c>
      <c r="B73">
        <v>7</v>
      </c>
      <c r="C73">
        <v>11</v>
      </c>
      <c r="D73">
        <v>4666.5</v>
      </c>
    </row>
    <row r="74" spans="1:4" hidden="1">
      <c r="A74">
        <v>1993</v>
      </c>
      <c r="B74">
        <v>7</v>
      </c>
      <c r="C74">
        <v>12</v>
      </c>
      <c r="D74">
        <v>4666.2002000000002</v>
      </c>
    </row>
    <row r="75" spans="1:4" hidden="1">
      <c r="A75">
        <v>1993</v>
      </c>
      <c r="B75">
        <v>7</v>
      </c>
      <c r="C75">
        <v>13</v>
      </c>
      <c r="D75">
        <v>4668.4003899999998</v>
      </c>
    </row>
    <row r="76" spans="1:4" hidden="1">
      <c r="A76">
        <v>1993</v>
      </c>
      <c r="B76">
        <v>7</v>
      </c>
      <c r="C76">
        <v>14</v>
      </c>
      <c r="D76">
        <v>4668.7997999999998</v>
      </c>
    </row>
    <row r="77" spans="1:4" hidden="1">
      <c r="A77">
        <v>1993</v>
      </c>
      <c r="B77">
        <v>7</v>
      </c>
      <c r="C77">
        <v>15</v>
      </c>
      <c r="D77">
        <v>4669.2002000000002</v>
      </c>
    </row>
    <row r="78" spans="1:4" hidden="1">
      <c r="A78">
        <v>1993</v>
      </c>
      <c r="B78">
        <v>7</v>
      </c>
      <c r="C78">
        <v>16</v>
      </c>
      <c r="D78">
        <v>4669.5</v>
      </c>
    </row>
    <row r="79" spans="1:4" hidden="1">
      <c r="A79">
        <v>1993</v>
      </c>
      <c r="B79">
        <v>7</v>
      </c>
      <c r="C79">
        <v>17</v>
      </c>
      <c r="D79">
        <v>4669.9003899999998</v>
      </c>
    </row>
    <row r="80" spans="1:4" hidden="1">
      <c r="A80">
        <v>1993</v>
      </c>
      <c r="B80">
        <v>7</v>
      </c>
      <c r="C80">
        <v>18</v>
      </c>
      <c r="D80">
        <v>4670.2997999999998</v>
      </c>
    </row>
    <row r="81" spans="1:4" hidden="1">
      <c r="A81">
        <v>1993</v>
      </c>
      <c r="B81">
        <v>7</v>
      </c>
      <c r="C81">
        <v>19</v>
      </c>
      <c r="D81">
        <v>4670.7002000000002</v>
      </c>
    </row>
    <row r="82" spans="1:4" hidden="1">
      <c r="A82">
        <v>1993</v>
      </c>
      <c r="B82">
        <v>7</v>
      </c>
      <c r="C82">
        <v>20</v>
      </c>
      <c r="D82">
        <v>4671.10059</v>
      </c>
    </row>
    <row r="83" spans="1:4" hidden="1">
      <c r="A83">
        <v>1993</v>
      </c>
      <c r="B83">
        <v>7</v>
      </c>
      <c r="C83">
        <v>21</v>
      </c>
      <c r="D83">
        <v>4665.4003899999998</v>
      </c>
    </row>
    <row r="84" spans="1:4" hidden="1">
      <c r="A84">
        <v>1993</v>
      </c>
      <c r="B84">
        <v>7</v>
      </c>
      <c r="C84">
        <v>22</v>
      </c>
      <c r="D84">
        <v>4665</v>
      </c>
    </row>
    <row r="85" spans="1:4" hidden="1">
      <c r="A85">
        <v>1993</v>
      </c>
      <c r="B85">
        <v>7</v>
      </c>
      <c r="C85">
        <v>23</v>
      </c>
      <c r="D85">
        <v>4665</v>
      </c>
    </row>
    <row r="86" spans="1:4" hidden="1">
      <c r="A86">
        <v>1993</v>
      </c>
      <c r="B86">
        <v>7</v>
      </c>
      <c r="C86">
        <v>24</v>
      </c>
      <c r="D86">
        <v>4665</v>
      </c>
    </row>
    <row r="87" spans="1:4" hidden="1">
      <c r="A87">
        <v>1993</v>
      </c>
      <c r="B87">
        <v>7</v>
      </c>
      <c r="C87">
        <v>25</v>
      </c>
      <c r="D87">
        <v>4665</v>
      </c>
    </row>
    <row r="88" spans="1:4" hidden="1">
      <c r="A88">
        <v>1993</v>
      </c>
      <c r="B88">
        <v>7</v>
      </c>
      <c r="C88">
        <v>26</v>
      </c>
      <c r="D88">
        <v>4665</v>
      </c>
    </row>
    <row r="89" spans="1:4" hidden="1">
      <c r="A89">
        <v>1993</v>
      </c>
      <c r="B89">
        <v>7</v>
      </c>
      <c r="C89">
        <v>27</v>
      </c>
      <c r="D89">
        <v>4665</v>
      </c>
    </row>
    <row r="90" spans="1:4" hidden="1">
      <c r="A90">
        <v>1993</v>
      </c>
      <c r="B90">
        <v>7</v>
      </c>
      <c r="C90">
        <v>28</v>
      </c>
      <c r="D90">
        <v>4665</v>
      </c>
    </row>
    <row r="91" spans="1:4" hidden="1">
      <c r="A91">
        <v>1993</v>
      </c>
      <c r="B91">
        <v>7</v>
      </c>
      <c r="C91">
        <v>29</v>
      </c>
      <c r="D91">
        <v>4665</v>
      </c>
    </row>
    <row r="92" spans="1:4" hidden="1">
      <c r="A92">
        <v>1993</v>
      </c>
      <c r="B92">
        <v>7</v>
      </c>
      <c r="C92">
        <v>30</v>
      </c>
      <c r="D92">
        <v>4665.4003899999998</v>
      </c>
    </row>
    <row r="93" spans="1:4" hidden="1">
      <c r="A93">
        <v>1993</v>
      </c>
      <c r="B93">
        <v>7</v>
      </c>
      <c r="C93">
        <v>31</v>
      </c>
      <c r="D93">
        <v>4665</v>
      </c>
    </row>
    <row r="94" spans="1:4" hidden="1">
      <c r="A94">
        <v>1993</v>
      </c>
      <c r="B94">
        <v>8</v>
      </c>
      <c r="C94">
        <v>1</v>
      </c>
      <c r="D94">
        <v>4665</v>
      </c>
    </row>
    <row r="95" spans="1:4" hidden="1">
      <c r="A95">
        <v>1993</v>
      </c>
      <c r="B95">
        <v>8</v>
      </c>
      <c r="C95">
        <v>2</v>
      </c>
      <c r="D95">
        <v>4665</v>
      </c>
    </row>
    <row r="96" spans="1:4" hidden="1">
      <c r="A96">
        <v>1993</v>
      </c>
      <c r="B96">
        <v>8</v>
      </c>
      <c r="C96">
        <v>3</v>
      </c>
      <c r="D96">
        <v>4665</v>
      </c>
    </row>
    <row r="97" spans="1:4" hidden="1">
      <c r="A97">
        <v>1993</v>
      </c>
      <c r="B97">
        <v>8</v>
      </c>
      <c r="C97">
        <v>4</v>
      </c>
      <c r="D97">
        <v>4664.7997999999998</v>
      </c>
    </row>
    <row r="98" spans="1:4" hidden="1">
      <c r="A98">
        <v>1993</v>
      </c>
      <c r="B98">
        <v>8</v>
      </c>
      <c r="C98">
        <v>5</v>
      </c>
      <c r="D98">
        <v>4664.7997999999998</v>
      </c>
    </row>
    <row r="99" spans="1:4" hidden="1">
      <c r="A99">
        <v>1993</v>
      </c>
      <c r="B99">
        <v>8</v>
      </c>
      <c r="C99">
        <v>6</v>
      </c>
      <c r="D99">
        <v>4664.60059</v>
      </c>
    </row>
    <row r="100" spans="1:4" hidden="1">
      <c r="A100">
        <v>1993</v>
      </c>
      <c r="B100">
        <v>8</v>
      </c>
      <c r="C100">
        <v>7</v>
      </c>
      <c r="D100">
        <v>4664.60059</v>
      </c>
    </row>
    <row r="101" spans="1:4" hidden="1">
      <c r="A101">
        <v>1993</v>
      </c>
      <c r="B101">
        <v>8</v>
      </c>
      <c r="C101">
        <v>8</v>
      </c>
      <c r="D101">
        <v>4664.60059</v>
      </c>
    </row>
    <row r="102" spans="1:4" hidden="1">
      <c r="A102">
        <v>1993</v>
      </c>
      <c r="B102">
        <v>8</v>
      </c>
      <c r="C102">
        <v>9</v>
      </c>
      <c r="D102">
        <v>4664.60059</v>
      </c>
    </row>
    <row r="103" spans="1:4" hidden="1">
      <c r="A103">
        <v>1993</v>
      </c>
      <c r="B103">
        <v>8</v>
      </c>
      <c r="C103">
        <v>10</v>
      </c>
      <c r="D103">
        <v>4664.5</v>
      </c>
    </row>
    <row r="104" spans="1:4" hidden="1">
      <c r="A104">
        <v>1993</v>
      </c>
      <c r="B104">
        <v>8</v>
      </c>
      <c r="C104">
        <v>11</v>
      </c>
      <c r="D104">
        <v>4664.5</v>
      </c>
    </row>
    <row r="105" spans="1:4" hidden="1">
      <c r="A105">
        <v>1993</v>
      </c>
      <c r="B105">
        <v>8</v>
      </c>
      <c r="C105">
        <v>12</v>
      </c>
      <c r="D105">
        <v>4664.5</v>
      </c>
    </row>
    <row r="106" spans="1:4" hidden="1">
      <c r="A106">
        <v>1993</v>
      </c>
      <c r="B106">
        <v>8</v>
      </c>
      <c r="C106">
        <v>13</v>
      </c>
      <c r="D106">
        <v>4664.2002000000002</v>
      </c>
    </row>
    <row r="107" spans="1:4" hidden="1">
      <c r="A107">
        <v>1993</v>
      </c>
      <c r="B107">
        <v>8</v>
      </c>
      <c r="C107">
        <v>14</v>
      </c>
      <c r="D107">
        <v>4664.2002000000002</v>
      </c>
    </row>
    <row r="108" spans="1:4" hidden="1">
      <c r="A108">
        <v>1993</v>
      </c>
      <c r="B108">
        <v>8</v>
      </c>
      <c r="C108">
        <v>15</v>
      </c>
      <c r="D108">
        <v>4664</v>
      </c>
    </row>
    <row r="109" spans="1:4" hidden="1">
      <c r="A109">
        <v>1993</v>
      </c>
      <c r="B109">
        <v>8</v>
      </c>
      <c r="C109">
        <v>16</v>
      </c>
      <c r="D109">
        <v>4663.2997999999998</v>
      </c>
    </row>
    <row r="110" spans="1:4" hidden="1">
      <c r="A110">
        <v>1993</v>
      </c>
      <c r="B110">
        <v>8</v>
      </c>
      <c r="C110">
        <v>17</v>
      </c>
      <c r="D110">
        <v>4663</v>
      </c>
    </row>
    <row r="111" spans="1:4" hidden="1">
      <c r="A111">
        <v>1993</v>
      </c>
      <c r="B111">
        <v>8</v>
      </c>
      <c r="C111">
        <v>18</v>
      </c>
      <c r="D111">
        <v>4662.2002000000002</v>
      </c>
    </row>
    <row r="112" spans="1:4" hidden="1">
      <c r="A112">
        <v>1993</v>
      </c>
      <c r="B112">
        <v>8</v>
      </c>
      <c r="C112">
        <v>19</v>
      </c>
      <c r="D112">
        <v>4662.4003899999998</v>
      </c>
    </row>
    <row r="113" spans="1:4" hidden="1">
      <c r="A113">
        <v>1993</v>
      </c>
      <c r="B113">
        <v>8</v>
      </c>
      <c r="C113">
        <v>20</v>
      </c>
      <c r="D113">
        <v>4662.10059</v>
      </c>
    </row>
    <row r="114" spans="1:4" hidden="1">
      <c r="A114">
        <v>1993</v>
      </c>
      <c r="B114">
        <v>8</v>
      </c>
      <c r="C114">
        <v>21</v>
      </c>
      <c r="D114">
        <v>4661.7002000000002</v>
      </c>
    </row>
    <row r="115" spans="1:4" hidden="1">
      <c r="A115">
        <v>1993</v>
      </c>
      <c r="B115">
        <v>8</v>
      </c>
      <c r="C115">
        <v>22</v>
      </c>
      <c r="D115">
        <v>4661.5</v>
      </c>
    </row>
    <row r="116" spans="1:4" hidden="1">
      <c r="A116">
        <v>1993</v>
      </c>
      <c r="B116">
        <v>8</v>
      </c>
      <c r="C116">
        <v>23</v>
      </c>
      <c r="D116">
        <v>4661.2997999999998</v>
      </c>
    </row>
    <row r="117" spans="1:4" hidden="1">
      <c r="A117">
        <v>1993</v>
      </c>
      <c r="B117">
        <v>8</v>
      </c>
      <c r="C117">
        <v>24</v>
      </c>
      <c r="D117">
        <v>4661.10059</v>
      </c>
    </row>
    <row r="118" spans="1:4" hidden="1">
      <c r="A118">
        <v>1993</v>
      </c>
      <c r="B118">
        <v>8</v>
      </c>
      <c r="C118">
        <v>25</v>
      </c>
      <c r="D118">
        <v>4660.9003899999998</v>
      </c>
    </row>
    <row r="119" spans="1:4" hidden="1">
      <c r="A119">
        <v>1993</v>
      </c>
      <c r="B119">
        <v>8</v>
      </c>
      <c r="C119">
        <v>26</v>
      </c>
      <c r="D119">
        <v>4660.7997999999998</v>
      </c>
    </row>
    <row r="120" spans="1:4" hidden="1">
      <c r="A120">
        <v>1993</v>
      </c>
      <c r="B120">
        <v>8</v>
      </c>
      <c r="C120">
        <v>27</v>
      </c>
      <c r="D120">
        <v>4660.60059</v>
      </c>
    </row>
    <row r="121" spans="1:4" hidden="1">
      <c r="A121">
        <v>1993</v>
      </c>
      <c r="B121">
        <v>8</v>
      </c>
      <c r="C121">
        <v>28</v>
      </c>
      <c r="D121">
        <v>4660.4003899999998</v>
      </c>
    </row>
    <row r="122" spans="1:4" hidden="1">
      <c r="A122">
        <v>1993</v>
      </c>
      <c r="B122">
        <v>8</v>
      </c>
      <c r="C122">
        <v>29</v>
      </c>
      <c r="D122">
        <v>4660.2002000000002</v>
      </c>
    </row>
    <row r="123" spans="1:4" hidden="1">
      <c r="A123">
        <v>1993</v>
      </c>
      <c r="B123">
        <v>8</v>
      </c>
      <c r="C123">
        <v>30</v>
      </c>
      <c r="D123">
        <v>4660</v>
      </c>
    </row>
    <row r="124" spans="1:4" hidden="1">
      <c r="A124">
        <v>1993</v>
      </c>
      <c r="B124">
        <v>8</v>
      </c>
      <c r="C124">
        <v>31</v>
      </c>
      <c r="D124">
        <v>4659.7997999999998</v>
      </c>
    </row>
    <row r="125" spans="1:4" hidden="1">
      <c r="A125">
        <v>1993</v>
      </c>
      <c r="B125">
        <v>9</v>
      </c>
      <c r="C125">
        <v>1</v>
      </c>
      <c r="D125">
        <v>4660</v>
      </c>
    </row>
    <row r="126" spans="1:4" hidden="1">
      <c r="A126">
        <v>1993</v>
      </c>
      <c r="B126">
        <v>9</v>
      </c>
      <c r="C126">
        <v>2</v>
      </c>
      <c r="D126">
        <v>4659.7997999999998</v>
      </c>
    </row>
    <row r="127" spans="1:4" hidden="1">
      <c r="A127">
        <v>1993</v>
      </c>
      <c r="B127">
        <v>9</v>
      </c>
      <c r="C127">
        <v>3</v>
      </c>
      <c r="D127">
        <v>4659.60059</v>
      </c>
    </row>
    <row r="128" spans="1:4" hidden="1">
      <c r="A128">
        <v>1993</v>
      </c>
      <c r="B128">
        <v>9</v>
      </c>
      <c r="C128">
        <v>4</v>
      </c>
      <c r="D128">
        <v>4659.5</v>
      </c>
    </row>
    <row r="129" spans="1:4" hidden="1">
      <c r="A129">
        <v>1993</v>
      </c>
      <c r="B129">
        <v>9</v>
      </c>
      <c r="C129">
        <v>5</v>
      </c>
      <c r="D129">
        <v>4659.2997999999998</v>
      </c>
    </row>
    <row r="130" spans="1:4" hidden="1">
      <c r="A130">
        <v>1993</v>
      </c>
      <c r="B130">
        <v>9</v>
      </c>
      <c r="C130">
        <v>6</v>
      </c>
      <c r="D130">
        <v>4659.10059</v>
      </c>
    </row>
    <row r="131" spans="1:4" hidden="1">
      <c r="A131">
        <v>1993</v>
      </c>
      <c r="B131">
        <v>9</v>
      </c>
      <c r="C131">
        <v>7</v>
      </c>
      <c r="D131">
        <v>4658.9003899999998</v>
      </c>
    </row>
    <row r="132" spans="1:4" hidden="1">
      <c r="A132">
        <v>1993</v>
      </c>
      <c r="B132">
        <v>9</v>
      </c>
      <c r="C132">
        <v>8</v>
      </c>
      <c r="D132">
        <v>4658.7002000000002</v>
      </c>
    </row>
    <row r="133" spans="1:4" hidden="1">
      <c r="A133">
        <v>1993</v>
      </c>
      <c r="B133">
        <v>9</v>
      </c>
      <c r="C133">
        <v>9</v>
      </c>
      <c r="D133">
        <v>4658.60059</v>
      </c>
    </row>
    <row r="134" spans="1:4" hidden="1">
      <c r="A134">
        <v>1993</v>
      </c>
      <c r="B134">
        <v>9</v>
      </c>
      <c r="C134">
        <v>10</v>
      </c>
      <c r="D134">
        <v>4658.4003899999998</v>
      </c>
    </row>
    <row r="135" spans="1:4" hidden="1">
      <c r="A135">
        <v>1993</v>
      </c>
      <c r="B135">
        <v>9</v>
      </c>
      <c r="C135">
        <v>11</v>
      </c>
      <c r="D135">
        <v>4658.2002000000002</v>
      </c>
    </row>
    <row r="136" spans="1:4" hidden="1">
      <c r="A136">
        <v>1993</v>
      </c>
      <c r="B136">
        <v>9</v>
      </c>
      <c r="C136">
        <v>12</v>
      </c>
      <c r="D136">
        <v>4658</v>
      </c>
    </row>
    <row r="137" spans="1:4" hidden="1">
      <c r="A137">
        <v>1993</v>
      </c>
      <c r="B137">
        <v>9</v>
      </c>
      <c r="C137">
        <v>13</v>
      </c>
      <c r="D137">
        <v>4657.7997999999998</v>
      </c>
    </row>
    <row r="138" spans="1:4" hidden="1">
      <c r="A138">
        <v>1993</v>
      </c>
      <c r="B138">
        <v>9</v>
      </c>
      <c r="C138">
        <v>14</v>
      </c>
      <c r="D138">
        <v>4657.7002000000002</v>
      </c>
    </row>
    <row r="139" spans="1:4" hidden="1">
      <c r="A139">
        <v>1993</v>
      </c>
      <c r="B139">
        <v>9</v>
      </c>
      <c r="C139">
        <v>15</v>
      </c>
      <c r="D139">
        <v>4657</v>
      </c>
    </row>
    <row r="140" spans="1:4" hidden="1">
      <c r="A140">
        <v>1993</v>
      </c>
      <c r="B140">
        <v>9</v>
      </c>
      <c r="C140">
        <v>16</v>
      </c>
      <c r="D140">
        <v>4657</v>
      </c>
    </row>
    <row r="141" spans="1:4" hidden="1">
      <c r="A141">
        <v>1993</v>
      </c>
      <c r="B141">
        <v>9</v>
      </c>
      <c r="C141">
        <v>17</v>
      </c>
      <c r="D141">
        <v>4657</v>
      </c>
    </row>
    <row r="142" spans="1:4" hidden="1">
      <c r="A142">
        <v>1993</v>
      </c>
      <c r="B142">
        <v>9</v>
      </c>
      <c r="C142">
        <v>18</v>
      </c>
      <c r="D142">
        <v>4657</v>
      </c>
    </row>
    <row r="143" spans="1:4" hidden="1">
      <c r="A143">
        <v>1993</v>
      </c>
      <c r="B143">
        <v>9</v>
      </c>
      <c r="C143">
        <v>19</v>
      </c>
      <c r="D143">
        <v>4657</v>
      </c>
    </row>
    <row r="144" spans="1:4" hidden="1">
      <c r="A144">
        <v>1993</v>
      </c>
      <c r="B144">
        <v>9</v>
      </c>
      <c r="C144">
        <v>20</v>
      </c>
      <c r="D144">
        <v>4657</v>
      </c>
    </row>
    <row r="145" spans="1:4" hidden="1">
      <c r="A145">
        <v>1993</v>
      </c>
      <c r="B145">
        <v>9</v>
      </c>
      <c r="C145">
        <v>21</v>
      </c>
      <c r="D145">
        <v>4653</v>
      </c>
    </row>
    <row r="146" spans="1:4" hidden="1">
      <c r="A146">
        <v>1993</v>
      </c>
      <c r="B146">
        <v>9</v>
      </c>
      <c r="C146">
        <v>22</v>
      </c>
      <c r="D146">
        <v>4649</v>
      </c>
    </row>
    <row r="147" spans="1:4" hidden="1">
      <c r="A147">
        <v>1993</v>
      </c>
      <c r="B147">
        <v>9</v>
      </c>
      <c r="C147">
        <v>23</v>
      </c>
      <c r="D147">
        <v>4645</v>
      </c>
    </row>
    <row r="148" spans="1:4" hidden="1">
      <c r="A148">
        <v>1993</v>
      </c>
      <c r="B148">
        <v>9</v>
      </c>
      <c r="C148">
        <v>24</v>
      </c>
      <c r="D148">
        <v>4641</v>
      </c>
    </row>
    <row r="149" spans="1:4" hidden="1">
      <c r="A149">
        <v>1993</v>
      </c>
      <c r="B149">
        <v>9</v>
      </c>
      <c r="C149">
        <v>25</v>
      </c>
      <c r="D149">
        <v>4637</v>
      </c>
    </row>
    <row r="150" spans="1:4" hidden="1">
      <c r="A150">
        <v>1993</v>
      </c>
      <c r="B150">
        <v>9</v>
      </c>
      <c r="C150">
        <v>26</v>
      </c>
      <c r="D150">
        <v>4637.2997999999998</v>
      </c>
    </row>
    <row r="151" spans="1:4" hidden="1">
      <c r="A151">
        <v>1993</v>
      </c>
      <c r="B151">
        <v>9</v>
      </c>
      <c r="C151">
        <v>27</v>
      </c>
      <c r="D151">
        <v>4641.4003899999998</v>
      </c>
    </row>
    <row r="152" spans="1:4" hidden="1">
      <c r="A152">
        <v>1993</v>
      </c>
      <c r="B152">
        <v>9</v>
      </c>
      <c r="C152">
        <v>28</v>
      </c>
      <c r="D152">
        <v>4645.60059</v>
      </c>
    </row>
    <row r="153" spans="1:4" hidden="1">
      <c r="A153">
        <v>1993</v>
      </c>
      <c r="B153">
        <v>9</v>
      </c>
      <c r="C153">
        <v>29</v>
      </c>
      <c r="D153">
        <v>4649.7002000000002</v>
      </c>
    </row>
    <row r="154" spans="1:4" hidden="1">
      <c r="A154">
        <v>1993</v>
      </c>
      <c r="B154">
        <v>9</v>
      </c>
      <c r="C154">
        <v>30</v>
      </c>
      <c r="D154">
        <v>4653.9003899999998</v>
      </c>
    </row>
    <row r="155" spans="1:4" hidden="1">
      <c r="A155">
        <v>1997</v>
      </c>
      <c r="B155">
        <v>5</v>
      </c>
      <c r="C155">
        <v>1</v>
      </c>
      <c r="D155">
        <v>4671.9902300000003</v>
      </c>
    </row>
    <row r="156" spans="1:4" hidden="1">
      <c r="A156">
        <v>1997</v>
      </c>
      <c r="B156">
        <v>5</v>
      </c>
      <c r="C156">
        <v>2</v>
      </c>
      <c r="D156">
        <v>4671.9902300000003</v>
      </c>
    </row>
    <row r="157" spans="1:4" hidden="1">
      <c r="A157">
        <v>1997</v>
      </c>
      <c r="B157">
        <v>5</v>
      </c>
      <c r="C157">
        <v>3</v>
      </c>
      <c r="D157">
        <v>4671.9902300000003</v>
      </c>
    </row>
    <row r="158" spans="1:4" hidden="1">
      <c r="A158">
        <v>1997</v>
      </c>
      <c r="B158">
        <v>5</v>
      </c>
      <c r="C158">
        <v>4</v>
      </c>
      <c r="D158">
        <v>4671.9902300000003</v>
      </c>
    </row>
    <row r="159" spans="1:4" hidden="1">
      <c r="A159">
        <v>1997</v>
      </c>
      <c r="B159">
        <v>5</v>
      </c>
      <c r="C159">
        <v>5</v>
      </c>
      <c r="D159">
        <v>4671.9902300000003</v>
      </c>
    </row>
    <row r="160" spans="1:4" hidden="1">
      <c r="A160">
        <v>1997</v>
      </c>
      <c r="B160">
        <v>5</v>
      </c>
      <c r="C160">
        <v>6</v>
      </c>
      <c r="D160">
        <v>4671.9902300000003</v>
      </c>
    </row>
    <row r="161" spans="1:4" hidden="1">
      <c r="A161">
        <v>1997</v>
      </c>
      <c r="B161">
        <v>5</v>
      </c>
      <c r="C161">
        <v>7</v>
      </c>
      <c r="D161">
        <v>4671.9902300000003</v>
      </c>
    </row>
    <row r="162" spans="1:4" hidden="1">
      <c r="A162">
        <v>1997</v>
      </c>
      <c r="B162">
        <v>5</v>
      </c>
      <c r="C162">
        <v>8</v>
      </c>
      <c r="D162">
        <v>4671.9902300000003</v>
      </c>
    </row>
    <row r="163" spans="1:4" hidden="1">
      <c r="A163">
        <v>1997</v>
      </c>
      <c r="B163">
        <v>5</v>
      </c>
      <c r="C163">
        <v>9</v>
      </c>
      <c r="D163">
        <v>4671.9902300000003</v>
      </c>
    </row>
    <row r="164" spans="1:4" hidden="1">
      <c r="A164">
        <v>1997</v>
      </c>
      <c r="B164">
        <v>5</v>
      </c>
      <c r="C164">
        <v>10</v>
      </c>
      <c r="D164">
        <v>4671.9902300000003</v>
      </c>
    </row>
    <row r="165" spans="1:4" hidden="1">
      <c r="A165">
        <v>1997</v>
      </c>
      <c r="B165">
        <v>5</v>
      </c>
      <c r="C165">
        <v>11</v>
      </c>
      <c r="D165">
        <v>4671.9902300000003</v>
      </c>
    </row>
    <row r="166" spans="1:4" hidden="1">
      <c r="A166">
        <v>1997</v>
      </c>
      <c r="B166">
        <v>5</v>
      </c>
      <c r="C166">
        <v>12</v>
      </c>
      <c r="D166">
        <v>4671.9902300000003</v>
      </c>
    </row>
    <row r="167" spans="1:4" hidden="1">
      <c r="A167">
        <v>1997</v>
      </c>
      <c r="B167">
        <v>5</v>
      </c>
      <c r="C167">
        <v>13</v>
      </c>
      <c r="D167">
        <v>4671.9902300000003</v>
      </c>
    </row>
    <row r="168" spans="1:4" hidden="1">
      <c r="A168">
        <v>1997</v>
      </c>
      <c r="B168">
        <v>5</v>
      </c>
      <c r="C168">
        <v>14</v>
      </c>
      <c r="D168">
        <v>4671.9902300000003</v>
      </c>
    </row>
    <row r="169" spans="1:4" hidden="1">
      <c r="A169">
        <v>1997</v>
      </c>
      <c r="B169">
        <v>5</v>
      </c>
      <c r="C169">
        <v>15</v>
      </c>
      <c r="D169">
        <v>4671.9902300000003</v>
      </c>
    </row>
    <row r="170" spans="1:4" hidden="1">
      <c r="A170">
        <v>1997</v>
      </c>
      <c r="B170">
        <v>5</v>
      </c>
      <c r="C170">
        <v>16</v>
      </c>
      <c r="D170">
        <v>4671.9902300000003</v>
      </c>
    </row>
    <row r="171" spans="1:4" hidden="1">
      <c r="A171">
        <v>1997</v>
      </c>
      <c r="B171">
        <v>5</v>
      </c>
      <c r="C171">
        <v>17</v>
      </c>
      <c r="D171">
        <v>4671.9902300000003</v>
      </c>
    </row>
    <row r="172" spans="1:4" hidden="1">
      <c r="A172">
        <v>1997</v>
      </c>
      <c r="B172">
        <v>5</v>
      </c>
      <c r="C172">
        <v>18</v>
      </c>
      <c r="D172">
        <v>4671.9902300000003</v>
      </c>
    </row>
    <row r="173" spans="1:4" hidden="1">
      <c r="A173">
        <v>1997</v>
      </c>
      <c r="B173">
        <v>5</v>
      </c>
      <c r="C173">
        <v>19</v>
      </c>
      <c r="D173">
        <v>4671.9902300000003</v>
      </c>
    </row>
    <row r="174" spans="1:4" hidden="1">
      <c r="A174">
        <v>1997</v>
      </c>
      <c r="B174">
        <v>5</v>
      </c>
      <c r="C174">
        <v>20</v>
      </c>
      <c r="D174">
        <v>4671.9902300000003</v>
      </c>
    </row>
    <row r="175" spans="1:4" hidden="1">
      <c r="A175">
        <v>1997</v>
      </c>
      <c r="B175">
        <v>5</v>
      </c>
      <c r="C175">
        <v>21</v>
      </c>
      <c r="D175">
        <v>4671.9902300000003</v>
      </c>
    </row>
    <row r="176" spans="1:4" hidden="1">
      <c r="A176">
        <v>1997</v>
      </c>
      <c r="B176">
        <v>5</v>
      </c>
      <c r="C176">
        <v>22</v>
      </c>
      <c r="D176">
        <v>4671.9902300000003</v>
      </c>
    </row>
    <row r="177" spans="1:4" hidden="1">
      <c r="A177">
        <v>1997</v>
      </c>
      <c r="B177">
        <v>5</v>
      </c>
      <c r="C177">
        <v>23</v>
      </c>
      <c r="D177">
        <v>4671.9902300000003</v>
      </c>
    </row>
    <row r="178" spans="1:4" hidden="1">
      <c r="A178">
        <v>1997</v>
      </c>
      <c r="B178">
        <v>5</v>
      </c>
      <c r="C178">
        <v>24</v>
      </c>
      <c r="D178">
        <v>4671.9902300000003</v>
      </c>
    </row>
    <row r="179" spans="1:4" hidden="1">
      <c r="A179">
        <v>1997</v>
      </c>
      <c r="B179">
        <v>5</v>
      </c>
      <c r="C179">
        <v>25</v>
      </c>
      <c r="D179">
        <v>4671.9902300000003</v>
      </c>
    </row>
    <row r="180" spans="1:4" hidden="1">
      <c r="A180">
        <v>1997</v>
      </c>
      <c r="B180">
        <v>5</v>
      </c>
      <c r="C180">
        <v>26</v>
      </c>
      <c r="D180">
        <v>4671.9902300000003</v>
      </c>
    </row>
    <row r="181" spans="1:4" hidden="1">
      <c r="A181">
        <v>1997</v>
      </c>
      <c r="B181">
        <v>5</v>
      </c>
      <c r="C181">
        <v>27</v>
      </c>
      <c r="D181">
        <v>4671.9902300000003</v>
      </c>
    </row>
    <row r="182" spans="1:4" hidden="1">
      <c r="A182">
        <v>1997</v>
      </c>
      <c r="B182">
        <v>5</v>
      </c>
      <c r="C182">
        <v>28</v>
      </c>
      <c r="D182">
        <v>4671.9902300000003</v>
      </c>
    </row>
    <row r="183" spans="1:4" hidden="1">
      <c r="A183">
        <v>1997</v>
      </c>
      <c r="B183">
        <v>5</v>
      </c>
      <c r="C183">
        <v>29</v>
      </c>
      <c r="D183">
        <v>4671.9902300000003</v>
      </c>
    </row>
    <row r="184" spans="1:4" hidden="1">
      <c r="A184">
        <v>1997</v>
      </c>
      <c r="B184">
        <v>5</v>
      </c>
      <c r="C184">
        <v>30</v>
      </c>
      <c r="D184">
        <v>4671.9902300000003</v>
      </c>
    </row>
    <row r="185" spans="1:4" hidden="1">
      <c r="A185">
        <v>1997</v>
      </c>
      <c r="B185">
        <v>6</v>
      </c>
      <c r="C185">
        <v>1</v>
      </c>
      <c r="D185">
        <v>4672</v>
      </c>
    </row>
    <row r="186" spans="1:4" hidden="1">
      <c r="A186">
        <v>1997</v>
      </c>
      <c r="B186">
        <v>6</v>
      </c>
      <c r="C186">
        <v>2</v>
      </c>
      <c r="D186">
        <v>4672</v>
      </c>
    </row>
    <row r="187" spans="1:4" hidden="1">
      <c r="A187">
        <v>1997</v>
      </c>
      <c r="B187">
        <v>6</v>
      </c>
      <c r="C187">
        <v>3</v>
      </c>
      <c r="D187">
        <v>4672</v>
      </c>
    </row>
    <row r="188" spans="1:4" hidden="1">
      <c r="A188">
        <v>1997</v>
      </c>
      <c r="B188">
        <v>6</v>
      </c>
      <c r="C188">
        <v>4</v>
      </c>
      <c r="D188">
        <v>4672</v>
      </c>
    </row>
    <row r="189" spans="1:4" hidden="1">
      <c r="A189">
        <v>1997</v>
      </c>
      <c r="B189">
        <v>6</v>
      </c>
      <c r="C189">
        <v>5</v>
      </c>
      <c r="D189">
        <v>4672</v>
      </c>
    </row>
    <row r="190" spans="1:4" hidden="1">
      <c r="A190">
        <v>1997</v>
      </c>
      <c r="B190">
        <v>6</v>
      </c>
      <c r="C190">
        <v>6</v>
      </c>
      <c r="D190">
        <v>4672</v>
      </c>
    </row>
    <row r="191" spans="1:4" hidden="1">
      <c r="A191">
        <v>1997</v>
      </c>
      <c r="B191">
        <v>6</v>
      </c>
      <c r="C191">
        <v>7</v>
      </c>
      <c r="D191">
        <v>4672</v>
      </c>
    </row>
    <row r="192" spans="1:4" hidden="1">
      <c r="A192">
        <v>1997</v>
      </c>
      <c r="B192">
        <v>6</v>
      </c>
      <c r="C192">
        <v>8</v>
      </c>
      <c r="D192">
        <v>4672</v>
      </c>
    </row>
    <row r="193" spans="1:4" hidden="1">
      <c r="A193">
        <v>1997</v>
      </c>
      <c r="B193">
        <v>6</v>
      </c>
      <c r="C193">
        <v>9</v>
      </c>
      <c r="D193">
        <v>4672</v>
      </c>
    </row>
    <row r="194" spans="1:4" hidden="1">
      <c r="A194">
        <v>1997</v>
      </c>
      <c r="B194">
        <v>6</v>
      </c>
      <c r="C194">
        <v>10</v>
      </c>
      <c r="D194">
        <v>4672</v>
      </c>
    </row>
    <row r="195" spans="1:4" hidden="1">
      <c r="A195">
        <v>1997</v>
      </c>
      <c r="B195">
        <v>6</v>
      </c>
      <c r="C195">
        <v>11</v>
      </c>
      <c r="D195">
        <v>4672</v>
      </c>
    </row>
    <row r="196" spans="1:4" hidden="1">
      <c r="A196">
        <v>1997</v>
      </c>
      <c r="B196">
        <v>6</v>
      </c>
      <c r="C196">
        <v>12</v>
      </c>
      <c r="D196">
        <v>4672</v>
      </c>
    </row>
    <row r="197" spans="1:4" hidden="1">
      <c r="A197">
        <v>1997</v>
      </c>
      <c r="B197">
        <v>6</v>
      </c>
      <c r="C197">
        <v>13</v>
      </c>
      <c r="D197">
        <v>4672</v>
      </c>
    </row>
    <row r="198" spans="1:4" hidden="1">
      <c r="A198">
        <v>1997</v>
      </c>
      <c r="B198">
        <v>6</v>
      </c>
      <c r="C198">
        <v>14</v>
      </c>
      <c r="D198">
        <v>4672</v>
      </c>
    </row>
    <row r="199" spans="1:4" hidden="1">
      <c r="A199">
        <v>1997</v>
      </c>
      <c r="B199">
        <v>6</v>
      </c>
      <c r="C199">
        <v>15</v>
      </c>
      <c r="D199">
        <v>4672</v>
      </c>
    </row>
    <row r="200" spans="1:4" hidden="1">
      <c r="A200">
        <v>1997</v>
      </c>
      <c r="B200">
        <v>6</v>
      </c>
      <c r="C200">
        <v>16</v>
      </c>
      <c r="D200">
        <v>4672</v>
      </c>
    </row>
    <row r="201" spans="1:4" hidden="1">
      <c r="A201">
        <v>1997</v>
      </c>
      <c r="B201">
        <v>6</v>
      </c>
      <c r="C201">
        <v>17</v>
      </c>
      <c r="D201">
        <v>4672</v>
      </c>
    </row>
    <row r="202" spans="1:4" hidden="1">
      <c r="A202">
        <v>1997</v>
      </c>
      <c r="B202">
        <v>6</v>
      </c>
      <c r="C202">
        <v>18</v>
      </c>
      <c r="D202">
        <v>4672</v>
      </c>
    </row>
    <row r="203" spans="1:4" hidden="1">
      <c r="A203">
        <v>1997</v>
      </c>
      <c r="B203">
        <v>6</v>
      </c>
      <c r="C203">
        <v>19</v>
      </c>
      <c r="D203">
        <v>4672</v>
      </c>
    </row>
    <row r="204" spans="1:4" hidden="1">
      <c r="A204">
        <v>1997</v>
      </c>
      <c r="B204">
        <v>6</v>
      </c>
      <c r="C204">
        <v>20</v>
      </c>
      <c r="D204">
        <v>4672</v>
      </c>
    </row>
    <row r="205" spans="1:4" hidden="1">
      <c r="A205">
        <v>1997</v>
      </c>
      <c r="B205">
        <v>6</v>
      </c>
      <c r="C205">
        <v>21</v>
      </c>
      <c r="D205">
        <v>4672</v>
      </c>
    </row>
    <row r="206" spans="1:4" hidden="1">
      <c r="A206">
        <v>1997</v>
      </c>
      <c r="B206">
        <v>6</v>
      </c>
      <c r="C206">
        <v>22</v>
      </c>
      <c r="D206">
        <v>4672</v>
      </c>
    </row>
    <row r="207" spans="1:4" hidden="1">
      <c r="A207">
        <v>1997</v>
      </c>
      <c r="B207">
        <v>6</v>
      </c>
      <c r="C207">
        <v>23</v>
      </c>
      <c r="D207">
        <v>7672</v>
      </c>
    </row>
    <row r="208" spans="1:4" hidden="1">
      <c r="A208">
        <v>1997</v>
      </c>
      <c r="B208">
        <v>6</v>
      </c>
      <c r="C208">
        <v>24</v>
      </c>
      <c r="D208">
        <v>4672</v>
      </c>
    </row>
    <row r="209" spans="1:4" hidden="1">
      <c r="A209">
        <v>1997</v>
      </c>
      <c r="B209">
        <v>6</v>
      </c>
      <c r="C209">
        <v>25</v>
      </c>
      <c r="D209">
        <v>4672</v>
      </c>
    </row>
    <row r="210" spans="1:4" hidden="1">
      <c r="A210">
        <v>1997</v>
      </c>
      <c r="B210">
        <v>6</v>
      </c>
      <c r="C210">
        <v>26</v>
      </c>
      <c r="D210">
        <v>4671.9003899999998</v>
      </c>
    </row>
    <row r="211" spans="1:4" hidden="1">
      <c r="A211">
        <v>1997</v>
      </c>
      <c r="B211">
        <v>6</v>
      </c>
      <c r="C211">
        <v>27</v>
      </c>
      <c r="D211">
        <v>4671.9003899999998</v>
      </c>
    </row>
    <row r="212" spans="1:4" hidden="1">
      <c r="A212">
        <v>1997</v>
      </c>
      <c r="B212">
        <v>6</v>
      </c>
      <c r="C212">
        <v>28</v>
      </c>
      <c r="D212">
        <v>4671.7997999999998</v>
      </c>
    </row>
    <row r="213" spans="1:4" hidden="1">
      <c r="A213">
        <v>1997</v>
      </c>
      <c r="B213">
        <v>6</v>
      </c>
      <c r="C213">
        <v>29</v>
      </c>
      <c r="D213">
        <v>4671.7997999999998</v>
      </c>
    </row>
    <row r="214" spans="1:4" hidden="1">
      <c r="A214">
        <v>1997</v>
      </c>
      <c r="B214">
        <v>6</v>
      </c>
      <c r="C214">
        <v>30</v>
      </c>
      <c r="D214">
        <v>4671.7997999999998</v>
      </c>
    </row>
    <row r="215" spans="1:4" hidden="1">
      <c r="A215">
        <v>1997</v>
      </c>
      <c r="B215">
        <v>7</v>
      </c>
      <c r="C215">
        <v>1</v>
      </c>
      <c r="D215">
        <v>4671.60059</v>
      </c>
    </row>
    <row r="216" spans="1:4" hidden="1">
      <c r="A216">
        <v>1997</v>
      </c>
      <c r="B216">
        <v>7</v>
      </c>
      <c r="C216">
        <v>2</v>
      </c>
      <c r="D216">
        <v>4671.2997999999998</v>
      </c>
    </row>
    <row r="217" spans="1:4" hidden="1">
      <c r="A217">
        <v>1997</v>
      </c>
      <c r="B217">
        <v>7</v>
      </c>
      <c r="C217">
        <v>3</v>
      </c>
      <c r="D217">
        <v>4671.10059</v>
      </c>
    </row>
    <row r="218" spans="1:4" hidden="1">
      <c r="A218">
        <v>1997</v>
      </c>
      <c r="B218">
        <v>7</v>
      </c>
      <c r="C218">
        <v>4</v>
      </c>
      <c r="D218">
        <v>4670.7997999999998</v>
      </c>
    </row>
    <row r="219" spans="1:4" hidden="1">
      <c r="A219">
        <v>1997</v>
      </c>
      <c r="B219">
        <v>7</v>
      </c>
      <c r="C219">
        <v>5</v>
      </c>
      <c r="D219">
        <v>4670.5</v>
      </c>
    </row>
    <row r="220" spans="1:4" hidden="1">
      <c r="A220">
        <v>1997</v>
      </c>
      <c r="B220">
        <v>7</v>
      </c>
      <c r="C220">
        <v>6</v>
      </c>
      <c r="D220">
        <v>4670.2997999999998</v>
      </c>
    </row>
    <row r="221" spans="1:4" hidden="1">
      <c r="A221">
        <v>1997</v>
      </c>
      <c r="B221">
        <v>7</v>
      </c>
      <c r="C221">
        <v>11</v>
      </c>
      <c r="D221">
        <v>4669.4003899999998</v>
      </c>
    </row>
    <row r="222" spans="1:4" hidden="1">
      <c r="A222">
        <v>1997</v>
      </c>
      <c r="B222">
        <v>7</v>
      </c>
      <c r="C222">
        <v>12</v>
      </c>
      <c r="D222">
        <v>4669.2002000000002</v>
      </c>
    </row>
    <row r="223" spans="1:4" hidden="1">
      <c r="A223">
        <v>1997</v>
      </c>
      <c r="B223">
        <v>7</v>
      </c>
      <c r="C223">
        <v>13</v>
      </c>
      <c r="D223">
        <v>4669</v>
      </c>
    </row>
    <row r="224" spans="1:4" hidden="1">
      <c r="A224">
        <v>1997</v>
      </c>
      <c r="B224">
        <v>7</v>
      </c>
      <c r="C224">
        <v>14</v>
      </c>
      <c r="D224">
        <v>4668.7997999999998</v>
      </c>
    </row>
    <row r="225" spans="1:4" hidden="1">
      <c r="A225">
        <v>1997</v>
      </c>
      <c r="B225">
        <v>7</v>
      </c>
      <c r="C225">
        <v>15</v>
      </c>
      <c r="D225">
        <v>466.79998999999998</v>
      </c>
    </row>
    <row r="226" spans="1:4" hidden="1">
      <c r="A226">
        <v>1997</v>
      </c>
      <c r="B226">
        <v>7</v>
      </c>
      <c r="C226">
        <v>16</v>
      </c>
      <c r="D226">
        <v>4668.7002000000002</v>
      </c>
    </row>
    <row r="227" spans="1:4" hidden="1">
      <c r="A227">
        <v>1997</v>
      </c>
      <c r="B227">
        <v>7</v>
      </c>
      <c r="C227">
        <v>17</v>
      </c>
      <c r="D227">
        <v>4668.60059</v>
      </c>
    </row>
    <row r="228" spans="1:4" hidden="1">
      <c r="A228">
        <v>1997</v>
      </c>
      <c r="B228">
        <v>7</v>
      </c>
      <c r="C228">
        <v>18</v>
      </c>
      <c r="D228">
        <v>4668.4003899999998</v>
      </c>
    </row>
    <row r="229" spans="1:4" hidden="1">
      <c r="A229">
        <v>1997</v>
      </c>
      <c r="B229">
        <v>7</v>
      </c>
      <c r="C229">
        <v>19</v>
      </c>
      <c r="D229">
        <v>4668.2997999999998</v>
      </c>
    </row>
    <row r="230" spans="1:4" hidden="1">
      <c r="A230">
        <v>1997</v>
      </c>
      <c r="B230">
        <v>7</v>
      </c>
      <c r="C230">
        <v>20</v>
      </c>
      <c r="D230">
        <v>4668.2002000000002</v>
      </c>
    </row>
    <row r="231" spans="1:4" hidden="1">
      <c r="A231">
        <v>1997</v>
      </c>
      <c r="B231">
        <v>7</v>
      </c>
      <c r="C231">
        <v>21</v>
      </c>
      <c r="D231">
        <v>4668.10059</v>
      </c>
    </row>
    <row r="232" spans="1:4" hidden="1">
      <c r="A232">
        <v>1997</v>
      </c>
      <c r="B232">
        <v>7</v>
      </c>
      <c r="C232">
        <v>22</v>
      </c>
      <c r="D232">
        <v>4667.9003899999998</v>
      </c>
    </row>
    <row r="233" spans="1:4" hidden="1">
      <c r="A233">
        <v>1997</v>
      </c>
      <c r="B233">
        <v>7</v>
      </c>
      <c r="C233">
        <v>23</v>
      </c>
      <c r="D233">
        <v>4667.7997999999998</v>
      </c>
    </row>
    <row r="234" spans="1:4" hidden="1">
      <c r="A234">
        <v>1997</v>
      </c>
      <c r="B234">
        <v>7</v>
      </c>
      <c r="C234">
        <v>24</v>
      </c>
      <c r="D234">
        <v>4667.7002000000002</v>
      </c>
    </row>
    <row r="235" spans="1:4" hidden="1">
      <c r="A235">
        <v>1997</v>
      </c>
      <c r="B235">
        <v>7</v>
      </c>
      <c r="C235">
        <v>25</v>
      </c>
      <c r="D235">
        <v>4667.7002000000002</v>
      </c>
    </row>
    <row r="236" spans="1:4" hidden="1">
      <c r="A236">
        <v>1997</v>
      </c>
      <c r="B236">
        <v>7</v>
      </c>
      <c r="C236">
        <v>26</v>
      </c>
      <c r="D236">
        <v>4667.60059</v>
      </c>
    </row>
    <row r="237" spans="1:4" hidden="1">
      <c r="A237">
        <v>1997</v>
      </c>
      <c r="B237">
        <v>7</v>
      </c>
      <c r="C237">
        <v>27</v>
      </c>
      <c r="D237">
        <v>4667.60059</v>
      </c>
    </row>
    <row r="238" spans="1:4" hidden="1">
      <c r="A238">
        <v>1997</v>
      </c>
      <c r="B238">
        <v>7</v>
      </c>
      <c r="C238">
        <v>28</v>
      </c>
      <c r="D238">
        <v>4667.5</v>
      </c>
    </row>
    <row r="239" spans="1:4" hidden="1">
      <c r="A239">
        <v>1997</v>
      </c>
      <c r="B239">
        <v>7</v>
      </c>
      <c r="C239">
        <v>29</v>
      </c>
      <c r="D239">
        <v>4667.4003899999998</v>
      </c>
    </row>
    <row r="240" spans="1:4" hidden="1">
      <c r="A240">
        <v>1997</v>
      </c>
      <c r="B240">
        <v>7</v>
      </c>
      <c r="C240">
        <v>30</v>
      </c>
      <c r="D240">
        <v>4667.4003899999998</v>
      </c>
    </row>
    <row r="241" spans="1:4" hidden="1">
      <c r="A241">
        <v>1997</v>
      </c>
      <c r="B241">
        <v>8</v>
      </c>
      <c r="C241">
        <v>1</v>
      </c>
      <c r="D241">
        <v>4667.4003899999998</v>
      </c>
    </row>
    <row r="242" spans="1:4" hidden="1">
      <c r="A242">
        <v>1997</v>
      </c>
      <c r="B242">
        <v>8</v>
      </c>
      <c r="C242">
        <v>2</v>
      </c>
      <c r="D242">
        <v>4666.10059</v>
      </c>
    </row>
    <row r="243" spans="1:4" hidden="1">
      <c r="A243">
        <v>1997</v>
      </c>
      <c r="B243">
        <v>8</v>
      </c>
      <c r="C243">
        <v>3</v>
      </c>
      <c r="D243">
        <v>4664.7997999999998</v>
      </c>
    </row>
    <row r="244" spans="1:4" hidden="1">
      <c r="A244">
        <v>1997</v>
      </c>
      <c r="B244">
        <v>8</v>
      </c>
      <c r="C244">
        <v>4</v>
      </c>
      <c r="D244">
        <v>4663.4003899999998</v>
      </c>
    </row>
    <row r="245" spans="1:4" hidden="1">
      <c r="A245">
        <v>1997</v>
      </c>
      <c r="B245">
        <v>8</v>
      </c>
      <c r="C245">
        <v>5</v>
      </c>
      <c r="D245">
        <v>4662.10059</v>
      </c>
    </row>
    <row r="246" spans="1:4" hidden="1">
      <c r="A246">
        <v>1997</v>
      </c>
      <c r="B246">
        <v>8</v>
      </c>
      <c r="C246">
        <v>6</v>
      </c>
      <c r="D246">
        <v>4662.7997999999998</v>
      </c>
    </row>
    <row r="247" spans="1:4" hidden="1">
      <c r="A247">
        <v>1997</v>
      </c>
      <c r="B247">
        <v>8</v>
      </c>
      <c r="C247">
        <v>7</v>
      </c>
      <c r="D247">
        <v>4663.5</v>
      </c>
    </row>
    <row r="248" spans="1:4" hidden="1">
      <c r="A248">
        <v>1997</v>
      </c>
      <c r="B248">
        <v>8</v>
      </c>
      <c r="C248">
        <v>8</v>
      </c>
      <c r="D248">
        <v>4664.2002000000002</v>
      </c>
    </row>
    <row r="249" spans="1:4" hidden="1">
      <c r="A249">
        <v>1997</v>
      </c>
      <c r="B249">
        <v>8</v>
      </c>
      <c r="C249">
        <v>9</v>
      </c>
      <c r="D249">
        <v>4665</v>
      </c>
    </row>
    <row r="250" spans="1:4" hidden="1">
      <c r="A250">
        <v>1997</v>
      </c>
      <c r="B250">
        <v>8</v>
      </c>
      <c r="C250">
        <v>10</v>
      </c>
      <c r="D250">
        <v>4665.7002000000002</v>
      </c>
    </row>
    <row r="251" spans="1:4" hidden="1">
      <c r="A251">
        <v>1997</v>
      </c>
      <c r="B251">
        <v>8</v>
      </c>
      <c r="C251">
        <v>11</v>
      </c>
      <c r="D251">
        <v>4666.4003899999998</v>
      </c>
    </row>
    <row r="252" spans="1:4" hidden="1">
      <c r="A252">
        <v>1997</v>
      </c>
      <c r="B252">
        <v>8</v>
      </c>
      <c r="C252">
        <v>12</v>
      </c>
      <c r="D252">
        <v>4667.10059</v>
      </c>
    </row>
    <row r="253" spans="1:4" hidden="1">
      <c r="A253">
        <v>1997</v>
      </c>
      <c r="B253">
        <v>8</v>
      </c>
      <c r="C253">
        <v>13</v>
      </c>
      <c r="D253">
        <v>4667.10059</v>
      </c>
    </row>
    <row r="254" spans="1:4" hidden="1">
      <c r="A254">
        <v>1997</v>
      </c>
      <c r="B254">
        <v>8</v>
      </c>
      <c r="C254">
        <v>14</v>
      </c>
      <c r="D254">
        <v>4667.10059</v>
      </c>
    </row>
    <row r="255" spans="1:4" hidden="1">
      <c r="A255">
        <v>1997</v>
      </c>
      <c r="B255">
        <v>8</v>
      </c>
      <c r="C255">
        <v>15</v>
      </c>
      <c r="D255">
        <v>4667.10059</v>
      </c>
    </row>
    <row r="256" spans="1:4" hidden="1">
      <c r="A256">
        <v>1997</v>
      </c>
      <c r="B256">
        <v>8</v>
      </c>
      <c r="C256">
        <v>16</v>
      </c>
      <c r="D256">
        <v>4667.10059</v>
      </c>
    </row>
    <row r="257" spans="1:4" hidden="1">
      <c r="A257">
        <v>1997</v>
      </c>
      <c r="B257">
        <v>8</v>
      </c>
      <c r="C257">
        <v>17</v>
      </c>
      <c r="D257">
        <v>4667.10059</v>
      </c>
    </row>
    <row r="258" spans="1:4" hidden="1">
      <c r="A258">
        <v>1997</v>
      </c>
      <c r="B258">
        <v>8</v>
      </c>
      <c r="C258">
        <v>18</v>
      </c>
      <c r="D258">
        <v>4667</v>
      </c>
    </row>
    <row r="259" spans="1:4" hidden="1">
      <c r="A259">
        <v>1997</v>
      </c>
      <c r="B259">
        <v>8</v>
      </c>
      <c r="C259">
        <v>19</v>
      </c>
      <c r="D259">
        <v>4667</v>
      </c>
    </row>
    <row r="260" spans="1:4" hidden="1">
      <c r="A260">
        <v>1997</v>
      </c>
      <c r="B260">
        <v>8</v>
      </c>
      <c r="C260">
        <v>20</v>
      </c>
      <c r="D260">
        <v>4667</v>
      </c>
    </row>
    <row r="261" spans="1:4" hidden="1">
      <c r="A261">
        <v>1997</v>
      </c>
      <c r="B261">
        <v>8</v>
      </c>
      <c r="C261">
        <v>21</v>
      </c>
      <c r="D261">
        <v>4667</v>
      </c>
    </row>
    <row r="262" spans="1:4" hidden="1">
      <c r="A262">
        <v>1997</v>
      </c>
      <c r="B262">
        <v>8</v>
      </c>
      <c r="C262">
        <v>22</v>
      </c>
      <c r="D262">
        <v>4667</v>
      </c>
    </row>
    <row r="263" spans="1:4" hidden="1">
      <c r="A263">
        <v>1997</v>
      </c>
      <c r="B263">
        <v>8</v>
      </c>
      <c r="C263">
        <v>23</v>
      </c>
      <c r="D263">
        <v>4666.60059</v>
      </c>
    </row>
    <row r="264" spans="1:4" hidden="1">
      <c r="A264">
        <v>1997</v>
      </c>
      <c r="B264">
        <v>8</v>
      </c>
      <c r="C264">
        <v>24</v>
      </c>
      <c r="D264">
        <v>4666.2002000000002</v>
      </c>
    </row>
    <row r="265" spans="1:4" hidden="1">
      <c r="A265">
        <v>1997</v>
      </c>
      <c r="B265">
        <v>8</v>
      </c>
      <c r="C265">
        <v>25</v>
      </c>
      <c r="D265">
        <v>4665.7002000000002</v>
      </c>
    </row>
    <row r="266" spans="1:4" hidden="1">
      <c r="A266">
        <v>1997</v>
      </c>
      <c r="B266">
        <v>8</v>
      </c>
      <c r="C266">
        <v>26</v>
      </c>
      <c r="D266">
        <v>4665.2997999999998</v>
      </c>
    </row>
    <row r="267" spans="1:4" hidden="1">
      <c r="A267">
        <v>1997</v>
      </c>
      <c r="B267">
        <v>8</v>
      </c>
      <c r="C267">
        <v>27</v>
      </c>
      <c r="D267">
        <v>4665.2997999999998</v>
      </c>
    </row>
    <row r="268" spans="1:4" hidden="1">
      <c r="A268">
        <v>1997</v>
      </c>
      <c r="B268">
        <v>8</v>
      </c>
      <c r="C268">
        <v>28</v>
      </c>
      <c r="D268">
        <v>4665</v>
      </c>
    </row>
    <row r="269" spans="1:4" hidden="1">
      <c r="A269">
        <v>1997</v>
      </c>
      <c r="B269">
        <v>8</v>
      </c>
      <c r="C269">
        <v>29</v>
      </c>
      <c r="D269">
        <v>4664.7997999999998</v>
      </c>
    </row>
    <row r="270" spans="1:4" hidden="1">
      <c r="A270">
        <v>1997</v>
      </c>
      <c r="B270">
        <v>8</v>
      </c>
      <c r="C270">
        <v>30</v>
      </c>
      <c r="D270">
        <v>4664.5</v>
      </c>
    </row>
    <row r="271" spans="1:4" hidden="1">
      <c r="A271">
        <v>1997</v>
      </c>
      <c r="B271">
        <v>8</v>
      </c>
      <c r="C271">
        <v>31</v>
      </c>
      <c r="D271">
        <v>4664</v>
      </c>
    </row>
    <row r="272" spans="1:4" hidden="1">
      <c r="A272">
        <v>1997</v>
      </c>
      <c r="B272">
        <v>9</v>
      </c>
      <c r="C272">
        <v>1</v>
      </c>
      <c r="D272">
        <v>4664</v>
      </c>
    </row>
    <row r="273" spans="1:4" hidden="1">
      <c r="A273">
        <v>1997</v>
      </c>
      <c r="B273">
        <v>9</v>
      </c>
      <c r="C273">
        <v>2</v>
      </c>
      <c r="D273">
        <v>4664</v>
      </c>
    </row>
    <row r="274" spans="1:4" hidden="1">
      <c r="A274">
        <v>1997</v>
      </c>
      <c r="B274">
        <v>9</v>
      </c>
      <c r="C274">
        <v>3</v>
      </c>
      <c r="D274">
        <v>4663.9003899999998</v>
      </c>
    </row>
    <row r="275" spans="1:4" hidden="1">
      <c r="A275">
        <v>1997</v>
      </c>
      <c r="B275">
        <v>9</v>
      </c>
      <c r="C275">
        <v>4</v>
      </c>
      <c r="D275">
        <v>4663.9003899999998</v>
      </c>
    </row>
    <row r="276" spans="1:4" hidden="1">
      <c r="A276">
        <v>1997</v>
      </c>
      <c r="B276">
        <v>9</v>
      </c>
      <c r="C276">
        <v>5</v>
      </c>
      <c r="D276">
        <v>4663.7997999999998</v>
      </c>
    </row>
    <row r="277" spans="1:4" hidden="1">
      <c r="A277">
        <v>1997</v>
      </c>
      <c r="B277">
        <v>9</v>
      </c>
      <c r="C277">
        <v>6</v>
      </c>
      <c r="D277">
        <v>4663.7997999999998</v>
      </c>
    </row>
    <row r="278" spans="1:4" hidden="1">
      <c r="A278">
        <v>1997</v>
      </c>
      <c r="B278">
        <v>9</v>
      </c>
      <c r="C278">
        <v>7</v>
      </c>
      <c r="D278">
        <v>4663.7997999999998</v>
      </c>
    </row>
    <row r="279" spans="1:4" hidden="1">
      <c r="A279">
        <v>1997</v>
      </c>
      <c r="B279">
        <v>9</v>
      </c>
      <c r="C279">
        <v>8</v>
      </c>
      <c r="D279">
        <v>4663.7997999999998</v>
      </c>
    </row>
    <row r="280" spans="1:4" hidden="1">
      <c r="A280">
        <v>1997</v>
      </c>
      <c r="B280">
        <v>9</v>
      </c>
      <c r="C280">
        <v>9</v>
      </c>
      <c r="D280">
        <v>4663.7997999999998</v>
      </c>
    </row>
    <row r="281" spans="1:4" hidden="1">
      <c r="A281">
        <v>1997</v>
      </c>
      <c r="B281">
        <v>9</v>
      </c>
      <c r="C281">
        <v>10</v>
      </c>
      <c r="D281">
        <v>4663.7997999999998</v>
      </c>
    </row>
    <row r="282" spans="1:4" hidden="1">
      <c r="A282">
        <v>1997</v>
      </c>
      <c r="B282">
        <v>9</v>
      </c>
      <c r="C282">
        <v>11</v>
      </c>
      <c r="D282">
        <v>4663.7997999999998</v>
      </c>
    </row>
    <row r="283" spans="1:4" hidden="1">
      <c r="A283">
        <v>1997</v>
      </c>
      <c r="B283">
        <v>9</v>
      </c>
      <c r="C283">
        <v>12</v>
      </c>
      <c r="D283">
        <v>4664.10059</v>
      </c>
    </row>
    <row r="284" spans="1:4" hidden="1">
      <c r="A284">
        <v>1997</v>
      </c>
      <c r="B284">
        <v>9</v>
      </c>
      <c r="C284">
        <v>13</v>
      </c>
      <c r="D284">
        <v>4664.2002000000002</v>
      </c>
    </row>
    <row r="285" spans="1:4" hidden="1">
      <c r="A285">
        <v>1997</v>
      </c>
      <c r="B285">
        <v>9</v>
      </c>
      <c r="C285">
        <v>14</v>
      </c>
      <c r="D285">
        <v>4664.2997999999998</v>
      </c>
    </row>
    <row r="286" spans="1:4" hidden="1">
      <c r="A286">
        <v>1997</v>
      </c>
      <c r="B286">
        <v>9</v>
      </c>
      <c r="C286">
        <v>15</v>
      </c>
      <c r="D286">
        <v>4664.5</v>
      </c>
    </row>
    <row r="287" spans="1:4" hidden="1">
      <c r="A287">
        <v>1997</v>
      </c>
      <c r="B287">
        <v>9</v>
      </c>
      <c r="C287">
        <v>16</v>
      </c>
      <c r="D287">
        <v>4664.60059</v>
      </c>
    </row>
    <row r="288" spans="1:4" hidden="1">
      <c r="A288">
        <v>1997</v>
      </c>
      <c r="B288">
        <v>9</v>
      </c>
      <c r="C288">
        <v>17</v>
      </c>
      <c r="D288">
        <v>4664.60059</v>
      </c>
    </row>
    <row r="289" spans="1:4" hidden="1">
      <c r="A289">
        <v>1997</v>
      </c>
      <c r="B289">
        <v>9</v>
      </c>
      <c r="C289">
        <v>18</v>
      </c>
      <c r="D289">
        <v>4664.9003899999998</v>
      </c>
    </row>
    <row r="290" spans="1:4" hidden="1">
      <c r="A290">
        <v>1997</v>
      </c>
      <c r="B290">
        <v>9</v>
      </c>
      <c r="C290">
        <v>19</v>
      </c>
      <c r="D290">
        <v>4665.2002000000002</v>
      </c>
    </row>
    <row r="291" spans="1:4" hidden="1">
      <c r="A291">
        <v>1997</v>
      </c>
      <c r="B291">
        <v>9</v>
      </c>
      <c r="C291">
        <v>20</v>
      </c>
      <c r="D291">
        <v>4665.5</v>
      </c>
    </row>
    <row r="292" spans="1:4" hidden="1">
      <c r="A292">
        <v>1997</v>
      </c>
      <c r="B292">
        <v>9</v>
      </c>
      <c r="C292">
        <v>21</v>
      </c>
      <c r="D292">
        <v>4665.7002000000002</v>
      </c>
    </row>
    <row r="293" spans="1:4" hidden="1">
      <c r="A293">
        <v>1997</v>
      </c>
      <c r="B293">
        <v>9</v>
      </c>
      <c r="C293">
        <v>22</v>
      </c>
      <c r="D293">
        <v>4666</v>
      </c>
    </row>
    <row r="294" spans="1:4" hidden="1">
      <c r="A294">
        <v>1997</v>
      </c>
      <c r="B294">
        <v>9</v>
      </c>
      <c r="C294">
        <v>23</v>
      </c>
      <c r="D294">
        <v>4666.2997999999998</v>
      </c>
    </row>
    <row r="295" spans="1:4" hidden="1">
      <c r="A295">
        <v>1997</v>
      </c>
      <c r="B295">
        <v>9</v>
      </c>
      <c r="C295">
        <v>24</v>
      </c>
      <c r="D295">
        <v>4666.60059</v>
      </c>
    </row>
    <row r="296" spans="1:4" hidden="1">
      <c r="A296">
        <v>1997</v>
      </c>
      <c r="B296">
        <v>9</v>
      </c>
      <c r="C296">
        <v>25</v>
      </c>
      <c r="D296">
        <v>4666.9003899999998</v>
      </c>
    </row>
    <row r="297" spans="1:4" hidden="1">
      <c r="A297">
        <v>1997</v>
      </c>
      <c r="B297">
        <v>9</v>
      </c>
      <c r="C297">
        <v>26</v>
      </c>
      <c r="D297">
        <v>4666.9003899999998</v>
      </c>
    </row>
    <row r="298" spans="1:4" hidden="1">
      <c r="A298">
        <v>1997</v>
      </c>
      <c r="B298">
        <v>9</v>
      </c>
      <c r="C298">
        <v>27</v>
      </c>
      <c r="D298">
        <v>4467.2002000000002</v>
      </c>
    </row>
    <row r="299" spans="1:4" hidden="1">
      <c r="A299">
        <v>1997</v>
      </c>
      <c r="B299">
        <v>9</v>
      </c>
      <c r="C299">
        <v>28</v>
      </c>
      <c r="D299">
        <v>4667.60059</v>
      </c>
    </row>
    <row r="300" spans="1:4" hidden="1">
      <c r="A300">
        <v>1997</v>
      </c>
      <c r="B300">
        <v>9</v>
      </c>
      <c r="C300">
        <v>29</v>
      </c>
      <c r="D300">
        <v>4667.9003899999998</v>
      </c>
    </row>
    <row r="301" spans="1:4" hidden="1">
      <c r="A301">
        <v>2000</v>
      </c>
      <c r="B301">
        <v>5</v>
      </c>
      <c r="C301">
        <v>1</v>
      </c>
      <c r="D301">
        <v>4672.2997999999998</v>
      </c>
    </row>
    <row r="302" spans="1:4" hidden="1">
      <c r="A302">
        <v>2000</v>
      </c>
      <c r="B302">
        <v>5</v>
      </c>
      <c r="C302">
        <v>2</v>
      </c>
      <c r="D302">
        <v>4672.2997999999998</v>
      </c>
    </row>
    <row r="303" spans="1:4" hidden="1">
      <c r="A303">
        <v>2000</v>
      </c>
      <c r="B303">
        <v>5</v>
      </c>
      <c r="C303">
        <v>3</v>
      </c>
      <c r="D303">
        <v>4672.2997999999998</v>
      </c>
    </row>
    <row r="304" spans="1:4" hidden="1">
      <c r="A304">
        <v>2000</v>
      </c>
      <c r="B304">
        <v>5</v>
      </c>
      <c r="C304">
        <v>4</v>
      </c>
      <c r="D304">
        <v>4672.2997999999998</v>
      </c>
    </row>
    <row r="305" spans="1:4" hidden="1">
      <c r="A305">
        <v>2000</v>
      </c>
      <c r="B305">
        <v>5</v>
      </c>
      <c r="C305">
        <v>5</v>
      </c>
      <c r="D305">
        <v>4672.2997999999998</v>
      </c>
    </row>
    <row r="306" spans="1:4" hidden="1">
      <c r="A306">
        <v>2000</v>
      </c>
      <c r="B306">
        <v>5</v>
      </c>
      <c r="C306">
        <v>6</v>
      </c>
      <c r="D306">
        <v>4672.2997999999998</v>
      </c>
    </row>
    <row r="307" spans="1:4" hidden="1">
      <c r="A307">
        <v>2000</v>
      </c>
      <c r="B307">
        <v>5</v>
      </c>
      <c r="C307">
        <v>7</v>
      </c>
      <c r="D307">
        <v>4672.2997999999998</v>
      </c>
    </row>
    <row r="308" spans="1:4" hidden="1">
      <c r="A308">
        <v>2000</v>
      </c>
      <c r="B308">
        <v>5</v>
      </c>
      <c r="C308">
        <v>8</v>
      </c>
      <c r="D308">
        <v>4672.2997999999998</v>
      </c>
    </row>
    <row r="309" spans="1:4" hidden="1">
      <c r="A309">
        <v>2000</v>
      </c>
      <c r="B309">
        <v>5</v>
      </c>
      <c r="C309">
        <v>9</v>
      </c>
      <c r="D309">
        <v>4672.2997999999998</v>
      </c>
    </row>
    <row r="310" spans="1:4" hidden="1">
      <c r="A310">
        <v>2000</v>
      </c>
      <c r="B310">
        <v>5</v>
      </c>
      <c r="C310">
        <v>10</v>
      </c>
      <c r="D310">
        <v>4672.2997999999998</v>
      </c>
    </row>
    <row r="311" spans="1:4" hidden="1">
      <c r="A311">
        <v>2000</v>
      </c>
      <c r="B311">
        <v>5</v>
      </c>
      <c r="C311">
        <v>11</v>
      </c>
      <c r="D311">
        <v>4672.4003899999998</v>
      </c>
    </row>
    <row r="312" spans="1:4" hidden="1">
      <c r="A312">
        <v>2000</v>
      </c>
      <c r="B312">
        <v>5</v>
      </c>
      <c r="C312">
        <v>12</v>
      </c>
      <c r="D312">
        <v>4672.60059</v>
      </c>
    </row>
    <row r="313" spans="1:4" hidden="1">
      <c r="A313">
        <v>2000</v>
      </c>
      <c r="B313">
        <v>5</v>
      </c>
      <c r="C313">
        <v>13</v>
      </c>
      <c r="D313">
        <v>4672.7002000000002</v>
      </c>
    </row>
    <row r="314" spans="1:4" hidden="1">
      <c r="A314">
        <v>2000</v>
      </c>
      <c r="B314">
        <v>5</v>
      </c>
      <c r="C314">
        <v>14</v>
      </c>
      <c r="D314">
        <v>4672.7997999999998</v>
      </c>
    </row>
    <row r="315" spans="1:4" hidden="1">
      <c r="A315">
        <v>2000</v>
      </c>
      <c r="B315">
        <v>5</v>
      </c>
      <c r="C315">
        <v>15</v>
      </c>
      <c r="D315">
        <v>4672.9003899999998</v>
      </c>
    </row>
    <row r="316" spans="1:4" hidden="1">
      <c r="A316">
        <v>2000</v>
      </c>
      <c r="B316">
        <v>5</v>
      </c>
      <c r="C316">
        <v>16</v>
      </c>
      <c r="D316">
        <v>4673.10059</v>
      </c>
    </row>
    <row r="317" spans="1:4" hidden="1">
      <c r="A317">
        <v>2000</v>
      </c>
      <c r="B317">
        <v>5</v>
      </c>
      <c r="C317">
        <v>17</v>
      </c>
      <c r="D317">
        <v>4673.2002000000002</v>
      </c>
    </row>
    <row r="318" spans="1:4" hidden="1">
      <c r="A318">
        <v>2000</v>
      </c>
      <c r="B318">
        <v>5</v>
      </c>
      <c r="C318">
        <v>18</v>
      </c>
      <c r="D318">
        <v>4673.2997999999998</v>
      </c>
    </row>
    <row r="319" spans="1:4" hidden="1">
      <c r="A319">
        <v>2000</v>
      </c>
      <c r="B319">
        <v>5</v>
      </c>
      <c r="C319">
        <v>19</v>
      </c>
      <c r="D319">
        <v>4673.4003899999998</v>
      </c>
    </row>
    <row r="320" spans="1:4" hidden="1">
      <c r="A320">
        <v>2000</v>
      </c>
      <c r="B320">
        <v>5</v>
      </c>
      <c r="C320">
        <v>20</v>
      </c>
      <c r="D320">
        <v>4673.5</v>
      </c>
    </row>
    <row r="321" spans="1:4" hidden="1">
      <c r="A321">
        <v>2000</v>
      </c>
      <c r="B321">
        <v>5</v>
      </c>
      <c r="C321">
        <v>21</v>
      </c>
      <c r="D321">
        <v>4673.5</v>
      </c>
    </row>
    <row r="322" spans="1:4" hidden="1">
      <c r="A322">
        <v>2000</v>
      </c>
      <c r="B322">
        <v>5</v>
      </c>
      <c r="C322">
        <v>22</v>
      </c>
      <c r="D322">
        <v>4673.60059</v>
      </c>
    </row>
    <row r="323" spans="1:4" hidden="1">
      <c r="A323">
        <v>2000</v>
      </c>
      <c r="B323">
        <v>5</v>
      </c>
      <c r="C323">
        <v>23</v>
      </c>
      <c r="D323">
        <v>4673.7002000000002</v>
      </c>
    </row>
    <row r="324" spans="1:4" hidden="1">
      <c r="A324">
        <v>2000</v>
      </c>
      <c r="B324">
        <v>5</v>
      </c>
      <c r="C324">
        <v>24</v>
      </c>
      <c r="D324">
        <v>4673.7997999999998</v>
      </c>
    </row>
    <row r="325" spans="1:4" hidden="1">
      <c r="A325">
        <v>2000</v>
      </c>
      <c r="B325">
        <v>5</v>
      </c>
      <c r="C325">
        <v>25</v>
      </c>
      <c r="D325">
        <v>4673.7997999999998</v>
      </c>
    </row>
    <row r="326" spans="1:4" hidden="1">
      <c r="A326">
        <v>2000</v>
      </c>
      <c r="B326">
        <v>5</v>
      </c>
      <c r="C326">
        <v>26</v>
      </c>
      <c r="D326">
        <v>4672.7997999999998</v>
      </c>
    </row>
    <row r="327" spans="1:4" hidden="1">
      <c r="A327">
        <v>2000</v>
      </c>
      <c r="B327">
        <v>5</v>
      </c>
      <c r="C327">
        <v>27</v>
      </c>
      <c r="D327">
        <v>4672.2997999999998</v>
      </c>
    </row>
    <row r="328" spans="1:4" hidden="1">
      <c r="A328">
        <v>2000</v>
      </c>
      <c r="B328">
        <v>5</v>
      </c>
      <c r="C328">
        <v>28</v>
      </c>
      <c r="D328">
        <v>4671.7002000000002</v>
      </c>
    </row>
    <row r="329" spans="1:4" hidden="1">
      <c r="A329">
        <v>2000</v>
      </c>
      <c r="B329">
        <v>5</v>
      </c>
      <c r="C329">
        <v>29</v>
      </c>
      <c r="D329">
        <v>4671.2002000000002</v>
      </c>
    </row>
    <row r="330" spans="1:4" hidden="1">
      <c r="A330">
        <v>2000</v>
      </c>
      <c r="B330">
        <v>5</v>
      </c>
      <c r="C330">
        <v>30</v>
      </c>
      <c r="D330">
        <v>4670.7002000000002</v>
      </c>
    </row>
    <row r="331" spans="1:4" hidden="1">
      <c r="A331">
        <v>2000</v>
      </c>
      <c r="B331">
        <v>5</v>
      </c>
      <c r="C331">
        <v>31</v>
      </c>
      <c r="D331">
        <v>4670.2002000000002</v>
      </c>
    </row>
    <row r="332" spans="1:4" hidden="1">
      <c r="A332">
        <v>2000</v>
      </c>
      <c r="B332">
        <v>6</v>
      </c>
      <c r="C332">
        <v>1</v>
      </c>
      <c r="D332">
        <v>4670.2002000000002</v>
      </c>
    </row>
    <row r="333" spans="1:4" hidden="1">
      <c r="A333">
        <v>2000</v>
      </c>
      <c r="B333">
        <v>6</v>
      </c>
      <c r="C333">
        <v>2</v>
      </c>
      <c r="D333">
        <v>4670.2002000000002</v>
      </c>
    </row>
    <row r="334" spans="1:4" hidden="1">
      <c r="A334">
        <v>2000</v>
      </c>
      <c r="B334">
        <v>6</v>
      </c>
      <c r="C334">
        <v>3</v>
      </c>
      <c r="D334">
        <v>4670.2002000000002</v>
      </c>
    </row>
    <row r="335" spans="1:4" hidden="1">
      <c r="A335">
        <v>2000</v>
      </c>
      <c r="B335">
        <v>6</v>
      </c>
      <c r="C335">
        <v>4</v>
      </c>
      <c r="D335">
        <v>4670.2002000000002</v>
      </c>
    </row>
    <row r="336" spans="1:4" hidden="1">
      <c r="A336">
        <v>2000</v>
      </c>
      <c r="B336">
        <v>6</v>
      </c>
      <c r="C336">
        <v>5</v>
      </c>
      <c r="D336">
        <v>4670.2002000000002</v>
      </c>
    </row>
    <row r="337" spans="1:4" hidden="1">
      <c r="A337">
        <v>2000</v>
      </c>
      <c r="B337">
        <v>6</v>
      </c>
      <c r="C337">
        <v>6</v>
      </c>
      <c r="D337">
        <v>4670.2002000000002</v>
      </c>
    </row>
    <row r="338" spans="1:4" hidden="1">
      <c r="A338">
        <v>2000</v>
      </c>
      <c r="B338">
        <v>6</v>
      </c>
      <c r="C338">
        <v>7</v>
      </c>
      <c r="D338">
        <v>4670.2002000000002</v>
      </c>
    </row>
    <row r="339" spans="1:4" hidden="1">
      <c r="A339">
        <v>2000</v>
      </c>
      <c r="B339">
        <v>6</v>
      </c>
      <c r="C339">
        <v>8</v>
      </c>
      <c r="D339">
        <v>4670.2002000000002</v>
      </c>
    </row>
    <row r="340" spans="1:4" hidden="1">
      <c r="A340">
        <v>2000</v>
      </c>
      <c r="B340">
        <v>6</v>
      </c>
      <c r="C340">
        <v>9</v>
      </c>
      <c r="D340">
        <v>4670.2002000000002</v>
      </c>
    </row>
    <row r="341" spans="1:4" hidden="1">
      <c r="A341">
        <v>2000</v>
      </c>
      <c r="B341">
        <v>6</v>
      </c>
      <c r="C341">
        <v>10</v>
      </c>
      <c r="D341">
        <v>4670.2002000000002</v>
      </c>
    </row>
    <row r="342" spans="1:4" hidden="1">
      <c r="A342">
        <v>2000</v>
      </c>
      <c r="B342">
        <v>6</v>
      </c>
      <c r="C342">
        <v>11</v>
      </c>
      <c r="D342">
        <v>4670.2002000000002</v>
      </c>
    </row>
    <row r="343" spans="1:4" hidden="1">
      <c r="A343">
        <v>2000</v>
      </c>
      <c r="B343">
        <v>6</v>
      </c>
      <c r="C343">
        <v>12</v>
      </c>
      <c r="D343">
        <v>4670.2002000000002</v>
      </c>
    </row>
    <row r="344" spans="1:4" hidden="1">
      <c r="A344">
        <v>2000</v>
      </c>
      <c r="B344">
        <v>6</v>
      </c>
      <c r="C344">
        <v>13</v>
      </c>
      <c r="D344">
        <v>4670.2002000000002</v>
      </c>
    </row>
    <row r="345" spans="1:4" hidden="1">
      <c r="A345">
        <v>2000</v>
      </c>
      <c r="B345">
        <v>6</v>
      </c>
      <c r="C345">
        <v>14</v>
      </c>
      <c r="D345">
        <v>4669.4003899999998</v>
      </c>
    </row>
    <row r="346" spans="1:4" hidden="1">
      <c r="A346">
        <v>2000</v>
      </c>
      <c r="B346">
        <v>6</v>
      </c>
      <c r="C346">
        <v>15</v>
      </c>
      <c r="D346">
        <v>4668.7002000000002</v>
      </c>
    </row>
    <row r="347" spans="1:4" hidden="1">
      <c r="A347">
        <v>2000</v>
      </c>
      <c r="B347">
        <v>6</v>
      </c>
      <c r="C347">
        <v>16</v>
      </c>
      <c r="D347">
        <v>4667.9003899999998</v>
      </c>
    </row>
    <row r="348" spans="1:4" hidden="1">
      <c r="A348">
        <v>2000</v>
      </c>
      <c r="B348">
        <v>6</v>
      </c>
      <c r="C348">
        <v>17</v>
      </c>
      <c r="D348">
        <v>4667.2002000000002</v>
      </c>
    </row>
    <row r="349" spans="1:4" hidden="1">
      <c r="A349">
        <v>2000</v>
      </c>
      <c r="B349">
        <v>6</v>
      </c>
      <c r="C349">
        <v>18</v>
      </c>
      <c r="D349">
        <v>4666.4003899999998</v>
      </c>
    </row>
    <row r="350" spans="1:4" hidden="1">
      <c r="A350">
        <v>2000</v>
      </c>
      <c r="B350">
        <v>6</v>
      </c>
      <c r="C350">
        <v>19</v>
      </c>
      <c r="D350">
        <v>4665.7002000000002</v>
      </c>
    </row>
    <row r="351" spans="1:4" hidden="1">
      <c r="A351">
        <v>2000</v>
      </c>
      <c r="B351">
        <v>6</v>
      </c>
      <c r="C351">
        <v>20</v>
      </c>
      <c r="D351">
        <v>4664.9003899999998</v>
      </c>
    </row>
    <row r="352" spans="1:4" hidden="1">
      <c r="A352">
        <v>2000</v>
      </c>
      <c r="B352">
        <v>6</v>
      </c>
      <c r="C352">
        <v>21</v>
      </c>
      <c r="D352">
        <v>4664.4003899999998</v>
      </c>
    </row>
    <row r="353" spans="1:4" hidden="1">
      <c r="A353">
        <v>2000</v>
      </c>
      <c r="B353">
        <v>6</v>
      </c>
      <c r="C353">
        <v>22</v>
      </c>
      <c r="D353">
        <v>4664</v>
      </c>
    </row>
    <row r="354" spans="1:4" hidden="1">
      <c r="A354">
        <v>2000</v>
      </c>
      <c r="B354">
        <v>6</v>
      </c>
      <c r="C354">
        <v>23</v>
      </c>
      <c r="D354">
        <v>4663.5</v>
      </c>
    </row>
    <row r="355" spans="1:4" hidden="1">
      <c r="A355">
        <v>2000</v>
      </c>
      <c r="B355">
        <v>6</v>
      </c>
      <c r="C355">
        <v>24</v>
      </c>
      <c r="D355">
        <v>4663</v>
      </c>
    </row>
    <row r="356" spans="1:4" hidden="1">
      <c r="A356">
        <v>2000</v>
      </c>
      <c r="B356">
        <v>6</v>
      </c>
      <c r="C356">
        <v>25</v>
      </c>
      <c r="D356">
        <v>4662.60059</v>
      </c>
    </row>
    <row r="357" spans="1:4" hidden="1">
      <c r="A357">
        <v>2000</v>
      </c>
      <c r="B357">
        <v>6</v>
      </c>
      <c r="C357">
        <v>26</v>
      </c>
      <c r="D357">
        <v>4662.10059</v>
      </c>
    </row>
    <row r="358" spans="1:4" hidden="1">
      <c r="A358">
        <v>2000</v>
      </c>
      <c r="B358">
        <v>6</v>
      </c>
      <c r="C358">
        <v>27</v>
      </c>
      <c r="D358">
        <v>4661.60059</v>
      </c>
    </row>
    <row r="359" spans="1:4" hidden="1">
      <c r="A359">
        <v>2000</v>
      </c>
      <c r="B359">
        <v>6</v>
      </c>
      <c r="C359">
        <v>28</v>
      </c>
      <c r="D359">
        <v>4661.2002000000002</v>
      </c>
    </row>
    <row r="360" spans="1:4" hidden="1">
      <c r="A360">
        <v>2000</v>
      </c>
      <c r="B360">
        <v>6</v>
      </c>
      <c r="C360">
        <v>29</v>
      </c>
      <c r="D360">
        <v>4660.7002000000002</v>
      </c>
    </row>
    <row r="361" spans="1:4" hidden="1">
      <c r="A361">
        <v>2000</v>
      </c>
      <c r="B361">
        <v>6</v>
      </c>
      <c r="C361">
        <v>30</v>
      </c>
      <c r="D361">
        <v>4660.4003899999998</v>
      </c>
    </row>
    <row r="362" spans="1:4" hidden="1">
      <c r="A362">
        <v>2000</v>
      </c>
      <c r="B362">
        <v>7</v>
      </c>
      <c r="C362">
        <v>1</v>
      </c>
      <c r="D362">
        <v>4660.4003899999998</v>
      </c>
    </row>
    <row r="363" spans="1:4" hidden="1">
      <c r="A363">
        <v>2000</v>
      </c>
      <c r="B363">
        <v>7</v>
      </c>
      <c r="C363">
        <v>2</v>
      </c>
      <c r="D363">
        <v>4660.10059</v>
      </c>
    </row>
    <row r="364" spans="1:4" hidden="1">
      <c r="A364">
        <v>2000</v>
      </c>
      <c r="B364">
        <v>7</v>
      </c>
      <c r="C364">
        <v>3</v>
      </c>
      <c r="D364">
        <v>4659.7002000000002</v>
      </c>
    </row>
    <row r="365" spans="1:4" hidden="1">
      <c r="A365">
        <v>2000</v>
      </c>
      <c r="B365">
        <v>7</v>
      </c>
      <c r="C365">
        <v>4</v>
      </c>
      <c r="D365">
        <v>4659.4003899999998</v>
      </c>
    </row>
    <row r="366" spans="1:4" hidden="1">
      <c r="A366">
        <v>2000</v>
      </c>
      <c r="B366">
        <v>7</v>
      </c>
      <c r="C366">
        <v>5</v>
      </c>
      <c r="D366">
        <v>4659</v>
      </c>
    </row>
    <row r="367" spans="1:4" hidden="1">
      <c r="A367">
        <v>2000</v>
      </c>
      <c r="B367">
        <v>7</v>
      </c>
      <c r="C367">
        <v>6</v>
      </c>
      <c r="D367">
        <v>4658.7997999999998</v>
      </c>
    </row>
    <row r="368" spans="1:4" hidden="1">
      <c r="A368">
        <v>2000</v>
      </c>
      <c r="B368">
        <v>7</v>
      </c>
      <c r="C368">
        <v>7</v>
      </c>
      <c r="D368">
        <v>4658.5</v>
      </c>
    </row>
    <row r="369" spans="1:4" hidden="1">
      <c r="A369">
        <v>2000</v>
      </c>
      <c r="B369">
        <v>7</v>
      </c>
      <c r="C369">
        <v>8</v>
      </c>
      <c r="D369">
        <v>4658.2997999999998</v>
      </c>
    </row>
    <row r="370" spans="1:4" hidden="1">
      <c r="A370">
        <v>2000</v>
      </c>
      <c r="B370">
        <v>7</v>
      </c>
      <c r="C370">
        <v>9</v>
      </c>
      <c r="D370">
        <v>4658</v>
      </c>
    </row>
    <row r="371" spans="1:4" hidden="1">
      <c r="A371">
        <v>2000</v>
      </c>
      <c r="B371">
        <v>7</v>
      </c>
      <c r="C371">
        <v>10</v>
      </c>
      <c r="D371">
        <v>4657.7997999999998</v>
      </c>
    </row>
    <row r="372" spans="1:4" hidden="1">
      <c r="A372">
        <v>2000</v>
      </c>
      <c r="B372">
        <v>7</v>
      </c>
      <c r="C372">
        <v>11</v>
      </c>
      <c r="D372">
        <v>4657.5</v>
      </c>
    </row>
    <row r="373" spans="1:4" hidden="1">
      <c r="A373">
        <v>2000</v>
      </c>
      <c r="B373">
        <v>7</v>
      </c>
      <c r="C373">
        <v>12</v>
      </c>
      <c r="D373">
        <v>4657.2997999999998</v>
      </c>
    </row>
    <row r="374" spans="1:4" hidden="1">
      <c r="A374">
        <v>2000</v>
      </c>
      <c r="B374">
        <v>7</v>
      </c>
      <c r="C374">
        <v>13</v>
      </c>
      <c r="D374">
        <v>4657</v>
      </c>
    </row>
    <row r="375" spans="1:4" hidden="1">
      <c r="A375">
        <v>2000</v>
      </c>
      <c r="B375">
        <v>7</v>
      </c>
      <c r="C375">
        <v>14</v>
      </c>
      <c r="D375">
        <v>4656.7997999999998</v>
      </c>
    </row>
    <row r="376" spans="1:4" hidden="1">
      <c r="A376">
        <v>2000</v>
      </c>
      <c r="B376">
        <v>7</v>
      </c>
      <c r="C376">
        <v>15</v>
      </c>
      <c r="D376">
        <v>4656.5</v>
      </c>
    </row>
    <row r="377" spans="1:4" hidden="1">
      <c r="A377">
        <v>2000</v>
      </c>
      <c r="B377">
        <v>7</v>
      </c>
      <c r="C377">
        <v>16</v>
      </c>
      <c r="D377">
        <v>4656.2997999999998</v>
      </c>
    </row>
    <row r="378" spans="1:4" hidden="1">
      <c r="A378">
        <v>2000</v>
      </c>
      <c r="B378">
        <v>7</v>
      </c>
      <c r="C378">
        <v>17</v>
      </c>
      <c r="D378">
        <v>4656</v>
      </c>
    </row>
    <row r="379" spans="1:4" hidden="1">
      <c r="A379">
        <v>2000</v>
      </c>
      <c r="B379">
        <v>7</v>
      </c>
      <c r="C379">
        <v>18</v>
      </c>
      <c r="D379">
        <v>4655.60059</v>
      </c>
    </row>
    <row r="380" spans="1:4" hidden="1">
      <c r="A380">
        <v>2000</v>
      </c>
      <c r="B380">
        <v>7</v>
      </c>
      <c r="C380">
        <v>19</v>
      </c>
      <c r="D380">
        <v>4655.2002000000002</v>
      </c>
    </row>
    <row r="381" spans="1:4" hidden="1">
      <c r="A381">
        <v>2000</v>
      </c>
      <c r="B381">
        <v>7</v>
      </c>
      <c r="C381">
        <v>20</v>
      </c>
      <c r="D381">
        <v>4654.9003899999998</v>
      </c>
    </row>
    <row r="382" spans="1:4" hidden="1">
      <c r="A382">
        <v>2000</v>
      </c>
      <c r="B382">
        <v>7</v>
      </c>
      <c r="C382">
        <v>21</v>
      </c>
      <c r="D382">
        <v>4654.5</v>
      </c>
    </row>
    <row r="383" spans="1:4" hidden="1">
      <c r="A383">
        <v>2000</v>
      </c>
      <c r="B383">
        <v>7</v>
      </c>
      <c r="C383">
        <v>22</v>
      </c>
      <c r="D383">
        <v>4654.10059</v>
      </c>
    </row>
    <row r="384" spans="1:4" hidden="1">
      <c r="A384">
        <v>2000</v>
      </c>
      <c r="B384">
        <v>7</v>
      </c>
      <c r="C384">
        <v>23</v>
      </c>
      <c r="D384">
        <v>4653.7002000000002</v>
      </c>
    </row>
    <row r="385" spans="1:4" hidden="1">
      <c r="A385">
        <v>2000</v>
      </c>
      <c r="B385">
        <v>7</v>
      </c>
      <c r="C385">
        <v>24</v>
      </c>
      <c r="D385">
        <v>4653.2997999999998</v>
      </c>
    </row>
    <row r="386" spans="1:4" hidden="1">
      <c r="A386">
        <v>2000</v>
      </c>
      <c r="B386">
        <v>7</v>
      </c>
      <c r="C386">
        <v>25</v>
      </c>
      <c r="D386">
        <v>4653</v>
      </c>
    </row>
    <row r="387" spans="1:4" hidden="1">
      <c r="A387">
        <v>2000</v>
      </c>
      <c r="B387">
        <v>7</v>
      </c>
      <c r="C387">
        <v>26</v>
      </c>
      <c r="D387">
        <v>4652.60059</v>
      </c>
    </row>
    <row r="388" spans="1:4" hidden="1">
      <c r="A388">
        <v>2000</v>
      </c>
      <c r="B388">
        <v>7</v>
      </c>
      <c r="C388">
        <v>27</v>
      </c>
      <c r="D388">
        <v>4652.2002000000002</v>
      </c>
    </row>
    <row r="389" spans="1:4" hidden="1">
      <c r="A389">
        <v>2000</v>
      </c>
      <c r="B389">
        <v>7</v>
      </c>
      <c r="C389">
        <v>28</v>
      </c>
      <c r="D389">
        <v>4593.7002000000002</v>
      </c>
    </row>
    <row r="390" spans="1:4" hidden="1">
      <c r="A390">
        <v>2000</v>
      </c>
      <c r="B390">
        <v>7</v>
      </c>
      <c r="C390">
        <v>29</v>
      </c>
      <c r="D390">
        <v>4535.10059</v>
      </c>
    </row>
    <row r="391" spans="1:4" hidden="1">
      <c r="A391">
        <v>2000</v>
      </c>
      <c r="B391">
        <v>7</v>
      </c>
      <c r="C391">
        <v>30</v>
      </c>
      <c r="D391">
        <v>4476.60059</v>
      </c>
    </row>
    <row r="392" spans="1:4" hidden="1">
      <c r="A392">
        <v>2000</v>
      </c>
      <c r="B392">
        <v>7</v>
      </c>
      <c r="C392">
        <v>31</v>
      </c>
      <c r="D392">
        <v>4447.4003899999998</v>
      </c>
    </row>
    <row r="393" spans="1:4" hidden="1">
      <c r="A393">
        <v>2000</v>
      </c>
      <c r="B393">
        <v>8</v>
      </c>
      <c r="C393">
        <v>1</v>
      </c>
      <c r="D393">
        <v>4418.10059</v>
      </c>
    </row>
    <row r="394" spans="1:4" hidden="1">
      <c r="A394">
        <v>2000</v>
      </c>
      <c r="B394">
        <v>8</v>
      </c>
      <c r="C394">
        <v>2</v>
      </c>
      <c r="D394">
        <v>4359.60059</v>
      </c>
    </row>
    <row r="395" spans="1:4" hidden="1">
      <c r="A395">
        <v>2000</v>
      </c>
      <c r="B395">
        <v>8</v>
      </c>
      <c r="C395">
        <v>3</v>
      </c>
      <c r="D395">
        <v>4301</v>
      </c>
    </row>
    <row r="396" spans="1:4" hidden="1">
      <c r="A396">
        <v>2000</v>
      </c>
      <c r="B396">
        <v>8</v>
      </c>
      <c r="C396">
        <v>4</v>
      </c>
      <c r="D396">
        <v>4242.5</v>
      </c>
    </row>
    <row r="397" spans="1:4" hidden="1">
      <c r="A397">
        <v>2000</v>
      </c>
      <c r="B397">
        <v>8</v>
      </c>
      <c r="C397">
        <v>5</v>
      </c>
      <c r="D397">
        <v>4184</v>
      </c>
    </row>
    <row r="398" spans="1:4" hidden="1">
      <c r="A398">
        <v>2000</v>
      </c>
      <c r="B398">
        <v>8</v>
      </c>
      <c r="C398">
        <v>6</v>
      </c>
      <c r="D398">
        <v>4125.5</v>
      </c>
    </row>
    <row r="399" spans="1:4" hidden="1">
      <c r="A399">
        <v>2000</v>
      </c>
      <c r="B399">
        <v>8</v>
      </c>
      <c r="C399">
        <v>7</v>
      </c>
      <c r="D399">
        <v>4647.7002000000002</v>
      </c>
    </row>
    <row r="400" spans="1:4" hidden="1">
      <c r="A400">
        <v>2000</v>
      </c>
      <c r="B400">
        <v>8</v>
      </c>
      <c r="C400">
        <v>8</v>
      </c>
      <c r="D400">
        <v>4647.4003899999998</v>
      </c>
    </row>
    <row r="401" spans="1:4" hidden="1">
      <c r="A401">
        <v>2000</v>
      </c>
      <c r="B401">
        <v>8</v>
      </c>
      <c r="C401">
        <v>9</v>
      </c>
      <c r="D401">
        <v>4647</v>
      </c>
    </row>
    <row r="402" spans="1:4" hidden="1">
      <c r="A402">
        <v>2000</v>
      </c>
      <c r="B402">
        <v>8</v>
      </c>
      <c r="C402">
        <v>10</v>
      </c>
      <c r="D402">
        <v>4646.7002000000002</v>
      </c>
    </row>
    <row r="403" spans="1:4" hidden="1">
      <c r="A403">
        <v>2000</v>
      </c>
      <c r="B403">
        <v>8</v>
      </c>
      <c r="C403">
        <v>11</v>
      </c>
      <c r="D403">
        <v>4646.4003899999998</v>
      </c>
    </row>
    <row r="404" spans="1:4" hidden="1">
      <c r="A404">
        <v>2000</v>
      </c>
      <c r="B404">
        <v>8</v>
      </c>
      <c r="C404">
        <v>12</v>
      </c>
      <c r="D404">
        <v>4646</v>
      </c>
    </row>
    <row r="405" spans="1:4" hidden="1">
      <c r="A405">
        <v>2000</v>
      </c>
      <c r="B405">
        <v>8</v>
      </c>
      <c r="C405">
        <v>13</v>
      </c>
      <c r="D405">
        <v>4645.7002000000002</v>
      </c>
    </row>
    <row r="406" spans="1:4" hidden="1">
      <c r="A406">
        <v>2000</v>
      </c>
      <c r="B406">
        <v>8</v>
      </c>
      <c r="C406">
        <v>14</v>
      </c>
      <c r="D406">
        <v>4645.2997999999998</v>
      </c>
    </row>
    <row r="407" spans="1:4" hidden="1">
      <c r="A407">
        <v>2000</v>
      </c>
      <c r="B407">
        <v>8</v>
      </c>
      <c r="C407">
        <v>15</v>
      </c>
      <c r="D407">
        <v>4645</v>
      </c>
    </row>
    <row r="408" spans="1:4" hidden="1">
      <c r="A408">
        <v>2000</v>
      </c>
      <c r="B408">
        <v>8</v>
      </c>
      <c r="C408">
        <v>16</v>
      </c>
      <c r="D408">
        <v>4644.7997999999998</v>
      </c>
    </row>
    <row r="409" spans="1:4" hidden="1">
      <c r="A409">
        <v>2000</v>
      </c>
      <c r="B409">
        <v>8</v>
      </c>
      <c r="C409">
        <v>17</v>
      </c>
      <c r="D409">
        <v>4644.5</v>
      </c>
    </row>
    <row r="410" spans="1:4" hidden="1">
      <c r="A410">
        <v>2000</v>
      </c>
      <c r="B410">
        <v>8</v>
      </c>
      <c r="C410">
        <v>18</v>
      </c>
      <c r="D410">
        <v>4644.2997999999998</v>
      </c>
    </row>
    <row r="411" spans="1:4" hidden="1">
      <c r="A411">
        <v>2000</v>
      </c>
      <c r="B411">
        <v>8</v>
      </c>
      <c r="C411">
        <v>19</v>
      </c>
      <c r="D411">
        <v>4644</v>
      </c>
    </row>
    <row r="412" spans="1:4" hidden="1">
      <c r="A412">
        <v>2000</v>
      </c>
      <c r="B412">
        <v>8</v>
      </c>
      <c r="C412">
        <v>20</v>
      </c>
      <c r="D412">
        <v>4643.7997999999998</v>
      </c>
    </row>
    <row r="413" spans="1:4" hidden="1">
      <c r="A413">
        <v>2000</v>
      </c>
      <c r="B413">
        <v>8</v>
      </c>
      <c r="C413">
        <v>21</v>
      </c>
      <c r="D413">
        <v>4643.5</v>
      </c>
    </row>
    <row r="414" spans="1:4" hidden="1">
      <c r="A414">
        <v>2000</v>
      </c>
      <c r="B414">
        <v>8</v>
      </c>
      <c r="C414">
        <v>22</v>
      </c>
      <c r="D414">
        <v>4643.2997999999998</v>
      </c>
    </row>
    <row r="415" spans="1:4" hidden="1">
      <c r="A415">
        <v>2000</v>
      </c>
      <c r="B415">
        <v>8</v>
      </c>
      <c r="C415">
        <v>23</v>
      </c>
      <c r="D415">
        <v>4643.10059</v>
      </c>
    </row>
    <row r="416" spans="1:4" hidden="1">
      <c r="A416">
        <v>2000</v>
      </c>
      <c r="B416">
        <v>8</v>
      </c>
      <c r="C416">
        <v>24</v>
      </c>
      <c r="D416">
        <v>4642.9003899999998</v>
      </c>
    </row>
    <row r="417" spans="1:4" hidden="1">
      <c r="A417">
        <v>2000</v>
      </c>
      <c r="B417">
        <v>8</v>
      </c>
      <c r="C417">
        <v>25</v>
      </c>
      <c r="D417">
        <v>4642.7002000000002</v>
      </c>
    </row>
    <row r="418" spans="1:4" hidden="1">
      <c r="A418">
        <v>2000</v>
      </c>
      <c r="B418">
        <v>8</v>
      </c>
      <c r="C418">
        <v>26</v>
      </c>
      <c r="D418">
        <v>4642.4003899999998</v>
      </c>
    </row>
    <row r="419" spans="1:4" hidden="1">
      <c r="A419">
        <v>2000</v>
      </c>
      <c r="B419">
        <v>8</v>
      </c>
      <c r="C419">
        <v>27</v>
      </c>
      <c r="D419">
        <v>4642.2002000000002</v>
      </c>
    </row>
    <row r="420" spans="1:4" hidden="1">
      <c r="A420">
        <v>2000</v>
      </c>
      <c r="B420">
        <v>8</v>
      </c>
      <c r="C420">
        <v>28</v>
      </c>
      <c r="D420">
        <v>4642</v>
      </c>
    </row>
    <row r="421" spans="1:4" hidden="1">
      <c r="A421">
        <v>2000</v>
      </c>
      <c r="B421">
        <v>8</v>
      </c>
      <c r="C421">
        <v>29</v>
      </c>
      <c r="D421">
        <v>4641.7997999999998</v>
      </c>
    </row>
    <row r="422" spans="1:4" hidden="1">
      <c r="A422">
        <v>2000</v>
      </c>
      <c r="B422">
        <v>8</v>
      </c>
      <c r="C422">
        <v>30</v>
      </c>
      <c r="D422">
        <v>4641.7997999999998</v>
      </c>
    </row>
    <row r="423" spans="1:4" hidden="1">
      <c r="A423">
        <v>2000</v>
      </c>
      <c r="B423">
        <v>9</v>
      </c>
      <c r="C423">
        <v>1</v>
      </c>
      <c r="D423">
        <v>4641.7997999999998</v>
      </c>
    </row>
    <row r="424" spans="1:4" hidden="1">
      <c r="A424">
        <v>2000</v>
      </c>
      <c r="B424">
        <v>9</v>
      </c>
      <c r="C424">
        <v>2</v>
      </c>
      <c r="D424">
        <v>4641.7997999999998</v>
      </c>
    </row>
    <row r="425" spans="1:4" hidden="1">
      <c r="A425">
        <v>2000</v>
      </c>
      <c r="B425">
        <v>9</v>
      </c>
      <c r="C425">
        <v>3</v>
      </c>
      <c r="D425">
        <v>4641.7997999999998</v>
      </c>
    </row>
    <row r="426" spans="1:4" hidden="1">
      <c r="A426">
        <v>2000</v>
      </c>
      <c r="B426">
        <v>9</v>
      </c>
      <c r="C426">
        <v>4</v>
      </c>
      <c r="D426">
        <v>4641.7997999999998</v>
      </c>
    </row>
    <row r="427" spans="1:4" hidden="1">
      <c r="A427">
        <v>2000</v>
      </c>
      <c r="B427">
        <v>9</v>
      </c>
      <c r="C427">
        <v>5</v>
      </c>
      <c r="D427">
        <v>4641.7997999999998</v>
      </c>
    </row>
    <row r="428" spans="1:4" hidden="1">
      <c r="A428">
        <v>2000</v>
      </c>
      <c r="B428">
        <v>9</v>
      </c>
      <c r="C428">
        <v>6</v>
      </c>
      <c r="D428">
        <v>4641.7997999999998</v>
      </c>
    </row>
    <row r="429" spans="1:4" hidden="1">
      <c r="A429">
        <v>2000</v>
      </c>
      <c r="B429">
        <v>9</v>
      </c>
      <c r="C429">
        <v>7</v>
      </c>
      <c r="D429">
        <v>4641.7997999999998</v>
      </c>
    </row>
    <row r="430" spans="1:4" hidden="1">
      <c r="A430">
        <v>2000</v>
      </c>
      <c r="B430">
        <v>9</v>
      </c>
      <c r="C430">
        <v>8</v>
      </c>
      <c r="D430">
        <v>4641.7997999999998</v>
      </c>
    </row>
    <row r="431" spans="1:4" hidden="1">
      <c r="A431">
        <v>2000</v>
      </c>
      <c r="B431">
        <v>9</v>
      </c>
      <c r="C431">
        <v>9</v>
      </c>
      <c r="D431">
        <v>4641.7997999999998</v>
      </c>
    </row>
    <row r="432" spans="1:4" hidden="1">
      <c r="A432">
        <v>2000</v>
      </c>
      <c r="B432">
        <v>9</v>
      </c>
      <c r="C432">
        <v>10</v>
      </c>
      <c r="D432">
        <v>4641.7997999999998</v>
      </c>
    </row>
    <row r="433" spans="1:4" hidden="1">
      <c r="A433">
        <v>2000</v>
      </c>
      <c r="B433">
        <v>9</v>
      </c>
      <c r="C433">
        <v>11</v>
      </c>
      <c r="D433">
        <v>4641.7997999999998</v>
      </c>
    </row>
    <row r="434" spans="1:4" hidden="1">
      <c r="A434">
        <v>2000</v>
      </c>
      <c r="B434">
        <v>9</v>
      </c>
      <c r="C434">
        <v>12</v>
      </c>
      <c r="D434">
        <v>4641.7997999999998</v>
      </c>
    </row>
    <row r="435" spans="1:4" hidden="1">
      <c r="A435">
        <v>2000</v>
      </c>
      <c r="B435">
        <v>9</v>
      </c>
      <c r="C435">
        <v>13</v>
      </c>
      <c r="D435">
        <v>4641.7997999999998</v>
      </c>
    </row>
    <row r="436" spans="1:4" hidden="1">
      <c r="A436">
        <v>2000</v>
      </c>
      <c r="B436">
        <v>9</v>
      </c>
      <c r="C436">
        <v>14</v>
      </c>
      <c r="D436">
        <v>4641.7997999999998</v>
      </c>
    </row>
    <row r="437" spans="1:4" hidden="1">
      <c r="A437">
        <v>2000</v>
      </c>
      <c r="B437">
        <v>9</v>
      </c>
      <c r="C437">
        <v>15</v>
      </c>
      <c r="D437">
        <v>4641.7997999999998</v>
      </c>
    </row>
    <row r="438" spans="1:4" hidden="1">
      <c r="A438">
        <v>2000</v>
      </c>
      <c r="B438">
        <v>9</v>
      </c>
      <c r="C438">
        <v>16</v>
      </c>
      <c r="D438">
        <v>4641.7997999999998</v>
      </c>
    </row>
    <row r="439" spans="1:4" hidden="1">
      <c r="A439">
        <v>2000</v>
      </c>
      <c r="B439">
        <v>9</v>
      </c>
      <c r="C439">
        <v>17</v>
      </c>
      <c r="D439">
        <v>4641.7997999999998</v>
      </c>
    </row>
    <row r="440" spans="1:4" hidden="1">
      <c r="A440">
        <v>2000</v>
      </c>
      <c r="B440">
        <v>9</v>
      </c>
      <c r="C440">
        <v>18</v>
      </c>
      <c r="D440">
        <v>4641.7997999999998</v>
      </c>
    </row>
    <row r="441" spans="1:4" hidden="1">
      <c r="A441">
        <v>2000</v>
      </c>
      <c r="B441">
        <v>9</v>
      </c>
      <c r="C441">
        <v>19</v>
      </c>
      <c r="D441">
        <v>4641.7997999999998</v>
      </c>
    </row>
    <row r="442" spans="1:4" hidden="1">
      <c r="A442">
        <v>2000</v>
      </c>
      <c r="B442">
        <v>9</v>
      </c>
      <c r="C442">
        <v>20</v>
      </c>
      <c r="D442">
        <v>4641.7997999999998</v>
      </c>
    </row>
    <row r="443" spans="1:4" hidden="1">
      <c r="A443">
        <v>2000</v>
      </c>
      <c r="B443">
        <v>9</v>
      </c>
      <c r="C443">
        <v>21</v>
      </c>
      <c r="D443">
        <v>4641.7997999999998</v>
      </c>
    </row>
    <row r="444" spans="1:4" hidden="1">
      <c r="A444">
        <v>2000</v>
      </c>
      <c r="B444">
        <v>9</v>
      </c>
      <c r="C444">
        <v>22</v>
      </c>
      <c r="D444">
        <v>4641.7997999999998</v>
      </c>
    </row>
    <row r="445" spans="1:4" hidden="1">
      <c r="A445">
        <v>2000</v>
      </c>
      <c r="B445">
        <v>9</v>
      </c>
      <c r="C445">
        <v>23</v>
      </c>
      <c r="D445">
        <v>4641.7997999999998</v>
      </c>
    </row>
    <row r="446" spans="1:4" hidden="1">
      <c r="A446">
        <v>2000</v>
      </c>
      <c r="B446">
        <v>9</v>
      </c>
      <c r="C446">
        <v>24</v>
      </c>
      <c r="D446">
        <v>4641.7997999999998</v>
      </c>
    </row>
    <row r="447" spans="1:4" hidden="1">
      <c r="A447">
        <v>2000</v>
      </c>
      <c r="B447">
        <v>9</v>
      </c>
      <c r="C447">
        <v>25</v>
      </c>
      <c r="D447">
        <v>4641.7997999999998</v>
      </c>
    </row>
    <row r="448" spans="1:4" hidden="1">
      <c r="A448">
        <v>2000</v>
      </c>
      <c r="B448">
        <v>9</v>
      </c>
      <c r="C448">
        <v>26</v>
      </c>
      <c r="D448">
        <v>4641.7997999999998</v>
      </c>
    </row>
    <row r="449" spans="1:4" hidden="1">
      <c r="A449">
        <v>2000</v>
      </c>
      <c r="B449">
        <v>9</v>
      </c>
      <c r="C449">
        <v>27</v>
      </c>
      <c r="D449">
        <v>4641.7997999999998</v>
      </c>
    </row>
    <row r="450" spans="1:4" hidden="1">
      <c r="A450">
        <v>2000</v>
      </c>
      <c r="B450">
        <v>9</v>
      </c>
      <c r="C450">
        <v>28</v>
      </c>
      <c r="D450">
        <v>4641.7997999999998</v>
      </c>
    </row>
    <row r="451" spans="1:4" hidden="1">
      <c r="A451">
        <v>2000</v>
      </c>
      <c r="B451">
        <v>9</v>
      </c>
      <c r="C451">
        <v>29</v>
      </c>
      <c r="D451">
        <v>4641.7997999999998</v>
      </c>
    </row>
    <row r="452" spans="1:4" hidden="1">
      <c r="A452">
        <v>2000</v>
      </c>
      <c r="B452">
        <v>9</v>
      </c>
      <c r="C452">
        <v>30</v>
      </c>
      <c r="D452">
        <v>4641.7997999999998</v>
      </c>
    </row>
    <row r="453" spans="1:4" hidden="1">
      <c r="A453">
        <v>2001</v>
      </c>
      <c r="B453">
        <v>5</v>
      </c>
      <c r="C453">
        <v>1</v>
      </c>
      <c r="D453">
        <v>4672.3</v>
      </c>
    </row>
    <row r="454" spans="1:4" hidden="1">
      <c r="A454">
        <v>2001</v>
      </c>
      <c r="B454">
        <v>5</v>
      </c>
      <c r="C454">
        <v>2</v>
      </c>
      <c r="D454">
        <v>4672.3</v>
      </c>
    </row>
    <row r="455" spans="1:4" hidden="1">
      <c r="A455">
        <v>2001</v>
      </c>
      <c r="B455">
        <v>5</v>
      </c>
      <c r="C455">
        <v>3</v>
      </c>
      <c r="D455">
        <v>4672.3</v>
      </c>
    </row>
    <row r="456" spans="1:4" hidden="1">
      <c r="A456">
        <v>2001</v>
      </c>
      <c r="B456">
        <v>5</v>
      </c>
      <c r="C456">
        <v>4</v>
      </c>
      <c r="D456">
        <v>4672.3</v>
      </c>
    </row>
    <row r="457" spans="1:4" hidden="1">
      <c r="A457">
        <v>2001</v>
      </c>
      <c r="B457">
        <v>5</v>
      </c>
      <c r="C457">
        <v>5</v>
      </c>
      <c r="D457">
        <v>4672.3</v>
      </c>
    </row>
    <row r="458" spans="1:4" hidden="1">
      <c r="A458">
        <v>2001</v>
      </c>
      <c r="B458">
        <v>5</v>
      </c>
      <c r="C458">
        <v>6</v>
      </c>
      <c r="D458">
        <v>4672.3</v>
      </c>
    </row>
    <row r="459" spans="1:4" hidden="1">
      <c r="A459">
        <v>2001</v>
      </c>
      <c r="B459">
        <v>5</v>
      </c>
      <c r="C459">
        <v>7</v>
      </c>
      <c r="D459">
        <v>4672.3</v>
      </c>
    </row>
    <row r="460" spans="1:4" hidden="1">
      <c r="A460">
        <v>2001</v>
      </c>
      <c r="B460">
        <v>5</v>
      </c>
      <c r="C460">
        <v>8</v>
      </c>
      <c r="D460">
        <v>4672.3</v>
      </c>
    </row>
    <row r="461" spans="1:4" hidden="1">
      <c r="A461">
        <v>2001</v>
      </c>
      <c r="B461">
        <v>5</v>
      </c>
      <c r="C461">
        <v>9</v>
      </c>
      <c r="D461">
        <v>4672.3</v>
      </c>
    </row>
    <row r="462" spans="1:4" hidden="1">
      <c r="A462">
        <v>2001</v>
      </c>
      <c r="B462">
        <v>5</v>
      </c>
      <c r="C462">
        <v>10</v>
      </c>
      <c r="D462">
        <v>4672.3</v>
      </c>
    </row>
    <row r="463" spans="1:4" hidden="1">
      <c r="A463">
        <v>2001</v>
      </c>
      <c r="B463">
        <v>5</v>
      </c>
      <c r="C463">
        <v>11</v>
      </c>
      <c r="D463">
        <v>4672.3</v>
      </c>
    </row>
    <row r="464" spans="1:4" hidden="1">
      <c r="A464">
        <v>2001</v>
      </c>
      <c r="B464">
        <v>5</v>
      </c>
      <c r="C464">
        <v>12</v>
      </c>
      <c r="D464">
        <v>4672.3</v>
      </c>
    </row>
    <row r="465" spans="1:4" hidden="1">
      <c r="A465">
        <v>2001</v>
      </c>
      <c r="B465">
        <v>5</v>
      </c>
      <c r="C465">
        <v>13</v>
      </c>
      <c r="D465">
        <v>4672.2</v>
      </c>
    </row>
    <row r="466" spans="1:4" hidden="1">
      <c r="A466">
        <v>2001</v>
      </c>
      <c r="B466">
        <v>5</v>
      </c>
      <c r="C466">
        <v>14</v>
      </c>
      <c r="D466">
        <v>4672.1000000000004</v>
      </c>
    </row>
    <row r="467" spans="1:4" hidden="1">
      <c r="A467">
        <v>2001</v>
      </c>
      <c r="B467">
        <v>5</v>
      </c>
      <c r="C467">
        <v>15</v>
      </c>
      <c r="D467">
        <v>4671.8999999999996</v>
      </c>
    </row>
    <row r="468" spans="1:4" hidden="1">
      <c r="A468">
        <v>2001</v>
      </c>
      <c r="B468">
        <v>5</v>
      </c>
      <c r="C468">
        <v>16</v>
      </c>
      <c r="D468">
        <v>4671.8</v>
      </c>
    </row>
    <row r="469" spans="1:4" hidden="1">
      <c r="A469">
        <v>2001</v>
      </c>
      <c r="B469">
        <v>5</v>
      </c>
      <c r="C469">
        <v>17</v>
      </c>
      <c r="D469">
        <v>4671.7</v>
      </c>
    </row>
    <row r="470" spans="1:4" hidden="1">
      <c r="A470">
        <v>2001</v>
      </c>
      <c r="B470">
        <v>5</v>
      </c>
      <c r="C470">
        <v>18</v>
      </c>
      <c r="D470">
        <v>4671.6000000000004</v>
      </c>
    </row>
    <row r="471" spans="1:4" hidden="1">
      <c r="A471">
        <v>2001</v>
      </c>
      <c r="B471">
        <v>5</v>
      </c>
      <c r="C471">
        <v>19</v>
      </c>
      <c r="D471">
        <v>4671.5</v>
      </c>
    </row>
    <row r="472" spans="1:4" hidden="1">
      <c r="A472">
        <v>2001</v>
      </c>
      <c r="B472">
        <v>5</v>
      </c>
      <c r="C472">
        <v>20</v>
      </c>
      <c r="D472">
        <v>4671.3999999999996</v>
      </c>
    </row>
    <row r="473" spans="1:4" hidden="1">
      <c r="A473">
        <v>2001</v>
      </c>
      <c r="B473">
        <v>5</v>
      </c>
      <c r="C473">
        <v>21</v>
      </c>
      <c r="D473">
        <v>4671.2</v>
      </c>
    </row>
    <row r="474" spans="1:4" hidden="1">
      <c r="A474">
        <v>2001</v>
      </c>
      <c r="B474">
        <v>5</v>
      </c>
      <c r="C474">
        <v>22</v>
      </c>
      <c r="D474">
        <v>4671.1000000000004</v>
      </c>
    </row>
    <row r="475" spans="1:4" hidden="1">
      <c r="A475">
        <v>2001</v>
      </c>
      <c r="B475">
        <v>5</v>
      </c>
      <c r="C475">
        <v>23</v>
      </c>
      <c r="D475">
        <v>4671.2</v>
      </c>
    </row>
    <row r="476" spans="1:4" hidden="1">
      <c r="A476">
        <v>2001</v>
      </c>
      <c r="B476">
        <v>5</v>
      </c>
      <c r="C476">
        <v>24</v>
      </c>
      <c r="D476">
        <v>4670.8999999999996</v>
      </c>
    </row>
    <row r="477" spans="1:4" hidden="1">
      <c r="A477">
        <v>2001</v>
      </c>
      <c r="B477">
        <v>5</v>
      </c>
      <c r="C477">
        <v>25</v>
      </c>
      <c r="D477">
        <v>4670.6000000000004</v>
      </c>
    </row>
    <row r="478" spans="1:4" hidden="1">
      <c r="A478">
        <v>2001</v>
      </c>
      <c r="B478">
        <v>5</v>
      </c>
      <c r="C478">
        <v>26</v>
      </c>
      <c r="D478">
        <v>4670.3</v>
      </c>
    </row>
    <row r="479" spans="1:4" hidden="1">
      <c r="A479">
        <v>2001</v>
      </c>
      <c r="B479">
        <v>5</v>
      </c>
      <c r="C479">
        <v>27</v>
      </c>
      <c r="D479">
        <v>4670.1000000000004</v>
      </c>
    </row>
    <row r="480" spans="1:4" hidden="1">
      <c r="A480">
        <v>2001</v>
      </c>
      <c r="B480">
        <v>5</v>
      </c>
      <c r="C480">
        <v>28</v>
      </c>
      <c r="D480">
        <v>4669.8</v>
      </c>
    </row>
    <row r="481" spans="1:4" hidden="1">
      <c r="A481">
        <v>2001</v>
      </c>
      <c r="B481">
        <v>5</v>
      </c>
      <c r="C481">
        <v>29</v>
      </c>
      <c r="D481">
        <v>4669.5</v>
      </c>
    </row>
    <row r="482" spans="1:4" hidden="1">
      <c r="A482">
        <v>2001</v>
      </c>
      <c r="B482">
        <v>5</v>
      </c>
      <c r="C482">
        <v>30</v>
      </c>
      <c r="D482">
        <v>4669.2</v>
      </c>
    </row>
    <row r="483" spans="1:4" hidden="1">
      <c r="A483">
        <v>2001</v>
      </c>
      <c r="B483">
        <v>5</v>
      </c>
      <c r="C483">
        <v>31</v>
      </c>
      <c r="D483">
        <v>4669.2</v>
      </c>
    </row>
    <row r="484" spans="1:4" hidden="1">
      <c r="A484">
        <v>2001</v>
      </c>
      <c r="B484">
        <v>6</v>
      </c>
      <c r="C484">
        <v>1</v>
      </c>
      <c r="D484">
        <v>4669.2</v>
      </c>
    </row>
    <row r="485" spans="1:4" hidden="1">
      <c r="A485">
        <v>2001</v>
      </c>
      <c r="B485">
        <v>6</v>
      </c>
      <c r="C485">
        <v>2</v>
      </c>
      <c r="D485">
        <v>4668.8</v>
      </c>
    </row>
    <row r="486" spans="1:4" hidden="1">
      <c r="A486">
        <v>2001</v>
      </c>
      <c r="B486">
        <v>6</v>
      </c>
      <c r="C486">
        <v>3</v>
      </c>
      <c r="D486">
        <v>4668.5</v>
      </c>
    </row>
    <row r="487" spans="1:4" hidden="1">
      <c r="A487">
        <v>2001</v>
      </c>
      <c r="B487">
        <v>6</v>
      </c>
      <c r="C487">
        <v>4</v>
      </c>
      <c r="D487">
        <v>4668.1000000000004</v>
      </c>
    </row>
    <row r="488" spans="1:4" hidden="1">
      <c r="A488">
        <v>2001</v>
      </c>
      <c r="B488">
        <v>6</v>
      </c>
      <c r="C488">
        <v>5</v>
      </c>
      <c r="D488">
        <v>4667.7</v>
      </c>
    </row>
    <row r="489" spans="1:4" hidden="1">
      <c r="A489">
        <v>2001</v>
      </c>
      <c r="B489">
        <v>6</v>
      </c>
      <c r="C489">
        <v>6</v>
      </c>
      <c r="D489">
        <v>4667.3999999999996</v>
      </c>
    </row>
    <row r="490" spans="1:4" hidden="1">
      <c r="A490">
        <v>2001</v>
      </c>
      <c r="B490">
        <v>6</v>
      </c>
      <c r="C490">
        <v>7</v>
      </c>
      <c r="D490">
        <v>4667</v>
      </c>
    </row>
    <row r="491" spans="1:4" hidden="1">
      <c r="A491">
        <v>2001</v>
      </c>
      <c r="B491">
        <v>6</v>
      </c>
      <c r="C491">
        <v>8</v>
      </c>
      <c r="D491">
        <v>4666.7</v>
      </c>
    </row>
    <row r="492" spans="1:4" hidden="1">
      <c r="A492">
        <v>2001</v>
      </c>
      <c r="B492">
        <v>6</v>
      </c>
      <c r="C492">
        <v>9</v>
      </c>
      <c r="D492">
        <v>4666.3</v>
      </c>
    </row>
    <row r="493" spans="1:4" hidden="1">
      <c r="A493">
        <v>2001</v>
      </c>
      <c r="B493">
        <v>6</v>
      </c>
      <c r="C493">
        <v>10</v>
      </c>
      <c r="D493">
        <v>4666.1000000000004</v>
      </c>
    </row>
    <row r="494" spans="1:4" hidden="1">
      <c r="A494">
        <v>2001</v>
      </c>
      <c r="B494">
        <v>6</v>
      </c>
      <c r="C494">
        <v>11</v>
      </c>
      <c r="D494">
        <v>4665.8</v>
      </c>
    </row>
    <row r="495" spans="1:4" hidden="1">
      <c r="A495">
        <v>2001</v>
      </c>
      <c r="B495">
        <v>6</v>
      </c>
      <c r="C495">
        <v>12</v>
      </c>
      <c r="D495">
        <v>4665.6000000000004</v>
      </c>
    </row>
    <row r="496" spans="1:4" hidden="1">
      <c r="A496">
        <v>2001</v>
      </c>
      <c r="B496">
        <v>6</v>
      </c>
      <c r="C496">
        <v>13</v>
      </c>
      <c r="D496">
        <v>4665.3</v>
      </c>
    </row>
    <row r="497" spans="1:4" hidden="1">
      <c r="A497">
        <v>2001</v>
      </c>
      <c r="B497">
        <v>6</v>
      </c>
      <c r="C497">
        <v>14</v>
      </c>
      <c r="D497">
        <v>4665.1000000000004</v>
      </c>
    </row>
    <row r="498" spans="1:4" hidden="1">
      <c r="A498">
        <v>2001</v>
      </c>
      <c r="B498">
        <v>6</v>
      </c>
      <c r="C498">
        <v>15</v>
      </c>
      <c r="D498">
        <v>4664.8</v>
      </c>
    </row>
    <row r="499" spans="1:4" hidden="1">
      <c r="A499">
        <v>2001</v>
      </c>
      <c r="B499">
        <v>6</v>
      </c>
      <c r="C499">
        <v>16</v>
      </c>
      <c r="D499">
        <v>4664.3999999999996</v>
      </c>
    </row>
    <row r="500" spans="1:4" hidden="1">
      <c r="A500">
        <v>2001</v>
      </c>
      <c r="B500">
        <v>6</v>
      </c>
      <c r="C500">
        <v>17</v>
      </c>
      <c r="D500">
        <v>4664</v>
      </c>
    </row>
    <row r="501" spans="1:4" hidden="1">
      <c r="A501">
        <v>2001</v>
      </c>
      <c r="B501">
        <v>6</v>
      </c>
      <c r="C501">
        <v>18</v>
      </c>
      <c r="D501">
        <v>4663.3</v>
      </c>
    </row>
    <row r="502" spans="1:4" hidden="1">
      <c r="A502">
        <v>2001</v>
      </c>
      <c r="B502">
        <v>6</v>
      </c>
      <c r="C502">
        <v>19</v>
      </c>
      <c r="D502">
        <v>4662.8999999999996</v>
      </c>
    </row>
    <row r="503" spans="1:4" hidden="1">
      <c r="A503">
        <v>2001</v>
      </c>
      <c r="B503">
        <v>6</v>
      </c>
      <c r="C503">
        <v>20</v>
      </c>
      <c r="D503">
        <v>4662.5</v>
      </c>
    </row>
    <row r="504" spans="1:4" hidden="1">
      <c r="A504">
        <v>2001</v>
      </c>
      <c r="B504">
        <v>6</v>
      </c>
      <c r="C504">
        <v>21</v>
      </c>
      <c r="D504">
        <v>4662.1000000000004</v>
      </c>
    </row>
    <row r="505" spans="1:4" hidden="1">
      <c r="A505">
        <v>2001</v>
      </c>
      <c r="B505">
        <v>6</v>
      </c>
      <c r="C505">
        <v>22</v>
      </c>
      <c r="D505">
        <v>4661.7</v>
      </c>
    </row>
    <row r="506" spans="1:4" hidden="1">
      <c r="A506">
        <v>2001</v>
      </c>
      <c r="B506">
        <v>6</v>
      </c>
      <c r="C506">
        <v>23</v>
      </c>
      <c r="D506">
        <v>4661.7</v>
      </c>
    </row>
    <row r="507" spans="1:4" hidden="1">
      <c r="A507">
        <v>2001</v>
      </c>
      <c r="B507">
        <v>6</v>
      </c>
      <c r="C507">
        <v>24</v>
      </c>
      <c r="D507">
        <v>4661.2</v>
      </c>
    </row>
    <row r="508" spans="1:4" hidden="1">
      <c r="A508">
        <v>2001</v>
      </c>
      <c r="B508">
        <v>6</v>
      </c>
      <c r="C508">
        <v>25</v>
      </c>
      <c r="D508">
        <v>4660.7</v>
      </c>
    </row>
    <row r="509" spans="1:4" hidden="1">
      <c r="A509">
        <v>2001</v>
      </c>
      <c r="B509">
        <v>6</v>
      </c>
      <c r="C509">
        <v>26</v>
      </c>
      <c r="D509">
        <v>4660.2</v>
      </c>
    </row>
    <row r="510" spans="1:4" hidden="1">
      <c r="A510">
        <v>2001</v>
      </c>
      <c r="B510">
        <v>6</v>
      </c>
      <c r="C510">
        <v>27</v>
      </c>
      <c r="D510">
        <v>4659.8</v>
      </c>
    </row>
    <row r="511" spans="1:4" hidden="1">
      <c r="A511">
        <v>2001</v>
      </c>
      <c r="B511">
        <v>6</v>
      </c>
      <c r="C511">
        <v>28</v>
      </c>
      <c r="D511">
        <v>4659.3</v>
      </c>
    </row>
    <row r="512" spans="1:4" hidden="1">
      <c r="A512">
        <v>2001</v>
      </c>
      <c r="B512">
        <v>6</v>
      </c>
      <c r="C512">
        <v>29</v>
      </c>
      <c r="D512">
        <v>4658.8</v>
      </c>
    </row>
    <row r="513" spans="1:4" hidden="1">
      <c r="A513">
        <v>2001</v>
      </c>
      <c r="B513">
        <v>7</v>
      </c>
      <c r="C513">
        <v>1</v>
      </c>
      <c r="D513">
        <v>4658.8</v>
      </c>
    </row>
    <row r="514" spans="1:4" hidden="1">
      <c r="A514">
        <v>2001</v>
      </c>
      <c r="B514">
        <v>7</v>
      </c>
      <c r="C514">
        <v>2</v>
      </c>
      <c r="D514">
        <v>4658.3</v>
      </c>
    </row>
    <row r="515" spans="1:4" hidden="1">
      <c r="A515">
        <v>2001</v>
      </c>
      <c r="B515">
        <v>7</v>
      </c>
      <c r="C515">
        <v>3</v>
      </c>
      <c r="D515">
        <v>4657.7</v>
      </c>
    </row>
    <row r="516" spans="1:4" hidden="1">
      <c r="A516">
        <v>2001</v>
      </c>
      <c r="B516">
        <v>7</v>
      </c>
      <c r="C516">
        <v>4</v>
      </c>
      <c r="D516">
        <v>4657.2</v>
      </c>
    </row>
    <row r="517" spans="1:4" hidden="1">
      <c r="A517">
        <v>2001</v>
      </c>
      <c r="B517">
        <v>7</v>
      </c>
      <c r="C517">
        <v>5</v>
      </c>
      <c r="D517">
        <v>4656.6000000000004</v>
      </c>
    </row>
    <row r="518" spans="1:4" hidden="1">
      <c r="A518">
        <v>2001</v>
      </c>
      <c r="B518">
        <v>7</v>
      </c>
      <c r="C518">
        <v>6</v>
      </c>
      <c r="D518">
        <v>4656.3</v>
      </c>
    </row>
    <row r="519" spans="1:4" hidden="1">
      <c r="A519">
        <v>2001</v>
      </c>
      <c r="B519">
        <v>7</v>
      </c>
      <c r="C519">
        <v>7</v>
      </c>
      <c r="D519">
        <v>4655.8999999999996</v>
      </c>
    </row>
    <row r="520" spans="1:4" hidden="1">
      <c r="A520">
        <v>2001</v>
      </c>
      <c r="B520">
        <v>7</v>
      </c>
      <c r="C520">
        <v>8</v>
      </c>
      <c r="D520">
        <v>4655.6000000000004</v>
      </c>
    </row>
    <row r="521" spans="1:4" hidden="1">
      <c r="A521">
        <v>2001</v>
      </c>
      <c r="B521">
        <v>7</v>
      </c>
      <c r="C521">
        <v>9</v>
      </c>
      <c r="D521">
        <v>4655.2</v>
      </c>
    </row>
    <row r="522" spans="1:4" hidden="1">
      <c r="A522">
        <v>2001</v>
      </c>
      <c r="B522">
        <v>7</v>
      </c>
      <c r="C522">
        <v>10</v>
      </c>
      <c r="D522">
        <v>4654.8999999999996</v>
      </c>
    </row>
    <row r="523" spans="1:4" hidden="1">
      <c r="A523">
        <v>2001</v>
      </c>
      <c r="B523">
        <v>7</v>
      </c>
      <c r="C523">
        <v>11</v>
      </c>
      <c r="D523">
        <v>4654.5</v>
      </c>
    </row>
    <row r="524" spans="1:4" hidden="1">
      <c r="A524">
        <v>2001</v>
      </c>
      <c r="B524">
        <v>7</v>
      </c>
      <c r="C524">
        <v>12</v>
      </c>
      <c r="D524">
        <v>4654.2</v>
      </c>
    </row>
    <row r="525" spans="1:4" hidden="1">
      <c r="A525">
        <v>2001</v>
      </c>
      <c r="B525">
        <v>7</v>
      </c>
      <c r="C525">
        <v>13</v>
      </c>
      <c r="D525">
        <v>4653.8</v>
      </c>
    </row>
    <row r="526" spans="1:4" hidden="1">
      <c r="A526">
        <v>2001</v>
      </c>
      <c r="B526">
        <v>7</v>
      </c>
      <c r="C526">
        <v>14</v>
      </c>
      <c r="D526">
        <v>4653.5</v>
      </c>
    </row>
    <row r="527" spans="1:4" hidden="1">
      <c r="A527">
        <v>2001</v>
      </c>
      <c r="B527">
        <v>7</v>
      </c>
      <c r="C527">
        <v>15</v>
      </c>
      <c r="D527">
        <v>4653.2</v>
      </c>
    </row>
    <row r="528" spans="1:4" hidden="1">
      <c r="A528">
        <v>2001</v>
      </c>
      <c r="B528">
        <v>7</v>
      </c>
      <c r="C528">
        <v>16</v>
      </c>
      <c r="D528">
        <v>4652.8999999999996</v>
      </c>
    </row>
    <row r="529" spans="1:4" hidden="1">
      <c r="A529">
        <v>2001</v>
      </c>
      <c r="B529">
        <v>7</v>
      </c>
      <c r="C529">
        <v>17</v>
      </c>
      <c r="D529">
        <v>4652.6000000000004</v>
      </c>
    </row>
    <row r="530" spans="1:4" hidden="1">
      <c r="A530">
        <v>2001</v>
      </c>
      <c r="B530">
        <v>7</v>
      </c>
      <c r="C530">
        <v>18</v>
      </c>
      <c r="D530">
        <v>4652.2</v>
      </c>
    </row>
    <row r="531" spans="1:4" hidden="1">
      <c r="A531">
        <v>2001</v>
      </c>
      <c r="B531">
        <v>7</v>
      </c>
      <c r="C531">
        <v>19</v>
      </c>
      <c r="D531">
        <v>4651.8999999999996</v>
      </c>
    </row>
    <row r="532" spans="1:4" hidden="1">
      <c r="A532">
        <v>2001</v>
      </c>
      <c r="B532">
        <v>7</v>
      </c>
      <c r="C532">
        <v>20</v>
      </c>
      <c r="D532">
        <v>4651.6000000000004</v>
      </c>
    </row>
    <row r="533" spans="1:4" hidden="1">
      <c r="A533">
        <v>2001</v>
      </c>
      <c r="B533">
        <v>7</v>
      </c>
      <c r="C533">
        <v>21</v>
      </c>
      <c r="D533">
        <v>4651.3</v>
      </c>
    </row>
    <row r="534" spans="1:4" hidden="1">
      <c r="A534">
        <v>2001</v>
      </c>
      <c r="B534">
        <v>7</v>
      </c>
      <c r="C534">
        <v>22</v>
      </c>
      <c r="D534">
        <v>4650.8</v>
      </c>
    </row>
    <row r="535" spans="1:4" hidden="1">
      <c r="A535">
        <v>2001</v>
      </c>
      <c r="B535">
        <v>7</v>
      </c>
      <c r="C535">
        <v>23</v>
      </c>
      <c r="D535">
        <v>4650.3</v>
      </c>
    </row>
    <row r="536" spans="1:4" hidden="1">
      <c r="A536">
        <v>2001</v>
      </c>
      <c r="B536">
        <v>7</v>
      </c>
      <c r="C536">
        <v>24</v>
      </c>
      <c r="D536">
        <v>4649.8</v>
      </c>
    </row>
    <row r="537" spans="1:4" hidden="1">
      <c r="A537">
        <v>2001</v>
      </c>
      <c r="B537">
        <v>7</v>
      </c>
      <c r="C537">
        <v>25</v>
      </c>
      <c r="D537">
        <v>4649.3</v>
      </c>
    </row>
    <row r="538" spans="1:4" hidden="1">
      <c r="A538">
        <v>2001</v>
      </c>
      <c r="B538">
        <v>7</v>
      </c>
      <c r="C538">
        <v>26</v>
      </c>
      <c r="D538">
        <v>46448.800000000003</v>
      </c>
    </row>
    <row r="539" spans="1:4" hidden="1">
      <c r="A539">
        <v>2001</v>
      </c>
      <c r="B539">
        <v>7</v>
      </c>
      <c r="C539">
        <v>27</v>
      </c>
      <c r="D539">
        <v>4648.3</v>
      </c>
    </row>
    <row r="540" spans="1:4" hidden="1">
      <c r="A540">
        <v>2001</v>
      </c>
      <c r="B540">
        <v>7</v>
      </c>
      <c r="C540">
        <v>28</v>
      </c>
      <c r="D540">
        <v>4647.8</v>
      </c>
    </row>
    <row r="541" spans="1:4" hidden="1">
      <c r="A541">
        <v>2001</v>
      </c>
      <c r="B541">
        <v>7</v>
      </c>
      <c r="C541">
        <v>29</v>
      </c>
      <c r="D541">
        <v>4647.3</v>
      </c>
    </row>
    <row r="542" spans="1:4" hidden="1">
      <c r="A542">
        <v>2001</v>
      </c>
      <c r="B542">
        <v>7</v>
      </c>
      <c r="C542">
        <v>30</v>
      </c>
      <c r="D542">
        <v>4646.8</v>
      </c>
    </row>
    <row r="543" spans="1:4" hidden="1">
      <c r="A543">
        <v>2001</v>
      </c>
      <c r="B543">
        <v>7</v>
      </c>
      <c r="C543">
        <v>31</v>
      </c>
      <c r="D543">
        <v>4646.8</v>
      </c>
    </row>
    <row r="544" spans="1:4" hidden="1">
      <c r="A544">
        <v>2001</v>
      </c>
      <c r="B544">
        <v>8</v>
      </c>
      <c r="C544">
        <v>1</v>
      </c>
      <c r="D544">
        <v>4646.8</v>
      </c>
    </row>
    <row r="545" spans="1:4" hidden="1">
      <c r="A545">
        <v>2001</v>
      </c>
      <c r="B545">
        <v>8</v>
      </c>
      <c r="C545">
        <v>2</v>
      </c>
      <c r="D545">
        <v>4646.1000000000004</v>
      </c>
    </row>
    <row r="546" spans="1:4" hidden="1">
      <c r="A546">
        <v>2001</v>
      </c>
      <c r="B546">
        <v>8</v>
      </c>
      <c r="C546">
        <v>3</v>
      </c>
      <c r="D546">
        <v>4645.3</v>
      </c>
    </row>
    <row r="547" spans="1:4" hidden="1">
      <c r="A547">
        <v>2001</v>
      </c>
      <c r="B547">
        <v>8</v>
      </c>
      <c r="C547">
        <v>4</v>
      </c>
      <c r="D547">
        <v>4644.6000000000004</v>
      </c>
    </row>
    <row r="548" spans="1:4" hidden="1">
      <c r="A548">
        <v>2001</v>
      </c>
      <c r="B548">
        <v>8</v>
      </c>
      <c r="C548">
        <v>5</v>
      </c>
      <c r="D548">
        <v>4644.2</v>
      </c>
    </row>
    <row r="549" spans="1:4" hidden="1">
      <c r="A549">
        <v>2001</v>
      </c>
      <c r="B549">
        <v>8</v>
      </c>
      <c r="C549">
        <v>6</v>
      </c>
      <c r="D549">
        <v>4643.8999999999996</v>
      </c>
    </row>
    <row r="550" spans="1:4" hidden="1">
      <c r="A550">
        <v>2001</v>
      </c>
      <c r="B550">
        <v>8</v>
      </c>
      <c r="C550">
        <v>7</v>
      </c>
      <c r="D550">
        <v>46.435000000000002</v>
      </c>
    </row>
    <row r="551" spans="1:4" hidden="1">
      <c r="A551">
        <v>2001</v>
      </c>
      <c r="B551">
        <v>8</v>
      </c>
      <c r="C551">
        <v>8</v>
      </c>
      <c r="D551">
        <v>4643.2</v>
      </c>
    </row>
    <row r="552" spans="1:4" hidden="1">
      <c r="A552">
        <v>2001</v>
      </c>
      <c r="B552">
        <v>8</v>
      </c>
      <c r="C552">
        <v>9</v>
      </c>
      <c r="D552">
        <v>4642.8</v>
      </c>
    </row>
    <row r="553" spans="1:4" hidden="1">
      <c r="A553">
        <v>2001</v>
      </c>
      <c r="B553">
        <v>8</v>
      </c>
      <c r="C553">
        <v>10</v>
      </c>
      <c r="D553">
        <v>4642.5</v>
      </c>
    </row>
    <row r="554" spans="1:4" hidden="1">
      <c r="A554">
        <v>2001</v>
      </c>
      <c r="B554">
        <v>8</v>
      </c>
      <c r="C554">
        <v>11</v>
      </c>
      <c r="D554">
        <v>4642.1000000000004</v>
      </c>
    </row>
    <row r="555" spans="1:4" hidden="1">
      <c r="A555">
        <v>2001</v>
      </c>
      <c r="B555">
        <v>8</v>
      </c>
      <c r="C555">
        <v>12</v>
      </c>
      <c r="D555">
        <v>4641.8</v>
      </c>
    </row>
    <row r="556" spans="1:4" hidden="1">
      <c r="A556">
        <v>2001</v>
      </c>
      <c r="B556">
        <v>8</v>
      </c>
      <c r="C556">
        <v>13</v>
      </c>
      <c r="D556">
        <v>4641.3999999999996</v>
      </c>
    </row>
    <row r="557" spans="1:4" hidden="1">
      <c r="A557">
        <v>2001</v>
      </c>
      <c r="B557">
        <v>8</v>
      </c>
      <c r="C557">
        <v>14</v>
      </c>
      <c r="D557">
        <v>4641.1000000000004</v>
      </c>
    </row>
    <row r="558" spans="1:4" hidden="1">
      <c r="A558">
        <v>2001</v>
      </c>
      <c r="B558">
        <v>8</v>
      </c>
      <c r="C558">
        <v>15</v>
      </c>
      <c r="D558">
        <v>4640.8999999999996</v>
      </c>
    </row>
    <row r="559" spans="1:4" hidden="1">
      <c r="A559">
        <v>2001</v>
      </c>
      <c r="B559">
        <v>8</v>
      </c>
      <c r="C559">
        <v>16</v>
      </c>
      <c r="D559">
        <v>4640.6000000000004</v>
      </c>
    </row>
    <row r="560" spans="1:4" hidden="1">
      <c r="A560">
        <v>2001</v>
      </c>
      <c r="B560">
        <v>8</v>
      </c>
      <c r="C560">
        <v>17</v>
      </c>
      <c r="D560">
        <v>4640.3999999999996</v>
      </c>
    </row>
    <row r="561" spans="1:4" hidden="1">
      <c r="A561">
        <v>2001</v>
      </c>
      <c r="B561">
        <v>8</v>
      </c>
      <c r="C561">
        <v>18</v>
      </c>
      <c r="D561">
        <v>4640.1000000000004</v>
      </c>
    </row>
    <row r="562" spans="1:4" hidden="1">
      <c r="A562">
        <v>2001</v>
      </c>
      <c r="B562">
        <v>8</v>
      </c>
      <c r="C562">
        <v>19</v>
      </c>
      <c r="D562">
        <v>4640.1000000000004</v>
      </c>
    </row>
    <row r="563" spans="1:4" hidden="1">
      <c r="A563">
        <v>2001</v>
      </c>
      <c r="B563">
        <v>8</v>
      </c>
      <c r="C563">
        <v>20</v>
      </c>
      <c r="D563">
        <v>4640</v>
      </c>
    </row>
    <row r="564" spans="1:4" hidden="1">
      <c r="A564">
        <v>2001</v>
      </c>
      <c r="B564">
        <v>8</v>
      </c>
      <c r="C564">
        <v>21</v>
      </c>
      <c r="D564">
        <v>4639.8</v>
      </c>
    </row>
    <row r="565" spans="1:4" hidden="1">
      <c r="A565">
        <v>2001</v>
      </c>
      <c r="B565">
        <v>8</v>
      </c>
      <c r="C565">
        <v>22</v>
      </c>
      <c r="D565">
        <v>4639.7</v>
      </c>
    </row>
    <row r="566" spans="1:4" hidden="1">
      <c r="A566">
        <v>2001</v>
      </c>
      <c r="B566">
        <v>8</v>
      </c>
      <c r="C566">
        <v>23</v>
      </c>
      <c r="D566">
        <v>4639.5</v>
      </c>
    </row>
    <row r="567" spans="1:4" hidden="1">
      <c r="A567">
        <v>2001</v>
      </c>
      <c r="B567">
        <v>8</v>
      </c>
      <c r="C567">
        <v>24</v>
      </c>
      <c r="D567">
        <v>4639.3999999999996</v>
      </c>
    </row>
    <row r="568" spans="1:4" hidden="1">
      <c r="A568">
        <v>2001</v>
      </c>
      <c r="B568">
        <v>8</v>
      </c>
      <c r="C568">
        <v>25</v>
      </c>
      <c r="D568">
        <v>4639.3999999999996</v>
      </c>
    </row>
    <row r="569" spans="1:4" hidden="1">
      <c r="A569">
        <v>2001</v>
      </c>
      <c r="B569">
        <v>8</v>
      </c>
      <c r="C569">
        <v>26</v>
      </c>
      <c r="D569">
        <v>4639.3999999999996</v>
      </c>
    </row>
    <row r="570" spans="1:4" hidden="1">
      <c r="A570">
        <v>2001</v>
      </c>
      <c r="B570">
        <v>8</v>
      </c>
      <c r="C570">
        <v>27</v>
      </c>
      <c r="D570">
        <v>4639.3999999999996</v>
      </c>
    </row>
    <row r="571" spans="1:4" hidden="1">
      <c r="A571">
        <v>2001</v>
      </c>
      <c r="B571">
        <v>8</v>
      </c>
      <c r="C571">
        <v>28</v>
      </c>
      <c r="D571">
        <v>4639.3999999999996</v>
      </c>
    </row>
    <row r="572" spans="1:4" hidden="1">
      <c r="A572">
        <v>2001</v>
      </c>
      <c r="B572">
        <v>8</v>
      </c>
      <c r="C572">
        <v>29</v>
      </c>
      <c r="D572">
        <v>4639.3999999999996</v>
      </c>
    </row>
    <row r="573" spans="1:4" hidden="1">
      <c r="A573">
        <v>2001</v>
      </c>
      <c r="B573">
        <v>8</v>
      </c>
      <c r="C573">
        <v>30</v>
      </c>
      <c r="D573">
        <v>4639.3999999999996</v>
      </c>
    </row>
    <row r="574" spans="1:4" hidden="1">
      <c r="A574">
        <v>2001</v>
      </c>
      <c r="B574">
        <v>8</v>
      </c>
      <c r="C574">
        <v>31</v>
      </c>
      <c r="D574">
        <v>4639.3999999999996</v>
      </c>
    </row>
    <row r="575" spans="1:4" hidden="1">
      <c r="A575">
        <v>2001</v>
      </c>
      <c r="B575">
        <v>9</v>
      </c>
      <c r="C575">
        <v>1</v>
      </c>
      <c r="D575">
        <v>4639.3999999999996</v>
      </c>
    </row>
    <row r="576" spans="1:4" hidden="1">
      <c r="A576">
        <v>2001</v>
      </c>
      <c r="B576">
        <v>9</v>
      </c>
      <c r="C576">
        <v>2</v>
      </c>
      <c r="D576">
        <v>4638.8</v>
      </c>
    </row>
    <row r="577" spans="1:4" hidden="1">
      <c r="A577">
        <v>2001</v>
      </c>
      <c r="B577">
        <v>9</v>
      </c>
      <c r="C577">
        <v>3</v>
      </c>
      <c r="D577">
        <v>4638.2</v>
      </c>
    </row>
    <row r="578" spans="1:4" hidden="1">
      <c r="A578">
        <v>2001</v>
      </c>
      <c r="B578">
        <v>9</v>
      </c>
      <c r="C578">
        <v>4</v>
      </c>
      <c r="D578">
        <v>4638.3</v>
      </c>
    </row>
    <row r="579" spans="1:4" hidden="1">
      <c r="A579">
        <v>2001</v>
      </c>
      <c r="B579">
        <v>9</v>
      </c>
      <c r="C579">
        <v>5</v>
      </c>
      <c r="D579">
        <v>4638.3</v>
      </c>
    </row>
    <row r="580" spans="1:4" hidden="1">
      <c r="A580">
        <v>2001</v>
      </c>
      <c r="B580">
        <v>9</v>
      </c>
      <c r="C580">
        <v>6</v>
      </c>
      <c r="D580">
        <v>4638.3999999999996</v>
      </c>
    </row>
    <row r="581" spans="1:4" hidden="1">
      <c r="A581">
        <v>2001</v>
      </c>
      <c r="B581">
        <v>9</v>
      </c>
      <c r="C581">
        <v>7</v>
      </c>
      <c r="D581">
        <v>4638.3999999999996</v>
      </c>
    </row>
    <row r="582" spans="1:4" hidden="1">
      <c r="A582">
        <v>2001</v>
      </c>
      <c r="B582">
        <v>9</v>
      </c>
      <c r="C582">
        <v>8</v>
      </c>
      <c r="D582">
        <v>4638.5</v>
      </c>
    </row>
    <row r="583" spans="1:4" hidden="1">
      <c r="A583">
        <v>2001</v>
      </c>
      <c r="B583">
        <v>9</v>
      </c>
      <c r="C583">
        <v>9</v>
      </c>
      <c r="D583">
        <v>4638.5</v>
      </c>
    </row>
    <row r="584" spans="1:4" hidden="1">
      <c r="A584">
        <v>2001</v>
      </c>
      <c r="B584">
        <v>9</v>
      </c>
      <c r="C584">
        <v>10</v>
      </c>
      <c r="D584">
        <v>4638.6000000000004</v>
      </c>
    </row>
    <row r="585" spans="1:4" hidden="1">
      <c r="A585">
        <v>2001</v>
      </c>
      <c r="B585">
        <v>9</v>
      </c>
      <c r="C585">
        <v>11</v>
      </c>
      <c r="D585">
        <v>4638.6000000000004</v>
      </c>
    </row>
    <row r="586" spans="1:4" hidden="1">
      <c r="A586">
        <v>2001</v>
      </c>
      <c r="B586">
        <v>9</v>
      </c>
      <c r="C586">
        <v>12</v>
      </c>
      <c r="D586">
        <v>4638.7</v>
      </c>
    </row>
    <row r="587" spans="1:4" hidden="1">
      <c r="A587">
        <v>2001</v>
      </c>
      <c r="B587">
        <v>9</v>
      </c>
      <c r="C587">
        <v>13</v>
      </c>
      <c r="D587">
        <v>4638.8</v>
      </c>
    </row>
    <row r="588" spans="1:4" hidden="1">
      <c r="A588">
        <v>2001</v>
      </c>
      <c r="B588">
        <v>9</v>
      </c>
      <c r="C588">
        <v>14</v>
      </c>
      <c r="D588">
        <v>4638.8</v>
      </c>
    </row>
    <row r="589" spans="1:4" hidden="1">
      <c r="A589">
        <v>2001</v>
      </c>
      <c r="B589">
        <v>9</v>
      </c>
      <c r="C589">
        <v>15</v>
      </c>
      <c r="D589">
        <v>4638.8999999999996</v>
      </c>
    </row>
    <row r="590" spans="1:4" hidden="1">
      <c r="A590">
        <v>2001</v>
      </c>
      <c r="B590">
        <v>9</v>
      </c>
      <c r="C590">
        <v>16</v>
      </c>
      <c r="D590">
        <v>4638.8999999999996</v>
      </c>
    </row>
    <row r="591" spans="1:4" hidden="1">
      <c r="A591">
        <v>2001</v>
      </c>
      <c r="B591">
        <v>9</v>
      </c>
      <c r="C591">
        <v>17</v>
      </c>
      <c r="D591">
        <v>4639</v>
      </c>
    </row>
    <row r="592" spans="1:4" hidden="1">
      <c r="A592">
        <v>2001</v>
      </c>
      <c r="B592">
        <v>9</v>
      </c>
      <c r="C592">
        <v>18</v>
      </c>
      <c r="D592">
        <v>4639</v>
      </c>
    </row>
    <row r="593" spans="1:4" hidden="1">
      <c r="A593">
        <v>2001</v>
      </c>
      <c r="B593">
        <v>9</v>
      </c>
      <c r="C593">
        <v>19</v>
      </c>
      <c r="D593">
        <v>4639.1000000000004</v>
      </c>
    </row>
    <row r="594" spans="1:4" hidden="1">
      <c r="A594">
        <v>2001</v>
      </c>
      <c r="B594">
        <v>9</v>
      </c>
      <c r="C594">
        <v>20</v>
      </c>
      <c r="D594">
        <v>4639.1000000000004</v>
      </c>
    </row>
    <row r="595" spans="1:4" hidden="1">
      <c r="A595">
        <v>2001</v>
      </c>
      <c r="B595">
        <v>9</v>
      </c>
      <c r="C595">
        <v>21</v>
      </c>
      <c r="D595">
        <v>4639.2</v>
      </c>
    </row>
    <row r="596" spans="1:4" hidden="1">
      <c r="A596">
        <v>2001</v>
      </c>
      <c r="B596">
        <v>9</v>
      </c>
      <c r="C596">
        <v>22</v>
      </c>
      <c r="D596">
        <v>4639.2</v>
      </c>
    </row>
    <row r="597" spans="1:4" hidden="1">
      <c r="A597">
        <v>2001</v>
      </c>
      <c r="B597">
        <v>9</v>
      </c>
      <c r="C597">
        <v>23</v>
      </c>
      <c r="D597">
        <v>4639.2</v>
      </c>
    </row>
    <row r="598" spans="1:4" hidden="1">
      <c r="A598">
        <v>2001</v>
      </c>
      <c r="B598">
        <v>9</v>
      </c>
      <c r="C598">
        <v>24</v>
      </c>
      <c r="D598">
        <v>4639.2</v>
      </c>
    </row>
    <row r="599" spans="1:4" hidden="1">
      <c r="A599">
        <v>2001</v>
      </c>
      <c r="B599">
        <v>9</v>
      </c>
      <c r="C599">
        <v>25</v>
      </c>
      <c r="D599">
        <v>4639.2</v>
      </c>
    </row>
    <row r="600" spans="1:4" hidden="1">
      <c r="A600">
        <v>2001</v>
      </c>
      <c r="B600">
        <v>9</v>
      </c>
      <c r="C600">
        <v>26</v>
      </c>
      <c r="D600">
        <v>4639.2</v>
      </c>
    </row>
    <row r="601" spans="1:4" hidden="1">
      <c r="A601">
        <v>2001</v>
      </c>
      <c r="B601">
        <v>9</v>
      </c>
      <c r="C601">
        <v>27</v>
      </c>
      <c r="D601">
        <v>4639.2</v>
      </c>
    </row>
    <row r="602" spans="1:4" hidden="1">
      <c r="A602">
        <v>2001</v>
      </c>
      <c r="B602">
        <v>9</v>
      </c>
      <c r="C602">
        <v>28</v>
      </c>
      <c r="D602">
        <v>4639.2</v>
      </c>
    </row>
    <row r="603" spans="1:4" hidden="1">
      <c r="A603">
        <v>2001</v>
      </c>
      <c r="B603">
        <v>9</v>
      </c>
      <c r="C603">
        <v>29</v>
      </c>
      <c r="D603">
        <v>4639.2</v>
      </c>
    </row>
    <row r="604" spans="1:4" hidden="1">
      <c r="A604">
        <v>2001</v>
      </c>
      <c r="B604">
        <v>9</v>
      </c>
      <c r="C604">
        <v>30</v>
      </c>
      <c r="D604">
        <v>4639.2</v>
      </c>
    </row>
    <row r="605" spans="1:4" hidden="1">
      <c r="A605">
        <v>2002</v>
      </c>
      <c r="B605">
        <v>5</v>
      </c>
      <c r="C605">
        <v>1</v>
      </c>
      <c r="D605">
        <v>4672.5</v>
      </c>
    </row>
    <row r="606" spans="1:4" hidden="1">
      <c r="A606">
        <v>2002</v>
      </c>
      <c r="B606">
        <v>5</v>
      </c>
      <c r="C606">
        <v>2</v>
      </c>
      <c r="D606">
        <v>4672.5</v>
      </c>
    </row>
    <row r="607" spans="1:4" hidden="1">
      <c r="A607">
        <v>2002</v>
      </c>
      <c r="B607">
        <v>5</v>
      </c>
      <c r="C607">
        <v>3</v>
      </c>
      <c r="D607">
        <v>4672.5</v>
      </c>
    </row>
    <row r="608" spans="1:4" hidden="1">
      <c r="A608">
        <v>2002</v>
      </c>
      <c r="B608">
        <v>5</v>
      </c>
      <c r="C608">
        <v>4</v>
      </c>
      <c r="D608">
        <v>4672.5</v>
      </c>
    </row>
    <row r="609" spans="1:4" hidden="1">
      <c r="A609">
        <v>2002</v>
      </c>
      <c r="B609">
        <v>5</v>
      </c>
      <c r="C609">
        <v>5</v>
      </c>
      <c r="D609">
        <v>4672.5</v>
      </c>
    </row>
    <row r="610" spans="1:4" hidden="1">
      <c r="A610">
        <v>2002</v>
      </c>
      <c r="B610">
        <v>5</v>
      </c>
      <c r="C610">
        <v>6</v>
      </c>
      <c r="D610">
        <v>4672.5</v>
      </c>
    </row>
    <row r="611" spans="1:4" hidden="1">
      <c r="A611">
        <v>2002</v>
      </c>
      <c r="B611">
        <v>5</v>
      </c>
      <c r="C611">
        <v>7</v>
      </c>
      <c r="D611">
        <v>4672.5</v>
      </c>
    </row>
    <row r="612" spans="1:4" hidden="1">
      <c r="A612">
        <v>2002</v>
      </c>
      <c r="B612">
        <v>5</v>
      </c>
      <c r="C612">
        <v>8</v>
      </c>
      <c r="D612">
        <v>4672.5</v>
      </c>
    </row>
    <row r="613" spans="1:4" hidden="1">
      <c r="A613">
        <v>2002</v>
      </c>
      <c r="B613">
        <v>5</v>
      </c>
      <c r="C613">
        <v>9</v>
      </c>
      <c r="D613">
        <v>4672.5</v>
      </c>
    </row>
    <row r="614" spans="1:4" hidden="1">
      <c r="A614">
        <v>2002</v>
      </c>
      <c r="B614">
        <v>5</v>
      </c>
      <c r="C614">
        <v>10</v>
      </c>
      <c r="D614">
        <v>4672.5</v>
      </c>
    </row>
    <row r="615" spans="1:4" hidden="1">
      <c r="A615">
        <v>2002</v>
      </c>
      <c r="B615">
        <v>5</v>
      </c>
      <c r="C615">
        <v>11</v>
      </c>
      <c r="D615">
        <v>4672.5</v>
      </c>
    </row>
    <row r="616" spans="1:4" hidden="1">
      <c r="A616">
        <v>2002</v>
      </c>
      <c r="B616">
        <v>5</v>
      </c>
      <c r="C616">
        <v>12</v>
      </c>
      <c r="D616">
        <v>4672.5</v>
      </c>
    </row>
    <row r="617" spans="1:4" hidden="1">
      <c r="A617">
        <v>2002</v>
      </c>
      <c r="B617">
        <v>5</v>
      </c>
      <c r="C617">
        <v>13</v>
      </c>
      <c r="D617">
        <v>4672.5</v>
      </c>
    </row>
    <row r="618" spans="1:4" hidden="1">
      <c r="A618">
        <v>2002</v>
      </c>
      <c r="B618">
        <v>5</v>
      </c>
      <c r="C618">
        <v>14</v>
      </c>
      <c r="D618">
        <v>4672.5</v>
      </c>
    </row>
    <row r="619" spans="1:4" hidden="1">
      <c r="A619">
        <v>2002</v>
      </c>
      <c r="B619">
        <v>5</v>
      </c>
      <c r="C619">
        <v>15</v>
      </c>
      <c r="D619">
        <v>4672.5</v>
      </c>
    </row>
    <row r="620" spans="1:4" hidden="1">
      <c r="A620">
        <v>2002</v>
      </c>
      <c r="B620">
        <v>5</v>
      </c>
      <c r="C620">
        <v>16</v>
      </c>
      <c r="D620">
        <v>4672.5</v>
      </c>
    </row>
    <row r="621" spans="1:4" hidden="1">
      <c r="A621">
        <v>2002</v>
      </c>
      <c r="B621">
        <v>5</v>
      </c>
      <c r="C621">
        <v>17</v>
      </c>
      <c r="D621">
        <v>4672.5</v>
      </c>
    </row>
    <row r="622" spans="1:4" hidden="1">
      <c r="A622">
        <v>2002</v>
      </c>
      <c r="B622">
        <v>5</v>
      </c>
      <c r="C622">
        <v>18</v>
      </c>
      <c r="D622">
        <v>4672.5</v>
      </c>
    </row>
    <row r="623" spans="1:4" hidden="1">
      <c r="A623">
        <v>2002</v>
      </c>
      <c r="B623">
        <v>5</v>
      </c>
      <c r="C623">
        <v>19</v>
      </c>
      <c r="D623">
        <v>4672.5</v>
      </c>
    </row>
    <row r="624" spans="1:4" hidden="1">
      <c r="A624">
        <v>2002</v>
      </c>
      <c r="B624">
        <v>5</v>
      </c>
      <c r="C624">
        <v>20</v>
      </c>
      <c r="D624">
        <v>4672.5</v>
      </c>
    </row>
    <row r="625" spans="1:4" hidden="1">
      <c r="A625">
        <v>2002</v>
      </c>
      <c r="B625">
        <v>5</v>
      </c>
      <c r="C625">
        <v>21</v>
      </c>
      <c r="D625">
        <v>4672.5</v>
      </c>
    </row>
    <row r="626" spans="1:4" hidden="1">
      <c r="A626">
        <v>2002</v>
      </c>
      <c r="B626">
        <v>5</v>
      </c>
      <c r="C626">
        <v>22</v>
      </c>
      <c r="D626">
        <v>4672.5</v>
      </c>
    </row>
    <row r="627" spans="1:4" hidden="1">
      <c r="A627">
        <v>2002</v>
      </c>
      <c r="B627">
        <v>5</v>
      </c>
      <c r="C627">
        <v>23</v>
      </c>
      <c r="D627">
        <v>4672.5</v>
      </c>
    </row>
    <row r="628" spans="1:4" hidden="1">
      <c r="A628">
        <v>2002</v>
      </c>
      <c r="B628">
        <v>5</v>
      </c>
      <c r="C628">
        <v>24</v>
      </c>
      <c r="D628">
        <v>4672.5</v>
      </c>
    </row>
    <row r="629" spans="1:4" hidden="1">
      <c r="A629">
        <v>2002</v>
      </c>
      <c r="B629">
        <v>5</v>
      </c>
      <c r="C629">
        <v>25</v>
      </c>
      <c r="D629">
        <v>4672.5</v>
      </c>
    </row>
    <row r="630" spans="1:4" hidden="1">
      <c r="A630">
        <v>2002</v>
      </c>
      <c r="B630">
        <v>5</v>
      </c>
      <c r="C630">
        <v>26</v>
      </c>
      <c r="D630">
        <v>4672.5</v>
      </c>
    </row>
    <row r="631" spans="1:4" hidden="1">
      <c r="A631">
        <v>2002</v>
      </c>
      <c r="B631">
        <v>5</v>
      </c>
      <c r="C631">
        <v>27</v>
      </c>
      <c r="D631">
        <v>4672.5</v>
      </c>
    </row>
    <row r="632" spans="1:4" hidden="1">
      <c r="A632">
        <v>2002</v>
      </c>
      <c r="B632">
        <v>5</v>
      </c>
      <c r="C632">
        <v>28</v>
      </c>
      <c r="D632">
        <v>4672.5</v>
      </c>
    </row>
    <row r="633" spans="1:4" hidden="1">
      <c r="A633">
        <v>2002</v>
      </c>
      <c r="B633">
        <v>5</v>
      </c>
      <c r="C633">
        <v>29</v>
      </c>
      <c r="D633">
        <v>4672.5</v>
      </c>
    </row>
    <row r="634" spans="1:4" hidden="1">
      <c r="A634">
        <v>2002</v>
      </c>
      <c r="B634">
        <v>5</v>
      </c>
      <c r="C634">
        <v>30</v>
      </c>
      <c r="D634">
        <v>4672.5</v>
      </c>
    </row>
    <row r="635" spans="1:4" hidden="1">
      <c r="A635">
        <v>2002</v>
      </c>
      <c r="B635">
        <v>5</v>
      </c>
      <c r="C635">
        <v>31</v>
      </c>
      <c r="D635">
        <v>4672.5</v>
      </c>
    </row>
    <row r="636" spans="1:4" hidden="1">
      <c r="A636">
        <v>2002</v>
      </c>
      <c r="B636">
        <v>6</v>
      </c>
      <c r="C636">
        <v>1</v>
      </c>
      <c r="D636">
        <v>4672.5</v>
      </c>
    </row>
    <row r="637" spans="1:4" hidden="1">
      <c r="A637">
        <v>2002</v>
      </c>
      <c r="B637">
        <v>6</v>
      </c>
      <c r="C637">
        <v>2</v>
      </c>
      <c r="D637">
        <v>4672.5</v>
      </c>
    </row>
    <row r="638" spans="1:4" hidden="1">
      <c r="A638">
        <v>2002</v>
      </c>
      <c r="B638">
        <v>6</v>
      </c>
      <c r="C638">
        <v>3</v>
      </c>
      <c r="D638">
        <v>4672.5</v>
      </c>
    </row>
    <row r="639" spans="1:4" hidden="1">
      <c r="A639">
        <v>2002</v>
      </c>
      <c r="B639">
        <v>6</v>
      </c>
      <c r="C639">
        <v>4</v>
      </c>
      <c r="D639">
        <v>4672.5</v>
      </c>
    </row>
    <row r="640" spans="1:4" hidden="1">
      <c r="A640">
        <v>2002</v>
      </c>
      <c r="B640">
        <v>6</v>
      </c>
      <c r="C640">
        <v>5</v>
      </c>
      <c r="D640">
        <v>4672.5</v>
      </c>
    </row>
    <row r="641" spans="1:4" hidden="1">
      <c r="A641">
        <v>2002</v>
      </c>
      <c r="B641">
        <v>6</v>
      </c>
      <c r="C641">
        <v>6</v>
      </c>
      <c r="D641">
        <v>4672.5</v>
      </c>
    </row>
    <row r="642" spans="1:4" hidden="1">
      <c r="A642">
        <v>2002</v>
      </c>
      <c r="B642">
        <v>6</v>
      </c>
      <c r="C642">
        <v>7</v>
      </c>
      <c r="D642">
        <v>4672.5</v>
      </c>
    </row>
    <row r="643" spans="1:4" hidden="1">
      <c r="A643">
        <v>2002</v>
      </c>
      <c r="B643">
        <v>6</v>
      </c>
      <c r="C643">
        <v>8</v>
      </c>
      <c r="D643">
        <v>4672.5</v>
      </c>
    </row>
    <row r="644" spans="1:4" hidden="1">
      <c r="A644">
        <v>2002</v>
      </c>
      <c r="B644">
        <v>6</v>
      </c>
      <c r="C644">
        <v>9</v>
      </c>
      <c r="D644">
        <v>4672.5</v>
      </c>
    </row>
    <row r="645" spans="1:4" hidden="1">
      <c r="A645">
        <v>2002</v>
      </c>
      <c r="B645">
        <v>6</v>
      </c>
      <c r="C645">
        <v>10</v>
      </c>
      <c r="D645">
        <v>4672.5</v>
      </c>
    </row>
    <row r="646" spans="1:4" hidden="1">
      <c r="A646">
        <v>2002</v>
      </c>
      <c r="B646">
        <v>6</v>
      </c>
      <c r="C646">
        <v>11</v>
      </c>
      <c r="D646">
        <v>4672.5</v>
      </c>
    </row>
    <row r="647" spans="1:4" hidden="1">
      <c r="A647">
        <v>2002</v>
      </c>
      <c r="B647">
        <v>6</v>
      </c>
      <c r="C647">
        <v>12</v>
      </c>
      <c r="D647">
        <v>4672.5</v>
      </c>
    </row>
    <row r="648" spans="1:4" hidden="1">
      <c r="A648">
        <v>2002</v>
      </c>
      <c r="B648">
        <v>6</v>
      </c>
      <c r="C648">
        <v>13</v>
      </c>
      <c r="D648">
        <v>4672.5</v>
      </c>
    </row>
    <row r="649" spans="1:4" hidden="1">
      <c r="A649">
        <v>2002</v>
      </c>
      <c r="B649">
        <v>6</v>
      </c>
      <c r="C649">
        <v>14</v>
      </c>
      <c r="D649">
        <v>4672.5</v>
      </c>
    </row>
    <row r="650" spans="1:4" hidden="1">
      <c r="A650">
        <v>2002</v>
      </c>
      <c r="B650">
        <v>6</v>
      </c>
      <c r="C650">
        <v>15</v>
      </c>
      <c r="D650">
        <v>4672.5</v>
      </c>
    </row>
    <row r="651" spans="1:4" hidden="1">
      <c r="A651">
        <v>2002</v>
      </c>
      <c r="B651">
        <v>6</v>
      </c>
      <c r="C651">
        <v>16</v>
      </c>
      <c r="D651">
        <v>4664.3999999999996</v>
      </c>
    </row>
    <row r="652" spans="1:4" hidden="1">
      <c r="A652">
        <v>2002</v>
      </c>
      <c r="B652">
        <v>6</v>
      </c>
      <c r="C652">
        <v>17</v>
      </c>
      <c r="D652">
        <v>4663.3</v>
      </c>
    </row>
    <row r="653" spans="1:4" hidden="1">
      <c r="A653">
        <v>2002</v>
      </c>
      <c r="B653">
        <v>6</v>
      </c>
      <c r="C653">
        <v>18</v>
      </c>
      <c r="D653">
        <v>4662.3</v>
      </c>
    </row>
    <row r="654" spans="1:4" hidden="1">
      <c r="A654">
        <v>2002</v>
      </c>
      <c r="B654">
        <v>6</v>
      </c>
      <c r="C654">
        <v>19</v>
      </c>
      <c r="D654">
        <v>4661.2</v>
      </c>
    </row>
    <row r="655" spans="1:4" hidden="1">
      <c r="A655">
        <v>2002</v>
      </c>
      <c r="B655">
        <v>6</v>
      </c>
      <c r="C655">
        <v>20</v>
      </c>
      <c r="D655">
        <v>4660.1000000000004</v>
      </c>
    </row>
    <row r="656" spans="1:4" hidden="1">
      <c r="A656">
        <v>2002</v>
      </c>
      <c r="B656">
        <v>6</v>
      </c>
      <c r="C656">
        <v>21</v>
      </c>
      <c r="D656">
        <v>4659.1000000000004</v>
      </c>
    </row>
    <row r="657" spans="1:4" hidden="1">
      <c r="A657">
        <v>2002</v>
      </c>
      <c r="B657">
        <v>6</v>
      </c>
      <c r="C657">
        <v>22</v>
      </c>
      <c r="D657">
        <v>4670.8</v>
      </c>
    </row>
    <row r="658" spans="1:4" hidden="1">
      <c r="A658">
        <v>2002</v>
      </c>
      <c r="B658">
        <v>6</v>
      </c>
      <c r="C658">
        <v>23</v>
      </c>
      <c r="D658">
        <v>4670.5</v>
      </c>
    </row>
    <row r="659" spans="1:4" hidden="1">
      <c r="A659">
        <v>2002</v>
      </c>
      <c r="B659">
        <v>6</v>
      </c>
      <c r="C659">
        <v>24</v>
      </c>
      <c r="D659">
        <v>4670.3</v>
      </c>
    </row>
    <row r="660" spans="1:4" hidden="1">
      <c r="A660">
        <v>2002</v>
      </c>
      <c r="B660">
        <v>6</v>
      </c>
      <c r="C660">
        <v>25</v>
      </c>
      <c r="D660">
        <v>4670</v>
      </c>
    </row>
    <row r="661" spans="1:4" hidden="1">
      <c r="A661">
        <v>2002</v>
      </c>
      <c r="B661">
        <v>6</v>
      </c>
      <c r="C661">
        <v>26</v>
      </c>
      <c r="D661">
        <v>4669.8</v>
      </c>
    </row>
    <row r="662" spans="1:4" hidden="1">
      <c r="A662">
        <v>2002</v>
      </c>
      <c r="B662">
        <v>6</v>
      </c>
      <c r="C662">
        <v>27</v>
      </c>
      <c r="D662">
        <v>4669.5</v>
      </c>
    </row>
    <row r="663" spans="1:4" hidden="1">
      <c r="A663">
        <v>2002</v>
      </c>
      <c r="B663">
        <v>6</v>
      </c>
      <c r="C663">
        <v>28</v>
      </c>
      <c r="D663">
        <v>4669.2</v>
      </c>
    </row>
    <row r="664" spans="1:4" hidden="1">
      <c r="A664">
        <v>2002</v>
      </c>
      <c r="B664">
        <v>6</v>
      </c>
      <c r="C664">
        <v>29</v>
      </c>
      <c r="D664">
        <v>4669</v>
      </c>
    </row>
    <row r="665" spans="1:4" hidden="1">
      <c r="A665">
        <v>2002</v>
      </c>
      <c r="B665">
        <v>6</v>
      </c>
      <c r="C665">
        <v>30</v>
      </c>
      <c r="D665">
        <v>4668.7</v>
      </c>
    </row>
    <row r="666" spans="1:4" hidden="1">
      <c r="A666">
        <v>2002</v>
      </c>
      <c r="B666">
        <v>7</v>
      </c>
      <c r="C666">
        <v>1</v>
      </c>
      <c r="D666">
        <v>4668.3</v>
      </c>
    </row>
    <row r="667" spans="1:4" hidden="1">
      <c r="A667">
        <v>2002</v>
      </c>
      <c r="B667">
        <v>7</v>
      </c>
      <c r="C667">
        <v>2</v>
      </c>
      <c r="D667">
        <v>4667.8</v>
      </c>
    </row>
    <row r="668" spans="1:4" hidden="1">
      <c r="A668">
        <v>2002</v>
      </c>
      <c r="B668">
        <v>7</v>
      </c>
      <c r="C668">
        <v>3</v>
      </c>
      <c r="D668">
        <v>4667.3999999999996</v>
      </c>
    </row>
    <row r="669" spans="1:4" hidden="1">
      <c r="A669">
        <v>2002</v>
      </c>
      <c r="B669">
        <v>7</v>
      </c>
      <c r="C669">
        <v>4</v>
      </c>
      <c r="D669">
        <v>4666.8999999999996</v>
      </c>
    </row>
    <row r="670" spans="1:4" hidden="1">
      <c r="A670">
        <v>2002</v>
      </c>
      <c r="B670">
        <v>7</v>
      </c>
      <c r="C670">
        <v>5</v>
      </c>
      <c r="D670">
        <v>4666.5</v>
      </c>
    </row>
    <row r="671" spans="1:4" hidden="1">
      <c r="A671">
        <v>2002</v>
      </c>
      <c r="B671">
        <v>7</v>
      </c>
      <c r="C671">
        <v>6</v>
      </c>
      <c r="D671">
        <v>4666</v>
      </c>
    </row>
    <row r="672" spans="1:4" hidden="1">
      <c r="A672">
        <v>2002</v>
      </c>
      <c r="B672">
        <v>7</v>
      </c>
      <c r="C672">
        <v>7</v>
      </c>
      <c r="D672">
        <v>4665.6000000000004</v>
      </c>
    </row>
    <row r="673" spans="1:4" hidden="1">
      <c r="A673">
        <v>2002</v>
      </c>
      <c r="B673">
        <v>7</v>
      </c>
      <c r="C673">
        <v>8</v>
      </c>
      <c r="D673">
        <v>4665.2</v>
      </c>
    </row>
    <row r="674" spans="1:4" hidden="1">
      <c r="A674">
        <v>2002</v>
      </c>
      <c r="B674">
        <v>7</v>
      </c>
      <c r="C674">
        <v>9</v>
      </c>
      <c r="D674">
        <v>4664.8</v>
      </c>
    </row>
    <row r="675" spans="1:4" hidden="1">
      <c r="A675">
        <v>2002</v>
      </c>
      <c r="B675">
        <v>7</v>
      </c>
      <c r="C675">
        <v>10</v>
      </c>
      <c r="D675">
        <v>4664.3999999999996</v>
      </c>
    </row>
    <row r="676" spans="1:4" hidden="1">
      <c r="A676">
        <v>2002</v>
      </c>
      <c r="B676">
        <v>7</v>
      </c>
      <c r="C676">
        <v>11</v>
      </c>
      <c r="D676">
        <v>4664</v>
      </c>
    </row>
    <row r="677" spans="1:4" hidden="1">
      <c r="A677">
        <v>2002</v>
      </c>
      <c r="B677">
        <v>7</v>
      </c>
      <c r="C677">
        <v>12</v>
      </c>
      <c r="D677">
        <v>4663.5</v>
      </c>
    </row>
    <row r="678" spans="1:4" hidden="1">
      <c r="A678">
        <v>2002</v>
      </c>
      <c r="B678">
        <v>7</v>
      </c>
      <c r="C678">
        <v>13</v>
      </c>
      <c r="D678">
        <v>4663.1000000000004</v>
      </c>
    </row>
    <row r="679" spans="1:4" hidden="1">
      <c r="A679">
        <v>2002</v>
      </c>
      <c r="B679">
        <v>7</v>
      </c>
      <c r="C679">
        <v>14</v>
      </c>
      <c r="D679">
        <v>4662.7</v>
      </c>
    </row>
    <row r="680" spans="1:4" hidden="1">
      <c r="A680">
        <v>2002</v>
      </c>
      <c r="B680">
        <v>7</v>
      </c>
      <c r="C680">
        <v>15</v>
      </c>
      <c r="D680">
        <v>4662.3</v>
      </c>
    </row>
    <row r="681" spans="1:4" hidden="1">
      <c r="A681">
        <v>2002</v>
      </c>
      <c r="B681">
        <v>7</v>
      </c>
      <c r="C681">
        <v>16</v>
      </c>
      <c r="D681">
        <v>4661.8</v>
      </c>
    </row>
    <row r="682" spans="1:4" hidden="1">
      <c r="A682">
        <v>2002</v>
      </c>
      <c r="B682">
        <v>7</v>
      </c>
      <c r="C682">
        <v>17</v>
      </c>
      <c r="D682">
        <v>4661.3999999999996</v>
      </c>
    </row>
    <row r="683" spans="1:4" hidden="1">
      <c r="A683">
        <v>2002</v>
      </c>
      <c r="B683">
        <v>7</v>
      </c>
      <c r="C683">
        <v>18</v>
      </c>
      <c r="D683">
        <v>4661</v>
      </c>
    </row>
    <row r="684" spans="1:4" hidden="1">
      <c r="A684">
        <v>2002</v>
      </c>
      <c r="B684">
        <v>7</v>
      </c>
      <c r="C684">
        <v>19</v>
      </c>
      <c r="D684">
        <v>4660.5</v>
      </c>
    </row>
    <row r="685" spans="1:4" hidden="1">
      <c r="A685">
        <v>2002</v>
      </c>
      <c r="B685">
        <v>7</v>
      </c>
      <c r="C685">
        <v>20</v>
      </c>
      <c r="D685">
        <v>4660.1000000000004</v>
      </c>
    </row>
    <row r="686" spans="1:4" hidden="1">
      <c r="A686">
        <v>2002</v>
      </c>
      <c r="B686">
        <v>7</v>
      </c>
      <c r="C686">
        <v>21</v>
      </c>
      <c r="D686">
        <v>4659.7</v>
      </c>
    </row>
    <row r="687" spans="1:4" hidden="1">
      <c r="A687">
        <v>2002</v>
      </c>
      <c r="B687">
        <v>7</v>
      </c>
      <c r="C687">
        <v>22</v>
      </c>
      <c r="D687">
        <v>4659.2</v>
      </c>
    </row>
    <row r="688" spans="1:4" hidden="1">
      <c r="A688">
        <v>2002</v>
      </c>
      <c r="B688">
        <v>7</v>
      </c>
      <c r="C688">
        <v>23</v>
      </c>
      <c r="D688">
        <v>4658.8</v>
      </c>
    </row>
    <row r="689" spans="1:4" hidden="1">
      <c r="A689">
        <v>2002</v>
      </c>
      <c r="B689">
        <v>7</v>
      </c>
      <c r="C689">
        <v>24</v>
      </c>
      <c r="D689">
        <v>4658.3999999999996</v>
      </c>
    </row>
    <row r="690" spans="1:4" hidden="1">
      <c r="A690">
        <v>2002</v>
      </c>
      <c r="B690">
        <v>7</v>
      </c>
      <c r="C690">
        <v>25</v>
      </c>
      <c r="D690">
        <v>4657.8999999999996</v>
      </c>
    </row>
    <row r="691" spans="1:4" hidden="1">
      <c r="A691">
        <v>2002</v>
      </c>
      <c r="B691">
        <v>7</v>
      </c>
      <c r="C691">
        <v>26</v>
      </c>
      <c r="D691">
        <v>4657.5</v>
      </c>
    </row>
    <row r="692" spans="1:4" hidden="1">
      <c r="A692">
        <v>2002</v>
      </c>
      <c r="B692">
        <v>7</v>
      </c>
      <c r="C692">
        <v>27</v>
      </c>
      <c r="D692">
        <v>4657.1000000000004</v>
      </c>
    </row>
    <row r="693" spans="1:4" hidden="1">
      <c r="A693">
        <v>2002</v>
      </c>
      <c r="B693">
        <v>7</v>
      </c>
      <c r="C693">
        <v>28</v>
      </c>
      <c r="D693">
        <v>4656.7</v>
      </c>
    </row>
    <row r="694" spans="1:4" hidden="1">
      <c r="A694">
        <v>2002</v>
      </c>
      <c r="B694">
        <v>7</v>
      </c>
      <c r="C694">
        <v>29</v>
      </c>
      <c r="D694">
        <v>4656.2</v>
      </c>
    </row>
    <row r="695" spans="1:4" hidden="1">
      <c r="A695">
        <v>2002</v>
      </c>
      <c r="B695">
        <v>7</v>
      </c>
      <c r="C695">
        <v>30</v>
      </c>
      <c r="D695">
        <v>4655.8</v>
      </c>
    </row>
    <row r="696" spans="1:4" hidden="1">
      <c r="A696">
        <v>2002</v>
      </c>
      <c r="B696">
        <v>7</v>
      </c>
      <c r="C696">
        <v>31</v>
      </c>
      <c r="D696">
        <v>4655.3999999999996</v>
      </c>
    </row>
    <row r="697" spans="1:4" hidden="1">
      <c r="A697">
        <v>2002</v>
      </c>
      <c r="B697">
        <v>8</v>
      </c>
      <c r="C697">
        <v>1</v>
      </c>
      <c r="D697">
        <v>4655</v>
      </c>
    </row>
    <row r="698" spans="1:4" hidden="1">
      <c r="A698">
        <v>2002</v>
      </c>
      <c r="B698">
        <v>8</v>
      </c>
      <c r="C698">
        <v>2</v>
      </c>
      <c r="D698">
        <v>4654.6000000000004</v>
      </c>
    </row>
    <row r="699" spans="1:4" hidden="1">
      <c r="A699">
        <v>2002</v>
      </c>
      <c r="B699">
        <v>8</v>
      </c>
      <c r="C699">
        <v>3</v>
      </c>
      <c r="D699">
        <v>4654.1000000000004</v>
      </c>
    </row>
    <row r="700" spans="1:4" hidden="1">
      <c r="A700">
        <v>2002</v>
      </c>
      <c r="B700">
        <v>8</v>
      </c>
      <c r="C700">
        <v>4</v>
      </c>
      <c r="D700">
        <v>4653.7</v>
      </c>
    </row>
    <row r="701" spans="1:4" hidden="1">
      <c r="A701">
        <v>2002</v>
      </c>
      <c r="B701">
        <v>8</v>
      </c>
      <c r="C701">
        <v>5</v>
      </c>
      <c r="D701">
        <v>4653.3</v>
      </c>
    </row>
    <row r="702" spans="1:4" hidden="1">
      <c r="A702">
        <v>2002</v>
      </c>
      <c r="B702">
        <v>8</v>
      </c>
      <c r="C702">
        <v>6</v>
      </c>
      <c r="D702">
        <v>4652.8</v>
      </c>
    </row>
    <row r="703" spans="1:4" hidden="1">
      <c r="A703">
        <v>2002</v>
      </c>
      <c r="B703">
        <v>8</v>
      </c>
      <c r="C703">
        <v>7</v>
      </c>
      <c r="D703">
        <v>4652.3999999999996</v>
      </c>
    </row>
    <row r="704" spans="1:4" hidden="1">
      <c r="A704">
        <v>2002</v>
      </c>
      <c r="B704">
        <v>8</v>
      </c>
      <c r="C704">
        <v>8</v>
      </c>
      <c r="D704">
        <v>4651.8999999999996</v>
      </c>
    </row>
    <row r="705" spans="1:4" hidden="1">
      <c r="A705">
        <v>2002</v>
      </c>
      <c r="B705">
        <v>8</v>
      </c>
      <c r="C705">
        <v>9</v>
      </c>
      <c r="D705">
        <v>4651.5</v>
      </c>
    </row>
    <row r="706" spans="1:4" hidden="1">
      <c r="A706">
        <v>2002</v>
      </c>
      <c r="B706">
        <v>8</v>
      </c>
      <c r="C706">
        <v>10</v>
      </c>
      <c r="D706">
        <v>4651.1000000000004</v>
      </c>
    </row>
    <row r="707" spans="1:4" hidden="1">
      <c r="A707">
        <v>2002</v>
      </c>
      <c r="B707">
        <v>8</v>
      </c>
      <c r="C707">
        <v>11</v>
      </c>
      <c r="D707">
        <v>4650.6000000000004</v>
      </c>
    </row>
    <row r="708" spans="1:4" hidden="1">
      <c r="A708">
        <v>2002</v>
      </c>
      <c r="B708">
        <v>8</v>
      </c>
      <c r="C708">
        <v>12</v>
      </c>
      <c r="D708">
        <v>4650.2</v>
      </c>
    </row>
    <row r="709" spans="1:4" hidden="1">
      <c r="A709">
        <v>2002</v>
      </c>
      <c r="B709">
        <v>8</v>
      </c>
      <c r="C709">
        <v>13</v>
      </c>
      <c r="D709">
        <v>4649.8</v>
      </c>
    </row>
    <row r="710" spans="1:4" hidden="1">
      <c r="A710">
        <v>2002</v>
      </c>
      <c r="B710">
        <v>8</v>
      </c>
      <c r="C710">
        <v>14</v>
      </c>
      <c r="D710">
        <v>4648.3</v>
      </c>
    </row>
    <row r="711" spans="1:4" hidden="1">
      <c r="A711">
        <v>2002</v>
      </c>
      <c r="B711">
        <v>8</v>
      </c>
      <c r="C711">
        <v>15</v>
      </c>
      <c r="D711">
        <v>4648.8999999999996</v>
      </c>
    </row>
    <row r="712" spans="1:4" hidden="1">
      <c r="A712">
        <v>2002</v>
      </c>
      <c r="B712">
        <v>8</v>
      </c>
      <c r="C712">
        <v>16</v>
      </c>
      <c r="D712">
        <v>4648.5</v>
      </c>
    </row>
    <row r="713" spans="1:4" hidden="1">
      <c r="A713">
        <v>2002</v>
      </c>
      <c r="B713">
        <v>8</v>
      </c>
      <c r="C713">
        <v>17</v>
      </c>
      <c r="D713">
        <v>4648.1000000000004</v>
      </c>
    </row>
    <row r="714" spans="1:4" hidden="1">
      <c r="A714">
        <v>2002</v>
      </c>
      <c r="B714">
        <v>8</v>
      </c>
      <c r="C714">
        <v>18</v>
      </c>
      <c r="D714">
        <v>4647.2</v>
      </c>
    </row>
    <row r="715" spans="1:4" hidden="1">
      <c r="A715">
        <v>2002</v>
      </c>
      <c r="B715">
        <v>8</v>
      </c>
      <c r="C715">
        <v>19</v>
      </c>
      <c r="D715">
        <v>4646.8</v>
      </c>
    </row>
    <row r="716" spans="1:4" hidden="1">
      <c r="A716">
        <v>2002</v>
      </c>
      <c r="B716">
        <v>8</v>
      </c>
      <c r="C716">
        <v>20</v>
      </c>
      <c r="D716">
        <v>4646.3</v>
      </c>
    </row>
    <row r="717" spans="1:4" hidden="1">
      <c r="A717">
        <v>2002</v>
      </c>
      <c r="B717">
        <v>8</v>
      </c>
      <c r="C717">
        <v>21</v>
      </c>
      <c r="D717">
        <v>4645.8999999999996</v>
      </c>
    </row>
    <row r="718" spans="1:4" hidden="1">
      <c r="A718">
        <v>2002</v>
      </c>
      <c r="B718">
        <v>8</v>
      </c>
      <c r="C718">
        <v>22</v>
      </c>
      <c r="D718">
        <v>4645.5</v>
      </c>
    </row>
    <row r="719" spans="1:4" hidden="1">
      <c r="A719">
        <v>2002</v>
      </c>
      <c r="B719">
        <v>8</v>
      </c>
      <c r="C719">
        <v>23</v>
      </c>
      <c r="D719">
        <v>4645</v>
      </c>
    </row>
    <row r="720" spans="1:4" hidden="1">
      <c r="A720">
        <v>2002</v>
      </c>
      <c r="B720">
        <v>8</v>
      </c>
      <c r="C720">
        <v>24</v>
      </c>
      <c r="D720">
        <v>4644.6000000000004</v>
      </c>
    </row>
    <row r="721" spans="1:4" hidden="1">
      <c r="A721">
        <v>2002</v>
      </c>
      <c r="B721">
        <v>8</v>
      </c>
      <c r="C721">
        <v>25</v>
      </c>
      <c r="D721">
        <v>4644.2</v>
      </c>
    </row>
    <row r="722" spans="1:4" hidden="1">
      <c r="A722">
        <v>2002</v>
      </c>
      <c r="B722">
        <v>8</v>
      </c>
      <c r="C722">
        <v>26</v>
      </c>
      <c r="D722">
        <v>4643.8</v>
      </c>
    </row>
    <row r="723" spans="1:4" hidden="1">
      <c r="A723">
        <v>2002</v>
      </c>
      <c r="B723">
        <v>8</v>
      </c>
      <c r="C723">
        <v>27</v>
      </c>
      <c r="D723">
        <v>4643.5</v>
      </c>
    </row>
    <row r="724" spans="1:4" hidden="1">
      <c r="A724">
        <v>2002</v>
      </c>
      <c r="B724">
        <v>8</v>
      </c>
      <c r="C724">
        <v>28</v>
      </c>
      <c r="D724">
        <v>4643.1000000000004</v>
      </c>
    </row>
    <row r="725" spans="1:4" hidden="1">
      <c r="A725">
        <v>2002</v>
      </c>
      <c r="B725">
        <v>8</v>
      </c>
      <c r="C725">
        <v>29</v>
      </c>
      <c r="D725">
        <v>4642.7</v>
      </c>
    </row>
    <row r="726" spans="1:4" hidden="1">
      <c r="A726">
        <v>2002</v>
      </c>
      <c r="B726">
        <v>8</v>
      </c>
      <c r="C726">
        <v>30</v>
      </c>
      <c r="D726">
        <v>4642.3999999999996</v>
      </c>
    </row>
    <row r="727" spans="1:4" hidden="1">
      <c r="A727">
        <v>2002</v>
      </c>
      <c r="B727">
        <v>8</v>
      </c>
      <c r="C727">
        <v>31</v>
      </c>
      <c r="D727">
        <v>4642</v>
      </c>
    </row>
    <row r="728" spans="1:4" hidden="1">
      <c r="A728">
        <v>2002</v>
      </c>
      <c r="B728">
        <v>9</v>
      </c>
      <c r="C728">
        <v>1</v>
      </c>
      <c r="D728">
        <v>4641.6000000000004</v>
      </c>
    </row>
    <row r="729" spans="1:4" hidden="1">
      <c r="A729">
        <v>2002</v>
      </c>
      <c r="B729">
        <v>9</v>
      </c>
      <c r="C729">
        <v>2</v>
      </c>
      <c r="D729">
        <v>4641.2</v>
      </c>
    </row>
    <row r="730" spans="1:4" hidden="1">
      <c r="A730">
        <v>2002</v>
      </c>
      <c r="B730">
        <v>9</v>
      </c>
      <c r="C730">
        <v>3</v>
      </c>
      <c r="D730">
        <v>4640.8999999999996</v>
      </c>
    </row>
    <row r="731" spans="1:4" hidden="1">
      <c r="A731">
        <v>2002</v>
      </c>
      <c r="B731">
        <v>9</v>
      </c>
      <c r="C731">
        <v>4</v>
      </c>
      <c r="D731">
        <v>4640.5</v>
      </c>
    </row>
    <row r="732" spans="1:4" hidden="1">
      <c r="A732">
        <v>2002</v>
      </c>
      <c r="B732">
        <v>9</v>
      </c>
      <c r="C732">
        <v>5</v>
      </c>
      <c r="D732">
        <v>4640.1000000000004</v>
      </c>
    </row>
    <row r="733" spans="1:4" hidden="1">
      <c r="A733">
        <v>2002</v>
      </c>
      <c r="B733">
        <v>9</v>
      </c>
      <c r="C733">
        <v>6</v>
      </c>
      <c r="D733">
        <v>4639.8</v>
      </c>
    </row>
    <row r="734" spans="1:4" hidden="1">
      <c r="A734">
        <v>2002</v>
      </c>
      <c r="B734">
        <v>9</v>
      </c>
      <c r="C734">
        <v>7</v>
      </c>
      <c r="D734">
        <v>4639.3999999999996</v>
      </c>
    </row>
    <row r="735" spans="1:4" hidden="1">
      <c r="A735">
        <v>2002</v>
      </c>
      <c r="B735">
        <v>9</v>
      </c>
      <c r="C735">
        <v>8</v>
      </c>
      <c r="D735">
        <v>4640</v>
      </c>
    </row>
    <row r="736" spans="1:4" hidden="1">
      <c r="A736">
        <v>2002</v>
      </c>
      <c r="B736">
        <v>9</v>
      </c>
      <c r="C736">
        <v>9</v>
      </c>
      <c r="D736">
        <v>4640</v>
      </c>
    </row>
    <row r="737" spans="1:4" hidden="1">
      <c r="A737">
        <v>2002</v>
      </c>
      <c r="B737">
        <v>9</v>
      </c>
      <c r="C737">
        <v>10</v>
      </c>
      <c r="D737">
        <v>4640.1000000000004</v>
      </c>
    </row>
    <row r="738" spans="1:4" hidden="1">
      <c r="A738">
        <v>2002</v>
      </c>
      <c r="B738">
        <v>9</v>
      </c>
      <c r="C738">
        <v>11</v>
      </c>
      <c r="D738">
        <v>4640.1000000000004</v>
      </c>
    </row>
    <row r="739" spans="1:4" hidden="1">
      <c r="A739">
        <v>2002</v>
      </c>
      <c r="B739">
        <v>9</v>
      </c>
      <c r="C739">
        <v>12</v>
      </c>
      <c r="D739">
        <v>4640.2</v>
      </c>
    </row>
    <row r="740" spans="1:4" hidden="1">
      <c r="A740">
        <v>2002</v>
      </c>
      <c r="B740">
        <v>9</v>
      </c>
      <c r="C740">
        <v>13</v>
      </c>
      <c r="D740">
        <v>4640.2</v>
      </c>
    </row>
    <row r="741" spans="1:4" hidden="1">
      <c r="A741">
        <v>2002</v>
      </c>
      <c r="B741">
        <v>9</v>
      </c>
      <c r="C741">
        <v>14</v>
      </c>
      <c r="D741">
        <v>4640.2</v>
      </c>
    </row>
    <row r="742" spans="1:4" hidden="1">
      <c r="A742">
        <v>2002</v>
      </c>
      <c r="B742">
        <v>9</v>
      </c>
      <c r="C742">
        <v>15</v>
      </c>
      <c r="D742">
        <v>4640.3</v>
      </c>
    </row>
    <row r="743" spans="1:4" hidden="1">
      <c r="A743">
        <v>2002</v>
      </c>
      <c r="B743">
        <v>9</v>
      </c>
      <c r="C743">
        <v>16</v>
      </c>
      <c r="D743">
        <v>4640.3</v>
      </c>
    </row>
    <row r="744" spans="1:4" hidden="1">
      <c r="A744">
        <v>2002</v>
      </c>
      <c r="B744">
        <v>9</v>
      </c>
      <c r="C744">
        <v>17</v>
      </c>
      <c r="D744">
        <v>4640.3999999999996</v>
      </c>
    </row>
    <row r="745" spans="1:4" hidden="1">
      <c r="A745">
        <v>2002</v>
      </c>
      <c r="B745">
        <v>9</v>
      </c>
      <c r="C745">
        <v>18</v>
      </c>
      <c r="D745">
        <v>4640.3999999999996</v>
      </c>
    </row>
    <row r="746" spans="1:4" hidden="1">
      <c r="A746">
        <v>2002</v>
      </c>
      <c r="B746">
        <v>9</v>
      </c>
      <c r="C746">
        <v>19</v>
      </c>
      <c r="D746">
        <v>4640.5</v>
      </c>
    </row>
    <row r="747" spans="1:4" hidden="1">
      <c r="A747">
        <v>2002</v>
      </c>
      <c r="B747">
        <v>9</v>
      </c>
      <c r="C747">
        <v>20</v>
      </c>
      <c r="D747">
        <v>4640.5</v>
      </c>
    </row>
    <row r="748" spans="1:4" hidden="1">
      <c r="A748">
        <v>2002</v>
      </c>
      <c r="B748">
        <v>9</v>
      </c>
      <c r="C748">
        <v>21</v>
      </c>
      <c r="D748">
        <v>4640.5</v>
      </c>
    </row>
    <row r="749" spans="1:4" hidden="1">
      <c r="A749">
        <v>2002</v>
      </c>
      <c r="B749">
        <v>9</v>
      </c>
      <c r="C749">
        <v>22</v>
      </c>
      <c r="D749">
        <v>4640.6000000000004</v>
      </c>
    </row>
    <row r="750" spans="1:4" hidden="1">
      <c r="A750">
        <v>2002</v>
      </c>
      <c r="B750">
        <v>9</v>
      </c>
      <c r="C750">
        <v>23</v>
      </c>
      <c r="D750">
        <v>4640.3999999999996</v>
      </c>
    </row>
    <row r="751" spans="1:4" hidden="1">
      <c r="A751">
        <v>2002</v>
      </c>
      <c r="B751">
        <v>9</v>
      </c>
      <c r="C751">
        <v>24</v>
      </c>
      <c r="D751">
        <v>4640.2</v>
      </c>
    </row>
    <row r="752" spans="1:4" hidden="1">
      <c r="A752">
        <v>2002</v>
      </c>
      <c r="B752">
        <v>9</v>
      </c>
      <c r="C752">
        <v>25</v>
      </c>
      <c r="D752">
        <v>4640</v>
      </c>
    </row>
    <row r="753" spans="1:4" hidden="1">
      <c r="A753">
        <v>2002</v>
      </c>
      <c r="B753">
        <v>9</v>
      </c>
      <c r="C753">
        <v>26</v>
      </c>
      <c r="D753">
        <v>4639.8</v>
      </c>
    </row>
    <row r="754" spans="1:4" hidden="1">
      <c r="A754">
        <v>2002</v>
      </c>
      <c r="B754">
        <v>9</v>
      </c>
      <c r="C754">
        <v>27</v>
      </c>
      <c r="D754">
        <v>4639.6000000000004</v>
      </c>
    </row>
    <row r="755" spans="1:4" hidden="1">
      <c r="A755">
        <v>2002</v>
      </c>
      <c r="B755">
        <v>9</v>
      </c>
      <c r="C755">
        <v>28</v>
      </c>
      <c r="D755">
        <v>4639.3999999999996</v>
      </c>
    </row>
    <row r="756" spans="1:4" hidden="1">
      <c r="A756">
        <v>2002</v>
      </c>
      <c r="B756">
        <v>9</v>
      </c>
      <c r="C756">
        <v>29</v>
      </c>
      <c r="D756">
        <v>4641.8999999999996</v>
      </c>
    </row>
    <row r="757" spans="1:4" hidden="1">
      <c r="A757">
        <v>2002</v>
      </c>
      <c r="B757">
        <v>9</v>
      </c>
      <c r="C757">
        <v>30</v>
      </c>
      <c r="D757">
        <v>4641.8999999999996</v>
      </c>
    </row>
    <row r="758" spans="1:4" hidden="1">
      <c r="A758">
        <v>2003</v>
      </c>
      <c r="B758">
        <v>1</v>
      </c>
      <c r="C758">
        <v>1</v>
      </c>
      <c r="D758">
        <v>4660.6000000000004</v>
      </c>
    </row>
    <row r="759" spans="1:4" hidden="1">
      <c r="A759">
        <v>2003</v>
      </c>
      <c r="B759">
        <v>1</v>
      </c>
      <c r="C759">
        <v>2</v>
      </c>
      <c r="D759">
        <v>4660.7</v>
      </c>
    </row>
    <row r="760" spans="1:4" hidden="1">
      <c r="A760">
        <v>2003</v>
      </c>
      <c r="B760">
        <v>1</v>
      </c>
      <c r="C760">
        <v>3</v>
      </c>
      <c r="D760">
        <v>4660.8</v>
      </c>
    </row>
    <row r="761" spans="1:4" hidden="1">
      <c r="A761">
        <v>2003</v>
      </c>
      <c r="B761">
        <v>1</v>
      </c>
      <c r="C761">
        <v>4</v>
      </c>
      <c r="D761">
        <v>4661</v>
      </c>
    </row>
    <row r="762" spans="1:4" hidden="1">
      <c r="A762">
        <v>2003</v>
      </c>
      <c r="B762">
        <v>1</v>
      </c>
      <c r="C762">
        <v>5</v>
      </c>
      <c r="D762">
        <v>4661.1000000000004</v>
      </c>
    </row>
    <row r="763" spans="1:4" hidden="1">
      <c r="A763">
        <v>2003</v>
      </c>
      <c r="B763">
        <v>1</v>
      </c>
      <c r="C763">
        <v>6</v>
      </c>
      <c r="D763">
        <v>4661.3</v>
      </c>
    </row>
    <row r="764" spans="1:4" hidden="1">
      <c r="A764">
        <v>2003</v>
      </c>
      <c r="B764">
        <v>1</v>
      </c>
      <c r="C764">
        <v>7</v>
      </c>
      <c r="D764">
        <v>4661.3999999999996</v>
      </c>
    </row>
    <row r="765" spans="1:4" hidden="1">
      <c r="A765">
        <v>2003</v>
      </c>
      <c r="B765">
        <v>1</v>
      </c>
      <c r="C765">
        <v>8</v>
      </c>
      <c r="D765">
        <v>4661.5</v>
      </c>
    </row>
    <row r="766" spans="1:4" hidden="1">
      <c r="A766">
        <v>2003</v>
      </c>
      <c r="B766">
        <v>1</v>
      </c>
      <c r="C766">
        <v>9</v>
      </c>
      <c r="D766">
        <v>4661.7</v>
      </c>
    </row>
    <row r="767" spans="1:4" hidden="1">
      <c r="A767">
        <v>2003</v>
      </c>
      <c r="B767">
        <v>1</v>
      </c>
      <c r="C767">
        <v>10</v>
      </c>
      <c r="D767">
        <v>4661.8</v>
      </c>
    </row>
    <row r="768" spans="1:4" hidden="1">
      <c r="A768">
        <v>2003</v>
      </c>
      <c r="B768">
        <v>1</v>
      </c>
      <c r="C768">
        <v>11</v>
      </c>
      <c r="D768">
        <v>4662</v>
      </c>
    </row>
    <row r="769" spans="1:4" hidden="1">
      <c r="A769">
        <v>2003</v>
      </c>
      <c r="B769">
        <v>1</v>
      </c>
      <c r="C769">
        <v>12</v>
      </c>
      <c r="D769">
        <v>4662.2</v>
      </c>
    </row>
    <row r="770" spans="1:4" hidden="1">
      <c r="A770">
        <v>2003</v>
      </c>
      <c r="B770">
        <v>1</v>
      </c>
      <c r="C770">
        <v>13</v>
      </c>
      <c r="D770">
        <v>4662.3</v>
      </c>
    </row>
    <row r="771" spans="1:4" hidden="1">
      <c r="A771">
        <v>2003</v>
      </c>
      <c r="B771">
        <v>1</v>
      </c>
      <c r="C771">
        <v>14</v>
      </c>
      <c r="D771">
        <v>4662.5</v>
      </c>
    </row>
    <row r="772" spans="1:4" hidden="1">
      <c r="A772">
        <v>2003</v>
      </c>
      <c r="B772">
        <v>1</v>
      </c>
      <c r="C772">
        <v>15</v>
      </c>
      <c r="D772">
        <v>4662.6000000000004</v>
      </c>
    </row>
    <row r="773" spans="1:4" hidden="1">
      <c r="A773">
        <v>2003</v>
      </c>
      <c r="B773">
        <v>1</v>
      </c>
      <c r="C773">
        <v>16</v>
      </c>
      <c r="D773">
        <v>4662.7</v>
      </c>
    </row>
    <row r="774" spans="1:4" hidden="1">
      <c r="A774">
        <v>2003</v>
      </c>
      <c r="B774">
        <v>1</v>
      </c>
      <c r="C774">
        <v>17</v>
      </c>
      <c r="D774">
        <v>4662.8999999999996</v>
      </c>
    </row>
    <row r="775" spans="1:4" hidden="1">
      <c r="A775">
        <v>2003</v>
      </c>
      <c r="B775">
        <v>1</v>
      </c>
      <c r="C775">
        <v>18</v>
      </c>
      <c r="D775">
        <v>4663</v>
      </c>
    </row>
    <row r="776" spans="1:4" hidden="1">
      <c r="A776">
        <v>2003</v>
      </c>
      <c r="B776">
        <v>1</v>
      </c>
      <c r="C776">
        <v>19</v>
      </c>
      <c r="D776">
        <v>4663.1000000000004</v>
      </c>
    </row>
    <row r="777" spans="1:4" hidden="1">
      <c r="A777">
        <v>2003</v>
      </c>
      <c r="B777">
        <v>1</v>
      </c>
      <c r="C777">
        <v>20</v>
      </c>
      <c r="D777">
        <v>4663.3</v>
      </c>
    </row>
    <row r="778" spans="1:4" hidden="1">
      <c r="A778">
        <v>2003</v>
      </c>
      <c r="B778">
        <v>1</v>
      </c>
      <c r="C778">
        <v>21</v>
      </c>
      <c r="D778">
        <v>4663.3999999999996</v>
      </c>
    </row>
    <row r="779" spans="1:4" hidden="1">
      <c r="A779">
        <v>2003</v>
      </c>
      <c r="B779">
        <v>1</v>
      </c>
      <c r="C779">
        <v>22</v>
      </c>
      <c r="D779">
        <v>4663.6000000000004</v>
      </c>
    </row>
    <row r="780" spans="1:4" hidden="1">
      <c r="A780">
        <v>2003</v>
      </c>
      <c r="B780">
        <v>1</v>
      </c>
      <c r="C780">
        <v>23</v>
      </c>
      <c r="D780">
        <v>4663.7</v>
      </c>
    </row>
    <row r="781" spans="1:4" hidden="1">
      <c r="A781">
        <v>2003</v>
      </c>
      <c r="B781">
        <v>1</v>
      </c>
      <c r="C781">
        <v>24</v>
      </c>
      <c r="D781">
        <v>4663.8999999999996</v>
      </c>
    </row>
    <row r="782" spans="1:4" hidden="1">
      <c r="A782">
        <v>2003</v>
      </c>
      <c r="B782">
        <v>1</v>
      </c>
      <c r="C782">
        <v>25</v>
      </c>
      <c r="D782">
        <v>4664</v>
      </c>
    </row>
    <row r="783" spans="1:4" hidden="1">
      <c r="A783">
        <v>2003</v>
      </c>
      <c r="B783">
        <v>1</v>
      </c>
      <c r="C783">
        <v>26</v>
      </c>
      <c r="D783">
        <v>4664.2</v>
      </c>
    </row>
    <row r="784" spans="1:4" hidden="1">
      <c r="A784">
        <v>2003</v>
      </c>
      <c r="B784">
        <v>1</v>
      </c>
      <c r="C784">
        <v>27</v>
      </c>
      <c r="D784">
        <v>4664.3</v>
      </c>
    </row>
    <row r="785" spans="1:4" hidden="1">
      <c r="A785">
        <v>2003</v>
      </c>
      <c r="B785">
        <v>1</v>
      </c>
      <c r="C785">
        <v>28</v>
      </c>
      <c r="D785">
        <v>4664.5</v>
      </c>
    </row>
    <row r="786" spans="1:4" hidden="1">
      <c r="A786">
        <v>2003</v>
      </c>
      <c r="B786">
        <v>1</v>
      </c>
      <c r="C786">
        <v>29</v>
      </c>
      <c r="D786">
        <v>4664.7</v>
      </c>
    </row>
    <row r="787" spans="1:4" hidden="1">
      <c r="A787">
        <v>2003</v>
      </c>
      <c r="B787">
        <v>1</v>
      </c>
      <c r="C787">
        <v>30</v>
      </c>
      <c r="D787">
        <v>4664.8</v>
      </c>
    </row>
    <row r="788" spans="1:4" hidden="1">
      <c r="A788">
        <v>2003</v>
      </c>
      <c r="B788">
        <v>1</v>
      </c>
      <c r="C788">
        <v>31</v>
      </c>
      <c r="D788">
        <v>4665</v>
      </c>
    </row>
    <row r="789" spans="1:4" hidden="1">
      <c r="A789">
        <v>2003</v>
      </c>
      <c r="B789">
        <v>2</v>
      </c>
      <c r="C789">
        <v>1</v>
      </c>
      <c r="D789">
        <v>4665.3</v>
      </c>
    </row>
    <row r="790" spans="1:4" hidden="1">
      <c r="A790">
        <v>2003</v>
      </c>
      <c r="B790">
        <v>2</v>
      </c>
      <c r="C790">
        <v>2</v>
      </c>
      <c r="D790">
        <v>4665.5</v>
      </c>
    </row>
    <row r="791" spans="1:4" hidden="1">
      <c r="A791">
        <v>2003</v>
      </c>
      <c r="B791">
        <v>2</v>
      </c>
      <c r="C791">
        <v>3</v>
      </c>
      <c r="D791">
        <v>4665.7</v>
      </c>
    </row>
    <row r="792" spans="1:4" hidden="1">
      <c r="A792">
        <v>2003</v>
      </c>
      <c r="B792">
        <v>2</v>
      </c>
      <c r="C792">
        <v>4</v>
      </c>
      <c r="D792">
        <v>4665.8</v>
      </c>
    </row>
    <row r="793" spans="1:4" hidden="1">
      <c r="A793">
        <v>2003</v>
      </c>
      <c r="B793">
        <v>2</v>
      </c>
      <c r="C793">
        <v>5</v>
      </c>
      <c r="D793">
        <v>4666</v>
      </c>
    </row>
    <row r="794" spans="1:4" hidden="1">
      <c r="A794">
        <v>2003</v>
      </c>
      <c r="B794">
        <v>2</v>
      </c>
      <c r="C794">
        <v>6</v>
      </c>
      <c r="D794">
        <v>4666.1000000000004</v>
      </c>
    </row>
    <row r="795" spans="1:4" hidden="1">
      <c r="A795">
        <v>2003</v>
      </c>
      <c r="B795">
        <v>2</v>
      </c>
      <c r="C795">
        <v>7</v>
      </c>
      <c r="D795">
        <v>4666.2</v>
      </c>
    </row>
    <row r="796" spans="1:4" hidden="1">
      <c r="A796">
        <v>2003</v>
      </c>
      <c r="B796">
        <v>2</v>
      </c>
      <c r="C796">
        <v>8</v>
      </c>
      <c r="D796">
        <v>4666.3</v>
      </c>
    </row>
    <row r="797" spans="1:4" hidden="1">
      <c r="A797">
        <v>2003</v>
      </c>
      <c r="B797">
        <v>2</v>
      </c>
      <c r="C797">
        <v>9</v>
      </c>
      <c r="D797">
        <v>4666.5</v>
      </c>
    </row>
    <row r="798" spans="1:4" hidden="1">
      <c r="A798">
        <v>2003</v>
      </c>
      <c r="B798">
        <v>2</v>
      </c>
      <c r="C798">
        <v>10</v>
      </c>
      <c r="D798">
        <v>4666.7</v>
      </c>
    </row>
    <row r="799" spans="1:4" hidden="1">
      <c r="A799">
        <v>2003</v>
      </c>
      <c r="B799">
        <v>2</v>
      </c>
      <c r="C799">
        <v>11</v>
      </c>
      <c r="D799">
        <v>4666.8</v>
      </c>
    </row>
    <row r="800" spans="1:4" hidden="1">
      <c r="A800">
        <v>2003</v>
      </c>
      <c r="B800">
        <v>2</v>
      </c>
      <c r="C800">
        <v>12</v>
      </c>
      <c r="D800">
        <v>4666.8999999999996</v>
      </c>
    </row>
    <row r="801" spans="1:4" hidden="1">
      <c r="A801">
        <v>2003</v>
      </c>
      <c r="B801">
        <v>2</v>
      </c>
      <c r="C801">
        <v>13</v>
      </c>
      <c r="D801">
        <v>4667.1000000000004</v>
      </c>
    </row>
    <row r="802" spans="1:4" hidden="1">
      <c r="A802">
        <v>2003</v>
      </c>
      <c r="B802">
        <v>2</v>
      </c>
      <c r="C802">
        <v>14</v>
      </c>
      <c r="D802">
        <v>4667.3</v>
      </c>
    </row>
    <row r="803" spans="1:4" hidden="1">
      <c r="A803">
        <v>2003</v>
      </c>
      <c r="B803">
        <v>2</v>
      </c>
      <c r="C803">
        <v>15</v>
      </c>
      <c r="D803">
        <v>4667.5</v>
      </c>
    </row>
    <row r="804" spans="1:4" hidden="1">
      <c r="A804">
        <v>2003</v>
      </c>
      <c r="B804">
        <v>2</v>
      </c>
      <c r="C804">
        <v>16</v>
      </c>
      <c r="D804">
        <v>4667.8</v>
      </c>
    </row>
    <row r="805" spans="1:4" hidden="1">
      <c r="A805">
        <v>2003</v>
      </c>
      <c r="B805">
        <v>2</v>
      </c>
      <c r="C805">
        <v>17</v>
      </c>
      <c r="D805">
        <v>4668.1000000000004</v>
      </c>
    </row>
    <row r="806" spans="1:4" hidden="1">
      <c r="A806">
        <v>2003</v>
      </c>
      <c r="B806">
        <v>2</v>
      </c>
      <c r="C806">
        <v>18</v>
      </c>
      <c r="D806">
        <v>4668.2</v>
      </c>
    </row>
    <row r="807" spans="1:4" hidden="1">
      <c r="A807">
        <v>2003</v>
      </c>
      <c r="B807">
        <v>2</v>
      </c>
      <c r="C807">
        <v>19</v>
      </c>
      <c r="D807">
        <v>4668.3999999999996</v>
      </c>
    </row>
    <row r="808" spans="1:4" hidden="1">
      <c r="A808">
        <v>2003</v>
      </c>
      <c r="B808">
        <v>2</v>
      </c>
      <c r="C808">
        <v>20</v>
      </c>
      <c r="D808">
        <v>4668.6000000000004</v>
      </c>
    </row>
    <row r="809" spans="1:4" hidden="1">
      <c r="A809">
        <v>2003</v>
      </c>
      <c r="B809">
        <v>2</v>
      </c>
      <c r="C809">
        <v>21</v>
      </c>
      <c r="D809">
        <v>4668.8</v>
      </c>
    </row>
    <row r="810" spans="1:4" hidden="1">
      <c r="A810">
        <v>2003</v>
      </c>
      <c r="B810">
        <v>2</v>
      </c>
      <c r="C810">
        <v>22</v>
      </c>
      <c r="D810">
        <v>4669</v>
      </c>
    </row>
    <row r="811" spans="1:4" hidden="1">
      <c r="A811">
        <v>2003</v>
      </c>
      <c r="B811">
        <v>2</v>
      </c>
      <c r="C811">
        <v>23</v>
      </c>
      <c r="D811">
        <v>4669.1000000000004</v>
      </c>
    </row>
    <row r="812" spans="1:4" hidden="1">
      <c r="A812">
        <v>2003</v>
      </c>
      <c r="B812">
        <v>2</v>
      </c>
      <c r="C812">
        <v>24</v>
      </c>
      <c r="D812">
        <v>4669.2</v>
      </c>
    </row>
    <row r="813" spans="1:4" hidden="1">
      <c r="A813">
        <v>2003</v>
      </c>
      <c r="B813">
        <v>2</v>
      </c>
      <c r="C813">
        <v>25</v>
      </c>
      <c r="D813">
        <v>4669.3999999999996</v>
      </c>
    </row>
    <row r="814" spans="1:4" hidden="1">
      <c r="A814">
        <v>2003</v>
      </c>
      <c r="B814">
        <v>2</v>
      </c>
      <c r="C814">
        <v>26</v>
      </c>
      <c r="D814">
        <v>4669.5</v>
      </c>
    </row>
    <row r="815" spans="1:4" hidden="1">
      <c r="A815">
        <v>2003</v>
      </c>
      <c r="B815">
        <v>2</v>
      </c>
      <c r="C815">
        <v>27</v>
      </c>
      <c r="D815">
        <v>4669.7</v>
      </c>
    </row>
    <row r="816" spans="1:4" hidden="1">
      <c r="A816">
        <v>2003</v>
      </c>
      <c r="B816">
        <v>2</v>
      </c>
      <c r="C816">
        <v>28</v>
      </c>
      <c r="D816">
        <v>4669.8</v>
      </c>
    </row>
    <row r="817" spans="1:4" hidden="1">
      <c r="A817">
        <v>2003</v>
      </c>
      <c r="B817">
        <v>3</v>
      </c>
      <c r="C817">
        <v>1</v>
      </c>
      <c r="D817">
        <v>4670</v>
      </c>
    </row>
    <row r="818" spans="1:4" hidden="1">
      <c r="A818">
        <v>2003</v>
      </c>
      <c r="B818">
        <v>3</v>
      </c>
      <c r="C818">
        <v>2</v>
      </c>
      <c r="D818">
        <v>4670.1000000000004</v>
      </c>
    </row>
    <row r="819" spans="1:4" hidden="1">
      <c r="A819">
        <v>2003</v>
      </c>
      <c r="B819">
        <v>3</v>
      </c>
      <c r="C819">
        <v>3</v>
      </c>
      <c r="D819">
        <v>4670.3</v>
      </c>
    </row>
    <row r="820" spans="1:4" hidden="1">
      <c r="A820">
        <v>2003</v>
      </c>
      <c r="B820">
        <v>3</v>
      </c>
      <c r="C820">
        <v>4</v>
      </c>
      <c r="D820">
        <v>4670.3999999999996</v>
      </c>
    </row>
    <row r="821" spans="1:4" hidden="1">
      <c r="A821">
        <v>2003</v>
      </c>
      <c r="B821">
        <v>3</v>
      </c>
      <c r="C821">
        <v>5</v>
      </c>
      <c r="D821">
        <v>4670.5</v>
      </c>
    </row>
    <row r="822" spans="1:4" hidden="1">
      <c r="A822">
        <v>2003</v>
      </c>
      <c r="B822">
        <v>3</v>
      </c>
      <c r="C822">
        <v>6</v>
      </c>
      <c r="D822">
        <v>4670.6000000000004</v>
      </c>
    </row>
    <row r="823" spans="1:4" hidden="1">
      <c r="A823">
        <v>2003</v>
      </c>
      <c r="B823">
        <v>3</v>
      </c>
      <c r="C823">
        <v>7</v>
      </c>
      <c r="D823">
        <v>4670.8</v>
      </c>
    </row>
    <row r="824" spans="1:4" hidden="1">
      <c r="A824">
        <v>2003</v>
      </c>
      <c r="B824">
        <v>3</v>
      </c>
      <c r="C824">
        <v>8</v>
      </c>
      <c r="D824">
        <v>4671</v>
      </c>
    </row>
    <row r="825" spans="1:4" hidden="1">
      <c r="A825">
        <v>2003</v>
      </c>
      <c r="B825">
        <v>3</v>
      </c>
      <c r="C825">
        <v>9</v>
      </c>
      <c r="D825">
        <v>4671.1000000000004</v>
      </c>
    </row>
    <row r="826" spans="1:4" hidden="1">
      <c r="A826">
        <v>2003</v>
      </c>
      <c r="B826">
        <v>3</v>
      </c>
      <c r="C826">
        <v>10</v>
      </c>
      <c r="D826">
        <v>4671.2</v>
      </c>
    </row>
    <row r="827" spans="1:4" hidden="1">
      <c r="A827">
        <v>2003</v>
      </c>
      <c r="B827">
        <v>3</v>
      </c>
      <c r="C827">
        <v>11</v>
      </c>
      <c r="D827">
        <v>4671.3</v>
      </c>
    </row>
    <row r="828" spans="1:4" hidden="1">
      <c r="A828">
        <v>2003</v>
      </c>
      <c r="B828">
        <v>3</v>
      </c>
      <c r="C828">
        <v>12</v>
      </c>
      <c r="D828">
        <v>4671.3999999999996</v>
      </c>
    </row>
    <row r="829" spans="1:4" hidden="1">
      <c r="A829">
        <v>2003</v>
      </c>
      <c r="B829">
        <v>3</v>
      </c>
      <c r="C829">
        <v>13</v>
      </c>
      <c r="D829">
        <v>4671.5</v>
      </c>
    </row>
    <row r="830" spans="1:4" hidden="1">
      <c r="A830">
        <v>2003</v>
      </c>
      <c r="B830">
        <v>3</v>
      </c>
      <c r="C830">
        <v>14</v>
      </c>
      <c r="D830">
        <v>4671.7</v>
      </c>
    </row>
    <row r="831" spans="1:4" hidden="1">
      <c r="A831">
        <v>2003</v>
      </c>
      <c r="B831">
        <v>3</v>
      </c>
      <c r="C831">
        <v>15</v>
      </c>
      <c r="D831">
        <v>4671.8</v>
      </c>
    </row>
    <row r="832" spans="1:4" hidden="1">
      <c r="A832">
        <v>2003</v>
      </c>
      <c r="B832">
        <v>3</v>
      </c>
      <c r="C832">
        <v>16</v>
      </c>
      <c r="D832">
        <v>4672</v>
      </c>
    </row>
    <row r="833" spans="1:4" hidden="1">
      <c r="A833">
        <v>2003</v>
      </c>
      <c r="B833">
        <v>3</v>
      </c>
      <c r="C833">
        <v>17</v>
      </c>
      <c r="D833">
        <v>4671.8</v>
      </c>
    </row>
    <row r="834" spans="1:4" hidden="1">
      <c r="A834">
        <v>2003</v>
      </c>
      <c r="B834">
        <v>3</v>
      </c>
      <c r="C834">
        <v>18</v>
      </c>
      <c r="D834">
        <v>4671.6000000000004</v>
      </c>
    </row>
    <row r="835" spans="1:4" hidden="1">
      <c r="A835">
        <v>2003</v>
      </c>
      <c r="B835">
        <v>3</v>
      </c>
      <c r="C835">
        <v>19</v>
      </c>
      <c r="D835">
        <v>4671.6000000000004</v>
      </c>
    </row>
    <row r="836" spans="1:4" hidden="1">
      <c r="A836">
        <v>2003</v>
      </c>
      <c r="B836">
        <v>3</v>
      </c>
      <c r="C836">
        <v>20</v>
      </c>
      <c r="D836">
        <v>4671.7</v>
      </c>
    </row>
    <row r="837" spans="1:4" hidden="1">
      <c r="A837">
        <v>2003</v>
      </c>
      <c r="B837">
        <v>3</v>
      </c>
      <c r="C837">
        <v>21</v>
      </c>
      <c r="D837">
        <v>4671.7</v>
      </c>
    </row>
    <row r="838" spans="1:4" hidden="1">
      <c r="A838">
        <v>2003</v>
      </c>
      <c r="B838">
        <v>3</v>
      </c>
      <c r="C838">
        <v>22</v>
      </c>
      <c r="D838">
        <v>4671.8</v>
      </c>
    </row>
    <row r="839" spans="1:4" hidden="1">
      <c r="A839">
        <v>2003</v>
      </c>
      <c r="B839">
        <v>3</v>
      </c>
      <c r="C839">
        <v>23</v>
      </c>
      <c r="D839">
        <v>4671.8</v>
      </c>
    </row>
    <row r="840" spans="1:4" hidden="1">
      <c r="A840">
        <v>2003</v>
      </c>
      <c r="B840">
        <v>3</v>
      </c>
      <c r="C840">
        <v>24</v>
      </c>
      <c r="D840">
        <v>4671.8999999999996</v>
      </c>
    </row>
    <row r="841" spans="1:4" hidden="1">
      <c r="A841">
        <v>2003</v>
      </c>
      <c r="B841">
        <v>3</v>
      </c>
      <c r="C841">
        <v>25</v>
      </c>
      <c r="D841">
        <v>4671.8999999999996</v>
      </c>
    </row>
    <row r="842" spans="1:4" hidden="1">
      <c r="A842">
        <v>2003</v>
      </c>
      <c r="B842">
        <v>3</v>
      </c>
      <c r="C842">
        <v>26</v>
      </c>
      <c r="D842">
        <v>4671.5</v>
      </c>
    </row>
    <row r="843" spans="1:4" hidden="1">
      <c r="A843">
        <v>2003</v>
      </c>
      <c r="B843">
        <v>3</v>
      </c>
      <c r="C843">
        <v>27</v>
      </c>
      <c r="D843">
        <v>4671.6000000000004</v>
      </c>
    </row>
    <row r="844" spans="1:4" hidden="1">
      <c r="A844">
        <v>2003</v>
      </c>
      <c r="B844">
        <v>3</v>
      </c>
      <c r="C844">
        <v>28</v>
      </c>
      <c r="D844">
        <v>4671.6000000000004</v>
      </c>
    </row>
    <row r="845" spans="1:4" hidden="1">
      <c r="A845">
        <v>2003</v>
      </c>
      <c r="B845">
        <v>3</v>
      </c>
      <c r="C845">
        <v>29</v>
      </c>
      <c r="D845">
        <v>4671.7</v>
      </c>
    </row>
    <row r="846" spans="1:4" hidden="1">
      <c r="A846">
        <v>2003</v>
      </c>
      <c r="B846">
        <v>3</v>
      </c>
      <c r="C846">
        <v>30</v>
      </c>
      <c r="D846">
        <v>4671.7</v>
      </c>
    </row>
    <row r="847" spans="1:4" hidden="1">
      <c r="A847">
        <v>2003</v>
      </c>
      <c r="B847">
        <v>3</v>
      </c>
      <c r="C847">
        <v>31</v>
      </c>
      <c r="D847">
        <v>4671.7</v>
      </c>
    </row>
    <row r="848" spans="1:4" hidden="1">
      <c r="A848">
        <v>2003</v>
      </c>
      <c r="B848">
        <v>4</v>
      </c>
      <c r="C848">
        <v>1</v>
      </c>
      <c r="D848">
        <v>4671.7</v>
      </c>
    </row>
    <row r="849" spans="1:4" hidden="1">
      <c r="A849">
        <v>2003</v>
      </c>
      <c r="B849">
        <v>4</v>
      </c>
      <c r="C849">
        <v>2</v>
      </c>
      <c r="D849">
        <v>4671.7</v>
      </c>
    </row>
    <row r="850" spans="1:4" hidden="1">
      <c r="A850">
        <v>2003</v>
      </c>
      <c r="B850">
        <v>4</v>
      </c>
      <c r="C850">
        <v>3</v>
      </c>
      <c r="D850">
        <v>4671.6000000000004</v>
      </c>
    </row>
    <row r="851" spans="1:4" hidden="1">
      <c r="A851">
        <v>2003</v>
      </c>
      <c r="B851">
        <v>4</v>
      </c>
      <c r="C851">
        <v>4</v>
      </c>
      <c r="D851">
        <v>4671.6000000000004</v>
      </c>
    </row>
    <row r="852" spans="1:4" hidden="1">
      <c r="A852">
        <v>2003</v>
      </c>
      <c r="B852">
        <v>4</v>
      </c>
      <c r="C852">
        <v>5</v>
      </c>
      <c r="D852">
        <v>4671.6000000000004</v>
      </c>
    </row>
    <row r="853" spans="1:4" hidden="1">
      <c r="A853">
        <v>2003</v>
      </c>
      <c r="B853">
        <v>4</v>
      </c>
      <c r="C853">
        <v>6</v>
      </c>
      <c r="D853">
        <v>4671.6000000000004</v>
      </c>
    </row>
    <row r="854" spans="1:4" hidden="1">
      <c r="A854">
        <v>2003</v>
      </c>
      <c r="B854">
        <v>4</v>
      </c>
      <c r="C854">
        <v>7</v>
      </c>
      <c r="D854">
        <v>4671.6000000000004</v>
      </c>
    </row>
    <row r="855" spans="1:4" hidden="1">
      <c r="A855">
        <v>2003</v>
      </c>
      <c r="B855">
        <v>4</v>
      </c>
      <c r="C855">
        <v>8</v>
      </c>
      <c r="D855">
        <v>4671.7</v>
      </c>
    </row>
    <row r="856" spans="1:4" hidden="1">
      <c r="A856">
        <v>2003</v>
      </c>
      <c r="B856">
        <v>4</v>
      </c>
      <c r="C856">
        <v>9</v>
      </c>
      <c r="D856">
        <v>4671.7</v>
      </c>
    </row>
    <row r="857" spans="1:4" hidden="1">
      <c r="A857">
        <v>2003</v>
      </c>
      <c r="B857">
        <v>4</v>
      </c>
      <c r="C857">
        <v>10</v>
      </c>
      <c r="D857">
        <v>4671.8</v>
      </c>
    </row>
    <row r="858" spans="1:4" hidden="1">
      <c r="A858">
        <v>2003</v>
      </c>
      <c r="B858">
        <v>4</v>
      </c>
      <c r="C858">
        <v>11</v>
      </c>
      <c r="D858">
        <v>4671.7</v>
      </c>
    </row>
    <row r="859" spans="1:4" hidden="1">
      <c r="A859">
        <v>2003</v>
      </c>
      <c r="B859">
        <v>4</v>
      </c>
      <c r="C859">
        <v>12</v>
      </c>
      <c r="D859">
        <v>4671.6000000000004</v>
      </c>
    </row>
    <row r="860" spans="1:4" hidden="1">
      <c r="A860">
        <v>2003</v>
      </c>
      <c r="B860">
        <v>4</v>
      </c>
      <c r="C860">
        <v>13</v>
      </c>
      <c r="D860">
        <v>4671.6000000000004</v>
      </c>
    </row>
    <row r="861" spans="1:4" hidden="1">
      <c r="A861">
        <v>2003</v>
      </c>
      <c r="B861">
        <v>4</v>
      </c>
      <c r="C861">
        <v>14</v>
      </c>
      <c r="D861">
        <v>4671.3999999999996</v>
      </c>
    </row>
    <row r="862" spans="1:4" hidden="1">
      <c r="A862">
        <v>2003</v>
      </c>
      <c r="B862">
        <v>4</v>
      </c>
      <c r="C862">
        <v>15</v>
      </c>
      <c r="D862">
        <v>4671.3</v>
      </c>
    </row>
    <row r="863" spans="1:4" hidden="1">
      <c r="A863">
        <v>2003</v>
      </c>
      <c r="B863">
        <v>4</v>
      </c>
      <c r="C863">
        <v>16</v>
      </c>
      <c r="D863">
        <v>4671.3999999999996</v>
      </c>
    </row>
    <row r="864" spans="1:4" hidden="1">
      <c r="A864">
        <v>2003</v>
      </c>
      <c r="B864">
        <v>4</v>
      </c>
      <c r="C864">
        <v>17</v>
      </c>
      <c r="D864">
        <v>4671.3999999999996</v>
      </c>
    </row>
    <row r="865" spans="1:4" hidden="1">
      <c r="A865">
        <v>2003</v>
      </c>
      <c r="B865">
        <v>4</v>
      </c>
      <c r="C865">
        <v>18</v>
      </c>
      <c r="D865">
        <v>4671.3999999999996</v>
      </c>
    </row>
    <row r="866" spans="1:4" hidden="1">
      <c r="A866">
        <v>2003</v>
      </c>
      <c r="B866">
        <v>4</v>
      </c>
      <c r="C866">
        <v>19</v>
      </c>
      <c r="D866">
        <v>4671.3999999999996</v>
      </c>
    </row>
    <row r="867" spans="1:4" hidden="1">
      <c r="A867">
        <v>2003</v>
      </c>
      <c r="B867">
        <v>4</v>
      </c>
      <c r="C867">
        <v>20</v>
      </c>
      <c r="D867">
        <v>4671.3999999999996</v>
      </c>
    </row>
    <row r="868" spans="1:4" hidden="1">
      <c r="A868">
        <v>2003</v>
      </c>
      <c r="B868">
        <v>4</v>
      </c>
      <c r="C868">
        <v>21</v>
      </c>
      <c r="D868">
        <v>4671.3</v>
      </c>
    </row>
    <row r="869" spans="1:4" hidden="1">
      <c r="A869">
        <v>2003</v>
      </c>
      <c r="B869">
        <v>4</v>
      </c>
      <c r="C869">
        <v>22</v>
      </c>
      <c r="D869">
        <v>4671.3999999999996</v>
      </c>
    </row>
    <row r="870" spans="1:4" hidden="1">
      <c r="A870">
        <v>2003</v>
      </c>
      <c r="B870">
        <v>4</v>
      </c>
      <c r="C870">
        <v>23</v>
      </c>
      <c r="D870">
        <v>4671.3999999999996</v>
      </c>
    </row>
    <row r="871" spans="1:4" hidden="1">
      <c r="A871">
        <v>2003</v>
      </c>
      <c r="B871">
        <v>4</v>
      </c>
      <c r="C871">
        <v>24</v>
      </c>
      <c r="D871">
        <v>4671.3999999999996</v>
      </c>
    </row>
    <row r="872" spans="1:4" hidden="1">
      <c r="A872">
        <v>2003</v>
      </c>
      <c r="B872">
        <v>4</v>
      </c>
      <c r="C872">
        <v>25</v>
      </c>
      <c r="D872">
        <v>4671.3999999999996</v>
      </c>
    </row>
    <row r="873" spans="1:4" hidden="1">
      <c r="A873">
        <v>2003</v>
      </c>
      <c r="B873">
        <v>4</v>
      </c>
      <c r="C873">
        <v>26</v>
      </c>
      <c r="D873">
        <v>4671.5</v>
      </c>
    </row>
    <row r="874" spans="1:4" hidden="1">
      <c r="A874">
        <v>2003</v>
      </c>
      <c r="B874">
        <v>4</v>
      </c>
      <c r="C874">
        <v>27</v>
      </c>
      <c r="D874">
        <v>4671.6000000000004</v>
      </c>
    </row>
    <row r="875" spans="1:4" hidden="1">
      <c r="A875">
        <v>2003</v>
      </c>
      <c r="B875">
        <v>4</v>
      </c>
      <c r="C875">
        <v>28</v>
      </c>
      <c r="D875">
        <v>4671.6000000000004</v>
      </c>
    </row>
    <row r="876" spans="1:4" hidden="1">
      <c r="A876">
        <v>2003</v>
      </c>
      <c r="B876">
        <v>4</v>
      </c>
      <c r="C876">
        <v>29</v>
      </c>
      <c r="D876">
        <v>4671.6000000000004</v>
      </c>
    </row>
    <row r="877" spans="1:4" hidden="1">
      <c r="A877">
        <v>2003</v>
      </c>
      <c r="B877">
        <v>4</v>
      </c>
      <c r="C877">
        <v>30</v>
      </c>
      <c r="D877">
        <v>4671.7</v>
      </c>
    </row>
    <row r="878" spans="1:4" hidden="1">
      <c r="A878">
        <v>2003</v>
      </c>
      <c r="B878">
        <v>5</v>
      </c>
      <c r="C878">
        <v>1</v>
      </c>
      <c r="D878">
        <v>4671.7</v>
      </c>
    </row>
    <row r="879" spans="1:4" hidden="1">
      <c r="A879">
        <v>2003</v>
      </c>
      <c r="B879">
        <v>5</v>
      </c>
      <c r="C879">
        <v>2</v>
      </c>
      <c r="D879">
        <v>4671.7</v>
      </c>
    </row>
    <row r="880" spans="1:4" hidden="1">
      <c r="A880">
        <v>2003</v>
      </c>
      <c r="B880">
        <v>5</v>
      </c>
      <c r="C880">
        <v>3</v>
      </c>
      <c r="D880">
        <v>4671.7</v>
      </c>
    </row>
    <row r="881" spans="1:4" hidden="1">
      <c r="A881">
        <v>2003</v>
      </c>
      <c r="B881">
        <v>5</v>
      </c>
      <c r="C881">
        <v>4</v>
      </c>
      <c r="D881">
        <v>4671.8</v>
      </c>
    </row>
    <row r="882" spans="1:4" hidden="1">
      <c r="A882">
        <v>2003</v>
      </c>
      <c r="B882">
        <v>5</v>
      </c>
      <c r="C882">
        <v>5</v>
      </c>
      <c r="D882">
        <v>4671.8</v>
      </c>
    </row>
    <row r="883" spans="1:4" hidden="1">
      <c r="A883">
        <v>2003</v>
      </c>
      <c r="B883">
        <v>5</v>
      </c>
      <c r="C883">
        <v>6</v>
      </c>
      <c r="D883">
        <v>4671.8</v>
      </c>
    </row>
    <row r="884" spans="1:4" hidden="1">
      <c r="A884">
        <v>2003</v>
      </c>
      <c r="B884">
        <v>5</v>
      </c>
      <c r="C884">
        <v>7</v>
      </c>
      <c r="D884">
        <v>4671.8</v>
      </c>
    </row>
    <row r="885" spans="1:4" hidden="1">
      <c r="A885">
        <v>2003</v>
      </c>
      <c r="B885">
        <v>5</v>
      </c>
      <c r="C885">
        <v>8</v>
      </c>
      <c r="D885">
        <v>4671.8</v>
      </c>
    </row>
    <row r="886" spans="1:4" hidden="1">
      <c r="A886">
        <v>2003</v>
      </c>
      <c r="B886">
        <v>5</v>
      </c>
      <c r="C886">
        <v>9</v>
      </c>
      <c r="D886">
        <v>4671.8</v>
      </c>
    </row>
    <row r="887" spans="1:4" hidden="1">
      <c r="A887">
        <v>2003</v>
      </c>
      <c r="B887">
        <v>5</v>
      </c>
      <c r="C887">
        <v>10</v>
      </c>
      <c r="D887">
        <v>4672</v>
      </c>
    </row>
    <row r="888" spans="1:4" hidden="1">
      <c r="A888">
        <v>2003</v>
      </c>
      <c r="B888">
        <v>5</v>
      </c>
      <c r="C888">
        <v>11</v>
      </c>
      <c r="D888">
        <v>4671.8999999999996</v>
      </c>
    </row>
    <row r="889" spans="1:4" hidden="1">
      <c r="A889">
        <v>2003</v>
      </c>
      <c r="B889">
        <v>5</v>
      </c>
      <c r="C889">
        <v>12</v>
      </c>
      <c r="D889">
        <v>4671.8</v>
      </c>
    </row>
    <row r="890" spans="1:4" hidden="1">
      <c r="A890">
        <v>2003</v>
      </c>
      <c r="B890">
        <v>5</v>
      </c>
      <c r="C890">
        <v>13</v>
      </c>
      <c r="D890">
        <v>4671.8</v>
      </c>
    </row>
    <row r="891" spans="1:4" hidden="1">
      <c r="A891">
        <v>2003</v>
      </c>
      <c r="B891">
        <v>5</v>
      </c>
      <c r="C891">
        <v>14</v>
      </c>
      <c r="D891">
        <v>4671.8</v>
      </c>
    </row>
    <row r="892" spans="1:4" hidden="1">
      <c r="A892">
        <v>2003</v>
      </c>
      <c r="B892">
        <v>5</v>
      </c>
      <c r="C892">
        <v>15</v>
      </c>
      <c r="D892">
        <v>4671.8</v>
      </c>
    </row>
    <row r="893" spans="1:4" hidden="1">
      <c r="A893">
        <v>2003</v>
      </c>
      <c r="B893">
        <v>5</v>
      </c>
      <c r="C893">
        <v>16</v>
      </c>
      <c r="D893">
        <v>4671.8</v>
      </c>
    </row>
    <row r="894" spans="1:4" hidden="1">
      <c r="A894">
        <v>2003</v>
      </c>
      <c r="B894">
        <v>5</v>
      </c>
      <c r="C894">
        <v>17</v>
      </c>
      <c r="D894">
        <v>4671.8</v>
      </c>
    </row>
    <row r="895" spans="1:4" hidden="1">
      <c r="A895">
        <v>2003</v>
      </c>
      <c r="B895">
        <v>5</v>
      </c>
      <c r="C895">
        <v>18</v>
      </c>
      <c r="D895">
        <v>4671.8</v>
      </c>
    </row>
    <row r="896" spans="1:4" hidden="1">
      <c r="A896">
        <v>2003</v>
      </c>
      <c r="B896">
        <v>5</v>
      </c>
      <c r="C896">
        <v>19</v>
      </c>
      <c r="D896">
        <v>4671.8</v>
      </c>
    </row>
    <row r="897" spans="1:4" hidden="1">
      <c r="A897">
        <v>2003</v>
      </c>
      <c r="B897">
        <v>5</v>
      </c>
      <c r="C897">
        <v>20</v>
      </c>
      <c r="D897">
        <v>4671.6000000000004</v>
      </c>
    </row>
    <row r="898" spans="1:4" hidden="1">
      <c r="A898">
        <v>2003</v>
      </c>
      <c r="B898">
        <v>5</v>
      </c>
      <c r="C898">
        <v>21</v>
      </c>
      <c r="D898">
        <v>4671.5</v>
      </c>
    </row>
    <row r="899" spans="1:4" hidden="1">
      <c r="A899">
        <v>2003</v>
      </c>
      <c r="B899">
        <v>5</v>
      </c>
      <c r="C899">
        <v>22</v>
      </c>
      <c r="D899">
        <v>4671.5</v>
      </c>
    </row>
    <row r="900" spans="1:4" hidden="1">
      <c r="A900">
        <v>2003</v>
      </c>
      <c r="B900">
        <v>5</v>
      </c>
      <c r="C900">
        <v>23</v>
      </c>
      <c r="D900">
        <v>4671.7</v>
      </c>
    </row>
    <row r="901" spans="1:4" hidden="1">
      <c r="A901">
        <v>2003</v>
      </c>
      <c r="B901">
        <v>5</v>
      </c>
      <c r="C901">
        <v>24</v>
      </c>
      <c r="D901">
        <v>4671.8</v>
      </c>
    </row>
    <row r="902" spans="1:4" hidden="1">
      <c r="A902">
        <v>2003</v>
      </c>
      <c r="B902">
        <v>5</v>
      </c>
      <c r="C902">
        <v>25</v>
      </c>
      <c r="D902">
        <v>4671.8999999999996</v>
      </c>
    </row>
    <row r="903" spans="1:4" hidden="1">
      <c r="A903">
        <v>2003</v>
      </c>
      <c r="B903">
        <v>5</v>
      </c>
      <c r="C903">
        <v>26</v>
      </c>
      <c r="D903">
        <v>4671.8999999999996</v>
      </c>
    </row>
    <row r="904" spans="1:4" hidden="1">
      <c r="A904">
        <v>2003</v>
      </c>
      <c r="B904">
        <v>5</v>
      </c>
      <c r="C904">
        <v>27</v>
      </c>
      <c r="D904">
        <v>4671.8</v>
      </c>
    </row>
    <row r="905" spans="1:4" hidden="1">
      <c r="A905">
        <v>2003</v>
      </c>
      <c r="B905">
        <v>5</v>
      </c>
      <c r="C905">
        <v>28</v>
      </c>
      <c r="D905">
        <v>4671.7</v>
      </c>
    </row>
    <row r="906" spans="1:4" hidden="1">
      <c r="A906">
        <v>2003</v>
      </c>
      <c r="B906">
        <v>5</v>
      </c>
      <c r="C906">
        <v>29</v>
      </c>
      <c r="D906">
        <v>4671.6000000000004</v>
      </c>
    </row>
    <row r="907" spans="1:4" hidden="1">
      <c r="A907">
        <v>2003</v>
      </c>
      <c r="B907">
        <v>5</v>
      </c>
      <c r="C907">
        <v>30</v>
      </c>
      <c r="D907">
        <v>4671.3999999999996</v>
      </c>
    </row>
    <row r="908" spans="1:4" hidden="1">
      <c r="A908">
        <v>2003</v>
      </c>
      <c r="B908">
        <v>5</v>
      </c>
      <c r="C908">
        <v>31</v>
      </c>
      <c r="D908">
        <v>4671.1000000000004</v>
      </c>
    </row>
    <row r="909" spans="1:4" hidden="1">
      <c r="A909">
        <v>2003</v>
      </c>
      <c r="B909">
        <v>6</v>
      </c>
      <c r="C909">
        <v>1</v>
      </c>
      <c r="D909">
        <v>4670.8</v>
      </c>
    </row>
    <row r="910" spans="1:4" hidden="1">
      <c r="A910">
        <v>2003</v>
      </c>
      <c r="B910">
        <v>6</v>
      </c>
      <c r="C910">
        <v>2</v>
      </c>
      <c r="D910">
        <v>4670.5</v>
      </c>
    </row>
    <row r="911" spans="1:4" hidden="1">
      <c r="A911">
        <v>2003</v>
      </c>
      <c r="B911">
        <v>6</v>
      </c>
      <c r="C911">
        <v>3</v>
      </c>
      <c r="D911">
        <v>4670.2</v>
      </c>
    </row>
    <row r="912" spans="1:4" hidden="1">
      <c r="A912">
        <v>2003</v>
      </c>
      <c r="B912">
        <v>6</v>
      </c>
      <c r="C912">
        <v>4</v>
      </c>
      <c r="D912">
        <v>4670</v>
      </c>
    </row>
    <row r="913" spans="1:4" hidden="1">
      <c r="A913">
        <v>2003</v>
      </c>
      <c r="B913">
        <v>6</v>
      </c>
      <c r="C913">
        <v>5</v>
      </c>
      <c r="D913">
        <v>4669.7</v>
      </c>
    </row>
    <row r="914" spans="1:4" hidden="1">
      <c r="A914">
        <v>2003</v>
      </c>
      <c r="B914">
        <v>6</v>
      </c>
      <c r="C914">
        <v>6</v>
      </c>
      <c r="D914">
        <v>4669.5</v>
      </c>
    </row>
    <row r="915" spans="1:4" hidden="1">
      <c r="A915">
        <v>2003</v>
      </c>
      <c r="B915">
        <v>6</v>
      </c>
      <c r="C915">
        <v>7</v>
      </c>
      <c r="D915">
        <v>4669.2</v>
      </c>
    </row>
    <row r="916" spans="1:4" hidden="1">
      <c r="A916">
        <v>2003</v>
      </c>
      <c r="B916">
        <v>6</v>
      </c>
      <c r="C916">
        <v>8</v>
      </c>
      <c r="D916">
        <v>4668.8999999999996</v>
      </c>
    </row>
    <row r="917" spans="1:4" hidden="1">
      <c r="A917">
        <v>2003</v>
      </c>
      <c r="B917">
        <v>6</v>
      </c>
      <c r="C917">
        <v>9</v>
      </c>
      <c r="D917">
        <v>4668.6000000000004</v>
      </c>
    </row>
    <row r="918" spans="1:4" hidden="1">
      <c r="A918">
        <v>2003</v>
      </c>
      <c r="B918">
        <v>6</v>
      </c>
      <c r="C918">
        <v>10</v>
      </c>
      <c r="D918">
        <v>4668.2</v>
      </c>
    </row>
    <row r="919" spans="1:4" hidden="1">
      <c r="A919">
        <v>2003</v>
      </c>
      <c r="B919">
        <v>6</v>
      </c>
      <c r="C919">
        <v>11</v>
      </c>
      <c r="D919">
        <v>4667.8999999999996</v>
      </c>
    </row>
    <row r="920" spans="1:4" hidden="1">
      <c r="A920">
        <v>2003</v>
      </c>
      <c r="B920">
        <v>6</v>
      </c>
      <c r="C920">
        <v>12</v>
      </c>
      <c r="D920">
        <v>4667.5</v>
      </c>
    </row>
    <row r="921" spans="1:4" hidden="1">
      <c r="A921">
        <v>2003</v>
      </c>
      <c r="B921">
        <v>6</v>
      </c>
      <c r="C921">
        <v>13</v>
      </c>
      <c r="D921">
        <v>4667.1000000000004</v>
      </c>
    </row>
    <row r="922" spans="1:4" hidden="1">
      <c r="A922">
        <v>2003</v>
      </c>
      <c r="B922">
        <v>6</v>
      </c>
      <c r="C922">
        <v>14</v>
      </c>
      <c r="D922">
        <v>4666.8</v>
      </c>
    </row>
    <row r="923" spans="1:4" hidden="1">
      <c r="A923">
        <v>2003</v>
      </c>
      <c r="B923">
        <v>6</v>
      </c>
      <c r="C923">
        <v>15</v>
      </c>
      <c r="D923">
        <v>4666.3</v>
      </c>
    </row>
    <row r="924" spans="1:4" hidden="1">
      <c r="A924">
        <v>2003</v>
      </c>
      <c r="B924">
        <v>6</v>
      </c>
      <c r="C924">
        <v>16</v>
      </c>
      <c r="D924">
        <v>4665.8999999999996</v>
      </c>
    </row>
    <row r="925" spans="1:4" hidden="1">
      <c r="A925">
        <v>2003</v>
      </c>
      <c r="B925">
        <v>6</v>
      </c>
      <c r="C925">
        <v>17</v>
      </c>
      <c r="D925">
        <v>4665.3999999999996</v>
      </c>
    </row>
    <row r="926" spans="1:4" hidden="1">
      <c r="A926">
        <v>2003</v>
      </c>
      <c r="B926">
        <v>6</v>
      </c>
      <c r="C926">
        <v>18</v>
      </c>
      <c r="D926">
        <v>4665</v>
      </c>
    </row>
    <row r="927" spans="1:4" hidden="1">
      <c r="A927">
        <v>2003</v>
      </c>
      <c r="B927">
        <v>6</v>
      </c>
      <c r="C927">
        <v>19</v>
      </c>
      <c r="D927">
        <v>4664.6000000000004</v>
      </c>
    </row>
    <row r="928" spans="1:4" hidden="1">
      <c r="A928">
        <v>2003</v>
      </c>
      <c r="B928">
        <v>6</v>
      </c>
      <c r="C928">
        <v>20</v>
      </c>
      <c r="D928">
        <v>4664.1000000000004</v>
      </c>
    </row>
    <row r="929" spans="1:4" hidden="1">
      <c r="A929">
        <v>2003</v>
      </c>
      <c r="B929">
        <v>6</v>
      </c>
      <c r="C929">
        <v>21</v>
      </c>
      <c r="D929">
        <v>4663.8</v>
      </c>
    </row>
    <row r="930" spans="1:4" hidden="1">
      <c r="A930">
        <v>2003</v>
      </c>
      <c r="B930">
        <v>6</v>
      </c>
      <c r="C930">
        <v>22</v>
      </c>
      <c r="D930">
        <v>4663.3999999999996</v>
      </c>
    </row>
    <row r="931" spans="1:4" hidden="1">
      <c r="A931">
        <v>2003</v>
      </c>
      <c r="B931">
        <v>6</v>
      </c>
      <c r="C931">
        <v>23</v>
      </c>
      <c r="D931">
        <v>4663.1000000000004</v>
      </c>
    </row>
    <row r="932" spans="1:4" hidden="1">
      <c r="A932">
        <v>2003</v>
      </c>
      <c r="B932">
        <v>6</v>
      </c>
      <c r="C932">
        <v>24</v>
      </c>
      <c r="D932">
        <v>4662.6000000000004</v>
      </c>
    </row>
    <row r="933" spans="1:4" hidden="1">
      <c r="A933">
        <v>2003</v>
      </c>
      <c r="B933">
        <v>6</v>
      </c>
      <c r="C933">
        <v>25</v>
      </c>
      <c r="D933">
        <v>4662.3</v>
      </c>
    </row>
    <row r="934" spans="1:4" hidden="1">
      <c r="A934">
        <v>2003</v>
      </c>
      <c r="B934">
        <v>6</v>
      </c>
      <c r="C934">
        <v>26</v>
      </c>
      <c r="D934">
        <v>4661.8999999999996</v>
      </c>
    </row>
    <row r="935" spans="1:4" hidden="1">
      <c r="A935">
        <v>2003</v>
      </c>
      <c r="B935">
        <v>6</v>
      </c>
      <c r="C935">
        <v>27</v>
      </c>
      <c r="D935">
        <v>4661.6000000000004</v>
      </c>
    </row>
    <row r="936" spans="1:4" hidden="1">
      <c r="A936">
        <v>2003</v>
      </c>
      <c r="B936">
        <v>6</v>
      </c>
      <c r="C936">
        <v>28</v>
      </c>
      <c r="D936">
        <v>4661.2</v>
      </c>
    </row>
    <row r="937" spans="1:4" hidden="1">
      <c r="A937">
        <v>2003</v>
      </c>
      <c r="B937">
        <v>6</v>
      </c>
      <c r="C937">
        <v>29</v>
      </c>
      <c r="D937">
        <v>4660.8</v>
      </c>
    </row>
    <row r="938" spans="1:4" hidden="1">
      <c r="A938">
        <v>2003</v>
      </c>
      <c r="B938">
        <v>6</v>
      </c>
      <c r="C938">
        <v>30</v>
      </c>
      <c r="D938">
        <v>4660.3999999999996</v>
      </c>
    </row>
    <row r="939" spans="1:4" hidden="1">
      <c r="A939">
        <v>2003</v>
      </c>
      <c r="B939">
        <v>7</v>
      </c>
      <c r="C939">
        <v>1</v>
      </c>
      <c r="D939">
        <v>4660</v>
      </c>
    </row>
    <row r="940" spans="1:4" hidden="1">
      <c r="A940">
        <v>2003</v>
      </c>
      <c r="B940">
        <v>7</v>
      </c>
      <c r="C940">
        <v>2</v>
      </c>
      <c r="D940">
        <v>4659.6000000000004</v>
      </c>
    </row>
    <row r="941" spans="1:4" hidden="1">
      <c r="A941">
        <v>2003</v>
      </c>
      <c r="B941">
        <v>7</v>
      </c>
      <c r="C941">
        <v>3</v>
      </c>
      <c r="D941">
        <v>4659.1000000000004</v>
      </c>
    </row>
    <row r="942" spans="1:4" hidden="1">
      <c r="A942">
        <v>2003</v>
      </c>
      <c r="B942">
        <v>7</v>
      </c>
      <c r="C942">
        <v>4</v>
      </c>
      <c r="D942">
        <v>4658.7</v>
      </c>
    </row>
    <row r="943" spans="1:4" hidden="1">
      <c r="A943">
        <v>2003</v>
      </c>
      <c r="B943">
        <v>7</v>
      </c>
      <c r="C943">
        <v>5</v>
      </c>
      <c r="D943">
        <v>4658.3</v>
      </c>
    </row>
    <row r="944" spans="1:4" hidden="1">
      <c r="A944">
        <v>2003</v>
      </c>
      <c r="B944">
        <v>7</v>
      </c>
      <c r="C944">
        <v>6</v>
      </c>
      <c r="D944">
        <v>4657.8</v>
      </c>
    </row>
    <row r="945" spans="1:4" hidden="1">
      <c r="A945">
        <v>2003</v>
      </c>
      <c r="B945">
        <v>7</v>
      </c>
      <c r="C945">
        <v>7</v>
      </c>
      <c r="D945">
        <v>4657.5</v>
      </c>
    </row>
    <row r="946" spans="1:4" hidden="1">
      <c r="A946">
        <v>2003</v>
      </c>
      <c r="B946">
        <v>7</v>
      </c>
      <c r="C946">
        <v>8</v>
      </c>
      <c r="D946">
        <v>4657</v>
      </c>
    </row>
    <row r="947" spans="1:4" hidden="1">
      <c r="A947">
        <v>2003</v>
      </c>
      <c r="B947">
        <v>7</v>
      </c>
      <c r="C947">
        <v>9</v>
      </c>
      <c r="D947">
        <v>4656.6000000000004</v>
      </c>
    </row>
    <row r="948" spans="1:4" hidden="1">
      <c r="A948">
        <v>2003</v>
      </c>
      <c r="B948">
        <v>7</v>
      </c>
      <c r="C948">
        <v>10</v>
      </c>
      <c r="D948">
        <v>4656.2</v>
      </c>
    </row>
    <row r="949" spans="1:4" hidden="1">
      <c r="A949">
        <v>2003</v>
      </c>
      <c r="B949">
        <v>7</v>
      </c>
      <c r="C949">
        <v>11</v>
      </c>
      <c r="D949">
        <v>4655.8</v>
      </c>
    </row>
    <row r="950" spans="1:4" hidden="1">
      <c r="A950">
        <v>2003</v>
      </c>
      <c r="B950">
        <v>7</v>
      </c>
      <c r="C950">
        <v>12</v>
      </c>
      <c r="D950">
        <v>4655.3999999999996</v>
      </c>
    </row>
    <row r="951" spans="1:4" hidden="1">
      <c r="A951">
        <v>2003</v>
      </c>
      <c r="B951">
        <v>7</v>
      </c>
      <c r="C951">
        <v>13</v>
      </c>
      <c r="D951">
        <v>4654.8</v>
      </c>
    </row>
    <row r="952" spans="1:4" hidden="1">
      <c r="A952">
        <v>2003</v>
      </c>
      <c r="B952">
        <v>7</v>
      </c>
      <c r="C952">
        <v>14</v>
      </c>
      <c r="D952">
        <v>4654.3999999999996</v>
      </c>
    </row>
    <row r="953" spans="1:4" hidden="1">
      <c r="A953">
        <v>2003</v>
      </c>
      <c r="B953">
        <v>7</v>
      </c>
      <c r="C953">
        <v>15</v>
      </c>
      <c r="D953">
        <v>4653.8999999999996</v>
      </c>
    </row>
    <row r="954" spans="1:4" hidden="1">
      <c r="A954">
        <v>2003</v>
      </c>
      <c r="B954">
        <v>7</v>
      </c>
      <c r="C954">
        <v>16</v>
      </c>
      <c r="D954">
        <v>4653.5</v>
      </c>
    </row>
    <row r="955" spans="1:4" hidden="1">
      <c r="A955">
        <v>2003</v>
      </c>
      <c r="B955">
        <v>7</v>
      </c>
      <c r="C955">
        <v>17</v>
      </c>
      <c r="D955">
        <v>4653.1000000000004</v>
      </c>
    </row>
    <row r="956" spans="1:4" hidden="1">
      <c r="A956">
        <v>2003</v>
      </c>
      <c r="B956">
        <v>7</v>
      </c>
      <c r="C956">
        <v>18</v>
      </c>
      <c r="D956">
        <v>4652.7</v>
      </c>
    </row>
    <row r="957" spans="1:4" hidden="1">
      <c r="A957">
        <v>2003</v>
      </c>
      <c r="B957">
        <v>7</v>
      </c>
      <c r="C957">
        <v>19</v>
      </c>
      <c r="D957">
        <v>4652.3</v>
      </c>
    </row>
    <row r="958" spans="1:4" hidden="1">
      <c r="A958">
        <v>2003</v>
      </c>
      <c r="B958">
        <v>7</v>
      </c>
      <c r="C958">
        <v>20</v>
      </c>
      <c r="D958">
        <v>4651.8999999999996</v>
      </c>
    </row>
    <row r="959" spans="1:4" hidden="1">
      <c r="A959">
        <v>2003</v>
      </c>
      <c r="B959">
        <v>7</v>
      </c>
      <c r="C959">
        <v>21</v>
      </c>
      <c r="D959">
        <v>4651.5</v>
      </c>
    </row>
    <row r="960" spans="1:4" hidden="1">
      <c r="A960">
        <v>2003</v>
      </c>
      <c r="B960">
        <v>7</v>
      </c>
      <c r="C960">
        <v>22</v>
      </c>
      <c r="D960">
        <v>4651.1000000000004</v>
      </c>
    </row>
    <row r="961" spans="1:4" hidden="1">
      <c r="A961">
        <v>2003</v>
      </c>
      <c r="B961">
        <v>7</v>
      </c>
      <c r="C961">
        <v>23</v>
      </c>
      <c r="D961">
        <v>4650.7</v>
      </c>
    </row>
    <row r="962" spans="1:4" hidden="1">
      <c r="A962">
        <v>2003</v>
      </c>
      <c r="B962">
        <v>7</v>
      </c>
      <c r="C962">
        <v>24</v>
      </c>
      <c r="D962">
        <v>4650.3</v>
      </c>
    </row>
    <row r="963" spans="1:4" hidden="1">
      <c r="A963">
        <v>2003</v>
      </c>
      <c r="B963">
        <v>7</v>
      </c>
      <c r="C963">
        <v>25</v>
      </c>
      <c r="D963">
        <v>4649.8999999999996</v>
      </c>
    </row>
    <row r="964" spans="1:4" hidden="1">
      <c r="A964">
        <v>2003</v>
      </c>
      <c r="B964">
        <v>7</v>
      </c>
      <c r="C964">
        <v>26</v>
      </c>
      <c r="D964">
        <v>4649.5</v>
      </c>
    </row>
    <row r="965" spans="1:4" hidden="1">
      <c r="A965">
        <v>2003</v>
      </c>
      <c r="B965">
        <v>7</v>
      </c>
      <c r="C965">
        <v>27</v>
      </c>
      <c r="D965">
        <v>4649.2</v>
      </c>
    </row>
    <row r="966" spans="1:4" hidden="1">
      <c r="A966">
        <v>2003</v>
      </c>
      <c r="B966">
        <v>7</v>
      </c>
      <c r="C966">
        <v>28</v>
      </c>
      <c r="D966">
        <v>4648.8</v>
      </c>
    </row>
    <row r="967" spans="1:4" hidden="1">
      <c r="A967">
        <v>2003</v>
      </c>
      <c r="B967">
        <v>7</v>
      </c>
      <c r="C967">
        <v>29</v>
      </c>
      <c r="D967">
        <v>4648.3999999999996</v>
      </c>
    </row>
    <row r="968" spans="1:4" hidden="1">
      <c r="A968">
        <v>2003</v>
      </c>
      <c r="B968">
        <v>7</v>
      </c>
      <c r="C968">
        <v>30</v>
      </c>
      <c r="D968">
        <v>4648</v>
      </c>
    </row>
    <row r="969" spans="1:4" hidden="1">
      <c r="A969">
        <v>2003</v>
      </c>
      <c r="B969">
        <v>7</v>
      </c>
      <c r="C969">
        <v>31</v>
      </c>
      <c r="D969">
        <v>4647.5</v>
      </c>
    </row>
    <row r="970" spans="1:4" hidden="1">
      <c r="A970">
        <v>2003</v>
      </c>
      <c r="B970">
        <v>8</v>
      </c>
      <c r="C970">
        <v>1</v>
      </c>
      <c r="D970">
        <v>4647</v>
      </c>
    </row>
    <row r="971" spans="1:4" hidden="1">
      <c r="A971">
        <v>2003</v>
      </c>
      <c r="B971">
        <v>8</v>
      </c>
      <c r="C971">
        <v>2</v>
      </c>
      <c r="D971">
        <v>4646.3999999999996</v>
      </c>
    </row>
    <row r="972" spans="1:4" hidden="1">
      <c r="A972">
        <v>2003</v>
      </c>
      <c r="B972">
        <v>8</v>
      </c>
      <c r="C972">
        <v>3</v>
      </c>
      <c r="D972">
        <v>4645.8999999999996</v>
      </c>
    </row>
    <row r="973" spans="1:4" hidden="1">
      <c r="A973">
        <v>2003</v>
      </c>
      <c r="B973">
        <v>8</v>
      </c>
      <c r="C973">
        <v>4</v>
      </c>
      <c r="D973">
        <v>4645.3999999999996</v>
      </c>
    </row>
    <row r="974" spans="1:4" hidden="1">
      <c r="A974">
        <v>2003</v>
      </c>
      <c r="B974">
        <v>8</v>
      </c>
      <c r="C974">
        <v>5</v>
      </c>
      <c r="D974">
        <v>4644.8</v>
      </c>
    </row>
    <row r="975" spans="1:4" hidden="1">
      <c r="A975">
        <v>2003</v>
      </c>
      <c r="B975">
        <v>8</v>
      </c>
      <c r="C975">
        <v>6</v>
      </c>
      <c r="D975">
        <v>4644.3</v>
      </c>
    </row>
    <row r="976" spans="1:4" hidden="1">
      <c r="A976">
        <v>2003</v>
      </c>
      <c r="B976">
        <v>8</v>
      </c>
      <c r="C976">
        <v>7</v>
      </c>
      <c r="D976">
        <v>4643.8</v>
      </c>
    </row>
    <row r="977" spans="1:4" hidden="1">
      <c r="A977">
        <v>2003</v>
      </c>
      <c r="B977">
        <v>8</v>
      </c>
      <c r="C977">
        <v>8</v>
      </c>
      <c r="D977">
        <v>4643.3999999999996</v>
      </c>
    </row>
    <row r="978" spans="1:4" hidden="1">
      <c r="A978">
        <v>2003</v>
      </c>
      <c r="B978">
        <v>8</v>
      </c>
      <c r="C978">
        <v>9</v>
      </c>
      <c r="D978">
        <v>4643</v>
      </c>
    </row>
    <row r="979" spans="1:4" hidden="1">
      <c r="A979">
        <v>2003</v>
      </c>
      <c r="B979">
        <v>8</v>
      </c>
      <c r="C979">
        <v>10</v>
      </c>
      <c r="D979">
        <v>4642.6000000000004</v>
      </c>
    </row>
    <row r="980" spans="1:4" hidden="1">
      <c r="A980">
        <v>2003</v>
      </c>
      <c r="B980">
        <v>8</v>
      </c>
      <c r="C980">
        <v>11</v>
      </c>
      <c r="D980">
        <v>4642.1000000000004</v>
      </c>
    </row>
    <row r="981" spans="1:4" hidden="1">
      <c r="A981">
        <v>2003</v>
      </c>
      <c r="B981">
        <v>8</v>
      </c>
      <c r="C981">
        <v>12</v>
      </c>
      <c r="D981">
        <v>4641.7</v>
      </c>
    </row>
    <row r="982" spans="1:4" hidden="1">
      <c r="A982">
        <v>2003</v>
      </c>
      <c r="B982">
        <v>8</v>
      </c>
      <c r="C982">
        <v>13</v>
      </c>
      <c r="D982">
        <v>4641.3999999999996</v>
      </c>
    </row>
    <row r="983" spans="1:4" hidden="1">
      <c r="A983">
        <v>2003</v>
      </c>
      <c r="B983">
        <v>8</v>
      </c>
      <c r="C983">
        <v>14</v>
      </c>
      <c r="D983">
        <v>4641</v>
      </c>
    </row>
    <row r="984" spans="1:4" hidden="1">
      <c r="A984">
        <v>2003</v>
      </c>
      <c r="B984">
        <v>8</v>
      </c>
      <c r="C984">
        <v>15</v>
      </c>
      <c r="D984">
        <v>4640.6000000000004</v>
      </c>
    </row>
    <row r="985" spans="1:4" hidden="1">
      <c r="A985">
        <v>2003</v>
      </c>
      <c r="B985">
        <v>8</v>
      </c>
      <c r="C985">
        <v>16</v>
      </c>
      <c r="D985">
        <v>4640.3</v>
      </c>
    </row>
    <row r="986" spans="1:4" hidden="1">
      <c r="A986">
        <v>2003</v>
      </c>
      <c r="B986">
        <v>8</v>
      </c>
      <c r="C986">
        <v>17</v>
      </c>
      <c r="D986">
        <v>4640</v>
      </c>
    </row>
    <row r="987" spans="1:4" hidden="1">
      <c r="A987">
        <v>2003</v>
      </c>
      <c r="B987">
        <v>8</v>
      </c>
      <c r="C987">
        <v>18</v>
      </c>
      <c r="D987">
        <v>4639.7</v>
      </c>
    </row>
    <row r="988" spans="1:4" hidden="1">
      <c r="A988">
        <v>2003</v>
      </c>
      <c r="B988">
        <v>8</v>
      </c>
      <c r="C988">
        <v>19</v>
      </c>
      <c r="D988">
        <v>4639.3999999999996</v>
      </c>
    </row>
    <row r="989" spans="1:4" hidden="1">
      <c r="A989">
        <v>2003</v>
      </c>
      <c r="B989">
        <v>8</v>
      </c>
      <c r="C989">
        <v>20</v>
      </c>
      <c r="D989">
        <v>4639.1000000000004</v>
      </c>
    </row>
    <row r="990" spans="1:4" hidden="1">
      <c r="A990">
        <v>2003</v>
      </c>
      <c r="B990">
        <v>8</v>
      </c>
      <c r="C990">
        <v>21</v>
      </c>
      <c r="D990">
        <v>4638.8</v>
      </c>
    </row>
    <row r="991" spans="1:4" hidden="1">
      <c r="A991">
        <v>2003</v>
      </c>
      <c r="B991">
        <v>8</v>
      </c>
      <c r="C991">
        <v>22</v>
      </c>
      <c r="D991">
        <v>4638.6000000000004</v>
      </c>
    </row>
    <row r="992" spans="1:4" hidden="1">
      <c r="A992">
        <v>2003</v>
      </c>
      <c r="B992">
        <v>8</v>
      </c>
      <c r="C992">
        <v>23</v>
      </c>
      <c r="D992">
        <v>4638.5</v>
      </c>
    </row>
    <row r="993" spans="1:4" hidden="1">
      <c r="A993">
        <v>2003</v>
      </c>
      <c r="B993">
        <v>8</v>
      </c>
      <c r="C993">
        <v>24</v>
      </c>
      <c r="D993">
        <v>4638.3999999999996</v>
      </c>
    </row>
    <row r="994" spans="1:4" hidden="1">
      <c r="A994">
        <v>2003</v>
      </c>
      <c r="B994">
        <v>8</v>
      </c>
      <c r="C994">
        <v>25</v>
      </c>
      <c r="D994">
        <v>4638.2</v>
      </c>
    </row>
    <row r="995" spans="1:4" hidden="1">
      <c r="A995">
        <v>2003</v>
      </c>
      <c r="B995">
        <v>8</v>
      </c>
      <c r="C995">
        <v>26</v>
      </c>
      <c r="D995">
        <v>4638.1000000000004</v>
      </c>
    </row>
    <row r="996" spans="1:4" hidden="1">
      <c r="A996">
        <v>2003</v>
      </c>
      <c r="B996">
        <v>8</v>
      </c>
      <c r="C996">
        <v>27</v>
      </c>
      <c r="D996">
        <v>4638</v>
      </c>
    </row>
    <row r="997" spans="1:4" hidden="1">
      <c r="A997">
        <v>2003</v>
      </c>
      <c r="B997">
        <v>8</v>
      </c>
      <c r="C997">
        <v>28</v>
      </c>
      <c r="D997">
        <v>4637.8999999999996</v>
      </c>
    </row>
    <row r="998" spans="1:4" hidden="1">
      <c r="A998">
        <v>2003</v>
      </c>
      <c r="B998">
        <v>8</v>
      </c>
      <c r="C998">
        <v>29</v>
      </c>
      <c r="D998">
        <v>4637.7</v>
      </c>
    </row>
    <row r="999" spans="1:4" hidden="1">
      <c r="A999">
        <v>2003</v>
      </c>
      <c r="B999">
        <v>8</v>
      </c>
      <c r="C999">
        <v>30</v>
      </c>
      <c r="D999">
        <v>4637.6000000000004</v>
      </c>
    </row>
    <row r="1000" spans="1:4" hidden="1">
      <c r="A1000">
        <v>2003</v>
      </c>
      <c r="B1000">
        <v>8</v>
      </c>
      <c r="C1000">
        <v>31</v>
      </c>
      <c r="D1000">
        <v>4637.6000000000004</v>
      </c>
    </row>
    <row r="1001" spans="1:4" hidden="1">
      <c r="A1001">
        <v>2003</v>
      </c>
      <c r="B1001">
        <v>9</v>
      </c>
      <c r="C1001">
        <v>1</v>
      </c>
      <c r="D1001">
        <v>4637.5</v>
      </c>
    </row>
    <row r="1002" spans="1:4" hidden="1">
      <c r="A1002">
        <v>2003</v>
      </c>
      <c r="B1002">
        <v>9</v>
      </c>
      <c r="C1002">
        <v>2</v>
      </c>
      <c r="D1002">
        <v>4637.5</v>
      </c>
    </row>
    <row r="1003" spans="1:4" hidden="1">
      <c r="A1003">
        <v>2003</v>
      </c>
      <c r="B1003">
        <v>9</v>
      </c>
      <c r="C1003">
        <v>3</v>
      </c>
      <c r="D1003">
        <v>4637.5</v>
      </c>
    </row>
    <row r="1004" spans="1:4" hidden="1">
      <c r="A1004">
        <v>2003</v>
      </c>
      <c r="B1004">
        <v>9</v>
      </c>
      <c r="C1004">
        <v>4</v>
      </c>
      <c r="D1004">
        <v>4637.5</v>
      </c>
    </row>
    <row r="1005" spans="1:4" hidden="1">
      <c r="A1005">
        <v>2003</v>
      </c>
      <c r="B1005">
        <v>9</v>
      </c>
      <c r="C1005">
        <v>5</v>
      </c>
      <c r="D1005">
        <v>4637.3999999999996</v>
      </c>
    </row>
    <row r="1006" spans="1:4" hidden="1">
      <c r="A1006">
        <v>2003</v>
      </c>
      <c r="B1006">
        <v>9</v>
      </c>
      <c r="C1006">
        <v>6</v>
      </c>
      <c r="D1006">
        <v>4637.3999999999996</v>
      </c>
    </row>
    <row r="1007" spans="1:4" hidden="1">
      <c r="A1007">
        <v>2003</v>
      </c>
      <c r="B1007">
        <v>9</v>
      </c>
      <c r="C1007">
        <v>7</v>
      </c>
      <c r="D1007">
        <v>4637.3999999999996</v>
      </c>
    </row>
    <row r="1008" spans="1:4" hidden="1">
      <c r="A1008">
        <v>2003</v>
      </c>
      <c r="B1008">
        <v>9</v>
      </c>
      <c r="C1008">
        <v>8</v>
      </c>
      <c r="D1008">
        <v>4637.3999999999996</v>
      </c>
    </row>
    <row r="1009" spans="1:4" hidden="1">
      <c r="A1009">
        <v>2003</v>
      </c>
      <c r="B1009">
        <v>9</v>
      </c>
      <c r="C1009">
        <v>9</v>
      </c>
      <c r="D1009">
        <v>4637.3</v>
      </c>
    </row>
    <row r="1010" spans="1:4" hidden="1">
      <c r="A1010">
        <v>2003</v>
      </c>
      <c r="B1010">
        <v>9</v>
      </c>
      <c r="C1010">
        <v>10</v>
      </c>
      <c r="D1010">
        <v>4637.3</v>
      </c>
    </row>
    <row r="1011" spans="1:4" hidden="1">
      <c r="A1011">
        <v>2003</v>
      </c>
      <c r="B1011">
        <v>9</v>
      </c>
      <c r="C1011">
        <v>11</v>
      </c>
      <c r="D1011">
        <v>4637.3999999999996</v>
      </c>
    </row>
    <row r="1012" spans="1:4" hidden="1">
      <c r="A1012">
        <v>2003</v>
      </c>
      <c r="B1012">
        <v>9</v>
      </c>
      <c r="C1012">
        <v>12</v>
      </c>
      <c r="D1012">
        <v>4637.3999999999996</v>
      </c>
    </row>
    <row r="1013" spans="1:4" hidden="1">
      <c r="A1013">
        <v>2003</v>
      </c>
      <c r="B1013">
        <v>9</v>
      </c>
      <c r="C1013">
        <v>13</v>
      </c>
      <c r="D1013">
        <v>4637.5</v>
      </c>
    </row>
    <row r="1014" spans="1:4" hidden="1">
      <c r="A1014">
        <v>2003</v>
      </c>
      <c r="B1014">
        <v>9</v>
      </c>
      <c r="C1014">
        <v>14</v>
      </c>
      <c r="D1014">
        <v>4637.5</v>
      </c>
    </row>
    <row r="1015" spans="1:4" hidden="1">
      <c r="A1015">
        <v>2003</v>
      </c>
      <c r="B1015">
        <v>9</v>
      </c>
      <c r="C1015">
        <v>15</v>
      </c>
      <c r="D1015">
        <v>4637.6000000000004</v>
      </c>
    </row>
    <row r="1016" spans="1:4" hidden="1">
      <c r="A1016">
        <v>2003</v>
      </c>
      <c r="B1016">
        <v>9</v>
      </c>
      <c r="C1016">
        <v>16</v>
      </c>
      <c r="D1016">
        <v>4637.6000000000004</v>
      </c>
    </row>
    <row r="1017" spans="1:4" hidden="1">
      <c r="A1017">
        <v>2003</v>
      </c>
      <c r="B1017">
        <v>9</v>
      </c>
      <c r="C1017">
        <v>17</v>
      </c>
      <c r="D1017">
        <v>4637.7</v>
      </c>
    </row>
    <row r="1018" spans="1:4" hidden="1">
      <c r="A1018">
        <v>2003</v>
      </c>
      <c r="B1018">
        <v>9</v>
      </c>
      <c r="C1018">
        <v>18</v>
      </c>
      <c r="D1018">
        <v>4637.7</v>
      </c>
    </row>
    <row r="1019" spans="1:4" hidden="1">
      <c r="A1019">
        <v>2003</v>
      </c>
      <c r="B1019">
        <v>9</v>
      </c>
      <c r="C1019">
        <v>19</v>
      </c>
      <c r="D1019">
        <v>4637.8</v>
      </c>
    </row>
    <row r="1020" spans="1:4" hidden="1">
      <c r="A1020">
        <v>2003</v>
      </c>
      <c r="B1020">
        <v>9</v>
      </c>
      <c r="C1020">
        <v>20</v>
      </c>
      <c r="D1020">
        <v>4637.8</v>
      </c>
    </row>
    <row r="1021" spans="1:4" hidden="1">
      <c r="A1021">
        <v>2003</v>
      </c>
      <c r="B1021">
        <v>9</v>
      </c>
      <c r="C1021">
        <v>21</v>
      </c>
      <c r="D1021">
        <v>4637.8</v>
      </c>
    </row>
    <row r="1022" spans="1:4" hidden="1">
      <c r="A1022">
        <v>2003</v>
      </c>
      <c r="B1022">
        <v>9</v>
      </c>
      <c r="C1022">
        <v>22</v>
      </c>
      <c r="D1022">
        <v>4637.8999999999996</v>
      </c>
    </row>
    <row r="1023" spans="1:4" hidden="1">
      <c r="A1023">
        <v>2003</v>
      </c>
      <c r="B1023">
        <v>9</v>
      </c>
      <c r="C1023">
        <v>23</v>
      </c>
      <c r="D1023">
        <v>4637.8999999999996</v>
      </c>
    </row>
    <row r="1024" spans="1:4" hidden="1">
      <c r="A1024">
        <v>2003</v>
      </c>
      <c r="B1024">
        <v>9</v>
      </c>
      <c r="C1024">
        <v>24</v>
      </c>
      <c r="D1024">
        <v>4638</v>
      </c>
    </row>
    <row r="1025" spans="1:4" hidden="1">
      <c r="A1025">
        <v>2003</v>
      </c>
      <c r="B1025">
        <v>9</v>
      </c>
      <c r="C1025">
        <v>25</v>
      </c>
      <c r="D1025">
        <v>4638.1000000000004</v>
      </c>
    </row>
    <row r="1026" spans="1:4" hidden="1">
      <c r="A1026">
        <v>2003</v>
      </c>
      <c r="B1026">
        <v>9</v>
      </c>
      <c r="C1026">
        <v>26</v>
      </c>
      <c r="D1026">
        <v>4638.1000000000004</v>
      </c>
    </row>
    <row r="1027" spans="1:4" hidden="1">
      <c r="A1027">
        <v>2003</v>
      </c>
      <c r="B1027">
        <v>9</v>
      </c>
      <c r="C1027">
        <v>27</v>
      </c>
      <c r="D1027">
        <v>4638.2</v>
      </c>
    </row>
    <row r="1028" spans="1:4" hidden="1">
      <c r="A1028">
        <v>2003</v>
      </c>
      <c r="B1028">
        <v>9</v>
      </c>
      <c r="C1028">
        <v>28</v>
      </c>
      <c r="D1028">
        <v>4638.2</v>
      </c>
    </row>
    <row r="1029" spans="1:4" hidden="1">
      <c r="A1029">
        <v>2003</v>
      </c>
      <c r="B1029">
        <v>9</v>
      </c>
      <c r="C1029">
        <v>29</v>
      </c>
      <c r="D1029">
        <v>4638.3</v>
      </c>
    </row>
    <row r="1030" spans="1:4" hidden="1">
      <c r="A1030">
        <v>2003</v>
      </c>
      <c r="B1030">
        <v>9</v>
      </c>
      <c r="C1030">
        <v>30</v>
      </c>
      <c r="D1030">
        <v>4638.3</v>
      </c>
    </row>
    <row r="1031" spans="1:4">
      <c r="A1031">
        <v>2003</v>
      </c>
      <c r="B1031">
        <v>10</v>
      </c>
      <c r="C1031">
        <v>1</v>
      </c>
      <c r="D1031">
        <v>4638.3</v>
      </c>
    </row>
    <row r="1032" spans="1:4" hidden="1">
      <c r="A1032">
        <v>2003</v>
      </c>
      <c r="B1032">
        <v>10</v>
      </c>
      <c r="C1032">
        <v>2</v>
      </c>
      <c r="D1032">
        <v>4638.3999999999996</v>
      </c>
    </row>
    <row r="1033" spans="1:4" hidden="1">
      <c r="A1033">
        <v>2003</v>
      </c>
      <c r="B1033">
        <v>10</v>
      </c>
      <c r="C1033">
        <v>3</v>
      </c>
      <c r="D1033">
        <v>4638.3999999999996</v>
      </c>
    </row>
    <row r="1034" spans="1:4" hidden="1">
      <c r="A1034">
        <v>2003</v>
      </c>
      <c r="B1034">
        <v>10</v>
      </c>
      <c r="C1034">
        <v>4</v>
      </c>
      <c r="D1034">
        <v>4638.5</v>
      </c>
    </row>
    <row r="1035" spans="1:4" hidden="1">
      <c r="A1035">
        <v>2003</v>
      </c>
      <c r="B1035">
        <v>10</v>
      </c>
      <c r="C1035">
        <v>5</v>
      </c>
      <c r="D1035">
        <v>4638.5</v>
      </c>
    </row>
    <row r="1036" spans="1:4" hidden="1">
      <c r="A1036">
        <v>2003</v>
      </c>
      <c r="B1036">
        <v>10</v>
      </c>
      <c r="C1036">
        <v>6</v>
      </c>
      <c r="D1036">
        <v>4638.6000000000004</v>
      </c>
    </row>
    <row r="1037" spans="1:4" hidden="1">
      <c r="A1037">
        <v>2003</v>
      </c>
      <c r="B1037">
        <v>10</v>
      </c>
      <c r="C1037">
        <v>7</v>
      </c>
      <c r="D1037">
        <v>4638.6000000000004</v>
      </c>
    </row>
    <row r="1038" spans="1:4" hidden="1">
      <c r="A1038">
        <v>2003</v>
      </c>
      <c r="B1038">
        <v>10</v>
      </c>
      <c r="C1038">
        <v>8</v>
      </c>
      <c r="D1038">
        <v>4638.7</v>
      </c>
    </row>
    <row r="1039" spans="1:4" hidden="1">
      <c r="A1039">
        <v>2003</v>
      </c>
      <c r="B1039">
        <v>10</v>
      </c>
      <c r="C1039">
        <v>9</v>
      </c>
      <c r="D1039">
        <v>4638.7</v>
      </c>
    </row>
    <row r="1040" spans="1:4" hidden="1">
      <c r="A1040">
        <v>2003</v>
      </c>
      <c r="B1040">
        <v>10</v>
      </c>
      <c r="C1040">
        <v>10</v>
      </c>
      <c r="D1040">
        <v>4638.6000000000004</v>
      </c>
    </row>
    <row r="1041" spans="1:4" hidden="1">
      <c r="A1041">
        <v>2003</v>
      </c>
      <c r="B1041">
        <v>10</v>
      </c>
      <c r="C1041">
        <v>11</v>
      </c>
      <c r="D1041">
        <v>4638.7</v>
      </c>
    </row>
    <row r="1042" spans="1:4" hidden="1">
      <c r="A1042">
        <v>2003</v>
      </c>
      <c r="B1042">
        <v>10</v>
      </c>
      <c r="C1042">
        <v>12</v>
      </c>
      <c r="D1042">
        <v>4638.8</v>
      </c>
    </row>
    <row r="1043" spans="1:4" hidden="1">
      <c r="A1043">
        <v>2003</v>
      </c>
      <c r="B1043">
        <v>10</v>
      </c>
      <c r="C1043">
        <v>13</v>
      </c>
      <c r="D1043">
        <v>4638.8</v>
      </c>
    </row>
    <row r="1044" spans="1:4" hidden="1">
      <c r="A1044">
        <v>2003</v>
      </c>
      <c r="B1044">
        <v>10</v>
      </c>
      <c r="C1044">
        <v>14</v>
      </c>
      <c r="D1044">
        <v>4638.8999999999996</v>
      </c>
    </row>
    <row r="1045" spans="1:4" hidden="1">
      <c r="A1045">
        <v>2003</v>
      </c>
      <c r="B1045">
        <v>10</v>
      </c>
      <c r="C1045">
        <v>15</v>
      </c>
      <c r="D1045">
        <v>4638.8999999999996</v>
      </c>
    </row>
    <row r="1046" spans="1:4" hidden="1">
      <c r="A1046">
        <v>2003</v>
      </c>
      <c r="B1046">
        <v>10</v>
      </c>
      <c r="C1046">
        <v>16</v>
      </c>
      <c r="D1046">
        <v>4639</v>
      </c>
    </row>
    <row r="1047" spans="1:4" hidden="1">
      <c r="A1047">
        <v>2003</v>
      </c>
      <c r="B1047">
        <v>10</v>
      </c>
      <c r="C1047">
        <v>17</v>
      </c>
      <c r="D1047">
        <v>4639.1000000000004</v>
      </c>
    </row>
    <row r="1048" spans="1:4" hidden="1">
      <c r="A1048">
        <v>2003</v>
      </c>
      <c r="B1048">
        <v>10</v>
      </c>
      <c r="C1048">
        <v>18</v>
      </c>
      <c r="D1048">
        <v>4639.2</v>
      </c>
    </row>
    <row r="1049" spans="1:4" hidden="1">
      <c r="A1049">
        <v>2003</v>
      </c>
      <c r="B1049">
        <v>10</v>
      </c>
      <c r="C1049">
        <v>19</v>
      </c>
      <c r="D1049">
        <v>4639.3</v>
      </c>
    </row>
    <row r="1050" spans="1:4" hidden="1">
      <c r="A1050">
        <v>2003</v>
      </c>
      <c r="B1050">
        <v>10</v>
      </c>
      <c r="C1050">
        <v>20</v>
      </c>
      <c r="D1050">
        <v>4639.3999999999996</v>
      </c>
    </row>
    <row r="1051" spans="1:4" hidden="1">
      <c r="A1051">
        <v>2003</v>
      </c>
      <c r="B1051">
        <v>10</v>
      </c>
      <c r="C1051">
        <v>21</v>
      </c>
      <c r="D1051">
        <v>4639.5</v>
      </c>
    </row>
    <row r="1052" spans="1:4" hidden="1">
      <c r="A1052">
        <v>2003</v>
      </c>
      <c r="B1052">
        <v>10</v>
      </c>
      <c r="C1052">
        <v>22</v>
      </c>
      <c r="D1052">
        <v>4639.7</v>
      </c>
    </row>
    <row r="1053" spans="1:4" hidden="1">
      <c r="A1053">
        <v>2003</v>
      </c>
      <c r="B1053">
        <v>10</v>
      </c>
      <c r="C1053">
        <v>23</v>
      </c>
      <c r="D1053">
        <v>4639.8</v>
      </c>
    </row>
    <row r="1054" spans="1:4" hidden="1">
      <c r="A1054">
        <v>2003</v>
      </c>
      <c r="B1054">
        <v>10</v>
      </c>
      <c r="C1054">
        <v>24</v>
      </c>
      <c r="D1054">
        <v>4640</v>
      </c>
    </row>
    <row r="1055" spans="1:4" hidden="1">
      <c r="A1055">
        <v>2003</v>
      </c>
      <c r="B1055">
        <v>10</v>
      </c>
      <c r="C1055">
        <v>25</v>
      </c>
      <c r="D1055">
        <v>4640.1000000000004</v>
      </c>
    </row>
    <row r="1056" spans="1:4" hidden="1">
      <c r="A1056">
        <v>2003</v>
      </c>
      <c r="B1056">
        <v>10</v>
      </c>
      <c r="C1056">
        <v>26</v>
      </c>
      <c r="D1056">
        <v>4640.3999999999996</v>
      </c>
    </row>
    <row r="1057" spans="1:4" hidden="1">
      <c r="A1057">
        <v>2003</v>
      </c>
      <c r="B1057">
        <v>10</v>
      </c>
      <c r="C1057">
        <v>27</v>
      </c>
      <c r="D1057">
        <v>4640.6000000000004</v>
      </c>
    </row>
    <row r="1058" spans="1:4" hidden="1">
      <c r="A1058">
        <v>2003</v>
      </c>
      <c r="B1058">
        <v>10</v>
      </c>
      <c r="C1058">
        <v>28</v>
      </c>
      <c r="D1058">
        <v>4640.8</v>
      </c>
    </row>
    <row r="1059" spans="1:4" hidden="1">
      <c r="A1059">
        <v>2003</v>
      </c>
      <c r="B1059">
        <v>10</v>
      </c>
      <c r="C1059">
        <v>29</v>
      </c>
      <c r="D1059">
        <v>4641</v>
      </c>
    </row>
    <row r="1060" spans="1:4" hidden="1">
      <c r="A1060">
        <v>2003</v>
      </c>
      <c r="B1060">
        <v>10</v>
      </c>
      <c r="C1060">
        <v>30</v>
      </c>
      <c r="D1060">
        <v>4641.2</v>
      </c>
    </row>
    <row r="1061" spans="1:4" hidden="1">
      <c r="A1061">
        <v>2003</v>
      </c>
      <c r="B1061">
        <v>10</v>
      </c>
      <c r="C1061">
        <v>31</v>
      </c>
      <c r="D1061">
        <v>4641.5</v>
      </c>
    </row>
    <row r="1062" spans="1:4" hidden="1">
      <c r="A1062">
        <v>2003</v>
      </c>
      <c r="B1062">
        <v>11</v>
      </c>
      <c r="C1062">
        <v>1</v>
      </c>
      <c r="D1062">
        <v>4641.7</v>
      </c>
    </row>
    <row r="1063" spans="1:4" hidden="1">
      <c r="A1063">
        <v>2003</v>
      </c>
      <c r="B1063">
        <v>11</v>
      </c>
      <c r="C1063">
        <v>2</v>
      </c>
      <c r="D1063">
        <v>4642</v>
      </c>
    </row>
    <row r="1064" spans="1:4" hidden="1">
      <c r="A1064">
        <v>2003</v>
      </c>
      <c r="B1064">
        <v>11</v>
      </c>
      <c r="C1064">
        <v>3</v>
      </c>
      <c r="D1064">
        <v>4642.3</v>
      </c>
    </row>
    <row r="1065" spans="1:4" hidden="1">
      <c r="A1065">
        <v>2003</v>
      </c>
      <c r="B1065">
        <v>11</v>
      </c>
      <c r="C1065">
        <v>4</v>
      </c>
      <c r="D1065">
        <v>4642.5</v>
      </c>
    </row>
    <row r="1066" spans="1:4" hidden="1">
      <c r="A1066">
        <v>2003</v>
      </c>
      <c r="B1066">
        <v>11</v>
      </c>
      <c r="C1066">
        <v>5</v>
      </c>
      <c r="D1066">
        <v>4642.8</v>
      </c>
    </row>
    <row r="1067" spans="1:4" hidden="1">
      <c r="A1067">
        <v>2003</v>
      </c>
      <c r="B1067">
        <v>11</v>
      </c>
      <c r="C1067">
        <v>6</v>
      </c>
      <c r="D1067">
        <v>4643</v>
      </c>
    </row>
    <row r="1068" spans="1:4" hidden="1">
      <c r="A1068">
        <v>2003</v>
      </c>
      <c r="B1068">
        <v>11</v>
      </c>
      <c r="C1068">
        <v>7</v>
      </c>
      <c r="D1068">
        <v>4643.2</v>
      </c>
    </row>
    <row r="1069" spans="1:4" hidden="1">
      <c r="A1069">
        <v>2003</v>
      </c>
      <c r="B1069">
        <v>11</v>
      </c>
      <c r="C1069">
        <v>8</v>
      </c>
      <c r="D1069">
        <v>4643.5</v>
      </c>
    </row>
    <row r="1070" spans="1:4" hidden="1">
      <c r="A1070">
        <v>2003</v>
      </c>
      <c r="B1070">
        <v>11</v>
      </c>
      <c r="C1070">
        <v>9</v>
      </c>
      <c r="D1070">
        <v>4643.8</v>
      </c>
    </row>
    <row r="1071" spans="1:4" hidden="1">
      <c r="A1071">
        <v>2003</v>
      </c>
      <c r="B1071">
        <v>11</v>
      </c>
      <c r="C1071">
        <v>10</v>
      </c>
      <c r="D1071">
        <v>4644.1000000000004</v>
      </c>
    </row>
    <row r="1072" spans="1:4" hidden="1">
      <c r="A1072">
        <v>2003</v>
      </c>
      <c r="B1072">
        <v>11</v>
      </c>
      <c r="C1072">
        <v>11</v>
      </c>
      <c r="D1072">
        <v>4644.3</v>
      </c>
    </row>
    <row r="1073" spans="1:4" hidden="1">
      <c r="A1073">
        <v>2003</v>
      </c>
      <c r="B1073">
        <v>11</v>
      </c>
      <c r="C1073">
        <v>12</v>
      </c>
      <c r="D1073">
        <v>4644.5</v>
      </c>
    </row>
    <row r="1074" spans="1:4" hidden="1">
      <c r="A1074">
        <v>2003</v>
      </c>
      <c r="B1074">
        <v>11</v>
      </c>
      <c r="C1074">
        <v>13</v>
      </c>
      <c r="D1074">
        <v>4644.8</v>
      </c>
    </row>
    <row r="1075" spans="1:4" hidden="1">
      <c r="A1075">
        <v>2003</v>
      </c>
      <c r="B1075">
        <v>11</v>
      </c>
      <c r="C1075">
        <v>14</v>
      </c>
      <c r="D1075">
        <v>4645</v>
      </c>
    </row>
    <row r="1076" spans="1:4" hidden="1">
      <c r="A1076">
        <v>2003</v>
      </c>
      <c r="B1076">
        <v>11</v>
      </c>
      <c r="C1076">
        <v>15</v>
      </c>
      <c r="D1076">
        <v>4645.2</v>
      </c>
    </row>
    <row r="1077" spans="1:4" hidden="1">
      <c r="A1077">
        <v>2003</v>
      </c>
      <c r="B1077">
        <v>11</v>
      </c>
      <c r="C1077">
        <v>16</v>
      </c>
      <c r="D1077">
        <v>4645.3999999999996</v>
      </c>
    </row>
    <row r="1078" spans="1:4" hidden="1">
      <c r="A1078">
        <v>2003</v>
      </c>
      <c r="B1078">
        <v>11</v>
      </c>
      <c r="C1078">
        <v>17</v>
      </c>
      <c r="D1078">
        <v>4645.8</v>
      </c>
    </row>
    <row r="1079" spans="1:4" hidden="1">
      <c r="A1079">
        <v>2003</v>
      </c>
      <c r="B1079">
        <v>11</v>
      </c>
      <c r="C1079">
        <v>18</v>
      </c>
      <c r="D1079">
        <v>4646</v>
      </c>
    </row>
    <row r="1080" spans="1:4" hidden="1">
      <c r="A1080">
        <v>2003</v>
      </c>
      <c r="B1080">
        <v>11</v>
      </c>
      <c r="C1080">
        <v>19</v>
      </c>
      <c r="D1080">
        <v>4646.2</v>
      </c>
    </row>
    <row r="1081" spans="1:4" hidden="1">
      <c r="A1081">
        <v>2003</v>
      </c>
      <c r="B1081">
        <v>11</v>
      </c>
      <c r="C1081">
        <v>20</v>
      </c>
      <c r="D1081">
        <v>4646.3999999999996</v>
      </c>
    </row>
    <row r="1082" spans="1:4" hidden="1">
      <c r="A1082">
        <v>2003</v>
      </c>
      <c r="B1082">
        <v>11</v>
      </c>
      <c r="C1082">
        <v>21</v>
      </c>
      <c r="D1082">
        <v>4646.6000000000004</v>
      </c>
    </row>
    <row r="1083" spans="1:4" hidden="1">
      <c r="A1083">
        <v>2003</v>
      </c>
      <c r="B1083">
        <v>11</v>
      </c>
      <c r="C1083">
        <v>22</v>
      </c>
      <c r="D1083">
        <v>4646.8</v>
      </c>
    </row>
    <row r="1084" spans="1:4" hidden="1">
      <c r="A1084">
        <v>2003</v>
      </c>
      <c r="B1084">
        <v>11</v>
      </c>
      <c r="C1084">
        <v>23</v>
      </c>
      <c r="D1084">
        <v>4647</v>
      </c>
    </row>
    <row r="1085" spans="1:4" hidden="1">
      <c r="A1085">
        <v>2003</v>
      </c>
      <c r="B1085">
        <v>11</v>
      </c>
      <c r="C1085">
        <v>24</v>
      </c>
      <c r="D1085">
        <v>4647.2</v>
      </c>
    </row>
    <row r="1086" spans="1:4" hidden="1">
      <c r="A1086">
        <v>2003</v>
      </c>
      <c r="B1086">
        <v>11</v>
      </c>
      <c r="C1086">
        <v>25</v>
      </c>
      <c r="D1086">
        <v>4647.3999999999996</v>
      </c>
    </row>
    <row r="1087" spans="1:4" hidden="1">
      <c r="A1087">
        <v>2003</v>
      </c>
      <c r="B1087">
        <v>11</v>
      </c>
      <c r="C1087">
        <v>26</v>
      </c>
      <c r="D1087">
        <v>4647.5</v>
      </c>
    </row>
    <row r="1088" spans="1:4" hidden="1">
      <c r="A1088">
        <v>2003</v>
      </c>
      <c r="B1088">
        <v>11</v>
      </c>
      <c r="C1088">
        <v>27</v>
      </c>
      <c r="D1088">
        <v>4647.7</v>
      </c>
    </row>
    <row r="1089" spans="1:4" hidden="1">
      <c r="A1089">
        <v>2003</v>
      </c>
      <c r="B1089">
        <v>11</v>
      </c>
      <c r="C1089">
        <v>28</v>
      </c>
      <c r="D1089">
        <v>4647.8999999999996</v>
      </c>
    </row>
    <row r="1090" spans="1:4" hidden="1">
      <c r="A1090">
        <v>2003</v>
      </c>
      <c r="B1090">
        <v>11</v>
      </c>
      <c r="C1090">
        <v>29</v>
      </c>
      <c r="D1090">
        <v>4648.1000000000004</v>
      </c>
    </row>
    <row r="1091" spans="1:4" hidden="1">
      <c r="A1091">
        <v>2003</v>
      </c>
      <c r="B1091">
        <v>11</v>
      </c>
      <c r="C1091">
        <v>30</v>
      </c>
      <c r="D1091">
        <v>4648.3</v>
      </c>
    </row>
    <row r="1092" spans="1:4" hidden="1">
      <c r="A1092">
        <v>2003</v>
      </c>
      <c r="B1092">
        <v>12</v>
      </c>
      <c r="C1092">
        <v>1</v>
      </c>
      <c r="D1092">
        <v>4648.5</v>
      </c>
    </row>
    <row r="1093" spans="1:4" hidden="1">
      <c r="A1093">
        <v>2003</v>
      </c>
      <c r="B1093">
        <v>12</v>
      </c>
      <c r="C1093">
        <v>2</v>
      </c>
      <c r="D1093">
        <v>4648.7</v>
      </c>
    </row>
    <row r="1094" spans="1:4" hidden="1">
      <c r="A1094">
        <v>2003</v>
      </c>
      <c r="B1094">
        <v>12</v>
      </c>
      <c r="C1094">
        <v>3</v>
      </c>
      <c r="D1094">
        <v>4648.8999999999996</v>
      </c>
    </row>
    <row r="1095" spans="1:4" hidden="1">
      <c r="A1095">
        <v>2003</v>
      </c>
      <c r="B1095">
        <v>12</v>
      </c>
      <c r="C1095">
        <v>4</v>
      </c>
      <c r="D1095">
        <v>4648.8999999999996</v>
      </c>
    </row>
    <row r="1096" spans="1:4" hidden="1">
      <c r="A1096">
        <v>2003</v>
      </c>
      <c r="B1096">
        <v>12</v>
      </c>
      <c r="C1096">
        <v>5</v>
      </c>
      <c r="D1096">
        <v>4649.3</v>
      </c>
    </row>
    <row r="1097" spans="1:4" hidden="1">
      <c r="A1097">
        <v>2003</v>
      </c>
      <c r="B1097">
        <v>12</v>
      </c>
      <c r="C1097">
        <v>6</v>
      </c>
      <c r="D1097">
        <v>4649.3999999999996</v>
      </c>
    </row>
    <row r="1098" spans="1:4" hidden="1">
      <c r="A1098">
        <v>2003</v>
      </c>
      <c r="B1098">
        <v>12</v>
      </c>
      <c r="C1098">
        <v>7</v>
      </c>
      <c r="D1098">
        <v>4649.6000000000004</v>
      </c>
    </row>
    <row r="1099" spans="1:4" hidden="1">
      <c r="A1099">
        <v>2003</v>
      </c>
      <c r="B1099">
        <v>12</v>
      </c>
      <c r="C1099">
        <v>8</v>
      </c>
      <c r="D1099">
        <v>4649.8</v>
      </c>
    </row>
    <row r="1100" spans="1:4" hidden="1">
      <c r="A1100">
        <v>2003</v>
      </c>
      <c r="B1100">
        <v>12</v>
      </c>
      <c r="C1100">
        <v>9</v>
      </c>
      <c r="D1100">
        <v>4650</v>
      </c>
    </row>
    <row r="1101" spans="1:4" hidden="1">
      <c r="A1101">
        <v>2003</v>
      </c>
      <c r="B1101">
        <v>12</v>
      </c>
      <c r="C1101">
        <v>10</v>
      </c>
      <c r="D1101">
        <v>4650.2</v>
      </c>
    </row>
    <row r="1102" spans="1:4" hidden="1">
      <c r="A1102">
        <v>2003</v>
      </c>
      <c r="B1102">
        <v>12</v>
      </c>
      <c r="C1102">
        <v>11</v>
      </c>
      <c r="D1102">
        <v>4650.3999999999996</v>
      </c>
    </row>
    <row r="1103" spans="1:4" hidden="1">
      <c r="A1103">
        <v>2003</v>
      </c>
      <c r="B1103">
        <v>12</v>
      </c>
      <c r="C1103">
        <v>12</v>
      </c>
      <c r="D1103">
        <v>4650.5</v>
      </c>
    </row>
    <row r="1104" spans="1:4" hidden="1">
      <c r="A1104">
        <v>2003</v>
      </c>
      <c r="B1104">
        <v>12</v>
      </c>
      <c r="C1104">
        <v>13</v>
      </c>
      <c r="D1104">
        <v>4650.8</v>
      </c>
    </row>
    <row r="1105" spans="1:4" hidden="1">
      <c r="A1105">
        <v>2003</v>
      </c>
      <c r="B1105">
        <v>12</v>
      </c>
      <c r="C1105">
        <v>14</v>
      </c>
      <c r="D1105">
        <v>4651</v>
      </c>
    </row>
    <row r="1106" spans="1:4" hidden="1">
      <c r="A1106">
        <v>2003</v>
      </c>
      <c r="B1106">
        <v>12</v>
      </c>
      <c r="C1106">
        <v>15</v>
      </c>
      <c r="D1106">
        <v>4651.1000000000004</v>
      </c>
    </row>
    <row r="1107" spans="1:4" hidden="1">
      <c r="A1107">
        <v>2003</v>
      </c>
      <c r="B1107">
        <v>12</v>
      </c>
      <c r="C1107">
        <v>16</v>
      </c>
      <c r="D1107">
        <v>4651.2</v>
      </c>
    </row>
    <row r="1108" spans="1:4" hidden="1">
      <c r="A1108">
        <v>2003</v>
      </c>
      <c r="B1108">
        <v>12</v>
      </c>
      <c r="C1108">
        <v>17</v>
      </c>
      <c r="D1108">
        <v>4651.3999999999996</v>
      </c>
    </row>
    <row r="1109" spans="1:4" hidden="1">
      <c r="A1109">
        <v>2003</v>
      </c>
      <c r="B1109">
        <v>12</v>
      </c>
      <c r="C1109">
        <v>18</v>
      </c>
      <c r="D1109">
        <v>4651.6000000000004</v>
      </c>
    </row>
    <row r="1110" spans="1:4" hidden="1">
      <c r="A1110">
        <v>2003</v>
      </c>
      <c r="B1110">
        <v>12</v>
      </c>
      <c r="C1110">
        <v>19</v>
      </c>
      <c r="D1110">
        <v>4651.8</v>
      </c>
    </row>
    <row r="1111" spans="1:4" hidden="1">
      <c r="A1111">
        <v>2003</v>
      </c>
      <c r="B1111">
        <v>12</v>
      </c>
      <c r="C1111">
        <v>20</v>
      </c>
      <c r="D1111">
        <v>4652</v>
      </c>
    </row>
    <row r="1112" spans="1:4" hidden="1">
      <c r="A1112">
        <v>2003</v>
      </c>
      <c r="B1112">
        <v>12</v>
      </c>
      <c r="C1112">
        <v>21</v>
      </c>
      <c r="D1112">
        <v>4652.2</v>
      </c>
    </row>
    <row r="1113" spans="1:4" hidden="1">
      <c r="A1113">
        <v>2003</v>
      </c>
      <c r="B1113">
        <v>12</v>
      </c>
      <c r="C1113">
        <v>22</v>
      </c>
      <c r="D1113">
        <v>4652.3999999999996</v>
      </c>
    </row>
    <row r="1114" spans="1:4" hidden="1">
      <c r="A1114">
        <v>2003</v>
      </c>
      <c r="B1114">
        <v>12</v>
      </c>
      <c r="C1114">
        <v>23</v>
      </c>
      <c r="D1114">
        <v>4652.6000000000004</v>
      </c>
    </row>
    <row r="1115" spans="1:4" hidden="1">
      <c r="A1115">
        <v>2003</v>
      </c>
      <c r="B1115">
        <v>12</v>
      </c>
      <c r="C1115">
        <v>24</v>
      </c>
      <c r="D1115">
        <v>4652.8</v>
      </c>
    </row>
    <row r="1116" spans="1:4" hidden="1">
      <c r="A1116">
        <v>2003</v>
      </c>
      <c r="B1116">
        <v>12</v>
      </c>
      <c r="C1116">
        <v>25</v>
      </c>
      <c r="D1116">
        <v>4653</v>
      </c>
    </row>
    <row r="1117" spans="1:4" hidden="1">
      <c r="A1117">
        <v>2003</v>
      </c>
      <c r="B1117">
        <v>12</v>
      </c>
      <c r="C1117">
        <v>26</v>
      </c>
      <c r="D1117">
        <v>4653.3</v>
      </c>
    </row>
    <row r="1118" spans="1:4" hidden="1">
      <c r="A1118">
        <v>2003</v>
      </c>
      <c r="B1118">
        <v>12</v>
      </c>
      <c r="C1118">
        <v>27</v>
      </c>
      <c r="D1118">
        <v>4653.3999999999996</v>
      </c>
    </row>
    <row r="1119" spans="1:4" hidden="1">
      <c r="A1119">
        <v>2003</v>
      </c>
      <c r="B1119">
        <v>12</v>
      </c>
      <c r="C1119">
        <v>28</v>
      </c>
      <c r="D1119">
        <v>4653.6000000000004</v>
      </c>
    </row>
    <row r="1120" spans="1:4" hidden="1">
      <c r="A1120">
        <v>2003</v>
      </c>
      <c r="B1120">
        <v>12</v>
      </c>
      <c r="C1120">
        <v>29</v>
      </c>
      <c r="D1120">
        <v>4653.8</v>
      </c>
    </row>
    <row r="1121" spans="1:4" hidden="1">
      <c r="A1121">
        <v>2003</v>
      </c>
      <c r="B1121">
        <v>12</v>
      </c>
      <c r="C1121">
        <v>30</v>
      </c>
      <c r="D1121">
        <v>4654</v>
      </c>
    </row>
    <row r="1122" spans="1:4" hidden="1">
      <c r="A1122">
        <v>2003</v>
      </c>
      <c r="B1122">
        <v>12</v>
      </c>
      <c r="C1122">
        <v>31</v>
      </c>
      <c r="D1122">
        <v>4654.2</v>
      </c>
    </row>
    <row r="1123" spans="1:4" hidden="1">
      <c r="A1123">
        <v>2004</v>
      </c>
      <c r="B1123">
        <v>1</v>
      </c>
      <c r="C1123">
        <v>1</v>
      </c>
      <c r="D1123">
        <v>4654.3999999999996</v>
      </c>
    </row>
    <row r="1124" spans="1:4" hidden="1">
      <c r="A1124">
        <v>2004</v>
      </c>
      <c r="B1124">
        <v>1</v>
      </c>
      <c r="C1124">
        <v>2</v>
      </c>
      <c r="D1124">
        <v>4654.5</v>
      </c>
    </row>
    <row r="1125" spans="1:4" hidden="1">
      <c r="A1125">
        <v>2004</v>
      </c>
      <c r="B1125">
        <v>1</v>
      </c>
      <c r="C1125">
        <v>3</v>
      </c>
      <c r="D1125">
        <v>4654.7</v>
      </c>
    </row>
    <row r="1126" spans="1:4" hidden="1">
      <c r="A1126">
        <v>2004</v>
      </c>
      <c r="B1126">
        <v>1</v>
      </c>
      <c r="C1126">
        <v>4</v>
      </c>
      <c r="D1126">
        <v>4654.8999999999996</v>
      </c>
    </row>
    <row r="1127" spans="1:4" hidden="1">
      <c r="A1127">
        <v>2004</v>
      </c>
      <c r="B1127">
        <v>1</v>
      </c>
      <c r="C1127">
        <v>5</v>
      </c>
      <c r="D1127">
        <v>4655</v>
      </c>
    </row>
    <row r="1128" spans="1:4" hidden="1">
      <c r="A1128">
        <v>2004</v>
      </c>
      <c r="B1128">
        <v>1</v>
      </c>
      <c r="C1128">
        <v>6</v>
      </c>
      <c r="D1128">
        <v>4655.2</v>
      </c>
    </row>
    <row r="1129" spans="1:4" hidden="1">
      <c r="A1129">
        <v>2004</v>
      </c>
      <c r="B1129">
        <v>1</v>
      </c>
      <c r="C1129">
        <v>7</v>
      </c>
      <c r="D1129">
        <v>4655.3999999999996</v>
      </c>
    </row>
    <row r="1130" spans="1:4" hidden="1">
      <c r="A1130">
        <v>2004</v>
      </c>
      <c r="B1130">
        <v>1</v>
      </c>
      <c r="C1130">
        <v>8</v>
      </c>
      <c r="D1130">
        <v>4655.5</v>
      </c>
    </row>
    <row r="1131" spans="1:4" hidden="1">
      <c r="A1131">
        <v>2004</v>
      </c>
      <c r="B1131">
        <v>1</v>
      </c>
      <c r="C1131">
        <v>9</v>
      </c>
      <c r="D1131">
        <v>4655.7</v>
      </c>
    </row>
    <row r="1132" spans="1:4" hidden="1">
      <c r="A1132">
        <v>2004</v>
      </c>
      <c r="B1132">
        <v>1</v>
      </c>
      <c r="C1132">
        <v>10</v>
      </c>
      <c r="D1132">
        <v>4655.8999999999996</v>
      </c>
    </row>
    <row r="1133" spans="1:4" hidden="1">
      <c r="A1133">
        <v>2004</v>
      </c>
      <c r="B1133">
        <v>1</v>
      </c>
      <c r="C1133">
        <v>11</v>
      </c>
      <c r="D1133">
        <v>4656</v>
      </c>
    </row>
    <row r="1134" spans="1:4" hidden="1">
      <c r="A1134">
        <v>2004</v>
      </c>
      <c r="B1134">
        <v>1</v>
      </c>
      <c r="C1134">
        <v>12</v>
      </c>
      <c r="D1134">
        <v>4656.2</v>
      </c>
    </row>
    <row r="1135" spans="1:4" hidden="1">
      <c r="A1135">
        <v>2004</v>
      </c>
      <c r="B1135">
        <v>1</v>
      </c>
      <c r="C1135">
        <v>13</v>
      </c>
      <c r="D1135">
        <v>4656.3</v>
      </c>
    </row>
    <row r="1136" spans="1:4" hidden="1">
      <c r="A1136">
        <v>2004</v>
      </c>
      <c r="B1136">
        <v>1</v>
      </c>
      <c r="C1136">
        <v>14</v>
      </c>
      <c r="D1136">
        <v>4656.5</v>
      </c>
    </row>
    <row r="1137" spans="1:4" hidden="1">
      <c r="A1137">
        <v>2004</v>
      </c>
      <c r="B1137">
        <v>1</v>
      </c>
      <c r="C1137">
        <v>15</v>
      </c>
      <c r="D1137">
        <v>4656.6000000000004</v>
      </c>
    </row>
    <row r="1138" spans="1:4" hidden="1">
      <c r="A1138">
        <v>2004</v>
      </c>
      <c r="B1138">
        <v>1</v>
      </c>
      <c r="C1138">
        <v>16</v>
      </c>
      <c r="D1138">
        <v>4656.7</v>
      </c>
    </row>
    <row r="1139" spans="1:4" hidden="1">
      <c r="A1139">
        <v>2004</v>
      </c>
      <c r="B1139">
        <v>1</v>
      </c>
      <c r="C1139">
        <v>17</v>
      </c>
      <c r="D1139">
        <v>4656.8999999999996</v>
      </c>
    </row>
    <row r="1140" spans="1:4" hidden="1">
      <c r="A1140">
        <v>2004</v>
      </c>
      <c r="B1140">
        <v>1</v>
      </c>
      <c r="C1140">
        <v>18</v>
      </c>
      <c r="D1140">
        <v>4657.1000000000004</v>
      </c>
    </row>
    <row r="1141" spans="1:4" hidden="1">
      <c r="A1141">
        <v>2004</v>
      </c>
      <c r="B1141">
        <v>1</v>
      </c>
      <c r="C1141">
        <v>19</v>
      </c>
      <c r="D1141">
        <v>4657.2</v>
      </c>
    </row>
    <row r="1142" spans="1:4" hidden="1">
      <c r="A1142">
        <v>2004</v>
      </c>
      <c r="B1142">
        <v>1</v>
      </c>
      <c r="C1142">
        <v>20</v>
      </c>
      <c r="D1142">
        <v>4657.3</v>
      </c>
    </row>
    <row r="1143" spans="1:4" hidden="1">
      <c r="A1143">
        <v>2004</v>
      </c>
      <c r="B1143">
        <v>1</v>
      </c>
      <c r="C1143">
        <v>21</v>
      </c>
      <c r="D1143">
        <v>4657.5</v>
      </c>
    </row>
    <row r="1144" spans="1:4" hidden="1">
      <c r="A1144">
        <v>2004</v>
      </c>
      <c r="B1144">
        <v>1</v>
      </c>
      <c r="C1144">
        <v>22</v>
      </c>
      <c r="D1144">
        <v>4657.6000000000004</v>
      </c>
    </row>
    <row r="1145" spans="1:4" hidden="1">
      <c r="A1145">
        <v>2004</v>
      </c>
      <c r="B1145">
        <v>1</v>
      </c>
      <c r="C1145">
        <v>23</v>
      </c>
      <c r="D1145">
        <v>4657.8</v>
      </c>
    </row>
    <row r="1146" spans="1:4" hidden="1">
      <c r="A1146">
        <v>2004</v>
      </c>
      <c r="B1146">
        <v>1</v>
      </c>
      <c r="C1146">
        <v>24</v>
      </c>
      <c r="D1146">
        <v>4658</v>
      </c>
    </row>
    <row r="1147" spans="1:4" hidden="1">
      <c r="A1147">
        <v>2004</v>
      </c>
      <c r="B1147">
        <v>1</v>
      </c>
      <c r="C1147">
        <v>25</v>
      </c>
      <c r="D1147">
        <v>4658.1000000000004</v>
      </c>
    </row>
    <row r="1148" spans="1:4" hidden="1">
      <c r="A1148">
        <v>2004</v>
      </c>
      <c r="B1148">
        <v>1</v>
      </c>
      <c r="C1148">
        <v>26</v>
      </c>
      <c r="D1148">
        <v>4658.3</v>
      </c>
    </row>
    <row r="1149" spans="1:4" hidden="1">
      <c r="A1149">
        <v>2004</v>
      </c>
      <c r="B1149">
        <v>1</v>
      </c>
      <c r="C1149">
        <v>27</v>
      </c>
      <c r="D1149">
        <v>4658.3999999999996</v>
      </c>
    </row>
    <row r="1150" spans="1:4" hidden="1">
      <c r="A1150">
        <v>2004</v>
      </c>
      <c r="B1150">
        <v>1</v>
      </c>
      <c r="C1150">
        <v>28</v>
      </c>
      <c r="D1150">
        <v>4658.3999999999996</v>
      </c>
    </row>
    <row r="1151" spans="1:4" hidden="1">
      <c r="A1151">
        <v>2004</v>
      </c>
      <c r="B1151">
        <v>1</v>
      </c>
      <c r="C1151">
        <v>29</v>
      </c>
      <c r="D1151">
        <v>4658.3999999999996</v>
      </c>
    </row>
    <row r="1152" spans="1:4" hidden="1">
      <c r="A1152">
        <v>2004</v>
      </c>
      <c r="B1152">
        <v>1</v>
      </c>
      <c r="C1152">
        <v>30</v>
      </c>
      <c r="D1152">
        <v>4658.3</v>
      </c>
    </row>
    <row r="1153" spans="1:4" hidden="1">
      <c r="A1153">
        <v>2004</v>
      </c>
      <c r="B1153">
        <v>1</v>
      </c>
      <c r="C1153">
        <v>31</v>
      </c>
      <c r="D1153">
        <v>4658.2</v>
      </c>
    </row>
    <row r="1154" spans="1:4" hidden="1">
      <c r="A1154">
        <v>2004</v>
      </c>
      <c r="B1154">
        <v>2</v>
      </c>
      <c r="C1154">
        <v>1</v>
      </c>
      <c r="D1154">
        <v>4658.2</v>
      </c>
    </row>
    <row r="1155" spans="1:4" hidden="1">
      <c r="A1155">
        <v>2004</v>
      </c>
      <c r="B1155">
        <v>2</v>
      </c>
      <c r="C1155">
        <v>2</v>
      </c>
      <c r="D1155">
        <v>4658.1000000000004</v>
      </c>
    </row>
    <row r="1156" spans="1:4" hidden="1">
      <c r="A1156">
        <v>2004</v>
      </c>
      <c r="B1156">
        <v>2</v>
      </c>
      <c r="C1156">
        <v>3</v>
      </c>
      <c r="D1156">
        <v>4658</v>
      </c>
    </row>
    <row r="1157" spans="1:4" hidden="1">
      <c r="A1157">
        <v>2004</v>
      </c>
      <c r="B1157">
        <v>2</v>
      </c>
      <c r="C1157">
        <v>4</v>
      </c>
      <c r="D1157">
        <v>4658</v>
      </c>
    </row>
    <row r="1158" spans="1:4" hidden="1">
      <c r="A1158">
        <v>2004</v>
      </c>
      <c r="B1158">
        <v>2</v>
      </c>
      <c r="C1158">
        <v>5</v>
      </c>
      <c r="D1158">
        <v>4657.8999999999996</v>
      </c>
    </row>
    <row r="1159" spans="1:4" hidden="1">
      <c r="A1159">
        <v>2004</v>
      </c>
      <c r="B1159">
        <v>2</v>
      </c>
      <c r="C1159">
        <v>6</v>
      </c>
      <c r="D1159">
        <v>4657.8</v>
      </c>
    </row>
    <row r="1160" spans="1:4" hidden="1">
      <c r="A1160">
        <v>2004</v>
      </c>
      <c r="B1160">
        <v>2</v>
      </c>
      <c r="C1160">
        <v>7</v>
      </c>
      <c r="D1160">
        <v>4657.7</v>
      </c>
    </row>
    <row r="1161" spans="1:4" hidden="1">
      <c r="A1161">
        <v>2004</v>
      </c>
      <c r="B1161">
        <v>2</v>
      </c>
      <c r="C1161">
        <v>8</v>
      </c>
      <c r="D1161">
        <v>4657.7</v>
      </c>
    </row>
    <row r="1162" spans="1:4" hidden="1">
      <c r="A1162">
        <v>2004</v>
      </c>
      <c r="B1162">
        <v>2</v>
      </c>
      <c r="C1162">
        <v>9</v>
      </c>
      <c r="D1162">
        <v>4657.5</v>
      </c>
    </row>
    <row r="1163" spans="1:4" hidden="1">
      <c r="A1163">
        <v>2004</v>
      </c>
      <c r="B1163">
        <v>2</v>
      </c>
      <c r="C1163">
        <v>10</v>
      </c>
      <c r="D1163">
        <v>4657.3999999999996</v>
      </c>
    </row>
    <row r="1164" spans="1:4" hidden="1">
      <c r="A1164">
        <v>2004</v>
      </c>
      <c r="B1164">
        <v>2</v>
      </c>
      <c r="C1164">
        <v>11</v>
      </c>
      <c r="D1164">
        <v>4657.3</v>
      </c>
    </row>
    <row r="1165" spans="1:4" hidden="1">
      <c r="A1165">
        <v>2004</v>
      </c>
      <c r="B1165">
        <v>2</v>
      </c>
      <c r="C1165">
        <v>12</v>
      </c>
      <c r="D1165">
        <v>4657.2</v>
      </c>
    </row>
    <row r="1166" spans="1:4" hidden="1">
      <c r="A1166">
        <v>2004</v>
      </c>
      <c r="B1166">
        <v>2</v>
      </c>
      <c r="C1166">
        <v>13</v>
      </c>
      <c r="D1166">
        <v>4657.1000000000004</v>
      </c>
    </row>
    <row r="1167" spans="1:4" hidden="1">
      <c r="A1167">
        <v>2004</v>
      </c>
      <c r="B1167">
        <v>2</v>
      </c>
      <c r="C1167">
        <v>14</v>
      </c>
      <c r="D1167">
        <v>4657</v>
      </c>
    </row>
    <row r="1168" spans="1:4" hidden="1">
      <c r="A1168">
        <v>2004</v>
      </c>
      <c r="B1168">
        <v>2</v>
      </c>
      <c r="C1168">
        <v>15</v>
      </c>
      <c r="D1168">
        <v>4656.8999999999996</v>
      </c>
    </row>
    <row r="1169" spans="1:4" hidden="1">
      <c r="A1169">
        <v>2004</v>
      </c>
      <c r="B1169">
        <v>2</v>
      </c>
      <c r="C1169">
        <v>16</v>
      </c>
      <c r="D1169">
        <v>4656.8</v>
      </c>
    </row>
    <row r="1170" spans="1:4" hidden="1">
      <c r="A1170">
        <v>2004</v>
      </c>
      <c r="B1170">
        <v>2</v>
      </c>
      <c r="C1170">
        <v>17</v>
      </c>
      <c r="D1170">
        <v>4656.8</v>
      </c>
    </row>
    <row r="1171" spans="1:4" hidden="1">
      <c r="A1171">
        <v>2004</v>
      </c>
      <c r="B1171">
        <v>2</v>
      </c>
      <c r="C1171">
        <v>18</v>
      </c>
      <c r="D1171">
        <v>4656.7</v>
      </c>
    </row>
    <row r="1172" spans="1:4" hidden="1">
      <c r="A1172">
        <v>2004</v>
      </c>
      <c r="B1172">
        <v>2</v>
      </c>
      <c r="C1172">
        <v>19</v>
      </c>
      <c r="D1172">
        <v>4656.7</v>
      </c>
    </row>
    <row r="1173" spans="1:4" hidden="1">
      <c r="A1173">
        <v>2004</v>
      </c>
      <c r="B1173">
        <v>2</v>
      </c>
      <c r="C1173">
        <v>20</v>
      </c>
      <c r="D1173">
        <v>4656.7</v>
      </c>
    </row>
    <row r="1174" spans="1:4" hidden="1">
      <c r="A1174">
        <v>2004</v>
      </c>
      <c r="B1174">
        <v>2</v>
      </c>
      <c r="C1174">
        <v>21</v>
      </c>
      <c r="D1174">
        <v>4656.6000000000004</v>
      </c>
    </row>
    <row r="1175" spans="1:4" hidden="1">
      <c r="A1175">
        <v>2004</v>
      </c>
      <c r="B1175">
        <v>2</v>
      </c>
      <c r="C1175">
        <v>22</v>
      </c>
      <c r="D1175">
        <v>4656.6000000000004</v>
      </c>
    </row>
    <row r="1176" spans="1:4" hidden="1">
      <c r="A1176">
        <v>2004</v>
      </c>
      <c r="B1176">
        <v>2</v>
      </c>
      <c r="C1176">
        <v>23</v>
      </c>
      <c r="D1176">
        <v>4656.5</v>
      </c>
    </row>
    <row r="1177" spans="1:4" hidden="1">
      <c r="A1177">
        <v>2004</v>
      </c>
      <c r="B1177">
        <v>2</v>
      </c>
      <c r="C1177">
        <v>24</v>
      </c>
      <c r="D1177">
        <v>4656.5</v>
      </c>
    </row>
    <row r="1178" spans="1:4" hidden="1">
      <c r="A1178">
        <v>2004</v>
      </c>
      <c r="B1178">
        <v>2</v>
      </c>
      <c r="C1178">
        <v>25</v>
      </c>
      <c r="D1178">
        <v>4656.3999999999996</v>
      </c>
    </row>
    <row r="1179" spans="1:4" hidden="1">
      <c r="A1179">
        <v>2004</v>
      </c>
      <c r="B1179">
        <v>2</v>
      </c>
      <c r="C1179">
        <v>26</v>
      </c>
      <c r="D1179">
        <v>4656.3999999999996</v>
      </c>
    </row>
    <row r="1180" spans="1:4" hidden="1">
      <c r="A1180">
        <v>2004</v>
      </c>
      <c r="B1180">
        <v>2</v>
      </c>
      <c r="C1180">
        <v>27</v>
      </c>
      <c r="D1180">
        <v>4656.5</v>
      </c>
    </row>
    <row r="1181" spans="1:4" hidden="1">
      <c r="A1181">
        <v>2004</v>
      </c>
      <c r="B1181">
        <v>2</v>
      </c>
      <c r="C1181">
        <v>28</v>
      </c>
      <c r="D1181">
        <v>4656.5</v>
      </c>
    </row>
    <row r="1182" spans="1:4" hidden="1">
      <c r="A1182">
        <v>2004</v>
      </c>
      <c r="B1182">
        <v>2</v>
      </c>
      <c r="C1182">
        <v>29</v>
      </c>
      <c r="D1182">
        <v>4656.5</v>
      </c>
    </row>
    <row r="1183" spans="1:4" hidden="1">
      <c r="A1183">
        <v>2004</v>
      </c>
      <c r="B1183">
        <v>3</v>
      </c>
      <c r="C1183">
        <v>1</v>
      </c>
      <c r="D1183">
        <v>4656.3999999999996</v>
      </c>
    </row>
    <row r="1184" spans="1:4" hidden="1">
      <c r="A1184">
        <v>2004</v>
      </c>
      <c r="B1184">
        <v>3</v>
      </c>
      <c r="C1184">
        <v>2</v>
      </c>
      <c r="D1184">
        <v>4656.3999999999996</v>
      </c>
    </row>
    <row r="1185" spans="1:4" hidden="1">
      <c r="A1185">
        <v>2004</v>
      </c>
      <c r="B1185">
        <v>3</v>
      </c>
      <c r="C1185">
        <v>3</v>
      </c>
      <c r="D1185">
        <v>4656.3</v>
      </c>
    </row>
    <row r="1186" spans="1:4" hidden="1">
      <c r="A1186">
        <v>2004</v>
      </c>
      <c r="B1186">
        <v>3</v>
      </c>
      <c r="C1186">
        <v>4</v>
      </c>
      <c r="D1186">
        <v>4656.3</v>
      </c>
    </row>
    <row r="1187" spans="1:4" hidden="1">
      <c r="A1187">
        <v>2004</v>
      </c>
      <c r="B1187">
        <v>3</v>
      </c>
      <c r="C1187">
        <v>5</v>
      </c>
      <c r="D1187">
        <v>4656.3</v>
      </c>
    </row>
    <row r="1188" spans="1:4" hidden="1">
      <c r="A1188">
        <v>2004</v>
      </c>
      <c r="B1188">
        <v>3</v>
      </c>
      <c r="C1188">
        <v>6</v>
      </c>
      <c r="D1188">
        <v>4656.2</v>
      </c>
    </row>
    <row r="1189" spans="1:4" hidden="1">
      <c r="A1189">
        <v>2004</v>
      </c>
      <c r="B1189">
        <v>3</v>
      </c>
      <c r="C1189">
        <v>7</v>
      </c>
      <c r="D1189">
        <v>4656.2</v>
      </c>
    </row>
    <row r="1190" spans="1:4" hidden="1">
      <c r="A1190">
        <v>2004</v>
      </c>
      <c r="B1190">
        <v>3</v>
      </c>
      <c r="C1190">
        <v>8</v>
      </c>
      <c r="D1190">
        <v>4656.2</v>
      </c>
    </row>
    <row r="1191" spans="1:4" hidden="1">
      <c r="A1191">
        <v>2004</v>
      </c>
      <c r="B1191">
        <v>3</v>
      </c>
      <c r="C1191">
        <v>9</v>
      </c>
      <c r="D1191">
        <v>4656.3</v>
      </c>
    </row>
    <row r="1192" spans="1:4" hidden="1">
      <c r="A1192">
        <v>2004</v>
      </c>
      <c r="B1192">
        <v>3</v>
      </c>
      <c r="C1192">
        <v>10</v>
      </c>
      <c r="D1192">
        <v>4656.3999999999996</v>
      </c>
    </row>
    <row r="1193" spans="1:4" hidden="1">
      <c r="A1193">
        <v>2004</v>
      </c>
      <c r="B1193">
        <v>3</v>
      </c>
      <c r="C1193">
        <v>11</v>
      </c>
      <c r="D1193">
        <v>4656.6000000000004</v>
      </c>
    </row>
    <row r="1194" spans="1:4" hidden="1">
      <c r="A1194">
        <v>2004</v>
      </c>
      <c r="B1194">
        <v>3</v>
      </c>
      <c r="C1194">
        <v>12</v>
      </c>
      <c r="D1194">
        <v>4656.8</v>
      </c>
    </row>
    <row r="1195" spans="1:4" hidden="1">
      <c r="A1195">
        <v>2004</v>
      </c>
      <c r="B1195">
        <v>3</v>
      </c>
      <c r="C1195">
        <v>13</v>
      </c>
      <c r="D1195">
        <v>4657.1000000000004</v>
      </c>
    </row>
    <row r="1196" spans="1:4" hidden="1">
      <c r="A1196">
        <v>2004</v>
      </c>
      <c r="B1196">
        <v>3</v>
      </c>
      <c r="C1196">
        <v>14</v>
      </c>
      <c r="D1196">
        <v>4657.5</v>
      </c>
    </row>
    <row r="1197" spans="1:4" hidden="1">
      <c r="A1197">
        <v>2004</v>
      </c>
      <c r="B1197">
        <v>3</v>
      </c>
      <c r="C1197">
        <v>15</v>
      </c>
      <c r="D1197">
        <v>4657.8</v>
      </c>
    </row>
    <row r="1198" spans="1:4" hidden="1">
      <c r="A1198">
        <v>2004</v>
      </c>
      <c r="B1198">
        <v>3</v>
      </c>
      <c r="C1198">
        <v>16</v>
      </c>
      <c r="D1198">
        <v>4658.3</v>
      </c>
    </row>
    <row r="1199" spans="1:4" hidden="1">
      <c r="A1199">
        <v>2004</v>
      </c>
      <c r="B1199">
        <v>3</v>
      </c>
      <c r="C1199">
        <v>17</v>
      </c>
      <c r="D1199">
        <v>4658.8</v>
      </c>
    </row>
    <row r="1200" spans="1:4" hidden="1">
      <c r="A1200">
        <v>2004</v>
      </c>
      <c r="B1200">
        <v>3</v>
      </c>
      <c r="C1200">
        <v>18</v>
      </c>
      <c r="D1200">
        <v>4659.3999999999996</v>
      </c>
    </row>
    <row r="1201" spans="1:4" hidden="1">
      <c r="A1201">
        <v>2004</v>
      </c>
      <c r="B1201">
        <v>3</v>
      </c>
      <c r="C1201">
        <v>19</v>
      </c>
      <c r="D1201">
        <v>4660.5</v>
      </c>
    </row>
    <row r="1202" spans="1:4" hidden="1">
      <c r="A1202">
        <v>2004</v>
      </c>
      <c r="B1202">
        <v>3</v>
      </c>
      <c r="C1202">
        <v>20</v>
      </c>
      <c r="D1202">
        <v>4661.3999999999996</v>
      </c>
    </row>
    <row r="1203" spans="1:4" hidden="1">
      <c r="A1203">
        <v>2004</v>
      </c>
      <c r="B1203">
        <v>3</v>
      </c>
      <c r="C1203">
        <v>21</v>
      </c>
      <c r="D1203">
        <v>4662.2</v>
      </c>
    </row>
    <row r="1204" spans="1:4" hidden="1">
      <c r="A1204">
        <v>2004</v>
      </c>
      <c r="B1204">
        <v>3</v>
      </c>
      <c r="C1204">
        <v>22</v>
      </c>
      <c r="D1204">
        <v>4663.1000000000004</v>
      </c>
    </row>
    <row r="1205" spans="1:4" hidden="1">
      <c r="A1205">
        <v>2004</v>
      </c>
      <c r="B1205">
        <v>3</v>
      </c>
      <c r="C1205">
        <v>23</v>
      </c>
      <c r="D1205">
        <v>4664.1000000000004</v>
      </c>
    </row>
    <row r="1206" spans="1:4" hidden="1">
      <c r="A1206">
        <v>2004</v>
      </c>
      <c r="B1206">
        <v>3</v>
      </c>
      <c r="C1206">
        <v>24</v>
      </c>
      <c r="D1206">
        <v>4664.8</v>
      </c>
    </row>
    <row r="1207" spans="1:4" hidden="1">
      <c r="A1207">
        <v>2004</v>
      </c>
      <c r="B1207">
        <v>3</v>
      </c>
      <c r="C1207">
        <v>25</v>
      </c>
      <c r="D1207">
        <v>4665.6000000000004</v>
      </c>
    </row>
    <row r="1208" spans="1:4" hidden="1">
      <c r="A1208">
        <v>2004</v>
      </c>
      <c r="B1208">
        <v>3</v>
      </c>
      <c r="C1208">
        <v>26</v>
      </c>
      <c r="D1208">
        <v>4666.5</v>
      </c>
    </row>
    <row r="1209" spans="1:4" hidden="1">
      <c r="A1209">
        <v>2004</v>
      </c>
      <c r="B1209">
        <v>3</v>
      </c>
      <c r="C1209">
        <v>27</v>
      </c>
      <c r="D1209">
        <v>4667</v>
      </c>
    </row>
    <row r="1210" spans="1:4" hidden="1">
      <c r="A1210">
        <v>2004</v>
      </c>
      <c r="B1210">
        <v>3</v>
      </c>
      <c r="C1210">
        <v>28</v>
      </c>
      <c r="D1210">
        <v>4667.5</v>
      </c>
    </row>
    <row r="1211" spans="1:4" hidden="1">
      <c r="A1211">
        <v>2004</v>
      </c>
      <c r="B1211">
        <v>3</v>
      </c>
      <c r="C1211">
        <v>29</v>
      </c>
      <c r="D1211">
        <v>4667.8999999999996</v>
      </c>
    </row>
    <row r="1212" spans="1:4" hidden="1">
      <c r="A1212">
        <v>2004</v>
      </c>
      <c r="B1212">
        <v>3</v>
      </c>
      <c r="C1212">
        <v>30</v>
      </c>
      <c r="D1212">
        <v>4668.3</v>
      </c>
    </row>
    <row r="1213" spans="1:4" hidden="1">
      <c r="A1213">
        <v>2004</v>
      </c>
      <c r="B1213">
        <v>3</v>
      </c>
      <c r="C1213">
        <v>31</v>
      </c>
      <c r="D1213">
        <v>4669.1000000000004</v>
      </c>
    </row>
    <row r="1214" spans="1:4" hidden="1">
      <c r="A1214">
        <v>2004</v>
      </c>
      <c r="B1214">
        <v>4</v>
      </c>
      <c r="C1214">
        <v>1</v>
      </c>
      <c r="D1214">
        <v>4669.4799999999996</v>
      </c>
    </row>
    <row r="1215" spans="1:4" hidden="1">
      <c r="A1215">
        <v>2004</v>
      </c>
      <c r="B1215">
        <v>4</v>
      </c>
      <c r="C1215">
        <v>2</v>
      </c>
      <c r="D1215">
        <v>4669.76</v>
      </c>
    </row>
    <row r="1216" spans="1:4" hidden="1">
      <c r="A1216">
        <v>2004</v>
      </c>
      <c r="B1216">
        <v>4</v>
      </c>
      <c r="C1216">
        <v>3</v>
      </c>
      <c r="D1216">
        <v>4670</v>
      </c>
    </row>
    <row r="1217" spans="1:4" hidden="1">
      <c r="A1217">
        <v>2004</v>
      </c>
      <c r="B1217">
        <v>4</v>
      </c>
      <c r="C1217">
        <v>4</v>
      </c>
      <c r="D1217">
        <v>4670.3</v>
      </c>
    </row>
    <row r="1218" spans="1:4" hidden="1">
      <c r="A1218">
        <v>2004</v>
      </c>
      <c r="B1218">
        <v>4</v>
      </c>
      <c r="C1218">
        <v>5</v>
      </c>
      <c r="D1218">
        <v>4670.5</v>
      </c>
    </row>
    <row r="1219" spans="1:4" hidden="1">
      <c r="A1219">
        <v>2004</v>
      </c>
      <c r="B1219">
        <v>4</v>
      </c>
      <c r="C1219">
        <v>6</v>
      </c>
      <c r="D1219">
        <v>4670.7</v>
      </c>
    </row>
    <row r="1220" spans="1:4" hidden="1">
      <c r="A1220">
        <v>2004</v>
      </c>
      <c r="B1220">
        <v>4</v>
      </c>
      <c r="C1220">
        <v>7</v>
      </c>
      <c r="D1220">
        <v>4671</v>
      </c>
    </row>
    <row r="1221" spans="1:4" hidden="1">
      <c r="A1221">
        <v>2004</v>
      </c>
      <c r="B1221">
        <v>4</v>
      </c>
      <c r="C1221">
        <v>8</v>
      </c>
      <c r="D1221">
        <v>4671.3999999999996</v>
      </c>
    </row>
    <row r="1222" spans="1:4" hidden="1">
      <c r="A1222">
        <v>2004</v>
      </c>
      <c r="B1222">
        <v>4</v>
      </c>
      <c r="C1222">
        <v>9</v>
      </c>
      <c r="D1222">
        <v>4671.6000000000004</v>
      </c>
    </row>
    <row r="1223" spans="1:4" hidden="1">
      <c r="A1223">
        <v>2004</v>
      </c>
      <c r="B1223">
        <v>4</v>
      </c>
      <c r="C1223">
        <v>10</v>
      </c>
      <c r="D1223">
        <v>4671.8</v>
      </c>
    </row>
    <row r="1224" spans="1:4" hidden="1">
      <c r="A1224">
        <v>2004</v>
      </c>
      <c r="B1224">
        <v>4</v>
      </c>
      <c r="C1224">
        <v>11</v>
      </c>
      <c r="D1224">
        <v>4671.8</v>
      </c>
    </row>
    <row r="1225" spans="1:4" hidden="1">
      <c r="A1225">
        <v>2004</v>
      </c>
      <c r="B1225">
        <v>4</v>
      </c>
      <c r="C1225">
        <v>12</v>
      </c>
      <c r="D1225">
        <v>4671.8</v>
      </c>
    </row>
    <row r="1226" spans="1:4" hidden="1">
      <c r="A1226">
        <v>2004</v>
      </c>
      <c r="B1226">
        <v>4</v>
      </c>
      <c r="C1226">
        <v>13</v>
      </c>
      <c r="D1226">
        <v>4671.8</v>
      </c>
    </row>
    <row r="1227" spans="1:4" hidden="1">
      <c r="A1227">
        <v>2004</v>
      </c>
      <c r="B1227">
        <v>4</v>
      </c>
      <c r="C1227">
        <v>14</v>
      </c>
      <c r="D1227">
        <v>4671.7</v>
      </c>
    </row>
    <row r="1228" spans="1:4" hidden="1">
      <c r="A1228">
        <v>2004</v>
      </c>
      <c r="B1228">
        <v>4</v>
      </c>
      <c r="C1228">
        <v>15</v>
      </c>
      <c r="D1228">
        <v>4671.6000000000004</v>
      </c>
    </row>
    <row r="1229" spans="1:4" hidden="1">
      <c r="A1229">
        <v>2004</v>
      </c>
      <c r="B1229">
        <v>4</v>
      </c>
      <c r="C1229">
        <v>16</v>
      </c>
      <c r="D1229">
        <v>4671.3</v>
      </c>
    </row>
    <row r="1230" spans="1:4" hidden="1">
      <c r="A1230">
        <v>2004</v>
      </c>
      <c r="B1230">
        <v>4</v>
      </c>
      <c r="C1230">
        <v>17</v>
      </c>
      <c r="D1230">
        <v>4671.1000000000004</v>
      </c>
    </row>
    <row r="1231" spans="1:4" hidden="1">
      <c r="A1231">
        <v>2004</v>
      </c>
      <c r="B1231">
        <v>4</v>
      </c>
      <c r="C1231">
        <v>18</v>
      </c>
      <c r="D1231">
        <v>4670.8999999999996</v>
      </c>
    </row>
    <row r="1232" spans="1:4" hidden="1">
      <c r="A1232">
        <v>2004</v>
      </c>
      <c r="B1232">
        <v>4</v>
      </c>
      <c r="C1232">
        <v>19</v>
      </c>
      <c r="D1232">
        <v>4670.7</v>
      </c>
    </row>
    <row r="1233" spans="1:4" hidden="1">
      <c r="A1233">
        <v>2004</v>
      </c>
      <c r="B1233">
        <v>4</v>
      </c>
      <c r="C1233">
        <v>20</v>
      </c>
      <c r="D1233">
        <v>4670.7</v>
      </c>
    </row>
    <row r="1234" spans="1:4" hidden="1">
      <c r="A1234">
        <v>2004</v>
      </c>
      <c r="B1234">
        <v>4</v>
      </c>
      <c r="C1234">
        <v>21</v>
      </c>
      <c r="D1234">
        <v>4670.7</v>
      </c>
    </row>
    <row r="1235" spans="1:4" hidden="1">
      <c r="A1235">
        <v>2004</v>
      </c>
      <c r="B1235">
        <v>4</v>
      </c>
      <c r="C1235">
        <v>22</v>
      </c>
      <c r="D1235">
        <v>4670.6000000000004</v>
      </c>
    </row>
    <row r="1236" spans="1:4" hidden="1">
      <c r="A1236">
        <v>2004</v>
      </c>
      <c r="B1236">
        <v>4</v>
      </c>
      <c r="C1236">
        <v>23</v>
      </c>
      <c r="D1236">
        <v>4670.6000000000004</v>
      </c>
    </row>
    <row r="1237" spans="1:4" hidden="1">
      <c r="A1237">
        <v>2004</v>
      </c>
      <c r="B1237">
        <v>4</v>
      </c>
      <c r="C1237">
        <v>24</v>
      </c>
      <c r="D1237">
        <v>4670.5</v>
      </c>
    </row>
    <row r="1238" spans="1:4" hidden="1">
      <c r="A1238">
        <v>2004</v>
      </c>
      <c r="B1238">
        <v>4</v>
      </c>
      <c r="C1238">
        <v>25</v>
      </c>
      <c r="D1238">
        <v>4670.5</v>
      </c>
    </row>
    <row r="1239" spans="1:4" hidden="1">
      <c r="A1239">
        <v>2004</v>
      </c>
      <c r="B1239">
        <v>4</v>
      </c>
      <c r="C1239">
        <v>26</v>
      </c>
      <c r="D1239">
        <v>4670.5</v>
      </c>
    </row>
    <row r="1240" spans="1:4" hidden="1">
      <c r="A1240">
        <v>2004</v>
      </c>
      <c r="B1240">
        <v>4</v>
      </c>
      <c r="C1240">
        <v>27</v>
      </c>
      <c r="D1240">
        <v>4670.6000000000004</v>
      </c>
    </row>
    <row r="1241" spans="1:4" hidden="1">
      <c r="A1241">
        <v>2004</v>
      </c>
      <c r="B1241">
        <v>4</v>
      </c>
      <c r="C1241">
        <v>28</v>
      </c>
      <c r="D1241">
        <v>4670.8</v>
      </c>
    </row>
    <row r="1242" spans="1:4" hidden="1">
      <c r="A1242">
        <v>2004</v>
      </c>
      <c r="B1242">
        <v>4</v>
      </c>
      <c r="C1242">
        <v>29</v>
      </c>
      <c r="D1242">
        <v>4671.1000000000004</v>
      </c>
    </row>
    <row r="1243" spans="1:4" hidden="1">
      <c r="A1243">
        <v>2004</v>
      </c>
      <c r="B1243">
        <v>4</v>
      </c>
      <c r="C1243">
        <v>30</v>
      </c>
      <c r="D1243">
        <v>4671.3999999999996</v>
      </c>
    </row>
    <row r="1244" spans="1:4" hidden="1">
      <c r="A1244">
        <v>2004</v>
      </c>
      <c r="B1244">
        <v>5</v>
      </c>
      <c r="C1244">
        <v>1</v>
      </c>
      <c r="D1244">
        <v>4671.7</v>
      </c>
    </row>
    <row r="1245" spans="1:4" hidden="1">
      <c r="A1245">
        <v>2004</v>
      </c>
      <c r="B1245">
        <v>5</v>
      </c>
      <c r="C1245">
        <v>2</v>
      </c>
      <c r="D1245">
        <v>4672</v>
      </c>
    </row>
    <row r="1246" spans="1:4" hidden="1">
      <c r="A1246">
        <v>2004</v>
      </c>
      <c r="B1246">
        <v>5</v>
      </c>
      <c r="C1246">
        <v>3</v>
      </c>
      <c r="D1246">
        <v>4672.1000000000004</v>
      </c>
    </row>
    <row r="1247" spans="1:4" hidden="1">
      <c r="A1247">
        <v>2004</v>
      </c>
      <c r="B1247">
        <v>5</v>
      </c>
      <c r="C1247">
        <v>4</v>
      </c>
      <c r="D1247">
        <v>4671.8999999999996</v>
      </c>
    </row>
    <row r="1248" spans="1:4" hidden="1">
      <c r="A1248">
        <v>2004</v>
      </c>
      <c r="B1248">
        <v>5</v>
      </c>
      <c r="C1248">
        <v>5</v>
      </c>
      <c r="D1248">
        <v>4671.7</v>
      </c>
    </row>
    <row r="1249" spans="1:4" hidden="1">
      <c r="A1249">
        <v>2004</v>
      </c>
      <c r="B1249">
        <v>5</v>
      </c>
      <c r="C1249">
        <v>6</v>
      </c>
      <c r="D1249">
        <v>4671.8</v>
      </c>
    </row>
    <row r="1250" spans="1:4" hidden="1">
      <c r="A1250">
        <v>2004</v>
      </c>
      <c r="B1250">
        <v>5</v>
      </c>
      <c r="C1250">
        <v>7</v>
      </c>
      <c r="D1250">
        <v>4671.7</v>
      </c>
    </row>
    <row r="1251" spans="1:4" hidden="1">
      <c r="A1251">
        <v>2004</v>
      </c>
      <c r="B1251">
        <v>5</v>
      </c>
      <c r="C1251">
        <v>8</v>
      </c>
      <c r="D1251">
        <v>4671.6000000000004</v>
      </c>
    </row>
    <row r="1252" spans="1:4" hidden="1">
      <c r="A1252">
        <v>2004</v>
      </c>
      <c r="B1252">
        <v>5</v>
      </c>
      <c r="C1252">
        <v>9</v>
      </c>
      <c r="D1252">
        <v>4671.5</v>
      </c>
    </row>
    <row r="1253" spans="1:4" hidden="1">
      <c r="A1253">
        <v>2004</v>
      </c>
      <c r="B1253">
        <v>5</v>
      </c>
      <c r="C1253">
        <v>10</v>
      </c>
      <c r="D1253">
        <v>4671.3</v>
      </c>
    </row>
    <row r="1254" spans="1:4" hidden="1">
      <c r="A1254">
        <v>2004</v>
      </c>
      <c r="B1254">
        <v>5</v>
      </c>
      <c r="C1254">
        <v>11</v>
      </c>
      <c r="D1254">
        <v>4671.1000000000004</v>
      </c>
    </row>
    <row r="1255" spans="1:4" hidden="1">
      <c r="A1255">
        <v>2004</v>
      </c>
      <c r="B1255">
        <v>5</v>
      </c>
      <c r="C1255">
        <v>12</v>
      </c>
      <c r="D1255">
        <v>4671</v>
      </c>
    </row>
    <row r="1256" spans="1:4" hidden="1">
      <c r="A1256">
        <v>2004</v>
      </c>
      <c r="B1256">
        <v>5</v>
      </c>
      <c r="C1256">
        <v>13</v>
      </c>
      <c r="D1256">
        <v>4671.2</v>
      </c>
    </row>
    <row r="1257" spans="1:4" hidden="1">
      <c r="A1257">
        <v>2004</v>
      </c>
      <c r="B1257">
        <v>5</v>
      </c>
      <c r="C1257">
        <v>14</v>
      </c>
      <c r="D1257">
        <v>4671.2</v>
      </c>
    </row>
    <row r="1258" spans="1:4" hidden="1">
      <c r="A1258">
        <v>2004</v>
      </c>
      <c r="B1258">
        <v>5</v>
      </c>
      <c r="C1258">
        <v>15</v>
      </c>
      <c r="D1258">
        <v>4671.2</v>
      </c>
    </row>
    <row r="1259" spans="1:4" hidden="1">
      <c r="A1259">
        <v>2004</v>
      </c>
      <c r="B1259">
        <v>5</v>
      </c>
      <c r="C1259">
        <v>16</v>
      </c>
      <c r="D1259">
        <v>4671.2</v>
      </c>
    </row>
    <row r="1260" spans="1:4" hidden="1">
      <c r="A1260">
        <v>2004</v>
      </c>
      <c r="B1260">
        <v>5</v>
      </c>
      <c r="C1260">
        <v>17</v>
      </c>
      <c r="D1260">
        <v>4671.2</v>
      </c>
    </row>
    <row r="1261" spans="1:4" hidden="1">
      <c r="A1261">
        <v>2004</v>
      </c>
      <c r="B1261">
        <v>5</v>
      </c>
      <c r="C1261">
        <v>18</v>
      </c>
      <c r="D1261">
        <v>4671.1000000000004</v>
      </c>
    </row>
    <row r="1262" spans="1:4" hidden="1">
      <c r="A1262">
        <v>2004</v>
      </c>
      <c r="B1262">
        <v>5</v>
      </c>
      <c r="C1262">
        <v>19</v>
      </c>
      <c r="D1262">
        <v>4671.1000000000004</v>
      </c>
    </row>
    <row r="1263" spans="1:4" hidden="1">
      <c r="A1263">
        <v>2004</v>
      </c>
      <c r="B1263">
        <v>5</v>
      </c>
      <c r="C1263">
        <v>20</v>
      </c>
      <c r="D1263">
        <v>4671.1000000000004</v>
      </c>
    </row>
    <row r="1264" spans="1:4" hidden="1">
      <c r="A1264">
        <v>2004</v>
      </c>
      <c r="B1264">
        <v>5</v>
      </c>
      <c r="C1264">
        <v>21</v>
      </c>
      <c r="D1264">
        <v>4671</v>
      </c>
    </row>
    <row r="1265" spans="1:4" hidden="1">
      <c r="A1265">
        <v>2004</v>
      </c>
      <c r="B1265">
        <v>5</v>
      </c>
      <c r="C1265">
        <v>22</v>
      </c>
      <c r="D1265">
        <v>4670.8999999999996</v>
      </c>
    </row>
    <row r="1266" spans="1:4" hidden="1">
      <c r="A1266">
        <v>2004</v>
      </c>
      <c r="B1266">
        <v>5</v>
      </c>
      <c r="C1266">
        <v>23</v>
      </c>
      <c r="D1266">
        <v>4670.8999999999996</v>
      </c>
    </row>
    <row r="1267" spans="1:4" hidden="1">
      <c r="A1267">
        <v>2004</v>
      </c>
      <c r="B1267">
        <v>5</v>
      </c>
      <c r="C1267">
        <v>24</v>
      </c>
      <c r="D1267">
        <v>4670.8999999999996</v>
      </c>
    </row>
    <row r="1268" spans="1:4" hidden="1">
      <c r="A1268">
        <v>2004</v>
      </c>
      <c r="B1268">
        <v>5</v>
      </c>
      <c r="C1268">
        <v>25</v>
      </c>
      <c r="D1268">
        <v>4670.8999999999996</v>
      </c>
    </row>
    <row r="1269" spans="1:4" hidden="1">
      <c r="A1269">
        <v>2004</v>
      </c>
      <c r="B1269">
        <v>5</v>
      </c>
      <c r="C1269">
        <v>26</v>
      </c>
      <c r="D1269">
        <v>4670.8999999999996</v>
      </c>
    </row>
    <row r="1270" spans="1:4" hidden="1">
      <c r="A1270">
        <v>2004</v>
      </c>
      <c r="B1270">
        <v>5</v>
      </c>
      <c r="C1270">
        <v>27</v>
      </c>
      <c r="D1270">
        <v>4670.8999999999996</v>
      </c>
    </row>
    <row r="1271" spans="1:4" hidden="1">
      <c r="A1271">
        <v>2004</v>
      </c>
      <c r="B1271">
        <v>5</v>
      </c>
      <c r="C1271">
        <v>28</v>
      </c>
      <c r="D1271">
        <v>4671.1000000000004</v>
      </c>
    </row>
    <row r="1272" spans="1:4" hidden="1">
      <c r="A1272">
        <v>2004</v>
      </c>
      <c r="B1272">
        <v>5</v>
      </c>
      <c r="C1272">
        <v>29</v>
      </c>
      <c r="D1272">
        <v>4671.3999999999996</v>
      </c>
    </row>
    <row r="1273" spans="1:4" hidden="1">
      <c r="A1273">
        <v>2004</v>
      </c>
      <c r="B1273">
        <v>5</v>
      </c>
      <c r="C1273">
        <v>30</v>
      </c>
      <c r="D1273">
        <v>4671.5</v>
      </c>
    </row>
    <row r="1274" spans="1:4" hidden="1">
      <c r="A1274">
        <v>2004</v>
      </c>
      <c r="B1274">
        <v>5</v>
      </c>
      <c r="C1274">
        <v>31</v>
      </c>
      <c r="D1274">
        <v>4671.5</v>
      </c>
    </row>
    <row r="1275" spans="1:4" hidden="1">
      <c r="A1275">
        <v>2004</v>
      </c>
      <c r="B1275">
        <v>6</v>
      </c>
      <c r="C1275">
        <v>1</v>
      </c>
      <c r="D1275">
        <v>4671.5</v>
      </c>
    </row>
    <row r="1276" spans="1:4" hidden="1">
      <c r="A1276">
        <v>2004</v>
      </c>
      <c r="B1276">
        <v>6</v>
      </c>
      <c r="C1276">
        <v>2</v>
      </c>
      <c r="D1276">
        <v>4671.5</v>
      </c>
    </row>
    <row r="1277" spans="1:4" hidden="1">
      <c r="A1277">
        <v>2004</v>
      </c>
      <c r="B1277">
        <v>6</v>
      </c>
      <c r="C1277">
        <v>3</v>
      </c>
      <c r="D1277">
        <v>4671.5</v>
      </c>
    </row>
    <row r="1278" spans="1:4" hidden="1">
      <c r="A1278">
        <v>2004</v>
      </c>
      <c r="B1278">
        <v>6</v>
      </c>
      <c r="C1278">
        <v>4</v>
      </c>
      <c r="D1278">
        <v>4671.5</v>
      </c>
    </row>
    <row r="1279" spans="1:4" hidden="1">
      <c r="A1279">
        <v>2004</v>
      </c>
      <c r="B1279">
        <v>6</v>
      </c>
      <c r="C1279">
        <v>5</v>
      </c>
      <c r="D1279">
        <v>4671.5</v>
      </c>
    </row>
    <row r="1280" spans="1:4" hidden="1">
      <c r="A1280">
        <v>2004</v>
      </c>
      <c r="B1280">
        <v>6</v>
      </c>
      <c r="C1280">
        <v>6</v>
      </c>
      <c r="D1280">
        <v>4671.3999999999996</v>
      </c>
    </row>
    <row r="1281" spans="1:4" hidden="1">
      <c r="A1281">
        <v>2004</v>
      </c>
      <c r="B1281">
        <v>6</v>
      </c>
      <c r="C1281">
        <v>7</v>
      </c>
      <c r="D1281">
        <v>4671.3</v>
      </c>
    </row>
    <row r="1282" spans="1:4" hidden="1">
      <c r="A1282">
        <v>2004</v>
      </c>
      <c r="B1282">
        <v>6</v>
      </c>
      <c r="C1282">
        <v>8</v>
      </c>
      <c r="D1282">
        <v>4671.2</v>
      </c>
    </row>
    <row r="1283" spans="1:4" hidden="1">
      <c r="A1283">
        <v>2004</v>
      </c>
      <c r="B1283">
        <v>6</v>
      </c>
      <c r="C1283">
        <v>9</v>
      </c>
      <c r="D1283">
        <v>4671</v>
      </c>
    </row>
    <row r="1284" spans="1:4" hidden="1">
      <c r="A1284">
        <v>2004</v>
      </c>
      <c r="B1284">
        <v>6</v>
      </c>
      <c r="C1284">
        <v>10</v>
      </c>
      <c r="D1284">
        <v>4671</v>
      </c>
    </row>
    <row r="1285" spans="1:4" hidden="1">
      <c r="A1285">
        <v>2004</v>
      </c>
      <c r="B1285">
        <v>6</v>
      </c>
      <c r="C1285">
        <v>11</v>
      </c>
      <c r="D1285">
        <v>4670.8999999999996</v>
      </c>
    </row>
    <row r="1286" spans="1:4" hidden="1">
      <c r="A1286">
        <v>2004</v>
      </c>
      <c r="B1286">
        <v>6</v>
      </c>
      <c r="C1286">
        <v>12</v>
      </c>
      <c r="D1286">
        <v>4670.8</v>
      </c>
    </row>
    <row r="1287" spans="1:4" hidden="1">
      <c r="A1287">
        <v>2004</v>
      </c>
      <c r="B1287">
        <v>6</v>
      </c>
      <c r="C1287">
        <v>13</v>
      </c>
      <c r="D1287">
        <v>4670.7</v>
      </c>
    </row>
    <row r="1288" spans="1:4" hidden="1">
      <c r="A1288">
        <v>2004</v>
      </c>
      <c r="B1288">
        <v>6</v>
      </c>
      <c r="C1288">
        <v>14</v>
      </c>
      <c r="D1288">
        <v>4670.6000000000004</v>
      </c>
    </row>
    <row r="1289" spans="1:4" hidden="1">
      <c r="A1289">
        <v>2004</v>
      </c>
      <c r="B1289">
        <v>6</v>
      </c>
      <c r="C1289">
        <v>15</v>
      </c>
      <c r="D1289">
        <v>4670.5</v>
      </c>
    </row>
    <row r="1290" spans="1:4" hidden="1">
      <c r="A1290">
        <v>2004</v>
      </c>
      <c r="B1290">
        <v>6</v>
      </c>
      <c r="C1290">
        <v>16</v>
      </c>
      <c r="D1290">
        <v>4670.2700000000004</v>
      </c>
    </row>
    <row r="1291" spans="1:4" hidden="1">
      <c r="A1291">
        <v>2004</v>
      </c>
      <c r="B1291">
        <v>6</v>
      </c>
      <c r="C1291">
        <v>17</v>
      </c>
      <c r="D1291">
        <v>4670.0200000000004</v>
      </c>
    </row>
    <row r="1292" spans="1:4" hidden="1">
      <c r="A1292">
        <v>2004</v>
      </c>
      <c r="B1292">
        <v>6</v>
      </c>
      <c r="C1292">
        <v>18</v>
      </c>
      <c r="D1292">
        <v>4669.7700000000004</v>
      </c>
    </row>
    <row r="1293" spans="1:4" hidden="1">
      <c r="A1293">
        <v>2004</v>
      </c>
      <c r="B1293">
        <v>6</v>
      </c>
      <c r="C1293">
        <v>19</v>
      </c>
      <c r="D1293">
        <v>4669.5</v>
      </c>
    </row>
    <row r="1294" spans="1:4" hidden="1">
      <c r="A1294">
        <v>2004</v>
      </c>
      <c r="B1294">
        <v>6</v>
      </c>
      <c r="C1294">
        <v>20</v>
      </c>
      <c r="D1294">
        <v>4669.25</v>
      </c>
    </row>
    <row r="1295" spans="1:4" hidden="1">
      <c r="A1295">
        <v>2004</v>
      </c>
      <c r="B1295">
        <v>6</v>
      </c>
      <c r="C1295">
        <v>21</v>
      </c>
      <c r="D1295">
        <v>4668.8500000000004</v>
      </c>
    </row>
    <row r="1296" spans="1:4" hidden="1">
      <c r="A1296">
        <v>2004</v>
      </c>
      <c r="B1296">
        <v>6</v>
      </c>
      <c r="C1296">
        <v>22</v>
      </c>
      <c r="D1296">
        <v>4668.6000000000004</v>
      </c>
    </row>
    <row r="1297" spans="1:4" hidden="1">
      <c r="A1297">
        <v>2004</v>
      </c>
      <c r="B1297">
        <v>6</v>
      </c>
      <c r="C1297">
        <v>23</v>
      </c>
      <c r="D1297">
        <v>4668.33</v>
      </c>
    </row>
    <row r="1298" spans="1:4" hidden="1">
      <c r="A1298">
        <v>2004</v>
      </c>
      <c r="B1298">
        <v>6</v>
      </c>
      <c r="C1298">
        <v>24</v>
      </c>
      <c r="D1298">
        <v>4668</v>
      </c>
    </row>
    <row r="1299" spans="1:4" hidden="1">
      <c r="A1299">
        <v>2004</v>
      </c>
      <c r="B1299">
        <v>6</v>
      </c>
      <c r="C1299">
        <v>25</v>
      </c>
      <c r="D1299">
        <v>4667.58</v>
      </c>
    </row>
    <row r="1300" spans="1:4" hidden="1">
      <c r="A1300">
        <v>2004</v>
      </c>
      <c r="B1300">
        <v>6</v>
      </c>
      <c r="C1300">
        <v>26</v>
      </c>
      <c r="D1300">
        <v>4667.25</v>
      </c>
    </row>
    <row r="1301" spans="1:4" hidden="1">
      <c r="A1301">
        <v>2004</v>
      </c>
      <c r="B1301">
        <v>6</v>
      </c>
      <c r="C1301">
        <v>27</v>
      </c>
      <c r="D1301">
        <v>4666.82</v>
      </c>
    </row>
    <row r="1302" spans="1:4" hidden="1">
      <c r="A1302">
        <v>2004</v>
      </c>
      <c r="B1302">
        <v>6</v>
      </c>
      <c r="C1302">
        <v>28</v>
      </c>
      <c r="D1302">
        <v>4666.5</v>
      </c>
    </row>
    <row r="1303" spans="1:4" hidden="1">
      <c r="A1303">
        <v>2004</v>
      </c>
      <c r="B1303">
        <v>6</v>
      </c>
      <c r="C1303">
        <v>29</v>
      </c>
      <c r="D1303">
        <v>4666.2700000000004</v>
      </c>
    </row>
    <row r="1304" spans="1:4" hidden="1">
      <c r="A1304">
        <v>2004</v>
      </c>
      <c r="B1304">
        <v>6</v>
      </c>
      <c r="C1304">
        <v>30</v>
      </c>
      <c r="D1304">
        <v>4665.76</v>
      </c>
    </row>
    <row r="1305" spans="1:4" hidden="1">
      <c r="A1305">
        <v>2004</v>
      </c>
      <c r="B1305">
        <v>7</v>
      </c>
      <c r="C1305">
        <v>1</v>
      </c>
      <c r="D1305">
        <v>4665.33</v>
      </c>
    </row>
    <row r="1306" spans="1:4" hidden="1">
      <c r="A1306">
        <v>2004</v>
      </c>
      <c r="B1306">
        <v>7</v>
      </c>
      <c r="C1306">
        <v>2</v>
      </c>
      <c r="D1306">
        <v>4665</v>
      </c>
    </row>
    <row r="1307" spans="1:4" hidden="1">
      <c r="A1307">
        <v>2004</v>
      </c>
      <c r="B1307">
        <v>7</v>
      </c>
      <c r="C1307">
        <v>3</v>
      </c>
      <c r="D1307">
        <v>4664.5200000000004</v>
      </c>
    </row>
    <row r="1308" spans="1:4" hidden="1">
      <c r="A1308">
        <v>2004</v>
      </c>
      <c r="B1308">
        <v>7</v>
      </c>
      <c r="C1308">
        <v>4</v>
      </c>
      <c r="D1308">
        <v>4664.08</v>
      </c>
    </row>
    <row r="1309" spans="1:4" hidden="1">
      <c r="A1309">
        <v>2004</v>
      </c>
      <c r="B1309">
        <v>7</v>
      </c>
      <c r="C1309">
        <v>5</v>
      </c>
      <c r="D1309">
        <v>4663.6000000000004</v>
      </c>
    </row>
    <row r="1310" spans="1:4" hidden="1">
      <c r="A1310">
        <v>2004</v>
      </c>
      <c r="B1310">
        <v>7</v>
      </c>
      <c r="C1310">
        <v>6</v>
      </c>
      <c r="D1310">
        <v>4663.26</v>
      </c>
    </row>
    <row r="1311" spans="1:4" hidden="1">
      <c r="A1311">
        <v>2004</v>
      </c>
      <c r="B1311">
        <v>7</v>
      </c>
      <c r="C1311">
        <v>7</v>
      </c>
      <c r="D1311">
        <v>4662.78</v>
      </c>
    </row>
    <row r="1312" spans="1:4" hidden="1">
      <c r="A1312">
        <v>2004</v>
      </c>
      <c r="B1312">
        <v>7</v>
      </c>
      <c r="C1312">
        <v>8</v>
      </c>
      <c r="D1312">
        <v>4662.3500000000004</v>
      </c>
    </row>
    <row r="1313" spans="1:4" hidden="1">
      <c r="A1313">
        <v>2004</v>
      </c>
      <c r="B1313">
        <v>7</v>
      </c>
      <c r="C1313">
        <v>9</v>
      </c>
      <c r="D1313">
        <v>4662</v>
      </c>
    </row>
    <row r="1314" spans="1:4" hidden="1">
      <c r="A1314">
        <v>2004</v>
      </c>
      <c r="B1314">
        <v>7</v>
      </c>
      <c r="C1314">
        <v>10</v>
      </c>
      <c r="D1314">
        <v>4661.58</v>
      </c>
    </row>
    <row r="1315" spans="1:4" hidden="1">
      <c r="A1315">
        <v>2004</v>
      </c>
      <c r="B1315">
        <v>7</v>
      </c>
      <c r="C1315">
        <v>11</v>
      </c>
      <c r="D1315">
        <v>4661.25</v>
      </c>
    </row>
    <row r="1316" spans="1:4" hidden="1">
      <c r="A1316">
        <v>2004</v>
      </c>
      <c r="B1316">
        <v>7</v>
      </c>
      <c r="C1316">
        <v>12</v>
      </c>
      <c r="D1316">
        <v>4660.83</v>
      </c>
    </row>
    <row r="1317" spans="1:4" hidden="1">
      <c r="A1317">
        <v>2004</v>
      </c>
      <c r="B1317">
        <v>7</v>
      </c>
      <c r="C1317">
        <v>13</v>
      </c>
      <c r="D1317">
        <v>4660.5200000000004</v>
      </c>
    </row>
    <row r="1318" spans="1:4" hidden="1">
      <c r="A1318">
        <v>2004</v>
      </c>
      <c r="B1318">
        <v>7</v>
      </c>
      <c r="C1318">
        <v>14</v>
      </c>
      <c r="D1318">
        <v>4660.1000000000004</v>
      </c>
    </row>
    <row r="1319" spans="1:4" hidden="1">
      <c r="A1319">
        <v>2004</v>
      </c>
      <c r="B1319">
        <v>7</v>
      </c>
      <c r="C1319">
        <v>15</v>
      </c>
      <c r="D1319">
        <v>4659.7700000000004</v>
      </c>
    </row>
    <row r="1320" spans="1:4" hidden="1">
      <c r="A1320">
        <v>2004</v>
      </c>
      <c r="B1320">
        <v>7</v>
      </c>
      <c r="C1320">
        <v>16</v>
      </c>
      <c r="D1320">
        <v>4659.3500000000004</v>
      </c>
    </row>
    <row r="1321" spans="1:4" hidden="1">
      <c r="A1321">
        <v>2004</v>
      </c>
      <c r="B1321">
        <v>7</v>
      </c>
      <c r="C1321">
        <v>17</v>
      </c>
      <c r="D1321">
        <v>4659.08</v>
      </c>
    </row>
    <row r="1322" spans="1:4" hidden="1">
      <c r="A1322">
        <v>2004</v>
      </c>
      <c r="B1322">
        <v>7</v>
      </c>
      <c r="C1322">
        <v>18</v>
      </c>
      <c r="D1322">
        <v>4658.7700000000004</v>
      </c>
    </row>
    <row r="1323" spans="1:4" hidden="1">
      <c r="A1323">
        <v>2004</v>
      </c>
      <c r="B1323">
        <v>7</v>
      </c>
      <c r="C1323">
        <v>19</v>
      </c>
      <c r="D1323">
        <v>4658.5200000000004</v>
      </c>
    </row>
    <row r="1324" spans="1:4" hidden="1">
      <c r="A1324">
        <v>2004</v>
      </c>
      <c r="B1324">
        <v>7</v>
      </c>
      <c r="C1324">
        <v>20</v>
      </c>
      <c r="D1324">
        <v>4658.26</v>
      </c>
    </row>
    <row r="1325" spans="1:4" hidden="1">
      <c r="A1325">
        <v>2004</v>
      </c>
      <c r="B1325">
        <v>7</v>
      </c>
      <c r="C1325">
        <v>21</v>
      </c>
      <c r="D1325">
        <v>4657.8599999999997</v>
      </c>
    </row>
    <row r="1326" spans="1:4" hidden="1">
      <c r="A1326">
        <v>2004</v>
      </c>
      <c r="B1326">
        <v>7</v>
      </c>
      <c r="C1326">
        <v>22</v>
      </c>
      <c r="D1326">
        <v>4657.6000000000004</v>
      </c>
    </row>
    <row r="1327" spans="1:4" hidden="1">
      <c r="A1327">
        <v>2004</v>
      </c>
      <c r="B1327">
        <v>7</v>
      </c>
      <c r="C1327">
        <v>23</v>
      </c>
      <c r="D1327">
        <v>4657.3100000000004</v>
      </c>
    </row>
    <row r="1328" spans="1:4" hidden="1">
      <c r="A1328">
        <v>2004</v>
      </c>
      <c r="B1328">
        <v>7</v>
      </c>
      <c r="C1328">
        <v>24</v>
      </c>
      <c r="D1328">
        <v>4657.01</v>
      </c>
    </row>
    <row r="1329" spans="1:4" hidden="1">
      <c r="A1329">
        <v>2004</v>
      </c>
      <c r="B1329">
        <v>7</v>
      </c>
      <c r="C1329">
        <v>25</v>
      </c>
      <c r="D1329">
        <v>4656.6000000000004</v>
      </c>
    </row>
    <row r="1330" spans="1:4" hidden="1">
      <c r="A1330">
        <v>2004</v>
      </c>
      <c r="B1330">
        <v>7</v>
      </c>
      <c r="C1330">
        <v>26</v>
      </c>
      <c r="D1330">
        <v>4656.2700000000004</v>
      </c>
    </row>
    <row r="1331" spans="1:4" hidden="1">
      <c r="A1331">
        <v>2004</v>
      </c>
      <c r="B1331">
        <v>7</v>
      </c>
      <c r="C1331">
        <v>27</v>
      </c>
      <c r="D1331">
        <v>4655.8500000000004</v>
      </c>
    </row>
    <row r="1332" spans="1:4" hidden="1">
      <c r="A1332">
        <v>2004</v>
      </c>
      <c r="B1332">
        <v>7</v>
      </c>
      <c r="C1332">
        <v>28</v>
      </c>
      <c r="D1332">
        <v>4655.53</v>
      </c>
    </row>
    <row r="1333" spans="1:4" hidden="1">
      <c r="A1333">
        <v>2004</v>
      </c>
      <c r="B1333">
        <v>7</v>
      </c>
      <c r="C1333">
        <v>29</v>
      </c>
      <c r="D1333">
        <v>4655.1000000000004</v>
      </c>
    </row>
    <row r="1334" spans="1:4" hidden="1">
      <c r="A1334">
        <v>2004</v>
      </c>
      <c r="B1334">
        <v>7</v>
      </c>
      <c r="C1334">
        <v>30</v>
      </c>
      <c r="D1334">
        <v>4654.7</v>
      </c>
    </row>
    <row r="1335" spans="1:4" hidden="1">
      <c r="A1335">
        <v>2004</v>
      </c>
      <c r="B1335">
        <v>7</v>
      </c>
      <c r="C1335">
        <v>31</v>
      </c>
      <c r="D1335">
        <v>4654.26</v>
      </c>
    </row>
    <row r="1336" spans="1:4" hidden="1">
      <c r="A1336">
        <v>2004</v>
      </c>
      <c r="B1336">
        <v>8</v>
      </c>
      <c r="C1336">
        <v>1</v>
      </c>
      <c r="D1336">
        <v>4653.78</v>
      </c>
    </row>
    <row r="1337" spans="1:4" hidden="1">
      <c r="A1337">
        <v>2004</v>
      </c>
      <c r="B1337">
        <v>8</v>
      </c>
      <c r="C1337">
        <v>2</v>
      </c>
      <c r="D1337">
        <v>4653.33</v>
      </c>
    </row>
    <row r="1338" spans="1:4" hidden="1">
      <c r="A1338">
        <v>2004</v>
      </c>
      <c r="B1338">
        <v>8</v>
      </c>
      <c r="C1338">
        <v>3</v>
      </c>
      <c r="D1338">
        <v>4652.8500000000004</v>
      </c>
    </row>
    <row r="1339" spans="1:4" hidden="1">
      <c r="A1339">
        <v>2004</v>
      </c>
      <c r="B1339">
        <v>8</v>
      </c>
      <c r="C1339">
        <v>4</v>
      </c>
      <c r="D1339">
        <v>4652.5</v>
      </c>
    </row>
    <row r="1340" spans="1:4" hidden="1">
      <c r="A1340">
        <v>2004</v>
      </c>
      <c r="B1340">
        <v>8</v>
      </c>
      <c r="C1340">
        <v>5</v>
      </c>
      <c r="D1340">
        <v>4652</v>
      </c>
    </row>
    <row r="1341" spans="1:4" hidden="1">
      <c r="A1341">
        <v>2004</v>
      </c>
      <c r="B1341">
        <v>8</v>
      </c>
      <c r="C1341">
        <v>6</v>
      </c>
      <c r="D1341">
        <v>4651.51</v>
      </c>
    </row>
    <row r="1342" spans="1:4" hidden="1">
      <c r="A1342">
        <v>2004</v>
      </c>
      <c r="B1342">
        <v>8</v>
      </c>
      <c r="C1342">
        <v>7</v>
      </c>
      <c r="D1342">
        <v>4651.0200000000004</v>
      </c>
    </row>
    <row r="1343" spans="1:4" hidden="1">
      <c r="A1343">
        <v>2004</v>
      </c>
      <c r="B1343">
        <v>8</v>
      </c>
      <c r="C1343">
        <v>8</v>
      </c>
      <c r="D1343">
        <v>4650.5200000000004</v>
      </c>
    </row>
    <row r="1344" spans="1:4" hidden="1">
      <c r="A1344">
        <v>2004</v>
      </c>
      <c r="B1344">
        <v>8</v>
      </c>
      <c r="C1344">
        <v>9</v>
      </c>
      <c r="D1344">
        <v>4650.0200000000004</v>
      </c>
    </row>
    <row r="1345" spans="1:4" hidden="1">
      <c r="A1345">
        <v>2004</v>
      </c>
      <c r="B1345">
        <v>8</v>
      </c>
      <c r="C1345">
        <v>10</v>
      </c>
      <c r="D1345">
        <v>4649.5200000000004</v>
      </c>
    </row>
    <row r="1346" spans="1:4" hidden="1">
      <c r="A1346">
        <v>2004</v>
      </c>
      <c r="B1346">
        <v>8</v>
      </c>
      <c r="C1346">
        <v>11</v>
      </c>
      <c r="D1346">
        <v>4649.0200000000004</v>
      </c>
    </row>
    <row r="1347" spans="1:4" hidden="1">
      <c r="A1347">
        <v>2004</v>
      </c>
      <c r="B1347">
        <v>8</v>
      </c>
      <c r="C1347">
        <v>12</v>
      </c>
      <c r="D1347">
        <v>4648.51</v>
      </c>
    </row>
    <row r="1348" spans="1:4" hidden="1">
      <c r="A1348">
        <v>2004</v>
      </c>
      <c r="B1348">
        <v>8</v>
      </c>
      <c r="C1348">
        <v>13</v>
      </c>
      <c r="D1348">
        <v>4648.01</v>
      </c>
    </row>
    <row r="1349" spans="1:4" hidden="1">
      <c r="A1349">
        <v>2004</v>
      </c>
      <c r="B1349">
        <v>8</v>
      </c>
      <c r="C1349">
        <v>14</v>
      </c>
      <c r="D1349">
        <v>4647.51</v>
      </c>
    </row>
    <row r="1350" spans="1:4" hidden="1">
      <c r="A1350">
        <v>2004</v>
      </c>
      <c r="B1350">
        <v>8</v>
      </c>
      <c r="C1350">
        <v>15</v>
      </c>
      <c r="D1350">
        <v>4647.01</v>
      </c>
    </row>
    <row r="1351" spans="1:4" hidden="1">
      <c r="A1351">
        <v>2004</v>
      </c>
      <c r="B1351">
        <v>8</v>
      </c>
      <c r="C1351">
        <v>16</v>
      </c>
      <c r="D1351">
        <v>4646.51</v>
      </c>
    </row>
    <row r="1352" spans="1:4" hidden="1">
      <c r="A1352">
        <v>2004</v>
      </c>
      <c r="B1352">
        <v>8</v>
      </c>
      <c r="C1352">
        <v>17</v>
      </c>
      <c r="D1352">
        <v>4646.01</v>
      </c>
    </row>
    <row r="1353" spans="1:4" hidden="1">
      <c r="A1353">
        <v>2004</v>
      </c>
      <c r="B1353">
        <v>8</v>
      </c>
      <c r="C1353">
        <v>18</v>
      </c>
      <c r="D1353">
        <v>4645.5200000000004</v>
      </c>
    </row>
    <row r="1354" spans="1:4" hidden="1">
      <c r="A1354">
        <v>2004</v>
      </c>
      <c r="B1354">
        <v>8</v>
      </c>
      <c r="C1354">
        <v>19</v>
      </c>
      <c r="D1354">
        <v>4645.0200000000004</v>
      </c>
    </row>
    <row r="1355" spans="1:4" hidden="1">
      <c r="A1355">
        <v>2004</v>
      </c>
      <c r="B1355">
        <v>8</v>
      </c>
      <c r="C1355">
        <v>20</v>
      </c>
      <c r="D1355">
        <v>4644.53</v>
      </c>
    </row>
    <row r="1356" spans="1:4" hidden="1">
      <c r="A1356">
        <v>2004</v>
      </c>
      <c r="B1356">
        <v>8</v>
      </c>
      <c r="C1356">
        <v>21</v>
      </c>
      <c r="D1356">
        <v>4644.08</v>
      </c>
    </row>
    <row r="1357" spans="1:4" hidden="1">
      <c r="A1357">
        <v>2004</v>
      </c>
      <c r="B1357">
        <v>8</v>
      </c>
      <c r="C1357">
        <v>22</v>
      </c>
      <c r="D1357">
        <v>4643.59</v>
      </c>
    </row>
    <row r="1358" spans="1:4" hidden="1">
      <c r="A1358">
        <v>2004</v>
      </c>
      <c r="B1358">
        <v>8</v>
      </c>
      <c r="C1358">
        <v>23</v>
      </c>
      <c r="D1358">
        <v>4643.28</v>
      </c>
    </row>
    <row r="1359" spans="1:4" hidden="1">
      <c r="A1359">
        <v>2004</v>
      </c>
      <c r="B1359">
        <v>8</v>
      </c>
      <c r="C1359">
        <v>24</v>
      </c>
      <c r="D1359">
        <v>4643.0200000000004</v>
      </c>
    </row>
    <row r="1360" spans="1:4" hidden="1">
      <c r="A1360">
        <v>2004</v>
      </c>
      <c r="B1360">
        <v>8</v>
      </c>
      <c r="C1360">
        <v>25</v>
      </c>
      <c r="D1360">
        <v>4642.75</v>
      </c>
    </row>
    <row r="1361" spans="1:4" hidden="1">
      <c r="A1361">
        <v>2004</v>
      </c>
      <c r="B1361">
        <v>8</v>
      </c>
      <c r="C1361">
        <v>26</v>
      </c>
      <c r="D1361">
        <v>4642.5200000000004</v>
      </c>
    </row>
    <row r="1362" spans="1:4" hidden="1">
      <c r="A1362">
        <v>2004</v>
      </c>
      <c r="B1362">
        <v>8</v>
      </c>
      <c r="C1362">
        <v>27</v>
      </c>
      <c r="D1362">
        <v>4642.33</v>
      </c>
    </row>
    <row r="1363" spans="1:4" hidden="1">
      <c r="A1363">
        <v>2004</v>
      </c>
      <c r="B1363">
        <v>8</v>
      </c>
      <c r="C1363">
        <v>28</v>
      </c>
      <c r="D1363">
        <v>4642.18</v>
      </c>
    </row>
    <row r="1364" spans="1:4" hidden="1">
      <c r="A1364">
        <v>2004</v>
      </c>
      <c r="B1364">
        <v>8</v>
      </c>
      <c r="C1364">
        <v>29</v>
      </c>
      <c r="D1364">
        <v>4642.0200000000004</v>
      </c>
    </row>
    <row r="1365" spans="1:4" hidden="1">
      <c r="A1365">
        <v>2004</v>
      </c>
      <c r="B1365">
        <v>8</v>
      </c>
      <c r="C1365">
        <v>30</v>
      </c>
      <c r="D1365">
        <v>4641.83</v>
      </c>
    </row>
    <row r="1366" spans="1:4" hidden="1">
      <c r="A1366">
        <v>2004</v>
      </c>
      <c r="B1366">
        <v>8</v>
      </c>
      <c r="C1366">
        <v>31</v>
      </c>
      <c r="D1366">
        <v>4641.6000000000004</v>
      </c>
    </row>
    <row r="1367" spans="1:4" hidden="1">
      <c r="A1367">
        <v>2004</v>
      </c>
      <c r="B1367">
        <v>9</v>
      </c>
      <c r="C1367">
        <v>1</v>
      </c>
      <c r="D1367">
        <v>4641.51</v>
      </c>
    </row>
    <row r="1368" spans="1:4" hidden="1">
      <c r="A1368">
        <v>2004</v>
      </c>
      <c r="B1368">
        <v>9</v>
      </c>
      <c r="C1368">
        <v>2</v>
      </c>
      <c r="D1368">
        <v>4641.33</v>
      </c>
    </row>
    <row r="1369" spans="1:4" hidden="1">
      <c r="A1369">
        <v>2004</v>
      </c>
      <c r="B1369">
        <v>9</v>
      </c>
      <c r="C1369">
        <v>3</v>
      </c>
      <c r="D1369">
        <v>4641.3500000000004</v>
      </c>
    </row>
    <row r="1370" spans="1:4" hidden="1">
      <c r="A1370">
        <v>2004</v>
      </c>
      <c r="B1370">
        <v>9</v>
      </c>
      <c r="C1370">
        <v>4</v>
      </c>
      <c r="D1370">
        <v>4641.5</v>
      </c>
    </row>
    <row r="1371" spans="1:4" hidden="1">
      <c r="A1371">
        <v>2004</v>
      </c>
      <c r="B1371">
        <v>9</v>
      </c>
      <c r="C1371">
        <v>5</v>
      </c>
      <c r="D1371">
        <v>4641.5200000000004</v>
      </c>
    </row>
    <row r="1372" spans="1:4" hidden="1">
      <c r="A1372">
        <v>2004</v>
      </c>
      <c r="B1372">
        <v>9</v>
      </c>
      <c r="C1372">
        <v>6</v>
      </c>
      <c r="D1372">
        <v>4641.5200000000004</v>
      </c>
    </row>
    <row r="1373" spans="1:4" hidden="1">
      <c r="A1373">
        <v>2004</v>
      </c>
      <c r="B1373">
        <v>9</v>
      </c>
      <c r="C1373">
        <v>7</v>
      </c>
      <c r="D1373">
        <v>4641.58</v>
      </c>
    </row>
    <row r="1374" spans="1:4" hidden="1">
      <c r="A1374">
        <v>2004</v>
      </c>
      <c r="B1374">
        <v>9</v>
      </c>
      <c r="C1374">
        <v>8</v>
      </c>
      <c r="D1374">
        <v>4641.58</v>
      </c>
    </row>
    <row r="1375" spans="1:4" hidden="1">
      <c r="A1375">
        <v>2004</v>
      </c>
      <c r="B1375">
        <v>9</v>
      </c>
      <c r="C1375">
        <v>9</v>
      </c>
      <c r="D1375">
        <v>4641.58</v>
      </c>
    </row>
    <row r="1376" spans="1:4" hidden="1">
      <c r="A1376">
        <v>2004</v>
      </c>
      <c r="B1376">
        <v>9</v>
      </c>
      <c r="C1376">
        <v>10</v>
      </c>
      <c r="D1376">
        <v>4641.53</v>
      </c>
    </row>
    <row r="1377" spans="1:4" hidden="1">
      <c r="A1377">
        <v>2004</v>
      </c>
      <c r="B1377">
        <v>9</v>
      </c>
      <c r="C1377">
        <v>11</v>
      </c>
      <c r="D1377">
        <v>4641.51</v>
      </c>
    </row>
    <row r="1378" spans="1:4" hidden="1">
      <c r="A1378">
        <v>2004</v>
      </c>
      <c r="B1378">
        <v>9</v>
      </c>
      <c r="C1378">
        <v>12</v>
      </c>
      <c r="D1378">
        <v>4641.3500000000004</v>
      </c>
    </row>
    <row r="1379" spans="1:4" hidden="1">
      <c r="A1379">
        <v>2004</v>
      </c>
      <c r="B1379">
        <v>9</v>
      </c>
      <c r="C1379">
        <v>13</v>
      </c>
      <c r="D1379">
        <v>4641.33</v>
      </c>
    </row>
    <row r="1380" spans="1:4" hidden="1">
      <c r="A1380">
        <v>2004</v>
      </c>
      <c r="B1380">
        <v>9</v>
      </c>
      <c r="C1380">
        <v>14</v>
      </c>
      <c r="D1380">
        <v>4641.28</v>
      </c>
    </row>
    <row r="1381" spans="1:4" hidden="1">
      <c r="A1381">
        <v>2004</v>
      </c>
      <c r="B1381">
        <v>9</v>
      </c>
      <c r="C1381">
        <v>15</v>
      </c>
      <c r="D1381">
        <v>4641.2700000000004</v>
      </c>
    </row>
    <row r="1382" spans="1:4" hidden="1">
      <c r="A1382">
        <v>2004</v>
      </c>
      <c r="B1382">
        <v>9</v>
      </c>
      <c r="C1382">
        <v>16</v>
      </c>
      <c r="D1382">
        <v>4641.25</v>
      </c>
    </row>
    <row r="1383" spans="1:4" hidden="1">
      <c r="A1383">
        <v>2004</v>
      </c>
      <c r="B1383">
        <v>9</v>
      </c>
      <c r="C1383">
        <v>17</v>
      </c>
      <c r="D1383">
        <v>4641.24</v>
      </c>
    </row>
    <row r="1384" spans="1:4" hidden="1">
      <c r="A1384">
        <v>2004</v>
      </c>
      <c r="B1384">
        <v>9</v>
      </c>
      <c r="C1384">
        <v>18</v>
      </c>
      <c r="D1384">
        <v>4641.09</v>
      </c>
    </row>
    <row r="1385" spans="1:4" hidden="1">
      <c r="A1385">
        <v>2004</v>
      </c>
      <c r="B1385">
        <v>9</v>
      </c>
      <c r="C1385">
        <v>19</v>
      </c>
      <c r="D1385">
        <v>4641.1000000000004</v>
      </c>
    </row>
    <row r="1386" spans="1:4" hidden="1">
      <c r="A1386">
        <v>2004</v>
      </c>
      <c r="B1386">
        <v>9</v>
      </c>
      <c r="C1386">
        <v>20</v>
      </c>
      <c r="D1386">
        <v>4641.25</v>
      </c>
    </row>
    <row r="1387" spans="1:4" hidden="1">
      <c r="A1387">
        <v>2004</v>
      </c>
      <c r="B1387">
        <v>9</v>
      </c>
      <c r="C1387">
        <v>21</v>
      </c>
      <c r="D1387">
        <v>4641.33</v>
      </c>
    </row>
    <row r="1388" spans="1:4" hidden="1">
      <c r="A1388">
        <v>2004</v>
      </c>
      <c r="B1388">
        <v>9</v>
      </c>
      <c r="C1388">
        <v>22</v>
      </c>
      <c r="D1388">
        <v>4641.5</v>
      </c>
    </row>
    <row r="1389" spans="1:4" hidden="1">
      <c r="A1389">
        <v>2004</v>
      </c>
      <c r="B1389">
        <v>9</v>
      </c>
      <c r="C1389">
        <v>23</v>
      </c>
      <c r="D1389">
        <v>4641.58</v>
      </c>
    </row>
    <row r="1390" spans="1:4" hidden="1">
      <c r="A1390">
        <v>2004</v>
      </c>
      <c r="B1390">
        <v>9</v>
      </c>
      <c r="C1390">
        <v>24</v>
      </c>
      <c r="D1390">
        <v>4641.75</v>
      </c>
    </row>
    <row r="1391" spans="1:4" hidden="1">
      <c r="A1391">
        <v>2004</v>
      </c>
      <c r="B1391">
        <v>9</v>
      </c>
      <c r="C1391">
        <v>25</v>
      </c>
      <c r="D1391">
        <v>4641.83</v>
      </c>
    </row>
    <row r="1392" spans="1:4" hidden="1">
      <c r="A1392">
        <v>2004</v>
      </c>
      <c r="B1392">
        <v>9</v>
      </c>
      <c r="C1392">
        <v>26</v>
      </c>
      <c r="D1392">
        <v>4641.8900000000003</v>
      </c>
    </row>
    <row r="1393" spans="1:4" hidden="1">
      <c r="A1393">
        <v>2004</v>
      </c>
      <c r="B1393">
        <v>9</v>
      </c>
      <c r="C1393">
        <v>27</v>
      </c>
      <c r="D1393">
        <v>4642.0200000000004</v>
      </c>
    </row>
    <row r="1394" spans="1:4" hidden="1">
      <c r="A1394">
        <v>2004</v>
      </c>
      <c r="B1394">
        <v>9</v>
      </c>
      <c r="C1394">
        <v>28</v>
      </c>
      <c r="D1394">
        <v>4642.1000000000004</v>
      </c>
    </row>
    <row r="1395" spans="1:4" hidden="1">
      <c r="A1395">
        <v>2004</v>
      </c>
      <c r="B1395">
        <v>9</v>
      </c>
      <c r="C1395">
        <v>29</v>
      </c>
      <c r="D1395">
        <v>4642.33</v>
      </c>
    </row>
    <row r="1396" spans="1:4" hidden="1">
      <c r="A1396">
        <v>2004</v>
      </c>
      <c r="B1396">
        <v>9</v>
      </c>
      <c r="C1396">
        <v>30</v>
      </c>
      <c r="D1396">
        <v>4642.58</v>
      </c>
    </row>
    <row r="1397" spans="1:4">
      <c r="A1397">
        <v>2004</v>
      </c>
      <c r="B1397">
        <v>10</v>
      </c>
      <c r="C1397">
        <v>1</v>
      </c>
      <c r="D1397">
        <v>4642.7700000000004</v>
      </c>
    </row>
    <row r="1398" spans="1:4" hidden="1">
      <c r="A1398">
        <v>2004</v>
      </c>
      <c r="B1398">
        <v>10</v>
      </c>
      <c r="C1398">
        <v>2</v>
      </c>
      <c r="D1398">
        <v>4643</v>
      </c>
    </row>
    <row r="1399" spans="1:4" hidden="1">
      <c r="A1399">
        <v>2004</v>
      </c>
      <c r="B1399">
        <v>10</v>
      </c>
      <c r="C1399">
        <v>3</v>
      </c>
      <c r="D1399">
        <v>4643.1000000000004</v>
      </c>
    </row>
    <row r="1400" spans="1:4" hidden="1">
      <c r="A1400">
        <v>2004</v>
      </c>
      <c r="B1400">
        <v>10</v>
      </c>
      <c r="C1400">
        <v>4</v>
      </c>
      <c r="D1400">
        <v>4643.33</v>
      </c>
    </row>
    <row r="1401" spans="1:4" hidden="1">
      <c r="A1401">
        <v>2004</v>
      </c>
      <c r="B1401">
        <v>10</v>
      </c>
      <c r="C1401">
        <v>5</v>
      </c>
      <c r="D1401">
        <v>4643.5200000000004</v>
      </c>
    </row>
    <row r="1402" spans="1:4" hidden="1">
      <c r="A1402">
        <v>2004</v>
      </c>
      <c r="B1402">
        <v>10</v>
      </c>
      <c r="C1402">
        <v>6</v>
      </c>
      <c r="D1402">
        <v>4643.75</v>
      </c>
    </row>
    <row r="1403" spans="1:4" hidden="1">
      <c r="A1403">
        <v>2004</v>
      </c>
      <c r="B1403">
        <v>10</v>
      </c>
      <c r="C1403">
        <v>7</v>
      </c>
      <c r="D1403">
        <v>4643.83</v>
      </c>
    </row>
    <row r="1404" spans="1:4" hidden="1">
      <c r="A1404">
        <v>2004</v>
      </c>
      <c r="B1404">
        <v>10</v>
      </c>
      <c r="C1404">
        <v>8</v>
      </c>
      <c r="D1404">
        <v>4644.03</v>
      </c>
    </row>
    <row r="1405" spans="1:4" hidden="1">
      <c r="A1405">
        <v>2004</v>
      </c>
      <c r="B1405">
        <v>10</v>
      </c>
      <c r="C1405">
        <v>9</v>
      </c>
      <c r="D1405">
        <v>4644.25</v>
      </c>
    </row>
    <row r="1406" spans="1:4" hidden="1">
      <c r="A1406">
        <v>2004</v>
      </c>
      <c r="B1406">
        <v>10</v>
      </c>
      <c r="C1406">
        <v>10</v>
      </c>
      <c r="D1406">
        <v>4644.3500000000004</v>
      </c>
    </row>
    <row r="1407" spans="1:4" hidden="1">
      <c r="A1407">
        <v>2004</v>
      </c>
      <c r="B1407">
        <v>10</v>
      </c>
      <c r="C1407">
        <v>11</v>
      </c>
      <c r="D1407">
        <v>4644.58</v>
      </c>
    </row>
    <row r="1408" spans="1:4" hidden="1">
      <c r="A1408">
        <v>2004</v>
      </c>
      <c r="B1408">
        <v>10</v>
      </c>
      <c r="C1408">
        <v>12</v>
      </c>
      <c r="D1408">
        <v>4644.75</v>
      </c>
    </row>
    <row r="1409" spans="1:4" hidden="1">
      <c r="A1409">
        <v>2004</v>
      </c>
      <c r="B1409">
        <v>10</v>
      </c>
      <c r="C1409">
        <v>13</v>
      </c>
      <c r="D1409">
        <v>4644.8500000000004</v>
      </c>
    </row>
    <row r="1410" spans="1:4" hidden="1">
      <c r="A1410">
        <v>2004</v>
      </c>
      <c r="B1410">
        <v>10</v>
      </c>
      <c r="C1410">
        <v>14</v>
      </c>
      <c r="D1410">
        <v>4645.03</v>
      </c>
    </row>
    <row r="1411" spans="1:4" hidden="1">
      <c r="A1411">
        <v>2004</v>
      </c>
      <c r="B1411">
        <v>10</v>
      </c>
      <c r="C1411">
        <v>15</v>
      </c>
      <c r="D1411">
        <v>4645.25</v>
      </c>
    </row>
    <row r="1412" spans="1:4" hidden="1">
      <c r="A1412">
        <v>2004</v>
      </c>
      <c r="B1412">
        <v>10</v>
      </c>
      <c r="C1412">
        <v>16</v>
      </c>
      <c r="D1412">
        <v>4645.3500000000004</v>
      </c>
    </row>
    <row r="1413" spans="1:4" hidden="1">
      <c r="A1413">
        <v>2004</v>
      </c>
      <c r="B1413">
        <v>10</v>
      </c>
      <c r="C1413">
        <v>17</v>
      </c>
      <c r="D1413">
        <v>4645.5200000000004</v>
      </c>
    </row>
    <row r="1414" spans="1:4" hidden="1">
      <c r="A1414">
        <v>2004</v>
      </c>
      <c r="B1414">
        <v>10</v>
      </c>
      <c r="C1414">
        <v>18</v>
      </c>
      <c r="D1414">
        <v>4645.78</v>
      </c>
    </row>
    <row r="1415" spans="1:4" hidden="1">
      <c r="A1415">
        <v>2004</v>
      </c>
      <c r="B1415">
        <v>10</v>
      </c>
      <c r="C1415">
        <v>19</v>
      </c>
      <c r="D1415">
        <v>4646.08</v>
      </c>
    </row>
    <row r="1416" spans="1:4" hidden="1">
      <c r="A1416">
        <v>2004</v>
      </c>
      <c r="B1416">
        <v>10</v>
      </c>
      <c r="C1416">
        <v>20</v>
      </c>
      <c r="D1416">
        <v>4646.41</v>
      </c>
    </row>
    <row r="1417" spans="1:4" hidden="1">
      <c r="A1417">
        <v>2004</v>
      </c>
      <c r="B1417">
        <v>10</v>
      </c>
      <c r="C1417">
        <v>21</v>
      </c>
      <c r="D1417">
        <v>4646.6000000000004</v>
      </c>
    </row>
    <row r="1418" spans="1:4" hidden="1">
      <c r="A1418">
        <v>2004</v>
      </c>
      <c r="B1418">
        <v>10</v>
      </c>
      <c r="C1418">
        <v>22</v>
      </c>
      <c r="D1418">
        <v>4646.79</v>
      </c>
    </row>
    <row r="1419" spans="1:4" hidden="1">
      <c r="A1419">
        <v>2004</v>
      </c>
      <c r="B1419">
        <v>10</v>
      </c>
      <c r="C1419">
        <v>23</v>
      </c>
      <c r="D1419">
        <v>4646.9799999999996</v>
      </c>
    </row>
    <row r="1420" spans="1:4" hidden="1">
      <c r="A1420">
        <v>2004</v>
      </c>
      <c r="B1420">
        <v>10</v>
      </c>
      <c r="C1420">
        <v>24</v>
      </c>
      <c r="D1420">
        <v>4647.17</v>
      </c>
    </row>
    <row r="1421" spans="1:4" hidden="1">
      <c r="A1421">
        <v>2004</v>
      </c>
      <c r="B1421">
        <v>10</v>
      </c>
      <c r="C1421">
        <v>25</v>
      </c>
      <c r="D1421">
        <v>4647.3500000000004</v>
      </c>
    </row>
    <row r="1422" spans="1:4" hidden="1">
      <c r="A1422">
        <v>2004</v>
      </c>
      <c r="B1422">
        <v>10</v>
      </c>
      <c r="C1422">
        <v>26</v>
      </c>
      <c r="D1422">
        <v>4647.58</v>
      </c>
    </row>
    <row r="1423" spans="1:4" hidden="1">
      <c r="A1423">
        <v>2004</v>
      </c>
      <c r="B1423">
        <v>10</v>
      </c>
      <c r="C1423">
        <v>27</v>
      </c>
      <c r="D1423">
        <v>4647.78</v>
      </c>
    </row>
    <row r="1424" spans="1:4" hidden="1">
      <c r="A1424">
        <v>2004</v>
      </c>
      <c r="B1424">
        <v>10</v>
      </c>
      <c r="C1424">
        <v>28</v>
      </c>
      <c r="D1424">
        <v>4648.01</v>
      </c>
    </row>
    <row r="1425" spans="1:4" hidden="1">
      <c r="A1425">
        <v>2004</v>
      </c>
      <c r="B1425">
        <v>10</v>
      </c>
      <c r="C1425">
        <v>29</v>
      </c>
      <c r="D1425">
        <v>4648.21</v>
      </c>
    </row>
    <row r="1426" spans="1:4" hidden="1">
      <c r="A1426">
        <v>2004</v>
      </c>
      <c r="B1426">
        <v>10</v>
      </c>
      <c r="C1426">
        <v>30</v>
      </c>
      <c r="D1426">
        <v>4648.33</v>
      </c>
    </row>
    <row r="1427" spans="1:4" hidden="1">
      <c r="A1427">
        <v>2004</v>
      </c>
      <c r="B1427">
        <v>10</v>
      </c>
      <c r="C1427">
        <v>31</v>
      </c>
      <c r="D1427">
        <v>4648.5200000000004</v>
      </c>
    </row>
    <row r="1428" spans="1:4" hidden="1">
      <c r="A1428">
        <v>2004</v>
      </c>
      <c r="B1428">
        <v>11</v>
      </c>
      <c r="C1428">
        <v>1</v>
      </c>
      <c r="D1428">
        <v>4648.75</v>
      </c>
    </row>
    <row r="1429" spans="1:4" hidden="1">
      <c r="A1429">
        <v>2004</v>
      </c>
      <c r="B1429">
        <v>11</v>
      </c>
      <c r="C1429">
        <v>2</v>
      </c>
      <c r="D1429">
        <v>4648.97</v>
      </c>
    </row>
    <row r="1430" spans="1:4" hidden="1">
      <c r="A1430">
        <v>2004</v>
      </c>
      <c r="B1430">
        <v>11</v>
      </c>
      <c r="C1430">
        <v>3</v>
      </c>
      <c r="D1430">
        <v>4649.1899999999996</v>
      </c>
    </row>
    <row r="1431" spans="1:4" hidden="1">
      <c r="A1431">
        <v>2004</v>
      </c>
      <c r="B1431">
        <v>11</v>
      </c>
      <c r="C1431">
        <v>4</v>
      </c>
      <c r="D1431">
        <v>4649.41</v>
      </c>
    </row>
    <row r="1432" spans="1:4" hidden="1">
      <c r="A1432">
        <v>2004</v>
      </c>
      <c r="B1432">
        <v>11</v>
      </c>
      <c r="C1432">
        <v>5</v>
      </c>
      <c r="D1432">
        <v>4649.63</v>
      </c>
    </row>
    <row r="1433" spans="1:4" hidden="1">
      <c r="A1433">
        <v>2004</v>
      </c>
      <c r="B1433">
        <v>11</v>
      </c>
      <c r="C1433">
        <v>6</v>
      </c>
      <c r="D1433">
        <v>4649.8500000000004</v>
      </c>
    </row>
    <row r="1434" spans="1:4" hidden="1">
      <c r="A1434">
        <v>2004</v>
      </c>
      <c r="B1434">
        <v>11</v>
      </c>
      <c r="C1434">
        <v>7</v>
      </c>
      <c r="D1434">
        <v>4650.07</v>
      </c>
    </row>
    <row r="1435" spans="1:4" hidden="1">
      <c r="A1435">
        <v>2004</v>
      </c>
      <c r="B1435">
        <v>11</v>
      </c>
      <c r="C1435">
        <v>8</v>
      </c>
      <c r="D1435">
        <v>4650.29</v>
      </c>
    </row>
    <row r="1436" spans="1:4" hidden="1">
      <c r="A1436">
        <v>2004</v>
      </c>
      <c r="B1436">
        <v>11</v>
      </c>
      <c r="C1436">
        <v>9</v>
      </c>
      <c r="D1436">
        <v>4650.51</v>
      </c>
    </row>
    <row r="1437" spans="1:4" hidden="1">
      <c r="A1437">
        <v>2004</v>
      </c>
      <c r="B1437">
        <v>11</v>
      </c>
      <c r="C1437">
        <v>10</v>
      </c>
      <c r="D1437">
        <v>4650.7299999999996</v>
      </c>
    </row>
    <row r="1438" spans="1:4" hidden="1">
      <c r="A1438">
        <v>2004</v>
      </c>
      <c r="B1438">
        <v>11</v>
      </c>
      <c r="C1438">
        <v>11</v>
      </c>
      <c r="D1438">
        <v>4650.95</v>
      </c>
    </row>
    <row r="1439" spans="1:4" hidden="1">
      <c r="A1439">
        <v>2004</v>
      </c>
      <c r="B1439">
        <v>11</v>
      </c>
      <c r="C1439">
        <v>12</v>
      </c>
      <c r="D1439">
        <v>4651.17</v>
      </c>
    </row>
    <row r="1440" spans="1:4" hidden="1">
      <c r="A1440">
        <v>2004</v>
      </c>
      <c r="B1440">
        <v>11</v>
      </c>
      <c r="C1440">
        <v>13</v>
      </c>
      <c r="D1440">
        <v>4651.3900000000003</v>
      </c>
    </row>
    <row r="1441" spans="1:4" hidden="1">
      <c r="A1441">
        <v>2004</v>
      </c>
      <c r="B1441">
        <v>11</v>
      </c>
      <c r="C1441">
        <v>14</v>
      </c>
      <c r="D1441">
        <v>4651.6099999999997</v>
      </c>
    </row>
    <row r="1442" spans="1:4" hidden="1">
      <c r="A1442">
        <v>2004</v>
      </c>
      <c r="B1442">
        <v>11</v>
      </c>
      <c r="C1442">
        <v>15</v>
      </c>
      <c r="D1442">
        <v>4651.83</v>
      </c>
    </row>
    <row r="1443" spans="1:4" hidden="1">
      <c r="A1443">
        <v>2004</v>
      </c>
      <c r="B1443">
        <v>11</v>
      </c>
      <c r="C1443">
        <v>16</v>
      </c>
      <c r="D1443">
        <v>4652.05</v>
      </c>
    </row>
    <row r="1444" spans="1:4" hidden="1">
      <c r="A1444">
        <v>2004</v>
      </c>
      <c r="B1444">
        <v>11</v>
      </c>
      <c r="C1444">
        <v>17</v>
      </c>
      <c r="D1444">
        <v>4652.2700000000004</v>
      </c>
    </row>
    <row r="1445" spans="1:4" hidden="1">
      <c r="A1445">
        <v>2004</v>
      </c>
      <c r="B1445">
        <v>11</v>
      </c>
      <c r="C1445">
        <v>18</v>
      </c>
      <c r="D1445">
        <v>4652.49</v>
      </c>
    </row>
    <row r="1446" spans="1:4" hidden="1">
      <c r="A1446">
        <v>2004</v>
      </c>
      <c r="B1446">
        <v>11</v>
      </c>
      <c r="C1446">
        <v>19</v>
      </c>
      <c r="D1446">
        <v>4652.71</v>
      </c>
    </row>
    <row r="1447" spans="1:4" hidden="1">
      <c r="A1447">
        <v>2004</v>
      </c>
      <c r="B1447">
        <v>11</v>
      </c>
      <c r="C1447">
        <v>20</v>
      </c>
      <c r="D1447">
        <v>4652.93</v>
      </c>
    </row>
    <row r="1448" spans="1:4" hidden="1">
      <c r="A1448">
        <v>2004</v>
      </c>
      <c r="B1448">
        <v>11</v>
      </c>
      <c r="C1448">
        <v>21</v>
      </c>
      <c r="D1448">
        <v>4653.1499999999996</v>
      </c>
    </row>
    <row r="1449" spans="1:4" hidden="1">
      <c r="A1449">
        <v>2004</v>
      </c>
      <c r="B1449">
        <v>11</v>
      </c>
      <c r="C1449">
        <v>22</v>
      </c>
      <c r="D1449">
        <v>4653.37</v>
      </c>
    </row>
    <row r="1450" spans="1:4" hidden="1">
      <c r="A1450">
        <v>2004</v>
      </c>
      <c r="B1450">
        <v>11</v>
      </c>
      <c r="C1450">
        <v>23</v>
      </c>
      <c r="D1450">
        <v>4653.59</v>
      </c>
    </row>
    <row r="1451" spans="1:4" hidden="1">
      <c r="A1451">
        <v>2004</v>
      </c>
      <c r="B1451">
        <v>11</v>
      </c>
      <c r="C1451">
        <v>24</v>
      </c>
      <c r="D1451">
        <v>4653.8100000000004</v>
      </c>
    </row>
    <row r="1452" spans="1:4" hidden="1">
      <c r="A1452">
        <v>2004</v>
      </c>
      <c r="B1452">
        <v>11</v>
      </c>
      <c r="C1452">
        <v>25</v>
      </c>
      <c r="D1452">
        <v>4654.03</v>
      </c>
    </row>
    <row r="1453" spans="1:4" hidden="1">
      <c r="A1453">
        <v>2004</v>
      </c>
      <c r="B1453">
        <v>11</v>
      </c>
      <c r="C1453">
        <v>26</v>
      </c>
      <c r="D1453">
        <v>4654.25</v>
      </c>
    </row>
    <row r="1454" spans="1:4" hidden="1">
      <c r="A1454">
        <v>2004</v>
      </c>
      <c r="B1454">
        <v>11</v>
      </c>
      <c r="C1454">
        <v>27</v>
      </c>
      <c r="D1454">
        <v>4654.47</v>
      </c>
    </row>
    <row r="1455" spans="1:4" hidden="1">
      <c r="A1455">
        <v>2004</v>
      </c>
      <c r="B1455">
        <v>11</v>
      </c>
      <c r="C1455">
        <v>28</v>
      </c>
      <c r="D1455">
        <v>4654.6899999999996</v>
      </c>
    </row>
    <row r="1456" spans="1:4" hidden="1">
      <c r="A1456">
        <v>2004</v>
      </c>
      <c r="B1456">
        <v>11</v>
      </c>
      <c r="C1456">
        <v>29</v>
      </c>
      <c r="D1456">
        <v>4654.91</v>
      </c>
    </row>
    <row r="1457" spans="1:4" hidden="1">
      <c r="A1457">
        <v>2004</v>
      </c>
      <c r="B1457">
        <v>11</v>
      </c>
      <c r="C1457">
        <v>30</v>
      </c>
      <c r="D1457">
        <v>4655.13</v>
      </c>
    </row>
    <row r="1458" spans="1:4" hidden="1">
      <c r="A1458">
        <v>2004</v>
      </c>
      <c r="B1458">
        <v>12</v>
      </c>
      <c r="C1458">
        <v>1</v>
      </c>
      <c r="D1458">
        <v>4655.3500000000004</v>
      </c>
    </row>
    <row r="1459" spans="1:4" hidden="1">
      <c r="A1459">
        <v>2004</v>
      </c>
      <c r="B1459">
        <v>12</v>
      </c>
      <c r="C1459">
        <v>2</v>
      </c>
      <c r="D1459">
        <v>4655.57</v>
      </c>
    </row>
    <row r="1460" spans="1:4" hidden="1">
      <c r="A1460">
        <v>2004</v>
      </c>
      <c r="B1460">
        <v>12</v>
      </c>
      <c r="C1460">
        <v>3</v>
      </c>
      <c r="D1460">
        <v>4655.79</v>
      </c>
    </row>
    <row r="1461" spans="1:4" hidden="1">
      <c r="A1461">
        <v>2004</v>
      </c>
      <c r="B1461">
        <v>12</v>
      </c>
      <c r="C1461">
        <v>4</v>
      </c>
      <c r="D1461">
        <v>4656.01</v>
      </c>
    </row>
    <row r="1462" spans="1:4" hidden="1">
      <c r="A1462">
        <v>2004</v>
      </c>
      <c r="B1462">
        <v>12</v>
      </c>
      <c r="C1462">
        <v>5</v>
      </c>
      <c r="D1462">
        <v>4656.2299999999996</v>
      </c>
    </row>
    <row r="1463" spans="1:4" hidden="1">
      <c r="A1463">
        <v>2004</v>
      </c>
      <c r="B1463">
        <v>12</v>
      </c>
      <c r="C1463">
        <v>6</v>
      </c>
      <c r="D1463">
        <v>4656.45</v>
      </c>
    </row>
    <row r="1464" spans="1:4" hidden="1">
      <c r="A1464">
        <v>2004</v>
      </c>
      <c r="B1464">
        <v>12</v>
      </c>
      <c r="C1464">
        <v>7</v>
      </c>
      <c r="D1464">
        <v>4656.67</v>
      </c>
    </row>
    <row r="1465" spans="1:4" hidden="1">
      <c r="A1465">
        <v>2004</v>
      </c>
      <c r="B1465">
        <v>12</v>
      </c>
      <c r="C1465">
        <v>8</v>
      </c>
      <c r="D1465">
        <v>4656.8900000000003</v>
      </c>
    </row>
    <row r="1466" spans="1:4" hidden="1">
      <c r="A1466">
        <v>2004</v>
      </c>
      <c r="B1466">
        <v>12</v>
      </c>
      <c r="C1466">
        <v>9</v>
      </c>
      <c r="D1466">
        <v>4657.1099999999997</v>
      </c>
    </row>
    <row r="1467" spans="1:4" hidden="1">
      <c r="A1467">
        <v>2004</v>
      </c>
      <c r="B1467">
        <v>12</v>
      </c>
      <c r="C1467">
        <v>10</v>
      </c>
      <c r="D1467">
        <v>4657.62</v>
      </c>
    </row>
    <row r="1468" spans="1:4" hidden="1">
      <c r="A1468">
        <v>2004</v>
      </c>
      <c r="B1468">
        <v>12</v>
      </c>
      <c r="C1468">
        <v>11</v>
      </c>
      <c r="D1468">
        <v>4658.13</v>
      </c>
    </row>
    <row r="1469" spans="1:4" hidden="1">
      <c r="A1469">
        <v>2004</v>
      </c>
      <c r="B1469">
        <v>12</v>
      </c>
      <c r="C1469">
        <v>12</v>
      </c>
      <c r="D1469">
        <v>4658.6400000000003</v>
      </c>
    </row>
    <row r="1470" spans="1:4" hidden="1">
      <c r="A1470">
        <v>2004</v>
      </c>
      <c r="B1470">
        <v>12</v>
      </c>
      <c r="C1470">
        <v>13</v>
      </c>
      <c r="D1470">
        <v>4659.1499999999996</v>
      </c>
    </row>
    <row r="1471" spans="1:4" hidden="1">
      <c r="A1471">
        <v>2004</v>
      </c>
      <c r="B1471">
        <v>12</v>
      </c>
      <c r="C1471">
        <v>14</v>
      </c>
      <c r="D1471">
        <v>4659.66</v>
      </c>
    </row>
    <row r="1472" spans="1:4" hidden="1">
      <c r="A1472">
        <v>2004</v>
      </c>
      <c r="B1472">
        <v>12</v>
      </c>
      <c r="C1472">
        <v>15</v>
      </c>
      <c r="D1472">
        <v>4660.17</v>
      </c>
    </row>
    <row r="1473" spans="1:4" hidden="1">
      <c r="A1473">
        <v>2004</v>
      </c>
      <c r="B1473">
        <v>12</v>
      </c>
      <c r="C1473">
        <v>16</v>
      </c>
      <c r="D1473">
        <v>4660.68</v>
      </c>
    </row>
    <row r="1474" spans="1:4" hidden="1">
      <c r="A1474">
        <v>2004</v>
      </c>
      <c r="B1474">
        <v>12</v>
      </c>
      <c r="C1474">
        <v>17</v>
      </c>
      <c r="D1474">
        <v>4661.1899999999996</v>
      </c>
    </row>
    <row r="1475" spans="1:4" hidden="1">
      <c r="A1475">
        <v>2004</v>
      </c>
      <c r="B1475">
        <v>12</v>
      </c>
      <c r="C1475">
        <v>18</v>
      </c>
      <c r="D1475">
        <v>4661.2</v>
      </c>
    </row>
    <row r="1476" spans="1:4" hidden="1">
      <c r="A1476">
        <v>2004</v>
      </c>
      <c r="B1476">
        <v>12</v>
      </c>
      <c r="C1476">
        <v>19</v>
      </c>
      <c r="D1476">
        <v>4661.2</v>
      </c>
    </row>
    <row r="1477" spans="1:4" hidden="1">
      <c r="A1477">
        <v>2004</v>
      </c>
      <c r="B1477">
        <v>12</v>
      </c>
      <c r="C1477">
        <v>20</v>
      </c>
      <c r="D1477">
        <v>4661.2</v>
      </c>
    </row>
    <row r="1478" spans="1:4" hidden="1">
      <c r="A1478">
        <v>2004</v>
      </c>
      <c r="B1478">
        <v>12</v>
      </c>
      <c r="C1478">
        <v>21</v>
      </c>
      <c r="D1478">
        <v>4661.2</v>
      </c>
    </row>
    <row r="1479" spans="1:4" hidden="1">
      <c r="A1479">
        <v>2004</v>
      </c>
      <c r="B1479">
        <v>12</v>
      </c>
      <c r="C1479">
        <v>22</v>
      </c>
      <c r="D1479">
        <v>4661.2</v>
      </c>
    </row>
    <row r="1480" spans="1:4" hidden="1">
      <c r="A1480">
        <v>2004</v>
      </c>
      <c r="B1480">
        <v>12</v>
      </c>
      <c r="C1480">
        <v>23</v>
      </c>
      <c r="D1480">
        <v>4661.2</v>
      </c>
    </row>
    <row r="1481" spans="1:4" hidden="1">
      <c r="A1481">
        <v>2004</v>
      </c>
      <c r="B1481">
        <v>12</v>
      </c>
      <c r="C1481">
        <v>24</v>
      </c>
      <c r="D1481">
        <v>4661.2</v>
      </c>
    </row>
    <row r="1482" spans="1:4" hidden="1">
      <c r="A1482">
        <v>2004</v>
      </c>
      <c r="B1482">
        <v>12</v>
      </c>
      <c r="C1482">
        <v>25</v>
      </c>
      <c r="D1482">
        <v>4661.2</v>
      </c>
    </row>
    <row r="1483" spans="1:4" hidden="1">
      <c r="A1483">
        <v>2004</v>
      </c>
      <c r="B1483">
        <v>12</v>
      </c>
      <c r="C1483">
        <v>26</v>
      </c>
      <c r="D1483">
        <v>4661.2</v>
      </c>
    </row>
    <row r="1484" spans="1:4" hidden="1">
      <c r="A1484">
        <v>2004</v>
      </c>
      <c r="B1484">
        <v>12</v>
      </c>
      <c r="C1484">
        <v>27</v>
      </c>
      <c r="D1484">
        <v>4661.2</v>
      </c>
    </row>
    <row r="1485" spans="1:4" hidden="1">
      <c r="A1485">
        <v>2004</v>
      </c>
      <c r="B1485">
        <v>12</v>
      </c>
      <c r="C1485">
        <v>28</v>
      </c>
      <c r="D1485">
        <v>4661.2</v>
      </c>
    </row>
    <row r="1486" spans="1:4" hidden="1">
      <c r="A1486">
        <v>2004</v>
      </c>
      <c r="B1486">
        <v>12</v>
      </c>
      <c r="C1486">
        <v>29</v>
      </c>
      <c r="D1486">
        <v>4661.2</v>
      </c>
    </row>
    <row r="1487" spans="1:4" hidden="1">
      <c r="A1487">
        <v>2004</v>
      </c>
      <c r="B1487">
        <v>12</v>
      </c>
      <c r="C1487">
        <v>30</v>
      </c>
      <c r="D1487">
        <v>4661.2</v>
      </c>
    </row>
    <row r="1488" spans="1:4" hidden="1">
      <c r="A1488">
        <v>2004</v>
      </c>
      <c r="B1488">
        <v>12</v>
      </c>
      <c r="C1488">
        <v>31</v>
      </c>
      <c r="D1488">
        <v>4661.2</v>
      </c>
    </row>
    <row r="1489" spans="1:4" hidden="1">
      <c r="A1489">
        <v>2005</v>
      </c>
      <c r="B1489">
        <v>1</v>
      </c>
      <c r="C1489">
        <v>1</v>
      </c>
      <c r="D1489">
        <v>4661.2</v>
      </c>
    </row>
    <row r="1490" spans="1:4" hidden="1">
      <c r="A1490">
        <v>2005</v>
      </c>
      <c r="B1490">
        <v>1</v>
      </c>
      <c r="C1490">
        <v>2</v>
      </c>
      <c r="D1490">
        <v>4661.2</v>
      </c>
    </row>
    <row r="1491" spans="1:4" hidden="1">
      <c r="A1491">
        <v>2005</v>
      </c>
      <c r="B1491">
        <v>1</v>
      </c>
      <c r="C1491">
        <v>3</v>
      </c>
      <c r="D1491">
        <v>4661.2</v>
      </c>
    </row>
    <row r="1492" spans="1:4" hidden="1">
      <c r="A1492">
        <v>2005</v>
      </c>
      <c r="B1492">
        <v>1</v>
      </c>
      <c r="C1492">
        <v>4</v>
      </c>
      <c r="D1492">
        <v>4661.2</v>
      </c>
    </row>
    <row r="1493" spans="1:4" hidden="1">
      <c r="A1493">
        <v>2005</v>
      </c>
      <c r="B1493">
        <v>1</v>
      </c>
      <c r="C1493">
        <v>5</v>
      </c>
      <c r="D1493">
        <v>4661.2</v>
      </c>
    </row>
    <row r="1494" spans="1:4" hidden="1">
      <c r="A1494">
        <v>2005</v>
      </c>
      <c r="B1494">
        <v>1</v>
      </c>
      <c r="C1494">
        <v>6</v>
      </c>
      <c r="D1494">
        <v>4661.2</v>
      </c>
    </row>
    <row r="1495" spans="1:4" hidden="1">
      <c r="A1495">
        <v>2005</v>
      </c>
      <c r="B1495">
        <v>1</v>
      </c>
      <c r="C1495">
        <v>7</v>
      </c>
      <c r="D1495">
        <v>4661.2</v>
      </c>
    </row>
    <row r="1496" spans="1:4" hidden="1">
      <c r="A1496">
        <v>2005</v>
      </c>
      <c r="B1496">
        <v>1</v>
      </c>
      <c r="C1496">
        <v>8</v>
      </c>
      <c r="D1496">
        <v>4661.2</v>
      </c>
    </row>
    <row r="1497" spans="1:4" hidden="1">
      <c r="A1497">
        <v>2005</v>
      </c>
      <c r="B1497">
        <v>1</v>
      </c>
      <c r="C1497">
        <v>9</v>
      </c>
      <c r="D1497">
        <v>4661.2</v>
      </c>
    </row>
    <row r="1498" spans="1:4" hidden="1">
      <c r="A1498">
        <v>2005</v>
      </c>
      <c r="B1498">
        <v>1</v>
      </c>
      <c r="C1498">
        <v>10</v>
      </c>
      <c r="D1498">
        <v>4661.2</v>
      </c>
    </row>
    <row r="1499" spans="1:4" hidden="1">
      <c r="A1499">
        <v>2005</v>
      </c>
      <c r="B1499">
        <v>1</v>
      </c>
      <c r="C1499">
        <v>11</v>
      </c>
      <c r="D1499">
        <v>4661.25</v>
      </c>
    </row>
    <row r="1500" spans="1:4" hidden="1">
      <c r="A1500">
        <v>2005</v>
      </c>
      <c r="B1500">
        <v>1</v>
      </c>
      <c r="C1500">
        <v>12</v>
      </c>
      <c r="D1500">
        <v>4661.25</v>
      </c>
    </row>
    <row r="1501" spans="1:4" hidden="1">
      <c r="A1501">
        <v>2005</v>
      </c>
      <c r="B1501">
        <v>1</v>
      </c>
      <c r="C1501">
        <v>13</v>
      </c>
      <c r="D1501">
        <v>4661.25</v>
      </c>
    </row>
    <row r="1502" spans="1:4" hidden="1">
      <c r="A1502">
        <v>2005</v>
      </c>
      <c r="B1502">
        <v>1</v>
      </c>
      <c r="C1502">
        <v>14</v>
      </c>
      <c r="D1502">
        <v>4661.25</v>
      </c>
    </row>
    <row r="1503" spans="1:4" hidden="1">
      <c r="A1503">
        <v>2005</v>
      </c>
      <c r="B1503">
        <v>1</v>
      </c>
      <c r="C1503">
        <v>15</v>
      </c>
      <c r="D1503">
        <v>4661.25</v>
      </c>
    </row>
    <row r="1504" spans="1:4" hidden="1">
      <c r="A1504">
        <v>2005</v>
      </c>
      <c r="B1504">
        <v>1</v>
      </c>
      <c r="C1504">
        <v>16</v>
      </c>
      <c r="D1504">
        <v>4661.25</v>
      </c>
    </row>
    <row r="1505" spans="1:4" hidden="1">
      <c r="A1505">
        <v>2005</v>
      </c>
      <c r="B1505">
        <v>1</v>
      </c>
      <c r="C1505">
        <v>17</v>
      </c>
      <c r="D1505">
        <v>4661.25</v>
      </c>
    </row>
    <row r="1506" spans="1:4" hidden="1">
      <c r="A1506">
        <v>2005</v>
      </c>
      <c r="B1506">
        <v>1</v>
      </c>
      <c r="C1506">
        <v>18</v>
      </c>
      <c r="D1506">
        <v>4661.25</v>
      </c>
    </row>
    <row r="1507" spans="1:4" hidden="1">
      <c r="A1507">
        <v>2005</v>
      </c>
      <c r="B1507">
        <v>1</v>
      </c>
      <c r="C1507">
        <v>19</v>
      </c>
      <c r="D1507">
        <v>4661.25</v>
      </c>
    </row>
    <row r="1508" spans="1:4" hidden="1">
      <c r="A1508">
        <v>2005</v>
      </c>
      <c r="B1508">
        <v>1</v>
      </c>
      <c r="C1508">
        <v>20</v>
      </c>
      <c r="D1508">
        <v>4661.25</v>
      </c>
    </row>
    <row r="1509" spans="1:4" hidden="1">
      <c r="A1509">
        <v>2005</v>
      </c>
      <c r="B1509">
        <v>1</v>
      </c>
      <c r="C1509">
        <v>21</v>
      </c>
      <c r="D1509">
        <v>4661.25</v>
      </c>
    </row>
    <row r="1510" spans="1:4" hidden="1">
      <c r="A1510">
        <v>2005</v>
      </c>
      <c r="B1510">
        <v>1</v>
      </c>
      <c r="C1510">
        <v>22</v>
      </c>
      <c r="D1510">
        <v>4661.25</v>
      </c>
    </row>
    <row r="1511" spans="1:4" hidden="1">
      <c r="A1511">
        <v>2005</v>
      </c>
      <c r="B1511">
        <v>1</v>
      </c>
      <c r="C1511">
        <v>23</v>
      </c>
      <c r="D1511">
        <v>4661.25</v>
      </c>
    </row>
    <row r="1512" spans="1:4" hidden="1">
      <c r="A1512">
        <v>2005</v>
      </c>
      <c r="B1512">
        <v>1</v>
      </c>
      <c r="C1512">
        <v>24</v>
      </c>
      <c r="D1512">
        <v>4661.25</v>
      </c>
    </row>
    <row r="1513" spans="1:4" hidden="1">
      <c r="A1513">
        <v>2005</v>
      </c>
      <c r="B1513">
        <v>1</v>
      </c>
      <c r="C1513">
        <v>25</v>
      </c>
      <c r="D1513">
        <v>4661.25</v>
      </c>
    </row>
    <row r="1514" spans="1:4" hidden="1">
      <c r="A1514">
        <v>2005</v>
      </c>
      <c r="B1514">
        <v>1</v>
      </c>
      <c r="C1514">
        <v>26</v>
      </c>
      <c r="D1514">
        <v>4661.25</v>
      </c>
    </row>
    <row r="1515" spans="1:4" hidden="1">
      <c r="A1515">
        <v>2005</v>
      </c>
      <c r="B1515">
        <v>1</v>
      </c>
      <c r="C1515">
        <v>27</v>
      </c>
      <c r="D1515">
        <v>4661.25</v>
      </c>
    </row>
    <row r="1516" spans="1:4" hidden="1">
      <c r="A1516">
        <v>2005</v>
      </c>
      <c r="B1516">
        <v>1</v>
      </c>
      <c r="C1516">
        <v>28</v>
      </c>
      <c r="D1516">
        <v>4661.25</v>
      </c>
    </row>
    <row r="1517" spans="1:4" hidden="1">
      <c r="A1517">
        <v>2005</v>
      </c>
      <c r="B1517">
        <v>1</v>
      </c>
      <c r="C1517">
        <v>29</v>
      </c>
      <c r="D1517">
        <v>4661.25</v>
      </c>
    </row>
    <row r="1518" spans="1:4" hidden="1">
      <c r="A1518">
        <v>2005</v>
      </c>
      <c r="B1518">
        <v>1</v>
      </c>
      <c r="C1518">
        <v>30</v>
      </c>
      <c r="D1518">
        <v>4661.26</v>
      </c>
    </row>
    <row r="1519" spans="1:4" hidden="1">
      <c r="A1519">
        <v>2005</v>
      </c>
      <c r="B1519">
        <v>1</v>
      </c>
      <c r="C1519">
        <v>31</v>
      </c>
      <c r="D1519">
        <v>4661.25</v>
      </c>
    </row>
    <row r="1520" spans="1:4" hidden="1">
      <c r="A1520">
        <v>2005</v>
      </c>
      <c r="B1520">
        <v>2</v>
      </c>
      <c r="C1520">
        <v>1</v>
      </c>
      <c r="D1520">
        <v>4661.25</v>
      </c>
    </row>
    <row r="1521" spans="1:4" hidden="1">
      <c r="A1521">
        <v>2005</v>
      </c>
      <c r="B1521">
        <v>2</v>
      </c>
      <c r="C1521">
        <v>2</v>
      </c>
      <c r="D1521">
        <v>4661.25</v>
      </c>
    </row>
    <row r="1522" spans="1:4" hidden="1">
      <c r="A1522">
        <v>2005</v>
      </c>
      <c r="B1522">
        <v>2</v>
      </c>
      <c r="C1522">
        <v>3</v>
      </c>
      <c r="D1522">
        <v>4661.25</v>
      </c>
    </row>
    <row r="1523" spans="1:4" hidden="1">
      <c r="A1523">
        <v>2005</v>
      </c>
      <c r="B1523">
        <v>2</v>
      </c>
      <c r="C1523">
        <v>4</v>
      </c>
      <c r="D1523">
        <v>4661.25</v>
      </c>
    </row>
    <row r="1524" spans="1:4" hidden="1">
      <c r="A1524">
        <v>2005</v>
      </c>
      <c r="B1524">
        <v>2</v>
      </c>
      <c r="C1524">
        <v>5</v>
      </c>
      <c r="D1524">
        <v>4661.25</v>
      </c>
    </row>
    <row r="1525" spans="1:4" hidden="1">
      <c r="A1525">
        <v>2005</v>
      </c>
      <c r="B1525">
        <v>2</v>
      </c>
      <c r="C1525">
        <v>6</v>
      </c>
      <c r="D1525">
        <v>4661.25</v>
      </c>
    </row>
    <row r="1526" spans="1:4" hidden="1">
      <c r="A1526">
        <v>2005</v>
      </c>
      <c r="B1526">
        <v>2</v>
      </c>
      <c r="C1526">
        <v>7</v>
      </c>
      <c r="D1526">
        <v>4661.25</v>
      </c>
    </row>
    <row r="1527" spans="1:4" hidden="1">
      <c r="A1527">
        <v>2005</v>
      </c>
      <c r="B1527">
        <v>2</v>
      </c>
      <c r="C1527">
        <v>8</v>
      </c>
      <c r="D1527">
        <v>4661.1000000000004</v>
      </c>
    </row>
    <row r="1528" spans="1:4" hidden="1">
      <c r="A1528">
        <v>2005</v>
      </c>
      <c r="B1528">
        <v>2</v>
      </c>
      <c r="C1528">
        <v>9</v>
      </c>
      <c r="D1528">
        <v>4661.1000000000004</v>
      </c>
    </row>
    <row r="1529" spans="1:4" hidden="1">
      <c r="A1529">
        <v>2005</v>
      </c>
      <c r="B1529">
        <v>2</v>
      </c>
      <c r="C1529">
        <v>10</v>
      </c>
      <c r="D1529">
        <v>4661.1000000000004</v>
      </c>
    </row>
    <row r="1530" spans="1:4" hidden="1">
      <c r="A1530">
        <v>2005</v>
      </c>
      <c r="B1530">
        <v>2</v>
      </c>
      <c r="C1530">
        <v>11</v>
      </c>
      <c r="D1530">
        <v>4661.1099999999997</v>
      </c>
    </row>
    <row r="1531" spans="1:4" hidden="1">
      <c r="A1531">
        <v>2005</v>
      </c>
      <c r="B1531">
        <v>2</v>
      </c>
      <c r="C1531">
        <v>12</v>
      </c>
      <c r="D1531">
        <v>4661.1000000000004</v>
      </c>
    </row>
    <row r="1532" spans="1:4" hidden="1">
      <c r="A1532">
        <v>2005</v>
      </c>
      <c r="B1532">
        <v>2</v>
      </c>
      <c r="C1532">
        <v>13</v>
      </c>
      <c r="D1532">
        <v>4661.25</v>
      </c>
    </row>
    <row r="1533" spans="1:4" hidden="1">
      <c r="A1533">
        <v>2005</v>
      </c>
      <c r="B1533">
        <v>2</v>
      </c>
      <c r="C1533">
        <v>14</v>
      </c>
      <c r="D1533">
        <v>4661.28</v>
      </c>
    </row>
    <row r="1534" spans="1:4" hidden="1">
      <c r="A1534">
        <v>2005</v>
      </c>
      <c r="B1534">
        <v>2</v>
      </c>
      <c r="C1534">
        <v>15</v>
      </c>
      <c r="D1534">
        <v>4661.28</v>
      </c>
    </row>
    <row r="1535" spans="1:4" hidden="1">
      <c r="A1535">
        <v>2005</v>
      </c>
      <c r="B1535">
        <v>2</v>
      </c>
      <c r="C1535">
        <v>16</v>
      </c>
      <c r="D1535">
        <v>4661.2700000000004</v>
      </c>
    </row>
    <row r="1536" spans="1:4" hidden="1">
      <c r="A1536">
        <v>2005</v>
      </c>
      <c r="B1536">
        <v>2</v>
      </c>
      <c r="C1536">
        <v>17</v>
      </c>
      <c r="D1536">
        <v>4661.25</v>
      </c>
    </row>
    <row r="1537" spans="1:4" hidden="1">
      <c r="A1537">
        <v>2005</v>
      </c>
      <c r="B1537">
        <v>2</v>
      </c>
      <c r="C1537">
        <v>18</v>
      </c>
      <c r="D1537">
        <v>4661.26</v>
      </c>
    </row>
    <row r="1538" spans="1:4" hidden="1">
      <c r="A1538">
        <v>2005</v>
      </c>
      <c r="B1538">
        <v>2</v>
      </c>
      <c r="C1538">
        <v>19</v>
      </c>
      <c r="D1538">
        <v>4661.28</v>
      </c>
    </row>
    <row r="1539" spans="1:4" hidden="1">
      <c r="A1539">
        <v>2005</v>
      </c>
      <c r="B1539">
        <v>2</v>
      </c>
      <c r="C1539">
        <v>20</v>
      </c>
      <c r="D1539">
        <v>4661.33</v>
      </c>
    </row>
    <row r="1540" spans="1:4" hidden="1">
      <c r="A1540">
        <v>2005</v>
      </c>
      <c r="B1540">
        <v>2</v>
      </c>
      <c r="C1540">
        <v>21</v>
      </c>
      <c r="D1540">
        <v>4661.3500000000004</v>
      </c>
    </row>
    <row r="1541" spans="1:4" hidden="1">
      <c r="A1541">
        <v>2005</v>
      </c>
      <c r="B1541">
        <v>2</v>
      </c>
      <c r="C1541">
        <v>22</v>
      </c>
      <c r="D1541">
        <v>4661.3500000000004</v>
      </c>
    </row>
    <row r="1542" spans="1:4" hidden="1">
      <c r="A1542">
        <v>2005</v>
      </c>
      <c r="B1542">
        <v>2</v>
      </c>
      <c r="C1542">
        <v>23</v>
      </c>
      <c r="D1542">
        <v>4661.3500000000004</v>
      </c>
    </row>
    <row r="1543" spans="1:4" hidden="1">
      <c r="A1543">
        <v>2005</v>
      </c>
      <c r="B1543">
        <v>2</v>
      </c>
      <c r="C1543">
        <v>24</v>
      </c>
      <c r="D1543">
        <v>4661.33</v>
      </c>
    </row>
    <row r="1544" spans="1:4" hidden="1">
      <c r="A1544">
        <v>2005</v>
      </c>
      <c r="B1544">
        <v>2</v>
      </c>
      <c r="C1544">
        <v>25</v>
      </c>
      <c r="D1544">
        <v>4661.33</v>
      </c>
    </row>
    <row r="1545" spans="1:4" hidden="1">
      <c r="A1545">
        <v>2005</v>
      </c>
      <c r="B1545">
        <v>2</v>
      </c>
      <c r="C1545">
        <v>26</v>
      </c>
      <c r="D1545">
        <v>4661.33</v>
      </c>
    </row>
    <row r="1546" spans="1:4" hidden="1">
      <c r="A1546">
        <v>2005</v>
      </c>
      <c r="B1546">
        <v>2</v>
      </c>
      <c r="C1546">
        <v>27</v>
      </c>
      <c r="D1546">
        <v>4661.33</v>
      </c>
    </row>
    <row r="1547" spans="1:4" hidden="1">
      <c r="A1547">
        <v>2005</v>
      </c>
      <c r="B1547">
        <v>2</v>
      </c>
      <c r="C1547">
        <v>28</v>
      </c>
      <c r="D1547">
        <v>4661.33</v>
      </c>
    </row>
    <row r="1548" spans="1:4" hidden="1">
      <c r="A1548">
        <v>2005</v>
      </c>
      <c r="B1548">
        <v>3</v>
      </c>
      <c r="C1548">
        <v>1</v>
      </c>
      <c r="D1548">
        <v>4661.33</v>
      </c>
    </row>
    <row r="1549" spans="1:4" hidden="1">
      <c r="A1549">
        <v>2005</v>
      </c>
      <c r="B1549">
        <v>3</v>
      </c>
      <c r="C1549">
        <v>2</v>
      </c>
      <c r="D1549">
        <v>4661.33</v>
      </c>
    </row>
    <row r="1550" spans="1:4" hidden="1">
      <c r="A1550">
        <v>2005</v>
      </c>
      <c r="B1550">
        <v>3</v>
      </c>
      <c r="C1550">
        <v>3</v>
      </c>
      <c r="D1550">
        <v>4661.33</v>
      </c>
    </row>
    <row r="1551" spans="1:4" hidden="1">
      <c r="A1551">
        <v>2005</v>
      </c>
      <c r="B1551">
        <v>3</v>
      </c>
      <c r="C1551">
        <v>4</v>
      </c>
      <c r="D1551">
        <v>4661.33</v>
      </c>
    </row>
    <row r="1552" spans="1:4" hidden="1">
      <c r="A1552">
        <v>2005</v>
      </c>
      <c r="B1552">
        <v>3</v>
      </c>
      <c r="C1552">
        <v>5</v>
      </c>
      <c r="D1552">
        <v>4661.33</v>
      </c>
    </row>
    <row r="1553" spans="1:4" hidden="1">
      <c r="A1553">
        <v>2005</v>
      </c>
      <c r="B1553">
        <v>3</v>
      </c>
      <c r="C1553">
        <v>6</v>
      </c>
      <c r="D1553">
        <v>4661.3500000000004</v>
      </c>
    </row>
    <row r="1554" spans="1:4" hidden="1">
      <c r="A1554">
        <v>2005</v>
      </c>
      <c r="B1554">
        <v>3</v>
      </c>
      <c r="C1554">
        <v>7</v>
      </c>
      <c r="D1554">
        <v>4661.5200000000004</v>
      </c>
    </row>
    <row r="1555" spans="1:4" hidden="1">
      <c r="A1555">
        <v>2005</v>
      </c>
      <c r="B1555">
        <v>3</v>
      </c>
      <c r="C1555">
        <v>8</v>
      </c>
      <c r="D1555">
        <v>4661.8500000000004</v>
      </c>
    </row>
    <row r="1556" spans="1:4" hidden="1">
      <c r="A1556">
        <v>2005</v>
      </c>
      <c r="B1556">
        <v>3</v>
      </c>
      <c r="C1556">
        <v>9</v>
      </c>
      <c r="D1556">
        <v>4662.32</v>
      </c>
    </row>
    <row r="1557" spans="1:4" hidden="1">
      <c r="A1557">
        <v>2005</v>
      </c>
      <c r="B1557">
        <v>3</v>
      </c>
      <c r="C1557">
        <v>10</v>
      </c>
      <c r="D1557">
        <v>4662.79</v>
      </c>
    </row>
    <row r="1558" spans="1:4" hidden="1">
      <c r="A1558">
        <v>2005</v>
      </c>
      <c r="B1558">
        <v>3</v>
      </c>
      <c r="C1558">
        <v>11</v>
      </c>
      <c r="D1558">
        <v>4663.1000000000004</v>
      </c>
    </row>
    <row r="1559" spans="1:4" hidden="1">
      <c r="A1559">
        <v>2005</v>
      </c>
      <c r="B1559">
        <v>3</v>
      </c>
      <c r="C1559">
        <v>12</v>
      </c>
      <c r="D1559">
        <v>4663.5600000000004</v>
      </c>
    </row>
    <row r="1560" spans="1:4" hidden="1">
      <c r="A1560">
        <v>2005</v>
      </c>
      <c r="B1560">
        <v>3</v>
      </c>
      <c r="C1560">
        <v>13</v>
      </c>
      <c r="D1560">
        <v>4664.01</v>
      </c>
    </row>
    <row r="1561" spans="1:4" hidden="1">
      <c r="A1561">
        <v>2005</v>
      </c>
      <c r="B1561">
        <v>3</v>
      </c>
      <c r="C1561">
        <v>14</v>
      </c>
      <c r="D1561">
        <v>4664.08</v>
      </c>
    </row>
    <row r="1562" spans="1:4" hidden="1">
      <c r="A1562">
        <v>2005</v>
      </c>
      <c r="B1562">
        <v>3</v>
      </c>
      <c r="C1562">
        <v>15</v>
      </c>
      <c r="D1562">
        <v>4664.08</v>
      </c>
    </row>
    <row r="1563" spans="1:4" hidden="1">
      <c r="A1563">
        <v>2005</v>
      </c>
      <c r="B1563">
        <v>3</v>
      </c>
      <c r="C1563">
        <v>16</v>
      </c>
      <c r="D1563">
        <v>4664.0200000000004</v>
      </c>
    </row>
    <row r="1564" spans="1:4" hidden="1">
      <c r="A1564">
        <v>2005</v>
      </c>
      <c r="B1564">
        <v>3</v>
      </c>
      <c r="C1564">
        <v>17</v>
      </c>
      <c r="D1564">
        <v>4664</v>
      </c>
    </row>
    <row r="1565" spans="1:4" hidden="1">
      <c r="A1565">
        <v>2005</v>
      </c>
      <c r="B1565">
        <v>3</v>
      </c>
      <c r="C1565">
        <v>18</v>
      </c>
      <c r="D1565">
        <v>4663.8500000000004</v>
      </c>
    </row>
    <row r="1566" spans="1:4" hidden="1">
      <c r="A1566">
        <v>2005</v>
      </c>
      <c r="B1566">
        <v>3</v>
      </c>
      <c r="C1566">
        <v>19</v>
      </c>
      <c r="D1566">
        <v>4664</v>
      </c>
    </row>
    <row r="1567" spans="1:4" hidden="1">
      <c r="A1567">
        <v>2005</v>
      </c>
      <c r="B1567">
        <v>3</v>
      </c>
      <c r="C1567">
        <v>20</v>
      </c>
      <c r="D1567">
        <v>4664.3500000000004</v>
      </c>
    </row>
    <row r="1568" spans="1:4" hidden="1">
      <c r="A1568">
        <v>2005</v>
      </c>
      <c r="B1568">
        <v>3</v>
      </c>
      <c r="C1568">
        <v>21</v>
      </c>
      <c r="D1568">
        <v>4664.5</v>
      </c>
    </row>
    <row r="1569" spans="1:4" hidden="1">
      <c r="A1569">
        <v>2005</v>
      </c>
      <c r="B1569">
        <v>3</v>
      </c>
      <c r="C1569">
        <v>22</v>
      </c>
      <c r="D1569">
        <v>4664.51</v>
      </c>
    </row>
    <row r="1570" spans="1:4" hidden="1">
      <c r="A1570">
        <v>2005</v>
      </c>
      <c r="B1570">
        <v>3</v>
      </c>
      <c r="C1570">
        <v>23</v>
      </c>
      <c r="D1570">
        <v>4664.8500000000004</v>
      </c>
    </row>
    <row r="1571" spans="1:4" hidden="1">
      <c r="A1571">
        <v>2005</v>
      </c>
      <c r="B1571">
        <v>3</v>
      </c>
      <c r="C1571">
        <v>24</v>
      </c>
      <c r="D1571">
        <v>4665.26</v>
      </c>
    </row>
    <row r="1572" spans="1:4" hidden="1">
      <c r="A1572">
        <v>2005</v>
      </c>
      <c r="B1572">
        <v>3</v>
      </c>
      <c r="C1572">
        <v>25</v>
      </c>
      <c r="D1572">
        <v>4665.25</v>
      </c>
    </row>
    <row r="1573" spans="1:4" hidden="1">
      <c r="A1573">
        <v>2005</v>
      </c>
      <c r="B1573">
        <v>3</v>
      </c>
      <c r="C1573">
        <v>26</v>
      </c>
      <c r="D1573">
        <v>4665.08</v>
      </c>
    </row>
    <row r="1574" spans="1:4" hidden="1">
      <c r="A1574">
        <v>2005</v>
      </c>
      <c r="B1574">
        <v>3</v>
      </c>
      <c r="C1574">
        <v>27</v>
      </c>
      <c r="D1574">
        <v>4665</v>
      </c>
    </row>
    <row r="1575" spans="1:4" hidden="1">
      <c r="A1575">
        <v>2005</v>
      </c>
      <c r="B1575">
        <v>3</v>
      </c>
      <c r="C1575">
        <v>28</v>
      </c>
      <c r="D1575">
        <v>4665.33</v>
      </c>
    </row>
    <row r="1576" spans="1:4" hidden="1">
      <c r="A1576">
        <v>2005</v>
      </c>
      <c r="B1576">
        <v>3</v>
      </c>
      <c r="C1576">
        <v>29</v>
      </c>
      <c r="D1576">
        <v>4665.5200000000004</v>
      </c>
    </row>
    <row r="1577" spans="1:4" hidden="1">
      <c r="A1577">
        <v>2005</v>
      </c>
      <c r="B1577">
        <v>3</v>
      </c>
      <c r="C1577">
        <v>30</v>
      </c>
      <c r="D1577">
        <v>4665.3500000000004</v>
      </c>
    </row>
    <row r="1578" spans="1:4" hidden="1">
      <c r="A1578">
        <v>2005</v>
      </c>
      <c r="B1578">
        <v>3</v>
      </c>
      <c r="C1578">
        <v>31</v>
      </c>
      <c r="D1578">
        <v>4665.09</v>
      </c>
    </row>
    <row r="1579" spans="1:4" hidden="1">
      <c r="A1579">
        <v>2005</v>
      </c>
      <c r="B1579">
        <v>4</v>
      </c>
      <c r="C1579">
        <v>1</v>
      </c>
      <c r="D1579">
        <v>4664.8500000000004</v>
      </c>
    </row>
    <row r="1580" spans="1:4" hidden="1">
      <c r="A1580">
        <v>2005</v>
      </c>
      <c r="B1580">
        <v>4</v>
      </c>
      <c r="C1580">
        <v>2</v>
      </c>
      <c r="D1580">
        <v>4664.8500000000004</v>
      </c>
    </row>
    <row r="1581" spans="1:4" hidden="1">
      <c r="A1581">
        <v>2005</v>
      </c>
      <c r="B1581">
        <v>4</v>
      </c>
      <c r="C1581">
        <v>3</v>
      </c>
      <c r="D1581">
        <v>4665.09</v>
      </c>
    </row>
    <row r="1582" spans="1:4" hidden="1">
      <c r="A1582">
        <v>2005</v>
      </c>
      <c r="B1582">
        <v>4</v>
      </c>
      <c r="C1582">
        <v>4</v>
      </c>
      <c r="D1582">
        <v>4665.49</v>
      </c>
    </row>
    <row r="1583" spans="1:4" hidden="1">
      <c r="A1583">
        <v>2005</v>
      </c>
      <c r="B1583">
        <v>4</v>
      </c>
      <c r="C1583">
        <v>5</v>
      </c>
      <c r="D1583">
        <v>4665.28</v>
      </c>
    </row>
    <row r="1584" spans="1:4" hidden="1">
      <c r="A1584">
        <v>2005</v>
      </c>
      <c r="B1584">
        <v>4</v>
      </c>
      <c r="C1584">
        <v>6</v>
      </c>
      <c r="D1584">
        <v>4665.25</v>
      </c>
    </row>
    <row r="1585" spans="1:4" hidden="1">
      <c r="A1585">
        <v>2005</v>
      </c>
      <c r="B1585">
        <v>4</v>
      </c>
      <c r="C1585">
        <v>7</v>
      </c>
      <c r="D1585">
        <v>4665.37</v>
      </c>
    </row>
    <row r="1586" spans="1:4" hidden="1">
      <c r="A1586">
        <v>2005</v>
      </c>
      <c r="B1586">
        <v>4</v>
      </c>
      <c r="C1586">
        <v>8</v>
      </c>
      <c r="D1586">
        <v>4666.25</v>
      </c>
    </row>
    <row r="1587" spans="1:4" hidden="1">
      <c r="A1587">
        <v>2005</v>
      </c>
      <c r="B1587">
        <v>4</v>
      </c>
      <c r="C1587">
        <v>9</v>
      </c>
      <c r="D1587">
        <v>4666.2700000000004</v>
      </c>
    </row>
    <row r="1588" spans="1:4" hidden="1">
      <c r="A1588">
        <v>2005</v>
      </c>
      <c r="B1588">
        <v>4</v>
      </c>
      <c r="C1588">
        <v>10</v>
      </c>
      <c r="D1588">
        <v>4666.08</v>
      </c>
    </row>
    <row r="1589" spans="1:4" hidden="1">
      <c r="A1589">
        <v>2005</v>
      </c>
      <c r="B1589">
        <v>4</v>
      </c>
      <c r="C1589">
        <v>11</v>
      </c>
      <c r="D1589">
        <v>4666</v>
      </c>
    </row>
    <row r="1590" spans="1:4" hidden="1">
      <c r="A1590">
        <v>2005</v>
      </c>
      <c r="B1590">
        <v>4</v>
      </c>
      <c r="C1590">
        <v>12</v>
      </c>
      <c r="D1590">
        <v>4665.99</v>
      </c>
    </row>
    <row r="1591" spans="1:4" hidden="1">
      <c r="A1591">
        <v>2005</v>
      </c>
      <c r="B1591">
        <v>4</v>
      </c>
      <c r="C1591">
        <v>13</v>
      </c>
      <c r="D1591">
        <v>4666.1000000000004</v>
      </c>
    </row>
    <row r="1592" spans="1:4" hidden="1">
      <c r="A1592">
        <v>2005</v>
      </c>
      <c r="B1592">
        <v>4</v>
      </c>
      <c r="C1592">
        <v>14</v>
      </c>
      <c r="D1592">
        <v>4666.33</v>
      </c>
    </row>
    <row r="1593" spans="1:4" hidden="1">
      <c r="A1593">
        <v>2005</v>
      </c>
      <c r="B1593">
        <v>4</v>
      </c>
      <c r="C1593">
        <v>15</v>
      </c>
      <c r="D1593">
        <v>4666.2700000000004</v>
      </c>
    </row>
    <row r="1594" spans="1:4" hidden="1">
      <c r="A1594">
        <v>2005</v>
      </c>
      <c r="B1594">
        <v>4</v>
      </c>
      <c r="C1594">
        <v>16</v>
      </c>
      <c r="D1594">
        <v>4666.25</v>
      </c>
    </row>
    <row r="1595" spans="1:4" hidden="1">
      <c r="A1595">
        <v>2005</v>
      </c>
      <c r="B1595">
        <v>4</v>
      </c>
      <c r="C1595">
        <v>17</v>
      </c>
      <c r="D1595">
        <v>4666.75</v>
      </c>
    </row>
    <row r="1596" spans="1:4" hidden="1">
      <c r="A1596">
        <v>2005</v>
      </c>
      <c r="B1596">
        <v>4</v>
      </c>
      <c r="C1596">
        <v>18</v>
      </c>
      <c r="D1596">
        <v>4667.83</v>
      </c>
    </row>
    <row r="1597" spans="1:4" hidden="1">
      <c r="A1597">
        <v>2005</v>
      </c>
      <c r="B1597">
        <v>4</v>
      </c>
      <c r="C1597">
        <v>19</v>
      </c>
      <c r="D1597">
        <v>4668.33</v>
      </c>
    </row>
    <row r="1598" spans="1:4" hidden="1">
      <c r="A1598">
        <v>2005</v>
      </c>
      <c r="B1598">
        <v>4</v>
      </c>
      <c r="C1598">
        <v>20</v>
      </c>
      <c r="D1598">
        <v>4668.83</v>
      </c>
    </row>
    <row r="1599" spans="1:4" hidden="1">
      <c r="A1599">
        <v>2005</v>
      </c>
      <c r="B1599">
        <v>4</v>
      </c>
      <c r="C1599">
        <v>21</v>
      </c>
      <c r="D1599">
        <v>4668.63</v>
      </c>
    </row>
    <row r="1600" spans="1:4" hidden="1">
      <c r="A1600">
        <v>2005</v>
      </c>
      <c r="B1600">
        <v>4</v>
      </c>
      <c r="C1600">
        <v>22</v>
      </c>
      <c r="D1600">
        <v>4668.01</v>
      </c>
    </row>
    <row r="1601" spans="1:4" hidden="1">
      <c r="A1601">
        <v>2005</v>
      </c>
      <c r="B1601">
        <v>4</v>
      </c>
      <c r="C1601">
        <v>23</v>
      </c>
      <c r="D1601">
        <v>4667.3500000000004</v>
      </c>
    </row>
    <row r="1602" spans="1:4" hidden="1">
      <c r="A1602">
        <v>2005</v>
      </c>
      <c r="B1602">
        <v>4</v>
      </c>
      <c r="C1602">
        <v>24</v>
      </c>
      <c r="D1602">
        <v>4667.33</v>
      </c>
    </row>
    <row r="1603" spans="1:4" hidden="1">
      <c r="A1603">
        <v>2005</v>
      </c>
      <c r="B1603">
        <v>4</v>
      </c>
      <c r="C1603">
        <v>25</v>
      </c>
      <c r="D1603">
        <v>4668</v>
      </c>
    </row>
    <row r="1604" spans="1:4" hidden="1">
      <c r="A1604">
        <v>2005</v>
      </c>
      <c r="B1604">
        <v>4</v>
      </c>
      <c r="C1604">
        <v>26</v>
      </c>
      <c r="D1604">
        <v>4668.5</v>
      </c>
    </row>
    <row r="1605" spans="1:4" hidden="1">
      <c r="A1605">
        <v>2005</v>
      </c>
      <c r="B1605">
        <v>4</v>
      </c>
      <c r="C1605">
        <v>27</v>
      </c>
      <c r="D1605">
        <v>4669</v>
      </c>
    </row>
    <row r="1606" spans="1:4" hidden="1">
      <c r="A1606">
        <v>2005</v>
      </c>
      <c r="B1606">
        <v>4</v>
      </c>
      <c r="C1606">
        <v>28</v>
      </c>
      <c r="D1606">
        <v>4671.22</v>
      </c>
    </row>
    <row r="1607" spans="1:4" hidden="1">
      <c r="A1607">
        <v>2005</v>
      </c>
      <c r="B1607">
        <v>4</v>
      </c>
      <c r="C1607">
        <v>29</v>
      </c>
      <c r="D1607">
        <v>4670.03</v>
      </c>
    </row>
    <row r="1608" spans="1:4" hidden="1">
      <c r="A1608">
        <v>2005</v>
      </c>
      <c r="B1608">
        <v>4</v>
      </c>
      <c r="C1608">
        <v>30</v>
      </c>
      <c r="D1608">
        <v>4668.76</v>
      </c>
    </row>
    <row r="1609" spans="1:4" hidden="1">
      <c r="A1609">
        <v>2005</v>
      </c>
      <c r="B1609">
        <v>5</v>
      </c>
      <c r="C1609">
        <v>1</v>
      </c>
      <c r="D1609">
        <v>4668.54</v>
      </c>
    </row>
    <row r="1610" spans="1:4" hidden="1">
      <c r="A1610">
        <v>2005</v>
      </c>
      <c r="B1610">
        <v>5</v>
      </c>
      <c r="C1610">
        <v>2</v>
      </c>
      <c r="D1610">
        <v>4668.5200000000004</v>
      </c>
    </row>
    <row r="1611" spans="1:4" hidden="1">
      <c r="A1611">
        <v>2005</v>
      </c>
      <c r="B1611">
        <v>5</v>
      </c>
      <c r="C1611">
        <v>3</v>
      </c>
      <c r="D1611">
        <v>4668.58</v>
      </c>
    </row>
    <row r="1612" spans="1:4" hidden="1">
      <c r="A1612">
        <v>2005</v>
      </c>
      <c r="B1612">
        <v>5</v>
      </c>
      <c r="C1612">
        <v>4</v>
      </c>
      <c r="D1612">
        <v>4668.33</v>
      </c>
    </row>
    <row r="1613" spans="1:4" hidden="1">
      <c r="A1613">
        <v>2005</v>
      </c>
      <c r="B1613">
        <v>5</v>
      </c>
      <c r="C1613">
        <v>5</v>
      </c>
      <c r="D1613">
        <v>4668</v>
      </c>
    </row>
    <row r="1614" spans="1:4" hidden="1">
      <c r="A1614">
        <v>2005</v>
      </c>
      <c r="B1614">
        <v>5</v>
      </c>
      <c r="C1614">
        <v>6</v>
      </c>
      <c r="D1614">
        <v>4668.2700000000004</v>
      </c>
    </row>
    <row r="1615" spans="1:4" hidden="1">
      <c r="A1615">
        <v>2005</v>
      </c>
      <c r="B1615">
        <v>5</v>
      </c>
      <c r="C1615">
        <v>7</v>
      </c>
      <c r="D1615">
        <v>4668.5</v>
      </c>
    </row>
    <row r="1616" spans="1:4" hidden="1">
      <c r="A1616">
        <v>2005</v>
      </c>
      <c r="B1616">
        <v>5</v>
      </c>
      <c r="C1616">
        <v>8</v>
      </c>
      <c r="D1616">
        <v>4668.2700000000004</v>
      </c>
    </row>
    <row r="1617" spans="1:4" hidden="1">
      <c r="A1617">
        <v>2005</v>
      </c>
      <c r="B1617">
        <v>5</v>
      </c>
      <c r="C1617">
        <v>9</v>
      </c>
      <c r="D1617">
        <v>4668.1000000000004</v>
      </c>
    </row>
    <row r="1618" spans="1:4" hidden="1">
      <c r="A1618">
        <v>2005</v>
      </c>
      <c r="B1618">
        <v>5</v>
      </c>
      <c r="C1618">
        <v>10</v>
      </c>
      <c r="D1618">
        <v>4668.58</v>
      </c>
    </row>
    <row r="1619" spans="1:4" hidden="1">
      <c r="A1619">
        <v>2005</v>
      </c>
      <c r="B1619">
        <v>5</v>
      </c>
      <c r="C1619">
        <v>11</v>
      </c>
      <c r="D1619">
        <v>4669.7700000000004</v>
      </c>
    </row>
    <row r="1620" spans="1:4" hidden="1">
      <c r="A1620">
        <v>2005</v>
      </c>
      <c r="B1620">
        <v>5</v>
      </c>
      <c r="C1620">
        <v>12</v>
      </c>
      <c r="D1620">
        <v>4669.83</v>
      </c>
    </row>
    <row r="1621" spans="1:4" hidden="1">
      <c r="A1621">
        <v>2005</v>
      </c>
      <c r="B1621">
        <v>5</v>
      </c>
      <c r="C1621">
        <v>13</v>
      </c>
      <c r="D1621">
        <v>4669.5200000000004</v>
      </c>
    </row>
    <row r="1622" spans="1:4" hidden="1">
      <c r="A1622">
        <v>2005</v>
      </c>
      <c r="B1622">
        <v>5</v>
      </c>
      <c r="C1622">
        <v>14</v>
      </c>
      <c r="D1622">
        <v>4669.0200000000004</v>
      </c>
    </row>
    <row r="1623" spans="1:4" hidden="1">
      <c r="A1623">
        <v>2005</v>
      </c>
      <c r="B1623">
        <v>5</v>
      </c>
      <c r="C1623">
        <v>15</v>
      </c>
      <c r="D1623">
        <v>4668.7700000000004</v>
      </c>
    </row>
    <row r="1624" spans="1:4" hidden="1">
      <c r="A1624">
        <v>2005</v>
      </c>
      <c r="B1624">
        <v>5</v>
      </c>
      <c r="C1624">
        <v>16</v>
      </c>
      <c r="D1624">
        <v>4668.7700000000004</v>
      </c>
    </row>
    <row r="1625" spans="1:4" hidden="1">
      <c r="A1625">
        <v>2005</v>
      </c>
      <c r="B1625">
        <v>5</v>
      </c>
      <c r="C1625">
        <v>17</v>
      </c>
      <c r="D1625">
        <v>4669.25</v>
      </c>
    </row>
    <row r="1626" spans="1:4" hidden="1">
      <c r="A1626">
        <v>2005</v>
      </c>
      <c r="B1626">
        <v>5</v>
      </c>
      <c r="C1626">
        <v>18</v>
      </c>
      <c r="D1626">
        <v>4669.5</v>
      </c>
    </row>
    <row r="1627" spans="1:4" hidden="1">
      <c r="A1627">
        <v>2005</v>
      </c>
      <c r="B1627">
        <v>5</v>
      </c>
      <c r="C1627">
        <v>19</v>
      </c>
      <c r="D1627">
        <v>4669.7700000000004</v>
      </c>
    </row>
    <row r="1628" spans="1:4" hidden="1">
      <c r="A1628">
        <v>2005</v>
      </c>
      <c r="B1628">
        <v>5</v>
      </c>
      <c r="C1628">
        <v>20</v>
      </c>
      <c r="D1628">
        <v>4670.33</v>
      </c>
    </row>
    <row r="1629" spans="1:4" hidden="1">
      <c r="A1629">
        <v>2005</v>
      </c>
      <c r="B1629">
        <v>5</v>
      </c>
      <c r="C1629">
        <v>21</v>
      </c>
      <c r="D1629">
        <v>4671.08</v>
      </c>
    </row>
    <row r="1630" spans="1:4" hidden="1">
      <c r="A1630">
        <v>2005</v>
      </c>
      <c r="B1630">
        <v>5</v>
      </c>
      <c r="C1630">
        <v>22</v>
      </c>
      <c r="D1630">
        <v>4671.3500000000004</v>
      </c>
    </row>
    <row r="1631" spans="1:4" hidden="1">
      <c r="A1631">
        <v>2005</v>
      </c>
      <c r="B1631">
        <v>5</v>
      </c>
      <c r="C1631">
        <v>23</v>
      </c>
      <c r="D1631">
        <v>4671.5</v>
      </c>
    </row>
    <row r="1632" spans="1:4" hidden="1">
      <c r="A1632">
        <v>2005</v>
      </c>
      <c r="B1632">
        <v>5</v>
      </c>
      <c r="C1632">
        <v>24</v>
      </c>
      <c r="D1632">
        <v>4671.5</v>
      </c>
    </row>
    <row r="1633" spans="1:4" hidden="1">
      <c r="A1633">
        <v>2005</v>
      </c>
      <c r="B1633">
        <v>5</v>
      </c>
      <c r="C1633">
        <v>25</v>
      </c>
      <c r="D1633">
        <v>4671.5200000000004</v>
      </c>
    </row>
    <row r="1634" spans="1:4" hidden="1">
      <c r="A1634">
        <v>2005</v>
      </c>
      <c r="B1634">
        <v>5</v>
      </c>
      <c r="C1634">
        <v>26</v>
      </c>
      <c r="D1634">
        <v>4671.6000000000004</v>
      </c>
    </row>
    <row r="1635" spans="1:4" hidden="1">
      <c r="A1635">
        <v>2005</v>
      </c>
      <c r="B1635">
        <v>5</v>
      </c>
      <c r="C1635">
        <v>27</v>
      </c>
      <c r="D1635">
        <v>4671.76</v>
      </c>
    </row>
    <row r="1636" spans="1:4" hidden="1">
      <c r="A1636">
        <v>2005</v>
      </c>
      <c r="B1636">
        <v>5</v>
      </c>
      <c r="C1636">
        <v>28</v>
      </c>
      <c r="D1636">
        <v>4671.7700000000004</v>
      </c>
    </row>
    <row r="1637" spans="1:4" hidden="1">
      <c r="A1637">
        <v>2005</v>
      </c>
      <c r="B1637">
        <v>5</v>
      </c>
      <c r="C1637">
        <v>29</v>
      </c>
      <c r="D1637">
        <v>4671.84</v>
      </c>
    </row>
    <row r="1638" spans="1:4" hidden="1">
      <c r="A1638">
        <v>2005</v>
      </c>
      <c r="B1638">
        <v>5</v>
      </c>
      <c r="C1638">
        <v>30</v>
      </c>
      <c r="D1638">
        <v>4672.01</v>
      </c>
    </row>
    <row r="1639" spans="1:4" hidden="1">
      <c r="A1639">
        <v>2005</v>
      </c>
      <c r="B1639">
        <v>5</v>
      </c>
      <c r="C1639">
        <v>31</v>
      </c>
      <c r="D1639">
        <v>4671.8500000000004</v>
      </c>
    </row>
    <row r="1640" spans="1:4" hidden="1">
      <c r="A1640">
        <v>2005</v>
      </c>
      <c r="B1640">
        <v>6</v>
      </c>
      <c r="C1640">
        <v>1</v>
      </c>
      <c r="D1640">
        <v>4671.8500000000004</v>
      </c>
    </row>
    <row r="1641" spans="1:4" hidden="1">
      <c r="A1641">
        <v>2005</v>
      </c>
      <c r="B1641">
        <v>6</v>
      </c>
      <c r="C1641">
        <v>2</v>
      </c>
      <c r="D1641">
        <v>4671.78</v>
      </c>
    </row>
    <row r="1642" spans="1:4" hidden="1">
      <c r="A1642">
        <v>2005</v>
      </c>
      <c r="B1642">
        <v>6</v>
      </c>
      <c r="C1642">
        <v>3</v>
      </c>
      <c r="D1642">
        <v>4671.7700000000004</v>
      </c>
    </row>
    <row r="1643" spans="1:4" hidden="1">
      <c r="A1643">
        <v>2005</v>
      </c>
      <c r="B1643">
        <v>6</v>
      </c>
      <c r="C1643">
        <v>4</v>
      </c>
      <c r="D1643">
        <v>4671.7700000000004</v>
      </c>
    </row>
    <row r="1644" spans="1:4" hidden="1">
      <c r="A1644">
        <v>2005</v>
      </c>
      <c r="B1644">
        <v>6</v>
      </c>
      <c r="C1644">
        <v>5</v>
      </c>
      <c r="D1644">
        <v>4671.7700000000004</v>
      </c>
    </row>
    <row r="1645" spans="1:4" hidden="1">
      <c r="A1645">
        <v>2005</v>
      </c>
      <c r="B1645">
        <v>6</v>
      </c>
      <c r="C1645">
        <v>6</v>
      </c>
      <c r="D1645">
        <v>4671.8100000000004</v>
      </c>
    </row>
    <row r="1646" spans="1:4" hidden="1">
      <c r="A1646">
        <v>2005</v>
      </c>
      <c r="B1646">
        <v>6</v>
      </c>
      <c r="C1646">
        <v>7</v>
      </c>
      <c r="D1646">
        <v>4672.01</v>
      </c>
    </row>
    <row r="1647" spans="1:4" hidden="1">
      <c r="A1647">
        <v>2005</v>
      </c>
      <c r="B1647">
        <v>6</v>
      </c>
      <c r="C1647">
        <v>8</v>
      </c>
      <c r="D1647">
        <v>4672.0200000000004</v>
      </c>
    </row>
    <row r="1648" spans="1:4" hidden="1">
      <c r="A1648">
        <v>2005</v>
      </c>
      <c r="B1648">
        <v>6</v>
      </c>
      <c r="C1648">
        <v>9</v>
      </c>
      <c r="D1648">
        <v>4671.96</v>
      </c>
    </row>
    <row r="1649" spans="1:4" hidden="1">
      <c r="A1649">
        <v>2005</v>
      </c>
      <c r="B1649">
        <v>6</v>
      </c>
      <c r="C1649">
        <v>10</v>
      </c>
      <c r="D1649">
        <v>4671.96</v>
      </c>
    </row>
    <row r="1650" spans="1:4" hidden="1">
      <c r="A1650">
        <v>2005</v>
      </c>
      <c r="B1650">
        <v>6</v>
      </c>
      <c r="C1650">
        <v>11</v>
      </c>
      <c r="D1650">
        <v>4672.0200000000004</v>
      </c>
    </row>
    <row r="1651" spans="1:4" hidden="1">
      <c r="A1651">
        <v>2005</v>
      </c>
      <c r="B1651">
        <v>6</v>
      </c>
      <c r="C1651">
        <v>12</v>
      </c>
      <c r="D1651">
        <v>4672.45</v>
      </c>
    </row>
    <row r="1652" spans="1:4" hidden="1">
      <c r="A1652">
        <v>2005</v>
      </c>
      <c r="B1652">
        <v>6</v>
      </c>
      <c r="C1652">
        <v>13</v>
      </c>
      <c r="D1652">
        <v>4672.3500000000004</v>
      </c>
    </row>
    <row r="1653" spans="1:4" hidden="1">
      <c r="A1653">
        <v>2005</v>
      </c>
      <c r="B1653">
        <v>6</v>
      </c>
      <c r="C1653">
        <v>14</v>
      </c>
      <c r="D1653">
        <v>4672.08</v>
      </c>
    </row>
    <row r="1654" spans="1:4" hidden="1">
      <c r="A1654">
        <v>2005</v>
      </c>
      <c r="B1654">
        <v>6</v>
      </c>
      <c r="C1654">
        <v>15</v>
      </c>
      <c r="D1654">
        <v>4672.01</v>
      </c>
    </row>
    <row r="1655" spans="1:4" hidden="1">
      <c r="A1655">
        <v>2005</v>
      </c>
      <c r="B1655">
        <v>6</v>
      </c>
      <c r="C1655">
        <v>16</v>
      </c>
      <c r="D1655">
        <v>4672.0200000000004</v>
      </c>
    </row>
    <row r="1656" spans="1:4" hidden="1">
      <c r="A1656">
        <v>2005</v>
      </c>
      <c r="B1656">
        <v>6</v>
      </c>
      <c r="C1656">
        <v>17</v>
      </c>
      <c r="D1656">
        <v>4672.0200000000004</v>
      </c>
    </row>
    <row r="1657" spans="1:4" hidden="1">
      <c r="A1657">
        <v>2005</v>
      </c>
      <c r="B1657">
        <v>6</v>
      </c>
      <c r="C1657">
        <v>18</v>
      </c>
      <c r="D1657">
        <v>4672.08</v>
      </c>
    </row>
    <row r="1658" spans="1:4" hidden="1">
      <c r="A1658">
        <v>2005</v>
      </c>
      <c r="B1658">
        <v>6</v>
      </c>
      <c r="C1658">
        <v>19</v>
      </c>
      <c r="D1658">
        <v>4672.03</v>
      </c>
    </row>
    <row r="1659" spans="1:4" hidden="1">
      <c r="A1659">
        <v>2005</v>
      </c>
      <c r="B1659">
        <v>6</v>
      </c>
      <c r="C1659">
        <v>20</v>
      </c>
      <c r="D1659">
        <v>4672.08</v>
      </c>
    </row>
    <row r="1660" spans="1:4" hidden="1">
      <c r="A1660">
        <v>2005</v>
      </c>
      <c r="B1660">
        <v>6</v>
      </c>
      <c r="C1660">
        <v>21</v>
      </c>
      <c r="D1660">
        <v>4672.3500000000004</v>
      </c>
    </row>
    <row r="1661" spans="1:4" hidden="1">
      <c r="A1661">
        <v>2005</v>
      </c>
      <c r="B1661">
        <v>6</v>
      </c>
      <c r="C1661">
        <v>22</v>
      </c>
      <c r="D1661">
        <v>4672.29</v>
      </c>
    </row>
    <row r="1662" spans="1:4" hidden="1">
      <c r="A1662">
        <v>2005</v>
      </c>
      <c r="B1662">
        <v>6</v>
      </c>
      <c r="C1662">
        <v>23</v>
      </c>
      <c r="D1662">
        <v>4672.08</v>
      </c>
    </row>
    <row r="1663" spans="1:4" hidden="1">
      <c r="A1663">
        <v>2005</v>
      </c>
      <c r="B1663">
        <v>6</v>
      </c>
      <c r="C1663">
        <v>24</v>
      </c>
      <c r="D1663">
        <v>4672.08</v>
      </c>
    </row>
    <row r="1664" spans="1:4" hidden="1">
      <c r="A1664">
        <v>2005</v>
      </c>
      <c r="B1664">
        <v>6</v>
      </c>
      <c r="C1664">
        <v>25</v>
      </c>
      <c r="D1664">
        <v>4672.08</v>
      </c>
    </row>
    <row r="1665" spans="1:4" hidden="1">
      <c r="A1665">
        <v>2005</v>
      </c>
      <c r="B1665">
        <v>6</v>
      </c>
      <c r="C1665">
        <v>26</v>
      </c>
      <c r="D1665">
        <v>4672.08</v>
      </c>
    </row>
    <row r="1666" spans="1:4" hidden="1">
      <c r="A1666">
        <v>2005</v>
      </c>
      <c r="B1666">
        <v>6</v>
      </c>
      <c r="C1666">
        <v>27</v>
      </c>
      <c r="D1666">
        <v>4672.01</v>
      </c>
    </row>
    <row r="1667" spans="1:4" hidden="1">
      <c r="A1667">
        <v>2005</v>
      </c>
      <c r="B1667">
        <v>6</v>
      </c>
      <c r="C1667">
        <v>28</v>
      </c>
      <c r="D1667">
        <v>4671.83</v>
      </c>
    </row>
    <row r="1668" spans="1:4" hidden="1">
      <c r="A1668">
        <v>2005</v>
      </c>
      <c r="B1668">
        <v>6</v>
      </c>
      <c r="C1668">
        <v>29</v>
      </c>
      <c r="D1668">
        <v>4671.76</v>
      </c>
    </row>
    <row r="1669" spans="1:4" hidden="1">
      <c r="A1669">
        <v>2005</v>
      </c>
      <c r="B1669">
        <v>6</v>
      </c>
      <c r="C1669">
        <v>30</v>
      </c>
      <c r="D1669">
        <v>4671.58</v>
      </c>
    </row>
    <row r="1670" spans="1:4" hidden="1">
      <c r="A1670">
        <v>2005</v>
      </c>
      <c r="B1670">
        <v>7</v>
      </c>
      <c r="C1670">
        <v>1</v>
      </c>
      <c r="D1670">
        <v>4671.41</v>
      </c>
    </row>
    <row r="1671" spans="1:4" hidden="1">
      <c r="A1671">
        <v>2005</v>
      </c>
      <c r="B1671">
        <v>7</v>
      </c>
      <c r="C1671">
        <v>2</v>
      </c>
      <c r="D1671">
        <v>4671.25</v>
      </c>
    </row>
    <row r="1672" spans="1:4" hidden="1">
      <c r="A1672">
        <v>2005</v>
      </c>
      <c r="B1672">
        <v>7</v>
      </c>
      <c r="C1672">
        <v>3</v>
      </c>
      <c r="D1672">
        <v>4671</v>
      </c>
    </row>
    <row r="1673" spans="1:4" hidden="1">
      <c r="A1673">
        <v>2005</v>
      </c>
      <c r="B1673">
        <v>7</v>
      </c>
      <c r="C1673">
        <v>4</v>
      </c>
      <c r="D1673">
        <v>4670.62</v>
      </c>
    </row>
    <row r="1674" spans="1:4" hidden="1">
      <c r="A1674">
        <v>2005</v>
      </c>
      <c r="B1674">
        <v>7</v>
      </c>
      <c r="C1674">
        <v>5</v>
      </c>
      <c r="D1674">
        <v>4670.3500000000004</v>
      </c>
    </row>
    <row r="1675" spans="1:4" hidden="1">
      <c r="A1675">
        <v>2005</v>
      </c>
      <c r="B1675">
        <v>7</v>
      </c>
      <c r="C1675">
        <v>6</v>
      </c>
      <c r="D1675">
        <v>4670.1000000000004</v>
      </c>
    </row>
    <row r="1676" spans="1:4" hidden="1">
      <c r="A1676">
        <v>2005</v>
      </c>
      <c r="B1676">
        <v>7</v>
      </c>
      <c r="C1676">
        <v>7</v>
      </c>
      <c r="D1676">
        <v>4669.7700000000004</v>
      </c>
    </row>
    <row r="1677" spans="1:4" hidden="1">
      <c r="A1677">
        <v>2005</v>
      </c>
      <c r="B1677">
        <v>7</v>
      </c>
      <c r="C1677">
        <v>8</v>
      </c>
      <c r="D1677">
        <v>4669.3999999999996</v>
      </c>
    </row>
    <row r="1678" spans="1:4" hidden="1">
      <c r="A1678">
        <v>2005</v>
      </c>
      <c r="B1678">
        <v>7</v>
      </c>
      <c r="C1678">
        <v>9</v>
      </c>
      <c r="D1678">
        <v>4669.08</v>
      </c>
    </row>
    <row r="1679" spans="1:4" hidden="1">
      <c r="A1679">
        <v>2005</v>
      </c>
      <c r="B1679">
        <v>7</v>
      </c>
      <c r="C1679">
        <v>10</v>
      </c>
      <c r="D1679">
        <v>4668.76</v>
      </c>
    </row>
    <row r="1680" spans="1:4" hidden="1">
      <c r="A1680">
        <v>2005</v>
      </c>
      <c r="B1680">
        <v>7</v>
      </c>
      <c r="C1680">
        <v>11</v>
      </c>
      <c r="D1680">
        <v>4668.34</v>
      </c>
    </row>
    <row r="1681" spans="1:4" hidden="1">
      <c r="A1681">
        <v>2005</v>
      </c>
      <c r="B1681">
        <v>7</v>
      </c>
      <c r="C1681">
        <v>12</v>
      </c>
      <c r="D1681">
        <v>4668.01</v>
      </c>
    </row>
    <row r="1682" spans="1:4" hidden="1">
      <c r="A1682">
        <v>2005</v>
      </c>
      <c r="B1682">
        <v>7</v>
      </c>
      <c r="C1682">
        <v>13</v>
      </c>
      <c r="D1682">
        <v>4667.58</v>
      </c>
    </row>
    <row r="1683" spans="1:4" hidden="1">
      <c r="A1683">
        <v>2005</v>
      </c>
      <c r="B1683">
        <v>7</v>
      </c>
      <c r="C1683">
        <v>14</v>
      </c>
      <c r="D1683">
        <v>4667.26</v>
      </c>
    </row>
    <row r="1684" spans="1:4" hidden="1">
      <c r="A1684">
        <v>2005</v>
      </c>
      <c r="B1684">
        <v>7</v>
      </c>
      <c r="C1684">
        <v>15</v>
      </c>
      <c r="D1684">
        <v>4666.83</v>
      </c>
    </row>
    <row r="1685" spans="1:4" hidden="1">
      <c r="A1685">
        <v>2005</v>
      </c>
      <c r="B1685">
        <v>7</v>
      </c>
      <c r="C1685">
        <v>16</v>
      </c>
      <c r="D1685">
        <v>4666.5</v>
      </c>
    </row>
    <row r="1686" spans="1:4" hidden="1">
      <c r="A1686">
        <v>2005</v>
      </c>
      <c r="B1686">
        <v>7</v>
      </c>
      <c r="C1686">
        <v>17</v>
      </c>
      <c r="D1686">
        <v>4666.08</v>
      </c>
    </row>
    <row r="1687" spans="1:4" hidden="1">
      <c r="A1687">
        <v>2005</v>
      </c>
      <c r="B1687">
        <v>7</v>
      </c>
      <c r="C1687">
        <v>18</v>
      </c>
      <c r="D1687">
        <v>4665.75</v>
      </c>
    </row>
    <row r="1688" spans="1:4" hidden="1">
      <c r="A1688">
        <v>2005</v>
      </c>
      <c r="B1688">
        <v>7</v>
      </c>
      <c r="C1688">
        <v>19</v>
      </c>
      <c r="D1688">
        <v>4665.34</v>
      </c>
    </row>
    <row r="1689" spans="1:4" hidden="1">
      <c r="A1689">
        <v>2005</v>
      </c>
      <c r="B1689">
        <v>7</v>
      </c>
      <c r="C1689">
        <v>20</v>
      </c>
      <c r="D1689">
        <v>4665.0200000000004</v>
      </c>
    </row>
    <row r="1690" spans="1:4" hidden="1">
      <c r="A1690">
        <v>2005</v>
      </c>
      <c r="B1690">
        <v>7</v>
      </c>
      <c r="C1690">
        <v>21</v>
      </c>
      <c r="D1690">
        <v>4664.7700000000004</v>
      </c>
    </row>
    <row r="1691" spans="1:4" hidden="1">
      <c r="A1691">
        <v>2005</v>
      </c>
      <c r="B1691">
        <v>7</v>
      </c>
      <c r="C1691">
        <v>22</v>
      </c>
      <c r="D1691">
        <v>4664.5</v>
      </c>
    </row>
    <row r="1692" spans="1:4" hidden="1">
      <c r="A1692">
        <v>2005</v>
      </c>
      <c r="B1692">
        <v>7</v>
      </c>
      <c r="C1692">
        <v>23</v>
      </c>
      <c r="D1692">
        <v>4664.21</v>
      </c>
    </row>
    <row r="1693" spans="1:4" hidden="1">
      <c r="A1693">
        <v>2005</v>
      </c>
      <c r="B1693">
        <v>7</v>
      </c>
      <c r="C1693">
        <v>24</v>
      </c>
      <c r="D1693">
        <v>4663.8500000000004</v>
      </c>
    </row>
    <row r="1694" spans="1:4" hidden="1">
      <c r="A1694">
        <v>2005</v>
      </c>
      <c r="B1694">
        <v>7</v>
      </c>
      <c r="C1694">
        <v>25</v>
      </c>
      <c r="D1694">
        <v>4663.58</v>
      </c>
    </row>
    <row r="1695" spans="1:4" hidden="1">
      <c r="A1695">
        <v>2005</v>
      </c>
      <c r="B1695">
        <v>7</v>
      </c>
      <c r="C1695">
        <v>26</v>
      </c>
      <c r="D1695">
        <v>4663.33</v>
      </c>
    </row>
    <row r="1696" spans="1:4" hidden="1">
      <c r="A1696">
        <v>2005</v>
      </c>
      <c r="B1696">
        <v>7</v>
      </c>
      <c r="C1696">
        <v>27</v>
      </c>
      <c r="D1696">
        <v>4663.08</v>
      </c>
    </row>
    <row r="1697" spans="1:4" hidden="1">
      <c r="A1697">
        <v>2005</v>
      </c>
      <c r="B1697">
        <v>7</v>
      </c>
      <c r="C1697">
        <v>28</v>
      </c>
      <c r="D1697">
        <v>4662.8500000000004</v>
      </c>
    </row>
    <row r="1698" spans="1:4" hidden="1">
      <c r="A1698">
        <v>2005</v>
      </c>
      <c r="B1698">
        <v>7</v>
      </c>
      <c r="C1698">
        <v>29</v>
      </c>
      <c r="D1698">
        <v>4662.6000000000004</v>
      </c>
    </row>
    <row r="1699" spans="1:4" hidden="1">
      <c r="A1699">
        <v>2005</v>
      </c>
      <c r="B1699">
        <v>7</v>
      </c>
      <c r="C1699">
        <v>30</v>
      </c>
      <c r="D1699">
        <v>4662.3500000000004</v>
      </c>
    </row>
    <row r="1700" spans="1:4" hidden="1">
      <c r="A1700">
        <v>2005</v>
      </c>
      <c r="B1700">
        <v>7</v>
      </c>
      <c r="C1700">
        <v>31</v>
      </c>
      <c r="D1700">
        <v>4662.08</v>
      </c>
    </row>
    <row r="1701" spans="1:4" hidden="1">
      <c r="A1701">
        <v>2005</v>
      </c>
      <c r="B1701">
        <v>8</v>
      </c>
      <c r="C1701">
        <v>1</v>
      </c>
      <c r="D1701">
        <v>4661.78</v>
      </c>
    </row>
    <row r="1702" spans="1:4" hidden="1">
      <c r="A1702">
        <v>2005</v>
      </c>
      <c r="B1702">
        <v>8</v>
      </c>
      <c r="C1702">
        <v>2</v>
      </c>
      <c r="D1702">
        <v>4661.5200000000004</v>
      </c>
    </row>
    <row r="1703" spans="1:4" hidden="1">
      <c r="A1703">
        <v>2005</v>
      </c>
      <c r="B1703">
        <v>8</v>
      </c>
      <c r="C1703">
        <v>3</v>
      </c>
      <c r="D1703">
        <v>4661.25</v>
      </c>
    </row>
    <row r="1704" spans="1:4" hidden="1">
      <c r="A1704">
        <v>2005</v>
      </c>
      <c r="B1704">
        <v>8</v>
      </c>
      <c r="C1704">
        <v>4</v>
      </c>
      <c r="D1704">
        <v>4661</v>
      </c>
    </row>
    <row r="1705" spans="1:4" hidden="1">
      <c r="A1705">
        <v>2005</v>
      </c>
      <c r="B1705">
        <v>8</v>
      </c>
      <c r="C1705">
        <v>5</v>
      </c>
      <c r="D1705">
        <v>4660.75</v>
      </c>
    </row>
    <row r="1706" spans="1:4" hidden="1">
      <c r="A1706">
        <v>2005</v>
      </c>
      <c r="B1706">
        <v>8</v>
      </c>
      <c r="C1706">
        <v>6</v>
      </c>
      <c r="D1706">
        <v>4660.3500000000004</v>
      </c>
    </row>
    <row r="1707" spans="1:4" hidden="1">
      <c r="A1707">
        <v>2005</v>
      </c>
      <c r="B1707">
        <v>8</v>
      </c>
      <c r="C1707">
        <v>7</v>
      </c>
      <c r="D1707">
        <v>4660.08</v>
      </c>
    </row>
    <row r="1708" spans="1:4" hidden="1">
      <c r="A1708">
        <v>2005</v>
      </c>
      <c r="B1708">
        <v>8</v>
      </c>
      <c r="C1708">
        <v>8</v>
      </c>
      <c r="D1708">
        <v>4659.7700000000004</v>
      </c>
    </row>
    <row r="1709" spans="1:4" hidden="1">
      <c r="A1709">
        <v>2005</v>
      </c>
      <c r="B1709">
        <v>8</v>
      </c>
      <c r="C1709">
        <v>9</v>
      </c>
      <c r="D1709">
        <v>4659.5</v>
      </c>
    </row>
    <row r="1710" spans="1:4" hidden="1">
      <c r="A1710">
        <v>2005</v>
      </c>
      <c r="B1710">
        <v>8</v>
      </c>
      <c r="C1710">
        <v>10</v>
      </c>
      <c r="D1710">
        <v>4659.1000000000004</v>
      </c>
    </row>
    <row r="1711" spans="1:4" hidden="1">
      <c r="A1711">
        <v>2005</v>
      </c>
      <c r="B1711">
        <v>8</v>
      </c>
      <c r="C1711">
        <v>11</v>
      </c>
      <c r="D1711">
        <v>4658.83</v>
      </c>
    </row>
    <row r="1712" spans="1:4" hidden="1">
      <c r="A1712">
        <v>2005</v>
      </c>
      <c r="B1712">
        <v>8</v>
      </c>
      <c r="C1712">
        <v>12</v>
      </c>
      <c r="D1712">
        <v>4658.5</v>
      </c>
    </row>
    <row r="1713" spans="1:4" hidden="1">
      <c r="A1713">
        <v>2005</v>
      </c>
      <c r="B1713">
        <v>8</v>
      </c>
      <c r="C1713">
        <v>13</v>
      </c>
      <c r="D1713">
        <v>4658.08</v>
      </c>
    </row>
    <row r="1714" spans="1:4" hidden="1">
      <c r="A1714">
        <v>2005</v>
      </c>
      <c r="B1714">
        <v>8</v>
      </c>
      <c r="C1714">
        <v>14</v>
      </c>
      <c r="D1714">
        <v>4657.76</v>
      </c>
    </row>
    <row r="1715" spans="1:4" hidden="1">
      <c r="A1715">
        <v>2005</v>
      </c>
      <c r="B1715">
        <v>8</v>
      </c>
      <c r="C1715">
        <v>15</v>
      </c>
      <c r="D1715">
        <v>4657.33</v>
      </c>
    </row>
    <row r="1716" spans="1:4" hidden="1">
      <c r="A1716">
        <v>2005</v>
      </c>
      <c r="B1716">
        <v>8</v>
      </c>
      <c r="C1716">
        <v>16</v>
      </c>
      <c r="D1716">
        <v>4657.0200000000004</v>
      </c>
    </row>
    <row r="1717" spans="1:4" hidden="1">
      <c r="A1717">
        <v>2005</v>
      </c>
      <c r="B1717">
        <v>8</v>
      </c>
      <c r="C1717">
        <v>17</v>
      </c>
      <c r="D1717">
        <v>4656.75</v>
      </c>
    </row>
    <row r="1718" spans="1:4" hidden="1">
      <c r="A1718">
        <v>2005</v>
      </c>
      <c r="B1718">
        <v>8</v>
      </c>
      <c r="C1718">
        <v>18</v>
      </c>
      <c r="D1718">
        <v>4656.3500000000004</v>
      </c>
    </row>
    <row r="1719" spans="1:4" hidden="1">
      <c r="A1719">
        <v>2005</v>
      </c>
      <c r="B1719">
        <v>8</v>
      </c>
      <c r="C1719">
        <v>19</v>
      </c>
      <c r="D1719">
        <v>4656.1000000000004</v>
      </c>
    </row>
    <row r="1720" spans="1:4" hidden="1">
      <c r="A1720">
        <v>2005</v>
      </c>
      <c r="B1720">
        <v>8</v>
      </c>
      <c r="C1720">
        <v>20</v>
      </c>
      <c r="D1720">
        <v>4655.8500000000004</v>
      </c>
    </row>
    <row r="1721" spans="1:4" hidden="1">
      <c r="A1721">
        <v>2005</v>
      </c>
      <c r="B1721">
        <v>8</v>
      </c>
      <c r="C1721">
        <v>21</v>
      </c>
      <c r="D1721">
        <v>4655.58</v>
      </c>
    </row>
    <row r="1722" spans="1:4" hidden="1">
      <c r="A1722">
        <v>2005</v>
      </c>
      <c r="B1722">
        <v>8</v>
      </c>
      <c r="C1722">
        <v>22</v>
      </c>
      <c r="D1722">
        <v>4655.2700000000004</v>
      </c>
    </row>
    <row r="1723" spans="1:4" hidden="1">
      <c r="A1723">
        <v>2005</v>
      </c>
      <c r="B1723">
        <v>8</v>
      </c>
      <c r="C1723">
        <v>23</v>
      </c>
      <c r="D1723">
        <v>4655</v>
      </c>
    </row>
    <row r="1724" spans="1:4" hidden="1">
      <c r="A1724">
        <v>2005</v>
      </c>
      <c r="B1724">
        <v>8</v>
      </c>
      <c r="C1724">
        <v>24</v>
      </c>
      <c r="D1724">
        <v>4654.63</v>
      </c>
    </row>
    <row r="1725" spans="1:4" hidden="1">
      <c r="A1725">
        <v>2005</v>
      </c>
      <c r="B1725">
        <v>8</v>
      </c>
      <c r="C1725">
        <v>25</v>
      </c>
      <c r="D1725">
        <v>4654.3500000000004</v>
      </c>
    </row>
    <row r="1726" spans="1:4" hidden="1">
      <c r="A1726">
        <v>2005</v>
      </c>
      <c r="B1726">
        <v>8</v>
      </c>
      <c r="C1726">
        <v>26</v>
      </c>
      <c r="D1726">
        <v>4654.1000000000004</v>
      </c>
    </row>
    <row r="1727" spans="1:4" hidden="1">
      <c r="A1727">
        <v>2005</v>
      </c>
      <c r="B1727">
        <v>8</v>
      </c>
      <c r="C1727">
        <v>27</v>
      </c>
      <c r="D1727">
        <v>4653.83</v>
      </c>
    </row>
    <row r="1728" spans="1:4" hidden="1">
      <c r="A1728">
        <v>2005</v>
      </c>
      <c r="B1728">
        <v>8</v>
      </c>
      <c r="C1728">
        <v>28</v>
      </c>
      <c r="D1728">
        <v>4653.58</v>
      </c>
    </row>
    <row r="1729" spans="1:4" hidden="1">
      <c r="A1729">
        <v>2005</v>
      </c>
      <c r="B1729">
        <v>8</v>
      </c>
      <c r="C1729">
        <v>29</v>
      </c>
      <c r="D1729">
        <v>4653.33</v>
      </c>
    </row>
    <row r="1730" spans="1:4" hidden="1">
      <c r="A1730">
        <v>2005</v>
      </c>
      <c r="B1730">
        <v>8</v>
      </c>
      <c r="C1730">
        <v>30</v>
      </c>
      <c r="D1730">
        <v>4653.0200000000004</v>
      </c>
    </row>
    <row r="1731" spans="1:4" hidden="1">
      <c r="A1731">
        <v>2005</v>
      </c>
      <c r="B1731">
        <v>8</v>
      </c>
      <c r="C1731">
        <v>31</v>
      </c>
      <c r="D1731">
        <v>4652.7700000000004</v>
      </c>
    </row>
    <row r="1732" spans="1:4" hidden="1">
      <c r="A1732">
        <v>2005</v>
      </c>
      <c r="B1732">
        <v>9</v>
      </c>
      <c r="C1732">
        <v>1</v>
      </c>
      <c r="D1732">
        <v>4652.53</v>
      </c>
    </row>
    <row r="1733" spans="1:4" hidden="1">
      <c r="A1733">
        <v>2005</v>
      </c>
      <c r="B1733">
        <v>9</v>
      </c>
      <c r="C1733">
        <v>2</v>
      </c>
      <c r="D1733">
        <v>4652.28</v>
      </c>
    </row>
    <row r="1734" spans="1:4" hidden="1">
      <c r="A1734">
        <v>2005</v>
      </c>
      <c r="B1734">
        <v>9</v>
      </c>
      <c r="C1734">
        <v>3</v>
      </c>
      <c r="D1734">
        <v>4652.0200000000004</v>
      </c>
    </row>
    <row r="1735" spans="1:4" hidden="1">
      <c r="A1735">
        <v>2005</v>
      </c>
      <c r="B1735">
        <v>9</v>
      </c>
      <c r="C1735">
        <v>4</v>
      </c>
      <c r="D1735">
        <v>4651.7700000000004</v>
      </c>
    </row>
    <row r="1736" spans="1:4" hidden="1">
      <c r="A1736">
        <v>2005</v>
      </c>
      <c r="B1736">
        <v>9</v>
      </c>
      <c r="C1736">
        <v>5</v>
      </c>
      <c r="D1736">
        <v>4651.51</v>
      </c>
    </row>
    <row r="1737" spans="1:4" hidden="1">
      <c r="A1737">
        <v>2005</v>
      </c>
      <c r="B1737">
        <v>9</v>
      </c>
      <c r="C1737">
        <v>6</v>
      </c>
      <c r="D1737">
        <v>4651.26</v>
      </c>
    </row>
    <row r="1738" spans="1:4" hidden="1">
      <c r="A1738">
        <v>2005</v>
      </c>
      <c r="B1738">
        <v>9</v>
      </c>
      <c r="C1738">
        <v>7</v>
      </c>
      <c r="D1738">
        <v>4651</v>
      </c>
    </row>
    <row r="1739" spans="1:4" hidden="1">
      <c r="A1739">
        <v>2005</v>
      </c>
      <c r="B1739">
        <v>9</v>
      </c>
      <c r="C1739">
        <v>8</v>
      </c>
      <c r="D1739">
        <v>4650.75</v>
      </c>
    </row>
    <row r="1740" spans="1:4" hidden="1">
      <c r="A1740">
        <v>2005</v>
      </c>
      <c r="B1740">
        <v>9</v>
      </c>
      <c r="C1740">
        <v>9</v>
      </c>
      <c r="D1740">
        <v>4650.53</v>
      </c>
    </row>
    <row r="1741" spans="1:4" hidden="1">
      <c r="A1741">
        <v>2005</v>
      </c>
      <c r="B1741">
        <v>9</v>
      </c>
      <c r="C1741">
        <v>10</v>
      </c>
      <c r="D1741">
        <v>4650.5</v>
      </c>
    </row>
    <row r="1742" spans="1:4" hidden="1">
      <c r="A1742">
        <v>2005</v>
      </c>
      <c r="B1742">
        <v>9</v>
      </c>
      <c r="C1742">
        <v>11</v>
      </c>
      <c r="D1742">
        <v>4650.3500000000004</v>
      </c>
    </row>
    <row r="1743" spans="1:4" hidden="1">
      <c r="A1743">
        <v>2005</v>
      </c>
      <c r="B1743">
        <v>9</v>
      </c>
      <c r="C1743">
        <v>12</v>
      </c>
      <c r="D1743">
        <v>4650.3500000000004</v>
      </c>
    </row>
    <row r="1744" spans="1:4" hidden="1">
      <c r="A1744">
        <v>2005</v>
      </c>
      <c r="B1744">
        <v>9</v>
      </c>
      <c r="C1744">
        <v>13</v>
      </c>
      <c r="D1744">
        <v>4650.5</v>
      </c>
    </row>
    <row r="1745" spans="1:4" hidden="1">
      <c r="A1745">
        <v>2005</v>
      </c>
      <c r="B1745">
        <v>9</v>
      </c>
      <c r="C1745">
        <v>14</v>
      </c>
      <c r="D1745">
        <v>4650.5</v>
      </c>
    </row>
    <row r="1746" spans="1:4" hidden="1">
      <c r="A1746">
        <v>2005</v>
      </c>
      <c r="B1746">
        <v>9</v>
      </c>
      <c r="C1746">
        <v>15</v>
      </c>
      <c r="D1746">
        <v>4650.51</v>
      </c>
    </row>
    <row r="1747" spans="1:4" hidden="1">
      <c r="A1747">
        <v>2005</v>
      </c>
      <c r="B1747">
        <v>9</v>
      </c>
      <c r="C1747">
        <v>16</v>
      </c>
      <c r="D1747">
        <v>4650.51</v>
      </c>
    </row>
    <row r="1748" spans="1:4" hidden="1">
      <c r="A1748">
        <v>2005</v>
      </c>
      <c r="B1748">
        <v>9</v>
      </c>
      <c r="C1748">
        <v>17</v>
      </c>
      <c r="D1748">
        <v>4650.51</v>
      </c>
    </row>
    <row r="1749" spans="1:4" hidden="1">
      <c r="A1749">
        <v>2005</v>
      </c>
      <c r="B1749">
        <v>9</v>
      </c>
      <c r="C1749">
        <v>18</v>
      </c>
      <c r="D1749">
        <v>4650.51</v>
      </c>
    </row>
    <row r="1750" spans="1:4" hidden="1">
      <c r="A1750">
        <v>2005</v>
      </c>
      <c r="B1750">
        <v>9</v>
      </c>
      <c r="C1750">
        <v>19</v>
      </c>
      <c r="D1750">
        <v>4650.5200000000004</v>
      </c>
    </row>
    <row r="1751" spans="1:4" hidden="1">
      <c r="A1751">
        <v>2005</v>
      </c>
      <c r="B1751">
        <v>9</v>
      </c>
      <c r="C1751">
        <v>20</v>
      </c>
      <c r="D1751">
        <v>4650.58</v>
      </c>
    </row>
    <row r="1752" spans="1:4" hidden="1">
      <c r="A1752">
        <v>2005</v>
      </c>
      <c r="B1752">
        <v>9</v>
      </c>
      <c r="C1752">
        <v>21</v>
      </c>
      <c r="D1752">
        <v>4650.6000000000004</v>
      </c>
    </row>
    <row r="1753" spans="1:4" hidden="1">
      <c r="A1753">
        <v>2005</v>
      </c>
      <c r="B1753">
        <v>9</v>
      </c>
      <c r="C1753">
        <v>22</v>
      </c>
      <c r="D1753">
        <v>4650.7700000000004</v>
      </c>
    </row>
    <row r="1754" spans="1:4" hidden="1">
      <c r="A1754">
        <v>2005</v>
      </c>
      <c r="B1754">
        <v>9</v>
      </c>
      <c r="C1754">
        <v>23</v>
      </c>
      <c r="D1754">
        <v>4650.83</v>
      </c>
    </row>
    <row r="1755" spans="1:4" hidden="1">
      <c r="A1755">
        <v>2005</v>
      </c>
      <c r="B1755">
        <v>9</v>
      </c>
      <c r="C1755">
        <v>24</v>
      </c>
      <c r="D1755">
        <v>4650.8500000000004</v>
      </c>
    </row>
    <row r="1756" spans="1:4" hidden="1">
      <c r="A1756">
        <v>2005</v>
      </c>
      <c r="B1756">
        <v>9</v>
      </c>
      <c r="C1756">
        <v>25</v>
      </c>
      <c r="D1756">
        <v>4651.01</v>
      </c>
    </row>
    <row r="1757" spans="1:4" hidden="1">
      <c r="A1757">
        <v>2005</v>
      </c>
      <c r="B1757">
        <v>9</v>
      </c>
      <c r="C1757">
        <v>26</v>
      </c>
      <c r="D1757">
        <v>4651.08</v>
      </c>
    </row>
    <row r="1758" spans="1:4" hidden="1">
      <c r="A1758">
        <v>2005</v>
      </c>
      <c r="B1758">
        <v>9</v>
      </c>
      <c r="C1758">
        <v>27</v>
      </c>
      <c r="D1758">
        <v>4651.25</v>
      </c>
    </row>
    <row r="1759" spans="1:4" hidden="1">
      <c r="A1759">
        <v>2005</v>
      </c>
      <c r="B1759">
        <v>9</v>
      </c>
      <c r="C1759">
        <v>28</v>
      </c>
      <c r="D1759">
        <v>4651.33</v>
      </c>
    </row>
    <row r="1760" spans="1:4" hidden="1">
      <c r="A1760">
        <v>2005</v>
      </c>
      <c r="B1760">
        <v>9</v>
      </c>
      <c r="C1760">
        <v>29</v>
      </c>
      <c r="D1760">
        <v>4651.3500000000004</v>
      </c>
    </row>
    <row r="1761" spans="1:4" hidden="1">
      <c r="A1761">
        <v>2005</v>
      </c>
      <c r="B1761">
        <v>9</v>
      </c>
      <c r="C1761">
        <v>30</v>
      </c>
      <c r="D1761">
        <v>4651.51</v>
      </c>
    </row>
    <row r="1762" spans="1:4">
      <c r="A1762">
        <v>2005</v>
      </c>
      <c r="B1762">
        <v>10</v>
      </c>
      <c r="C1762">
        <v>1</v>
      </c>
      <c r="D1762">
        <v>4651.55</v>
      </c>
    </row>
    <row r="1763" spans="1:4" hidden="1">
      <c r="A1763">
        <v>2005</v>
      </c>
      <c r="B1763">
        <v>10</v>
      </c>
      <c r="C1763">
        <v>2</v>
      </c>
      <c r="D1763">
        <v>4651.58</v>
      </c>
    </row>
    <row r="1764" spans="1:4" hidden="1">
      <c r="A1764">
        <v>2005</v>
      </c>
      <c r="B1764">
        <v>10</v>
      </c>
      <c r="C1764">
        <v>3</v>
      </c>
      <c r="D1764">
        <v>4651.8</v>
      </c>
    </row>
    <row r="1765" spans="1:4" hidden="1">
      <c r="A1765">
        <v>2005</v>
      </c>
      <c r="B1765">
        <v>10</v>
      </c>
      <c r="C1765">
        <v>4</v>
      </c>
      <c r="D1765">
        <v>4652.1000000000004</v>
      </c>
    </row>
    <row r="1766" spans="1:4" hidden="1">
      <c r="A1766">
        <v>2005</v>
      </c>
      <c r="B1766">
        <v>10</v>
      </c>
      <c r="C1766">
        <v>5</v>
      </c>
      <c r="D1766">
        <v>4652.5</v>
      </c>
    </row>
    <row r="1767" spans="1:4" hidden="1">
      <c r="A1767">
        <v>2005</v>
      </c>
      <c r="B1767">
        <v>10</v>
      </c>
      <c r="C1767">
        <v>6</v>
      </c>
      <c r="D1767">
        <v>4652.76</v>
      </c>
    </row>
    <row r="1768" spans="1:4" hidden="1">
      <c r="A1768">
        <v>2005</v>
      </c>
      <c r="B1768">
        <v>10</v>
      </c>
      <c r="C1768">
        <v>7</v>
      </c>
      <c r="D1768">
        <v>4653.0200000000004</v>
      </c>
    </row>
    <row r="1769" spans="1:4" hidden="1">
      <c r="A1769">
        <v>2005</v>
      </c>
      <c r="B1769">
        <v>10</v>
      </c>
      <c r="C1769">
        <v>8</v>
      </c>
      <c r="D1769">
        <v>4653.33</v>
      </c>
    </row>
    <row r="1770" spans="1:4" hidden="1">
      <c r="A1770">
        <v>2005</v>
      </c>
      <c r="B1770">
        <v>10</v>
      </c>
      <c r="C1770">
        <v>9</v>
      </c>
      <c r="D1770">
        <v>4653.6000000000004</v>
      </c>
    </row>
    <row r="1771" spans="1:4" hidden="1">
      <c r="A1771">
        <v>2005</v>
      </c>
      <c r="B1771">
        <v>10</v>
      </c>
      <c r="C1771">
        <v>10</v>
      </c>
      <c r="D1771">
        <v>4653.8500000000004</v>
      </c>
    </row>
    <row r="1772" spans="1:4" hidden="1">
      <c r="A1772">
        <v>2005</v>
      </c>
      <c r="B1772">
        <v>10</v>
      </c>
      <c r="C1772">
        <v>11</v>
      </c>
      <c r="D1772">
        <v>4654.25</v>
      </c>
    </row>
    <row r="1773" spans="1:4" hidden="1">
      <c r="A1773">
        <v>2005</v>
      </c>
      <c r="B1773">
        <v>10</v>
      </c>
      <c r="C1773">
        <v>12</v>
      </c>
      <c r="D1773">
        <v>4654.5</v>
      </c>
    </row>
    <row r="1774" spans="1:4" hidden="1">
      <c r="A1774">
        <v>2005</v>
      </c>
      <c r="B1774">
        <v>10</v>
      </c>
      <c r="C1774">
        <v>13</v>
      </c>
      <c r="D1774">
        <v>4654.7700000000004</v>
      </c>
    </row>
    <row r="1775" spans="1:4" hidden="1">
      <c r="A1775">
        <v>2005</v>
      </c>
      <c r="B1775">
        <v>10</v>
      </c>
      <c r="C1775">
        <v>14</v>
      </c>
      <c r="D1775">
        <v>4655.0200000000004</v>
      </c>
    </row>
    <row r="1776" spans="1:4" hidden="1">
      <c r="A1776">
        <v>2005</v>
      </c>
      <c r="B1776">
        <v>10</v>
      </c>
      <c r="C1776">
        <v>15</v>
      </c>
      <c r="D1776">
        <v>4655.33</v>
      </c>
    </row>
    <row r="1777" spans="1:4" hidden="1">
      <c r="A1777">
        <v>2005</v>
      </c>
      <c r="B1777">
        <v>10</v>
      </c>
      <c r="C1777">
        <v>16</v>
      </c>
      <c r="D1777">
        <v>4655.58</v>
      </c>
    </row>
    <row r="1778" spans="1:4" hidden="1">
      <c r="A1778">
        <v>2005</v>
      </c>
      <c r="B1778">
        <v>10</v>
      </c>
      <c r="C1778">
        <v>17</v>
      </c>
      <c r="D1778">
        <v>4655.84</v>
      </c>
    </row>
    <row r="1779" spans="1:4" hidden="1">
      <c r="A1779">
        <v>2005</v>
      </c>
      <c r="B1779">
        <v>10</v>
      </c>
      <c r="C1779">
        <v>18</v>
      </c>
      <c r="D1779">
        <v>4656.1000000000004</v>
      </c>
    </row>
    <row r="1780" spans="1:4" hidden="1">
      <c r="A1780">
        <v>2005</v>
      </c>
      <c r="B1780">
        <v>10</v>
      </c>
      <c r="C1780">
        <v>19</v>
      </c>
      <c r="D1780">
        <v>4656.5</v>
      </c>
    </row>
    <row r="1781" spans="1:4" hidden="1">
      <c r="A1781">
        <v>2005</v>
      </c>
      <c r="B1781">
        <v>10</v>
      </c>
      <c r="C1781">
        <v>20</v>
      </c>
      <c r="D1781">
        <v>4656.75</v>
      </c>
    </row>
    <row r="1782" spans="1:4" hidden="1">
      <c r="A1782">
        <v>2005</v>
      </c>
      <c r="B1782">
        <v>10</v>
      </c>
      <c r="C1782">
        <v>21</v>
      </c>
      <c r="D1782">
        <v>4657</v>
      </c>
    </row>
    <row r="1783" spans="1:4" hidden="1">
      <c r="A1783">
        <v>2005</v>
      </c>
      <c r="B1783">
        <v>10</v>
      </c>
      <c r="C1783">
        <v>22</v>
      </c>
      <c r="D1783">
        <v>4657.2700000000004</v>
      </c>
    </row>
    <row r="1784" spans="1:4" hidden="1">
      <c r="A1784">
        <v>2005</v>
      </c>
      <c r="B1784">
        <v>10</v>
      </c>
      <c r="C1784">
        <v>23</v>
      </c>
      <c r="D1784">
        <v>4657.5200000000004</v>
      </c>
    </row>
    <row r="1785" spans="1:4" hidden="1">
      <c r="A1785">
        <v>2005</v>
      </c>
      <c r="B1785">
        <v>10</v>
      </c>
      <c r="C1785">
        <v>24</v>
      </c>
      <c r="D1785">
        <v>4657.83</v>
      </c>
    </row>
    <row r="1786" spans="1:4" hidden="1">
      <c r="A1786">
        <v>2005</v>
      </c>
      <c r="B1786">
        <v>10</v>
      </c>
      <c r="C1786">
        <v>25</v>
      </c>
      <c r="D1786">
        <v>4658.08</v>
      </c>
    </row>
    <row r="1787" spans="1:4" hidden="1">
      <c r="A1787">
        <v>2005</v>
      </c>
      <c r="B1787">
        <v>10</v>
      </c>
      <c r="C1787">
        <v>26</v>
      </c>
      <c r="D1787">
        <v>4658.3500000000004</v>
      </c>
    </row>
    <row r="1788" spans="1:4" hidden="1">
      <c r="A1788">
        <v>2005</v>
      </c>
      <c r="B1788">
        <v>10</v>
      </c>
      <c r="C1788">
        <v>27</v>
      </c>
      <c r="D1788">
        <v>4658.68</v>
      </c>
    </row>
    <row r="1789" spans="1:4" hidden="1">
      <c r="A1789">
        <v>2005</v>
      </c>
      <c r="B1789">
        <v>10</v>
      </c>
      <c r="C1789">
        <v>28</v>
      </c>
      <c r="D1789">
        <v>4659.0200000000004</v>
      </c>
    </row>
    <row r="1790" spans="1:4" hidden="1">
      <c r="A1790">
        <v>2005</v>
      </c>
      <c r="B1790">
        <v>10</v>
      </c>
      <c r="C1790">
        <v>29</v>
      </c>
      <c r="D1790">
        <v>4659.33</v>
      </c>
    </row>
    <row r="1791" spans="1:4" hidden="1">
      <c r="A1791">
        <v>2005</v>
      </c>
      <c r="B1791">
        <v>10</v>
      </c>
      <c r="C1791">
        <v>30</v>
      </c>
      <c r="D1791">
        <v>4659.71</v>
      </c>
    </row>
    <row r="1792" spans="1:4" hidden="1">
      <c r="A1792">
        <v>2005</v>
      </c>
      <c r="B1792">
        <v>10</v>
      </c>
      <c r="C1792">
        <v>31</v>
      </c>
      <c r="D1792">
        <v>4660</v>
      </c>
    </row>
    <row r="1793" spans="1:4" hidden="1">
      <c r="A1793">
        <v>2005</v>
      </c>
      <c r="B1793">
        <v>11</v>
      </c>
      <c r="C1793">
        <v>1</v>
      </c>
      <c r="D1793">
        <v>4660.2700000000004</v>
      </c>
    </row>
    <row r="1794" spans="1:4" hidden="1">
      <c r="A1794">
        <v>2005</v>
      </c>
      <c r="B1794">
        <v>11</v>
      </c>
      <c r="C1794">
        <v>2</v>
      </c>
      <c r="D1794">
        <v>4660.5200000000004</v>
      </c>
    </row>
    <row r="1795" spans="1:4" hidden="1">
      <c r="A1795">
        <v>2005</v>
      </c>
      <c r="B1795">
        <v>11</v>
      </c>
      <c r="C1795">
        <v>3</v>
      </c>
      <c r="D1795">
        <v>4660.76</v>
      </c>
    </row>
    <row r="1796" spans="1:4" hidden="1">
      <c r="A1796">
        <v>2005</v>
      </c>
      <c r="B1796">
        <v>11</v>
      </c>
      <c r="C1796">
        <v>4</v>
      </c>
      <c r="D1796">
        <v>4661.01</v>
      </c>
    </row>
    <row r="1797" spans="1:4" hidden="1">
      <c r="A1797">
        <v>2005</v>
      </c>
      <c r="B1797">
        <v>11</v>
      </c>
      <c r="C1797">
        <v>5</v>
      </c>
      <c r="D1797">
        <v>4661.1000000000004</v>
      </c>
    </row>
    <row r="1798" spans="1:4" hidden="1">
      <c r="A1798">
        <v>2005</v>
      </c>
      <c r="B1798">
        <v>11</v>
      </c>
      <c r="C1798">
        <v>6</v>
      </c>
      <c r="D1798">
        <v>4661.25</v>
      </c>
    </row>
    <row r="1799" spans="1:4" hidden="1">
      <c r="A1799">
        <v>2005</v>
      </c>
      <c r="B1799">
        <v>11</v>
      </c>
      <c r="C1799">
        <v>7</v>
      </c>
      <c r="D1799">
        <v>4661.2700000000004</v>
      </c>
    </row>
    <row r="1800" spans="1:4" hidden="1">
      <c r="A1800">
        <v>2005</v>
      </c>
      <c r="B1800">
        <v>11</v>
      </c>
      <c r="C1800">
        <v>8</v>
      </c>
      <c r="D1800">
        <v>4661.2700000000004</v>
      </c>
    </row>
    <row r="1801" spans="1:4" hidden="1">
      <c r="A1801">
        <v>2005</v>
      </c>
      <c r="B1801">
        <v>11</v>
      </c>
      <c r="C1801">
        <v>9</v>
      </c>
      <c r="D1801">
        <v>4661.3</v>
      </c>
    </row>
    <row r="1802" spans="1:4" hidden="1">
      <c r="A1802">
        <v>2005</v>
      </c>
      <c r="B1802">
        <v>11</v>
      </c>
      <c r="C1802">
        <v>10</v>
      </c>
      <c r="D1802">
        <v>4661.33</v>
      </c>
    </row>
    <row r="1803" spans="1:4" hidden="1">
      <c r="A1803">
        <v>2005</v>
      </c>
      <c r="B1803">
        <v>11</v>
      </c>
      <c r="C1803">
        <v>11</v>
      </c>
      <c r="D1803">
        <v>4661.33</v>
      </c>
    </row>
    <row r="1804" spans="1:4" hidden="1">
      <c r="A1804">
        <v>2005</v>
      </c>
      <c r="B1804">
        <v>11</v>
      </c>
      <c r="C1804">
        <v>12</v>
      </c>
      <c r="D1804">
        <v>4661.33</v>
      </c>
    </row>
    <row r="1805" spans="1:4" hidden="1">
      <c r="A1805">
        <v>2005</v>
      </c>
      <c r="B1805">
        <v>11</v>
      </c>
      <c r="C1805">
        <v>13</v>
      </c>
      <c r="D1805">
        <v>4661.33</v>
      </c>
    </row>
    <row r="1806" spans="1:4" hidden="1">
      <c r="A1806">
        <v>2005</v>
      </c>
      <c r="B1806">
        <v>11</v>
      </c>
      <c r="C1806">
        <v>14</v>
      </c>
      <c r="D1806">
        <v>4661.3500000000004</v>
      </c>
    </row>
    <row r="1807" spans="1:4" hidden="1">
      <c r="A1807">
        <v>2005</v>
      </c>
      <c r="B1807">
        <v>11</v>
      </c>
      <c r="C1807">
        <v>15</v>
      </c>
      <c r="D1807">
        <v>4661.3500000000004</v>
      </c>
    </row>
    <row r="1808" spans="1:4" hidden="1">
      <c r="A1808">
        <v>2005</v>
      </c>
      <c r="B1808">
        <v>11</v>
      </c>
      <c r="C1808">
        <v>16</v>
      </c>
      <c r="D1808">
        <v>4661.3500000000004</v>
      </c>
    </row>
    <row r="1809" spans="1:4" hidden="1">
      <c r="A1809">
        <v>2005</v>
      </c>
      <c r="B1809">
        <v>11</v>
      </c>
      <c r="C1809">
        <v>17</v>
      </c>
      <c r="D1809">
        <v>4661.3500000000004</v>
      </c>
    </row>
    <row r="1810" spans="1:4" hidden="1">
      <c r="A1810">
        <v>2005</v>
      </c>
      <c r="B1810">
        <v>11</v>
      </c>
      <c r="C1810">
        <v>18</v>
      </c>
      <c r="D1810">
        <v>4661.3500000000004</v>
      </c>
    </row>
    <row r="1811" spans="1:4" hidden="1">
      <c r="A1811">
        <v>2005</v>
      </c>
      <c r="B1811">
        <v>11</v>
      </c>
      <c r="C1811">
        <v>19</v>
      </c>
      <c r="D1811">
        <v>4661.3500000000004</v>
      </c>
    </row>
    <row r="1812" spans="1:4" hidden="1">
      <c r="A1812">
        <v>2005</v>
      </c>
      <c r="B1812">
        <v>11</v>
      </c>
      <c r="C1812">
        <v>20</v>
      </c>
      <c r="D1812">
        <v>4661.3500000000004</v>
      </c>
    </row>
    <row r="1813" spans="1:4" hidden="1">
      <c r="A1813">
        <v>2005</v>
      </c>
      <c r="B1813">
        <v>11</v>
      </c>
      <c r="C1813">
        <v>21</v>
      </c>
      <c r="D1813">
        <v>4661.34</v>
      </c>
    </row>
    <row r="1814" spans="1:4" hidden="1">
      <c r="A1814">
        <v>2005</v>
      </c>
      <c r="B1814">
        <v>11</v>
      </c>
      <c r="C1814">
        <v>22</v>
      </c>
      <c r="D1814">
        <v>4661.34</v>
      </c>
    </row>
    <row r="1815" spans="1:4" hidden="1">
      <c r="A1815">
        <v>2005</v>
      </c>
      <c r="B1815">
        <v>11</v>
      </c>
      <c r="C1815">
        <v>23</v>
      </c>
      <c r="D1815">
        <v>4661.33</v>
      </c>
    </row>
    <row r="1816" spans="1:4" hidden="1">
      <c r="A1816">
        <v>2005</v>
      </c>
      <c r="B1816">
        <v>11</v>
      </c>
      <c r="C1816">
        <v>24</v>
      </c>
      <c r="D1816">
        <v>4661.33</v>
      </c>
    </row>
    <row r="1817" spans="1:4" hidden="1">
      <c r="A1817">
        <v>2005</v>
      </c>
      <c r="B1817">
        <v>11</v>
      </c>
      <c r="C1817">
        <v>25</v>
      </c>
      <c r="D1817">
        <v>4661.3500000000004</v>
      </c>
    </row>
    <row r="1818" spans="1:4" hidden="1">
      <c r="A1818">
        <v>2005</v>
      </c>
      <c r="B1818">
        <v>11</v>
      </c>
      <c r="C1818">
        <v>26</v>
      </c>
      <c r="D1818">
        <v>4661.3500000000004</v>
      </c>
    </row>
    <row r="1819" spans="1:4" hidden="1">
      <c r="A1819">
        <v>2005</v>
      </c>
      <c r="B1819">
        <v>11</v>
      </c>
      <c r="C1819">
        <v>27</v>
      </c>
      <c r="D1819">
        <v>4661.3500000000004</v>
      </c>
    </row>
    <row r="1820" spans="1:4" hidden="1">
      <c r="A1820">
        <v>2005</v>
      </c>
      <c r="B1820">
        <v>11</v>
      </c>
      <c r="C1820">
        <v>28</v>
      </c>
      <c r="D1820">
        <v>4661.3500000000004</v>
      </c>
    </row>
    <row r="1821" spans="1:4" hidden="1">
      <c r="A1821">
        <v>2005</v>
      </c>
      <c r="B1821">
        <v>11</v>
      </c>
      <c r="C1821">
        <v>29</v>
      </c>
      <c r="D1821">
        <v>4661.3500000000004</v>
      </c>
    </row>
    <row r="1822" spans="1:4" hidden="1">
      <c r="A1822">
        <v>2005</v>
      </c>
      <c r="B1822">
        <v>11</v>
      </c>
      <c r="C1822">
        <v>30</v>
      </c>
      <c r="D1822">
        <v>4661.3500000000004</v>
      </c>
    </row>
    <row r="1823" spans="1:4" hidden="1">
      <c r="A1823">
        <v>2005</v>
      </c>
      <c r="B1823">
        <v>12</v>
      </c>
      <c r="C1823">
        <v>1</v>
      </c>
      <c r="D1823">
        <v>4661.38</v>
      </c>
    </row>
    <row r="1824" spans="1:4" hidden="1">
      <c r="A1824">
        <v>2005</v>
      </c>
      <c r="B1824">
        <v>12</v>
      </c>
      <c r="C1824">
        <v>2</v>
      </c>
      <c r="D1824">
        <v>4661.58</v>
      </c>
    </row>
    <row r="1825" spans="1:4" hidden="1">
      <c r="A1825">
        <v>2005</v>
      </c>
      <c r="B1825">
        <v>12</v>
      </c>
      <c r="C1825">
        <v>3</v>
      </c>
      <c r="D1825">
        <v>4661.58</v>
      </c>
    </row>
    <row r="1826" spans="1:4" hidden="1">
      <c r="A1826">
        <v>2005</v>
      </c>
      <c r="B1826">
        <v>12</v>
      </c>
      <c r="C1826">
        <v>4</v>
      </c>
      <c r="D1826">
        <v>4661.5200000000004</v>
      </c>
    </row>
    <row r="1827" spans="1:4" hidden="1">
      <c r="A1827">
        <v>2005</v>
      </c>
      <c r="B1827">
        <v>12</v>
      </c>
      <c r="C1827">
        <v>5</v>
      </c>
      <c r="D1827">
        <v>4661.5</v>
      </c>
    </row>
    <row r="1828" spans="1:4" hidden="1">
      <c r="A1828">
        <v>2005</v>
      </c>
      <c r="B1828">
        <v>12</v>
      </c>
      <c r="C1828">
        <v>6</v>
      </c>
      <c r="D1828">
        <v>4661.5</v>
      </c>
    </row>
    <row r="1829" spans="1:4" hidden="1">
      <c r="A1829">
        <v>2005</v>
      </c>
      <c r="B1829">
        <v>12</v>
      </c>
      <c r="C1829">
        <v>7</v>
      </c>
      <c r="D1829">
        <v>4661.3500000000004</v>
      </c>
    </row>
    <row r="1830" spans="1:4" hidden="1">
      <c r="A1830">
        <v>2005</v>
      </c>
      <c r="B1830">
        <v>12</v>
      </c>
      <c r="C1830">
        <v>8</v>
      </c>
      <c r="D1830">
        <v>4661.33</v>
      </c>
    </row>
    <row r="1831" spans="1:4" hidden="1">
      <c r="A1831">
        <v>2005</v>
      </c>
      <c r="B1831">
        <v>12</v>
      </c>
      <c r="C1831">
        <v>9</v>
      </c>
      <c r="D1831">
        <v>4661.33</v>
      </c>
    </row>
    <row r="1832" spans="1:4" hidden="1">
      <c r="A1832">
        <v>2005</v>
      </c>
      <c r="B1832">
        <v>12</v>
      </c>
      <c r="C1832">
        <v>10</v>
      </c>
      <c r="D1832">
        <v>4661.33</v>
      </c>
    </row>
    <row r="1833" spans="1:4" hidden="1">
      <c r="A1833">
        <v>2005</v>
      </c>
      <c r="B1833">
        <v>12</v>
      </c>
      <c r="C1833">
        <v>11</v>
      </c>
      <c r="D1833">
        <v>4661.33</v>
      </c>
    </row>
    <row r="1834" spans="1:4" hidden="1">
      <c r="A1834">
        <v>2005</v>
      </c>
      <c r="B1834">
        <v>12</v>
      </c>
      <c r="C1834">
        <v>12</v>
      </c>
      <c r="D1834">
        <v>4661.3500000000004</v>
      </c>
    </row>
    <row r="1835" spans="1:4" hidden="1">
      <c r="A1835">
        <v>2005</v>
      </c>
      <c r="B1835">
        <v>12</v>
      </c>
      <c r="C1835">
        <v>13</v>
      </c>
      <c r="D1835">
        <v>4661.3500000000004</v>
      </c>
    </row>
    <row r="1836" spans="1:4" hidden="1">
      <c r="A1836">
        <v>2005</v>
      </c>
      <c r="B1836">
        <v>12</v>
      </c>
      <c r="C1836">
        <v>14</v>
      </c>
      <c r="D1836">
        <v>4661.3500000000004</v>
      </c>
    </row>
    <row r="1837" spans="1:4" hidden="1">
      <c r="A1837">
        <v>2005</v>
      </c>
      <c r="B1837">
        <v>12</v>
      </c>
      <c r="C1837">
        <v>15</v>
      </c>
      <c r="D1837">
        <v>4661.34</v>
      </c>
    </row>
    <row r="1838" spans="1:4" hidden="1">
      <c r="A1838">
        <v>2005</v>
      </c>
      <c r="B1838">
        <v>12</v>
      </c>
      <c r="C1838">
        <v>16</v>
      </c>
      <c r="D1838">
        <v>4661.3500000000004</v>
      </c>
    </row>
    <row r="1839" spans="1:4" hidden="1">
      <c r="A1839">
        <v>2005</v>
      </c>
      <c r="B1839">
        <v>12</v>
      </c>
      <c r="C1839">
        <v>17</v>
      </c>
      <c r="D1839">
        <v>4661.3500000000004</v>
      </c>
    </row>
    <row r="1840" spans="1:4" hidden="1">
      <c r="A1840">
        <v>2005</v>
      </c>
      <c r="B1840">
        <v>12</v>
      </c>
      <c r="C1840">
        <v>18</v>
      </c>
      <c r="D1840">
        <v>4661.3500000000004</v>
      </c>
    </row>
    <row r="1841" spans="1:4" hidden="1">
      <c r="A1841">
        <v>2005</v>
      </c>
      <c r="B1841">
        <v>12</v>
      </c>
      <c r="C1841">
        <v>19</v>
      </c>
      <c r="D1841">
        <v>4661.3500000000004</v>
      </c>
    </row>
    <row r="1842" spans="1:4" hidden="1">
      <c r="A1842">
        <v>2005</v>
      </c>
      <c r="B1842">
        <v>12</v>
      </c>
      <c r="C1842">
        <v>20</v>
      </c>
      <c r="D1842">
        <v>4661.3500000000004</v>
      </c>
    </row>
    <row r="1843" spans="1:4" hidden="1">
      <c r="A1843">
        <v>2005</v>
      </c>
      <c r="B1843">
        <v>12</v>
      </c>
      <c r="C1843">
        <v>21</v>
      </c>
      <c r="D1843">
        <v>4661.37</v>
      </c>
    </row>
    <row r="1844" spans="1:4" hidden="1">
      <c r="A1844">
        <v>2005</v>
      </c>
      <c r="B1844">
        <v>12</v>
      </c>
      <c r="C1844">
        <v>22</v>
      </c>
      <c r="D1844">
        <v>4661.38</v>
      </c>
    </row>
    <row r="1845" spans="1:4" hidden="1">
      <c r="A1845">
        <v>2005</v>
      </c>
      <c r="B1845">
        <v>12</v>
      </c>
      <c r="C1845">
        <v>23</v>
      </c>
      <c r="D1845">
        <v>4661.3900000000003</v>
      </c>
    </row>
    <row r="1846" spans="1:4" hidden="1">
      <c r="A1846">
        <v>2005</v>
      </c>
      <c r="B1846">
        <v>12</v>
      </c>
      <c r="C1846">
        <v>24</v>
      </c>
      <c r="D1846">
        <v>4661.3999999999996</v>
      </c>
    </row>
    <row r="1847" spans="1:4" hidden="1">
      <c r="A1847">
        <v>2005</v>
      </c>
      <c r="B1847">
        <v>12</v>
      </c>
      <c r="C1847">
        <v>25</v>
      </c>
      <c r="D1847">
        <v>4661.41</v>
      </c>
    </row>
    <row r="1848" spans="1:4" hidden="1">
      <c r="A1848">
        <v>2005</v>
      </c>
      <c r="B1848">
        <v>12</v>
      </c>
      <c r="C1848">
        <v>26</v>
      </c>
      <c r="D1848">
        <v>4661.42</v>
      </c>
    </row>
    <row r="1849" spans="1:4" hidden="1">
      <c r="A1849">
        <v>2005</v>
      </c>
      <c r="B1849">
        <v>12</v>
      </c>
      <c r="C1849">
        <v>27</v>
      </c>
      <c r="D1849">
        <v>4661.43</v>
      </c>
    </row>
    <row r="1850" spans="1:4" hidden="1">
      <c r="A1850">
        <v>2005</v>
      </c>
      <c r="B1850">
        <v>12</v>
      </c>
      <c r="C1850">
        <v>28</v>
      </c>
      <c r="D1850">
        <v>4661.4399999999996</v>
      </c>
    </row>
    <row r="1851" spans="1:4" hidden="1">
      <c r="A1851">
        <v>2005</v>
      </c>
      <c r="B1851">
        <v>12</v>
      </c>
      <c r="C1851">
        <v>29</v>
      </c>
      <c r="D1851">
        <v>4661.45</v>
      </c>
    </row>
    <row r="1852" spans="1:4" hidden="1">
      <c r="A1852">
        <v>2005</v>
      </c>
      <c r="B1852">
        <v>12</v>
      </c>
      <c r="C1852">
        <v>30</v>
      </c>
      <c r="D1852">
        <v>4661.46</v>
      </c>
    </row>
    <row r="1853" spans="1:4" hidden="1">
      <c r="A1853">
        <v>2005</v>
      </c>
      <c r="B1853">
        <v>12</v>
      </c>
      <c r="C1853">
        <v>31</v>
      </c>
      <c r="D1853">
        <v>4661.47</v>
      </c>
    </row>
    <row r="1854" spans="1:4" hidden="1">
      <c r="A1854">
        <v>2006</v>
      </c>
      <c r="B1854">
        <v>1</v>
      </c>
      <c r="C1854">
        <v>1</v>
      </c>
      <c r="D1854">
        <v>4661.4799999999996</v>
      </c>
    </row>
    <row r="1855" spans="1:4" hidden="1">
      <c r="A1855">
        <v>2006</v>
      </c>
      <c r="B1855">
        <v>1</v>
      </c>
      <c r="C1855">
        <v>2</v>
      </c>
      <c r="D1855">
        <v>4661.49</v>
      </c>
    </row>
    <row r="1856" spans="1:4" hidden="1">
      <c r="A1856">
        <v>2006</v>
      </c>
      <c r="B1856">
        <v>1</v>
      </c>
      <c r="C1856">
        <v>3</v>
      </c>
      <c r="D1856">
        <v>4661.5</v>
      </c>
    </row>
    <row r="1857" spans="1:4" hidden="1">
      <c r="A1857">
        <v>2006</v>
      </c>
      <c r="B1857">
        <v>1</v>
      </c>
      <c r="C1857">
        <v>4</v>
      </c>
      <c r="D1857">
        <v>4661.51</v>
      </c>
    </row>
    <row r="1858" spans="1:4" hidden="1">
      <c r="A1858">
        <v>2006</v>
      </c>
      <c r="B1858">
        <v>1</v>
      </c>
      <c r="C1858">
        <v>5</v>
      </c>
      <c r="D1858">
        <v>4661.5200000000004</v>
      </c>
    </row>
    <row r="1859" spans="1:4" hidden="1">
      <c r="A1859">
        <v>2006</v>
      </c>
      <c r="B1859">
        <v>1</v>
      </c>
      <c r="C1859">
        <v>6</v>
      </c>
      <c r="D1859">
        <v>4661.53</v>
      </c>
    </row>
    <row r="1860" spans="1:4" hidden="1">
      <c r="A1860">
        <v>2006</v>
      </c>
      <c r="B1860">
        <v>1</v>
      </c>
      <c r="C1860">
        <v>7</v>
      </c>
      <c r="D1860">
        <v>4661.54</v>
      </c>
    </row>
    <row r="1861" spans="1:4" hidden="1">
      <c r="A1861">
        <v>2006</v>
      </c>
      <c r="B1861">
        <v>1</v>
      </c>
      <c r="C1861">
        <v>8</v>
      </c>
      <c r="D1861">
        <v>4661.55</v>
      </c>
    </row>
    <row r="1862" spans="1:4" hidden="1">
      <c r="A1862">
        <v>2006</v>
      </c>
      <c r="B1862">
        <v>1</v>
      </c>
      <c r="C1862">
        <v>9</v>
      </c>
      <c r="D1862">
        <v>4661.5600000000004</v>
      </c>
    </row>
    <row r="1863" spans="1:4" hidden="1">
      <c r="A1863">
        <v>2006</v>
      </c>
      <c r="B1863">
        <v>1</v>
      </c>
      <c r="C1863">
        <v>10</v>
      </c>
      <c r="D1863">
        <v>4661.57</v>
      </c>
    </row>
    <row r="1864" spans="1:4" hidden="1">
      <c r="A1864">
        <v>2006</v>
      </c>
      <c r="B1864">
        <v>1</v>
      </c>
      <c r="C1864">
        <v>11</v>
      </c>
      <c r="D1864">
        <v>4661.59</v>
      </c>
    </row>
    <row r="1865" spans="1:4" hidden="1">
      <c r="A1865">
        <v>2006</v>
      </c>
      <c r="B1865">
        <v>1</v>
      </c>
      <c r="C1865">
        <v>12</v>
      </c>
      <c r="D1865">
        <v>4661.6000000000004</v>
      </c>
    </row>
    <row r="1866" spans="1:4" hidden="1">
      <c r="A1866">
        <v>2006</v>
      </c>
      <c r="B1866">
        <v>1</v>
      </c>
      <c r="C1866">
        <v>13</v>
      </c>
      <c r="D1866">
        <v>4661.58</v>
      </c>
    </row>
    <row r="1867" spans="1:4" hidden="1">
      <c r="A1867">
        <v>2006</v>
      </c>
      <c r="B1867">
        <v>1</v>
      </c>
      <c r="C1867">
        <v>14</v>
      </c>
      <c r="D1867">
        <v>4661.58</v>
      </c>
    </row>
    <row r="1868" spans="1:4" hidden="1">
      <c r="A1868">
        <v>2006</v>
      </c>
      <c r="B1868">
        <v>1</v>
      </c>
      <c r="C1868">
        <v>15</v>
      </c>
      <c r="D1868">
        <v>4661.58</v>
      </c>
    </row>
    <row r="1869" spans="1:4" hidden="1">
      <c r="A1869">
        <v>2006</v>
      </c>
      <c r="B1869">
        <v>1</v>
      </c>
      <c r="C1869">
        <v>16</v>
      </c>
      <c r="D1869">
        <v>4661.5200000000004</v>
      </c>
    </row>
    <row r="1870" spans="1:4" hidden="1">
      <c r="A1870">
        <v>2006</v>
      </c>
      <c r="B1870">
        <v>1</v>
      </c>
      <c r="C1870">
        <v>17</v>
      </c>
      <c r="D1870">
        <v>4661.5200000000004</v>
      </c>
    </row>
    <row r="1871" spans="1:4" hidden="1">
      <c r="A1871">
        <v>2006</v>
      </c>
      <c r="B1871">
        <v>1</v>
      </c>
      <c r="C1871">
        <v>18</v>
      </c>
      <c r="D1871">
        <v>4661.5200000000004</v>
      </c>
    </row>
    <row r="1872" spans="1:4" hidden="1">
      <c r="A1872">
        <v>2006</v>
      </c>
      <c r="B1872">
        <v>1</v>
      </c>
      <c r="C1872">
        <v>19</v>
      </c>
      <c r="D1872">
        <v>4661.5200000000004</v>
      </c>
    </row>
    <row r="1873" spans="1:4" hidden="1">
      <c r="A1873">
        <v>2006</v>
      </c>
      <c r="B1873">
        <v>1</v>
      </c>
      <c r="C1873">
        <v>20</v>
      </c>
      <c r="D1873">
        <v>4661.51</v>
      </c>
    </row>
    <row r="1874" spans="1:4" hidden="1">
      <c r="A1874">
        <v>2006</v>
      </c>
      <c r="B1874">
        <v>1</v>
      </c>
      <c r="C1874">
        <v>21</v>
      </c>
      <c r="D1874">
        <v>4661.5</v>
      </c>
    </row>
    <row r="1875" spans="1:4" hidden="1">
      <c r="A1875">
        <v>2006</v>
      </c>
      <c r="B1875">
        <v>1</v>
      </c>
      <c r="C1875">
        <v>22</v>
      </c>
      <c r="D1875">
        <v>4661.5</v>
      </c>
    </row>
    <row r="1876" spans="1:4" hidden="1">
      <c r="A1876">
        <v>2006</v>
      </c>
      <c r="B1876">
        <v>1</v>
      </c>
      <c r="C1876">
        <v>23</v>
      </c>
      <c r="D1876">
        <v>4661.5</v>
      </c>
    </row>
    <row r="1877" spans="1:4" hidden="1">
      <c r="A1877">
        <v>2006</v>
      </c>
      <c r="B1877">
        <v>1</v>
      </c>
      <c r="C1877">
        <v>24</v>
      </c>
      <c r="D1877">
        <v>4661.3500000000004</v>
      </c>
    </row>
    <row r="1878" spans="1:4" hidden="1">
      <c r="A1878">
        <v>2006</v>
      </c>
      <c r="B1878">
        <v>1</v>
      </c>
      <c r="C1878">
        <v>25</v>
      </c>
      <c r="D1878">
        <v>4661.3500000000004</v>
      </c>
    </row>
    <row r="1879" spans="1:4" hidden="1">
      <c r="A1879">
        <v>2006</v>
      </c>
      <c r="B1879">
        <v>1</v>
      </c>
      <c r="C1879">
        <v>26</v>
      </c>
      <c r="D1879">
        <v>4661.3500000000004</v>
      </c>
    </row>
    <row r="1880" spans="1:4" hidden="1">
      <c r="A1880">
        <v>2006</v>
      </c>
      <c r="B1880">
        <v>1</v>
      </c>
      <c r="C1880">
        <v>27</v>
      </c>
      <c r="D1880">
        <v>4661.5</v>
      </c>
    </row>
    <row r="1881" spans="1:4" hidden="1">
      <c r="A1881">
        <v>2006</v>
      </c>
      <c r="B1881">
        <v>1</v>
      </c>
      <c r="C1881">
        <v>28</v>
      </c>
      <c r="D1881">
        <v>4661.5</v>
      </c>
    </row>
    <row r="1882" spans="1:4" hidden="1">
      <c r="A1882">
        <v>2006</v>
      </c>
      <c r="B1882">
        <v>1</v>
      </c>
      <c r="C1882">
        <v>29</v>
      </c>
      <c r="D1882">
        <v>4661.5</v>
      </c>
    </row>
    <row r="1883" spans="1:4" hidden="1">
      <c r="A1883">
        <v>2006</v>
      </c>
      <c r="B1883">
        <v>1</v>
      </c>
      <c r="C1883">
        <v>30</v>
      </c>
      <c r="D1883">
        <v>4661.5</v>
      </c>
    </row>
    <row r="1884" spans="1:4" hidden="1">
      <c r="A1884">
        <v>2006</v>
      </c>
      <c r="B1884">
        <v>1</v>
      </c>
      <c r="C1884">
        <v>31</v>
      </c>
      <c r="D1884">
        <v>4661.5200000000004</v>
      </c>
    </row>
    <row r="1885" spans="1:4" hidden="1">
      <c r="A1885">
        <v>2006</v>
      </c>
      <c r="B1885">
        <v>2</v>
      </c>
      <c r="C1885">
        <v>1</v>
      </c>
      <c r="D1885">
        <v>4661.58</v>
      </c>
    </row>
    <row r="1886" spans="1:4" hidden="1">
      <c r="A1886">
        <v>2006</v>
      </c>
      <c r="B1886">
        <v>2</v>
      </c>
      <c r="C1886">
        <v>2</v>
      </c>
      <c r="D1886">
        <v>4661.58</v>
      </c>
    </row>
    <row r="1887" spans="1:4" hidden="1">
      <c r="A1887">
        <v>2006</v>
      </c>
      <c r="B1887">
        <v>2</v>
      </c>
      <c r="C1887">
        <v>3</v>
      </c>
      <c r="D1887">
        <v>4661.54</v>
      </c>
    </row>
    <row r="1888" spans="1:4" hidden="1">
      <c r="A1888">
        <v>2006</v>
      </c>
      <c r="B1888">
        <v>2</v>
      </c>
      <c r="C1888">
        <v>4</v>
      </c>
      <c r="D1888">
        <v>4661.54</v>
      </c>
    </row>
    <row r="1889" spans="1:4" hidden="1">
      <c r="A1889">
        <v>2006</v>
      </c>
      <c r="B1889">
        <v>2</v>
      </c>
      <c r="C1889">
        <v>5</v>
      </c>
      <c r="D1889">
        <v>4661.5200000000004</v>
      </c>
    </row>
    <row r="1890" spans="1:4" hidden="1">
      <c r="A1890">
        <v>2006</v>
      </c>
      <c r="B1890">
        <v>2</v>
      </c>
      <c r="C1890">
        <v>6</v>
      </c>
      <c r="D1890">
        <v>4661.5200000000004</v>
      </c>
    </row>
    <row r="1891" spans="1:4" hidden="1">
      <c r="A1891">
        <v>2006</v>
      </c>
      <c r="B1891">
        <v>2</v>
      </c>
      <c r="C1891">
        <v>7</v>
      </c>
      <c r="D1891">
        <v>4661.51</v>
      </c>
    </row>
    <row r="1892" spans="1:4" hidden="1">
      <c r="A1892">
        <v>2006</v>
      </c>
      <c r="B1892">
        <v>2</v>
      </c>
      <c r="C1892">
        <v>8</v>
      </c>
      <c r="D1892">
        <v>4661.5</v>
      </c>
    </row>
    <row r="1893" spans="1:4" hidden="1">
      <c r="A1893">
        <v>2006</v>
      </c>
      <c r="B1893">
        <v>2</v>
      </c>
      <c r="C1893">
        <v>9</v>
      </c>
      <c r="D1893">
        <v>4661.5</v>
      </c>
    </row>
    <row r="1894" spans="1:4" hidden="1">
      <c r="A1894">
        <v>2006</v>
      </c>
      <c r="B1894">
        <v>2</v>
      </c>
      <c r="C1894">
        <v>10</v>
      </c>
      <c r="D1894">
        <v>4661.5</v>
      </c>
    </row>
    <row r="1895" spans="1:4" hidden="1">
      <c r="A1895">
        <v>2006</v>
      </c>
      <c r="B1895">
        <v>2</v>
      </c>
      <c r="C1895">
        <v>11</v>
      </c>
      <c r="D1895">
        <v>4661.3500000000004</v>
      </c>
    </row>
    <row r="1896" spans="1:4" hidden="1">
      <c r="A1896">
        <v>2006</v>
      </c>
      <c r="B1896">
        <v>2</v>
      </c>
      <c r="C1896">
        <v>12</v>
      </c>
      <c r="D1896">
        <v>4661.3500000000004</v>
      </c>
    </row>
    <row r="1897" spans="1:4" hidden="1">
      <c r="A1897">
        <v>2006</v>
      </c>
      <c r="B1897">
        <v>2</v>
      </c>
      <c r="C1897">
        <v>13</v>
      </c>
      <c r="D1897">
        <v>4661.3500000000004</v>
      </c>
    </row>
    <row r="1898" spans="1:4" hidden="1">
      <c r="A1898">
        <v>2006</v>
      </c>
      <c r="B1898">
        <v>2</v>
      </c>
      <c r="C1898">
        <v>14</v>
      </c>
      <c r="D1898">
        <v>4661.3500000000004</v>
      </c>
    </row>
    <row r="1899" spans="1:4" hidden="1">
      <c r="A1899">
        <v>2006</v>
      </c>
      <c r="B1899">
        <v>2</v>
      </c>
      <c r="C1899">
        <v>15</v>
      </c>
      <c r="D1899">
        <v>4661.51</v>
      </c>
    </row>
    <row r="1900" spans="1:4" hidden="1">
      <c r="A1900">
        <v>2006</v>
      </c>
      <c r="B1900">
        <v>2</v>
      </c>
      <c r="C1900">
        <v>16</v>
      </c>
      <c r="D1900">
        <v>4661.5</v>
      </c>
    </row>
    <row r="1901" spans="1:4" hidden="1">
      <c r="A1901">
        <v>2006</v>
      </c>
      <c r="B1901">
        <v>2</v>
      </c>
      <c r="C1901">
        <v>17</v>
      </c>
      <c r="D1901">
        <v>4661.4799999999996</v>
      </c>
    </row>
    <row r="1902" spans="1:4" hidden="1">
      <c r="A1902">
        <v>2006</v>
      </c>
      <c r="B1902">
        <v>2</v>
      </c>
      <c r="C1902">
        <v>18</v>
      </c>
      <c r="D1902">
        <v>4661.3500000000004</v>
      </c>
    </row>
    <row r="1903" spans="1:4" hidden="1">
      <c r="A1903">
        <v>2006</v>
      </c>
      <c r="B1903">
        <v>2</v>
      </c>
      <c r="C1903">
        <v>19</v>
      </c>
      <c r="D1903">
        <v>4661.3500000000004</v>
      </c>
    </row>
    <row r="1904" spans="1:4" hidden="1">
      <c r="A1904">
        <v>2006</v>
      </c>
      <c r="B1904">
        <v>2</v>
      </c>
      <c r="C1904">
        <v>20</v>
      </c>
      <c r="D1904">
        <v>4661.3500000000004</v>
      </c>
    </row>
    <row r="1905" spans="1:4" hidden="1">
      <c r="A1905">
        <v>2006</v>
      </c>
      <c r="B1905">
        <v>2</v>
      </c>
      <c r="C1905">
        <v>21</v>
      </c>
      <c r="D1905">
        <v>4661.3500000000004</v>
      </c>
    </row>
    <row r="1906" spans="1:4" hidden="1">
      <c r="A1906">
        <v>2006</v>
      </c>
      <c r="B1906">
        <v>2</v>
      </c>
      <c r="C1906">
        <v>22</v>
      </c>
      <c r="D1906">
        <v>4661.3500000000004</v>
      </c>
    </row>
    <row r="1907" spans="1:4" hidden="1">
      <c r="A1907">
        <v>2006</v>
      </c>
      <c r="B1907">
        <v>2</v>
      </c>
      <c r="C1907">
        <v>23</v>
      </c>
      <c r="D1907">
        <v>4661.3500000000004</v>
      </c>
    </row>
    <row r="1908" spans="1:4" hidden="1">
      <c r="A1908">
        <v>2006</v>
      </c>
      <c r="B1908">
        <v>2</v>
      </c>
      <c r="C1908">
        <v>24</v>
      </c>
      <c r="D1908">
        <v>4661.3500000000004</v>
      </c>
    </row>
    <row r="1909" spans="1:4" hidden="1">
      <c r="A1909">
        <v>2006</v>
      </c>
      <c r="B1909">
        <v>2</v>
      </c>
      <c r="C1909">
        <v>25</v>
      </c>
      <c r="D1909">
        <v>4661.3500000000004</v>
      </c>
    </row>
    <row r="1910" spans="1:4" hidden="1">
      <c r="A1910">
        <v>2006</v>
      </c>
      <c r="B1910">
        <v>2</v>
      </c>
      <c r="C1910">
        <v>26</v>
      </c>
      <c r="D1910">
        <v>4661.3599999999997</v>
      </c>
    </row>
    <row r="1911" spans="1:4" hidden="1">
      <c r="A1911">
        <v>2006</v>
      </c>
      <c r="B1911">
        <v>2</v>
      </c>
      <c r="C1911">
        <v>27</v>
      </c>
      <c r="D1911">
        <v>4661.46</v>
      </c>
    </row>
    <row r="1912" spans="1:4" hidden="1">
      <c r="A1912">
        <v>2006</v>
      </c>
      <c r="B1912">
        <v>2</v>
      </c>
      <c r="C1912">
        <v>28</v>
      </c>
      <c r="D1912">
        <v>4662.33</v>
      </c>
    </row>
    <row r="1913" spans="1:4" hidden="1">
      <c r="A1913">
        <v>2006</v>
      </c>
      <c r="B1913">
        <v>3</v>
      </c>
      <c r="C1913">
        <v>1</v>
      </c>
      <c r="D1913">
        <v>4662.7700000000004</v>
      </c>
    </row>
    <row r="1914" spans="1:4" hidden="1">
      <c r="A1914">
        <v>2006</v>
      </c>
      <c r="B1914">
        <v>3</v>
      </c>
      <c r="C1914">
        <v>2</v>
      </c>
      <c r="D1914">
        <v>4662.6000000000004</v>
      </c>
    </row>
    <row r="1915" spans="1:4" hidden="1">
      <c r="A1915">
        <v>2006</v>
      </c>
      <c r="B1915">
        <v>3</v>
      </c>
      <c r="C1915">
        <v>3</v>
      </c>
      <c r="D1915">
        <v>4662.53</v>
      </c>
    </row>
    <row r="1916" spans="1:4" hidden="1">
      <c r="A1916">
        <v>2006</v>
      </c>
      <c r="B1916">
        <v>3</v>
      </c>
      <c r="C1916">
        <v>4</v>
      </c>
      <c r="D1916">
        <v>4662.5</v>
      </c>
    </row>
    <row r="1917" spans="1:4" hidden="1">
      <c r="A1917">
        <v>2006</v>
      </c>
      <c r="B1917">
        <v>3</v>
      </c>
      <c r="C1917">
        <v>5</v>
      </c>
      <c r="D1917">
        <v>4662.28</v>
      </c>
    </row>
    <row r="1918" spans="1:4" hidden="1">
      <c r="A1918">
        <v>2006</v>
      </c>
      <c r="B1918">
        <v>3</v>
      </c>
      <c r="C1918">
        <v>6</v>
      </c>
      <c r="D1918">
        <v>4662.2700000000004</v>
      </c>
    </row>
    <row r="1919" spans="1:4" hidden="1">
      <c r="A1919">
        <v>2006</v>
      </c>
      <c r="B1919">
        <v>3</v>
      </c>
      <c r="C1919">
        <v>7</v>
      </c>
      <c r="D1919">
        <v>4662.6000000000004</v>
      </c>
    </row>
    <row r="1920" spans="1:4" hidden="1">
      <c r="A1920">
        <v>2006</v>
      </c>
      <c r="B1920">
        <v>3</v>
      </c>
      <c r="C1920">
        <v>8</v>
      </c>
      <c r="D1920">
        <v>4662.5200000000004</v>
      </c>
    </row>
    <row r="1921" spans="1:4" hidden="1">
      <c r="A1921">
        <v>2006</v>
      </c>
      <c r="B1921">
        <v>3</v>
      </c>
      <c r="C1921">
        <v>9</v>
      </c>
      <c r="D1921">
        <v>4662.3500000000004</v>
      </c>
    </row>
    <row r="1922" spans="1:4" hidden="1">
      <c r="A1922">
        <v>2006</v>
      </c>
      <c r="B1922">
        <v>3</v>
      </c>
      <c r="C1922">
        <v>10</v>
      </c>
      <c r="D1922">
        <v>4662.34</v>
      </c>
    </row>
    <row r="1923" spans="1:4" hidden="1">
      <c r="A1923">
        <v>2006</v>
      </c>
      <c r="B1923">
        <v>3</v>
      </c>
      <c r="C1923">
        <v>11</v>
      </c>
      <c r="D1923">
        <v>4662.33</v>
      </c>
    </row>
    <row r="1924" spans="1:4" hidden="1">
      <c r="A1924">
        <v>2006</v>
      </c>
      <c r="B1924">
        <v>3</v>
      </c>
      <c r="C1924">
        <v>12</v>
      </c>
      <c r="D1924">
        <v>4662.28</v>
      </c>
    </row>
    <row r="1925" spans="1:4" hidden="1">
      <c r="A1925">
        <v>2006</v>
      </c>
      <c r="B1925">
        <v>3</v>
      </c>
      <c r="C1925">
        <v>13</v>
      </c>
      <c r="D1925">
        <v>4662.2700000000004</v>
      </c>
    </row>
    <row r="1926" spans="1:4" hidden="1">
      <c r="A1926">
        <v>2006</v>
      </c>
      <c r="B1926">
        <v>3</v>
      </c>
      <c r="C1926">
        <v>14</v>
      </c>
      <c r="D1926">
        <v>4662.26</v>
      </c>
    </row>
    <row r="1927" spans="1:4" hidden="1">
      <c r="A1927">
        <v>2006</v>
      </c>
      <c r="B1927">
        <v>3</v>
      </c>
      <c r="C1927">
        <v>15</v>
      </c>
      <c r="D1927">
        <v>4662.26</v>
      </c>
    </row>
    <row r="1928" spans="1:4" hidden="1">
      <c r="A1928">
        <v>2006</v>
      </c>
      <c r="B1928">
        <v>3</v>
      </c>
      <c r="C1928">
        <v>16</v>
      </c>
      <c r="D1928">
        <v>4662.28</v>
      </c>
    </row>
    <row r="1929" spans="1:4" hidden="1">
      <c r="A1929">
        <v>2006</v>
      </c>
      <c r="B1929">
        <v>3</v>
      </c>
      <c r="C1929">
        <v>17</v>
      </c>
      <c r="D1929">
        <v>4662.3500000000004</v>
      </c>
    </row>
    <row r="1930" spans="1:4" hidden="1">
      <c r="A1930">
        <v>2006</v>
      </c>
      <c r="B1930">
        <v>3</v>
      </c>
      <c r="C1930">
        <v>18</v>
      </c>
      <c r="D1930">
        <v>4662.53</v>
      </c>
    </row>
    <row r="1931" spans="1:4" hidden="1">
      <c r="A1931">
        <v>2006</v>
      </c>
      <c r="B1931">
        <v>3</v>
      </c>
      <c r="C1931">
        <v>19</v>
      </c>
      <c r="D1931">
        <v>4662.6000000000004</v>
      </c>
    </row>
    <row r="1932" spans="1:4" hidden="1">
      <c r="A1932">
        <v>2006</v>
      </c>
      <c r="B1932">
        <v>3</v>
      </c>
      <c r="C1932">
        <v>20</v>
      </c>
      <c r="D1932">
        <v>4662.58</v>
      </c>
    </row>
    <row r="1933" spans="1:4" hidden="1">
      <c r="A1933">
        <v>2006</v>
      </c>
      <c r="B1933">
        <v>3</v>
      </c>
      <c r="C1933">
        <v>21</v>
      </c>
      <c r="D1933">
        <v>4662.58</v>
      </c>
    </row>
    <row r="1934" spans="1:4" hidden="1">
      <c r="A1934">
        <v>2006</v>
      </c>
      <c r="B1934">
        <v>3</v>
      </c>
      <c r="C1934">
        <v>22</v>
      </c>
      <c r="D1934">
        <v>4662.58</v>
      </c>
    </row>
    <row r="1935" spans="1:4" hidden="1">
      <c r="A1935">
        <v>2006</v>
      </c>
      <c r="B1935">
        <v>3</v>
      </c>
      <c r="C1935">
        <v>23</v>
      </c>
      <c r="D1935">
        <v>4662.58</v>
      </c>
    </row>
    <row r="1936" spans="1:4" hidden="1">
      <c r="A1936">
        <v>2006</v>
      </c>
      <c r="B1936">
        <v>3</v>
      </c>
      <c r="C1936">
        <v>24</v>
      </c>
      <c r="D1936">
        <v>4662.6000000000004</v>
      </c>
    </row>
    <row r="1937" spans="1:4" hidden="1">
      <c r="A1937">
        <v>2006</v>
      </c>
      <c r="B1937">
        <v>3</v>
      </c>
      <c r="C1937">
        <v>25</v>
      </c>
      <c r="D1937">
        <v>4662.92</v>
      </c>
    </row>
    <row r="1938" spans="1:4" hidden="1">
      <c r="A1938">
        <v>2006</v>
      </c>
      <c r="B1938">
        <v>3</v>
      </c>
      <c r="C1938">
        <v>26</v>
      </c>
      <c r="D1938">
        <v>4663.33</v>
      </c>
    </row>
    <row r="1939" spans="1:4" hidden="1">
      <c r="A1939">
        <v>2006</v>
      </c>
      <c r="B1939">
        <v>3</v>
      </c>
      <c r="C1939">
        <v>27</v>
      </c>
      <c r="D1939">
        <v>4663.25</v>
      </c>
    </row>
    <row r="1940" spans="1:4" hidden="1">
      <c r="A1940">
        <v>2006</v>
      </c>
      <c r="B1940">
        <v>3</v>
      </c>
      <c r="C1940">
        <v>28</v>
      </c>
      <c r="D1940">
        <v>4663.33</v>
      </c>
    </row>
    <row r="1941" spans="1:4" hidden="1">
      <c r="A1941">
        <v>2006</v>
      </c>
      <c r="B1941">
        <v>3</v>
      </c>
      <c r="C1941">
        <v>29</v>
      </c>
      <c r="D1941">
        <v>4663.5200000000004</v>
      </c>
    </row>
    <row r="1942" spans="1:4" hidden="1">
      <c r="A1942">
        <v>2006</v>
      </c>
      <c r="B1942">
        <v>3</v>
      </c>
      <c r="C1942">
        <v>30</v>
      </c>
      <c r="D1942">
        <v>4664.08</v>
      </c>
    </row>
    <row r="1943" spans="1:4" hidden="1">
      <c r="A1943">
        <v>2006</v>
      </c>
      <c r="B1943">
        <v>3</v>
      </c>
      <c r="C1943">
        <v>31</v>
      </c>
      <c r="D1943">
        <v>4663.6000000000004</v>
      </c>
    </row>
    <row r="1944" spans="1:4" hidden="1">
      <c r="A1944">
        <v>2006</v>
      </c>
      <c r="B1944">
        <v>4</v>
      </c>
      <c r="C1944">
        <v>1</v>
      </c>
      <c r="D1944">
        <v>4663.6000000000004</v>
      </c>
    </row>
    <row r="1945" spans="1:4" hidden="1">
      <c r="A1945">
        <v>2006</v>
      </c>
      <c r="B1945">
        <v>4</v>
      </c>
      <c r="C1945">
        <v>2</v>
      </c>
      <c r="D1945">
        <v>4663.33</v>
      </c>
    </row>
    <row r="1946" spans="1:4" hidden="1">
      <c r="A1946">
        <v>2006</v>
      </c>
      <c r="B1946">
        <v>4</v>
      </c>
      <c r="C1946">
        <v>3</v>
      </c>
      <c r="D1946">
        <v>4663.32</v>
      </c>
    </row>
    <row r="1947" spans="1:4" hidden="1">
      <c r="A1947">
        <v>2006</v>
      </c>
      <c r="B1947">
        <v>4</v>
      </c>
      <c r="C1947">
        <v>4</v>
      </c>
      <c r="D1947">
        <v>4663.9799999999996</v>
      </c>
    </row>
    <row r="1948" spans="1:4" hidden="1">
      <c r="A1948">
        <v>2006</v>
      </c>
      <c r="B1948">
        <v>4</v>
      </c>
      <c r="C1948">
        <v>5</v>
      </c>
      <c r="D1948">
        <v>4664.5200000000004</v>
      </c>
    </row>
    <row r="1949" spans="1:4" hidden="1">
      <c r="A1949">
        <v>2006</v>
      </c>
      <c r="B1949">
        <v>4</v>
      </c>
      <c r="C1949">
        <v>6</v>
      </c>
      <c r="D1949">
        <v>4664.08</v>
      </c>
    </row>
    <row r="1950" spans="1:4" hidden="1">
      <c r="A1950">
        <v>2006</v>
      </c>
      <c r="B1950">
        <v>4</v>
      </c>
      <c r="C1950">
        <v>7</v>
      </c>
      <c r="D1950">
        <v>4663.78</v>
      </c>
    </row>
    <row r="1951" spans="1:4" hidden="1">
      <c r="A1951">
        <v>2006</v>
      </c>
      <c r="B1951">
        <v>4</v>
      </c>
      <c r="C1951">
        <v>8</v>
      </c>
      <c r="D1951">
        <v>4663.5200000000004</v>
      </c>
    </row>
    <row r="1952" spans="1:4" hidden="1">
      <c r="A1952">
        <v>2006</v>
      </c>
      <c r="B1952">
        <v>4</v>
      </c>
      <c r="C1952">
        <v>9</v>
      </c>
      <c r="D1952">
        <v>4663.29</v>
      </c>
    </row>
    <row r="1953" spans="1:4" hidden="1">
      <c r="A1953">
        <v>2006</v>
      </c>
      <c r="B1953">
        <v>4</v>
      </c>
      <c r="C1953">
        <v>10</v>
      </c>
      <c r="D1953">
        <v>4663.3500000000004</v>
      </c>
    </row>
    <row r="1954" spans="1:4" hidden="1">
      <c r="A1954">
        <v>2006</v>
      </c>
      <c r="B1954">
        <v>4</v>
      </c>
      <c r="C1954">
        <v>11</v>
      </c>
      <c r="D1954">
        <v>4663.5</v>
      </c>
    </row>
    <row r="1955" spans="1:4" hidden="1">
      <c r="A1955">
        <v>2006</v>
      </c>
      <c r="B1955">
        <v>4</v>
      </c>
      <c r="C1955">
        <v>12</v>
      </c>
      <c r="D1955">
        <v>4663.6000000000004</v>
      </c>
    </row>
    <row r="1956" spans="1:4" hidden="1">
      <c r="A1956">
        <v>2006</v>
      </c>
      <c r="B1956">
        <v>4</v>
      </c>
      <c r="C1956">
        <v>13</v>
      </c>
      <c r="D1956">
        <v>4663.99</v>
      </c>
    </row>
    <row r="1957" spans="1:4" hidden="1">
      <c r="A1957">
        <v>2006</v>
      </c>
      <c r="B1957">
        <v>4</v>
      </c>
      <c r="C1957">
        <v>14</v>
      </c>
      <c r="D1957">
        <v>4664.1000000000004</v>
      </c>
    </row>
    <row r="1958" spans="1:4" hidden="1">
      <c r="A1958">
        <v>2006</v>
      </c>
      <c r="B1958">
        <v>4</v>
      </c>
      <c r="C1958">
        <v>15</v>
      </c>
      <c r="D1958">
        <v>4664.82</v>
      </c>
    </row>
    <row r="1959" spans="1:4" hidden="1">
      <c r="A1959">
        <v>2006</v>
      </c>
      <c r="B1959">
        <v>4</v>
      </c>
      <c r="C1959">
        <v>16</v>
      </c>
      <c r="D1959">
        <v>4665.01</v>
      </c>
    </row>
    <row r="1960" spans="1:4" hidden="1">
      <c r="A1960">
        <v>2006</v>
      </c>
      <c r="B1960">
        <v>4</v>
      </c>
      <c r="C1960">
        <v>17</v>
      </c>
      <c r="D1960">
        <v>4665.1000000000004</v>
      </c>
    </row>
    <row r="1961" spans="1:4" hidden="1">
      <c r="A1961">
        <v>2006</v>
      </c>
      <c r="B1961">
        <v>4</v>
      </c>
      <c r="C1961">
        <v>18</v>
      </c>
      <c r="D1961">
        <v>4665.25</v>
      </c>
    </row>
    <row r="1962" spans="1:4" hidden="1">
      <c r="A1962">
        <v>2006</v>
      </c>
      <c r="B1962">
        <v>4</v>
      </c>
      <c r="C1962">
        <v>19</v>
      </c>
      <c r="D1962">
        <v>4664.83</v>
      </c>
    </row>
    <row r="1963" spans="1:4" hidden="1">
      <c r="A1963">
        <v>2006</v>
      </c>
      <c r="B1963">
        <v>4</v>
      </c>
      <c r="C1963">
        <v>20</v>
      </c>
      <c r="D1963">
        <v>4664.51</v>
      </c>
    </row>
    <row r="1964" spans="1:4" hidden="1">
      <c r="A1964">
        <v>2006</v>
      </c>
      <c r="B1964">
        <v>4</v>
      </c>
      <c r="C1964">
        <v>21</v>
      </c>
      <c r="D1964">
        <v>4664.25</v>
      </c>
    </row>
    <row r="1965" spans="1:4" hidden="1">
      <c r="A1965">
        <v>2006</v>
      </c>
      <c r="B1965">
        <v>4</v>
      </c>
      <c r="C1965">
        <v>22</v>
      </c>
      <c r="D1965">
        <v>4664.08</v>
      </c>
    </row>
    <row r="1966" spans="1:4" hidden="1">
      <c r="A1966">
        <v>2006</v>
      </c>
      <c r="B1966">
        <v>4</v>
      </c>
      <c r="C1966">
        <v>23</v>
      </c>
      <c r="D1966">
        <v>4664.33</v>
      </c>
    </row>
    <row r="1967" spans="1:4" hidden="1">
      <c r="A1967">
        <v>2006</v>
      </c>
      <c r="B1967">
        <v>4</v>
      </c>
      <c r="C1967">
        <v>24</v>
      </c>
      <c r="D1967">
        <v>4664.5200000000004</v>
      </c>
    </row>
    <row r="1968" spans="1:4" hidden="1">
      <c r="A1968">
        <v>2006</v>
      </c>
      <c r="B1968">
        <v>4</v>
      </c>
      <c r="C1968">
        <v>25</v>
      </c>
      <c r="D1968">
        <v>4664.5</v>
      </c>
    </row>
    <row r="1969" spans="1:4" hidden="1">
      <c r="A1969">
        <v>2006</v>
      </c>
      <c r="B1969">
        <v>4</v>
      </c>
      <c r="C1969">
        <v>26</v>
      </c>
      <c r="D1969">
        <v>4664.5200000000004</v>
      </c>
    </row>
    <row r="1970" spans="1:4" hidden="1">
      <c r="A1970">
        <v>2006</v>
      </c>
      <c r="B1970">
        <v>4</v>
      </c>
      <c r="C1970">
        <v>27</v>
      </c>
      <c r="D1970">
        <v>4664.83</v>
      </c>
    </row>
    <row r="1971" spans="1:4" hidden="1">
      <c r="A1971">
        <v>2006</v>
      </c>
      <c r="B1971">
        <v>4</v>
      </c>
      <c r="C1971">
        <v>28</v>
      </c>
      <c r="D1971">
        <v>4665.5200000000004</v>
      </c>
    </row>
    <row r="1972" spans="1:4" hidden="1">
      <c r="A1972">
        <v>2006</v>
      </c>
      <c r="B1972">
        <v>4</v>
      </c>
      <c r="C1972">
        <v>29</v>
      </c>
      <c r="D1972">
        <v>4666.0600000000004</v>
      </c>
    </row>
    <row r="1973" spans="1:4" hidden="1">
      <c r="A1973">
        <v>2006</v>
      </c>
      <c r="B1973">
        <v>4</v>
      </c>
      <c r="C1973">
        <v>30</v>
      </c>
      <c r="D1973">
        <v>4666.08</v>
      </c>
    </row>
    <row r="1974" spans="1:4" hidden="1">
      <c r="A1974">
        <v>2006</v>
      </c>
      <c r="B1974">
        <v>5</v>
      </c>
      <c r="C1974">
        <v>1</v>
      </c>
      <c r="D1974">
        <v>4666.0200000000004</v>
      </c>
    </row>
    <row r="1975" spans="1:4" hidden="1">
      <c r="A1975">
        <v>2006</v>
      </c>
      <c r="B1975">
        <v>5</v>
      </c>
      <c r="C1975">
        <v>2</v>
      </c>
      <c r="D1975">
        <v>4666.08</v>
      </c>
    </row>
    <row r="1976" spans="1:4" hidden="1">
      <c r="A1976">
        <v>2006</v>
      </c>
      <c r="B1976">
        <v>5</v>
      </c>
      <c r="C1976">
        <v>3</v>
      </c>
      <c r="D1976">
        <v>4666.26</v>
      </c>
    </row>
    <row r="1977" spans="1:4" hidden="1">
      <c r="A1977">
        <v>2006</v>
      </c>
      <c r="B1977">
        <v>5</v>
      </c>
      <c r="C1977">
        <v>4</v>
      </c>
      <c r="D1977">
        <v>4666.75</v>
      </c>
    </row>
    <row r="1978" spans="1:4" hidden="1">
      <c r="A1978">
        <v>2006</v>
      </c>
      <c r="B1978">
        <v>5</v>
      </c>
      <c r="C1978">
        <v>5</v>
      </c>
      <c r="D1978">
        <v>4667.3500000000004</v>
      </c>
    </row>
    <row r="1979" spans="1:4" hidden="1">
      <c r="A1979">
        <v>2006</v>
      </c>
      <c r="B1979">
        <v>5</v>
      </c>
      <c r="C1979">
        <v>6</v>
      </c>
      <c r="D1979">
        <v>4668.25</v>
      </c>
    </row>
    <row r="1980" spans="1:4" hidden="1">
      <c r="A1980">
        <v>2006</v>
      </c>
      <c r="B1980">
        <v>5</v>
      </c>
      <c r="C1980">
        <v>7</v>
      </c>
      <c r="D1980">
        <v>4668.8500000000004</v>
      </c>
    </row>
    <row r="1981" spans="1:4" hidden="1">
      <c r="A1981">
        <v>2006</v>
      </c>
      <c r="B1981">
        <v>5</v>
      </c>
      <c r="C1981">
        <v>8</v>
      </c>
      <c r="D1981">
        <v>4669.5</v>
      </c>
    </row>
    <row r="1982" spans="1:4" hidden="1">
      <c r="A1982">
        <v>2006</v>
      </c>
      <c r="B1982">
        <v>5</v>
      </c>
      <c r="C1982">
        <v>9</v>
      </c>
      <c r="D1982">
        <v>4669.84</v>
      </c>
    </row>
    <row r="1983" spans="1:4" hidden="1">
      <c r="A1983">
        <v>2006</v>
      </c>
      <c r="B1983">
        <v>5</v>
      </c>
      <c r="C1983">
        <v>10</v>
      </c>
      <c r="D1983">
        <v>4670.1000000000004</v>
      </c>
    </row>
    <row r="1984" spans="1:4" hidden="1">
      <c r="A1984">
        <v>2006</v>
      </c>
      <c r="B1984">
        <v>5</v>
      </c>
      <c r="C1984">
        <v>11</v>
      </c>
      <c r="D1984">
        <v>4670.33</v>
      </c>
    </row>
    <row r="1985" spans="1:4" hidden="1">
      <c r="A1985">
        <v>2006</v>
      </c>
      <c r="B1985">
        <v>5</v>
      </c>
      <c r="C1985">
        <v>12</v>
      </c>
      <c r="D1985">
        <v>4670.5</v>
      </c>
    </row>
    <row r="1986" spans="1:4" hidden="1">
      <c r="A1986">
        <v>2006</v>
      </c>
      <c r="B1986">
        <v>5</v>
      </c>
      <c r="C1986">
        <v>13</v>
      </c>
      <c r="D1986">
        <v>4670.58</v>
      </c>
    </row>
    <row r="1987" spans="1:4" hidden="1">
      <c r="A1987">
        <v>2006</v>
      </c>
      <c r="B1987">
        <v>5</v>
      </c>
      <c r="C1987">
        <v>14</v>
      </c>
      <c r="D1987">
        <v>4670.83</v>
      </c>
    </row>
    <row r="1988" spans="1:4" hidden="1">
      <c r="A1988">
        <v>2006</v>
      </c>
      <c r="B1988">
        <v>5</v>
      </c>
      <c r="C1988">
        <v>15</v>
      </c>
      <c r="D1988">
        <v>4670.92</v>
      </c>
    </row>
    <row r="1989" spans="1:4" hidden="1">
      <c r="A1989">
        <v>2006</v>
      </c>
      <c r="B1989">
        <v>5</v>
      </c>
      <c r="C1989">
        <v>16</v>
      </c>
      <c r="D1989">
        <v>4670.83</v>
      </c>
    </row>
    <row r="1990" spans="1:4" hidden="1">
      <c r="A1990">
        <v>2006</v>
      </c>
      <c r="B1990">
        <v>5</v>
      </c>
      <c r="C1990">
        <v>17</v>
      </c>
      <c r="D1990">
        <v>4671.0200000000004</v>
      </c>
    </row>
    <row r="1991" spans="1:4" hidden="1">
      <c r="A1991">
        <v>2006</v>
      </c>
      <c r="B1991">
        <v>5</v>
      </c>
      <c r="C1991">
        <v>18</v>
      </c>
      <c r="D1991">
        <v>4671.75</v>
      </c>
    </row>
    <row r="1992" spans="1:4" hidden="1">
      <c r="A1992">
        <v>2006</v>
      </c>
      <c r="B1992">
        <v>5</v>
      </c>
      <c r="C1992">
        <v>19</v>
      </c>
      <c r="D1992">
        <v>4672.01</v>
      </c>
    </row>
    <row r="1993" spans="1:4" hidden="1">
      <c r="A1993">
        <v>2006</v>
      </c>
      <c r="B1993">
        <v>5</v>
      </c>
      <c r="C1993">
        <v>20</v>
      </c>
      <c r="D1993">
        <v>4672.08</v>
      </c>
    </row>
    <row r="1994" spans="1:4" hidden="1">
      <c r="A1994">
        <v>2006</v>
      </c>
      <c r="B1994">
        <v>5</v>
      </c>
      <c r="C1994">
        <v>21</v>
      </c>
      <c r="D1994">
        <v>4672.08</v>
      </c>
    </row>
    <row r="1995" spans="1:4" hidden="1">
      <c r="A1995">
        <v>2006</v>
      </c>
      <c r="B1995">
        <v>5</v>
      </c>
      <c r="C1995">
        <v>22</v>
      </c>
      <c r="D1995">
        <v>4672</v>
      </c>
    </row>
    <row r="1996" spans="1:4" hidden="1">
      <c r="A1996">
        <v>2006</v>
      </c>
      <c r="B1996">
        <v>5</v>
      </c>
      <c r="C1996">
        <v>23</v>
      </c>
      <c r="D1996">
        <v>4672.0200000000004</v>
      </c>
    </row>
    <row r="1997" spans="1:4" hidden="1">
      <c r="A1997">
        <v>2006</v>
      </c>
      <c r="B1997">
        <v>5</v>
      </c>
      <c r="C1997">
        <v>24</v>
      </c>
      <c r="D1997">
        <v>4672.08</v>
      </c>
    </row>
    <row r="1998" spans="1:4" hidden="1">
      <c r="A1998">
        <v>2006</v>
      </c>
      <c r="B1998">
        <v>5</v>
      </c>
      <c r="C1998">
        <v>25</v>
      </c>
      <c r="D1998">
        <v>4672.08</v>
      </c>
    </row>
    <row r="1999" spans="1:4" hidden="1">
      <c r="A1999">
        <v>2006</v>
      </c>
      <c r="B1999">
        <v>5</v>
      </c>
      <c r="C1999">
        <v>26</v>
      </c>
      <c r="D1999">
        <v>4672.0200000000004</v>
      </c>
    </row>
    <row r="2000" spans="1:4" hidden="1">
      <c r="A2000">
        <v>2006</v>
      </c>
      <c r="B2000">
        <v>5</v>
      </c>
      <c r="C2000">
        <v>27</v>
      </c>
      <c r="D2000">
        <v>4672.01</v>
      </c>
    </row>
    <row r="2001" spans="1:4" hidden="1">
      <c r="A2001">
        <v>2006</v>
      </c>
      <c r="B2001">
        <v>5</v>
      </c>
      <c r="C2001">
        <v>28</v>
      </c>
      <c r="D2001">
        <v>4672.07</v>
      </c>
    </row>
    <row r="2002" spans="1:4" hidden="1">
      <c r="A2002">
        <v>2006</v>
      </c>
      <c r="B2002">
        <v>5</v>
      </c>
      <c r="C2002">
        <v>29</v>
      </c>
      <c r="D2002">
        <v>4672.03</v>
      </c>
    </row>
    <row r="2003" spans="1:4" hidden="1">
      <c r="A2003">
        <v>2006</v>
      </c>
      <c r="B2003">
        <v>5</v>
      </c>
      <c r="C2003">
        <v>30</v>
      </c>
      <c r="D2003">
        <v>4672.1000000000004</v>
      </c>
    </row>
    <row r="2004" spans="1:4" hidden="1">
      <c r="A2004">
        <v>2006</v>
      </c>
      <c r="B2004">
        <v>5</v>
      </c>
      <c r="C2004">
        <v>31</v>
      </c>
      <c r="D2004">
        <v>4672.33</v>
      </c>
    </row>
    <row r="2005" spans="1:4" hidden="1">
      <c r="A2005">
        <v>2006</v>
      </c>
      <c r="B2005">
        <v>6</v>
      </c>
      <c r="C2005">
        <v>1</v>
      </c>
      <c r="D2005">
        <v>4672.5</v>
      </c>
    </row>
    <row r="2006" spans="1:4" hidden="1">
      <c r="A2006">
        <v>2006</v>
      </c>
      <c r="B2006">
        <v>6</v>
      </c>
      <c r="C2006">
        <v>2</v>
      </c>
      <c r="D2006">
        <v>4672.3500000000004</v>
      </c>
    </row>
    <row r="2007" spans="1:4" hidden="1">
      <c r="A2007">
        <v>2006</v>
      </c>
      <c r="B2007">
        <v>6</v>
      </c>
      <c r="C2007">
        <v>3</v>
      </c>
      <c r="D2007">
        <v>4672.33</v>
      </c>
    </row>
    <row r="2008" spans="1:4" hidden="1">
      <c r="A2008">
        <v>2006</v>
      </c>
      <c r="B2008">
        <v>6</v>
      </c>
      <c r="C2008">
        <v>4</v>
      </c>
      <c r="D2008">
        <v>4672.26</v>
      </c>
    </row>
    <row r="2009" spans="1:4" hidden="1">
      <c r="A2009">
        <v>2006</v>
      </c>
      <c r="B2009">
        <v>6</v>
      </c>
      <c r="C2009">
        <v>5</v>
      </c>
      <c r="D2009">
        <v>4672.1000000000004</v>
      </c>
    </row>
    <row r="2010" spans="1:4" hidden="1">
      <c r="A2010">
        <v>2006</v>
      </c>
      <c r="B2010">
        <v>6</v>
      </c>
      <c r="C2010">
        <v>6</v>
      </c>
      <c r="D2010">
        <v>4672.25</v>
      </c>
    </row>
    <row r="2011" spans="1:4" hidden="1">
      <c r="A2011">
        <v>2006</v>
      </c>
      <c r="B2011">
        <v>6</v>
      </c>
      <c r="C2011">
        <v>7</v>
      </c>
      <c r="D2011">
        <v>4672.5200000000004</v>
      </c>
    </row>
    <row r="2012" spans="1:4" hidden="1">
      <c r="A2012">
        <v>2006</v>
      </c>
      <c r="B2012">
        <v>6</v>
      </c>
      <c r="C2012">
        <v>8</v>
      </c>
      <c r="D2012">
        <v>4672.5200000000004</v>
      </c>
    </row>
    <row r="2013" spans="1:4" hidden="1">
      <c r="A2013">
        <v>2006</v>
      </c>
      <c r="B2013">
        <v>6</v>
      </c>
      <c r="C2013">
        <v>9</v>
      </c>
      <c r="D2013">
        <v>4672.3500000000004</v>
      </c>
    </row>
    <row r="2014" spans="1:4" hidden="1">
      <c r="A2014">
        <v>2006</v>
      </c>
      <c r="B2014">
        <v>6</v>
      </c>
      <c r="C2014">
        <v>10</v>
      </c>
      <c r="D2014">
        <v>4672.3500000000004</v>
      </c>
    </row>
    <row r="2015" spans="1:4" hidden="1">
      <c r="A2015">
        <v>2006</v>
      </c>
      <c r="B2015">
        <v>6</v>
      </c>
      <c r="C2015">
        <v>11</v>
      </c>
      <c r="D2015">
        <v>4672.33</v>
      </c>
    </row>
    <row r="2016" spans="1:4" hidden="1">
      <c r="A2016">
        <v>2006</v>
      </c>
      <c r="B2016">
        <v>6</v>
      </c>
      <c r="C2016">
        <v>12</v>
      </c>
      <c r="D2016">
        <v>4672.2700000000004</v>
      </c>
    </row>
    <row r="2017" spans="1:4" hidden="1">
      <c r="A2017">
        <v>2006</v>
      </c>
      <c r="B2017">
        <v>6</v>
      </c>
      <c r="C2017">
        <v>13</v>
      </c>
      <c r="D2017">
        <v>4672.32</v>
      </c>
    </row>
    <row r="2018" spans="1:4" hidden="1">
      <c r="A2018">
        <v>2006</v>
      </c>
      <c r="B2018">
        <v>6</v>
      </c>
      <c r="C2018">
        <v>14</v>
      </c>
      <c r="D2018">
        <v>4672.3500000000004</v>
      </c>
    </row>
    <row r="2019" spans="1:4" hidden="1">
      <c r="A2019">
        <v>2006</v>
      </c>
      <c r="B2019">
        <v>6</v>
      </c>
      <c r="C2019">
        <v>15</v>
      </c>
      <c r="D2019">
        <v>4672.3500000000004</v>
      </c>
    </row>
    <row r="2020" spans="1:4" hidden="1">
      <c r="A2020">
        <v>2006</v>
      </c>
      <c r="B2020">
        <v>6</v>
      </c>
      <c r="C2020">
        <v>16</v>
      </c>
      <c r="D2020">
        <v>4672.33</v>
      </c>
    </row>
    <row r="2021" spans="1:4" hidden="1">
      <c r="A2021">
        <v>2006</v>
      </c>
      <c r="B2021">
        <v>6</v>
      </c>
      <c r="C2021">
        <v>17</v>
      </c>
      <c r="D2021">
        <v>4672.2700000000004</v>
      </c>
    </row>
    <row r="2022" spans="1:4" hidden="1">
      <c r="A2022">
        <v>2006</v>
      </c>
      <c r="B2022">
        <v>6</v>
      </c>
      <c r="C2022">
        <v>18</v>
      </c>
      <c r="D2022">
        <v>4672.1000000000004</v>
      </c>
    </row>
    <row r="2023" spans="1:4" hidden="1">
      <c r="A2023">
        <v>2006</v>
      </c>
      <c r="B2023">
        <v>6</v>
      </c>
      <c r="C2023">
        <v>19</v>
      </c>
      <c r="D2023">
        <v>4672.08</v>
      </c>
    </row>
    <row r="2024" spans="1:4" hidden="1">
      <c r="A2024">
        <v>2006</v>
      </c>
      <c r="B2024">
        <v>6</v>
      </c>
      <c r="C2024">
        <v>20</v>
      </c>
      <c r="D2024">
        <v>4672.0200000000004</v>
      </c>
    </row>
    <row r="2025" spans="1:4" hidden="1">
      <c r="A2025">
        <v>2006</v>
      </c>
      <c r="B2025">
        <v>6</v>
      </c>
      <c r="C2025">
        <v>21</v>
      </c>
      <c r="D2025">
        <v>4671.8599999999997</v>
      </c>
    </row>
    <row r="2026" spans="1:4" hidden="1">
      <c r="A2026">
        <v>2006</v>
      </c>
      <c r="B2026">
        <v>6</v>
      </c>
      <c r="C2026">
        <v>22</v>
      </c>
      <c r="D2026">
        <v>4671.7700000000004</v>
      </c>
    </row>
    <row r="2027" spans="1:4" hidden="1">
      <c r="A2027">
        <v>2006</v>
      </c>
      <c r="B2027">
        <v>6</v>
      </c>
      <c r="C2027">
        <v>23</v>
      </c>
      <c r="D2027">
        <v>4671.6000000000004</v>
      </c>
    </row>
    <row r="2028" spans="1:4" hidden="1">
      <c r="A2028">
        <v>2006</v>
      </c>
      <c r="B2028">
        <v>6</v>
      </c>
      <c r="C2028">
        <v>24</v>
      </c>
      <c r="D2028">
        <v>4671.5</v>
      </c>
    </row>
    <row r="2029" spans="1:4" hidden="1">
      <c r="A2029">
        <v>2006</v>
      </c>
      <c r="B2029">
        <v>6</v>
      </c>
      <c r="C2029">
        <v>25</v>
      </c>
      <c r="D2029">
        <v>4671.2700000000004</v>
      </c>
    </row>
    <row r="2030" spans="1:4" hidden="1">
      <c r="A2030">
        <v>2006</v>
      </c>
      <c r="B2030">
        <v>6</v>
      </c>
      <c r="C2030">
        <v>26</v>
      </c>
      <c r="D2030">
        <v>4671.0200000000004</v>
      </c>
    </row>
    <row r="2031" spans="1:4" hidden="1">
      <c r="A2031">
        <v>2006</v>
      </c>
      <c r="B2031">
        <v>6</v>
      </c>
      <c r="C2031">
        <v>27</v>
      </c>
      <c r="D2031">
        <v>4670.83</v>
      </c>
    </row>
    <row r="2032" spans="1:4" hidden="1">
      <c r="A2032">
        <v>2006</v>
      </c>
      <c r="B2032">
        <v>6</v>
      </c>
      <c r="C2032">
        <v>28</v>
      </c>
      <c r="D2032">
        <v>4670.58</v>
      </c>
    </row>
    <row r="2033" spans="1:4" hidden="1">
      <c r="A2033">
        <v>2006</v>
      </c>
      <c r="B2033">
        <v>6</v>
      </c>
      <c r="C2033">
        <v>29</v>
      </c>
      <c r="D2033">
        <v>4670.33</v>
      </c>
    </row>
    <row r="2034" spans="1:4" hidden="1">
      <c r="A2034">
        <v>2006</v>
      </c>
      <c r="B2034">
        <v>6</v>
      </c>
      <c r="C2034">
        <v>30</v>
      </c>
      <c r="D2034">
        <v>4670.1000000000004</v>
      </c>
    </row>
    <row r="2035" spans="1:4" hidden="1">
      <c r="A2035">
        <v>2006</v>
      </c>
      <c r="B2035">
        <v>7</v>
      </c>
      <c r="C2035">
        <v>1</v>
      </c>
      <c r="D2035">
        <v>4669.8500000000004</v>
      </c>
    </row>
    <row r="2036" spans="1:4" hidden="1">
      <c r="A2036">
        <v>2006</v>
      </c>
      <c r="B2036">
        <v>7</v>
      </c>
      <c r="C2036">
        <v>2</v>
      </c>
      <c r="D2036">
        <v>4669.6000000000004</v>
      </c>
    </row>
    <row r="2037" spans="1:4" hidden="1">
      <c r="A2037">
        <v>2006</v>
      </c>
      <c r="B2037">
        <v>7</v>
      </c>
      <c r="C2037">
        <v>3</v>
      </c>
      <c r="D2037">
        <v>4669.47</v>
      </c>
    </row>
    <row r="2038" spans="1:4" hidden="1">
      <c r="A2038">
        <v>2006</v>
      </c>
      <c r="B2038">
        <v>7</v>
      </c>
      <c r="C2038">
        <v>4</v>
      </c>
      <c r="D2038">
        <v>4669.25</v>
      </c>
    </row>
    <row r="2039" spans="1:4" hidden="1">
      <c r="A2039">
        <v>2006</v>
      </c>
      <c r="B2039">
        <v>7</v>
      </c>
      <c r="C2039">
        <v>5</v>
      </c>
      <c r="D2039">
        <v>4669.0200000000004</v>
      </c>
    </row>
    <row r="2040" spans="1:4" hidden="1">
      <c r="A2040">
        <v>2006</v>
      </c>
      <c r="B2040">
        <v>7</v>
      </c>
      <c r="C2040">
        <v>6</v>
      </c>
      <c r="D2040">
        <v>4668.78</v>
      </c>
    </row>
    <row r="2041" spans="1:4" hidden="1">
      <c r="A2041">
        <v>2006</v>
      </c>
      <c r="B2041">
        <v>7</v>
      </c>
      <c r="C2041">
        <v>7</v>
      </c>
      <c r="D2041">
        <v>4668.53</v>
      </c>
    </row>
    <row r="2042" spans="1:4" hidden="1">
      <c r="A2042">
        <v>2006</v>
      </c>
      <c r="B2042">
        <v>7</v>
      </c>
      <c r="C2042">
        <v>8</v>
      </c>
      <c r="D2042">
        <v>4668.28</v>
      </c>
    </row>
    <row r="2043" spans="1:4" hidden="1">
      <c r="A2043">
        <v>2006</v>
      </c>
      <c r="B2043">
        <v>7</v>
      </c>
      <c r="C2043">
        <v>9</v>
      </c>
      <c r="D2043">
        <v>4668.0200000000004</v>
      </c>
    </row>
    <row r="2044" spans="1:4" hidden="1">
      <c r="A2044">
        <v>2006</v>
      </c>
      <c r="B2044">
        <v>7</v>
      </c>
      <c r="C2044">
        <v>10</v>
      </c>
      <c r="D2044">
        <v>4667.7700000000004</v>
      </c>
    </row>
    <row r="2045" spans="1:4" hidden="1">
      <c r="A2045">
        <v>2006</v>
      </c>
      <c r="B2045">
        <v>7</v>
      </c>
      <c r="C2045">
        <v>11</v>
      </c>
      <c r="D2045">
        <v>4667.5200000000004</v>
      </c>
    </row>
    <row r="2046" spans="1:4" hidden="1">
      <c r="A2046">
        <v>2006</v>
      </c>
      <c r="B2046">
        <v>7</v>
      </c>
      <c r="C2046">
        <v>12</v>
      </c>
      <c r="D2046">
        <v>4667.26</v>
      </c>
    </row>
    <row r="2047" spans="1:4" hidden="1">
      <c r="A2047">
        <v>2006</v>
      </c>
      <c r="B2047">
        <v>7</v>
      </c>
      <c r="C2047">
        <v>13</v>
      </c>
      <c r="D2047">
        <v>4667</v>
      </c>
    </row>
    <row r="2048" spans="1:4" hidden="1">
      <c r="A2048">
        <v>2006</v>
      </c>
      <c r="B2048">
        <v>7</v>
      </c>
      <c r="C2048">
        <v>14</v>
      </c>
      <c r="D2048">
        <v>4666.79</v>
      </c>
    </row>
    <row r="2049" spans="1:4" hidden="1">
      <c r="A2049">
        <v>2006</v>
      </c>
      <c r="B2049">
        <v>7</v>
      </c>
      <c r="C2049">
        <v>15</v>
      </c>
      <c r="D2049">
        <v>4666.5</v>
      </c>
    </row>
    <row r="2050" spans="1:4" hidden="1">
      <c r="A2050">
        <v>2006</v>
      </c>
      <c r="B2050">
        <v>7</v>
      </c>
      <c r="C2050">
        <v>16</v>
      </c>
      <c r="D2050">
        <v>4666.24</v>
      </c>
    </row>
    <row r="2051" spans="1:4" hidden="1">
      <c r="A2051">
        <v>2006</v>
      </c>
      <c r="B2051">
        <v>7</v>
      </c>
      <c r="C2051">
        <v>17</v>
      </c>
      <c r="D2051">
        <v>4666.01</v>
      </c>
    </row>
    <row r="2052" spans="1:4" hidden="1">
      <c r="A2052">
        <v>2006</v>
      </c>
      <c r="B2052">
        <v>7</v>
      </c>
      <c r="C2052">
        <v>18</v>
      </c>
      <c r="D2052">
        <v>4665.7700000000004</v>
      </c>
    </row>
    <row r="2053" spans="1:4" hidden="1">
      <c r="A2053">
        <v>2006</v>
      </c>
      <c r="B2053">
        <v>7</v>
      </c>
      <c r="C2053">
        <v>19</v>
      </c>
      <c r="D2053">
        <v>4665.6000000000004</v>
      </c>
    </row>
    <row r="2054" spans="1:4" hidden="1">
      <c r="A2054">
        <v>2006</v>
      </c>
      <c r="B2054">
        <v>7</v>
      </c>
      <c r="C2054">
        <v>20</v>
      </c>
      <c r="D2054">
        <v>4665.5</v>
      </c>
    </row>
    <row r="2055" spans="1:4" hidden="1">
      <c r="A2055">
        <v>2006</v>
      </c>
      <c r="B2055">
        <v>7</v>
      </c>
      <c r="C2055">
        <v>21</v>
      </c>
      <c r="D2055">
        <v>4665.33</v>
      </c>
    </row>
    <row r="2056" spans="1:4" hidden="1">
      <c r="A2056">
        <v>2006</v>
      </c>
      <c r="B2056">
        <v>7</v>
      </c>
      <c r="C2056">
        <v>22</v>
      </c>
      <c r="D2056">
        <v>4665.25</v>
      </c>
    </row>
    <row r="2057" spans="1:4" hidden="1">
      <c r="A2057">
        <v>2006</v>
      </c>
      <c r="B2057">
        <v>7</v>
      </c>
      <c r="C2057">
        <v>23</v>
      </c>
      <c r="D2057">
        <v>4665.01</v>
      </c>
    </row>
    <row r="2058" spans="1:4" hidden="1">
      <c r="A2058">
        <v>2006</v>
      </c>
      <c r="B2058">
        <v>7</v>
      </c>
      <c r="C2058">
        <v>24</v>
      </c>
      <c r="D2058">
        <v>4664.8100000000004</v>
      </c>
    </row>
    <row r="2059" spans="1:4" hidden="1">
      <c r="A2059">
        <v>2006</v>
      </c>
      <c r="B2059">
        <v>7</v>
      </c>
      <c r="C2059">
        <v>25</v>
      </c>
      <c r="D2059">
        <v>4664.6000000000004</v>
      </c>
    </row>
    <row r="2060" spans="1:4" hidden="1">
      <c r="A2060">
        <v>2006</v>
      </c>
      <c r="B2060">
        <v>7</v>
      </c>
      <c r="C2060">
        <v>26</v>
      </c>
      <c r="D2060">
        <v>4664.51</v>
      </c>
    </row>
    <row r="2061" spans="1:4" hidden="1">
      <c r="A2061">
        <v>2006</v>
      </c>
      <c r="B2061">
        <v>7</v>
      </c>
      <c r="C2061">
        <v>27</v>
      </c>
      <c r="D2061">
        <v>4664.2700000000004</v>
      </c>
    </row>
    <row r="2062" spans="1:4" hidden="1">
      <c r="A2062">
        <v>2006</v>
      </c>
      <c r="B2062">
        <v>7</v>
      </c>
      <c r="C2062">
        <v>28</v>
      </c>
      <c r="D2062">
        <v>4664.1000000000004</v>
      </c>
    </row>
    <row r="2063" spans="1:4" hidden="1">
      <c r="A2063">
        <v>2006</v>
      </c>
      <c r="B2063">
        <v>7</v>
      </c>
      <c r="C2063">
        <v>29</v>
      </c>
      <c r="D2063">
        <v>4663.83</v>
      </c>
    </row>
    <row r="2064" spans="1:4" hidden="1">
      <c r="A2064">
        <v>2006</v>
      </c>
      <c r="B2064">
        <v>7</v>
      </c>
      <c r="C2064">
        <v>30</v>
      </c>
      <c r="D2064">
        <v>4663.58</v>
      </c>
    </row>
    <row r="2065" spans="1:4" hidden="1">
      <c r="A2065">
        <v>2006</v>
      </c>
      <c r="B2065">
        <v>7</v>
      </c>
      <c r="C2065">
        <v>31</v>
      </c>
      <c r="D2065">
        <v>4663.33</v>
      </c>
    </row>
    <row r="2066" spans="1:4" hidden="1">
      <c r="A2066">
        <v>2006</v>
      </c>
      <c r="B2066">
        <v>8</v>
      </c>
      <c r="C2066">
        <v>1</v>
      </c>
      <c r="D2066">
        <v>4663.2700000000004</v>
      </c>
    </row>
    <row r="2067" spans="1:4" hidden="1">
      <c r="A2067">
        <v>2006</v>
      </c>
      <c r="B2067">
        <v>8</v>
      </c>
      <c r="C2067">
        <v>2</v>
      </c>
      <c r="D2067">
        <v>4663.08</v>
      </c>
    </row>
    <row r="2068" spans="1:4" hidden="1">
      <c r="A2068">
        <v>2006</v>
      </c>
      <c r="B2068">
        <v>8</v>
      </c>
      <c r="C2068">
        <v>3</v>
      </c>
      <c r="D2068">
        <v>4662.87</v>
      </c>
    </row>
    <row r="2069" spans="1:4" hidden="1">
      <c r="A2069">
        <v>2006</v>
      </c>
      <c r="B2069">
        <v>8</v>
      </c>
      <c r="C2069">
        <v>4</v>
      </c>
      <c r="D2069">
        <v>4662.76</v>
      </c>
    </row>
    <row r="2070" spans="1:4" hidden="1">
      <c r="A2070">
        <v>2006</v>
      </c>
      <c r="B2070">
        <v>8</v>
      </c>
      <c r="C2070">
        <v>5</v>
      </c>
      <c r="D2070">
        <v>4662.53</v>
      </c>
    </row>
    <row r="2071" spans="1:4" hidden="1">
      <c r="A2071">
        <v>2006</v>
      </c>
      <c r="B2071">
        <v>8</v>
      </c>
      <c r="C2071">
        <v>6</v>
      </c>
      <c r="D2071">
        <v>4662.33</v>
      </c>
    </row>
    <row r="2072" spans="1:4" hidden="1">
      <c r="A2072">
        <v>2006</v>
      </c>
      <c r="B2072">
        <v>8</v>
      </c>
      <c r="C2072">
        <v>7</v>
      </c>
      <c r="D2072">
        <v>4662.1000000000004</v>
      </c>
    </row>
    <row r="2073" spans="1:4" hidden="1">
      <c r="A2073">
        <v>2006</v>
      </c>
      <c r="B2073">
        <v>8</v>
      </c>
      <c r="C2073">
        <v>8</v>
      </c>
      <c r="D2073">
        <v>4661.87</v>
      </c>
    </row>
    <row r="2074" spans="1:4" hidden="1">
      <c r="A2074">
        <v>2006</v>
      </c>
      <c r="B2074">
        <v>8</v>
      </c>
      <c r="C2074">
        <v>9</v>
      </c>
      <c r="D2074">
        <v>4661.75</v>
      </c>
    </row>
    <row r="2075" spans="1:4" hidden="1">
      <c r="A2075">
        <v>2006</v>
      </c>
      <c r="B2075">
        <v>8</v>
      </c>
      <c r="C2075">
        <v>10</v>
      </c>
      <c r="D2075">
        <v>4661.5200000000004</v>
      </c>
    </row>
    <row r="2076" spans="1:4" hidden="1">
      <c r="A2076">
        <v>2006</v>
      </c>
      <c r="B2076">
        <v>8</v>
      </c>
      <c r="C2076">
        <v>11</v>
      </c>
      <c r="D2076">
        <v>4661.25</v>
      </c>
    </row>
    <row r="2077" spans="1:4" hidden="1">
      <c r="A2077">
        <v>2006</v>
      </c>
      <c r="B2077">
        <v>8</v>
      </c>
      <c r="C2077">
        <v>12</v>
      </c>
      <c r="D2077">
        <v>4661</v>
      </c>
    </row>
    <row r="2078" spans="1:4" hidden="1">
      <c r="A2078">
        <v>2006</v>
      </c>
      <c r="B2078">
        <v>8</v>
      </c>
      <c r="C2078">
        <v>13</v>
      </c>
      <c r="D2078">
        <v>4660.6000000000004</v>
      </c>
    </row>
    <row r="2079" spans="1:4" hidden="1">
      <c r="A2079">
        <v>2006</v>
      </c>
      <c r="B2079">
        <v>8</v>
      </c>
      <c r="C2079">
        <v>14</v>
      </c>
      <c r="D2079">
        <v>4660.3500000000004</v>
      </c>
    </row>
    <row r="2080" spans="1:4" hidden="1">
      <c r="A2080">
        <v>2006</v>
      </c>
      <c r="B2080">
        <v>8</v>
      </c>
      <c r="C2080">
        <v>15</v>
      </c>
      <c r="D2080">
        <v>4660.1400000000003</v>
      </c>
    </row>
    <row r="2081" spans="1:4" hidden="1">
      <c r="A2081">
        <v>2006</v>
      </c>
      <c r="B2081">
        <v>8</v>
      </c>
      <c r="C2081">
        <v>16</v>
      </c>
      <c r="D2081">
        <v>4659.83</v>
      </c>
    </row>
    <row r="2082" spans="1:4" hidden="1">
      <c r="A2082">
        <v>2006</v>
      </c>
      <c r="B2082">
        <v>8</v>
      </c>
      <c r="C2082">
        <v>17</v>
      </c>
      <c r="D2082">
        <v>4659.53</v>
      </c>
    </row>
    <row r="2083" spans="1:4" hidden="1">
      <c r="A2083">
        <v>2006</v>
      </c>
      <c r="B2083">
        <v>8</v>
      </c>
      <c r="C2083">
        <v>18</v>
      </c>
      <c r="D2083">
        <v>4659.2700000000004</v>
      </c>
    </row>
    <row r="2084" spans="1:4" hidden="1">
      <c r="A2084">
        <v>2006</v>
      </c>
      <c r="B2084">
        <v>8</v>
      </c>
      <c r="C2084">
        <v>19</v>
      </c>
      <c r="D2084">
        <v>4659</v>
      </c>
    </row>
    <row r="2085" spans="1:4" hidden="1">
      <c r="A2085">
        <v>2006</v>
      </c>
      <c r="B2085">
        <v>8</v>
      </c>
      <c r="C2085">
        <v>20</v>
      </c>
      <c r="D2085">
        <v>4658.6000000000004</v>
      </c>
    </row>
    <row r="2086" spans="1:4" hidden="1">
      <c r="A2086">
        <v>2006</v>
      </c>
      <c r="B2086">
        <v>8</v>
      </c>
      <c r="C2086">
        <v>21</v>
      </c>
      <c r="D2086">
        <v>4658.33</v>
      </c>
    </row>
    <row r="2087" spans="1:4" hidden="1">
      <c r="A2087">
        <v>2006</v>
      </c>
      <c r="B2087">
        <v>8</v>
      </c>
      <c r="C2087">
        <v>22</v>
      </c>
      <c r="D2087">
        <v>4658.03</v>
      </c>
    </row>
    <row r="2088" spans="1:4" hidden="1">
      <c r="A2088">
        <v>2006</v>
      </c>
      <c r="B2088">
        <v>8</v>
      </c>
      <c r="C2088">
        <v>23</v>
      </c>
      <c r="D2088">
        <v>4657.83</v>
      </c>
    </row>
    <row r="2089" spans="1:4" hidden="1">
      <c r="A2089">
        <v>2006</v>
      </c>
      <c r="B2089">
        <v>8</v>
      </c>
      <c r="C2089">
        <v>24</v>
      </c>
      <c r="D2089">
        <v>4657.58</v>
      </c>
    </row>
    <row r="2090" spans="1:4" hidden="1">
      <c r="A2090">
        <v>2006</v>
      </c>
      <c r="B2090">
        <v>8</v>
      </c>
      <c r="C2090">
        <v>25</v>
      </c>
      <c r="D2090">
        <v>4657.3500000000004</v>
      </c>
    </row>
    <row r="2091" spans="1:4" hidden="1">
      <c r="A2091">
        <v>2006</v>
      </c>
      <c r="B2091">
        <v>8</v>
      </c>
      <c r="C2091">
        <v>26</v>
      </c>
      <c r="D2091">
        <v>4657.26</v>
      </c>
    </row>
    <row r="2092" spans="1:4" hidden="1">
      <c r="A2092">
        <v>2006</v>
      </c>
      <c r="B2092">
        <v>8</v>
      </c>
      <c r="C2092">
        <v>27</v>
      </c>
      <c r="D2092">
        <v>4657.03</v>
      </c>
    </row>
    <row r="2093" spans="1:4" hidden="1">
      <c r="A2093">
        <v>2006</v>
      </c>
      <c r="B2093">
        <v>8</v>
      </c>
      <c r="C2093">
        <v>28</v>
      </c>
      <c r="D2093">
        <v>4656.8500000000004</v>
      </c>
    </row>
    <row r="2094" spans="1:4" hidden="1">
      <c r="A2094">
        <v>2006</v>
      </c>
      <c r="B2094">
        <v>8</v>
      </c>
      <c r="C2094">
        <v>29</v>
      </c>
      <c r="D2094">
        <v>4656.76</v>
      </c>
    </row>
    <row r="2095" spans="1:4" hidden="1">
      <c r="A2095">
        <v>2006</v>
      </c>
      <c r="B2095">
        <v>8</v>
      </c>
      <c r="C2095">
        <v>30</v>
      </c>
      <c r="D2095">
        <v>4656.58</v>
      </c>
    </row>
    <row r="2096" spans="1:4" hidden="1">
      <c r="A2096">
        <v>2006</v>
      </c>
      <c r="B2096">
        <v>8</v>
      </c>
      <c r="C2096">
        <v>31</v>
      </c>
      <c r="D2096">
        <v>4656.5</v>
      </c>
    </row>
    <row r="2097" spans="1:4" hidden="1">
      <c r="A2097">
        <v>2006</v>
      </c>
      <c r="B2097">
        <v>9</v>
      </c>
      <c r="C2097">
        <v>1</v>
      </c>
      <c r="D2097">
        <v>4656.33</v>
      </c>
    </row>
    <row r="2098" spans="1:4" hidden="1">
      <c r="A2098">
        <v>2006</v>
      </c>
      <c r="B2098">
        <v>9</v>
      </c>
      <c r="C2098">
        <v>2</v>
      </c>
      <c r="D2098">
        <v>4656.25</v>
      </c>
    </row>
    <row r="2099" spans="1:4" hidden="1">
      <c r="A2099">
        <v>2006</v>
      </c>
      <c r="B2099">
        <v>9</v>
      </c>
      <c r="C2099">
        <v>3</v>
      </c>
      <c r="D2099">
        <v>4656.08</v>
      </c>
    </row>
    <row r="2100" spans="1:4" hidden="1">
      <c r="A2100">
        <v>2006</v>
      </c>
      <c r="B2100">
        <v>9</v>
      </c>
      <c r="C2100">
        <v>4</v>
      </c>
      <c r="D2100">
        <v>4656.0200000000004</v>
      </c>
    </row>
    <row r="2101" spans="1:4" hidden="1">
      <c r="A2101">
        <v>2006</v>
      </c>
      <c r="B2101">
        <v>9</v>
      </c>
      <c r="C2101">
        <v>5</v>
      </c>
      <c r="D2101">
        <v>4655.8500000000004</v>
      </c>
    </row>
    <row r="2102" spans="1:4" hidden="1">
      <c r="A2102">
        <v>2006</v>
      </c>
      <c r="B2102">
        <v>9</v>
      </c>
      <c r="C2102">
        <v>6</v>
      </c>
      <c r="D2102">
        <v>4655.8500000000004</v>
      </c>
    </row>
    <row r="2103" spans="1:4" hidden="1">
      <c r="A2103">
        <v>2006</v>
      </c>
      <c r="B2103">
        <v>9</v>
      </c>
      <c r="C2103">
        <v>7</v>
      </c>
      <c r="D2103">
        <v>4655.8500000000004</v>
      </c>
    </row>
    <row r="2104" spans="1:4" hidden="1">
      <c r="A2104">
        <v>2006</v>
      </c>
      <c r="B2104">
        <v>9</v>
      </c>
      <c r="C2104">
        <v>8</v>
      </c>
      <c r="D2104">
        <v>4656.01</v>
      </c>
    </row>
    <row r="2105" spans="1:4" hidden="1">
      <c r="A2105">
        <v>2006</v>
      </c>
      <c r="B2105">
        <v>9</v>
      </c>
      <c r="C2105">
        <v>9</v>
      </c>
      <c r="D2105">
        <v>4656.08</v>
      </c>
    </row>
    <row r="2106" spans="1:4" hidden="1">
      <c r="A2106">
        <v>2006</v>
      </c>
      <c r="B2106">
        <v>9</v>
      </c>
      <c r="C2106">
        <v>10</v>
      </c>
      <c r="D2106">
        <v>4656.1000000000004</v>
      </c>
    </row>
    <row r="2107" spans="1:4" hidden="1">
      <c r="A2107">
        <v>2006</v>
      </c>
      <c r="B2107">
        <v>9</v>
      </c>
      <c r="C2107">
        <v>11</v>
      </c>
      <c r="D2107">
        <v>4656.25</v>
      </c>
    </row>
    <row r="2108" spans="1:4" hidden="1">
      <c r="A2108">
        <v>2006</v>
      </c>
      <c r="B2108">
        <v>9</v>
      </c>
      <c r="C2108">
        <v>12</v>
      </c>
      <c r="D2108">
        <v>4656.2700000000004</v>
      </c>
    </row>
    <row r="2109" spans="1:4" hidden="1">
      <c r="A2109">
        <v>2006</v>
      </c>
      <c r="B2109">
        <v>9</v>
      </c>
      <c r="C2109">
        <v>13</v>
      </c>
      <c r="D2109">
        <v>4656.33</v>
      </c>
    </row>
    <row r="2110" spans="1:4" hidden="1">
      <c r="A2110">
        <v>2006</v>
      </c>
      <c r="B2110">
        <v>9</v>
      </c>
      <c r="C2110">
        <v>14</v>
      </c>
      <c r="D2110">
        <v>4656.3500000000004</v>
      </c>
    </row>
    <row r="2111" spans="1:4" hidden="1">
      <c r="A2111">
        <v>2006</v>
      </c>
      <c r="B2111">
        <v>9</v>
      </c>
      <c r="C2111">
        <v>15</v>
      </c>
      <c r="D2111">
        <v>4656.7700000000004</v>
      </c>
    </row>
    <row r="2112" spans="1:4" hidden="1">
      <c r="A2112">
        <v>2006</v>
      </c>
      <c r="B2112">
        <v>9</v>
      </c>
      <c r="C2112">
        <v>16</v>
      </c>
      <c r="D2112">
        <v>4657.24</v>
      </c>
    </row>
    <row r="2113" spans="1:4" hidden="1">
      <c r="A2113">
        <v>2006</v>
      </c>
      <c r="B2113">
        <v>9</v>
      </c>
      <c r="C2113">
        <v>17</v>
      </c>
      <c r="D2113">
        <v>4657.3500000000004</v>
      </c>
    </row>
    <row r="2114" spans="1:4" hidden="1">
      <c r="A2114">
        <v>2006</v>
      </c>
      <c r="B2114">
        <v>9</v>
      </c>
      <c r="C2114">
        <v>18</v>
      </c>
      <c r="D2114">
        <v>4657.6000000000004</v>
      </c>
    </row>
    <row r="2115" spans="1:4" hidden="1">
      <c r="A2115">
        <v>2006</v>
      </c>
      <c r="B2115">
        <v>9</v>
      </c>
      <c r="C2115">
        <v>19</v>
      </c>
      <c r="D2115">
        <v>4657.79</v>
      </c>
    </row>
    <row r="2116" spans="1:4" hidden="1">
      <c r="A2116">
        <v>2006</v>
      </c>
      <c r="B2116">
        <v>9</v>
      </c>
      <c r="C2116">
        <v>20</v>
      </c>
      <c r="D2116">
        <v>4658</v>
      </c>
    </row>
    <row r="2117" spans="1:4" hidden="1">
      <c r="A2117">
        <v>2006</v>
      </c>
      <c r="B2117">
        <v>9</v>
      </c>
      <c r="C2117">
        <v>21</v>
      </c>
      <c r="D2117">
        <v>4658.1000000000004</v>
      </c>
    </row>
    <row r="2118" spans="1:4" hidden="1">
      <c r="A2118">
        <v>2006</v>
      </c>
      <c r="B2118">
        <v>9</v>
      </c>
      <c r="C2118">
        <v>22</v>
      </c>
      <c r="D2118">
        <v>4658.46</v>
      </c>
    </row>
    <row r="2119" spans="1:4" hidden="1">
      <c r="A2119">
        <v>2006</v>
      </c>
      <c r="B2119">
        <v>9</v>
      </c>
      <c r="C2119">
        <v>23</v>
      </c>
      <c r="D2119">
        <v>4658.6000000000004</v>
      </c>
    </row>
    <row r="2120" spans="1:4" hidden="1">
      <c r="A2120">
        <v>2006</v>
      </c>
      <c r="B2120">
        <v>9</v>
      </c>
      <c r="C2120">
        <v>24</v>
      </c>
      <c r="D2120">
        <v>4658.8500000000004</v>
      </c>
    </row>
    <row r="2121" spans="1:4" hidden="1">
      <c r="A2121">
        <v>2006</v>
      </c>
      <c r="B2121">
        <v>9</v>
      </c>
      <c r="C2121">
        <v>25</v>
      </c>
      <c r="D2121">
        <v>4659.08</v>
      </c>
    </row>
    <row r="2122" spans="1:4" hidden="1">
      <c r="A2122">
        <v>2006</v>
      </c>
      <c r="B2122">
        <v>9</v>
      </c>
      <c r="C2122">
        <v>26</v>
      </c>
      <c r="D2122">
        <v>4659.28</v>
      </c>
    </row>
    <row r="2123" spans="1:4" hidden="1">
      <c r="A2123">
        <v>2006</v>
      </c>
      <c r="B2123">
        <v>9</v>
      </c>
      <c r="C2123">
        <v>27</v>
      </c>
      <c r="D2123">
        <v>4659.5200000000004</v>
      </c>
    </row>
    <row r="2124" spans="1:4" hidden="1">
      <c r="A2124">
        <v>2006</v>
      </c>
      <c r="B2124">
        <v>9</v>
      </c>
      <c r="C2124">
        <v>28</v>
      </c>
      <c r="D2124">
        <v>4659.6000000000004</v>
      </c>
    </row>
    <row r="2125" spans="1:4" hidden="1">
      <c r="A2125">
        <v>2006</v>
      </c>
      <c r="B2125">
        <v>9</v>
      </c>
      <c r="C2125">
        <v>29</v>
      </c>
      <c r="D2125">
        <v>4659.84</v>
      </c>
    </row>
    <row r="2126" spans="1:4" hidden="1">
      <c r="A2126">
        <v>2006</v>
      </c>
      <c r="B2126">
        <v>9</v>
      </c>
      <c r="C2126">
        <v>30</v>
      </c>
      <c r="D2126">
        <v>4660.1000000000004</v>
      </c>
    </row>
    <row r="2127" spans="1:4">
      <c r="A2127">
        <v>2006</v>
      </c>
      <c r="B2127">
        <v>10</v>
      </c>
      <c r="C2127">
        <v>1</v>
      </c>
      <c r="D2127">
        <v>4660.3500000000004</v>
      </c>
    </row>
    <row r="2128" spans="1:4" hidden="1">
      <c r="A2128">
        <v>2006</v>
      </c>
      <c r="B2128">
        <v>10</v>
      </c>
      <c r="C2128">
        <v>2</v>
      </c>
      <c r="D2128">
        <v>4660.75</v>
      </c>
    </row>
    <row r="2129" spans="1:4" hidden="1">
      <c r="A2129">
        <v>2006</v>
      </c>
      <c r="B2129">
        <v>10</v>
      </c>
      <c r="C2129">
        <v>3</v>
      </c>
      <c r="D2129">
        <v>4660.8500000000004</v>
      </c>
    </row>
    <row r="2130" spans="1:4" hidden="1">
      <c r="A2130">
        <v>2006</v>
      </c>
      <c r="B2130">
        <v>10</v>
      </c>
      <c r="C2130">
        <v>4</v>
      </c>
      <c r="D2130">
        <v>4661.08</v>
      </c>
    </row>
    <row r="2131" spans="1:4" hidden="1">
      <c r="A2131">
        <v>2006</v>
      </c>
      <c r="B2131">
        <v>10</v>
      </c>
      <c r="C2131">
        <v>5</v>
      </c>
      <c r="D2131">
        <v>4661.26</v>
      </c>
    </row>
    <row r="2132" spans="1:4" hidden="1">
      <c r="A2132">
        <v>2006</v>
      </c>
      <c r="B2132">
        <v>10</v>
      </c>
      <c r="C2132">
        <v>6</v>
      </c>
      <c r="D2132">
        <v>4661.33</v>
      </c>
    </row>
    <row r="2133" spans="1:4" hidden="1">
      <c r="A2133">
        <v>2006</v>
      </c>
      <c r="B2133">
        <v>10</v>
      </c>
      <c r="C2133">
        <v>7</v>
      </c>
      <c r="D2133">
        <v>4661.51</v>
      </c>
    </row>
    <row r="2134" spans="1:4" hidden="1">
      <c r="A2134">
        <v>2006</v>
      </c>
      <c r="B2134">
        <v>10</v>
      </c>
      <c r="C2134">
        <v>8</v>
      </c>
      <c r="D2134">
        <v>4661.53</v>
      </c>
    </row>
    <row r="2135" spans="1:4" hidden="1">
      <c r="A2135">
        <v>2006</v>
      </c>
      <c r="B2135">
        <v>10</v>
      </c>
      <c r="C2135">
        <v>9</v>
      </c>
      <c r="D2135">
        <v>4661.5600000000004</v>
      </c>
    </row>
    <row r="2136" spans="1:4" hidden="1">
      <c r="A2136">
        <v>2006</v>
      </c>
      <c r="B2136">
        <v>10</v>
      </c>
      <c r="C2136">
        <v>10</v>
      </c>
      <c r="D2136">
        <v>4661.58</v>
      </c>
    </row>
    <row r="2137" spans="1:4" hidden="1">
      <c r="A2137">
        <v>2006</v>
      </c>
      <c r="B2137">
        <v>10</v>
      </c>
      <c r="C2137">
        <v>11</v>
      </c>
      <c r="D2137">
        <v>4661.58</v>
      </c>
    </row>
    <row r="2138" spans="1:4" hidden="1">
      <c r="A2138">
        <v>2006</v>
      </c>
      <c r="B2138">
        <v>10</v>
      </c>
      <c r="C2138">
        <v>12</v>
      </c>
      <c r="D2138">
        <v>4661.58</v>
      </c>
    </row>
    <row r="2139" spans="1:4" hidden="1">
      <c r="A2139">
        <v>2006</v>
      </c>
      <c r="B2139">
        <v>10</v>
      </c>
      <c r="C2139">
        <v>13</v>
      </c>
      <c r="D2139">
        <v>4661.53</v>
      </c>
    </row>
    <row r="2140" spans="1:4" hidden="1">
      <c r="A2140">
        <v>2006</v>
      </c>
      <c r="B2140">
        <v>10</v>
      </c>
      <c r="C2140">
        <v>14</v>
      </c>
      <c r="D2140">
        <v>4661.5200000000004</v>
      </c>
    </row>
    <row r="2141" spans="1:4" hidden="1">
      <c r="A2141">
        <v>2006</v>
      </c>
      <c r="B2141">
        <v>10</v>
      </c>
      <c r="C2141">
        <v>15</v>
      </c>
      <c r="D2141">
        <v>4661.5200000000004</v>
      </c>
    </row>
    <row r="2142" spans="1:4" hidden="1">
      <c r="A2142">
        <v>2006</v>
      </c>
      <c r="B2142">
        <v>10</v>
      </c>
      <c r="C2142">
        <v>16</v>
      </c>
      <c r="D2142">
        <v>4661.58</v>
      </c>
    </row>
    <row r="2143" spans="1:4" hidden="1">
      <c r="A2143">
        <v>2006</v>
      </c>
      <c r="B2143">
        <v>10</v>
      </c>
      <c r="C2143">
        <v>17</v>
      </c>
      <c r="D2143">
        <v>4661.53</v>
      </c>
    </row>
    <row r="2144" spans="1:4" hidden="1">
      <c r="A2144">
        <v>2006</v>
      </c>
      <c r="B2144">
        <v>10</v>
      </c>
      <c r="C2144">
        <v>18</v>
      </c>
      <c r="D2144">
        <v>4661.53</v>
      </c>
    </row>
    <row r="2145" spans="1:4" hidden="1">
      <c r="A2145">
        <v>2006</v>
      </c>
      <c r="B2145">
        <v>10</v>
      </c>
      <c r="C2145">
        <v>19</v>
      </c>
      <c r="D2145">
        <v>4661.55</v>
      </c>
    </row>
    <row r="2146" spans="1:4" hidden="1">
      <c r="A2146">
        <v>2006</v>
      </c>
      <c r="B2146">
        <v>10</v>
      </c>
      <c r="C2146">
        <v>20</v>
      </c>
      <c r="D2146">
        <v>4661.58</v>
      </c>
    </row>
    <row r="2147" spans="1:4" hidden="1">
      <c r="A2147">
        <v>2006</v>
      </c>
      <c r="B2147">
        <v>10</v>
      </c>
      <c r="C2147">
        <v>21</v>
      </c>
      <c r="D2147">
        <v>4661.58</v>
      </c>
    </row>
    <row r="2148" spans="1:4" hidden="1">
      <c r="A2148">
        <v>2006</v>
      </c>
      <c r="B2148">
        <v>10</v>
      </c>
      <c r="C2148">
        <v>22</v>
      </c>
      <c r="D2148">
        <v>4661.58</v>
      </c>
    </row>
    <row r="2149" spans="1:4" hidden="1">
      <c r="A2149">
        <v>2006</v>
      </c>
      <c r="B2149">
        <v>10</v>
      </c>
      <c r="C2149">
        <v>23</v>
      </c>
      <c r="D2149">
        <v>4661.58</v>
      </c>
    </row>
    <row r="2150" spans="1:4" hidden="1">
      <c r="A2150">
        <v>2006</v>
      </c>
      <c r="B2150">
        <v>10</v>
      </c>
      <c r="C2150">
        <v>24</v>
      </c>
      <c r="D2150">
        <v>4661.58</v>
      </c>
    </row>
    <row r="2151" spans="1:4" hidden="1">
      <c r="A2151">
        <v>2006</v>
      </c>
      <c r="B2151">
        <v>10</v>
      </c>
      <c r="C2151">
        <v>25</v>
      </c>
      <c r="D2151">
        <v>4661.58</v>
      </c>
    </row>
    <row r="2152" spans="1:4" hidden="1">
      <c r="A2152">
        <v>2006</v>
      </c>
      <c r="B2152">
        <v>10</v>
      </c>
      <c r="C2152">
        <v>26</v>
      </c>
      <c r="D2152">
        <v>4661.58</v>
      </c>
    </row>
    <row r="2153" spans="1:4" hidden="1">
      <c r="A2153">
        <v>2006</v>
      </c>
      <c r="B2153">
        <v>10</v>
      </c>
      <c r="C2153">
        <v>27</v>
      </c>
      <c r="D2153">
        <v>4661.58</v>
      </c>
    </row>
    <row r="2154" spans="1:4" hidden="1">
      <c r="A2154">
        <v>2006</v>
      </c>
      <c r="B2154">
        <v>10</v>
      </c>
      <c r="C2154">
        <v>28</v>
      </c>
      <c r="D2154">
        <v>4661.58</v>
      </c>
    </row>
    <row r="2155" spans="1:4" hidden="1">
      <c r="A2155">
        <v>2006</v>
      </c>
      <c r="B2155">
        <v>10</v>
      </c>
      <c r="C2155">
        <v>29</v>
      </c>
      <c r="D2155">
        <v>4661.58</v>
      </c>
    </row>
    <row r="2156" spans="1:4" hidden="1">
      <c r="A2156">
        <v>2006</v>
      </c>
      <c r="B2156">
        <v>10</v>
      </c>
      <c r="C2156">
        <v>30</v>
      </c>
      <c r="D2156">
        <v>4661.58</v>
      </c>
    </row>
    <row r="2157" spans="1:4" hidden="1">
      <c r="A2157">
        <v>2006</v>
      </c>
      <c r="B2157">
        <v>10</v>
      </c>
      <c r="C2157">
        <v>31</v>
      </c>
      <c r="D2157">
        <v>4661.75</v>
      </c>
    </row>
    <row r="2158" spans="1:4" hidden="1">
      <c r="A2158">
        <v>2006</v>
      </c>
      <c r="B2158">
        <v>11</v>
      </c>
      <c r="C2158">
        <v>1</v>
      </c>
      <c r="D2158">
        <v>4661.7700000000004</v>
      </c>
    </row>
    <row r="2159" spans="1:4" hidden="1">
      <c r="A2159">
        <v>2006</v>
      </c>
      <c r="B2159">
        <v>11</v>
      </c>
      <c r="C2159">
        <v>2</v>
      </c>
      <c r="D2159">
        <v>4661.75</v>
      </c>
    </row>
    <row r="2160" spans="1:4" hidden="1">
      <c r="A2160">
        <v>2006</v>
      </c>
      <c r="B2160">
        <v>11</v>
      </c>
      <c r="C2160">
        <v>3</v>
      </c>
      <c r="D2160">
        <v>4661.6000000000004</v>
      </c>
    </row>
    <row r="2161" spans="1:4" hidden="1">
      <c r="A2161">
        <v>2006</v>
      </c>
      <c r="B2161">
        <v>11</v>
      </c>
      <c r="C2161">
        <v>4</v>
      </c>
      <c r="D2161">
        <v>4661.6000000000004</v>
      </c>
    </row>
    <row r="2162" spans="1:4" hidden="1">
      <c r="A2162">
        <v>2006</v>
      </c>
      <c r="B2162">
        <v>11</v>
      </c>
      <c r="C2162">
        <v>5</v>
      </c>
      <c r="D2162">
        <v>4661.58</v>
      </c>
    </row>
    <row r="2163" spans="1:4" hidden="1">
      <c r="A2163">
        <v>2006</v>
      </c>
      <c r="B2163">
        <v>11</v>
      </c>
      <c r="C2163">
        <v>6</v>
      </c>
      <c r="D2163">
        <v>4661.58</v>
      </c>
    </row>
    <row r="2164" spans="1:4" hidden="1">
      <c r="A2164">
        <v>2006</v>
      </c>
      <c r="B2164">
        <v>11</v>
      </c>
      <c r="C2164">
        <v>7</v>
      </c>
      <c r="D2164">
        <v>4661.58</v>
      </c>
    </row>
    <row r="2165" spans="1:4" hidden="1">
      <c r="A2165">
        <v>2006</v>
      </c>
      <c r="B2165">
        <v>11</v>
      </c>
      <c r="C2165">
        <v>8</v>
      </c>
      <c r="D2165">
        <v>4661.58</v>
      </c>
    </row>
    <row r="2166" spans="1:4" hidden="1">
      <c r="A2166">
        <v>2006</v>
      </c>
      <c r="B2166">
        <v>11</v>
      </c>
      <c r="C2166">
        <v>9</v>
      </c>
      <c r="D2166">
        <v>4661.6000000000004</v>
      </c>
    </row>
    <row r="2167" spans="1:4" hidden="1">
      <c r="A2167">
        <v>2006</v>
      </c>
      <c r="B2167">
        <v>11</v>
      </c>
      <c r="C2167">
        <v>10</v>
      </c>
      <c r="D2167">
        <v>4661.6000000000004</v>
      </c>
    </row>
    <row r="2168" spans="1:4" hidden="1">
      <c r="A2168">
        <v>2006</v>
      </c>
      <c r="B2168">
        <v>11</v>
      </c>
      <c r="C2168">
        <v>11</v>
      </c>
      <c r="D2168">
        <v>4661.6000000000004</v>
      </c>
    </row>
    <row r="2169" spans="1:4" hidden="1">
      <c r="A2169">
        <v>2006</v>
      </c>
      <c r="B2169">
        <v>11</v>
      </c>
      <c r="C2169">
        <v>12</v>
      </c>
      <c r="D2169">
        <v>4661.6000000000004</v>
      </c>
    </row>
    <row r="2170" spans="1:4" hidden="1">
      <c r="A2170">
        <v>2006</v>
      </c>
      <c r="B2170">
        <v>11</v>
      </c>
      <c r="C2170">
        <v>13</v>
      </c>
      <c r="D2170">
        <v>4661.7</v>
      </c>
    </row>
    <row r="2171" spans="1:4" hidden="1">
      <c r="A2171">
        <v>2006</v>
      </c>
      <c r="B2171">
        <v>11</v>
      </c>
      <c r="C2171">
        <v>14</v>
      </c>
      <c r="D2171">
        <v>4661.91</v>
      </c>
    </row>
    <row r="2172" spans="1:4" hidden="1">
      <c r="A2172">
        <v>2006</v>
      </c>
      <c r="B2172">
        <v>11</v>
      </c>
      <c r="C2172">
        <v>15</v>
      </c>
      <c r="D2172">
        <v>4661.8500000000004</v>
      </c>
    </row>
    <row r="2173" spans="1:4" hidden="1">
      <c r="A2173">
        <v>2006</v>
      </c>
      <c r="B2173">
        <v>11</v>
      </c>
      <c r="C2173">
        <v>16</v>
      </c>
      <c r="D2173">
        <v>4661.84</v>
      </c>
    </row>
    <row r="2174" spans="1:4" hidden="1">
      <c r="A2174">
        <v>2006</v>
      </c>
      <c r="B2174">
        <v>11</v>
      </c>
      <c r="C2174">
        <v>17</v>
      </c>
      <c r="D2174">
        <v>4661.83</v>
      </c>
    </row>
    <row r="2175" spans="1:4" hidden="1">
      <c r="A2175">
        <v>2006</v>
      </c>
      <c r="B2175">
        <v>11</v>
      </c>
      <c r="C2175">
        <v>18</v>
      </c>
      <c r="D2175">
        <v>4661.78</v>
      </c>
    </row>
    <row r="2176" spans="1:4" hidden="1">
      <c r="A2176">
        <v>2006</v>
      </c>
      <c r="B2176">
        <v>11</v>
      </c>
      <c r="C2176">
        <v>19</v>
      </c>
      <c r="D2176">
        <v>4661.7700000000004</v>
      </c>
    </row>
    <row r="2177" spans="1:4" hidden="1">
      <c r="A2177">
        <v>2006</v>
      </c>
      <c r="B2177">
        <v>11</v>
      </c>
      <c r="C2177">
        <v>20</v>
      </c>
      <c r="D2177">
        <v>4661.76</v>
      </c>
    </row>
    <row r="2178" spans="1:4" hidden="1">
      <c r="A2178">
        <v>2006</v>
      </c>
      <c r="B2178">
        <v>11</v>
      </c>
      <c r="C2178">
        <v>21</v>
      </c>
      <c r="D2178">
        <v>4661.76</v>
      </c>
    </row>
    <row r="2179" spans="1:4" hidden="1">
      <c r="A2179">
        <v>2006</v>
      </c>
      <c r="B2179">
        <v>11</v>
      </c>
      <c r="C2179">
        <v>22</v>
      </c>
      <c r="D2179">
        <v>4661.76</v>
      </c>
    </row>
    <row r="2180" spans="1:4" hidden="1">
      <c r="A2180">
        <v>2006</v>
      </c>
      <c r="B2180">
        <v>11</v>
      </c>
      <c r="C2180">
        <v>23</v>
      </c>
      <c r="D2180">
        <v>4661.75</v>
      </c>
    </row>
    <row r="2181" spans="1:4" hidden="1">
      <c r="A2181">
        <v>2006</v>
      </c>
      <c r="B2181">
        <v>11</v>
      </c>
      <c r="C2181">
        <v>24</v>
      </c>
      <c r="D2181">
        <v>4661.75</v>
      </c>
    </row>
    <row r="2182" spans="1:4" hidden="1">
      <c r="A2182">
        <v>2006</v>
      </c>
      <c r="B2182">
        <v>11</v>
      </c>
      <c r="C2182">
        <v>25</v>
      </c>
      <c r="D2182">
        <v>4661.75</v>
      </c>
    </row>
    <row r="2183" spans="1:4" hidden="1">
      <c r="A2183">
        <v>2006</v>
      </c>
      <c r="B2183">
        <v>11</v>
      </c>
      <c r="C2183">
        <v>26</v>
      </c>
      <c r="D2183">
        <v>4661.6000000000004</v>
      </c>
    </row>
    <row r="2184" spans="1:4" hidden="1">
      <c r="A2184">
        <v>2006</v>
      </c>
      <c r="B2184">
        <v>11</v>
      </c>
      <c r="C2184">
        <v>27</v>
      </c>
      <c r="D2184">
        <v>4661.6000000000004</v>
      </c>
    </row>
    <row r="2185" spans="1:4" hidden="1">
      <c r="A2185">
        <v>2006</v>
      </c>
      <c r="B2185">
        <v>11</v>
      </c>
      <c r="C2185">
        <v>28</v>
      </c>
      <c r="D2185">
        <v>4661.6000000000004</v>
      </c>
    </row>
    <row r="2186" spans="1:4" hidden="1">
      <c r="A2186">
        <v>2006</v>
      </c>
      <c r="B2186">
        <v>11</v>
      </c>
      <c r="C2186">
        <v>29</v>
      </c>
      <c r="D2186">
        <v>4661.58</v>
      </c>
    </row>
    <row r="2187" spans="1:4" hidden="1">
      <c r="A2187">
        <v>2006</v>
      </c>
      <c r="B2187">
        <v>11</v>
      </c>
      <c r="C2187">
        <v>30</v>
      </c>
      <c r="D2187">
        <v>4661.58</v>
      </c>
    </row>
    <row r="2188" spans="1:4" hidden="1">
      <c r="A2188">
        <v>2006</v>
      </c>
      <c r="B2188">
        <v>12</v>
      </c>
      <c r="C2188">
        <v>1</v>
      </c>
      <c r="D2188">
        <v>4661.58</v>
      </c>
    </row>
    <row r="2189" spans="1:4" hidden="1">
      <c r="A2189">
        <v>2006</v>
      </c>
      <c r="B2189">
        <v>12</v>
      </c>
      <c r="C2189">
        <v>2</v>
      </c>
      <c r="D2189">
        <v>4661.58</v>
      </c>
    </row>
    <row r="2190" spans="1:4" hidden="1">
      <c r="A2190">
        <v>2006</v>
      </c>
      <c r="B2190">
        <v>12</v>
      </c>
      <c r="C2190">
        <v>3</v>
      </c>
      <c r="D2190">
        <v>4661.58</v>
      </c>
    </row>
    <row r="2191" spans="1:4" hidden="1">
      <c r="A2191">
        <v>2006</v>
      </c>
      <c r="B2191">
        <v>12</v>
      </c>
      <c r="C2191">
        <v>4</v>
      </c>
      <c r="D2191">
        <v>4661.54</v>
      </c>
    </row>
    <row r="2192" spans="1:4" hidden="1">
      <c r="A2192">
        <v>2006</v>
      </c>
      <c r="B2192">
        <v>12</v>
      </c>
      <c r="C2192">
        <v>5</v>
      </c>
      <c r="D2192">
        <v>4661.57</v>
      </c>
    </row>
    <row r="2193" spans="1:4" hidden="1">
      <c r="A2193">
        <v>2006</v>
      </c>
      <c r="B2193">
        <v>12</v>
      </c>
      <c r="C2193">
        <v>6</v>
      </c>
      <c r="D2193">
        <v>4661.58</v>
      </c>
    </row>
    <row r="2194" spans="1:4" hidden="1">
      <c r="A2194">
        <v>2006</v>
      </c>
      <c r="B2194">
        <v>12</v>
      </c>
      <c r="C2194">
        <v>7</v>
      </c>
      <c r="D2194">
        <v>4661.58</v>
      </c>
    </row>
    <row r="2195" spans="1:4" hidden="1">
      <c r="A2195">
        <v>2006</v>
      </c>
      <c r="B2195">
        <v>12</v>
      </c>
      <c r="C2195">
        <v>8</v>
      </c>
      <c r="D2195">
        <v>4661.58</v>
      </c>
    </row>
    <row r="2196" spans="1:4" hidden="1">
      <c r="A2196">
        <v>2006</v>
      </c>
      <c r="B2196">
        <v>12</v>
      </c>
      <c r="C2196">
        <v>9</v>
      </c>
      <c r="D2196">
        <v>4661.58</v>
      </c>
    </row>
    <row r="2197" spans="1:4" hidden="1">
      <c r="A2197">
        <v>2006</v>
      </c>
      <c r="B2197">
        <v>12</v>
      </c>
      <c r="C2197">
        <v>10</v>
      </c>
      <c r="D2197">
        <v>4661.58</v>
      </c>
    </row>
    <row r="2198" spans="1:4" hidden="1">
      <c r="A2198">
        <v>2006</v>
      </c>
      <c r="B2198">
        <v>12</v>
      </c>
      <c r="C2198">
        <v>11</v>
      </c>
      <c r="D2198">
        <v>4661.58</v>
      </c>
    </row>
    <row r="2199" spans="1:4" hidden="1">
      <c r="A2199">
        <v>2006</v>
      </c>
      <c r="B2199">
        <v>12</v>
      </c>
      <c r="C2199">
        <v>12</v>
      </c>
      <c r="D2199">
        <v>4661.58</v>
      </c>
    </row>
    <row r="2200" spans="1:4" hidden="1">
      <c r="A2200">
        <v>2006</v>
      </c>
      <c r="B2200">
        <v>12</v>
      </c>
      <c r="C2200">
        <v>13</v>
      </c>
      <c r="D2200">
        <v>4661.6000000000004</v>
      </c>
    </row>
    <row r="2201" spans="1:4" hidden="1">
      <c r="A2201">
        <v>2006</v>
      </c>
      <c r="B2201">
        <v>12</v>
      </c>
      <c r="C2201">
        <v>14</v>
      </c>
      <c r="D2201">
        <v>4661.83</v>
      </c>
    </row>
    <row r="2202" spans="1:4" hidden="1">
      <c r="A2202">
        <v>2006</v>
      </c>
      <c r="B2202">
        <v>12</v>
      </c>
      <c r="C2202">
        <v>15</v>
      </c>
      <c r="D2202">
        <v>4661.8500000000004</v>
      </c>
    </row>
    <row r="2203" spans="1:4" hidden="1">
      <c r="A2203">
        <v>2006</v>
      </c>
      <c r="B2203">
        <v>12</v>
      </c>
      <c r="C2203">
        <v>16</v>
      </c>
      <c r="D2203">
        <v>4661.83</v>
      </c>
    </row>
    <row r="2204" spans="1:4" hidden="1">
      <c r="A2204">
        <v>2006</v>
      </c>
      <c r="B2204">
        <v>12</v>
      </c>
      <c r="C2204">
        <v>17</v>
      </c>
      <c r="D2204">
        <v>4661.78</v>
      </c>
    </row>
    <row r="2205" spans="1:4" hidden="1">
      <c r="A2205">
        <v>2006</v>
      </c>
      <c r="B2205">
        <v>12</v>
      </c>
      <c r="C2205">
        <v>18</v>
      </c>
      <c r="D2205">
        <v>4661.76</v>
      </c>
    </row>
    <row r="2206" spans="1:4" hidden="1">
      <c r="A2206">
        <v>2006</v>
      </c>
      <c r="B2206">
        <v>12</v>
      </c>
      <c r="C2206">
        <v>19</v>
      </c>
      <c r="D2206">
        <v>4661.6000000000004</v>
      </c>
    </row>
    <row r="2207" spans="1:4" hidden="1">
      <c r="A2207">
        <v>2006</v>
      </c>
      <c r="B2207">
        <v>12</v>
      </c>
      <c r="C2207">
        <v>20</v>
      </c>
      <c r="D2207">
        <v>4661.6000000000004</v>
      </c>
    </row>
    <row r="2208" spans="1:4" hidden="1">
      <c r="A2208">
        <v>2006</v>
      </c>
      <c r="B2208">
        <v>12</v>
      </c>
      <c r="C2208">
        <v>21</v>
      </c>
      <c r="D2208">
        <v>4661.58</v>
      </c>
    </row>
    <row r="2209" spans="1:4" hidden="1">
      <c r="A2209">
        <v>2006</v>
      </c>
      <c r="B2209">
        <v>12</v>
      </c>
      <c r="C2209">
        <v>22</v>
      </c>
      <c r="D2209">
        <v>4661.58</v>
      </c>
    </row>
    <row r="2210" spans="1:4" hidden="1">
      <c r="A2210">
        <v>2006</v>
      </c>
      <c r="B2210">
        <v>12</v>
      </c>
      <c r="C2210">
        <v>23</v>
      </c>
      <c r="D2210">
        <v>4661.59</v>
      </c>
    </row>
    <row r="2211" spans="1:4" hidden="1">
      <c r="A2211">
        <v>2006</v>
      </c>
      <c r="B2211">
        <v>12</v>
      </c>
      <c r="C2211">
        <v>24</v>
      </c>
      <c r="D2211">
        <v>4661.59</v>
      </c>
    </row>
    <row r="2212" spans="1:4" hidden="1">
      <c r="A2212">
        <v>2006</v>
      </c>
      <c r="B2212">
        <v>12</v>
      </c>
      <c r="C2212">
        <v>25</v>
      </c>
      <c r="D2212">
        <v>4661.59</v>
      </c>
    </row>
    <row r="2213" spans="1:4" hidden="1">
      <c r="A2213">
        <v>2006</v>
      </c>
      <c r="B2213">
        <v>12</v>
      </c>
      <c r="C2213">
        <v>26</v>
      </c>
      <c r="D2213">
        <v>4661.59</v>
      </c>
    </row>
    <row r="2214" spans="1:4" hidden="1">
      <c r="A2214">
        <v>2006</v>
      </c>
      <c r="B2214">
        <v>12</v>
      </c>
      <c r="C2214">
        <v>27</v>
      </c>
      <c r="D2214">
        <v>4661.6000000000004</v>
      </c>
    </row>
    <row r="2215" spans="1:4" hidden="1">
      <c r="A2215">
        <v>2006</v>
      </c>
      <c r="B2215">
        <v>12</v>
      </c>
      <c r="C2215">
        <v>28</v>
      </c>
      <c r="D2215">
        <v>4661.6000000000004</v>
      </c>
    </row>
    <row r="2216" spans="1:4" hidden="1">
      <c r="A2216">
        <v>2006</v>
      </c>
      <c r="B2216">
        <v>12</v>
      </c>
      <c r="C2216">
        <v>29</v>
      </c>
      <c r="D2216">
        <v>4661.6000000000004</v>
      </c>
    </row>
    <row r="2217" spans="1:4" hidden="1">
      <c r="A2217">
        <v>2006</v>
      </c>
      <c r="B2217">
        <v>12</v>
      </c>
      <c r="C2217">
        <v>30</v>
      </c>
      <c r="D2217">
        <v>4661.6000000000004</v>
      </c>
    </row>
    <row r="2218" spans="1:4" hidden="1">
      <c r="A2218">
        <v>2006</v>
      </c>
      <c r="B2218">
        <v>12</v>
      </c>
      <c r="C2218">
        <v>31</v>
      </c>
      <c r="D2218">
        <v>4661.58</v>
      </c>
    </row>
    <row r="2219" spans="1:4" hidden="1">
      <c r="A2219">
        <v>2007</v>
      </c>
      <c r="B2219">
        <v>1</v>
      </c>
      <c r="C2219">
        <v>1</v>
      </c>
      <c r="D2219">
        <v>4661.58</v>
      </c>
    </row>
    <row r="2220" spans="1:4" hidden="1">
      <c r="A2220">
        <v>2007</v>
      </c>
      <c r="B2220">
        <v>1</v>
      </c>
      <c r="C2220">
        <v>2</v>
      </c>
      <c r="D2220">
        <v>4661.58</v>
      </c>
    </row>
    <row r="2221" spans="1:4" hidden="1">
      <c r="A2221">
        <v>2007</v>
      </c>
      <c r="B2221">
        <v>1</v>
      </c>
      <c r="C2221">
        <v>3</v>
      </c>
      <c r="D2221">
        <v>4661.58</v>
      </c>
    </row>
    <row r="2222" spans="1:4" hidden="1">
      <c r="A2222">
        <v>2007</v>
      </c>
      <c r="B2222">
        <v>1</v>
      </c>
      <c r="C2222">
        <v>4</v>
      </c>
      <c r="D2222">
        <v>4661.6000000000004</v>
      </c>
    </row>
    <row r="2223" spans="1:4" hidden="1">
      <c r="A2223">
        <v>2007</v>
      </c>
      <c r="B2223">
        <v>1</v>
      </c>
      <c r="C2223">
        <v>5</v>
      </c>
      <c r="D2223">
        <v>4661.6000000000004</v>
      </c>
    </row>
    <row r="2224" spans="1:4" hidden="1">
      <c r="A2224">
        <v>2007</v>
      </c>
      <c r="B2224">
        <v>1</v>
      </c>
      <c r="C2224">
        <v>6</v>
      </c>
      <c r="D2224">
        <v>4661.58</v>
      </c>
    </row>
    <row r="2225" spans="1:4" hidden="1">
      <c r="A2225">
        <v>2007</v>
      </c>
      <c r="B2225">
        <v>1</v>
      </c>
      <c r="C2225">
        <v>7</v>
      </c>
      <c r="D2225">
        <v>4661.58</v>
      </c>
    </row>
    <row r="2226" spans="1:4" hidden="1">
      <c r="A2226">
        <v>2007</v>
      </c>
      <c r="B2226">
        <v>1</v>
      </c>
      <c r="C2226">
        <v>8</v>
      </c>
      <c r="D2226">
        <v>4661.58</v>
      </c>
    </row>
    <row r="2227" spans="1:4" hidden="1">
      <c r="A2227">
        <v>2007</v>
      </c>
      <c r="B2227">
        <v>1</v>
      </c>
      <c r="C2227">
        <v>9</v>
      </c>
      <c r="D2227">
        <v>4661.58</v>
      </c>
    </row>
    <row r="2228" spans="1:4" hidden="1">
      <c r="A2228">
        <v>2007</v>
      </c>
      <c r="B2228">
        <v>1</v>
      </c>
      <c r="C2228">
        <v>10</v>
      </c>
      <c r="D2228">
        <v>4661.58</v>
      </c>
    </row>
    <row r="2229" spans="1:4" hidden="1">
      <c r="A2229">
        <v>2007</v>
      </c>
      <c r="B2229">
        <v>1</v>
      </c>
      <c r="C2229">
        <v>11</v>
      </c>
      <c r="D2229">
        <v>4661.6000000000004</v>
      </c>
    </row>
    <row r="2230" spans="1:4" hidden="1">
      <c r="A2230">
        <v>2007</v>
      </c>
      <c r="B2230">
        <v>1</v>
      </c>
      <c r="C2230">
        <v>12</v>
      </c>
      <c r="D2230">
        <v>4661.58</v>
      </c>
    </row>
    <row r="2231" spans="1:4" hidden="1">
      <c r="A2231">
        <v>2007</v>
      </c>
      <c r="B2231">
        <v>1</v>
      </c>
      <c r="C2231">
        <v>13</v>
      </c>
      <c r="D2231">
        <v>4661.53</v>
      </c>
    </row>
    <row r="2232" spans="1:4" hidden="1">
      <c r="A2232">
        <v>2007</v>
      </c>
      <c r="B2232">
        <v>1</v>
      </c>
      <c r="C2232">
        <v>14</v>
      </c>
      <c r="D2232">
        <v>4661.5200000000004</v>
      </c>
    </row>
    <row r="2233" spans="1:4" hidden="1">
      <c r="A2233">
        <v>2007</v>
      </c>
      <c r="B2233">
        <v>1</v>
      </c>
      <c r="C2233">
        <v>15</v>
      </c>
      <c r="D2233">
        <v>4661.5200000000004</v>
      </c>
    </row>
    <row r="2234" spans="1:4" hidden="1">
      <c r="A2234">
        <v>2007</v>
      </c>
      <c r="B2234">
        <v>1</v>
      </c>
      <c r="C2234">
        <v>16</v>
      </c>
      <c r="D2234">
        <v>4661.5200000000004</v>
      </c>
    </row>
    <row r="2235" spans="1:4" hidden="1">
      <c r="A2235">
        <v>2007</v>
      </c>
      <c r="B2235">
        <v>1</v>
      </c>
      <c r="C2235">
        <v>17</v>
      </c>
      <c r="D2235">
        <v>4661.5200000000004</v>
      </c>
    </row>
    <row r="2236" spans="1:4" hidden="1">
      <c r="A2236">
        <v>2007</v>
      </c>
      <c r="B2236">
        <v>1</v>
      </c>
      <c r="C2236">
        <v>18</v>
      </c>
      <c r="D2236">
        <v>4661.5200000000004</v>
      </c>
    </row>
    <row r="2237" spans="1:4" hidden="1">
      <c r="A2237">
        <v>2007</v>
      </c>
      <c r="B2237">
        <v>1</v>
      </c>
      <c r="C2237">
        <v>19</v>
      </c>
      <c r="D2237">
        <v>4661.55</v>
      </c>
    </row>
    <row r="2238" spans="1:4" hidden="1">
      <c r="A2238">
        <v>2007</v>
      </c>
      <c r="B2238">
        <v>1</v>
      </c>
      <c r="C2238">
        <v>20</v>
      </c>
      <c r="D2238">
        <v>4661.58</v>
      </c>
    </row>
    <row r="2239" spans="1:4" hidden="1">
      <c r="A2239">
        <v>2007</v>
      </c>
      <c r="B2239">
        <v>1</v>
      </c>
      <c r="C2239">
        <v>21</v>
      </c>
      <c r="D2239">
        <v>4661.58</v>
      </c>
    </row>
    <row r="2240" spans="1:4" hidden="1">
      <c r="A2240">
        <v>2007</v>
      </c>
      <c r="B2240">
        <v>1</v>
      </c>
      <c r="C2240">
        <v>22</v>
      </c>
      <c r="D2240">
        <v>4661.58</v>
      </c>
    </row>
    <row r="2241" spans="1:4" hidden="1">
      <c r="A2241">
        <v>2007</v>
      </c>
      <c r="B2241">
        <v>1</v>
      </c>
      <c r="C2241">
        <v>23</v>
      </c>
      <c r="D2241">
        <v>4661.58</v>
      </c>
    </row>
    <row r="2242" spans="1:4" hidden="1">
      <c r="A2242">
        <v>2007</v>
      </c>
      <c r="B2242">
        <v>1</v>
      </c>
      <c r="C2242">
        <v>24</v>
      </c>
      <c r="D2242">
        <v>4661.58</v>
      </c>
    </row>
    <row r="2243" spans="1:4" hidden="1">
      <c r="A2243">
        <v>2007</v>
      </c>
      <c r="B2243">
        <v>1</v>
      </c>
      <c r="C2243">
        <v>25</v>
      </c>
      <c r="D2243">
        <v>4661.58</v>
      </c>
    </row>
    <row r="2244" spans="1:4" hidden="1">
      <c r="A2244">
        <v>2007</v>
      </c>
      <c r="B2244">
        <v>1</v>
      </c>
      <c r="C2244">
        <v>26</v>
      </c>
      <c r="D2244">
        <v>4661.58</v>
      </c>
    </row>
    <row r="2245" spans="1:4" hidden="1">
      <c r="A2245">
        <v>2007</v>
      </c>
      <c r="B2245">
        <v>1</v>
      </c>
      <c r="C2245">
        <v>27</v>
      </c>
      <c r="D2245">
        <v>4661.58</v>
      </c>
    </row>
    <row r="2246" spans="1:4" hidden="1">
      <c r="A2246">
        <v>2007</v>
      </c>
      <c r="B2246">
        <v>1</v>
      </c>
      <c r="C2246">
        <v>28</v>
      </c>
      <c r="D2246">
        <v>4661.58</v>
      </c>
    </row>
    <row r="2247" spans="1:4" hidden="1">
      <c r="A2247">
        <v>2007</v>
      </c>
      <c r="B2247">
        <v>1</v>
      </c>
      <c r="C2247">
        <v>29</v>
      </c>
      <c r="D2247">
        <v>4661.75</v>
      </c>
    </row>
    <row r="2248" spans="1:4" hidden="1">
      <c r="A2248">
        <v>2007</v>
      </c>
      <c r="B2248">
        <v>1</v>
      </c>
      <c r="C2248">
        <v>30</v>
      </c>
      <c r="D2248">
        <v>4662</v>
      </c>
    </row>
    <row r="2249" spans="1:4" hidden="1">
      <c r="A2249">
        <v>2007</v>
      </c>
      <c r="B2249">
        <v>1</v>
      </c>
      <c r="C2249">
        <v>31</v>
      </c>
      <c r="D2249">
        <v>4662.25</v>
      </c>
    </row>
    <row r="2250" spans="1:4" hidden="1">
      <c r="A2250">
        <v>2007</v>
      </c>
      <c r="B2250">
        <v>2</v>
      </c>
      <c r="C2250">
        <v>1</v>
      </c>
      <c r="D2250">
        <v>4662.3500000000004</v>
      </c>
    </row>
    <row r="2251" spans="1:4" hidden="1">
      <c r="A2251">
        <v>2007</v>
      </c>
      <c r="B2251">
        <v>2</v>
      </c>
      <c r="C2251">
        <v>2</v>
      </c>
      <c r="D2251">
        <v>4662.6000000000004</v>
      </c>
    </row>
    <row r="2252" spans="1:4" hidden="1">
      <c r="A2252">
        <v>2007</v>
      </c>
      <c r="B2252">
        <v>2</v>
      </c>
      <c r="C2252">
        <v>3</v>
      </c>
      <c r="D2252">
        <v>4662.83</v>
      </c>
    </row>
    <row r="2253" spans="1:4" hidden="1">
      <c r="A2253">
        <v>2007</v>
      </c>
      <c r="B2253">
        <v>2</v>
      </c>
      <c r="C2253">
        <v>4</v>
      </c>
      <c r="D2253">
        <v>4663.08</v>
      </c>
    </row>
    <row r="2254" spans="1:4" hidden="1">
      <c r="A2254">
        <v>2007</v>
      </c>
      <c r="B2254">
        <v>2</v>
      </c>
      <c r="C2254">
        <v>5</v>
      </c>
      <c r="D2254">
        <v>4663.32</v>
      </c>
    </row>
    <row r="2255" spans="1:4" hidden="1">
      <c r="A2255">
        <v>2007</v>
      </c>
      <c r="B2255">
        <v>2</v>
      </c>
      <c r="C2255">
        <v>6</v>
      </c>
      <c r="D2255">
        <v>4663.53</v>
      </c>
    </row>
    <row r="2256" spans="1:4" hidden="1">
      <c r="A2256">
        <v>2007</v>
      </c>
      <c r="B2256">
        <v>2</v>
      </c>
      <c r="C2256">
        <v>7</v>
      </c>
      <c r="D2256">
        <v>4663.78</v>
      </c>
    </row>
    <row r="2257" spans="1:4" hidden="1">
      <c r="A2257">
        <v>2007</v>
      </c>
      <c r="B2257">
        <v>2</v>
      </c>
      <c r="C2257">
        <v>8</v>
      </c>
      <c r="D2257">
        <v>4664.08</v>
      </c>
    </row>
    <row r="2258" spans="1:4" hidden="1">
      <c r="A2258">
        <v>2007</v>
      </c>
      <c r="B2258">
        <v>2</v>
      </c>
      <c r="C2258">
        <v>9</v>
      </c>
      <c r="D2258">
        <v>4664.3500000000004</v>
      </c>
    </row>
    <row r="2259" spans="1:4" hidden="1">
      <c r="A2259">
        <v>2007</v>
      </c>
      <c r="B2259">
        <v>2</v>
      </c>
      <c r="C2259">
        <v>10</v>
      </c>
      <c r="D2259">
        <v>4664.76</v>
      </c>
    </row>
    <row r="2260" spans="1:4" hidden="1">
      <c r="A2260">
        <v>2007</v>
      </c>
      <c r="B2260">
        <v>2</v>
      </c>
      <c r="C2260">
        <v>11</v>
      </c>
      <c r="D2260">
        <v>4665.5200000000004</v>
      </c>
    </row>
    <row r="2261" spans="1:4" hidden="1">
      <c r="A2261">
        <v>2007</v>
      </c>
      <c r="B2261">
        <v>2</v>
      </c>
      <c r="C2261">
        <v>12</v>
      </c>
      <c r="D2261">
        <v>4666.08</v>
      </c>
    </row>
    <row r="2262" spans="1:4" hidden="1">
      <c r="A2262">
        <v>2007</v>
      </c>
      <c r="B2262">
        <v>2</v>
      </c>
      <c r="C2262">
        <v>13</v>
      </c>
      <c r="D2262">
        <v>4666.5</v>
      </c>
    </row>
    <row r="2263" spans="1:4" hidden="1">
      <c r="A2263">
        <v>2007</v>
      </c>
      <c r="B2263">
        <v>2</v>
      </c>
      <c r="C2263">
        <v>14</v>
      </c>
      <c r="D2263">
        <v>4666.76</v>
      </c>
    </row>
    <row r="2264" spans="1:4" hidden="1">
      <c r="A2264">
        <v>2007</v>
      </c>
      <c r="B2264">
        <v>2</v>
      </c>
      <c r="C2264">
        <v>15</v>
      </c>
      <c r="D2264">
        <v>4667.0200000000004</v>
      </c>
    </row>
    <row r="2265" spans="1:4" hidden="1">
      <c r="A2265">
        <v>2007</v>
      </c>
      <c r="B2265">
        <v>2</v>
      </c>
      <c r="C2265">
        <v>16</v>
      </c>
      <c r="D2265">
        <v>4667.3500000000004</v>
      </c>
    </row>
    <row r="2266" spans="1:4" hidden="1">
      <c r="A2266">
        <v>2007</v>
      </c>
      <c r="B2266">
        <v>2</v>
      </c>
      <c r="C2266">
        <v>17</v>
      </c>
      <c r="D2266">
        <v>4667.6000000000004</v>
      </c>
    </row>
    <row r="2267" spans="1:4" hidden="1">
      <c r="A2267">
        <v>2007</v>
      </c>
      <c r="B2267">
        <v>2</v>
      </c>
      <c r="C2267">
        <v>18</v>
      </c>
      <c r="D2267">
        <v>4667.88</v>
      </c>
    </row>
    <row r="2268" spans="1:4" hidden="1">
      <c r="A2268">
        <v>2007</v>
      </c>
      <c r="B2268">
        <v>2</v>
      </c>
      <c r="C2268">
        <v>19</v>
      </c>
      <c r="D2268">
        <v>4668.2700000000004</v>
      </c>
    </row>
    <row r="2269" spans="1:4" hidden="1">
      <c r="A2269">
        <v>2007</v>
      </c>
      <c r="B2269">
        <v>2</v>
      </c>
      <c r="C2269">
        <v>20</v>
      </c>
      <c r="D2269">
        <v>4668.3500000000004</v>
      </c>
    </row>
    <row r="2270" spans="1:4" hidden="1">
      <c r="A2270">
        <v>2007</v>
      </c>
      <c r="B2270">
        <v>2</v>
      </c>
      <c r="C2270">
        <v>21</v>
      </c>
      <c r="D2270">
        <v>4668.33</v>
      </c>
    </row>
    <row r="2271" spans="1:4" hidden="1">
      <c r="A2271">
        <v>2007</v>
      </c>
      <c r="B2271">
        <v>2</v>
      </c>
      <c r="C2271">
        <v>22</v>
      </c>
      <c r="D2271">
        <v>4668.3500000000004</v>
      </c>
    </row>
    <row r="2272" spans="1:4" hidden="1">
      <c r="A2272">
        <v>2007</v>
      </c>
      <c r="B2272">
        <v>2</v>
      </c>
      <c r="C2272">
        <v>23</v>
      </c>
      <c r="D2272">
        <v>4668.5</v>
      </c>
    </row>
    <row r="2273" spans="1:4" hidden="1">
      <c r="A2273">
        <v>2007</v>
      </c>
      <c r="B2273">
        <v>2</v>
      </c>
      <c r="C2273">
        <v>24</v>
      </c>
      <c r="D2273">
        <v>4668.5</v>
      </c>
    </row>
    <row r="2274" spans="1:4" hidden="1">
      <c r="A2274">
        <v>2007</v>
      </c>
      <c r="B2274">
        <v>2</v>
      </c>
      <c r="C2274">
        <v>25</v>
      </c>
      <c r="D2274">
        <v>4668.5</v>
      </c>
    </row>
    <row r="2275" spans="1:4" hidden="1">
      <c r="A2275">
        <v>2007</v>
      </c>
      <c r="B2275">
        <v>2</v>
      </c>
      <c r="C2275">
        <v>26</v>
      </c>
      <c r="D2275">
        <v>4668.5</v>
      </c>
    </row>
    <row r="2276" spans="1:4" hidden="1">
      <c r="A2276">
        <v>2007</v>
      </c>
      <c r="B2276">
        <v>2</v>
      </c>
      <c r="C2276">
        <v>27</v>
      </c>
      <c r="D2276">
        <v>4668.5</v>
      </c>
    </row>
    <row r="2277" spans="1:4" hidden="1">
      <c r="A2277">
        <v>2007</v>
      </c>
      <c r="B2277">
        <v>2</v>
      </c>
      <c r="C2277">
        <v>28</v>
      </c>
      <c r="D2277">
        <v>4668.49</v>
      </c>
    </row>
    <row r="2278" spans="1:4" hidden="1">
      <c r="A2278">
        <v>2007</v>
      </c>
      <c r="B2278">
        <v>3</v>
      </c>
      <c r="C2278">
        <v>1</v>
      </c>
      <c r="D2278">
        <v>4668.43</v>
      </c>
    </row>
    <row r="2279" spans="1:4" hidden="1">
      <c r="A2279">
        <v>2007</v>
      </c>
      <c r="B2279">
        <v>3</v>
      </c>
      <c r="C2279">
        <v>2</v>
      </c>
      <c r="D2279">
        <v>4668.3500000000004</v>
      </c>
    </row>
    <row r="2280" spans="1:4" hidden="1">
      <c r="A2280">
        <v>2007</v>
      </c>
      <c r="B2280">
        <v>3</v>
      </c>
      <c r="C2280">
        <v>3</v>
      </c>
      <c r="D2280">
        <v>4668.33</v>
      </c>
    </row>
    <row r="2281" spans="1:4" hidden="1">
      <c r="A2281">
        <v>2007</v>
      </c>
      <c r="B2281">
        <v>3</v>
      </c>
      <c r="C2281">
        <v>4</v>
      </c>
      <c r="D2281">
        <v>4668.33</v>
      </c>
    </row>
    <row r="2282" spans="1:4" hidden="1">
      <c r="A2282">
        <v>2007</v>
      </c>
      <c r="B2282">
        <v>3</v>
      </c>
      <c r="C2282">
        <v>5</v>
      </c>
      <c r="D2282">
        <v>4668.29</v>
      </c>
    </row>
    <row r="2283" spans="1:4" hidden="1">
      <c r="A2283">
        <v>2007</v>
      </c>
      <c r="B2283">
        <v>3</v>
      </c>
      <c r="C2283">
        <v>6</v>
      </c>
      <c r="D2283">
        <v>4668.2700000000004</v>
      </c>
    </row>
    <row r="2284" spans="1:4" hidden="1">
      <c r="A2284">
        <v>2007</v>
      </c>
      <c r="B2284">
        <v>3</v>
      </c>
      <c r="C2284">
        <v>7</v>
      </c>
      <c r="D2284">
        <v>4668.2700000000004</v>
      </c>
    </row>
    <row r="2285" spans="1:4" hidden="1">
      <c r="A2285">
        <v>2007</v>
      </c>
      <c r="B2285">
        <v>3</v>
      </c>
      <c r="C2285">
        <v>8</v>
      </c>
      <c r="D2285">
        <v>4668.5200000000004</v>
      </c>
    </row>
    <row r="2286" spans="1:4" hidden="1">
      <c r="A2286">
        <v>2007</v>
      </c>
      <c r="B2286">
        <v>3</v>
      </c>
      <c r="C2286">
        <v>9</v>
      </c>
      <c r="D2286">
        <v>4668.78</v>
      </c>
    </row>
    <row r="2287" spans="1:4" hidden="1">
      <c r="A2287">
        <v>2007</v>
      </c>
      <c r="B2287">
        <v>3</v>
      </c>
      <c r="C2287">
        <v>10</v>
      </c>
      <c r="D2287">
        <v>4669.25</v>
      </c>
    </row>
    <row r="2288" spans="1:4" hidden="1">
      <c r="A2288">
        <v>2007</v>
      </c>
      <c r="B2288">
        <v>3</v>
      </c>
      <c r="C2288">
        <v>11</v>
      </c>
      <c r="D2288">
        <v>4669.51</v>
      </c>
    </row>
    <row r="2289" spans="1:4" hidden="1">
      <c r="A2289">
        <v>2007</v>
      </c>
      <c r="B2289">
        <v>3</v>
      </c>
      <c r="C2289">
        <v>12</v>
      </c>
      <c r="D2289">
        <v>4669.78</v>
      </c>
    </row>
    <row r="2290" spans="1:4" hidden="1">
      <c r="A2290">
        <v>2007</v>
      </c>
      <c r="B2290">
        <v>3</v>
      </c>
      <c r="C2290">
        <v>13</v>
      </c>
      <c r="D2290">
        <v>4669.9799999999996</v>
      </c>
    </row>
    <row r="2291" spans="1:4" hidden="1">
      <c r="A2291">
        <v>2007</v>
      </c>
      <c r="B2291">
        <v>3</v>
      </c>
      <c r="C2291">
        <v>14</v>
      </c>
      <c r="D2291">
        <v>4669.83</v>
      </c>
    </row>
    <row r="2292" spans="1:4" hidden="1">
      <c r="A2292">
        <v>2007</v>
      </c>
      <c r="B2292">
        <v>3</v>
      </c>
      <c r="C2292">
        <v>15</v>
      </c>
      <c r="D2292">
        <v>4669.78</v>
      </c>
    </row>
    <row r="2293" spans="1:4" hidden="1">
      <c r="A2293">
        <v>2007</v>
      </c>
      <c r="B2293">
        <v>3</v>
      </c>
      <c r="C2293">
        <v>16</v>
      </c>
      <c r="D2293">
        <v>4670.0200000000004</v>
      </c>
    </row>
    <row r="2294" spans="1:4" hidden="1">
      <c r="A2294">
        <v>2007</v>
      </c>
      <c r="B2294">
        <v>3</v>
      </c>
      <c r="C2294">
        <v>17</v>
      </c>
      <c r="D2294">
        <v>4670.3500000000004</v>
      </c>
    </row>
    <row r="2295" spans="1:4" hidden="1">
      <c r="A2295">
        <v>2007</v>
      </c>
      <c r="B2295">
        <v>3</v>
      </c>
      <c r="C2295">
        <v>18</v>
      </c>
      <c r="D2295">
        <v>4670.83</v>
      </c>
    </row>
    <row r="2296" spans="1:4" hidden="1">
      <c r="A2296">
        <v>2007</v>
      </c>
      <c r="B2296">
        <v>3</v>
      </c>
      <c r="C2296">
        <v>19</v>
      </c>
      <c r="D2296">
        <v>4671.2700000000004</v>
      </c>
    </row>
    <row r="2297" spans="1:4" hidden="1">
      <c r="A2297">
        <v>2007</v>
      </c>
      <c r="B2297">
        <v>3</v>
      </c>
      <c r="C2297">
        <v>20</v>
      </c>
      <c r="D2297">
        <v>4671.75</v>
      </c>
    </row>
    <row r="2298" spans="1:4" hidden="1">
      <c r="A2298">
        <v>2007</v>
      </c>
      <c r="B2298">
        <v>3</v>
      </c>
      <c r="C2298">
        <v>21</v>
      </c>
      <c r="D2298">
        <v>4672.22</v>
      </c>
    </row>
    <row r="2299" spans="1:4" hidden="1">
      <c r="A2299">
        <v>2007</v>
      </c>
      <c r="B2299">
        <v>3</v>
      </c>
      <c r="C2299">
        <v>22</v>
      </c>
      <c r="D2299">
        <v>4672.33</v>
      </c>
    </row>
    <row r="2300" spans="1:4" hidden="1">
      <c r="A2300">
        <v>2007</v>
      </c>
      <c r="B2300">
        <v>3</v>
      </c>
      <c r="C2300">
        <v>23</v>
      </c>
      <c r="D2300">
        <v>4672.25</v>
      </c>
    </row>
    <row r="2301" spans="1:4" hidden="1">
      <c r="A2301">
        <v>2007</v>
      </c>
      <c r="B2301">
        <v>3</v>
      </c>
      <c r="C2301">
        <v>24</v>
      </c>
      <c r="D2301">
        <v>4672.0200000000004</v>
      </c>
    </row>
    <row r="2302" spans="1:4" hidden="1">
      <c r="A2302">
        <v>2007</v>
      </c>
      <c r="B2302">
        <v>3</v>
      </c>
      <c r="C2302">
        <v>25</v>
      </c>
      <c r="D2302">
        <v>4671.83</v>
      </c>
    </row>
    <row r="2303" spans="1:4" hidden="1">
      <c r="A2303">
        <v>2007</v>
      </c>
      <c r="B2303">
        <v>3</v>
      </c>
      <c r="C2303">
        <v>26</v>
      </c>
      <c r="D2303">
        <v>4671.8100000000004</v>
      </c>
    </row>
    <row r="2304" spans="1:4" hidden="1">
      <c r="A2304">
        <v>2007</v>
      </c>
      <c r="B2304">
        <v>3</v>
      </c>
      <c r="C2304">
        <v>27</v>
      </c>
      <c r="D2304">
        <v>4672</v>
      </c>
    </row>
    <row r="2305" spans="1:4" hidden="1">
      <c r="A2305">
        <v>2007</v>
      </c>
      <c r="B2305">
        <v>3</v>
      </c>
      <c r="C2305">
        <v>28</v>
      </c>
      <c r="D2305">
        <v>4672.1000000000004</v>
      </c>
    </row>
    <row r="2306" spans="1:4" hidden="1">
      <c r="A2306">
        <v>2007</v>
      </c>
      <c r="B2306">
        <v>3</v>
      </c>
      <c r="C2306">
        <v>29</v>
      </c>
      <c r="D2306">
        <v>4672.1499999999996</v>
      </c>
    </row>
    <row r="2307" spans="1:4" hidden="1">
      <c r="A2307">
        <v>2007</v>
      </c>
      <c r="B2307">
        <v>3</v>
      </c>
      <c r="C2307">
        <v>30</v>
      </c>
      <c r="D2307">
        <v>4672.1000000000004</v>
      </c>
    </row>
    <row r="2308" spans="1:4" hidden="1">
      <c r="A2308">
        <v>2007</v>
      </c>
      <c r="B2308">
        <v>3</v>
      </c>
      <c r="C2308">
        <v>31</v>
      </c>
      <c r="D2308">
        <v>4672.08</v>
      </c>
    </row>
    <row r="2309" spans="1:4" hidden="1">
      <c r="A2309">
        <v>2007</v>
      </c>
      <c r="B2309">
        <v>4</v>
      </c>
      <c r="C2309">
        <v>1</v>
      </c>
      <c r="D2309">
        <v>4672.08</v>
      </c>
    </row>
    <row r="2310" spans="1:4" hidden="1">
      <c r="A2310">
        <v>2007</v>
      </c>
      <c r="B2310">
        <v>4</v>
      </c>
      <c r="C2310">
        <v>2</v>
      </c>
      <c r="D2310">
        <v>4672.08</v>
      </c>
    </row>
    <row r="2311" spans="1:4" hidden="1">
      <c r="A2311">
        <v>2007</v>
      </c>
      <c r="B2311">
        <v>4</v>
      </c>
      <c r="C2311">
        <v>3</v>
      </c>
      <c r="D2311">
        <v>4672</v>
      </c>
    </row>
    <row r="2312" spans="1:4" hidden="1">
      <c r="A2312">
        <v>2007</v>
      </c>
      <c r="B2312">
        <v>4</v>
      </c>
      <c r="C2312">
        <v>4</v>
      </c>
      <c r="D2312">
        <v>4671.78</v>
      </c>
    </row>
    <row r="2313" spans="1:4" hidden="1">
      <c r="A2313">
        <v>2007</v>
      </c>
      <c r="B2313">
        <v>4</v>
      </c>
      <c r="C2313">
        <v>5</v>
      </c>
      <c r="D2313">
        <v>4671.6000000000004</v>
      </c>
    </row>
    <row r="2314" spans="1:4" hidden="1">
      <c r="A2314">
        <v>2007</v>
      </c>
      <c r="B2314">
        <v>4</v>
      </c>
      <c r="C2314">
        <v>6</v>
      </c>
      <c r="D2314">
        <v>4671.59</v>
      </c>
    </row>
    <row r="2315" spans="1:4" hidden="1">
      <c r="A2315">
        <v>2007</v>
      </c>
      <c r="B2315">
        <v>4</v>
      </c>
      <c r="C2315">
        <v>7</v>
      </c>
      <c r="D2315">
        <v>4671.75</v>
      </c>
    </row>
    <row r="2316" spans="1:4" hidden="1">
      <c r="A2316">
        <v>2007</v>
      </c>
      <c r="B2316">
        <v>4</v>
      </c>
      <c r="C2316">
        <v>8</v>
      </c>
      <c r="D2316">
        <v>4672.01</v>
      </c>
    </row>
    <row r="2317" spans="1:4" hidden="1">
      <c r="A2317">
        <v>2007</v>
      </c>
      <c r="B2317">
        <v>4</v>
      </c>
      <c r="C2317">
        <v>9</v>
      </c>
      <c r="D2317">
        <v>4672.25</v>
      </c>
    </row>
    <row r="2318" spans="1:4" hidden="1">
      <c r="A2318">
        <v>2007</v>
      </c>
      <c r="B2318">
        <v>4</v>
      </c>
      <c r="C2318">
        <v>10</v>
      </c>
      <c r="D2318">
        <v>4672.1000000000004</v>
      </c>
    </row>
    <row r="2319" spans="1:4" hidden="1">
      <c r="A2319">
        <v>2007</v>
      </c>
      <c r="B2319">
        <v>4</v>
      </c>
      <c r="C2319">
        <v>11</v>
      </c>
      <c r="D2319">
        <v>4672.08</v>
      </c>
    </row>
    <row r="2320" spans="1:4" hidden="1">
      <c r="A2320">
        <v>2007</v>
      </c>
      <c r="B2320">
        <v>4</v>
      </c>
      <c r="C2320">
        <v>12</v>
      </c>
      <c r="D2320">
        <v>4672.1000000000004</v>
      </c>
    </row>
    <row r="2321" spans="1:4" hidden="1">
      <c r="A2321">
        <v>2007</v>
      </c>
      <c r="B2321">
        <v>4</v>
      </c>
      <c r="C2321">
        <v>13</v>
      </c>
      <c r="D2321">
        <v>4672.25</v>
      </c>
    </row>
    <row r="2322" spans="1:4" hidden="1">
      <c r="A2322">
        <v>2007</v>
      </c>
      <c r="B2322">
        <v>4</v>
      </c>
      <c r="C2322">
        <v>14</v>
      </c>
      <c r="D2322">
        <v>4672.25</v>
      </c>
    </row>
    <row r="2323" spans="1:4" hidden="1">
      <c r="A2323">
        <v>2007</v>
      </c>
      <c r="B2323">
        <v>4</v>
      </c>
      <c r="C2323">
        <v>15</v>
      </c>
      <c r="D2323">
        <v>4672.26</v>
      </c>
    </row>
    <row r="2324" spans="1:4" hidden="1">
      <c r="A2324">
        <v>2007</v>
      </c>
      <c r="B2324">
        <v>4</v>
      </c>
      <c r="C2324">
        <v>16</v>
      </c>
      <c r="D2324">
        <v>4672</v>
      </c>
    </row>
    <row r="2325" spans="1:4" hidden="1">
      <c r="A2325">
        <v>2007</v>
      </c>
      <c r="B2325">
        <v>4</v>
      </c>
      <c r="C2325">
        <v>17</v>
      </c>
      <c r="D2325">
        <v>4672.0200000000004</v>
      </c>
    </row>
    <row r="2326" spans="1:4" hidden="1">
      <c r="A2326">
        <v>2007</v>
      </c>
      <c r="B2326">
        <v>4</v>
      </c>
      <c r="C2326">
        <v>18</v>
      </c>
      <c r="D2326">
        <v>4672.07</v>
      </c>
    </row>
    <row r="2327" spans="1:4" hidden="1">
      <c r="A2327">
        <v>2007</v>
      </c>
      <c r="B2327">
        <v>4</v>
      </c>
      <c r="C2327">
        <v>19</v>
      </c>
      <c r="D2327">
        <v>4672.1000000000004</v>
      </c>
    </row>
    <row r="2328" spans="1:4" hidden="1">
      <c r="A2328">
        <v>2007</v>
      </c>
      <c r="B2328">
        <v>4</v>
      </c>
      <c r="C2328">
        <v>20</v>
      </c>
      <c r="D2328">
        <v>4672.25</v>
      </c>
    </row>
    <row r="2329" spans="1:4" hidden="1">
      <c r="A2329">
        <v>2007</v>
      </c>
      <c r="B2329">
        <v>4</v>
      </c>
      <c r="C2329">
        <v>21</v>
      </c>
      <c r="D2329">
        <v>4672.2700000000004</v>
      </c>
    </row>
    <row r="2330" spans="1:4" hidden="1">
      <c r="A2330">
        <v>2007</v>
      </c>
      <c r="B2330">
        <v>4</v>
      </c>
      <c r="C2330">
        <v>22</v>
      </c>
      <c r="D2330">
        <v>4672.25</v>
      </c>
    </row>
    <row r="2331" spans="1:4" hidden="1">
      <c r="A2331">
        <v>2007</v>
      </c>
      <c r="B2331">
        <v>4</v>
      </c>
      <c r="C2331">
        <v>23</v>
      </c>
      <c r="D2331">
        <v>4672.25</v>
      </c>
    </row>
    <row r="2332" spans="1:4" hidden="1">
      <c r="A2332">
        <v>2007</v>
      </c>
      <c r="B2332">
        <v>4</v>
      </c>
      <c r="C2332">
        <v>24</v>
      </c>
      <c r="D2332">
        <v>4672.1000000000004</v>
      </c>
    </row>
    <row r="2333" spans="1:4" hidden="1">
      <c r="A2333">
        <v>2007</v>
      </c>
      <c r="B2333">
        <v>4</v>
      </c>
      <c r="C2333">
        <v>25</v>
      </c>
      <c r="D2333">
        <v>4672.1000000000004</v>
      </c>
    </row>
    <row r="2334" spans="1:4" hidden="1">
      <c r="A2334">
        <v>2007</v>
      </c>
      <c r="B2334">
        <v>4</v>
      </c>
      <c r="C2334">
        <v>26</v>
      </c>
      <c r="D2334">
        <v>4672.25</v>
      </c>
    </row>
    <row r="2335" spans="1:4" hidden="1">
      <c r="A2335">
        <v>2007</v>
      </c>
      <c r="B2335">
        <v>4</v>
      </c>
      <c r="C2335">
        <v>27</v>
      </c>
      <c r="D2335">
        <v>4672.2700000000004</v>
      </c>
    </row>
    <row r="2336" spans="1:4" hidden="1">
      <c r="A2336">
        <v>2007</v>
      </c>
      <c r="B2336">
        <v>4</v>
      </c>
      <c r="C2336">
        <v>28</v>
      </c>
      <c r="D2336">
        <v>4672.33</v>
      </c>
    </row>
    <row r="2337" spans="1:4" hidden="1">
      <c r="A2337">
        <v>2007</v>
      </c>
      <c r="B2337">
        <v>4</v>
      </c>
      <c r="C2337">
        <v>29</v>
      </c>
      <c r="D2337">
        <v>4672.5</v>
      </c>
    </row>
    <row r="2338" spans="1:4" hidden="1">
      <c r="A2338">
        <v>2007</v>
      </c>
      <c r="B2338">
        <v>4</v>
      </c>
      <c r="C2338">
        <v>30</v>
      </c>
      <c r="D2338">
        <v>4672.5</v>
      </c>
    </row>
    <row r="2339" spans="1:4" hidden="1">
      <c r="A2339">
        <v>2007</v>
      </c>
      <c r="B2339">
        <v>5</v>
      </c>
      <c r="C2339">
        <v>1</v>
      </c>
      <c r="D2339">
        <v>4672.3500000000004</v>
      </c>
    </row>
    <row r="2340" spans="1:4" hidden="1">
      <c r="A2340">
        <v>2007</v>
      </c>
      <c r="B2340">
        <v>5</v>
      </c>
      <c r="C2340">
        <v>2</v>
      </c>
      <c r="D2340">
        <v>4672.3500000000004</v>
      </c>
    </row>
    <row r="2341" spans="1:4" hidden="1">
      <c r="A2341">
        <v>2007</v>
      </c>
      <c r="B2341">
        <v>5</v>
      </c>
      <c r="C2341">
        <v>3</v>
      </c>
      <c r="D2341">
        <v>4672.51</v>
      </c>
    </row>
    <row r="2342" spans="1:4" hidden="1">
      <c r="A2342">
        <v>2007</v>
      </c>
      <c r="B2342">
        <v>5</v>
      </c>
      <c r="C2342">
        <v>4</v>
      </c>
      <c r="D2342">
        <v>4672.3500000000004</v>
      </c>
    </row>
    <row r="2343" spans="1:4" hidden="1">
      <c r="A2343">
        <v>2007</v>
      </c>
      <c r="B2343">
        <v>5</v>
      </c>
      <c r="C2343">
        <v>5</v>
      </c>
      <c r="D2343">
        <v>4672.32</v>
      </c>
    </row>
    <row r="2344" spans="1:4" hidden="1">
      <c r="A2344">
        <v>2007</v>
      </c>
      <c r="B2344">
        <v>5</v>
      </c>
      <c r="C2344">
        <v>6</v>
      </c>
      <c r="D2344">
        <v>4672.2700000000004</v>
      </c>
    </row>
    <row r="2345" spans="1:4" hidden="1">
      <c r="A2345">
        <v>2007</v>
      </c>
      <c r="B2345">
        <v>5</v>
      </c>
      <c r="C2345">
        <v>7</v>
      </c>
      <c r="D2345">
        <v>4672.33</v>
      </c>
    </row>
    <row r="2346" spans="1:4" hidden="1">
      <c r="A2346">
        <v>2007</v>
      </c>
      <c r="B2346">
        <v>5</v>
      </c>
      <c r="C2346">
        <v>8</v>
      </c>
      <c r="D2346">
        <v>4672.33</v>
      </c>
    </row>
    <row r="2347" spans="1:4" hidden="1">
      <c r="A2347">
        <v>2007</v>
      </c>
      <c r="B2347">
        <v>5</v>
      </c>
      <c r="C2347">
        <v>9</v>
      </c>
      <c r="D2347">
        <v>4672.3500000000004</v>
      </c>
    </row>
    <row r="2348" spans="1:4" hidden="1">
      <c r="A2348">
        <v>2007</v>
      </c>
      <c r="B2348">
        <v>5</v>
      </c>
      <c r="C2348">
        <v>10</v>
      </c>
      <c r="D2348">
        <v>4672.3500000000004</v>
      </c>
    </row>
    <row r="2349" spans="1:4" hidden="1">
      <c r="A2349">
        <v>2007</v>
      </c>
      <c r="B2349">
        <v>5</v>
      </c>
      <c r="C2349">
        <v>11</v>
      </c>
      <c r="D2349">
        <v>4672.4399999999996</v>
      </c>
    </row>
    <row r="2350" spans="1:4" hidden="1">
      <c r="A2350">
        <v>2007</v>
      </c>
      <c r="B2350">
        <v>5</v>
      </c>
      <c r="C2350">
        <v>12</v>
      </c>
      <c r="D2350">
        <v>4672.5</v>
      </c>
    </row>
    <row r="2351" spans="1:4" hidden="1">
      <c r="A2351">
        <v>2007</v>
      </c>
      <c r="B2351">
        <v>5</v>
      </c>
      <c r="C2351">
        <v>13</v>
      </c>
      <c r="D2351">
        <v>4672.3500000000004</v>
      </c>
    </row>
    <row r="2352" spans="1:4" hidden="1">
      <c r="A2352">
        <v>2007</v>
      </c>
      <c r="B2352">
        <v>5</v>
      </c>
      <c r="C2352">
        <v>14</v>
      </c>
      <c r="D2352">
        <v>4672.33</v>
      </c>
    </row>
    <row r="2353" spans="1:4" hidden="1">
      <c r="A2353">
        <v>2007</v>
      </c>
      <c r="B2353">
        <v>5</v>
      </c>
      <c r="C2353">
        <v>15</v>
      </c>
      <c r="D2353">
        <v>4672.3</v>
      </c>
    </row>
    <row r="2354" spans="1:4" hidden="1">
      <c r="A2354">
        <v>2007</v>
      </c>
      <c r="B2354">
        <v>5</v>
      </c>
      <c r="C2354">
        <v>16</v>
      </c>
      <c r="D2354">
        <v>4672.33</v>
      </c>
    </row>
    <row r="2355" spans="1:4" hidden="1">
      <c r="A2355">
        <v>2007</v>
      </c>
      <c r="B2355">
        <v>5</v>
      </c>
      <c r="C2355">
        <v>17</v>
      </c>
      <c r="D2355">
        <v>4672.2700000000004</v>
      </c>
    </row>
    <row r="2356" spans="1:4" hidden="1">
      <c r="A2356">
        <v>2007</v>
      </c>
      <c r="B2356">
        <v>5</v>
      </c>
      <c r="C2356">
        <v>18</v>
      </c>
      <c r="D2356">
        <v>4672.26</v>
      </c>
    </row>
    <row r="2357" spans="1:4" hidden="1">
      <c r="A2357">
        <v>2007</v>
      </c>
      <c r="B2357">
        <v>5</v>
      </c>
      <c r="C2357">
        <v>19</v>
      </c>
      <c r="D2357">
        <v>4672.1000000000004</v>
      </c>
    </row>
    <row r="2358" spans="1:4" hidden="1">
      <c r="A2358">
        <v>2007</v>
      </c>
      <c r="B2358">
        <v>5</v>
      </c>
      <c r="C2358">
        <v>20</v>
      </c>
      <c r="D2358">
        <v>4672.0200000000004</v>
      </c>
    </row>
    <row r="2359" spans="1:4" hidden="1">
      <c r="A2359">
        <v>2007</v>
      </c>
      <c r="B2359">
        <v>5</v>
      </c>
      <c r="C2359">
        <v>21</v>
      </c>
      <c r="D2359">
        <v>4672</v>
      </c>
    </row>
    <row r="2360" spans="1:4" hidden="1">
      <c r="A2360">
        <v>2007</v>
      </c>
      <c r="B2360">
        <v>5</v>
      </c>
      <c r="C2360">
        <v>22</v>
      </c>
      <c r="D2360">
        <v>4671.8500000000004</v>
      </c>
    </row>
    <row r="2361" spans="1:4" hidden="1">
      <c r="A2361">
        <v>2007</v>
      </c>
      <c r="B2361">
        <v>5</v>
      </c>
      <c r="C2361">
        <v>23</v>
      </c>
      <c r="D2361">
        <v>4671.8500000000004</v>
      </c>
    </row>
    <row r="2362" spans="1:4" hidden="1">
      <c r="A2362">
        <v>2007</v>
      </c>
      <c r="B2362">
        <v>5</v>
      </c>
      <c r="C2362">
        <v>24</v>
      </c>
      <c r="D2362">
        <v>4671.83</v>
      </c>
    </row>
    <row r="2363" spans="1:4" hidden="1">
      <c r="A2363">
        <v>2007</v>
      </c>
      <c r="B2363">
        <v>5</v>
      </c>
      <c r="C2363">
        <v>25</v>
      </c>
      <c r="D2363">
        <v>4671.75</v>
      </c>
    </row>
    <row r="2364" spans="1:4" hidden="1">
      <c r="A2364">
        <v>2007</v>
      </c>
      <c r="B2364">
        <v>5</v>
      </c>
      <c r="C2364">
        <v>26</v>
      </c>
      <c r="D2364">
        <v>4671.6000000000004</v>
      </c>
    </row>
    <row r="2365" spans="1:4" hidden="1">
      <c r="A2365">
        <v>2007</v>
      </c>
      <c r="B2365">
        <v>5</v>
      </c>
      <c r="C2365">
        <v>27</v>
      </c>
      <c r="D2365">
        <v>4671.3500000000004</v>
      </c>
    </row>
    <row r="2366" spans="1:4" hidden="1">
      <c r="A2366">
        <v>2007</v>
      </c>
      <c r="B2366">
        <v>5</v>
      </c>
      <c r="C2366">
        <v>28</v>
      </c>
      <c r="D2366">
        <v>4671.2700000000004</v>
      </c>
    </row>
    <row r="2367" spans="1:4" hidden="1">
      <c r="A2367">
        <v>2007</v>
      </c>
      <c r="B2367">
        <v>5</v>
      </c>
      <c r="C2367">
        <v>29</v>
      </c>
      <c r="D2367">
        <v>4671.1000000000004</v>
      </c>
    </row>
    <row r="2368" spans="1:4" hidden="1">
      <c r="A2368">
        <v>2007</v>
      </c>
      <c r="B2368">
        <v>5</v>
      </c>
      <c r="C2368">
        <v>30</v>
      </c>
      <c r="D2368">
        <v>4671.01</v>
      </c>
    </row>
    <row r="2369" spans="1:4" hidden="1">
      <c r="A2369">
        <v>2007</v>
      </c>
      <c r="B2369">
        <v>5</v>
      </c>
      <c r="C2369">
        <v>31</v>
      </c>
      <c r="D2369">
        <v>4670.7700000000004</v>
      </c>
    </row>
    <row r="2370" spans="1:4" hidden="1">
      <c r="A2370">
        <v>2007</v>
      </c>
      <c r="B2370">
        <v>6</v>
      </c>
      <c r="C2370">
        <v>1</v>
      </c>
      <c r="D2370">
        <v>4670.58</v>
      </c>
    </row>
    <row r="2371" spans="1:4" hidden="1">
      <c r="A2371">
        <v>2007</v>
      </c>
      <c r="B2371">
        <v>6</v>
      </c>
      <c r="C2371">
        <v>2</v>
      </c>
      <c r="D2371">
        <v>4670.28</v>
      </c>
    </row>
    <row r="2372" spans="1:4" hidden="1">
      <c r="A2372">
        <v>2007</v>
      </c>
      <c r="B2372">
        <v>6</v>
      </c>
      <c r="C2372">
        <v>3</v>
      </c>
      <c r="D2372">
        <v>4670.0200000000004</v>
      </c>
    </row>
    <row r="2373" spans="1:4" hidden="1">
      <c r="A2373">
        <v>2007</v>
      </c>
      <c r="B2373">
        <v>6</v>
      </c>
      <c r="C2373">
        <v>4</v>
      </c>
      <c r="D2373">
        <v>4669.76</v>
      </c>
    </row>
    <row r="2374" spans="1:4" hidden="1">
      <c r="A2374">
        <v>2007</v>
      </c>
      <c r="B2374">
        <v>6</v>
      </c>
      <c r="C2374">
        <v>5</v>
      </c>
      <c r="D2374">
        <v>4669.3900000000003</v>
      </c>
    </row>
    <row r="2375" spans="1:4" hidden="1">
      <c r="A2375">
        <v>2007</v>
      </c>
      <c r="B2375">
        <v>6</v>
      </c>
      <c r="C2375">
        <v>6</v>
      </c>
      <c r="D2375">
        <v>4669.2700000000004</v>
      </c>
    </row>
    <row r="2376" spans="1:4" hidden="1">
      <c r="A2376">
        <v>2007</v>
      </c>
      <c r="B2376">
        <v>6</v>
      </c>
      <c r="C2376">
        <v>7</v>
      </c>
      <c r="D2376">
        <v>4669.0200000000004</v>
      </c>
    </row>
    <row r="2377" spans="1:4" hidden="1">
      <c r="A2377">
        <v>2007</v>
      </c>
      <c r="B2377">
        <v>6</v>
      </c>
      <c r="C2377">
        <v>8</v>
      </c>
      <c r="D2377">
        <v>4668.78</v>
      </c>
    </row>
    <row r="2378" spans="1:4" hidden="1">
      <c r="A2378">
        <v>2007</v>
      </c>
      <c r="B2378">
        <v>6</v>
      </c>
      <c r="C2378">
        <v>9</v>
      </c>
      <c r="D2378">
        <v>4668.58</v>
      </c>
    </row>
    <row r="2379" spans="1:4" hidden="1">
      <c r="A2379">
        <v>2007</v>
      </c>
      <c r="B2379">
        <v>6</v>
      </c>
      <c r="C2379">
        <v>10</v>
      </c>
      <c r="D2379">
        <v>4668.3500000000004</v>
      </c>
    </row>
    <row r="2380" spans="1:4" hidden="1">
      <c r="A2380">
        <v>2007</v>
      </c>
      <c r="B2380">
        <v>6</v>
      </c>
      <c r="C2380">
        <v>11</v>
      </c>
      <c r="D2380">
        <v>4668.1000000000004</v>
      </c>
    </row>
    <row r="2381" spans="1:4" hidden="1">
      <c r="A2381">
        <v>2007</v>
      </c>
      <c r="B2381">
        <v>6</v>
      </c>
      <c r="C2381">
        <v>12</v>
      </c>
      <c r="D2381">
        <v>4668</v>
      </c>
    </row>
    <row r="2382" spans="1:4" hidden="1">
      <c r="A2382">
        <v>2007</v>
      </c>
      <c r="B2382">
        <v>6</v>
      </c>
      <c r="C2382">
        <v>13</v>
      </c>
      <c r="D2382">
        <v>4667.6000000000004</v>
      </c>
    </row>
    <row r="2383" spans="1:4" hidden="1">
      <c r="A2383">
        <v>2007</v>
      </c>
      <c r="B2383">
        <v>6</v>
      </c>
      <c r="C2383">
        <v>14</v>
      </c>
      <c r="D2383">
        <v>4667.3500000000004</v>
      </c>
    </row>
    <row r="2384" spans="1:4" hidden="1">
      <c r="A2384">
        <v>2007</v>
      </c>
      <c r="B2384">
        <v>6</v>
      </c>
      <c r="C2384">
        <v>15</v>
      </c>
      <c r="D2384">
        <v>4667.05</v>
      </c>
    </row>
    <row r="2385" spans="1:4" hidden="1">
      <c r="A2385">
        <v>2007</v>
      </c>
      <c r="B2385">
        <v>6</v>
      </c>
      <c r="C2385">
        <v>16</v>
      </c>
      <c r="D2385">
        <v>4666.76</v>
      </c>
    </row>
    <row r="2386" spans="1:4" hidden="1">
      <c r="A2386">
        <v>2007</v>
      </c>
      <c r="B2386">
        <v>6</v>
      </c>
      <c r="C2386">
        <v>17</v>
      </c>
      <c r="D2386">
        <v>4666.3500000000004</v>
      </c>
    </row>
    <row r="2387" spans="1:4" hidden="1">
      <c r="A2387">
        <v>2007</v>
      </c>
      <c r="B2387">
        <v>6</v>
      </c>
      <c r="C2387">
        <v>18</v>
      </c>
      <c r="D2387">
        <v>4666.0200000000004</v>
      </c>
    </row>
    <row r="2388" spans="1:4" hidden="1">
      <c r="A2388">
        <v>2007</v>
      </c>
      <c r="B2388">
        <v>6</v>
      </c>
      <c r="C2388">
        <v>19</v>
      </c>
      <c r="D2388">
        <v>4665.6000000000004</v>
      </c>
    </row>
    <row r="2389" spans="1:4" hidden="1">
      <c r="A2389">
        <v>2007</v>
      </c>
      <c r="B2389">
        <v>6</v>
      </c>
      <c r="C2389">
        <v>20</v>
      </c>
      <c r="D2389">
        <v>4665.2700000000004</v>
      </c>
    </row>
    <row r="2390" spans="1:4" hidden="1">
      <c r="A2390">
        <v>2007</v>
      </c>
      <c r="B2390">
        <v>6</v>
      </c>
      <c r="C2390">
        <v>21</v>
      </c>
      <c r="D2390">
        <v>4664.8500000000004</v>
      </c>
    </row>
    <row r="2391" spans="1:4" hidden="1">
      <c r="A2391">
        <v>2007</v>
      </c>
      <c r="B2391">
        <v>6</v>
      </c>
      <c r="C2391">
        <v>22</v>
      </c>
      <c r="D2391">
        <v>4664.51</v>
      </c>
    </row>
    <row r="2392" spans="1:4" hidden="1">
      <c r="A2392">
        <v>2007</v>
      </c>
      <c r="B2392">
        <v>6</v>
      </c>
      <c r="C2392">
        <v>23</v>
      </c>
      <c r="D2392">
        <v>4664.08</v>
      </c>
    </row>
    <row r="2393" spans="1:4" hidden="1">
      <c r="A2393">
        <v>2007</v>
      </c>
      <c r="B2393">
        <v>6</v>
      </c>
      <c r="C2393">
        <v>24</v>
      </c>
      <c r="D2393">
        <v>4663.6000000000004</v>
      </c>
    </row>
    <row r="2394" spans="1:4" hidden="1">
      <c r="A2394">
        <v>2007</v>
      </c>
      <c r="B2394">
        <v>6</v>
      </c>
      <c r="C2394">
        <v>25</v>
      </c>
      <c r="D2394">
        <v>4663.2700000000004</v>
      </c>
    </row>
    <row r="2395" spans="1:4" hidden="1">
      <c r="A2395">
        <v>2007</v>
      </c>
      <c r="B2395">
        <v>6</v>
      </c>
      <c r="C2395">
        <v>26</v>
      </c>
      <c r="D2395">
        <v>4662.83</v>
      </c>
    </row>
    <row r="2396" spans="1:4" hidden="1">
      <c r="A2396">
        <v>2007</v>
      </c>
      <c r="B2396">
        <v>6</v>
      </c>
      <c r="C2396">
        <v>27</v>
      </c>
      <c r="D2396">
        <v>4662.3500000000004</v>
      </c>
    </row>
    <row r="2397" spans="1:4" hidden="1">
      <c r="A2397">
        <v>2007</v>
      </c>
      <c r="B2397">
        <v>6</v>
      </c>
      <c r="C2397">
        <v>28</v>
      </c>
      <c r="D2397">
        <v>4662.01</v>
      </c>
    </row>
    <row r="2398" spans="1:4" hidden="1">
      <c r="A2398">
        <v>2007</v>
      </c>
      <c r="B2398">
        <v>6</v>
      </c>
      <c r="C2398">
        <v>29</v>
      </c>
      <c r="D2398">
        <v>4661.53</v>
      </c>
    </row>
    <row r="2399" spans="1:4" hidden="1">
      <c r="A2399">
        <v>2007</v>
      </c>
      <c r="B2399">
        <v>6</v>
      </c>
      <c r="C2399">
        <v>30</v>
      </c>
      <c r="D2399">
        <v>4661.08</v>
      </c>
    </row>
    <row r="2400" spans="1:4" hidden="1">
      <c r="A2400">
        <v>2007</v>
      </c>
      <c r="B2400">
        <v>7</v>
      </c>
      <c r="C2400">
        <v>1</v>
      </c>
      <c r="D2400">
        <v>4660.58</v>
      </c>
    </row>
    <row r="2401" spans="1:4" hidden="1">
      <c r="A2401">
        <v>2007</v>
      </c>
      <c r="B2401">
        <v>7</v>
      </c>
      <c r="C2401">
        <v>2</v>
      </c>
      <c r="D2401">
        <v>4660.08</v>
      </c>
    </row>
    <row r="2402" spans="1:4" hidden="1">
      <c r="A2402">
        <v>2007</v>
      </c>
      <c r="B2402">
        <v>7</v>
      </c>
      <c r="C2402">
        <v>3</v>
      </c>
      <c r="D2402">
        <v>4659.6000000000004</v>
      </c>
    </row>
    <row r="2403" spans="1:4" hidden="1">
      <c r="A2403">
        <v>2007</v>
      </c>
      <c r="B2403">
        <v>7</v>
      </c>
      <c r="C2403">
        <v>4</v>
      </c>
      <c r="D2403">
        <v>4659.2700000000004</v>
      </c>
    </row>
    <row r="2404" spans="1:4" hidden="1">
      <c r="A2404">
        <v>2007</v>
      </c>
      <c r="B2404">
        <v>7</v>
      </c>
      <c r="C2404">
        <v>5</v>
      </c>
      <c r="D2404">
        <v>4658.83</v>
      </c>
    </row>
    <row r="2405" spans="1:4" hidden="1">
      <c r="A2405">
        <v>2007</v>
      </c>
      <c r="B2405">
        <v>7</v>
      </c>
      <c r="C2405">
        <v>6</v>
      </c>
      <c r="D2405">
        <v>4658.3599999999997</v>
      </c>
    </row>
    <row r="2406" spans="1:4" hidden="1">
      <c r="A2406">
        <v>2007</v>
      </c>
      <c r="B2406">
        <v>7</v>
      </c>
      <c r="C2406">
        <v>7</v>
      </c>
      <c r="D2406">
        <v>4658.0200000000004</v>
      </c>
    </row>
    <row r="2407" spans="1:4" hidden="1">
      <c r="A2407">
        <v>2007</v>
      </c>
      <c r="B2407">
        <v>7</v>
      </c>
      <c r="C2407">
        <v>8</v>
      </c>
      <c r="D2407">
        <v>4657.58</v>
      </c>
    </row>
    <row r="2408" spans="1:4" hidden="1">
      <c r="A2408">
        <v>2007</v>
      </c>
      <c r="B2408">
        <v>7</v>
      </c>
      <c r="C2408">
        <v>9</v>
      </c>
      <c r="D2408">
        <v>4657.25</v>
      </c>
    </row>
    <row r="2409" spans="1:4" hidden="1">
      <c r="A2409">
        <v>2007</v>
      </c>
      <c r="B2409">
        <v>7</v>
      </c>
      <c r="C2409">
        <v>10</v>
      </c>
      <c r="D2409">
        <v>4656.83</v>
      </c>
    </row>
    <row r="2410" spans="1:4" hidden="1">
      <c r="A2410">
        <v>2007</v>
      </c>
      <c r="B2410">
        <v>7</v>
      </c>
      <c r="C2410">
        <v>11</v>
      </c>
      <c r="D2410">
        <v>4656.4399999999996</v>
      </c>
    </row>
    <row r="2411" spans="1:4" hidden="1">
      <c r="A2411">
        <v>2007</v>
      </c>
      <c r="B2411">
        <v>7</v>
      </c>
      <c r="C2411">
        <v>12</v>
      </c>
      <c r="D2411">
        <v>4656.03</v>
      </c>
    </row>
    <row r="2412" spans="1:4" hidden="1">
      <c r="A2412">
        <v>2007</v>
      </c>
      <c r="B2412">
        <v>7</v>
      </c>
      <c r="C2412">
        <v>13</v>
      </c>
      <c r="D2412">
        <v>4655.6000000000004</v>
      </c>
    </row>
    <row r="2413" spans="1:4" hidden="1">
      <c r="A2413">
        <v>2007</v>
      </c>
      <c r="B2413">
        <v>7</v>
      </c>
      <c r="C2413">
        <v>14</v>
      </c>
      <c r="D2413">
        <v>4655.26</v>
      </c>
    </row>
    <row r="2414" spans="1:4" hidden="1">
      <c r="A2414">
        <v>2007</v>
      </c>
      <c r="B2414">
        <v>7</v>
      </c>
      <c r="C2414">
        <v>15</v>
      </c>
      <c r="D2414">
        <v>4654.83</v>
      </c>
    </row>
    <row r="2415" spans="1:4" hidden="1">
      <c r="A2415">
        <v>2007</v>
      </c>
      <c r="B2415">
        <v>7</v>
      </c>
      <c r="C2415">
        <v>16</v>
      </c>
      <c r="D2415">
        <v>4654.3500000000004</v>
      </c>
    </row>
    <row r="2416" spans="1:4" hidden="1">
      <c r="A2416">
        <v>2007</v>
      </c>
      <c r="B2416">
        <v>7</v>
      </c>
      <c r="C2416">
        <v>17</v>
      </c>
      <c r="D2416">
        <v>4654.03</v>
      </c>
    </row>
    <row r="2417" spans="1:4" hidden="1">
      <c r="A2417">
        <v>2007</v>
      </c>
      <c r="B2417">
        <v>7</v>
      </c>
      <c r="C2417">
        <v>18</v>
      </c>
      <c r="D2417">
        <v>4653.75</v>
      </c>
    </row>
    <row r="2418" spans="1:4" hidden="1">
      <c r="A2418">
        <v>2007</v>
      </c>
      <c r="B2418">
        <v>7</v>
      </c>
      <c r="C2418">
        <v>19</v>
      </c>
      <c r="D2418">
        <v>4653.33</v>
      </c>
    </row>
    <row r="2419" spans="1:4" hidden="1">
      <c r="A2419">
        <v>2007</v>
      </c>
      <c r="B2419">
        <v>7</v>
      </c>
      <c r="C2419">
        <v>20</v>
      </c>
      <c r="D2419">
        <v>4653.01</v>
      </c>
    </row>
    <row r="2420" spans="1:4" hidden="1">
      <c r="A2420">
        <v>2007</v>
      </c>
      <c r="B2420">
        <v>7</v>
      </c>
      <c r="C2420">
        <v>21</v>
      </c>
      <c r="D2420">
        <v>4652.6000000000004</v>
      </c>
    </row>
    <row r="2421" spans="1:4" hidden="1">
      <c r="A2421">
        <v>2007</v>
      </c>
      <c r="B2421">
        <v>7</v>
      </c>
      <c r="C2421">
        <v>22</v>
      </c>
      <c r="D2421">
        <v>4652.2700000000004</v>
      </c>
    </row>
    <row r="2422" spans="1:4" hidden="1">
      <c r="A2422">
        <v>2007</v>
      </c>
      <c r="B2422">
        <v>7</v>
      </c>
      <c r="C2422">
        <v>23</v>
      </c>
      <c r="D2422">
        <v>4651.83</v>
      </c>
    </row>
    <row r="2423" spans="1:4" hidden="1">
      <c r="A2423">
        <v>2007</v>
      </c>
      <c r="B2423">
        <v>7</v>
      </c>
      <c r="C2423">
        <v>24</v>
      </c>
      <c r="D2423">
        <v>4651.3500000000004</v>
      </c>
    </row>
    <row r="2424" spans="1:4" hidden="1">
      <c r="A2424">
        <v>2007</v>
      </c>
      <c r="B2424">
        <v>7</v>
      </c>
      <c r="C2424">
        <v>25</v>
      </c>
      <c r="D2424">
        <v>4651</v>
      </c>
    </row>
    <row r="2425" spans="1:4" hidden="1">
      <c r="A2425">
        <v>2007</v>
      </c>
      <c r="B2425">
        <v>7</v>
      </c>
      <c r="C2425">
        <v>26</v>
      </c>
      <c r="D2425">
        <v>4650.53</v>
      </c>
    </row>
    <row r="2426" spans="1:4" hidden="1">
      <c r="A2426">
        <v>2007</v>
      </c>
      <c r="B2426">
        <v>7</v>
      </c>
      <c r="C2426">
        <v>27</v>
      </c>
      <c r="D2426">
        <v>4650.08</v>
      </c>
    </row>
    <row r="2427" spans="1:4" hidden="1">
      <c r="A2427">
        <v>2007</v>
      </c>
      <c r="B2427">
        <v>7</v>
      </c>
      <c r="C2427">
        <v>28</v>
      </c>
      <c r="D2427">
        <v>4649.6000000000004</v>
      </c>
    </row>
    <row r="2428" spans="1:4" hidden="1">
      <c r="A2428">
        <v>2007</v>
      </c>
      <c r="B2428">
        <v>7</v>
      </c>
      <c r="C2428">
        <v>29</v>
      </c>
      <c r="D2428">
        <v>4649.24</v>
      </c>
    </row>
    <row r="2429" spans="1:4" hidden="1">
      <c r="A2429">
        <v>2007</v>
      </c>
      <c r="B2429">
        <v>7</v>
      </c>
      <c r="C2429">
        <v>30</v>
      </c>
      <c r="D2429">
        <v>4648.7700000000004</v>
      </c>
    </row>
    <row r="2430" spans="1:4" hidden="1">
      <c r="A2430">
        <v>2007</v>
      </c>
      <c r="B2430">
        <v>7</v>
      </c>
      <c r="C2430">
        <v>31</v>
      </c>
      <c r="D2430">
        <v>4648.3500000000004</v>
      </c>
    </row>
    <row r="2431" spans="1:4" hidden="1">
      <c r="A2431">
        <v>2007</v>
      </c>
      <c r="B2431">
        <v>8</v>
      </c>
      <c r="C2431">
        <v>1</v>
      </c>
      <c r="D2431">
        <v>4648.0200000000004</v>
      </c>
    </row>
    <row r="2432" spans="1:4" hidden="1">
      <c r="A2432">
        <v>2007</v>
      </c>
      <c r="B2432">
        <v>8</v>
      </c>
      <c r="C2432">
        <v>2</v>
      </c>
      <c r="D2432">
        <v>4647.6000000000004</v>
      </c>
    </row>
    <row r="2433" spans="1:4" hidden="1">
      <c r="A2433">
        <v>2007</v>
      </c>
      <c r="B2433">
        <v>8</v>
      </c>
      <c r="C2433">
        <v>3</v>
      </c>
      <c r="D2433">
        <v>4647.2700000000004</v>
      </c>
    </row>
    <row r="2434" spans="1:4" hidden="1">
      <c r="A2434">
        <v>2007</v>
      </c>
      <c r="B2434">
        <v>8</v>
      </c>
      <c r="C2434">
        <v>4</v>
      </c>
      <c r="D2434">
        <v>4646.93</v>
      </c>
    </row>
    <row r="2435" spans="1:4" hidden="1">
      <c r="A2435">
        <v>2007</v>
      </c>
      <c r="B2435">
        <v>8</v>
      </c>
      <c r="C2435">
        <v>5</v>
      </c>
      <c r="D2435">
        <v>4646.58</v>
      </c>
    </row>
    <row r="2436" spans="1:4" hidden="1">
      <c r="A2436">
        <v>2007</v>
      </c>
      <c r="B2436">
        <v>8</v>
      </c>
      <c r="C2436">
        <v>6</v>
      </c>
      <c r="D2436">
        <v>4646.1000000000004</v>
      </c>
    </row>
    <row r="2437" spans="1:4" hidden="1">
      <c r="A2437">
        <v>2007</v>
      </c>
      <c r="B2437">
        <v>8</v>
      </c>
      <c r="C2437">
        <v>7</v>
      </c>
      <c r="D2437">
        <v>4645.76</v>
      </c>
    </row>
    <row r="2438" spans="1:4" hidden="1">
      <c r="A2438">
        <v>2007</v>
      </c>
      <c r="B2438">
        <v>8</v>
      </c>
      <c r="C2438">
        <v>8</v>
      </c>
      <c r="D2438">
        <v>4645.28</v>
      </c>
    </row>
    <row r="2439" spans="1:4" hidden="1">
      <c r="A2439">
        <v>2007</v>
      </c>
      <c r="B2439">
        <v>8</v>
      </c>
      <c r="C2439">
        <v>9</v>
      </c>
      <c r="D2439">
        <v>4644.8500000000004</v>
      </c>
    </row>
    <row r="2440" spans="1:4" hidden="1">
      <c r="A2440">
        <v>2007</v>
      </c>
      <c r="B2440">
        <v>8</v>
      </c>
      <c r="C2440">
        <v>10</v>
      </c>
      <c r="D2440">
        <v>4644.43</v>
      </c>
    </row>
    <row r="2441" spans="1:4" hidden="1">
      <c r="A2441">
        <v>2007</v>
      </c>
      <c r="B2441">
        <v>8</v>
      </c>
      <c r="C2441">
        <v>11</v>
      </c>
      <c r="D2441">
        <v>4644.0200000000004</v>
      </c>
    </row>
    <row r="2442" spans="1:4" hidden="1">
      <c r="A2442">
        <v>2007</v>
      </c>
      <c r="B2442">
        <v>8</v>
      </c>
      <c r="C2442">
        <v>12</v>
      </c>
      <c r="D2442">
        <v>4643.58</v>
      </c>
    </row>
    <row r="2443" spans="1:4" hidden="1">
      <c r="A2443">
        <v>2007</v>
      </c>
      <c r="B2443">
        <v>8</v>
      </c>
      <c r="C2443">
        <v>13</v>
      </c>
      <c r="D2443">
        <v>4643.1000000000004</v>
      </c>
    </row>
    <row r="2444" spans="1:4" hidden="1">
      <c r="A2444">
        <v>2007</v>
      </c>
      <c r="B2444">
        <v>8</v>
      </c>
      <c r="C2444">
        <v>14</v>
      </c>
      <c r="D2444">
        <v>4642.75</v>
      </c>
    </row>
    <row r="2445" spans="1:4" hidden="1">
      <c r="A2445">
        <v>2007</v>
      </c>
      <c r="B2445">
        <v>8</v>
      </c>
      <c r="C2445">
        <v>15</v>
      </c>
      <c r="D2445">
        <v>4642.2700000000004</v>
      </c>
    </row>
    <row r="2446" spans="1:4" hidden="1">
      <c r="A2446">
        <v>2007</v>
      </c>
      <c r="B2446">
        <v>8</v>
      </c>
      <c r="C2446">
        <v>16</v>
      </c>
      <c r="D2446">
        <v>4641.7700000000004</v>
      </c>
    </row>
    <row r="2447" spans="1:4" hidden="1">
      <c r="A2447">
        <v>2007</v>
      </c>
      <c r="B2447">
        <v>8</v>
      </c>
      <c r="C2447">
        <v>17</v>
      </c>
      <c r="D2447">
        <v>4641.3500000000004</v>
      </c>
    </row>
    <row r="2448" spans="1:4" hidden="1">
      <c r="A2448">
        <v>2007</v>
      </c>
      <c r="B2448">
        <v>8</v>
      </c>
      <c r="C2448">
        <v>18</v>
      </c>
      <c r="D2448">
        <v>4641.0200000000004</v>
      </c>
    </row>
    <row r="2449" spans="1:4" hidden="1">
      <c r="A2449">
        <v>2007</v>
      </c>
      <c r="B2449">
        <v>8</v>
      </c>
      <c r="C2449">
        <v>19</v>
      </c>
      <c r="D2449">
        <v>4640.6099999999997</v>
      </c>
    </row>
    <row r="2450" spans="1:4" hidden="1">
      <c r="A2450">
        <v>2007</v>
      </c>
      <c r="B2450">
        <v>8</v>
      </c>
      <c r="C2450">
        <v>20</v>
      </c>
      <c r="D2450">
        <v>4640.34</v>
      </c>
    </row>
    <row r="2451" spans="1:4" hidden="1">
      <c r="A2451">
        <v>2007</v>
      </c>
      <c r="B2451">
        <v>8</v>
      </c>
      <c r="C2451">
        <v>21</v>
      </c>
      <c r="D2451">
        <v>4640.25</v>
      </c>
    </row>
    <row r="2452" spans="1:4" hidden="1">
      <c r="A2452">
        <v>2007</v>
      </c>
      <c r="B2452">
        <v>8</v>
      </c>
      <c r="C2452">
        <v>22</v>
      </c>
      <c r="D2452">
        <v>4640.08</v>
      </c>
    </row>
    <row r="2453" spans="1:4" hidden="1">
      <c r="A2453">
        <v>2007</v>
      </c>
      <c r="B2453">
        <v>8</v>
      </c>
      <c r="C2453">
        <v>23</v>
      </c>
      <c r="D2453">
        <v>4640.01</v>
      </c>
    </row>
    <row r="2454" spans="1:4" hidden="1">
      <c r="A2454">
        <v>2007</v>
      </c>
      <c r="B2454">
        <v>8</v>
      </c>
      <c r="C2454">
        <v>24</v>
      </c>
      <c r="D2454">
        <v>4639.8500000000004</v>
      </c>
    </row>
    <row r="2455" spans="1:4" hidden="1">
      <c r="A2455">
        <v>2007</v>
      </c>
      <c r="B2455">
        <v>8</v>
      </c>
      <c r="C2455">
        <v>25</v>
      </c>
      <c r="D2455">
        <v>4639.7700000000004</v>
      </c>
    </row>
    <row r="2456" spans="1:4" hidden="1">
      <c r="A2456">
        <v>2007</v>
      </c>
      <c r="B2456">
        <v>8</v>
      </c>
      <c r="C2456">
        <v>26</v>
      </c>
      <c r="D2456">
        <v>4639.74</v>
      </c>
    </row>
    <row r="2457" spans="1:4" hidden="1">
      <c r="A2457">
        <v>2007</v>
      </c>
      <c r="B2457">
        <v>8</v>
      </c>
      <c r="C2457">
        <v>27</v>
      </c>
      <c r="D2457">
        <v>4639.58</v>
      </c>
    </row>
    <row r="2458" spans="1:4" hidden="1">
      <c r="A2458">
        <v>2007</v>
      </c>
      <c r="B2458">
        <v>8</v>
      </c>
      <c r="C2458">
        <v>28</v>
      </c>
      <c r="D2458">
        <v>4639.51</v>
      </c>
    </row>
    <row r="2459" spans="1:4" hidden="1">
      <c r="A2459">
        <v>2007</v>
      </c>
      <c r="B2459">
        <v>8</v>
      </c>
      <c r="C2459">
        <v>29</v>
      </c>
      <c r="D2459">
        <v>4639.34</v>
      </c>
    </row>
    <row r="2460" spans="1:4" hidden="1">
      <c r="A2460">
        <v>2007</v>
      </c>
      <c r="B2460">
        <v>8</v>
      </c>
      <c r="C2460">
        <v>30</v>
      </c>
      <c r="D2460">
        <v>4639.25</v>
      </c>
    </row>
    <row r="2461" spans="1:4" hidden="1">
      <c r="A2461">
        <v>2007</v>
      </c>
      <c r="B2461">
        <v>8</v>
      </c>
      <c r="C2461">
        <v>31</v>
      </c>
      <c r="D2461">
        <v>4639.08</v>
      </c>
    </row>
    <row r="2462" spans="1:4" hidden="1">
      <c r="A2462">
        <v>2007</v>
      </c>
      <c r="B2462">
        <v>9</v>
      </c>
      <c r="C2462">
        <v>1</v>
      </c>
      <c r="D2462">
        <v>4638.8500000000004</v>
      </c>
    </row>
    <row r="2463" spans="1:4" hidden="1">
      <c r="A2463">
        <v>2007</v>
      </c>
      <c r="B2463">
        <v>9</v>
      </c>
      <c r="C2463">
        <v>2</v>
      </c>
      <c r="D2463">
        <v>4638.7700000000004</v>
      </c>
    </row>
    <row r="2464" spans="1:4" hidden="1">
      <c r="A2464">
        <v>2007</v>
      </c>
      <c r="B2464">
        <v>9</v>
      </c>
      <c r="C2464">
        <v>3</v>
      </c>
      <c r="D2464">
        <v>4638.6000000000004</v>
      </c>
    </row>
    <row r="2465" spans="1:4" hidden="1">
      <c r="A2465">
        <v>2007</v>
      </c>
      <c r="B2465">
        <v>9</v>
      </c>
      <c r="C2465">
        <v>4</v>
      </c>
      <c r="D2465">
        <v>4638.5600000000004</v>
      </c>
    </row>
    <row r="2466" spans="1:4" hidden="1">
      <c r="A2466">
        <v>2007</v>
      </c>
      <c r="B2466">
        <v>9</v>
      </c>
      <c r="C2466">
        <v>5</v>
      </c>
      <c r="D2466">
        <v>4638.5200000000004</v>
      </c>
    </row>
    <row r="2467" spans="1:4" hidden="1">
      <c r="A2467">
        <v>2007</v>
      </c>
      <c r="B2467">
        <v>9</v>
      </c>
      <c r="C2467">
        <v>6</v>
      </c>
      <c r="D2467">
        <v>4638.5</v>
      </c>
    </row>
    <row r="2468" spans="1:4" hidden="1">
      <c r="A2468">
        <v>2007</v>
      </c>
      <c r="B2468">
        <v>9</v>
      </c>
      <c r="C2468">
        <v>7</v>
      </c>
      <c r="D2468">
        <v>4638.5</v>
      </c>
    </row>
    <row r="2469" spans="1:4" hidden="1">
      <c r="A2469">
        <v>2007</v>
      </c>
      <c r="B2469">
        <v>9</v>
      </c>
      <c r="C2469">
        <v>8</v>
      </c>
      <c r="D2469">
        <v>4638.5</v>
      </c>
    </row>
    <row r="2470" spans="1:4" hidden="1">
      <c r="A2470">
        <v>2007</v>
      </c>
      <c r="B2470">
        <v>9</v>
      </c>
      <c r="C2470">
        <v>9</v>
      </c>
      <c r="D2470">
        <v>4638.5</v>
      </c>
    </row>
    <row r="2471" spans="1:4" hidden="1">
      <c r="A2471">
        <v>2007</v>
      </c>
      <c r="B2471">
        <v>9</v>
      </c>
      <c r="C2471">
        <v>10</v>
      </c>
      <c r="D2471">
        <v>4638.53</v>
      </c>
    </row>
    <row r="2472" spans="1:4" hidden="1">
      <c r="A2472">
        <v>2007</v>
      </c>
      <c r="B2472">
        <v>9</v>
      </c>
      <c r="C2472">
        <v>11</v>
      </c>
      <c r="D2472">
        <v>4638.58</v>
      </c>
    </row>
    <row r="2473" spans="1:4" hidden="1">
      <c r="A2473">
        <v>2007</v>
      </c>
      <c r="B2473">
        <v>9</v>
      </c>
      <c r="C2473">
        <v>12</v>
      </c>
      <c r="D2473">
        <v>4638.6000000000004</v>
      </c>
    </row>
    <row r="2474" spans="1:4" hidden="1">
      <c r="A2474">
        <v>2007</v>
      </c>
      <c r="B2474">
        <v>9</v>
      </c>
      <c r="C2474">
        <v>13</v>
      </c>
      <c r="D2474">
        <v>4638.6000000000004</v>
      </c>
    </row>
    <row r="2475" spans="1:4" hidden="1">
      <c r="A2475">
        <v>2007</v>
      </c>
      <c r="B2475">
        <v>9</v>
      </c>
      <c r="C2475">
        <v>14</v>
      </c>
      <c r="D2475">
        <v>4638.6000000000004</v>
      </c>
    </row>
    <row r="2476" spans="1:4" hidden="1">
      <c r="A2476">
        <v>2007</v>
      </c>
      <c r="B2476">
        <v>9</v>
      </c>
      <c r="C2476">
        <v>15</v>
      </c>
      <c r="D2476">
        <v>4638.58</v>
      </c>
    </row>
    <row r="2477" spans="1:4" hidden="1">
      <c r="A2477">
        <v>2007</v>
      </c>
      <c r="B2477">
        <v>9</v>
      </c>
      <c r="C2477">
        <v>16</v>
      </c>
      <c r="D2477">
        <v>4638.5200000000004</v>
      </c>
    </row>
    <row r="2478" spans="1:4" hidden="1">
      <c r="A2478">
        <v>2007</v>
      </c>
      <c r="B2478">
        <v>9</v>
      </c>
      <c r="C2478">
        <v>17</v>
      </c>
      <c r="D2478">
        <v>4638.51</v>
      </c>
    </row>
    <row r="2479" spans="1:4" hidden="1">
      <c r="A2479">
        <v>2007</v>
      </c>
      <c r="B2479">
        <v>9</v>
      </c>
      <c r="C2479">
        <v>18</v>
      </c>
      <c r="D2479">
        <v>4638.5</v>
      </c>
    </row>
    <row r="2480" spans="1:4" hidden="1">
      <c r="A2480">
        <v>2007</v>
      </c>
      <c r="B2480">
        <v>9</v>
      </c>
      <c r="C2480">
        <v>19</v>
      </c>
      <c r="D2480">
        <v>4638.3500000000004</v>
      </c>
    </row>
    <row r="2481" spans="1:4" hidden="1">
      <c r="A2481">
        <v>2007</v>
      </c>
      <c r="B2481">
        <v>9</v>
      </c>
      <c r="C2481">
        <v>20</v>
      </c>
      <c r="D2481">
        <v>4638.3500000000004</v>
      </c>
    </row>
    <row r="2482" spans="1:4" hidden="1">
      <c r="A2482">
        <v>2007</v>
      </c>
      <c r="B2482">
        <v>9</v>
      </c>
      <c r="C2482">
        <v>21</v>
      </c>
      <c r="D2482">
        <v>4638.33</v>
      </c>
    </row>
    <row r="2483" spans="1:4" hidden="1">
      <c r="A2483">
        <v>2007</v>
      </c>
      <c r="B2483">
        <v>9</v>
      </c>
      <c r="C2483">
        <v>22</v>
      </c>
      <c r="D2483">
        <v>4638.33</v>
      </c>
    </row>
    <row r="2484" spans="1:4" hidden="1">
      <c r="A2484">
        <v>2007</v>
      </c>
      <c r="B2484">
        <v>9</v>
      </c>
      <c r="C2484">
        <v>23</v>
      </c>
      <c r="D2484">
        <v>4638.33</v>
      </c>
    </row>
    <row r="2485" spans="1:4" hidden="1">
      <c r="A2485">
        <v>2007</v>
      </c>
      <c r="B2485">
        <v>9</v>
      </c>
      <c r="C2485">
        <v>24</v>
      </c>
      <c r="D2485">
        <v>4638.51</v>
      </c>
    </row>
    <row r="2486" spans="1:4" hidden="1">
      <c r="A2486">
        <v>2007</v>
      </c>
      <c r="B2486">
        <v>9</v>
      </c>
      <c r="C2486">
        <v>25</v>
      </c>
      <c r="D2486">
        <v>4638.58</v>
      </c>
    </row>
    <row r="2487" spans="1:4" hidden="1">
      <c r="A2487">
        <v>2007</v>
      </c>
      <c r="B2487">
        <v>9</v>
      </c>
      <c r="C2487">
        <v>26</v>
      </c>
      <c r="D2487">
        <v>4638.6499999999996</v>
      </c>
    </row>
    <row r="2488" spans="1:4" hidden="1">
      <c r="A2488">
        <v>2007</v>
      </c>
      <c r="B2488">
        <v>9</v>
      </c>
      <c r="C2488">
        <v>27</v>
      </c>
      <c r="D2488">
        <v>4638.7700000000004</v>
      </c>
    </row>
    <row r="2489" spans="1:4" hidden="1">
      <c r="A2489">
        <v>2007</v>
      </c>
      <c r="B2489">
        <v>9</v>
      </c>
      <c r="C2489">
        <v>28</v>
      </c>
      <c r="D2489">
        <v>4638.84</v>
      </c>
    </row>
    <row r="2490" spans="1:4" hidden="1">
      <c r="A2490">
        <v>2007</v>
      </c>
      <c r="B2490">
        <v>9</v>
      </c>
      <c r="C2490">
        <v>29</v>
      </c>
      <c r="D2490">
        <v>4639.08</v>
      </c>
    </row>
    <row r="2491" spans="1:4" hidden="1">
      <c r="A2491">
        <v>2007</v>
      </c>
      <c r="B2491">
        <v>9</v>
      </c>
      <c r="C2491">
        <v>30</v>
      </c>
      <c r="D2491">
        <v>4639.2700000000004</v>
      </c>
    </row>
    <row r="2492" spans="1:4">
      <c r="A2492">
        <v>2007</v>
      </c>
      <c r="B2492">
        <v>10</v>
      </c>
      <c r="C2492">
        <v>1</v>
      </c>
      <c r="D2492">
        <v>4639.5</v>
      </c>
    </row>
    <row r="2493" spans="1:4" hidden="1">
      <c r="A2493">
        <v>2007</v>
      </c>
      <c r="B2493">
        <v>10</v>
      </c>
      <c r="C2493">
        <v>2</v>
      </c>
      <c r="D2493">
        <v>4639.58</v>
      </c>
    </row>
    <row r="2494" spans="1:4" hidden="1">
      <c r="A2494">
        <v>2007</v>
      </c>
      <c r="B2494">
        <v>10</v>
      </c>
      <c r="C2494">
        <v>3</v>
      </c>
      <c r="D2494">
        <v>4639.7700000000004</v>
      </c>
    </row>
    <row r="2495" spans="1:4" hidden="1">
      <c r="A2495">
        <v>2007</v>
      </c>
      <c r="B2495">
        <v>10</v>
      </c>
      <c r="C2495">
        <v>4</v>
      </c>
      <c r="D2495">
        <v>4639.8500000000004</v>
      </c>
    </row>
    <row r="2496" spans="1:4" hidden="1">
      <c r="A2496">
        <v>2007</v>
      </c>
      <c r="B2496">
        <v>10</v>
      </c>
      <c r="C2496">
        <v>5</v>
      </c>
      <c r="D2496">
        <v>4640.03</v>
      </c>
    </row>
    <row r="2497" spans="1:4" hidden="1">
      <c r="A2497">
        <v>2007</v>
      </c>
      <c r="B2497">
        <v>10</v>
      </c>
      <c r="C2497">
        <v>6</v>
      </c>
      <c r="D2497">
        <v>4640.3500000000004</v>
      </c>
    </row>
    <row r="2498" spans="1:4" hidden="1">
      <c r="A2498">
        <v>2007</v>
      </c>
      <c r="B2498">
        <v>10</v>
      </c>
      <c r="C2498">
        <v>7</v>
      </c>
      <c r="D2498">
        <v>4640.75</v>
      </c>
    </row>
    <row r="2499" spans="1:4" hidden="1">
      <c r="A2499">
        <v>2007</v>
      </c>
      <c r="B2499">
        <v>10</v>
      </c>
      <c r="C2499">
        <v>8</v>
      </c>
      <c r="D2499">
        <v>4641.0200000000004</v>
      </c>
    </row>
    <row r="2500" spans="1:4" hidden="1">
      <c r="A2500">
        <v>2007</v>
      </c>
      <c r="B2500">
        <v>10</v>
      </c>
      <c r="C2500">
        <v>9</v>
      </c>
      <c r="D2500">
        <v>4641.32</v>
      </c>
    </row>
    <row r="2501" spans="1:4" hidden="1">
      <c r="A2501">
        <v>2007</v>
      </c>
      <c r="B2501">
        <v>10</v>
      </c>
      <c r="C2501">
        <v>10</v>
      </c>
      <c r="D2501">
        <v>4641.58</v>
      </c>
    </row>
    <row r="2502" spans="1:4" hidden="1">
      <c r="A2502">
        <v>2007</v>
      </c>
      <c r="B2502">
        <v>10</v>
      </c>
      <c r="C2502">
        <v>11</v>
      </c>
      <c r="D2502">
        <v>4641.83</v>
      </c>
    </row>
    <row r="2503" spans="1:4" hidden="1">
      <c r="A2503">
        <v>2007</v>
      </c>
      <c r="B2503">
        <v>10</v>
      </c>
      <c r="C2503">
        <v>12</v>
      </c>
      <c r="D2503">
        <v>4642.1000000000004</v>
      </c>
    </row>
    <row r="2504" spans="1:4" hidden="1">
      <c r="A2504">
        <v>2007</v>
      </c>
      <c r="B2504">
        <v>10</v>
      </c>
      <c r="C2504">
        <v>13</v>
      </c>
      <c r="D2504">
        <v>4642.3999999999996</v>
      </c>
    </row>
    <row r="2505" spans="1:4" hidden="1">
      <c r="A2505">
        <v>2007</v>
      </c>
      <c r="B2505">
        <v>10</v>
      </c>
      <c r="C2505">
        <v>14</v>
      </c>
      <c r="D2505">
        <v>4642.75</v>
      </c>
    </row>
    <row r="2506" spans="1:4" hidden="1">
      <c r="A2506">
        <v>2007</v>
      </c>
      <c r="B2506">
        <v>10</v>
      </c>
      <c r="C2506">
        <v>15</v>
      </c>
      <c r="D2506">
        <v>4643</v>
      </c>
    </row>
    <row r="2507" spans="1:4" hidden="1">
      <c r="A2507">
        <v>2007</v>
      </c>
      <c r="B2507">
        <v>10</v>
      </c>
      <c r="C2507">
        <v>16</v>
      </c>
      <c r="D2507">
        <v>4643.28</v>
      </c>
    </row>
    <row r="2508" spans="1:4" hidden="1">
      <c r="A2508">
        <v>2007</v>
      </c>
      <c r="B2508">
        <v>10</v>
      </c>
      <c r="C2508">
        <v>17</v>
      </c>
      <c r="D2508">
        <v>4643.6000000000004</v>
      </c>
    </row>
    <row r="2509" spans="1:4" hidden="1">
      <c r="A2509">
        <v>2007</v>
      </c>
      <c r="B2509">
        <v>10</v>
      </c>
      <c r="C2509">
        <v>18</v>
      </c>
      <c r="D2509">
        <v>4643.8500000000004</v>
      </c>
    </row>
    <row r="2510" spans="1:4" hidden="1">
      <c r="A2510">
        <v>2007</v>
      </c>
      <c r="B2510">
        <v>10</v>
      </c>
      <c r="C2510">
        <v>19</v>
      </c>
      <c r="D2510">
        <v>4644.1000000000004</v>
      </c>
    </row>
    <row r="2511" spans="1:4" hidden="1">
      <c r="A2511">
        <v>2007</v>
      </c>
      <c r="B2511">
        <v>10</v>
      </c>
      <c r="C2511">
        <v>20</v>
      </c>
      <c r="D2511">
        <v>4644.5200000000004</v>
      </c>
    </row>
    <row r="2512" spans="1:4" hidden="1">
      <c r="A2512">
        <v>2007</v>
      </c>
      <c r="B2512">
        <v>10</v>
      </c>
      <c r="C2512">
        <v>21</v>
      </c>
      <c r="D2512">
        <v>4644.83</v>
      </c>
    </row>
    <row r="2513" spans="1:4" hidden="1">
      <c r="A2513">
        <v>2007</v>
      </c>
      <c r="B2513">
        <v>10</v>
      </c>
      <c r="C2513">
        <v>22</v>
      </c>
      <c r="D2513">
        <v>4645.08</v>
      </c>
    </row>
    <row r="2514" spans="1:4" hidden="1">
      <c r="A2514">
        <v>2007</v>
      </c>
      <c r="B2514">
        <v>10</v>
      </c>
      <c r="C2514">
        <v>23</v>
      </c>
      <c r="D2514">
        <v>4645.33</v>
      </c>
    </row>
    <row r="2515" spans="1:4" hidden="1">
      <c r="A2515">
        <v>2007</v>
      </c>
      <c r="B2515">
        <v>10</v>
      </c>
      <c r="C2515">
        <v>24</v>
      </c>
      <c r="D2515">
        <v>4645.6000000000004</v>
      </c>
    </row>
    <row r="2516" spans="1:4" hidden="1">
      <c r="A2516">
        <v>2007</v>
      </c>
      <c r="B2516">
        <v>10</v>
      </c>
      <c r="C2516">
        <v>25</v>
      </c>
      <c r="D2516">
        <v>4645.8500000000004</v>
      </c>
    </row>
    <row r="2517" spans="1:4" hidden="1">
      <c r="A2517">
        <v>2007</v>
      </c>
      <c r="B2517">
        <v>10</v>
      </c>
      <c r="C2517">
        <v>26</v>
      </c>
      <c r="D2517">
        <v>4646.1000000000004</v>
      </c>
    </row>
    <row r="2518" spans="1:4" hidden="1">
      <c r="A2518">
        <v>2007</v>
      </c>
      <c r="B2518">
        <v>10</v>
      </c>
      <c r="C2518">
        <v>27</v>
      </c>
      <c r="D2518">
        <v>4646.3500000000004</v>
      </c>
    </row>
    <row r="2519" spans="1:4" hidden="1">
      <c r="A2519">
        <v>2007</v>
      </c>
      <c r="B2519">
        <v>10</v>
      </c>
      <c r="C2519">
        <v>28</v>
      </c>
      <c r="D2519">
        <v>4646.6000000000004</v>
      </c>
    </row>
    <row r="2520" spans="1:4" hidden="1">
      <c r="A2520">
        <v>2007</v>
      </c>
      <c r="B2520">
        <v>10</v>
      </c>
      <c r="C2520">
        <v>29</v>
      </c>
      <c r="D2520">
        <v>4646.8500000000004</v>
      </c>
    </row>
    <row r="2521" spans="1:4" hidden="1">
      <c r="A2521">
        <v>2007</v>
      </c>
      <c r="B2521">
        <v>10</v>
      </c>
      <c r="C2521">
        <v>30</v>
      </c>
      <c r="D2521">
        <v>4647.1000000000004</v>
      </c>
    </row>
    <row r="2522" spans="1:4" hidden="1">
      <c r="A2522">
        <v>2007</v>
      </c>
      <c r="B2522">
        <v>10</v>
      </c>
      <c r="C2522">
        <v>31</v>
      </c>
      <c r="D2522">
        <v>4647.3500000000004</v>
      </c>
    </row>
    <row r="2523" spans="1:4" hidden="1">
      <c r="A2523">
        <v>2007</v>
      </c>
      <c r="B2523">
        <v>11</v>
      </c>
      <c r="C2523">
        <v>1</v>
      </c>
      <c r="D2523">
        <v>4647.6000000000004</v>
      </c>
    </row>
    <row r="2524" spans="1:4" hidden="1">
      <c r="A2524">
        <v>2007</v>
      </c>
      <c r="B2524">
        <v>11</v>
      </c>
      <c r="C2524">
        <v>2</v>
      </c>
      <c r="D2524">
        <v>4647.83</v>
      </c>
    </row>
    <row r="2525" spans="1:4" hidden="1">
      <c r="A2525">
        <v>2007</v>
      </c>
      <c r="B2525">
        <v>11</v>
      </c>
      <c r="C2525">
        <v>3</v>
      </c>
      <c r="D2525">
        <v>4648.08</v>
      </c>
    </row>
    <row r="2526" spans="1:4" hidden="1">
      <c r="A2526">
        <v>2007</v>
      </c>
      <c r="B2526">
        <v>11</v>
      </c>
      <c r="C2526">
        <v>4</v>
      </c>
      <c r="D2526">
        <v>4648.33</v>
      </c>
    </row>
    <row r="2527" spans="1:4" hidden="1">
      <c r="A2527">
        <v>2007</v>
      </c>
      <c r="B2527">
        <v>11</v>
      </c>
      <c r="C2527">
        <v>5</v>
      </c>
      <c r="D2527">
        <v>4648.58</v>
      </c>
    </row>
    <row r="2528" spans="1:4" hidden="1">
      <c r="A2528">
        <v>2007</v>
      </c>
      <c r="B2528">
        <v>11</v>
      </c>
      <c r="C2528">
        <v>6</v>
      </c>
      <c r="D2528">
        <v>4648.78</v>
      </c>
    </row>
    <row r="2529" spans="1:4" hidden="1">
      <c r="A2529">
        <v>2007</v>
      </c>
      <c r="B2529">
        <v>11</v>
      </c>
      <c r="C2529">
        <v>7</v>
      </c>
      <c r="D2529">
        <v>4649.0200000000004</v>
      </c>
    </row>
    <row r="2530" spans="1:4" hidden="1">
      <c r="A2530">
        <v>2007</v>
      </c>
      <c r="B2530">
        <v>11</v>
      </c>
      <c r="C2530">
        <v>8</v>
      </c>
      <c r="D2530">
        <v>4649.2700000000004</v>
      </c>
    </row>
    <row r="2531" spans="1:4" hidden="1">
      <c r="A2531">
        <v>2007</v>
      </c>
      <c r="B2531">
        <v>11</v>
      </c>
      <c r="C2531">
        <v>9</v>
      </c>
      <c r="D2531">
        <v>4649.5200000000004</v>
      </c>
    </row>
    <row r="2532" spans="1:4" hidden="1">
      <c r="A2532">
        <v>2007</v>
      </c>
      <c r="B2532">
        <v>11</v>
      </c>
      <c r="C2532">
        <v>10</v>
      </c>
      <c r="D2532">
        <v>4649.76</v>
      </c>
    </row>
    <row r="2533" spans="1:4" hidden="1">
      <c r="A2533">
        <v>2007</v>
      </c>
      <c r="B2533">
        <v>11</v>
      </c>
      <c r="C2533">
        <v>11</v>
      </c>
      <c r="D2533">
        <v>4650.0200000000004</v>
      </c>
    </row>
    <row r="2534" spans="1:4" hidden="1">
      <c r="A2534">
        <v>2007</v>
      </c>
      <c r="B2534">
        <v>11</v>
      </c>
      <c r="C2534">
        <v>12</v>
      </c>
      <c r="D2534">
        <v>4650.2700000000004</v>
      </c>
    </row>
    <row r="2535" spans="1:4" hidden="1">
      <c r="A2535">
        <v>2007</v>
      </c>
      <c r="B2535">
        <v>11</v>
      </c>
      <c r="C2535">
        <v>13</v>
      </c>
      <c r="D2535">
        <v>4650.57</v>
      </c>
    </row>
    <row r="2536" spans="1:4" hidden="1">
      <c r="A2536">
        <v>2007</v>
      </c>
      <c r="B2536">
        <v>11</v>
      </c>
      <c r="C2536">
        <v>14</v>
      </c>
      <c r="D2536">
        <v>4650.82</v>
      </c>
    </row>
    <row r="2537" spans="1:4" hidden="1">
      <c r="A2537">
        <v>2007</v>
      </c>
      <c r="B2537">
        <v>11</v>
      </c>
      <c r="C2537">
        <v>15</v>
      </c>
      <c r="D2537">
        <v>4651.04</v>
      </c>
    </row>
    <row r="2538" spans="1:4" hidden="1">
      <c r="A2538">
        <v>2007</v>
      </c>
      <c r="B2538">
        <v>11</v>
      </c>
      <c r="C2538">
        <v>16</v>
      </c>
      <c r="D2538">
        <v>4651.28</v>
      </c>
    </row>
    <row r="2539" spans="1:4" hidden="1">
      <c r="A2539">
        <v>2007</v>
      </c>
      <c r="B2539">
        <v>11</v>
      </c>
      <c r="C2539">
        <v>17</v>
      </c>
      <c r="D2539">
        <v>4651.5200000000004</v>
      </c>
    </row>
    <row r="2540" spans="1:4" hidden="1">
      <c r="A2540">
        <v>2007</v>
      </c>
      <c r="B2540">
        <v>11</v>
      </c>
      <c r="C2540">
        <v>18</v>
      </c>
      <c r="D2540">
        <v>4651.7700000000004</v>
      </c>
    </row>
    <row r="2541" spans="1:4" hidden="1">
      <c r="A2541">
        <v>2007</v>
      </c>
      <c r="B2541">
        <v>11</v>
      </c>
      <c r="C2541">
        <v>19</v>
      </c>
      <c r="D2541">
        <v>4652.0200000000004</v>
      </c>
    </row>
    <row r="2542" spans="1:4" hidden="1">
      <c r="A2542">
        <v>2007</v>
      </c>
      <c r="B2542">
        <v>11</v>
      </c>
      <c r="C2542">
        <v>20</v>
      </c>
      <c r="D2542">
        <v>4652.2700000000004</v>
      </c>
    </row>
    <row r="2543" spans="1:4" hidden="1">
      <c r="A2543">
        <v>2007</v>
      </c>
      <c r="B2543">
        <v>11</v>
      </c>
      <c r="C2543">
        <v>21</v>
      </c>
      <c r="D2543">
        <v>4652.5200000000004</v>
      </c>
    </row>
    <row r="2544" spans="1:4" hidden="1">
      <c r="A2544">
        <v>2007</v>
      </c>
      <c r="B2544">
        <v>11</v>
      </c>
      <c r="C2544">
        <v>22</v>
      </c>
      <c r="D2544">
        <v>4652.75</v>
      </c>
    </row>
    <row r="2545" spans="1:4" hidden="1">
      <c r="A2545">
        <v>2007</v>
      </c>
      <c r="B2545">
        <v>11</v>
      </c>
      <c r="C2545">
        <v>23</v>
      </c>
      <c r="D2545">
        <v>4653</v>
      </c>
    </row>
    <row r="2546" spans="1:4" hidden="1">
      <c r="A2546">
        <v>2007</v>
      </c>
      <c r="B2546">
        <v>11</v>
      </c>
      <c r="C2546">
        <v>24</v>
      </c>
      <c r="D2546">
        <v>4653.1000000000004</v>
      </c>
    </row>
    <row r="2547" spans="1:4" hidden="1">
      <c r="A2547">
        <v>2007</v>
      </c>
      <c r="B2547">
        <v>11</v>
      </c>
      <c r="C2547">
        <v>25</v>
      </c>
      <c r="D2547">
        <v>4653.34</v>
      </c>
    </row>
    <row r="2548" spans="1:4" hidden="1">
      <c r="A2548">
        <v>2007</v>
      </c>
      <c r="B2548">
        <v>11</v>
      </c>
      <c r="C2548">
        <v>26</v>
      </c>
      <c r="D2548">
        <v>4653.58</v>
      </c>
    </row>
    <row r="2549" spans="1:4" hidden="1">
      <c r="A2549">
        <v>2007</v>
      </c>
      <c r="B2549">
        <v>11</v>
      </c>
      <c r="C2549">
        <v>27</v>
      </c>
      <c r="D2549">
        <v>4653.83</v>
      </c>
    </row>
    <row r="2550" spans="1:4" hidden="1">
      <c r="A2550">
        <v>2007</v>
      </c>
      <c r="B2550">
        <v>11</v>
      </c>
      <c r="C2550">
        <v>28</v>
      </c>
      <c r="D2550">
        <v>4654.08</v>
      </c>
    </row>
    <row r="2551" spans="1:4" hidden="1">
      <c r="A2551">
        <v>2007</v>
      </c>
      <c r="B2551">
        <v>11</v>
      </c>
      <c r="C2551">
        <v>29</v>
      </c>
      <c r="D2551">
        <v>4654.28</v>
      </c>
    </row>
    <row r="2552" spans="1:4" hidden="1">
      <c r="A2552">
        <v>2007</v>
      </c>
      <c r="B2552">
        <v>11</v>
      </c>
      <c r="C2552">
        <v>30</v>
      </c>
      <c r="D2552">
        <v>4654.53</v>
      </c>
    </row>
    <row r="2553" spans="1:4" hidden="1">
      <c r="A2553">
        <v>2007</v>
      </c>
      <c r="B2553">
        <v>12</v>
      </c>
      <c r="C2553">
        <v>1</v>
      </c>
      <c r="D2553">
        <v>4654.78</v>
      </c>
    </row>
    <row r="2554" spans="1:4" hidden="1">
      <c r="A2554">
        <v>2007</v>
      </c>
      <c r="B2554">
        <v>12</v>
      </c>
      <c r="C2554">
        <v>2</v>
      </c>
      <c r="D2554">
        <v>4655.0200000000004</v>
      </c>
    </row>
    <row r="2555" spans="1:4" hidden="1">
      <c r="A2555">
        <v>2007</v>
      </c>
      <c r="B2555">
        <v>12</v>
      </c>
      <c r="C2555">
        <v>3</v>
      </c>
      <c r="D2555">
        <v>4655.26</v>
      </c>
    </row>
    <row r="2556" spans="1:4" hidden="1">
      <c r="A2556">
        <v>2007</v>
      </c>
      <c r="B2556">
        <v>12</v>
      </c>
      <c r="C2556">
        <v>4</v>
      </c>
      <c r="D2556">
        <v>4655.5</v>
      </c>
    </row>
    <row r="2557" spans="1:4" hidden="1">
      <c r="A2557">
        <v>2007</v>
      </c>
      <c r="B2557">
        <v>12</v>
      </c>
      <c r="C2557">
        <v>5</v>
      </c>
      <c r="D2557">
        <v>4655.75</v>
      </c>
    </row>
    <row r="2558" spans="1:4" hidden="1">
      <c r="A2558">
        <v>2007</v>
      </c>
      <c r="B2558">
        <v>12</v>
      </c>
      <c r="C2558">
        <v>6</v>
      </c>
      <c r="D2558">
        <v>4655.87</v>
      </c>
    </row>
    <row r="2559" spans="1:4" hidden="1">
      <c r="A2559">
        <v>2007</v>
      </c>
      <c r="B2559">
        <v>12</v>
      </c>
      <c r="C2559">
        <v>7</v>
      </c>
      <c r="D2559">
        <v>4656.25</v>
      </c>
    </row>
    <row r="2560" spans="1:4" hidden="1">
      <c r="A2560">
        <v>2007</v>
      </c>
      <c r="B2560">
        <v>12</v>
      </c>
      <c r="C2560">
        <v>8</v>
      </c>
      <c r="D2560">
        <v>4656.49</v>
      </c>
    </row>
    <row r="2561" spans="1:4" hidden="1">
      <c r="A2561">
        <v>2007</v>
      </c>
      <c r="B2561">
        <v>12</v>
      </c>
      <c r="C2561">
        <v>9</v>
      </c>
      <c r="D2561">
        <v>4656.6000000000004</v>
      </c>
    </row>
    <row r="2562" spans="1:4" hidden="1">
      <c r="A2562">
        <v>2007</v>
      </c>
      <c r="B2562">
        <v>12</v>
      </c>
      <c r="C2562">
        <v>10</v>
      </c>
      <c r="D2562">
        <v>4656.8500000000004</v>
      </c>
    </row>
    <row r="2563" spans="1:4" hidden="1">
      <c r="A2563">
        <v>2007</v>
      </c>
      <c r="B2563">
        <v>12</v>
      </c>
      <c r="C2563">
        <v>11</v>
      </c>
      <c r="D2563">
        <v>4657.08</v>
      </c>
    </row>
    <row r="2564" spans="1:4" hidden="1">
      <c r="A2564">
        <v>2007</v>
      </c>
      <c r="B2564">
        <v>12</v>
      </c>
      <c r="C2564">
        <v>12</v>
      </c>
      <c r="D2564">
        <v>4657.2700000000004</v>
      </c>
    </row>
    <row r="2565" spans="1:4" hidden="1">
      <c r="A2565">
        <v>2007</v>
      </c>
      <c r="B2565">
        <v>12</v>
      </c>
      <c r="C2565">
        <v>13</v>
      </c>
      <c r="D2565">
        <v>4657.51</v>
      </c>
    </row>
    <row r="2566" spans="1:4" hidden="1">
      <c r="A2566">
        <v>2007</v>
      </c>
      <c r="B2566">
        <v>12</v>
      </c>
      <c r="C2566">
        <v>14</v>
      </c>
      <c r="D2566">
        <v>4657.75</v>
      </c>
    </row>
    <row r="2567" spans="1:4" hidden="1">
      <c r="A2567">
        <v>2007</v>
      </c>
      <c r="B2567">
        <v>12</v>
      </c>
      <c r="C2567">
        <v>15</v>
      </c>
      <c r="D2567">
        <v>4657.8500000000004</v>
      </c>
    </row>
    <row r="2568" spans="1:4" hidden="1">
      <c r="A2568">
        <v>2007</v>
      </c>
      <c r="B2568">
        <v>12</v>
      </c>
      <c r="C2568">
        <v>16</v>
      </c>
      <c r="D2568">
        <v>4658.1000000000004</v>
      </c>
    </row>
    <row r="2569" spans="1:4" hidden="1">
      <c r="A2569">
        <v>2007</v>
      </c>
      <c r="B2569">
        <v>12</v>
      </c>
      <c r="C2569">
        <v>17</v>
      </c>
      <c r="D2569">
        <v>4658.33</v>
      </c>
    </row>
    <row r="2570" spans="1:4" hidden="1">
      <c r="A2570">
        <v>2007</v>
      </c>
      <c r="B2570">
        <v>12</v>
      </c>
      <c r="C2570">
        <v>18</v>
      </c>
      <c r="D2570">
        <v>4658.53</v>
      </c>
    </row>
    <row r="2571" spans="1:4" hidden="1">
      <c r="A2571">
        <v>2007</v>
      </c>
      <c r="B2571">
        <v>12</v>
      </c>
      <c r="C2571">
        <v>19</v>
      </c>
      <c r="D2571">
        <v>4658.7700000000004</v>
      </c>
    </row>
    <row r="2572" spans="1:4" hidden="1">
      <c r="A2572">
        <v>2007</v>
      </c>
      <c r="B2572">
        <v>12</v>
      </c>
      <c r="C2572">
        <v>20</v>
      </c>
      <c r="D2572">
        <v>4659.08</v>
      </c>
    </row>
    <row r="2573" spans="1:4" hidden="1">
      <c r="A2573">
        <v>2007</v>
      </c>
      <c r="B2573">
        <v>12</v>
      </c>
      <c r="C2573">
        <v>21</v>
      </c>
      <c r="D2573">
        <v>4659.33</v>
      </c>
    </row>
    <row r="2574" spans="1:4" hidden="1">
      <c r="A2574">
        <v>2007</v>
      </c>
      <c r="B2574">
        <v>12</v>
      </c>
      <c r="C2574">
        <v>22</v>
      </c>
      <c r="D2574">
        <v>4659.53</v>
      </c>
    </row>
    <row r="2575" spans="1:4" hidden="1">
      <c r="A2575">
        <v>2007</v>
      </c>
      <c r="B2575">
        <v>12</v>
      </c>
      <c r="C2575">
        <v>23</v>
      </c>
      <c r="D2575">
        <v>4659.7700000000004</v>
      </c>
    </row>
    <row r="2576" spans="1:4" hidden="1">
      <c r="A2576">
        <v>2007</v>
      </c>
      <c r="B2576">
        <v>12</v>
      </c>
      <c r="C2576">
        <v>24</v>
      </c>
      <c r="D2576">
        <v>4660.0200000000004</v>
      </c>
    </row>
    <row r="2577" spans="1:4" hidden="1">
      <c r="A2577">
        <v>2007</v>
      </c>
      <c r="B2577">
        <v>12</v>
      </c>
      <c r="C2577">
        <v>25</v>
      </c>
      <c r="D2577">
        <v>4660.26</v>
      </c>
    </row>
    <row r="2578" spans="1:4" hidden="1">
      <c r="A2578">
        <v>2007</v>
      </c>
      <c r="B2578">
        <v>12</v>
      </c>
      <c r="C2578">
        <v>26</v>
      </c>
      <c r="D2578">
        <v>4660.41</v>
      </c>
    </row>
    <row r="2579" spans="1:4" hidden="1">
      <c r="A2579">
        <v>2007</v>
      </c>
      <c r="B2579">
        <v>12</v>
      </c>
      <c r="C2579">
        <v>27</v>
      </c>
      <c r="D2579">
        <v>4660.6000000000004</v>
      </c>
    </row>
    <row r="2580" spans="1:4" hidden="1">
      <c r="A2580">
        <v>2007</v>
      </c>
      <c r="B2580">
        <v>12</v>
      </c>
      <c r="C2580">
        <v>28</v>
      </c>
      <c r="D2580">
        <v>4660.83</v>
      </c>
    </row>
    <row r="2581" spans="1:4" hidden="1">
      <c r="A2581">
        <v>2007</v>
      </c>
      <c r="B2581">
        <v>12</v>
      </c>
      <c r="C2581">
        <v>29</v>
      </c>
      <c r="D2581">
        <v>4661.0200000000004</v>
      </c>
    </row>
    <row r="2582" spans="1:4" hidden="1">
      <c r="A2582">
        <v>2007</v>
      </c>
      <c r="B2582">
        <v>12</v>
      </c>
      <c r="C2582">
        <v>30</v>
      </c>
      <c r="D2582">
        <v>4661.2700000000004</v>
      </c>
    </row>
    <row r="2583" spans="1:4" hidden="1">
      <c r="A2583">
        <v>2007</v>
      </c>
      <c r="B2583">
        <v>12</v>
      </c>
      <c r="C2583">
        <v>31</v>
      </c>
      <c r="D2583">
        <v>4661.5</v>
      </c>
    </row>
    <row r="2584" spans="1:4" hidden="1">
      <c r="A2584">
        <v>2008</v>
      </c>
      <c r="B2584">
        <v>1</v>
      </c>
      <c r="C2584">
        <v>1</v>
      </c>
      <c r="D2584">
        <v>4661.66</v>
      </c>
    </row>
    <row r="2585" spans="1:4" hidden="1">
      <c r="A2585">
        <v>2008</v>
      </c>
      <c r="B2585">
        <v>1</v>
      </c>
      <c r="C2585">
        <v>2</v>
      </c>
      <c r="D2585">
        <v>4661.84</v>
      </c>
    </row>
    <row r="2586" spans="1:4" hidden="1">
      <c r="A2586">
        <v>2008</v>
      </c>
      <c r="B2586">
        <v>1</v>
      </c>
      <c r="C2586">
        <v>3</v>
      </c>
      <c r="D2586">
        <v>4662.04</v>
      </c>
    </row>
    <row r="2587" spans="1:4" hidden="1">
      <c r="A2587">
        <v>2008</v>
      </c>
      <c r="B2587">
        <v>1</v>
      </c>
      <c r="C2587">
        <v>4</v>
      </c>
      <c r="D2587">
        <v>4662.25</v>
      </c>
    </row>
    <row r="2588" spans="1:4" hidden="1">
      <c r="A2588">
        <v>2008</v>
      </c>
      <c r="B2588">
        <v>1</v>
      </c>
      <c r="C2588">
        <v>5</v>
      </c>
      <c r="D2588">
        <v>4662.5</v>
      </c>
    </row>
    <row r="2589" spans="1:4" hidden="1">
      <c r="A2589">
        <v>2008</v>
      </c>
      <c r="B2589">
        <v>1</v>
      </c>
      <c r="C2589">
        <v>6</v>
      </c>
      <c r="D2589">
        <v>4662.58</v>
      </c>
    </row>
    <row r="2590" spans="1:4" hidden="1">
      <c r="A2590">
        <v>2008</v>
      </c>
      <c r="B2590">
        <v>1</v>
      </c>
      <c r="C2590">
        <v>7</v>
      </c>
      <c r="D2590">
        <v>4662.6000000000004</v>
      </c>
    </row>
    <row r="2591" spans="1:4" hidden="1">
      <c r="A2591">
        <v>2008</v>
      </c>
      <c r="B2591">
        <v>1</v>
      </c>
      <c r="C2591">
        <v>8</v>
      </c>
      <c r="D2591">
        <v>4662.75</v>
      </c>
    </row>
    <row r="2592" spans="1:4" hidden="1">
      <c r="A2592">
        <v>2008</v>
      </c>
      <c r="B2592">
        <v>1</v>
      </c>
      <c r="C2592">
        <v>9</v>
      </c>
      <c r="D2592">
        <v>4662.76</v>
      </c>
    </row>
    <row r="2593" spans="1:4" hidden="1">
      <c r="A2593">
        <v>2008</v>
      </c>
      <c r="B2593">
        <v>1</v>
      </c>
      <c r="C2593">
        <v>10</v>
      </c>
      <c r="D2593">
        <v>4662.76</v>
      </c>
    </row>
    <row r="2594" spans="1:4" hidden="1">
      <c r="A2594">
        <v>2008</v>
      </c>
      <c r="B2594">
        <v>1</v>
      </c>
      <c r="C2594">
        <v>11</v>
      </c>
      <c r="D2594">
        <v>4662.7700000000004</v>
      </c>
    </row>
    <row r="2595" spans="1:4" hidden="1">
      <c r="A2595">
        <v>2008</v>
      </c>
      <c r="B2595">
        <v>1</v>
      </c>
      <c r="C2595">
        <v>12</v>
      </c>
      <c r="D2595">
        <v>4662.7700000000004</v>
      </c>
    </row>
    <row r="2596" spans="1:4" hidden="1">
      <c r="A2596">
        <v>2008</v>
      </c>
      <c r="B2596">
        <v>1</v>
      </c>
      <c r="C2596">
        <v>13</v>
      </c>
      <c r="D2596">
        <v>4662.7700000000004</v>
      </c>
    </row>
    <row r="2597" spans="1:4" hidden="1">
      <c r="A2597">
        <v>2008</v>
      </c>
      <c r="B2597">
        <v>1</v>
      </c>
      <c r="C2597">
        <v>14</v>
      </c>
      <c r="D2597">
        <v>4662.7700000000004</v>
      </c>
    </row>
    <row r="2598" spans="1:4" hidden="1">
      <c r="A2598">
        <v>2008</v>
      </c>
      <c r="B2598">
        <v>1</v>
      </c>
      <c r="C2598">
        <v>15</v>
      </c>
      <c r="D2598">
        <v>4662.7700000000004</v>
      </c>
    </row>
    <row r="2599" spans="1:4" hidden="1">
      <c r="A2599">
        <v>2008</v>
      </c>
      <c r="B2599">
        <v>1</v>
      </c>
      <c r="C2599">
        <v>16</v>
      </c>
      <c r="D2599">
        <v>4662.7700000000004</v>
      </c>
    </row>
    <row r="2600" spans="1:4" hidden="1">
      <c r="A2600">
        <v>2008</v>
      </c>
      <c r="B2600">
        <v>1</v>
      </c>
      <c r="C2600">
        <v>17</v>
      </c>
      <c r="D2600">
        <v>4662.7700000000004</v>
      </c>
    </row>
    <row r="2601" spans="1:4" hidden="1">
      <c r="A2601">
        <v>2008</v>
      </c>
      <c r="B2601">
        <v>1</v>
      </c>
      <c r="C2601">
        <v>18</v>
      </c>
      <c r="D2601">
        <v>4662.83</v>
      </c>
    </row>
    <row r="2602" spans="1:4" hidden="1">
      <c r="A2602">
        <v>2008</v>
      </c>
      <c r="B2602">
        <v>1</v>
      </c>
      <c r="C2602">
        <v>19</v>
      </c>
      <c r="D2602">
        <v>4662.83</v>
      </c>
    </row>
    <row r="2603" spans="1:4" hidden="1">
      <c r="A2603">
        <v>2008</v>
      </c>
      <c r="B2603">
        <v>1</v>
      </c>
      <c r="C2603">
        <v>20</v>
      </c>
      <c r="D2603">
        <v>4662.83</v>
      </c>
    </row>
    <row r="2604" spans="1:4" hidden="1">
      <c r="A2604">
        <v>2008</v>
      </c>
      <c r="B2604">
        <v>1</v>
      </c>
      <c r="C2604">
        <v>21</v>
      </c>
      <c r="D2604">
        <v>4662.8500000000004</v>
      </c>
    </row>
    <row r="2605" spans="1:4" hidden="1">
      <c r="A2605">
        <v>2008</v>
      </c>
      <c r="B2605">
        <v>1</v>
      </c>
      <c r="C2605">
        <v>22</v>
      </c>
      <c r="D2605">
        <v>4662.8500000000004</v>
      </c>
    </row>
    <row r="2606" spans="1:4" hidden="1">
      <c r="A2606">
        <v>2008</v>
      </c>
      <c r="B2606">
        <v>1</v>
      </c>
      <c r="C2606">
        <v>23</v>
      </c>
      <c r="D2606">
        <v>4662.8500000000004</v>
      </c>
    </row>
    <row r="2607" spans="1:4" hidden="1">
      <c r="A2607">
        <v>2008</v>
      </c>
      <c r="B2607">
        <v>1</v>
      </c>
      <c r="C2607">
        <v>24</v>
      </c>
      <c r="D2607">
        <v>4662.8500000000004</v>
      </c>
    </row>
    <row r="2608" spans="1:4" hidden="1">
      <c r="A2608">
        <v>2008</v>
      </c>
      <c r="B2608">
        <v>1</v>
      </c>
      <c r="C2608">
        <v>25</v>
      </c>
      <c r="D2608">
        <v>4662.8500000000004</v>
      </c>
    </row>
    <row r="2609" spans="1:4" hidden="1">
      <c r="A2609">
        <v>2008</v>
      </c>
      <c r="B2609">
        <v>1</v>
      </c>
      <c r="C2609">
        <v>26</v>
      </c>
      <c r="D2609">
        <v>4662.8500000000004</v>
      </c>
    </row>
    <row r="2610" spans="1:4" hidden="1">
      <c r="A2610">
        <v>2008</v>
      </c>
      <c r="B2610">
        <v>1</v>
      </c>
      <c r="C2610">
        <v>27</v>
      </c>
      <c r="D2610">
        <v>4662.8500000000004</v>
      </c>
    </row>
    <row r="2611" spans="1:4" hidden="1">
      <c r="A2611">
        <v>2008</v>
      </c>
      <c r="B2611">
        <v>1</v>
      </c>
      <c r="C2611">
        <v>28</v>
      </c>
      <c r="D2611">
        <v>4663</v>
      </c>
    </row>
    <row r="2612" spans="1:4" hidden="1">
      <c r="A2612">
        <v>2008</v>
      </c>
      <c r="B2612">
        <v>1</v>
      </c>
      <c r="C2612">
        <v>29</v>
      </c>
      <c r="D2612">
        <v>4663</v>
      </c>
    </row>
    <row r="2613" spans="1:4" hidden="1">
      <c r="A2613">
        <v>2008</v>
      </c>
      <c r="B2613">
        <v>1</v>
      </c>
      <c r="C2613">
        <v>30</v>
      </c>
      <c r="D2613">
        <v>4663.01</v>
      </c>
    </row>
    <row r="2614" spans="1:4" hidden="1">
      <c r="A2614">
        <v>2008</v>
      </c>
      <c r="B2614">
        <v>1</v>
      </c>
      <c r="C2614">
        <v>31</v>
      </c>
      <c r="D2614">
        <v>4663.0200000000004</v>
      </c>
    </row>
    <row r="2615" spans="1:4" hidden="1">
      <c r="A2615">
        <v>2008</v>
      </c>
      <c r="B2615">
        <v>2</v>
      </c>
      <c r="C2615">
        <v>1</v>
      </c>
      <c r="D2615">
        <v>4663.0200000000004</v>
      </c>
    </row>
    <row r="2616" spans="1:4" hidden="1">
      <c r="A2616">
        <v>2008</v>
      </c>
      <c r="B2616">
        <v>2</v>
      </c>
      <c r="C2616">
        <v>2</v>
      </c>
      <c r="D2616">
        <v>4663.0200000000004</v>
      </c>
    </row>
    <row r="2617" spans="1:4" hidden="1">
      <c r="A2617">
        <v>2008</v>
      </c>
      <c r="B2617">
        <v>2</v>
      </c>
      <c r="C2617">
        <v>3</v>
      </c>
      <c r="D2617">
        <v>4663.0200000000004</v>
      </c>
    </row>
    <row r="2618" spans="1:4" hidden="1">
      <c r="A2618">
        <v>2008</v>
      </c>
      <c r="B2618">
        <v>2</v>
      </c>
      <c r="C2618">
        <v>4</v>
      </c>
      <c r="D2618">
        <v>4663.03</v>
      </c>
    </row>
    <row r="2619" spans="1:4" hidden="1">
      <c r="A2619">
        <v>2008</v>
      </c>
      <c r="B2619">
        <v>2</v>
      </c>
      <c r="C2619">
        <v>5</v>
      </c>
      <c r="D2619">
        <v>4663.03</v>
      </c>
    </row>
    <row r="2620" spans="1:4" hidden="1">
      <c r="A2620">
        <v>2008</v>
      </c>
      <c r="B2620">
        <v>2</v>
      </c>
      <c r="C2620">
        <v>6</v>
      </c>
      <c r="D2620">
        <v>4663.03</v>
      </c>
    </row>
    <row r="2621" spans="1:4" hidden="1">
      <c r="A2621">
        <v>2008</v>
      </c>
      <c r="B2621">
        <v>2</v>
      </c>
      <c r="C2621">
        <v>7</v>
      </c>
      <c r="D2621">
        <v>4663.08</v>
      </c>
    </row>
    <row r="2622" spans="1:4" hidden="1">
      <c r="A2622">
        <v>2008</v>
      </c>
      <c r="B2622">
        <v>2</v>
      </c>
      <c r="C2622">
        <v>8</v>
      </c>
      <c r="D2622">
        <v>4663.03</v>
      </c>
    </row>
    <row r="2623" spans="1:4" hidden="1">
      <c r="A2623">
        <v>2008</v>
      </c>
      <c r="B2623">
        <v>2</v>
      </c>
      <c r="C2623">
        <v>9</v>
      </c>
      <c r="D2623">
        <v>4663.03</v>
      </c>
    </row>
    <row r="2624" spans="1:4" hidden="1">
      <c r="A2624">
        <v>2008</v>
      </c>
      <c r="B2624">
        <v>2</v>
      </c>
      <c r="C2624">
        <v>10</v>
      </c>
      <c r="D2624">
        <v>4663.03</v>
      </c>
    </row>
    <row r="2625" spans="1:4" hidden="1">
      <c r="A2625">
        <v>2008</v>
      </c>
      <c r="B2625">
        <v>2</v>
      </c>
      <c r="C2625">
        <v>11</v>
      </c>
      <c r="D2625">
        <v>4663.03</v>
      </c>
    </row>
    <row r="2626" spans="1:4" hidden="1">
      <c r="A2626">
        <v>2008</v>
      </c>
      <c r="B2626">
        <v>2</v>
      </c>
      <c r="C2626">
        <v>12</v>
      </c>
      <c r="D2626">
        <v>4663.08</v>
      </c>
    </row>
    <row r="2627" spans="1:4" hidden="1">
      <c r="A2627">
        <v>2008</v>
      </c>
      <c r="B2627">
        <v>2</v>
      </c>
      <c r="C2627">
        <v>13</v>
      </c>
      <c r="D2627">
        <v>4663.1000000000004</v>
      </c>
    </row>
    <row r="2628" spans="1:4" hidden="1">
      <c r="A2628">
        <v>2008</v>
      </c>
      <c r="B2628">
        <v>2</v>
      </c>
      <c r="C2628">
        <v>14</v>
      </c>
      <c r="D2628">
        <v>4663.1000000000004</v>
      </c>
    </row>
    <row r="2629" spans="1:4" hidden="1">
      <c r="A2629">
        <v>2008</v>
      </c>
      <c r="B2629">
        <v>2</v>
      </c>
      <c r="C2629">
        <v>15</v>
      </c>
      <c r="D2629">
        <v>4663.1000000000004</v>
      </c>
    </row>
    <row r="2630" spans="1:4" hidden="1">
      <c r="A2630">
        <v>2008</v>
      </c>
      <c r="B2630">
        <v>2</v>
      </c>
      <c r="C2630">
        <v>16</v>
      </c>
      <c r="D2630">
        <v>4663.1000000000004</v>
      </c>
    </row>
    <row r="2631" spans="1:4" hidden="1">
      <c r="A2631">
        <v>2008</v>
      </c>
      <c r="B2631">
        <v>2</v>
      </c>
      <c r="C2631">
        <v>17</v>
      </c>
      <c r="D2631">
        <v>4663.1000000000004</v>
      </c>
    </row>
    <row r="2632" spans="1:4" hidden="1">
      <c r="A2632">
        <v>2008</v>
      </c>
      <c r="B2632">
        <v>2</v>
      </c>
      <c r="C2632">
        <v>18</v>
      </c>
      <c r="D2632">
        <v>4663.1000000000004</v>
      </c>
    </row>
    <row r="2633" spans="1:4" hidden="1">
      <c r="A2633">
        <v>2008</v>
      </c>
      <c r="B2633">
        <v>2</v>
      </c>
      <c r="C2633">
        <v>19</v>
      </c>
      <c r="D2633">
        <v>4663.25</v>
      </c>
    </row>
    <row r="2634" spans="1:4" hidden="1">
      <c r="A2634">
        <v>2008</v>
      </c>
      <c r="B2634">
        <v>2</v>
      </c>
      <c r="C2634">
        <v>20</v>
      </c>
      <c r="D2634">
        <v>4663.25</v>
      </c>
    </row>
    <row r="2635" spans="1:4" hidden="1">
      <c r="A2635">
        <v>2008</v>
      </c>
      <c r="B2635">
        <v>2</v>
      </c>
      <c r="C2635">
        <v>21</v>
      </c>
      <c r="D2635">
        <v>4663.25</v>
      </c>
    </row>
    <row r="2636" spans="1:4" hidden="1">
      <c r="A2636">
        <v>2008</v>
      </c>
      <c r="B2636">
        <v>2</v>
      </c>
      <c r="C2636">
        <v>22</v>
      </c>
      <c r="D2636">
        <v>4663.25</v>
      </c>
    </row>
    <row r="2637" spans="1:4" hidden="1">
      <c r="A2637">
        <v>2008</v>
      </c>
      <c r="B2637">
        <v>2</v>
      </c>
      <c r="C2637">
        <v>23</v>
      </c>
      <c r="D2637">
        <v>4663.25</v>
      </c>
    </row>
    <row r="2638" spans="1:4" hidden="1">
      <c r="A2638">
        <v>2008</v>
      </c>
      <c r="B2638">
        <v>2</v>
      </c>
      <c r="C2638">
        <v>24</v>
      </c>
      <c r="D2638">
        <v>4663.2700000000004</v>
      </c>
    </row>
    <row r="2639" spans="1:4" hidden="1">
      <c r="A2639">
        <v>2008</v>
      </c>
      <c r="B2639">
        <v>2</v>
      </c>
      <c r="C2639">
        <v>25</v>
      </c>
      <c r="D2639">
        <v>4663.2700000000004</v>
      </c>
    </row>
    <row r="2640" spans="1:4" hidden="1">
      <c r="A2640">
        <v>2008</v>
      </c>
      <c r="B2640">
        <v>2</v>
      </c>
      <c r="C2640">
        <v>26</v>
      </c>
      <c r="D2640">
        <v>4663.28</v>
      </c>
    </row>
    <row r="2641" spans="1:4" hidden="1">
      <c r="A2641">
        <v>2008</v>
      </c>
      <c r="B2641">
        <v>2</v>
      </c>
      <c r="C2641">
        <v>27</v>
      </c>
      <c r="D2641">
        <v>4663.3</v>
      </c>
    </row>
    <row r="2642" spans="1:4" hidden="1">
      <c r="A2642">
        <v>2008</v>
      </c>
      <c r="B2642">
        <v>2</v>
      </c>
      <c r="C2642">
        <v>28</v>
      </c>
      <c r="D2642">
        <v>4663.33</v>
      </c>
    </row>
    <row r="2643" spans="1:4" hidden="1">
      <c r="A2643">
        <v>2008</v>
      </c>
      <c r="B2643">
        <v>2</v>
      </c>
      <c r="C2643">
        <v>29</v>
      </c>
      <c r="D2643">
        <v>4663.33</v>
      </c>
    </row>
    <row r="2644" spans="1:4" hidden="1">
      <c r="A2644">
        <v>2008</v>
      </c>
      <c r="B2644">
        <v>3</v>
      </c>
      <c r="C2644">
        <v>1</v>
      </c>
      <c r="D2644">
        <v>4663.3500000000004</v>
      </c>
    </row>
    <row r="2645" spans="1:4" hidden="1">
      <c r="A2645">
        <v>2008</v>
      </c>
      <c r="B2645">
        <v>3</v>
      </c>
      <c r="C2645">
        <v>2</v>
      </c>
      <c r="D2645">
        <v>4663.3500000000004</v>
      </c>
    </row>
    <row r="2646" spans="1:4" hidden="1">
      <c r="A2646">
        <v>2008</v>
      </c>
      <c r="B2646">
        <v>3</v>
      </c>
      <c r="C2646">
        <v>3</v>
      </c>
      <c r="D2646">
        <v>4663.3500000000004</v>
      </c>
    </row>
    <row r="2647" spans="1:4" hidden="1">
      <c r="A2647">
        <v>2008</v>
      </c>
      <c r="B2647">
        <v>3</v>
      </c>
      <c r="C2647">
        <v>4</v>
      </c>
      <c r="D2647">
        <v>4663.3500000000004</v>
      </c>
    </row>
    <row r="2648" spans="1:4" hidden="1">
      <c r="A2648">
        <v>2008</v>
      </c>
      <c r="B2648">
        <v>3</v>
      </c>
      <c r="C2648">
        <v>5</v>
      </c>
      <c r="D2648">
        <v>4663.3500000000004</v>
      </c>
    </row>
    <row r="2649" spans="1:4" hidden="1">
      <c r="A2649">
        <v>2008</v>
      </c>
      <c r="B2649">
        <v>3</v>
      </c>
      <c r="C2649">
        <v>6</v>
      </c>
      <c r="D2649">
        <v>4663.3500000000004</v>
      </c>
    </row>
    <row r="2650" spans="1:4" hidden="1">
      <c r="A2650">
        <v>2008</v>
      </c>
      <c r="B2650">
        <v>3</v>
      </c>
      <c r="C2650">
        <v>7</v>
      </c>
      <c r="D2650">
        <v>4663.3500000000004</v>
      </c>
    </row>
    <row r="2651" spans="1:4" hidden="1">
      <c r="A2651">
        <v>2008</v>
      </c>
      <c r="B2651">
        <v>3</v>
      </c>
      <c r="C2651">
        <v>8</v>
      </c>
      <c r="D2651">
        <v>4663.3500000000004</v>
      </c>
    </row>
    <row r="2652" spans="1:4" hidden="1">
      <c r="A2652">
        <v>2008</v>
      </c>
      <c r="B2652">
        <v>3</v>
      </c>
      <c r="C2652">
        <v>9</v>
      </c>
      <c r="D2652">
        <v>4663.3500000000004</v>
      </c>
    </row>
    <row r="2653" spans="1:4" hidden="1">
      <c r="A2653">
        <v>2008</v>
      </c>
      <c r="B2653">
        <v>3</v>
      </c>
      <c r="C2653">
        <v>10</v>
      </c>
      <c r="D2653">
        <v>4663.5</v>
      </c>
    </row>
    <row r="2654" spans="1:4" hidden="1">
      <c r="A2654">
        <v>2008</v>
      </c>
      <c r="B2654">
        <v>3</v>
      </c>
      <c r="C2654">
        <v>11</v>
      </c>
      <c r="D2654">
        <v>4663.5</v>
      </c>
    </row>
    <row r="2655" spans="1:4" hidden="1">
      <c r="A2655">
        <v>2008</v>
      </c>
      <c r="B2655">
        <v>3</v>
      </c>
      <c r="C2655">
        <v>12</v>
      </c>
      <c r="D2655">
        <v>4663.5200000000004</v>
      </c>
    </row>
    <row r="2656" spans="1:4" hidden="1">
      <c r="A2656">
        <v>2008</v>
      </c>
      <c r="B2656">
        <v>3</v>
      </c>
      <c r="C2656">
        <v>13</v>
      </c>
      <c r="D2656">
        <v>4663.58</v>
      </c>
    </row>
    <row r="2657" spans="1:4" hidden="1">
      <c r="A2657">
        <v>2008</v>
      </c>
      <c r="B2657">
        <v>3</v>
      </c>
      <c r="C2657">
        <v>14</v>
      </c>
      <c r="D2657">
        <v>4663.6000000000004</v>
      </c>
    </row>
    <row r="2658" spans="1:4" hidden="1">
      <c r="A2658">
        <v>2008</v>
      </c>
      <c r="B2658">
        <v>3</v>
      </c>
      <c r="C2658">
        <v>15</v>
      </c>
      <c r="D2658">
        <v>4663.6000000000004</v>
      </c>
    </row>
    <row r="2659" spans="1:4" hidden="1">
      <c r="A2659">
        <v>2008</v>
      </c>
      <c r="B2659">
        <v>3</v>
      </c>
      <c r="C2659">
        <v>16</v>
      </c>
      <c r="D2659">
        <v>4663.6000000000004</v>
      </c>
    </row>
    <row r="2660" spans="1:4" hidden="1">
      <c r="A2660">
        <v>2008</v>
      </c>
      <c r="B2660">
        <v>3</v>
      </c>
      <c r="C2660">
        <v>17</v>
      </c>
      <c r="D2660">
        <v>4663.6000000000004</v>
      </c>
    </row>
    <row r="2661" spans="1:4" hidden="1">
      <c r="A2661">
        <v>2008</v>
      </c>
      <c r="B2661">
        <v>3</v>
      </c>
      <c r="C2661">
        <v>18</v>
      </c>
      <c r="D2661">
        <v>4663.6000000000004</v>
      </c>
    </row>
    <row r="2662" spans="1:4" hidden="1">
      <c r="A2662">
        <v>2008</v>
      </c>
      <c r="B2662">
        <v>3</v>
      </c>
      <c r="C2662">
        <v>19</v>
      </c>
      <c r="D2662">
        <v>4663.75</v>
      </c>
    </row>
    <row r="2663" spans="1:4" hidden="1">
      <c r="A2663">
        <v>2008</v>
      </c>
      <c r="B2663">
        <v>3</v>
      </c>
      <c r="C2663">
        <v>20</v>
      </c>
      <c r="D2663">
        <v>4663.8500000000004</v>
      </c>
    </row>
    <row r="2664" spans="1:4" hidden="1">
      <c r="A2664">
        <v>2008</v>
      </c>
      <c r="B2664">
        <v>3</v>
      </c>
      <c r="C2664">
        <v>21</v>
      </c>
      <c r="D2664">
        <v>4664</v>
      </c>
    </row>
    <row r="2665" spans="1:4" hidden="1">
      <c r="A2665">
        <v>2008</v>
      </c>
      <c r="B2665">
        <v>3</v>
      </c>
      <c r="C2665">
        <v>22</v>
      </c>
      <c r="D2665">
        <v>4664</v>
      </c>
    </row>
    <row r="2666" spans="1:4" hidden="1">
      <c r="A2666">
        <v>2008</v>
      </c>
      <c r="B2666">
        <v>3</v>
      </c>
      <c r="C2666">
        <v>23</v>
      </c>
      <c r="D2666">
        <v>4664</v>
      </c>
    </row>
    <row r="2667" spans="1:4" hidden="1">
      <c r="A2667">
        <v>2008</v>
      </c>
      <c r="B2667">
        <v>3</v>
      </c>
      <c r="C2667">
        <v>24</v>
      </c>
      <c r="D2667">
        <v>4664</v>
      </c>
    </row>
    <row r="2668" spans="1:4" hidden="1">
      <c r="A2668">
        <v>2008</v>
      </c>
      <c r="B2668">
        <v>3</v>
      </c>
      <c r="C2668">
        <v>25</v>
      </c>
      <c r="D2668">
        <v>4664.08</v>
      </c>
    </row>
    <row r="2669" spans="1:4" hidden="1">
      <c r="A2669">
        <v>2008</v>
      </c>
      <c r="B2669">
        <v>3</v>
      </c>
      <c r="C2669">
        <v>26</v>
      </c>
      <c r="D2669">
        <v>4664.33</v>
      </c>
    </row>
    <row r="2670" spans="1:4" hidden="1">
      <c r="A2670">
        <v>2008</v>
      </c>
      <c r="B2670">
        <v>3</v>
      </c>
      <c r="C2670">
        <v>27</v>
      </c>
      <c r="D2670">
        <v>4664.3500000000004</v>
      </c>
    </row>
    <row r="2671" spans="1:4" hidden="1">
      <c r="A2671">
        <v>2008</v>
      </c>
      <c r="B2671">
        <v>3</v>
      </c>
      <c r="C2671">
        <v>28</v>
      </c>
      <c r="D2671">
        <v>4664.28</v>
      </c>
    </row>
    <row r="2672" spans="1:4" hidden="1">
      <c r="A2672">
        <v>2008</v>
      </c>
      <c r="B2672">
        <v>3</v>
      </c>
      <c r="C2672">
        <v>29</v>
      </c>
      <c r="D2672">
        <v>4664.2700000000004</v>
      </c>
    </row>
    <row r="2673" spans="1:4" hidden="1">
      <c r="A2673">
        <v>2008</v>
      </c>
      <c r="B2673">
        <v>3</v>
      </c>
      <c r="C2673">
        <v>30</v>
      </c>
      <c r="D2673">
        <v>4664.25</v>
      </c>
    </row>
    <row r="2674" spans="1:4" hidden="1">
      <c r="A2674">
        <v>2008</v>
      </c>
      <c r="B2674">
        <v>3</v>
      </c>
      <c r="C2674">
        <v>31</v>
      </c>
      <c r="D2674">
        <v>4664.2700000000004</v>
      </c>
    </row>
    <row r="2675" spans="1:4" hidden="1">
      <c r="A2675">
        <v>2008</v>
      </c>
      <c r="B2675">
        <v>4</v>
      </c>
      <c r="C2675">
        <v>1</v>
      </c>
      <c r="D2675">
        <v>4664.3500000000004</v>
      </c>
    </row>
    <row r="2676" spans="1:4" hidden="1">
      <c r="A2676">
        <v>2008</v>
      </c>
      <c r="B2676">
        <v>4</v>
      </c>
      <c r="C2676">
        <v>2</v>
      </c>
      <c r="D2676">
        <v>4664.58</v>
      </c>
    </row>
    <row r="2677" spans="1:4" hidden="1">
      <c r="A2677">
        <v>2008</v>
      </c>
      <c r="B2677">
        <v>4</v>
      </c>
      <c r="C2677">
        <v>3</v>
      </c>
      <c r="D2677">
        <v>4664.75</v>
      </c>
    </row>
    <row r="2678" spans="1:4" hidden="1">
      <c r="A2678">
        <v>2008</v>
      </c>
      <c r="B2678">
        <v>4</v>
      </c>
      <c r="C2678">
        <v>4</v>
      </c>
      <c r="D2678">
        <v>4665</v>
      </c>
    </row>
    <row r="2679" spans="1:4" hidden="1">
      <c r="A2679">
        <v>2008</v>
      </c>
      <c r="B2679">
        <v>4</v>
      </c>
      <c r="C2679">
        <v>5</v>
      </c>
      <c r="D2679">
        <v>4665.2700000000004</v>
      </c>
    </row>
    <row r="2680" spans="1:4" hidden="1">
      <c r="A2680">
        <v>2008</v>
      </c>
      <c r="B2680">
        <v>4</v>
      </c>
      <c r="C2680">
        <v>6</v>
      </c>
      <c r="D2680">
        <v>4665.58</v>
      </c>
    </row>
    <row r="2681" spans="1:4" hidden="1">
      <c r="A2681">
        <v>2008</v>
      </c>
      <c r="B2681">
        <v>4</v>
      </c>
      <c r="C2681">
        <v>7</v>
      </c>
      <c r="D2681">
        <v>4665.8500000000004</v>
      </c>
    </row>
    <row r="2682" spans="1:4" hidden="1">
      <c r="A2682">
        <v>2008</v>
      </c>
      <c r="B2682">
        <v>4</v>
      </c>
      <c r="C2682">
        <v>8</v>
      </c>
      <c r="D2682">
        <v>4666.1000000000004</v>
      </c>
    </row>
    <row r="2683" spans="1:4" hidden="1">
      <c r="A2683">
        <v>2008</v>
      </c>
      <c r="B2683">
        <v>4</v>
      </c>
      <c r="C2683">
        <v>9</v>
      </c>
      <c r="D2683">
        <v>4666.25</v>
      </c>
    </row>
    <row r="2684" spans="1:4" hidden="1">
      <c r="A2684">
        <v>2008</v>
      </c>
      <c r="B2684">
        <v>4</v>
      </c>
      <c r="C2684">
        <v>10</v>
      </c>
      <c r="D2684">
        <v>4666.28</v>
      </c>
    </row>
    <row r="2685" spans="1:4" hidden="1">
      <c r="A2685">
        <v>2008</v>
      </c>
      <c r="B2685">
        <v>4</v>
      </c>
      <c r="C2685">
        <v>11</v>
      </c>
      <c r="D2685">
        <v>4666.33</v>
      </c>
    </row>
    <row r="2686" spans="1:4" hidden="1">
      <c r="A2686">
        <v>2008</v>
      </c>
      <c r="B2686">
        <v>4</v>
      </c>
      <c r="C2686">
        <v>12</v>
      </c>
      <c r="D2686">
        <v>4666.4799999999996</v>
      </c>
    </row>
    <row r="2687" spans="1:4" hidden="1">
      <c r="A2687">
        <v>2008</v>
      </c>
      <c r="B2687">
        <v>4</v>
      </c>
      <c r="C2687">
        <v>13</v>
      </c>
      <c r="D2687">
        <v>4666.75</v>
      </c>
    </row>
    <row r="2688" spans="1:4" hidden="1">
      <c r="A2688">
        <v>2008</v>
      </c>
      <c r="B2688">
        <v>4</v>
      </c>
      <c r="C2688">
        <v>14</v>
      </c>
      <c r="D2688">
        <v>4667.1000000000004</v>
      </c>
    </row>
    <row r="2689" spans="1:4" hidden="1">
      <c r="A2689">
        <v>2008</v>
      </c>
      <c r="B2689">
        <v>4</v>
      </c>
      <c r="C2689">
        <v>15</v>
      </c>
      <c r="D2689">
        <v>4667.53</v>
      </c>
    </row>
    <row r="2690" spans="1:4" hidden="1">
      <c r="A2690">
        <v>2008</v>
      </c>
      <c r="B2690">
        <v>4</v>
      </c>
      <c r="C2690">
        <v>16</v>
      </c>
      <c r="D2690">
        <v>4667.1000000000004</v>
      </c>
    </row>
    <row r="2691" spans="1:4" hidden="1">
      <c r="A2691">
        <v>2008</v>
      </c>
      <c r="B2691">
        <v>4</v>
      </c>
      <c r="C2691">
        <v>17</v>
      </c>
      <c r="D2691">
        <v>4666.6000000000004</v>
      </c>
    </row>
    <row r="2692" spans="1:4" hidden="1">
      <c r="A2692">
        <v>2008</v>
      </c>
      <c r="B2692">
        <v>4</v>
      </c>
      <c r="C2692">
        <v>18</v>
      </c>
      <c r="D2692">
        <v>4666.3500000000004</v>
      </c>
    </row>
    <row r="2693" spans="1:4" hidden="1">
      <c r="A2693">
        <v>2008</v>
      </c>
      <c r="B2693">
        <v>4</v>
      </c>
      <c r="C2693">
        <v>19</v>
      </c>
      <c r="D2693">
        <v>4666.83</v>
      </c>
    </row>
    <row r="2694" spans="1:4" hidden="1">
      <c r="A2694">
        <v>2008</v>
      </c>
      <c r="B2694">
        <v>4</v>
      </c>
      <c r="C2694">
        <v>20</v>
      </c>
      <c r="D2694">
        <v>4667.33</v>
      </c>
    </row>
    <row r="2695" spans="1:4" hidden="1">
      <c r="A2695">
        <v>2008</v>
      </c>
      <c r="B2695">
        <v>4</v>
      </c>
      <c r="C2695">
        <v>21</v>
      </c>
      <c r="D2695">
        <v>4667.33</v>
      </c>
    </row>
    <row r="2696" spans="1:4" hidden="1">
      <c r="A2696">
        <v>2008</v>
      </c>
      <c r="B2696">
        <v>4</v>
      </c>
      <c r="C2696">
        <v>22</v>
      </c>
      <c r="D2696">
        <v>4667.28</v>
      </c>
    </row>
    <row r="2697" spans="1:4" hidden="1">
      <c r="A2697">
        <v>2008</v>
      </c>
      <c r="B2697">
        <v>4</v>
      </c>
      <c r="C2697">
        <v>23</v>
      </c>
      <c r="D2697">
        <v>4667.3500000000004</v>
      </c>
    </row>
    <row r="2698" spans="1:4" hidden="1">
      <c r="A2698">
        <v>2008</v>
      </c>
      <c r="B2698">
        <v>4</v>
      </c>
      <c r="C2698">
        <v>24</v>
      </c>
      <c r="D2698">
        <v>4667.53</v>
      </c>
    </row>
    <row r="2699" spans="1:4" hidden="1">
      <c r="A2699">
        <v>2008</v>
      </c>
      <c r="B2699">
        <v>4</v>
      </c>
      <c r="C2699">
        <v>25</v>
      </c>
      <c r="D2699">
        <v>4667.5</v>
      </c>
    </row>
    <row r="2700" spans="1:4" hidden="1">
      <c r="A2700">
        <v>2008</v>
      </c>
      <c r="B2700">
        <v>4</v>
      </c>
      <c r="C2700">
        <v>26</v>
      </c>
      <c r="D2700">
        <v>4667.33</v>
      </c>
    </row>
    <row r="2701" spans="1:4" hidden="1">
      <c r="A2701">
        <v>2008</v>
      </c>
      <c r="B2701">
        <v>4</v>
      </c>
      <c r="C2701">
        <v>27</v>
      </c>
      <c r="D2701">
        <v>4667.2700000000004</v>
      </c>
    </row>
    <row r="2702" spans="1:4" hidden="1">
      <c r="A2702">
        <v>2008</v>
      </c>
      <c r="B2702">
        <v>4</v>
      </c>
      <c r="C2702">
        <v>28</v>
      </c>
      <c r="D2702">
        <v>4667.3500000000004</v>
      </c>
    </row>
    <row r="2703" spans="1:4" hidden="1">
      <c r="A2703">
        <v>2008</v>
      </c>
      <c r="B2703">
        <v>4</v>
      </c>
      <c r="C2703">
        <v>29</v>
      </c>
      <c r="D2703">
        <v>4665.25</v>
      </c>
    </row>
    <row r="2704" spans="1:4" hidden="1">
      <c r="A2704">
        <v>2008</v>
      </c>
      <c r="B2704">
        <v>4</v>
      </c>
      <c r="C2704">
        <v>30</v>
      </c>
      <c r="D2704">
        <v>4665.9799999999996</v>
      </c>
    </row>
    <row r="2705" spans="1:4" hidden="1">
      <c r="A2705">
        <v>2008</v>
      </c>
      <c r="B2705">
        <v>5</v>
      </c>
      <c r="C2705">
        <v>1</v>
      </c>
      <c r="D2705">
        <v>4666.4399999999996</v>
      </c>
    </row>
    <row r="2706" spans="1:4" hidden="1">
      <c r="A2706">
        <v>2008</v>
      </c>
      <c r="B2706">
        <v>5</v>
      </c>
      <c r="C2706">
        <v>2</v>
      </c>
      <c r="D2706">
        <v>4666.76</v>
      </c>
    </row>
    <row r="2707" spans="1:4" hidden="1">
      <c r="A2707">
        <v>2008</v>
      </c>
      <c r="B2707">
        <v>5</v>
      </c>
      <c r="C2707">
        <v>3</v>
      </c>
      <c r="D2707">
        <v>4667.08</v>
      </c>
    </row>
    <row r="2708" spans="1:4" hidden="1">
      <c r="A2708">
        <v>2008</v>
      </c>
      <c r="B2708">
        <v>5</v>
      </c>
      <c r="C2708">
        <v>4</v>
      </c>
      <c r="D2708">
        <v>4667.51</v>
      </c>
    </row>
    <row r="2709" spans="1:4" hidden="1">
      <c r="A2709">
        <v>2008</v>
      </c>
      <c r="B2709">
        <v>5</v>
      </c>
      <c r="C2709">
        <v>5</v>
      </c>
      <c r="D2709">
        <v>4668</v>
      </c>
    </row>
    <row r="2710" spans="1:4" hidden="1">
      <c r="A2710">
        <v>2008</v>
      </c>
      <c r="B2710">
        <v>5</v>
      </c>
      <c r="C2710">
        <v>6</v>
      </c>
      <c r="D2710">
        <v>4668.5200000000004</v>
      </c>
    </row>
    <row r="2711" spans="1:4" hidden="1">
      <c r="A2711">
        <v>2008</v>
      </c>
      <c r="B2711">
        <v>5</v>
      </c>
      <c r="C2711">
        <v>7</v>
      </c>
      <c r="D2711">
        <v>4669.26</v>
      </c>
    </row>
    <row r="2712" spans="1:4" hidden="1">
      <c r="A2712">
        <v>2008</v>
      </c>
      <c r="B2712">
        <v>5</v>
      </c>
      <c r="C2712">
        <v>8</v>
      </c>
      <c r="D2712">
        <v>4670.1000000000004</v>
      </c>
    </row>
    <row r="2713" spans="1:4" hidden="1">
      <c r="A2713">
        <v>2008</v>
      </c>
      <c r="B2713">
        <v>5</v>
      </c>
      <c r="C2713">
        <v>9</v>
      </c>
      <c r="D2713">
        <v>4670.2700000000004</v>
      </c>
    </row>
    <row r="2714" spans="1:4" hidden="1">
      <c r="A2714">
        <v>2008</v>
      </c>
      <c r="B2714">
        <v>5</v>
      </c>
      <c r="C2714">
        <v>10</v>
      </c>
      <c r="D2714">
        <v>4670.08</v>
      </c>
    </row>
    <row r="2715" spans="1:4" hidden="1">
      <c r="A2715">
        <v>2008</v>
      </c>
      <c r="B2715">
        <v>5</v>
      </c>
      <c r="C2715">
        <v>11</v>
      </c>
      <c r="D2715">
        <v>4670</v>
      </c>
    </row>
    <row r="2716" spans="1:4" hidden="1">
      <c r="A2716">
        <v>2008</v>
      </c>
      <c r="B2716">
        <v>5</v>
      </c>
      <c r="C2716">
        <v>12</v>
      </c>
      <c r="D2716">
        <v>4670.33</v>
      </c>
    </row>
    <row r="2717" spans="1:4" hidden="1">
      <c r="A2717">
        <v>2008</v>
      </c>
      <c r="B2717">
        <v>5</v>
      </c>
      <c r="C2717">
        <v>13</v>
      </c>
      <c r="D2717">
        <v>4670.33</v>
      </c>
    </row>
    <row r="2718" spans="1:4" hidden="1">
      <c r="A2718">
        <v>2008</v>
      </c>
      <c r="B2718">
        <v>5</v>
      </c>
      <c r="C2718">
        <v>14</v>
      </c>
      <c r="D2718">
        <v>4670.2700000000004</v>
      </c>
    </row>
    <row r="2719" spans="1:4" hidden="1">
      <c r="A2719">
        <v>2008</v>
      </c>
      <c r="B2719">
        <v>5</v>
      </c>
      <c r="C2719">
        <v>15</v>
      </c>
      <c r="D2719">
        <v>4670.33</v>
      </c>
    </row>
    <row r="2720" spans="1:4" hidden="1">
      <c r="A2720">
        <v>2008</v>
      </c>
      <c r="B2720">
        <v>5</v>
      </c>
      <c r="C2720">
        <v>16</v>
      </c>
      <c r="D2720">
        <v>4670.84</v>
      </c>
    </row>
    <row r="2721" spans="1:4" hidden="1">
      <c r="A2721">
        <v>2008</v>
      </c>
      <c r="B2721">
        <v>5</v>
      </c>
      <c r="C2721">
        <v>17</v>
      </c>
      <c r="D2721">
        <v>4671.5</v>
      </c>
    </row>
    <row r="2722" spans="1:4" hidden="1">
      <c r="A2722">
        <v>2008</v>
      </c>
      <c r="B2722">
        <v>5</v>
      </c>
      <c r="C2722">
        <v>18</v>
      </c>
      <c r="D2722">
        <v>4671.83</v>
      </c>
    </row>
    <row r="2723" spans="1:4" hidden="1">
      <c r="A2723">
        <v>2008</v>
      </c>
      <c r="B2723">
        <v>5</v>
      </c>
      <c r="C2723">
        <v>19</v>
      </c>
      <c r="D2723">
        <v>4672.09</v>
      </c>
    </row>
    <row r="2724" spans="1:4" hidden="1">
      <c r="A2724">
        <v>2008</v>
      </c>
      <c r="B2724">
        <v>5</v>
      </c>
      <c r="C2724">
        <v>20</v>
      </c>
      <c r="D2724">
        <v>4672.33</v>
      </c>
    </row>
    <row r="2725" spans="1:4" hidden="1">
      <c r="A2725">
        <v>2008</v>
      </c>
      <c r="B2725">
        <v>5</v>
      </c>
      <c r="C2725">
        <v>21</v>
      </c>
      <c r="D2725">
        <v>4672.33</v>
      </c>
    </row>
    <row r="2726" spans="1:4" hidden="1">
      <c r="A2726">
        <v>2008</v>
      </c>
      <c r="B2726">
        <v>5</v>
      </c>
      <c r="C2726">
        <v>22</v>
      </c>
      <c r="D2726">
        <v>4671.8500000000004</v>
      </c>
    </row>
    <row r="2727" spans="1:4" hidden="1">
      <c r="A2727">
        <v>2008</v>
      </c>
      <c r="B2727">
        <v>5</v>
      </c>
      <c r="C2727">
        <v>23</v>
      </c>
      <c r="D2727">
        <v>4671.8500000000004</v>
      </c>
    </row>
    <row r="2728" spans="1:4" hidden="1">
      <c r="A2728">
        <v>2008</v>
      </c>
      <c r="B2728">
        <v>5</v>
      </c>
      <c r="C2728">
        <v>24</v>
      </c>
      <c r="D2728">
        <v>4672</v>
      </c>
    </row>
    <row r="2729" spans="1:4" hidden="1">
      <c r="A2729">
        <v>2008</v>
      </c>
      <c r="B2729">
        <v>5</v>
      </c>
      <c r="C2729">
        <v>25</v>
      </c>
      <c r="D2729">
        <v>4672.1000000000004</v>
      </c>
    </row>
    <row r="2730" spans="1:4" hidden="1">
      <c r="A2730">
        <v>2008</v>
      </c>
      <c r="B2730">
        <v>5</v>
      </c>
      <c r="C2730">
        <v>26</v>
      </c>
      <c r="D2730">
        <v>4672.5200000000004</v>
      </c>
    </row>
    <row r="2731" spans="1:4" hidden="1">
      <c r="A2731">
        <v>2008</v>
      </c>
      <c r="B2731">
        <v>5</v>
      </c>
      <c r="C2731">
        <v>27</v>
      </c>
      <c r="D2731">
        <v>4672.33</v>
      </c>
    </row>
    <row r="2732" spans="1:4" hidden="1">
      <c r="A2732">
        <v>2008</v>
      </c>
      <c r="B2732">
        <v>5</v>
      </c>
      <c r="C2732">
        <v>28</v>
      </c>
      <c r="D2732">
        <v>4672.03</v>
      </c>
    </row>
    <row r="2733" spans="1:4" hidden="1">
      <c r="A2733">
        <v>2008</v>
      </c>
      <c r="B2733">
        <v>5</v>
      </c>
      <c r="C2733">
        <v>29</v>
      </c>
      <c r="D2733">
        <v>4672.33</v>
      </c>
    </row>
    <row r="2734" spans="1:4" hidden="1">
      <c r="A2734">
        <v>2008</v>
      </c>
      <c r="B2734">
        <v>5</v>
      </c>
      <c r="C2734">
        <v>30</v>
      </c>
      <c r="D2734">
        <v>4672.58</v>
      </c>
    </row>
    <row r="2735" spans="1:4" hidden="1">
      <c r="A2735">
        <v>2008</v>
      </c>
      <c r="B2735">
        <v>5</v>
      </c>
      <c r="C2735">
        <v>31</v>
      </c>
      <c r="D2735">
        <v>4672.5</v>
      </c>
    </row>
    <row r="2736" spans="1:4" hidden="1">
      <c r="A2736">
        <v>2008</v>
      </c>
      <c r="B2736">
        <v>6</v>
      </c>
      <c r="C2736">
        <v>1</v>
      </c>
      <c r="D2736">
        <v>4672.25</v>
      </c>
    </row>
    <row r="2737" spans="1:4" hidden="1">
      <c r="A2737">
        <v>2008</v>
      </c>
      <c r="B2737">
        <v>6</v>
      </c>
      <c r="C2737">
        <v>2</v>
      </c>
      <c r="D2737">
        <v>4672.1000000000004</v>
      </c>
    </row>
    <row r="2738" spans="1:4" hidden="1">
      <c r="A2738">
        <v>2008</v>
      </c>
      <c r="B2738">
        <v>6</v>
      </c>
      <c r="C2738">
        <v>3</v>
      </c>
      <c r="D2738">
        <v>4672.25</v>
      </c>
    </row>
    <row r="2739" spans="1:4" hidden="1">
      <c r="A2739">
        <v>2008</v>
      </c>
      <c r="B2739">
        <v>6</v>
      </c>
      <c r="C2739">
        <v>4</v>
      </c>
      <c r="D2739">
        <v>4672.25</v>
      </c>
    </row>
    <row r="2740" spans="1:4" hidden="1">
      <c r="A2740">
        <v>2008</v>
      </c>
      <c r="B2740">
        <v>6</v>
      </c>
      <c r="C2740">
        <v>5</v>
      </c>
      <c r="D2740">
        <v>4672.25</v>
      </c>
    </row>
    <row r="2741" spans="1:4" hidden="1">
      <c r="A2741">
        <v>2008</v>
      </c>
      <c r="B2741">
        <v>6</v>
      </c>
      <c r="C2741">
        <v>6</v>
      </c>
      <c r="D2741">
        <v>4672.1000000000004</v>
      </c>
    </row>
    <row r="2742" spans="1:4" hidden="1">
      <c r="A2742">
        <v>2008</v>
      </c>
      <c r="B2742">
        <v>6</v>
      </c>
      <c r="C2742">
        <v>7</v>
      </c>
      <c r="D2742">
        <v>4672.03</v>
      </c>
    </row>
    <row r="2743" spans="1:4" hidden="1">
      <c r="A2743">
        <v>2008</v>
      </c>
      <c r="B2743">
        <v>6</v>
      </c>
      <c r="C2743">
        <v>8</v>
      </c>
      <c r="D2743">
        <v>4672.03</v>
      </c>
    </row>
    <row r="2744" spans="1:4" hidden="1">
      <c r="A2744">
        <v>2008</v>
      </c>
      <c r="B2744">
        <v>6</v>
      </c>
      <c r="C2744">
        <v>9</v>
      </c>
      <c r="D2744">
        <v>4672.1000000000004</v>
      </c>
    </row>
    <row r="2745" spans="1:4" hidden="1">
      <c r="A2745">
        <v>2008</v>
      </c>
      <c r="B2745">
        <v>6</v>
      </c>
      <c r="C2745">
        <v>10</v>
      </c>
      <c r="D2745">
        <v>4672.33</v>
      </c>
    </row>
    <row r="2746" spans="1:4" hidden="1">
      <c r="A2746">
        <v>2008</v>
      </c>
      <c r="B2746">
        <v>6</v>
      </c>
      <c r="C2746">
        <v>11</v>
      </c>
      <c r="D2746">
        <v>4672.5</v>
      </c>
    </row>
    <row r="2747" spans="1:4" hidden="1">
      <c r="A2747">
        <v>2008</v>
      </c>
      <c r="B2747">
        <v>6</v>
      </c>
      <c r="C2747">
        <v>12</v>
      </c>
      <c r="D2747">
        <v>4672.28</v>
      </c>
    </row>
    <row r="2748" spans="1:4" hidden="1">
      <c r="A2748">
        <v>2008</v>
      </c>
      <c r="B2748">
        <v>6</v>
      </c>
      <c r="C2748">
        <v>13</v>
      </c>
      <c r="D2748">
        <v>4672.0200000000004</v>
      </c>
    </row>
    <row r="2749" spans="1:4" hidden="1">
      <c r="A2749">
        <v>2008</v>
      </c>
      <c r="B2749">
        <v>6</v>
      </c>
      <c r="C2749">
        <v>14</v>
      </c>
      <c r="D2749">
        <v>4671.75</v>
      </c>
    </row>
    <row r="2750" spans="1:4" hidden="1">
      <c r="A2750">
        <v>2008</v>
      </c>
      <c r="B2750">
        <v>6</v>
      </c>
      <c r="C2750">
        <v>15</v>
      </c>
      <c r="D2750">
        <v>4671.75</v>
      </c>
    </row>
    <row r="2751" spans="1:4" hidden="1">
      <c r="A2751">
        <v>2008</v>
      </c>
      <c r="B2751">
        <v>6</v>
      </c>
      <c r="C2751">
        <v>16</v>
      </c>
      <c r="D2751">
        <v>4671.8500000000004</v>
      </c>
    </row>
    <row r="2752" spans="1:4" hidden="1">
      <c r="A2752">
        <v>2008</v>
      </c>
      <c r="B2752">
        <v>6</v>
      </c>
      <c r="C2752">
        <v>17</v>
      </c>
      <c r="D2752">
        <v>4672.08</v>
      </c>
    </row>
    <row r="2753" spans="1:4" hidden="1">
      <c r="A2753">
        <v>2008</v>
      </c>
      <c r="B2753">
        <v>6</v>
      </c>
      <c r="C2753">
        <v>18</v>
      </c>
      <c r="D2753">
        <v>4672.2700000000004</v>
      </c>
    </row>
    <row r="2754" spans="1:4" hidden="1">
      <c r="A2754">
        <v>2008</v>
      </c>
      <c r="B2754">
        <v>6</v>
      </c>
      <c r="C2754">
        <v>19</v>
      </c>
      <c r="D2754">
        <v>4672.3500000000004</v>
      </c>
    </row>
    <row r="2755" spans="1:4" hidden="1">
      <c r="A2755">
        <v>2008</v>
      </c>
      <c r="B2755">
        <v>6</v>
      </c>
      <c r="C2755">
        <v>20</v>
      </c>
      <c r="D2755">
        <v>4672.3500000000004</v>
      </c>
    </row>
    <row r="2756" spans="1:4" hidden="1">
      <c r="A2756">
        <v>2008</v>
      </c>
      <c r="B2756">
        <v>6</v>
      </c>
      <c r="C2756">
        <v>21</v>
      </c>
      <c r="D2756">
        <v>4672.2700000000004</v>
      </c>
    </row>
    <row r="2757" spans="1:4" hidden="1">
      <c r="A2757">
        <v>2008</v>
      </c>
      <c r="B2757">
        <v>6</v>
      </c>
      <c r="C2757">
        <v>22</v>
      </c>
      <c r="D2757">
        <v>4672.25</v>
      </c>
    </row>
    <row r="2758" spans="1:4" hidden="1">
      <c r="A2758">
        <v>2008</v>
      </c>
      <c r="B2758">
        <v>6</v>
      </c>
      <c r="C2758">
        <v>23</v>
      </c>
      <c r="D2758">
        <v>4672.08</v>
      </c>
    </row>
    <row r="2759" spans="1:4" hidden="1">
      <c r="A2759">
        <v>2008</v>
      </c>
      <c r="B2759">
        <v>6</v>
      </c>
      <c r="C2759">
        <v>24</v>
      </c>
      <c r="D2759">
        <v>4671.8500000000004</v>
      </c>
    </row>
    <row r="2760" spans="1:4" hidden="1">
      <c r="A2760">
        <v>2008</v>
      </c>
      <c r="B2760">
        <v>6</v>
      </c>
      <c r="C2760">
        <v>25</v>
      </c>
      <c r="D2760">
        <v>4671.6000000000004</v>
      </c>
    </row>
    <row r="2761" spans="1:4" hidden="1">
      <c r="A2761">
        <v>2008</v>
      </c>
      <c r="B2761">
        <v>6</v>
      </c>
      <c r="C2761">
        <v>26</v>
      </c>
      <c r="D2761">
        <v>4671.33</v>
      </c>
    </row>
    <row r="2762" spans="1:4" hidden="1">
      <c r="A2762">
        <v>2008</v>
      </c>
      <c r="B2762">
        <v>6</v>
      </c>
      <c r="C2762">
        <v>27</v>
      </c>
      <c r="D2762">
        <v>4671.0200000000004</v>
      </c>
    </row>
    <row r="2763" spans="1:4" hidden="1">
      <c r="A2763">
        <v>2008</v>
      </c>
      <c r="B2763">
        <v>6</v>
      </c>
      <c r="C2763">
        <v>28</v>
      </c>
      <c r="D2763">
        <v>4670.6099999999997</v>
      </c>
    </row>
    <row r="2764" spans="1:4" hidden="1">
      <c r="A2764">
        <v>2008</v>
      </c>
      <c r="B2764">
        <v>6</v>
      </c>
      <c r="C2764">
        <v>29</v>
      </c>
      <c r="D2764">
        <v>4670.29</v>
      </c>
    </row>
    <row r="2765" spans="1:4" hidden="1">
      <c r="A2765">
        <v>2008</v>
      </c>
      <c r="B2765">
        <v>6</v>
      </c>
      <c r="C2765">
        <v>30</v>
      </c>
      <c r="D2765">
        <v>4670</v>
      </c>
    </row>
    <row r="2766" spans="1:4" hidden="1">
      <c r="A2766">
        <v>2008</v>
      </c>
      <c r="B2766">
        <v>7</v>
      </c>
      <c r="C2766">
        <v>1</v>
      </c>
      <c r="D2766">
        <v>4669.5200000000004</v>
      </c>
    </row>
    <row r="2767" spans="1:4" hidden="1">
      <c r="A2767">
        <v>2008</v>
      </c>
      <c r="B2767">
        <v>7</v>
      </c>
      <c r="C2767">
        <v>2</v>
      </c>
      <c r="D2767">
        <v>4669.1000000000004</v>
      </c>
    </row>
    <row r="2768" spans="1:4" hidden="1">
      <c r="A2768">
        <v>2008</v>
      </c>
      <c r="B2768">
        <v>7</v>
      </c>
      <c r="C2768">
        <v>3</v>
      </c>
      <c r="D2768">
        <v>4668.75</v>
      </c>
    </row>
    <row r="2769" spans="1:4" hidden="1">
      <c r="A2769">
        <v>2008</v>
      </c>
      <c r="B2769">
        <v>7</v>
      </c>
      <c r="C2769">
        <v>4</v>
      </c>
      <c r="D2769">
        <v>4668.28</v>
      </c>
    </row>
    <row r="2770" spans="1:4" hidden="1">
      <c r="A2770">
        <v>2008</v>
      </c>
      <c r="B2770">
        <v>7</v>
      </c>
      <c r="C2770">
        <v>5</v>
      </c>
      <c r="D2770">
        <v>4668.01</v>
      </c>
    </row>
    <row r="2771" spans="1:4" hidden="1">
      <c r="A2771">
        <v>2008</v>
      </c>
      <c r="B2771">
        <v>7</v>
      </c>
      <c r="C2771">
        <v>6</v>
      </c>
      <c r="D2771">
        <v>4667.58</v>
      </c>
    </row>
    <row r="2772" spans="1:4" hidden="1">
      <c r="A2772">
        <v>2008</v>
      </c>
      <c r="B2772">
        <v>7</v>
      </c>
      <c r="C2772">
        <v>7</v>
      </c>
      <c r="D2772">
        <v>4667.25</v>
      </c>
    </row>
    <row r="2773" spans="1:4" hidden="1">
      <c r="A2773">
        <v>2008</v>
      </c>
      <c r="B2773">
        <v>7</v>
      </c>
      <c r="C2773">
        <v>8</v>
      </c>
      <c r="D2773">
        <v>4666.7700000000004</v>
      </c>
    </row>
    <row r="2774" spans="1:4" hidden="1">
      <c r="A2774">
        <v>2008</v>
      </c>
      <c r="B2774">
        <v>7</v>
      </c>
      <c r="C2774">
        <v>9</v>
      </c>
      <c r="D2774">
        <v>4666.33</v>
      </c>
    </row>
    <row r="2775" spans="1:4" hidden="1">
      <c r="A2775">
        <v>2008</v>
      </c>
      <c r="B2775">
        <v>7</v>
      </c>
      <c r="C2775">
        <v>10</v>
      </c>
      <c r="D2775">
        <v>4665.8500000000004</v>
      </c>
    </row>
    <row r="2776" spans="1:4" hidden="1">
      <c r="A2776">
        <v>2008</v>
      </c>
      <c r="B2776">
        <v>7</v>
      </c>
      <c r="C2776">
        <v>11</v>
      </c>
      <c r="D2776">
        <v>4665.53</v>
      </c>
    </row>
    <row r="2777" spans="1:4" hidden="1">
      <c r="A2777">
        <v>2008</v>
      </c>
      <c r="B2777">
        <v>7</v>
      </c>
      <c r="C2777">
        <v>12</v>
      </c>
      <c r="D2777">
        <v>4665.0200000000004</v>
      </c>
    </row>
    <row r="2778" spans="1:4" hidden="1">
      <c r="A2778">
        <v>2008</v>
      </c>
      <c r="B2778">
        <v>7</v>
      </c>
      <c r="C2778">
        <v>13</v>
      </c>
      <c r="D2778">
        <v>4664.5600000000004</v>
      </c>
    </row>
    <row r="2779" spans="1:4" hidden="1">
      <c r="A2779">
        <v>2008</v>
      </c>
      <c r="B2779">
        <v>7</v>
      </c>
      <c r="C2779">
        <v>14</v>
      </c>
      <c r="D2779">
        <v>4664.1000000000004</v>
      </c>
    </row>
    <row r="2780" spans="1:4" hidden="1">
      <c r="A2780">
        <v>2008</v>
      </c>
      <c r="B2780">
        <v>7</v>
      </c>
      <c r="C2780">
        <v>15</v>
      </c>
      <c r="D2780">
        <v>4663.58</v>
      </c>
    </row>
    <row r="2781" spans="1:4" hidden="1">
      <c r="A2781">
        <v>2008</v>
      </c>
      <c r="B2781">
        <v>7</v>
      </c>
      <c r="C2781">
        <v>16</v>
      </c>
      <c r="D2781">
        <v>4663.08</v>
      </c>
    </row>
    <row r="2782" spans="1:4" hidden="1">
      <c r="A2782">
        <v>2008</v>
      </c>
      <c r="B2782">
        <v>7</v>
      </c>
      <c r="C2782">
        <v>17</v>
      </c>
      <c r="D2782">
        <v>4662.75</v>
      </c>
    </row>
    <row r="2783" spans="1:4" hidden="1">
      <c r="A2783">
        <v>2008</v>
      </c>
      <c r="B2783">
        <v>7</v>
      </c>
      <c r="C2783">
        <v>18</v>
      </c>
      <c r="D2783">
        <v>4662.24</v>
      </c>
    </row>
    <row r="2784" spans="1:4" hidden="1">
      <c r="A2784">
        <v>2008</v>
      </c>
      <c r="B2784">
        <v>7</v>
      </c>
      <c r="C2784">
        <v>19</v>
      </c>
      <c r="D2784">
        <v>4661.75</v>
      </c>
    </row>
    <row r="2785" spans="1:4" hidden="1">
      <c r="A2785">
        <v>2008</v>
      </c>
      <c r="B2785">
        <v>7</v>
      </c>
      <c r="C2785">
        <v>20</v>
      </c>
      <c r="D2785">
        <v>4661.2700000000004</v>
      </c>
    </row>
    <row r="2786" spans="1:4" hidden="1">
      <c r="A2786">
        <v>2008</v>
      </c>
      <c r="B2786">
        <v>7</v>
      </c>
      <c r="C2786">
        <v>21</v>
      </c>
      <c r="D2786">
        <v>4661</v>
      </c>
    </row>
    <row r="2787" spans="1:4" hidden="1">
      <c r="A2787">
        <v>2008</v>
      </c>
      <c r="B2787">
        <v>7</v>
      </c>
      <c r="C2787">
        <v>22</v>
      </c>
      <c r="D2787">
        <v>4660.58</v>
      </c>
    </row>
    <row r="2788" spans="1:4" hidden="1">
      <c r="A2788">
        <v>2008</v>
      </c>
      <c r="B2788">
        <v>7</v>
      </c>
      <c r="C2788">
        <v>23</v>
      </c>
      <c r="D2788">
        <v>4660.3500000000004</v>
      </c>
    </row>
    <row r="2789" spans="1:4" hidden="1">
      <c r="A2789">
        <v>2008</v>
      </c>
      <c r="B2789">
        <v>7</v>
      </c>
      <c r="C2789">
        <v>24</v>
      </c>
      <c r="D2789">
        <v>4660.08</v>
      </c>
    </row>
    <row r="2790" spans="1:4" hidden="1">
      <c r="A2790">
        <v>2008</v>
      </c>
      <c r="B2790">
        <v>7</v>
      </c>
      <c r="C2790">
        <v>25</v>
      </c>
      <c r="D2790">
        <v>4659.76</v>
      </c>
    </row>
    <row r="2791" spans="1:4" hidden="1">
      <c r="A2791">
        <v>2008</v>
      </c>
      <c r="B2791">
        <v>7</v>
      </c>
      <c r="C2791">
        <v>26</v>
      </c>
      <c r="D2791">
        <v>4659.5</v>
      </c>
    </row>
    <row r="2792" spans="1:4" hidden="1">
      <c r="A2792">
        <v>2008</v>
      </c>
      <c r="B2792">
        <v>7</v>
      </c>
      <c r="C2792">
        <v>27</v>
      </c>
      <c r="D2792">
        <v>4659.08</v>
      </c>
    </row>
    <row r="2793" spans="1:4" hidden="1">
      <c r="A2793">
        <v>2008</v>
      </c>
      <c r="B2793">
        <v>7</v>
      </c>
      <c r="C2793">
        <v>28</v>
      </c>
      <c r="D2793">
        <v>4658.8500000000004</v>
      </c>
    </row>
    <row r="2794" spans="1:4" hidden="1">
      <c r="A2794">
        <v>2008</v>
      </c>
      <c r="B2794">
        <v>7</v>
      </c>
      <c r="C2794">
        <v>29</v>
      </c>
      <c r="D2794">
        <v>4658.5200000000004</v>
      </c>
    </row>
    <row r="2795" spans="1:4" hidden="1">
      <c r="A2795">
        <v>2008</v>
      </c>
      <c r="B2795">
        <v>7</v>
      </c>
      <c r="C2795">
        <v>30</v>
      </c>
      <c r="D2795">
        <v>4658.2700000000004</v>
      </c>
    </row>
    <row r="2796" spans="1:4" hidden="1">
      <c r="A2796">
        <v>2008</v>
      </c>
      <c r="B2796">
        <v>7</v>
      </c>
      <c r="C2796">
        <v>31</v>
      </c>
      <c r="D2796">
        <v>4657.95</v>
      </c>
    </row>
    <row r="2797" spans="1:4" hidden="1">
      <c r="A2797">
        <v>2008</v>
      </c>
      <c r="B2797">
        <v>8</v>
      </c>
      <c r="C2797">
        <v>1</v>
      </c>
      <c r="D2797">
        <v>4657.5200000000004</v>
      </c>
    </row>
    <row r="2798" spans="1:4" hidden="1">
      <c r="A2798">
        <v>2008</v>
      </c>
      <c r="B2798">
        <v>8</v>
      </c>
      <c r="C2798">
        <v>2</v>
      </c>
      <c r="D2798">
        <v>4657.13</v>
      </c>
    </row>
    <row r="2799" spans="1:4" hidden="1">
      <c r="A2799">
        <v>2008</v>
      </c>
      <c r="B2799">
        <v>8</v>
      </c>
      <c r="C2799">
        <v>3</v>
      </c>
      <c r="D2799">
        <v>4656.7700000000004</v>
      </c>
    </row>
    <row r="2800" spans="1:4" hidden="1">
      <c r="A2800">
        <v>2008</v>
      </c>
      <c r="B2800">
        <v>8</v>
      </c>
      <c r="C2800">
        <v>4</v>
      </c>
      <c r="D2800">
        <v>4656.33</v>
      </c>
    </row>
    <row r="2801" spans="1:4" hidden="1">
      <c r="A2801">
        <v>2008</v>
      </c>
      <c r="B2801">
        <v>8</v>
      </c>
      <c r="C2801">
        <v>5</v>
      </c>
      <c r="D2801">
        <v>4655.8500000000004</v>
      </c>
    </row>
    <row r="2802" spans="1:4" hidden="1">
      <c r="A2802">
        <v>2008</v>
      </c>
      <c r="B2802">
        <v>8</v>
      </c>
      <c r="C2802">
        <v>6</v>
      </c>
      <c r="D2802">
        <v>4655.33</v>
      </c>
    </row>
    <row r="2803" spans="1:4" hidden="1">
      <c r="A2803">
        <v>2008</v>
      </c>
      <c r="B2803">
        <v>8</v>
      </c>
      <c r="C2803">
        <v>7</v>
      </c>
      <c r="D2803">
        <v>4654.9799999999996</v>
      </c>
    </row>
    <row r="2804" spans="1:4" hidden="1">
      <c r="A2804">
        <v>2008</v>
      </c>
      <c r="B2804">
        <v>8</v>
      </c>
      <c r="C2804">
        <v>8</v>
      </c>
      <c r="D2804">
        <v>4654.3599999999997</v>
      </c>
    </row>
    <row r="2805" spans="1:4" hidden="1">
      <c r="A2805">
        <v>2008</v>
      </c>
      <c r="B2805">
        <v>8</v>
      </c>
      <c r="C2805">
        <v>9</v>
      </c>
      <c r="D2805">
        <v>4653.8500000000004</v>
      </c>
    </row>
    <row r="2806" spans="1:4" hidden="1">
      <c r="A2806">
        <v>2008</v>
      </c>
      <c r="B2806">
        <v>8</v>
      </c>
      <c r="C2806">
        <v>10</v>
      </c>
      <c r="D2806">
        <v>4653.34</v>
      </c>
    </row>
    <row r="2807" spans="1:4" hidden="1">
      <c r="A2807">
        <v>2008</v>
      </c>
      <c r="B2807">
        <v>8</v>
      </c>
      <c r="C2807">
        <v>11</v>
      </c>
      <c r="D2807">
        <v>4652.83</v>
      </c>
    </row>
    <row r="2808" spans="1:4" hidden="1">
      <c r="A2808">
        <v>2008</v>
      </c>
      <c r="B2808">
        <v>8</v>
      </c>
      <c r="C2808">
        <v>12</v>
      </c>
      <c r="D2808">
        <v>4652.2700000000004</v>
      </c>
    </row>
    <row r="2809" spans="1:4" hidden="1">
      <c r="A2809">
        <v>2008</v>
      </c>
      <c r="B2809">
        <v>8</v>
      </c>
      <c r="C2809">
        <v>13</v>
      </c>
      <c r="D2809">
        <v>4651.76</v>
      </c>
    </row>
    <row r="2810" spans="1:4" hidden="1">
      <c r="A2810">
        <v>2008</v>
      </c>
      <c r="B2810">
        <v>8</v>
      </c>
      <c r="C2810">
        <v>14</v>
      </c>
      <c r="D2810">
        <v>4651.26</v>
      </c>
    </row>
    <row r="2811" spans="1:4" hidden="1">
      <c r="A2811">
        <v>2008</v>
      </c>
      <c r="B2811">
        <v>8</v>
      </c>
      <c r="C2811">
        <v>15</v>
      </c>
      <c r="D2811">
        <v>4650.75</v>
      </c>
    </row>
    <row r="2812" spans="1:4" hidden="1">
      <c r="A2812">
        <v>2008</v>
      </c>
      <c r="B2812">
        <v>8</v>
      </c>
      <c r="C2812">
        <v>16</v>
      </c>
      <c r="D2812">
        <v>4650.26</v>
      </c>
    </row>
    <row r="2813" spans="1:4" hidden="1">
      <c r="A2813">
        <v>2008</v>
      </c>
      <c r="B2813">
        <v>8</v>
      </c>
      <c r="C2813">
        <v>17</v>
      </c>
      <c r="D2813">
        <v>4649.76</v>
      </c>
    </row>
    <row r="2814" spans="1:4" hidden="1">
      <c r="A2814">
        <v>2008</v>
      </c>
      <c r="B2814">
        <v>8</v>
      </c>
      <c r="C2814">
        <v>18</v>
      </c>
      <c r="D2814">
        <v>4649.1899999999996</v>
      </c>
    </row>
    <row r="2815" spans="1:4" hidden="1">
      <c r="A2815">
        <v>2008</v>
      </c>
      <c r="B2815">
        <v>8</v>
      </c>
      <c r="C2815">
        <v>19</v>
      </c>
      <c r="D2815">
        <v>4648.58</v>
      </c>
    </row>
    <row r="2816" spans="1:4" hidden="1">
      <c r="A2816">
        <v>2008</v>
      </c>
      <c r="B2816">
        <v>8</v>
      </c>
      <c r="C2816">
        <v>20</v>
      </c>
      <c r="D2816">
        <v>4648.07</v>
      </c>
    </row>
    <row r="2817" spans="1:4" hidden="1">
      <c r="A2817">
        <v>2008</v>
      </c>
      <c r="B2817">
        <v>8</v>
      </c>
      <c r="C2817">
        <v>21</v>
      </c>
      <c r="D2817">
        <v>4647.58</v>
      </c>
    </row>
    <row r="2818" spans="1:4" hidden="1">
      <c r="A2818">
        <v>2008</v>
      </c>
      <c r="B2818">
        <v>8</v>
      </c>
      <c r="C2818">
        <v>22</v>
      </c>
      <c r="D2818">
        <v>4647.1000000000004</v>
      </c>
    </row>
    <row r="2819" spans="1:4" hidden="1">
      <c r="A2819">
        <v>2008</v>
      </c>
      <c r="B2819">
        <v>8</v>
      </c>
      <c r="C2819">
        <v>23</v>
      </c>
      <c r="D2819">
        <v>4646.75</v>
      </c>
    </row>
    <row r="2820" spans="1:4" hidden="1">
      <c r="A2820">
        <v>2008</v>
      </c>
      <c r="B2820">
        <v>8</v>
      </c>
      <c r="C2820">
        <v>24</v>
      </c>
      <c r="D2820">
        <v>4646.2700000000004</v>
      </c>
    </row>
    <row r="2821" spans="1:4" hidden="1">
      <c r="A2821">
        <v>2008</v>
      </c>
      <c r="B2821">
        <v>8</v>
      </c>
      <c r="C2821">
        <v>25</v>
      </c>
      <c r="D2821">
        <v>4645.83</v>
      </c>
    </row>
    <row r="2822" spans="1:4" hidden="1">
      <c r="A2822">
        <v>2008</v>
      </c>
      <c r="B2822">
        <v>8</v>
      </c>
      <c r="C2822">
        <v>26</v>
      </c>
      <c r="D2822">
        <v>4645.32</v>
      </c>
    </row>
    <row r="2823" spans="1:4" hidden="1">
      <c r="A2823">
        <v>2008</v>
      </c>
      <c r="B2823">
        <v>8</v>
      </c>
      <c r="C2823">
        <v>27</v>
      </c>
      <c r="D2823">
        <v>4644.8</v>
      </c>
    </row>
    <row r="2824" spans="1:4" hidden="1">
      <c r="A2824">
        <v>2008</v>
      </c>
      <c r="B2824">
        <v>8</v>
      </c>
      <c r="C2824">
        <v>28</v>
      </c>
      <c r="D2824">
        <v>4644.3500000000004</v>
      </c>
    </row>
    <row r="2825" spans="1:4" hidden="1">
      <c r="A2825">
        <v>2008</v>
      </c>
      <c r="B2825">
        <v>8</v>
      </c>
      <c r="C2825">
        <v>29</v>
      </c>
      <c r="D2825">
        <v>4644.0200000000004</v>
      </c>
    </row>
    <row r="2826" spans="1:4" hidden="1">
      <c r="A2826">
        <v>2008</v>
      </c>
      <c r="B2826">
        <v>8</v>
      </c>
      <c r="C2826">
        <v>30</v>
      </c>
      <c r="D2826">
        <v>4643.59</v>
      </c>
    </row>
    <row r="2827" spans="1:4" hidden="1">
      <c r="A2827">
        <v>2008</v>
      </c>
      <c r="B2827">
        <v>8</v>
      </c>
      <c r="C2827">
        <v>31</v>
      </c>
      <c r="D2827">
        <v>4643.33</v>
      </c>
    </row>
    <row r="2828" spans="1:4" hidden="1">
      <c r="A2828">
        <v>2008</v>
      </c>
      <c r="B2828">
        <v>9</v>
      </c>
      <c r="C2828">
        <v>1</v>
      </c>
      <c r="D2828">
        <v>4643.29</v>
      </c>
    </row>
    <row r="2829" spans="1:4" hidden="1">
      <c r="A2829">
        <v>2008</v>
      </c>
      <c r="B2829">
        <v>9</v>
      </c>
      <c r="C2829">
        <v>2</v>
      </c>
      <c r="D2829">
        <v>4643.2700000000004</v>
      </c>
    </row>
    <row r="2830" spans="1:4" hidden="1">
      <c r="A2830">
        <v>2008</v>
      </c>
      <c r="B2830">
        <v>9</v>
      </c>
      <c r="C2830">
        <v>3</v>
      </c>
      <c r="D2830">
        <v>4643.25</v>
      </c>
    </row>
    <row r="2831" spans="1:4" hidden="1">
      <c r="A2831">
        <v>2008</v>
      </c>
      <c r="B2831">
        <v>9</v>
      </c>
      <c r="C2831">
        <v>4</v>
      </c>
      <c r="D2831">
        <v>4643.1499999999996</v>
      </c>
    </row>
    <row r="2832" spans="1:4" hidden="1">
      <c r="A2832">
        <v>2008</v>
      </c>
      <c r="B2832">
        <v>9</v>
      </c>
      <c r="C2832">
        <v>5</v>
      </c>
      <c r="D2832">
        <v>4643.1000000000004</v>
      </c>
    </row>
    <row r="2833" spans="1:4" hidden="1">
      <c r="A2833">
        <v>2008</v>
      </c>
      <c r="B2833">
        <v>9</v>
      </c>
      <c r="C2833">
        <v>6</v>
      </c>
      <c r="D2833">
        <v>4643.1099999999997</v>
      </c>
    </row>
    <row r="2834" spans="1:4" hidden="1">
      <c r="A2834">
        <v>2008</v>
      </c>
      <c r="B2834">
        <v>9</v>
      </c>
      <c r="C2834">
        <v>7</v>
      </c>
      <c r="D2834">
        <v>4643.1000000000004</v>
      </c>
    </row>
    <row r="2835" spans="1:4" hidden="1">
      <c r="A2835">
        <v>2008</v>
      </c>
      <c r="B2835">
        <v>9</v>
      </c>
      <c r="C2835">
        <v>8</v>
      </c>
      <c r="D2835">
        <v>4643.08</v>
      </c>
    </row>
    <row r="2836" spans="1:4" hidden="1">
      <c r="A2836">
        <v>2008</v>
      </c>
      <c r="B2836">
        <v>9</v>
      </c>
      <c r="C2836">
        <v>9</v>
      </c>
      <c r="D2836">
        <v>4643.03</v>
      </c>
    </row>
    <row r="2837" spans="1:4" hidden="1">
      <c r="A2837">
        <v>2008</v>
      </c>
      <c r="B2837">
        <v>9</v>
      </c>
      <c r="C2837">
        <v>10</v>
      </c>
      <c r="D2837">
        <v>4643.0200000000004</v>
      </c>
    </row>
    <row r="2838" spans="1:4" hidden="1">
      <c r="A2838">
        <v>2008</v>
      </c>
      <c r="B2838">
        <v>9</v>
      </c>
      <c r="C2838">
        <v>11</v>
      </c>
      <c r="D2838">
        <v>4643.08</v>
      </c>
    </row>
    <row r="2839" spans="1:4" hidden="1">
      <c r="A2839">
        <v>2008</v>
      </c>
      <c r="B2839">
        <v>9</v>
      </c>
      <c r="C2839">
        <v>12</v>
      </c>
      <c r="D2839">
        <v>4643.1000000000004</v>
      </c>
    </row>
    <row r="2840" spans="1:4" hidden="1">
      <c r="A2840">
        <v>2008</v>
      </c>
      <c r="B2840">
        <v>9</v>
      </c>
      <c r="C2840">
        <v>13</v>
      </c>
      <c r="D2840">
        <v>4643.2299999999996</v>
      </c>
    </row>
    <row r="2841" spans="1:4" hidden="1">
      <c r="A2841">
        <v>2008</v>
      </c>
      <c r="B2841">
        <v>9</v>
      </c>
      <c r="C2841">
        <v>14</v>
      </c>
      <c r="D2841">
        <v>4643.1400000000003</v>
      </c>
    </row>
    <row r="2842" spans="1:4" hidden="1">
      <c r="A2842">
        <v>2008</v>
      </c>
      <c r="B2842">
        <v>9</v>
      </c>
      <c r="C2842">
        <v>15</v>
      </c>
      <c r="D2842">
        <v>4643.25</v>
      </c>
    </row>
    <row r="2843" spans="1:4" hidden="1">
      <c r="A2843">
        <v>2008</v>
      </c>
      <c r="B2843">
        <v>9</v>
      </c>
      <c r="C2843">
        <v>16</v>
      </c>
      <c r="D2843">
        <v>4643.1000000000004</v>
      </c>
    </row>
    <row r="2844" spans="1:4" hidden="1">
      <c r="A2844">
        <v>2008</v>
      </c>
      <c r="B2844">
        <v>9</v>
      </c>
      <c r="C2844">
        <v>17</v>
      </c>
      <c r="D2844">
        <v>4643.1000000000004</v>
      </c>
    </row>
    <row r="2845" spans="1:4" hidden="1">
      <c r="A2845">
        <v>2008</v>
      </c>
      <c r="B2845">
        <v>9</v>
      </c>
      <c r="C2845">
        <v>18</v>
      </c>
      <c r="D2845">
        <v>4643.1000000000004</v>
      </c>
    </row>
    <row r="2846" spans="1:4" hidden="1">
      <c r="A2846">
        <v>2008</v>
      </c>
      <c r="B2846">
        <v>9</v>
      </c>
      <c r="C2846">
        <v>19</v>
      </c>
      <c r="D2846">
        <v>4643.1000000000004</v>
      </c>
    </row>
    <row r="2847" spans="1:4" hidden="1">
      <c r="A2847">
        <v>2008</v>
      </c>
      <c r="B2847">
        <v>9</v>
      </c>
      <c r="C2847">
        <v>20</v>
      </c>
      <c r="D2847">
        <v>4643.1000000000004</v>
      </c>
    </row>
    <row r="2848" spans="1:4" hidden="1">
      <c r="A2848">
        <v>2008</v>
      </c>
      <c r="B2848">
        <v>9</v>
      </c>
      <c r="C2848">
        <v>21</v>
      </c>
      <c r="D2848">
        <v>4643.25</v>
      </c>
    </row>
    <row r="2849" spans="1:4" hidden="1">
      <c r="A2849">
        <v>2008</v>
      </c>
      <c r="B2849">
        <v>9</v>
      </c>
      <c r="C2849">
        <v>22</v>
      </c>
      <c r="D2849">
        <v>4643.33</v>
      </c>
    </row>
    <row r="2850" spans="1:4" hidden="1">
      <c r="A2850">
        <v>2008</v>
      </c>
      <c r="B2850">
        <v>9</v>
      </c>
      <c r="C2850">
        <v>23</v>
      </c>
      <c r="D2850">
        <v>4643.3500000000004</v>
      </c>
    </row>
    <row r="2851" spans="1:4" hidden="1">
      <c r="A2851">
        <v>2008</v>
      </c>
      <c r="B2851">
        <v>9</v>
      </c>
      <c r="C2851">
        <v>24</v>
      </c>
      <c r="D2851">
        <v>4643.3500000000004</v>
      </c>
    </row>
    <row r="2852" spans="1:4" hidden="1">
      <c r="A2852">
        <v>2008</v>
      </c>
      <c r="B2852">
        <v>9</v>
      </c>
      <c r="C2852">
        <v>25</v>
      </c>
      <c r="D2852">
        <v>4643.34</v>
      </c>
    </row>
    <row r="2853" spans="1:4" hidden="1">
      <c r="A2853">
        <v>2008</v>
      </c>
      <c r="B2853">
        <v>9</v>
      </c>
      <c r="C2853">
        <v>26</v>
      </c>
      <c r="D2853">
        <v>4643.34</v>
      </c>
    </row>
    <row r="2854" spans="1:4" hidden="1">
      <c r="A2854">
        <v>2008</v>
      </c>
      <c r="B2854">
        <v>9</v>
      </c>
      <c r="C2854">
        <v>27</v>
      </c>
      <c r="D2854">
        <v>4643.33</v>
      </c>
    </row>
    <row r="2855" spans="1:4" hidden="1">
      <c r="A2855">
        <v>2008</v>
      </c>
      <c r="B2855">
        <v>9</v>
      </c>
      <c r="C2855">
        <v>28</v>
      </c>
      <c r="D2855">
        <v>4643.33</v>
      </c>
    </row>
    <row r="2856" spans="1:4" hidden="1">
      <c r="A2856">
        <v>2008</v>
      </c>
      <c r="B2856">
        <v>9</v>
      </c>
      <c r="C2856">
        <v>29</v>
      </c>
      <c r="D2856">
        <v>4643.28</v>
      </c>
    </row>
    <row r="2857" spans="1:4" hidden="1">
      <c r="A2857">
        <v>2008</v>
      </c>
      <c r="B2857">
        <v>9</v>
      </c>
      <c r="C2857">
        <v>30</v>
      </c>
      <c r="D2857">
        <v>4643.3100000000004</v>
      </c>
    </row>
    <row r="2858" spans="1:4">
      <c r="A2858">
        <v>2008</v>
      </c>
      <c r="B2858">
        <v>10</v>
      </c>
      <c r="C2858">
        <v>1</v>
      </c>
      <c r="D2858">
        <v>4643.3100000000004</v>
      </c>
    </row>
    <row r="2859" spans="1:4" hidden="1">
      <c r="A2859">
        <v>2008</v>
      </c>
      <c r="B2859">
        <v>10</v>
      </c>
      <c r="C2859">
        <v>2</v>
      </c>
      <c r="D2859">
        <v>4643.37</v>
      </c>
    </row>
    <row r="2860" spans="1:4" hidden="1">
      <c r="A2860">
        <v>2008</v>
      </c>
      <c r="B2860">
        <v>10</v>
      </c>
      <c r="C2860">
        <v>3</v>
      </c>
      <c r="D2860">
        <v>4643.59</v>
      </c>
    </row>
    <row r="2861" spans="1:4" hidden="1">
      <c r="A2861">
        <v>2008</v>
      </c>
      <c r="B2861">
        <v>10</v>
      </c>
      <c r="C2861">
        <v>4</v>
      </c>
      <c r="D2861">
        <v>4643.8500000000004</v>
      </c>
    </row>
    <row r="2862" spans="1:4" hidden="1">
      <c r="A2862">
        <v>2008</v>
      </c>
      <c r="B2862">
        <v>10</v>
      </c>
      <c r="C2862">
        <v>5</v>
      </c>
      <c r="D2862">
        <v>4644.25</v>
      </c>
    </row>
    <row r="2863" spans="1:4" hidden="1">
      <c r="A2863">
        <v>2008</v>
      </c>
      <c r="B2863">
        <v>10</v>
      </c>
      <c r="C2863">
        <v>6</v>
      </c>
      <c r="D2863">
        <v>4644.5</v>
      </c>
    </row>
    <row r="2864" spans="1:4" hidden="1">
      <c r="A2864">
        <v>2008</v>
      </c>
      <c r="B2864">
        <v>10</v>
      </c>
      <c r="C2864">
        <v>7</v>
      </c>
      <c r="D2864">
        <v>4644.74</v>
      </c>
    </row>
    <row r="2865" spans="1:4" hidden="1">
      <c r="A2865">
        <v>2008</v>
      </c>
      <c r="B2865">
        <v>10</v>
      </c>
      <c r="C2865">
        <v>8</v>
      </c>
      <c r="D2865">
        <v>4644.8599999999997</v>
      </c>
    </row>
    <row r="2866" spans="1:4" hidden="1">
      <c r="A2866">
        <v>2008</v>
      </c>
      <c r="B2866">
        <v>10</v>
      </c>
      <c r="C2866">
        <v>9</v>
      </c>
      <c r="D2866">
        <v>4645.1000000000004</v>
      </c>
    </row>
    <row r="2867" spans="1:4" hidden="1">
      <c r="A2867">
        <v>2008</v>
      </c>
      <c r="B2867">
        <v>10</v>
      </c>
      <c r="C2867">
        <v>10</v>
      </c>
      <c r="D2867">
        <v>4645.3500000000004</v>
      </c>
    </row>
    <row r="2868" spans="1:4" hidden="1">
      <c r="A2868">
        <v>2008</v>
      </c>
      <c r="B2868">
        <v>10</v>
      </c>
      <c r="C2868">
        <v>11</v>
      </c>
      <c r="D2868">
        <v>4645.6000000000004</v>
      </c>
    </row>
    <row r="2869" spans="1:4" hidden="1">
      <c r="A2869">
        <v>2008</v>
      </c>
      <c r="B2869">
        <v>10</v>
      </c>
      <c r="C2869">
        <v>12</v>
      </c>
      <c r="D2869">
        <v>4646</v>
      </c>
    </row>
    <row r="2870" spans="1:4" hidden="1">
      <c r="A2870">
        <v>2008</v>
      </c>
      <c r="B2870">
        <v>10</v>
      </c>
      <c r="C2870">
        <v>13</v>
      </c>
      <c r="D2870">
        <v>4646.25</v>
      </c>
    </row>
    <row r="2871" spans="1:4" hidden="1">
      <c r="A2871">
        <v>2008</v>
      </c>
      <c r="B2871">
        <v>10</v>
      </c>
      <c r="C2871">
        <v>14</v>
      </c>
      <c r="D2871">
        <v>4646.51</v>
      </c>
    </row>
    <row r="2872" spans="1:4" hidden="1">
      <c r="A2872">
        <v>2008</v>
      </c>
      <c r="B2872">
        <v>10</v>
      </c>
      <c r="C2872">
        <v>15</v>
      </c>
      <c r="D2872">
        <v>4646.7700000000004</v>
      </c>
    </row>
    <row r="2873" spans="1:4" hidden="1">
      <c r="A2873">
        <v>2008</v>
      </c>
      <c r="B2873">
        <v>10</v>
      </c>
      <c r="C2873">
        <v>16</v>
      </c>
      <c r="D2873">
        <v>4647.07</v>
      </c>
    </row>
    <row r="2874" spans="1:4" hidden="1">
      <c r="A2874">
        <v>2008</v>
      </c>
      <c r="B2874">
        <v>10</v>
      </c>
      <c r="C2874">
        <v>17</v>
      </c>
      <c r="D2874">
        <v>4647.33</v>
      </c>
    </row>
    <row r="2875" spans="1:4" hidden="1">
      <c r="A2875">
        <v>2008</v>
      </c>
      <c r="B2875">
        <v>10</v>
      </c>
      <c r="C2875">
        <v>18</v>
      </c>
      <c r="D2875">
        <v>4647.6000000000004</v>
      </c>
    </row>
    <row r="2876" spans="1:4" hidden="1">
      <c r="A2876">
        <v>2008</v>
      </c>
      <c r="B2876">
        <v>10</v>
      </c>
      <c r="C2876">
        <v>19</v>
      </c>
      <c r="D2876">
        <v>4647.8500000000004</v>
      </c>
    </row>
    <row r="2877" spans="1:4" hidden="1">
      <c r="A2877">
        <v>2008</v>
      </c>
      <c r="B2877">
        <v>10</v>
      </c>
      <c r="C2877">
        <v>20</v>
      </c>
      <c r="D2877">
        <v>4648.1000000000004</v>
      </c>
    </row>
    <row r="2878" spans="1:4" hidden="1">
      <c r="A2878">
        <v>2008</v>
      </c>
      <c r="B2878">
        <v>10</v>
      </c>
      <c r="C2878">
        <v>21</v>
      </c>
      <c r="D2878">
        <v>4648.5200000000004</v>
      </c>
    </row>
    <row r="2879" spans="1:4" hidden="1">
      <c r="A2879">
        <v>2008</v>
      </c>
      <c r="B2879">
        <v>10</v>
      </c>
      <c r="C2879">
        <v>22</v>
      </c>
      <c r="D2879">
        <v>4648.78</v>
      </c>
    </row>
    <row r="2880" spans="1:4" hidden="1">
      <c r="A2880">
        <v>2008</v>
      </c>
      <c r="B2880">
        <v>10</v>
      </c>
      <c r="C2880">
        <v>23</v>
      </c>
      <c r="D2880">
        <v>4649.0600000000004</v>
      </c>
    </row>
    <row r="2881" spans="1:4" hidden="1">
      <c r="A2881">
        <v>2008</v>
      </c>
      <c r="B2881">
        <v>10</v>
      </c>
      <c r="C2881">
        <v>24</v>
      </c>
      <c r="D2881">
        <v>4649.33</v>
      </c>
    </row>
    <row r="2882" spans="1:4" hidden="1">
      <c r="A2882">
        <v>2008</v>
      </c>
      <c r="B2882">
        <v>10</v>
      </c>
      <c r="C2882">
        <v>25</v>
      </c>
      <c r="D2882">
        <v>4649.58</v>
      </c>
    </row>
    <row r="2883" spans="1:4" hidden="1">
      <c r="A2883">
        <v>2008</v>
      </c>
      <c r="B2883">
        <v>10</v>
      </c>
      <c r="C2883">
        <v>26</v>
      </c>
      <c r="D2883">
        <v>4649.8500000000004</v>
      </c>
    </row>
    <row r="2884" spans="1:4" hidden="1">
      <c r="A2884">
        <v>2008</v>
      </c>
      <c r="B2884">
        <v>10</v>
      </c>
      <c r="C2884">
        <v>27</v>
      </c>
      <c r="D2884">
        <v>4650.1000000000004</v>
      </c>
    </row>
    <row r="2885" spans="1:4" hidden="1">
      <c r="A2885">
        <v>2008</v>
      </c>
      <c r="B2885">
        <v>10</v>
      </c>
      <c r="C2885">
        <v>28</v>
      </c>
      <c r="D2885">
        <v>4650.3500000000004</v>
      </c>
    </row>
    <row r="2886" spans="1:4" hidden="1">
      <c r="A2886">
        <v>2008</v>
      </c>
      <c r="B2886">
        <v>10</v>
      </c>
      <c r="C2886">
        <v>29</v>
      </c>
      <c r="D2886">
        <v>4650.6000000000004</v>
      </c>
    </row>
    <row r="2887" spans="1:4" hidden="1">
      <c r="A2887">
        <v>2008</v>
      </c>
      <c r="B2887">
        <v>10</v>
      </c>
      <c r="C2887">
        <v>30</v>
      </c>
      <c r="D2887">
        <v>4650.84</v>
      </c>
    </row>
    <row r="2888" spans="1:4" hidden="1">
      <c r="A2888">
        <v>2008</v>
      </c>
      <c r="B2888">
        <v>10</v>
      </c>
      <c r="C2888">
        <v>31</v>
      </c>
      <c r="D2888">
        <v>4651.08</v>
      </c>
    </row>
    <row r="2889" spans="1:4" hidden="1">
      <c r="A2889">
        <v>2008</v>
      </c>
      <c r="B2889">
        <v>11</v>
      </c>
      <c r="C2889">
        <v>1</v>
      </c>
      <c r="D2889">
        <v>4651.2700000000004</v>
      </c>
    </row>
    <row r="2890" spans="1:4" hidden="1">
      <c r="A2890">
        <v>2008</v>
      </c>
      <c r="B2890">
        <v>11</v>
      </c>
      <c r="C2890">
        <v>2</v>
      </c>
      <c r="D2890">
        <v>4651.75</v>
      </c>
    </row>
    <row r="2891" spans="1:4" hidden="1">
      <c r="A2891">
        <v>2008</v>
      </c>
      <c r="B2891">
        <v>11</v>
      </c>
      <c r="C2891">
        <v>3</v>
      </c>
      <c r="D2891">
        <v>4652.0200000000004</v>
      </c>
    </row>
    <row r="2892" spans="1:4" hidden="1">
      <c r="A2892">
        <v>2008</v>
      </c>
      <c r="B2892">
        <v>11</v>
      </c>
      <c r="C2892">
        <v>4</v>
      </c>
      <c r="D2892">
        <v>4652.3500000000004</v>
      </c>
    </row>
    <row r="2893" spans="1:4" hidden="1">
      <c r="A2893">
        <v>2008</v>
      </c>
      <c r="B2893">
        <v>11</v>
      </c>
      <c r="C2893">
        <v>5</v>
      </c>
      <c r="D2893">
        <v>4652.75</v>
      </c>
    </row>
    <row r="2894" spans="1:4" hidden="1">
      <c r="A2894">
        <v>2008</v>
      </c>
      <c r="B2894">
        <v>11</v>
      </c>
      <c r="C2894">
        <v>6</v>
      </c>
      <c r="D2894">
        <v>4653.01</v>
      </c>
    </row>
    <row r="2895" spans="1:4" hidden="1">
      <c r="A2895">
        <v>2008</v>
      </c>
      <c r="B2895">
        <v>11</v>
      </c>
      <c r="C2895">
        <v>7</v>
      </c>
      <c r="D2895">
        <v>4653.2700000000004</v>
      </c>
    </row>
    <row r="2896" spans="1:4" hidden="1">
      <c r="A2896">
        <v>2008</v>
      </c>
      <c r="B2896">
        <v>11</v>
      </c>
      <c r="C2896">
        <v>8</v>
      </c>
      <c r="D2896">
        <v>4653.57</v>
      </c>
    </row>
    <row r="2897" spans="1:4" hidden="1">
      <c r="A2897">
        <v>2008</v>
      </c>
      <c r="B2897">
        <v>11</v>
      </c>
      <c r="C2897">
        <v>9</v>
      </c>
      <c r="D2897">
        <v>4653.83</v>
      </c>
    </row>
    <row r="2898" spans="1:4" hidden="1">
      <c r="A2898">
        <v>2008</v>
      </c>
      <c r="B2898">
        <v>11</v>
      </c>
      <c r="C2898">
        <v>10</v>
      </c>
      <c r="D2898">
        <v>4654.1899999999996</v>
      </c>
    </row>
    <row r="2899" spans="1:4" hidden="1">
      <c r="A2899">
        <v>2008</v>
      </c>
      <c r="B2899">
        <v>11</v>
      </c>
      <c r="C2899">
        <v>11</v>
      </c>
      <c r="D2899">
        <v>4654.5</v>
      </c>
    </row>
    <row r="2900" spans="1:4" hidden="1">
      <c r="A2900">
        <v>2008</v>
      </c>
      <c r="B2900">
        <v>11</v>
      </c>
      <c r="C2900">
        <v>12</v>
      </c>
      <c r="D2900">
        <v>4654.75</v>
      </c>
    </row>
    <row r="2901" spans="1:4" hidden="1">
      <c r="A2901">
        <v>2008</v>
      </c>
      <c r="B2901">
        <v>11</v>
      </c>
      <c r="C2901">
        <v>13</v>
      </c>
      <c r="D2901">
        <v>4655.01</v>
      </c>
    </row>
    <row r="2902" spans="1:4" hidden="1">
      <c r="A2902">
        <v>2008</v>
      </c>
      <c r="B2902">
        <v>11</v>
      </c>
      <c r="C2902">
        <v>14</v>
      </c>
      <c r="D2902">
        <v>4655.2700000000004</v>
      </c>
    </row>
    <row r="2903" spans="1:4" hidden="1">
      <c r="A2903">
        <v>2008</v>
      </c>
      <c r="B2903">
        <v>11</v>
      </c>
      <c r="C2903">
        <v>15</v>
      </c>
      <c r="D2903">
        <v>4655.53</v>
      </c>
    </row>
    <row r="2904" spans="1:4" hidden="1">
      <c r="A2904">
        <v>2008</v>
      </c>
      <c r="B2904">
        <v>11</v>
      </c>
      <c r="C2904">
        <v>16</v>
      </c>
      <c r="D2904">
        <v>4655.7700000000004</v>
      </c>
    </row>
    <row r="2905" spans="1:4" hidden="1">
      <c r="A2905">
        <v>2008</v>
      </c>
      <c r="B2905">
        <v>11</v>
      </c>
      <c r="C2905">
        <v>17</v>
      </c>
      <c r="D2905">
        <v>4656.0200000000004</v>
      </c>
    </row>
    <row r="2906" spans="1:4" hidden="1">
      <c r="A2906">
        <v>2008</v>
      </c>
      <c r="B2906">
        <v>11</v>
      </c>
      <c r="C2906">
        <v>18</v>
      </c>
      <c r="D2906">
        <v>4656.25</v>
      </c>
    </row>
    <row r="2907" spans="1:4" hidden="1">
      <c r="A2907">
        <v>2008</v>
      </c>
      <c r="B2907">
        <v>11</v>
      </c>
      <c r="C2907">
        <v>19</v>
      </c>
      <c r="D2907">
        <v>4656.5</v>
      </c>
    </row>
    <row r="2908" spans="1:4" hidden="1">
      <c r="A2908">
        <v>2008</v>
      </c>
      <c r="B2908">
        <v>11</v>
      </c>
      <c r="C2908">
        <v>20</v>
      </c>
      <c r="D2908">
        <v>4656.6000000000004</v>
      </c>
    </row>
    <row r="2909" spans="1:4" hidden="1">
      <c r="A2909">
        <v>2008</v>
      </c>
      <c r="B2909">
        <v>11</v>
      </c>
      <c r="C2909">
        <v>21</v>
      </c>
      <c r="D2909">
        <v>4657</v>
      </c>
    </row>
    <row r="2910" spans="1:4" hidden="1">
      <c r="A2910">
        <v>2008</v>
      </c>
      <c r="B2910">
        <v>11</v>
      </c>
      <c r="C2910">
        <v>22</v>
      </c>
      <c r="D2910">
        <v>4657.21</v>
      </c>
    </row>
    <row r="2911" spans="1:4" hidden="1">
      <c r="A2911">
        <v>2008</v>
      </c>
      <c r="B2911">
        <v>11</v>
      </c>
      <c r="C2911">
        <v>23</v>
      </c>
      <c r="D2911">
        <v>4657.5</v>
      </c>
    </row>
    <row r="2912" spans="1:4" hidden="1">
      <c r="A2912">
        <v>2008</v>
      </c>
      <c r="B2912">
        <v>11</v>
      </c>
      <c r="C2912">
        <v>24</v>
      </c>
      <c r="D2912">
        <v>4657.75</v>
      </c>
    </row>
    <row r="2913" spans="1:4" hidden="1">
      <c r="A2913">
        <v>2008</v>
      </c>
      <c r="B2913">
        <v>11</v>
      </c>
      <c r="C2913">
        <v>25</v>
      </c>
      <c r="D2913">
        <v>4657.99</v>
      </c>
    </row>
    <row r="2914" spans="1:4" hidden="1">
      <c r="A2914">
        <v>2008</v>
      </c>
      <c r="B2914">
        <v>11</v>
      </c>
      <c r="C2914">
        <v>26</v>
      </c>
      <c r="D2914">
        <v>4658.1000000000004</v>
      </c>
    </row>
    <row r="2915" spans="1:4" hidden="1">
      <c r="A2915">
        <v>2008</v>
      </c>
      <c r="B2915">
        <v>11</v>
      </c>
      <c r="C2915">
        <v>27</v>
      </c>
      <c r="D2915">
        <v>4658.3500000000004</v>
      </c>
    </row>
    <row r="2916" spans="1:4" hidden="1">
      <c r="A2916">
        <v>2008</v>
      </c>
      <c r="B2916">
        <v>11</v>
      </c>
      <c r="C2916">
        <v>28</v>
      </c>
      <c r="D2916">
        <v>4658.6000000000004</v>
      </c>
    </row>
    <row r="2917" spans="1:4" hidden="1">
      <c r="A2917">
        <v>2008</v>
      </c>
      <c r="B2917">
        <v>11</v>
      </c>
      <c r="C2917">
        <v>29</v>
      </c>
      <c r="D2917">
        <v>4658.83</v>
      </c>
    </row>
    <row r="2918" spans="1:4" hidden="1">
      <c r="A2918">
        <v>2008</v>
      </c>
      <c r="B2918">
        <v>11</v>
      </c>
      <c r="C2918">
        <v>30</v>
      </c>
      <c r="D2918">
        <v>4659.08</v>
      </c>
    </row>
    <row r="2919" spans="1:4" hidden="1">
      <c r="A2919">
        <v>2008</v>
      </c>
      <c r="B2919">
        <v>12</v>
      </c>
      <c r="C2919">
        <v>1</v>
      </c>
      <c r="D2919">
        <v>4659.2700000000004</v>
      </c>
    </row>
    <row r="2920" spans="1:4" hidden="1">
      <c r="A2920">
        <v>2008</v>
      </c>
      <c r="B2920">
        <v>12</v>
      </c>
      <c r="C2920">
        <v>2</v>
      </c>
      <c r="D2920">
        <v>4659.5200000000004</v>
      </c>
    </row>
    <row r="2921" spans="1:4" hidden="1">
      <c r="A2921">
        <v>2008</v>
      </c>
      <c r="B2921">
        <v>12</v>
      </c>
      <c r="C2921">
        <v>3</v>
      </c>
      <c r="D2921">
        <v>4659.7700000000004</v>
      </c>
    </row>
    <row r="2922" spans="1:4" hidden="1">
      <c r="A2922">
        <v>2008</v>
      </c>
      <c r="B2922">
        <v>12</v>
      </c>
      <c r="C2922">
        <v>4</v>
      </c>
      <c r="D2922">
        <v>4660.0200000000004</v>
      </c>
    </row>
    <row r="2923" spans="1:4" hidden="1">
      <c r="A2923">
        <v>2008</v>
      </c>
      <c r="B2923">
        <v>12</v>
      </c>
      <c r="C2923">
        <v>5</v>
      </c>
      <c r="D2923">
        <v>4660.2700000000004</v>
      </c>
    </row>
    <row r="2924" spans="1:4" hidden="1">
      <c r="A2924">
        <v>2008</v>
      </c>
      <c r="B2924">
        <v>12</v>
      </c>
      <c r="C2924">
        <v>6</v>
      </c>
      <c r="D2924">
        <v>4660.5</v>
      </c>
    </row>
    <row r="2925" spans="1:4" hidden="1">
      <c r="A2925">
        <v>2008</v>
      </c>
      <c r="B2925">
        <v>12</v>
      </c>
      <c r="C2925">
        <v>7</v>
      </c>
      <c r="D2925">
        <v>4660.75</v>
      </c>
    </row>
    <row r="2926" spans="1:4" hidden="1">
      <c r="A2926">
        <v>2008</v>
      </c>
      <c r="B2926">
        <v>12</v>
      </c>
      <c r="C2926">
        <v>8</v>
      </c>
      <c r="D2926">
        <v>4661</v>
      </c>
    </row>
    <row r="2927" spans="1:4" hidden="1">
      <c r="A2927">
        <v>2008</v>
      </c>
      <c r="B2927">
        <v>12</v>
      </c>
      <c r="C2927">
        <v>9</v>
      </c>
      <c r="D2927">
        <v>4661.2700000000004</v>
      </c>
    </row>
    <row r="2928" spans="1:4" hidden="1">
      <c r="A2928">
        <v>2008</v>
      </c>
      <c r="B2928">
        <v>12</v>
      </c>
      <c r="C2928">
        <v>10</v>
      </c>
      <c r="D2928">
        <v>4661.5</v>
      </c>
    </row>
    <row r="2929" spans="1:4" hidden="1">
      <c r="A2929">
        <v>2008</v>
      </c>
      <c r="B2929">
        <v>12</v>
      </c>
      <c r="C2929">
        <v>11</v>
      </c>
      <c r="D2929">
        <v>4661.6000000000004</v>
      </c>
    </row>
    <row r="2930" spans="1:4" hidden="1">
      <c r="A2930">
        <v>2008</v>
      </c>
      <c r="B2930">
        <v>12</v>
      </c>
      <c r="C2930">
        <v>12</v>
      </c>
      <c r="D2930">
        <v>4661.84</v>
      </c>
    </row>
    <row r="2931" spans="1:4" hidden="1">
      <c r="A2931">
        <v>2008</v>
      </c>
      <c r="B2931">
        <v>12</v>
      </c>
      <c r="C2931">
        <v>13</v>
      </c>
      <c r="D2931">
        <v>4662.26</v>
      </c>
    </row>
    <row r="2932" spans="1:4" hidden="1">
      <c r="A2932">
        <v>2008</v>
      </c>
      <c r="B2932">
        <v>12</v>
      </c>
      <c r="C2932">
        <v>14</v>
      </c>
      <c r="D2932">
        <v>4662.5</v>
      </c>
    </row>
    <row r="2933" spans="1:4" hidden="1">
      <c r="A2933">
        <v>2008</v>
      </c>
      <c r="B2933">
        <v>12</v>
      </c>
      <c r="C2933">
        <v>15</v>
      </c>
      <c r="D2933">
        <v>4662.75</v>
      </c>
    </row>
    <row r="2934" spans="1:4" hidden="1">
      <c r="A2934">
        <v>2008</v>
      </c>
      <c r="B2934">
        <v>12</v>
      </c>
      <c r="C2934">
        <v>16</v>
      </c>
      <c r="D2934">
        <v>4662.8500000000004</v>
      </c>
    </row>
    <row r="2935" spans="1:4" hidden="1">
      <c r="A2935">
        <v>2008</v>
      </c>
      <c r="B2935">
        <v>12</v>
      </c>
      <c r="C2935">
        <v>17</v>
      </c>
      <c r="D2935">
        <v>4663.1000000000004</v>
      </c>
    </row>
    <row r="2936" spans="1:4" hidden="1">
      <c r="A2936">
        <v>2008</v>
      </c>
      <c r="B2936">
        <v>12</v>
      </c>
      <c r="C2936">
        <v>18</v>
      </c>
      <c r="D2936">
        <v>4663.33</v>
      </c>
    </row>
    <row r="2937" spans="1:4" hidden="1">
      <c r="A2937">
        <v>2008</v>
      </c>
      <c r="B2937">
        <v>12</v>
      </c>
      <c r="C2937">
        <v>19</v>
      </c>
      <c r="D2937">
        <v>4663.5200000000004</v>
      </c>
    </row>
    <row r="2938" spans="1:4" hidden="1">
      <c r="A2938">
        <v>2008</v>
      </c>
      <c r="B2938">
        <v>12</v>
      </c>
      <c r="C2938">
        <v>20</v>
      </c>
      <c r="D2938">
        <v>4663.75</v>
      </c>
    </row>
    <row r="2939" spans="1:4" hidden="1">
      <c r="A2939">
        <v>2008</v>
      </c>
      <c r="B2939">
        <v>12</v>
      </c>
      <c r="C2939">
        <v>21</v>
      </c>
      <c r="D2939">
        <v>4663.8</v>
      </c>
    </row>
    <row r="2940" spans="1:4" hidden="1">
      <c r="A2940">
        <v>2008</v>
      </c>
      <c r="B2940">
        <v>12</v>
      </c>
      <c r="C2940">
        <v>22</v>
      </c>
      <c r="D2940">
        <v>4663.8500000000004</v>
      </c>
    </row>
    <row r="2941" spans="1:4" hidden="1">
      <c r="A2941">
        <v>2008</v>
      </c>
      <c r="B2941">
        <v>12</v>
      </c>
      <c r="C2941">
        <v>23</v>
      </c>
      <c r="D2941">
        <v>4663.9399999999996</v>
      </c>
    </row>
    <row r="2942" spans="1:4" hidden="1">
      <c r="A2942">
        <v>2008</v>
      </c>
      <c r="B2942">
        <v>12</v>
      </c>
      <c r="C2942">
        <v>24</v>
      </c>
      <c r="D2942">
        <v>4664.0200000000004</v>
      </c>
    </row>
    <row r="2943" spans="1:4" hidden="1">
      <c r="A2943">
        <v>2008</v>
      </c>
      <c r="B2943">
        <v>12</v>
      </c>
      <c r="C2943">
        <v>25</v>
      </c>
      <c r="D2943">
        <v>4664.1000000000004</v>
      </c>
    </row>
    <row r="2944" spans="1:4" hidden="1">
      <c r="A2944">
        <v>2008</v>
      </c>
      <c r="B2944">
        <v>12</v>
      </c>
      <c r="C2944">
        <v>26</v>
      </c>
      <c r="D2944">
        <v>4664.26</v>
      </c>
    </row>
    <row r="2945" spans="1:4" hidden="1">
      <c r="A2945">
        <v>2008</v>
      </c>
      <c r="B2945">
        <v>12</v>
      </c>
      <c r="C2945">
        <v>27</v>
      </c>
      <c r="D2945">
        <v>4664.25</v>
      </c>
    </row>
    <row r="2946" spans="1:4" hidden="1">
      <c r="A2946">
        <v>2008</v>
      </c>
      <c r="B2946">
        <v>12</v>
      </c>
      <c r="C2946">
        <v>28</v>
      </c>
      <c r="D2946">
        <v>4664.24</v>
      </c>
    </row>
    <row r="2947" spans="1:4" hidden="1">
      <c r="A2947">
        <v>2008</v>
      </c>
      <c r="B2947">
        <v>12</v>
      </c>
      <c r="C2947">
        <v>29</v>
      </c>
      <c r="D2947">
        <v>4664.1000000000004</v>
      </c>
    </row>
    <row r="2948" spans="1:4" hidden="1">
      <c r="A2948">
        <v>2008</v>
      </c>
      <c r="B2948">
        <v>12</v>
      </c>
      <c r="C2948">
        <v>30</v>
      </c>
      <c r="D2948">
        <v>4664.25</v>
      </c>
    </row>
    <row r="2949" spans="1:4" hidden="1">
      <c r="A2949">
        <v>2008</v>
      </c>
      <c r="B2949">
        <v>12</v>
      </c>
      <c r="C2949">
        <v>31</v>
      </c>
      <c r="D2949">
        <v>4664.25</v>
      </c>
    </row>
    <row r="2950" spans="1:4" hidden="1">
      <c r="A2950">
        <v>2009</v>
      </c>
      <c r="B2950">
        <v>1</v>
      </c>
      <c r="C2950">
        <v>1</v>
      </c>
      <c r="D2950">
        <v>4664.1000000000004</v>
      </c>
    </row>
    <row r="2951" spans="1:4" hidden="1">
      <c r="A2951">
        <v>2009</v>
      </c>
      <c r="B2951">
        <v>1</v>
      </c>
      <c r="C2951">
        <v>2</v>
      </c>
      <c r="D2951">
        <v>4664.25</v>
      </c>
    </row>
    <row r="2952" spans="1:4" hidden="1">
      <c r="A2952">
        <v>2009</v>
      </c>
      <c r="B2952">
        <v>1</v>
      </c>
      <c r="C2952">
        <v>3</v>
      </c>
      <c r="D2952">
        <v>4664.3500000000004</v>
      </c>
    </row>
    <row r="2953" spans="1:4" hidden="1">
      <c r="A2953">
        <v>2009</v>
      </c>
      <c r="B2953">
        <v>1</v>
      </c>
      <c r="C2953">
        <v>4</v>
      </c>
      <c r="D2953">
        <v>4664.51</v>
      </c>
    </row>
    <row r="2954" spans="1:4" hidden="1">
      <c r="A2954">
        <v>2009</v>
      </c>
      <c r="B2954">
        <v>1</v>
      </c>
      <c r="C2954">
        <v>5</v>
      </c>
      <c r="D2954">
        <v>4664.3500000000004</v>
      </c>
    </row>
    <row r="2955" spans="1:4" hidden="1">
      <c r="A2955">
        <v>2009</v>
      </c>
      <c r="B2955">
        <v>1</v>
      </c>
      <c r="C2955">
        <v>6</v>
      </c>
      <c r="D2955">
        <v>4664.33</v>
      </c>
    </row>
    <row r="2956" spans="1:4" hidden="1">
      <c r="A2956">
        <v>2009</v>
      </c>
      <c r="B2956">
        <v>1</v>
      </c>
      <c r="C2956">
        <v>7</v>
      </c>
      <c r="D2956">
        <v>4664.3100000000004</v>
      </c>
    </row>
    <row r="2957" spans="1:4" hidden="1">
      <c r="A2957">
        <v>2009</v>
      </c>
      <c r="B2957">
        <v>1</v>
      </c>
      <c r="C2957">
        <v>8</v>
      </c>
      <c r="D2957">
        <v>4661.1000000000004</v>
      </c>
    </row>
    <row r="2958" spans="1:4" hidden="1">
      <c r="A2958">
        <v>2009</v>
      </c>
      <c r="B2958">
        <v>1</v>
      </c>
      <c r="C2958">
        <v>9</v>
      </c>
      <c r="D2958">
        <v>4661.25</v>
      </c>
    </row>
    <row r="2959" spans="1:4" hidden="1">
      <c r="A2959">
        <v>2009</v>
      </c>
      <c r="B2959">
        <v>1</v>
      </c>
      <c r="C2959">
        <v>10</v>
      </c>
      <c r="D2959">
        <v>4661.25</v>
      </c>
    </row>
    <row r="2960" spans="1:4" hidden="1">
      <c r="A2960">
        <v>2009</v>
      </c>
      <c r="B2960">
        <v>1</v>
      </c>
      <c r="C2960">
        <v>11</v>
      </c>
      <c r="D2960">
        <v>4661.1000000000004</v>
      </c>
    </row>
    <row r="2961" spans="1:4" hidden="1">
      <c r="A2961">
        <v>2009</v>
      </c>
      <c r="B2961">
        <v>1</v>
      </c>
      <c r="C2961">
        <v>12</v>
      </c>
      <c r="D2961">
        <v>4661.1000000000004</v>
      </c>
    </row>
    <row r="2962" spans="1:4" hidden="1">
      <c r="A2962">
        <v>2009</v>
      </c>
      <c r="B2962">
        <v>1</v>
      </c>
      <c r="C2962">
        <v>13</v>
      </c>
      <c r="D2962">
        <v>4661.1000000000004</v>
      </c>
    </row>
    <row r="2963" spans="1:4" hidden="1">
      <c r="A2963">
        <v>2009</v>
      </c>
      <c r="B2963">
        <v>1</v>
      </c>
      <c r="C2963">
        <v>14</v>
      </c>
      <c r="D2963">
        <v>4661.1000000000004</v>
      </c>
    </row>
    <row r="2964" spans="1:4" hidden="1">
      <c r="A2964">
        <v>2009</v>
      </c>
      <c r="B2964">
        <v>1</v>
      </c>
      <c r="C2964">
        <v>15</v>
      </c>
      <c r="D2964">
        <v>4661.25</v>
      </c>
    </row>
    <row r="2965" spans="1:4" hidden="1">
      <c r="A2965">
        <v>2009</v>
      </c>
      <c r="B2965">
        <v>1</v>
      </c>
      <c r="C2965">
        <v>16</v>
      </c>
      <c r="D2965">
        <v>4661.25</v>
      </c>
    </row>
    <row r="2966" spans="1:4" hidden="1">
      <c r="A2966">
        <v>2009</v>
      </c>
      <c r="B2966">
        <v>1</v>
      </c>
      <c r="C2966">
        <v>17</v>
      </c>
      <c r="D2966">
        <v>4661.2700000000004</v>
      </c>
    </row>
    <row r="2967" spans="1:4" hidden="1">
      <c r="A2967">
        <v>2009</v>
      </c>
      <c r="B2967">
        <v>1</v>
      </c>
      <c r="C2967">
        <v>18</v>
      </c>
      <c r="D2967">
        <v>4661.28</v>
      </c>
    </row>
    <row r="2968" spans="1:4" hidden="1">
      <c r="A2968">
        <v>2009</v>
      </c>
      <c r="B2968">
        <v>1</v>
      </c>
      <c r="C2968">
        <v>19</v>
      </c>
      <c r="D2968">
        <v>4661.33</v>
      </c>
    </row>
    <row r="2969" spans="1:4" hidden="1">
      <c r="A2969">
        <v>2009</v>
      </c>
      <c r="B2969">
        <v>1</v>
      </c>
      <c r="C2969">
        <v>20</v>
      </c>
      <c r="D2969">
        <v>4661.33</v>
      </c>
    </row>
    <row r="2970" spans="1:4" hidden="1">
      <c r="A2970">
        <v>2009</v>
      </c>
      <c r="B2970">
        <v>1</v>
      </c>
      <c r="C2970">
        <v>21</v>
      </c>
      <c r="D2970">
        <v>4661.33</v>
      </c>
    </row>
    <row r="2971" spans="1:4" hidden="1">
      <c r="A2971">
        <v>2009</v>
      </c>
      <c r="B2971">
        <v>1</v>
      </c>
      <c r="C2971">
        <v>22</v>
      </c>
      <c r="D2971">
        <v>4661.33</v>
      </c>
    </row>
    <row r="2972" spans="1:4" hidden="1">
      <c r="A2972">
        <v>2009</v>
      </c>
      <c r="B2972">
        <v>1</v>
      </c>
      <c r="C2972">
        <v>23</v>
      </c>
      <c r="D2972">
        <v>4661.33</v>
      </c>
    </row>
    <row r="2973" spans="1:4" hidden="1">
      <c r="A2973">
        <v>2009</v>
      </c>
      <c r="B2973">
        <v>1</v>
      </c>
      <c r="C2973">
        <v>24</v>
      </c>
      <c r="D2973">
        <v>4661.5200000000004</v>
      </c>
    </row>
    <row r="2974" spans="1:4" hidden="1">
      <c r="A2974">
        <v>2009</v>
      </c>
      <c r="B2974">
        <v>1</v>
      </c>
      <c r="C2974">
        <v>25</v>
      </c>
      <c r="D2974">
        <v>4661.6000000000004</v>
      </c>
    </row>
    <row r="2975" spans="1:4" hidden="1">
      <c r="A2975">
        <v>2009</v>
      </c>
      <c r="B2975">
        <v>1</v>
      </c>
      <c r="C2975">
        <v>26</v>
      </c>
      <c r="D2975">
        <v>4661.7700000000004</v>
      </c>
    </row>
    <row r="2976" spans="1:4" hidden="1">
      <c r="A2976">
        <v>2009</v>
      </c>
      <c r="B2976">
        <v>1</v>
      </c>
      <c r="C2976">
        <v>27</v>
      </c>
      <c r="D2976">
        <v>4661.7700000000004</v>
      </c>
    </row>
    <row r="2977" spans="1:4" hidden="1">
      <c r="A2977">
        <v>2009</v>
      </c>
      <c r="B2977">
        <v>1</v>
      </c>
      <c r="C2977">
        <v>28</v>
      </c>
      <c r="D2977">
        <v>4661.6000000000004</v>
      </c>
    </row>
    <row r="2978" spans="1:4" hidden="1">
      <c r="A2978">
        <v>2009</v>
      </c>
      <c r="B2978">
        <v>1</v>
      </c>
      <c r="C2978">
        <v>29</v>
      </c>
      <c r="D2978">
        <v>4661.58</v>
      </c>
    </row>
    <row r="2979" spans="1:4" hidden="1">
      <c r="A2979">
        <v>2009</v>
      </c>
      <c r="B2979">
        <v>1</v>
      </c>
      <c r="C2979">
        <v>30</v>
      </c>
      <c r="D2979">
        <v>4661.58</v>
      </c>
    </row>
    <row r="2980" spans="1:4" hidden="1">
      <c r="A2980">
        <v>2009</v>
      </c>
      <c r="B2980">
        <v>1</v>
      </c>
      <c r="C2980">
        <v>31</v>
      </c>
      <c r="D2980">
        <v>4661.58</v>
      </c>
    </row>
    <row r="2981" spans="1:4" hidden="1">
      <c r="A2981">
        <v>2009</v>
      </c>
      <c r="B2981">
        <v>2</v>
      </c>
      <c r="C2981">
        <v>1</v>
      </c>
      <c r="D2981">
        <v>4661.58</v>
      </c>
    </row>
    <row r="2982" spans="1:4" hidden="1">
      <c r="A2982">
        <v>2009</v>
      </c>
      <c r="B2982">
        <v>2</v>
      </c>
      <c r="C2982">
        <v>2</v>
      </c>
      <c r="D2982">
        <v>4661.58</v>
      </c>
    </row>
    <row r="2983" spans="1:4" hidden="1">
      <c r="A2983">
        <v>2009</v>
      </c>
      <c r="B2983">
        <v>2</v>
      </c>
      <c r="C2983">
        <v>3</v>
      </c>
      <c r="D2983">
        <v>4661.58</v>
      </c>
    </row>
    <row r="2984" spans="1:4" hidden="1">
      <c r="A2984">
        <v>2009</v>
      </c>
      <c r="B2984">
        <v>2</v>
      </c>
      <c r="C2984">
        <v>4</v>
      </c>
      <c r="D2984">
        <v>4661.58</v>
      </c>
    </row>
    <row r="2985" spans="1:4" hidden="1">
      <c r="A2985">
        <v>2009</v>
      </c>
      <c r="B2985">
        <v>2</v>
      </c>
      <c r="C2985">
        <v>5</v>
      </c>
      <c r="D2985">
        <v>4661.57</v>
      </c>
    </row>
    <row r="2986" spans="1:4" hidden="1">
      <c r="A2986">
        <v>2009</v>
      </c>
      <c r="B2986">
        <v>2</v>
      </c>
      <c r="C2986">
        <v>6</v>
      </c>
      <c r="D2986">
        <v>4661.5200000000004</v>
      </c>
    </row>
    <row r="2987" spans="1:4" hidden="1">
      <c r="A2987">
        <v>2009</v>
      </c>
      <c r="B2987">
        <v>2</v>
      </c>
      <c r="C2987">
        <v>7</v>
      </c>
      <c r="D2987">
        <v>4661.5200000000004</v>
      </c>
    </row>
    <row r="2988" spans="1:4" hidden="1">
      <c r="A2988">
        <v>2009</v>
      </c>
      <c r="B2988">
        <v>2</v>
      </c>
      <c r="C2988">
        <v>8</v>
      </c>
      <c r="D2988">
        <v>4661.5200000000004</v>
      </c>
    </row>
    <row r="2989" spans="1:4" hidden="1">
      <c r="A2989">
        <v>2009</v>
      </c>
      <c r="B2989">
        <v>2</v>
      </c>
      <c r="C2989">
        <v>9</v>
      </c>
      <c r="D2989">
        <v>4661.53</v>
      </c>
    </row>
    <row r="2990" spans="1:4" hidden="1">
      <c r="A2990">
        <v>2009</v>
      </c>
      <c r="B2990">
        <v>2</v>
      </c>
      <c r="C2990">
        <v>10</v>
      </c>
      <c r="D2990">
        <v>4661.59</v>
      </c>
    </row>
    <row r="2991" spans="1:4" hidden="1">
      <c r="A2991">
        <v>2009</v>
      </c>
      <c r="B2991">
        <v>2</v>
      </c>
      <c r="C2991">
        <v>11</v>
      </c>
      <c r="D2991">
        <v>4661.58</v>
      </c>
    </row>
    <row r="2992" spans="1:4" hidden="1">
      <c r="A2992">
        <v>2009</v>
      </c>
      <c r="B2992">
        <v>2</v>
      </c>
      <c r="C2992">
        <v>12</v>
      </c>
      <c r="D2992">
        <v>4661.6000000000004</v>
      </c>
    </row>
    <row r="2993" spans="1:4" hidden="1">
      <c r="A2993">
        <v>2009</v>
      </c>
      <c r="B2993">
        <v>2</v>
      </c>
      <c r="C2993">
        <v>13</v>
      </c>
      <c r="D2993">
        <v>4661.6000000000004</v>
      </c>
    </row>
    <row r="2994" spans="1:4" hidden="1">
      <c r="A2994">
        <v>2009</v>
      </c>
      <c r="B2994">
        <v>2</v>
      </c>
      <c r="C2994">
        <v>14</v>
      </c>
      <c r="D2994">
        <v>4661.6000000000004</v>
      </c>
    </row>
    <row r="2995" spans="1:4" hidden="1">
      <c r="A2995">
        <v>2009</v>
      </c>
      <c r="B2995">
        <v>2</v>
      </c>
      <c r="C2995">
        <v>15</v>
      </c>
      <c r="D2995">
        <v>4661.75</v>
      </c>
    </row>
    <row r="2996" spans="1:4" hidden="1">
      <c r="A2996">
        <v>2009</v>
      </c>
      <c r="B2996">
        <v>2</v>
      </c>
      <c r="C2996">
        <v>16</v>
      </c>
      <c r="D2996">
        <v>4661.6000000000004</v>
      </c>
    </row>
    <row r="2997" spans="1:4" hidden="1">
      <c r="A2997">
        <v>2009</v>
      </c>
      <c r="B2997">
        <v>2</v>
      </c>
      <c r="C2997">
        <v>17</v>
      </c>
      <c r="D2997">
        <v>4661.6000000000004</v>
      </c>
    </row>
    <row r="2998" spans="1:4" hidden="1">
      <c r="A2998">
        <v>2009</v>
      </c>
      <c r="B2998">
        <v>2</v>
      </c>
      <c r="C2998">
        <v>18</v>
      </c>
      <c r="D2998">
        <v>4661.6000000000004</v>
      </c>
    </row>
    <row r="2999" spans="1:4" hidden="1">
      <c r="A2999">
        <v>2009</v>
      </c>
      <c r="B2999">
        <v>2</v>
      </c>
      <c r="C2999">
        <v>19</v>
      </c>
      <c r="D2999">
        <v>4661.6000000000004</v>
      </c>
    </row>
    <row r="3000" spans="1:4" hidden="1">
      <c r="A3000">
        <v>2009</v>
      </c>
      <c r="B3000">
        <v>2</v>
      </c>
      <c r="C3000">
        <v>20</v>
      </c>
      <c r="D3000">
        <v>4661.6000000000004</v>
      </c>
    </row>
    <row r="3001" spans="1:4" hidden="1">
      <c r="A3001">
        <v>2009</v>
      </c>
      <c r="B3001">
        <v>2</v>
      </c>
      <c r="C3001">
        <v>21</v>
      </c>
      <c r="D3001">
        <v>4661.6899999999996</v>
      </c>
    </row>
    <row r="3002" spans="1:4" hidden="1">
      <c r="A3002">
        <v>2009</v>
      </c>
      <c r="B3002">
        <v>2</v>
      </c>
      <c r="C3002">
        <v>22</v>
      </c>
      <c r="D3002">
        <v>4661.6000000000004</v>
      </c>
    </row>
    <row r="3003" spans="1:4" hidden="1">
      <c r="A3003">
        <v>2009</v>
      </c>
      <c r="B3003">
        <v>2</v>
      </c>
      <c r="C3003">
        <v>23</v>
      </c>
      <c r="D3003">
        <v>4661.58</v>
      </c>
    </row>
    <row r="3004" spans="1:4" hidden="1">
      <c r="A3004">
        <v>2009</v>
      </c>
      <c r="B3004">
        <v>2</v>
      </c>
      <c r="C3004">
        <v>24</v>
      </c>
      <c r="D3004">
        <v>4661.75</v>
      </c>
    </row>
    <row r="3005" spans="1:4" hidden="1">
      <c r="A3005">
        <v>2009</v>
      </c>
      <c r="B3005">
        <v>2</v>
      </c>
      <c r="C3005">
        <v>25</v>
      </c>
      <c r="D3005">
        <v>4661.83</v>
      </c>
    </row>
    <row r="3006" spans="1:4" hidden="1">
      <c r="A3006">
        <v>2009</v>
      </c>
      <c r="B3006">
        <v>2</v>
      </c>
      <c r="C3006">
        <v>26</v>
      </c>
      <c r="D3006">
        <v>4661.8500000000004</v>
      </c>
    </row>
    <row r="3007" spans="1:4" hidden="1">
      <c r="A3007">
        <v>2009</v>
      </c>
      <c r="B3007">
        <v>2</v>
      </c>
      <c r="C3007">
        <v>27</v>
      </c>
      <c r="D3007">
        <v>4662.01</v>
      </c>
    </row>
    <row r="3008" spans="1:4" hidden="1">
      <c r="A3008">
        <v>2009</v>
      </c>
      <c r="B3008">
        <v>2</v>
      </c>
      <c r="C3008">
        <v>28</v>
      </c>
      <c r="D3008">
        <v>4662</v>
      </c>
    </row>
    <row r="3009" spans="1:4" hidden="1">
      <c r="A3009">
        <v>2009</v>
      </c>
      <c r="B3009">
        <v>3</v>
      </c>
      <c r="C3009">
        <v>1</v>
      </c>
      <c r="D3009">
        <v>4661.8500000000004</v>
      </c>
    </row>
    <row r="3010" spans="1:4" hidden="1">
      <c r="A3010">
        <v>2009</v>
      </c>
      <c r="B3010">
        <v>3</v>
      </c>
      <c r="C3010">
        <v>2</v>
      </c>
      <c r="D3010">
        <v>4661.8500000000004</v>
      </c>
    </row>
    <row r="3011" spans="1:4" hidden="1">
      <c r="A3011">
        <v>2009</v>
      </c>
      <c r="B3011">
        <v>3</v>
      </c>
      <c r="C3011">
        <v>3</v>
      </c>
      <c r="D3011">
        <v>4662.08</v>
      </c>
    </row>
    <row r="3012" spans="1:4" hidden="1">
      <c r="A3012">
        <v>2009</v>
      </c>
      <c r="B3012">
        <v>3</v>
      </c>
      <c r="C3012">
        <v>4</v>
      </c>
      <c r="D3012">
        <v>4662.5200000000004</v>
      </c>
    </row>
    <row r="3013" spans="1:4" hidden="1">
      <c r="A3013">
        <v>2009</v>
      </c>
      <c r="B3013">
        <v>3</v>
      </c>
      <c r="C3013">
        <v>5</v>
      </c>
      <c r="D3013">
        <v>4662.5200000000004</v>
      </c>
    </row>
    <row r="3014" spans="1:4" hidden="1">
      <c r="A3014">
        <v>2009</v>
      </c>
      <c r="B3014">
        <v>3</v>
      </c>
      <c r="C3014">
        <v>6</v>
      </c>
      <c r="D3014">
        <v>4662.3500000000004</v>
      </c>
    </row>
    <row r="3015" spans="1:4" hidden="1">
      <c r="A3015">
        <v>2009</v>
      </c>
      <c r="B3015">
        <v>3</v>
      </c>
      <c r="C3015">
        <v>7</v>
      </c>
      <c r="D3015">
        <v>4662.2700000000004</v>
      </c>
    </row>
    <row r="3016" spans="1:4" hidden="1">
      <c r="A3016">
        <v>2009</v>
      </c>
      <c r="B3016">
        <v>3</v>
      </c>
      <c r="C3016">
        <v>8</v>
      </c>
      <c r="D3016">
        <v>4662.1000000000004</v>
      </c>
    </row>
    <row r="3017" spans="1:4" hidden="1">
      <c r="A3017">
        <v>2009</v>
      </c>
      <c r="B3017">
        <v>3</v>
      </c>
      <c r="C3017">
        <v>9</v>
      </c>
      <c r="D3017">
        <v>4662.25</v>
      </c>
    </row>
    <row r="3018" spans="1:4" hidden="1">
      <c r="A3018">
        <v>2009</v>
      </c>
      <c r="B3018">
        <v>3</v>
      </c>
      <c r="C3018">
        <v>10</v>
      </c>
      <c r="D3018">
        <v>4662.1000000000004</v>
      </c>
    </row>
    <row r="3019" spans="1:4" hidden="1">
      <c r="A3019">
        <v>2009</v>
      </c>
      <c r="B3019">
        <v>3</v>
      </c>
      <c r="C3019">
        <v>11</v>
      </c>
      <c r="D3019">
        <v>4662.09</v>
      </c>
    </row>
    <row r="3020" spans="1:4" hidden="1">
      <c r="A3020">
        <v>2009</v>
      </c>
      <c r="B3020">
        <v>3</v>
      </c>
      <c r="C3020">
        <v>12</v>
      </c>
      <c r="D3020">
        <v>4662.08</v>
      </c>
    </row>
    <row r="3021" spans="1:4" hidden="1">
      <c r="A3021">
        <v>2009</v>
      </c>
      <c r="B3021">
        <v>3</v>
      </c>
      <c r="C3021">
        <v>13</v>
      </c>
      <c r="D3021">
        <v>4662.03</v>
      </c>
    </row>
    <row r="3022" spans="1:4" hidden="1">
      <c r="A3022">
        <v>2009</v>
      </c>
      <c r="B3022">
        <v>3</v>
      </c>
      <c r="C3022">
        <v>14</v>
      </c>
      <c r="D3022">
        <v>4662.0200000000004</v>
      </c>
    </row>
    <row r="3023" spans="1:4" hidden="1">
      <c r="A3023">
        <v>2009</v>
      </c>
      <c r="B3023">
        <v>3</v>
      </c>
      <c r="C3023">
        <v>15</v>
      </c>
      <c r="D3023">
        <v>4661.8500000000004</v>
      </c>
    </row>
    <row r="3024" spans="1:4" hidden="1">
      <c r="A3024">
        <v>2009</v>
      </c>
      <c r="B3024">
        <v>3</v>
      </c>
      <c r="C3024">
        <v>16</v>
      </c>
      <c r="D3024">
        <v>4662.01</v>
      </c>
    </row>
    <row r="3025" spans="1:4" hidden="1">
      <c r="A3025">
        <v>2009</v>
      </c>
      <c r="B3025">
        <v>3</v>
      </c>
      <c r="C3025">
        <v>17</v>
      </c>
      <c r="D3025">
        <v>4662.3500000000004</v>
      </c>
    </row>
    <row r="3026" spans="1:4" hidden="1">
      <c r="A3026">
        <v>2009</v>
      </c>
      <c r="B3026">
        <v>3</v>
      </c>
      <c r="C3026">
        <v>18</v>
      </c>
      <c r="D3026">
        <v>4662.6000000000004</v>
      </c>
    </row>
    <row r="3027" spans="1:4" hidden="1">
      <c r="A3027">
        <v>2009</v>
      </c>
      <c r="B3027">
        <v>3</v>
      </c>
      <c r="C3027">
        <v>19</v>
      </c>
      <c r="D3027">
        <v>4662.7700000000004</v>
      </c>
    </row>
    <row r="3028" spans="1:4" hidden="1">
      <c r="A3028">
        <v>2009</v>
      </c>
      <c r="B3028">
        <v>3</v>
      </c>
      <c r="C3028">
        <v>20</v>
      </c>
      <c r="D3028">
        <v>4663.0200000000004</v>
      </c>
    </row>
    <row r="3029" spans="1:4" hidden="1">
      <c r="A3029">
        <v>2009</v>
      </c>
      <c r="B3029">
        <v>3</v>
      </c>
      <c r="C3029">
        <v>21</v>
      </c>
      <c r="D3029">
        <v>4663.3100000000004</v>
      </c>
    </row>
    <row r="3030" spans="1:4" hidden="1">
      <c r="A3030">
        <v>2009</v>
      </c>
      <c r="B3030">
        <v>3</v>
      </c>
      <c r="C3030">
        <v>22</v>
      </c>
      <c r="D3030">
        <v>4663.7700000000004</v>
      </c>
    </row>
    <row r="3031" spans="1:4" hidden="1">
      <c r="A3031">
        <v>2009</v>
      </c>
      <c r="B3031">
        <v>3</v>
      </c>
      <c r="C3031">
        <v>23</v>
      </c>
      <c r="D3031">
        <v>4663.6000000000004</v>
      </c>
    </row>
    <row r="3032" spans="1:4" hidden="1">
      <c r="A3032">
        <v>2009</v>
      </c>
      <c r="B3032">
        <v>3</v>
      </c>
      <c r="C3032">
        <v>24</v>
      </c>
      <c r="D3032">
        <v>4663.33</v>
      </c>
    </row>
    <row r="3033" spans="1:4" hidden="1">
      <c r="A3033">
        <v>2009</v>
      </c>
      <c r="B3033">
        <v>3</v>
      </c>
      <c r="C3033">
        <v>25</v>
      </c>
      <c r="D3033">
        <v>4663.3599999999997</v>
      </c>
    </row>
    <row r="3034" spans="1:4" hidden="1">
      <c r="A3034">
        <v>2009</v>
      </c>
      <c r="B3034">
        <v>3</v>
      </c>
      <c r="C3034">
        <v>26</v>
      </c>
      <c r="D3034">
        <v>4663.7700000000004</v>
      </c>
    </row>
    <row r="3035" spans="1:4" hidden="1">
      <c r="A3035">
        <v>2009</v>
      </c>
      <c r="B3035">
        <v>3</v>
      </c>
      <c r="C3035">
        <v>27</v>
      </c>
      <c r="D3035">
        <v>4664.07</v>
      </c>
    </row>
    <row r="3036" spans="1:4" hidden="1">
      <c r="A3036">
        <v>2009</v>
      </c>
      <c r="B3036">
        <v>3</v>
      </c>
      <c r="C3036">
        <v>28</v>
      </c>
      <c r="D3036">
        <v>4664.2700000000004</v>
      </c>
    </row>
    <row r="3037" spans="1:4" hidden="1">
      <c r="A3037">
        <v>2009</v>
      </c>
      <c r="B3037">
        <v>3</v>
      </c>
      <c r="C3037">
        <v>29</v>
      </c>
      <c r="D3037">
        <v>4664.7700000000004</v>
      </c>
    </row>
    <row r="3038" spans="1:4" hidden="1">
      <c r="A3038">
        <v>2009</v>
      </c>
      <c r="B3038">
        <v>3</v>
      </c>
      <c r="C3038">
        <v>30</v>
      </c>
      <c r="D3038">
        <v>4665.08</v>
      </c>
    </row>
    <row r="3039" spans="1:4" hidden="1">
      <c r="A3039">
        <v>2009</v>
      </c>
      <c r="B3039">
        <v>3</v>
      </c>
      <c r="C3039">
        <v>31</v>
      </c>
      <c r="D3039">
        <v>4665.3</v>
      </c>
    </row>
    <row r="3040" spans="1:4" hidden="1">
      <c r="A3040">
        <v>2009</v>
      </c>
      <c r="B3040">
        <v>4</v>
      </c>
      <c r="C3040">
        <v>1</v>
      </c>
      <c r="D3040">
        <v>4665.6000000000004</v>
      </c>
    </row>
    <row r="3041" spans="1:4" hidden="1">
      <c r="A3041">
        <v>2009</v>
      </c>
      <c r="B3041">
        <v>4</v>
      </c>
      <c r="C3041">
        <v>2</v>
      </c>
      <c r="D3041">
        <v>4666.1000000000004</v>
      </c>
    </row>
    <row r="3042" spans="1:4" hidden="1">
      <c r="A3042">
        <v>2009</v>
      </c>
      <c r="B3042">
        <v>4</v>
      </c>
      <c r="C3042">
        <v>3</v>
      </c>
      <c r="D3042">
        <v>4666.83</v>
      </c>
    </row>
    <row r="3043" spans="1:4" hidden="1">
      <c r="A3043">
        <v>2009</v>
      </c>
      <c r="B3043">
        <v>4</v>
      </c>
      <c r="C3043">
        <v>4</v>
      </c>
      <c r="D3043">
        <v>4667.2700000000004</v>
      </c>
    </row>
    <row r="3044" spans="1:4" hidden="1">
      <c r="A3044">
        <v>2009</v>
      </c>
      <c r="B3044">
        <v>4</v>
      </c>
      <c r="C3044">
        <v>5</v>
      </c>
      <c r="D3044">
        <v>4667.68</v>
      </c>
    </row>
    <row r="3045" spans="1:4" hidden="1">
      <c r="A3045">
        <v>2009</v>
      </c>
      <c r="B3045">
        <v>4</v>
      </c>
      <c r="C3045">
        <v>6</v>
      </c>
      <c r="D3045">
        <v>4668.0200000000004</v>
      </c>
    </row>
    <row r="3046" spans="1:4" hidden="1">
      <c r="A3046">
        <v>2009</v>
      </c>
      <c r="B3046">
        <v>4</v>
      </c>
      <c r="C3046">
        <v>7</v>
      </c>
      <c r="D3046">
        <v>4668</v>
      </c>
    </row>
    <row r="3047" spans="1:4" hidden="1">
      <c r="A3047">
        <v>2009</v>
      </c>
      <c r="B3047">
        <v>4</v>
      </c>
      <c r="C3047">
        <v>8</v>
      </c>
      <c r="D3047">
        <v>4668.0200000000004</v>
      </c>
    </row>
    <row r="3048" spans="1:4" hidden="1">
      <c r="A3048">
        <v>2009</v>
      </c>
      <c r="B3048">
        <v>4</v>
      </c>
      <c r="C3048">
        <v>9</v>
      </c>
      <c r="D3048">
        <v>4668.0200000000004</v>
      </c>
    </row>
    <row r="3049" spans="1:4" hidden="1">
      <c r="A3049">
        <v>2009</v>
      </c>
      <c r="B3049">
        <v>4</v>
      </c>
      <c r="C3049">
        <v>10</v>
      </c>
      <c r="D3049">
        <v>4667.9399999999996</v>
      </c>
    </row>
    <row r="3050" spans="1:4" hidden="1">
      <c r="A3050">
        <v>2009</v>
      </c>
      <c r="B3050">
        <v>4</v>
      </c>
      <c r="C3050">
        <v>11</v>
      </c>
      <c r="D3050">
        <v>4668</v>
      </c>
    </row>
    <row r="3051" spans="1:4" hidden="1">
      <c r="A3051">
        <v>2009</v>
      </c>
      <c r="B3051">
        <v>4</v>
      </c>
      <c r="C3051">
        <v>12</v>
      </c>
      <c r="D3051">
        <v>4668.08</v>
      </c>
    </row>
    <row r="3052" spans="1:4" hidden="1">
      <c r="A3052">
        <v>2009</v>
      </c>
      <c r="B3052">
        <v>4</v>
      </c>
      <c r="C3052">
        <v>13</v>
      </c>
      <c r="D3052">
        <v>4668.26</v>
      </c>
    </row>
    <row r="3053" spans="1:4" hidden="1">
      <c r="A3053">
        <v>2009</v>
      </c>
      <c r="B3053">
        <v>4</v>
      </c>
      <c r="C3053">
        <v>14</v>
      </c>
      <c r="D3053">
        <v>4669</v>
      </c>
    </row>
    <row r="3054" spans="1:4" hidden="1">
      <c r="A3054">
        <v>2009</v>
      </c>
      <c r="B3054">
        <v>4</v>
      </c>
      <c r="C3054">
        <v>15</v>
      </c>
      <c r="D3054">
        <v>4669.08</v>
      </c>
    </row>
    <row r="3055" spans="1:4" hidden="1">
      <c r="A3055">
        <v>2009</v>
      </c>
      <c r="B3055">
        <v>4</v>
      </c>
      <c r="C3055">
        <v>16</v>
      </c>
      <c r="D3055">
        <v>4668.49</v>
      </c>
    </row>
    <row r="3056" spans="1:4" hidden="1">
      <c r="A3056">
        <v>2009</v>
      </c>
      <c r="B3056">
        <v>4</v>
      </c>
      <c r="C3056">
        <v>17</v>
      </c>
      <c r="D3056">
        <v>4668.0200000000004</v>
      </c>
    </row>
    <row r="3057" spans="1:4" hidden="1">
      <c r="A3057">
        <v>2009</v>
      </c>
      <c r="B3057">
        <v>4</v>
      </c>
      <c r="C3057">
        <v>18</v>
      </c>
      <c r="D3057">
        <v>4668.0600000000004</v>
      </c>
    </row>
    <row r="3058" spans="1:4" hidden="1">
      <c r="A3058">
        <v>2009</v>
      </c>
      <c r="B3058">
        <v>4</v>
      </c>
      <c r="C3058">
        <v>19</v>
      </c>
      <c r="D3058">
        <v>4668.08</v>
      </c>
    </row>
    <row r="3059" spans="1:4" hidden="1">
      <c r="A3059">
        <v>2009</v>
      </c>
      <c r="B3059">
        <v>4</v>
      </c>
      <c r="C3059">
        <v>20</v>
      </c>
      <c r="D3059">
        <v>4668.25</v>
      </c>
    </row>
    <row r="3060" spans="1:4" hidden="1">
      <c r="A3060">
        <v>2009</v>
      </c>
      <c r="B3060">
        <v>4</v>
      </c>
      <c r="C3060">
        <v>21</v>
      </c>
      <c r="D3060">
        <v>4668.2700000000004</v>
      </c>
    </row>
    <row r="3061" spans="1:4" hidden="1">
      <c r="A3061">
        <v>2009</v>
      </c>
      <c r="B3061">
        <v>4</v>
      </c>
      <c r="C3061">
        <v>22</v>
      </c>
      <c r="D3061">
        <v>4667.75</v>
      </c>
    </row>
    <row r="3062" spans="1:4" hidden="1">
      <c r="A3062">
        <v>2009</v>
      </c>
      <c r="B3062">
        <v>4</v>
      </c>
      <c r="C3062">
        <v>23</v>
      </c>
      <c r="D3062">
        <v>4667.51</v>
      </c>
    </row>
    <row r="3063" spans="1:4" hidden="1">
      <c r="A3063">
        <v>2009</v>
      </c>
      <c r="B3063">
        <v>4</v>
      </c>
      <c r="C3063">
        <v>24</v>
      </c>
      <c r="D3063">
        <v>4668.33</v>
      </c>
    </row>
    <row r="3064" spans="1:4" hidden="1">
      <c r="A3064">
        <v>2009</v>
      </c>
      <c r="B3064">
        <v>4</v>
      </c>
      <c r="C3064">
        <v>25</v>
      </c>
      <c r="D3064">
        <v>4668.83</v>
      </c>
    </row>
    <row r="3065" spans="1:4" hidden="1">
      <c r="A3065">
        <v>2009</v>
      </c>
      <c r="B3065">
        <v>4</v>
      </c>
      <c r="C3065">
        <v>26</v>
      </c>
      <c r="D3065">
        <v>4668.6000000000004</v>
      </c>
    </row>
    <row r="3066" spans="1:4" hidden="1">
      <c r="A3066">
        <v>2009</v>
      </c>
      <c r="B3066">
        <v>4</v>
      </c>
      <c r="C3066">
        <v>27</v>
      </c>
      <c r="D3066">
        <v>4668.25</v>
      </c>
    </row>
    <row r="3067" spans="1:4" hidden="1">
      <c r="A3067">
        <v>2009</v>
      </c>
      <c r="B3067">
        <v>4</v>
      </c>
      <c r="C3067">
        <v>28</v>
      </c>
      <c r="D3067">
        <v>4668.13</v>
      </c>
    </row>
    <row r="3068" spans="1:4" hidden="1">
      <c r="A3068">
        <v>2009</v>
      </c>
      <c r="B3068">
        <v>4</v>
      </c>
      <c r="C3068">
        <v>29</v>
      </c>
      <c r="D3068">
        <v>4668.25</v>
      </c>
    </row>
    <row r="3069" spans="1:4" hidden="1">
      <c r="A3069">
        <v>2009</v>
      </c>
      <c r="B3069">
        <v>4</v>
      </c>
      <c r="C3069">
        <v>30</v>
      </c>
      <c r="D3069">
        <v>4668.08</v>
      </c>
    </row>
    <row r="3070" spans="1:4" hidden="1">
      <c r="A3070">
        <v>2009</v>
      </c>
      <c r="B3070">
        <v>5</v>
      </c>
      <c r="C3070">
        <v>1</v>
      </c>
      <c r="D3070">
        <v>4668</v>
      </c>
    </row>
    <row r="3071" spans="1:4" hidden="1">
      <c r="A3071">
        <v>2009</v>
      </c>
      <c r="B3071">
        <v>5</v>
      </c>
      <c r="C3071">
        <v>2</v>
      </c>
      <c r="D3071">
        <v>4668.08</v>
      </c>
    </row>
    <row r="3072" spans="1:4" hidden="1">
      <c r="A3072">
        <v>2009</v>
      </c>
      <c r="B3072">
        <v>5</v>
      </c>
      <c r="C3072">
        <v>3</v>
      </c>
      <c r="D3072">
        <v>4668.51</v>
      </c>
    </row>
    <row r="3073" spans="1:4" hidden="1">
      <c r="A3073">
        <v>2009</v>
      </c>
      <c r="B3073">
        <v>5</v>
      </c>
      <c r="C3073">
        <v>4</v>
      </c>
      <c r="D3073">
        <v>4668.75</v>
      </c>
    </row>
    <row r="3074" spans="1:4" hidden="1">
      <c r="A3074">
        <v>2009</v>
      </c>
      <c r="B3074">
        <v>5</v>
      </c>
      <c r="C3074">
        <v>5</v>
      </c>
      <c r="D3074">
        <v>4668.76</v>
      </c>
    </row>
    <row r="3075" spans="1:4" hidden="1">
      <c r="A3075">
        <v>2009</v>
      </c>
      <c r="B3075">
        <v>5</v>
      </c>
      <c r="C3075">
        <v>6</v>
      </c>
      <c r="D3075">
        <v>4668.8500000000004</v>
      </c>
    </row>
    <row r="3076" spans="1:4" hidden="1">
      <c r="A3076">
        <v>2009</v>
      </c>
      <c r="B3076">
        <v>5</v>
      </c>
      <c r="C3076">
        <v>7</v>
      </c>
      <c r="D3076">
        <v>4669.08</v>
      </c>
    </row>
    <row r="3077" spans="1:4" hidden="1">
      <c r="A3077">
        <v>2009</v>
      </c>
      <c r="B3077">
        <v>5</v>
      </c>
      <c r="C3077">
        <v>8</v>
      </c>
      <c r="D3077">
        <v>4669.0200000000004</v>
      </c>
    </row>
    <row r="3078" spans="1:4" hidden="1">
      <c r="A3078">
        <v>2009</v>
      </c>
      <c r="B3078">
        <v>5</v>
      </c>
      <c r="C3078">
        <v>9</v>
      </c>
      <c r="D3078">
        <v>4668.8100000000004</v>
      </c>
    </row>
    <row r="3079" spans="1:4" hidden="1">
      <c r="A3079">
        <v>2009</v>
      </c>
      <c r="B3079">
        <v>5</v>
      </c>
      <c r="C3079">
        <v>10</v>
      </c>
      <c r="D3079">
        <v>4668.57</v>
      </c>
    </row>
    <row r="3080" spans="1:4" hidden="1">
      <c r="A3080">
        <v>2009</v>
      </c>
      <c r="B3080">
        <v>5</v>
      </c>
      <c r="C3080">
        <v>11</v>
      </c>
      <c r="D3080">
        <v>4669.08</v>
      </c>
    </row>
    <row r="3081" spans="1:4" hidden="1">
      <c r="A3081">
        <v>2009</v>
      </c>
      <c r="B3081">
        <v>5</v>
      </c>
      <c r="C3081">
        <v>12</v>
      </c>
      <c r="D3081">
        <v>4670.08</v>
      </c>
    </row>
    <row r="3082" spans="1:4" hidden="1">
      <c r="A3082">
        <v>2009</v>
      </c>
      <c r="B3082">
        <v>5</v>
      </c>
      <c r="C3082">
        <v>13</v>
      </c>
      <c r="D3082">
        <v>4670.99</v>
      </c>
    </row>
    <row r="3083" spans="1:4" hidden="1">
      <c r="A3083">
        <v>2009</v>
      </c>
      <c r="B3083">
        <v>5</v>
      </c>
      <c r="C3083">
        <v>14</v>
      </c>
      <c r="D3083">
        <v>4671.58</v>
      </c>
    </row>
    <row r="3084" spans="1:4" hidden="1">
      <c r="A3084">
        <v>2009</v>
      </c>
      <c r="B3084">
        <v>5</v>
      </c>
      <c r="C3084">
        <v>15</v>
      </c>
      <c r="D3084">
        <v>4672.25</v>
      </c>
    </row>
    <row r="3085" spans="1:4" hidden="1">
      <c r="A3085">
        <v>2009</v>
      </c>
      <c r="B3085">
        <v>5</v>
      </c>
      <c r="C3085">
        <v>16</v>
      </c>
      <c r="D3085">
        <v>4672.33</v>
      </c>
    </row>
    <row r="3086" spans="1:4" hidden="1">
      <c r="A3086">
        <v>2009</v>
      </c>
      <c r="B3086">
        <v>5</v>
      </c>
      <c r="C3086">
        <v>17</v>
      </c>
      <c r="D3086">
        <v>4672.1000000000004</v>
      </c>
    </row>
    <row r="3087" spans="1:4" hidden="1">
      <c r="A3087">
        <v>2009</v>
      </c>
      <c r="B3087">
        <v>5</v>
      </c>
      <c r="C3087">
        <v>18</v>
      </c>
      <c r="D3087">
        <v>4672</v>
      </c>
    </row>
    <row r="3088" spans="1:4" hidden="1">
      <c r="A3088">
        <v>2009</v>
      </c>
      <c r="B3088">
        <v>5</v>
      </c>
      <c r="C3088">
        <v>19</v>
      </c>
      <c r="D3088">
        <v>4672.0200000000004</v>
      </c>
    </row>
    <row r="3089" spans="1:4" hidden="1">
      <c r="A3089">
        <v>2009</v>
      </c>
      <c r="B3089">
        <v>5</v>
      </c>
      <c r="C3089">
        <v>20</v>
      </c>
      <c r="D3089">
        <v>4672.2700000000004</v>
      </c>
    </row>
    <row r="3090" spans="1:4" hidden="1">
      <c r="A3090">
        <v>2009</v>
      </c>
      <c r="B3090">
        <v>5</v>
      </c>
      <c r="C3090">
        <v>21</v>
      </c>
      <c r="D3090">
        <v>4672.2700000000004</v>
      </c>
    </row>
    <row r="3091" spans="1:4" hidden="1">
      <c r="A3091">
        <v>2009</v>
      </c>
      <c r="B3091">
        <v>5</v>
      </c>
      <c r="C3091">
        <v>22</v>
      </c>
      <c r="D3091">
        <v>4672</v>
      </c>
    </row>
    <row r="3092" spans="1:4" hidden="1">
      <c r="A3092">
        <v>2009</v>
      </c>
      <c r="B3092">
        <v>5</v>
      </c>
      <c r="C3092">
        <v>23</v>
      </c>
      <c r="D3092">
        <v>4671.7700000000004</v>
      </c>
    </row>
    <row r="3093" spans="1:4" hidden="1">
      <c r="A3093">
        <v>2009</v>
      </c>
      <c r="B3093">
        <v>5</v>
      </c>
      <c r="C3093">
        <v>24</v>
      </c>
      <c r="D3093">
        <v>4672.28</v>
      </c>
    </row>
    <row r="3094" spans="1:4" hidden="1">
      <c r="A3094">
        <v>2009</v>
      </c>
      <c r="B3094">
        <v>5</v>
      </c>
      <c r="C3094">
        <v>25</v>
      </c>
      <c r="D3094">
        <v>4672.6000000000004</v>
      </c>
    </row>
    <row r="3095" spans="1:4" hidden="1">
      <c r="A3095">
        <v>2009</v>
      </c>
      <c r="B3095">
        <v>5</v>
      </c>
      <c r="C3095">
        <v>26</v>
      </c>
      <c r="D3095">
        <v>4672.51</v>
      </c>
    </row>
    <row r="3096" spans="1:4" hidden="1">
      <c r="A3096">
        <v>2009</v>
      </c>
      <c r="B3096">
        <v>5</v>
      </c>
      <c r="C3096">
        <v>27</v>
      </c>
      <c r="D3096">
        <v>4672.2700000000004</v>
      </c>
    </row>
    <row r="3097" spans="1:4" hidden="1">
      <c r="A3097">
        <v>2009</v>
      </c>
      <c r="B3097">
        <v>5</v>
      </c>
      <c r="C3097">
        <v>28</v>
      </c>
      <c r="D3097">
        <v>4672.2299999999996</v>
      </c>
    </row>
    <row r="3098" spans="1:4" hidden="1">
      <c r="A3098">
        <v>2009</v>
      </c>
      <c r="B3098">
        <v>5</v>
      </c>
      <c r="C3098">
        <v>29</v>
      </c>
      <c r="D3098">
        <v>4672.25</v>
      </c>
    </row>
    <row r="3099" spans="1:4" hidden="1">
      <c r="A3099">
        <v>2009</v>
      </c>
      <c r="B3099">
        <v>5</v>
      </c>
      <c r="C3099">
        <v>30</v>
      </c>
      <c r="D3099">
        <v>4672.26</v>
      </c>
    </row>
    <row r="3100" spans="1:4" hidden="1">
      <c r="A3100">
        <v>2009</v>
      </c>
      <c r="B3100">
        <v>5</v>
      </c>
      <c r="C3100">
        <v>31</v>
      </c>
      <c r="D3100">
        <v>4672.33</v>
      </c>
    </row>
    <row r="3101" spans="1:4" hidden="1">
      <c r="A3101">
        <v>2009</v>
      </c>
      <c r="B3101">
        <v>6</v>
      </c>
      <c r="C3101">
        <v>1</v>
      </c>
      <c r="D3101">
        <v>4672.5</v>
      </c>
    </row>
    <row r="3102" spans="1:4" hidden="1">
      <c r="A3102">
        <v>2009</v>
      </c>
      <c r="B3102">
        <v>6</v>
      </c>
      <c r="C3102">
        <v>2</v>
      </c>
      <c r="D3102">
        <v>4672.6000000000004</v>
      </c>
    </row>
    <row r="3103" spans="1:4" hidden="1">
      <c r="A3103">
        <v>2009</v>
      </c>
      <c r="B3103">
        <v>6</v>
      </c>
      <c r="C3103">
        <v>3</v>
      </c>
      <c r="D3103">
        <v>4672.33</v>
      </c>
    </row>
    <row r="3104" spans="1:4" hidden="1">
      <c r="A3104">
        <v>2009</v>
      </c>
      <c r="B3104">
        <v>6</v>
      </c>
      <c r="C3104">
        <v>4</v>
      </c>
      <c r="D3104">
        <v>4672.1000000000004</v>
      </c>
    </row>
    <row r="3105" spans="1:4" hidden="1">
      <c r="A3105">
        <v>2009</v>
      </c>
      <c r="B3105">
        <v>6</v>
      </c>
      <c r="C3105">
        <v>5</v>
      </c>
      <c r="D3105">
        <v>4672.51</v>
      </c>
    </row>
    <row r="3106" spans="1:4" hidden="1">
      <c r="A3106">
        <v>2009</v>
      </c>
      <c r="B3106">
        <v>6</v>
      </c>
      <c r="C3106">
        <v>6</v>
      </c>
      <c r="D3106">
        <v>4672.6000000000004</v>
      </c>
    </row>
    <row r="3107" spans="1:4" hidden="1">
      <c r="A3107">
        <v>2009</v>
      </c>
      <c r="B3107">
        <v>6</v>
      </c>
      <c r="C3107">
        <v>7</v>
      </c>
      <c r="D3107">
        <v>4672.83</v>
      </c>
    </row>
    <row r="3108" spans="1:4" hidden="1">
      <c r="A3108">
        <v>2009</v>
      </c>
      <c r="B3108">
        <v>6</v>
      </c>
      <c r="C3108">
        <v>8</v>
      </c>
      <c r="D3108">
        <v>4672.75</v>
      </c>
    </row>
    <row r="3109" spans="1:4" hidden="1">
      <c r="A3109">
        <v>2009</v>
      </c>
      <c r="B3109">
        <v>6</v>
      </c>
      <c r="C3109">
        <v>9</v>
      </c>
      <c r="D3109">
        <v>4672.33</v>
      </c>
    </row>
    <row r="3110" spans="1:4" hidden="1">
      <c r="A3110">
        <v>2009</v>
      </c>
      <c r="B3110">
        <v>6</v>
      </c>
      <c r="C3110">
        <v>10</v>
      </c>
      <c r="D3110">
        <v>4672.33</v>
      </c>
    </row>
    <row r="3111" spans="1:4" hidden="1">
      <c r="A3111">
        <v>2009</v>
      </c>
      <c r="B3111">
        <v>6</v>
      </c>
      <c r="C3111">
        <v>11</v>
      </c>
      <c r="D3111">
        <v>4672.25</v>
      </c>
    </row>
    <row r="3112" spans="1:4" hidden="1">
      <c r="A3112">
        <v>2009</v>
      </c>
      <c r="B3112">
        <v>6</v>
      </c>
      <c r="C3112">
        <v>12</v>
      </c>
      <c r="D3112">
        <v>4672.08</v>
      </c>
    </row>
    <row r="3113" spans="1:4" hidden="1">
      <c r="A3113">
        <v>2009</v>
      </c>
      <c r="B3113">
        <v>6</v>
      </c>
      <c r="C3113">
        <v>13</v>
      </c>
      <c r="D3113">
        <v>4672.2700000000004</v>
      </c>
    </row>
    <row r="3114" spans="1:4" hidden="1">
      <c r="A3114">
        <v>2009</v>
      </c>
      <c r="B3114">
        <v>6</v>
      </c>
      <c r="C3114">
        <v>14</v>
      </c>
      <c r="D3114">
        <v>4672.59</v>
      </c>
    </row>
    <row r="3115" spans="1:4" hidden="1">
      <c r="A3115">
        <v>2009</v>
      </c>
      <c r="B3115">
        <v>6</v>
      </c>
      <c r="C3115">
        <v>15</v>
      </c>
      <c r="D3115">
        <v>4672.62</v>
      </c>
    </row>
    <row r="3116" spans="1:4" hidden="1">
      <c r="A3116">
        <v>2009</v>
      </c>
      <c r="B3116">
        <v>6</v>
      </c>
      <c r="C3116">
        <v>16</v>
      </c>
      <c r="D3116">
        <v>4672.33</v>
      </c>
    </row>
    <row r="3117" spans="1:4" hidden="1">
      <c r="A3117">
        <v>2009</v>
      </c>
      <c r="B3117">
        <v>6</v>
      </c>
      <c r="C3117">
        <v>17</v>
      </c>
      <c r="D3117">
        <v>4672.25</v>
      </c>
    </row>
    <row r="3118" spans="1:4" hidden="1">
      <c r="A3118">
        <v>2009</v>
      </c>
      <c r="B3118">
        <v>6</v>
      </c>
      <c r="C3118">
        <v>18</v>
      </c>
      <c r="D3118">
        <v>4672.1000000000004</v>
      </c>
    </row>
    <row r="3119" spans="1:4" hidden="1">
      <c r="A3119">
        <v>2009</v>
      </c>
      <c r="B3119">
        <v>6</v>
      </c>
      <c r="C3119">
        <v>19</v>
      </c>
      <c r="D3119">
        <v>4672.0200000000004</v>
      </c>
    </row>
    <row r="3120" spans="1:4" hidden="1">
      <c r="A3120">
        <v>2009</v>
      </c>
      <c r="B3120">
        <v>6</v>
      </c>
      <c r="C3120">
        <v>20</v>
      </c>
      <c r="D3120">
        <v>4672.1000000000004</v>
      </c>
    </row>
    <row r="3121" spans="1:4" hidden="1">
      <c r="A3121">
        <v>2009</v>
      </c>
      <c r="B3121">
        <v>6</v>
      </c>
      <c r="C3121">
        <v>21</v>
      </c>
      <c r="D3121">
        <v>4672.0200000000004</v>
      </c>
    </row>
    <row r="3122" spans="1:4" hidden="1">
      <c r="A3122">
        <v>2009</v>
      </c>
      <c r="B3122">
        <v>6</v>
      </c>
      <c r="C3122">
        <v>22</v>
      </c>
      <c r="D3122">
        <v>4672.08</v>
      </c>
    </row>
    <row r="3123" spans="1:4" hidden="1">
      <c r="A3123">
        <v>2009</v>
      </c>
      <c r="B3123">
        <v>6</v>
      </c>
      <c r="C3123">
        <v>23</v>
      </c>
      <c r="D3123">
        <v>4672.33</v>
      </c>
    </row>
    <row r="3124" spans="1:4" hidden="1">
      <c r="A3124">
        <v>2009</v>
      </c>
      <c r="B3124">
        <v>6</v>
      </c>
      <c r="C3124">
        <v>24</v>
      </c>
      <c r="D3124">
        <v>4672.5200000000004</v>
      </c>
    </row>
    <row r="3125" spans="1:4" hidden="1">
      <c r="A3125">
        <v>2009</v>
      </c>
      <c r="B3125">
        <v>6</v>
      </c>
      <c r="C3125">
        <v>25</v>
      </c>
      <c r="D3125">
        <v>4672.5</v>
      </c>
    </row>
    <row r="3126" spans="1:4" hidden="1">
      <c r="A3126">
        <v>2009</v>
      </c>
      <c r="B3126">
        <v>6</v>
      </c>
      <c r="C3126">
        <v>26</v>
      </c>
      <c r="D3126">
        <v>4672.5200000000004</v>
      </c>
    </row>
    <row r="3127" spans="1:4" hidden="1">
      <c r="A3127">
        <v>2009</v>
      </c>
      <c r="B3127">
        <v>6</v>
      </c>
      <c r="C3127">
        <v>27</v>
      </c>
      <c r="D3127">
        <v>4672.3599999999997</v>
      </c>
    </row>
    <row r="3128" spans="1:4" hidden="1">
      <c r="A3128">
        <v>2009</v>
      </c>
      <c r="B3128">
        <v>6</v>
      </c>
      <c r="C3128">
        <v>28</v>
      </c>
      <c r="D3128">
        <v>4672.2700000000004</v>
      </c>
    </row>
    <row r="3129" spans="1:4" hidden="1">
      <c r="A3129">
        <v>2009</v>
      </c>
      <c r="B3129">
        <v>6</v>
      </c>
      <c r="C3129">
        <v>29</v>
      </c>
      <c r="D3129">
        <v>4672.25</v>
      </c>
    </row>
    <row r="3130" spans="1:4" hidden="1">
      <c r="A3130">
        <v>2009</v>
      </c>
      <c r="B3130">
        <v>6</v>
      </c>
      <c r="C3130">
        <v>30</v>
      </c>
      <c r="D3130">
        <v>4672.1000000000004</v>
      </c>
    </row>
    <row r="3131" spans="1:4" hidden="1">
      <c r="A3131">
        <v>2009</v>
      </c>
      <c r="B3131">
        <v>7</v>
      </c>
      <c r="C3131">
        <v>1</v>
      </c>
      <c r="D3131">
        <v>4672.09</v>
      </c>
    </row>
    <row r="3132" spans="1:4" hidden="1">
      <c r="A3132">
        <v>2009</v>
      </c>
      <c r="B3132">
        <v>7</v>
      </c>
      <c r="C3132">
        <v>2</v>
      </c>
      <c r="D3132">
        <v>4672.08</v>
      </c>
    </row>
    <row r="3133" spans="1:4" hidden="1">
      <c r="A3133">
        <v>2009</v>
      </c>
      <c r="B3133">
        <v>7</v>
      </c>
      <c r="C3133">
        <v>3</v>
      </c>
      <c r="D3133">
        <v>4672.0200000000004</v>
      </c>
    </row>
    <row r="3134" spans="1:4" hidden="1">
      <c r="A3134">
        <v>2009</v>
      </c>
      <c r="B3134">
        <v>7</v>
      </c>
      <c r="C3134">
        <v>4</v>
      </c>
      <c r="D3134">
        <v>4671.7700000000004</v>
      </c>
    </row>
    <row r="3135" spans="1:4" hidden="1">
      <c r="A3135">
        <v>2009</v>
      </c>
      <c r="B3135">
        <v>7</v>
      </c>
      <c r="C3135">
        <v>5</v>
      </c>
      <c r="D3135">
        <v>4671.5200000000004</v>
      </c>
    </row>
    <row r="3136" spans="1:4" hidden="1">
      <c r="A3136">
        <v>2009</v>
      </c>
      <c r="B3136">
        <v>7</v>
      </c>
      <c r="C3136">
        <v>6</v>
      </c>
      <c r="D3136">
        <v>4671.43</v>
      </c>
    </row>
    <row r="3137" spans="1:4" hidden="1">
      <c r="A3137">
        <v>2009</v>
      </c>
      <c r="B3137">
        <v>7</v>
      </c>
      <c r="C3137">
        <v>7</v>
      </c>
      <c r="D3137">
        <v>4671.08</v>
      </c>
    </row>
    <row r="3138" spans="1:4" hidden="1">
      <c r="A3138">
        <v>2009</v>
      </c>
      <c r="B3138">
        <v>7</v>
      </c>
      <c r="C3138">
        <v>8</v>
      </c>
      <c r="D3138">
        <v>4671.07</v>
      </c>
    </row>
    <row r="3139" spans="1:4" hidden="1">
      <c r="A3139">
        <v>2009</v>
      </c>
      <c r="B3139">
        <v>7</v>
      </c>
      <c r="C3139">
        <v>9</v>
      </c>
      <c r="D3139">
        <v>4670.76</v>
      </c>
    </row>
    <row r="3140" spans="1:4" hidden="1">
      <c r="A3140">
        <v>2009</v>
      </c>
      <c r="B3140">
        <v>7</v>
      </c>
      <c r="C3140">
        <v>10</v>
      </c>
      <c r="D3140">
        <v>4670.33</v>
      </c>
    </row>
    <row r="3141" spans="1:4" hidden="1">
      <c r="A3141">
        <v>2009</v>
      </c>
      <c r="B3141">
        <v>7</v>
      </c>
      <c r="C3141">
        <v>11</v>
      </c>
      <c r="D3141">
        <v>4669.9799999999996</v>
      </c>
    </row>
    <row r="3142" spans="1:4" hidden="1">
      <c r="A3142">
        <v>2009</v>
      </c>
      <c r="B3142">
        <v>7</v>
      </c>
      <c r="C3142">
        <v>12</v>
      </c>
      <c r="D3142">
        <v>4669.51</v>
      </c>
    </row>
    <row r="3143" spans="1:4" hidden="1">
      <c r="A3143">
        <v>2009</v>
      </c>
      <c r="B3143">
        <v>7</v>
      </c>
      <c r="C3143">
        <v>13</v>
      </c>
      <c r="D3143">
        <v>4669.49</v>
      </c>
    </row>
    <row r="3144" spans="1:4" hidden="1">
      <c r="A3144">
        <v>2009</v>
      </c>
      <c r="B3144">
        <v>7</v>
      </c>
      <c r="C3144">
        <v>14</v>
      </c>
      <c r="D3144">
        <v>4669.1000000000004</v>
      </c>
    </row>
    <row r="3145" spans="1:4" hidden="1">
      <c r="A3145">
        <v>2009</v>
      </c>
      <c r="B3145">
        <v>7</v>
      </c>
      <c r="C3145">
        <v>15</v>
      </c>
      <c r="D3145">
        <v>4668.75</v>
      </c>
    </row>
    <row r="3146" spans="1:4" hidden="1">
      <c r="A3146">
        <v>2009</v>
      </c>
      <c r="B3146">
        <v>7</v>
      </c>
      <c r="C3146">
        <v>16</v>
      </c>
      <c r="D3146">
        <v>4668.28</v>
      </c>
    </row>
    <row r="3147" spans="1:4" hidden="1">
      <c r="A3147">
        <v>2009</v>
      </c>
      <c r="B3147">
        <v>7</v>
      </c>
      <c r="C3147">
        <v>17</v>
      </c>
      <c r="D3147">
        <v>4667.83</v>
      </c>
    </row>
    <row r="3148" spans="1:4" hidden="1">
      <c r="A3148">
        <v>2009</v>
      </c>
      <c r="B3148">
        <v>7</v>
      </c>
      <c r="C3148">
        <v>18</v>
      </c>
      <c r="D3148">
        <v>4667.5600000000004</v>
      </c>
    </row>
    <row r="3149" spans="1:4" hidden="1">
      <c r="A3149">
        <v>2009</v>
      </c>
      <c r="B3149">
        <v>7</v>
      </c>
      <c r="C3149">
        <v>19</v>
      </c>
      <c r="D3149">
        <v>4667.1000000000004</v>
      </c>
    </row>
    <row r="3150" spans="1:4" hidden="1">
      <c r="A3150">
        <v>2009</v>
      </c>
      <c r="B3150">
        <v>7</v>
      </c>
      <c r="C3150">
        <v>20</v>
      </c>
      <c r="D3150">
        <v>4666.8500000000004</v>
      </c>
    </row>
    <row r="3151" spans="1:4" hidden="1">
      <c r="A3151">
        <v>2009</v>
      </c>
      <c r="B3151">
        <v>7</v>
      </c>
      <c r="C3151">
        <v>21</v>
      </c>
      <c r="D3151">
        <v>4666.3500000000004</v>
      </c>
    </row>
    <row r="3152" spans="1:4" hidden="1">
      <c r="A3152">
        <v>2009</v>
      </c>
      <c r="B3152">
        <v>7</v>
      </c>
      <c r="C3152">
        <v>22</v>
      </c>
      <c r="D3152">
        <v>4666</v>
      </c>
    </row>
    <row r="3153" spans="1:4" hidden="1">
      <c r="A3153">
        <v>2009</v>
      </c>
      <c r="B3153">
        <v>7</v>
      </c>
      <c r="C3153">
        <v>23</v>
      </c>
      <c r="D3153">
        <v>4665.51</v>
      </c>
    </row>
    <row r="3154" spans="1:4" hidden="1">
      <c r="A3154">
        <v>2009</v>
      </c>
      <c r="B3154">
        <v>7</v>
      </c>
      <c r="C3154">
        <v>24</v>
      </c>
      <c r="D3154">
        <v>4665.25</v>
      </c>
    </row>
    <row r="3155" spans="1:4" hidden="1">
      <c r="A3155">
        <v>2009</v>
      </c>
      <c r="B3155">
        <v>7</v>
      </c>
      <c r="C3155">
        <v>25</v>
      </c>
      <c r="D3155">
        <v>4664.7700000000004</v>
      </c>
    </row>
    <row r="3156" spans="1:4" hidden="1">
      <c r="A3156">
        <v>2009</v>
      </c>
      <c r="B3156">
        <v>7</v>
      </c>
      <c r="C3156">
        <v>26</v>
      </c>
      <c r="D3156">
        <v>4664.5</v>
      </c>
    </row>
    <row r="3157" spans="1:4" hidden="1">
      <c r="A3157">
        <v>2009</v>
      </c>
      <c r="B3157">
        <v>7</v>
      </c>
      <c r="C3157">
        <v>27</v>
      </c>
      <c r="D3157">
        <v>4664.33</v>
      </c>
    </row>
    <row r="3158" spans="1:4" hidden="1">
      <c r="A3158">
        <v>2009</v>
      </c>
      <c r="B3158">
        <v>7</v>
      </c>
      <c r="C3158">
        <v>28</v>
      </c>
      <c r="D3158">
        <v>4664.04</v>
      </c>
    </row>
    <row r="3159" spans="1:4" hidden="1">
      <c r="A3159">
        <v>2009</v>
      </c>
      <c r="B3159">
        <v>7</v>
      </c>
      <c r="C3159">
        <v>29</v>
      </c>
      <c r="D3159">
        <v>4663.83</v>
      </c>
    </row>
    <row r="3160" spans="1:4" hidden="1">
      <c r="A3160">
        <v>2009</v>
      </c>
      <c r="B3160">
        <v>7</v>
      </c>
      <c r="C3160">
        <v>30</v>
      </c>
      <c r="D3160">
        <v>4663.51</v>
      </c>
    </row>
    <row r="3161" spans="1:4" hidden="1">
      <c r="A3161">
        <v>2009</v>
      </c>
      <c r="B3161">
        <v>7</v>
      </c>
      <c r="C3161">
        <v>31</v>
      </c>
      <c r="D3161">
        <v>4663.2700000000004</v>
      </c>
    </row>
    <row r="3162" spans="1:4" hidden="1">
      <c r="A3162">
        <v>2009</v>
      </c>
      <c r="B3162">
        <v>8</v>
      </c>
      <c r="C3162">
        <v>1</v>
      </c>
      <c r="D3162">
        <v>4662.99</v>
      </c>
    </row>
    <row r="3163" spans="1:4" hidden="1">
      <c r="A3163">
        <v>2009</v>
      </c>
      <c r="B3163">
        <v>8</v>
      </c>
      <c r="C3163">
        <v>2</v>
      </c>
      <c r="D3163">
        <v>4662.59</v>
      </c>
    </row>
    <row r="3164" spans="1:4" hidden="1">
      <c r="A3164">
        <v>2009</v>
      </c>
      <c r="B3164">
        <v>8</v>
      </c>
      <c r="C3164">
        <v>3</v>
      </c>
      <c r="D3164">
        <v>4662.2700000000004</v>
      </c>
    </row>
    <row r="3165" spans="1:4" hidden="1">
      <c r="A3165">
        <v>2009</v>
      </c>
      <c r="B3165">
        <v>8</v>
      </c>
      <c r="C3165">
        <v>4</v>
      </c>
      <c r="D3165">
        <v>4661.9799999999996</v>
      </c>
    </row>
    <row r="3166" spans="1:4" hidden="1">
      <c r="A3166">
        <v>2009</v>
      </c>
      <c r="B3166">
        <v>8</v>
      </c>
      <c r="C3166">
        <v>5</v>
      </c>
      <c r="D3166">
        <v>4661.6000000000004</v>
      </c>
    </row>
    <row r="3167" spans="1:4" hidden="1">
      <c r="A3167">
        <v>2009</v>
      </c>
      <c r="B3167">
        <v>8</v>
      </c>
      <c r="C3167">
        <v>6</v>
      </c>
      <c r="D3167">
        <v>4661.33</v>
      </c>
    </row>
    <row r="3168" spans="1:4" hidden="1">
      <c r="A3168">
        <v>2009</v>
      </c>
      <c r="B3168">
        <v>8</v>
      </c>
      <c r="C3168">
        <v>7</v>
      </c>
      <c r="D3168">
        <v>4661.25</v>
      </c>
    </row>
    <row r="3169" spans="1:4" hidden="1">
      <c r="A3169">
        <v>2009</v>
      </c>
      <c r="B3169">
        <v>8</v>
      </c>
      <c r="C3169">
        <v>8</v>
      </c>
      <c r="D3169">
        <v>4661.0200000000004</v>
      </c>
    </row>
    <row r="3170" spans="1:4" hidden="1">
      <c r="A3170">
        <v>2009</v>
      </c>
      <c r="B3170">
        <v>8</v>
      </c>
      <c r="C3170">
        <v>9</v>
      </c>
      <c r="D3170">
        <v>4660.76</v>
      </c>
    </row>
    <row r="3171" spans="1:4" hidden="1">
      <c r="A3171">
        <v>2009</v>
      </c>
      <c r="B3171">
        <v>8</v>
      </c>
      <c r="C3171">
        <v>10</v>
      </c>
      <c r="D3171">
        <v>4660.5200000000004</v>
      </c>
    </row>
    <row r="3172" spans="1:4" hidden="1">
      <c r="A3172">
        <v>2009</v>
      </c>
      <c r="B3172">
        <v>8</v>
      </c>
      <c r="C3172">
        <v>11</v>
      </c>
      <c r="D3172">
        <v>4660.25</v>
      </c>
    </row>
    <row r="3173" spans="1:4" hidden="1">
      <c r="A3173">
        <v>2009</v>
      </c>
      <c r="B3173">
        <v>8</v>
      </c>
      <c r="C3173">
        <v>12</v>
      </c>
      <c r="D3173">
        <v>4660</v>
      </c>
    </row>
    <row r="3174" spans="1:4" hidden="1">
      <c r="A3174">
        <v>2009</v>
      </c>
      <c r="B3174">
        <v>8</v>
      </c>
      <c r="C3174">
        <v>13</v>
      </c>
      <c r="D3174">
        <v>4659.5200000000004</v>
      </c>
    </row>
    <row r="3175" spans="1:4" hidden="1">
      <c r="A3175">
        <v>2009</v>
      </c>
      <c r="B3175">
        <v>8</v>
      </c>
      <c r="C3175">
        <v>14</v>
      </c>
      <c r="D3175">
        <v>4659.3100000000004</v>
      </c>
    </row>
    <row r="3176" spans="1:4" hidden="1">
      <c r="A3176">
        <v>2009</v>
      </c>
      <c r="B3176">
        <v>8</v>
      </c>
      <c r="C3176">
        <v>15</v>
      </c>
      <c r="D3176">
        <v>4659.08</v>
      </c>
    </row>
    <row r="3177" spans="1:4" hidden="1">
      <c r="A3177">
        <v>2009</v>
      </c>
      <c r="B3177">
        <v>8</v>
      </c>
      <c r="C3177">
        <v>16</v>
      </c>
      <c r="D3177">
        <v>4658.83</v>
      </c>
    </row>
    <row r="3178" spans="1:4" hidden="1">
      <c r="A3178">
        <v>2009</v>
      </c>
      <c r="B3178">
        <v>8</v>
      </c>
      <c r="C3178">
        <v>17</v>
      </c>
      <c r="D3178">
        <v>4658.58</v>
      </c>
    </row>
    <row r="3179" spans="1:4" hidden="1">
      <c r="A3179">
        <v>2009</v>
      </c>
      <c r="B3179">
        <v>8</v>
      </c>
      <c r="C3179">
        <v>18</v>
      </c>
      <c r="D3179">
        <v>4658.2700000000004</v>
      </c>
    </row>
    <row r="3180" spans="1:4" hidden="1">
      <c r="A3180">
        <v>2009</v>
      </c>
      <c r="B3180">
        <v>8</v>
      </c>
      <c r="C3180">
        <v>19</v>
      </c>
      <c r="D3180">
        <v>4658.01</v>
      </c>
    </row>
    <row r="3181" spans="1:4" hidden="1">
      <c r="A3181">
        <v>2009</v>
      </c>
      <c r="B3181">
        <v>8</v>
      </c>
      <c r="C3181">
        <v>20</v>
      </c>
      <c r="D3181">
        <v>4657.6000000000004</v>
      </c>
    </row>
    <row r="3182" spans="1:4" hidden="1">
      <c r="A3182">
        <v>2009</v>
      </c>
      <c r="B3182">
        <v>8</v>
      </c>
      <c r="C3182">
        <v>21</v>
      </c>
      <c r="D3182">
        <v>4657.33</v>
      </c>
    </row>
    <row r="3183" spans="1:4" hidden="1">
      <c r="A3183">
        <v>2009</v>
      </c>
      <c r="B3183">
        <v>8</v>
      </c>
      <c r="C3183">
        <v>22</v>
      </c>
      <c r="D3183">
        <v>4657</v>
      </c>
    </row>
    <row r="3184" spans="1:4" hidden="1">
      <c r="A3184">
        <v>2009</v>
      </c>
      <c r="B3184">
        <v>8</v>
      </c>
      <c r="C3184">
        <v>23</v>
      </c>
      <c r="D3184">
        <v>4656.76</v>
      </c>
    </row>
    <row r="3185" spans="1:4" hidden="1">
      <c r="A3185">
        <v>2009</v>
      </c>
      <c r="B3185">
        <v>8</v>
      </c>
      <c r="C3185">
        <v>24</v>
      </c>
      <c r="D3185">
        <v>4656.53</v>
      </c>
    </row>
    <row r="3186" spans="1:4" hidden="1">
      <c r="A3186">
        <v>2009</v>
      </c>
      <c r="B3186">
        <v>8</v>
      </c>
      <c r="C3186">
        <v>25</v>
      </c>
      <c r="D3186">
        <v>4656.29</v>
      </c>
    </row>
    <row r="3187" spans="1:4" hidden="1">
      <c r="A3187">
        <v>2009</v>
      </c>
      <c r="B3187">
        <v>8</v>
      </c>
      <c r="C3187">
        <v>26</v>
      </c>
      <c r="D3187">
        <v>4656.08</v>
      </c>
    </row>
    <row r="3188" spans="1:4" hidden="1">
      <c r="A3188">
        <v>2009</v>
      </c>
      <c r="B3188">
        <v>8</v>
      </c>
      <c r="C3188">
        <v>27</v>
      </c>
      <c r="D3188">
        <v>4655.83</v>
      </c>
    </row>
    <row r="3189" spans="1:4" hidden="1">
      <c r="A3189">
        <v>2009</v>
      </c>
      <c r="B3189">
        <v>8</v>
      </c>
      <c r="C3189">
        <v>28</v>
      </c>
      <c r="D3189">
        <v>4655.91</v>
      </c>
    </row>
    <row r="3190" spans="1:4" hidden="1">
      <c r="A3190">
        <v>2009</v>
      </c>
      <c r="B3190">
        <v>8</v>
      </c>
      <c r="C3190">
        <v>29</v>
      </c>
      <c r="D3190">
        <v>4655.74</v>
      </c>
    </row>
    <row r="3191" spans="1:4" hidden="1">
      <c r="A3191">
        <v>2009</v>
      </c>
      <c r="B3191">
        <v>8</v>
      </c>
      <c r="C3191">
        <v>30</v>
      </c>
      <c r="D3191">
        <v>4655.57</v>
      </c>
    </row>
    <row r="3192" spans="1:4" hidden="1">
      <c r="A3192">
        <v>2009</v>
      </c>
      <c r="B3192">
        <v>8</v>
      </c>
      <c r="C3192">
        <v>31</v>
      </c>
      <c r="D3192">
        <v>4655.33</v>
      </c>
    </row>
    <row r="3193" spans="1:4" hidden="1">
      <c r="A3193">
        <v>2009</v>
      </c>
      <c r="B3193">
        <v>9</v>
      </c>
      <c r="C3193">
        <v>1</v>
      </c>
      <c r="D3193">
        <v>4655.26</v>
      </c>
    </row>
    <row r="3194" spans="1:4" hidden="1">
      <c r="A3194">
        <v>2009</v>
      </c>
      <c r="B3194">
        <v>9</v>
      </c>
      <c r="C3194">
        <v>2</v>
      </c>
      <c r="D3194">
        <v>4655.1000000000004</v>
      </c>
    </row>
    <row r="3195" spans="1:4" hidden="1">
      <c r="A3195">
        <v>2009</v>
      </c>
      <c r="B3195">
        <v>9</v>
      </c>
      <c r="C3195">
        <v>3</v>
      </c>
      <c r="D3195">
        <v>4655.0200000000004</v>
      </c>
    </row>
    <row r="3196" spans="1:4" hidden="1">
      <c r="A3196">
        <v>2009</v>
      </c>
      <c r="B3196">
        <v>9</v>
      </c>
      <c r="C3196">
        <v>4</v>
      </c>
      <c r="D3196">
        <v>4654.8500000000004</v>
      </c>
    </row>
    <row r="3197" spans="1:4" hidden="1">
      <c r="A3197">
        <v>2009</v>
      </c>
      <c r="B3197">
        <v>9</v>
      </c>
      <c r="C3197">
        <v>5</v>
      </c>
      <c r="D3197">
        <v>4654.83</v>
      </c>
    </row>
    <row r="3198" spans="1:4" hidden="1">
      <c r="A3198">
        <v>2009</v>
      </c>
      <c r="B3198">
        <v>9</v>
      </c>
      <c r="C3198">
        <v>6</v>
      </c>
      <c r="D3198">
        <v>4654.6000000000004</v>
      </c>
    </row>
    <row r="3199" spans="1:4" hidden="1">
      <c r="A3199">
        <v>2009</v>
      </c>
      <c r="B3199">
        <v>9</v>
      </c>
      <c r="C3199">
        <v>7</v>
      </c>
      <c r="D3199">
        <v>4654.53</v>
      </c>
    </row>
    <row r="3200" spans="1:4" hidden="1">
      <c r="A3200">
        <v>2009</v>
      </c>
      <c r="B3200">
        <v>9</v>
      </c>
      <c r="C3200">
        <v>8</v>
      </c>
      <c r="D3200">
        <v>4654.5</v>
      </c>
    </row>
    <row r="3201" spans="1:4" hidden="1">
      <c r="A3201">
        <v>2009</v>
      </c>
      <c r="B3201">
        <v>9</v>
      </c>
      <c r="C3201">
        <v>9</v>
      </c>
      <c r="D3201">
        <v>4654.33</v>
      </c>
    </row>
    <row r="3202" spans="1:4" hidden="1">
      <c r="A3202">
        <v>2009</v>
      </c>
      <c r="B3202">
        <v>9</v>
      </c>
      <c r="C3202">
        <v>10</v>
      </c>
      <c r="D3202">
        <v>4654.2700000000004</v>
      </c>
    </row>
    <row r="3203" spans="1:4" hidden="1">
      <c r="A3203">
        <v>2009</v>
      </c>
      <c r="B3203">
        <v>9</v>
      </c>
      <c r="C3203">
        <v>11</v>
      </c>
      <c r="D3203">
        <v>4654.26</v>
      </c>
    </row>
    <row r="3204" spans="1:4" hidden="1">
      <c r="A3204">
        <v>2009</v>
      </c>
      <c r="B3204">
        <v>9</v>
      </c>
      <c r="C3204">
        <v>12</v>
      </c>
      <c r="D3204">
        <v>4654.1400000000003</v>
      </c>
    </row>
    <row r="3205" spans="1:4" hidden="1">
      <c r="A3205">
        <v>2009</v>
      </c>
      <c r="B3205">
        <v>9</v>
      </c>
      <c r="C3205">
        <v>13</v>
      </c>
      <c r="D3205">
        <v>4654.1099999999997</v>
      </c>
    </row>
    <row r="3206" spans="1:4" hidden="1">
      <c r="A3206">
        <v>2009</v>
      </c>
      <c r="B3206">
        <v>9</v>
      </c>
      <c r="C3206">
        <v>14</v>
      </c>
      <c r="D3206">
        <v>4654.33</v>
      </c>
    </row>
    <row r="3207" spans="1:4" hidden="1">
      <c r="A3207">
        <v>2009</v>
      </c>
      <c r="B3207">
        <v>9</v>
      </c>
      <c r="C3207">
        <v>15</v>
      </c>
      <c r="D3207">
        <v>4654.58</v>
      </c>
    </row>
    <row r="3208" spans="1:4" hidden="1">
      <c r="A3208">
        <v>2009</v>
      </c>
      <c r="B3208">
        <v>9</v>
      </c>
      <c r="C3208">
        <v>16</v>
      </c>
      <c r="D3208">
        <v>4654.83</v>
      </c>
    </row>
    <row r="3209" spans="1:4" hidden="1">
      <c r="A3209">
        <v>2009</v>
      </c>
      <c r="B3209">
        <v>9</v>
      </c>
      <c r="C3209">
        <v>17</v>
      </c>
      <c r="D3209">
        <v>4655.03</v>
      </c>
    </row>
    <row r="3210" spans="1:4" hidden="1">
      <c r="A3210">
        <v>2009</v>
      </c>
      <c r="B3210">
        <v>9</v>
      </c>
      <c r="C3210">
        <v>18</v>
      </c>
      <c r="D3210">
        <v>4655.25</v>
      </c>
    </row>
    <row r="3211" spans="1:4" hidden="1">
      <c r="A3211">
        <v>2009</v>
      </c>
      <c r="B3211">
        <v>9</v>
      </c>
      <c r="C3211">
        <v>19</v>
      </c>
      <c r="D3211">
        <v>4655.3500000000004</v>
      </c>
    </row>
    <row r="3212" spans="1:4" hidden="1">
      <c r="A3212">
        <v>2009</v>
      </c>
      <c r="B3212">
        <v>9</v>
      </c>
      <c r="C3212">
        <v>20</v>
      </c>
      <c r="D3212">
        <v>4655.5200000000004</v>
      </c>
    </row>
    <row r="3213" spans="1:4" hidden="1">
      <c r="A3213">
        <v>2009</v>
      </c>
      <c r="B3213">
        <v>9</v>
      </c>
      <c r="C3213">
        <v>21</v>
      </c>
      <c r="D3213">
        <v>4655.6000000000004</v>
      </c>
    </row>
    <row r="3214" spans="1:4" hidden="1">
      <c r="A3214">
        <v>2009</v>
      </c>
      <c r="B3214">
        <v>9</v>
      </c>
      <c r="C3214">
        <v>22</v>
      </c>
      <c r="D3214">
        <v>4655.75</v>
      </c>
    </row>
    <row r="3215" spans="1:4" hidden="1">
      <c r="A3215">
        <v>2009</v>
      </c>
      <c r="B3215">
        <v>9</v>
      </c>
      <c r="C3215">
        <v>23</v>
      </c>
      <c r="D3215">
        <v>4655.75</v>
      </c>
    </row>
    <row r="3216" spans="1:4" hidden="1">
      <c r="A3216">
        <v>2009</v>
      </c>
      <c r="B3216">
        <v>9</v>
      </c>
      <c r="C3216">
        <v>24</v>
      </c>
      <c r="D3216">
        <v>4655.75</v>
      </c>
    </row>
    <row r="3217" spans="1:7" hidden="1">
      <c r="A3217">
        <v>2009</v>
      </c>
      <c r="B3217">
        <v>9</v>
      </c>
      <c r="C3217">
        <v>25</v>
      </c>
      <c r="D3217">
        <v>4655.62</v>
      </c>
    </row>
    <row r="3218" spans="1:7" hidden="1">
      <c r="A3218">
        <v>2009</v>
      </c>
      <c r="B3218">
        <v>9</v>
      </c>
      <c r="C3218">
        <v>26</v>
      </c>
      <c r="D3218">
        <v>4655.6000000000004</v>
      </c>
    </row>
    <row r="3219" spans="1:7" hidden="1">
      <c r="A3219">
        <v>2009</v>
      </c>
      <c r="B3219">
        <v>9</v>
      </c>
      <c r="C3219">
        <v>27</v>
      </c>
      <c r="D3219">
        <v>4655.6000000000004</v>
      </c>
    </row>
    <row r="3220" spans="1:7" hidden="1">
      <c r="A3220">
        <v>2009</v>
      </c>
      <c r="B3220">
        <v>9</v>
      </c>
      <c r="C3220">
        <v>28</v>
      </c>
      <c r="D3220">
        <v>4655.6099999999997</v>
      </c>
    </row>
    <row r="3221" spans="1:7" hidden="1">
      <c r="A3221">
        <v>2009</v>
      </c>
      <c r="B3221">
        <v>9</v>
      </c>
      <c r="C3221">
        <v>29</v>
      </c>
      <c r="D3221">
        <v>4655.58</v>
      </c>
    </row>
    <row r="3222" spans="1:7" hidden="1">
      <c r="A3222">
        <v>2009</v>
      </c>
      <c r="B3222">
        <v>9</v>
      </c>
      <c r="C3222">
        <v>30</v>
      </c>
      <c r="D3222">
        <v>4655.7700000000004</v>
      </c>
    </row>
    <row r="3223" spans="1:7">
      <c r="A3223">
        <v>2009</v>
      </c>
      <c r="B3223">
        <v>10</v>
      </c>
      <c r="C3223">
        <v>1</v>
      </c>
      <c r="D3223">
        <v>4655.8500000000004</v>
      </c>
    </row>
    <row r="3224" spans="1:7" hidden="1">
      <c r="A3224">
        <v>2009</v>
      </c>
      <c r="B3224">
        <v>10</v>
      </c>
      <c r="C3224">
        <v>2</v>
      </c>
      <c r="D3224">
        <v>4656.1000000000004</v>
      </c>
      <c r="G3224">
        <v>4644.75</v>
      </c>
    </row>
    <row r="3225" spans="1:7" hidden="1">
      <c r="A3225">
        <v>2009</v>
      </c>
      <c r="B3225">
        <v>10</v>
      </c>
      <c r="C3225">
        <v>3</v>
      </c>
      <c r="D3225">
        <v>4656.5</v>
      </c>
      <c r="G3225">
        <v>4645.29</v>
      </c>
    </row>
    <row r="3226" spans="1:7" hidden="1">
      <c r="A3226">
        <v>2009</v>
      </c>
      <c r="B3226">
        <v>10</v>
      </c>
      <c r="C3226">
        <v>4</v>
      </c>
      <c r="D3226">
        <v>4656.78</v>
      </c>
      <c r="G3226">
        <v>4642.5200000000004</v>
      </c>
    </row>
    <row r="3227" spans="1:7" hidden="1">
      <c r="A3227">
        <v>2009</v>
      </c>
      <c r="B3227">
        <v>10</v>
      </c>
      <c r="C3227">
        <v>5</v>
      </c>
      <c r="D3227">
        <v>4657.21</v>
      </c>
      <c r="G3227">
        <v>4642.82</v>
      </c>
    </row>
    <row r="3228" spans="1:7" hidden="1">
      <c r="A3228">
        <v>2009</v>
      </c>
      <c r="B3228">
        <v>10</v>
      </c>
      <c r="C3228">
        <v>6</v>
      </c>
      <c r="D3228">
        <v>4657.5200000000004</v>
      </c>
      <c r="G3228">
        <v>4644.78</v>
      </c>
    </row>
    <row r="3229" spans="1:7" hidden="1">
      <c r="A3229">
        <v>2009</v>
      </c>
      <c r="B3229">
        <v>10</v>
      </c>
      <c r="C3229">
        <v>7</v>
      </c>
      <c r="D3229">
        <v>4657.83</v>
      </c>
      <c r="G3229">
        <v>4659.8100000000004</v>
      </c>
    </row>
    <row r="3230" spans="1:7" hidden="1">
      <c r="A3230">
        <v>2009</v>
      </c>
      <c r="B3230">
        <v>10</v>
      </c>
      <c r="C3230">
        <v>8</v>
      </c>
      <c r="D3230">
        <v>4658.2</v>
      </c>
      <c r="G3230">
        <v>4648.88</v>
      </c>
    </row>
    <row r="3231" spans="1:7" hidden="1">
      <c r="A3231">
        <v>2009</v>
      </c>
      <c r="B3231">
        <v>10</v>
      </c>
      <c r="C3231">
        <v>9</v>
      </c>
      <c r="D3231">
        <v>4658.5</v>
      </c>
      <c r="G3231">
        <v>4639.96</v>
      </c>
    </row>
    <row r="3232" spans="1:7" hidden="1">
      <c r="A3232">
        <v>2009</v>
      </c>
      <c r="B3232">
        <v>10</v>
      </c>
      <c r="C3232">
        <v>10</v>
      </c>
      <c r="D3232">
        <v>4658.7700000000004</v>
      </c>
      <c r="G3232">
        <v>4648.5</v>
      </c>
    </row>
    <row r="3233" spans="1:4" hidden="1">
      <c r="A3233">
        <v>2009</v>
      </c>
      <c r="B3233">
        <v>10</v>
      </c>
      <c r="C3233">
        <v>11</v>
      </c>
      <c r="D3233">
        <v>4659.08</v>
      </c>
    </row>
    <row r="3234" spans="1:4" hidden="1">
      <c r="A3234">
        <v>2009</v>
      </c>
      <c r="B3234">
        <v>10</v>
      </c>
      <c r="C3234">
        <v>12</v>
      </c>
      <c r="D3234">
        <v>4659.33</v>
      </c>
    </row>
    <row r="3235" spans="1:4" hidden="1">
      <c r="A3235">
        <v>2009</v>
      </c>
      <c r="B3235">
        <v>10</v>
      </c>
      <c r="C3235">
        <v>13</v>
      </c>
      <c r="D3235">
        <v>4659.58</v>
      </c>
    </row>
    <row r="3236" spans="1:4" hidden="1">
      <c r="A3236">
        <v>2009</v>
      </c>
      <c r="B3236">
        <v>10</v>
      </c>
      <c r="C3236">
        <v>14</v>
      </c>
      <c r="D3236">
        <v>4660.0200000000004</v>
      </c>
    </row>
    <row r="3237" spans="1:4" hidden="1">
      <c r="A3237">
        <v>2009</v>
      </c>
      <c r="B3237">
        <v>10</v>
      </c>
      <c r="C3237">
        <v>15</v>
      </c>
      <c r="D3237">
        <v>4660.2700000000004</v>
      </c>
    </row>
    <row r="3238" spans="1:4" hidden="1">
      <c r="A3238">
        <v>2009</v>
      </c>
      <c r="B3238">
        <v>10</v>
      </c>
      <c r="C3238">
        <v>16</v>
      </c>
      <c r="D3238">
        <v>4660.53</v>
      </c>
    </row>
    <row r="3239" spans="1:4" hidden="1">
      <c r="A3239">
        <v>2009</v>
      </c>
      <c r="B3239">
        <v>10</v>
      </c>
      <c r="C3239">
        <v>17</v>
      </c>
      <c r="D3239">
        <v>4660.79</v>
      </c>
    </row>
    <row r="3240" spans="1:4" hidden="1">
      <c r="A3240">
        <v>2009</v>
      </c>
      <c r="B3240">
        <v>10</v>
      </c>
      <c r="C3240">
        <v>18</v>
      </c>
      <c r="D3240">
        <v>4661.03</v>
      </c>
    </row>
    <row r="3241" spans="1:4" hidden="1">
      <c r="A3241">
        <v>2009</v>
      </c>
      <c r="B3241">
        <v>10</v>
      </c>
      <c r="C3241">
        <v>19</v>
      </c>
      <c r="D3241">
        <v>4661.33</v>
      </c>
    </row>
    <row r="3242" spans="1:4" hidden="1">
      <c r="A3242">
        <v>2009</v>
      </c>
      <c r="B3242">
        <v>10</v>
      </c>
      <c r="C3242">
        <v>20</v>
      </c>
      <c r="D3242">
        <v>4661.59</v>
      </c>
    </row>
    <row r="3243" spans="1:4" hidden="1">
      <c r="A3243">
        <v>2009</v>
      </c>
      <c r="B3243">
        <v>10</v>
      </c>
      <c r="C3243">
        <v>21</v>
      </c>
      <c r="D3243">
        <v>4661.8500000000004</v>
      </c>
    </row>
    <row r="3244" spans="1:4" hidden="1">
      <c r="A3244">
        <v>2009</v>
      </c>
      <c r="B3244">
        <v>10</v>
      </c>
      <c r="C3244">
        <v>22</v>
      </c>
      <c r="D3244">
        <v>4662.1000000000004</v>
      </c>
    </row>
    <row r="3245" spans="1:4" hidden="1">
      <c r="A3245">
        <v>2009</v>
      </c>
      <c r="B3245">
        <v>10</v>
      </c>
      <c r="C3245">
        <v>23</v>
      </c>
      <c r="D3245">
        <v>4662.3500000000004</v>
      </c>
    </row>
    <row r="3246" spans="1:4" hidden="1">
      <c r="A3246">
        <v>2009</v>
      </c>
      <c r="B3246">
        <v>10</v>
      </c>
      <c r="C3246">
        <v>24</v>
      </c>
      <c r="D3246">
        <v>4662.6000000000004</v>
      </c>
    </row>
    <row r="3247" spans="1:4" hidden="1">
      <c r="A3247">
        <v>2009</v>
      </c>
      <c r="B3247">
        <v>10</v>
      </c>
      <c r="C3247">
        <v>25</v>
      </c>
      <c r="D3247">
        <v>4662.8500000000004</v>
      </c>
    </row>
    <row r="3248" spans="1:4" hidden="1">
      <c r="A3248">
        <v>2009</v>
      </c>
      <c r="B3248">
        <v>10</v>
      </c>
      <c r="C3248">
        <v>26</v>
      </c>
      <c r="D3248">
        <v>4663.08</v>
      </c>
    </row>
    <row r="3249" spans="1:4" hidden="1">
      <c r="A3249">
        <v>2009</v>
      </c>
      <c r="B3249">
        <v>10</v>
      </c>
      <c r="C3249">
        <v>27</v>
      </c>
      <c r="D3249">
        <v>4663.5</v>
      </c>
    </row>
    <row r="3250" spans="1:4" hidden="1">
      <c r="A3250">
        <v>2009</v>
      </c>
      <c r="B3250">
        <v>10</v>
      </c>
      <c r="C3250">
        <v>28</v>
      </c>
      <c r="D3250">
        <v>4663.5</v>
      </c>
    </row>
    <row r="3251" spans="1:4" hidden="1">
      <c r="A3251">
        <v>2009</v>
      </c>
      <c r="B3251">
        <v>10</v>
      </c>
      <c r="C3251">
        <v>29</v>
      </c>
      <c r="D3251">
        <v>4663.25</v>
      </c>
    </row>
    <row r="3252" spans="1:4" hidden="1">
      <c r="A3252">
        <v>2009</v>
      </c>
      <c r="B3252">
        <v>10</v>
      </c>
      <c r="C3252">
        <v>30</v>
      </c>
      <c r="D3252">
        <v>4663</v>
      </c>
    </row>
    <row r="3253" spans="1:4" hidden="1">
      <c r="A3253">
        <v>2009</v>
      </c>
      <c r="B3253">
        <v>10</v>
      </c>
      <c r="C3253">
        <v>31</v>
      </c>
      <c r="D3253">
        <v>4662.75</v>
      </c>
    </row>
    <row r="3254" spans="1:4" hidden="1">
      <c r="A3254">
        <v>2009</v>
      </c>
      <c r="B3254">
        <v>11</v>
      </c>
      <c r="C3254">
        <v>1</v>
      </c>
      <c r="D3254">
        <v>4662.5200000000004</v>
      </c>
    </row>
    <row r="3255" spans="1:4" hidden="1">
      <c r="A3255">
        <v>2009</v>
      </c>
      <c r="B3255">
        <v>11</v>
      </c>
      <c r="C3255">
        <v>2</v>
      </c>
      <c r="D3255">
        <v>4662.3500000000004</v>
      </c>
    </row>
    <row r="3256" spans="1:4" hidden="1">
      <c r="A3256">
        <v>2009</v>
      </c>
      <c r="B3256">
        <v>11</v>
      </c>
      <c r="C3256">
        <v>3</v>
      </c>
      <c r="D3256">
        <v>4662.25</v>
      </c>
    </row>
    <row r="3257" spans="1:4" hidden="1">
      <c r="A3257">
        <v>2009</v>
      </c>
      <c r="B3257">
        <v>11</v>
      </c>
      <c r="C3257">
        <v>4</v>
      </c>
      <c r="D3257">
        <v>4662.08</v>
      </c>
    </row>
    <row r="3258" spans="1:4" hidden="1">
      <c r="A3258">
        <v>2009</v>
      </c>
      <c r="B3258">
        <v>11</v>
      </c>
      <c r="C3258">
        <v>5</v>
      </c>
      <c r="D3258">
        <v>4661.8500000000004</v>
      </c>
    </row>
    <row r="3259" spans="1:4" hidden="1">
      <c r="A3259">
        <v>2009</v>
      </c>
      <c r="B3259">
        <v>11</v>
      </c>
      <c r="C3259">
        <v>6</v>
      </c>
      <c r="D3259">
        <v>4661.83</v>
      </c>
    </row>
    <row r="3260" spans="1:4" hidden="1">
      <c r="A3260">
        <v>2009</v>
      </c>
      <c r="B3260">
        <v>11</v>
      </c>
      <c r="C3260">
        <v>7</v>
      </c>
      <c r="D3260">
        <v>4661.83</v>
      </c>
    </row>
    <row r="3261" spans="1:4" hidden="1">
      <c r="A3261">
        <v>2009</v>
      </c>
      <c r="B3261">
        <v>11</v>
      </c>
      <c r="C3261">
        <v>8</v>
      </c>
      <c r="D3261">
        <v>4661.7700000000004</v>
      </c>
    </row>
    <row r="3262" spans="1:4" hidden="1">
      <c r="A3262">
        <v>2009</v>
      </c>
      <c r="B3262">
        <v>11</v>
      </c>
      <c r="C3262">
        <v>9</v>
      </c>
      <c r="D3262">
        <v>4661.76</v>
      </c>
    </row>
    <row r="3263" spans="1:4" hidden="1">
      <c r="A3263">
        <v>2009</v>
      </c>
      <c r="B3263">
        <v>11</v>
      </c>
      <c r="C3263">
        <v>10</v>
      </c>
      <c r="D3263">
        <v>4661.71</v>
      </c>
    </row>
    <row r="3264" spans="1:4" hidden="1">
      <c r="A3264">
        <v>2009</v>
      </c>
      <c r="B3264">
        <v>11</v>
      </c>
      <c r="C3264">
        <v>11</v>
      </c>
      <c r="D3264">
        <v>4661.58</v>
      </c>
    </row>
    <row r="3265" spans="1:4" hidden="1">
      <c r="A3265">
        <v>2009</v>
      </c>
      <c r="B3265">
        <v>11</v>
      </c>
      <c r="C3265">
        <v>12</v>
      </c>
      <c r="D3265">
        <v>4661.76</v>
      </c>
    </row>
    <row r="3266" spans="1:4" hidden="1">
      <c r="A3266">
        <v>2009</v>
      </c>
      <c r="B3266">
        <v>11</v>
      </c>
      <c r="C3266">
        <v>13</v>
      </c>
      <c r="D3266">
        <v>4661.7700000000004</v>
      </c>
    </row>
    <row r="3267" spans="1:4" hidden="1">
      <c r="A3267">
        <v>2009</v>
      </c>
      <c r="B3267">
        <v>11</v>
      </c>
      <c r="C3267">
        <v>14</v>
      </c>
      <c r="D3267">
        <v>4661.83</v>
      </c>
    </row>
    <row r="3268" spans="1:4" hidden="1">
      <c r="A3268">
        <v>2009</v>
      </c>
      <c r="B3268">
        <v>11</v>
      </c>
      <c r="C3268">
        <v>15</v>
      </c>
      <c r="D3268">
        <v>4661.83</v>
      </c>
    </row>
    <row r="3269" spans="1:4" hidden="1">
      <c r="A3269">
        <v>2009</v>
      </c>
      <c r="B3269">
        <v>11</v>
      </c>
      <c r="C3269">
        <v>16</v>
      </c>
      <c r="D3269">
        <v>4661.8500000000004</v>
      </c>
    </row>
    <row r="3270" spans="1:4" hidden="1">
      <c r="A3270">
        <v>2009</v>
      </c>
      <c r="B3270">
        <v>11</v>
      </c>
      <c r="C3270">
        <v>17</v>
      </c>
      <c r="D3270">
        <v>4661.8500000000004</v>
      </c>
    </row>
    <row r="3271" spans="1:4" hidden="1">
      <c r="A3271">
        <v>2009</v>
      </c>
      <c r="B3271">
        <v>11</v>
      </c>
      <c r="C3271">
        <v>18</v>
      </c>
      <c r="D3271">
        <v>4661.8500000000004</v>
      </c>
    </row>
    <row r="3272" spans="1:4" hidden="1">
      <c r="A3272">
        <v>2009</v>
      </c>
      <c r="B3272">
        <v>11</v>
      </c>
      <c r="C3272">
        <v>19</v>
      </c>
      <c r="D3272">
        <v>4662</v>
      </c>
    </row>
    <row r="3273" spans="1:4" hidden="1">
      <c r="A3273">
        <v>2009</v>
      </c>
      <c r="B3273">
        <v>11</v>
      </c>
      <c r="C3273">
        <v>20</v>
      </c>
      <c r="D3273">
        <v>4661.8500000000004</v>
      </c>
    </row>
    <row r="3274" spans="1:4" hidden="1">
      <c r="A3274">
        <v>2009</v>
      </c>
      <c r="B3274">
        <v>11</v>
      </c>
      <c r="C3274">
        <v>21</v>
      </c>
      <c r="D3274">
        <v>4662.0200000000004</v>
      </c>
    </row>
    <row r="3275" spans="1:4" hidden="1">
      <c r="A3275">
        <v>2009</v>
      </c>
      <c r="B3275">
        <v>11</v>
      </c>
      <c r="C3275">
        <v>22</v>
      </c>
      <c r="D3275">
        <v>4662.0200000000004</v>
      </c>
    </row>
    <row r="3276" spans="1:4" hidden="1">
      <c r="A3276">
        <v>2009</v>
      </c>
      <c r="B3276">
        <v>11</v>
      </c>
      <c r="C3276">
        <v>23</v>
      </c>
      <c r="D3276">
        <v>4662.08</v>
      </c>
    </row>
    <row r="3277" spans="1:4" hidden="1">
      <c r="A3277">
        <v>2009</v>
      </c>
      <c r="B3277">
        <v>11</v>
      </c>
      <c r="C3277">
        <v>24</v>
      </c>
      <c r="D3277">
        <v>4662.1000000000004</v>
      </c>
    </row>
    <row r="3278" spans="1:4" hidden="1">
      <c r="A3278">
        <v>2009</v>
      </c>
      <c r="B3278">
        <v>11</v>
      </c>
      <c r="C3278">
        <v>25</v>
      </c>
      <c r="D3278">
        <v>4662.1000000000004</v>
      </c>
    </row>
    <row r="3279" spans="1:4" hidden="1">
      <c r="A3279">
        <v>2009</v>
      </c>
      <c r="B3279">
        <v>11</v>
      </c>
      <c r="C3279">
        <v>26</v>
      </c>
      <c r="D3279">
        <v>4662.1000000000004</v>
      </c>
    </row>
    <row r="3280" spans="1:4" hidden="1">
      <c r="A3280">
        <v>2009</v>
      </c>
      <c r="B3280">
        <v>11</v>
      </c>
      <c r="C3280">
        <v>27</v>
      </c>
      <c r="D3280">
        <v>4662.1000000000004</v>
      </c>
    </row>
    <row r="3281" spans="1:4" hidden="1">
      <c r="A3281">
        <v>2009</v>
      </c>
      <c r="B3281">
        <v>11</v>
      </c>
      <c r="C3281">
        <v>28</v>
      </c>
      <c r="D3281">
        <v>4662.25</v>
      </c>
    </row>
    <row r="3282" spans="1:4" hidden="1">
      <c r="A3282">
        <v>2009</v>
      </c>
      <c r="B3282">
        <v>11</v>
      </c>
      <c r="C3282">
        <v>29</v>
      </c>
      <c r="D3282">
        <v>4662.2700000000004</v>
      </c>
    </row>
    <row r="3283" spans="1:4" hidden="1">
      <c r="A3283">
        <v>2009</v>
      </c>
      <c r="B3283">
        <v>11</v>
      </c>
      <c r="C3283">
        <v>30</v>
      </c>
      <c r="D3283">
        <v>4662.2700000000004</v>
      </c>
    </row>
    <row r="3284" spans="1:4" hidden="1">
      <c r="A3284">
        <v>2009</v>
      </c>
      <c r="B3284">
        <v>12</v>
      </c>
      <c r="C3284">
        <v>1</v>
      </c>
      <c r="D3284">
        <v>4662.1000000000004</v>
      </c>
    </row>
    <row r="3285" spans="1:4" hidden="1">
      <c r="A3285">
        <v>2009</v>
      </c>
      <c r="B3285">
        <v>12</v>
      </c>
      <c r="C3285">
        <v>2</v>
      </c>
      <c r="D3285">
        <v>4662.1000000000004</v>
      </c>
    </row>
    <row r="3286" spans="1:4" hidden="1">
      <c r="A3286">
        <v>2009</v>
      </c>
      <c r="B3286">
        <v>12</v>
      </c>
      <c r="C3286">
        <v>3</v>
      </c>
      <c r="D3286">
        <v>4662.12</v>
      </c>
    </row>
    <row r="3287" spans="1:4" hidden="1">
      <c r="A3287">
        <v>2009</v>
      </c>
      <c r="B3287">
        <v>12</v>
      </c>
      <c r="C3287">
        <v>4</v>
      </c>
      <c r="D3287">
        <v>4662.1000000000004</v>
      </c>
    </row>
    <row r="3288" spans="1:4" hidden="1">
      <c r="A3288">
        <v>2009</v>
      </c>
      <c r="B3288">
        <v>12</v>
      </c>
      <c r="C3288">
        <v>5</v>
      </c>
      <c r="D3288">
        <v>4662.1000000000004</v>
      </c>
    </row>
    <row r="3289" spans="1:4" hidden="1">
      <c r="A3289">
        <v>2009</v>
      </c>
      <c r="B3289">
        <v>12</v>
      </c>
      <c r="C3289">
        <v>6</v>
      </c>
      <c r="D3289">
        <v>4662.25</v>
      </c>
    </row>
    <row r="3290" spans="1:4" hidden="1">
      <c r="A3290">
        <v>2009</v>
      </c>
      <c r="B3290">
        <v>12</v>
      </c>
      <c r="C3290">
        <v>7</v>
      </c>
      <c r="D3290">
        <v>4662.25</v>
      </c>
    </row>
    <row r="3291" spans="1:4" hidden="1">
      <c r="A3291">
        <v>2009</v>
      </c>
      <c r="B3291">
        <v>12</v>
      </c>
      <c r="C3291">
        <v>8</v>
      </c>
      <c r="D3291">
        <v>4662.33</v>
      </c>
    </row>
    <row r="3292" spans="1:4" hidden="1">
      <c r="A3292">
        <v>2009</v>
      </c>
      <c r="B3292">
        <v>12</v>
      </c>
      <c r="C3292">
        <v>9</v>
      </c>
      <c r="D3292">
        <v>4662.33</v>
      </c>
    </row>
    <row r="3293" spans="1:4" hidden="1">
      <c r="A3293">
        <v>2009</v>
      </c>
      <c r="B3293">
        <v>12</v>
      </c>
      <c r="C3293">
        <v>10</v>
      </c>
      <c r="D3293">
        <v>4662.5</v>
      </c>
    </row>
    <row r="3294" spans="1:4" hidden="1">
      <c r="A3294">
        <v>2009</v>
      </c>
      <c r="B3294">
        <v>12</v>
      </c>
      <c r="C3294">
        <v>11</v>
      </c>
      <c r="D3294">
        <v>4662.3500000000004</v>
      </c>
    </row>
    <row r="3295" spans="1:4" hidden="1">
      <c r="A3295">
        <v>2009</v>
      </c>
      <c r="B3295">
        <v>12</v>
      </c>
      <c r="C3295">
        <v>12</v>
      </c>
      <c r="D3295">
        <v>4662.2700000000004</v>
      </c>
    </row>
    <row r="3296" spans="1:4" hidden="1">
      <c r="A3296">
        <v>2009</v>
      </c>
      <c r="B3296">
        <v>12</v>
      </c>
      <c r="C3296">
        <v>13</v>
      </c>
      <c r="D3296">
        <v>4662.2700000000004</v>
      </c>
    </row>
    <row r="3297" spans="1:4" hidden="1">
      <c r="A3297">
        <v>2009</v>
      </c>
      <c r="B3297">
        <v>12</v>
      </c>
      <c r="C3297">
        <v>14</v>
      </c>
      <c r="D3297">
        <v>4662.2700000000004</v>
      </c>
    </row>
    <row r="3298" spans="1:4" hidden="1">
      <c r="A3298">
        <v>2009</v>
      </c>
      <c r="B3298">
        <v>12</v>
      </c>
      <c r="C3298">
        <v>15</v>
      </c>
      <c r="D3298">
        <v>4662.26</v>
      </c>
    </row>
    <row r="3299" spans="1:4" hidden="1">
      <c r="A3299">
        <v>2009</v>
      </c>
      <c r="B3299">
        <v>12</v>
      </c>
      <c r="C3299">
        <v>16</v>
      </c>
      <c r="D3299">
        <v>4662.1400000000003</v>
      </c>
    </row>
    <row r="3300" spans="1:4" hidden="1">
      <c r="A3300">
        <v>2009</v>
      </c>
      <c r="B3300">
        <v>12</v>
      </c>
      <c r="C3300">
        <v>17</v>
      </c>
      <c r="D3300">
        <v>4662.25</v>
      </c>
    </row>
    <row r="3301" spans="1:4" hidden="1">
      <c r="A3301">
        <v>2009</v>
      </c>
      <c r="B3301">
        <v>12</v>
      </c>
      <c r="C3301">
        <v>18</v>
      </c>
      <c r="D3301">
        <v>4662.2700000000004</v>
      </c>
    </row>
    <row r="3302" spans="1:4" hidden="1">
      <c r="A3302">
        <v>2009</v>
      </c>
      <c r="B3302">
        <v>12</v>
      </c>
      <c r="C3302">
        <v>19</v>
      </c>
      <c r="D3302">
        <v>4662.2700000000004</v>
      </c>
    </row>
    <row r="3303" spans="1:4" hidden="1">
      <c r="A3303">
        <v>2009</v>
      </c>
      <c r="B3303">
        <v>12</v>
      </c>
      <c r="C3303">
        <v>20</v>
      </c>
      <c r="D3303">
        <v>4662.2700000000004</v>
      </c>
    </row>
    <row r="3304" spans="1:4" hidden="1">
      <c r="A3304">
        <v>2009</v>
      </c>
      <c r="B3304">
        <v>12</v>
      </c>
      <c r="C3304">
        <v>21</v>
      </c>
      <c r="D3304">
        <v>4662.28</v>
      </c>
    </row>
    <row r="3305" spans="1:4" hidden="1">
      <c r="A3305">
        <v>2009</v>
      </c>
      <c r="B3305">
        <v>12</v>
      </c>
      <c r="C3305">
        <v>22</v>
      </c>
      <c r="D3305">
        <v>4662.2700000000004</v>
      </c>
    </row>
    <row r="3306" spans="1:4" hidden="1">
      <c r="A3306">
        <v>2009</v>
      </c>
      <c r="B3306">
        <v>12</v>
      </c>
      <c r="C3306">
        <v>23</v>
      </c>
      <c r="D3306">
        <v>4662.2700000000004</v>
      </c>
    </row>
    <row r="3307" spans="1:4" hidden="1">
      <c r="A3307">
        <v>2009</v>
      </c>
      <c r="B3307">
        <v>12</v>
      </c>
      <c r="C3307">
        <v>24</v>
      </c>
      <c r="D3307">
        <v>4662.33</v>
      </c>
    </row>
    <row r="3308" spans="1:4" hidden="1">
      <c r="A3308">
        <v>2009</v>
      </c>
      <c r="B3308">
        <v>12</v>
      </c>
      <c r="C3308">
        <v>25</v>
      </c>
      <c r="D3308">
        <v>4662.3500000000004</v>
      </c>
    </row>
    <row r="3309" spans="1:4" hidden="1">
      <c r="A3309">
        <v>2009</v>
      </c>
      <c r="B3309">
        <v>12</v>
      </c>
      <c r="C3309">
        <v>26</v>
      </c>
      <c r="D3309">
        <v>4662.5</v>
      </c>
    </row>
    <row r="3310" spans="1:4" hidden="1">
      <c r="A3310">
        <v>2009</v>
      </c>
      <c r="B3310">
        <v>12</v>
      </c>
      <c r="C3310">
        <v>27</v>
      </c>
      <c r="D3310">
        <v>4662.5200000000004</v>
      </c>
    </row>
    <row r="3311" spans="1:4" hidden="1">
      <c r="A3311">
        <v>2009</v>
      </c>
      <c r="B3311">
        <v>12</v>
      </c>
      <c r="C3311">
        <v>28</v>
      </c>
      <c r="D3311">
        <v>4662.5200000000004</v>
      </c>
    </row>
    <row r="3312" spans="1:4" hidden="1">
      <c r="A3312">
        <v>2009</v>
      </c>
      <c r="B3312">
        <v>12</v>
      </c>
      <c r="C3312">
        <v>29</v>
      </c>
      <c r="D3312">
        <v>4662.5</v>
      </c>
    </row>
    <row r="3313" spans="1:4" hidden="1">
      <c r="A3313">
        <v>2009</v>
      </c>
      <c r="B3313">
        <v>12</v>
      </c>
      <c r="C3313">
        <v>30</v>
      </c>
      <c r="D3313">
        <v>4662.3500000000004</v>
      </c>
    </row>
    <row r="3314" spans="1:4" hidden="1">
      <c r="A3314">
        <v>2009</v>
      </c>
      <c r="B3314">
        <v>12</v>
      </c>
      <c r="C3314">
        <v>31</v>
      </c>
      <c r="D3314">
        <v>4662.33</v>
      </c>
    </row>
    <row r="3315" spans="1:4" hidden="1">
      <c r="A3315">
        <v>2010</v>
      </c>
      <c r="B3315">
        <v>1</v>
      </c>
      <c r="C3315">
        <v>1</v>
      </c>
      <c r="D3315">
        <v>4662.33</v>
      </c>
    </row>
    <row r="3316" spans="1:4" hidden="1">
      <c r="A3316">
        <v>2010</v>
      </c>
      <c r="B3316">
        <v>1</v>
      </c>
      <c r="C3316">
        <v>2</v>
      </c>
      <c r="D3316">
        <v>4662.33</v>
      </c>
    </row>
    <row r="3317" spans="1:4" hidden="1">
      <c r="A3317">
        <v>2010</v>
      </c>
      <c r="B3317">
        <v>1</v>
      </c>
      <c r="C3317">
        <v>3</v>
      </c>
      <c r="D3317">
        <v>4662.3500000000004</v>
      </c>
    </row>
    <row r="3318" spans="1:4" hidden="1">
      <c r="A3318">
        <v>2010</v>
      </c>
      <c r="B3318">
        <v>1</v>
      </c>
      <c r="C3318">
        <v>4</v>
      </c>
      <c r="D3318">
        <v>4662.5</v>
      </c>
    </row>
    <row r="3319" spans="1:4" hidden="1">
      <c r="A3319">
        <v>2010</v>
      </c>
      <c r="B3319">
        <v>1</v>
      </c>
      <c r="C3319">
        <v>5</v>
      </c>
      <c r="D3319">
        <v>4662.33</v>
      </c>
    </row>
    <row r="3320" spans="1:4" hidden="1">
      <c r="A3320">
        <v>2010</v>
      </c>
      <c r="B3320">
        <v>1</v>
      </c>
      <c r="C3320">
        <v>6</v>
      </c>
      <c r="D3320">
        <v>4662.33</v>
      </c>
    </row>
    <row r="3321" spans="1:4" hidden="1">
      <c r="A3321">
        <v>2010</v>
      </c>
      <c r="B3321">
        <v>1</v>
      </c>
      <c r="C3321">
        <v>7</v>
      </c>
      <c r="D3321">
        <v>4662.58</v>
      </c>
    </row>
    <row r="3322" spans="1:4" hidden="1">
      <c r="A3322">
        <v>2010</v>
      </c>
      <c r="B3322">
        <v>1</v>
      </c>
      <c r="C3322">
        <v>8</v>
      </c>
      <c r="D3322">
        <v>4662.58</v>
      </c>
    </row>
    <row r="3323" spans="1:4" hidden="1">
      <c r="A3323">
        <v>2010</v>
      </c>
      <c r="B3323">
        <v>1</v>
      </c>
      <c r="C3323">
        <v>9</v>
      </c>
      <c r="D3323">
        <v>4662.5200000000004</v>
      </c>
    </row>
    <row r="3324" spans="1:4" hidden="1">
      <c r="A3324">
        <v>2010</v>
      </c>
      <c r="B3324">
        <v>1</v>
      </c>
      <c r="C3324">
        <v>10</v>
      </c>
      <c r="D3324">
        <v>4662.5200000000004</v>
      </c>
    </row>
    <row r="3325" spans="1:4" hidden="1">
      <c r="A3325">
        <v>2010</v>
      </c>
      <c r="B3325">
        <v>1</v>
      </c>
      <c r="C3325">
        <v>11</v>
      </c>
      <c r="D3325">
        <v>4662.58</v>
      </c>
    </row>
    <row r="3326" spans="1:4" hidden="1">
      <c r="A3326">
        <v>2010</v>
      </c>
      <c r="B3326">
        <v>1</v>
      </c>
      <c r="C3326">
        <v>12</v>
      </c>
      <c r="D3326">
        <v>4662.5200000000004</v>
      </c>
    </row>
    <row r="3327" spans="1:4" hidden="1">
      <c r="A3327">
        <v>2010</v>
      </c>
      <c r="B3327">
        <v>1</v>
      </c>
      <c r="C3327">
        <v>13</v>
      </c>
      <c r="D3327">
        <v>4662.51</v>
      </c>
    </row>
    <row r="3328" spans="1:4" hidden="1">
      <c r="A3328">
        <v>2010</v>
      </c>
      <c r="B3328">
        <v>1</v>
      </c>
      <c r="C3328">
        <v>14</v>
      </c>
      <c r="D3328">
        <v>4662.5200000000004</v>
      </c>
    </row>
    <row r="3329" spans="1:4" hidden="1">
      <c r="A3329">
        <v>2010</v>
      </c>
      <c r="B3329">
        <v>1</v>
      </c>
      <c r="C3329">
        <v>15</v>
      </c>
      <c r="D3329">
        <v>4662.5200000000004</v>
      </c>
    </row>
    <row r="3330" spans="1:4" hidden="1">
      <c r="A3330">
        <v>2010</v>
      </c>
      <c r="B3330">
        <v>1</v>
      </c>
      <c r="C3330">
        <v>16</v>
      </c>
      <c r="D3330">
        <v>4662.58</v>
      </c>
    </row>
    <row r="3331" spans="1:4" hidden="1">
      <c r="A3331">
        <v>2010</v>
      </c>
      <c r="B3331">
        <v>1</v>
      </c>
      <c r="C3331">
        <v>17</v>
      </c>
      <c r="D3331">
        <v>4662.57</v>
      </c>
    </row>
    <row r="3332" spans="1:4" hidden="1">
      <c r="A3332">
        <v>2010</v>
      </c>
      <c r="B3332">
        <v>1</v>
      </c>
      <c r="C3332">
        <v>18</v>
      </c>
      <c r="D3332">
        <v>4662.5</v>
      </c>
    </row>
    <row r="3333" spans="1:4" hidden="1">
      <c r="A3333">
        <v>2010</v>
      </c>
      <c r="B3333">
        <v>1</v>
      </c>
      <c r="C3333">
        <v>19</v>
      </c>
      <c r="D3333">
        <v>4662.5</v>
      </c>
    </row>
    <row r="3334" spans="1:4" hidden="1">
      <c r="A3334">
        <v>2010</v>
      </c>
      <c r="B3334">
        <v>1</v>
      </c>
      <c r="C3334">
        <v>20</v>
      </c>
      <c r="D3334">
        <v>4662.46</v>
      </c>
    </row>
    <row r="3335" spans="1:4" hidden="1">
      <c r="A3335">
        <v>2010</v>
      </c>
      <c r="B3335">
        <v>1</v>
      </c>
      <c r="C3335">
        <v>21</v>
      </c>
      <c r="D3335">
        <v>4662.3500000000004</v>
      </c>
    </row>
    <row r="3336" spans="1:4" hidden="1">
      <c r="A3336">
        <v>2010</v>
      </c>
      <c r="B3336">
        <v>1</v>
      </c>
      <c r="C3336">
        <v>22</v>
      </c>
      <c r="D3336">
        <v>4662.3500000000004</v>
      </c>
    </row>
    <row r="3337" spans="1:4" hidden="1">
      <c r="A3337">
        <v>2010</v>
      </c>
      <c r="B3337">
        <v>1</v>
      </c>
      <c r="C3337">
        <v>23</v>
      </c>
      <c r="D3337">
        <v>4662.3500000000004</v>
      </c>
    </row>
    <row r="3338" spans="1:4" hidden="1">
      <c r="A3338">
        <v>2010</v>
      </c>
      <c r="B3338">
        <v>1</v>
      </c>
      <c r="C3338">
        <v>24</v>
      </c>
      <c r="D3338">
        <v>4662.5</v>
      </c>
    </row>
    <row r="3339" spans="1:4" hidden="1">
      <c r="A3339">
        <v>2010</v>
      </c>
      <c r="B3339">
        <v>1</v>
      </c>
      <c r="C3339">
        <v>25</v>
      </c>
      <c r="D3339">
        <v>4662.51</v>
      </c>
    </row>
    <row r="3340" spans="1:4" hidden="1">
      <c r="A3340">
        <v>2010</v>
      </c>
      <c r="B3340">
        <v>1</v>
      </c>
      <c r="C3340">
        <v>26</v>
      </c>
      <c r="D3340">
        <v>4662.5</v>
      </c>
    </row>
    <row r="3341" spans="1:4" hidden="1">
      <c r="A3341">
        <v>2010</v>
      </c>
      <c r="B3341">
        <v>1</v>
      </c>
      <c r="C3341">
        <v>27</v>
      </c>
      <c r="D3341">
        <v>4662.5200000000004</v>
      </c>
    </row>
    <row r="3342" spans="1:4" hidden="1">
      <c r="A3342">
        <v>2010</v>
      </c>
      <c r="B3342">
        <v>1</v>
      </c>
      <c r="C3342">
        <v>28</v>
      </c>
      <c r="D3342">
        <v>4662.5200000000004</v>
      </c>
    </row>
    <row r="3343" spans="1:4" hidden="1">
      <c r="A3343">
        <v>2010</v>
      </c>
      <c r="B3343">
        <v>1</v>
      </c>
      <c r="C3343">
        <v>29</v>
      </c>
      <c r="D3343">
        <v>4662.58</v>
      </c>
    </row>
    <row r="3344" spans="1:4" hidden="1">
      <c r="A3344">
        <v>2010</v>
      </c>
      <c r="B3344">
        <v>1</v>
      </c>
      <c r="C3344">
        <v>30</v>
      </c>
      <c r="D3344">
        <v>4662.5200000000004</v>
      </c>
    </row>
    <row r="3345" spans="1:4" hidden="1">
      <c r="A3345">
        <v>2010</v>
      </c>
      <c r="B3345">
        <v>1</v>
      </c>
      <c r="C3345">
        <v>31</v>
      </c>
      <c r="D3345">
        <v>4662.49</v>
      </c>
    </row>
    <row r="3346" spans="1:4" hidden="1">
      <c r="A3346">
        <v>2010</v>
      </c>
      <c r="B3346">
        <v>2</v>
      </c>
      <c r="C3346">
        <v>1</v>
      </c>
      <c r="D3346">
        <v>4662.51</v>
      </c>
    </row>
    <row r="3347" spans="1:4" hidden="1">
      <c r="A3347">
        <v>2010</v>
      </c>
      <c r="B3347">
        <v>2</v>
      </c>
      <c r="C3347">
        <v>2</v>
      </c>
      <c r="D3347">
        <v>4662.5200000000004</v>
      </c>
    </row>
    <row r="3348" spans="1:4" hidden="1">
      <c r="A3348">
        <v>2010</v>
      </c>
      <c r="B3348">
        <v>2</v>
      </c>
      <c r="C3348">
        <v>3</v>
      </c>
      <c r="D3348">
        <v>4662.5200000000004</v>
      </c>
    </row>
    <row r="3349" spans="1:4" hidden="1">
      <c r="A3349">
        <v>2010</v>
      </c>
      <c r="B3349">
        <v>2</v>
      </c>
      <c r="C3349">
        <v>4</v>
      </c>
      <c r="D3349">
        <v>4662.5200000000004</v>
      </c>
    </row>
    <row r="3350" spans="1:4" hidden="1">
      <c r="A3350">
        <v>2010</v>
      </c>
      <c r="B3350">
        <v>2</v>
      </c>
      <c r="C3350">
        <v>5</v>
      </c>
      <c r="D3350">
        <v>4662.3500000000004</v>
      </c>
    </row>
    <row r="3351" spans="1:4" hidden="1">
      <c r="A3351">
        <v>2010</v>
      </c>
      <c r="B3351">
        <v>2</v>
      </c>
      <c r="C3351">
        <v>6</v>
      </c>
      <c r="D3351">
        <v>4662.3599999999997</v>
      </c>
    </row>
    <row r="3352" spans="1:4" hidden="1">
      <c r="A3352">
        <v>2010</v>
      </c>
      <c r="B3352">
        <v>2</v>
      </c>
      <c r="C3352">
        <v>7</v>
      </c>
      <c r="D3352">
        <v>4662.5200000000004</v>
      </c>
    </row>
    <row r="3353" spans="1:4" hidden="1">
      <c r="A3353">
        <v>2010</v>
      </c>
      <c r="B3353">
        <v>2</v>
      </c>
      <c r="C3353">
        <v>8</v>
      </c>
      <c r="D3353">
        <v>4662.58</v>
      </c>
    </row>
    <row r="3354" spans="1:4" hidden="1">
      <c r="A3354">
        <v>2010</v>
      </c>
      <c r="B3354">
        <v>2</v>
      </c>
      <c r="C3354">
        <v>9</v>
      </c>
      <c r="D3354">
        <v>4662.58</v>
      </c>
    </row>
    <row r="3355" spans="1:4" hidden="1">
      <c r="A3355">
        <v>2010</v>
      </c>
      <c r="B3355">
        <v>2</v>
      </c>
      <c r="C3355">
        <v>10</v>
      </c>
      <c r="D3355">
        <v>4662.5200000000004</v>
      </c>
    </row>
    <row r="3356" spans="1:4" hidden="1">
      <c r="A3356">
        <v>2010</v>
      </c>
      <c r="B3356">
        <v>2</v>
      </c>
      <c r="C3356">
        <v>11</v>
      </c>
      <c r="D3356">
        <v>4662.5</v>
      </c>
    </row>
    <row r="3357" spans="1:4" hidden="1">
      <c r="A3357">
        <v>2010</v>
      </c>
      <c r="B3357">
        <v>2</v>
      </c>
      <c r="C3357">
        <v>12</v>
      </c>
      <c r="D3357">
        <v>4662.3500000000004</v>
      </c>
    </row>
    <row r="3358" spans="1:4" hidden="1">
      <c r="A3358">
        <v>2010</v>
      </c>
      <c r="B3358">
        <v>2</v>
      </c>
      <c r="C3358">
        <v>13</v>
      </c>
      <c r="D3358">
        <v>4662.5</v>
      </c>
    </row>
    <row r="3359" spans="1:4" hidden="1">
      <c r="A3359">
        <v>2010</v>
      </c>
      <c r="B3359">
        <v>2</v>
      </c>
      <c r="C3359">
        <v>14</v>
      </c>
      <c r="D3359">
        <v>4662.5</v>
      </c>
    </row>
    <row r="3360" spans="1:4" hidden="1">
      <c r="A3360">
        <v>2010</v>
      </c>
      <c r="B3360">
        <v>2</v>
      </c>
      <c r="C3360">
        <v>15</v>
      </c>
      <c r="D3360">
        <v>4662.3500000000004</v>
      </c>
    </row>
    <row r="3361" spans="1:4" hidden="1">
      <c r="A3361">
        <v>2010</v>
      </c>
      <c r="B3361">
        <v>2</v>
      </c>
      <c r="C3361">
        <v>16</v>
      </c>
      <c r="D3361">
        <v>4662.3999999999996</v>
      </c>
    </row>
    <row r="3362" spans="1:4" hidden="1">
      <c r="A3362">
        <v>2010</v>
      </c>
      <c r="B3362">
        <v>2</v>
      </c>
      <c r="C3362">
        <v>17</v>
      </c>
      <c r="D3362">
        <v>4662.5200000000004</v>
      </c>
    </row>
    <row r="3363" spans="1:4" hidden="1">
      <c r="A3363">
        <v>2010</v>
      </c>
      <c r="B3363">
        <v>2</v>
      </c>
      <c r="C3363">
        <v>18</v>
      </c>
      <c r="D3363">
        <v>4662.76</v>
      </c>
    </row>
    <row r="3364" spans="1:4" hidden="1">
      <c r="A3364">
        <v>2010</v>
      </c>
      <c r="B3364">
        <v>2</v>
      </c>
      <c r="C3364">
        <v>19</v>
      </c>
      <c r="D3364">
        <v>4663.08</v>
      </c>
    </row>
    <row r="3365" spans="1:4" hidden="1">
      <c r="A3365">
        <v>2010</v>
      </c>
      <c r="B3365">
        <v>2</v>
      </c>
      <c r="C3365">
        <v>20</v>
      </c>
      <c r="D3365">
        <v>4663.34</v>
      </c>
    </row>
    <row r="3366" spans="1:4" hidden="1">
      <c r="A3366">
        <v>2010</v>
      </c>
      <c r="B3366">
        <v>2</v>
      </c>
      <c r="C3366">
        <v>21</v>
      </c>
      <c r="D3366">
        <v>4663.55</v>
      </c>
    </row>
    <row r="3367" spans="1:4" hidden="1">
      <c r="A3367">
        <v>2010</v>
      </c>
      <c r="B3367">
        <v>2</v>
      </c>
      <c r="C3367">
        <v>22</v>
      </c>
      <c r="D3367">
        <v>4663.79</v>
      </c>
    </row>
    <row r="3368" spans="1:4" hidden="1">
      <c r="A3368">
        <v>2010</v>
      </c>
      <c r="B3368">
        <v>2</v>
      </c>
      <c r="C3368">
        <v>23</v>
      </c>
      <c r="D3368">
        <v>4664.0200000000004</v>
      </c>
    </row>
    <row r="3369" spans="1:4" hidden="1">
      <c r="A3369">
        <v>2010</v>
      </c>
      <c r="B3369">
        <v>2</v>
      </c>
      <c r="C3369">
        <v>24</v>
      </c>
      <c r="D3369">
        <v>4664.1000000000004</v>
      </c>
    </row>
    <row r="3370" spans="1:4" hidden="1">
      <c r="A3370">
        <v>2010</v>
      </c>
      <c r="B3370">
        <v>2</v>
      </c>
      <c r="C3370">
        <v>25</v>
      </c>
      <c r="D3370">
        <v>4664.33</v>
      </c>
    </row>
    <row r="3371" spans="1:4" hidden="1">
      <c r="A3371">
        <v>2010</v>
      </c>
      <c r="B3371">
        <v>2</v>
      </c>
      <c r="C3371">
        <v>26</v>
      </c>
      <c r="D3371">
        <v>4664.5200000000004</v>
      </c>
    </row>
    <row r="3372" spans="1:4" hidden="1">
      <c r="A3372">
        <v>2010</v>
      </c>
      <c r="B3372">
        <v>2</v>
      </c>
      <c r="C3372">
        <v>27</v>
      </c>
      <c r="D3372">
        <v>4664.75</v>
      </c>
    </row>
    <row r="3373" spans="1:4" hidden="1">
      <c r="A3373">
        <v>2010</v>
      </c>
      <c r="B3373">
        <v>2</v>
      </c>
      <c r="C3373">
        <v>28</v>
      </c>
      <c r="D3373">
        <v>4664.8500000000004</v>
      </c>
    </row>
    <row r="3374" spans="1:4" hidden="1">
      <c r="A3374">
        <v>2010</v>
      </c>
      <c r="B3374">
        <v>3</v>
      </c>
      <c r="C3374">
        <v>1</v>
      </c>
      <c r="D3374">
        <v>4665.08</v>
      </c>
    </row>
    <row r="3375" spans="1:4" hidden="1">
      <c r="A3375">
        <v>2010</v>
      </c>
      <c r="B3375">
        <v>3</v>
      </c>
      <c r="C3375">
        <v>2</v>
      </c>
      <c r="D3375">
        <v>4665.2700000000004</v>
      </c>
    </row>
    <row r="3376" spans="1:4" hidden="1">
      <c r="A3376">
        <v>2010</v>
      </c>
      <c r="B3376">
        <v>3</v>
      </c>
      <c r="C3376">
        <v>3</v>
      </c>
      <c r="D3376">
        <v>4665.3500000000004</v>
      </c>
    </row>
    <row r="3377" spans="1:4" hidden="1">
      <c r="A3377">
        <v>2010</v>
      </c>
      <c r="B3377">
        <v>3</v>
      </c>
      <c r="C3377">
        <v>4</v>
      </c>
      <c r="D3377">
        <v>4665.6000000000004</v>
      </c>
    </row>
    <row r="3378" spans="1:4" hidden="1">
      <c r="A3378">
        <v>2010</v>
      </c>
      <c r="B3378">
        <v>3</v>
      </c>
      <c r="C3378">
        <v>5</v>
      </c>
      <c r="D3378">
        <v>4665.8500000000004</v>
      </c>
    </row>
    <row r="3379" spans="1:4" hidden="1">
      <c r="A3379">
        <v>2010</v>
      </c>
      <c r="B3379">
        <v>3</v>
      </c>
      <c r="C3379">
        <v>6</v>
      </c>
      <c r="D3379">
        <v>4666.08</v>
      </c>
    </row>
    <row r="3380" spans="1:4" hidden="1">
      <c r="A3380">
        <v>2010</v>
      </c>
      <c r="B3380">
        <v>3</v>
      </c>
      <c r="C3380">
        <v>7</v>
      </c>
      <c r="D3380">
        <v>4666.2700000000004</v>
      </c>
    </row>
    <row r="3381" spans="1:4" hidden="1">
      <c r="A3381">
        <v>2010</v>
      </c>
      <c r="B3381">
        <v>3</v>
      </c>
      <c r="C3381">
        <v>8</v>
      </c>
      <c r="D3381">
        <v>4666.51</v>
      </c>
    </row>
    <row r="3382" spans="1:4" hidden="1">
      <c r="A3382">
        <v>2010</v>
      </c>
      <c r="B3382">
        <v>3</v>
      </c>
      <c r="C3382">
        <v>9</v>
      </c>
      <c r="D3382">
        <v>4666.7700000000004</v>
      </c>
    </row>
    <row r="3383" spans="1:4" hidden="1">
      <c r="A3383">
        <v>2010</v>
      </c>
      <c r="B3383">
        <v>3</v>
      </c>
      <c r="C3383">
        <v>10</v>
      </c>
      <c r="D3383">
        <v>4667.0200000000004</v>
      </c>
    </row>
    <row r="3384" spans="1:4" hidden="1">
      <c r="A3384">
        <v>2010</v>
      </c>
      <c r="B3384">
        <v>3</v>
      </c>
      <c r="C3384">
        <v>11</v>
      </c>
      <c r="D3384">
        <v>4667.25</v>
      </c>
    </row>
    <row r="3385" spans="1:4" hidden="1">
      <c r="A3385">
        <v>2010</v>
      </c>
      <c r="B3385">
        <v>3</v>
      </c>
      <c r="C3385">
        <v>12</v>
      </c>
      <c r="D3385">
        <v>4667.3500000000004</v>
      </c>
    </row>
    <row r="3386" spans="1:4" hidden="1">
      <c r="A3386">
        <v>2010</v>
      </c>
      <c r="B3386">
        <v>3</v>
      </c>
      <c r="C3386">
        <v>13</v>
      </c>
      <c r="D3386">
        <v>4667.58</v>
      </c>
    </row>
    <row r="3387" spans="1:4" hidden="1">
      <c r="A3387">
        <v>2010</v>
      </c>
      <c r="B3387">
        <v>3</v>
      </c>
      <c r="C3387">
        <v>14</v>
      </c>
      <c r="D3387">
        <v>4667.7700000000004</v>
      </c>
    </row>
    <row r="3388" spans="1:4" hidden="1">
      <c r="A3388">
        <v>2010</v>
      </c>
      <c r="B3388">
        <v>3</v>
      </c>
      <c r="C3388">
        <v>15</v>
      </c>
      <c r="D3388">
        <v>4668</v>
      </c>
    </row>
    <row r="3389" spans="1:4" hidden="1">
      <c r="A3389">
        <v>2010</v>
      </c>
      <c r="B3389">
        <v>3</v>
      </c>
      <c r="C3389">
        <v>16</v>
      </c>
      <c r="D3389">
        <v>4668.25</v>
      </c>
    </row>
    <row r="3390" spans="1:4" hidden="1">
      <c r="A3390">
        <v>2010</v>
      </c>
      <c r="B3390">
        <v>3</v>
      </c>
      <c r="C3390">
        <v>17</v>
      </c>
      <c r="D3390">
        <v>4668.3500000000004</v>
      </c>
    </row>
    <row r="3391" spans="1:4" hidden="1">
      <c r="A3391">
        <v>2010</v>
      </c>
      <c r="B3391">
        <v>3</v>
      </c>
      <c r="C3391">
        <v>18</v>
      </c>
      <c r="D3391">
        <v>4668.74</v>
      </c>
    </row>
    <row r="3392" spans="1:4" hidden="1">
      <c r="A3392">
        <v>2010</v>
      </c>
      <c r="B3392">
        <v>3</v>
      </c>
      <c r="C3392">
        <v>19</v>
      </c>
      <c r="D3392">
        <v>4668.8900000000003</v>
      </c>
    </row>
    <row r="3393" spans="1:4" hidden="1">
      <c r="A3393">
        <v>2010</v>
      </c>
      <c r="B3393">
        <v>3</v>
      </c>
      <c r="C3393">
        <v>20</v>
      </c>
      <c r="D3393">
        <v>4669.1000000000004</v>
      </c>
    </row>
    <row r="3394" spans="1:4" hidden="1">
      <c r="A3394">
        <v>2010</v>
      </c>
      <c r="B3394">
        <v>3</v>
      </c>
      <c r="C3394">
        <v>21</v>
      </c>
      <c r="D3394">
        <v>4669.2700000000004</v>
      </c>
    </row>
    <row r="3395" spans="1:4" hidden="1">
      <c r="A3395">
        <v>2010</v>
      </c>
      <c r="B3395">
        <v>3</v>
      </c>
      <c r="C3395">
        <v>22</v>
      </c>
      <c r="D3395">
        <v>4669.58</v>
      </c>
    </row>
    <row r="3396" spans="1:4" hidden="1">
      <c r="A3396">
        <v>2010</v>
      </c>
      <c r="B3396">
        <v>3</v>
      </c>
      <c r="C3396">
        <v>23</v>
      </c>
      <c r="D3396">
        <v>4669.83</v>
      </c>
    </row>
    <row r="3397" spans="1:4" hidden="1">
      <c r="A3397">
        <v>2010</v>
      </c>
      <c r="B3397">
        <v>3</v>
      </c>
      <c r="C3397">
        <v>24</v>
      </c>
      <c r="D3397">
        <v>4670.01</v>
      </c>
    </row>
    <row r="3398" spans="1:4" hidden="1">
      <c r="A3398">
        <v>2010</v>
      </c>
      <c r="B3398">
        <v>3</v>
      </c>
      <c r="C3398">
        <v>25</v>
      </c>
      <c r="D3398">
        <v>4670.25</v>
      </c>
    </row>
    <row r="3399" spans="1:4" hidden="1">
      <c r="A3399">
        <v>2010</v>
      </c>
      <c r="B3399">
        <v>3</v>
      </c>
      <c r="C3399">
        <v>26</v>
      </c>
      <c r="D3399">
        <v>4670.5</v>
      </c>
    </row>
    <row r="3400" spans="1:4" hidden="1">
      <c r="A3400">
        <v>2010</v>
      </c>
      <c r="B3400">
        <v>3</v>
      </c>
      <c r="C3400">
        <v>27</v>
      </c>
      <c r="D3400">
        <v>4670.6000000000004</v>
      </c>
    </row>
    <row r="3401" spans="1:4" hidden="1">
      <c r="A3401">
        <v>2010</v>
      </c>
      <c r="B3401">
        <v>3</v>
      </c>
      <c r="C3401">
        <v>28</v>
      </c>
      <c r="D3401">
        <v>4670.83</v>
      </c>
    </row>
    <row r="3402" spans="1:4" hidden="1">
      <c r="A3402">
        <v>2010</v>
      </c>
      <c r="B3402">
        <v>3</v>
      </c>
      <c r="C3402">
        <v>29</v>
      </c>
      <c r="D3402">
        <v>4671</v>
      </c>
    </row>
    <row r="3403" spans="1:4" hidden="1">
      <c r="A3403">
        <v>2010</v>
      </c>
      <c r="B3403">
        <v>3</v>
      </c>
      <c r="C3403">
        <v>30</v>
      </c>
      <c r="D3403">
        <v>4671.2700000000004</v>
      </c>
    </row>
    <row r="3404" spans="1:4" hidden="1">
      <c r="A3404">
        <v>2010</v>
      </c>
      <c r="B3404">
        <v>3</v>
      </c>
      <c r="C3404">
        <v>31</v>
      </c>
      <c r="D3404">
        <v>4671.6000000000004</v>
      </c>
    </row>
    <row r="3405" spans="1:4" hidden="1">
      <c r="A3405">
        <v>2010</v>
      </c>
      <c r="B3405">
        <v>4</v>
      </c>
      <c r="C3405">
        <v>1</v>
      </c>
      <c r="D3405">
        <v>4672</v>
      </c>
    </row>
    <row r="3406" spans="1:4" hidden="1">
      <c r="A3406">
        <v>2010</v>
      </c>
      <c r="B3406">
        <v>4</v>
      </c>
      <c r="C3406">
        <v>2</v>
      </c>
      <c r="D3406">
        <v>4672.25</v>
      </c>
    </row>
    <row r="3407" spans="1:4" hidden="1">
      <c r="A3407">
        <v>2010</v>
      </c>
      <c r="B3407">
        <v>4</v>
      </c>
      <c r="C3407">
        <v>3</v>
      </c>
      <c r="D3407">
        <v>4672.5</v>
      </c>
    </row>
    <row r="3408" spans="1:4" hidden="1">
      <c r="A3408">
        <v>2010</v>
      </c>
      <c r="B3408">
        <v>4</v>
      </c>
      <c r="C3408">
        <v>4</v>
      </c>
      <c r="D3408">
        <v>4672.6000000000004</v>
      </c>
    </row>
    <row r="3409" spans="1:4" hidden="1">
      <c r="A3409">
        <v>2010</v>
      </c>
      <c r="B3409">
        <v>4</v>
      </c>
      <c r="C3409">
        <v>5</v>
      </c>
      <c r="D3409">
        <v>4673.01</v>
      </c>
    </row>
    <row r="3410" spans="1:4" hidden="1">
      <c r="A3410">
        <v>2010</v>
      </c>
      <c r="B3410">
        <v>4</v>
      </c>
      <c r="C3410">
        <v>6</v>
      </c>
      <c r="D3410">
        <v>4671.7700000000004</v>
      </c>
    </row>
    <row r="3411" spans="1:4" hidden="1">
      <c r="A3411">
        <v>2010</v>
      </c>
      <c r="B3411">
        <v>4</v>
      </c>
      <c r="C3411">
        <v>7</v>
      </c>
      <c r="D3411">
        <v>4672.0200000000004</v>
      </c>
    </row>
    <row r="3412" spans="1:4" hidden="1">
      <c r="A3412">
        <v>2010</v>
      </c>
      <c r="B3412">
        <v>4</v>
      </c>
      <c r="C3412">
        <v>8</v>
      </c>
      <c r="D3412">
        <v>4672.25</v>
      </c>
    </row>
    <row r="3413" spans="1:4" hidden="1">
      <c r="A3413">
        <v>2010</v>
      </c>
      <c r="B3413">
        <v>4</v>
      </c>
      <c r="C3413">
        <v>9</v>
      </c>
      <c r="D3413">
        <v>4672.5</v>
      </c>
    </row>
    <row r="3414" spans="1:4" hidden="1">
      <c r="A3414">
        <v>2010</v>
      </c>
      <c r="B3414">
        <v>4</v>
      </c>
      <c r="C3414">
        <v>10</v>
      </c>
      <c r="D3414">
        <v>4672.51</v>
      </c>
    </row>
    <row r="3415" spans="1:4" hidden="1">
      <c r="A3415">
        <v>2010</v>
      </c>
      <c r="B3415">
        <v>4</v>
      </c>
      <c r="C3415">
        <v>11</v>
      </c>
      <c r="D3415">
        <v>4672.49</v>
      </c>
    </row>
    <row r="3416" spans="1:4" hidden="1">
      <c r="A3416">
        <v>2010</v>
      </c>
      <c r="B3416">
        <v>4</v>
      </c>
      <c r="C3416">
        <v>12</v>
      </c>
      <c r="D3416">
        <v>4672.5200000000004</v>
      </c>
    </row>
    <row r="3417" spans="1:4" hidden="1">
      <c r="A3417">
        <v>2010</v>
      </c>
      <c r="B3417">
        <v>4</v>
      </c>
      <c r="C3417">
        <v>13</v>
      </c>
      <c r="D3417">
        <v>4672.3500000000004</v>
      </c>
    </row>
    <row r="3418" spans="1:4" hidden="1">
      <c r="A3418">
        <v>2010</v>
      </c>
      <c r="B3418">
        <v>4</v>
      </c>
      <c r="C3418">
        <v>14</v>
      </c>
      <c r="D3418">
        <v>4672.08</v>
      </c>
    </row>
    <row r="3419" spans="1:4" hidden="1">
      <c r="A3419">
        <v>2010</v>
      </c>
      <c r="B3419">
        <v>4</v>
      </c>
      <c r="C3419">
        <v>15</v>
      </c>
      <c r="D3419">
        <v>4671.8500000000004</v>
      </c>
    </row>
    <row r="3420" spans="1:4" hidden="1">
      <c r="A3420">
        <v>2010</v>
      </c>
      <c r="B3420">
        <v>4</v>
      </c>
      <c r="C3420">
        <v>16</v>
      </c>
      <c r="D3420">
        <v>4671.75</v>
      </c>
    </row>
    <row r="3421" spans="1:4" hidden="1">
      <c r="A3421">
        <v>2010</v>
      </c>
      <c r="B3421">
        <v>4</v>
      </c>
      <c r="C3421">
        <v>17</v>
      </c>
      <c r="D3421">
        <v>4671.7700000000004</v>
      </c>
    </row>
    <row r="3422" spans="1:4" hidden="1">
      <c r="A3422">
        <v>2010</v>
      </c>
      <c r="B3422">
        <v>4</v>
      </c>
      <c r="C3422">
        <v>18</v>
      </c>
      <c r="D3422">
        <v>4671.83</v>
      </c>
    </row>
    <row r="3423" spans="1:4" hidden="1">
      <c r="A3423">
        <v>2010</v>
      </c>
      <c r="B3423">
        <v>4</v>
      </c>
      <c r="C3423">
        <v>19</v>
      </c>
      <c r="D3423">
        <v>4671.8500000000004</v>
      </c>
    </row>
    <row r="3424" spans="1:4" hidden="1">
      <c r="A3424">
        <v>2010</v>
      </c>
      <c r="B3424">
        <v>4</v>
      </c>
      <c r="C3424">
        <v>20</v>
      </c>
      <c r="D3424">
        <v>4672</v>
      </c>
    </row>
    <row r="3425" spans="1:4" hidden="1">
      <c r="A3425">
        <v>2010</v>
      </c>
      <c r="B3425">
        <v>4</v>
      </c>
      <c r="C3425">
        <v>21</v>
      </c>
      <c r="D3425">
        <v>4672.08</v>
      </c>
    </row>
    <row r="3426" spans="1:4" hidden="1">
      <c r="A3426">
        <v>2010</v>
      </c>
      <c r="B3426">
        <v>4</v>
      </c>
      <c r="C3426">
        <v>22</v>
      </c>
      <c r="D3426">
        <v>4672.1000000000004</v>
      </c>
    </row>
    <row r="3427" spans="1:4" hidden="1">
      <c r="A3427">
        <v>2010</v>
      </c>
      <c r="B3427">
        <v>4</v>
      </c>
      <c r="C3427">
        <v>23</v>
      </c>
      <c r="D3427">
        <v>4672.01</v>
      </c>
    </row>
    <row r="3428" spans="1:4" hidden="1">
      <c r="A3428">
        <v>2010</v>
      </c>
      <c r="B3428">
        <v>4</v>
      </c>
      <c r="C3428">
        <v>24</v>
      </c>
      <c r="D3428">
        <v>4671.8</v>
      </c>
    </row>
    <row r="3429" spans="1:4" hidden="1">
      <c r="A3429">
        <v>2010</v>
      </c>
      <c r="B3429">
        <v>4</v>
      </c>
      <c r="C3429">
        <v>25</v>
      </c>
      <c r="D3429">
        <v>4671.6000000000004</v>
      </c>
    </row>
    <row r="3430" spans="1:4" hidden="1">
      <c r="A3430">
        <v>2010</v>
      </c>
      <c r="B3430">
        <v>4</v>
      </c>
      <c r="C3430">
        <v>26</v>
      </c>
      <c r="D3430">
        <v>4671.5</v>
      </c>
    </row>
    <row r="3431" spans="1:4" hidden="1">
      <c r="A3431">
        <v>2010</v>
      </c>
      <c r="B3431">
        <v>4</v>
      </c>
      <c r="C3431">
        <v>27</v>
      </c>
      <c r="D3431">
        <v>4671.08</v>
      </c>
    </row>
    <row r="3432" spans="1:4" hidden="1">
      <c r="A3432">
        <v>2010</v>
      </c>
      <c r="B3432">
        <v>4</v>
      </c>
      <c r="C3432">
        <v>28</v>
      </c>
      <c r="D3432">
        <v>4671.25</v>
      </c>
    </row>
    <row r="3433" spans="1:4" hidden="1">
      <c r="A3433">
        <v>2010</v>
      </c>
      <c r="B3433">
        <v>4</v>
      </c>
      <c r="C3433">
        <v>29</v>
      </c>
      <c r="D3433">
        <v>4671.08</v>
      </c>
    </row>
    <row r="3434" spans="1:4" hidden="1">
      <c r="A3434">
        <v>2010</v>
      </c>
      <c r="B3434">
        <v>4</v>
      </c>
      <c r="C3434">
        <v>30</v>
      </c>
      <c r="D3434">
        <v>4671.08</v>
      </c>
    </row>
    <row r="3435" spans="1:4" hidden="1">
      <c r="A3435">
        <v>2010</v>
      </c>
      <c r="B3435">
        <v>5</v>
      </c>
      <c r="C3435">
        <v>1</v>
      </c>
      <c r="D3435">
        <v>4671.2299999999996</v>
      </c>
    </row>
    <row r="3436" spans="1:4" hidden="1">
      <c r="A3436">
        <v>2010</v>
      </c>
      <c r="B3436">
        <v>5</v>
      </c>
      <c r="C3436">
        <v>2</v>
      </c>
      <c r="D3436">
        <v>4671.33</v>
      </c>
    </row>
    <row r="3437" spans="1:4" hidden="1">
      <c r="A3437">
        <v>2010</v>
      </c>
      <c r="B3437">
        <v>5</v>
      </c>
      <c r="C3437">
        <v>3</v>
      </c>
      <c r="D3437">
        <v>4671.5</v>
      </c>
    </row>
    <row r="3438" spans="1:4" hidden="1">
      <c r="A3438">
        <v>2010</v>
      </c>
      <c r="B3438">
        <v>5</v>
      </c>
      <c r="C3438">
        <v>4</v>
      </c>
      <c r="D3438">
        <v>4671.7700000000004</v>
      </c>
    </row>
    <row r="3439" spans="1:4" hidden="1">
      <c r="A3439">
        <v>2010</v>
      </c>
      <c r="B3439">
        <v>5</v>
      </c>
      <c r="C3439">
        <v>5</v>
      </c>
      <c r="D3439">
        <v>4671.8500000000004</v>
      </c>
    </row>
    <row r="3440" spans="1:4" hidden="1">
      <c r="A3440">
        <v>2010</v>
      </c>
      <c r="B3440">
        <v>5</v>
      </c>
      <c r="C3440">
        <v>6</v>
      </c>
      <c r="D3440">
        <v>4672.08</v>
      </c>
    </row>
    <row r="3441" spans="1:4" hidden="1">
      <c r="A3441">
        <v>2010</v>
      </c>
      <c r="B3441">
        <v>5</v>
      </c>
      <c r="C3441">
        <v>7</v>
      </c>
      <c r="D3441">
        <v>4672.1000000000004</v>
      </c>
    </row>
    <row r="3442" spans="1:4" hidden="1">
      <c r="A3442">
        <v>2010</v>
      </c>
      <c r="B3442">
        <v>5</v>
      </c>
      <c r="C3442">
        <v>8</v>
      </c>
      <c r="D3442">
        <v>4672.25</v>
      </c>
    </row>
    <row r="3443" spans="1:4" hidden="1">
      <c r="A3443">
        <v>2010</v>
      </c>
      <c r="B3443">
        <v>5</v>
      </c>
      <c r="C3443">
        <v>9</v>
      </c>
      <c r="D3443">
        <v>4672.2700000000004</v>
      </c>
    </row>
    <row r="3444" spans="1:4" hidden="1">
      <c r="A3444">
        <v>2010</v>
      </c>
      <c r="B3444">
        <v>5</v>
      </c>
      <c r="C3444">
        <v>10</v>
      </c>
      <c r="D3444">
        <v>4672.33</v>
      </c>
    </row>
    <row r="3445" spans="1:4" hidden="1">
      <c r="A3445">
        <v>2010</v>
      </c>
      <c r="B3445">
        <v>5</v>
      </c>
      <c r="C3445">
        <v>11</v>
      </c>
      <c r="D3445">
        <v>4672.5200000000004</v>
      </c>
    </row>
    <row r="3446" spans="1:4" hidden="1">
      <c r="A3446">
        <v>2010</v>
      </c>
      <c r="B3446">
        <v>5</v>
      </c>
      <c r="C3446">
        <v>12</v>
      </c>
      <c r="D3446">
        <v>4672.3500000000004</v>
      </c>
    </row>
    <row r="3447" spans="1:4" hidden="1">
      <c r="A3447">
        <v>2010</v>
      </c>
      <c r="B3447">
        <v>5</v>
      </c>
      <c r="C3447">
        <v>13</v>
      </c>
      <c r="D3447">
        <v>4672.1000000000004</v>
      </c>
    </row>
    <row r="3448" spans="1:4" hidden="1">
      <c r="A3448">
        <v>2010</v>
      </c>
      <c r="B3448">
        <v>5</v>
      </c>
      <c r="C3448">
        <v>14</v>
      </c>
      <c r="D3448">
        <v>4672.0200000000004</v>
      </c>
    </row>
    <row r="3449" spans="1:4" hidden="1">
      <c r="A3449">
        <v>2010</v>
      </c>
      <c r="B3449">
        <v>5</v>
      </c>
      <c r="C3449">
        <v>15</v>
      </c>
      <c r="D3449">
        <v>4671.8500000000004</v>
      </c>
    </row>
    <row r="3450" spans="1:4" hidden="1">
      <c r="A3450">
        <v>2010</v>
      </c>
      <c r="B3450">
        <v>5</v>
      </c>
      <c r="C3450">
        <v>16</v>
      </c>
      <c r="D3450">
        <v>4671.8500000000004</v>
      </c>
    </row>
    <row r="3451" spans="1:4" hidden="1">
      <c r="A3451">
        <v>2010</v>
      </c>
      <c r="B3451">
        <v>5</v>
      </c>
      <c r="C3451">
        <v>17</v>
      </c>
      <c r="D3451">
        <v>4671.8500000000004</v>
      </c>
    </row>
    <row r="3452" spans="1:4" hidden="1">
      <c r="A3452">
        <v>2010</v>
      </c>
      <c r="B3452">
        <v>5</v>
      </c>
      <c r="C3452">
        <v>18</v>
      </c>
      <c r="D3452">
        <v>4672.26</v>
      </c>
    </row>
    <row r="3453" spans="1:4" hidden="1">
      <c r="A3453">
        <v>2010</v>
      </c>
      <c r="B3453">
        <v>5</v>
      </c>
      <c r="C3453">
        <v>19</v>
      </c>
      <c r="D3453">
        <v>4672.34</v>
      </c>
    </row>
    <row r="3454" spans="1:4" hidden="1">
      <c r="A3454">
        <v>2010</v>
      </c>
      <c r="B3454">
        <v>5</v>
      </c>
      <c r="C3454">
        <v>20</v>
      </c>
      <c r="D3454">
        <v>4672.33</v>
      </c>
    </row>
    <row r="3455" spans="1:4" hidden="1">
      <c r="A3455">
        <v>2010</v>
      </c>
      <c r="B3455">
        <v>5</v>
      </c>
      <c r="C3455">
        <v>21</v>
      </c>
      <c r="D3455">
        <v>4672.33</v>
      </c>
    </row>
    <row r="3456" spans="1:4" hidden="1">
      <c r="A3456">
        <v>2010</v>
      </c>
      <c r="B3456">
        <v>5</v>
      </c>
      <c r="C3456">
        <v>22</v>
      </c>
      <c r="D3456">
        <v>4672.5</v>
      </c>
    </row>
    <row r="3457" spans="1:4" hidden="1">
      <c r="A3457">
        <v>2010</v>
      </c>
      <c r="B3457">
        <v>5</v>
      </c>
      <c r="C3457">
        <v>23</v>
      </c>
      <c r="D3457">
        <v>4672.33</v>
      </c>
    </row>
    <row r="3458" spans="1:4" hidden="1">
      <c r="A3458">
        <v>2010</v>
      </c>
      <c r="B3458">
        <v>5</v>
      </c>
      <c r="C3458">
        <v>24</v>
      </c>
      <c r="D3458">
        <v>4672.3500000000004</v>
      </c>
    </row>
    <row r="3459" spans="1:4" hidden="1">
      <c r="A3459">
        <v>2010</v>
      </c>
      <c r="B3459">
        <v>5</v>
      </c>
      <c r="C3459">
        <v>25</v>
      </c>
      <c r="D3459">
        <v>4672.25</v>
      </c>
    </row>
    <row r="3460" spans="1:4" hidden="1">
      <c r="A3460">
        <v>2010</v>
      </c>
      <c r="B3460">
        <v>5</v>
      </c>
      <c r="C3460">
        <v>26</v>
      </c>
      <c r="D3460">
        <v>4672.08</v>
      </c>
    </row>
    <row r="3461" spans="1:4" hidden="1">
      <c r="A3461">
        <v>2010</v>
      </c>
      <c r="B3461">
        <v>5</v>
      </c>
      <c r="C3461">
        <v>27</v>
      </c>
      <c r="D3461">
        <v>4672.03</v>
      </c>
    </row>
    <row r="3462" spans="1:4" hidden="1">
      <c r="A3462">
        <v>2010</v>
      </c>
      <c r="B3462">
        <v>5</v>
      </c>
      <c r="C3462">
        <v>28</v>
      </c>
      <c r="D3462">
        <v>4672.08</v>
      </c>
    </row>
    <row r="3463" spans="1:4" hidden="1">
      <c r="A3463">
        <v>2010</v>
      </c>
      <c r="B3463">
        <v>5</v>
      </c>
      <c r="C3463">
        <v>29</v>
      </c>
      <c r="D3463">
        <v>4672.21</v>
      </c>
    </row>
    <row r="3464" spans="1:4" hidden="1">
      <c r="A3464">
        <v>2010</v>
      </c>
      <c r="B3464">
        <v>5</v>
      </c>
      <c r="C3464">
        <v>30</v>
      </c>
      <c r="D3464">
        <v>4672.25</v>
      </c>
    </row>
    <row r="3465" spans="1:4" hidden="1">
      <c r="A3465">
        <v>2010</v>
      </c>
      <c r="B3465">
        <v>5</v>
      </c>
      <c r="C3465">
        <v>31</v>
      </c>
      <c r="D3465">
        <v>4672.25</v>
      </c>
    </row>
    <row r="3466" spans="1:4" hidden="1">
      <c r="A3466">
        <v>2010</v>
      </c>
      <c r="B3466">
        <v>6</v>
      </c>
      <c r="C3466">
        <v>1</v>
      </c>
      <c r="D3466">
        <v>4672.3100000000004</v>
      </c>
    </row>
    <row r="3467" spans="1:4" hidden="1">
      <c r="A3467">
        <v>2010</v>
      </c>
      <c r="B3467">
        <v>6</v>
      </c>
      <c r="C3467">
        <v>2</v>
      </c>
      <c r="D3467">
        <v>4672.2700000000004</v>
      </c>
    </row>
    <row r="3468" spans="1:4" hidden="1">
      <c r="A3468">
        <v>2010</v>
      </c>
      <c r="B3468">
        <v>6</v>
      </c>
      <c r="C3468">
        <v>3</v>
      </c>
      <c r="D3468">
        <v>4672.33</v>
      </c>
    </row>
    <row r="3469" spans="1:4" hidden="1">
      <c r="A3469">
        <v>2010</v>
      </c>
      <c r="B3469">
        <v>6</v>
      </c>
      <c r="C3469">
        <v>4</v>
      </c>
      <c r="D3469">
        <v>4672.26</v>
      </c>
    </row>
    <row r="3470" spans="1:4" hidden="1">
      <c r="A3470">
        <v>2010</v>
      </c>
      <c r="B3470">
        <v>6</v>
      </c>
      <c r="C3470">
        <v>5</v>
      </c>
      <c r="D3470">
        <v>4672.1000000000004</v>
      </c>
    </row>
    <row r="3471" spans="1:4" hidden="1">
      <c r="A3471">
        <v>2010</v>
      </c>
      <c r="B3471">
        <v>6</v>
      </c>
      <c r="C3471">
        <v>6</v>
      </c>
      <c r="D3471">
        <v>4672.04</v>
      </c>
    </row>
    <row r="3472" spans="1:4" hidden="1">
      <c r="A3472">
        <v>2010</v>
      </c>
      <c r="B3472">
        <v>6</v>
      </c>
      <c r="C3472">
        <v>7</v>
      </c>
      <c r="D3472">
        <v>4672.1000000000004</v>
      </c>
    </row>
    <row r="3473" spans="1:4" hidden="1">
      <c r="A3473">
        <v>2010</v>
      </c>
      <c r="B3473">
        <v>6</v>
      </c>
      <c r="C3473">
        <v>8</v>
      </c>
      <c r="D3473">
        <v>4672.01</v>
      </c>
    </row>
    <row r="3474" spans="1:4" hidden="1">
      <c r="A3474">
        <v>2010</v>
      </c>
      <c r="B3474">
        <v>6</v>
      </c>
      <c r="C3474">
        <v>9</v>
      </c>
      <c r="D3474">
        <v>4671.84</v>
      </c>
    </row>
    <row r="3475" spans="1:4" hidden="1">
      <c r="A3475">
        <v>2010</v>
      </c>
      <c r="B3475">
        <v>6</v>
      </c>
      <c r="C3475">
        <v>10</v>
      </c>
      <c r="D3475">
        <v>4672</v>
      </c>
    </row>
    <row r="3476" spans="1:4" hidden="1">
      <c r="A3476">
        <v>2010</v>
      </c>
      <c r="B3476">
        <v>6</v>
      </c>
      <c r="C3476">
        <v>11</v>
      </c>
      <c r="D3476">
        <v>4672.07</v>
      </c>
    </row>
    <row r="3477" spans="1:4" hidden="1">
      <c r="A3477">
        <v>2010</v>
      </c>
      <c r="B3477">
        <v>6</v>
      </c>
      <c r="C3477">
        <v>12</v>
      </c>
      <c r="D3477">
        <v>4672.0600000000004</v>
      </c>
    </row>
    <row r="3478" spans="1:4" hidden="1">
      <c r="A3478">
        <v>2010</v>
      </c>
      <c r="B3478">
        <v>6</v>
      </c>
      <c r="C3478">
        <v>13</v>
      </c>
      <c r="D3478">
        <v>4672.0200000000004</v>
      </c>
    </row>
    <row r="3479" spans="1:4" hidden="1">
      <c r="A3479">
        <v>2010</v>
      </c>
      <c r="B3479">
        <v>6</v>
      </c>
      <c r="C3479">
        <v>14</v>
      </c>
      <c r="D3479">
        <v>4672.03</v>
      </c>
    </row>
    <row r="3480" spans="1:4" hidden="1">
      <c r="A3480">
        <v>2010</v>
      </c>
      <c r="B3480">
        <v>6</v>
      </c>
      <c r="C3480">
        <v>15</v>
      </c>
      <c r="D3480">
        <v>4672.08</v>
      </c>
    </row>
    <row r="3481" spans="1:4" hidden="1">
      <c r="A3481">
        <v>2010</v>
      </c>
      <c r="B3481">
        <v>6</v>
      </c>
      <c r="C3481">
        <v>16</v>
      </c>
      <c r="D3481">
        <v>4672.3</v>
      </c>
    </row>
    <row r="3482" spans="1:4" hidden="1">
      <c r="A3482">
        <v>2010</v>
      </c>
      <c r="B3482">
        <v>6</v>
      </c>
      <c r="C3482">
        <v>17</v>
      </c>
      <c r="D3482">
        <v>4672.3500000000004</v>
      </c>
    </row>
    <row r="3483" spans="1:4" hidden="1">
      <c r="A3483">
        <v>2010</v>
      </c>
      <c r="B3483">
        <v>6</v>
      </c>
      <c r="C3483">
        <v>18</v>
      </c>
      <c r="D3483">
        <v>4672.2700000000004</v>
      </c>
    </row>
    <row r="3484" spans="1:4" hidden="1">
      <c r="A3484">
        <v>2010</v>
      </c>
      <c r="B3484">
        <v>6</v>
      </c>
      <c r="C3484">
        <v>19</v>
      </c>
      <c r="D3484">
        <v>4672.08</v>
      </c>
    </row>
    <row r="3485" spans="1:4" hidden="1">
      <c r="A3485">
        <v>2010</v>
      </c>
      <c r="B3485">
        <v>6</v>
      </c>
      <c r="C3485">
        <v>20</v>
      </c>
      <c r="D3485">
        <v>4672.03</v>
      </c>
    </row>
    <row r="3486" spans="1:4" hidden="1">
      <c r="A3486">
        <v>2010</v>
      </c>
      <c r="B3486">
        <v>6</v>
      </c>
      <c r="C3486">
        <v>21</v>
      </c>
      <c r="D3486">
        <v>4671.7700000000004</v>
      </c>
    </row>
    <row r="3487" spans="1:4" hidden="1">
      <c r="A3487">
        <v>2010</v>
      </c>
      <c r="B3487">
        <v>6</v>
      </c>
      <c r="C3487">
        <v>22</v>
      </c>
      <c r="D3487">
        <v>4672.05</v>
      </c>
    </row>
    <row r="3488" spans="1:4" hidden="1">
      <c r="A3488">
        <v>2010</v>
      </c>
      <c r="B3488">
        <v>6</v>
      </c>
      <c r="C3488">
        <v>23</v>
      </c>
      <c r="D3488">
        <v>4671.6499999999996</v>
      </c>
    </row>
    <row r="3489" spans="1:4" hidden="1">
      <c r="A3489">
        <v>2010</v>
      </c>
      <c r="B3489">
        <v>6</v>
      </c>
      <c r="C3489">
        <v>24</v>
      </c>
      <c r="D3489">
        <v>4671.5600000000004</v>
      </c>
    </row>
    <row r="3490" spans="1:4" hidden="1">
      <c r="A3490">
        <v>2010</v>
      </c>
      <c r="B3490">
        <v>6</v>
      </c>
      <c r="C3490">
        <v>25</v>
      </c>
      <c r="D3490">
        <v>4671.3500000000004</v>
      </c>
    </row>
    <row r="3491" spans="1:4" hidden="1">
      <c r="A3491">
        <v>2010</v>
      </c>
      <c r="B3491">
        <v>6</v>
      </c>
      <c r="C3491">
        <v>26</v>
      </c>
      <c r="D3491">
        <v>4671.37</v>
      </c>
    </row>
    <row r="3492" spans="1:4" hidden="1">
      <c r="A3492">
        <v>2010</v>
      </c>
      <c r="B3492">
        <v>6</v>
      </c>
      <c r="C3492">
        <v>27</v>
      </c>
      <c r="D3492">
        <v>4670.96</v>
      </c>
    </row>
    <row r="3493" spans="1:4" hidden="1">
      <c r="A3493">
        <v>2010</v>
      </c>
      <c r="B3493">
        <v>6</v>
      </c>
      <c r="C3493">
        <v>28</v>
      </c>
      <c r="D3493">
        <v>4670.66</v>
      </c>
    </row>
    <row r="3494" spans="1:4" hidden="1">
      <c r="A3494">
        <v>2010</v>
      </c>
      <c r="B3494">
        <v>6</v>
      </c>
      <c r="C3494">
        <v>29</v>
      </c>
      <c r="D3494">
        <v>4670.3900000000003</v>
      </c>
    </row>
    <row r="3495" spans="1:4" hidden="1">
      <c r="A3495">
        <v>2010</v>
      </c>
      <c r="B3495">
        <v>6</v>
      </c>
      <c r="C3495">
        <v>30</v>
      </c>
      <c r="D3495">
        <v>4669.93</v>
      </c>
    </row>
    <row r="3496" spans="1:4" hidden="1">
      <c r="A3496">
        <v>2010</v>
      </c>
      <c r="B3496">
        <v>7</v>
      </c>
      <c r="C3496">
        <v>1</v>
      </c>
      <c r="D3496">
        <v>4669.6400000000003</v>
      </c>
    </row>
    <row r="3497" spans="1:4" hidden="1">
      <c r="A3497">
        <v>2010</v>
      </c>
      <c r="B3497">
        <v>7</v>
      </c>
      <c r="C3497">
        <v>2</v>
      </c>
      <c r="D3497">
        <v>4669.53</v>
      </c>
    </row>
    <row r="3498" spans="1:4" hidden="1">
      <c r="A3498">
        <v>2010</v>
      </c>
      <c r="B3498">
        <v>7</v>
      </c>
      <c r="C3498">
        <v>3</v>
      </c>
      <c r="D3498">
        <v>4669.59</v>
      </c>
    </row>
    <row r="3499" spans="1:4" hidden="1">
      <c r="A3499">
        <v>2010</v>
      </c>
      <c r="B3499">
        <v>7</v>
      </c>
      <c r="C3499">
        <v>4</v>
      </c>
      <c r="D3499">
        <v>4669.53</v>
      </c>
    </row>
    <row r="3500" spans="1:4" hidden="1">
      <c r="A3500">
        <v>2010</v>
      </c>
      <c r="B3500">
        <v>7</v>
      </c>
      <c r="C3500">
        <v>5</v>
      </c>
      <c r="D3500">
        <v>4669.3599999999997</v>
      </c>
    </row>
    <row r="3501" spans="1:4" hidden="1">
      <c r="A3501">
        <v>2010</v>
      </c>
      <c r="B3501">
        <v>7</v>
      </c>
      <c r="C3501">
        <v>6</v>
      </c>
      <c r="D3501">
        <v>4669.38</v>
      </c>
    </row>
    <row r="3502" spans="1:4" hidden="1">
      <c r="A3502">
        <v>2010</v>
      </c>
      <c r="B3502">
        <v>7</v>
      </c>
      <c r="C3502">
        <v>7</v>
      </c>
      <c r="D3502">
        <v>4669.01</v>
      </c>
    </row>
    <row r="3503" spans="1:4" hidden="1">
      <c r="A3503">
        <v>2010</v>
      </c>
      <c r="B3503">
        <v>7</v>
      </c>
      <c r="C3503">
        <v>8</v>
      </c>
      <c r="D3503">
        <v>4668.46</v>
      </c>
    </row>
    <row r="3504" spans="1:4" hidden="1">
      <c r="A3504">
        <v>2010</v>
      </c>
      <c r="B3504">
        <v>7</v>
      </c>
      <c r="C3504">
        <v>9</v>
      </c>
      <c r="D3504">
        <v>4668.0200000000004</v>
      </c>
    </row>
    <row r="3505" spans="1:4" hidden="1">
      <c r="A3505">
        <v>2010</v>
      </c>
      <c r="B3505">
        <v>7</v>
      </c>
      <c r="C3505">
        <v>10</v>
      </c>
      <c r="D3505">
        <v>4667.6499999999996</v>
      </c>
    </row>
    <row r="3506" spans="1:4" hidden="1">
      <c r="A3506">
        <v>2010</v>
      </c>
      <c r="B3506">
        <v>7</v>
      </c>
      <c r="C3506">
        <v>11</v>
      </c>
      <c r="D3506">
        <v>4667.22</v>
      </c>
    </row>
    <row r="3507" spans="1:4" hidden="1">
      <c r="A3507">
        <v>2010</v>
      </c>
      <c r="B3507">
        <v>7</v>
      </c>
      <c r="C3507">
        <v>12</v>
      </c>
      <c r="D3507">
        <v>4666.79</v>
      </c>
    </row>
    <row r="3508" spans="1:4" hidden="1">
      <c r="A3508">
        <v>2010</v>
      </c>
      <c r="B3508">
        <v>7</v>
      </c>
      <c r="C3508">
        <v>13</v>
      </c>
      <c r="D3508">
        <v>4666.43</v>
      </c>
    </row>
    <row r="3509" spans="1:4" hidden="1">
      <c r="A3509">
        <v>2010</v>
      </c>
      <c r="B3509">
        <v>7</v>
      </c>
      <c r="C3509">
        <v>14</v>
      </c>
      <c r="D3509">
        <v>4666.04</v>
      </c>
    </row>
    <row r="3510" spans="1:4" hidden="1">
      <c r="A3510">
        <v>2010</v>
      </c>
      <c r="B3510">
        <v>7</v>
      </c>
      <c r="C3510">
        <v>15</v>
      </c>
      <c r="D3510">
        <v>4665.49</v>
      </c>
    </row>
    <row r="3511" spans="1:4" hidden="1">
      <c r="A3511">
        <v>2010</v>
      </c>
      <c r="B3511">
        <v>7</v>
      </c>
      <c r="C3511">
        <v>16</v>
      </c>
      <c r="D3511">
        <v>4664.91</v>
      </c>
    </row>
    <row r="3512" spans="1:4" hidden="1">
      <c r="A3512">
        <v>2010</v>
      </c>
      <c r="B3512">
        <v>7</v>
      </c>
      <c r="C3512">
        <v>17</v>
      </c>
      <c r="D3512">
        <v>4664.43</v>
      </c>
    </row>
    <row r="3513" spans="1:4" hidden="1">
      <c r="A3513">
        <v>2010</v>
      </c>
      <c r="B3513">
        <v>7</v>
      </c>
      <c r="C3513">
        <v>18</v>
      </c>
      <c r="D3513">
        <v>4664.04</v>
      </c>
    </row>
    <row r="3514" spans="1:4" hidden="1">
      <c r="A3514">
        <v>2010</v>
      </c>
      <c r="B3514">
        <v>7</v>
      </c>
      <c r="C3514">
        <v>19</v>
      </c>
      <c r="D3514">
        <v>4663.75</v>
      </c>
    </row>
    <row r="3515" spans="1:4" hidden="1">
      <c r="A3515">
        <v>2010</v>
      </c>
      <c r="B3515">
        <v>7</v>
      </c>
      <c r="C3515">
        <v>20</v>
      </c>
      <c r="D3515">
        <v>4663.07</v>
      </c>
    </row>
    <row r="3516" spans="1:4" hidden="1">
      <c r="A3516">
        <v>2010</v>
      </c>
      <c r="B3516">
        <v>7</v>
      </c>
      <c r="C3516">
        <v>21</v>
      </c>
      <c r="D3516">
        <v>4662.6099999999997</v>
      </c>
    </row>
    <row r="3517" spans="1:4" hidden="1">
      <c r="A3517">
        <v>2010</v>
      </c>
      <c r="B3517">
        <v>7</v>
      </c>
      <c r="C3517">
        <v>22</v>
      </c>
      <c r="D3517">
        <v>4662.25</v>
      </c>
    </row>
    <row r="3518" spans="1:4" hidden="1">
      <c r="A3518">
        <v>2010</v>
      </c>
      <c r="B3518">
        <v>7</v>
      </c>
      <c r="C3518">
        <v>23</v>
      </c>
      <c r="D3518">
        <v>4661.97</v>
      </c>
    </row>
    <row r="3519" spans="1:4" hidden="1">
      <c r="A3519">
        <v>2010</v>
      </c>
      <c r="B3519">
        <v>7</v>
      </c>
      <c r="C3519">
        <v>24</v>
      </c>
      <c r="D3519">
        <v>4661.49</v>
      </c>
    </row>
    <row r="3520" spans="1:4" hidden="1">
      <c r="A3520">
        <v>2010</v>
      </c>
      <c r="B3520">
        <v>7</v>
      </c>
      <c r="C3520">
        <v>25</v>
      </c>
      <c r="D3520">
        <v>4661.05</v>
      </c>
    </row>
    <row r="3521" spans="1:4" hidden="1">
      <c r="A3521">
        <v>2010</v>
      </c>
      <c r="B3521">
        <v>7</v>
      </c>
      <c r="C3521">
        <v>26</v>
      </c>
      <c r="D3521">
        <v>4660.7</v>
      </c>
    </row>
    <row r="3522" spans="1:4" hidden="1">
      <c r="A3522">
        <v>2010</v>
      </c>
      <c r="B3522">
        <v>7</v>
      </c>
      <c r="C3522">
        <v>27</v>
      </c>
      <c r="D3522">
        <v>4660.1499999999996</v>
      </c>
    </row>
    <row r="3523" spans="1:4" hidden="1">
      <c r="A3523">
        <v>2010</v>
      </c>
      <c r="B3523">
        <v>7</v>
      </c>
      <c r="C3523">
        <v>28</v>
      </c>
      <c r="D3523">
        <v>4659.76</v>
      </c>
    </row>
    <row r="3524" spans="1:4" hidden="1">
      <c r="A3524">
        <v>2010</v>
      </c>
      <c r="B3524">
        <v>7</v>
      </c>
      <c r="C3524">
        <v>29</v>
      </c>
      <c r="D3524">
        <v>4659.67</v>
      </c>
    </row>
    <row r="3525" spans="1:4" hidden="1">
      <c r="A3525">
        <v>2010</v>
      </c>
      <c r="B3525">
        <v>7</v>
      </c>
      <c r="C3525">
        <v>30</v>
      </c>
      <c r="D3525">
        <v>4659.1499999999996</v>
      </c>
    </row>
    <row r="3526" spans="1:4" hidden="1">
      <c r="A3526">
        <v>2010</v>
      </c>
      <c r="B3526">
        <v>7</v>
      </c>
      <c r="C3526">
        <v>31</v>
      </c>
      <c r="D3526">
        <v>4658.91</v>
      </c>
    </row>
    <row r="3527" spans="1:4" hidden="1">
      <c r="A3527">
        <v>2010</v>
      </c>
      <c r="B3527">
        <v>8</v>
      </c>
      <c r="C3527">
        <v>1</v>
      </c>
      <c r="D3527">
        <v>4658.46</v>
      </c>
    </row>
    <row r="3528" spans="1:4" hidden="1">
      <c r="A3528">
        <v>2010</v>
      </c>
      <c r="B3528">
        <v>8</v>
      </c>
      <c r="C3528">
        <v>2</v>
      </c>
      <c r="D3528">
        <v>4658.1499999999996</v>
      </c>
    </row>
    <row r="3529" spans="1:4" hidden="1">
      <c r="A3529">
        <v>2010</v>
      </c>
      <c r="B3529">
        <v>8</v>
      </c>
      <c r="C3529">
        <v>3</v>
      </c>
      <c r="D3529">
        <v>4658.03</v>
      </c>
    </row>
    <row r="3530" spans="1:4" hidden="1">
      <c r="A3530">
        <v>2010</v>
      </c>
      <c r="B3530">
        <v>8</v>
      </c>
      <c r="C3530">
        <v>4</v>
      </c>
      <c r="D3530">
        <v>4657.55</v>
      </c>
    </row>
    <row r="3531" spans="1:4" hidden="1">
      <c r="A3531">
        <v>2010</v>
      </c>
      <c r="B3531">
        <v>8</v>
      </c>
      <c r="C3531">
        <v>5</v>
      </c>
      <c r="D3531">
        <v>4657.22</v>
      </c>
    </row>
    <row r="3532" spans="1:4" hidden="1">
      <c r="A3532">
        <v>2010</v>
      </c>
      <c r="B3532">
        <v>8</v>
      </c>
      <c r="C3532">
        <v>6</v>
      </c>
      <c r="D3532">
        <v>4656.99</v>
      </c>
    </row>
    <row r="3533" spans="1:4" hidden="1">
      <c r="A3533">
        <v>2010</v>
      </c>
      <c r="B3533">
        <v>8</v>
      </c>
      <c r="C3533">
        <v>7</v>
      </c>
      <c r="D3533">
        <v>4656.5600000000004</v>
      </c>
    </row>
    <row r="3534" spans="1:4" hidden="1">
      <c r="A3534">
        <v>2010</v>
      </c>
      <c r="B3534">
        <v>8</v>
      </c>
      <c r="C3534">
        <v>8</v>
      </c>
      <c r="D3534">
        <v>4656.28</v>
      </c>
    </row>
    <row r="3535" spans="1:4" hidden="1">
      <c r="A3535">
        <v>2010</v>
      </c>
      <c r="B3535">
        <v>8</v>
      </c>
      <c r="C3535">
        <v>9</v>
      </c>
      <c r="D3535">
        <v>4655.95</v>
      </c>
    </row>
    <row r="3536" spans="1:4" hidden="1">
      <c r="A3536">
        <v>2010</v>
      </c>
      <c r="B3536">
        <v>8</v>
      </c>
      <c r="C3536">
        <v>10</v>
      </c>
      <c r="D3536">
        <v>4655.45</v>
      </c>
    </row>
    <row r="3537" spans="1:4" hidden="1">
      <c r="A3537">
        <v>2010</v>
      </c>
      <c r="B3537">
        <v>8</v>
      </c>
      <c r="C3537">
        <v>11</v>
      </c>
      <c r="D3537">
        <v>4654.93</v>
      </c>
    </row>
    <row r="3538" spans="1:4" hidden="1">
      <c r="A3538">
        <v>2010</v>
      </c>
      <c r="B3538">
        <v>8</v>
      </c>
      <c r="C3538">
        <v>12</v>
      </c>
      <c r="D3538">
        <v>4654.4399999999996</v>
      </c>
    </row>
    <row r="3539" spans="1:4" hidden="1">
      <c r="A3539">
        <v>2010</v>
      </c>
      <c r="B3539">
        <v>8</v>
      </c>
      <c r="C3539">
        <v>13</v>
      </c>
      <c r="D3539">
        <v>4653.92</v>
      </c>
    </row>
    <row r="3540" spans="1:4" hidden="1">
      <c r="A3540">
        <v>2010</v>
      </c>
      <c r="B3540">
        <v>8</v>
      </c>
      <c r="C3540">
        <v>14</v>
      </c>
      <c r="D3540">
        <v>4653.28</v>
      </c>
    </row>
    <row r="3541" spans="1:4" hidden="1">
      <c r="A3541">
        <v>2010</v>
      </c>
      <c r="B3541">
        <v>8</v>
      </c>
      <c r="C3541">
        <v>15</v>
      </c>
      <c r="D3541">
        <v>4652.7</v>
      </c>
    </row>
    <row r="3542" spans="1:4" hidden="1">
      <c r="A3542">
        <v>2010</v>
      </c>
      <c r="B3542">
        <v>8</v>
      </c>
      <c r="C3542">
        <v>16</v>
      </c>
      <c r="D3542">
        <v>4652.07</v>
      </c>
    </row>
    <row r="3543" spans="1:4" hidden="1">
      <c r="A3543">
        <v>2010</v>
      </c>
      <c r="B3543">
        <v>8</v>
      </c>
      <c r="C3543">
        <v>17</v>
      </c>
      <c r="D3543">
        <v>4651.51</v>
      </c>
    </row>
    <row r="3544" spans="1:4" hidden="1">
      <c r="A3544">
        <v>2010</v>
      </c>
      <c r="B3544">
        <v>8</v>
      </c>
      <c r="C3544">
        <v>18</v>
      </c>
      <c r="D3544">
        <v>4650.9799999999996</v>
      </c>
    </row>
    <row r="3545" spans="1:4" hidden="1">
      <c r="A3545">
        <v>2010</v>
      </c>
      <c r="B3545">
        <v>8</v>
      </c>
      <c r="C3545">
        <v>19</v>
      </c>
      <c r="D3545">
        <v>4650.49</v>
      </c>
    </row>
    <row r="3546" spans="1:4" hidden="1">
      <c r="A3546">
        <v>2010</v>
      </c>
      <c r="B3546">
        <v>8</v>
      </c>
      <c r="C3546">
        <v>20</v>
      </c>
      <c r="D3546">
        <v>4650.03</v>
      </c>
    </row>
    <row r="3547" spans="1:4" hidden="1">
      <c r="A3547">
        <v>2010</v>
      </c>
      <c r="B3547">
        <v>8</v>
      </c>
      <c r="C3547">
        <v>21</v>
      </c>
      <c r="D3547">
        <v>4649.5</v>
      </c>
    </row>
    <row r="3548" spans="1:4" hidden="1">
      <c r="A3548">
        <v>2010</v>
      </c>
      <c r="B3548">
        <v>8</v>
      </c>
      <c r="C3548">
        <v>22</v>
      </c>
      <c r="D3548">
        <v>4649.08</v>
      </c>
    </row>
    <row r="3549" spans="1:4" hidden="1">
      <c r="A3549">
        <v>2010</v>
      </c>
      <c r="B3549">
        <v>8</v>
      </c>
      <c r="C3549">
        <v>23</v>
      </c>
      <c r="D3549">
        <v>4648.6899999999996</v>
      </c>
    </row>
    <row r="3550" spans="1:4" hidden="1">
      <c r="A3550">
        <v>2010</v>
      </c>
      <c r="B3550">
        <v>8</v>
      </c>
      <c r="C3550">
        <v>24</v>
      </c>
      <c r="D3550">
        <v>4648.3</v>
      </c>
    </row>
    <row r="3551" spans="1:4" hidden="1">
      <c r="A3551">
        <v>2010</v>
      </c>
      <c r="B3551">
        <v>8</v>
      </c>
      <c r="C3551">
        <v>25</v>
      </c>
      <c r="D3551">
        <v>4647.9399999999996</v>
      </c>
    </row>
    <row r="3552" spans="1:4" hidden="1">
      <c r="A3552">
        <v>2010</v>
      </c>
      <c r="B3552">
        <v>8</v>
      </c>
      <c r="C3552">
        <v>26</v>
      </c>
      <c r="D3552">
        <v>4647.58</v>
      </c>
    </row>
    <row r="3553" spans="1:4" hidden="1">
      <c r="A3553">
        <v>2010</v>
      </c>
      <c r="B3553">
        <v>8</v>
      </c>
      <c r="C3553">
        <v>27</v>
      </c>
      <c r="D3553">
        <v>4647.1899999999996</v>
      </c>
    </row>
    <row r="3554" spans="1:4" hidden="1">
      <c r="A3554">
        <v>2010</v>
      </c>
      <c r="B3554">
        <v>8</v>
      </c>
      <c r="C3554">
        <v>28</v>
      </c>
      <c r="D3554">
        <v>4646.8100000000004</v>
      </c>
    </row>
    <row r="3555" spans="1:4" hidden="1">
      <c r="A3555">
        <v>2010</v>
      </c>
      <c r="B3555">
        <v>8</v>
      </c>
      <c r="C3555">
        <v>29</v>
      </c>
      <c r="D3555">
        <v>4646.55</v>
      </c>
    </row>
    <row r="3556" spans="1:4" hidden="1">
      <c r="A3556">
        <v>2010</v>
      </c>
      <c r="B3556">
        <v>8</v>
      </c>
      <c r="C3556">
        <v>30</v>
      </c>
      <c r="D3556">
        <v>4646.29</v>
      </c>
    </row>
    <row r="3557" spans="1:4" hidden="1">
      <c r="A3557">
        <v>2010</v>
      </c>
      <c r="B3557">
        <v>8</v>
      </c>
      <c r="C3557">
        <v>31</v>
      </c>
      <c r="D3557">
        <v>4646.13</v>
      </c>
    </row>
    <row r="3558" spans="1:4" hidden="1">
      <c r="A3558">
        <v>2010</v>
      </c>
      <c r="B3558">
        <v>9</v>
      </c>
      <c r="C3558">
        <v>1</v>
      </c>
      <c r="D3558">
        <v>4645.91</v>
      </c>
    </row>
    <row r="3559" spans="1:4" hidden="1">
      <c r="A3559">
        <v>2010</v>
      </c>
      <c r="B3559">
        <v>9</v>
      </c>
      <c r="C3559">
        <v>2</v>
      </c>
      <c r="D3559">
        <v>4645.6899999999996</v>
      </c>
    </row>
    <row r="3560" spans="1:4" hidden="1">
      <c r="A3560">
        <v>2010</v>
      </c>
      <c r="B3560">
        <v>9</v>
      </c>
      <c r="C3560">
        <v>3</v>
      </c>
      <c r="D3560">
        <v>4645.4799999999996</v>
      </c>
    </row>
    <row r="3561" spans="1:4" hidden="1">
      <c r="A3561">
        <v>2010</v>
      </c>
      <c r="B3561">
        <v>9</v>
      </c>
      <c r="C3561">
        <v>4</v>
      </c>
      <c r="D3561">
        <v>4645.3100000000004</v>
      </c>
    </row>
    <row r="3562" spans="1:4" hidden="1">
      <c r="A3562">
        <v>2010</v>
      </c>
      <c r="B3562">
        <v>9</v>
      </c>
      <c r="C3562">
        <v>5</v>
      </c>
      <c r="D3562">
        <v>4645.13</v>
      </c>
    </row>
    <row r="3563" spans="1:4" hidden="1">
      <c r="A3563">
        <v>2010</v>
      </c>
      <c r="B3563">
        <v>9</v>
      </c>
      <c r="C3563">
        <v>6</v>
      </c>
      <c r="D3563">
        <v>4645</v>
      </c>
    </row>
    <row r="3564" spans="1:4" hidden="1">
      <c r="A3564">
        <v>2010</v>
      </c>
      <c r="B3564">
        <v>9</v>
      </c>
      <c r="C3564">
        <v>7</v>
      </c>
      <c r="D3564">
        <v>4644.82</v>
      </c>
    </row>
    <row r="3565" spans="1:4" hidden="1">
      <c r="A3565">
        <v>2010</v>
      </c>
      <c r="B3565">
        <v>9</v>
      </c>
      <c r="C3565">
        <v>8</v>
      </c>
      <c r="D3565">
        <v>4644.6499999999996</v>
      </c>
    </row>
    <row r="3566" spans="1:4" hidden="1">
      <c r="A3566">
        <v>2010</v>
      </c>
      <c r="B3566">
        <v>9</v>
      </c>
      <c r="C3566">
        <v>9</v>
      </c>
      <c r="D3566">
        <v>4644.53</v>
      </c>
    </row>
    <row r="3567" spans="1:4" hidden="1">
      <c r="A3567">
        <v>2010</v>
      </c>
      <c r="B3567">
        <v>9</v>
      </c>
      <c r="C3567">
        <v>10</v>
      </c>
      <c r="D3567">
        <v>4644.41</v>
      </c>
    </row>
    <row r="3568" spans="1:4" hidden="1">
      <c r="A3568">
        <v>2010</v>
      </c>
      <c r="B3568">
        <v>9</v>
      </c>
      <c r="C3568">
        <v>11</v>
      </c>
      <c r="D3568">
        <v>4644.32</v>
      </c>
    </row>
    <row r="3569" spans="1:4" hidden="1">
      <c r="A3569">
        <v>2010</v>
      </c>
      <c r="B3569">
        <v>9</v>
      </c>
      <c r="C3569">
        <v>12</v>
      </c>
      <c r="D3569">
        <v>4644.2299999999996</v>
      </c>
    </row>
    <row r="3570" spans="1:4" hidden="1">
      <c r="A3570">
        <v>2010</v>
      </c>
      <c r="B3570">
        <v>9</v>
      </c>
      <c r="C3570">
        <v>13</v>
      </c>
      <c r="D3570">
        <v>4644.09</v>
      </c>
    </row>
    <row r="3571" spans="1:4" hidden="1">
      <c r="A3571">
        <v>2010</v>
      </c>
      <c r="B3571">
        <v>9</v>
      </c>
      <c r="C3571">
        <v>14</v>
      </c>
      <c r="D3571">
        <v>4643.95</v>
      </c>
    </row>
    <row r="3572" spans="1:4" hidden="1">
      <c r="A3572">
        <v>2010</v>
      </c>
      <c r="B3572">
        <v>9</v>
      </c>
      <c r="C3572">
        <v>15</v>
      </c>
      <c r="D3572">
        <v>4643.8599999999997</v>
      </c>
    </row>
    <row r="3573" spans="1:4" hidden="1">
      <c r="A3573">
        <v>2010</v>
      </c>
      <c r="B3573">
        <v>9</v>
      </c>
      <c r="C3573">
        <v>16</v>
      </c>
      <c r="D3573">
        <v>4643.75</v>
      </c>
    </row>
    <row r="3574" spans="1:4" hidden="1">
      <c r="A3574">
        <v>2010</v>
      </c>
      <c r="B3574">
        <v>9</v>
      </c>
      <c r="C3574">
        <v>17</v>
      </c>
      <c r="D3574">
        <v>4643.6499999999996</v>
      </c>
    </row>
    <row r="3575" spans="1:4" hidden="1">
      <c r="A3575">
        <v>2010</v>
      </c>
      <c r="B3575">
        <v>9</v>
      </c>
      <c r="C3575">
        <v>18</v>
      </c>
      <c r="D3575">
        <v>4643.55</v>
      </c>
    </row>
    <row r="3576" spans="1:4" hidden="1">
      <c r="A3576">
        <v>2010</v>
      </c>
      <c r="B3576">
        <v>9</v>
      </c>
      <c r="C3576">
        <v>19</v>
      </c>
      <c r="D3576">
        <v>4643.2700000000004</v>
      </c>
    </row>
    <row r="3577" spans="1:4" hidden="1">
      <c r="A3577">
        <v>2010</v>
      </c>
      <c r="B3577">
        <v>9</v>
      </c>
      <c r="C3577">
        <v>20</v>
      </c>
      <c r="D3577">
        <v>4643.37</v>
      </c>
    </row>
    <row r="3578" spans="1:4" hidden="1">
      <c r="A3578">
        <v>2010</v>
      </c>
      <c r="B3578">
        <v>9</v>
      </c>
      <c r="C3578">
        <v>21</v>
      </c>
      <c r="D3578">
        <v>4643.3100000000004</v>
      </c>
    </row>
    <row r="3579" spans="1:4" hidden="1">
      <c r="A3579">
        <v>2010</v>
      </c>
      <c r="B3579">
        <v>9</v>
      </c>
      <c r="C3579">
        <v>22</v>
      </c>
      <c r="D3579">
        <v>4643.24</v>
      </c>
    </row>
    <row r="3580" spans="1:4" hidden="1">
      <c r="A3580">
        <v>2010</v>
      </c>
      <c r="B3580">
        <v>9</v>
      </c>
      <c r="C3580">
        <v>23</v>
      </c>
      <c r="D3580">
        <v>4643.18</v>
      </c>
    </row>
    <row r="3581" spans="1:4" hidden="1">
      <c r="A3581">
        <v>2010</v>
      </c>
      <c r="B3581">
        <v>9</v>
      </c>
      <c r="C3581">
        <v>24</v>
      </c>
      <c r="D3581">
        <v>4643.1000000000004</v>
      </c>
    </row>
    <row r="3582" spans="1:4" hidden="1">
      <c r="A3582">
        <v>2010</v>
      </c>
      <c r="B3582">
        <v>9</v>
      </c>
      <c r="C3582">
        <v>25</v>
      </c>
      <c r="D3582">
        <v>4643</v>
      </c>
    </row>
    <row r="3583" spans="1:4" hidden="1">
      <c r="A3583">
        <v>2010</v>
      </c>
      <c r="B3583">
        <v>9</v>
      </c>
      <c r="C3583">
        <v>26</v>
      </c>
      <c r="D3583">
        <v>4642.87</v>
      </c>
    </row>
    <row r="3584" spans="1:4" hidden="1">
      <c r="A3584">
        <v>2010</v>
      </c>
      <c r="B3584">
        <v>9</v>
      </c>
      <c r="C3584">
        <v>27</v>
      </c>
      <c r="D3584">
        <v>4642.7700000000004</v>
      </c>
    </row>
    <row r="3585" spans="1:4" hidden="1">
      <c r="A3585">
        <v>2010</v>
      </c>
      <c r="B3585">
        <v>9</v>
      </c>
      <c r="C3585">
        <v>28</v>
      </c>
      <c r="D3585">
        <v>4642.66</v>
      </c>
    </row>
    <row r="3586" spans="1:4" hidden="1">
      <c r="A3586">
        <v>2010</v>
      </c>
      <c r="B3586">
        <v>9</v>
      </c>
      <c r="C3586">
        <v>29</v>
      </c>
      <c r="D3586">
        <v>4642.5600000000004</v>
      </c>
    </row>
    <row r="3587" spans="1:4" hidden="1">
      <c r="A3587">
        <v>2010</v>
      </c>
      <c r="B3587">
        <v>9</v>
      </c>
      <c r="C3587">
        <v>30</v>
      </c>
      <c r="D3587">
        <v>4642.47</v>
      </c>
    </row>
    <row r="3588" spans="1:4">
      <c r="A3588">
        <v>2010</v>
      </c>
      <c r="B3588">
        <v>10</v>
      </c>
      <c r="C3588">
        <v>1</v>
      </c>
      <c r="D3588">
        <v>4642.37</v>
      </c>
    </row>
    <row r="3589" spans="1:4" hidden="1">
      <c r="A3589">
        <v>2010</v>
      </c>
      <c r="B3589">
        <v>10</v>
      </c>
      <c r="C3589">
        <v>2</v>
      </c>
      <c r="D3589">
        <v>4642.28</v>
      </c>
    </row>
    <row r="3590" spans="1:4" hidden="1">
      <c r="A3590">
        <v>2010</v>
      </c>
      <c r="B3590">
        <v>10</v>
      </c>
      <c r="C3590">
        <v>3</v>
      </c>
      <c r="D3590">
        <v>4642.1899999999996</v>
      </c>
    </row>
    <row r="3591" spans="1:4" hidden="1">
      <c r="A3591">
        <v>2010</v>
      </c>
      <c r="B3591">
        <v>10</v>
      </c>
      <c r="C3591">
        <v>4</v>
      </c>
      <c r="D3591">
        <v>4642.12</v>
      </c>
    </row>
    <row r="3592" spans="1:4" hidden="1">
      <c r="A3592">
        <v>2010</v>
      </c>
      <c r="B3592">
        <v>10</v>
      </c>
      <c r="C3592">
        <v>5</v>
      </c>
      <c r="D3592">
        <v>4642.1099999999997</v>
      </c>
    </row>
    <row r="3593" spans="1:4" hidden="1">
      <c r="A3593">
        <v>2010</v>
      </c>
      <c r="B3593">
        <v>10</v>
      </c>
      <c r="C3593">
        <v>6</v>
      </c>
      <c r="D3593">
        <v>4642.29</v>
      </c>
    </row>
    <row r="3594" spans="1:4" hidden="1">
      <c r="A3594">
        <v>2010</v>
      </c>
      <c r="B3594">
        <v>10</v>
      </c>
      <c r="C3594">
        <v>7</v>
      </c>
      <c r="D3594">
        <v>4642.54</v>
      </c>
    </row>
    <row r="3595" spans="1:4" hidden="1">
      <c r="A3595">
        <v>2010</v>
      </c>
      <c r="B3595">
        <v>10</v>
      </c>
      <c r="C3595">
        <v>8</v>
      </c>
      <c r="D3595">
        <v>4642.82</v>
      </c>
    </row>
    <row r="3596" spans="1:4" hidden="1">
      <c r="A3596">
        <v>2010</v>
      </c>
      <c r="B3596">
        <v>10</v>
      </c>
      <c r="C3596">
        <v>9</v>
      </c>
      <c r="D3596">
        <v>4643.08</v>
      </c>
    </row>
    <row r="3597" spans="1:4" hidden="1">
      <c r="A3597">
        <v>2010</v>
      </c>
      <c r="B3597">
        <v>10</v>
      </c>
      <c r="C3597">
        <v>10</v>
      </c>
      <c r="D3597">
        <v>4643.3599999999997</v>
      </c>
    </row>
    <row r="3598" spans="1:4" hidden="1">
      <c r="A3598">
        <v>2010</v>
      </c>
      <c r="B3598">
        <v>10</v>
      </c>
      <c r="C3598">
        <v>11</v>
      </c>
      <c r="D3598">
        <v>4643.66</v>
      </c>
    </row>
    <row r="3599" spans="1:4" hidden="1">
      <c r="A3599">
        <v>2010</v>
      </c>
      <c r="B3599">
        <v>10</v>
      </c>
      <c r="C3599">
        <v>12</v>
      </c>
      <c r="D3599">
        <v>4643.9399999999996</v>
      </c>
    </row>
    <row r="3600" spans="1:4" hidden="1">
      <c r="A3600">
        <v>2010</v>
      </c>
      <c r="B3600">
        <v>10</v>
      </c>
      <c r="C3600">
        <v>13</v>
      </c>
      <c r="D3600">
        <v>4644.2</v>
      </c>
    </row>
    <row r="3601" spans="1:4" hidden="1">
      <c r="A3601">
        <v>2010</v>
      </c>
      <c r="B3601">
        <v>10</v>
      </c>
      <c r="C3601">
        <v>14</v>
      </c>
      <c r="D3601">
        <v>4644.49</v>
      </c>
    </row>
    <row r="3602" spans="1:4" hidden="1">
      <c r="A3602">
        <v>2010</v>
      </c>
      <c r="B3602">
        <v>10</v>
      </c>
      <c r="C3602">
        <v>15</v>
      </c>
      <c r="D3602">
        <v>4644.76</v>
      </c>
    </row>
    <row r="3603" spans="1:4" hidden="1">
      <c r="A3603">
        <v>2010</v>
      </c>
      <c r="B3603">
        <v>10</v>
      </c>
      <c r="C3603">
        <v>16</v>
      </c>
      <c r="D3603">
        <v>4644.92</v>
      </c>
    </row>
    <row r="3604" spans="1:4" hidden="1">
      <c r="A3604">
        <v>2010</v>
      </c>
      <c r="B3604">
        <v>10</v>
      </c>
      <c r="C3604">
        <v>17</v>
      </c>
      <c r="D3604">
        <v>4645.08</v>
      </c>
    </row>
    <row r="3605" spans="1:4" hidden="1">
      <c r="A3605">
        <v>2010</v>
      </c>
      <c r="B3605">
        <v>10</v>
      </c>
      <c r="C3605">
        <v>18</v>
      </c>
      <c r="D3605">
        <v>4645.25</v>
      </c>
    </row>
    <row r="3606" spans="1:4" hidden="1">
      <c r="A3606">
        <v>2010</v>
      </c>
      <c r="B3606">
        <v>10</v>
      </c>
      <c r="C3606">
        <v>19</v>
      </c>
      <c r="D3606">
        <v>4645.51</v>
      </c>
    </row>
    <row r="3607" spans="1:4" hidden="1">
      <c r="A3607">
        <v>2010</v>
      </c>
      <c r="B3607">
        <v>10</v>
      </c>
      <c r="C3607">
        <v>20</v>
      </c>
      <c r="D3607">
        <v>4645.74</v>
      </c>
    </row>
    <row r="3608" spans="1:4" hidden="1">
      <c r="A3608">
        <v>2010</v>
      </c>
      <c r="B3608">
        <v>10</v>
      </c>
      <c r="C3608">
        <v>21</v>
      </c>
      <c r="D3608">
        <v>4646</v>
      </c>
    </row>
    <row r="3609" spans="1:4" hidden="1">
      <c r="A3609">
        <v>2010</v>
      </c>
      <c r="B3609">
        <v>10</v>
      </c>
      <c r="C3609">
        <v>22</v>
      </c>
      <c r="D3609">
        <v>4646.26</v>
      </c>
    </row>
    <row r="3610" spans="1:4" hidden="1">
      <c r="A3610">
        <v>2010</v>
      </c>
      <c r="B3610">
        <v>10</v>
      </c>
      <c r="C3610">
        <v>23</v>
      </c>
      <c r="D3610">
        <v>4646.5600000000004</v>
      </c>
    </row>
    <row r="3611" spans="1:4" hidden="1">
      <c r="A3611">
        <v>2010</v>
      </c>
      <c r="B3611">
        <v>10</v>
      </c>
      <c r="C3611">
        <v>24</v>
      </c>
      <c r="D3611">
        <v>4646.9799999999996</v>
      </c>
    </row>
    <row r="3612" spans="1:4" hidden="1">
      <c r="A3612">
        <v>2010</v>
      </c>
      <c r="B3612">
        <v>10</v>
      </c>
      <c r="C3612">
        <v>25</v>
      </c>
      <c r="D3612">
        <v>4647.6400000000003</v>
      </c>
    </row>
    <row r="3613" spans="1:4" hidden="1">
      <c r="A3613">
        <v>2010</v>
      </c>
      <c r="B3613">
        <v>10</v>
      </c>
      <c r="C3613">
        <v>26</v>
      </c>
      <c r="D3613">
        <v>4648.03</v>
      </c>
    </row>
    <row r="3614" spans="1:4" hidden="1">
      <c r="A3614">
        <v>2010</v>
      </c>
      <c r="B3614">
        <v>10</v>
      </c>
      <c r="C3614">
        <v>27</v>
      </c>
      <c r="D3614">
        <v>4648.38</v>
      </c>
    </row>
    <row r="3615" spans="1:4" hidden="1">
      <c r="A3615">
        <v>2010</v>
      </c>
      <c r="B3615">
        <v>10</v>
      </c>
      <c r="C3615">
        <v>28</v>
      </c>
      <c r="D3615">
        <v>4648.68</v>
      </c>
    </row>
    <row r="3616" spans="1:4" hidden="1">
      <c r="A3616">
        <v>2010</v>
      </c>
      <c r="B3616">
        <v>10</v>
      </c>
      <c r="C3616">
        <v>29</v>
      </c>
      <c r="D3616">
        <v>4648.96</v>
      </c>
    </row>
    <row r="3617" spans="1:4" hidden="1">
      <c r="A3617">
        <v>2010</v>
      </c>
      <c r="B3617">
        <v>10</v>
      </c>
      <c r="C3617">
        <v>30</v>
      </c>
      <c r="D3617">
        <v>4649.2700000000004</v>
      </c>
    </row>
    <row r="3618" spans="1:4" hidden="1">
      <c r="A3618">
        <v>2010</v>
      </c>
      <c r="B3618">
        <v>10</v>
      </c>
      <c r="C3618">
        <v>31</v>
      </c>
      <c r="D3618">
        <v>4649.59</v>
      </c>
    </row>
    <row r="3619" spans="1:4" hidden="1">
      <c r="A3619">
        <v>2010</v>
      </c>
      <c r="B3619">
        <v>11</v>
      </c>
      <c r="C3619">
        <v>1</v>
      </c>
      <c r="D3619">
        <v>4649.8900000000003</v>
      </c>
    </row>
    <row r="3620" spans="1:4" hidden="1">
      <c r="A3620">
        <v>2010</v>
      </c>
      <c r="B3620">
        <v>11</v>
      </c>
      <c r="C3620">
        <v>2</v>
      </c>
      <c r="D3620">
        <v>4650.17</v>
      </c>
    </row>
    <row r="3621" spans="1:4" hidden="1">
      <c r="A3621">
        <v>2010</v>
      </c>
      <c r="B3621">
        <v>11</v>
      </c>
      <c r="C3621">
        <v>3</v>
      </c>
      <c r="D3621">
        <v>4650.42</v>
      </c>
    </row>
    <row r="3622" spans="1:4" hidden="1">
      <c r="A3622">
        <v>2010</v>
      </c>
      <c r="B3622">
        <v>11</v>
      </c>
      <c r="C3622">
        <v>4</v>
      </c>
      <c r="D3622">
        <v>4650.66</v>
      </c>
    </row>
    <row r="3623" spans="1:4" hidden="1">
      <c r="A3623">
        <v>2010</v>
      </c>
      <c r="B3623">
        <v>11</v>
      </c>
      <c r="C3623">
        <v>5</v>
      </c>
      <c r="D3623">
        <v>4650.8999999999996</v>
      </c>
    </row>
    <row r="3624" spans="1:4" hidden="1">
      <c r="A3624">
        <v>2010</v>
      </c>
      <c r="B3624">
        <v>11</v>
      </c>
      <c r="C3624">
        <v>6</v>
      </c>
      <c r="D3624">
        <v>4651.1099999999997</v>
      </c>
    </row>
    <row r="3625" spans="1:4" hidden="1">
      <c r="A3625">
        <v>2010</v>
      </c>
      <c r="B3625">
        <v>11</v>
      </c>
      <c r="C3625">
        <v>7</v>
      </c>
      <c r="D3625">
        <v>4651.3599999999997</v>
      </c>
    </row>
    <row r="3626" spans="1:4" hidden="1">
      <c r="A3626">
        <v>2010</v>
      </c>
      <c r="B3626">
        <v>11</v>
      </c>
      <c r="C3626">
        <v>8</v>
      </c>
      <c r="D3626">
        <v>4651.7700000000004</v>
      </c>
    </row>
    <row r="3627" spans="1:4" hidden="1">
      <c r="A3627">
        <v>2010</v>
      </c>
      <c r="B3627">
        <v>11</v>
      </c>
      <c r="C3627">
        <v>9</v>
      </c>
      <c r="D3627">
        <v>4652.07</v>
      </c>
    </row>
    <row r="3628" spans="1:4" hidden="1">
      <c r="A3628">
        <v>2010</v>
      </c>
      <c r="B3628">
        <v>11</v>
      </c>
      <c r="C3628">
        <v>10</v>
      </c>
      <c r="D3628">
        <v>4652.34</v>
      </c>
    </row>
    <row r="3629" spans="1:4" hidden="1">
      <c r="A3629">
        <v>2010</v>
      </c>
      <c r="B3629">
        <v>11</v>
      </c>
      <c r="C3629">
        <v>11</v>
      </c>
      <c r="D3629">
        <v>4652.62</v>
      </c>
    </row>
    <row r="3630" spans="1:4" hidden="1">
      <c r="A3630">
        <v>2010</v>
      </c>
      <c r="B3630">
        <v>11</v>
      </c>
      <c r="C3630">
        <v>12</v>
      </c>
      <c r="D3630">
        <v>4652.8599999999997</v>
      </c>
    </row>
    <row r="3631" spans="1:4" hidden="1">
      <c r="A3631">
        <v>2010</v>
      </c>
      <c r="B3631">
        <v>11</v>
      </c>
      <c r="C3631">
        <v>13</v>
      </c>
      <c r="D3631">
        <v>4653.1499999999996</v>
      </c>
    </row>
    <row r="3632" spans="1:4" hidden="1">
      <c r="A3632">
        <v>2010</v>
      </c>
      <c r="B3632">
        <v>11</v>
      </c>
      <c r="C3632">
        <v>14</v>
      </c>
      <c r="D3632">
        <v>4653.41</v>
      </c>
    </row>
    <row r="3633" spans="1:4" hidden="1">
      <c r="A3633">
        <v>2010</v>
      </c>
      <c r="B3633">
        <v>11</v>
      </c>
      <c r="C3633">
        <v>15</v>
      </c>
      <c r="D3633">
        <v>4653.62</v>
      </c>
    </row>
    <row r="3634" spans="1:4" hidden="1">
      <c r="A3634">
        <v>2010</v>
      </c>
      <c r="B3634">
        <v>11</v>
      </c>
      <c r="C3634">
        <v>16</v>
      </c>
      <c r="D3634">
        <v>4653.93</v>
      </c>
    </row>
    <row r="3635" spans="1:4" hidden="1">
      <c r="A3635">
        <v>2010</v>
      </c>
      <c r="B3635">
        <v>11</v>
      </c>
      <c r="C3635">
        <v>17</v>
      </c>
      <c r="D3635">
        <v>4654.2</v>
      </c>
    </row>
    <row r="3636" spans="1:4" hidden="1">
      <c r="A3636">
        <v>2010</v>
      </c>
      <c r="B3636">
        <v>11</v>
      </c>
      <c r="C3636">
        <v>18</v>
      </c>
      <c r="D3636">
        <v>4654.34</v>
      </c>
    </row>
    <row r="3637" spans="1:4" hidden="1">
      <c r="A3637">
        <v>2010</v>
      </c>
      <c r="B3637">
        <v>11</v>
      </c>
      <c r="C3637">
        <v>19</v>
      </c>
      <c r="D3637">
        <v>4654.57</v>
      </c>
    </row>
    <row r="3638" spans="1:4" hidden="1">
      <c r="A3638">
        <v>2010</v>
      </c>
      <c r="B3638">
        <v>11</v>
      </c>
      <c r="C3638">
        <v>20</v>
      </c>
      <c r="D3638">
        <v>4655.01</v>
      </c>
    </row>
    <row r="3639" spans="1:4" hidden="1">
      <c r="A3639">
        <v>2010</v>
      </c>
      <c r="B3639">
        <v>11</v>
      </c>
      <c r="C3639">
        <v>21</v>
      </c>
      <c r="D3639">
        <v>4655.34</v>
      </c>
    </row>
    <row r="3640" spans="1:4" hidden="1">
      <c r="A3640">
        <v>2010</v>
      </c>
      <c r="B3640">
        <v>11</v>
      </c>
      <c r="C3640">
        <v>22</v>
      </c>
      <c r="D3640">
        <v>4655.6400000000003</v>
      </c>
    </row>
    <row r="3641" spans="1:4" hidden="1">
      <c r="A3641">
        <v>2010</v>
      </c>
      <c r="B3641">
        <v>11</v>
      </c>
      <c r="C3641">
        <v>23</v>
      </c>
      <c r="D3641">
        <v>4656.0600000000004</v>
      </c>
    </row>
    <row r="3642" spans="1:4" hidden="1">
      <c r="A3642">
        <v>2010</v>
      </c>
      <c r="B3642">
        <v>11</v>
      </c>
      <c r="C3642">
        <v>24</v>
      </c>
      <c r="D3642">
        <v>4656.5200000000004</v>
      </c>
    </row>
    <row r="3643" spans="1:4" hidden="1">
      <c r="A3643">
        <v>2010</v>
      </c>
      <c r="B3643">
        <v>11</v>
      </c>
      <c r="C3643">
        <v>25</v>
      </c>
      <c r="D3643">
        <v>4656.8100000000004</v>
      </c>
    </row>
    <row r="3644" spans="1:4" hidden="1">
      <c r="A3644">
        <v>2010</v>
      </c>
      <c r="B3644">
        <v>11</v>
      </c>
      <c r="C3644">
        <v>26</v>
      </c>
      <c r="D3644">
        <v>4657.08</v>
      </c>
    </row>
    <row r="3645" spans="1:4" hidden="1">
      <c r="A3645">
        <v>2010</v>
      </c>
      <c r="B3645">
        <v>11</v>
      </c>
      <c r="C3645">
        <v>27</v>
      </c>
      <c r="D3645">
        <v>4657.26</v>
      </c>
    </row>
    <row r="3646" spans="1:4" hidden="1">
      <c r="A3646">
        <v>2010</v>
      </c>
      <c r="B3646">
        <v>11</v>
      </c>
      <c r="C3646">
        <v>28</v>
      </c>
      <c r="D3646">
        <v>4657.45</v>
      </c>
    </row>
    <row r="3647" spans="1:4" hidden="1">
      <c r="A3647">
        <v>2010</v>
      </c>
      <c r="B3647">
        <v>11</v>
      </c>
      <c r="C3647">
        <v>29</v>
      </c>
      <c r="D3647">
        <v>4657.88</v>
      </c>
    </row>
    <row r="3648" spans="1:4" hidden="1">
      <c r="A3648">
        <v>2010</v>
      </c>
      <c r="B3648">
        <v>11</v>
      </c>
      <c r="C3648">
        <v>30</v>
      </c>
      <c r="D3648">
        <v>4658.05</v>
      </c>
    </row>
    <row r="3649" spans="1:4" hidden="1">
      <c r="A3649">
        <v>2010</v>
      </c>
      <c r="B3649">
        <v>12</v>
      </c>
      <c r="C3649">
        <v>1</v>
      </c>
      <c r="D3649">
        <v>4658.22</v>
      </c>
    </row>
    <row r="3650" spans="1:4" hidden="1">
      <c r="A3650">
        <v>2010</v>
      </c>
      <c r="B3650">
        <v>12</v>
      </c>
      <c r="C3650">
        <v>2</v>
      </c>
      <c r="D3650">
        <v>4658.38</v>
      </c>
    </row>
    <row r="3651" spans="1:4" hidden="1">
      <c r="A3651">
        <v>2010</v>
      </c>
      <c r="B3651">
        <v>12</v>
      </c>
      <c r="C3651">
        <v>3</v>
      </c>
      <c r="D3651">
        <v>4658.58</v>
      </c>
    </row>
    <row r="3652" spans="1:4" hidden="1">
      <c r="A3652">
        <v>2010</v>
      </c>
      <c r="B3652">
        <v>12</v>
      </c>
      <c r="C3652">
        <v>4</v>
      </c>
      <c r="D3652">
        <v>4658.84</v>
      </c>
    </row>
    <row r="3653" spans="1:4" hidden="1">
      <c r="A3653">
        <v>2010</v>
      </c>
      <c r="B3653">
        <v>12</v>
      </c>
      <c r="C3653">
        <v>5</v>
      </c>
      <c r="D3653">
        <v>4659.12</v>
      </c>
    </row>
    <row r="3654" spans="1:4" hidden="1">
      <c r="A3654">
        <v>2010</v>
      </c>
      <c r="B3654">
        <v>12</v>
      </c>
      <c r="C3654">
        <v>6</v>
      </c>
      <c r="D3654">
        <v>4659.37</v>
      </c>
    </row>
    <row r="3655" spans="1:4" hidden="1">
      <c r="A3655">
        <v>2010</v>
      </c>
      <c r="B3655">
        <v>12</v>
      </c>
      <c r="C3655">
        <v>7</v>
      </c>
      <c r="D3655">
        <v>4659.67</v>
      </c>
    </row>
    <row r="3656" spans="1:4" hidden="1">
      <c r="A3656">
        <v>2010</v>
      </c>
      <c r="B3656">
        <v>12</v>
      </c>
      <c r="C3656">
        <v>8</v>
      </c>
      <c r="D3656">
        <v>4659.93</v>
      </c>
    </row>
    <row r="3657" spans="1:4" hidden="1">
      <c r="A3657">
        <v>2010</v>
      </c>
      <c r="B3657">
        <v>12</v>
      </c>
      <c r="C3657">
        <v>9</v>
      </c>
      <c r="D3657">
        <v>4660.1400000000003</v>
      </c>
    </row>
    <row r="3658" spans="1:4" hidden="1">
      <c r="A3658">
        <v>2010</v>
      </c>
      <c r="B3658">
        <v>12</v>
      </c>
      <c r="C3658">
        <v>10</v>
      </c>
      <c r="D3658">
        <v>4660.42</v>
      </c>
    </row>
    <row r="3659" spans="1:4" hidden="1">
      <c r="A3659">
        <v>2010</v>
      </c>
      <c r="B3659">
        <v>12</v>
      </c>
      <c r="C3659">
        <v>11</v>
      </c>
      <c r="D3659">
        <v>4660.74</v>
      </c>
    </row>
    <row r="3660" spans="1:4" hidden="1">
      <c r="A3660">
        <v>2010</v>
      </c>
      <c r="B3660">
        <v>12</v>
      </c>
      <c r="C3660">
        <v>12</v>
      </c>
      <c r="D3660">
        <v>4660.9799999999996</v>
      </c>
    </row>
    <row r="3661" spans="1:4" hidden="1">
      <c r="A3661">
        <v>2010</v>
      </c>
      <c r="B3661">
        <v>12</v>
      </c>
      <c r="C3661">
        <v>13</v>
      </c>
      <c r="D3661">
        <v>4661.26</v>
      </c>
    </row>
    <row r="3662" spans="1:4" hidden="1">
      <c r="A3662">
        <v>2010</v>
      </c>
      <c r="B3662">
        <v>12</v>
      </c>
      <c r="C3662">
        <v>14</v>
      </c>
      <c r="D3662">
        <v>4661.54</v>
      </c>
    </row>
    <row r="3663" spans="1:4" hidden="1">
      <c r="A3663">
        <v>2010</v>
      </c>
      <c r="B3663">
        <v>12</v>
      </c>
      <c r="C3663">
        <v>15</v>
      </c>
      <c r="D3663">
        <v>4661.95</v>
      </c>
    </row>
    <row r="3664" spans="1:4" hidden="1">
      <c r="A3664">
        <v>2010</v>
      </c>
      <c r="B3664">
        <v>12</v>
      </c>
      <c r="C3664">
        <v>16</v>
      </c>
      <c r="D3664">
        <v>4662.21</v>
      </c>
    </row>
    <row r="3665" spans="1:4" hidden="1">
      <c r="A3665">
        <v>2010</v>
      </c>
      <c r="B3665">
        <v>12</v>
      </c>
      <c r="C3665">
        <v>17</v>
      </c>
      <c r="D3665">
        <v>4662.2299999999996</v>
      </c>
    </row>
    <row r="3666" spans="1:4" hidden="1">
      <c r="A3666">
        <v>2010</v>
      </c>
      <c r="B3666">
        <v>12</v>
      </c>
      <c r="C3666">
        <v>18</v>
      </c>
      <c r="D3666">
        <v>4662.2299999999996</v>
      </c>
    </row>
    <row r="3667" spans="1:4" hidden="1">
      <c r="A3667">
        <v>2010</v>
      </c>
      <c r="B3667">
        <v>12</v>
      </c>
      <c r="C3667">
        <v>19</v>
      </c>
      <c r="D3667">
        <v>4662.6499999999996</v>
      </c>
    </row>
    <row r="3668" spans="1:4" hidden="1">
      <c r="A3668">
        <v>2010</v>
      </c>
      <c r="B3668">
        <v>12</v>
      </c>
      <c r="C3668">
        <v>20</v>
      </c>
      <c r="D3668">
        <v>4663.5</v>
      </c>
    </row>
    <row r="3669" spans="1:4" hidden="1">
      <c r="A3669">
        <v>2010</v>
      </c>
      <c r="B3669">
        <v>12</v>
      </c>
      <c r="C3669">
        <v>21</v>
      </c>
      <c r="D3669">
        <v>4663.29</v>
      </c>
    </row>
    <row r="3670" spans="1:4" hidden="1">
      <c r="A3670">
        <v>2010</v>
      </c>
      <c r="B3670">
        <v>12</v>
      </c>
      <c r="C3670">
        <v>22</v>
      </c>
      <c r="D3670">
        <v>4663.08</v>
      </c>
    </row>
    <row r="3671" spans="1:4" hidden="1">
      <c r="A3671">
        <v>2010</v>
      </c>
      <c r="B3671">
        <v>12</v>
      </c>
      <c r="C3671">
        <v>23</v>
      </c>
      <c r="D3671">
        <v>4662.93</v>
      </c>
    </row>
    <row r="3672" spans="1:4" hidden="1">
      <c r="A3672">
        <v>2010</v>
      </c>
      <c r="B3672">
        <v>12</v>
      </c>
      <c r="C3672">
        <v>24</v>
      </c>
      <c r="D3672">
        <v>4662.82</v>
      </c>
    </row>
    <row r="3673" spans="1:4" hidden="1">
      <c r="A3673">
        <v>2010</v>
      </c>
      <c r="B3673">
        <v>12</v>
      </c>
      <c r="C3673">
        <v>25</v>
      </c>
      <c r="D3673">
        <v>4662.74</v>
      </c>
    </row>
    <row r="3674" spans="1:4" hidden="1">
      <c r="A3674">
        <v>2010</v>
      </c>
      <c r="B3674">
        <v>12</v>
      </c>
      <c r="C3674">
        <v>26</v>
      </c>
      <c r="D3674">
        <v>4662.67</v>
      </c>
    </row>
    <row r="3675" spans="1:4" hidden="1">
      <c r="A3675">
        <v>2010</v>
      </c>
      <c r="B3675">
        <v>12</v>
      </c>
      <c r="C3675">
        <v>27</v>
      </c>
      <c r="D3675">
        <v>4662.6000000000004</v>
      </c>
    </row>
    <row r="3676" spans="1:4" hidden="1">
      <c r="A3676">
        <v>2010</v>
      </c>
      <c r="B3676">
        <v>12</v>
      </c>
      <c r="C3676">
        <v>28</v>
      </c>
      <c r="D3676">
        <v>4662.5600000000004</v>
      </c>
    </row>
    <row r="3677" spans="1:4" hidden="1">
      <c r="A3677">
        <v>2010</v>
      </c>
      <c r="B3677">
        <v>12</v>
      </c>
      <c r="C3677">
        <v>29</v>
      </c>
      <c r="D3677">
        <v>4662.6099999999997</v>
      </c>
    </row>
    <row r="3678" spans="1:4" hidden="1">
      <c r="A3678">
        <v>2010</v>
      </c>
      <c r="B3678">
        <v>12</v>
      </c>
      <c r="C3678">
        <v>30</v>
      </c>
      <c r="D3678">
        <v>4662.7</v>
      </c>
    </row>
    <row r="3679" spans="1:4" hidden="1">
      <c r="A3679">
        <v>2010</v>
      </c>
      <c r="B3679">
        <v>12</v>
      </c>
      <c r="C3679">
        <v>31</v>
      </c>
      <c r="D3679">
        <v>4662.8500000000004</v>
      </c>
    </row>
    <row r="3680" spans="1:4" hidden="1">
      <c r="A3680">
        <v>2011</v>
      </c>
      <c r="B3680">
        <v>1</v>
      </c>
      <c r="C3680">
        <v>1</v>
      </c>
      <c r="D3680">
        <v>4662.87</v>
      </c>
    </row>
    <row r="3681" spans="1:4" hidden="1">
      <c r="A3681">
        <v>2011</v>
      </c>
      <c r="B3681">
        <v>1</v>
      </c>
      <c r="C3681">
        <v>2</v>
      </c>
      <c r="D3681">
        <v>4662.78</v>
      </c>
    </row>
    <row r="3682" spans="1:4" hidden="1">
      <c r="A3682">
        <v>2011</v>
      </c>
      <c r="B3682">
        <v>1</v>
      </c>
      <c r="C3682">
        <v>3</v>
      </c>
      <c r="D3682">
        <v>4662.8999999999996</v>
      </c>
    </row>
    <row r="3683" spans="1:4" hidden="1">
      <c r="A3683">
        <v>2011</v>
      </c>
      <c r="B3683">
        <v>1</v>
      </c>
      <c r="C3683">
        <v>4</v>
      </c>
      <c r="D3683">
        <v>4662.92</v>
      </c>
    </row>
    <row r="3684" spans="1:4" hidden="1">
      <c r="A3684">
        <v>2011</v>
      </c>
      <c r="B3684">
        <v>1</v>
      </c>
      <c r="C3684">
        <v>5</v>
      </c>
      <c r="D3684">
        <v>4662.84</v>
      </c>
    </row>
    <row r="3685" spans="1:4" hidden="1">
      <c r="A3685">
        <v>2011</v>
      </c>
      <c r="B3685">
        <v>1</v>
      </c>
      <c r="C3685">
        <v>6</v>
      </c>
      <c r="D3685">
        <v>4662.87</v>
      </c>
    </row>
    <row r="3686" spans="1:4" hidden="1">
      <c r="A3686">
        <v>2011</v>
      </c>
      <c r="B3686">
        <v>1</v>
      </c>
      <c r="C3686">
        <v>7</v>
      </c>
      <c r="D3686">
        <v>4662.8900000000003</v>
      </c>
    </row>
    <row r="3687" spans="1:4" hidden="1">
      <c r="A3687">
        <v>2011</v>
      </c>
      <c r="B3687">
        <v>1</v>
      </c>
      <c r="C3687">
        <v>8</v>
      </c>
      <c r="D3687">
        <v>4662.78</v>
      </c>
    </row>
    <row r="3688" spans="1:4" hidden="1">
      <c r="A3688">
        <v>2011</v>
      </c>
      <c r="B3688">
        <v>1</v>
      </c>
      <c r="C3688">
        <v>9</v>
      </c>
      <c r="D3688">
        <v>4662.9399999999996</v>
      </c>
    </row>
    <row r="3689" spans="1:4" hidden="1">
      <c r="A3689">
        <v>2011</v>
      </c>
      <c r="B3689">
        <v>1</v>
      </c>
      <c r="C3689">
        <v>10</v>
      </c>
      <c r="D3689">
        <v>4662.84</v>
      </c>
    </row>
    <row r="3690" spans="1:4" hidden="1">
      <c r="A3690">
        <v>2011</v>
      </c>
      <c r="B3690">
        <v>1</v>
      </c>
      <c r="C3690">
        <v>11</v>
      </c>
      <c r="D3690">
        <v>4662.97</v>
      </c>
    </row>
    <row r="3691" spans="1:4" hidden="1">
      <c r="A3691">
        <v>2011</v>
      </c>
      <c r="B3691">
        <v>1</v>
      </c>
      <c r="C3691">
        <v>12</v>
      </c>
      <c r="D3691">
        <v>4662.83</v>
      </c>
    </row>
    <row r="3692" spans="1:4" hidden="1">
      <c r="A3692">
        <v>2011</v>
      </c>
      <c r="B3692">
        <v>1</v>
      </c>
      <c r="C3692">
        <v>13</v>
      </c>
      <c r="D3692">
        <v>4662.75</v>
      </c>
    </row>
    <row r="3693" spans="1:4" hidden="1">
      <c r="A3693">
        <v>2011</v>
      </c>
      <c r="B3693">
        <v>1</v>
      </c>
      <c r="C3693">
        <v>14</v>
      </c>
      <c r="D3693">
        <v>4662.6899999999996</v>
      </c>
    </row>
    <row r="3694" spans="1:4" hidden="1">
      <c r="A3694">
        <v>2011</v>
      </c>
      <c r="B3694">
        <v>1</v>
      </c>
      <c r="C3694">
        <v>15</v>
      </c>
      <c r="D3694">
        <v>4662.6400000000003</v>
      </c>
    </row>
    <row r="3695" spans="1:4" hidden="1">
      <c r="A3695">
        <v>2011</v>
      </c>
      <c r="B3695">
        <v>1</v>
      </c>
      <c r="C3695">
        <v>16</v>
      </c>
      <c r="D3695">
        <v>4662.57</v>
      </c>
    </row>
    <row r="3696" spans="1:4" hidden="1">
      <c r="A3696">
        <v>2011</v>
      </c>
      <c r="B3696">
        <v>1</v>
      </c>
      <c r="C3696">
        <v>17</v>
      </c>
      <c r="D3696">
        <v>4663.18</v>
      </c>
    </row>
    <row r="3697" spans="1:4" hidden="1">
      <c r="A3697">
        <v>2011</v>
      </c>
      <c r="B3697">
        <v>1</v>
      </c>
      <c r="C3697">
        <v>18</v>
      </c>
      <c r="D3697">
        <v>4663.26</v>
      </c>
    </row>
    <row r="3698" spans="1:4" hidden="1">
      <c r="A3698">
        <v>2011</v>
      </c>
      <c r="B3698">
        <v>1</v>
      </c>
      <c r="C3698">
        <v>19</v>
      </c>
      <c r="D3698">
        <v>4663.2700000000004</v>
      </c>
    </row>
    <row r="3699" spans="1:4" hidden="1">
      <c r="A3699">
        <v>2011</v>
      </c>
      <c r="B3699">
        <v>1</v>
      </c>
      <c r="C3699">
        <v>20</v>
      </c>
      <c r="D3699">
        <v>4663.18</v>
      </c>
    </row>
    <row r="3700" spans="1:4" hidden="1">
      <c r="A3700">
        <v>2011</v>
      </c>
      <c r="B3700">
        <v>1</v>
      </c>
      <c r="C3700">
        <v>21</v>
      </c>
      <c r="D3700">
        <v>4663.0200000000004</v>
      </c>
    </row>
    <row r="3701" spans="1:4" hidden="1">
      <c r="A3701">
        <v>2011</v>
      </c>
      <c r="B3701">
        <v>1</v>
      </c>
      <c r="C3701">
        <v>22</v>
      </c>
      <c r="D3701">
        <v>4662.96</v>
      </c>
    </row>
    <row r="3702" spans="1:4" hidden="1">
      <c r="A3702">
        <v>2011</v>
      </c>
      <c r="B3702">
        <v>1</v>
      </c>
      <c r="C3702">
        <v>23</v>
      </c>
      <c r="D3702">
        <v>4662.8900000000003</v>
      </c>
    </row>
    <row r="3703" spans="1:4" hidden="1">
      <c r="A3703">
        <v>2011</v>
      </c>
      <c r="B3703">
        <v>1</v>
      </c>
      <c r="C3703">
        <v>24</v>
      </c>
      <c r="D3703">
        <v>4662.8100000000004</v>
      </c>
    </row>
    <row r="3704" spans="1:4" hidden="1">
      <c r="A3704">
        <v>2011</v>
      </c>
      <c r="B3704">
        <v>1</v>
      </c>
      <c r="C3704">
        <v>25</v>
      </c>
      <c r="D3704">
        <v>4662.76</v>
      </c>
    </row>
    <row r="3705" spans="1:4" hidden="1">
      <c r="A3705">
        <v>2011</v>
      </c>
      <c r="B3705">
        <v>1</v>
      </c>
      <c r="C3705">
        <v>26</v>
      </c>
      <c r="D3705">
        <v>4662.7299999999996</v>
      </c>
    </row>
    <row r="3706" spans="1:4" hidden="1">
      <c r="A3706">
        <v>2011</v>
      </c>
      <c r="B3706">
        <v>1</v>
      </c>
      <c r="C3706">
        <v>27</v>
      </c>
      <c r="D3706">
        <v>4662.7</v>
      </c>
    </row>
    <row r="3707" spans="1:4" hidden="1">
      <c r="A3707">
        <v>2011</v>
      </c>
      <c r="B3707">
        <v>1</v>
      </c>
      <c r="C3707">
        <v>28</v>
      </c>
      <c r="D3707">
        <v>4662.6899999999996</v>
      </c>
    </row>
    <row r="3708" spans="1:4" hidden="1">
      <c r="A3708">
        <v>2011</v>
      </c>
      <c r="B3708">
        <v>1</v>
      </c>
      <c r="C3708">
        <v>29</v>
      </c>
      <c r="D3708">
        <v>4662.67</v>
      </c>
    </row>
    <row r="3709" spans="1:4" hidden="1">
      <c r="A3709">
        <v>2011</v>
      </c>
      <c r="B3709">
        <v>1</v>
      </c>
      <c r="C3709">
        <v>30</v>
      </c>
      <c r="D3709">
        <v>4662.63</v>
      </c>
    </row>
    <row r="3710" spans="1:4" hidden="1">
      <c r="A3710">
        <v>2011</v>
      </c>
      <c r="B3710">
        <v>1</v>
      </c>
      <c r="C3710">
        <v>31</v>
      </c>
      <c r="D3710">
        <v>4662.68</v>
      </c>
    </row>
    <row r="3711" spans="1:4" hidden="1">
      <c r="A3711">
        <v>2011</v>
      </c>
      <c r="B3711">
        <v>2</v>
      </c>
      <c r="C3711">
        <v>1</v>
      </c>
      <c r="D3711">
        <v>4662.88</v>
      </c>
    </row>
    <row r="3712" spans="1:4" hidden="1">
      <c r="A3712">
        <v>2011</v>
      </c>
      <c r="B3712">
        <v>2</v>
      </c>
      <c r="C3712">
        <v>2</v>
      </c>
      <c r="D3712">
        <v>4662.87</v>
      </c>
    </row>
    <row r="3713" spans="1:4" hidden="1">
      <c r="A3713">
        <v>2011</v>
      </c>
      <c r="B3713">
        <v>2</v>
      </c>
      <c r="C3713">
        <v>3</v>
      </c>
      <c r="D3713">
        <v>4662.8100000000004</v>
      </c>
    </row>
    <row r="3714" spans="1:4" hidden="1">
      <c r="A3714">
        <v>2011</v>
      </c>
      <c r="B3714">
        <v>2</v>
      </c>
      <c r="C3714">
        <v>4</v>
      </c>
      <c r="D3714">
        <v>4662.75</v>
      </c>
    </row>
    <row r="3715" spans="1:4" hidden="1">
      <c r="A3715">
        <v>2011</v>
      </c>
      <c r="B3715">
        <v>2</v>
      </c>
      <c r="C3715">
        <v>5</v>
      </c>
      <c r="D3715">
        <v>4662.7</v>
      </c>
    </row>
    <row r="3716" spans="1:4" hidden="1">
      <c r="A3716">
        <v>2011</v>
      </c>
      <c r="B3716">
        <v>2</v>
      </c>
      <c r="C3716">
        <v>6</v>
      </c>
      <c r="D3716">
        <v>4662.67</v>
      </c>
    </row>
    <row r="3717" spans="1:4" hidden="1">
      <c r="A3717">
        <v>2011</v>
      </c>
      <c r="B3717">
        <v>2</v>
      </c>
      <c r="C3717">
        <v>7</v>
      </c>
      <c r="D3717">
        <v>4662.68</v>
      </c>
    </row>
    <row r="3718" spans="1:4" hidden="1">
      <c r="A3718">
        <v>2011</v>
      </c>
      <c r="B3718">
        <v>2</v>
      </c>
      <c r="C3718">
        <v>8</v>
      </c>
      <c r="D3718">
        <v>4662.76</v>
      </c>
    </row>
    <row r="3719" spans="1:4" hidden="1">
      <c r="A3719">
        <v>2011</v>
      </c>
      <c r="B3719">
        <v>2</v>
      </c>
      <c r="C3719">
        <v>9</v>
      </c>
      <c r="D3719">
        <v>4662.7700000000004</v>
      </c>
    </row>
    <row r="3720" spans="1:4" hidden="1">
      <c r="A3720">
        <v>2011</v>
      </c>
      <c r="B3720">
        <v>2</v>
      </c>
      <c r="C3720">
        <v>10</v>
      </c>
      <c r="D3720">
        <v>4662.74</v>
      </c>
    </row>
    <row r="3721" spans="1:4" hidden="1">
      <c r="A3721">
        <v>2011</v>
      </c>
      <c r="B3721">
        <v>2</v>
      </c>
      <c r="C3721">
        <v>11</v>
      </c>
      <c r="D3721">
        <v>4662.7</v>
      </c>
    </row>
    <row r="3722" spans="1:4" hidden="1">
      <c r="A3722">
        <v>2011</v>
      </c>
      <c r="B3722">
        <v>2</v>
      </c>
      <c r="C3722">
        <v>12</v>
      </c>
      <c r="D3722">
        <v>4662.68</v>
      </c>
    </row>
    <row r="3723" spans="1:4" hidden="1">
      <c r="A3723">
        <v>2011</v>
      </c>
      <c r="B3723">
        <v>2</v>
      </c>
      <c r="C3723">
        <v>13</v>
      </c>
      <c r="D3723">
        <v>4662.63</v>
      </c>
    </row>
    <row r="3724" spans="1:4" hidden="1">
      <c r="A3724">
        <v>2011</v>
      </c>
      <c r="B3724">
        <v>2</v>
      </c>
      <c r="C3724">
        <v>14</v>
      </c>
      <c r="D3724">
        <v>4662.6000000000004</v>
      </c>
    </row>
    <row r="3725" spans="1:4" hidden="1">
      <c r="A3725">
        <v>2011</v>
      </c>
      <c r="B3725">
        <v>2</v>
      </c>
      <c r="C3725">
        <v>15</v>
      </c>
      <c r="D3725">
        <v>4662.55</v>
      </c>
    </row>
    <row r="3726" spans="1:4" hidden="1">
      <c r="A3726">
        <v>2011</v>
      </c>
      <c r="B3726">
        <v>2</v>
      </c>
      <c r="C3726">
        <v>16</v>
      </c>
      <c r="D3726">
        <v>4662.63</v>
      </c>
    </row>
    <row r="3727" spans="1:4" hidden="1">
      <c r="A3727">
        <v>2011</v>
      </c>
      <c r="B3727">
        <v>2</v>
      </c>
      <c r="C3727">
        <v>17</v>
      </c>
      <c r="D3727">
        <v>4662.68</v>
      </c>
    </row>
    <row r="3728" spans="1:4" hidden="1">
      <c r="A3728">
        <v>2011</v>
      </c>
      <c r="B3728">
        <v>2</v>
      </c>
      <c r="C3728">
        <v>18</v>
      </c>
      <c r="D3728">
        <v>4662.6899999999996</v>
      </c>
    </row>
    <row r="3729" spans="1:4" hidden="1">
      <c r="A3729">
        <v>2011</v>
      </c>
      <c r="B3729">
        <v>2</v>
      </c>
      <c r="C3729">
        <v>19</v>
      </c>
      <c r="D3729">
        <v>4662.71</v>
      </c>
    </row>
    <row r="3730" spans="1:4" hidden="1">
      <c r="A3730">
        <v>2011</v>
      </c>
      <c r="B3730">
        <v>2</v>
      </c>
      <c r="C3730">
        <v>20</v>
      </c>
      <c r="D3730">
        <v>4662.7299999999996</v>
      </c>
    </row>
    <row r="3731" spans="1:4" hidden="1">
      <c r="A3731">
        <v>2011</v>
      </c>
      <c r="B3731">
        <v>2</v>
      </c>
      <c r="C3731">
        <v>21</v>
      </c>
      <c r="D3731">
        <v>4662.8</v>
      </c>
    </row>
    <row r="3732" spans="1:4" hidden="1">
      <c r="A3732">
        <v>2011</v>
      </c>
      <c r="B3732">
        <v>2</v>
      </c>
      <c r="C3732">
        <v>22</v>
      </c>
      <c r="D3732">
        <v>4662.75</v>
      </c>
    </row>
    <row r="3733" spans="1:4" hidden="1">
      <c r="A3733">
        <v>2011</v>
      </c>
      <c r="B3733">
        <v>2</v>
      </c>
      <c r="C3733">
        <v>23</v>
      </c>
      <c r="D3733">
        <v>4662.7700000000004</v>
      </c>
    </row>
    <row r="3734" spans="1:4" hidden="1">
      <c r="A3734">
        <v>2011</v>
      </c>
      <c r="B3734">
        <v>2</v>
      </c>
      <c r="C3734">
        <v>24</v>
      </c>
      <c r="D3734">
        <v>4662.79</v>
      </c>
    </row>
    <row r="3735" spans="1:4" hidden="1">
      <c r="A3735">
        <v>2011</v>
      </c>
      <c r="B3735">
        <v>2</v>
      </c>
      <c r="C3735">
        <v>25</v>
      </c>
      <c r="D3735">
        <v>4662.83</v>
      </c>
    </row>
    <row r="3736" spans="1:4" hidden="1">
      <c r="A3736">
        <v>2011</v>
      </c>
      <c r="B3736">
        <v>2</v>
      </c>
      <c r="C3736">
        <v>26</v>
      </c>
      <c r="D3736">
        <v>4662.8999999999996</v>
      </c>
    </row>
    <row r="3737" spans="1:4" hidden="1">
      <c r="A3737">
        <v>2011</v>
      </c>
      <c r="B3737">
        <v>2</v>
      </c>
      <c r="C3737">
        <v>27</v>
      </c>
      <c r="D3737">
        <v>4662.97</v>
      </c>
    </row>
    <row r="3738" spans="1:4" hidden="1">
      <c r="A3738">
        <v>2011</v>
      </c>
      <c r="B3738">
        <v>2</v>
      </c>
      <c r="C3738">
        <v>28</v>
      </c>
      <c r="D3738">
        <v>4662.87</v>
      </c>
    </row>
    <row r="3739" spans="1:4" hidden="1">
      <c r="A3739">
        <v>2011</v>
      </c>
      <c r="B3739">
        <v>3</v>
      </c>
      <c r="C3739">
        <v>1</v>
      </c>
      <c r="D3739">
        <v>4662.87</v>
      </c>
    </row>
    <row r="3740" spans="1:4" hidden="1">
      <c r="A3740">
        <v>2011</v>
      </c>
      <c r="B3740">
        <v>3</v>
      </c>
      <c r="C3740">
        <v>2</v>
      </c>
      <c r="D3740">
        <v>4662.8100000000004</v>
      </c>
    </row>
    <row r="3741" spans="1:4" hidden="1">
      <c r="A3741">
        <v>2011</v>
      </c>
      <c r="B3741">
        <v>3</v>
      </c>
      <c r="C3741">
        <v>3</v>
      </c>
      <c r="D3741">
        <v>4662.84</v>
      </c>
    </row>
    <row r="3742" spans="1:4" hidden="1">
      <c r="A3742">
        <v>2011</v>
      </c>
      <c r="B3742">
        <v>3</v>
      </c>
      <c r="C3742">
        <v>4</v>
      </c>
      <c r="D3742">
        <v>4662.8900000000003</v>
      </c>
    </row>
    <row r="3743" spans="1:4" hidden="1">
      <c r="A3743">
        <v>2011</v>
      </c>
      <c r="B3743">
        <v>3</v>
      </c>
      <c r="C3743">
        <v>5</v>
      </c>
      <c r="D3743">
        <v>4662.8500000000004</v>
      </c>
    </row>
    <row r="3744" spans="1:4" hidden="1">
      <c r="A3744">
        <v>2011</v>
      </c>
      <c r="B3744">
        <v>3</v>
      </c>
      <c r="C3744">
        <v>6</v>
      </c>
      <c r="D3744">
        <v>4662.96</v>
      </c>
    </row>
    <row r="3745" spans="1:4" hidden="1">
      <c r="A3745">
        <v>2011</v>
      </c>
      <c r="B3745">
        <v>3</v>
      </c>
      <c r="C3745">
        <v>7</v>
      </c>
      <c r="D3745">
        <v>4663.09</v>
      </c>
    </row>
    <row r="3746" spans="1:4" hidden="1">
      <c r="A3746">
        <v>2011</v>
      </c>
      <c r="B3746">
        <v>3</v>
      </c>
      <c r="C3746">
        <v>8</v>
      </c>
      <c r="D3746">
        <v>4663.0600000000004</v>
      </c>
    </row>
    <row r="3747" spans="1:4" hidden="1">
      <c r="A3747">
        <v>2011</v>
      </c>
      <c r="B3747">
        <v>3</v>
      </c>
      <c r="C3747">
        <v>9</v>
      </c>
      <c r="D3747">
        <v>4663</v>
      </c>
    </row>
    <row r="3748" spans="1:4" hidden="1">
      <c r="A3748">
        <v>2011</v>
      </c>
      <c r="B3748">
        <v>3</v>
      </c>
      <c r="C3748">
        <v>10</v>
      </c>
      <c r="D3748">
        <v>4663.07</v>
      </c>
    </row>
    <row r="3749" spans="1:4" hidden="1">
      <c r="A3749">
        <v>2011</v>
      </c>
      <c r="B3749">
        <v>3</v>
      </c>
      <c r="C3749">
        <v>11</v>
      </c>
      <c r="D3749">
        <v>4663.5</v>
      </c>
    </row>
    <row r="3750" spans="1:4" hidden="1">
      <c r="A3750">
        <v>2011</v>
      </c>
      <c r="B3750">
        <v>3</v>
      </c>
      <c r="C3750">
        <v>12</v>
      </c>
      <c r="D3750">
        <v>4663.5600000000004</v>
      </c>
    </row>
    <row r="3751" spans="1:4" hidden="1">
      <c r="A3751">
        <v>2011</v>
      </c>
      <c r="B3751">
        <v>3</v>
      </c>
      <c r="C3751">
        <v>13</v>
      </c>
      <c r="D3751">
        <v>4663.6099999999997</v>
      </c>
    </row>
    <row r="3752" spans="1:4" hidden="1">
      <c r="A3752">
        <v>2011</v>
      </c>
      <c r="B3752">
        <v>3</v>
      </c>
      <c r="C3752">
        <v>14</v>
      </c>
      <c r="D3752">
        <v>4663.74</v>
      </c>
    </row>
    <row r="3753" spans="1:4" hidden="1">
      <c r="A3753">
        <v>2011</v>
      </c>
      <c r="B3753">
        <v>3</v>
      </c>
      <c r="C3753">
        <v>15</v>
      </c>
      <c r="D3753">
        <v>4663.82</v>
      </c>
    </row>
    <row r="3754" spans="1:4" hidden="1">
      <c r="A3754">
        <v>2011</v>
      </c>
      <c r="B3754">
        <v>3</v>
      </c>
      <c r="C3754">
        <v>16</v>
      </c>
      <c r="D3754">
        <v>4665.03</v>
      </c>
    </row>
    <row r="3755" spans="1:4" hidden="1">
      <c r="A3755">
        <v>2011</v>
      </c>
      <c r="B3755">
        <v>3</v>
      </c>
      <c r="C3755">
        <v>17</v>
      </c>
      <c r="D3755">
        <v>4665.62</v>
      </c>
    </row>
    <row r="3756" spans="1:4" hidden="1">
      <c r="A3756">
        <v>2011</v>
      </c>
      <c r="B3756">
        <v>3</v>
      </c>
      <c r="C3756">
        <v>18</v>
      </c>
      <c r="D3756">
        <v>4665.29</v>
      </c>
    </row>
    <row r="3757" spans="1:4" hidden="1">
      <c r="A3757">
        <v>2011</v>
      </c>
      <c r="B3757">
        <v>3</v>
      </c>
      <c r="C3757">
        <v>19</v>
      </c>
      <c r="D3757">
        <v>4664.88</v>
      </c>
    </row>
    <row r="3758" spans="1:4" hidden="1">
      <c r="A3758">
        <v>2011</v>
      </c>
      <c r="B3758">
        <v>3</v>
      </c>
      <c r="C3758">
        <v>20</v>
      </c>
      <c r="D3758">
        <v>4664.49</v>
      </c>
    </row>
    <row r="3759" spans="1:4" hidden="1">
      <c r="A3759">
        <v>2011</v>
      </c>
      <c r="B3759">
        <v>3</v>
      </c>
      <c r="C3759">
        <v>21</v>
      </c>
      <c r="D3759">
        <v>4664.25</v>
      </c>
    </row>
    <row r="3760" spans="1:4" hidden="1">
      <c r="A3760">
        <v>2011</v>
      </c>
      <c r="B3760">
        <v>3</v>
      </c>
      <c r="C3760">
        <v>22</v>
      </c>
      <c r="D3760">
        <v>4664.07</v>
      </c>
    </row>
    <row r="3761" spans="1:4" hidden="1">
      <c r="A3761">
        <v>2011</v>
      </c>
      <c r="B3761">
        <v>3</v>
      </c>
      <c r="C3761">
        <v>23</v>
      </c>
      <c r="D3761">
        <v>4664.0600000000004</v>
      </c>
    </row>
    <row r="3762" spans="1:4" hidden="1">
      <c r="A3762">
        <v>2011</v>
      </c>
      <c r="B3762">
        <v>3</v>
      </c>
      <c r="C3762">
        <v>24</v>
      </c>
      <c r="D3762">
        <v>4664.12</v>
      </c>
    </row>
    <row r="3763" spans="1:4" hidden="1">
      <c r="A3763">
        <v>2011</v>
      </c>
      <c r="B3763">
        <v>3</v>
      </c>
      <c r="C3763">
        <v>25</v>
      </c>
      <c r="D3763">
        <v>4664.18</v>
      </c>
    </row>
    <row r="3764" spans="1:4" hidden="1">
      <c r="A3764">
        <v>2011</v>
      </c>
      <c r="B3764">
        <v>3</v>
      </c>
      <c r="C3764">
        <v>26</v>
      </c>
      <c r="D3764">
        <v>4664.1099999999997</v>
      </c>
    </row>
    <row r="3765" spans="1:4" hidden="1">
      <c r="A3765">
        <v>2011</v>
      </c>
      <c r="B3765">
        <v>3</v>
      </c>
      <c r="C3765">
        <v>27</v>
      </c>
      <c r="D3765">
        <v>4664.1499999999996</v>
      </c>
    </row>
    <row r="3766" spans="1:4" hidden="1">
      <c r="A3766">
        <v>2011</v>
      </c>
      <c r="B3766">
        <v>3</v>
      </c>
      <c r="C3766">
        <v>28</v>
      </c>
      <c r="D3766">
        <v>4664.13</v>
      </c>
    </row>
    <row r="3767" spans="1:4" hidden="1">
      <c r="A3767">
        <v>2011</v>
      </c>
      <c r="B3767">
        <v>3</v>
      </c>
      <c r="C3767">
        <v>29</v>
      </c>
      <c r="D3767">
        <v>4664</v>
      </c>
    </row>
    <row r="3768" spans="1:4" hidden="1">
      <c r="A3768">
        <v>2011</v>
      </c>
      <c r="B3768">
        <v>3</v>
      </c>
      <c r="C3768">
        <v>30</v>
      </c>
      <c r="D3768">
        <v>4663.92</v>
      </c>
    </row>
    <row r="3769" spans="1:4" hidden="1">
      <c r="A3769">
        <v>2011</v>
      </c>
      <c r="B3769">
        <v>3</v>
      </c>
      <c r="C3769">
        <v>31</v>
      </c>
      <c r="D3769">
        <v>4664.0200000000004</v>
      </c>
    </row>
    <row r="3770" spans="1:4" hidden="1">
      <c r="A3770">
        <v>2011</v>
      </c>
      <c r="B3770">
        <v>4</v>
      </c>
      <c r="C3770">
        <v>1</v>
      </c>
      <c r="D3770">
        <v>4664.42</v>
      </c>
    </row>
    <row r="3771" spans="1:4" hidden="1">
      <c r="A3771">
        <v>2011</v>
      </c>
      <c r="B3771">
        <v>4</v>
      </c>
      <c r="C3771">
        <v>2</v>
      </c>
      <c r="D3771">
        <v>4664.75</v>
      </c>
    </row>
    <row r="3772" spans="1:4" hidden="1">
      <c r="A3772">
        <v>2011</v>
      </c>
      <c r="B3772">
        <v>4</v>
      </c>
      <c r="C3772">
        <v>3</v>
      </c>
      <c r="D3772">
        <v>4665.08</v>
      </c>
    </row>
    <row r="3773" spans="1:4" hidden="1">
      <c r="A3773">
        <v>2011</v>
      </c>
      <c r="B3773">
        <v>4</v>
      </c>
      <c r="C3773">
        <v>4</v>
      </c>
      <c r="D3773">
        <v>4664.68</v>
      </c>
    </row>
    <row r="3774" spans="1:4" hidden="1">
      <c r="A3774">
        <v>2011</v>
      </c>
      <c r="B3774">
        <v>4</v>
      </c>
      <c r="C3774">
        <v>5</v>
      </c>
      <c r="D3774">
        <v>4663.47</v>
      </c>
    </row>
    <row r="3775" spans="1:4" hidden="1">
      <c r="A3775">
        <v>2011</v>
      </c>
      <c r="B3775">
        <v>4</v>
      </c>
      <c r="C3775">
        <v>6</v>
      </c>
      <c r="D3775">
        <v>4663.3999999999996</v>
      </c>
    </row>
    <row r="3776" spans="1:4" hidden="1">
      <c r="A3776">
        <v>2011</v>
      </c>
      <c r="B3776">
        <v>4</v>
      </c>
      <c r="C3776">
        <v>7</v>
      </c>
      <c r="D3776">
        <v>4663.59</v>
      </c>
    </row>
    <row r="3777" spans="1:4" hidden="1">
      <c r="A3777">
        <v>2011</v>
      </c>
      <c r="B3777">
        <v>4</v>
      </c>
      <c r="C3777">
        <v>8</v>
      </c>
      <c r="D3777">
        <v>4663.57</v>
      </c>
    </row>
    <row r="3778" spans="1:4" hidden="1">
      <c r="A3778">
        <v>2011</v>
      </c>
      <c r="B3778">
        <v>4</v>
      </c>
      <c r="C3778">
        <v>9</v>
      </c>
      <c r="D3778">
        <v>4663.46</v>
      </c>
    </row>
    <row r="3779" spans="1:4" hidden="1">
      <c r="A3779">
        <v>2011</v>
      </c>
      <c r="B3779">
        <v>4</v>
      </c>
      <c r="C3779">
        <v>10</v>
      </c>
      <c r="D3779">
        <v>4663.37</v>
      </c>
    </row>
    <row r="3780" spans="1:4" hidden="1">
      <c r="A3780">
        <v>2011</v>
      </c>
      <c r="B3780">
        <v>4</v>
      </c>
      <c r="C3780">
        <v>11</v>
      </c>
      <c r="D3780">
        <v>4663.59</v>
      </c>
    </row>
    <row r="3781" spans="1:4" hidden="1">
      <c r="A3781">
        <v>2011</v>
      </c>
      <c r="B3781">
        <v>4</v>
      </c>
      <c r="C3781">
        <v>12</v>
      </c>
      <c r="D3781">
        <v>4663.82</v>
      </c>
    </row>
    <row r="3782" spans="1:4" hidden="1">
      <c r="A3782">
        <v>2011</v>
      </c>
      <c r="B3782">
        <v>4</v>
      </c>
      <c r="C3782">
        <v>13</v>
      </c>
      <c r="D3782">
        <v>4663.96</v>
      </c>
    </row>
    <row r="3783" spans="1:4" hidden="1">
      <c r="A3783">
        <v>2011</v>
      </c>
      <c r="B3783">
        <v>4</v>
      </c>
      <c r="C3783">
        <v>14</v>
      </c>
      <c r="D3783">
        <v>4664.05</v>
      </c>
    </row>
    <row r="3784" spans="1:4" hidden="1">
      <c r="A3784">
        <v>2011</v>
      </c>
      <c r="B3784">
        <v>4</v>
      </c>
      <c r="C3784">
        <v>15</v>
      </c>
      <c r="D3784">
        <v>4663.7700000000004</v>
      </c>
    </row>
    <row r="3785" spans="1:4" hidden="1">
      <c r="A3785">
        <v>2011</v>
      </c>
      <c r="B3785">
        <v>4</v>
      </c>
      <c r="C3785">
        <v>16</v>
      </c>
      <c r="D3785">
        <v>4663.96</v>
      </c>
    </row>
    <row r="3786" spans="1:4" hidden="1">
      <c r="A3786">
        <v>2011</v>
      </c>
      <c r="B3786">
        <v>4</v>
      </c>
      <c r="C3786">
        <v>17</v>
      </c>
      <c r="D3786">
        <v>4664.8999999999996</v>
      </c>
    </row>
    <row r="3787" spans="1:4" hidden="1">
      <c r="A3787">
        <v>2011</v>
      </c>
      <c r="B3787">
        <v>4</v>
      </c>
      <c r="C3787">
        <v>18</v>
      </c>
      <c r="D3787">
        <v>4666.5600000000004</v>
      </c>
    </row>
    <row r="3788" spans="1:4" hidden="1">
      <c r="A3788">
        <v>2011</v>
      </c>
      <c r="B3788">
        <v>4</v>
      </c>
      <c r="C3788">
        <v>19</v>
      </c>
      <c r="D3788">
        <v>4665.8900000000003</v>
      </c>
    </row>
    <row r="3789" spans="1:4" hidden="1">
      <c r="A3789">
        <v>2011</v>
      </c>
      <c r="B3789">
        <v>4</v>
      </c>
      <c r="C3789">
        <v>20</v>
      </c>
      <c r="D3789">
        <v>4665</v>
      </c>
    </row>
    <row r="3790" spans="1:4" hidden="1">
      <c r="A3790">
        <v>2011</v>
      </c>
      <c r="B3790">
        <v>4</v>
      </c>
      <c r="C3790">
        <v>21</v>
      </c>
      <c r="D3790">
        <v>4664.8900000000003</v>
      </c>
    </row>
    <row r="3791" spans="1:4" hidden="1">
      <c r="A3791">
        <v>2011</v>
      </c>
      <c r="B3791">
        <v>4</v>
      </c>
      <c r="C3791">
        <v>22</v>
      </c>
      <c r="D3791">
        <v>4664.57</v>
      </c>
    </row>
    <row r="3792" spans="1:4" hidden="1">
      <c r="A3792">
        <v>2011</v>
      </c>
      <c r="B3792">
        <v>4</v>
      </c>
      <c r="C3792">
        <v>23</v>
      </c>
      <c r="D3792">
        <v>4664.1899999999996</v>
      </c>
    </row>
    <row r="3793" spans="1:4" hidden="1">
      <c r="A3793">
        <v>2011</v>
      </c>
      <c r="B3793">
        <v>4</v>
      </c>
      <c r="C3793">
        <v>24</v>
      </c>
      <c r="D3793">
        <v>4663.9399999999996</v>
      </c>
    </row>
    <row r="3794" spans="1:4" hidden="1">
      <c r="A3794">
        <v>2011</v>
      </c>
      <c r="B3794">
        <v>4</v>
      </c>
      <c r="C3794">
        <v>25</v>
      </c>
      <c r="D3794">
        <v>4663.93</v>
      </c>
    </row>
    <row r="3795" spans="1:4" hidden="1">
      <c r="A3795">
        <v>2011</v>
      </c>
      <c r="B3795">
        <v>4</v>
      </c>
      <c r="C3795">
        <v>26</v>
      </c>
      <c r="D3795">
        <v>4663.84</v>
      </c>
    </row>
    <row r="3796" spans="1:4" hidden="1">
      <c r="A3796">
        <v>2011</v>
      </c>
      <c r="B3796">
        <v>4</v>
      </c>
      <c r="C3796">
        <v>27</v>
      </c>
      <c r="D3796">
        <v>4663.58</v>
      </c>
    </row>
    <row r="3797" spans="1:4" hidden="1">
      <c r="A3797">
        <v>2011</v>
      </c>
      <c r="B3797">
        <v>4</v>
      </c>
      <c r="C3797">
        <v>28</v>
      </c>
      <c r="D3797">
        <v>4663.4399999999996</v>
      </c>
    </row>
    <row r="3798" spans="1:4" hidden="1">
      <c r="A3798">
        <v>2011</v>
      </c>
      <c r="B3798">
        <v>4</v>
      </c>
      <c r="C3798">
        <v>29</v>
      </c>
      <c r="D3798">
        <v>4663.54</v>
      </c>
    </row>
    <row r="3799" spans="1:4" hidden="1">
      <c r="A3799">
        <v>2011</v>
      </c>
      <c r="B3799">
        <v>4</v>
      </c>
      <c r="C3799">
        <v>30</v>
      </c>
      <c r="D3799">
        <v>4663.04</v>
      </c>
    </row>
    <row r="3800" spans="1:4" hidden="1">
      <c r="A3800">
        <v>2011</v>
      </c>
      <c r="B3800">
        <v>5</v>
      </c>
      <c r="C3800">
        <v>1</v>
      </c>
      <c r="D3800">
        <v>4662.6499999999996</v>
      </c>
    </row>
    <row r="3801" spans="1:4" hidden="1">
      <c r="A3801">
        <v>2011</v>
      </c>
      <c r="B3801">
        <v>5</v>
      </c>
      <c r="C3801">
        <v>2</v>
      </c>
      <c r="D3801">
        <v>4662.5600000000004</v>
      </c>
    </row>
    <row r="3802" spans="1:4" hidden="1">
      <c r="A3802">
        <v>2011</v>
      </c>
      <c r="B3802">
        <v>5</v>
      </c>
      <c r="C3802">
        <v>3</v>
      </c>
      <c r="D3802">
        <v>4662.54</v>
      </c>
    </row>
    <row r="3803" spans="1:4" hidden="1">
      <c r="A3803">
        <v>2011</v>
      </c>
      <c r="B3803">
        <v>5</v>
      </c>
      <c r="C3803">
        <v>4</v>
      </c>
      <c r="D3803">
        <v>4662.55</v>
      </c>
    </row>
    <row r="3804" spans="1:4" hidden="1">
      <c r="A3804">
        <v>2011</v>
      </c>
      <c r="B3804">
        <v>5</v>
      </c>
      <c r="C3804">
        <v>5</v>
      </c>
      <c r="D3804">
        <v>4662.58</v>
      </c>
    </row>
    <row r="3805" spans="1:4" hidden="1">
      <c r="A3805">
        <v>2011</v>
      </c>
      <c r="B3805">
        <v>5</v>
      </c>
      <c r="C3805">
        <v>6</v>
      </c>
      <c r="D3805">
        <v>4662.67</v>
      </c>
    </row>
    <row r="3806" spans="1:4" hidden="1">
      <c r="A3806">
        <v>2011</v>
      </c>
      <c r="B3806">
        <v>5</v>
      </c>
      <c r="C3806">
        <v>7</v>
      </c>
      <c r="D3806">
        <v>4662.79</v>
      </c>
    </row>
    <row r="3807" spans="1:4" hidden="1">
      <c r="A3807">
        <v>2011</v>
      </c>
      <c r="B3807">
        <v>5</v>
      </c>
      <c r="C3807">
        <v>8</v>
      </c>
      <c r="D3807">
        <v>4663.49</v>
      </c>
    </row>
    <row r="3808" spans="1:4" hidden="1">
      <c r="A3808">
        <v>2011</v>
      </c>
      <c r="B3808">
        <v>5</v>
      </c>
      <c r="C3808">
        <v>9</v>
      </c>
      <c r="D3808">
        <v>4664.2700000000004</v>
      </c>
    </row>
    <row r="3809" spans="1:4" hidden="1">
      <c r="A3809">
        <v>2011</v>
      </c>
      <c r="B3809">
        <v>5</v>
      </c>
      <c r="C3809">
        <v>10</v>
      </c>
      <c r="D3809">
        <v>4663.91</v>
      </c>
    </row>
    <row r="3810" spans="1:4" hidden="1">
      <c r="A3810">
        <v>2011</v>
      </c>
      <c r="B3810">
        <v>5</v>
      </c>
      <c r="C3810">
        <v>11</v>
      </c>
      <c r="D3810">
        <v>4663.51</v>
      </c>
    </row>
    <row r="3811" spans="1:4" hidden="1">
      <c r="A3811">
        <v>2011</v>
      </c>
      <c r="B3811">
        <v>5</v>
      </c>
      <c r="C3811">
        <v>12</v>
      </c>
      <c r="D3811">
        <v>4663.4399999999996</v>
      </c>
    </row>
    <row r="3812" spans="1:4" hidden="1">
      <c r="A3812">
        <v>2011</v>
      </c>
      <c r="B3812">
        <v>5</v>
      </c>
      <c r="C3812">
        <v>13</v>
      </c>
      <c r="D3812">
        <v>4664.01</v>
      </c>
    </row>
    <row r="3813" spans="1:4" hidden="1">
      <c r="A3813">
        <v>2011</v>
      </c>
      <c r="B3813">
        <v>5</v>
      </c>
      <c r="C3813">
        <v>14</v>
      </c>
      <c r="D3813">
        <v>4664.6899999999996</v>
      </c>
    </row>
    <row r="3814" spans="1:4" hidden="1">
      <c r="A3814">
        <v>2011</v>
      </c>
      <c r="B3814">
        <v>5</v>
      </c>
      <c r="C3814">
        <v>15</v>
      </c>
      <c r="D3814">
        <v>4665.3100000000004</v>
      </c>
    </row>
    <row r="3815" spans="1:4" hidden="1">
      <c r="A3815">
        <v>2011</v>
      </c>
      <c r="B3815">
        <v>5</v>
      </c>
      <c r="C3815">
        <v>16</v>
      </c>
      <c r="D3815">
        <v>4665.8900000000003</v>
      </c>
    </row>
    <row r="3816" spans="1:4" hidden="1">
      <c r="A3816">
        <v>2011</v>
      </c>
      <c r="B3816">
        <v>5</v>
      </c>
      <c r="C3816">
        <v>17</v>
      </c>
      <c r="D3816">
        <v>4665.55</v>
      </c>
    </row>
    <row r="3817" spans="1:4" hidden="1">
      <c r="A3817">
        <v>2011</v>
      </c>
      <c r="B3817">
        <v>5</v>
      </c>
      <c r="C3817">
        <v>18</v>
      </c>
      <c r="D3817">
        <v>4665.12</v>
      </c>
    </row>
    <row r="3818" spans="1:4" hidden="1">
      <c r="A3818">
        <v>2011</v>
      </c>
      <c r="B3818">
        <v>5</v>
      </c>
      <c r="C3818">
        <v>19</v>
      </c>
      <c r="D3818">
        <v>4664.95</v>
      </c>
    </row>
    <row r="3819" spans="1:4" hidden="1">
      <c r="A3819">
        <v>2011</v>
      </c>
      <c r="B3819">
        <v>5</v>
      </c>
      <c r="C3819">
        <v>20</v>
      </c>
      <c r="D3819">
        <v>4665.07</v>
      </c>
    </row>
    <row r="3820" spans="1:4" hidden="1">
      <c r="A3820">
        <v>2011</v>
      </c>
      <c r="B3820">
        <v>5</v>
      </c>
      <c r="C3820">
        <v>21</v>
      </c>
      <c r="D3820">
        <v>4664.7700000000004</v>
      </c>
    </row>
    <row r="3821" spans="1:4" hidden="1">
      <c r="A3821">
        <v>2011</v>
      </c>
      <c r="B3821">
        <v>5</v>
      </c>
      <c r="C3821">
        <v>22</v>
      </c>
      <c r="D3821">
        <v>4664.72</v>
      </c>
    </row>
    <row r="3822" spans="1:4" hidden="1">
      <c r="A3822">
        <v>2011</v>
      </c>
      <c r="B3822">
        <v>5</v>
      </c>
      <c r="C3822">
        <v>23</v>
      </c>
      <c r="D3822">
        <v>4664.83</v>
      </c>
    </row>
    <row r="3823" spans="1:4" hidden="1">
      <c r="A3823">
        <v>2011</v>
      </c>
      <c r="B3823">
        <v>5</v>
      </c>
      <c r="C3823">
        <v>24</v>
      </c>
      <c r="D3823">
        <v>4665.59</v>
      </c>
    </row>
    <row r="3824" spans="1:4" hidden="1">
      <c r="A3824">
        <v>2011</v>
      </c>
      <c r="B3824">
        <v>5</v>
      </c>
      <c r="C3824">
        <v>25</v>
      </c>
      <c r="D3824">
        <v>4665.42</v>
      </c>
    </row>
    <row r="3825" spans="1:4" hidden="1">
      <c r="A3825">
        <v>2011</v>
      </c>
      <c r="B3825">
        <v>5</v>
      </c>
      <c r="C3825">
        <v>26</v>
      </c>
      <c r="D3825">
        <v>4665.2299999999996</v>
      </c>
    </row>
    <row r="3826" spans="1:4" hidden="1">
      <c r="A3826">
        <v>2011</v>
      </c>
      <c r="B3826">
        <v>5</v>
      </c>
      <c r="C3826">
        <v>27</v>
      </c>
      <c r="D3826">
        <v>4664.92</v>
      </c>
    </row>
    <row r="3827" spans="1:4" hidden="1">
      <c r="A3827">
        <v>2011</v>
      </c>
      <c r="B3827">
        <v>5</v>
      </c>
      <c r="C3827">
        <v>28</v>
      </c>
      <c r="D3827">
        <v>4664.63</v>
      </c>
    </row>
    <row r="3828" spans="1:4" hidden="1">
      <c r="A3828">
        <v>2011</v>
      </c>
      <c r="B3828">
        <v>5</v>
      </c>
      <c r="C3828">
        <v>29</v>
      </c>
      <c r="D3828">
        <v>4665</v>
      </c>
    </row>
    <row r="3829" spans="1:4" hidden="1">
      <c r="A3829">
        <v>2011</v>
      </c>
      <c r="B3829">
        <v>5</v>
      </c>
      <c r="C3829">
        <v>30</v>
      </c>
      <c r="D3829">
        <v>4666.34</v>
      </c>
    </row>
    <row r="3830" spans="1:4" hidden="1">
      <c r="A3830">
        <v>2011</v>
      </c>
      <c r="B3830">
        <v>5</v>
      </c>
      <c r="C3830">
        <v>31</v>
      </c>
      <c r="D3830">
        <v>4666.1000000000004</v>
      </c>
    </row>
    <row r="3831" spans="1:4" hidden="1">
      <c r="A3831">
        <v>2011</v>
      </c>
      <c r="B3831">
        <v>6</v>
      </c>
      <c r="C3831">
        <v>1</v>
      </c>
      <c r="D3831">
        <v>4665.43</v>
      </c>
    </row>
    <row r="3832" spans="1:4" hidden="1">
      <c r="A3832">
        <v>2011</v>
      </c>
      <c r="B3832">
        <v>6</v>
      </c>
      <c r="C3832">
        <v>2</v>
      </c>
      <c r="D3832">
        <v>4665.07</v>
      </c>
    </row>
    <row r="3833" spans="1:4" hidden="1">
      <c r="A3833">
        <v>2011</v>
      </c>
      <c r="B3833">
        <v>6</v>
      </c>
      <c r="C3833">
        <v>3</v>
      </c>
      <c r="D3833">
        <v>4664.59</v>
      </c>
    </row>
    <row r="3834" spans="1:4" hidden="1">
      <c r="A3834">
        <v>2011</v>
      </c>
      <c r="B3834">
        <v>6</v>
      </c>
      <c r="C3834">
        <v>4</v>
      </c>
      <c r="D3834">
        <v>4664.13</v>
      </c>
    </row>
    <row r="3835" spans="1:4" hidden="1">
      <c r="A3835">
        <v>2011</v>
      </c>
      <c r="B3835">
        <v>6</v>
      </c>
      <c r="C3835">
        <v>5</v>
      </c>
      <c r="D3835">
        <v>4663.76</v>
      </c>
    </row>
    <row r="3836" spans="1:4" hidden="1">
      <c r="A3836">
        <v>2011</v>
      </c>
      <c r="B3836">
        <v>6</v>
      </c>
      <c r="C3836">
        <v>6</v>
      </c>
      <c r="D3836">
        <v>4664.99</v>
      </c>
    </row>
    <row r="3837" spans="1:4" hidden="1">
      <c r="A3837">
        <v>2011</v>
      </c>
      <c r="B3837">
        <v>6</v>
      </c>
      <c r="C3837">
        <v>7</v>
      </c>
      <c r="D3837">
        <v>4666.59</v>
      </c>
    </row>
    <row r="3838" spans="1:4" hidden="1">
      <c r="A3838">
        <v>2011</v>
      </c>
      <c r="B3838">
        <v>6</v>
      </c>
      <c r="C3838">
        <v>8</v>
      </c>
      <c r="D3838">
        <v>4667.8999999999996</v>
      </c>
    </row>
    <row r="3839" spans="1:4" hidden="1">
      <c r="A3839">
        <v>2011</v>
      </c>
      <c r="B3839">
        <v>6</v>
      </c>
      <c r="C3839">
        <v>9</v>
      </c>
      <c r="D3839">
        <v>4668.92</v>
      </c>
    </row>
    <row r="3840" spans="1:4" hidden="1">
      <c r="A3840">
        <v>2011</v>
      </c>
      <c r="B3840">
        <v>6</v>
      </c>
      <c r="C3840">
        <v>10</v>
      </c>
      <c r="D3840">
        <v>4668.8900000000003</v>
      </c>
    </row>
    <row r="3841" spans="1:4" hidden="1">
      <c r="A3841">
        <v>2011</v>
      </c>
      <c r="B3841">
        <v>6</v>
      </c>
      <c r="C3841">
        <v>11</v>
      </c>
      <c r="D3841">
        <v>4668.97</v>
      </c>
    </row>
    <row r="3842" spans="1:4" hidden="1">
      <c r="A3842">
        <v>2011</v>
      </c>
      <c r="B3842">
        <v>6</v>
      </c>
      <c r="C3842">
        <v>12</v>
      </c>
      <c r="D3842">
        <v>4669.42</v>
      </c>
    </row>
    <row r="3843" spans="1:4" hidden="1">
      <c r="A3843">
        <v>2011</v>
      </c>
      <c r="B3843">
        <v>6</v>
      </c>
      <c r="C3843">
        <v>13</v>
      </c>
      <c r="D3843">
        <v>4669.66</v>
      </c>
    </row>
    <row r="3844" spans="1:4" hidden="1">
      <c r="A3844">
        <v>2011</v>
      </c>
      <c r="B3844">
        <v>6</v>
      </c>
      <c r="C3844">
        <v>14</v>
      </c>
      <c r="D3844">
        <v>4669.76</v>
      </c>
    </row>
    <row r="3845" spans="1:4" hidden="1">
      <c r="A3845">
        <v>2011</v>
      </c>
      <c r="B3845">
        <v>6</v>
      </c>
      <c r="C3845">
        <v>15</v>
      </c>
      <c r="D3845">
        <v>4669.83</v>
      </c>
    </row>
    <row r="3846" spans="1:4" hidden="1">
      <c r="A3846">
        <v>2011</v>
      </c>
      <c r="B3846">
        <v>6</v>
      </c>
      <c r="C3846">
        <v>16</v>
      </c>
      <c r="D3846">
        <v>4670.45</v>
      </c>
    </row>
    <row r="3847" spans="1:4" hidden="1">
      <c r="A3847">
        <v>2011</v>
      </c>
      <c r="B3847">
        <v>6</v>
      </c>
      <c r="C3847">
        <v>17</v>
      </c>
      <c r="D3847">
        <v>4670.8900000000003</v>
      </c>
    </row>
    <row r="3848" spans="1:4" hidden="1">
      <c r="A3848">
        <v>2011</v>
      </c>
      <c r="B3848">
        <v>6</v>
      </c>
      <c r="C3848">
        <v>18</v>
      </c>
      <c r="D3848">
        <v>4671.49</v>
      </c>
    </row>
    <row r="3849" spans="1:4" hidden="1">
      <c r="A3849">
        <v>2011</v>
      </c>
      <c r="B3849">
        <v>6</v>
      </c>
      <c r="C3849">
        <v>19</v>
      </c>
      <c r="D3849">
        <v>4672.42</v>
      </c>
    </row>
    <row r="3850" spans="1:4" hidden="1">
      <c r="A3850">
        <v>2011</v>
      </c>
      <c r="B3850">
        <v>6</v>
      </c>
      <c r="C3850">
        <v>20</v>
      </c>
      <c r="D3850">
        <v>4672.72</v>
      </c>
    </row>
    <row r="3851" spans="1:4" hidden="1">
      <c r="A3851">
        <v>2011</v>
      </c>
      <c r="B3851">
        <v>6</v>
      </c>
      <c r="C3851">
        <v>21</v>
      </c>
      <c r="D3851">
        <v>4672.6099999999997</v>
      </c>
    </row>
    <row r="3852" spans="1:4" hidden="1">
      <c r="A3852">
        <v>2011</v>
      </c>
      <c r="B3852">
        <v>6</v>
      </c>
      <c r="C3852">
        <v>22</v>
      </c>
      <c r="D3852">
        <v>4672.38</v>
      </c>
    </row>
    <row r="3853" spans="1:4" hidden="1">
      <c r="A3853">
        <v>2011</v>
      </c>
      <c r="B3853">
        <v>6</v>
      </c>
      <c r="C3853">
        <v>23</v>
      </c>
      <c r="D3853">
        <v>4671.68</v>
      </c>
    </row>
    <row r="3854" spans="1:4" hidden="1">
      <c r="A3854">
        <v>2011</v>
      </c>
      <c r="B3854">
        <v>6</v>
      </c>
      <c r="C3854">
        <v>24</v>
      </c>
      <c r="D3854">
        <v>4672.96</v>
      </c>
    </row>
    <row r="3855" spans="1:4" hidden="1">
      <c r="A3855">
        <v>2011</v>
      </c>
      <c r="B3855">
        <v>6</v>
      </c>
      <c r="C3855">
        <v>25</v>
      </c>
      <c r="D3855">
        <v>4672.84</v>
      </c>
    </row>
    <row r="3856" spans="1:4" hidden="1">
      <c r="A3856">
        <v>2011</v>
      </c>
      <c r="B3856">
        <v>6</v>
      </c>
      <c r="C3856">
        <v>26</v>
      </c>
      <c r="D3856">
        <v>4672.62</v>
      </c>
    </row>
    <row r="3857" spans="1:4" hidden="1">
      <c r="A3857">
        <v>2011</v>
      </c>
      <c r="B3857">
        <v>6</v>
      </c>
      <c r="C3857">
        <v>27</v>
      </c>
      <c r="D3857">
        <v>4672.3</v>
      </c>
    </row>
    <row r="3858" spans="1:4" hidden="1">
      <c r="A3858">
        <v>2011</v>
      </c>
      <c r="B3858">
        <v>6</v>
      </c>
      <c r="C3858">
        <v>28</v>
      </c>
      <c r="D3858">
        <v>4672.08</v>
      </c>
    </row>
    <row r="3859" spans="1:4" hidden="1">
      <c r="A3859">
        <v>2011</v>
      </c>
      <c r="B3859">
        <v>6</v>
      </c>
      <c r="C3859">
        <v>29</v>
      </c>
      <c r="D3859">
        <v>4672.17</v>
      </c>
    </row>
    <row r="3860" spans="1:4" hidden="1">
      <c r="A3860">
        <v>2011</v>
      </c>
      <c r="B3860">
        <v>6</v>
      </c>
      <c r="C3860">
        <v>30</v>
      </c>
      <c r="D3860">
        <v>4672.41</v>
      </c>
    </row>
    <row r="3861" spans="1:4" hidden="1">
      <c r="A3861">
        <v>2011</v>
      </c>
      <c r="B3861">
        <v>7</v>
      </c>
      <c r="C3861">
        <v>1</v>
      </c>
      <c r="D3861">
        <v>4672.3500000000004</v>
      </c>
    </row>
    <row r="3862" spans="1:4" hidden="1">
      <c r="A3862">
        <v>2011</v>
      </c>
      <c r="B3862">
        <v>7</v>
      </c>
      <c r="C3862">
        <v>2</v>
      </c>
      <c r="D3862">
        <v>4672.03</v>
      </c>
    </row>
    <row r="3863" spans="1:4" hidden="1">
      <c r="A3863">
        <v>2011</v>
      </c>
      <c r="B3863">
        <v>7</v>
      </c>
      <c r="C3863">
        <v>3</v>
      </c>
      <c r="D3863">
        <v>4671.84</v>
      </c>
    </row>
    <row r="3864" spans="1:4" hidden="1">
      <c r="A3864">
        <v>2011</v>
      </c>
      <c r="B3864">
        <v>7</v>
      </c>
      <c r="C3864">
        <v>4</v>
      </c>
      <c r="D3864">
        <v>4672.33</v>
      </c>
    </row>
    <row r="3865" spans="1:4" hidden="1">
      <c r="A3865">
        <v>2011</v>
      </c>
      <c r="B3865">
        <v>7</v>
      </c>
      <c r="C3865">
        <v>5</v>
      </c>
      <c r="D3865">
        <v>4672.8599999999997</v>
      </c>
    </row>
    <row r="3866" spans="1:4" hidden="1">
      <c r="A3866">
        <v>2011</v>
      </c>
      <c r="B3866">
        <v>7</v>
      </c>
      <c r="C3866">
        <v>6</v>
      </c>
      <c r="D3866">
        <v>4672.95</v>
      </c>
    </row>
    <row r="3867" spans="1:4" hidden="1">
      <c r="A3867">
        <v>2011</v>
      </c>
      <c r="B3867">
        <v>7</v>
      </c>
      <c r="C3867">
        <v>7</v>
      </c>
      <c r="D3867">
        <v>4673.04</v>
      </c>
    </row>
    <row r="3868" spans="1:4" hidden="1">
      <c r="A3868">
        <v>2011</v>
      </c>
      <c r="B3868">
        <v>7</v>
      </c>
      <c r="C3868">
        <v>8</v>
      </c>
      <c r="D3868">
        <v>4673.25</v>
      </c>
    </row>
    <row r="3869" spans="1:4" hidden="1">
      <c r="A3869">
        <v>2011</v>
      </c>
      <c r="B3869">
        <v>7</v>
      </c>
      <c r="C3869">
        <v>9</v>
      </c>
      <c r="D3869">
        <v>4673.29</v>
      </c>
    </row>
    <row r="3870" spans="1:4" hidden="1">
      <c r="A3870">
        <v>2011</v>
      </c>
      <c r="B3870">
        <v>7</v>
      </c>
      <c r="C3870">
        <v>10</v>
      </c>
      <c r="D3870">
        <v>4673.2</v>
      </c>
    </row>
    <row r="3871" spans="1:4" hidden="1">
      <c r="A3871">
        <v>2011</v>
      </c>
      <c r="B3871">
        <v>7</v>
      </c>
      <c r="C3871">
        <v>11</v>
      </c>
      <c r="D3871">
        <v>4672.9799999999996</v>
      </c>
    </row>
    <row r="3872" spans="1:4" hidden="1">
      <c r="A3872">
        <v>2011</v>
      </c>
      <c r="B3872">
        <v>7</v>
      </c>
      <c r="C3872">
        <v>12</v>
      </c>
      <c r="D3872">
        <v>4672.9799999999996</v>
      </c>
    </row>
    <row r="3873" spans="1:4" hidden="1">
      <c r="A3873">
        <v>2011</v>
      </c>
      <c r="B3873">
        <v>7</v>
      </c>
      <c r="C3873">
        <v>13</v>
      </c>
      <c r="D3873">
        <v>4673.07</v>
      </c>
    </row>
    <row r="3874" spans="1:4" hidden="1">
      <c r="A3874">
        <v>2011</v>
      </c>
      <c r="B3874">
        <v>7</v>
      </c>
      <c r="C3874">
        <v>14</v>
      </c>
      <c r="D3874">
        <v>4673.04</v>
      </c>
    </row>
    <row r="3875" spans="1:4" hidden="1">
      <c r="A3875">
        <v>2011</v>
      </c>
      <c r="B3875">
        <v>7</v>
      </c>
      <c r="C3875">
        <v>15</v>
      </c>
      <c r="D3875">
        <v>4673.01</v>
      </c>
    </row>
    <row r="3876" spans="1:4" hidden="1">
      <c r="A3876">
        <v>2011</v>
      </c>
      <c r="B3876">
        <v>7</v>
      </c>
      <c r="C3876">
        <v>16</v>
      </c>
      <c r="D3876">
        <v>4672.8100000000004</v>
      </c>
    </row>
    <row r="3877" spans="1:4" hidden="1">
      <c r="A3877">
        <v>2011</v>
      </c>
      <c r="B3877">
        <v>7</v>
      </c>
      <c r="C3877">
        <v>17</v>
      </c>
      <c r="D3877">
        <v>4672.62</v>
      </c>
    </row>
    <row r="3878" spans="1:4" hidden="1">
      <c r="A3878">
        <v>2011</v>
      </c>
      <c r="B3878">
        <v>7</v>
      </c>
      <c r="C3878">
        <v>18</v>
      </c>
      <c r="D3878">
        <v>4672.68</v>
      </c>
    </row>
    <row r="3879" spans="1:4" hidden="1">
      <c r="A3879">
        <v>2011</v>
      </c>
      <c r="B3879">
        <v>7</v>
      </c>
      <c r="C3879">
        <v>19</v>
      </c>
      <c r="D3879">
        <v>4672.9399999999996</v>
      </c>
    </row>
    <row r="3880" spans="1:4" hidden="1">
      <c r="A3880">
        <v>2011</v>
      </c>
      <c r="B3880">
        <v>7</v>
      </c>
      <c r="C3880">
        <v>20</v>
      </c>
      <c r="D3880">
        <v>4672.9799999999996</v>
      </c>
    </row>
    <row r="3881" spans="1:4" hidden="1">
      <c r="A3881">
        <v>2011</v>
      </c>
      <c r="B3881">
        <v>7</v>
      </c>
      <c r="C3881">
        <v>21</v>
      </c>
      <c r="D3881">
        <v>4672.8</v>
      </c>
    </row>
    <row r="3882" spans="1:4" hidden="1">
      <c r="A3882">
        <v>2011</v>
      </c>
      <c r="B3882">
        <v>7</v>
      </c>
      <c r="C3882">
        <v>22</v>
      </c>
      <c r="D3882">
        <v>4672.71</v>
      </c>
    </row>
    <row r="3883" spans="1:4" hidden="1">
      <c r="A3883">
        <v>2011</v>
      </c>
      <c r="B3883">
        <v>7</v>
      </c>
      <c r="C3883">
        <v>23</v>
      </c>
      <c r="D3883">
        <v>4672.7</v>
      </c>
    </row>
    <row r="3884" spans="1:4" hidden="1">
      <c r="A3884">
        <v>2011</v>
      </c>
      <c r="B3884">
        <v>7</v>
      </c>
      <c r="C3884">
        <v>24</v>
      </c>
      <c r="D3884">
        <v>4672.47</v>
      </c>
    </row>
    <row r="3885" spans="1:4" hidden="1">
      <c r="A3885">
        <v>2011</v>
      </c>
      <c r="B3885">
        <v>7</v>
      </c>
      <c r="C3885">
        <v>25</v>
      </c>
      <c r="D3885">
        <v>4672.32</v>
      </c>
    </row>
    <row r="3886" spans="1:4" hidden="1">
      <c r="A3886">
        <v>2011</v>
      </c>
      <c r="B3886">
        <v>7</v>
      </c>
      <c r="C3886">
        <v>26</v>
      </c>
      <c r="D3886">
        <v>4672.17</v>
      </c>
    </row>
    <row r="3887" spans="1:4" hidden="1">
      <c r="A3887">
        <v>2011</v>
      </c>
      <c r="B3887">
        <v>7</v>
      </c>
      <c r="C3887">
        <v>27</v>
      </c>
      <c r="D3887">
        <v>4672.2</v>
      </c>
    </row>
    <row r="3888" spans="1:4" hidden="1">
      <c r="A3888">
        <v>2011</v>
      </c>
      <c r="B3888">
        <v>7</v>
      </c>
      <c r="C3888">
        <v>28</v>
      </c>
      <c r="D3888">
        <v>4672.0600000000004</v>
      </c>
    </row>
    <row r="3889" spans="1:4" hidden="1">
      <c r="A3889">
        <v>2011</v>
      </c>
      <c r="B3889">
        <v>7</v>
      </c>
      <c r="C3889">
        <v>29</v>
      </c>
      <c r="D3889">
        <v>4671.8900000000003</v>
      </c>
    </row>
    <row r="3890" spans="1:4" hidden="1">
      <c r="A3890">
        <v>2011</v>
      </c>
      <c r="B3890">
        <v>7</v>
      </c>
      <c r="C3890">
        <v>30</v>
      </c>
      <c r="D3890">
        <v>4671.66</v>
      </c>
    </row>
    <row r="3891" spans="1:4" hidden="1">
      <c r="A3891">
        <v>2011</v>
      </c>
      <c r="B3891">
        <v>7</v>
      </c>
      <c r="C3891">
        <v>31</v>
      </c>
      <c r="D3891">
        <v>4671.58</v>
      </c>
    </row>
    <row r="3892" spans="1:4" hidden="1">
      <c r="A3892">
        <v>2011</v>
      </c>
      <c r="B3892">
        <v>8</v>
      </c>
      <c r="C3892">
        <v>1</v>
      </c>
      <c r="D3892">
        <v>4671.57</v>
      </c>
    </row>
    <row r="3893" spans="1:4" hidden="1">
      <c r="A3893">
        <v>2011</v>
      </c>
      <c r="B3893">
        <v>8</v>
      </c>
      <c r="C3893">
        <v>2</v>
      </c>
      <c r="D3893">
        <v>4671.55</v>
      </c>
    </row>
    <row r="3894" spans="1:4" hidden="1">
      <c r="A3894">
        <v>2011</v>
      </c>
      <c r="B3894">
        <v>8</v>
      </c>
      <c r="C3894">
        <v>3</v>
      </c>
      <c r="D3894">
        <v>4671.54</v>
      </c>
    </row>
    <row r="3895" spans="1:4" hidden="1">
      <c r="A3895">
        <v>2011</v>
      </c>
      <c r="B3895">
        <v>8</v>
      </c>
      <c r="C3895">
        <v>4</v>
      </c>
      <c r="D3895">
        <v>4671.5200000000004</v>
      </c>
    </row>
    <row r="3896" spans="1:4" hidden="1">
      <c r="A3896">
        <v>2011</v>
      </c>
      <c r="B3896">
        <v>8</v>
      </c>
      <c r="C3896">
        <v>5</v>
      </c>
      <c r="D3896">
        <v>4671.51</v>
      </c>
    </row>
    <row r="3897" spans="1:4" hidden="1">
      <c r="A3897">
        <v>2011</v>
      </c>
      <c r="B3897">
        <v>8</v>
      </c>
      <c r="C3897">
        <v>6</v>
      </c>
      <c r="D3897">
        <v>4671.49</v>
      </c>
    </row>
    <row r="3898" spans="1:4" hidden="1">
      <c r="A3898">
        <v>2011</v>
      </c>
      <c r="B3898">
        <v>8</v>
      </c>
      <c r="C3898">
        <v>7</v>
      </c>
      <c r="D3898">
        <v>4671.4799999999996</v>
      </c>
    </row>
    <row r="3899" spans="1:4" hidden="1">
      <c r="A3899">
        <v>2011</v>
      </c>
      <c r="B3899">
        <v>8</v>
      </c>
      <c r="C3899">
        <v>8</v>
      </c>
      <c r="D3899">
        <v>4671.46</v>
      </c>
    </row>
    <row r="3900" spans="1:4" hidden="1">
      <c r="A3900">
        <v>2011</v>
      </c>
      <c r="B3900">
        <v>8</v>
      </c>
      <c r="C3900">
        <v>9</v>
      </c>
      <c r="D3900">
        <v>4671.45</v>
      </c>
    </row>
    <row r="3901" spans="1:4" hidden="1">
      <c r="A3901">
        <v>2011</v>
      </c>
      <c r="B3901">
        <v>8</v>
      </c>
      <c r="C3901">
        <v>10</v>
      </c>
      <c r="D3901">
        <v>4671.43</v>
      </c>
    </row>
    <row r="3902" spans="1:4" hidden="1">
      <c r="A3902">
        <v>2011</v>
      </c>
      <c r="B3902">
        <v>8</v>
      </c>
      <c r="C3902">
        <v>11</v>
      </c>
      <c r="D3902">
        <v>4671.42</v>
      </c>
    </row>
    <row r="3903" spans="1:4" hidden="1">
      <c r="A3903">
        <v>2011</v>
      </c>
      <c r="B3903">
        <v>8</v>
      </c>
      <c r="C3903">
        <v>12</v>
      </c>
      <c r="D3903">
        <v>4671.3999999999996</v>
      </c>
    </row>
    <row r="3904" spans="1:4" hidden="1">
      <c r="A3904">
        <v>2011</v>
      </c>
      <c r="B3904">
        <v>8</v>
      </c>
      <c r="C3904">
        <v>13</v>
      </c>
      <c r="D3904">
        <v>4671.38</v>
      </c>
    </row>
    <row r="3905" spans="1:4" hidden="1">
      <c r="A3905">
        <v>2011</v>
      </c>
      <c r="B3905">
        <v>8</v>
      </c>
      <c r="C3905">
        <v>14</v>
      </c>
      <c r="D3905">
        <v>4671.3599999999997</v>
      </c>
    </row>
    <row r="3906" spans="1:4" hidden="1">
      <c r="A3906">
        <v>2011</v>
      </c>
      <c r="B3906">
        <v>8</v>
      </c>
      <c r="C3906">
        <v>15</v>
      </c>
      <c r="D3906">
        <v>4671.33</v>
      </c>
    </row>
    <row r="3907" spans="1:4" hidden="1">
      <c r="A3907">
        <v>2011</v>
      </c>
      <c r="B3907">
        <v>8</v>
      </c>
      <c r="C3907">
        <v>16</v>
      </c>
      <c r="D3907">
        <v>4671.3100000000004</v>
      </c>
    </row>
    <row r="3908" spans="1:4" hidden="1">
      <c r="A3908">
        <v>2011</v>
      </c>
      <c r="B3908">
        <v>8</v>
      </c>
      <c r="C3908">
        <v>17</v>
      </c>
      <c r="D3908">
        <v>4671.29</v>
      </c>
    </row>
    <row r="3909" spans="1:4" hidden="1">
      <c r="A3909">
        <v>2011</v>
      </c>
      <c r="B3909">
        <v>8</v>
      </c>
      <c r="C3909">
        <v>18</v>
      </c>
      <c r="D3909">
        <v>4671.2700000000004</v>
      </c>
    </row>
    <row r="3910" spans="1:4" hidden="1">
      <c r="A3910">
        <v>2011</v>
      </c>
      <c r="B3910">
        <v>8</v>
      </c>
      <c r="C3910">
        <v>19</v>
      </c>
      <c r="D3910">
        <v>4671.24</v>
      </c>
    </row>
    <row r="3911" spans="1:4" hidden="1">
      <c r="A3911">
        <v>2011</v>
      </c>
      <c r="B3911">
        <v>8</v>
      </c>
      <c r="C3911">
        <v>20</v>
      </c>
      <c r="D3911">
        <v>4671.22</v>
      </c>
    </row>
    <row r="3912" spans="1:4" hidden="1">
      <c r="A3912">
        <v>2011</v>
      </c>
      <c r="B3912">
        <v>8</v>
      </c>
      <c r="C3912">
        <v>21</v>
      </c>
      <c r="D3912">
        <v>4671.2</v>
      </c>
    </row>
    <row r="3913" spans="1:4" hidden="1">
      <c r="A3913">
        <v>2011</v>
      </c>
      <c r="B3913">
        <v>8</v>
      </c>
      <c r="C3913">
        <v>22</v>
      </c>
      <c r="D3913">
        <v>4671.2</v>
      </c>
    </row>
    <row r="3914" spans="1:4" hidden="1">
      <c r="A3914">
        <v>2011</v>
      </c>
      <c r="B3914">
        <v>8</v>
      </c>
      <c r="C3914">
        <v>23</v>
      </c>
      <c r="D3914">
        <v>4670.8999999999996</v>
      </c>
    </row>
    <row r="3915" spans="1:4" hidden="1">
      <c r="A3915">
        <v>2011</v>
      </c>
      <c r="B3915">
        <v>8</v>
      </c>
      <c r="C3915">
        <v>24</v>
      </c>
      <c r="D3915">
        <v>4670.83</v>
      </c>
    </row>
    <row r="3916" spans="1:4" hidden="1">
      <c r="A3916">
        <v>2011</v>
      </c>
      <c r="B3916">
        <v>8</v>
      </c>
      <c r="C3916">
        <v>25</v>
      </c>
      <c r="D3916">
        <v>4670.75</v>
      </c>
    </row>
    <row r="3917" spans="1:4" hidden="1">
      <c r="A3917">
        <v>2011</v>
      </c>
      <c r="B3917">
        <v>8</v>
      </c>
      <c r="C3917">
        <v>26</v>
      </c>
      <c r="D3917">
        <v>4670.68</v>
      </c>
    </row>
    <row r="3918" spans="1:4" hidden="1">
      <c r="A3918">
        <v>2011</v>
      </c>
      <c r="B3918">
        <v>8</v>
      </c>
      <c r="C3918">
        <v>27</v>
      </c>
      <c r="D3918">
        <v>4670.6000000000004</v>
      </c>
    </row>
    <row r="3919" spans="1:4" hidden="1">
      <c r="A3919">
        <v>2011</v>
      </c>
      <c r="B3919">
        <v>8</v>
      </c>
      <c r="C3919">
        <v>28</v>
      </c>
      <c r="D3919">
        <v>4670.2700000000004</v>
      </c>
    </row>
    <row r="3920" spans="1:4" hidden="1">
      <c r="A3920">
        <v>2011</v>
      </c>
      <c r="B3920">
        <v>8</v>
      </c>
      <c r="C3920">
        <v>29</v>
      </c>
      <c r="D3920">
        <v>4669.93</v>
      </c>
    </row>
    <row r="3921" spans="1:4" hidden="1">
      <c r="A3921">
        <v>2011</v>
      </c>
      <c r="B3921">
        <v>8</v>
      </c>
      <c r="C3921">
        <v>30</v>
      </c>
      <c r="D3921">
        <v>4669.6000000000004</v>
      </c>
    </row>
    <row r="3922" spans="1:4" hidden="1">
      <c r="A3922">
        <v>2011</v>
      </c>
      <c r="B3922">
        <v>8</v>
      </c>
      <c r="C3922">
        <v>31</v>
      </c>
      <c r="D3922">
        <v>4669.2700000000004</v>
      </c>
    </row>
    <row r="3923" spans="1:4" hidden="1">
      <c r="A3923">
        <v>2011</v>
      </c>
      <c r="B3923">
        <v>9</v>
      </c>
      <c r="C3923">
        <v>1</v>
      </c>
      <c r="D3923">
        <v>4668.93</v>
      </c>
    </row>
    <row r="3924" spans="1:4" hidden="1">
      <c r="A3924">
        <v>2011</v>
      </c>
      <c r="B3924">
        <v>9</v>
      </c>
      <c r="C3924">
        <v>2</v>
      </c>
      <c r="D3924">
        <v>4668.6000000000004</v>
      </c>
    </row>
    <row r="3925" spans="1:4" hidden="1">
      <c r="A3925">
        <v>2011</v>
      </c>
      <c r="B3925">
        <v>9</v>
      </c>
      <c r="C3925">
        <v>3</v>
      </c>
      <c r="D3925">
        <v>4668.7</v>
      </c>
    </row>
    <row r="3926" spans="1:4" hidden="1">
      <c r="A3926">
        <v>2011</v>
      </c>
      <c r="B3926">
        <v>9</v>
      </c>
      <c r="C3926">
        <v>4</v>
      </c>
      <c r="D3926">
        <v>4668.8</v>
      </c>
    </row>
    <row r="3927" spans="1:4" hidden="1">
      <c r="A3927">
        <v>2011</v>
      </c>
      <c r="B3927">
        <v>9</v>
      </c>
      <c r="C3927">
        <v>5</v>
      </c>
      <c r="D3927">
        <v>4668.8999999999996</v>
      </c>
    </row>
    <row r="3928" spans="1:4" hidden="1">
      <c r="A3928">
        <v>2011</v>
      </c>
      <c r="B3928">
        <v>9</v>
      </c>
      <c r="C3928">
        <v>6</v>
      </c>
      <c r="D3928">
        <v>4669</v>
      </c>
    </row>
    <row r="3929" spans="1:4" hidden="1">
      <c r="A3929">
        <v>2011</v>
      </c>
      <c r="B3929">
        <v>9</v>
      </c>
      <c r="C3929">
        <v>7</v>
      </c>
      <c r="D3929">
        <v>4669.1000000000004</v>
      </c>
    </row>
    <row r="3930" spans="1:4" hidden="1">
      <c r="A3930">
        <v>2011</v>
      </c>
      <c r="B3930">
        <v>9</v>
      </c>
      <c r="C3930">
        <v>8</v>
      </c>
      <c r="D3930">
        <v>4669.2</v>
      </c>
    </row>
    <row r="3931" spans="1:4" hidden="1">
      <c r="A3931">
        <v>2011</v>
      </c>
      <c r="B3931">
        <v>9</v>
      </c>
      <c r="C3931">
        <v>9</v>
      </c>
      <c r="D3931">
        <v>4669.2</v>
      </c>
    </row>
    <row r="3932" spans="1:4" hidden="1">
      <c r="A3932">
        <v>2011</v>
      </c>
      <c r="B3932">
        <v>9</v>
      </c>
      <c r="C3932">
        <v>10</v>
      </c>
      <c r="D3932">
        <v>4666.46</v>
      </c>
    </row>
    <row r="3933" spans="1:4" hidden="1">
      <c r="A3933">
        <v>2011</v>
      </c>
      <c r="B3933">
        <v>9</v>
      </c>
      <c r="C3933">
        <v>11</v>
      </c>
      <c r="D3933">
        <v>4666.38</v>
      </c>
    </row>
    <row r="3934" spans="1:4" hidden="1">
      <c r="A3934">
        <v>2011</v>
      </c>
      <c r="B3934">
        <v>9</v>
      </c>
      <c r="C3934">
        <v>12</v>
      </c>
      <c r="D3934">
        <v>4667.6099999999997</v>
      </c>
    </row>
    <row r="3935" spans="1:4" hidden="1">
      <c r="A3935">
        <v>2011</v>
      </c>
      <c r="B3935">
        <v>9</v>
      </c>
      <c r="C3935">
        <v>13</v>
      </c>
      <c r="D3935">
        <v>4667.2700000000004</v>
      </c>
    </row>
    <row r="3936" spans="1:4" hidden="1">
      <c r="A3936">
        <v>2011</v>
      </c>
      <c r="B3936">
        <v>9</v>
      </c>
      <c r="C3936">
        <v>14</v>
      </c>
      <c r="D3936">
        <v>4667.2700000000004</v>
      </c>
    </row>
    <row r="3937" spans="1:4" hidden="1">
      <c r="A3937">
        <v>2011</v>
      </c>
      <c r="B3937">
        <v>9</v>
      </c>
      <c r="C3937">
        <v>15</v>
      </c>
      <c r="D3937">
        <v>4667.17</v>
      </c>
    </row>
    <row r="3938" spans="1:4" hidden="1">
      <c r="A3938">
        <v>2011</v>
      </c>
      <c r="B3938">
        <v>9</v>
      </c>
      <c r="C3938">
        <v>16</v>
      </c>
      <c r="D3938">
        <v>4668.6899999999996</v>
      </c>
    </row>
    <row r="3939" spans="1:4" hidden="1">
      <c r="A3939">
        <v>2011</v>
      </c>
      <c r="B3939">
        <v>9</v>
      </c>
      <c r="C3939">
        <v>17</v>
      </c>
      <c r="D3939">
        <v>4669.03</v>
      </c>
    </row>
    <row r="3940" spans="1:4" hidden="1">
      <c r="A3940">
        <v>2011</v>
      </c>
      <c r="B3940">
        <v>9</v>
      </c>
      <c r="C3940">
        <v>18</v>
      </c>
      <c r="D3940">
        <v>4668.58</v>
      </c>
    </row>
    <row r="3941" spans="1:4" hidden="1">
      <c r="A3941">
        <v>2011</v>
      </c>
      <c r="B3941">
        <v>9</v>
      </c>
      <c r="C3941">
        <v>19</v>
      </c>
      <c r="D3941">
        <v>4668.3</v>
      </c>
    </row>
    <row r="3942" spans="1:4" hidden="1">
      <c r="A3942">
        <v>2011</v>
      </c>
      <c r="B3942">
        <v>9</v>
      </c>
      <c r="C3942">
        <v>20</v>
      </c>
      <c r="D3942">
        <v>4668.88</v>
      </c>
    </row>
    <row r="3943" spans="1:4" hidden="1">
      <c r="A3943">
        <v>2011</v>
      </c>
      <c r="B3943">
        <v>9</v>
      </c>
      <c r="C3943">
        <v>21</v>
      </c>
      <c r="D3943">
        <v>4668.75</v>
      </c>
    </row>
    <row r="3944" spans="1:4" hidden="1">
      <c r="A3944">
        <v>2011</v>
      </c>
      <c r="B3944">
        <v>9</v>
      </c>
      <c r="C3944">
        <v>22</v>
      </c>
      <c r="D3944">
        <v>4668.3999999999996</v>
      </c>
    </row>
    <row r="3945" spans="1:4" hidden="1">
      <c r="A3945">
        <v>2011</v>
      </c>
      <c r="B3945">
        <v>9</v>
      </c>
      <c r="C3945">
        <v>23</v>
      </c>
      <c r="D3945">
        <v>4668.55</v>
      </c>
    </row>
    <row r="3946" spans="1:4" hidden="1">
      <c r="A3946">
        <v>2011</v>
      </c>
      <c r="B3946">
        <v>9</v>
      </c>
      <c r="C3946">
        <v>24</v>
      </c>
      <c r="D3946">
        <v>4668.71</v>
      </c>
    </row>
    <row r="3947" spans="1:4" hidden="1">
      <c r="A3947">
        <v>2011</v>
      </c>
      <c r="B3947">
        <v>9</v>
      </c>
      <c r="C3947">
        <v>25</v>
      </c>
      <c r="D3947">
        <v>4668.17</v>
      </c>
    </row>
    <row r="3948" spans="1:4" hidden="1">
      <c r="A3948">
        <v>2011</v>
      </c>
      <c r="B3948">
        <v>9</v>
      </c>
      <c r="C3948">
        <v>26</v>
      </c>
      <c r="D3948">
        <v>4669.04</v>
      </c>
    </row>
    <row r="3949" spans="1:4" hidden="1">
      <c r="A3949">
        <v>2011</v>
      </c>
      <c r="B3949">
        <v>9</v>
      </c>
      <c r="C3949">
        <v>27</v>
      </c>
      <c r="D3949">
        <v>4668.8999999999996</v>
      </c>
    </row>
    <row r="3950" spans="1:4" hidden="1">
      <c r="A3950">
        <v>2011</v>
      </c>
      <c r="B3950">
        <v>9</v>
      </c>
      <c r="C3950">
        <v>28</v>
      </c>
      <c r="D3950">
        <v>4668.8500000000004</v>
      </c>
    </row>
    <row r="3951" spans="1:4" hidden="1">
      <c r="A3951">
        <v>2011</v>
      </c>
      <c r="B3951">
        <v>9</v>
      </c>
      <c r="C3951">
        <v>29</v>
      </c>
      <c r="D3951">
        <v>4669.0600000000004</v>
      </c>
    </row>
    <row r="3952" spans="1:4" hidden="1">
      <c r="A3952">
        <v>2011</v>
      </c>
      <c r="B3952">
        <v>9</v>
      </c>
      <c r="C3952">
        <v>30</v>
      </c>
      <c r="D3952">
        <v>4668.78</v>
      </c>
    </row>
    <row r="3953" spans="1:4">
      <c r="A3953">
        <v>2011</v>
      </c>
      <c r="B3953">
        <v>10</v>
      </c>
      <c r="C3953">
        <v>1</v>
      </c>
      <c r="D3953">
        <v>4669.25</v>
      </c>
    </row>
    <row r="3954" spans="1:4" hidden="1">
      <c r="A3954">
        <v>2011</v>
      </c>
      <c r="B3954">
        <v>10</v>
      </c>
      <c r="C3954">
        <v>2</v>
      </c>
      <c r="D3954">
        <v>4669.72</v>
      </c>
    </row>
    <row r="3955" spans="1:4" hidden="1">
      <c r="A3955">
        <v>2011</v>
      </c>
      <c r="B3955">
        <v>10</v>
      </c>
      <c r="C3955">
        <v>3</v>
      </c>
      <c r="D3955">
        <v>4670.05</v>
      </c>
    </row>
    <row r="3956" spans="1:4" hidden="1">
      <c r="A3956">
        <v>2011</v>
      </c>
      <c r="B3956">
        <v>10</v>
      </c>
      <c r="C3956">
        <v>4</v>
      </c>
      <c r="D3956">
        <v>4670.4399999999996</v>
      </c>
    </row>
    <row r="3957" spans="1:4" hidden="1">
      <c r="A3957">
        <v>2011</v>
      </c>
      <c r="B3957">
        <v>10</v>
      </c>
      <c r="C3957">
        <v>5</v>
      </c>
      <c r="D3957">
        <v>4670.6400000000003</v>
      </c>
    </row>
    <row r="3958" spans="1:4" hidden="1">
      <c r="A3958">
        <v>2011</v>
      </c>
      <c r="B3958">
        <v>10</v>
      </c>
      <c r="C3958">
        <v>6</v>
      </c>
      <c r="D3958">
        <v>4670.53</v>
      </c>
    </row>
    <row r="3959" spans="1:4" hidden="1">
      <c r="A3959">
        <v>2011</v>
      </c>
      <c r="B3959">
        <v>10</v>
      </c>
      <c r="C3959">
        <v>7</v>
      </c>
      <c r="D3959">
        <v>4670.3599999999997</v>
      </c>
    </row>
    <row r="3960" spans="1:4" hidden="1">
      <c r="A3960">
        <v>2011</v>
      </c>
      <c r="B3960">
        <v>10</v>
      </c>
      <c r="C3960">
        <v>8</v>
      </c>
      <c r="D3960">
        <v>4670.2</v>
      </c>
    </row>
    <row r="3961" spans="1:4" hidden="1">
      <c r="A3961">
        <v>2011</v>
      </c>
      <c r="B3961">
        <v>10</v>
      </c>
      <c r="C3961">
        <v>9</v>
      </c>
      <c r="D3961">
        <v>4670.0200000000004</v>
      </c>
    </row>
    <row r="3962" spans="1:4" hidden="1">
      <c r="A3962">
        <v>2011</v>
      </c>
      <c r="B3962">
        <v>10</v>
      </c>
      <c r="C3962">
        <v>10</v>
      </c>
      <c r="D3962">
        <v>4669.82</v>
      </c>
    </row>
    <row r="3963" spans="1:4" hidden="1">
      <c r="A3963">
        <v>2011</v>
      </c>
      <c r="B3963">
        <v>10</v>
      </c>
      <c r="C3963">
        <v>11</v>
      </c>
      <c r="D3963">
        <v>4669.6400000000003</v>
      </c>
    </row>
    <row r="3964" spans="1:4" hidden="1">
      <c r="A3964">
        <v>2011</v>
      </c>
      <c r="B3964">
        <v>10</v>
      </c>
      <c r="C3964">
        <v>12</v>
      </c>
      <c r="D3964">
        <v>4669.46</v>
      </c>
    </row>
    <row r="3965" spans="1:4" hidden="1">
      <c r="A3965">
        <v>2011</v>
      </c>
      <c r="B3965">
        <v>10</v>
      </c>
      <c r="C3965">
        <v>13</v>
      </c>
      <c r="D3965">
        <v>4669.04</v>
      </c>
    </row>
    <row r="3966" spans="1:4" hidden="1">
      <c r="A3966">
        <v>2011</v>
      </c>
      <c r="B3966">
        <v>10</v>
      </c>
      <c r="C3966">
        <v>14</v>
      </c>
      <c r="D3966">
        <v>4668.2299999999996</v>
      </c>
    </row>
    <row r="3967" spans="1:4" hidden="1">
      <c r="A3967">
        <v>2011</v>
      </c>
      <c r="B3967">
        <v>10</v>
      </c>
      <c r="C3967">
        <v>15</v>
      </c>
      <c r="D3967">
        <v>4667.4799999999996</v>
      </c>
    </row>
    <row r="3968" spans="1:4" hidden="1">
      <c r="A3968">
        <v>2011</v>
      </c>
      <c r="B3968">
        <v>10</v>
      </c>
      <c r="C3968">
        <v>16</v>
      </c>
      <c r="D3968">
        <v>4666.83</v>
      </c>
    </row>
    <row r="3969" spans="1:4" hidden="1">
      <c r="A3969">
        <v>2011</v>
      </c>
      <c r="B3969">
        <v>10</v>
      </c>
      <c r="C3969">
        <v>17</v>
      </c>
      <c r="D3969">
        <v>4666.26</v>
      </c>
    </row>
    <row r="3970" spans="1:4" hidden="1">
      <c r="A3970">
        <v>2011</v>
      </c>
      <c r="B3970">
        <v>10</v>
      </c>
      <c r="C3970">
        <v>18</v>
      </c>
      <c r="D3970">
        <v>4665.7</v>
      </c>
    </row>
    <row r="3971" spans="1:4" hidden="1">
      <c r="A3971">
        <v>2011</v>
      </c>
      <c r="B3971">
        <v>10</v>
      </c>
      <c r="C3971">
        <v>19</v>
      </c>
      <c r="D3971">
        <v>4665.16</v>
      </c>
    </row>
    <row r="3972" spans="1:4" hidden="1">
      <c r="A3972">
        <v>2011</v>
      </c>
      <c r="B3972">
        <v>10</v>
      </c>
      <c r="C3972">
        <v>20</v>
      </c>
      <c r="D3972">
        <v>4664.7</v>
      </c>
    </row>
    <row r="3973" spans="1:4" hidden="1">
      <c r="A3973">
        <v>2011</v>
      </c>
      <c r="B3973">
        <v>10</v>
      </c>
      <c r="C3973">
        <v>21</v>
      </c>
      <c r="D3973">
        <v>4664.28</v>
      </c>
    </row>
    <row r="3974" spans="1:4" hidden="1">
      <c r="A3974">
        <v>2011</v>
      </c>
      <c r="B3974">
        <v>10</v>
      </c>
      <c r="C3974">
        <v>22</v>
      </c>
      <c r="D3974">
        <v>4663.8999999999996</v>
      </c>
    </row>
    <row r="3975" spans="1:4" hidden="1">
      <c r="A3975">
        <v>2011</v>
      </c>
      <c r="B3975">
        <v>10</v>
      </c>
      <c r="C3975">
        <v>23</v>
      </c>
      <c r="D3975">
        <v>4663.5600000000004</v>
      </c>
    </row>
    <row r="3976" spans="1:4" hidden="1">
      <c r="A3976">
        <v>2011</v>
      </c>
      <c r="B3976">
        <v>10</v>
      </c>
      <c r="C3976">
        <v>24</v>
      </c>
      <c r="D3976">
        <v>4663.2700000000004</v>
      </c>
    </row>
    <row r="3977" spans="1:4" hidden="1">
      <c r="A3977">
        <v>2011</v>
      </c>
      <c r="B3977">
        <v>10</v>
      </c>
      <c r="C3977">
        <v>25</v>
      </c>
      <c r="D3977">
        <v>4663.08</v>
      </c>
    </row>
    <row r="3978" spans="1:4" hidden="1">
      <c r="A3978">
        <v>2011</v>
      </c>
      <c r="B3978">
        <v>10</v>
      </c>
      <c r="C3978">
        <v>26</v>
      </c>
      <c r="D3978">
        <v>4662.91</v>
      </c>
    </row>
    <row r="3979" spans="1:4" hidden="1">
      <c r="A3979">
        <v>2011</v>
      </c>
      <c r="B3979">
        <v>10</v>
      </c>
      <c r="C3979">
        <v>27</v>
      </c>
      <c r="D3979">
        <v>4662.7299999999996</v>
      </c>
    </row>
    <row r="3980" spans="1:4" hidden="1">
      <c r="A3980">
        <v>2011</v>
      </c>
      <c r="B3980">
        <v>10</v>
      </c>
      <c r="C3980">
        <v>28</v>
      </c>
      <c r="D3980">
        <v>4662.63</v>
      </c>
    </row>
    <row r="3981" spans="1:4" hidden="1">
      <c r="A3981">
        <v>2011</v>
      </c>
      <c r="B3981">
        <v>10</v>
      </c>
      <c r="C3981">
        <v>29</v>
      </c>
      <c r="D3981">
        <v>4662.5200000000004</v>
      </c>
    </row>
    <row r="3982" spans="1:4" hidden="1">
      <c r="A3982">
        <v>2011</v>
      </c>
      <c r="B3982">
        <v>10</v>
      </c>
      <c r="C3982">
        <v>30</v>
      </c>
      <c r="D3982">
        <v>4662.41</v>
      </c>
    </row>
    <row r="3983" spans="1:4" hidden="1">
      <c r="A3983">
        <v>2011</v>
      </c>
      <c r="B3983">
        <v>10</v>
      </c>
      <c r="C3983">
        <v>31</v>
      </c>
      <c r="D3983">
        <v>4662.33</v>
      </c>
    </row>
    <row r="3984" spans="1:4" hidden="1">
      <c r="A3984">
        <v>2011</v>
      </c>
      <c r="B3984">
        <v>11</v>
      </c>
      <c r="C3984">
        <v>1</v>
      </c>
      <c r="D3984">
        <v>4662.3100000000004</v>
      </c>
    </row>
    <row r="3985" spans="1:4" hidden="1">
      <c r="A3985">
        <v>2011</v>
      </c>
      <c r="B3985">
        <v>11</v>
      </c>
      <c r="C3985">
        <v>2</v>
      </c>
      <c r="D3985">
        <v>4662.29</v>
      </c>
    </row>
    <row r="3986" spans="1:4" hidden="1">
      <c r="A3986">
        <v>2011</v>
      </c>
      <c r="B3986">
        <v>11</v>
      </c>
      <c r="C3986">
        <v>3</v>
      </c>
      <c r="D3986">
        <v>4662.2700000000004</v>
      </c>
    </row>
    <row r="3987" spans="1:4" hidden="1">
      <c r="A3987">
        <v>2011</v>
      </c>
      <c r="B3987">
        <v>11</v>
      </c>
      <c r="C3987">
        <v>4</v>
      </c>
      <c r="D3987">
        <v>4662.24</v>
      </c>
    </row>
    <row r="3988" spans="1:4" hidden="1">
      <c r="A3988">
        <v>2011</v>
      </c>
      <c r="B3988">
        <v>11</v>
      </c>
      <c r="C3988">
        <v>5</v>
      </c>
      <c r="D3988">
        <v>4662.22</v>
      </c>
    </row>
    <row r="3989" spans="1:4" hidden="1">
      <c r="A3989">
        <v>2011</v>
      </c>
      <c r="B3989">
        <v>11</v>
      </c>
      <c r="C3989">
        <v>6</v>
      </c>
      <c r="D3989">
        <v>4662.2</v>
      </c>
    </row>
    <row r="3990" spans="1:4" hidden="1">
      <c r="A3990">
        <v>2011</v>
      </c>
      <c r="B3990">
        <v>11</v>
      </c>
      <c r="C3990">
        <v>7</v>
      </c>
      <c r="D3990">
        <v>4662.18</v>
      </c>
    </row>
    <row r="3991" spans="1:4" hidden="1">
      <c r="A3991">
        <v>2011</v>
      </c>
      <c r="B3991">
        <v>11</v>
      </c>
      <c r="C3991">
        <v>8</v>
      </c>
      <c r="D3991">
        <v>4662.16</v>
      </c>
    </row>
    <row r="3992" spans="1:4" hidden="1">
      <c r="A3992">
        <v>2011</v>
      </c>
      <c r="B3992">
        <v>11</v>
      </c>
      <c r="C3992">
        <v>9</v>
      </c>
      <c r="D3992">
        <v>4662.1400000000003</v>
      </c>
    </row>
    <row r="3993" spans="1:4" hidden="1">
      <c r="A3993">
        <v>2011</v>
      </c>
      <c r="B3993">
        <v>11</v>
      </c>
      <c r="C3993">
        <v>10</v>
      </c>
      <c r="D3993">
        <v>4662.12</v>
      </c>
    </row>
    <row r="3994" spans="1:4" hidden="1">
      <c r="A3994">
        <v>2011</v>
      </c>
      <c r="B3994">
        <v>11</v>
      </c>
      <c r="C3994">
        <v>11</v>
      </c>
      <c r="D3994">
        <v>4662.1000000000004</v>
      </c>
    </row>
    <row r="3995" spans="1:4" hidden="1">
      <c r="A3995">
        <v>2011</v>
      </c>
      <c r="B3995">
        <v>11</v>
      </c>
      <c r="C3995">
        <v>12</v>
      </c>
      <c r="D3995">
        <v>4662.07</v>
      </c>
    </row>
    <row r="3996" spans="1:4" hidden="1">
      <c r="A3996">
        <v>2011</v>
      </c>
      <c r="B3996">
        <v>11</v>
      </c>
      <c r="C3996">
        <v>13</v>
      </c>
      <c r="D3996">
        <v>4662.05</v>
      </c>
    </row>
    <row r="3997" spans="1:4" hidden="1">
      <c r="A3997">
        <v>2011</v>
      </c>
      <c r="B3997">
        <v>11</v>
      </c>
      <c r="C3997">
        <v>14</v>
      </c>
      <c r="D3997">
        <v>4662.03</v>
      </c>
    </row>
    <row r="3998" spans="1:4" hidden="1">
      <c r="A3998">
        <v>2011</v>
      </c>
      <c r="B3998">
        <v>11</v>
      </c>
      <c r="C3998">
        <v>15</v>
      </c>
      <c r="D3998">
        <v>4662.01</v>
      </c>
    </row>
    <row r="3999" spans="1:4" hidden="1">
      <c r="A3999">
        <v>2011</v>
      </c>
      <c r="B3999">
        <v>11</v>
      </c>
      <c r="C3999">
        <v>16</v>
      </c>
      <c r="D3999">
        <v>4661.99</v>
      </c>
    </row>
    <row r="4000" spans="1:4" hidden="1">
      <c r="A4000">
        <v>2011</v>
      </c>
      <c r="B4000">
        <v>11</v>
      </c>
      <c r="C4000">
        <v>17</v>
      </c>
      <c r="D4000">
        <v>4661.97</v>
      </c>
    </row>
    <row r="4001" spans="1:4" hidden="1">
      <c r="A4001">
        <v>2011</v>
      </c>
      <c r="B4001">
        <v>11</v>
      </c>
      <c r="C4001">
        <v>18</v>
      </c>
      <c r="D4001">
        <v>4661.95</v>
      </c>
    </row>
    <row r="4002" spans="1:4" hidden="1">
      <c r="A4002">
        <v>2011</v>
      </c>
      <c r="B4002">
        <v>11</v>
      </c>
      <c r="C4002">
        <v>19</v>
      </c>
      <c r="D4002">
        <v>4661.92</v>
      </c>
    </row>
    <row r="4003" spans="1:4" hidden="1">
      <c r="A4003">
        <v>2011</v>
      </c>
      <c r="B4003">
        <v>11</v>
      </c>
      <c r="C4003">
        <v>20</v>
      </c>
      <c r="D4003">
        <v>4661.8999999999996</v>
      </c>
    </row>
    <row r="4004" spans="1:4" hidden="1">
      <c r="A4004">
        <v>2011</v>
      </c>
      <c r="B4004">
        <v>11</v>
      </c>
      <c r="C4004">
        <v>21</v>
      </c>
      <c r="D4004">
        <v>4661.88</v>
      </c>
    </row>
    <row r="4005" spans="1:4" hidden="1">
      <c r="A4005">
        <v>2011</v>
      </c>
      <c r="B4005">
        <v>11</v>
      </c>
      <c r="C4005">
        <v>22</v>
      </c>
      <c r="D4005">
        <v>4661.8599999999997</v>
      </c>
    </row>
    <row r="4006" spans="1:4" hidden="1">
      <c r="A4006">
        <v>2011</v>
      </c>
      <c r="B4006">
        <v>11</v>
      </c>
      <c r="C4006">
        <v>23</v>
      </c>
      <c r="D4006">
        <v>4661.84</v>
      </c>
    </row>
    <row r="4007" spans="1:4" hidden="1">
      <c r="A4007">
        <v>2011</v>
      </c>
      <c r="B4007">
        <v>11</v>
      </c>
      <c r="C4007">
        <v>24</v>
      </c>
      <c r="D4007">
        <v>4661.82</v>
      </c>
    </row>
    <row r="4008" spans="1:4" hidden="1">
      <c r="A4008">
        <v>2011</v>
      </c>
      <c r="B4008">
        <v>11</v>
      </c>
      <c r="C4008">
        <v>25</v>
      </c>
      <c r="D4008">
        <v>4661.8</v>
      </c>
    </row>
    <row r="4009" spans="1:4" hidden="1">
      <c r="A4009">
        <v>2011</v>
      </c>
      <c r="B4009">
        <v>11</v>
      </c>
      <c r="C4009">
        <v>26</v>
      </c>
      <c r="D4009">
        <v>4661.78</v>
      </c>
    </row>
    <row r="4010" spans="1:4" hidden="1">
      <c r="A4010">
        <v>2011</v>
      </c>
      <c r="B4010">
        <v>11</v>
      </c>
      <c r="C4010">
        <v>27</v>
      </c>
      <c r="D4010">
        <v>4661.75</v>
      </c>
    </row>
    <row r="4011" spans="1:4" hidden="1">
      <c r="A4011">
        <v>2011</v>
      </c>
      <c r="B4011">
        <v>11</v>
      </c>
      <c r="C4011">
        <v>28</v>
      </c>
      <c r="D4011">
        <v>4661.7299999999996</v>
      </c>
    </row>
    <row r="4012" spans="1:4" hidden="1">
      <c r="A4012">
        <v>2011</v>
      </c>
      <c r="B4012">
        <v>11</v>
      </c>
      <c r="C4012">
        <v>29</v>
      </c>
      <c r="D4012">
        <v>4661.71</v>
      </c>
    </row>
    <row r="4013" spans="1:4" hidden="1">
      <c r="A4013">
        <v>2011</v>
      </c>
      <c r="B4013">
        <v>11</v>
      </c>
      <c r="C4013">
        <v>30</v>
      </c>
      <c r="D4013">
        <v>4661.6899999999996</v>
      </c>
    </row>
    <row r="4014" spans="1:4" hidden="1">
      <c r="A4014">
        <v>2011</v>
      </c>
      <c r="B4014">
        <v>12</v>
      </c>
      <c r="C4014">
        <v>1</v>
      </c>
      <c r="D4014">
        <v>4661.67</v>
      </c>
    </row>
    <row r="4015" spans="1:4" hidden="1">
      <c r="A4015">
        <v>2011</v>
      </c>
      <c r="B4015">
        <v>12</v>
      </c>
      <c r="C4015">
        <v>2</v>
      </c>
      <c r="D4015">
        <v>4661.6499999999996</v>
      </c>
    </row>
    <row r="4016" spans="1:4" hidden="1">
      <c r="A4016">
        <v>2011</v>
      </c>
      <c r="B4016">
        <v>12</v>
      </c>
      <c r="C4016">
        <v>3</v>
      </c>
      <c r="D4016">
        <v>4661.63</v>
      </c>
    </row>
    <row r="4017" spans="1:4" hidden="1">
      <c r="A4017">
        <v>2011</v>
      </c>
      <c r="B4017">
        <v>12</v>
      </c>
      <c r="C4017">
        <v>4</v>
      </c>
      <c r="D4017">
        <v>4661.6000000000004</v>
      </c>
    </row>
    <row r="4018" spans="1:4" hidden="1">
      <c r="A4018">
        <v>2011</v>
      </c>
      <c r="B4018">
        <v>12</v>
      </c>
      <c r="C4018">
        <v>5</v>
      </c>
      <c r="D4018">
        <v>4661.58</v>
      </c>
    </row>
    <row r="4019" spans="1:4" hidden="1">
      <c r="A4019">
        <v>2011</v>
      </c>
      <c r="B4019">
        <v>12</v>
      </c>
      <c r="C4019">
        <v>6</v>
      </c>
      <c r="D4019">
        <v>4661.5600000000004</v>
      </c>
    </row>
    <row r="4020" spans="1:4" hidden="1">
      <c r="A4020">
        <v>2011</v>
      </c>
      <c r="B4020">
        <v>12</v>
      </c>
      <c r="C4020">
        <v>7</v>
      </c>
      <c r="D4020">
        <v>4661.54</v>
      </c>
    </row>
    <row r="4021" spans="1:4" hidden="1">
      <c r="A4021">
        <v>2011</v>
      </c>
      <c r="B4021">
        <v>12</v>
      </c>
      <c r="C4021">
        <v>8</v>
      </c>
      <c r="D4021">
        <v>4661.5200000000004</v>
      </c>
    </row>
    <row r="4022" spans="1:4" hidden="1">
      <c r="A4022">
        <v>2011</v>
      </c>
      <c r="B4022">
        <v>12</v>
      </c>
      <c r="C4022">
        <v>9</v>
      </c>
      <c r="D4022">
        <v>4661.5</v>
      </c>
    </row>
    <row r="4023" spans="1:4" hidden="1">
      <c r="A4023">
        <v>2011</v>
      </c>
      <c r="B4023">
        <v>12</v>
      </c>
      <c r="C4023">
        <v>10</v>
      </c>
      <c r="D4023">
        <v>4661.4799999999996</v>
      </c>
    </row>
    <row r="4024" spans="1:4" hidden="1">
      <c r="A4024">
        <v>2011</v>
      </c>
      <c r="B4024">
        <v>12</v>
      </c>
      <c r="C4024">
        <v>11</v>
      </c>
      <c r="D4024">
        <v>4661.45</v>
      </c>
    </row>
    <row r="4025" spans="1:4" hidden="1">
      <c r="A4025">
        <v>2011</v>
      </c>
      <c r="B4025">
        <v>12</v>
      </c>
      <c r="C4025">
        <v>12</v>
      </c>
      <c r="D4025">
        <v>4661.43</v>
      </c>
    </row>
    <row r="4026" spans="1:4" hidden="1">
      <c r="A4026">
        <v>2011</v>
      </c>
      <c r="B4026">
        <v>12</v>
      </c>
      <c r="C4026">
        <v>13</v>
      </c>
      <c r="D4026">
        <v>4661.41</v>
      </c>
    </row>
    <row r="4027" spans="1:4" hidden="1">
      <c r="A4027">
        <v>2011</v>
      </c>
      <c r="B4027">
        <v>12</v>
      </c>
      <c r="C4027">
        <v>14</v>
      </c>
      <c r="D4027">
        <v>4661.3900000000003</v>
      </c>
    </row>
    <row r="4028" spans="1:4" hidden="1">
      <c r="A4028">
        <v>2011</v>
      </c>
      <c r="B4028">
        <v>12</v>
      </c>
      <c r="C4028">
        <v>15</v>
      </c>
      <c r="D4028">
        <v>4661.37</v>
      </c>
    </row>
    <row r="4029" spans="1:4" hidden="1">
      <c r="A4029">
        <v>2011</v>
      </c>
      <c r="B4029">
        <v>12</v>
      </c>
      <c r="C4029">
        <v>16</v>
      </c>
      <c r="D4029">
        <v>4661.3500000000004</v>
      </c>
    </row>
    <row r="4030" spans="1:4" hidden="1">
      <c r="A4030">
        <v>2011</v>
      </c>
      <c r="B4030">
        <v>12</v>
      </c>
      <c r="C4030">
        <v>17</v>
      </c>
      <c r="D4030">
        <v>4661.33</v>
      </c>
    </row>
    <row r="4031" spans="1:4" hidden="1">
      <c r="A4031">
        <v>2011</v>
      </c>
      <c r="B4031">
        <v>12</v>
      </c>
      <c r="C4031">
        <v>18</v>
      </c>
      <c r="D4031">
        <v>4661.3100000000004</v>
      </c>
    </row>
    <row r="4032" spans="1:4" hidden="1">
      <c r="A4032">
        <v>2011</v>
      </c>
      <c r="B4032">
        <v>12</v>
      </c>
      <c r="C4032">
        <v>19</v>
      </c>
      <c r="D4032">
        <v>4661.28</v>
      </c>
    </row>
    <row r="4033" spans="1:4" hidden="1">
      <c r="A4033">
        <v>2011</v>
      </c>
      <c r="B4033">
        <v>12</v>
      </c>
      <c r="C4033">
        <v>20</v>
      </c>
      <c r="D4033">
        <v>4661.26</v>
      </c>
    </row>
    <row r="4034" spans="1:4" hidden="1">
      <c r="A4034">
        <v>2011</v>
      </c>
      <c r="B4034">
        <v>12</v>
      </c>
      <c r="C4034">
        <v>21</v>
      </c>
      <c r="D4034">
        <v>4661.24</v>
      </c>
    </row>
    <row r="4035" spans="1:4" hidden="1">
      <c r="A4035">
        <v>2011</v>
      </c>
      <c r="B4035">
        <v>12</v>
      </c>
      <c r="C4035">
        <v>22</v>
      </c>
      <c r="D4035">
        <v>4661.22</v>
      </c>
    </row>
    <row r="4036" spans="1:4" hidden="1">
      <c r="A4036">
        <v>2011</v>
      </c>
      <c r="B4036">
        <v>12</v>
      </c>
      <c r="C4036">
        <v>23</v>
      </c>
      <c r="D4036">
        <v>4661.28</v>
      </c>
    </row>
    <row r="4037" spans="1:4" hidden="1">
      <c r="A4037">
        <v>2011</v>
      </c>
      <c r="B4037">
        <v>12</v>
      </c>
      <c r="C4037">
        <v>24</v>
      </c>
      <c r="D4037">
        <v>4661.28</v>
      </c>
    </row>
    <row r="4038" spans="1:4" hidden="1">
      <c r="A4038">
        <v>2011</v>
      </c>
      <c r="B4038">
        <v>12</v>
      </c>
      <c r="C4038">
        <v>25</v>
      </c>
      <c r="D4038">
        <v>4661.2700000000004</v>
      </c>
    </row>
    <row r="4039" spans="1:4" hidden="1">
      <c r="A4039">
        <v>2011</v>
      </c>
      <c r="B4039">
        <v>12</v>
      </c>
      <c r="C4039">
        <v>26</v>
      </c>
      <c r="D4039">
        <v>4661.25</v>
      </c>
    </row>
    <row r="4040" spans="1:4" hidden="1">
      <c r="A4040">
        <v>2011</v>
      </c>
      <c r="B4040">
        <v>12</v>
      </c>
      <c r="C4040">
        <v>27</v>
      </c>
      <c r="D4040">
        <v>4661.22</v>
      </c>
    </row>
    <row r="4041" spans="1:4" hidden="1">
      <c r="A4041">
        <v>2011</v>
      </c>
      <c r="B4041">
        <v>12</v>
      </c>
      <c r="C4041">
        <v>28</v>
      </c>
      <c r="D4041">
        <v>4661.16</v>
      </c>
    </row>
    <row r="4042" spans="1:4" hidden="1">
      <c r="A4042">
        <v>2011</v>
      </c>
      <c r="B4042">
        <v>12</v>
      </c>
      <c r="C4042">
        <v>29</v>
      </c>
      <c r="D4042">
        <v>4661.01</v>
      </c>
    </row>
    <row r="4043" spans="1:4" hidden="1">
      <c r="A4043">
        <v>2011</v>
      </c>
      <c r="B4043">
        <v>12</v>
      </c>
      <c r="C4043">
        <v>30</v>
      </c>
      <c r="D4043">
        <v>4660.97</v>
      </c>
    </row>
    <row r="4044" spans="1:4" hidden="1">
      <c r="A4044">
        <v>2011</v>
      </c>
      <c r="B4044">
        <v>12</v>
      </c>
      <c r="C4044">
        <v>31</v>
      </c>
      <c r="D4044">
        <v>4660.92</v>
      </c>
    </row>
    <row r="4045" spans="1:4" hidden="1">
      <c r="A4045">
        <v>2012</v>
      </c>
      <c r="B4045">
        <v>1</v>
      </c>
      <c r="C4045">
        <v>1</v>
      </c>
      <c r="D4045">
        <v>4661.0600000000004</v>
      </c>
    </row>
    <row r="4046" spans="1:4" hidden="1">
      <c r="A4046">
        <v>2012</v>
      </c>
      <c r="B4046">
        <v>1</v>
      </c>
      <c r="C4046">
        <v>2</v>
      </c>
      <c r="D4046">
        <v>4661.0600000000004</v>
      </c>
    </row>
    <row r="4047" spans="1:4" hidden="1">
      <c r="A4047">
        <v>2012</v>
      </c>
      <c r="B4047">
        <v>1</v>
      </c>
      <c r="C4047">
        <v>3</v>
      </c>
      <c r="D4047">
        <v>4660.9799999999996</v>
      </c>
    </row>
    <row r="4048" spans="1:4" hidden="1">
      <c r="A4048">
        <v>2012</v>
      </c>
      <c r="B4048">
        <v>1</v>
      </c>
      <c r="C4048">
        <v>4</v>
      </c>
      <c r="D4048">
        <v>4661</v>
      </c>
    </row>
    <row r="4049" spans="1:4" hidden="1">
      <c r="A4049">
        <v>2012</v>
      </c>
      <c r="B4049">
        <v>1</v>
      </c>
      <c r="C4049">
        <v>5</v>
      </c>
      <c r="D4049">
        <v>4660.97</v>
      </c>
    </row>
    <row r="4050" spans="1:4" hidden="1">
      <c r="A4050">
        <v>2012</v>
      </c>
      <c r="B4050">
        <v>1</v>
      </c>
      <c r="C4050">
        <v>6</v>
      </c>
      <c r="D4050">
        <v>4660.95</v>
      </c>
    </row>
    <row r="4051" spans="1:4" hidden="1">
      <c r="A4051">
        <v>2012</v>
      </c>
      <c r="B4051">
        <v>1</v>
      </c>
      <c r="C4051">
        <v>7</v>
      </c>
      <c r="D4051">
        <v>4661.0600000000004</v>
      </c>
    </row>
    <row r="4052" spans="1:4" hidden="1">
      <c r="A4052">
        <v>2012</v>
      </c>
      <c r="B4052">
        <v>1</v>
      </c>
      <c r="C4052">
        <v>8</v>
      </c>
      <c r="D4052">
        <v>4661.0600000000004</v>
      </c>
    </row>
    <row r="4053" spans="1:4" hidden="1">
      <c r="A4053">
        <v>2012</v>
      </c>
      <c r="B4053">
        <v>1</v>
      </c>
      <c r="C4053">
        <v>9</v>
      </c>
      <c r="D4053">
        <v>4661.12</v>
      </c>
    </row>
    <row r="4054" spans="1:4" hidden="1">
      <c r="A4054">
        <v>2012</v>
      </c>
      <c r="B4054">
        <v>1</v>
      </c>
      <c r="C4054">
        <v>10</v>
      </c>
      <c r="D4054">
        <v>4661.08</v>
      </c>
    </row>
    <row r="4055" spans="1:4" hidden="1">
      <c r="A4055">
        <v>2012</v>
      </c>
      <c r="B4055">
        <v>1</v>
      </c>
      <c r="C4055">
        <v>11</v>
      </c>
      <c r="D4055">
        <v>4661.2</v>
      </c>
    </row>
    <row r="4056" spans="1:4" hidden="1">
      <c r="A4056">
        <v>2012</v>
      </c>
      <c r="B4056">
        <v>1</v>
      </c>
      <c r="C4056">
        <v>12</v>
      </c>
      <c r="D4056">
        <v>4661.28</v>
      </c>
    </row>
    <row r="4057" spans="1:4" hidden="1">
      <c r="A4057">
        <v>2012</v>
      </c>
      <c r="B4057">
        <v>1</v>
      </c>
      <c r="C4057">
        <v>13</v>
      </c>
      <c r="D4057">
        <v>4661.2299999999996</v>
      </c>
    </row>
    <row r="4058" spans="1:4" hidden="1">
      <c r="A4058">
        <v>2012</v>
      </c>
      <c r="B4058">
        <v>1</v>
      </c>
      <c r="C4058">
        <v>14</v>
      </c>
      <c r="D4058">
        <v>4661.17</v>
      </c>
    </row>
    <row r="4059" spans="1:4" hidden="1">
      <c r="A4059">
        <v>2012</v>
      </c>
      <c r="B4059">
        <v>1</v>
      </c>
      <c r="C4059">
        <v>15</v>
      </c>
      <c r="D4059">
        <v>4661.04</v>
      </c>
    </row>
    <row r="4060" spans="1:4" hidden="1">
      <c r="A4060">
        <v>2012</v>
      </c>
      <c r="B4060">
        <v>1</v>
      </c>
      <c r="C4060">
        <v>16</v>
      </c>
      <c r="D4060">
        <v>4661.32</v>
      </c>
    </row>
    <row r="4061" spans="1:4" hidden="1">
      <c r="A4061">
        <v>2012</v>
      </c>
      <c r="B4061">
        <v>1</v>
      </c>
      <c r="C4061">
        <v>17</v>
      </c>
      <c r="D4061">
        <v>4661.28</v>
      </c>
    </row>
    <row r="4062" spans="1:4" hidden="1">
      <c r="A4062">
        <v>2012</v>
      </c>
      <c r="B4062">
        <v>1</v>
      </c>
      <c r="C4062">
        <v>18</v>
      </c>
      <c r="D4062">
        <v>4661.16</v>
      </c>
    </row>
    <row r="4063" spans="1:4" hidden="1">
      <c r="A4063">
        <v>2012</v>
      </c>
      <c r="B4063">
        <v>1</v>
      </c>
      <c r="C4063">
        <v>19</v>
      </c>
      <c r="D4063">
        <v>4661.83</v>
      </c>
    </row>
    <row r="4064" spans="1:4" hidden="1">
      <c r="A4064">
        <v>2012</v>
      </c>
      <c r="B4064">
        <v>1</v>
      </c>
      <c r="C4064">
        <v>20</v>
      </c>
      <c r="D4064">
        <v>4662.5</v>
      </c>
    </row>
    <row r="4065" spans="1:4" hidden="1">
      <c r="A4065">
        <v>2012</v>
      </c>
      <c r="B4065">
        <v>1</v>
      </c>
      <c r="C4065">
        <v>21</v>
      </c>
      <c r="D4065">
        <v>4663.0600000000004</v>
      </c>
    </row>
    <row r="4066" spans="1:4" hidden="1">
      <c r="A4066">
        <v>2012</v>
      </c>
      <c r="B4066">
        <v>1</v>
      </c>
      <c r="C4066">
        <v>22</v>
      </c>
      <c r="D4066">
        <v>4662.8500000000004</v>
      </c>
    </row>
    <row r="4067" spans="1:4" hidden="1">
      <c r="A4067">
        <v>2012</v>
      </c>
      <c r="B4067">
        <v>1</v>
      </c>
      <c r="C4067">
        <v>23</v>
      </c>
      <c r="D4067">
        <v>4662.5</v>
      </c>
    </row>
    <row r="4068" spans="1:4" hidden="1">
      <c r="A4068">
        <v>2012</v>
      </c>
      <c r="B4068">
        <v>1</v>
      </c>
      <c r="C4068">
        <v>24</v>
      </c>
      <c r="D4068">
        <v>4662.26</v>
      </c>
    </row>
    <row r="4069" spans="1:4" hidden="1">
      <c r="A4069">
        <v>2012</v>
      </c>
      <c r="B4069">
        <v>1</v>
      </c>
      <c r="C4069">
        <v>25</v>
      </c>
      <c r="D4069">
        <v>4661.91</v>
      </c>
    </row>
    <row r="4070" spans="1:4" hidden="1">
      <c r="A4070">
        <v>2012</v>
      </c>
      <c r="B4070">
        <v>1</v>
      </c>
      <c r="C4070">
        <v>26</v>
      </c>
      <c r="D4070">
        <v>4662.0600000000004</v>
      </c>
    </row>
    <row r="4071" spans="1:4" hidden="1">
      <c r="A4071">
        <v>2012</v>
      </c>
      <c r="B4071">
        <v>1</v>
      </c>
      <c r="C4071">
        <v>27</v>
      </c>
      <c r="D4071">
        <v>4662.09</v>
      </c>
    </row>
    <row r="4072" spans="1:4" hidden="1">
      <c r="A4072">
        <v>2012</v>
      </c>
      <c r="B4072">
        <v>1</v>
      </c>
      <c r="C4072">
        <v>28</v>
      </c>
      <c r="D4072">
        <v>4661.91</v>
      </c>
    </row>
    <row r="4073" spans="1:4" hidden="1">
      <c r="A4073">
        <v>2012</v>
      </c>
      <c r="B4073">
        <v>1</v>
      </c>
      <c r="C4073">
        <v>29</v>
      </c>
      <c r="D4073">
        <v>4661.72</v>
      </c>
    </row>
    <row r="4074" spans="1:4" hidden="1">
      <c r="A4074">
        <v>2012</v>
      </c>
      <c r="B4074">
        <v>1</v>
      </c>
      <c r="C4074">
        <v>30</v>
      </c>
      <c r="D4074">
        <v>4661.54</v>
      </c>
    </row>
    <row r="4075" spans="1:4" hidden="1">
      <c r="A4075">
        <v>2012</v>
      </c>
      <c r="B4075">
        <v>1</v>
      </c>
      <c r="C4075">
        <v>31</v>
      </c>
      <c r="D4075">
        <v>4661.47</v>
      </c>
    </row>
    <row r="4076" spans="1:4" hidden="1">
      <c r="A4076">
        <v>2012</v>
      </c>
      <c r="B4076">
        <v>2</v>
      </c>
      <c r="C4076">
        <v>1</v>
      </c>
      <c r="D4076">
        <v>4661.41</v>
      </c>
    </row>
    <row r="4077" spans="1:4" hidden="1">
      <c r="A4077">
        <v>2012</v>
      </c>
      <c r="B4077">
        <v>2</v>
      </c>
      <c r="C4077">
        <v>2</v>
      </c>
      <c r="D4077">
        <v>4661.41</v>
      </c>
    </row>
    <row r="4078" spans="1:4" hidden="1">
      <c r="A4078">
        <v>2012</v>
      </c>
      <c r="B4078">
        <v>2</v>
      </c>
      <c r="C4078">
        <v>3</v>
      </c>
      <c r="D4078">
        <v>4661.3900000000003</v>
      </c>
    </row>
    <row r="4079" spans="1:4" hidden="1">
      <c r="A4079">
        <v>2012</v>
      </c>
      <c r="B4079">
        <v>2</v>
      </c>
      <c r="C4079">
        <v>4</v>
      </c>
      <c r="D4079">
        <v>4661.41</v>
      </c>
    </row>
    <row r="4080" spans="1:4" hidden="1">
      <c r="A4080">
        <v>2012</v>
      </c>
      <c r="B4080">
        <v>2</v>
      </c>
      <c r="C4080">
        <v>5</v>
      </c>
      <c r="D4080">
        <v>4661.45</v>
      </c>
    </row>
    <row r="4081" spans="1:4" hidden="1">
      <c r="A4081">
        <v>2012</v>
      </c>
      <c r="B4081">
        <v>2</v>
      </c>
      <c r="C4081">
        <v>6</v>
      </c>
      <c r="D4081">
        <v>4661.4799999999996</v>
      </c>
    </row>
    <row r="4082" spans="1:4" hidden="1">
      <c r="A4082">
        <v>2012</v>
      </c>
      <c r="B4082">
        <v>2</v>
      </c>
      <c r="C4082">
        <v>7</v>
      </c>
      <c r="D4082">
        <v>4661.47</v>
      </c>
    </row>
    <row r="4083" spans="1:4" hidden="1">
      <c r="A4083">
        <v>2012</v>
      </c>
      <c r="B4083">
        <v>2</v>
      </c>
      <c r="C4083">
        <v>8</v>
      </c>
      <c r="D4083">
        <v>4661.4399999999996</v>
      </c>
    </row>
    <row r="4084" spans="1:4" hidden="1">
      <c r="A4084">
        <v>2012</v>
      </c>
      <c r="B4084">
        <v>2</v>
      </c>
      <c r="C4084">
        <v>9</v>
      </c>
      <c r="D4084">
        <v>4661.41</v>
      </c>
    </row>
    <row r="4085" spans="1:4" hidden="1">
      <c r="A4085">
        <v>2012</v>
      </c>
      <c r="B4085">
        <v>2</v>
      </c>
      <c r="C4085">
        <v>10</v>
      </c>
      <c r="D4085">
        <v>4661.42</v>
      </c>
    </row>
    <row r="4086" spans="1:4" hidden="1">
      <c r="A4086">
        <v>2012</v>
      </c>
      <c r="B4086">
        <v>2</v>
      </c>
      <c r="C4086">
        <v>11</v>
      </c>
      <c r="D4086">
        <v>4661.6400000000003</v>
      </c>
    </row>
    <row r="4087" spans="1:4" hidden="1">
      <c r="A4087">
        <v>2012</v>
      </c>
      <c r="B4087">
        <v>2</v>
      </c>
      <c r="C4087">
        <v>12</v>
      </c>
      <c r="D4087">
        <v>4662.0200000000004</v>
      </c>
    </row>
    <row r="4088" spans="1:4" hidden="1">
      <c r="A4088">
        <v>2012</v>
      </c>
      <c r="B4088">
        <v>2</v>
      </c>
      <c r="C4088">
        <v>13</v>
      </c>
      <c r="D4088">
        <v>4662.38</v>
      </c>
    </row>
    <row r="4089" spans="1:4" hidden="1">
      <c r="A4089">
        <v>2012</v>
      </c>
      <c r="B4089">
        <v>2</v>
      </c>
      <c r="C4089">
        <v>14</v>
      </c>
      <c r="D4089">
        <v>4662.75</v>
      </c>
    </row>
    <row r="4090" spans="1:4" hidden="1">
      <c r="A4090">
        <v>2012</v>
      </c>
      <c r="B4090">
        <v>2</v>
      </c>
      <c r="C4090">
        <v>15</v>
      </c>
      <c r="D4090">
        <v>4663.13</v>
      </c>
    </row>
    <row r="4091" spans="1:4" hidden="1">
      <c r="A4091">
        <v>2012</v>
      </c>
      <c r="B4091">
        <v>2</v>
      </c>
      <c r="C4091">
        <v>16</v>
      </c>
      <c r="D4091">
        <v>4663.51</v>
      </c>
    </row>
    <row r="4092" spans="1:4" hidden="1">
      <c r="A4092">
        <v>2012</v>
      </c>
      <c r="B4092">
        <v>2</v>
      </c>
      <c r="C4092">
        <v>17</v>
      </c>
      <c r="D4092">
        <v>4663.83</v>
      </c>
    </row>
    <row r="4093" spans="1:4" hidden="1">
      <c r="A4093">
        <v>2012</v>
      </c>
      <c r="B4093">
        <v>2</v>
      </c>
      <c r="C4093">
        <v>18</v>
      </c>
      <c r="D4093">
        <v>4664.16</v>
      </c>
    </row>
    <row r="4094" spans="1:4" hidden="1">
      <c r="A4094">
        <v>2012</v>
      </c>
      <c r="B4094">
        <v>2</v>
      </c>
      <c r="C4094">
        <v>19</v>
      </c>
      <c r="D4094">
        <v>4664.6099999999997</v>
      </c>
    </row>
    <row r="4095" spans="1:4" hidden="1">
      <c r="A4095">
        <v>2012</v>
      </c>
      <c r="B4095">
        <v>2</v>
      </c>
      <c r="C4095">
        <v>20</v>
      </c>
      <c r="D4095">
        <v>4664.8900000000003</v>
      </c>
    </row>
    <row r="4096" spans="1:4" hidden="1">
      <c r="A4096">
        <v>2012</v>
      </c>
      <c r="B4096">
        <v>2</v>
      </c>
      <c r="C4096">
        <v>21</v>
      </c>
      <c r="D4096">
        <v>4665.13</v>
      </c>
    </row>
    <row r="4097" spans="1:4" hidden="1">
      <c r="A4097">
        <v>2012</v>
      </c>
      <c r="B4097">
        <v>2</v>
      </c>
      <c r="C4097">
        <v>22</v>
      </c>
      <c r="D4097">
        <v>4665.8500000000004</v>
      </c>
    </row>
    <row r="4098" spans="1:4" hidden="1">
      <c r="A4098">
        <v>2012</v>
      </c>
      <c r="B4098">
        <v>2</v>
      </c>
      <c r="C4098">
        <v>23</v>
      </c>
      <c r="D4098">
        <v>4666.49</v>
      </c>
    </row>
    <row r="4099" spans="1:4" hidden="1">
      <c r="A4099">
        <v>2012</v>
      </c>
      <c r="B4099">
        <v>2</v>
      </c>
      <c r="C4099">
        <v>24</v>
      </c>
      <c r="D4099">
        <v>4666.82</v>
      </c>
    </row>
    <row r="4100" spans="1:4" hidden="1">
      <c r="A4100">
        <v>2012</v>
      </c>
      <c r="B4100">
        <v>2</v>
      </c>
      <c r="C4100">
        <v>25</v>
      </c>
      <c r="D4100">
        <v>4667.22</v>
      </c>
    </row>
    <row r="4101" spans="1:4" hidden="1">
      <c r="A4101">
        <v>2012</v>
      </c>
      <c r="B4101">
        <v>2</v>
      </c>
      <c r="C4101">
        <v>26</v>
      </c>
      <c r="D4101">
        <v>4667.55</v>
      </c>
    </row>
    <row r="4102" spans="1:4" hidden="1">
      <c r="A4102">
        <v>2012</v>
      </c>
      <c r="B4102">
        <v>2</v>
      </c>
      <c r="C4102">
        <v>27</v>
      </c>
      <c r="D4102">
        <v>4667.8</v>
      </c>
    </row>
    <row r="4103" spans="1:4" hidden="1">
      <c r="A4103">
        <v>2012</v>
      </c>
      <c r="B4103">
        <v>2</v>
      </c>
      <c r="C4103">
        <v>28</v>
      </c>
      <c r="D4103">
        <v>4668.18</v>
      </c>
    </row>
    <row r="4104" spans="1:4" hidden="1">
      <c r="A4104">
        <v>2012</v>
      </c>
      <c r="B4104">
        <v>2</v>
      </c>
      <c r="C4104">
        <v>29</v>
      </c>
      <c r="D4104">
        <v>4668.53</v>
      </c>
    </row>
    <row r="4105" spans="1:4" hidden="1">
      <c r="A4105">
        <v>2012</v>
      </c>
      <c r="B4105">
        <v>3</v>
      </c>
      <c r="C4105">
        <v>1</v>
      </c>
      <c r="D4105">
        <v>4668.92</v>
      </c>
    </row>
    <row r="4106" spans="1:4" hidden="1">
      <c r="A4106">
        <v>2012</v>
      </c>
      <c r="B4106">
        <v>3</v>
      </c>
      <c r="C4106">
        <v>2</v>
      </c>
      <c r="D4106">
        <v>4669.3</v>
      </c>
    </row>
    <row r="4107" spans="1:4" hidden="1">
      <c r="A4107">
        <v>2012</v>
      </c>
      <c r="B4107">
        <v>3</v>
      </c>
      <c r="C4107">
        <v>3</v>
      </c>
      <c r="D4107">
        <v>4669.5200000000004</v>
      </c>
    </row>
    <row r="4108" spans="1:4" hidden="1">
      <c r="A4108">
        <v>2012</v>
      </c>
      <c r="B4108">
        <v>3</v>
      </c>
      <c r="C4108">
        <v>4</v>
      </c>
      <c r="D4108">
        <v>4669.79</v>
      </c>
    </row>
    <row r="4109" spans="1:4" hidden="1">
      <c r="A4109">
        <v>2012</v>
      </c>
      <c r="B4109">
        <v>3</v>
      </c>
      <c r="C4109">
        <v>5</v>
      </c>
      <c r="D4109">
        <v>4670.08</v>
      </c>
    </row>
    <row r="4110" spans="1:4" hidden="1">
      <c r="A4110">
        <v>2012</v>
      </c>
      <c r="B4110">
        <v>3</v>
      </c>
      <c r="C4110">
        <v>6</v>
      </c>
      <c r="D4110">
        <v>4670.59</v>
      </c>
    </row>
    <row r="4111" spans="1:4" hidden="1">
      <c r="A4111">
        <v>2012</v>
      </c>
      <c r="B4111">
        <v>3</v>
      </c>
      <c r="C4111">
        <v>7</v>
      </c>
      <c r="D4111">
        <v>4670.82</v>
      </c>
    </row>
    <row r="4112" spans="1:4" hidden="1">
      <c r="A4112">
        <v>2012</v>
      </c>
      <c r="B4112">
        <v>3</v>
      </c>
      <c r="C4112">
        <v>8</v>
      </c>
      <c r="D4112">
        <v>4670.93</v>
      </c>
    </row>
    <row r="4113" spans="1:4" hidden="1">
      <c r="A4113">
        <v>2012</v>
      </c>
      <c r="B4113">
        <v>3</v>
      </c>
      <c r="C4113">
        <v>9</v>
      </c>
      <c r="D4113">
        <v>4670.92</v>
      </c>
    </row>
    <row r="4114" spans="1:4" hidden="1">
      <c r="A4114">
        <v>2012</v>
      </c>
      <c r="B4114">
        <v>3</v>
      </c>
      <c r="C4114">
        <v>10</v>
      </c>
      <c r="D4114">
        <v>4670.7299999999996</v>
      </c>
    </row>
    <row r="4115" spans="1:4" hidden="1">
      <c r="A4115">
        <v>2012</v>
      </c>
      <c r="B4115">
        <v>3</v>
      </c>
      <c r="C4115">
        <v>11</v>
      </c>
      <c r="D4115">
        <v>4670.63</v>
      </c>
    </row>
    <row r="4116" spans="1:4" hidden="1">
      <c r="A4116">
        <v>2012</v>
      </c>
      <c r="B4116">
        <v>3</v>
      </c>
      <c r="C4116">
        <v>12</v>
      </c>
      <c r="D4116">
        <v>4670.57</v>
      </c>
    </row>
    <row r="4117" spans="1:4" hidden="1">
      <c r="A4117">
        <v>2012</v>
      </c>
      <c r="B4117">
        <v>3</v>
      </c>
      <c r="C4117">
        <v>13</v>
      </c>
      <c r="D4117">
        <v>4670.5600000000004</v>
      </c>
    </row>
    <row r="4118" spans="1:4" hidden="1">
      <c r="A4118">
        <v>2012</v>
      </c>
      <c r="B4118">
        <v>3</v>
      </c>
      <c r="C4118">
        <v>14</v>
      </c>
      <c r="D4118">
        <v>4670.63</v>
      </c>
    </row>
    <row r="4119" spans="1:4" hidden="1">
      <c r="A4119">
        <v>2012</v>
      </c>
      <c r="B4119">
        <v>3</v>
      </c>
      <c r="C4119">
        <v>15</v>
      </c>
      <c r="D4119">
        <v>4670.6899999999996</v>
      </c>
    </row>
    <row r="4120" spans="1:4" hidden="1">
      <c r="A4120">
        <v>2012</v>
      </c>
      <c r="B4120">
        <v>3</v>
      </c>
      <c r="C4120">
        <v>16</v>
      </c>
      <c r="D4120">
        <v>4670.76</v>
      </c>
    </row>
    <row r="4121" spans="1:4" hidden="1">
      <c r="A4121">
        <v>2012</v>
      </c>
      <c r="B4121">
        <v>3</v>
      </c>
      <c r="C4121">
        <v>17</v>
      </c>
      <c r="D4121">
        <v>4671.01</v>
      </c>
    </row>
    <row r="4122" spans="1:4" hidden="1">
      <c r="A4122">
        <v>2012</v>
      </c>
      <c r="B4122">
        <v>3</v>
      </c>
      <c r="C4122">
        <v>18</v>
      </c>
      <c r="D4122">
        <v>4671.3500000000004</v>
      </c>
    </row>
    <row r="4123" spans="1:4" hidden="1">
      <c r="A4123">
        <v>2012</v>
      </c>
      <c r="B4123">
        <v>3</v>
      </c>
      <c r="C4123">
        <v>19</v>
      </c>
      <c r="D4123">
        <v>4671.4399999999996</v>
      </c>
    </row>
    <row r="4124" spans="1:4" hidden="1">
      <c r="A4124">
        <v>2012</v>
      </c>
      <c r="B4124">
        <v>3</v>
      </c>
      <c r="C4124">
        <v>20</v>
      </c>
      <c r="D4124">
        <v>4671.34</v>
      </c>
    </row>
    <row r="4125" spans="1:4" hidden="1">
      <c r="A4125">
        <v>2012</v>
      </c>
      <c r="B4125">
        <v>3</v>
      </c>
      <c r="C4125">
        <v>21</v>
      </c>
      <c r="D4125">
        <v>4671.18</v>
      </c>
    </row>
    <row r="4126" spans="1:4" hidden="1">
      <c r="A4126">
        <v>2012</v>
      </c>
      <c r="B4126">
        <v>3</v>
      </c>
      <c r="C4126">
        <v>22</v>
      </c>
      <c r="D4126">
        <v>4671.04</v>
      </c>
    </row>
    <row r="4127" spans="1:4" hidden="1">
      <c r="A4127">
        <v>2012</v>
      </c>
      <c r="B4127">
        <v>3</v>
      </c>
      <c r="C4127">
        <v>23</v>
      </c>
      <c r="D4127">
        <v>4671.1000000000004</v>
      </c>
    </row>
    <row r="4128" spans="1:4" hidden="1">
      <c r="A4128">
        <v>2012</v>
      </c>
      <c r="B4128">
        <v>3</v>
      </c>
      <c r="C4128">
        <v>24</v>
      </c>
      <c r="D4128">
        <v>4671.2</v>
      </c>
    </row>
    <row r="4129" spans="1:4" hidden="1">
      <c r="A4129">
        <v>2012</v>
      </c>
      <c r="B4129">
        <v>3</v>
      </c>
      <c r="C4129">
        <v>25</v>
      </c>
      <c r="D4129">
        <v>4671.3900000000003</v>
      </c>
    </row>
    <row r="4130" spans="1:4" hidden="1">
      <c r="A4130">
        <v>2012</v>
      </c>
      <c r="B4130">
        <v>3</v>
      </c>
      <c r="C4130">
        <v>26</v>
      </c>
      <c r="D4130">
        <v>4671.6499999999996</v>
      </c>
    </row>
    <row r="4131" spans="1:4" hidden="1">
      <c r="A4131">
        <v>2012</v>
      </c>
      <c r="B4131">
        <v>3</v>
      </c>
      <c r="C4131">
        <v>27</v>
      </c>
      <c r="D4131">
        <v>4671.6099999999997</v>
      </c>
    </row>
    <row r="4132" spans="1:4" hidden="1">
      <c r="A4132">
        <v>2012</v>
      </c>
      <c r="B4132">
        <v>3</v>
      </c>
      <c r="C4132">
        <v>28</v>
      </c>
      <c r="D4132">
        <v>4671.6400000000003</v>
      </c>
    </row>
    <row r="4133" spans="1:4" hidden="1">
      <c r="A4133">
        <v>2012</v>
      </c>
      <c r="B4133">
        <v>3</v>
      </c>
      <c r="C4133">
        <v>29</v>
      </c>
      <c r="D4133">
        <v>4671.67</v>
      </c>
    </row>
    <row r="4134" spans="1:4" hidden="1">
      <c r="A4134">
        <v>2012</v>
      </c>
      <c r="B4134">
        <v>3</v>
      </c>
      <c r="C4134">
        <v>30</v>
      </c>
      <c r="D4134">
        <v>4671.67</v>
      </c>
    </row>
    <row r="4135" spans="1:4" hidden="1">
      <c r="A4135">
        <v>2012</v>
      </c>
      <c r="B4135">
        <v>3</v>
      </c>
      <c r="C4135">
        <v>31</v>
      </c>
      <c r="D4135">
        <v>4671.37</v>
      </c>
    </row>
    <row r="4136" spans="1:4" hidden="1">
      <c r="A4136">
        <v>2012</v>
      </c>
      <c r="B4136">
        <v>4</v>
      </c>
      <c r="C4136">
        <v>1</v>
      </c>
      <c r="D4136">
        <v>4672.1499999999996</v>
      </c>
    </row>
    <row r="4137" spans="1:4" hidden="1">
      <c r="A4137">
        <v>2012</v>
      </c>
      <c r="B4137">
        <v>4</v>
      </c>
      <c r="C4137">
        <v>2</v>
      </c>
      <c r="D4137">
        <v>4672.22</v>
      </c>
    </row>
    <row r="4138" spans="1:4" hidden="1">
      <c r="A4138">
        <v>2012</v>
      </c>
      <c r="B4138">
        <v>4</v>
      </c>
      <c r="C4138">
        <v>3</v>
      </c>
      <c r="D4138">
        <v>4672.1400000000003</v>
      </c>
    </row>
    <row r="4139" spans="1:4" hidden="1">
      <c r="A4139">
        <v>2012</v>
      </c>
      <c r="B4139">
        <v>4</v>
      </c>
      <c r="C4139">
        <v>4</v>
      </c>
      <c r="D4139">
        <v>4672.1099999999997</v>
      </c>
    </row>
    <row r="4140" spans="1:4" hidden="1">
      <c r="A4140">
        <v>2012</v>
      </c>
      <c r="B4140">
        <v>4</v>
      </c>
      <c r="C4140">
        <v>5</v>
      </c>
      <c r="D4140">
        <v>4672.12</v>
      </c>
    </row>
    <row r="4141" spans="1:4" hidden="1">
      <c r="A4141">
        <v>2012</v>
      </c>
      <c r="B4141">
        <v>4</v>
      </c>
      <c r="C4141">
        <v>6</v>
      </c>
      <c r="D4141">
        <v>4672.16</v>
      </c>
    </row>
    <row r="4142" spans="1:4" hidden="1">
      <c r="A4142">
        <v>2012</v>
      </c>
      <c r="B4142">
        <v>4</v>
      </c>
      <c r="C4142">
        <v>7</v>
      </c>
      <c r="D4142">
        <v>4672.04</v>
      </c>
    </row>
    <row r="4143" spans="1:4" hidden="1">
      <c r="A4143">
        <v>2012</v>
      </c>
      <c r="B4143">
        <v>4</v>
      </c>
      <c r="C4143">
        <v>8</v>
      </c>
      <c r="D4143">
        <v>4671.8900000000003</v>
      </c>
    </row>
    <row r="4144" spans="1:4" hidden="1">
      <c r="A4144">
        <v>2012</v>
      </c>
      <c r="B4144">
        <v>4</v>
      </c>
      <c r="C4144">
        <v>9</v>
      </c>
      <c r="D4144">
        <v>4671.7700000000004</v>
      </c>
    </row>
    <row r="4145" spans="1:4" hidden="1">
      <c r="A4145">
        <v>2012</v>
      </c>
      <c r="B4145">
        <v>4</v>
      </c>
      <c r="C4145">
        <v>10</v>
      </c>
      <c r="D4145">
        <v>4671.93</v>
      </c>
    </row>
    <row r="4146" spans="1:4" hidden="1">
      <c r="A4146">
        <v>2012</v>
      </c>
      <c r="B4146">
        <v>4</v>
      </c>
      <c r="C4146">
        <v>11</v>
      </c>
      <c r="D4146">
        <v>4672.1899999999996</v>
      </c>
    </row>
    <row r="4147" spans="1:4" hidden="1">
      <c r="A4147">
        <v>2012</v>
      </c>
      <c r="B4147">
        <v>4</v>
      </c>
      <c r="C4147">
        <v>12</v>
      </c>
      <c r="D4147">
        <v>4672.74</v>
      </c>
    </row>
    <row r="4148" spans="1:4" hidden="1">
      <c r="A4148">
        <v>2012</v>
      </c>
      <c r="B4148">
        <v>4</v>
      </c>
      <c r="C4148">
        <v>13</v>
      </c>
      <c r="D4148">
        <v>4673.07</v>
      </c>
    </row>
    <row r="4149" spans="1:4" hidden="1">
      <c r="A4149">
        <v>2012</v>
      </c>
      <c r="B4149">
        <v>4</v>
      </c>
      <c r="C4149">
        <v>14</v>
      </c>
      <c r="D4149">
        <v>4673.1899999999996</v>
      </c>
    </row>
    <row r="4150" spans="1:4" hidden="1">
      <c r="A4150">
        <v>2012</v>
      </c>
      <c r="B4150">
        <v>4</v>
      </c>
      <c r="C4150">
        <v>15</v>
      </c>
      <c r="D4150">
        <v>4673.24</v>
      </c>
    </row>
    <row r="4151" spans="1:4" hidden="1">
      <c r="A4151">
        <v>2012</v>
      </c>
      <c r="B4151">
        <v>4</v>
      </c>
      <c r="C4151">
        <v>16</v>
      </c>
      <c r="D4151">
        <v>4672.92</v>
      </c>
    </row>
    <row r="4152" spans="1:4" hidden="1">
      <c r="A4152">
        <v>2012</v>
      </c>
      <c r="B4152">
        <v>4</v>
      </c>
      <c r="C4152">
        <v>17</v>
      </c>
      <c r="D4152">
        <v>4672.53</v>
      </c>
    </row>
    <row r="4153" spans="1:4" hidden="1">
      <c r="A4153">
        <v>2012</v>
      </c>
      <c r="B4153">
        <v>4</v>
      </c>
      <c r="C4153">
        <v>18</v>
      </c>
      <c r="D4153">
        <v>4672.62</v>
      </c>
    </row>
    <row r="4154" spans="1:4" hidden="1">
      <c r="A4154">
        <v>2012</v>
      </c>
      <c r="B4154">
        <v>4</v>
      </c>
      <c r="C4154">
        <v>19</v>
      </c>
      <c r="D4154">
        <v>4672.83</v>
      </c>
    </row>
    <row r="4155" spans="1:4" hidden="1">
      <c r="A4155">
        <v>2012</v>
      </c>
      <c r="B4155">
        <v>4</v>
      </c>
      <c r="C4155">
        <v>20</v>
      </c>
      <c r="D4155">
        <v>4672.76</v>
      </c>
    </row>
    <row r="4156" spans="1:4" hidden="1">
      <c r="A4156">
        <v>2012</v>
      </c>
      <c r="B4156">
        <v>4</v>
      </c>
      <c r="C4156">
        <v>21</v>
      </c>
      <c r="D4156">
        <v>4672.58</v>
      </c>
    </row>
    <row r="4157" spans="1:4" hidden="1">
      <c r="A4157">
        <v>2012</v>
      </c>
      <c r="B4157">
        <v>4</v>
      </c>
      <c r="C4157">
        <v>22</v>
      </c>
      <c r="D4157">
        <v>4672.49</v>
      </c>
    </row>
    <row r="4158" spans="1:4" hidden="1">
      <c r="A4158">
        <v>2012</v>
      </c>
      <c r="B4158">
        <v>4</v>
      </c>
      <c r="C4158">
        <v>23</v>
      </c>
      <c r="D4158">
        <v>4672.4399999999996</v>
      </c>
    </row>
    <row r="4159" spans="1:4" hidden="1">
      <c r="A4159">
        <v>2012</v>
      </c>
      <c r="B4159">
        <v>4</v>
      </c>
      <c r="C4159">
        <v>24</v>
      </c>
      <c r="D4159">
        <v>4672.55</v>
      </c>
    </row>
    <row r="4160" spans="1:4" hidden="1">
      <c r="A4160">
        <v>2012</v>
      </c>
      <c r="B4160">
        <v>4</v>
      </c>
      <c r="C4160">
        <v>25</v>
      </c>
      <c r="D4160">
        <v>4672.59</v>
      </c>
    </row>
    <row r="4161" spans="1:4" hidden="1">
      <c r="A4161">
        <v>2012</v>
      </c>
      <c r="B4161">
        <v>4</v>
      </c>
      <c r="C4161">
        <v>26</v>
      </c>
      <c r="D4161">
        <v>4672.68</v>
      </c>
    </row>
    <row r="4162" spans="1:4" hidden="1">
      <c r="A4162">
        <v>2012</v>
      </c>
      <c r="B4162">
        <v>4</v>
      </c>
      <c r="C4162">
        <v>27</v>
      </c>
      <c r="D4162">
        <v>4672.84</v>
      </c>
    </row>
    <row r="4163" spans="1:4" hidden="1">
      <c r="A4163">
        <v>2012</v>
      </c>
      <c r="B4163">
        <v>4</v>
      </c>
      <c r="C4163">
        <v>28</v>
      </c>
      <c r="D4163">
        <v>4672.67</v>
      </c>
    </row>
    <row r="4164" spans="1:4" hidden="1">
      <c r="A4164">
        <v>2012</v>
      </c>
      <c r="B4164">
        <v>4</v>
      </c>
      <c r="C4164">
        <v>29</v>
      </c>
      <c r="D4164">
        <v>4672.42</v>
      </c>
    </row>
    <row r="4165" spans="1:4" hidden="1">
      <c r="A4165">
        <v>2012</v>
      </c>
      <c r="B4165">
        <v>4</v>
      </c>
      <c r="C4165">
        <v>30</v>
      </c>
      <c r="D4165">
        <v>4672.3999999999996</v>
      </c>
    </row>
    <row r="4166" spans="1:4" hidden="1">
      <c r="A4166">
        <v>2012</v>
      </c>
      <c r="B4166">
        <v>5</v>
      </c>
      <c r="C4166">
        <v>1</v>
      </c>
      <c r="D4166">
        <v>4672.8</v>
      </c>
    </row>
    <row r="4167" spans="1:4" hidden="1">
      <c r="A4167">
        <v>2012</v>
      </c>
      <c r="B4167">
        <v>5</v>
      </c>
      <c r="C4167">
        <v>2</v>
      </c>
      <c r="D4167">
        <v>4673</v>
      </c>
    </row>
    <row r="4168" spans="1:4" hidden="1">
      <c r="A4168">
        <v>2012</v>
      </c>
      <c r="B4168">
        <v>5</v>
      </c>
      <c r="C4168">
        <v>3</v>
      </c>
      <c r="D4168">
        <v>4672.8900000000003</v>
      </c>
    </row>
    <row r="4169" spans="1:4" hidden="1">
      <c r="A4169">
        <v>2012</v>
      </c>
      <c r="B4169">
        <v>5</v>
      </c>
      <c r="C4169">
        <v>4</v>
      </c>
      <c r="D4169">
        <v>4672.7299999999996</v>
      </c>
    </row>
    <row r="4170" spans="1:4" hidden="1">
      <c r="A4170">
        <v>2012</v>
      </c>
      <c r="B4170">
        <v>5</v>
      </c>
      <c r="C4170">
        <v>5</v>
      </c>
      <c r="D4170">
        <v>4672.59</v>
      </c>
    </row>
    <row r="4171" spans="1:4" hidden="1">
      <c r="A4171">
        <v>2012</v>
      </c>
      <c r="B4171">
        <v>5</v>
      </c>
      <c r="C4171">
        <v>6</v>
      </c>
      <c r="D4171">
        <v>4672.3599999999997</v>
      </c>
    </row>
    <row r="4172" spans="1:4" hidden="1">
      <c r="A4172">
        <v>2012</v>
      </c>
      <c r="B4172">
        <v>5</v>
      </c>
      <c r="C4172">
        <v>7</v>
      </c>
      <c r="D4172">
        <v>4672.2</v>
      </c>
    </row>
    <row r="4173" spans="1:4" hidden="1">
      <c r="A4173">
        <v>2012</v>
      </c>
      <c r="B4173">
        <v>5</v>
      </c>
      <c r="C4173">
        <v>8</v>
      </c>
      <c r="D4173">
        <v>4672.2700000000004</v>
      </c>
    </row>
    <row r="4174" spans="1:4" hidden="1">
      <c r="A4174">
        <v>2012</v>
      </c>
      <c r="B4174">
        <v>5</v>
      </c>
      <c r="C4174">
        <v>9</v>
      </c>
      <c r="D4174">
        <v>4672.4399999999996</v>
      </c>
    </row>
    <row r="4175" spans="1:4" hidden="1">
      <c r="A4175">
        <v>2012</v>
      </c>
      <c r="B4175">
        <v>5</v>
      </c>
      <c r="C4175">
        <v>10</v>
      </c>
      <c r="D4175">
        <v>4672.8500000000004</v>
      </c>
    </row>
    <row r="4176" spans="1:4" hidden="1">
      <c r="A4176">
        <v>2012</v>
      </c>
      <c r="B4176">
        <v>5</v>
      </c>
      <c r="C4176">
        <v>11</v>
      </c>
      <c r="D4176">
        <v>4673.05</v>
      </c>
    </row>
    <row r="4177" spans="1:4" hidden="1">
      <c r="A4177">
        <v>2012</v>
      </c>
      <c r="B4177">
        <v>5</v>
      </c>
      <c r="C4177">
        <v>12</v>
      </c>
      <c r="D4177">
        <v>4673.1099999999997</v>
      </c>
    </row>
    <row r="4178" spans="1:4" hidden="1">
      <c r="A4178">
        <v>2012</v>
      </c>
      <c r="B4178">
        <v>5</v>
      </c>
      <c r="C4178">
        <v>13</v>
      </c>
      <c r="D4178">
        <v>4673.08</v>
      </c>
    </row>
    <row r="4179" spans="1:4" hidden="1">
      <c r="A4179">
        <v>2012</v>
      </c>
      <c r="B4179">
        <v>5</v>
      </c>
      <c r="C4179">
        <v>14</v>
      </c>
      <c r="D4179">
        <v>4672.92</v>
      </c>
    </row>
    <row r="4180" spans="1:4" hidden="1">
      <c r="A4180">
        <v>2012</v>
      </c>
      <c r="B4180">
        <v>5</v>
      </c>
      <c r="C4180">
        <v>15</v>
      </c>
      <c r="D4180">
        <v>4672.7700000000004</v>
      </c>
    </row>
    <row r="4181" spans="1:4" hidden="1">
      <c r="A4181">
        <v>2012</v>
      </c>
      <c r="B4181">
        <v>5</v>
      </c>
      <c r="C4181">
        <v>16</v>
      </c>
      <c r="D4181">
        <v>4672.63</v>
      </c>
    </row>
    <row r="4182" spans="1:4" hidden="1">
      <c r="A4182">
        <v>2012</v>
      </c>
      <c r="B4182">
        <v>5</v>
      </c>
      <c r="C4182">
        <v>17</v>
      </c>
      <c r="D4182">
        <v>4672.5</v>
      </c>
    </row>
    <row r="4183" spans="1:4" hidden="1">
      <c r="A4183">
        <v>2012</v>
      </c>
      <c r="B4183">
        <v>5</v>
      </c>
      <c r="C4183">
        <v>18</v>
      </c>
      <c r="D4183">
        <v>4672.79</v>
      </c>
    </row>
    <row r="4184" spans="1:4" hidden="1">
      <c r="A4184">
        <v>2012</v>
      </c>
      <c r="B4184">
        <v>5</v>
      </c>
      <c r="C4184">
        <v>19</v>
      </c>
      <c r="D4184">
        <v>4672.7</v>
      </c>
    </row>
    <row r="4185" spans="1:4" hidden="1">
      <c r="A4185">
        <v>2012</v>
      </c>
      <c r="B4185">
        <v>5</v>
      </c>
      <c r="C4185">
        <v>20</v>
      </c>
      <c r="D4185">
        <v>4672.47</v>
      </c>
    </row>
    <row r="4186" spans="1:4" hidden="1">
      <c r="A4186">
        <v>2012</v>
      </c>
      <c r="B4186">
        <v>5</v>
      </c>
      <c r="C4186">
        <v>21</v>
      </c>
      <c r="D4186">
        <v>4672.09</v>
      </c>
    </row>
    <row r="4187" spans="1:4" hidden="1">
      <c r="A4187">
        <v>2012</v>
      </c>
      <c r="B4187">
        <v>5</v>
      </c>
      <c r="C4187">
        <v>22</v>
      </c>
      <c r="D4187">
        <v>4672.0600000000004</v>
      </c>
    </row>
    <row r="4188" spans="1:4" hidden="1">
      <c r="A4188">
        <v>2012</v>
      </c>
      <c r="B4188">
        <v>5</v>
      </c>
      <c r="C4188">
        <v>23</v>
      </c>
      <c r="D4188">
        <v>4671.96</v>
      </c>
    </row>
    <row r="4189" spans="1:4" hidden="1">
      <c r="A4189">
        <v>2012</v>
      </c>
      <c r="B4189">
        <v>5</v>
      </c>
      <c r="C4189">
        <v>24</v>
      </c>
      <c r="D4189">
        <v>4671.76</v>
      </c>
    </row>
    <row r="4190" spans="1:4" hidden="1">
      <c r="A4190">
        <v>2012</v>
      </c>
      <c r="B4190">
        <v>5</v>
      </c>
      <c r="C4190">
        <v>25</v>
      </c>
      <c r="D4190">
        <v>4671.51</v>
      </c>
    </row>
    <row r="4191" spans="1:4" hidden="1">
      <c r="A4191">
        <v>2012</v>
      </c>
      <c r="B4191">
        <v>5</v>
      </c>
      <c r="C4191">
        <v>26</v>
      </c>
      <c r="D4191">
        <v>4671.5200000000004</v>
      </c>
    </row>
    <row r="4192" spans="1:4" hidden="1">
      <c r="A4192">
        <v>2012</v>
      </c>
      <c r="B4192">
        <v>5</v>
      </c>
      <c r="C4192">
        <v>27</v>
      </c>
      <c r="D4192">
        <v>4671.67</v>
      </c>
    </row>
    <row r="4193" spans="1:4" hidden="1">
      <c r="A4193">
        <v>2012</v>
      </c>
      <c r="B4193">
        <v>5</v>
      </c>
      <c r="C4193">
        <v>28</v>
      </c>
      <c r="D4193">
        <v>4671.6499999999996</v>
      </c>
    </row>
    <row r="4194" spans="1:4" hidden="1">
      <c r="A4194">
        <v>2012</v>
      </c>
      <c r="B4194">
        <v>5</v>
      </c>
      <c r="C4194">
        <v>29</v>
      </c>
      <c r="D4194">
        <v>4671.58</v>
      </c>
    </row>
    <row r="4195" spans="1:4" hidden="1">
      <c r="A4195">
        <v>2012</v>
      </c>
      <c r="B4195">
        <v>5</v>
      </c>
      <c r="C4195">
        <v>30</v>
      </c>
      <c r="D4195">
        <v>4671.55</v>
      </c>
    </row>
    <row r="4196" spans="1:4" hidden="1">
      <c r="A4196">
        <v>2012</v>
      </c>
      <c r="B4196">
        <v>5</v>
      </c>
      <c r="C4196">
        <v>31</v>
      </c>
      <c r="D4196">
        <v>4671.45</v>
      </c>
    </row>
    <row r="4197" spans="1:4" hidden="1">
      <c r="A4197">
        <v>2012</v>
      </c>
      <c r="B4197">
        <v>6</v>
      </c>
      <c r="C4197">
        <v>1</v>
      </c>
      <c r="D4197">
        <v>4671.33</v>
      </c>
    </row>
    <row r="4198" spans="1:4" hidden="1">
      <c r="A4198">
        <v>2012</v>
      </c>
      <c r="B4198">
        <v>6</v>
      </c>
      <c r="C4198">
        <v>2</v>
      </c>
      <c r="D4198">
        <v>4671.25</v>
      </c>
    </row>
    <row r="4199" spans="1:4" hidden="1">
      <c r="A4199">
        <v>2012</v>
      </c>
      <c r="B4199">
        <v>6</v>
      </c>
      <c r="C4199">
        <v>3</v>
      </c>
      <c r="D4199">
        <v>4671.1400000000003</v>
      </c>
    </row>
    <row r="4200" spans="1:4" hidden="1">
      <c r="A4200">
        <v>2012</v>
      </c>
      <c r="B4200">
        <v>6</v>
      </c>
      <c r="C4200">
        <v>4</v>
      </c>
      <c r="D4200">
        <v>4670.99</v>
      </c>
    </row>
    <row r="4201" spans="1:4" hidden="1">
      <c r="A4201">
        <v>2012</v>
      </c>
      <c r="B4201">
        <v>6</v>
      </c>
      <c r="C4201">
        <v>5</v>
      </c>
      <c r="D4201">
        <v>4671.1899999999996</v>
      </c>
    </row>
    <row r="4202" spans="1:4" hidden="1">
      <c r="A4202">
        <v>2012</v>
      </c>
      <c r="B4202">
        <v>6</v>
      </c>
      <c r="C4202">
        <v>6</v>
      </c>
      <c r="D4202">
        <v>4671.04</v>
      </c>
    </row>
    <row r="4203" spans="1:4" hidden="1">
      <c r="A4203">
        <v>2012</v>
      </c>
      <c r="B4203">
        <v>6</v>
      </c>
      <c r="C4203">
        <v>7</v>
      </c>
      <c r="D4203">
        <v>4670.74</v>
      </c>
    </row>
    <row r="4204" spans="1:4" hidden="1">
      <c r="A4204">
        <v>2012</v>
      </c>
      <c r="B4204">
        <v>6</v>
      </c>
      <c r="C4204">
        <v>8</v>
      </c>
      <c r="D4204">
        <v>4670.34</v>
      </c>
    </row>
    <row r="4205" spans="1:4" hidden="1">
      <c r="A4205">
        <v>2012</v>
      </c>
      <c r="B4205">
        <v>6</v>
      </c>
      <c r="C4205">
        <v>9</v>
      </c>
      <c r="D4205">
        <v>4670.2299999999996</v>
      </c>
    </row>
    <row r="4206" spans="1:4" hidden="1">
      <c r="A4206">
        <v>2012</v>
      </c>
      <c r="B4206">
        <v>6</v>
      </c>
      <c r="C4206">
        <v>10</v>
      </c>
      <c r="D4206">
        <v>4669.8999999999996</v>
      </c>
    </row>
    <row r="4207" spans="1:4" hidden="1">
      <c r="A4207">
        <v>2012</v>
      </c>
      <c r="B4207">
        <v>6</v>
      </c>
      <c r="C4207">
        <v>11</v>
      </c>
      <c r="D4207">
        <v>4669.5600000000004</v>
      </c>
    </row>
    <row r="4208" spans="1:4" hidden="1">
      <c r="A4208">
        <v>2012</v>
      </c>
      <c r="B4208">
        <v>6</v>
      </c>
      <c r="C4208">
        <v>12</v>
      </c>
      <c r="D4208">
        <v>4669.2</v>
      </c>
    </row>
    <row r="4209" spans="1:4" hidden="1">
      <c r="A4209">
        <v>2012</v>
      </c>
      <c r="B4209">
        <v>6</v>
      </c>
      <c r="C4209">
        <v>13</v>
      </c>
      <c r="D4209">
        <v>4668.8999999999996</v>
      </c>
    </row>
    <row r="4210" spans="1:4" hidden="1">
      <c r="A4210">
        <v>2012</v>
      </c>
      <c r="B4210">
        <v>6</v>
      </c>
      <c r="C4210">
        <v>14</v>
      </c>
      <c r="D4210">
        <v>4668.58</v>
      </c>
    </row>
    <row r="4211" spans="1:4" hidden="1">
      <c r="A4211">
        <v>2012</v>
      </c>
      <c r="B4211">
        <v>6</v>
      </c>
      <c r="C4211">
        <v>15</v>
      </c>
      <c r="D4211">
        <v>4668.29</v>
      </c>
    </row>
    <row r="4212" spans="1:4" hidden="1">
      <c r="A4212">
        <v>2012</v>
      </c>
      <c r="B4212">
        <v>6</v>
      </c>
      <c r="C4212">
        <v>16</v>
      </c>
      <c r="D4212">
        <v>4667.84</v>
      </c>
    </row>
    <row r="4213" spans="1:4" hidden="1">
      <c r="A4213">
        <v>2012</v>
      </c>
      <c r="B4213">
        <v>6</v>
      </c>
      <c r="C4213">
        <v>17</v>
      </c>
      <c r="D4213">
        <v>4667.0200000000004</v>
      </c>
    </row>
    <row r="4214" spans="1:4" hidden="1">
      <c r="A4214">
        <v>2012</v>
      </c>
      <c r="B4214">
        <v>6</v>
      </c>
      <c r="C4214">
        <v>18</v>
      </c>
      <c r="D4214">
        <v>4666.95</v>
      </c>
    </row>
    <row r="4215" spans="1:4" hidden="1">
      <c r="A4215">
        <v>2012</v>
      </c>
      <c r="B4215">
        <v>6</v>
      </c>
      <c r="C4215">
        <v>19</v>
      </c>
      <c r="D4215">
        <v>4666.6400000000003</v>
      </c>
    </row>
    <row r="4216" spans="1:4" hidden="1">
      <c r="A4216">
        <v>2012</v>
      </c>
      <c r="B4216">
        <v>6</v>
      </c>
      <c r="C4216">
        <v>20</v>
      </c>
      <c r="D4216">
        <v>4666.22</v>
      </c>
    </row>
    <row r="4217" spans="1:4" hidden="1">
      <c r="A4217">
        <v>2012</v>
      </c>
      <c r="B4217">
        <v>6</v>
      </c>
      <c r="C4217">
        <v>21</v>
      </c>
      <c r="D4217">
        <v>4665.68</v>
      </c>
    </row>
    <row r="4218" spans="1:4" hidden="1">
      <c r="A4218">
        <v>2012</v>
      </c>
      <c r="B4218">
        <v>6</v>
      </c>
      <c r="C4218">
        <v>22</v>
      </c>
      <c r="D4218">
        <v>4665.18</v>
      </c>
    </row>
    <row r="4219" spans="1:4" hidden="1">
      <c r="A4219">
        <v>2012</v>
      </c>
      <c r="B4219">
        <v>6</v>
      </c>
      <c r="C4219">
        <v>23</v>
      </c>
      <c r="D4219">
        <v>4664.6000000000004</v>
      </c>
    </row>
    <row r="4220" spans="1:4" hidden="1">
      <c r="A4220">
        <v>2012</v>
      </c>
      <c r="B4220">
        <v>6</v>
      </c>
      <c r="C4220">
        <v>24</v>
      </c>
      <c r="D4220">
        <v>4664.1499999999996</v>
      </c>
    </row>
    <row r="4221" spans="1:4" hidden="1">
      <c r="A4221">
        <v>2012</v>
      </c>
      <c r="B4221">
        <v>6</v>
      </c>
      <c r="C4221">
        <v>25</v>
      </c>
      <c r="D4221">
        <v>4663.55</v>
      </c>
    </row>
    <row r="4222" spans="1:4" hidden="1">
      <c r="A4222">
        <v>2012</v>
      </c>
      <c r="B4222">
        <v>6</v>
      </c>
      <c r="C4222">
        <v>26</v>
      </c>
      <c r="D4222">
        <v>4663.41</v>
      </c>
    </row>
    <row r="4223" spans="1:4" hidden="1">
      <c r="A4223">
        <v>2012</v>
      </c>
      <c r="B4223">
        <v>6</v>
      </c>
      <c r="C4223">
        <v>27</v>
      </c>
      <c r="D4223">
        <v>4662.9799999999996</v>
      </c>
    </row>
    <row r="4224" spans="1:4" hidden="1">
      <c r="A4224">
        <v>2012</v>
      </c>
      <c r="B4224">
        <v>6</v>
      </c>
      <c r="C4224">
        <v>28</v>
      </c>
      <c r="D4224">
        <v>4662.41</v>
      </c>
    </row>
    <row r="4225" spans="1:4" hidden="1">
      <c r="A4225">
        <v>2012</v>
      </c>
      <c r="B4225">
        <v>6</v>
      </c>
      <c r="C4225">
        <v>29</v>
      </c>
      <c r="D4225">
        <v>4661.95</v>
      </c>
    </row>
    <row r="4226" spans="1:4" hidden="1">
      <c r="A4226">
        <v>2012</v>
      </c>
      <c r="B4226">
        <v>6</v>
      </c>
      <c r="C4226">
        <v>30</v>
      </c>
      <c r="D4226">
        <v>4661.4799999999996</v>
      </c>
    </row>
    <row r="4227" spans="1:4" hidden="1">
      <c r="A4227">
        <v>2012</v>
      </c>
      <c r="B4227">
        <v>7</v>
      </c>
      <c r="C4227">
        <v>1</v>
      </c>
      <c r="D4227">
        <v>4661.04</v>
      </c>
    </row>
    <row r="4228" spans="1:4" hidden="1">
      <c r="A4228">
        <v>2012</v>
      </c>
      <c r="B4228">
        <v>7</v>
      </c>
      <c r="C4228">
        <v>2</v>
      </c>
      <c r="D4228">
        <v>4660.54</v>
      </c>
    </row>
    <row r="4229" spans="1:4" hidden="1">
      <c r="A4229">
        <v>2012</v>
      </c>
      <c r="B4229">
        <v>7</v>
      </c>
      <c r="C4229">
        <v>3</v>
      </c>
      <c r="D4229">
        <v>4660.07</v>
      </c>
    </row>
    <row r="4230" spans="1:4" hidden="1">
      <c r="A4230">
        <v>2012</v>
      </c>
      <c r="B4230">
        <v>7</v>
      </c>
      <c r="C4230">
        <v>4</v>
      </c>
      <c r="D4230">
        <v>4659.6499999999996</v>
      </c>
    </row>
    <row r="4231" spans="1:4" hidden="1">
      <c r="A4231">
        <v>2012</v>
      </c>
      <c r="B4231">
        <v>7</v>
      </c>
      <c r="C4231">
        <v>5</v>
      </c>
      <c r="D4231">
        <v>4659.33</v>
      </c>
    </row>
    <row r="4232" spans="1:4" hidden="1">
      <c r="A4232">
        <v>2012</v>
      </c>
      <c r="B4232">
        <v>7</v>
      </c>
      <c r="C4232">
        <v>6</v>
      </c>
      <c r="D4232">
        <v>4658.92</v>
      </c>
    </row>
    <row r="4233" spans="1:4" hidden="1">
      <c r="A4233">
        <v>2012</v>
      </c>
      <c r="B4233">
        <v>7</v>
      </c>
      <c r="C4233">
        <v>7</v>
      </c>
      <c r="D4233">
        <v>4658.42</v>
      </c>
    </row>
    <row r="4234" spans="1:4" hidden="1">
      <c r="A4234">
        <v>2012</v>
      </c>
      <c r="B4234">
        <v>7</v>
      </c>
      <c r="C4234">
        <v>8</v>
      </c>
      <c r="D4234">
        <v>4658.05</v>
      </c>
    </row>
    <row r="4235" spans="1:4" hidden="1">
      <c r="A4235">
        <v>2012</v>
      </c>
      <c r="B4235">
        <v>7</v>
      </c>
      <c r="C4235">
        <v>9</v>
      </c>
      <c r="D4235">
        <v>4657.66</v>
      </c>
    </row>
    <row r="4236" spans="1:4" hidden="1">
      <c r="A4236">
        <v>2012</v>
      </c>
      <c r="B4236">
        <v>7</v>
      </c>
      <c r="C4236">
        <v>10</v>
      </c>
      <c r="D4236">
        <v>4657.26</v>
      </c>
    </row>
    <row r="4237" spans="1:4" hidden="1">
      <c r="A4237">
        <v>2012</v>
      </c>
      <c r="B4237">
        <v>7</v>
      </c>
      <c r="C4237">
        <v>11</v>
      </c>
      <c r="D4237">
        <v>4656.7299999999996</v>
      </c>
    </row>
    <row r="4238" spans="1:4" hidden="1">
      <c r="A4238">
        <v>2012</v>
      </c>
      <c r="B4238">
        <v>7</v>
      </c>
      <c r="C4238">
        <v>12</v>
      </c>
      <c r="D4238">
        <v>4656.25</v>
      </c>
    </row>
    <row r="4239" spans="1:4" hidden="1">
      <c r="A4239">
        <v>2012</v>
      </c>
      <c r="B4239">
        <v>7</v>
      </c>
      <c r="C4239">
        <v>13</v>
      </c>
      <c r="D4239">
        <v>4655.8</v>
      </c>
    </row>
    <row r="4240" spans="1:4" hidden="1">
      <c r="A4240">
        <v>2012</v>
      </c>
      <c r="B4240">
        <v>7</v>
      </c>
      <c r="C4240">
        <v>14</v>
      </c>
      <c r="D4240">
        <v>4655.46</v>
      </c>
    </row>
    <row r="4241" spans="1:4" hidden="1">
      <c r="A4241">
        <v>2012</v>
      </c>
      <c r="B4241">
        <v>7</v>
      </c>
      <c r="C4241">
        <v>15</v>
      </c>
      <c r="D4241">
        <v>4655.0200000000004</v>
      </c>
    </row>
    <row r="4242" spans="1:4" hidden="1">
      <c r="A4242">
        <v>2012</v>
      </c>
      <c r="B4242">
        <v>7</v>
      </c>
      <c r="C4242">
        <v>16</v>
      </c>
      <c r="D4242">
        <v>4654.66</v>
      </c>
    </row>
    <row r="4243" spans="1:4" hidden="1">
      <c r="A4243">
        <v>2012</v>
      </c>
      <c r="B4243">
        <v>7</v>
      </c>
      <c r="C4243">
        <v>17</v>
      </c>
      <c r="D4243">
        <v>4654.29</v>
      </c>
    </row>
    <row r="4244" spans="1:4" hidden="1">
      <c r="A4244">
        <v>2012</v>
      </c>
      <c r="B4244">
        <v>7</v>
      </c>
      <c r="C4244">
        <v>18</v>
      </c>
      <c r="D4244">
        <v>4653.8999999999996</v>
      </c>
    </row>
    <row r="4245" spans="1:4" hidden="1">
      <c r="A4245">
        <v>2012</v>
      </c>
      <c r="B4245">
        <v>7</v>
      </c>
      <c r="C4245">
        <v>19</v>
      </c>
      <c r="D4245">
        <v>4653.54</v>
      </c>
    </row>
    <row r="4246" spans="1:4" hidden="1">
      <c r="A4246">
        <v>2012</v>
      </c>
      <c r="B4246">
        <v>7</v>
      </c>
      <c r="C4246">
        <v>20</v>
      </c>
      <c r="D4246">
        <v>4653.16</v>
      </c>
    </row>
    <row r="4247" spans="1:4" hidden="1">
      <c r="A4247">
        <v>2012</v>
      </c>
      <c r="B4247">
        <v>7</v>
      </c>
      <c r="C4247">
        <v>21</v>
      </c>
      <c r="D4247">
        <v>4652.8100000000004</v>
      </c>
    </row>
    <row r="4248" spans="1:4" hidden="1">
      <c r="A4248">
        <v>2012</v>
      </c>
      <c r="B4248">
        <v>7</v>
      </c>
      <c r="C4248">
        <v>22</v>
      </c>
      <c r="D4248">
        <v>4652.45</v>
      </c>
    </row>
    <row r="4249" spans="1:4" hidden="1">
      <c r="A4249">
        <v>2012</v>
      </c>
      <c r="B4249">
        <v>7</v>
      </c>
      <c r="C4249">
        <v>23</v>
      </c>
      <c r="D4249">
        <v>4652.0600000000004</v>
      </c>
    </row>
    <row r="4250" spans="1:4" hidden="1">
      <c r="A4250">
        <v>2012</v>
      </c>
      <c r="B4250">
        <v>7</v>
      </c>
      <c r="C4250">
        <v>24</v>
      </c>
      <c r="D4250">
        <v>4651.66</v>
      </c>
    </row>
    <row r="4251" spans="1:4" hidden="1">
      <c r="A4251">
        <v>2012</v>
      </c>
      <c r="B4251">
        <v>7</v>
      </c>
      <c r="C4251">
        <v>25</v>
      </c>
      <c r="D4251">
        <v>4651.24</v>
      </c>
    </row>
    <row r="4252" spans="1:4" hidden="1">
      <c r="A4252">
        <v>2012</v>
      </c>
      <c r="B4252">
        <v>7</v>
      </c>
      <c r="C4252">
        <v>26</v>
      </c>
      <c r="D4252">
        <v>4650.8100000000004</v>
      </c>
    </row>
    <row r="4253" spans="1:4" hidden="1">
      <c r="A4253">
        <v>2012</v>
      </c>
      <c r="B4253">
        <v>7</v>
      </c>
      <c r="C4253">
        <v>27</v>
      </c>
      <c r="D4253">
        <v>4650.37</v>
      </c>
    </row>
    <row r="4254" spans="1:4" hidden="1">
      <c r="A4254">
        <v>2012</v>
      </c>
      <c r="B4254">
        <v>7</v>
      </c>
      <c r="C4254">
        <v>28</v>
      </c>
      <c r="D4254">
        <v>4649.8999999999996</v>
      </c>
    </row>
    <row r="4255" spans="1:4" hidden="1">
      <c r="A4255">
        <v>2012</v>
      </c>
      <c r="B4255">
        <v>7</v>
      </c>
      <c r="C4255">
        <v>29</v>
      </c>
      <c r="D4255">
        <v>4649.47</v>
      </c>
    </row>
    <row r="4256" spans="1:4" hidden="1">
      <c r="A4256">
        <v>2012</v>
      </c>
      <c r="B4256">
        <v>7</v>
      </c>
      <c r="C4256">
        <v>30</v>
      </c>
      <c r="D4256">
        <v>4649.05</v>
      </c>
    </row>
    <row r="4257" spans="1:4" hidden="1">
      <c r="A4257">
        <v>2012</v>
      </c>
      <c r="B4257">
        <v>7</v>
      </c>
      <c r="C4257">
        <v>31</v>
      </c>
      <c r="D4257">
        <v>4648.57</v>
      </c>
    </row>
    <row r="4258" spans="1:4" hidden="1">
      <c r="A4258">
        <v>2012</v>
      </c>
      <c r="B4258">
        <v>8</v>
      </c>
      <c r="C4258">
        <v>1</v>
      </c>
      <c r="D4258">
        <v>4648.13</v>
      </c>
    </row>
    <row r="4259" spans="1:4" hidden="1">
      <c r="A4259">
        <v>2012</v>
      </c>
      <c r="B4259">
        <v>8</v>
      </c>
      <c r="C4259">
        <v>2</v>
      </c>
      <c r="D4259">
        <v>4647.71</v>
      </c>
    </row>
    <row r="4260" spans="1:4" hidden="1">
      <c r="A4260">
        <v>2012</v>
      </c>
      <c r="B4260">
        <v>8</v>
      </c>
      <c r="C4260">
        <v>3</v>
      </c>
      <c r="D4260">
        <v>4647.2700000000004</v>
      </c>
    </row>
    <row r="4261" spans="1:4" hidden="1">
      <c r="A4261">
        <v>2012</v>
      </c>
      <c r="B4261">
        <v>8</v>
      </c>
      <c r="C4261">
        <v>4</v>
      </c>
      <c r="D4261">
        <v>4646.79</v>
      </c>
    </row>
    <row r="4262" spans="1:4" hidden="1">
      <c r="A4262">
        <v>2012</v>
      </c>
      <c r="B4262">
        <v>8</v>
      </c>
      <c r="C4262">
        <v>5</v>
      </c>
      <c r="D4262">
        <v>4646.29</v>
      </c>
    </row>
    <row r="4263" spans="1:4" hidden="1">
      <c r="A4263">
        <v>2012</v>
      </c>
      <c r="B4263">
        <v>8</v>
      </c>
      <c r="C4263">
        <v>6</v>
      </c>
      <c r="D4263">
        <v>4645.83</v>
      </c>
    </row>
    <row r="4264" spans="1:4" hidden="1">
      <c r="A4264">
        <v>2012</v>
      </c>
      <c r="B4264">
        <v>8</v>
      </c>
      <c r="C4264">
        <v>7</v>
      </c>
      <c r="D4264">
        <v>4645.37</v>
      </c>
    </row>
    <row r="4265" spans="1:4" hidden="1">
      <c r="A4265">
        <v>2012</v>
      </c>
      <c r="B4265">
        <v>8</v>
      </c>
      <c r="C4265">
        <v>8</v>
      </c>
      <c r="D4265">
        <v>4644.97</v>
      </c>
    </row>
    <row r="4266" spans="1:4" hidden="1">
      <c r="A4266">
        <v>2012</v>
      </c>
      <c r="B4266">
        <v>8</v>
      </c>
      <c r="C4266">
        <v>9</v>
      </c>
      <c r="D4266">
        <v>4644.53</v>
      </c>
    </row>
    <row r="4267" spans="1:4" hidden="1">
      <c r="A4267">
        <v>2012</v>
      </c>
      <c r="B4267">
        <v>8</v>
      </c>
      <c r="C4267">
        <v>10</v>
      </c>
      <c r="D4267">
        <v>4644.1099999999997</v>
      </c>
    </row>
    <row r="4268" spans="1:4" hidden="1">
      <c r="A4268">
        <v>2012</v>
      </c>
      <c r="B4268">
        <v>8</v>
      </c>
      <c r="C4268">
        <v>11</v>
      </c>
      <c r="D4268">
        <v>4643.72</v>
      </c>
    </row>
    <row r="4269" spans="1:4" hidden="1">
      <c r="A4269">
        <v>2012</v>
      </c>
      <c r="B4269">
        <v>8</v>
      </c>
      <c r="C4269">
        <v>12</v>
      </c>
      <c r="D4269">
        <v>4643.3500000000004</v>
      </c>
    </row>
    <row r="4270" spans="1:4" hidden="1">
      <c r="A4270">
        <v>2012</v>
      </c>
      <c r="B4270">
        <v>8</v>
      </c>
      <c r="C4270">
        <v>13</v>
      </c>
      <c r="D4270">
        <v>4642.93</v>
      </c>
    </row>
    <row r="4271" spans="1:4" hidden="1">
      <c r="A4271">
        <v>2012</v>
      </c>
      <c r="B4271">
        <v>8</v>
      </c>
      <c r="C4271">
        <v>14</v>
      </c>
      <c r="D4271">
        <v>4642.55</v>
      </c>
    </row>
    <row r="4272" spans="1:4" hidden="1">
      <c r="A4272">
        <v>2012</v>
      </c>
      <c r="B4272">
        <v>8</v>
      </c>
      <c r="C4272">
        <v>15</v>
      </c>
      <c r="D4272">
        <v>4642.18</v>
      </c>
    </row>
    <row r="4273" spans="1:4" hidden="1">
      <c r="A4273">
        <v>2012</v>
      </c>
      <c r="B4273">
        <v>8</v>
      </c>
      <c r="C4273">
        <v>16</v>
      </c>
      <c r="D4273">
        <v>4641.88</v>
      </c>
    </row>
    <row r="4274" spans="1:4" hidden="1">
      <c r="A4274">
        <v>2012</v>
      </c>
      <c r="B4274">
        <v>8</v>
      </c>
      <c r="C4274">
        <v>17</v>
      </c>
      <c r="D4274">
        <v>4641.59</v>
      </c>
    </row>
    <row r="4275" spans="1:4" hidden="1">
      <c r="A4275">
        <v>2012</v>
      </c>
      <c r="B4275">
        <v>8</v>
      </c>
      <c r="C4275">
        <v>18</v>
      </c>
      <c r="D4275">
        <v>4641.33</v>
      </c>
    </row>
    <row r="4276" spans="1:4" hidden="1">
      <c r="A4276">
        <v>2012</v>
      </c>
      <c r="B4276">
        <v>8</v>
      </c>
      <c r="C4276">
        <v>19</v>
      </c>
      <c r="D4276">
        <v>4641.2700000000004</v>
      </c>
    </row>
    <row r="4277" spans="1:4" hidden="1">
      <c r="A4277">
        <v>2012</v>
      </c>
      <c r="B4277">
        <v>8</v>
      </c>
      <c r="C4277">
        <v>20</v>
      </c>
      <c r="D4277">
        <v>4641.3100000000004</v>
      </c>
    </row>
    <row r="4278" spans="1:4" hidden="1">
      <c r="A4278">
        <v>2012</v>
      </c>
      <c r="B4278">
        <v>8</v>
      </c>
      <c r="C4278">
        <v>21</v>
      </c>
      <c r="D4278">
        <v>4641.33</v>
      </c>
    </row>
    <row r="4279" spans="1:4" hidden="1">
      <c r="A4279">
        <v>2012</v>
      </c>
      <c r="B4279">
        <v>8</v>
      </c>
      <c r="C4279">
        <v>22</v>
      </c>
      <c r="D4279">
        <v>4641.34</v>
      </c>
    </row>
    <row r="4280" spans="1:4" hidden="1">
      <c r="A4280">
        <v>2012</v>
      </c>
      <c r="B4280">
        <v>8</v>
      </c>
      <c r="C4280">
        <v>23</v>
      </c>
      <c r="D4280">
        <v>4641.33</v>
      </c>
    </row>
    <row r="4281" spans="1:4" hidden="1">
      <c r="A4281">
        <v>2012</v>
      </c>
      <c r="B4281">
        <v>8</v>
      </c>
      <c r="C4281">
        <v>24</v>
      </c>
      <c r="D4281">
        <v>4641.34</v>
      </c>
    </row>
    <row r="4282" spans="1:4" hidden="1">
      <c r="A4282">
        <v>2012</v>
      </c>
      <c r="B4282">
        <v>8</v>
      </c>
      <c r="C4282">
        <v>25</v>
      </c>
      <c r="D4282">
        <v>4641.3599999999997</v>
      </c>
    </row>
    <row r="4283" spans="1:4" hidden="1">
      <c r="A4283">
        <v>2012</v>
      </c>
      <c r="B4283">
        <v>8</v>
      </c>
      <c r="C4283">
        <v>26</v>
      </c>
      <c r="D4283">
        <v>4641.38</v>
      </c>
    </row>
    <row r="4284" spans="1:4" hidden="1">
      <c r="A4284">
        <v>2012</v>
      </c>
      <c r="B4284">
        <v>8</v>
      </c>
      <c r="C4284">
        <v>27</v>
      </c>
      <c r="D4284">
        <v>4641.41</v>
      </c>
    </row>
    <row r="4285" spans="1:4" hidden="1">
      <c r="A4285">
        <v>2012</v>
      </c>
      <c r="B4285">
        <v>8</v>
      </c>
      <c r="C4285">
        <v>28</v>
      </c>
      <c r="D4285">
        <v>4641.45</v>
      </c>
    </row>
    <row r="4286" spans="1:4" hidden="1">
      <c r="A4286">
        <v>2012</v>
      </c>
      <c r="B4286">
        <v>8</v>
      </c>
      <c r="C4286">
        <v>29</v>
      </c>
      <c r="D4286">
        <v>4641.4399999999996</v>
      </c>
    </row>
    <row r="4287" spans="1:4" hidden="1">
      <c r="A4287">
        <v>2012</v>
      </c>
      <c r="B4287">
        <v>8</v>
      </c>
      <c r="C4287">
        <v>30</v>
      </c>
      <c r="D4287">
        <v>4641.46</v>
      </c>
    </row>
    <row r="4288" spans="1:4" hidden="1">
      <c r="A4288">
        <v>2012</v>
      </c>
      <c r="B4288">
        <v>8</v>
      </c>
      <c r="C4288">
        <v>31</v>
      </c>
      <c r="D4288">
        <v>4641.46</v>
      </c>
    </row>
    <row r="4289" spans="1:4" hidden="1">
      <c r="A4289">
        <v>2012</v>
      </c>
      <c r="B4289">
        <v>9</v>
      </c>
      <c r="C4289">
        <v>1</v>
      </c>
      <c r="D4289">
        <v>4641.58</v>
      </c>
    </row>
    <row r="4290" spans="1:4" hidden="1">
      <c r="A4290">
        <v>2012</v>
      </c>
      <c r="B4290">
        <v>9</v>
      </c>
      <c r="C4290">
        <v>2</v>
      </c>
      <c r="D4290">
        <v>4641.67</v>
      </c>
    </row>
    <row r="4291" spans="1:4" hidden="1">
      <c r="A4291">
        <v>2012</v>
      </c>
      <c r="B4291">
        <v>9</v>
      </c>
      <c r="C4291">
        <v>3</v>
      </c>
      <c r="D4291">
        <v>4641.76</v>
      </c>
    </row>
    <row r="4292" spans="1:4" hidden="1">
      <c r="A4292">
        <v>2012</v>
      </c>
      <c r="B4292">
        <v>9</v>
      </c>
      <c r="C4292">
        <v>4</v>
      </c>
      <c r="D4292">
        <v>4641.8599999999997</v>
      </c>
    </row>
    <row r="4293" spans="1:4" hidden="1">
      <c r="A4293">
        <v>2012</v>
      </c>
      <c r="B4293">
        <v>9</v>
      </c>
      <c r="C4293">
        <v>5</v>
      </c>
      <c r="D4293">
        <v>4641.91</v>
      </c>
    </row>
    <row r="4294" spans="1:4" hidden="1">
      <c r="A4294">
        <v>2012</v>
      </c>
      <c r="B4294">
        <v>9</v>
      </c>
      <c r="C4294">
        <v>6</v>
      </c>
      <c r="D4294">
        <v>4641.99</v>
      </c>
    </row>
    <row r="4295" spans="1:4" hidden="1">
      <c r="A4295">
        <v>2012</v>
      </c>
      <c r="B4295">
        <v>9</v>
      </c>
      <c r="C4295">
        <v>7</v>
      </c>
      <c r="D4295">
        <v>4642.08</v>
      </c>
    </row>
    <row r="4296" spans="1:4" hidden="1">
      <c r="A4296">
        <v>2012</v>
      </c>
      <c r="B4296">
        <v>9</v>
      </c>
      <c r="C4296">
        <v>8</v>
      </c>
      <c r="D4296">
        <v>4642.2</v>
      </c>
    </row>
    <row r="4297" spans="1:4" hidden="1">
      <c r="A4297">
        <v>2012</v>
      </c>
      <c r="B4297">
        <v>9</v>
      </c>
      <c r="C4297">
        <v>9</v>
      </c>
      <c r="D4297">
        <v>4642.29</v>
      </c>
    </row>
    <row r="4298" spans="1:4" hidden="1">
      <c r="A4298">
        <v>2012</v>
      </c>
      <c r="B4298">
        <v>9</v>
      </c>
      <c r="C4298">
        <v>10</v>
      </c>
      <c r="D4298">
        <v>4642.38</v>
      </c>
    </row>
    <row r="4299" spans="1:4" hidden="1">
      <c r="A4299">
        <v>2012</v>
      </c>
      <c r="B4299">
        <v>9</v>
      </c>
      <c r="C4299">
        <v>11</v>
      </c>
      <c r="D4299">
        <v>4642.5200000000004</v>
      </c>
    </row>
    <row r="4300" spans="1:4" hidden="1">
      <c r="A4300">
        <v>2012</v>
      </c>
      <c r="B4300">
        <v>9</v>
      </c>
      <c r="C4300">
        <v>12</v>
      </c>
      <c r="D4300">
        <v>4642.6499999999996</v>
      </c>
    </row>
    <row r="4301" spans="1:4" hidden="1">
      <c r="A4301">
        <v>2012</v>
      </c>
      <c r="B4301">
        <v>9</v>
      </c>
      <c r="C4301">
        <v>13</v>
      </c>
      <c r="D4301">
        <v>4642.76</v>
      </c>
    </row>
    <row r="4302" spans="1:4" hidden="1">
      <c r="A4302">
        <v>2012</v>
      </c>
      <c r="B4302">
        <v>9</v>
      </c>
      <c r="C4302">
        <v>14</v>
      </c>
      <c r="D4302">
        <v>4642.8900000000003</v>
      </c>
    </row>
    <row r="4303" spans="1:4" hidden="1">
      <c r="A4303">
        <v>2012</v>
      </c>
      <c r="B4303">
        <v>9</v>
      </c>
      <c r="C4303">
        <v>15</v>
      </c>
      <c r="D4303">
        <v>4642.99</v>
      </c>
    </row>
    <row r="4304" spans="1:4" hidden="1">
      <c r="A4304">
        <v>2012</v>
      </c>
      <c r="B4304">
        <v>9</v>
      </c>
      <c r="C4304">
        <v>16</v>
      </c>
      <c r="D4304">
        <v>4643.1099999999997</v>
      </c>
    </row>
    <row r="4305" spans="1:4" hidden="1">
      <c r="A4305">
        <v>2012</v>
      </c>
      <c r="B4305">
        <v>9</v>
      </c>
      <c r="C4305">
        <v>17</v>
      </c>
      <c r="D4305">
        <v>4643.2299999999996</v>
      </c>
    </row>
    <row r="4306" spans="1:4" hidden="1">
      <c r="A4306">
        <v>2012</v>
      </c>
      <c r="B4306">
        <v>9</v>
      </c>
      <c r="C4306">
        <v>18</v>
      </c>
      <c r="D4306">
        <v>4643.32</v>
      </c>
    </row>
    <row r="4307" spans="1:4" hidden="1">
      <c r="A4307">
        <v>2012</v>
      </c>
      <c r="B4307">
        <v>9</v>
      </c>
      <c r="C4307">
        <v>19</v>
      </c>
      <c r="D4307">
        <v>4643.43</v>
      </c>
    </row>
    <row r="4308" spans="1:4" hidden="1">
      <c r="A4308">
        <v>2012</v>
      </c>
      <c r="B4308">
        <v>9</v>
      </c>
      <c r="C4308">
        <v>20</v>
      </c>
      <c r="D4308">
        <v>4643.53</v>
      </c>
    </row>
    <row r="4309" spans="1:4" hidden="1">
      <c r="A4309">
        <v>2012</v>
      </c>
      <c r="B4309">
        <v>9</v>
      </c>
      <c r="C4309">
        <v>21</v>
      </c>
      <c r="D4309">
        <v>4643.63</v>
      </c>
    </row>
    <row r="4310" spans="1:4" hidden="1">
      <c r="A4310">
        <v>2012</v>
      </c>
      <c r="B4310">
        <v>9</v>
      </c>
      <c r="C4310">
        <v>22</v>
      </c>
      <c r="D4310">
        <v>4643.7299999999996</v>
      </c>
    </row>
    <row r="4311" spans="1:4" hidden="1">
      <c r="A4311">
        <v>2012</v>
      </c>
      <c r="B4311">
        <v>9</v>
      </c>
      <c r="C4311">
        <v>23</v>
      </c>
      <c r="D4311">
        <v>4643.82</v>
      </c>
    </row>
    <row r="4312" spans="1:4" hidden="1">
      <c r="A4312">
        <v>2012</v>
      </c>
      <c r="B4312">
        <v>9</v>
      </c>
      <c r="C4312">
        <v>24</v>
      </c>
      <c r="D4312">
        <v>4643.97</v>
      </c>
    </row>
    <row r="4313" spans="1:4" hidden="1">
      <c r="A4313">
        <v>2012</v>
      </c>
      <c r="B4313">
        <v>9</v>
      </c>
      <c r="C4313">
        <v>25</v>
      </c>
      <c r="D4313">
        <v>4644.07</v>
      </c>
    </row>
    <row r="4314" spans="1:4" hidden="1">
      <c r="A4314">
        <v>2012</v>
      </c>
      <c r="B4314">
        <v>9</v>
      </c>
      <c r="C4314">
        <v>26</v>
      </c>
      <c r="D4314">
        <v>4644.1499999999996</v>
      </c>
    </row>
    <row r="4315" spans="1:4" hidden="1">
      <c r="A4315">
        <v>2012</v>
      </c>
      <c r="B4315">
        <v>9</v>
      </c>
      <c r="C4315">
        <v>27</v>
      </c>
      <c r="D4315">
        <v>4644.2299999999996</v>
      </c>
    </row>
    <row r="4316" spans="1:4" hidden="1">
      <c r="A4316">
        <v>2012</v>
      </c>
      <c r="B4316">
        <v>9</v>
      </c>
      <c r="C4316">
        <v>28</v>
      </c>
      <c r="D4316">
        <v>4644.3</v>
      </c>
    </row>
    <row r="4317" spans="1:4" hidden="1">
      <c r="A4317">
        <v>2012</v>
      </c>
      <c r="B4317">
        <v>9</v>
      </c>
      <c r="C4317">
        <v>29</v>
      </c>
      <c r="D4317">
        <v>4644.42</v>
      </c>
    </row>
    <row r="4318" spans="1:4" hidden="1">
      <c r="A4318">
        <v>2012</v>
      </c>
      <c r="B4318">
        <v>9</v>
      </c>
      <c r="C4318">
        <v>30</v>
      </c>
      <c r="D4318">
        <v>4644.59</v>
      </c>
    </row>
    <row r="4319" spans="1:4">
      <c r="A4319">
        <v>2012</v>
      </c>
      <c r="B4319">
        <v>10</v>
      </c>
      <c r="C4319">
        <v>1</v>
      </c>
      <c r="D4319">
        <v>4644.75</v>
      </c>
    </row>
    <row r="4320" spans="1:4" hidden="1">
      <c r="A4320">
        <v>2012</v>
      </c>
      <c r="B4320">
        <v>10</v>
      </c>
      <c r="C4320">
        <v>2</v>
      </c>
      <c r="D4320">
        <v>4644.97</v>
      </c>
    </row>
    <row r="4321" spans="1:4" hidden="1">
      <c r="A4321">
        <v>2012</v>
      </c>
      <c r="B4321">
        <v>10</v>
      </c>
      <c r="C4321">
        <v>3</v>
      </c>
      <c r="D4321">
        <v>4645.1899999999996</v>
      </c>
    </row>
    <row r="4322" spans="1:4" hidden="1">
      <c r="A4322">
        <v>2012</v>
      </c>
      <c r="B4322">
        <v>10</v>
      </c>
      <c r="C4322">
        <v>4</v>
      </c>
      <c r="D4322">
        <v>4645.37</v>
      </c>
    </row>
    <row r="4323" spans="1:4" hidden="1">
      <c r="A4323">
        <v>2012</v>
      </c>
      <c r="B4323">
        <v>10</v>
      </c>
      <c r="C4323">
        <v>5</v>
      </c>
      <c r="D4323">
        <v>4645.59</v>
      </c>
    </row>
    <row r="4324" spans="1:4" hidden="1">
      <c r="A4324">
        <v>2012</v>
      </c>
      <c r="B4324">
        <v>10</v>
      </c>
      <c r="C4324">
        <v>6</v>
      </c>
      <c r="D4324">
        <v>4645.82</v>
      </c>
    </row>
    <row r="4325" spans="1:4" hidden="1">
      <c r="A4325">
        <v>2012</v>
      </c>
      <c r="B4325">
        <v>10</v>
      </c>
      <c r="C4325">
        <v>7</v>
      </c>
      <c r="D4325">
        <v>4646.03</v>
      </c>
    </row>
    <row r="4326" spans="1:4" hidden="1">
      <c r="A4326">
        <v>2012</v>
      </c>
      <c r="B4326">
        <v>10</v>
      </c>
      <c r="C4326">
        <v>8</v>
      </c>
      <c r="D4326">
        <v>4646.1899999999996</v>
      </c>
    </row>
    <row r="4327" spans="1:4" hidden="1">
      <c r="A4327">
        <v>2012</v>
      </c>
      <c r="B4327">
        <v>10</v>
      </c>
      <c r="C4327">
        <v>9</v>
      </c>
      <c r="D4327">
        <v>4646.37</v>
      </c>
    </row>
    <row r="4328" spans="1:4" hidden="1">
      <c r="A4328">
        <v>2012</v>
      </c>
      <c r="B4328">
        <v>10</v>
      </c>
      <c r="C4328">
        <v>10</v>
      </c>
      <c r="D4328">
        <v>4646.5</v>
      </c>
    </row>
    <row r="4329" spans="1:4" hidden="1">
      <c r="A4329">
        <v>2012</v>
      </c>
      <c r="B4329">
        <v>10</v>
      </c>
      <c r="C4329">
        <v>11</v>
      </c>
      <c r="D4329">
        <v>4646.6400000000003</v>
      </c>
    </row>
    <row r="4330" spans="1:4" hidden="1">
      <c r="A4330">
        <v>2012</v>
      </c>
      <c r="B4330">
        <v>10</v>
      </c>
      <c r="C4330">
        <v>12</v>
      </c>
      <c r="D4330">
        <v>4646.87</v>
      </c>
    </row>
    <row r="4331" spans="1:4" hidden="1">
      <c r="A4331">
        <v>2012</v>
      </c>
      <c r="B4331">
        <v>10</v>
      </c>
      <c r="C4331">
        <v>13</v>
      </c>
      <c r="D4331">
        <v>4647.1099999999997</v>
      </c>
    </row>
    <row r="4332" spans="1:4" hidden="1">
      <c r="A4332">
        <v>2012</v>
      </c>
      <c r="B4332">
        <v>10</v>
      </c>
      <c r="C4332">
        <v>14</v>
      </c>
      <c r="D4332">
        <v>4647.3500000000004</v>
      </c>
    </row>
    <row r="4333" spans="1:4" hidden="1">
      <c r="A4333">
        <v>2012</v>
      </c>
      <c r="B4333">
        <v>10</v>
      </c>
      <c r="C4333">
        <v>15</v>
      </c>
      <c r="D4333">
        <v>4647.6000000000004</v>
      </c>
    </row>
    <row r="4334" spans="1:4" hidden="1">
      <c r="A4334">
        <v>2012</v>
      </c>
      <c r="B4334">
        <v>10</v>
      </c>
      <c r="C4334">
        <v>16</v>
      </c>
      <c r="D4334">
        <v>4647.91</v>
      </c>
    </row>
    <row r="4335" spans="1:4" hidden="1">
      <c r="A4335">
        <v>2012</v>
      </c>
      <c r="B4335">
        <v>10</v>
      </c>
      <c r="C4335">
        <v>17</v>
      </c>
      <c r="D4335">
        <v>4648.22</v>
      </c>
    </row>
    <row r="4336" spans="1:4" hidden="1">
      <c r="A4336">
        <v>2012</v>
      </c>
      <c r="B4336">
        <v>10</v>
      </c>
      <c r="C4336">
        <v>18</v>
      </c>
      <c r="D4336">
        <v>4648.5</v>
      </c>
    </row>
    <row r="4337" spans="1:4" hidden="1">
      <c r="A4337">
        <v>2012</v>
      </c>
      <c r="B4337">
        <v>10</v>
      </c>
      <c r="C4337">
        <v>19</v>
      </c>
      <c r="D4337">
        <v>4648.75</v>
      </c>
    </row>
    <row r="4338" spans="1:4" hidden="1">
      <c r="A4338">
        <v>2012</v>
      </c>
      <c r="B4338">
        <v>10</v>
      </c>
      <c r="C4338">
        <v>20</v>
      </c>
      <c r="D4338">
        <v>4648.99</v>
      </c>
    </row>
    <row r="4339" spans="1:4" hidden="1">
      <c r="A4339">
        <v>2012</v>
      </c>
      <c r="B4339">
        <v>10</v>
      </c>
      <c r="C4339">
        <v>21</v>
      </c>
      <c r="D4339">
        <v>4649.28</v>
      </c>
    </row>
    <row r="4340" spans="1:4" hidden="1">
      <c r="A4340">
        <v>2012</v>
      </c>
      <c r="B4340">
        <v>10</v>
      </c>
      <c r="C4340">
        <v>22</v>
      </c>
      <c r="D4340">
        <v>4649.62</v>
      </c>
    </row>
    <row r="4341" spans="1:4" hidden="1">
      <c r="A4341">
        <v>2012</v>
      </c>
      <c r="B4341">
        <v>10</v>
      </c>
      <c r="C4341">
        <v>23</v>
      </c>
      <c r="D4341">
        <v>4650.1499999999996</v>
      </c>
    </row>
    <row r="4342" spans="1:4" hidden="1">
      <c r="A4342">
        <v>2012</v>
      </c>
      <c r="B4342">
        <v>10</v>
      </c>
      <c r="C4342">
        <v>24</v>
      </c>
      <c r="D4342">
        <v>4650.5200000000004</v>
      </c>
    </row>
    <row r="4343" spans="1:4" hidden="1">
      <c r="A4343">
        <v>2012</v>
      </c>
      <c r="B4343">
        <v>10</v>
      </c>
      <c r="C4343">
        <v>25</v>
      </c>
      <c r="D4343">
        <v>4650.8999999999996</v>
      </c>
    </row>
    <row r="4344" spans="1:4" hidden="1">
      <c r="A4344">
        <v>2012</v>
      </c>
      <c r="B4344">
        <v>10</v>
      </c>
      <c r="C4344">
        <v>26</v>
      </c>
      <c r="D4344">
        <v>4651.16</v>
      </c>
    </row>
    <row r="4345" spans="1:4" hidden="1">
      <c r="A4345">
        <v>2012</v>
      </c>
      <c r="B4345">
        <v>10</v>
      </c>
      <c r="C4345">
        <v>27</v>
      </c>
      <c r="D4345">
        <v>4651.43</v>
      </c>
    </row>
    <row r="4346" spans="1:4" hidden="1">
      <c r="A4346">
        <v>2012</v>
      </c>
      <c r="B4346">
        <v>10</v>
      </c>
      <c r="C4346">
        <v>28</v>
      </c>
      <c r="D4346">
        <v>4651.66</v>
      </c>
    </row>
    <row r="4347" spans="1:4" hidden="1">
      <c r="A4347">
        <v>2012</v>
      </c>
      <c r="B4347">
        <v>10</v>
      </c>
      <c r="C4347">
        <v>29</v>
      </c>
      <c r="D4347">
        <v>4651.9399999999996</v>
      </c>
    </row>
    <row r="4348" spans="1:4" hidden="1">
      <c r="A4348">
        <v>2012</v>
      </c>
      <c r="B4348">
        <v>10</v>
      </c>
      <c r="C4348">
        <v>30</v>
      </c>
      <c r="D4348">
        <v>4652.24</v>
      </c>
    </row>
    <row r="4349" spans="1:4" hidden="1">
      <c r="A4349">
        <v>2012</v>
      </c>
      <c r="B4349">
        <v>10</v>
      </c>
      <c r="C4349">
        <v>31</v>
      </c>
      <c r="D4349">
        <v>4652.49</v>
      </c>
    </row>
    <row r="4350" spans="1:4" hidden="1">
      <c r="A4350">
        <v>2012</v>
      </c>
      <c r="B4350">
        <v>11</v>
      </c>
      <c r="C4350">
        <v>1</v>
      </c>
      <c r="D4350">
        <v>4652.76</v>
      </c>
    </row>
    <row r="4351" spans="1:4" hidden="1">
      <c r="A4351">
        <v>2012</v>
      </c>
      <c r="B4351">
        <v>11</v>
      </c>
      <c r="C4351">
        <v>2</v>
      </c>
      <c r="D4351">
        <v>4653.09</v>
      </c>
    </row>
    <row r="4352" spans="1:4" hidden="1">
      <c r="A4352">
        <v>2012</v>
      </c>
      <c r="B4352">
        <v>11</v>
      </c>
      <c r="C4352">
        <v>3</v>
      </c>
      <c r="D4352">
        <v>4653.3100000000004</v>
      </c>
    </row>
    <row r="4353" spans="1:4" hidden="1">
      <c r="A4353">
        <v>2012</v>
      </c>
      <c r="B4353">
        <v>11</v>
      </c>
      <c r="C4353">
        <v>4</v>
      </c>
      <c r="D4353">
        <v>4653.57</v>
      </c>
    </row>
    <row r="4354" spans="1:4" hidden="1">
      <c r="A4354">
        <v>2012</v>
      </c>
      <c r="B4354">
        <v>11</v>
      </c>
      <c r="C4354">
        <v>5</v>
      </c>
      <c r="D4354">
        <v>4653.8</v>
      </c>
    </row>
    <row r="4355" spans="1:4" hidden="1">
      <c r="A4355">
        <v>2012</v>
      </c>
      <c r="B4355">
        <v>11</v>
      </c>
      <c r="C4355">
        <v>6</v>
      </c>
      <c r="D4355">
        <v>4654.05</v>
      </c>
    </row>
    <row r="4356" spans="1:4" hidden="1">
      <c r="A4356">
        <v>2012</v>
      </c>
      <c r="B4356">
        <v>11</v>
      </c>
      <c r="C4356">
        <v>7</v>
      </c>
      <c r="D4356">
        <v>4654.2700000000004</v>
      </c>
    </row>
    <row r="4357" spans="1:4" hidden="1">
      <c r="A4357">
        <v>2012</v>
      </c>
      <c r="B4357">
        <v>11</v>
      </c>
      <c r="C4357">
        <v>8</v>
      </c>
      <c r="D4357">
        <v>4654.6400000000003</v>
      </c>
    </row>
    <row r="4358" spans="1:4" hidden="1">
      <c r="A4358">
        <v>2012</v>
      </c>
      <c r="B4358">
        <v>11</v>
      </c>
      <c r="C4358">
        <v>9</v>
      </c>
      <c r="D4358">
        <v>4655</v>
      </c>
    </row>
    <row r="4359" spans="1:4" hidden="1">
      <c r="A4359">
        <v>2012</v>
      </c>
      <c r="B4359">
        <v>11</v>
      </c>
      <c r="C4359">
        <v>10</v>
      </c>
      <c r="D4359">
        <v>4655.38</v>
      </c>
    </row>
    <row r="4360" spans="1:4" hidden="1">
      <c r="A4360">
        <v>2012</v>
      </c>
      <c r="B4360">
        <v>11</v>
      </c>
      <c r="C4360">
        <v>11</v>
      </c>
      <c r="D4360">
        <v>4655.72</v>
      </c>
    </row>
    <row r="4361" spans="1:4" hidden="1">
      <c r="A4361">
        <v>2012</v>
      </c>
      <c r="B4361">
        <v>11</v>
      </c>
      <c r="C4361">
        <v>12</v>
      </c>
      <c r="D4361">
        <v>4655.95</v>
      </c>
    </row>
    <row r="4362" spans="1:4" hidden="1">
      <c r="A4362">
        <v>2012</v>
      </c>
      <c r="B4362">
        <v>11</v>
      </c>
      <c r="C4362">
        <v>13</v>
      </c>
      <c r="D4362">
        <v>4656.37</v>
      </c>
    </row>
    <row r="4363" spans="1:4" hidden="1">
      <c r="A4363">
        <v>2012</v>
      </c>
      <c r="B4363">
        <v>11</v>
      </c>
      <c r="C4363">
        <v>14</v>
      </c>
      <c r="D4363">
        <v>4656.6099999999997</v>
      </c>
    </row>
    <row r="4364" spans="1:4" hidden="1">
      <c r="A4364">
        <v>2012</v>
      </c>
      <c r="B4364">
        <v>11</v>
      </c>
      <c r="C4364">
        <v>15</v>
      </c>
      <c r="D4364">
        <v>4656.91</v>
      </c>
    </row>
    <row r="4365" spans="1:4" hidden="1">
      <c r="A4365">
        <v>2012</v>
      </c>
      <c r="B4365">
        <v>11</v>
      </c>
      <c r="C4365">
        <v>16</v>
      </c>
      <c r="D4365">
        <v>4657.09</v>
      </c>
    </row>
    <row r="4366" spans="1:4" hidden="1">
      <c r="A4366">
        <v>2012</v>
      </c>
      <c r="B4366">
        <v>11</v>
      </c>
      <c r="C4366">
        <v>17</v>
      </c>
      <c r="D4366">
        <v>4657.26</v>
      </c>
    </row>
    <row r="4367" spans="1:4" hidden="1">
      <c r="A4367">
        <v>2012</v>
      </c>
      <c r="B4367">
        <v>11</v>
      </c>
      <c r="C4367">
        <v>18</v>
      </c>
      <c r="D4367">
        <v>4657.6499999999996</v>
      </c>
    </row>
    <row r="4368" spans="1:4" hidden="1">
      <c r="A4368">
        <v>2012</v>
      </c>
      <c r="B4368">
        <v>11</v>
      </c>
      <c r="C4368">
        <v>19</v>
      </c>
      <c r="D4368">
        <v>4657.97</v>
      </c>
    </row>
    <row r="4369" spans="1:4" hidden="1">
      <c r="A4369">
        <v>2012</v>
      </c>
      <c r="B4369">
        <v>11</v>
      </c>
      <c r="C4369">
        <v>20</v>
      </c>
      <c r="D4369">
        <v>4658.26</v>
      </c>
    </row>
    <row r="4370" spans="1:4" hidden="1">
      <c r="A4370">
        <v>2012</v>
      </c>
      <c r="B4370">
        <v>11</v>
      </c>
      <c r="C4370">
        <v>21</v>
      </c>
      <c r="D4370">
        <v>4658.5200000000004</v>
      </c>
    </row>
    <row r="4371" spans="1:4" hidden="1">
      <c r="A4371">
        <v>2012</v>
      </c>
      <c r="B4371">
        <v>11</v>
      </c>
      <c r="C4371">
        <v>22</v>
      </c>
      <c r="D4371">
        <v>4658.93</v>
      </c>
    </row>
    <row r="4372" spans="1:4" hidden="1">
      <c r="A4372">
        <v>2012</v>
      </c>
      <c r="B4372">
        <v>11</v>
      </c>
      <c r="C4372">
        <v>23</v>
      </c>
      <c r="D4372">
        <v>4659.24</v>
      </c>
    </row>
    <row r="4373" spans="1:4" hidden="1">
      <c r="A4373">
        <v>2012</v>
      </c>
      <c r="B4373">
        <v>11</v>
      </c>
      <c r="C4373">
        <v>24</v>
      </c>
      <c r="D4373">
        <v>4659.4399999999996</v>
      </c>
    </row>
    <row r="4374" spans="1:4" hidden="1">
      <c r="A4374">
        <v>2012</v>
      </c>
      <c r="B4374">
        <v>11</v>
      </c>
      <c r="C4374">
        <v>25</v>
      </c>
      <c r="D4374">
        <v>4659.74</v>
      </c>
    </row>
    <row r="4375" spans="1:4" hidden="1">
      <c r="A4375">
        <v>2012</v>
      </c>
      <c r="B4375">
        <v>11</v>
      </c>
      <c r="C4375">
        <v>26</v>
      </c>
      <c r="D4375">
        <v>4659.9399999999996</v>
      </c>
    </row>
    <row r="4376" spans="1:4" hidden="1">
      <c r="A4376">
        <v>2012</v>
      </c>
      <c r="B4376">
        <v>11</v>
      </c>
      <c r="C4376">
        <v>27</v>
      </c>
      <c r="D4376">
        <v>4660.1000000000004</v>
      </c>
    </row>
    <row r="4377" spans="1:4" hidden="1">
      <c r="A4377">
        <v>2012</v>
      </c>
      <c r="B4377">
        <v>11</v>
      </c>
      <c r="C4377">
        <v>28</v>
      </c>
      <c r="D4377">
        <v>4660.2</v>
      </c>
    </row>
    <row r="4378" spans="1:4" hidden="1">
      <c r="A4378">
        <v>2012</v>
      </c>
      <c r="B4378">
        <v>11</v>
      </c>
      <c r="C4378">
        <v>29</v>
      </c>
      <c r="D4378">
        <v>4660.32</v>
      </c>
    </row>
    <row r="4379" spans="1:4" hidden="1">
      <c r="A4379">
        <v>2012</v>
      </c>
      <c r="B4379">
        <v>11</v>
      </c>
      <c r="C4379">
        <v>30</v>
      </c>
      <c r="D4379">
        <v>4660.4799999999996</v>
      </c>
    </row>
    <row r="4380" spans="1:4" hidden="1">
      <c r="A4380">
        <v>2012</v>
      </c>
      <c r="B4380">
        <v>12</v>
      </c>
      <c r="C4380">
        <v>1</v>
      </c>
      <c r="D4380">
        <v>4660.58</v>
      </c>
    </row>
    <row r="4381" spans="1:4" hidden="1">
      <c r="A4381">
        <v>2012</v>
      </c>
      <c r="B4381">
        <v>12</v>
      </c>
      <c r="C4381">
        <v>2</v>
      </c>
      <c r="D4381">
        <v>4660.66</v>
      </c>
    </row>
    <row r="4382" spans="1:4" hidden="1">
      <c r="A4382">
        <v>2012</v>
      </c>
      <c r="B4382">
        <v>12</v>
      </c>
      <c r="C4382">
        <v>3</v>
      </c>
      <c r="D4382">
        <v>4660.76</v>
      </c>
    </row>
    <row r="4383" spans="1:4" hidden="1">
      <c r="A4383">
        <v>2012</v>
      </c>
      <c r="B4383">
        <v>12</v>
      </c>
      <c r="C4383">
        <v>4</v>
      </c>
      <c r="D4383">
        <v>4660.8500000000004</v>
      </c>
    </row>
    <row r="4384" spans="1:4" hidden="1">
      <c r="A4384">
        <v>2012</v>
      </c>
      <c r="B4384">
        <v>12</v>
      </c>
      <c r="C4384">
        <v>5</v>
      </c>
      <c r="D4384">
        <v>4660.93</v>
      </c>
    </row>
    <row r="4385" spans="1:4" hidden="1">
      <c r="A4385">
        <v>2012</v>
      </c>
      <c r="B4385">
        <v>12</v>
      </c>
      <c r="C4385">
        <v>6</v>
      </c>
      <c r="D4385">
        <v>4660.95</v>
      </c>
    </row>
    <row r="4386" spans="1:4" hidden="1">
      <c r="A4386">
        <v>2012</v>
      </c>
      <c r="B4386">
        <v>12</v>
      </c>
      <c r="C4386">
        <v>7</v>
      </c>
      <c r="D4386">
        <v>4660.9799999999996</v>
      </c>
    </row>
    <row r="4387" spans="1:4" hidden="1">
      <c r="A4387">
        <v>2012</v>
      </c>
      <c r="B4387">
        <v>12</v>
      </c>
      <c r="C4387">
        <v>8</v>
      </c>
      <c r="D4387">
        <v>4660.99</v>
      </c>
    </row>
    <row r="4388" spans="1:4" hidden="1">
      <c r="A4388">
        <v>2012</v>
      </c>
      <c r="B4388">
        <v>12</v>
      </c>
      <c r="C4388">
        <v>9</v>
      </c>
      <c r="D4388">
        <v>4661.0200000000004</v>
      </c>
    </row>
    <row r="4389" spans="1:4" hidden="1">
      <c r="A4389">
        <v>2012</v>
      </c>
      <c r="B4389">
        <v>12</v>
      </c>
      <c r="C4389">
        <v>10</v>
      </c>
      <c r="D4389">
        <v>4661.03</v>
      </c>
    </row>
    <row r="4390" spans="1:4" hidden="1">
      <c r="A4390">
        <v>2012</v>
      </c>
      <c r="B4390">
        <v>12</v>
      </c>
      <c r="C4390">
        <v>11</v>
      </c>
      <c r="D4390">
        <v>4661.05</v>
      </c>
    </row>
    <row r="4391" spans="1:4" hidden="1">
      <c r="A4391">
        <v>2012</v>
      </c>
      <c r="B4391">
        <v>12</v>
      </c>
      <c r="C4391">
        <v>12</v>
      </c>
      <c r="D4391">
        <v>4661</v>
      </c>
    </row>
    <row r="4392" spans="1:4" hidden="1">
      <c r="A4392">
        <v>2012</v>
      </c>
      <c r="B4392">
        <v>12</v>
      </c>
      <c r="C4392">
        <v>13</v>
      </c>
      <c r="D4392">
        <v>4661.05</v>
      </c>
    </row>
    <row r="4393" spans="1:4" hidden="1">
      <c r="A4393">
        <v>2012</v>
      </c>
      <c r="B4393">
        <v>12</v>
      </c>
      <c r="C4393">
        <v>14</v>
      </c>
      <c r="D4393">
        <v>4661.09</v>
      </c>
    </row>
    <row r="4394" spans="1:4" hidden="1">
      <c r="A4394">
        <v>2012</v>
      </c>
      <c r="B4394">
        <v>12</v>
      </c>
      <c r="C4394">
        <v>15</v>
      </c>
      <c r="D4394">
        <v>4661.12</v>
      </c>
    </row>
    <row r="4395" spans="1:4" hidden="1">
      <c r="A4395">
        <v>2012</v>
      </c>
      <c r="B4395">
        <v>12</v>
      </c>
      <c r="C4395">
        <v>16</v>
      </c>
      <c r="D4395">
        <v>4661.13</v>
      </c>
    </row>
    <row r="4396" spans="1:4" hidden="1">
      <c r="A4396">
        <v>2012</v>
      </c>
      <c r="B4396">
        <v>12</v>
      </c>
      <c r="C4396">
        <v>17</v>
      </c>
      <c r="D4396">
        <v>4661.08</v>
      </c>
    </row>
    <row r="4397" spans="1:4" hidden="1">
      <c r="A4397">
        <v>2012</v>
      </c>
      <c r="B4397">
        <v>12</v>
      </c>
      <c r="C4397">
        <v>18</v>
      </c>
      <c r="D4397">
        <v>4661.1400000000003</v>
      </c>
    </row>
    <row r="4398" spans="1:4" hidden="1">
      <c r="A4398">
        <v>2012</v>
      </c>
      <c r="B4398">
        <v>12</v>
      </c>
      <c r="C4398">
        <v>19</v>
      </c>
      <c r="D4398">
        <v>4661.1000000000004</v>
      </c>
    </row>
    <row r="4399" spans="1:4" hidden="1">
      <c r="A4399">
        <v>2012</v>
      </c>
      <c r="B4399">
        <v>12</v>
      </c>
      <c r="C4399">
        <v>20</v>
      </c>
      <c r="D4399">
        <v>4661.1499999999996</v>
      </c>
    </row>
    <row r="4400" spans="1:4" hidden="1">
      <c r="A4400">
        <v>2012</v>
      </c>
      <c r="B4400">
        <v>12</v>
      </c>
      <c r="C4400">
        <v>21</v>
      </c>
      <c r="D4400">
        <v>4661.12</v>
      </c>
    </row>
    <row r="4401" spans="1:4" hidden="1">
      <c r="A4401">
        <v>2012</v>
      </c>
      <c r="B4401">
        <v>12</v>
      </c>
      <c r="C4401">
        <v>22</v>
      </c>
      <c r="D4401">
        <v>4661.09</v>
      </c>
    </row>
    <row r="4402" spans="1:4" hidden="1">
      <c r="A4402">
        <v>2012</v>
      </c>
      <c r="B4402">
        <v>12</v>
      </c>
      <c r="C4402">
        <v>23</v>
      </c>
      <c r="D4402">
        <v>4661.07</v>
      </c>
    </row>
    <row r="4403" spans="1:4" hidden="1">
      <c r="A4403">
        <v>2012</v>
      </c>
      <c r="B4403">
        <v>12</v>
      </c>
      <c r="C4403">
        <v>24</v>
      </c>
      <c r="D4403">
        <v>4661.1099999999997</v>
      </c>
    </row>
    <row r="4404" spans="1:4" hidden="1">
      <c r="A4404">
        <v>2012</v>
      </c>
      <c r="B4404">
        <v>12</v>
      </c>
      <c r="C4404">
        <v>25</v>
      </c>
      <c r="D4404">
        <v>4661.08</v>
      </c>
    </row>
    <row r="4405" spans="1:4" hidden="1">
      <c r="A4405">
        <v>2012</v>
      </c>
      <c r="B4405">
        <v>12</v>
      </c>
      <c r="C4405">
        <v>26</v>
      </c>
      <c r="D4405">
        <v>4661.05</v>
      </c>
    </row>
    <row r="4406" spans="1:4" hidden="1">
      <c r="A4406">
        <v>2012</v>
      </c>
      <c r="B4406">
        <v>12</v>
      </c>
      <c r="C4406">
        <v>27</v>
      </c>
      <c r="D4406">
        <v>4661.0200000000004</v>
      </c>
    </row>
    <row r="4407" spans="1:4" hidden="1">
      <c r="A4407">
        <v>2012</v>
      </c>
      <c r="B4407">
        <v>12</v>
      </c>
      <c r="C4407">
        <v>28</v>
      </c>
      <c r="D4407">
        <v>4660.97</v>
      </c>
    </row>
    <row r="4408" spans="1:4" hidden="1">
      <c r="A4408">
        <v>2012</v>
      </c>
      <c r="B4408">
        <v>12</v>
      </c>
      <c r="C4408">
        <v>29</v>
      </c>
      <c r="D4408">
        <v>4660.95</v>
      </c>
    </row>
    <row r="4409" spans="1:4" hidden="1">
      <c r="A4409">
        <v>2012</v>
      </c>
      <c r="B4409">
        <v>12</v>
      </c>
      <c r="C4409">
        <v>30</v>
      </c>
      <c r="D4409">
        <v>4660.99</v>
      </c>
    </row>
    <row r="4410" spans="1:4" hidden="1">
      <c r="A4410">
        <v>2012</v>
      </c>
      <c r="B4410">
        <v>12</v>
      </c>
      <c r="C4410">
        <v>31</v>
      </c>
      <c r="D4410">
        <v>4661.0200000000004</v>
      </c>
    </row>
    <row r="4411" spans="1:4" hidden="1">
      <c r="A4411">
        <v>2013</v>
      </c>
      <c r="B4411">
        <v>1</v>
      </c>
      <c r="C4411">
        <v>1</v>
      </c>
      <c r="D4411">
        <v>4661.03</v>
      </c>
    </row>
    <row r="4412" spans="1:4" hidden="1">
      <c r="A4412">
        <v>2013</v>
      </c>
      <c r="B4412">
        <v>1</v>
      </c>
      <c r="C4412">
        <v>2</v>
      </c>
      <c r="D4412">
        <v>4661.05</v>
      </c>
    </row>
    <row r="4413" spans="1:4" hidden="1">
      <c r="A4413">
        <v>2013</v>
      </c>
      <c r="B4413">
        <v>1</v>
      </c>
      <c r="C4413">
        <v>3</v>
      </c>
      <c r="D4413">
        <v>4661.04</v>
      </c>
    </row>
    <row r="4414" spans="1:4" hidden="1">
      <c r="A4414">
        <v>2013</v>
      </c>
      <c r="B4414">
        <v>1</v>
      </c>
      <c r="C4414">
        <v>4</v>
      </c>
      <c r="D4414">
        <v>4661.0600000000004</v>
      </c>
    </row>
    <row r="4415" spans="1:4" hidden="1">
      <c r="A4415">
        <v>2013</v>
      </c>
      <c r="B4415">
        <v>1</v>
      </c>
      <c r="C4415">
        <v>5</v>
      </c>
      <c r="D4415">
        <v>4661.07</v>
      </c>
    </row>
    <row r="4416" spans="1:4" hidden="1">
      <c r="A4416">
        <v>2013</v>
      </c>
      <c r="B4416">
        <v>1</v>
      </c>
      <c r="C4416">
        <v>6</v>
      </c>
      <c r="D4416">
        <v>4661.03</v>
      </c>
    </row>
    <row r="4417" spans="1:4" hidden="1">
      <c r="A4417">
        <v>2013</v>
      </c>
      <c r="B4417">
        <v>1</v>
      </c>
      <c r="C4417">
        <v>7</v>
      </c>
      <c r="D4417">
        <v>4661.05</v>
      </c>
    </row>
    <row r="4418" spans="1:4" hidden="1">
      <c r="A4418">
        <v>2013</v>
      </c>
      <c r="B4418">
        <v>1</v>
      </c>
      <c r="C4418">
        <v>8</v>
      </c>
      <c r="D4418">
        <v>4661.08</v>
      </c>
    </row>
    <row r="4419" spans="1:4" hidden="1">
      <c r="A4419">
        <v>2013</v>
      </c>
      <c r="B4419">
        <v>1</v>
      </c>
      <c r="C4419">
        <v>9</v>
      </c>
      <c r="D4419">
        <v>4661.1000000000004</v>
      </c>
    </row>
    <row r="4420" spans="1:4" hidden="1">
      <c r="A4420">
        <v>2013</v>
      </c>
      <c r="B4420">
        <v>1</v>
      </c>
      <c r="C4420">
        <v>10</v>
      </c>
      <c r="D4420">
        <v>4661.08</v>
      </c>
    </row>
    <row r="4421" spans="1:4" hidden="1">
      <c r="A4421">
        <v>2013</v>
      </c>
      <c r="B4421">
        <v>1</v>
      </c>
      <c r="C4421">
        <v>11</v>
      </c>
      <c r="D4421">
        <v>4661.05</v>
      </c>
    </row>
    <row r="4422" spans="1:4" hidden="1">
      <c r="A4422">
        <v>2013</v>
      </c>
      <c r="B4422">
        <v>1</v>
      </c>
      <c r="C4422">
        <v>12</v>
      </c>
      <c r="D4422">
        <v>4661.01</v>
      </c>
    </row>
    <row r="4423" spans="1:4" hidden="1">
      <c r="A4423">
        <v>2013</v>
      </c>
      <c r="B4423">
        <v>1</v>
      </c>
      <c r="C4423">
        <v>13</v>
      </c>
      <c r="D4423">
        <v>4661.12</v>
      </c>
    </row>
    <row r="4424" spans="1:4" hidden="1">
      <c r="A4424">
        <v>2013</v>
      </c>
      <c r="B4424">
        <v>1</v>
      </c>
      <c r="C4424">
        <v>14</v>
      </c>
      <c r="D4424">
        <v>4661.17</v>
      </c>
    </row>
    <row r="4425" spans="1:4" hidden="1">
      <c r="A4425">
        <v>2013</v>
      </c>
      <c r="B4425">
        <v>1</v>
      </c>
      <c r="C4425">
        <v>15</v>
      </c>
      <c r="D4425">
        <v>4661.1000000000004</v>
      </c>
    </row>
    <row r="4426" spans="1:4" hidden="1">
      <c r="A4426">
        <v>2013</v>
      </c>
      <c r="B4426">
        <v>1</v>
      </c>
      <c r="C4426">
        <v>16</v>
      </c>
      <c r="D4426">
        <v>4661.16</v>
      </c>
    </row>
    <row r="4427" spans="1:4" hidden="1">
      <c r="A4427">
        <v>2013</v>
      </c>
      <c r="B4427">
        <v>1</v>
      </c>
      <c r="C4427">
        <v>17</v>
      </c>
      <c r="D4427">
        <v>4661.26</v>
      </c>
    </row>
    <row r="4428" spans="1:4" hidden="1">
      <c r="A4428">
        <v>2013</v>
      </c>
      <c r="B4428">
        <v>1</v>
      </c>
      <c r="C4428">
        <v>18</v>
      </c>
      <c r="D4428">
        <v>4661.26</v>
      </c>
    </row>
    <row r="4429" spans="1:4" hidden="1">
      <c r="A4429">
        <v>2013</v>
      </c>
      <c r="B4429">
        <v>1</v>
      </c>
      <c r="C4429">
        <v>19</v>
      </c>
      <c r="D4429">
        <v>4661.32</v>
      </c>
    </row>
    <row r="4430" spans="1:4" hidden="1">
      <c r="A4430">
        <v>2013</v>
      </c>
      <c r="B4430">
        <v>1</v>
      </c>
      <c r="C4430">
        <v>20</v>
      </c>
      <c r="D4430">
        <v>4661.34</v>
      </c>
    </row>
    <row r="4431" spans="1:4" hidden="1">
      <c r="A4431">
        <v>2013</v>
      </c>
      <c r="B4431">
        <v>1</v>
      </c>
      <c r="C4431">
        <v>21</v>
      </c>
      <c r="D4431">
        <v>4661.37</v>
      </c>
    </row>
    <row r="4432" spans="1:4" hidden="1">
      <c r="A4432">
        <v>2013</v>
      </c>
      <c r="B4432">
        <v>1</v>
      </c>
      <c r="C4432">
        <v>22</v>
      </c>
      <c r="D4432">
        <v>4661.3599999999997</v>
      </c>
    </row>
    <row r="4433" spans="1:4" hidden="1">
      <c r="A4433">
        <v>2013</v>
      </c>
      <c r="B4433">
        <v>1</v>
      </c>
      <c r="C4433">
        <v>23</v>
      </c>
      <c r="D4433">
        <v>4661.24</v>
      </c>
    </row>
    <row r="4434" spans="1:4" hidden="1">
      <c r="A4434">
        <v>2013</v>
      </c>
      <c r="B4434">
        <v>1</v>
      </c>
      <c r="C4434">
        <v>24</v>
      </c>
      <c r="D4434">
        <v>4661.03</v>
      </c>
    </row>
    <row r="4435" spans="1:4" hidden="1">
      <c r="A4435">
        <v>2013</v>
      </c>
      <c r="B4435">
        <v>1</v>
      </c>
      <c r="C4435">
        <v>25</v>
      </c>
      <c r="D4435">
        <v>4661.08</v>
      </c>
    </row>
    <row r="4436" spans="1:4" hidden="1">
      <c r="A4436">
        <v>2013</v>
      </c>
      <c r="B4436">
        <v>1</v>
      </c>
      <c r="C4436">
        <v>26</v>
      </c>
      <c r="D4436">
        <v>4660.97</v>
      </c>
    </row>
    <row r="4437" spans="1:4" hidden="1">
      <c r="A4437">
        <v>2013</v>
      </c>
      <c r="B4437">
        <v>1</v>
      </c>
      <c r="C4437">
        <v>27</v>
      </c>
      <c r="D4437">
        <v>4661.08</v>
      </c>
    </row>
    <row r="4438" spans="1:4" hidden="1">
      <c r="A4438">
        <v>2013</v>
      </c>
      <c r="B4438">
        <v>1</v>
      </c>
      <c r="C4438">
        <v>28</v>
      </c>
      <c r="D4438">
        <v>4661.08</v>
      </c>
    </row>
    <row r="4439" spans="1:4" hidden="1">
      <c r="A4439">
        <v>2013</v>
      </c>
      <c r="B4439">
        <v>1</v>
      </c>
      <c r="C4439">
        <v>29</v>
      </c>
      <c r="D4439">
        <v>4661.09</v>
      </c>
    </row>
    <row r="4440" spans="1:4" hidden="1">
      <c r="A4440">
        <v>2013</v>
      </c>
      <c r="B4440">
        <v>1</v>
      </c>
      <c r="C4440">
        <v>30</v>
      </c>
      <c r="D4440">
        <v>4661.1000000000004</v>
      </c>
    </row>
    <row r="4441" spans="1:4" hidden="1">
      <c r="A4441">
        <v>2013</v>
      </c>
      <c r="B4441">
        <v>1</v>
      </c>
      <c r="C4441">
        <v>31</v>
      </c>
      <c r="D4441">
        <v>4661.1000000000004</v>
      </c>
    </row>
    <row r="4442" spans="1:4" hidden="1">
      <c r="A4442">
        <v>2013</v>
      </c>
      <c r="B4442">
        <v>2</v>
      </c>
      <c r="C4442">
        <v>1</v>
      </c>
      <c r="D4442">
        <v>4661.1099999999997</v>
      </c>
    </row>
    <row r="4443" spans="1:4" hidden="1">
      <c r="A4443">
        <v>2013</v>
      </c>
      <c r="B4443">
        <v>2</v>
      </c>
      <c r="C4443">
        <v>2</v>
      </c>
      <c r="D4443">
        <v>4661.1099999999997</v>
      </c>
    </row>
    <row r="4444" spans="1:4" hidden="1">
      <c r="A4444">
        <v>2013</v>
      </c>
      <c r="B4444">
        <v>2</v>
      </c>
      <c r="C4444">
        <v>3</v>
      </c>
      <c r="D4444">
        <v>4661.21</v>
      </c>
    </row>
    <row r="4445" spans="1:4" hidden="1">
      <c r="A4445">
        <v>2013</v>
      </c>
      <c r="B4445">
        <v>2</v>
      </c>
      <c r="C4445">
        <v>4</v>
      </c>
      <c r="D4445">
        <v>4661.17</v>
      </c>
    </row>
    <row r="4446" spans="1:4" hidden="1">
      <c r="A4446">
        <v>2013</v>
      </c>
      <c r="B4446">
        <v>2</v>
      </c>
      <c r="C4446">
        <v>5</v>
      </c>
      <c r="D4446">
        <v>4661.13</v>
      </c>
    </row>
    <row r="4447" spans="1:4" hidden="1">
      <c r="A4447">
        <v>2013</v>
      </c>
      <c r="B4447">
        <v>2</v>
      </c>
      <c r="C4447">
        <v>6</v>
      </c>
      <c r="D4447">
        <v>4661.2</v>
      </c>
    </row>
    <row r="4448" spans="1:4" hidden="1">
      <c r="A4448">
        <v>2013</v>
      </c>
      <c r="B4448">
        <v>2</v>
      </c>
      <c r="C4448">
        <v>7</v>
      </c>
      <c r="D4448">
        <v>4661.25</v>
      </c>
    </row>
    <row r="4449" spans="1:4" hidden="1">
      <c r="A4449">
        <v>2013</v>
      </c>
      <c r="B4449">
        <v>2</v>
      </c>
      <c r="C4449">
        <v>8</v>
      </c>
      <c r="D4449">
        <v>4661.09</v>
      </c>
    </row>
    <row r="4450" spans="1:4" hidden="1">
      <c r="A4450">
        <v>2013</v>
      </c>
      <c r="B4450">
        <v>2</v>
      </c>
      <c r="C4450">
        <v>9</v>
      </c>
      <c r="D4450">
        <v>4661.1000000000004</v>
      </c>
    </row>
    <row r="4451" spans="1:4" hidden="1">
      <c r="A4451">
        <v>2013</v>
      </c>
      <c r="B4451">
        <v>2</v>
      </c>
      <c r="C4451">
        <v>10</v>
      </c>
      <c r="D4451">
        <v>4661.17</v>
      </c>
    </row>
    <row r="4452" spans="1:4" hidden="1">
      <c r="A4452">
        <v>2013</v>
      </c>
      <c r="B4452">
        <v>2</v>
      </c>
      <c r="C4452">
        <v>11</v>
      </c>
      <c r="D4452">
        <v>4661.3500000000004</v>
      </c>
    </row>
    <row r="4453" spans="1:4" hidden="1">
      <c r="A4453">
        <v>2013</v>
      </c>
      <c r="B4453">
        <v>2</v>
      </c>
      <c r="C4453">
        <v>12</v>
      </c>
      <c r="D4453">
        <v>4661.16</v>
      </c>
    </row>
    <row r="4454" spans="1:4" hidden="1">
      <c r="A4454">
        <v>2013</v>
      </c>
      <c r="B4454">
        <v>2</v>
      </c>
      <c r="C4454">
        <v>13</v>
      </c>
      <c r="D4454">
        <v>4661.09</v>
      </c>
    </row>
    <row r="4455" spans="1:4" hidden="1">
      <c r="A4455">
        <v>2013</v>
      </c>
      <c r="B4455">
        <v>2</v>
      </c>
      <c r="C4455">
        <v>14</v>
      </c>
      <c r="D4455">
        <v>4661.1099999999997</v>
      </c>
    </row>
    <row r="4456" spans="1:4" hidden="1">
      <c r="A4456">
        <v>2013</v>
      </c>
      <c r="B4456">
        <v>2</v>
      </c>
      <c r="C4456">
        <v>15</v>
      </c>
      <c r="D4456">
        <v>4661.0600000000004</v>
      </c>
    </row>
    <row r="4457" spans="1:4" hidden="1">
      <c r="A4457">
        <v>2013</v>
      </c>
      <c r="B4457">
        <v>2</v>
      </c>
      <c r="C4457">
        <v>16</v>
      </c>
      <c r="D4457">
        <v>4661.18</v>
      </c>
    </row>
    <row r="4458" spans="1:4" hidden="1">
      <c r="A4458">
        <v>2013</v>
      </c>
      <c r="B4458">
        <v>2</v>
      </c>
      <c r="C4458">
        <v>17</v>
      </c>
      <c r="D4458">
        <v>4661.13</v>
      </c>
    </row>
    <row r="4459" spans="1:4" hidden="1">
      <c r="A4459">
        <v>2013</v>
      </c>
      <c r="B4459">
        <v>2</v>
      </c>
      <c r="C4459">
        <v>18</v>
      </c>
      <c r="D4459">
        <v>4661.24</v>
      </c>
    </row>
    <row r="4460" spans="1:4" hidden="1">
      <c r="A4460">
        <v>2013</v>
      </c>
      <c r="B4460">
        <v>2</v>
      </c>
      <c r="C4460">
        <v>19</v>
      </c>
      <c r="D4460">
        <v>4661.21</v>
      </c>
    </row>
    <row r="4461" spans="1:4" hidden="1">
      <c r="A4461">
        <v>2013</v>
      </c>
      <c r="B4461">
        <v>2</v>
      </c>
      <c r="C4461">
        <v>20</v>
      </c>
      <c r="D4461">
        <v>4661.1099999999997</v>
      </c>
    </row>
    <row r="4462" spans="1:4" hidden="1">
      <c r="A4462">
        <v>2013</v>
      </c>
      <c r="B4462">
        <v>2</v>
      </c>
      <c r="C4462">
        <v>21</v>
      </c>
      <c r="D4462">
        <v>4661.1400000000003</v>
      </c>
    </row>
    <row r="4463" spans="1:4" hidden="1">
      <c r="A4463">
        <v>2013</v>
      </c>
      <c r="B4463">
        <v>2</v>
      </c>
      <c r="C4463">
        <v>22</v>
      </c>
      <c r="D4463">
        <v>4661.07</v>
      </c>
    </row>
    <row r="4464" spans="1:4" hidden="1">
      <c r="A4464">
        <v>2013</v>
      </c>
      <c r="B4464">
        <v>2</v>
      </c>
      <c r="C4464">
        <v>23</v>
      </c>
      <c r="D4464">
        <v>4661.17</v>
      </c>
    </row>
    <row r="4465" spans="1:4" hidden="1">
      <c r="A4465">
        <v>2013</v>
      </c>
      <c r="B4465">
        <v>2</v>
      </c>
      <c r="C4465">
        <v>24</v>
      </c>
      <c r="D4465">
        <v>4661.25</v>
      </c>
    </row>
    <row r="4466" spans="1:4" hidden="1">
      <c r="A4466">
        <v>2013</v>
      </c>
      <c r="B4466">
        <v>2</v>
      </c>
      <c r="C4466">
        <v>25</v>
      </c>
      <c r="D4466">
        <v>4661.2299999999996</v>
      </c>
    </row>
    <row r="4467" spans="1:4" hidden="1">
      <c r="A4467">
        <v>2013</v>
      </c>
      <c r="B4467">
        <v>2</v>
      </c>
      <c r="C4467">
        <v>26</v>
      </c>
      <c r="D4467">
        <v>4661.24</v>
      </c>
    </row>
    <row r="4468" spans="1:4" hidden="1">
      <c r="A4468">
        <v>2013</v>
      </c>
      <c r="B4468">
        <v>2</v>
      </c>
      <c r="C4468">
        <v>27</v>
      </c>
      <c r="D4468">
        <v>4661.3500000000004</v>
      </c>
    </row>
    <row r="4469" spans="1:4" hidden="1">
      <c r="A4469">
        <v>2013</v>
      </c>
      <c r="B4469">
        <v>2</v>
      </c>
      <c r="C4469">
        <v>28</v>
      </c>
      <c r="D4469">
        <v>4661.18</v>
      </c>
    </row>
    <row r="4470" spans="1:4" hidden="1">
      <c r="A4470">
        <v>2013</v>
      </c>
      <c r="B4470">
        <v>3</v>
      </c>
      <c r="C4470">
        <v>1</v>
      </c>
      <c r="D4470">
        <v>4661.0600000000004</v>
      </c>
    </row>
    <row r="4471" spans="1:4" hidden="1">
      <c r="A4471">
        <v>2013</v>
      </c>
      <c r="B4471">
        <v>3</v>
      </c>
      <c r="C4471">
        <v>2</v>
      </c>
      <c r="D4471">
        <v>4661.05</v>
      </c>
    </row>
    <row r="4472" spans="1:4" hidden="1">
      <c r="A4472">
        <v>2013</v>
      </c>
      <c r="B4472">
        <v>3</v>
      </c>
      <c r="C4472">
        <v>3</v>
      </c>
      <c r="D4472">
        <v>4661.0200000000004</v>
      </c>
    </row>
    <row r="4473" spans="1:4" hidden="1">
      <c r="A4473">
        <v>2013</v>
      </c>
      <c r="B4473">
        <v>3</v>
      </c>
      <c r="C4473">
        <v>4</v>
      </c>
      <c r="D4473">
        <v>4661.2</v>
      </c>
    </row>
    <row r="4474" spans="1:4" hidden="1">
      <c r="A4474">
        <v>2013</v>
      </c>
      <c r="B4474">
        <v>3</v>
      </c>
      <c r="C4474">
        <v>5</v>
      </c>
      <c r="D4474">
        <v>4661.25</v>
      </c>
    </row>
    <row r="4475" spans="1:4" hidden="1">
      <c r="A4475">
        <v>2013</v>
      </c>
      <c r="B4475">
        <v>3</v>
      </c>
      <c r="C4475">
        <v>6</v>
      </c>
      <c r="D4475">
        <v>4661.16</v>
      </c>
    </row>
    <row r="4476" spans="1:4" hidden="1">
      <c r="A4476">
        <v>2013</v>
      </c>
      <c r="B4476">
        <v>3</v>
      </c>
      <c r="C4476">
        <v>7</v>
      </c>
      <c r="D4476">
        <v>4661.2</v>
      </c>
    </row>
    <row r="4477" spans="1:4" hidden="1">
      <c r="A4477">
        <v>2013</v>
      </c>
      <c r="B4477">
        <v>3</v>
      </c>
      <c r="C4477">
        <v>8</v>
      </c>
      <c r="D4477">
        <v>4661.22</v>
      </c>
    </row>
    <row r="4478" spans="1:4" hidden="1">
      <c r="A4478">
        <v>2013</v>
      </c>
      <c r="B4478">
        <v>3</v>
      </c>
      <c r="C4478">
        <v>9</v>
      </c>
      <c r="D4478">
        <v>4661.3</v>
      </c>
    </row>
    <row r="4479" spans="1:4" hidden="1">
      <c r="A4479">
        <v>2013</v>
      </c>
      <c r="B4479">
        <v>3</v>
      </c>
      <c r="C4479">
        <v>10</v>
      </c>
      <c r="D4479">
        <v>4661.3100000000004</v>
      </c>
    </row>
    <row r="4480" spans="1:4" hidden="1">
      <c r="A4480">
        <v>2013</v>
      </c>
      <c r="B4480">
        <v>3</v>
      </c>
      <c r="C4480">
        <v>11</v>
      </c>
      <c r="D4480">
        <v>4661.3500000000004</v>
      </c>
    </row>
    <row r="4481" spans="1:4" hidden="1">
      <c r="A4481">
        <v>2013</v>
      </c>
      <c r="B4481">
        <v>3</v>
      </c>
      <c r="C4481">
        <v>12</v>
      </c>
      <c r="D4481">
        <v>4661.71</v>
      </c>
    </row>
    <row r="4482" spans="1:4" hidden="1">
      <c r="A4482">
        <v>2013</v>
      </c>
      <c r="B4482">
        <v>3</v>
      </c>
      <c r="C4482">
        <v>13</v>
      </c>
      <c r="D4482">
        <v>4662.26</v>
      </c>
    </row>
    <row r="4483" spans="1:4" hidden="1">
      <c r="A4483">
        <v>2013</v>
      </c>
      <c r="B4483">
        <v>3</v>
      </c>
      <c r="C4483">
        <v>14</v>
      </c>
      <c r="D4483">
        <v>4663.04</v>
      </c>
    </row>
    <row r="4484" spans="1:4" hidden="1">
      <c r="A4484">
        <v>2013</v>
      </c>
      <c r="B4484">
        <v>3</v>
      </c>
      <c r="C4484">
        <v>15</v>
      </c>
      <c r="D4484">
        <v>4663.8900000000003</v>
      </c>
    </row>
    <row r="4485" spans="1:4" hidden="1">
      <c r="A4485">
        <v>2013</v>
      </c>
      <c r="B4485">
        <v>3</v>
      </c>
      <c r="C4485">
        <v>16</v>
      </c>
      <c r="D4485">
        <v>4664.55</v>
      </c>
    </row>
    <row r="4486" spans="1:4" hidden="1">
      <c r="A4486">
        <v>2013</v>
      </c>
      <c r="B4486">
        <v>3</v>
      </c>
      <c r="C4486">
        <v>17</v>
      </c>
      <c r="D4486">
        <v>4665.25</v>
      </c>
    </row>
    <row r="4487" spans="1:4" hidden="1">
      <c r="A4487">
        <v>2013</v>
      </c>
      <c r="B4487">
        <v>3</v>
      </c>
      <c r="C4487">
        <v>18</v>
      </c>
      <c r="D4487">
        <v>4665.58</v>
      </c>
    </row>
    <row r="4488" spans="1:4" hidden="1">
      <c r="A4488">
        <v>2013</v>
      </c>
      <c r="B4488">
        <v>3</v>
      </c>
      <c r="C4488">
        <v>19</v>
      </c>
      <c r="D4488">
        <v>4665.92</v>
      </c>
    </row>
    <row r="4489" spans="1:4" hidden="1">
      <c r="A4489">
        <v>2013</v>
      </c>
      <c r="B4489">
        <v>3</v>
      </c>
      <c r="C4489">
        <v>20</v>
      </c>
      <c r="D4489">
        <v>4666.2299999999996</v>
      </c>
    </row>
    <row r="4490" spans="1:4" hidden="1">
      <c r="A4490">
        <v>2013</v>
      </c>
      <c r="B4490">
        <v>3</v>
      </c>
      <c r="C4490">
        <v>21</v>
      </c>
      <c r="D4490">
        <v>4666.92</v>
      </c>
    </row>
    <row r="4491" spans="1:4" hidden="1">
      <c r="A4491">
        <v>2013</v>
      </c>
      <c r="B4491">
        <v>3</v>
      </c>
      <c r="C4491">
        <v>22</v>
      </c>
      <c r="D4491">
        <v>4667.0600000000004</v>
      </c>
    </row>
    <row r="4492" spans="1:4" hidden="1">
      <c r="A4492">
        <v>2013</v>
      </c>
      <c r="B4492">
        <v>3</v>
      </c>
      <c r="C4492">
        <v>23</v>
      </c>
      <c r="D4492">
        <v>4667.1899999999996</v>
      </c>
    </row>
    <row r="4493" spans="1:4" hidden="1">
      <c r="A4493">
        <v>2013</v>
      </c>
      <c r="B4493">
        <v>3</v>
      </c>
      <c r="C4493">
        <v>24</v>
      </c>
      <c r="D4493">
        <v>4667.33</v>
      </c>
    </row>
    <row r="4494" spans="1:4" hidden="1">
      <c r="A4494">
        <v>2013</v>
      </c>
      <c r="B4494">
        <v>3</v>
      </c>
      <c r="C4494">
        <v>25</v>
      </c>
      <c r="D4494">
        <v>4667.47</v>
      </c>
    </row>
    <row r="4495" spans="1:4" hidden="1">
      <c r="A4495">
        <v>2013</v>
      </c>
      <c r="B4495">
        <v>3</v>
      </c>
      <c r="C4495">
        <v>26</v>
      </c>
      <c r="D4495">
        <v>4667.6099999999997</v>
      </c>
    </row>
    <row r="4496" spans="1:4" hidden="1">
      <c r="A4496">
        <v>2013</v>
      </c>
      <c r="B4496">
        <v>3</v>
      </c>
      <c r="C4496">
        <v>27</v>
      </c>
      <c r="D4496">
        <v>4667.74</v>
      </c>
    </row>
    <row r="4497" spans="1:4" hidden="1">
      <c r="A4497">
        <v>2013</v>
      </c>
      <c r="B4497">
        <v>3</v>
      </c>
      <c r="C4497">
        <v>28</v>
      </c>
      <c r="D4497">
        <v>4667.88</v>
      </c>
    </row>
    <row r="4498" spans="1:4" hidden="1">
      <c r="A4498">
        <v>2013</v>
      </c>
      <c r="B4498">
        <v>3</v>
      </c>
      <c r="C4498">
        <v>29</v>
      </c>
      <c r="D4498">
        <v>4668.1499999999996</v>
      </c>
    </row>
    <row r="4499" spans="1:4" hidden="1">
      <c r="A4499">
        <v>2013</v>
      </c>
      <c r="B4499">
        <v>3</v>
      </c>
      <c r="C4499">
        <v>30</v>
      </c>
      <c r="D4499">
        <v>4668.6000000000004</v>
      </c>
    </row>
    <row r="4500" spans="1:4" hidden="1">
      <c r="A4500">
        <v>2013</v>
      </c>
      <c r="B4500">
        <v>3</v>
      </c>
      <c r="C4500">
        <v>31</v>
      </c>
      <c r="D4500">
        <v>4669.05</v>
      </c>
    </row>
    <row r="4501" spans="1:4" hidden="1">
      <c r="A4501">
        <v>2013</v>
      </c>
      <c r="B4501">
        <v>4</v>
      </c>
      <c r="C4501">
        <v>1</v>
      </c>
      <c r="D4501">
        <v>4669.46</v>
      </c>
    </row>
    <row r="4502" spans="1:4" hidden="1">
      <c r="A4502">
        <v>2013</v>
      </c>
      <c r="B4502">
        <v>4</v>
      </c>
      <c r="C4502">
        <v>2</v>
      </c>
      <c r="D4502">
        <v>4669.88</v>
      </c>
    </row>
    <row r="4503" spans="1:4" hidden="1">
      <c r="A4503">
        <v>2013</v>
      </c>
      <c r="B4503">
        <v>4</v>
      </c>
      <c r="C4503">
        <v>3</v>
      </c>
      <c r="D4503">
        <v>4670.28</v>
      </c>
    </row>
    <row r="4504" spans="1:4" hidden="1">
      <c r="A4504">
        <v>2013</v>
      </c>
      <c r="B4504">
        <v>4</v>
      </c>
      <c r="C4504">
        <v>4</v>
      </c>
      <c r="D4504">
        <v>4670.62</v>
      </c>
    </row>
    <row r="4505" spans="1:4" hidden="1">
      <c r="A4505">
        <v>2013</v>
      </c>
      <c r="B4505">
        <v>4</v>
      </c>
      <c r="C4505">
        <v>5</v>
      </c>
      <c r="D4505">
        <v>4670.8999999999996</v>
      </c>
    </row>
    <row r="4506" spans="1:4" hidden="1">
      <c r="A4506">
        <v>2013</v>
      </c>
      <c r="B4506">
        <v>4</v>
      </c>
      <c r="C4506">
        <v>6</v>
      </c>
      <c r="D4506">
        <v>4671.13</v>
      </c>
    </row>
    <row r="4507" spans="1:4" hidden="1">
      <c r="A4507">
        <v>2013</v>
      </c>
      <c r="B4507">
        <v>4</v>
      </c>
      <c r="C4507">
        <v>7</v>
      </c>
      <c r="D4507">
        <v>4671.33</v>
      </c>
    </row>
    <row r="4508" spans="1:4" hidden="1">
      <c r="A4508">
        <v>2013</v>
      </c>
      <c r="B4508">
        <v>4</v>
      </c>
      <c r="C4508">
        <v>8</v>
      </c>
      <c r="D4508">
        <v>4671.3999999999996</v>
      </c>
    </row>
    <row r="4509" spans="1:4" hidden="1">
      <c r="A4509">
        <v>2013</v>
      </c>
      <c r="B4509">
        <v>4</v>
      </c>
      <c r="C4509">
        <v>9</v>
      </c>
      <c r="D4509">
        <v>4671.3999999999996</v>
      </c>
    </row>
    <row r="4510" spans="1:4" hidden="1">
      <c r="A4510">
        <v>2013</v>
      </c>
      <c r="B4510">
        <v>4</v>
      </c>
      <c r="C4510">
        <v>10</v>
      </c>
      <c r="D4510">
        <v>4671.32</v>
      </c>
    </row>
    <row r="4511" spans="1:4" hidden="1">
      <c r="A4511">
        <v>2013</v>
      </c>
      <c r="B4511">
        <v>4</v>
      </c>
      <c r="C4511">
        <v>11</v>
      </c>
      <c r="D4511">
        <v>4671.25</v>
      </c>
    </row>
    <row r="4512" spans="1:4" hidden="1">
      <c r="A4512">
        <v>2013</v>
      </c>
      <c r="B4512">
        <v>4</v>
      </c>
      <c r="C4512">
        <v>12</v>
      </c>
      <c r="D4512">
        <v>4671.21</v>
      </c>
    </row>
    <row r="4513" spans="1:4" hidden="1">
      <c r="A4513">
        <v>2013</v>
      </c>
      <c r="B4513">
        <v>4</v>
      </c>
      <c r="C4513">
        <v>13</v>
      </c>
      <c r="D4513">
        <v>4671.1000000000004</v>
      </c>
    </row>
    <row r="4514" spans="1:4" hidden="1">
      <c r="A4514">
        <v>2013</v>
      </c>
      <c r="B4514">
        <v>4</v>
      </c>
      <c r="C4514">
        <v>14</v>
      </c>
      <c r="D4514">
        <v>4671.01</v>
      </c>
    </row>
    <row r="4515" spans="1:4" hidden="1">
      <c r="A4515">
        <v>2013</v>
      </c>
      <c r="B4515">
        <v>4</v>
      </c>
      <c r="C4515">
        <v>15</v>
      </c>
      <c r="D4515">
        <v>4670.8999999999996</v>
      </c>
    </row>
    <row r="4516" spans="1:4" hidden="1">
      <c r="A4516">
        <v>2013</v>
      </c>
      <c r="B4516">
        <v>4</v>
      </c>
      <c r="C4516">
        <v>16</v>
      </c>
      <c r="D4516">
        <v>4670.78</v>
      </c>
    </row>
    <row r="4517" spans="1:4" hidden="1">
      <c r="A4517">
        <v>2013</v>
      </c>
      <c r="B4517">
        <v>4</v>
      </c>
      <c r="C4517">
        <v>17</v>
      </c>
      <c r="D4517">
        <v>4670.59</v>
      </c>
    </row>
    <row r="4518" spans="1:4" hidden="1">
      <c r="A4518">
        <v>2013</v>
      </c>
      <c r="B4518">
        <v>4</v>
      </c>
      <c r="C4518">
        <v>18</v>
      </c>
      <c r="D4518">
        <v>4670.6000000000004</v>
      </c>
    </row>
    <row r="4519" spans="1:4" hidden="1">
      <c r="A4519">
        <v>2013</v>
      </c>
      <c r="B4519">
        <v>4</v>
      </c>
      <c r="C4519">
        <v>19</v>
      </c>
      <c r="D4519">
        <v>4670.87</v>
      </c>
    </row>
    <row r="4520" spans="1:4" hidden="1">
      <c r="A4520">
        <v>2013</v>
      </c>
      <c r="B4520">
        <v>4</v>
      </c>
      <c r="C4520">
        <v>20</v>
      </c>
      <c r="D4520">
        <v>4671.24</v>
      </c>
    </row>
    <row r="4521" spans="1:4" hidden="1">
      <c r="A4521">
        <v>2013</v>
      </c>
      <c r="B4521">
        <v>4</v>
      </c>
      <c r="C4521">
        <v>21</v>
      </c>
      <c r="D4521">
        <v>4671.55</v>
      </c>
    </row>
    <row r="4522" spans="1:4" hidden="1">
      <c r="A4522">
        <v>2013</v>
      </c>
      <c r="B4522">
        <v>4</v>
      </c>
      <c r="C4522">
        <v>22</v>
      </c>
      <c r="D4522">
        <v>4671.82</v>
      </c>
    </row>
    <row r="4523" spans="1:4" hidden="1">
      <c r="A4523">
        <v>2013</v>
      </c>
      <c r="B4523">
        <v>4</v>
      </c>
      <c r="C4523">
        <v>23</v>
      </c>
      <c r="D4523">
        <v>4672.08</v>
      </c>
    </row>
    <row r="4524" spans="1:4" hidden="1">
      <c r="A4524">
        <v>2013</v>
      </c>
      <c r="B4524">
        <v>4</v>
      </c>
      <c r="C4524">
        <v>24</v>
      </c>
      <c r="D4524">
        <v>4672.29</v>
      </c>
    </row>
    <row r="4525" spans="1:4" hidden="1">
      <c r="A4525">
        <v>2013</v>
      </c>
      <c r="B4525">
        <v>4</v>
      </c>
      <c r="C4525">
        <v>25</v>
      </c>
      <c r="D4525">
        <v>4672.5200000000004</v>
      </c>
    </row>
    <row r="4526" spans="1:4" hidden="1">
      <c r="A4526">
        <v>2013</v>
      </c>
      <c r="B4526">
        <v>4</v>
      </c>
      <c r="C4526">
        <v>26</v>
      </c>
      <c r="D4526">
        <v>4672.5200000000004</v>
      </c>
    </row>
    <row r="4527" spans="1:4" hidden="1">
      <c r="A4527">
        <v>2013</v>
      </c>
      <c r="B4527">
        <v>4</v>
      </c>
      <c r="C4527">
        <v>27</v>
      </c>
      <c r="D4527">
        <v>4672.53</v>
      </c>
    </row>
    <row r="4528" spans="1:4" hidden="1">
      <c r="A4528">
        <v>2013</v>
      </c>
      <c r="B4528">
        <v>4</v>
      </c>
      <c r="C4528">
        <v>28</v>
      </c>
      <c r="D4528">
        <v>4672.5600000000004</v>
      </c>
    </row>
    <row r="4529" spans="1:4" hidden="1">
      <c r="A4529">
        <v>2013</v>
      </c>
      <c r="B4529">
        <v>4</v>
      </c>
      <c r="C4529">
        <v>29</v>
      </c>
      <c r="D4529">
        <v>4672.6099999999997</v>
      </c>
    </row>
    <row r="4530" spans="1:4" hidden="1">
      <c r="A4530">
        <v>2013</v>
      </c>
      <c r="B4530">
        <v>4</v>
      </c>
      <c r="C4530">
        <v>30</v>
      </c>
      <c r="D4530">
        <v>4672.67</v>
      </c>
    </row>
    <row r="4531" spans="1:4" hidden="1">
      <c r="A4531">
        <v>2013</v>
      </c>
      <c r="B4531">
        <v>5</v>
      </c>
      <c r="C4531">
        <v>1</v>
      </c>
      <c r="D4531">
        <v>4672.72</v>
      </c>
    </row>
    <row r="4532" spans="1:4" hidden="1">
      <c r="A4532">
        <v>2013</v>
      </c>
      <c r="B4532">
        <v>5</v>
      </c>
      <c r="C4532">
        <v>2</v>
      </c>
      <c r="D4532">
        <v>4672.7</v>
      </c>
    </row>
    <row r="4533" spans="1:4" hidden="1">
      <c r="A4533">
        <v>2013</v>
      </c>
      <c r="B4533">
        <v>5</v>
      </c>
      <c r="C4533">
        <v>3</v>
      </c>
      <c r="D4533">
        <v>4672.63</v>
      </c>
    </row>
    <row r="4534" spans="1:4" hidden="1">
      <c r="A4534">
        <v>2013</v>
      </c>
      <c r="B4534">
        <v>5</v>
      </c>
      <c r="C4534">
        <v>4</v>
      </c>
      <c r="D4534">
        <v>4672.6000000000004</v>
      </c>
    </row>
    <row r="4535" spans="1:4" hidden="1">
      <c r="A4535">
        <v>2013</v>
      </c>
      <c r="B4535">
        <v>5</v>
      </c>
      <c r="C4535">
        <v>5</v>
      </c>
      <c r="D4535">
        <v>4672.6000000000004</v>
      </c>
    </row>
    <row r="4536" spans="1:4" hidden="1">
      <c r="A4536">
        <v>2013</v>
      </c>
      <c r="B4536">
        <v>5</v>
      </c>
      <c r="C4536">
        <v>6</v>
      </c>
      <c r="D4536">
        <v>4672.63</v>
      </c>
    </row>
    <row r="4537" spans="1:4" hidden="1">
      <c r="A4537">
        <v>2013</v>
      </c>
      <c r="B4537">
        <v>5</v>
      </c>
      <c r="C4537">
        <v>7</v>
      </c>
      <c r="D4537">
        <v>4672.67</v>
      </c>
    </row>
    <row r="4538" spans="1:4" hidden="1">
      <c r="A4538">
        <v>2013</v>
      </c>
      <c r="B4538">
        <v>5</v>
      </c>
      <c r="C4538">
        <v>8</v>
      </c>
      <c r="D4538">
        <v>4672.66</v>
      </c>
    </row>
    <row r="4539" spans="1:4" hidden="1">
      <c r="A4539">
        <v>2013</v>
      </c>
      <c r="B4539">
        <v>5</v>
      </c>
      <c r="C4539">
        <v>9</v>
      </c>
      <c r="D4539">
        <v>4672.6400000000003</v>
      </c>
    </row>
    <row r="4540" spans="1:4" hidden="1">
      <c r="A4540">
        <v>2013</v>
      </c>
      <c r="B4540">
        <v>5</v>
      </c>
      <c r="C4540">
        <v>10</v>
      </c>
      <c r="D4540">
        <v>4672.6000000000004</v>
      </c>
    </row>
    <row r="4541" spans="1:4" hidden="1">
      <c r="A4541">
        <v>2013</v>
      </c>
      <c r="B4541">
        <v>5</v>
      </c>
      <c r="C4541">
        <v>11</v>
      </c>
      <c r="D4541">
        <v>4672.7</v>
      </c>
    </row>
    <row r="4542" spans="1:4" hidden="1">
      <c r="A4542">
        <v>2013</v>
      </c>
      <c r="B4542">
        <v>5</v>
      </c>
      <c r="C4542">
        <v>12</v>
      </c>
      <c r="D4542">
        <v>4672.68</v>
      </c>
    </row>
    <row r="4543" spans="1:4" hidden="1">
      <c r="A4543">
        <v>2013</v>
      </c>
      <c r="B4543">
        <v>5</v>
      </c>
      <c r="C4543">
        <v>13</v>
      </c>
      <c r="D4543">
        <v>4672.67</v>
      </c>
    </row>
    <row r="4544" spans="1:4" hidden="1">
      <c r="A4544">
        <v>2013</v>
      </c>
      <c r="B4544">
        <v>5</v>
      </c>
      <c r="C4544">
        <v>14</v>
      </c>
      <c r="D4544">
        <v>4672.66</v>
      </c>
    </row>
    <row r="4545" spans="1:4" hidden="1">
      <c r="A4545">
        <v>2013</v>
      </c>
      <c r="B4545">
        <v>5</v>
      </c>
      <c r="C4545">
        <v>15</v>
      </c>
      <c r="D4545">
        <v>4672.68</v>
      </c>
    </row>
    <row r="4546" spans="1:4" hidden="1">
      <c r="A4546">
        <v>2013</v>
      </c>
      <c r="B4546">
        <v>5</v>
      </c>
      <c r="C4546">
        <v>16</v>
      </c>
      <c r="D4546">
        <v>4672.7</v>
      </c>
    </row>
    <row r="4547" spans="1:4" hidden="1">
      <c r="A4547">
        <v>2013</v>
      </c>
      <c r="B4547">
        <v>5</v>
      </c>
      <c r="C4547">
        <v>17</v>
      </c>
      <c r="D4547">
        <v>4672.62</v>
      </c>
    </row>
    <row r="4548" spans="1:4" hidden="1">
      <c r="A4548">
        <v>2013</v>
      </c>
      <c r="B4548">
        <v>5</v>
      </c>
      <c r="C4548">
        <v>18</v>
      </c>
      <c r="D4548">
        <v>4672.63</v>
      </c>
    </row>
    <row r="4549" spans="1:4" hidden="1">
      <c r="A4549">
        <v>2013</v>
      </c>
      <c r="B4549">
        <v>5</v>
      </c>
      <c r="C4549">
        <v>19</v>
      </c>
      <c r="D4549">
        <v>4672.55</v>
      </c>
    </row>
    <row r="4550" spans="1:4" hidden="1">
      <c r="A4550">
        <v>2013</v>
      </c>
      <c r="B4550">
        <v>5</v>
      </c>
      <c r="C4550">
        <v>20</v>
      </c>
      <c r="D4550">
        <v>4672.51</v>
      </c>
    </row>
    <row r="4551" spans="1:4" hidden="1">
      <c r="A4551">
        <v>2013</v>
      </c>
      <c r="B4551">
        <v>5</v>
      </c>
      <c r="C4551">
        <v>21</v>
      </c>
      <c r="D4551">
        <v>4672.4799999999996</v>
      </c>
    </row>
    <row r="4552" spans="1:4" hidden="1">
      <c r="A4552">
        <v>2013</v>
      </c>
      <c r="B4552">
        <v>5</v>
      </c>
      <c r="C4552">
        <v>22</v>
      </c>
      <c r="D4552">
        <v>4672.47</v>
      </c>
    </row>
    <row r="4553" spans="1:4" hidden="1">
      <c r="A4553">
        <v>2013</v>
      </c>
      <c r="B4553">
        <v>5</v>
      </c>
      <c r="C4553">
        <v>23</v>
      </c>
      <c r="D4553">
        <v>4672.51</v>
      </c>
    </row>
    <row r="4554" spans="1:4" hidden="1">
      <c r="A4554">
        <v>2013</v>
      </c>
      <c r="B4554">
        <v>5</v>
      </c>
      <c r="C4554">
        <v>24</v>
      </c>
      <c r="D4554">
        <v>4672.58</v>
      </c>
    </row>
    <row r="4555" spans="1:4" hidden="1">
      <c r="A4555">
        <v>2013</v>
      </c>
      <c r="B4555">
        <v>5</v>
      </c>
      <c r="C4555">
        <v>25</v>
      </c>
      <c r="D4555">
        <v>4672.5600000000004</v>
      </c>
    </row>
    <row r="4556" spans="1:4" hidden="1">
      <c r="A4556">
        <v>2013</v>
      </c>
      <c r="B4556">
        <v>5</v>
      </c>
      <c r="C4556">
        <v>26</v>
      </c>
      <c r="D4556">
        <v>4672.4799999999996</v>
      </c>
    </row>
    <row r="4557" spans="1:4" hidden="1">
      <c r="A4557">
        <v>2013</v>
      </c>
      <c r="B4557">
        <v>5</v>
      </c>
      <c r="C4557">
        <v>27</v>
      </c>
      <c r="D4557">
        <v>4672.37</v>
      </c>
    </row>
    <row r="4558" spans="1:4" hidden="1">
      <c r="A4558">
        <v>2013</v>
      </c>
      <c r="B4558">
        <v>5</v>
      </c>
      <c r="C4558">
        <v>28</v>
      </c>
      <c r="D4558">
        <v>4672.2299999999996</v>
      </c>
    </row>
    <row r="4559" spans="1:4" hidden="1">
      <c r="A4559">
        <v>2013</v>
      </c>
      <c r="B4559">
        <v>5</v>
      </c>
      <c r="C4559">
        <v>29</v>
      </c>
      <c r="D4559">
        <v>4672.1000000000004</v>
      </c>
    </row>
    <row r="4560" spans="1:4" hidden="1">
      <c r="A4560">
        <v>2013</v>
      </c>
      <c r="B4560">
        <v>5</v>
      </c>
      <c r="C4560">
        <v>30</v>
      </c>
      <c r="D4560">
        <v>4671.9799999999996</v>
      </c>
    </row>
    <row r="4561" spans="1:4" hidden="1">
      <c r="A4561">
        <v>2013</v>
      </c>
      <c r="B4561">
        <v>5</v>
      </c>
      <c r="C4561">
        <v>31</v>
      </c>
      <c r="D4561">
        <v>4671.8599999999997</v>
      </c>
    </row>
    <row r="4562" spans="1:4" hidden="1">
      <c r="A4562">
        <v>2013</v>
      </c>
      <c r="B4562">
        <v>6</v>
      </c>
      <c r="C4562">
        <v>1</v>
      </c>
      <c r="D4562">
        <v>4671.71</v>
      </c>
    </row>
    <row r="4563" spans="1:4" hidden="1">
      <c r="A4563">
        <v>2013</v>
      </c>
      <c r="B4563">
        <v>6</v>
      </c>
      <c r="C4563">
        <v>2</v>
      </c>
      <c r="D4563">
        <v>4671.49</v>
      </c>
    </row>
    <row r="4564" spans="1:4" hidden="1">
      <c r="A4564">
        <v>2013</v>
      </c>
      <c r="B4564">
        <v>6</v>
      </c>
      <c r="C4564">
        <v>3</v>
      </c>
      <c r="D4564">
        <v>4671.26</v>
      </c>
    </row>
    <row r="4565" spans="1:4" hidden="1">
      <c r="A4565">
        <v>2013</v>
      </c>
      <c r="B4565">
        <v>6</v>
      </c>
      <c r="C4565">
        <v>4</v>
      </c>
      <c r="D4565">
        <v>4671.01</v>
      </c>
    </row>
    <row r="4566" spans="1:4" hidden="1">
      <c r="A4566">
        <v>2013</v>
      </c>
      <c r="B4566">
        <v>6</v>
      </c>
      <c r="C4566">
        <v>5</v>
      </c>
      <c r="D4566">
        <v>4670.82</v>
      </c>
    </row>
    <row r="4567" spans="1:4" hidden="1">
      <c r="A4567">
        <v>2013</v>
      </c>
      <c r="B4567">
        <v>6</v>
      </c>
      <c r="C4567">
        <v>6</v>
      </c>
      <c r="D4567">
        <v>4670.6400000000003</v>
      </c>
    </row>
    <row r="4568" spans="1:4" hidden="1">
      <c r="A4568">
        <v>2013</v>
      </c>
      <c r="B4568">
        <v>6</v>
      </c>
      <c r="C4568">
        <v>7</v>
      </c>
      <c r="D4568">
        <v>4670.47</v>
      </c>
    </row>
    <row r="4569" spans="1:4" hidden="1">
      <c r="A4569">
        <v>2013</v>
      </c>
      <c r="B4569">
        <v>6</v>
      </c>
      <c r="C4569">
        <v>8</v>
      </c>
      <c r="D4569">
        <v>4670.26</v>
      </c>
    </row>
    <row r="4570" spans="1:4" hidden="1">
      <c r="A4570">
        <v>2013</v>
      </c>
      <c r="B4570">
        <v>6</v>
      </c>
      <c r="C4570">
        <v>9</v>
      </c>
      <c r="D4570">
        <v>4669.96</v>
      </c>
    </row>
    <row r="4571" spans="1:4" hidden="1">
      <c r="A4571">
        <v>2013</v>
      </c>
      <c r="B4571">
        <v>6</v>
      </c>
      <c r="C4571">
        <v>10</v>
      </c>
      <c r="D4571">
        <v>4669.67</v>
      </c>
    </row>
    <row r="4572" spans="1:4" hidden="1">
      <c r="A4572">
        <v>2013</v>
      </c>
      <c r="B4572">
        <v>6</v>
      </c>
      <c r="C4572">
        <v>11</v>
      </c>
      <c r="D4572">
        <v>4669.3</v>
      </c>
    </row>
    <row r="4573" spans="1:4" hidden="1">
      <c r="A4573">
        <v>2013</v>
      </c>
      <c r="B4573">
        <v>6</v>
      </c>
      <c r="C4573">
        <v>12</v>
      </c>
      <c r="D4573">
        <v>4668.92</v>
      </c>
    </row>
    <row r="4574" spans="1:4" hidden="1">
      <c r="A4574">
        <v>2013</v>
      </c>
      <c r="B4574">
        <v>6</v>
      </c>
      <c r="C4574">
        <v>13</v>
      </c>
      <c r="D4574">
        <v>4668.54</v>
      </c>
    </row>
    <row r="4575" spans="1:4" hidden="1">
      <c r="A4575">
        <v>2013</v>
      </c>
      <c r="B4575">
        <v>6</v>
      </c>
      <c r="C4575">
        <v>14</v>
      </c>
      <c r="D4575">
        <v>4668.1400000000003</v>
      </c>
    </row>
    <row r="4576" spans="1:4" hidden="1">
      <c r="A4576">
        <v>2013</v>
      </c>
      <c r="B4576">
        <v>6</v>
      </c>
      <c r="C4576">
        <v>15</v>
      </c>
      <c r="D4576">
        <v>4667.78</v>
      </c>
    </row>
    <row r="4577" spans="1:4" hidden="1">
      <c r="A4577">
        <v>2013</v>
      </c>
      <c r="B4577">
        <v>6</v>
      </c>
      <c r="C4577">
        <v>16</v>
      </c>
      <c r="D4577">
        <v>4667.38</v>
      </c>
    </row>
    <row r="4578" spans="1:4" hidden="1">
      <c r="A4578">
        <v>2013</v>
      </c>
      <c r="B4578">
        <v>6</v>
      </c>
      <c r="C4578">
        <v>17</v>
      </c>
      <c r="D4578">
        <v>4667</v>
      </c>
    </row>
    <row r="4579" spans="1:4" hidden="1">
      <c r="A4579">
        <v>2013</v>
      </c>
      <c r="B4579">
        <v>6</v>
      </c>
      <c r="C4579">
        <v>18</v>
      </c>
      <c r="D4579">
        <v>4666.5600000000004</v>
      </c>
    </row>
    <row r="4580" spans="1:4" hidden="1">
      <c r="A4580">
        <v>2013</v>
      </c>
      <c r="B4580">
        <v>6</v>
      </c>
      <c r="C4580">
        <v>19</v>
      </c>
      <c r="D4580">
        <v>4666.05</v>
      </c>
    </row>
    <row r="4581" spans="1:4" hidden="1">
      <c r="A4581">
        <v>2013</v>
      </c>
      <c r="B4581">
        <v>6</v>
      </c>
      <c r="C4581">
        <v>20</v>
      </c>
      <c r="D4581">
        <v>4665.58</v>
      </c>
    </row>
    <row r="4582" spans="1:4" hidden="1">
      <c r="A4582">
        <v>2013</v>
      </c>
      <c r="B4582">
        <v>6</v>
      </c>
      <c r="C4582">
        <v>21</v>
      </c>
      <c r="D4582">
        <v>4665.09</v>
      </c>
    </row>
    <row r="4583" spans="1:4" hidden="1">
      <c r="A4583">
        <v>2013</v>
      </c>
      <c r="B4583">
        <v>6</v>
      </c>
      <c r="C4583">
        <v>22</v>
      </c>
      <c r="D4583">
        <v>4664.63</v>
      </c>
    </row>
    <row r="4584" spans="1:4" hidden="1">
      <c r="A4584">
        <v>2013</v>
      </c>
      <c r="B4584">
        <v>6</v>
      </c>
      <c r="C4584">
        <v>23</v>
      </c>
      <c r="D4584">
        <v>4664.17</v>
      </c>
    </row>
    <row r="4585" spans="1:4" hidden="1">
      <c r="A4585">
        <v>2013</v>
      </c>
      <c r="B4585">
        <v>6</v>
      </c>
      <c r="C4585">
        <v>24</v>
      </c>
      <c r="D4585">
        <v>4663.7299999999996</v>
      </c>
    </row>
    <row r="4586" spans="1:4" hidden="1">
      <c r="A4586">
        <v>2013</v>
      </c>
      <c r="B4586">
        <v>6</v>
      </c>
      <c r="C4586">
        <v>25</v>
      </c>
      <c r="D4586">
        <v>4663.2700000000004</v>
      </c>
    </row>
    <row r="4587" spans="1:4" hidden="1">
      <c r="A4587">
        <v>2013</v>
      </c>
      <c r="B4587">
        <v>6</v>
      </c>
      <c r="C4587">
        <v>26</v>
      </c>
      <c r="D4587">
        <v>4662.8100000000004</v>
      </c>
    </row>
    <row r="4588" spans="1:4" hidden="1">
      <c r="A4588">
        <v>2013</v>
      </c>
      <c r="B4588">
        <v>6</v>
      </c>
      <c r="C4588">
        <v>27</v>
      </c>
      <c r="D4588">
        <v>4662.3599999999997</v>
      </c>
    </row>
    <row r="4589" spans="1:4" hidden="1">
      <c r="A4589">
        <v>2013</v>
      </c>
      <c r="B4589">
        <v>6</v>
      </c>
      <c r="C4589">
        <v>28</v>
      </c>
      <c r="D4589">
        <v>4661.91</v>
      </c>
    </row>
    <row r="4590" spans="1:4" hidden="1">
      <c r="A4590">
        <v>2013</v>
      </c>
      <c r="B4590">
        <v>6</v>
      </c>
      <c r="C4590">
        <v>29</v>
      </c>
      <c r="D4590">
        <v>4661.46</v>
      </c>
    </row>
    <row r="4591" spans="1:4" hidden="1">
      <c r="A4591">
        <v>2013</v>
      </c>
      <c r="B4591">
        <v>6</v>
      </c>
      <c r="C4591">
        <v>30</v>
      </c>
      <c r="D4591">
        <v>4661</v>
      </c>
    </row>
    <row r="4592" spans="1:4" hidden="1">
      <c r="A4592">
        <v>2013</v>
      </c>
      <c r="B4592">
        <v>7</v>
      </c>
      <c r="C4592">
        <v>1</v>
      </c>
      <c r="D4592">
        <v>4660.5600000000004</v>
      </c>
    </row>
    <row r="4593" spans="1:4" hidden="1">
      <c r="A4593">
        <v>2013</v>
      </c>
      <c r="B4593">
        <v>7</v>
      </c>
      <c r="C4593">
        <v>2</v>
      </c>
      <c r="D4593">
        <v>4660.03</v>
      </c>
    </row>
    <row r="4594" spans="1:4" hidden="1">
      <c r="A4594">
        <v>2013</v>
      </c>
      <c r="B4594">
        <v>7</v>
      </c>
      <c r="C4594">
        <v>3</v>
      </c>
      <c r="D4594">
        <v>4659.49</v>
      </c>
    </row>
    <row r="4595" spans="1:4" hidden="1">
      <c r="A4595">
        <v>2013</v>
      </c>
      <c r="B4595">
        <v>7</v>
      </c>
      <c r="C4595">
        <v>4</v>
      </c>
      <c r="D4595">
        <v>4658.96</v>
      </c>
    </row>
    <row r="4596" spans="1:4" hidden="1">
      <c r="A4596">
        <v>2013</v>
      </c>
      <c r="B4596">
        <v>7</v>
      </c>
      <c r="C4596">
        <v>5</v>
      </c>
      <c r="D4596">
        <v>4658.42</v>
      </c>
    </row>
    <row r="4597" spans="1:4" hidden="1">
      <c r="A4597">
        <v>2013</v>
      </c>
      <c r="B4597">
        <v>7</v>
      </c>
      <c r="C4597">
        <v>6</v>
      </c>
      <c r="D4597">
        <v>4657.8900000000003</v>
      </c>
    </row>
    <row r="4598" spans="1:4" hidden="1">
      <c r="A4598">
        <v>2013</v>
      </c>
      <c r="B4598">
        <v>7</v>
      </c>
      <c r="C4598">
        <v>7</v>
      </c>
      <c r="D4598">
        <v>4657.3500000000004</v>
      </c>
    </row>
    <row r="4599" spans="1:4" hidden="1">
      <c r="A4599">
        <v>2013</v>
      </c>
      <c r="B4599">
        <v>7</v>
      </c>
      <c r="C4599">
        <v>8</v>
      </c>
      <c r="D4599">
        <v>4656.82</v>
      </c>
    </row>
    <row r="4600" spans="1:4" hidden="1">
      <c r="A4600">
        <v>2013</v>
      </c>
      <c r="B4600">
        <v>7</v>
      </c>
      <c r="C4600">
        <v>9</v>
      </c>
      <c r="D4600">
        <v>4656.28</v>
      </c>
    </row>
    <row r="4601" spans="1:4" hidden="1">
      <c r="A4601">
        <v>2013</v>
      </c>
      <c r="B4601">
        <v>7</v>
      </c>
      <c r="C4601">
        <v>10</v>
      </c>
      <c r="D4601">
        <v>4655.75</v>
      </c>
    </row>
    <row r="4602" spans="1:4" hidden="1">
      <c r="A4602">
        <v>2013</v>
      </c>
      <c r="B4602">
        <v>7</v>
      </c>
      <c r="C4602">
        <v>11</v>
      </c>
      <c r="D4602">
        <v>4655.42</v>
      </c>
    </row>
    <row r="4603" spans="1:4" hidden="1">
      <c r="A4603">
        <v>2013</v>
      </c>
      <c r="B4603">
        <v>7</v>
      </c>
      <c r="C4603">
        <v>12</v>
      </c>
      <c r="D4603">
        <v>4655.01</v>
      </c>
    </row>
    <row r="4604" spans="1:4" hidden="1">
      <c r="A4604">
        <v>2013</v>
      </c>
      <c r="B4604">
        <v>7</v>
      </c>
      <c r="C4604">
        <v>13</v>
      </c>
      <c r="D4604">
        <v>4654.6099999999997</v>
      </c>
    </row>
    <row r="4605" spans="1:4" hidden="1">
      <c r="A4605">
        <v>2013</v>
      </c>
      <c r="B4605">
        <v>7</v>
      </c>
      <c r="C4605">
        <v>14</v>
      </c>
      <c r="D4605">
        <v>4654.24</v>
      </c>
    </row>
    <row r="4606" spans="1:4" hidden="1">
      <c r="A4606">
        <v>2013</v>
      </c>
      <c r="B4606">
        <v>7</v>
      </c>
      <c r="C4606">
        <v>15</v>
      </c>
      <c r="D4606">
        <v>4653.76</v>
      </c>
    </row>
    <row r="4607" spans="1:4" hidden="1">
      <c r="A4607">
        <v>2013</v>
      </c>
      <c r="B4607">
        <v>7</v>
      </c>
      <c r="C4607">
        <v>16</v>
      </c>
      <c r="D4607">
        <v>4653.3599999999997</v>
      </c>
    </row>
    <row r="4608" spans="1:4" hidden="1">
      <c r="A4608">
        <v>2013</v>
      </c>
      <c r="B4608">
        <v>7</v>
      </c>
      <c r="C4608">
        <v>17</v>
      </c>
      <c r="D4608">
        <v>4653.05</v>
      </c>
    </row>
    <row r="4609" spans="1:4" hidden="1">
      <c r="A4609">
        <v>2013</v>
      </c>
      <c r="B4609">
        <v>7</v>
      </c>
      <c r="C4609">
        <v>18</v>
      </c>
      <c r="D4609">
        <v>4652.71</v>
      </c>
    </row>
    <row r="4610" spans="1:4" hidden="1">
      <c r="A4610">
        <v>2013</v>
      </c>
      <c r="B4610">
        <v>7</v>
      </c>
      <c r="C4610">
        <v>19</v>
      </c>
      <c r="D4610">
        <v>4652.41</v>
      </c>
    </row>
    <row r="4611" spans="1:4" hidden="1">
      <c r="A4611">
        <v>2013</v>
      </c>
      <c r="B4611">
        <v>7</v>
      </c>
      <c r="C4611">
        <v>20</v>
      </c>
      <c r="D4611">
        <v>4652</v>
      </c>
    </row>
    <row r="4612" spans="1:4" hidden="1">
      <c r="A4612">
        <v>2013</v>
      </c>
      <c r="B4612">
        <v>7</v>
      </c>
      <c r="C4612">
        <v>21</v>
      </c>
      <c r="D4612">
        <v>4651.6499999999996</v>
      </c>
    </row>
    <row r="4613" spans="1:4" hidden="1">
      <c r="A4613">
        <v>2013</v>
      </c>
      <c r="B4613">
        <v>7</v>
      </c>
      <c r="C4613">
        <v>22</v>
      </c>
      <c r="D4613">
        <v>4651.26</v>
      </c>
    </row>
    <row r="4614" spans="1:4" hidden="1">
      <c r="A4614">
        <v>2013</v>
      </c>
      <c r="B4614">
        <v>7</v>
      </c>
      <c r="C4614">
        <v>23</v>
      </c>
      <c r="D4614">
        <v>4650.93</v>
      </c>
    </row>
    <row r="4615" spans="1:4" hidden="1">
      <c r="A4615">
        <v>2013</v>
      </c>
      <c r="B4615">
        <v>7</v>
      </c>
      <c r="C4615">
        <v>24</v>
      </c>
      <c r="D4615">
        <v>4650.51</v>
      </c>
    </row>
    <row r="4616" spans="1:4" hidden="1">
      <c r="A4616">
        <v>2013</v>
      </c>
      <c r="B4616">
        <v>7</v>
      </c>
      <c r="C4616">
        <v>25</v>
      </c>
      <c r="D4616">
        <v>4650.3599999999997</v>
      </c>
    </row>
    <row r="4617" spans="1:4" hidden="1">
      <c r="A4617">
        <v>2013</v>
      </c>
      <c r="B4617">
        <v>7</v>
      </c>
      <c r="C4617">
        <v>26</v>
      </c>
      <c r="D4617">
        <v>4650.49</v>
      </c>
    </row>
    <row r="4618" spans="1:4" hidden="1">
      <c r="A4618">
        <v>2013</v>
      </c>
      <c r="B4618">
        <v>7</v>
      </c>
      <c r="C4618">
        <v>27</v>
      </c>
      <c r="D4618">
        <v>4650.0600000000004</v>
      </c>
    </row>
    <row r="4619" spans="1:4" hidden="1">
      <c r="A4619">
        <v>2013</v>
      </c>
      <c r="B4619">
        <v>7</v>
      </c>
      <c r="C4619">
        <v>28</v>
      </c>
      <c r="D4619">
        <v>4649.6400000000003</v>
      </c>
    </row>
    <row r="4620" spans="1:4" hidden="1">
      <c r="A4620">
        <v>2013</v>
      </c>
      <c r="B4620">
        <v>7</v>
      </c>
      <c r="C4620">
        <v>29</v>
      </c>
      <c r="D4620">
        <v>4649.2</v>
      </c>
    </row>
    <row r="4621" spans="1:4" hidden="1">
      <c r="A4621">
        <v>2013</v>
      </c>
      <c r="B4621">
        <v>7</v>
      </c>
      <c r="C4621">
        <v>30</v>
      </c>
      <c r="D4621">
        <v>4648.7</v>
      </c>
    </row>
    <row r="4622" spans="1:4" hidden="1">
      <c r="A4622">
        <v>2013</v>
      </c>
      <c r="B4622">
        <v>7</v>
      </c>
      <c r="C4622">
        <v>31</v>
      </c>
      <c r="D4622">
        <v>4648.08</v>
      </c>
    </row>
    <row r="4623" spans="1:4" hidden="1">
      <c r="A4623">
        <v>2013</v>
      </c>
      <c r="B4623">
        <v>8</v>
      </c>
      <c r="C4623">
        <v>1</v>
      </c>
      <c r="D4623">
        <v>4647.6000000000004</v>
      </c>
    </row>
    <row r="4624" spans="1:4" hidden="1">
      <c r="A4624">
        <v>2013</v>
      </c>
      <c r="B4624">
        <v>8</v>
      </c>
      <c r="C4624">
        <v>2</v>
      </c>
      <c r="D4624">
        <v>4647.1499999999996</v>
      </c>
    </row>
    <row r="4625" spans="1:4" hidden="1">
      <c r="A4625">
        <v>2013</v>
      </c>
      <c r="B4625">
        <v>8</v>
      </c>
      <c r="C4625">
        <v>3</v>
      </c>
      <c r="D4625">
        <v>4646.67</v>
      </c>
    </row>
    <row r="4626" spans="1:4" hidden="1">
      <c r="A4626">
        <v>2013</v>
      </c>
      <c r="B4626">
        <v>8</v>
      </c>
      <c r="C4626">
        <v>4</v>
      </c>
      <c r="D4626">
        <v>4646.1899999999996</v>
      </c>
    </row>
    <row r="4627" spans="1:4" hidden="1">
      <c r="A4627">
        <v>2013</v>
      </c>
      <c r="B4627">
        <v>8</v>
      </c>
      <c r="C4627">
        <v>5</v>
      </c>
      <c r="D4627">
        <v>4645.6899999999996</v>
      </c>
    </row>
    <row r="4628" spans="1:4" hidden="1">
      <c r="A4628">
        <v>2013</v>
      </c>
      <c r="B4628">
        <v>8</v>
      </c>
      <c r="C4628">
        <v>6</v>
      </c>
      <c r="D4628">
        <v>4645.17</v>
      </c>
    </row>
    <row r="4629" spans="1:4" hidden="1">
      <c r="A4629">
        <v>2013</v>
      </c>
      <c r="B4629">
        <v>8</v>
      </c>
      <c r="C4629">
        <v>7</v>
      </c>
      <c r="D4629">
        <v>4644.68</v>
      </c>
    </row>
    <row r="4630" spans="1:4" hidden="1">
      <c r="A4630">
        <v>2013</v>
      </c>
      <c r="B4630">
        <v>8</v>
      </c>
      <c r="C4630">
        <v>8</v>
      </c>
      <c r="D4630">
        <v>4644.3100000000004</v>
      </c>
    </row>
    <row r="4631" spans="1:4" hidden="1">
      <c r="A4631">
        <v>2013</v>
      </c>
      <c r="B4631">
        <v>8</v>
      </c>
      <c r="C4631">
        <v>9</v>
      </c>
      <c r="D4631">
        <v>4644</v>
      </c>
    </row>
    <row r="4632" spans="1:4" hidden="1">
      <c r="A4632">
        <v>2013</v>
      </c>
      <c r="B4632">
        <v>8</v>
      </c>
      <c r="C4632">
        <v>10</v>
      </c>
      <c r="D4632">
        <v>4643.7</v>
      </c>
    </row>
    <row r="4633" spans="1:4" hidden="1">
      <c r="A4633">
        <v>2013</v>
      </c>
      <c r="B4633">
        <v>8</v>
      </c>
      <c r="C4633">
        <v>11</v>
      </c>
      <c r="D4633">
        <v>4643.3900000000003</v>
      </c>
    </row>
    <row r="4634" spans="1:4" hidden="1">
      <c r="A4634">
        <v>2013</v>
      </c>
      <c r="B4634">
        <v>8</v>
      </c>
      <c r="C4634">
        <v>12</v>
      </c>
      <c r="D4634">
        <v>4643.09</v>
      </c>
    </row>
    <row r="4635" spans="1:4" hidden="1">
      <c r="A4635">
        <v>2013</v>
      </c>
      <c r="B4635">
        <v>8</v>
      </c>
      <c r="C4635">
        <v>13</v>
      </c>
      <c r="D4635">
        <v>4642.79</v>
      </c>
    </row>
    <row r="4636" spans="1:4" hidden="1">
      <c r="A4636">
        <v>2013</v>
      </c>
      <c r="B4636">
        <v>8</v>
      </c>
      <c r="C4636">
        <v>14</v>
      </c>
      <c r="D4636">
        <v>4642.4799999999996</v>
      </c>
    </row>
    <row r="4637" spans="1:4" hidden="1">
      <c r="A4637">
        <v>2013</v>
      </c>
      <c r="B4637">
        <v>8</v>
      </c>
      <c r="C4637">
        <v>15</v>
      </c>
      <c r="D4637">
        <v>4642.18</v>
      </c>
    </row>
    <row r="4638" spans="1:4" hidden="1">
      <c r="A4638">
        <v>2013</v>
      </c>
      <c r="B4638">
        <v>8</v>
      </c>
      <c r="C4638">
        <v>16</v>
      </c>
      <c r="D4638">
        <v>4641.87</v>
      </c>
    </row>
    <row r="4639" spans="1:4" hidden="1">
      <c r="A4639">
        <v>2013</v>
      </c>
      <c r="B4639">
        <v>8</v>
      </c>
      <c r="C4639">
        <v>17</v>
      </c>
      <c r="D4639">
        <v>4641.57</v>
      </c>
    </row>
    <row r="4640" spans="1:4" hidden="1">
      <c r="A4640">
        <v>2013</v>
      </c>
      <c r="B4640">
        <v>8</v>
      </c>
      <c r="C4640">
        <v>18</v>
      </c>
      <c r="D4640">
        <v>4641.2700000000004</v>
      </c>
    </row>
    <row r="4641" spans="1:4" hidden="1">
      <c r="A4641">
        <v>2013</v>
      </c>
      <c r="B4641">
        <v>8</v>
      </c>
      <c r="C4641">
        <v>19</v>
      </c>
      <c r="D4641">
        <v>4640.96</v>
      </c>
    </row>
    <row r="4642" spans="1:4" hidden="1">
      <c r="A4642">
        <v>2013</v>
      </c>
      <c r="B4642">
        <v>8</v>
      </c>
      <c r="C4642">
        <v>20</v>
      </c>
      <c r="D4642">
        <v>4640.66</v>
      </c>
    </row>
    <row r="4643" spans="1:4" hidden="1">
      <c r="A4643">
        <v>2013</v>
      </c>
      <c r="B4643">
        <v>8</v>
      </c>
      <c r="C4643">
        <v>21</v>
      </c>
      <c r="D4643">
        <v>4640.3599999999997</v>
      </c>
    </row>
    <row r="4644" spans="1:4" hidden="1">
      <c r="A4644">
        <v>2013</v>
      </c>
      <c r="B4644">
        <v>8</v>
      </c>
      <c r="C4644">
        <v>22</v>
      </c>
      <c r="D4644">
        <v>4640.05</v>
      </c>
    </row>
    <row r="4645" spans="1:4" hidden="1">
      <c r="A4645">
        <v>2013</v>
      </c>
      <c r="B4645">
        <v>8</v>
      </c>
      <c r="C4645">
        <v>23</v>
      </c>
      <c r="D4645">
        <v>4639.75</v>
      </c>
    </row>
    <row r="4646" spans="1:4" hidden="1">
      <c r="A4646">
        <v>2013</v>
      </c>
      <c r="B4646">
        <v>8</v>
      </c>
      <c r="C4646">
        <v>24</v>
      </c>
      <c r="D4646">
        <v>4639.78</v>
      </c>
    </row>
    <row r="4647" spans="1:4" hidden="1">
      <c r="A4647">
        <v>2013</v>
      </c>
      <c r="B4647">
        <v>8</v>
      </c>
      <c r="C4647">
        <v>25</v>
      </c>
      <c r="D4647">
        <v>4639.8599999999997</v>
      </c>
    </row>
    <row r="4648" spans="1:4" hidden="1">
      <c r="A4648">
        <v>2013</v>
      </c>
      <c r="B4648">
        <v>8</v>
      </c>
      <c r="C4648">
        <v>26</v>
      </c>
      <c r="D4648">
        <v>4639.96</v>
      </c>
    </row>
    <row r="4649" spans="1:4" hidden="1">
      <c r="A4649">
        <v>2013</v>
      </c>
      <c r="B4649">
        <v>8</v>
      </c>
      <c r="C4649">
        <v>27</v>
      </c>
      <c r="D4649">
        <v>4640.04</v>
      </c>
    </row>
    <row r="4650" spans="1:4" hidden="1">
      <c r="A4650">
        <v>2013</v>
      </c>
      <c r="B4650">
        <v>8</v>
      </c>
      <c r="C4650">
        <v>28</v>
      </c>
      <c r="D4650">
        <v>4640.13</v>
      </c>
    </row>
    <row r="4651" spans="1:4" hidden="1">
      <c r="A4651">
        <v>2013</v>
      </c>
      <c r="B4651">
        <v>8</v>
      </c>
      <c r="C4651">
        <v>29</v>
      </c>
      <c r="D4651">
        <v>4640.21</v>
      </c>
    </row>
    <row r="4652" spans="1:4" hidden="1">
      <c r="A4652">
        <v>2013</v>
      </c>
      <c r="B4652">
        <v>8</v>
      </c>
      <c r="C4652">
        <v>30</v>
      </c>
      <c r="D4652">
        <v>4640.28</v>
      </c>
    </row>
    <row r="4653" spans="1:4" hidden="1">
      <c r="A4653">
        <v>2013</v>
      </c>
      <c r="B4653">
        <v>8</v>
      </c>
      <c r="C4653">
        <v>31</v>
      </c>
      <c r="D4653">
        <v>4640.3599999999997</v>
      </c>
    </row>
    <row r="4654" spans="1:4" hidden="1">
      <c r="A4654">
        <v>2013</v>
      </c>
      <c r="B4654">
        <v>9</v>
      </c>
      <c r="C4654">
        <v>1</v>
      </c>
      <c r="D4654">
        <v>4640.4399999999996</v>
      </c>
    </row>
    <row r="4655" spans="1:4" hidden="1">
      <c r="A4655">
        <v>2013</v>
      </c>
      <c r="B4655">
        <v>9</v>
      </c>
      <c r="C4655">
        <v>2</v>
      </c>
      <c r="D4655">
        <v>4640.62</v>
      </c>
    </row>
    <row r="4656" spans="1:4" hidden="1">
      <c r="A4656">
        <v>2013</v>
      </c>
      <c r="B4656">
        <v>9</v>
      </c>
      <c r="C4656">
        <v>3</v>
      </c>
      <c r="D4656">
        <v>4640.72</v>
      </c>
    </row>
    <row r="4657" spans="1:4" hidden="1">
      <c r="A4657">
        <v>2013</v>
      </c>
      <c r="B4657">
        <v>9</v>
      </c>
      <c r="C4657">
        <v>4</v>
      </c>
      <c r="D4657">
        <v>4640.8100000000004</v>
      </c>
    </row>
    <row r="4658" spans="1:4" hidden="1">
      <c r="A4658">
        <v>2013</v>
      </c>
      <c r="B4658">
        <v>9</v>
      </c>
      <c r="C4658">
        <v>5</v>
      </c>
      <c r="D4658">
        <v>4640.8900000000003</v>
      </c>
    </row>
    <row r="4659" spans="1:4" hidden="1">
      <c r="A4659">
        <v>2013</v>
      </c>
      <c r="B4659">
        <v>9</v>
      </c>
      <c r="C4659">
        <v>6</v>
      </c>
      <c r="D4659">
        <v>4640.96</v>
      </c>
    </row>
    <row r="4660" spans="1:4" hidden="1">
      <c r="A4660">
        <v>2013</v>
      </c>
      <c r="B4660">
        <v>9</v>
      </c>
      <c r="C4660">
        <v>7</v>
      </c>
      <c r="D4660">
        <v>4641.05</v>
      </c>
    </row>
    <row r="4661" spans="1:4" hidden="1">
      <c r="A4661">
        <v>2013</v>
      </c>
      <c r="B4661">
        <v>9</v>
      </c>
      <c r="C4661">
        <v>8</v>
      </c>
      <c r="D4661">
        <v>4641.1400000000003</v>
      </c>
    </row>
    <row r="4662" spans="1:4" hidden="1">
      <c r="A4662">
        <v>2013</v>
      </c>
      <c r="B4662">
        <v>9</v>
      </c>
      <c r="C4662">
        <v>9</v>
      </c>
      <c r="D4662">
        <v>4641.24</v>
      </c>
    </row>
    <row r="4663" spans="1:4" hidden="1">
      <c r="A4663">
        <v>2013</v>
      </c>
      <c r="B4663">
        <v>9</v>
      </c>
      <c r="C4663">
        <v>10</v>
      </c>
      <c r="D4663">
        <v>4641.33</v>
      </c>
    </row>
    <row r="4664" spans="1:4" hidden="1">
      <c r="A4664">
        <v>2013</v>
      </c>
      <c r="B4664">
        <v>9</v>
      </c>
      <c r="C4664">
        <v>11</v>
      </c>
      <c r="D4664">
        <v>4641.45</v>
      </c>
    </row>
    <row r="4665" spans="1:4" hidden="1">
      <c r="A4665">
        <v>2013</v>
      </c>
      <c r="B4665">
        <v>9</v>
      </c>
      <c r="C4665">
        <v>12</v>
      </c>
      <c r="D4665">
        <v>4641.66</v>
      </c>
    </row>
    <row r="4666" spans="1:4" hidden="1">
      <c r="A4666">
        <v>2013</v>
      </c>
      <c r="B4666">
        <v>9</v>
      </c>
      <c r="C4666">
        <v>13</v>
      </c>
      <c r="D4666">
        <v>4641.91</v>
      </c>
    </row>
    <row r="4667" spans="1:4" hidden="1">
      <c r="A4667">
        <v>2013</v>
      </c>
      <c r="B4667">
        <v>9</v>
      </c>
      <c r="C4667">
        <v>14</v>
      </c>
      <c r="D4667">
        <v>4642.1099999999997</v>
      </c>
    </row>
    <row r="4668" spans="1:4" hidden="1">
      <c r="A4668">
        <v>2013</v>
      </c>
      <c r="B4668">
        <v>9</v>
      </c>
      <c r="C4668">
        <v>15</v>
      </c>
      <c r="D4668">
        <v>4642.29</v>
      </c>
    </row>
    <row r="4669" spans="1:4" hidden="1">
      <c r="A4669">
        <v>2013</v>
      </c>
      <c r="B4669">
        <v>9</v>
      </c>
      <c r="C4669">
        <v>16</v>
      </c>
      <c r="D4669">
        <v>4642.47</v>
      </c>
    </row>
    <row r="4670" spans="1:4" hidden="1">
      <c r="A4670">
        <v>2013</v>
      </c>
      <c r="B4670">
        <v>9</v>
      </c>
      <c r="C4670">
        <v>17</v>
      </c>
      <c r="D4670">
        <v>4642.6099999999997</v>
      </c>
    </row>
    <row r="4671" spans="1:4" hidden="1">
      <c r="A4671">
        <v>2013</v>
      </c>
      <c r="B4671">
        <v>9</v>
      </c>
      <c r="C4671">
        <v>18</v>
      </c>
      <c r="D4671">
        <v>4642.79</v>
      </c>
    </row>
    <row r="4672" spans="1:4" hidden="1">
      <c r="A4672">
        <v>2013</v>
      </c>
      <c r="B4672">
        <v>9</v>
      </c>
      <c r="C4672">
        <v>19</v>
      </c>
      <c r="D4672">
        <v>4642.9399999999996</v>
      </c>
    </row>
    <row r="4673" spans="1:4" hidden="1">
      <c r="A4673">
        <v>2013</v>
      </c>
      <c r="B4673">
        <v>9</v>
      </c>
      <c r="C4673">
        <v>20</v>
      </c>
      <c r="D4673">
        <v>4643.12</v>
      </c>
    </row>
    <row r="4674" spans="1:4" hidden="1">
      <c r="A4674">
        <v>2013</v>
      </c>
      <c r="B4674">
        <v>9</v>
      </c>
      <c r="C4674">
        <v>21</v>
      </c>
      <c r="D4674">
        <v>4643.3</v>
      </c>
    </row>
    <row r="4675" spans="1:4" hidden="1">
      <c r="A4675">
        <v>2013</v>
      </c>
      <c r="B4675">
        <v>9</v>
      </c>
      <c r="C4675">
        <v>22</v>
      </c>
      <c r="D4675">
        <v>4643.5</v>
      </c>
    </row>
    <row r="4676" spans="1:4" hidden="1">
      <c r="A4676">
        <v>2013</v>
      </c>
      <c r="B4676">
        <v>9</v>
      </c>
      <c r="C4676">
        <v>23</v>
      </c>
      <c r="D4676">
        <v>4643.6899999999996</v>
      </c>
    </row>
    <row r="4677" spans="1:4" hidden="1">
      <c r="A4677">
        <v>2013</v>
      </c>
      <c r="B4677">
        <v>9</v>
      </c>
      <c r="C4677">
        <v>24</v>
      </c>
      <c r="D4677">
        <v>4643.8900000000003</v>
      </c>
    </row>
    <row r="4678" spans="1:4" hidden="1">
      <c r="A4678">
        <v>2013</v>
      </c>
      <c r="B4678">
        <v>9</v>
      </c>
      <c r="C4678">
        <v>25</v>
      </c>
      <c r="D4678">
        <v>4644.12</v>
      </c>
    </row>
    <row r="4679" spans="1:4" hidden="1">
      <c r="A4679">
        <v>2013</v>
      </c>
      <c r="B4679">
        <v>9</v>
      </c>
      <c r="C4679">
        <v>26</v>
      </c>
      <c r="D4679">
        <v>4644.33</v>
      </c>
    </row>
    <row r="4680" spans="1:4" hidden="1">
      <c r="A4680">
        <v>2013</v>
      </c>
      <c r="B4680">
        <v>9</v>
      </c>
      <c r="C4680">
        <v>27</v>
      </c>
      <c r="D4680">
        <v>4644.54</v>
      </c>
    </row>
    <row r="4681" spans="1:4" hidden="1">
      <c r="A4681">
        <v>2013</v>
      </c>
      <c r="B4681">
        <v>9</v>
      </c>
      <c r="C4681">
        <v>28</v>
      </c>
      <c r="D4681">
        <v>4644.75</v>
      </c>
    </row>
    <row r="4682" spans="1:4" hidden="1">
      <c r="A4682">
        <v>2013</v>
      </c>
      <c r="B4682">
        <v>9</v>
      </c>
      <c r="C4682">
        <v>29</v>
      </c>
      <c r="D4682">
        <v>4644.9399999999996</v>
      </c>
    </row>
    <row r="4683" spans="1:4" hidden="1">
      <c r="A4683">
        <v>2013</v>
      </c>
      <c r="B4683">
        <v>9</v>
      </c>
      <c r="C4683">
        <v>30</v>
      </c>
      <c r="D4683">
        <v>4645.1099999999997</v>
      </c>
    </row>
    <row r="4684" spans="1:4">
      <c r="A4684">
        <v>2013</v>
      </c>
      <c r="B4684">
        <v>10</v>
      </c>
      <c r="C4684">
        <v>1</v>
      </c>
      <c r="D4684">
        <v>4645.29</v>
      </c>
    </row>
    <row r="4685" spans="1:4" hidden="1">
      <c r="A4685">
        <v>2013</v>
      </c>
      <c r="B4685">
        <v>10</v>
      </c>
      <c r="C4685">
        <v>2</v>
      </c>
      <c r="D4685">
        <v>4645.4799999999996</v>
      </c>
    </row>
    <row r="4686" spans="1:4" hidden="1">
      <c r="A4686">
        <v>2013</v>
      </c>
      <c r="B4686">
        <v>10</v>
      </c>
      <c r="C4686">
        <v>3</v>
      </c>
      <c r="D4686">
        <v>4645.68</v>
      </c>
    </row>
    <row r="4687" spans="1:4" hidden="1">
      <c r="A4687">
        <v>2013</v>
      </c>
      <c r="B4687">
        <v>10</v>
      </c>
      <c r="C4687">
        <v>4</v>
      </c>
      <c r="D4687">
        <v>4645.88</v>
      </c>
    </row>
    <row r="4688" spans="1:4" hidden="1">
      <c r="A4688">
        <v>2013</v>
      </c>
      <c r="B4688">
        <v>10</v>
      </c>
      <c r="C4688">
        <v>5</v>
      </c>
      <c r="D4688">
        <v>4646.08</v>
      </c>
    </row>
    <row r="4689" spans="1:4" hidden="1">
      <c r="A4689">
        <v>2013</v>
      </c>
      <c r="B4689">
        <v>10</v>
      </c>
      <c r="C4689">
        <v>6</v>
      </c>
      <c r="D4689">
        <v>4646.26</v>
      </c>
    </row>
    <row r="4690" spans="1:4" hidden="1">
      <c r="A4690">
        <v>2013</v>
      </c>
      <c r="B4690">
        <v>10</v>
      </c>
      <c r="C4690">
        <v>7</v>
      </c>
      <c r="D4690">
        <v>4646.45</v>
      </c>
    </row>
    <row r="4691" spans="1:4" hidden="1">
      <c r="A4691">
        <v>2013</v>
      </c>
      <c r="B4691">
        <v>10</v>
      </c>
      <c r="C4691">
        <v>8</v>
      </c>
      <c r="D4691">
        <v>4646.63</v>
      </c>
    </row>
    <row r="4692" spans="1:4" hidden="1">
      <c r="A4692">
        <v>2013</v>
      </c>
      <c r="B4692">
        <v>10</v>
      </c>
      <c r="C4692">
        <v>9</v>
      </c>
      <c r="D4692">
        <v>4646.8100000000004</v>
      </c>
    </row>
    <row r="4693" spans="1:4" hidden="1">
      <c r="A4693">
        <v>2013</v>
      </c>
      <c r="B4693">
        <v>10</v>
      </c>
      <c r="C4693">
        <v>10</v>
      </c>
      <c r="D4693">
        <v>4647.03</v>
      </c>
    </row>
    <row r="4694" spans="1:4" hidden="1">
      <c r="A4694">
        <v>2013</v>
      </c>
      <c r="B4694">
        <v>10</v>
      </c>
      <c r="C4694">
        <v>11</v>
      </c>
      <c r="D4694">
        <v>4647.25</v>
      </c>
    </row>
    <row r="4695" spans="1:4" hidden="1">
      <c r="A4695">
        <v>2013</v>
      </c>
      <c r="B4695">
        <v>10</v>
      </c>
      <c r="C4695">
        <v>12</v>
      </c>
      <c r="D4695">
        <v>4647.47</v>
      </c>
    </row>
    <row r="4696" spans="1:4" hidden="1">
      <c r="A4696">
        <v>2013</v>
      </c>
      <c r="B4696">
        <v>10</v>
      </c>
      <c r="C4696">
        <v>13</v>
      </c>
      <c r="D4696">
        <v>4647.72</v>
      </c>
    </row>
    <row r="4697" spans="1:4" hidden="1">
      <c r="A4697">
        <v>2013</v>
      </c>
      <c r="B4697">
        <v>10</v>
      </c>
      <c r="C4697">
        <v>14</v>
      </c>
      <c r="D4697">
        <v>4647.97</v>
      </c>
    </row>
    <row r="4698" spans="1:4" hidden="1">
      <c r="A4698">
        <v>2013</v>
      </c>
      <c r="B4698">
        <v>10</v>
      </c>
      <c r="C4698">
        <v>15</v>
      </c>
      <c r="D4698">
        <v>4648.2</v>
      </c>
    </row>
    <row r="4699" spans="1:4" hidden="1">
      <c r="A4699">
        <v>2013</v>
      </c>
      <c r="B4699">
        <v>10</v>
      </c>
      <c r="C4699">
        <v>16</v>
      </c>
      <c r="D4699">
        <v>4648.42</v>
      </c>
    </row>
    <row r="4700" spans="1:4" hidden="1">
      <c r="A4700">
        <v>2013</v>
      </c>
      <c r="B4700">
        <v>10</v>
      </c>
      <c r="C4700">
        <v>17</v>
      </c>
      <c r="D4700">
        <v>4648.6400000000003</v>
      </c>
    </row>
    <row r="4701" spans="1:4" hidden="1">
      <c r="A4701">
        <v>2013</v>
      </c>
      <c r="B4701">
        <v>10</v>
      </c>
      <c r="C4701">
        <v>18</v>
      </c>
      <c r="D4701">
        <v>4648.8599999999997</v>
      </c>
    </row>
    <row r="4702" spans="1:4" hidden="1">
      <c r="A4702">
        <v>2013</v>
      </c>
      <c r="B4702">
        <v>10</v>
      </c>
      <c r="C4702">
        <v>19</v>
      </c>
      <c r="D4702">
        <v>4649.08</v>
      </c>
    </row>
    <row r="4703" spans="1:4" hidden="1">
      <c r="A4703">
        <v>2013</v>
      </c>
      <c r="B4703">
        <v>10</v>
      </c>
      <c r="C4703">
        <v>20</v>
      </c>
      <c r="D4703">
        <v>4649.3</v>
      </c>
    </row>
    <row r="4704" spans="1:4" hidden="1">
      <c r="A4704">
        <v>2013</v>
      </c>
      <c r="B4704">
        <v>10</v>
      </c>
      <c r="C4704">
        <v>21</v>
      </c>
      <c r="D4704">
        <v>4649.5200000000004</v>
      </c>
    </row>
    <row r="4705" spans="1:4" hidden="1">
      <c r="A4705">
        <v>2013</v>
      </c>
      <c r="B4705">
        <v>10</v>
      </c>
      <c r="C4705">
        <v>22</v>
      </c>
      <c r="D4705">
        <v>4649.7299999999996</v>
      </c>
    </row>
    <row r="4706" spans="1:4" hidden="1">
      <c r="A4706">
        <v>2013</v>
      </c>
      <c r="B4706">
        <v>10</v>
      </c>
      <c r="C4706">
        <v>23</v>
      </c>
      <c r="D4706">
        <v>4649.95</v>
      </c>
    </row>
    <row r="4707" spans="1:4" hidden="1">
      <c r="A4707">
        <v>2013</v>
      </c>
      <c r="B4707">
        <v>10</v>
      </c>
      <c r="C4707">
        <v>24</v>
      </c>
      <c r="D4707">
        <v>4650.16</v>
      </c>
    </row>
    <row r="4708" spans="1:4" hidden="1">
      <c r="A4708">
        <v>2013</v>
      </c>
      <c r="B4708">
        <v>10</v>
      </c>
      <c r="C4708">
        <v>25</v>
      </c>
      <c r="D4708">
        <v>4650.37</v>
      </c>
    </row>
    <row r="4709" spans="1:4" hidden="1">
      <c r="A4709">
        <v>2013</v>
      </c>
      <c r="B4709">
        <v>10</v>
      </c>
      <c r="C4709">
        <v>26</v>
      </c>
      <c r="D4709">
        <v>4650.58</v>
      </c>
    </row>
    <row r="4710" spans="1:4" hidden="1">
      <c r="A4710">
        <v>2013</v>
      </c>
      <c r="B4710">
        <v>10</v>
      </c>
      <c r="C4710">
        <v>27</v>
      </c>
      <c r="D4710">
        <v>4650.79</v>
      </c>
    </row>
    <row r="4711" spans="1:4" hidden="1">
      <c r="A4711">
        <v>2013</v>
      </c>
      <c r="B4711">
        <v>10</v>
      </c>
      <c r="C4711">
        <v>28</v>
      </c>
      <c r="D4711">
        <v>4651</v>
      </c>
    </row>
    <row r="4712" spans="1:4" hidden="1">
      <c r="A4712">
        <v>2013</v>
      </c>
      <c r="B4712">
        <v>10</v>
      </c>
      <c r="C4712">
        <v>29</v>
      </c>
      <c r="D4712">
        <v>4651.25</v>
      </c>
    </row>
    <row r="4713" spans="1:4" hidden="1">
      <c r="A4713">
        <v>2013</v>
      </c>
      <c r="B4713">
        <v>10</v>
      </c>
      <c r="C4713">
        <v>30</v>
      </c>
      <c r="D4713">
        <v>4651.47</v>
      </c>
    </row>
    <row r="4714" spans="1:4" hidden="1">
      <c r="A4714">
        <v>2013</v>
      </c>
      <c r="B4714">
        <v>10</v>
      </c>
      <c r="C4714">
        <v>31</v>
      </c>
      <c r="D4714">
        <v>4651.68</v>
      </c>
    </row>
    <row r="4715" spans="1:4" hidden="1">
      <c r="A4715">
        <v>2013</v>
      </c>
      <c r="B4715">
        <v>11</v>
      </c>
      <c r="C4715">
        <v>1</v>
      </c>
      <c r="D4715">
        <v>4651.8999999999996</v>
      </c>
    </row>
    <row r="4716" spans="1:4" hidden="1">
      <c r="A4716">
        <v>2013</v>
      </c>
      <c r="B4716">
        <v>11</v>
      </c>
      <c r="C4716">
        <v>2</v>
      </c>
      <c r="D4716">
        <v>4652.12</v>
      </c>
    </row>
    <row r="4717" spans="1:4" hidden="1">
      <c r="A4717">
        <v>2013</v>
      </c>
      <c r="B4717">
        <v>11</v>
      </c>
      <c r="C4717">
        <v>3</v>
      </c>
      <c r="D4717">
        <v>4652.3599999999997</v>
      </c>
    </row>
    <row r="4718" spans="1:4" hidden="1">
      <c r="A4718">
        <v>2013</v>
      </c>
      <c r="B4718">
        <v>11</v>
      </c>
      <c r="C4718">
        <v>4</v>
      </c>
      <c r="D4718">
        <v>4652.58</v>
      </c>
    </row>
    <row r="4719" spans="1:4" hidden="1">
      <c r="A4719">
        <v>2013</v>
      </c>
      <c r="B4719">
        <v>11</v>
      </c>
      <c r="C4719">
        <v>5</v>
      </c>
      <c r="D4719">
        <v>4652.78</v>
      </c>
    </row>
    <row r="4720" spans="1:4" hidden="1">
      <c r="A4720">
        <v>2013</v>
      </c>
      <c r="B4720">
        <v>11</v>
      </c>
      <c r="C4720">
        <v>6</v>
      </c>
      <c r="D4720">
        <v>4653</v>
      </c>
    </row>
    <row r="4721" spans="1:4" hidden="1">
      <c r="A4721">
        <v>2013</v>
      </c>
      <c r="B4721">
        <v>11</v>
      </c>
      <c r="C4721">
        <v>7</v>
      </c>
      <c r="D4721">
        <v>4653.21</v>
      </c>
    </row>
    <row r="4722" spans="1:4" hidden="1">
      <c r="A4722">
        <v>2013</v>
      </c>
      <c r="B4722">
        <v>11</v>
      </c>
      <c r="C4722">
        <v>8</v>
      </c>
      <c r="D4722">
        <v>4653.42</v>
      </c>
    </row>
    <row r="4723" spans="1:4" hidden="1">
      <c r="A4723">
        <v>2013</v>
      </c>
      <c r="B4723">
        <v>11</v>
      </c>
      <c r="C4723">
        <v>9</v>
      </c>
      <c r="D4723">
        <v>4653.62</v>
      </c>
    </row>
    <row r="4724" spans="1:4" hidden="1">
      <c r="A4724">
        <v>2013</v>
      </c>
      <c r="B4724">
        <v>11</v>
      </c>
      <c r="C4724">
        <v>10</v>
      </c>
      <c r="D4724">
        <v>4653.82</v>
      </c>
    </row>
    <row r="4725" spans="1:4" hidden="1">
      <c r="A4725">
        <v>2013</v>
      </c>
      <c r="B4725">
        <v>11</v>
      </c>
      <c r="C4725">
        <v>11</v>
      </c>
      <c r="D4725">
        <v>4654.03</v>
      </c>
    </row>
    <row r="4726" spans="1:4" hidden="1">
      <c r="A4726">
        <v>2013</v>
      </c>
      <c r="B4726">
        <v>11</v>
      </c>
      <c r="C4726">
        <v>12</v>
      </c>
      <c r="D4726">
        <v>4654.2299999999996</v>
      </c>
    </row>
    <row r="4727" spans="1:4" hidden="1">
      <c r="A4727">
        <v>2013</v>
      </c>
      <c r="B4727">
        <v>11</v>
      </c>
      <c r="C4727">
        <v>13</v>
      </c>
      <c r="D4727">
        <v>4654.42</v>
      </c>
    </row>
    <row r="4728" spans="1:4" hidden="1">
      <c r="A4728">
        <v>2013</v>
      </c>
      <c r="B4728">
        <v>11</v>
      </c>
      <c r="C4728">
        <v>14</v>
      </c>
      <c r="D4728">
        <v>4654.6099999999997</v>
      </c>
    </row>
    <row r="4729" spans="1:4" hidden="1">
      <c r="A4729">
        <v>2013</v>
      </c>
      <c r="B4729">
        <v>11</v>
      </c>
      <c r="C4729">
        <v>15</v>
      </c>
      <c r="D4729">
        <v>4654.88</v>
      </c>
    </row>
    <row r="4730" spans="1:4" hidden="1">
      <c r="A4730">
        <v>2013</v>
      </c>
      <c r="B4730">
        <v>11</v>
      </c>
      <c r="C4730">
        <v>16</v>
      </c>
      <c r="D4730">
        <v>4655.1000000000004</v>
      </c>
    </row>
    <row r="4731" spans="1:4" hidden="1">
      <c r="A4731">
        <v>2013</v>
      </c>
      <c r="B4731">
        <v>11</v>
      </c>
      <c r="C4731">
        <v>17</v>
      </c>
      <c r="D4731">
        <v>4655.33</v>
      </c>
    </row>
    <row r="4732" spans="1:4" hidden="1">
      <c r="A4732">
        <v>2013</v>
      </c>
      <c r="B4732">
        <v>11</v>
      </c>
      <c r="C4732">
        <v>18</v>
      </c>
      <c r="D4732">
        <v>4655.53</v>
      </c>
    </row>
    <row r="4733" spans="1:4" hidden="1">
      <c r="A4733">
        <v>2013</v>
      </c>
      <c r="B4733">
        <v>11</v>
      </c>
      <c r="C4733">
        <v>19</v>
      </c>
      <c r="D4733">
        <v>4655.74</v>
      </c>
    </row>
    <row r="4734" spans="1:4" hidden="1">
      <c r="A4734">
        <v>2013</v>
      </c>
      <c r="B4734">
        <v>11</v>
      </c>
      <c r="C4734">
        <v>20</v>
      </c>
      <c r="D4734">
        <v>4655.9799999999996</v>
      </c>
    </row>
    <row r="4735" spans="1:4" hidden="1">
      <c r="A4735">
        <v>2013</v>
      </c>
      <c r="B4735">
        <v>11</v>
      </c>
      <c r="C4735">
        <v>21</v>
      </c>
      <c r="D4735">
        <v>4656.2299999999996</v>
      </c>
    </row>
    <row r="4736" spans="1:4" hidden="1">
      <c r="A4736">
        <v>2013</v>
      </c>
      <c r="B4736">
        <v>11</v>
      </c>
      <c r="C4736">
        <v>22</v>
      </c>
      <c r="D4736">
        <v>4656.3900000000003</v>
      </c>
    </row>
    <row r="4737" spans="1:4" hidden="1">
      <c r="A4737">
        <v>2013</v>
      </c>
      <c r="B4737">
        <v>11</v>
      </c>
      <c r="C4737">
        <v>23</v>
      </c>
      <c r="D4737">
        <v>4656.58</v>
      </c>
    </row>
    <row r="4738" spans="1:4" hidden="1">
      <c r="A4738">
        <v>2013</v>
      </c>
      <c r="B4738">
        <v>11</v>
      </c>
      <c r="C4738">
        <v>24</v>
      </c>
      <c r="D4738">
        <v>4656.78</v>
      </c>
    </row>
    <row r="4739" spans="1:4" hidden="1">
      <c r="A4739">
        <v>2013</v>
      </c>
      <c r="B4739">
        <v>11</v>
      </c>
      <c r="C4739">
        <v>25</v>
      </c>
      <c r="D4739">
        <v>4656.96</v>
      </c>
    </row>
    <row r="4740" spans="1:4" hidden="1">
      <c r="A4740">
        <v>2013</v>
      </c>
      <c r="B4740">
        <v>11</v>
      </c>
      <c r="C4740">
        <v>26</v>
      </c>
      <c r="D4740">
        <v>4657.1000000000004</v>
      </c>
    </row>
    <row r="4741" spans="1:4" hidden="1">
      <c r="A4741">
        <v>2013</v>
      </c>
      <c r="B4741">
        <v>11</v>
      </c>
      <c r="C4741">
        <v>27</v>
      </c>
      <c r="D4741">
        <v>4657.2</v>
      </c>
    </row>
    <row r="4742" spans="1:4" hidden="1">
      <c r="A4742">
        <v>2013</v>
      </c>
      <c r="B4742">
        <v>11</v>
      </c>
      <c r="C4742">
        <v>28</v>
      </c>
      <c r="D4742">
        <v>4657.3100000000004</v>
      </c>
    </row>
    <row r="4743" spans="1:4" hidden="1">
      <c r="A4743">
        <v>2013</v>
      </c>
      <c r="B4743">
        <v>11</v>
      </c>
      <c r="C4743">
        <v>29</v>
      </c>
      <c r="D4743">
        <v>4657.41</v>
      </c>
    </row>
    <row r="4744" spans="1:4" hidden="1">
      <c r="A4744">
        <v>2013</v>
      </c>
      <c r="B4744">
        <v>11</v>
      </c>
      <c r="C4744">
        <v>30</v>
      </c>
      <c r="D4744">
        <v>4657.51</v>
      </c>
    </row>
    <row r="4745" spans="1:4" hidden="1">
      <c r="A4745">
        <v>2013</v>
      </c>
      <c r="B4745">
        <v>12</v>
      </c>
      <c r="C4745">
        <v>1</v>
      </c>
      <c r="D4745">
        <v>4657.62</v>
      </c>
    </row>
    <row r="4746" spans="1:4" hidden="1">
      <c r="A4746">
        <v>2013</v>
      </c>
      <c r="B4746">
        <v>12</v>
      </c>
      <c r="C4746">
        <v>2</v>
      </c>
      <c r="D4746">
        <v>4657.7</v>
      </c>
    </row>
    <row r="4747" spans="1:4" hidden="1">
      <c r="A4747">
        <v>2013</v>
      </c>
      <c r="B4747">
        <v>12</v>
      </c>
      <c r="C4747">
        <v>3</v>
      </c>
      <c r="D4747">
        <v>4657.82</v>
      </c>
    </row>
    <row r="4748" spans="1:4" hidden="1">
      <c r="A4748">
        <v>2013</v>
      </c>
      <c r="B4748">
        <v>12</v>
      </c>
      <c r="C4748">
        <v>4</v>
      </c>
      <c r="D4748">
        <v>4657.8900000000003</v>
      </c>
    </row>
    <row r="4749" spans="1:4" hidden="1">
      <c r="A4749">
        <v>2013</v>
      </c>
      <c r="B4749">
        <v>12</v>
      </c>
      <c r="C4749">
        <v>5</v>
      </c>
      <c r="D4749">
        <v>4657.95</v>
      </c>
    </row>
    <row r="4750" spans="1:4" hidden="1">
      <c r="A4750">
        <v>2013</v>
      </c>
      <c r="B4750">
        <v>12</v>
      </c>
      <c r="C4750">
        <v>6</v>
      </c>
      <c r="D4750">
        <v>4658.0200000000004</v>
      </c>
    </row>
    <row r="4751" spans="1:4" hidden="1">
      <c r="A4751">
        <v>2013</v>
      </c>
      <c r="B4751">
        <v>12</v>
      </c>
      <c r="C4751">
        <v>7</v>
      </c>
      <c r="D4751">
        <v>4658.17</v>
      </c>
    </row>
    <row r="4752" spans="1:4" hidden="1">
      <c r="A4752">
        <v>2013</v>
      </c>
      <c r="B4752">
        <v>12</v>
      </c>
      <c r="C4752">
        <v>8</v>
      </c>
      <c r="D4752">
        <v>4658.3500000000004</v>
      </c>
    </row>
    <row r="4753" spans="1:4" hidden="1">
      <c r="A4753">
        <v>2013</v>
      </c>
      <c r="B4753">
        <v>12</v>
      </c>
      <c r="C4753">
        <v>9</v>
      </c>
      <c r="D4753">
        <v>4658.46</v>
      </c>
    </row>
    <row r="4754" spans="1:4" hidden="1">
      <c r="A4754">
        <v>2013</v>
      </c>
      <c r="B4754">
        <v>12</v>
      </c>
      <c r="C4754">
        <v>10</v>
      </c>
      <c r="D4754">
        <v>4658.55</v>
      </c>
    </row>
    <row r="4755" spans="1:4" hidden="1">
      <c r="A4755">
        <v>2013</v>
      </c>
      <c r="B4755">
        <v>12</v>
      </c>
      <c r="C4755">
        <v>11</v>
      </c>
      <c r="D4755">
        <v>4658.6400000000003</v>
      </c>
    </row>
    <row r="4756" spans="1:4" hidden="1">
      <c r="A4756">
        <v>2013</v>
      </c>
      <c r="B4756">
        <v>12</v>
      </c>
      <c r="C4756">
        <v>12</v>
      </c>
      <c r="D4756">
        <v>4658.74</v>
      </c>
    </row>
    <row r="4757" spans="1:4" hidden="1">
      <c r="A4757">
        <v>2013</v>
      </c>
      <c r="B4757">
        <v>12</v>
      </c>
      <c r="C4757">
        <v>13</v>
      </c>
      <c r="D4757">
        <v>4658.83</v>
      </c>
    </row>
    <row r="4758" spans="1:4" hidden="1">
      <c r="A4758">
        <v>2013</v>
      </c>
      <c r="B4758">
        <v>12</v>
      </c>
      <c r="C4758">
        <v>14</v>
      </c>
      <c r="D4758">
        <v>4658.9399999999996</v>
      </c>
    </row>
    <row r="4759" spans="1:4" hidden="1">
      <c r="A4759">
        <v>2013</v>
      </c>
      <c r="B4759">
        <v>12</v>
      </c>
      <c r="C4759">
        <v>15</v>
      </c>
      <c r="D4759">
        <v>4659.04</v>
      </c>
    </row>
    <row r="4760" spans="1:4" hidden="1">
      <c r="A4760">
        <v>2013</v>
      </c>
      <c r="B4760">
        <v>12</v>
      </c>
      <c r="C4760">
        <v>16</v>
      </c>
      <c r="D4760">
        <v>4659.13</v>
      </c>
    </row>
    <row r="4761" spans="1:4" hidden="1">
      <c r="A4761">
        <v>2013</v>
      </c>
      <c r="B4761">
        <v>12</v>
      </c>
      <c r="C4761">
        <v>17</v>
      </c>
      <c r="D4761">
        <v>4659.2299999999996</v>
      </c>
    </row>
    <row r="4762" spans="1:4" hidden="1">
      <c r="A4762">
        <v>2013</v>
      </c>
      <c r="B4762">
        <v>12</v>
      </c>
      <c r="C4762">
        <v>18</v>
      </c>
      <c r="D4762">
        <v>4659.3100000000004</v>
      </c>
    </row>
    <row r="4763" spans="1:4" hidden="1">
      <c r="A4763">
        <v>2013</v>
      </c>
      <c r="B4763">
        <v>12</v>
      </c>
      <c r="C4763">
        <v>19</v>
      </c>
      <c r="D4763">
        <v>4659.46</v>
      </c>
    </row>
    <row r="4764" spans="1:4" hidden="1">
      <c r="A4764">
        <v>2013</v>
      </c>
      <c r="B4764">
        <v>12</v>
      </c>
      <c r="C4764">
        <v>20</v>
      </c>
      <c r="D4764">
        <v>4659.53</v>
      </c>
    </row>
    <row r="4765" spans="1:4" hidden="1">
      <c r="A4765">
        <v>2013</v>
      </c>
      <c r="B4765">
        <v>12</v>
      </c>
      <c r="C4765">
        <v>21</v>
      </c>
      <c r="D4765">
        <v>4659.6000000000004</v>
      </c>
    </row>
    <row r="4766" spans="1:4" hidden="1">
      <c r="A4766">
        <v>2013</v>
      </c>
      <c r="B4766">
        <v>12</v>
      </c>
      <c r="C4766">
        <v>22</v>
      </c>
      <c r="D4766">
        <v>4659.6499999999996</v>
      </c>
    </row>
    <row r="4767" spans="1:4" hidden="1">
      <c r="A4767">
        <v>2013</v>
      </c>
      <c r="B4767">
        <v>12</v>
      </c>
      <c r="C4767">
        <v>23</v>
      </c>
      <c r="D4767">
        <v>4659.72</v>
      </c>
    </row>
    <row r="4768" spans="1:4" hidden="1">
      <c r="A4768">
        <v>2013</v>
      </c>
      <c r="B4768">
        <v>12</v>
      </c>
      <c r="C4768">
        <v>24</v>
      </c>
      <c r="D4768">
        <v>4659.79</v>
      </c>
    </row>
    <row r="4769" spans="1:4" hidden="1">
      <c r="A4769">
        <v>2013</v>
      </c>
      <c r="B4769">
        <v>12</v>
      </c>
      <c r="C4769">
        <v>25</v>
      </c>
      <c r="D4769">
        <v>4659.83</v>
      </c>
    </row>
    <row r="4770" spans="1:4" hidden="1">
      <c r="A4770">
        <v>2013</v>
      </c>
      <c r="B4770">
        <v>12</v>
      </c>
      <c r="C4770">
        <v>26</v>
      </c>
      <c r="D4770">
        <v>4659.87</v>
      </c>
    </row>
    <row r="4771" spans="1:4" hidden="1">
      <c r="A4771">
        <v>2013</v>
      </c>
      <c r="B4771">
        <v>12</v>
      </c>
      <c r="C4771">
        <v>27</v>
      </c>
      <c r="D4771">
        <v>4659.93</v>
      </c>
    </row>
    <row r="4772" spans="1:4" hidden="1">
      <c r="A4772">
        <v>2013</v>
      </c>
      <c r="B4772">
        <v>12</v>
      </c>
      <c r="C4772">
        <v>28</v>
      </c>
      <c r="D4772">
        <v>4659.96</v>
      </c>
    </row>
    <row r="4773" spans="1:4" hidden="1">
      <c r="A4773">
        <v>2013</v>
      </c>
      <c r="B4773">
        <v>12</v>
      </c>
      <c r="C4773">
        <v>29</v>
      </c>
      <c r="D4773">
        <v>4659.99</v>
      </c>
    </row>
    <row r="4774" spans="1:4" hidden="1">
      <c r="A4774">
        <v>2013</v>
      </c>
      <c r="B4774">
        <v>12</v>
      </c>
      <c r="C4774">
        <v>30</v>
      </c>
      <c r="D4774">
        <v>4660.0200000000004</v>
      </c>
    </row>
    <row r="4775" spans="1:4" hidden="1">
      <c r="A4775">
        <v>2013</v>
      </c>
      <c r="B4775">
        <v>12</v>
      </c>
      <c r="C4775">
        <v>31</v>
      </c>
      <c r="D4775">
        <v>4660.07</v>
      </c>
    </row>
    <row r="4776" spans="1:4" hidden="1">
      <c r="A4776">
        <v>2014</v>
      </c>
      <c r="B4776">
        <v>1</v>
      </c>
      <c r="C4776">
        <v>1</v>
      </c>
      <c r="D4776">
        <v>4660.1000000000004</v>
      </c>
    </row>
    <row r="4777" spans="1:4" hidden="1">
      <c r="A4777">
        <v>2014</v>
      </c>
      <c r="B4777">
        <v>1</v>
      </c>
      <c r="C4777">
        <v>2</v>
      </c>
      <c r="D4777">
        <v>4660.12</v>
      </c>
    </row>
    <row r="4778" spans="1:4" hidden="1">
      <c r="A4778">
        <v>2014</v>
      </c>
      <c r="B4778">
        <v>1</v>
      </c>
      <c r="C4778">
        <v>3</v>
      </c>
      <c r="D4778">
        <v>4660.1499999999996</v>
      </c>
    </row>
    <row r="4779" spans="1:4" hidden="1">
      <c r="A4779">
        <v>2014</v>
      </c>
      <c r="B4779">
        <v>1</v>
      </c>
      <c r="C4779">
        <v>4</v>
      </c>
      <c r="D4779">
        <v>4660.18</v>
      </c>
    </row>
    <row r="4780" spans="1:4" hidden="1">
      <c r="A4780">
        <v>2014</v>
      </c>
      <c r="B4780">
        <v>1</v>
      </c>
      <c r="C4780">
        <v>5</v>
      </c>
      <c r="D4780">
        <v>4660.1899999999996</v>
      </c>
    </row>
    <row r="4781" spans="1:4" hidden="1">
      <c r="A4781">
        <v>2014</v>
      </c>
      <c r="B4781">
        <v>1</v>
      </c>
      <c r="C4781">
        <v>6</v>
      </c>
      <c r="D4781">
        <v>4660.1899999999996</v>
      </c>
    </row>
    <row r="4782" spans="1:4" hidden="1">
      <c r="A4782">
        <v>2014</v>
      </c>
      <c r="B4782">
        <v>1</v>
      </c>
      <c r="C4782">
        <v>7</v>
      </c>
      <c r="D4782">
        <v>4660.22</v>
      </c>
    </row>
    <row r="4783" spans="1:4" hidden="1">
      <c r="A4783">
        <v>2014</v>
      </c>
      <c r="B4783">
        <v>1</v>
      </c>
      <c r="C4783">
        <v>8</v>
      </c>
      <c r="D4783">
        <v>4660.26</v>
      </c>
    </row>
    <row r="4784" spans="1:4" hidden="1">
      <c r="A4784">
        <v>2014</v>
      </c>
      <c r="B4784">
        <v>1</v>
      </c>
      <c r="C4784">
        <v>9</v>
      </c>
      <c r="D4784">
        <v>4660.32</v>
      </c>
    </row>
    <row r="4785" spans="1:4" hidden="1">
      <c r="A4785">
        <v>2014</v>
      </c>
      <c r="B4785">
        <v>1</v>
      </c>
      <c r="C4785">
        <v>10</v>
      </c>
      <c r="D4785">
        <v>4660.34</v>
      </c>
    </row>
    <row r="4786" spans="1:4" hidden="1">
      <c r="A4786">
        <v>2014</v>
      </c>
      <c r="B4786">
        <v>1</v>
      </c>
      <c r="C4786">
        <v>11</v>
      </c>
      <c r="D4786">
        <v>4660.3999999999996</v>
      </c>
    </row>
    <row r="4787" spans="1:4" hidden="1">
      <c r="A4787">
        <v>2014</v>
      </c>
      <c r="B4787">
        <v>1</v>
      </c>
      <c r="C4787">
        <v>12</v>
      </c>
      <c r="D4787">
        <v>4660.43</v>
      </c>
    </row>
    <row r="4788" spans="1:4" hidden="1">
      <c r="A4788">
        <v>2014</v>
      </c>
      <c r="B4788">
        <v>1</v>
      </c>
      <c r="C4788">
        <v>13</v>
      </c>
      <c r="D4788">
        <v>4660.46</v>
      </c>
    </row>
    <row r="4789" spans="1:4" hidden="1">
      <c r="A4789">
        <v>2014</v>
      </c>
      <c r="B4789">
        <v>1</v>
      </c>
      <c r="C4789">
        <v>14</v>
      </c>
      <c r="D4789">
        <v>4660.49</v>
      </c>
    </row>
    <row r="4790" spans="1:4" hidden="1">
      <c r="A4790">
        <v>2014</v>
      </c>
      <c r="B4790">
        <v>1</v>
      </c>
      <c r="C4790">
        <v>15</v>
      </c>
      <c r="D4790">
        <v>4660.51</v>
      </c>
    </row>
    <row r="4791" spans="1:4" hidden="1">
      <c r="A4791">
        <v>2014</v>
      </c>
      <c r="B4791">
        <v>1</v>
      </c>
      <c r="C4791">
        <v>16</v>
      </c>
      <c r="D4791">
        <v>4660.53</v>
      </c>
    </row>
    <row r="4792" spans="1:4" hidden="1">
      <c r="A4792">
        <v>2014</v>
      </c>
      <c r="B4792">
        <v>1</v>
      </c>
      <c r="C4792">
        <v>17</v>
      </c>
      <c r="D4792">
        <v>4660.5600000000004</v>
      </c>
    </row>
    <row r="4793" spans="1:4" hidden="1">
      <c r="A4793">
        <v>2014</v>
      </c>
      <c r="B4793">
        <v>1</v>
      </c>
      <c r="C4793">
        <v>18</v>
      </c>
      <c r="D4793">
        <v>4660.58</v>
      </c>
    </row>
    <row r="4794" spans="1:4" hidden="1">
      <c r="A4794">
        <v>2014</v>
      </c>
      <c r="B4794">
        <v>1</v>
      </c>
      <c r="C4794">
        <v>19</v>
      </c>
      <c r="D4794">
        <v>4660.6000000000004</v>
      </c>
    </row>
    <row r="4795" spans="1:4" hidden="1">
      <c r="A4795">
        <v>2014</v>
      </c>
      <c r="B4795">
        <v>1</v>
      </c>
      <c r="C4795">
        <v>20</v>
      </c>
      <c r="D4795">
        <v>4660.63</v>
      </c>
    </row>
    <row r="4796" spans="1:4" hidden="1">
      <c r="A4796">
        <v>2014</v>
      </c>
      <c r="B4796">
        <v>1</v>
      </c>
      <c r="C4796">
        <v>21</v>
      </c>
      <c r="D4796">
        <v>4660.6499999999996</v>
      </c>
    </row>
    <row r="4797" spans="1:4" hidden="1">
      <c r="A4797">
        <v>2014</v>
      </c>
      <c r="B4797">
        <v>1</v>
      </c>
      <c r="C4797">
        <v>22</v>
      </c>
      <c r="D4797">
        <v>4660.67</v>
      </c>
    </row>
    <row r="4798" spans="1:4" hidden="1">
      <c r="A4798">
        <v>2014</v>
      </c>
      <c r="B4798">
        <v>1</v>
      </c>
      <c r="C4798">
        <v>23</v>
      </c>
      <c r="D4798">
        <v>4660.6899999999996</v>
      </c>
    </row>
    <row r="4799" spans="1:4" hidden="1">
      <c r="A4799">
        <v>2014</v>
      </c>
      <c r="B4799">
        <v>1</v>
      </c>
      <c r="C4799">
        <v>24</v>
      </c>
      <c r="D4799">
        <v>4660.7</v>
      </c>
    </row>
    <row r="4800" spans="1:4" hidden="1">
      <c r="A4800">
        <v>2014</v>
      </c>
      <c r="B4800">
        <v>1</v>
      </c>
      <c r="C4800">
        <v>25</v>
      </c>
      <c r="D4800">
        <v>4660.71</v>
      </c>
    </row>
    <row r="4801" spans="1:4" hidden="1">
      <c r="A4801">
        <v>2014</v>
      </c>
      <c r="B4801">
        <v>1</v>
      </c>
      <c r="C4801">
        <v>26</v>
      </c>
      <c r="D4801">
        <v>4660.74</v>
      </c>
    </row>
    <row r="4802" spans="1:4" hidden="1">
      <c r="A4802">
        <v>2014</v>
      </c>
      <c r="B4802">
        <v>1</v>
      </c>
      <c r="C4802">
        <v>27</v>
      </c>
      <c r="D4802">
        <v>4660.76</v>
      </c>
    </row>
    <row r="4803" spans="1:4" hidden="1">
      <c r="A4803">
        <v>2014</v>
      </c>
      <c r="B4803">
        <v>1</v>
      </c>
      <c r="C4803">
        <v>28</v>
      </c>
      <c r="D4803">
        <v>4660.78</v>
      </c>
    </row>
    <row r="4804" spans="1:4" hidden="1">
      <c r="A4804">
        <v>2014</v>
      </c>
      <c r="B4804">
        <v>1</v>
      </c>
      <c r="C4804">
        <v>29</v>
      </c>
      <c r="D4804">
        <v>4660.87</v>
      </c>
    </row>
    <row r="4805" spans="1:4" hidden="1">
      <c r="A4805">
        <v>2014</v>
      </c>
      <c r="B4805">
        <v>1</v>
      </c>
      <c r="C4805">
        <v>30</v>
      </c>
      <c r="D4805">
        <v>4660.91</v>
      </c>
    </row>
    <row r="4806" spans="1:4" hidden="1">
      <c r="A4806">
        <v>2014</v>
      </c>
      <c r="B4806">
        <v>1</v>
      </c>
      <c r="C4806">
        <v>31</v>
      </c>
      <c r="D4806">
        <v>4660.9399999999996</v>
      </c>
    </row>
    <row r="4807" spans="1:4" hidden="1">
      <c r="A4807">
        <v>2014</v>
      </c>
      <c r="B4807">
        <v>2</v>
      </c>
      <c r="C4807">
        <v>1</v>
      </c>
      <c r="D4807">
        <v>4660.96</v>
      </c>
    </row>
    <row r="4808" spans="1:4" hidden="1">
      <c r="A4808">
        <v>2014</v>
      </c>
      <c r="B4808">
        <v>2</v>
      </c>
      <c r="C4808">
        <v>2</v>
      </c>
      <c r="D4808">
        <v>4660.99</v>
      </c>
    </row>
    <row r="4809" spans="1:4" hidden="1">
      <c r="A4809">
        <v>2014</v>
      </c>
      <c r="B4809">
        <v>2</v>
      </c>
      <c r="C4809">
        <v>3</v>
      </c>
      <c r="D4809">
        <v>4661.0200000000004</v>
      </c>
    </row>
    <row r="4810" spans="1:4" hidden="1">
      <c r="A4810">
        <v>2014</v>
      </c>
      <c r="B4810">
        <v>2</v>
      </c>
      <c r="C4810">
        <v>4</v>
      </c>
      <c r="D4810">
        <v>4661.05</v>
      </c>
    </row>
    <row r="4811" spans="1:4" hidden="1">
      <c r="A4811">
        <v>2014</v>
      </c>
      <c r="B4811">
        <v>2</v>
      </c>
      <c r="C4811">
        <v>5</v>
      </c>
      <c r="D4811">
        <v>4661.1000000000004</v>
      </c>
    </row>
    <row r="4812" spans="1:4" hidden="1">
      <c r="A4812">
        <v>2014</v>
      </c>
      <c r="B4812">
        <v>2</v>
      </c>
      <c r="C4812">
        <v>6</v>
      </c>
      <c r="D4812">
        <v>4661.1499999999996</v>
      </c>
    </row>
    <row r="4813" spans="1:4" hidden="1">
      <c r="A4813">
        <v>2014</v>
      </c>
      <c r="B4813">
        <v>2</v>
      </c>
      <c r="C4813">
        <v>7</v>
      </c>
      <c r="D4813">
        <v>4661.2</v>
      </c>
    </row>
    <row r="4814" spans="1:4" hidden="1">
      <c r="A4814">
        <v>2014</v>
      </c>
      <c r="B4814">
        <v>2</v>
      </c>
      <c r="C4814">
        <v>8</v>
      </c>
      <c r="D4814">
        <v>4661.3999999999996</v>
      </c>
    </row>
    <row r="4815" spans="1:4" hidden="1">
      <c r="A4815">
        <v>2014</v>
      </c>
      <c r="B4815">
        <v>2</v>
      </c>
      <c r="C4815">
        <v>9</v>
      </c>
      <c r="D4815">
        <v>4661.7299999999996</v>
      </c>
    </row>
    <row r="4816" spans="1:4" hidden="1">
      <c r="A4816">
        <v>2014</v>
      </c>
      <c r="B4816">
        <v>2</v>
      </c>
      <c r="C4816">
        <v>10</v>
      </c>
      <c r="D4816">
        <v>4661.91</v>
      </c>
    </row>
    <row r="4817" spans="1:4" hidden="1">
      <c r="A4817">
        <v>2014</v>
      </c>
      <c r="B4817">
        <v>2</v>
      </c>
      <c r="C4817">
        <v>11</v>
      </c>
      <c r="D4817">
        <v>4662.0200000000004</v>
      </c>
    </row>
    <row r="4818" spans="1:4" hidden="1">
      <c r="A4818">
        <v>2014</v>
      </c>
      <c r="B4818">
        <v>2</v>
      </c>
      <c r="C4818">
        <v>12</v>
      </c>
      <c r="D4818">
        <v>4662.18</v>
      </c>
    </row>
    <row r="4819" spans="1:4" hidden="1">
      <c r="A4819">
        <v>2014</v>
      </c>
      <c r="B4819">
        <v>2</v>
      </c>
      <c r="C4819">
        <v>13</v>
      </c>
      <c r="D4819">
        <v>4662.49</v>
      </c>
    </row>
    <row r="4820" spans="1:4" hidden="1">
      <c r="A4820">
        <v>2014</v>
      </c>
      <c r="B4820">
        <v>2</v>
      </c>
      <c r="C4820">
        <v>14</v>
      </c>
      <c r="D4820">
        <v>4662.74</v>
      </c>
    </row>
    <row r="4821" spans="1:4" hidden="1">
      <c r="A4821">
        <v>2014</v>
      </c>
      <c r="B4821">
        <v>2</v>
      </c>
      <c r="C4821">
        <v>15</v>
      </c>
      <c r="D4821">
        <v>4663.09</v>
      </c>
    </row>
    <row r="4822" spans="1:4" hidden="1">
      <c r="A4822">
        <v>2014</v>
      </c>
      <c r="B4822">
        <v>2</v>
      </c>
      <c r="C4822">
        <v>16</v>
      </c>
      <c r="D4822">
        <v>4663.34</v>
      </c>
    </row>
    <row r="4823" spans="1:4" hidden="1">
      <c r="A4823">
        <v>2014</v>
      </c>
      <c r="B4823">
        <v>2</v>
      </c>
      <c r="C4823">
        <v>17</v>
      </c>
      <c r="D4823">
        <v>4663.5</v>
      </c>
    </row>
    <row r="4824" spans="1:4" hidden="1">
      <c r="A4824">
        <v>2014</v>
      </c>
      <c r="B4824">
        <v>2</v>
      </c>
      <c r="C4824">
        <v>18</v>
      </c>
      <c r="D4824">
        <v>4663.6400000000003</v>
      </c>
    </row>
    <row r="4825" spans="1:4" hidden="1">
      <c r="A4825">
        <v>2014</v>
      </c>
      <c r="B4825">
        <v>2</v>
      </c>
      <c r="C4825">
        <v>19</v>
      </c>
      <c r="D4825">
        <v>4663.75</v>
      </c>
    </row>
    <row r="4826" spans="1:4" hidden="1">
      <c r="A4826">
        <v>2014</v>
      </c>
      <c r="B4826">
        <v>2</v>
      </c>
      <c r="C4826">
        <v>20</v>
      </c>
      <c r="D4826">
        <v>4663.46</v>
      </c>
    </row>
    <row r="4827" spans="1:4" hidden="1">
      <c r="A4827">
        <v>2014</v>
      </c>
      <c r="B4827">
        <v>2</v>
      </c>
      <c r="C4827">
        <v>21</v>
      </c>
      <c r="D4827">
        <v>4663.55</v>
      </c>
    </row>
    <row r="4828" spans="1:4" hidden="1">
      <c r="A4828">
        <v>2014</v>
      </c>
      <c r="B4828">
        <v>2</v>
      </c>
      <c r="C4828">
        <v>22</v>
      </c>
      <c r="D4828">
        <v>4663.6499999999996</v>
      </c>
    </row>
    <row r="4829" spans="1:4" hidden="1">
      <c r="A4829">
        <v>2014</v>
      </c>
      <c r="B4829">
        <v>2</v>
      </c>
      <c r="C4829">
        <v>23</v>
      </c>
      <c r="D4829">
        <v>4663.75</v>
      </c>
    </row>
    <row r="4830" spans="1:4" hidden="1">
      <c r="A4830">
        <v>2014</v>
      </c>
      <c r="B4830">
        <v>2</v>
      </c>
      <c r="C4830">
        <v>24</v>
      </c>
      <c r="D4830">
        <v>4663.88</v>
      </c>
    </row>
    <row r="4831" spans="1:4" hidden="1">
      <c r="A4831">
        <v>2014</v>
      </c>
      <c r="B4831">
        <v>2</v>
      </c>
      <c r="C4831">
        <v>25</v>
      </c>
      <c r="D4831">
        <v>4664.04</v>
      </c>
    </row>
    <row r="4832" spans="1:4" hidden="1">
      <c r="A4832">
        <v>2014</v>
      </c>
      <c r="B4832">
        <v>2</v>
      </c>
      <c r="C4832">
        <v>26</v>
      </c>
      <c r="D4832">
        <v>4664.24</v>
      </c>
    </row>
    <row r="4833" spans="1:4" hidden="1">
      <c r="A4833">
        <v>2014</v>
      </c>
      <c r="B4833">
        <v>2</v>
      </c>
      <c r="C4833">
        <v>27</v>
      </c>
      <c r="D4833">
        <v>4664.3999999999996</v>
      </c>
    </row>
    <row r="4834" spans="1:4" hidden="1">
      <c r="A4834">
        <v>2014</v>
      </c>
      <c r="B4834">
        <v>2</v>
      </c>
      <c r="C4834">
        <v>28</v>
      </c>
      <c r="D4834">
        <v>4664.13</v>
      </c>
    </row>
    <row r="4835" spans="1:4" hidden="1">
      <c r="A4835">
        <v>2014</v>
      </c>
      <c r="B4835">
        <v>3</v>
      </c>
      <c r="C4835">
        <v>1</v>
      </c>
      <c r="D4835">
        <v>4664.2700000000004</v>
      </c>
    </row>
    <row r="4836" spans="1:4" hidden="1">
      <c r="A4836">
        <v>2014</v>
      </c>
      <c r="B4836">
        <v>3</v>
      </c>
      <c r="C4836">
        <v>2</v>
      </c>
      <c r="D4836">
        <v>4664.24</v>
      </c>
    </row>
    <row r="4837" spans="1:4" hidden="1">
      <c r="A4837">
        <v>2014</v>
      </c>
      <c r="B4837">
        <v>3</v>
      </c>
      <c r="C4837">
        <v>3</v>
      </c>
      <c r="D4837">
        <v>4664.0200000000004</v>
      </c>
    </row>
    <row r="4838" spans="1:4" hidden="1">
      <c r="A4838">
        <v>2014</v>
      </c>
      <c r="B4838">
        <v>3</v>
      </c>
      <c r="C4838">
        <v>4</v>
      </c>
      <c r="D4838">
        <v>4664.08</v>
      </c>
    </row>
    <row r="4839" spans="1:4" hidden="1">
      <c r="A4839">
        <v>2014</v>
      </c>
      <c r="B4839">
        <v>3</v>
      </c>
      <c r="C4839">
        <v>5</v>
      </c>
      <c r="D4839">
        <v>4663.97</v>
      </c>
    </row>
    <row r="4840" spans="1:4" hidden="1">
      <c r="A4840">
        <v>2014</v>
      </c>
      <c r="B4840">
        <v>3</v>
      </c>
      <c r="C4840">
        <v>6</v>
      </c>
      <c r="D4840">
        <v>4663.8100000000004</v>
      </c>
    </row>
    <row r="4841" spans="1:4" hidden="1">
      <c r="A4841">
        <v>2014</v>
      </c>
      <c r="B4841">
        <v>3</v>
      </c>
      <c r="C4841">
        <v>7</v>
      </c>
      <c r="D4841">
        <v>4663.6899999999996</v>
      </c>
    </row>
    <row r="4842" spans="1:4" hidden="1">
      <c r="A4842">
        <v>2014</v>
      </c>
      <c r="B4842">
        <v>3</v>
      </c>
      <c r="C4842">
        <v>8</v>
      </c>
      <c r="D4842">
        <v>4663.46</v>
      </c>
    </row>
    <row r="4843" spans="1:4" hidden="1">
      <c r="A4843">
        <v>2014</v>
      </c>
      <c r="B4843">
        <v>3</v>
      </c>
      <c r="C4843">
        <v>9</v>
      </c>
      <c r="D4843">
        <v>4663.28</v>
      </c>
    </row>
    <row r="4844" spans="1:4" hidden="1">
      <c r="A4844">
        <v>2014</v>
      </c>
      <c r="B4844">
        <v>3</v>
      </c>
      <c r="C4844">
        <v>10</v>
      </c>
      <c r="D4844">
        <v>4663.12</v>
      </c>
    </row>
    <row r="4845" spans="1:4" hidden="1">
      <c r="A4845">
        <v>2014</v>
      </c>
      <c r="B4845">
        <v>3</v>
      </c>
      <c r="C4845">
        <v>11</v>
      </c>
      <c r="D4845">
        <v>4663.01</v>
      </c>
    </row>
    <row r="4846" spans="1:4" hidden="1">
      <c r="A4846">
        <v>2014</v>
      </c>
      <c r="B4846">
        <v>3</v>
      </c>
      <c r="C4846">
        <v>12</v>
      </c>
      <c r="D4846">
        <v>4662.92</v>
      </c>
    </row>
    <row r="4847" spans="1:4" hidden="1">
      <c r="A4847">
        <v>2014</v>
      </c>
      <c r="B4847">
        <v>3</v>
      </c>
      <c r="C4847">
        <v>13</v>
      </c>
      <c r="D4847">
        <v>4662.88</v>
      </c>
    </row>
    <row r="4848" spans="1:4" hidden="1">
      <c r="A4848">
        <v>2014</v>
      </c>
      <c r="B4848">
        <v>3</v>
      </c>
      <c r="C4848">
        <v>14</v>
      </c>
      <c r="D4848">
        <v>4662.87</v>
      </c>
    </row>
    <row r="4849" spans="1:4" hidden="1">
      <c r="A4849">
        <v>2014</v>
      </c>
      <c r="B4849">
        <v>3</v>
      </c>
      <c r="C4849">
        <v>15</v>
      </c>
      <c r="D4849">
        <v>4662.9799999999996</v>
      </c>
    </row>
    <row r="4850" spans="1:4" hidden="1">
      <c r="A4850">
        <v>2014</v>
      </c>
      <c r="B4850">
        <v>3</v>
      </c>
      <c r="C4850">
        <v>16</v>
      </c>
      <c r="D4850">
        <v>4663.07</v>
      </c>
    </row>
    <row r="4851" spans="1:4" hidden="1">
      <c r="A4851">
        <v>2014</v>
      </c>
      <c r="B4851">
        <v>3</v>
      </c>
      <c r="C4851">
        <v>17</v>
      </c>
      <c r="D4851">
        <v>4663.16</v>
      </c>
    </row>
    <row r="4852" spans="1:4" hidden="1">
      <c r="A4852">
        <v>2014</v>
      </c>
      <c r="B4852">
        <v>3</v>
      </c>
      <c r="C4852">
        <v>18</v>
      </c>
      <c r="D4852">
        <v>4663.26</v>
      </c>
    </row>
    <row r="4853" spans="1:4" hidden="1">
      <c r="A4853">
        <v>2014</v>
      </c>
      <c r="B4853">
        <v>3</v>
      </c>
      <c r="C4853">
        <v>19</v>
      </c>
      <c r="D4853">
        <v>4663.3500000000004</v>
      </c>
    </row>
    <row r="4854" spans="1:4" hidden="1">
      <c r="A4854">
        <v>2014</v>
      </c>
      <c r="B4854">
        <v>3</v>
      </c>
      <c r="C4854">
        <v>20</v>
      </c>
      <c r="D4854">
        <v>4663.45</v>
      </c>
    </row>
    <row r="4855" spans="1:4" hidden="1">
      <c r="A4855">
        <v>2014</v>
      </c>
      <c r="B4855">
        <v>3</v>
      </c>
      <c r="C4855">
        <v>21</v>
      </c>
      <c r="D4855">
        <v>4663.54</v>
      </c>
    </row>
    <row r="4856" spans="1:4" hidden="1">
      <c r="A4856">
        <v>2014</v>
      </c>
      <c r="B4856">
        <v>3</v>
      </c>
      <c r="C4856">
        <v>22</v>
      </c>
      <c r="D4856">
        <v>4663.6400000000003</v>
      </c>
    </row>
    <row r="4857" spans="1:4" hidden="1">
      <c r="A4857">
        <v>2014</v>
      </c>
      <c r="B4857">
        <v>3</v>
      </c>
      <c r="C4857">
        <v>23</v>
      </c>
      <c r="D4857">
        <v>4663.7299999999996</v>
      </c>
    </row>
    <row r="4858" spans="1:4" hidden="1">
      <c r="A4858">
        <v>2014</v>
      </c>
      <c r="B4858">
        <v>3</v>
      </c>
      <c r="C4858">
        <v>24</v>
      </c>
      <c r="D4858">
        <v>4663.93</v>
      </c>
    </row>
    <row r="4859" spans="1:4" hidden="1">
      <c r="A4859">
        <v>2014</v>
      </c>
      <c r="B4859">
        <v>3</v>
      </c>
      <c r="C4859">
        <v>25</v>
      </c>
      <c r="D4859">
        <v>4664.1400000000003</v>
      </c>
    </row>
    <row r="4860" spans="1:4" hidden="1">
      <c r="A4860">
        <v>2014</v>
      </c>
      <c r="B4860">
        <v>3</v>
      </c>
      <c r="C4860">
        <v>26</v>
      </c>
      <c r="D4860">
        <v>4664.42</v>
      </c>
    </row>
    <row r="4861" spans="1:4" hidden="1">
      <c r="A4861">
        <v>2014</v>
      </c>
      <c r="B4861">
        <v>3</v>
      </c>
      <c r="C4861">
        <v>27</v>
      </c>
      <c r="D4861">
        <v>4664.71</v>
      </c>
    </row>
    <row r="4862" spans="1:4" hidden="1">
      <c r="A4862">
        <v>2014</v>
      </c>
      <c r="B4862">
        <v>3</v>
      </c>
      <c r="C4862">
        <v>28</v>
      </c>
      <c r="D4862">
        <v>4664.92</v>
      </c>
    </row>
    <row r="4863" spans="1:4" hidden="1">
      <c r="A4863">
        <v>2014</v>
      </c>
      <c r="B4863">
        <v>3</v>
      </c>
      <c r="C4863">
        <v>29</v>
      </c>
      <c r="D4863">
        <v>4665.1099999999997</v>
      </c>
    </row>
    <row r="4864" spans="1:4" hidden="1">
      <c r="A4864">
        <v>2014</v>
      </c>
      <c r="B4864">
        <v>3</v>
      </c>
      <c r="C4864">
        <v>30</v>
      </c>
      <c r="D4864">
        <v>4665.41</v>
      </c>
    </row>
    <row r="4865" spans="1:4" hidden="1">
      <c r="A4865">
        <v>2014</v>
      </c>
      <c r="B4865">
        <v>3</v>
      </c>
      <c r="C4865">
        <v>31</v>
      </c>
      <c r="D4865">
        <v>4665.7299999999996</v>
      </c>
    </row>
    <row r="4866" spans="1:4" hidden="1">
      <c r="A4866">
        <v>2014</v>
      </c>
      <c r="B4866">
        <v>4</v>
      </c>
      <c r="C4866">
        <v>1</v>
      </c>
      <c r="D4866">
        <v>4666.1099999999997</v>
      </c>
    </row>
    <row r="4867" spans="1:4" hidden="1">
      <c r="A4867">
        <v>2014</v>
      </c>
      <c r="B4867">
        <v>4</v>
      </c>
      <c r="C4867">
        <v>2</v>
      </c>
      <c r="D4867">
        <v>4666.4399999999996</v>
      </c>
    </row>
    <row r="4868" spans="1:4" hidden="1">
      <c r="A4868">
        <v>2014</v>
      </c>
      <c r="B4868">
        <v>4</v>
      </c>
      <c r="C4868">
        <v>3</v>
      </c>
      <c r="D4868">
        <v>4666.71</v>
      </c>
    </row>
    <row r="4869" spans="1:4" hidden="1">
      <c r="A4869">
        <v>2014</v>
      </c>
      <c r="B4869">
        <v>4</v>
      </c>
      <c r="C4869">
        <v>4</v>
      </c>
      <c r="D4869">
        <v>4666.9799999999996</v>
      </c>
    </row>
    <row r="4870" spans="1:4" hidden="1">
      <c r="A4870">
        <v>2014</v>
      </c>
      <c r="B4870">
        <v>4</v>
      </c>
      <c r="C4870">
        <v>5</v>
      </c>
      <c r="D4870">
        <v>4667.25</v>
      </c>
    </row>
    <row r="4871" spans="1:4" hidden="1">
      <c r="A4871">
        <v>2014</v>
      </c>
      <c r="B4871">
        <v>4</v>
      </c>
      <c r="C4871">
        <v>6</v>
      </c>
      <c r="D4871">
        <v>4667.51</v>
      </c>
    </row>
    <row r="4872" spans="1:4" hidden="1">
      <c r="A4872">
        <v>2014</v>
      </c>
      <c r="B4872">
        <v>4</v>
      </c>
      <c r="C4872">
        <v>7</v>
      </c>
      <c r="D4872">
        <v>4667.78</v>
      </c>
    </row>
    <row r="4873" spans="1:4" hidden="1">
      <c r="A4873">
        <v>2014</v>
      </c>
      <c r="B4873">
        <v>4</v>
      </c>
      <c r="C4873">
        <v>8</v>
      </c>
      <c r="D4873">
        <v>4668.07</v>
      </c>
    </row>
    <row r="4874" spans="1:4" hidden="1">
      <c r="A4874">
        <v>2014</v>
      </c>
      <c r="B4874">
        <v>4</v>
      </c>
      <c r="C4874">
        <v>9</v>
      </c>
      <c r="D4874">
        <v>4668.41</v>
      </c>
    </row>
    <row r="4875" spans="1:4" hidden="1">
      <c r="A4875">
        <v>2014</v>
      </c>
      <c r="B4875">
        <v>4</v>
      </c>
      <c r="C4875">
        <v>10</v>
      </c>
      <c r="D4875">
        <v>4668.7700000000004</v>
      </c>
    </row>
    <row r="4876" spans="1:4" hidden="1">
      <c r="A4876">
        <v>2014</v>
      </c>
      <c r="B4876">
        <v>4</v>
      </c>
      <c r="C4876">
        <v>11</v>
      </c>
      <c r="D4876">
        <v>4669.1400000000003</v>
      </c>
    </row>
    <row r="4877" spans="1:4" hidden="1">
      <c r="A4877">
        <v>2014</v>
      </c>
      <c r="B4877">
        <v>4</v>
      </c>
      <c r="C4877">
        <v>12</v>
      </c>
      <c r="D4877">
        <v>4669.53</v>
      </c>
    </row>
    <row r="4878" spans="1:4" hidden="1">
      <c r="A4878">
        <v>2014</v>
      </c>
      <c r="B4878">
        <v>4</v>
      </c>
      <c r="C4878">
        <v>13</v>
      </c>
      <c r="D4878">
        <v>4669.88</v>
      </c>
    </row>
    <row r="4879" spans="1:4" hidden="1">
      <c r="A4879">
        <v>2014</v>
      </c>
      <c r="B4879">
        <v>4</v>
      </c>
      <c r="C4879">
        <v>14</v>
      </c>
      <c r="D4879">
        <v>4670.1899999999996</v>
      </c>
    </row>
    <row r="4880" spans="1:4" hidden="1">
      <c r="A4880">
        <v>2014</v>
      </c>
      <c r="B4880">
        <v>4</v>
      </c>
      <c r="C4880">
        <v>15</v>
      </c>
      <c r="D4880">
        <v>4670.47</v>
      </c>
    </row>
    <row r="4881" spans="1:4" hidden="1">
      <c r="A4881">
        <v>2014</v>
      </c>
      <c r="B4881">
        <v>4</v>
      </c>
      <c r="C4881">
        <v>16</v>
      </c>
      <c r="D4881">
        <v>4670.75</v>
      </c>
    </row>
    <row r="4882" spans="1:4" hidden="1">
      <c r="A4882">
        <v>2014</v>
      </c>
      <c r="B4882">
        <v>4</v>
      </c>
      <c r="C4882">
        <v>17</v>
      </c>
      <c r="D4882">
        <v>4671.0200000000004</v>
      </c>
    </row>
    <row r="4883" spans="1:4" hidden="1">
      <c r="A4883">
        <v>2014</v>
      </c>
      <c r="B4883">
        <v>4</v>
      </c>
      <c r="C4883">
        <v>18</v>
      </c>
      <c r="D4883">
        <v>4671.32</v>
      </c>
    </row>
    <row r="4884" spans="1:4" hidden="1">
      <c r="A4884">
        <v>2014</v>
      </c>
      <c r="B4884">
        <v>4</v>
      </c>
      <c r="C4884">
        <v>19</v>
      </c>
      <c r="D4884">
        <v>4671.6400000000003</v>
      </c>
    </row>
    <row r="4885" spans="1:4" hidden="1">
      <c r="A4885">
        <v>2014</v>
      </c>
      <c r="B4885">
        <v>4</v>
      </c>
      <c r="C4885">
        <v>20</v>
      </c>
      <c r="D4885">
        <v>4671.93</v>
      </c>
    </row>
    <row r="4886" spans="1:4" hidden="1">
      <c r="A4886">
        <v>2014</v>
      </c>
      <c r="B4886">
        <v>4</v>
      </c>
      <c r="C4886">
        <v>21</v>
      </c>
      <c r="D4886">
        <v>4672.16</v>
      </c>
    </row>
    <row r="4887" spans="1:4" hidden="1">
      <c r="A4887">
        <v>2014</v>
      </c>
      <c r="B4887">
        <v>4</v>
      </c>
      <c r="C4887">
        <v>22</v>
      </c>
      <c r="D4887">
        <v>4672.16</v>
      </c>
    </row>
    <row r="4888" spans="1:4" hidden="1">
      <c r="A4888">
        <v>2014</v>
      </c>
      <c r="B4888">
        <v>4</v>
      </c>
      <c r="C4888">
        <v>23</v>
      </c>
      <c r="D4888">
        <v>4672.25</v>
      </c>
    </row>
    <row r="4889" spans="1:4" hidden="1">
      <c r="A4889">
        <v>2014</v>
      </c>
      <c r="B4889">
        <v>4</v>
      </c>
      <c r="C4889">
        <v>24</v>
      </c>
      <c r="D4889">
        <v>4672.26</v>
      </c>
    </row>
    <row r="4890" spans="1:4" hidden="1">
      <c r="A4890">
        <v>2014</v>
      </c>
      <c r="B4890">
        <v>4</v>
      </c>
      <c r="C4890">
        <v>25</v>
      </c>
      <c r="D4890">
        <v>4672.2700000000004</v>
      </c>
    </row>
    <row r="4891" spans="1:4" hidden="1">
      <c r="A4891">
        <v>2014</v>
      </c>
      <c r="B4891">
        <v>4</v>
      </c>
      <c r="C4891">
        <v>26</v>
      </c>
      <c r="D4891">
        <v>4672.43</v>
      </c>
    </row>
    <row r="4892" spans="1:4" hidden="1">
      <c r="A4892">
        <v>2014</v>
      </c>
      <c r="B4892">
        <v>4</v>
      </c>
      <c r="C4892">
        <v>27</v>
      </c>
      <c r="D4892">
        <v>4672.42</v>
      </c>
    </row>
    <row r="4893" spans="1:4" hidden="1">
      <c r="A4893">
        <v>2014</v>
      </c>
      <c r="B4893">
        <v>4</v>
      </c>
      <c r="C4893">
        <v>28</v>
      </c>
      <c r="D4893">
        <v>4672.34</v>
      </c>
    </row>
    <row r="4894" spans="1:4" hidden="1">
      <c r="A4894">
        <v>2014</v>
      </c>
      <c r="B4894">
        <v>4</v>
      </c>
      <c r="C4894">
        <v>29</v>
      </c>
      <c r="D4894">
        <v>4672.2</v>
      </c>
    </row>
    <row r="4895" spans="1:4" hidden="1">
      <c r="A4895">
        <v>2014</v>
      </c>
      <c r="B4895">
        <v>4</v>
      </c>
      <c r="C4895">
        <v>30</v>
      </c>
      <c r="D4895">
        <v>4672.1000000000004</v>
      </c>
    </row>
    <row r="4896" spans="1:4" hidden="1">
      <c r="A4896">
        <v>2014</v>
      </c>
      <c r="B4896">
        <v>5</v>
      </c>
      <c r="C4896">
        <v>1</v>
      </c>
      <c r="D4896">
        <v>4672.01</v>
      </c>
    </row>
    <row r="4897" spans="1:4" hidden="1">
      <c r="A4897">
        <v>2014</v>
      </c>
      <c r="B4897">
        <v>5</v>
      </c>
      <c r="C4897">
        <v>2</v>
      </c>
      <c r="D4897">
        <v>4671.9799999999996</v>
      </c>
    </row>
    <row r="4898" spans="1:4" hidden="1">
      <c r="A4898">
        <v>2014</v>
      </c>
      <c r="B4898">
        <v>5</v>
      </c>
      <c r="C4898">
        <v>3</v>
      </c>
      <c r="D4898">
        <v>4672.16</v>
      </c>
    </row>
    <row r="4899" spans="1:4" hidden="1">
      <c r="A4899">
        <v>2014</v>
      </c>
      <c r="B4899">
        <v>5</v>
      </c>
      <c r="C4899">
        <v>4</v>
      </c>
      <c r="D4899">
        <v>4672.41</v>
      </c>
    </row>
    <row r="4900" spans="1:4" hidden="1">
      <c r="A4900">
        <v>2014</v>
      </c>
      <c r="B4900">
        <v>5</v>
      </c>
      <c r="C4900">
        <v>5</v>
      </c>
      <c r="D4900">
        <v>4672.62</v>
      </c>
    </row>
    <row r="4901" spans="1:4" hidden="1">
      <c r="A4901">
        <v>2014</v>
      </c>
      <c r="B4901">
        <v>5</v>
      </c>
      <c r="C4901">
        <v>6</v>
      </c>
      <c r="D4901">
        <v>4672.58</v>
      </c>
    </row>
    <row r="4902" spans="1:4" hidden="1">
      <c r="A4902">
        <v>2014</v>
      </c>
      <c r="B4902">
        <v>5</v>
      </c>
      <c r="C4902">
        <v>7</v>
      </c>
      <c r="D4902">
        <v>4672.3</v>
      </c>
    </row>
    <row r="4903" spans="1:4" hidden="1">
      <c r="A4903">
        <v>2014</v>
      </c>
      <c r="B4903">
        <v>5</v>
      </c>
      <c r="C4903">
        <v>8</v>
      </c>
      <c r="D4903">
        <v>4672.0600000000004</v>
      </c>
    </row>
    <row r="4904" spans="1:4" hidden="1">
      <c r="A4904">
        <v>2014</v>
      </c>
      <c r="B4904">
        <v>5</v>
      </c>
      <c r="C4904">
        <v>9</v>
      </c>
      <c r="D4904">
        <v>4672.32</v>
      </c>
    </row>
    <row r="4905" spans="1:4" hidden="1">
      <c r="A4905">
        <v>2014</v>
      </c>
      <c r="B4905">
        <v>5</v>
      </c>
      <c r="C4905">
        <v>10</v>
      </c>
      <c r="D4905">
        <v>4672.6400000000003</v>
      </c>
    </row>
    <row r="4906" spans="1:4" hidden="1">
      <c r="A4906">
        <v>2014</v>
      </c>
      <c r="B4906">
        <v>5</v>
      </c>
      <c r="C4906">
        <v>11</v>
      </c>
      <c r="D4906">
        <v>4672.63</v>
      </c>
    </row>
    <row r="4907" spans="1:4" hidden="1">
      <c r="A4907">
        <v>2014</v>
      </c>
      <c r="B4907">
        <v>5</v>
      </c>
      <c r="C4907">
        <v>12</v>
      </c>
      <c r="D4907">
        <v>4672.57</v>
      </c>
    </row>
    <row r="4908" spans="1:4" hidden="1">
      <c r="A4908">
        <v>2014</v>
      </c>
      <c r="B4908">
        <v>5</v>
      </c>
      <c r="C4908">
        <v>13</v>
      </c>
      <c r="D4908">
        <v>4672.3999999999996</v>
      </c>
    </row>
    <row r="4909" spans="1:4" hidden="1">
      <c r="A4909">
        <v>2014</v>
      </c>
      <c r="B4909">
        <v>5</v>
      </c>
      <c r="C4909">
        <v>14</v>
      </c>
      <c r="D4909">
        <v>4672.29</v>
      </c>
    </row>
    <row r="4910" spans="1:4" hidden="1">
      <c r="A4910">
        <v>2014</v>
      </c>
      <c r="B4910">
        <v>5</v>
      </c>
      <c r="C4910">
        <v>15</v>
      </c>
      <c r="D4910">
        <v>4672.18</v>
      </c>
    </row>
    <row r="4911" spans="1:4" hidden="1">
      <c r="A4911">
        <v>2014</v>
      </c>
      <c r="B4911">
        <v>5</v>
      </c>
      <c r="C4911">
        <v>16</v>
      </c>
      <c r="D4911">
        <v>4672.09</v>
      </c>
    </row>
    <row r="4912" spans="1:4" hidden="1">
      <c r="A4912">
        <v>2014</v>
      </c>
      <c r="B4912">
        <v>5</v>
      </c>
      <c r="C4912">
        <v>17</v>
      </c>
      <c r="D4912">
        <v>4672.0600000000004</v>
      </c>
    </row>
    <row r="4913" spans="1:4" hidden="1">
      <c r="A4913">
        <v>2014</v>
      </c>
      <c r="B4913">
        <v>5</v>
      </c>
      <c r="C4913">
        <v>18</v>
      </c>
      <c r="D4913">
        <v>4672.12</v>
      </c>
    </row>
    <row r="4914" spans="1:4" hidden="1">
      <c r="A4914">
        <v>2014</v>
      </c>
      <c r="B4914">
        <v>5</v>
      </c>
      <c r="C4914">
        <v>19</v>
      </c>
      <c r="D4914">
        <v>4672.1099999999997</v>
      </c>
    </row>
    <row r="4915" spans="1:4" hidden="1">
      <c r="A4915">
        <v>2014</v>
      </c>
      <c r="B4915">
        <v>5</v>
      </c>
      <c r="C4915">
        <v>20</v>
      </c>
      <c r="D4915">
        <v>4672.08</v>
      </c>
    </row>
    <row r="4916" spans="1:4" hidden="1">
      <c r="A4916">
        <v>2014</v>
      </c>
      <c r="B4916">
        <v>5</v>
      </c>
      <c r="C4916">
        <v>21</v>
      </c>
      <c r="D4916">
        <v>4672.07</v>
      </c>
    </row>
    <row r="4917" spans="1:4" hidden="1">
      <c r="A4917">
        <v>2014</v>
      </c>
      <c r="B4917">
        <v>5</v>
      </c>
      <c r="C4917">
        <v>22</v>
      </c>
      <c r="D4917">
        <v>4672.0600000000004</v>
      </c>
    </row>
    <row r="4918" spans="1:4" hidden="1">
      <c r="A4918">
        <v>2014</v>
      </c>
      <c r="B4918">
        <v>5</v>
      </c>
      <c r="C4918">
        <v>23</v>
      </c>
      <c r="D4918">
        <v>4672.04</v>
      </c>
    </row>
    <row r="4919" spans="1:4" hidden="1">
      <c r="A4919">
        <v>2014</v>
      </c>
      <c r="B4919">
        <v>5</v>
      </c>
      <c r="C4919">
        <v>24</v>
      </c>
      <c r="D4919">
        <v>4672.08</v>
      </c>
    </row>
    <row r="4920" spans="1:4" hidden="1">
      <c r="A4920">
        <v>2014</v>
      </c>
      <c r="B4920">
        <v>5</v>
      </c>
      <c r="C4920">
        <v>25</v>
      </c>
      <c r="D4920">
        <v>4672.08</v>
      </c>
    </row>
    <row r="4921" spans="1:4" hidden="1">
      <c r="A4921">
        <v>2014</v>
      </c>
      <c r="B4921">
        <v>5</v>
      </c>
      <c r="C4921">
        <v>26</v>
      </c>
      <c r="D4921">
        <v>4672.08</v>
      </c>
    </row>
    <row r="4922" spans="1:4" hidden="1">
      <c r="A4922">
        <v>2014</v>
      </c>
      <c r="B4922">
        <v>5</v>
      </c>
      <c r="C4922">
        <v>27</v>
      </c>
      <c r="D4922">
        <v>4672.03</v>
      </c>
    </row>
    <row r="4923" spans="1:4" hidden="1">
      <c r="A4923">
        <v>2014</v>
      </c>
      <c r="B4923">
        <v>5</v>
      </c>
      <c r="C4923">
        <v>28</v>
      </c>
      <c r="D4923">
        <v>4671.9799999999996</v>
      </c>
    </row>
    <row r="4924" spans="1:4" hidden="1">
      <c r="A4924">
        <v>2014</v>
      </c>
      <c r="B4924">
        <v>5</v>
      </c>
      <c r="C4924">
        <v>29</v>
      </c>
      <c r="D4924">
        <v>4671.8999999999996</v>
      </c>
    </row>
    <row r="4925" spans="1:4" hidden="1">
      <c r="A4925">
        <v>2014</v>
      </c>
      <c r="B4925">
        <v>5</v>
      </c>
      <c r="C4925">
        <v>30</v>
      </c>
      <c r="D4925">
        <v>4671.8599999999997</v>
      </c>
    </row>
    <row r="4926" spans="1:4" hidden="1">
      <c r="A4926">
        <v>2014</v>
      </c>
      <c r="B4926">
        <v>5</v>
      </c>
      <c r="C4926">
        <v>31</v>
      </c>
      <c r="D4926">
        <v>4671.92</v>
      </c>
    </row>
    <row r="4927" spans="1:4" hidden="1">
      <c r="A4927">
        <v>2014</v>
      </c>
      <c r="B4927">
        <v>6</v>
      </c>
      <c r="C4927">
        <v>1</v>
      </c>
      <c r="D4927">
        <v>4671.88</v>
      </c>
    </row>
    <row r="4928" spans="1:4" hidden="1">
      <c r="A4928">
        <v>2014</v>
      </c>
      <c r="B4928">
        <v>6</v>
      </c>
      <c r="C4928">
        <v>2</v>
      </c>
      <c r="D4928">
        <v>4671.8</v>
      </c>
    </row>
    <row r="4929" spans="1:4" hidden="1">
      <c r="A4929">
        <v>2014</v>
      </c>
      <c r="B4929">
        <v>6</v>
      </c>
      <c r="C4929">
        <v>3</v>
      </c>
      <c r="D4929">
        <v>4671.6499999999996</v>
      </c>
    </row>
    <row r="4930" spans="1:4" hidden="1">
      <c r="A4930">
        <v>2014</v>
      </c>
      <c r="B4930">
        <v>6</v>
      </c>
      <c r="C4930">
        <v>4</v>
      </c>
      <c r="D4930">
        <v>4671.4399999999996</v>
      </c>
    </row>
    <row r="4931" spans="1:4" hidden="1">
      <c r="A4931">
        <v>2014</v>
      </c>
      <c r="B4931">
        <v>6</v>
      </c>
      <c r="C4931">
        <v>5</v>
      </c>
      <c r="D4931">
        <v>4671.18</v>
      </c>
    </row>
    <row r="4932" spans="1:4" hidden="1">
      <c r="A4932">
        <v>2014</v>
      </c>
      <c r="B4932">
        <v>6</v>
      </c>
      <c r="C4932">
        <v>6</v>
      </c>
      <c r="D4932">
        <v>4670.9399999999996</v>
      </c>
    </row>
    <row r="4933" spans="1:4" hidden="1">
      <c r="A4933">
        <v>2014</v>
      </c>
      <c r="B4933">
        <v>6</v>
      </c>
      <c r="C4933">
        <v>7</v>
      </c>
      <c r="D4933">
        <v>4670.75</v>
      </c>
    </row>
    <row r="4934" spans="1:4" hidden="1">
      <c r="A4934">
        <v>2014</v>
      </c>
      <c r="B4934">
        <v>6</v>
      </c>
      <c r="C4934">
        <v>8</v>
      </c>
      <c r="D4934">
        <v>4670.6099999999997</v>
      </c>
    </row>
    <row r="4935" spans="1:4" hidden="1">
      <c r="A4935">
        <v>2014</v>
      </c>
      <c r="B4935">
        <v>6</v>
      </c>
      <c r="C4935">
        <v>9</v>
      </c>
      <c r="D4935">
        <v>4670.37</v>
      </c>
    </row>
    <row r="4936" spans="1:4" hidden="1">
      <c r="A4936">
        <v>2014</v>
      </c>
      <c r="B4936">
        <v>6</v>
      </c>
      <c r="C4936">
        <v>10</v>
      </c>
      <c r="D4936">
        <v>4670.09</v>
      </c>
    </row>
    <row r="4937" spans="1:4" hidden="1">
      <c r="A4937">
        <v>2014</v>
      </c>
      <c r="B4937">
        <v>6</v>
      </c>
      <c r="C4937">
        <v>11</v>
      </c>
      <c r="D4937">
        <v>4669.74</v>
      </c>
    </row>
    <row r="4938" spans="1:4" hidden="1">
      <c r="A4938">
        <v>2014</v>
      </c>
      <c r="B4938">
        <v>6</v>
      </c>
      <c r="C4938">
        <v>12</v>
      </c>
      <c r="D4938">
        <v>4669.34</v>
      </c>
    </row>
    <row r="4939" spans="1:4" hidden="1">
      <c r="A4939">
        <v>2014</v>
      </c>
      <c r="B4939">
        <v>6</v>
      </c>
      <c r="C4939">
        <v>13</v>
      </c>
      <c r="D4939">
        <v>4668.93</v>
      </c>
    </row>
    <row r="4940" spans="1:4" hidden="1">
      <c r="A4940">
        <v>2014</v>
      </c>
      <c r="B4940">
        <v>6</v>
      </c>
      <c r="C4940">
        <v>14</v>
      </c>
      <c r="D4940">
        <v>4668.59</v>
      </c>
    </row>
    <row r="4941" spans="1:4" hidden="1">
      <c r="A4941">
        <v>2014</v>
      </c>
      <c r="B4941">
        <v>6</v>
      </c>
      <c r="C4941">
        <v>15</v>
      </c>
      <c r="D4941">
        <v>4668.16</v>
      </c>
    </row>
    <row r="4942" spans="1:4" hidden="1">
      <c r="A4942">
        <v>2014</v>
      </c>
      <c r="B4942">
        <v>6</v>
      </c>
      <c r="C4942">
        <v>16</v>
      </c>
      <c r="D4942">
        <v>4667.78</v>
      </c>
    </row>
    <row r="4943" spans="1:4" hidden="1">
      <c r="A4943">
        <v>2014</v>
      </c>
      <c r="B4943">
        <v>6</v>
      </c>
      <c r="C4943">
        <v>17</v>
      </c>
      <c r="D4943">
        <v>4667.54</v>
      </c>
    </row>
    <row r="4944" spans="1:4" hidden="1">
      <c r="A4944">
        <v>2014</v>
      </c>
      <c r="B4944">
        <v>6</v>
      </c>
      <c r="C4944">
        <v>18</v>
      </c>
      <c r="D4944">
        <v>4667.2</v>
      </c>
    </row>
    <row r="4945" spans="1:4" hidden="1">
      <c r="A4945">
        <v>2014</v>
      </c>
      <c r="B4945">
        <v>6</v>
      </c>
      <c r="C4945">
        <v>19</v>
      </c>
      <c r="D4945">
        <v>4666.87</v>
      </c>
    </row>
    <row r="4946" spans="1:4" hidden="1">
      <c r="A4946">
        <v>2014</v>
      </c>
      <c r="B4946">
        <v>6</v>
      </c>
      <c r="C4946">
        <v>20</v>
      </c>
      <c r="D4946">
        <v>4666.53</v>
      </c>
    </row>
    <row r="4947" spans="1:4" hidden="1">
      <c r="A4947">
        <v>2014</v>
      </c>
      <c r="B4947">
        <v>6</v>
      </c>
      <c r="C4947">
        <v>21</v>
      </c>
      <c r="D4947">
        <v>4666.16</v>
      </c>
    </row>
    <row r="4948" spans="1:4" hidden="1">
      <c r="A4948">
        <v>2014</v>
      </c>
      <c r="B4948">
        <v>6</v>
      </c>
      <c r="C4948">
        <v>22</v>
      </c>
      <c r="D4948">
        <v>4665.78</v>
      </c>
    </row>
    <row r="4949" spans="1:4" hidden="1">
      <c r="A4949">
        <v>2014</v>
      </c>
      <c r="B4949">
        <v>6</v>
      </c>
      <c r="C4949">
        <v>23</v>
      </c>
      <c r="D4949">
        <v>4665.42</v>
      </c>
    </row>
    <row r="4950" spans="1:4" hidden="1">
      <c r="A4950">
        <v>2014</v>
      </c>
      <c r="B4950">
        <v>6</v>
      </c>
      <c r="C4950">
        <v>24</v>
      </c>
      <c r="D4950">
        <v>4665.0200000000004</v>
      </c>
    </row>
    <row r="4951" spans="1:4" hidden="1">
      <c r="A4951">
        <v>2014</v>
      </c>
      <c r="B4951">
        <v>6</v>
      </c>
      <c r="C4951">
        <v>25</v>
      </c>
      <c r="D4951">
        <v>4664.6000000000004</v>
      </c>
    </row>
    <row r="4952" spans="1:4" hidden="1">
      <c r="A4952">
        <v>2014</v>
      </c>
      <c r="B4952">
        <v>6</v>
      </c>
      <c r="C4952">
        <v>26</v>
      </c>
      <c r="D4952">
        <v>4664.25</v>
      </c>
    </row>
    <row r="4953" spans="1:4" hidden="1">
      <c r="A4953">
        <v>2014</v>
      </c>
      <c r="B4953">
        <v>6</v>
      </c>
      <c r="C4953">
        <v>27</v>
      </c>
      <c r="D4953">
        <v>4663.87</v>
      </c>
    </row>
    <row r="4954" spans="1:4" hidden="1">
      <c r="A4954">
        <v>2014</v>
      </c>
      <c r="B4954">
        <v>6</v>
      </c>
      <c r="C4954">
        <v>28</v>
      </c>
      <c r="D4954">
        <v>4663.47</v>
      </c>
    </row>
    <row r="4955" spans="1:4" hidden="1">
      <c r="A4955">
        <v>2014</v>
      </c>
      <c r="B4955">
        <v>6</v>
      </c>
      <c r="C4955">
        <v>29</v>
      </c>
      <c r="D4955">
        <v>4663.04</v>
      </c>
    </row>
    <row r="4956" spans="1:4" hidden="1">
      <c r="A4956">
        <v>2014</v>
      </c>
      <c r="B4956">
        <v>6</v>
      </c>
      <c r="C4956">
        <v>30</v>
      </c>
      <c r="D4956">
        <v>4662.6099999999997</v>
      </c>
    </row>
    <row r="4957" spans="1:4" hidden="1">
      <c r="A4957">
        <v>2014</v>
      </c>
      <c r="B4957">
        <v>7</v>
      </c>
      <c r="C4957">
        <v>1</v>
      </c>
      <c r="D4957">
        <v>4662.17</v>
      </c>
    </row>
    <row r="4958" spans="1:4" hidden="1">
      <c r="A4958">
        <v>2014</v>
      </c>
      <c r="B4958">
        <v>7</v>
      </c>
      <c r="C4958">
        <v>2</v>
      </c>
      <c r="D4958">
        <v>4661.75</v>
      </c>
    </row>
    <row r="4959" spans="1:4" hidden="1">
      <c r="A4959">
        <v>2014</v>
      </c>
      <c r="B4959">
        <v>7</v>
      </c>
      <c r="C4959">
        <v>3</v>
      </c>
      <c r="D4959">
        <v>4661.32</v>
      </c>
    </row>
    <row r="4960" spans="1:4" hidden="1">
      <c r="A4960">
        <v>2014</v>
      </c>
      <c r="B4960">
        <v>7</v>
      </c>
      <c r="C4960">
        <v>4</v>
      </c>
      <c r="D4960">
        <v>4660.8999999999996</v>
      </c>
    </row>
    <row r="4961" spans="1:4" hidden="1">
      <c r="A4961">
        <v>2014</v>
      </c>
      <c r="B4961">
        <v>7</v>
      </c>
      <c r="C4961">
        <v>5</v>
      </c>
      <c r="D4961">
        <v>4660.49</v>
      </c>
    </row>
    <row r="4962" spans="1:4" hidden="1">
      <c r="A4962">
        <v>2014</v>
      </c>
      <c r="B4962">
        <v>7</v>
      </c>
      <c r="C4962">
        <v>6</v>
      </c>
      <c r="D4962">
        <v>4660.0600000000004</v>
      </c>
    </row>
    <row r="4963" spans="1:4" hidden="1">
      <c r="A4963">
        <v>2014</v>
      </c>
      <c r="B4963">
        <v>7</v>
      </c>
      <c r="C4963">
        <v>7</v>
      </c>
      <c r="D4963">
        <v>4659.63</v>
      </c>
    </row>
    <row r="4964" spans="1:4" hidden="1">
      <c r="A4964">
        <v>2014</v>
      </c>
      <c r="B4964">
        <v>7</v>
      </c>
      <c r="C4964">
        <v>8</v>
      </c>
      <c r="D4964">
        <v>4659.1899999999996</v>
      </c>
    </row>
    <row r="4965" spans="1:4" hidden="1">
      <c r="A4965">
        <v>2014</v>
      </c>
      <c r="B4965">
        <v>7</v>
      </c>
      <c r="C4965">
        <v>9</v>
      </c>
      <c r="D4965">
        <v>4658.75</v>
      </c>
    </row>
    <row r="4966" spans="1:4" hidden="1">
      <c r="A4966">
        <v>2014</v>
      </c>
      <c r="B4966">
        <v>7</v>
      </c>
      <c r="C4966">
        <v>10</v>
      </c>
      <c r="D4966">
        <v>4658.33</v>
      </c>
    </row>
    <row r="4967" spans="1:4" hidden="1">
      <c r="A4967">
        <v>2014</v>
      </c>
      <c r="B4967">
        <v>7</v>
      </c>
      <c r="C4967">
        <v>11</v>
      </c>
      <c r="D4967">
        <v>4657.93</v>
      </c>
    </row>
    <row r="4968" spans="1:4" hidden="1">
      <c r="A4968">
        <v>2014</v>
      </c>
      <c r="B4968">
        <v>7</v>
      </c>
      <c r="C4968">
        <v>12</v>
      </c>
      <c r="D4968">
        <v>4657.55</v>
      </c>
    </row>
    <row r="4969" spans="1:4" hidden="1">
      <c r="A4969">
        <v>2014</v>
      </c>
      <c r="B4969">
        <v>7</v>
      </c>
      <c r="C4969">
        <v>13</v>
      </c>
      <c r="D4969">
        <v>4657.17</v>
      </c>
    </row>
    <row r="4970" spans="1:4" hidden="1">
      <c r="A4970">
        <v>2014</v>
      </c>
      <c r="B4970">
        <v>7</v>
      </c>
      <c r="C4970">
        <v>14</v>
      </c>
      <c r="D4970">
        <v>4656.78</v>
      </c>
    </row>
    <row r="4971" spans="1:4" hidden="1">
      <c r="A4971">
        <v>2014</v>
      </c>
      <c r="B4971">
        <v>7</v>
      </c>
      <c r="C4971">
        <v>15</v>
      </c>
      <c r="D4971">
        <v>4656.3900000000003</v>
      </c>
    </row>
    <row r="4972" spans="1:4" hidden="1">
      <c r="A4972">
        <v>2014</v>
      </c>
      <c r="B4972">
        <v>7</v>
      </c>
      <c r="C4972">
        <v>16</v>
      </c>
      <c r="D4972">
        <v>4656.03</v>
      </c>
    </row>
    <row r="4973" spans="1:4" hidden="1">
      <c r="A4973">
        <v>2014</v>
      </c>
      <c r="B4973">
        <v>7</v>
      </c>
      <c r="C4973">
        <v>17</v>
      </c>
      <c r="D4973">
        <v>4655.7</v>
      </c>
    </row>
    <row r="4974" spans="1:4" hidden="1">
      <c r="A4974">
        <v>2014</v>
      </c>
      <c r="B4974">
        <v>7</v>
      </c>
      <c r="C4974">
        <v>18</v>
      </c>
      <c r="D4974">
        <v>4655.37</v>
      </c>
    </row>
    <row r="4975" spans="1:4" hidden="1">
      <c r="A4975">
        <v>2014</v>
      </c>
      <c r="B4975">
        <v>7</v>
      </c>
      <c r="C4975">
        <v>19</v>
      </c>
      <c r="D4975">
        <v>4655.01</v>
      </c>
    </row>
    <row r="4976" spans="1:4" hidden="1">
      <c r="A4976">
        <v>2014</v>
      </c>
      <c r="B4976">
        <v>7</v>
      </c>
      <c r="C4976">
        <v>20</v>
      </c>
      <c r="D4976">
        <v>4654.66</v>
      </c>
    </row>
    <row r="4977" spans="1:4" hidden="1">
      <c r="A4977">
        <v>2014</v>
      </c>
      <c r="B4977">
        <v>7</v>
      </c>
      <c r="C4977">
        <v>21</v>
      </c>
      <c r="D4977">
        <v>4654.3</v>
      </c>
    </row>
    <row r="4978" spans="1:4" hidden="1">
      <c r="A4978">
        <v>2014</v>
      </c>
      <c r="B4978">
        <v>7</v>
      </c>
      <c r="C4978">
        <v>22</v>
      </c>
      <c r="D4978">
        <v>4653.96</v>
      </c>
    </row>
    <row r="4979" spans="1:4" hidden="1">
      <c r="A4979">
        <v>2014</v>
      </c>
      <c r="B4979">
        <v>7</v>
      </c>
      <c r="C4979">
        <v>23</v>
      </c>
      <c r="D4979">
        <v>4653.6099999999997</v>
      </c>
    </row>
    <row r="4980" spans="1:4" hidden="1">
      <c r="A4980">
        <v>2014</v>
      </c>
      <c r="B4980">
        <v>7</v>
      </c>
      <c r="C4980">
        <v>24</v>
      </c>
      <c r="D4980">
        <v>4653.26</v>
      </c>
    </row>
    <row r="4981" spans="1:4" hidden="1">
      <c r="A4981">
        <v>2014</v>
      </c>
      <c r="B4981">
        <v>7</v>
      </c>
      <c r="C4981">
        <v>25</v>
      </c>
      <c r="D4981">
        <v>4652.93</v>
      </c>
    </row>
    <row r="4982" spans="1:4" hidden="1">
      <c r="A4982">
        <v>2014</v>
      </c>
      <c r="B4982">
        <v>7</v>
      </c>
      <c r="C4982">
        <v>26</v>
      </c>
      <c r="D4982">
        <v>4652.54</v>
      </c>
    </row>
    <row r="4983" spans="1:4" hidden="1">
      <c r="A4983">
        <v>2014</v>
      </c>
      <c r="B4983">
        <v>7</v>
      </c>
      <c r="C4983">
        <v>27</v>
      </c>
      <c r="D4983">
        <v>4652.13</v>
      </c>
    </row>
    <row r="4984" spans="1:4" hidden="1">
      <c r="A4984">
        <v>2014</v>
      </c>
      <c r="B4984">
        <v>7</v>
      </c>
      <c r="C4984">
        <v>28</v>
      </c>
      <c r="D4984">
        <v>4651.7299999999996</v>
      </c>
    </row>
    <row r="4985" spans="1:4" hidden="1">
      <c r="A4985">
        <v>2014</v>
      </c>
      <c r="B4985">
        <v>7</v>
      </c>
      <c r="C4985">
        <v>29</v>
      </c>
      <c r="D4985">
        <v>4651.3599999999997</v>
      </c>
    </row>
    <row r="4986" spans="1:4" hidden="1">
      <c r="A4986">
        <v>2014</v>
      </c>
      <c r="B4986">
        <v>7</v>
      </c>
      <c r="C4986">
        <v>30</v>
      </c>
      <c r="D4986">
        <v>4651.01</v>
      </c>
    </row>
    <row r="4987" spans="1:4" hidden="1">
      <c r="A4987">
        <v>2014</v>
      </c>
      <c r="B4987">
        <v>7</v>
      </c>
      <c r="C4987">
        <v>31</v>
      </c>
      <c r="D4987">
        <v>4650.62</v>
      </c>
    </row>
    <row r="4988" spans="1:4" hidden="1">
      <c r="A4988">
        <v>2014</v>
      </c>
      <c r="B4988">
        <v>8</v>
      </c>
      <c r="C4988">
        <v>1</v>
      </c>
      <c r="D4988">
        <v>4650.2</v>
      </c>
    </row>
    <row r="4989" spans="1:4" hidden="1">
      <c r="A4989">
        <v>2014</v>
      </c>
      <c r="B4989">
        <v>8</v>
      </c>
      <c r="C4989">
        <v>2</v>
      </c>
      <c r="D4989">
        <v>4649.7299999999996</v>
      </c>
    </row>
    <row r="4990" spans="1:4" hidden="1">
      <c r="A4990">
        <v>2014</v>
      </c>
      <c r="B4990">
        <v>8</v>
      </c>
      <c r="C4990">
        <v>3</v>
      </c>
      <c r="D4990">
        <v>4649.29</v>
      </c>
    </row>
    <row r="4991" spans="1:4" hidden="1">
      <c r="A4991">
        <v>2014</v>
      </c>
      <c r="B4991">
        <v>8</v>
      </c>
      <c r="C4991">
        <v>4</v>
      </c>
      <c r="D4991">
        <v>4648.8900000000003</v>
      </c>
    </row>
    <row r="4992" spans="1:4" hidden="1">
      <c r="A4992">
        <v>2014</v>
      </c>
      <c r="B4992">
        <v>8</v>
      </c>
      <c r="C4992">
        <v>5</v>
      </c>
      <c r="D4992">
        <v>4648.46</v>
      </c>
    </row>
    <row r="4993" spans="1:4" hidden="1">
      <c r="A4993">
        <v>2014</v>
      </c>
      <c r="B4993">
        <v>8</v>
      </c>
      <c r="C4993">
        <v>6</v>
      </c>
      <c r="D4993">
        <v>4648.08</v>
      </c>
    </row>
    <row r="4994" spans="1:4" hidden="1">
      <c r="A4994">
        <v>2014</v>
      </c>
      <c r="B4994">
        <v>8</v>
      </c>
      <c r="C4994">
        <v>7</v>
      </c>
      <c r="D4994">
        <v>4647.6899999999996</v>
      </c>
    </row>
    <row r="4995" spans="1:4" hidden="1">
      <c r="A4995">
        <v>2014</v>
      </c>
      <c r="B4995">
        <v>8</v>
      </c>
      <c r="C4995">
        <v>8</v>
      </c>
      <c r="D4995">
        <v>4647.32</v>
      </c>
    </row>
    <row r="4996" spans="1:4" hidden="1">
      <c r="A4996">
        <v>2014</v>
      </c>
      <c r="B4996">
        <v>8</v>
      </c>
      <c r="C4996">
        <v>9</v>
      </c>
      <c r="D4996">
        <v>4646.9799999999996</v>
      </c>
    </row>
    <row r="4997" spans="1:4" hidden="1">
      <c r="A4997">
        <v>2014</v>
      </c>
      <c r="B4997">
        <v>8</v>
      </c>
      <c r="C4997">
        <v>10</v>
      </c>
      <c r="D4997">
        <v>4646.63</v>
      </c>
    </row>
    <row r="4998" spans="1:4" hidden="1">
      <c r="A4998">
        <v>2014</v>
      </c>
      <c r="B4998">
        <v>8</v>
      </c>
      <c r="C4998">
        <v>11</v>
      </c>
      <c r="D4998">
        <v>4646.3</v>
      </c>
    </row>
    <row r="4999" spans="1:4" hidden="1">
      <c r="A4999">
        <v>2014</v>
      </c>
      <c r="B4999">
        <v>8</v>
      </c>
      <c r="C4999">
        <v>12</v>
      </c>
      <c r="D4999">
        <v>4645.97</v>
      </c>
    </row>
    <row r="5000" spans="1:4" hidden="1">
      <c r="A5000">
        <v>2014</v>
      </c>
      <c r="B5000">
        <v>8</v>
      </c>
      <c r="C5000">
        <v>13</v>
      </c>
      <c r="D5000">
        <v>4645.66</v>
      </c>
    </row>
    <row r="5001" spans="1:4" hidden="1">
      <c r="A5001">
        <v>2014</v>
      </c>
      <c r="B5001">
        <v>8</v>
      </c>
      <c r="C5001">
        <v>14</v>
      </c>
      <c r="D5001">
        <v>4645.33</v>
      </c>
    </row>
    <row r="5002" spans="1:4" hidden="1">
      <c r="A5002">
        <v>2014</v>
      </c>
      <c r="B5002">
        <v>8</v>
      </c>
      <c r="C5002">
        <v>15</v>
      </c>
      <c r="D5002">
        <v>4644.9799999999996</v>
      </c>
    </row>
    <row r="5003" spans="1:4" hidden="1">
      <c r="A5003">
        <v>2014</v>
      </c>
      <c r="B5003">
        <v>8</v>
      </c>
      <c r="C5003">
        <v>16</v>
      </c>
      <c r="D5003">
        <v>4644.63</v>
      </c>
    </row>
    <row r="5004" spans="1:4" hidden="1">
      <c r="A5004">
        <v>2014</v>
      </c>
      <c r="B5004">
        <v>8</v>
      </c>
      <c r="C5004">
        <v>17</v>
      </c>
      <c r="D5004">
        <v>4644.29</v>
      </c>
    </row>
    <row r="5005" spans="1:4" hidden="1">
      <c r="A5005">
        <v>2014</v>
      </c>
      <c r="B5005">
        <v>8</v>
      </c>
      <c r="C5005">
        <v>18</v>
      </c>
      <c r="D5005">
        <v>4643.9399999999996</v>
      </c>
    </row>
    <row r="5006" spans="1:4" hidden="1">
      <c r="A5006">
        <v>2014</v>
      </c>
      <c r="B5006">
        <v>8</v>
      </c>
      <c r="C5006">
        <v>19</v>
      </c>
      <c r="D5006">
        <v>4643.58</v>
      </c>
    </row>
    <row r="5007" spans="1:4" hidden="1">
      <c r="A5007">
        <v>2014</v>
      </c>
      <c r="B5007">
        <v>8</v>
      </c>
      <c r="C5007">
        <v>20</v>
      </c>
      <c r="D5007">
        <v>4643.28</v>
      </c>
    </row>
    <row r="5008" spans="1:4" hidden="1">
      <c r="A5008">
        <v>2014</v>
      </c>
      <c r="B5008">
        <v>8</v>
      </c>
      <c r="C5008">
        <v>21</v>
      </c>
      <c r="D5008">
        <v>4642.95</v>
      </c>
    </row>
    <row r="5009" spans="1:4" hidden="1">
      <c r="A5009">
        <v>2014</v>
      </c>
      <c r="B5009">
        <v>8</v>
      </c>
      <c r="C5009">
        <v>22</v>
      </c>
      <c r="D5009">
        <v>4642.74</v>
      </c>
    </row>
    <row r="5010" spans="1:4" hidden="1">
      <c r="A5010">
        <v>2014</v>
      </c>
      <c r="B5010">
        <v>8</v>
      </c>
      <c r="C5010">
        <v>23</v>
      </c>
      <c r="D5010">
        <v>4642.54</v>
      </c>
    </row>
    <row r="5011" spans="1:4" hidden="1">
      <c r="A5011">
        <v>2014</v>
      </c>
      <c r="B5011">
        <v>8</v>
      </c>
      <c r="C5011">
        <v>24</v>
      </c>
      <c r="D5011">
        <v>4642.34</v>
      </c>
    </row>
    <row r="5012" spans="1:4" hidden="1">
      <c r="A5012">
        <v>2014</v>
      </c>
      <c r="B5012">
        <v>8</v>
      </c>
      <c r="C5012">
        <v>25</v>
      </c>
      <c r="D5012">
        <v>4642.2</v>
      </c>
    </row>
    <row r="5013" spans="1:4" hidden="1">
      <c r="A5013">
        <v>2014</v>
      </c>
      <c r="B5013">
        <v>8</v>
      </c>
      <c r="C5013">
        <v>26</v>
      </c>
      <c r="D5013">
        <v>4642.12</v>
      </c>
    </row>
    <row r="5014" spans="1:4" hidden="1">
      <c r="A5014">
        <v>2014</v>
      </c>
      <c r="B5014">
        <v>8</v>
      </c>
      <c r="C5014">
        <v>27</v>
      </c>
      <c r="D5014">
        <v>4642.05</v>
      </c>
    </row>
    <row r="5015" spans="1:4" hidden="1">
      <c r="A5015">
        <v>2014</v>
      </c>
      <c r="B5015">
        <v>8</v>
      </c>
      <c r="C5015">
        <v>28</v>
      </c>
      <c r="D5015">
        <v>4641.97</v>
      </c>
    </row>
    <row r="5016" spans="1:4" hidden="1">
      <c r="A5016">
        <v>2014</v>
      </c>
      <c r="B5016">
        <v>8</v>
      </c>
      <c r="C5016">
        <v>29</v>
      </c>
      <c r="D5016">
        <v>4641.8999999999996</v>
      </c>
    </row>
    <row r="5017" spans="1:4" hidden="1">
      <c r="A5017">
        <v>2014</v>
      </c>
      <c r="B5017">
        <v>8</v>
      </c>
      <c r="C5017">
        <v>30</v>
      </c>
      <c r="D5017">
        <v>4641.82</v>
      </c>
    </row>
    <row r="5018" spans="1:4" hidden="1">
      <c r="A5018">
        <v>2014</v>
      </c>
      <c r="B5018">
        <v>8</v>
      </c>
      <c r="C5018">
        <v>31</v>
      </c>
      <c r="D5018">
        <v>4641.75</v>
      </c>
    </row>
    <row r="5019" spans="1:4" hidden="1">
      <c r="A5019">
        <v>2014</v>
      </c>
      <c r="B5019">
        <v>9</v>
      </c>
      <c r="C5019">
        <v>1</v>
      </c>
      <c r="D5019">
        <v>4641.67</v>
      </c>
    </row>
    <row r="5020" spans="1:4" hidden="1">
      <c r="A5020">
        <v>2014</v>
      </c>
      <c r="B5020">
        <v>9</v>
      </c>
      <c r="C5020">
        <v>2</v>
      </c>
      <c r="D5020">
        <v>4641.58</v>
      </c>
    </row>
    <row r="5021" spans="1:4" hidden="1">
      <c r="A5021">
        <v>2014</v>
      </c>
      <c r="B5021">
        <v>9</v>
      </c>
      <c r="C5021">
        <v>3</v>
      </c>
      <c r="D5021">
        <v>4641.47</v>
      </c>
    </row>
    <row r="5022" spans="1:4" hidden="1">
      <c r="A5022">
        <v>2014</v>
      </c>
      <c r="B5022">
        <v>9</v>
      </c>
      <c r="C5022">
        <v>4</v>
      </c>
      <c r="D5022">
        <v>4641.37</v>
      </c>
    </row>
    <row r="5023" spans="1:4" hidden="1">
      <c r="A5023">
        <v>2014</v>
      </c>
      <c r="B5023">
        <v>9</v>
      </c>
      <c r="C5023">
        <v>5</v>
      </c>
      <c r="D5023">
        <v>4641.28</v>
      </c>
    </row>
    <row r="5024" spans="1:4" hidden="1">
      <c r="A5024">
        <v>2014</v>
      </c>
      <c r="B5024">
        <v>9</v>
      </c>
      <c r="C5024">
        <v>6</v>
      </c>
      <c r="D5024">
        <v>4641.2</v>
      </c>
    </row>
    <row r="5025" spans="1:4" hidden="1">
      <c r="A5025">
        <v>2014</v>
      </c>
      <c r="B5025">
        <v>9</v>
      </c>
      <c r="C5025">
        <v>7</v>
      </c>
      <c r="D5025">
        <v>4641.1000000000004</v>
      </c>
    </row>
    <row r="5026" spans="1:4" hidden="1">
      <c r="A5026">
        <v>2014</v>
      </c>
      <c r="B5026">
        <v>9</v>
      </c>
      <c r="C5026">
        <v>8</v>
      </c>
      <c r="D5026">
        <v>4640.99</v>
      </c>
    </row>
    <row r="5027" spans="1:4" hidden="1">
      <c r="A5027">
        <v>2014</v>
      </c>
      <c r="B5027">
        <v>9</v>
      </c>
      <c r="C5027">
        <v>9</v>
      </c>
      <c r="D5027">
        <v>4640.96</v>
      </c>
    </row>
    <row r="5028" spans="1:4" hidden="1">
      <c r="A5028">
        <v>2014</v>
      </c>
      <c r="B5028">
        <v>9</v>
      </c>
      <c r="C5028">
        <v>10</v>
      </c>
      <c r="D5028">
        <v>4640.87</v>
      </c>
    </row>
    <row r="5029" spans="1:4" hidden="1">
      <c r="A5029">
        <v>2014</v>
      </c>
      <c r="B5029">
        <v>9</v>
      </c>
      <c r="C5029">
        <v>11</v>
      </c>
      <c r="D5029">
        <v>4640.79</v>
      </c>
    </row>
    <row r="5030" spans="1:4" hidden="1">
      <c r="A5030">
        <v>2014</v>
      </c>
      <c r="B5030">
        <v>9</v>
      </c>
      <c r="C5030">
        <v>12</v>
      </c>
      <c r="D5030">
        <v>4640.6899999999996</v>
      </c>
    </row>
    <row r="5031" spans="1:4" hidden="1">
      <c r="A5031">
        <v>2014</v>
      </c>
      <c r="B5031">
        <v>9</v>
      </c>
      <c r="C5031">
        <v>13</v>
      </c>
      <c r="D5031">
        <v>4640.59</v>
      </c>
    </row>
    <row r="5032" spans="1:4" hidden="1">
      <c r="A5032">
        <v>2014</v>
      </c>
      <c r="B5032">
        <v>9</v>
      </c>
      <c r="C5032">
        <v>14</v>
      </c>
      <c r="D5032">
        <v>4640.5</v>
      </c>
    </row>
    <row r="5033" spans="1:4" hidden="1">
      <c r="A5033">
        <v>2014</v>
      </c>
      <c r="B5033">
        <v>9</v>
      </c>
      <c r="C5033">
        <v>15</v>
      </c>
      <c r="D5033">
        <v>4640.3999999999996</v>
      </c>
    </row>
    <row r="5034" spans="1:4" hidden="1">
      <c r="A5034">
        <v>2014</v>
      </c>
      <c r="B5034">
        <v>9</v>
      </c>
      <c r="C5034">
        <v>16</v>
      </c>
      <c r="D5034">
        <v>4640.3</v>
      </c>
    </row>
    <row r="5035" spans="1:4" hidden="1">
      <c r="A5035">
        <v>2014</v>
      </c>
      <c r="B5035">
        <v>9</v>
      </c>
      <c r="C5035">
        <v>17</v>
      </c>
      <c r="D5035">
        <v>4640.2</v>
      </c>
    </row>
    <row r="5036" spans="1:4" hidden="1">
      <c r="A5036">
        <v>2014</v>
      </c>
      <c r="B5036">
        <v>9</v>
      </c>
      <c r="C5036">
        <v>18</v>
      </c>
      <c r="D5036">
        <v>4640.0600000000004</v>
      </c>
    </row>
    <row r="5037" spans="1:4" hidden="1">
      <c r="A5037">
        <v>2014</v>
      </c>
      <c r="B5037">
        <v>9</v>
      </c>
      <c r="C5037">
        <v>19</v>
      </c>
      <c r="D5037">
        <v>4640.1099999999997</v>
      </c>
    </row>
    <row r="5038" spans="1:4" hidden="1">
      <c r="A5038">
        <v>2014</v>
      </c>
      <c r="B5038">
        <v>9</v>
      </c>
      <c r="C5038">
        <v>20</v>
      </c>
      <c r="D5038">
        <v>4640.2700000000004</v>
      </c>
    </row>
    <row r="5039" spans="1:4" hidden="1">
      <c r="A5039">
        <v>2014</v>
      </c>
      <c r="B5039">
        <v>9</v>
      </c>
      <c r="C5039">
        <v>21</v>
      </c>
      <c r="D5039">
        <v>4640.46</v>
      </c>
    </row>
    <row r="5040" spans="1:4" hidden="1">
      <c r="A5040">
        <v>2014</v>
      </c>
      <c r="B5040">
        <v>9</v>
      </c>
      <c r="C5040">
        <v>22</v>
      </c>
      <c r="D5040">
        <v>4640.66</v>
      </c>
    </row>
    <row r="5041" spans="1:4" hidden="1">
      <c r="A5041">
        <v>2014</v>
      </c>
      <c r="B5041">
        <v>9</v>
      </c>
      <c r="C5041">
        <v>23</v>
      </c>
      <c r="D5041">
        <v>4640.84</v>
      </c>
    </row>
    <row r="5042" spans="1:4" hidden="1">
      <c r="A5042">
        <v>2014</v>
      </c>
      <c r="B5042">
        <v>9</v>
      </c>
      <c r="C5042">
        <v>24</v>
      </c>
      <c r="D5042">
        <v>4640.9799999999996</v>
      </c>
    </row>
    <row r="5043" spans="1:4" hidden="1">
      <c r="A5043">
        <v>2014</v>
      </c>
      <c r="B5043">
        <v>9</v>
      </c>
      <c r="C5043">
        <v>25</v>
      </c>
      <c r="D5043">
        <v>4641.12</v>
      </c>
    </row>
    <row r="5044" spans="1:4" hidden="1">
      <c r="A5044">
        <v>2014</v>
      </c>
      <c r="B5044">
        <v>9</v>
      </c>
      <c r="C5044">
        <v>26</v>
      </c>
      <c r="D5044">
        <v>4641.25</v>
      </c>
    </row>
    <row r="5045" spans="1:4" hidden="1">
      <c r="A5045">
        <v>2014</v>
      </c>
      <c r="B5045">
        <v>9</v>
      </c>
      <c r="C5045">
        <v>27</v>
      </c>
      <c r="D5045">
        <v>4641.53</v>
      </c>
    </row>
    <row r="5046" spans="1:4" hidden="1">
      <c r="A5046">
        <v>2014</v>
      </c>
      <c r="B5046">
        <v>9</v>
      </c>
      <c r="C5046">
        <v>28</v>
      </c>
      <c r="D5046">
        <v>4641.79</v>
      </c>
    </row>
    <row r="5047" spans="1:4" hidden="1">
      <c r="A5047">
        <v>2014</v>
      </c>
      <c r="B5047">
        <v>9</v>
      </c>
      <c r="C5047">
        <v>29</v>
      </c>
      <c r="D5047">
        <v>4642.0200000000004</v>
      </c>
    </row>
    <row r="5048" spans="1:4" hidden="1">
      <c r="A5048">
        <v>2014</v>
      </c>
      <c r="B5048">
        <v>9</v>
      </c>
      <c r="C5048">
        <v>30</v>
      </c>
      <c r="D5048">
        <v>4642.29</v>
      </c>
    </row>
    <row r="5049" spans="1:4">
      <c r="A5049">
        <v>2014</v>
      </c>
      <c r="B5049">
        <v>10</v>
      </c>
      <c r="C5049">
        <v>1</v>
      </c>
      <c r="D5049">
        <v>4642.5200000000004</v>
      </c>
    </row>
    <row r="5050" spans="1:4" hidden="1">
      <c r="A5050">
        <v>2014</v>
      </c>
      <c r="B5050">
        <v>10</v>
      </c>
      <c r="C5050">
        <v>2</v>
      </c>
      <c r="D5050">
        <v>4642.7299999999996</v>
      </c>
    </row>
    <row r="5051" spans="1:4" hidden="1">
      <c r="A5051">
        <v>2014</v>
      </c>
      <c r="B5051">
        <v>10</v>
      </c>
      <c r="C5051">
        <v>3</v>
      </c>
      <c r="D5051">
        <v>4642.92</v>
      </c>
    </row>
    <row r="5052" spans="1:4" hidden="1">
      <c r="A5052">
        <v>2014</v>
      </c>
      <c r="B5052">
        <v>10</v>
      </c>
      <c r="C5052">
        <v>4</v>
      </c>
      <c r="D5052">
        <v>4643.12</v>
      </c>
    </row>
    <row r="5053" spans="1:4" hidden="1">
      <c r="A5053">
        <v>2014</v>
      </c>
      <c r="B5053">
        <v>10</v>
      </c>
      <c r="C5053">
        <v>5</v>
      </c>
      <c r="D5053">
        <v>4643.3100000000004</v>
      </c>
    </row>
    <row r="5054" spans="1:4" hidden="1">
      <c r="A5054">
        <v>2014</v>
      </c>
      <c r="B5054">
        <v>10</v>
      </c>
      <c r="C5054">
        <v>6</v>
      </c>
      <c r="D5054">
        <v>4643.51</v>
      </c>
    </row>
    <row r="5055" spans="1:4" hidden="1">
      <c r="A5055">
        <v>2014</v>
      </c>
      <c r="B5055">
        <v>10</v>
      </c>
      <c r="C5055">
        <v>7</v>
      </c>
      <c r="D5055">
        <v>4643.6899999999996</v>
      </c>
    </row>
    <row r="5056" spans="1:4" hidden="1">
      <c r="A5056">
        <v>2014</v>
      </c>
      <c r="B5056">
        <v>10</v>
      </c>
      <c r="C5056">
        <v>8</v>
      </c>
      <c r="D5056">
        <v>4643.87</v>
      </c>
    </row>
    <row r="5057" spans="1:4" hidden="1">
      <c r="A5057">
        <v>2014</v>
      </c>
      <c r="B5057">
        <v>10</v>
      </c>
      <c r="C5057">
        <v>9</v>
      </c>
      <c r="D5057">
        <v>4644.04</v>
      </c>
    </row>
    <row r="5058" spans="1:4" hidden="1">
      <c r="A5058">
        <v>2014</v>
      </c>
      <c r="B5058">
        <v>10</v>
      </c>
      <c r="C5058">
        <v>10</v>
      </c>
      <c r="D5058">
        <v>4644.22</v>
      </c>
    </row>
    <row r="5059" spans="1:4" hidden="1">
      <c r="A5059">
        <v>2014</v>
      </c>
      <c r="B5059">
        <v>10</v>
      </c>
      <c r="C5059">
        <v>11</v>
      </c>
      <c r="D5059">
        <v>4644.42</v>
      </c>
    </row>
    <row r="5060" spans="1:4" hidden="1">
      <c r="A5060">
        <v>2014</v>
      </c>
      <c r="B5060">
        <v>10</v>
      </c>
      <c r="C5060">
        <v>12</v>
      </c>
      <c r="D5060">
        <v>4644.6000000000004</v>
      </c>
    </row>
    <row r="5061" spans="1:4" hidden="1">
      <c r="A5061">
        <v>2014</v>
      </c>
      <c r="B5061">
        <v>10</v>
      </c>
      <c r="C5061">
        <v>13</v>
      </c>
      <c r="D5061">
        <v>4644.8100000000004</v>
      </c>
    </row>
    <row r="5062" spans="1:4" hidden="1">
      <c r="A5062">
        <v>2014</v>
      </c>
      <c r="B5062">
        <v>10</v>
      </c>
      <c r="C5062">
        <v>14</v>
      </c>
      <c r="D5062">
        <v>4645.01</v>
      </c>
    </row>
    <row r="5063" spans="1:4" hidden="1">
      <c r="A5063">
        <v>2014</v>
      </c>
      <c r="B5063">
        <v>10</v>
      </c>
      <c r="C5063">
        <v>15</v>
      </c>
      <c r="D5063">
        <v>4645.2</v>
      </c>
    </row>
    <row r="5064" spans="1:4" hidden="1">
      <c r="A5064">
        <v>2014</v>
      </c>
      <c r="B5064">
        <v>10</v>
      </c>
      <c r="C5064">
        <v>16</v>
      </c>
      <c r="D5064">
        <v>4645.3999999999996</v>
      </c>
    </row>
    <row r="5065" spans="1:4" hidden="1">
      <c r="A5065">
        <v>2014</v>
      </c>
      <c r="B5065">
        <v>10</v>
      </c>
      <c r="C5065">
        <v>17</v>
      </c>
      <c r="D5065">
        <v>4645.6000000000004</v>
      </c>
    </row>
    <row r="5066" spans="1:4" hidden="1">
      <c r="A5066">
        <v>2014</v>
      </c>
      <c r="B5066">
        <v>10</v>
      </c>
      <c r="C5066">
        <v>18</v>
      </c>
      <c r="D5066">
        <v>4645.8100000000004</v>
      </c>
    </row>
    <row r="5067" spans="1:4" hidden="1">
      <c r="A5067">
        <v>2014</v>
      </c>
      <c r="B5067">
        <v>10</v>
      </c>
      <c r="C5067">
        <v>19</v>
      </c>
      <c r="D5067">
        <v>4646.0200000000004</v>
      </c>
    </row>
    <row r="5068" spans="1:4" hidden="1">
      <c r="A5068">
        <v>2014</v>
      </c>
      <c r="B5068">
        <v>10</v>
      </c>
      <c r="C5068">
        <v>20</v>
      </c>
      <c r="D5068">
        <v>4646.2299999999996</v>
      </c>
    </row>
    <row r="5069" spans="1:4" hidden="1">
      <c r="A5069">
        <v>2014</v>
      </c>
      <c r="B5069">
        <v>10</v>
      </c>
      <c r="C5069">
        <v>21</v>
      </c>
      <c r="D5069">
        <v>4646.43</v>
      </c>
    </row>
    <row r="5070" spans="1:4" hidden="1">
      <c r="A5070">
        <v>2014</v>
      </c>
      <c r="B5070">
        <v>10</v>
      </c>
      <c r="C5070">
        <v>22</v>
      </c>
      <c r="D5070">
        <v>4646.63</v>
      </c>
    </row>
    <row r="5071" spans="1:4" hidden="1">
      <c r="A5071">
        <v>2014</v>
      </c>
      <c r="B5071">
        <v>10</v>
      </c>
      <c r="C5071">
        <v>23</v>
      </c>
      <c r="D5071">
        <v>4646.84</v>
      </c>
    </row>
    <row r="5072" spans="1:4" hidden="1">
      <c r="A5072">
        <v>2014</v>
      </c>
      <c r="B5072">
        <v>10</v>
      </c>
      <c r="C5072">
        <v>24</v>
      </c>
      <c r="D5072">
        <v>4647.04</v>
      </c>
    </row>
    <row r="5073" spans="1:4" hidden="1">
      <c r="A5073">
        <v>2014</v>
      </c>
      <c r="B5073">
        <v>10</v>
      </c>
      <c r="C5073">
        <v>25</v>
      </c>
      <c r="D5073">
        <v>4647.24</v>
      </c>
    </row>
    <row r="5074" spans="1:4" hidden="1">
      <c r="A5074">
        <v>2014</v>
      </c>
      <c r="B5074">
        <v>10</v>
      </c>
      <c r="C5074">
        <v>26</v>
      </c>
      <c r="D5074">
        <v>4647.46</v>
      </c>
    </row>
    <row r="5075" spans="1:4" hidden="1">
      <c r="A5075">
        <v>2014</v>
      </c>
      <c r="B5075">
        <v>10</v>
      </c>
      <c r="C5075">
        <v>27</v>
      </c>
      <c r="D5075">
        <v>4647.66</v>
      </c>
    </row>
    <row r="5076" spans="1:4" hidden="1">
      <c r="A5076">
        <v>2014</v>
      </c>
      <c r="B5076">
        <v>10</v>
      </c>
      <c r="C5076">
        <v>28</v>
      </c>
      <c r="D5076">
        <v>4647.87</v>
      </c>
    </row>
    <row r="5077" spans="1:4" hidden="1">
      <c r="A5077">
        <v>2014</v>
      </c>
      <c r="B5077">
        <v>10</v>
      </c>
      <c r="C5077">
        <v>29</v>
      </c>
      <c r="D5077">
        <v>4648.08</v>
      </c>
    </row>
    <row r="5078" spans="1:4" hidden="1">
      <c r="A5078">
        <v>2014</v>
      </c>
      <c r="B5078">
        <v>10</v>
      </c>
      <c r="C5078">
        <v>30</v>
      </c>
      <c r="D5078">
        <v>4648.2700000000004</v>
      </c>
    </row>
    <row r="5079" spans="1:4" hidden="1">
      <c r="A5079">
        <v>2014</v>
      </c>
      <c r="B5079">
        <v>10</v>
      </c>
      <c r="C5079">
        <v>31</v>
      </c>
      <c r="D5079">
        <v>4648.4799999999996</v>
      </c>
    </row>
    <row r="5080" spans="1:4" hidden="1">
      <c r="A5080">
        <v>2014</v>
      </c>
      <c r="B5080">
        <v>11</v>
      </c>
      <c r="C5080">
        <v>1</v>
      </c>
      <c r="D5080">
        <v>4648.67</v>
      </c>
    </row>
    <row r="5081" spans="1:4" hidden="1">
      <c r="A5081">
        <v>2014</v>
      </c>
      <c r="B5081">
        <v>11</v>
      </c>
      <c r="C5081">
        <v>2</v>
      </c>
      <c r="D5081">
        <v>4648.8900000000003</v>
      </c>
    </row>
    <row r="5082" spans="1:4" hidden="1">
      <c r="A5082">
        <v>2014</v>
      </c>
      <c r="B5082">
        <v>11</v>
      </c>
      <c r="C5082">
        <v>3</v>
      </c>
      <c r="D5082">
        <v>4649.1000000000004</v>
      </c>
    </row>
    <row r="5083" spans="1:4" hidden="1">
      <c r="A5083">
        <v>2014</v>
      </c>
      <c r="B5083">
        <v>11</v>
      </c>
      <c r="C5083">
        <v>4</v>
      </c>
      <c r="D5083">
        <v>4649.3</v>
      </c>
    </row>
    <row r="5084" spans="1:4" hidden="1">
      <c r="A5084">
        <v>2014</v>
      </c>
      <c r="B5084">
        <v>11</v>
      </c>
      <c r="C5084">
        <v>5</v>
      </c>
      <c r="D5084">
        <v>4649.5</v>
      </c>
    </row>
    <row r="5085" spans="1:4" hidden="1">
      <c r="A5085">
        <v>2014</v>
      </c>
      <c r="B5085">
        <v>11</v>
      </c>
      <c r="C5085">
        <v>6</v>
      </c>
      <c r="D5085">
        <v>4649.7</v>
      </c>
    </row>
    <row r="5086" spans="1:4" hidden="1">
      <c r="A5086">
        <v>2014</v>
      </c>
      <c r="B5086">
        <v>11</v>
      </c>
      <c r="C5086">
        <v>7</v>
      </c>
      <c r="D5086">
        <v>4649.91</v>
      </c>
    </row>
    <row r="5087" spans="1:4" hidden="1">
      <c r="A5087">
        <v>2014</v>
      </c>
      <c r="B5087">
        <v>11</v>
      </c>
      <c r="C5087">
        <v>8</v>
      </c>
      <c r="D5087">
        <v>4650.1099999999997</v>
      </c>
    </row>
    <row r="5088" spans="1:4" hidden="1">
      <c r="A5088">
        <v>2014</v>
      </c>
      <c r="B5088">
        <v>11</v>
      </c>
      <c r="C5088">
        <v>9</v>
      </c>
      <c r="D5088">
        <v>4650.3100000000004</v>
      </c>
    </row>
    <row r="5089" spans="1:4" hidden="1">
      <c r="A5089">
        <v>2014</v>
      </c>
      <c r="B5089">
        <v>11</v>
      </c>
      <c r="C5089">
        <v>10</v>
      </c>
      <c r="D5089">
        <v>4650.5</v>
      </c>
    </row>
    <row r="5090" spans="1:4" hidden="1">
      <c r="A5090">
        <v>2014</v>
      </c>
      <c r="B5090">
        <v>11</v>
      </c>
      <c r="C5090">
        <v>11</v>
      </c>
      <c r="D5090">
        <v>4650.68</v>
      </c>
    </row>
    <row r="5091" spans="1:4" hidden="1">
      <c r="A5091">
        <v>2014</v>
      </c>
      <c r="B5091">
        <v>11</v>
      </c>
      <c r="C5091">
        <v>12</v>
      </c>
      <c r="D5091">
        <v>4650.87</v>
      </c>
    </row>
    <row r="5092" spans="1:4" hidden="1">
      <c r="A5092">
        <v>2014</v>
      </c>
      <c r="B5092">
        <v>11</v>
      </c>
      <c r="C5092">
        <v>13</v>
      </c>
      <c r="D5092">
        <v>4651.04</v>
      </c>
    </row>
    <row r="5093" spans="1:4" hidden="1">
      <c r="A5093">
        <v>2014</v>
      </c>
      <c r="B5093">
        <v>11</v>
      </c>
      <c r="C5093">
        <v>14</v>
      </c>
      <c r="D5093">
        <v>4651.33</v>
      </c>
    </row>
    <row r="5094" spans="1:4" hidden="1">
      <c r="A5094">
        <v>2014</v>
      </c>
      <c r="B5094">
        <v>11</v>
      </c>
      <c r="C5094">
        <v>15</v>
      </c>
      <c r="D5094">
        <v>4651.54</v>
      </c>
    </row>
    <row r="5095" spans="1:4" hidden="1">
      <c r="A5095">
        <v>2014</v>
      </c>
      <c r="B5095">
        <v>11</v>
      </c>
      <c r="C5095">
        <v>16</v>
      </c>
      <c r="D5095">
        <v>4651.72</v>
      </c>
    </row>
    <row r="5096" spans="1:4" hidden="1">
      <c r="A5096">
        <v>2014</v>
      </c>
      <c r="B5096">
        <v>11</v>
      </c>
      <c r="C5096">
        <v>17</v>
      </c>
      <c r="D5096">
        <v>4651.8900000000003</v>
      </c>
    </row>
    <row r="5097" spans="1:4" hidden="1">
      <c r="A5097">
        <v>2014</v>
      </c>
      <c r="B5097">
        <v>11</v>
      </c>
      <c r="C5097">
        <v>18</v>
      </c>
      <c r="D5097">
        <v>4652.08</v>
      </c>
    </row>
    <row r="5098" spans="1:4" hidden="1">
      <c r="A5098">
        <v>2014</v>
      </c>
      <c r="B5098">
        <v>11</v>
      </c>
      <c r="C5098">
        <v>19</v>
      </c>
      <c r="D5098">
        <v>4652.2700000000004</v>
      </c>
    </row>
    <row r="5099" spans="1:4" hidden="1">
      <c r="A5099">
        <v>2014</v>
      </c>
      <c r="B5099">
        <v>11</v>
      </c>
      <c r="C5099">
        <v>20</v>
      </c>
      <c r="D5099">
        <v>4652.4799999999996</v>
      </c>
    </row>
    <row r="5100" spans="1:4" hidden="1">
      <c r="A5100">
        <v>2014</v>
      </c>
      <c r="B5100">
        <v>11</v>
      </c>
      <c r="C5100">
        <v>21</v>
      </c>
      <c r="D5100">
        <v>4652.68</v>
      </c>
    </row>
    <row r="5101" spans="1:4" hidden="1">
      <c r="A5101">
        <v>2014</v>
      </c>
      <c r="B5101">
        <v>11</v>
      </c>
      <c r="C5101">
        <v>22</v>
      </c>
      <c r="D5101">
        <v>4652.9399999999996</v>
      </c>
    </row>
    <row r="5102" spans="1:4" hidden="1">
      <c r="A5102">
        <v>2014</v>
      </c>
      <c r="B5102">
        <v>11</v>
      </c>
      <c r="C5102">
        <v>23</v>
      </c>
      <c r="D5102">
        <v>4653.17</v>
      </c>
    </row>
    <row r="5103" spans="1:4" hidden="1">
      <c r="A5103">
        <v>2014</v>
      </c>
      <c r="B5103">
        <v>11</v>
      </c>
      <c r="C5103">
        <v>24</v>
      </c>
      <c r="D5103">
        <v>4653.38</v>
      </c>
    </row>
    <row r="5104" spans="1:4" hidden="1">
      <c r="A5104">
        <v>2014</v>
      </c>
      <c r="B5104">
        <v>11</v>
      </c>
      <c r="C5104">
        <v>25</v>
      </c>
      <c r="D5104">
        <v>4653.58</v>
      </c>
    </row>
    <row r="5105" spans="1:4" hidden="1">
      <c r="A5105">
        <v>2014</v>
      </c>
      <c r="B5105">
        <v>11</v>
      </c>
      <c r="C5105">
        <v>26</v>
      </c>
      <c r="D5105">
        <v>4653.78</v>
      </c>
    </row>
    <row r="5106" spans="1:4" hidden="1">
      <c r="A5106">
        <v>2014</v>
      </c>
      <c r="B5106">
        <v>11</v>
      </c>
      <c r="C5106">
        <v>27</v>
      </c>
      <c r="D5106">
        <v>4653.9799999999996</v>
      </c>
    </row>
    <row r="5107" spans="1:4" hidden="1">
      <c r="A5107">
        <v>2014</v>
      </c>
      <c r="B5107">
        <v>11</v>
      </c>
      <c r="C5107">
        <v>28</v>
      </c>
      <c r="D5107">
        <v>4654.17</v>
      </c>
    </row>
    <row r="5108" spans="1:4" hidden="1">
      <c r="A5108">
        <v>2014</v>
      </c>
      <c r="B5108">
        <v>11</v>
      </c>
      <c r="C5108">
        <v>29</v>
      </c>
      <c r="D5108">
        <v>4654.37</v>
      </c>
    </row>
    <row r="5109" spans="1:4" hidden="1">
      <c r="A5109">
        <v>2014</v>
      </c>
      <c r="B5109">
        <v>11</v>
      </c>
      <c r="C5109">
        <v>30</v>
      </c>
      <c r="D5109">
        <v>4654.57</v>
      </c>
    </row>
    <row r="5110" spans="1:4" hidden="1">
      <c r="A5110">
        <v>2014</v>
      </c>
      <c r="B5110">
        <v>12</v>
      </c>
      <c r="C5110">
        <v>1</v>
      </c>
      <c r="D5110">
        <v>4654.76</v>
      </c>
    </row>
    <row r="5111" spans="1:4" hidden="1">
      <c r="A5111">
        <v>2014</v>
      </c>
      <c r="B5111">
        <v>12</v>
      </c>
      <c r="C5111">
        <v>2</v>
      </c>
      <c r="D5111">
        <v>4655.0600000000004</v>
      </c>
    </row>
    <row r="5112" spans="1:4" hidden="1">
      <c r="A5112">
        <v>2014</v>
      </c>
      <c r="B5112">
        <v>12</v>
      </c>
      <c r="C5112">
        <v>3</v>
      </c>
      <c r="D5112">
        <v>4655.25</v>
      </c>
    </row>
    <row r="5113" spans="1:4" hidden="1">
      <c r="A5113">
        <v>2014</v>
      </c>
      <c r="B5113">
        <v>12</v>
      </c>
      <c r="C5113">
        <v>4</v>
      </c>
      <c r="D5113">
        <v>4655.45</v>
      </c>
    </row>
    <row r="5114" spans="1:4" hidden="1">
      <c r="A5114">
        <v>2014</v>
      </c>
      <c r="B5114">
        <v>12</v>
      </c>
      <c r="C5114">
        <v>5</v>
      </c>
      <c r="D5114">
        <v>4655.63</v>
      </c>
    </row>
    <row r="5115" spans="1:4" hidden="1">
      <c r="A5115">
        <v>2014</v>
      </c>
      <c r="B5115">
        <v>12</v>
      </c>
      <c r="C5115">
        <v>6</v>
      </c>
      <c r="D5115">
        <v>4655.8100000000004</v>
      </c>
    </row>
    <row r="5116" spans="1:4" hidden="1">
      <c r="A5116">
        <v>2014</v>
      </c>
      <c r="B5116">
        <v>12</v>
      </c>
      <c r="C5116">
        <v>7</v>
      </c>
      <c r="D5116">
        <v>4656</v>
      </c>
    </row>
    <row r="5117" spans="1:4" hidden="1">
      <c r="A5117">
        <v>2014</v>
      </c>
      <c r="B5117">
        <v>12</v>
      </c>
      <c r="C5117">
        <v>8</v>
      </c>
      <c r="D5117">
        <v>4656.18</v>
      </c>
    </row>
    <row r="5118" spans="1:4" hidden="1">
      <c r="A5118">
        <v>2014</v>
      </c>
      <c r="B5118">
        <v>12</v>
      </c>
      <c r="C5118">
        <v>9</v>
      </c>
      <c r="D5118">
        <v>4656.3500000000004</v>
      </c>
    </row>
    <row r="5119" spans="1:4" hidden="1">
      <c r="A5119">
        <v>2014</v>
      </c>
      <c r="B5119">
        <v>12</v>
      </c>
      <c r="C5119">
        <v>10</v>
      </c>
      <c r="D5119">
        <v>4656.53</v>
      </c>
    </row>
    <row r="5120" spans="1:4" hidden="1">
      <c r="A5120">
        <v>2014</v>
      </c>
      <c r="B5120">
        <v>12</v>
      </c>
      <c r="C5120">
        <v>11</v>
      </c>
      <c r="D5120">
        <v>4656.71</v>
      </c>
    </row>
    <row r="5121" spans="1:4" hidden="1">
      <c r="A5121">
        <v>2014</v>
      </c>
      <c r="B5121">
        <v>12</v>
      </c>
      <c r="C5121">
        <v>12</v>
      </c>
      <c r="D5121">
        <v>4656.8900000000003</v>
      </c>
    </row>
    <row r="5122" spans="1:4" hidden="1">
      <c r="A5122">
        <v>2014</v>
      </c>
      <c r="B5122">
        <v>12</v>
      </c>
      <c r="C5122">
        <v>13</v>
      </c>
      <c r="D5122">
        <v>4657.08</v>
      </c>
    </row>
    <row r="5123" spans="1:4" hidden="1">
      <c r="A5123">
        <v>2014</v>
      </c>
      <c r="B5123">
        <v>12</v>
      </c>
      <c r="C5123">
        <v>14</v>
      </c>
      <c r="D5123">
        <v>4657.2700000000004</v>
      </c>
    </row>
    <row r="5124" spans="1:4" hidden="1">
      <c r="A5124">
        <v>2014</v>
      </c>
      <c r="B5124">
        <v>12</v>
      </c>
      <c r="C5124">
        <v>15</v>
      </c>
      <c r="D5124">
        <v>4657.4399999999996</v>
      </c>
    </row>
    <row r="5125" spans="1:4" hidden="1">
      <c r="A5125">
        <v>2014</v>
      </c>
      <c r="B5125">
        <v>12</v>
      </c>
      <c r="C5125">
        <v>16</v>
      </c>
      <c r="D5125">
        <v>4657.62</v>
      </c>
    </row>
    <row r="5126" spans="1:4" hidden="1">
      <c r="A5126">
        <v>2014</v>
      </c>
      <c r="B5126">
        <v>12</v>
      </c>
      <c r="C5126">
        <v>17</v>
      </c>
      <c r="D5126">
        <v>4657.79</v>
      </c>
    </row>
    <row r="5127" spans="1:4" hidden="1">
      <c r="A5127">
        <v>2014</v>
      </c>
      <c r="B5127">
        <v>12</v>
      </c>
      <c r="C5127">
        <v>18</v>
      </c>
      <c r="D5127">
        <v>4657.96</v>
      </c>
    </row>
    <row r="5128" spans="1:4" hidden="1">
      <c r="A5128">
        <v>2014</v>
      </c>
      <c r="B5128">
        <v>12</v>
      </c>
      <c r="C5128">
        <v>19</v>
      </c>
      <c r="D5128">
        <v>4658.12</v>
      </c>
    </row>
    <row r="5129" spans="1:4" hidden="1">
      <c r="A5129">
        <v>2014</v>
      </c>
      <c r="B5129">
        <v>12</v>
      </c>
      <c r="C5129">
        <v>20</v>
      </c>
      <c r="D5129">
        <v>4658.3</v>
      </c>
    </row>
    <row r="5130" spans="1:4" hidden="1">
      <c r="A5130">
        <v>2014</v>
      </c>
      <c r="B5130">
        <v>12</v>
      </c>
      <c r="C5130">
        <v>21</v>
      </c>
      <c r="D5130">
        <v>4658.59</v>
      </c>
    </row>
    <row r="5131" spans="1:4" hidden="1">
      <c r="A5131">
        <v>2014</v>
      </c>
      <c r="B5131">
        <v>12</v>
      </c>
      <c r="C5131">
        <v>22</v>
      </c>
      <c r="D5131">
        <v>4658.83</v>
      </c>
    </row>
    <row r="5132" spans="1:4" hidden="1">
      <c r="A5132">
        <v>2014</v>
      </c>
      <c r="B5132">
        <v>12</v>
      </c>
      <c r="C5132">
        <v>23</v>
      </c>
      <c r="D5132">
        <v>4659.01</v>
      </c>
    </row>
    <row r="5133" spans="1:4" hidden="1">
      <c r="A5133">
        <v>2014</v>
      </c>
      <c r="B5133">
        <v>12</v>
      </c>
      <c r="C5133">
        <v>24</v>
      </c>
      <c r="D5133">
        <v>4659.1899999999996</v>
      </c>
    </row>
    <row r="5134" spans="1:4" hidden="1">
      <c r="A5134">
        <v>2014</v>
      </c>
      <c r="B5134">
        <v>12</v>
      </c>
      <c r="C5134">
        <v>25</v>
      </c>
      <c r="D5134">
        <v>4659.41</v>
      </c>
    </row>
    <row r="5135" spans="1:4" hidden="1">
      <c r="A5135">
        <v>2014</v>
      </c>
      <c r="B5135">
        <v>12</v>
      </c>
      <c r="C5135">
        <v>26</v>
      </c>
      <c r="D5135">
        <v>4659.59</v>
      </c>
    </row>
    <row r="5136" spans="1:4" hidden="1">
      <c r="A5136">
        <v>2014</v>
      </c>
      <c r="B5136">
        <v>12</v>
      </c>
      <c r="C5136">
        <v>27</v>
      </c>
      <c r="D5136">
        <v>4659.71</v>
      </c>
    </row>
    <row r="5137" spans="1:4" hidden="1">
      <c r="A5137">
        <v>2014</v>
      </c>
      <c r="B5137">
        <v>12</v>
      </c>
      <c r="C5137">
        <v>28</v>
      </c>
      <c r="D5137">
        <v>4659.8900000000003</v>
      </c>
    </row>
    <row r="5138" spans="1:4" hidden="1">
      <c r="A5138">
        <v>2014</v>
      </c>
      <c r="B5138">
        <v>12</v>
      </c>
      <c r="C5138">
        <v>29</v>
      </c>
      <c r="D5138">
        <v>4660.0600000000004</v>
      </c>
    </row>
    <row r="5139" spans="1:4" hidden="1">
      <c r="A5139">
        <v>2014</v>
      </c>
      <c r="B5139">
        <v>12</v>
      </c>
      <c r="C5139">
        <v>30</v>
      </c>
      <c r="D5139">
        <v>4660.16</v>
      </c>
    </row>
    <row r="5140" spans="1:4" hidden="1">
      <c r="A5140">
        <v>2014</v>
      </c>
      <c r="B5140">
        <v>12</v>
      </c>
      <c r="C5140">
        <v>31</v>
      </c>
      <c r="D5140">
        <v>4660.2700000000004</v>
      </c>
    </row>
    <row r="5141" spans="1:4" hidden="1">
      <c r="A5141">
        <v>2015</v>
      </c>
      <c r="B5141">
        <v>1</v>
      </c>
      <c r="C5141">
        <v>1</v>
      </c>
      <c r="D5141">
        <v>4660.3999999999996</v>
      </c>
    </row>
    <row r="5142" spans="1:4" hidden="1">
      <c r="A5142">
        <v>2015</v>
      </c>
      <c r="B5142">
        <v>1</v>
      </c>
      <c r="C5142">
        <v>2</v>
      </c>
      <c r="D5142">
        <v>4660.53</v>
      </c>
    </row>
    <row r="5143" spans="1:4" hidden="1">
      <c r="A5143">
        <v>2015</v>
      </c>
      <c r="B5143">
        <v>1</v>
      </c>
      <c r="C5143">
        <v>3</v>
      </c>
      <c r="D5143">
        <v>4660.6400000000003</v>
      </c>
    </row>
    <row r="5144" spans="1:4" hidden="1">
      <c r="A5144">
        <v>2015</v>
      </c>
      <c r="B5144">
        <v>1</v>
      </c>
      <c r="C5144">
        <v>4</v>
      </c>
      <c r="D5144">
        <v>4660.74</v>
      </c>
    </row>
    <row r="5145" spans="1:4" hidden="1">
      <c r="A5145">
        <v>2015</v>
      </c>
      <c r="B5145">
        <v>1</v>
      </c>
      <c r="C5145">
        <v>5</v>
      </c>
      <c r="D5145">
        <v>4660.8100000000004</v>
      </c>
    </row>
    <row r="5146" spans="1:4" hidden="1">
      <c r="A5146">
        <v>2015</v>
      </c>
      <c r="B5146">
        <v>1</v>
      </c>
      <c r="C5146">
        <v>6</v>
      </c>
      <c r="D5146">
        <v>4660.8599999999997</v>
      </c>
    </row>
    <row r="5147" spans="1:4" hidden="1">
      <c r="A5147">
        <v>2015</v>
      </c>
      <c r="B5147">
        <v>1</v>
      </c>
      <c r="C5147">
        <v>7</v>
      </c>
      <c r="D5147">
        <v>4660.8999999999996</v>
      </c>
    </row>
    <row r="5148" spans="1:4" hidden="1">
      <c r="A5148">
        <v>2015</v>
      </c>
      <c r="B5148">
        <v>1</v>
      </c>
      <c r="C5148">
        <v>8</v>
      </c>
      <c r="D5148">
        <v>4660.93</v>
      </c>
    </row>
    <row r="5149" spans="1:4" hidden="1">
      <c r="A5149">
        <v>2015</v>
      </c>
      <c r="B5149">
        <v>1</v>
      </c>
      <c r="C5149">
        <v>9</v>
      </c>
      <c r="D5149">
        <v>4660.95</v>
      </c>
    </row>
    <row r="5150" spans="1:4" hidden="1">
      <c r="A5150">
        <v>2015</v>
      </c>
      <c r="B5150">
        <v>1</v>
      </c>
      <c r="C5150">
        <v>10</v>
      </c>
      <c r="D5150">
        <v>4660.97</v>
      </c>
    </row>
    <row r="5151" spans="1:4" hidden="1">
      <c r="A5151">
        <v>2015</v>
      </c>
      <c r="B5151">
        <v>1</v>
      </c>
      <c r="C5151">
        <v>11</v>
      </c>
      <c r="D5151">
        <v>4660.9799999999996</v>
      </c>
    </row>
    <row r="5152" spans="1:4" hidden="1">
      <c r="A5152">
        <v>2015</v>
      </c>
      <c r="B5152">
        <v>1</v>
      </c>
      <c r="C5152">
        <v>12</v>
      </c>
      <c r="D5152">
        <v>4661.05</v>
      </c>
    </row>
    <row r="5153" spans="1:4" hidden="1">
      <c r="A5153">
        <v>2015</v>
      </c>
      <c r="B5153">
        <v>1</v>
      </c>
      <c r="C5153">
        <v>13</v>
      </c>
      <c r="D5153">
        <v>4661.0600000000004</v>
      </c>
    </row>
    <row r="5154" spans="1:4" hidden="1">
      <c r="A5154">
        <v>2015</v>
      </c>
      <c r="B5154">
        <v>1</v>
      </c>
      <c r="C5154">
        <v>14</v>
      </c>
      <c r="D5154">
        <v>4661.04</v>
      </c>
    </row>
    <row r="5155" spans="1:4" hidden="1">
      <c r="A5155">
        <v>2015</v>
      </c>
      <c r="B5155">
        <v>1</v>
      </c>
      <c r="C5155">
        <v>15</v>
      </c>
      <c r="D5155">
        <v>4661.0200000000004</v>
      </c>
    </row>
    <row r="5156" spans="1:4" hidden="1">
      <c r="A5156">
        <v>2015</v>
      </c>
      <c r="B5156">
        <v>1</v>
      </c>
      <c r="C5156">
        <v>16</v>
      </c>
      <c r="D5156">
        <v>4661.01</v>
      </c>
    </row>
    <row r="5157" spans="1:4" hidden="1">
      <c r="A5157">
        <v>2015</v>
      </c>
      <c r="B5157">
        <v>1</v>
      </c>
      <c r="C5157">
        <v>17</v>
      </c>
      <c r="D5157">
        <v>4661</v>
      </c>
    </row>
    <row r="5158" spans="1:4" hidden="1">
      <c r="A5158">
        <v>2015</v>
      </c>
      <c r="B5158">
        <v>1</v>
      </c>
      <c r="C5158">
        <v>18</v>
      </c>
      <c r="D5158">
        <v>4661</v>
      </c>
    </row>
    <row r="5159" spans="1:4" hidden="1">
      <c r="A5159">
        <v>2015</v>
      </c>
      <c r="B5159">
        <v>1</v>
      </c>
      <c r="C5159">
        <v>19</v>
      </c>
      <c r="D5159">
        <v>4661.01</v>
      </c>
    </row>
    <row r="5160" spans="1:4" hidden="1">
      <c r="A5160">
        <v>2015</v>
      </c>
      <c r="B5160">
        <v>1</v>
      </c>
      <c r="C5160">
        <v>20</v>
      </c>
      <c r="D5160">
        <v>4661.01</v>
      </c>
    </row>
    <row r="5161" spans="1:4" hidden="1">
      <c r="A5161">
        <v>2015</v>
      </c>
      <c r="B5161">
        <v>1</v>
      </c>
      <c r="C5161">
        <v>21</v>
      </c>
      <c r="D5161">
        <v>4660.99</v>
      </c>
    </row>
    <row r="5162" spans="1:4" hidden="1">
      <c r="A5162">
        <v>2015</v>
      </c>
      <c r="B5162">
        <v>1</v>
      </c>
      <c r="C5162">
        <v>22</v>
      </c>
      <c r="D5162">
        <v>4660.97</v>
      </c>
    </row>
    <row r="5163" spans="1:4" hidden="1">
      <c r="A5163">
        <v>2015</v>
      </c>
      <c r="B5163">
        <v>1</v>
      </c>
      <c r="C5163">
        <v>23</v>
      </c>
      <c r="D5163">
        <v>4660.96</v>
      </c>
    </row>
    <row r="5164" spans="1:4" hidden="1">
      <c r="A5164">
        <v>2015</v>
      </c>
      <c r="B5164">
        <v>1</v>
      </c>
      <c r="C5164">
        <v>24</v>
      </c>
      <c r="D5164">
        <v>4660.96</v>
      </c>
    </row>
    <row r="5165" spans="1:4" hidden="1">
      <c r="A5165">
        <v>2015</v>
      </c>
      <c r="B5165">
        <v>1</v>
      </c>
      <c r="C5165">
        <v>25</v>
      </c>
      <c r="D5165">
        <v>4660.96</v>
      </c>
    </row>
    <row r="5166" spans="1:4" hidden="1">
      <c r="A5166">
        <v>2015</v>
      </c>
      <c r="B5166">
        <v>1</v>
      </c>
      <c r="C5166">
        <v>26</v>
      </c>
      <c r="D5166">
        <v>4661.03</v>
      </c>
    </row>
    <row r="5167" spans="1:4" hidden="1">
      <c r="A5167">
        <v>2015</v>
      </c>
      <c r="B5167">
        <v>1</v>
      </c>
      <c r="C5167">
        <v>27</v>
      </c>
      <c r="D5167">
        <v>4661.2</v>
      </c>
    </row>
    <row r="5168" spans="1:4" hidden="1">
      <c r="A5168">
        <v>2015</v>
      </c>
      <c r="B5168">
        <v>1</v>
      </c>
      <c r="C5168">
        <v>28</v>
      </c>
      <c r="D5168">
        <v>4661.3999999999996</v>
      </c>
    </row>
    <row r="5169" spans="1:4" hidden="1">
      <c r="A5169">
        <v>2015</v>
      </c>
      <c r="B5169">
        <v>1</v>
      </c>
      <c r="C5169">
        <v>29</v>
      </c>
      <c r="D5169">
        <v>4661.59</v>
      </c>
    </row>
    <row r="5170" spans="1:4" hidden="1">
      <c r="A5170">
        <v>2015</v>
      </c>
      <c r="B5170">
        <v>1</v>
      </c>
      <c r="C5170">
        <v>30</v>
      </c>
      <c r="D5170">
        <v>4661.78</v>
      </c>
    </row>
    <row r="5171" spans="1:4" hidden="1">
      <c r="A5171">
        <v>2015</v>
      </c>
      <c r="B5171">
        <v>1</v>
      </c>
      <c r="C5171">
        <v>31</v>
      </c>
      <c r="D5171">
        <v>4661.95</v>
      </c>
    </row>
    <row r="5172" spans="1:4" hidden="1">
      <c r="A5172">
        <v>2015</v>
      </c>
      <c r="B5172">
        <v>2</v>
      </c>
      <c r="C5172">
        <v>1</v>
      </c>
      <c r="D5172">
        <v>4662.12</v>
      </c>
    </row>
    <row r="5173" spans="1:4" hidden="1">
      <c r="A5173">
        <v>2015</v>
      </c>
      <c r="B5173">
        <v>2</v>
      </c>
      <c r="C5173">
        <v>2</v>
      </c>
      <c r="D5173">
        <v>4662.3</v>
      </c>
    </row>
    <row r="5174" spans="1:4" hidden="1">
      <c r="A5174">
        <v>2015</v>
      </c>
      <c r="B5174">
        <v>2</v>
      </c>
      <c r="C5174">
        <v>3</v>
      </c>
      <c r="D5174">
        <v>4662.49</v>
      </c>
    </row>
    <row r="5175" spans="1:4" hidden="1">
      <c r="A5175">
        <v>2015</v>
      </c>
      <c r="B5175">
        <v>2</v>
      </c>
      <c r="C5175">
        <v>4</v>
      </c>
      <c r="D5175">
        <v>4662.8</v>
      </c>
    </row>
    <row r="5176" spans="1:4" hidden="1">
      <c r="A5176">
        <v>2015</v>
      </c>
      <c r="B5176">
        <v>2</v>
      </c>
      <c r="C5176">
        <v>5</v>
      </c>
      <c r="D5176">
        <v>4663.04</v>
      </c>
    </row>
    <row r="5177" spans="1:4" hidden="1">
      <c r="A5177">
        <v>2015</v>
      </c>
      <c r="B5177">
        <v>2</v>
      </c>
      <c r="C5177">
        <v>6</v>
      </c>
      <c r="D5177">
        <v>4663.25</v>
      </c>
    </row>
    <row r="5178" spans="1:4" hidden="1">
      <c r="A5178">
        <v>2015</v>
      </c>
      <c r="B5178">
        <v>2</v>
      </c>
      <c r="C5178">
        <v>7</v>
      </c>
      <c r="D5178">
        <v>4663.46</v>
      </c>
    </row>
    <row r="5179" spans="1:4" hidden="1">
      <c r="A5179">
        <v>2015</v>
      </c>
      <c r="B5179">
        <v>2</v>
      </c>
      <c r="C5179">
        <v>8</v>
      </c>
      <c r="D5179">
        <v>4663.67</v>
      </c>
    </row>
    <row r="5180" spans="1:4" hidden="1">
      <c r="A5180">
        <v>2015</v>
      </c>
      <c r="B5180">
        <v>2</v>
      </c>
      <c r="C5180">
        <v>9</v>
      </c>
      <c r="D5180">
        <v>4663.8999999999996</v>
      </c>
    </row>
    <row r="5181" spans="1:4" hidden="1">
      <c r="A5181">
        <v>2015</v>
      </c>
      <c r="B5181">
        <v>2</v>
      </c>
      <c r="C5181">
        <v>10</v>
      </c>
      <c r="D5181">
        <v>4664.1099999999997</v>
      </c>
    </row>
    <row r="5182" spans="1:4" hidden="1">
      <c r="A5182">
        <v>2015</v>
      </c>
      <c r="B5182">
        <v>2</v>
      </c>
      <c r="C5182">
        <v>11</v>
      </c>
      <c r="D5182">
        <v>4664.3</v>
      </c>
    </row>
    <row r="5183" spans="1:4" hidden="1">
      <c r="A5183">
        <v>2015</v>
      </c>
      <c r="B5183">
        <v>2</v>
      </c>
      <c r="C5183">
        <v>12</v>
      </c>
      <c r="D5183">
        <v>4664.47</v>
      </c>
    </row>
    <row r="5184" spans="1:4" hidden="1">
      <c r="A5184">
        <v>2015</v>
      </c>
      <c r="B5184">
        <v>2</v>
      </c>
      <c r="C5184">
        <v>13</v>
      </c>
      <c r="D5184">
        <v>4664.6400000000003</v>
      </c>
    </row>
    <row r="5185" spans="1:4" hidden="1">
      <c r="A5185">
        <v>2015</v>
      </c>
      <c r="B5185">
        <v>2</v>
      </c>
      <c r="C5185">
        <v>14</v>
      </c>
      <c r="D5185">
        <v>4664.8</v>
      </c>
    </row>
    <row r="5186" spans="1:4" hidden="1">
      <c r="A5186">
        <v>2015</v>
      </c>
      <c r="B5186">
        <v>2</v>
      </c>
      <c r="C5186">
        <v>15</v>
      </c>
      <c r="D5186">
        <v>4664.96</v>
      </c>
    </row>
    <row r="5187" spans="1:4" hidden="1">
      <c r="A5187">
        <v>2015</v>
      </c>
      <c r="B5187">
        <v>2</v>
      </c>
      <c r="C5187">
        <v>16</v>
      </c>
      <c r="D5187">
        <v>4665.1099999999997</v>
      </c>
    </row>
    <row r="5188" spans="1:4" hidden="1">
      <c r="A5188">
        <v>2015</v>
      </c>
      <c r="B5188">
        <v>2</v>
      </c>
      <c r="C5188">
        <v>17</v>
      </c>
      <c r="D5188">
        <v>4665.26</v>
      </c>
    </row>
    <row r="5189" spans="1:4" hidden="1">
      <c r="A5189">
        <v>2015</v>
      </c>
      <c r="B5189">
        <v>2</v>
      </c>
      <c r="C5189">
        <v>18</v>
      </c>
      <c r="D5189">
        <v>4665.3999999999996</v>
      </c>
    </row>
    <row r="5190" spans="1:4" hidden="1">
      <c r="A5190">
        <v>2015</v>
      </c>
      <c r="B5190">
        <v>2</v>
      </c>
      <c r="C5190">
        <v>19</v>
      </c>
      <c r="D5190">
        <v>4665.55</v>
      </c>
    </row>
    <row r="5191" spans="1:4" hidden="1">
      <c r="A5191">
        <v>2015</v>
      </c>
      <c r="B5191">
        <v>2</v>
      </c>
      <c r="C5191">
        <v>20</v>
      </c>
      <c r="D5191">
        <v>4665.6899999999996</v>
      </c>
    </row>
    <row r="5192" spans="1:4" hidden="1">
      <c r="A5192">
        <v>2015</v>
      </c>
      <c r="B5192">
        <v>2</v>
      </c>
      <c r="C5192">
        <v>21</v>
      </c>
      <c r="D5192">
        <v>4665.8599999999997</v>
      </c>
    </row>
    <row r="5193" spans="1:4" hidden="1">
      <c r="A5193">
        <v>2015</v>
      </c>
      <c r="B5193">
        <v>2</v>
      </c>
      <c r="C5193">
        <v>22</v>
      </c>
      <c r="D5193">
        <v>4666.0200000000004</v>
      </c>
    </row>
    <row r="5194" spans="1:4" hidden="1">
      <c r="A5194">
        <v>2015</v>
      </c>
      <c r="B5194">
        <v>2</v>
      </c>
      <c r="C5194">
        <v>23</v>
      </c>
      <c r="D5194">
        <v>4666.1000000000004</v>
      </c>
    </row>
    <row r="5195" spans="1:4" hidden="1">
      <c r="A5195">
        <v>2015</v>
      </c>
      <c r="B5195">
        <v>2</v>
      </c>
      <c r="C5195">
        <v>24</v>
      </c>
      <c r="D5195">
        <v>4666.2299999999996</v>
      </c>
    </row>
    <row r="5196" spans="1:4" hidden="1">
      <c r="A5196">
        <v>2015</v>
      </c>
      <c r="B5196">
        <v>2</v>
      </c>
      <c r="C5196">
        <v>25</v>
      </c>
      <c r="D5196">
        <v>4666.37</v>
      </c>
    </row>
    <row r="5197" spans="1:4" hidden="1">
      <c r="A5197">
        <v>2015</v>
      </c>
      <c r="B5197">
        <v>2</v>
      </c>
      <c r="C5197">
        <v>26</v>
      </c>
      <c r="D5197">
        <v>4666.51</v>
      </c>
    </row>
    <row r="5198" spans="1:4" hidden="1">
      <c r="A5198">
        <v>2015</v>
      </c>
      <c r="B5198">
        <v>2</v>
      </c>
      <c r="C5198">
        <v>27</v>
      </c>
      <c r="D5198">
        <v>4666.6400000000003</v>
      </c>
    </row>
    <row r="5199" spans="1:4" hidden="1">
      <c r="A5199">
        <v>2015</v>
      </c>
      <c r="B5199">
        <v>2</v>
      </c>
      <c r="C5199">
        <v>28</v>
      </c>
      <c r="D5199">
        <v>4666.78</v>
      </c>
    </row>
    <row r="5200" spans="1:4" hidden="1">
      <c r="A5200">
        <v>2015</v>
      </c>
      <c r="B5200">
        <v>3</v>
      </c>
      <c r="C5200">
        <v>1</v>
      </c>
      <c r="D5200">
        <v>4666.91</v>
      </c>
    </row>
    <row r="5201" spans="1:4" hidden="1">
      <c r="A5201">
        <v>2015</v>
      </c>
      <c r="B5201">
        <v>3</v>
      </c>
      <c r="C5201">
        <v>2</v>
      </c>
      <c r="D5201">
        <v>4667.0600000000004</v>
      </c>
    </row>
    <row r="5202" spans="1:4" hidden="1">
      <c r="A5202">
        <v>2015</v>
      </c>
      <c r="B5202">
        <v>3</v>
      </c>
      <c r="C5202">
        <v>3</v>
      </c>
      <c r="D5202">
        <v>4667.22</v>
      </c>
    </row>
    <row r="5203" spans="1:4" hidden="1">
      <c r="A5203">
        <v>2015</v>
      </c>
      <c r="B5203">
        <v>3</v>
      </c>
      <c r="C5203">
        <v>4</v>
      </c>
      <c r="D5203">
        <v>4667.34</v>
      </c>
    </row>
    <row r="5204" spans="1:4" hidden="1">
      <c r="A5204">
        <v>2015</v>
      </c>
      <c r="B5204">
        <v>3</v>
      </c>
      <c r="C5204">
        <v>5</v>
      </c>
      <c r="D5204">
        <v>4667.46</v>
      </c>
    </row>
    <row r="5205" spans="1:4" hidden="1">
      <c r="A5205">
        <v>2015</v>
      </c>
      <c r="B5205">
        <v>3</v>
      </c>
      <c r="C5205">
        <v>6</v>
      </c>
      <c r="D5205">
        <v>4667.6099999999997</v>
      </c>
    </row>
    <row r="5206" spans="1:4" hidden="1">
      <c r="A5206">
        <v>2015</v>
      </c>
      <c r="B5206">
        <v>3</v>
      </c>
      <c r="C5206">
        <v>7</v>
      </c>
      <c r="D5206">
        <v>4667.75</v>
      </c>
    </row>
    <row r="5207" spans="1:4" hidden="1">
      <c r="A5207">
        <v>2015</v>
      </c>
      <c r="B5207">
        <v>3</v>
      </c>
      <c r="C5207">
        <v>8</v>
      </c>
      <c r="D5207">
        <v>4667.8900000000003</v>
      </c>
    </row>
    <row r="5208" spans="1:4" hidden="1">
      <c r="A5208">
        <v>2015</v>
      </c>
      <c r="B5208">
        <v>3</v>
      </c>
      <c r="C5208">
        <v>9</v>
      </c>
      <c r="D5208">
        <v>4668.03</v>
      </c>
    </row>
    <row r="5209" spans="1:4" hidden="1">
      <c r="A5209">
        <v>2015</v>
      </c>
      <c r="B5209">
        <v>3</v>
      </c>
      <c r="C5209">
        <v>10</v>
      </c>
      <c r="D5209">
        <v>4668.17</v>
      </c>
    </row>
    <row r="5210" spans="1:4" hidden="1">
      <c r="A5210">
        <v>2015</v>
      </c>
      <c r="B5210">
        <v>3</v>
      </c>
      <c r="C5210">
        <v>11</v>
      </c>
      <c r="D5210">
        <v>4668.3100000000004</v>
      </c>
    </row>
    <row r="5211" spans="1:4" hidden="1">
      <c r="A5211">
        <v>2015</v>
      </c>
      <c r="B5211">
        <v>3</v>
      </c>
      <c r="C5211">
        <v>12</v>
      </c>
      <c r="D5211">
        <v>4668.47</v>
      </c>
    </row>
    <row r="5212" spans="1:4" hidden="1">
      <c r="A5212">
        <v>2015</v>
      </c>
      <c r="B5212">
        <v>3</v>
      </c>
      <c r="C5212">
        <v>13</v>
      </c>
      <c r="D5212">
        <v>4668.63</v>
      </c>
    </row>
    <row r="5213" spans="1:4" hidden="1">
      <c r="A5213">
        <v>2015</v>
      </c>
      <c r="B5213">
        <v>3</v>
      </c>
      <c r="C5213">
        <v>14</v>
      </c>
      <c r="D5213">
        <v>4668.7700000000004</v>
      </c>
    </row>
    <row r="5214" spans="1:4" hidden="1">
      <c r="A5214">
        <v>2015</v>
      </c>
      <c r="B5214">
        <v>3</v>
      </c>
      <c r="C5214">
        <v>15</v>
      </c>
      <c r="D5214">
        <v>4668.91</v>
      </c>
    </row>
    <row r="5215" spans="1:4" hidden="1">
      <c r="A5215">
        <v>2015</v>
      </c>
      <c r="B5215">
        <v>3</v>
      </c>
      <c r="C5215">
        <v>16</v>
      </c>
      <c r="D5215">
        <v>4669.05</v>
      </c>
    </row>
    <row r="5216" spans="1:4" hidden="1">
      <c r="A5216">
        <v>2015</v>
      </c>
      <c r="B5216">
        <v>3</v>
      </c>
      <c r="C5216">
        <v>17</v>
      </c>
      <c r="D5216">
        <v>4669.1899999999996</v>
      </c>
    </row>
    <row r="5217" spans="1:4" hidden="1">
      <c r="A5217">
        <v>2015</v>
      </c>
      <c r="B5217">
        <v>3</v>
      </c>
      <c r="C5217">
        <v>18</v>
      </c>
      <c r="D5217">
        <v>4669.34</v>
      </c>
    </row>
    <row r="5218" spans="1:4" hidden="1">
      <c r="A5218">
        <v>2015</v>
      </c>
      <c r="B5218">
        <v>3</v>
      </c>
      <c r="C5218">
        <v>19</v>
      </c>
      <c r="D5218">
        <v>4669.4799999999996</v>
      </c>
    </row>
    <row r="5219" spans="1:4" hidden="1">
      <c r="A5219">
        <v>2015</v>
      </c>
      <c r="B5219">
        <v>3</v>
      </c>
      <c r="C5219">
        <v>20</v>
      </c>
      <c r="D5219">
        <v>4669.62</v>
      </c>
    </row>
    <row r="5220" spans="1:4" hidden="1">
      <c r="A5220">
        <v>2015</v>
      </c>
      <c r="B5220">
        <v>3</v>
      </c>
      <c r="C5220">
        <v>21</v>
      </c>
      <c r="D5220">
        <v>4669.76</v>
      </c>
    </row>
    <row r="5221" spans="1:4" hidden="1">
      <c r="A5221">
        <v>2015</v>
      </c>
      <c r="B5221">
        <v>3</v>
      </c>
      <c r="C5221">
        <v>22</v>
      </c>
      <c r="D5221">
        <v>4669.8999999999996</v>
      </c>
    </row>
    <row r="5222" spans="1:4" hidden="1">
      <c r="A5222">
        <v>2015</v>
      </c>
      <c r="B5222">
        <v>3</v>
      </c>
      <c r="C5222">
        <v>23</v>
      </c>
      <c r="D5222">
        <v>4670.0600000000004</v>
      </c>
    </row>
    <row r="5223" spans="1:4" hidden="1">
      <c r="A5223">
        <v>2015</v>
      </c>
      <c r="B5223">
        <v>3</v>
      </c>
      <c r="C5223">
        <v>24</v>
      </c>
      <c r="D5223">
        <v>4670.24</v>
      </c>
    </row>
    <row r="5224" spans="1:4" hidden="1">
      <c r="A5224">
        <v>2015</v>
      </c>
      <c r="B5224">
        <v>3</v>
      </c>
      <c r="C5224">
        <v>25</v>
      </c>
      <c r="D5224">
        <v>4670.41</v>
      </c>
    </row>
    <row r="5225" spans="1:4" hidden="1">
      <c r="A5225">
        <v>2015</v>
      </c>
      <c r="B5225">
        <v>3</v>
      </c>
      <c r="C5225">
        <v>26</v>
      </c>
      <c r="D5225">
        <v>4670.5600000000004</v>
      </c>
    </row>
    <row r="5226" spans="1:4" hidden="1">
      <c r="A5226">
        <v>2015</v>
      </c>
      <c r="B5226">
        <v>3</v>
      </c>
      <c r="C5226">
        <v>27</v>
      </c>
      <c r="D5226">
        <v>4670.71</v>
      </c>
    </row>
    <row r="5227" spans="1:4" hidden="1">
      <c r="A5227">
        <v>2015</v>
      </c>
      <c r="B5227">
        <v>3</v>
      </c>
      <c r="C5227">
        <v>28</v>
      </c>
      <c r="D5227">
        <v>4670.8500000000004</v>
      </c>
    </row>
    <row r="5228" spans="1:4" hidden="1">
      <c r="A5228">
        <v>2015</v>
      </c>
      <c r="B5228">
        <v>3</v>
      </c>
      <c r="C5228">
        <v>29</v>
      </c>
      <c r="D5228">
        <v>4670.99</v>
      </c>
    </row>
    <row r="5229" spans="1:4" hidden="1">
      <c r="A5229">
        <v>2015</v>
      </c>
      <c r="B5229">
        <v>3</v>
      </c>
      <c r="C5229">
        <v>30</v>
      </c>
      <c r="D5229">
        <v>4671.13</v>
      </c>
    </row>
    <row r="5230" spans="1:4" hidden="1">
      <c r="A5230">
        <v>2015</v>
      </c>
      <c r="B5230">
        <v>3</v>
      </c>
      <c r="C5230">
        <v>31</v>
      </c>
      <c r="D5230">
        <v>4671.28</v>
      </c>
    </row>
    <row r="5231" spans="1:4" hidden="1">
      <c r="A5231">
        <v>2015</v>
      </c>
      <c r="B5231">
        <v>4</v>
      </c>
      <c r="C5231">
        <v>1</v>
      </c>
      <c r="D5231">
        <v>4671.42</v>
      </c>
    </row>
    <row r="5232" spans="1:4" hidden="1">
      <c r="A5232">
        <v>2015</v>
      </c>
      <c r="B5232">
        <v>4</v>
      </c>
      <c r="C5232">
        <v>2</v>
      </c>
      <c r="D5232">
        <v>4671.57</v>
      </c>
    </row>
    <row r="5233" spans="1:4" hidden="1">
      <c r="A5233">
        <v>2015</v>
      </c>
      <c r="B5233">
        <v>4</v>
      </c>
      <c r="C5233">
        <v>3</v>
      </c>
      <c r="D5233">
        <v>4671.71</v>
      </c>
    </row>
    <row r="5234" spans="1:4" hidden="1">
      <c r="A5234">
        <v>2015</v>
      </c>
      <c r="B5234">
        <v>4</v>
      </c>
      <c r="C5234">
        <v>4</v>
      </c>
      <c r="D5234">
        <v>4671.8599999999997</v>
      </c>
    </row>
    <row r="5235" spans="1:4" hidden="1">
      <c r="A5235">
        <v>2015</v>
      </c>
      <c r="B5235">
        <v>4</v>
      </c>
      <c r="C5235">
        <v>5</v>
      </c>
      <c r="D5235">
        <v>4672</v>
      </c>
    </row>
    <row r="5236" spans="1:4" hidden="1">
      <c r="A5236">
        <v>2015</v>
      </c>
      <c r="B5236">
        <v>4</v>
      </c>
      <c r="C5236">
        <v>6</v>
      </c>
      <c r="D5236">
        <v>4672.13</v>
      </c>
    </row>
    <row r="5237" spans="1:4" hidden="1">
      <c r="A5237">
        <v>2015</v>
      </c>
      <c r="B5237">
        <v>4</v>
      </c>
      <c r="C5237">
        <v>7</v>
      </c>
      <c r="D5237">
        <v>4672.2700000000004</v>
      </c>
    </row>
    <row r="5238" spans="1:4" hidden="1">
      <c r="A5238">
        <v>2015</v>
      </c>
      <c r="B5238">
        <v>4</v>
      </c>
      <c r="C5238">
        <v>8</v>
      </c>
      <c r="D5238">
        <v>4672.42</v>
      </c>
    </row>
    <row r="5239" spans="1:4" hidden="1">
      <c r="A5239">
        <v>2015</v>
      </c>
      <c r="B5239">
        <v>4</v>
      </c>
      <c r="C5239">
        <v>9</v>
      </c>
      <c r="D5239">
        <v>4672.5200000000004</v>
      </c>
    </row>
    <row r="5240" spans="1:4" hidden="1">
      <c r="A5240">
        <v>2015</v>
      </c>
      <c r="B5240">
        <v>4</v>
      </c>
      <c r="C5240">
        <v>10</v>
      </c>
      <c r="D5240">
        <v>4672.59</v>
      </c>
    </row>
    <row r="5241" spans="1:4" hidden="1">
      <c r="A5241">
        <v>2015</v>
      </c>
      <c r="B5241">
        <v>4</v>
      </c>
      <c r="C5241">
        <v>11</v>
      </c>
      <c r="D5241">
        <v>4672.62</v>
      </c>
    </row>
    <row r="5242" spans="1:4" hidden="1">
      <c r="A5242">
        <v>2015</v>
      </c>
      <c r="B5242">
        <v>4</v>
      </c>
      <c r="C5242">
        <v>12</v>
      </c>
      <c r="D5242">
        <v>4672.6400000000003</v>
      </c>
    </row>
    <row r="5243" spans="1:4" hidden="1">
      <c r="A5243">
        <v>2015</v>
      </c>
      <c r="B5243">
        <v>4</v>
      </c>
      <c r="C5243">
        <v>13</v>
      </c>
      <c r="D5243">
        <v>4672.6499999999996</v>
      </c>
    </row>
    <row r="5244" spans="1:4" hidden="1">
      <c r="A5244">
        <v>2015</v>
      </c>
      <c r="B5244">
        <v>4</v>
      </c>
      <c r="C5244">
        <v>14</v>
      </c>
      <c r="D5244">
        <v>4672.68</v>
      </c>
    </row>
    <row r="5245" spans="1:4" hidden="1">
      <c r="A5245">
        <v>2015</v>
      </c>
      <c r="B5245">
        <v>4</v>
      </c>
      <c r="C5245">
        <v>15</v>
      </c>
      <c r="D5245">
        <v>4672.71</v>
      </c>
    </row>
    <row r="5246" spans="1:4" hidden="1">
      <c r="A5246">
        <v>2015</v>
      </c>
      <c r="B5246">
        <v>4</v>
      </c>
      <c r="C5246">
        <v>16</v>
      </c>
      <c r="D5246">
        <v>4672.68</v>
      </c>
    </row>
    <row r="5247" spans="1:4" hidden="1">
      <c r="A5247">
        <v>2015</v>
      </c>
      <c r="B5247">
        <v>4</v>
      </c>
      <c r="C5247">
        <v>17</v>
      </c>
      <c r="D5247">
        <v>4672.66</v>
      </c>
    </row>
    <row r="5248" spans="1:4" hidden="1">
      <c r="A5248">
        <v>2015</v>
      </c>
      <c r="B5248">
        <v>4</v>
      </c>
      <c r="C5248">
        <v>18</v>
      </c>
      <c r="D5248">
        <v>4672.6499999999996</v>
      </c>
    </row>
    <row r="5249" spans="1:4" hidden="1">
      <c r="A5249">
        <v>2015</v>
      </c>
      <c r="B5249">
        <v>4</v>
      </c>
      <c r="C5249">
        <v>19</v>
      </c>
      <c r="D5249">
        <v>4672.6400000000003</v>
      </c>
    </row>
    <row r="5250" spans="1:4" hidden="1">
      <c r="A5250">
        <v>2015</v>
      </c>
      <c r="B5250">
        <v>4</v>
      </c>
      <c r="C5250">
        <v>20</v>
      </c>
      <c r="D5250">
        <v>4672.63</v>
      </c>
    </row>
    <row r="5251" spans="1:4" hidden="1">
      <c r="A5251">
        <v>2015</v>
      </c>
      <c r="B5251">
        <v>4</v>
      </c>
      <c r="C5251">
        <v>21</v>
      </c>
      <c r="D5251">
        <v>4672.62</v>
      </c>
    </row>
    <row r="5252" spans="1:4" hidden="1">
      <c r="A5252">
        <v>2015</v>
      </c>
      <c r="B5252">
        <v>4</v>
      </c>
      <c r="C5252">
        <v>22</v>
      </c>
      <c r="D5252">
        <v>4672.62</v>
      </c>
    </row>
    <row r="5253" spans="1:4" hidden="1">
      <c r="A5253">
        <v>2015</v>
      </c>
      <c r="B5253">
        <v>4</v>
      </c>
      <c r="C5253">
        <v>23</v>
      </c>
      <c r="D5253">
        <v>4672.6400000000003</v>
      </c>
    </row>
    <row r="5254" spans="1:4" hidden="1">
      <c r="A5254">
        <v>2015</v>
      </c>
      <c r="B5254">
        <v>4</v>
      </c>
      <c r="C5254">
        <v>24</v>
      </c>
      <c r="D5254">
        <v>4672.68</v>
      </c>
    </row>
    <row r="5255" spans="1:4" hidden="1">
      <c r="A5255">
        <v>2015</v>
      </c>
      <c r="B5255">
        <v>4</v>
      </c>
      <c r="C5255">
        <v>25</v>
      </c>
      <c r="D5255">
        <v>4672.62</v>
      </c>
    </row>
    <row r="5256" spans="1:4" hidden="1">
      <c r="A5256">
        <v>2015</v>
      </c>
      <c r="B5256">
        <v>4</v>
      </c>
      <c r="C5256">
        <v>26</v>
      </c>
      <c r="D5256">
        <v>4672.63</v>
      </c>
    </row>
    <row r="5257" spans="1:4" hidden="1">
      <c r="A5257">
        <v>2015</v>
      </c>
      <c r="B5257">
        <v>4</v>
      </c>
      <c r="C5257">
        <v>27</v>
      </c>
      <c r="D5257">
        <v>4672.6000000000004</v>
      </c>
    </row>
    <row r="5258" spans="1:4" hidden="1">
      <c r="A5258">
        <v>2015</v>
      </c>
      <c r="B5258">
        <v>4</v>
      </c>
      <c r="C5258">
        <v>28</v>
      </c>
      <c r="D5258">
        <v>4672.55</v>
      </c>
    </row>
    <row r="5259" spans="1:4" hidden="1">
      <c r="A5259">
        <v>2015</v>
      </c>
      <c r="B5259">
        <v>4</v>
      </c>
      <c r="C5259">
        <v>29</v>
      </c>
      <c r="D5259">
        <v>4672.5200000000004</v>
      </c>
    </row>
    <row r="5260" spans="1:4" hidden="1">
      <c r="A5260">
        <v>2015</v>
      </c>
      <c r="B5260">
        <v>4</v>
      </c>
      <c r="C5260">
        <v>30</v>
      </c>
      <c r="D5260">
        <v>4672.5</v>
      </c>
    </row>
    <row r="5261" spans="1:4" hidden="1">
      <c r="A5261">
        <v>2015</v>
      </c>
      <c r="B5261">
        <v>5</v>
      </c>
      <c r="C5261">
        <v>1</v>
      </c>
      <c r="D5261">
        <v>4672.4799999999996</v>
      </c>
    </row>
    <row r="5262" spans="1:4" hidden="1">
      <c r="A5262">
        <v>2015</v>
      </c>
      <c r="B5262">
        <v>5</v>
      </c>
      <c r="C5262">
        <v>2</v>
      </c>
      <c r="D5262">
        <v>4672.4399999999996</v>
      </c>
    </row>
    <row r="5263" spans="1:4" hidden="1">
      <c r="A5263">
        <v>2015</v>
      </c>
      <c r="B5263">
        <v>5</v>
      </c>
      <c r="C5263">
        <v>3</v>
      </c>
      <c r="D5263">
        <v>4672.41</v>
      </c>
    </row>
    <row r="5264" spans="1:4" hidden="1">
      <c r="A5264">
        <v>2015</v>
      </c>
      <c r="B5264">
        <v>5</v>
      </c>
      <c r="C5264">
        <v>4</v>
      </c>
      <c r="D5264">
        <v>4672.3999999999996</v>
      </c>
    </row>
    <row r="5265" spans="1:4" hidden="1">
      <c r="A5265">
        <v>2015</v>
      </c>
      <c r="B5265">
        <v>5</v>
      </c>
      <c r="C5265">
        <v>5</v>
      </c>
      <c r="D5265">
        <v>4672.38</v>
      </c>
    </row>
    <row r="5266" spans="1:4" hidden="1">
      <c r="A5266">
        <v>2015</v>
      </c>
      <c r="B5266">
        <v>5</v>
      </c>
      <c r="C5266">
        <v>6</v>
      </c>
      <c r="D5266">
        <v>4672.3999999999996</v>
      </c>
    </row>
    <row r="5267" spans="1:4" hidden="1">
      <c r="A5267">
        <v>2015</v>
      </c>
      <c r="B5267">
        <v>5</v>
      </c>
      <c r="C5267">
        <v>7</v>
      </c>
      <c r="D5267">
        <v>4672.54</v>
      </c>
    </row>
    <row r="5268" spans="1:4" hidden="1">
      <c r="A5268">
        <v>2015</v>
      </c>
      <c r="B5268">
        <v>5</v>
      </c>
      <c r="C5268">
        <v>8</v>
      </c>
      <c r="D5268">
        <v>4672.49</v>
      </c>
    </row>
    <row r="5269" spans="1:4" hidden="1">
      <c r="A5269">
        <v>2015</v>
      </c>
      <c r="B5269">
        <v>5</v>
      </c>
      <c r="C5269">
        <v>9</v>
      </c>
      <c r="D5269">
        <v>4672.2700000000004</v>
      </c>
    </row>
    <row r="5270" spans="1:4" hidden="1">
      <c r="A5270">
        <v>2015</v>
      </c>
      <c r="B5270">
        <v>5</v>
      </c>
      <c r="C5270">
        <v>10</v>
      </c>
      <c r="D5270">
        <v>4672.07</v>
      </c>
    </row>
    <row r="5271" spans="1:4" hidden="1">
      <c r="A5271">
        <v>2015</v>
      </c>
      <c r="B5271">
        <v>5</v>
      </c>
      <c r="C5271">
        <v>11</v>
      </c>
      <c r="D5271">
        <v>4672.05</v>
      </c>
    </row>
    <row r="5272" spans="1:4" hidden="1">
      <c r="A5272">
        <v>2015</v>
      </c>
      <c r="B5272">
        <v>5</v>
      </c>
      <c r="C5272">
        <v>12</v>
      </c>
      <c r="D5272">
        <v>4672.04</v>
      </c>
    </row>
    <row r="5273" spans="1:4" hidden="1">
      <c r="A5273">
        <v>2015</v>
      </c>
      <c r="B5273">
        <v>5</v>
      </c>
      <c r="C5273">
        <v>13</v>
      </c>
      <c r="D5273">
        <v>4672.0200000000004</v>
      </c>
    </row>
    <row r="5274" spans="1:4" hidden="1">
      <c r="A5274">
        <v>2015</v>
      </c>
      <c r="B5274">
        <v>5</v>
      </c>
      <c r="C5274">
        <v>14</v>
      </c>
      <c r="D5274">
        <v>4672</v>
      </c>
    </row>
    <row r="5275" spans="1:4" hidden="1">
      <c r="A5275">
        <v>2015</v>
      </c>
      <c r="B5275">
        <v>5</v>
      </c>
      <c r="C5275">
        <v>15</v>
      </c>
      <c r="D5275">
        <v>4672.0200000000004</v>
      </c>
    </row>
    <row r="5276" spans="1:4" hidden="1">
      <c r="A5276">
        <v>2015</v>
      </c>
      <c r="B5276">
        <v>5</v>
      </c>
      <c r="C5276">
        <v>16</v>
      </c>
      <c r="D5276">
        <v>4672.13</v>
      </c>
    </row>
    <row r="5277" spans="1:4" hidden="1">
      <c r="A5277">
        <v>2015</v>
      </c>
      <c r="B5277">
        <v>5</v>
      </c>
      <c r="C5277">
        <v>17</v>
      </c>
      <c r="D5277">
        <v>4672.3500000000004</v>
      </c>
    </row>
    <row r="5278" spans="1:4" hidden="1">
      <c r="A5278">
        <v>2015</v>
      </c>
      <c r="B5278">
        <v>5</v>
      </c>
      <c r="C5278">
        <v>18</v>
      </c>
      <c r="D5278">
        <v>4672.43</v>
      </c>
    </row>
    <row r="5279" spans="1:4" hidden="1">
      <c r="A5279">
        <v>2015</v>
      </c>
      <c r="B5279">
        <v>5</v>
      </c>
      <c r="C5279">
        <v>19</v>
      </c>
      <c r="D5279">
        <v>4672.71</v>
      </c>
    </row>
    <row r="5280" spans="1:4" hidden="1">
      <c r="A5280">
        <v>2015</v>
      </c>
      <c r="B5280">
        <v>5</v>
      </c>
      <c r="C5280">
        <v>20</v>
      </c>
      <c r="D5280">
        <v>4672.8</v>
      </c>
    </row>
    <row r="5281" spans="1:4" hidden="1">
      <c r="A5281">
        <v>2015</v>
      </c>
      <c r="B5281">
        <v>5</v>
      </c>
      <c r="C5281">
        <v>21</v>
      </c>
      <c r="D5281">
        <v>4672.87</v>
      </c>
    </row>
    <row r="5282" spans="1:4" hidden="1">
      <c r="A5282">
        <v>2015</v>
      </c>
      <c r="B5282">
        <v>5</v>
      </c>
      <c r="C5282">
        <v>22</v>
      </c>
      <c r="D5282">
        <v>4672.68</v>
      </c>
    </row>
    <row r="5283" spans="1:4" hidden="1">
      <c r="A5283">
        <v>2015</v>
      </c>
      <c r="B5283">
        <v>5</v>
      </c>
      <c r="C5283">
        <v>23</v>
      </c>
      <c r="D5283">
        <v>4672.6400000000003</v>
      </c>
    </row>
    <row r="5284" spans="1:4" hidden="1">
      <c r="A5284">
        <v>2015</v>
      </c>
      <c r="B5284">
        <v>5</v>
      </c>
      <c r="C5284">
        <v>24</v>
      </c>
      <c r="D5284">
        <v>4672.57</v>
      </c>
    </row>
    <row r="5285" spans="1:4" hidden="1">
      <c r="A5285">
        <v>2015</v>
      </c>
      <c r="B5285">
        <v>5</v>
      </c>
      <c r="C5285">
        <v>25</v>
      </c>
      <c r="D5285">
        <v>4672.4399999999996</v>
      </c>
    </row>
    <row r="5286" spans="1:4" hidden="1">
      <c r="A5286">
        <v>2015</v>
      </c>
      <c r="B5286">
        <v>5</v>
      </c>
      <c r="C5286">
        <v>26</v>
      </c>
      <c r="D5286">
        <v>4672.3900000000003</v>
      </c>
    </row>
    <row r="5287" spans="1:4" hidden="1">
      <c r="A5287">
        <v>2015</v>
      </c>
      <c r="B5287">
        <v>5</v>
      </c>
      <c r="C5287">
        <v>27</v>
      </c>
      <c r="D5287">
        <v>4672.38</v>
      </c>
    </row>
    <row r="5288" spans="1:4" hidden="1">
      <c r="A5288">
        <v>2015</v>
      </c>
      <c r="B5288">
        <v>5</v>
      </c>
      <c r="C5288">
        <v>28</v>
      </c>
      <c r="D5288">
        <v>4672.4799999999996</v>
      </c>
    </row>
    <row r="5289" spans="1:4" hidden="1">
      <c r="A5289">
        <v>2015</v>
      </c>
      <c r="B5289">
        <v>5</v>
      </c>
      <c r="C5289">
        <v>29</v>
      </c>
      <c r="D5289">
        <v>4672.6099999999997</v>
      </c>
    </row>
    <row r="5290" spans="1:4" hidden="1">
      <c r="A5290">
        <v>2015</v>
      </c>
      <c r="B5290">
        <v>5</v>
      </c>
      <c r="C5290">
        <v>30</v>
      </c>
      <c r="D5290">
        <v>4672.57</v>
      </c>
    </row>
    <row r="5291" spans="1:4" hidden="1">
      <c r="A5291">
        <v>2015</v>
      </c>
      <c r="B5291">
        <v>5</v>
      </c>
      <c r="C5291">
        <v>31</v>
      </c>
      <c r="D5291">
        <v>4672.47</v>
      </c>
    </row>
    <row r="5292" spans="1:4" hidden="1">
      <c r="A5292">
        <v>2015</v>
      </c>
      <c r="B5292">
        <v>6</v>
      </c>
      <c r="C5292">
        <v>1</v>
      </c>
      <c r="D5292">
        <v>4672.28</v>
      </c>
    </row>
    <row r="5293" spans="1:4" hidden="1">
      <c r="A5293">
        <v>2015</v>
      </c>
      <c r="B5293">
        <v>6</v>
      </c>
      <c r="C5293">
        <v>2</v>
      </c>
      <c r="D5293">
        <v>4672.1000000000004</v>
      </c>
    </row>
    <row r="5294" spans="1:4" hidden="1">
      <c r="A5294">
        <v>2015</v>
      </c>
      <c r="B5294">
        <v>6</v>
      </c>
      <c r="C5294">
        <v>3</v>
      </c>
      <c r="D5294">
        <v>4671.97</v>
      </c>
    </row>
    <row r="5295" spans="1:4" hidden="1">
      <c r="A5295">
        <v>2015</v>
      </c>
      <c r="B5295">
        <v>6</v>
      </c>
      <c r="C5295">
        <v>4</v>
      </c>
      <c r="D5295">
        <v>4672.01</v>
      </c>
    </row>
    <row r="5296" spans="1:4" hidden="1">
      <c r="A5296">
        <v>2015</v>
      </c>
      <c r="B5296">
        <v>6</v>
      </c>
      <c r="C5296">
        <v>5</v>
      </c>
      <c r="D5296">
        <v>4672.1499999999996</v>
      </c>
    </row>
    <row r="5297" spans="1:4" hidden="1">
      <c r="A5297">
        <v>2015</v>
      </c>
      <c r="B5297">
        <v>6</v>
      </c>
      <c r="C5297">
        <v>6</v>
      </c>
      <c r="D5297">
        <v>4672.26</v>
      </c>
    </row>
    <row r="5298" spans="1:4" hidden="1">
      <c r="A5298">
        <v>2015</v>
      </c>
      <c r="B5298">
        <v>6</v>
      </c>
      <c r="C5298">
        <v>7</v>
      </c>
      <c r="D5298">
        <v>4672.28</v>
      </c>
    </row>
    <row r="5299" spans="1:4" hidden="1">
      <c r="A5299">
        <v>2015</v>
      </c>
      <c r="B5299">
        <v>6</v>
      </c>
      <c r="C5299">
        <v>8</v>
      </c>
      <c r="D5299">
        <v>4672.28</v>
      </c>
    </row>
    <row r="5300" spans="1:4" hidden="1">
      <c r="A5300">
        <v>2015</v>
      </c>
      <c r="B5300">
        <v>6</v>
      </c>
      <c r="C5300">
        <v>9</v>
      </c>
      <c r="D5300">
        <v>4672.24</v>
      </c>
    </row>
    <row r="5301" spans="1:4" hidden="1">
      <c r="A5301">
        <v>2015</v>
      </c>
      <c r="B5301">
        <v>6</v>
      </c>
      <c r="C5301">
        <v>10</v>
      </c>
      <c r="D5301">
        <v>4672.22</v>
      </c>
    </row>
    <row r="5302" spans="1:4" hidden="1">
      <c r="A5302">
        <v>2015</v>
      </c>
      <c r="B5302">
        <v>6</v>
      </c>
      <c r="C5302">
        <v>11</v>
      </c>
      <c r="D5302">
        <v>4672.1400000000003</v>
      </c>
    </row>
    <row r="5303" spans="1:4" hidden="1">
      <c r="A5303">
        <v>2015</v>
      </c>
      <c r="B5303">
        <v>6</v>
      </c>
      <c r="C5303">
        <v>12</v>
      </c>
      <c r="D5303">
        <v>4672.03</v>
      </c>
    </row>
    <row r="5304" spans="1:4" hidden="1">
      <c r="A5304">
        <v>2015</v>
      </c>
      <c r="B5304">
        <v>6</v>
      </c>
      <c r="C5304">
        <v>13</v>
      </c>
      <c r="D5304">
        <v>4671.88</v>
      </c>
    </row>
    <row r="5305" spans="1:4" hidden="1">
      <c r="A5305">
        <v>2015</v>
      </c>
      <c r="B5305">
        <v>6</v>
      </c>
      <c r="C5305">
        <v>14</v>
      </c>
      <c r="D5305">
        <v>4671.7299999999996</v>
      </c>
    </row>
    <row r="5306" spans="1:4" hidden="1">
      <c r="A5306">
        <v>2015</v>
      </c>
      <c r="B5306">
        <v>6</v>
      </c>
      <c r="C5306">
        <v>15</v>
      </c>
      <c r="D5306">
        <v>4671.54</v>
      </c>
    </row>
    <row r="5307" spans="1:4" hidden="1">
      <c r="A5307">
        <v>2015</v>
      </c>
      <c r="B5307">
        <v>6</v>
      </c>
      <c r="C5307">
        <v>16</v>
      </c>
      <c r="D5307">
        <v>4671.3599999999997</v>
      </c>
    </row>
    <row r="5308" spans="1:4" hidden="1">
      <c r="A5308">
        <v>2015</v>
      </c>
      <c r="B5308">
        <v>6</v>
      </c>
      <c r="C5308">
        <v>17</v>
      </c>
      <c r="D5308">
        <v>4671.13</v>
      </c>
    </row>
    <row r="5309" spans="1:4" hidden="1">
      <c r="A5309">
        <v>2015</v>
      </c>
      <c r="B5309">
        <v>6</v>
      </c>
      <c r="C5309">
        <v>18</v>
      </c>
      <c r="D5309">
        <v>4670.88</v>
      </c>
    </row>
    <row r="5310" spans="1:4" hidden="1">
      <c r="A5310">
        <v>2015</v>
      </c>
      <c r="B5310">
        <v>6</v>
      </c>
      <c r="C5310">
        <v>19</v>
      </c>
      <c r="D5310">
        <v>4670.63</v>
      </c>
    </row>
    <row r="5311" spans="1:4" hidden="1">
      <c r="A5311">
        <v>2015</v>
      </c>
      <c r="B5311">
        <v>6</v>
      </c>
      <c r="C5311">
        <v>20</v>
      </c>
      <c r="D5311">
        <v>4670.3500000000004</v>
      </c>
    </row>
    <row r="5312" spans="1:4" hidden="1">
      <c r="A5312">
        <v>2015</v>
      </c>
      <c r="B5312">
        <v>6</v>
      </c>
      <c r="C5312">
        <v>21</v>
      </c>
      <c r="D5312">
        <v>4670.0600000000004</v>
      </c>
    </row>
    <row r="5313" spans="1:4" hidden="1">
      <c r="A5313">
        <v>2015</v>
      </c>
      <c r="B5313">
        <v>6</v>
      </c>
      <c r="C5313">
        <v>22</v>
      </c>
      <c r="D5313">
        <v>4669.76</v>
      </c>
    </row>
    <row r="5314" spans="1:4" hidden="1">
      <c r="A5314">
        <v>2015</v>
      </c>
      <c r="B5314">
        <v>6</v>
      </c>
      <c r="C5314">
        <v>23</v>
      </c>
      <c r="D5314">
        <v>4669.47</v>
      </c>
    </row>
    <row r="5315" spans="1:4" hidden="1">
      <c r="A5315">
        <v>2015</v>
      </c>
      <c r="B5315">
        <v>6</v>
      </c>
      <c r="C5315">
        <v>24</v>
      </c>
      <c r="D5315">
        <v>4669.1499999999996</v>
      </c>
    </row>
    <row r="5316" spans="1:4" hidden="1">
      <c r="A5316">
        <v>2015</v>
      </c>
      <c r="B5316">
        <v>6</v>
      </c>
      <c r="C5316">
        <v>25</v>
      </c>
      <c r="D5316">
        <v>4668.82</v>
      </c>
    </row>
    <row r="5317" spans="1:4" hidden="1">
      <c r="A5317">
        <v>2015</v>
      </c>
      <c r="B5317">
        <v>6</v>
      </c>
      <c r="C5317">
        <v>26</v>
      </c>
      <c r="D5317">
        <v>4668.45</v>
      </c>
    </row>
    <row r="5318" spans="1:4" hidden="1">
      <c r="A5318">
        <v>2015</v>
      </c>
      <c r="B5318">
        <v>6</v>
      </c>
      <c r="C5318">
        <v>27</v>
      </c>
      <c r="D5318">
        <v>4668.03</v>
      </c>
    </row>
    <row r="5319" spans="1:4" hidden="1">
      <c r="A5319">
        <v>2015</v>
      </c>
      <c r="B5319">
        <v>6</v>
      </c>
      <c r="C5319">
        <v>28</v>
      </c>
      <c r="D5319">
        <v>4667.59</v>
      </c>
    </row>
    <row r="5320" spans="1:4" hidden="1">
      <c r="A5320">
        <v>2015</v>
      </c>
      <c r="B5320">
        <v>6</v>
      </c>
      <c r="C5320">
        <v>29</v>
      </c>
      <c r="D5320">
        <v>4667.13</v>
      </c>
    </row>
    <row r="5321" spans="1:4" hidden="1">
      <c r="A5321">
        <v>2015</v>
      </c>
      <c r="B5321">
        <v>6</v>
      </c>
      <c r="C5321">
        <v>30</v>
      </c>
      <c r="D5321">
        <v>4666.67</v>
      </c>
    </row>
    <row r="5322" spans="1:4" hidden="1">
      <c r="A5322">
        <v>2015</v>
      </c>
      <c r="B5322">
        <v>7</v>
      </c>
      <c r="C5322">
        <v>1</v>
      </c>
      <c r="D5322">
        <v>4666.18</v>
      </c>
    </row>
    <row r="5323" spans="1:4" hidden="1">
      <c r="A5323">
        <v>2015</v>
      </c>
      <c r="B5323">
        <v>7</v>
      </c>
      <c r="C5323">
        <v>2</v>
      </c>
      <c r="D5323">
        <v>4665.6899999999996</v>
      </c>
    </row>
    <row r="5324" spans="1:4" hidden="1">
      <c r="A5324">
        <v>2015</v>
      </c>
      <c r="B5324">
        <v>7</v>
      </c>
      <c r="C5324">
        <v>3</v>
      </c>
      <c r="D5324">
        <v>4665.18</v>
      </c>
    </row>
    <row r="5325" spans="1:4" hidden="1">
      <c r="A5325">
        <v>2015</v>
      </c>
      <c r="B5325">
        <v>7</v>
      </c>
      <c r="C5325">
        <v>4</v>
      </c>
      <c r="D5325">
        <v>4664.6499999999996</v>
      </c>
    </row>
    <row r="5326" spans="1:4" hidden="1">
      <c r="A5326">
        <v>2015</v>
      </c>
      <c r="B5326">
        <v>7</v>
      </c>
      <c r="C5326">
        <v>5</v>
      </c>
      <c r="D5326">
        <v>4664.13</v>
      </c>
    </row>
    <row r="5327" spans="1:4" hidden="1">
      <c r="A5327">
        <v>2015</v>
      </c>
      <c r="B5327">
        <v>7</v>
      </c>
      <c r="C5327">
        <v>6</v>
      </c>
      <c r="D5327">
        <v>4663.63</v>
      </c>
    </row>
    <row r="5328" spans="1:4" hidden="1">
      <c r="A5328">
        <v>2015</v>
      </c>
      <c r="B5328">
        <v>7</v>
      </c>
      <c r="C5328">
        <v>7</v>
      </c>
      <c r="D5328">
        <v>4663.22</v>
      </c>
    </row>
    <row r="5329" spans="1:4" hidden="1">
      <c r="A5329">
        <v>2015</v>
      </c>
      <c r="B5329">
        <v>7</v>
      </c>
      <c r="C5329">
        <v>8</v>
      </c>
      <c r="D5329">
        <v>4662.84</v>
      </c>
    </row>
    <row r="5330" spans="1:4" hidden="1">
      <c r="A5330">
        <v>2015</v>
      </c>
      <c r="B5330">
        <v>7</v>
      </c>
      <c r="C5330">
        <v>9</v>
      </c>
      <c r="D5330">
        <v>4662.5</v>
      </c>
    </row>
    <row r="5331" spans="1:4" hidden="1">
      <c r="A5331">
        <v>2015</v>
      </c>
      <c r="B5331">
        <v>7</v>
      </c>
      <c r="C5331">
        <v>10</v>
      </c>
      <c r="D5331">
        <v>4662.12</v>
      </c>
    </row>
    <row r="5332" spans="1:4" hidden="1">
      <c r="A5332">
        <v>2015</v>
      </c>
      <c r="B5332">
        <v>7</v>
      </c>
      <c r="C5332">
        <v>11</v>
      </c>
      <c r="D5332">
        <v>4661.76</v>
      </c>
    </row>
    <row r="5333" spans="1:4" hidden="1">
      <c r="A5333">
        <v>2015</v>
      </c>
      <c r="B5333">
        <v>7</v>
      </c>
      <c r="C5333">
        <v>12</v>
      </c>
      <c r="D5333">
        <v>4661.3999999999996</v>
      </c>
    </row>
    <row r="5334" spans="1:4" hidden="1">
      <c r="A5334">
        <v>2015</v>
      </c>
      <c r="B5334">
        <v>7</v>
      </c>
      <c r="C5334">
        <v>13</v>
      </c>
      <c r="D5334">
        <v>4661.01</v>
      </c>
    </row>
    <row r="5335" spans="1:4" hidden="1">
      <c r="A5335">
        <v>2015</v>
      </c>
      <c r="B5335">
        <v>7</v>
      </c>
      <c r="C5335">
        <v>14</v>
      </c>
      <c r="D5335">
        <v>4660.6499999999996</v>
      </c>
    </row>
    <row r="5336" spans="1:4" hidden="1">
      <c r="A5336">
        <v>2015</v>
      </c>
      <c r="B5336">
        <v>7</v>
      </c>
      <c r="C5336">
        <v>15</v>
      </c>
      <c r="D5336">
        <v>4660.26</v>
      </c>
    </row>
    <row r="5337" spans="1:4" hidden="1">
      <c r="A5337">
        <v>2015</v>
      </c>
      <c r="B5337">
        <v>7</v>
      </c>
      <c r="C5337">
        <v>16</v>
      </c>
      <c r="D5337">
        <v>4659.92</v>
      </c>
    </row>
    <row r="5338" spans="1:4" hidden="1">
      <c r="A5338">
        <v>2015</v>
      </c>
      <c r="B5338">
        <v>7</v>
      </c>
      <c r="C5338">
        <v>17</v>
      </c>
      <c r="D5338">
        <v>4659.59</v>
      </c>
    </row>
    <row r="5339" spans="1:4" hidden="1">
      <c r="A5339">
        <v>2015</v>
      </c>
      <c r="B5339">
        <v>7</v>
      </c>
      <c r="C5339">
        <v>18</v>
      </c>
      <c r="D5339">
        <v>4659.3100000000004</v>
      </c>
    </row>
    <row r="5340" spans="1:4" hidden="1">
      <c r="A5340">
        <v>2015</v>
      </c>
      <c r="B5340">
        <v>7</v>
      </c>
      <c r="C5340">
        <v>19</v>
      </c>
      <c r="D5340">
        <v>4658.99</v>
      </c>
    </row>
    <row r="5341" spans="1:4" hidden="1">
      <c r="A5341">
        <v>2015</v>
      </c>
      <c r="B5341">
        <v>7</v>
      </c>
      <c r="C5341">
        <v>20</v>
      </c>
      <c r="D5341">
        <v>4658.72</v>
      </c>
    </row>
    <row r="5342" spans="1:4" hidden="1">
      <c r="A5342">
        <v>2015</v>
      </c>
      <c r="B5342">
        <v>7</v>
      </c>
      <c r="C5342">
        <v>21</v>
      </c>
      <c r="D5342">
        <v>4658.47</v>
      </c>
    </row>
    <row r="5343" spans="1:4" hidden="1">
      <c r="A5343">
        <v>2015</v>
      </c>
      <c r="B5343">
        <v>7</v>
      </c>
      <c r="C5343">
        <v>22</v>
      </c>
      <c r="D5343">
        <v>4658.22</v>
      </c>
    </row>
    <row r="5344" spans="1:4" hidden="1">
      <c r="A5344">
        <v>2015</v>
      </c>
      <c r="B5344">
        <v>7</v>
      </c>
      <c r="C5344">
        <v>23</v>
      </c>
      <c r="D5344">
        <v>4657.95</v>
      </c>
    </row>
    <row r="5345" spans="1:4" hidden="1">
      <c r="A5345">
        <v>2015</v>
      </c>
      <c r="B5345">
        <v>7</v>
      </c>
      <c r="C5345">
        <v>24</v>
      </c>
      <c r="D5345">
        <v>4657.6899999999996</v>
      </c>
    </row>
    <row r="5346" spans="1:4" hidden="1">
      <c r="A5346">
        <v>2015</v>
      </c>
      <c r="B5346">
        <v>7</v>
      </c>
      <c r="C5346">
        <v>25</v>
      </c>
      <c r="D5346">
        <v>4657.41</v>
      </c>
    </row>
    <row r="5347" spans="1:4" hidden="1">
      <c r="A5347">
        <v>2015</v>
      </c>
      <c r="B5347">
        <v>7</v>
      </c>
      <c r="C5347">
        <v>26</v>
      </c>
      <c r="D5347">
        <v>4657.1400000000003</v>
      </c>
    </row>
    <row r="5348" spans="1:4" hidden="1">
      <c r="A5348">
        <v>2015</v>
      </c>
      <c r="B5348">
        <v>7</v>
      </c>
      <c r="C5348">
        <v>27</v>
      </c>
      <c r="D5348">
        <v>4656.87</v>
      </c>
    </row>
    <row r="5349" spans="1:4" hidden="1">
      <c r="A5349">
        <v>2015</v>
      </c>
      <c r="B5349">
        <v>7</v>
      </c>
      <c r="C5349">
        <v>28</v>
      </c>
      <c r="D5349">
        <v>4656.59</v>
      </c>
    </row>
    <row r="5350" spans="1:4" hidden="1">
      <c r="A5350">
        <v>2015</v>
      </c>
      <c r="B5350">
        <v>7</v>
      </c>
      <c r="C5350">
        <v>29</v>
      </c>
      <c r="D5350">
        <v>4656.32</v>
      </c>
    </row>
    <row r="5351" spans="1:4" hidden="1">
      <c r="A5351">
        <v>2015</v>
      </c>
      <c r="B5351">
        <v>7</v>
      </c>
      <c r="C5351">
        <v>30</v>
      </c>
      <c r="D5351">
        <v>4656.03</v>
      </c>
    </row>
    <row r="5352" spans="1:4" hidden="1">
      <c r="A5352">
        <v>2015</v>
      </c>
      <c r="B5352">
        <v>7</v>
      </c>
      <c r="C5352">
        <v>31</v>
      </c>
      <c r="D5352">
        <v>4655.71</v>
      </c>
    </row>
    <row r="5353" spans="1:4" hidden="1">
      <c r="A5353">
        <v>2015</v>
      </c>
      <c r="B5353">
        <v>8</v>
      </c>
      <c r="C5353">
        <v>1</v>
      </c>
      <c r="D5353">
        <v>4655.3100000000004</v>
      </c>
    </row>
    <row r="5354" spans="1:4" hidden="1">
      <c r="A5354">
        <v>2015</v>
      </c>
      <c r="B5354">
        <v>8</v>
      </c>
      <c r="C5354">
        <v>2</v>
      </c>
      <c r="D5354">
        <v>4654.8999999999996</v>
      </c>
    </row>
    <row r="5355" spans="1:4" hidden="1">
      <c r="A5355">
        <v>2015</v>
      </c>
      <c r="B5355">
        <v>8</v>
      </c>
      <c r="C5355">
        <v>3</v>
      </c>
      <c r="D5355">
        <v>4654.55</v>
      </c>
    </row>
    <row r="5356" spans="1:4" hidden="1">
      <c r="A5356">
        <v>2015</v>
      </c>
      <c r="B5356">
        <v>8</v>
      </c>
      <c r="C5356">
        <v>4</v>
      </c>
      <c r="D5356">
        <v>4654.1400000000003</v>
      </c>
    </row>
    <row r="5357" spans="1:4" hidden="1">
      <c r="A5357">
        <v>2015</v>
      </c>
      <c r="B5357">
        <v>8</v>
      </c>
      <c r="C5357">
        <v>5</v>
      </c>
      <c r="D5357">
        <v>4653.71</v>
      </c>
    </row>
    <row r="5358" spans="1:4" hidden="1">
      <c r="A5358">
        <v>2015</v>
      </c>
      <c r="B5358">
        <v>8</v>
      </c>
      <c r="C5358">
        <v>6</v>
      </c>
      <c r="D5358">
        <v>4653.28</v>
      </c>
    </row>
    <row r="5359" spans="1:4" hidden="1">
      <c r="A5359">
        <v>2015</v>
      </c>
      <c r="B5359">
        <v>8</v>
      </c>
      <c r="C5359">
        <v>7</v>
      </c>
      <c r="D5359">
        <v>4652.87</v>
      </c>
    </row>
    <row r="5360" spans="1:4" hidden="1">
      <c r="A5360">
        <v>2015</v>
      </c>
      <c r="B5360">
        <v>8</v>
      </c>
      <c r="C5360">
        <v>8</v>
      </c>
      <c r="D5360">
        <v>4652.46</v>
      </c>
    </row>
    <row r="5361" spans="1:4" hidden="1">
      <c r="A5361">
        <v>2015</v>
      </c>
      <c r="B5361">
        <v>8</v>
      </c>
      <c r="C5361">
        <v>9</v>
      </c>
      <c r="D5361">
        <v>4652.0600000000004</v>
      </c>
    </row>
    <row r="5362" spans="1:4" hidden="1">
      <c r="A5362">
        <v>2015</v>
      </c>
      <c r="B5362">
        <v>8</v>
      </c>
      <c r="C5362">
        <v>10</v>
      </c>
      <c r="D5362">
        <v>4651.67</v>
      </c>
    </row>
    <row r="5363" spans="1:4" hidden="1">
      <c r="A5363">
        <v>2015</v>
      </c>
      <c r="B5363">
        <v>8</v>
      </c>
      <c r="C5363">
        <v>11</v>
      </c>
      <c r="D5363">
        <v>4651.3100000000004</v>
      </c>
    </row>
    <row r="5364" spans="1:4" hidden="1">
      <c r="A5364">
        <v>2015</v>
      </c>
      <c r="B5364">
        <v>8</v>
      </c>
      <c r="C5364">
        <v>12</v>
      </c>
      <c r="D5364">
        <v>4650.9399999999996</v>
      </c>
    </row>
    <row r="5365" spans="1:4" hidden="1">
      <c r="A5365">
        <v>2015</v>
      </c>
      <c r="B5365">
        <v>8</v>
      </c>
      <c r="C5365">
        <v>13</v>
      </c>
      <c r="D5365">
        <v>4650.5600000000004</v>
      </c>
    </row>
    <row r="5366" spans="1:4" hidden="1">
      <c r="A5366">
        <v>2015</v>
      </c>
      <c r="B5366">
        <v>8</v>
      </c>
      <c r="C5366">
        <v>14</v>
      </c>
      <c r="D5366">
        <v>4650.1899999999996</v>
      </c>
    </row>
    <row r="5367" spans="1:4" hidden="1">
      <c r="A5367">
        <v>2015</v>
      </c>
      <c r="B5367">
        <v>8</v>
      </c>
      <c r="C5367">
        <v>15</v>
      </c>
      <c r="D5367">
        <v>4649.84</v>
      </c>
    </row>
    <row r="5368" spans="1:4" hidden="1">
      <c r="A5368">
        <v>2015</v>
      </c>
      <c r="B5368">
        <v>8</v>
      </c>
      <c r="C5368">
        <v>16</v>
      </c>
      <c r="D5368">
        <v>4649.51</v>
      </c>
    </row>
    <row r="5369" spans="1:4" hidden="1">
      <c r="A5369">
        <v>2015</v>
      </c>
      <c r="B5369">
        <v>8</v>
      </c>
      <c r="C5369">
        <v>17</v>
      </c>
      <c r="D5369">
        <v>4649.17</v>
      </c>
    </row>
    <row r="5370" spans="1:4" hidden="1">
      <c r="A5370">
        <v>2015</v>
      </c>
      <c r="B5370">
        <v>8</v>
      </c>
      <c r="C5370">
        <v>18</v>
      </c>
      <c r="D5370">
        <v>4648.82</v>
      </c>
    </row>
    <row r="5371" spans="1:4" hidden="1">
      <c r="A5371">
        <v>2015</v>
      </c>
      <c r="B5371">
        <v>8</v>
      </c>
      <c r="C5371">
        <v>19</v>
      </c>
      <c r="D5371">
        <v>4648.47</v>
      </c>
    </row>
    <row r="5372" spans="1:4" hidden="1">
      <c r="A5372">
        <v>2015</v>
      </c>
      <c r="B5372">
        <v>8</v>
      </c>
      <c r="C5372">
        <v>20</v>
      </c>
      <c r="D5372">
        <v>4648.1000000000004</v>
      </c>
    </row>
    <row r="5373" spans="1:4" hidden="1">
      <c r="A5373">
        <v>2015</v>
      </c>
      <c r="B5373">
        <v>8</v>
      </c>
      <c r="C5373">
        <v>21</v>
      </c>
      <c r="D5373">
        <v>4647.6899999999996</v>
      </c>
    </row>
    <row r="5374" spans="1:4" hidden="1">
      <c r="A5374">
        <v>2015</v>
      </c>
      <c r="B5374">
        <v>8</v>
      </c>
      <c r="C5374">
        <v>22</v>
      </c>
      <c r="D5374">
        <v>4647.28</v>
      </c>
    </row>
    <row r="5375" spans="1:4" hidden="1">
      <c r="A5375">
        <v>2015</v>
      </c>
      <c r="B5375">
        <v>8</v>
      </c>
      <c r="C5375">
        <v>23</v>
      </c>
      <c r="D5375">
        <v>4646.88</v>
      </c>
    </row>
    <row r="5376" spans="1:4" hidden="1">
      <c r="A5376">
        <v>2015</v>
      </c>
      <c r="B5376">
        <v>8</v>
      </c>
      <c r="C5376">
        <v>24</v>
      </c>
      <c r="D5376">
        <v>4646.49</v>
      </c>
    </row>
    <row r="5377" spans="1:4" hidden="1">
      <c r="A5377">
        <v>2015</v>
      </c>
      <c r="B5377">
        <v>8</v>
      </c>
      <c r="C5377">
        <v>25</v>
      </c>
      <c r="D5377">
        <v>4646.1000000000004</v>
      </c>
    </row>
    <row r="5378" spans="1:4" hidden="1">
      <c r="A5378">
        <v>2015</v>
      </c>
      <c r="B5378">
        <v>8</v>
      </c>
      <c r="C5378">
        <v>26</v>
      </c>
      <c r="D5378">
        <v>4645.74</v>
      </c>
    </row>
    <row r="5379" spans="1:4" hidden="1">
      <c r="A5379">
        <v>2015</v>
      </c>
      <c r="B5379">
        <v>8</v>
      </c>
      <c r="C5379">
        <v>27</v>
      </c>
      <c r="D5379">
        <v>4645.41</v>
      </c>
    </row>
    <row r="5380" spans="1:4" hidden="1">
      <c r="A5380">
        <v>2015</v>
      </c>
      <c r="B5380">
        <v>8</v>
      </c>
      <c r="C5380">
        <v>28</v>
      </c>
      <c r="D5380">
        <v>4645.0600000000004</v>
      </c>
    </row>
    <row r="5381" spans="1:4" hidden="1">
      <c r="A5381">
        <v>2015</v>
      </c>
      <c r="B5381">
        <v>8</v>
      </c>
      <c r="C5381">
        <v>29</v>
      </c>
      <c r="D5381">
        <v>4644.7700000000004</v>
      </c>
    </row>
    <row r="5382" spans="1:4" hidden="1">
      <c r="A5382">
        <v>2015</v>
      </c>
      <c r="B5382">
        <v>8</v>
      </c>
      <c r="C5382">
        <v>30</v>
      </c>
      <c r="D5382">
        <v>4644.67</v>
      </c>
    </row>
    <row r="5383" spans="1:4" hidden="1">
      <c r="A5383">
        <v>2015</v>
      </c>
      <c r="B5383">
        <v>8</v>
      </c>
      <c r="C5383">
        <v>31</v>
      </c>
      <c r="D5383">
        <v>4644.55</v>
      </c>
    </row>
    <row r="5384" spans="1:4" hidden="1">
      <c r="A5384">
        <v>2015</v>
      </c>
      <c r="B5384">
        <v>9</v>
      </c>
      <c r="C5384">
        <v>1</v>
      </c>
      <c r="D5384">
        <v>4644.4399999999996</v>
      </c>
    </row>
    <row r="5385" spans="1:4" hidden="1">
      <c r="A5385">
        <v>2015</v>
      </c>
      <c r="B5385">
        <v>9</v>
      </c>
      <c r="C5385">
        <v>2</v>
      </c>
      <c r="D5385">
        <v>4644.2700000000004</v>
      </c>
    </row>
    <row r="5386" spans="1:4" hidden="1">
      <c r="A5386">
        <v>2015</v>
      </c>
      <c r="B5386">
        <v>9</v>
      </c>
      <c r="C5386">
        <v>3</v>
      </c>
      <c r="D5386">
        <v>4643.99</v>
      </c>
    </row>
    <row r="5387" spans="1:4" hidden="1">
      <c r="A5387">
        <v>2015</v>
      </c>
      <c r="B5387">
        <v>9</v>
      </c>
      <c r="C5387">
        <v>4</v>
      </c>
      <c r="D5387">
        <v>4643.72</v>
      </c>
    </row>
    <row r="5388" spans="1:4" hidden="1">
      <c r="A5388">
        <v>2015</v>
      </c>
      <c r="B5388">
        <v>9</v>
      </c>
      <c r="C5388">
        <v>5</v>
      </c>
      <c r="D5388">
        <v>4643.47</v>
      </c>
    </row>
    <row r="5389" spans="1:4" hidden="1">
      <c r="A5389">
        <v>2015</v>
      </c>
      <c r="B5389">
        <v>9</v>
      </c>
      <c r="C5389">
        <v>6</v>
      </c>
      <c r="D5389">
        <v>4643.24</v>
      </c>
    </row>
    <row r="5390" spans="1:4" hidden="1">
      <c r="A5390">
        <v>2015</v>
      </c>
      <c r="B5390">
        <v>9</v>
      </c>
      <c r="C5390">
        <v>7</v>
      </c>
      <c r="D5390">
        <v>4643</v>
      </c>
    </row>
    <row r="5391" spans="1:4" hidden="1">
      <c r="A5391">
        <v>2015</v>
      </c>
      <c r="B5391">
        <v>9</v>
      </c>
      <c r="C5391">
        <v>8</v>
      </c>
      <c r="D5391">
        <v>4642.7700000000004</v>
      </c>
    </row>
    <row r="5392" spans="1:4" hidden="1">
      <c r="A5392">
        <v>2015</v>
      </c>
      <c r="B5392">
        <v>9</v>
      </c>
      <c r="C5392">
        <v>9</v>
      </c>
      <c r="D5392">
        <v>4642.53</v>
      </c>
    </row>
    <row r="5393" spans="1:4" hidden="1">
      <c r="A5393">
        <v>2015</v>
      </c>
      <c r="B5393">
        <v>9</v>
      </c>
      <c r="C5393">
        <v>10</v>
      </c>
      <c r="D5393">
        <v>4642.29</v>
      </c>
    </row>
    <row r="5394" spans="1:4" hidden="1">
      <c r="A5394">
        <v>2015</v>
      </c>
      <c r="B5394">
        <v>9</v>
      </c>
      <c r="C5394">
        <v>11</v>
      </c>
      <c r="D5394">
        <v>4642.07</v>
      </c>
    </row>
    <row r="5395" spans="1:4" hidden="1">
      <c r="A5395">
        <v>2015</v>
      </c>
      <c r="B5395">
        <v>9</v>
      </c>
      <c r="C5395">
        <v>12</v>
      </c>
      <c r="D5395">
        <v>4641.84</v>
      </c>
    </row>
    <row r="5396" spans="1:4" hidden="1">
      <c r="A5396">
        <v>2015</v>
      </c>
      <c r="B5396">
        <v>9</v>
      </c>
      <c r="C5396">
        <v>13</v>
      </c>
      <c r="D5396">
        <v>4641.63</v>
      </c>
    </row>
    <row r="5397" spans="1:4" hidden="1">
      <c r="A5397">
        <v>2015</v>
      </c>
      <c r="B5397">
        <v>9</v>
      </c>
      <c r="C5397">
        <v>14</v>
      </c>
      <c r="D5397">
        <v>4641.47</v>
      </c>
    </row>
    <row r="5398" spans="1:4" hidden="1">
      <c r="A5398">
        <v>2015</v>
      </c>
      <c r="B5398">
        <v>9</v>
      </c>
      <c r="C5398">
        <v>15</v>
      </c>
      <c r="D5398">
        <v>4641.32</v>
      </c>
    </row>
    <row r="5399" spans="1:4" hidden="1">
      <c r="A5399">
        <v>2015</v>
      </c>
      <c r="B5399">
        <v>9</v>
      </c>
      <c r="C5399">
        <v>16</v>
      </c>
      <c r="D5399">
        <v>4641.43</v>
      </c>
    </row>
    <row r="5400" spans="1:4" hidden="1">
      <c r="A5400">
        <v>2015</v>
      </c>
      <c r="B5400">
        <v>9</v>
      </c>
      <c r="C5400">
        <v>17</v>
      </c>
      <c r="D5400">
        <v>4641.4799999999996</v>
      </c>
    </row>
    <row r="5401" spans="1:4" hidden="1">
      <c r="A5401">
        <v>2015</v>
      </c>
      <c r="B5401">
        <v>9</v>
      </c>
      <c r="C5401">
        <v>18</v>
      </c>
      <c r="D5401">
        <v>4641.5200000000004</v>
      </c>
    </row>
    <row r="5402" spans="1:4" hidden="1">
      <c r="A5402">
        <v>2015</v>
      </c>
      <c r="B5402">
        <v>9</v>
      </c>
      <c r="C5402">
        <v>19</v>
      </c>
      <c r="D5402">
        <v>4641.59</v>
      </c>
    </row>
    <row r="5403" spans="1:4" hidden="1">
      <c r="A5403">
        <v>2015</v>
      </c>
      <c r="B5403">
        <v>9</v>
      </c>
      <c r="C5403">
        <v>20</v>
      </c>
      <c r="D5403">
        <v>4641.6400000000003</v>
      </c>
    </row>
    <row r="5404" spans="1:4" hidden="1">
      <c r="A5404">
        <v>2015</v>
      </c>
      <c r="B5404">
        <v>9</v>
      </c>
      <c r="C5404">
        <v>21</v>
      </c>
      <c r="D5404">
        <v>4641.6899999999996</v>
      </c>
    </row>
    <row r="5405" spans="1:4" hidden="1">
      <c r="A5405">
        <v>2015</v>
      </c>
      <c r="B5405">
        <v>9</v>
      </c>
      <c r="C5405">
        <v>22</v>
      </c>
      <c r="D5405">
        <v>4641.74</v>
      </c>
    </row>
    <row r="5406" spans="1:4" hidden="1">
      <c r="A5406">
        <v>2015</v>
      </c>
      <c r="B5406">
        <v>9</v>
      </c>
      <c r="C5406">
        <v>23</v>
      </c>
      <c r="D5406">
        <v>4641.78</v>
      </c>
    </row>
    <row r="5407" spans="1:4" hidden="1">
      <c r="A5407">
        <v>2015</v>
      </c>
      <c r="B5407">
        <v>9</v>
      </c>
      <c r="C5407">
        <v>24</v>
      </c>
      <c r="D5407">
        <v>4641.88</v>
      </c>
    </row>
    <row r="5408" spans="1:4" hidden="1">
      <c r="A5408">
        <v>2015</v>
      </c>
      <c r="B5408">
        <v>9</v>
      </c>
      <c r="C5408">
        <v>25</v>
      </c>
      <c r="D5408">
        <v>4642.0200000000004</v>
      </c>
    </row>
    <row r="5409" spans="1:4" hidden="1">
      <c r="A5409">
        <v>2015</v>
      </c>
      <c r="B5409">
        <v>9</v>
      </c>
      <c r="C5409">
        <v>26</v>
      </c>
      <c r="D5409">
        <v>4642.13</v>
      </c>
    </row>
    <row r="5410" spans="1:4" hidden="1">
      <c r="A5410">
        <v>2015</v>
      </c>
      <c r="B5410">
        <v>9</v>
      </c>
      <c r="C5410">
        <v>27</v>
      </c>
      <c r="D5410">
        <v>4642.2700000000004</v>
      </c>
    </row>
    <row r="5411" spans="1:4" hidden="1">
      <c r="A5411">
        <v>2015</v>
      </c>
      <c r="B5411">
        <v>9</v>
      </c>
      <c r="C5411">
        <v>28</v>
      </c>
      <c r="D5411">
        <v>4642.42</v>
      </c>
    </row>
    <row r="5412" spans="1:4" hidden="1">
      <c r="A5412">
        <v>2015</v>
      </c>
      <c r="B5412">
        <v>9</v>
      </c>
      <c r="C5412">
        <v>29</v>
      </c>
      <c r="D5412">
        <v>4642.55</v>
      </c>
    </row>
    <row r="5413" spans="1:4" hidden="1">
      <c r="A5413">
        <v>2015</v>
      </c>
      <c r="B5413">
        <v>9</v>
      </c>
      <c r="C5413">
        <v>30</v>
      </c>
      <c r="D5413">
        <v>4642.6899999999996</v>
      </c>
    </row>
    <row r="5414" spans="1:4">
      <c r="A5414">
        <v>2015</v>
      </c>
      <c r="B5414">
        <v>10</v>
      </c>
      <c r="C5414">
        <v>1</v>
      </c>
      <c r="D5414">
        <v>4642.82</v>
      </c>
    </row>
    <row r="5415" spans="1:4" hidden="1">
      <c r="A5415">
        <v>2015</v>
      </c>
      <c r="B5415">
        <v>10</v>
      </c>
      <c r="C5415">
        <v>2</v>
      </c>
      <c r="D5415">
        <v>4642.95</v>
      </c>
    </row>
    <row r="5416" spans="1:4" hidden="1">
      <c r="A5416">
        <v>2015</v>
      </c>
      <c r="B5416">
        <v>10</v>
      </c>
      <c r="C5416">
        <v>3</v>
      </c>
      <c r="D5416">
        <v>4643.09</v>
      </c>
    </row>
    <row r="5417" spans="1:4" hidden="1">
      <c r="A5417">
        <v>2015</v>
      </c>
      <c r="B5417">
        <v>10</v>
      </c>
      <c r="C5417">
        <v>4</v>
      </c>
      <c r="D5417">
        <v>4643.2299999999996</v>
      </c>
    </row>
    <row r="5418" spans="1:4" hidden="1">
      <c r="A5418">
        <v>2015</v>
      </c>
      <c r="B5418">
        <v>10</v>
      </c>
      <c r="C5418">
        <v>5</v>
      </c>
      <c r="D5418">
        <v>4643.3500000000004</v>
      </c>
    </row>
    <row r="5419" spans="1:4" hidden="1">
      <c r="A5419">
        <v>2015</v>
      </c>
      <c r="B5419">
        <v>10</v>
      </c>
      <c r="C5419">
        <v>6</v>
      </c>
      <c r="D5419">
        <v>4643.5</v>
      </c>
    </row>
    <row r="5420" spans="1:4" hidden="1">
      <c r="A5420">
        <v>2015</v>
      </c>
      <c r="B5420">
        <v>10</v>
      </c>
      <c r="C5420">
        <v>7</v>
      </c>
      <c r="D5420">
        <v>4643.62</v>
      </c>
    </row>
    <row r="5421" spans="1:4" hidden="1">
      <c r="A5421">
        <v>2015</v>
      </c>
      <c r="B5421">
        <v>10</v>
      </c>
      <c r="C5421">
        <v>8</v>
      </c>
      <c r="D5421">
        <v>4643.75</v>
      </c>
    </row>
    <row r="5422" spans="1:4" hidden="1">
      <c r="A5422">
        <v>2015</v>
      </c>
      <c r="B5422">
        <v>10</v>
      </c>
      <c r="C5422">
        <v>9</v>
      </c>
      <c r="D5422">
        <v>4643.87</v>
      </c>
    </row>
    <row r="5423" spans="1:4" hidden="1">
      <c r="A5423">
        <v>2015</v>
      </c>
      <c r="B5423">
        <v>10</v>
      </c>
      <c r="C5423">
        <v>10</v>
      </c>
      <c r="D5423">
        <v>4643.9799999999996</v>
      </c>
    </row>
    <row r="5424" spans="1:4" hidden="1">
      <c r="A5424">
        <v>2015</v>
      </c>
      <c r="B5424">
        <v>10</v>
      </c>
      <c r="C5424">
        <v>11</v>
      </c>
      <c r="D5424">
        <v>4644.09</v>
      </c>
    </row>
    <row r="5425" spans="1:4" hidden="1">
      <c r="A5425">
        <v>2015</v>
      </c>
      <c r="B5425">
        <v>10</v>
      </c>
      <c r="C5425">
        <v>12</v>
      </c>
      <c r="D5425">
        <v>4644.1899999999996</v>
      </c>
    </row>
    <row r="5426" spans="1:4" hidden="1">
      <c r="A5426">
        <v>2015</v>
      </c>
      <c r="B5426">
        <v>10</v>
      </c>
      <c r="C5426">
        <v>13</v>
      </c>
      <c r="D5426">
        <v>4644.29</v>
      </c>
    </row>
    <row r="5427" spans="1:4" hidden="1">
      <c r="A5427">
        <v>2015</v>
      </c>
      <c r="B5427">
        <v>10</v>
      </c>
      <c r="C5427">
        <v>14</v>
      </c>
      <c r="D5427">
        <v>4644.46</v>
      </c>
    </row>
    <row r="5428" spans="1:4" hidden="1">
      <c r="A5428">
        <v>2015</v>
      </c>
      <c r="B5428">
        <v>10</v>
      </c>
      <c r="C5428">
        <v>15</v>
      </c>
      <c r="D5428">
        <v>4644.62</v>
      </c>
    </row>
    <row r="5429" spans="1:4" hidden="1">
      <c r="A5429">
        <v>2015</v>
      </c>
      <c r="B5429">
        <v>10</v>
      </c>
      <c r="C5429">
        <v>16</v>
      </c>
      <c r="D5429">
        <v>4644.79</v>
      </c>
    </row>
    <row r="5430" spans="1:4" hidden="1">
      <c r="A5430">
        <v>2015</v>
      </c>
      <c r="B5430">
        <v>10</v>
      </c>
      <c r="C5430">
        <v>17</v>
      </c>
      <c r="D5430">
        <v>4644.97</v>
      </c>
    </row>
    <row r="5431" spans="1:4" hidden="1">
      <c r="A5431">
        <v>2015</v>
      </c>
      <c r="B5431">
        <v>10</v>
      </c>
      <c r="C5431">
        <v>18</v>
      </c>
      <c r="D5431">
        <v>4645.17</v>
      </c>
    </row>
    <row r="5432" spans="1:4" hidden="1">
      <c r="A5432">
        <v>2015</v>
      </c>
      <c r="B5432">
        <v>10</v>
      </c>
      <c r="C5432">
        <v>19</v>
      </c>
      <c r="D5432">
        <v>4645.3599999999997</v>
      </c>
    </row>
    <row r="5433" spans="1:4" hidden="1">
      <c r="A5433">
        <v>2015</v>
      </c>
      <c r="B5433">
        <v>10</v>
      </c>
      <c r="C5433">
        <v>20</v>
      </c>
      <c r="D5433">
        <v>4645.55</v>
      </c>
    </row>
    <row r="5434" spans="1:4" hidden="1">
      <c r="A5434">
        <v>2015</v>
      </c>
      <c r="B5434">
        <v>10</v>
      </c>
      <c r="C5434">
        <v>21</v>
      </c>
      <c r="D5434">
        <v>4645.74</v>
      </c>
    </row>
    <row r="5435" spans="1:4" hidden="1">
      <c r="A5435">
        <v>2015</v>
      </c>
      <c r="B5435">
        <v>10</v>
      </c>
      <c r="C5435">
        <v>22</v>
      </c>
      <c r="D5435">
        <v>4645.91</v>
      </c>
    </row>
    <row r="5436" spans="1:4" hidden="1">
      <c r="A5436">
        <v>2015</v>
      </c>
      <c r="B5436">
        <v>10</v>
      </c>
      <c r="C5436">
        <v>23</v>
      </c>
      <c r="D5436">
        <v>4646.1000000000004</v>
      </c>
    </row>
    <row r="5437" spans="1:4" hidden="1">
      <c r="A5437">
        <v>2015</v>
      </c>
      <c r="B5437">
        <v>10</v>
      </c>
      <c r="C5437">
        <v>24</v>
      </c>
      <c r="D5437">
        <v>4646.2700000000004</v>
      </c>
    </row>
    <row r="5438" spans="1:4" hidden="1">
      <c r="A5438">
        <v>2015</v>
      </c>
      <c r="B5438">
        <v>10</v>
      </c>
      <c r="C5438">
        <v>25</v>
      </c>
      <c r="D5438">
        <v>4646.4399999999996</v>
      </c>
    </row>
    <row r="5439" spans="1:4" hidden="1">
      <c r="A5439">
        <v>2015</v>
      </c>
      <c r="B5439">
        <v>10</v>
      </c>
      <c r="C5439">
        <v>26</v>
      </c>
      <c r="D5439">
        <v>4646.62</v>
      </c>
    </row>
    <row r="5440" spans="1:4" hidden="1">
      <c r="A5440">
        <v>2015</v>
      </c>
      <c r="B5440">
        <v>10</v>
      </c>
      <c r="C5440">
        <v>27</v>
      </c>
      <c r="D5440">
        <v>4646.78</v>
      </c>
    </row>
    <row r="5441" spans="1:4" hidden="1">
      <c r="A5441">
        <v>2015</v>
      </c>
      <c r="B5441">
        <v>10</v>
      </c>
      <c r="C5441">
        <v>28</v>
      </c>
      <c r="D5441">
        <v>4646.95</v>
      </c>
    </row>
    <row r="5442" spans="1:4" hidden="1">
      <c r="A5442">
        <v>2015</v>
      </c>
      <c r="B5442">
        <v>10</v>
      </c>
      <c r="C5442">
        <v>29</v>
      </c>
      <c r="D5442">
        <v>4647.1400000000003</v>
      </c>
    </row>
    <row r="5443" spans="1:4" hidden="1">
      <c r="A5443">
        <v>2015</v>
      </c>
      <c r="B5443">
        <v>10</v>
      </c>
      <c r="C5443">
        <v>30</v>
      </c>
      <c r="D5443">
        <v>4647.3</v>
      </c>
    </row>
    <row r="5444" spans="1:4" hidden="1">
      <c r="A5444">
        <v>2015</v>
      </c>
      <c r="B5444">
        <v>10</v>
      </c>
      <c r="C5444">
        <v>31</v>
      </c>
      <c r="D5444">
        <v>4647.4799999999996</v>
      </c>
    </row>
    <row r="5445" spans="1:4" hidden="1">
      <c r="A5445">
        <v>2015</v>
      </c>
      <c r="B5445">
        <v>11</v>
      </c>
      <c r="C5445">
        <v>1</v>
      </c>
      <c r="D5445">
        <v>4647.6499999999996</v>
      </c>
    </row>
    <row r="5446" spans="1:4" hidden="1">
      <c r="A5446">
        <v>2015</v>
      </c>
      <c r="B5446">
        <v>11</v>
      </c>
      <c r="C5446">
        <v>2</v>
      </c>
      <c r="D5446">
        <v>4647.84</v>
      </c>
    </row>
    <row r="5447" spans="1:4" hidden="1">
      <c r="A5447">
        <v>2015</v>
      </c>
      <c r="B5447">
        <v>11</v>
      </c>
      <c r="C5447">
        <v>3</v>
      </c>
      <c r="D5447">
        <v>4648.03</v>
      </c>
    </row>
    <row r="5448" spans="1:4" hidden="1">
      <c r="A5448">
        <v>2015</v>
      </c>
      <c r="B5448">
        <v>11</v>
      </c>
      <c r="C5448">
        <v>4</v>
      </c>
      <c r="D5448">
        <v>4648.21</v>
      </c>
    </row>
    <row r="5449" spans="1:4" hidden="1">
      <c r="A5449">
        <v>2015</v>
      </c>
      <c r="B5449">
        <v>11</v>
      </c>
      <c r="C5449">
        <v>5</v>
      </c>
      <c r="D5449">
        <v>4648.37</v>
      </c>
    </row>
    <row r="5450" spans="1:4" hidden="1">
      <c r="A5450">
        <v>2015</v>
      </c>
      <c r="B5450">
        <v>11</v>
      </c>
      <c r="C5450">
        <v>6</v>
      </c>
      <c r="D5450">
        <v>4648.54</v>
      </c>
    </row>
    <row r="5451" spans="1:4" hidden="1">
      <c r="A5451">
        <v>2015</v>
      </c>
      <c r="B5451">
        <v>11</v>
      </c>
      <c r="C5451">
        <v>7</v>
      </c>
      <c r="D5451">
        <v>4648.7</v>
      </c>
    </row>
    <row r="5452" spans="1:4" hidden="1">
      <c r="A5452">
        <v>2015</v>
      </c>
      <c r="B5452">
        <v>11</v>
      </c>
      <c r="C5452">
        <v>8</v>
      </c>
      <c r="D5452">
        <v>4648.87</v>
      </c>
    </row>
    <row r="5453" spans="1:4" hidden="1">
      <c r="A5453">
        <v>2015</v>
      </c>
      <c r="B5453">
        <v>11</v>
      </c>
      <c r="C5453">
        <v>9</v>
      </c>
      <c r="D5453">
        <v>4649.05</v>
      </c>
    </row>
    <row r="5454" spans="1:4" hidden="1">
      <c r="A5454">
        <v>2015</v>
      </c>
      <c r="B5454">
        <v>11</v>
      </c>
      <c r="C5454">
        <v>10</v>
      </c>
      <c r="D5454">
        <v>4649.22</v>
      </c>
    </row>
    <row r="5455" spans="1:4" hidden="1">
      <c r="A5455">
        <v>2015</v>
      </c>
      <c r="B5455">
        <v>11</v>
      </c>
      <c r="C5455">
        <v>11</v>
      </c>
      <c r="D5455">
        <v>4649.3900000000003</v>
      </c>
    </row>
    <row r="5456" spans="1:4" hidden="1">
      <c r="A5456">
        <v>2015</v>
      </c>
      <c r="B5456">
        <v>11</v>
      </c>
      <c r="C5456">
        <v>12</v>
      </c>
      <c r="D5456">
        <v>4649.55</v>
      </c>
    </row>
    <row r="5457" spans="1:4" hidden="1">
      <c r="A5457">
        <v>2015</v>
      </c>
      <c r="B5457">
        <v>11</v>
      </c>
      <c r="C5457">
        <v>13</v>
      </c>
      <c r="D5457">
        <v>4649.71</v>
      </c>
    </row>
    <row r="5458" spans="1:4" hidden="1">
      <c r="A5458">
        <v>2015</v>
      </c>
      <c r="B5458">
        <v>11</v>
      </c>
      <c r="C5458">
        <v>14</v>
      </c>
      <c r="D5458">
        <v>4649.87</v>
      </c>
    </row>
    <row r="5459" spans="1:4" hidden="1">
      <c r="A5459">
        <v>2015</v>
      </c>
      <c r="B5459">
        <v>11</v>
      </c>
      <c r="C5459">
        <v>15</v>
      </c>
      <c r="D5459">
        <v>4650.04</v>
      </c>
    </row>
    <row r="5460" spans="1:4" hidden="1">
      <c r="A5460">
        <v>2015</v>
      </c>
      <c r="B5460">
        <v>11</v>
      </c>
      <c r="C5460">
        <v>16</v>
      </c>
      <c r="D5460">
        <v>4650.18</v>
      </c>
    </row>
    <row r="5461" spans="1:4" hidden="1">
      <c r="A5461">
        <v>2015</v>
      </c>
      <c r="B5461">
        <v>11</v>
      </c>
      <c r="C5461">
        <v>17</v>
      </c>
      <c r="D5461">
        <v>4650.3599999999997</v>
      </c>
    </row>
    <row r="5462" spans="1:4" hidden="1">
      <c r="A5462">
        <v>2015</v>
      </c>
      <c r="B5462">
        <v>11</v>
      </c>
      <c r="C5462">
        <v>18</v>
      </c>
      <c r="D5462">
        <v>4650.54</v>
      </c>
    </row>
    <row r="5463" spans="1:4" hidden="1">
      <c r="A5463">
        <v>2015</v>
      </c>
      <c r="B5463">
        <v>11</v>
      </c>
      <c r="C5463">
        <v>19</v>
      </c>
      <c r="D5463">
        <v>4650.7299999999996</v>
      </c>
    </row>
    <row r="5464" spans="1:4" hidden="1">
      <c r="A5464">
        <v>2015</v>
      </c>
      <c r="B5464">
        <v>11</v>
      </c>
      <c r="C5464">
        <v>20</v>
      </c>
      <c r="D5464">
        <v>4650.93</v>
      </c>
    </row>
    <row r="5465" spans="1:4" hidden="1">
      <c r="A5465">
        <v>2015</v>
      </c>
      <c r="B5465">
        <v>11</v>
      </c>
      <c r="C5465">
        <v>21</v>
      </c>
      <c r="D5465">
        <v>4651.1099999999997</v>
      </c>
    </row>
    <row r="5466" spans="1:4" hidden="1">
      <c r="A5466">
        <v>2015</v>
      </c>
      <c r="B5466">
        <v>11</v>
      </c>
      <c r="C5466">
        <v>22</v>
      </c>
      <c r="D5466">
        <v>4651.29</v>
      </c>
    </row>
    <row r="5467" spans="1:4" hidden="1">
      <c r="A5467">
        <v>2015</v>
      </c>
      <c r="B5467">
        <v>11</v>
      </c>
      <c r="C5467">
        <v>23</v>
      </c>
      <c r="D5467">
        <v>4651.47</v>
      </c>
    </row>
    <row r="5468" spans="1:4" hidden="1">
      <c r="A5468">
        <v>2015</v>
      </c>
      <c r="B5468">
        <v>11</v>
      </c>
      <c r="C5468">
        <v>24</v>
      </c>
      <c r="D5468">
        <v>4651.6499999999996</v>
      </c>
    </row>
    <row r="5469" spans="1:4" hidden="1">
      <c r="A5469">
        <v>2015</v>
      </c>
      <c r="B5469">
        <v>11</v>
      </c>
      <c r="C5469">
        <v>25</v>
      </c>
      <c r="D5469">
        <v>4651.8900000000003</v>
      </c>
    </row>
    <row r="5470" spans="1:4" hidden="1">
      <c r="A5470">
        <v>2015</v>
      </c>
      <c r="B5470">
        <v>11</v>
      </c>
      <c r="C5470">
        <v>26</v>
      </c>
      <c r="D5470">
        <v>4652.0600000000004</v>
      </c>
    </row>
    <row r="5471" spans="1:4" hidden="1">
      <c r="A5471">
        <v>2015</v>
      </c>
      <c r="B5471">
        <v>11</v>
      </c>
      <c r="C5471">
        <v>27</v>
      </c>
      <c r="D5471">
        <v>4652.2</v>
      </c>
    </row>
    <row r="5472" spans="1:4" hidden="1">
      <c r="A5472">
        <v>2015</v>
      </c>
      <c r="B5472">
        <v>11</v>
      </c>
      <c r="C5472">
        <v>28</v>
      </c>
      <c r="D5472">
        <v>4652.3900000000003</v>
      </c>
    </row>
    <row r="5473" spans="1:4" hidden="1">
      <c r="A5473">
        <v>2015</v>
      </c>
      <c r="B5473">
        <v>11</v>
      </c>
      <c r="C5473">
        <v>29</v>
      </c>
      <c r="D5473">
        <v>4652.54</v>
      </c>
    </row>
    <row r="5474" spans="1:4" hidden="1">
      <c r="A5474">
        <v>2015</v>
      </c>
      <c r="B5474">
        <v>11</v>
      </c>
      <c r="C5474">
        <v>30</v>
      </c>
      <c r="D5474">
        <v>4652.72</v>
      </c>
    </row>
    <row r="5475" spans="1:4" hidden="1">
      <c r="A5475">
        <v>2015</v>
      </c>
      <c r="B5475">
        <v>12</v>
      </c>
      <c r="C5475">
        <v>1</v>
      </c>
      <c r="D5475">
        <v>4652.87</v>
      </c>
    </row>
    <row r="5476" spans="1:4" hidden="1">
      <c r="A5476">
        <v>2015</v>
      </c>
      <c r="B5476">
        <v>12</v>
      </c>
      <c r="C5476">
        <v>2</v>
      </c>
      <c r="D5476">
        <v>4653.03</v>
      </c>
    </row>
    <row r="5477" spans="1:4" hidden="1">
      <c r="A5477">
        <v>2015</v>
      </c>
      <c r="B5477">
        <v>12</v>
      </c>
      <c r="C5477">
        <v>3</v>
      </c>
      <c r="D5477">
        <v>4653.21</v>
      </c>
    </row>
    <row r="5478" spans="1:4" hidden="1">
      <c r="A5478">
        <v>2015</v>
      </c>
      <c r="B5478">
        <v>12</v>
      </c>
      <c r="C5478">
        <v>4</v>
      </c>
      <c r="D5478">
        <v>4653.38</v>
      </c>
    </row>
    <row r="5479" spans="1:4" hidden="1">
      <c r="A5479">
        <v>2015</v>
      </c>
      <c r="B5479">
        <v>12</v>
      </c>
      <c r="C5479">
        <v>5</v>
      </c>
      <c r="D5479">
        <v>4653.55</v>
      </c>
    </row>
    <row r="5480" spans="1:4" hidden="1">
      <c r="A5480">
        <v>2015</v>
      </c>
      <c r="B5480">
        <v>12</v>
      </c>
      <c r="C5480">
        <v>6</v>
      </c>
      <c r="D5480">
        <v>4653.71</v>
      </c>
    </row>
    <row r="5481" spans="1:4" hidden="1">
      <c r="A5481">
        <v>2015</v>
      </c>
      <c r="B5481">
        <v>12</v>
      </c>
      <c r="C5481">
        <v>7</v>
      </c>
      <c r="D5481">
        <v>4653.91</v>
      </c>
    </row>
    <row r="5482" spans="1:4" hidden="1">
      <c r="A5482">
        <v>2015</v>
      </c>
      <c r="B5482">
        <v>12</v>
      </c>
      <c r="C5482">
        <v>8</v>
      </c>
      <c r="D5482">
        <v>4654.1000000000004</v>
      </c>
    </row>
    <row r="5483" spans="1:4" hidden="1">
      <c r="A5483">
        <v>2015</v>
      </c>
      <c r="B5483">
        <v>12</v>
      </c>
      <c r="C5483">
        <v>9</v>
      </c>
      <c r="D5483">
        <v>4654.29</v>
      </c>
    </row>
    <row r="5484" spans="1:4" hidden="1">
      <c r="A5484">
        <v>2015</v>
      </c>
      <c r="B5484">
        <v>12</v>
      </c>
      <c r="C5484">
        <v>10</v>
      </c>
      <c r="D5484">
        <v>4654.5</v>
      </c>
    </row>
    <row r="5485" spans="1:4" hidden="1">
      <c r="A5485">
        <v>2015</v>
      </c>
      <c r="B5485">
        <v>12</v>
      </c>
      <c r="C5485">
        <v>11</v>
      </c>
      <c r="D5485">
        <v>4654.68</v>
      </c>
    </row>
    <row r="5486" spans="1:4" hidden="1">
      <c r="A5486">
        <v>2015</v>
      </c>
      <c r="B5486">
        <v>12</v>
      </c>
      <c r="C5486">
        <v>12</v>
      </c>
      <c r="D5486">
        <v>4654.8500000000004</v>
      </c>
    </row>
    <row r="5487" spans="1:4" hidden="1">
      <c r="A5487">
        <v>2015</v>
      </c>
      <c r="B5487">
        <v>12</v>
      </c>
      <c r="C5487">
        <v>13</v>
      </c>
      <c r="D5487">
        <v>4655.0200000000004</v>
      </c>
    </row>
    <row r="5488" spans="1:4" hidden="1">
      <c r="A5488">
        <v>2015</v>
      </c>
      <c r="B5488">
        <v>12</v>
      </c>
      <c r="C5488">
        <v>14</v>
      </c>
      <c r="D5488">
        <v>4655.2299999999996</v>
      </c>
    </row>
    <row r="5489" spans="1:4" hidden="1">
      <c r="A5489">
        <v>2015</v>
      </c>
      <c r="B5489">
        <v>12</v>
      </c>
      <c r="C5489">
        <v>15</v>
      </c>
      <c r="D5489">
        <v>4655.3999999999996</v>
      </c>
    </row>
    <row r="5490" spans="1:4" hidden="1">
      <c r="A5490">
        <v>2015</v>
      </c>
      <c r="B5490">
        <v>12</v>
      </c>
      <c r="C5490">
        <v>16</v>
      </c>
      <c r="D5490">
        <v>4655.58</v>
      </c>
    </row>
    <row r="5491" spans="1:4" hidden="1">
      <c r="A5491">
        <v>2015</v>
      </c>
      <c r="B5491">
        <v>12</v>
      </c>
      <c r="C5491">
        <v>17</v>
      </c>
      <c r="D5491">
        <v>4655.7299999999996</v>
      </c>
    </row>
    <row r="5492" spans="1:4" hidden="1">
      <c r="A5492">
        <v>2015</v>
      </c>
      <c r="B5492">
        <v>12</v>
      </c>
      <c r="C5492">
        <v>18</v>
      </c>
      <c r="D5492">
        <v>4655.91</v>
      </c>
    </row>
    <row r="5493" spans="1:4" hidden="1">
      <c r="A5493">
        <v>2015</v>
      </c>
      <c r="B5493">
        <v>12</v>
      </c>
      <c r="C5493">
        <v>19</v>
      </c>
      <c r="D5493">
        <v>4656.07</v>
      </c>
    </row>
    <row r="5494" spans="1:4" hidden="1">
      <c r="A5494">
        <v>2015</v>
      </c>
      <c r="B5494">
        <v>12</v>
      </c>
      <c r="C5494">
        <v>20</v>
      </c>
      <c r="D5494">
        <v>4656.25</v>
      </c>
    </row>
    <row r="5495" spans="1:4" hidden="1">
      <c r="A5495">
        <v>2015</v>
      </c>
      <c r="B5495">
        <v>12</v>
      </c>
      <c r="C5495">
        <v>21</v>
      </c>
      <c r="D5495">
        <v>4656.4399999999996</v>
      </c>
    </row>
    <row r="5496" spans="1:4" hidden="1">
      <c r="A5496">
        <v>2015</v>
      </c>
      <c r="B5496">
        <v>12</v>
      </c>
      <c r="C5496">
        <v>22</v>
      </c>
      <c r="D5496">
        <v>4656.72</v>
      </c>
    </row>
    <row r="5497" spans="1:4" hidden="1">
      <c r="A5497">
        <v>2015</v>
      </c>
      <c r="B5497">
        <v>12</v>
      </c>
      <c r="C5497">
        <v>23</v>
      </c>
      <c r="D5497">
        <v>4656.91</v>
      </c>
    </row>
    <row r="5498" spans="1:4" hidden="1">
      <c r="A5498">
        <v>2015</v>
      </c>
      <c r="B5498">
        <v>12</v>
      </c>
      <c r="C5498">
        <v>24</v>
      </c>
      <c r="D5498">
        <v>4657.07</v>
      </c>
    </row>
    <row r="5499" spans="1:4" hidden="1">
      <c r="A5499">
        <v>2015</v>
      </c>
      <c r="B5499">
        <v>12</v>
      </c>
      <c r="C5499">
        <v>25</v>
      </c>
      <c r="D5499">
        <v>4657.2299999999996</v>
      </c>
    </row>
    <row r="5500" spans="1:4" hidden="1">
      <c r="A5500">
        <v>2015</v>
      </c>
      <c r="B5500">
        <v>12</v>
      </c>
      <c r="C5500">
        <v>26</v>
      </c>
      <c r="D5500">
        <v>4657.3500000000004</v>
      </c>
    </row>
    <row r="5501" spans="1:4" hidden="1">
      <c r="A5501">
        <v>2015</v>
      </c>
      <c r="B5501">
        <v>12</v>
      </c>
      <c r="C5501">
        <v>27</v>
      </c>
      <c r="D5501">
        <v>4657.47</v>
      </c>
    </row>
    <row r="5502" spans="1:4" hidden="1">
      <c r="A5502">
        <v>2015</v>
      </c>
      <c r="B5502">
        <v>12</v>
      </c>
      <c r="C5502">
        <v>28</v>
      </c>
      <c r="D5502">
        <v>4657.63</v>
      </c>
    </row>
    <row r="5503" spans="1:4" hidden="1">
      <c r="A5503">
        <v>2015</v>
      </c>
      <c r="B5503">
        <v>12</v>
      </c>
      <c r="C5503">
        <v>29</v>
      </c>
      <c r="D5503">
        <v>4657.79</v>
      </c>
    </row>
    <row r="5504" spans="1:4" hidden="1">
      <c r="A5504">
        <v>2015</v>
      </c>
      <c r="B5504">
        <v>12</v>
      </c>
      <c r="C5504">
        <v>30</v>
      </c>
      <c r="D5504">
        <v>4657.95</v>
      </c>
    </row>
    <row r="5505" spans="1:4" hidden="1">
      <c r="A5505">
        <v>2015</v>
      </c>
      <c r="B5505">
        <v>12</v>
      </c>
      <c r="C5505">
        <v>31</v>
      </c>
      <c r="D5505">
        <v>4658.07</v>
      </c>
    </row>
    <row r="5506" spans="1:4" hidden="1">
      <c r="A5506">
        <v>2018</v>
      </c>
      <c r="B5506">
        <v>3</v>
      </c>
      <c r="C5506">
        <v>18</v>
      </c>
      <c r="D5506">
        <v>4666.51</v>
      </c>
    </row>
    <row r="5507" spans="1:4" hidden="1">
      <c r="A5507">
        <v>2018</v>
      </c>
      <c r="B5507">
        <v>3</v>
      </c>
      <c r="C5507">
        <v>19</v>
      </c>
      <c r="D5507">
        <v>4666.53</v>
      </c>
    </row>
    <row r="5508" spans="1:4" hidden="1">
      <c r="A5508">
        <v>2018</v>
      </c>
      <c r="B5508">
        <v>3</v>
      </c>
      <c r="C5508">
        <v>20</v>
      </c>
      <c r="D5508">
        <v>4666.54</v>
      </c>
    </row>
    <row r="5509" spans="1:4" hidden="1">
      <c r="A5509">
        <v>2018</v>
      </c>
      <c r="B5509">
        <v>3</v>
      </c>
      <c r="C5509">
        <v>21</v>
      </c>
      <c r="D5509">
        <v>4666.6400000000003</v>
      </c>
    </row>
    <row r="5510" spans="1:4" hidden="1">
      <c r="A5510">
        <v>2018</v>
      </c>
      <c r="B5510">
        <v>3</v>
      </c>
      <c r="C5510">
        <v>22</v>
      </c>
      <c r="D5510">
        <v>4667.3900000000003</v>
      </c>
    </row>
    <row r="5511" spans="1:4" hidden="1">
      <c r="A5511">
        <v>2018</v>
      </c>
      <c r="B5511">
        <v>3</v>
      </c>
      <c r="C5511">
        <v>23</v>
      </c>
      <c r="D5511">
        <v>4669.3100000000004</v>
      </c>
    </row>
    <row r="5512" spans="1:4" hidden="1">
      <c r="A5512">
        <v>2018</v>
      </c>
      <c r="B5512">
        <v>3</v>
      </c>
      <c r="C5512">
        <v>24</v>
      </c>
      <c r="D5512">
        <v>4668.95</v>
      </c>
    </row>
    <row r="5513" spans="1:4" hidden="1">
      <c r="A5513">
        <v>2018</v>
      </c>
      <c r="B5513">
        <v>3</v>
      </c>
      <c r="C5513">
        <v>25</v>
      </c>
      <c r="D5513">
        <v>4668.41</v>
      </c>
    </row>
    <row r="5514" spans="1:4" hidden="1">
      <c r="A5514">
        <v>2018</v>
      </c>
      <c r="B5514">
        <v>3</v>
      </c>
      <c r="C5514">
        <v>26</v>
      </c>
      <c r="D5514">
        <v>4667.84</v>
      </c>
    </row>
    <row r="5515" spans="1:4" hidden="1">
      <c r="A5515">
        <v>2018</v>
      </c>
      <c r="B5515">
        <v>3</v>
      </c>
      <c r="C5515">
        <v>27</v>
      </c>
      <c r="D5515">
        <v>4667.26</v>
      </c>
    </row>
    <row r="5516" spans="1:4" hidden="1">
      <c r="A5516">
        <v>2018</v>
      </c>
      <c r="B5516">
        <v>3</v>
      </c>
      <c r="C5516">
        <v>28</v>
      </c>
      <c r="D5516">
        <v>4666.79</v>
      </c>
    </row>
    <row r="5517" spans="1:4" hidden="1">
      <c r="A5517">
        <v>2018</v>
      </c>
      <c r="B5517">
        <v>3</v>
      </c>
      <c r="C5517">
        <v>29</v>
      </c>
      <c r="D5517">
        <v>4666.3900000000003</v>
      </c>
    </row>
    <row r="5518" spans="1:4" hidden="1">
      <c r="A5518">
        <v>2018</v>
      </c>
      <c r="B5518">
        <v>3</v>
      </c>
      <c r="C5518">
        <v>30</v>
      </c>
      <c r="D5518">
        <v>4666.01</v>
      </c>
    </row>
    <row r="5519" spans="1:4" hidden="1">
      <c r="A5519">
        <v>2018</v>
      </c>
      <c r="B5519">
        <v>3</v>
      </c>
      <c r="C5519">
        <v>31</v>
      </c>
      <c r="D5519">
        <v>4665.96</v>
      </c>
    </row>
    <row r="5520" spans="1:4" hidden="1">
      <c r="A5520">
        <v>2018</v>
      </c>
      <c r="B5520">
        <v>4</v>
      </c>
      <c r="C5520">
        <v>1</v>
      </c>
      <c r="D5520">
        <v>4666.34</v>
      </c>
    </row>
    <row r="5521" spans="1:4" hidden="1">
      <c r="A5521">
        <v>2018</v>
      </c>
      <c r="B5521">
        <v>4</v>
      </c>
      <c r="C5521">
        <v>2</v>
      </c>
      <c r="D5521">
        <v>4666.83</v>
      </c>
    </row>
    <row r="5522" spans="1:4" hidden="1">
      <c r="A5522">
        <v>2018</v>
      </c>
      <c r="B5522">
        <v>4</v>
      </c>
      <c r="C5522">
        <v>3</v>
      </c>
      <c r="D5522">
        <v>4667.21</v>
      </c>
    </row>
    <row r="5523" spans="1:4" hidden="1">
      <c r="A5523">
        <v>2018</v>
      </c>
      <c r="B5523">
        <v>4</v>
      </c>
      <c r="C5523">
        <v>4</v>
      </c>
      <c r="D5523">
        <v>4667.32</v>
      </c>
    </row>
    <row r="5524" spans="1:4" hidden="1">
      <c r="A5524">
        <v>2018</v>
      </c>
      <c r="B5524">
        <v>4</v>
      </c>
      <c r="C5524">
        <v>5</v>
      </c>
      <c r="D5524">
        <v>4667.3</v>
      </c>
    </row>
    <row r="5525" spans="1:4" hidden="1">
      <c r="A5525">
        <v>2018</v>
      </c>
      <c r="B5525">
        <v>4</v>
      </c>
      <c r="C5525">
        <v>6</v>
      </c>
      <c r="D5525">
        <v>4667.66</v>
      </c>
    </row>
    <row r="5526" spans="1:4" hidden="1">
      <c r="A5526">
        <v>2018</v>
      </c>
      <c r="B5526">
        <v>4</v>
      </c>
      <c r="C5526">
        <v>7</v>
      </c>
      <c r="D5526">
        <v>4668.25</v>
      </c>
    </row>
    <row r="5527" spans="1:4" hidden="1">
      <c r="A5527">
        <v>2018</v>
      </c>
      <c r="B5527">
        <v>4</v>
      </c>
      <c r="C5527">
        <v>8</v>
      </c>
      <c r="D5527">
        <v>4668.8900000000003</v>
      </c>
    </row>
    <row r="5528" spans="1:4" hidden="1">
      <c r="A5528">
        <v>2018</v>
      </c>
      <c r="B5528">
        <v>4</v>
      </c>
      <c r="C5528">
        <v>9</v>
      </c>
      <c r="D5528">
        <v>4669.04</v>
      </c>
    </row>
    <row r="5529" spans="1:4" hidden="1">
      <c r="A5529">
        <v>2018</v>
      </c>
      <c r="B5529">
        <v>4</v>
      </c>
      <c r="C5529">
        <v>10</v>
      </c>
      <c r="D5529">
        <v>4669.04</v>
      </c>
    </row>
    <row r="5530" spans="1:4" hidden="1">
      <c r="A5530">
        <v>2018</v>
      </c>
      <c r="B5530">
        <v>4</v>
      </c>
      <c r="C5530">
        <v>11</v>
      </c>
      <c r="D5530">
        <v>4669.03</v>
      </c>
    </row>
    <row r="5531" spans="1:4" hidden="1">
      <c r="A5531">
        <v>2018</v>
      </c>
      <c r="B5531">
        <v>4</v>
      </c>
      <c r="C5531">
        <v>12</v>
      </c>
      <c r="D5531">
        <v>4669.34</v>
      </c>
    </row>
    <row r="5532" spans="1:4" hidden="1">
      <c r="A5532">
        <v>2018</v>
      </c>
      <c r="B5532">
        <v>4</v>
      </c>
      <c r="C5532">
        <v>13</v>
      </c>
      <c r="D5532">
        <v>4669.43</v>
      </c>
    </row>
    <row r="5533" spans="1:4" hidden="1">
      <c r="A5533">
        <v>2018</v>
      </c>
      <c r="B5533">
        <v>4</v>
      </c>
      <c r="C5533">
        <v>14</v>
      </c>
      <c r="D5533">
        <v>4669.41</v>
      </c>
    </row>
    <row r="5534" spans="1:4" hidden="1">
      <c r="A5534">
        <v>2018</v>
      </c>
      <c r="B5534">
        <v>4</v>
      </c>
      <c r="C5534">
        <v>15</v>
      </c>
      <c r="D5534">
        <v>4669.3599999999997</v>
      </c>
    </row>
    <row r="5535" spans="1:4" hidden="1">
      <c r="A5535">
        <v>2018</v>
      </c>
      <c r="B5535">
        <v>4</v>
      </c>
      <c r="C5535">
        <v>16</v>
      </c>
      <c r="D5535">
        <v>4669.25</v>
      </c>
    </row>
    <row r="5536" spans="1:4" hidden="1">
      <c r="A5536">
        <v>2018</v>
      </c>
      <c r="B5536">
        <v>4</v>
      </c>
      <c r="C5536">
        <v>17</v>
      </c>
      <c r="D5536">
        <v>4669.2</v>
      </c>
    </row>
    <row r="5537" spans="1:4" hidden="1">
      <c r="A5537">
        <v>2018</v>
      </c>
      <c r="B5537">
        <v>4</v>
      </c>
      <c r="C5537">
        <v>18</v>
      </c>
      <c r="D5537">
        <v>4669.07</v>
      </c>
    </row>
    <row r="5538" spans="1:4" hidden="1">
      <c r="A5538">
        <v>2018</v>
      </c>
      <c r="B5538">
        <v>4</v>
      </c>
      <c r="C5538">
        <v>19</v>
      </c>
      <c r="D5538">
        <v>4668.91</v>
      </c>
    </row>
    <row r="5539" spans="1:4" hidden="1">
      <c r="A5539">
        <v>2018</v>
      </c>
      <c r="B5539">
        <v>4</v>
      </c>
      <c r="C5539">
        <v>20</v>
      </c>
      <c r="D5539">
        <v>4668.76</v>
      </c>
    </row>
    <row r="5540" spans="1:4" hidden="1">
      <c r="A5540">
        <v>2018</v>
      </c>
      <c r="B5540">
        <v>4</v>
      </c>
      <c r="C5540">
        <v>21</v>
      </c>
      <c r="D5540">
        <v>4668.78</v>
      </c>
    </row>
    <row r="5541" spans="1:4" hidden="1">
      <c r="A5541">
        <v>2018</v>
      </c>
      <c r="B5541">
        <v>4</v>
      </c>
      <c r="C5541">
        <v>22</v>
      </c>
      <c r="D5541">
        <v>4668.8599999999997</v>
      </c>
    </row>
    <row r="5542" spans="1:4" hidden="1">
      <c r="A5542">
        <v>2018</v>
      </c>
      <c r="B5542">
        <v>4</v>
      </c>
      <c r="C5542">
        <v>23</v>
      </c>
      <c r="D5542">
        <v>4669.1000000000004</v>
      </c>
    </row>
    <row r="5543" spans="1:4" hidden="1">
      <c r="A5543">
        <v>2018</v>
      </c>
      <c r="B5543">
        <v>4</v>
      </c>
      <c r="C5543">
        <v>24</v>
      </c>
      <c r="D5543">
        <v>4669.3100000000004</v>
      </c>
    </row>
    <row r="5544" spans="1:4" hidden="1">
      <c r="A5544">
        <v>2018</v>
      </c>
      <c r="B5544">
        <v>4</v>
      </c>
      <c r="C5544">
        <v>25</v>
      </c>
      <c r="D5544">
        <v>4669.46</v>
      </c>
    </row>
    <row r="5545" spans="1:4" hidden="1">
      <c r="A5545">
        <v>2018</v>
      </c>
      <c r="B5545">
        <v>4</v>
      </c>
      <c r="C5545">
        <v>26</v>
      </c>
      <c r="D5545">
        <v>4669.6000000000004</v>
      </c>
    </row>
    <row r="5546" spans="1:4" hidden="1">
      <c r="A5546">
        <v>2018</v>
      </c>
      <c r="B5546">
        <v>4</v>
      </c>
      <c r="C5546">
        <v>27</v>
      </c>
      <c r="D5546">
        <v>4669.76</v>
      </c>
    </row>
    <row r="5547" spans="1:4" hidden="1">
      <c r="A5547">
        <v>2018</v>
      </c>
      <c r="B5547">
        <v>4</v>
      </c>
      <c r="C5547">
        <v>28</v>
      </c>
      <c r="D5547">
        <v>4669.95</v>
      </c>
    </row>
    <row r="5548" spans="1:4" hidden="1">
      <c r="A5548">
        <v>2018</v>
      </c>
      <c r="B5548">
        <v>4</v>
      </c>
      <c r="C5548">
        <v>29</v>
      </c>
      <c r="D5548">
        <v>4670.1899999999996</v>
      </c>
    </row>
    <row r="5549" spans="1:4" hidden="1">
      <c r="A5549">
        <v>2018</v>
      </c>
      <c r="B5549">
        <v>4</v>
      </c>
      <c r="C5549">
        <v>30</v>
      </c>
      <c r="D5549">
        <v>4670.49</v>
      </c>
    </row>
    <row r="5550" spans="1:4" hidden="1">
      <c r="A5550">
        <v>2018</v>
      </c>
      <c r="B5550">
        <v>5</v>
      </c>
      <c r="C5550">
        <v>1</v>
      </c>
      <c r="D5550">
        <v>4670.6099999999997</v>
      </c>
    </row>
    <row r="5551" spans="1:4" hidden="1">
      <c r="A5551">
        <v>2018</v>
      </c>
      <c r="B5551">
        <v>5</v>
      </c>
      <c r="C5551">
        <v>2</v>
      </c>
      <c r="D5551">
        <v>4670.7299999999996</v>
      </c>
    </row>
    <row r="5552" spans="1:4" hidden="1">
      <c r="A5552">
        <v>2018</v>
      </c>
      <c r="B5552">
        <v>5</v>
      </c>
      <c r="C5552">
        <v>3</v>
      </c>
      <c r="D5552">
        <v>4671.0200000000004</v>
      </c>
    </row>
    <row r="5553" spans="1:4" hidden="1">
      <c r="A5553">
        <v>2018</v>
      </c>
      <c r="B5553">
        <v>5</v>
      </c>
      <c r="C5553">
        <v>4</v>
      </c>
      <c r="D5553">
        <v>4671.26</v>
      </c>
    </row>
    <row r="5554" spans="1:4" hidden="1">
      <c r="A5554">
        <v>2018</v>
      </c>
      <c r="B5554">
        <v>5</v>
      </c>
      <c r="C5554">
        <v>5</v>
      </c>
      <c r="D5554">
        <v>4671.4799999999996</v>
      </c>
    </row>
    <row r="5555" spans="1:4" hidden="1">
      <c r="A5555">
        <v>2018</v>
      </c>
      <c r="B5555">
        <v>5</v>
      </c>
      <c r="C5555">
        <v>6</v>
      </c>
      <c r="D5555">
        <v>4671.75</v>
      </c>
    </row>
    <row r="5556" spans="1:4" hidden="1">
      <c r="A5556">
        <v>2018</v>
      </c>
      <c r="B5556">
        <v>5</v>
      </c>
      <c r="C5556">
        <v>7</v>
      </c>
      <c r="D5556">
        <v>4672.05</v>
      </c>
    </row>
    <row r="5557" spans="1:4" hidden="1">
      <c r="A5557">
        <v>2018</v>
      </c>
      <c r="B5557">
        <v>5</v>
      </c>
      <c r="C5557">
        <v>8</v>
      </c>
      <c r="D5557">
        <v>4672.3599999999997</v>
      </c>
    </row>
    <row r="5558" spans="1:4" hidden="1">
      <c r="A5558">
        <v>2018</v>
      </c>
      <c r="B5558">
        <v>5</v>
      </c>
      <c r="C5558">
        <v>9</v>
      </c>
      <c r="D5558">
        <v>4672.5600000000004</v>
      </c>
    </row>
    <row r="5559" spans="1:4" hidden="1">
      <c r="A5559">
        <v>2018</v>
      </c>
      <c r="B5559">
        <v>5</v>
      </c>
      <c r="C5559">
        <v>10</v>
      </c>
      <c r="D5559">
        <v>4672.47</v>
      </c>
    </row>
    <row r="5560" spans="1:4" hidden="1">
      <c r="A5560">
        <v>2018</v>
      </c>
      <c r="B5560">
        <v>5</v>
      </c>
      <c r="C5560">
        <v>11</v>
      </c>
      <c r="D5560">
        <v>4672.4399999999996</v>
      </c>
    </row>
    <row r="5561" spans="1:4" hidden="1">
      <c r="A5561">
        <v>2018</v>
      </c>
      <c r="B5561">
        <v>5</v>
      </c>
      <c r="C5561">
        <v>12</v>
      </c>
      <c r="D5561">
        <v>4672.4399999999996</v>
      </c>
    </row>
    <row r="5562" spans="1:4" hidden="1">
      <c r="A5562">
        <v>2018</v>
      </c>
      <c r="B5562">
        <v>5</v>
      </c>
      <c r="C5562">
        <v>13</v>
      </c>
      <c r="D5562">
        <v>4672.3</v>
      </c>
    </row>
    <row r="5563" spans="1:4" hidden="1">
      <c r="A5563">
        <v>2018</v>
      </c>
      <c r="B5563">
        <v>5</v>
      </c>
      <c r="C5563">
        <v>14</v>
      </c>
      <c r="D5563">
        <v>4672.1099999999997</v>
      </c>
    </row>
    <row r="5564" spans="1:4" hidden="1">
      <c r="A5564">
        <v>2018</v>
      </c>
      <c r="B5564">
        <v>5</v>
      </c>
      <c r="C5564">
        <v>15</v>
      </c>
      <c r="D5564">
        <v>4672.01</v>
      </c>
    </row>
    <row r="5565" spans="1:4" hidden="1">
      <c r="A5565">
        <v>2018</v>
      </c>
      <c r="B5565">
        <v>5</v>
      </c>
      <c r="C5565">
        <v>16</v>
      </c>
      <c r="D5565">
        <v>4672.1000000000004</v>
      </c>
    </row>
    <row r="5566" spans="1:4" hidden="1">
      <c r="A5566">
        <v>2018</v>
      </c>
      <c r="B5566">
        <v>5</v>
      </c>
      <c r="C5566">
        <v>17</v>
      </c>
      <c r="D5566">
        <v>4672.1400000000003</v>
      </c>
    </row>
    <row r="5567" spans="1:4" hidden="1">
      <c r="A5567">
        <v>2018</v>
      </c>
      <c r="B5567">
        <v>5</v>
      </c>
      <c r="C5567">
        <v>18</v>
      </c>
      <c r="D5567">
        <v>4672.22</v>
      </c>
    </row>
    <row r="5568" spans="1:4" hidden="1">
      <c r="A5568">
        <v>2018</v>
      </c>
      <c r="B5568">
        <v>5</v>
      </c>
      <c r="C5568">
        <v>19</v>
      </c>
      <c r="D5568">
        <v>4672.2299999999996</v>
      </c>
    </row>
    <row r="5569" spans="1:4" hidden="1">
      <c r="A5569">
        <v>2018</v>
      </c>
      <c r="B5569">
        <v>5</v>
      </c>
      <c r="C5569">
        <v>20</v>
      </c>
      <c r="D5569">
        <v>4672.18</v>
      </c>
    </row>
    <row r="5570" spans="1:4" hidden="1">
      <c r="A5570">
        <v>2018</v>
      </c>
      <c r="B5570">
        <v>5</v>
      </c>
      <c r="C5570">
        <v>21</v>
      </c>
      <c r="D5570">
        <v>4672.1099999999997</v>
      </c>
    </row>
    <row r="5571" spans="1:4" hidden="1">
      <c r="A5571">
        <v>2018</v>
      </c>
      <c r="B5571">
        <v>5</v>
      </c>
      <c r="C5571">
        <v>22</v>
      </c>
      <c r="D5571">
        <v>4672.1099999999997</v>
      </c>
    </row>
    <row r="5572" spans="1:4" hidden="1">
      <c r="A5572">
        <v>2018</v>
      </c>
      <c r="B5572">
        <v>5</v>
      </c>
      <c r="C5572">
        <v>23</v>
      </c>
      <c r="D5572">
        <v>4672.4799999999996</v>
      </c>
    </row>
    <row r="5573" spans="1:4" hidden="1">
      <c r="A5573">
        <v>2018</v>
      </c>
      <c r="B5573">
        <v>5</v>
      </c>
      <c r="C5573">
        <v>24</v>
      </c>
      <c r="D5573">
        <v>4672.6000000000004</v>
      </c>
    </row>
    <row r="5574" spans="1:4" hidden="1">
      <c r="A5574">
        <v>2018</v>
      </c>
      <c r="B5574">
        <v>5</v>
      </c>
      <c r="C5574">
        <v>25</v>
      </c>
      <c r="D5574">
        <v>4672.5</v>
      </c>
    </row>
    <row r="5575" spans="1:4" hidden="1">
      <c r="A5575">
        <v>2018</v>
      </c>
      <c r="B5575">
        <v>5</v>
      </c>
      <c r="C5575">
        <v>26</v>
      </c>
      <c r="D5575">
        <v>4672.37</v>
      </c>
    </row>
    <row r="5576" spans="1:4" hidden="1">
      <c r="A5576">
        <v>2018</v>
      </c>
      <c r="B5576">
        <v>5</v>
      </c>
      <c r="C5576">
        <v>27</v>
      </c>
      <c r="D5576">
        <v>4672.2700000000004</v>
      </c>
    </row>
    <row r="5577" spans="1:4" hidden="1">
      <c r="A5577">
        <v>2018</v>
      </c>
      <c r="B5577">
        <v>5</v>
      </c>
      <c r="C5577">
        <v>28</v>
      </c>
      <c r="D5577">
        <v>4672.22</v>
      </c>
    </row>
    <row r="5578" spans="1:4" hidden="1">
      <c r="A5578">
        <v>2018</v>
      </c>
      <c r="B5578">
        <v>5</v>
      </c>
      <c r="C5578">
        <v>29</v>
      </c>
      <c r="D5578">
        <v>4672.1099999999997</v>
      </c>
    </row>
    <row r="5579" spans="1:4" hidden="1">
      <c r="A5579">
        <v>2018</v>
      </c>
      <c r="B5579">
        <v>5</v>
      </c>
      <c r="C5579">
        <v>30</v>
      </c>
      <c r="D5579">
        <v>4672.0200000000004</v>
      </c>
    </row>
    <row r="5580" spans="1:4" hidden="1">
      <c r="A5580">
        <v>2018</v>
      </c>
      <c r="B5580">
        <v>5</v>
      </c>
      <c r="C5580">
        <v>31</v>
      </c>
      <c r="D5580">
        <v>4672.01</v>
      </c>
    </row>
    <row r="5581" spans="1:4" hidden="1">
      <c r="A5581">
        <v>2018</v>
      </c>
      <c r="B5581">
        <v>6</v>
      </c>
      <c r="C5581">
        <v>1</v>
      </c>
      <c r="D5581">
        <v>4672.1099999999997</v>
      </c>
    </row>
    <row r="5582" spans="1:4" hidden="1">
      <c r="A5582">
        <v>2018</v>
      </c>
      <c r="B5582">
        <v>6</v>
      </c>
      <c r="C5582">
        <v>2</v>
      </c>
      <c r="D5582">
        <v>4672.12</v>
      </c>
    </row>
    <row r="5583" spans="1:4" hidden="1">
      <c r="A5583">
        <v>2018</v>
      </c>
      <c r="B5583">
        <v>6</v>
      </c>
      <c r="C5583">
        <v>3</v>
      </c>
      <c r="D5583">
        <v>4672.13</v>
      </c>
    </row>
    <row r="5584" spans="1:4" hidden="1">
      <c r="A5584">
        <v>2018</v>
      </c>
      <c r="B5584">
        <v>6</v>
      </c>
      <c r="C5584">
        <v>4</v>
      </c>
      <c r="D5584">
        <v>4672.08</v>
      </c>
    </row>
    <row r="5585" spans="1:4" hidden="1">
      <c r="A5585">
        <v>2018</v>
      </c>
      <c r="B5585">
        <v>6</v>
      </c>
      <c r="C5585">
        <v>5</v>
      </c>
      <c r="D5585">
        <v>4671.8900000000003</v>
      </c>
    </row>
    <row r="5586" spans="1:4" hidden="1">
      <c r="A5586">
        <v>2018</v>
      </c>
      <c r="B5586">
        <v>6</v>
      </c>
      <c r="C5586">
        <v>6</v>
      </c>
      <c r="D5586">
        <v>4671.68</v>
      </c>
    </row>
    <row r="5587" spans="1:4" hidden="1">
      <c r="A5587">
        <v>2018</v>
      </c>
      <c r="B5587">
        <v>6</v>
      </c>
      <c r="C5587">
        <v>7</v>
      </c>
      <c r="D5587">
        <v>4671.43</v>
      </c>
    </row>
    <row r="5588" spans="1:4" hidden="1">
      <c r="A5588">
        <v>2018</v>
      </c>
      <c r="B5588">
        <v>6</v>
      </c>
      <c r="C5588">
        <v>8</v>
      </c>
      <c r="D5588">
        <v>4671.1899999999996</v>
      </c>
    </row>
    <row r="5589" spans="1:4" hidden="1">
      <c r="A5589">
        <v>2018</v>
      </c>
      <c r="B5589">
        <v>6</v>
      </c>
      <c r="C5589">
        <v>9</v>
      </c>
      <c r="D5589">
        <v>4670.9399999999996</v>
      </c>
    </row>
    <row r="5590" spans="1:4" hidden="1">
      <c r="A5590">
        <v>2018</v>
      </c>
      <c r="B5590">
        <v>6</v>
      </c>
      <c r="C5590">
        <v>10</v>
      </c>
      <c r="D5590">
        <v>4670.7299999999996</v>
      </c>
    </row>
    <row r="5591" spans="1:4" hidden="1">
      <c r="A5591">
        <v>2018</v>
      </c>
      <c r="B5591">
        <v>6</v>
      </c>
      <c r="C5591">
        <v>11</v>
      </c>
      <c r="D5591">
        <v>4670.47</v>
      </c>
    </row>
    <row r="5592" spans="1:4" hidden="1">
      <c r="A5592">
        <v>2018</v>
      </c>
      <c r="B5592">
        <v>6</v>
      </c>
      <c r="C5592">
        <v>12</v>
      </c>
      <c r="D5592">
        <v>4670.1499999999996</v>
      </c>
    </row>
    <row r="5593" spans="1:4" hidden="1">
      <c r="A5593">
        <v>2018</v>
      </c>
      <c r="B5593">
        <v>6</v>
      </c>
      <c r="C5593">
        <v>13</v>
      </c>
      <c r="D5593">
        <v>4669.79</v>
      </c>
    </row>
    <row r="5594" spans="1:4" hidden="1">
      <c r="A5594">
        <v>2018</v>
      </c>
      <c r="B5594">
        <v>6</v>
      </c>
      <c r="C5594">
        <v>14</v>
      </c>
      <c r="D5594">
        <v>4669.43</v>
      </c>
    </row>
    <row r="5595" spans="1:4" hidden="1">
      <c r="A5595">
        <v>2018</v>
      </c>
      <c r="B5595">
        <v>6</v>
      </c>
      <c r="C5595">
        <v>15</v>
      </c>
      <c r="D5595">
        <v>4669.08</v>
      </c>
    </row>
    <row r="5596" spans="1:4" hidden="1">
      <c r="A5596">
        <v>2018</v>
      </c>
      <c r="B5596">
        <v>6</v>
      </c>
      <c r="C5596">
        <v>16</v>
      </c>
      <c r="D5596">
        <v>4668.71</v>
      </c>
    </row>
    <row r="5597" spans="1:4" hidden="1">
      <c r="A5597">
        <v>2018</v>
      </c>
      <c r="B5597">
        <v>6</v>
      </c>
      <c r="C5597">
        <v>17</v>
      </c>
      <c r="D5597">
        <v>4668.3100000000004</v>
      </c>
    </row>
    <row r="5598" spans="1:4" hidden="1">
      <c r="A5598">
        <v>2018</v>
      </c>
      <c r="B5598">
        <v>6</v>
      </c>
      <c r="C5598">
        <v>18</v>
      </c>
      <c r="D5598">
        <v>4667.91</v>
      </c>
    </row>
    <row r="5599" spans="1:4" hidden="1">
      <c r="A5599">
        <v>2018</v>
      </c>
      <c r="B5599">
        <v>6</v>
      </c>
      <c r="C5599">
        <v>19</v>
      </c>
      <c r="D5599">
        <v>4667.54</v>
      </c>
    </row>
    <row r="5600" spans="1:4" hidden="1">
      <c r="A5600">
        <v>2018</v>
      </c>
      <c r="B5600">
        <v>6</v>
      </c>
      <c r="C5600">
        <v>20</v>
      </c>
      <c r="D5600">
        <v>4667.13</v>
      </c>
    </row>
    <row r="5601" spans="1:4" hidden="1">
      <c r="A5601">
        <v>2018</v>
      </c>
      <c r="B5601">
        <v>6</v>
      </c>
      <c r="C5601">
        <v>21</v>
      </c>
      <c r="D5601">
        <v>4666.7</v>
      </c>
    </row>
    <row r="5602" spans="1:4" hidden="1">
      <c r="A5602">
        <v>2018</v>
      </c>
      <c r="B5602">
        <v>6</v>
      </c>
      <c r="C5602">
        <v>22</v>
      </c>
      <c r="D5602">
        <v>4666.29</v>
      </c>
    </row>
    <row r="5603" spans="1:4" hidden="1">
      <c r="A5603">
        <v>2018</v>
      </c>
      <c r="B5603">
        <v>6</v>
      </c>
      <c r="C5603">
        <v>23</v>
      </c>
      <c r="D5603">
        <v>4665.8900000000003</v>
      </c>
    </row>
    <row r="5604" spans="1:4" hidden="1">
      <c r="A5604">
        <v>2018</v>
      </c>
      <c r="B5604">
        <v>6</v>
      </c>
      <c r="C5604">
        <v>24</v>
      </c>
      <c r="D5604">
        <v>4665.53</v>
      </c>
    </row>
    <row r="5605" spans="1:4" hidden="1">
      <c r="A5605">
        <v>2018</v>
      </c>
      <c r="B5605">
        <v>6</v>
      </c>
      <c r="C5605">
        <v>25</v>
      </c>
      <c r="D5605">
        <v>4665.16</v>
      </c>
    </row>
    <row r="5606" spans="1:4" hidden="1">
      <c r="A5606">
        <v>2018</v>
      </c>
      <c r="B5606">
        <v>6</v>
      </c>
      <c r="C5606">
        <v>26</v>
      </c>
      <c r="D5606">
        <v>4664.82</v>
      </c>
    </row>
    <row r="5607" spans="1:4" hidden="1">
      <c r="A5607">
        <v>2018</v>
      </c>
      <c r="B5607">
        <v>6</v>
      </c>
      <c r="C5607">
        <v>27</v>
      </c>
      <c r="D5607">
        <v>4664.43</v>
      </c>
    </row>
    <row r="5608" spans="1:4" hidden="1">
      <c r="A5608">
        <v>2018</v>
      </c>
      <c r="B5608">
        <v>6</v>
      </c>
      <c r="C5608">
        <v>28</v>
      </c>
      <c r="D5608">
        <v>4664.01</v>
      </c>
    </row>
    <row r="5609" spans="1:4" hidden="1">
      <c r="A5609">
        <v>2018</v>
      </c>
      <c r="B5609">
        <v>6</v>
      </c>
      <c r="C5609">
        <v>29</v>
      </c>
      <c r="D5609">
        <v>4663.6000000000004</v>
      </c>
    </row>
    <row r="5610" spans="1:4" hidden="1">
      <c r="A5610">
        <v>2018</v>
      </c>
      <c r="B5610">
        <v>6</v>
      </c>
      <c r="C5610">
        <v>30</v>
      </c>
      <c r="D5610">
        <v>4663.1899999999996</v>
      </c>
    </row>
    <row r="5611" spans="1:4" hidden="1">
      <c r="A5611">
        <v>2018</v>
      </c>
      <c r="B5611">
        <v>7</v>
      </c>
      <c r="C5611">
        <v>1</v>
      </c>
      <c r="D5611">
        <v>4662.74</v>
      </c>
    </row>
    <row r="5612" spans="1:4" hidden="1">
      <c r="A5612">
        <v>2018</v>
      </c>
      <c r="B5612">
        <v>7</v>
      </c>
      <c r="C5612">
        <v>2</v>
      </c>
      <c r="D5612">
        <v>4662.3100000000004</v>
      </c>
    </row>
    <row r="5613" spans="1:4" hidden="1">
      <c r="A5613">
        <v>2018</v>
      </c>
      <c r="B5613">
        <v>7</v>
      </c>
      <c r="C5613">
        <v>3</v>
      </c>
      <c r="D5613">
        <v>4661.92</v>
      </c>
    </row>
    <row r="5614" spans="1:4" hidden="1">
      <c r="A5614">
        <v>2018</v>
      </c>
      <c r="B5614">
        <v>7</v>
      </c>
      <c r="C5614">
        <v>4</v>
      </c>
      <c r="D5614">
        <v>4661.53</v>
      </c>
    </row>
    <row r="5615" spans="1:4" hidden="1">
      <c r="A5615">
        <v>2018</v>
      </c>
      <c r="B5615">
        <v>7</v>
      </c>
      <c r="C5615">
        <v>5</v>
      </c>
      <c r="D5615">
        <v>4661.1400000000003</v>
      </c>
    </row>
    <row r="5616" spans="1:4" hidden="1">
      <c r="A5616">
        <v>2018</v>
      </c>
      <c r="B5616">
        <v>7</v>
      </c>
      <c r="C5616">
        <v>6</v>
      </c>
      <c r="D5616">
        <v>4660.7299999999996</v>
      </c>
    </row>
    <row r="5617" spans="1:4" hidden="1">
      <c r="A5617">
        <v>2018</v>
      </c>
      <c r="B5617">
        <v>7</v>
      </c>
      <c r="C5617">
        <v>7</v>
      </c>
      <c r="D5617">
        <v>4660.34</v>
      </c>
    </row>
    <row r="5618" spans="1:4" hidden="1">
      <c r="A5618">
        <v>2018</v>
      </c>
      <c r="B5618">
        <v>7</v>
      </c>
      <c r="C5618">
        <v>8</v>
      </c>
      <c r="D5618">
        <v>4659.93</v>
      </c>
    </row>
    <row r="5619" spans="1:4" hidden="1">
      <c r="A5619">
        <v>2018</v>
      </c>
      <c r="B5619">
        <v>7</v>
      </c>
      <c r="C5619">
        <v>9</v>
      </c>
      <c r="D5619">
        <v>4659.54</v>
      </c>
    </row>
    <row r="5620" spans="1:4" hidden="1">
      <c r="A5620">
        <v>2018</v>
      </c>
      <c r="B5620">
        <v>7</v>
      </c>
      <c r="C5620">
        <v>10</v>
      </c>
      <c r="D5620">
        <v>4659.13</v>
      </c>
    </row>
    <row r="5621" spans="1:4" hidden="1">
      <c r="A5621">
        <v>2018</v>
      </c>
      <c r="B5621">
        <v>7</v>
      </c>
      <c r="C5621">
        <v>11</v>
      </c>
      <c r="D5621">
        <v>4658.72</v>
      </c>
    </row>
    <row r="5622" spans="1:4" hidden="1">
      <c r="A5622">
        <v>2018</v>
      </c>
      <c r="B5622">
        <v>7</v>
      </c>
      <c r="C5622">
        <v>12</v>
      </c>
      <c r="D5622">
        <v>4658.32</v>
      </c>
    </row>
    <row r="5623" spans="1:4" hidden="1">
      <c r="A5623">
        <v>2018</v>
      </c>
      <c r="B5623">
        <v>7</v>
      </c>
      <c r="C5623">
        <v>13</v>
      </c>
      <c r="D5623">
        <v>4657.92</v>
      </c>
    </row>
    <row r="5624" spans="1:4" hidden="1">
      <c r="A5624">
        <v>2018</v>
      </c>
      <c r="B5624">
        <v>7</v>
      </c>
      <c r="C5624">
        <v>14</v>
      </c>
      <c r="D5624">
        <v>4657.53</v>
      </c>
    </row>
    <row r="5625" spans="1:4" hidden="1">
      <c r="A5625">
        <v>2018</v>
      </c>
      <c r="B5625">
        <v>7</v>
      </c>
      <c r="C5625">
        <v>15</v>
      </c>
      <c r="D5625">
        <v>4657.1400000000003</v>
      </c>
    </row>
    <row r="5626" spans="1:4" hidden="1">
      <c r="A5626">
        <v>2018</v>
      </c>
      <c r="B5626">
        <v>7</v>
      </c>
      <c r="C5626">
        <v>16</v>
      </c>
      <c r="D5626">
        <v>4656.7700000000004</v>
      </c>
    </row>
    <row r="5627" spans="1:4" hidden="1">
      <c r="A5627">
        <v>2018</v>
      </c>
      <c r="B5627">
        <v>7</v>
      </c>
      <c r="C5627">
        <v>17</v>
      </c>
      <c r="D5627">
        <v>4656.4399999999996</v>
      </c>
    </row>
    <row r="5628" spans="1:4" hidden="1">
      <c r="A5628">
        <v>2018</v>
      </c>
      <c r="B5628">
        <v>7</v>
      </c>
      <c r="C5628">
        <v>18</v>
      </c>
      <c r="D5628">
        <v>4656.09</v>
      </c>
    </row>
    <row r="5629" spans="1:4" hidden="1">
      <c r="A5629">
        <v>2018</v>
      </c>
      <c r="B5629">
        <v>7</v>
      </c>
      <c r="C5629">
        <v>19</v>
      </c>
      <c r="D5629">
        <v>4655.7299999999996</v>
      </c>
    </row>
    <row r="5630" spans="1:4" hidden="1">
      <c r="A5630">
        <v>2018</v>
      </c>
      <c r="B5630">
        <v>7</v>
      </c>
      <c r="C5630">
        <v>20</v>
      </c>
      <c r="D5630">
        <v>4655.3599999999997</v>
      </c>
    </row>
    <row r="5631" spans="1:4" hidden="1">
      <c r="A5631">
        <v>2018</v>
      </c>
      <c r="B5631">
        <v>7</v>
      </c>
      <c r="C5631">
        <v>21</v>
      </c>
      <c r="D5631">
        <v>4655</v>
      </c>
    </row>
    <row r="5632" spans="1:4" hidden="1">
      <c r="A5632">
        <v>2018</v>
      </c>
      <c r="B5632">
        <v>7</v>
      </c>
      <c r="C5632">
        <v>22</v>
      </c>
      <c r="D5632">
        <v>4654.66</v>
      </c>
    </row>
    <row r="5633" spans="1:4" hidden="1">
      <c r="A5633">
        <v>2018</v>
      </c>
      <c r="B5633">
        <v>7</v>
      </c>
      <c r="C5633">
        <v>23</v>
      </c>
      <c r="D5633">
        <v>4654.32</v>
      </c>
    </row>
    <row r="5634" spans="1:4" hidden="1">
      <c r="A5634">
        <v>2018</v>
      </c>
      <c r="B5634">
        <v>7</v>
      </c>
      <c r="C5634">
        <v>24</v>
      </c>
      <c r="D5634">
        <v>4653.93</v>
      </c>
    </row>
    <row r="5635" spans="1:4" hidden="1">
      <c r="A5635">
        <v>2018</v>
      </c>
      <c r="B5635">
        <v>7</v>
      </c>
      <c r="C5635">
        <v>25</v>
      </c>
      <c r="D5635">
        <v>4653.5200000000004</v>
      </c>
    </row>
    <row r="5636" spans="1:4" hidden="1">
      <c r="A5636">
        <v>2018</v>
      </c>
      <c r="B5636">
        <v>7</v>
      </c>
      <c r="C5636">
        <v>26</v>
      </c>
      <c r="D5636">
        <v>4653.1400000000003</v>
      </c>
    </row>
    <row r="5637" spans="1:4" hidden="1">
      <c r="A5637">
        <v>2018</v>
      </c>
      <c r="B5637">
        <v>7</v>
      </c>
      <c r="C5637">
        <v>27</v>
      </c>
      <c r="D5637">
        <v>4652.7</v>
      </c>
    </row>
    <row r="5638" spans="1:4" hidden="1">
      <c r="A5638">
        <v>2018</v>
      </c>
      <c r="B5638">
        <v>7</v>
      </c>
      <c r="C5638">
        <v>28</v>
      </c>
      <c r="D5638">
        <v>4652.3</v>
      </c>
    </row>
    <row r="5639" spans="1:4" hidden="1">
      <c r="A5639">
        <v>2018</v>
      </c>
      <c r="B5639">
        <v>7</v>
      </c>
      <c r="C5639">
        <v>29</v>
      </c>
      <c r="D5639">
        <v>4651.84</v>
      </c>
    </row>
    <row r="5640" spans="1:4" hidden="1">
      <c r="A5640">
        <v>2018</v>
      </c>
      <c r="B5640">
        <v>7</v>
      </c>
      <c r="C5640">
        <v>30</v>
      </c>
      <c r="D5640">
        <v>4651.37</v>
      </c>
    </row>
    <row r="5641" spans="1:4" hidden="1">
      <c r="A5641">
        <v>2018</v>
      </c>
      <c r="B5641">
        <v>7</v>
      </c>
      <c r="C5641">
        <v>31</v>
      </c>
      <c r="D5641">
        <v>4650.93</v>
      </c>
    </row>
    <row r="5642" spans="1:4" hidden="1">
      <c r="A5642">
        <v>2018</v>
      </c>
      <c r="B5642">
        <v>8</v>
      </c>
      <c r="C5642">
        <v>1</v>
      </c>
      <c r="D5642">
        <v>4650.4799999999996</v>
      </c>
    </row>
    <row r="5643" spans="1:4" hidden="1">
      <c r="A5643">
        <v>2018</v>
      </c>
      <c r="B5643">
        <v>8</v>
      </c>
      <c r="C5643">
        <v>2</v>
      </c>
      <c r="D5643">
        <v>4649.9799999999996</v>
      </c>
    </row>
    <row r="5644" spans="1:4" hidden="1">
      <c r="A5644">
        <v>2018</v>
      </c>
      <c r="B5644">
        <v>8</v>
      </c>
      <c r="C5644">
        <v>3</v>
      </c>
      <c r="D5644">
        <v>4649.4799999999996</v>
      </c>
    </row>
    <row r="5645" spans="1:4" hidden="1">
      <c r="A5645">
        <v>2018</v>
      </c>
      <c r="B5645">
        <v>8</v>
      </c>
      <c r="C5645">
        <v>4</v>
      </c>
      <c r="D5645">
        <v>4649</v>
      </c>
    </row>
    <row r="5646" spans="1:4" hidden="1">
      <c r="A5646">
        <v>2018</v>
      </c>
      <c r="B5646">
        <v>8</v>
      </c>
      <c r="C5646">
        <v>5</v>
      </c>
      <c r="D5646">
        <v>4648.53</v>
      </c>
    </row>
    <row r="5647" spans="1:4" hidden="1">
      <c r="A5647">
        <v>2018</v>
      </c>
      <c r="B5647">
        <v>8</v>
      </c>
      <c r="C5647">
        <v>6</v>
      </c>
      <c r="D5647">
        <v>4648.08</v>
      </c>
    </row>
    <row r="5648" spans="1:4" hidden="1">
      <c r="A5648">
        <v>2018</v>
      </c>
      <c r="B5648">
        <v>8</v>
      </c>
      <c r="C5648">
        <v>7</v>
      </c>
      <c r="D5648">
        <v>4647.63</v>
      </c>
    </row>
    <row r="5649" spans="1:4" hidden="1">
      <c r="A5649">
        <v>2018</v>
      </c>
      <c r="B5649">
        <v>8</v>
      </c>
      <c r="C5649">
        <v>8</v>
      </c>
      <c r="D5649">
        <v>4647.1899999999996</v>
      </c>
    </row>
    <row r="5650" spans="1:4" hidden="1">
      <c r="A5650">
        <v>2018</v>
      </c>
      <c r="B5650">
        <v>8</v>
      </c>
      <c r="C5650">
        <v>9</v>
      </c>
      <c r="D5650">
        <v>4646.75</v>
      </c>
    </row>
    <row r="5651" spans="1:4" hidden="1">
      <c r="A5651">
        <v>2018</v>
      </c>
      <c r="B5651">
        <v>8</v>
      </c>
      <c r="C5651">
        <v>10</v>
      </c>
      <c r="D5651">
        <v>4646.32</v>
      </c>
    </row>
    <row r="5652" spans="1:4" hidden="1">
      <c r="A5652">
        <v>2018</v>
      </c>
      <c r="B5652">
        <v>8</v>
      </c>
      <c r="C5652">
        <v>11</v>
      </c>
      <c r="D5652">
        <v>4645.88</v>
      </c>
    </row>
    <row r="5653" spans="1:4" hidden="1">
      <c r="A5653">
        <v>2018</v>
      </c>
      <c r="B5653">
        <v>8</v>
      </c>
      <c r="C5653">
        <v>12</v>
      </c>
      <c r="D5653">
        <v>4645.4399999999996</v>
      </c>
    </row>
    <row r="5654" spans="1:4" hidden="1">
      <c r="A5654">
        <v>2018</v>
      </c>
      <c r="B5654">
        <v>8</v>
      </c>
      <c r="C5654">
        <v>13</v>
      </c>
      <c r="D5654">
        <v>4645.0200000000004</v>
      </c>
    </row>
    <row r="5655" spans="1:4" hidden="1">
      <c r="A5655">
        <v>2018</v>
      </c>
      <c r="B5655">
        <v>8</v>
      </c>
      <c r="C5655">
        <v>14</v>
      </c>
      <c r="D5655">
        <v>4644.59</v>
      </c>
    </row>
    <row r="5656" spans="1:4" hidden="1">
      <c r="A5656">
        <v>2018</v>
      </c>
      <c r="B5656">
        <v>8</v>
      </c>
      <c r="C5656">
        <v>15</v>
      </c>
      <c r="D5656">
        <v>4644.16</v>
      </c>
    </row>
    <row r="5657" spans="1:4" hidden="1">
      <c r="A5657">
        <v>2018</v>
      </c>
      <c r="B5657">
        <v>8</v>
      </c>
      <c r="C5657">
        <v>16</v>
      </c>
      <c r="D5657">
        <v>4643.7299999999996</v>
      </c>
    </row>
    <row r="5658" spans="1:4" hidden="1">
      <c r="A5658">
        <v>2018</v>
      </c>
      <c r="B5658">
        <v>8</v>
      </c>
      <c r="C5658">
        <v>17</v>
      </c>
      <c r="D5658">
        <v>4643.29</v>
      </c>
    </row>
    <row r="5659" spans="1:4" hidden="1">
      <c r="A5659">
        <v>2018</v>
      </c>
      <c r="B5659">
        <v>8</v>
      </c>
      <c r="C5659">
        <v>18</v>
      </c>
      <c r="D5659">
        <v>4642.88</v>
      </c>
    </row>
    <row r="5660" spans="1:4" hidden="1">
      <c r="A5660">
        <v>2018</v>
      </c>
      <c r="B5660">
        <v>8</v>
      </c>
      <c r="C5660">
        <v>19</v>
      </c>
      <c r="D5660">
        <v>4642.49</v>
      </c>
    </row>
    <row r="5661" spans="1:4" hidden="1">
      <c r="A5661">
        <v>2018</v>
      </c>
      <c r="B5661">
        <v>8</v>
      </c>
      <c r="C5661">
        <v>20</v>
      </c>
      <c r="D5661">
        <v>4642.12</v>
      </c>
    </row>
    <row r="5662" spans="1:4" hidden="1">
      <c r="A5662">
        <v>2018</v>
      </c>
      <c r="B5662">
        <v>8</v>
      </c>
      <c r="C5662">
        <v>21</v>
      </c>
      <c r="D5662">
        <v>4641.7700000000004</v>
      </c>
    </row>
    <row r="5663" spans="1:4" hidden="1">
      <c r="A5663">
        <v>2018</v>
      </c>
      <c r="B5663">
        <v>8</v>
      </c>
      <c r="C5663">
        <v>22</v>
      </c>
      <c r="D5663">
        <v>4641.4399999999996</v>
      </c>
    </row>
    <row r="5664" spans="1:4" hidden="1">
      <c r="A5664">
        <v>2018</v>
      </c>
      <c r="B5664">
        <v>8</v>
      </c>
      <c r="C5664">
        <v>23</v>
      </c>
      <c r="D5664">
        <v>4641.3100000000004</v>
      </c>
    </row>
    <row r="5665" spans="1:4" hidden="1">
      <c r="A5665">
        <v>2018</v>
      </c>
      <c r="B5665">
        <v>8</v>
      </c>
      <c r="C5665">
        <v>24</v>
      </c>
      <c r="D5665">
        <v>4641.33</v>
      </c>
    </row>
    <row r="5666" spans="1:4" hidden="1">
      <c r="A5666">
        <v>2018</v>
      </c>
      <c r="B5666">
        <v>8</v>
      </c>
      <c r="C5666">
        <v>25</v>
      </c>
      <c r="D5666">
        <v>4641.37</v>
      </c>
    </row>
    <row r="5667" spans="1:4" hidden="1">
      <c r="A5667">
        <v>2018</v>
      </c>
      <c r="B5667">
        <v>8</v>
      </c>
      <c r="C5667">
        <v>26</v>
      </c>
      <c r="D5667">
        <v>4641.41</v>
      </c>
    </row>
    <row r="5668" spans="1:4" hidden="1">
      <c r="A5668">
        <v>2018</v>
      </c>
      <c r="B5668">
        <v>8</v>
      </c>
      <c r="C5668">
        <v>27</v>
      </c>
      <c r="D5668">
        <v>4641.46</v>
      </c>
    </row>
    <row r="5669" spans="1:4" hidden="1">
      <c r="A5669">
        <v>2018</v>
      </c>
      <c r="B5669">
        <v>8</v>
      </c>
      <c r="C5669">
        <v>28</v>
      </c>
      <c r="D5669">
        <v>4641.53</v>
      </c>
    </row>
    <row r="5670" spans="1:4" hidden="1">
      <c r="A5670">
        <v>2018</v>
      </c>
      <c r="B5670">
        <v>8</v>
      </c>
      <c r="C5670">
        <v>29</v>
      </c>
      <c r="D5670">
        <v>4641.6000000000004</v>
      </c>
    </row>
    <row r="5671" spans="1:4" hidden="1">
      <c r="A5671">
        <v>2018</v>
      </c>
      <c r="B5671">
        <v>8</v>
      </c>
      <c r="C5671">
        <v>30</v>
      </c>
      <c r="D5671">
        <v>4641.6499999999996</v>
      </c>
    </row>
    <row r="5672" spans="1:4" hidden="1">
      <c r="A5672">
        <v>2018</v>
      </c>
      <c r="B5672">
        <v>8</v>
      </c>
      <c r="C5672">
        <v>31</v>
      </c>
      <c r="D5672">
        <v>4641.71</v>
      </c>
    </row>
    <row r="5673" spans="1:4" hidden="1">
      <c r="A5673">
        <v>2018</v>
      </c>
      <c r="B5673">
        <v>9</v>
      </c>
      <c r="C5673">
        <v>1</v>
      </c>
      <c r="D5673">
        <v>4641.76</v>
      </c>
    </row>
    <row r="5674" spans="1:4" hidden="1">
      <c r="A5674">
        <v>2018</v>
      </c>
      <c r="B5674">
        <v>9</v>
      </c>
      <c r="C5674">
        <v>2</v>
      </c>
      <c r="D5674">
        <v>4641.8100000000004</v>
      </c>
    </row>
    <row r="5675" spans="1:4" hidden="1">
      <c r="A5675">
        <v>2018</v>
      </c>
      <c r="B5675">
        <v>9</v>
      </c>
      <c r="C5675">
        <v>3</v>
      </c>
      <c r="D5675">
        <v>4641.8599999999997</v>
      </c>
    </row>
    <row r="5676" spans="1:4" hidden="1">
      <c r="A5676">
        <v>2018</v>
      </c>
      <c r="B5676">
        <v>9</v>
      </c>
      <c r="C5676">
        <v>4</v>
      </c>
      <c r="D5676">
        <v>4641.8999999999996</v>
      </c>
    </row>
    <row r="5677" spans="1:4" hidden="1">
      <c r="A5677">
        <v>2018</v>
      </c>
      <c r="B5677">
        <v>9</v>
      </c>
      <c r="C5677">
        <v>5</v>
      </c>
      <c r="D5677">
        <v>4641.95</v>
      </c>
    </row>
    <row r="5678" spans="1:4" hidden="1">
      <c r="A5678">
        <v>2018</v>
      </c>
      <c r="B5678">
        <v>9</v>
      </c>
      <c r="C5678">
        <v>6</v>
      </c>
      <c r="D5678">
        <v>4641.99</v>
      </c>
    </row>
    <row r="5679" spans="1:4" hidden="1">
      <c r="A5679">
        <v>2018</v>
      </c>
      <c r="B5679">
        <v>9</v>
      </c>
      <c r="C5679">
        <v>7</v>
      </c>
      <c r="D5679">
        <v>4642.03</v>
      </c>
    </row>
    <row r="5680" spans="1:4" hidden="1">
      <c r="A5680">
        <v>2018</v>
      </c>
      <c r="B5680">
        <v>9</v>
      </c>
      <c r="C5680">
        <v>8</v>
      </c>
      <c r="D5680">
        <v>4642.08</v>
      </c>
    </row>
    <row r="5681" spans="1:4" hidden="1">
      <c r="A5681">
        <v>2018</v>
      </c>
      <c r="B5681">
        <v>9</v>
      </c>
      <c r="C5681">
        <v>9</v>
      </c>
      <c r="D5681">
        <v>4642.12</v>
      </c>
    </row>
    <row r="5682" spans="1:4" hidden="1">
      <c r="A5682">
        <v>2018</v>
      </c>
      <c r="B5682">
        <v>9</v>
      </c>
      <c r="C5682">
        <v>10</v>
      </c>
      <c r="D5682">
        <v>4642.16</v>
      </c>
    </row>
    <row r="5683" spans="1:4" hidden="1">
      <c r="A5683">
        <v>2018</v>
      </c>
      <c r="B5683">
        <v>9</v>
      </c>
      <c r="C5683">
        <v>11</v>
      </c>
      <c r="D5683">
        <v>4642.2</v>
      </c>
    </row>
    <row r="5684" spans="1:4" hidden="1">
      <c r="A5684">
        <v>2018</v>
      </c>
      <c r="B5684">
        <v>9</v>
      </c>
      <c r="C5684">
        <v>12</v>
      </c>
      <c r="D5684">
        <v>4642.24</v>
      </c>
    </row>
    <row r="5685" spans="1:4" hidden="1">
      <c r="A5685">
        <v>2018</v>
      </c>
      <c r="B5685">
        <v>9</v>
      </c>
      <c r="C5685">
        <v>13</v>
      </c>
      <c r="D5685">
        <v>4642.32</v>
      </c>
    </row>
    <row r="5686" spans="1:4" hidden="1">
      <c r="A5686">
        <v>2018</v>
      </c>
      <c r="B5686">
        <v>9</v>
      </c>
      <c r="C5686">
        <v>14</v>
      </c>
      <c r="D5686">
        <v>4642.46</v>
      </c>
    </row>
    <row r="5687" spans="1:4" hidden="1">
      <c r="A5687">
        <v>2018</v>
      </c>
      <c r="B5687">
        <v>9</v>
      </c>
      <c r="C5687">
        <v>15</v>
      </c>
      <c r="D5687">
        <v>4642.6000000000004</v>
      </c>
    </row>
    <row r="5688" spans="1:4" hidden="1">
      <c r="A5688">
        <v>2018</v>
      </c>
      <c r="B5688">
        <v>9</v>
      </c>
      <c r="C5688">
        <v>16</v>
      </c>
      <c r="D5688">
        <v>4642.7299999999996</v>
      </c>
    </row>
    <row r="5689" spans="1:4" hidden="1">
      <c r="A5689">
        <v>2018</v>
      </c>
      <c r="B5689">
        <v>9</v>
      </c>
      <c r="C5689">
        <v>17</v>
      </c>
      <c r="D5689">
        <v>4642.87</v>
      </c>
    </row>
    <row r="5690" spans="1:4" hidden="1">
      <c r="A5690">
        <v>2018</v>
      </c>
      <c r="B5690">
        <v>9</v>
      </c>
      <c r="C5690">
        <v>18</v>
      </c>
      <c r="D5690">
        <v>4643.0200000000004</v>
      </c>
    </row>
    <row r="5691" spans="1:4" hidden="1">
      <c r="A5691">
        <v>2018</v>
      </c>
      <c r="B5691">
        <v>9</v>
      </c>
      <c r="C5691">
        <v>19</v>
      </c>
      <c r="D5691">
        <v>4643.1499999999996</v>
      </c>
    </row>
    <row r="5692" spans="1:4" hidden="1">
      <c r="A5692">
        <v>2018</v>
      </c>
      <c r="B5692">
        <v>9</v>
      </c>
      <c r="C5692">
        <v>20</v>
      </c>
      <c r="D5692">
        <v>4643.2700000000004</v>
      </c>
    </row>
    <row r="5693" spans="1:4" hidden="1">
      <c r="A5693">
        <v>2018</v>
      </c>
      <c r="B5693">
        <v>9</v>
      </c>
      <c r="C5693">
        <v>21</v>
      </c>
      <c r="D5693">
        <v>4643.3999999999996</v>
      </c>
    </row>
    <row r="5694" spans="1:4" hidden="1">
      <c r="A5694">
        <v>2018</v>
      </c>
      <c r="B5694">
        <v>9</v>
      </c>
      <c r="C5694">
        <v>22</v>
      </c>
      <c r="D5694">
        <v>4643.54</v>
      </c>
    </row>
    <row r="5695" spans="1:4" hidden="1">
      <c r="A5695">
        <v>2018</v>
      </c>
      <c r="B5695">
        <v>9</v>
      </c>
      <c r="C5695">
        <v>23</v>
      </c>
      <c r="D5695">
        <v>4643.68</v>
      </c>
    </row>
    <row r="5696" spans="1:4" hidden="1">
      <c r="A5696">
        <v>2018</v>
      </c>
      <c r="B5696">
        <v>9</v>
      </c>
      <c r="C5696">
        <v>24</v>
      </c>
      <c r="D5696">
        <v>4643.82</v>
      </c>
    </row>
    <row r="5697" spans="1:4" hidden="1">
      <c r="A5697">
        <v>2018</v>
      </c>
      <c r="B5697">
        <v>9</v>
      </c>
      <c r="C5697">
        <v>25</v>
      </c>
      <c r="D5697">
        <v>4643.96</v>
      </c>
    </row>
    <row r="5698" spans="1:4" hidden="1">
      <c r="A5698">
        <v>2018</v>
      </c>
      <c r="B5698">
        <v>9</v>
      </c>
      <c r="C5698">
        <v>26</v>
      </c>
      <c r="D5698">
        <v>4644.1000000000004</v>
      </c>
    </row>
    <row r="5699" spans="1:4" hidden="1">
      <c r="A5699">
        <v>2018</v>
      </c>
      <c r="B5699">
        <v>9</v>
      </c>
      <c r="C5699">
        <v>27</v>
      </c>
      <c r="D5699">
        <v>4644.25</v>
      </c>
    </row>
    <row r="5700" spans="1:4" hidden="1">
      <c r="A5700">
        <v>2018</v>
      </c>
      <c r="B5700">
        <v>9</v>
      </c>
      <c r="C5700">
        <v>28</v>
      </c>
      <c r="D5700">
        <v>4644.38</v>
      </c>
    </row>
    <row r="5701" spans="1:4" hidden="1">
      <c r="A5701">
        <v>2018</v>
      </c>
      <c r="B5701">
        <v>9</v>
      </c>
      <c r="C5701">
        <v>29</v>
      </c>
      <c r="D5701">
        <v>4644.5200000000004</v>
      </c>
    </row>
    <row r="5702" spans="1:4" hidden="1">
      <c r="A5702">
        <v>2018</v>
      </c>
      <c r="B5702">
        <v>9</v>
      </c>
      <c r="C5702">
        <v>30</v>
      </c>
      <c r="D5702">
        <v>4644.6400000000003</v>
      </c>
    </row>
    <row r="5703" spans="1:4">
      <c r="A5703">
        <v>2018</v>
      </c>
      <c r="B5703">
        <v>10</v>
      </c>
      <c r="C5703">
        <v>1</v>
      </c>
      <c r="D5703">
        <v>4644.78</v>
      </c>
    </row>
    <row r="5704" spans="1:4" hidden="1">
      <c r="A5704">
        <v>2018</v>
      </c>
      <c r="B5704">
        <v>10</v>
      </c>
      <c r="C5704">
        <v>2</v>
      </c>
      <c r="D5704">
        <v>4644.97</v>
      </c>
    </row>
    <row r="5705" spans="1:4" hidden="1">
      <c r="A5705">
        <v>2018</v>
      </c>
      <c r="B5705">
        <v>10</v>
      </c>
      <c r="C5705">
        <v>3</v>
      </c>
      <c r="D5705">
        <v>4645.1899999999996</v>
      </c>
    </row>
    <row r="5706" spans="1:4" hidden="1">
      <c r="A5706">
        <v>2018</v>
      </c>
      <c r="B5706">
        <v>10</v>
      </c>
      <c r="C5706">
        <v>4</v>
      </c>
      <c r="D5706">
        <v>4645.53</v>
      </c>
    </row>
    <row r="5707" spans="1:4" hidden="1">
      <c r="A5707">
        <v>2018</v>
      </c>
      <c r="B5707">
        <v>10</v>
      </c>
      <c r="C5707">
        <v>5</v>
      </c>
      <c r="D5707">
        <v>4645.8500000000004</v>
      </c>
    </row>
    <row r="5708" spans="1:4" hidden="1">
      <c r="A5708">
        <v>2018</v>
      </c>
      <c r="B5708">
        <v>10</v>
      </c>
      <c r="C5708">
        <v>6</v>
      </c>
      <c r="D5708">
        <v>4646.08</v>
      </c>
    </row>
    <row r="5709" spans="1:4" hidden="1">
      <c r="A5709">
        <v>2018</v>
      </c>
      <c r="B5709">
        <v>10</v>
      </c>
      <c r="C5709">
        <v>7</v>
      </c>
      <c r="D5709">
        <v>4646.3</v>
      </c>
    </row>
    <row r="5710" spans="1:4" hidden="1">
      <c r="A5710">
        <v>2018</v>
      </c>
      <c r="B5710">
        <v>10</v>
      </c>
      <c r="C5710">
        <v>8</v>
      </c>
      <c r="D5710">
        <v>4646.5200000000004</v>
      </c>
    </row>
    <row r="5711" spans="1:4" hidden="1">
      <c r="A5711">
        <v>2018</v>
      </c>
      <c r="B5711">
        <v>10</v>
      </c>
      <c r="C5711">
        <v>9</v>
      </c>
      <c r="D5711">
        <v>4646.76</v>
      </c>
    </row>
    <row r="5712" spans="1:4" hidden="1">
      <c r="A5712">
        <v>2018</v>
      </c>
      <c r="B5712">
        <v>10</v>
      </c>
      <c r="C5712">
        <v>10</v>
      </c>
      <c r="D5712">
        <v>4647.03</v>
      </c>
    </row>
    <row r="5713" spans="1:4" hidden="1">
      <c r="A5713">
        <v>2018</v>
      </c>
      <c r="B5713">
        <v>10</v>
      </c>
      <c r="C5713">
        <v>11</v>
      </c>
      <c r="D5713">
        <v>4647.26</v>
      </c>
    </row>
    <row r="5714" spans="1:4" hidden="1">
      <c r="A5714">
        <v>2018</v>
      </c>
      <c r="B5714">
        <v>10</v>
      </c>
      <c r="C5714">
        <v>12</v>
      </c>
      <c r="D5714">
        <v>4647.53</v>
      </c>
    </row>
    <row r="5715" spans="1:4" hidden="1">
      <c r="A5715">
        <v>2018</v>
      </c>
      <c r="B5715">
        <v>10</v>
      </c>
      <c r="C5715">
        <v>13</v>
      </c>
      <c r="D5715">
        <v>4647.78</v>
      </c>
    </row>
    <row r="5716" spans="1:4" hidden="1">
      <c r="A5716">
        <v>2018</v>
      </c>
      <c r="B5716">
        <v>10</v>
      </c>
      <c r="C5716">
        <v>14</v>
      </c>
      <c r="D5716">
        <v>4648.04</v>
      </c>
    </row>
    <row r="5717" spans="1:4" hidden="1">
      <c r="A5717">
        <v>2018</v>
      </c>
      <c r="B5717">
        <v>10</v>
      </c>
      <c r="C5717">
        <v>15</v>
      </c>
      <c r="D5717">
        <v>4648.29</v>
      </c>
    </row>
    <row r="5718" spans="1:4" hidden="1">
      <c r="A5718">
        <v>2018</v>
      </c>
      <c r="B5718">
        <v>10</v>
      </c>
      <c r="C5718">
        <v>16</v>
      </c>
      <c r="D5718">
        <v>4648.55</v>
      </c>
    </row>
    <row r="5719" spans="1:4" hidden="1">
      <c r="A5719">
        <v>2018</v>
      </c>
      <c r="B5719">
        <v>10</v>
      </c>
      <c r="C5719">
        <v>17</v>
      </c>
      <c r="D5719">
        <v>4648.8100000000004</v>
      </c>
    </row>
    <row r="5720" spans="1:4" hidden="1">
      <c r="A5720">
        <v>2018</v>
      </c>
      <c r="B5720">
        <v>10</v>
      </c>
      <c r="C5720">
        <v>18</v>
      </c>
      <c r="D5720">
        <v>4649.07</v>
      </c>
    </row>
    <row r="5721" spans="1:4" hidden="1">
      <c r="A5721">
        <v>2018</v>
      </c>
      <c r="B5721">
        <v>10</v>
      </c>
      <c r="C5721">
        <v>19</v>
      </c>
      <c r="D5721">
        <v>4649.32</v>
      </c>
    </row>
    <row r="5722" spans="1:4" hidden="1">
      <c r="A5722">
        <v>2018</v>
      </c>
      <c r="B5722">
        <v>10</v>
      </c>
      <c r="C5722">
        <v>20</v>
      </c>
      <c r="D5722">
        <v>4649.58</v>
      </c>
    </row>
    <row r="5723" spans="1:4" hidden="1">
      <c r="A5723">
        <v>2018</v>
      </c>
      <c r="B5723">
        <v>10</v>
      </c>
      <c r="C5723">
        <v>21</v>
      </c>
      <c r="D5723">
        <v>4649.84</v>
      </c>
    </row>
    <row r="5724" spans="1:4" hidden="1">
      <c r="A5724">
        <v>2018</v>
      </c>
      <c r="B5724">
        <v>10</v>
      </c>
      <c r="C5724">
        <v>22</v>
      </c>
      <c r="D5724">
        <v>4650.1000000000004</v>
      </c>
    </row>
    <row r="5725" spans="1:4" hidden="1">
      <c r="A5725">
        <v>2018</v>
      </c>
      <c r="B5725">
        <v>10</v>
      </c>
      <c r="C5725">
        <v>23</v>
      </c>
      <c r="D5725">
        <v>4650.3999999999996</v>
      </c>
    </row>
    <row r="5726" spans="1:4" hidden="1">
      <c r="A5726">
        <v>2018</v>
      </c>
      <c r="B5726">
        <v>10</v>
      </c>
      <c r="C5726">
        <v>24</v>
      </c>
      <c r="D5726">
        <v>4650.66</v>
      </c>
    </row>
    <row r="5727" spans="1:4" hidden="1">
      <c r="A5727">
        <v>2018</v>
      </c>
      <c r="B5727">
        <v>10</v>
      </c>
      <c r="C5727">
        <v>25</v>
      </c>
      <c r="D5727">
        <v>4650.92</v>
      </c>
    </row>
    <row r="5728" spans="1:4" hidden="1">
      <c r="A5728">
        <v>2018</v>
      </c>
      <c r="B5728">
        <v>10</v>
      </c>
      <c r="C5728">
        <v>26</v>
      </c>
      <c r="D5728">
        <v>4651.17</v>
      </c>
    </row>
    <row r="5729" spans="1:4" hidden="1">
      <c r="A5729">
        <v>2018</v>
      </c>
      <c r="B5729">
        <v>10</v>
      </c>
      <c r="C5729">
        <v>27</v>
      </c>
      <c r="D5729">
        <v>4651.42</v>
      </c>
    </row>
    <row r="5730" spans="1:4" hidden="1">
      <c r="A5730">
        <v>2018</v>
      </c>
      <c r="B5730">
        <v>10</v>
      </c>
      <c r="C5730">
        <v>28</v>
      </c>
      <c r="D5730">
        <v>4651.67</v>
      </c>
    </row>
    <row r="5731" spans="1:4" hidden="1">
      <c r="A5731">
        <v>2018</v>
      </c>
      <c r="B5731">
        <v>10</v>
      </c>
      <c r="C5731">
        <v>29</v>
      </c>
      <c r="D5731">
        <v>4651.91</v>
      </c>
    </row>
    <row r="5732" spans="1:4" hidden="1">
      <c r="A5732">
        <v>2018</v>
      </c>
      <c r="B5732">
        <v>10</v>
      </c>
      <c r="C5732">
        <v>30</v>
      </c>
      <c r="D5732">
        <v>4652.1499999999996</v>
      </c>
    </row>
    <row r="5733" spans="1:4" hidden="1">
      <c r="A5733">
        <v>2018</v>
      </c>
      <c r="B5733">
        <v>10</v>
      </c>
      <c r="C5733">
        <v>31</v>
      </c>
      <c r="D5733">
        <v>4652.3900000000003</v>
      </c>
    </row>
    <row r="5734" spans="1:4" hidden="1">
      <c r="A5734">
        <v>2018</v>
      </c>
      <c r="B5734">
        <v>11</v>
      </c>
      <c r="C5734">
        <v>1</v>
      </c>
      <c r="D5734">
        <v>4652.6499999999996</v>
      </c>
    </row>
    <row r="5735" spans="1:4" hidden="1">
      <c r="A5735">
        <v>2018</v>
      </c>
      <c r="B5735">
        <v>11</v>
      </c>
      <c r="C5735">
        <v>2</v>
      </c>
      <c r="D5735">
        <v>4652.8999999999996</v>
      </c>
    </row>
    <row r="5736" spans="1:4" hidden="1">
      <c r="A5736">
        <v>2018</v>
      </c>
      <c r="B5736">
        <v>11</v>
      </c>
      <c r="C5736">
        <v>3</v>
      </c>
      <c r="D5736">
        <v>4653.1400000000003</v>
      </c>
    </row>
    <row r="5737" spans="1:4" hidden="1">
      <c r="A5737">
        <v>2018</v>
      </c>
      <c r="B5737">
        <v>11</v>
      </c>
      <c r="C5737">
        <v>4</v>
      </c>
      <c r="D5737">
        <v>4653.3900000000003</v>
      </c>
    </row>
    <row r="5738" spans="1:4" hidden="1">
      <c r="A5738">
        <v>2019</v>
      </c>
      <c r="B5738">
        <v>1</v>
      </c>
      <c r="C5738">
        <v>1</v>
      </c>
      <c r="D5738">
        <v>4660.91</v>
      </c>
    </row>
    <row r="5739" spans="1:4" hidden="1">
      <c r="A5739">
        <v>2019</v>
      </c>
      <c r="B5739">
        <v>1</v>
      </c>
      <c r="C5739">
        <v>2</v>
      </c>
      <c r="D5739">
        <v>4660.8999999999996</v>
      </c>
    </row>
    <row r="5740" spans="1:4" hidden="1">
      <c r="A5740">
        <v>2019</v>
      </c>
      <c r="B5740">
        <v>1</v>
      </c>
      <c r="C5740">
        <v>3</v>
      </c>
      <c r="D5740">
        <v>4660.8999999999996</v>
      </c>
    </row>
    <row r="5741" spans="1:4" hidden="1">
      <c r="A5741">
        <v>2019</v>
      </c>
      <c r="B5741">
        <v>1</v>
      </c>
      <c r="C5741">
        <v>4</v>
      </c>
      <c r="D5741">
        <v>4660.91</v>
      </c>
    </row>
    <row r="5742" spans="1:4" hidden="1">
      <c r="A5742">
        <v>2019</v>
      </c>
      <c r="B5742">
        <v>1</v>
      </c>
      <c r="C5742">
        <v>5</v>
      </c>
      <c r="D5742">
        <v>4660.92</v>
      </c>
    </row>
    <row r="5743" spans="1:4" hidden="1">
      <c r="A5743">
        <v>2019</v>
      </c>
      <c r="B5743">
        <v>1</v>
      </c>
      <c r="C5743">
        <v>6</v>
      </c>
      <c r="D5743">
        <v>4660.9799999999996</v>
      </c>
    </row>
    <row r="5744" spans="1:4" hidden="1">
      <c r="A5744">
        <v>2019</v>
      </c>
      <c r="B5744">
        <v>1</v>
      </c>
      <c r="C5744">
        <v>7</v>
      </c>
      <c r="D5744">
        <v>4660.99</v>
      </c>
    </row>
    <row r="5745" spans="1:4" hidden="1">
      <c r="A5745">
        <v>2019</v>
      </c>
      <c r="B5745">
        <v>1</v>
      </c>
      <c r="C5745">
        <v>8</v>
      </c>
      <c r="D5745">
        <v>4660.97</v>
      </c>
    </row>
    <row r="5746" spans="1:4" hidden="1">
      <c r="A5746">
        <v>2019</v>
      </c>
      <c r="B5746">
        <v>1</v>
      </c>
      <c r="C5746">
        <v>9</v>
      </c>
      <c r="D5746">
        <v>4660.97</v>
      </c>
    </row>
    <row r="5747" spans="1:4" hidden="1">
      <c r="A5747">
        <v>2019</v>
      </c>
      <c r="B5747">
        <v>1</v>
      </c>
      <c r="C5747">
        <v>10</v>
      </c>
      <c r="D5747">
        <v>4660.96</v>
      </c>
    </row>
    <row r="5748" spans="1:4" hidden="1">
      <c r="A5748">
        <v>2019</v>
      </c>
      <c r="B5748">
        <v>1</v>
      </c>
      <c r="C5748">
        <v>11</v>
      </c>
      <c r="D5748">
        <v>4660.96</v>
      </c>
    </row>
    <row r="5749" spans="1:4" hidden="1">
      <c r="A5749">
        <v>2019</v>
      </c>
      <c r="B5749">
        <v>1</v>
      </c>
      <c r="C5749">
        <v>12</v>
      </c>
      <c r="D5749">
        <v>4660.95</v>
      </c>
    </row>
    <row r="5750" spans="1:4" hidden="1">
      <c r="A5750">
        <v>2019</v>
      </c>
      <c r="B5750">
        <v>1</v>
      </c>
      <c r="C5750">
        <v>13</v>
      </c>
      <c r="D5750">
        <v>4660.92</v>
      </c>
    </row>
    <row r="5751" spans="1:4" hidden="1">
      <c r="A5751">
        <v>2019</v>
      </c>
      <c r="B5751">
        <v>1</v>
      </c>
      <c r="C5751">
        <v>14</v>
      </c>
      <c r="D5751">
        <v>4660.8999999999996</v>
      </c>
    </row>
    <row r="5752" spans="1:4" hidden="1">
      <c r="A5752">
        <v>2019</v>
      </c>
      <c r="B5752">
        <v>1</v>
      </c>
      <c r="C5752">
        <v>15</v>
      </c>
      <c r="D5752">
        <v>4660.91</v>
      </c>
    </row>
    <row r="5753" spans="1:4" hidden="1">
      <c r="A5753">
        <v>2019</v>
      </c>
      <c r="B5753">
        <v>1</v>
      </c>
      <c r="C5753">
        <v>16</v>
      </c>
      <c r="D5753">
        <v>4660.95</v>
      </c>
    </row>
    <row r="5754" spans="1:4" hidden="1">
      <c r="A5754">
        <v>2019</v>
      </c>
      <c r="B5754">
        <v>1</v>
      </c>
      <c r="C5754">
        <v>17</v>
      </c>
      <c r="D5754">
        <v>4661.05</v>
      </c>
    </row>
    <row r="5755" spans="1:4" hidden="1">
      <c r="A5755">
        <v>2019</v>
      </c>
      <c r="B5755">
        <v>1</v>
      </c>
      <c r="C5755">
        <v>18</v>
      </c>
      <c r="D5755">
        <v>4661.07</v>
      </c>
    </row>
    <row r="5756" spans="1:4" hidden="1">
      <c r="A5756">
        <v>2019</v>
      </c>
      <c r="B5756">
        <v>1</v>
      </c>
      <c r="C5756">
        <v>19</v>
      </c>
      <c r="D5756">
        <v>4661.04</v>
      </c>
    </row>
    <row r="5757" spans="1:4" hidden="1">
      <c r="A5757">
        <v>2019</v>
      </c>
      <c r="B5757">
        <v>1</v>
      </c>
      <c r="C5757">
        <v>20</v>
      </c>
      <c r="D5757">
        <v>4661.03</v>
      </c>
    </row>
    <row r="5758" spans="1:4" hidden="1">
      <c r="A5758">
        <v>2019</v>
      </c>
      <c r="B5758">
        <v>1</v>
      </c>
      <c r="C5758">
        <v>21</v>
      </c>
      <c r="D5758">
        <v>4661.0600000000004</v>
      </c>
    </row>
    <row r="5759" spans="1:4" hidden="1">
      <c r="A5759">
        <v>2019</v>
      </c>
      <c r="B5759">
        <v>1</v>
      </c>
      <c r="C5759">
        <v>22</v>
      </c>
      <c r="D5759">
        <v>4661.03</v>
      </c>
    </row>
    <row r="5760" spans="1:4" hidden="1">
      <c r="A5760">
        <v>2019</v>
      </c>
      <c r="B5760">
        <v>1</v>
      </c>
      <c r="C5760">
        <v>23</v>
      </c>
      <c r="D5760">
        <v>4661</v>
      </c>
    </row>
    <row r="5761" spans="1:4" hidden="1">
      <c r="A5761">
        <v>2019</v>
      </c>
      <c r="B5761">
        <v>1</v>
      </c>
      <c r="C5761">
        <v>24</v>
      </c>
      <c r="D5761">
        <v>4661</v>
      </c>
    </row>
    <row r="5762" spans="1:4" hidden="1">
      <c r="A5762">
        <v>2019</v>
      </c>
      <c r="B5762">
        <v>1</v>
      </c>
      <c r="C5762">
        <v>25</v>
      </c>
      <c r="D5762">
        <v>4660.99</v>
      </c>
    </row>
    <row r="5763" spans="1:4" hidden="1">
      <c r="A5763">
        <v>2019</v>
      </c>
      <c r="B5763">
        <v>1</v>
      </c>
      <c r="C5763">
        <v>26</v>
      </c>
      <c r="D5763">
        <v>4660.9799999999996</v>
      </c>
    </row>
    <row r="5764" spans="1:4" hidden="1">
      <c r="A5764">
        <v>2019</v>
      </c>
      <c r="B5764">
        <v>1</v>
      </c>
      <c r="C5764">
        <v>27</v>
      </c>
      <c r="D5764">
        <v>4660.97</v>
      </c>
    </row>
    <row r="5765" spans="1:4" hidden="1">
      <c r="A5765">
        <v>2019</v>
      </c>
      <c r="B5765">
        <v>1</v>
      </c>
      <c r="C5765">
        <v>28</v>
      </c>
      <c r="D5765">
        <v>4660.97</v>
      </c>
    </row>
    <row r="5766" spans="1:4" hidden="1">
      <c r="A5766">
        <v>2019</v>
      </c>
      <c r="B5766">
        <v>1</v>
      </c>
      <c r="C5766">
        <v>29</v>
      </c>
      <c r="D5766">
        <v>4660.96</v>
      </c>
    </row>
    <row r="5767" spans="1:4" hidden="1">
      <c r="A5767">
        <v>2019</v>
      </c>
      <c r="B5767">
        <v>1</v>
      </c>
      <c r="C5767">
        <v>30</v>
      </c>
      <c r="D5767">
        <v>4660.93</v>
      </c>
    </row>
    <row r="5768" spans="1:4" hidden="1">
      <c r="A5768">
        <v>2019</v>
      </c>
      <c r="B5768">
        <v>1</v>
      </c>
      <c r="C5768">
        <v>31</v>
      </c>
      <c r="D5768">
        <v>4660.9399999999996</v>
      </c>
    </row>
    <row r="5769" spans="1:4" hidden="1">
      <c r="A5769">
        <v>2019</v>
      </c>
      <c r="B5769">
        <v>2</v>
      </c>
      <c r="C5769">
        <v>1</v>
      </c>
      <c r="D5769">
        <v>4660.9399999999996</v>
      </c>
    </row>
    <row r="5770" spans="1:4" hidden="1">
      <c r="A5770">
        <v>2019</v>
      </c>
      <c r="B5770">
        <v>2</v>
      </c>
      <c r="C5770">
        <v>2</v>
      </c>
      <c r="D5770">
        <v>4660.96</v>
      </c>
    </row>
    <row r="5771" spans="1:4" hidden="1">
      <c r="A5771">
        <v>2019</v>
      </c>
      <c r="B5771">
        <v>2</v>
      </c>
      <c r="C5771">
        <v>3</v>
      </c>
      <c r="D5771">
        <v>4661.0600000000004</v>
      </c>
    </row>
    <row r="5772" spans="1:4" hidden="1">
      <c r="A5772">
        <v>2019</v>
      </c>
      <c r="B5772">
        <v>2</v>
      </c>
      <c r="C5772">
        <v>4</v>
      </c>
      <c r="D5772">
        <v>4661.1499999999996</v>
      </c>
    </row>
    <row r="5773" spans="1:4" hidden="1">
      <c r="A5773">
        <v>2019</v>
      </c>
      <c r="B5773">
        <v>2</v>
      </c>
      <c r="C5773">
        <v>5</v>
      </c>
      <c r="D5773">
        <v>4661.1899999999996</v>
      </c>
    </row>
    <row r="5774" spans="1:4" hidden="1">
      <c r="A5774">
        <v>2019</v>
      </c>
      <c r="B5774">
        <v>2</v>
      </c>
      <c r="C5774">
        <v>6</v>
      </c>
      <c r="D5774">
        <v>4661.18</v>
      </c>
    </row>
    <row r="5775" spans="1:4" hidden="1">
      <c r="A5775">
        <v>2019</v>
      </c>
      <c r="B5775">
        <v>2</v>
      </c>
      <c r="C5775">
        <v>7</v>
      </c>
      <c r="D5775">
        <v>4661.1400000000003</v>
      </c>
    </row>
    <row r="5776" spans="1:4" hidden="1">
      <c r="A5776">
        <v>2019</v>
      </c>
      <c r="B5776">
        <v>2</v>
      </c>
      <c r="C5776">
        <v>8</v>
      </c>
      <c r="D5776">
        <v>4661.1000000000004</v>
      </c>
    </row>
    <row r="5777" spans="1:4" hidden="1">
      <c r="A5777">
        <v>2019</v>
      </c>
      <c r="B5777">
        <v>2</v>
      </c>
      <c r="C5777">
        <v>9</v>
      </c>
      <c r="D5777">
        <v>4661.08</v>
      </c>
    </row>
    <row r="5778" spans="1:4" hidden="1">
      <c r="A5778">
        <v>2019</v>
      </c>
      <c r="B5778">
        <v>2</v>
      </c>
      <c r="C5778">
        <v>10</v>
      </c>
      <c r="D5778">
        <v>4661.1099999999997</v>
      </c>
    </row>
    <row r="5779" spans="1:4" hidden="1">
      <c r="A5779">
        <v>2019</v>
      </c>
      <c r="B5779">
        <v>2</v>
      </c>
      <c r="C5779">
        <v>11</v>
      </c>
      <c r="D5779">
        <v>4661.09</v>
      </c>
    </row>
    <row r="5780" spans="1:4" hidden="1">
      <c r="A5780">
        <v>2019</v>
      </c>
      <c r="B5780">
        <v>2</v>
      </c>
      <c r="C5780">
        <v>12</v>
      </c>
      <c r="D5780">
        <v>4661.0600000000004</v>
      </c>
    </row>
    <row r="5781" spans="1:4" hidden="1">
      <c r="A5781">
        <v>2019</v>
      </c>
      <c r="B5781">
        <v>2</v>
      </c>
      <c r="C5781">
        <v>13</v>
      </c>
      <c r="D5781">
        <v>4661.12</v>
      </c>
    </row>
    <row r="5782" spans="1:4" hidden="1">
      <c r="A5782">
        <v>2019</v>
      </c>
      <c r="B5782">
        <v>2</v>
      </c>
      <c r="C5782">
        <v>14</v>
      </c>
      <c r="D5782">
        <v>4661.2</v>
      </c>
    </row>
    <row r="5783" spans="1:4" hidden="1">
      <c r="A5783">
        <v>2019</v>
      </c>
      <c r="B5783">
        <v>2</v>
      </c>
      <c r="C5783">
        <v>15</v>
      </c>
      <c r="D5783">
        <v>4661.3599999999997</v>
      </c>
    </row>
    <row r="5784" spans="1:4" hidden="1">
      <c r="A5784">
        <v>2019</v>
      </c>
      <c r="B5784">
        <v>2</v>
      </c>
      <c r="C5784">
        <v>16</v>
      </c>
      <c r="D5784">
        <v>4661.3599999999997</v>
      </c>
    </row>
    <row r="5785" spans="1:4" hidden="1">
      <c r="A5785">
        <v>2019</v>
      </c>
      <c r="B5785">
        <v>2</v>
      </c>
      <c r="C5785">
        <v>17</v>
      </c>
      <c r="D5785">
        <v>4661.3100000000004</v>
      </c>
    </row>
    <row r="5786" spans="1:4" hidden="1">
      <c r="A5786">
        <v>2019</v>
      </c>
      <c r="B5786">
        <v>2</v>
      </c>
      <c r="C5786">
        <v>18</v>
      </c>
      <c r="D5786">
        <v>4661.25</v>
      </c>
    </row>
    <row r="5787" spans="1:4" hidden="1">
      <c r="A5787">
        <v>2019</v>
      </c>
      <c r="B5787">
        <v>2</v>
      </c>
      <c r="C5787">
        <v>19</v>
      </c>
      <c r="D5787">
        <v>4661.21</v>
      </c>
    </row>
    <row r="5788" spans="1:4" hidden="1">
      <c r="A5788">
        <v>2019</v>
      </c>
      <c r="B5788">
        <v>2</v>
      </c>
      <c r="C5788">
        <v>20</v>
      </c>
      <c r="D5788">
        <v>4661.18</v>
      </c>
    </row>
    <row r="5789" spans="1:4" hidden="1">
      <c r="A5789">
        <v>2019</v>
      </c>
      <c r="B5789">
        <v>2</v>
      </c>
      <c r="C5789">
        <v>21</v>
      </c>
      <c r="D5789">
        <v>4661.1400000000003</v>
      </c>
    </row>
    <row r="5790" spans="1:4" hidden="1">
      <c r="A5790">
        <v>2019</v>
      </c>
      <c r="B5790">
        <v>2</v>
      </c>
      <c r="C5790">
        <v>22</v>
      </c>
      <c r="D5790">
        <v>4661.1099999999997</v>
      </c>
    </row>
    <row r="5791" spans="1:4" hidden="1">
      <c r="A5791">
        <v>2019</v>
      </c>
      <c r="B5791">
        <v>2</v>
      </c>
      <c r="C5791">
        <v>23</v>
      </c>
      <c r="D5791">
        <v>4661.07</v>
      </c>
    </row>
    <row r="5792" spans="1:4" hidden="1">
      <c r="A5792">
        <v>2019</v>
      </c>
      <c r="B5792">
        <v>2</v>
      </c>
      <c r="C5792">
        <v>24</v>
      </c>
      <c r="D5792">
        <v>4661.0600000000004</v>
      </c>
    </row>
    <row r="5793" spans="1:4" hidden="1">
      <c r="A5793">
        <v>2019</v>
      </c>
      <c r="B5793">
        <v>2</v>
      </c>
      <c r="C5793">
        <v>25</v>
      </c>
      <c r="D5793">
        <v>4661.07</v>
      </c>
    </row>
    <row r="5794" spans="1:4" hidden="1">
      <c r="A5794">
        <v>2019</v>
      </c>
      <c r="B5794">
        <v>2</v>
      </c>
      <c r="C5794">
        <v>26</v>
      </c>
      <c r="D5794">
        <v>4661.1000000000004</v>
      </c>
    </row>
    <row r="5795" spans="1:4" hidden="1">
      <c r="A5795">
        <v>2019</v>
      </c>
      <c r="B5795">
        <v>2</v>
      </c>
      <c r="C5795">
        <v>27</v>
      </c>
      <c r="D5795">
        <v>4661.1499999999996</v>
      </c>
    </row>
    <row r="5796" spans="1:4" hidden="1">
      <c r="A5796">
        <v>2019</v>
      </c>
      <c r="B5796">
        <v>2</v>
      </c>
      <c r="C5796">
        <v>28</v>
      </c>
      <c r="D5796">
        <v>4661.2</v>
      </c>
    </row>
    <row r="5797" spans="1:4" hidden="1">
      <c r="A5797">
        <v>2019</v>
      </c>
      <c r="B5797">
        <v>3</v>
      </c>
      <c r="C5797">
        <v>1</v>
      </c>
      <c r="D5797">
        <v>4661.2700000000004</v>
      </c>
    </row>
    <row r="5798" spans="1:4" hidden="1">
      <c r="A5798">
        <v>2019</v>
      </c>
      <c r="B5798">
        <v>3</v>
      </c>
      <c r="C5798">
        <v>2</v>
      </c>
      <c r="D5798">
        <v>4661.2700000000004</v>
      </c>
    </row>
    <row r="5799" spans="1:4" hidden="1">
      <c r="A5799">
        <v>2019</v>
      </c>
      <c r="B5799">
        <v>3</v>
      </c>
      <c r="C5799">
        <v>3</v>
      </c>
      <c r="D5799">
        <v>4661.24</v>
      </c>
    </row>
    <row r="5800" spans="1:4" hidden="1">
      <c r="A5800">
        <v>2019</v>
      </c>
      <c r="B5800">
        <v>3</v>
      </c>
      <c r="C5800">
        <v>4</v>
      </c>
      <c r="D5800">
        <v>4661.21</v>
      </c>
    </row>
    <row r="5801" spans="1:4" hidden="1">
      <c r="A5801">
        <v>2019</v>
      </c>
      <c r="B5801">
        <v>3</v>
      </c>
      <c r="C5801">
        <v>5</v>
      </c>
      <c r="D5801">
        <v>4661.1899999999996</v>
      </c>
    </row>
    <row r="5802" spans="1:4" hidden="1">
      <c r="A5802">
        <v>2019</v>
      </c>
      <c r="B5802">
        <v>3</v>
      </c>
      <c r="C5802">
        <v>6</v>
      </c>
      <c r="D5802">
        <v>4661.25</v>
      </c>
    </row>
    <row r="5803" spans="1:4" hidden="1">
      <c r="A5803">
        <v>2019</v>
      </c>
      <c r="B5803">
        <v>3</v>
      </c>
      <c r="C5803">
        <v>7</v>
      </c>
      <c r="D5803">
        <v>4661.79</v>
      </c>
    </row>
    <row r="5804" spans="1:4" hidden="1">
      <c r="A5804">
        <v>2019</v>
      </c>
      <c r="B5804">
        <v>3</v>
      </c>
      <c r="C5804">
        <v>8</v>
      </c>
      <c r="D5804">
        <v>4661.8599999999997</v>
      </c>
    </row>
    <row r="5805" spans="1:4" hidden="1">
      <c r="A5805">
        <v>2019</v>
      </c>
      <c r="B5805">
        <v>3</v>
      </c>
      <c r="C5805">
        <v>9</v>
      </c>
      <c r="D5805">
        <v>4661.74</v>
      </c>
    </row>
    <row r="5806" spans="1:4" hidden="1">
      <c r="A5806">
        <v>2019</v>
      </c>
      <c r="B5806">
        <v>3</v>
      </c>
      <c r="C5806">
        <v>10</v>
      </c>
      <c r="D5806">
        <v>4661.6099999999997</v>
      </c>
    </row>
    <row r="5807" spans="1:4" hidden="1">
      <c r="A5807">
        <v>2019</v>
      </c>
      <c r="B5807">
        <v>3</v>
      </c>
      <c r="C5807">
        <v>11</v>
      </c>
      <c r="D5807">
        <v>4661.51</v>
      </c>
    </row>
    <row r="5808" spans="1:4" hidden="1">
      <c r="A5808">
        <v>2019</v>
      </c>
      <c r="B5808">
        <v>3</v>
      </c>
      <c r="C5808">
        <v>12</v>
      </c>
      <c r="D5808">
        <v>4661.45</v>
      </c>
    </row>
    <row r="5809" spans="1:4" hidden="1">
      <c r="A5809">
        <v>2019</v>
      </c>
      <c r="B5809">
        <v>3</v>
      </c>
      <c r="C5809">
        <v>13</v>
      </c>
      <c r="D5809">
        <v>4661.4399999999996</v>
      </c>
    </row>
    <row r="5810" spans="1:4" hidden="1">
      <c r="A5810">
        <v>2019</v>
      </c>
      <c r="B5810">
        <v>3</v>
      </c>
      <c r="C5810">
        <v>14</v>
      </c>
      <c r="D5810">
        <v>4661.3900000000003</v>
      </c>
    </row>
    <row r="5811" spans="1:4" hidden="1">
      <c r="A5811">
        <v>2019</v>
      </c>
      <c r="B5811">
        <v>3</v>
      </c>
      <c r="C5811">
        <v>15</v>
      </c>
      <c r="D5811">
        <v>4661.34</v>
      </c>
    </row>
    <row r="5812" spans="1:4" hidden="1">
      <c r="A5812">
        <v>2019</v>
      </c>
      <c r="B5812">
        <v>3</v>
      </c>
      <c r="C5812">
        <v>16</v>
      </c>
      <c r="D5812">
        <v>4661.3100000000004</v>
      </c>
    </row>
    <row r="5813" spans="1:4" hidden="1">
      <c r="A5813">
        <v>2019</v>
      </c>
      <c r="B5813">
        <v>3</v>
      </c>
      <c r="C5813">
        <v>17</v>
      </c>
      <c r="D5813">
        <v>4661.3</v>
      </c>
    </row>
    <row r="5814" spans="1:4" hidden="1">
      <c r="A5814">
        <v>2019</v>
      </c>
      <c r="B5814">
        <v>3</v>
      </c>
      <c r="C5814">
        <v>18</v>
      </c>
      <c r="D5814">
        <v>4661.3100000000004</v>
      </c>
    </row>
    <row r="5815" spans="1:4" hidden="1">
      <c r="A5815">
        <v>2019</v>
      </c>
      <c r="B5815">
        <v>3</v>
      </c>
      <c r="C5815">
        <v>19</v>
      </c>
      <c r="D5815">
        <v>4661.3500000000004</v>
      </c>
    </row>
    <row r="5816" spans="1:4" hidden="1">
      <c r="A5816">
        <v>2019</v>
      </c>
      <c r="B5816">
        <v>3</v>
      </c>
      <c r="C5816">
        <v>20</v>
      </c>
      <c r="D5816">
        <v>4661.3900000000003</v>
      </c>
    </row>
    <row r="5817" spans="1:4" hidden="1">
      <c r="A5817">
        <v>2019</v>
      </c>
      <c r="B5817">
        <v>3</v>
      </c>
      <c r="C5817">
        <v>21</v>
      </c>
      <c r="D5817">
        <v>4661.42</v>
      </c>
    </row>
    <row r="5818" spans="1:4" hidden="1">
      <c r="A5818">
        <v>2019</v>
      </c>
      <c r="B5818">
        <v>3</v>
      </c>
      <c r="C5818">
        <v>22</v>
      </c>
      <c r="D5818">
        <v>4661.62</v>
      </c>
    </row>
    <row r="5819" spans="1:4" hidden="1">
      <c r="A5819">
        <v>2019</v>
      </c>
      <c r="B5819">
        <v>3</v>
      </c>
      <c r="C5819">
        <v>23</v>
      </c>
      <c r="D5819">
        <v>4661.8100000000004</v>
      </c>
    </row>
    <row r="5820" spans="1:4" hidden="1">
      <c r="A5820">
        <v>2019</v>
      </c>
      <c r="B5820">
        <v>3</v>
      </c>
      <c r="C5820">
        <v>24</v>
      </c>
      <c r="D5820">
        <v>4662.03</v>
      </c>
    </row>
    <row r="5821" spans="1:4" hidden="1">
      <c r="A5821">
        <v>2019</v>
      </c>
      <c r="B5821">
        <v>3</v>
      </c>
      <c r="C5821">
        <v>25</v>
      </c>
      <c r="D5821">
        <v>4662.0200000000004</v>
      </c>
    </row>
    <row r="5822" spans="1:4" hidden="1">
      <c r="A5822">
        <v>2019</v>
      </c>
      <c r="B5822">
        <v>3</v>
      </c>
      <c r="C5822">
        <v>26</v>
      </c>
      <c r="D5822">
        <v>4662.08</v>
      </c>
    </row>
    <row r="5823" spans="1:4" hidden="1">
      <c r="A5823">
        <v>2019</v>
      </c>
      <c r="B5823">
        <v>3</v>
      </c>
      <c r="C5823">
        <v>27</v>
      </c>
      <c r="D5823">
        <v>4662.18</v>
      </c>
    </row>
    <row r="5824" spans="1:4" hidden="1">
      <c r="A5824">
        <v>2019</v>
      </c>
      <c r="B5824">
        <v>3</v>
      </c>
      <c r="C5824">
        <v>28</v>
      </c>
      <c r="D5824">
        <v>4662.42</v>
      </c>
    </row>
    <row r="5825" spans="1:4" hidden="1">
      <c r="A5825">
        <v>2019</v>
      </c>
      <c r="B5825">
        <v>3</v>
      </c>
      <c r="C5825">
        <v>29</v>
      </c>
      <c r="D5825">
        <v>4662.6499999999996</v>
      </c>
    </row>
    <row r="5826" spans="1:4" hidden="1">
      <c r="A5826">
        <v>2019</v>
      </c>
      <c r="B5826">
        <v>3</v>
      </c>
      <c r="C5826">
        <v>30</v>
      </c>
      <c r="D5826">
        <v>4662.5</v>
      </c>
    </row>
    <row r="5827" spans="1:4" hidden="1">
      <c r="A5827">
        <v>2019</v>
      </c>
      <c r="B5827">
        <v>3</v>
      </c>
      <c r="C5827">
        <v>31</v>
      </c>
      <c r="D5827">
        <v>4662.3</v>
      </c>
    </row>
    <row r="5828" spans="1:4" hidden="1">
      <c r="A5828">
        <v>2019</v>
      </c>
      <c r="B5828">
        <v>4</v>
      </c>
      <c r="C5828">
        <v>1</v>
      </c>
      <c r="D5828">
        <v>4662.1400000000003</v>
      </c>
    </row>
    <row r="5829" spans="1:4" hidden="1">
      <c r="A5829">
        <v>2019</v>
      </c>
      <c r="B5829">
        <v>4</v>
      </c>
      <c r="C5829">
        <v>2</v>
      </c>
      <c r="D5829">
        <v>4662.1499999999996</v>
      </c>
    </row>
    <row r="5830" spans="1:4" hidden="1">
      <c r="A5830">
        <v>2019</v>
      </c>
      <c r="B5830">
        <v>4</v>
      </c>
      <c r="C5830">
        <v>3</v>
      </c>
      <c r="D5830">
        <v>4662.6000000000004</v>
      </c>
    </row>
    <row r="5831" spans="1:4" hidden="1">
      <c r="A5831">
        <v>2019</v>
      </c>
      <c r="B5831">
        <v>4</v>
      </c>
      <c r="C5831">
        <v>4</v>
      </c>
      <c r="D5831">
        <v>4662.9799999999996</v>
      </c>
    </row>
    <row r="5832" spans="1:4" hidden="1">
      <c r="A5832">
        <v>2019</v>
      </c>
      <c r="B5832">
        <v>4</v>
      </c>
      <c r="C5832">
        <v>5</v>
      </c>
      <c r="D5832">
        <v>4663.25</v>
      </c>
    </row>
    <row r="5833" spans="1:4" hidden="1">
      <c r="A5833">
        <v>2019</v>
      </c>
      <c r="B5833">
        <v>4</v>
      </c>
      <c r="C5833">
        <v>6</v>
      </c>
      <c r="D5833">
        <v>4663.8999999999996</v>
      </c>
    </row>
    <row r="5834" spans="1:4" hidden="1">
      <c r="A5834">
        <v>2019</v>
      </c>
      <c r="B5834">
        <v>4</v>
      </c>
      <c r="C5834">
        <v>7</v>
      </c>
      <c r="D5834">
        <v>4663.8999999999996</v>
      </c>
    </row>
    <row r="5835" spans="1:4" hidden="1">
      <c r="A5835">
        <v>2019</v>
      </c>
      <c r="B5835">
        <v>4</v>
      </c>
      <c r="C5835">
        <v>8</v>
      </c>
      <c r="D5835">
        <v>4663.87</v>
      </c>
    </row>
    <row r="5836" spans="1:4" hidden="1">
      <c r="A5836">
        <v>2019</v>
      </c>
      <c r="B5836">
        <v>4</v>
      </c>
      <c r="C5836">
        <v>9</v>
      </c>
      <c r="D5836">
        <v>4664.34</v>
      </c>
    </row>
    <row r="5837" spans="1:4" hidden="1">
      <c r="A5837">
        <v>2019</v>
      </c>
      <c r="B5837">
        <v>4</v>
      </c>
      <c r="C5837">
        <v>10</v>
      </c>
      <c r="D5837">
        <v>4664.42</v>
      </c>
    </row>
    <row r="5838" spans="1:4" hidden="1">
      <c r="A5838">
        <v>2019</v>
      </c>
      <c r="B5838">
        <v>4</v>
      </c>
      <c r="C5838">
        <v>11</v>
      </c>
      <c r="D5838">
        <v>4664.28</v>
      </c>
    </row>
    <row r="5839" spans="1:4" hidden="1">
      <c r="A5839">
        <v>2019</v>
      </c>
      <c r="B5839">
        <v>4</v>
      </c>
      <c r="C5839">
        <v>12</v>
      </c>
      <c r="D5839">
        <v>4664.01</v>
      </c>
    </row>
    <row r="5840" spans="1:4" hidden="1">
      <c r="A5840">
        <v>2019</v>
      </c>
      <c r="B5840">
        <v>4</v>
      </c>
      <c r="C5840">
        <v>13</v>
      </c>
      <c r="D5840">
        <v>4663.71</v>
      </c>
    </row>
    <row r="5841" spans="1:4" hidden="1">
      <c r="A5841">
        <v>2019</v>
      </c>
      <c r="B5841">
        <v>4</v>
      </c>
      <c r="C5841">
        <v>14</v>
      </c>
      <c r="D5841">
        <v>4663.7700000000004</v>
      </c>
    </row>
    <row r="5842" spans="1:4" hidden="1">
      <c r="A5842">
        <v>2019</v>
      </c>
      <c r="B5842">
        <v>4</v>
      </c>
      <c r="C5842">
        <v>15</v>
      </c>
      <c r="D5842">
        <v>4665.1899999999996</v>
      </c>
    </row>
    <row r="5843" spans="1:4" hidden="1">
      <c r="A5843">
        <v>2019</v>
      </c>
      <c r="B5843">
        <v>4</v>
      </c>
      <c r="C5843">
        <v>16</v>
      </c>
      <c r="D5843">
        <v>4666.5600000000004</v>
      </c>
    </row>
    <row r="5844" spans="1:4" hidden="1">
      <c r="A5844">
        <v>2019</v>
      </c>
      <c r="B5844">
        <v>4</v>
      </c>
      <c r="C5844">
        <v>17</v>
      </c>
      <c r="D5844">
        <v>4666.46</v>
      </c>
    </row>
    <row r="5845" spans="1:4" hidden="1">
      <c r="A5845">
        <v>2019</v>
      </c>
      <c r="B5845">
        <v>4</v>
      </c>
      <c r="C5845">
        <v>18</v>
      </c>
      <c r="D5845">
        <v>4666.3</v>
      </c>
    </row>
    <row r="5846" spans="1:4" hidden="1">
      <c r="A5846">
        <v>2019</v>
      </c>
      <c r="B5846">
        <v>4</v>
      </c>
      <c r="C5846">
        <v>19</v>
      </c>
      <c r="D5846">
        <v>4666.25</v>
      </c>
    </row>
    <row r="5847" spans="1:4" hidden="1">
      <c r="A5847">
        <v>2019</v>
      </c>
      <c r="B5847">
        <v>4</v>
      </c>
      <c r="C5847">
        <v>20</v>
      </c>
      <c r="D5847">
        <v>4666.37</v>
      </c>
    </row>
    <row r="5848" spans="1:4" hidden="1">
      <c r="A5848">
        <v>2019</v>
      </c>
      <c r="B5848">
        <v>4</v>
      </c>
      <c r="C5848">
        <v>21</v>
      </c>
      <c r="D5848">
        <v>4666.88</v>
      </c>
    </row>
    <row r="5849" spans="1:4" hidden="1">
      <c r="A5849">
        <v>2019</v>
      </c>
      <c r="B5849">
        <v>4</v>
      </c>
      <c r="C5849">
        <v>22</v>
      </c>
      <c r="D5849">
        <v>4668.13</v>
      </c>
    </row>
    <row r="5850" spans="1:4" hidden="1">
      <c r="A5850">
        <v>2019</v>
      </c>
      <c r="B5850">
        <v>4</v>
      </c>
      <c r="C5850">
        <v>23</v>
      </c>
      <c r="D5850">
        <v>4668.87</v>
      </c>
    </row>
    <row r="5851" spans="1:4" hidden="1">
      <c r="A5851">
        <v>2019</v>
      </c>
      <c r="B5851">
        <v>4</v>
      </c>
      <c r="C5851">
        <v>24</v>
      </c>
      <c r="D5851">
        <v>4669.1899999999996</v>
      </c>
    </row>
    <row r="5852" spans="1:4" hidden="1">
      <c r="A5852">
        <v>2019</v>
      </c>
      <c r="B5852">
        <v>4</v>
      </c>
      <c r="C5852">
        <v>25</v>
      </c>
      <c r="D5852">
        <v>4669.3500000000004</v>
      </c>
    </row>
    <row r="5853" spans="1:4" hidden="1">
      <c r="A5853">
        <v>2019</v>
      </c>
      <c r="B5853">
        <v>4</v>
      </c>
      <c r="C5853">
        <v>26</v>
      </c>
      <c r="D5853">
        <v>4669.6000000000004</v>
      </c>
    </row>
    <row r="5854" spans="1:4" hidden="1">
      <c r="A5854">
        <v>2019</v>
      </c>
      <c r="B5854">
        <v>4</v>
      </c>
      <c r="C5854">
        <v>27</v>
      </c>
      <c r="D5854">
        <v>4669.95</v>
      </c>
    </row>
    <row r="5855" spans="1:4" hidden="1">
      <c r="A5855">
        <v>2019</v>
      </c>
      <c r="B5855">
        <v>4</v>
      </c>
      <c r="C5855">
        <v>28</v>
      </c>
      <c r="D5855">
        <v>4669.75</v>
      </c>
    </row>
    <row r="5856" spans="1:4" hidden="1">
      <c r="A5856">
        <v>2019</v>
      </c>
      <c r="B5856">
        <v>4</v>
      </c>
      <c r="C5856">
        <v>29</v>
      </c>
      <c r="D5856">
        <v>4669.22</v>
      </c>
    </row>
    <row r="5857" spans="1:4" hidden="1">
      <c r="A5857">
        <v>2019</v>
      </c>
      <c r="B5857">
        <v>4</v>
      </c>
      <c r="C5857">
        <v>30</v>
      </c>
      <c r="D5857">
        <v>4668.75</v>
      </c>
    </row>
    <row r="5858" spans="1:4" hidden="1">
      <c r="A5858">
        <v>2019</v>
      </c>
      <c r="B5858">
        <v>5</v>
      </c>
      <c r="C5858">
        <v>1</v>
      </c>
      <c r="D5858">
        <v>4668.6000000000004</v>
      </c>
    </row>
    <row r="5859" spans="1:4" hidden="1">
      <c r="A5859">
        <v>2019</v>
      </c>
      <c r="B5859">
        <v>5</v>
      </c>
      <c r="C5859">
        <v>2</v>
      </c>
      <c r="D5859">
        <v>4668.33</v>
      </c>
    </row>
    <row r="5860" spans="1:4" hidden="1">
      <c r="A5860">
        <v>2019</v>
      </c>
      <c r="B5860">
        <v>5</v>
      </c>
      <c r="C5860">
        <v>3</v>
      </c>
      <c r="D5860">
        <v>4668.04</v>
      </c>
    </row>
    <row r="5861" spans="1:4" hidden="1">
      <c r="A5861">
        <v>2019</v>
      </c>
      <c r="B5861">
        <v>5</v>
      </c>
      <c r="C5861">
        <v>4</v>
      </c>
      <c r="D5861">
        <v>4667.75</v>
      </c>
    </row>
    <row r="5862" spans="1:4" hidden="1">
      <c r="A5862">
        <v>2019</v>
      </c>
      <c r="B5862">
        <v>5</v>
      </c>
      <c r="C5862">
        <v>5</v>
      </c>
      <c r="D5862">
        <v>4667.3599999999997</v>
      </c>
    </row>
    <row r="5863" spans="1:4" hidden="1">
      <c r="A5863">
        <v>2019</v>
      </c>
      <c r="B5863">
        <v>5</v>
      </c>
      <c r="C5863">
        <v>6</v>
      </c>
      <c r="D5863">
        <v>4667.2700000000004</v>
      </c>
    </row>
    <row r="5864" spans="1:4" hidden="1">
      <c r="A5864">
        <v>2019</v>
      </c>
      <c r="B5864">
        <v>5</v>
      </c>
      <c r="C5864">
        <v>7</v>
      </c>
      <c r="D5864">
        <v>4668.09</v>
      </c>
    </row>
    <row r="5865" spans="1:4" hidden="1">
      <c r="A5865">
        <v>2019</v>
      </c>
      <c r="B5865">
        <v>5</v>
      </c>
      <c r="C5865">
        <v>8</v>
      </c>
      <c r="D5865">
        <v>4668.82</v>
      </c>
    </row>
    <row r="5866" spans="1:4" hidden="1">
      <c r="A5866">
        <v>2019</v>
      </c>
      <c r="B5866">
        <v>5</v>
      </c>
      <c r="C5866">
        <v>9</v>
      </c>
      <c r="D5866">
        <v>4669.3599999999997</v>
      </c>
    </row>
    <row r="5867" spans="1:4" hidden="1">
      <c r="A5867">
        <v>2019</v>
      </c>
      <c r="B5867">
        <v>5</v>
      </c>
      <c r="C5867">
        <v>10</v>
      </c>
      <c r="D5867">
        <v>4669.71</v>
      </c>
    </row>
    <row r="5868" spans="1:4" hidden="1">
      <c r="A5868">
        <v>2019</v>
      </c>
      <c r="B5868">
        <v>5</v>
      </c>
      <c r="C5868">
        <v>11</v>
      </c>
      <c r="D5868">
        <v>4669.97</v>
      </c>
    </row>
    <row r="5869" spans="1:4" hidden="1">
      <c r="A5869">
        <v>2019</v>
      </c>
      <c r="B5869">
        <v>5</v>
      </c>
      <c r="C5869">
        <v>12</v>
      </c>
      <c r="D5869">
        <v>4670.25</v>
      </c>
    </row>
    <row r="5870" spans="1:4" hidden="1">
      <c r="A5870">
        <v>2019</v>
      </c>
      <c r="B5870">
        <v>5</v>
      </c>
      <c r="C5870">
        <v>13</v>
      </c>
      <c r="D5870">
        <v>4670.59</v>
      </c>
    </row>
    <row r="5871" spans="1:4" hidden="1">
      <c r="A5871">
        <v>2019</v>
      </c>
      <c r="B5871">
        <v>5</v>
      </c>
      <c r="C5871">
        <v>14</v>
      </c>
      <c r="D5871">
        <v>4671.0200000000004</v>
      </c>
    </row>
    <row r="5872" spans="1:4" hidden="1">
      <c r="A5872">
        <v>2019</v>
      </c>
      <c r="B5872">
        <v>5</v>
      </c>
      <c r="C5872">
        <v>15</v>
      </c>
      <c r="D5872">
        <v>4671.1099999999997</v>
      </c>
    </row>
    <row r="5873" spans="1:4" hidden="1">
      <c r="A5873">
        <v>2019</v>
      </c>
      <c r="B5873">
        <v>5</v>
      </c>
      <c r="C5873">
        <v>16</v>
      </c>
      <c r="D5873">
        <v>4670.9399999999996</v>
      </c>
    </row>
    <row r="5874" spans="1:4" hidden="1">
      <c r="A5874">
        <v>2019</v>
      </c>
      <c r="B5874">
        <v>5</v>
      </c>
      <c r="C5874">
        <v>17</v>
      </c>
      <c r="D5874">
        <v>4671.1099999999997</v>
      </c>
    </row>
    <row r="5875" spans="1:4" hidden="1">
      <c r="A5875">
        <v>2019</v>
      </c>
      <c r="B5875">
        <v>5</v>
      </c>
      <c r="C5875">
        <v>18</v>
      </c>
      <c r="D5875">
        <v>4670.99</v>
      </c>
    </row>
    <row r="5876" spans="1:4" hidden="1">
      <c r="A5876">
        <v>2019</v>
      </c>
      <c r="B5876">
        <v>5</v>
      </c>
      <c r="C5876">
        <v>19</v>
      </c>
      <c r="D5876">
        <v>4670.58</v>
      </c>
    </row>
    <row r="5877" spans="1:4" hidden="1">
      <c r="A5877">
        <v>2019</v>
      </c>
      <c r="B5877">
        <v>5</v>
      </c>
      <c r="C5877">
        <v>20</v>
      </c>
      <c r="D5877">
        <v>4670.05</v>
      </c>
    </row>
    <row r="5878" spans="1:4" hidden="1">
      <c r="A5878">
        <v>2019</v>
      </c>
      <c r="B5878">
        <v>5</v>
      </c>
      <c r="C5878">
        <v>21</v>
      </c>
      <c r="D5878">
        <v>4669.5600000000004</v>
      </c>
    </row>
    <row r="5879" spans="1:4" hidden="1">
      <c r="A5879">
        <v>2019</v>
      </c>
      <c r="B5879">
        <v>5</v>
      </c>
      <c r="C5879">
        <v>22</v>
      </c>
      <c r="D5879">
        <v>4669.53</v>
      </c>
    </row>
    <row r="5880" spans="1:4" hidden="1">
      <c r="A5880">
        <v>2019</v>
      </c>
      <c r="B5880">
        <v>5</v>
      </c>
      <c r="C5880">
        <v>23</v>
      </c>
      <c r="D5880">
        <v>4669.66</v>
      </c>
    </row>
    <row r="5881" spans="1:4" hidden="1">
      <c r="A5881">
        <v>2019</v>
      </c>
      <c r="B5881">
        <v>5</v>
      </c>
      <c r="C5881">
        <v>24</v>
      </c>
      <c r="D5881">
        <v>4670.08</v>
      </c>
    </row>
    <row r="5882" spans="1:4" hidden="1">
      <c r="A5882">
        <v>2019</v>
      </c>
      <c r="B5882">
        <v>5</v>
      </c>
      <c r="C5882">
        <v>25</v>
      </c>
      <c r="D5882">
        <v>4670.22</v>
      </c>
    </row>
    <row r="5883" spans="1:4" hidden="1">
      <c r="A5883">
        <v>2019</v>
      </c>
      <c r="B5883">
        <v>5</v>
      </c>
      <c r="C5883">
        <v>26</v>
      </c>
      <c r="D5883">
        <v>4670.29</v>
      </c>
    </row>
    <row r="5884" spans="1:4" hidden="1">
      <c r="A5884">
        <v>2019</v>
      </c>
      <c r="B5884">
        <v>5</v>
      </c>
      <c r="C5884">
        <v>27</v>
      </c>
      <c r="D5884">
        <v>4670.38</v>
      </c>
    </row>
    <row r="5885" spans="1:4" hidden="1">
      <c r="A5885">
        <v>2019</v>
      </c>
      <c r="B5885">
        <v>5</v>
      </c>
      <c r="C5885">
        <v>28</v>
      </c>
      <c r="D5885">
        <v>4670.5600000000004</v>
      </c>
    </row>
    <row r="5886" spans="1:4" hidden="1">
      <c r="A5886">
        <v>2019</v>
      </c>
      <c r="B5886">
        <v>5</v>
      </c>
      <c r="C5886">
        <v>29</v>
      </c>
      <c r="D5886">
        <v>4670.79</v>
      </c>
    </row>
    <row r="5887" spans="1:4" hidden="1">
      <c r="A5887">
        <v>2019</v>
      </c>
      <c r="B5887">
        <v>5</v>
      </c>
      <c r="C5887">
        <v>30</v>
      </c>
      <c r="D5887">
        <v>4670.93</v>
      </c>
    </row>
    <row r="5888" spans="1:4" hidden="1">
      <c r="A5888">
        <v>2019</v>
      </c>
      <c r="B5888">
        <v>5</v>
      </c>
      <c r="C5888">
        <v>31</v>
      </c>
      <c r="D5888">
        <v>4671.04</v>
      </c>
    </row>
    <row r="5889" spans="1:4" hidden="1">
      <c r="A5889">
        <v>2019</v>
      </c>
      <c r="B5889">
        <v>6</v>
      </c>
      <c r="C5889">
        <v>1</v>
      </c>
      <c r="D5889">
        <v>4671.22</v>
      </c>
    </row>
    <row r="5890" spans="1:4" hidden="1">
      <c r="A5890">
        <v>2019</v>
      </c>
      <c r="B5890">
        <v>6</v>
      </c>
      <c r="C5890">
        <v>2</v>
      </c>
      <c r="D5890">
        <v>4671.43</v>
      </c>
    </row>
    <row r="5891" spans="1:4" hidden="1">
      <c r="A5891">
        <v>2019</v>
      </c>
      <c r="B5891">
        <v>6</v>
      </c>
      <c r="C5891">
        <v>3</v>
      </c>
      <c r="D5891">
        <v>4671.62</v>
      </c>
    </row>
    <row r="5892" spans="1:4" hidden="1">
      <c r="A5892">
        <v>2019</v>
      </c>
      <c r="B5892">
        <v>6</v>
      </c>
      <c r="C5892">
        <v>4</v>
      </c>
      <c r="D5892">
        <v>4672.03</v>
      </c>
    </row>
    <row r="5893" spans="1:4" hidden="1">
      <c r="A5893">
        <v>2019</v>
      </c>
      <c r="B5893">
        <v>6</v>
      </c>
      <c r="C5893">
        <v>5</v>
      </c>
      <c r="D5893">
        <v>4672.47</v>
      </c>
    </row>
    <row r="5894" spans="1:4" hidden="1">
      <c r="A5894">
        <v>2019</v>
      </c>
      <c r="B5894">
        <v>6</v>
      </c>
      <c r="C5894">
        <v>6</v>
      </c>
      <c r="D5894">
        <v>4672.45</v>
      </c>
    </row>
    <row r="5895" spans="1:4" hidden="1">
      <c r="A5895">
        <v>2019</v>
      </c>
      <c r="B5895">
        <v>6</v>
      </c>
      <c r="C5895">
        <v>7</v>
      </c>
      <c r="D5895">
        <v>4672.6099999999997</v>
      </c>
    </row>
    <row r="5896" spans="1:4" hidden="1">
      <c r="A5896">
        <v>2019</v>
      </c>
      <c r="B5896">
        <v>6</v>
      </c>
      <c r="C5896">
        <v>8</v>
      </c>
      <c r="D5896">
        <v>4672.45</v>
      </c>
    </row>
    <row r="5897" spans="1:4" hidden="1">
      <c r="A5897">
        <v>2019</v>
      </c>
      <c r="B5897">
        <v>6</v>
      </c>
      <c r="C5897">
        <v>9</v>
      </c>
      <c r="D5897">
        <v>4672.2299999999996</v>
      </c>
    </row>
    <row r="5898" spans="1:4" hidden="1">
      <c r="A5898">
        <v>2019</v>
      </c>
      <c r="B5898">
        <v>6</v>
      </c>
      <c r="C5898">
        <v>10</v>
      </c>
      <c r="D5898">
        <v>4672.1499999999996</v>
      </c>
    </row>
    <row r="5899" spans="1:4" hidden="1">
      <c r="A5899">
        <v>2019</v>
      </c>
      <c r="B5899">
        <v>6</v>
      </c>
      <c r="C5899">
        <v>11</v>
      </c>
      <c r="D5899">
        <v>4672.13</v>
      </c>
    </row>
    <row r="5900" spans="1:4" hidden="1">
      <c r="A5900">
        <v>2019</v>
      </c>
      <c r="B5900">
        <v>6</v>
      </c>
      <c r="C5900">
        <v>12</v>
      </c>
      <c r="D5900">
        <v>4672.1899999999996</v>
      </c>
    </row>
    <row r="5901" spans="1:4" hidden="1">
      <c r="A5901">
        <v>2019</v>
      </c>
      <c r="B5901">
        <v>6</v>
      </c>
      <c r="C5901">
        <v>13</v>
      </c>
      <c r="D5901">
        <v>4672.2299999999996</v>
      </c>
    </row>
    <row r="5902" spans="1:4" hidden="1">
      <c r="A5902">
        <v>2019</v>
      </c>
      <c r="B5902">
        <v>6</v>
      </c>
      <c r="C5902">
        <v>14</v>
      </c>
      <c r="D5902">
        <v>4672.25</v>
      </c>
    </row>
    <row r="5903" spans="1:4" hidden="1">
      <c r="A5903">
        <v>2019</v>
      </c>
      <c r="B5903">
        <v>6</v>
      </c>
      <c r="C5903">
        <v>15</v>
      </c>
      <c r="D5903">
        <v>4672.38</v>
      </c>
    </row>
    <row r="5904" spans="1:4" hidden="1">
      <c r="A5904">
        <v>2019</v>
      </c>
      <c r="B5904">
        <v>6</v>
      </c>
      <c r="C5904">
        <v>16</v>
      </c>
      <c r="D5904">
        <v>4672.7</v>
      </c>
    </row>
    <row r="5905" spans="1:4" hidden="1">
      <c r="A5905">
        <v>2019</v>
      </c>
      <c r="B5905">
        <v>6</v>
      </c>
      <c r="C5905">
        <v>17</v>
      </c>
      <c r="D5905">
        <v>4672.88</v>
      </c>
    </row>
    <row r="5906" spans="1:4" hidden="1">
      <c r="A5906">
        <v>2019</v>
      </c>
      <c r="B5906">
        <v>6</v>
      </c>
      <c r="C5906">
        <v>18</v>
      </c>
      <c r="D5906">
        <v>4672.9399999999996</v>
      </c>
    </row>
    <row r="5907" spans="1:4" hidden="1">
      <c r="A5907">
        <v>2019</v>
      </c>
      <c r="B5907">
        <v>6</v>
      </c>
      <c r="C5907">
        <v>19</v>
      </c>
      <c r="D5907">
        <v>4672.92</v>
      </c>
    </row>
    <row r="5908" spans="1:4" hidden="1">
      <c r="A5908">
        <v>2019</v>
      </c>
      <c r="B5908">
        <v>6</v>
      </c>
      <c r="C5908">
        <v>20</v>
      </c>
      <c r="D5908">
        <v>4672.8900000000003</v>
      </c>
    </row>
    <row r="5909" spans="1:4" hidden="1">
      <c r="A5909">
        <v>2019</v>
      </c>
      <c r="B5909">
        <v>6</v>
      </c>
      <c r="C5909">
        <v>21</v>
      </c>
      <c r="D5909">
        <v>4672.8599999999997</v>
      </c>
    </row>
    <row r="5910" spans="1:4" hidden="1">
      <c r="A5910">
        <v>2019</v>
      </c>
      <c r="B5910">
        <v>6</v>
      </c>
      <c r="C5910">
        <v>22</v>
      </c>
      <c r="D5910">
        <v>4672.83</v>
      </c>
    </row>
    <row r="5911" spans="1:4" hidden="1">
      <c r="A5911">
        <v>2019</v>
      </c>
      <c r="B5911">
        <v>6</v>
      </c>
      <c r="C5911">
        <v>23</v>
      </c>
      <c r="D5911">
        <v>4672.7700000000004</v>
      </c>
    </row>
    <row r="5912" spans="1:4" hidden="1">
      <c r="A5912">
        <v>2019</v>
      </c>
      <c r="B5912">
        <v>6</v>
      </c>
      <c r="C5912">
        <v>24</v>
      </c>
      <c r="D5912">
        <v>4672.67</v>
      </c>
    </row>
    <row r="5913" spans="1:4" hidden="1">
      <c r="A5913">
        <v>2019</v>
      </c>
      <c r="B5913">
        <v>6</v>
      </c>
      <c r="C5913">
        <v>25</v>
      </c>
      <c r="D5913">
        <v>4672.55</v>
      </c>
    </row>
    <row r="5914" spans="1:4" hidden="1">
      <c r="A5914">
        <v>2019</v>
      </c>
      <c r="B5914">
        <v>6</v>
      </c>
      <c r="C5914">
        <v>26</v>
      </c>
      <c r="D5914">
        <v>4672.4399999999996</v>
      </c>
    </row>
    <row r="5915" spans="1:4" hidden="1">
      <c r="A5915">
        <v>2019</v>
      </c>
      <c r="B5915">
        <v>6</v>
      </c>
      <c r="C5915">
        <v>27</v>
      </c>
      <c r="D5915">
        <v>4672.29</v>
      </c>
    </row>
    <row r="5916" spans="1:4" hidden="1">
      <c r="A5916">
        <v>2019</v>
      </c>
      <c r="B5916">
        <v>6</v>
      </c>
      <c r="C5916">
        <v>28</v>
      </c>
      <c r="D5916">
        <v>4672.1099999999997</v>
      </c>
    </row>
    <row r="5917" spans="1:4" hidden="1">
      <c r="A5917">
        <v>2019</v>
      </c>
      <c r="B5917">
        <v>6</v>
      </c>
      <c r="C5917">
        <v>29</v>
      </c>
      <c r="D5917">
        <v>4671.95</v>
      </c>
    </row>
    <row r="5918" spans="1:4" hidden="1">
      <c r="A5918">
        <v>2019</v>
      </c>
      <c r="B5918">
        <v>6</v>
      </c>
      <c r="C5918">
        <v>30</v>
      </c>
      <c r="D5918">
        <v>4671.79</v>
      </c>
    </row>
    <row r="5919" spans="1:4" hidden="1">
      <c r="A5919">
        <v>2019</v>
      </c>
      <c r="B5919">
        <v>7</v>
      </c>
      <c r="C5919">
        <v>1</v>
      </c>
      <c r="D5919">
        <v>4671.58</v>
      </c>
    </row>
    <row r="5920" spans="1:4" hidden="1">
      <c r="A5920">
        <v>2019</v>
      </c>
      <c r="B5920">
        <v>7</v>
      </c>
      <c r="C5920">
        <v>2</v>
      </c>
      <c r="D5920">
        <v>4671.34</v>
      </c>
    </row>
    <row r="5921" spans="1:4" hidden="1">
      <c r="A5921">
        <v>2019</v>
      </c>
      <c r="B5921">
        <v>7</v>
      </c>
      <c r="C5921">
        <v>3</v>
      </c>
      <c r="D5921">
        <v>4671.1000000000004</v>
      </c>
    </row>
    <row r="5922" spans="1:4" hidden="1">
      <c r="A5922">
        <v>2019</v>
      </c>
      <c r="B5922">
        <v>7</v>
      </c>
      <c r="C5922">
        <v>4</v>
      </c>
      <c r="D5922">
        <v>4670.8999999999996</v>
      </c>
    </row>
    <row r="5923" spans="1:4" hidden="1">
      <c r="A5923">
        <v>2019</v>
      </c>
      <c r="B5923">
        <v>7</v>
      </c>
      <c r="C5923">
        <v>5</v>
      </c>
      <c r="D5923">
        <v>4670.6899999999996</v>
      </c>
    </row>
    <row r="5924" spans="1:4" hidden="1">
      <c r="A5924">
        <v>2019</v>
      </c>
      <c r="B5924">
        <v>7</v>
      </c>
      <c r="C5924">
        <v>6</v>
      </c>
      <c r="D5924">
        <v>4670.4799999999996</v>
      </c>
    </row>
    <row r="5925" spans="1:4" hidden="1">
      <c r="A5925">
        <v>2019</v>
      </c>
      <c r="B5925">
        <v>7</v>
      </c>
      <c r="C5925">
        <v>7</v>
      </c>
      <c r="D5925">
        <v>4670.25</v>
      </c>
    </row>
    <row r="5926" spans="1:4" hidden="1">
      <c r="A5926">
        <v>2019</v>
      </c>
      <c r="B5926">
        <v>7</v>
      </c>
      <c r="C5926">
        <v>8</v>
      </c>
      <c r="D5926">
        <v>4670.0200000000004</v>
      </c>
    </row>
    <row r="5927" spans="1:4" hidden="1">
      <c r="A5927">
        <v>2019</v>
      </c>
      <c r="B5927">
        <v>7</v>
      </c>
      <c r="C5927">
        <v>9</v>
      </c>
      <c r="D5927">
        <v>4669.8</v>
      </c>
    </row>
    <row r="5928" spans="1:4" hidden="1">
      <c r="A5928">
        <v>2019</v>
      </c>
      <c r="B5928">
        <v>7</v>
      </c>
      <c r="C5928">
        <v>10</v>
      </c>
      <c r="D5928">
        <v>4669.55</v>
      </c>
    </row>
    <row r="5929" spans="1:4" hidden="1">
      <c r="A5929">
        <v>2019</v>
      </c>
      <c r="B5929">
        <v>7</v>
      </c>
      <c r="C5929">
        <v>11</v>
      </c>
      <c r="D5929">
        <v>4669.28</v>
      </c>
    </row>
    <row r="5930" spans="1:4" hidden="1">
      <c r="A5930">
        <v>2019</v>
      </c>
      <c r="B5930">
        <v>7</v>
      </c>
      <c r="C5930">
        <v>12</v>
      </c>
      <c r="D5930">
        <v>4669.12</v>
      </c>
    </row>
    <row r="5931" spans="1:4" hidden="1">
      <c r="A5931">
        <v>2019</v>
      </c>
      <c r="B5931">
        <v>7</v>
      </c>
      <c r="C5931">
        <v>13</v>
      </c>
      <c r="D5931">
        <v>4669.05</v>
      </c>
    </row>
    <row r="5932" spans="1:4" hidden="1">
      <c r="A5932">
        <v>2019</v>
      </c>
      <c r="B5932">
        <v>7</v>
      </c>
      <c r="C5932">
        <v>14</v>
      </c>
      <c r="D5932">
        <v>4668.99</v>
      </c>
    </row>
    <row r="5933" spans="1:4" hidden="1">
      <c r="A5933">
        <v>2019</v>
      </c>
      <c r="B5933">
        <v>7</v>
      </c>
      <c r="C5933">
        <v>15</v>
      </c>
      <c r="D5933">
        <v>4668.93</v>
      </c>
    </row>
    <row r="5934" spans="1:4" hidden="1">
      <c r="A5934">
        <v>2019</v>
      </c>
      <c r="B5934">
        <v>7</v>
      </c>
      <c r="C5934">
        <v>16</v>
      </c>
      <c r="D5934">
        <v>4668.72</v>
      </c>
    </row>
    <row r="5935" spans="1:4" hidden="1">
      <c r="A5935">
        <v>2019</v>
      </c>
      <c r="B5935">
        <v>7</v>
      </c>
      <c r="C5935">
        <v>17</v>
      </c>
      <c r="D5935">
        <v>4668.3599999999997</v>
      </c>
    </row>
    <row r="5936" spans="1:4" hidden="1">
      <c r="A5936">
        <v>2019</v>
      </c>
      <c r="B5936">
        <v>7</v>
      </c>
      <c r="C5936">
        <v>18</v>
      </c>
      <c r="D5936">
        <v>4668</v>
      </c>
    </row>
    <row r="5937" spans="1:4" hidden="1">
      <c r="A5937">
        <v>2019</v>
      </c>
      <c r="B5937">
        <v>7</v>
      </c>
      <c r="C5937">
        <v>19</v>
      </c>
      <c r="D5937">
        <v>4667.66</v>
      </c>
    </row>
    <row r="5938" spans="1:4" hidden="1">
      <c r="A5938">
        <v>2019</v>
      </c>
      <c r="B5938">
        <v>7</v>
      </c>
      <c r="C5938">
        <v>20</v>
      </c>
      <c r="D5938">
        <v>4667.32</v>
      </c>
    </row>
    <row r="5939" spans="1:4" hidden="1">
      <c r="A5939">
        <v>2019</v>
      </c>
      <c r="B5939">
        <v>7</v>
      </c>
      <c r="C5939">
        <v>21</v>
      </c>
      <c r="D5939">
        <v>4666.96</v>
      </c>
    </row>
    <row r="5940" spans="1:4" hidden="1">
      <c r="A5940">
        <v>2019</v>
      </c>
      <c r="B5940">
        <v>7</v>
      </c>
      <c r="C5940">
        <v>22</v>
      </c>
      <c r="D5940">
        <v>4666.63</v>
      </c>
    </row>
    <row r="5941" spans="1:4" hidden="1">
      <c r="A5941">
        <v>2019</v>
      </c>
      <c r="B5941">
        <v>7</v>
      </c>
      <c r="C5941">
        <v>23</v>
      </c>
      <c r="D5941">
        <v>4666.3100000000004</v>
      </c>
    </row>
    <row r="5942" spans="1:4" hidden="1">
      <c r="A5942">
        <v>2019</v>
      </c>
      <c r="B5942">
        <v>7</v>
      </c>
      <c r="C5942">
        <v>24</v>
      </c>
      <c r="D5942">
        <v>4665.97</v>
      </c>
    </row>
    <row r="5943" spans="1:4" hidden="1">
      <c r="A5943">
        <v>2019</v>
      </c>
      <c r="B5943">
        <v>7</v>
      </c>
      <c r="C5943">
        <v>25</v>
      </c>
      <c r="D5943">
        <v>4665.62</v>
      </c>
    </row>
    <row r="5944" spans="1:4" hidden="1">
      <c r="A5944">
        <v>2019</v>
      </c>
      <c r="B5944">
        <v>7</v>
      </c>
      <c r="C5944">
        <v>26</v>
      </c>
      <c r="D5944">
        <v>4665.3</v>
      </c>
    </row>
    <row r="5945" spans="1:4" hidden="1">
      <c r="A5945">
        <v>2019</v>
      </c>
      <c r="B5945">
        <v>7</v>
      </c>
      <c r="C5945">
        <v>27</v>
      </c>
      <c r="D5945">
        <v>4665.1400000000003</v>
      </c>
    </row>
    <row r="5946" spans="1:4" hidden="1">
      <c r="A5946">
        <v>2019</v>
      </c>
      <c r="B5946">
        <v>7</v>
      </c>
      <c r="C5946">
        <v>28</v>
      </c>
      <c r="D5946">
        <v>4664.93</v>
      </c>
    </row>
    <row r="5947" spans="1:4" hidden="1">
      <c r="A5947">
        <v>2019</v>
      </c>
      <c r="B5947">
        <v>7</v>
      </c>
      <c r="C5947">
        <v>29</v>
      </c>
      <c r="D5947">
        <v>4664.74</v>
      </c>
    </row>
    <row r="5948" spans="1:4" hidden="1">
      <c r="A5948">
        <v>2019</v>
      </c>
      <c r="B5948">
        <v>7</v>
      </c>
      <c r="C5948">
        <v>30</v>
      </c>
      <c r="D5948">
        <v>4664.54</v>
      </c>
    </row>
    <row r="5949" spans="1:4" hidden="1">
      <c r="A5949">
        <v>2019</v>
      </c>
      <c r="B5949">
        <v>7</v>
      </c>
      <c r="C5949">
        <v>31</v>
      </c>
      <c r="D5949">
        <v>4664.3500000000004</v>
      </c>
    </row>
    <row r="5950" spans="1:4" hidden="1">
      <c r="A5950">
        <v>2019</v>
      </c>
      <c r="B5950">
        <v>8</v>
      </c>
      <c r="C5950">
        <v>1</v>
      </c>
      <c r="D5950">
        <v>4664.1899999999996</v>
      </c>
    </row>
    <row r="5951" spans="1:4" hidden="1">
      <c r="A5951">
        <v>2019</v>
      </c>
      <c r="B5951">
        <v>8</v>
      </c>
      <c r="C5951">
        <v>2</v>
      </c>
      <c r="D5951">
        <v>4663.99</v>
      </c>
    </row>
    <row r="5952" spans="1:4" hidden="1">
      <c r="A5952">
        <v>2019</v>
      </c>
      <c r="B5952">
        <v>8</v>
      </c>
      <c r="C5952">
        <v>3</v>
      </c>
      <c r="D5952">
        <v>4663.78</v>
      </c>
    </row>
    <row r="5953" spans="1:4" hidden="1">
      <c r="A5953">
        <v>2019</v>
      </c>
      <c r="B5953">
        <v>8</v>
      </c>
      <c r="C5953">
        <v>4</v>
      </c>
      <c r="D5953">
        <v>4663.58</v>
      </c>
    </row>
    <row r="5954" spans="1:4" hidden="1">
      <c r="A5954">
        <v>2019</v>
      </c>
      <c r="B5954">
        <v>8</v>
      </c>
      <c r="C5954">
        <v>5</v>
      </c>
      <c r="D5954">
        <v>4663.38</v>
      </c>
    </row>
    <row r="5955" spans="1:4" hidden="1">
      <c r="A5955">
        <v>2019</v>
      </c>
      <c r="B5955">
        <v>8</v>
      </c>
      <c r="C5955">
        <v>6</v>
      </c>
      <c r="D5955">
        <v>4663.17</v>
      </c>
    </row>
    <row r="5956" spans="1:4" hidden="1">
      <c r="A5956">
        <v>2019</v>
      </c>
      <c r="B5956">
        <v>8</v>
      </c>
      <c r="C5956">
        <v>7</v>
      </c>
      <c r="D5956">
        <v>4662.95</v>
      </c>
    </row>
    <row r="5957" spans="1:4" hidden="1">
      <c r="A5957">
        <v>2019</v>
      </c>
      <c r="B5957">
        <v>8</v>
      </c>
      <c r="C5957">
        <v>8</v>
      </c>
      <c r="D5957">
        <v>4662.7299999999996</v>
      </c>
    </row>
    <row r="5958" spans="1:4" hidden="1">
      <c r="A5958">
        <v>2019</v>
      </c>
      <c r="B5958">
        <v>8</v>
      </c>
      <c r="C5958">
        <v>9</v>
      </c>
      <c r="D5958">
        <v>4662.49</v>
      </c>
    </row>
    <row r="5959" spans="1:4" hidden="1">
      <c r="A5959">
        <v>2019</v>
      </c>
      <c r="B5959">
        <v>8</v>
      </c>
      <c r="C5959">
        <v>10</v>
      </c>
      <c r="D5959">
        <v>4662.22</v>
      </c>
    </row>
    <row r="5960" spans="1:4" hidden="1">
      <c r="A5960">
        <v>2019</v>
      </c>
      <c r="B5960">
        <v>8</v>
      </c>
      <c r="C5960">
        <v>11</v>
      </c>
      <c r="D5960">
        <v>4661.92</v>
      </c>
    </row>
    <row r="5961" spans="1:4" hidden="1">
      <c r="A5961">
        <v>2019</v>
      </c>
      <c r="B5961">
        <v>8</v>
      </c>
      <c r="C5961">
        <v>12</v>
      </c>
      <c r="D5961">
        <v>4661.6099999999997</v>
      </c>
    </row>
    <row r="5962" spans="1:4" hidden="1">
      <c r="A5962">
        <v>2019</v>
      </c>
      <c r="B5962">
        <v>8</v>
      </c>
      <c r="C5962">
        <v>13</v>
      </c>
      <c r="D5962">
        <v>4661.3100000000004</v>
      </c>
    </row>
    <row r="5963" spans="1:4" hidden="1">
      <c r="A5963">
        <v>2019</v>
      </c>
      <c r="B5963">
        <v>8</v>
      </c>
      <c r="C5963">
        <v>14</v>
      </c>
      <c r="D5963">
        <v>4661</v>
      </c>
    </row>
    <row r="5964" spans="1:4" hidden="1">
      <c r="A5964">
        <v>2019</v>
      </c>
      <c r="B5964">
        <v>8</v>
      </c>
      <c r="C5964">
        <v>15</v>
      </c>
      <c r="D5964">
        <v>4660.7</v>
      </c>
    </row>
    <row r="5965" spans="1:4" hidden="1">
      <c r="A5965">
        <v>2019</v>
      </c>
      <c r="B5965">
        <v>8</v>
      </c>
      <c r="C5965">
        <v>16</v>
      </c>
      <c r="D5965">
        <v>4660.3900000000003</v>
      </c>
    </row>
    <row r="5966" spans="1:4" hidden="1">
      <c r="A5966">
        <v>2019</v>
      </c>
      <c r="B5966">
        <v>8</v>
      </c>
      <c r="C5966">
        <v>17</v>
      </c>
      <c r="D5966">
        <v>4660.05</v>
      </c>
    </row>
    <row r="5967" spans="1:4" hidden="1">
      <c r="A5967">
        <v>2019</v>
      </c>
      <c r="B5967">
        <v>8</v>
      </c>
      <c r="C5967">
        <v>18</v>
      </c>
      <c r="D5967">
        <v>4659.7</v>
      </c>
    </row>
    <row r="5968" spans="1:4" hidden="1">
      <c r="A5968">
        <v>2019</v>
      </c>
      <c r="B5968">
        <v>8</v>
      </c>
      <c r="C5968">
        <v>19</v>
      </c>
      <c r="D5968">
        <v>4659.32</v>
      </c>
    </row>
    <row r="5969" spans="1:4" hidden="1">
      <c r="A5969">
        <v>2019</v>
      </c>
      <c r="B5969">
        <v>8</v>
      </c>
      <c r="C5969">
        <v>20</v>
      </c>
      <c r="D5969">
        <v>4658.95</v>
      </c>
    </row>
    <row r="5970" spans="1:4" hidden="1">
      <c r="A5970">
        <v>2019</v>
      </c>
      <c r="B5970">
        <v>8</v>
      </c>
      <c r="C5970">
        <v>21</v>
      </c>
      <c r="D5970">
        <v>4658.58</v>
      </c>
    </row>
    <row r="5971" spans="1:4" hidden="1">
      <c r="A5971">
        <v>2019</v>
      </c>
      <c r="B5971">
        <v>8</v>
      </c>
      <c r="C5971">
        <v>22</v>
      </c>
      <c r="D5971">
        <v>4658.21</v>
      </c>
    </row>
    <row r="5972" spans="1:4" hidden="1">
      <c r="A5972">
        <v>2019</v>
      </c>
      <c r="B5972">
        <v>8</v>
      </c>
      <c r="C5972">
        <v>23</v>
      </c>
      <c r="D5972">
        <v>4657.87</v>
      </c>
    </row>
    <row r="5973" spans="1:4" hidden="1">
      <c r="A5973">
        <v>2019</v>
      </c>
      <c r="B5973">
        <v>8</v>
      </c>
      <c r="C5973">
        <v>24</v>
      </c>
      <c r="D5973">
        <v>4657.5200000000004</v>
      </c>
    </row>
    <row r="5974" spans="1:4" hidden="1">
      <c r="A5974">
        <v>2019</v>
      </c>
      <c r="B5974">
        <v>8</v>
      </c>
      <c r="C5974">
        <v>25</v>
      </c>
      <c r="D5974">
        <v>4657.1899999999996</v>
      </c>
    </row>
    <row r="5975" spans="1:4" hidden="1">
      <c r="A5975">
        <v>2019</v>
      </c>
      <c r="B5975">
        <v>8</v>
      </c>
      <c r="C5975">
        <v>26</v>
      </c>
      <c r="D5975">
        <v>4656.8999999999996</v>
      </c>
    </row>
    <row r="5976" spans="1:4" hidden="1">
      <c r="A5976">
        <v>2019</v>
      </c>
      <c r="B5976">
        <v>8</v>
      </c>
      <c r="C5976">
        <v>27</v>
      </c>
      <c r="D5976">
        <v>4656.63</v>
      </c>
    </row>
    <row r="5977" spans="1:4" hidden="1">
      <c r="A5977">
        <v>2019</v>
      </c>
      <c r="B5977">
        <v>8</v>
      </c>
      <c r="C5977">
        <v>28</v>
      </c>
      <c r="D5977">
        <v>4656.37</v>
      </c>
    </row>
    <row r="5978" spans="1:4" hidden="1">
      <c r="A5978">
        <v>2019</v>
      </c>
      <c r="B5978">
        <v>8</v>
      </c>
      <c r="C5978">
        <v>29</v>
      </c>
      <c r="D5978">
        <v>4656.13</v>
      </c>
    </row>
    <row r="5979" spans="1:4" hidden="1">
      <c r="A5979">
        <v>2019</v>
      </c>
      <c r="B5979">
        <v>8</v>
      </c>
      <c r="C5979">
        <v>30</v>
      </c>
      <c r="D5979">
        <v>4655.91</v>
      </c>
    </row>
    <row r="5980" spans="1:4" hidden="1">
      <c r="A5980">
        <v>2019</v>
      </c>
      <c r="B5980">
        <v>8</v>
      </c>
      <c r="C5980">
        <v>31</v>
      </c>
      <c r="D5980">
        <v>4655.7</v>
      </c>
    </row>
    <row r="5981" spans="1:4" hidden="1">
      <c r="A5981">
        <v>2019</v>
      </c>
      <c r="B5981">
        <v>9</v>
      </c>
      <c r="C5981">
        <v>1</v>
      </c>
      <c r="D5981">
        <v>4655.5</v>
      </c>
    </row>
    <row r="5982" spans="1:4" hidden="1">
      <c r="A5982">
        <v>2019</v>
      </c>
      <c r="B5982">
        <v>9</v>
      </c>
      <c r="C5982">
        <v>2</v>
      </c>
      <c r="D5982">
        <v>4655.33</v>
      </c>
    </row>
    <row r="5983" spans="1:4" hidden="1">
      <c r="A5983">
        <v>2019</v>
      </c>
      <c r="B5983">
        <v>9</v>
      </c>
      <c r="C5983">
        <v>3</v>
      </c>
      <c r="D5983">
        <v>4655.16</v>
      </c>
    </row>
    <row r="5984" spans="1:4" hidden="1">
      <c r="A5984">
        <v>2019</v>
      </c>
      <c r="B5984">
        <v>9</v>
      </c>
      <c r="C5984">
        <v>4</v>
      </c>
      <c r="D5984">
        <v>4654.99</v>
      </c>
    </row>
    <row r="5985" spans="1:4" hidden="1">
      <c r="A5985">
        <v>2019</v>
      </c>
      <c r="B5985">
        <v>9</v>
      </c>
      <c r="C5985">
        <v>5</v>
      </c>
      <c r="D5985">
        <v>4654.8100000000004</v>
      </c>
    </row>
    <row r="5986" spans="1:4" hidden="1">
      <c r="A5986">
        <v>2019</v>
      </c>
      <c r="B5986">
        <v>9</v>
      </c>
      <c r="C5986">
        <v>6</v>
      </c>
      <c r="D5986">
        <v>4654.63</v>
      </c>
    </row>
    <row r="5987" spans="1:4" hidden="1">
      <c r="A5987">
        <v>2019</v>
      </c>
      <c r="B5987">
        <v>9</v>
      </c>
      <c r="C5987">
        <v>7</v>
      </c>
      <c r="D5987">
        <v>4654.5200000000004</v>
      </c>
    </row>
    <row r="5988" spans="1:4" hidden="1">
      <c r="A5988">
        <v>2019</v>
      </c>
      <c r="B5988">
        <v>9</v>
      </c>
      <c r="C5988">
        <v>8</v>
      </c>
      <c r="D5988">
        <v>4654.4799999999996</v>
      </c>
    </row>
    <row r="5989" spans="1:4" hidden="1">
      <c r="A5989">
        <v>2019</v>
      </c>
      <c r="B5989">
        <v>9</v>
      </c>
      <c r="C5989">
        <v>9</v>
      </c>
      <c r="D5989">
        <v>4654.3900000000003</v>
      </c>
    </row>
    <row r="5990" spans="1:4" hidden="1">
      <c r="A5990">
        <v>2019</v>
      </c>
      <c r="B5990">
        <v>9</v>
      </c>
      <c r="C5990">
        <v>10</v>
      </c>
      <c r="D5990">
        <v>4654.38</v>
      </c>
    </row>
    <row r="5991" spans="1:4" hidden="1">
      <c r="A5991">
        <v>2019</v>
      </c>
      <c r="B5991">
        <v>9</v>
      </c>
      <c r="C5991">
        <v>11</v>
      </c>
      <c r="D5991">
        <v>4654.4799999999996</v>
      </c>
    </row>
    <row r="5992" spans="1:4" hidden="1">
      <c r="A5992">
        <v>2019</v>
      </c>
      <c r="B5992">
        <v>9</v>
      </c>
      <c r="C5992">
        <v>12</v>
      </c>
      <c r="D5992">
        <v>4654.5600000000004</v>
      </c>
    </row>
    <row r="5993" spans="1:4" hidden="1">
      <c r="A5993">
        <v>2019</v>
      </c>
      <c r="B5993">
        <v>9</v>
      </c>
      <c r="C5993">
        <v>13</v>
      </c>
      <c r="D5993">
        <v>4654.68</v>
      </c>
    </row>
    <row r="5994" spans="1:4" hidden="1">
      <c r="A5994">
        <v>2019</v>
      </c>
      <c r="B5994">
        <v>9</v>
      </c>
      <c r="C5994">
        <v>14</v>
      </c>
      <c r="D5994">
        <v>4654.88</v>
      </c>
    </row>
    <row r="5995" spans="1:4" hidden="1">
      <c r="A5995">
        <v>2019</v>
      </c>
      <c r="B5995">
        <v>9</v>
      </c>
      <c r="C5995">
        <v>15</v>
      </c>
      <c r="D5995">
        <v>4655.07</v>
      </c>
    </row>
    <row r="5996" spans="1:4" hidden="1">
      <c r="A5996">
        <v>2019</v>
      </c>
      <c r="B5996">
        <v>9</v>
      </c>
      <c r="C5996">
        <v>16</v>
      </c>
      <c r="D5996">
        <v>4655.33</v>
      </c>
    </row>
    <row r="5997" spans="1:4" hidden="1">
      <c r="A5997">
        <v>2019</v>
      </c>
      <c r="B5997">
        <v>9</v>
      </c>
      <c r="C5997">
        <v>17</v>
      </c>
      <c r="D5997">
        <v>4655.6000000000004</v>
      </c>
    </row>
    <row r="5998" spans="1:4" hidden="1">
      <c r="A5998">
        <v>2019</v>
      </c>
      <c r="B5998">
        <v>9</v>
      </c>
      <c r="C5998">
        <v>18</v>
      </c>
      <c r="D5998">
        <v>4655.87</v>
      </c>
    </row>
    <row r="5999" spans="1:4" hidden="1">
      <c r="A5999">
        <v>2019</v>
      </c>
      <c r="B5999">
        <v>9</v>
      </c>
      <c r="C5999">
        <v>19</v>
      </c>
      <c r="D5999">
        <v>4656.12</v>
      </c>
    </row>
    <row r="6000" spans="1:4" hidden="1">
      <c r="A6000">
        <v>2019</v>
      </c>
      <c r="B6000">
        <v>9</v>
      </c>
      <c r="C6000">
        <v>20</v>
      </c>
      <c r="D6000">
        <v>4656.43</v>
      </c>
    </row>
    <row r="6001" spans="1:4" hidden="1">
      <c r="A6001">
        <v>2019</v>
      </c>
      <c r="B6001">
        <v>9</v>
      </c>
      <c r="C6001">
        <v>21</v>
      </c>
      <c r="D6001">
        <v>4656.72</v>
      </c>
    </row>
    <row r="6002" spans="1:4" hidden="1">
      <c r="A6002">
        <v>2019</v>
      </c>
      <c r="B6002">
        <v>9</v>
      </c>
      <c r="C6002">
        <v>22</v>
      </c>
      <c r="D6002">
        <v>4657</v>
      </c>
    </row>
    <row r="6003" spans="1:4" hidden="1">
      <c r="A6003">
        <v>2019</v>
      </c>
      <c r="B6003">
        <v>9</v>
      </c>
      <c r="C6003">
        <v>23</v>
      </c>
      <c r="D6003">
        <v>4657.28</v>
      </c>
    </row>
    <row r="6004" spans="1:4" hidden="1">
      <c r="A6004">
        <v>2019</v>
      </c>
      <c r="B6004">
        <v>9</v>
      </c>
      <c r="C6004">
        <v>24</v>
      </c>
      <c r="D6004">
        <v>4657.55</v>
      </c>
    </row>
    <row r="6005" spans="1:4" hidden="1">
      <c r="A6005">
        <v>2019</v>
      </c>
      <c r="B6005">
        <v>9</v>
      </c>
      <c r="C6005">
        <v>25</v>
      </c>
      <c r="D6005">
        <v>4657.83</v>
      </c>
    </row>
    <row r="6006" spans="1:4" hidden="1">
      <c r="A6006">
        <v>2019</v>
      </c>
      <c r="B6006">
        <v>9</v>
      </c>
      <c r="C6006">
        <v>26</v>
      </c>
      <c r="D6006">
        <v>4658.09</v>
      </c>
    </row>
    <row r="6007" spans="1:4" hidden="1">
      <c r="A6007">
        <v>2019</v>
      </c>
      <c r="B6007">
        <v>9</v>
      </c>
      <c r="C6007">
        <v>27</v>
      </c>
      <c r="D6007">
        <v>4658.3599999999997</v>
      </c>
    </row>
    <row r="6008" spans="1:4" hidden="1">
      <c r="A6008">
        <v>2019</v>
      </c>
      <c r="B6008">
        <v>9</v>
      </c>
      <c r="C6008">
        <v>28</v>
      </c>
      <c r="D6008">
        <v>4658.8</v>
      </c>
    </row>
    <row r="6009" spans="1:4" hidden="1">
      <c r="A6009">
        <v>2019</v>
      </c>
      <c r="B6009">
        <v>9</v>
      </c>
      <c r="C6009">
        <v>29</v>
      </c>
      <c r="D6009">
        <v>4659.21</v>
      </c>
    </row>
    <row r="6010" spans="1:4" hidden="1">
      <c r="A6010">
        <v>2019</v>
      </c>
      <c r="B6010">
        <v>9</v>
      </c>
      <c r="C6010">
        <v>30</v>
      </c>
      <c r="D6010">
        <v>4659.5200000000004</v>
      </c>
    </row>
    <row r="6011" spans="1:4">
      <c r="A6011">
        <v>2019</v>
      </c>
      <c r="B6011">
        <v>10</v>
      </c>
      <c r="C6011">
        <v>1</v>
      </c>
      <c r="D6011">
        <v>4659.8100000000004</v>
      </c>
    </row>
    <row r="6012" spans="1:4" hidden="1">
      <c r="A6012">
        <v>2019</v>
      </c>
      <c r="B6012">
        <v>10</v>
      </c>
      <c r="C6012">
        <v>2</v>
      </c>
      <c r="D6012">
        <v>4660.1000000000004</v>
      </c>
    </row>
    <row r="6013" spans="1:4" hidden="1">
      <c r="A6013">
        <v>2019</v>
      </c>
      <c r="B6013">
        <v>10</v>
      </c>
      <c r="C6013">
        <v>3</v>
      </c>
      <c r="D6013">
        <v>4660.38</v>
      </c>
    </row>
    <row r="6014" spans="1:4" hidden="1">
      <c r="A6014">
        <v>2019</v>
      </c>
      <c r="B6014">
        <v>10</v>
      </c>
      <c r="C6014">
        <v>4</v>
      </c>
      <c r="D6014">
        <v>4660.63</v>
      </c>
    </row>
    <row r="6015" spans="1:4" hidden="1">
      <c r="A6015">
        <v>2019</v>
      </c>
      <c r="B6015">
        <v>10</v>
      </c>
      <c r="C6015">
        <v>5</v>
      </c>
      <c r="D6015">
        <v>4660.83</v>
      </c>
    </row>
    <row r="6016" spans="1:4" hidden="1">
      <c r="A6016">
        <v>2019</v>
      </c>
      <c r="B6016">
        <v>10</v>
      </c>
      <c r="C6016">
        <v>6</v>
      </c>
      <c r="D6016">
        <v>4660.97</v>
      </c>
    </row>
    <row r="6017" spans="1:4" hidden="1">
      <c r="A6017">
        <v>2019</v>
      </c>
      <c r="B6017">
        <v>10</v>
      </c>
      <c r="C6017">
        <v>7</v>
      </c>
      <c r="D6017">
        <v>4661.07</v>
      </c>
    </row>
    <row r="6018" spans="1:4" hidden="1">
      <c r="A6018">
        <v>2019</v>
      </c>
      <c r="B6018">
        <v>10</v>
      </c>
      <c r="C6018">
        <v>8</v>
      </c>
      <c r="D6018">
        <v>4661.1499999999996</v>
      </c>
    </row>
    <row r="6019" spans="1:4" hidden="1">
      <c r="A6019">
        <v>2019</v>
      </c>
      <c r="B6019">
        <v>10</v>
      </c>
      <c r="C6019">
        <v>9</v>
      </c>
      <c r="D6019">
        <v>4661.1899999999996</v>
      </c>
    </row>
    <row r="6020" spans="1:4" hidden="1">
      <c r="A6020">
        <v>2019</v>
      </c>
      <c r="B6020">
        <v>10</v>
      </c>
      <c r="C6020">
        <v>10</v>
      </c>
      <c r="D6020">
        <v>4661.22</v>
      </c>
    </row>
    <row r="6021" spans="1:4" hidden="1">
      <c r="A6021">
        <v>2019</v>
      </c>
      <c r="B6021">
        <v>10</v>
      </c>
      <c r="C6021">
        <v>11</v>
      </c>
      <c r="D6021">
        <v>4661.25</v>
      </c>
    </row>
    <row r="6022" spans="1:4" hidden="1">
      <c r="A6022">
        <v>2019</v>
      </c>
      <c r="B6022">
        <v>10</v>
      </c>
      <c r="C6022">
        <v>12</v>
      </c>
      <c r="D6022">
        <v>4661.2700000000004</v>
      </c>
    </row>
    <row r="6023" spans="1:4" hidden="1">
      <c r="A6023">
        <v>2019</v>
      </c>
      <c r="B6023">
        <v>10</v>
      </c>
      <c r="C6023">
        <v>13</v>
      </c>
      <c r="D6023">
        <v>4661.29</v>
      </c>
    </row>
    <row r="6024" spans="1:4" hidden="1">
      <c r="A6024">
        <v>2019</v>
      </c>
      <c r="B6024">
        <v>10</v>
      </c>
      <c r="C6024">
        <v>14</v>
      </c>
      <c r="D6024">
        <v>4661.29</v>
      </c>
    </row>
    <row r="6025" spans="1:4" hidden="1">
      <c r="A6025">
        <v>2019</v>
      </c>
      <c r="B6025">
        <v>10</v>
      </c>
      <c r="C6025">
        <v>15</v>
      </c>
      <c r="D6025">
        <v>4661.3</v>
      </c>
    </row>
    <row r="6026" spans="1:4" hidden="1">
      <c r="A6026">
        <v>2019</v>
      </c>
      <c r="B6026">
        <v>10</v>
      </c>
      <c r="C6026">
        <v>16</v>
      </c>
      <c r="D6026">
        <v>4661.3100000000004</v>
      </c>
    </row>
    <row r="6027" spans="1:4" hidden="1">
      <c r="A6027">
        <v>2019</v>
      </c>
      <c r="B6027">
        <v>10</v>
      </c>
      <c r="C6027">
        <v>17</v>
      </c>
      <c r="D6027">
        <v>4661.34</v>
      </c>
    </row>
    <row r="6028" spans="1:4" hidden="1">
      <c r="A6028">
        <v>2019</v>
      </c>
      <c r="B6028">
        <v>10</v>
      </c>
      <c r="C6028">
        <v>18</v>
      </c>
      <c r="D6028">
        <v>4661.34</v>
      </c>
    </row>
    <row r="6029" spans="1:4" hidden="1">
      <c r="A6029">
        <v>2019</v>
      </c>
      <c r="B6029">
        <v>10</v>
      </c>
      <c r="C6029">
        <v>19</v>
      </c>
      <c r="D6029">
        <v>4661.37</v>
      </c>
    </row>
    <row r="6030" spans="1:4" hidden="1">
      <c r="A6030">
        <v>2019</v>
      </c>
      <c r="B6030">
        <v>10</v>
      </c>
      <c r="C6030">
        <v>20</v>
      </c>
      <c r="D6030">
        <v>4661.38</v>
      </c>
    </row>
    <row r="6031" spans="1:4" hidden="1">
      <c r="A6031">
        <v>2019</v>
      </c>
      <c r="B6031">
        <v>10</v>
      </c>
      <c r="C6031">
        <v>21</v>
      </c>
      <c r="D6031">
        <v>4661.37</v>
      </c>
    </row>
    <row r="6032" spans="1:4" hidden="1">
      <c r="A6032">
        <v>2019</v>
      </c>
      <c r="B6032">
        <v>10</v>
      </c>
      <c r="C6032">
        <v>22</v>
      </c>
      <c r="D6032">
        <v>4661.3599999999997</v>
      </c>
    </row>
    <row r="6033" spans="1:4" hidden="1">
      <c r="A6033">
        <v>2019</v>
      </c>
      <c r="B6033">
        <v>10</v>
      </c>
      <c r="C6033">
        <v>23</v>
      </c>
      <c r="D6033">
        <v>4661.3500000000004</v>
      </c>
    </row>
    <row r="6034" spans="1:4" hidden="1">
      <c r="A6034">
        <v>2019</v>
      </c>
      <c r="B6034">
        <v>10</v>
      </c>
      <c r="C6034">
        <v>24</v>
      </c>
      <c r="D6034">
        <v>4661.34</v>
      </c>
    </row>
    <row r="6035" spans="1:4" hidden="1">
      <c r="A6035">
        <v>2019</v>
      </c>
      <c r="B6035">
        <v>10</v>
      </c>
      <c r="C6035">
        <v>25</v>
      </c>
      <c r="D6035">
        <v>4661.34</v>
      </c>
    </row>
    <row r="6036" spans="1:4" hidden="1">
      <c r="A6036">
        <v>2019</v>
      </c>
      <c r="B6036">
        <v>10</v>
      </c>
      <c r="C6036">
        <v>26</v>
      </c>
      <c r="D6036">
        <v>4661.33</v>
      </c>
    </row>
    <row r="6037" spans="1:4" hidden="1">
      <c r="A6037">
        <v>2019</v>
      </c>
      <c r="B6037">
        <v>10</v>
      </c>
      <c r="C6037">
        <v>27</v>
      </c>
      <c r="D6037">
        <v>4661.33</v>
      </c>
    </row>
    <row r="6038" spans="1:4" hidden="1">
      <c r="A6038">
        <v>2019</v>
      </c>
      <c r="B6038">
        <v>10</v>
      </c>
      <c r="C6038">
        <v>28</v>
      </c>
      <c r="D6038">
        <v>4661.32</v>
      </c>
    </row>
    <row r="6039" spans="1:4" hidden="1">
      <c r="A6039">
        <v>2019</v>
      </c>
      <c r="B6039">
        <v>10</v>
      </c>
      <c r="C6039">
        <v>29</v>
      </c>
      <c r="D6039">
        <v>4661.33</v>
      </c>
    </row>
    <row r="6040" spans="1:4" hidden="1">
      <c r="A6040">
        <v>2019</v>
      </c>
      <c r="B6040">
        <v>10</v>
      </c>
      <c r="C6040">
        <v>30</v>
      </c>
      <c r="D6040">
        <v>4661.3100000000004</v>
      </c>
    </row>
    <row r="6041" spans="1:4" hidden="1">
      <c r="A6041">
        <v>2019</v>
      </c>
      <c r="B6041">
        <v>10</v>
      </c>
      <c r="C6041">
        <v>31</v>
      </c>
      <c r="D6041">
        <v>4661.3</v>
      </c>
    </row>
    <row r="6042" spans="1:4" hidden="1">
      <c r="A6042">
        <v>2019</v>
      </c>
      <c r="B6042">
        <v>11</v>
      </c>
      <c r="C6042">
        <v>1</v>
      </c>
      <c r="D6042">
        <v>4661.3100000000004</v>
      </c>
    </row>
    <row r="6043" spans="1:4" hidden="1">
      <c r="A6043">
        <v>2019</v>
      </c>
      <c r="B6043">
        <v>11</v>
      </c>
      <c r="C6043">
        <v>2</v>
      </c>
      <c r="D6043">
        <v>4661.3100000000004</v>
      </c>
    </row>
    <row r="6044" spans="1:4" hidden="1">
      <c r="A6044">
        <v>2019</v>
      </c>
      <c r="B6044">
        <v>11</v>
      </c>
      <c r="C6044">
        <v>3</v>
      </c>
      <c r="D6044">
        <v>4661.32</v>
      </c>
    </row>
    <row r="6045" spans="1:4" hidden="1">
      <c r="A6045">
        <v>2019</v>
      </c>
      <c r="B6045">
        <v>11</v>
      </c>
      <c r="C6045">
        <v>4</v>
      </c>
      <c r="D6045">
        <v>4661.32</v>
      </c>
    </row>
    <row r="6046" spans="1:4" hidden="1">
      <c r="A6046">
        <v>2019</v>
      </c>
      <c r="B6046">
        <v>11</v>
      </c>
      <c r="C6046">
        <v>5</v>
      </c>
      <c r="D6046">
        <v>4661.32</v>
      </c>
    </row>
    <row r="6047" spans="1:4" hidden="1">
      <c r="A6047">
        <v>2019</v>
      </c>
      <c r="B6047">
        <v>11</v>
      </c>
      <c r="C6047">
        <v>6</v>
      </c>
      <c r="D6047">
        <v>4661.32</v>
      </c>
    </row>
    <row r="6048" spans="1:4" hidden="1">
      <c r="A6048">
        <v>2019</v>
      </c>
      <c r="B6048">
        <v>11</v>
      </c>
      <c r="C6048">
        <v>7</v>
      </c>
      <c r="D6048">
        <v>4661.3100000000004</v>
      </c>
    </row>
    <row r="6049" spans="1:4" hidden="1">
      <c r="A6049">
        <v>2019</v>
      </c>
      <c r="B6049">
        <v>11</v>
      </c>
      <c r="C6049">
        <v>8</v>
      </c>
      <c r="D6049">
        <v>4661.3100000000004</v>
      </c>
    </row>
    <row r="6050" spans="1:4" hidden="1">
      <c r="A6050">
        <v>2019</v>
      </c>
      <c r="B6050">
        <v>11</v>
      </c>
      <c r="C6050">
        <v>9</v>
      </c>
      <c r="D6050">
        <v>4661.3100000000004</v>
      </c>
    </row>
    <row r="6051" spans="1:4" hidden="1">
      <c r="A6051">
        <v>2019</v>
      </c>
      <c r="B6051">
        <v>11</v>
      </c>
      <c r="C6051">
        <v>10</v>
      </c>
      <c r="D6051">
        <v>4661.3100000000004</v>
      </c>
    </row>
    <row r="6052" spans="1:4" hidden="1">
      <c r="A6052">
        <v>2019</v>
      </c>
      <c r="B6052">
        <v>11</v>
      </c>
      <c r="C6052">
        <v>11</v>
      </c>
      <c r="D6052">
        <v>4661.3</v>
      </c>
    </row>
    <row r="6053" spans="1:4" hidden="1">
      <c r="A6053">
        <v>2019</v>
      </c>
      <c r="B6053">
        <v>11</v>
      </c>
      <c r="C6053">
        <v>12</v>
      </c>
      <c r="D6053">
        <v>4661.3</v>
      </c>
    </row>
    <row r="6054" spans="1:4" hidden="1">
      <c r="A6054">
        <v>2019</v>
      </c>
      <c r="B6054">
        <v>11</v>
      </c>
      <c r="C6054">
        <v>13</v>
      </c>
      <c r="D6054">
        <v>4661.3</v>
      </c>
    </row>
    <row r="6055" spans="1:4" hidden="1">
      <c r="A6055">
        <v>2019</v>
      </c>
      <c r="B6055">
        <v>11</v>
      </c>
      <c r="C6055">
        <v>14</v>
      </c>
      <c r="D6055">
        <v>4661.3</v>
      </c>
    </row>
    <row r="6056" spans="1:4" hidden="1">
      <c r="A6056">
        <v>2019</v>
      </c>
      <c r="B6056">
        <v>11</v>
      </c>
      <c r="C6056">
        <v>15</v>
      </c>
      <c r="D6056">
        <v>4661.3</v>
      </c>
    </row>
    <row r="6057" spans="1:4" hidden="1">
      <c r="A6057">
        <v>2019</v>
      </c>
      <c r="B6057">
        <v>11</v>
      </c>
      <c r="C6057">
        <v>16</v>
      </c>
      <c r="D6057">
        <v>4661.3</v>
      </c>
    </row>
    <row r="6058" spans="1:4" hidden="1">
      <c r="A6058">
        <v>2019</v>
      </c>
      <c r="B6058">
        <v>11</v>
      </c>
      <c r="C6058">
        <v>17</v>
      </c>
      <c r="D6058">
        <v>4661.29</v>
      </c>
    </row>
    <row r="6059" spans="1:4" hidden="1">
      <c r="A6059">
        <v>2019</v>
      </c>
      <c r="B6059">
        <v>11</v>
      </c>
      <c r="C6059">
        <v>18</v>
      </c>
      <c r="D6059">
        <v>4661.3</v>
      </c>
    </row>
    <row r="6060" spans="1:4" hidden="1">
      <c r="A6060">
        <v>2019</v>
      </c>
      <c r="B6060">
        <v>11</v>
      </c>
      <c r="C6060">
        <v>19</v>
      </c>
      <c r="D6060">
        <v>4661.3</v>
      </c>
    </row>
    <row r="6061" spans="1:4" hidden="1">
      <c r="A6061">
        <v>2019</v>
      </c>
      <c r="B6061">
        <v>11</v>
      </c>
      <c r="C6061">
        <v>20</v>
      </c>
      <c r="D6061">
        <v>4661.3</v>
      </c>
    </row>
    <row r="6062" spans="1:4" hidden="1">
      <c r="A6062">
        <v>2019</v>
      </c>
      <c r="B6062">
        <v>11</v>
      </c>
      <c r="C6062">
        <v>21</v>
      </c>
      <c r="D6062">
        <v>4661.29</v>
      </c>
    </row>
    <row r="6063" spans="1:4" hidden="1">
      <c r="A6063">
        <v>2019</v>
      </c>
      <c r="B6063">
        <v>11</v>
      </c>
      <c r="C6063">
        <v>22</v>
      </c>
      <c r="D6063">
        <v>4661.29</v>
      </c>
    </row>
    <row r="6064" spans="1:4" hidden="1">
      <c r="A6064">
        <v>2019</v>
      </c>
      <c r="B6064">
        <v>11</v>
      </c>
      <c r="C6064">
        <v>23</v>
      </c>
      <c r="D6064">
        <v>4661.28</v>
      </c>
    </row>
    <row r="6065" spans="1:4" hidden="1">
      <c r="A6065">
        <v>2019</v>
      </c>
      <c r="B6065">
        <v>11</v>
      </c>
      <c r="C6065">
        <v>24</v>
      </c>
      <c r="D6065">
        <v>4661.28</v>
      </c>
    </row>
    <row r="6066" spans="1:4" hidden="1">
      <c r="A6066">
        <v>2019</v>
      </c>
      <c r="B6066">
        <v>11</v>
      </c>
      <c r="C6066">
        <v>25</v>
      </c>
      <c r="D6066">
        <v>4661.33</v>
      </c>
    </row>
    <row r="6067" spans="1:4" hidden="1">
      <c r="A6067">
        <v>2019</v>
      </c>
      <c r="B6067">
        <v>11</v>
      </c>
      <c r="C6067">
        <v>26</v>
      </c>
      <c r="D6067">
        <v>4661.3</v>
      </c>
    </row>
    <row r="6068" spans="1:4" hidden="1">
      <c r="A6068">
        <v>2019</v>
      </c>
      <c r="B6068">
        <v>11</v>
      </c>
      <c r="C6068">
        <v>27</v>
      </c>
      <c r="D6068">
        <v>4661.32</v>
      </c>
    </row>
    <row r="6069" spans="1:4" hidden="1">
      <c r="A6069">
        <v>2019</v>
      </c>
      <c r="B6069">
        <v>11</v>
      </c>
      <c r="C6069">
        <v>28</v>
      </c>
      <c r="D6069">
        <v>4661.37</v>
      </c>
    </row>
    <row r="6070" spans="1:4" hidden="1">
      <c r="A6070">
        <v>2019</v>
      </c>
      <c r="B6070">
        <v>11</v>
      </c>
      <c r="C6070">
        <v>29</v>
      </c>
      <c r="D6070">
        <v>4661.38</v>
      </c>
    </row>
    <row r="6071" spans="1:4" hidden="1">
      <c r="A6071">
        <v>2019</v>
      </c>
      <c r="B6071">
        <v>11</v>
      </c>
      <c r="C6071">
        <v>30</v>
      </c>
      <c r="D6071">
        <v>4661.3599999999997</v>
      </c>
    </row>
    <row r="6072" spans="1:4" hidden="1">
      <c r="A6072">
        <v>2019</v>
      </c>
      <c r="B6072">
        <v>12</v>
      </c>
      <c r="C6072">
        <v>1</v>
      </c>
      <c r="D6072">
        <v>4661.32</v>
      </c>
    </row>
    <row r="6073" spans="1:4" hidden="1">
      <c r="A6073">
        <v>2019</v>
      </c>
      <c r="B6073">
        <v>12</v>
      </c>
      <c r="C6073">
        <v>2</v>
      </c>
      <c r="D6073">
        <v>4661.32</v>
      </c>
    </row>
    <row r="6074" spans="1:4" hidden="1">
      <c r="A6074">
        <v>2019</v>
      </c>
      <c r="B6074">
        <v>12</v>
      </c>
      <c r="C6074">
        <v>3</v>
      </c>
      <c r="D6074">
        <v>4661.32</v>
      </c>
    </row>
    <row r="6075" spans="1:4" hidden="1">
      <c r="A6075">
        <v>2019</v>
      </c>
      <c r="B6075">
        <v>12</v>
      </c>
      <c r="C6075">
        <v>4</v>
      </c>
      <c r="D6075">
        <v>4661.3100000000004</v>
      </c>
    </row>
    <row r="6076" spans="1:4" hidden="1">
      <c r="A6076">
        <v>2019</v>
      </c>
      <c r="B6076">
        <v>12</v>
      </c>
      <c r="C6076">
        <v>5</v>
      </c>
      <c r="D6076">
        <v>4661.34</v>
      </c>
    </row>
    <row r="6077" spans="1:4" hidden="1">
      <c r="A6077">
        <v>2019</v>
      </c>
      <c r="B6077">
        <v>12</v>
      </c>
      <c r="C6077">
        <v>6</v>
      </c>
      <c r="D6077">
        <v>4661.33</v>
      </c>
    </row>
    <row r="6078" spans="1:4" hidden="1">
      <c r="A6078">
        <v>2019</v>
      </c>
      <c r="B6078">
        <v>12</v>
      </c>
      <c r="C6078">
        <v>7</v>
      </c>
      <c r="D6078">
        <v>4661.32</v>
      </c>
    </row>
    <row r="6079" spans="1:4" hidden="1">
      <c r="A6079">
        <v>2019</v>
      </c>
      <c r="B6079">
        <v>12</v>
      </c>
      <c r="C6079">
        <v>8</v>
      </c>
      <c r="D6079">
        <v>4661.3500000000004</v>
      </c>
    </row>
    <row r="6080" spans="1:4" hidden="1">
      <c r="A6080">
        <v>2019</v>
      </c>
      <c r="B6080">
        <v>12</v>
      </c>
      <c r="C6080">
        <v>9</v>
      </c>
      <c r="D6080">
        <v>4661.3599999999997</v>
      </c>
    </row>
    <row r="6081" spans="1:4" hidden="1">
      <c r="A6081">
        <v>2019</v>
      </c>
      <c r="B6081">
        <v>12</v>
      </c>
      <c r="C6081">
        <v>10</v>
      </c>
      <c r="D6081">
        <v>4661.34</v>
      </c>
    </row>
    <row r="6082" spans="1:4" hidden="1">
      <c r="A6082">
        <v>2019</v>
      </c>
      <c r="B6082">
        <v>12</v>
      </c>
      <c r="C6082">
        <v>11</v>
      </c>
      <c r="D6082">
        <v>4661.33</v>
      </c>
    </row>
    <row r="6083" spans="1:4" hidden="1">
      <c r="A6083">
        <v>2019</v>
      </c>
      <c r="B6083">
        <v>12</v>
      </c>
      <c r="C6083">
        <v>12</v>
      </c>
      <c r="D6083">
        <v>4661.3999999999996</v>
      </c>
    </row>
    <row r="6084" spans="1:4" hidden="1">
      <c r="A6084">
        <v>2019</v>
      </c>
      <c r="B6084">
        <v>12</v>
      </c>
      <c r="C6084">
        <v>13</v>
      </c>
      <c r="D6084">
        <v>4661.43</v>
      </c>
    </row>
    <row r="6085" spans="1:4" hidden="1">
      <c r="A6085">
        <v>2019</v>
      </c>
      <c r="B6085">
        <v>12</v>
      </c>
      <c r="C6085">
        <v>14</v>
      </c>
      <c r="D6085">
        <v>4661.4399999999996</v>
      </c>
    </row>
    <row r="6086" spans="1:4" hidden="1">
      <c r="A6086">
        <v>2019</v>
      </c>
      <c r="B6086">
        <v>12</v>
      </c>
      <c r="C6086">
        <v>15</v>
      </c>
      <c r="D6086">
        <v>4661.3999999999996</v>
      </c>
    </row>
    <row r="6087" spans="1:4" hidden="1">
      <c r="A6087">
        <v>2019</v>
      </c>
      <c r="B6087">
        <v>12</v>
      </c>
      <c r="C6087">
        <v>16</v>
      </c>
      <c r="D6087">
        <v>4661.37</v>
      </c>
    </row>
    <row r="6088" spans="1:4" hidden="1">
      <c r="A6088">
        <v>2019</v>
      </c>
      <c r="B6088">
        <v>12</v>
      </c>
      <c r="C6088">
        <v>17</v>
      </c>
      <c r="D6088">
        <v>4661.32</v>
      </c>
    </row>
    <row r="6089" spans="1:4" hidden="1">
      <c r="A6089">
        <v>2019</v>
      </c>
      <c r="B6089">
        <v>12</v>
      </c>
      <c r="C6089">
        <v>18</v>
      </c>
      <c r="D6089">
        <v>4661.29</v>
      </c>
    </row>
    <row r="6090" spans="1:4" hidden="1">
      <c r="A6090">
        <v>2019</v>
      </c>
      <c r="B6090">
        <v>12</v>
      </c>
      <c r="C6090">
        <v>19</v>
      </c>
      <c r="D6090">
        <v>4661.29</v>
      </c>
    </row>
    <row r="6091" spans="1:4" hidden="1">
      <c r="A6091">
        <v>2019</v>
      </c>
      <c r="B6091">
        <v>12</v>
      </c>
      <c r="C6091">
        <v>20</v>
      </c>
      <c r="D6091">
        <v>4661.29</v>
      </c>
    </row>
    <row r="6092" spans="1:4" hidden="1">
      <c r="A6092">
        <v>2019</v>
      </c>
      <c r="B6092">
        <v>12</v>
      </c>
      <c r="C6092">
        <v>21</v>
      </c>
      <c r="D6092">
        <v>4661.29</v>
      </c>
    </row>
    <row r="6093" spans="1:4" hidden="1">
      <c r="A6093">
        <v>2019</v>
      </c>
      <c r="B6093">
        <v>12</v>
      </c>
      <c r="C6093">
        <v>22</v>
      </c>
      <c r="D6093">
        <v>4661.29</v>
      </c>
    </row>
    <row r="6094" spans="1:4" hidden="1">
      <c r="A6094">
        <v>2019</v>
      </c>
      <c r="B6094">
        <v>12</v>
      </c>
      <c r="C6094">
        <v>23</v>
      </c>
      <c r="D6094">
        <v>4661.3</v>
      </c>
    </row>
    <row r="6095" spans="1:4" hidden="1">
      <c r="A6095">
        <v>2019</v>
      </c>
      <c r="B6095">
        <v>12</v>
      </c>
      <c r="C6095">
        <v>24</v>
      </c>
      <c r="D6095">
        <v>4661.3</v>
      </c>
    </row>
    <row r="6096" spans="1:4" hidden="1">
      <c r="A6096">
        <v>2019</v>
      </c>
      <c r="B6096">
        <v>12</v>
      </c>
      <c r="C6096">
        <v>25</v>
      </c>
      <c r="D6096">
        <v>4661.32</v>
      </c>
    </row>
    <row r="6097" spans="1:4" hidden="1">
      <c r="A6097">
        <v>2019</v>
      </c>
      <c r="B6097">
        <v>12</v>
      </c>
      <c r="C6097">
        <v>26</v>
      </c>
      <c r="D6097">
        <v>4661.3100000000004</v>
      </c>
    </row>
    <row r="6098" spans="1:4" hidden="1">
      <c r="A6098">
        <v>2019</v>
      </c>
      <c r="B6098">
        <v>12</v>
      </c>
      <c r="C6098">
        <v>27</v>
      </c>
      <c r="D6098">
        <v>4661.3</v>
      </c>
    </row>
    <row r="6099" spans="1:4" hidden="1">
      <c r="A6099">
        <v>2019</v>
      </c>
      <c r="B6099">
        <v>12</v>
      </c>
      <c r="C6099">
        <v>28</v>
      </c>
      <c r="D6099">
        <v>4661.3</v>
      </c>
    </row>
    <row r="6100" spans="1:4" hidden="1">
      <c r="A6100">
        <v>2019</v>
      </c>
      <c r="B6100">
        <v>12</v>
      </c>
      <c r="C6100">
        <v>29</v>
      </c>
      <c r="D6100">
        <v>4661.28</v>
      </c>
    </row>
    <row r="6101" spans="1:4" hidden="1">
      <c r="A6101">
        <v>2019</v>
      </c>
      <c r="B6101">
        <v>12</v>
      </c>
      <c r="C6101">
        <v>30</v>
      </c>
      <c r="D6101">
        <v>4661.28</v>
      </c>
    </row>
    <row r="6102" spans="1:4" hidden="1">
      <c r="A6102">
        <v>2019</v>
      </c>
      <c r="B6102">
        <v>12</v>
      </c>
      <c r="C6102">
        <v>31</v>
      </c>
      <c r="D6102">
        <v>4661.26</v>
      </c>
    </row>
    <row r="6103" spans="1:4" hidden="1">
      <c r="A6103">
        <v>2020</v>
      </c>
      <c r="B6103">
        <v>1</v>
      </c>
      <c r="C6103">
        <v>1</v>
      </c>
      <c r="D6103">
        <v>4661.3100000000004</v>
      </c>
    </row>
    <row r="6104" spans="1:4" hidden="1">
      <c r="A6104">
        <v>2020</v>
      </c>
      <c r="B6104">
        <v>1</v>
      </c>
      <c r="C6104">
        <v>2</v>
      </c>
      <c r="D6104">
        <v>4661.3100000000004</v>
      </c>
    </row>
    <row r="6105" spans="1:4" hidden="1">
      <c r="A6105">
        <v>2020</v>
      </c>
      <c r="B6105">
        <v>1</v>
      </c>
      <c r="C6105">
        <v>3</v>
      </c>
      <c r="D6105">
        <v>4661.3</v>
      </c>
    </row>
    <row r="6106" spans="1:4" hidden="1">
      <c r="A6106">
        <v>2020</v>
      </c>
      <c r="B6106">
        <v>1</v>
      </c>
      <c r="C6106">
        <v>4</v>
      </c>
      <c r="D6106">
        <v>4661.29</v>
      </c>
    </row>
    <row r="6107" spans="1:4" hidden="1">
      <c r="A6107">
        <v>2020</v>
      </c>
      <c r="B6107">
        <v>1</v>
      </c>
      <c r="C6107">
        <v>5</v>
      </c>
      <c r="D6107">
        <v>4661.29</v>
      </c>
    </row>
    <row r="6108" spans="1:4" hidden="1">
      <c r="A6108">
        <v>2020</v>
      </c>
      <c r="B6108">
        <v>1</v>
      </c>
      <c r="C6108">
        <v>6</v>
      </c>
      <c r="D6108">
        <v>4661.28</v>
      </c>
    </row>
    <row r="6109" spans="1:4" hidden="1">
      <c r="A6109">
        <v>2020</v>
      </c>
      <c r="B6109">
        <v>1</v>
      </c>
      <c r="C6109">
        <v>7</v>
      </c>
      <c r="D6109">
        <v>4661.28</v>
      </c>
    </row>
    <row r="6110" spans="1:4" hidden="1">
      <c r="A6110">
        <v>2020</v>
      </c>
      <c r="B6110">
        <v>1</v>
      </c>
      <c r="C6110">
        <v>8</v>
      </c>
      <c r="D6110">
        <v>4661.28</v>
      </c>
    </row>
    <row r="6111" spans="1:4" hidden="1">
      <c r="A6111">
        <v>2020</v>
      </c>
      <c r="B6111">
        <v>1</v>
      </c>
      <c r="C6111">
        <v>9</v>
      </c>
      <c r="D6111">
        <v>4661.29</v>
      </c>
    </row>
    <row r="6112" spans="1:4" hidden="1">
      <c r="A6112">
        <v>2020</v>
      </c>
      <c r="B6112">
        <v>1</v>
      </c>
      <c r="C6112">
        <v>10</v>
      </c>
      <c r="D6112">
        <v>4661.28</v>
      </c>
    </row>
    <row r="6113" spans="1:4" hidden="1">
      <c r="A6113">
        <v>2020</v>
      </c>
      <c r="B6113">
        <v>1</v>
      </c>
      <c r="C6113">
        <v>11</v>
      </c>
      <c r="D6113">
        <v>4661.29</v>
      </c>
    </row>
    <row r="6114" spans="1:4" hidden="1">
      <c r="A6114">
        <v>2020</v>
      </c>
      <c r="B6114">
        <v>1</v>
      </c>
      <c r="C6114">
        <v>12</v>
      </c>
      <c r="D6114">
        <v>4661.29</v>
      </c>
    </row>
    <row r="6115" spans="1:4" hidden="1">
      <c r="A6115">
        <v>2020</v>
      </c>
      <c r="B6115">
        <v>1</v>
      </c>
      <c r="C6115">
        <v>13</v>
      </c>
      <c r="D6115">
        <v>4661.3</v>
      </c>
    </row>
    <row r="6116" spans="1:4" hidden="1">
      <c r="A6116">
        <v>2020</v>
      </c>
      <c r="B6116">
        <v>1</v>
      </c>
      <c r="C6116">
        <v>14</v>
      </c>
      <c r="D6116">
        <v>4661.3</v>
      </c>
    </row>
    <row r="6117" spans="1:4" hidden="1">
      <c r="A6117">
        <v>2020</v>
      </c>
      <c r="B6117">
        <v>1</v>
      </c>
      <c r="C6117">
        <v>15</v>
      </c>
      <c r="D6117">
        <v>4661.29</v>
      </c>
    </row>
    <row r="6118" spans="1:4" hidden="1">
      <c r="A6118">
        <v>2020</v>
      </c>
      <c r="B6118">
        <v>1</v>
      </c>
      <c r="C6118">
        <v>16</v>
      </c>
      <c r="D6118">
        <v>4661.28</v>
      </c>
    </row>
    <row r="6119" spans="1:4" hidden="1">
      <c r="A6119">
        <v>2020</v>
      </c>
      <c r="B6119">
        <v>1</v>
      </c>
      <c r="C6119">
        <v>17</v>
      </c>
      <c r="D6119">
        <v>4661.29</v>
      </c>
    </row>
    <row r="6120" spans="1:4" hidden="1">
      <c r="A6120">
        <v>2020</v>
      </c>
      <c r="B6120">
        <v>1</v>
      </c>
      <c r="C6120">
        <v>18</v>
      </c>
      <c r="D6120">
        <v>4661.2700000000004</v>
      </c>
    </row>
    <row r="6121" spans="1:4" hidden="1">
      <c r="A6121">
        <v>2020</v>
      </c>
      <c r="B6121">
        <v>1</v>
      </c>
      <c r="C6121">
        <v>19</v>
      </c>
      <c r="D6121">
        <v>4661.26</v>
      </c>
    </row>
    <row r="6122" spans="1:4" hidden="1">
      <c r="A6122">
        <v>2020</v>
      </c>
      <c r="B6122">
        <v>1</v>
      </c>
      <c r="C6122">
        <v>20</v>
      </c>
      <c r="D6122">
        <v>4661.26</v>
      </c>
    </row>
    <row r="6123" spans="1:4" hidden="1">
      <c r="A6123">
        <v>2020</v>
      </c>
      <c r="B6123">
        <v>1</v>
      </c>
      <c r="C6123">
        <v>21</v>
      </c>
      <c r="D6123">
        <v>4661.2700000000004</v>
      </c>
    </row>
    <row r="6124" spans="1:4" hidden="1">
      <c r="A6124">
        <v>2020</v>
      </c>
      <c r="B6124">
        <v>1</v>
      </c>
      <c r="C6124">
        <v>22</v>
      </c>
      <c r="D6124">
        <v>4661.28</v>
      </c>
    </row>
    <row r="6125" spans="1:4" hidden="1">
      <c r="A6125">
        <v>2020</v>
      </c>
      <c r="B6125">
        <v>1</v>
      </c>
      <c r="C6125">
        <v>23</v>
      </c>
      <c r="D6125">
        <v>4661.28</v>
      </c>
    </row>
    <row r="6126" spans="1:4" hidden="1">
      <c r="A6126">
        <v>2020</v>
      </c>
      <c r="B6126">
        <v>1</v>
      </c>
      <c r="C6126">
        <v>24</v>
      </c>
      <c r="D6126">
        <v>4661.29</v>
      </c>
    </row>
    <row r="6127" spans="1:4" hidden="1">
      <c r="A6127">
        <v>2020</v>
      </c>
      <c r="B6127">
        <v>1</v>
      </c>
      <c r="C6127">
        <v>25</v>
      </c>
      <c r="D6127">
        <v>4661.29</v>
      </c>
    </row>
    <row r="6128" spans="1:4" hidden="1">
      <c r="A6128">
        <v>2020</v>
      </c>
      <c r="B6128">
        <v>1</v>
      </c>
      <c r="C6128">
        <v>26</v>
      </c>
      <c r="D6128">
        <v>4661.3100000000004</v>
      </c>
    </row>
    <row r="6129" spans="1:4" hidden="1">
      <c r="A6129">
        <v>2020</v>
      </c>
      <c r="B6129">
        <v>1</v>
      </c>
      <c r="C6129">
        <v>27</v>
      </c>
      <c r="D6129">
        <v>4661.32</v>
      </c>
    </row>
    <row r="6130" spans="1:4" hidden="1">
      <c r="A6130">
        <v>2020</v>
      </c>
      <c r="B6130">
        <v>1</v>
      </c>
      <c r="C6130">
        <v>28</v>
      </c>
      <c r="D6130">
        <v>4661.32</v>
      </c>
    </row>
    <row r="6131" spans="1:4" hidden="1">
      <c r="A6131">
        <v>2020</v>
      </c>
      <c r="B6131">
        <v>1</v>
      </c>
      <c r="C6131">
        <v>29</v>
      </c>
      <c r="D6131">
        <v>4661.32</v>
      </c>
    </row>
    <row r="6132" spans="1:4" hidden="1">
      <c r="A6132">
        <v>2020</v>
      </c>
      <c r="B6132">
        <v>1</v>
      </c>
      <c r="C6132">
        <v>30</v>
      </c>
      <c r="D6132">
        <v>4661.33</v>
      </c>
    </row>
    <row r="6133" spans="1:4" hidden="1">
      <c r="A6133">
        <v>2020</v>
      </c>
      <c r="B6133">
        <v>1</v>
      </c>
      <c r="C6133">
        <v>31</v>
      </c>
      <c r="D6133">
        <v>4661.33</v>
      </c>
    </row>
    <row r="6134" spans="1:4" hidden="1">
      <c r="A6134">
        <v>2020</v>
      </c>
      <c r="B6134">
        <v>2</v>
      </c>
      <c r="C6134">
        <v>1</v>
      </c>
      <c r="D6134">
        <v>4661.32</v>
      </c>
    </row>
    <row r="6135" spans="1:4" hidden="1">
      <c r="A6135">
        <v>2020</v>
      </c>
      <c r="B6135">
        <v>2</v>
      </c>
      <c r="C6135">
        <v>2</v>
      </c>
      <c r="D6135">
        <v>4661.32</v>
      </c>
    </row>
    <row r="6136" spans="1:4" hidden="1">
      <c r="A6136">
        <v>2020</v>
      </c>
      <c r="B6136">
        <v>2</v>
      </c>
      <c r="C6136">
        <v>3</v>
      </c>
      <c r="D6136">
        <v>4661.3599999999997</v>
      </c>
    </row>
    <row r="6137" spans="1:4" hidden="1">
      <c r="A6137">
        <v>2020</v>
      </c>
      <c r="B6137">
        <v>2</v>
      </c>
      <c r="C6137">
        <v>4</v>
      </c>
      <c r="D6137">
        <v>4661.32</v>
      </c>
    </row>
    <row r="6138" spans="1:4" hidden="1">
      <c r="A6138">
        <v>2020</v>
      </c>
      <c r="B6138">
        <v>2</v>
      </c>
      <c r="C6138">
        <v>5</v>
      </c>
      <c r="D6138">
        <v>4661.3</v>
      </c>
    </row>
    <row r="6139" spans="1:4" hidden="1">
      <c r="A6139">
        <v>2020</v>
      </c>
      <c r="B6139">
        <v>2</v>
      </c>
      <c r="C6139">
        <v>6</v>
      </c>
      <c r="D6139">
        <v>4661.32</v>
      </c>
    </row>
    <row r="6140" spans="1:4" hidden="1">
      <c r="A6140">
        <v>2020</v>
      </c>
      <c r="B6140">
        <v>2</v>
      </c>
      <c r="C6140">
        <v>7</v>
      </c>
      <c r="D6140">
        <v>4661.38</v>
      </c>
    </row>
    <row r="6141" spans="1:4" hidden="1">
      <c r="A6141">
        <v>2020</v>
      </c>
      <c r="B6141">
        <v>2</v>
      </c>
      <c r="C6141">
        <v>8</v>
      </c>
      <c r="D6141">
        <v>4661.3999999999996</v>
      </c>
    </row>
    <row r="6142" spans="1:4" hidden="1">
      <c r="A6142">
        <v>2020</v>
      </c>
      <c r="B6142">
        <v>2</v>
      </c>
      <c r="C6142">
        <v>9</v>
      </c>
      <c r="D6142">
        <v>4661.3900000000003</v>
      </c>
    </row>
    <row r="6143" spans="1:4" hidden="1">
      <c r="A6143">
        <v>2020</v>
      </c>
      <c r="B6143">
        <v>2</v>
      </c>
      <c r="C6143">
        <v>10</v>
      </c>
      <c r="D6143">
        <v>4661.37</v>
      </c>
    </row>
    <row r="6144" spans="1:4" hidden="1">
      <c r="A6144">
        <v>2020</v>
      </c>
      <c r="B6144">
        <v>2</v>
      </c>
      <c r="C6144">
        <v>11</v>
      </c>
      <c r="D6144">
        <v>4661.34</v>
      </c>
    </row>
    <row r="6145" spans="1:4" hidden="1">
      <c r="A6145">
        <v>2020</v>
      </c>
      <c r="B6145">
        <v>2</v>
      </c>
      <c r="C6145">
        <v>12</v>
      </c>
      <c r="D6145">
        <v>4661.34</v>
      </c>
    </row>
    <row r="6146" spans="1:4" hidden="1">
      <c r="A6146">
        <v>2020</v>
      </c>
      <c r="B6146">
        <v>2</v>
      </c>
      <c r="C6146">
        <v>13</v>
      </c>
      <c r="D6146">
        <v>4661.34</v>
      </c>
    </row>
    <row r="6147" spans="1:4" hidden="1">
      <c r="A6147">
        <v>2020</v>
      </c>
      <c r="B6147">
        <v>2</v>
      </c>
      <c r="C6147">
        <v>14</v>
      </c>
      <c r="D6147">
        <v>4661.32</v>
      </c>
    </row>
    <row r="6148" spans="1:4" hidden="1">
      <c r="A6148">
        <v>2020</v>
      </c>
      <c r="B6148">
        <v>2</v>
      </c>
      <c r="C6148">
        <v>15</v>
      </c>
      <c r="D6148">
        <v>4661.32</v>
      </c>
    </row>
    <row r="6149" spans="1:4" hidden="1">
      <c r="A6149">
        <v>2020</v>
      </c>
      <c r="B6149">
        <v>2</v>
      </c>
      <c r="C6149">
        <v>16</v>
      </c>
      <c r="D6149">
        <v>4661.34</v>
      </c>
    </row>
    <row r="6150" spans="1:4" hidden="1">
      <c r="A6150">
        <v>2020</v>
      </c>
      <c r="B6150">
        <v>2</v>
      </c>
      <c r="C6150">
        <v>17</v>
      </c>
      <c r="D6150">
        <v>4661.33</v>
      </c>
    </row>
    <row r="6151" spans="1:4" hidden="1">
      <c r="A6151">
        <v>2020</v>
      </c>
      <c r="B6151">
        <v>2</v>
      </c>
      <c r="C6151">
        <v>18</v>
      </c>
      <c r="D6151">
        <v>4661.3100000000004</v>
      </c>
    </row>
    <row r="6152" spans="1:4" hidden="1">
      <c r="A6152">
        <v>2020</v>
      </c>
      <c r="B6152">
        <v>2</v>
      </c>
      <c r="C6152">
        <v>19</v>
      </c>
      <c r="D6152">
        <v>4661.3</v>
      </c>
    </row>
    <row r="6153" spans="1:4" hidden="1">
      <c r="A6153">
        <v>2020</v>
      </c>
      <c r="B6153">
        <v>2</v>
      </c>
      <c r="C6153">
        <v>20</v>
      </c>
      <c r="D6153">
        <v>4661.29</v>
      </c>
    </row>
    <row r="6154" spans="1:4" hidden="1">
      <c r="A6154">
        <v>2020</v>
      </c>
      <c r="B6154">
        <v>2</v>
      </c>
      <c r="C6154">
        <v>21</v>
      </c>
      <c r="D6154">
        <v>4661.2700000000004</v>
      </c>
    </row>
    <row r="6155" spans="1:4" hidden="1">
      <c r="A6155">
        <v>2020</v>
      </c>
      <c r="B6155">
        <v>2</v>
      </c>
      <c r="C6155">
        <v>22</v>
      </c>
      <c r="D6155">
        <v>4661.26</v>
      </c>
    </row>
    <row r="6156" spans="1:4" hidden="1">
      <c r="A6156">
        <v>2020</v>
      </c>
      <c r="B6156">
        <v>2</v>
      </c>
      <c r="C6156">
        <v>23</v>
      </c>
      <c r="D6156">
        <v>4661.26</v>
      </c>
    </row>
    <row r="6157" spans="1:4" hidden="1">
      <c r="A6157">
        <v>2020</v>
      </c>
      <c r="B6157">
        <v>2</v>
      </c>
      <c r="C6157">
        <v>24</v>
      </c>
      <c r="D6157">
        <v>4661.2700000000004</v>
      </c>
    </row>
    <row r="6158" spans="1:4" hidden="1">
      <c r="A6158">
        <v>2020</v>
      </c>
      <c r="B6158">
        <v>2</v>
      </c>
      <c r="C6158">
        <v>25</v>
      </c>
      <c r="D6158">
        <v>4661.29</v>
      </c>
    </row>
    <row r="6159" spans="1:4" hidden="1">
      <c r="A6159">
        <v>2020</v>
      </c>
      <c r="B6159">
        <v>2</v>
      </c>
      <c r="C6159">
        <v>26</v>
      </c>
      <c r="D6159">
        <v>4661.28</v>
      </c>
    </row>
    <row r="6160" spans="1:4" hidden="1">
      <c r="A6160">
        <v>2020</v>
      </c>
      <c r="B6160">
        <v>2</v>
      </c>
      <c r="C6160">
        <v>27</v>
      </c>
      <c r="D6160">
        <v>4661.28</v>
      </c>
    </row>
    <row r="6161" spans="1:4" hidden="1">
      <c r="A6161">
        <v>2020</v>
      </c>
      <c r="B6161">
        <v>2</v>
      </c>
      <c r="C6161">
        <v>28</v>
      </c>
      <c r="D6161">
        <v>4661.26</v>
      </c>
    </row>
    <row r="6162" spans="1:4" hidden="1">
      <c r="A6162">
        <v>2020</v>
      </c>
      <c r="B6162">
        <v>2</v>
      </c>
      <c r="C6162">
        <v>29</v>
      </c>
      <c r="D6162">
        <v>4661.2700000000004</v>
      </c>
    </row>
    <row r="6163" spans="1:4" hidden="1">
      <c r="A6163">
        <v>2020</v>
      </c>
      <c r="B6163">
        <v>3</v>
      </c>
      <c r="C6163">
        <v>1</v>
      </c>
      <c r="D6163">
        <v>4661.3100000000004</v>
      </c>
    </row>
    <row r="6164" spans="1:4" hidden="1">
      <c r="A6164">
        <v>2020</v>
      </c>
      <c r="B6164">
        <v>3</v>
      </c>
      <c r="C6164">
        <v>2</v>
      </c>
      <c r="D6164">
        <v>4661.3</v>
      </c>
    </row>
    <row r="6165" spans="1:4" hidden="1">
      <c r="A6165">
        <v>2020</v>
      </c>
      <c r="B6165">
        <v>3</v>
      </c>
      <c r="C6165">
        <v>3</v>
      </c>
      <c r="D6165">
        <v>4661.29</v>
      </c>
    </row>
    <row r="6166" spans="1:4" hidden="1">
      <c r="A6166">
        <v>2020</v>
      </c>
      <c r="B6166">
        <v>3</v>
      </c>
      <c r="C6166">
        <v>4</v>
      </c>
      <c r="D6166">
        <v>4661.29</v>
      </c>
    </row>
    <row r="6167" spans="1:4" hidden="1">
      <c r="A6167">
        <v>2020</v>
      </c>
      <c r="B6167">
        <v>3</v>
      </c>
      <c r="C6167">
        <v>5</v>
      </c>
      <c r="D6167">
        <v>4661.3100000000004</v>
      </c>
    </row>
    <row r="6168" spans="1:4" hidden="1">
      <c r="A6168">
        <v>2020</v>
      </c>
      <c r="B6168">
        <v>3</v>
      </c>
      <c r="C6168">
        <v>6</v>
      </c>
      <c r="D6168">
        <v>4661.3500000000004</v>
      </c>
    </row>
    <row r="6169" spans="1:4" hidden="1">
      <c r="A6169">
        <v>2020</v>
      </c>
      <c r="B6169">
        <v>3</v>
      </c>
      <c r="C6169">
        <v>7</v>
      </c>
      <c r="D6169">
        <v>4661.4399999999996</v>
      </c>
    </row>
    <row r="6170" spans="1:4" hidden="1">
      <c r="A6170">
        <v>2020</v>
      </c>
      <c r="B6170">
        <v>3</v>
      </c>
      <c r="C6170">
        <v>8</v>
      </c>
      <c r="D6170">
        <v>4661.82</v>
      </c>
    </row>
    <row r="6171" spans="1:4" hidden="1">
      <c r="A6171">
        <v>2020</v>
      </c>
      <c r="B6171">
        <v>3</v>
      </c>
      <c r="C6171">
        <v>9</v>
      </c>
      <c r="D6171">
        <v>4661.9399999999996</v>
      </c>
    </row>
    <row r="6172" spans="1:4" hidden="1">
      <c r="A6172">
        <v>2020</v>
      </c>
      <c r="B6172">
        <v>3</v>
      </c>
      <c r="C6172">
        <v>10</v>
      </c>
      <c r="D6172">
        <v>4662.1099999999997</v>
      </c>
    </row>
    <row r="6173" spans="1:4" hidden="1">
      <c r="A6173">
        <v>2020</v>
      </c>
      <c r="B6173">
        <v>3</v>
      </c>
      <c r="C6173">
        <v>11</v>
      </c>
      <c r="D6173">
        <v>4662.37</v>
      </c>
    </row>
    <row r="6174" spans="1:4" hidden="1">
      <c r="A6174">
        <v>2020</v>
      </c>
      <c r="B6174">
        <v>3</v>
      </c>
      <c r="C6174">
        <v>12</v>
      </c>
      <c r="D6174">
        <v>4662.58</v>
      </c>
    </row>
    <row r="6175" spans="1:4" hidden="1">
      <c r="A6175">
        <v>2020</v>
      </c>
      <c r="B6175">
        <v>3</v>
      </c>
      <c r="C6175">
        <v>13</v>
      </c>
      <c r="D6175">
        <v>4662.71</v>
      </c>
    </row>
    <row r="6176" spans="1:4" hidden="1">
      <c r="A6176">
        <v>2020</v>
      </c>
      <c r="B6176">
        <v>3</v>
      </c>
      <c r="C6176">
        <v>14</v>
      </c>
      <c r="D6176">
        <v>4662.91</v>
      </c>
    </row>
    <row r="6177" spans="1:4" hidden="1">
      <c r="A6177">
        <v>2020</v>
      </c>
      <c r="B6177">
        <v>3</v>
      </c>
      <c r="C6177">
        <v>15</v>
      </c>
      <c r="D6177">
        <v>4663.25</v>
      </c>
    </row>
    <row r="6178" spans="1:4" hidden="1">
      <c r="A6178">
        <v>2020</v>
      </c>
      <c r="B6178">
        <v>3</v>
      </c>
      <c r="C6178">
        <v>16</v>
      </c>
      <c r="D6178">
        <v>4663.46</v>
      </c>
    </row>
    <row r="6179" spans="1:4" hidden="1">
      <c r="A6179">
        <v>2020</v>
      </c>
      <c r="B6179">
        <v>3</v>
      </c>
      <c r="C6179">
        <v>17</v>
      </c>
      <c r="D6179">
        <v>4663.62</v>
      </c>
    </row>
    <row r="6180" spans="1:4" hidden="1">
      <c r="A6180">
        <v>2020</v>
      </c>
      <c r="B6180">
        <v>3</v>
      </c>
      <c r="C6180">
        <v>18</v>
      </c>
      <c r="D6180">
        <v>4663.8599999999997</v>
      </c>
    </row>
    <row r="6181" spans="1:4" hidden="1">
      <c r="A6181">
        <v>2020</v>
      </c>
      <c r="B6181">
        <v>3</v>
      </c>
      <c r="C6181">
        <v>19</v>
      </c>
      <c r="D6181">
        <v>4664.3599999999997</v>
      </c>
    </row>
    <row r="6182" spans="1:4" hidden="1">
      <c r="A6182">
        <v>2020</v>
      </c>
      <c r="B6182">
        <v>3</v>
      </c>
      <c r="C6182">
        <v>20</v>
      </c>
      <c r="D6182">
        <v>4664.9399999999996</v>
      </c>
    </row>
    <row r="6183" spans="1:4" hidden="1">
      <c r="A6183">
        <v>2020</v>
      </c>
      <c r="B6183">
        <v>3</v>
      </c>
      <c r="C6183">
        <v>21</v>
      </c>
      <c r="D6183">
        <v>4665.42</v>
      </c>
    </row>
    <row r="6184" spans="1:4" hidden="1">
      <c r="A6184">
        <v>2020</v>
      </c>
      <c r="B6184">
        <v>3</v>
      </c>
      <c r="C6184">
        <v>22</v>
      </c>
      <c r="D6184">
        <v>4665.7299999999996</v>
      </c>
    </row>
    <row r="6185" spans="1:4" hidden="1">
      <c r="A6185">
        <v>2020</v>
      </c>
      <c r="B6185">
        <v>3</v>
      </c>
      <c r="C6185">
        <v>23</v>
      </c>
      <c r="D6185">
        <v>4665.96</v>
      </c>
    </row>
    <row r="6186" spans="1:4" hidden="1">
      <c r="A6186">
        <v>2020</v>
      </c>
      <c r="B6186">
        <v>3</v>
      </c>
      <c r="C6186">
        <v>24</v>
      </c>
      <c r="D6186">
        <v>4665.97</v>
      </c>
    </row>
    <row r="6187" spans="1:4" hidden="1">
      <c r="A6187">
        <v>2020</v>
      </c>
      <c r="B6187">
        <v>3</v>
      </c>
      <c r="C6187">
        <v>25</v>
      </c>
      <c r="D6187">
        <v>4666.1499999999996</v>
      </c>
    </row>
    <row r="6188" spans="1:4" hidden="1">
      <c r="A6188">
        <v>2020</v>
      </c>
      <c r="B6188">
        <v>3</v>
      </c>
      <c r="C6188">
        <v>26</v>
      </c>
      <c r="D6188">
        <v>4666.1899999999996</v>
      </c>
    </row>
    <row r="6189" spans="1:4" hidden="1">
      <c r="A6189">
        <v>2020</v>
      </c>
      <c r="B6189">
        <v>3</v>
      </c>
      <c r="C6189">
        <v>27</v>
      </c>
      <c r="D6189">
        <v>4666.07</v>
      </c>
    </row>
    <row r="6190" spans="1:4" hidden="1">
      <c r="A6190">
        <v>2020</v>
      </c>
      <c r="B6190">
        <v>3</v>
      </c>
      <c r="C6190">
        <v>28</v>
      </c>
      <c r="D6190">
        <v>4665.9399999999996</v>
      </c>
    </row>
    <row r="6191" spans="1:4" hidden="1">
      <c r="A6191">
        <v>2020</v>
      </c>
      <c r="B6191">
        <v>3</v>
      </c>
      <c r="C6191">
        <v>29</v>
      </c>
      <c r="D6191">
        <v>4665.83</v>
      </c>
    </row>
    <row r="6192" spans="1:4" hidden="1">
      <c r="A6192">
        <v>2020</v>
      </c>
      <c r="B6192">
        <v>3</v>
      </c>
      <c r="C6192">
        <v>30</v>
      </c>
      <c r="D6192">
        <v>4665.87</v>
      </c>
    </row>
    <row r="6193" spans="1:4" hidden="1">
      <c r="A6193">
        <v>2020</v>
      </c>
      <c r="B6193">
        <v>3</v>
      </c>
      <c r="C6193">
        <v>31</v>
      </c>
      <c r="D6193">
        <v>4665.95</v>
      </c>
    </row>
    <row r="6194" spans="1:4" hidden="1">
      <c r="A6194">
        <v>2020</v>
      </c>
      <c r="B6194">
        <v>4</v>
      </c>
      <c r="C6194">
        <v>1</v>
      </c>
      <c r="D6194">
        <v>4666.12</v>
      </c>
    </row>
    <row r="6195" spans="1:4" hidden="1">
      <c r="A6195">
        <v>2020</v>
      </c>
      <c r="B6195">
        <v>4</v>
      </c>
      <c r="C6195">
        <v>2</v>
      </c>
      <c r="D6195">
        <v>4666.21</v>
      </c>
    </row>
    <row r="6196" spans="1:4" hidden="1">
      <c r="A6196">
        <v>2020</v>
      </c>
      <c r="B6196">
        <v>4</v>
      </c>
      <c r="C6196">
        <v>3</v>
      </c>
      <c r="D6196">
        <v>4666.2299999999996</v>
      </c>
    </row>
    <row r="6197" spans="1:4" hidden="1">
      <c r="A6197">
        <v>2020</v>
      </c>
      <c r="B6197">
        <v>4</v>
      </c>
      <c r="C6197">
        <v>4</v>
      </c>
      <c r="D6197">
        <v>4666.2299999999996</v>
      </c>
    </row>
    <row r="6198" spans="1:4" hidden="1">
      <c r="A6198">
        <v>2020</v>
      </c>
      <c r="B6198">
        <v>4</v>
      </c>
      <c r="C6198">
        <v>5</v>
      </c>
      <c r="D6198">
        <v>4666.2299999999996</v>
      </c>
    </row>
    <row r="6199" spans="1:4" hidden="1">
      <c r="A6199">
        <v>2020</v>
      </c>
      <c r="B6199">
        <v>4</v>
      </c>
      <c r="C6199">
        <v>6</v>
      </c>
      <c r="D6199">
        <v>4666.41</v>
      </c>
    </row>
    <row r="6200" spans="1:4" hidden="1">
      <c r="A6200">
        <v>2020</v>
      </c>
      <c r="B6200">
        <v>4</v>
      </c>
      <c r="C6200">
        <v>7</v>
      </c>
      <c r="D6200">
        <v>4666.62</v>
      </c>
    </row>
    <row r="6201" spans="1:4" hidden="1">
      <c r="A6201">
        <v>2020</v>
      </c>
      <c r="B6201">
        <v>4</v>
      </c>
      <c r="C6201">
        <v>8</v>
      </c>
      <c r="D6201">
        <v>4666.8</v>
      </c>
    </row>
    <row r="6202" spans="1:4" hidden="1">
      <c r="A6202">
        <v>2020</v>
      </c>
      <c r="B6202">
        <v>4</v>
      </c>
      <c r="C6202">
        <v>9</v>
      </c>
      <c r="D6202">
        <v>4666.8500000000004</v>
      </c>
    </row>
    <row r="6203" spans="1:4" hidden="1">
      <c r="A6203">
        <v>2020</v>
      </c>
      <c r="B6203">
        <v>4</v>
      </c>
      <c r="C6203">
        <v>10</v>
      </c>
      <c r="D6203">
        <v>4666.8999999999996</v>
      </c>
    </row>
    <row r="6204" spans="1:4" hidden="1">
      <c r="A6204">
        <v>2020</v>
      </c>
      <c r="B6204">
        <v>4</v>
      </c>
      <c r="C6204">
        <v>11</v>
      </c>
      <c r="D6204">
        <v>4666.91</v>
      </c>
    </row>
    <row r="6205" spans="1:4" hidden="1">
      <c r="A6205">
        <v>2020</v>
      </c>
      <c r="B6205">
        <v>4</v>
      </c>
      <c r="C6205">
        <v>12</v>
      </c>
      <c r="D6205">
        <v>4666.87</v>
      </c>
    </row>
    <row r="6206" spans="1:4" hidden="1">
      <c r="A6206">
        <v>2020</v>
      </c>
      <c r="B6206">
        <v>4</v>
      </c>
      <c r="C6206">
        <v>13</v>
      </c>
      <c r="D6206">
        <v>4666.7700000000004</v>
      </c>
    </row>
    <row r="6207" spans="1:4" hidden="1">
      <c r="A6207">
        <v>2020</v>
      </c>
      <c r="B6207">
        <v>4</v>
      </c>
      <c r="C6207">
        <v>14</v>
      </c>
      <c r="D6207">
        <v>4666.6400000000003</v>
      </c>
    </row>
    <row r="6208" spans="1:4" hidden="1">
      <c r="A6208">
        <v>2020</v>
      </c>
      <c r="B6208">
        <v>4</v>
      </c>
      <c r="C6208">
        <v>15</v>
      </c>
      <c r="D6208">
        <v>4666.51</v>
      </c>
    </row>
    <row r="6209" spans="1:4" hidden="1">
      <c r="A6209">
        <v>2020</v>
      </c>
      <c r="B6209">
        <v>4</v>
      </c>
      <c r="C6209">
        <v>16</v>
      </c>
      <c r="D6209">
        <v>4666.4799999999996</v>
      </c>
    </row>
    <row r="6210" spans="1:4" hidden="1">
      <c r="A6210">
        <v>2020</v>
      </c>
      <c r="B6210">
        <v>4</v>
      </c>
      <c r="C6210">
        <v>17</v>
      </c>
      <c r="D6210">
        <v>4666.7299999999996</v>
      </c>
    </row>
    <row r="6211" spans="1:4" hidden="1">
      <c r="A6211">
        <v>2020</v>
      </c>
      <c r="B6211">
        <v>4</v>
      </c>
      <c r="C6211">
        <v>18</v>
      </c>
      <c r="D6211">
        <v>4666.99</v>
      </c>
    </row>
    <row r="6212" spans="1:4" hidden="1">
      <c r="A6212">
        <v>2020</v>
      </c>
      <c r="B6212">
        <v>4</v>
      </c>
      <c r="C6212">
        <v>19</v>
      </c>
      <c r="D6212">
        <v>4667.25</v>
      </c>
    </row>
    <row r="6213" spans="1:4" hidden="1">
      <c r="A6213">
        <v>2020</v>
      </c>
      <c r="B6213">
        <v>4</v>
      </c>
      <c r="C6213">
        <v>20</v>
      </c>
      <c r="D6213">
        <v>4667.53</v>
      </c>
    </row>
    <row r="6214" spans="1:4" hidden="1">
      <c r="A6214">
        <v>2020</v>
      </c>
      <c r="B6214">
        <v>4</v>
      </c>
      <c r="C6214">
        <v>21</v>
      </c>
      <c r="D6214">
        <v>4667.8100000000004</v>
      </c>
    </row>
    <row r="6215" spans="1:4" hidden="1">
      <c r="A6215">
        <v>2020</v>
      </c>
      <c r="B6215">
        <v>4</v>
      </c>
      <c r="C6215">
        <v>22</v>
      </c>
      <c r="D6215">
        <v>4668.09</v>
      </c>
    </row>
    <row r="6216" spans="1:4" hidden="1">
      <c r="A6216">
        <v>2020</v>
      </c>
      <c r="B6216">
        <v>4</v>
      </c>
      <c r="C6216">
        <v>23</v>
      </c>
      <c r="D6216">
        <v>4668.42</v>
      </c>
    </row>
    <row r="6217" spans="1:4" hidden="1">
      <c r="A6217">
        <v>2020</v>
      </c>
      <c r="B6217">
        <v>4</v>
      </c>
      <c r="C6217">
        <v>24</v>
      </c>
      <c r="D6217">
        <v>4668.74</v>
      </c>
    </row>
    <row r="6218" spans="1:4" hidden="1">
      <c r="A6218">
        <v>2020</v>
      </c>
      <c r="B6218">
        <v>4</v>
      </c>
      <c r="C6218">
        <v>25</v>
      </c>
      <c r="D6218">
        <v>4669.03</v>
      </c>
    </row>
    <row r="6219" spans="1:4" hidden="1">
      <c r="A6219">
        <v>2020</v>
      </c>
      <c r="B6219">
        <v>4</v>
      </c>
      <c r="C6219">
        <v>26</v>
      </c>
      <c r="D6219">
        <v>4669.45</v>
      </c>
    </row>
    <row r="6220" spans="1:4" hidden="1">
      <c r="A6220">
        <v>2020</v>
      </c>
      <c r="B6220">
        <v>4</v>
      </c>
      <c r="C6220">
        <v>27</v>
      </c>
      <c r="D6220">
        <v>4669.9799999999996</v>
      </c>
    </row>
    <row r="6221" spans="1:4" hidden="1">
      <c r="A6221">
        <v>2020</v>
      </c>
      <c r="B6221">
        <v>4</v>
      </c>
      <c r="C6221">
        <v>28</v>
      </c>
      <c r="D6221">
        <v>4670.4799999999996</v>
      </c>
    </row>
    <row r="6222" spans="1:4" hidden="1">
      <c r="A6222">
        <v>2020</v>
      </c>
      <c r="B6222">
        <v>4</v>
      </c>
      <c r="C6222">
        <v>29</v>
      </c>
      <c r="D6222">
        <v>4670.93</v>
      </c>
    </row>
    <row r="6223" spans="1:4" hidden="1">
      <c r="A6223">
        <v>2020</v>
      </c>
      <c r="B6223">
        <v>4</v>
      </c>
      <c r="C6223">
        <v>30</v>
      </c>
      <c r="D6223">
        <v>4671.3999999999996</v>
      </c>
    </row>
    <row r="6224" spans="1:4" hidden="1">
      <c r="A6224">
        <v>2020</v>
      </c>
      <c r="B6224">
        <v>5</v>
      </c>
      <c r="C6224">
        <v>1</v>
      </c>
      <c r="D6224">
        <v>4671.87</v>
      </c>
    </row>
    <row r="6225" spans="1:4" hidden="1">
      <c r="A6225">
        <v>2020</v>
      </c>
      <c r="B6225">
        <v>5</v>
      </c>
      <c r="C6225">
        <v>2</v>
      </c>
      <c r="D6225">
        <v>4671.99</v>
      </c>
    </row>
    <row r="6226" spans="1:4" hidden="1">
      <c r="A6226">
        <v>2020</v>
      </c>
      <c r="B6226">
        <v>5</v>
      </c>
      <c r="C6226">
        <v>3</v>
      </c>
      <c r="D6226">
        <v>4671.97</v>
      </c>
    </row>
    <row r="6227" spans="1:4" hidden="1">
      <c r="A6227">
        <v>2020</v>
      </c>
      <c r="B6227">
        <v>5</v>
      </c>
      <c r="C6227">
        <v>4</v>
      </c>
      <c r="D6227">
        <v>4671.91</v>
      </c>
    </row>
    <row r="6228" spans="1:4" hidden="1">
      <c r="A6228">
        <v>2020</v>
      </c>
      <c r="B6228">
        <v>5</v>
      </c>
      <c r="C6228">
        <v>5</v>
      </c>
      <c r="D6228">
        <v>4671.76</v>
      </c>
    </row>
    <row r="6229" spans="1:4" hidden="1">
      <c r="A6229">
        <v>2020</v>
      </c>
      <c r="B6229">
        <v>5</v>
      </c>
      <c r="C6229">
        <v>6</v>
      </c>
      <c r="D6229">
        <v>4671.91</v>
      </c>
    </row>
    <row r="6230" spans="1:4" hidden="1">
      <c r="A6230">
        <v>2020</v>
      </c>
      <c r="B6230">
        <v>5</v>
      </c>
      <c r="C6230">
        <v>7</v>
      </c>
      <c r="D6230">
        <v>4672.46</v>
      </c>
    </row>
    <row r="6231" spans="1:4" hidden="1">
      <c r="A6231">
        <v>2020</v>
      </c>
      <c r="B6231">
        <v>5</v>
      </c>
      <c r="C6231">
        <v>8</v>
      </c>
      <c r="D6231">
        <v>4672.2700000000004</v>
      </c>
    </row>
    <row r="6232" spans="1:4" hidden="1">
      <c r="A6232">
        <v>2020</v>
      </c>
      <c r="B6232">
        <v>5</v>
      </c>
      <c r="C6232">
        <v>9</v>
      </c>
      <c r="D6232">
        <v>4672.13</v>
      </c>
    </row>
    <row r="6233" spans="1:4" hidden="1">
      <c r="A6233">
        <v>2020</v>
      </c>
      <c r="B6233">
        <v>5</v>
      </c>
      <c r="C6233">
        <v>10</v>
      </c>
      <c r="D6233">
        <v>4672.5600000000004</v>
      </c>
    </row>
    <row r="6234" spans="1:4" hidden="1">
      <c r="A6234">
        <v>2020</v>
      </c>
      <c r="B6234">
        <v>5</v>
      </c>
      <c r="C6234">
        <v>11</v>
      </c>
      <c r="D6234">
        <v>4672.43</v>
      </c>
    </row>
    <row r="6235" spans="1:4" hidden="1">
      <c r="A6235">
        <v>2020</v>
      </c>
      <c r="B6235">
        <v>5</v>
      </c>
      <c r="C6235">
        <v>12</v>
      </c>
      <c r="D6235">
        <v>4672.2700000000004</v>
      </c>
    </row>
    <row r="6236" spans="1:4" hidden="1">
      <c r="A6236">
        <v>2020</v>
      </c>
      <c r="B6236">
        <v>5</v>
      </c>
      <c r="C6236">
        <v>13</v>
      </c>
      <c r="D6236">
        <v>4672.12</v>
      </c>
    </row>
    <row r="6237" spans="1:4" hidden="1">
      <c r="A6237">
        <v>2020</v>
      </c>
      <c r="B6237">
        <v>5</v>
      </c>
      <c r="C6237">
        <v>14</v>
      </c>
      <c r="D6237">
        <v>4672.12</v>
      </c>
    </row>
    <row r="6238" spans="1:4" hidden="1">
      <c r="A6238">
        <v>2020</v>
      </c>
      <c r="B6238">
        <v>5</v>
      </c>
      <c r="C6238">
        <v>15</v>
      </c>
      <c r="D6238">
        <v>4672.24</v>
      </c>
    </row>
    <row r="6239" spans="1:4" hidden="1">
      <c r="A6239">
        <v>2020</v>
      </c>
      <c r="B6239">
        <v>5</v>
      </c>
      <c r="C6239">
        <v>16</v>
      </c>
      <c r="D6239">
        <v>4672.28</v>
      </c>
    </row>
    <row r="6240" spans="1:4" hidden="1">
      <c r="A6240">
        <v>2020</v>
      </c>
      <c r="B6240">
        <v>5</v>
      </c>
      <c r="C6240">
        <v>17</v>
      </c>
      <c r="D6240">
        <v>4672.3999999999996</v>
      </c>
    </row>
    <row r="6241" spans="1:4" hidden="1">
      <c r="A6241">
        <v>2020</v>
      </c>
      <c r="B6241">
        <v>5</v>
      </c>
      <c r="C6241">
        <v>18</v>
      </c>
      <c r="D6241">
        <v>4672.45</v>
      </c>
    </row>
    <row r="6242" spans="1:4" hidden="1">
      <c r="A6242">
        <v>2020</v>
      </c>
      <c r="B6242">
        <v>5</v>
      </c>
      <c r="C6242">
        <v>19</v>
      </c>
      <c r="D6242">
        <v>4672.32</v>
      </c>
    </row>
    <row r="6243" spans="1:4" hidden="1">
      <c r="A6243">
        <v>2020</v>
      </c>
      <c r="B6243">
        <v>5</v>
      </c>
      <c r="C6243">
        <v>20</v>
      </c>
      <c r="D6243">
        <v>4672.42</v>
      </c>
    </row>
    <row r="6244" spans="1:4" hidden="1">
      <c r="A6244">
        <v>2020</v>
      </c>
      <c r="B6244">
        <v>5</v>
      </c>
      <c r="C6244">
        <v>21</v>
      </c>
      <c r="D6244">
        <v>4672.42</v>
      </c>
    </row>
    <row r="6245" spans="1:4" hidden="1">
      <c r="A6245">
        <v>2020</v>
      </c>
      <c r="B6245">
        <v>5</v>
      </c>
      <c r="C6245">
        <v>22</v>
      </c>
      <c r="D6245">
        <v>4672.46</v>
      </c>
    </row>
    <row r="6246" spans="1:4" hidden="1">
      <c r="A6246">
        <v>2020</v>
      </c>
      <c r="B6246">
        <v>5</v>
      </c>
      <c r="C6246">
        <v>23</v>
      </c>
      <c r="D6246">
        <v>4672.53</v>
      </c>
    </row>
    <row r="6247" spans="1:4" hidden="1">
      <c r="A6247">
        <v>2020</v>
      </c>
      <c r="B6247">
        <v>5</v>
      </c>
      <c r="C6247">
        <v>24</v>
      </c>
      <c r="D6247">
        <v>4672.55</v>
      </c>
    </row>
    <row r="6248" spans="1:4" hidden="1">
      <c r="A6248">
        <v>2020</v>
      </c>
      <c r="B6248">
        <v>5</v>
      </c>
      <c r="C6248">
        <v>25</v>
      </c>
      <c r="D6248">
        <v>4672.5600000000004</v>
      </c>
    </row>
    <row r="6249" spans="1:4" hidden="1">
      <c r="A6249">
        <v>2020</v>
      </c>
      <c r="B6249">
        <v>5</v>
      </c>
      <c r="C6249">
        <v>26</v>
      </c>
      <c r="D6249">
        <v>4672.55</v>
      </c>
    </row>
    <row r="6250" spans="1:4" hidden="1">
      <c r="A6250">
        <v>2020</v>
      </c>
      <c r="B6250">
        <v>5</v>
      </c>
      <c r="C6250">
        <v>27</v>
      </c>
      <c r="D6250">
        <v>4672.55</v>
      </c>
    </row>
    <row r="6251" spans="1:4" hidden="1">
      <c r="A6251">
        <v>2020</v>
      </c>
      <c r="B6251">
        <v>5</v>
      </c>
      <c r="C6251">
        <v>28</v>
      </c>
      <c r="D6251">
        <v>4672.5200000000004</v>
      </c>
    </row>
    <row r="6252" spans="1:4" hidden="1">
      <c r="A6252">
        <v>2020</v>
      </c>
      <c r="B6252">
        <v>5</v>
      </c>
      <c r="C6252">
        <v>29</v>
      </c>
      <c r="D6252">
        <v>4672.4399999999996</v>
      </c>
    </row>
    <row r="6253" spans="1:4" hidden="1">
      <c r="A6253">
        <v>2020</v>
      </c>
      <c r="B6253">
        <v>5</v>
      </c>
      <c r="C6253">
        <v>30</v>
      </c>
      <c r="D6253">
        <v>4672.3500000000004</v>
      </c>
    </row>
    <row r="6254" spans="1:4" hidden="1">
      <c r="A6254">
        <v>2020</v>
      </c>
      <c r="B6254">
        <v>5</v>
      </c>
      <c r="C6254">
        <v>31</v>
      </c>
      <c r="D6254">
        <v>4672.26</v>
      </c>
    </row>
    <row r="6255" spans="1:4" hidden="1">
      <c r="A6255">
        <v>2020</v>
      </c>
      <c r="B6255">
        <v>6</v>
      </c>
      <c r="C6255">
        <v>1</v>
      </c>
      <c r="D6255">
        <v>4672.18</v>
      </c>
    </row>
    <row r="6256" spans="1:4" hidden="1">
      <c r="A6256">
        <v>2020</v>
      </c>
      <c r="B6256">
        <v>6</v>
      </c>
      <c r="C6256">
        <v>2</v>
      </c>
      <c r="D6256">
        <v>4672.07</v>
      </c>
    </row>
    <row r="6257" spans="1:4" hidden="1">
      <c r="A6257">
        <v>2020</v>
      </c>
      <c r="B6257">
        <v>6</v>
      </c>
      <c r="C6257">
        <v>3</v>
      </c>
      <c r="D6257">
        <v>4671.96</v>
      </c>
    </row>
    <row r="6258" spans="1:4" hidden="1">
      <c r="A6258">
        <v>2020</v>
      </c>
      <c r="B6258">
        <v>6</v>
      </c>
      <c r="C6258">
        <v>4</v>
      </c>
      <c r="D6258">
        <v>4671.84</v>
      </c>
    </row>
    <row r="6259" spans="1:4" hidden="1">
      <c r="A6259">
        <v>2020</v>
      </c>
      <c r="B6259">
        <v>6</v>
      </c>
      <c r="C6259">
        <v>5</v>
      </c>
      <c r="D6259">
        <v>4671.71</v>
      </c>
    </row>
    <row r="6260" spans="1:4" hidden="1">
      <c r="A6260">
        <v>2020</v>
      </c>
      <c r="B6260">
        <v>6</v>
      </c>
      <c r="C6260">
        <v>6</v>
      </c>
      <c r="D6260">
        <v>4671.5600000000004</v>
      </c>
    </row>
    <row r="6261" spans="1:4" hidden="1">
      <c r="A6261">
        <v>2020</v>
      </c>
      <c r="B6261">
        <v>6</v>
      </c>
      <c r="C6261">
        <v>7</v>
      </c>
      <c r="D6261">
        <v>4671.51</v>
      </c>
    </row>
    <row r="6262" spans="1:4" hidden="1">
      <c r="A6262">
        <v>2020</v>
      </c>
      <c r="B6262">
        <v>6</v>
      </c>
      <c r="C6262">
        <v>8</v>
      </c>
      <c r="D6262">
        <v>4671.46</v>
      </c>
    </row>
    <row r="6263" spans="1:4" hidden="1">
      <c r="A6263">
        <v>2020</v>
      </c>
      <c r="B6263">
        <v>6</v>
      </c>
      <c r="C6263">
        <v>9</v>
      </c>
      <c r="D6263">
        <v>4671.3900000000003</v>
      </c>
    </row>
    <row r="6264" spans="1:4" hidden="1">
      <c r="A6264">
        <v>2020</v>
      </c>
      <c r="B6264">
        <v>6</v>
      </c>
      <c r="C6264">
        <v>10</v>
      </c>
      <c r="D6264">
        <v>4671.3100000000004</v>
      </c>
    </row>
    <row r="6265" spans="1:4" hidden="1">
      <c r="A6265">
        <v>2020</v>
      </c>
      <c r="B6265">
        <v>6</v>
      </c>
      <c r="C6265">
        <v>11</v>
      </c>
      <c r="D6265">
        <v>4671.25</v>
      </c>
    </row>
    <row r="6266" spans="1:4" hidden="1">
      <c r="A6266">
        <v>2020</v>
      </c>
      <c r="B6266">
        <v>6</v>
      </c>
      <c r="C6266">
        <v>12</v>
      </c>
      <c r="D6266">
        <v>4671.2299999999996</v>
      </c>
    </row>
    <row r="6267" spans="1:4" hidden="1">
      <c r="A6267">
        <v>2020</v>
      </c>
      <c r="B6267">
        <v>6</v>
      </c>
      <c r="C6267">
        <v>13</v>
      </c>
      <c r="D6267">
        <v>4671.2</v>
      </c>
    </row>
    <row r="6268" spans="1:4" hidden="1">
      <c r="A6268">
        <v>2020</v>
      </c>
      <c r="B6268">
        <v>6</v>
      </c>
      <c r="C6268">
        <v>14</v>
      </c>
      <c r="D6268">
        <v>4671.21</v>
      </c>
    </row>
    <row r="6269" spans="1:4" hidden="1">
      <c r="A6269">
        <v>2020</v>
      </c>
      <c r="B6269">
        <v>6</v>
      </c>
      <c r="C6269">
        <v>15</v>
      </c>
      <c r="D6269">
        <v>4671.16</v>
      </c>
    </row>
    <row r="6270" spans="1:4" hidden="1">
      <c r="A6270">
        <v>2020</v>
      </c>
      <c r="B6270">
        <v>6</v>
      </c>
      <c r="C6270">
        <v>16</v>
      </c>
      <c r="D6270">
        <v>4671.1099999999997</v>
      </c>
    </row>
    <row r="6271" spans="1:4" hidden="1">
      <c r="A6271">
        <v>2020</v>
      </c>
      <c r="B6271">
        <v>6</v>
      </c>
      <c r="C6271">
        <v>17</v>
      </c>
      <c r="D6271">
        <v>4671.2299999999996</v>
      </c>
    </row>
    <row r="6272" spans="1:4" hidden="1">
      <c r="A6272">
        <v>2020</v>
      </c>
      <c r="B6272">
        <v>6</v>
      </c>
      <c r="C6272">
        <v>18</v>
      </c>
      <c r="D6272">
        <v>4671.22</v>
      </c>
    </row>
    <row r="6273" spans="1:4" hidden="1">
      <c r="A6273">
        <v>2020</v>
      </c>
      <c r="B6273">
        <v>6</v>
      </c>
      <c r="C6273">
        <v>19</v>
      </c>
      <c r="D6273">
        <v>4671.18</v>
      </c>
    </row>
    <row r="6274" spans="1:4" hidden="1">
      <c r="A6274">
        <v>2020</v>
      </c>
      <c r="B6274">
        <v>6</v>
      </c>
      <c r="C6274">
        <v>20</v>
      </c>
      <c r="D6274">
        <v>4671.13</v>
      </c>
    </row>
    <row r="6275" spans="1:4" hidden="1">
      <c r="A6275">
        <v>2020</v>
      </c>
      <c r="B6275">
        <v>6</v>
      </c>
      <c r="C6275">
        <v>21</v>
      </c>
      <c r="D6275">
        <v>4671.08</v>
      </c>
    </row>
    <row r="6276" spans="1:4" hidden="1">
      <c r="A6276">
        <v>2020</v>
      </c>
      <c r="B6276">
        <v>6</v>
      </c>
      <c r="C6276">
        <v>22</v>
      </c>
      <c r="D6276">
        <v>4670.97</v>
      </c>
    </row>
    <row r="6277" spans="1:4" hidden="1">
      <c r="A6277">
        <v>2020</v>
      </c>
      <c r="B6277">
        <v>6</v>
      </c>
      <c r="C6277">
        <v>23</v>
      </c>
      <c r="D6277">
        <v>4670.84</v>
      </c>
    </row>
    <row r="6278" spans="1:4" hidden="1">
      <c r="A6278">
        <v>2020</v>
      </c>
      <c r="B6278">
        <v>6</v>
      </c>
      <c r="C6278">
        <v>24</v>
      </c>
      <c r="D6278">
        <v>4670.7</v>
      </c>
    </row>
    <row r="6279" spans="1:4" hidden="1">
      <c r="A6279">
        <v>2020</v>
      </c>
      <c r="B6279">
        <v>6</v>
      </c>
      <c r="C6279">
        <v>25</v>
      </c>
      <c r="D6279">
        <v>4670.5200000000004</v>
      </c>
    </row>
    <row r="6280" spans="1:4" hidden="1">
      <c r="A6280">
        <v>2020</v>
      </c>
      <c r="B6280">
        <v>6</v>
      </c>
      <c r="C6280">
        <v>26</v>
      </c>
      <c r="D6280">
        <v>4670.28</v>
      </c>
    </row>
    <row r="6281" spans="1:4" hidden="1">
      <c r="A6281">
        <v>2020</v>
      </c>
      <c r="B6281">
        <v>6</v>
      </c>
      <c r="C6281">
        <v>27</v>
      </c>
      <c r="D6281">
        <v>4670.0200000000004</v>
      </c>
    </row>
    <row r="6282" spans="1:4" hidden="1">
      <c r="A6282">
        <v>2020</v>
      </c>
      <c r="B6282">
        <v>6</v>
      </c>
      <c r="C6282">
        <v>28</v>
      </c>
      <c r="D6282">
        <v>4669.78</v>
      </c>
    </row>
    <row r="6283" spans="1:4" hidden="1">
      <c r="A6283">
        <v>2020</v>
      </c>
      <c r="B6283">
        <v>6</v>
      </c>
      <c r="C6283">
        <v>29</v>
      </c>
      <c r="D6283">
        <v>4669.63</v>
      </c>
    </row>
    <row r="6284" spans="1:4" hidden="1">
      <c r="A6284">
        <v>2020</v>
      </c>
      <c r="B6284">
        <v>6</v>
      </c>
      <c r="C6284">
        <v>30</v>
      </c>
      <c r="D6284">
        <v>4669.49</v>
      </c>
    </row>
    <row r="6285" spans="1:4" hidden="1">
      <c r="A6285">
        <v>2020</v>
      </c>
      <c r="B6285">
        <v>7</v>
      </c>
      <c r="C6285">
        <v>1</v>
      </c>
      <c r="D6285">
        <v>4669.33</v>
      </c>
    </row>
    <row r="6286" spans="1:4" hidden="1">
      <c r="A6286">
        <v>2020</v>
      </c>
      <c r="B6286">
        <v>7</v>
      </c>
      <c r="C6286">
        <v>2</v>
      </c>
      <c r="D6286">
        <v>4669.16</v>
      </c>
    </row>
    <row r="6287" spans="1:4" hidden="1">
      <c r="A6287">
        <v>2020</v>
      </c>
      <c r="B6287">
        <v>7</v>
      </c>
      <c r="C6287">
        <v>3</v>
      </c>
      <c r="D6287">
        <v>4668.9799999999996</v>
      </c>
    </row>
    <row r="6288" spans="1:4" hidden="1">
      <c r="A6288">
        <v>2020</v>
      </c>
      <c r="B6288">
        <v>7</v>
      </c>
      <c r="C6288">
        <v>4</v>
      </c>
      <c r="D6288">
        <v>4668.8</v>
      </c>
    </row>
    <row r="6289" spans="1:4" hidden="1">
      <c r="A6289">
        <v>2020</v>
      </c>
      <c r="B6289">
        <v>7</v>
      </c>
      <c r="C6289">
        <v>5</v>
      </c>
      <c r="D6289">
        <v>4668.63</v>
      </c>
    </row>
    <row r="6290" spans="1:4" hidden="1">
      <c r="A6290">
        <v>2020</v>
      </c>
      <c r="B6290">
        <v>7</v>
      </c>
      <c r="C6290">
        <v>6</v>
      </c>
      <c r="D6290">
        <v>4668.4399999999996</v>
      </c>
    </row>
    <row r="6291" spans="1:4" hidden="1">
      <c r="A6291">
        <v>2020</v>
      </c>
      <c r="B6291">
        <v>7</v>
      </c>
      <c r="C6291">
        <v>7</v>
      </c>
      <c r="D6291">
        <v>4668.22</v>
      </c>
    </row>
    <row r="6292" spans="1:4" hidden="1">
      <c r="A6292">
        <v>2020</v>
      </c>
      <c r="B6292">
        <v>7</v>
      </c>
      <c r="C6292">
        <v>8</v>
      </c>
      <c r="D6292">
        <v>4667.97</v>
      </c>
    </row>
    <row r="6293" spans="1:4" hidden="1">
      <c r="A6293">
        <v>2020</v>
      </c>
      <c r="B6293">
        <v>7</v>
      </c>
      <c r="C6293">
        <v>9</v>
      </c>
      <c r="D6293">
        <v>4667.6899999999996</v>
      </c>
    </row>
    <row r="6294" spans="1:4" hidden="1">
      <c r="A6294">
        <v>2020</v>
      </c>
      <c r="B6294">
        <v>7</v>
      </c>
      <c r="C6294">
        <v>10</v>
      </c>
      <c r="D6294">
        <v>4667.43</v>
      </c>
    </row>
    <row r="6295" spans="1:4" hidden="1">
      <c r="A6295">
        <v>2020</v>
      </c>
      <c r="B6295">
        <v>7</v>
      </c>
      <c r="C6295">
        <v>11</v>
      </c>
      <c r="D6295">
        <v>4667.16</v>
      </c>
    </row>
    <row r="6296" spans="1:4" hidden="1">
      <c r="A6296">
        <v>2020</v>
      </c>
      <c r="B6296">
        <v>7</v>
      </c>
      <c r="C6296">
        <v>12</v>
      </c>
      <c r="D6296">
        <v>4666.88</v>
      </c>
    </row>
    <row r="6297" spans="1:4" hidden="1">
      <c r="A6297">
        <v>2020</v>
      </c>
      <c r="B6297">
        <v>7</v>
      </c>
      <c r="C6297">
        <v>13</v>
      </c>
      <c r="D6297">
        <v>4666.58</v>
      </c>
    </row>
    <row r="6298" spans="1:4" hidden="1">
      <c r="A6298">
        <v>2020</v>
      </c>
      <c r="B6298">
        <v>7</v>
      </c>
      <c r="C6298">
        <v>14</v>
      </c>
      <c r="D6298">
        <v>4666.28</v>
      </c>
    </row>
    <row r="6299" spans="1:4" hidden="1">
      <c r="A6299">
        <v>2020</v>
      </c>
      <c r="B6299">
        <v>7</v>
      </c>
      <c r="C6299">
        <v>15</v>
      </c>
      <c r="D6299">
        <v>4665.9799999999996</v>
      </c>
    </row>
    <row r="6300" spans="1:4" hidden="1">
      <c r="A6300">
        <v>2020</v>
      </c>
      <c r="B6300">
        <v>7</v>
      </c>
      <c r="C6300">
        <v>16</v>
      </c>
      <c r="D6300">
        <v>4665.67</v>
      </c>
    </row>
    <row r="6301" spans="1:4" hidden="1">
      <c r="A6301">
        <v>2020</v>
      </c>
      <c r="B6301">
        <v>7</v>
      </c>
      <c r="C6301">
        <v>17</v>
      </c>
      <c r="D6301">
        <v>4665.37</v>
      </c>
    </row>
    <row r="6302" spans="1:4" hidden="1">
      <c r="A6302">
        <v>2020</v>
      </c>
      <c r="B6302">
        <v>7</v>
      </c>
      <c r="C6302">
        <v>18</v>
      </c>
      <c r="D6302">
        <v>4665.07</v>
      </c>
    </row>
    <row r="6303" spans="1:4" hidden="1">
      <c r="A6303">
        <v>2020</v>
      </c>
      <c r="B6303">
        <v>7</v>
      </c>
      <c r="C6303">
        <v>19</v>
      </c>
      <c r="D6303">
        <v>4664.7700000000004</v>
      </c>
    </row>
    <row r="6304" spans="1:4" hidden="1">
      <c r="A6304">
        <v>2020</v>
      </c>
      <c r="B6304">
        <v>7</v>
      </c>
      <c r="C6304">
        <v>20</v>
      </c>
      <c r="D6304">
        <v>4664.46</v>
      </c>
    </row>
    <row r="6305" spans="1:4" hidden="1">
      <c r="A6305">
        <v>2020</v>
      </c>
      <c r="B6305">
        <v>7</v>
      </c>
      <c r="C6305">
        <v>21</v>
      </c>
      <c r="D6305">
        <v>4664.1499999999996</v>
      </c>
    </row>
    <row r="6306" spans="1:4" hidden="1">
      <c r="A6306">
        <v>2020</v>
      </c>
      <c r="B6306">
        <v>7</v>
      </c>
      <c r="C6306">
        <v>22</v>
      </c>
      <c r="D6306">
        <v>4663.84</v>
      </c>
    </row>
    <row r="6307" spans="1:4" hidden="1">
      <c r="A6307">
        <v>2020</v>
      </c>
      <c r="B6307">
        <v>7</v>
      </c>
      <c r="C6307">
        <v>23</v>
      </c>
      <c r="D6307">
        <v>4663.59</v>
      </c>
    </row>
    <row r="6308" spans="1:4" hidden="1">
      <c r="A6308">
        <v>2020</v>
      </c>
      <c r="B6308">
        <v>7</v>
      </c>
      <c r="C6308">
        <v>24</v>
      </c>
      <c r="D6308">
        <v>4663.3599999999997</v>
      </c>
    </row>
    <row r="6309" spans="1:4" hidden="1">
      <c r="A6309">
        <v>2020</v>
      </c>
      <c r="B6309">
        <v>7</v>
      </c>
      <c r="C6309">
        <v>25</v>
      </c>
      <c r="D6309">
        <v>4663.1499999999996</v>
      </c>
    </row>
    <row r="6310" spans="1:4" hidden="1">
      <c r="A6310">
        <v>2020</v>
      </c>
      <c r="B6310">
        <v>7</v>
      </c>
      <c r="C6310">
        <v>26</v>
      </c>
      <c r="D6310">
        <v>4662.93</v>
      </c>
    </row>
    <row r="6311" spans="1:4" hidden="1">
      <c r="A6311">
        <v>2020</v>
      </c>
      <c r="B6311">
        <v>7</v>
      </c>
      <c r="C6311">
        <v>27</v>
      </c>
      <c r="D6311">
        <v>4662.7</v>
      </c>
    </row>
    <row r="6312" spans="1:4" hidden="1">
      <c r="A6312">
        <v>2020</v>
      </c>
      <c r="B6312">
        <v>7</v>
      </c>
      <c r="C6312">
        <v>28</v>
      </c>
      <c r="D6312">
        <v>4662.46</v>
      </c>
    </row>
    <row r="6313" spans="1:4" hidden="1">
      <c r="A6313">
        <v>2020</v>
      </c>
      <c r="B6313">
        <v>7</v>
      </c>
      <c r="C6313">
        <v>29</v>
      </c>
      <c r="D6313">
        <v>4662.1899999999996</v>
      </c>
    </row>
    <row r="6314" spans="1:4" hidden="1">
      <c r="A6314">
        <v>2020</v>
      </c>
      <c r="B6314">
        <v>7</v>
      </c>
      <c r="C6314">
        <v>30</v>
      </c>
      <c r="D6314">
        <v>4661.9399999999996</v>
      </c>
    </row>
    <row r="6315" spans="1:4" hidden="1">
      <c r="A6315">
        <v>2020</v>
      </c>
      <c r="B6315">
        <v>7</v>
      </c>
      <c r="C6315">
        <v>31</v>
      </c>
      <c r="D6315">
        <v>4661.68</v>
      </c>
    </row>
    <row r="6316" spans="1:4" hidden="1">
      <c r="A6316">
        <v>2020</v>
      </c>
      <c r="B6316">
        <v>8</v>
      </c>
      <c r="C6316">
        <v>1</v>
      </c>
      <c r="D6316">
        <v>4661.42</v>
      </c>
    </row>
    <row r="6317" spans="1:4" hidden="1">
      <c r="A6317">
        <v>2020</v>
      </c>
      <c r="B6317">
        <v>8</v>
      </c>
      <c r="C6317">
        <v>2</v>
      </c>
      <c r="D6317">
        <v>4661.13</v>
      </c>
    </row>
    <row r="6318" spans="1:4" hidden="1">
      <c r="A6318">
        <v>2020</v>
      </c>
      <c r="B6318">
        <v>8</v>
      </c>
      <c r="C6318">
        <v>3</v>
      </c>
      <c r="D6318">
        <v>4660.8599999999997</v>
      </c>
    </row>
    <row r="6319" spans="1:4" hidden="1">
      <c r="A6319">
        <v>2020</v>
      </c>
      <c r="B6319">
        <v>8</v>
      </c>
      <c r="C6319">
        <v>4</v>
      </c>
      <c r="D6319">
        <v>4660.59</v>
      </c>
    </row>
    <row r="6320" spans="1:4" hidden="1">
      <c r="A6320">
        <v>2020</v>
      </c>
      <c r="B6320">
        <v>8</v>
      </c>
      <c r="C6320">
        <v>5</v>
      </c>
      <c r="D6320">
        <v>4660.29</v>
      </c>
    </row>
    <row r="6321" spans="1:4" hidden="1">
      <c r="A6321">
        <v>2020</v>
      </c>
      <c r="B6321">
        <v>8</v>
      </c>
      <c r="C6321">
        <v>6</v>
      </c>
      <c r="D6321">
        <v>4659.93</v>
      </c>
    </row>
    <row r="6322" spans="1:4" hidden="1">
      <c r="A6322">
        <v>2020</v>
      </c>
      <c r="B6322">
        <v>8</v>
      </c>
      <c r="C6322">
        <v>7</v>
      </c>
      <c r="D6322">
        <v>4659.59</v>
      </c>
    </row>
    <row r="6323" spans="1:4" hidden="1">
      <c r="A6323">
        <v>2020</v>
      </c>
      <c r="B6323">
        <v>8</v>
      </c>
      <c r="C6323">
        <v>8</v>
      </c>
      <c r="D6323">
        <v>4659.22</v>
      </c>
    </row>
    <row r="6324" spans="1:4" hidden="1">
      <c r="A6324">
        <v>2020</v>
      </c>
      <c r="B6324">
        <v>8</v>
      </c>
      <c r="C6324">
        <v>9</v>
      </c>
      <c r="D6324">
        <v>4658.84</v>
      </c>
    </row>
    <row r="6325" spans="1:4" hidden="1">
      <c r="A6325">
        <v>2020</v>
      </c>
      <c r="B6325">
        <v>8</v>
      </c>
      <c r="C6325">
        <v>10</v>
      </c>
      <c r="D6325">
        <v>4658.47</v>
      </c>
    </row>
    <row r="6326" spans="1:4" hidden="1">
      <c r="A6326">
        <v>2020</v>
      </c>
      <c r="B6326">
        <v>8</v>
      </c>
      <c r="C6326">
        <v>11</v>
      </c>
      <c r="D6326">
        <v>4658.1099999999997</v>
      </c>
    </row>
    <row r="6327" spans="1:4" hidden="1">
      <c r="A6327">
        <v>2020</v>
      </c>
      <c r="B6327">
        <v>8</v>
      </c>
      <c r="C6327">
        <v>12</v>
      </c>
      <c r="D6327">
        <v>4657.74</v>
      </c>
    </row>
    <row r="6328" spans="1:4" hidden="1">
      <c r="A6328">
        <v>2020</v>
      </c>
      <c r="B6328">
        <v>8</v>
      </c>
      <c r="C6328">
        <v>13</v>
      </c>
      <c r="D6328">
        <v>4657.38</v>
      </c>
    </row>
    <row r="6329" spans="1:4" hidden="1">
      <c r="A6329">
        <v>2020</v>
      </c>
      <c r="B6329">
        <v>8</v>
      </c>
      <c r="C6329">
        <v>14</v>
      </c>
      <c r="D6329">
        <v>4657.05</v>
      </c>
    </row>
    <row r="6330" spans="1:4" hidden="1">
      <c r="A6330">
        <v>2020</v>
      </c>
      <c r="B6330">
        <v>8</v>
      </c>
      <c r="C6330">
        <v>15</v>
      </c>
      <c r="D6330">
        <v>4656.72</v>
      </c>
    </row>
    <row r="6331" spans="1:4" hidden="1">
      <c r="A6331">
        <v>2020</v>
      </c>
      <c r="B6331">
        <v>8</v>
      </c>
      <c r="C6331">
        <v>16</v>
      </c>
      <c r="D6331">
        <v>4656.3900000000003</v>
      </c>
    </row>
    <row r="6332" spans="1:4" hidden="1">
      <c r="A6332">
        <v>2020</v>
      </c>
      <c r="B6332">
        <v>8</v>
      </c>
      <c r="C6332">
        <v>17</v>
      </c>
      <c r="D6332">
        <v>4656.09</v>
      </c>
    </row>
    <row r="6333" spans="1:4" hidden="1">
      <c r="A6333">
        <v>2020</v>
      </c>
      <c r="B6333">
        <v>8</v>
      </c>
      <c r="C6333">
        <v>18</v>
      </c>
      <c r="D6333">
        <v>4655.78</v>
      </c>
    </row>
    <row r="6334" spans="1:4" hidden="1">
      <c r="A6334">
        <v>2020</v>
      </c>
      <c r="B6334">
        <v>8</v>
      </c>
      <c r="C6334">
        <v>19</v>
      </c>
      <c r="D6334">
        <v>4655.47</v>
      </c>
    </row>
    <row r="6335" spans="1:4" hidden="1">
      <c r="A6335">
        <v>2020</v>
      </c>
      <c r="B6335">
        <v>8</v>
      </c>
      <c r="C6335">
        <v>20</v>
      </c>
      <c r="D6335">
        <v>4655.16</v>
      </c>
    </row>
    <row r="6336" spans="1:4" hidden="1">
      <c r="A6336">
        <v>2020</v>
      </c>
      <c r="B6336">
        <v>8</v>
      </c>
      <c r="C6336">
        <v>21</v>
      </c>
      <c r="D6336">
        <v>4654.87</v>
      </c>
    </row>
    <row r="6337" spans="1:4" hidden="1">
      <c r="A6337">
        <v>2020</v>
      </c>
      <c r="B6337">
        <v>8</v>
      </c>
      <c r="C6337">
        <v>22</v>
      </c>
      <c r="D6337">
        <v>4654.5600000000004</v>
      </c>
    </row>
    <row r="6338" spans="1:4" hidden="1">
      <c r="A6338">
        <v>2020</v>
      </c>
      <c r="B6338">
        <v>8</v>
      </c>
      <c r="C6338">
        <v>23</v>
      </c>
      <c r="D6338">
        <v>4654.26</v>
      </c>
    </row>
    <row r="6339" spans="1:4" hidden="1">
      <c r="A6339">
        <v>2020</v>
      </c>
      <c r="B6339">
        <v>8</v>
      </c>
      <c r="C6339">
        <v>24</v>
      </c>
      <c r="D6339">
        <v>4653.96</v>
      </c>
    </row>
    <row r="6340" spans="1:4" hidden="1">
      <c r="A6340">
        <v>2020</v>
      </c>
      <c r="B6340">
        <v>8</v>
      </c>
      <c r="C6340">
        <v>25</v>
      </c>
      <c r="D6340">
        <v>4653.63</v>
      </c>
    </row>
    <row r="6341" spans="1:4" hidden="1">
      <c r="A6341">
        <v>2020</v>
      </c>
      <c r="B6341">
        <v>8</v>
      </c>
      <c r="C6341">
        <v>26</v>
      </c>
      <c r="D6341">
        <v>4653.3</v>
      </c>
    </row>
    <row r="6342" spans="1:4" hidden="1">
      <c r="A6342">
        <v>2020</v>
      </c>
      <c r="B6342">
        <v>8</v>
      </c>
      <c r="C6342">
        <v>27</v>
      </c>
      <c r="D6342">
        <v>4652.99</v>
      </c>
    </row>
    <row r="6343" spans="1:4" hidden="1">
      <c r="A6343">
        <v>2020</v>
      </c>
      <c r="B6343">
        <v>8</v>
      </c>
      <c r="C6343">
        <v>28</v>
      </c>
      <c r="D6343">
        <v>4652.6899999999996</v>
      </c>
    </row>
    <row r="6344" spans="1:4" hidden="1">
      <c r="A6344">
        <v>2020</v>
      </c>
      <c r="B6344">
        <v>8</v>
      </c>
      <c r="C6344">
        <v>29</v>
      </c>
      <c r="D6344">
        <v>4652.42</v>
      </c>
    </row>
    <row r="6345" spans="1:4" hidden="1">
      <c r="A6345">
        <v>2020</v>
      </c>
      <c r="B6345">
        <v>8</v>
      </c>
      <c r="C6345">
        <v>30</v>
      </c>
      <c r="D6345">
        <v>4652.1099999999997</v>
      </c>
    </row>
    <row r="6346" spans="1:4" hidden="1">
      <c r="A6346">
        <v>2020</v>
      </c>
      <c r="B6346">
        <v>8</v>
      </c>
      <c r="C6346">
        <v>31</v>
      </c>
      <c r="D6346">
        <v>4651.82</v>
      </c>
    </row>
    <row r="6347" spans="1:4" hidden="1">
      <c r="A6347">
        <v>2020</v>
      </c>
      <c r="B6347">
        <v>9</v>
      </c>
      <c r="C6347">
        <v>1</v>
      </c>
      <c r="D6347">
        <v>4651.55</v>
      </c>
    </row>
    <row r="6348" spans="1:4" hidden="1">
      <c r="A6348">
        <v>2020</v>
      </c>
      <c r="B6348">
        <v>9</v>
      </c>
      <c r="C6348">
        <v>2</v>
      </c>
      <c r="D6348">
        <v>4651.29</v>
      </c>
    </row>
    <row r="6349" spans="1:4" hidden="1">
      <c r="A6349">
        <v>2020</v>
      </c>
      <c r="B6349">
        <v>9</v>
      </c>
      <c r="C6349">
        <v>3</v>
      </c>
      <c r="D6349">
        <v>4651.03</v>
      </c>
    </row>
    <row r="6350" spans="1:4" hidden="1">
      <c r="A6350">
        <v>2020</v>
      </c>
      <c r="B6350">
        <v>9</v>
      </c>
      <c r="C6350">
        <v>4</v>
      </c>
      <c r="D6350">
        <v>4650.78</v>
      </c>
    </row>
    <row r="6351" spans="1:4" hidden="1">
      <c r="A6351">
        <v>2020</v>
      </c>
      <c r="B6351">
        <v>9</v>
      </c>
      <c r="C6351">
        <v>5</v>
      </c>
      <c r="D6351">
        <v>4650.55</v>
      </c>
    </row>
    <row r="6352" spans="1:4" hidden="1">
      <c r="A6352">
        <v>2020</v>
      </c>
      <c r="B6352">
        <v>9</v>
      </c>
      <c r="C6352">
        <v>6</v>
      </c>
      <c r="D6352">
        <v>4650.3100000000004</v>
      </c>
    </row>
    <row r="6353" spans="1:4" hidden="1">
      <c r="A6353">
        <v>2020</v>
      </c>
      <c r="B6353">
        <v>9</v>
      </c>
      <c r="C6353">
        <v>7</v>
      </c>
      <c r="D6353">
        <v>4650.0600000000004</v>
      </c>
    </row>
    <row r="6354" spans="1:4" hidden="1">
      <c r="A6354">
        <v>2020</v>
      </c>
      <c r="B6354">
        <v>9</v>
      </c>
      <c r="C6354">
        <v>8</v>
      </c>
      <c r="D6354">
        <v>4649.8599999999997</v>
      </c>
    </row>
    <row r="6355" spans="1:4" hidden="1">
      <c r="A6355">
        <v>2020</v>
      </c>
      <c r="B6355">
        <v>9</v>
      </c>
      <c r="C6355">
        <v>9</v>
      </c>
      <c r="D6355">
        <v>4649.7</v>
      </c>
    </row>
    <row r="6356" spans="1:4" hidden="1">
      <c r="A6356">
        <v>2020</v>
      </c>
      <c r="B6356">
        <v>9</v>
      </c>
      <c r="C6356">
        <v>10</v>
      </c>
      <c r="D6356">
        <v>4649.55</v>
      </c>
    </row>
    <row r="6357" spans="1:4" hidden="1">
      <c r="A6357">
        <v>2020</v>
      </c>
      <c r="B6357">
        <v>9</v>
      </c>
      <c r="C6357">
        <v>11</v>
      </c>
      <c r="D6357">
        <v>4649.3599999999997</v>
      </c>
    </row>
    <row r="6358" spans="1:4" hidden="1">
      <c r="A6358">
        <v>2020</v>
      </c>
      <c r="B6358">
        <v>9</v>
      </c>
      <c r="C6358">
        <v>12</v>
      </c>
      <c r="D6358">
        <v>4649.24</v>
      </c>
    </row>
    <row r="6359" spans="1:4" hidden="1">
      <c r="A6359">
        <v>2020</v>
      </c>
      <c r="B6359">
        <v>9</v>
      </c>
      <c r="C6359">
        <v>13</v>
      </c>
      <c r="D6359">
        <v>4649.07</v>
      </c>
    </row>
    <row r="6360" spans="1:4" hidden="1">
      <c r="A6360">
        <v>2020</v>
      </c>
      <c r="B6360">
        <v>9</v>
      </c>
      <c r="C6360">
        <v>14</v>
      </c>
      <c r="D6360">
        <v>4648.8900000000003</v>
      </c>
    </row>
    <row r="6361" spans="1:4" hidden="1">
      <c r="A6361">
        <v>2020</v>
      </c>
      <c r="B6361">
        <v>9</v>
      </c>
      <c r="C6361">
        <v>15</v>
      </c>
      <c r="D6361">
        <v>4648.7700000000004</v>
      </c>
    </row>
    <row r="6362" spans="1:4" hidden="1">
      <c r="A6362">
        <v>2020</v>
      </c>
      <c r="B6362">
        <v>9</v>
      </c>
      <c r="C6362">
        <v>16</v>
      </c>
      <c r="D6362">
        <v>4648.74</v>
      </c>
    </row>
    <row r="6363" spans="1:4" hidden="1">
      <c r="A6363">
        <v>2020</v>
      </c>
      <c r="B6363">
        <v>9</v>
      </c>
      <c r="C6363">
        <v>17</v>
      </c>
      <c r="D6363">
        <v>4648.71</v>
      </c>
    </row>
    <row r="6364" spans="1:4" hidden="1">
      <c r="A6364">
        <v>2020</v>
      </c>
      <c r="B6364">
        <v>9</v>
      </c>
      <c r="C6364">
        <v>18</v>
      </c>
      <c r="D6364">
        <v>4648.6899999999996</v>
      </c>
    </row>
    <row r="6365" spans="1:4" hidden="1">
      <c r="A6365">
        <v>2020</v>
      </c>
      <c r="B6365">
        <v>9</v>
      </c>
      <c r="C6365">
        <v>19</v>
      </c>
      <c r="D6365">
        <v>4648.7</v>
      </c>
    </row>
    <row r="6366" spans="1:4" hidden="1">
      <c r="A6366">
        <v>2020</v>
      </c>
      <c r="B6366">
        <v>9</v>
      </c>
      <c r="C6366">
        <v>20</v>
      </c>
      <c r="D6366">
        <v>4648.68</v>
      </c>
    </row>
    <row r="6367" spans="1:4" hidden="1">
      <c r="A6367">
        <v>2020</v>
      </c>
      <c r="B6367">
        <v>9</v>
      </c>
      <c r="C6367">
        <v>21</v>
      </c>
      <c r="D6367">
        <v>4648.6400000000003</v>
      </c>
    </row>
    <row r="6368" spans="1:4" hidden="1">
      <c r="A6368">
        <v>2020</v>
      </c>
      <c r="B6368">
        <v>9</v>
      </c>
      <c r="C6368">
        <v>22</v>
      </c>
      <c r="D6368">
        <v>4648.6099999999997</v>
      </c>
    </row>
    <row r="6369" spans="1:4" hidden="1">
      <c r="A6369">
        <v>2020</v>
      </c>
      <c r="B6369">
        <v>9</v>
      </c>
      <c r="C6369">
        <v>23</v>
      </c>
      <c r="D6369">
        <v>4648.6000000000004</v>
      </c>
    </row>
    <row r="6370" spans="1:4" hidden="1">
      <c r="A6370">
        <v>2020</v>
      </c>
      <c r="B6370">
        <v>9</v>
      </c>
      <c r="C6370">
        <v>24</v>
      </c>
      <c r="D6370">
        <v>4648.58</v>
      </c>
    </row>
    <row r="6371" spans="1:4" hidden="1">
      <c r="A6371">
        <v>2020</v>
      </c>
      <c r="B6371">
        <v>9</v>
      </c>
      <c r="C6371">
        <v>25</v>
      </c>
      <c r="D6371">
        <v>4648.6000000000004</v>
      </c>
    </row>
    <row r="6372" spans="1:4" hidden="1">
      <c r="A6372">
        <v>2020</v>
      </c>
      <c r="B6372">
        <v>9</v>
      </c>
      <c r="C6372">
        <v>26</v>
      </c>
      <c r="D6372">
        <v>4648.63</v>
      </c>
    </row>
    <row r="6373" spans="1:4" hidden="1">
      <c r="A6373">
        <v>2020</v>
      </c>
      <c r="B6373">
        <v>9</v>
      </c>
      <c r="C6373">
        <v>27</v>
      </c>
      <c r="D6373">
        <v>4648.66</v>
      </c>
    </row>
    <row r="6374" spans="1:4" hidden="1">
      <c r="A6374">
        <v>2020</v>
      </c>
      <c r="B6374">
        <v>9</v>
      </c>
      <c r="C6374">
        <v>28</v>
      </c>
      <c r="D6374">
        <v>4648.6899999999996</v>
      </c>
    </row>
    <row r="6375" spans="1:4" hidden="1">
      <c r="A6375">
        <v>2020</v>
      </c>
      <c r="B6375">
        <v>9</v>
      </c>
      <c r="C6375">
        <v>29</v>
      </c>
      <c r="D6375">
        <v>4648.7299999999996</v>
      </c>
    </row>
    <row r="6376" spans="1:4" hidden="1">
      <c r="A6376">
        <v>2020</v>
      </c>
      <c r="B6376">
        <v>9</v>
      </c>
      <c r="C6376">
        <v>30</v>
      </c>
      <c r="D6376">
        <v>4648.7700000000004</v>
      </c>
    </row>
    <row r="6377" spans="1:4">
      <c r="A6377">
        <v>2020</v>
      </c>
      <c r="B6377">
        <v>10</v>
      </c>
      <c r="C6377">
        <v>1</v>
      </c>
      <c r="D6377">
        <v>4648.88</v>
      </c>
    </row>
    <row r="6378" spans="1:4" hidden="1">
      <c r="A6378">
        <v>2020</v>
      </c>
      <c r="B6378">
        <v>10</v>
      </c>
      <c r="C6378">
        <v>2</v>
      </c>
      <c r="D6378">
        <v>4649.05</v>
      </c>
    </row>
    <row r="6379" spans="1:4" hidden="1">
      <c r="A6379">
        <v>2020</v>
      </c>
      <c r="B6379">
        <v>10</v>
      </c>
      <c r="C6379">
        <v>3</v>
      </c>
      <c r="D6379">
        <v>4649.22</v>
      </c>
    </row>
    <row r="6380" spans="1:4" hidden="1">
      <c r="A6380">
        <v>2020</v>
      </c>
      <c r="B6380">
        <v>10</v>
      </c>
      <c r="C6380">
        <v>4</v>
      </c>
      <c r="D6380">
        <v>4649.38</v>
      </c>
    </row>
    <row r="6381" spans="1:4" hidden="1">
      <c r="A6381">
        <v>2020</v>
      </c>
      <c r="B6381">
        <v>10</v>
      </c>
      <c r="C6381">
        <v>5</v>
      </c>
      <c r="D6381">
        <v>4649.54</v>
      </c>
    </row>
    <row r="6382" spans="1:4" hidden="1">
      <c r="A6382">
        <v>2020</v>
      </c>
      <c r="B6382">
        <v>10</v>
      </c>
      <c r="C6382">
        <v>6</v>
      </c>
      <c r="D6382">
        <v>4649.72</v>
      </c>
    </row>
    <row r="6383" spans="1:4" hidden="1">
      <c r="A6383">
        <v>2020</v>
      </c>
      <c r="B6383">
        <v>10</v>
      </c>
      <c r="C6383">
        <v>7</v>
      </c>
      <c r="D6383">
        <v>4649.93</v>
      </c>
    </row>
    <row r="6384" spans="1:4" hidden="1">
      <c r="A6384">
        <v>2020</v>
      </c>
      <c r="B6384">
        <v>10</v>
      </c>
      <c r="C6384">
        <v>8</v>
      </c>
      <c r="D6384">
        <v>4650.1499999999996</v>
      </c>
    </row>
    <row r="6385" spans="1:4" hidden="1">
      <c r="A6385">
        <v>2020</v>
      </c>
      <c r="B6385">
        <v>10</v>
      </c>
      <c r="C6385">
        <v>9</v>
      </c>
      <c r="D6385">
        <v>4650.3599999999997</v>
      </c>
    </row>
    <row r="6386" spans="1:4" hidden="1">
      <c r="A6386">
        <v>2020</v>
      </c>
      <c r="B6386">
        <v>10</v>
      </c>
      <c r="C6386">
        <v>10</v>
      </c>
      <c r="D6386">
        <v>4650.58</v>
      </c>
    </row>
    <row r="6387" spans="1:4" hidden="1">
      <c r="A6387">
        <v>2020</v>
      </c>
      <c r="B6387">
        <v>10</v>
      </c>
      <c r="C6387">
        <v>11</v>
      </c>
      <c r="D6387">
        <v>4650.88</v>
      </c>
    </row>
    <row r="6388" spans="1:4" hidden="1">
      <c r="A6388">
        <v>2020</v>
      </c>
      <c r="B6388">
        <v>10</v>
      </c>
      <c r="C6388">
        <v>12</v>
      </c>
      <c r="D6388">
        <v>4651.1400000000003</v>
      </c>
    </row>
    <row r="6389" spans="1:4" hidden="1">
      <c r="A6389">
        <v>2020</v>
      </c>
      <c r="B6389">
        <v>10</v>
      </c>
      <c r="C6389">
        <v>13</v>
      </c>
      <c r="D6389">
        <v>4651.3900000000003</v>
      </c>
    </row>
    <row r="6390" spans="1:4" hidden="1">
      <c r="A6390">
        <v>2020</v>
      </c>
      <c r="B6390">
        <v>10</v>
      </c>
      <c r="C6390">
        <v>14</v>
      </c>
      <c r="D6390">
        <v>4651.63</v>
      </c>
    </row>
    <row r="6391" spans="1:4" hidden="1">
      <c r="A6391">
        <v>2020</v>
      </c>
      <c r="B6391">
        <v>10</v>
      </c>
      <c r="C6391">
        <v>15</v>
      </c>
      <c r="D6391">
        <v>4651.87</v>
      </c>
    </row>
    <row r="6392" spans="1:4" hidden="1">
      <c r="A6392">
        <v>2020</v>
      </c>
      <c r="B6392">
        <v>10</v>
      </c>
      <c r="C6392">
        <v>16</v>
      </c>
      <c r="D6392">
        <v>4652.1099999999997</v>
      </c>
    </row>
    <row r="6393" spans="1:4" hidden="1">
      <c r="A6393">
        <v>2020</v>
      </c>
      <c r="B6393">
        <v>10</v>
      </c>
      <c r="C6393">
        <v>17</v>
      </c>
      <c r="D6393">
        <v>4652.3599999999997</v>
      </c>
    </row>
    <row r="6394" spans="1:4" hidden="1">
      <c r="A6394">
        <v>2020</v>
      </c>
      <c r="B6394">
        <v>10</v>
      </c>
      <c r="C6394">
        <v>18</v>
      </c>
      <c r="D6394">
        <v>4652.6000000000004</v>
      </c>
    </row>
    <row r="6395" spans="1:4" hidden="1">
      <c r="A6395">
        <v>2020</v>
      </c>
      <c r="B6395">
        <v>10</v>
      </c>
      <c r="C6395">
        <v>19</v>
      </c>
      <c r="D6395">
        <v>4652.84</v>
      </c>
    </row>
    <row r="6396" spans="1:4" hidden="1">
      <c r="A6396">
        <v>2020</v>
      </c>
      <c r="B6396">
        <v>10</v>
      </c>
      <c r="C6396">
        <v>20</v>
      </c>
      <c r="D6396">
        <v>4653.08</v>
      </c>
    </row>
    <row r="6397" spans="1:4" hidden="1">
      <c r="A6397">
        <v>2020</v>
      </c>
      <c r="B6397">
        <v>10</v>
      </c>
      <c r="C6397">
        <v>21</v>
      </c>
      <c r="D6397">
        <v>4653.32</v>
      </c>
    </row>
    <row r="6398" spans="1:4" hidden="1">
      <c r="A6398">
        <v>2020</v>
      </c>
      <c r="B6398">
        <v>10</v>
      </c>
      <c r="C6398">
        <v>22</v>
      </c>
      <c r="D6398">
        <v>4653.55</v>
      </c>
    </row>
    <row r="6399" spans="1:4" hidden="1">
      <c r="A6399">
        <v>2020</v>
      </c>
      <c r="B6399">
        <v>10</v>
      </c>
      <c r="C6399">
        <v>23</v>
      </c>
      <c r="D6399">
        <v>4653.78</v>
      </c>
    </row>
    <row r="6400" spans="1:4" hidden="1">
      <c r="A6400">
        <v>2020</v>
      </c>
      <c r="B6400">
        <v>10</v>
      </c>
      <c r="C6400">
        <v>24</v>
      </c>
      <c r="D6400">
        <v>4654.01</v>
      </c>
    </row>
    <row r="6401" spans="1:4" hidden="1">
      <c r="A6401">
        <v>2020</v>
      </c>
      <c r="B6401">
        <v>10</v>
      </c>
      <c r="C6401">
        <v>25</v>
      </c>
      <c r="D6401">
        <v>4654.24</v>
      </c>
    </row>
    <row r="6402" spans="1:4" hidden="1">
      <c r="A6402">
        <v>2020</v>
      </c>
      <c r="B6402">
        <v>10</v>
      </c>
      <c r="C6402">
        <v>26</v>
      </c>
      <c r="D6402">
        <v>4654.46</v>
      </c>
    </row>
    <row r="6403" spans="1:4" hidden="1">
      <c r="A6403">
        <v>2020</v>
      </c>
      <c r="B6403">
        <v>10</v>
      </c>
      <c r="C6403">
        <v>27</v>
      </c>
      <c r="D6403">
        <v>4654.6899999999996</v>
      </c>
    </row>
    <row r="6404" spans="1:4" hidden="1">
      <c r="A6404">
        <v>2020</v>
      </c>
      <c r="B6404">
        <v>10</v>
      </c>
      <c r="C6404">
        <v>28</v>
      </c>
      <c r="D6404">
        <v>4654.93</v>
      </c>
    </row>
    <row r="6405" spans="1:4" hidden="1">
      <c r="A6405">
        <v>2020</v>
      </c>
      <c r="B6405">
        <v>10</v>
      </c>
      <c r="C6405">
        <v>29</v>
      </c>
      <c r="D6405">
        <v>4655.16</v>
      </c>
    </row>
    <row r="6406" spans="1:4" hidden="1">
      <c r="A6406">
        <v>2020</v>
      </c>
      <c r="B6406">
        <v>10</v>
      </c>
      <c r="C6406">
        <v>30</v>
      </c>
      <c r="D6406">
        <v>4655.3900000000003</v>
      </c>
    </row>
    <row r="6407" spans="1:4" hidden="1">
      <c r="A6407">
        <v>2020</v>
      </c>
      <c r="B6407">
        <v>10</v>
      </c>
      <c r="C6407">
        <v>31</v>
      </c>
      <c r="D6407">
        <v>4655.6099999999997</v>
      </c>
    </row>
    <row r="6408" spans="1:4" hidden="1">
      <c r="A6408">
        <v>2020</v>
      </c>
      <c r="B6408">
        <v>11</v>
      </c>
      <c r="C6408">
        <v>1</v>
      </c>
      <c r="D6408">
        <v>4655.83</v>
      </c>
    </row>
    <row r="6409" spans="1:4" hidden="1">
      <c r="A6409">
        <v>2020</v>
      </c>
      <c r="B6409">
        <v>11</v>
      </c>
      <c r="C6409">
        <v>2</v>
      </c>
      <c r="D6409">
        <v>4656.05</v>
      </c>
    </row>
    <row r="6410" spans="1:4" hidden="1">
      <c r="A6410">
        <v>2020</v>
      </c>
      <c r="B6410">
        <v>11</v>
      </c>
      <c r="C6410">
        <v>3</v>
      </c>
      <c r="D6410">
        <v>4656.28</v>
      </c>
    </row>
    <row r="6411" spans="1:4" hidden="1">
      <c r="A6411">
        <v>2020</v>
      </c>
      <c r="B6411">
        <v>11</v>
      </c>
      <c r="C6411">
        <v>4</v>
      </c>
      <c r="D6411">
        <v>4656.49</v>
      </c>
    </row>
    <row r="6412" spans="1:4" hidden="1">
      <c r="A6412">
        <v>2020</v>
      </c>
      <c r="B6412">
        <v>11</v>
      </c>
      <c r="C6412">
        <v>5</v>
      </c>
      <c r="D6412">
        <v>4656.71</v>
      </c>
    </row>
    <row r="6413" spans="1:4" hidden="1">
      <c r="A6413">
        <v>2020</v>
      </c>
      <c r="B6413">
        <v>11</v>
      </c>
      <c r="C6413">
        <v>6</v>
      </c>
      <c r="D6413">
        <v>4656.92</v>
      </c>
    </row>
    <row r="6414" spans="1:4" hidden="1">
      <c r="A6414">
        <v>2020</v>
      </c>
      <c r="B6414">
        <v>11</v>
      </c>
      <c r="C6414">
        <v>7</v>
      </c>
      <c r="D6414">
        <v>4657.1499999999996</v>
      </c>
    </row>
    <row r="6415" spans="1:4" hidden="1">
      <c r="A6415">
        <v>2020</v>
      </c>
      <c r="B6415">
        <v>11</v>
      </c>
      <c r="C6415">
        <v>8</v>
      </c>
      <c r="D6415">
        <v>4657.38</v>
      </c>
    </row>
    <row r="6416" spans="1:4" hidden="1">
      <c r="A6416">
        <v>2020</v>
      </c>
      <c r="B6416">
        <v>11</v>
      </c>
      <c r="C6416">
        <v>9</v>
      </c>
      <c r="D6416">
        <v>4657.6000000000004</v>
      </c>
    </row>
    <row r="6417" spans="1:4" hidden="1">
      <c r="A6417">
        <v>2020</v>
      </c>
      <c r="B6417">
        <v>11</v>
      </c>
      <c r="C6417">
        <v>10</v>
      </c>
      <c r="D6417">
        <v>4657.8100000000004</v>
      </c>
    </row>
    <row r="6418" spans="1:4" hidden="1">
      <c r="A6418">
        <v>2020</v>
      </c>
      <c r="B6418">
        <v>11</v>
      </c>
      <c r="C6418">
        <v>11</v>
      </c>
      <c r="D6418">
        <v>4658.04</v>
      </c>
    </row>
    <row r="6419" spans="1:4" hidden="1">
      <c r="A6419">
        <v>2020</v>
      </c>
      <c r="B6419">
        <v>11</v>
      </c>
      <c r="C6419">
        <v>12</v>
      </c>
      <c r="D6419">
        <v>4658.25</v>
      </c>
    </row>
    <row r="6420" spans="1:4" hidden="1">
      <c r="A6420">
        <v>2020</v>
      </c>
      <c r="B6420">
        <v>11</v>
      </c>
      <c r="C6420">
        <v>13</v>
      </c>
      <c r="D6420">
        <v>4658.5200000000004</v>
      </c>
    </row>
    <row r="6421" spans="1:4" hidden="1">
      <c r="A6421">
        <v>2020</v>
      </c>
      <c r="B6421">
        <v>11</v>
      </c>
      <c r="C6421">
        <v>14</v>
      </c>
      <c r="D6421">
        <v>4658.78</v>
      </c>
    </row>
    <row r="6422" spans="1:4" hidden="1">
      <c r="A6422">
        <v>2020</v>
      </c>
      <c r="B6422">
        <v>11</v>
      </c>
      <c r="C6422">
        <v>15</v>
      </c>
      <c r="D6422">
        <v>4659</v>
      </c>
    </row>
    <row r="6423" spans="1:4" hidden="1">
      <c r="A6423">
        <v>2020</v>
      </c>
      <c r="B6423">
        <v>11</v>
      </c>
      <c r="C6423">
        <v>16</v>
      </c>
      <c r="D6423">
        <v>4659.22</v>
      </c>
    </row>
    <row r="6424" spans="1:4" hidden="1">
      <c r="A6424">
        <v>2020</v>
      </c>
      <c r="B6424">
        <v>11</v>
      </c>
      <c r="C6424">
        <v>17</v>
      </c>
      <c r="D6424">
        <v>4659.4399999999996</v>
      </c>
    </row>
    <row r="6425" spans="1:4" hidden="1">
      <c r="A6425">
        <v>2020</v>
      </c>
      <c r="B6425">
        <v>11</v>
      </c>
      <c r="C6425">
        <v>18</v>
      </c>
      <c r="D6425">
        <v>4659.6499999999996</v>
      </c>
    </row>
    <row r="6426" spans="1:4" hidden="1">
      <c r="A6426">
        <v>2020</v>
      </c>
      <c r="B6426">
        <v>11</v>
      </c>
      <c r="C6426">
        <v>19</v>
      </c>
      <c r="D6426">
        <v>4659.87</v>
      </c>
    </row>
    <row r="6427" spans="1:4" hidden="1">
      <c r="A6427">
        <v>2020</v>
      </c>
      <c r="B6427">
        <v>11</v>
      </c>
      <c r="C6427">
        <v>20</v>
      </c>
      <c r="D6427">
        <v>4660.07</v>
      </c>
    </row>
    <row r="6428" spans="1:4" hidden="1">
      <c r="A6428">
        <v>2020</v>
      </c>
      <c r="B6428">
        <v>11</v>
      </c>
      <c r="C6428">
        <v>21</v>
      </c>
      <c r="D6428">
        <v>4660.26</v>
      </c>
    </row>
    <row r="6429" spans="1:4" hidden="1">
      <c r="A6429">
        <v>2020</v>
      </c>
      <c r="B6429">
        <v>11</v>
      </c>
      <c r="C6429">
        <v>22</v>
      </c>
      <c r="D6429">
        <v>4660.4399999999996</v>
      </c>
    </row>
    <row r="6430" spans="1:4" hidden="1">
      <c r="A6430">
        <v>2020</v>
      </c>
      <c r="B6430">
        <v>11</v>
      </c>
      <c r="C6430">
        <v>23</v>
      </c>
      <c r="D6430">
        <v>4660.6099999999997</v>
      </c>
    </row>
    <row r="6431" spans="1:4" hidden="1">
      <c r="A6431">
        <v>2020</v>
      </c>
      <c r="B6431">
        <v>11</v>
      </c>
      <c r="C6431">
        <v>24</v>
      </c>
      <c r="D6431">
        <v>4660.72</v>
      </c>
    </row>
    <row r="6432" spans="1:4" hidden="1">
      <c r="A6432">
        <v>2020</v>
      </c>
      <c r="B6432">
        <v>11</v>
      </c>
      <c r="C6432">
        <v>25</v>
      </c>
      <c r="D6432">
        <v>4660.79</v>
      </c>
    </row>
    <row r="6433" spans="1:4" hidden="1">
      <c r="A6433">
        <v>2020</v>
      </c>
      <c r="B6433">
        <v>11</v>
      </c>
      <c r="C6433">
        <v>26</v>
      </c>
      <c r="D6433">
        <v>4660.8500000000004</v>
      </c>
    </row>
    <row r="6434" spans="1:4" hidden="1">
      <c r="A6434">
        <v>2020</v>
      </c>
      <c r="B6434">
        <v>11</v>
      </c>
      <c r="C6434">
        <v>27</v>
      </c>
      <c r="D6434">
        <v>4660.88</v>
      </c>
    </row>
    <row r="6435" spans="1:4" hidden="1">
      <c r="A6435">
        <v>2020</v>
      </c>
      <c r="B6435">
        <v>11</v>
      </c>
      <c r="C6435">
        <v>28</v>
      </c>
      <c r="D6435">
        <v>4660.8999999999996</v>
      </c>
    </row>
    <row r="6436" spans="1:4" hidden="1">
      <c r="A6436">
        <v>2020</v>
      </c>
      <c r="B6436">
        <v>11</v>
      </c>
      <c r="C6436">
        <v>29</v>
      </c>
      <c r="D6436">
        <v>4660.91</v>
      </c>
    </row>
    <row r="6437" spans="1:4" hidden="1">
      <c r="A6437">
        <v>2020</v>
      </c>
      <c r="B6437">
        <v>11</v>
      </c>
      <c r="C6437">
        <v>30</v>
      </c>
      <c r="D6437">
        <v>4660.92</v>
      </c>
    </row>
    <row r="6438" spans="1:4" hidden="1">
      <c r="A6438">
        <v>2020</v>
      </c>
      <c r="B6438">
        <v>12</v>
      </c>
      <c r="C6438">
        <v>1</v>
      </c>
      <c r="D6438">
        <v>4660.9399999999996</v>
      </c>
    </row>
    <row r="6439" spans="1:4" hidden="1">
      <c r="A6439">
        <v>2020</v>
      </c>
      <c r="B6439">
        <v>12</v>
      </c>
      <c r="C6439">
        <v>2</v>
      </c>
      <c r="D6439">
        <v>4660.93</v>
      </c>
    </row>
    <row r="6440" spans="1:4" hidden="1">
      <c r="A6440">
        <v>2020</v>
      </c>
      <c r="B6440">
        <v>12</v>
      </c>
      <c r="C6440">
        <v>3</v>
      </c>
      <c r="D6440">
        <v>4660.93</v>
      </c>
    </row>
    <row r="6441" spans="1:4" hidden="1">
      <c r="A6441">
        <v>2020</v>
      </c>
      <c r="B6441">
        <v>12</v>
      </c>
      <c r="C6441">
        <v>4</v>
      </c>
      <c r="D6441">
        <v>4660.92</v>
      </c>
    </row>
    <row r="6442" spans="1:4" hidden="1">
      <c r="A6442">
        <v>2020</v>
      </c>
      <c r="B6442">
        <v>12</v>
      </c>
      <c r="C6442">
        <v>5</v>
      </c>
      <c r="D6442">
        <v>4660.92</v>
      </c>
    </row>
    <row r="6443" spans="1:4" hidden="1">
      <c r="A6443">
        <v>2020</v>
      </c>
      <c r="B6443">
        <v>12</v>
      </c>
      <c r="C6443">
        <v>6</v>
      </c>
      <c r="D6443">
        <v>4660.93</v>
      </c>
    </row>
    <row r="6444" spans="1:4" hidden="1">
      <c r="A6444">
        <v>2020</v>
      </c>
      <c r="B6444">
        <v>12</v>
      </c>
      <c r="C6444">
        <v>7</v>
      </c>
      <c r="D6444">
        <v>4660.93</v>
      </c>
    </row>
    <row r="6445" spans="1:4" hidden="1">
      <c r="A6445">
        <v>2020</v>
      </c>
      <c r="B6445">
        <v>12</v>
      </c>
      <c r="C6445">
        <v>8</v>
      </c>
      <c r="D6445">
        <v>4660.93</v>
      </c>
    </row>
    <row r="6446" spans="1:4" hidden="1">
      <c r="A6446">
        <v>2020</v>
      </c>
      <c r="B6446">
        <v>12</v>
      </c>
      <c r="C6446">
        <v>9</v>
      </c>
      <c r="D6446">
        <v>4660.93</v>
      </c>
    </row>
    <row r="6447" spans="1:4" hidden="1">
      <c r="A6447">
        <v>2020</v>
      </c>
      <c r="B6447">
        <v>12</v>
      </c>
      <c r="C6447">
        <v>10</v>
      </c>
      <c r="D6447">
        <v>4660.93</v>
      </c>
    </row>
    <row r="6448" spans="1:4" hidden="1">
      <c r="A6448">
        <v>2020</v>
      </c>
      <c r="B6448">
        <v>12</v>
      </c>
      <c r="C6448">
        <v>11</v>
      </c>
      <c r="D6448">
        <v>4660.9399999999996</v>
      </c>
    </row>
    <row r="6449" spans="1:4" hidden="1">
      <c r="A6449">
        <v>2020</v>
      </c>
      <c r="B6449">
        <v>12</v>
      </c>
      <c r="C6449">
        <v>12</v>
      </c>
      <c r="D6449">
        <v>4660.9399999999996</v>
      </c>
    </row>
    <row r="6450" spans="1:4" hidden="1">
      <c r="A6450">
        <v>2020</v>
      </c>
      <c r="B6450">
        <v>12</v>
      </c>
      <c r="C6450">
        <v>13</v>
      </c>
      <c r="D6450">
        <v>4660.93</v>
      </c>
    </row>
    <row r="6451" spans="1:4" hidden="1">
      <c r="A6451">
        <v>2020</v>
      </c>
      <c r="B6451">
        <v>12</v>
      </c>
      <c r="C6451">
        <v>14</v>
      </c>
      <c r="D6451">
        <v>4660.9399999999996</v>
      </c>
    </row>
    <row r="6452" spans="1:4" hidden="1">
      <c r="A6452">
        <v>2020</v>
      </c>
      <c r="B6452">
        <v>12</v>
      </c>
      <c r="C6452">
        <v>15</v>
      </c>
      <c r="D6452">
        <v>4660.9399999999996</v>
      </c>
    </row>
    <row r="6453" spans="1:4" hidden="1">
      <c r="A6453">
        <v>2020</v>
      </c>
      <c r="B6453">
        <v>12</v>
      </c>
      <c r="C6453">
        <v>16</v>
      </c>
      <c r="D6453">
        <v>4660.9399999999996</v>
      </c>
    </row>
    <row r="6454" spans="1:4" hidden="1">
      <c r="A6454">
        <v>2020</v>
      </c>
      <c r="B6454">
        <v>12</v>
      </c>
      <c r="C6454">
        <v>17</v>
      </c>
      <c r="D6454">
        <v>4660.97</v>
      </c>
    </row>
    <row r="6455" spans="1:4" hidden="1">
      <c r="A6455">
        <v>2020</v>
      </c>
      <c r="B6455">
        <v>12</v>
      </c>
      <c r="C6455">
        <v>18</v>
      </c>
      <c r="D6455">
        <v>4660.97</v>
      </c>
    </row>
    <row r="6456" spans="1:4" hidden="1">
      <c r="A6456">
        <v>2020</v>
      </c>
      <c r="B6456">
        <v>12</v>
      </c>
      <c r="C6456">
        <v>19</v>
      </c>
      <c r="D6456">
        <v>4660.96</v>
      </c>
    </row>
    <row r="6457" spans="1:4" hidden="1">
      <c r="A6457">
        <v>2020</v>
      </c>
      <c r="B6457">
        <v>12</v>
      </c>
      <c r="C6457">
        <v>20</v>
      </c>
      <c r="D6457">
        <v>4660.95</v>
      </c>
    </row>
    <row r="6458" spans="1:4" hidden="1">
      <c r="A6458">
        <v>2020</v>
      </c>
      <c r="B6458">
        <v>12</v>
      </c>
      <c r="C6458">
        <v>21</v>
      </c>
      <c r="D6458">
        <v>4660.96</v>
      </c>
    </row>
    <row r="6459" spans="1:4" hidden="1">
      <c r="A6459">
        <v>2020</v>
      </c>
      <c r="B6459">
        <v>12</v>
      </c>
      <c r="C6459">
        <v>22</v>
      </c>
      <c r="D6459">
        <v>4660.96</v>
      </c>
    </row>
    <row r="6460" spans="1:4" hidden="1">
      <c r="A6460">
        <v>2020</v>
      </c>
      <c r="B6460">
        <v>12</v>
      </c>
      <c r="C6460">
        <v>23</v>
      </c>
      <c r="D6460">
        <v>4660.96</v>
      </c>
    </row>
    <row r="6461" spans="1:4" hidden="1">
      <c r="A6461">
        <v>2020</v>
      </c>
      <c r="B6461">
        <v>12</v>
      </c>
      <c r="C6461">
        <v>24</v>
      </c>
      <c r="D6461">
        <v>4660.95</v>
      </c>
    </row>
    <row r="6462" spans="1:4" hidden="1">
      <c r="A6462">
        <v>2020</v>
      </c>
      <c r="B6462">
        <v>12</v>
      </c>
      <c r="C6462">
        <v>25</v>
      </c>
      <c r="D6462">
        <v>4660.96</v>
      </c>
    </row>
    <row r="6463" spans="1:4" hidden="1">
      <c r="A6463">
        <v>2020</v>
      </c>
      <c r="B6463">
        <v>12</v>
      </c>
      <c r="C6463">
        <v>26</v>
      </c>
      <c r="D6463">
        <v>4660.99</v>
      </c>
    </row>
    <row r="6464" spans="1:4" hidden="1">
      <c r="A6464">
        <v>2020</v>
      </c>
      <c r="B6464">
        <v>12</v>
      </c>
      <c r="C6464">
        <v>27</v>
      </c>
      <c r="D6464">
        <v>4661</v>
      </c>
    </row>
    <row r="6465" spans="1:4" hidden="1">
      <c r="A6465">
        <v>2020</v>
      </c>
      <c r="B6465">
        <v>12</v>
      </c>
      <c r="C6465">
        <v>28</v>
      </c>
      <c r="D6465">
        <v>4661</v>
      </c>
    </row>
    <row r="6466" spans="1:4" hidden="1">
      <c r="A6466">
        <v>2020</v>
      </c>
      <c r="B6466">
        <v>12</v>
      </c>
      <c r="C6466">
        <v>29</v>
      </c>
      <c r="D6466">
        <v>4661</v>
      </c>
    </row>
    <row r="6467" spans="1:4" hidden="1">
      <c r="A6467">
        <v>2020</v>
      </c>
      <c r="B6467">
        <v>12</v>
      </c>
      <c r="C6467">
        <v>30</v>
      </c>
      <c r="D6467">
        <v>4660.99</v>
      </c>
    </row>
    <row r="6468" spans="1:4" hidden="1">
      <c r="A6468">
        <v>2020</v>
      </c>
      <c r="B6468">
        <v>12</v>
      </c>
      <c r="C6468">
        <v>31</v>
      </c>
      <c r="D6468">
        <v>4661.01</v>
      </c>
    </row>
    <row r="6469" spans="1:4" hidden="1">
      <c r="A6469">
        <v>2021</v>
      </c>
      <c r="B6469">
        <v>1</v>
      </c>
      <c r="C6469">
        <v>1</v>
      </c>
      <c r="D6469">
        <v>4661.01</v>
      </c>
    </row>
    <row r="6470" spans="1:4" hidden="1">
      <c r="A6470">
        <v>2021</v>
      </c>
      <c r="B6470">
        <v>1</v>
      </c>
      <c r="C6470">
        <v>2</v>
      </c>
      <c r="D6470">
        <v>4661.0200000000004</v>
      </c>
    </row>
    <row r="6471" spans="1:4" hidden="1">
      <c r="A6471">
        <v>2021</v>
      </c>
      <c r="B6471">
        <v>1</v>
      </c>
      <c r="C6471">
        <v>3</v>
      </c>
      <c r="D6471">
        <v>4661.0200000000004</v>
      </c>
    </row>
    <row r="6472" spans="1:4" hidden="1">
      <c r="A6472">
        <v>2021</v>
      </c>
      <c r="B6472">
        <v>1</v>
      </c>
      <c r="C6472">
        <v>4</v>
      </c>
      <c r="D6472">
        <v>4661.03</v>
      </c>
    </row>
    <row r="6473" spans="1:4" hidden="1">
      <c r="A6473">
        <v>2021</v>
      </c>
      <c r="B6473">
        <v>1</v>
      </c>
      <c r="C6473">
        <v>5</v>
      </c>
      <c r="D6473">
        <v>4661.04</v>
      </c>
    </row>
    <row r="6474" spans="1:4" hidden="1">
      <c r="A6474">
        <v>2021</v>
      </c>
      <c r="B6474">
        <v>1</v>
      </c>
      <c r="C6474">
        <v>6</v>
      </c>
      <c r="D6474">
        <v>4661.03</v>
      </c>
    </row>
    <row r="6475" spans="1:4" hidden="1">
      <c r="A6475">
        <v>2021</v>
      </c>
      <c r="B6475">
        <v>1</v>
      </c>
      <c r="C6475">
        <v>7</v>
      </c>
      <c r="D6475">
        <v>4661.0200000000004</v>
      </c>
    </row>
    <row r="6476" spans="1:4" hidden="1">
      <c r="A6476">
        <v>2021</v>
      </c>
      <c r="B6476">
        <v>1</v>
      </c>
      <c r="C6476">
        <v>8</v>
      </c>
      <c r="D6476">
        <v>4661.0200000000004</v>
      </c>
    </row>
    <row r="6477" spans="1:4" hidden="1">
      <c r="A6477">
        <v>2021</v>
      </c>
      <c r="B6477">
        <v>1</v>
      </c>
      <c r="C6477">
        <v>9</v>
      </c>
      <c r="D6477">
        <v>4661.01</v>
      </c>
    </row>
    <row r="6478" spans="1:4" hidden="1">
      <c r="A6478">
        <v>2021</v>
      </c>
      <c r="B6478">
        <v>1</v>
      </c>
      <c r="C6478">
        <v>10</v>
      </c>
      <c r="D6478">
        <v>4661</v>
      </c>
    </row>
    <row r="6479" spans="1:4" hidden="1">
      <c r="A6479">
        <v>2021</v>
      </c>
      <c r="B6479">
        <v>1</v>
      </c>
      <c r="C6479">
        <v>11</v>
      </c>
      <c r="D6479">
        <v>4661</v>
      </c>
    </row>
    <row r="6480" spans="1:4" hidden="1">
      <c r="A6480">
        <v>2021</v>
      </c>
      <c r="B6480">
        <v>1</v>
      </c>
      <c r="C6480">
        <v>12</v>
      </c>
      <c r="D6480">
        <v>4660.9799999999996</v>
      </c>
    </row>
    <row r="6481" spans="1:4" hidden="1">
      <c r="A6481">
        <v>2021</v>
      </c>
      <c r="B6481">
        <v>1</v>
      </c>
      <c r="C6481">
        <v>13</v>
      </c>
      <c r="D6481">
        <v>4660.97</v>
      </c>
    </row>
    <row r="6482" spans="1:4" hidden="1">
      <c r="A6482">
        <v>2021</v>
      </c>
      <c r="B6482">
        <v>1</v>
      </c>
      <c r="C6482">
        <v>14</v>
      </c>
      <c r="D6482">
        <v>4660.95</v>
      </c>
    </row>
    <row r="6483" spans="1:4" hidden="1">
      <c r="A6483">
        <v>2021</v>
      </c>
      <c r="B6483">
        <v>1</v>
      </c>
      <c r="C6483">
        <v>15</v>
      </c>
      <c r="D6483">
        <v>4660.9399999999996</v>
      </c>
    </row>
    <row r="6484" spans="1:4" hidden="1">
      <c r="A6484">
        <v>2021</v>
      </c>
      <c r="B6484">
        <v>1</v>
      </c>
      <c r="C6484">
        <v>16</v>
      </c>
      <c r="D6484">
        <v>4660.9399999999996</v>
      </c>
    </row>
    <row r="6485" spans="1:4" hidden="1">
      <c r="A6485">
        <v>2021</v>
      </c>
      <c r="B6485">
        <v>1</v>
      </c>
      <c r="C6485">
        <v>17</v>
      </c>
      <c r="D6485">
        <v>4660.93</v>
      </c>
    </row>
    <row r="6486" spans="1:4" hidden="1">
      <c r="A6486">
        <v>2021</v>
      </c>
      <c r="B6486">
        <v>1</v>
      </c>
      <c r="C6486">
        <v>18</v>
      </c>
      <c r="D6486">
        <v>4660.93</v>
      </c>
    </row>
    <row r="6487" spans="1:4" hidden="1">
      <c r="A6487">
        <v>2021</v>
      </c>
      <c r="B6487">
        <v>1</v>
      </c>
      <c r="C6487">
        <v>19</v>
      </c>
      <c r="D6487">
        <v>4660.92</v>
      </c>
    </row>
    <row r="6488" spans="1:4" hidden="1">
      <c r="A6488">
        <v>2021</v>
      </c>
      <c r="B6488">
        <v>1</v>
      </c>
      <c r="C6488">
        <v>20</v>
      </c>
      <c r="D6488">
        <v>4660.91</v>
      </c>
    </row>
    <row r="6489" spans="1:4" hidden="1">
      <c r="A6489">
        <v>2021</v>
      </c>
      <c r="B6489">
        <v>1</v>
      </c>
      <c r="C6489">
        <v>21</v>
      </c>
      <c r="D6489">
        <v>4660.91</v>
      </c>
    </row>
    <row r="6490" spans="1:4" hidden="1">
      <c r="A6490">
        <v>2021</v>
      </c>
      <c r="B6490">
        <v>1</v>
      </c>
      <c r="C6490">
        <v>22</v>
      </c>
      <c r="D6490">
        <v>4660.93</v>
      </c>
    </row>
    <row r="6491" spans="1:4" hidden="1">
      <c r="A6491">
        <v>2021</v>
      </c>
      <c r="B6491">
        <v>1</v>
      </c>
      <c r="C6491">
        <v>23</v>
      </c>
      <c r="D6491">
        <v>4660.96</v>
      </c>
    </row>
    <row r="6492" spans="1:4" hidden="1">
      <c r="A6492">
        <v>2021</v>
      </c>
      <c r="B6492">
        <v>1</v>
      </c>
      <c r="C6492">
        <v>24</v>
      </c>
      <c r="D6492">
        <v>4660.9799999999996</v>
      </c>
    </row>
    <row r="6493" spans="1:4" hidden="1">
      <c r="A6493">
        <v>2021</v>
      </c>
      <c r="B6493">
        <v>1</v>
      </c>
      <c r="C6493">
        <v>25</v>
      </c>
      <c r="D6493">
        <v>4661</v>
      </c>
    </row>
    <row r="6494" spans="1:4" hidden="1">
      <c r="A6494">
        <v>2021</v>
      </c>
      <c r="B6494">
        <v>1</v>
      </c>
      <c r="C6494">
        <v>26</v>
      </c>
      <c r="D6494">
        <v>4661</v>
      </c>
    </row>
    <row r="6495" spans="1:4" hidden="1">
      <c r="A6495">
        <v>2021</v>
      </c>
      <c r="B6495">
        <v>1</v>
      </c>
      <c r="C6495">
        <v>27</v>
      </c>
      <c r="D6495">
        <v>4661.09</v>
      </c>
    </row>
    <row r="6496" spans="1:4" hidden="1">
      <c r="A6496">
        <v>2021</v>
      </c>
      <c r="B6496">
        <v>1</v>
      </c>
      <c r="C6496">
        <v>28</v>
      </c>
      <c r="D6496">
        <v>4661.2700000000004</v>
      </c>
    </row>
    <row r="6497" spans="1:4" hidden="1">
      <c r="A6497">
        <v>2021</v>
      </c>
      <c r="B6497">
        <v>1</v>
      </c>
      <c r="C6497">
        <v>29</v>
      </c>
      <c r="D6497">
        <v>4661.49</v>
      </c>
    </row>
    <row r="6498" spans="1:4" hidden="1">
      <c r="A6498">
        <v>2021</v>
      </c>
      <c r="B6498">
        <v>1</v>
      </c>
      <c r="C6498">
        <v>30</v>
      </c>
      <c r="D6498">
        <v>4661.6899999999996</v>
      </c>
    </row>
    <row r="6499" spans="1:4" hidden="1">
      <c r="A6499">
        <v>2021</v>
      </c>
      <c r="B6499">
        <v>1</v>
      </c>
      <c r="C6499">
        <v>31</v>
      </c>
      <c r="D6499">
        <v>4661.8599999999997</v>
      </c>
    </row>
    <row r="6500" spans="1:4" hidden="1">
      <c r="A6500">
        <v>2021</v>
      </c>
      <c r="B6500">
        <v>2</v>
      </c>
      <c r="C6500">
        <v>1</v>
      </c>
      <c r="D6500">
        <v>4662.03</v>
      </c>
    </row>
    <row r="6501" spans="1:4" hidden="1">
      <c r="A6501">
        <v>2021</v>
      </c>
      <c r="B6501">
        <v>2</v>
      </c>
      <c r="C6501">
        <v>2</v>
      </c>
      <c r="D6501">
        <v>4662.21</v>
      </c>
    </row>
    <row r="6502" spans="1:4" hidden="1">
      <c r="A6502">
        <v>2021</v>
      </c>
      <c r="B6502">
        <v>2</v>
      </c>
      <c r="C6502">
        <v>3</v>
      </c>
      <c r="D6502">
        <v>4662.41</v>
      </c>
    </row>
    <row r="6503" spans="1:4" hidden="1">
      <c r="A6503">
        <v>2021</v>
      </c>
      <c r="B6503">
        <v>2</v>
      </c>
      <c r="C6503">
        <v>4</v>
      </c>
      <c r="D6503">
        <v>4662.58</v>
      </c>
    </row>
    <row r="6504" spans="1:4" hidden="1">
      <c r="A6504">
        <v>2021</v>
      </c>
      <c r="B6504">
        <v>2</v>
      </c>
      <c r="C6504">
        <v>5</v>
      </c>
      <c r="D6504">
        <v>4662.7700000000004</v>
      </c>
    </row>
    <row r="6505" spans="1:4" hidden="1">
      <c r="A6505">
        <v>2021</v>
      </c>
      <c r="B6505">
        <v>2</v>
      </c>
      <c r="C6505">
        <v>6</v>
      </c>
      <c r="D6505">
        <v>4662.95</v>
      </c>
    </row>
    <row r="6506" spans="1:4" hidden="1">
      <c r="A6506">
        <v>2021</v>
      </c>
      <c r="B6506">
        <v>2</v>
      </c>
      <c r="C6506">
        <v>7</v>
      </c>
      <c r="D6506">
        <v>4663.1099999999997</v>
      </c>
    </row>
    <row r="6507" spans="1:4" hidden="1">
      <c r="A6507">
        <v>2021</v>
      </c>
      <c r="B6507">
        <v>2</v>
      </c>
      <c r="C6507">
        <v>8</v>
      </c>
      <c r="D6507">
        <v>4663.28</v>
      </c>
    </row>
    <row r="6508" spans="1:4" hidden="1">
      <c r="A6508">
        <v>2021</v>
      </c>
      <c r="B6508">
        <v>2</v>
      </c>
      <c r="C6508">
        <v>9</v>
      </c>
      <c r="D6508">
        <v>4663.45</v>
      </c>
    </row>
    <row r="6509" spans="1:4" hidden="1">
      <c r="A6509">
        <v>2021</v>
      </c>
      <c r="B6509">
        <v>2</v>
      </c>
      <c r="C6509">
        <v>10</v>
      </c>
      <c r="D6509">
        <v>4663.6099999999997</v>
      </c>
    </row>
    <row r="6510" spans="1:4" hidden="1">
      <c r="A6510">
        <v>2021</v>
      </c>
      <c r="B6510">
        <v>2</v>
      </c>
      <c r="C6510">
        <v>11</v>
      </c>
      <c r="D6510">
        <v>4663.79</v>
      </c>
    </row>
    <row r="6511" spans="1:4" hidden="1">
      <c r="A6511">
        <v>2021</v>
      </c>
      <c r="B6511">
        <v>2</v>
      </c>
      <c r="C6511">
        <v>12</v>
      </c>
      <c r="D6511">
        <v>4664.0200000000004</v>
      </c>
    </row>
    <row r="6512" spans="1:4" hidden="1">
      <c r="A6512">
        <v>2021</v>
      </c>
      <c r="B6512">
        <v>2</v>
      </c>
      <c r="C6512">
        <v>13</v>
      </c>
      <c r="D6512">
        <v>4664.25</v>
      </c>
    </row>
    <row r="6513" spans="1:4" hidden="1">
      <c r="A6513">
        <v>2021</v>
      </c>
      <c r="B6513">
        <v>2</v>
      </c>
      <c r="C6513">
        <v>14</v>
      </c>
      <c r="D6513">
        <v>4664.4399999999996</v>
      </c>
    </row>
    <row r="6514" spans="1:4" hidden="1">
      <c r="A6514">
        <v>2021</v>
      </c>
      <c r="B6514">
        <v>2</v>
      </c>
      <c r="C6514">
        <v>15</v>
      </c>
      <c r="D6514">
        <v>4664.63</v>
      </c>
    </row>
    <row r="6515" spans="1:4" hidden="1">
      <c r="A6515">
        <v>2021</v>
      </c>
      <c r="B6515">
        <v>2</v>
      </c>
      <c r="C6515">
        <v>16</v>
      </c>
      <c r="D6515">
        <v>4664.8100000000004</v>
      </c>
    </row>
    <row r="6516" spans="1:4" hidden="1">
      <c r="A6516">
        <v>2021</v>
      </c>
      <c r="B6516">
        <v>2</v>
      </c>
      <c r="C6516">
        <v>17</v>
      </c>
      <c r="D6516">
        <v>4665</v>
      </c>
    </row>
    <row r="6517" spans="1:4" hidden="1">
      <c r="A6517">
        <v>2021</v>
      </c>
      <c r="B6517">
        <v>2</v>
      </c>
      <c r="C6517">
        <v>18</v>
      </c>
      <c r="D6517">
        <v>4665.1499999999996</v>
      </c>
    </row>
    <row r="6518" spans="1:4" hidden="1">
      <c r="A6518">
        <v>2021</v>
      </c>
      <c r="B6518">
        <v>2</v>
      </c>
      <c r="C6518">
        <v>19</v>
      </c>
      <c r="D6518">
        <v>4665.32</v>
      </c>
    </row>
    <row r="6519" spans="1:4" hidden="1">
      <c r="A6519">
        <v>2021</v>
      </c>
      <c r="B6519">
        <v>2</v>
      </c>
      <c r="C6519">
        <v>20</v>
      </c>
      <c r="D6519">
        <v>4665.5</v>
      </c>
    </row>
    <row r="6520" spans="1:4" hidden="1">
      <c r="A6520">
        <v>2021</v>
      </c>
      <c r="B6520">
        <v>2</v>
      </c>
      <c r="C6520">
        <v>21</v>
      </c>
      <c r="D6520">
        <v>4665.66</v>
      </c>
    </row>
    <row r="6521" spans="1:4" hidden="1">
      <c r="A6521">
        <v>2021</v>
      </c>
      <c r="B6521">
        <v>2</v>
      </c>
      <c r="C6521">
        <v>22</v>
      </c>
      <c r="D6521">
        <v>4665.82</v>
      </c>
    </row>
    <row r="6522" spans="1:4" hidden="1">
      <c r="A6522">
        <v>2021</v>
      </c>
      <c r="B6522">
        <v>2</v>
      </c>
      <c r="C6522">
        <v>23</v>
      </c>
      <c r="D6522">
        <v>4665.9799999999996</v>
      </c>
    </row>
    <row r="6523" spans="1:4" hidden="1">
      <c r="A6523">
        <v>2021</v>
      </c>
      <c r="B6523">
        <v>2</v>
      </c>
      <c r="C6523">
        <v>24</v>
      </c>
      <c r="D6523">
        <v>4666.1499999999996</v>
      </c>
    </row>
    <row r="6524" spans="1:4" hidden="1">
      <c r="A6524">
        <v>2021</v>
      </c>
      <c r="B6524">
        <v>2</v>
      </c>
      <c r="C6524">
        <v>25</v>
      </c>
      <c r="D6524">
        <v>4666.29</v>
      </c>
    </row>
    <row r="6525" spans="1:4" hidden="1">
      <c r="A6525">
        <v>2021</v>
      </c>
      <c r="B6525">
        <v>2</v>
      </c>
      <c r="C6525">
        <v>26</v>
      </c>
      <c r="D6525">
        <v>4666.47</v>
      </c>
    </row>
    <row r="6526" spans="1:4" hidden="1">
      <c r="A6526">
        <v>2021</v>
      </c>
      <c r="B6526">
        <v>2</v>
      </c>
      <c r="C6526">
        <v>27</v>
      </c>
      <c r="D6526">
        <v>4666.63</v>
      </c>
    </row>
    <row r="6527" spans="1:4" hidden="1">
      <c r="A6527">
        <v>2021</v>
      </c>
      <c r="B6527">
        <v>2</v>
      </c>
      <c r="C6527">
        <v>28</v>
      </c>
      <c r="D6527">
        <v>4666.78</v>
      </c>
    </row>
    <row r="6528" spans="1:4" hidden="1">
      <c r="A6528">
        <v>2021</v>
      </c>
      <c r="B6528">
        <v>3</v>
      </c>
      <c r="C6528">
        <v>1</v>
      </c>
      <c r="D6528">
        <v>4666.92</v>
      </c>
    </row>
    <row r="6529" spans="1:4" hidden="1">
      <c r="A6529">
        <v>2021</v>
      </c>
      <c r="B6529">
        <v>3</v>
      </c>
      <c r="C6529">
        <v>2</v>
      </c>
      <c r="D6529">
        <v>4667.08</v>
      </c>
    </row>
    <row r="6530" spans="1:4" hidden="1">
      <c r="A6530">
        <v>2021</v>
      </c>
      <c r="B6530">
        <v>3</v>
      </c>
      <c r="C6530">
        <v>3</v>
      </c>
      <c r="D6530">
        <v>4667.2299999999996</v>
      </c>
    </row>
    <row r="6531" spans="1:4" hidden="1">
      <c r="A6531">
        <v>2021</v>
      </c>
      <c r="B6531">
        <v>3</v>
      </c>
      <c r="C6531">
        <v>4</v>
      </c>
      <c r="D6531">
        <v>4667.3900000000003</v>
      </c>
    </row>
    <row r="6532" spans="1:4" hidden="1">
      <c r="A6532">
        <v>2021</v>
      </c>
      <c r="B6532">
        <v>3</v>
      </c>
      <c r="C6532">
        <v>5</v>
      </c>
      <c r="D6532">
        <v>4667.54</v>
      </c>
    </row>
    <row r="6533" spans="1:4" hidden="1">
      <c r="A6533">
        <v>2021</v>
      </c>
      <c r="B6533">
        <v>3</v>
      </c>
      <c r="C6533">
        <v>6</v>
      </c>
      <c r="D6533">
        <v>4667.71</v>
      </c>
    </row>
    <row r="6534" spans="1:4" hidden="1">
      <c r="A6534">
        <v>2021</v>
      </c>
      <c r="B6534">
        <v>3</v>
      </c>
      <c r="C6534">
        <v>7</v>
      </c>
      <c r="D6534">
        <v>4667.8900000000003</v>
      </c>
    </row>
    <row r="6535" spans="1:4" hidden="1">
      <c r="A6535">
        <v>2021</v>
      </c>
      <c r="B6535">
        <v>3</v>
      </c>
      <c r="C6535">
        <v>8</v>
      </c>
      <c r="D6535">
        <v>4668.07</v>
      </c>
    </row>
    <row r="6536" spans="1:4" hidden="1">
      <c r="A6536">
        <v>2021</v>
      </c>
      <c r="B6536">
        <v>3</v>
      </c>
      <c r="C6536">
        <v>9</v>
      </c>
      <c r="D6536">
        <v>4668.29</v>
      </c>
    </row>
    <row r="6537" spans="1:4" hidden="1">
      <c r="A6537">
        <v>2021</v>
      </c>
      <c r="B6537">
        <v>3</v>
      </c>
      <c r="C6537">
        <v>10</v>
      </c>
      <c r="D6537">
        <v>4668.47</v>
      </c>
    </row>
    <row r="6538" spans="1:4" hidden="1">
      <c r="A6538">
        <v>2021</v>
      </c>
      <c r="B6538">
        <v>3</v>
      </c>
      <c r="C6538">
        <v>11</v>
      </c>
      <c r="D6538">
        <v>4668.6400000000003</v>
      </c>
    </row>
    <row r="6539" spans="1:4" hidden="1">
      <c r="A6539">
        <v>2021</v>
      </c>
      <c r="B6539">
        <v>3</v>
      </c>
      <c r="C6539">
        <v>12</v>
      </c>
      <c r="D6539">
        <v>4668.8</v>
      </c>
    </row>
    <row r="6540" spans="1:4" hidden="1">
      <c r="A6540">
        <v>2021</v>
      </c>
      <c r="B6540">
        <v>3</v>
      </c>
      <c r="C6540">
        <v>13</v>
      </c>
      <c r="D6540">
        <v>4668.97</v>
      </c>
    </row>
    <row r="6541" spans="1:4" hidden="1">
      <c r="A6541">
        <v>2021</v>
      </c>
      <c r="B6541">
        <v>3</v>
      </c>
      <c r="C6541">
        <v>14</v>
      </c>
      <c r="D6541">
        <v>4669.13</v>
      </c>
    </row>
    <row r="6542" spans="1:4" hidden="1">
      <c r="A6542">
        <v>2021</v>
      </c>
      <c r="B6542">
        <v>3</v>
      </c>
      <c r="C6542">
        <v>15</v>
      </c>
      <c r="D6542">
        <v>4669.3</v>
      </c>
    </row>
    <row r="6543" spans="1:4" hidden="1">
      <c r="A6543">
        <v>2021</v>
      </c>
      <c r="B6543">
        <v>3</v>
      </c>
      <c r="C6543">
        <v>16</v>
      </c>
      <c r="D6543">
        <v>4669.4799999999996</v>
      </c>
    </row>
    <row r="6544" spans="1:4" hidden="1">
      <c r="A6544">
        <v>2021</v>
      </c>
      <c r="B6544">
        <v>3</v>
      </c>
      <c r="C6544">
        <v>17</v>
      </c>
      <c r="D6544">
        <v>4669.6499999999996</v>
      </c>
    </row>
    <row r="6545" spans="1:4" hidden="1">
      <c r="A6545">
        <v>2021</v>
      </c>
      <c r="B6545">
        <v>3</v>
      </c>
      <c r="C6545">
        <v>18</v>
      </c>
      <c r="D6545">
        <v>4669.83</v>
      </c>
    </row>
    <row r="6546" spans="1:4" hidden="1">
      <c r="A6546">
        <v>2021</v>
      </c>
      <c r="B6546">
        <v>3</v>
      </c>
      <c r="C6546">
        <v>19</v>
      </c>
      <c r="D6546">
        <v>4670.01</v>
      </c>
    </row>
    <row r="6547" spans="1:4" hidden="1">
      <c r="A6547">
        <v>2021</v>
      </c>
      <c r="B6547">
        <v>3</v>
      </c>
      <c r="C6547">
        <v>20</v>
      </c>
      <c r="D6547">
        <v>4670.3</v>
      </c>
    </row>
    <row r="6548" spans="1:4" hidden="1">
      <c r="A6548">
        <v>2021</v>
      </c>
      <c r="B6548">
        <v>3</v>
      </c>
      <c r="C6548">
        <v>21</v>
      </c>
      <c r="D6548">
        <v>4670.51</v>
      </c>
    </row>
    <row r="6549" spans="1:4" hidden="1">
      <c r="A6549">
        <v>2021</v>
      </c>
      <c r="B6549">
        <v>3</v>
      </c>
      <c r="C6549">
        <v>22</v>
      </c>
      <c r="D6549">
        <v>4670.6899999999996</v>
      </c>
    </row>
    <row r="6550" spans="1:4" hidden="1">
      <c r="A6550">
        <v>2021</v>
      </c>
      <c r="B6550">
        <v>3</v>
      </c>
      <c r="C6550">
        <v>23</v>
      </c>
      <c r="D6550">
        <v>4670.87</v>
      </c>
    </row>
    <row r="6551" spans="1:4" hidden="1">
      <c r="A6551">
        <v>2021</v>
      </c>
      <c r="B6551">
        <v>3</v>
      </c>
      <c r="C6551">
        <v>24</v>
      </c>
      <c r="D6551">
        <v>4671.04</v>
      </c>
    </row>
    <row r="6552" spans="1:4" hidden="1">
      <c r="A6552">
        <v>2021</v>
      </c>
      <c r="B6552">
        <v>3</v>
      </c>
      <c r="C6552">
        <v>25</v>
      </c>
      <c r="D6552">
        <v>4671.08</v>
      </c>
    </row>
    <row r="6553" spans="1:4" hidden="1">
      <c r="A6553">
        <v>2021</v>
      </c>
      <c r="B6553">
        <v>3</v>
      </c>
      <c r="C6553">
        <v>26</v>
      </c>
      <c r="D6553">
        <v>4670.8100000000004</v>
      </c>
    </row>
    <row r="6554" spans="1:4" hidden="1">
      <c r="A6554">
        <v>2021</v>
      </c>
      <c r="B6554">
        <v>3</v>
      </c>
      <c r="C6554">
        <v>27</v>
      </c>
      <c r="D6554">
        <v>4670.53</v>
      </c>
    </row>
    <row r="6555" spans="1:4" hidden="1">
      <c r="A6555">
        <v>2021</v>
      </c>
      <c r="B6555">
        <v>3</v>
      </c>
      <c r="C6555">
        <v>28</v>
      </c>
      <c r="D6555">
        <v>4670.2700000000004</v>
      </c>
    </row>
    <row r="6556" spans="1:4" hidden="1">
      <c r="A6556">
        <v>2021</v>
      </c>
      <c r="B6556">
        <v>3</v>
      </c>
      <c r="C6556">
        <v>29</v>
      </c>
      <c r="D6556">
        <v>4670.01</v>
      </c>
    </row>
    <row r="6557" spans="1:4" hidden="1">
      <c r="A6557">
        <v>2021</v>
      </c>
      <c r="B6557">
        <v>3</v>
      </c>
      <c r="C6557">
        <v>30</v>
      </c>
      <c r="D6557">
        <v>4669.76</v>
      </c>
    </row>
    <row r="6558" spans="1:4" hidden="1">
      <c r="A6558">
        <v>2021</v>
      </c>
      <c r="B6558">
        <v>3</v>
      </c>
      <c r="C6558">
        <v>31</v>
      </c>
      <c r="D6558">
        <v>4669.58</v>
      </c>
    </row>
    <row r="6559" spans="1:4" hidden="1">
      <c r="A6559">
        <v>2021</v>
      </c>
      <c r="B6559">
        <v>4</v>
      </c>
      <c r="C6559">
        <v>1</v>
      </c>
      <c r="D6559">
        <v>4669.7</v>
      </c>
    </row>
    <row r="6560" spans="1:4" hidden="1">
      <c r="A6560">
        <v>2021</v>
      </c>
      <c r="B6560">
        <v>4</v>
      </c>
      <c r="C6560">
        <v>2</v>
      </c>
      <c r="D6560">
        <v>4669.84</v>
      </c>
    </row>
    <row r="6561" spans="1:4" hidden="1">
      <c r="A6561">
        <v>2021</v>
      </c>
      <c r="B6561">
        <v>4</v>
      </c>
      <c r="C6561">
        <v>3</v>
      </c>
      <c r="D6561">
        <v>4670.04</v>
      </c>
    </row>
    <row r="6562" spans="1:4" hidden="1">
      <c r="A6562">
        <v>2021</v>
      </c>
      <c r="B6562">
        <v>4</v>
      </c>
      <c r="C6562">
        <v>4</v>
      </c>
      <c r="D6562">
        <v>4670.29</v>
      </c>
    </row>
    <row r="6563" spans="1:4" hidden="1">
      <c r="A6563">
        <v>2021</v>
      </c>
      <c r="B6563">
        <v>4</v>
      </c>
      <c r="C6563">
        <v>5</v>
      </c>
      <c r="D6563">
        <v>4670.5600000000004</v>
      </c>
    </row>
    <row r="6564" spans="1:4" hidden="1">
      <c r="A6564">
        <v>2021</v>
      </c>
      <c r="B6564">
        <v>4</v>
      </c>
      <c r="C6564">
        <v>6</v>
      </c>
      <c r="D6564">
        <v>4670.84</v>
      </c>
    </row>
    <row r="6565" spans="1:4" hidden="1">
      <c r="A6565">
        <v>2021</v>
      </c>
      <c r="B6565">
        <v>4</v>
      </c>
      <c r="C6565">
        <v>7</v>
      </c>
      <c r="D6565">
        <v>4671.0600000000004</v>
      </c>
    </row>
    <row r="6566" spans="1:4" hidden="1">
      <c r="A6566">
        <v>2021</v>
      </c>
      <c r="B6566">
        <v>4</v>
      </c>
      <c r="C6566">
        <v>8</v>
      </c>
      <c r="D6566">
        <v>4671.25</v>
      </c>
    </row>
    <row r="6567" spans="1:4" hidden="1">
      <c r="A6567">
        <v>2021</v>
      </c>
      <c r="B6567">
        <v>4</v>
      </c>
      <c r="C6567">
        <v>9</v>
      </c>
      <c r="D6567">
        <v>4671.45</v>
      </c>
    </row>
    <row r="6568" spans="1:4" hidden="1">
      <c r="A6568">
        <v>2021</v>
      </c>
      <c r="B6568">
        <v>4</v>
      </c>
      <c r="C6568">
        <v>10</v>
      </c>
      <c r="D6568">
        <v>4671.63</v>
      </c>
    </row>
    <row r="6569" spans="1:4" hidden="1">
      <c r="A6569">
        <v>2021</v>
      </c>
      <c r="B6569">
        <v>4</v>
      </c>
      <c r="C6569">
        <v>11</v>
      </c>
      <c r="D6569">
        <v>4671.8100000000004</v>
      </c>
    </row>
    <row r="6570" spans="1:4" hidden="1">
      <c r="A6570">
        <v>2021</v>
      </c>
      <c r="B6570">
        <v>4</v>
      </c>
      <c r="C6570">
        <v>12</v>
      </c>
      <c r="D6570">
        <v>4671.9799999999996</v>
      </c>
    </row>
    <row r="6571" spans="1:4" hidden="1">
      <c r="A6571">
        <v>2021</v>
      </c>
      <c r="B6571">
        <v>4</v>
      </c>
      <c r="C6571">
        <v>13</v>
      </c>
      <c r="D6571">
        <v>4672.12</v>
      </c>
    </row>
    <row r="6572" spans="1:4" hidden="1">
      <c r="A6572">
        <v>2021</v>
      </c>
      <c r="B6572">
        <v>4</v>
      </c>
      <c r="C6572">
        <v>14</v>
      </c>
      <c r="D6572">
        <v>4672.29</v>
      </c>
    </row>
    <row r="6573" spans="1:4" hidden="1">
      <c r="A6573">
        <v>2021</v>
      </c>
      <c r="B6573">
        <v>4</v>
      </c>
      <c r="C6573">
        <v>15</v>
      </c>
      <c r="D6573">
        <v>4672.43</v>
      </c>
    </row>
    <row r="6574" spans="1:4" hidden="1">
      <c r="A6574">
        <v>2021</v>
      </c>
      <c r="B6574">
        <v>4</v>
      </c>
      <c r="C6574">
        <v>16</v>
      </c>
      <c r="D6574">
        <v>4672.33</v>
      </c>
    </row>
    <row r="6575" spans="1:4" hidden="1">
      <c r="A6575">
        <v>2021</v>
      </c>
      <c r="B6575">
        <v>4</v>
      </c>
      <c r="C6575">
        <v>17</v>
      </c>
      <c r="D6575">
        <v>4672.0200000000004</v>
      </c>
    </row>
    <row r="6576" spans="1:4" hidden="1">
      <c r="A6576">
        <v>2021</v>
      </c>
      <c r="B6576">
        <v>4</v>
      </c>
      <c r="C6576">
        <v>18</v>
      </c>
      <c r="D6576">
        <v>4671.7</v>
      </c>
    </row>
    <row r="6577" spans="1:4" hidden="1">
      <c r="A6577">
        <v>2021</v>
      </c>
      <c r="B6577">
        <v>4</v>
      </c>
      <c r="C6577">
        <v>19</v>
      </c>
      <c r="D6577">
        <v>4671.4799999999996</v>
      </c>
    </row>
    <row r="6578" spans="1:4" hidden="1">
      <c r="A6578">
        <v>2021</v>
      </c>
      <c r="B6578">
        <v>4</v>
      </c>
      <c r="C6578">
        <v>20</v>
      </c>
      <c r="D6578">
        <v>4671.63</v>
      </c>
    </row>
    <row r="6579" spans="1:4" hidden="1">
      <c r="A6579">
        <v>2021</v>
      </c>
      <c r="B6579">
        <v>4</v>
      </c>
      <c r="C6579">
        <v>21</v>
      </c>
      <c r="D6579">
        <v>4671.78</v>
      </c>
    </row>
    <row r="6580" spans="1:4" hidden="1">
      <c r="A6580">
        <v>2021</v>
      </c>
      <c r="B6580">
        <v>4</v>
      </c>
      <c r="C6580">
        <v>22</v>
      </c>
      <c r="D6580">
        <v>4671.93</v>
      </c>
    </row>
    <row r="6581" spans="1:4" hidden="1">
      <c r="A6581">
        <v>2021</v>
      </c>
      <c r="B6581">
        <v>4</v>
      </c>
      <c r="C6581">
        <v>23</v>
      </c>
      <c r="D6581">
        <v>4672.08</v>
      </c>
    </row>
    <row r="6582" spans="1:4" hidden="1">
      <c r="A6582">
        <v>2021</v>
      </c>
      <c r="B6582">
        <v>4</v>
      </c>
      <c r="C6582">
        <v>24</v>
      </c>
      <c r="D6582">
        <v>4672.2299999999996</v>
      </c>
    </row>
    <row r="6583" spans="1:4" hidden="1">
      <c r="A6583">
        <v>2021</v>
      </c>
      <c r="B6583">
        <v>4</v>
      </c>
      <c r="C6583">
        <v>25</v>
      </c>
      <c r="D6583">
        <v>4672.38</v>
      </c>
    </row>
    <row r="6584" spans="1:4" hidden="1">
      <c r="A6584">
        <v>2021</v>
      </c>
      <c r="B6584">
        <v>4</v>
      </c>
      <c r="C6584">
        <v>26</v>
      </c>
      <c r="D6584">
        <v>4672.34</v>
      </c>
    </row>
    <row r="6585" spans="1:4" hidden="1">
      <c r="A6585">
        <v>2021</v>
      </c>
      <c r="B6585">
        <v>4</v>
      </c>
      <c r="C6585">
        <v>27</v>
      </c>
      <c r="D6585">
        <v>4672.07</v>
      </c>
    </row>
    <row r="6586" spans="1:4" hidden="1">
      <c r="A6586">
        <v>2021</v>
      </c>
      <c r="B6586">
        <v>4</v>
      </c>
      <c r="C6586">
        <v>28</v>
      </c>
      <c r="D6586">
        <v>4671.92</v>
      </c>
    </row>
    <row r="6587" spans="1:4" hidden="1">
      <c r="A6587">
        <v>2021</v>
      </c>
      <c r="B6587">
        <v>4</v>
      </c>
      <c r="C6587">
        <v>29</v>
      </c>
      <c r="D6587">
        <v>4672.07</v>
      </c>
    </row>
    <row r="6588" spans="1:4" hidden="1">
      <c r="A6588">
        <v>2021</v>
      </c>
      <c r="B6588">
        <v>4</v>
      </c>
      <c r="C6588">
        <v>30</v>
      </c>
      <c r="D6588">
        <v>4672.22</v>
      </c>
    </row>
    <row r="6589" spans="1:4" hidden="1">
      <c r="A6589">
        <v>2021</v>
      </c>
      <c r="B6589">
        <v>5</v>
      </c>
      <c r="C6589">
        <v>1</v>
      </c>
      <c r="D6589">
        <v>4672.3599999999997</v>
      </c>
    </row>
    <row r="6590" spans="1:4" hidden="1">
      <c r="A6590">
        <v>2021</v>
      </c>
      <c r="B6590">
        <v>5</v>
      </c>
      <c r="C6590">
        <v>2</v>
      </c>
      <c r="D6590">
        <v>4672.33</v>
      </c>
    </row>
    <row r="6591" spans="1:4" hidden="1">
      <c r="A6591">
        <v>2021</v>
      </c>
      <c r="B6591">
        <v>5</v>
      </c>
      <c r="C6591">
        <v>3</v>
      </c>
      <c r="D6591">
        <v>4672.24</v>
      </c>
    </row>
    <row r="6592" spans="1:4" hidden="1">
      <c r="A6592">
        <v>2021</v>
      </c>
      <c r="B6592">
        <v>5</v>
      </c>
      <c r="C6592">
        <v>4</v>
      </c>
      <c r="D6592">
        <v>4672.3100000000004</v>
      </c>
    </row>
    <row r="6593" spans="1:4" hidden="1">
      <c r="A6593">
        <v>2021</v>
      </c>
      <c r="B6593">
        <v>5</v>
      </c>
      <c r="C6593">
        <v>5</v>
      </c>
      <c r="D6593">
        <v>4672.38</v>
      </c>
    </row>
    <row r="6594" spans="1:4" hidden="1">
      <c r="A6594">
        <v>2021</v>
      </c>
      <c r="B6594">
        <v>5</v>
      </c>
      <c r="C6594">
        <v>6</v>
      </c>
      <c r="D6594">
        <v>4672.43</v>
      </c>
    </row>
    <row r="6595" spans="1:4" hidden="1">
      <c r="A6595">
        <v>2021</v>
      </c>
      <c r="B6595">
        <v>5</v>
      </c>
      <c r="C6595">
        <v>7</v>
      </c>
      <c r="D6595">
        <v>4672.47</v>
      </c>
    </row>
    <row r="6596" spans="1:4" hidden="1">
      <c r="A6596">
        <v>2021</v>
      </c>
      <c r="B6596">
        <v>5</v>
      </c>
      <c r="C6596">
        <v>8</v>
      </c>
      <c r="D6596">
        <v>4672.5200000000004</v>
      </c>
    </row>
    <row r="6597" spans="1:4" hidden="1">
      <c r="A6597">
        <v>2021</v>
      </c>
      <c r="B6597">
        <v>5</v>
      </c>
      <c r="C6597">
        <v>9</v>
      </c>
      <c r="D6597">
        <v>4672.54</v>
      </c>
    </row>
    <row r="6598" spans="1:4" hidden="1">
      <c r="A6598">
        <v>2021</v>
      </c>
      <c r="B6598">
        <v>5</v>
      </c>
      <c r="C6598">
        <v>10</v>
      </c>
      <c r="D6598">
        <v>4672.4799999999996</v>
      </c>
    </row>
    <row r="6599" spans="1:4" hidden="1">
      <c r="A6599">
        <v>2021</v>
      </c>
      <c r="B6599">
        <v>5</v>
      </c>
      <c r="C6599">
        <v>11</v>
      </c>
      <c r="D6599">
        <v>4672.3999999999996</v>
      </c>
    </row>
    <row r="6600" spans="1:4" hidden="1">
      <c r="A6600">
        <v>2021</v>
      </c>
      <c r="B6600">
        <v>5</v>
      </c>
      <c r="C6600">
        <v>12</v>
      </c>
      <c r="D6600">
        <v>4672.33</v>
      </c>
    </row>
    <row r="6601" spans="1:4" hidden="1">
      <c r="A6601">
        <v>2021</v>
      </c>
      <c r="B6601">
        <v>5</v>
      </c>
      <c r="C6601">
        <v>13</v>
      </c>
      <c r="D6601">
        <v>4672.2700000000004</v>
      </c>
    </row>
    <row r="6602" spans="1:4" hidden="1">
      <c r="A6602">
        <v>2021</v>
      </c>
      <c r="B6602">
        <v>5</v>
      </c>
      <c r="C6602">
        <v>14</v>
      </c>
      <c r="D6602">
        <v>4672.2</v>
      </c>
    </row>
    <row r="6603" spans="1:4" hidden="1">
      <c r="A6603">
        <v>2021</v>
      </c>
      <c r="B6603">
        <v>5</v>
      </c>
      <c r="C6603">
        <v>15</v>
      </c>
      <c r="D6603">
        <v>4672.16</v>
      </c>
    </row>
    <row r="6604" spans="1:4" hidden="1">
      <c r="A6604">
        <v>2021</v>
      </c>
      <c r="B6604">
        <v>5</v>
      </c>
      <c r="C6604">
        <v>16</v>
      </c>
      <c r="D6604">
        <v>4672.17</v>
      </c>
    </row>
    <row r="6605" spans="1:4" hidden="1">
      <c r="A6605">
        <v>2021</v>
      </c>
      <c r="B6605">
        <v>5</v>
      </c>
      <c r="C6605">
        <v>17</v>
      </c>
      <c r="D6605">
        <v>4672.17</v>
      </c>
    </row>
    <row r="6606" spans="1:4" hidden="1">
      <c r="A6606">
        <v>2021</v>
      </c>
      <c r="B6606">
        <v>5</v>
      </c>
      <c r="C6606">
        <v>18</v>
      </c>
      <c r="D6606">
        <v>4672.1400000000003</v>
      </c>
    </row>
    <row r="6607" spans="1:4" hidden="1">
      <c r="A6607">
        <v>2021</v>
      </c>
      <c r="B6607">
        <v>5</v>
      </c>
      <c r="C6607">
        <v>19</v>
      </c>
      <c r="D6607">
        <v>4672.12</v>
      </c>
    </row>
    <row r="6608" spans="1:4" hidden="1">
      <c r="A6608">
        <v>2021</v>
      </c>
      <c r="B6608">
        <v>5</v>
      </c>
      <c r="C6608">
        <v>20</v>
      </c>
      <c r="D6608">
        <v>4672.07</v>
      </c>
    </row>
    <row r="6609" spans="1:4" hidden="1">
      <c r="A6609">
        <v>2021</v>
      </c>
      <c r="B6609">
        <v>5</v>
      </c>
      <c r="C6609">
        <v>21</v>
      </c>
      <c r="D6609">
        <v>4671.93</v>
      </c>
    </row>
    <row r="6610" spans="1:4" hidden="1">
      <c r="A6610">
        <v>2021</v>
      </c>
      <c r="B6610">
        <v>5</v>
      </c>
      <c r="C6610">
        <v>22</v>
      </c>
      <c r="D6610">
        <v>4671.71</v>
      </c>
    </row>
    <row r="6611" spans="1:4" hidden="1">
      <c r="A6611">
        <v>2021</v>
      </c>
      <c r="B6611">
        <v>5</v>
      </c>
      <c r="C6611">
        <v>23</v>
      </c>
      <c r="D6611">
        <v>4671.4799999999996</v>
      </c>
    </row>
    <row r="6612" spans="1:4" hidden="1">
      <c r="A6612">
        <v>2021</v>
      </c>
      <c r="B6612">
        <v>5</v>
      </c>
      <c r="C6612">
        <v>24</v>
      </c>
      <c r="D6612">
        <v>4671.2700000000004</v>
      </c>
    </row>
    <row r="6613" spans="1:4" hidden="1">
      <c r="A6613">
        <v>2021</v>
      </c>
      <c r="B6613">
        <v>5</v>
      </c>
      <c r="C6613">
        <v>25</v>
      </c>
      <c r="D6613">
        <v>4671.07</v>
      </c>
    </row>
    <row r="6614" spans="1:4" hidden="1">
      <c r="A6614">
        <v>2021</v>
      </c>
      <c r="B6614">
        <v>5</v>
      </c>
      <c r="C6614">
        <v>26</v>
      </c>
      <c r="D6614">
        <v>4670.8599999999997</v>
      </c>
    </row>
    <row r="6615" spans="1:4" hidden="1">
      <c r="A6615">
        <v>2021</v>
      </c>
      <c r="B6615">
        <v>5</v>
      </c>
      <c r="C6615">
        <v>27</v>
      </c>
      <c r="D6615">
        <v>4670.62</v>
      </c>
    </row>
    <row r="6616" spans="1:4" hidden="1">
      <c r="A6616">
        <v>2021</v>
      </c>
      <c r="B6616">
        <v>5</v>
      </c>
      <c r="C6616">
        <v>28</v>
      </c>
      <c r="D6616">
        <v>4670.37</v>
      </c>
    </row>
    <row r="6617" spans="1:4" hidden="1">
      <c r="A6617">
        <v>2021</v>
      </c>
      <c r="B6617">
        <v>5</v>
      </c>
      <c r="C6617">
        <v>29</v>
      </c>
      <c r="D6617">
        <v>4670.07</v>
      </c>
    </row>
    <row r="6618" spans="1:4" hidden="1">
      <c r="A6618">
        <v>2021</v>
      </c>
      <c r="B6618">
        <v>5</v>
      </c>
      <c r="C6618">
        <v>30</v>
      </c>
      <c r="D6618">
        <v>4669.76</v>
      </c>
    </row>
    <row r="6619" spans="1:4" hidden="1">
      <c r="A6619">
        <v>2021</v>
      </c>
      <c r="B6619">
        <v>5</v>
      </c>
      <c r="C6619">
        <v>31</v>
      </c>
      <c r="D6619">
        <v>4669.46</v>
      </c>
    </row>
    <row r="6620" spans="1:4" hidden="1">
      <c r="A6620">
        <v>2021</v>
      </c>
      <c r="B6620">
        <v>6</v>
      </c>
      <c r="C6620">
        <v>1</v>
      </c>
      <c r="D6620">
        <v>4669.13</v>
      </c>
    </row>
    <row r="6621" spans="1:4" hidden="1">
      <c r="A6621">
        <v>2021</v>
      </c>
      <c r="B6621">
        <v>6</v>
      </c>
      <c r="C6621">
        <v>2</v>
      </c>
      <c r="D6621">
        <v>4668.8100000000004</v>
      </c>
    </row>
    <row r="6622" spans="1:4" hidden="1">
      <c r="A6622">
        <v>2021</v>
      </c>
      <c r="B6622">
        <v>6</v>
      </c>
      <c r="C6622">
        <v>3</v>
      </c>
      <c r="D6622">
        <v>4668.5</v>
      </c>
    </row>
    <row r="6623" spans="1:4" hidden="1">
      <c r="A6623">
        <v>2021</v>
      </c>
      <c r="B6623">
        <v>6</v>
      </c>
      <c r="C6623">
        <v>4</v>
      </c>
      <c r="D6623">
        <v>4668.2</v>
      </c>
    </row>
    <row r="6624" spans="1:4" hidden="1">
      <c r="A6624">
        <v>2021</v>
      </c>
      <c r="B6624">
        <v>6</v>
      </c>
      <c r="C6624">
        <v>5</v>
      </c>
      <c r="D6624">
        <v>4667.8599999999997</v>
      </c>
    </row>
    <row r="6625" spans="1:4" hidden="1">
      <c r="A6625">
        <v>2021</v>
      </c>
      <c r="B6625">
        <v>6</v>
      </c>
      <c r="C6625">
        <v>6</v>
      </c>
      <c r="D6625">
        <v>4667.5</v>
      </c>
    </row>
    <row r="6626" spans="1:4" hidden="1">
      <c r="A6626">
        <v>2021</v>
      </c>
      <c r="B6626">
        <v>6</v>
      </c>
      <c r="C6626">
        <v>7</v>
      </c>
      <c r="D6626">
        <v>4667.16</v>
      </c>
    </row>
    <row r="6627" spans="1:4" hidden="1">
      <c r="A6627">
        <v>2021</v>
      </c>
      <c r="B6627">
        <v>6</v>
      </c>
      <c r="C6627">
        <v>8</v>
      </c>
      <c r="D6627">
        <v>4666.79</v>
      </c>
    </row>
    <row r="6628" spans="1:4" hidden="1">
      <c r="A6628">
        <v>2021</v>
      </c>
      <c r="B6628">
        <v>6</v>
      </c>
      <c r="C6628">
        <v>9</v>
      </c>
      <c r="D6628">
        <v>4666.43</v>
      </c>
    </row>
    <row r="6629" spans="1:4" hidden="1">
      <c r="A6629">
        <v>2021</v>
      </c>
      <c r="B6629">
        <v>6</v>
      </c>
      <c r="C6629">
        <v>10</v>
      </c>
      <c r="D6629">
        <v>4666.05</v>
      </c>
    </row>
    <row r="6630" spans="1:4" hidden="1">
      <c r="A6630">
        <v>2021</v>
      </c>
      <c r="B6630">
        <v>6</v>
      </c>
      <c r="C6630">
        <v>11</v>
      </c>
      <c r="D6630">
        <v>4665.7</v>
      </c>
    </row>
    <row r="6631" spans="1:4" hidden="1">
      <c r="A6631">
        <v>2021</v>
      </c>
      <c r="B6631">
        <v>6</v>
      </c>
      <c r="C6631">
        <v>12</v>
      </c>
      <c r="D6631">
        <v>4665.3500000000004</v>
      </c>
    </row>
    <row r="6632" spans="1:4" hidden="1">
      <c r="A6632">
        <v>2021</v>
      </c>
      <c r="B6632">
        <v>6</v>
      </c>
      <c r="C6632">
        <v>13</v>
      </c>
      <c r="D6632">
        <v>4665.01</v>
      </c>
    </row>
    <row r="6633" spans="1:4" hidden="1">
      <c r="A6633">
        <v>2021</v>
      </c>
      <c r="B6633">
        <v>6</v>
      </c>
      <c r="C6633">
        <v>14</v>
      </c>
      <c r="D6633">
        <v>4664.6400000000003</v>
      </c>
    </row>
    <row r="6634" spans="1:4" hidden="1">
      <c r="A6634">
        <v>2021</v>
      </c>
      <c r="B6634">
        <v>6</v>
      </c>
      <c r="C6634">
        <v>15</v>
      </c>
      <c r="D6634">
        <v>4664.29</v>
      </c>
    </row>
    <row r="6635" spans="1:4" hidden="1">
      <c r="A6635">
        <v>2021</v>
      </c>
      <c r="B6635">
        <v>6</v>
      </c>
      <c r="C6635">
        <v>16</v>
      </c>
      <c r="D6635">
        <v>4663.95</v>
      </c>
    </row>
    <row r="6636" spans="1:4" hidden="1">
      <c r="A6636">
        <v>2021</v>
      </c>
      <c r="B6636">
        <v>6</v>
      </c>
      <c r="C6636">
        <v>17</v>
      </c>
      <c r="D6636">
        <v>4663.57</v>
      </c>
    </row>
    <row r="6637" spans="1:4" hidden="1">
      <c r="A6637">
        <v>2021</v>
      </c>
      <c r="B6637">
        <v>6</v>
      </c>
      <c r="C6637">
        <v>18</v>
      </c>
      <c r="D6637">
        <v>4663.18</v>
      </c>
    </row>
    <row r="6638" spans="1:4" hidden="1">
      <c r="A6638">
        <v>2021</v>
      </c>
      <c r="B6638">
        <v>6</v>
      </c>
      <c r="C6638">
        <v>19</v>
      </c>
      <c r="D6638">
        <v>4662.78</v>
      </c>
    </row>
    <row r="6639" spans="1:4" hidden="1">
      <c r="A6639">
        <v>2021</v>
      </c>
      <c r="B6639">
        <v>6</v>
      </c>
      <c r="C6639">
        <v>20</v>
      </c>
      <c r="D6639">
        <v>4662.3500000000004</v>
      </c>
    </row>
    <row r="6640" spans="1:4" hidden="1">
      <c r="A6640">
        <v>2021</v>
      </c>
      <c r="B6640">
        <v>6</v>
      </c>
      <c r="C6640">
        <v>21</v>
      </c>
      <c r="D6640">
        <v>4661.93</v>
      </c>
    </row>
    <row r="6641" spans="1:4" hidden="1">
      <c r="A6641">
        <v>2021</v>
      </c>
      <c r="B6641">
        <v>6</v>
      </c>
      <c r="C6641">
        <v>22</v>
      </c>
      <c r="D6641">
        <v>4661.5</v>
      </c>
    </row>
    <row r="6642" spans="1:4" hidden="1">
      <c r="A6642">
        <v>2021</v>
      </c>
      <c r="B6642">
        <v>6</v>
      </c>
      <c r="C6642">
        <v>23</v>
      </c>
      <c r="D6642">
        <v>4661.0600000000004</v>
      </c>
    </row>
    <row r="6643" spans="1:4" hidden="1">
      <c r="A6643">
        <v>2021</v>
      </c>
      <c r="B6643">
        <v>6</v>
      </c>
      <c r="C6643">
        <v>24</v>
      </c>
      <c r="D6643">
        <v>4660.6400000000003</v>
      </c>
    </row>
    <row r="6644" spans="1:4" hidden="1">
      <c r="A6644">
        <v>2021</v>
      </c>
      <c r="B6644">
        <v>6</v>
      </c>
      <c r="C6644">
        <v>25</v>
      </c>
      <c r="D6644">
        <v>4660.24</v>
      </c>
    </row>
    <row r="6645" spans="1:4" hidden="1">
      <c r="A6645">
        <v>2021</v>
      </c>
      <c r="B6645">
        <v>6</v>
      </c>
      <c r="C6645">
        <v>26</v>
      </c>
      <c r="D6645">
        <v>4659.84</v>
      </c>
    </row>
    <row r="6646" spans="1:4" hidden="1">
      <c r="A6646">
        <v>2021</v>
      </c>
      <c r="B6646">
        <v>6</v>
      </c>
      <c r="C6646">
        <v>27</v>
      </c>
      <c r="D6646">
        <v>4659.43</v>
      </c>
    </row>
    <row r="6647" spans="1:4" hidden="1">
      <c r="A6647">
        <v>2021</v>
      </c>
      <c r="B6647">
        <v>6</v>
      </c>
      <c r="C6647">
        <v>28</v>
      </c>
      <c r="D6647">
        <v>4659.01</v>
      </c>
    </row>
    <row r="6648" spans="1:4" hidden="1">
      <c r="A6648">
        <v>2021</v>
      </c>
      <c r="B6648">
        <v>6</v>
      </c>
      <c r="C6648">
        <v>29</v>
      </c>
      <c r="D6648">
        <v>4658.59</v>
      </c>
    </row>
    <row r="6649" spans="1:4" hidden="1">
      <c r="A6649">
        <v>2021</v>
      </c>
      <c r="B6649">
        <v>6</v>
      </c>
      <c r="C6649">
        <v>30</v>
      </c>
      <c r="D6649">
        <v>4658.18</v>
      </c>
    </row>
    <row r="6650" spans="1:4" hidden="1">
      <c r="A6650">
        <v>2021</v>
      </c>
      <c r="B6650">
        <v>7</v>
      </c>
      <c r="C6650">
        <v>1</v>
      </c>
      <c r="D6650">
        <v>4657.7700000000004</v>
      </c>
    </row>
    <row r="6651" spans="1:4" hidden="1">
      <c r="A6651">
        <v>2021</v>
      </c>
      <c r="B6651">
        <v>7</v>
      </c>
      <c r="C6651">
        <v>2</v>
      </c>
      <c r="D6651">
        <v>4657.3599999999997</v>
      </c>
    </row>
    <row r="6652" spans="1:4" hidden="1">
      <c r="A6652">
        <v>2021</v>
      </c>
      <c r="B6652">
        <v>7</v>
      </c>
      <c r="C6652">
        <v>3</v>
      </c>
      <c r="D6652">
        <v>4656.96</v>
      </c>
    </row>
    <row r="6653" spans="1:4" hidden="1">
      <c r="A6653">
        <v>2021</v>
      </c>
      <c r="B6653">
        <v>7</v>
      </c>
      <c r="C6653">
        <v>4</v>
      </c>
      <c r="D6653">
        <v>4656.58</v>
      </c>
    </row>
    <row r="6654" spans="1:4" hidden="1">
      <c r="A6654">
        <v>2021</v>
      </c>
      <c r="B6654">
        <v>7</v>
      </c>
      <c r="C6654">
        <v>5</v>
      </c>
      <c r="D6654">
        <v>4656.22</v>
      </c>
    </row>
    <row r="6655" spans="1:4" hidden="1">
      <c r="A6655">
        <v>2021</v>
      </c>
      <c r="B6655">
        <v>7</v>
      </c>
      <c r="C6655">
        <v>6</v>
      </c>
      <c r="D6655">
        <v>4655.8599999999997</v>
      </c>
    </row>
    <row r="6656" spans="1:4" hidden="1">
      <c r="A6656">
        <v>2021</v>
      </c>
      <c r="B6656">
        <v>7</v>
      </c>
      <c r="C6656">
        <v>7</v>
      </c>
      <c r="D6656">
        <v>4655.4799999999996</v>
      </c>
    </row>
    <row r="6657" spans="1:4" hidden="1">
      <c r="A6657">
        <v>2021</v>
      </c>
      <c r="B6657">
        <v>7</v>
      </c>
      <c r="C6657">
        <v>8</v>
      </c>
      <c r="D6657">
        <v>4655.08</v>
      </c>
    </row>
    <row r="6658" spans="1:4" hidden="1">
      <c r="A6658">
        <v>2021</v>
      </c>
      <c r="B6658">
        <v>7</v>
      </c>
      <c r="C6658">
        <v>9</v>
      </c>
      <c r="D6658">
        <v>4654.6899999999996</v>
      </c>
    </row>
    <row r="6659" spans="1:4" hidden="1">
      <c r="A6659">
        <v>2021</v>
      </c>
      <c r="B6659">
        <v>7</v>
      </c>
      <c r="C6659">
        <v>10</v>
      </c>
      <c r="D6659">
        <v>4654.29</v>
      </c>
    </row>
    <row r="6660" spans="1:4" hidden="1">
      <c r="A6660">
        <v>2021</v>
      </c>
      <c r="B6660">
        <v>7</v>
      </c>
      <c r="C6660">
        <v>11</v>
      </c>
      <c r="D6660">
        <v>4653.8999999999996</v>
      </c>
    </row>
    <row r="6661" spans="1:4" hidden="1">
      <c r="A6661">
        <v>2021</v>
      </c>
      <c r="B6661">
        <v>7</v>
      </c>
      <c r="C6661">
        <v>12</v>
      </c>
      <c r="D6661">
        <v>4653.5</v>
      </c>
    </row>
    <row r="6662" spans="1:4" hidden="1">
      <c r="A6662">
        <v>2021</v>
      </c>
      <c r="B6662">
        <v>7</v>
      </c>
      <c r="C6662">
        <v>13</v>
      </c>
      <c r="D6662">
        <v>4653.1099999999997</v>
      </c>
    </row>
    <row r="6663" spans="1:4" hidden="1">
      <c r="A6663">
        <v>2021</v>
      </c>
      <c r="B6663">
        <v>7</v>
      </c>
      <c r="C6663">
        <v>14</v>
      </c>
      <c r="D6663">
        <v>4652.71</v>
      </c>
    </row>
    <row r="6664" spans="1:4" hidden="1">
      <c r="A6664">
        <v>2021</v>
      </c>
      <c r="B6664">
        <v>7</v>
      </c>
      <c r="C6664">
        <v>15</v>
      </c>
      <c r="D6664">
        <v>4652.3100000000004</v>
      </c>
    </row>
    <row r="6665" spans="1:4" hidden="1">
      <c r="A6665">
        <v>2021</v>
      </c>
      <c r="B6665">
        <v>7</v>
      </c>
      <c r="C6665">
        <v>16</v>
      </c>
      <c r="D6665">
        <v>4651.8999999999996</v>
      </c>
    </row>
    <row r="6666" spans="1:4" hidden="1">
      <c r="A6666">
        <v>2021</v>
      </c>
      <c r="B6666">
        <v>7</v>
      </c>
      <c r="C6666">
        <v>17</v>
      </c>
      <c r="D6666">
        <v>4651.49</v>
      </c>
    </row>
    <row r="6667" spans="1:4" hidden="1">
      <c r="A6667">
        <v>2021</v>
      </c>
      <c r="B6667">
        <v>7</v>
      </c>
      <c r="C6667">
        <v>18</v>
      </c>
      <c r="D6667">
        <v>4651.08</v>
      </c>
    </row>
    <row r="6668" spans="1:4" hidden="1">
      <c r="A6668">
        <v>2021</v>
      </c>
      <c r="B6668">
        <v>7</v>
      </c>
      <c r="C6668">
        <v>19</v>
      </c>
      <c r="D6668">
        <v>4650.63</v>
      </c>
    </row>
    <row r="6669" spans="1:4" hidden="1">
      <c r="A6669">
        <v>2021</v>
      </c>
      <c r="B6669">
        <v>7</v>
      </c>
      <c r="C6669">
        <v>20</v>
      </c>
      <c r="D6669">
        <v>4650.1400000000003</v>
      </c>
    </row>
    <row r="6670" spans="1:4" hidden="1">
      <c r="A6670">
        <v>2021</v>
      </c>
      <c r="B6670">
        <v>7</v>
      </c>
      <c r="C6670">
        <v>21</v>
      </c>
      <c r="D6670">
        <v>4649.6499999999996</v>
      </c>
    </row>
    <row r="6671" spans="1:4" hidden="1">
      <c r="A6671">
        <v>2021</v>
      </c>
      <c r="B6671">
        <v>7</v>
      </c>
      <c r="C6671">
        <v>22</v>
      </c>
      <c r="D6671">
        <v>4649.17</v>
      </c>
    </row>
    <row r="6672" spans="1:4" hidden="1">
      <c r="A6672">
        <v>2021</v>
      </c>
      <c r="B6672">
        <v>7</v>
      </c>
      <c r="C6672">
        <v>23</v>
      </c>
      <c r="D6672">
        <v>4648.71</v>
      </c>
    </row>
    <row r="6673" spans="1:4" hidden="1">
      <c r="A6673">
        <v>2021</v>
      </c>
      <c r="B6673">
        <v>7</v>
      </c>
      <c r="C6673">
        <v>24</v>
      </c>
      <c r="D6673">
        <v>4648.25</v>
      </c>
    </row>
    <row r="6674" spans="1:4" hidden="1">
      <c r="A6674">
        <v>2021</v>
      </c>
      <c r="B6674">
        <v>7</v>
      </c>
      <c r="C6674">
        <v>25</v>
      </c>
      <c r="D6674">
        <v>4647.7700000000004</v>
      </c>
    </row>
    <row r="6675" spans="1:4" hidden="1">
      <c r="A6675">
        <v>2021</v>
      </c>
      <c r="B6675">
        <v>7</v>
      </c>
      <c r="C6675">
        <v>26</v>
      </c>
      <c r="D6675">
        <v>4647.33</v>
      </c>
    </row>
    <row r="6676" spans="1:4" hidden="1">
      <c r="A6676">
        <v>2021</v>
      </c>
      <c r="B6676">
        <v>7</v>
      </c>
      <c r="C6676">
        <v>27</v>
      </c>
      <c r="D6676">
        <v>4646.84</v>
      </c>
    </row>
    <row r="6677" spans="1:4" hidden="1">
      <c r="A6677">
        <v>2021</v>
      </c>
      <c r="B6677">
        <v>7</v>
      </c>
      <c r="C6677">
        <v>28</v>
      </c>
      <c r="D6677">
        <v>4646.46</v>
      </c>
    </row>
    <row r="6678" spans="1:4" hidden="1">
      <c r="A6678">
        <v>2021</v>
      </c>
      <c r="B6678">
        <v>7</v>
      </c>
      <c r="C6678">
        <v>29</v>
      </c>
      <c r="D6678">
        <v>4646.04</v>
      </c>
    </row>
    <row r="6679" spans="1:4" hidden="1">
      <c r="A6679">
        <v>2021</v>
      </c>
      <c r="B6679">
        <v>7</v>
      </c>
      <c r="C6679">
        <v>30</v>
      </c>
      <c r="D6679">
        <v>4645.6499999999996</v>
      </c>
    </row>
    <row r="6680" spans="1:4" hidden="1">
      <c r="A6680">
        <v>2021</v>
      </c>
      <c r="B6680">
        <v>7</v>
      </c>
      <c r="C6680">
        <v>31</v>
      </c>
      <c r="D6680">
        <v>4645.2700000000004</v>
      </c>
    </row>
    <row r="6681" spans="1:4" hidden="1">
      <c r="A6681">
        <v>2021</v>
      </c>
      <c r="B6681">
        <v>8</v>
      </c>
      <c r="C6681">
        <v>1</v>
      </c>
      <c r="D6681">
        <v>4644.91</v>
      </c>
    </row>
    <row r="6682" spans="1:4" hidden="1">
      <c r="A6682">
        <v>2021</v>
      </c>
      <c r="B6682">
        <v>8</v>
      </c>
      <c r="C6682">
        <v>2</v>
      </c>
      <c r="D6682">
        <v>4644.54</v>
      </c>
    </row>
    <row r="6683" spans="1:4" hidden="1">
      <c r="A6683">
        <v>2021</v>
      </c>
      <c r="B6683">
        <v>8</v>
      </c>
      <c r="C6683">
        <v>3</v>
      </c>
      <c r="D6683">
        <v>4644.16</v>
      </c>
    </row>
    <row r="6684" spans="1:4" hidden="1">
      <c r="A6684">
        <v>2021</v>
      </c>
      <c r="B6684">
        <v>8</v>
      </c>
      <c r="C6684">
        <v>4</v>
      </c>
      <c r="D6684">
        <v>4643.79</v>
      </c>
    </row>
    <row r="6685" spans="1:4" hidden="1">
      <c r="A6685">
        <v>2021</v>
      </c>
      <c r="B6685">
        <v>8</v>
      </c>
      <c r="C6685">
        <v>5</v>
      </c>
      <c r="D6685">
        <v>4643.46</v>
      </c>
    </row>
    <row r="6686" spans="1:4" hidden="1">
      <c r="A6686">
        <v>2021</v>
      </c>
      <c r="B6686">
        <v>8</v>
      </c>
      <c r="C6686">
        <v>6</v>
      </c>
      <c r="D6686">
        <v>4643.13</v>
      </c>
    </row>
    <row r="6687" spans="1:4" hidden="1">
      <c r="A6687">
        <v>2021</v>
      </c>
      <c r="B6687">
        <v>8</v>
      </c>
      <c r="C6687">
        <v>7</v>
      </c>
      <c r="D6687">
        <v>4642.82</v>
      </c>
    </row>
    <row r="6688" spans="1:4" hidden="1">
      <c r="A6688">
        <v>2021</v>
      </c>
      <c r="B6688">
        <v>8</v>
      </c>
      <c r="C6688">
        <v>8</v>
      </c>
      <c r="D6688">
        <v>4642.5</v>
      </c>
    </row>
    <row r="6689" spans="1:4" hidden="1">
      <c r="A6689">
        <v>2021</v>
      </c>
      <c r="B6689">
        <v>8</v>
      </c>
      <c r="C6689">
        <v>9</v>
      </c>
      <c r="D6689">
        <v>4642.21</v>
      </c>
    </row>
    <row r="6690" spans="1:4" hidden="1">
      <c r="A6690">
        <v>2021</v>
      </c>
      <c r="B6690">
        <v>8</v>
      </c>
      <c r="C6690">
        <v>10</v>
      </c>
      <c r="D6690">
        <v>4641.91</v>
      </c>
    </row>
    <row r="6691" spans="1:4" hidden="1">
      <c r="A6691">
        <v>2021</v>
      </c>
      <c r="B6691">
        <v>8</v>
      </c>
      <c r="C6691">
        <v>11</v>
      </c>
      <c r="D6691">
        <v>4641.62</v>
      </c>
    </row>
    <row r="6692" spans="1:4" hidden="1">
      <c r="A6692">
        <v>2021</v>
      </c>
      <c r="B6692">
        <v>8</v>
      </c>
      <c r="C6692">
        <v>12</v>
      </c>
      <c r="D6692">
        <v>4641.4799999999996</v>
      </c>
    </row>
    <row r="6693" spans="1:4" hidden="1">
      <c r="A6693">
        <v>2021</v>
      </c>
      <c r="B6693">
        <v>8</v>
      </c>
      <c r="C6693">
        <v>13</v>
      </c>
      <c r="D6693">
        <v>4641.3999999999996</v>
      </c>
    </row>
    <row r="6694" spans="1:4" hidden="1">
      <c r="A6694">
        <v>2021</v>
      </c>
      <c r="B6694">
        <v>8</v>
      </c>
      <c r="C6694">
        <v>14</v>
      </c>
      <c r="D6694">
        <v>4641.33</v>
      </c>
    </row>
    <row r="6695" spans="1:4" hidden="1">
      <c r="A6695">
        <v>2021</v>
      </c>
      <c r="B6695">
        <v>8</v>
      </c>
      <c r="C6695">
        <v>15</v>
      </c>
      <c r="D6695">
        <v>4641.26</v>
      </c>
    </row>
    <row r="6696" spans="1:4" hidden="1">
      <c r="A6696">
        <v>2021</v>
      </c>
      <c r="B6696">
        <v>8</v>
      </c>
      <c r="C6696">
        <v>16</v>
      </c>
      <c r="D6696">
        <v>4641.2</v>
      </c>
    </row>
    <row r="6697" spans="1:4" hidden="1">
      <c r="A6697">
        <v>2021</v>
      </c>
      <c r="B6697">
        <v>8</v>
      </c>
      <c r="C6697">
        <v>17</v>
      </c>
      <c r="D6697">
        <v>4641.1499999999996</v>
      </c>
    </row>
    <row r="6698" spans="1:4" hidden="1">
      <c r="A6698">
        <v>2021</v>
      </c>
      <c r="B6698">
        <v>8</v>
      </c>
      <c r="C6698">
        <v>18</v>
      </c>
      <c r="D6698">
        <v>4641.18</v>
      </c>
    </row>
    <row r="6699" spans="1:4" hidden="1">
      <c r="A6699">
        <v>2021</v>
      </c>
      <c r="B6699">
        <v>8</v>
      </c>
      <c r="C6699">
        <v>19</v>
      </c>
      <c r="D6699">
        <v>4641.28</v>
      </c>
    </row>
    <row r="6700" spans="1:4" hidden="1">
      <c r="A6700">
        <v>2021</v>
      </c>
      <c r="B6700">
        <v>8</v>
      </c>
      <c r="C6700">
        <v>20</v>
      </c>
      <c r="D6700">
        <v>4641.3500000000004</v>
      </c>
    </row>
    <row r="6701" spans="1:4" hidden="1">
      <c r="A6701">
        <v>2021</v>
      </c>
      <c r="B6701">
        <v>8</v>
      </c>
      <c r="C6701">
        <v>21</v>
      </c>
      <c r="D6701">
        <v>4641.4399999999996</v>
      </c>
    </row>
    <row r="6702" spans="1:4" hidden="1">
      <c r="A6702">
        <v>2021</v>
      </c>
      <c r="B6702">
        <v>8</v>
      </c>
      <c r="C6702">
        <v>22</v>
      </c>
      <c r="D6702">
        <v>4641.5200000000004</v>
      </c>
    </row>
    <row r="6703" spans="1:4" hidden="1">
      <c r="A6703">
        <v>2021</v>
      </c>
      <c r="B6703">
        <v>8</v>
      </c>
      <c r="C6703">
        <v>23</v>
      </c>
      <c r="D6703">
        <v>4641.54</v>
      </c>
    </row>
    <row r="6704" spans="1:4" hidden="1">
      <c r="A6704">
        <v>2021</v>
      </c>
      <c r="B6704">
        <v>8</v>
      </c>
      <c r="C6704">
        <v>24</v>
      </c>
      <c r="D6704">
        <v>4641.54</v>
      </c>
    </row>
    <row r="6705" spans="1:4" hidden="1">
      <c r="A6705">
        <v>2021</v>
      </c>
      <c r="B6705">
        <v>8</v>
      </c>
      <c r="C6705">
        <v>25</v>
      </c>
      <c r="D6705">
        <v>4641.55</v>
      </c>
    </row>
    <row r="6706" spans="1:4" hidden="1">
      <c r="A6706">
        <v>2021</v>
      </c>
      <c r="B6706">
        <v>8</v>
      </c>
      <c r="C6706">
        <v>26</v>
      </c>
      <c r="D6706">
        <v>4641.6000000000004</v>
      </c>
    </row>
    <row r="6707" spans="1:4" hidden="1">
      <c r="A6707">
        <v>2021</v>
      </c>
      <c r="B6707">
        <v>8</v>
      </c>
      <c r="C6707">
        <v>27</v>
      </c>
      <c r="D6707">
        <v>4641.6400000000003</v>
      </c>
    </row>
    <row r="6708" spans="1:4" hidden="1">
      <c r="A6708">
        <v>2021</v>
      </c>
      <c r="B6708">
        <v>8</v>
      </c>
      <c r="C6708">
        <v>28</v>
      </c>
      <c r="D6708">
        <v>4641.6499999999996</v>
      </c>
    </row>
    <row r="6709" spans="1:4" hidden="1">
      <c r="A6709">
        <v>2021</v>
      </c>
      <c r="B6709">
        <v>8</v>
      </c>
      <c r="C6709">
        <v>29</v>
      </c>
      <c r="D6709">
        <v>4641.6899999999996</v>
      </c>
    </row>
    <row r="6710" spans="1:4" hidden="1">
      <c r="A6710">
        <v>2021</v>
      </c>
      <c r="B6710">
        <v>8</v>
      </c>
      <c r="C6710">
        <v>30</v>
      </c>
      <c r="D6710">
        <v>4641.62</v>
      </c>
    </row>
    <row r="6711" spans="1:4" hidden="1">
      <c r="A6711">
        <v>2021</v>
      </c>
      <c r="B6711">
        <v>8</v>
      </c>
      <c r="C6711">
        <v>31</v>
      </c>
      <c r="D6711">
        <v>4641.3599999999997</v>
      </c>
    </row>
    <row r="6712" spans="1:4" hidden="1">
      <c r="A6712">
        <v>2021</v>
      </c>
      <c r="B6712">
        <v>9</v>
      </c>
      <c r="C6712">
        <v>1</v>
      </c>
      <c r="D6712">
        <v>4641.1000000000004</v>
      </c>
    </row>
    <row r="6713" spans="1:4" hidden="1">
      <c r="A6713">
        <v>2021</v>
      </c>
      <c r="B6713">
        <v>9</v>
      </c>
      <c r="C6713">
        <v>2</v>
      </c>
      <c r="D6713">
        <v>4640.8500000000004</v>
      </c>
    </row>
    <row r="6714" spans="1:4" hidden="1">
      <c r="A6714">
        <v>2021</v>
      </c>
      <c r="B6714">
        <v>9</v>
      </c>
      <c r="C6714">
        <v>3</v>
      </c>
      <c r="D6714">
        <v>4640.59</v>
      </c>
    </row>
    <row r="6715" spans="1:4" hidden="1">
      <c r="A6715">
        <v>2021</v>
      </c>
      <c r="B6715">
        <v>9</v>
      </c>
      <c r="C6715">
        <v>4</v>
      </c>
      <c r="D6715">
        <v>4640.33</v>
      </c>
    </row>
    <row r="6716" spans="1:4" hidden="1">
      <c r="A6716">
        <v>2021</v>
      </c>
      <c r="B6716">
        <v>9</v>
      </c>
      <c r="C6716">
        <v>5</v>
      </c>
      <c r="D6716">
        <v>4640.05</v>
      </c>
    </row>
    <row r="6717" spans="1:4" hidden="1">
      <c r="A6717">
        <v>2021</v>
      </c>
      <c r="B6717">
        <v>9</v>
      </c>
      <c r="C6717">
        <v>6</v>
      </c>
      <c r="D6717">
        <v>4639.7700000000004</v>
      </c>
    </row>
    <row r="6718" spans="1:4" hidden="1">
      <c r="A6718">
        <v>2021</v>
      </c>
      <c r="B6718">
        <v>9</v>
      </c>
      <c r="C6718">
        <v>7</v>
      </c>
      <c r="D6718">
        <v>4639.4799999999996</v>
      </c>
    </row>
    <row r="6719" spans="1:4" hidden="1">
      <c r="A6719">
        <v>2021</v>
      </c>
      <c r="B6719">
        <v>9</v>
      </c>
      <c r="C6719">
        <v>8</v>
      </c>
      <c r="D6719">
        <v>4639.24</v>
      </c>
    </row>
    <row r="6720" spans="1:4" hidden="1">
      <c r="A6720">
        <v>2021</v>
      </c>
      <c r="B6720">
        <v>9</v>
      </c>
      <c r="C6720">
        <v>9</v>
      </c>
      <c r="D6720">
        <v>4639.07</v>
      </c>
    </row>
    <row r="6721" spans="1:4" hidden="1">
      <c r="A6721">
        <v>2021</v>
      </c>
      <c r="B6721">
        <v>9</v>
      </c>
      <c r="C6721">
        <v>10</v>
      </c>
      <c r="D6721">
        <v>4638.93</v>
      </c>
    </row>
    <row r="6722" spans="1:4" hidden="1">
      <c r="A6722">
        <v>2021</v>
      </c>
      <c r="B6722">
        <v>9</v>
      </c>
      <c r="C6722">
        <v>11</v>
      </c>
      <c r="D6722">
        <v>4638.83</v>
      </c>
    </row>
    <row r="6723" spans="1:4" hidden="1">
      <c r="A6723">
        <v>2021</v>
      </c>
      <c r="B6723">
        <v>9</v>
      </c>
      <c r="C6723">
        <v>12</v>
      </c>
      <c r="D6723">
        <v>4638.6899999999996</v>
      </c>
    </row>
    <row r="6724" spans="1:4" hidden="1">
      <c r="A6724">
        <v>2021</v>
      </c>
      <c r="B6724">
        <v>9</v>
      </c>
      <c r="C6724">
        <v>13</v>
      </c>
      <c r="D6724">
        <v>4638.6000000000004</v>
      </c>
    </row>
    <row r="6725" spans="1:4" hidden="1">
      <c r="A6725">
        <v>2021</v>
      </c>
      <c r="B6725">
        <v>9</v>
      </c>
      <c r="C6725">
        <v>14</v>
      </c>
      <c r="D6725">
        <v>4638.5</v>
      </c>
    </row>
    <row r="6726" spans="1:4" hidden="1">
      <c r="A6726">
        <v>2021</v>
      </c>
      <c r="B6726">
        <v>9</v>
      </c>
      <c r="C6726">
        <v>15</v>
      </c>
      <c r="D6726">
        <v>4638.38</v>
      </c>
    </row>
    <row r="6727" spans="1:4" hidden="1">
      <c r="A6727">
        <v>2021</v>
      </c>
      <c r="B6727">
        <v>9</v>
      </c>
      <c r="C6727">
        <v>16</v>
      </c>
      <c r="D6727">
        <v>4638.28</v>
      </c>
    </row>
    <row r="6728" spans="1:4" hidden="1">
      <c r="A6728">
        <v>2021</v>
      </c>
      <c r="B6728">
        <v>9</v>
      </c>
      <c r="C6728">
        <v>17</v>
      </c>
      <c r="D6728">
        <v>4638.17</v>
      </c>
    </row>
    <row r="6729" spans="1:4" hidden="1">
      <c r="A6729">
        <v>2021</v>
      </c>
      <c r="B6729">
        <v>9</v>
      </c>
      <c r="C6729">
        <v>18</v>
      </c>
      <c r="D6729">
        <v>4638.2</v>
      </c>
    </row>
    <row r="6730" spans="1:4" hidden="1">
      <c r="A6730">
        <v>2021</v>
      </c>
      <c r="B6730">
        <v>9</v>
      </c>
      <c r="C6730">
        <v>19</v>
      </c>
      <c r="D6730">
        <v>4638.33</v>
      </c>
    </row>
    <row r="6731" spans="1:4" hidden="1">
      <c r="A6731">
        <v>2021</v>
      </c>
      <c r="B6731">
        <v>9</v>
      </c>
      <c r="C6731">
        <v>20</v>
      </c>
      <c r="D6731">
        <v>4638.47</v>
      </c>
    </row>
    <row r="6732" spans="1:4" hidden="1">
      <c r="A6732">
        <v>2021</v>
      </c>
      <c r="B6732">
        <v>9</v>
      </c>
      <c r="C6732">
        <v>21</v>
      </c>
      <c r="D6732">
        <v>4638.6099999999997</v>
      </c>
    </row>
    <row r="6733" spans="1:4" hidden="1">
      <c r="A6733">
        <v>2021</v>
      </c>
      <c r="B6733">
        <v>9</v>
      </c>
      <c r="C6733">
        <v>22</v>
      </c>
      <c r="D6733">
        <v>4638.75</v>
      </c>
    </row>
    <row r="6734" spans="1:4" hidden="1">
      <c r="A6734">
        <v>2021</v>
      </c>
      <c r="B6734">
        <v>9</v>
      </c>
      <c r="C6734">
        <v>23</v>
      </c>
      <c r="D6734">
        <v>4638.8900000000003</v>
      </c>
    </row>
    <row r="6735" spans="1:4" hidden="1">
      <c r="A6735">
        <v>2021</v>
      </c>
      <c r="B6735">
        <v>9</v>
      </c>
      <c r="C6735">
        <v>24</v>
      </c>
      <c r="D6735">
        <v>4639.03</v>
      </c>
    </row>
    <row r="6736" spans="1:4" hidden="1">
      <c r="A6736">
        <v>2021</v>
      </c>
      <c r="B6736">
        <v>9</v>
      </c>
      <c r="C6736">
        <v>25</v>
      </c>
      <c r="D6736">
        <v>4639.18</v>
      </c>
    </row>
    <row r="6737" spans="1:4" hidden="1">
      <c r="A6737">
        <v>2021</v>
      </c>
      <c r="B6737">
        <v>9</v>
      </c>
      <c r="C6737">
        <v>26</v>
      </c>
      <c r="D6737">
        <v>4639.32</v>
      </c>
    </row>
    <row r="6738" spans="1:4" hidden="1">
      <c r="A6738">
        <v>2021</v>
      </c>
      <c r="B6738">
        <v>9</v>
      </c>
      <c r="C6738">
        <v>27</v>
      </c>
      <c r="D6738">
        <v>4639.45</v>
      </c>
    </row>
    <row r="6739" spans="1:4" hidden="1">
      <c r="A6739">
        <v>2021</v>
      </c>
      <c r="B6739">
        <v>9</v>
      </c>
      <c r="C6739">
        <v>28</v>
      </c>
      <c r="D6739">
        <v>4639.57</v>
      </c>
    </row>
    <row r="6740" spans="1:4" hidden="1">
      <c r="A6740">
        <v>2021</v>
      </c>
      <c r="B6740">
        <v>9</v>
      </c>
      <c r="C6740">
        <v>29</v>
      </c>
      <c r="D6740">
        <v>4639.7</v>
      </c>
    </row>
    <row r="6741" spans="1:4" hidden="1">
      <c r="A6741">
        <v>2021</v>
      </c>
      <c r="B6741">
        <v>9</v>
      </c>
      <c r="C6741">
        <v>30</v>
      </c>
      <c r="D6741">
        <v>4639.83</v>
      </c>
    </row>
    <row r="6742" spans="1:4">
      <c r="A6742">
        <v>2021</v>
      </c>
      <c r="B6742">
        <v>10</v>
      </c>
      <c r="C6742">
        <v>1</v>
      </c>
      <c r="D6742">
        <v>4639.96</v>
      </c>
    </row>
    <row r="6743" spans="1:4" hidden="1">
      <c r="A6743">
        <v>2021</v>
      </c>
      <c r="B6743">
        <v>10</v>
      </c>
      <c r="C6743">
        <v>2</v>
      </c>
      <c r="D6743">
        <v>4640.12</v>
      </c>
    </row>
    <row r="6744" spans="1:4" hidden="1">
      <c r="A6744">
        <v>2021</v>
      </c>
      <c r="B6744">
        <v>10</v>
      </c>
      <c r="C6744">
        <v>3</v>
      </c>
      <c r="D6744">
        <v>4640.26</v>
      </c>
    </row>
    <row r="6745" spans="1:4" hidden="1">
      <c r="A6745">
        <v>2021</v>
      </c>
      <c r="B6745">
        <v>10</v>
      </c>
      <c r="C6745">
        <v>4</v>
      </c>
      <c r="D6745">
        <v>4640.43</v>
      </c>
    </row>
    <row r="6746" spans="1:4" hidden="1">
      <c r="A6746">
        <v>2021</v>
      </c>
      <c r="B6746">
        <v>10</v>
      </c>
      <c r="C6746">
        <v>5</v>
      </c>
      <c r="D6746">
        <v>4640.58</v>
      </c>
    </row>
    <row r="6747" spans="1:4" hidden="1">
      <c r="A6747">
        <v>2021</v>
      </c>
      <c r="B6747">
        <v>10</v>
      </c>
      <c r="C6747">
        <v>6</v>
      </c>
      <c r="D6747">
        <v>4640.76</v>
      </c>
    </row>
    <row r="6748" spans="1:4" hidden="1">
      <c r="A6748">
        <v>2021</v>
      </c>
      <c r="B6748">
        <v>10</v>
      </c>
      <c r="C6748">
        <v>7</v>
      </c>
      <c r="D6748">
        <v>4640.97</v>
      </c>
    </row>
    <row r="6749" spans="1:4" hidden="1">
      <c r="A6749">
        <v>2021</v>
      </c>
      <c r="B6749">
        <v>10</v>
      </c>
      <c r="C6749">
        <v>8</v>
      </c>
      <c r="D6749">
        <v>4641.2299999999996</v>
      </c>
    </row>
    <row r="6750" spans="1:4" hidden="1">
      <c r="A6750">
        <v>2021</v>
      </c>
      <c r="B6750">
        <v>10</v>
      </c>
      <c r="C6750">
        <v>9</v>
      </c>
      <c r="D6750">
        <v>4641.51</v>
      </c>
    </row>
    <row r="6751" spans="1:4" hidden="1">
      <c r="A6751">
        <v>2021</v>
      </c>
      <c r="B6751">
        <v>10</v>
      </c>
      <c r="C6751">
        <v>10</v>
      </c>
      <c r="D6751">
        <v>4641.71</v>
      </c>
    </row>
    <row r="6752" spans="1:4" hidden="1">
      <c r="A6752">
        <v>2021</v>
      </c>
      <c r="B6752">
        <v>10</v>
      </c>
      <c r="C6752">
        <v>11</v>
      </c>
      <c r="D6752">
        <v>4641.92</v>
      </c>
    </row>
    <row r="6753" spans="1:4" hidden="1">
      <c r="A6753">
        <v>2021</v>
      </c>
      <c r="B6753">
        <v>10</v>
      </c>
      <c r="C6753">
        <v>12</v>
      </c>
      <c r="D6753">
        <v>4642.2</v>
      </c>
    </row>
    <row r="6754" spans="1:4" hidden="1">
      <c r="A6754">
        <v>2021</v>
      </c>
      <c r="B6754">
        <v>10</v>
      </c>
      <c r="C6754">
        <v>13</v>
      </c>
      <c r="D6754">
        <v>4642.41</v>
      </c>
    </row>
    <row r="6755" spans="1:4" hidden="1">
      <c r="A6755">
        <v>2021</v>
      </c>
      <c r="B6755">
        <v>10</v>
      </c>
      <c r="C6755">
        <v>14</v>
      </c>
      <c r="D6755">
        <v>4642.6099999999997</v>
      </c>
    </row>
    <row r="6756" spans="1:4" hidden="1">
      <c r="A6756">
        <v>2021</v>
      </c>
      <c r="B6756">
        <v>10</v>
      </c>
      <c r="C6756">
        <v>15</v>
      </c>
      <c r="D6756">
        <v>4642.8</v>
      </c>
    </row>
    <row r="6757" spans="1:4" hidden="1">
      <c r="A6757">
        <v>2021</v>
      </c>
      <c r="B6757">
        <v>10</v>
      </c>
      <c r="C6757">
        <v>16</v>
      </c>
      <c r="D6757">
        <v>4643</v>
      </c>
    </row>
    <row r="6758" spans="1:4" hidden="1">
      <c r="A6758">
        <v>2021</v>
      </c>
      <c r="B6758">
        <v>10</v>
      </c>
      <c r="C6758">
        <v>17</v>
      </c>
      <c r="D6758">
        <v>4643.2</v>
      </c>
    </row>
    <row r="6759" spans="1:4" hidden="1">
      <c r="A6759">
        <v>2021</v>
      </c>
      <c r="B6759">
        <v>10</v>
      </c>
      <c r="C6759">
        <v>18</v>
      </c>
      <c r="D6759">
        <v>4643.3900000000003</v>
      </c>
    </row>
    <row r="6760" spans="1:4" hidden="1">
      <c r="A6760">
        <v>2021</v>
      </c>
      <c r="B6760">
        <v>10</v>
      </c>
      <c r="C6760">
        <v>19</v>
      </c>
      <c r="D6760">
        <v>4643.68</v>
      </c>
    </row>
    <row r="6761" spans="1:4" hidden="1">
      <c r="A6761">
        <v>2021</v>
      </c>
      <c r="B6761">
        <v>10</v>
      </c>
      <c r="C6761">
        <v>20</v>
      </c>
      <c r="D6761">
        <v>4643.8999999999996</v>
      </c>
    </row>
    <row r="6762" spans="1:4" hidden="1">
      <c r="A6762">
        <v>2021</v>
      </c>
      <c r="B6762">
        <v>10</v>
      </c>
      <c r="C6762">
        <v>21</v>
      </c>
      <c r="D6762">
        <v>4644.1099999999997</v>
      </c>
    </row>
    <row r="6763" spans="1:4" hidden="1">
      <c r="A6763">
        <v>2021</v>
      </c>
      <c r="B6763">
        <v>10</v>
      </c>
      <c r="C6763">
        <v>22</v>
      </c>
      <c r="D6763">
        <v>4644.3</v>
      </c>
    </row>
    <row r="6764" spans="1:4" hidden="1">
      <c r="A6764">
        <v>2021</v>
      </c>
      <c r="B6764">
        <v>10</v>
      </c>
      <c r="C6764">
        <v>23</v>
      </c>
      <c r="D6764">
        <v>4644.55</v>
      </c>
    </row>
    <row r="6765" spans="1:4" hidden="1">
      <c r="A6765">
        <v>2021</v>
      </c>
      <c r="B6765">
        <v>10</v>
      </c>
      <c r="C6765">
        <v>24</v>
      </c>
      <c r="D6765">
        <v>4644.78</v>
      </c>
    </row>
    <row r="6766" spans="1:4" hidden="1">
      <c r="A6766">
        <v>2021</v>
      </c>
      <c r="B6766">
        <v>10</v>
      </c>
      <c r="C6766">
        <v>25</v>
      </c>
      <c r="D6766">
        <v>4645.08</v>
      </c>
    </row>
    <row r="6767" spans="1:4" hidden="1">
      <c r="A6767">
        <v>2021</v>
      </c>
      <c r="B6767">
        <v>10</v>
      </c>
      <c r="C6767">
        <v>26</v>
      </c>
      <c r="D6767">
        <v>4645.45</v>
      </c>
    </row>
    <row r="6768" spans="1:4" hidden="1">
      <c r="A6768">
        <v>2021</v>
      </c>
      <c r="B6768">
        <v>10</v>
      </c>
      <c r="C6768">
        <v>27</v>
      </c>
      <c r="D6768">
        <v>4645.71</v>
      </c>
    </row>
    <row r="6769" spans="1:4" hidden="1">
      <c r="A6769">
        <v>2021</v>
      </c>
      <c r="B6769">
        <v>10</v>
      </c>
      <c r="C6769">
        <v>28</v>
      </c>
      <c r="D6769">
        <v>4645.9399999999996</v>
      </c>
    </row>
    <row r="6770" spans="1:4" hidden="1">
      <c r="A6770">
        <v>2021</v>
      </c>
      <c r="B6770">
        <v>10</v>
      </c>
      <c r="C6770">
        <v>29</v>
      </c>
      <c r="D6770">
        <v>4646.17</v>
      </c>
    </row>
    <row r="6771" spans="1:4" hidden="1">
      <c r="A6771">
        <v>2021</v>
      </c>
      <c r="B6771">
        <v>10</v>
      </c>
      <c r="C6771">
        <v>30</v>
      </c>
      <c r="D6771">
        <v>4646.3900000000003</v>
      </c>
    </row>
    <row r="6772" spans="1:4" hidden="1">
      <c r="A6772">
        <v>2021</v>
      </c>
      <c r="B6772">
        <v>10</v>
      </c>
      <c r="C6772">
        <v>31</v>
      </c>
      <c r="D6772">
        <v>4646.6099999999997</v>
      </c>
    </row>
    <row r="6773" spans="1:4" hidden="1">
      <c r="A6773">
        <v>2021</v>
      </c>
      <c r="B6773">
        <v>11</v>
      </c>
      <c r="C6773">
        <v>1</v>
      </c>
      <c r="D6773">
        <v>4646.82</v>
      </c>
    </row>
    <row r="6774" spans="1:4" hidden="1">
      <c r="A6774">
        <v>2021</v>
      </c>
      <c r="B6774">
        <v>11</v>
      </c>
      <c r="C6774">
        <v>2</v>
      </c>
      <c r="D6774">
        <v>4647.05</v>
      </c>
    </row>
    <row r="6775" spans="1:4" hidden="1">
      <c r="A6775">
        <v>2021</v>
      </c>
      <c r="B6775">
        <v>11</v>
      </c>
      <c r="C6775">
        <v>3</v>
      </c>
      <c r="D6775">
        <v>4647.2700000000004</v>
      </c>
    </row>
    <row r="6776" spans="1:4" hidden="1">
      <c r="A6776">
        <v>2021</v>
      </c>
      <c r="B6776">
        <v>11</v>
      </c>
      <c r="C6776">
        <v>4</v>
      </c>
      <c r="D6776">
        <v>4647.4799999999996</v>
      </c>
    </row>
    <row r="6777" spans="1:4" hidden="1">
      <c r="A6777">
        <v>2021</v>
      </c>
      <c r="B6777">
        <v>11</v>
      </c>
      <c r="C6777">
        <v>5</v>
      </c>
      <c r="D6777">
        <v>4647.68</v>
      </c>
    </row>
    <row r="6778" spans="1:4" hidden="1">
      <c r="A6778">
        <v>2021</v>
      </c>
      <c r="B6778">
        <v>11</v>
      </c>
      <c r="C6778">
        <v>6</v>
      </c>
      <c r="D6778">
        <v>4647.8900000000003</v>
      </c>
    </row>
    <row r="6779" spans="1:4" hidden="1">
      <c r="A6779">
        <v>2021</v>
      </c>
      <c r="B6779">
        <v>11</v>
      </c>
      <c r="C6779">
        <v>7</v>
      </c>
      <c r="D6779">
        <v>4648.08</v>
      </c>
    </row>
    <row r="6780" spans="1:4" hidden="1">
      <c r="A6780">
        <v>2021</v>
      </c>
      <c r="B6780">
        <v>11</v>
      </c>
      <c r="C6780">
        <v>8</v>
      </c>
      <c r="D6780">
        <v>4648.29</v>
      </c>
    </row>
    <row r="6781" spans="1:4" hidden="1">
      <c r="A6781">
        <v>2021</v>
      </c>
      <c r="B6781">
        <v>11</v>
      </c>
      <c r="C6781">
        <v>9</v>
      </c>
      <c r="D6781">
        <v>4648.51</v>
      </c>
    </row>
    <row r="6782" spans="1:4" hidden="1">
      <c r="A6782">
        <v>2021</v>
      </c>
      <c r="B6782">
        <v>11</v>
      </c>
      <c r="C6782">
        <v>10</v>
      </c>
      <c r="D6782">
        <v>4648.74</v>
      </c>
    </row>
    <row r="6783" spans="1:4" hidden="1">
      <c r="A6783">
        <v>2021</v>
      </c>
      <c r="B6783">
        <v>11</v>
      </c>
      <c r="C6783">
        <v>11</v>
      </c>
      <c r="D6783">
        <v>4648.9399999999996</v>
      </c>
    </row>
    <row r="6784" spans="1:4" hidden="1">
      <c r="A6784">
        <v>2021</v>
      </c>
      <c r="B6784">
        <v>11</v>
      </c>
      <c r="C6784">
        <v>12</v>
      </c>
      <c r="D6784">
        <v>4649.1400000000003</v>
      </c>
    </row>
    <row r="6785" spans="1:4" hidden="1">
      <c r="A6785">
        <v>2021</v>
      </c>
      <c r="B6785">
        <v>11</v>
      </c>
      <c r="C6785">
        <v>13</v>
      </c>
      <c r="D6785">
        <v>4649.34</v>
      </c>
    </row>
    <row r="6786" spans="1:4" hidden="1">
      <c r="A6786">
        <v>2021</v>
      </c>
      <c r="B6786">
        <v>11</v>
      </c>
      <c r="C6786">
        <v>14</v>
      </c>
      <c r="D6786">
        <v>4649.53</v>
      </c>
    </row>
    <row r="6787" spans="1:4" hidden="1">
      <c r="A6787">
        <v>2021</v>
      </c>
      <c r="B6787">
        <v>11</v>
      </c>
      <c r="C6787">
        <v>15</v>
      </c>
      <c r="D6787">
        <v>4649.7299999999996</v>
      </c>
    </row>
    <row r="6788" spans="1:4" hidden="1">
      <c r="A6788">
        <v>2021</v>
      </c>
      <c r="B6788">
        <v>11</v>
      </c>
      <c r="C6788">
        <v>16</v>
      </c>
      <c r="D6788">
        <v>4649.91</v>
      </c>
    </row>
    <row r="6789" spans="1:4" hidden="1">
      <c r="A6789">
        <v>2021</v>
      </c>
      <c r="B6789">
        <v>11</v>
      </c>
      <c r="C6789">
        <v>17</v>
      </c>
      <c r="D6789">
        <v>4650.09</v>
      </c>
    </row>
    <row r="6790" spans="1:4" hidden="1">
      <c r="A6790">
        <v>2021</v>
      </c>
      <c r="B6790">
        <v>11</v>
      </c>
      <c r="C6790">
        <v>18</v>
      </c>
      <c r="D6790">
        <v>4650.2700000000004</v>
      </c>
    </row>
    <row r="6791" spans="1:4" hidden="1">
      <c r="A6791">
        <v>2021</v>
      </c>
      <c r="B6791">
        <v>11</v>
      </c>
      <c r="C6791">
        <v>19</v>
      </c>
      <c r="D6791">
        <v>4650.46</v>
      </c>
    </row>
    <row r="6792" spans="1:4" hidden="1">
      <c r="A6792">
        <v>2021</v>
      </c>
      <c r="B6792">
        <v>11</v>
      </c>
      <c r="C6792">
        <v>20</v>
      </c>
      <c r="D6792">
        <v>4650.6499999999996</v>
      </c>
    </row>
    <row r="6793" spans="1:4" hidden="1">
      <c r="A6793">
        <v>2021</v>
      </c>
      <c r="B6793">
        <v>11</v>
      </c>
      <c r="C6793">
        <v>21</v>
      </c>
      <c r="D6793">
        <v>4650.83</v>
      </c>
    </row>
    <row r="6794" spans="1:4" hidden="1">
      <c r="A6794">
        <v>2021</v>
      </c>
      <c r="B6794">
        <v>11</v>
      </c>
      <c r="C6794">
        <v>22</v>
      </c>
      <c r="D6794">
        <v>4651.01</v>
      </c>
    </row>
    <row r="6795" spans="1:4" hidden="1">
      <c r="A6795">
        <v>2021</v>
      </c>
      <c r="B6795">
        <v>11</v>
      </c>
      <c r="C6795">
        <v>23</v>
      </c>
      <c r="D6795">
        <v>4651.1899999999996</v>
      </c>
    </row>
    <row r="6796" spans="1:4" hidden="1">
      <c r="A6796">
        <v>2021</v>
      </c>
      <c r="B6796">
        <v>11</v>
      </c>
      <c r="C6796">
        <v>24</v>
      </c>
      <c r="D6796">
        <v>4651.37</v>
      </c>
    </row>
    <row r="6797" spans="1:4" hidden="1">
      <c r="A6797">
        <v>2021</v>
      </c>
      <c r="B6797">
        <v>11</v>
      </c>
      <c r="C6797">
        <v>25</v>
      </c>
      <c r="D6797">
        <v>4651.54</v>
      </c>
    </row>
    <row r="6798" spans="1:4" hidden="1">
      <c r="A6798">
        <v>2021</v>
      </c>
      <c r="B6798">
        <v>11</v>
      </c>
      <c r="C6798">
        <v>26</v>
      </c>
      <c r="D6798">
        <v>4651.71</v>
      </c>
    </row>
    <row r="6799" spans="1:4" hidden="1">
      <c r="A6799">
        <v>2021</v>
      </c>
      <c r="B6799">
        <v>11</v>
      </c>
      <c r="C6799">
        <v>27</v>
      </c>
      <c r="D6799">
        <v>4651.8900000000003</v>
      </c>
    </row>
    <row r="6800" spans="1:4" hidden="1">
      <c r="A6800">
        <v>2021</v>
      </c>
      <c r="B6800">
        <v>11</v>
      </c>
      <c r="C6800">
        <v>28</v>
      </c>
      <c r="D6800">
        <v>4652.07</v>
      </c>
    </row>
    <row r="6801" spans="1:4" hidden="1">
      <c r="A6801">
        <v>2021</v>
      </c>
      <c r="B6801">
        <v>11</v>
      </c>
      <c r="C6801">
        <v>29</v>
      </c>
      <c r="D6801">
        <v>4652.24</v>
      </c>
    </row>
    <row r="6802" spans="1:4" hidden="1">
      <c r="A6802">
        <v>2021</v>
      </c>
      <c r="B6802">
        <v>11</v>
      </c>
      <c r="C6802">
        <v>30</v>
      </c>
      <c r="D6802">
        <v>4652.42</v>
      </c>
    </row>
    <row r="6803" spans="1:4" hidden="1">
      <c r="A6803">
        <v>2021</v>
      </c>
      <c r="B6803">
        <v>12</v>
      </c>
      <c r="C6803">
        <v>1</v>
      </c>
      <c r="D6803">
        <v>4652.59</v>
      </c>
    </row>
    <row r="6804" spans="1:4" hidden="1">
      <c r="A6804">
        <v>2021</v>
      </c>
      <c r="B6804">
        <v>12</v>
      </c>
      <c r="C6804">
        <v>2</v>
      </c>
      <c r="D6804">
        <v>4652.7700000000004</v>
      </c>
    </row>
    <row r="6805" spans="1:4" hidden="1">
      <c r="A6805">
        <v>2021</v>
      </c>
      <c r="B6805">
        <v>12</v>
      </c>
      <c r="C6805">
        <v>3</v>
      </c>
      <c r="D6805">
        <v>4652.95</v>
      </c>
    </row>
    <row r="6806" spans="1:4" hidden="1">
      <c r="A6806">
        <v>2021</v>
      </c>
      <c r="B6806">
        <v>12</v>
      </c>
      <c r="C6806">
        <v>4</v>
      </c>
      <c r="D6806">
        <v>4653.12</v>
      </c>
    </row>
    <row r="6807" spans="1:4" hidden="1">
      <c r="A6807">
        <v>2021</v>
      </c>
      <c r="B6807">
        <v>12</v>
      </c>
      <c r="C6807">
        <v>5</v>
      </c>
      <c r="D6807">
        <v>4653.28</v>
      </c>
    </row>
    <row r="6808" spans="1:4" hidden="1">
      <c r="A6808">
        <v>2021</v>
      </c>
      <c r="B6808">
        <v>12</v>
      </c>
      <c r="C6808">
        <v>6</v>
      </c>
      <c r="D6808">
        <v>4653.4399999999996</v>
      </c>
    </row>
    <row r="6809" spans="1:4" hidden="1">
      <c r="A6809">
        <v>2021</v>
      </c>
      <c r="B6809">
        <v>12</v>
      </c>
      <c r="C6809">
        <v>7</v>
      </c>
      <c r="D6809">
        <v>4653.6099999999997</v>
      </c>
    </row>
    <row r="6810" spans="1:4" hidden="1">
      <c r="A6810">
        <v>2021</v>
      </c>
      <c r="B6810">
        <v>12</v>
      </c>
      <c r="C6810">
        <v>8</v>
      </c>
      <c r="D6810">
        <v>4653.7700000000004</v>
      </c>
    </row>
    <row r="6811" spans="1:4" hidden="1">
      <c r="A6811">
        <v>2021</v>
      </c>
      <c r="B6811">
        <v>12</v>
      </c>
      <c r="C6811">
        <v>9</v>
      </c>
      <c r="D6811">
        <v>4653.9799999999996</v>
      </c>
    </row>
    <row r="6812" spans="1:4" hidden="1">
      <c r="A6812">
        <v>2021</v>
      </c>
      <c r="B6812">
        <v>12</v>
      </c>
      <c r="C6812">
        <v>10</v>
      </c>
      <c r="D6812">
        <v>4654.1400000000003</v>
      </c>
    </row>
    <row r="6813" spans="1:4" hidden="1">
      <c r="A6813">
        <v>2021</v>
      </c>
      <c r="B6813">
        <v>12</v>
      </c>
      <c r="C6813">
        <v>11</v>
      </c>
      <c r="D6813">
        <v>4654.29</v>
      </c>
    </row>
    <row r="6814" spans="1:4" hidden="1">
      <c r="A6814">
        <v>2021</v>
      </c>
      <c r="B6814">
        <v>12</v>
      </c>
      <c r="C6814">
        <v>12</v>
      </c>
      <c r="D6814">
        <v>4654.47</v>
      </c>
    </row>
    <row r="6815" spans="1:4" hidden="1">
      <c r="A6815">
        <v>2021</v>
      </c>
      <c r="B6815">
        <v>12</v>
      </c>
      <c r="C6815">
        <v>13</v>
      </c>
      <c r="D6815">
        <v>4654.6400000000003</v>
      </c>
    </row>
    <row r="6816" spans="1:4" hidden="1">
      <c r="A6816">
        <v>2021</v>
      </c>
      <c r="B6816">
        <v>12</v>
      </c>
      <c r="C6816">
        <v>14</v>
      </c>
      <c r="D6816">
        <v>4654.8900000000003</v>
      </c>
    </row>
    <row r="6817" spans="1:4" hidden="1">
      <c r="A6817">
        <v>2021</v>
      </c>
      <c r="B6817">
        <v>12</v>
      </c>
      <c r="C6817">
        <v>15</v>
      </c>
      <c r="D6817">
        <v>4655.08</v>
      </c>
    </row>
    <row r="6818" spans="1:4" hidden="1">
      <c r="A6818">
        <v>2021</v>
      </c>
      <c r="B6818">
        <v>12</v>
      </c>
      <c r="C6818">
        <v>16</v>
      </c>
      <c r="D6818">
        <v>4655.26</v>
      </c>
    </row>
    <row r="6819" spans="1:4" hidden="1">
      <c r="A6819">
        <v>2021</v>
      </c>
      <c r="B6819">
        <v>12</v>
      </c>
      <c r="C6819">
        <v>17</v>
      </c>
      <c r="D6819">
        <v>4655.4399999999996</v>
      </c>
    </row>
    <row r="6820" spans="1:4" hidden="1">
      <c r="A6820">
        <v>2021</v>
      </c>
      <c r="B6820">
        <v>12</v>
      </c>
      <c r="C6820">
        <v>18</v>
      </c>
      <c r="D6820">
        <v>4655.59</v>
      </c>
    </row>
    <row r="6821" spans="1:4" hidden="1">
      <c r="A6821">
        <v>2021</v>
      </c>
      <c r="B6821">
        <v>12</v>
      </c>
      <c r="C6821">
        <v>19</v>
      </c>
      <c r="D6821">
        <v>4655.75</v>
      </c>
    </row>
    <row r="6822" spans="1:4" hidden="1">
      <c r="A6822">
        <v>2021</v>
      </c>
      <c r="B6822">
        <v>12</v>
      </c>
      <c r="C6822">
        <v>20</v>
      </c>
      <c r="D6822">
        <v>4655.91</v>
      </c>
    </row>
    <row r="6823" spans="1:4" hidden="1">
      <c r="A6823">
        <v>2021</v>
      </c>
      <c r="B6823">
        <v>12</v>
      </c>
      <c r="C6823">
        <v>21</v>
      </c>
      <c r="D6823">
        <v>4656.07</v>
      </c>
    </row>
    <row r="6824" spans="1:4" hidden="1">
      <c r="A6824">
        <v>2021</v>
      </c>
      <c r="B6824">
        <v>12</v>
      </c>
      <c r="C6824">
        <v>22</v>
      </c>
      <c r="D6824">
        <v>4656.2299999999996</v>
      </c>
    </row>
    <row r="6825" spans="1:4" hidden="1">
      <c r="A6825">
        <v>2021</v>
      </c>
      <c r="B6825">
        <v>12</v>
      </c>
      <c r="C6825">
        <v>23</v>
      </c>
      <c r="D6825">
        <v>4656.47</v>
      </c>
    </row>
    <row r="6826" spans="1:4" hidden="1">
      <c r="A6826">
        <v>2021</v>
      </c>
      <c r="B6826">
        <v>12</v>
      </c>
      <c r="C6826">
        <v>24</v>
      </c>
      <c r="D6826">
        <v>4656.82</v>
      </c>
    </row>
    <row r="6827" spans="1:4" hidden="1">
      <c r="A6827">
        <v>2021</v>
      </c>
      <c r="B6827">
        <v>12</v>
      </c>
      <c r="C6827">
        <v>25</v>
      </c>
      <c r="D6827">
        <v>4657.08</v>
      </c>
    </row>
    <row r="6828" spans="1:4" hidden="1">
      <c r="A6828">
        <v>2021</v>
      </c>
      <c r="B6828">
        <v>12</v>
      </c>
      <c r="C6828">
        <v>26</v>
      </c>
      <c r="D6828">
        <v>4657.3100000000004</v>
      </c>
    </row>
    <row r="6829" spans="1:4" hidden="1">
      <c r="A6829">
        <v>2021</v>
      </c>
      <c r="B6829">
        <v>12</v>
      </c>
      <c r="C6829">
        <v>27</v>
      </c>
      <c r="D6829">
        <v>4657.51</v>
      </c>
    </row>
    <row r="6830" spans="1:4" hidden="1">
      <c r="A6830">
        <v>2021</v>
      </c>
      <c r="B6830">
        <v>12</v>
      </c>
      <c r="C6830">
        <v>28</v>
      </c>
      <c r="D6830">
        <v>4657.7</v>
      </c>
    </row>
    <row r="6831" spans="1:4" hidden="1">
      <c r="A6831">
        <v>2021</v>
      </c>
      <c r="B6831">
        <v>12</v>
      </c>
      <c r="C6831">
        <v>29</v>
      </c>
      <c r="D6831">
        <v>4657.88</v>
      </c>
    </row>
    <row r="6832" spans="1:4" hidden="1">
      <c r="A6832">
        <v>2021</v>
      </c>
      <c r="B6832">
        <v>12</v>
      </c>
      <c r="C6832">
        <v>30</v>
      </c>
      <c r="D6832">
        <v>4658.1000000000004</v>
      </c>
    </row>
    <row r="6833" spans="1:4" hidden="1">
      <c r="A6833">
        <v>2021</v>
      </c>
      <c r="B6833">
        <v>12</v>
      </c>
      <c r="C6833">
        <v>31</v>
      </c>
      <c r="D6833">
        <v>4658.29</v>
      </c>
    </row>
    <row r="6834" spans="1:4" hidden="1">
      <c r="A6834">
        <v>2022</v>
      </c>
      <c r="B6834">
        <v>1</v>
      </c>
      <c r="C6834">
        <v>1</v>
      </c>
      <c r="D6834">
        <v>4658.4399999999996</v>
      </c>
    </row>
    <row r="6835" spans="1:4" hidden="1">
      <c r="A6835">
        <v>2022</v>
      </c>
      <c r="B6835">
        <v>1</v>
      </c>
      <c r="C6835">
        <v>2</v>
      </c>
      <c r="D6835">
        <v>4658.58</v>
      </c>
    </row>
    <row r="6836" spans="1:4" hidden="1">
      <c r="A6836">
        <v>2022</v>
      </c>
      <c r="B6836">
        <v>1</v>
      </c>
      <c r="C6836">
        <v>3</v>
      </c>
      <c r="D6836">
        <v>4658.75</v>
      </c>
    </row>
    <row r="6837" spans="1:4" hidden="1">
      <c r="A6837">
        <v>2022</v>
      </c>
      <c r="B6837">
        <v>1</v>
      </c>
      <c r="C6837">
        <v>4</v>
      </c>
      <c r="D6837">
        <v>4658.9399999999996</v>
      </c>
    </row>
    <row r="6838" spans="1:4" hidden="1">
      <c r="A6838">
        <v>2022</v>
      </c>
      <c r="B6838">
        <v>1</v>
      </c>
      <c r="C6838">
        <v>5</v>
      </c>
      <c r="D6838">
        <v>4659.2</v>
      </c>
    </row>
    <row r="6839" spans="1:4" hidden="1">
      <c r="A6839">
        <v>2022</v>
      </c>
      <c r="B6839">
        <v>1</v>
      </c>
      <c r="C6839">
        <v>6</v>
      </c>
      <c r="D6839">
        <v>4659.45</v>
      </c>
    </row>
    <row r="6840" spans="1:4" hidden="1">
      <c r="A6840">
        <v>2022</v>
      </c>
      <c r="B6840">
        <v>1</v>
      </c>
      <c r="C6840">
        <v>7</v>
      </c>
      <c r="D6840">
        <v>4659.6899999999996</v>
      </c>
    </row>
    <row r="6841" spans="1:4" hidden="1">
      <c r="A6841">
        <v>2022</v>
      </c>
      <c r="B6841">
        <v>1</v>
      </c>
      <c r="C6841">
        <v>8</v>
      </c>
      <c r="D6841">
        <v>4659.93</v>
      </c>
    </row>
    <row r="6842" spans="1:4" hidden="1">
      <c r="A6842">
        <v>2022</v>
      </c>
      <c r="B6842">
        <v>1</v>
      </c>
      <c r="C6842">
        <v>9</v>
      </c>
      <c r="D6842">
        <v>4660.1499999999996</v>
      </c>
    </row>
    <row r="6843" spans="1:4" hidden="1">
      <c r="A6843">
        <v>2022</v>
      </c>
      <c r="B6843">
        <v>1</v>
      </c>
      <c r="C6843">
        <v>10</v>
      </c>
      <c r="D6843">
        <v>4660.33</v>
      </c>
    </row>
    <row r="6844" spans="1:4" hidden="1">
      <c r="A6844">
        <v>2022</v>
      </c>
      <c r="B6844">
        <v>1</v>
      </c>
      <c r="C6844">
        <v>11</v>
      </c>
      <c r="D6844">
        <v>4660.4799999999996</v>
      </c>
    </row>
    <row r="6845" spans="1:4" hidden="1">
      <c r="A6845">
        <v>2022</v>
      </c>
      <c r="B6845">
        <v>1</v>
      </c>
      <c r="C6845">
        <v>12</v>
      </c>
      <c r="D6845">
        <v>4660.66</v>
      </c>
    </row>
    <row r="6846" spans="1:4" hidden="1">
      <c r="A6846">
        <v>2022</v>
      </c>
      <c r="B6846">
        <v>1</v>
      </c>
      <c r="C6846">
        <v>13</v>
      </c>
      <c r="D6846">
        <v>4660.83</v>
      </c>
    </row>
    <row r="6847" spans="1:4" hidden="1">
      <c r="A6847">
        <v>2022</v>
      </c>
      <c r="B6847">
        <v>1</v>
      </c>
      <c r="C6847">
        <v>14</v>
      </c>
      <c r="D6847">
        <v>4661</v>
      </c>
    </row>
    <row r="6848" spans="1:4" hidden="1">
      <c r="A6848">
        <v>2022</v>
      </c>
      <c r="B6848">
        <v>1</v>
      </c>
      <c r="C6848">
        <v>15</v>
      </c>
      <c r="D6848">
        <v>4661.16</v>
      </c>
    </row>
    <row r="6849" spans="1:4" hidden="1">
      <c r="A6849">
        <v>2022</v>
      </c>
      <c r="B6849">
        <v>1</v>
      </c>
      <c r="C6849">
        <v>16</v>
      </c>
      <c r="D6849">
        <v>4661.3100000000004</v>
      </c>
    </row>
    <row r="6850" spans="1:4" hidden="1">
      <c r="A6850">
        <v>2022</v>
      </c>
      <c r="B6850">
        <v>1</v>
      </c>
      <c r="C6850">
        <v>17</v>
      </c>
      <c r="D6850">
        <v>4661.46</v>
      </c>
    </row>
    <row r="6851" spans="1:4" hidden="1">
      <c r="A6851">
        <v>2022</v>
      </c>
      <c r="B6851">
        <v>1</v>
      </c>
      <c r="C6851">
        <v>18</v>
      </c>
      <c r="D6851">
        <v>4661.6099999999997</v>
      </c>
    </row>
    <row r="6852" spans="1:4" hidden="1">
      <c r="A6852">
        <v>2022</v>
      </c>
      <c r="B6852">
        <v>1</v>
      </c>
      <c r="C6852">
        <v>19</v>
      </c>
      <c r="D6852">
        <v>4661.76</v>
      </c>
    </row>
    <row r="6853" spans="1:4" hidden="1">
      <c r="A6853">
        <v>2022</v>
      </c>
      <c r="B6853">
        <v>1</v>
      </c>
      <c r="C6853">
        <v>20</v>
      </c>
      <c r="D6853">
        <v>4661.91</v>
      </c>
    </row>
    <row r="6854" spans="1:4" hidden="1">
      <c r="A6854">
        <v>2022</v>
      </c>
      <c r="B6854">
        <v>1</v>
      </c>
      <c r="C6854">
        <v>21</v>
      </c>
      <c r="D6854">
        <v>4662.0600000000004</v>
      </c>
    </row>
    <row r="6855" spans="1:4" hidden="1">
      <c r="A6855">
        <v>2022</v>
      </c>
      <c r="B6855">
        <v>1</v>
      </c>
      <c r="C6855">
        <v>22</v>
      </c>
      <c r="D6855">
        <v>4662.2</v>
      </c>
    </row>
    <row r="6856" spans="1:4" hidden="1">
      <c r="A6856">
        <v>2022</v>
      </c>
      <c r="B6856">
        <v>1</v>
      </c>
      <c r="C6856">
        <v>23</v>
      </c>
      <c r="D6856">
        <v>4662.34</v>
      </c>
    </row>
    <row r="6857" spans="1:4" hidden="1">
      <c r="A6857">
        <v>2022</v>
      </c>
      <c r="B6857">
        <v>1</v>
      </c>
      <c r="C6857">
        <v>24</v>
      </c>
      <c r="D6857">
        <v>4662.4799999999996</v>
      </c>
    </row>
    <row r="6858" spans="1:4" hidden="1">
      <c r="A6858">
        <v>2022</v>
      </c>
      <c r="B6858">
        <v>1</v>
      </c>
      <c r="C6858">
        <v>25</v>
      </c>
      <c r="D6858">
        <v>4662.63</v>
      </c>
    </row>
    <row r="6859" spans="1:4" hidden="1">
      <c r="A6859">
        <v>2022</v>
      </c>
      <c r="B6859">
        <v>1</v>
      </c>
      <c r="C6859">
        <v>26</v>
      </c>
      <c r="D6859">
        <v>4662.76</v>
      </c>
    </row>
    <row r="6860" spans="1:4" hidden="1">
      <c r="A6860">
        <v>2022</v>
      </c>
      <c r="B6860">
        <v>1</v>
      </c>
      <c r="C6860">
        <v>27</v>
      </c>
      <c r="D6860">
        <v>4662.8900000000003</v>
      </c>
    </row>
    <row r="6861" spans="1:4" hidden="1">
      <c r="A6861">
        <v>2022</v>
      </c>
      <c r="B6861">
        <v>1</v>
      </c>
      <c r="C6861">
        <v>28</v>
      </c>
      <c r="D6861">
        <v>4663</v>
      </c>
    </row>
    <row r="6862" spans="1:4" hidden="1">
      <c r="A6862">
        <v>2022</v>
      </c>
      <c r="B6862">
        <v>1</v>
      </c>
      <c r="C6862">
        <v>29</v>
      </c>
      <c r="D6862">
        <v>4663.13</v>
      </c>
    </row>
    <row r="6863" spans="1:4" hidden="1">
      <c r="A6863">
        <v>2022</v>
      </c>
      <c r="B6863">
        <v>1</v>
      </c>
      <c r="C6863">
        <v>30</v>
      </c>
      <c r="D6863">
        <v>4663.25</v>
      </c>
    </row>
    <row r="6864" spans="1:4" hidden="1">
      <c r="A6864">
        <v>2022</v>
      </c>
      <c r="B6864">
        <v>1</v>
      </c>
      <c r="C6864">
        <v>31</v>
      </c>
      <c r="D6864">
        <v>4663.3900000000003</v>
      </c>
    </row>
    <row r="6865" spans="1:4" hidden="1">
      <c r="A6865">
        <v>2022</v>
      </c>
      <c r="B6865">
        <v>2</v>
      </c>
      <c r="C6865">
        <v>1</v>
      </c>
      <c r="D6865">
        <v>4663.51</v>
      </c>
    </row>
    <row r="6866" spans="1:4" hidden="1">
      <c r="A6866">
        <v>2022</v>
      </c>
      <c r="B6866">
        <v>2</v>
      </c>
      <c r="C6866">
        <v>2</v>
      </c>
      <c r="D6866">
        <v>4663.6400000000003</v>
      </c>
    </row>
    <row r="6867" spans="1:4" hidden="1">
      <c r="A6867">
        <v>2022</v>
      </c>
      <c r="B6867">
        <v>2</v>
      </c>
      <c r="C6867">
        <v>3</v>
      </c>
      <c r="D6867">
        <v>4663.75</v>
      </c>
    </row>
    <row r="6868" spans="1:4" hidden="1">
      <c r="A6868">
        <v>2022</v>
      </c>
      <c r="B6868">
        <v>2</v>
      </c>
      <c r="C6868">
        <v>4</v>
      </c>
      <c r="D6868">
        <v>4663.87</v>
      </c>
    </row>
    <row r="6869" spans="1:4" hidden="1">
      <c r="A6869">
        <v>2022</v>
      </c>
      <c r="B6869">
        <v>2</v>
      </c>
      <c r="C6869">
        <v>5</v>
      </c>
      <c r="D6869">
        <v>4663.99</v>
      </c>
    </row>
    <row r="6870" spans="1:4" hidden="1">
      <c r="A6870">
        <v>2022</v>
      </c>
      <c r="B6870">
        <v>2</v>
      </c>
      <c r="C6870">
        <v>6</v>
      </c>
      <c r="D6870">
        <v>4664.1099999999997</v>
      </c>
    </row>
    <row r="6871" spans="1:4" hidden="1">
      <c r="A6871">
        <v>2022</v>
      </c>
      <c r="B6871">
        <v>2</v>
      </c>
      <c r="C6871">
        <v>7</v>
      </c>
      <c r="D6871">
        <v>4664.2299999999996</v>
      </c>
    </row>
    <row r="6872" spans="1:4" hidden="1">
      <c r="A6872">
        <v>2022</v>
      </c>
      <c r="B6872">
        <v>2</v>
      </c>
      <c r="C6872">
        <v>8</v>
      </c>
      <c r="D6872">
        <v>4664.3500000000004</v>
      </c>
    </row>
    <row r="6873" spans="1:4" hidden="1">
      <c r="A6873">
        <v>2022</v>
      </c>
      <c r="B6873">
        <v>2</v>
      </c>
      <c r="C6873">
        <v>9</v>
      </c>
      <c r="D6873">
        <v>4664.47</v>
      </c>
    </row>
    <row r="6874" spans="1:4" hidden="1">
      <c r="A6874">
        <v>2022</v>
      </c>
      <c r="B6874">
        <v>2</v>
      </c>
      <c r="C6874">
        <v>10</v>
      </c>
      <c r="D6874">
        <v>4664.59</v>
      </c>
    </row>
    <row r="6875" spans="1:4" hidden="1">
      <c r="A6875">
        <v>2022</v>
      </c>
      <c r="B6875">
        <v>2</v>
      </c>
      <c r="C6875">
        <v>11</v>
      </c>
      <c r="D6875">
        <v>4664.71</v>
      </c>
    </row>
    <row r="6876" spans="1:4" hidden="1">
      <c r="A6876">
        <v>2022</v>
      </c>
      <c r="B6876">
        <v>2</v>
      </c>
      <c r="C6876">
        <v>12</v>
      </c>
      <c r="D6876">
        <v>4664.83</v>
      </c>
    </row>
    <row r="6877" spans="1:4" hidden="1">
      <c r="A6877">
        <v>2022</v>
      </c>
      <c r="B6877">
        <v>2</v>
      </c>
      <c r="C6877">
        <v>13</v>
      </c>
      <c r="D6877">
        <v>4664.95</v>
      </c>
    </row>
    <row r="6878" spans="1:4" hidden="1">
      <c r="A6878">
        <v>2022</v>
      </c>
      <c r="B6878">
        <v>2</v>
      </c>
      <c r="C6878">
        <v>14</v>
      </c>
      <c r="D6878">
        <v>4665.08</v>
      </c>
    </row>
    <row r="6879" spans="1:4" hidden="1">
      <c r="A6879">
        <v>2022</v>
      </c>
      <c r="B6879">
        <v>2</v>
      </c>
      <c r="C6879">
        <v>15</v>
      </c>
      <c r="D6879">
        <v>4665.21</v>
      </c>
    </row>
    <row r="6880" spans="1:4" hidden="1">
      <c r="A6880">
        <v>2022</v>
      </c>
      <c r="B6880">
        <v>2</v>
      </c>
      <c r="C6880">
        <v>16</v>
      </c>
      <c r="D6880">
        <v>4665.33</v>
      </c>
    </row>
    <row r="6881" spans="1:4" hidden="1">
      <c r="A6881">
        <v>2022</v>
      </c>
      <c r="B6881">
        <v>2</v>
      </c>
      <c r="C6881">
        <v>17</v>
      </c>
      <c r="D6881">
        <v>4665.45</v>
      </c>
    </row>
    <row r="6882" spans="1:4" hidden="1">
      <c r="A6882">
        <v>2022</v>
      </c>
      <c r="B6882">
        <v>2</v>
      </c>
      <c r="C6882">
        <v>18</v>
      </c>
      <c r="D6882">
        <v>4665.57</v>
      </c>
    </row>
    <row r="6883" spans="1:4" hidden="1">
      <c r="A6883">
        <v>2022</v>
      </c>
      <c r="B6883">
        <v>2</v>
      </c>
      <c r="C6883">
        <v>19</v>
      </c>
      <c r="D6883">
        <v>4665.6899999999996</v>
      </c>
    </row>
    <row r="6884" spans="1:4" hidden="1">
      <c r="A6884">
        <v>2022</v>
      </c>
      <c r="B6884">
        <v>2</v>
      </c>
      <c r="C6884">
        <v>20</v>
      </c>
      <c r="D6884">
        <v>4665.82</v>
      </c>
    </row>
    <row r="6885" spans="1:4" hidden="1">
      <c r="A6885">
        <v>2022</v>
      </c>
      <c r="B6885">
        <v>2</v>
      </c>
      <c r="C6885">
        <v>21</v>
      </c>
      <c r="D6885">
        <v>4665.95</v>
      </c>
    </row>
    <row r="6886" spans="1:4" hidden="1">
      <c r="A6886">
        <v>2022</v>
      </c>
      <c r="B6886">
        <v>2</v>
      </c>
      <c r="C6886">
        <v>22</v>
      </c>
      <c r="D6886">
        <v>4666.0600000000004</v>
      </c>
    </row>
    <row r="6887" spans="1:4" hidden="1">
      <c r="A6887">
        <v>2022</v>
      </c>
      <c r="B6887">
        <v>2</v>
      </c>
      <c r="C6887">
        <v>23</v>
      </c>
      <c r="D6887">
        <v>4666.17</v>
      </c>
    </row>
    <row r="6888" spans="1:4" hidden="1">
      <c r="A6888">
        <v>2022</v>
      </c>
      <c r="B6888">
        <v>2</v>
      </c>
      <c r="C6888">
        <v>24</v>
      </c>
      <c r="D6888">
        <v>4666.28</v>
      </c>
    </row>
    <row r="6889" spans="1:4" hidden="1">
      <c r="A6889">
        <v>2022</v>
      </c>
      <c r="B6889">
        <v>2</v>
      </c>
      <c r="C6889">
        <v>25</v>
      </c>
      <c r="D6889">
        <v>4666.42</v>
      </c>
    </row>
    <row r="6890" spans="1:4" hidden="1">
      <c r="A6890">
        <v>2022</v>
      </c>
      <c r="B6890">
        <v>2</v>
      </c>
      <c r="C6890">
        <v>26</v>
      </c>
      <c r="D6890">
        <v>4666.5200000000004</v>
      </c>
    </row>
    <row r="6891" spans="1:4" hidden="1">
      <c r="A6891">
        <v>2022</v>
      </c>
      <c r="B6891">
        <v>2</v>
      </c>
      <c r="C6891">
        <v>27</v>
      </c>
      <c r="D6891">
        <v>4666.63</v>
      </c>
    </row>
    <row r="6892" spans="1:4" hidden="1">
      <c r="A6892">
        <v>2022</v>
      </c>
      <c r="B6892">
        <v>2</v>
      </c>
      <c r="C6892">
        <v>28</v>
      </c>
      <c r="D6892">
        <v>4666.75</v>
      </c>
    </row>
    <row r="6893" spans="1:4" hidden="1">
      <c r="A6893">
        <v>2022</v>
      </c>
      <c r="B6893">
        <v>3</v>
      </c>
      <c r="C6893">
        <v>1</v>
      </c>
      <c r="D6893">
        <v>4666.87</v>
      </c>
    </row>
    <row r="6894" spans="1:4" hidden="1">
      <c r="A6894">
        <v>2022</v>
      </c>
      <c r="B6894">
        <v>3</v>
      </c>
      <c r="C6894">
        <v>2</v>
      </c>
      <c r="D6894">
        <v>4667.01</v>
      </c>
    </row>
    <row r="6895" spans="1:4" hidden="1">
      <c r="A6895">
        <v>2022</v>
      </c>
      <c r="B6895">
        <v>3</v>
      </c>
      <c r="C6895">
        <v>3</v>
      </c>
      <c r="D6895">
        <v>4667.17</v>
      </c>
    </row>
    <row r="6896" spans="1:4" hidden="1">
      <c r="A6896">
        <v>2022</v>
      </c>
      <c r="B6896">
        <v>3</v>
      </c>
      <c r="C6896">
        <v>4</v>
      </c>
      <c r="D6896">
        <v>4667.3599999999997</v>
      </c>
    </row>
    <row r="6897" spans="1:4" hidden="1">
      <c r="A6897">
        <v>2022</v>
      </c>
      <c r="B6897">
        <v>3</v>
      </c>
      <c r="C6897">
        <v>5</v>
      </c>
      <c r="D6897">
        <v>4667.59</v>
      </c>
    </row>
    <row r="6898" spans="1:4" hidden="1">
      <c r="A6898">
        <v>2022</v>
      </c>
      <c r="B6898">
        <v>3</v>
      </c>
      <c r="C6898">
        <v>6</v>
      </c>
      <c r="D6898">
        <v>4667.7700000000004</v>
      </c>
    </row>
    <row r="6899" spans="1:4" hidden="1">
      <c r="A6899">
        <v>2022</v>
      </c>
      <c r="B6899">
        <v>3</v>
      </c>
      <c r="C6899">
        <v>7</v>
      </c>
      <c r="D6899">
        <v>4667.93</v>
      </c>
    </row>
    <row r="6900" spans="1:4" hidden="1">
      <c r="A6900">
        <v>2022</v>
      </c>
      <c r="B6900">
        <v>3</v>
      </c>
      <c r="C6900">
        <v>8</v>
      </c>
      <c r="D6900">
        <v>4668.09</v>
      </c>
    </row>
    <row r="6901" spans="1:4" hidden="1">
      <c r="A6901">
        <v>2022</v>
      </c>
      <c r="B6901">
        <v>3</v>
      </c>
      <c r="C6901">
        <v>9</v>
      </c>
      <c r="D6901">
        <v>4668.26</v>
      </c>
    </row>
    <row r="6902" spans="1:4" hidden="1">
      <c r="A6902">
        <v>2022</v>
      </c>
      <c r="B6902">
        <v>3</v>
      </c>
      <c r="C6902">
        <v>10</v>
      </c>
      <c r="D6902">
        <v>4668.3900000000003</v>
      </c>
    </row>
    <row r="6903" spans="1:4" hidden="1">
      <c r="A6903">
        <v>2022</v>
      </c>
      <c r="B6903">
        <v>3</v>
      </c>
      <c r="C6903">
        <v>11</v>
      </c>
      <c r="D6903">
        <v>4668.5200000000004</v>
      </c>
    </row>
    <row r="6904" spans="1:4" hidden="1">
      <c r="A6904">
        <v>2022</v>
      </c>
      <c r="B6904">
        <v>3</v>
      </c>
      <c r="C6904">
        <v>12</v>
      </c>
      <c r="D6904">
        <v>4668.67</v>
      </c>
    </row>
    <row r="6905" spans="1:4" hidden="1">
      <c r="A6905">
        <v>2022</v>
      </c>
      <c r="B6905">
        <v>3</v>
      </c>
      <c r="C6905">
        <v>13</v>
      </c>
      <c r="D6905">
        <v>4668.84</v>
      </c>
    </row>
    <row r="6906" spans="1:4" hidden="1">
      <c r="A6906">
        <v>2022</v>
      </c>
      <c r="B6906">
        <v>3</v>
      </c>
      <c r="C6906">
        <v>14</v>
      </c>
      <c r="D6906">
        <v>4668.99</v>
      </c>
    </row>
    <row r="6907" spans="1:4" hidden="1">
      <c r="A6907">
        <v>2022</v>
      </c>
      <c r="B6907">
        <v>3</v>
      </c>
      <c r="C6907">
        <v>15</v>
      </c>
      <c r="D6907">
        <v>4669.18</v>
      </c>
    </row>
    <row r="6908" spans="1:4" hidden="1">
      <c r="A6908">
        <v>2022</v>
      </c>
      <c r="B6908">
        <v>3</v>
      </c>
      <c r="C6908">
        <v>16</v>
      </c>
      <c r="D6908">
        <v>4669.41</v>
      </c>
    </row>
    <row r="6909" spans="1:4" hidden="1">
      <c r="A6909">
        <v>2022</v>
      </c>
      <c r="B6909">
        <v>3</v>
      </c>
      <c r="C6909">
        <v>17</v>
      </c>
      <c r="D6909">
        <v>4669.62</v>
      </c>
    </row>
    <row r="6910" spans="1:4" hidden="1">
      <c r="A6910">
        <v>2022</v>
      </c>
      <c r="B6910">
        <v>3</v>
      </c>
      <c r="C6910">
        <v>18</v>
      </c>
      <c r="D6910">
        <v>4669.8599999999997</v>
      </c>
    </row>
    <row r="6911" spans="1:4" hidden="1">
      <c r="A6911">
        <v>2022</v>
      </c>
      <c r="B6911">
        <v>3</v>
      </c>
      <c r="C6911">
        <v>19</v>
      </c>
      <c r="D6911">
        <v>4670.13</v>
      </c>
    </row>
    <row r="6912" spans="1:4" hidden="1">
      <c r="A6912">
        <v>2022</v>
      </c>
      <c r="B6912">
        <v>3</v>
      </c>
      <c r="C6912">
        <v>20</v>
      </c>
      <c r="D6912">
        <v>4670.5</v>
      </c>
    </row>
    <row r="6913" spans="1:4" hidden="1">
      <c r="A6913">
        <v>2022</v>
      </c>
      <c r="B6913">
        <v>3</v>
      </c>
      <c r="C6913">
        <v>21</v>
      </c>
      <c r="D6913">
        <v>4670.72</v>
      </c>
    </row>
    <row r="6914" spans="1:4" hidden="1">
      <c r="A6914">
        <v>2022</v>
      </c>
      <c r="B6914">
        <v>3</v>
      </c>
      <c r="C6914">
        <v>22</v>
      </c>
      <c r="D6914">
        <v>4670.92</v>
      </c>
    </row>
    <row r="6915" spans="1:4" hidden="1">
      <c r="A6915">
        <v>2022</v>
      </c>
      <c r="B6915">
        <v>3</v>
      </c>
      <c r="C6915">
        <v>23</v>
      </c>
      <c r="D6915">
        <v>4671.18</v>
      </c>
    </row>
    <row r="6916" spans="1:4" hidden="1">
      <c r="A6916">
        <v>2022</v>
      </c>
      <c r="B6916">
        <v>3</v>
      </c>
      <c r="C6916">
        <v>24</v>
      </c>
      <c r="D6916">
        <v>4671.63</v>
      </c>
    </row>
    <row r="6917" spans="1:4" hidden="1">
      <c r="A6917">
        <v>2022</v>
      </c>
      <c r="B6917">
        <v>3</v>
      </c>
      <c r="C6917">
        <v>25</v>
      </c>
      <c r="D6917">
        <v>4672.09</v>
      </c>
    </row>
    <row r="6918" spans="1:4" hidden="1">
      <c r="A6918">
        <v>2022</v>
      </c>
      <c r="B6918">
        <v>3</v>
      </c>
      <c r="C6918">
        <v>26</v>
      </c>
      <c r="D6918">
        <v>4672.3100000000004</v>
      </c>
    </row>
    <row r="6919" spans="1:4" hidden="1">
      <c r="A6919">
        <v>2022</v>
      </c>
      <c r="B6919">
        <v>3</v>
      </c>
      <c r="C6919">
        <v>27</v>
      </c>
      <c r="D6919">
        <v>4672.12</v>
      </c>
    </row>
    <row r="6920" spans="1:4" hidden="1">
      <c r="A6920">
        <v>2022</v>
      </c>
      <c r="B6920">
        <v>3</v>
      </c>
      <c r="C6920">
        <v>28</v>
      </c>
      <c r="D6920">
        <v>4671.79</v>
      </c>
    </row>
    <row r="6921" spans="1:4" hidden="1">
      <c r="A6921">
        <v>2022</v>
      </c>
      <c r="B6921">
        <v>3</v>
      </c>
      <c r="C6921">
        <v>29</v>
      </c>
      <c r="D6921">
        <v>4671.68</v>
      </c>
    </row>
    <row r="6922" spans="1:4" hidden="1">
      <c r="A6922">
        <v>2022</v>
      </c>
      <c r="B6922">
        <v>3</v>
      </c>
      <c r="C6922">
        <v>30</v>
      </c>
      <c r="D6922">
        <v>4671.49</v>
      </c>
    </row>
    <row r="6923" spans="1:4" hidden="1">
      <c r="A6923">
        <v>2022</v>
      </c>
      <c r="B6923">
        <v>3</v>
      </c>
      <c r="C6923">
        <v>31</v>
      </c>
      <c r="D6923">
        <v>4671.2700000000004</v>
      </c>
    </row>
    <row r="6924" spans="1:4" hidden="1">
      <c r="A6924">
        <v>2022</v>
      </c>
      <c r="B6924">
        <v>4</v>
      </c>
      <c r="C6924">
        <v>1</v>
      </c>
      <c r="D6924">
        <v>4671.2</v>
      </c>
    </row>
    <row r="6925" spans="1:4" hidden="1">
      <c r="A6925">
        <v>2022</v>
      </c>
      <c r="B6925">
        <v>4</v>
      </c>
      <c r="C6925">
        <v>2</v>
      </c>
      <c r="D6925">
        <v>4671.51</v>
      </c>
    </row>
    <row r="6926" spans="1:4" hidden="1">
      <c r="A6926">
        <v>2022</v>
      </c>
      <c r="B6926">
        <v>4</v>
      </c>
      <c r="C6926">
        <v>3</v>
      </c>
      <c r="D6926">
        <v>4671.82</v>
      </c>
    </row>
    <row r="6927" spans="1:4" hidden="1">
      <c r="A6927">
        <v>2022</v>
      </c>
      <c r="B6927">
        <v>4</v>
      </c>
      <c r="C6927">
        <v>4</v>
      </c>
      <c r="D6927">
        <v>4672.13</v>
      </c>
    </row>
    <row r="6928" spans="1:4" hidden="1">
      <c r="A6928">
        <v>2022</v>
      </c>
      <c r="B6928">
        <v>4</v>
      </c>
      <c r="C6928">
        <v>5</v>
      </c>
      <c r="D6928">
        <v>4672.09</v>
      </c>
    </row>
    <row r="6929" spans="1:4" hidden="1">
      <c r="A6929">
        <v>2022</v>
      </c>
      <c r="B6929">
        <v>4</v>
      </c>
      <c r="C6929">
        <v>6</v>
      </c>
      <c r="D6929">
        <v>4671.67</v>
      </c>
    </row>
    <row r="6930" spans="1:4" hidden="1">
      <c r="A6930">
        <v>2022</v>
      </c>
      <c r="B6930">
        <v>4</v>
      </c>
      <c r="C6930">
        <v>7</v>
      </c>
      <c r="D6930">
        <v>4671.25</v>
      </c>
    </row>
    <row r="6931" spans="1:4" hidden="1">
      <c r="A6931">
        <v>2022</v>
      </c>
      <c r="B6931">
        <v>4</v>
      </c>
      <c r="C6931">
        <v>8</v>
      </c>
      <c r="D6931">
        <v>4670.8500000000004</v>
      </c>
    </row>
    <row r="6932" spans="1:4" hidden="1">
      <c r="A6932">
        <v>2022</v>
      </c>
      <c r="B6932">
        <v>4</v>
      </c>
      <c r="C6932">
        <v>9</v>
      </c>
      <c r="D6932">
        <v>4670.78</v>
      </c>
    </row>
    <row r="6933" spans="1:4" hidden="1">
      <c r="A6933">
        <v>2022</v>
      </c>
      <c r="B6933">
        <v>4</v>
      </c>
      <c r="C6933">
        <v>10</v>
      </c>
      <c r="D6933">
        <v>4671</v>
      </c>
    </row>
    <row r="6934" spans="1:4" hidden="1">
      <c r="A6934">
        <v>2022</v>
      </c>
      <c r="B6934">
        <v>4</v>
      </c>
      <c r="C6934">
        <v>11</v>
      </c>
      <c r="D6934">
        <v>4671.28</v>
      </c>
    </row>
    <row r="6935" spans="1:4" hidden="1">
      <c r="A6935">
        <v>2022</v>
      </c>
      <c r="B6935">
        <v>4</v>
      </c>
      <c r="C6935">
        <v>12</v>
      </c>
      <c r="D6935">
        <v>4671.54</v>
      </c>
    </row>
    <row r="6936" spans="1:4" hidden="1">
      <c r="A6936">
        <v>2022</v>
      </c>
      <c r="B6936">
        <v>4</v>
      </c>
      <c r="C6936">
        <v>13</v>
      </c>
      <c r="D6936">
        <v>4671.7700000000004</v>
      </c>
    </row>
    <row r="6937" spans="1:4" hidden="1">
      <c r="A6937">
        <v>2022</v>
      </c>
      <c r="B6937">
        <v>4</v>
      </c>
      <c r="C6937">
        <v>14</v>
      </c>
      <c r="D6937">
        <v>4672</v>
      </c>
    </row>
    <row r="6938" spans="1:4" hidden="1">
      <c r="A6938">
        <v>2022</v>
      </c>
      <c r="B6938">
        <v>4</v>
      </c>
      <c r="C6938">
        <v>15</v>
      </c>
      <c r="D6938">
        <v>4672.22</v>
      </c>
    </row>
    <row r="6939" spans="1:4" hidden="1">
      <c r="A6939">
        <v>2022</v>
      </c>
      <c r="B6939">
        <v>4</v>
      </c>
      <c r="C6939">
        <v>16</v>
      </c>
      <c r="D6939">
        <v>4672.07</v>
      </c>
    </row>
    <row r="6940" spans="1:4" hidden="1">
      <c r="A6940">
        <v>2022</v>
      </c>
      <c r="B6940">
        <v>4</v>
      </c>
      <c r="C6940">
        <v>17</v>
      </c>
      <c r="D6940">
        <v>4671.96</v>
      </c>
    </row>
    <row r="6941" spans="1:4" hidden="1">
      <c r="A6941">
        <v>2022</v>
      </c>
      <c r="B6941">
        <v>4</v>
      </c>
      <c r="C6941">
        <v>18</v>
      </c>
      <c r="D6941">
        <v>4671.8</v>
      </c>
    </row>
    <row r="6942" spans="1:4" hidden="1">
      <c r="A6942">
        <v>2022</v>
      </c>
      <c r="B6942">
        <v>4</v>
      </c>
      <c r="C6942">
        <v>19</v>
      </c>
      <c r="D6942">
        <v>4671.62</v>
      </c>
    </row>
    <row r="6943" spans="1:4" hidden="1">
      <c r="A6943">
        <v>2022</v>
      </c>
      <c r="B6943">
        <v>4</v>
      </c>
      <c r="C6943">
        <v>20</v>
      </c>
      <c r="D6943">
        <v>4671.45</v>
      </c>
    </row>
    <row r="6944" spans="1:4" hidden="1">
      <c r="A6944">
        <v>2022</v>
      </c>
      <c r="B6944">
        <v>4</v>
      </c>
      <c r="C6944">
        <v>21</v>
      </c>
      <c r="D6944">
        <v>4671.26</v>
      </c>
    </row>
    <row r="6945" spans="1:4" hidden="1">
      <c r="A6945">
        <v>2022</v>
      </c>
      <c r="B6945">
        <v>4</v>
      </c>
      <c r="C6945">
        <v>22</v>
      </c>
      <c r="D6945">
        <v>4671.16</v>
      </c>
    </row>
    <row r="6946" spans="1:4" hidden="1">
      <c r="A6946">
        <v>2022</v>
      </c>
      <c r="B6946">
        <v>4</v>
      </c>
      <c r="C6946">
        <v>23</v>
      </c>
      <c r="D6946">
        <v>4671.18</v>
      </c>
    </row>
    <row r="6947" spans="1:4" hidden="1">
      <c r="A6947">
        <v>2022</v>
      </c>
      <c r="B6947">
        <v>4</v>
      </c>
      <c r="C6947">
        <v>24</v>
      </c>
      <c r="D6947">
        <v>4671.09</v>
      </c>
    </row>
    <row r="6948" spans="1:4" hidden="1">
      <c r="A6948">
        <v>2022</v>
      </c>
      <c r="B6948">
        <v>4</v>
      </c>
      <c r="C6948">
        <v>25</v>
      </c>
      <c r="D6948">
        <v>4670.97</v>
      </c>
    </row>
    <row r="6949" spans="1:4" hidden="1">
      <c r="A6949">
        <v>2022</v>
      </c>
      <c r="B6949">
        <v>4</v>
      </c>
      <c r="C6949">
        <v>26</v>
      </c>
      <c r="D6949">
        <v>4671.08</v>
      </c>
    </row>
    <row r="6950" spans="1:4" hidden="1">
      <c r="A6950">
        <v>2022</v>
      </c>
      <c r="B6950">
        <v>4</v>
      </c>
      <c r="C6950">
        <v>27</v>
      </c>
      <c r="D6950">
        <v>4671.3599999999997</v>
      </c>
    </row>
    <row r="6951" spans="1:4" hidden="1">
      <c r="A6951">
        <v>2022</v>
      </c>
      <c r="B6951">
        <v>4</v>
      </c>
      <c r="C6951">
        <v>28</v>
      </c>
      <c r="D6951">
        <v>4671.66</v>
      </c>
    </row>
    <row r="6952" spans="1:4" hidden="1">
      <c r="A6952">
        <v>2022</v>
      </c>
      <c r="B6952">
        <v>4</v>
      </c>
      <c r="C6952">
        <v>29</v>
      </c>
      <c r="D6952">
        <v>4671.96</v>
      </c>
    </row>
    <row r="6953" spans="1:4" hidden="1">
      <c r="A6953">
        <v>2022</v>
      </c>
      <c r="B6953">
        <v>4</v>
      </c>
      <c r="C6953">
        <v>30</v>
      </c>
      <c r="D6953">
        <v>4672.25</v>
      </c>
    </row>
    <row r="6954" spans="1:4" hidden="1">
      <c r="A6954">
        <v>2022</v>
      </c>
      <c r="B6954">
        <v>5</v>
      </c>
      <c r="C6954">
        <v>1</v>
      </c>
      <c r="D6954">
        <v>4672.22</v>
      </c>
    </row>
    <row r="6955" spans="1:4" hidden="1">
      <c r="A6955">
        <v>2022</v>
      </c>
      <c r="B6955">
        <v>5</v>
      </c>
      <c r="C6955">
        <v>2</v>
      </c>
      <c r="D6955">
        <v>4672.08</v>
      </c>
    </row>
    <row r="6956" spans="1:4" hidden="1">
      <c r="A6956">
        <v>2022</v>
      </c>
      <c r="B6956">
        <v>5</v>
      </c>
      <c r="C6956">
        <v>3</v>
      </c>
      <c r="D6956">
        <v>4672.0200000000004</v>
      </c>
    </row>
    <row r="6957" spans="1:4" hidden="1">
      <c r="A6957">
        <v>2022</v>
      </c>
      <c r="B6957">
        <v>5</v>
      </c>
      <c r="C6957">
        <v>4</v>
      </c>
      <c r="D6957">
        <v>4671.96</v>
      </c>
    </row>
    <row r="6958" spans="1:4" hidden="1">
      <c r="A6958">
        <v>2022</v>
      </c>
      <c r="B6958">
        <v>5</v>
      </c>
      <c r="C6958">
        <v>5</v>
      </c>
      <c r="D6958">
        <v>4671.84</v>
      </c>
    </row>
    <row r="6959" spans="1:4" hidden="1">
      <c r="A6959">
        <v>2022</v>
      </c>
      <c r="B6959">
        <v>5</v>
      </c>
      <c r="C6959">
        <v>6</v>
      </c>
      <c r="D6959">
        <v>4671.92</v>
      </c>
    </row>
    <row r="6960" spans="1:4" hidden="1">
      <c r="A6960">
        <v>2022</v>
      </c>
      <c r="B6960">
        <v>5</v>
      </c>
      <c r="C6960">
        <v>7</v>
      </c>
      <c r="D6960">
        <v>4672.22</v>
      </c>
    </row>
    <row r="6961" spans="1:4" hidden="1">
      <c r="A6961">
        <v>2022</v>
      </c>
      <c r="B6961">
        <v>5</v>
      </c>
      <c r="C6961">
        <v>8</v>
      </c>
      <c r="D6961">
        <v>4672.2</v>
      </c>
    </row>
    <row r="6962" spans="1:4" hidden="1">
      <c r="A6962">
        <v>2022</v>
      </c>
      <c r="B6962">
        <v>5</v>
      </c>
      <c r="C6962">
        <v>9</v>
      </c>
      <c r="D6962">
        <v>4672.1499999999996</v>
      </c>
    </row>
    <row r="6963" spans="1:4" hidden="1">
      <c r="A6963">
        <v>2022</v>
      </c>
      <c r="B6963">
        <v>5</v>
      </c>
      <c r="C6963">
        <v>10</v>
      </c>
      <c r="D6963">
        <v>4672.07</v>
      </c>
    </row>
    <row r="6964" spans="1:4" hidden="1">
      <c r="A6964">
        <v>2022</v>
      </c>
      <c r="B6964">
        <v>5</v>
      </c>
      <c r="C6964">
        <v>11</v>
      </c>
      <c r="D6964">
        <v>4671.95</v>
      </c>
    </row>
    <row r="6965" spans="1:4" hidden="1">
      <c r="A6965">
        <v>2022</v>
      </c>
      <c r="B6965">
        <v>5</v>
      </c>
      <c r="C6965">
        <v>12</v>
      </c>
      <c r="D6965">
        <v>4671.87</v>
      </c>
    </row>
    <row r="6966" spans="1:4" hidden="1">
      <c r="A6966">
        <v>2022</v>
      </c>
      <c r="B6966">
        <v>5</v>
      </c>
      <c r="C6966">
        <v>13</v>
      </c>
      <c r="D6966">
        <v>4671.9799999999996</v>
      </c>
    </row>
    <row r="6967" spans="1:4" hidden="1">
      <c r="A6967">
        <v>2022</v>
      </c>
      <c r="B6967">
        <v>5</v>
      </c>
      <c r="C6967">
        <v>14</v>
      </c>
      <c r="D6967">
        <v>4672.24</v>
      </c>
    </row>
    <row r="6968" spans="1:4" hidden="1">
      <c r="A6968">
        <v>2022</v>
      </c>
      <c r="B6968">
        <v>5</v>
      </c>
      <c r="C6968">
        <v>15</v>
      </c>
      <c r="D6968">
        <v>4672.47</v>
      </c>
    </row>
    <row r="6969" spans="1:4" hidden="1">
      <c r="A6969">
        <v>2022</v>
      </c>
      <c r="B6969">
        <v>5</v>
      </c>
      <c r="C6969">
        <v>16</v>
      </c>
      <c r="D6969">
        <v>4672.66</v>
      </c>
    </row>
    <row r="6970" spans="1:4" hidden="1">
      <c r="A6970">
        <v>2022</v>
      </c>
      <c r="B6970">
        <v>5</v>
      </c>
      <c r="C6970">
        <v>17</v>
      </c>
      <c r="D6970">
        <v>4672.6099999999997</v>
      </c>
    </row>
    <row r="6971" spans="1:4" hidden="1">
      <c r="A6971">
        <v>2022</v>
      </c>
      <c r="B6971">
        <v>5</v>
      </c>
      <c r="C6971">
        <v>18</v>
      </c>
      <c r="D6971">
        <v>4672.41</v>
      </c>
    </row>
    <row r="6972" spans="1:4" hidden="1">
      <c r="A6972">
        <v>2022</v>
      </c>
      <c r="B6972">
        <v>5</v>
      </c>
      <c r="C6972">
        <v>19</v>
      </c>
      <c r="D6972">
        <v>4672.18</v>
      </c>
    </row>
    <row r="6973" spans="1:4" hidden="1">
      <c r="A6973">
        <v>2022</v>
      </c>
      <c r="B6973">
        <v>5</v>
      </c>
      <c r="C6973">
        <v>20</v>
      </c>
      <c r="D6973">
        <v>4671.91</v>
      </c>
    </row>
    <row r="6974" spans="1:4" hidden="1">
      <c r="A6974">
        <v>2022</v>
      </c>
      <c r="B6974">
        <v>5</v>
      </c>
      <c r="C6974">
        <v>21</v>
      </c>
      <c r="D6974">
        <v>4671.84</v>
      </c>
    </row>
    <row r="6975" spans="1:4" hidden="1">
      <c r="A6975">
        <v>2022</v>
      </c>
      <c r="B6975">
        <v>5</v>
      </c>
      <c r="C6975">
        <v>22</v>
      </c>
      <c r="D6975">
        <v>4671.92</v>
      </c>
    </row>
    <row r="6976" spans="1:4" hidden="1">
      <c r="A6976">
        <v>2022</v>
      </c>
      <c r="B6976">
        <v>5</v>
      </c>
      <c r="C6976">
        <v>23</v>
      </c>
      <c r="D6976">
        <v>4671.8900000000003</v>
      </c>
    </row>
    <row r="6977" spans="1:4" hidden="1">
      <c r="A6977">
        <v>2022</v>
      </c>
      <c r="B6977">
        <v>5</v>
      </c>
      <c r="C6977">
        <v>24</v>
      </c>
      <c r="D6977">
        <v>4671.8</v>
      </c>
    </row>
    <row r="6978" spans="1:4" hidden="1">
      <c r="A6978">
        <v>2022</v>
      </c>
      <c r="B6978">
        <v>5</v>
      </c>
      <c r="C6978">
        <v>25</v>
      </c>
      <c r="D6978">
        <v>4671.7299999999996</v>
      </c>
    </row>
    <row r="6979" spans="1:4" hidden="1">
      <c r="A6979">
        <v>2022</v>
      </c>
      <c r="B6979">
        <v>5</v>
      </c>
      <c r="C6979">
        <v>26</v>
      </c>
      <c r="D6979">
        <v>4671.6499999999996</v>
      </c>
    </row>
    <row r="6980" spans="1:4" hidden="1">
      <c r="A6980">
        <v>2022</v>
      </c>
      <c r="B6980">
        <v>5</v>
      </c>
      <c r="C6980">
        <v>27</v>
      </c>
      <c r="D6980">
        <v>4671.6000000000004</v>
      </c>
    </row>
    <row r="6981" spans="1:4" hidden="1">
      <c r="A6981">
        <v>2022</v>
      </c>
      <c r="B6981">
        <v>5</v>
      </c>
      <c r="C6981">
        <v>28</v>
      </c>
      <c r="D6981">
        <v>4671.6400000000003</v>
      </c>
    </row>
    <row r="6982" spans="1:4" hidden="1">
      <c r="A6982">
        <v>2022</v>
      </c>
      <c r="B6982">
        <v>5</v>
      </c>
      <c r="C6982">
        <v>29</v>
      </c>
      <c r="D6982">
        <v>4671.79</v>
      </c>
    </row>
    <row r="6983" spans="1:4" hidden="1">
      <c r="A6983">
        <v>2022</v>
      </c>
      <c r="B6983">
        <v>5</v>
      </c>
      <c r="C6983">
        <v>30</v>
      </c>
      <c r="D6983">
        <v>4671.9799999999996</v>
      </c>
    </row>
    <row r="6984" spans="1:4" hidden="1">
      <c r="A6984">
        <v>2022</v>
      </c>
      <c r="B6984">
        <v>5</v>
      </c>
      <c r="C6984">
        <v>31</v>
      </c>
      <c r="D6984">
        <v>4672.1000000000004</v>
      </c>
    </row>
    <row r="6985" spans="1:4" hidden="1">
      <c r="A6985">
        <v>2022</v>
      </c>
      <c r="B6985">
        <v>6</v>
      </c>
      <c r="C6985">
        <v>1</v>
      </c>
      <c r="D6985">
        <v>4672.16</v>
      </c>
    </row>
    <row r="6986" spans="1:4" hidden="1">
      <c r="A6986">
        <v>2022</v>
      </c>
      <c r="B6986">
        <v>6</v>
      </c>
      <c r="C6986">
        <v>2</v>
      </c>
      <c r="D6986">
        <v>4672.22</v>
      </c>
    </row>
    <row r="6987" spans="1:4" hidden="1">
      <c r="A6987">
        <v>2022</v>
      </c>
      <c r="B6987">
        <v>6</v>
      </c>
      <c r="C6987">
        <v>3</v>
      </c>
      <c r="D6987">
        <v>4672.24</v>
      </c>
    </row>
    <row r="6988" spans="1:4" hidden="1">
      <c r="A6988">
        <v>2022</v>
      </c>
      <c r="B6988">
        <v>6</v>
      </c>
      <c r="C6988">
        <v>4</v>
      </c>
      <c r="D6988">
        <v>4672.24</v>
      </c>
    </row>
    <row r="6989" spans="1:4" hidden="1">
      <c r="A6989">
        <v>2022</v>
      </c>
      <c r="B6989">
        <v>6</v>
      </c>
      <c r="C6989">
        <v>5</v>
      </c>
      <c r="D6989">
        <v>4672.25</v>
      </c>
    </row>
    <row r="6990" spans="1:4" hidden="1">
      <c r="A6990">
        <v>2022</v>
      </c>
      <c r="B6990">
        <v>6</v>
      </c>
      <c r="C6990">
        <v>6</v>
      </c>
      <c r="D6990">
        <v>4672.22</v>
      </c>
    </row>
    <row r="6991" spans="1:4" hidden="1">
      <c r="A6991">
        <v>2022</v>
      </c>
      <c r="B6991">
        <v>6</v>
      </c>
      <c r="C6991">
        <v>7</v>
      </c>
      <c r="D6991">
        <v>4672.17</v>
      </c>
    </row>
    <row r="6992" spans="1:4" hidden="1">
      <c r="A6992">
        <v>2022</v>
      </c>
      <c r="B6992">
        <v>6</v>
      </c>
      <c r="C6992">
        <v>8</v>
      </c>
      <c r="D6992">
        <v>4672.1099999999997</v>
      </c>
    </row>
    <row r="6993" spans="1:4" hidden="1">
      <c r="A6993">
        <v>2022</v>
      </c>
      <c r="B6993">
        <v>6</v>
      </c>
      <c r="C6993">
        <v>9</v>
      </c>
      <c r="D6993">
        <v>4672.05</v>
      </c>
    </row>
    <row r="6994" spans="1:4" hidden="1">
      <c r="A6994">
        <v>2022</v>
      </c>
      <c r="B6994">
        <v>6</v>
      </c>
      <c r="C6994">
        <v>10</v>
      </c>
      <c r="D6994">
        <v>4671.95</v>
      </c>
    </row>
    <row r="6995" spans="1:4" hidden="1">
      <c r="A6995">
        <v>2022</v>
      </c>
      <c r="B6995">
        <v>6</v>
      </c>
      <c r="C6995">
        <v>11</v>
      </c>
      <c r="D6995">
        <v>4671.84</v>
      </c>
    </row>
    <row r="6996" spans="1:4" hidden="1">
      <c r="A6996">
        <v>2022</v>
      </c>
      <c r="B6996">
        <v>6</v>
      </c>
      <c r="C6996">
        <v>12</v>
      </c>
      <c r="D6996">
        <v>4671.72</v>
      </c>
    </row>
    <row r="6997" spans="1:4" hidden="1">
      <c r="A6997">
        <v>2022</v>
      </c>
      <c r="B6997">
        <v>6</v>
      </c>
      <c r="C6997">
        <v>13</v>
      </c>
      <c r="D6997">
        <v>4671.66</v>
      </c>
    </row>
    <row r="6998" spans="1:4" hidden="1">
      <c r="A6998">
        <v>2022</v>
      </c>
      <c r="B6998">
        <v>6</v>
      </c>
      <c r="C6998">
        <v>14</v>
      </c>
      <c r="D6998">
        <v>4671.57</v>
      </c>
    </row>
    <row r="6999" spans="1:4" hidden="1">
      <c r="A6999">
        <v>2022</v>
      </c>
      <c r="B6999">
        <v>6</v>
      </c>
      <c r="C6999">
        <v>15</v>
      </c>
      <c r="D6999">
        <v>4671.4799999999996</v>
      </c>
    </row>
    <row r="7000" spans="1:4" hidden="1">
      <c r="A7000">
        <v>2022</v>
      </c>
      <c r="B7000">
        <v>6</v>
      </c>
      <c r="C7000">
        <v>16</v>
      </c>
      <c r="D7000">
        <v>4671.37</v>
      </c>
    </row>
    <row r="7001" spans="1:4" hidden="1">
      <c r="A7001">
        <v>2022</v>
      </c>
      <c r="B7001">
        <v>6</v>
      </c>
      <c r="C7001">
        <v>17</v>
      </c>
      <c r="D7001">
        <v>4671.22</v>
      </c>
    </row>
    <row r="7002" spans="1:4" hidden="1">
      <c r="A7002">
        <v>2022</v>
      </c>
      <c r="B7002">
        <v>6</v>
      </c>
      <c r="C7002">
        <v>18</v>
      </c>
      <c r="D7002">
        <v>4671.07</v>
      </c>
    </row>
    <row r="7003" spans="1:4" hidden="1">
      <c r="A7003">
        <v>2022</v>
      </c>
      <c r="B7003">
        <v>6</v>
      </c>
      <c r="C7003">
        <v>19</v>
      </c>
      <c r="D7003">
        <v>4670.91</v>
      </c>
    </row>
    <row r="7004" spans="1:4" hidden="1">
      <c r="A7004">
        <v>2022</v>
      </c>
      <c r="B7004">
        <v>6</v>
      </c>
      <c r="C7004">
        <v>20</v>
      </c>
      <c r="D7004">
        <v>4670.83</v>
      </c>
    </row>
    <row r="7005" spans="1:4" hidden="1">
      <c r="A7005">
        <v>2022</v>
      </c>
      <c r="B7005">
        <v>6</v>
      </c>
      <c r="C7005">
        <v>21</v>
      </c>
      <c r="D7005">
        <v>4670.71</v>
      </c>
    </row>
    <row r="7006" spans="1:4" hidden="1">
      <c r="A7006">
        <v>2022</v>
      </c>
      <c r="B7006">
        <v>6</v>
      </c>
      <c r="C7006">
        <v>22</v>
      </c>
      <c r="D7006">
        <v>4670.57</v>
      </c>
    </row>
    <row r="7007" spans="1:4" hidden="1">
      <c r="A7007">
        <v>2022</v>
      </c>
      <c r="B7007">
        <v>6</v>
      </c>
      <c r="C7007">
        <v>23</v>
      </c>
      <c r="D7007">
        <v>4670.42</v>
      </c>
    </row>
    <row r="7008" spans="1:4" hidden="1">
      <c r="A7008">
        <v>2022</v>
      </c>
      <c r="B7008">
        <v>6</v>
      </c>
      <c r="C7008">
        <v>24</v>
      </c>
      <c r="D7008">
        <v>4670.2700000000004</v>
      </c>
    </row>
    <row r="7009" spans="1:4" hidden="1">
      <c r="A7009">
        <v>2022</v>
      </c>
      <c r="B7009">
        <v>6</v>
      </c>
      <c r="C7009">
        <v>25</v>
      </c>
      <c r="D7009">
        <v>4670.04</v>
      </c>
    </row>
    <row r="7010" spans="1:4" hidden="1">
      <c r="A7010">
        <v>2022</v>
      </c>
      <c r="B7010">
        <v>6</v>
      </c>
      <c r="C7010">
        <v>26</v>
      </c>
      <c r="D7010">
        <v>4669.76</v>
      </c>
    </row>
    <row r="7011" spans="1:4" hidden="1">
      <c r="A7011">
        <v>2022</v>
      </c>
      <c r="B7011">
        <v>6</v>
      </c>
      <c r="C7011">
        <v>27</v>
      </c>
      <c r="D7011">
        <v>4669.47</v>
      </c>
    </row>
    <row r="7012" spans="1:4" hidden="1">
      <c r="A7012">
        <v>2022</v>
      </c>
      <c r="B7012">
        <v>6</v>
      </c>
      <c r="C7012">
        <v>28</v>
      </c>
      <c r="D7012">
        <v>4669.17</v>
      </c>
    </row>
    <row r="7013" spans="1:4" hidden="1">
      <c r="A7013">
        <v>2022</v>
      </c>
      <c r="B7013">
        <v>6</v>
      </c>
      <c r="C7013">
        <v>29</v>
      </c>
      <c r="D7013">
        <v>4668.83</v>
      </c>
    </row>
    <row r="7014" spans="1:4" hidden="1">
      <c r="A7014">
        <v>2022</v>
      </c>
      <c r="B7014">
        <v>6</v>
      </c>
      <c r="C7014">
        <v>30</v>
      </c>
      <c r="D7014">
        <v>4668.49</v>
      </c>
    </row>
    <row r="7015" spans="1:4" hidden="1">
      <c r="A7015">
        <v>2022</v>
      </c>
      <c r="B7015">
        <v>7</v>
      </c>
      <c r="C7015">
        <v>1</v>
      </c>
      <c r="D7015">
        <v>4668.1099999999997</v>
      </c>
    </row>
    <row r="7016" spans="1:4" hidden="1">
      <c r="A7016">
        <v>2022</v>
      </c>
      <c r="B7016">
        <v>7</v>
      </c>
      <c r="C7016">
        <v>2</v>
      </c>
      <c r="D7016">
        <v>4667.7</v>
      </c>
    </row>
    <row r="7017" spans="1:4" hidden="1">
      <c r="A7017">
        <v>2022</v>
      </c>
      <c r="B7017">
        <v>7</v>
      </c>
      <c r="C7017">
        <v>3</v>
      </c>
      <c r="D7017">
        <v>4667.2700000000004</v>
      </c>
    </row>
    <row r="7018" spans="1:4" hidden="1">
      <c r="A7018">
        <v>2022</v>
      </c>
      <c r="B7018">
        <v>7</v>
      </c>
      <c r="C7018">
        <v>4</v>
      </c>
      <c r="D7018">
        <v>4666.88</v>
      </c>
    </row>
    <row r="7019" spans="1:4" hidden="1">
      <c r="A7019">
        <v>2022</v>
      </c>
      <c r="B7019">
        <v>7</v>
      </c>
      <c r="C7019">
        <v>5</v>
      </c>
      <c r="D7019">
        <v>4666.5</v>
      </c>
    </row>
    <row r="7020" spans="1:4" hidden="1">
      <c r="A7020">
        <v>2022</v>
      </c>
      <c r="B7020">
        <v>7</v>
      </c>
      <c r="C7020">
        <v>6</v>
      </c>
      <c r="D7020">
        <v>4666.12</v>
      </c>
    </row>
    <row r="7021" spans="1:4" hidden="1">
      <c r="A7021">
        <v>2022</v>
      </c>
      <c r="B7021">
        <v>7</v>
      </c>
      <c r="C7021">
        <v>7</v>
      </c>
      <c r="D7021">
        <v>4665.71</v>
      </c>
    </row>
    <row r="7022" spans="1:4" hidden="1">
      <c r="A7022">
        <v>2022</v>
      </c>
      <c r="B7022">
        <v>7</v>
      </c>
      <c r="C7022">
        <v>8</v>
      </c>
      <c r="D7022">
        <v>4665.3</v>
      </c>
    </row>
    <row r="7023" spans="1:4" hidden="1">
      <c r="A7023">
        <v>2022</v>
      </c>
      <c r="B7023">
        <v>7</v>
      </c>
      <c r="C7023">
        <v>9</v>
      </c>
      <c r="D7023">
        <v>4664.87</v>
      </c>
    </row>
    <row r="7024" spans="1:4" hidden="1">
      <c r="A7024">
        <v>2022</v>
      </c>
      <c r="B7024">
        <v>7</v>
      </c>
      <c r="C7024">
        <v>10</v>
      </c>
      <c r="D7024">
        <v>4664.4399999999996</v>
      </c>
    </row>
    <row r="7025" spans="1:4" hidden="1">
      <c r="A7025">
        <v>2022</v>
      </c>
      <c r="B7025">
        <v>7</v>
      </c>
      <c r="C7025">
        <v>11</v>
      </c>
      <c r="D7025">
        <v>4664.03</v>
      </c>
    </row>
    <row r="7026" spans="1:4" hidden="1">
      <c r="A7026">
        <v>2022</v>
      </c>
      <c r="B7026">
        <v>7</v>
      </c>
      <c r="C7026">
        <v>12</v>
      </c>
      <c r="D7026">
        <v>4663.62</v>
      </c>
    </row>
    <row r="7027" spans="1:4" hidden="1">
      <c r="A7027">
        <v>2022</v>
      </c>
      <c r="B7027">
        <v>7</v>
      </c>
      <c r="C7027">
        <v>13</v>
      </c>
      <c r="D7027">
        <v>4663.1899999999996</v>
      </c>
    </row>
    <row r="7028" spans="1:4" hidden="1">
      <c r="A7028">
        <v>2022</v>
      </c>
      <c r="B7028">
        <v>7</v>
      </c>
      <c r="C7028">
        <v>14</v>
      </c>
      <c r="D7028">
        <v>4662.78</v>
      </c>
    </row>
    <row r="7029" spans="1:4" hidden="1">
      <c r="A7029">
        <v>2022</v>
      </c>
      <c r="B7029">
        <v>7</v>
      </c>
      <c r="C7029">
        <v>15</v>
      </c>
      <c r="D7029">
        <v>4662.38</v>
      </c>
    </row>
    <row r="7030" spans="1:4" hidden="1">
      <c r="A7030">
        <v>2022</v>
      </c>
      <c r="B7030">
        <v>7</v>
      </c>
      <c r="C7030">
        <v>16</v>
      </c>
      <c r="D7030">
        <v>4661.9799999999996</v>
      </c>
    </row>
    <row r="7031" spans="1:4" hidden="1">
      <c r="A7031">
        <v>2022</v>
      </c>
      <c r="B7031">
        <v>7</v>
      </c>
      <c r="C7031">
        <v>17</v>
      </c>
      <c r="D7031">
        <v>4661.62</v>
      </c>
    </row>
    <row r="7032" spans="1:4" hidden="1">
      <c r="A7032">
        <v>2022</v>
      </c>
      <c r="B7032">
        <v>7</v>
      </c>
      <c r="C7032">
        <v>18</v>
      </c>
      <c r="D7032">
        <v>4661.29</v>
      </c>
    </row>
    <row r="7033" spans="1:4" hidden="1">
      <c r="A7033">
        <v>2022</v>
      </c>
      <c r="B7033">
        <v>7</v>
      </c>
      <c r="C7033">
        <v>19</v>
      </c>
      <c r="D7033">
        <v>4660.95</v>
      </c>
    </row>
    <row r="7034" spans="1:4" hidden="1">
      <c r="A7034">
        <v>2022</v>
      </c>
      <c r="B7034">
        <v>7</v>
      </c>
      <c r="C7034">
        <v>20</v>
      </c>
      <c r="D7034">
        <v>4660.6099999999997</v>
      </c>
    </row>
    <row r="7035" spans="1:4" hidden="1">
      <c r="A7035">
        <v>2022</v>
      </c>
      <c r="B7035">
        <v>7</v>
      </c>
      <c r="C7035">
        <v>21</v>
      </c>
      <c r="D7035">
        <v>4660.2700000000004</v>
      </c>
    </row>
    <row r="7036" spans="1:4" hidden="1">
      <c r="A7036">
        <v>2022</v>
      </c>
      <c r="B7036">
        <v>7</v>
      </c>
      <c r="C7036">
        <v>22</v>
      </c>
      <c r="D7036">
        <v>4660.07</v>
      </c>
    </row>
    <row r="7037" spans="1:4" hidden="1">
      <c r="A7037">
        <v>2022</v>
      </c>
      <c r="B7037">
        <v>7</v>
      </c>
      <c r="C7037">
        <v>23</v>
      </c>
      <c r="D7037">
        <v>4659.99</v>
      </c>
    </row>
    <row r="7038" spans="1:4" hidden="1">
      <c r="A7038">
        <v>2022</v>
      </c>
      <c r="B7038">
        <v>7</v>
      </c>
      <c r="C7038">
        <v>24</v>
      </c>
      <c r="D7038">
        <v>4659.8999999999996</v>
      </c>
    </row>
    <row r="7039" spans="1:4" hidden="1">
      <c r="A7039">
        <v>2022</v>
      </c>
      <c r="B7039">
        <v>7</v>
      </c>
      <c r="C7039">
        <v>25</v>
      </c>
      <c r="D7039">
        <v>4659.76</v>
      </c>
    </row>
    <row r="7040" spans="1:4" hidden="1">
      <c r="A7040">
        <v>2022</v>
      </c>
      <c r="B7040">
        <v>7</v>
      </c>
      <c r="C7040">
        <v>26</v>
      </c>
      <c r="D7040">
        <v>4659.45</v>
      </c>
    </row>
    <row r="7041" spans="1:4" hidden="1">
      <c r="A7041">
        <v>2022</v>
      </c>
      <c r="B7041">
        <v>7</v>
      </c>
      <c r="C7041">
        <v>27</v>
      </c>
      <c r="D7041">
        <v>4659.1499999999996</v>
      </c>
    </row>
    <row r="7042" spans="1:4" hidden="1">
      <c r="A7042">
        <v>2022</v>
      </c>
      <c r="B7042">
        <v>7</v>
      </c>
      <c r="C7042">
        <v>28</v>
      </c>
      <c r="D7042">
        <v>4659.0600000000004</v>
      </c>
    </row>
    <row r="7043" spans="1:4" hidden="1">
      <c r="A7043">
        <v>2022</v>
      </c>
      <c r="B7043">
        <v>7</v>
      </c>
      <c r="C7043">
        <v>29</v>
      </c>
      <c r="D7043">
        <v>4658.8900000000003</v>
      </c>
    </row>
    <row r="7044" spans="1:4" hidden="1">
      <c r="A7044">
        <v>2022</v>
      </c>
      <c r="B7044">
        <v>7</v>
      </c>
      <c r="C7044">
        <v>30</v>
      </c>
      <c r="D7044">
        <v>4658.54</v>
      </c>
    </row>
    <row r="7045" spans="1:4" hidden="1">
      <c r="A7045">
        <v>2022</v>
      </c>
      <c r="B7045">
        <v>7</v>
      </c>
      <c r="C7045">
        <v>31</v>
      </c>
      <c r="D7045">
        <v>4658.1499999999996</v>
      </c>
    </row>
    <row r="7046" spans="1:4" hidden="1">
      <c r="A7046">
        <v>2022</v>
      </c>
      <c r="B7046">
        <v>8</v>
      </c>
      <c r="C7046">
        <v>1</v>
      </c>
      <c r="D7046">
        <v>4657.8900000000003</v>
      </c>
    </row>
    <row r="7047" spans="1:4" hidden="1">
      <c r="A7047">
        <v>2022</v>
      </c>
      <c r="B7047">
        <v>8</v>
      </c>
      <c r="C7047">
        <v>2</v>
      </c>
      <c r="D7047">
        <v>4657.83</v>
      </c>
    </row>
    <row r="7048" spans="1:4" hidden="1">
      <c r="A7048">
        <v>2022</v>
      </c>
      <c r="B7048">
        <v>8</v>
      </c>
      <c r="C7048">
        <v>3</v>
      </c>
      <c r="D7048">
        <v>4657.6400000000003</v>
      </c>
    </row>
    <row r="7049" spans="1:4" hidden="1">
      <c r="A7049">
        <v>2022</v>
      </c>
      <c r="B7049">
        <v>8</v>
      </c>
      <c r="C7049">
        <v>4</v>
      </c>
      <c r="D7049">
        <v>4657.25</v>
      </c>
    </row>
    <row r="7050" spans="1:4" hidden="1">
      <c r="A7050">
        <v>2022</v>
      </c>
      <c r="B7050">
        <v>8</v>
      </c>
      <c r="C7050">
        <v>5</v>
      </c>
      <c r="D7050">
        <v>4656.8500000000004</v>
      </c>
    </row>
    <row r="7051" spans="1:4" hidden="1">
      <c r="A7051">
        <v>2022</v>
      </c>
      <c r="B7051">
        <v>8</v>
      </c>
      <c r="C7051">
        <v>6</v>
      </c>
      <c r="D7051">
        <v>4656.55</v>
      </c>
    </row>
    <row r="7052" spans="1:4" hidden="1">
      <c r="A7052">
        <v>2022</v>
      </c>
      <c r="B7052">
        <v>8</v>
      </c>
      <c r="C7052">
        <v>7</v>
      </c>
      <c r="D7052">
        <v>4656.18</v>
      </c>
    </row>
    <row r="7053" spans="1:4" hidden="1">
      <c r="A7053">
        <v>2022</v>
      </c>
      <c r="B7053">
        <v>8</v>
      </c>
      <c r="C7053">
        <v>8</v>
      </c>
      <c r="D7053">
        <v>4655.99</v>
      </c>
    </row>
    <row r="7054" spans="1:4" hidden="1">
      <c r="A7054">
        <v>2022</v>
      </c>
      <c r="B7054">
        <v>8</v>
      </c>
      <c r="C7054">
        <v>9</v>
      </c>
      <c r="D7054">
        <v>4655.93</v>
      </c>
    </row>
    <row r="7055" spans="1:4" hidden="1">
      <c r="A7055">
        <v>2022</v>
      </c>
      <c r="B7055">
        <v>8</v>
      </c>
      <c r="C7055">
        <v>10</v>
      </c>
      <c r="D7055">
        <v>4655.87</v>
      </c>
    </row>
    <row r="7056" spans="1:4" hidden="1">
      <c r="A7056">
        <v>2022</v>
      </c>
      <c r="B7056">
        <v>8</v>
      </c>
      <c r="C7056">
        <v>11</v>
      </c>
      <c r="D7056">
        <v>4655.82</v>
      </c>
    </row>
    <row r="7057" spans="1:4" hidden="1">
      <c r="A7057">
        <v>2022</v>
      </c>
      <c r="B7057">
        <v>8</v>
      </c>
      <c r="C7057">
        <v>12</v>
      </c>
      <c r="D7057">
        <v>4655.78</v>
      </c>
    </row>
    <row r="7058" spans="1:4" hidden="1">
      <c r="A7058">
        <v>2022</v>
      </c>
      <c r="B7058">
        <v>8</v>
      </c>
      <c r="C7058">
        <v>13</v>
      </c>
      <c r="D7058">
        <v>4655.7700000000004</v>
      </c>
    </row>
    <row r="7059" spans="1:4" hidden="1">
      <c r="A7059">
        <v>2022</v>
      </c>
      <c r="B7059">
        <v>8</v>
      </c>
      <c r="C7059">
        <v>14</v>
      </c>
      <c r="D7059">
        <v>4655.58</v>
      </c>
    </row>
    <row r="7060" spans="1:4" hidden="1">
      <c r="A7060">
        <v>2022</v>
      </c>
      <c r="B7060">
        <v>8</v>
      </c>
      <c r="C7060">
        <v>15</v>
      </c>
      <c r="D7060">
        <v>4655.21</v>
      </c>
    </row>
    <row r="7061" spans="1:4" hidden="1">
      <c r="A7061">
        <v>2022</v>
      </c>
      <c r="B7061">
        <v>8</v>
      </c>
      <c r="C7061">
        <v>16</v>
      </c>
      <c r="D7061">
        <v>4654.82</v>
      </c>
    </row>
    <row r="7062" spans="1:4" hidden="1">
      <c r="A7062">
        <v>2022</v>
      </c>
      <c r="B7062">
        <v>8</v>
      </c>
      <c r="C7062">
        <v>17</v>
      </c>
      <c r="D7062">
        <v>4654.43</v>
      </c>
    </row>
    <row r="7063" spans="1:4" hidden="1">
      <c r="A7063">
        <v>2022</v>
      </c>
      <c r="B7063">
        <v>8</v>
      </c>
      <c r="C7063">
        <v>18</v>
      </c>
      <c r="D7063">
        <v>4654.03</v>
      </c>
    </row>
    <row r="7064" spans="1:4" hidden="1">
      <c r="A7064">
        <v>2022</v>
      </c>
      <c r="B7064">
        <v>8</v>
      </c>
      <c r="C7064">
        <v>19</v>
      </c>
      <c r="D7064">
        <v>4653.67</v>
      </c>
    </row>
    <row r="7065" spans="1:4" hidden="1">
      <c r="A7065">
        <v>2022</v>
      </c>
      <c r="B7065">
        <v>8</v>
      </c>
      <c r="C7065">
        <v>20</v>
      </c>
      <c r="D7065">
        <v>4653.32</v>
      </c>
    </row>
    <row r="7066" spans="1:4" hidden="1">
      <c r="A7066">
        <v>2022</v>
      </c>
      <c r="B7066">
        <v>8</v>
      </c>
      <c r="C7066">
        <v>21</v>
      </c>
      <c r="D7066">
        <v>4652.95</v>
      </c>
    </row>
    <row r="7067" spans="1:4" hidden="1">
      <c r="A7067">
        <v>2022</v>
      </c>
      <c r="B7067">
        <v>8</v>
      </c>
      <c r="C7067">
        <v>22</v>
      </c>
      <c r="D7067">
        <v>4652.57</v>
      </c>
    </row>
    <row r="7068" spans="1:4" hidden="1">
      <c r="A7068">
        <v>2022</v>
      </c>
      <c r="B7068">
        <v>8</v>
      </c>
      <c r="C7068">
        <v>23</v>
      </c>
      <c r="D7068">
        <v>4652.17</v>
      </c>
    </row>
    <row r="7069" spans="1:4" hidden="1">
      <c r="A7069">
        <v>2022</v>
      </c>
      <c r="B7069">
        <v>8</v>
      </c>
      <c r="C7069">
        <v>24</v>
      </c>
      <c r="D7069">
        <v>4651.8100000000004</v>
      </c>
    </row>
    <row r="7070" spans="1:4" hidden="1">
      <c r="A7070">
        <v>2022</v>
      </c>
      <c r="B7070">
        <v>8</v>
      </c>
      <c r="C7070">
        <v>25</v>
      </c>
      <c r="D7070">
        <v>4651.42</v>
      </c>
    </row>
    <row r="7071" spans="1:4" hidden="1">
      <c r="A7071">
        <v>2022</v>
      </c>
      <c r="B7071">
        <v>8</v>
      </c>
      <c r="C7071">
        <v>26</v>
      </c>
      <c r="D7071">
        <v>4651.0200000000004</v>
      </c>
    </row>
    <row r="7072" spans="1:4" hidden="1">
      <c r="A7072">
        <v>2022</v>
      </c>
      <c r="B7072">
        <v>8</v>
      </c>
      <c r="C7072">
        <v>27</v>
      </c>
      <c r="D7072">
        <v>4650.62</v>
      </c>
    </row>
    <row r="7073" spans="1:4" hidden="1">
      <c r="A7073">
        <v>2022</v>
      </c>
      <c r="B7073">
        <v>8</v>
      </c>
      <c r="C7073">
        <v>28</v>
      </c>
      <c r="D7073">
        <v>4650.2299999999996</v>
      </c>
    </row>
    <row r="7074" spans="1:4" hidden="1">
      <c r="A7074">
        <v>2022</v>
      </c>
      <c r="B7074">
        <v>8</v>
      </c>
      <c r="C7074">
        <v>29</v>
      </c>
      <c r="D7074">
        <v>4649.87</v>
      </c>
    </row>
    <row r="7075" spans="1:4" hidden="1">
      <c r="A7075">
        <v>2022</v>
      </c>
      <c r="B7075">
        <v>8</v>
      </c>
      <c r="C7075">
        <v>30</v>
      </c>
      <c r="D7075">
        <v>4649.5200000000004</v>
      </c>
    </row>
    <row r="7076" spans="1:4" hidden="1">
      <c r="A7076">
        <v>2022</v>
      </c>
      <c r="B7076">
        <v>8</v>
      </c>
      <c r="C7076">
        <v>31</v>
      </c>
      <c r="D7076">
        <v>4649.16</v>
      </c>
    </row>
    <row r="7077" spans="1:4" hidden="1">
      <c r="A7077">
        <v>2022</v>
      </c>
      <c r="B7077">
        <v>9</v>
      </c>
      <c r="C7077">
        <v>1</v>
      </c>
      <c r="D7077">
        <v>4648.78</v>
      </c>
    </row>
    <row r="7078" spans="1:4" hidden="1">
      <c r="A7078">
        <v>2022</v>
      </c>
      <c r="B7078">
        <v>9</v>
      </c>
      <c r="C7078">
        <v>2</v>
      </c>
      <c r="D7078">
        <v>4648.3900000000003</v>
      </c>
    </row>
    <row r="7079" spans="1:4" hidden="1">
      <c r="A7079">
        <v>2022</v>
      </c>
      <c r="B7079">
        <v>9</v>
      </c>
      <c r="C7079">
        <v>3</v>
      </c>
      <c r="D7079">
        <v>4648.0200000000004</v>
      </c>
    </row>
    <row r="7080" spans="1:4" hidden="1">
      <c r="A7080">
        <v>2022</v>
      </c>
      <c r="B7080">
        <v>9</v>
      </c>
      <c r="C7080">
        <v>4</v>
      </c>
      <c r="D7080">
        <v>4647.67</v>
      </c>
    </row>
    <row r="7081" spans="1:4" hidden="1">
      <c r="A7081">
        <v>2022</v>
      </c>
      <c r="B7081">
        <v>9</v>
      </c>
      <c r="C7081">
        <v>5</v>
      </c>
      <c r="D7081">
        <v>4647.3500000000004</v>
      </c>
    </row>
    <row r="7082" spans="1:4" hidden="1">
      <c r="A7082">
        <v>2022</v>
      </c>
      <c r="B7082">
        <v>9</v>
      </c>
      <c r="C7082">
        <v>6</v>
      </c>
      <c r="D7082">
        <v>4647.04</v>
      </c>
    </row>
    <row r="7083" spans="1:4" hidden="1">
      <c r="A7083">
        <v>2022</v>
      </c>
      <c r="B7083">
        <v>9</v>
      </c>
      <c r="C7083">
        <v>7</v>
      </c>
      <c r="D7083">
        <v>4646.74</v>
      </c>
    </row>
    <row r="7084" spans="1:4" hidden="1">
      <c r="A7084">
        <v>2022</v>
      </c>
      <c r="B7084">
        <v>9</v>
      </c>
      <c r="C7084">
        <v>8</v>
      </c>
      <c r="D7084">
        <v>4646.43</v>
      </c>
    </row>
    <row r="7085" spans="1:4" hidden="1">
      <c r="A7085">
        <v>2022</v>
      </c>
      <c r="B7085">
        <v>9</v>
      </c>
      <c r="C7085">
        <v>9</v>
      </c>
      <c r="D7085">
        <v>4646.1099999999997</v>
      </c>
    </row>
    <row r="7086" spans="1:4" hidden="1">
      <c r="A7086">
        <v>2022</v>
      </c>
      <c r="B7086">
        <v>9</v>
      </c>
      <c r="C7086">
        <v>10</v>
      </c>
      <c r="D7086">
        <v>4645.78</v>
      </c>
    </row>
    <row r="7087" spans="1:4" hidden="1">
      <c r="A7087">
        <v>2022</v>
      </c>
      <c r="B7087">
        <v>9</v>
      </c>
      <c r="C7087">
        <v>11</v>
      </c>
      <c r="D7087">
        <v>4645.5200000000004</v>
      </c>
    </row>
    <row r="7088" spans="1:4" hidden="1">
      <c r="A7088">
        <v>2022</v>
      </c>
      <c r="B7088">
        <v>9</v>
      </c>
      <c r="C7088">
        <v>12</v>
      </c>
      <c r="D7088">
        <v>4645.3</v>
      </c>
    </row>
    <row r="7089" spans="1:4" hidden="1">
      <c r="A7089">
        <v>2022</v>
      </c>
      <c r="B7089">
        <v>9</v>
      </c>
      <c r="C7089">
        <v>13</v>
      </c>
      <c r="D7089">
        <v>4645.1400000000003</v>
      </c>
    </row>
    <row r="7090" spans="1:4" hidden="1">
      <c r="A7090">
        <v>2022</v>
      </c>
      <c r="B7090">
        <v>9</v>
      </c>
      <c r="C7090">
        <v>14</v>
      </c>
      <c r="D7090">
        <v>4645.1400000000003</v>
      </c>
    </row>
    <row r="7091" spans="1:4" hidden="1">
      <c r="A7091">
        <v>2022</v>
      </c>
      <c r="B7091">
        <v>9</v>
      </c>
      <c r="C7091">
        <v>15</v>
      </c>
      <c r="D7091">
        <v>4645.41</v>
      </c>
    </row>
    <row r="7092" spans="1:4" hidden="1">
      <c r="A7092">
        <v>2022</v>
      </c>
      <c r="B7092">
        <v>9</v>
      </c>
      <c r="C7092">
        <v>16</v>
      </c>
      <c r="D7092">
        <v>4645.71</v>
      </c>
    </row>
    <row r="7093" spans="1:4" hidden="1">
      <c r="A7093">
        <v>2022</v>
      </c>
      <c r="B7093">
        <v>9</v>
      </c>
      <c r="C7093">
        <v>17</v>
      </c>
      <c r="D7093">
        <v>4645.93</v>
      </c>
    </row>
    <row r="7094" spans="1:4" hidden="1">
      <c r="A7094">
        <v>2022</v>
      </c>
      <c r="B7094">
        <v>9</v>
      </c>
      <c r="C7094">
        <v>18</v>
      </c>
      <c r="D7094">
        <v>4646.1499999999996</v>
      </c>
    </row>
    <row r="7095" spans="1:4" hidden="1">
      <c r="A7095">
        <v>2022</v>
      </c>
      <c r="B7095">
        <v>9</v>
      </c>
      <c r="C7095">
        <v>19</v>
      </c>
      <c r="D7095">
        <v>4646.3599999999997</v>
      </c>
    </row>
    <row r="7096" spans="1:4" hidden="1">
      <c r="A7096">
        <v>2022</v>
      </c>
      <c r="B7096">
        <v>9</v>
      </c>
      <c r="C7096">
        <v>20</v>
      </c>
      <c r="D7096">
        <v>4646.5600000000004</v>
      </c>
    </row>
    <row r="7097" spans="1:4" hidden="1">
      <c r="A7097">
        <v>2022</v>
      </c>
      <c r="B7097">
        <v>9</v>
      </c>
      <c r="C7097">
        <v>21</v>
      </c>
      <c r="D7097">
        <v>4646.79</v>
      </c>
    </row>
    <row r="7098" spans="1:4" hidden="1">
      <c r="A7098">
        <v>2022</v>
      </c>
      <c r="B7098">
        <v>9</v>
      </c>
      <c r="C7098">
        <v>22</v>
      </c>
      <c r="D7098">
        <v>4647.03</v>
      </c>
    </row>
    <row r="7099" spans="1:4" hidden="1">
      <c r="A7099">
        <v>2022</v>
      </c>
      <c r="B7099">
        <v>9</v>
      </c>
      <c r="C7099">
        <v>23</v>
      </c>
      <c r="D7099">
        <v>4647.24</v>
      </c>
    </row>
    <row r="7100" spans="1:4" hidden="1">
      <c r="A7100">
        <v>2022</v>
      </c>
      <c r="B7100">
        <v>9</v>
      </c>
      <c r="C7100">
        <v>24</v>
      </c>
      <c r="D7100">
        <v>4647.37</v>
      </c>
    </row>
    <row r="7101" spans="1:4" hidden="1">
      <c r="A7101">
        <v>2022</v>
      </c>
      <c r="B7101">
        <v>9</v>
      </c>
      <c r="C7101">
        <v>25</v>
      </c>
      <c r="D7101">
        <v>4647.5</v>
      </c>
    </row>
    <row r="7102" spans="1:4" hidden="1">
      <c r="A7102">
        <v>2022</v>
      </c>
      <c r="B7102">
        <v>9</v>
      </c>
      <c r="C7102">
        <v>26</v>
      </c>
      <c r="D7102">
        <v>4647.63</v>
      </c>
    </row>
    <row r="7103" spans="1:4" hidden="1">
      <c r="A7103">
        <v>2022</v>
      </c>
      <c r="B7103">
        <v>9</v>
      </c>
      <c r="C7103">
        <v>27</v>
      </c>
      <c r="D7103">
        <v>4647.75</v>
      </c>
    </row>
    <row r="7104" spans="1:4" hidden="1">
      <c r="A7104">
        <v>2022</v>
      </c>
      <c r="B7104">
        <v>9</v>
      </c>
      <c r="C7104">
        <v>28</v>
      </c>
      <c r="D7104">
        <v>4647.93</v>
      </c>
    </row>
    <row r="7105" spans="1:4" hidden="1">
      <c r="A7105">
        <v>2022</v>
      </c>
      <c r="B7105">
        <v>9</v>
      </c>
      <c r="C7105">
        <v>29</v>
      </c>
      <c r="D7105">
        <v>4648.1099999999997</v>
      </c>
    </row>
    <row r="7106" spans="1:4" hidden="1">
      <c r="A7106">
        <v>2022</v>
      </c>
      <c r="B7106">
        <v>9</v>
      </c>
      <c r="C7106">
        <v>30</v>
      </c>
      <c r="D7106">
        <v>4648.3</v>
      </c>
    </row>
    <row r="7107" spans="1:4">
      <c r="A7107">
        <v>2022</v>
      </c>
      <c r="B7107">
        <v>10</v>
      </c>
      <c r="C7107">
        <v>1</v>
      </c>
      <c r="D7107">
        <v>4648.5</v>
      </c>
    </row>
    <row r="7108" spans="1:4" hidden="1">
      <c r="A7108">
        <v>2022</v>
      </c>
      <c r="B7108">
        <v>10</v>
      </c>
      <c r="C7108">
        <v>2</v>
      </c>
      <c r="D7108">
        <v>4648.6899999999996</v>
      </c>
    </row>
    <row r="7109" spans="1:4" hidden="1">
      <c r="A7109">
        <v>2022</v>
      </c>
      <c r="B7109">
        <v>10</v>
      </c>
      <c r="C7109">
        <v>3</v>
      </c>
      <c r="D7109">
        <v>4648.88</v>
      </c>
    </row>
    <row r="7110" spans="1:4" hidden="1">
      <c r="A7110">
        <v>2022</v>
      </c>
      <c r="B7110">
        <v>10</v>
      </c>
      <c r="C7110">
        <v>4</v>
      </c>
      <c r="D7110">
        <v>4649.0600000000004</v>
      </c>
    </row>
    <row r="7111" spans="1:4" hidden="1">
      <c r="A7111">
        <v>2022</v>
      </c>
      <c r="B7111">
        <v>10</v>
      </c>
      <c r="C7111">
        <v>5</v>
      </c>
      <c r="D7111">
        <v>4649.24</v>
      </c>
    </row>
    <row r="7112" spans="1:4" hidden="1">
      <c r="A7112">
        <v>2022</v>
      </c>
      <c r="B7112">
        <v>10</v>
      </c>
      <c r="C7112">
        <v>6</v>
      </c>
      <c r="D7112">
        <v>4649.41</v>
      </c>
    </row>
    <row r="7113" spans="1:4" hidden="1">
      <c r="A7113">
        <v>2022</v>
      </c>
      <c r="B7113">
        <v>10</v>
      </c>
      <c r="C7113">
        <v>7</v>
      </c>
      <c r="D7113">
        <v>4649.58</v>
      </c>
    </row>
    <row r="7114" spans="1:4" hidden="1">
      <c r="A7114">
        <v>2022</v>
      </c>
      <c r="B7114">
        <v>10</v>
      </c>
      <c r="C7114">
        <v>8</v>
      </c>
      <c r="D7114">
        <v>4649.75</v>
      </c>
    </row>
    <row r="7115" spans="1:4" hidden="1">
      <c r="A7115">
        <v>2022</v>
      </c>
      <c r="B7115">
        <v>10</v>
      </c>
      <c r="C7115">
        <v>9</v>
      </c>
      <c r="D7115">
        <v>4649.92</v>
      </c>
    </row>
    <row r="7116" spans="1:4" hidden="1">
      <c r="A7116">
        <v>2022</v>
      </c>
      <c r="B7116">
        <v>10</v>
      </c>
      <c r="C7116">
        <v>10</v>
      </c>
      <c r="D7116">
        <v>4650.09</v>
      </c>
    </row>
    <row r="7117" spans="1:4" hidden="1">
      <c r="A7117">
        <v>2022</v>
      </c>
      <c r="B7117">
        <v>10</v>
      </c>
      <c r="C7117">
        <v>11</v>
      </c>
      <c r="D7117">
        <v>4650.26</v>
      </c>
    </row>
    <row r="7118" spans="1:4" hidden="1">
      <c r="A7118">
        <v>2022</v>
      </c>
      <c r="B7118">
        <v>10</v>
      </c>
      <c r="C7118">
        <v>12</v>
      </c>
      <c r="D7118">
        <v>4650.43</v>
      </c>
    </row>
    <row r="7119" spans="1:4" hidden="1">
      <c r="A7119">
        <v>2022</v>
      </c>
      <c r="B7119">
        <v>10</v>
      </c>
      <c r="C7119">
        <v>13</v>
      </c>
      <c r="D7119">
        <v>4650.6000000000004</v>
      </c>
    </row>
    <row r="7120" spans="1:4" hidden="1">
      <c r="A7120">
        <v>2022</v>
      </c>
      <c r="B7120">
        <v>10</v>
      </c>
      <c r="C7120">
        <v>14</v>
      </c>
      <c r="D7120">
        <v>4650.76</v>
      </c>
    </row>
    <row r="7121" spans="1:4" hidden="1">
      <c r="A7121">
        <v>2022</v>
      </c>
      <c r="B7121">
        <v>10</v>
      </c>
      <c r="C7121">
        <v>15</v>
      </c>
      <c r="D7121">
        <v>4650.93</v>
      </c>
    </row>
    <row r="7122" spans="1:4" hidden="1">
      <c r="A7122">
        <v>2022</v>
      </c>
      <c r="B7122">
        <v>10</v>
      </c>
      <c r="C7122">
        <v>16</v>
      </c>
      <c r="D7122">
        <v>4651.1000000000004</v>
      </c>
    </row>
    <row r="7123" spans="1:4" hidden="1">
      <c r="A7123">
        <v>2022</v>
      </c>
      <c r="B7123">
        <v>10</v>
      </c>
      <c r="C7123">
        <v>17</v>
      </c>
      <c r="D7123">
        <v>4651.2700000000004</v>
      </c>
    </row>
    <row r="7124" spans="1:4" hidden="1">
      <c r="A7124">
        <v>2022</v>
      </c>
      <c r="B7124">
        <v>10</v>
      </c>
      <c r="C7124">
        <v>18</v>
      </c>
      <c r="D7124">
        <v>4651.4399999999996</v>
      </c>
    </row>
    <row r="7125" spans="1:4" hidden="1">
      <c r="A7125">
        <v>2022</v>
      </c>
      <c r="B7125">
        <v>10</v>
      </c>
      <c r="C7125">
        <v>19</v>
      </c>
      <c r="D7125">
        <v>4651.6099999999997</v>
      </c>
    </row>
    <row r="7126" spans="1:4" hidden="1">
      <c r="A7126">
        <v>2022</v>
      </c>
      <c r="B7126">
        <v>10</v>
      </c>
      <c r="C7126">
        <v>20</v>
      </c>
      <c r="D7126">
        <v>4651.78</v>
      </c>
    </row>
    <row r="7127" spans="1:4" hidden="1">
      <c r="A7127">
        <v>2022</v>
      </c>
      <c r="B7127">
        <v>10</v>
      </c>
      <c r="C7127">
        <v>21</v>
      </c>
      <c r="D7127">
        <v>4651.95</v>
      </c>
    </row>
    <row r="7128" spans="1:4" hidden="1">
      <c r="A7128">
        <v>2022</v>
      </c>
      <c r="B7128">
        <v>10</v>
      </c>
      <c r="C7128">
        <v>22</v>
      </c>
      <c r="D7128">
        <v>4652.1899999999996</v>
      </c>
    </row>
    <row r="7129" spans="1:4" hidden="1">
      <c r="A7129">
        <v>2022</v>
      </c>
      <c r="B7129">
        <v>10</v>
      </c>
      <c r="C7129">
        <v>23</v>
      </c>
      <c r="D7129">
        <v>4652.3900000000003</v>
      </c>
    </row>
    <row r="7130" spans="1:4" hidden="1">
      <c r="A7130">
        <v>2022</v>
      </c>
      <c r="B7130">
        <v>10</v>
      </c>
      <c r="C7130">
        <v>24</v>
      </c>
      <c r="D7130">
        <v>4652.58</v>
      </c>
    </row>
    <row r="7131" spans="1:4" hidden="1">
      <c r="A7131">
        <v>2022</v>
      </c>
      <c r="B7131">
        <v>10</v>
      </c>
      <c r="C7131">
        <v>25</v>
      </c>
      <c r="D7131">
        <v>4652.76</v>
      </c>
    </row>
    <row r="7132" spans="1:4" hidden="1">
      <c r="A7132">
        <v>2022</v>
      </c>
      <c r="B7132">
        <v>10</v>
      </c>
      <c r="C7132">
        <v>26</v>
      </c>
      <c r="D7132">
        <v>4652.96</v>
      </c>
    </row>
    <row r="7133" spans="1:4" hidden="1">
      <c r="A7133">
        <v>2022</v>
      </c>
      <c r="B7133">
        <v>10</v>
      </c>
      <c r="C7133">
        <v>27</v>
      </c>
      <c r="D7133">
        <v>4653.1400000000003</v>
      </c>
    </row>
    <row r="7134" spans="1:4" hidden="1">
      <c r="A7134">
        <v>2022</v>
      </c>
      <c r="B7134">
        <v>10</v>
      </c>
      <c r="C7134">
        <v>28</v>
      </c>
      <c r="D7134">
        <v>4653.32</v>
      </c>
    </row>
    <row r="7135" spans="1:4" hidden="1">
      <c r="A7135">
        <v>2022</v>
      </c>
      <c r="B7135">
        <v>10</v>
      </c>
      <c r="C7135">
        <v>29</v>
      </c>
      <c r="D7135">
        <v>4653.49</v>
      </c>
    </row>
    <row r="7136" spans="1:4" hidden="1">
      <c r="A7136">
        <v>2022</v>
      </c>
      <c r="B7136">
        <v>10</v>
      </c>
      <c r="C7136">
        <v>30</v>
      </c>
      <c r="D7136">
        <v>4653.67</v>
      </c>
    </row>
    <row r="7137" spans="1:4" hidden="1">
      <c r="A7137">
        <v>2022</v>
      </c>
      <c r="B7137">
        <v>10</v>
      </c>
      <c r="C7137">
        <v>31</v>
      </c>
      <c r="D7137">
        <v>4653.84</v>
      </c>
    </row>
    <row r="7138" spans="1:4" hidden="1">
      <c r="A7138">
        <v>2022</v>
      </c>
      <c r="B7138">
        <v>11</v>
      </c>
      <c r="C7138">
        <v>1</v>
      </c>
      <c r="D7138">
        <v>4654</v>
      </c>
    </row>
    <row r="7139" spans="1:4" hidden="1">
      <c r="A7139">
        <v>2022</v>
      </c>
      <c r="B7139">
        <v>11</v>
      </c>
      <c r="C7139">
        <v>2</v>
      </c>
      <c r="D7139">
        <v>4654.21</v>
      </c>
    </row>
    <row r="7140" spans="1:4" hidden="1">
      <c r="A7140">
        <v>2022</v>
      </c>
      <c r="B7140">
        <v>11</v>
      </c>
      <c r="C7140">
        <v>3</v>
      </c>
      <c r="D7140">
        <v>4654.3900000000003</v>
      </c>
    </row>
    <row r="7141" spans="1:4" hidden="1">
      <c r="A7141">
        <v>2022</v>
      </c>
      <c r="B7141">
        <v>11</v>
      </c>
      <c r="C7141">
        <v>4</v>
      </c>
      <c r="D7141">
        <v>4654.5600000000004</v>
      </c>
    </row>
    <row r="7142" spans="1:4" hidden="1">
      <c r="A7142">
        <v>2022</v>
      </c>
      <c r="B7142">
        <v>11</v>
      </c>
      <c r="C7142">
        <v>5</v>
      </c>
      <c r="D7142">
        <v>4654.79</v>
      </c>
    </row>
    <row r="7143" spans="1:4" hidden="1">
      <c r="A7143">
        <v>2022</v>
      </c>
      <c r="B7143">
        <v>11</v>
      </c>
      <c r="C7143">
        <v>6</v>
      </c>
      <c r="D7143">
        <v>4655</v>
      </c>
    </row>
    <row r="7144" spans="1:4" hidden="1">
      <c r="A7144">
        <v>2022</v>
      </c>
      <c r="B7144">
        <v>11</v>
      </c>
      <c r="C7144">
        <v>7</v>
      </c>
      <c r="D7144">
        <v>4655.18</v>
      </c>
    </row>
    <row r="7145" spans="1:4" hidden="1">
      <c r="A7145">
        <v>2022</v>
      </c>
      <c r="B7145">
        <v>11</v>
      </c>
      <c r="C7145">
        <v>8</v>
      </c>
      <c r="D7145">
        <v>4655.46</v>
      </c>
    </row>
    <row r="7146" spans="1:4" hidden="1">
      <c r="A7146">
        <v>2022</v>
      </c>
      <c r="B7146">
        <v>11</v>
      </c>
      <c r="C7146">
        <v>9</v>
      </c>
      <c r="D7146">
        <v>4655.8500000000004</v>
      </c>
    </row>
    <row r="7147" spans="1:4" hidden="1">
      <c r="A7147">
        <v>2022</v>
      </c>
      <c r="B7147">
        <v>11</v>
      </c>
      <c r="C7147">
        <v>10</v>
      </c>
      <c r="D7147">
        <v>4656.09</v>
      </c>
    </row>
    <row r="7148" spans="1:4" hidden="1">
      <c r="A7148">
        <v>2022</v>
      </c>
      <c r="B7148">
        <v>11</v>
      </c>
      <c r="C7148">
        <v>11</v>
      </c>
      <c r="D7148">
        <v>4656.29</v>
      </c>
    </row>
    <row r="7149" spans="1:4" hidden="1">
      <c r="A7149">
        <v>2022</v>
      </c>
      <c r="B7149">
        <v>11</v>
      </c>
      <c r="C7149">
        <v>12</v>
      </c>
      <c r="D7149">
        <v>4656.4799999999996</v>
      </c>
    </row>
    <row r="7150" spans="1:4" hidden="1">
      <c r="A7150">
        <v>2022</v>
      </c>
      <c r="B7150">
        <v>11</v>
      </c>
      <c r="C7150">
        <v>13</v>
      </c>
      <c r="D7150">
        <v>4656.66</v>
      </c>
    </row>
    <row r="7151" spans="1:4" hidden="1">
      <c r="A7151">
        <v>2022</v>
      </c>
      <c r="B7151">
        <v>11</v>
      </c>
      <c r="C7151">
        <v>14</v>
      </c>
      <c r="D7151">
        <v>4656.84</v>
      </c>
    </row>
    <row r="7152" spans="1:4" hidden="1">
      <c r="A7152">
        <v>2022</v>
      </c>
      <c r="B7152">
        <v>11</v>
      </c>
      <c r="C7152">
        <v>15</v>
      </c>
      <c r="D7152">
        <v>4657</v>
      </c>
    </row>
    <row r="7153" spans="1:4" hidden="1">
      <c r="A7153">
        <v>2022</v>
      </c>
      <c r="B7153">
        <v>11</v>
      </c>
      <c r="C7153">
        <v>16</v>
      </c>
      <c r="D7153">
        <v>4657.16</v>
      </c>
    </row>
    <row r="7154" spans="1:4" hidden="1">
      <c r="A7154">
        <v>2022</v>
      </c>
      <c r="B7154">
        <v>11</v>
      </c>
      <c r="C7154">
        <v>17</v>
      </c>
      <c r="D7154">
        <v>4657.33</v>
      </c>
    </row>
    <row r="7155" spans="1:4" hidden="1">
      <c r="A7155">
        <v>2022</v>
      </c>
      <c r="B7155">
        <v>11</v>
      </c>
      <c r="C7155">
        <v>18</v>
      </c>
      <c r="D7155">
        <v>4657.49</v>
      </c>
    </row>
    <row r="7156" spans="1:4" hidden="1">
      <c r="A7156">
        <v>2022</v>
      </c>
      <c r="B7156">
        <v>11</v>
      </c>
      <c r="C7156">
        <v>19</v>
      </c>
      <c r="D7156">
        <v>4657.6499999999996</v>
      </c>
    </row>
    <row r="7157" spans="1:4" hidden="1">
      <c r="A7157">
        <v>2022</v>
      </c>
      <c r="B7157">
        <v>11</v>
      </c>
      <c r="C7157">
        <v>20</v>
      </c>
      <c r="D7157">
        <v>4657.8</v>
      </c>
    </row>
    <row r="7158" spans="1:4" hidden="1">
      <c r="A7158">
        <v>2022</v>
      </c>
      <c r="B7158">
        <v>11</v>
      </c>
      <c r="C7158">
        <v>21</v>
      </c>
      <c r="D7158">
        <v>4657.95</v>
      </c>
    </row>
    <row r="7159" spans="1:4" hidden="1">
      <c r="A7159">
        <v>2022</v>
      </c>
      <c r="B7159">
        <v>11</v>
      </c>
      <c r="C7159">
        <v>22</v>
      </c>
      <c r="D7159">
        <v>4658.1099999999997</v>
      </c>
    </row>
    <row r="7160" spans="1:4" hidden="1">
      <c r="A7160">
        <v>2022</v>
      </c>
      <c r="B7160">
        <v>11</v>
      </c>
      <c r="C7160">
        <v>23</v>
      </c>
      <c r="D7160">
        <v>4658.28</v>
      </c>
    </row>
    <row r="7161" spans="1:4" hidden="1">
      <c r="A7161">
        <v>2022</v>
      </c>
      <c r="B7161">
        <v>11</v>
      </c>
      <c r="C7161">
        <v>24</v>
      </c>
      <c r="D7161">
        <v>4658.43</v>
      </c>
    </row>
    <row r="7162" spans="1:4" hidden="1">
      <c r="A7162">
        <v>2022</v>
      </c>
      <c r="B7162">
        <v>11</v>
      </c>
      <c r="C7162">
        <v>25</v>
      </c>
      <c r="D7162">
        <v>4658.59</v>
      </c>
    </row>
    <row r="7163" spans="1:4" hidden="1">
      <c r="A7163">
        <v>2022</v>
      </c>
      <c r="B7163">
        <v>11</v>
      </c>
      <c r="C7163">
        <v>26</v>
      </c>
      <c r="D7163">
        <v>4658.75</v>
      </c>
    </row>
    <row r="7164" spans="1:4" hidden="1">
      <c r="A7164">
        <v>2022</v>
      </c>
      <c r="B7164">
        <v>11</v>
      </c>
      <c r="C7164">
        <v>27</v>
      </c>
      <c r="D7164">
        <v>4658.92</v>
      </c>
    </row>
    <row r="7165" spans="1:4" hidden="1">
      <c r="A7165">
        <v>2022</v>
      </c>
      <c r="B7165">
        <v>11</v>
      </c>
      <c r="C7165">
        <v>28</v>
      </c>
      <c r="D7165">
        <v>4659.1000000000004</v>
      </c>
    </row>
    <row r="7166" spans="1:4" hidden="1">
      <c r="A7166">
        <v>2022</v>
      </c>
      <c r="B7166">
        <v>11</v>
      </c>
      <c r="C7166">
        <v>29</v>
      </c>
      <c r="D7166">
        <v>4659.26</v>
      </c>
    </row>
    <row r="7167" spans="1:4" hidden="1">
      <c r="A7167">
        <v>2022</v>
      </c>
      <c r="B7167">
        <v>11</v>
      </c>
      <c r="C7167">
        <v>30</v>
      </c>
      <c r="D7167">
        <v>4659.41</v>
      </c>
    </row>
    <row r="7168" spans="1:4" hidden="1">
      <c r="A7168">
        <v>2022</v>
      </c>
      <c r="B7168">
        <v>12</v>
      </c>
      <c r="C7168">
        <v>1</v>
      </c>
      <c r="D7168">
        <v>4659.58</v>
      </c>
    </row>
    <row r="7169" spans="1:4" hidden="1">
      <c r="A7169">
        <v>2022</v>
      </c>
      <c r="B7169">
        <v>12</v>
      </c>
      <c r="C7169">
        <v>2</v>
      </c>
      <c r="D7169">
        <v>4659.79</v>
      </c>
    </row>
    <row r="7170" spans="1:4" hidden="1">
      <c r="A7170">
        <v>2022</v>
      </c>
      <c r="B7170">
        <v>12</v>
      </c>
      <c r="C7170">
        <v>3</v>
      </c>
      <c r="D7170">
        <v>4659.93</v>
      </c>
    </row>
    <row r="7171" spans="1:4" hidden="1">
      <c r="A7171">
        <v>2022</v>
      </c>
      <c r="B7171">
        <v>12</v>
      </c>
      <c r="C7171">
        <v>4</v>
      </c>
      <c r="D7171">
        <v>4660.12</v>
      </c>
    </row>
    <row r="7172" spans="1:4" hidden="1">
      <c r="A7172">
        <v>2022</v>
      </c>
      <c r="B7172">
        <v>12</v>
      </c>
      <c r="C7172">
        <v>5</v>
      </c>
      <c r="D7172">
        <v>4660.29</v>
      </c>
    </row>
    <row r="7173" spans="1:4" hidden="1">
      <c r="A7173">
        <v>2022</v>
      </c>
      <c r="B7173">
        <v>12</v>
      </c>
      <c r="C7173">
        <v>6</v>
      </c>
      <c r="D7173">
        <v>4660.45</v>
      </c>
    </row>
    <row r="7174" spans="1:4" hidden="1">
      <c r="A7174">
        <v>2022</v>
      </c>
      <c r="B7174">
        <v>12</v>
      </c>
      <c r="C7174">
        <v>7</v>
      </c>
      <c r="D7174">
        <v>4660.54</v>
      </c>
    </row>
    <row r="7175" spans="1:4" hidden="1">
      <c r="A7175">
        <v>2022</v>
      </c>
      <c r="B7175">
        <v>12</v>
      </c>
      <c r="C7175">
        <v>8</v>
      </c>
      <c r="D7175">
        <v>4660.58</v>
      </c>
    </row>
    <row r="7176" spans="1:4" hidden="1">
      <c r="A7176">
        <v>2022</v>
      </c>
      <c r="B7176">
        <v>12</v>
      </c>
      <c r="C7176">
        <v>9</v>
      </c>
      <c r="D7176">
        <v>4660.6099999999997</v>
      </c>
    </row>
    <row r="7177" spans="1:4" hidden="1">
      <c r="A7177">
        <v>2022</v>
      </c>
      <c r="B7177">
        <v>12</v>
      </c>
      <c r="C7177">
        <v>10</v>
      </c>
      <c r="D7177">
        <v>4660.63</v>
      </c>
    </row>
    <row r="7178" spans="1:4" hidden="1">
      <c r="A7178">
        <v>2022</v>
      </c>
      <c r="B7178">
        <v>12</v>
      </c>
      <c r="C7178">
        <v>11</v>
      </c>
      <c r="D7178">
        <v>4660.67</v>
      </c>
    </row>
    <row r="7179" spans="1:4" hidden="1">
      <c r="A7179">
        <v>2022</v>
      </c>
      <c r="B7179">
        <v>12</v>
      </c>
      <c r="C7179">
        <v>12</v>
      </c>
      <c r="D7179">
        <v>4660.6899999999996</v>
      </c>
    </row>
    <row r="7180" spans="1:4" hidden="1">
      <c r="A7180">
        <v>2022</v>
      </c>
      <c r="B7180">
        <v>12</v>
      </c>
      <c r="C7180">
        <v>13</v>
      </c>
      <c r="D7180">
        <v>4660.7</v>
      </c>
    </row>
    <row r="7181" spans="1:4" hidden="1">
      <c r="A7181">
        <v>2022</v>
      </c>
      <c r="B7181">
        <v>12</v>
      </c>
      <c r="C7181">
        <v>14</v>
      </c>
      <c r="D7181">
        <v>4660.7</v>
      </c>
    </row>
    <row r="7182" spans="1:4" hidden="1">
      <c r="A7182">
        <v>2022</v>
      </c>
      <c r="B7182">
        <v>12</v>
      </c>
      <c r="C7182">
        <v>15</v>
      </c>
      <c r="D7182">
        <v>4660.7</v>
      </c>
    </row>
    <row r="7183" spans="1:4" hidden="1">
      <c r="A7183">
        <v>2022</v>
      </c>
      <c r="B7183">
        <v>12</v>
      </c>
      <c r="C7183">
        <v>16</v>
      </c>
      <c r="D7183">
        <v>4660.6899999999996</v>
      </c>
    </row>
    <row r="7184" spans="1:4" hidden="1">
      <c r="A7184">
        <v>2022</v>
      </c>
      <c r="B7184">
        <v>12</v>
      </c>
      <c r="C7184">
        <v>17</v>
      </c>
      <c r="D7184">
        <v>4660.66</v>
      </c>
    </row>
    <row r="7185" spans="1:4" hidden="1">
      <c r="A7185">
        <v>2022</v>
      </c>
      <c r="B7185">
        <v>12</v>
      </c>
      <c r="C7185">
        <v>18</v>
      </c>
      <c r="D7185">
        <v>4660.63</v>
      </c>
    </row>
    <row r="7186" spans="1:4" hidden="1">
      <c r="A7186">
        <v>2022</v>
      </c>
      <c r="B7186">
        <v>12</v>
      </c>
      <c r="C7186">
        <v>19</v>
      </c>
      <c r="D7186">
        <v>4660.63</v>
      </c>
    </row>
    <row r="7187" spans="1:4" hidden="1">
      <c r="A7187">
        <v>2022</v>
      </c>
      <c r="B7187">
        <v>12</v>
      </c>
      <c r="C7187">
        <v>20</v>
      </c>
      <c r="D7187">
        <v>4660.66</v>
      </c>
    </row>
    <row r="7188" spans="1:4" hidden="1">
      <c r="A7188">
        <v>2022</v>
      </c>
      <c r="B7188">
        <v>12</v>
      </c>
      <c r="C7188">
        <v>21</v>
      </c>
      <c r="D7188">
        <v>4660.68</v>
      </c>
    </row>
    <row r="7189" spans="1:4" hidden="1">
      <c r="A7189">
        <v>2022</v>
      </c>
      <c r="B7189">
        <v>12</v>
      </c>
      <c r="C7189">
        <v>22</v>
      </c>
      <c r="D7189">
        <v>4660.67</v>
      </c>
    </row>
    <row r="7190" spans="1:4" hidden="1">
      <c r="A7190">
        <v>2022</v>
      </c>
      <c r="B7190">
        <v>12</v>
      </c>
      <c r="C7190">
        <v>23</v>
      </c>
      <c r="D7190">
        <v>4660.66</v>
      </c>
    </row>
    <row r="7191" spans="1:4" hidden="1">
      <c r="A7191">
        <v>2022</v>
      </c>
      <c r="B7191">
        <v>12</v>
      </c>
      <c r="C7191">
        <v>24</v>
      </c>
      <c r="D7191">
        <v>4660.67</v>
      </c>
    </row>
    <row r="7192" spans="1:4" hidden="1">
      <c r="A7192">
        <v>2022</v>
      </c>
      <c r="B7192">
        <v>12</v>
      </c>
      <c r="C7192">
        <v>25</v>
      </c>
      <c r="D7192">
        <v>4660.67</v>
      </c>
    </row>
    <row r="7193" spans="1:4" hidden="1">
      <c r="A7193">
        <v>2022</v>
      </c>
      <c r="B7193">
        <v>12</v>
      </c>
      <c r="C7193">
        <v>26</v>
      </c>
      <c r="D7193">
        <v>4660.68</v>
      </c>
    </row>
    <row r="7194" spans="1:4" hidden="1">
      <c r="A7194">
        <v>2022</v>
      </c>
      <c r="B7194">
        <v>12</v>
      </c>
      <c r="C7194">
        <v>27</v>
      </c>
      <c r="D7194">
        <v>4660.75</v>
      </c>
    </row>
    <row r="7195" spans="1:4" hidden="1">
      <c r="A7195">
        <v>2022</v>
      </c>
      <c r="B7195">
        <v>12</v>
      </c>
      <c r="C7195">
        <v>28</v>
      </c>
      <c r="D7195">
        <v>4660.9399999999996</v>
      </c>
    </row>
    <row r="7196" spans="1:4" hidden="1">
      <c r="A7196">
        <v>2022</v>
      </c>
      <c r="B7196">
        <v>12</v>
      </c>
      <c r="C7196">
        <v>29</v>
      </c>
      <c r="D7196">
        <v>4660.9799999999996</v>
      </c>
    </row>
    <row r="7197" spans="1:4" hidden="1">
      <c r="A7197">
        <v>2022</v>
      </c>
      <c r="B7197">
        <v>12</v>
      </c>
      <c r="C7197">
        <v>30</v>
      </c>
      <c r="D7197">
        <v>4660.9799999999996</v>
      </c>
    </row>
    <row r="7198" spans="1:4" hidden="1">
      <c r="A7198">
        <v>2022</v>
      </c>
      <c r="B7198">
        <v>12</v>
      </c>
      <c r="C7198">
        <v>31</v>
      </c>
      <c r="D7198">
        <v>4661.05</v>
      </c>
    </row>
    <row r="7199" spans="1:4" hidden="1">
      <c r="A7199">
        <v>2023</v>
      </c>
      <c r="B7199">
        <v>1</v>
      </c>
      <c r="C7199">
        <v>1</v>
      </c>
      <c r="D7199">
        <v>4661.1400000000003</v>
      </c>
    </row>
    <row r="7200" spans="1:4" hidden="1">
      <c r="A7200">
        <v>2023</v>
      </c>
      <c r="B7200">
        <v>1</v>
      </c>
      <c r="C7200">
        <v>2</v>
      </c>
      <c r="D7200">
        <v>4661.09</v>
      </c>
    </row>
    <row r="7201" spans="1:4" hidden="1">
      <c r="A7201">
        <v>2023</v>
      </c>
      <c r="B7201">
        <v>1</v>
      </c>
      <c r="C7201">
        <v>3</v>
      </c>
      <c r="D7201">
        <v>4661.04</v>
      </c>
    </row>
    <row r="7202" spans="1:4" hidden="1">
      <c r="A7202">
        <v>2023</v>
      </c>
      <c r="B7202">
        <v>1</v>
      </c>
      <c r="C7202">
        <v>4</v>
      </c>
      <c r="D7202">
        <v>4660.9799999999996</v>
      </c>
    </row>
    <row r="7203" spans="1:4" hidden="1">
      <c r="A7203">
        <v>2023</v>
      </c>
      <c r="B7203">
        <v>1</v>
      </c>
      <c r="C7203">
        <v>5</v>
      </c>
      <c r="D7203">
        <v>4660.95</v>
      </c>
    </row>
    <row r="7204" spans="1:4" hidden="1">
      <c r="A7204">
        <v>2023</v>
      </c>
      <c r="B7204">
        <v>1</v>
      </c>
      <c r="C7204">
        <v>6</v>
      </c>
      <c r="D7204">
        <v>4660.93</v>
      </c>
    </row>
    <row r="7205" spans="1:4" hidden="1">
      <c r="A7205">
        <v>2023</v>
      </c>
      <c r="B7205">
        <v>1</v>
      </c>
      <c r="C7205">
        <v>7</v>
      </c>
      <c r="D7205">
        <v>4660.8999999999996</v>
      </c>
    </row>
    <row r="7206" spans="1:4" hidden="1">
      <c r="A7206">
        <v>2023</v>
      </c>
      <c r="B7206">
        <v>1</v>
      </c>
      <c r="C7206">
        <v>8</v>
      </c>
      <c r="D7206">
        <v>4660.87</v>
      </c>
    </row>
    <row r="7207" spans="1:4" hidden="1">
      <c r="A7207">
        <v>2023</v>
      </c>
      <c r="B7207">
        <v>1</v>
      </c>
      <c r="C7207">
        <v>9</v>
      </c>
      <c r="D7207">
        <v>4660.8999999999996</v>
      </c>
    </row>
    <row r="7208" spans="1:4" hidden="1">
      <c r="A7208">
        <v>2023</v>
      </c>
      <c r="B7208">
        <v>1</v>
      </c>
      <c r="C7208">
        <v>10</v>
      </c>
      <c r="D7208">
        <v>4661.03</v>
      </c>
    </row>
    <row r="7209" spans="1:4" hidden="1">
      <c r="A7209">
        <v>2023</v>
      </c>
      <c r="B7209">
        <v>1</v>
      </c>
      <c r="C7209">
        <v>11</v>
      </c>
      <c r="D7209">
        <v>4661.12</v>
      </c>
    </row>
    <row r="7210" spans="1:4" hidden="1">
      <c r="A7210">
        <v>2023</v>
      </c>
      <c r="B7210">
        <v>1</v>
      </c>
      <c r="C7210">
        <v>12</v>
      </c>
      <c r="D7210">
        <v>4661.1000000000004</v>
      </c>
    </row>
    <row r="7211" spans="1:4" hidden="1">
      <c r="A7211">
        <v>2023</v>
      </c>
      <c r="B7211">
        <v>1</v>
      </c>
      <c r="C7211">
        <v>13</v>
      </c>
      <c r="D7211">
        <v>4661.0600000000004</v>
      </c>
    </row>
    <row r="7212" spans="1:4" hidden="1">
      <c r="A7212">
        <v>2023</v>
      </c>
      <c r="B7212">
        <v>1</v>
      </c>
      <c r="C7212">
        <v>14</v>
      </c>
      <c r="D7212">
        <v>4661.0200000000004</v>
      </c>
    </row>
    <row r="7213" spans="1:4" hidden="1">
      <c r="A7213">
        <v>2023</v>
      </c>
      <c r="B7213">
        <v>1</v>
      </c>
      <c r="C7213">
        <v>15</v>
      </c>
      <c r="D7213">
        <v>4661</v>
      </c>
    </row>
    <row r="7214" spans="1:4" hidden="1">
      <c r="A7214">
        <v>2023</v>
      </c>
      <c r="B7214">
        <v>1</v>
      </c>
      <c r="C7214">
        <v>16</v>
      </c>
      <c r="D7214">
        <v>4660.9799999999996</v>
      </c>
    </row>
    <row r="7215" spans="1:4" hidden="1">
      <c r="A7215">
        <v>2023</v>
      </c>
      <c r="B7215">
        <v>1</v>
      </c>
      <c r="C7215">
        <v>17</v>
      </c>
      <c r="D7215">
        <v>4660.97</v>
      </c>
    </row>
    <row r="7216" spans="1:4" hidden="1">
      <c r="A7216">
        <v>2023</v>
      </c>
      <c r="B7216">
        <v>1</v>
      </c>
      <c r="C7216">
        <v>18</v>
      </c>
      <c r="D7216">
        <v>4660.93</v>
      </c>
    </row>
    <row r="7217" spans="1:4" hidden="1">
      <c r="A7217">
        <v>2023</v>
      </c>
      <c r="B7217">
        <v>1</v>
      </c>
      <c r="C7217">
        <v>19</v>
      </c>
      <c r="D7217">
        <v>4660.91</v>
      </c>
    </row>
    <row r="7218" spans="1:4" hidden="1">
      <c r="A7218">
        <v>2023</v>
      </c>
      <c r="B7218">
        <v>1</v>
      </c>
      <c r="C7218">
        <v>20</v>
      </c>
      <c r="D7218">
        <v>4660.88</v>
      </c>
    </row>
    <row r="7219" spans="1:4" hidden="1">
      <c r="A7219">
        <v>2023</v>
      </c>
      <c r="B7219">
        <v>1</v>
      </c>
      <c r="C7219">
        <v>21</v>
      </c>
      <c r="D7219">
        <v>4660.8500000000004</v>
      </c>
    </row>
    <row r="7220" spans="1:4" hidden="1">
      <c r="A7220">
        <v>2023</v>
      </c>
      <c r="B7220">
        <v>1</v>
      </c>
      <c r="C7220">
        <v>22</v>
      </c>
      <c r="D7220">
        <v>4660.8100000000004</v>
      </c>
    </row>
    <row r="7221" spans="1:4" hidden="1">
      <c r="A7221">
        <v>2023</v>
      </c>
      <c r="B7221">
        <v>1</v>
      </c>
      <c r="C7221">
        <v>23</v>
      </c>
      <c r="D7221">
        <v>4660.8</v>
      </c>
    </row>
    <row r="7222" spans="1:4" hidden="1">
      <c r="A7222">
        <v>2023</v>
      </c>
      <c r="B7222">
        <v>1</v>
      </c>
      <c r="C7222">
        <v>24</v>
      </c>
      <c r="D7222">
        <v>4660.78</v>
      </c>
    </row>
    <row r="7223" spans="1:4" hidden="1">
      <c r="A7223">
        <v>2023</v>
      </c>
      <c r="B7223">
        <v>1</v>
      </c>
      <c r="C7223">
        <v>25</v>
      </c>
      <c r="D7223">
        <v>4660.79</v>
      </c>
    </row>
    <row r="7224" spans="1:4" hidden="1">
      <c r="A7224">
        <v>2023</v>
      </c>
      <c r="B7224">
        <v>1</v>
      </c>
      <c r="C7224">
        <v>26</v>
      </c>
      <c r="D7224">
        <v>4660.78</v>
      </c>
    </row>
    <row r="7225" spans="1:4" hidden="1">
      <c r="A7225">
        <v>2023</v>
      </c>
      <c r="B7225">
        <v>1</v>
      </c>
      <c r="C7225">
        <v>27</v>
      </c>
      <c r="D7225">
        <v>4660.8</v>
      </c>
    </row>
    <row r="7226" spans="1:4" hidden="1">
      <c r="A7226">
        <v>2023</v>
      </c>
      <c r="B7226">
        <v>1</v>
      </c>
      <c r="C7226">
        <v>28</v>
      </c>
      <c r="D7226">
        <v>4660.8100000000004</v>
      </c>
    </row>
    <row r="7227" spans="1:4" hidden="1">
      <c r="A7227">
        <v>2023</v>
      </c>
      <c r="B7227">
        <v>1</v>
      </c>
      <c r="C7227">
        <v>29</v>
      </c>
      <c r="D7227">
        <v>4660.84</v>
      </c>
    </row>
    <row r="7228" spans="1:4" hidden="1">
      <c r="A7228">
        <v>2023</v>
      </c>
      <c r="B7228">
        <v>1</v>
      </c>
      <c r="C7228">
        <v>30</v>
      </c>
      <c r="D7228">
        <v>4660.7700000000004</v>
      </c>
    </row>
    <row r="7229" spans="1:4" hidden="1">
      <c r="A7229">
        <v>2023</v>
      </c>
      <c r="B7229">
        <v>1</v>
      </c>
      <c r="C7229">
        <v>31</v>
      </c>
      <c r="D7229">
        <v>4660.7299999999996</v>
      </c>
    </row>
    <row r="7230" spans="1:4" hidden="1">
      <c r="A7230">
        <v>2023</v>
      </c>
      <c r="B7230">
        <v>2</v>
      </c>
      <c r="C7230">
        <v>1</v>
      </c>
      <c r="D7230">
        <v>4660.74</v>
      </c>
    </row>
    <row r="7231" spans="1:4" hidden="1">
      <c r="A7231">
        <v>2023</v>
      </c>
      <c r="B7231">
        <v>2</v>
      </c>
      <c r="C7231">
        <v>2</v>
      </c>
      <c r="D7231">
        <v>4660.76</v>
      </c>
    </row>
    <row r="7232" spans="1:4" hidden="1">
      <c r="A7232">
        <v>2023</v>
      </c>
      <c r="B7232">
        <v>2</v>
      </c>
      <c r="C7232">
        <v>3</v>
      </c>
      <c r="D7232">
        <v>4660.76</v>
      </c>
    </row>
    <row r="7233" spans="1:4" hidden="1">
      <c r="A7233">
        <v>2023</v>
      </c>
      <c r="B7233">
        <v>2</v>
      </c>
      <c r="C7233">
        <v>4</v>
      </c>
      <c r="D7233">
        <v>4660.76</v>
      </c>
    </row>
    <row r="7234" spans="1:4" hidden="1">
      <c r="A7234">
        <v>2023</v>
      </c>
      <c r="B7234">
        <v>2</v>
      </c>
      <c r="C7234">
        <v>5</v>
      </c>
      <c r="D7234">
        <v>4660.7700000000004</v>
      </c>
    </row>
    <row r="7235" spans="1:4" hidden="1">
      <c r="A7235">
        <v>2023</v>
      </c>
      <c r="B7235">
        <v>2</v>
      </c>
      <c r="C7235">
        <v>6</v>
      </c>
      <c r="D7235">
        <v>4660.78</v>
      </c>
    </row>
    <row r="7236" spans="1:4" hidden="1">
      <c r="A7236">
        <v>2023</v>
      </c>
      <c r="B7236">
        <v>2</v>
      </c>
      <c r="C7236">
        <v>7</v>
      </c>
      <c r="D7236">
        <v>4660.7700000000004</v>
      </c>
    </row>
    <row r="7237" spans="1:4" hidden="1">
      <c r="A7237">
        <v>2023</v>
      </c>
      <c r="B7237">
        <v>2</v>
      </c>
      <c r="C7237">
        <v>8</v>
      </c>
      <c r="D7237">
        <v>4660.7700000000004</v>
      </c>
    </row>
    <row r="7238" spans="1:4" hidden="1">
      <c r="A7238">
        <v>2023</v>
      </c>
      <c r="B7238">
        <v>2</v>
      </c>
      <c r="C7238">
        <v>9</v>
      </c>
      <c r="D7238">
        <v>4660.7700000000004</v>
      </c>
    </row>
    <row r="7239" spans="1:4" hidden="1">
      <c r="A7239">
        <v>2023</v>
      </c>
      <c r="B7239">
        <v>2</v>
      </c>
      <c r="C7239">
        <v>10</v>
      </c>
      <c r="D7239">
        <v>4660.75</v>
      </c>
    </row>
    <row r="7240" spans="1:4" hidden="1">
      <c r="A7240">
        <v>2023</v>
      </c>
      <c r="B7240">
        <v>2</v>
      </c>
      <c r="C7240">
        <v>11</v>
      </c>
      <c r="D7240">
        <v>4660.75</v>
      </c>
    </row>
    <row r="7241" spans="1:4" hidden="1">
      <c r="A7241">
        <v>2023</v>
      </c>
      <c r="B7241">
        <v>2</v>
      </c>
      <c r="C7241">
        <v>12</v>
      </c>
      <c r="D7241">
        <v>4660.75</v>
      </c>
    </row>
    <row r="7242" spans="1:4" hidden="1">
      <c r="A7242">
        <v>2023</v>
      </c>
      <c r="B7242">
        <v>2</v>
      </c>
      <c r="C7242">
        <v>13</v>
      </c>
      <c r="D7242">
        <v>4660.74</v>
      </c>
    </row>
    <row r="7243" spans="1:4" hidden="1">
      <c r="A7243">
        <v>2023</v>
      </c>
      <c r="B7243">
        <v>2</v>
      </c>
      <c r="C7243">
        <v>14</v>
      </c>
      <c r="D7243">
        <v>4660.75</v>
      </c>
    </row>
    <row r="7244" spans="1:4" hidden="1">
      <c r="A7244">
        <v>2023</v>
      </c>
      <c r="B7244">
        <v>2</v>
      </c>
      <c r="C7244">
        <v>15</v>
      </c>
      <c r="D7244">
        <v>4660.74</v>
      </c>
    </row>
    <row r="7245" spans="1:4" hidden="1">
      <c r="A7245">
        <v>2023</v>
      </c>
      <c r="B7245">
        <v>2</v>
      </c>
      <c r="C7245">
        <v>16</v>
      </c>
      <c r="D7245">
        <v>4660.72</v>
      </c>
    </row>
    <row r="7246" spans="1:4" hidden="1">
      <c r="A7246">
        <v>2023</v>
      </c>
      <c r="B7246">
        <v>2</v>
      </c>
      <c r="C7246">
        <v>17</v>
      </c>
      <c r="D7246">
        <v>4660.71</v>
      </c>
    </row>
    <row r="7247" spans="1:4" hidden="1">
      <c r="A7247">
        <v>2023</v>
      </c>
      <c r="B7247">
        <v>2</v>
      </c>
      <c r="C7247">
        <v>18</v>
      </c>
      <c r="D7247">
        <v>4660.7299999999996</v>
      </c>
    </row>
    <row r="7248" spans="1:4" hidden="1">
      <c r="A7248">
        <v>2023</v>
      </c>
      <c r="B7248">
        <v>2</v>
      </c>
      <c r="C7248">
        <v>19</v>
      </c>
      <c r="D7248">
        <v>4660.74</v>
      </c>
    </row>
    <row r="7249" spans="1:4" hidden="1">
      <c r="A7249">
        <v>2023</v>
      </c>
      <c r="B7249">
        <v>2</v>
      </c>
      <c r="C7249">
        <v>20</v>
      </c>
      <c r="D7249">
        <v>4660.74</v>
      </c>
    </row>
    <row r="7250" spans="1:4" hidden="1">
      <c r="A7250">
        <v>2023</v>
      </c>
      <c r="B7250">
        <v>2</v>
      </c>
      <c r="C7250">
        <v>21</v>
      </c>
      <c r="D7250">
        <v>4660.82</v>
      </c>
    </row>
    <row r="7251" spans="1:4" hidden="1">
      <c r="A7251">
        <v>2023</v>
      </c>
      <c r="B7251">
        <v>2</v>
      </c>
      <c r="C7251">
        <v>22</v>
      </c>
      <c r="D7251">
        <v>4660.84</v>
      </c>
    </row>
    <row r="7252" spans="1:4" hidden="1">
      <c r="A7252">
        <v>2023</v>
      </c>
      <c r="B7252">
        <v>2</v>
      </c>
      <c r="C7252">
        <v>23</v>
      </c>
      <c r="D7252">
        <v>4660.82</v>
      </c>
    </row>
    <row r="7253" spans="1:4" hidden="1">
      <c r="A7253">
        <v>2023</v>
      </c>
      <c r="B7253">
        <v>2</v>
      </c>
      <c r="C7253">
        <v>24</v>
      </c>
      <c r="D7253">
        <v>4660.8</v>
      </c>
    </row>
    <row r="7254" spans="1:4" hidden="1">
      <c r="A7254">
        <v>2023</v>
      </c>
      <c r="B7254">
        <v>2</v>
      </c>
      <c r="C7254">
        <v>25</v>
      </c>
      <c r="D7254">
        <v>4660.79</v>
      </c>
    </row>
    <row r="7255" spans="1:4" hidden="1">
      <c r="A7255">
        <v>2023</v>
      </c>
      <c r="B7255">
        <v>2</v>
      </c>
      <c r="C7255">
        <v>26</v>
      </c>
      <c r="D7255">
        <v>4660.82</v>
      </c>
    </row>
    <row r="7256" spans="1:4" hidden="1">
      <c r="A7256">
        <v>2023</v>
      </c>
      <c r="B7256">
        <v>2</v>
      </c>
      <c r="C7256">
        <v>27</v>
      </c>
      <c r="D7256">
        <v>4660.83</v>
      </c>
    </row>
    <row r="7257" spans="1:4" hidden="1">
      <c r="A7257">
        <v>2023</v>
      </c>
      <c r="B7257">
        <v>2</v>
      </c>
      <c r="C7257">
        <v>28</v>
      </c>
      <c r="D7257">
        <v>4660.8500000000004</v>
      </c>
    </row>
    <row r="7258" spans="1:4" hidden="1">
      <c r="A7258">
        <v>2023</v>
      </c>
      <c r="B7258">
        <v>3</v>
      </c>
      <c r="C7258">
        <v>1</v>
      </c>
      <c r="D7258">
        <v>4660.83</v>
      </c>
    </row>
    <row r="7259" spans="1:4" hidden="1">
      <c r="A7259">
        <v>2023</v>
      </c>
      <c r="B7259">
        <v>3</v>
      </c>
      <c r="C7259">
        <v>2</v>
      </c>
      <c r="D7259">
        <v>4660.82</v>
      </c>
    </row>
    <row r="7260" spans="1:4" hidden="1">
      <c r="A7260">
        <v>2023</v>
      </c>
      <c r="B7260">
        <v>3</v>
      </c>
      <c r="C7260">
        <v>3</v>
      </c>
      <c r="D7260">
        <v>4660.8100000000004</v>
      </c>
    </row>
    <row r="7261" spans="1:4" hidden="1">
      <c r="A7261">
        <v>2023</v>
      </c>
      <c r="B7261">
        <v>3</v>
      </c>
      <c r="C7261">
        <v>4</v>
      </c>
      <c r="D7261">
        <v>4660.8599999999997</v>
      </c>
    </row>
    <row r="7262" spans="1:4" hidden="1">
      <c r="A7262">
        <v>2023</v>
      </c>
      <c r="B7262">
        <v>3</v>
      </c>
      <c r="C7262">
        <v>5</v>
      </c>
      <c r="D7262">
        <v>4660.87</v>
      </c>
    </row>
    <row r="7263" spans="1:4" hidden="1">
      <c r="A7263">
        <v>2023</v>
      </c>
      <c r="B7263">
        <v>3</v>
      </c>
      <c r="C7263">
        <v>6</v>
      </c>
      <c r="D7263">
        <v>4660.8599999999997</v>
      </c>
    </row>
    <row r="7264" spans="1:4" hidden="1">
      <c r="A7264">
        <v>2023</v>
      </c>
      <c r="B7264">
        <v>3</v>
      </c>
      <c r="C7264">
        <v>7</v>
      </c>
      <c r="D7264">
        <v>4660.83</v>
      </c>
    </row>
    <row r="7265" spans="1:4" hidden="1">
      <c r="A7265">
        <v>2023</v>
      </c>
      <c r="B7265">
        <v>3</v>
      </c>
      <c r="C7265">
        <v>8</v>
      </c>
      <c r="D7265">
        <v>4660.83</v>
      </c>
    </row>
    <row r="7266" spans="1:4" hidden="1">
      <c r="A7266">
        <v>2023</v>
      </c>
      <c r="B7266">
        <v>3</v>
      </c>
      <c r="C7266">
        <v>9</v>
      </c>
      <c r="D7266">
        <v>4660.83</v>
      </c>
    </row>
    <row r="7267" spans="1:4" hidden="1">
      <c r="A7267">
        <v>2023</v>
      </c>
      <c r="B7267">
        <v>3</v>
      </c>
      <c r="C7267">
        <v>10</v>
      </c>
      <c r="D7267">
        <v>4660.92</v>
      </c>
    </row>
    <row r="7268" spans="1:4" hidden="1">
      <c r="A7268">
        <v>2023</v>
      </c>
      <c r="B7268">
        <v>3</v>
      </c>
      <c r="C7268">
        <v>11</v>
      </c>
      <c r="D7268">
        <v>4661.1000000000004</v>
      </c>
    </row>
    <row r="7269" spans="1:4" hidden="1">
      <c r="A7269">
        <v>2023</v>
      </c>
      <c r="B7269">
        <v>3</v>
      </c>
      <c r="C7269">
        <v>12</v>
      </c>
      <c r="D7269">
        <v>4661.16</v>
      </c>
    </row>
    <row r="7270" spans="1:4" hidden="1">
      <c r="A7270">
        <v>2023</v>
      </c>
      <c r="B7270">
        <v>3</v>
      </c>
      <c r="C7270">
        <v>13</v>
      </c>
      <c r="D7270">
        <v>4661.16</v>
      </c>
    </row>
    <row r="7271" spans="1:4" hidden="1">
      <c r="A7271">
        <v>2023</v>
      </c>
      <c r="B7271">
        <v>3</v>
      </c>
      <c r="C7271">
        <v>14</v>
      </c>
      <c r="D7271">
        <v>4661.24</v>
      </c>
    </row>
    <row r="7272" spans="1:4" hidden="1">
      <c r="A7272">
        <v>2023</v>
      </c>
      <c r="B7272">
        <v>3</v>
      </c>
      <c r="C7272">
        <v>15</v>
      </c>
      <c r="D7272">
        <v>4662.1000000000004</v>
      </c>
    </row>
    <row r="7273" spans="1:4" hidden="1">
      <c r="A7273">
        <v>2023</v>
      </c>
      <c r="B7273">
        <v>3</v>
      </c>
      <c r="C7273">
        <v>16</v>
      </c>
      <c r="D7273">
        <v>4662.28</v>
      </c>
    </row>
    <row r="7274" spans="1:4" hidden="1">
      <c r="A7274">
        <v>2023</v>
      </c>
      <c r="B7274">
        <v>3</v>
      </c>
      <c r="C7274">
        <v>17</v>
      </c>
      <c r="D7274">
        <v>4662.08</v>
      </c>
    </row>
    <row r="7275" spans="1:4" hidden="1">
      <c r="A7275">
        <v>2023</v>
      </c>
      <c r="B7275">
        <v>3</v>
      </c>
      <c r="C7275">
        <v>18</v>
      </c>
      <c r="D7275">
        <v>4661.8599999999997</v>
      </c>
    </row>
    <row r="7276" spans="1:4" hidden="1">
      <c r="A7276">
        <v>2023</v>
      </c>
      <c r="B7276">
        <v>3</v>
      </c>
      <c r="C7276">
        <v>19</v>
      </c>
      <c r="D7276">
        <v>4661.68</v>
      </c>
    </row>
    <row r="7277" spans="1:4" hidden="1">
      <c r="A7277">
        <v>2023</v>
      </c>
      <c r="B7277">
        <v>3</v>
      </c>
      <c r="C7277">
        <v>20</v>
      </c>
      <c r="D7277">
        <v>4661.59</v>
      </c>
    </row>
    <row r="7278" spans="1:4" hidden="1">
      <c r="A7278">
        <v>2023</v>
      </c>
      <c r="B7278">
        <v>3</v>
      </c>
      <c r="C7278">
        <v>21</v>
      </c>
      <c r="D7278">
        <v>4661.49</v>
      </c>
    </row>
    <row r="7279" spans="1:4" hidden="1">
      <c r="A7279">
        <v>2023</v>
      </c>
      <c r="B7279">
        <v>3</v>
      </c>
      <c r="C7279">
        <v>22</v>
      </c>
      <c r="D7279">
        <v>4661.45</v>
      </c>
    </row>
    <row r="7280" spans="1:4" hidden="1">
      <c r="A7280">
        <v>2023</v>
      </c>
      <c r="B7280">
        <v>3</v>
      </c>
      <c r="C7280">
        <v>23</v>
      </c>
      <c r="D7280">
        <v>4661.3999999999996</v>
      </c>
    </row>
    <row r="7281" spans="1:4" hidden="1">
      <c r="A7281">
        <v>2023</v>
      </c>
      <c r="B7281">
        <v>3</v>
      </c>
      <c r="C7281">
        <v>24</v>
      </c>
      <c r="D7281">
        <v>4661.3999999999996</v>
      </c>
    </row>
    <row r="7282" spans="1:4" hidden="1">
      <c r="A7282">
        <v>2023</v>
      </c>
      <c r="B7282">
        <v>3</v>
      </c>
      <c r="C7282">
        <v>25</v>
      </c>
      <c r="D7282">
        <v>4661.34</v>
      </c>
    </row>
    <row r="7283" spans="1:4" hidden="1">
      <c r="A7283">
        <v>2023</v>
      </c>
      <c r="B7283">
        <v>3</v>
      </c>
      <c r="C7283">
        <v>26</v>
      </c>
      <c r="D7283">
        <v>4661.3</v>
      </c>
    </row>
    <row r="7284" spans="1:4" hidden="1">
      <c r="A7284">
        <v>2023</v>
      </c>
      <c r="B7284">
        <v>3</v>
      </c>
      <c r="C7284">
        <v>27</v>
      </c>
      <c r="D7284">
        <v>4661.24</v>
      </c>
    </row>
    <row r="7285" spans="1:4" hidden="1">
      <c r="A7285">
        <v>2023</v>
      </c>
      <c r="B7285">
        <v>3</v>
      </c>
      <c r="C7285">
        <v>28</v>
      </c>
      <c r="D7285">
        <v>4661.2</v>
      </c>
    </row>
    <row r="7286" spans="1:4" hidden="1">
      <c r="A7286">
        <v>2023</v>
      </c>
      <c r="B7286">
        <v>3</v>
      </c>
      <c r="C7286">
        <v>29</v>
      </c>
      <c r="D7286">
        <v>4661.25</v>
      </c>
    </row>
    <row r="7287" spans="1:4" hidden="1">
      <c r="A7287">
        <v>2023</v>
      </c>
      <c r="B7287">
        <v>3</v>
      </c>
      <c r="C7287">
        <v>30</v>
      </c>
      <c r="D7287">
        <v>4661.49</v>
      </c>
    </row>
    <row r="7288" spans="1:4" hidden="1">
      <c r="A7288">
        <v>2023</v>
      </c>
      <c r="B7288">
        <v>3</v>
      </c>
      <c r="C7288">
        <v>31</v>
      </c>
      <c r="D7288">
        <v>4661.53</v>
      </c>
    </row>
    <row r="7289" spans="1:4" hidden="1">
      <c r="A7289">
        <v>2023</v>
      </c>
      <c r="B7289">
        <v>4</v>
      </c>
      <c r="C7289">
        <v>1</v>
      </c>
      <c r="D7289">
        <v>4661.59</v>
      </c>
    </row>
    <row r="7290" spans="1:4" hidden="1">
      <c r="A7290">
        <v>2023</v>
      </c>
      <c r="B7290">
        <v>4</v>
      </c>
      <c r="C7290">
        <v>2</v>
      </c>
      <c r="D7290">
        <v>4661.99</v>
      </c>
    </row>
    <row r="7291" spans="1:4" hidden="1">
      <c r="A7291">
        <v>2023</v>
      </c>
      <c r="B7291">
        <v>4</v>
      </c>
      <c r="C7291">
        <v>3</v>
      </c>
      <c r="D7291">
        <v>4662.2299999999996</v>
      </c>
    </row>
    <row r="7292" spans="1:4" hidden="1">
      <c r="A7292">
        <v>2023</v>
      </c>
      <c r="B7292">
        <v>4</v>
      </c>
      <c r="C7292">
        <v>4</v>
      </c>
      <c r="D7292">
        <v>4662.32</v>
      </c>
    </row>
    <row r="7293" spans="1:4" hidden="1">
      <c r="A7293">
        <v>2023</v>
      </c>
      <c r="B7293">
        <v>4</v>
      </c>
      <c r="C7293">
        <v>5</v>
      </c>
      <c r="D7293">
        <v>4662.34</v>
      </c>
    </row>
    <row r="7294" spans="1:4" hidden="1">
      <c r="A7294">
        <v>2023</v>
      </c>
      <c r="B7294">
        <v>4</v>
      </c>
      <c r="C7294">
        <v>6</v>
      </c>
      <c r="D7294">
        <v>4662.32</v>
      </c>
    </row>
    <row r="7295" spans="1:4" hidden="1">
      <c r="A7295">
        <v>2023</v>
      </c>
      <c r="B7295">
        <v>4</v>
      </c>
      <c r="C7295">
        <v>7</v>
      </c>
      <c r="D7295">
        <v>4662.3</v>
      </c>
    </row>
    <row r="7296" spans="1:4" hidden="1">
      <c r="A7296">
        <v>2023</v>
      </c>
      <c r="B7296">
        <v>4</v>
      </c>
      <c r="C7296">
        <v>8</v>
      </c>
      <c r="D7296">
        <v>4662.34</v>
      </c>
    </row>
    <row r="7297" spans="1:4" hidden="1">
      <c r="A7297">
        <v>2023</v>
      </c>
      <c r="B7297">
        <v>4</v>
      </c>
      <c r="C7297">
        <v>9</v>
      </c>
      <c r="D7297">
        <v>4662.5200000000004</v>
      </c>
    </row>
    <row r="7298" spans="1:4" hidden="1">
      <c r="A7298">
        <v>2023</v>
      </c>
      <c r="B7298">
        <v>4</v>
      </c>
      <c r="C7298">
        <v>10</v>
      </c>
      <c r="D7298">
        <v>4662.8900000000003</v>
      </c>
    </row>
    <row r="7299" spans="1:4" hidden="1">
      <c r="A7299">
        <v>2023</v>
      </c>
      <c r="B7299">
        <v>4</v>
      </c>
      <c r="C7299">
        <v>11</v>
      </c>
      <c r="D7299">
        <v>4663.83</v>
      </c>
    </row>
    <row r="7300" spans="1:4" hidden="1">
      <c r="A7300">
        <v>2023</v>
      </c>
      <c r="B7300">
        <v>4</v>
      </c>
      <c r="C7300">
        <v>12</v>
      </c>
      <c r="D7300">
        <v>4665.03</v>
      </c>
    </row>
    <row r="7301" spans="1:4" hidden="1">
      <c r="A7301">
        <v>2023</v>
      </c>
      <c r="B7301">
        <v>4</v>
      </c>
      <c r="C7301">
        <v>13</v>
      </c>
      <c r="D7301">
        <v>4665.28</v>
      </c>
    </row>
    <row r="7302" spans="1:4" hidden="1">
      <c r="A7302">
        <v>2023</v>
      </c>
      <c r="B7302">
        <v>4</v>
      </c>
      <c r="C7302">
        <v>14</v>
      </c>
      <c r="D7302">
        <v>4664.5</v>
      </c>
    </row>
    <row r="7303" spans="1:4" hidden="1">
      <c r="A7303">
        <v>2023</v>
      </c>
      <c r="B7303">
        <v>4</v>
      </c>
      <c r="C7303">
        <v>15</v>
      </c>
      <c r="D7303">
        <v>4663.87</v>
      </c>
    </row>
    <row r="7304" spans="1:4" hidden="1">
      <c r="A7304">
        <v>2023</v>
      </c>
      <c r="B7304">
        <v>4</v>
      </c>
      <c r="C7304">
        <v>16</v>
      </c>
      <c r="D7304">
        <v>4663.8</v>
      </c>
    </row>
    <row r="7305" spans="1:4" hidden="1">
      <c r="A7305">
        <v>2023</v>
      </c>
      <c r="B7305">
        <v>4</v>
      </c>
      <c r="C7305">
        <v>17</v>
      </c>
      <c r="D7305">
        <v>4664.3100000000004</v>
      </c>
    </row>
    <row r="7306" spans="1:4" hidden="1">
      <c r="A7306">
        <v>2023</v>
      </c>
      <c r="B7306">
        <v>4</v>
      </c>
      <c r="C7306">
        <v>18</v>
      </c>
      <c r="D7306">
        <v>4664.58</v>
      </c>
    </row>
    <row r="7307" spans="1:4" hidden="1">
      <c r="A7307">
        <v>2023</v>
      </c>
      <c r="B7307">
        <v>4</v>
      </c>
      <c r="C7307">
        <v>19</v>
      </c>
      <c r="D7307">
        <v>4664.1000000000004</v>
      </c>
    </row>
    <row r="7308" spans="1:4" hidden="1">
      <c r="A7308">
        <v>2023</v>
      </c>
      <c r="B7308">
        <v>4</v>
      </c>
      <c r="C7308">
        <v>20</v>
      </c>
      <c r="D7308">
        <v>4663.83</v>
      </c>
    </row>
    <row r="7309" spans="1:4" hidden="1">
      <c r="A7309">
        <v>2023</v>
      </c>
      <c r="B7309">
        <v>4</v>
      </c>
      <c r="C7309">
        <v>21</v>
      </c>
      <c r="D7309">
        <v>4663.6899999999996</v>
      </c>
    </row>
    <row r="7310" spans="1:4" hidden="1">
      <c r="A7310">
        <v>2023</v>
      </c>
      <c r="B7310">
        <v>4</v>
      </c>
      <c r="C7310">
        <v>22</v>
      </c>
      <c r="D7310">
        <v>4663.63</v>
      </c>
    </row>
    <row r="7311" spans="1:4" hidden="1">
      <c r="A7311">
        <v>2023</v>
      </c>
      <c r="B7311">
        <v>4</v>
      </c>
      <c r="C7311">
        <v>23</v>
      </c>
      <c r="D7311">
        <v>4663.82</v>
      </c>
    </row>
    <row r="7312" spans="1:4" hidden="1">
      <c r="A7312">
        <v>2023</v>
      </c>
      <c r="B7312">
        <v>4</v>
      </c>
      <c r="C7312">
        <v>24</v>
      </c>
      <c r="D7312">
        <v>4664.3900000000003</v>
      </c>
    </row>
    <row r="7313" spans="1:4" hidden="1">
      <c r="A7313">
        <v>2023</v>
      </c>
      <c r="B7313">
        <v>4</v>
      </c>
      <c r="C7313">
        <v>25</v>
      </c>
      <c r="D7313">
        <v>4664.59</v>
      </c>
    </row>
    <row r="7314" spans="1:4" hidden="1">
      <c r="A7314">
        <v>2023</v>
      </c>
      <c r="B7314">
        <v>4</v>
      </c>
      <c r="C7314">
        <v>26</v>
      </c>
      <c r="D7314">
        <v>4664.79</v>
      </c>
    </row>
    <row r="7315" spans="1:4" hidden="1">
      <c r="A7315">
        <v>2023</v>
      </c>
      <c r="B7315">
        <v>4</v>
      </c>
      <c r="C7315">
        <v>27</v>
      </c>
      <c r="D7315">
        <v>4664.83</v>
      </c>
    </row>
    <row r="7316" spans="1:4" hidden="1">
      <c r="A7316">
        <v>2023</v>
      </c>
      <c r="B7316">
        <v>4</v>
      </c>
      <c r="C7316">
        <v>28</v>
      </c>
      <c r="D7316">
        <v>4664.57</v>
      </c>
    </row>
    <row r="7317" spans="1:4" hidden="1">
      <c r="A7317">
        <v>2023</v>
      </c>
      <c r="B7317">
        <v>4</v>
      </c>
      <c r="C7317">
        <v>29</v>
      </c>
      <c r="D7317">
        <v>4664.1000000000004</v>
      </c>
    </row>
    <row r="7318" spans="1:4" hidden="1">
      <c r="A7318">
        <v>2023</v>
      </c>
      <c r="B7318">
        <v>4</v>
      </c>
      <c r="C7318">
        <v>30</v>
      </c>
      <c r="D7318">
        <v>4663.9399999999996</v>
      </c>
    </row>
    <row r="7319" spans="1:4" hidden="1">
      <c r="A7319">
        <v>2023</v>
      </c>
      <c r="B7319">
        <v>5</v>
      </c>
      <c r="C7319">
        <v>1</v>
      </c>
      <c r="D7319">
        <v>4664.04</v>
      </c>
    </row>
    <row r="7320" spans="1:4" hidden="1">
      <c r="A7320">
        <v>2023</v>
      </c>
      <c r="B7320">
        <v>5</v>
      </c>
      <c r="C7320">
        <v>2</v>
      </c>
      <c r="D7320">
        <v>4663.93</v>
      </c>
    </row>
    <row r="7321" spans="1:4" hidden="1">
      <c r="A7321">
        <v>2023</v>
      </c>
      <c r="B7321">
        <v>5</v>
      </c>
      <c r="C7321">
        <v>3</v>
      </c>
      <c r="D7321">
        <v>4663.68</v>
      </c>
    </row>
    <row r="7322" spans="1:4" hidden="1">
      <c r="A7322">
        <v>2023</v>
      </c>
      <c r="B7322">
        <v>5</v>
      </c>
      <c r="C7322">
        <v>4</v>
      </c>
      <c r="D7322">
        <v>4663.58</v>
      </c>
    </row>
    <row r="7323" spans="1:4" hidden="1">
      <c r="A7323">
        <v>2023</v>
      </c>
      <c r="B7323">
        <v>5</v>
      </c>
      <c r="C7323">
        <v>5</v>
      </c>
      <c r="D7323">
        <v>4663.2700000000004</v>
      </c>
    </row>
    <row r="7324" spans="1:4" hidden="1">
      <c r="A7324">
        <v>2023</v>
      </c>
      <c r="B7324">
        <v>5</v>
      </c>
      <c r="C7324">
        <v>6</v>
      </c>
      <c r="D7324">
        <v>4663.09</v>
      </c>
    </row>
    <row r="7325" spans="1:4" hidden="1">
      <c r="A7325">
        <v>2023</v>
      </c>
      <c r="B7325">
        <v>5</v>
      </c>
      <c r="C7325">
        <v>7</v>
      </c>
      <c r="D7325">
        <v>4663.3900000000003</v>
      </c>
    </row>
    <row r="7326" spans="1:4" hidden="1">
      <c r="A7326">
        <v>2023</v>
      </c>
      <c r="B7326">
        <v>5</v>
      </c>
      <c r="C7326">
        <v>8</v>
      </c>
      <c r="D7326">
        <v>4663.53</v>
      </c>
    </row>
    <row r="7327" spans="1:4" hidden="1">
      <c r="A7327">
        <v>2023</v>
      </c>
      <c r="B7327">
        <v>5</v>
      </c>
      <c r="C7327">
        <v>9</v>
      </c>
      <c r="D7327">
        <v>4663.46</v>
      </c>
    </row>
    <row r="7328" spans="1:4" hidden="1">
      <c r="A7328">
        <v>2023</v>
      </c>
      <c r="B7328">
        <v>5</v>
      </c>
      <c r="C7328">
        <v>10</v>
      </c>
      <c r="D7328">
        <v>4663.46</v>
      </c>
    </row>
    <row r="7329" spans="1:4" hidden="1">
      <c r="A7329">
        <v>2023</v>
      </c>
      <c r="B7329">
        <v>5</v>
      </c>
      <c r="C7329">
        <v>11</v>
      </c>
      <c r="D7329">
        <v>4663.47</v>
      </c>
    </row>
    <row r="7330" spans="1:4" hidden="1">
      <c r="A7330">
        <v>2023</v>
      </c>
      <c r="B7330">
        <v>5</v>
      </c>
      <c r="C7330">
        <v>12</v>
      </c>
      <c r="D7330">
        <v>4663.46</v>
      </c>
    </row>
    <row r="7331" spans="1:4" hidden="1">
      <c r="A7331">
        <v>2023</v>
      </c>
      <c r="B7331">
        <v>5</v>
      </c>
      <c r="C7331">
        <v>13</v>
      </c>
      <c r="D7331">
        <v>4663.3900000000003</v>
      </c>
    </row>
    <row r="7332" spans="1:4" hidden="1">
      <c r="A7332">
        <v>2023</v>
      </c>
      <c r="B7332">
        <v>5</v>
      </c>
      <c r="C7332">
        <v>14</v>
      </c>
      <c r="D7332">
        <v>4663.83</v>
      </c>
    </row>
    <row r="7333" spans="1:4" hidden="1">
      <c r="A7333">
        <v>2023</v>
      </c>
      <c r="B7333">
        <v>5</v>
      </c>
      <c r="C7333">
        <v>15</v>
      </c>
      <c r="D7333">
        <v>4664.16</v>
      </c>
    </row>
    <row r="7334" spans="1:4" hidden="1">
      <c r="A7334">
        <v>2023</v>
      </c>
      <c r="B7334">
        <v>5</v>
      </c>
      <c r="C7334">
        <v>16</v>
      </c>
      <c r="D7334">
        <v>4664.1499999999996</v>
      </c>
    </row>
    <row r="7335" spans="1:4" hidden="1">
      <c r="A7335">
        <v>2023</v>
      </c>
      <c r="B7335">
        <v>5</v>
      </c>
      <c r="C7335">
        <v>17</v>
      </c>
      <c r="D7335">
        <v>4664.08</v>
      </c>
    </row>
    <row r="7336" spans="1:4" hidden="1">
      <c r="A7336">
        <v>2023</v>
      </c>
      <c r="B7336">
        <v>5</v>
      </c>
      <c r="C7336">
        <v>18</v>
      </c>
      <c r="D7336">
        <v>4663.8</v>
      </c>
    </row>
    <row r="7337" spans="1:4" hidden="1">
      <c r="A7337">
        <v>2023</v>
      </c>
      <c r="B7337">
        <v>5</v>
      </c>
      <c r="C7337">
        <v>19</v>
      </c>
      <c r="D7337">
        <v>4663.46</v>
      </c>
    </row>
    <row r="7338" spans="1:4" hidden="1">
      <c r="A7338">
        <v>2023</v>
      </c>
      <c r="B7338">
        <v>5</v>
      </c>
      <c r="C7338">
        <v>20</v>
      </c>
      <c r="D7338">
        <v>4663.18</v>
      </c>
    </row>
    <row r="7339" spans="1:4" hidden="1">
      <c r="A7339">
        <v>2023</v>
      </c>
      <c r="B7339">
        <v>5</v>
      </c>
      <c r="C7339">
        <v>21</v>
      </c>
      <c r="D7339">
        <v>4662.99</v>
      </c>
    </row>
    <row r="7340" spans="1:4" hidden="1">
      <c r="A7340">
        <v>2023</v>
      </c>
      <c r="B7340">
        <v>5</v>
      </c>
      <c r="C7340">
        <v>22</v>
      </c>
      <c r="D7340">
        <v>4662.79</v>
      </c>
    </row>
    <row r="7341" spans="1:4" hidden="1">
      <c r="A7341">
        <v>2023</v>
      </c>
      <c r="B7341">
        <v>5</v>
      </c>
      <c r="C7341">
        <v>23</v>
      </c>
      <c r="D7341">
        <v>4663.05</v>
      </c>
    </row>
    <row r="7342" spans="1:4" hidden="1">
      <c r="A7342">
        <v>2023</v>
      </c>
      <c r="B7342">
        <v>5</v>
      </c>
      <c r="C7342">
        <v>24</v>
      </c>
      <c r="D7342">
        <v>4663.58</v>
      </c>
    </row>
    <row r="7343" spans="1:4" hidden="1">
      <c r="A7343">
        <v>2023</v>
      </c>
      <c r="B7343">
        <v>5</v>
      </c>
      <c r="C7343">
        <v>25</v>
      </c>
      <c r="D7343">
        <v>4663.8500000000004</v>
      </c>
    </row>
    <row r="7344" spans="1:4" hidden="1">
      <c r="A7344">
        <v>2023</v>
      </c>
      <c r="B7344">
        <v>5</v>
      </c>
      <c r="C7344">
        <v>26</v>
      </c>
      <c r="D7344">
        <v>4663.46</v>
      </c>
    </row>
    <row r="7345" spans="1:4" hidden="1">
      <c r="A7345">
        <v>2023</v>
      </c>
      <c r="B7345">
        <v>5</v>
      </c>
      <c r="C7345">
        <v>27</v>
      </c>
      <c r="D7345">
        <v>4663.0600000000004</v>
      </c>
    </row>
    <row r="7346" spans="1:4" hidden="1">
      <c r="A7346">
        <v>2023</v>
      </c>
      <c r="B7346">
        <v>5</v>
      </c>
      <c r="C7346">
        <v>28</v>
      </c>
      <c r="D7346">
        <v>4662.75</v>
      </c>
    </row>
    <row r="7347" spans="1:4" hidden="1">
      <c r="A7347">
        <v>2023</v>
      </c>
      <c r="B7347">
        <v>5</v>
      </c>
      <c r="C7347">
        <v>29</v>
      </c>
      <c r="D7347">
        <v>4662.6000000000004</v>
      </c>
    </row>
    <row r="7348" spans="1:4" hidden="1">
      <c r="A7348">
        <v>2023</v>
      </c>
      <c r="B7348">
        <v>5</v>
      </c>
      <c r="C7348">
        <v>30</v>
      </c>
      <c r="D7348">
        <v>4662.9399999999996</v>
      </c>
    </row>
    <row r="7349" spans="1:4" hidden="1">
      <c r="A7349">
        <v>2023</v>
      </c>
      <c r="B7349">
        <v>5</v>
      </c>
      <c r="C7349">
        <v>31</v>
      </c>
      <c r="D7349">
        <v>4663.29</v>
      </c>
    </row>
    <row r="7350" spans="1:4" hidden="1">
      <c r="A7350">
        <v>2023</v>
      </c>
      <c r="B7350">
        <v>6</v>
      </c>
      <c r="C7350">
        <v>1</v>
      </c>
      <c r="D7350">
        <v>4663.57</v>
      </c>
    </row>
    <row r="7351" spans="1:4" hidden="1">
      <c r="A7351">
        <v>2023</v>
      </c>
      <c r="B7351">
        <v>6</v>
      </c>
      <c r="C7351">
        <v>2</v>
      </c>
      <c r="D7351">
        <v>4664.6099999999997</v>
      </c>
    </row>
    <row r="7352" spans="1:4" hidden="1">
      <c r="A7352">
        <v>2023</v>
      </c>
      <c r="B7352">
        <v>6</v>
      </c>
      <c r="C7352">
        <v>3</v>
      </c>
      <c r="D7352">
        <v>4665.6400000000003</v>
      </c>
    </row>
    <row r="7353" spans="1:4" hidden="1">
      <c r="A7353">
        <v>2023</v>
      </c>
      <c r="B7353">
        <v>6</v>
      </c>
      <c r="C7353">
        <v>4</v>
      </c>
      <c r="D7353">
        <v>4666.6000000000004</v>
      </c>
    </row>
    <row r="7354" spans="1:4" hidden="1">
      <c r="A7354">
        <v>2023</v>
      </c>
      <c r="B7354">
        <v>6</v>
      </c>
      <c r="C7354">
        <v>5</v>
      </c>
      <c r="D7354">
        <v>4667.5200000000004</v>
      </c>
    </row>
    <row r="7355" spans="1:4" hidden="1">
      <c r="A7355">
        <v>2023</v>
      </c>
      <c r="B7355">
        <v>6</v>
      </c>
      <c r="C7355">
        <v>6</v>
      </c>
      <c r="D7355">
        <v>4668.3900000000003</v>
      </c>
    </row>
    <row r="7356" spans="1:4" hidden="1">
      <c r="A7356">
        <v>2023</v>
      </c>
      <c r="B7356">
        <v>6</v>
      </c>
      <c r="C7356">
        <v>7</v>
      </c>
      <c r="D7356">
        <v>4669.22</v>
      </c>
    </row>
    <row r="7357" spans="1:4" hidden="1">
      <c r="A7357">
        <v>2023</v>
      </c>
      <c r="B7357">
        <v>6</v>
      </c>
      <c r="C7357">
        <v>8</v>
      </c>
      <c r="D7357">
        <v>4669.95</v>
      </c>
    </row>
    <row r="7358" spans="1:4" hidden="1">
      <c r="A7358">
        <v>2023</v>
      </c>
      <c r="B7358">
        <v>6</v>
      </c>
      <c r="C7358">
        <v>9</v>
      </c>
      <c r="D7358">
        <v>4670.6400000000003</v>
      </c>
    </row>
    <row r="7359" spans="1:4" hidden="1">
      <c r="A7359">
        <v>2023</v>
      </c>
      <c r="B7359">
        <v>6</v>
      </c>
      <c r="C7359">
        <v>10</v>
      </c>
      <c r="D7359">
        <v>4671.25</v>
      </c>
    </row>
    <row r="7360" spans="1:4" hidden="1">
      <c r="A7360">
        <v>2023</v>
      </c>
      <c r="B7360">
        <v>6</v>
      </c>
      <c r="C7360">
        <v>11</v>
      </c>
      <c r="D7360">
        <v>4671.8500000000004</v>
      </c>
    </row>
    <row r="7361" spans="1:4" hidden="1">
      <c r="A7361">
        <v>2023</v>
      </c>
      <c r="B7361">
        <v>6</v>
      </c>
      <c r="C7361">
        <v>12</v>
      </c>
      <c r="D7361">
        <v>4672.22</v>
      </c>
    </row>
    <row r="7362" spans="1:4" hidden="1">
      <c r="A7362">
        <v>2023</v>
      </c>
      <c r="B7362">
        <v>6</v>
      </c>
      <c r="C7362">
        <v>13</v>
      </c>
      <c r="D7362">
        <v>4672.1899999999996</v>
      </c>
    </row>
    <row r="7363" spans="1:4" hidden="1">
      <c r="A7363">
        <v>2023</v>
      </c>
      <c r="B7363">
        <v>6</v>
      </c>
      <c r="C7363">
        <v>14</v>
      </c>
      <c r="D7363">
        <v>4672.04</v>
      </c>
    </row>
    <row r="7364" spans="1:4" hidden="1">
      <c r="A7364">
        <v>2023</v>
      </c>
      <c r="B7364">
        <v>6</v>
      </c>
      <c r="C7364">
        <v>15</v>
      </c>
      <c r="D7364">
        <v>4672</v>
      </c>
    </row>
    <row r="7365" spans="1:4" hidden="1">
      <c r="A7365">
        <v>2023</v>
      </c>
      <c r="B7365">
        <v>6</v>
      </c>
      <c r="C7365">
        <v>16</v>
      </c>
      <c r="D7365">
        <v>4671.8599999999997</v>
      </c>
    </row>
    <row r="7366" spans="1:4" hidden="1">
      <c r="A7366">
        <v>2023</v>
      </c>
      <c r="B7366">
        <v>6</v>
      </c>
      <c r="C7366">
        <v>17</v>
      </c>
      <c r="D7366">
        <v>4671.7299999999996</v>
      </c>
    </row>
    <row r="7367" spans="1:4" hidden="1">
      <c r="A7367">
        <v>2023</v>
      </c>
      <c r="B7367">
        <v>6</v>
      </c>
      <c r="C7367">
        <v>18</v>
      </c>
      <c r="D7367">
        <v>4671.9799999999996</v>
      </c>
    </row>
    <row r="7368" spans="1:4" hidden="1">
      <c r="A7368">
        <v>2023</v>
      </c>
      <c r="B7368">
        <v>6</v>
      </c>
      <c r="C7368">
        <v>19</v>
      </c>
      <c r="D7368">
        <v>4672.17</v>
      </c>
    </row>
    <row r="7369" spans="1:4" hidden="1">
      <c r="A7369">
        <v>2023</v>
      </c>
      <c r="B7369">
        <v>6</v>
      </c>
      <c r="C7369">
        <v>20</v>
      </c>
      <c r="D7369">
        <v>4672.13</v>
      </c>
    </row>
    <row r="7370" spans="1:4" hidden="1">
      <c r="A7370">
        <v>2023</v>
      </c>
      <c r="B7370">
        <v>6</v>
      </c>
      <c r="C7370">
        <v>21</v>
      </c>
      <c r="D7370">
        <v>4672.05</v>
      </c>
    </row>
    <row r="7371" spans="1:4" hidden="1">
      <c r="A7371">
        <v>2023</v>
      </c>
      <c r="B7371">
        <v>6</v>
      </c>
      <c r="C7371">
        <v>22</v>
      </c>
      <c r="D7371">
        <v>4671.97</v>
      </c>
    </row>
    <row r="7372" spans="1:4" hidden="1">
      <c r="A7372">
        <v>2023</v>
      </c>
      <c r="B7372">
        <v>6</v>
      </c>
      <c r="C7372">
        <v>23</v>
      </c>
      <c r="D7372">
        <v>4671.88</v>
      </c>
    </row>
    <row r="7373" spans="1:4" hidden="1">
      <c r="A7373">
        <v>2023</v>
      </c>
      <c r="B7373">
        <v>6</v>
      </c>
      <c r="C7373">
        <v>24</v>
      </c>
      <c r="D7373">
        <v>4671.79</v>
      </c>
    </row>
    <row r="7374" spans="1:4" hidden="1">
      <c r="A7374">
        <v>2023</v>
      </c>
      <c r="B7374">
        <v>6</v>
      </c>
      <c r="C7374">
        <v>25</v>
      </c>
      <c r="D7374">
        <v>4671.78</v>
      </c>
    </row>
    <row r="7375" spans="1:4" hidden="1">
      <c r="A7375">
        <v>2023</v>
      </c>
      <c r="B7375">
        <v>6</v>
      </c>
      <c r="C7375">
        <v>26</v>
      </c>
      <c r="D7375">
        <v>4671.9399999999996</v>
      </c>
    </row>
    <row r="7376" spans="1:4" hidden="1">
      <c r="A7376">
        <v>2023</v>
      </c>
      <c r="B7376">
        <v>6</v>
      </c>
      <c r="C7376">
        <v>27</v>
      </c>
      <c r="D7376">
        <v>4672.0600000000004</v>
      </c>
    </row>
    <row r="7377" spans="1:4" hidden="1">
      <c r="A7377">
        <v>2023</v>
      </c>
      <c r="B7377">
        <v>6</v>
      </c>
      <c r="C7377">
        <v>28</v>
      </c>
      <c r="D7377">
        <v>4671.93</v>
      </c>
    </row>
    <row r="7378" spans="1:4" hidden="1">
      <c r="A7378">
        <v>2023</v>
      </c>
      <c r="B7378">
        <v>6</v>
      </c>
      <c r="C7378">
        <v>29</v>
      </c>
      <c r="D7378">
        <v>4671.67</v>
      </c>
    </row>
    <row r="7379" spans="1:4" hidden="1">
      <c r="A7379">
        <v>2023</v>
      </c>
      <c r="B7379">
        <v>6</v>
      </c>
      <c r="C7379">
        <v>30</v>
      </c>
      <c r="D7379">
        <v>4671.68</v>
      </c>
    </row>
    <row r="7380" spans="1:4" hidden="1">
      <c r="A7380">
        <v>2023</v>
      </c>
      <c r="B7380">
        <v>7</v>
      </c>
      <c r="C7380">
        <v>1</v>
      </c>
      <c r="D7380">
        <v>4671.68</v>
      </c>
    </row>
    <row r="7381" spans="1:4" hidden="1">
      <c r="A7381">
        <v>2023</v>
      </c>
      <c r="B7381">
        <v>7</v>
      </c>
      <c r="C7381">
        <v>2</v>
      </c>
      <c r="D7381">
        <v>4671.6499999999996</v>
      </c>
    </row>
    <row r="7382" spans="1:4" hidden="1">
      <c r="A7382">
        <v>2023</v>
      </c>
      <c r="B7382">
        <v>7</v>
      </c>
      <c r="C7382">
        <v>3</v>
      </c>
      <c r="D7382">
        <v>4671.6499999999996</v>
      </c>
    </row>
    <row r="7383" spans="1:4" hidden="1">
      <c r="A7383">
        <v>2023</v>
      </c>
      <c r="B7383">
        <v>7</v>
      </c>
      <c r="C7383">
        <v>4</v>
      </c>
      <c r="D7383">
        <v>4671.6099999999997</v>
      </c>
    </row>
    <row r="7384" spans="1:4" hidden="1">
      <c r="A7384">
        <v>2023</v>
      </c>
      <c r="B7384">
        <v>7</v>
      </c>
      <c r="C7384">
        <v>5</v>
      </c>
      <c r="D7384">
        <v>4671.53</v>
      </c>
    </row>
    <row r="7385" spans="1:4" hidden="1">
      <c r="A7385">
        <v>2023</v>
      </c>
      <c r="B7385">
        <v>7</v>
      </c>
      <c r="C7385">
        <v>6</v>
      </c>
      <c r="D7385">
        <v>4671.43</v>
      </c>
    </row>
    <row r="7386" spans="1:4" hidden="1">
      <c r="A7386">
        <v>2023</v>
      </c>
      <c r="B7386">
        <v>7</v>
      </c>
      <c r="C7386">
        <v>7</v>
      </c>
      <c r="D7386">
        <v>4671.28</v>
      </c>
    </row>
    <row r="7387" spans="1:4" hidden="1">
      <c r="A7387">
        <v>2023</v>
      </c>
      <c r="B7387">
        <v>7</v>
      </c>
      <c r="C7387">
        <v>8</v>
      </c>
      <c r="D7387">
        <v>4671.12</v>
      </c>
    </row>
    <row r="7388" spans="1:4" hidden="1">
      <c r="A7388">
        <v>2023</v>
      </c>
      <c r="B7388">
        <v>7</v>
      </c>
      <c r="C7388">
        <v>9</v>
      </c>
      <c r="D7388">
        <v>4670.96</v>
      </c>
    </row>
  </sheetData>
  <autoFilter ref="A1:D7388" xr:uid="{A93EE08A-C3ED-4645-8F2B-8110D6E66962}">
    <filterColumn colId="1">
      <filters>
        <filter val="10"/>
      </filters>
    </filterColumn>
    <filterColumn colId="2">
      <filters>
        <filter val="1"/>
      </filters>
    </filterColumn>
  </autoFilter>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B92FA-516C-6248-9EA8-BB07C17567C4}">
  <dimension ref="A1"/>
  <sheetViews>
    <sheetView topLeftCell="A4" zoomScale="10" zoomScaleNormal="10" workbookViewId="0">
      <selection activeCell="CC375" sqref="CC375"/>
    </sheetView>
  </sheetViews>
  <sheetFormatPr defaultColWidth="8.58203125" defaultRowHeight="14.5"/>
  <cols>
    <col min="1" max="16384" width="8.58203125" style="1"/>
  </cols>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8A5F10-8660-4A4F-8F47-5BE57F8A7937}">
  <dimension ref="A1:O364"/>
  <sheetViews>
    <sheetView zoomScale="97" workbookViewId="0">
      <selection activeCell="I24" sqref="I24"/>
    </sheetView>
  </sheetViews>
  <sheetFormatPr defaultColWidth="11" defaultRowHeight="15.5"/>
  <cols>
    <col min="1" max="1" width="10.58203125" style="210"/>
    <col min="4" max="5" width="8.58203125" style="1"/>
    <col min="6" max="6" width="10" style="1" customWidth="1"/>
    <col min="7" max="7" width="9.5" style="1" bestFit="1" customWidth="1"/>
    <col min="8" max="8" width="12.08203125" style="1" bestFit="1" customWidth="1"/>
    <col min="9" max="9" width="8.58203125" style="1"/>
    <col min="10" max="15" width="10.58203125" style="1"/>
  </cols>
  <sheetData>
    <row r="1" spans="1:15">
      <c r="A1" s="210" t="s">
        <v>1</v>
      </c>
      <c r="B1" s="209" t="s">
        <v>772</v>
      </c>
      <c r="C1" s="209"/>
      <c r="D1" s="786" t="s">
        <v>773</v>
      </c>
      <c r="E1" s="786"/>
      <c r="F1" s="786"/>
      <c r="G1" s="786"/>
      <c r="H1" s="786"/>
      <c r="I1" s="786"/>
      <c r="J1" s="211"/>
      <c r="K1" s="211"/>
    </row>
    <row r="2" spans="1:15">
      <c r="A2" s="210">
        <v>5240</v>
      </c>
      <c r="B2">
        <v>-4.1212020882909703</v>
      </c>
      <c r="D2" s="736" t="s">
        <v>287</v>
      </c>
      <c r="E2" s="217"/>
      <c r="F2" s="171" t="s">
        <v>774</v>
      </c>
      <c r="G2" s="217"/>
      <c r="H2" s="178" t="s">
        <v>254</v>
      </c>
      <c r="I2" s="217"/>
    </row>
    <row r="3" spans="1:15">
      <c r="A3" s="210">
        <v>5241</v>
      </c>
      <c r="B3">
        <v>-2.0285013746540899</v>
      </c>
      <c r="D3" s="168"/>
      <c r="E3" s="172" t="s">
        <v>775</v>
      </c>
      <c r="F3" s="172" t="s">
        <v>776</v>
      </c>
      <c r="G3" s="172" t="s">
        <v>777</v>
      </c>
      <c r="H3" s="172" t="s">
        <v>778</v>
      </c>
      <c r="I3" s="172" t="s">
        <v>779</v>
      </c>
      <c r="J3" s="168"/>
      <c r="K3" s="168"/>
      <c r="L3" s="168"/>
      <c r="M3" s="168"/>
      <c r="N3" s="168"/>
      <c r="O3" s="168"/>
    </row>
    <row r="4" spans="1:15">
      <c r="A4" s="210">
        <v>5242</v>
      </c>
      <c r="B4">
        <v>9.1760065606006306E-3</v>
      </c>
      <c r="E4" s="173">
        <v>5240</v>
      </c>
      <c r="F4" s="173">
        <v>0</v>
      </c>
      <c r="G4" s="173">
        <v>0</v>
      </c>
      <c r="H4" s="217" t="s">
        <v>780</v>
      </c>
      <c r="I4" s="217">
        <v>0</v>
      </c>
    </row>
    <row r="5" spans="1:15">
      <c r="A5" s="210">
        <v>5243</v>
      </c>
      <c r="B5">
        <v>1.99276550149731</v>
      </c>
      <c r="E5" s="173">
        <v>5260</v>
      </c>
      <c r="F5" s="173">
        <v>250</v>
      </c>
      <c r="G5" s="173">
        <v>25</v>
      </c>
      <c r="H5" s="217" t="s">
        <v>781</v>
      </c>
      <c r="I5" s="217">
        <v>0</v>
      </c>
    </row>
    <row r="6" spans="1:15">
      <c r="A6" s="210">
        <v>5244</v>
      </c>
      <c r="B6">
        <v>3.9232025563002302</v>
      </c>
      <c r="E6" s="173">
        <v>5290</v>
      </c>
      <c r="F6" s="173">
        <v>1200</v>
      </c>
      <c r="G6" s="173">
        <v>38</v>
      </c>
      <c r="H6" s="217" t="s">
        <v>782</v>
      </c>
      <c r="I6" s="217">
        <v>0</v>
      </c>
    </row>
    <row r="7" spans="1:15">
      <c r="A7" s="210">
        <v>5245</v>
      </c>
      <c r="B7">
        <v>5.8014226171135697</v>
      </c>
      <c r="E7" s="173">
        <v>5310</v>
      </c>
      <c r="F7" s="173">
        <v>2600</v>
      </c>
      <c r="G7" s="173">
        <v>70</v>
      </c>
      <c r="H7" s="217" t="s">
        <v>783</v>
      </c>
      <c r="I7" s="217">
        <v>0.1</v>
      </c>
    </row>
    <row r="8" spans="1:15">
      <c r="A8" s="210">
        <v>5246</v>
      </c>
      <c r="B8">
        <v>7.6283611300815197</v>
      </c>
      <c r="E8" s="173">
        <v>5340</v>
      </c>
      <c r="F8" s="173">
        <v>5650</v>
      </c>
      <c r="G8" s="173">
        <v>102</v>
      </c>
      <c r="H8" s="217" t="s">
        <v>784</v>
      </c>
      <c r="I8" s="217">
        <v>0.4</v>
      </c>
    </row>
    <row r="9" spans="1:15">
      <c r="A9" s="210">
        <v>5247</v>
      </c>
      <c r="B9">
        <v>9.4049535413483003</v>
      </c>
      <c r="E9" s="173">
        <v>5370</v>
      </c>
      <c r="F9" s="173">
        <v>10000</v>
      </c>
      <c r="G9" s="173">
        <v>127</v>
      </c>
      <c r="H9" s="217" t="s">
        <v>785</v>
      </c>
      <c r="I9" s="217">
        <v>0.5</v>
      </c>
    </row>
    <row r="10" spans="1:15">
      <c r="A10" s="210">
        <v>5248</v>
      </c>
      <c r="B10">
        <v>11.132135297058101</v>
      </c>
      <c r="E10" s="173">
        <v>5380</v>
      </c>
      <c r="F10" s="173">
        <v>11500</v>
      </c>
      <c r="G10" s="173">
        <v>165</v>
      </c>
      <c r="H10" s="217" t="s">
        <v>786</v>
      </c>
      <c r="I10" s="217">
        <v>0.6</v>
      </c>
    </row>
    <row r="11" spans="1:15">
      <c r="A11" s="210">
        <v>5249</v>
      </c>
      <c r="B11">
        <v>12.810841843355099</v>
      </c>
      <c r="E11" s="173">
        <v>5384</v>
      </c>
      <c r="F11" s="173">
        <v>12000</v>
      </c>
      <c r="G11" s="173">
        <v>183</v>
      </c>
      <c r="H11" s="217" t="s">
        <v>787</v>
      </c>
      <c r="I11" s="217">
        <v>0.5</v>
      </c>
    </row>
    <row r="12" spans="1:15">
      <c r="A12" s="210">
        <v>5250</v>
      </c>
      <c r="B12">
        <v>14.442008626383499</v>
      </c>
      <c r="E12" s="173">
        <v>5385</v>
      </c>
      <c r="F12" s="173">
        <v>12200</v>
      </c>
      <c r="G12" s="173">
        <v>187</v>
      </c>
      <c r="H12" s="217" t="s">
        <v>788</v>
      </c>
      <c r="I12" s="217">
        <v>0.3</v>
      </c>
    </row>
    <row r="13" spans="1:15">
      <c r="A13" s="210">
        <v>5251</v>
      </c>
      <c r="B13">
        <v>16.026571092287501</v>
      </c>
      <c r="E13" s="173">
        <v>5386</v>
      </c>
      <c r="F13" s="173">
        <v>12400</v>
      </c>
      <c r="G13" s="173">
        <v>192</v>
      </c>
      <c r="H13" s="217" t="s">
        <v>789</v>
      </c>
      <c r="I13" s="217">
        <v>0.3</v>
      </c>
    </row>
    <row r="14" spans="1:15">
      <c r="A14" s="210">
        <v>5252</v>
      </c>
      <c r="B14">
        <v>17.5654646872113</v>
      </c>
      <c r="E14" s="173">
        <v>5388</v>
      </c>
      <c r="F14" s="173">
        <v>12800</v>
      </c>
      <c r="G14" s="173">
        <v>202</v>
      </c>
      <c r="H14" s="217" t="s">
        <v>790</v>
      </c>
      <c r="I14" s="217">
        <v>0</v>
      </c>
    </row>
    <row r="15" spans="1:15">
      <c r="A15" s="210">
        <v>5253</v>
      </c>
      <c r="B15">
        <v>19.059624857299202</v>
      </c>
      <c r="E15" s="173">
        <v>5390</v>
      </c>
      <c r="F15" s="173">
        <v>13200</v>
      </c>
      <c r="G15" s="173">
        <v>212</v>
      </c>
      <c r="H15" s="217" t="s">
        <v>791</v>
      </c>
      <c r="I15" s="217">
        <v>0</v>
      </c>
    </row>
    <row r="16" spans="1:15">
      <c r="A16" s="210">
        <v>5254</v>
      </c>
      <c r="B16">
        <v>20.509987048695201</v>
      </c>
      <c r="E16" s="173">
        <v>5392</v>
      </c>
      <c r="F16" s="173">
        <v>13500</v>
      </c>
      <c r="G16" s="173">
        <v>222</v>
      </c>
      <c r="H16" s="217"/>
      <c r="I16" s="217"/>
    </row>
    <row r="17" spans="1:13">
      <c r="A17" s="210">
        <v>5255</v>
      </c>
      <c r="B17">
        <v>21.917486707543699</v>
      </c>
      <c r="E17" s="173">
        <v>5394</v>
      </c>
      <c r="F17" s="173">
        <v>14000</v>
      </c>
      <c r="G17" s="173">
        <v>233</v>
      </c>
      <c r="H17" s="217"/>
      <c r="I17" s="217"/>
    </row>
    <row r="18" spans="1:13">
      <c r="A18" s="210">
        <v>5256</v>
      </c>
      <c r="B18">
        <v>23.283059279988802</v>
      </c>
      <c r="E18" s="173">
        <v>5397</v>
      </c>
      <c r="F18" s="173">
        <v>15000</v>
      </c>
      <c r="G18" s="173">
        <v>250</v>
      </c>
      <c r="H18" s="217"/>
      <c r="I18" s="217"/>
    </row>
    <row r="19" spans="1:13">
      <c r="A19" s="210">
        <v>5257</v>
      </c>
      <c r="B19">
        <v>24.607640212174701</v>
      </c>
      <c r="I19" s="1">
        <f>SUM(I4:I18)</f>
        <v>2.6999999999999997</v>
      </c>
    </row>
    <row r="20" spans="1:13">
      <c r="A20" s="210">
        <v>5258</v>
      </c>
      <c r="B20">
        <v>25.892164950245601</v>
      </c>
    </row>
    <row r="21" spans="1:13">
      <c r="A21" s="210">
        <v>5259</v>
      </c>
      <c r="B21">
        <v>27.137568940345702</v>
      </c>
    </row>
    <row r="22" spans="1:13">
      <c r="A22" s="210">
        <v>5260</v>
      </c>
      <c r="B22">
        <v>28.344787628619201</v>
      </c>
    </row>
    <row r="23" spans="1:13">
      <c r="A23" s="210">
        <v>5261</v>
      </c>
      <c r="B23">
        <v>29.5147564612103</v>
      </c>
      <c r="D23" s="736" t="s">
        <v>286</v>
      </c>
      <c r="E23" s="179" t="s">
        <v>774</v>
      </c>
      <c r="F23"/>
      <c r="G23"/>
      <c r="H23"/>
      <c r="I23"/>
      <c r="J23"/>
      <c r="K23" t="s">
        <v>270</v>
      </c>
      <c r="L23"/>
      <c r="M23"/>
    </row>
    <row r="24" spans="1:13" ht="29">
      <c r="A24" s="210">
        <v>5262</v>
      </c>
      <c r="B24">
        <v>30.6484108842632</v>
      </c>
      <c r="E24" s="180" t="s">
        <v>776</v>
      </c>
      <c r="F24" s="180" t="s">
        <v>775</v>
      </c>
      <c r="G24" s="180"/>
      <c r="H24" s="180" t="s">
        <v>778</v>
      </c>
      <c r="I24" s="180" t="s">
        <v>779</v>
      </c>
      <c r="J24"/>
      <c r="K24" s="181" t="s">
        <v>392</v>
      </c>
      <c r="L24" s="181" t="s">
        <v>792</v>
      </c>
      <c r="M24" s="181" t="s">
        <v>793</v>
      </c>
    </row>
    <row r="25" spans="1:13">
      <c r="A25" s="210">
        <v>5263</v>
      </c>
      <c r="B25">
        <v>31.7466863439221</v>
      </c>
      <c r="E25">
        <v>0</v>
      </c>
      <c r="F25">
        <v>4590</v>
      </c>
      <c r="G25"/>
      <c r="H25" t="s">
        <v>780</v>
      </c>
      <c r="I25">
        <v>0</v>
      </c>
      <c r="J25"/>
      <c r="K25">
        <v>4590</v>
      </c>
      <c r="L25">
        <v>1</v>
      </c>
      <c r="M25">
        <v>0</v>
      </c>
    </row>
    <row r="26" spans="1:13">
      <c r="A26" s="210">
        <v>5264</v>
      </c>
      <c r="B26">
        <v>32.810518286331202</v>
      </c>
      <c r="E26">
        <v>130</v>
      </c>
      <c r="F26">
        <v>4600</v>
      </c>
      <c r="G26"/>
      <c r="H26" t="s">
        <v>781</v>
      </c>
      <c r="I26">
        <v>0</v>
      </c>
      <c r="J26"/>
      <c r="K26">
        <v>4600</v>
      </c>
      <c r="L26">
        <v>26</v>
      </c>
      <c r="M26">
        <v>130</v>
      </c>
    </row>
    <row r="27" spans="1:13">
      <c r="A27" s="210">
        <v>5265</v>
      </c>
      <c r="B27">
        <v>33.840842157634803</v>
      </c>
      <c r="E27">
        <v>649</v>
      </c>
      <c r="F27">
        <v>4610</v>
      </c>
      <c r="G27"/>
      <c r="H27" t="s">
        <v>782</v>
      </c>
      <c r="I27">
        <v>0</v>
      </c>
      <c r="J27"/>
      <c r="K27">
        <v>4610</v>
      </c>
      <c r="L27">
        <v>76</v>
      </c>
      <c r="M27">
        <v>649</v>
      </c>
    </row>
    <row r="28" spans="1:13">
      <c r="A28" s="210">
        <v>5266</v>
      </c>
      <c r="B28">
        <v>34.838593403976901</v>
      </c>
      <c r="E28">
        <v>1739</v>
      </c>
      <c r="F28">
        <v>4620</v>
      </c>
      <c r="G28"/>
      <c r="H28" t="s">
        <v>783</v>
      </c>
      <c r="I28">
        <v>0.1</v>
      </c>
      <c r="J28"/>
      <c r="K28">
        <v>4620</v>
      </c>
      <c r="L28">
        <v>142</v>
      </c>
      <c r="M28">
        <v>1739</v>
      </c>
    </row>
    <row r="29" spans="1:13">
      <c r="A29" s="210">
        <v>5267</v>
      </c>
      <c r="B29">
        <v>35.8047074715018</v>
      </c>
      <c r="E29">
        <v>3456</v>
      </c>
      <c r="F29">
        <v>4630</v>
      </c>
      <c r="G29"/>
      <c r="H29" t="s">
        <v>784</v>
      </c>
      <c r="I29">
        <v>0.4</v>
      </c>
      <c r="J29"/>
      <c r="K29">
        <v>4630</v>
      </c>
      <c r="L29">
        <v>205</v>
      </c>
      <c r="M29">
        <v>3456</v>
      </c>
    </row>
    <row r="30" spans="1:13">
      <c r="A30" s="210">
        <v>5268</v>
      </c>
      <c r="B30">
        <v>36.740119806353803</v>
      </c>
      <c r="E30">
        <v>5937</v>
      </c>
      <c r="F30">
        <v>4640</v>
      </c>
      <c r="G30"/>
      <c r="H30" t="s">
        <v>785</v>
      </c>
      <c r="I30">
        <v>0.5</v>
      </c>
      <c r="J30"/>
      <c r="K30">
        <v>4640</v>
      </c>
      <c r="L30">
        <v>291</v>
      </c>
      <c r="M30">
        <v>5937</v>
      </c>
    </row>
    <row r="31" spans="1:13">
      <c r="A31" s="210">
        <v>5269</v>
      </c>
      <c r="B31">
        <v>37.645765854676903</v>
      </c>
      <c r="E31">
        <v>9236</v>
      </c>
      <c r="F31">
        <v>4650</v>
      </c>
      <c r="G31"/>
      <c r="H31" t="s">
        <v>786</v>
      </c>
      <c r="I31">
        <v>0.6</v>
      </c>
      <c r="J31"/>
      <c r="K31">
        <v>4650</v>
      </c>
      <c r="L31">
        <v>367</v>
      </c>
      <c r="M31">
        <v>9236</v>
      </c>
    </row>
    <row r="32" spans="1:13">
      <c r="A32" s="210">
        <v>5270</v>
      </c>
      <c r="B32">
        <v>38.522581062615501</v>
      </c>
      <c r="E32">
        <v>13206</v>
      </c>
      <c r="F32">
        <v>4660</v>
      </c>
      <c r="G32"/>
      <c r="H32" t="s">
        <v>787</v>
      </c>
      <c r="I32">
        <v>0.5</v>
      </c>
      <c r="J32"/>
      <c r="K32">
        <v>4660</v>
      </c>
      <c r="L32">
        <v>427</v>
      </c>
      <c r="M32">
        <v>13206</v>
      </c>
    </row>
    <row r="33" spans="1:13">
      <c r="A33" s="210">
        <v>5271</v>
      </c>
      <c r="B33">
        <v>39.371500876313597</v>
      </c>
      <c r="E33">
        <v>17721</v>
      </c>
      <c r="F33">
        <v>4670</v>
      </c>
      <c r="G33"/>
      <c r="H33" t="s">
        <v>788</v>
      </c>
      <c r="I33">
        <v>0.3</v>
      </c>
      <c r="J33"/>
      <c r="K33">
        <v>4670</v>
      </c>
      <c r="L33">
        <v>473</v>
      </c>
      <c r="M33">
        <v>17721</v>
      </c>
    </row>
    <row r="34" spans="1:13">
      <c r="A34" s="210">
        <v>5272</v>
      </c>
      <c r="B34">
        <v>40.193460741915501</v>
      </c>
      <c r="E34">
        <v>18684</v>
      </c>
      <c r="F34">
        <v>4672</v>
      </c>
      <c r="G34"/>
      <c r="H34" t="s">
        <v>789</v>
      </c>
      <c r="I34">
        <v>0.3</v>
      </c>
      <c r="J34"/>
      <c r="K34">
        <v>4672</v>
      </c>
      <c r="L34">
        <v>479</v>
      </c>
      <c r="M34">
        <v>18684</v>
      </c>
    </row>
    <row r="35" spans="1:13">
      <c r="A35" s="210">
        <v>5273</v>
      </c>
      <c r="B35">
        <v>40.989396105565497</v>
      </c>
      <c r="E35">
        <v>22600</v>
      </c>
      <c r="F35">
        <v>4680</v>
      </c>
      <c r="G35"/>
      <c r="H35" t="s">
        <v>790</v>
      </c>
      <c r="I35">
        <v>0</v>
      </c>
      <c r="J35"/>
      <c r="K35">
        <v>4680</v>
      </c>
      <c r="L35">
        <v>516</v>
      </c>
      <c r="M35">
        <v>22600</v>
      </c>
    </row>
    <row r="36" spans="1:13">
      <c r="A36" s="210">
        <v>5274</v>
      </c>
      <c r="B36">
        <v>41.760242413407603</v>
      </c>
      <c r="E36">
        <v>28100</v>
      </c>
      <c r="F36">
        <v>4690</v>
      </c>
      <c r="G36"/>
      <c r="H36" t="s">
        <v>791</v>
      </c>
      <c r="I36">
        <v>0</v>
      </c>
      <c r="J36"/>
      <c r="K36">
        <v>4690</v>
      </c>
      <c r="L36">
        <v>572</v>
      </c>
      <c r="M36">
        <v>28100</v>
      </c>
    </row>
    <row r="37" spans="1:13">
      <c r="A37" s="210">
        <v>5275</v>
      </c>
      <c r="B37">
        <v>42.506935111586202</v>
      </c>
      <c r="E37">
        <v>34100</v>
      </c>
      <c r="F37">
        <v>4700</v>
      </c>
      <c r="G37"/>
      <c r="H37"/>
      <c r="I37"/>
      <c r="J37"/>
      <c r="K37">
        <v>4700</v>
      </c>
      <c r="L37">
        <v>629</v>
      </c>
      <c r="M37">
        <v>34100</v>
      </c>
    </row>
    <row r="38" spans="1:13">
      <c r="A38" s="210">
        <v>5276</v>
      </c>
      <c r="B38">
        <v>43.230409646245299</v>
      </c>
      <c r="E38">
        <v>40700</v>
      </c>
      <c r="F38">
        <v>4710</v>
      </c>
      <c r="G38"/>
      <c r="H38"/>
      <c r="I38"/>
      <c r="J38"/>
      <c r="K38">
        <v>4710</v>
      </c>
      <c r="L38">
        <v>692</v>
      </c>
      <c r="M38">
        <v>40700</v>
      </c>
    </row>
    <row r="39" spans="1:13">
      <c r="A39" s="210">
        <v>5277</v>
      </c>
      <c r="B39">
        <v>43.931601463529297</v>
      </c>
      <c r="E39">
        <v>47900</v>
      </c>
      <c r="F39">
        <v>4720</v>
      </c>
      <c r="G39"/>
      <c r="H39"/>
      <c r="I39"/>
      <c r="J39"/>
      <c r="K39">
        <v>4720</v>
      </c>
      <c r="L39">
        <v>757</v>
      </c>
      <c r="M39">
        <v>47900</v>
      </c>
    </row>
    <row r="40" spans="1:13">
      <c r="A40" s="210">
        <v>5278</v>
      </c>
      <c r="B40">
        <v>44.611446009582203</v>
      </c>
      <c r="E40">
        <v>55800</v>
      </c>
      <c r="F40">
        <v>4730</v>
      </c>
      <c r="G40"/>
      <c r="H40"/>
      <c r="I40"/>
      <c r="J40"/>
      <c r="K40">
        <v>4730</v>
      </c>
      <c r="L40">
        <v>826</v>
      </c>
      <c r="M40">
        <v>55800</v>
      </c>
    </row>
    <row r="41" spans="1:13">
      <c r="A41" s="210">
        <v>5279</v>
      </c>
      <c r="B41">
        <v>45.270878730548297</v>
      </c>
      <c r="E41">
        <v>64500</v>
      </c>
      <c r="F41">
        <v>4740</v>
      </c>
      <c r="G41"/>
      <c r="H41"/>
      <c r="I41"/>
      <c r="J41"/>
      <c r="K41">
        <v>4740</v>
      </c>
      <c r="L41">
        <v>900</v>
      </c>
      <c r="M41">
        <v>64500</v>
      </c>
    </row>
    <row r="42" spans="1:13">
      <c r="A42" s="210">
        <v>5280</v>
      </c>
      <c r="B42">
        <v>45.9108350725718</v>
      </c>
      <c r="E42">
        <v>73900</v>
      </c>
      <c r="F42">
        <v>4750</v>
      </c>
      <c r="G42"/>
      <c r="H42"/>
      <c r="I42"/>
      <c r="J42"/>
      <c r="K42" s="182">
        <v>4750</v>
      </c>
      <c r="L42" s="182">
        <v>976</v>
      </c>
      <c r="M42" s="182">
        <v>73900</v>
      </c>
    </row>
    <row r="43" spans="1:13">
      <c r="A43" s="210">
        <v>5281</v>
      </c>
      <c r="B43">
        <v>46.532250481797</v>
      </c>
      <c r="I43" s="1">
        <f>SUM(I25:I42)</f>
        <v>2.6999999999999997</v>
      </c>
    </row>
    <row r="44" spans="1:13">
      <c r="A44" s="210">
        <v>5282</v>
      </c>
      <c r="B44">
        <v>47.136060404367903</v>
      </c>
    </row>
    <row r="45" spans="1:13">
      <c r="A45" s="210">
        <v>5283</v>
      </c>
      <c r="B45">
        <v>47.723200286428799</v>
      </c>
    </row>
    <row r="46" spans="1:13">
      <c r="A46" s="210">
        <v>5284</v>
      </c>
      <c r="B46">
        <v>48.294605574123899</v>
      </c>
    </row>
    <row r="47" spans="1:13">
      <c r="A47" s="210">
        <v>5285</v>
      </c>
      <c r="B47">
        <v>48.851211713597401</v>
      </c>
    </row>
    <row r="48" spans="1:13">
      <c r="A48" s="210">
        <v>5286</v>
      </c>
      <c r="B48">
        <v>49.393954150993501</v>
      </c>
    </row>
    <row r="49" spans="1:2">
      <c r="A49" s="210">
        <v>5287</v>
      </c>
      <c r="B49">
        <v>49.923768332456298</v>
      </c>
    </row>
    <row r="50" spans="1:2">
      <c r="A50" s="210">
        <v>5288</v>
      </c>
      <c r="B50">
        <v>50.441589704130202</v>
      </c>
    </row>
    <row r="51" spans="1:2">
      <c r="A51" s="210">
        <v>5289</v>
      </c>
      <c r="B51">
        <v>50.948353712159303</v>
      </c>
    </row>
    <row r="52" spans="1:2">
      <c r="A52" s="210">
        <v>5290</v>
      </c>
      <c r="B52">
        <v>51.4449958026877</v>
      </c>
    </row>
    <row r="53" spans="1:2">
      <c r="A53" s="210">
        <v>5291</v>
      </c>
      <c r="B53">
        <v>51.932451421859803</v>
      </c>
    </row>
    <row r="54" spans="1:2">
      <c r="A54" s="210">
        <v>5292</v>
      </c>
      <c r="B54">
        <v>52.411656015819602</v>
      </c>
    </row>
    <row r="55" spans="1:2">
      <c r="A55" s="210">
        <v>5293</v>
      </c>
      <c r="B55">
        <v>52.883545030711403</v>
      </c>
    </row>
    <row r="56" spans="1:2">
      <c r="A56" s="210">
        <v>5294</v>
      </c>
      <c r="B56">
        <v>53.349053912679402</v>
      </c>
    </row>
    <row r="57" spans="1:2">
      <c r="A57" s="210">
        <v>5295</v>
      </c>
      <c r="B57">
        <v>53.809118107867803</v>
      </c>
    </row>
    <row r="58" spans="1:2">
      <c r="A58" s="210">
        <v>5296</v>
      </c>
      <c r="B58">
        <v>54.264673062420798</v>
      </c>
    </row>
    <row r="59" spans="1:2">
      <c r="A59" s="210">
        <v>5297</v>
      </c>
      <c r="B59">
        <v>54.716654222482603</v>
      </c>
    </row>
    <row r="60" spans="1:2">
      <c r="A60" s="210">
        <v>5298</v>
      </c>
      <c r="B60">
        <v>55.165997034197297</v>
      </c>
    </row>
    <row r="61" spans="1:2">
      <c r="A61" s="210">
        <v>5299</v>
      </c>
      <c r="B61">
        <v>55.613636943709203</v>
      </c>
    </row>
    <row r="62" spans="1:2">
      <c r="A62" s="210">
        <v>5300</v>
      </c>
      <c r="B62">
        <v>56.060509397162498</v>
      </c>
    </row>
    <row r="63" spans="1:2">
      <c r="A63" s="210">
        <v>5301</v>
      </c>
      <c r="B63">
        <v>56.507549840701401</v>
      </c>
    </row>
    <row r="64" spans="1:2">
      <c r="A64" s="210">
        <v>5302</v>
      </c>
      <c r="B64">
        <v>56.955693720470101</v>
      </c>
    </row>
    <row r="65" spans="1:2">
      <c r="A65" s="210">
        <v>5303</v>
      </c>
      <c r="B65">
        <v>57.405876482612797</v>
      </c>
    </row>
    <row r="66" spans="1:2">
      <c r="A66" s="210">
        <v>5304</v>
      </c>
      <c r="B66">
        <v>57.859033573273599</v>
      </c>
    </row>
    <row r="67" spans="1:2">
      <c r="A67" s="210">
        <v>5305</v>
      </c>
      <c r="B67">
        <v>58.316100438596898</v>
      </c>
    </row>
    <row r="68" spans="1:2">
      <c r="A68" s="210">
        <v>5306</v>
      </c>
      <c r="B68">
        <v>58.778012524726698</v>
      </c>
    </row>
    <row r="69" spans="1:2">
      <c r="A69" s="210">
        <v>5307</v>
      </c>
      <c r="B69">
        <v>59.245705277807303</v>
      </c>
    </row>
    <row r="70" spans="1:2">
      <c r="A70" s="210">
        <v>5308</v>
      </c>
      <c r="B70">
        <v>59.720114143982798</v>
      </c>
    </row>
    <row r="71" spans="1:2">
      <c r="A71" s="210">
        <v>5309</v>
      </c>
      <c r="B71">
        <v>60.202174569397599</v>
      </c>
    </row>
    <row r="72" spans="1:2">
      <c r="A72" s="210">
        <v>5310</v>
      </c>
      <c r="B72">
        <v>60.692822000195697</v>
      </c>
    </row>
    <row r="73" spans="1:2">
      <c r="A73" s="210">
        <v>5311</v>
      </c>
      <c r="B73">
        <v>61.192991882521397</v>
      </c>
    </row>
    <row r="74" spans="1:2">
      <c r="A74" s="210">
        <v>5312</v>
      </c>
      <c r="B74">
        <v>61.703619662518904</v>
      </c>
    </row>
    <row r="75" spans="1:2">
      <c r="A75" s="210">
        <v>5313</v>
      </c>
      <c r="B75">
        <v>62.225640786332399</v>
      </c>
    </row>
    <row r="76" spans="1:2">
      <c r="A76" s="210">
        <v>5314</v>
      </c>
      <c r="B76">
        <v>62.759990700106002</v>
      </c>
    </row>
    <row r="77" spans="1:2">
      <c r="A77" s="210">
        <v>5315</v>
      </c>
      <c r="B77">
        <v>63.307604849984003</v>
      </c>
    </row>
    <row r="78" spans="1:2">
      <c r="A78" s="210">
        <v>5316</v>
      </c>
      <c r="B78">
        <v>63.869418682110599</v>
      </c>
    </row>
    <row r="79" spans="1:2">
      <c r="A79" s="210">
        <v>5317</v>
      </c>
      <c r="B79">
        <v>64.446367642629994</v>
      </c>
    </row>
    <row r="80" spans="1:2">
      <c r="A80" s="210">
        <v>5318</v>
      </c>
      <c r="B80">
        <v>65.039387177686294</v>
      </c>
    </row>
    <row r="81" spans="1:2">
      <c r="A81" s="210">
        <v>5319</v>
      </c>
      <c r="B81">
        <v>65.649412733423802</v>
      </c>
    </row>
    <row r="82" spans="1:2">
      <c r="A82" s="210">
        <v>5320</v>
      </c>
      <c r="B82">
        <v>66.277379755986701</v>
      </c>
    </row>
    <row r="83" spans="1:2">
      <c r="A83" s="210">
        <v>5321</v>
      </c>
      <c r="B83">
        <v>66.924223691519103</v>
      </c>
    </row>
    <row r="84" spans="1:2">
      <c r="A84" s="210">
        <v>5322</v>
      </c>
      <c r="B84">
        <v>67.590879986165405</v>
      </c>
    </row>
    <row r="85" spans="1:2">
      <c r="A85" s="210">
        <v>5323</v>
      </c>
      <c r="B85">
        <v>68.278284086069604</v>
      </c>
    </row>
    <row r="86" spans="1:2">
      <c r="A86" s="210">
        <v>5324</v>
      </c>
      <c r="B86">
        <v>68.987371437375899</v>
      </c>
    </row>
    <row r="87" spans="1:2">
      <c r="A87" s="210">
        <v>5325</v>
      </c>
      <c r="B87">
        <v>69.719077486228699</v>
      </c>
    </row>
    <row r="88" spans="1:2">
      <c r="A88" s="210">
        <v>5326</v>
      </c>
      <c r="B88">
        <v>70.474337678772002</v>
      </c>
    </row>
    <row r="89" spans="1:2">
      <c r="A89" s="210">
        <v>5327</v>
      </c>
      <c r="B89">
        <v>71.254087461149993</v>
      </c>
    </row>
    <row r="90" spans="1:2">
      <c r="A90" s="210">
        <v>5328</v>
      </c>
      <c r="B90">
        <v>72.059262279507095</v>
      </c>
    </row>
    <row r="91" spans="1:2">
      <c r="A91" s="210">
        <v>5329</v>
      </c>
      <c r="B91">
        <v>72.890797579987293</v>
      </c>
    </row>
    <row r="92" spans="1:2">
      <c r="A92" s="210">
        <v>5330</v>
      </c>
      <c r="B92">
        <v>73.749628808734897</v>
      </c>
    </row>
    <row r="93" spans="1:2">
      <c r="A93" s="210">
        <v>5331</v>
      </c>
      <c r="B93">
        <v>74.636691411894006</v>
      </c>
    </row>
    <row r="94" spans="1:2">
      <c r="A94" s="210">
        <v>5332</v>
      </c>
      <c r="B94">
        <v>75.552920835608901</v>
      </c>
    </row>
    <row r="95" spans="1:2">
      <c r="A95" s="210">
        <v>5333</v>
      </c>
      <c r="B95">
        <v>76.499252526023795</v>
      </c>
    </row>
    <row r="96" spans="1:2">
      <c r="A96" s="210">
        <v>5334</v>
      </c>
      <c r="B96">
        <v>77.476621929282899</v>
      </c>
    </row>
    <row r="97" spans="1:2">
      <c r="A97" s="210">
        <v>5335</v>
      </c>
      <c r="B97">
        <v>78.485964491530297</v>
      </c>
    </row>
    <row r="98" spans="1:2">
      <c r="A98" s="210">
        <v>5336</v>
      </c>
      <c r="B98">
        <v>79.528215658910199</v>
      </c>
    </row>
    <row r="99" spans="1:2">
      <c r="A99" s="210">
        <v>5337</v>
      </c>
      <c r="B99">
        <v>80.604310877567002</v>
      </c>
    </row>
    <row r="100" spans="1:2">
      <c r="A100" s="210">
        <v>5338</v>
      </c>
      <c r="B100">
        <v>81.715185593644705</v>
      </c>
    </row>
    <row r="101" spans="1:2">
      <c r="A101" s="210">
        <v>5339</v>
      </c>
      <c r="B101">
        <v>82.861775253287504</v>
      </c>
    </row>
    <row r="102" spans="1:2">
      <c r="A102" s="210">
        <v>5340</v>
      </c>
      <c r="B102">
        <v>84.045015302639698</v>
      </c>
    </row>
    <row r="103" spans="1:2">
      <c r="A103" s="210">
        <v>5341</v>
      </c>
      <c r="B103">
        <v>85.265841187845496</v>
      </c>
    </row>
    <row r="104" spans="1:2">
      <c r="A104" s="210">
        <v>5342</v>
      </c>
      <c r="B104">
        <v>86.525188355048996</v>
      </c>
    </row>
    <row r="105" spans="1:2">
      <c r="A105" s="210">
        <v>5343</v>
      </c>
      <c r="B105">
        <v>87.823992250394497</v>
      </c>
    </row>
    <row r="106" spans="1:2">
      <c r="A106" s="210">
        <v>5344</v>
      </c>
      <c r="B106">
        <v>89.163188320026194</v>
      </c>
    </row>
    <row r="107" spans="1:2">
      <c r="A107" s="210">
        <v>5345</v>
      </c>
      <c r="B107">
        <v>90.5437120100882</v>
      </c>
    </row>
    <row r="108" spans="1:2">
      <c r="A108" s="210">
        <v>5346</v>
      </c>
      <c r="B108">
        <v>91.966498766724797</v>
      </c>
    </row>
    <row r="109" spans="1:2">
      <c r="A109" s="210">
        <v>5347</v>
      </c>
      <c r="B109">
        <v>93.432484036080098</v>
      </c>
    </row>
    <row r="110" spans="1:2">
      <c r="A110" s="210">
        <v>5348</v>
      </c>
      <c r="B110">
        <v>94.942603264298398</v>
      </c>
    </row>
    <row r="111" spans="1:2">
      <c r="A111" s="210">
        <v>5349</v>
      </c>
      <c r="B111">
        <v>96.497791897523896</v>
      </c>
    </row>
    <row r="112" spans="1:2">
      <c r="A112" s="210">
        <v>5350</v>
      </c>
      <c r="B112">
        <v>98.098985381900604</v>
      </c>
    </row>
    <row r="113" spans="1:2">
      <c r="A113" s="210">
        <v>5351</v>
      </c>
      <c r="B113">
        <v>99.747119163573004</v>
      </c>
    </row>
    <row r="114" spans="1:2">
      <c r="A114" s="210">
        <v>5352</v>
      </c>
      <c r="B114">
        <v>101.44312868868499</v>
      </c>
    </row>
    <row r="115" spans="1:2">
      <c r="A115" s="210">
        <v>5353</v>
      </c>
      <c r="B115">
        <v>103.187949403381</v>
      </c>
    </row>
    <row r="116" spans="1:2">
      <c r="A116" s="210">
        <v>5354</v>
      </c>
      <c r="B116">
        <v>104.982516753805</v>
      </c>
    </row>
    <row r="117" spans="1:2">
      <c r="A117" s="210">
        <v>5355</v>
      </c>
      <c r="B117">
        <v>106.827766186102</v>
      </c>
    </row>
    <row r="118" spans="1:2">
      <c r="A118" s="210">
        <v>5356</v>
      </c>
      <c r="B118">
        <v>108.724633146415</v>
      </c>
    </row>
    <row r="119" spans="1:2">
      <c r="A119" s="210">
        <v>5357</v>
      </c>
      <c r="B119">
        <v>110.674053080889</v>
      </c>
    </row>
    <row r="120" spans="1:2">
      <c r="A120" s="210">
        <v>5358</v>
      </c>
      <c r="B120">
        <v>112.67696143566801</v>
      </c>
    </row>
    <row r="121" spans="1:2">
      <c r="A121" s="210">
        <v>5359</v>
      </c>
      <c r="B121">
        <v>114.734293656896</v>
      </c>
    </row>
    <row r="122" spans="1:2">
      <c r="A122" s="210">
        <v>5360</v>
      </c>
      <c r="B122">
        <v>116.84698519071701</v>
      </c>
    </row>
    <row r="123" spans="1:2">
      <c r="A123" s="210">
        <v>5361</v>
      </c>
      <c r="B123">
        <v>119.015971483276</v>
      </c>
    </row>
    <row r="124" spans="1:2">
      <c r="A124" s="210">
        <v>5362</v>
      </c>
      <c r="B124">
        <v>121.24218798071701</v>
      </c>
    </row>
    <row r="125" spans="1:2">
      <c r="A125" s="210">
        <v>5363</v>
      </c>
      <c r="B125">
        <v>123.526570129183</v>
      </c>
    </row>
    <row r="126" spans="1:2">
      <c r="A126" s="210">
        <v>5364</v>
      </c>
      <c r="B126">
        <v>125.87005337482</v>
      </c>
    </row>
    <row r="127" spans="1:2">
      <c r="A127" s="210">
        <v>5365</v>
      </c>
      <c r="B127">
        <v>128.273573163771</v>
      </c>
    </row>
    <row r="128" spans="1:2">
      <c r="A128" s="210">
        <v>5366</v>
      </c>
      <c r="B128">
        <v>130.73806494218101</v>
      </c>
    </row>
    <row r="129" spans="1:2">
      <c r="A129" s="210">
        <v>5367</v>
      </c>
      <c r="B129">
        <v>133.26446415619299</v>
      </c>
    </row>
    <row r="130" spans="1:2">
      <c r="A130" s="210">
        <v>5368</v>
      </c>
      <c r="B130">
        <v>135.85370625195199</v>
      </c>
    </row>
    <row r="131" spans="1:2">
      <c r="A131" s="210">
        <v>5369</v>
      </c>
      <c r="B131">
        <v>138.50672667560301</v>
      </c>
    </row>
    <row r="132" spans="1:2">
      <c r="A132" s="210">
        <v>5370</v>
      </c>
      <c r="B132">
        <v>141.22446087328899</v>
      </c>
    </row>
    <row r="133" spans="1:2">
      <c r="A133" s="210">
        <v>5371</v>
      </c>
      <c r="B133">
        <v>144.00784429115399</v>
      </c>
    </row>
    <row r="134" spans="1:2">
      <c r="A134" s="210">
        <v>5372</v>
      </c>
      <c r="B134">
        <v>146.857812375343</v>
      </c>
    </row>
    <row r="135" spans="1:2">
      <c r="A135" s="210">
        <v>5373</v>
      </c>
      <c r="B135">
        <v>149.77530057199999</v>
      </c>
    </row>
    <row r="136" spans="1:2">
      <c r="A136" s="210">
        <v>5374</v>
      </c>
      <c r="B136">
        <v>152.761244327269</v>
      </c>
    </row>
    <row r="137" spans="1:2">
      <c r="A137" s="210">
        <v>5375</v>
      </c>
      <c r="B137">
        <v>155.816579087295</v>
      </c>
    </row>
    <row r="138" spans="1:2">
      <c r="A138" s="210">
        <v>5376</v>
      </c>
      <c r="B138">
        <v>158.94224029822101</v>
      </c>
    </row>
    <row r="139" spans="1:2">
      <c r="A139" s="210">
        <v>5377</v>
      </c>
      <c r="B139">
        <v>162.13916340619099</v>
      </c>
    </row>
    <row r="140" spans="1:2">
      <c r="A140" s="210">
        <v>5378</v>
      </c>
      <c r="B140">
        <v>165.40828385735099</v>
      </c>
    </row>
    <row r="141" spans="1:2">
      <c r="A141" s="210">
        <v>5379</v>
      </c>
      <c r="B141">
        <v>168.75053709784399</v>
      </c>
    </row>
    <row r="142" spans="1:2">
      <c r="A142" s="210">
        <v>5380</v>
      </c>
      <c r="B142">
        <v>172.16685857381401</v>
      </c>
    </row>
    <row r="143" spans="1:2">
      <c r="A143" s="210">
        <v>5381</v>
      </c>
      <c r="B143">
        <v>175.65818373140601</v>
      </c>
    </row>
    <row r="144" spans="1:2">
      <c r="A144" s="210">
        <v>5382</v>
      </c>
      <c r="B144">
        <v>179.22544801676401</v>
      </c>
    </row>
    <row r="145" spans="1:2">
      <c r="A145" s="210">
        <v>5383</v>
      </c>
      <c r="B145">
        <v>182.86958687603101</v>
      </c>
    </row>
    <row r="355" spans="9:15">
      <c r="I355" s="138"/>
      <c r="J355" s="138"/>
      <c r="K355" s="138"/>
      <c r="L355" s="138"/>
      <c r="M355" s="138"/>
      <c r="N355" s="138"/>
      <c r="O355" s="138"/>
    </row>
    <row r="356" spans="9:15">
      <c r="I356" s="137"/>
      <c r="J356" s="137"/>
      <c r="K356" s="137"/>
      <c r="L356" s="137"/>
      <c r="M356" s="137"/>
      <c r="N356" s="137"/>
      <c r="O356" s="137"/>
    </row>
    <row r="357" spans="9:15">
      <c r="I357" s="137"/>
      <c r="J357" s="137"/>
      <c r="K357" s="137"/>
      <c r="L357" s="137"/>
      <c r="M357" s="137"/>
      <c r="N357" s="137"/>
      <c r="O357" s="137"/>
    </row>
    <row r="358" spans="9:15">
      <c r="I358" s="137"/>
      <c r="J358" s="137"/>
      <c r="K358" s="137"/>
      <c r="L358" s="137"/>
      <c r="M358" s="137"/>
      <c r="N358" s="137"/>
      <c r="O358" s="137"/>
    </row>
    <row r="359" spans="9:15">
      <c r="I359" s="138"/>
      <c r="J359" s="138"/>
      <c r="K359" s="138"/>
      <c r="L359" s="138"/>
      <c r="M359" s="138"/>
      <c r="N359" s="138"/>
      <c r="O359" s="138"/>
    </row>
    <row r="360" spans="9:15">
      <c r="I360" s="137"/>
      <c r="J360" s="137"/>
      <c r="K360" s="137"/>
      <c r="L360" s="137"/>
      <c r="M360" s="137"/>
      <c r="N360" s="137"/>
      <c r="O360" s="137"/>
    </row>
    <row r="361" spans="9:15">
      <c r="I361" s="137"/>
      <c r="J361" s="137"/>
      <c r="K361" s="137"/>
      <c r="L361" s="137"/>
      <c r="M361" s="137"/>
      <c r="N361" s="137"/>
      <c r="O361" s="137"/>
    </row>
    <row r="362" spans="9:15">
      <c r="I362" s="137"/>
      <c r="J362" s="137"/>
      <c r="K362" s="137"/>
      <c r="L362" s="137"/>
      <c r="M362" s="137"/>
      <c r="N362" s="137"/>
      <c r="O362" s="137"/>
    </row>
    <row r="363" spans="9:15">
      <c r="I363" s="137"/>
      <c r="J363" s="137"/>
      <c r="K363" s="137"/>
      <c r="L363" s="137"/>
      <c r="M363" s="137"/>
      <c r="N363" s="137"/>
      <c r="O363" s="137"/>
    </row>
    <row r="364" spans="9:15">
      <c r="I364" s="137"/>
      <c r="J364" s="137"/>
      <c r="K364" s="137"/>
      <c r="L364" s="137"/>
      <c r="M364" s="137"/>
      <c r="N364" s="137"/>
      <c r="O364" s="137"/>
    </row>
  </sheetData>
  <hyperlinks>
    <hyperlink ref="H2" r:id="rId1" xr:uid="{8DCFECD1-4A0E-D346-969B-A57DEEFF2FD9}"/>
  </hyperlinks>
  <pageMargins left="0.75" right="0.75" top="1" bottom="1" header="0.5" footer="0.5"/>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47F37-7DC9-A040-A636-E5B6269A6A55}">
  <dimension ref="A1:BY749"/>
  <sheetViews>
    <sheetView topLeftCell="A72" zoomScale="329" zoomScaleNormal="145" workbookViewId="0">
      <selection activeCell="D4" sqref="D4"/>
    </sheetView>
  </sheetViews>
  <sheetFormatPr defaultColWidth="8.58203125" defaultRowHeight="14.5"/>
  <cols>
    <col min="1" max="1" width="15.58203125" style="1" bestFit="1" customWidth="1"/>
    <col min="2" max="2" width="10.58203125" style="49" bestFit="1" customWidth="1"/>
    <col min="3" max="3" width="15.58203125" style="40" bestFit="1" customWidth="1"/>
    <col min="4" max="4" width="17.58203125" style="40" customWidth="1"/>
    <col min="5" max="5" width="10.58203125" style="1" bestFit="1" customWidth="1"/>
    <col min="6" max="6" width="15.58203125" style="1" bestFit="1" customWidth="1"/>
    <col min="7" max="16384" width="8.58203125" style="1"/>
  </cols>
  <sheetData>
    <row r="1" spans="1:77" ht="16.399999999999999" customHeight="1">
      <c r="A1" s="1017" t="s">
        <v>384</v>
      </c>
      <c r="B1" s="1018"/>
      <c r="C1" s="1019"/>
      <c r="D1" s="129"/>
      <c r="E1" s="129" t="s">
        <v>385</v>
      </c>
      <c r="F1" s="129"/>
    </row>
    <row r="2" spans="1:77" ht="48" customHeight="1">
      <c r="A2" s="167"/>
      <c r="B2" s="162" t="s">
        <v>389</v>
      </c>
      <c r="C2" s="166" t="s">
        <v>390</v>
      </c>
      <c r="D2" s="148" t="s">
        <v>391</v>
      </c>
      <c r="E2" s="161" t="s">
        <v>389</v>
      </c>
      <c r="F2" s="161"/>
    </row>
    <row r="3" spans="1:77" s="40" customFormat="1">
      <c r="A3" s="152" t="s">
        <v>394</v>
      </c>
      <c r="B3" s="151" t="s">
        <v>392</v>
      </c>
      <c r="C3" s="787" t="s">
        <v>393</v>
      </c>
      <c r="D3" s="126" t="s">
        <v>394</v>
      </c>
      <c r="E3" s="151" t="s">
        <v>392</v>
      </c>
      <c r="F3" s="787" t="s">
        <v>393</v>
      </c>
      <c r="BY3" s="220"/>
    </row>
    <row r="4" spans="1:77">
      <c r="A4" s="146">
        <v>10</v>
      </c>
      <c r="B4" s="139">
        <v>4600</v>
      </c>
      <c r="C4" s="153">
        <v>10.3</v>
      </c>
      <c r="D4" s="149">
        <v>0</v>
      </c>
      <c r="E4" s="158">
        <v>5236</v>
      </c>
      <c r="F4" s="163">
        <f>C4</f>
        <v>10.3</v>
      </c>
      <c r="BY4" s="220"/>
    </row>
    <row r="5" spans="1:77">
      <c r="A5" s="146">
        <v>11.1</v>
      </c>
      <c r="B5" s="135">
        <v>4600.1000000000004</v>
      </c>
      <c r="C5" s="154">
        <v>10.8</v>
      </c>
      <c r="D5" s="149">
        <v>0</v>
      </c>
      <c r="E5" s="159">
        <v>5237</v>
      </c>
      <c r="F5" s="163">
        <f t="shared" ref="F5:F68" si="0">C5</f>
        <v>10.8</v>
      </c>
      <c r="BY5" s="220"/>
    </row>
    <row r="6" spans="1:77">
      <c r="A6" s="146">
        <v>12.2</v>
      </c>
      <c r="B6" s="135">
        <v>4600.2000000000007</v>
      </c>
      <c r="C6" s="154">
        <v>11.3</v>
      </c>
      <c r="D6" s="149">
        <v>0</v>
      </c>
      <c r="E6" s="159">
        <v>5238</v>
      </c>
      <c r="F6" s="163">
        <f t="shared" si="0"/>
        <v>11.3</v>
      </c>
      <c r="BY6" s="220"/>
    </row>
    <row r="7" spans="1:77">
      <c r="A7" s="146">
        <v>13.3</v>
      </c>
      <c r="B7" s="135">
        <v>4600.3000000000011</v>
      </c>
      <c r="C7" s="154">
        <v>11.9</v>
      </c>
      <c r="D7" s="149">
        <v>0</v>
      </c>
      <c r="E7" s="159">
        <v>5239</v>
      </c>
      <c r="F7" s="163">
        <f t="shared" si="0"/>
        <v>11.9</v>
      </c>
      <c r="BY7" s="220"/>
    </row>
    <row r="8" spans="1:77">
      <c r="A8" s="146">
        <v>14.5</v>
      </c>
      <c r="B8" s="135">
        <v>4600.4000000000015</v>
      </c>
      <c r="C8" s="154">
        <v>12.4</v>
      </c>
      <c r="D8" s="149">
        <v>1</v>
      </c>
      <c r="E8" s="159">
        <v>5240</v>
      </c>
      <c r="F8" s="163">
        <f t="shared" si="0"/>
        <v>12.4</v>
      </c>
      <c r="BY8" s="220"/>
    </row>
    <row r="9" spans="1:77">
      <c r="A9" s="146">
        <v>15.8</v>
      </c>
      <c r="B9" s="135">
        <v>4600.5000000000018</v>
      </c>
      <c r="C9" s="154">
        <v>13</v>
      </c>
      <c r="D9" s="149">
        <v>2</v>
      </c>
      <c r="E9" s="159">
        <v>5241</v>
      </c>
      <c r="F9" s="163">
        <f t="shared" si="0"/>
        <v>13</v>
      </c>
      <c r="BY9" s="220"/>
    </row>
    <row r="10" spans="1:77">
      <c r="A10" s="146">
        <v>17.100000000000001</v>
      </c>
      <c r="B10" s="135">
        <v>4600.6000000000022</v>
      </c>
      <c r="C10" s="154">
        <v>13.5</v>
      </c>
      <c r="D10" s="149">
        <v>2</v>
      </c>
      <c r="E10" s="159">
        <v>5242</v>
      </c>
      <c r="F10" s="163">
        <f t="shared" si="0"/>
        <v>13.5</v>
      </c>
    </row>
    <row r="11" spans="1:77">
      <c r="A11" s="146">
        <v>18.5</v>
      </c>
      <c r="B11" s="135">
        <v>4600.7000000000025</v>
      </c>
      <c r="C11" s="154">
        <v>14</v>
      </c>
      <c r="D11" s="149">
        <v>3</v>
      </c>
      <c r="E11" s="159">
        <v>5243</v>
      </c>
      <c r="F11" s="163">
        <f t="shared" si="0"/>
        <v>14</v>
      </c>
    </row>
    <row r="12" spans="1:77">
      <c r="A12" s="146">
        <v>19.899999999999999</v>
      </c>
      <c r="B12" s="135">
        <v>4600.8000000000029</v>
      </c>
      <c r="C12" s="154">
        <v>14.6</v>
      </c>
      <c r="D12" s="149">
        <v>4</v>
      </c>
      <c r="E12" s="159">
        <v>5244</v>
      </c>
      <c r="F12" s="163">
        <f t="shared" si="0"/>
        <v>14.6</v>
      </c>
    </row>
    <row r="13" spans="1:77">
      <c r="A13" s="146">
        <v>21.4</v>
      </c>
      <c r="B13" s="135">
        <v>4600.9000000000033</v>
      </c>
      <c r="C13" s="154">
        <v>15.1</v>
      </c>
      <c r="D13" s="149">
        <v>5</v>
      </c>
      <c r="E13" s="159">
        <v>5245</v>
      </c>
      <c r="F13" s="163">
        <f t="shared" si="0"/>
        <v>15.1</v>
      </c>
    </row>
    <row r="14" spans="1:77">
      <c r="A14" s="146">
        <v>23</v>
      </c>
      <c r="B14" s="135">
        <v>4601.0000000000036</v>
      </c>
      <c r="C14" s="154">
        <v>15.7</v>
      </c>
      <c r="D14" s="149">
        <v>11</v>
      </c>
      <c r="E14" s="159">
        <v>5246</v>
      </c>
      <c r="F14" s="163">
        <f t="shared" si="0"/>
        <v>15.7</v>
      </c>
    </row>
    <row r="15" spans="1:77">
      <c r="A15" s="146">
        <v>24.6</v>
      </c>
      <c r="B15" s="135">
        <v>4601.100000000004</v>
      </c>
      <c r="C15" s="154">
        <v>16.899999999999999</v>
      </c>
      <c r="D15" s="149">
        <v>16</v>
      </c>
      <c r="E15" s="159">
        <v>5247</v>
      </c>
      <c r="F15" s="163">
        <f t="shared" si="0"/>
        <v>16.899999999999999</v>
      </c>
    </row>
    <row r="16" spans="1:77">
      <c r="A16" s="146">
        <v>26.4</v>
      </c>
      <c r="B16" s="135">
        <v>4601.2000000000044</v>
      </c>
      <c r="C16" s="154">
        <v>18.2</v>
      </c>
      <c r="D16" s="149">
        <v>22</v>
      </c>
      <c r="E16" s="159">
        <v>5248</v>
      </c>
      <c r="F16" s="163">
        <f t="shared" si="0"/>
        <v>18.2</v>
      </c>
    </row>
    <row r="17" spans="1:6">
      <c r="A17" s="146">
        <v>28.2</v>
      </c>
      <c r="B17" s="135">
        <v>4601.3000000000047</v>
      </c>
      <c r="C17" s="154">
        <v>19.399999999999999</v>
      </c>
      <c r="D17" s="149">
        <v>28</v>
      </c>
      <c r="E17" s="159">
        <v>5249</v>
      </c>
      <c r="F17" s="163">
        <f t="shared" si="0"/>
        <v>19.399999999999999</v>
      </c>
    </row>
    <row r="18" spans="1:6">
      <c r="A18" s="146">
        <v>30.2</v>
      </c>
      <c r="B18" s="135">
        <v>4601.3999999999996</v>
      </c>
      <c r="C18" s="154">
        <v>20.7</v>
      </c>
      <c r="D18" s="149">
        <v>34</v>
      </c>
      <c r="E18" s="159">
        <v>5250</v>
      </c>
      <c r="F18" s="163">
        <f t="shared" si="0"/>
        <v>20.7</v>
      </c>
    </row>
    <row r="19" spans="1:6">
      <c r="A19" s="146">
        <v>32.4</v>
      </c>
      <c r="B19" s="135">
        <v>4601.5</v>
      </c>
      <c r="C19" s="154">
        <v>21.9</v>
      </c>
      <c r="D19" s="149">
        <v>48</v>
      </c>
      <c r="E19" s="159">
        <v>5251</v>
      </c>
      <c r="F19" s="163">
        <f t="shared" si="0"/>
        <v>21.9</v>
      </c>
    </row>
    <row r="20" spans="1:6">
      <c r="A20" s="146">
        <v>34.6</v>
      </c>
      <c r="B20" s="135">
        <v>4601.6000000000004</v>
      </c>
      <c r="C20" s="154">
        <v>23.2</v>
      </c>
      <c r="D20" s="149">
        <v>62</v>
      </c>
      <c r="E20" s="159">
        <v>5252</v>
      </c>
      <c r="F20" s="163">
        <f t="shared" si="0"/>
        <v>23.2</v>
      </c>
    </row>
    <row r="21" spans="1:6">
      <c r="A21" s="146">
        <v>37</v>
      </c>
      <c r="B21" s="135">
        <v>4601.7</v>
      </c>
      <c r="C21" s="154">
        <v>24.5</v>
      </c>
      <c r="D21" s="149">
        <v>76</v>
      </c>
      <c r="E21" s="159">
        <v>5253</v>
      </c>
      <c r="F21" s="163">
        <f t="shared" si="0"/>
        <v>24.5</v>
      </c>
    </row>
    <row r="22" spans="1:6">
      <c r="A22" s="146">
        <v>39.5</v>
      </c>
      <c r="B22" s="135">
        <v>4601.8</v>
      </c>
      <c r="C22" s="154">
        <v>25.7</v>
      </c>
      <c r="D22" s="149">
        <v>90</v>
      </c>
      <c r="E22" s="159">
        <v>5254</v>
      </c>
      <c r="F22" s="163">
        <f t="shared" si="0"/>
        <v>25.7</v>
      </c>
    </row>
    <row r="23" spans="1:6">
      <c r="A23" s="146">
        <v>42.2</v>
      </c>
      <c r="B23" s="135">
        <v>4601.8999999999996</v>
      </c>
      <c r="C23" s="154">
        <v>27</v>
      </c>
      <c r="D23" s="149">
        <v>104</v>
      </c>
      <c r="E23" s="159">
        <v>5255</v>
      </c>
      <c r="F23" s="163">
        <f t="shared" si="0"/>
        <v>27</v>
      </c>
    </row>
    <row r="24" spans="1:6">
      <c r="A24" s="146">
        <v>44.9</v>
      </c>
      <c r="B24" s="135">
        <v>4602</v>
      </c>
      <c r="C24" s="154">
        <v>28.2</v>
      </c>
      <c r="D24" s="149">
        <v>122</v>
      </c>
      <c r="E24" s="159">
        <v>5256</v>
      </c>
      <c r="F24" s="163">
        <f t="shared" si="0"/>
        <v>28.2</v>
      </c>
    </row>
    <row r="25" spans="1:6">
      <c r="A25" s="146">
        <v>47.8</v>
      </c>
      <c r="B25" s="135">
        <v>4602.1000000000004</v>
      </c>
      <c r="C25" s="154">
        <v>28.8</v>
      </c>
      <c r="D25" s="149">
        <v>140</v>
      </c>
      <c r="E25" s="159">
        <v>5257</v>
      </c>
      <c r="F25" s="163">
        <f t="shared" si="0"/>
        <v>28.8</v>
      </c>
    </row>
    <row r="26" spans="1:6">
      <c r="A26" s="146">
        <v>50.7</v>
      </c>
      <c r="B26" s="135">
        <v>4602.2</v>
      </c>
      <c r="C26" s="154">
        <v>29.4</v>
      </c>
      <c r="D26" s="149">
        <v>158</v>
      </c>
      <c r="E26" s="159">
        <v>5258</v>
      </c>
      <c r="F26" s="163">
        <f t="shared" si="0"/>
        <v>29.4</v>
      </c>
    </row>
    <row r="27" spans="1:6">
      <c r="A27" s="146">
        <v>53.6</v>
      </c>
      <c r="B27" s="135">
        <v>4602.3</v>
      </c>
      <c r="C27" s="154">
        <v>29.9</v>
      </c>
      <c r="D27" s="149">
        <v>177</v>
      </c>
      <c r="E27" s="159">
        <v>5259</v>
      </c>
      <c r="F27" s="163">
        <f t="shared" si="0"/>
        <v>29.9</v>
      </c>
    </row>
    <row r="28" spans="1:6">
      <c r="A28" s="146">
        <v>56.7</v>
      </c>
      <c r="B28" s="135">
        <v>4602.3999999999996</v>
      </c>
      <c r="C28" s="154">
        <v>30.5</v>
      </c>
      <c r="D28" s="149">
        <v>195</v>
      </c>
      <c r="E28" s="159">
        <v>5260</v>
      </c>
      <c r="F28" s="163">
        <f t="shared" si="0"/>
        <v>30.5</v>
      </c>
    </row>
    <row r="29" spans="1:6">
      <c r="A29" s="146">
        <v>59.7</v>
      </c>
      <c r="B29" s="135">
        <v>4602.5</v>
      </c>
      <c r="C29" s="154">
        <v>31.1</v>
      </c>
      <c r="D29" s="149">
        <v>218</v>
      </c>
      <c r="E29" s="159">
        <v>5261</v>
      </c>
      <c r="F29" s="163">
        <f t="shared" si="0"/>
        <v>31.1</v>
      </c>
    </row>
    <row r="30" spans="1:6">
      <c r="A30" s="146">
        <v>62.9</v>
      </c>
      <c r="B30" s="135">
        <v>4602.6000000000004</v>
      </c>
      <c r="C30" s="154">
        <v>31.7</v>
      </c>
      <c r="D30" s="149">
        <v>241</v>
      </c>
      <c r="E30" s="159">
        <v>5262</v>
      </c>
      <c r="F30" s="163">
        <f t="shared" si="0"/>
        <v>31.7</v>
      </c>
    </row>
    <row r="31" spans="1:6">
      <c r="A31" s="146">
        <v>66.099999999999994</v>
      </c>
      <c r="B31" s="135">
        <v>4602.7</v>
      </c>
      <c r="C31" s="154">
        <v>32.299999999999997</v>
      </c>
      <c r="D31" s="149">
        <v>263</v>
      </c>
      <c r="E31" s="159">
        <v>5263</v>
      </c>
      <c r="F31" s="163">
        <f t="shared" si="0"/>
        <v>32.299999999999997</v>
      </c>
    </row>
    <row r="32" spans="1:6">
      <c r="A32" s="146">
        <v>69.3</v>
      </c>
      <c r="B32" s="135">
        <v>4602.8</v>
      </c>
      <c r="C32" s="154">
        <v>32.799999999999997</v>
      </c>
      <c r="D32" s="149">
        <v>286</v>
      </c>
      <c r="E32" s="159">
        <v>5264</v>
      </c>
      <c r="F32" s="163">
        <f t="shared" si="0"/>
        <v>32.799999999999997</v>
      </c>
    </row>
    <row r="33" spans="1:6">
      <c r="A33" s="146">
        <v>72.599999999999994</v>
      </c>
      <c r="B33" s="135">
        <v>4602.8999999999996</v>
      </c>
      <c r="C33" s="154">
        <v>33.4</v>
      </c>
      <c r="D33" s="149">
        <v>308</v>
      </c>
      <c r="E33" s="159">
        <v>5265</v>
      </c>
      <c r="F33" s="163">
        <f t="shared" si="0"/>
        <v>33.4</v>
      </c>
    </row>
    <row r="34" spans="1:6">
      <c r="A34" s="146">
        <v>76</v>
      </c>
      <c r="B34" s="135">
        <v>4603</v>
      </c>
      <c r="C34" s="154">
        <v>34</v>
      </c>
      <c r="D34" s="149">
        <v>336</v>
      </c>
      <c r="E34" s="159">
        <v>5266</v>
      </c>
      <c r="F34" s="163">
        <f t="shared" si="0"/>
        <v>34</v>
      </c>
    </row>
    <row r="35" spans="1:6">
      <c r="A35" s="146">
        <v>79.5</v>
      </c>
      <c r="B35" s="135">
        <v>4603.1000000000004</v>
      </c>
      <c r="C35" s="154">
        <v>35.6</v>
      </c>
      <c r="D35" s="149">
        <v>364</v>
      </c>
      <c r="E35" s="159">
        <v>5267</v>
      </c>
      <c r="F35" s="163">
        <f t="shared" si="0"/>
        <v>35.6</v>
      </c>
    </row>
    <row r="36" spans="1:6">
      <c r="A36" s="146">
        <v>83.1</v>
      </c>
      <c r="B36" s="135">
        <v>4603.2</v>
      </c>
      <c r="C36" s="154">
        <v>37.1</v>
      </c>
      <c r="D36" s="149">
        <v>393</v>
      </c>
      <c r="E36" s="159">
        <v>5268</v>
      </c>
      <c r="F36" s="163">
        <f t="shared" si="0"/>
        <v>37.1</v>
      </c>
    </row>
    <row r="37" spans="1:6">
      <c r="A37" s="146">
        <v>86.9</v>
      </c>
      <c r="B37" s="135">
        <v>4603.3</v>
      </c>
      <c r="C37" s="154">
        <v>38.700000000000003</v>
      </c>
      <c r="D37" s="149">
        <v>421</v>
      </c>
      <c r="E37" s="159">
        <v>5269</v>
      </c>
      <c r="F37" s="163">
        <f t="shared" si="0"/>
        <v>38.700000000000003</v>
      </c>
    </row>
    <row r="38" spans="1:6">
      <c r="A38" s="146">
        <v>90.9</v>
      </c>
      <c r="B38" s="135">
        <v>4603.3999999999996</v>
      </c>
      <c r="C38" s="154">
        <v>40.299999999999997</v>
      </c>
      <c r="D38" s="149">
        <v>450</v>
      </c>
      <c r="E38" s="159">
        <v>5270</v>
      </c>
      <c r="F38" s="163">
        <f t="shared" si="0"/>
        <v>40.299999999999997</v>
      </c>
    </row>
    <row r="39" spans="1:6">
      <c r="A39" s="146">
        <v>95</v>
      </c>
      <c r="B39" s="135">
        <v>4603.5</v>
      </c>
      <c r="C39" s="154">
        <v>41.8</v>
      </c>
      <c r="D39" s="149">
        <v>487</v>
      </c>
      <c r="E39" s="159">
        <v>5271</v>
      </c>
      <c r="F39" s="163">
        <f t="shared" si="0"/>
        <v>41.8</v>
      </c>
    </row>
    <row r="40" spans="1:6">
      <c r="A40" s="146">
        <v>99.2</v>
      </c>
      <c r="B40" s="135">
        <v>4603.6000000000004</v>
      </c>
      <c r="C40" s="154">
        <v>43.4</v>
      </c>
      <c r="D40" s="149">
        <v>523</v>
      </c>
      <c r="E40" s="159">
        <v>5272</v>
      </c>
      <c r="F40" s="163">
        <f t="shared" si="0"/>
        <v>43.4</v>
      </c>
    </row>
    <row r="41" spans="1:6">
      <c r="A41" s="146">
        <v>103.6</v>
      </c>
      <c r="B41" s="135">
        <v>4603.7</v>
      </c>
      <c r="C41" s="154">
        <v>45</v>
      </c>
      <c r="D41" s="149">
        <v>559</v>
      </c>
      <c r="E41" s="159">
        <v>5273</v>
      </c>
      <c r="F41" s="163">
        <f t="shared" si="0"/>
        <v>45</v>
      </c>
    </row>
    <row r="42" spans="1:6">
      <c r="A42" s="146">
        <v>108.2</v>
      </c>
      <c r="B42" s="135">
        <v>4603.8</v>
      </c>
      <c r="C42" s="154">
        <v>46.5</v>
      </c>
      <c r="D42" s="149">
        <v>595</v>
      </c>
      <c r="E42" s="159">
        <v>5274</v>
      </c>
      <c r="F42" s="163">
        <f t="shared" si="0"/>
        <v>46.5</v>
      </c>
    </row>
    <row r="43" spans="1:6">
      <c r="A43" s="146">
        <v>113</v>
      </c>
      <c r="B43" s="135">
        <v>4603.8999999999996</v>
      </c>
      <c r="C43" s="154">
        <v>48.1</v>
      </c>
      <c r="D43" s="149">
        <v>631</v>
      </c>
      <c r="E43" s="159">
        <v>5275</v>
      </c>
      <c r="F43" s="163">
        <f t="shared" si="0"/>
        <v>48.1</v>
      </c>
    </row>
    <row r="44" spans="1:6">
      <c r="A44" s="146">
        <v>117.8</v>
      </c>
      <c r="B44" s="135">
        <v>4604</v>
      </c>
      <c r="C44" s="154">
        <v>49.7</v>
      </c>
      <c r="D44" s="149">
        <v>674</v>
      </c>
      <c r="E44" s="159">
        <v>5276</v>
      </c>
      <c r="F44" s="163">
        <f t="shared" si="0"/>
        <v>49.7</v>
      </c>
    </row>
    <row r="45" spans="1:6">
      <c r="A45" s="146">
        <v>122.8</v>
      </c>
      <c r="B45" s="135">
        <v>4604.1000000000004</v>
      </c>
      <c r="C45" s="154">
        <v>50.1</v>
      </c>
      <c r="D45" s="149">
        <v>718</v>
      </c>
      <c r="E45" s="159">
        <v>5277</v>
      </c>
      <c r="F45" s="163">
        <f t="shared" si="0"/>
        <v>50.1</v>
      </c>
    </row>
    <row r="46" spans="1:6">
      <c r="A46" s="146">
        <v>127.9</v>
      </c>
      <c r="B46" s="135">
        <v>4604.2</v>
      </c>
      <c r="C46" s="154">
        <v>50.5</v>
      </c>
      <c r="D46" s="149">
        <v>761</v>
      </c>
      <c r="E46" s="159">
        <v>5278</v>
      </c>
      <c r="F46" s="163">
        <f t="shared" si="0"/>
        <v>50.5</v>
      </c>
    </row>
    <row r="47" spans="1:6">
      <c r="A47" s="146">
        <v>132.9</v>
      </c>
      <c r="B47" s="135">
        <v>4604.3</v>
      </c>
      <c r="C47" s="154">
        <v>50.9</v>
      </c>
      <c r="D47" s="149">
        <v>805</v>
      </c>
      <c r="E47" s="159">
        <v>5279</v>
      </c>
      <c r="F47" s="163">
        <f t="shared" si="0"/>
        <v>50.9</v>
      </c>
    </row>
    <row r="48" spans="1:6">
      <c r="A48" s="146">
        <v>138</v>
      </c>
      <c r="B48" s="135">
        <v>4604.3999999999996</v>
      </c>
      <c r="C48" s="154">
        <v>51.3</v>
      </c>
      <c r="D48" s="149">
        <v>849</v>
      </c>
      <c r="E48" s="159">
        <v>5280</v>
      </c>
      <c r="F48" s="163">
        <f t="shared" si="0"/>
        <v>51.3</v>
      </c>
    </row>
    <row r="49" spans="1:6">
      <c r="A49" s="146">
        <v>143.19999999999999</v>
      </c>
      <c r="B49" s="135">
        <v>4604.5</v>
      </c>
      <c r="C49" s="154">
        <v>51.8</v>
      </c>
      <c r="D49" s="149">
        <v>902</v>
      </c>
      <c r="E49" s="159">
        <v>5281</v>
      </c>
      <c r="F49" s="163">
        <f t="shared" si="0"/>
        <v>51.8</v>
      </c>
    </row>
    <row r="50" spans="1:6">
      <c r="A50" s="146">
        <v>148.4</v>
      </c>
      <c r="B50" s="135">
        <v>4604.6000000000004</v>
      </c>
      <c r="C50" s="154">
        <v>52.2</v>
      </c>
      <c r="D50" s="149">
        <v>955</v>
      </c>
      <c r="E50" s="159">
        <v>5282</v>
      </c>
      <c r="F50" s="163">
        <f t="shared" si="0"/>
        <v>52.2</v>
      </c>
    </row>
    <row r="51" spans="1:6">
      <c r="A51" s="146">
        <v>153.6</v>
      </c>
      <c r="B51" s="135">
        <v>4604.7</v>
      </c>
      <c r="C51" s="154">
        <v>52.6</v>
      </c>
      <c r="D51" s="149">
        <v>1008</v>
      </c>
      <c r="E51" s="159">
        <v>5283</v>
      </c>
      <c r="F51" s="163">
        <f t="shared" si="0"/>
        <v>52.6</v>
      </c>
    </row>
    <row r="52" spans="1:6">
      <c r="A52" s="146">
        <v>158.9</v>
      </c>
      <c r="B52" s="135">
        <v>4604.8</v>
      </c>
      <c r="C52" s="154">
        <v>53</v>
      </c>
      <c r="D52" s="149">
        <v>1061</v>
      </c>
      <c r="E52" s="159">
        <v>5284</v>
      </c>
      <c r="F52" s="163">
        <f t="shared" si="0"/>
        <v>53</v>
      </c>
    </row>
    <row r="53" spans="1:6">
      <c r="A53" s="146">
        <v>164.2</v>
      </c>
      <c r="B53" s="135">
        <v>4604.8999999999996</v>
      </c>
      <c r="C53" s="154">
        <v>53.4</v>
      </c>
      <c r="D53" s="149">
        <v>1114</v>
      </c>
      <c r="E53" s="159">
        <v>5285</v>
      </c>
      <c r="F53" s="163">
        <f t="shared" si="0"/>
        <v>53.4</v>
      </c>
    </row>
    <row r="54" spans="1:6">
      <c r="A54" s="146">
        <v>169.6</v>
      </c>
      <c r="B54" s="135">
        <v>4605</v>
      </c>
      <c r="C54" s="154">
        <v>53.9</v>
      </c>
      <c r="D54" s="149">
        <v>1174</v>
      </c>
      <c r="E54" s="159">
        <v>5286</v>
      </c>
      <c r="F54" s="163">
        <f t="shared" si="0"/>
        <v>53.9</v>
      </c>
    </row>
    <row r="55" spans="1:6">
      <c r="A55" s="146">
        <v>175</v>
      </c>
      <c r="B55" s="135">
        <v>4605.1000000000004</v>
      </c>
      <c r="C55" s="154">
        <v>54.7</v>
      </c>
      <c r="D55" s="149">
        <v>1234</v>
      </c>
      <c r="E55" s="159">
        <v>5287</v>
      </c>
      <c r="F55" s="163">
        <f t="shared" si="0"/>
        <v>54.7</v>
      </c>
    </row>
    <row r="56" spans="1:6">
      <c r="A56" s="146">
        <v>180.5</v>
      </c>
      <c r="B56" s="135">
        <v>4605.2</v>
      </c>
      <c r="C56" s="154">
        <v>55.6</v>
      </c>
      <c r="D56" s="149">
        <v>1294</v>
      </c>
      <c r="E56" s="159">
        <v>5288</v>
      </c>
      <c r="F56" s="163">
        <f t="shared" si="0"/>
        <v>55.6</v>
      </c>
    </row>
    <row r="57" spans="1:6">
      <c r="A57" s="146">
        <v>186.1</v>
      </c>
      <c r="B57" s="135">
        <v>4605.3</v>
      </c>
      <c r="C57" s="154">
        <v>56.4</v>
      </c>
      <c r="D57" s="149">
        <v>1354</v>
      </c>
      <c r="E57" s="159">
        <v>5289</v>
      </c>
      <c r="F57" s="163">
        <f t="shared" si="0"/>
        <v>56.4</v>
      </c>
    </row>
    <row r="58" spans="1:6">
      <c r="A58" s="146">
        <v>191.8</v>
      </c>
      <c r="B58" s="135">
        <v>4605.3999999999996</v>
      </c>
      <c r="C58" s="154">
        <v>57.3</v>
      </c>
      <c r="D58" s="149">
        <v>1413</v>
      </c>
      <c r="E58" s="159">
        <v>5290</v>
      </c>
      <c r="F58" s="163">
        <f t="shared" si="0"/>
        <v>57.3</v>
      </c>
    </row>
    <row r="59" spans="1:6">
      <c r="A59" s="146">
        <v>197.6</v>
      </c>
      <c r="B59" s="135">
        <v>4605.5</v>
      </c>
      <c r="C59" s="154">
        <v>58.1</v>
      </c>
      <c r="D59" s="149">
        <v>1479</v>
      </c>
      <c r="E59" s="159">
        <v>5291</v>
      </c>
      <c r="F59" s="163">
        <f t="shared" si="0"/>
        <v>58.1</v>
      </c>
    </row>
    <row r="60" spans="1:6">
      <c r="A60" s="146">
        <v>203.5</v>
      </c>
      <c r="B60" s="135">
        <v>4605.6000000000004</v>
      </c>
      <c r="C60" s="154">
        <v>59</v>
      </c>
      <c r="D60" s="149">
        <v>1546</v>
      </c>
      <c r="E60" s="159">
        <v>5292</v>
      </c>
      <c r="F60" s="163">
        <f t="shared" si="0"/>
        <v>59</v>
      </c>
    </row>
    <row r="61" spans="1:6">
      <c r="A61" s="146">
        <v>209.4</v>
      </c>
      <c r="B61" s="135">
        <v>4605.7</v>
      </c>
      <c r="C61" s="154">
        <v>59.8</v>
      </c>
      <c r="D61" s="149">
        <v>1613</v>
      </c>
      <c r="E61" s="159">
        <v>5293</v>
      </c>
      <c r="F61" s="163">
        <f t="shared" si="0"/>
        <v>59.8</v>
      </c>
    </row>
    <row r="62" spans="1:6">
      <c r="A62" s="146">
        <v>215.4</v>
      </c>
      <c r="B62" s="135">
        <v>4605.8</v>
      </c>
      <c r="C62" s="154">
        <v>60.7</v>
      </c>
      <c r="D62" s="149">
        <v>1680</v>
      </c>
      <c r="E62" s="159">
        <v>5294</v>
      </c>
      <c r="F62" s="163">
        <f t="shared" si="0"/>
        <v>60.7</v>
      </c>
    </row>
    <row r="63" spans="1:6">
      <c r="A63" s="146">
        <v>221.5</v>
      </c>
      <c r="B63" s="135">
        <v>4605.8999999999996</v>
      </c>
      <c r="C63" s="154">
        <v>61.5</v>
      </c>
      <c r="D63" s="149">
        <v>1747</v>
      </c>
      <c r="E63" s="159">
        <v>5295</v>
      </c>
      <c r="F63" s="163">
        <f t="shared" si="0"/>
        <v>61.5</v>
      </c>
    </row>
    <row r="64" spans="1:6">
      <c r="A64" s="146">
        <v>227.7</v>
      </c>
      <c r="B64" s="135">
        <v>4606</v>
      </c>
      <c r="C64" s="154">
        <v>62.4</v>
      </c>
      <c r="D64" s="149">
        <v>1821</v>
      </c>
      <c r="E64" s="159">
        <v>5296</v>
      </c>
      <c r="F64" s="163">
        <f t="shared" si="0"/>
        <v>62.4</v>
      </c>
    </row>
    <row r="65" spans="1:6">
      <c r="A65" s="146">
        <v>234</v>
      </c>
      <c r="B65" s="135">
        <v>4606.1000000000004</v>
      </c>
      <c r="C65" s="154">
        <v>62.8</v>
      </c>
      <c r="D65" s="149">
        <v>1894</v>
      </c>
      <c r="E65" s="159">
        <v>5297</v>
      </c>
      <c r="F65" s="163">
        <f t="shared" si="0"/>
        <v>62.8</v>
      </c>
    </row>
    <row r="66" spans="1:6">
      <c r="A66" s="146">
        <v>240.3</v>
      </c>
      <c r="B66" s="135">
        <v>4606.2</v>
      </c>
      <c r="C66" s="154">
        <v>63.1</v>
      </c>
      <c r="D66" s="149">
        <v>1967</v>
      </c>
      <c r="E66" s="159">
        <v>5298</v>
      </c>
      <c r="F66" s="163">
        <f t="shared" si="0"/>
        <v>63.1</v>
      </c>
    </row>
    <row r="67" spans="1:6">
      <c r="A67" s="146">
        <v>246.6</v>
      </c>
      <c r="B67" s="135">
        <v>4606.3</v>
      </c>
      <c r="C67" s="154">
        <v>63.5</v>
      </c>
      <c r="D67" s="149">
        <v>2041</v>
      </c>
      <c r="E67" s="159">
        <v>5299</v>
      </c>
      <c r="F67" s="163">
        <f t="shared" si="0"/>
        <v>63.5</v>
      </c>
    </row>
    <row r="68" spans="1:6">
      <c r="A68" s="146">
        <v>253</v>
      </c>
      <c r="B68" s="135">
        <v>4606.3999999999996</v>
      </c>
      <c r="C68" s="154">
        <v>63.9</v>
      </c>
      <c r="D68" s="149">
        <v>2114</v>
      </c>
      <c r="E68" s="159">
        <v>5300</v>
      </c>
      <c r="F68" s="163">
        <f t="shared" si="0"/>
        <v>63.9</v>
      </c>
    </row>
    <row r="69" spans="1:6">
      <c r="A69" s="146">
        <v>259.39999999999998</v>
      </c>
      <c r="B69" s="135">
        <v>4606.5</v>
      </c>
      <c r="C69" s="154">
        <v>64.3</v>
      </c>
      <c r="D69" s="149">
        <v>2194</v>
      </c>
      <c r="E69" s="159">
        <v>5301</v>
      </c>
      <c r="F69" s="163">
        <f t="shared" ref="F69:F132" si="1">C69</f>
        <v>64.3</v>
      </c>
    </row>
    <row r="70" spans="1:6">
      <c r="A70" s="146">
        <v>265.8</v>
      </c>
      <c r="B70" s="135">
        <v>4606.6000000000004</v>
      </c>
      <c r="C70" s="154">
        <v>64.7</v>
      </c>
      <c r="D70" s="149">
        <v>2275</v>
      </c>
      <c r="E70" s="159">
        <v>5302</v>
      </c>
      <c r="F70" s="163">
        <f t="shared" si="1"/>
        <v>64.7</v>
      </c>
    </row>
    <row r="71" spans="1:6">
      <c r="A71" s="146">
        <v>272.3</v>
      </c>
      <c r="B71" s="135">
        <v>4606.7</v>
      </c>
      <c r="C71" s="154">
        <v>65.099999999999994</v>
      </c>
      <c r="D71" s="149">
        <v>2355</v>
      </c>
      <c r="E71" s="159">
        <v>5303</v>
      </c>
      <c r="F71" s="163">
        <f t="shared" si="1"/>
        <v>65.099999999999994</v>
      </c>
    </row>
    <row r="72" spans="1:6">
      <c r="A72" s="146">
        <v>278.89999999999998</v>
      </c>
      <c r="B72" s="135">
        <v>4606.8</v>
      </c>
      <c r="C72" s="154">
        <v>65.400000000000006</v>
      </c>
      <c r="D72" s="149">
        <v>2436</v>
      </c>
      <c r="E72" s="159">
        <v>5304</v>
      </c>
      <c r="F72" s="163">
        <f t="shared" si="1"/>
        <v>65.400000000000006</v>
      </c>
    </row>
    <row r="73" spans="1:6">
      <c r="A73" s="146">
        <v>285.39999999999998</v>
      </c>
      <c r="B73" s="135">
        <v>4606.8999999999996</v>
      </c>
      <c r="C73" s="154">
        <v>65.8</v>
      </c>
      <c r="D73" s="149">
        <v>2516</v>
      </c>
      <c r="E73" s="159">
        <v>5305</v>
      </c>
      <c r="F73" s="163">
        <f t="shared" si="1"/>
        <v>65.8</v>
      </c>
    </row>
    <row r="74" spans="1:6">
      <c r="A74" s="146">
        <v>292</v>
      </c>
      <c r="B74" s="135">
        <v>4607</v>
      </c>
      <c r="C74" s="155">
        <v>66.2</v>
      </c>
      <c r="D74" s="149">
        <v>2605</v>
      </c>
      <c r="E74" s="159">
        <v>5306</v>
      </c>
      <c r="F74" s="163">
        <f t="shared" si="1"/>
        <v>66.2</v>
      </c>
    </row>
    <row r="75" spans="1:6">
      <c r="A75" s="146">
        <v>298.7</v>
      </c>
      <c r="B75" s="135">
        <v>4607.1000000000004</v>
      </c>
      <c r="C75" s="155">
        <v>67.400000000000006</v>
      </c>
      <c r="D75" s="149">
        <v>2694</v>
      </c>
      <c r="E75" s="159">
        <v>5307</v>
      </c>
      <c r="F75" s="163">
        <f t="shared" si="1"/>
        <v>67.400000000000006</v>
      </c>
    </row>
    <row r="76" spans="1:6">
      <c r="A76" s="146">
        <v>305.5</v>
      </c>
      <c r="B76" s="135">
        <v>4607.2</v>
      </c>
      <c r="C76" s="155">
        <v>68.5</v>
      </c>
      <c r="D76" s="149">
        <v>2784</v>
      </c>
      <c r="E76" s="159">
        <v>5308</v>
      </c>
      <c r="F76" s="163">
        <f t="shared" si="1"/>
        <v>68.5</v>
      </c>
    </row>
    <row r="77" spans="1:6">
      <c r="A77" s="146">
        <v>312.39999999999998</v>
      </c>
      <c r="B77" s="135">
        <v>4607.3</v>
      </c>
      <c r="C77" s="155">
        <v>69.7</v>
      </c>
      <c r="D77" s="149">
        <v>2873</v>
      </c>
      <c r="E77" s="159">
        <v>5309</v>
      </c>
      <c r="F77" s="163">
        <f t="shared" si="1"/>
        <v>69.7</v>
      </c>
    </row>
    <row r="78" spans="1:6">
      <c r="A78" s="146">
        <v>319.39999999999998</v>
      </c>
      <c r="B78" s="135">
        <v>4607.3999999999996</v>
      </c>
      <c r="C78" s="155">
        <v>70.900000000000006</v>
      </c>
      <c r="D78" s="149">
        <v>2962</v>
      </c>
      <c r="E78" s="159">
        <v>5310</v>
      </c>
      <c r="F78" s="163">
        <f t="shared" si="1"/>
        <v>70.900000000000006</v>
      </c>
    </row>
    <row r="79" spans="1:6">
      <c r="A79" s="146">
        <v>326.60000000000002</v>
      </c>
      <c r="B79" s="135">
        <v>4607.5</v>
      </c>
      <c r="C79" s="155">
        <v>72</v>
      </c>
      <c r="D79" s="149">
        <v>3058</v>
      </c>
      <c r="E79" s="159">
        <v>5311</v>
      </c>
      <c r="F79" s="163">
        <f t="shared" si="1"/>
        <v>72</v>
      </c>
    </row>
    <row r="80" spans="1:6">
      <c r="A80" s="146">
        <v>333.8</v>
      </c>
      <c r="B80" s="135">
        <v>4607.6000000000004</v>
      </c>
      <c r="C80" s="155">
        <v>73.2</v>
      </c>
      <c r="D80" s="149">
        <v>3154</v>
      </c>
      <c r="E80" s="159">
        <v>5312</v>
      </c>
      <c r="F80" s="163">
        <f t="shared" si="1"/>
        <v>73.2</v>
      </c>
    </row>
    <row r="81" spans="1:6">
      <c r="A81" s="146">
        <v>341.2</v>
      </c>
      <c r="B81" s="135">
        <v>4607.7</v>
      </c>
      <c r="C81" s="155">
        <v>74.3</v>
      </c>
      <c r="D81" s="149">
        <v>3250</v>
      </c>
      <c r="E81" s="159">
        <v>5313</v>
      </c>
      <c r="F81" s="163">
        <f t="shared" si="1"/>
        <v>74.3</v>
      </c>
    </row>
    <row r="82" spans="1:6">
      <c r="A82" s="146">
        <v>348.7</v>
      </c>
      <c r="B82" s="135">
        <v>4607.8</v>
      </c>
      <c r="C82" s="155">
        <v>75.5</v>
      </c>
      <c r="D82" s="149">
        <v>3346</v>
      </c>
      <c r="E82" s="159">
        <v>5314</v>
      </c>
      <c r="F82" s="163">
        <f t="shared" si="1"/>
        <v>75.5</v>
      </c>
    </row>
    <row r="83" spans="1:6">
      <c r="A83" s="146">
        <v>356.3</v>
      </c>
      <c r="B83" s="135">
        <v>4607.8999999999996</v>
      </c>
      <c r="C83" s="155">
        <v>76.7</v>
      </c>
      <c r="D83" s="149">
        <v>3442</v>
      </c>
      <c r="E83" s="159">
        <v>5315</v>
      </c>
      <c r="F83" s="163">
        <f t="shared" si="1"/>
        <v>76.7</v>
      </c>
    </row>
    <row r="84" spans="1:6">
      <c r="A84" s="146">
        <v>364</v>
      </c>
      <c r="B84" s="135">
        <v>4608</v>
      </c>
      <c r="C84" s="155">
        <v>77.8</v>
      </c>
      <c r="D84" s="149">
        <v>3546</v>
      </c>
      <c r="E84" s="159">
        <v>5316</v>
      </c>
      <c r="F84" s="163">
        <f t="shared" si="1"/>
        <v>77.8</v>
      </c>
    </row>
    <row r="85" spans="1:6">
      <c r="A85" s="146">
        <v>371.8</v>
      </c>
      <c r="B85" s="135">
        <v>4608.1000000000004</v>
      </c>
      <c r="C85" s="155">
        <v>78.2</v>
      </c>
      <c r="D85" s="149">
        <v>3649</v>
      </c>
      <c r="E85" s="159">
        <v>5317</v>
      </c>
      <c r="F85" s="163">
        <f t="shared" si="1"/>
        <v>78.2</v>
      </c>
    </row>
    <row r="86" spans="1:6">
      <c r="A86" s="146">
        <v>379.7</v>
      </c>
      <c r="B86" s="135">
        <v>4608.2</v>
      </c>
      <c r="C86" s="155">
        <v>78.599999999999994</v>
      </c>
      <c r="D86" s="149">
        <v>3752</v>
      </c>
      <c r="E86" s="159">
        <v>5318</v>
      </c>
      <c r="F86" s="163">
        <f t="shared" si="1"/>
        <v>78.599999999999994</v>
      </c>
    </row>
    <row r="87" spans="1:6">
      <c r="A87" s="146">
        <v>387.5</v>
      </c>
      <c r="B87" s="135">
        <v>4608.3</v>
      </c>
      <c r="C87" s="155">
        <v>78.900000000000006</v>
      </c>
      <c r="D87" s="149">
        <v>3856</v>
      </c>
      <c r="E87" s="159">
        <v>5319</v>
      </c>
      <c r="F87" s="163">
        <f t="shared" si="1"/>
        <v>78.900000000000006</v>
      </c>
    </row>
    <row r="88" spans="1:6">
      <c r="A88" s="146">
        <v>395.5</v>
      </c>
      <c r="B88" s="135">
        <v>4608.3999999999996</v>
      </c>
      <c r="C88" s="155">
        <v>79.3</v>
      </c>
      <c r="D88" s="149">
        <v>3959</v>
      </c>
      <c r="E88" s="159">
        <v>5320</v>
      </c>
      <c r="F88" s="163">
        <f t="shared" si="1"/>
        <v>79.3</v>
      </c>
    </row>
    <row r="89" spans="1:6">
      <c r="A89" s="146">
        <v>403.4</v>
      </c>
      <c r="B89" s="135">
        <v>4608.5</v>
      </c>
      <c r="C89" s="155">
        <v>79.7</v>
      </c>
      <c r="D89" s="149">
        <v>4069</v>
      </c>
      <c r="E89" s="159">
        <v>5321</v>
      </c>
      <c r="F89" s="163">
        <f t="shared" si="1"/>
        <v>79.7</v>
      </c>
    </row>
    <row r="90" spans="1:6">
      <c r="A90" s="146">
        <v>411.4</v>
      </c>
      <c r="B90" s="135">
        <v>4608.6000000000004</v>
      </c>
      <c r="C90" s="155">
        <v>80</v>
      </c>
      <c r="D90" s="149">
        <v>4178</v>
      </c>
      <c r="E90" s="159">
        <v>5322</v>
      </c>
      <c r="F90" s="163">
        <f t="shared" si="1"/>
        <v>80</v>
      </c>
    </row>
    <row r="91" spans="1:6">
      <c r="A91" s="146">
        <v>419.4</v>
      </c>
      <c r="B91" s="135">
        <v>4608.7</v>
      </c>
      <c r="C91" s="155">
        <v>80.400000000000006</v>
      </c>
      <c r="D91" s="149">
        <v>4288</v>
      </c>
      <c r="E91" s="159">
        <v>5323</v>
      </c>
      <c r="F91" s="163">
        <f t="shared" si="1"/>
        <v>80.400000000000006</v>
      </c>
    </row>
    <row r="92" spans="1:6">
      <c r="A92" s="146">
        <v>427.5</v>
      </c>
      <c r="B92" s="135">
        <v>4608.8</v>
      </c>
      <c r="C92" s="155">
        <v>80.7</v>
      </c>
      <c r="D92" s="149">
        <v>4398</v>
      </c>
      <c r="E92" s="159">
        <v>5324</v>
      </c>
      <c r="F92" s="163">
        <f t="shared" si="1"/>
        <v>80.7</v>
      </c>
    </row>
    <row r="93" spans="1:6">
      <c r="A93" s="146">
        <v>435.6</v>
      </c>
      <c r="B93" s="135">
        <v>4608.8999999999996</v>
      </c>
      <c r="C93" s="155">
        <v>81.099999999999994</v>
      </c>
      <c r="D93" s="149">
        <v>4508</v>
      </c>
      <c r="E93" s="159">
        <v>5325</v>
      </c>
      <c r="F93" s="163">
        <f t="shared" si="1"/>
        <v>81.099999999999994</v>
      </c>
    </row>
    <row r="94" spans="1:6">
      <c r="A94" s="146">
        <v>443.7</v>
      </c>
      <c r="B94" s="135">
        <v>4609</v>
      </c>
      <c r="C94" s="155">
        <v>81.5</v>
      </c>
      <c r="D94" s="149">
        <v>4625</v>
      </c>
      <c r="E94" s="159">
        <v>5326</v>
      </c>
      <c r="F94" s="163">
        <f t="shared" si="1"/>
        <v>81.5</v>
      </c>
    </row>
    <row r="95" spans="1:6">
      <c r="A95" s="146">
        <v>451.9</v>
      </c>
      <c r="B95" s="135">
        <v>4609.1000000000004</v>
      </c>
      <c r="C95" s="155">
        <v>82.4</v>
      </c>
      <c r="D95" s="149">
        <v>4742</v>
      </c>
      <c r="E95" s="159">
        <v>5327</v>
      </c>
      <c r="F95" s="163">
        <f t="shared" si="1"/>
        <v>82.4</v>
      </c>
    </row>
    <row r="96" spans="1:6">
      <c r="A96" s="146">
        <v>460.2</v>
      </c>
      <c r="B96" s="135">
        <v>4609.2</v>
      </c>
      <c r="C96" s="155">
        <v>83.4</v>
      </c>
      <c r="D96" s="149">
        <v>4858</v>
      </c>
      <c r="E96" s="159">
        <v>5328</v>
      </c>
      <c r="F96" s="163">
        <f t="shared" si="1"/>
        <v>83.4</v>
      </c>
    </row>
    <row r="97" spans="1:6">
      <c r="A97" s="146">
        <v>468.6</v>
      </c>
      <c r="B97" s="135">
        <v>4609.3</v>
      </c>
      <c r="C97" s="155">
        <v>84.3</v>
      </c>
      <c r="D97" s="149">
        <v>4975</v>
      </c>
      <c r="E97" s="159">
        <v>5329</v>
      </c>
      <c r="F97" s="163">
        <f t="shared" si="1"/>
        <v>84.3</v>
      </c>
    </row>
    <row r="98" spans="1:6">
      <c r="A98" s="146">
        <v>477</v>
      </c>
      <c r="B98" s="135">
        <v>4609.3999999999996</v>
      </c>
      <c r="C98" s="155">
        <v>85.3</v>
      </c>
      <c r="D98" s="149">
        <v>5091</v>
      </c>
      <c r="E98" s="159">
        <v>5330</v>
      </c>
      <c r="F98" s="163">
        <f t="shared" si="1"/>
        <v>85.3</v>
      </c>
    </row>
    <row r="99" spans="1:6">
      <c r="A99" s="146">
        <v>485.6</v>
      </c>
      <c r="B99" s="135">
        <v>4609.5</v>
      </c>
      <c r="C99" s="155">
        <v>86.2</v>
      </c>
      <c r="D99" s="149">
        <v>5214</v>
      </c>
      <c r="E99" s="159">
        <v>5331</v>
      </c>
      <c r="F99" s="163">
        <f t="shared" si="1"/>
        <v>86.2</v>
      </c>
    </row>
    <row r="100" spans="1:6">
      <c r="A100" s="146">
        <v>494.3</v>
      </c>
      <c r="B100" s="135">
        <v>4609.6000000000004</v>
      </c>
      <c r="C100" s="155">
        <v>87.2</v>
      </c>
      <c r="D100" s="149">
        <v>5337</v>
      </c>
      <c r="E100" s="159">
        <v>5332</v>
      </c>
      <c r="F100" s="163">
        <f t="shared" si="1"/>
        <v>87.2</v>
      </c>
    </row>
    <row r="101" spans="1:6">
      <c r="A101" s="146">
        <v>503</v>
      </c>
      <c r="B101" s="135">
        <v>4609.7</v>
      </c>
      <c r="C101" s="155">
        <v>88.1</v>
      </c>
      <c r="D101" s="149">
        <v>5460</v>
      </c>
      <c r="E101" s="159">
        <v>5333</v>
      </c>
      <c r="F101" s="163">
        <f t="shared" si="1"/>
        <v>88.1</v>
      </c>
    </row>
    <row r="102" spans="1:6">
      <c r="A102" s="146">
        <v>511.9</v>
      </c>
      <c r="B102" s="135">
        <v>4609.8</v>
      </c>
      <c r="C102" s="155">
        <v>89.1</v>
      </c>
      <c r="D102" s="149">
        <v>5583</v>
      </c>
      <c r="E102" s="159">
        <v>5334</v>
      </c>
      <c r="F102" s="163">
        <f t="shared" si="1"/>
        <v>89.1</v>
      </c>
    </row>
    <row r="103" spans="1:6">
      <c r="A103" s="146">
        <v>520.9</v>
      </c>
      <c r="B103" s="135">
        <v>4609.8999999999996</v>
      </c>
      <c r="C103" s="155">
        <v>90</v>
      </c>
      <c r="D103" s="149">
        <v>5706</v>
      </c>
      <c r="E103" s="159">
        <v>5335</v>
      </c>
      <c r="F103" s="163">
        <f t="shared" si="1"/>
        <v>90</v>
      </c>
    </row>
    <row r="104" spans="1:6">
      <c r="A104" s="146">
        <v>529.9</v>
      </c>
      <c r="B104" s="135">
        <v>4610</v>
      </c>
      <c r="C104" s="155">
        <v>91</v>
      </c>
      <c r="D104" s="149">
        <v>5835</v>
      </c>
      <c r="E104" s="159">
        <v>5336</v>
      </c>
      <c r="F104" s="163">
        <f t="shared" si="1"/>
        <v>91</v>
      </c>
    </row>
    <row r="105" spans="1:6">
      <c r="A105" s="146">
        <v>539</v>
      </c>
      <c r="B105" s="135">
        <v>4610.1000000000004</v>
      </c>
      <c r="C105" s="155">
        <v>91.4</v>
      </c>
      <c r="D105" s="149">
        <v>5963</v>
      </c>
      <c r="E105" s="159">
        <v>5337</v>
      </c>
      <c r="F105" s="163">
        <f t="shared" si="1"/>
        <v>91.4</v>
      </c>
    </row>
    <row r="106" spans="1:6">
      <c r="A106" s="146">
        <v>548.20000000000005</v>
      </c>
      <c r="B106" s="135">
        <v>4610.2</v>
      </c>
      <c r="C106" s="155">
        <v>91.8</v>
      </c>
      <c r="D106" s="149">
        <v>6092</v>
      </c>
      <c r="E106" s="159">
        <v>5338</v>
      </c>
      <c r="F106" s="163">
        <f t="shared" si="1"/>
        <v>91.8</v>
      </c>
    </row>
    <row r="107" spans="1:6">
      <c r="A107" s="146">
        <v>557.4</v>
      </c>
      <c r="B107" s="135">
        <v>4610.3</v>
      </c>
      <c r="C107" s="155">
        <v>92.2</v>
      </c>
      <c r="D107" s="149">
        <v>6221</v>
      </c>
      <c r="E107" s="159">
        <v>5339</v>
      </c>
      <c r="F107" s="163">
        <f t="shared" si="1"/>
        <v>92.2</v>
      </c>
    </row>
    <row r="108" spans="1:6">
      <c r="A108" s="146">
        <v>566.6</v>
      </c>
      <c r="B108" s="135">
        <v>4610.3999999999996</v>
      </c>
      <c r="C108" s="155">
        <v>92.6</v>
      </c>
      <c r="D108" s="149">
        <v>6350</v>
      </c>
      <c r="E108" s="159">
        <v>5340</v>
      </c>
      <c r="F108" s="163">
        <f t="shared" si="1"/>
        <v>92.6</v>
      </c>
    </row>
    <row r="109" spans="1:6">
      <c r="A109" s="146">
        <v>575.9</v>
      </c>
      <c r="B109" s="135">
        <v>4610.5</v>
      </c>
      <c r="C109" s="155">
        <v>93</v>
      </c>
      <c r="D109" s="149">
        <v>6485</v>
      </c>
      <c r="E109" s="159">
        <v>5341</v>
      </c>
      <c r="F109" s="163">
        <f t="shared" si="1"/>
        <v>93</v>
      </c>
    </row>
    <row r="110" spans="1:6">
      <c r="A110" s="146">
        <v>585.20000000000005</v>
      </c>
      <c r="B110" s="135">
        <v>4610.6000000000004</v>
      </c>
      <c r="C110" s="155">
        <v>93.4</v>
      </c>
      <c r="D110" s="149">
        <v>6619</v>
      </c>
      <c r="E110" s="159">
        <v>5342</v>
      </c>
      <c r="F110" s="163">
        <f t="shared" si="1"/>
        <v>93.4</v>
      </c>
    </row>
    <row r="111" spans="1:6">
      <c r="A111" s="146">
        <v>594.6</v>
      </c>
      <c r="B111" s="135">
        <v>4610.7</v>
      </c>
      <c r="C111" s="155">
        <v>93.8</v>
      </c>
      <c r="D111" s="149">
        <v>6754</v>
      </c>
      <c r="E111" s="159">
        <v>5343</v>
      </c>
      <c r="F111" s="163">
        <f t="shared" si="1"/>
        <v>93.8</v>
      </c>
    </row>
    <row r="112" spans="1:6">
      <c r="A112" s="147">
        <v>604</v>
      </c>
      <c r="B112" s="135">
        <v>4610.8</v>
      </c>
      <c r="C112" s="155">
        <v>94.2</v>
      </c>
      <c r="D112" s="149">
        <v>6889</v>
      </c>
      <c r="E112" s="159">
        <v>5344</v>
      </c>
      <c r="F112" s="163">
        <f t="shared" si="1"/>
        <v>94.2</v>
      </c>
    </row>
    <row r="113" spans="1:6">
      <c r="A113" s="146">
        <v>613.4</v>
      </c>
      <c r="B113" s="135">
        <v>4610.8999999999996</v>
      </c>
      <c r="C113" s="155">
        <v>94.6</v>
      </c>
      <c r="D113" s="149">
        <v>7023</v>
      </c>
      <c r="E113" s="159">
        <v>5345</v>
      </c>
      <c r="F113" s="163">
        <f t="shared" si="1"/>
        <v>94.6</v>
      </c>
    </row>
    <row r="114" spans="1:6">
      <c r="A114" s="146">
        <v>622.9</v>
      </c>
      <c r="B114" s="135">
        <v>4611</v>
      </c>
      <c r="C114" s="155">
        <v>95</v>
      </c>
      <c r="D114" s="149">
        <v>7163</v>
      </c>
      <c r="E114" s="159">
        <v>5346</v>
      </c>
      <c r="F114" s="163">
        <f t="shared" si="1"/>
        <v>95</v>
      </c>
    </row>
    <row r="115" spans="1:6">
      <c r="A115" s="146">
        <v>632.5</v>
      </c>
      <c r="B115" s="135">
        <v>4611.1000000000004</v>
      </c>
      <c r="C115" s="155">
        <v>95.9</v>
      </c>
      <c r="D115" s="149">
        <v>7304</v>
      </c>
      <c r="E115" s="159">
        <v>5347</v>
      </c>
      <c r="F115" s="163">
        <f t="shared" si="1"/>
        <v>95.9</v>
      </c>
    </row>
    <row r="116" spans="1:6">
      <c r="A116" s="146">
        <v>642.1</v>
      </c>
      <c r="B116" s="135">
        <v>4611.2</v>
      </c>
      <c r="C116" s="155">
        <v>96.8</v>
      </c>
      <c r="D116" s="149">
        <v>7445</v>
      </c>
      <c r="E116" s="159">
        <v>5348</v>
      </c>
      <c r="F116" s="163">
        <f t="shared" si="1"/>
        <v>96.8</v>
      </c>
    </row>
    <row r="117" spans="1:6">
      <c r="A117" s="146">
        <v>651.79999999999995</v>
      </c>
      <c r="B117" s="135">
        <v>4611.3</v>
      </c>
      <c r="C117" s="155">
        <v>97.7</v>
      </c>
      <c r="D117" s="149">
        <v>7585</v>
      </c>
      <c r="E117" s="159">
        <v>5349</v>
      </c>
      <c r="F117" s="163">
        <f t="shared" si="1"/>
        <v>97.7</v>
      </c>
    </row>
    <row r="118" spans="1:6">
      <c r="A118" s="146">
        <v>661.6</v>
      </c>
      <c r="B118" s="135">
        <v>4611.3999999999996</v>
      </c>
      <c r="C118" s="155">
        <v>98.6</v>
      </c>
      <c r="D118" s="149">
        <v>7726</v>
      </c>
      <c r="E118" s="159">
        <v>5350</v>
      </c>
      <c r="F118" s="163">
        <f t="shared" si="1"/>
        <v>98.6</v>
      </c>
    </row>
    <row r="119" spans="1:6">
      <c r="A119" s="146">
        <v>671.5</v>
      </c>
      <c r="B119" s="135">
        <v>4611.5</v>
      </c>
      <c r="C119" s="155">
        <v>99.5</v>
      </c>
      <c r="D119" s="149">
        <v>7874</v>
      </c>
      <c r="E119" s="159">
        <v>5351</v>
      </c>
      <c r="F119" s="163">
        <f t="shared" si="1"/>
        <v>99.5</v>
      </c>
    </row>
    <row r="120" spans="1:6">
      <c r="A120" s="146">
        <v>681.5</v>
      </c>
      <c r="B120" s="135">
        <v>4611.6000000000004</v>
      </c>
      <c r="C120" s="155">
        <v>100.4</v>
      </c>
      <c r="D120" s="149">
        <v>8021</v>
      </c>
      <c r="E120" s="159">
        <v>5352</v>
      </c>
      <c r="F120" s="163">
        <f t="shared" si="1"/>
        <v>100.4</v>
      </c>
    </row>
    <row r="121" spans="1:6">
      <c r="A121" s="146">
        <v>691.6</v>
      </c>
      <c r="B121" s="135">
        <v>4611.7</v>
      </c>
      <c r="C121" s="155">
        <v>101.2</v>
      </c>
      <c r="D121" s="149">
        <v>8169</v>
      </c>
      <c r="E121" s="159">
        <v>5353</v>
      </c>
      <c r="F121" s="163">
        <f t="shared" si="1"/>
        <v>101.2</v>
      </c>
    </row>
    <row r="122" spans="1:6">
      <c r="A122" s="146">
        <v>701.8</v>
      </c>
      <c r="B122" s="135">
        <v>4611.8</v>
      </c>
      <c r="C122" s="155">
        <v>102.1</v>
      </c>
      <c r="D122" s="149">
        <v>8317</v>
      </c>
      <c r="E122" s="159">
        <v>5354</v>
      </c>
      <c r="F122" s="163">
        <f t="shared" si="1"/>
        <v>102.1</v>
      </c>
    </row>
    <row r="123" spans="1:6">
      <c r="A123" s="146">
        <v>712</v>
      </c>
      <c r="B123" s="135">
        <v>4611.8999999999996</v>
      </c>
      <c r="C123" s="155">
        <v>103</v>
      </c>
      <c r="D123" s="149">
        <v>8464</v>
      </c>
      <c r="E123" s="159">
        <v>5355</v>
      </c>
      <c r="F123" s="163">
        <f t="shared" si="1"/>
        <v>103</v>
      </c>
    </row>
    <row r="124" spans="1:6">
      <c r="A124" s="146">
        <v>722.4</v>
      </c>
      <c r="B124" s="135">
        <v>4612</v>
      </c>
      <c r="C124" s="155">
        <v>103.9</v>
      </c>
      <c r="D124" s="149">
        <v>8618</v>
      </c>
      <c r="E124" s="159">
        <v>5356</v>
      </c>
      <c r="F124" s="163">
        <f t="shared" si="1"/>
        <v>103.9</v>
      </c>
    </row>
    <row r="125" spans="1:6">
      <c r="A125" s="146">
        <v>732.8</v>
      </c>
      <c r="B125" s="135">
        <v>4612.1000000000004</v>
      </c>
      <c r="C125" s="155">
        <v>104.4</v>
      </c>
      <c r="D125" s="149">
        <v>8771</v>
      </c>
      <c r="E125" s="159">
        <v>5357</v>
      </c>
      <c r="F125" s="163">
        <f t="shared" si="1"/>
        <v>104.4</v>
      </c>
    </row>
    <row r="126" spans="1:6">
      <c r="A126" s="146">
        <v>743.3</v>
      </c>
      <c r="B126" s="135">
        <v>4612.2</v>
      </c>
      <c r="C126" s="155">
        <v>104.9</v>
      </c>
      <c r="D126" s="149">
        <v>8925</v>
      </c>
      <c r="E126" s="159">
        <v>5358</v>
      </c>
      <c r="F126" s="163">
        <f t="shared" si="1"/>
        <v>104.9</v>
      </c>
    </row>
    <row r="127" spans="1:6">
      <c r="A127" s="146">
        <v>753.8</v>
      </c>
      <c r="B127" s="135">
        <v>4612.3</v>
      </c>
      <c r="C127" s="155">
        <v>105.4</v>
      </c>
      <c r="D127" s="149">
        <v>9078</v>
      </c>
      <c r="E127" s="159">
        <v>5359</v>
      </c>
      <c r="F127" s="163">
        <f t="shared" si="1"/>
        <v>105.4</v>
      </c>
    </row>
    <row r="128" spans="1:6">
      <c r="A128" s="146">
        <v>764.3</v>
      </c>
      <c r="B128" s="135">
        <v>4612.3999999999996</v>
      </c>
      <c r="C128" s="155">
        <v>105.9</v>
      </c>
      <c r="D128" s="149">
        <v>9232</v>
      </c>
      <c r="E128" s="159">
        <v>5360</v>
      </c>
      <c r="F128" s="163">
        <f t="shared" si="1"/>
        <v>105.9</v>
      </c>
    </row>
    <row r="129" spans="1:6">
      <c r="A129" s="146">
        <v>775</v>
      </c>
      <c r="B129" s="135">
        <v>4612.5</v>
      </c>
      <c r="C129" s="155">
        <v>106.4</v>
      </c>
      <c r="D129" s="149">
        <v>9392</v>
      </c>
      <c r="E129" s="159">
        <v>5361</v>
      </c>
      <c r="F129" s="163">
        <f t="shared" si="1"/>
        <v>106.4</v>
      </c>
    </row>
    <row r="130" spans="1:6">
      <c r="A130" s="146">
        <v>785.6</v>
      </c>
      <c r="B130" s="135">
        <v>4612.6000000000004</v>
      </c>
      <c r="C130" s="155">
        <v>107</v>
      </c>
      <c r="D130" s="149">
        <v>9551</v>
      </c>
      <c r="E130" s="159">
        <v>5362</v>
      </c>
      <c r="F130" s="163">
        <f t="shared" si="1"/>
        <v>107</v>
      </c>
    </row>
    <row r="131" spans="1:6">
      <c r="A131" s="146">
        <v>796.4</v>
      </c>
      <c r="B131" s="135">
        <v>4612.7</v>
      </c>
      <c r="C131" s="155">
        <v>107.5</v>
      </c>
      <c r="D131" s="149">
        <v>9711</v>
      </c>
      <c r="E131" s="159">
        <v>5363</v>
      </c>
      <c r="F131" s="163">
        <f t="shared" si="1"/>
        <v>107.5</v>
      </c>
    </row>
    <row r="132" spans="1:6">
      <c r="A132" s="146">
        <v>807.1</v>
      </c>
      <c r="B132" s="135">
        <v>4612.8</v>
      </c>
      <c r="C132" s="155">
        <v>108</v>
      </c>
      <c r="D132" s="149">
        <v>9871</v>
      </c>
      <c r="E132" s="159">
        <v>5364</v>
      </c>
      <c r="F132" s="163">
        <f t="shared" si="1"/>
        <v>108</v>
      </c>
    </row>
    <row r="133" spans="1:6">
      <c r="A133" s="146">
        <v>817.9</v>
      </c>
      <c r="B133" s="135">
        <v>4612.8999999999996</v>
      </c>
      <c r="C133" s="155">
        <v>108.5</v>
      </c>
      <c r="D133" s="149">
        <v>10030</v>
      </c>
      <c r="E133" s="159">
        <v>5365</v>
      </c>
      <c r="F133" s="163">
        <f t="shared" ref="F133:F196" si="2">C133</f>
        <v>108.5</v>
      </c>
    </row>
    <row r="134" spans="1:6">
      <c r="A134" s="146">
        <v>828.8</v>
      </c>
      <c r="B134" s="135">
        <v>4613</v>
      </c>
      <c r="C134" s="155">
        <v>109</v>
      </c>
      <c r="D134" s="149">
        <v>10195</v>
      </c>
      <c r="E134" s="159">
        <v>5366</v>
      </c>
      <c r="F134" s="163">
        <f t="shared" si="2"/>
        <v>109</v>
      </c>
    </row>
    <row r="135" spans="1:6">
      <c r="A135" s="146">
        <v>839.8</v>
      </c>
      <c r="B135" s="135">
        <v>4613.1000000000004</v>
      </c>
      <c r="C135" s="155">
        <v>109.8</v>
      </c>
      <c r="D135" s="149">
        <v>10361</v>
      </c>
      <c r="E135" s="159">
        <v>5367</v>
      </c>
      <c r="F135" s="163">
        <f t="shared" si="2"/>
        <v>109.8</v>
      </c>
    </row>
    <row r="136" spans="1:6">
      <c r="A136" s="146">
        <v>850.8</v>
      </c>
      <c r="B136" s="135">
        <v>4613.2</v>
      </c>
      <c r="C136" s="155">
        <v>110.6</v>
      </c>
      <c r="D136" s="149">
        <v>10526</v>
      </c>
      <c r="E136" s="159">
        <v>5368</v>
      </c>
      <c r="F136" s="163">
        <f t="shared" si="2"/>
        <v>110.6</v>
      </c>
    </row>
    <row r="137" spans="1:6">
      <c r="A137" s="146">
        <v>861.9</v>
      </c>
      <c r="B137" s="135">
        <v>4613.3</v>
      </c>
      <c r="C137" s="155">
        <v>111.4</v>
      </c>
      <c r="D137" s="149">
        <v>10691</v>
      </c>
      <c r="E137" s="159">
        <v>5369</v>
      </c>
      <c r="F137" s="163">
        <f t="shared" si="2"/>
        <v>111.4</v>
      </c>
    </row>
    <row r="138" spans="1:6">
      <c r="A138" s="146">
        <v>873.1</v>
      </c>
      <c r="B138" s="135">
        <v>4613.3999999999996</v>
      </c>
      <c r="C138" s="155">
        <v>112.2</v>
      </c>
      <c r="D138" s="149">
        <v>10857</v>
      </c>
      <c r="E138" s="159">
        <v>5370</v>
      </c>
      <c r="F138" s="163">
        <f t="shared" si="2"/>
        <v>112.2</v>
      </c>
    </row>
    <row r="139" spans="1:6">
      <c r="A139" s="146">
        <v>884.3</v>
      </c>
      <c r="B139" s="135">
        <v>4613.5</v>
      </c>
      <c r="C139" s="155">
        <v>113</v>
      </c>
      <c r="D139" s="149">
        <v>11029</v>
      </c>
      <c r="E139" s="159">
        <v>5371</v>
      </c>
      <c r="F139" s="163">
        <f t="shared" si="2"/>
        <v>113</v>
      </c>
    </row>
    <row r="140" spans="1:6">
      <c r="A140" s="146">
        <v>895.7</v>
      </c>
      <c r="B140" s="135">
        <v>4613.6000000000004</v>
      </c>
      <c r="C140" s="155">
        <v>113.8</v>
      </c>
      <c r="D140" s="149">
        <v>11201</v>
      </c>
      <c r="E140" s="159">
        <v>5372</v>
      </c>
      <c r="F140" s="163">
        <f t="shared" si="2"/>
        <v>113.8</v>
      </c>
    </row>
    <row r="141" spans="1:6">
      <c r="A141" s="146">
        <v>907.1</v>
      </c>
      <c r="B141" s="135">
        <v>4613.7</v>
      </c>
      <c r="C141" s="155">
        <v>114.7</v>
      </c>
      <c r="D141" s="149">
        <v>11373</v>
      </c>
      <c r="E141" s="159">
        <v>5373</v>
      </c>
      <c r="F141" s="163">
        <f t="shared" si="2"/>
        <v>114.7</v>
      </c>
    </row>
    <row r="142" spans="1:6">
      <c r="A142" s="146">
        <v>918.6</v>
      </c>
      <c r="B142" s="135">
        <v>4613.8</v>
      </c>
      <c r="C142" s="155">
        <v>115.5</v>
      </c>
      <c r="D142" s="149">
        <v>11546</v>
      </c>
      <c r="E142" s="159">
        <v>5374</v>
      </c>
      <c r="F142" s="163">
        <f t="shared" si="2"/>
        <v>115.5</v>
      </c>
    </row>
    <row r="143" spans="1:6">
      <c r="A143" s="146">
        <v>930.2</v>
      </c>
      <c r="B143" s="135">
        <v>4613.8999999999996</v>
      </c>
      <c r="C143" s="155">
        <v>116.3</v>
      </c>
      <c r="D143" s="149">
        <v>11718</v>
      </c>
      <c r="E143" s="159">
        <v>5375</v>
      </c>
      <c r="F143" s="163">
        <f t="shared" si="2"/>
        <v>116.3</v>
      </c>
    </row>
    <row r="144" spans="1:6">
      <c r="A144" s="146">
        <v>941.9</v>
      </c>
      <c r="B144" s="135">
        <v>4614</v>
      </c>
      <c r="C144" s="155">
        <v>117.1</v>
      </c>
      <c r="D144" s="149">
        <v>11898</v>
      </c>
      <c r="E144" s="159">
        <v>5376</v>
      </c>
      <c r="F144" s="163">
        <f t="shared" si="2"/>
        <v>117.1</v>
      </c>
    </row>
    <row r="145" spans="1:6">
      <c r="A145" s="146">
        <v>953.6</v>
      </c>
      <c r="B145" s="135">
        <v>4614.1000000000004</v>
      </c>
      <c r="C145" s="155">
        <v>117.6</v>
      </c>
      <c r="D145" s="149">
        <v>12078</v>
      </c>
      <c r="E145" s="159">
        <v>5377</v>
      </c>
      <c r="F145" s="163">
        <f t="shared" si="2"/>
        <v>117.6</v>
      </c>
    </row>
    <row r="146" spans="1:6">
      <c r="A146" s="146">
        <v>965.4</v>
      </c>
      <c r="B146" s="135">
        <v>4614.2</v>
      </c>
      <c r="C146" s="155">
        <v>118</v>
      </c>
      <c r="D146" s="149">
        <v>12258</v>
      </c>
      <c r="E146" s="159">
        <v>5378</v>
      </c>
      <c r="F146" s="163">
        <f t="shared" si="2"/>
        <v>118</v>
      </c>
    </row>
    <row r="147" spans="1:6">
      <c r="A147" s="146">
        <v>977.2</v>
      </c>
      <c r="B147" s="135">
        <v>4614.3</v>
      </c>
      <c r="C147" s="155">
        <v>118.5</v>
      </c>
      <c r="D147" s="149">
        <v>12438</v>
      </c>
      <c r="E147" s="159">
        <v>5379</v>
      </c>
      <c r="F147" s="163">
        <f t="shared" si="2"/>
        <v>118.5</v>
      </c>
    </row>
    <row r="148" spans="1:6">
      <c r="A148" s="146">
        <v>989.1</v>
      </c>
      <c r="B148" s="135">
        <v>4614.3999999999996</v>
      </c>
      <c r="C148" s="155">
        <v>119</v>
      </c>
      <c r="D148" s="149">
        <v>12618</v>
      </c>
      <c r="E148" s="159">
        <v>5380</v>
      </c>
      <c r="F148" s="163">
        <f t="shared" si="2"/>
        <v>119</v>
      </c>
    </row>
    <row r="149" spans="1:6">
      <c r="A149" s="146">
        <v>1001</v>
      </c>
      <c r="B149" s="135">
        <v>4614.5</v>
      </c>
      <c r="C149" s="155">
        <v>119.5</v>
      </c>
      <c r="D149" s="149">
        <v>12811</v>
      </c>
      <c r="E149" s="159">
        <v>5381</v>
      </c>
      <c r="F149" s="163">
        <f t="shared" si="2"/>
        <v>119.5</v>
      </c>
    </row>
    <row r="150" spans="1:6">
      <c r="A150" s="146">
        <v>1013</v>
      </c>
      <c r="B150" s="135">
        <v>4614.6000000000004</v>
      </c>
      <c r="C150" s="155">
        <v>120</v>
      </c>
      <c r="D150" s="149">
        <v>13003</v>
      </c>
      <c r="E150" s="159">
        <v>5382</v>
      </c>
      <c r="F150" s="163">
        <f t="shared" si="2"/>
        <v>120</v>
      </c>
    </row>
    <row r="151" spans="1:6">
      <c r="A151" s="146">
        <v>1025</v>
      </c>
      <c r="B151" s="135">
        <v>4614.7</v>
      </c>
      <c r="C151" s="155">
        <v>120.4</v>
      </c>
      <c r="D151" s="150">
        <v>13196</v>
      </c>
      <c r="E151" s="160">
        <v>5383.1</v>
      </c>
      <c r="F151" s="163">
        <f t="shared" si="2"/>
        <v>120.4</v>
      </c>
    </row>
    <row r="152" spans="1:6">
      <c r="A152" s="136">
        <v>1037.0999999999999</v>
      </c>
      <c r="B152" s="135">
        <v>4614.8</v>
      </c>
      <c r="C152" s="155">
        <v>120.9</v>
      </c>
      <c r="F152" s="163">
        <f t="shared" si="2"/>
        <v>120.9</v>
      </c>
    </row>
    <row r="153" spans="1:6">
      <c r="A153" s="136">
        <v>1049.2</v>
      </c>
      <c r="B153" s="135">
        <v>4614.8999999999996</v>
      </c>
      <c r="C153" s="155">
        <v>121.4</v>
      </c>
      <c r="F153" s="163">
        <f t="shared" si="2"/>
        <v>121.4</v>
      </c>
    </row>
    <row r="154" spans="1:6">
      <c r="A154" s="136">
        <v>1061.3</v>
      </c>
      <c r="B154" s="135">
        <v>4615</v>
      </c>
      <c r="C154" s="155">
        <v>121.9</v>
      </c>
      <c r="F154" s="163">
        <f t="shared" si="2"/>
        <v>121.9</v>
      </c>
    </row>
    <row r="155" spans="1:6">
      <c r="A155" s="136">
        <v>1073.5999999999999</v>
      </c>
      <c r="B155" s="135">
        <v>4615.1000000000004</v>
      </c>
      <c r="C155" s="155">
        <v>122.8</v>
      </c>
      <c r="F155" s="163">
        <f t="shared" si="2"/>
        <v>122.8</v>
      </c>
    </row>
    <row r="156" spans="1:6">
      <c r="A156" s="136">
        <v>1085.9000000000001</v>
      </c>
      <c r="B156" s="135">
        <v>4615.2</v>
      </c>
      <c r="C156" s="155">
        <v>123.8</v>
      </c>
      <c r="F156" s="163">
        <f t="shared" si="2"/>
        <v>123.8</v>
      </c>
    </row>
    <row r="157" spans="1:6">
      <c r="A157" s="136">
        <v>1098.3</v>
      </c>
      <c r="B157" s="135">
        <v>4615.3</v>
      </c>
      <c r="C157" s="155">
        <v>124.7</v>
      </c>
      <c r="F157" s="163">
        <f t="shared" si="2"/>
        <v>124.7</v>
      </c>
    </row>
    <row r="158" spans="1:6">
      <c r="A158" s="136">
        <v>1110.8</v>
      </c>
      <c r="B158" s="135">
        <v>4615.3999999999996</v>
      </c>
      <c r="C158" s="155">
        <v>125.6</v>
      </c>
      <c r="F158" s="163">
        <f t="shared" si="2"/>
        <v>125.6</v>
      </c>
    </row>
    <row r="159" spans="1:6">
      <c r="A159" s="136">
        <v>1123.4000000000001</v>
      </c>
      <c r="B159" s="135">
        <v>4615.5</v>
      </c>
      <c r="C159" s="155">
        <v>126.6</v>
      </c>
      <c r="F159" s="163">
        <f t="shared" si="2"/>
        <v>126.6</v>
      </c>
    </row>
    <row r="160" spans="1:6">
      <c r="A160" s="136">
        <v>1136.2</v>
      </c>
      <c r="B160" s="135">
        <v>4615.6000000000004</v>
      </c>
      <c r="C160" s="155">
        <v>127.5</v>
      </c>
      <c r="F160" s="163">
        <f t="shared" si="2"/>
        <v>127.5</v>
      </c>
    </row>
    <row r="161" spans="1:6" s="40" customFormat="1">
      <c r="A161" s="136">
        <v>1149</v>
      </c>
      <c r="B161" s="135">
        <v>4615.7</v>
      </c>
      <c r="C161" s="155">
        <v>128.5</v>
      </c>
      <c r="E161" s="1"/>
      <c r="F161" s="163">
        <f t="shared" si="2"/>
        <v>128.5</v>
      </c>
    </row>
    <row r="162" spans="1:6" s="40" customFormat="1">
      <c r="A162" s="136">
        <v>1161.8</v>
      </c>
      <c r="B162" s="135">
        <v>4615.8</v>
      </c>
      <c r="C162" s="155">
        <v>129.4</v>
      </c>
      <c r="E162" s="1"/>
      <c r="F162" s="163">
        <f t="shared" si="2"/>
        <v>129.4</v>
      </c>
    </row>
    <row r="163" spans="1:6" s="40" customFormat="1">
      <c r="A163" s="136">
        <v>1174.8</v>
      </c>
      <c r="B163" s="135">
        <v>4615.8999999999996</v>
      </c>
      <c r="C163" s="155">
        <v>130.4</v>
      </c>
      <c r="E163" s="1"/>
      <c r="F163" s="163">
        <f t="shared" si="2"/>
        <v>130.4</v>
      </c>
    </row>
    <row r="164" spans="1:6" s="40" customFormat="1">
      <c r="A164" s="136">
        <v>1187.9000000000001</v>
      </c>
      <c r="B164" s="135">
        <v>4616</v>
      </c>
      <c r="C164" s="155">
        <v>131.30000000000001</v>
      </c>
      <c r="E164" s="1"/>
      <c r="F164" s="163">
        <f t="shared" si="2"/>
        <v>131.30000000000001</v>
      </c>
    </row>
    <row r="165" spans="1:6" s="40" customFormat="1">
      <c r="A165" s="136">
        <v>1201.0999999999999</v>
      </c>
      <c r="B165" s="135">
        <v>4616.1000000000004</v>
      </c>
      <c r="C165" s="155">
        <v>131.80000000000001</v>
      </c>
      <c r="E165" s="1"/>
      <c r="F165" s="163">
        <f t="shared" si="2"/>
        <v>131.80000000000001</v>
      </c>
    </row>
    <row r="166" spans="1:6" s="40" customFormat="1">
      <c r="A166" s="136">
        <v>1214.3</v>
      </c>
      <c r="B166" s="135">
        <v>4616.2</v>
      </c>
      <c r="C166" s="155">
        <v>132.30000000000001</v>
      </c>
      <c r="E166" s="1"/>
      <c r="F166" s="163">
        <f t="shared" si="2"/>
        <v>132.30000000000001</v>
      </c>
    </row>
    <row r="167" spans="1:6" s="40" customFormat="1">
      <c r="A167" s="136">
        <v>1227.5</v>
      </c>
      <c r="B167" s="135">
        <v>4616.3</v>
      </c>
      <c r="C167" s="155">
        <v>132.80000000000001</v>
      </c>
      <c r="E167" s="1"/>
      <c r="F167" s="163">
        <f t="shared" si="2"/>
        <v>132.80000000000001</v>
      </c>
    </row>
    <row r="168" spans="1:6" s="40" customFormat="1">
      <c r="A168" s="136">
        <v>1240.8</v>
      </c>
      <c r="B168" s="135">
        <v>4616.3999999999996</v>
      </c>
      <c r="C168" s="155">
        <v>133.30000000000001</v>
      </c>
      <c r="E168" s="1"/>
      <c r="F168" s="163">
        <f t="shared" si="2"/>
        <v>133.30000000000001</v>
      </c>
    </row>
    <row r="169" spans="1:6" s="40" customFormat="1">
      <c r="A169" s="136">
        <v>1254.2</v>
      </c>
      <c r="B169" s="135">
        <v>4616.5</v>
      </c>
      <c r="C169" s="155">
        <v>133.80000000000001</v>
      </c>
      <c r="E169" s="1"/>
      <c r="F169" s="163">
        <f t="shared" si="2"/>
        <v>133.80000000000001</v>
      </c>
    </row>
    <row r="170" spans="1:6" s="40" customFormat="1">
      <c r="A170" s="136">
        <v>1267.5999999999999</v>
      </c>
      <c r="B170" s="135">
        <v>4616.6000000000004</v>
      </c>
      <c r="C170" s="155">
        <v>134.30000000000001</v>
      </c>
      <c r="E170" s="1"/>
      <c r="F170" s="163">
        <f t="shared" si="2"/>
        <v>134.30000000000001</v>
      </c>
    </row>
    <row r="171" spans="1:6" s="40" customFormat="1">
      <c r="A171" s="136">
        <v>1281</v>
      </c>
      <c r="B171" s="135">
        <v>4616.7</v>
      </c>
      <c r="C171" s="155">
        <v>134.80000000000001</v>
      </c>
      <c r="E171" s="1"/>
      <c r="F171" s="163">
        <f t="shared" si="2"/>
        <v>134.80000000000001</v>
      </c>
    </row>
    <row r="172" spans="1:6" s="40" customFormat="1">
      <c r="A172" s="136">
        <v>1294.5</v>
      </c>
      <c r="B172" s="135">
        <v>4616.8</v>
      </c>
      <c r="C172" s="155">
        <v>135.30000000000001</v>
      </c>
      <c r="E172" s="1"/>
      <c r="F172" s="163">
        <f t="shared" si="2"/>
        <v>135.30000000000001</v>
      </c>
    </row>
    <row r="173" spans="1:6" s="40" customFormat="1">
      <c r="A173" s="136">
        <v>1308.0999999999999</v>
      </c>
      <c r="B173" s="135">
        <v>4616.8999999999996</v>
      </c>
      <c r="C173" s="155">
        <v>135.80000000000001</v>
      </c>
      <c r="E173" s="1"/>
      <c r="F173" s="163">
        <f t="shared" si="2"/>
        <v>135.80000000000001</v>
      </c>
    </row>
    <row r="174" spans="1:6" s="40" customFormat="1">
      <c r="A174" s="136">
        <v>1321.7</v>
      </c>
      <c r="B174" s="135">
        <v>4617</v>
      </c>
      <c r="C174" s="155">
        <v>136.30000000000001</v>
      </c>
      <c r="E174" s="1"/>
      <c r="F174" s="163">
        <f t="shared" si="2"/>
        <v>136.30000000000001</v>
      </c>
    </row>
    <row r="175" spans="1:6" s="40" customFormat="1">
      <c r="A175" s="136">
        <v>1335.4</v>
      </c>
      <c r="B175" s="135">
        <v>4617.1000000000004</v>
      </c>
      <c r="C175" s="155">
        <v>137.19999999999999</v>
      </c>
      <c r="E175" s="1"/>
      <c r="F175" s="163">
        <f t="shared" si="2"/>
        <v>137.19999999999999</v>
      </c>
    </row>
    <row r="176" spans="1:6" s="40" customFormat="1">
      <c r="A176" s="136">
        <v>1349.1</v>
      </c>
      <c r="B176" s="135">
        <v>4617.2</v>
      </c>
      <c r="C176" s="155">
        <v>138.1</v>
      </c>
      <c r="E176" s="1"/>
      <c r="F176" s="163">
        <f t="shared" si="2"/>
        <v>138.1</v>
      </c>
    </row>
    <row r="177" spans="1:6" s="40" customFormat="1">
      <c r="A177" s="136">
        <v>1363</v>
      </c>
      <c r="B177" s="135">
        <v>4617.3</v>
      </c>
      <c r="C177" s="155">
        <v>139.1</v>
      </c>
      <c r="E177" s="1"/>
      <c r="F177" s="163">
        <f t="shared" si="2"/>
        <v>139.1</v>
      </c>
    </row>
    <row r="178" spans="1:6" s="40" customFormat="1">
      <c r="A178" s="136">
        <v>1377</v>
      </c>
      <c r="B178" s="135">
        <v>4617.3999999999996</v>
      </c>
      <c r="C178" s="155">
        <v>140</v>
      </c>
      <c r="E178" s="1"/>
      <c r="F178" s="163">
        <f t="shared" si="2"/>
        <v>140</v>
      </c>
    </row>
    <row r="179" spans="1:6" s="40" customFormat="1">
      <c r="A179" s="136">
        <v>1391</v>
      </c>
      <c r="B179" s="135">
        <v>4617.5</v>
      </c>
      <c r="C179" s="155">
        <v>140.9</v>
      </c>
      <c r="E179" s="1"/>
      <c r="F179" s="163">
        <f t="shared" si="2"/>
        <v>140.9</v>
      </c>
    </row>
    <row r="180" spans="1:6" s="40" customFormat="1">
      <c r="A180" s="136">
        <v>1405.1</v>
      </c>
      <c r="B180" s="135">
        <v>4617.6000000000004</v>
      </c>
      <c r="C180" s="155">
        <v>141.80000000000001</v>
      </c>
      <c r="E180" s="1"/>
      <c r="F180" s="163">
        <f t="shared" si="2"/>
        <v>141.80000000000001</v>
      </c>
    </row>
    <row r="181" spans="1:6" s="40" customFormat="1">
      <c r="A181" s="136">
        <v>1419.4</v>
      </c>
      <c r="B181" s="135">
        <v>4617.7</v>
      </c>
      <c r="C181" s="155">
        <v>142.80000000000001</v>
      </c>
      <c r="E181" s="1"/>
      <c r="F181" s="163">
        <f t="shared" si="2"/>
        <v>142.80000000000001</v>
      </c>
    </row>
    <row r="182" spans="1:6" s="40" customFormat="1">
      <c r="A182" s="136">
        <v>1433.7</v>
      </c>
      <c r="B182" s="135">
        <v>4617.8</v>
      </c>
      <c r="C182" s="155">
        <v>143.69999999999999</v>
      </c>
      <c r="E182" s="1"/>
      <c r="F182" s="163">
        <f t="shared" si="2"/>
        <v>143.69999999999999</v>
      </c>
    </row>
    <row r="183" spans="1:6" s="40" customFormat="1">
      <c r="A183" s="136">
        <v>1448.1</v>
      </c>
      <c r="B183" s="135">
        <v>4617.8999999999996</v>
      </c>
      <c r="C183" s="155">
        <v>144.6</v>
      </c>
      <c r="E183" s="1"/>
      <c r="F183" s="163">
        <f t="shared" si="2"/>
        <v>144.6</v>
      </c>
    </row>
    <row r="184" spans="1:6" s="40" customFormat="1">
      <c r="A184" s="136">
        <v>1462.6</v>
      </c>
      <c r="B184" s="135">
        <v>4618</v>
      </c>
      <c r="C184" s="155">
        <v>145.6</v>
      </c>
      <c r="E184" s="1"/>
      <c r="F184" s="163">
        <f t="shared" si="2"/>
        <v>145.6</v>
      </c>
    </row>
    <row r="185" spans="1:6" s="40" customFormat="1">
      <c r="A185" s="136">
        <v>1477.2</v>
      </c>
      <c r="B185" s="135">
        <v>4618.1000000000004</v>
      </c>
      <c r="C185" s="155">
        <v>146</v>
      </c>
      <c r="E185" s="1"/>
      <c r="F185" s="163">
        <f t="shared" si="2"/>
        <v>146</v>
      </c>
    </row>
    <row r="186" spans="1:6" s="40" customFormat="1">
      <c r="A186" s="136">
        <v>1491.8</v>
      </c>
      <c r="B186" s="135">
        <v>4618.2</v>
      </c>
      <c r="C186" s="155">
        <v>146.5</v>
      </c>
      <c r="E186" s="1"/>
      <c r="F186" s="163">
        <f t="shared" si="2"/>
        <v>146.5</v>
      </c>
    </row>
    <row r="187" spans="1:6" s="40" customFormat="1">
      <c r="A187" s="136">
        <v>1506.5</v>
      </c>
      <c r="B187" s="135">
        <v>4618.3</v>
      </c>
      <c r="C187" s="155">
        <v>147</v>
      </c>
      <c r="E187" s="1"/>
      <c r="F187" s="163">
        <f t="shared" si="2"/>
        <v>147</v>
      </c>
    </row>
    <row r="188" spans="1:6" s="40" customFormat="1">
      <c r="A188" s="136">
        <v>1521.2</v>
      </c>
      <c r="B188" s="135">
        <v>4618.3999999999996</v>
      </c>
      <c r="C188" s="155">
        <v>147.5</v>
      </c>
      <c r="E188" s="1"/>
      <c r="F188" s="163">
        <f t="shared" si="2"/>
        <v>147.5</v>
      </c>
    </row>
    <row r="189" spans="1:6" s="40" customFormat="1">
      <c r="A189" s="136">
        <v>1536</v>
      </c>
      <c r="B189" s="135">
        <v>4618.5</v>
      </c>
      <c r="C189" s="155">
        <v>148</v>
      </c>
      <c r="E189" s="1"/>
      <c r="F189" s="163">
        <f t="shared" si="2"/>
        <v>148</v>
      </c>
    </row>
    <row r="190" spans="1:6" s="40" customFormat="1">
      <c r="A190" s="136">
        <v>1550.8</v>
      </c>
      <c r="B190" s="135">
        <v>4618.6000000000004</v>
      </c>
      <c r="C190" s="155">
        <v>148.5</v>
      </c>
      <c r="E190" s="1"/>
      <c r="F190" s="163">
        <f t="shared" si="2"/>
        <v>148.5</v>
      </c>
    </row>
    <row r="191" spans="1:6" s="40" customFormat="1">
      <c r="A191" s="136">
        <v>1565.7</v>
      </c>
      <c r="B191" s="135">
        <v>4618.7</v>
      </c>
      <c r="C191" s="155">
        <v>149</v>
      </c>
      <c r="E191" s="1"/>
      <c r="F191" s="163">
        <f t="shared" si="2"/>
        <v>149</v>
      </c>
    </row>
    <row r="192" spans="1:6" s="40" customFormat="1">
      <c r="A192" s="136">
        <v>1580.6</v>
      </c>
      <c r="B192" s="135">
        <v>4618.8</v>
      </c>
      <c r="C192" s="155">
        <v>149.4</v>
      </c>
      <c r="E192" s="1"/>
      <c r="F192" s="163">
        <f t="shared" si="2"/>
        <v>149.4</v>
      </c>
    </row>
    <row r="193" spans="1:6" s="40" customFormat="1">
      <c r="A193" s="136">
        <v>1595.6</v>
      </c>
      <c r="B193" s="135">
        <v>4618.8999999999996</v>
      </c>
      <c r="C193" s="155">
        <v>149.9</v>
      </c>
      <c r="E193" s="1"/>
      <c r="F193" s="163">
        <f t="shared" si="2"/>
        <v>149.9</v>
      </c>
    </row>
    <row r="194" spans="1:6" s="40" customFormat="1">
      <c r="A194" s="136">
        <v>1610.6</v>
      </c>
      <c r="B194" s="135">
        <v>4619</v>
      </c>
      <c r="C194" s="155">
        <v>150.4</v>
      </c>
      <c r="E194" s="1"/>
      <c r="F194" s="163">
        <f t="shared" si="2"/>
        <v>150.4</v>
      </c>
    </row>
    <row r="195" spans="1:6" s="40" customFormat="1">
      <c r="A195" s="136">
        <v>1625.7</v>
      </c>
      <c r="B195" s="135">
        <v>4619.1000000000004</v>
      </c>
      <c r="C195" s="155">
        <v>151.30000000000001</v>
      </c>
      <c r="E195" s="1"/>
      <c r="F195" s="163">
        <f t="shared" si="2"/>
        <v>151.30000000000001</v>
      </c>
    </row>
    <row r="196" spans="1:6" s="40" customFormat="1">
      <c r="A196" s="136">
        <v>1640.9</v>
      </c>
      <c r="B196" s="135">
        <v>4619.2</v>
      </c>
      <c r="C196" s="155">
        <v>152.19999999999999</v>
      </c>
      <c r="E196" s="1"/>
      <c r="F196" s="163">
        <f t="shared" si="2"/>
        <v>152.19999999999999</v>
      </c>
    </row>
    <row r="197" spans="1:6" s="40" customFormat="1">
      <c r="A197" s="136">
        <v>1656.1</v>
      </c>
      <c r="B197" s="135">
        <v>4619.3</v>
      </c>
      <c r="C197" s="155">
        <v>153.1</v>
      </c>
      <c r="E197" s="1"/>
      <c r="F197" s="163">
        <f t="shared" ref="F197:F260" si="3">C197</f>
        <v>153.1</v>
      </c>
    </row>
    <row r="198" spans="1:6" s="40" customFormat="1">
      <c r="A198" s="136">
        <v>1671.5</v>
      </c>
      <c r="B198" s="135">
        <v>4619.3999999999996</v>
      </c>
      <c r="C198" s="155">
        <v>153.9</v>
      </c>
      <c r="E198" s="1"/>
      <c r="F198" s="163">
        <f t="shared" si="3"/>
        <v>153.9</v>
      </c>
    </row>
    <row r="199" spans="1:6" s="40" customFormat="1">
      <c r="A199" s="136">
        <v>1686.9</v>
      </c>
      <c r="B199" s="135">
        <v>4619.5</v>
      </c>
      <c r="C199" s="155">
        <v>154.80000000000001</v>
      </c>
      <c r="E199" s="1"/>
      <c r="F199" s="163">
        <f t="shared" si="3"/>
        <v>154.80000000000001</v>
      </c>
    </row>
    <row r="200" spans="1:6" s="40" customFormat="1">
      <c r="A200" s="136">
        <v>1702.4</v>
      </c>
      <c r="B200" s="135">
        <v>4619.6000000000004</v>
      </c>
      <c r="C200" s="155">
        <v>155.69999999999999</v>
      </c>
      <c r="E200" s="1"/>
      <c r="F200" s="163">
        <f t="shared" si="3"/>
        <v>155.69999999999999</v>
      </c>
    </row>
    <row r="201" spans="1:6" s="40" customFormat="1">
      <c r="A201" s="136">
        <v>1718</v>
      </c>
      <c r="B201" s="135">
        <v>4619.7</v>
      </c>
      <c r="C201" s="155">
        <v>156.6</v>
      </c>
      <c r="E201" s="1"/>
      <c r="F201" s="163">
        <f t="shared" si="3"/>
        <v>156.6</v>
      </c>
    </row>
    <row r="202" spans="1:6" s="40" customFormat="1">
      <c r="A202" s="136">
        <v>1733.7</v>
      </c>
      <c r="B202" s="135">
        <v>4619.8</v>
      </c>
      <c r="C202" s="155">
        <v>157.5</v>
      </c>
      <c r="E202" s="1"/>
      <c r="F202" s="163">
        <f t="shared" si="3"/>
        <v>157.5</v>
      </c>
    </row>
    <row r="203" spans="1:6" s="40" customFormat="1">
      <c r="A203" s="136">
        <v>1749.5</v>
      </c>
      <c r="B203" s="135">
        <v>4619.8999999999996</v>
      </c>
      <c r="C203" s="155">
        <v>158.30000000000001</v>
      </c>
      <c r="E203" s="1"/>
      <c r="F203" s="163">
        <f t="shared" si="3"/>
        <v>158.30000000000001</v>
      </c>
    </row>
    <row r="204" spans="1:6" s="40" customFormat="1">
      <c r="A204" s="136">
        <v>1765.4</v>
      </c>
      <c r="B204" s="135">
        <v>4620</v>
      </c>
      <c r="C204" s="155">
        <v>159.19999999999999</v>
      </c>
      <c r="E204" s="1"/>
      <c r="F204" s="163">
        <f t="shared" si="3"/>
        <v>159.19999999999999</v>
      </c>
    </row>
    <row r="205" spans="1:6" s="40" customFormat="1">
      <c r="A205" s="136">
        <v>1781.4</v>
      </c>
      <c r="B205" s="135">
        <v>4620.1000000000004</v>
      </c>
      <c r="C205" s="155">
        <v>159.80000000000001</v>
      </c>
      <c r="E205" s="1"/>
      <c r="F205" s="163">
        <f t="shared" si="3"/>
        <v>159.80000000000001</v>
      </c>
    </row>
    <row r="206" spans="1:6" s="40" customFormat="1">
      <c r="A206" s="136">
        <v>1797.4</v>
      </c>
      <c r="B206" s="135">
        <v>4620.2</v>
      </c>
      <c r="C206" s="155">
        <v>160.4</v>
      </c>
      <c r="E206" s="1"/>
      <c r="F206" s="163">
        <f t="shared" si="3"/>
        <v>160.4</v>
      </c>
    </row>
    <row r="207" spans="1:6" s="40" customFormat="1">
      <c r="A207" s="136">
        <v>1813.4</v>
      </c>
      <c r="B207" s="135">
        <v>4620.3</v>
      </c>
      <c r="C207" s="155">
        <v>160.9</v>
      </c>
      <c r="E207" s="1"/>
      <c r="F207" s="163">
        <f t="shared" si="3"/>
        <v>160.9</v>
      </c>
    </row>
    <row r="208" spans="1:6" s="40" customFormat="1">
      <c r="A208" s="136">
        <v>1829.6</v>
      </c>
      <c r="B208" s="135">
        <v>4620.3999999999996</v>
      </c>
      <c r="C208" s="155">
        <v>161.5</v>
      </c>
      <c r="E208" s="1"/>
      <c r="F208" s="163">
        <f t="shared" si="3"/>
        <v>161.5</v>
      </c>
    </row>
    <row r="209" spans="1:6" s="40" customFormat="1">
      <c r="A209" s="136">
        <v>1845.7</v>
      </c>
      <c r="B209" s="135">
        <v>4620.5</v>
      </c>
      <c r="C209" s="155">
        <v>162.1</v>
      </c>
      <c r="E209" s="1"/>
      <c r="F209" s="163">
        <f t="shared" si="3"/>
        <v>162.1</v>
      </c>
    </row>
    <row r="210" spans="1:6" s="40" customFormat="1">
      <c r="A210" s="136">
        <v>1862</v>
      </c>
      <c r="B210" s="135">
        <v>4620.6000000000004</v>
      </c>
      <c r="C210" s="155">
        <v>162.6</v>
      </c>
      <c r="E210" s="1"/>
      <c r="F210" s="163">
        <f t="shared" si="3"/>
        <v>162.6</v>
      </c>
    </row>
    <row r="211" spans="1:6" s="40" customFormat="1">
      <c r="A211" s="136">
        <v>1878.3</v>
      </c>
      <c r="B211" s="135">
        <v>4620.7</v>
      </c>
      <c r="C211" s="155">
        <v>163.19999999999999</v>
      </c>
      <c r="E211" s="1"/>
      <c r="F211" s="163">
        <f t="shared" si="3"/>
        <v>163.19999999999999</v>
      </c>
    </row>
    <row r="212" spans="1:6" s="40" customFormat="1">
      <c r="A212" s="136">
        <v>1894.6</v>
      </c>
      <c r="B212" s="135">
        <v>4620.8</v>
      </c>
      <c r="C212" s="155">
        <v>163.69999999999999</v>
      </c>
      <c r="E212" s="1"/>
      <c r="F212" s="163">
        <f t="shared" si="3"/>
        <v>163.69999999999999</v>
      </c>
    </row>
    <row r="213" spans="1:6" s="40" customFormat="1">
      <c r="A213" s="136">
        <v>1911</v>
      </c>
      <c r="B213" s="135">
        <v>4620.8999999999996</v>
      </c>
      <c r="C213" s="155">
        <v>164.3</v>
      </c>
      <c r="E213" s="1"/>
      <c r="F213" s="163">
        <f t="shared" si="3"/>
        <v>164.3</v>
      </c>
    </row>
    <row r="214" spans="1:6" s="40" customFormat="1">
      <c r="A214" s="136">
        <v>1927.5</v>
      </c>
      <c r="B214" s="135">
        <v>4621</v>
      </c>
      <c r="C214" s="155">
        <v>164.9</v>
      </c>
      <c r="E214" s="1"/>
      <c r="F214" s="163">
        <f t="shared" si="3"/>
        <v>164.9</v>
      </c>
    </row>
    <row r="215" spans="1:6" s="40" customFormat="1">
      <c r="A215" s="136">
        <v>1944</v>
      </c>
      <c r="B215" s="135">
        <v>4621.1000000000004</v>
      </c>
      <c r="C215" s="155">
        <v>165.8</v>
      </c>
      <c r="E215" s="1"/>
      <c r="F215" s="163">
        <f t="shared" si="3"/>
        <v>165.8</v>
      </c>
    </row>
    <row r="216" spans="1:6" s="40" customFormat="1">
      <c r="A216" s="136">
        <v>1960.6</v>
      </c>
      <c r="B216" s="135">
        <v>4621.2</v>
      </c>
      <c r="C216" s="155">
        <v>166.8</v>
      </c>
      <c r="E216" s="1"/>
      <c r="F216" s="163">
        <f t="shared" si="3"/>
        <v>166.8</v>
      </c>
    </row>
    <row r="217" spans="1:6" s="40" customFormat="1">
      <c r="A217" s="136">
        <v>1977.3</v>
      </c>
      <c r="B217" s="135">
        <v>4621.3</v>
      </c>
      <c r="C217" s="155">
        <v>167.7</v>
      </c>
      <c r="E217" s="1"/>
      <c r="F217" s="163">
        <f t="shared" si="3"/>
        <v>167.7</v>
      </c>
    </row>
    <row r="218" spans="1:6" s="40" customFormat="1">
      <c r="A218" s="136">
        <v>1994.2</v>
      </c>
      <c r="B218" s="135">
        <v>4621.3999999999996</v>
      </c>
      <c r="C218" s="155">
        <v>168.7</v>
      </c>
      <c r="E218" s="1"/>
      <c r="F218" s="163">
        <f t="shared" si="3"/>
        <v>168.7</v>
      </c>
    </row>
    <row r="219" spans="1:6" s="40" customFormat="1">
      <c r="A219" s="136">
        <v>2011.1</v>
      </c>
      <c r="B219" s="135">
        <v>4621.5</v>
      </c>
      <c r="C219" s="155">
        <v>169.6</v>
      </c>
      <c r="E219" s="1"/>
      <c r="F219" s="163">
        <f t="shared" si="3"/>
        <v>169.6</v>
      </c>
    </row>
    <row r="220" spans="1:6" s="40" customFormat="1">
      <c r="A220" s="136">
        <v>2028.1</v>
      </c>
      <c r="B220" s="135">
        <v>4621.6000000000004</v>
      </c>
      <c r="C220" s="155">
        <v>170.5</v>
      </c>
      <c r="E220" s="1"/>
      <c r="F220" s="163">
        <f t="shared" si="3"/>
        <v>170.5</v>
      </c>
    </row>
    <row r="221" spans="1:6" s="40" customFormat="1">
      <c r="A221" s="136">
        <v>2045.2</v>
      </c>
      <c r="B221" s="135">
        <v>4621.7</v>
      </c>
      <c r="C221" s="155">
        <v>171.5</v>
      </c>
      <c r="E221" s="1"/>
      <c r="F221" s="163">
        <f t="shared" si="3"/>
        <v>171.5</v>
      </c>
    </row>
    <row r="222" spans="1:6" s="40" customFormat="1">
      <c r="A222" s="136">
        <v>2062.4</v>
      </c>
      <c r="B222" s="135">
        <v>4621.8</v>
      </c>
      <c r="C222" s="155">
        <v>172.4</v>
      </c>
      <c r="E222" s="1"/>
      <c r="F222" s="163">
        <f t="shared" si="3"/>
        <v>172.4</v>
      </c>
    </row>
    <row r="223" spans="1:6" s="40" customFormat="1">
      <c r="A223" s="136">
        <v>2079.6999999999998</v>
      </c>
      <c r="B223" s="135">
        <v>4621.8999999999996</v>
      </c>
      <c r="C223" s="155">
        <v>173.4</v>
      </c>
      <c r="E223" s="1"/>
      <c r="F223" s="163">
        <f t="shared" si="3"/>
        <v>173.4</v>
      </c>
    </row>
    <row r="224" spans="1:6" s="40" customFormat="1">
      <c r="A224" s="136">
        <v>2097.1</v>
      </c>
      <c r="B224" s="135">
        <v>4622</v>
      </c>
      <c r="C224" s="155">
        <v>174.3</v>
      </c>
      <c r="E224" s="1"/>
      <c r="F224" s="163">
        <f t="shared" si="3"/>
        <v>174.3</v>
      </c>
    </row>
    <row r="225" spans="1:6" s="40" customFormat="1">
      <c r="A225" s="136">
        <v>2114.5</v>
      </c>
      <c r="B225" s="135">
        <v>4622.1000000000004</v>
      </c>
      <c r="C225" s="155">
        <v>174.8</v>
      </c>
      <c r="E225" s="1"/>
      <c r="F225" s="163">
        <f t="shared" si="3"/>
        <v>174.8</v>
      </c>
    </row>
    <row r="226" spans="1:6" s="40" customFormat="1">
      <c r="A226" s="136">
        <v>2132</v>
      </c>
      <c r="B226" s="135">
        <v>4622.2</v>
      </c>
      <c r="C226" s="155">
        <v>175.3</v>
      </c>
      <c r="E226" s="1"/>
      <c r="F226" s="163">
        <f t="shared" si="3"/>
        <v>175.3</v>
      </c>
    </row>
    <row r="227" spans="1:6" s="40" customFormat="1">
      <c r="A227" s="136">
        <v>2149.6</v>
      </c>
      <c r="B227" s="135">
        <v>4622.3</v>
      </c>
      <c r="C227" s="155">
        <v>175.8</v>
      </c>
      <c r="E227" s="1"/>
      <c r="F227" s="163">
        <f t="shared" si="3"/>
        <v>175.8</v>
      </c>
    </row>
    <row r="228" spans="1:6" s="40" customFormat="1">
      <c r="A228" s="136">
        <v>2167.1999999999998</v>
      </c>
      <c r="B228" s="135">
        <v>4622.3999999999996</v>
      </c>
      <c r="C228" s="155">
        <v>176.3</v>
      </c>
      <c r="E228" s="1"/>
      <c r="F228" s="163">
        <f t="shared" si="3"/>
        <v>176.3</v>
      </c>
    </row>
    <row r="229" spans="1:6" s="40" customFormat="1">
      <c r="A229" s="136">
        <v>2184.8000000000002</v>
      </c>
      <c r="B229" s="135">
        <v>4622.5</v>
      </c>
      <c r="C229" s="155">
        <v>176.7</v>
      </c>
      <c r="E229" s="1"/>
      <c r="F229" s="163">
        <f t="shared" si="3"/>
        <v>176.7</v>
      </c>
    </row>
    <row r="230" spans="1:6" s="40" customFormat="1">
      <c r="A230" s="136">
        <v>2202.5</v>
      </c>
      <c r="B230" s="135">
        <v>4622.6000000000004</v>
      </c>
      <c r="C230" s="155">
        <v>177.2</v>
      </c>
      <c r="E230" s="1"/>
      <c r="F230" s="163">
        <f t="shared" si="3"/>
        <v>177.2</v>
      </c>
    </row>
    <row r="231" spans="1:6" s="40" customFormat="1">
      <c r="A231" s="136">
        <v>2220.3000000000002</v>
      </c>
      <c r="B231" s="135">
        <v>4622.7</v>
      </c>
      <c r="C231" s="155">
        <v>177.7</v>
      </c>
      <c r="E231" s="1"/>
      <c r="F231" s="163">
        <f t="shared" si="3"/>
        <v>177.7</v>
      </c>
    </row>
    <row r="232" spans="1:6" s="40" customFormat="1">
      <c r="A232" s="136">
        <v>2238.1</v>
      </c>
      <c r="B232" s="135">
        <v>4622.8</v>
      </c>
      <c r="C232" s="155">
        <v>178.2</v>
      </c>
      <c r="E232" s="1"/>
      <c r="F232" s="163">
        <f t="shared" si="3"/>
        <v>178.2</v>
      </c>
    </row>
    <row r="233" spans="1:6" s="40" customFormat="1">
      <c r="A233" s="136">
        <v>2255.9</v>
      </c>
      <c r="B233" s="135">
        <v>4622.8999999999996</v>
      </c>
      <c r="C233" s="155">
        <v>178.7</v>
      </c>
      <c r="E233" s="1"/>
      <c r="F233" s="163">
        <f t="shared" si="3"/>
        <v>178.7</v>
      </c>
    </row>
    <row r="234" spans="1:6" s="40" customFormat="1">
      <c r="A234" s="136">
        <v>2273.8000000000002</v>
      </c>
      <c r="B234" s="135">
        <v>4623</v>
      </c>
      <c r="C234" s="155">
        <v>179.2</v>
      </c>
      <c r="E234" s="1"/>
      <c r="F234" s="163">
        <f t="shared" si="3"/>
        <v>179.2</v>
      </c>
    </row>
    <row r="235" spans="1:6" s="40" customFormat="1">
      <c r="A235" s="136">
        <v>2291.8000000000002</v>
      </c>
      <c r="B235" s="135">
        <v>4623.1000000000004</v>
      </c>
      <c r="C235" s="155">
        <v>180.1</v>
      </c>
      <c r="E235" s="1"/>
      <c r="F235" s="163">
        <f t="shared" si="3"/>
        <v>180.1</v>
      </c>
    </row>
    <row r="236" spans="1:6" s="40" customFormat="1">
      <c r="A236" s="136">
        <v>2309.8000000000002</v>
      </c>
      <c r="B236" s="135">
        <v>4623.2</v>
      </c>
      <c r="C236" s="155">
        <v>181</v>
      </c>
      <c r="E236" s="1"/>
      <c r="F236" s="163">
        <f t="shared" si="3"/>
        <v>181</v>
      </c>
    </row>
    <row r="237" spans="1:6" s="40" customFormat="1">
      <c r="A237" s="136">
        <v>2328</v>
      </c>
      <c r="B237" s="135">
        <v>4623.3</v>
      </c>
      <c r="C237" s="155">
        <v>181.9</v>
      </c>
      <c r="E237" s="1"/>
      <c r="F237" s="163">
        <f t="shared" si="3"/>
        <v>181.9</v>
      </c>
    </row>
    <row r="238" spans="1:6" s="40" customFormat="1">
      <c r="A238" s="136">
        <v>2346.1999999999998</v>
      </c>
      <c r="B238" s="135">
        <v>4623.3999999999996</v>
      </c>
      <c r="C238" s="155">
        <v>182.8</v>
      </c>
      <c r="E238" s="1"/>
      <c r="F238" s="163">
        <f t="shared" si="3"/>
        <v>182.8</v>
      </c>
    </row>
    <row r="239" spans="1:6" s="40" customFormat="1">
      <c r="A239" s="136">
        <v>2364.5</v>
      </c>
      <c r="B239" s="135">
        <v>4623.5</v>
      </c>
      <c r="C239" s="155">
        <v>183.7</v>
      </c>
      <c r="E239" s="1"/>
      <c r="F239" s="163">
        <f t="shared" si="3"/>
        <v>183.7</v>
      </c>
    </row>
    <row r="240" spans="1:6" s="40" customFormat="1">
      <c r="A240" s="136">
        <v>2382.9</v>
      </c>
      <c r="B240" s="135">
        <v>4623.6000000000004</v>
      </c>
      <c r="C240" s="155">
        <v>184.6</v>
      </c>
      <c r="E240" s="1"/>
      <c r="F240" s="163">
        <f t="shared" si="3"/>
        <v>184.6</v>
      </c>
    </row>
    <row r="241" spans="1:6" s="40" customFormat="1">
      <c r="A241" s="136">
        <v>2401.4</v>
      </c>
      <c r="B241" s="135">
        <v>4623.7</v>
      </c>
      <c r="C241" s="155">
        <v>185.5</v>
      </c>
      <c r="E241" s="1"/>
      <c r="F241" s="163">
        <f t="shared" si="3"/>
        <v>185.5</v>
      </c>
    </row>
    <row r="242" spans="1:6" s="40" customFormat="1">
      <c r="A242" s="136">
        <v>2420</v>
      </c>
      <c r="B242" s="135">
        <v>4623.8</v>
      </c>
      <c r="C242" s="155">
        <v>186.4</v>
      </c>
      <c r="E242" s="1"/>
      <c r="F242" s="163">
        <f t="shared" si="3"/>
        <v>186.4</v>
      </c>
    </row>
    <row r="243" spans="1:6" s="40" customFormat="1">
      <c r="A243" s="136">
        <v>2438.6999999999998</v>
      </c>
      <c r="B243" s="135">
        <v>4623.8999999999996</v>
      </c>
      <c r="C243" s="155">
        <v>187.3</v>
      </c>
      <c r="E243" s="1"/>
      <c r="F243" s="163">
        <f t="shared" si="3"/>
        <v>187.3</v>
      </c>
    </row>
    <row r="244" spans="1:6" s="40" customFormat="1">
      <c r="A244" s="136">
        <v>2457.5</v>
      </c>
      <c r="B244" s="135">
        <v>4624</v>
      </c>
      <c r="C244" s="155">
        <v>188.2</v>
      </c>
      <c r="E244" s="1"/>
      <c r="F244" s="163">
        <f t="shared" si="3"/>
        <v>188.2</v>
      </c>
    </row>
    <row r="245" spans="1:6" s="40" customFormat="1">
      <c r="A245" s="136">
        <v>2476.3000000000002</v>
      </c>
      <c r="B245" s="135">
        <v>4624.1000000000004</v>
      </c>
      <c r="C245" s="155">
        <v>188.8</v>
      </c>
      <c r="E245" s="1"/>
      <c r="F245" s="163">
        <f t="shared" si="3"/>
        <v>188.8</v>
      </c>
    </row>
    <row r="246" spans="1:6" s="40" customFormat="1">
      <c r="A246" s="136">
        <v>2495.3000000000002</v>
      </c>
      <c r="B246" s="135">
        <v>4624.2</v>
      </c>
      <c r="C246" s="155">
        <v>189.3</v>
      </c>
      <c r="E246" s="1"/>
      <c r="F246" s="163">
        <f t="shared" si="3"/>
        <v>189.3</v>
      </c>
    </row>
    <row r="247" spans="1:6" s="40" customFormat="1">
      <c r="A247" s="136">
        <v>2514.1999999999998</v>
      </c>
      <c r="B247" s="135">
        <v>4624.3</v>
      </c>
      <c r="C247" s="155">
        <v>189.9</v>
      </c>
      <c r="E247" s="1"/>
      <c r="F247" s="163">
        <f t="shared" si="3"/>
        <v>189.9</v>
      </c>
    </row>
    <row r="248" spans="1:6" s="40" customFormat="1">
      <c r="A248" s="136">
        <v>2533.1999999999998</v>
      </c>
      <c r="B248" s="135">
        <v>4624.3999999999996</v>
      </c>
      <c r="C248" s="155">
        <v>190.5</v>
      </c>
      <c r="E248" s="1"/>
      <c r="F248" s="163">
        <f t="shared" si="3"/>
        <v>190.5</v>
      </c>
    </row>
    <row r="249" spans="1:6" s="40" customFormat="1">
      <c r="A249" s="136">
        <v>2552.3000000000002</v>
      </c>
      <c r="B249" s="135">
        <v>4624.5</v>
      </c>
      <c r="C249" s="155">
        <v>191</v>
      </c>
      <c r="E249" s="1"/>
      <c r="F249" s="163">
        <f t="shared" si="3"/>
        <v>191</v>
      </c>
    </row>
    <row r="250" spans="1:6" s="40" customFormat="1">
      <c r="A250" s="136">
        <v>2571.4</v>
      </c>
      <c r="B250" s="135">
        <v>4624.6000000000004</v>
      </c>
      <c r="C250" s="155">
        <v>191.6</v>
      </c>
      <c r="E250" s="1"/>
      <c r="F250" s="163">
        <f t="shared" si="3"/>
        <v>191.6</v>
      </c>
    </row>
    <row r="251" spans="1:6" s="40" customFormat="1">
      <c r="A251" s="136">
        <v>2590.6</v>
      </c>
      <c r="B251" s="135">
        <v>4624.7</v>
      </c>
      <c r="C251" s="155">
        <v>192.1</v>
      </c>
      <c r="E251" s="1"/>
      <c r="F251" s="163">
        <f t="shared" si="3"/>
        <v>192.1</v>
      </c>
    </row>
    <row r="252" spans="1:6" s="40" customFormat="1">
      <c r="A252" s="136">
        <v>2609.9</v>
      </c>
      <c r="B252" s="135">
        <v>4624.8</v>
      </c>
      <c r="C252" s="155">
        <v>192.7</v>
      </c>
      <c r="E252" s="1"/>
      <c r="F252" s="163">
        <f t="shared" si="3"/>
        <v>192.7</v>
      </c>
    </row>
    <row r="253" spans="1:6" s="40" customFormat="1">
      <c r="A253" s="136">
        <v>2629.2</v>
      </c>
      <c r="B253" s="135">
        <v>4624.8999999999996</v>
      </c>
      <c r="C253" s="155">
        <v>193.3</v>
      </c>
      <c r="E253" s="1"/>
      <c r="F253" s="163">
        <f t="shared" si="3"/>
        <v>193.3</v>
      </c>
    </row>
    <row r="254" spans="1:6" s="40" customFormat="1">
      <c r="A254" s="136">
        <v>2648.5</v>
      </c>
      <c r="B254" s="135">
        <v>4625</v>
      </c>
      <c r="C254" s="155">
        <v>193.8</v>
      </c>
      <c r="E254" s="1"/>
      <c r="F254" s="163">
        <f t="shared" si="3"/>
        <v>193.8</v>
      </c>
    </row>
    <row r="255" spans="1:6" s="40" customFormat="1">
      <c r="A255" s="136">
        <v>2667.9</v>
      </c>
      <c r="B255" s="135">
        <v>4625.1000000000004</v>
      </c>
      <c r="C255" s="155">
        <v>194.6</v>
      </c>
      <c r="E255" s="1"/>
      <c r="F255" s="163">
        <f t="shared" si="3"/>
        <v>194.6</v>
      </c>
    </row>
    <row r="256" spans="1:6" s="40" customFormat="1">
      <c r="A256" s="136">
        <v>2687.4</v>
      </c>
      <c r="B256" s="135">
        <v>4625.2</v>
      </c>
      <c r="C256" s="155">
        <v>195.5</v>
      </c>
      <c r="E256" s="1"/>
      <c r="F256" s="163">
        <f t="shared" si="3"/>
        <v>195.5</v>
      </c>
    </row>
    <row r="257" spans="1:6" s="40" customFormat="1">
      <c r="A257" s="136">
        <v>2707</v>
      </c>
      <c r="B257" s="135">
        <v>4625.3</v>
      </c>
      <c r="C257" s="155">
        <v>196.3</v>
      </c>
      <c r="E257" s="1"/>
      <c r="F257" s="163">
        <f t="shared" si="3"/>
        <v>196.3</v>
      </c>
    </row>
    <row r="258" spans="1:6" s="40" customFormat="1">
      <c r="A258" s="136">
        <v>2726.7</v>
      </c>
      <c r="B258" s="135">
        <v>4625.3999999999996</v>
      </c>
      <c r="C258" s="155">
        <v>197.2</v>
      </c>
      <c r="E258" s="1"/>
      <c r="F258" s="163">
        <f t="shared" si="3"/>
        <v>197.2</v>
      </c>
    </row>
    <row r="259" spans="1:6" s="40" customFormat="1">
      <c r="A259" s="136">
        <v>2746.5</v>
      </c>
      <c r="B259" s="135">
        <v>4625.5</v>
      </c>
      <c r="C259" s="155">
        <v>198</v>
      </c>
      <c r="E259" s="1"/>
      <c r="F259" s="163">
        <f t="shared" si="3"/>
        <v>198</v>
      </c>
    </row>
    <row r="260" spans="1:6" s="40" customFormat="1">
      <c r="A260" s="136">
        <v>2766.3</v>
      </c>
      <c r="B260" s="135">
        <v>4625.6000000000004</v>
      </c>
      <c r="C260" s="155">
        <v>198.8</v>
      </c>
      <c r="E260" s="1"/>
      <c r="F260" s="163">
        <f t="shared" si="3"/>
        <v>198.8</v>
      </c>
    </row>
    <row r="261" spans="1:6" s="40" customFormat="1">
      <c r="A261" s="136">
        <v>2786.2</v>
      </c>
      <c r="B261" s="135">
        <v>4625.7</v>
      </c>
      <c r="C261" s="155">
        <v>199.7</v>
      </c>
      <c r="E261" s="1"/>
      <c r="F261" s="163">
        <f t="shared" ref="F261:F324" si="4">C261</f>
        <v>199.7</v>
      </c>
    </row>
    <row r="262" spans="1:6" s="40" customFormat="1">
      <c r="A262" s="136">
        <v>2806.2</v>
      </c>
      <c r="B262" s="135">
        <v>4625.8</v>
      </c>
      <c r="C262" s="155">
        <v>200.5</v>
      </c>
      <c r="E262" s="1"/>
      <c r="F262" s="163">
        <f t="shared" si="4"/>
        <v>200.5</v>
      </c>
    </row>
    <row r="263" spans="1:6" s="40" customFormat="1">
      <c r="A263" s="136">
        <v>2826.3</v>
      </c>
      <c r="B263" s="135">
        <v>4625.8999999999996</v>
      </c>
      <c r="C263" s="155">
        <v>201.4</v>
      </c>
      <c r="E263" s="1"/>
      <c r="F263" s="163">
        <f t="shared" si="4"/>
        <v>201.4</v>
      </c>
    </row>
    <row r="264" spans="1:6" s="40" customFormat="1">
      <c r="A264" s="136">
        <v>2846.5</v>
      </c>
      <c r="B264" s="135">
        <v>4626</v>
      </c>
      <c r="C264" s="155">
        <v>202.2</v>
      </c>
      <c r="E264" s="1"/>
      <c r="F264" s="163">
        <f t="shared" si="4"/>
        <v>202.2</v>
      </c>
    </row>
    <row r="265" spans="1:6" s="40" customFormat="1">
      <c r="A265" s="136">
        <v>2866.8</v>
      </c>
      <c r="B265" s="135">
        <v>4626.1000000000004</v>
      </c>
      <c r="C265" s="155">
        <v>202.8</v>
      </c>
      <c r="E265" s="1"/>
      <c r="F265" s="163">
        <f t="shared" si="4"/>
        <v>202.8</v>
      </c>
    </row>
    <row r="266" spans="1:6" s="40" customFormat="1">
      <c r="A266" s="136">
        <v>2887.1</v>
      </c>
      <c r="B266" s="135">
        <v>4626.2</v>
      </c>
      <c r="C266" s="155">
        <v>203.4</v>
      </c>
      <c r="E266" s="1"/>
      <c r="F266" s="163">
        <f t="shared" si="4"/>
        <v>203.4</v>
      </c>
    </row>
    <row r="267" spans="1:6" s="40" customFormat="1">
      <c r="A267" s="136">
        <v>2907.4</v>
      </c>
      <c r="B267" s="135">
        <v>4626.3</v>
      </c>
      <c r="C267" s="155">
        <v>203.9</v>
      </c>
      <c r="E267" s="1"/>
      <c r="F267" s="163">
        <f t="shared" si="4"/>
        <v>203.9</v>
      </c>
    </row>
    <row r="268" spans="1:6" s="40" customFormat="1">
      <c r="A268" s="136">
        <v>2927.9</v>
      </c>
      <c r="B268" s="135">
        <v>4626.3999999999996</v>
      </c>
      <c r="C268" s="155">
        <v>204.5</v>
      </c>
      <c r="E268" s="1"/>
      <c r="F268" s="163">
        <f t="shared" si="4"/>
        <v>204.5</v>
      </c>
    </row>
    <row r="269" spans="1:6" s="40" customFormat="1">
      <c r="A269" s="136">
        <v>2948.3</v>
      </c>
      <c r="B269" s="135">
        <v>4626.5</v>
      </c>
      <c r="C269" s="155">
        <v>205.1</v>
      </c>
      <c r="E269" s="1"/>
      <c r="F269" s="163">
        <f t="shared" si="4"/>
        <v>205.1</v>
      </c>
    </row>
    <row r="270" spans="1:6" s="40" customFormat="1">
      <c r="A270" s="136">
        <v>2968.9</v>
      </c>
      <c r="B270" s="135">
        <v>4626.6000000000004</v>
      </c>
      <c r="C270" s="155">
        <v>205.7</v>
      </c>
      <c r="E270" s="1"/>
      <c r="F270" s="163">
        <f t="shared" si="4"/>
        <v>205.7</v>
      </c>
    </row>
    <row r="271" spans="1:6" s="40" customFormat="1">
      <c r="A271" s="136">
        <v>2989.5</v>
      </c>
      <c r="B271" s="135">
        <v>4626.7</v>
      </c>
      <c r="C271" s="155">
        <v>206.3</v>
      </c>
      <c r="E271" s="1"/>
      <c r="F271" s="163">
        <f t="shared" si="4"/>
        <v>206.3</v>
      </c>
    </row>
    <row r="272" spans="1:6" s="40" customFormat="1">
      <c r="A272" s="136">
        <v>3010.1</v>
      </c>
      <c r="B272" s="135">
        <v>4626.8</v>
      </c>
      <c r="C272" s="155">
        <v>206.9</v>
      </c>
      <c r="E272" s="1"/>
      <c r="F272" s="163">
        <f t="shared" si="4"/>
        <v>206.9</v>
      </c>
    </row>
    <row r="273" spans="1:6" s="40" customFormat="1">
      <c r="A273" s="136">
        <v>3030.9</v>
      </c>
      <c r="B273" s="135">
        <v>4626.8999999999996</v>
      </c>
      <c r="C273" s="155">
        <v>207.5</v>
      </c>
      <c r="E273" s="1"/>
      <c r="F273" s="163">
        <f t="shared" si="4"/>
        <v>207.5</v>
      </c>
    </row>
    <row r="274" spans="1:6" s="40" customFormat="1">
      <c r="A274" s="136">
        <v>3051.6</v>
      </c>
      <c r="B274" s="135">
        <v>4627</v>
      </c>
      <c r="C274" s="155">
        <v>208</v>
      </c>
      <c r="E274" s="1"/>
      <c r="F274" s="163">
        <f t="shared" si="4"/>
        <v>208</v>
      </c>
    </row>
    <row r="275" spans="1:6" s="40" customFormat="1">
      <c r="A275" s="136">
        <v>3072.5</v>
      </c>
      <c r="B275" s="135">
        <v>4627.1000000000004</v>
      </c>
      <c r="C275" s="155">
        <v>209.1</v>
      </c>
      <c r="E275" s="1"/>
      <c r="F275" s="163">
        <f t="shared" si="4"/>
        <v>209.1</v>
      </c>
    </row>
    <row r="276" spans="1:6" s="40" customFormat="1">
      <c r="A276" s="136">
        <v>3093.4</v>
      </c>
      <c r="B276" s="135">
        <v>4627.2</v>
      </c>
      <c r="C276" s="155">
        <v>210.1</v>
      </c>
      <c r="E276" s="1"/>
      <c r="F276" s="163">
        <f t="shared" si="4"/>
        <v>210.1</v>
      </c>
    </row>
    <row r="277" spans="1:6" s="40" customFormat="1">
      <c r="A277" s="136">
        <v>3114.5</v>
      </c>
      <c r="B277" s="135">
        <v>4627.3</v>
      </c>
      <c r="C277" s="155">
        <v>211.2</v>
      </c>
      <c r="E277" s="1"/>
      <c r="F277" s="163">
        <f t="shared" si="4"/>
        <v>211.2</v>
      </c>
    </row>
    <row r="278" spans="1:6" s="40" customFormat="1">
      <c r="A278" s="136">
        <v>3135.7</v>
      </c>
      <c r="B278" s="135">
        <v>4627.3999999999996</v>
      </c>
      <c r="C278" s="155">
        <v>212.2</v>
      </c>
      <c r="E278" s="1"/>
      <c r="F278" s="163">
        <f t="shared" si="4"/>
        <v>212.2</v>
      </c>
    </row>
    <row r="279" spans="1:6" s="40" customFormat="1">
      <c r="A279" s="136">
        <v>3156.9</v>
      </c>
      <c r="B279" s="135">
        <v>4627.5</v>
      </c>
      <c r="C279" s="155">
        <v>213.2</v>
      </c>
      <c r="E279" s="1"/>
      <c r="F279" s="163">
        <f t="shared" si="4"/>
        <v>213.2</v>
      </c>
    </row>
    <row r="280" spans="1:6" s="40" customFormat="1">
      <c r="A280" s="136">
        <v>3178.3</v>
      </c>
      <c r="B280" s="135">
        <v>4627.6000000000004</v>
      </c>
      <c r="C280" s="155">
        <v>214.3</v>
      </c>
      <c r="E280" s="1"/>
      <c r="F280" s="163">
        <f t="shared" si="4"/>
        <v>214.3</v>
      </c>
    </row>
    <row r="281" spans="1:6" s="40" customFormat="1">
      <c r="A281" s="136">
        <v>3199.8</v>
      </c>
      <c r="B281" s="135">
        <v>4627.7</v>
      </c>
      <c r="C281" s="155">
        <v>215.3</v>
      </c>
      <c r="E281" s="1"/>
      <c r="F281" s="163">
        <f t="shared" si="4"/>
        <v>215.3</v>
      </c>
    </row>
    <row r="282" spans="1:6" s="40" customFormat="1">
      <c r="A282" s="136">
        <v>3221.4</v>
      </c>
      <c r="B282" s="135">
        <v>4627.8</v>
      </c>
      <c r="C282" s="155">
        <v>216.3</v>
      </c>
      <c r="E282" s="1"/>
      <c r="F282" s="163">
        <f t="shared" si="4"/>
        <v>216.3</v>
      </c>
    </row>
    <row r="283" spans="1:6" s="40" customFormat="1">
      <c r="A283" s="136">
        <v>3243.1</v>
      </c>
      <c r="B283" s="135">
        <v>4627.8999999999996</v>
      </c>
      <c r="C283" s="155">
        <v>217.4</v>
      </c>
      <c r="E283" s="1"/>
      <c r="F283" s="163">
        <f t="shared" si="4"/>
        <v>217.4</v>
      </c>
    </row>
    <row r="284" spans="1:6" s="40" customFormat="1">
      <c r="A284" s="136">
        <v>3264.9</v>
      </c>
      <c r="B284" s="135">
        <v>4628</v>
      </c>
      <c r="C284" s="155">
        <v>218.4</v>
      </c>
      <c r="E284" s="1"/>
      <c r="F284" s="163">
        <f t="shared" si="4"/>
        <v>218.4</v>
      </c>
    </row>
    <row r="285" spans="1:6" s="40" customFormat="1">
      <c r="A285" s="136">
        <v>3286.7</v>
      </c>
      <c r="B285" s="135">
        <v>4628.1000000000004</v>
      </c>
      <c r="C285" s="155">
        <v>219</v>
      </c>
      <c r="E285" s="1"/>
      <c r="F285" s="163">
        <f t="shared" si="4"/>
        <v>219</v>
      </c>
    </row>
    <row r="286" spans="1:6" s="40" customFormat="1">
      <c r="A286" s="136">
        <v>3308.7</v>
      </c>
      <c r="B286" s="135">
        <v>4628.2</v>
      </c>
      <c r="C286" s="155">
        <v>219.6</v>
      </c>
      <c r="E286" s="1"/>
      <c r="F286" s="163">
        <f t="shared" si="4"/>
        <v>219.6</v>
      </c>
    </row>
    <row r="287" spans="1:6" s="40" customFormat="1">
      <c r="A287" s="136">
        <v>3330.6</v>
      </c>
      <c r="B287" s="135">
        <v>4628.3</v>
      </c>
      <c r="C287" s="155">
        <v>220.2</v>
      </c>
      <c r="E287" s="1"/>
      <c r="F287" s="163">
        <f t="shared" si="4"/>
        <v>220.2</v>
      </c>
    </row>
    <row r="288" spans="1:6" s="40" customFormat="1">
      <c r="A288" s="136">
        <v>3352.7</v>
      </c>
      <c r="B288" s="135">
        <v>4628.3999999999996</v>
      </c>
      <c r="C288" s="155">
        <v>220.8</v>
      </c>
      <c r="E288" s="1"/>
      <c r="F288" s="163">
        <f t="shared" si="4"/>
        <v>220.8</v>
      </c>
    </row>
    <row r="289" spans="1:6" s="40" customFormat="1">
      <c r="A289" s="136">
        <v>3374.8</v>
      </c>
      <c r="B289" s="135">
        <v>4628.5</v>
      </c>
      <c r="C289" s="155">
        <v>221.4</v>
      </c>
      <c r="E289" s="1"/>
      <c r="F289" s="163">
        <f t="shared" si="4"/>
        <v>221.4</v>
      </c>
    </row>
    <row r="290" spans="1:6" s="40" customFormat="1">
      <c r="A290" s="136">
        <v>3397</v>
      </c>
      <c r="B290" s="135">
        <v>4628.6000000000004</v>
      </c>
      <c r="C290" s="155">
        <v>221.9</v>
      </c>
      <c r="E290" s="1"/>
      <c r="F290" s="163">
        <f t="shared" si="4"/>
        <v>221.9</v>
      </c>
    </row>
    <row r="291" spans="1:6" s="40" customFormat="1">
      <c r="A291" s="136">
        <v>3419.2</v>
      </c>
      <c r="B291" s="135">
        <v>4628.7</v>
      </c>
      <c r="C291" s="155">
        <v>222.5</v>
      </c>
      <c r="E291" s="1"/>
      <c r="F291" s="163">
        <f t="shared" si="4"/>
        <v>222.5</v>
      </c>
    </row>
    <row r="292" spans="1:6" s="40" customFormat="1">
      <c r="A292" s="136">
        <v>3441.5</v>
      </c>
      <c r="B292" s="135">
        <v>4628.8</v>
      </c>
      <c r="C292" s="155">
        <v>223.1</v>
      </c>
      <c r="E292" s="1"/>
      <c r="F292" s="163">
        <f t="shared" si="4"/>
        <v>223.1</v>
      </c>
    </row>
    <row r="293" spans="1:6" s="40" customFormat="1">
      <c r="A293" s="136">
        <v>3463.8</v>
      </c>
      <c r="B293" s="135">
        <v>4628.9000000000005</v>
      </c>
      <c r="C293" s="155">
        <v>223.7</v>
      </c>
      <c r="E293" s="1"/>
      <c r="F293" s="163">
        <f t="shared" si="4"/>
        <v>223.7</v>
      </c>
    </row>
    <row r="294" spans="1:6" s="40" customFormat="1">
      <c r="A294" s="136">
        <v>3486.2</v>
      </c>
      <c r="B294" s="135">
        <v>4629.0000000000009</v>
      </c>
      <c r="C294" s="155">
        <v>224.3</v>
      </c>
      <c r="E294" s="1"/>
      <c r="F294" s="163">
        <f t="shared" si="4"/>
        <v>224.3</v>
      </c>
    </row>
    <row r="295" spans="1:6" s="40" customFormat="1">
      <c r="A295" s="136">
        <v>3508.7</v>
      </c>
      <c r="B295" s="135">
        <v>4629.1000000000013</v>
      </c>
      <c r="C295" s="155">
        <v>225.3</v>
      </c>
      <c r="E295" s="1"/>
      <c r="F295" s="163">
        <f t="shared" si="4"/>
        <v>225.3</v>
      </c>
    </row>
    <row r="296" spans="1:6" s="40" customFormat="1">
      <c r="A296" s="136">
        <v>3531.3</v>
      </c>
      <c r="B296" s="135">
        <v>4629.2000000000016</v>
      </c>
      <c r="C296" s="155">
        <v>226.3</v>
      </c>
      <c r="E296" s="1"/>
      <c r="F296" s="163">
        <f t="shared" si="4"/>
        <v>226.3</v>
      </c>
    </row>
    <row r="297" spans="1:6" s="40" customFormat="1">
      <c r="A297" s="136">
        <v>3554</v>
      </c>
      <c r="B297" s="135">
        <v>4629.300000000002</v>
      </c>
      <c r="C297" s="155">
        <v>227.3</v>
      </c>
      <c r="E297" s="1"/>
      <c r="F297" s="163">
        <f t="shared" si="4"/>
        <v>227.3</v>
      </c>
    </row>
    <row r="298" spans="1:6" s="40" customFormat="1">
      <c r="A298" s="136">
        <v>3576.7</v>
      </c>
      <c r="B298" s="135">
        <v>4629.4000000000024</v>
      </c>
      <c r="C298" s="155">
        <v>228.3</v>
      </c>
      <c r="E298" s="1"/>
      <c r="F298" s="163">
        <f t="shared" si="4"/>
        <v>228.3</v>
      </c>
    </row>
    <row r="299" spans="1:6" s="40" customFormat="1">
      <c r="A299" s="136">
        <v>3599.6</v>
      </c>
      <c r="B299" s="135">
        <v>4629.5000000000027</v>
      </c>
      <c r="C299" s="155">
        <v>229.3</v>
      </c>
      <c r="E299" s="1"/>
      <c r="F299" s="163">
        <f t="shared" si="4"/>
        <v>229.3</v>
      </c>
    </row>
    <row r="300" spans="1:6" s="40" customFormat="1">
      <c r="A300" s="136">
        <v>3622.6</v>
      </c>
      <c r="B300" s="135">
        <v>4629.6000000000031</v>
      </c>
      <c r="C300" s="155">
        <v>230.3</v>
      </c>
      <c r="E300" s="1"/>
      <c r="F300" s="163">
        <f t="shared" si="4"/>
        <v>230.3</v>
      </c>
    </row>
    <row r="301" spans="1:6" s="40" customFormat="1">
      <c r="A301" s="136">
        <v>3645.7</v>
      </c>
      <c r="B301" s="135">
        <v>4629.7000000000035</v>
      </c>
      <c r="C301" s="155">
        <v>231.3</v>
      </c>
      <c r="E301" s="1"/>
      <c r="F301" s="163">
        <f t="shared" si="4"/>
        <v>231.3</v>
      </c>
    </row>
    <row r="302" spans="1:6" s="40" customFormat="1">
      <c r="A302" s="136">
        <v>3668.9</v>
      </c>
      <c r="B302" s="135">
        <v>4629.8000000000038</v>
      </c>
      <c r="C302" s="155">
        <v>232.3</v>
      </c>
      <c r="E302" s="1"/>
      <c r="F302" s="163">
        <f t="shared" si="4"/>
        <v>232.3</v>
      </c>
    </row>
    <row r="303" spans="1:6" s="40" customFormat="1">
      <c r="A303" s="136">
        <v>3692.1</v>
      </c>
      <c r="B303" s="135">
        <v>4629.9000000000042</v>
      </c>
      <c r="C303" s="155">
        <v>233.3</v>
      </c>
      <c r="E303" s="1"/>
      <c r="F303" s="163">
        <f t="shared" si="4"/>
        <v>233.3</v>
      </c>
    </row>
    <row r="304" spans="1:6" s="40" customFormat="1">
      <c r="A304" s="136">
        <v>3715.5</v>
      </c>
      <c r="B304" s="135">
        <v>4630.0000000000045</v>
      </c>
      <c r="C304" s="155">
        <v>234.3</v>
      </c>
      <c r="E304" s="1"/>
      <c r="F304" s="163">
        <f t="shared" si="4"/>
        <v>234.3</v>
      </c>
    </row>
    <row r="305" spans="1:6" s="40" customFormat="1">
      <c r="A305" s="136">
        <v>3739</v>
      </c>
      <c r="B305" s="135">
        <v>4630.1000000000049</v>
      </c>
      <c r="C305" s="155">
        <v>235</v>
      </c>
      <c r="E305" s="1"/>
      <c r="F305" s="163">
        <f t="shared" si="4"/>
        <v>235</v>
      </c>
    </row>
    <row r="306" spans="1:6" s="40" customFormat="1">
      <c r="A306" s="136">
        <v>3762.5</v>
      </c>
      <c r="B306" s="135">
        <v>4630.2</v>
      </c>
      <c r="C306" s="155">
        <v>235.6</v>
      </c>
      <c r="E306" s="1"/>
      <c r="F306" s="163">
        <f t="shared" si="4"/>
        <v>235.6</v>
      </c>
    </row>
    <row r="307" spans="1:6" s="40" customFormat="1">
      <c r="A307" s="136">
        <v>3786.1</v>
      </c>
      <c r="B307" s="135">
        <v>4630.3</v>
      </c>
      <c r="C307" s="155">
        <v>236.3</v>
      </c>
      <c r="E307" s="1"/>
      <c r="F307" s="163">
        <f t="shared" si="4"/>
        <v>236.3</v>
      </c>
    </row>
    <row r="308" spans="1:6" s="40" customFormat="1">
      <c r="A308" s="136">
        <v>3809.8</v>
      </c>
      <c r="B308" s="135">
        <v>4630.3999999999996</v>
      </c>
      <c r="C308" s="155">
        <v>236.9</v>
      </c>
      <c r="E308" s="1"/>
      <c r="F308" s="163">
        <f t="shared" si="4"/>
        <v>236.9</v>
      </c>
    </row>
    <row r="309" spans="1:6" s="40" customFormat="1">
      <c r="A309" s="136">
        <v>3833.5</v>
      </c>
      <c r="B309" s="135">
        <v>4630.5</v>
      </c>
      <c r="C309" s="155">
        <v>237.6</v>
      </c>
      <c r="E309" s="1"/>
      <c r="F309" s="163">
        <f t="shared" si="4"/>
        <v>237.6</v>
      </c>
    </row>
    <row r="310" spans="1:6" s="40" customFormat="1">
      <c r="A310" s="136">
        <v>3857.3</v>
      </c>
      <c r="B310" s="135">
        <v>4630.6000000000004</v>
      </c>
      <c r="C310" s="155">
        <v>238.2</v>
      </c>
      <c r="E310" s="1"/>
      <c r="F310" s="163">
        <f t="shared" si="4"/>
        <v>238.2</v>
      </c>
    </row>
    <row r="311" spans="1:6" s="40" customFormat="1">
      <c r="A311" s="136">
        <v>3881.2</v>
      </c>
      <c r="B311" s="135">
        <v>4630.7</v>
      </c>
      <c r="C311" s="155">
        <v>238.9</v>
      </c>
      <c r="E311" s="1"/>
      <c r="F311" s="163">
        <f t="shared" si="4"/>
        <v>238.9</v>
      </c>
    </row>
    <row r="312" spans="1:6" s="40" customFormat="1">
      <c r="A312" s="136">
        <v>3905.1</v>
      </c>
      <c r="B312" s="135">
        <v>4630.8</v>
      </c>
      <c r="C312" s="155">
        <v>239.5</v>
      </c>
      <c r="E312" s="1"/>
      <c r="F312" s="163">
        <f t="shared" si="4"/>
        <v>239.5</v>
      </c>
    </row>
    <row r="313" spans="1:6" s="40" customFormat="1">
      <c r="A313" s="136">
        <v>3929.1</v>
      </c>
      <c r="B313" s="135">
        <v>4630.8999999999996</v>
      </c>
      <c r="C313" s="155">
        <v>240.2</v>
      </c>
      <c r="E313" s="1"/>
      <c r="F313" s="163">
        <f t="shared" si="4"/>
        <v>240.2</v>
      </c>
    </row>
    <row r="314" spans="1:6" s="40" customFormat="1">
      <c r="A314" s="136">
        <v>3953.1</v>
      </c>
      <c r="B314" s="135">
        <v>4631</v>
      </c>
      <c r="C314" s="155">
        <v>240.8</v>
      </c>
      <c r="E314" s="1"/>
      <c r="F314" s="163">
        <f t="shared" si="4"/>
        <v>240.8</v>
      </c>
    </row>
    <row r="315" spans="1:6" s="40" customFormat="1">
      <c r="A315" s="136">
        <v>3977.2</v>
      </c>
      <c r="B315" s="135">
        <v>4631.1000000000004</v>
      </c>
      <c r="C315" s="155">
        <v>241.8</v>
      </c>
      <c r="E315" s="1"/>
      <c r="F315" s="163">
        <f t="shared" si="4"/>
        <v>241.8</v>
      </c>
    </row>
    <row r="316" spans="1:6" s="40" customFormat="1">
      <c r="A316" s="136">
        <v>4001.5</v>
      </c>
      <c r="B316" s="135">
        <v>4631.2</v>
      </c>
      <c r="C316" s="155">
        <v>242.8</v>
      </c>
      <c r="E316" s="1"/>
      <c r="F316" s="163">
        <f t="shared" si="4"/>
        <v>242.8</v>
      </c>
    </row>
    <row r="317" spans="1:6" s="40" customFormat="1">
      <c r="A317" s="136">
        <v>4025.8</v>
      </c>
      <c r="B317" s="135">
        <v>4631.3</v>
      </c>
      <c r="C317" s="155">
        <v>243.8</v>
      </c>
      <c r="E317" s="1"/>
      <c r="F317" s="163">
        <f t="shared" si="4"/>
        <v>243.8</v>
      </c>
    </row>
    <row r="318" spans="1:6" s="40" customFormat="1">
      <c r="A318" s="136">
        <v>4050.2</v>
      </c>
      <c r="B318" s="135">
        <v>4631.3999999999996</v>
      </c>
      <c r="C318" s="155">
        <v>244.7</v>
      </c>
      <c r="E318" s="1"/>
      <c r="F318" s="163">
        <f t="shared" si="4"/>
        <v>244.7</v>
      </c>
    </row>
    <row r="319" spans="1:6" s="40" customFormat="1">
      <c r="A319" s="136">
        <v>4074.7</v>
      </c>
      <c r="B319" s="135">
        <v>4631.5</v>
      </c>
      <c r="C319" s="155">
        <v>245.7</v>
      </c>
      <c r="E319" s="1"/>
      <c r="F319" s="163">
        <f t="shared" si="4"/>
        <v>245.7</v>
      </c>
    </row>
    <row r="320" spans="1:6" s="40" customFormat="1">
      <c r="A320" s="136">
        <v>4099.3999999999996</v>
      </c>
      <c r="B320" s="135">
        <v>4631.6000000000004</v>
      </c>
      <c r="C320" s="155">
        <v>246.7</v>
      </c>
      <c r="E320" s="1"/>
      <c r="F320" s="163">
        <f t="shared" si="4"/>
        <v>246.7</v>
      </c>
    </row>
    <row r="321" spans="1:6" s="40" customFormat="1">
      <c r="A321" s="136">
        <v>4124.1000000000004</v>
      </c>
      <c r="B321" s="135">
        <v>4631.7</v>
      </c>
      <c r="C321" s="155">
        <v>247.7</v>
      </c>
      <c r="E321" s="1"/>
      <c r="F321" s="163">
        <f t="shared" si="4"/>
        <v>247.7</v>
      </c>
    </row>
    <row r="322" spans="1:6" s="40" customFormat="1">
      <c r="A322" s="136">
        <v>4148.8999999999996</v>
      </c>
      <c r="B322" s="135">
        <v>4631.8</v>
      </c>
      <c r="C322" s="155">
        <v>248.6</v>
      </c>
      <c r="E322" s="1"/>
      <c r="F322" s="163">
        <f t="shared" si="4"/>
        <v>248.6</v>
      </c>
    </row>
    <row r="323" spans="1:6" s="40" customFormat="1">
      <c r="A323" s="136">
        <v>4173.8</v>
      </c>
      <c r="B323" s="135">
        <v>4631.8999999999996</v>
      </c>
      <c r="C323" s="155">
        <v>249.6</v>
      </c>
      <c r="E323" s="1"/>
      <c r="F323" s="163">
        <f t="shared" si="4"/>
        <v>249.6</v>
      </c>
    </row>
    <row r="324" spans="1:6" s="40" customFormat="1">
      <c r="A324" s="136">
        <v>4198.8</v>
      </c>
      <c r="B324" s="135">
        <v>4632</v>
      </c>
      <c r="C324" s="155">
        <v>250.6</v>
      </c>
      <c r="E324" s="1"/>
      <c r="F324" s="163">
        <f t="shared" si="4"/>
        <v>250.6</v>
      </c>
    </row>
    <row r="325" spans="1:6" s="40" customFormat="1">
      <c r="A325" s="136">
        <v>4223.8999999999996</v>
      </c>
      <c r="B325" s="135">
        <v>4632.1000000000004</v>
      </c>
      <c r="C325" s="155">
        <v>251.3</v>
      </c>
      <c r="E325" s="1"/>
      <c r="F325" s="163">
        <f t="shared" ref="F325:F388" si="5">C325</f>
        <v>251.3</v>
      </c>
    </row>
    <row r="326" spans="1:6" s="40" customFormat="1">
      <c r="A326" s="136">
        <v>4249.1000000000004</v>
      </c>
      <c r="B326" s="135">
        <v>4632.2</v>
      </c>
      <c r="C326" s="155">
        <v>251.9</v>
      </c>
      <c r="E326" s="1"/>
      <c r="F326" s="163">
        <f t="shared" si="5"/>
        <v>251.9</v>
      </c>
    </row>
    <row r="327" spans="1:6" s="40" customFormat="1">
      <c r="A327" s="136">
        <v>4274.3</v>
      </c>
      <c r="B327" s="135">
        <v>4632.3</v>
      </c>
      <c r="C327" s="155">
        <v>252.6</v>
      </c>
      <c r="E327" s="1"/>
      <c r="F327" s="163">
        <f t="shared" si="5"/>
        <v>252.6</v>
      </c>
    </row>
    <row r="328" spans="1:6" s="40" customFormat="1">
      <c r="A328" s="136">
        <v>4299.6000000000004</v>
      </c>
      <c r="B328" s="135">
        <v>4632.3999999999996</v>
      </c>
      <c r="C328" s="155">
        <v>253.2</v>
      </c>
      <c r="E328" s="1"/>
      <c r="F328" s="163">
        <f t="shared" si="5"/>
        <v>253.2</v>
      </c>
    </row>
    <row r="329" spans="1:6" s="40" customFormat="1">
      <c r="A329" s="136">
        <v>4324.8999999999996</v>
      </c>
      <c r="B329" s="135">
        <v>4632.5</v>
      </c>
      <c r="C329" s="155">
        <v>253.9</v>
      </c>
      <c r="E329" s="1"/>
      <c r="F329" s="163">
        <f t="shared" si="5"/>
        <v>253.9</v>
      </c>
    </row>
    <row r="330" spans="1:6" s="40" customFormat="1">
      <c r="A330" s="136">
        <v>4350.3999999999996</v>
      </c>
      <c r="B330" s="135">
        <v>4632.6000000000004</v>
      </c>
      <c r="C330" s="155">
        <v>254.5</v>
      </c>
      <c r="E330" s="1"/>
      <c r="F330" s="163">
        <f t="shared" si="5"/>
        <v>254.5</v>
      </c>
    </row>
    <row r="331" spans="1:6" s="40" customFormat="1">
      <c r="A331" s="136">
        <v>4375.8</v>
      </c>
      <c r="B331" s="135">
        <v>4632.7</v>
      </c>
      <c r="C331" s="155">
        <v>255.2</v>
      </c>
      <c r="E331" s="1"/>
      <c r="F331" s="163">
        <f t="shared" si="5"/>
        <v>255.2</v>
      </c>
    </row>
    <row r="332" spans="1:6" s="40" customFormat="1">
      <c r="A332" s="136">
        <v>4401.3999999999996</v>
      </c>
      <c r="B332" s="135">
        <v>4632.8</v>
      </c>
      <c r="C332" s="155">
        <v>255.8</v>
      </c>
      <c r="E332" s="1"/>
      <c r="F332" s="163">
        <f t="shared" si="5"/>
        <v>255.8</v>
      </c>
    </row>
    <row r="333" spans="1:6" s="40" customFormat="1">
      <c r="A333" s="136">
        <v>4427</v>
      </c>
      <c r="B333" s="135">
        <v>4632.8999999999996</v>
      </c>
      <c r="C333" s="155">
        <v>256.5</v>
      </c>
      <c r="E333" s="1"/>
      <c r="F333" s="163">
        <f t="shared" si="5"/>
        <v>256.5</v>
      </c>
    </row>
    <row r="334" spans="1:6" s="40" customFormat="1">
      <c r="A334" s="136">
        <v>4452.7</v>
      </c>
      <c r="B334" s="135">
        <v>4633</v>
      </c>
      <c r="C334" s="155">
        <v>257.10000000000002</v>
      </c>
      <c r="E334" s="1"/>
      <c r="F334" s="163">
        <f t="shared" si="5"/>
        <v>257.10000000000002</v>
      </c>
    </row>
    <row r="335" spans="1:6" s="40" customFormat="1">
      <c r="A335" s="136">
        <v>4478.3999999999996</v>
      </c>
      <c r="B335" s="135">
        <v>4633.1000000000004</v>
      </c>
      <c r="C335" s="155">
        <v>258</v>
      </c>
      <c r="E335" s="1"/>
      <c r="F335" s="163">
        <f t="shared" si="5"/>
        <v>258</v>
      </c>
    </row>
    <row r="336" spans="1:6" s="40" customFormat="1">
      <c r="A336" s="136">
        <v>4504.3</v>
      </c>
      <c r="B336" s="135">
        <v>4633.2</v>
      </c>
      <c r="C336" s="155">
        <v>259</v>
      </c>
      <c r="E336" s="1"/>
      <c r="F336" s="163">
        <f t="shared" si="5"/>
        <v>259</v>
      </c>
    </row>
    <row r="337" spans="1:6" s="40" customFormat="1">
      <c r="A337" s="136">
        <v>4530.2</v>
      </c>
      <c r="B337" s="135">
        <v>4633.3</v>
      </c>
      <c r="C337" s="155">
        <v>259.89999999999998</v>
      </c>
      <c r="E337" s="1"/>
      <c r="F337" s="163">
        <f t="shared" si="5"/>
        <v>259.89999999999998</v>
      </c>
    </row>
    <row r="338" spans="1:6" s="40" customFormat="1">
      <c r="A338" s="136">
        <v>4556.3</v>
      </c>
      <c r="B338" s="135">
        <v>4633.3999999999996</v>
      </c>
      <c r="C338" s="155">
        <v>260.8</v>
      </c>
      <c r="E338" s="1"/>
      <c r="F338" s="163">
        <f t="shared" si="5"/>
        <v>260.8</v>
      </c>
    </row>
    <row r="339" spans="1:6" s="40" customFormat="1">
      <c r="A339" s="136">
        <v>4582.3999999999996</v>
      </c>
      <c r="B339" s="135">
        <v>4633.5</v>
      </c>
      <c r="C339" s="155">
        <v>261.7</v>
      </c>
      <c r="E339" s="1"/>
      <c r="F339" s="163">
        <f t="shared" si="5"/>
        <v>261.7</v>
      </c>
    </row>
    <row r="340" spans="1:6" s="40" customFormat="1">
      <c r="A340" s="136">
        <v>4608.6000000000004</v>
      </c>
      <c r="B340" s="135">
        <v>4633.6000000000004</v>
      </c>
      <c r="C340" s="155">
        <v>262.7</v>
      </c>
      <c r="E340" s="1"/>
      <c r="F340" s="163">
        <f t="shared" si="5"/>
        <v>262.7</v>
      </c>
    </row>
    <row r="341" spans="1:6" s="40" customFormat="1">
      <c r="A341" s="136">
        <v>4634.8999999999996</v>
      </c>
      <c r="B341" s="135">
        <v>4633.7</v>
      </c>
      <c r="C341" s="155">
        <v>263.60000000000002</v>
      </c>
      <c r="E341" s="1"/>
      <c r="F341" s="163">
        <f t="shared" si="5"/>
        <v>263.60000000000002</v>
      </c>
    </row>
    <row r="342" spans="1:6" s="40" customFormat="1">
      <c r="A342" s="136">
        <v>4661.3</v>
      </c>
      <c r="B342" s="135">
        <v>4633.8</v>
      </c>
      <c r="C342" s="155">
        <v>264.5</v>
      </c>
      <c r="E342" s="1"/>
      <c r="F342" s="163">
        <f t="shared" si="5"/>
        <v>264.5</v>
      </c>
    </row>
    <row r="343" spans="1:6" s="40" customFormat="1">
      <c r="A343" s="136">
        <v>4687.8</v>
      </c>
      <c r="B343" s="135">
        <v>4633.8999999999996</v>
      </c>
      <c r="C343" s="155">
        <v>265.39999999999998</v>
      </c>
      <c r="E343" s="1"/>
      <c r="F343" s="163">
        <f t="shared" si="5"/>
        <v>265.39999999999998</v>
      </c>
    </row>
    <row r="344" spans="1:6" s="40" customFormat="1">
      <c r="A344" s="136">
        <v>4714.3999999999996</v>
      </c>
      <c r="B344" s="135">
        <v>4634</v>
      </c>
      <c r="C344" s="155">
        <v>266.3</v>
      </c>
      <c r="E344" s="1"/>
      <c r="F344" s="163">
        <f t="shared" si="5"/>
        <v>266.3</v>
      </c>
    </row>
    <row r="345" spans="1:6" s="40" customFormat="1">
      <c r="A345" s="136">
        <v>4741.1000000000004</v>
      </c>
      <c r="B345" s="135">
        <v>4634.1000000000004</v>
      </c>
      <c r="C345" s="155">
        <v>267</v>
      </c>
      <c r="E345" s="1"/>
      <c r="F345" s="163">
        <f t="shared" si="5"/>
        <v>267</v>
      </c>
    </row>
    <row r="346" spans="1:6" s="40" customFormat="1">
      <c r="A346" s="136">
        <v>4767.8</v>
      </c>
      <c r="B346" s="135">
        <v>4634.2</v>
      </c>
      <c r="C346" s="155">
        <v>267.60000000000002</v>
      </c>
      <c r="E346" s="1"/>
      <c r="F346" s="163">
        <f t="shared" si="5"/>
        <v>267.60000000000002</v>
      </c>
    </row>
    <row r="347" spans="1:6" s="40" customFormat="1">
      <c r="A347" s="136">
        <v>4794.6000000000004</v>
      </c>
      <c r="B347" s="135">
        <v>4634.3</v>
      </c>
      <c r="C347" s="155">
        <v>268.2</v>
      </c>
      <c r="E347" s="1"/>
      <c r="F347" s="163">
        <f t="shared" si="5"/>
        <v>268.2</v>
      </c>
    </row>
    <row r="348" spans="1:6" s="40" customFormat="1">
      <c r="A348" s="136">
        <v>4821.3999999999996</v>
      </c>
      <c r="B348" s="135">
        <v>4634.3999999999996</v>
      </c>
      <c r="C348" s="155">
        <v>268.8</v>
      </c>
      <c r="E348" s="1"/>
      <c r="F348" s="163">
        <f t="shared" si="5"/>
        <v>268.8</v>
      </c>
    </row>
    <row r="349" spans="1:6" s="40" customFormat="1">
      <c r="A349" s="136">
        <v>4848.3</v>
      </c>
      <c r="B349" s="135">
        <v>4634.5</v>
      </c>
      <c r="C349" s="155">
        <v>269.39999999999998</v>
      </c>
      <c r="E349" s="1"/>
      <c r="F349" s="163">
        <f t="shared" si="5"/>
        <v>269.39999999999998</v>
      </c>
    </row>
    <row r="350" spans="1:6" s="40" customFormat="1">
      <c r="A350" s="136">
        <v>4875.3</v>
      </c>
      <c r="B350" s="135">
        <v>4634.6000000000004</v>
      </c>
      <c r="C350" s="155">
        <v>270</v>
      </c>
      <c r="E350" s="1"/>
      <c r="F350" s="163">
        <f t="shared" si="5"/>
        <v>270</v>
      </c>
    </row>
    <row r="351" spans="1:6" s="40" customFormat="1">
      <c r="A351" s="136">
        <v>4902.3</v>
      </c>
      <c r="B351" s="135">
        <v>4634.7</v>
      </c>
      <c r="C351" s="155">
        <v>270.60000000000002</v>
      </c>
      <c r="E351" s="1"/>
      <c r="F351" s="163">
        <f t="shared" si="5"/>
        <v>270.60000000000002</v>
      </c>
    </row>
    <row r="352" spans="1:6" s="40" customFormat="1">
      <c r="A352" s="136">
        <v>4929.3999999999996</v>
      </c>
      <c r="B352" s="135">
        <v>4634.8</v>
      </c>
      <c r="C352" s="155">
        <v>271.2</v>
      </c>
      <c r="E352" s="1"/>
      <c r="F352" s="163">
        <f t="shared" si="5"/>
        <v>271.2</v>
      </c>
    </row>
    <row r="353" spans="1:35">
      <c r="A353" s="136">
        <v>4956.6000000000004</v>
      </c>
      <c r="B353" s="135">
        <v>4634.8999999999996</v>
      </c>
      <c r="C353" s="155">
        <v>271.8</v>
      </c>
      <c r="F353" s="163">
        <f t="shared" si="5"/>
        <v>271.8</v>
      </c>
    </row>
    <row r="354" spans="1:35">
      <c r="A354" s="136">
        <v>4983.8</v>
      </c>
      <c r="B354" s="135">
        <v>4635</v>
      </c>
      <c r="C354" s="154">
        <v>272.39999999999998</v>
      </c>
      <c r="F354" s="163">
        <f t="shared" si="5"/>
        <v>272.39999999999998</v>
      </c>
    </row>
    <row r="355" spans="1:35">
      <c r="A355" s="136">
        <v>5011.1000000000004</v>
      </c>
      <c r="B355" s="135">
        <v>4635.1000000000004</v>
      </c>
      <c r="C355" s="154">
        <v>273.2</v>
      </c>
      <c r="F355" s="163">
        <f t="shared" si="5"/>
        <v>273.2</v>
      </c>
      <c r="N355" s="138"/>
      <c r="O355" s="138"/>
      <c r="P355" s="138"/>
      <c r="Q355" s="138"/>
      <c r="R355" s="138"/>
      <c r="S355" s="138"/>
      <c r="T355" s="138"/>
      <c r="U355" s="138"/>
      <c r="V355" s="138"/>
      <c r="X355" s="138"/>
      <c r="Y355" s="138"/>
      <c r="Z355" s="138"/>
      <c r="AA355" s="138"/>
      <c r="AC355" s="138"/>
      <c r="AD355" s="138"/>
      <c r="AE355" s="138"/>
      <c r="AG355" s="138"/>
      <c r="AH355" s="138"/>
      <c r="AI355" s="138"/>
    </row>
    <row r="356" spans="1:35">
      <c r="A356" s="136">
        <v>5038.3999999999996</v>
      </c>
      <c r="B356" s="135">
        <v>4635.2</v>
      </c>
      <c r="C356" s="154">
        <v>274</v>
      </c>
      <c r="F356" s="163">
        <f t="shared" si="5"/>
        <v>274</v>
      </c>
      <c r="N356" s="137"/>
      <c r="O356" s="137"/>
      <c r="P356" s="137"/>
      <c r="Q356" s="137"/>
      <c r="R356" s="137"/>
      <c r="S356" s="137"/>
      <c r="T356" s="137"/>
      <c r="U356" s="137"/>
      <c r="V356" s="137"/>
      <c r="X356" s="137"/>
      <c r="Y356" s="137"/>
      <c r="Z356" s="137"/>
      <c r="AA356" s="137"/>
      <c r="AC356" s="137"/>
      <c r="AD356" s="137"/>
      <c r="AE356" s="137"/>
      <c r="AG356" s="137"/>
      <c r="AH356" s="137"/>
      <c r="AI356" s="137"/>
    </row>
    <row r="357" spans="1:35">
      <c r="A357" s="136">
        <v>5065.8999999999996</v>
      </c>
      <c r="B357" s="135">
        <v>4635.3</v>
      </c>
      <c r="C357" s="154">
        <v>274.89999999999998</v>
      </c>
      <c r="F357" s="163">
        <f t="shared" si="5"/>
        <v>274.89999999999998</v>
      </c>
      <c r="N357" s="137"/>
      <c r="O357" s="137"/>
      <c r="P357" s="137"/>
      <c r="Q357" s="137"/>
      <c r="R357" s="137"/>
      <c r="S357" s="137"/>
      <c r="T357" s="137"/>
      <c r="U357" s="137"/>
      <c r="V357" s="137"/>
      <c r="X357" s="137"/>
      <c r="Y357" s="137"/>
      <c r="Z357" s="137"/>
      <c r="AA357" s="137"/>
      <c r="AC357" s="137"/>
      <c r="AD357" s="137"/>
      <c r="AE357" s="137"/>
      <c r="AG357" s="137"/>
      <c r="AH357" s="137"/>
      <c r="AI357" s="137"/>
    </row>
    <row r="358" spans="1:35">
      <c r="A358" s="136">
        <v>5093.3999999999996</v>
      </c>
      <c r="B358" s="135">
        <v>4635.3999999999996</v>
      </c>
      <c r="C358" s="154">
        <v>275.7</v>
      </c>
      <c r="F358" s="163">
        <f t="shared" si="5"/>
        <v>275.7</v>
      </c>
      <c r="N358" s="137"/>
      <c r="O358" s="137"/>
      <c r="P358" s="137"/>
      <c r="Q358" s="137"/>
      <c r="R358" s="137"/>
      <c r="S358" s="137"/>
      <c r="T358" s="137"/>
      <c r="U358" s="137"/>
      <c r="V358" s="137"/>
      <c r="X358" s="137"/>
      <c r="Y358" s="137"/>
      <c r="Z358" s="137"/>
      <c r="AA358" s="137"/>
      <c r="AC358" s="137"/>
      <c r="AD358" s="137"/>
      <c r="AE358" s="137"/>
      <c r="AG358" s="137"/>
      <c r="AH358" s="137"/>
      <c r="AI358" s="137"/>
    </row>
    <row r="359" spans="1:35">
      <c r="A359" s="136">
        <v>5121</v>
      </c>
      <c r="B359" s="135">
        <v>4635.5</v>
      </c>
      <c r="C359" s="154">
        <v>276.5</v>
      </c>
      <c r="F359" s="163">
        <f t="shared" si="5"/>
        <v>276.5</v>
      </c>
      <c r="N359" s="138"/>
      <c r="O359" s="138"/>
      <c r="P359" s="138"/>
      <c r="Q359" s="138"/>
      <c r="R359" s="138"/>
      <c r="S359" s="138"/>
      <c r="T359" s="138"/>
      <c r="U359" s="138"/>
      <c r="V359" s="138"/>
      <c r="X359" s="138"/>
      <c r="Y359" s="138"/>
      <c r="Z359" s="138"/>
      <c r="AA359" s="138"/>
      <c r="AC359" s="138"/>
      <c r="AD359" s="138"/>
      <c r="AE359" s="138"/>
      <c r="AG359" s="138"/>
      <c r="AH359" s="138"/>
      <c r="AI359" s="138"/>
    </row>
    <row r="360" spans="1:35">
      <c r="A360" s="136">
        <v>5148.7</v>
      </c>
      <c r="B360" s="135">
        <v>4635.6000000000004</v>
      </c>
      <c r="C360" s="154">
        <v>277.3</v>
      </c>
      <c r="F360" s="163">
        <f t="shared" si="5"/>
        <v>277.3</v>
      </c>
      <c r="N360" s="137"/>
      <c r="O360" s="137"/>
      <c r="P360" s="137"/>
      <c r="Q360" s="137"/>
      <c r="R360" s="137"/>
      <c r="S360" s="137"/>
      <c r="T360" s="137"/>
      <c r="U360" s="137"/>
      <c r="V360" s="137"/>
      <c r="X360" s="137"/>
      <c r="Y360" s="137"/>
      <c r="Z360" s="137"/>
      <c r="AA360" s="137"/>
      <c r="AC360" s="137"/>
      <c r="AD360" s="137"/>
      <c r="AE360" s="137"/>
      <c r="AG360" s="137"/>
      <c r="AH360" s="137"/>
      <c r="AI360" s="137"/>
    </row>
    <row r="361" spans="1:35">
      <c r="A361" s="136">
        <v>5176.5</v>
      </c>
      <c r="B361" s="135">
        <v>4635.7</v>
      </c>
      <c r="C361" s="154">
        <v>278.10000000000002</v>
      </c>
      <c r="F361" s="163">
        <f t="shared" si="5"/>
        <v>278.10000000000002</v>
      </c>
      <c r="N361" s="137"/>
      <c r="O361" s="137"/>
      <c r="P361" s="137"/>
      <c r="Q361" s="137"/>
      <c r="R361" s="137"/>
      <c r="S361" s="137"/>
      <c r="T361" s="137"/>
      <c r="U361" s="137"/>
      <c r="V361" s="137"/>
      <c r="X361" s="137"/>
      <c r="Y361" s="137"/>
      <c r="Z361" s="137"/>
      <c r="AA361" s="137"/>
      <c r="AC361" s="137"/>
      <c r="AD361" s="137"/>
      <c r="AE361" s="137"/>
      <c r="AG361" s="137"/>
      <c r="AH361" s="137"/>
      <c r="AI361" s="137"/>
    </row>
    <row r="362" spans="1:35">
      <c r="A362" s="136">
        <v>5204.3</v>
      </c>
      <c r="B362" s="135">
        <v>4635.8</v>
      </c>
      <c r="C362" s="154">
        <v>278.89999999999998</v>
      </c>
      <c r="F362" s="163">
        <f t="shared" si="5"/>
        <v>278.89999999999998</v>
      </c>
      <c r="N362" s="137"/>
      <c r="O362" s="137"/>
      <c r="P362" s="137"/>
      <c r="Q362" s="137"/>
      <c r="R362" s="137"/>
      <c r="S362" s="137"/>
      <c r="T362" s="137"/>
      <c r="U362" s="137"/>
      <c r="V362" s="137"/>
      <c r="X362" s="137"/>
      <c r="Y362" s="137"/>
      <c r="Z362" s="137"/>
      <c r="AA362" s="137"/>
      <c r="AC362" s="137"/>
      <c r="AD362" s="137"/>
      <c r="AE362" s="137"/>
      <c r="AG362" s="137"/>
      <c r="AH362" s="137"/>
      <c r="AI362" s="137"/>
    </row>
    <row r="363" spans="1:35">
      <c r="A363" s="136">
        <v>5232.3</v>
      </c>
      <c r="B363" s="135">
        <v>4635.8999999999996</v>
      </c>
      <c r="C363" s="154">
        <v>279.8</v>
      </c>
      <c r="F363" s="163">
        <f t="shared" si="5"/>
        <v>279.8</v>
      </c>
      <c r="N363" s="137"/>
      <c r="O363" s="137"/>
      <c r="P363" s="137"/>
      <c r="Q363" s="137"/>
      <c r="R363" s="137"/>
      <c r="S363" s="137"/>
      <c r="T363" s="137"/>
      <c r="U363" s="137"/>
      <c r="V363" s="137"/>
      <c r="X363" s="137"/>
      <c r="Y363" s="137"/>
      <c r="Z363" s="137"/>
      <c r="AA363" s="137"/>
      <c r="AC363" s="137"/>
      <c r="AD363" s="137"/>
      <c r="AE363" s="137"/>
      <c r="AG363" s="137"/>
      <c r="AH363" s="137"/>
      <c r="AI363" s="137"/>
    </row>
    <row r="364" spans="1:35">
      <c r="A364" s="136">
        <v>5260.3</v>
      </c>
      <c r="B364" s="135">
        <v>4636</v>
      </c>
      <c r="C364" s="154">
        <v>280.60000000000002</v>
      </c>
      <c r="F364" s="163">
        <f t="shared" si="5"/>
        <v>280.60000000000002</v>
      </c>
      <c r="N364" s="137"/>
      <c r="O364" s="137"/>
      <c r="P364" s="137"/>
      <c r="Q364" s="137"/>
      <c r="R364" s="137"/>
      <c r="S364" s="137"/>
      <c r="T364" s="137"/>
      <c r="U364" s="137"/>
      <c r="V364" s="137"/>
      <c r="X364" s="137"/>
      <c r="Y364" s="137"/>
      <c r="Z364" s="137"/>
      <c r="AA364" s="137"/>
      <c r="AC364" s="137"/>
      <c r="AD364" s="137"/>
      <c r="AE364" s="137"/>
      <c r="AG364" s="137"/>
      <c r="AH364" s="137"/>
      <c r="AI364" s="137"/>
    </row>
    <row r="365" spans="1:35">
      <c r="A365" s="136">
        <v>5288.4</v>
      </c>
      <c r="B365" s="135">
        <v>4636.1000000000004</v>
      </c>
      <c r="C365" s="154">
        <v>281.2</v>
      </c>
      <c r="F365" s="163">
        <f t="shared" si="5"/>
        <v>281.2</v>
      </c>
    </row>
    <row r="366" spans="1:35">
      <c r="A366" s="136">
        <v>5316.5</v>
      </c>
      <c r="B366" s="135">
        <v>4636.2</v>
      </c>
      <c r="C366" s="154">
        <v>281.7</v>
      </c>
      <c r="F366" s="163">
        <f t="shared" si="5"/>
        <v>281.7</v>
      </c>
    </row>
    <row r="367" spans="1:35">
      <c r="A367" s="136">
        <v>5344.7</v>
      </c>
      <c r="B367" s="135">
        <v>4636.3</v>
      </c>
      <c r="C367" s="154">
        <v>282.3</v>
      </c>
      <c r="F367" s="163">
        <f t="shared" si="5"/>
        <v>282.3</v>
      </c>
    </row>
    <row r="368" spans="1:35">
      <c r="A368" s="136">
        <v>5373</v>
      </c>
      <c r="B368" s="135">
        <v>4636.3999999999996</v>
      </c>
      <c r="C368" s="154">
        <v>282.89999999999998</v>
      </c>
      <c r="F368" s="163">
        <f t="shared" si="5"/>
        <v>282.89999999999998</v>
      </c>
    </row>
    <row r="369" spans="1:6" s="40" customFormat="1">
      <c r="A369" s="136">
        <v>5401.3</v>
      </c>
      <c r="B369" s="135">
        <v>4636.5</v>
      </c>
      <c r="C369" s="154">
        <v>283.5</v>
      </c>
      <c r="E369" s="1"/>
      <c r="F369" s="163">
        <f t="shared" si="5"/>
        <v>283.5</v>
      </c>
    </row>
    <row r="370" spans="1:6" s="40" customFormat="1">
      <c r="A370" s="136">
        <v>5429.7</v>
      </c>
      <c r="B370" s="135">
        <v>4636.6000000000004</v>
      </c>
      <c r="C370" s="154">
        <v>284</v>
      </c>
      <c r="E370" s="1"/>
      <c r="F370" s="163">
        <f t="shared" si="5"/>
        <v>284</v>
      </c>
    </row>
    <row r="371" spans="1:6" s="40" customFormat="1">
      <c r="A371" s="136">
        <v>5458.1</v>
      </c>
      <c r="B371" s="135">
        <v>4636.7</v>
      </c>
      <c r="C371" s="154">
        <v>284.60000000000002</v>
      </c>
      <c r="E371" s="1"/>
      <c r="F371" s="163">
        <f t="shared" si="5"/>
        <v>284.60000000000002</v>
      </c>
    </row>
    <row r="372" spans="1:6" s="40" customFormat="1">
      <c r="A372" s="136">
        <v>5486.6</v>
      </c>
      <c r="B372" s="135">
        <v>4636.8</v>
      </c>
      <c r="C372" s="154">
        <v>285.2</v>
      </c>
      <c r="E372" s="1"/>
      <c r="F372" s="163">
        <f t="shared" si="5"/>
        <v>285.2</v>
      </c>
    </row>
    <row r="373" spans="1:6" s="40" customFormat="1">
      <c r="A373" s="136">
        <v>5515.1</v>
      </c>
      <c r="B373" s="135">
        <v>4636.8999999999996</v>
      </c>
      <c r="C373" s="154">
        <v>285.8</v>
      </c>
      <c r="E373" s="1"/>
      <c r="F373" s="163">
        <f t="shared" si="5"/>
        <v>285.8</v>
      </c>
    </row>
    <row r="374" spans="1:6" s="40" customFormat="1">
      <c r="A374" s="136">
        <v>5543.7</v>
      </c>
      <c r="B374" s="135">
        <v>4637</v>
      </c>
      <c r="C374" s="154">
        <v>286.3</v>
      </c>
      <c r="E374" s="1"/>
      <c r="F374" s="163">
        <f t="shared" si="5"/>
        <v>286.3</v>
      </c>
    </row>
    <row r="375" spans="1:6" s="40" customFormat="1">
      <c r="A375" s="136">
        <v>5572.4</v>
      </c>
      <c r="B375" s="135">
        <v>4637.1000000000004</v>
      </c>
      <c r="C375" s="154">
        <v>287.3</v>
      </c>
      <c r="E375" s="1"/>
      <c r="F375" s="163">
        <f t="shared" si="5"/>
        <v>287.3</v>
      </c>
    </row>
    <row r="376" spans="1:6" s="40" customFormat="1">
      <c r="A376" s="136">
        <v>5601.2</v>
      </c>
      <c r="B376" s="135">
        <v>4637.2</v>
      </c>
      <c r="C376" s="154">
        <v>288.2</v>
      </c>
      <c r="E376" s="1"/>
      <c r="F376" s="163">
        <f t="shared" si="5"/>
        <v>288.2</v>
      </c>
    </row>
    <row r="377" spans="1:6" s="40" customFormat="1">
      <c r="A377" s="136">
        <v>5630.1</v>
      </c>
      <c r="B377" s="135">
        <v>4637.3</v>
      </c>
      <c r="C377" s="154">
        <v>289.10000000000002</v>
      </c>
      <c r="E377" s="1"/>
      <c r="F377" s="163">
        <f t="shared" si="5"/>
        <v>289.10000000000002</v>
      </c>
    </row>
    <row r="378" spans="1:6" s="40" customFormat="1">
      <c r="A378" s="136">
        <v>5659</v>
      </c>
      <c r="B378" s="135">
        <v>4637.3999999999996</v>
      </c>
      <c r="C378" s="154">
        <v>290.10000000000002</v>
      </c>
      <c r="E378" s="1"/>
      <c r="F378" s="163">
        <f t="shared" si="5"/>
        <v>290.10000000000002</v>
      </c>
    </row>
    <row r="379" spans="1:6" s="40" customFormat="1">
      <c r="A379" s="136">
        <v>5688.1</v>
      </c>
      <c r="B379" s="135">
        <v>4637.5</v>
      </c>
      <c r="C379" s="154">
        <v>291</v>
      </c>
      <c r="E379" s="1"/>
      <c r="F379" s="163">
        <f t="shared" si="5"/>
        <v>291</v>
      </c>
    </row>
    <row r="380" spans="1:6" s="40" customFormat="1">
      <c r="A380" s="136">
        <v>5717.2</v>
      </c>
      <c r="B380" s="135">
        <v>4637.6000000000004</v>
      </c>
      <c r="C380" s="154">
        <v>291.89999999999998</v>
      </c>
      <c r="E380" s="1"/>
      <c r="F380" s="163">
        <f t="shared" si="5"/>
        <v>291.89999999999998</v>
      </c>
    </row>
    <row r="381" spans="1:6" s="40" customFormat="1">
      <c r="A381" s="136">
        <v>5746.5</v>
      </c>
      <c r="B381" s="135">
        <v>4637.7</v>
      </c>
      <c r="C381" s="154">
        <v>292.89999999999998</v>
      </c>
      <c r="E381" s="1"/>
      <c r="F381" s="163">
        <f t="shared" si="5"/>
        <v>292.89999999999998</v>
      </c>
    </row>
    <row r="382" spans="1:6" s="40" customFormat="1">
      <c r="A382" s="136">
        <v>5775.8</v>
      </c>
      <c r="B382" s="135">
        <v>4637.8</v>
      </c>
      <c r="C382" s="154">
        <v>293.8</v>
      </c>
      <c r="E382" s="1"/>
      <c r="F382" s="163">
        <f t="shared" si="5"/>
        <v>293.8</v>
      </c>
    </row>
    <row r="383" spans="1:6" s="40" customFormat="1">
      <c r="A383" s="136">
        <v>5805.2</v>
      </c>
      <c r="B383" s="135">
        <v>4637.8999999999996</v>
      </c>
      <c r="C383" s="154">
        <v>294.8</v>
      </c>
      <c r="E383" s="1"/>
      <c r="F383" s="163">
        <f t="shared" si="5"/>
        <v>294.8</v>
      </c>
    </row>
    <row r="384" spans="1:6" s="40" customFormat="1">
      <c r="A384" s="136">
        <v>5834.7</v>
      </c>
      <c r="B384" s="135">
        <v>4638</v>
      </c>
      <c r="C384" s="154">
        <v>295.7</v>
      </c>
      <c r="E384" s="1"/>
      <c r="F384" s="163">
        <f t="shared" si="5"/>
        <v>295.7</v>
      </c>
    </row>
    <row r="385" spans="1:6" s="40" customFormat="1">
      <c r="A385" s="136">
        <v>5864.3</v>
      </c>
      <c r="B385" s="135">
        <v>4638.1000000000004</v>
      </c>
      <c r="C385" s="154">
        <v>296.2</v>
      </c>
      <c r="E385" s="1"/>
      <c r="F385" s="163">
        <f t="shared" si="5"/>
        <v>296.2</v>
      </c>
    </row>
    <row r="386" spans="1:6" s="40" customFormat="1">
      <c r="A386" s="136">
        <v>5894</v>
      </c>
      <c r="B386" s="135">
        <v>4638.2</v>
      </c>
      <c r="C386" s="154">
        <v>296.7</v>
      </c>
      <c r="E386" s="1"/>
      <c r="F386" s="163">
        <f t="shared" si="5"/>
        <v>296.7</v>
      </c>
    </row>
    <row r="387" spans="1:6" s="40" customFormat="1">
      <c r="A387" s="136">
        <v>5923.7</v>
      </c>
      <c r="B387" s="135">
        <v>4638.3</v>
      </c>
      <c r="C387" s="154">
        <v>297.2</v>
      </c>
      <c r="E387" s="1"/>
      <c r="F387" s="163">
        <f t="shared" si="5"/>
        <v>297.2</v>
      </c>
    </row>
    <row r="388" spans="1:6" s="40" customFormat="1">
      <c r="A388" s="136">
        <v>5953.4</v>
      </c>
      <c r="B388" s="135">
        <v>4638.3999999999996</v>
      </c>
      <c r="C388" s="154">
        <v>297.8</v>
      </c>
      <c r="E388" s="1"/>
      <c r="F388" s="163">
        <f t="shared" si="5"/>
        <v>297.8</v>
      </c>
    </row>
    <row r="389" spans="1:6" s="40" customFormat="1">
      <c r="A389" s="136">
        <v>5983.2</v>
      </c>
      <c r="B389" s="135">
        <v>4638.5</v>
      </c>
      <c r="C389" s="154">
        <v>298.3</v>
      </c>
      <c r="E389" s="1"/>
      <c r="F389" s="163">
        <f t="shared" ref="F389:F452" si="6">C389</f>
        <v>298.3</v>
      </c>
    </row>
    <row r="390" spans="1:6" s="40" customFormat="1">
      <c r="A390" s="136">
        <v>6013.1</v>
      </c>
      <c r="B390" s="135">
        <v>4638.6000000000004</v>
      </c>
      <c r="C390" s="154">
        <v>298.8</v>
      </c>
      <c r="E390" s="1"/>
      <c r="F390" s="163">
        <f t="shared" si="6"/>
        <v>298.8</v>
      </c>
    </row>
    <row r="391" spans="1:6" s="40" customFormat="1">
      <c r="A391" s="136">
        <v>6043</v>
      </c>
      <c r="B391" s="135">
        <v>4638.7</v>
      </c>
      <c r="C391" s="154">
        <v>299.3</v>
      </c>
      <c r="E391" s="1"/>
      <c r="F391" s="163">
        <f t="shared" si="6"/>
        <v>299.3</v>
      </c>
    </row>
    <row r="392" spans="1:6" s="40" customFormat="1">
      <c r="A392" s="136">
        <v>6073</v>
      </c>
      <c r="B392" s="135">
        <v>4638.8</v>
      </c>
      <c r="C392" s="154">
        <v>299.8</v>
      </c>
      <c r="E392" s="1"/>
      <c r="F392" s="163">
        <f t="shared" si="6"/>
        <v>299.8</v>
      </c>
    </row>
    <row r="393" spans="1:6" s="40" customFormat="1">
      <c r="A393" s="136">
        <v>6103</v>
      </c>
      <c r="B393" s="135">
        <v>4638.8999999999996</v>
      </c>
      <c r="C393" s="154">
        <v>300.39999999999998</v>
      </c>
      <c r="E393" s="1"/>
      <c r="F393" s="163">
        <f t="shared" si="6"/>
        <v>300.39999999999998</v>
      </c>
    </row>
    <row r="394" spans="1:6" s="40" customFormat="1">
      <c r="A394" s="136">
        <v>6133</v>
      </c>
      <c r="B394" s="135">
        <v>4639</v>
      </c>
      <c r="C394" s="154">
        <v>300.89999999999998</v>
      </c>
      <c r="E394" s="1"/>
      <c r="F394" s="163">
        <f t="shared" si="6"/>
        <v>300.89999999999998</v>
      </c>
    </row>
    <row r="395" spans="1:6" s="40" customFormat="1">
      <c r="A395" s="136">
        <v>6163.2</v>
      </c>
      <c r="B395" s="135">
        <v>4639.1000000000004</v>
      </c>
      <c r="C395" s="154">
        <v>301.7</v>
      </c>
      <c r="E395" s="1"/>
      <c r="F395" s="163">
        <f t="shared" si="6"/>
        <v>301.7</v>
      </c>
    </row>
    <row r="396" spans="1:6" s="40" customFormat="1">
      <c r="A396" s="136">
        <v>6193.4</v>
      </c>
      <c r="B396" s="135">
        <v>4639.2</v>
      </c>
      <c r="C396" s="154">
        <v>302.39999999999998</v>
      </c>
      <c r="E396" s="1"/>
      <c r="F396" s="163">
        <f t="shared" si="6"/>
        <v>302.39999999999998</v>
      </c>
    </row>
    <row r="397" spans="1:6" s="40" customFormat="1">
      <c r="A397" s="136">
        <v>6223.6</v>
      </c>
      <c r="B397" s="135">
        <v>4639.3</v>
      </c>
      <c r="C397" s="154">
        <v>303.2</v>
      </c>
      <c r="E397" s="1"/>
      <c r="F397" s="163">
        <f t="shared" si="6"/>
        <v>303.2</v>
      </c>
    </row>
    <row r="398" spans="1:6" s="40" customFormat="1">
      <c r="A398" s="136">
        <v>6254</v>
      </c>
      <c r="B398" s="135">
        <v>4639.3999999999996</v>
      </c>
      <c r="C398" s="154">
        <v>304</v>
      </c>
      <c r="E398" s="1"/>
      <c r="F398" s="163">
        <f t="shared" si="6"/>
        <v>304</v>
      </c>
    </row>
    <row r="399" spans="1:6" s="40" customFormat="1">
      <c r="A399" s="136">
        <v>6284.4</v>
      </c>
      <c r="B399" s="135">
        <v>4639.5</v>
      </c>
      <c r="C399" s="154">
        <v>304.7</v>
      </c>
      <c r="E399" s="1"/>
      <c r="F399" s="163">
        <f t="shared" si="6"/>
        <v>304.7</v>
      </c>
    </row>
    <row r="400" spans="1:6" s="40" customFormat="1">
      <c r="A400" s="136">
        <v>6315</v>
      </c>
      <c r="B400" s="135">
        <v>4639.6000000000004</v>
      </c>
      <c r="C400" s="154">
        <v>305.5</v>
      </c>
      <c r="E400" s="1"/>
      <c r="F400" s="163">
        <f t="shared" si="6"/>
        <v>305.5</v>
      </c>
    </row>
    <row r="401" spans="1:6" s="40" customFormat="1">
      <c r="A401" s="136">
        <v>6345.5</v>
      </c>
      <c r="B401" s="135">
        <v>4639.7</v>
      </c>
      <c r="C401" s="154">
        <v>306.3</v>
      </c>
      <c r="E401" s="1"/>
      <c r="F401" s="163">
        <f t="shared" si="6"/>
        <v>306.3</v>
      </c>
    </row>
    <row r="402" spans="1:6" s="40" customFormat="1">
      <c r="A402" s="136">
        <v>6376.2</v>
      </c>
      <c r="B402" s="135">
        <v>4639.8</v>
      </c>
      <c r="C402" s="154">
        <v>307.10000000000002</v>
      </c>
      <c r="E402" s="1"/>
      <c r="F402" s="163">
        <f t="shared" si="6"/>
        <v>307.10000000000002</v>
      </c>
    </row>
    <row r="403" spans="1:6" s="40" customFormat="1">
      <c r="A403" s="136">
        <v>6407</v>
      </c>
      <c r="B403" s="135">
        <v>4639.8999999999996</v>
      </c>
      <c r="C403" s="154">
        <v>307.8</v>
      </c>
      <c r="E403" s="1"/>
      <c r="F403" s="163">
        <f t="shared" si="6"/>
        <v>307.8</v>
      </c>
    </row>
    <row r="404" spans="1:6" s="40" customFormat="1">
      <c r="A404" s="136">
        <v>6437.8</v>
      </c>
      <c r="B404" s="135">
        <v>4640</v>
      </c>
      <c r="C404" s="154">
        <v>308.60000000000002</v>
      </c>
      <c r="E404" s="1"/>
      <c r="F404" s="163">
        <f t="shared" si="6"/>
        <v>308.60000000000002</v>
      </c>
    </row>
    <row r="405" spans="1:6" s="40" customFormat="1">
      <c r="A405" s="136">
        <v>6468.7</v>
      </c>
      <c r="B405" s="135">
        <v>4640.1000000000004</v>
      </c>
      <c r="C405" s="154">
        <v>309</v>
      </c>
      <c r="E405" s="1"/>
      <c r="F405" s="163">
        <f t="shared" si="6"/>
        <v>309</v>
      </c>
    </row>
    <row r="406" spans="1:6" s="40" customFormat="1">
      <c r="A406" s="136">
        <v>6499.6</v>
      </c>
      <c r="B406" s="135">
        <v>4640.2</v>
      </c>
      <c r="C406" s="154">
        <v>309.3</v>
      </c>
      <c r="E406" s="1"/>
      <c r="F406" s="163">
        <f t="shared" si="6"/>
        <v>309.3</v>
      </c>
    </row>
    <row r="407" spans="1:6" s="40" customFormat="1">
      <c r="A407" s="136">
        <v>6530.5</v>
      </c>
      <c r="B407" s="135">
        <v>4640.3</v>
      </c>
      <c r="C407" s="154">
        <v>309.7</v>
      </c>
      <c r="E407" s="1"/>
      <c r="F407" s="163">
        <f t="shared" si="6"/>
        <v>309.7</v>
      </c>
    </row>
    <row r="408" spans="1:6" s="40" customFormat="1">
      <c r="A408" s="136">
        <v>6561.5</v>
      </c>
      <c r="B408" s="135">
        <v>4640.3999999999996</v>
      </c>
      <c r="C408" s="154">
        <v>310</v>
      </c>
      <c r="E408" s="1"/>
      <c r="F408" s="163">
        <f t="shared" si="6"/>
        <v>310</v>
      </c>
    </row>
    <row r="409" spans="1:6" s="40" customFormat="1">
      <c r="A409" s="136">
        <v>6592.5</v>
      </c>
      <c r="B409" s="135">
        <v>4640.5</v>
      </c>
      <c r="C409" s="154">
        <v>310.39999999999998</v>
      </c>
      <c r="E409" s="1"/>
      <c r="F409" s="163">
        <f t="shared" si="6"/>
        <v>310.39999999999998</v>
      </c>
    </row>
    <row r="410" spans="1:6" s="40" customFormat="1">
      <c r="A410" s="136">
        <v>6623.6</v>
      </c>
      <c r="B410" s="135">
        <v>4640.6000000000004</v>
      </c>
      <c r="C410" s="154">
        <v>310.8</v>
      </c>
      <c r="E410" s="1"/>
      <c r="F410" s="163">
        <f t="shared" si="6"/>
        <v>310.8</v>
      </c>
    </row>
    <row r="411" spans="1:6" s="40" customFormat="1">
      <c r="A411" s="136">
        <v>6654.7</v>
      </c>
      <c r="B411" s="135">
        <v>4640.7</v>
      </c>
      <c r="C411" s="154">
        <v>311.10000000000002</v>
      </c>
      <c r="E411" s="1"/>
      <c r="F411" s="163">
        <f t="shared" si="6"/>
        <v>311.10000000000002</v>
      </c>
    </row>
    <row r="412" spans="1:6" s="40" customFormat="1">
      <c r="A412" s="136">
        <v>6685.8</v>
      </c>
      <c r="B412" s="135">
        <v>4640.8</v>
      </c>
      <c r="C412" s="154">
        <v>311.5</v>
      </c>
      <c r="E412" s="1"/>
      <c r="F412" s="163">
        <f t="shared" si="6"/>
        <v>311.5</v>
      </c>
    </row>
    <row r="413" spans="1:6" s="40" customFormat="1">
      <c r="A413" s="136">
        <v>6717</v>
      </c>
      <c r="B413" s="135">
        <v>4640.8999999999996</v>
      </c>
      <c r="C413" s="154">
        <v>311.8</v>
      </c>
      <c r="E413" s="1"/>
      <c r="F413" s="163">
        <f t="shared" si="6"/>
        <v>311.8</v>
      </c>
    </row>
    <row r="414" spans="1:6" s="40" customFormat="1">
      <c r="A414" s="136">
        <v>6748.2</v>
      </c>
      <c r="B414" s="135">
        <v>4641</v>
      </c>
      <c r="C414" s="154">
        <v>312.2</v>
      </c>
      <c r="E414" s="1"/>
      <c r="F414" s="163">
        <f t="shared" si="6"/>
        <v>312.2</v>
      </c>
    </row>
    <row r="415" spans="1:6" s="40" customFormat="1">
      <c r="A415" s="136">
        <v>6779.4</v>
      </c>
      <c r="B415" s="135">
        <v>4641.1000000000004</v>
      </c>
      <c r="C415" s="154">
        <v>312.60000000000002</v>
      </c>
      <c r="E415" s="1"/>
      <c r="F415" s="163">
        <f t="shared" si="6"/>
        <v>312.60000000000002</v>
      </c>
    </row>
    <row r="416" spans="1:6" s="40" customFormat="1">
      <c r="A416" s="136">
        <v>6810.7</v>
      </c>
      <c r="B416" s="135">
        <v>4641.2</v>
      </c>
      <c r="C416" s="154">
        <v>313</v>
      </c>
      <c r="E416" s="1"/>
      <c r="F416" s="163">
        <f t="shared" si="6"/>
        <v>313</v>
      </c>
    </row>
    <row r="417" spans="1:6" s="40" customFormat="1">
      <c r="A417" s="136">
        <v>6842</v>
      </c>
      <c r="B417" s="135">
        <v>4641.3</v>
      </c>
      <c r="C417" s="154">
        <v>313.39999999999998</v>
      </c>
      <c r="E417" s="1"/>
      <c r="F417" s="163">
        <f t="shared" si="6"/>
        <v>313.39999999999998</v>
      </c>
    </row>
    <row r="418" spans="1:6" s="40" customFormat="1">
      <c r="A418" s="136">
        <v>6873.4</v>
      </c>
      <c r="B418" s="135">
        <v>4641.3999999999996</v>
      </c>
      <c r="C418" s="154">
        <v>313.89999999999998</v>
      </c>
      <c r="E418" s="1"/>
      <c r="F418" s="163">
        <f t="shared" si="6"/>
        <v>313.89999999999998</v>
      </c>
    </row>
    <row r="419" spans="1:6" s="40" customFormat="1">
      <c r="A419" s="136">
        <v>6904.8</v>
      </c>
      <c r="B419" s="135">
        <v>4641.5</v>
      </c>
      <c r="C419" s="154">
        <v>314.3</v>
      </c>
      <c r="E419" s="1"/>
      <c r="F419" s="163">
        <f t="shared" si="6"/>
        <v>314.3</v>
      </c>
    </row>
    <row r="420" spans="1:6" s="40" customFormat="1">
      <c r="A420" s="136">
        <v>6936.2</v>
      </c>
      <c r="B420" s="135">
        <v>4641.6000000000004</v>
      </c>
      <c r="C420" s="154">
        <v>314.7</v>
      </c>
      <c r="E420" s="1"/>
      <c r="F420" s="163">
        <f t="shared" si="6"/>
        <v>314.7</v>
      </c>
    </row>
    <row r="421" spans="1:6" s="40" customFormat="1">
      <c r="A421" s="136">
        <v>6967.7</v>
      </c>
      <c r="B421" s="135">
        <v>4641.7</v>
      </c>
      <c r="C421" s="154">
        <v>315.10000000000002</v>
      </c>
      <c r="E421" s="1"/>
      <c r="F421" s="163">
        <f t="shared" si="6"/>
        <v>315.10000000000002</v>
      </c>
    </row>
    <row r="422" spans="1:6" s="40" customFormat="1">
      <c r="A422" s="136">
        <v>6999.3</v>
      </c>
      <c r="B422" s="135">
        <v>4641.8</v>
      </c>
      <c r="C422" s="154">
        <v>315.5</v>
      </c>
      <c r="E422" s="1"/>
      <c r="F422" s="163">
        <f t="shared" si="6"/>
        <v>315.5</v>
      </c>
    </row>
    <row r="423" spans="1:6" s="40" customFormat="1">
      <c r="A423" s="136">
        <v>7030.8</v>
      </c>
      <c r="B423" s="135">
        <v>4641.8999999999996</v>
      </c>
      <c r="C423" s="154">
        <v>315.89999999999998</v>
      </c>
      <c r="E423" s="1"/>
      <c r="F423" s="163">
        <f t="shared" si="6"/>
        <v>315.89999999999998</v>
      </c>
    </row>
    <row r="424" spans="1:6" s="40" customFormat="1">
      <c r="A424" s="136">
        <v>7062.4</v>
      </c>
      <c r="B424" s="135">
        <v>4642</v>
      </c>
      <c r="C424" s="154">
        <v>316.3</v>
      </c>
      <c r="E424" s="1"/>
      <c r="F424" s="163">
        <f t="shared" si="6"/>
        <v>316.3</v>
      </c>
    </row>
    <row r="425" spans="1:6" s="40" customFormat="1">
      <c r="A425" s="136">
        <v>7094.1</v>
      </c>
      <c r="B425" s="135">
        <v>4642.1000000000004</v>
      </c>
      <c r="C425" s="154">
        <v>316.5</v>
      </c>
      <c r="E425" s="1"/>
      <c r="F425" s="163">
        <f t="shared" si="6"/>
        <v>316.5</v>
      </c>
    </row>
    <row r="426" spans="1:6" s="40" customFormat="1">
      <c r="A426" s="136">
        <v>7125.7</v>
      </c>
      <c r="B426" s="135">
        <v>4642.2</v>
      </c>
      <c r="C426" s="154">
        <v>316.7</v>
      </c>
      <c r="E426" s="1"/>
      <c r="F426" s="163">
        <f t="shared" si="6"/>
        <v>316.7</v>
      </c>
    </row>
    <row r="427" spans="1:6" s="40" customFormat="1">
      <c r="A427" s="136">
        <v>7157.4</v>
      </c>
      <c r="B427" s="135">
        <v>4642.3</v>
      </c>
      <c r="C427" s="154">
        <v>316.89999999999998</v>
      </c>
      <c r="E427" s="1"/>
      <c r="F427" s="163">
        <f t="shared" si="6"/>
        <v>316.89999999999998</v>
      </c>
    </row>
    <row r="428" spans="1:6" s="40" customFormat="1">
      <c r="A428" s="136">
        <v>7189.1</v>
      </c>
      <c r="B428" s="135">
        <v>4642.3999999999996</v>
      </c>
      <c r="C428" s="154">
        <v>317.10000000000002</v>
      </c>
      <c r="E428" s="1"/>
      <c r="F428" s="163">
        <f t="shared" si="6"/>
        <v>317.10000000000002</v>
      </c>
    </row>
    <row r="429" spans="1:6" s="40" customFormat="1">
      <c r="A429" s="136">
        <v>7220.8</v>
      </c>
      <c r="B429" s="135">
        <v>4642.5</v>
      </c>
      <c r="C429" s="154">
        <v>317.3</v>
      </c>
      <c r="E429" s="1"/>
      <c r="F429" s="163">
        <f t="shared" si="6"/>
        <v>317.3</v>
      </c>
    </row>
    <row r="430" spans="1:6" s="40" customFormat="1">
      <c r="A430" s="136">
        <v>7252.6</v>
      </c>
      <c r="B430" s="135">
        <v>4642.6000000000004</v>
      </c>
      <c r="C430" s="154">
        <v>317.39999999999998</v>
      </c>
      <c r="E430" s="1"/>
      <c r="F430" s="163">
        <f t="shared" si="6"/>
        <v>317.39999999999998</v>
      </c>
    </row>
    <row r="431" spans="1:6" s="40" customFormat="1">
      <c r="A431" s="136">
        <v>7284.3</v>
      </c>
      <c r="B431" s="135">
        <v>4642.7</v>
      </c>
      <c r="C431" s="154">
        <v>317.60000000000002</v>
      </c>
      <c r="E431" s="1"/>
      <c r="F431" s="163">
        <f t="shared" si="6"/>
        <v>317.60000000000002</v>
      </c>
    </row>
    <row r="432" spans="1:6" s="40" customFormat="1">
      <c r="A432" s="136">
        <v>7316.1</v>
      </c>
      <c r="B432" s="135">
        <v>4642.8</v>
      </c>
      <c r="C432" s="154">
        <v>317.8</v>
      </c>
      <c r="E432" s="1"/>
      <c r="F432" s="163">
        <f t="shared" si="6"/>
        <v>317.8</v>
      </c>
    </row>
    <row r="433" spans="1:6" s="40" customFormat="1">
      <c r="A433" s="136">
        <v>7347.9</v>
      </c>
      <c r="B433" s="135">
        <v>4642.8999999999996</v>
      </c>
      <c r="C433" s="154">
        <v>318</v>
      </c>
      <c r="E433" s="1"/>
      <c r="F433" s="163">
        <f t="shared" si="6"/>
        <v>318</v>
      </c>
    </row>
    <row r="434" spans="1:6" s="40" customFormat="1">
      <c r="A434" s="136">
        <v>7379.7</v>
      </c>
      <c r="B434" s="135">
        <v>4643</v>
      </c>
      <c r="C434" s="154">
        <v>318.2</v>
      </c>
      <c r="E434" s="1"/>
      <c r="F434" s="163">
        <f t="shared" si="6"/>
        <v>318.2</v>
      </c>
    </row>
    <row r="435" spans="1:6" s="40" customFormat="1">
      <c r="A435" s="136">
        <v>7411.5</v>
      </c>
      <c r="B435" s="135">
        <v>4643.1000000000004</v>
      </c>
      <c r="C435" s="154">
        <v>318.39999999999998</v>
      </c>
      <c r="E435" s="1"/>
      <c r="F435" s="163">
        <f t="shared" si="6"/>
        <v>318.39999999999998</v>
      </c>
    </row>
    <row r="436" spans="1:6" s="40" customFormat="1">
      <c r="A436" s="136">
        <v>7443.4</v>
      </c>
      <c r="B436" s="135">
        <v>4643.2</v>
      </c>
      <c r="C436" s="154">
        <v>318.60000000000002</v>
      </c>
      <c r="E436" s="1"/>
      <c r="F436" s="163">
        <f t="shared" si="6"/>
        <v>318.60000000000002</v>
      </c>
    </row>
    <row r="437" spans="1:6" s="40" customFormat="1">
      <c r="A437" s="136">
        <v>7475.2</v>
      </c>
      <c r="B437" s="135">
        <v>4643.3</v>
      </c>
      <c r="C437" s="154">
        <v>318.8</v>
      </c>
      <c r="E437" s="1"/>
      <c r="F437" s="163">
        <f t="shared" si="6"/>
        <v>318.8</v>
      </c>
    </row>
    <row r="438" spans="1:6" s="40" customFormat="1">
      <c r="A438" s="136">
        <v>7507.1</v>
      </c>
      <c r="B438" s="135">
        <v>4643.3999999999996</v>
      </c>
      <c r="C438" s="154">
        <v>319</v>
      </c>
      <c r="E438" s="1"/>
      <c r="F438" s="163">
        <f t="shared" si="6"/>
        <v>319</v>
      </c>
    </row>
    <row r="439" spans="1:6" s="40" customFormat="1">
      <c r="A439" s="136">
        <v>7539.1</v>
      </c>
      <c r="B439" s="135">
        <v>4643.5</v>
      </c>
      <c r="C439" s="154">
        <v>319.3</v>
      </c>
      <c r="E439" s="1"/>
      <c r="F439" s="163">
        <f t="shared" si="6"/>
        <v>319.3</v>
      </c>
    </row>
    <row r="440" spans="1:6" s="40" customFormat="1">
      <c r="A440" s="136">
        <v>7571</v>
      </c>
      <c r="B440" s="135">
        <v>4643.6000000000004</v>
      </c>
      <c r="C440" s="154">
        <v>319.5</v>
      </c>
      <c r="E440" s="1"/>
      <c r="F440" s="163">
        <f t="shared" si="6"/>
        <v>319.5</v>
      </c>
    </row>
    <row r="441" spans="1:6" s="40" customFormat="1">
      <c r="A441" s="136">
        <v>7603</v>
      </c>
      <c r="B441" s="135">
        <v>4643.7</v>
      </c>
      <c r="C441" s="154">
        <v>319.7</v>
      </c>
      <c r="E441" s="1"/>
      <c r="F441" s="163">
        <f t="shared" si="6"/>
        <v>319.7</v>
      </c>
    </row>
    <row r="442" spans="1:6" s="40" customFormat="1">
      <c r="A442" s="136">
        <v>7634.9</v>
      </c>
      <c r="B442" s="135">
        <v>4643.8</v>
      </c>
      <c r="C442" s="154">
        <v>319.89999999999998</v>
      </c>
      <c r="E442" s="1"/>
      <c r="F442" s="163">
        <f t="shared" si="6"/>
        <v>319.89999999999998</v>
      </c>
    </row>
    <row r="443" spans="1:6" s="40" customFormat="1">
      <c r="A443" s="136">
        <v>7666.9</v>
      </c>
      <c r="B443" s="135">
        <v>4643.8999999999996</v>
      </c>
      <c r="C443" s="154">
        <v>320.10000000000002</v>
      </c>
      <c r="E443" s="1"/>
      <c r="F443" s="163">
        <f t="shared" si="6"/>
        <v>320.10000000000002</v>
      </c>
    </row>
    <row r="444" spans="1:6" s="40" customFormat="1">
      <c r="A444" s="136">
        <v>7699</v>
      </c>
      <c r="B444" s="135">
        <v>4644</v>
      </c>
      <c r="C444" s="154">
        <v>320.39999999999998</v>
      </c>
      <c r="E444" s="1"/>
      <c r="F444" s="163">
        <f t="shared" si="6"/>
        <v>320.39999999999998</v>
      </c>
    </row>
    <row r="445" spans="1:6" s="40" customFormat="1">
      <c r="A445" s="136">
        <v>7731</v>
      </c>
      <c r="B445" s="135">
        <v>4644.1000000000004</v>
      </c>
      <c r="C445" s="154">
        <v>320.5</v>
      </c>
      <c r="E445" s="1"/>
      <c r="F445" s="163">
        <f t="shared" si="6"/>
        <v>320.5</v>
      </c>
    </row>
    <row r="446" spans="1:6" s="40" customFormat="1">
      <c r="A446" s="136">
        <v>7763.1</v>
      </c>
      <c r="B446" s="135">
        <v>4644.2</v>
      </c>
      <c r="C446" s="154">
        <v>320.7</v>
      </c>
      <c r="E446" s="1"/>
      <c r="F446" s="163">
        <f t="shared" si="6"/>
        <v>320.7</v>
      </c>
    </row>
    <row r="447" spans="1:6" s="40" customFormat="1">
      <c r="A447" s="136">
        <v>7795.1</v>
      </c>
      <c r="B447" s="135">
        <v>4644.3</v>
      </c>
      <c r="C447" s="154">
        <v>320.8</v>
      </c>
      <c r="E447" s="1"/>
      <c r="F447" s="163">
        <f t="shared" si="6"/>
        <v>320.8</v>
      </c>
    </row>
    <row r="448" spans="1:6" s="40" customFormat="1">
      <c r="A448" s="136">
        <v>7827.2</v>
      </c>
      <c r="B448" s="135">
        <v>4644.3999999999996</v>
      </c>
      <c r="C448" s="154">
        <v>321</v>
      </c>
      <c r="E448" s="1"/>
      <c r="F448" s="163">
        <f t="shared" si="6"/>
        <v>321</v>
      </c>
    </row>
    <row r="449" spans="1:6" s="40" customFormat="1">
      <c r="A449" s="136">
        <v>7859.3</v>
      </c>
      <c r="B449" s="135">
        <v>4644.5</v>
      </c>
      <c r="C449" s="154">
        <v>321.10000000000002</v>
      </c>
      <c r="E449" s="1"/>
      <c r="F449" s="163">
        <f t="shared" si="6"/>
        <v>321.10000000000002</v>
      </c>
    </row>
    <row r="450" spans="1:6" s="40" customFormat="1">
      <c r="A450" s="136">
        <v>7891.5</v>
      </c>
      <c r="B450" s="135">
        <v>4644.6000000000004</v>
      </c>
      <c r="C450" s="154">
        <v>321.3</v>
      </c>
      <c r="E450" s="1"/>
      <c r="F450" s="163">
        <f t="shared" si="6"/>
        <v>321.3</v>
      </c>
    </row>
    <row r="451" spans="1:6" s="40" customFormat="1">
      <c r="A451" s="136">
        <v>7923.6</v>
      </c>
      <c r="B451" s="135">
        <v>4644.7</v>
      </c>
      <c r="C451" s="154">
        <v>321.5</v>
      </c>
      <c r="E451" s="1"/>
      <c r="F451" s="163">
        <f t="shared" si="6"/>
        <v>321.5</v>
      </c>
    </row>
    <row r="452" spans="1:6" s="40" customFormat="1">
      <c r="A452" s="136">
        <v>7955.8</v>
      </c>
      <c r="B452" s="135">
        <v>4644.8</v>
      </c>
      <c r="C452" s="154">
        <v>321.60000000000002</v>
      </c>
      <c r="E452" s="1"/>
      <c r="F452" s="163">
        <f t="shared" si="6"/>
        <v>321.60000000000002</v>
      </c>
    </row>
    <row r="453" spans="1:6" s="40" customFormat="1">
      <c r="A453" s="136">
        <v>7987.9</v>
      </c>
      <c r="B453" s="135">
        <v>4644.8999999999996</v>
      </c>
      <c r="C453" s="154">
        <v>321.8</v>
      </c>
      <c r="E453" s="1"/>
      <c r="F453" s="163">
        <f t="shared" ref="F453:F516" si="7">C453</f>
        <v>321.8</v>
      </c>
    </row>
    <row r="454" spans="1:6" s="40" customFormat="1">
      <c r="A454" s="136">
        <v>8020.1</v>
      </c>
      <c r="B454" s="135">
        <v>4645</v>
      </c>
      <c r="C454" s="154">
        <v>321.89999999999998</v>
      </c>
      <c r="E454" s="1"/>
      <c r="F454" s="163">
        <f t="shared" si="7"/>
        <v>321.89999999999998</v>
      </c>
    </row>
    <row r="455" spans="1:6" s="40" customFormat="1">
      <c r="A455" s="136">
        <v>8052.3</v>
      </c>
      <c r="B455" s="135">
        <v>4645.1000000000004</v>
      </c>
      <c r="C455" s="154">
        <v>322.10000000000002</v>
      </c>
      <c r="E455" s="1"/>
      <c r="F455" s="163">
        <f t="shared" si="7"/>
        <v>322.10000000000002</v>
      </c>
    </row>
    <row r="456" spans="1:6" s="40" customFormat="1">
      <c r="A456" s="136">
        <v>8084.5</v>
      </c>
      <c r="B456" s="135">
        <v>4645.2</v>
      </c>
      <c r="C456" s="154">
        <v>322.2</v>
      </c>
      <c r="E456" s="1"/>
      <c r="F456" s="163">
        <f t="shared" si="7"/>
        <v>322.2</v>
      </c>
    </row>
    <row r="457" spans="1:6" s="40" customFormat="1">
      <c r="A457" s="136">
        <v>8116.8</v>
      </c>
      <c r="B457" s="135">
        <v>4645.3</v>
      </c>
      <c r="C457" s="154">
        <v>322.39999999999998</v>
      </c>
      <c r="E457" s="1"/>
      <c r="F457" s="163">
        <f t="shared" si="7"/>
        <v>322.39999999999998</v>
      </c>
    </row>
    <row r="458" spans="1:6" s="40" customFormat="1">
      <c r="A458" s="136">
        <v>8149</v>
      </c>
      <c r="B458" s="135">
        <v>4645.3999999999996</v>
      </c>
      <c r="C458" s="154">
        <v>322.60000000000002</v>
      </c>
      <c r="E458" s="1"/>
      <c r="F458" s="163">
        <f t="shared" si="7"/>
        <v>322.60000000000002</v>
      </c>
    </row>
    <row r="459" spans="1:6" s="40" customFormat="1">
      <c r="A459" s="136">
        <v>8181.3</v>
      </c>
      <c r="B459" s="135">
        <v>4645.5</v>
      </c>
      <c r="C459" s="154">
        <v>322.7</v>
      </c>
      <c r="E459" s="1"/>
      <c r="F459" s="163">
        <f t="shared" si="7"/>
        <v>322.7</v>
      </c>
    </row>
    <row r="460" spans="1:6" s="40" customFormat="1">
      <c r="A460" s="136">
        <v>8213.5</v>
      </c>
      <c r="B460" s="135">
        <v>4645.6000000000004</v>
      </c>
      <c r="C460" s="154">
        <v>322.89999999999998</v>
      </c>
      <c r="E460" s="1"/>
      <c r="F460" s="163">
        <f t="shared" si="7"/>
        <v>322.89999999999998</v>
      </c>
    </row>
    <row r="461" spans="1:6" s="40" customFormat="1">
      <c r="A461" s="136">
        <v>8245.7999999999993</v>
      </c>
      <c r="B461" s="135">
        <v>4645.7</v>
      </c>
      <c r="C461" s="154">
        <v>323</v>
      </c>
      <c r="E461" s="1"/>
      <c r="F461" s="163">
        <f t="shared" si="7"/>
        <v>323</v>
      </c>
    </row>
    <row r="462" spans="1:6" s="40" customFormat="1">
      <c r="A462" s="136">
        <v>8278.2000000000007</v>
      </c>
      <c r="B462" s="135">
        <v>4645.8</v>
      </c>
      <c r="C462" s="154">
        <v>323.2</v>
      </c>
      <c r="E462" s="1"/>
      <c r="F462" s="163">
        <f t="shared" si="7"/>
        <v>323.2</v>
      </c>
    </row>
    <row r="463" spans="1:6" s="40" customFormat="1">
      <c r="A463" s="136">
        <v>8310.5</v>
      </c>
      <c r="B463" s="135">
        <v>4645.8999999999996</v>
      </c>
      <c r="C463" s="154">
        <v>323.3</v>
      </c>
      <c r="E463" s="1"/>
      <c r="F463" s="163">
        <f t="shared" si="7"/>
        <v>323.3</v>
      </c>
    </row>
    <row r="464" spans="1:6" s="40" customFormat="1">
      <c r="A464" s="136">
        <v>8342.7999999999993</v>
      </c>
      <c r="B464" s="135">
        <v>4646</v>
      </c>
      <c r="C464" s="154">
        <v>323.5</v>
      </c>
      <c r="E464" s="1"/>
      <c r="F464" s="163">
        <f t="shared" si="7"/>
        <v>323.5</v>
      </c>
    </row>
    <row r="465" spans="1:6" s="40" customFormat="1">
      <c r="A465" s="136">
        <v>8375.2000000000007</v>
      </c>
      <c r="B465" s="135">
        <v>4646.1000000000004</v>
      </c>
      <c r="C465" s="154">
        <v>323.7</v>
      </c>
      <c r="E465" s="1"/>
      <c r="F465" s="163">
        <f t="shared" si="7"/>
        <v>323.7</v>
      </c>
    </row>
    <row r="466" spans="1:6" s="40" customFormat="1">
      <c r="A466" s="136">
        <v>8407.5</v>
      </c>
      <c r="B466" s="135">
        <v>4646.2</v>
      </c>
      <c r="C466" s="154">
        <v>323.8</v>
      </c>
      <c r="E466" s="1"/>
      <c r="F466" s="163">
        <f t="shared" si="7"/>
        <v>323.8</v>
      </c>
    </row>
    <row r="467" spans="1:6" s="40" customFormat="1">
      <c r="A467" s="136">
        <v>8439.9</v>
      </c>
      <c r="B467" s="135">
        <v>4646.3</v>
      </c>
      <c r="C467" s="154">
        <v>324</v>
      </c>
      <c r="E467" s="1"/>
      <c r="F467" s="163">
        <f t="shared" si="7"/>
        <v>324</v>
      </c>
    </row>
    <row r="468" spans="1:6" s="40" customFormat="1">
      <c r="A468" s="136">
        <v>8472.2999999999993</v>
      </c>
      <c r="B468" s="135">
        <v>4646.3999999999996</v>
      </c>
      <c r="C468" s="154">
        <v>324.10000000000002</v>
      </c>
      <c r="E468" s="1"/>
      <c r="F468" s="163">
        <f t="shared" si="7"/>
        <v>324.10000000000002</v>
      </c>
    </row>
    <row r="469" spans="1:6" s="40" customFormat="1">
      <c r="A469" s="136">
        <v>8504.7999999999993</v>
      </c>
      <c r="B469" s="135">
        <v>4646.5</v>
      </c>
      <c r="C469" s="154">
        <v>324.3</v>
      </c>
      <c r="E469" s="1"/>
      <c r="F469" s="163">
        <f t="shared" si="7"/>
        <v>324.3</v>
      </c>
    </row>
    <row r="470" spans="1:6" s="40" customFormat="1">
      <c r="A470" s="136">
        <v>8537.2000000000007</v>
      </c>
      <c r="B470" s="135">
        <v>4646.6000000000004</v>
      </c>
      <c r="C470" s="154">
        <v>324.39999999999998</v>
      </c>
      <c r="E470" s="1"/>
      <c r="F470" s="163">
        <f t="shared" si="7"/>
        <v>324.39999999999998</v>
      </c>
    </row>
    <row r="471" spans="1:6" s="40" customFormat="1">
      <c r="A471" s="136">
        <v>8569.7000000000007</v>
      </c>
      <c r="B471" s="135">
        <v>4646.7</v>
      </c>
      <c r="C471" s="154">
        <v>324.60000000000002</v>
      </c>
      <c r="E471" s="1"/>
      <c r="F471" s="163">
        <f t="shared" si="7"/>
        <v>324.60000000000002</v>
      </c>
    </row>
    <row r="472" spans="1:6" s="40" customFormat="1">
      <c r="A472" s="136">
        <v>8602.1</v>
      </c>
      <c r="B472" s="135">
        <v>4646.8</v>
      </c>
      <c r="C472" s="154">
        <v>324.8</v>
      </c>
      <c r="E472" s="1"/>
      <c r="F472" s="163">
        <f t="shared" si="7"/>
        <v>324.8</v>
      </c>
    </row>
    <row r="473" spans="1:6" s="40" customFormat="1">
      <c r="A473" s="136">
        <v>8634.6</v>
      </c>
      <c r="B473" s="135">
        <v>4646.8999999999996</v>
      </c>
      <c r="C473" s="154">
        <v>324.89999999999998</v>
      </c>
      <c r="E473" s="1"/>
      <c r="F473" s="163">
        <f t="shared" si="7"/>
        <v>324.89999999999998</v>
      </c>
    </row>
    <row r="474" spans="1:6" s="40" customFormat="1">
      <c r="A474" s="136">
        <v>8667.1</v>
      </c>
      <c r="B474" s="135">
        <v>4647</v>
      </c>
      <c r="C474" s="154">
        <v>325.10000000000002</v>
      </c>
      <c r="E474" s="1"/>
      <c r="F474" s="163">
        <f t="shared" si="7"/>
        <v>325.10000000000002</v>
      </c>
    </row>
    <row r="475" spans="1:6" s="40" customFormat="1">
      <c r="A475" s="136">
        <v>8699.6</v>
      </c>
      <c r="B475" s="135">
        <v>4647.1000000000004</v>
      </c>
      <c r="C475" s="154">
        <v>325.2</v>
      </c>
      <c r="E475" s="1"/>
      <c r="F475" s="163">
        <f t="shared" si="7"/>
        <v>325.2</v>
      </c>
    </row>
    <row r="476" spans="1:6" s="40" customFormat="1">
      <c r="A476" s="136">
        <v>8732.2000000000007</v>
      </c>
      <c r="B476" s="135">
        <v>4647.2</v>
      </c>
      <c r="C476" s="154">
        <v>325.39999999999998</v>
      </c>
      <c r="E476" s="1"/>
      <c r="F476" s="163">
        <f t="shared" si="7"/>
        <v>325.39999999999998</v>
      </c>
    </row>
    <row r="477" spans="1:6" s="40" customFormat="1">
      <c r="A477" s="136">
        <v>8764.7000000000007</v>
      </c>
      <c r="B477" s="135">
        <v>4647.3</v>
      </c>
      <c r="C477" s="154">
        <v>325.60000000000002</v>
      </c>
      <c r="E477" s="1"/>
      <c r="F477" s="163">
        <f t="shared" si="7"/>
        <v>325.60000000000002</v>
      </c>
    </row>
    <row r="478" spans="1:6" s="40" customFormat="1">
      <c r="A478" s="136">
        <v>8797.2999999999993</v>
      </c>
      <c r="B478" s="135">
        <v>4647.3999999999996</v>
      </c>
      <c r="C478" s="154">
        <v>325.7</v>
      </c>
      <c r="E478" s="1"/>
      <c r="F478" s="163">
        <f t="shared" si="7"/>
        <v>325.7</v>
      </c>
    </row>
    <row r="479" spans="1:6" s="40" customFormat="1">
      <c r="A479" s="136">
        <v>8829.9</v>
      </c>
      <c r="B479" s="135">
        <v>4647.5</v>
      </c>
      <c r="C479" s="154">
        <v>325.89999999999998</v>
      </c>
      <c r="E479" s="1"/>
      <c r="F479" s="163">
        <f t="shared" si="7"/>
        <v>325.89999999999998</v>
      </c>
    </row>
    <row r="480" spans="1:6" s="40" customFormat="1">
      <c r="A480" s="136">
        <v>8862.4</v>
      </c>
      <c r="B480" s="135">
        <v>4647.6000000000004</v>
      </c>
      <c r="C480" s="154">
        <v>326.10000000000002</v>
      </c>
      <c r="E480" s="1"/>
      <c r="F480" s="163">
        <f t="shared" si="7"/>
        <v>326.10000000000002</v>
      </c>
    </row>
    <row r="481" spans="1:6" s="40" customFormat="1">
      <c r="A481" s="136">
        <v>8895.1</v>
      </c>
      <c r="B481" s="135">
        <v>4647.7</v>
      </c>
      <c r="C481" s="154">
        <v>326.2</v>
      </c>
      <c r="E481" s="1"/>
      <c r="F481" s="163">
        <f t="shared" si="7"/>
        <v>326.2</v>
      </c>
    </row>
    <row r="482" spans="1:6" s="40" customFormat="1">
      <c r="A482" s="136">
        <v>8927.7000000000007</v>
      </c>
      <c r="B482" s="135">
        <v>4647.8</v>
      </c>
      <c r="C482" s="154">
        <v>326.39999999999998</v>
      </c>
      <c r="E482" s="1"/>
      <c r="F482" s="163">
        <f t="shared" si="7"/>
        <v>326.39999999999998</v>
      </c>
    </row>
    <row r="483" spans="1:6" s="40" customFormat="1">
      <c r="A483" s="136">
        <v>8960.2999999999993</v>
      </c>
      <c r="B483" s="135">
        <v>4647.8999999999996</v>
      </c>
      <c r="C483" s="154">
        <v>326.5</v>
      </c>
      <c r="E483" s="1"/>
      <c r="F483" s="163">
        <f t="shared" si="7"/>
        <v>326.5</v>
      </c>
    </row>
    <row r="484" spans="1:6" s="40" customFormat="1">
      <c r="A484" s="136">
        <v>8993</v>
      </c>
      <c r="B484" s="135">
        <v>4648</v>
      </c>
      <c r="C484" s="154">
        <v>326.7</v>
      </c>
      <c r="E484" s="1"/>
      <c r="F484" s="163">
        <f t="shared" si="7"/>
        <v>326.7</v>
      </c>
    </row>
    <row r="485" spans="1:6" s="40" customFormat="1">
      <c r="A485" s="136">
        <v>9025.7000000000007</v>
      </c>
      <c r="B485" s="135">
        <v>4648.1000000000004</v>
      </c>
      <c r="C485" s="154">
        <v>326.89999999999998</v>
      </c>
      <c r="E485" s="1"/>
      <c r="F485" s="163">
        <f t="shared" si="7"/>
        <v>326.89999999999998</v>
      </c>
    </row>
    <row r="486" spans="1:6" s="40" customFormat="1">
      <c r="A486" s="136">
        <v>9058.4</v>
      </c>
      <c r="B486" s="135">
        <v>4648.2</v>
      </c>
      <c r="C486" s="154">
        <v>327</v>
      </c>
      <c r="E486" s="1"/>
      <c r="F486" s="163">
        <f t="shared" si="7"/>
        <v>327</v>
      </c>
    </row>
    <row r="487" spans="1:6" s="40" customFormat="1">
      <c r="A487" s="136">
        <v>9091.1</v>
      </c>
      <c r="B487" s="135">
        <v>4648.3</v>
      </c>
      <c r="C487" s="154">
        <v>327.2</v>
      </c>
      <c r="E487" s="1"/>
      <c r="F487" s="163">
        <f t="shared" si="7"/>
        <v>327.2</v>
      </c>
    </row>
    <row r="488" spans="1:6" s="40" customFormat="1">
      <c r="A488" s="136">
        <v>9123.7999999999993</v>
      </c>
      <c r="B488" s="135">
        <v>4648.3999999999996</v>
      </c>
      <c r="C488" s="154">
        <v>327.39999999999998</v>
      </c>
      <c r="E488" s="1"/>
      <c r="F488" s="163">
        <f t="shared" si="7"/>
        <v>327.39999999999998</v>
      </c>
    </row>
    <row r="489" spans="1:6" s="40" customFormat="1">
      <c r="A489" s="136">
        <v>9156.6</v>
      </c>
      <c r="B489" s="135">
        <v>4648.5</v>
      </c>
      <c r="C489" s="154">
        <v>327.5</v>
      </c>
      <c r="E489" s="1"/>
      <c r="F489" s="163">
        <f t="shared" si="7"/>
        <v>327.5</v>
      </c>
    </row>
    <row r="490" spans="1:6" s="40" customFormat="1">
      <c r="A490" s="136">
        <v>9189.2999999999993</v>
      </c>
      <c r="B490" s="135">
        <v>4648.6000000000004</v>
      </c>
      <c r="C490" s="154">
        <v>327.7</v>
      </c>
      <c r="E490" s="1"/>
      <c r="F490" s="163">
        <f t="shared" si="7"/>
        <v>327.7</v>
      </c>
    </row>
    <row r="491" spans="1:6" s="40" customFormat="1">
      <c r="A491" s="136">
        <v>9222.1</v>
      </c>
      <c r="B491" s="135">
        <v>4648.7</v>
      </c>
      <c r="C491" s="154">
        <v>327.8</v>
      </c>
      <c r="E491" s="1"/>
      <c r="F491" s="163">
        <f t="shared" si="7"/>
        <v>327.8</v>
      </c>
    </row>
    <row r="492" spans="1:6" s="40" customFormat="1">
      <c r="A492" s="136">
        <v>9254.9</v>
      </c>
      <c r="B492" s="135">
        <v>4648.8</v>
      </c>
      <c r="C492" s="154">
        <v>328</v>
      </c>
      <c r="E492" s="1"/>
      <c r="F492" s="163">
        <f t="shared" si="7"/>
        <v>328</v>
      </c>
    </row>
    <row r="493" spans="1:6" s="40" customFormat="1">
      <c r="A493" s="136">
        <v>9287.7000000000007</v>
      </c>
      <c r="B493" s="135">
        <v>4648.8999999999996</v>
      </c>
      <c r="C493" s="154">
        <v>328.2</v>
      </c>
      <c r="E493" s="1"/>
      <c r="F493" s="163">
        <f t="shared" si="7"/>
        <v>328.2</v>
      </c>
    </row>
    <row r="494" spans="1:6" s="40" customFormat="1">
      <c r="A494" s="136">
        <v>9320.5</v>
      </c>
      <c r="B494" s="135">
        <v>4649</v>
      </c>
      <c r="C494" s="154">
        <v>328.3</v>
      </c>
      <c r="E494" s="1"/>
      <c r="F494" s="163">
        <f t="shared" si="7"/>
        <v>328.3</v>
      </c>
    </row>
    <row r="495" spans="1:6" s="40" customFormat="1">
      <c r="A495" s="136">
        <v>9353.4</v>
      </c>
      <c r="B495" s="135">
        <v>4649.1000000000004</v>
      </c>
      <c r="C495" s="154">
        <v>328.5</v>
      </c>
      <c r="E495" s="1"/>
      <c r="F495" s="163">
        <f t="shared" si="7"/>
        <v>328.5</v>
      </c>
    </row>
    <row r="496" spans="1:6" s="40" customFormat="1">
      <c r="A496" s="136">
        <v>9386.2000000000007</v>
      </c>
      <c r="B496" s="135">
        <v>4649.2</v>
      </c>
      <c r="C496" s="154">
        <v>328.7</v>
      </c>
      <c r="E496" s="1"/>
      <c r="F496" s="163">
        <f t="shared" si="7"/>
        <v>328.7</v>
      </c>
    </row>
    <row r="497" spans="1:6" s="40" customFormat="1">
      <c r="A497" s="136">
        <v>9419.1</v>
      </c>
      <c r="B497" s="135">
        <v>4649.3</v>
      </c>
      <c r="C497" s="154">
        <v>328.8</v>
      </c>
      <c r="E497" s="1"/>
      <c r="F497" s="163">
        <f t="shared" si="7"/>
        <v>328.8</v>
      </c>
    </row>
    <row r="498" spans="1:6" s="40" customFormat="1">
      <c r="A498" s="136">
        <v>9452</v>
      </c>
      <c r="B498" s="135">
        <v>4649.3999999999996</v>
      </c>
      <c r="C498" s="154">
        <v>329</v>
      </c>
      <c r="E498" s="1"/>
      <c r="F498" s="163">
        <f t="shared" si="7"/>
        <v>329</v>
      </c>
    </row>
    <row r="499" spans="1:6" s="40" customFormat="1">
      <c r="A499" s="136">
        <v>9484.9</v>
      </c>
      <c r="B499" s="135">
        <v>4649.5</v>
      </c>
      <c r="C499" s="154">
        <v>329.2</v>
      </c>
      <c r="E499" s="1"/>
      <c r="F499" s="163">
        <f t="shared" si="7"/>
        <v>329.2</v>
      </c>
    </row>
    <row r="500" spans="1:6" s="40" customFormat="1">
      <c r="A500" s="136">
        <v>9517.7999999999993</v>
      </c>
      <c r="B500" s="135">
        <v>4649.6000000000004</v>
      </c>
      <c r="C500" s="154">
        <v>329.3</v>
      </c>
      <c r="E500" s="1"/>
      <c r="F500" s="163">
        <f t="shared" si="7"/>
        <v>329.3</v>
      </c>
    </row>
    <row r="501" spans="1:6" s="40" customFormat="1">
      <c r="A501" s="136">
        <v>9550.7999999999993</v>
      </c>
      <c r="B501" s="135">
        <v>4649.7</v>
      </c>
      <c r="C501" s="154">
        <v>329.5</v>
      </c>
      <c r="E501" s="1"/>
      <c r="F501" s="163">
        <f t="shared" si="7"/>
        <v>329.5</v>
      </c>
    </row>
    <row r="502" spans="1:6" s="40" customFormat="1">
      <c r="A502" s="136">
        <v>9583.7000000000007</v>
      </c>
      <c r="B502" s="135">
        <v>4649.8</v>
      </c>
      <c r="C502" s="154">
        <v>329.6</v>
      </c>
      <c r="E502" s="1"/>
      <c r="F502" s="163">
        <f t="shared" si="7"/>
        <v>329.6</v>
      </c>
    </row>
    <row r="503" spans="1:6" s="40" customFormat="1">
      <c r="A503" s="136">
        <v>9616.7000000000007</v>
      </c>
      <c r="B503" s="135">
        <v>4649.8999999999996</v>
      </c>
      <c r="C503" s="154">
        <v>329.8</v>
      </c>
      <c r="E503" s="1"/>
      <c r="F503" s="163">
        <f t="shared" si="7"/>
        <v>329.8</v>
      </c>
    </row>
    <row r="504" spans="1:6" s="40" customFormat="1">
      <c r="A504" s="134">
        <v>9649.7000000000007</v>
      </c>
      <c r="B504" s="135">
        <v>4650</v>
      </c>
      <c r="C504" s="154">
        <v>330</v>
      </c>
      <c r="E504" s="1"/>
      <c r="F504" s="163">
        <f t="shared" si="7"/>
        <v>330</v>
      </c>
    </row>
    <row r="505" spans="1:6" s="40" customFormat="1">
      <c r="A505" s="134">
        <v>9682.7000000000007</v>
      </c>
      <c r="B505" s="135">
        <v>4650.1000000000004</v>
      </c>
      <c r="C505" s="154">
        <v>330.1</v>
      </c>
      <c r="E505" s="1"/>
      <c r="F505" s="163">
        <f t="shared" si="7"/>
        <v>330.1</v>
      </c>
    </row>
    <row r="506" spans="1:6" s="40" customFormat="1">
      <c r="A506" s="134">
        <v>9715.7000000000007</v>
      </c>
      <c r="B506" s="135">
        <v>4650.2</v>
      </c>
      <c r="C506" s="154">
        <v>330.3</v>
      </c>
      <c r="E506" s="1"/>
      <c r="F506" s="163">
        <f t="shared" si="7"/>
        <v>330.3</v>
      </c>
    </row>
    <row r="507" spans="1:6" s="40" customFormat="1">
      <c r="A507" s="134">
        <v>9748.7000000000007</v>
      </c>
      <c r="B507" s="135">
        <v>4650.3</v>
      </c>
      <c r="C507" s="154">
        <v>330.5</v>
      </c>
      <c r="E507" s="1"/>
      <c r="F507" s="163">
        <f t="shared" si="7"/>
        <v>330.5</v>
      </c>
    </row>
    <row r="508" spans="1:6" s="40" customFormat="1">
      <c r="A508" s="134">
        <v>9781.7999999999993</v>
      </c>
      <c r="B508" s="135">
        <v>4650.3999999999996</v>
      </c>
      <c r="C508" s="154">
        <v>330.6</v>
      </c>
      <c r="E508" s="1"/>
      <c r="F508" s="163">
        <f t="shared" si="7"/>
        <v>330.6</v>
      </c>
    </row>
    <row r="509" spans="1:6" s="40" customFormat="1">
      <c r="A509" s="134">
        <v>9814.9</v>
      </c>
      <c r="B509" s="135">
        <v>4650.5</v>
      </c>
      <c r="C509" s="154">
        <v>330.8</v>
      </c>
      <c r="E509" s="1"/>
      <c r="F509" s="163">
        <f t="shared" si="7"/>
        <v>330.8</v>
      </c>
    </row>
    <row r="510" spans="1:6" s="40" customFormat="1">
      <c r="A510" s="134">
        <v>9848</v>
      </c>
      <c r="B510" s="135">
        <v>4650.6000000000004</v>
      </c>
      <c r="C510" s="154">
        <v>331</v>
      </c>
      <c r="E510" s="1"/>
      <c r="F510" s="163">
        <f t="shared" si="7"/>
        <v>331</v>
      </c>
    </row>
    <row r="511" spans="1:6" s="40" customFormat="1">
      <c r="A511" s="134">
        <v>9881.1</v>
      </c>
      <c r="B511" s="135">
        <v>4650.7</v>
      </c>
      <c r="C511" s="154">
        <v>331.1</v>
      </c>
      <c r="E511" s="1"/>
      <c r="F511" s="163">
        <f t="shared" si="7"/>
        <v>331.1</v>
      </c>
    </row>
    <row r="512" spans="1:6" s="40" customFormat="1">
      <c r="A512" s="134">
        <v>9914.2000000000007</v>
      </c>
      <c r="B512" s="135">
        <v>4650.8</v>
      </c>
      <c r="C512" s="154">
        <v>331.3</v>
      </c>
      <c r="E512" s="1"/>
      <c r="F512" s="163">
        <f t="shared" si="7"/>
        <v>331.3</v>
      </c>
    </row>
    <row r="513" spans="1:6" s="40" customFormat="1">
      <c r="A513" s="134">
        <v>9947.2999999999993</v>
      </c>
      <c r="B513" s="135">
        <v>4650.8999999999996</v>
      </c>
      <c r="C513" s="154">
        <v>331.5</v>
      </c>
      <c r="E513" s="1"/>
      <c r="F513" s="163">
        <f t="shared" si="7"/>
        <v>331.5</v>
      </c>
    </row>
    <row r="514" spans="1:6" s="40" customFormat="1">
      <c r="A514" s="134">
        <v>9980.5</v>
      </c>
      <c r="B514" s="135">
        <v>4651</v>
      </c>
      <c r="C514" s="154">
        <v>331.7</v>
      </c>
      <c r="E514" s="1"/>
      <c r="F514" s="163">
        <f t="shared" si="7"/>
        <v>331.7</v>
      </c>
    </row>
    <row r="515" spans="1:6" s="40" customFormat="1">
      <c r="A515" s="134">
        <v>10013.700000000001</v>
      </c>
      <c r="B515" s="135">
        <v>4651.1000000000004</v>
      </c>
      <c r="C515" s="154">
        <v>331.8</v>
      </c>
      <c r="E515" s="1"/>
      <c r="F515" s="163">
        <f t="shared" si="7"/>
        <v>331.8</v>
      </c>
    </row>
    <row r="516" spans="1:6" s="40" customFormat="1">
      <c r="A516" s="134">
        <v>10046.9</v>
      </c>
      <c r="B516" s="135">
        <v>4651.2</v>
      </c>
      <c r="C516" s="154">
        <v>332</v>
      </c>
      <c r="E516" s="1"/>
      <c r="F516" s="163">
        <f t="shared" si="7"/>
        <v>332</v>
      </c>
    </row>
    <row r="517" spans="1:6" s="40" customFormat="1">
      <c r="A517" s="134">
        <v>10080.1</v>
      </c>
      <c r="B517" s="135">
        <v>4651.3</v>
      </c>
      <c r="C517" s="154">
        <v>332.2</v>
      </c>
      <c r="E517" s="1"/>
      <c r="F517" s="163">
        <f t="shared" ref="F517:F580" si="8">C517</f>
        <v>332.2</v>
      </c>
    </row>
    <row r="518" spans="1:6" s="40" customFormat="1">
      <c r="A518" s="134">
        <v>10113.299999999999</v>
      </c>
      <c r="B518" s="135">
        <v>4651.3999999999996</v>
      </c>
      <c r="C518" s="154">
        <v>332.3</v>
      </c>
      <c r="E518" s="1"/>
      <c r="F518" s="163">
        <f t="shared" si="8"/>
        <v>332.3</v>
      </c>
    </row>
    <row r="519" spans="1:6" s="40" customFormat="1">
      <c r="A519" s="134">
        <v>10146.5</v>
      </c>
      <c r="B519" s="135">
        <v>4651.5</v>
      </c>
      <c r="C519" s="154">
        <v>332.5</v>
      </c>
      <c r="E519" s="1"/>
      <c r="F519" s="163">
        <f t="shared" si="8"/>
        <v>332.5</v>
      </c>
    </row>
    <row r="520" spans="1:6" s="40" customFormat="1">
      <c r="A520" s="134">
        <v>10179.799999999999</v>
      </c>
      <c r="B520" s="135">
        <v>4651.6000000000004</v>
      </c>
      <c r="C520" s="154">
        <v>332.7</v>
      </c>
      <c r="E520" s="1"/>
      <c r="F520" s="163">
        <f t="shared" si="8"/>
        <v>332.7</v>
      </c>
    </row>
    <row r="521" spans="1:6" s="40" customFormat="1">
      <c r="A521" s="134">
        <v>10213.1</v>
      </c>
      <c r="B521" s="135">
        <v>4651.7</v>
      </c>
      <c r="C521" s="154">
        <v>332.8</v>
      </c>
      <c r="E521" s="1"/>
      <c r="F521" s="163">
        <f t="shared" si="8"/>
        <v>332.8</v>
      </c>
    </row>
    <row r="522" spans="1:6" s="40" customFormat="1">
      <c r="A522" s="134">
        <v>10246.4</v>
      </c>
      <c r="B522" s="135">
        <v>4651.8</v>
      </c>
      <c r="C522" s="154">
        <v>333</v>
      </c>
      <c r="E522" s="1"/>
      <c r="F522" s="163">
        <f t="shared" si="8"/>
        <v>333</v>
      </c>
    </row>
    <row r="523" spans="1:6" s="40" customFormat="1">
      <c r="A523" s="134">
        <v>10279.700000000001</v>
      </c>
      <c r="B523" s="135">
        <v>4651.8999999999996</v>
      </c>
      <c r="C523" s="154">
        <v>333.2</v>
      </c>
      <c r="E523" s="1"/>
      <c r="F523" s="163">
        <f t="shared" si="8"/>
        <v>333.2</v>
      </c>
    </row>
    <row r="524" spans="1:6" s="40" customFormat="1">
      <c r="A524" s="134">
        <v>10313</v>
      </c>
      <c r="B524" s="135">
        <v>4652</v>
      </c>
      <c r="C524" s="154">
        <v>333.4</v>
      </c>
      <c r="E524" s="1"/>
      <c r="F524" s="163">
        <f t="shared" si="8"/>
        <v>333.4</v>
      </c>
    </row>
    <row r="525" spans="1:6" s="40" customFormat="1">
      <c r="A525" s="134">
        <v>10346.299999999999</v>
      </c>
      <c r="B525" s="135">
        <v>4652.1000000000004</v>
      </c>
      <c r="C525" s="154">
        <v>333.5</v>
      </c>
      <c r="E525" s="1"/>
      <c r="F525" s="163">
        <f t="shared" si="8"/>
        <v>333.5</v>
      </c>
    </row>
    <row r="526" spans="1:6" s="40" customFormat="1">
      <c r="A526" s="134">
        <v>10379.700000000001</v>
      </c>
      <c r="B526" s="135">
        <v>4652.2</v>
      </c>
      <c r="C526" s="154">
        <v>333.7</v>
      </c>
      <c r="E526" s="1"/>
      <c r="F526" s="163">
        <f t="shared" si="8"/>
        <v>333.7</v>
      </c>
    </row>
    <row r="527" spans="1:6" s="40" customFormat="1">
      <c r="A527" s="134">
        <v>10413.1</v>
      </c>
      <c r="B527" s="135">
        <v>4652.3</v>
      </c>
      <c r="C527" s="154">
        <v>333.9</v>
      </c>
      <c r="E527" s="1"/>
      <c r="F527" s="163">
        <f t="shared" si="8"/>
        <v>333.9</v>
      </c>
    </row>
    <row r="528" spans="1:6" s="40" customFormat="1">
      <c r="A528" s="134">
        <v>10446.5</v>
      </c>
      <c r="B528" s="135">
        <v>4652.3999999999996</v>
      </c>
      <c r="C528" s="154">
        <v>334</v>
      </c>
      <c r="E528" s="1"/>
      <c r="F528" s="163">
        <f t="shared" si="8"/>
        <v>334</v>
      </c>
    </row>
    <row r="529" spans="1:6" s="40" customFormat="1">
      <c r="A529" s="134">
        <v>10479.9</v>
      </c>
      <c r="B529" s="135">
        <v>4652.5</v>
      </c>
      <c r="C529" s="154">
        <v>334.2</v>
      </c>
      <c r="E529" s="1"/>
      <c r="F529" s="163">
        <f t="shared" si="8"/>
        <v>334.2</v>
      </c>
    </row>
    <row r="530" spans="1:6" s="40" customFormat="1">
      <c r="A530" s="134">
        <v>10513.3</v>
      </c>
      <c r="B530" s="135">
        <v>4652.6000000000004</v>
      </c>
      <c r="C530" s="154">
        <v>334.4</v>
      </c>
      <c r="E530" s="1"/>
      <c r="F530" s="163">
        <f t="shared" si="8"/>
        <v>334.4</v>
      </c>
    </row>
    <row r="531" spans="1:6" s="40" customFormat="1">
      <c r="A531" s="134">
        <v>10546.8</v>
      </c>
      <c r="B531" s="135">
        <v>4652.7</v>
      </c>
      <c r="C531" s="154">
        <v>334.5</v>
      </c>
      <c r="E531" s="1"/>
      <c r="F531" s="163">
        <f t="shared" si="8"/>
        <v>334.5</v>
      </c>
    </row>
    <row r="532" spans="1:6" s="40" customFormat="1">
      <c r="A532" s="134">
        <v>10580.2</v>
      </c>
      <c r="B532" s="135">
        <v>4652.8</v>
      </c>
      <c r="C532" s="154">
        <v>334.7</v>
      </c>
      <c r="E532" s="1"/>
      <c r="F532" s="163">
        <f t="shared" si="8"/>
        <v>334.7</v>
      </c>
    </row>
    <row r="533" spans="1:6" s="40" customFormat="1">
      <c r="A533" s="134">
        <v>10613.7</v>
      </c>
      <c r="B533" s="135">
        <v>4652.8999999999996</v>
      </c>
      <c r="C533" s="154">
        <v>334.9</v>
      </c>
      <c r="E533" s="1"/>
      <c r="F533" s="163">
        <f t="shared" si="8"/>
        <v>334.9</v>
      </c>
    </row>
    <row r="534" spans="1:6" s="40" customFormat="1">
      <c r="A534" s="134">
        <v>10647.2</v>
      </c>
      <c r="B534" s="135">
        <v>4653</v>
      </c>
      <c r="C534" s="154">
        <v>335.1</v>
      </c>
      <c r="E534" s="1"/>
      <c r="F534" s="163">
        <f t="shared" si="8"/>
        <v>335.1</v>
      </c>
    </row>
    <row r="535" spans="1:6" s="40" customFormat="1">
      <c r="A535" s="134">
        <v>10680.7</v>
      </c>
      <c r="B535" s="135">
        <v>4653.1000000000004</v>
      </c>
      <c r="C535" s="154">
        <v>335.2</v>
      </c>
      <c r="E535" s="1"/>
      <c r="F535" s="163">
        <f t="shared" si="8"/>
        <v>335.2</v>
      </c>
    </row>
    <row r="536" spans="1:6" s="40" customFormat="1">
      <c r="A536" s="134">
        <v>10714.3</v>
      </c>
      <c r="B536" s="135">
        <v>4653.2</v>
      </c>
      <c r="C536" s="154">
        <v>335.4</v>
      </c>
      <c r="E536" s="1"/>
      <c r="F536" s="163">
        <f t="shared" si="8"/>
        <v>335.4</v>
      </c>
    </row>
    <row r="537" spans="1:6" s="40" customFormat="1">
      <c r="A537" s="134">
        <v>10747.8</v>
      </c>
      <c r="B537" s="135">
        <v>4653.3</v>
      </c>
      <c r="C537" s="154">
        <v>335.6</v>
      </c>
      <c r="E537" s="1"/>
      <c r="F537" s="163">
        <f t="shared" si="8"/>
        <v>335.6</v>
      </c>
    </row>
    <row r="538" spans="1:6" s="40" customFormat="1">
      <c r="A538" s="134">
        <v>10781.4</v>
      </c>
      <c r="B538" s="135">
        <v>4653.3999999999996</v>
      </c>
      <c r="C538" s="154">
        <v>335.7</v>
      </c>
      <c r="E538" s="1"/>
      <c r="F538" s="163">
        <f t="shared" si="8"/>
        <v>335.7</v>
      </c>
    </row>
    <row r="539" spans="1:6" s="40" customFormat="1">
      <c r="A539" s="134">
        <v>10815</v>
      </c>
      <c r="B539" s="135">
        <v>4653.5</v>
      </c>
      <c r="C539" s="154">
        <v>335.9</v>
      </c>
      <c r="E539" s="1"/>
      <c r="F539" s="163">
        <f t="shared" si="8"/>
        <v>335.9</v>
      </c>
    </row>
    <row r="540" spans="1:6" s="40" customFormat="1">
      <c r="A540" s="134">
        <v>10848.6</v>
      </c>
      <c r="B540" s="135">
        <v>4653.6000000000004</v>
      </c>
      <c r="C540" s="154">
        <v>336.1</v>
      </c>
      <c r="E540" s="1"/>
      <c r="F540" s="163">
        <f t="shared" si="8"/>
        <v>336.1</v>
      </c>
    </row>
    <row r="541" spans="1:6" s="40" customFormat="1">
      <c r="A541" s="134">
        <v>10882.2</v>
      </c>
      <c r="B541" s="135">
        <v>4653.7</v>
      </c>
      <c r="C541" s="154">
        <v>336.3</v>
      </c>
      <c r="E541" s="1"/>
      <c r="F541" s="163">
        <f t="shared" si="8"/>
        <v>336.3</v>
      </c>
    </row>
    <row r="542" spans="1:6" s="40" customFormat="1">
      <c r="A542" s="134">
        <v>10915.8</v>
      </c>
      <c r="B542" s="135">
        <v>4653.8</v>
      </c>
      <c r="C542" s="154">
        <v>336.4</v>
      </c>
      <c r="E542" s="1"/>
      <c r="F542" s="163">
        <f t="shared" si="8"/>
        <v>336.4</v>
      </c>
    </row>
    <row r="543" spans="1:6" s="40" customFormat="1">
      <c r="A543" s="134">
        <v>10949.5</v>
      </c>
      <c r="B543" s="135">
        <v>4653.8999999999996</v>
      </c>
      <c r="C543" s="154">
        <v>336.6</v>
      </c>
      <c r="E543" s="1"/>
      <c r="F543" s="163">
        <f t="shared" si="8"/>
        <v>336.6</v>
      </c>
    </row>
    <row r="544" spans="1:6" s="40" customFormat="1">
      <c r="A544" s="134">
        <v>10983.1</v>
      </c>
      <c r="B544" s="135">
        <v>4654</v>
      </c>
      <c r="C544" s="154">
        <v>336.8</v>
      </c>
      <c r="E544" s="1"/>
      <c r="F544" s="163">
        <f t="shared" si="8"/>
        <v>336.8</v>
      </c>
    </row>
    <row r="545" spans="1:6" s="40" customFormat="1">
      <c r="A545" s="134">
        <v>11016.8</v>
      </c>
      <c r="B545" s="135">
        <v>4654.1000000000004</v>
      </c>
      <c r="C545" s="154">
        <v>336.9</v>
      </c>
      <c r="E545" s="1"/>
      <c r="F545" s="163">
        <f t="shared" si="8"/>
        <v>336.9</v>
      </c>
    </row>
    <row r="546" spans="1:6" s="40" customFormat="1">
      <c r="A546" s="134">
        <v>11050.5</v>
      </c>
      <c r="B546" s="135">
        <v>4654.2</v>
      </c>
      <c r="C546" s="154">
        <v>337.1</v>
      </c>
      <c r="E546" s="1"/>
      <c r="F546" s="163">
        <f t="shared" si="8"/>
        <v>337.1</v>
      </c>
    </row>
    <row r="547" spans="1:6" s="40" customFormat="1">
      <c r="A547" s="134">
        <v>11084.2</v>
      </c>
      <c r="B547" s="135">
        <v>4654.3</v>
      </c>
      <c r="C547" s="154">
        <v>337.3</v>
      </c>
      <c r="E547" s="1"/>
      <c r="F547" s="163">
        <f t="shared" si="8"/>
        <v>337.3</v>
      </c>
    </row>
    <row r="548" spans="1:6" s="40" customFormat="1">
      <c r="A548" s="134">
        <v>11118</v>
      </c>
      <c r="B548" s="135">
        <v>4654.3999999999996</v>
      </c>
      <c r="C548" s="154">
        <v>337.5</v>
      </c>
      <c r="E548" s="1"/>
      <c r="F548" s="163">
        <f t="shared" si="8"/>
        <v>337.5</v>
      </c>
    </row>
    <row r="549" spans="1:6" s="40" customFormat="1">
      <c r="A549" s="134">
        <v>11151.7</v>
      </c>
      <c r="B549" s="135">
        <v>4654.5</v>
      </c>
      <c r="C549" s="154">
        <v>337.7</v>
      </c>
      <c r="E549" s="1"/>
      <c r="F549" s="163">
        <f t="shared" si="8"/>
        <v>337.7</v>
      </c>
    </row>
    <row r="550" spans="1:6" s="40" customFormat="1">
      <c r="A550" s="134">
        <v>11185.5</v>
      </c>
      <c r="B550" s="135">
        <v>4654.6000000000004</v>
      </c>
      <c r="C550" s="154">
        <v>337.8</v>
      </c>
      <c r="E550" s="1"/>
      <c r="F550" s="163">
        <f t="shared" si="8"/>
        <v>337.8</v>
      </c>
    </row>
    <row r="551" spans="1:6" s="40" customFormat="1">
      <c r="A551" s="134">
        <v>11219.3</v>
      </c>
      <c r="B551" s="135">
        <v>4654.7</v>
      </c>
      <c r="C551" s="154">
        <v>338</v>
      </c>
      <c r="E551" s="1"/>
      <c r="F551" s="163">
        <f t="shared" si="8"/>
        <v>338</v>
      </c>
    </row>
    <row r="552" spans="1:6" s="40" customFormat="1">
      <c r="A552" s="134">
        <v>11253.1</v>
      </c>
      <c r="B552" s="135">
        <v>4654.8</v>
      </c>
      <c r="C552" s="154">
        <v>338.2</v>
      </c>
      <c r="E552" s="1"/>
      <c r="F552" s="163">
        <f t="shared" si="8"/>
        <v>338.2</v>
      </c>
    </row>
    <row r="553" spans="1:6" s="40" customFormat="1">
      <c r="A553" s="134">
        <v>11286.9</v>
      </c>
      <c r="B553" s="135">
        <v>4654.8999999999996</v>
      </c>
      <c r="C553" s="154">
        <v>338.4</v>
      </c>
      <c r="E553" s="1"/>
      <c r="F553" s="163">
        <f t="shared" si="8"/>
        <v>338.4</v>
      </c>
    </row>
    <row r="554" spans="1:6" s="40" customFormat="1">
      <c r="A554" s="134">
        <v>11320.8</v>
      </c>
      <c r="B554" s="135">
        <v>4655</v>
      </c>
      <c r="C554" s="154">
        <v>338.5</v>
      </c>
      <c r="E554" s="1"/>
      <c r="F554" s="163">
        <f t="shared" si="8"/>
        <v>338.5</v>
      </c>
    </row>
    <row r="555" spans="1:6" s="40" customFormat="1">
      <c r="A555" s="134">
        <v>11354.7</v>
      </c>
      <c r="B555" s="135">
        <v>4655.1000000000004</v>
      </c>
      <c r="C555" s="154">
        <v>338.7</v>
      </c>
      <c r="E555" s="1"/>
      <c r="F555" s="163">
        <f t="shared" si="8"/>
        <v>338.7</v>
      </c>
    </row>
    <row r="556" spans="1:6" s="40" customFormat="1">
      <c r="A556" s="134">
        <v>11388.5</v>
      </c>
      <c r="B556" s="135">
        <v>4655.2</v>
      </c>
      <c r="C556" s="154">
        <v>338.9</v>
      </c>
      <c r="E556" s="1"/>
      <c r="F556" s="163">
        <f t="shared" si="8"/>
        <v>338.9</v>
      </c>
    </row>
    <row r="557" spans="1:6" s="40" customFormat="1">
      <c r="A557" s="134">
        <v>11422.4</v>
      </c>
      <c r="B557" s="135">
        <v>4655.3</v>
      </c>
      <c r="C557" s="154">
        <v>339.1</v>
      </c>
      <c r="E557" s="1"/>
      <c r="F557" s="163">
        <f t="shared" si="8"/>
        <v>339.1</v>
      </c>
    </row>
    <row r="558" spans="1:6" s="40" customFormat="1">
      <c r="A558" s="134">
        <v>11456.4</v>
      </c>
      <c r="B558" s="135">
        <v>4655.3999999999996</v>
      </c>
      <c r="C558" s="154">
        <v>339.3</v>
      </c>
      <c r="E558" s="1"/>
      <c r="F558" s="163">
        <f t="shared" si="8"/>
        <v>339.3</v>
      </c>
    </row>
    <row r="559" spans="1:6" s="40" customFormat="1">
      <c r="A559" s="134">
        <v>11490.3</v>
      </c>
      <c r="B559" s="135">
        <v>4655.5</v>
      </c>
      <c r="C559" s="154">
        <v>339.4</v>
      </c>
      <c r="E559" s="1"/>
      <c r="F559" s="163">
        <f t="shared" si="8"/>
        <v>339.4</v>
      </c>
    </row>
    <row r="560" spans="1:6" s="40" customFormat="1">
      <c r="A560" s="134">
        <v>11524.2</v>
      </c>
      <c r="B560" s="135">
        <v>4655.6000000000004</v>
      </c>
      <c r="C560" s="154">
        <v>339.6</v>
      </c>
      <c r="E560" s="1"/>
      <c r="F560" s="163">
        <f t="shared" si="8"/>
        <v>339.6</v>
      </c>
    </row>
    <row r="561" spans="1:6" s="40" customFormat="1">
      <c r="A561" s="134">
        <v>11558.2</v>
      </c>
      <c r="B561" s="135">
        <v>4655.7</v>
      </c>
      <c r="C561" s="154">
        <v>339.8</v>
      </c>
      <c r="E561" s="1"/>
      <c r="F561" s="163">
        <f t="shared" si="8"/>
        <v>339.8</v>
      </c>
    </row>
    <row r="562" spans="1:6" s="40" customFormat="1">
      <c r="A562" s="134">
        <v>11592.2</v>
      </c>
      <c r="B562" s="135">
        <v>4655.8</v>
      </c>
      <c r="C562" s="154">
        <v>340</v>
      </c>
      <c r="E562" s="1"/>
      <c r="F562" s="163">
        <f t="shared" si="8"/>
        <v>340</v>
      </c>
    </row>
    <row r="563" spans="1:6" s="40" customFormat="1">
      <c r="A563" s="134">
        <v>11626.2</v>
      </c>
      <c r="B563" s="135">
        <v>4655.8999999999996</v>
      </c>
      <c r="C563" s="154">
        <v>340.1</v>
      </c>
      <c r="E563" s="1"/>
      <c r="F563" s="163">
        <f t="shared" si="8"/>
        <v>340.1</v>
      </c>
    </row>
    <row r="564" spans="1:6" s="40" customFormat="1">
      <c r="A564" s="134">
        <v>11660.2</v>
      </c>
      <c r="B564" s="135">
        <v>4656</v>
      </c>
      <c r="C564" s="154">
        <v>340.3</v>
      </c>
      <c r="E564" s="1"/>
      <c r="F564" s="163">
        <f t="shared" si="8"/>
        <v>340.3</v>
      </c>
    </row>
    <row r="565" spans="1:6" s="40" customFormat="1">
      <c r="A565" s="134">
        <v>11694.3</v>
      </c>
      <c r="B565" s="135">
        <v>4656.1000000000004</v>
      </c>
      <c r="C565" s="154">
        <v>340.5</v>
      </c>
      <c r="E565" s="1"/>
      <c r="F565" s="163">
        <f t="shared" si="8"/>
        <v>340.5</v>
      </c>
    </row>
    <row r="566" spans="1:6" s="40" customFormat="1">
      <c r="A566" s="134">
        <v>11728.3</v>
      </c>
      <c r="B566" s="135">
        <v>4656.2</v>
      </c>
      <c r="C566" s="154">
        <v>340.7</v>
      </c>
      <c r="E566" s="1"/>
      <c r="F566" s="163">
        <f t="shared" si="8"/>
        <v>340.7</v>
      </c>
    </row>
    <row r="567" spans="1:6" s="40" customFormat="1">
      <c r="A567" s="134">
        <v>11762.4</v>
      </c>
      <c r="B567" s="135">
        <v>4656.3</v>
      </c>
      <c r="C567" s="154">
        <v>340.9</v>
      </c>
      <c r="E567" s="1"/>
      <c r="F567" s="163">
        <f t="shared" si="8"/>
        <v>340.9</v>
      </c>
    </row>
    <row r="568" spans="1:6" s="40" customFormat="1">
      <c r="A568" s="134">
        <v>11796.5</v>
      </c>
      <c r="B568" s="135">
        <v>4656.3999999999996</v>
      </c>
      <c r="C568" s="154">
        <v>341</v>
      </c>
      <c r="E568" s="1"/>
      <c r="F568" s="163">
        <f t="shared" si="8"/>
        <v>341</v>
      </c>
    </row>
    <row r="569" spans="1:6" s="40" customFormat="1">
      <c r="A569" s="134">
        <v>11830.6</v>
      </c>
      <c r="B569" s="135">
        <v>4656.5</v>
      </c>
      <c r="C569" s="154">
        <v>341.2</v>
      </c>
      <c r="E569" s="1"/>
      <c r="F569" s="163">
        <f t="shared" si="8"/>
        <v>341.2</v>
      </c>
    </row>
    <row r="570" spans="1:6" s="40" customFormat="1">
      <c r="A570" s="134">
        <v>11864.7</v>
      </c>
      <c r="B570" s="135">
        <v>4656.6000000000004</v>
      </c>
      <c r="C570" s="154">
        <v>341.4</v>
      </c>
      <c r="E570" s="1"/>
      <c r="F570" s="163">
        <f t="shared" si="8"/>
        <v>341.4</v>
      </c>
    </row>
    <row r="571" spans="1:6" s="40" customFormat="1">
      <c r="A571" s="134">
        <v>11898.9</v>
      </c>
      <c r="B571" s="135">
        <v>4656.7</v>
      </c>
      <c r="C571" s="154">
        <v>341.6</v>
      </c>
      <c r="E571" s="1"/>
      <c r="F571" s="163">
        <f t="shared" si="8"/>
        <v>341.6</v>
      </c>
    </row>
    <row r="572" spans="1:6" s="40" customFormat="1">
      <c r="A572" s="134">
        <v>11933.1</v>
      </c>
      <c r="B572" s="135">
        <v>4656.8</v>
      </c>
      <c r="C572" s="154">
        <v>341.7</v>
      </c>
      <c r="E572" s="1"/>
      <c r="F572" s="163">
        <f t="shared" si="8"/>
        <v>341.7</v>
      </c>
    </row>
    <row r="573" spans="1:6" s="40" customFormat="1">
      <c r="A573" s="134">
        <v>11967.2</v>
      </c>
      <c r="B573" s="135">
        <v>4656.8999999999996</v>
      </c>
      <c r="C573" s="154">
        <v>341.9</v>
      </c>
      <c r="E573" s="1"/>
      <c r="F573" s="163">
        <f t="shared" si="8"/>
        <v>341.9</v>
      </c>
    </row>
    <row r="574" spans="1:6" s="40" customFormat="1">
      <c r="A574" s="134">
        <v>12001.4</v>
      </c>
      <c r="B574" s="135">
        <v>4657</v>
      </c>
      <c r="C574" s="154">
        <v>342.1</v>
      </c>
      <c r="E574" s="1"/>
      <c r="F574" s="163">
        <f t="shared" si="8"/>
        <v>342.1</v>
      </c>
    </row>
    <row r="575" spans="1:6" s="40" customFormat="1">
      <c r="A575" s="134">
        <v>12035.7</v>
      </c>
      <c r="B575" s="135">
        <v>4657.1000000000004</v>
      </c>
      <c r="C575" s="154">
        <v>342.3</v>
      </c>
      <c r="E575" s="1"/>
      <c r="F575" s="163">
        <f t="shared" si="8"/>
        <v>342.3</v>
      </c>
    </row>
    <row r="576" spans="1:6" s="40" customFormat="1">
      <c r="A576" s="134">
        <v>12069.9</v>
      </c>
      <c r="B576" s="135">
        <v>4657.2</v>
      </c>
      <c r="C576" s="154">
        <v>342.5</v>
      </c>
      <c r="E576" s="1"/>
      <c r="F576" s="163">
        <f t="shared" si="8"/>
        <v>342.5</v>
      </c>
    </row>
    <row r="577" spans="1:6" s="40" customFormat="1">
      <c r="A577" s="134">
        <v>12104.2</v>
      </c>
      <c r="B577" s="135">
        <v>4657.3</v>
      </c>
      <c r="C577" s="154">
        <v>342.7</v>
      </c>
      <c r="E577" s="1"/>
      <c r="F577" s="163">
        <f t="shared" si="8"/>
        <v>342.7</v>
      </c>
    </row>
    <row r="578" spans="1:6" s="40" customFormat="1">
      <c r="A578" s="134">
        <v>12138.5</v>
      </c>
      <c r="B578" s="135">
        <v>4657.3999999999996</v>
      </c>
      <c r="C578" s="154">
        <v>342.9</v>
      </c>
      <c r="E578" s="1"/>
      <c r="F578" s="163">
        <f t="shared" si="8"/>
        <v>342.9</v>
      </c>
    </row>
    <row r="579" spans="1:6" s="40" customFormat="1">
      <c r="A579" s="134">
        <v>12172.8</v>
      </c>
      <c r="B579" s="135">
        <v>4657.5</v>
      </c>
      <c r="C579" s="154">
        <v>343.1</v>
      </c>
      <c r="E579" s="1"/>
      <c r="F579" s="163">
        <f t="shared" si="8"/>
        <v>343.1</v>
      </c>
    </row>
    <row r="580" spans="1:6" s="40" customFormat="1">
      <c r="A580" s="134">
        <v>12207.1</v>
      </c>
      <c r="B580" s="135">
        <v>4657.6000000000004</v>
      </c>
      <c r="C580" s="154">
        <v>343.3</v>
      </c>
      <c r="E580" s="1"/>
      <c r="F580" s="163">
        <f t="shared" si="8"/>
        <v>343.3</v>
      </c>
    </row>
    <row r="581" spans="1:6" s="40" customFormat="1">
      <c r="A581" s="134">
        <v>12241.4</v>
      </c>
      <c r="B581" s="135">
        <v>4657.7000000000007</v>
      </c>
      <c r="C581" s="154">
        <v>343.4</v>
      </c>
      <c r="E581" s="1"/>
      <c r="F581" s="163">
        <f t="shared" ref="F581:F644" si="9">C581</f>
        <v>343.4</v>
      </c>
    </row>
    <row r="582" spans="1:6" s="40" customFormat="1">
      <c r="A582" s="134">
        <v>12275.8</v>
      </c>
      <c r="B582" s="135">
        <v>4657.8000000000011</v>
      </c>
      <c r="C582" s="154">
        <v>343.6</v>
      </c>
      <c r="E582" s="1"/>
      <c r="F582" s="163">
        <f t="shared" si="9"/>
        <v>343.6</v>
      </c>
    </row>
    <row r="583" spans="1:6" s="40" customFormat="1">
      <c r="A583" s="134">
        <v>12310.1</v>
      </c>
      <c r="B583" s="135">
        <v>4657.9000000000015</v>
      </c>
      <c r="C583" s="154">
        <v>343.8</v>
      </c>
      <c r="E583" s="1"/>
      <c r="F583" s="163">
        <f t="shared" si="9"/>
        <v>343.8</v>
      </c>
    </row>
    <row r="584" spans="1:6" s="40" customFormat="1">
      <c r="A584" s="134">
        <v>12344.5</v>
      </c>
      <c r="B584" s="135">
        <v>4658.0000000000018</v>
      </c>
      <c r="C584" s="154">
        <v>344</v>
      </c>
      <c r="E584" s="1"/>
      <c r="F584" s="163">
        <f t="shared" si="9"/>
        <v>344</v>
      </c>
    </row>
    <row r="585" spans="1:6" s="40" customFormat="1">
      <c r="A585" s="134">
        <v>12379</v>
      </c>
      <c r="B585" s="135">
        <v>4658.1000000000022</v>
      </c>
      <c r="C585" s="154">
        <v>345.6</v>
      </c>
      <c r="E585" s="1"/>
      <c r="F585" s="163">
        <f t="shared" si="9"/>
        <v>345.6</v>
      </c>
    </row>
    <row r="586" spans="1:6" s="40" customFormat="1">
      <c r="A586" s="134">
        <v>12413.6</v>
      </c>
      <c r="B586" s="135">
        <v>4658.2000000000025</v>
      </c>
      <c r="C586" s="154">
        <v>347.1</v>
      </c>
      <c r="E586" s="1"/>
      <c r="F586" s="163">
        <f t="shared" si="9"/>
        <v>347.1</v>
      </c>
    </row>
    <row r="587" spans="1:6" s="40" customFormat="1">
      <c r="A587" s="134">
        <v>12448.4</v>
      </c>
      <c r="B587" s="135">
        <v>4658.3000000000029</v>
      </c>
      <c r="C587" s="154">
        <v>348.7</v>
      </c>
      <c r="E587" s="1"/>
      <c r="F587" s="163">
        <f t="shared" si="9"/>
        <v>348.7</v>
      </c>
    </row>
    <row r="588" spans="1:6" s="40" customFormat="1">
      <c r="A588" s="134">
        <v>12483.4</v>
      </c>
      <c r="B588" s="135">
        <v>4658.4000000000033</v>
      </c>
      <c r="C588" s="154">
        <v>350.2</v>
      </c>
      <c r="E588" s="1"/>
      <c r="F588" s="163">
        <f t="shared" si="9"/>
        <v>350.2</v>
      </c>
    </row>
    <row r="589" spans="1:6" s="40" customFormat="1">
      <c r="A589" s="134">
        <v>12518.5</v>
      </c>
      <c r="B589" s="135">
        <v>4658.5000000000036</v>
      </c>
      <c r="C589" s="154">
        <v>351.8</v>
      </c>
      <c r="E589" s="1"/>
      <c r="F589" s="163">
        <f t="shared" si="9"/>
        <v>351.8</v>
      </c>
    </row>
    <row r="590" spans="1:6" s="40" customFormat="1">
      <c r="A590" s="134">
        <v>12553.7</v>
      </c>
      <c r="B590" s="135">
        <v>4658.600000000004</v>
      </c>
      <c r="C590" s="154">
        <v>353.3</v>
      </c>
      <c r="E590" s="1"/>
      <c r="F590" s="163">
        <f t="shared" si="9"/>
        <v>353.3</v>
      </c>
    </row>
    <row r="591" spans="1:6" s="40" customFormat="1">
      <c r="A591" s="134">
        <v>12589.1</v>
      </c>
      <c r="B591" s="135">
        <v>4658.7000000000044</v>
      </c>
      <c r="C591" s="154">
        <v>354.9</v>
      </c>
      <c r="E591" s="1"/>
      <c r="F591" s="163">
        <f t="shared" si="9"/>
        <v>354.9</v>
      </c>
    </row>
    <row r="592" spans="1:6" s="40" customFormat="1">
      <c r="A592" s="134">
        <v>12624.7</v>
      </c>
      <c r="B592" s="135">
        <v>4658.8000000000047</v>
      </c>
      <c r="C592" s="154">
        <v>356.4</v>
      </c>
      <c r="E592" s="1"/>
      <c r="F592" s="163">
        <f t="shared" si="9"/>
        <v>356.4</v>
      </c>
    </row>
    <row r="593" spans="1:6" s="40" customFormat="1">
      <c r="A593" s="134">
        <v>12660.4</v>
      </c>
      <c r="B593" s="135">
        <v>4658.8999999999996</v>
      </c>
      <c r="C593" s="154">
        <v>358</v>
      </c>
      <c r="E593" s="1"/>
      <c r="F593" s="163">
        <f t="shared" si="9"/>
        <v>358</v>
      </c>
    </row>
    <row r="594" spans="1:6" s="40" customFormat="1">
      <c r="A594" s="134">
        <v>12696.3</v>
      </c>
      <c r="B594" s="135">
        <v>4659</v>
      </c>
      <c r="C594" s="154">
        <v>359.5</v>
      </c>
      <c r="E594" s="1"/>
      <c r="F594" s="163">
        <f t="shared" si="9"/>
        <v>359.5</v>
      </c>
    </row>
    <row r="595" spans="1:6" s="40" customFormat="1">
      <c r="A595" s="134">
        <v>12732.3</v>
      </c>
      <c r="B595" s="135">
        <v>4659.1000000000004</v>
      </c>
      <c r="C595" s="154">
        <v>360.2</v>
      </c>
      <c r="E595" s="1"/>
      <c r="F595" s="163">
        <f t="shared" si="9"/>
        <v>360.2</v>
      </c>
    </row>
    <row r="596" spans="1:6" s="40" customFormat="1">
      <c r="A596" s="134">
        <v>12768.3</v>
      </c>
      <c r="B596" s="135">
        <v>4659.2</v>
      </c>
      <c r="C596" s="154">
        <v>360.8</v>
      </c>
      <c r="E596" s="1"/>
      <c r="F596" s="163">
        <f t="shared" si="9"/>
        <v>360.8</v>
      </c>
    </row>
    <row r="597" spans="1:6" s="40" customFormat="1">
      <c r="A597" s="134">
        <v>12804.4</v>
      </c>
      <c r="B597" s="135">
        <v>4659.3</v>
      </c>
      <c r="C597" s="154">
        <v>361.4</v>
      </c>
      <c r="E597" s="1"/>
      <c r="F597" s="163">
        <f t="shared" si="9"/>
        <v>361.4</v>
      </c>
    </row>
    <row r="598" spans="1:6" s="40" customFormat="1">
      <c r="A598" s="134">
        <v>12840.6</v>
      </c>
      <c r="B598" s="135">
        <v>4659.3999999999996</v>
      </c>
      <c r="C598" s="154">
        <v>362.1</v>
      </c>
      <c r="E598" s="1"/>
      <c r="F598" s="163">
        <f t="shared" si="9"/>
        <v>362.1</v>
      </c>
    </row>
    <row r="599" spans="1:6" s="40" customFormat="1">
      <c r="A599" s="134">
        <v>12876.8</v>
      </c>
      <c r="B599" s="135">
        <v>4659.5</v>
      </c>
      <c r="C599" s="154">
        <v>362.7</v>
      </c>
      <c r="E599" s="1"/>
      <c r="F599" s="163">
        <f t="shared" si="9"/>
        <v>362.7</v>
      </c>
    </row>
    <row r="600" spans="1:6" s="40" customFormat="1">
      <c r="A600" s="134">
        <v>12913.1</v>
      </c>
      <c r="B600" s="135">
        <v>4659.6000000000004</v>
      </c>
      <c r="C600" s="154">
        <v>363.3</v>
      </c>
      <c r="E600" s="1"/>
      <c r="F600" s="163">
        <f t="shared" si="9"/>
        <v>363.3</v>
      </c>
    </row>
    <row r="601" spans="1:6" s="40" customFormat="1">
      <c r="A601" s="134">
        <v>12949.5</v>
      </c>
      <c r="B601" s="135">
        <v>4659.7</v>
      </c>
      <c r="C601" s="154">
        <v>364</v>
      </c>
      <c r="E601" s="1"/>
      <c r="F601" s="163">
        <f t="shared" si="9"/>
        <v>364</v>
      </c>
    </row>
    <row r="602" spans="1:6" s="40" customFormat="1">
      <c r="A602" s="134">
        <v>12985.9</v>
      </c>
      <c r="B602" s="135">
        <v>4659.8</v>
      </c>
      <c r="C602" s="154">
        <v>364.6</v>
      </c>
      <c r="E602" s="1"/>
      <c r="F602" s="163">
        <f t="shared" si="9"/>
        <v>364.6</v>
      </c>
    </row>
    <row r="603" spans="1:6" s="40" customFormat="1">
      <c r="A603" s="134">
        <v>13022.4</v>
      </c>
      <c r="B603" s="135">
        <v>4659.8999999999996</v>
      </c>
      <c r="C603" s="154">
        <v>365.2</v>
      </c>
      <c r="E603" s="1"/>
      <c r="F603" s="163">
        <f t="shared" si="9"/>
        <v>365.2</v>
      </c>
    </row>
    <row r="604" spans="1:6" s="40" customFormat="1">
      <c r="A604" s="134">
        <v>13059</v>
      </c>
      <c r="B604" s="135">
        <v>4660</v>
      </c>
      <c r="C604" s="154">
        <v>365.9</v>
      </c>
      <c r="E604" s="1"/>
      <c r="F604" s="163">
        <f t="shared" si="9"/>
        <v>365.9</v>
      </c>
    </row>
    <row r="605" spans="1:6" s="40" customFormat="1">
      <c r="A605" s="134">
        <v>13095.6</v>
      </c>
      <c r="B605" s="135">
        <v>4660.1000000000004</v>
      </c>
      <c r="C605" s="154">
        <v>366.6</v>
      </c>
      <c r="E605" s="1"/>
      <c r="F605" s="163">
        <f t="shared" si="9"/>
        <v>366.6</v>
      </c>
    </row>
    <row r="606" spans="1:6" s="40" customFormat="1">
      <c r="A606" s="134">
        <v>13132.3</v>
      </c>
      <c r="B606" s="135">
        <v>4660.2</v>
      </c>
      <c r="C606" s="154">
        <v>367.3</v>
      </c>
      <c r="E606" s="1"/>
      <c r="F606" s="163">
        <f t="shared" si="9"/>
        <v>367.3</v>
      </c>
    </row>
    <row r="607" spans="1:6" s="40" customFormat="1">
      <c r="A607" s="134">
        <v>13169.1</v>
      </c>
      <c r="B607" s="135">
        <v>4660.3</v>
      </c>
      <c r="C607" s="154">
        <v>368.1</v>
      </c>
      <c r="E607" s="1"/>
      <c r="F607" s="163">
        <f t="shared" si="9"/>
        <v>368.1</v>
      </c>
    </row>
    <row r="608" spans="1:6" s="40" customFormat="1">
      <c r="A608" s="134">
        <v>13205.9</v>
      </c>
      <c r="B608" s="135">
        <v>4660.3999999999996</v>
      </c>
      <c r="C608" s="154">
        <v>368.8</v>
      </c>
      <c r="E608" s="1"/>
      <c r="F608" s="163">
        <f t="shared" si="9"/>
        <v>368.8</v>
      </c>
    </row>
    <row r="609" spans="1:6" s="40" customFormat="1">
      <c r="A609" s="134">
        <v>13242.8</v>
      </c>
      <c r="B609" s="135">
        <v>4660.5</v>
      </c>
      <c r="C609" s="154">
        <v>369.6</v>
      </c>
      <c r="E609" s="1"/>
      <c r="F609" s="163">
        <f t="shared" si="9"/>
        <v>369.6</v>
      </c>
    </row>
    <row r="610" spans="1:6" s="40" customFormat="1">
      <c r="A610" s="134">
        <v>13279.8</v>
      </c>
      <c r="B610" s="135">
        <v>4660.6000000000004</v>
      </c>
      <c r="C610" s="154">
        <v>370.3</v>
      </c>
      <c r="E610" s="1"/>
      <c r="F610" s="163">
        <f t="shared" si="9"/>
        <v>370.3</v>
      </c>
    </row>
    <row r="611" spans="1:6" s="40" customFormat="1">
      <c r="A611" s="134">
        <v>13316.9</v>
      </c>
      <c r="B611" s="135">
        <v>4660.7</v>
      </c>
      <c r="C611" s="154">
        <v>371</v>
      </c>
      <c r="E611" s="1"/>
      <c r="F611" s="163">
        <f t="shared" si="9"/>
        <v>371</v>
      </c>
    </row>
    <row r="612" spans="1:6" s="40" customFormat="1">
      <c r="A612" s="134">
        <v>13354</v>
      </c>
      <c r="B612" s="135">
        <v>4660.8</v>
      </c>
      <c r="C612" s="154">
        <v>371.8</v>
      </c>
      <c r="E612" s="1"/>
      <c r="F612" s="163">
        <f t="shared" si="9"/>
        <v>371.8</v>
      </c>
    </row>
    <row r="613" spans="1:6" s="40" customFormat="1">
      <c r="A613" s="134">
        <v>13391.2</v>
      </c>
      <c r="B613" s="135">
        <v>4660.8999999999996</v>
      </c>
      <c r="C613" s="154">
        <v>372.5</v>
      </c>
      <c r="E613" s="1"/>
      <c r="F613" s="163">
        <f t="shared" si="9"/>
        <v>372.5</v>
      </c>
    </row>
    <row r="614" spans="1:6" s="40" customFormat="1">
      <c r="A614" s="134">
        <v>13428.5</v>
      </c>
      <c r="B614" s="135">
        <v>4661</v>
      </c>
      <c r="C614" s="154">
        <v>373.2</v>
      </c>
      <c r="E614" s="1"/>
      <c r="F614" s="163">
        <f t="shared" si="9"/>
        <v>373.2</v>
      </c>
    </row>
    <row r="615" spans="1:6" s="40" customFormat="1">
      <c r="A615" s="134">
        <v>13465.9</v>
      </c>
      <c r="B615" s="135">
        <v>4661.1000000000004</v>
      </c>
      <c r="C615" s="154">
        <v>373.9</v>
      </c>
      <c r="E615" s="1"/>
      <c r="F615" s="163">
        <f t="shared" si="9"/>
        <v>373.9</v>
      </c>
    </row>
    <row r="616" spans="1:6" s="40" customFormat="1">
      <c r="A616" s="134">
        <v>13503.3</v>
      </c>
      <c r="B616" s="135">
        <v>4661.2</v>
      </c>
      <c r="C616" s="154">
        <v>374.5</v>
      </c>
      <c r="E616" s="1"/>
      <c r="F616" s="163">
        <f t="shared" si="9"/>
        <v>374.5</v>
      </c>
    </row>
    <row r="617" spans="1:6" s="40" customFormat="1">
      <c r="A617" s="134">
        <v>13540.8</v>
      </c>
      <c r="B617" s="135">
        <v>4661.3</v>
      </c>
      <c r="C617" s="154">
        <v>375.1</v>
      </c>
      <c r="E617" s="1"/>
      <c r="F617" s="163">
        <f t="shared" si="9"/>
        <v>375.1</v>
      </c>
    </row>
    <row r="618" spans="1:6" s="40" customFormat="1">
      <c r="A618" s="134">
        <v>13578.3</v>
      </c>
      <c r="B618" s="135">
        <v>4661.3999999999996</v>
      </c>
      <c r="C618" s="154">
        <v>375.7</v>
      </c>
      <c r="E618" s="1"/>
      <c r="F618" s="163">
        <f t="shared" si="9"/>
        <v>375.7</v>
      </c>
    </row>
    <row r="619" spans="1:6" s="40" customFormat="1">
      <c r="A619" s="134">
        <v>13615.9</v>
      </c>
      <c r="B619" s="135">
        <v>4661.5</v>
      </c>
      <c r="C619" s="154">
        <v>376.4</v>
      </c>
      <c r="E619" s="1"/>
      <c r="F619" s="163">
        <f t="shared" si="9"/>
        <v>376.4</v>
      </c>
    </row>
    <row r="620" spans="1:6" s="40" customFormat="1">
      <c r="A620" s="134">
        <v>13653.6</v>
      </c>
      <c r="B620" s="135">
        <v>4661.6000000000004</v>
      </c>
      <c r="C620" s="154">
        <v>377</v>
      </c>
      <c r="E620" s="1"/>
      <c r="F620" s="163">
        <f t="shared" si="9"/>
        <v>377</v>
      </c>
    </row>
    <row r="621" spans="1:6" s="40" customFormat="1">
      <c r="A621" s="134">
        <v>13691.3</v>
      </c>
      <c r="B621" s="135">
        <v>4661.7</v>
      </c>
      <c r="C621" s="154">
        <v>377.6</v>
      </c>
      <c r="E621" s="1"/>
      <c r="F621" s="163">
        <f t="shared" si="9"/>
        <v>377.6</v>
      </c>
    </row>
    <row r="622" spans="1:6" s="40" customFormat="1">
      <c r="A622" s="134">
        <v>13729.1</v>
      </c>
      <c r="B622" s="135">
        <v>4661.8</v>
      </c>
      <c r="C622" s="154">
        <v>378.2</v>
      </c>
      <c r="E622" s="1"/>
      <c r="F622" s="163">
        <f t="shared" si="9"/>
        <v>378.2</v>
      </c>
    </row>
    <row r="623" spans="1:6" s="40" customFormat="1">
      <c r="A623" s="134">
        <v>13767</v>
      </c>
      <c r="B623" s="135">
        <v>4661.8999999999996</v>
      </c>
      <c r="C623" s="154">
        <v>378.9</v>
      </c>
      <c r="E623" s="1"/>
      <c r="F623" s="163">
        <f t="shared" si="9"/>
        <v>378.9</v>
      </c>
    </row>
    <row r="624" spans="1:6" s="40" customFormat="1">
      <c r="A624" s="134">
        <v>13804.9</v>
      </c>
      <c r="B624" s="135">
        <v>4662</v>
      </c>
      <c r="C624" s="154">
        <v>379.5</v>
      </c>
      <c r="E624" s="1"/>
      <c r="F624" s="163">
        <f t="shared" si="9"/>
        <v>379.5</v>
      </c>
    </row>
    <row r="625" spans="1:6" s="40" customFormat="1">
      <c r="A625" s="134">
        <v>13842.9</v>
      </c>
      <c r="B625" s="135">
        <v>4662.1000000000004</v>
      </c>
      <c r="C625" s="154">
        <v>380.7</v>
      </c>
      <c r="E625" s="1"/>
      <c r="F625" s="163">
        <f t="shared" si="9"/>
        <v>380.7</v>
      </c>
    </row>
    <row r="626" spans="1:6" s="40" customFormat="1">
      <c r="A626" s="134">
        <v>13881</v>
      </c>
      <c r="B626" s="135">
        <v>4662.2</v>
      </c>
      <c r="C626" s="154">
        <v>381.8</v>
      </c>
      <c r="E626" s="1"/>
      <c r="F626" s="163">
        <f t="shared" si="9"/>
        <v>381.8</v>
      </c>
    </row>
    <row r="627" spans="1:6" s="40" customFormat="1">
      <c r="A627" s="134">
        <v>13919.3</v>
      </c>
      <c r="B627" s="135">
        <v>4662.3</v>
      </c>
      <c r="C627" s="154">
        <v>383</v>
      </c>
      <c r="E627" s="1"/>
      <c r="F627" s="163">
        <f t="shared" si="9"/>
        <v>383</v>
      </c>
    </row>
    <row r="628" spans="1:6" s="40" customFormat="1">
      <c r="A628" s="134">
        <v>13957.6</v>
      </c>
      <c r="B628" s="135">
        <v>4662.3999999999996</v>
      </c>
      <c r="C628" s="154">
        <v>384.2</v>
      </c>
      <c r="E628" s="1"/>
      <c r="F628" s="163">
        <f t="shared" si="9"/>
        <v>384.2</v>
      </c>
    </row>
    <row r="629" spans="1:6" s="40" customFormat="1">
      <c r="A629" s="134">
        <v>13996.1</v>
      </c>
      <c r="B629" s="135">
        <v>4662.5</v>
      </c>
      <c r="C629" s="154">
        <v>385.4</v>
      </c>
      <c r="E629" s="1"/>
      <c r="F629" s="163">
        <f t="shared" si="9"/>
        <v>385.4</v>
      </c>
    </row>
    <row r="630" spans="1:6" s="40" customFormat="1">
      <c r="A630" s="134">
        <v>14034.7</v>
      </c>
      <c r="B630" s="135">
        <v>4662.6000000000004</v>
      </c>
      <c r="C630" s="154">
        <v>386.6</v>
      </c>
      <c r="E630" s="1"/>
      <c r="F630" s="163">
        <f t="shared" si="9"/>
        <v>386.6</v>
      </c>
    </row>
    <row r="631" spans="1:6" s="40" customFormat="1">
      <c r="A631" s="134">
        <v>14073.4</v>
      </c>
      <c r="B631" s="135">
        <v>4662.7</v>
      </c>
      <c r="C631" s="154">
        <v>387.8</v>
      </c>
      <c r="E631" s="1"/>
      <c r="F631" s="163">
        <f t="shared" si="9"/>
        <v>387.8</v>
      </c>
    </row>
    <row r="632" spans="1:6" s="40" customFormat="1">
      <c r="A632" s="134">
        <v>14112.3</v>
      </c>
      <c r="B632" s="135">
        <v>4662.8</v>
      </c>
      <c r="C632" s="154">
        <v>388.9</v>
      </c>
      <c r="E632" s="1"/>
      <c r="F632" s="163">
        <f t="shared" si="9"/>
        <v>388.9</v>
      </c>
    </row>
    <row r="633" spans="1:6" s="40" customFormat="1">
      <c r="A633" s="134">
        <v>14151.2</v>
      </c>
      <c r="B633" s="135">
        <v>4662.8999999999996</v>
      </c>
      <c r="C633" s="154">
        <v>390.1</v>
      </c>
      <c r="E633" s="1"/>
      <c r="F633" s="163">
        <f t="shared" si="9"/>
        <v>390.1</v>
      </c>
    </row>
    <row r="634" spans="1:6" s="40" customFormat="1">
      <c r="A634" s="134">
        <v>14190.3</v>
      </c>
      <c r="B634" s="135">
        <v>4663</v>
      </c>
      <c r="C634" s="154">
        <v>391.3</v>
      </c>
      <c r="E634" s="1"/>
      <c r="F634" s="163">
        <f t="shared" si="9"/>
        <v>391.3</v>
      </c>
    </row>
    <row r="635" spans="1:6" s="40" customFormat="1">
      <c r="A635" s="134">
        <v>14229.5</v>
      </c>
      <c r="B635" s="135">
        <v>4663.1000000000004</v>
      </c>
      <c r="C635" s="154">
        <v>391.9</v>
      </c>
      <c r="E635" s="1"/>
      <c r="F635" s="163">
        <f t="shared" si="9"/>
        <v>391.9</v>
      </c>
    </row>
    <row r="636" spans="1:6" s="40" customFormat="1">
      <c r="A636" s="134">
        <v>14268.7</v>
      </c>
      <c r="B636" s="135">
        <v>4663.2</v>
      </c>
      <c r="C636" s="154">
        <v>392.5</v>
      </c>
      <c r="E636" s="1"/>
      <c r="F636" s="163">
        <f t="shared" si="9"/>
        <v>392.5</v>
      </c>
    </row>
    <row r="637" spans="1:6" s="40" customFormat="1">
      <c r="A637" s="134">
        <v>14308</v>
      </c>
      <c r="B637" s="135">
        <v>4663.3</v>
      </c>
      <c r="C637" s="154">
        <v>393.2</v>
      </c>
      <c r="E637" s="1"/>
      <c r="F637" s="163">
        <f t="shared" si="9"/>
        <v>393.2</v>
      </c>
    </row>
    <row r="638" spans="1:6" s="40" customFormat="1">
      <c r="A638" s="134">
        <v>14347.3</v>
      </c>
      <c r="B638" s="135">
        <v>4663.3999999999996</v>
      </c>
      <c r="C638" s="154">
        <v>393.8</v>
      </c>
      <c r="E638" s="1"/>
      <c r="F638" s="163">
        <f t="shared" si="9"/>
        <v>393.8</v>
      </c>
    </row>
    <row r="639" spans="1:6" s="40" customFormat="1">
      <c r="A639" s="134">
        <v>14386.7</v>
      </c>
      <c r="B639" s="135">
        <v>4663.5</v>
      </c>
      <c r="C639" s="154">
        <v>394.4</v>
      </c>
      <c r="E639" s="1"/>
      <c r="F639" s="163">
        <f t="shared" si="9"/>
        <v>394.4</v>
      </c>
    </row>
    <row r="640" spans="1:6" s="40" customFormat="1">
      <c r="A640" s="134">
        <v>14426.2</v>
      </c>
      <c r="B640" s="135">
        <v>4663.6000000000004</v>
      </c>
      <c r="C640" s="154">
        <v>395</v>
      </c>
      <c r="E640" s="1"/>
      <c r="F640" s="163">
        <f t="shared" si="9"/>
        <v>395</v>
      </c>
    </row>
    <row r="641" spans="1:6" s="40" customFormat="1">
      <c r="A641" s="134">
        <v>14465.7</v>
      </c>
      <c r="B641" s="135">
        <v>4663.7</v>
      </c>
      <c r="C641" s="154">
        <v>395.6</v>
      </c>
      <c r="E641" s="1"/>
      <c r="F641" s="163">
        <f t="shared" si="9"/>
        <v>395.6</v>
      </c>
    </row>
    <row r="642" spans="1:6" s="40" customFormat="1">
      <c r="A642" s="134">
        <v>14505.3</v>
      </c>
      <c r="B642" s="135">
        <v>4663.8</v>
      </c>
      <c r="C642" s="154">
        <v>396.2</v>
      </c>
      <c r="E642" s="1"/>
      <c r="F642" s="163">
        <f t="shared" si="9"/>
        <v>396.2</v>
      </c>
    </row>
    <row r="643" spans="1:6" s="40" customFormat="1">
      <c r="A643" s="134">
        <v>14545</v>
      </c>
      <c r="B643" s="135">
        <v>4663.8999999999996</v>
      </c>
      <c r="C643" s="154">
        <v>396.8</v>
      </c>
      <c r="E643" s="1"/>
      <c r="F643" s="163">
        <f t="shared" si="9"/>
        <v>396.8</v>
      </c>
    </row>
    <row r="644" spans="1:6" s="40" customFormat="1">
      <c r="A644" s="134">
        <v>14584.7</v>
      </c>
      <c r="B644" s="135">
        <v>4664</v>
      </c>
      <c r="C644" s="154">
        <v>397.5</v>
      </c>
      <c r="E644" s="1"/>
      <c r="F644" s="163">
        <f t="shared" si="9"/>
        <v>397.5</v>
      </c>
    </row>
    <row r="645" spans="1:6" s="40" customFormat="1">
      <c r="A645" s="134">
        <v>14624.5</v>
      </c>
      <c r="B645" s="135">
        <v>4664.1000000000004</v>
      </c>
      <c r="C645" s="154">
        <v>398.1</v>
      </c>
      <c r="E645" s="1"/>
      <c r="F645" s="163">
        <f t="shared" ref="F645:F708" si="10">C645</f>
        <v>398.1</v>
      </c>
    </row>
    <row r="646" spans="1:6" s="40" customFormat="1">
      <c r="A646" s="134">
        <v>14664.3</v>
      </c>
      <c r="B646" s="135">
        <v>4664.2</v>
      </c>
      <c r="C646" s="154">
        <v>398.8</v>
      </c>
      <c r="E646" s="1"/>
      <c r="F646" s="163">
        <f t="shared" si="10"/>
        <v>398.8</v>
      </c>
    </row>
    <row r="647" spans="1:6" s="40" customFormat="1">
      <c r="A647" s="134">
        <v>14704.2</v>
      </c>
      <c r="B647" s="135">
        <v>4664.3</v>
      </c>
      <c r="C647" s="154">
        <v>399.4</v>
      </c>
      <c r="E647" s="1"/>
      <c r="F647" s="163">
        <f t="shared" si="10"/>
        <v>399.4</v>
      </c>
    </row>
    <row r="648" spans="1:6" s="40" customFormat="1">
      <c r="A648" s="134">
        <v>14744.2</v>
      </c>
      <c r="B648" s="135">
        <v>4664.3999999999996</v>
      </c>
      <c r="C648" s="154">
        <v>400.1</v>
      </c>
      <c r="E648" s="1"/>
      <c r="F648" s="163">
        <f t="shared" si="10"/>
        <v>400.1</v>
      </c>
    </row>
    <row r="649" spans="1:6" s="40" customFormat="1">
      <c r="A649" s="134">
        <v>14784.2</v>
      </c>
      <c r="B649" s="135">
        <v>4664.5</v>
      </c>
      <c r="C649" s="154">
        <v>400.8</v>
      </c>
      <c r="E649" s="1"/>
      <c r="F649" s="163">
        <f t="shared" si="10"/>
        <v>400.8</v>
      </c>
    </row>
    <row r="650" spans="1:6" s="40" customFormat="1">
      <c r="A650" s="134">
        <v>14824.3</v>
      </c>
      <c r="B650" s="135">
        <v>4664.6000000000004</v>
      </c>
      <c r="C650" s="154">
        <v>401.4</v>
      </c>
      <c r="E650" s="1"/>
      <c r="F650" s="163">
        <f t="shared" si="10"/>
        <v>401.4</v>
      </c>
    </row>
    <row r="651" spans="1:6" s="40" customFormat="1">
      <c r="A651" s="134">
        <v>14864.5</v>
      </c>
      <c r="B651" s="135">
        <v>4664.7</v>
      </c>
      <c r="C651" s="154">
        <v>402.1</v>
      </c>
      <c r="E651" s="1"/>
      <c r="F651" s="163">
        <f t="shared" si="10"/>
        <v>402.1</v>
      </c>
    </row>
    <row r="652" spans="1:6" s="40" customFormat="1">
      <c r="A652" s="134">
        <v>14904.8</v>
      </c>
      <c r="B652" s="135">
        <v>4664.8</v>
      </c>
      <c r="C652" s="154">
        <v>402.7</v>
      </c>
      <c r="E652" s="1"/>
      <c r="F652" s="163">
        <f t="shared" si="10"/>
        <v>402.7</v>
      </c>
    </row>
    <row r="653" spans="1:6" s="40" customFormat="1">
      <c r="A653" s="134">
        <v>14945.1</v>
      </c>
      <c r="B653" s="135">
        <v>4664.8999999999996</v>
      </c>
      <c r="C653" s="154">
        <v>403.4</v>
      </c>
      <c r="E653" s="1"/>
      <c r="F653" s="163">
        <f t="shared" si="10"/>
        <v>403.4</v>
      </c>
    </row>
    <row r="654" spans="1:6" s="40" customFormat="1">
      <c r="A654" s="134">
        <v>14985.4</v>
      </c>
      <c r="B654" s="135">
        <v>4665</v>
      </c>
      <c r="C654" s="154">
        <v>404.1</v>
      </c>
      <c r="E654" s="1"/>
      <c r="F654" s="163">
        <f t="shared" si="10"/>
        <v>404.1</v>
      </c>
    </row>
    <row r="655" spans="1:6" s="40" customFormat="1">
      <c r="A655" s="134">
        <v>15025.9</v>
      </c>
      <c r="B655" s="135">
        <v>4665.1000000000004</v>
      </c>
      <c r="C655" s="154">
        <v>404.6</v>
      </c>
      <c r="E655" s="1"/>
      <c r="F655" s="163">
        <f t="shared" si="10"/>
        <v>404.6</v>
      </c>
    </row>
    <row r="656" spans="1:6" s="40" customFormat="1">
      <c r="A656" s="134">
        <v>15066.4</v>
      </c>
      <c r="B656" s="135">
        <v>4665.2</v>
      </c>
      <c r="C656" s="154">
        <v>405.2</v>
      </c>
      <c r="E656" s="1"/>
      <c r="F656" s="163">
        <f t="shared" si="10"/>
        <v>405.2</v>
      </c>
    </row>
    <row r="657" spans="1:6" s="40" customFormat="1">
      <c r="A657" s="134">
        <v>15106.9</v>
      </c>
      <c r="B657" s="135">
        <v>4665.3</v>
      </c>
      <c r="C657" s="154">
        <v>405.8</v>
      </c>
      <c r="E657" s="1"/>
      <c r="F657" s="163">
        <f t="shared" si="10"/>
        <v>405.8</v>
      </c>
    </row>
    <row r="658" spans="1:6" s="40" customFormat="1">
      <c r="A658" s="134">
        <v>15147.5</v>
      </c>
      <c r="B658" s="135">
        <v>4665.3999999999996</v>
      </c>
      <c r="C658" s="154">
        <v>406.4</v>
      </c>
      <c r="E658" s="1"/>
      <c r="F658" s="163">
        <f t="shared" si="10"/>
        <v>406.4</v>
      </c>
    </row>
    <row r="659" spans="1:6" s="40" customFormat="1">
      <c r="A659" s="134">
        <v>15188.2</v>
      </c>
      <c r="B659" s="135">
        <v>4665.5</v>
      </c>
      <c r="C659" s="154">
        <v>407</v>
      </c>
      <c r="E659" s="1"/>
      <c r="F659" s="163">
        <f t="shared" si="10"/>
        <v>407</v>
      </c>
    </row>
    <row r="660" spans="1:6" s="40" customFormat="1">
      <c r="A660" s="134">
        <v>15228.9</v>
      </c>
      <c r="B660" s="135">
        <v>4665.6000000000004</v>
      </c>
      <c r="C660" s="154">
        <v>407.5</v>
      </c>
      <c r="E660" s="1"/>
      <c r="F660" s="163">
        <f t="shared" si="10"/>
        <v>407.5</v>
      </c>
    </row>
    <row r="661" spans="1:6" s="40" customFormat="1">
      <c r="A661" s="134">
        <v>15269.7</v>
      </c>
      <c r="B661" s="135">
        <v>4665.7</v>
      </c>
      <c r="C661" s="154">
        <v>408.1</v>
      </c>
      <c r="E661" s="1"/>
      <c r="F661" s="163">
        <f t="shared" si="10"/>
        <v>408.1</v>
      </c>
    </row>
    <row r="662" spans="1:6" s="40" customFormat="1">
      <c r="A662" s="134">
        <v>15310.5</v>
      </c>
      <c r="B662" s="135">
        <v>4665.8</v>
      </c>
      <c r="C662" s="154">
        <v>408.7</v>
      </c>
      <c r="E662" s="1"/>
      <c r="F662" s="163">
        <f t="shared" si="10"/>
        <v>408.7</v>
      </c>
    </row>
    <row r="663" spans="1:6" s="40" customFormat="1">
      <c r="A663" s="134">
        <v>15351.4</v>
      </c>
      <c r="B663" s="135">
        <v>4665.8999999999996</v>
      </c>
      <c r="C663" s="154">
        <v>409.3</v>
      </c>
      <c r="E663" s="1"/>
      <c r="F663" s="163">
        <f t="shared" si="10"/>
        <v>409.3</v>
      </c>
    </row>
    <row r="664" spans="1:6" s="40" customFormat="1">
      <c r="A664" s="134">
        <v>15392.4</v>
      </c>
      <c r="B664" s="135">
        <v>4666</v>
      </c>
      <c r="C664" s="154">
        <v>409.9</v>
      </c>
      <c r="E664" s="1"/>
      <c r="F664" s="163">
        <f t="shared" si="10"/>
        <v>409.9</v>
      </c>
    </row>
    <row r="665" spans="1:6" s="40" customFormat="1">
      <c r="A665" s="134">
        <v>15433.4</v>
      </c>
      <c r="B665" s="135">
        <v>4666.1000000000004</v>
      </c>
      <c r="C665" s="154">
        <v>410.5</v>
      </c>
      <c r="E665" s="1"/>
      <c r="F665" s="163">
        <f t="shared" si="10"/>
        <v>410.5</v>
      </c>
    </row>
    <row r="666" spans="1:6" s="40" customFormat="1">
      <c r="A666" s="134">
        <v>15474.5</v>
      </c>
      <c r="B666" s="135">
        <v>4666.2</v>
      </c>
      <c r="C666" s="154">
        <v>411.1</v>
      </c>
      <c r="E666" s="1"/>
      <c r="F666" s="163">
        <f t="shared" si="10"/>
        <v>411.1</v>
      </c>
    </row>
    <row r="667" spans="1:6" s="40" customFormat="1">
      <c r="A667" s="134">
        <v>15515.6</v>
      </c>
      <c r="B667" s="135">
        <v>4666.3</v>
      </c>
      <c r="C667" s="154">
        <v>411.8</v>
      </c>
      <c r="E667" s="1"/>
      <c r="F667" s="163">
        <f t="shared" si="10"/>
        <v>411.8</v>
      </c>
    </row>
    <row r="668" spans="1:6" s="40" customFormat="1">
      <c r="A668" s="134">
        <v>15556.9</v>
      </c>
      <c r="B668" s="135">
        <v>4666.3999999999996</v>
      </c>
      <c r="C668" s="154">
        <v>412.4</v>
      </c>
      <c r="E668" s="1"/>
      <c r="F668" s="163">
        <f t="shared" si="10"/>
        <v>412.4</v>
      </c>
    </row>
    <row r="669" spans="1:6" s="40" customFormat="1">
      <c r="A669" s="134">
        <v>15598.1</v>
      </c>
      <c r="B669" s="135">
        <v>4666.5</v>
      </c>
      <c r="C669" s="154">
        <v>413.1</v>
      </c>
      <c r="E669" s="1"/>
      <c r="F669" s="163">
        <f t="shared" si="10"/>
        <v>413.1</v>
      </c>
    </row>
    <row r="670" spans="1:6" s="40" customFormat="1">
      <c r="A670" s="134">
        <v>15639.5</v>
      </c>
      <c r="B670" s="135">
        <v>4666.6000000000004</v>
      </c>
      <c r="C670" s="154">
        <v>413.7</v>
      </c>
      <c r="E670" s="1"/>
      <c r="F670" s="163">
        <f t="shared" si="10"/>
        <v>413.7</v>
      </c>
    </row>
    <row r="671" spans="1:6" s="40" customFormat="1">
      <c r="A671" s="134">
        <v>15680.9</v>
      </c>
      <c r="B671" s="135">
        <v>4666.7</v>
      </c>
      <c r="C671" s="154">
        <v>414.4</v>
      </c>
      <c r="E671" s="1"/>
      <c r="F671" s="163">
        <f t="shared" si="10"/>
        <v>414.4</v>
      </c>
    </row>
    <row r="672" spans="1:6" s="40" customFormat="1">
      <c r="A672" s="134">
        <v>15722.3</v>
      </c>
      <c r="B672" s="135">
        <v>4666.8</v>
      </c>
      <c r="C672" s="154">
        <v>415</v>
      </c>
      <c r="E672" s="1"/>
      <c r="F672" s="163">
        <f t="shared" si="10"/>
        <v>415</v>
      </c>
    </row>
    <row r="673" spans="1:6" s="40" customFormat="1">
      <c r="A673" s="134">
        <v>15763.9</v>
      </c>
      <c r="B673" s="135">
        <v>4666.8999999999996</v>
      </c>
      <c r="C673" s="154">
        <v>415.6</v>
      </c>
      <c r="E673" s="1"/>
      <c r="F673" s="163">
        <f t="shared" si="10"/>
        <v>415.6</v>
      </c>
    </row>
    <row r="674" spans="1:6" s="40" customFormat="1">
      <c r="A674" s="134">
        <v>15805.5</v>
      </c>
      <c r="B674" s="135">
        <v>4667</v>
      </c>
      <c r="C674" s="154">
        <v>416.3</v>
      </c>
      <c r="E674" s="1"/>
      <c r="F674" s="163">
        <f t="shared" si="10"/>
        <v>416.3</v>
      </c>
    </row>
    <row r="675" spans="1:6" s="40" customFormat="1">
      <c r="A675" s="134">
        <v>15847.1</v>
      </c>
      <c r="B675" s="135">
        <v>4667.1000000000004</v>
      </c>
      <c r="C675" s="154">
        <v>416.9</v>
      </c>
      <c r="E675" s="1"/>
      <c r="F675" s="163">
        <f t="shared" si="10"/>
        <v>416.9</v>
      </c>
    </row>
    <row r="676" spans="1:6" s="40" customFormat="1">
      <c r="A676" s="134">
        <v>15888.9</v>
      </c>
      <c r="B676" s="135">
        <v>4667.2</v>
      </c>
      <c r="C676" s="154">
        <v>417.6</v>
      </c>
      <c r="E676" s="1"/>
      <c r="F676" s="163">
        <f t="shared" si="10"/>
        <v>417.6</v>
      </c>
    </row>
    <row r="677" spans="1:6" s="40" customFormat="1">
      <c r="A677" s="134">
        <v>15930.6</v>
      </c>
      <c r="B677" s="135">
        <v>4667.3</v>
      </c>
      <c r="C677" s="154">
        <v>418.2</v>
      </c>
      <c r="E677" s="1"/>
      <c r="F677" s="163">
        <f t="shared" si="10"/>
        <v>418.2</v>
      </c>
    </row>
    <row r="678" spans="1:6" s="40" customFormat="1">
      <c r="A678" s="134">
        <v>15972.5</v>
      </c>
      <c r="B678" s="135">
        <v>4667.3999999999996</v>
      </c>
      <c r="C678" s="154">
        <v>418.9</v>
      </c>
      <c r="E678" s="1"/>
      <c r="F678" s="163">
        <f t="shared" si="10"/>
        <v>418.9</v>
      </c>
    </row>
    <row r="679" spans="1:6" s="40" customFormat="1">
      <c r="A679" s="134">
        <v>16014.4</v>
      </c>
      <c r="B679" s="135">
        <v>4667.5</v>
      </c>
      <c r="C679" s="154">
        <v>419.5</v>
      </c>
      <c r="E679" s="1"/>
      <c r="F679" s="163">
        <f t="shared" si="10"/>
        <v>419.5</v>
      </c>
    </row>
    <row r="680" spans="1:6" s="40" customFormat="1">
      <c r="A680" s="134">
        <v>16056.4</v>
      </c>
      <c r="B680" s="135">
        <v>4667.6000000000004</v>
      </c>
      <c r="C680" s="154">
        <v>420.2</v>
      </c>
      <c r="E680" s="1"/>
      <c r="F680" s="163">
        <f t="shared" si="10"/>
        <v>420.2</v>
      </c>
    </row>
    <row r="681" spans="1:6" s="40" customFormat="1">
      <c r="A681" s="134">
        <v>16098.5</v>
      </c>
      <c r="B681" s="135">
        <v>4667.7</v>
      </c>
      <c r="C681" s="154">
        <v>420.8</v>
      </c>
      <c r="E681" s="1"/>
      <c r="F681" s="163">
        <f t="shared" si="10"/>
        <v>420.8</v>
      </c>
    </row>
    <row r="682" spans="1:6" s="40" customFormat="1">
      <c r="A682" s="134">
        <v>16140.6</v>
      </c>
      <c r="B682" s="135">
        <v>4667.8</v>
      </c>
      <c r="C682" s="154">
        <v>421.5</v>
      </c>
      <c r="E682" s="1"/>
      <c r="F682" s="163">
        <f t="shared" si="10"/>
        <v>421.5</v>
      </c>
    </row>
    <row r="683" spans="1:6" s="40" customFormat="1">
      <c r="A683" s="134">
        <v>16182.7</v>
      </c>
      <c r="B683" s="135">
        <v>4667.8999999999996</v>
      </c>
      <c r="C683" s="154">
        <v>422.1</v>
      </c>
      <c r="E683" s="1"/>
      <c r="F683" s="163">
        <f t="shared" si="10"/>
        <v>422.1</v>
      </c>
    </row>
    <row r="684" spans="1:6" s="40" customFormat="1">
      <c r="A684" s="134">
        <v>16225</v>
      </c>
      <c r="B684" s="135">
        <v>4668</v>
      </c>
      <c r="C684" s="154">
        <v>422.7</v>
      </c>
      <c r="E684" s="1"/>
      <c r="F684" s="163">
        <f t="shared" si="10"/>
        <v>422.7</v>
      </c>
    </row>
    <row r="685" spans="1:6" s="40" customFormat="1">
      <c r="A685" s="134">
        <v>16267.3</v>
      </c>
      <c r="B685" s="135">
        <v>4668.1000000000004</v>
      </c>
      <c r="C685" s="154">
        <v>423.9</v>
      </c>
      <c r="E685" s="1"/>
      <c r="F685" s="163">
        <f t="shared" si="10"/>
        <v>423.9</v>
      </c>
    </row>
    <row r="686" spans="1:6" s="40" customFormat="1">
      <c r="A686" s="134">
        <v>16309.8</v>
      </c>
      <c r="B686" s="135">
        <v>4668.2</v>
      </c>
      <c r="C686" s="154">
        <v>424.9</v>
      </c>
      <c r="E686" s="1"/>
      <c r="F686" s="163">
        <f t="shared" si="10"/>
        <v>424.9</v>
      </c>
    </row>
    <row r="687" spans="1:6" s="40" customFormat="1">
      <c r="A687" s="134">
        <v>16352.3</v>
      </c>
      <c r="B687" s="135">
        <v>4668.3</v>
      </c>
      <c r="C687" s="154">
        <v>426</v>
      </c>
      <c r="E687" s="1"/>
      <c r="F687" s="163">
        <f t="shared" si="10"/>
        <v>426</v>
      </c>
    </row>
    <row r="688" spans="1:6" s="40" customFormat="1">
      <c r="A688" s="134">
        <v>16395</v>
      </c>
      <c r="B688" s="135">
        <v>4668.3999999999996</v>
      </c>
      <c r="C688" s="154">
        <v>427.1</v>
      </c>
      <c r="E688" s="1"/>
      <c r="F688" s="163">
        <f t="shared" si="10"/>
        <v>427.1</v>
      </c>
    </row>
    <row r="689" spans="1:6" s="40" customFormat="1">
      <c r="A689" s="134">
        <v>16437.7</v>
      </c>
      <c r="B689" s="135">
        <v>4668.5</v>
      </c>
      <c r="C689" s="154">
        <v>428.2</v>
      </c>
      <c r="E689" s="1"/>
      <c r="F689" s="163">
        <f t="shared" si="10"/>
        <v>428.2</v>
      </c>
    </row>
    <row r="690" spans="1:6" s="40" customFormat="1">
      <c r="A690" s="134">
        <v>16480.599999999999</v>
      </c>
      <c r="B690" s="135">
        <v>4668.6000000000004</v>
      </c>
      <c r="C690" s="154">
        <v>429.2</v>
      </c>
      <c r="E690" s="1"/>
      <c r="F690" s="163">
        <f t="shared" si="10"/>
        <v>429.2</v>
      </c>
    </row>
    <row r="691" spans="1:6" s="40" customFormat="1">
      <c r="A691" s="134">
        <v>16523.599999999999</v>
      </c>
      <c r="B691" s="135">
        <v>4668.7</v>
      </c>
      <c r="C691" s="154">
        <v>430.3</v>
      </c>
      <c r="E691" s="1"/>
      <c r="F691" s="163">
        <f t="shared" si="10"/>
        <v>430.3</v>
      </c>
    </row>
    <row r="692" spans="1:6" s="40" customFormat="1">
      <c r="A692" s="134">
        <v>16566.7</v>
      </c>
      <c r="B692" s="135">
        <v>4668.8</v>
      </c>
      <c r="C692" s="154">
        <v>431.4</v>
      </c>
      <c r="E692" s="1"/>
      <c r="F692" s="163">
        <f t="shared" si="10"/>
        <v>431.4</v>
      </c>
    </row>
    <row r="693" spans="1:6" s="40" customFormat="1">
      <c r="A693" s="134">
        <v>16609.8</v>
      </c>
      <c r="B693" s="135">
        <v>4668.8999999999996</v>
      </c>
      <c r="C693" s="154">
        <v>432.5</v>
      </c>
      <c r="E693" s="1"/>
      <c r="F693" s="163">
        <f t="shared" si="10"/>
        <v>432.5</v>
      </c>
    </row>
    <row r="694" spans="1:6" s="40" customFormat="1">
      <c r="A694" s="134">
        <v>16653.099999999999</v>
      </c>
      <c r="B694" s="135">
        <v>4669</v>
      </c>
      <c r="C694" s="154">
        <v>433.5</v>
      </c>
      <c r="E694" s="1"/>
      <c r="F694" s="163">
        <f t="shared" si="10"/>
        <v>433.5</v>
      </c>
    </row>
    <row r="695" spans="1:6" s="40" customFormat="1">
      <c r="A695" s="134">
        <v>16696.5</v>
      </c>
      <c r="B695" s="135">
        <v>4669.1000000000004</v>
      </c>
      <c r="C695" s="154">
        <v>434.3</v>
      </c>
      <c r="E695" s="1"/>
      <c r="F695" s="163">
        <f t="shared" si="10"/>
        <v>434.3</v>
      </c>
    </row>
    <row r="696" spans="1:6" s="40" customFormat="1">
      <c r="A696" s="134">
        <v>16740</v>
      </c>
      <c r="B696" s="135">
        <v>4669.2</v>
      </c>
      <c r="C696" s="154">
        <v>435.1</v>
      </c>
      <c r="E696" s="1"/>
      <c r="F696" s="163">
        <f t="shared" si="10"/>
        <v>435.1</v>
      </c>
    </row>
    <row r="697" spans="1:6" s="40" customFormat="1">
      <c r="A697" s="134">
        <v>16783.599999999999</v>
      </c>
      <c r="B697" s="135">
        <v>4669.3</v>
      </c>
      <c r="C697" s="154">
        <v>435.9</v>
      </c>
      <c r="E697" s="1"/>
      <c r="F697" s="163">
        <f t="shared" si="10"/>
        <v>435.9</v>
      </c>
    </row>
    <row r="698" spans="1:6" s="40" customFormat="1">
      <c r="A698" s="134">
        <v>16827.2</v>
      </c>
      <c r="B698" s="135">
        <v>4669.3999999999996</v>
      </c>
      <c r="C698" s="154">
        <v>436.7</v>
      </c>
      <c r="E698" s="1"/>
      <c r="F698" s="163">
        <f t="shared" si="10"/>
        <v>436.7</v>
      </c>
    </row>
    <row r="699" spans="1:6" s="40" customFormat="1">
      <c r="A699" s="134">
        <v>16870.900000000001</v>
      </c>
      <c r="B699" s="135">
        <v>4669.5</v>
      </c>
      <c r="C699" s="154">
        <v>437.5</v>
      </c>
      <c r="E699" s="1"/>
      <c r="F699" s="163">
        <f t="shared" si="10"/>
        <v>437.5</v>
      </c>
    </row>
    <row r="700" spans="1:6" s="40" customFormat="1">
      <c r="A700" s="134">
        <v>16914.7</v>
      </c>
      <c r="B700" s="135">
        <v>4669.6000000000004</v>
      </c>
      <c r="C700" s="154">
        <v>438.3</v>
      </c>
      <c r="E700" s="1"/>
      <c r="F700" s="163">
        <f t="shared" si="10"/>
        <v>438.3</v>
      </c>
    </row>
    <row r="701" spans="1:6" s="40" customFormat="1">
      <c r="A701" s="134">
        <v>16958.599999999999</v>
      </c>
      <c r="B701" s="135">
        <v>4669.7</v>
      </c>
      <c r="C701" s="154">
        <v>439.2</v>
      </c>
      <c r="E701" s="1"/>
      <c r="F701" s="163">
        <f t="shared" si="10"/>
        <v>439.2</v>
      </c>
    </row>
    <row r="702" spans="1:6" s="40" customFormat="1">
      <c r="A702" s="134">
        <v>17002.5</v>
      </c>
      <c r="B702" s="135">
        <v>4669.8</v>
      </c>
      <c r="C702" s="154">
        <v>440</v>
      </c>
      <c r="E702" s="1"/>
      <c r="F702" s="163">
        <f t="shared" si="10"/>
        <v>440</v>
      </c>
    </row>
    <row r="703" spans="1:6" s="40" customFormat="1">
      <c r="A703" s="134">
        <v>17046.599999999999</v>
      </c>
      <c r="B703" s="135">
        <v>4669.8999999999996</v>
      </c>
      <c r="C703" s="154">
        <v>440.8</v>
      </c>
      <c r="E703" s="1"/>
      <c r="F703" s="163">
        <f t="shared" si="10"/>
        <v>440.8</v>
      </c>
    </row>
    <row r="704" spans="1:6" s="40" customFormat="1">
      <c r="A704" s="134">
        <v>17090.7</v>
      </c>
      <c r="B704" s="135">
        <v>4670</v>
      </c>
      <c r="C704" s="154">
        <v>441.6</v>
      </c>
      <c r="E704" s="1"/>
      <c r="F704" s="163">
        <f t="shared" si="10"/>
        <v>441.6</v>
      </c>
    </row>
    <row r="705" spans="1:6" s="40" customFormat="1">
      <c r="A705" s="134">
        <v>17134.900000000001</v>
      </c>
      <c r="B705" s="135">
        <v>4670.1000000000004</v>
      </c>
      <c r="C705" s="154">
        <v>442.5</v>
      </c>
      <c r="E705" s="1"/>
      <c r="F705" s="163">
        <f t="shared" si="10"/>
        <v>442.5</v>
      </c>
    </row>
    <row r="706" spans="1:6" s="40" customFormat="1">
      <c r="A706" s="134">
        <v>17179.2</v>
      </c>
      <c r="B706" s="135">
        <v>4670.2</v>
      </c>
      <c r="C706" s="154">
        <v>443.5</v>
      </c>
      <c r="E706" s="1"/>
      <c r="F706" s="163">
        <f t="shared" si="10"/>
        <v>443.5</v>
      </c>
    </row>
    <row r="707" spans="1:6" s="40" customFormat="1">
      <c r="A707" s="134">
        <v>17223.599999999999</v>
      </c>
      <c r="B707" s="135">
        <v>4670.3</v>
      </c>
      <c r="C707" s="156">
        <v>444.4</v>
      </c>
      <c r="E707" s="1"/>
      <c r="F707" s="163">
        <f t="shared" si="10"/>
        <v>444.4</v>
      </c>
    </row>
    <row r="708" spans="1:6" s="40" customFormat="1">
      <c r="A708" s="134">
        <v>17268.099999999999</v>
      </c>
      <c r="B708" s="135">
        <v>4670.3999999999996</v>
      </c>
      <c r="C708" s="154">
        <v>445.4</v>
      </c>
      <c r="E708" s="1"/>
      <c r="F708" s="163">
        <f t="shared" si="10"/>
        <v>445.4</v>
      </c>
    </row>
    <row r="709" spans="1:6" s="40" customFormat="1">
      <c r="A709" s="134">
        <v>17312.7</v>
      </c>
      <c r="B709" s="135">
        <v>4670.5</v>
      </c>
      <c r="C709" s="154">
        <v>446.4</v>
      </c>
      <c r="E709" s="1"/>
      <c r="F709" s="163">
        <f t="shared" ref="F709:F734" si="11">C709</f>
        <v>446.4</v>
      </c>
    </row>
    <row r="710" spans="1:6" s="40" customFormat="1">
      <c r="A710" s="134">
        <v>17357.3</v>
      </c>
      <c r="B710" s="135">
        <v>4670.6000000000004</v>
      </c>
      <c r="C710" s="154">
        <v>447.3</v>
      </c>
      <c r="E710" s="1"/>
      <c r="F710" s="163">
        <f t="shared" si="11"/>
        <v>447.3</v>
      </c>
    </row>
    <row r="711" spans="1:6" s="40" customFormat="1">
      <c r="A711" s="134">
        <v>17402.099999999999</v>
      </c>
      <c r="B711" s="135">
        <v>4670.7</v>
      </c>
      <c r="C711" s="154">
        <v>448.3</v>
      </c>
      <c r="E711" s="1"/>
      <c r="F711" s="163">
        <f t="shared" si="11"/>
        <v>448.3</v>
      </c>
    </row>
    <row r="712" spans="1:6" s="40" customFormat="1">
      <c r="A712" s="134">
        <v>17447</v>
      </c>
      <c r="B712" s="135">
        <v>4670.8</v>
      </c>
      <c r="C712" s="154">
        <v>449.2</v>
      </c>
      <c r="E712" s="1"/>
      <c r="F712" s="163">
        <f t="shared" si="11"/>
        <v>449.2</v>
      </c>
    </row>
    <row r="713" spans="1:6" s="40" customFormat="1">
      <c r="A713" s="134">
        <v>17492</v>
      </c>
      <c r="B713" s="135">
        <v>4670.8999999999996</v>
      </c>
      <c r="C713" s="154">
        <v>450.2</v>
      </c>
      <c r="E713" s="1"/>
      <c r="F713" s="163">
        <f t="shared" si="11"/>
        <v>450.2</v>
      </c>
    </row>
    <row r="714" spans="1:6" s="40" customFormat="1">
      <c r="A714" s="134">
        <v>17537</v>
      </c>
      <c r="B714" s="135">
        <v>4671</v>
      </c>
      <c r="C714" s="154">
        <v>451.1</v>
      </c>
      <c r="E714" s="1"/>
      <c r="F714" s="163">
        <f t="shared" si="11"/>
        <v>451.1</v>
      </c>
    </row>
    <row r="715" spans="1:6" s="40" customFormat="1">
      <c r="A715" s="134">
        <v>17582.2</v>
      </c>
      <c r="B715" s="135">
        <v>4671.1000000000004</v>
      </c>
      <c r="C715" s="154">
        <v>451.8</v>
      </c>
      <c r="E715" s="1"/>
      <c r="F715" s="163">
        <f t="shared" si="11"/>
        <v>451.8</v>
      </c>
    </row>
    <row r="716" spans="1:6" s="40" customFormat="1">
      <c r="A716" s="134">
        <v>17627.400000000001</v>
      </c>
      <c r="B716" s="135">
        <v>4671.2</v>
      </c>
      <c r="C716" s="154">
        <v>452.4</v>
      </c>
      <c r="E716" s="1"/>
      <c r="F716" s="163">
        <f t="shared" si="11"/>
        <v>452.4</v>
      </c>
    </row>
    <row r="717" spans="1:6" s="40" customFormat="1">
      <c r="A717" s="134">
        <v>17672.7</v>
      </c>
      <c r="B717" s="135">
        <v>4671.3</v>
      </c>
      <c r="C717" s="154">
        <v>453</v>
      </c>
      <c r="E717" s="1"/>
      <c r="F717" s="163">
        <f t="shared" si="11"/>
        <v>453</v>
      </c>
    </row>
    <row r="718" spans="1:6" s="40" customFormat="1">
      <c r="A718" s="134">
        <v>17718</v>
      </c>
      <c r="B718" s="135">
        <v>4671.3999999999996</v>
      </c>
      <c r="C718" s="154">
        <v>453.6</v>
      </c>
      <c r="E718" s="1"/>
      <c r="F718" s="163">
        <f t="shared" si="11"/>
        <v>453.6</v>
      </c>
    </row>
    <row r="719" spans="1:6" s="40" customFormat="1">
      <c r="A719" s="134">
        <v>17763.400000000001</v>
      </c>
      <c r="B719" s="135">
        <v>4671.5</v>
      </c>
      <c r="C719" s="154">
        <v>454.2</v>
      </c>
      <c r="E719" s="1"/>
      <c r="F719" s="163">
        <f t="shared" si="11"/>
        <v>454.2</v>
      </c>
    </row>
    <row r="720" spans="1:6" s="40" customFormat="1">
      <c r="A720" s="134">
        <v>17808.8</v>
      </c>
      <c r="B720" s="135">
        <v>4671.6000000000004</v>
      </c>
      <c r="C720" s="154">
        <v>454.9</v>
      </c>
      <c r="E720" s="1"/>
      <c r="F720" s="163">
        <f t="shared" si="11"/>
        <v>454.9</v>
      </c>
    </row>
    <row r="721" spans="1:6" s="40" customFormat="1">
      <c r="A721" s="134">
        <v>17854.400000000001</v>
      </c>
      <c r="B721" s="135">
        <v>4671.7</v>
      </c>
      <c r="C721" s="154">
        <v>455.5</v>
      </c>
      <c r="E721" s="1"/>
      <c r="F721" s="163">
        <f t="shared" si="11"/>
        <v>455.5</v>
      </c>
    </row>
    <row r="722" spans="1:6" s="40" customFormat="1">
      <c r="A722" s="134">
        <v>17899.900000000001</v>
      </c>
      <c r="B722" s="135">
        <v>4671.8</v>
      </c>
      <c r="C722" s="154">
        <v>456.1</v>
      </c>
      <c r="E722" s="1"/>
      <c r="F722" s="163">
        <f t="shared" si="11"/>
        <v>456.1</v>
      </c>
    </row>
    <row r="723" spans="1:6" s="40" customFormat="1">
      <c r="A723" s="134">
        <v>17945.599999999999</v>
      </c>
      <c r="B723" s="135">
        <v>4671.8999999999996</v>
      </c>
      <c r="C723" s="154">
        <v>456.7</v>
      </c>
      <c r="E723" s="1"/>
      <c r="F723" s="163">
        <f t="shared" si="11"/>
        <v>456.7</v>
      </c>
    </row>
    <row r="724" spans="1:6" s="40" customFormat="1">
      <c r="A724" s="134">
        <v>17991.3</v>
      </c>
      <c r="B724" s="135">
        <v>4672</v>
      </c>
      <c r="C724" s="154">
        <v>457.3</v>
      </c>
      <c r="E724" s="1"/>
      <c r="F724" s="163">
        <f t="shared" si="11"/>
        <v>457.3</v>
      </c>
    </row>
    <row r="725" spans="1:6" s="40" customFormat="1">
      <c r="A725" s="134">
        <v>18037</v>
      </c>
      <c r="B725" s="135">
        <v>4672.1000000000004</v>
      </c>
      <c r="C725" s="154">
        <v>458</v>
      </c>
      <c r="E725" s="1"/>
      <c r="F725" s="163">
        <f t="shared" si="11"/>
        <v>458</v>
      </c>
    </row>
    <row r="726" spans="1:6" s="40" customFormat="1">
      <c r="A726" s="134">
        <v>18082.900000000001</v>
      </c>
      <c r="B726" s="135">
        <v>4672.2</v>
      </c>
      <c r="C726" s="154">
        <v>458.6</v>
      </c>
      <c r="E726" s="1"/>
      <c r="F726" s="163">
        <f t="shared" si="11"/>
        <v>458.6</v>
      </c>
    </row>
    <row r="727" spans="1:6" s="40" customFormat="1">
      <c r="A727" s="134">
        <v>18128.8</v>
      </c>
      <c r="B727" s="135">
        <v>4672.3</v>
      </c>
      <c r="C727" s="154">
        <v>459.2</v>
      </c>
      <c r="E727" s="1"/>
      <c r="F727" s="163">
        <f t="shared" si="11"/>
        <v>459.2</v>
      </c>
    </row>
    <row r="728" spans="1:6" s="40" customFormat="1">
      <c r="A728" s="134">
        <v>18174.7</v>
      </c>
      <c r="B728" s="135">
        <v>4672.3999999999996</v>
      </c>
      <c r="C728" s="154">
        <v>459.8</v>
      </c>
      <c r="E728" s="1"/>
      <c r="F728" s="163">
        <f t="shared" si="11"/>
        <v>459.8</v>
      </c>
    </row>
    <row r="729" spans="1:6" s="40" customFormat="1">
      <c r="A729" s="134">
        <v>18220.7</v>
      </c>
      <c r="B729" s="135">
        <v>4672.5</v>
      </c>
      <c r="C729" s="154">
        <v>460.4</v>
      </c>
      <c r="E729" s="1"/>
      <c r="F729" s="163">
        <f t="shared" si="11"/>
        <v>460.4</v>
      </c>
    </row>
    <row r="730" spans="1:6" s="40" customFormat="1">
      <c r="A730" s="134">
        <v>18266.8</v>
      </c>
      <c r="B730" s="135">
        <v>4672.6000000000004</v>
      </c>
      <c r="C730" s="154">
        <v>461.1</v>
      </c>
      <c r="E730" s="1"/>
      <c r="F730" s="163">
        <f t="shared" si="11"/>
        <v>461.1</v>
      </c>
    </row>
    <row r="731" spans="1:6" s="40" customFormat="1">
      <c r="A731" s="134">
        <v>18312.900000000001</v>
      </c>
      <c r="B731" s="135">
        <v>4672.7</v>
      </c>
      <c r="C731" s="154">
        <v>461.7</v>
      </c>
      <c r="E731" s="1"/>
      <c r="F731" s="163">
        <f t="shared" si="11"/>
        <v>461.7</v>
      </c>
    </row>
    <row r="732" spans="1:6" s="40" customFormat="1">
      <c r="A732" s="134">
        <v>18359.099999999999</v>
      </c>
      <c r="B732" s="135">
        <v>4672.8</v>
      </c>
      <c r="C732" s="154">
        <v>462.3</v>
      </c>
      <c r="E732" s="1"/>
      <c r="F732" s="163">
        <f t="shared" si="11"/>
        <v>462.3</v>
      </c>
    </row>
    <row r="733" spans="1:6" s="40" customFormat="1">
      <c r="A733" s="134">
        <v>18405.400000000001</v>
      </c>
      <c r="B733" s="135">
        <v>4672.8999999999996</v>
      </c>
      <c r="C733" s="154">
        <v>462.9</v>
      </c>
      <c r="E733" s="1"/>
      <c r="F733" s="163">
        <f t="shared" si="11"/>
        <v>462.9</v>
      </c>
    </row>
    <row r="734" spans="1:6" s="40" customFormat="1" ht="15" thickBot="1">
      <c r="A734" s="132">
        <v>18451.7</v>
      </c>
      <c r="B734" s="133">
        <v>4673</v>
      </c>
      <c r="C734" s="157">
        <v>463.5</v>
      </c>
      <c r="E734" s="1"/>
      <c r="F734" s="163">
        <f t="shared" si="11"/>
        <v>463.5</v>
      </c>
    </row>
    <row r="735" spans="1:6" s="40" customFormat="1">
      <c r="A735" s="1"/>
      <c r="B735" s="130"/>
      <c r="E735" s="1"/>
      <c r="F735" s="1"/>
    </row>
    <row r="736" spans="1:6" s="40" customFormat="1">
      <c r="A736" s="1"/>
      <c r="B736" s="130"/>
      <c r="E736" s="1"/>
      <c r="F736" s="1"/>
    </row>
    <row r="737" spans="1:6" s="40" customFormat="1">
      <c r="A737" s="1"/>
      <c r="B737" s="130"/>
      <c r="E737" s="1"/>
      <c r="F737" s="1"/>
    </row>
    <row r="738" spans="1:6" s="40" customFormat="1">
      <c r="A738" s="1"/>
      <c r="B738" s="130"/>
      <c r="E738" s="1"/>
      <c r="F738" s="1"/>
    </row>
    <row r="739" spans="1:6" s="40" customFormat="1">
      <c r="A739" s="1"/>
      <c r="B739" s="130"/>
      <c r="E739" s="1"/>
      <c r="F739" s="1"/>
    </row>
    <row r="740" spans="1:6" s="40" customFormat="1">
      <c r="A740" s="1"/>
      <c r="B740" s="130"/>
      <c r="E740" s="1"/>
      <c r="F740" s="1"/>
    </row>
    <row r="741" spans="1:6" s="40" customFormat="1">
      <c r="A741" s="1"/>
      <c r="B741" s="130"/>
      <c r="E741" s="1"/>
      <c r="F741" s="1"/>
    </row>
    <row r="742" spans="1:6" s="40" customFormat="1">
      <c r="A742" s="1"/>
      <c r="B742" s="130"/>
      <c r="E742" s="1"/>
      <c r="F742" s="1"/>
    </row>
    <row r="743" spans="1:6" s="40" customFormat="1">
      <c r="A743" s="1"/>
      <c r="B743" s="130"/>
      <c r="E743" s="1"/>
      <c r="F743" s="1"/>
    </row>
    <row r="744" spans="1:6" s="40" customFormat="1">
      <c r="A744" s="1"/>
      <c r="B744" s="130"/>
      <c r="E744" s="1"/>
      <c r="F744" s="1"/>
    </row>
    <row r="745" spans="1:6" s="40" customFormat="1">
      <c r="A745" s="1"/>
      <c r="B745" s="130"/>
      <c r="E745" s="1"/>
      <c r="F745" s="1"/>
    </row>
    <row r="746" spans="1:6" s="40" customFormat="1">
      <c r="A746" s="1"/>
      <c r="B746" s="130"/>
      <c r="E746" s="1"/>
      <c r="F746" s="1"/>
    </row>
    <row r="747" spans="1:6" s="40" customFormat="1">
      <c r="A747" s="1"/>
      <c r="B747" s="130"/>
      <c r="E747" s="1"/>
      <c r="F747" s="1"/>
    </row>
    <row r="748" spans="1:6" s="40" customFormat="1">
      <c r="A748" s="1"/>
      <c r="B748" s="130"/>
      <c r="E748" s="1"/>
      <c r="F748" s="1"/>
    </row>
    <row r="749" spans="1:6" s="40" customFormat="1">
      <c r="A749" s="1"/>
      <c r="B749" s="130"/>
      <c r="E749" s="1"/>
      <c r="F749" s="1"/>
    </row>
  </sheetData>
  <mergeCells count="1">
    <mergeCell ref="A1:C1"/>
  </mergeCells>
  <hyperlinks>
    <hyperlink ref="E2" r:id="rId1" xr:uid="{6D52F485-7624-2C41-992C-5F5DF9A1E98A}"/>
    <hyperlink ref="B2" r:id="rId2" xr:uid="{BC666E23-CD34-2A46-97AF-4EACE83D9D54}"/>
  </hyperlinks>
  <pageMargins left="0.7" right="0.7" top="0.75" bottom="0.75" header="0.3" footer="0.3"/>
  <pageSetup orientation="portrait"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1B55A-E9BD-6741-92E2-D6C5D20BADF4}">
  <dimension ref="A1"/>
  <sheetViews>
    <sheetView workbookViewId="0"/>
  </sheetViews>
  <sheetFormatPr defaultColWidth="11" defaultRowHeight="15.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b166da3c-9ca8-4ea3-8506-0ed5d04fd9b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13C64F7FD07F54BB5794F38E19A22BC" ma:contentTypeVersion="13" ma:contentTypeDescription="Create a new document." ma:contentTypeScope="" ma:versionID="dadcdfdbd5d39702a2f8a1c6b791a32b">
  <xsd:schema xmlns:xsd="http://www.w3.org/2001/XMLSchema" xmlns:xs="http://www.w3.org/2001/XMLSchema" xmlns:p="http://schemas.microsoft.com/office/2006/metadata/properties" xmlns:ns3="b166da3c-9ca8-4ea3-8506-0ed5d04fd9bc" targetNamespace="http://schemas.microsoft.com/office/2006/metadata/properties" ma:root="true" ma:fieldsID="7e64f2e339f53fbbdbe3be2f1c80e5f3" ns3:_="">
    <xsd:import namespace="b166da3c-9ca8-4ea3-8506-0ed5d04fd9bc"/>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LengthInSecond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ObjectDetectorVersion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166da3c-9ca8-4ea3-8506-0ed5d04fd9b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LengthInSeconds" ma:index="12" nillable="true" ma:displayName="MediaLengthInSeconds" ma:hidden="true" ma:internalName="MediaLengthInSeconds" ma:readOnly="true">
      <xsd:simpleType>
        <xsd:restriction base="dms:Unknown"/>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MediaServiceObjectDetectorVersions" ma:index="19" nillable="true" ma:displayName="MediaServiceObjectDetectorVersions" ma:hidden="true" ma:indexed="true" ma:internalName="MediaServiceObjectDetectorVersions" ma:readOnly="true">
      <xsd:simpleType>
        <xsd:restriction base="dms:Text"/>
      </xsd:simpleType>
    </xsd:element>
    <xsd:element name="_activity" ma:index="20"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B54B6CC-4DA4-4774-97B6-B6958273B582}">
  <ds:schemaRefs>
    <ds:schemaRef ds:uri="http://schemas.microsoft.com/office/2006/metadata/properties"/>
    <ds:schemaRef ds:uri="http://schemas.microsoft.com/office/infopath/2007/PartnerControls"/>
    <ds:schemaRef ds:uri="b166da3c-9ca8-4ea3-8506-0ed5d04fd9bc"/>
  </ds:schemaRefs>
</ds:datastoreItem>
</file>

<file path=customXml/itemProps2.xml><?xml version="1.0" encoding="utf-8"?>
<ds:datastoreItem xmlns:ds="http://schemas.openxmlformats.org/officeDocument/2006/customXml" ds:itemID="{9EEE06EF-CE26-413C-BDD3-1EFEE47C9104}">
  <ds:schemaRefs>
    <ds:schemaRef ds:uri="http://schemas.microsoft.com/sharepoint/v3/contenttype/forms"/>
  </ds:schemaRefs>
</ds:datastoreItem>
</file>

<file path=customXml/itemProps3.xml><?xml version="1.0" encoding="utf-8"?>
<ds:datastoreItem xmlns:ds="http://schemas.openxmlformats.org/officeDocument/2006/customXml" ds:itemID="{DDAAD537-749E-4EAD-B62E-D22676CEAA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166da3c-9ca8-4ea3-8506-0ed5d04fd9b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HyrumElevation</vt:lpstr>
      <vt:lpstr>FlowQuantiles_Monthly_v2</vt:lpstr>
      <vt:lpstr>Inflow Quantiles - (old and New</vt:lpstr>
      <vt:lpstr>Directions</vt:lpstr>
      <vt:lpstr>Versions</vt:lpstr>
      <vt:lpstr>Assumptions</vt:lpstr>
      <vt:lpstr>Cells</vt:lpstr>
      <vt:lpstr>ModelGW</vt:lpstr>
      <vt:lpstr>GW_Use</vt:lpstr>
      <vt:lpstr>Model</vt:lpstr>
      <vt:lpstr>Inflow Quantiles - Seasonal</vt:lpstr>
      <vt:lpstr>Elevation-Area-Storage</vt:lpstr>
      <vt:lpstr>Ag Water Use - Tiers</vt:lpstr>
      <vt:lpstr>Non Ag Water Use - Tiers</vt:lpstr>
      <vt:lpstr>WaterUse</vt:lpstr>
      <vt:lpstr>Hyrum&amp;Paradise</vt:lpstr>
      <vt:lpstr>LandUse_Canals</vt:lpstr>
      <vt:lpstr>ResElevation</vt:lpstr>
      <vt:lpstr>Structural</vt:lpstr>
      <vt:lpstr>LandUse</vt:lpstr>
      <vt:lpstr>Canal_Irr</vt:lpstr>
      <vt:lpstr>Crop &amp; Costs</vt:lpstr>
      <vt:lpstr>Lu_Canals</vt:lpstr>
      <vt:lpstr>Inflows-Quantiles</vt:lpstr>
      <vt:lpstr>IrrigatedAreaData</vt:lpstr>
      <vt:lpstr>FlowQuantiles_Monthly</vt:lpstr>
      <vt:lpstr>Cutlter Release</vt:lpstr>
      <vt:lpstr>Return</vt:lpstr>
      <vt:lpstr>Rivers</vt:lpstr>
      <vt:lpstr>Reservoirs</vt:lpstr>
      <vt:lpstr>Inflows</vt:lpstr>
      <vt:lpstr>Crop Costs-Details</vt:lpstr>
      <vt:lpstr>FlowQuantiles_Monthly_Data</vt:lpstr>
      <vt:lpstr>FlowQuantiles_Seasonal (2)</vt:lpstr>
      <vt:lpstr>Porcupine Res Ele (2)</vt:lpstr>
      <vt:lpstr>NonIrrUsers</vt:lpstr>
      <vt:lpstr>Crop Water Requirements</vt:lpstr>
      <vt:lpstr>nodes</vt:lpstr>
      <vt:lpstr>HyrumResEle</vt:lpstr>
      <vt:lpstr>Network</vt:lpstr>
      <vt:lpstr>El_Area_Calc</vt:lpstr>
      <vt:lpstr>ElevationArea_arrange</vt:lpstr>
      <vt:lpstr>Alfalfa ET</vt:lpstr>
    </vt:vector>
  </TitlesOfParts>
  <Manager/>
  <Company>Utah State University</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Cache Valley Water Bank</dc:title>
  <dc:subject/>
  <dc:creator>Hadia Akbar</dc:creator>
  <cp:keywords/>
  <dc:description/>
  <cp:lastModifiedBy>Pamela Claure</cp:lastModifiedBy>
  <cp:revision/>
  <dcterms:created xsi:type="dcterms:W3CDTF">2023-05-31T20:48:00Z</dcterms:created>
  <dcterms:modified xsi:type="dcterms:W3CDTF">2024-12-10T23:51:47Z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0x010100513C64F7FD07F54BB5794F38E19A22BC</vt:lpwstr>
  </property>
</Properties>
</file>